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omments2.xml" ContentType="application/vnd.openxmlformats-officedocument.spreadsheetml.comments+xml"/>
  <Override PartName="/xl/pivotTables/pivotTable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negocios\canales tradicionales\Medicion Financiera\SVR_MEDFIN\PROYECTOS\CUENTAS CAPITAL HUMANO\"/>
    </mc:Choice>
  </mc:AlternateContent>
  <bookViews>
    <workbookView xWindow="0" yWindow="0" windowWidth="21600" windowHeight="9720"/>
  </bookViews>
  <sheets>
    <sheet name="Info" sheetId="9" r:id="rId1"/>
    <sheet name="Dashboard" sheetId="2" state="veryHidden" r:id="rId2"/>
    <sheet name="Ordenamiento" sheetId="11" state="veryHidden" r:id="rId3"/>
    <sheet name="Ordenarr" sheetId="14" state="veryHidden" r:id="rId4"/>
    <sheet name="Tabla" sheetId="10" state="veryHidden" r:id="rId5"/>
    <sheet name="Exportar" sheetId="15" state="veryHidden" r:id="rId6"/>
    <sheet name="Data" sheetId="1" state="veryHidden" r:id="rId7"/>
    <sheet name="Leyenda" sheetId="8" state="veryHidden" r:id="rId8"/>
    <sheet name="Cálculos" sheetId="3" state="veryHidden" r:id="rId9"/>
  </sheets>
  <functionGroups builtInGroupCount="18"/>
  <externalReferences>
    <externalReference r:id="rId10"/>
  </externalReferences>
  <definedNames>
    <definedName name="Año">Data!$E$21</definedName>
    <definedName name="ClOrd">Data!$D$10</definedName>
    <definedName name="CuadroNombre">Dashboard!$T$2</definedName>
    <definedName name="CuadroSucursal">Dashboard!$T$4</definedName>
    <definedName name="ED" hidden="1">{#N/A,#N/A,FALSE,"PWS#1";#N/A,#N/A,FALSE,"WS#3";#N/A,#N/A,FALSE,"PWS#4";#N/A,#N/A,FALSE,"WS#4";#N/A,#N/A,FALSE,"PWS#5&amp;6";#N/A,#N/A,FALSE,"PWS#7";#N/A,#N/A,FALSE,"PWS#8";#N/A,#N/A,FALSE,"PWS#9";#N/A,#N/A,FALSE,"PWS#9a";#N/A,#N/A,FALSE,"PWS#10";#N/A,#N/A,FALSE,"PWS#11";#N/A,#N/A,FALSE,"PWS#12";#N/A,#N/A,FALSE,"PWS#13";#N/A,#N/A,FALSE,"PWS#14"}</definedName>
    <definedName name="edo" hidden="1">{#N/A,#N/A,FALSE,"PWS#1";#N/A,#N/A,FALSE,"WS#3";#N/A,#N/A,FALSE,"PWS#4";#N/A,#N/A,FALSE,"WS#4";#N/A,#N/A,FALSE,"PWS#5&amp;6";#N/A,#N/A,FALSE,"PWS#7";#N/A,#N/A,FALSE,"PWS#8";#N/A,#N/A,FALSE,"PWS#9";#N/A,#N/A,FALSE,"PWS#9a";#N/A,#N/A,FALSE,"PWS#10";#N/A,#N/A,FALSE,"PWS#11";#N/A,#N/A,FALSE,"PWS#12";#N/A,#N/A,FALSE,"PWS#13";#N/A,#N/A,FALSE,"PWS#14"}</definedName>
    <definedName name="FiltroAño1">Tabla!$C$5</definedName>
    <definedName name="FiltroAño2">Tabla!$H$4</definedName>
    <definedName name="FiltroAño3">Tabla!$U$6</definedName>
    <definedName name="FiltroAño4">Exportar!$D$3</definedName>
    <definedName name="FiltroMes1">Tabla!$H$6</definedName>
    <definedName name="FiltroMes2">Exportar!$D$5</definedName>
    <definedName name="Mes">Data!$E$22</definedName>
    <definedName name="Ordena">Data!$C$23</definedName>
    <definedName name="orderfld">Data!$F$26</definedName>
    <definedName name="pos_act">Ordenamiento!$D$3</definedName>
    <definedName name="RangoCelda">Tabla!$AQ$4</definedName>
    <definedName name="ranrowgrid">Dashboard!$E$12:$AB$12</definedName>
    <definedName name="selCol">Ordenamiento!$L$3</definedName>
    <definedName name="selRow">Ordenamiento!$L$2</definedName>
    <definedName name="SortCriteria">Ordenamiento!$H$3</definedName>
    <definedName name="SORTOPTION">Ordenamiento!$J$3</definedName>
    <definedName name="valRowGrid">Data!$C$32</definedName>
    <definedName name="valSelOption" localSheetId="0">[1]Cálculos!$C$2</definedName>
    <definedName name="valSelOption">Data!$C$31</definedName>
    <definedName name="wrn.CONV.." hidden="1">{#N/A,#N/A,FALSE,"PWS#1";#N/A,#N/A,FALSE,"WS#3";#N/A,#N/A,FALSE,"PWS#4";#N/A,#N/A,FALSE,"WS#4";#N/A,#N/A,FALSE,"PWS#5&amp;6";#N/A,#N/A,FALSE,"PWS#7";#N/A,#N/A,FALSE,"PWS#8";#N/A,#N/A,FALSE,"PWS#9";#N/A,#N/A,FALSE,"PWS#9a";#N/A,#N/A,FALSE,"PWS#10";#N/A,#N/A,FALSE,"PWS#11";#N/A,#N/A,FALSE,"PWS#12";#N/A,#N/A,FALSE,"PWS#13";#N/A,#N/A,FALSE,"PWS#14"}</definedName>
  </definedNames>
  <calcPr calcId="152511"/>
  <pivotCaches>
    <pivotCache cacheId="0" r:id="rId11"/>
    <pivotCache cacheId="1" r:id="rId12"/>
    <pivotCache cacheId="2" r:id="rId13"/>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27" i="2" l="1"/>
  <c r="C28" i="2"/>
  <c r="C26" i="2"/>
  <c r="D23" i="1"/>
  <c r="Z30" i="2" l="1"/>
  <c r="X30" i="2"/>
  <c r="P30" i="2"/>
  <c r="J30" i="2"/>
  <c r="E30" i="2"/>
  <c r="C30" i="2"/>
  <c r="U10" i="10"/>
  <c r="U11" i="10"/>
  <c r="U12" i="10"/>
  <c r="U13" i="10"/>
  <c r="U14" i="10"/>
  <c r="U15" i="10"/>
  <c r="U16" i="10"/>
  <c r="U17" i="10"/>
  <c r="U18" i="10"/>
  <c r="U19" i="10"/>
  <c r="U20" i="10"/>
  <c r="U9" i="10"/>
  <c r="U8" i="10"/>
  <c r="Z27" i="2" l="1"/>
  <c r="Z28" i="2"/>
  <c r="Z29" i="2"/>
  <c r="X27" i="2"/>
  <c r="X28" i="2"/>
  <c r="X29" i="2"/>
  <c r="P27" i="2"/>
  <c r="P28" i="2"/>
  <c r="P29" i="2"/>
  <c r="J27" i="2"/>
  <c r="J28" i="2"/>
  <c r="J29" i="2"/>
  <c r="E27" i="2"/>
  <c r="E28" i="2"/>
  <c r="E29" i="2"/>
  <c r="C29" i="2"/>
  <c r="Z26" i="2"/>
  <c r="X26" i="2"/>
  <c r="P26" i="2"/>
  <c r="J26" i="2"/>
  <c r="E26" i="2"/>
  <c r="D9" i="11" l="1"/>
  <c r="AK5" i="10" l="1"/>
  <c r="AC4" i="10"/>
  <c r="AC5" i="10"/>
  <c r="AD5" i="10" s="1"/>
  <c r="AH4" i="10"/>
  <c r="AG4" i="10" l="1"/>
  <c r="AF4" i="10"/>
  <c r="AE4" i="10"/>
  <c r="AD4" i="10"/>
  <c r="AB9" i="10"/>
  <c r="C5" i="11"/>
  <c r="AE5" i="10"/>
  <c r="AF5" i="10" s="1"/>
  <c r="AG5" i="10" s="1"/>
  <c r="AH5" i="10" s="1"/>
  <c r="C6" i="11"/>
  <c r="D6" i="11" s="1"/>
  <c r="E6" i="11" s="1"/>
  <c r="F6" i="11" s="1"/>
  <c r="G6" i="11" s="1"/>
  <c r="H6" i="11" s="1"/>
  <c r="D5" i="11"/>
  <c r="E5" i="11"/>
  <c r="F5" i="11"/>
  <c r="G5" i="11"/>
  <c r="H5" i="11"/>
  <c r="AK10" i="10"/>
  <c r="AK11" i="10"/>
  <c r="AK12" i="10"/>
  <c r="AK13" i="10"/>
  <c r="AK14" i="10"/>
  <c r="AK15" i="10"/>
  <c r="AK16" i="10"/>
  <c r="AK17" i="10"/>
  <c r="AK18" i="10"/>
  <c r="AK19" i="10"/>
  <c r="AK20" i="10"/>
  <c r="AK21" i="10"/>
  <c r="AK22" i="10"/>
  <c r="AK23" i="10"/>
  <c r="AK24" i="10"/>
  <c r="AK25" i="10"/>
  <c r="AK26" i="10"/>
  <c r="AK27" i="10"/>
  <c r="AK28" i="10"/>
  <c r="AK29" i="10"/>
  <c r="AK30" i="10"/>
  <c r="AK31" i="10"/>
  <c r="AK32" i="10"/>
  <c r="AK33" i="10"/>
  <c r="AK34" i="10"/>
  <c r="AK35" i="10"/>
  <c r="AK36" i="10"/>
  <c r="AK37" i="10"/>
  <c r="AK38" i="10"/>
  <c r="AK39" i="10"/>
  <c r="AK40" i="10"/>
  <c r="AK41" i="10"/>
  <c r="AK42" i="10"/>
  <c r="AK43" i="10"/>
  <c r="AK44" i="10"/>
  <c r="AK45" i="10"/>
  <c r="AK46" i="10"/>
  <c r="AK47" i="10"/>
  <c r="AK48" i="10"/>
  <c r="AK49" i="10"/>
  <c r="AK50" i="10"/>
  <c r="AK51" i="10"/>
  <c r="AK52" i="10"/>
  <c r="AK53" i="10"/>
  <c r="AK54" i="10"/>
  <c r="AK55" i="10"/>
  <c r="AK56" i="10"/>
  <c r="AK57" i="10"/>
  <c r="AK58" i="10"/>
  <c r="AK59" i="10"/>
  <c r="AK60" i="10"/>
  <c r="AK61" i="10"/>
  <c r="AK62" i="10"/>
  <c r="AK63" i="10"/>
  <c r="AK64" i="10"/>
  <c r="AK65" i="10"/>
  <c r="AK66" i="10"/>
  <c r="AK67" i="10"/>
  <c r="AK68" i="10"/>
  <c r="AK69" i="10"/>
  <c r="AK70" i="10"/>
  <c r="AK71" i="10"/>
  <c r="AK72" i="10"/>
  <c r="AK73" i="10"/>
  <c r="AK74" i="10"/>
  <c r="AK75" i="10"/>
  <c r="AK76" i="10"/>
  <c r="AK77" i="10"/>
  <c r="AK78" i="10"/>
  <c r="AK79" i="10"/>
  <c r="AK80" i="10"/>
  <c r="AK81" i="10"/>
  <c r="AK82" i="10"/>
  <c r="AK83" i="10"/>
  <c r="AK84" i="10"/>
  <c r="AK85" i="10"/>
  <c r="AK86" i="10"/>
  <c r="AK87" i="10"/>
  <c r="AK88" i="10"/>
  <c r="AK89" i="10"/>
  <c r="AK90" i="10"/>
  <c r="AK91" i="10"/>
  <c r="AK92" i="10"/>
  <c r="AK93" i="10"/>
  <c r="AK94" i="10"/>
  <c r="AK95" i="10"/>
  <c r="AK96" i="10"/>
  <c r="AK97" i="10"/>
  <c r="AK98" i="10"/>
  <c r="AK99" i="10"/>
  <c r="AK100" i="10"/>
  <c r="AK101" i="10"/>
  <c r="AK102" i="10"/>
  <c r="AK103" i="10"/>
  <c r="AK104" i="10"/>
  <c r="AK105" i="10"/>
  <c r="AK106" i="10"/>
  <c r="AK107" i="10"/>
  <c r="AK108" i="10"/>
  <c r="AK109" i="10"/>
  <c r="AK110" i="10"/>
  <c r="AK111" i="10"/>
  <c r="AK112" i="10"/>
  <c r="AK113" i="10"/>
  <c r="AK114" i="10"/>
  <c r="AK115" i="10"/>
  <c r="AK116" i="10"/>
  <c r="AK117" i="10"/>
  <c r="AK118" i="10"/>
  <c r="AK119" i="10"/>
  <c r="AK120" i="10"/>
  <c r="AK121" i="10"/>
  <c r="AK122" i="10"/>
  <c r="AK123" i="10"/>
  <c r="AK124" i="10"/>
  <c r="AK125" i="10"/>
  <c r="AK126" i="10"/>
  <c r="AK127" i="10"/>
  <c r="AK128" i="10"/>
  <c r="AK129" i="10"/>
  <c r="AK130" i="10"/>
  <c r="AK131" i="10"/>
  <c r="AK132" i="10"/>
  <c r="AK133" i="10"/>
  <c r="AK134" i="10"/>
  <c r="AK135" i="10"/>
  <c r="AK136" i="10"/>
  <c r="AK137" i="10"/>
  <c r="AK138" i="10"/>
  <c r="AK139" i="10"/>
  <c r="AK140" i="10"/>
  <c r="AK141" i="10"/>
  <c r="AK142" i="10"/>
  <c r="AK143" i="10"/>
  <c r="AK144" i="10"/>
  <c r="AK145" i="10"/>
  <c r="AK146" i="10"/>
  <c r="AK147" i="10"/>
  <c r="AK148" i="10"/>
  <c r="AK149" i="10"/>
  <c r="AK150" i="10"/>
  <c r="AK151" i="10"/>
  <c r="AK152" i="10"/>
  <c r="AK153" i="10"/>
  <c r="AK154" i="10"/>
  <c r="AK155" i="10"/>
  <c r="AK156" i="10"/>
  <c r="AK157" i="10"/>
  <c r="AK158" i="10"/>
  <c r="AK159" i="10"/>
  <c r="AK160" i="10"/>
  <c r="AK161" i="10"/>
  <c r="AK162" i="10"/>
  <c r="AK163" i="10"/>
  <c r="AK164" i="10"/>
  <c r="AK165" i="10"/>
  <c r="AK166" i="10"/>
  <c r="AK167" i="10"/>
  <c r="AK168" i="10"/>
  <c r="AK169" i="10"/>
  <c r="AK170" i="10"/>
  <c r="AK171" i="10"/>
  <c r="AK172" i="10"/>
  <c r="AK173" i="10"/>
  <c r="AK174" i="10"/>
  <c r="AK175" i="10"/>
  <c r="AK176" i="10"/>
  <c r="AK177" i="10"/>
  <c r="AK178" i="10"/>
  <c r="AK179" i="10"/>
  <c r="AK180" i="10"/>
  <c r="AK181" i="10"/>
  <c r="AK182" i="10"/>
  <c r="AK183" i="10"/>
  <c r="AK184" i="10"/>
  <c r="AK185" i="10"/>
  <c r="AK186" i="10"/>
  <c r="AK187" i="10"/>
  <c r="AK188" i="10"/>
  <c r="AK189" i="10"/>
  <c r="AK190" i="10"/>
  <c r="AK191" i="10"/>
  <c r="AK192" i="10"/>
  <c r="AK193" i="10"/>
  <c r="AK194" i="10"/>
  <c r="AK195" i="10"/>
  <c r="AK196" i="10"/>
  <c r="AK197" i="10"/>
  <c r="AK198" i="10"/>
  <c r="AK199" i="10"/>
  <c r="AK200" i="10"/>
  <c r="AK201" i="10"/>
  <c r="AK202" i="10"/>
  <c r="AK203" i="10"/>
  <c r="AK204" i="10"/>
  <c r="AK205" i="10"/>
  <c r="AK206" i="10"/>
  <c r="AK207" i="10"/>
  <c r="AK208" i="10"/>
  <c r="AK209" i="10"/>
  <c r="AK210" i="10"/>
  <c r="AK211" i="10"/>
  <c r="AK212" i="10"/>
  <c r="AK213" i="10"/>
  <c r="AK214" i="10"/>
  <c r="AK215" i="10"/>
  <c r="AK216" i="10"/>
  <c r="AK217" i="10"/>
  <c r="AK218" i="10"/>
  <c r="AK219" i="10"/>
  <c r="AK220" i="10"/>
  <c r="AK221" i="10"/>
  <c r="AK222" i="10"/>
  <c r="AK223" i="10"/>
  <c r="AK224" i="10"/>
  <c r="AK225" i="10"/>
  <c r="AK226" i="10"/>
  <c r="AK227" i="10"/>
  <c r="AK228" i="10"/>
  <c r="AK229" i="10"/>
  <c r="AK230" i="10"/>
  <c r="AK231" i="10"/>
  <c r="AK232" i="10"/>
  <c r="AK233" i="10"/>
  <c r="AK234" i="10"/>
  <c r="AK235" i="10"/>
  <c r="AK236" i="10"/>
  <c r="AK237" i="10"/>
  <c r="AK238" i="10"/>
  <c r="AK239" i="10"/>
  <c r="AK240" i="10"/>
  <c r="AK241" i="10"/>
  <c r="AK242" i="10"/>
  <c r="AK243" i="10"/>
  <c r="AK244" i="10"/>
  <c r="AK245" i="10"/>
  <c r="AK246" i="10"/>
  <c r="AK247" i="10"/>
  <c r="AK248" i="10"/>
  <c r="AK249" i="10"/>
  <c r="AK250" i="10"/>
  <c r="AK251" i="10"/>
  <c r="AK252" i="10"/>
  <c r="AK253" i="10"/>
  <c r="AK254" i="10"/>
  <c r="AK255" i="10"/>
  <c r="AK256" i="10"/>
  <c r="AK257" i="10"/>
  <c r="AK258" i="10"/>
  <c r="AK259" i="10"/>
  <c r="AK260" i="10"/>
  <c r="AK261" i="10"/>
  <c r="AK262" i="10"/>
  <c r="AK263" i="10"/>
  <c r="AK264" i="10"/>
  <c r="AK265" i="10"/>
  <c r="AK266" i="10"/>
  <c r="AK267" i="10"/>
  <c r="AK268" i="10"/>
  <c r="AK269" i="10"/>
  <c r="AK270" i="10"/>
  <c r="AK271" i="10"/>
  <c r="AK272" i="10"/>
  <c r="AK273" i="10"/>
  <c r="AK274" i="10"/>
  <c r="AK275" i="10"/>
  <c r="AK276" i="10"/>
  <c r="AK277" i="10"/>
  <c r="AK278" i="10"/>
  <c r="AK279" i="10"/>
  <c r="AK280" i="10"/>
  <c r="AK281" i="10"/>
  <c r="AK282" i="10"/>
  <c r="AK283" i="10"/>
  <c r="AK284" i="10"/>
  <c r="AK285" i="10"/>
  <c r="AK286" i="10"/>
  <c r="AK287" i="10"/>
  <c r="AK288" i="10"/>
  <c r="AK289" i="10"/>
  <c r="AK290" i="10"/>
  <c r="AK291" i="10"/>
  <c r="AK292" i="10"/>
  <c r="AK293" i="10"/>
  <c r="AK294" i="10"/>
  <c r="AK295" i="10"/>
  <c r="AK296" i="10"/>
  <c r="AK297" i="10"/>
  <c r="AK298" i="10"/>
  <c r="AK299" i="10"/>
  <c r="AK300" i="10"/>
  <c r="AK301" i="10"/>
  <c r="AK302" i="10"/>
  <c r="AK303" i="10"/>
  <c r="AK304" i="10"/>
  <c r="AK305" i="10"/>
  <c r="AK306" i="10"/>
  <c r="AK307" i="10"/>
  <c r="AK308" i="10"/>
  <c r="AK309" i="10"/>
  <c r="AK310" i="10"/>
  <c r="AK311" i="10"/>
  <c r="AK312" i="10"/>
  <c r="AK313" i="10"/>
  <c r="AK314" i="10"/>
  <c r="AK315" i="10"/>
  <c r="AK316" i="10"/>
  <c r="AK317" i="10"/>
  <c r="AK318" i="10"/>
  <c r="AK319" i="10"/>
  <c r="AK320" i="10"/>
  <c r="AK321" i="10"/>
  <c r="AK322" i="10"/>
  <c r="AK323" i="10"/>
  <c r="AK324" i="10"/>
  <c r="AK325" i="10"/>
  <c r="AK326" i="10"/>
  <c r="AK327" i="10"/>
  <c r="AK328" i="10"/>
  <c r="AK329" i="10"/>
  <c r="AK330" i="10"/>
  <c r="AK331" i="10"/>
  <c r="AK332" i="10"/>
  <c r="AK333" i="10"/>
  <c r="AK334" i="10"/>
  <c r="AK335" i="10"/>
  <c r="AK336" i="10"/>
  <c r="AK337" i="10"/>
  <c r="AK338" i="10"/>
  <c r="AK339" i="10"/>
  <c r="AK340" i="10"/>
  <c r="AK341" i="10"/>
  <c r="AK342" i="10"/>
  <c r="AK343" i="10"/>
  <c r="AK344" i="10"/>
  <c r="AK345" i="10"/>
  <c r="AK346" i="10"/>
  <c r="AK347" i="10"/>
  <c r="AK348" i="10"/>
  <c r="AK349" i="10"/>
  <c r="AK350" i="10"/>
  <c r="AK351" i="10"/>
  <c r="AK352" i="10"/>
  <c r="AK353" i="10"/>
  <c r="AK354" i="10"/>
  <c r="AK355" i="10"/>
  <c r="AK356" i="10"/>
  <c r="AK357" i="10"/>
  <c r="AK358" i="10"/>
  <c r="AK359" i="10"/>
  <c r="AK360" i="10"/>
  <c r="AK361" i="10"/>
  <c r="AK362" i="10"/>
  <c r="AK363" i="10"/>
  <c r="AK364" i="10"/>
  <c r="AK365" i="10"/>
  <c r="AK366" i="10"/>
  <c r="AK367" i="10"/>
  <c r="AK368" i="10"/>
  <c r="AK369" i="10"/>
  <c r="AK370" i="10"/>
  <c r="AK371" i="10"/>
  <c r="AK372" i="10"/>
  <c r="AK373" i="10"/>
  <c r="AK374" i="10"/>
  <c r="AK375" i="10"/>
  <c r="AK376" i="10"/>
  <c r="AK377" i="10"/>
  <c r="AK378" i="10"/>
  <c r="AK379" i="10"/>
  <c r="AK380" i="10"/>
  <c r="AK381" i="10"/>
  <c r="AK382" i="10"/>
  <c r="AK383" i="10"/>
  <c r="AK384" i="10"/>
  <c r="AK385" i="10"/>
  <c r="AK386" i="10"/>
  <c r="AK387" i="10"/>
  <c r="AK388" i="10"/>
  <c r="AK389" i="10"/>
  <c r="AK390" i="10"/>
  <c r="AK391" i="10"/>
  <c r="AK392" i="10"/>
  <c r="AK393" i="10"/>
  <c r="AK394" i="10"/>
  <c r="AK395" i="10"/>
  <c r="AK396" i="10"/>
  <c r="AK397" i="10"/>
  <c r="AK398" i="10"/>
  <c r="AK399" i="10"/>
  <c r="AK400" i="10"/>
  <c r="AK401" i="10"/>
  <c r="AK402" i="10"/>
  <c r="AK403" i="10"/>
  <c r="AK404" i="10"/>
  <c r="AK405" i="10"/>
  <c r="AK406" i="10"/>
  <c r="AK407" i="10"/>
  <c r="AK408" i="10"/>
  <c r="AK409" i="10"/>
  <c r="AK410" i="10"/>
  <c r="AK411" i="10"/>
  <c r="AK412" i="10"/>
  <c r="AK413" i="10"/>
  <c r="AK414" i="10"/>
  <c r="AK415" i="10"/>
  <c r="AK416" i="10"/>
  <c r="AK417" i="10"/>
  <c r="AK418" i="10"/>
  <c r="AK419" i="10"/>
  <c r="AK420" i="10"/>
  <c r="AK421" i="10"/>
  <c r="AK422" i="10"/>
  <c r="AK423" i="10"/>
  <c r="AK424" i="10"/>
  <c r="AK425" i="10"/>
  <c r="AK426" i="10"/>
  <c r="AK427" i="10"/>
  <c r="AK428" i="10"/>
  <c r="AK429" i="10"/>
  <c r="AK430" i="10"/>
  <c r="AK431" i="10"/>
  <c r="AK432" i="10"/>
  <c r="AK433" i="10"/>
  <c r="AK434" i="10"/>
  <c r="AK435" i="10"/>
  <c r="AK436" i="10"/>
  <c r="AK437" i="10"/>
  <c r="AK438" i="10"/>
  <c r="AK439" i="10"/>
  <c r="AK440" i="10"/>
  <c r="AK441" i="10"/>
  <c r="AK442" i="10"/>
  <c r="AK443" i="10"/>
  <c r="AK444" i="10"/>
  <c r="AK445" i="10"/>
  <c r="AK446" i="10"/>
  <c r="AK447" i="10"/>
  <c r="AK448" i="10"/>
  <c r="AK449" i="10"/>
  <c r="AK450" i="10"/>
  <c r="AK451" i="10"/>
  <c r="AK452" i="10"/>
  <c r="AK453" i="10"/>
  <c r="AK454" i="10"/>
  <c r="AK455" i="10"/>
  <c r="AK456" i="10"/>
  <c r="AK457" i="10"/>
  <c r="AK458" i="10"/>
  <c r="AK459" i="10"/>
  <c r="AK460" i="10"/>
  <c r="AK461" i="10"/>
  <c r="AK462" i="10"/>
  <c r="AK463" i="10"/>
  <c r="AK464" i="10"/>
  <c r="AK465" i="10"/>
  <c r="AK466" i="10"/>
  <c r="AK467" i="10"/>
  <c r="AK468" i="10"/>
  <c r="AK469" i="10"/>
  <c r="AK470" i="10"/>
  <c r="AK471" i="10"/>
  <c r="AK472" i="10"/>
  <c r="AK473" i="10"/>
  <c r="AK474" i="10"/>
  <c r="AK475" i="10"/>
  <c r="AK476" i="10"/>
  <c r="AK477" i="10"/>
  <c r="AK478" i="10"/>
  <c r="AK479" i="10"/>
  <c r="AK480" i="10"/>
  <c r="AK481" i="10"/>
  <c r="AK482" i="10"/>
  <c r="AK483" i="10"/>
  <c r="AK484" i="10"/>
  <c r="AK485" i="10"/>
  <c r="AK486" i="10"/>
  <c r="AK487" i="10"/>
  <c r="AK488" i="10"/>
  <c r="AK489" i="10"/>
  <c r="AK490" i="10"/>
  <c r="AK491" i="10"/>
  <c r="AK492" i="10"/>
  <c r="AK493" i="10"/>
  <c r="AK494" i="10"/>
  <c r="AK495" i="10"/>
  <c r="AK496" i="10"/>
  <c r="AK497" i="10"/>
  <c r="AK498" i="10"/>
  <c r="AK499" i="10"/>
  <c r="AK500" i="10"/>
  <c r="AK501" i="10"/>
  <c r="AK502" i="10"/>
  <c r="AK503" i="10"/>
  <c r="AK504" i="10"/>
  <c r="AK505" i="10"/>
  <c r="AK506" i="10"/>
  <c r="AK507" i="10"/>
  <c r="AK508" i="10"/>
  <c r="AK509" i="10"/>
  <c r="AK510" i="10"/>
  <c r="AK511" i="10"/>
  <c r="AK512" i="10"/>
  <c r="AK513" i="10"/>
  <c r="AK514" i="10"/>
  <c r="AK515" i="10"/>
  <c r="AK516" i="10"/>
  <c r="AK517" i="10"/>
  <c r="AK518" i="10"/>
  <c r="AK519" i="10"/>
  <c r="AK520" i="10"/>
  <c r="AK521" i="10"/>
  <c r="AK522" i="10"/>
  <c r="AK523" i="10"/>
  <c r="AK524" i="10"/>
  <c r="AK525" i="10"/>
  <c r="AK526" i="10"/>
  <c r="AK527" i="10"/>
  <c r="AK528" i="10"/>
  <c r="AK529" i="10"/>
  <c r="AK530" i="10"/>
  <c r="AK531" i="10"/>
  <c r="AK532" i="10"/>
  <c r="AK533" i="10"/>
  <c r="AK534" i="10"/>
  <c r="AK535" i="10"/>
  <c r="AK536" i="10"/>
  <c r="AK537" i="10"/>
  <c r="AK538" i="10"/>
  <c r="AK539" i="10"/>
  <c r="AK540" i="10"/>
  <c r="AK541" i="10"/>
  <c r="AK542" i="10"/>
  <c r="AK543" i="10"/>
  <c r="AK544" i="10"/>
  <c r="AK545" i="10"/>
  <c r="AK546" i="10"/>
  <c r="AK547" i="10"/>
  <c r="AK548" i="10"/>
  <c r="AK549" i="10"/>
  <c r="AK550" i="10"/>
  <c r="AK551" i="10"/>
  <c r="AK552" i="10"/>
  <c r="AK553" i="10"/>
  <c r="AK554" i="10"/>
  <c r="AK555" i="10"/>
  <c r="AK556" i="10"/>
  <c r="AK557" i="10"/>
  <c r="AK558" i="10"/>
  <c r="AK559" i="10"/>
  <c r="AK560" i="10"/>
  <c r="AK561" i="10"/>
  <c r="AK562" i="10"/>
  <c r="AK563" i="10"/>
  <c r="AK564" i="10"/>
  <c r="AK565" i="10"/>
  <c r="AK566" i="10"/>
  <c r="AK567" i="10"/>
  <c r="AK568" i="10"/>
  <c r="AK569" i="10"/>
  <c r="AK570" i="10"/>
  <c r="AK571" i="10"/>
  <c r="AK572" i="10"/>
  <c r="AK573" i="10"/>
  <c r="AK574" i="10"/>
  <c r="AK575" i="10"/>
  <c r="AK576" i="10"/>
  <c r="AK577" i="10"/>
  <c r="AK578" i="10"/>
  <c r="AK579" i="10"/>
  <c r="AK580" i="10"/>
  <c r="AK581" i="10"/>
  <c r="AK582" i="10"/>
  <c r="AK583" i="10"/>
  <c r="AK584" i="10"/>
  <c r="AK585" i="10"/>
  <c r="AK586" i="10"/>
  <c r="AK587" i="10"/>
  <c r="AK588" i="10"/>
  <c r="AK589" i="10"/>
  <c r="AK590" i="10"/>
  <c r="AK591" i="10"/>
  <c r="AK592" i="10"/>
  <c r="AK593" i="10"/>
  <c r="AK594" i="10"/>
  <c r="AK595" i="10"/>
  <c r="AK596" i="10"/>
  <c r="AK597" i="10"/>
  <c r="AK598" i="10"/>
  <c r="AK599" i="10"/>
  <c r="AK600" i="10"/>
  <c r="AK601" i="10"/>
  <c r="AK602" i="10"/>
  <c r="AK603" i="10"/>
  <c r="AK604" i="10"/>
  <c r="AK605" i="10"/>
  <c r="AK606" i="10"/>
  <c r="AK607" i="10"/>
  <c r="AK608" i="10"/>
  <c r="AK609" i="10"/>
  <c r="AK610" i="10"/>
  <c r="AK611" i="10"/>
  <c r="AK612" i="10"/>
  <c r="AK613" i="10"/>
  <c r="AK614" i="10"/>
  <c r="AK615" i="10"/>
  <c r="AK616" i="10"/>
  <c r="AK617" i="10"/>
  <c r="AK618" i="10"/>
  <c r="AK619" i="10"/>
  <c r="AK620" i="10"/>
  <c r="AK621" i="10"/>
  <c r="AK622" i="10"/>
  <c r="AK623" i="10"/>
  <c r="AK624" i="10"/>
  <c r="AK625" i="10"/>
  <c r="AK626" i="10"/>
  <c r="AK627" i="10"/>
  <c r="AK628" i="10"/>
  <c r="AK629" i="10"/>
  <c r="AK630" i="10"/>
  <c r="AK631" i="10"/>
  <c r="AK632" i="10"/>
  <c r="AK633" i="10"/>
  <c r="AK634" i="10"/>
  <c r="AK635" i="10"/>
  <c r="AK636" i="10"/>
  <c r="AK637" i="10"/>
  <c r="AK638" i="10"/>
  <c r="AK639" i="10"/>
  <c r="AK640" i="10"/>
  <c r="AK641" i="10"/>
  <c r="AK642" i="10"/>
  <c r="AK643" i="10"/>
  <c r="AK644" i="10"/>
  <c r="AK645" i="10"/>
  <c r="AK646" i="10"/>
  <c r="AK647" i="10"/>
  <c r="AK648" i="10"/>
  <c r="AK649" i="10"/>
  <c r="AK650" i="10"/>
  <c r="AK651" i="10"/>
  <c r="AK652" i="10"/>
  <c r="AK653" i="10"/>
  <c r="AK654" i="10"/>
  <c r="AK655" i="10"/>
  <c r="AK656" i="10"/>
  <c r="AK657" i="10"/>
  <c r="AK658" i="10"/>
  <c r="AK659" i="10"/>
  <c r="AK660" i="10"/>
  <c r="AK661" i="10"/>
  <c r="AK662" i="10"/>
  <c r="AK663" i="10"/>
  <c r="AK664" i="10"/>
  <c r="AK665" i="10"/>
  <c r="AK666" i="10"/>
  <c r="AK667" i="10"/>
  <c r="AK668" i="10"/>
  <c r="AK669" i="10"/>
  <c r="AK670" i="10"/>
  <c r="AK671" i="10"/>
  <c r="AK672" i="10"/>
  <c r="AK673" i="10"/>
  <c r="AK674" i="10"/>
  <c r="AK675" i="10"/>
  <c r="AK676" i="10"/>
  <c r="AK677" i="10"/>
  <c r="AK678" i="10"/>
  <c r="AK679" i="10"/>
  <c r="AK680" i="10"/>
  <c r="AK681" i="10"/>
  <c r="AK682" i="10"/>
  <c r="AK683" i="10"/>
  <c r="AK684" i="10"/>
  <c r="AK685" i="10"/>
  <c r="AK686" i="10"/>
  <c r="AK687" i="10"/>
  <c r="AK688" i="10"/>
  <c r="AK689" i="10"/>
  <c r="AK690" i="10"/>
  <c r="AK691" i="10"/>
  <c r="AK692" i="10"/>
  <c r="AK693" i="10"/>
  <c r="AK694" i="10"/>
  <c r="AK695" i="10"/>
  <c r="AK696" i="10"/>
  <c r="AK697" i="10"/>
  <c r="AK698" i="10"/>
  <c r="AK699" i="10"/>
  <c r="AK700" i="10"/>
  <c r="AK701" i="10"/>
  <c r="AK702" i="10"/>
  <c r="AK703" i="10"/>
  <c r="AK704" i="10"/>
  <c r="AK705" i="10"/>
  <c r="AK706" i="10"/>
  <c r="AK707" i="10"/>
  <c r="AK708" i="10"/>
  <c r="AK709" i="10"/>
  <c r="AK710" i="10"/>
  <c r="AK711" i="10"/>
  <c r="AK712" i="10"/>
  <c r="AK713" i="10"/>
  <c r="AK714" i="10"/>
  <c r="AK715" i="10"/>
  <c r="AK716" i="10"/>
  <c r="AK717" i="10"/>
  <c r="AK718" i="10"/>
  <c r="AK719" i="10"/>
  <c r="AK720" i="10"/>
  <c r="AK721" i="10"/>
  <c r="AK722" i="10"/>
  <c r="AK723" i="10"/>
  <c r="AK724" i="10"/>
  <c r="AK725" i="10"/>
  <c r="AK726" i="10"/>
  <c r="AK727" i="10"/>
  <c r="AK728" i="10"/>
  <c r="AK729" i="10"/>
  <c r="AK730" i="10"/>
  <c r="AK731" i="10"/>
  <c r="AK732" i="10"/>
  <c r="AK733" i="10"/>
  <c r="AK734" i="10"/>
  <c r="AK735" i="10"/>
  <c r="AK736" i="10"/>
  <c r="AK737" i="10"/>
  <c r="AK738" i="10"/>
  <c r="AK739" i="10"/>
  <c r="AK740" i="10"/>
  <c r="AK741" i="10"/>
  <c r="AK742" i="10"/>
  <c r="AK743" i="10"/>
  <c r="AK744" i="10"/>
  <c r="AK745" i="10"/>
  <c r="AK746" i="10"/>
  <c r="AK747" i="10"/>
  <c r="AK748" i="10"/>
  <c r="AK749" i="10"/>
  <c r="AK750" i="10"/>
  <c r="AK751" i="10"/>
  <c r="AK752" i="10"/>
  <c r="AK753" i="10"/>
  <c r="AK754" i="10"/>
  <c r="AK755" i="10"/>
  <c r="AK756" i="10"/>
  <c r="AK757" i="10"/>
  <c r="AK758" i="10"/>
  <c r="AK759" i="10"/>
  <c r="AK760" i="10"/>
  <c r="AK761" i="10"/>
  <c r="AK762" i="10"/>
  <c r="AK763" i="10"/>
  <c r="AK764" i="10"/>
  <c r="AK765" i="10"/>
  <c r="AK766" i="10"/>
  <c r="AK767" i="10"/>
  <c r="AK768" i="10"/>
  <c r="AK769" i="10"/>
  <c r="AK770" i="10"/>
  <c r="AK771" i="10"/>
  <c r="AK772" i="10"/>
  <c r="AK773" i="10"/>
  <c r="AK774" i="10"/>
  <c r="AK775" i="10"/>
  <c r="AK776" i="10"/>
  <c r="AK777" i="10"/>
  <c r="AK778" i="10"/>
  <c r="AK779" i="10"/>
  <c r="AK780" i="10"/>
  <c r="AK781" i="10"/>
  <c r="AK782" i="10"/>
  <c r="AK783" i="10"/>
  <c r="AK784" i="10"/>
  <c r="AK785" i="10"/>
  <c r="AK786" i="10"/>
  <c r="AK787" i="10"/>
  <c r="AK788" i="10"/>
  <c r="AK789" i="10"/>
  <c r="AK790" i="10"/>
  <c r="AK791" i="10"/>
  <c r="AK792" i="10"/>
  <c r="AK793" i="10"/>
  <c r="AK794" i="10"/>
  <c r="AK795" i="10"/>
  <c r="AK796" i="10"/>
  <c r="AK797" i="10"/>
  <c r="AK798" i="10"/>
  <c r="AK799" i="10"/>
  <c r="AK800" i="10"/>
  <c r="AK801" i="10"/>
  <c r="AK802" i="10"/>
  <c r="AK803" i="10"/>
  <c r="AK804" i="10"/>
  <c r="AK805" i="10"/>
  <c r="AK806" i="10"/>
  <c r="AK807" i="10"/>
  <c r="AK808" i="10"/>
  <c r="AK809" i="10"/>
  <c r="AK810" i="10"/>
  <c r="AK811" i="10"/>
  <c r="AK812" i="10"/>
  <c r="AK813" i="10"/>
  <c r="AK814" i="10"/>
  <c r="AK815" i="10"/>
  <c r="AK816" i="10"/>
  <c r="AK817" i="10"/>
  <c r="AK818" i="10"/>
  <c r="AK819" i="10"/>
  <c r="AK820" i="10"/>
  <c r="AK821" i="10"/>
  <c r="AK822" i="10"/>
  <c r="AK823" i="10"/>
  <c r="AK824" i="10"/>
  <c r="AK825" i="10"/>
  <c r="AK826" i="10"/>
  <c r="AK827" i="10"/>
  <c r="AK828" i="10"/>
  <c r="AK829" i="10"/>
  <c r="AK830" i="10"/>
  <c r="AK831" i="10"/>
  <c r="AK832" i="10"/>
  <c r="AK833" i="10"/>
  <c r="AK834" i="10"/>
  <c r="AK835" i="10"/>
  <c r="AK836" i="10"/>
  <c r="AK837" i="10"/>
  <c r="AK838" i="10"/>
  <c r="AK839" i="10"/>
  <c r="AK840" i="10"/>
  <c r="AK841" i="10"/>
  <c r="AK842" i="10"/>
  <c r="AK843" i="10"/>
  <c r="AK844" i="10"/>
  <c r="AK845" i="10"/>
  <c r="AK846" i="10"/>
  <c r="AK847" i="10"/>
  <c r="AK848" i="10"/>
  <c r="AK849" i="10"/>
  <c r="AK850" i="10"/>
  <c r="AK851" i="10"/>
  <c r="AK852" i="10"/>
  <c r="AK853" i="10"/>
  <c r="AK854" i="10"/>
  <c r="AK855" i="10"/>
  <c r="AK856" i="10"/>
  <c r="AK857" i="10"/>
  <c r="AK858" i="10"/>
  <c r="AK859" i="10"/>
  <c r="AK860" i="10"/>
  <c r="AK861" i="10"/>
  <c r="AK862" i="10"/>
  <c r="AK863" i="10"/>
  <c r="AK864" i="10"/>
  <c r="AK865" i="10"/>
  <c r="AK866" i="10"/>
  <c r="AK867" i="10"/>
  <c r="AK868" i="10"/>
  <c r="AK869" i="10"/>
  <c r="AK870" i="10"/>
  <c r="AK871" i="10"/>
  <c r="AK872" i="10"/>
  <c r="AK873" i="10"/>
  <c r="AK874" i="10"/>
  <c r="AK875" i="10"/>
  <c r="AK876" i="10"/>
  <c r="AK877" i="10"/>
  <c r="AK878" i="10"/>
  <c r="AK879" i="10"/>
  <c r="AK880" i="10"/>
  <c r="AK881" i="10"/>
  <c r="AK882" i="10"/>
  <c r="AK883" i="10"/>
  <c r="AK884" i="10"/>
  <c r="AK885" i="10"/>
  <c r="AK886" i="10"/>
  <c r="AK887" i="10"/>
  <c r="AK888" i="10"/>
  <c r="AK889" i="10"/>
  <c r="AK890" i="10"/>
  <c r="AK891" i="10"/>
  <c r="AK892" i="10"/>
  <c r="AK893" i="10"/>
  <c r="AK894" i="10"/>
  <c r="AK895" i="10"/>
  <c r="AK896" i="10"/>
  <c r="AK897" i="10"/>
  <c r="AK898" i="10"/>
  <c r="AK899" i="10"/>
  <c r="AK900" i="10"/>
  <c r="AK901" i="10"/>
  <c r="AK902" i="10"/>
  <c r="AK903" i="10"/>
  <c r="AK904" i="10"/>
  <c r="AK905" i="10"/>
  <c r="AK906" i="10"/>
  <c r="AK907" i="10"/>
  <c r="AK908" i="10"/>
  <c r="AK909" i="10"/>
  <c r="AK910" i="10"/>
  <c r="AK911" i="10"/>
  <c r="AK912" i="10"/>
  <c r="AK913" i="10"/>
  <c r="AK914" i="10"/>
  <c r="AK915" i="10"/>
  <c r="AK916" i="10"/>
  <c r="AK917" i="10"/>
  <c r="AK918" i="10"/>
  <c r="AK919" i="10"/>
  <c r="AK920" i="10"/>
  <c r="AK921" i="10"/>
  <c r="AK922" i="10"/>
  <c r="AK923" i="10"/>
  <c r="AK924" i="10"/>
  <c r="AK925" i="10"/>
  <c r="AK926" i="10"/>
  <c r="AK927" i="10"/>
  <c r="AK928" i="10"/>
  <c r="AK929" i="10"/>
  <c r="AK930" i="10"/>
  <c r="AK931" i="10"/>
  <c r="AK932" i="10"/>
  <c r="AK933" i="10"/>
  <c r="AK934" i="10"/>
  <c r="AK935" i="10"/>
  <c r="AK936" i="10"/>
  <c r="AK937" i="10"/>
  <c r="AK938" i="10"/>
  <c r="AK939" i="10"/>
  <c r="AK940" i="10"/>
  <c r="AK941" i="10"/>
  <c r="AK942" i="10"/>
  <c r="AK943" i="10"/>
  <c r="AK944" i="10"/>
  <c r="AK945" i="10"/>
  <c r="AK946" i="10"/>
  <c r="AK947" i="10"/>
  <c r="AK948" i="10"/>
  <c r="AK949" i="10"/>
  <c r="AK950" i="10"/>
  <c r="AK951" i="10"/>
  <c r="AK952" i="10"/>
  <c r="AK953" i="10"/>
  <c r="AK954" i="10"/>
  <c r="AK955" i="10"/>
  <c r="AK956" i="10"/>
  <c r="AK957" i="10"/>
  <c r="AK958" i="10"/>
  <c r="AK959" i="10"/>
  <c r="AK960" i="10"/>
  <c r="AK961" i="10"/>
  <c r="AK962" i="10"/>
  <c r="AK963" i="10"/>
  <c r="AK964" i="10"/>
  <c r="AK965" i="10"/>
  <c r="AK966" i="10"/>
  <c r="AK967" i="10"/>
  <c r="AK968" i="10"/>
  <c r="AK969" i="10"/>
  <c r="AK970" i="10"/>
  <c r="AK971" i="10"/>
  <c r="AK972" i="10"/>
  <c r="AK973" i="10"/>
  <c r="AK974" i="10"/>
  <c r="AK975" i="10"/>
  <c r="AK976" i="10"/>
  <c r="AK977" i="10"/>
  <c r="AK978" i="10"/>
  <c r="AK979" i="10"/>
  <c r="AK980" i="10"/>
  <c r="AK981" i="10"/>
  <c r="AK982" i="10"/>
  <c r="AK983" i="10"/>
  <c r="AK984" i="10"/>
  <c r="AK985" i="10"/>
  <c r="AK986" i="10"/>
  <c r="AK987" i="10"/>
  <c r="AK988" i="10"/>
  <c r="AK989" i="10"/>
  <c r="AK990" i="10"/>
  <c r="AK991" i="10"/>
  <c r="AK992" i="10"/>
  <c r="AK993" i="10"/>
  <c r="AK994" i="10"/>
  <c r="AK995" i="10"/>
  <c r="AK996" i="10"/>
  <c r="AK997" i="10"/>
  <c r="AK998" i="10"/>
  <c r="AK999" i="10"/>
  <c r="AK1000" i="10"/>
  <c r="AK1001" i="10"/>
  <c r="AK1002" i="10"/>
  <c r="AK1003" i="10"/>
  <c r="AK1004" i="10"/>
  <c r="AK1005" i="10"/>
  <c r="AK1006" i="10"/>
  <c r="AK1007" i="10"/>
  <c r="AK1008" i="10"/>
  <c r="AK1009" i="10"/>
  <c r="AK1010" i="10"/>
  <c r="AK1011" i="10"/>
  <c r="AK1012" i="10"/>
  <c r="AK1013" i="10"/>
  <c r="AK1014" i="10"/>
  <c r="AK1015" i="10"/>
  <c r="AK1016" i="10"/>
  <c r="AK1017" i="10"/>
  <c r="AK1018" i="10"/>
  <c r="AK1019" i="10"/>
  <c r="AK1020" i="10"/>
  <c r="AK1021" i="10"/>
  <c r="AK1022" i="10"/>
  <c r="AK1023" i="10"/>
  <c r="AK1024" i="10"/>
  <c r="AK1025" i="10"/>
  <c r="AK1026" i="10"/>
  <c r="AK1027" i="10"/>
  <c r="AK1028" i="10"/>
  <c r="AK1029" i="10"/>
  <c r="AK1030" i="10"/>
  <c r="AK1031" i="10"/>
  <c r="AK1032" i="10"/>
  <c r="AK1033" i="10"/>
  <c r="AK1034" i="10"/>
  <c r="AK1035" i="10"/>
  <c r="AK1036" i="10"/>
  <c r="AK1037" i="10"/>
  <c r="AK1038" i="10"/>
  <c r="AK1039" i="10"/>
  <c r="AK1040" i="10"/>
  <c r="AK1041" i="10"/>
  <c r="AK1042" i="10"/>
  <c r="AK1043" i="10"/>
  <c r="AK1044" i="10"/>
  <c r="AK1045" i="10"/>
  <c r="AK1046" i="10"/>
  <c r="AK1047" i="10"/>
  <c r="AK1048" i="10"/>
  <c r="AK1049" i="10"/>
  <c r="AK1050" i="10"/>
  <c r="AK1051" i="10"/>
  <c r="AK1052" i="10"/>
  <c r="AK1053" i="10"/>
  <c r="AK1054" i="10"/>
  <c r="AK1055" i="10"/>
  <c r="AK1056" i="10"/>
  <c r="AK1057" i="10"/>
  <c r="AK1058" i="10"/>
  <c r="AK1059" i="10"/>
  <c r="AK1060" i="10"/>
  <c r="AK1061" i="10"/>
  <c r="AK1062" i="10"/>
  <c r="AK1063" i="10"/>
  <c r="AK1064" i="10"/>
  <c r="AK1065" i="10"/>
  <c r="AK1066" i="10"/>
  <c r="AK1067" i="10"/>
  <c r="AK1068" i="10"/>
  <c r="AK1069" i="10"/>
  <c r="AK1070" i="10"/>
  <c r="AK1071" i="10"/>
  <c r="AK1072" i="10"/>
  <c r="AK1073" i="10"/>
  <c r="AK1074" i="10"/>
  <c r="AK1075" i="10"/>
  <c r="AK1076" i="10"/>
  <c r="AK1077" i="10"/>
  <c r="AK1078" i="10"/>
  <c r="AK1079" i="10"/>
  <c r="AK1080" i="10"/>
  <c r="AK1081" i="10"/>
  <c r="AK1082" i="10"/>
  <c r="AK1083" i="10"/>
  <c r="AK1084" i="10"/>
  <c r="AK1085" i="10"/>
  <c r="AK1086" i="10"/>
  <c r="AK1087" i="10"/>
  <c r="AK1088" i="10"/>
  <c r="AK1089" i="10"/>
  <c r="AK1090" i="10"/>
  <c r="AK1091" i="10"/>
  <c r="AK1092" i="10"/>
  <c r="AK1093" i="10"/>
  <c r="AK1094" i="10"/>
  <c r="AK1095" i="10"/>
  <c r="AK1096" i="10"/>
  <c r="AK1097" i="10"/>
  <c r="AK1098" i="10"/>
  <c r="AK1099" i="10"/>
  <c r="AK1100" i="10"/>
  <c r="AK1101" i="10"/>
  <c r="AK1102" i="10"/>
  <c r="AK1103" i="10"/>
  <c r="AK1104" i="10"/>
  <c r="AK1105" i="10"/>
  <c r="AK1106" i="10"/>
  <c r="AK1107" i="10"/>
  <c r="AK1108" i="10"/>
  <c r="AK1109" i="10"/>
  <c r="AK1110" i="10"/>
  <c r="AK1111" i="10"/>
  <c r="AK1112" i="10"/>
  <c r="AK1113" i="10"/>
  <c r="AK1114" i="10"/>
  <c r="AK1115" i="10"/>
  <c r="AK1116" i="10"/>
  <c r="AK1117" i="10"/>
  <c r="AK1118" i="10"/>
  <c r="AK1119" i="10"/>
  <c r="AK1120" i="10"/>
  <c r="AK1121" i="10"/>
  <c r="AK1122" i="10"/>
  <c r="AK1123" i="10"/>
  <c r="AK1124" i="10"/>
  <c r="AK1125" i="10"/>
  <c r="AK1126" i="10"/>
  <c r="AK1127" i="10"/>
  <c r="AK1128" i="10"/>
  <c r="AK1129" i="10"/>
  <c r="AK1130" i="10"/>
  <c r="AK1131" i="10"/>
  <c r="AK1132" i="10"/>
  <c r="AK1133" i="10"/>
  <c r="AK1134" i="10"/>
  <c r="AK1135" i="10"/>
  <c r="AK1136" i="10"/>
  <c r="AK1137" i="10"/>
  <c r="AK1138" i="10"/>
  <c r="AK1139" i="10"/>
  <c r="AK1140" i="10"/>
  <c r="AK1141" i="10"/>
  <c r="AK1142" i="10"/>
  <c r="AK1143" i="10"/>
  <c r="AK1144" i="10"/>
  <c r="AK1145" i="10"/>
  <c r="AK1146" i="10"/>
  <c r="AK1147" i="10"/>
  <c r="AK1148" i="10"/>
  <c r="AK1149" i="10"/>
  <c r="AK1150" i="10"/>
  <c r="AK1151" i="10"/>
  <c r="AK1152" i="10"/>
  <c r="AK1153" i="10"/>
  <c r="AK1154" i="10"/>
  <c r="AK1155" i="10"/>
  <c r="AK1156" i="10"/>
  <c r="AK1157" i="10"/>
  <c r="AK1158" i="10"/>
  <c r="AK1159" i="10"/>
  <c r="AK1160" i="10"/>
  <c r="AK1161" i="10"/>
  <c r="AK1162" i="10"/>
  <c r="AK1163" i="10"/>
  <c r="AK1164" i="10"/>
  <c r="AK1165" i="10"/>
  <c r="AK1166" i="10"/>
  <c r="AK1167" i="10"/>
  <c r="AK1168" i="10"/>
  <c r="AK1169" i="10"/>
  <c r="AK1170" i="10"/>
  <c r="AK1171" i="10"/>
  <c r="AK1172" i="10"/>
  <c r="AK1173" i="10"/>
  <c r="AK1174" i="10"/>
  <c r="AK1175" i="10"/>
  <c r="AK1176" i="10"/>
  <c r="AK1177" i="10"/>
  <c r="AK1178" i="10"/>
  <c r="AK1179" i="10"/>
  <c r="AK1180" i="10"/>
  <c r="AK1181" i="10"/>
  <c r="AK1182" i="10"/>
  <c r="AK1183" i="10"/>
  <c r="AK1184" i="10"/>
  <c r="AK1185" i="10"/>
  <c r="AK1186" i="10"/>
  <c r="AK1187" i="10"/>
  <c r="AK1188" i="10"/>
  <c r="AK1189" i="10"/>
  <c r="AK1190" i="10"/>
  <c r="AK1191" i="10"/>
  <c r="AK1192" i="10"/>
  <c r="AK1193" i="10"/>
  <c r="AK1194" i="10"/>
  <c r="AK1195" i="10"/>
  <c r="AK1196" i="10"/>
  <c r="AK1197" i="10"/>
  <c r="AK1198" i="10"/>
  <c r="AK1199" i="10"/>
  <c r="AK1200" i="10"/>
  <c r="AK1201" i="10"/>
  <c r="AK1202" i="10"/>
  <c r="AK1203" i="10"/>
  <c r="AK1204" i="10"/>
  <c r="AK1205" i="10"/>
  <c r="AK1206" i="10"/>
  <c r="AK1207" i="10"/>
  <c r="AK1208" i="10"/>
  <c r="AK1209" i="10"/>
  <c r="AK1210" i="10"/>
  <c r="AK1211" i="10"/>
  <c r="AK1212" i="10"/>
  <c r="AK1213" i="10"/>
  <c r="AK1214" i="10"/>
  <c r="AK1215" i="10"/>
  <c r="AK1216" i="10"/>
  <c r="AK1217" i="10"/>
  <c r="AK1218" i="10"/>
  <c r="AK1219" i="10"/>
  <c r="AK1220" i="10"/>
  <c r="AK1221" i="10"/>
  <c r="AK1222" i="10"/>
  <c r="AK1223" i="10"/>
  <c r="AK1224" i="10"/>
  <c r="AK1225" i="10"/>
  <c r="AK1226" i="10"/>
  <c r="AK1227" i="10"/>
  <c r="AK1228" i="10"/>
  <c r="AK1229" i="10"/>
  <c r="AK1230" i="10"/>
  <c r="AK1231" i="10"/>
  <c r="AK1232" i="10"/>
  <c r="AK1233" i="10"/>
  <c r="AK1234" i="10"/>
  <c r="AK1235" i="10"/>
  <c r="AK1236" i="10"/>
  <c r="AK1237" i="10"/>
  <c r="AK1238" i="10"/>
  <c r="AK1239" i="10"/>
  <c r="AK1240" i="10"/>
  <c r="AK1241" i="10"/>
  <c r="AK1242" i="10"/>
  <c r="AK1243" i="10"/>
  <c r="AK1244" i="10"/>
  <c r="AK1245" i="10"/>
  <c r="AK1246" i="10"/>
  <c r="AK1247" i="10"/>
  <c r="AK1248" i="10"/>
  <c r="AK1249" i="10"/>
  <c r="AK1250" i="10"/>
  <c r="AK1251" i="10"/>
  <c r="AK1252" i="10"/>
  <c r="AK1253" i="10"/>
  <c r="AK1254" i="10"/>
  <c r="AK1255" i="10"/>
  <c r="AK1256" i="10"/>
  <c r="AK1257" i="10"/>
  <c r="AK1258" i="10"/>
  <c r="AK1259" i="10"/>
  <c r="AK1260" i="10"/>
  <c r="AK1261" i="10"/>
  <c r="AK1262" i="10"/>
  <c r="AK1263" i="10"/>
  <c r="AK1264" i="10"/>
  <c r="AK1265" i="10"/>
  <c r="AK1266" i="10"/>
  <c r="AK1267" i="10"/>
  <c r="AK1268" i="10"/>
  <c r="AK1269" i="10"/>
  <c r="AK1270" i="10"/>
  <c r="AK1271" i="10"/>
  <c r="AK1272" i="10"/>
  <c r="AK1273" i="10"/>
  <c r="AK1274" i="10"/>
  <c r="AK1275" i="10"/>
  <c r="AK1276" i="10"/>
  <c r="AK1277" i="10"/>
  <c r="AK1278" i="10"/>
  <c r="AK1279" i="10"/>
  <c r="AK1280" i="10"/>
  <c r="AK1281" i="10"/>
  <c r="AK1282" i="10"/>
  <c r="AK1283" i="10"/>
  <c r="AK1284" i="10"/>
  <c r="AK1285" i="10"/>
  <c r="AK1286" i="10"/>
  <c r="AK1287" i="10"/>
  <c r="AK1288" i="10"/>
  <c r="AK1289" i="10"/>
  <c r="AK1290" i="10"/>
  <c r="AK1291" i="10"/>
  <c r="AK1292" i="10"/>
  <c r="AK1293" i="10"/>
  <c r="AK1294" i="10"/>
  <c r="AK1295" i="10"/>
  <c r="AK1296" i="10"/>
  <c r="AK1297" i="10"/>
  <c r="AK1298" i="10"/>
  <c r="AK1299" i="10"/>
  <c r="AK1300" i="10"/>
  <c r="AK1301" i="10"/>
  <c r="AK1302" i="10"/>
  <c r="AK1303" i="10"/>
  <c r="AK1304" i="10"/>
  <c r="AK1305" i="10"/>
  <c r="AK1306" i="10"/>
  <c r="AK1307" i="10"/>
  <c r="AK1308" i="10"/>
  <c r="AK1309" i="10"/>
  <c r="AK1310" i="10"/>
  <c r="AK1311" i="10"/>
  <c r="AK1312" i="10"/>
  <c r="AK1313" i="10"/>
  <c r="AK1314" i="10"/>
  <c r="AK1315" i="10"/>
  <c r="AK1316" i="10"/>
  <c r="AK1317" i="10"/>
  <c r="AK1318" i="10"/>
  <c r="AK1319" i="10"/>
  <c r="AK1320" i="10"/>
  <c r="AK1321" i="10"/>
  <c r="AK1322" i="10"/>
  <c r="AK1323" i="10"/>
  <c r="AK1324" i="10"/>
  <c r="AK1325" i="10"/>
  <c r="AK1326" i="10"/>
  <c r="AK1327" i="10"/>
  <c r="AK1328" i="10"/>
  <c r="AK1329" i="10"/>
  <c r="AK1330" i="10"/>
  <c r="AK1331" i="10"/>
  <c r="AK1332" i="10"/>
  <c r="AK1333" i="10"/>
  <c r="AK1334" i="10"/>
  <c r="AK1335" i="10"/>
  <c r="AK1336" i="10"/>
  <c r="AK1337" i="10"/>
  <c r="AK1338" i="10"/>
  <c r="AK1339" i="10"/>
  <c r="AK1340" i="10"/>
  <c r="AK1341" i="10"/>
  <c r="AK1342" i="10"/>
  <c r="AK1343" i="10"/>
  <c r="AK1344" i="10"/>
  <c r="AK1345" i="10"/>
  <c r="AK1346" i="10"/>
  <c r="AK1347" i="10"/>
  <c r="AK1348" i="10"/>
  <c r="AK1349" i="10"/>
  <c r="AK1350" i="10"/>
  <c r="AK1351" i="10"/>
  <c r="AK1352" i="10"/>
  <c r="AK1353" i="10"/>
  <c r="AK1354" i="10"/>
  <c r="AK1355" i="10"/>
  <c r="AK1356" i="10"/>
  <c r="AK1357" i="10"/>
  <c r="AK1358" i="10"/>
  <c r="AK1359" i="10"/>
  <c r="AK1360" i="10"/>
  <c r="AK1361" i="10"/>
  <c r="AK1362" i="10"/>
  <c r="AK1363" i="10"/>
  <c r="AK1364" i="10"/>
  <c r="AK1365" i="10"/>
  <c r="AK1366" i="10"/>
  <c r="AK1367" i="10"/>
  <c r="AK1368" i="10"/>
  <c r="AK1369" i="10"/>
  <c r="AK1370" i="10"/>
  <c r="AK1371" i="10"/>
  <c r="AK1372" i="10"/>
  <c r="AK1373" i="10"/>
  <c r="AK1374" i="10"/>
  <c r="AK1375" i="10"/>
  <c r="AK1376" i="10"/>
  <c r="AK1377" i="10"/>
  <c r="AK1378" i="10"/>
  <c r="AK1379" i="10"/>
  <c r="AK1380" i="10"/>
  <c r="AK1381" i="10"/>
  <c r="AK1382" i="10"/>
  <c r="AK1383" i="10"/>
  <c r="AK1384" i="10"/>
  <c r="AK1385" i="10"/>
  <c r="AK1386" i="10"/>
  <c r="AK1387" i="10"/>
  <c r="AK1388" i="10"/>
  <c r="AK1389" i="10"/>
  <c r="AK1390" i="10"/>
  <c r="AK1391" i="10"/>
  <c r="AK1392" i="10"/>
  <c r="AK1393" i="10"/>
  <c r="AK1394" i="10"/>
  <c r="AK1395" i="10"/>
  <c r="AK1396" i="10"/>
  <c r="AK1397" i="10"/>
  <c r="AK1398" i="10"/>
  <c r="AK1399" i="10"/>
  <c r="AK1400" i="10"/>
  <c r="AK1401" i="10"/>
  <c r="AK1402" i="10"/>
  <c r="AK1403" i="10"/>
  <c r="AK1404" i="10"/>
  <c r="AK1405" i="10"/>
  <c r="AK1406" i="10"/>
  <c r="AK1407" i="10"/>
  <c r="AK1408" i="10"/>
  <c r="AK1409" i="10"/>
  <c r="AK1410" i="10"/>
  <c r="AK1411" i="10"/>
  <c r="AK1412" i="10"/>
  <c r="AK1413" i="10"/>
  <c r="AK1414" i="10"/>
  <c r="AK1415" i="10"/>
  <c r="AK1416" i="10"/>
  <c r="AK1417" i="10"/>
  <c r="AK1418" i="10"/>
  <c r="AK1419" i="10"/>
  <c r="AK1420" i="10"/>
  <c r="AK1421" i="10"/>
  <c r="AK1422" i="10"/>
  <c r="AK1423" i="10"/>
  <c r="AK1424" i="10"/>
  <c r="AK1425" i="10"/>
  <c r="AK1426" i="10"/>
  <c r="AK1427" i="10"/>
  <c r="AK1428" i="10"/>
  <c r="AK1429" i="10"/>
  <c r="AK1430" i="10"/>
  <c r="AK1431" i="10"/>
  <c r="AK1432" i="10"/>
  <c r="AK1433" i="10"/>
  <c r="AK1434" i="10"/>
  <c r="AK1435" i="10"/>
  <c r="AK1436" i="10"/>
  <c r="AK1437" i="10"/>
  <c r="AK1438" i="10"/>
  <c r="AK1439" i="10"/>
  <c r="AK1440" i="10"/>
  <c r="AK1441" i="10"/>
  <c r="AK1442" i="10"/>
  <c r="AK1443" i="10"/>
  <c r="AK1444" i="10"/>
  <c r="AK1445" i="10"/>
  <c r="AK1446" i="10"/>
  <c r="AK1447" i="10"/>
  <c r="AK1448" i="10"/>
  <c r="AK1449" i="10"/>
  <c r="AK1450" i="10"/>
  <c r="AK1451" i="10"/>
  <c r="AK1452" i="10"/>
  <c r="AK1453" i="10"/>
  <c r="AK1454" i="10"/>
  <c r="AK1455" i="10"/>
  <c r="AK1456" i="10"/>
  <c r="AK1457" i="10"/>
  <c r="AK1458" i="10"/>
  <c r="AK1459" i="10"/>
  <c r="AK1460" i="10"/>
  <c r="AK1461" i="10"/>
  <c r="AK1462" i="10"/>
  <c r="AK1463" i="10"/>
  <c r="AK1464" i="10"/>
  <c r="AK1465" i="10"/>
  <c r="AK1466" i="10"/>
  <c r="AK1467" i="10"/>
  <c r="AK1468" i="10"/>
  <c r="AK1469" i="10"/>
  <c r="AK1470" i="10"/>
  <c r="AK1471" i="10"/>
  <c r="AK1472" i="10"/>
  <c r="AK1473" i="10"/>
  <c r="AK1474" i="10"/>
  <c r="AK1475" i="10"/>
  <c r="AK1476" i="10"/>
  <c r="AK1477" i="10"/>
  <c r="AK1478" i="10"/>
  <c r="AK1479" i="10"/>
  <c r="AK1480" i="10"/>
  <c r="AK1481" i="10"/>
  <c r="AK1482" i="10"/>
  <c r="AK1483" i="10"/>
  <c r="AK1484" i="10"/>
  <c r="AK1485" i="10"/>
  <c r="AK1486" i="10"/>
  <c r="AK1487" i="10"/>
  <c r="AK1488" i="10"/>
  <c r="AK1489" i="10"/>
  <c r="AK1490" i="10"/>
  <c r="AK1491" i="10"/>
  <c r="AK1492" i="10"/>
  <c r="AK1493" i="10"/>
  <c r="AK1494" i="10"/>
  <c r="AK1495" i="10"/>
  <c r="AK1496" i="10"/>
  <c r="AK1497" i="10"/>
  <c r="AK1498" i="10"/>
  <c r="AK1499" i="10"/>
  <c r="AK1500" i="10"/>
  <c r="AK1501" i="10"/>
  <c r="AK1502" i="10"/>
  <c r="AK1503" i="10"/>
  <c r="AK1504" i="10"/>
  <c r="AK1505" i="10"/>
  <c r="AK1506" i="10"/>
  <c r="AK1507" i="10"/>
  <c r="AK1508" i="10"/>
  <c r="AH10" i="10"/>
  <c r="AH11" i="10"/>
  <c r="AH12" i="10"/>
  <c r="AH13" i="10"/>
  <c r="AH14" i="10"/>
  <c r="AH15" i="10"/>
  <c r="AH16" i="10"/>
  <c r="AH17" i="10"/>
  <c r="AH18" i="10"/>
  <c r="AH19" i="10"/>
  <c r="AH20" i="10"/>
  <c r="AH21" i="10"/>
  <c r="AH22" i="10"/>
  <c r="AH23" i="10"/>
  <c r="AH24" i="10"/>
  <c r="AH25" i="10"/>
  <c r="AH26" i="10"/>
  <c r="AH27" i="10"/>
  <c r="AH28" i="10"/>
  <c r="AH29" i="10"/>
  <c r="AH30" i="10"/>
  <c r="AH31" i="10"/>
  <c r="AH32" i="10"/>
  <c r="AH33" i="10"/>
  <c r="AH34" i="10"/>
  <c r="AH35" i="10"/>
  <c r="AH36" i="10"/>
  <c r="AH37" i="10"/>
  <c r="AH38" i="10"/>
  <c r="AH39" i="10"/>
  <c r="AH40" i="10"/>
  <c r="AH41" i="10"/>
  <c r="AH42" i="10"/>
  <c r="AH43" i="10"/>
  <c r="AH44" i="10"/>
  <c r="AH45" i="10"/>
  <c r="AH46" i="10"/>
  <c r="AH47" i="10"/>
  <c r="AH48" i="10"/>
  <c r="AH49" i="10"/>
  <c r="AH50" i="10"/>
  <c r="AH51" i="10"/>
  <c r="AH52" i="10"/>
  <c r="AH53" i="10"/>
  <c r="AH54" i="10"/>
  <c r="AH55" i="10"/>
  <c r="AH56" i="10"/>
  <c r="AH57" i="10"/>
  <c r="AH58" i="10"/>
  <c r="AH59" i="10"/>
  <c r="AH60" i="10"/>
  <c r="AH61" i="10"/>
  <c r="AH62" i="10"/>
  <c r="AH63" i="10"/>
  <c r="AH64" i="10"/>
  <c r="AH65" i="10"/>
  <c r="AH66" i="10"/>
  <c r="AH67" i="10"/>
  <c r="AH68" i="10"/>
  <c r="AH69" i="10"/>
  <c r="AH70" i="10"/>
  <c r="AH71" i="10"/>
  <c r="AH72" i="10"/>
  <c r="AH73" i="10"/>
  <c r="AH74" i="10"/>
  <c r="AH75" i="10"/>
  <c r="AH76" i="10"/>
  <c r="AH77" i="10"/>
  <c r="AH78" i="10"/>
  <c r="AH79" i="10"/>
  <c r="AH80" i="10"/>
  <c r="AH81" i="10"/>
  <c r="AH82" i="10"/>
  <c r="AH83" i="10"/>
  <c r="AH84" i="10"/>
  <c r="AH85" i="10"/>
  <c r="AH86" i="10"/>
  <c r="AH87" i="10"/>
  <c r="AH88" i="10"/>
  <c r="AH89" i="10"/>
  <c r="AH90" i="10"/>
  <c r="AH91" i="10"/>
  <c r="AH92" i="10"/>
  <c r="AH93" i="10"/>
  <c r="AH94" i="10"/>
  <c r="AH95" i="10"/>
  <c r="AH96" i="10"/>
  <c r="AH97" i="10"/>
  <c r="AH98" i="10"/>
  <c r="AH99" i="10"/>
  <c r="AH100" i="10"/>
  <c r="AH101" i="10"/>
  <c r="AH102" i="10"/>
  <c r="AH103" i="10"/>
  <c r="AH104" i="10"/>
  <c r="AH105" i="10"/>
  <c r="AH106" i="10"/>
  <c r="AH107" i="10"/>
  <c r="AH108" i="10"/>
  <c r="AH109" i="10"/>
  <c r="AH110" i="10"/>
  <c r="AH111" i="10"/>
  <c r="AH112" i="10"/>
  <c r="AH113" i="10"/>
  <c r="AH114" i="10"/>
  <c r="AH115" i="10"/>
  <c r="AH116" i="10"/>
  <c r="AH117" i="10"/>
  <c r="AH118" i="10"/>
  <c r="AH119" i="10"/>
  <c r="AH120" i="10"/>
  <c r="AH121" i="10"/>
  <c r="AH122" i="10"/>
  <c r="AH123" i="10"/>
  <c r="AH124" i="10"/>
  <c r="AH125" i="10"/>
  <c r="AH126" i="10"/>
  <c r="AH127" i="10"/>
  <c r="AH128" i="10"/>
  <c r="AH129" i="10"/>
  <c r="AH130" i="10"/>
  <c r="AH131" i="10"/>
  <c r="AH132" i="10"/>
  <c r="AH133" i="10"/>
  <c r="AH134" i="10"/>
  <c r="AH135" i="10"/>
  <c r="AH136" i="10"/>
  <c r="AH137" i="10"/>
  <c r="AH138" i="10"/>
  <c r="AH139" i="10"/>
  <c r="AH140" i="10"/>
  <c r="AH141" i="10"/>
  <c r="AH142" i="10"/>
  <c r="AH143" i="10"/>
  <c r="AH144" i="10"/>
  <c r="AH145" i="10"/>
  <c r="AH146" i="10"/>
  <c r="AH147" i="10"/>
  <c r="AH148" i="10"/>
  <c r="AH149" i="10"/>
  <c r="AH150" i="10"/>
  <c r="AH151" i="10"/>
  <c r="AH152" i="10"/>
  <c r="AH153" i="10"/>
  <c r="AH154" i="10"/>
  <c r="AH155" i="10"/>
  <c r="AH156" i="10"/>
  <c r="AH157" i="10"/>
  <c r="AH158" i="10"/>
  <c r="AH159" i="10"/>
  <c r="AH160" i="10"/>
  <c r="AH161" i="10"/>
  <c r="AH162" i="10"/>
  <c r="AH163" i="10"/>
  <c r="AH164" i="10"/>
  <c r="AH165" i="10"/>
  <c r="AH166" i="10"/>
  <c r="AH167" i="10"/>
  <c r="AH168" i="10"/>
  <c r="AH169" i="10"/>
  <c r="AH170" i="10"/>
  <c r="AH171" i="10"/>
  <c r="AH172" i="10"/>
  <c r="AH173" i="10"/>
  <c r="AH174" i="10"/>
  <c r="AH175" i="10"/>
  <c r="AH176" i="10"/>
  <c r="AH177" i="10"/>
  <c r="AH178" i="10"/>
  <c r="AH179" i="10"/>
  <c r="AH180" i="10"/>
  <c r="AH181" i="10"/>
  <c r="AH182" i="10"/>
  <c r="AH183" i="10"/>
  <c r="AH184" i="10"/>
  <c r="AH185" i="10"/>
  <c r="AH186" i="10"/>
  <c r="AH187" i="10"/>
  <c r="AH188" i="10"/>
  <c r="AH189" i="10"/>
  <c r="AH190" i="10"/>
  <c r="AH191" i="10"/>
  <c r="AH192" i="10"/>
  <c r="AH193" i="10"/>
  <c r="AH194" i="10"/>
  <c r="AH195" i="10"/>
  <c r="AH196" i="10"/>
  <c r="AH197" i="10"/>
  <c r="AH198" i="10"/>
  <c r="AH199" i="10"/>
  <c r="AH200" i="10"/>
  <c r="AH201" i="10"/>
  <c r="AH202" i="10"/>
  <c r="AH203" i="10"/>
  <c r="AH204" i="10"/>
  <c r="AH205" i="10"/>
  <c r="AH206" i="10"/>
  <c r="AH207" i="10"/>
  <c r="AH208" i="10"/>
  <c r="AH209" i="10"/>
  <c r="AH210" i="10"/>
  <c r="AH211" i="10"/>
  <c r="AH212" i="10"/>
  <c r="AH213" i="10"/>
  <c r="AH214" i="10"/>
  <c r="AH215" i="10"/>
  <c r="AH216" i="10"/>
  <c r="AH217" i="10"/>
  <c r="AH218" i="10"/>
  <c r="AH219" i="10"/>
  <c r="AH220" i="10"/>
  <c r="AH221" i="10"/>
  <c r="AH222" i="10"/>
  <c r="AH223" i="10"/>
  <c r="AH224" i="10"/>
  <c r="AH225" i="10"/>
  <c r="AH226" i="10"/>
  <c r="AH227" i="10"/>
  <c r="AH228" i="10"/>
  <c r="AH229" i="10"/>
  <c r="AH230" i="10"/>
  <c r="AH231" i="10"/>
  <c r="AH232" i="10"/>
  <c r="AH233" i="10"/>
  <c r="AH234" i="10"/>
  <c r="AH235" i="10"/>
  <c r="AH236" i="10"/>
  <c r="AH237" i="10"/>
  <c r="AH238" i="10"/>
  <c r="AH239" i="10"/>
  <c r="AH240" i="10"/>
  <c r="AH241" i="10"/>
  <c r="AH242" i="10"/>
  <c r="AH243" i="10"/>
  <c r="AH244" i="10"/>
  <c r="AH245" i="10"/>
  <c r="AH246" i="10"/>
  <c r="AH247" i="10"/>
  <c r="AH248" i="10"/>
  <c r="AH249" i="10"/>
  <c r="AH250" i="10"/>
  <c r="AH251" i="10"/>
  <c r="AH252" i="10"/>
  <c r="AH253" i="10"/>
  <c r="AH254" i="10"/>
  <c r="AH255" i="10"/>
  <c r="AH256" i="10"/>
  <c r="AH257" i="10"/>
  <c r="AH258" i="10"/>
  <c r="AH259" i="10"/>
  <c r="AH260" i="10"/>
  <c r="AH261" i="10"/>
  <c r="AH262" i="10"/>
  <c r="AH263" i="10"/>
  <c r="AH264" i="10"/>
  <c r="AH265" i="10"/>
  <c r="AH266" i="10"/>
  <c r="AH267" i="10"/>
  <c r="AH268" i="10"/>
  <c r="AH269" i="10"/>
  <c r="AH270" i="10"/>
  <c r="AH271" i="10"/>
  <c r="AH272" i="10"/>
  <c r="AH273" i="10"/>
  <c r="AH274" i="10"/>
  <c r="AH275" i="10"/>
  <c r="AH276" i="10"/>
  <c r="AH277" i="10"/>
  <c r="AH278" i="10"/>
  <c r="AH279" i="10"/>
  <c r="AH280" i="10"/>
  <c r="AH281" i="10"/>
  <c r="AH282" i="10"/>
  <c r="AH283" i="10"/>
  <c r="AH284" i="10"/>
  <c r="AH285" i="10"/>
  <c r="AH286" i="10"/>
  <c r="AH287" i="10"/>
  <c r="AH288" i="10"/>
  <c r="AH289" i="10"/>
  <c r="AH290" i="10"/>
  <c r="AH291" i="10"/>
  <c r="AH292" i="10"/>
  <c r="AH293" i="10"/>
  <c r="AH294" i="10"/>
  <c r="AH295" i="10"/>
  <c r="AH296" i="10"/>
  <c r="AH297" i="10"/>
  <c r="AH298" i="10"/>
  <c r="AH299" i="10"/>
  <c r="AH300" i="10"/>
  <c r="AH301" i="10"/>
  <c r="AH302" i="10"/>
  <c r="AH303" i="10"/>
  <c r="AH304" i="10"/>
  <c r="AH305" i="10"/>
  <c r="AH306" i="10"/>
  <c r="AH307" i="10"/>
  <c r="AH308" i="10"/>
  <c r="AH309" i="10"/>
  <c r="AH310" i="10"/>
  <c r="AH311" i="10"/>
  <c r="AH312" i="10"/>
  <c r="AH313" i="10"/>
  <c r="AH314" i="10"/>
  <c r="AH315" i="10"/>
  <c r="AH316" i="10"/>
  <c r="AH317" i="10"/>
  <c r="AH318" i="10"/>
  <c r="AH319" i="10"/>
  <c r="AH320" i="10"/>
  <c r="AH321" i="10"/>
  <c r="AH322" i="10"/>
  <c r="AH323" i="10"/>
  <c r="AH324" i="10"/>
  <c r="AH325" i="10"/>
  <c r="AH326" i="10"/>
  <c r="AH327" i="10"/>
  <c r="AH328" i="10"/>
  <c r="AH329" i="10"/>
  <c r="AH330" i="10"/>
  <c r="AH331" i="10"/>
  <c r="AH332" i="10"/>
  <c r="AH333" i="10"/>
  <c r="AH334" i="10"/>
  <c r="AH335" i="10"/>
  <c r="AH336" i="10"/>
  <c r="AH337" i="10"/>
  <c r="AH338" i="10"/>
  <c r="AH339" i="10"/>
  <c r="AH340" i="10"/>
  <c r="AH341" i="10"/>
  <c r="AH342" i="10"/>
  <c r="AH343" i="10"/>
  <c r="AH344" i="10"/>
  <c r="AH345" i="10"/>
  <c r="AH346" i="10"/>
  <c r="AH347" i="10"/>
  <c r="AH348" i="10"/>
  <c r="AH349" i="10"/>
  <c r="AH350" i="10"/>
  <c r="AH351" i="10"/>
  <c r="AH352" i="10"/>
  <c r="AH353" i="10"/>
  <c r="AH354" i="10"/>
  <c r="AH355" i="10"/>
  <c r="AH356" i="10"/>
  <c r="AH357" i="10"/>
  <c r="AH358" i="10"/>
  <c r="AH359" i="10"/>
  <c r="AH360" i="10"/>
  <c r="AH361" i="10"/>
  <c r="AH362" i="10"/>
  <c r="AH363" i="10"/>
  <c r="AH364" i="10"/>
  <c r="AH365" i="10"/>
  <c r="AH366" i="10"/>
  <c r="AH367" i="10"/>
  <c r="AH368" i="10"/>
  <c r="AH369" i="10"/>
  <c r="AH370" i="10"/>
  <c r="AH371" i="10"/>
  <c r="AH372" i="10"/>
  <c r="AH373" i="10"/>
  <c r="AH374" i="10"/>
  <c r="AH375" i="10"/>
  <c r="AH376" i="10"/>
  <c r="AH377" i="10"/>
  <c r="AH378" i="10"/>
  <c r="AH379" i="10"/>
  <c r="AH380" i="10"/>
  <c r="AH381" i="10"/>
  <c r="AH382" i="10"/>
  <c r="AH383" i="10"/>
  <c r="AH384" i="10"/>
  <c r="AH385" i="10"/>
  <c r="AH386" i="10"/>
  <c r="AH387" i="10"/>
  <c r="AH388" i="10"/>
  <c r="AH389" i="10"/>
  <c r="AH390" i="10"/>
  <c r="AH391" i="10"/>
  <c r="AH392" i="10"/>
  <c r="AH393" i="10"/>
  <c r="AH394" i="10"/>
  <c r="AH395" i="10"/>
  <c r="AH396" i="10"/>
  <c r="AH397" i="10"/>
  <c r="AH398" i="10"/>
  <c r="AH399" i="10"/>
  <c r="AH400" i="10"/>
  <c r="AH401" i="10"/>
  <c r="AH402" i="10"/>
  <c r="AH403" i="10"/>
  <c r="AH404" i="10"/>
  <c r="AH405" i="10"/>
  <c r="AH406" i="10"/>
  <c r="AH407" i="10"/>
  <c r="AH408" i="10"/>
  <c r="AH409" i="10"/>
  <c r="AH410" i="10"/>
  <c r="AH411" i="10"/>
  <c r="AH412" i="10"/>
  <c r="AH413" i="10"/>
  <c r="AH414" i="10"/>
  <c r="AH415" i="10"/>
  <c r="AH416" i="10"/>
  <c r="AH417" i="10"/>
  <c r="AH418" i="10"/>
  <c r="AH419" i="10"/>
  <c r="AH420" i="10"/>
  <c r="AH421" i="10"/>
  <c r="AH422" i="10"/>
  <c r="AH423" i="10"/>
  <c r="AH424" i="10"/>
  <c r="AH425" i="10"/>
  <c r="AH426" i="10"/>
  <c r="AH427" i="10"/>
  <c r="AH428" i="10"/>
  <c r="AH429" i="10"/>
  <c r="AH430" i="10"/>
  <c r="AH431" i="10"/>
  <c r="AH432" i="10"/>
  <c r="AH433" i="10"/>
  <c r="AH434" i="10"/>
  <c r="AH435" i="10"/>
  <c r="AH436" i="10"/>
  <c r="AH437" i="10"/>
  <c r="AH438" i="10"/>
  <c r="AH439" i="10"/>
  <c r="AH440" i="10"/>
  <c r="AH441" i="10"/>
  <c r="AH442" i="10"/>
  <c r="AH443" i="10"/>
  <c r="AH444" i="10"/>
  <c r="AH445" i="10"/>
  <c r="AH446" i="10"/>
  <c r="AH447" i="10"/>
  <c r="AH448" i="10"/>
  <c r="AH449" i="10"/>
  <c r="AH450" i="10"/>
  <c r="AH451" i="10"/>
  <c r="AH452" i="10"/>
  <c r="AH453" i="10"/>
  <c r="AH454" i="10"/>
  <c r="AH455" i="10"/>
  <c r="AH456" i="10"/>
  <c r="AH457" i="10"/>
  <c r="AH458" i="10"/>
  <c r="AH459" i="10"/>
  <c r="AH460" i="10"/>
  <c r="AH461" i="10"/>
  <c r="AH462" i="10"/>
  <c r="AH463" i="10"/>
  <c r="AH464" i="10"/>
  <c r="AH465" i="10"/>
  <c r="AH466" i="10"/>
  <c r="AH467" i="10"/>
  <c r="AH468" i="10"/>
  <c r="AH469" i="10"/>
  <c r="AH470" i="10"/>
  <c r="AH471" i="10"/>
  <c r="AH472" i="10"/>
  <c r="AH473" i="10"/>
  <c r="AH474" i="10"/>
  <c r="AH475" i="10"/>
  <c r="AH476" i="10"/>
  <c r="AH477" i="10"/>
  <c r="AH478" i="10"/>
  <c r="AH479" i="10"/>
  <c r="AH480" i="10"/>
  <c r="AH481" i="10"/>
  <c r="AH482" i="10"/>
  <c r="AH483" i="10"/>
  <c r="AH484" i="10"/>
  <c r="AH485" i="10"/>
  <c r="AH486" i="10"/>
  <c r="AH487" i="10"/>
  <c r="AH488" i="10"/>
  <c r="AH489" i="10"/>
  <c r="AH490" i="10"/>
  <c r="AH491" i="10"/>
  <c r="AH492" i="10"/>
  <c r="AH493" i="10"/>
  <c r="AH494" i="10"/>
  <c r="AH495" i="10"/>
  <c r="AH496" i="10"/>
  <c r="AH497" i="10"/>
  <c r="AH498" i="10"/>
  <c r="AH499" i="10"/>
  <c r="AH500" i="10"/>
  <c r="AH501" i="10"/>
  <c r="AH502" i="10"/>
  <c r="AH503" i="10"/>
  <c r="AH504" i="10"/>
  <c r="AH505" i="10"/>
  <c r="AH506" i="10"/>
  <c r="AH507" i="10"/>
  <c r="AH508" i="10"/>
  <c r="AH509" i="10"/>
  <c r="AH510" i="10"/>
  <c r="AH511" i="10"/>
  <c r="AH512" i="10"/>
  <c r="AH513" i="10"/>
  <c r="AH514" i="10"/>
  <c r="AH515" i="10"/>
  <c r="AH516" i="10"/>
  <c r="AH517" i="10"/>
  <c r="AH518" i="10"/>
  <c r="AH519" i="10"/>
  <c r="AH520" i="10"/>
  <c r="AH521" i="10"/>
  <c r="AH522" i="10"/>
  <c r="AH523" i="10"/>
  <c r="AH524" i="10"/>
  <c r="AH525" i="10"/>
  <c r="AH526" i="10"/>
  <c r="AH527" i="10"/>
  <c r="AH528" i="10"/>
  <c r="AH529" i="10"/>
  <c r="AH530" i="10"/>
  <c r="AH531" i="10"/>
  <c r="AH532" i="10"/>
  <c r="AH533" i="10"/>
  <c r="AH534" i="10"/>
  <c r="AH535" i="10"/>
  <c r="AH536" i="10"/>
  <c r="AH537" i="10"/>
  <c r="AH538" i="10"/>
  <c r="AH539" i="10"/>
  <c r="AH540" i="10"/>
  <c r="AH541" i="10"/>
  <c r="AH542" i="10"/>
  <c r="AH543" i="10"/>
  <c r="AH544" i="10"/>
  <c r="AH545" i="10"/>
  <c r="AH546" i="10"/>
  <c r="AH547" i="10"/>
  <c r="AH548" i="10"/>
  <c r="AH549" i="10"/>
  <c r="AH550" i="10"/>
  <c r="AH551" i="10"/>
  <c r="AH552" i="10"/>
  <c r="AH553" i="10"/>
  <c r="AH554" i="10"/>
  <c r="AH555" i="10"/>
  <c r="AH556" i="10"/>
  <c r="AH557" i="10"/>
  <c r="AH558" i="10"/>
  <c r="AH559" i="10"/>
  <c r="AH560" i="10"/>
  <c r="AH561" i="10"/>
  <c r="AH562" i="10"/>
  <c r="AH563" i="10"/>
  <c r="AH564" i="10"/>
  <c r="AH565" i="10"/>
  <c r="AH566" i="10"/>
  <c r="AH567" i="10"/>
  <c r="AH568" i="10"/>
  <c r="AH569" i="10"/>
  <c r="AH570" i="10"/>
  <c r="AH571" i="10"/>
  <c r="AH572" i="10"/>
  <c r="AH573" i="10"/>
  <c r="AH574" i="10"/>
  <c r="AH575" i="10"/>
  <c r="AH576" i="10"/>
  <c r="AH577" i="10"/>
  <c r="AH578" i="10"/>
  <c r="AH579" i="10"/>
  <c r="AH580" i="10"/>
  <c r="AH581" i="10"/>
  <c r="AH582" i="10"/>
  <c r="AH583" i="10"/>
  <c r="AH584" i="10"/>
  <c r="AH585" i="10"/>
  <c r="AH586" i="10"/>
  <c r="AH587" i="10"/>
  <c r="AH588" i="10"/>
  <c r="AH589" i="10"/>
  <c r="AH590" i="10"/>
  <c r="AH591" i="10"/>
  <c r="AH592" i="10"/>
  <c r="AH593" i="10"/>
  <c r="AH594" i="10"/>
  <c r="AH595" i="10"/>
  <c r="AH596" i="10"/>
  <c r="AH597" i="10"/>
  <c r="AH598" i="10"/>
  <c r="AH599" i="10"/>
  <c r="AH600" i="10"/>
  <c r="AH601" i="10"/>
  <c r="AH602" i="10"/>
  <c r="AH603" i="10"/>
  <c r="AH604" i="10"/>
  <c r="AH605" i="10"/>
  <c r="AH606" i="10"/>
  <c r="AH607" i="10"/>
  <c r="AH608" i="10"/>
  <c r="AH609" i="10"/>
  <c r="AH610" i="10"/>
  <c r="AH611" i="10"/>
  <c r="AH612" i="10"/>
  <c r="AH613" i="10"/>
  <c r="AH614" i="10"/>
  <c r="AH615" i="10"/>
  <c r="AH616" i="10"/>
  <c r="AH617" i="10"/>
  <c r="AH618" i="10"/>
  <c r="AH619" i="10"/>
  <c r="AH620" i="10"/>
  <c r="AH621" i="10"/>
  <c r="AH622" i="10"/>
  <c r="AH623" i="10"/>
  <c r="AH624" i="10"/>
  <c r="AH625" i="10"/>
  <c r="AH626" i="10"/>
  <c r="AH627" i="10"/>
  <c r="AH628" i="10"/>
  <c r="AH629" i="10"/>
  <c r="AH630" i="10"/>
  <c r="AH631" i="10"/>
  <c r="AH632" i="10"/>
  <c r="AH633" i="10"/>
  <c r="AH634" i="10"/>
  <c r="AH635" i="10"/>
  <c r="AH636" i="10"/>
  <c r="AH637" i="10"/>
  <c r="AH638" i="10"/>
  <c r="AH639" i="10"/>
  <c r="AH640" i="10"/>
  <c r="AH641" i="10"/>
  <c r="AH642" i="10"/>
  <c r="AH643" i="10"/>
  <c r="AH644" i="10"/>
  <c r="AH645" i="10"/>
  <c r="AH646" i="10"/>
  <c r="AH647" i="10"/>
  <c r="AH648" i="10"/>
  <c r="AH649" i="10"/>
  <c r="AH650" i="10"/>
  <c r="AH651" i="10"/>
  <c r="AH652" i="10"/>
  <c r="AH653" i="10"/>
  <c r="AH654" i="10"/>
  <c r="AH655" i="10"/>
  <c r="AH656" i="10"/>
  <c r="AH657" i="10"/>
  <c r="AH658" i="10"/>
  <c r="AH659" i="10"/>
  <c r="AH660" i="10"/>
  <c r="AH661" i="10"/>
  <c r="AH662" i="10"/>
  <c r="AH663" i="10"/>
  <c r="AH664" i="10"/>
  <c r="AH665" i="10"/>
  <c r="AH666" i="10"/>
  <c r="AH667" i="10"/>
  <c r="AH668" i="10"/>
  <c r="AH669" i="10"/>
  <c r="AH670" i="10"/>
  <c r="AH671" i="10"/>
  <c r="AH672" i="10"/>
  <c r="AH673" i="10"/>
  <c r="AH674" i="10"/>
  <c r="AH675" i="10"/>
  <c r="AH676" i="10"/>
  <c r="AH677" i="10"/>
  <c r="AH678" i="10"/>
  <c r="AH679" i="10"/>
  <c r="AH680" i="10"/>
  <c r="AH681" i="10"/>
  <c r="AH682" i="10"/>
  <c r="AH683" i="10"/>
  <c r="AH684" i="10"/>
  <c r="AH685" i="10"/>
  <c r="AH686" i="10"/>
  <c r="AH687" i="10"/>
  <c r="AH688" i="10"/>
  <c r="AH689" i="10"/>
  <c r="AH690" i="10"/>
  <c r="AH691" i="10"/>
  <c r="AH692" i="10"/>
  <c r="AH693" i="10"/>
  <c r="AH694" i="10"/>
  <c r="AH695" i="10"/>
  <c r="AH696" i="10"/>
  <c r="AH697" i="10"/>
  <c r="AH698" i="10"/>
  <c r="AH699" i="10"/>
  <c r="AH700" i="10"/>
  <c r="AH701" i="10"/>
  <c r="AH702" i="10"/>
  <c r="AH703" i="10"/>
  <c r="AH704" i="10"/>
  <c r="AH705" i="10"/>
  <c r="AH706" i="10"/>
  <c r="AH707" i="10"/>
  <c r="AH708" i="10"/>
  <c r="AH709" i="10"/>
  <c r="AH710" i="10"/>
  <c r="AH711" i="10"/>
  <c r="AH712" i="10"/>
  <c r="AH713" i="10"/>
  <c r="AH714" i="10"/>
  <c r="AH715" i="10"/>
  <c r="AH716" i="10"/>
  <c r="AH717" i="10"/>
  <c r="AH718" i="10"/>
  <c r="AH719" i="10"/>
  <c r="AH720" i="10"/>
  <c r="AH721" i="10"/>
  <c r="AH722" i="10"/>
  <c r="AH723" i="10"/>
  <c r="AH724" i="10"/>
  <c r="AH725" i="10"/>
  <c r="AH726" i="10"/>
  <c r="AH727" i="10"/>
  <c r="AH728" i="10"/>
  <c r="AH729" i="10"/>
  <c r="AH730" i="10"/>
  <c r="AH731" i="10"/>
  <c r="AH732" i="10"/>
  <c r="AH733" i="10"/>
  <c r="AH734" i="10"/>
  <c r="AH735" i="10"/>
  <c r="AH736" i="10"/>
  <c r="AH737" i="10"/>
  <c r="AH738" i="10"/>
  <c r="AH739" i="10"/>
  <c r="AH740" i="10"/>
  <c r="AH741" i="10"/>
  <c r="AH742" i="10"/>
  <c r="AH743" i="10"/>
  <c r="AH744" i="10"/>
  <c r="AH745" i="10"/>
  <c r="AH746" i="10"/>
  <c r="AH747" i="10"/>
  <c r="AH748" i="10"/>
  <c r="AH749" i="10"/>
  <c r="AH750" i="10"/>
  <c r="AH751" i="10"/>
  <c r="AH752" i="10"/>
  <c r="AH753" i="10"/>
  <c r="AH754" i="10"/>
  <c r="AH755" i="10"/>
  <c r="AH756" i="10"/>
  <c r="AH757" i="10"/>
  <c r="AH758" i="10"/>
  <c r="AH759" i="10"/>
  <c r="AH760" i="10"/>
  <c r="AH761" i="10"/>
  <c r="AH762" i="10"/>
  <c r="AH763" i="10"/>
  <c r="AH764" i="10"/>
  <c r="AH765" i="10"/>
  <c r="AH766" i="10"/>
  <c r="AH767" i="10"/>
  <c r="AH768" i="10"/>
  <c r="AH769" i="10"/>
  <c r="AH770" i="10"/>
  <c r="AH771" i="10"/>
  <c r="AH772" i="10"/>
  <c r="AH773" i="10"/>
  <c r="AH774" i="10"/>
  <c r="AH775" i="10"/>
  <c r="AH776" i="10"/>
  <c r="AH777" i="10"/>
  <c r="AH778" i="10"/>
  <c r="AH779" i="10"/>
  <c r="AH780" i="10"/>
  <c r="AH781" i="10"/>
  <c r="AH782" i="10"/>
  <c r="AH783" i="10"/>
  <c r="AH784" i="10"/>
  <c r="AH785" i="10"/>
  <c r="AH786" i="10"/>
  <c r="AH787" i="10"/>
  <c r="AH788" i="10"/>
  <c r="AH789" i="10"/>
  <c r="AH790" i="10"/>
  <c r="AH791" i="10"/>
  <c r="AH792" i="10"/>
  <c r="AH793" i="10"/>
  <c r="AH794" i="10"/>
  <c r="AH795" i="10"/>
  <c r="AH796" i="10"/>
  <c r="AH797" i="10"/>
  <c r="AH798" i="10"/>
  <c r="AH799" i="10"/>
  <c r="AH800" i="10"/>
  <c r="AH801" i="10"/>
  <c r="AH802" i="10"/>
  <c r="AH803" i="10"/>
  <c r="AH804" i="10"/>
  <c r="AH805" i="10"/>
  <c r="AH806" i="10"/>
  <c r="AH807" i="10"/>
  <c r="AH808" i="10"/>
  <c r="AH809" i="10"/>
  <c r="AH810" i="10"/>
  <c r="AH811" i="10"/>
  <c r="AH812" i="10"/>
  <c r="AH813" i="10"/>
  <c r="AH814" i="10"/>
  <c r="AH815" i="10"/>
  <c r="AH816" i="10"/>
  <c r="AH817" i="10"/>
  <c r="AH818" i="10"/>
  <c r="AH819" i="10"/>
  <c r="AH820" i="10"/>
  <c r="AH821" i="10"/>
  <c r="AH822" i="10"/>
  <c r="AH823" i="10"/>
  <c r="AH824" i="10"/>
  <c r="AH825" i="10"/>
  <c r="AH826" i="10"/>
  <c r="AH827" i="10"/>
  <c r="AH828" i="10"/>
  <c r="AH829" i="10"/>
  <c r="AH830" i="10"/>
  <c r="AH831" i="10"/>
  <c r="AH832" i="10"/>
  <c r="AH833" i="10"/>
  <c r="AH834" i="10"/>
  <c r="AH835" i="10"/>
  <c r="AH836" i="10"/>
  <c r="AH837" i="10"/>
  <c r="AH838" i="10"/>
  <c r="AH839" i="10"/>
  <c r="AH840" i="10"/>
  <c r="AH841" i="10"/>
  <c r="AH842" i="10"/>
  <c r="AH843" i="10"/>
  <c r="AH844" i="10"/>
  <c r="AH845" i="10"/>
  <c r="AH846" i="10"/>
  <c r="AH847" i="10"/>
  <c r="AH848" i="10"/>
  <c r="AH849" i="10"/>
  <c r="AH850" i="10"/>
  <c r="AH851" i="10"/>
  <c r="AH852" i="10"/>
  <c r="AH853" i="10"/>
  <c r="AH854" i="10"/>
  <c r="AH855" i="10"/>
  <c r="AH856" i="10"/>
  <c r="AH857" i="10"/>
  <c r="AH858" i="10"/>
  <c r="AH859" i="10"/>
  <c r="AH860" i="10"/>
  <c r="AH861" i="10"/>
  <c r="AH862" i="10"/>
  <c r="AH863" i="10"/>
  <c r="AH864" i="10"/>
  <c r="AH865" i="10"/>
  <c r="AH866" i="10"/>
  <c r="AH867" i="10"/>
  <c r="AH868" i="10"/>
  <c r="AH869" i="10"/>
  <c r="AH870" i="10"/>
  <c r="AH871" i="10"/>
  <c r="AH872" i="10"/>
  <c r="AH873" i="10"/>
  <c r="AH874" i="10"/>
  <c r="AH875" i="10"/>
  <c r="AH876" i="10"/>
  <c r="AH877" i="10"/>
  <c r="AH878" i="10"/>
  <c r="AH879" i="10"/>
  <c r="AH880" i="10"/>
  <c r="AH881" i="10"/>
  <c r="AH882" i="10"/>
  <c r="AH883" i="10"/>
  <c r="AH884" i="10"/>
  <c r="AH885" i="10"/>
  <c r="AH886" i="10"/>
  <c r="AH887" i="10"/>
  <c r="AH888" i="10"/>
  <c r="AH889" i="10"/>
  <c r="AH890" i="10"/>
  <c r="AH891" i="10"/>
  <c r="AH892" i="10"/>
  <c r="AH893" i="10"/>
  <c r="AH894" i="10"/>
  <c r="AH895" i="10"/>
  <c r="AH896" i="10"/>
  <c r="AH897" i="10"/>
  <c r="AH898" i="10"/>
  <c r="AH899" i="10"/>
  <c r="AH900" i="10"/>
  <c r="AH901" i="10"/>
  <c r="AH902" i="10"/>
  <c r="AH903" i="10"/>
  <c r="AH904" i="10"/>
  <c r="AH905" i="10"/>
  <c r="AH906" i="10"/>
  <c r="AH907" i="10"/>
  <c r="AH908" i="10"/>
  <c r="AH909" i="10"/>
  <c r="AH910" i="10"/>
  <c r="AH911" i="10"/>
  <c r="AH912" i="10"/>
  <c r="AH913" i="10"/>
  <c r="AH914" i="10"/>
  <c r="AH915" i="10"/>
  <c r="AH916" i="10"/>
  <c r="AH917" i="10"/>
  <c r="AH918" i="10"/>
  <c r="AH919" i="10"/>
  <c r="AH920" i="10"/>
  <c r="AH921" i="10"/>
  <c r="AH922" i="10"/>
  <c r="AH923" i="10"/>
  <c r="AH924" i="10"/>
  <c r="AH925" i="10"/>
  <c r="AH926" i="10"/>
  <c r="AH927" i="10"/>
  <c r="AH928" i="10"/>
  <c r="AH929" i="10"/>
  <c r="AH930" i="10"/>
  <c r="AH931" i="10"/>
  <c r="AH932" i="10"/>
  <c r="AH933" i="10"/>
  <c r="AH934" i="10"/>
  <c r="AH935" i="10"/>
  <c r="AH936" i="10"/>
  <c r="AH937" i="10"/>
  <c r="AH938" i="10"/>
  <c r="AH939" i="10"/>
  <c r="AH940" i="10"/>
  <c r="AH941" i="10"/>
  <c r="AH942" i="10"/>
  <c r="AH943" i="10"/>
  <c r="AH944" i="10"/>
  <c r="AH945" i="10"/>
  <c r="AH946" i="10"/>
  <c r="AH947" i="10"/>
  <c r="AH948" i="10"/>
  <c r="AH949" i="10"/>
  <c r="AH950" i="10"/>
  <c r="AH951" i="10"/>
  <c r="AH952" i="10"/>
  <c r="AH953" i="10"/>
  <c r="AH954" i="10"/>
  <c r="AH955" i="10"/>
  <c r="AH956" i="10"/>
  <c r="AH957" i="10"/>
  <c r="AH958" i="10"/>
  <c r="AH959" i="10"/>
  <c r="AH960" i="10"/>
  <c r="AH961" i="10"/>
  <c r="AH962" i="10"/>
  <c r="AH963" i="10"/>
  <c r="AH964" i="10"/>
  <c r="AH965" i="10"/>
  <c r="AH966" i="10"/>
  <c r="AH967" i="10"/>
  <c r="AH968" i="10"/>
  <c r="AH969" i="10"/>
  <c r="AH970" i="10"/>
  <c r="AH971" i="10"/>
  <c r="AH972" i="10"/>
  <c r="AH973" i="10"/>
  <c r="AH974" i="10"/>
  <c r="AH975" i="10"/>
  <c r="AH976" i="10"/>
  <c r="AH977" i="10"/>
  <c r="AH978" i="10"/>
  <c r="AH979" i="10"/>
  <c r="AH980" i="10"/>
  <c r="AH981" i="10"/>
  <c r="AH982" i="10"/>
  <c r="AH983" i="10"/>
  <c r="AH984" i="10"/>
  <c r="AH985" i="10"/>
  <c r="AH986" i="10"/>
  <c r="AH987" i="10"/>
  <c r="AH988" i="10"/>
  <c r="AH989" i="10"/>
  <c r="AH990" i="10"/>
  <c r="AH991" i="10"/>
  <c r="AH992" i="10"/>
  <c r="AH993" i="10"/>
  <c r="AH994" i="10"/>
  <c r="AH995" i="10"/>
  <c r="AH996" i="10"/>
  <c r="AH997" i="10"/>
  <c r="AH998" i="10"/>
  <c r="AH999" i="10"/>
  <c r="AH1000" i="10"/>
  <c r="AH1001" i="10"/>
  <c r="AH1002" i="10"/>
  <c r="AH1003" i="10"/>
  <c r="AH1004" i="10"/>
  <c r="AH1005" i="10"/>
  <c r="AH1006" i="10"/>
  <c r="AH1007" i="10"/>
  <c r="AH1008" i="10"/>
  <c r="AH1009" i="10"/>
  <c r="AH1010" i="10"/>
  <c r="AH1011" i="10"/>
  <c r="AH1012" i="10"/>
  <c r="AH1013" i="10"/>
  <c r="AH1014" i="10"/>
  <c r="AH1015" i="10"/>
  <c r="AH1016" i="10"/>
  <c r="AH1017" i="10"/>
  <c r="AH1018" i="10"/>
  <c r="AH1019" i="10"/>
  <c r="AH1020" i="10"/>
  <c r="AH1021" i="10"/>
  <c r="AH1022" i="10"/>
  <c r="AH1023" i="10"/>
  <c r="AH1024" i="10"/>
  <c r="AH1025" i="10"/>
  <c r="AH1026" i="10"/>
  <c r="AH1027" i="10"/>
  <c r="AH1028" i="10"/>
  <c r="AH1029" i="10"/>
  <c r="AH1030" i="10"/>
  <c r="AH1031" i="10"/>
  <c r="AH1032" i="10"/>
  <c r="AH1033" i="10"/>
  <c r="AH1034" i="10"/>
  <c r="AH1035" i="10"/>
  <c r="AH1036" i="10"/>
  <c r="AH1037" i="10"/>
  <c r="AH1038" i="10"/>
  <c r="AH1039" i="10"/>
  <c r="AH1040" i="10"/>
  <c r="AH1041" i="10"/>
  <c r="AH1042" i="10"/>
  <c r="AH1043" i="10"/>
  <c r="AH1044" i="10"/>
  <c r="AH1045" i="10"/>
  <c r="AH1046" i="10"/>
  <c r="AH1047" i="10"/>
  <c r="AH1048" i="10"/>
  <c r="AH1049" i="10"/>
  <c r="AH1050" i="10"/>
  <c r="AH1051" i="10"/>
  <c r="AH1052" i="10"/>
  <c r="AH1053" i="10"/>
  <c r="AH1054" i="10"/>
  <c r="AH1055" i="10"/>
  <c r="AH1056" i="10"/>
  <c r="AH1057" i="10"/>
  <c r="AH1058" i="10"/>
  <c r="AH1059" i="10"/>
  <c r="AH1060" i="10"/>
  <c r="AH1061" i="10"/>
  <c r="AH1062" i="10"/>
  <c r="AH1063" i="10"/>
  <c r="AH1064" i="10"/>
  <c r="AH1065" i="10"/>
  <c r="AH1066" i="10"/>
  <c r="AH1067" i="10"/>
  <c r="AH1068" i="10"/>
  <c r="AH1069" i="10"/>
  <c r="AH1070" i="10"/>
  <c r="AH1071" i="10"/>
  <c r="AH1072" i="10"/>
  <c r="AH1073" i="10"/>
  <c r="AH1074" i="10"/>
  <c r="AH1075" i="10"/>
  <c r="AH1076" i="10"/>
  <c r="AH1077" i="10"/>
  <c r="AH1078" i="10"/>
  <c r="AH1079" i="10"/>
  <c r="AH1080" i="10"/>
  <c r="AH1081" i="10"/>
  <c r="AH1082" i="10"/>
  <c r="AH1083" i="10"/>
  <c r="AH1084" i="10"/>
  <c r="AH1085" i="10"/>
  <c r="AH1086" i="10"/>
  <c r="AH1087" i="10"/>
  <c r="AH1088" i="10"/>
  <c r="AH1089" i="10"/>
  <c r="AH1090" i="10"/>
  <c r="AH1091" i="10"/>
  <c r="AH1092" i="10"/>
  <c r="AH1093" i="10"/>
  <c r="AH1094" i="10"/>
  <c r="AH1095" i="10"/>
  <c r="AH1096" i="10"/>
  <c r="AH1097" i="10"/>
  <c r="AH1098" i="10"/>
  <c r="AH1099" i="10"/>
  <c r="AH1100" i="10"/>
  <c r="AH1101" i="10"/>
  <c r="AH1102" i="10"/>
  <c r="AH1103" i="10"/>
  <c r="AH1104" i="10"/>
  <c r="AH1105" i="10"/>
  <c r="AH1106" i="10"/>
  <c r="AH1107" i="10"/>
  <c r="AH1108" i="10"/>
  <c r="AH1109" i="10"/>
  <c r="AH1110" i="10"/>
  <c r="AH1111" i="10"/>
  <c r="AH1112" i="10"/>
  <c r="AH1113" i="10"/>
  <c r="AH1114" i="10"/>
  <c r="AH1115" i="10"/>
  <c r="AH1116" i="10"/>
  <c r="AH1117" i="10"/>
  <c r="AH1118" i="10"/>
  <c r="AH1119" i="10"/>
  <c r="AH1120" i="10"/>
  <c r="AH1121" i="10"/>
  <c r="AH1122" i="10"/>
  <c r="AH1123" i="10"/>
  <c r="AH1124" i="10"/>
  <c r="AH1125" i="10"/>
  <c r="AH1126" i="10"/>
  <c r="AH1127" i="10"/>
  <c r="AH1128" i="10"/>
  <c r="AH1129" i="10"/>
  <c r="AH1130" i="10"/>
  <c r="AH1131" i="10"/>
  <c r="AH1132" i="10"/>
  <c r="AH1133" i="10"/>
  <c r="AH1134" i="10"/>
  <c r="AH1135" i="10"/>
  <c r="AH1136" i="10"/>
  <c r="AH1137" i="10"/>
  <c r="AH1138" i="10"/>
  <c r="AH1139" i="10"/>
  <c r="AH1140" i="10"/>
  <c r="AH1141" i="10"/>
  <c r="AH1142" i="10"/>
  <c r="AH1143" i="10"/>
  <c r="AH1144" i="10"/>
  <c r="AH1145" i="10"/>
  <c r="AH1146" i="10"/>
  <c r="AH1147" i="10"/>
  <c r="AH1148" i="10"/>
  <c r="AH1149" i="10"/>
  <c r="AH1150" i="10"/>
  <c r="AH1151" i="10"/>
  <c r="AH1152" i="10"/>
  <c r="AH1153" i="10"/>
  <c r="AH1154" i="10"/>
  <c r="AH1155" i="10"/>
  <c r="AH1156" i="10"/>
  <c r="AH1157" i="10"/>
  <c r="AH1158" i="10"/>
  <c r="AH1159" i="10"/>
  <c r="AH1160" i="10"/>
  <c r="AH1161" i="10"/>
  <c r="AH1162" i="10"/>
  <c r="AH1163" i="10"/>
  <c r="AH1164" i="10"/>
  <c r="AH1165" i="10"/>
  <c r="AH1166" i="10"/>
  <c r="AH1167" i="10"/>
  <c r="AH1168" i="10"/>
  <c r="AH1169" i="10"/>
  <c r="AH1170" i="10"/>
  <c r="AH1171" i="10"/>
  <c r="AH1172" i="10"/>
  <c r="AH1173" i="10"/>
  <c r="AH1174" i="10"/>
  <c r="AH1175" i="10"/>
  <c r="AH1176" i="10"/>
  <c r="AH1177" i="10"/>
  <c r="AH1178" i="10"/>
  <c r="AH1179" i="10"/>
  <c r="AH1180" i="10"/>
  <c r="AH1181" i="10"/>
  <c r="AH1182" i="10"/>
  <c r="AH1183" i="10"/>
  <c r="AH1184" i="10"/>
  <c r="AH1185" i="10"/>
  <c r="AH1186" i="10"/>
  <c r="AH1187" i="10"/>
  <c r="AH1188" i="10"/>
  <c r="AH1189" i="10"/>
  <c r="AH1190" i="10"/>
  <c r="AH1191" i="10"/>
  <c r="AH1192" i="10"/>
  <c r="AH1193" i="10"/>
  <c r="AH1194" i="10"/>
  <c r="AH1195" i="10"/>
  <c r="AH1196" i="10"/>
  <c r="AH1197" i="10"/>
  <c r="AH1198" i="10"/>
  <c r="AH1199" i="10"/>
  <c r="AH1200" i="10"/>
  <c r="AH1201" i="10"/>
  <c r="AH1202" i="10"/>
  <c r="AH1203" i="10"/>
  <c r="AH1204" i="10"/>
  <c r="AH1205" i="10"/>
  <c r="AH1206" i="10"/>
  <c r="AH1207" i="10"/>
  <c r="AH1208" i="10"/>
  <c r="AH1209" i="10"/>
  <c r="AH1210" i="10"/>
  <c r="AH1211" i="10"/>
  <c r="AH1212" i="10"/>
  <c r="AH1213" i="10"/>
  <c r="AH1214" i="10"/>
  <c r="AH1215" i="10"/>
  <c r="AH1216" i="10"/>
  <c r="AH1217" i="10"/>
  <c r="AH1218" i="10"/>
  <c r="AH1219" i="10"/>
  <c r="AH1220" i="10"/>
  <c r="AH1221" i="10"/>
  <c r="AH1222" i="10"/>
  <c r="AH1223" i="10"/>
  <c r="AH1224" i="10"/>
  <c r="AH1225" i="10"/>
  <c r="AH1226" i="10"/>
  <c r="AH1227" i="10"/>
  <c r="AH1228" i="10"/>
  <c r="AH1229" i="10"/>
  <c r="AH1230" i="10"/>
  <c r="AH1231" i="10"/>
  <c r="AH1232" i="10"/>
  <c r="AH1233" i="10"/>
  <c r="AH1234" i="10"/>
  <c r="AH1235" i="10"/>
  <c r="AH1236" i="10"/>
  <c r="AH1237" i="10"/>
  <c r="AH1238" i="10"/>
  <c r="AH1239" i="10"/>
  <c r="AH1240" i="10"/>
  <c r="AH1241" i="10"/>
  <c r="AH1242" i="10"/>
  <c r="AH1243" i="10"/>
  <c r="AH1244" i="10"/>
  <c r="AH1245" i="10"/>
  <c r="AH1246" i="10"/>
  <c r="AH1247" i="10"/>
  <c r="AH1248" i="10"/>
  <c r="AH1249" i="10"/>
  <c r="AH1250" i="10"/>
  <c r="AH1251" i="10"/>
  <c r="AH1252" i="10"/>
  <c r="AH1253" i="10"/>
  <c r="AH1254" i="10"/>
  <c r="AH1255" i="10"/>
  <c r="AH1256" i="10"/>
  <c r="AH1257" i="10"/>
  <c r="AH1258" i="10"/>
  <c r="AH1259" i="10"/>
  <c r="AH1260" i="10"/>
  <c r="AH1261" i="10"/>
  <c r="AH1262" i="10"/>
  <c r="AH1263" i="10"/>
  <c r="AH1264" i="10"/>
  <c r="AH1265" i="10"/>
  <c r="AH1266" i="10"/>
  <c r="AH1267" i="10"/>
  <c r="AH1268" i="10"/>
  <c r="AH1269" i="10"/>
  <c r="AH1270" i="10"/>
  <c r="AH1271" i="10"/>
  <c r="AH1272" i="10"/>
  <c r="AH1273" i="10"/>
  <c r="AH1274" i="10"/>
  <c r="AH1275" i="10"/>
  <c r="AH1276" i="10"/>
  <c r="AH1277" i="10"/>
  <c r="AH1278" i="10"/>
  <c r="AH1279" i="10"/>
  <c r="AH1280" i="10"/>
  <c r="AH1281" i="10"/>
  <c r="AH1282" i="10"/>
  <c r="AH1283" i="10"/>
  <c r="AH1284" i="10"/>
  <c r="AH1285" i="10"/>
  <c r="AH1286" i="10"/>
  <c r="AH1287" i="10"/>
  <c r="AH1288" i="10"/>
  <c r="AH1289" i="10"/>
  <c r="AH1290" i="10"/>
  <c r="AH1291" i="10"/>
  <c r="AH1292" i="10"/>
  <c r="AH1293" i="10"/>
  <c r="AH1294" i="10"/>
  <c r="AH1295" i="10"/>
  <c r="AH1296" i="10"/>
  <c r="AH1297" i="10"/>
  <c r="AH1298" i="10"/>
  <c r="AH1299" i="10"/>
  <c r="AH1300" i="10"/>
  <c r="AH1301" i="10"/>
  <c r="AH1302" i="10"/>
  <c r="AH1303" i="10"/>
  <c r="AH1304" i="10"/>
  <c r="AH1305" i="10"/>
  <c r="AH1306" i="10"/>
  <c r="AH1307" i="10"/>
  <c r="AH1308" i="10"/>
  <c r="AH1309" i="10"/>
  <c r="AH1310" i="10"/>
  <c r="AH1311" i="10"/>
  <c r="AH1312" i="10"/>
  <c r="AH1313" i="10"/>
  <c r="AH1314" i="10"/>
  <c r="AH1315" i="10"/>
  <c r="AH1316" i="10"/>
  <c r="AH1317" i="10"/>
  <c r="AH1318" i="10"/>
  <c r="AH1319" i="10"/>
  <c r="AH1320" i="10"/>
  <c r="AH1321" i="10"/>
  <c r="AH1322" i="10"/>
  <c r="AH1323" i="10"/>
  <c r="AH1324" i="10"/>
  <c r="AH1325" i="10"/>
  <c r="AH1326" i="10"/>
  <c r="AH1327" i="10"/>
  <c r="AH1328" i="10"/>
  <c r="AH1329" i="10"/>
  <c r="AH1330" i="10"/>
  <c r="AH1331" i="10"/>
  <c r="AH1332" i="10"/>
  <c r="AH1333" i="10"/>
  <c r="AH1334" i="10"/>
  <c r="AH1335" i="10"/>
  <c r="AH1336" i="10"/>
  <c r="AH1337" i="10"/>
  <c r="AH1338" i="10"/>
  <c r="AH1339" i="10"/>
  <c r="AH1340" i="10"/>
  <c r="AH1341" i="10"/>
  <c r="AH1342" i="10"/>
  <c r="AH1343" i="10"/>
  <c r="AH1344" i="10"/>
  <c r="AH1345" i="10"/>
  <c r="AH1346" i="10"/>
  <c r="AH1347" i="10"/>
  <c r="AH1348" i="10"/>
  <c r="AH1349" i="10"/>
  <c r="AH1350" i="10"/>
  <c r="AH1351" i="10"/>
  <c r="AH1352" i="10"/>
  <c r="AH1353" i="10"/>
  <c r="AH1354" i="10"/>
  <c r="AH1355" i="10"/>
  <c r="AH1356" i="10"/>
  <c r="AH1357" i="10"/>
  <c r="AH1358" i="10"/>
  <c r="AH1359" i="10"/>
  <c r="AH1360" i="10"/>
  <c r="AH1361" i="10"/>
  <c r="AH1362" i="10"/>
  <c r="AH1363" i="10"/>
  <c r="AH1364" i="10"/>
  <c r="AH1365" i="10"/>
  <c r="AH1366" i="10"/>
  <c r="AH1367" i="10"/>
  <c r="AH1368" i="10"/>
  <c r="AH1369" i="10"/>
  <c r="AH1370" i="10"/>
  <c r="AH1371" i="10"/>
  <c r="AH1372" i="10"/>
  <c r="AH1373" i="10"/>
  <c r="AH1374" i="10"/>
  <c r="AH1375" i="10"/>
  <c r="AH1376" i="10"/>
  <c r="AH1377" i="10"/>
  <c r="AH1378" i="10"/>
  <c r="AH1379" i="10"/>
  <c r="AH1380" i="10"/>
  <c r="AH1381" i="10"/>
  <c r="AH1382" i="10"/>
  <c r="AH1383" i="10"/>
  <c r="AH1384" i="10"/>
  <c r="AH1385" i="10"/>
  <c r="AH1386" i="10"/>
  <c r="AH1387" i="10"/>
  <c r="AH1388" i="10"/>
  <c r="AH1389" i="10"/>
  <c r="AH1390" i="10"/>
  <c r="AH1391" i="10"/>
  <c r="AH1392" i="10"/>
  <c r="AH1393" i="10"/>
  <c r="AH1394" i="10"/>
  <c r="AH1395" i="10"/>
  <c r="AH1396" i="10"/>
  <c r="AH1397" i="10"/>
  <c r="AH1398" i="10"/>
  <c r="AH1399" i="10"/>
  <c r="AH1400" i="10"/>
  <c r="AH1401" i="10"/>
  <c r="AH1402" i="10"/>
  <c r="AH1403" i="10"/>
  <c r="AH1404" i="10"/>
  <c r="AH1405" i="10"/>
  <c r="AH1406" i="10"/>
  <c r="AH1407" i="10"/>
  <c r="AH1408" i="10"/>
  <c r="AH1409" i="10"/>
  <c r="AH1410" i="10"/>
  <c r="AH1411" i="10"/>
  <c r="AH1412" i="10"/>
  <c r="AH1413" i="10"/>
  <c r="AH1414" i="10"/>
  <c r="AH1415" i="10"/>
  <c r="AH1416" i="10"/>
  <c r="AH1417" i="10"/>
  <c r="AH1418" i="10"/>
  <c r="AH1419" i="10"/>
  <c r="AH1420" i="10"/>
  <c r="AH1421" i="10"/>
  <c r="AH1422" i="10"/>
  <c r="AH1423" i="10"/>
  <c r="AH1424" i="10"/>
  <c r="AH1425" i="10"/>
  <c r="AH1426" i="10"/>
  <c r="AH1427" i="10"/>
  <c r="AH1428" i="10"/>
  <c r="AH1429" i="10"/>
  <c r="AH1430" i="10"/>
  <c r="AH1431" i="10"/>
  <c r="AH1432" i="10"/>
  <c r="AH1433" i="10"/>
  <c r="AH1434" i="10"/>
  <c r="AH1435" i="10"/>
  <c r="AH1436" i="10"/>
  <c r="AH1437" i="10"/>
  <c r="AH1438" i="10"/>
  <c r="AH1439" i="10"/>
  <c r="AH1440" i="10"/>
  <c r="AH1441" i="10"/>
  <c r="AH1442" i="10"/>
  <c r="AH1443" i="10"/>
  <c r="AH1444" i="10"/>
  <c r="AH1445" i="10"/>
  <c r="AH1446" i="10"/>
  <c r="AH1447" i="10"/>
  <c r="AH1448" i="10"/>
  <c r="AH1449" i="10"/>
  <c r="AH1450" i="10"/>
  <c r="AH1451" i="10"/>
  <c r="AH1452" i="10"/>
  <c r="AH1453" i="10"/>
  <c r="AH1454" i="10"/>
  <c r="AH1455" i="10"/>
  <c r="AH1456" i="10"/>
  <c r="AH1457" i="10"/>
  <c r="AH1458" i="10"/>
  <c r="AH1459" i="10"/>
  <c r="AH1460" i="10"/>
  <c r="AH1461" i="10"/>
  <c r="AH1462" i="10"/>
  <c r="AH1463" i="10"/>
  <c r="AH1464" i="10"/>
  <c r="AH1465" i="10"/>
  <c r="AH1466" i="10"/>
  <c r="AH1467" i="10"/>
  <c r="AH1468" i="10"/>
  <c r="AH1469" i="10"/>
  <c r="AH1470" i="10"/>
  <c r="AH1471" i="10"/>
  <c r="AH1472" i="10"/>
  <c r="AH1473" i="10"/>
  <c r="AH1474" i="10"/>
  <c r="AH1475" i="10"/>
  <c r="AH1476" i="10"/>
  <c r="AH1477" i="10"/>
  <c r="AH1478" i="10"/>
  <c r="AH1479" i="10"/>
  <c r="AH1480" i="10"/>
  <c r="AH1481" i="10"/>
  <c r="AH1482" i="10"/>
  <c r="AH1483" i="10"/>
  <c r="AH1484" i="10"/>
  <c r="AH1485" i="10"/>
  <c r="AH1486" i="10"/>
  <c r="AH1487" i="10"/>
  <c r="AH1488" i="10"/>
  <c r="AH1489" i="10"/>
  <c r="AH1490" i="10"/>
  <c r="AH1491" i="10"/>
  <c r="AH1492" i="10"/>
  <c r="AH1493" i="10"/>
  <c r="AH1494" i="10"/>
  <c r="AH1495" i="10"/>
  <c r="AH1496" i="10"/>
  <c r="AH1497" i="10"/>
  <c r="AH1498" i="10"/>
  <c r="AH1499" i="10"/>
  <c r="AH1500" i="10"/>
  <c r="AH1501" i="10"/>
  <c r="AH1502" i="10"/>
  <c r="AH1503" i="10"/>
  <c r="AH1504" i="10"/>
  <c r="AH1505" i="10"/>
  <c r="AH1506" i="10"/>
  <c r="AH1507" i="10"/>
  <c r="AH1508" i="10"/>
  <c r="AK9" i="10"/>
  <c r="AH9" i="10"/>
  <c r="AE9" i="10"/>
  <c r="AE10" i="10"/>
  <c r="AE11" i="10"/>
  <c r="AE12" i="10"/>
  <c r="AE13" i="10"/>
  <c r="AE14" i="10"/>
  <c r="AE15" i="10"/>
  <c r="AE16" i="10"/>
  <c r="AE17" i="10"/>
  <c r="AE18" i="10"/>
  <c r="AE19" i="10"/>
  <c r="AE20" i="10"/>
  <c r="AE21" i="10"/>
  <c r="AE22" i="10"/>
  <c r="AE23" i="10"/>
  <c r="AE24" i="10"/>
  <c r="AE25" i="10"/>
  <c r="AE26" i="10"/>
  <c r="AE27" i="10"/>
  <c r="AE28" i="10"/>
  <c r="AE29" i="10"/>
  <c r="AE30" i="10"/>
  <c r="AE31" i="10"/>
  <c r="AE32" i="10"/>
  <c r="AE33" i="10"/>
  <c r="AE34" i="10"/>
  <c r="AE35" i="10"/>
  <c r="AE36" i="10"/>
  <c r="AE37" i="10"/>
  <c r="AE38" i="10"/>
  <c r="AE39" i="10"/>
  <c r="AE40" i="10"/>
  <c r="AE41" i="10"/>
  <c r="AE42" i="10"/>
  <c r="AE43" i="10"/>
  <c r="AE44" i="10"/>
  <c r="AE45" i="10"/>
  <c r="AE46" i="10"/>
  <c r="AE47" i="10"/>
  <c r="AE48" i="10"/>
  <c r="AE49" i="10"/>
  <c r="AE50" i="10"/>
  <c r="AE51" i="10"/>
  <c r="AE52" i="10"/>
  <c r="AE53" i="10"/>
  <c r="AE54" i="10"/>
  <c r="AE55" i="10"/>
  <c r="AE56" i="10"/>
  <c r="AE57" i="10"/>
  <c r="AE58" i="10"/>
  <c r="AE59" i="10"/>
  <c r="AE60" i="10"/>
  <c r="AE61" i="10"/>
  <c r="AE62" i="10"/>
  <c r="AE63" i="10"/>
  <c r="AE64" i="10"/>
  <c r="AE65" i="10"/>
  <c r="AE66" i="10"/>
  <c r="AE67" i="10"/>
  <c r="AE68" i="10"/>
  <c r="AE69" i="10"/>
  <c r="AE70" i="10"/>
  <c r="AE71" i="10"/>
  <c r="AE72" i="10"/>
  <c r="AE73" i="10"/>
  <c r="AE74" i="10"/>
  <c r="AE75" i="10"/>
  <c r="AE76" i="10"/>
  <c r="AE77" i="10"/>
  <c r="AE78" i="10"/>
  <c r="AE79" i="10"/>
  <c r="AE80" i="10"/>
  <c r="AE81" i="10"/>
  <c r="AE82" i="10"/>
  <c r="AE83" i="10"/>
  <c r="AE84" i="10"/>
  <c r="AE85" i="10"/>
  <c r="AE86" i="10"/>
  <c r="AE87" i="10"/>
  <c r="AE88" i="10"/>
  <c r="AE89" i="10"/>
  <c r="AE90" i="10"/>
  <c r="AE91" i="10"/>
  <c r="AE92" i="10"/>
  <c r="AE93" i="10"/>
  <c r="AE94" i="10"/>
  <c r="AE95" i="10"/>
  <c r="AE96" i="10"/>
  <c r="AE97" i="10"/>
  <c r="AE98" i="10"/>
  <c r="AE99" i="10"/>
  <c r="AE100" i="10"/>
  <c r="AE101" i="10"/>
  <c r="AE102" i="10"/>
  <c r="AE103" i="10"/>
  <c r="AE104" i="10"/>
  <c r="AE105" i="10"/>
  <c r="AE106" i="10"/>
  <c r="AE107" i="10"/>
  <c r="AE108" i="10"/>
  <c r="AE109" i="10"/>
  <c r="AE110" i="10"/>
  <c r="AE111" i="10"/>
  <c r="AE112" i="10"/>
  <c r="AE113" i="10"/>
  <c r="AE114" i="10"/>
  <c r="AE115" i="10"/>
  <c r="AE116" i="10"/>
  <c r="AE117" i="10"/>
  <c r="AE118" i="10"/>
  <c r="AE119" i="10"/>
  <c r="AE120" i="10"/>
  <c r="AE121" i="10"/>
  <c r="AE122" i="10"/>
  <c r="AE123" i="10"/>
  <c r="AE124" i="10"/>
  <c r="AE125" i="10"/>
  <c r="AE126" i="10"/>
  <c r="AE127" i="10"/>
  <c r="AE128" i="10"/>
  <c r="AE129" i="10"/>
  <c r="AE130" i="10"/>
  <c r="AE131" i="10"/>
  <c r="AE132" i="10"/>
  <c r="AE133" i="10"/>
  <c r="AE134" i="10"/>
  <c r="AE135" i="10"/>
  <c r="AE136" i="10"/>
  <c r="AE137" i="10"/>
  <c r="AE138" i="10"/>
  <c r="AE139" i="10"/>
  <c r="AE140" i="10"/>
  <c r="AE141" i="10"/>
  <c r="AE142" i="10"/>
  <c r="AE143" i="10"/>
  <c r="AE144" i="10"/>
  <c r="AE145" i="10"/>
  <c r="AE146" i="10"/>
  <c r="AE147" i="10"/>
  <c r="AE148" i="10"/>
  <c r="AE149" i="10"/>
  <c r="AE150" i="10"/>
  <c r="AE151" i="10"/>
  <c r="AE152" i="10"/>
  <c r="AE153" i="10"/>
  <c r="AE154" i="10"/>
  <c r="AE155" i="10"/>
  <c r="AE156" i="10"/>
  <c r="AE157" i="10"/>
  <c r="AE158" i="10"/>
  <c r="AE159" i="10"/>
  <c r="AE160" i="10"/>
  <c r="AE161" i="10"/>
  <c r="AE162" i="10"/>
  <c r="AE163" i="10"/>
  <c r="AE164" i="10"/>
  <c r="AE165" i="10"/>
  <c r="AE166" i="10"/>
  <c r="AE167" i="10"/>
  <c r="AE168" i="10"/>
  <c r="AE169" i="10"/>
  <c r="AE170" i="10"/>
  <c r="AE171" i="10"/>
  <c r="AE172" i="10"/>
  <c r="AE173" i="10"/>
  <c r="AE174" i="10"/>
  <c r="AE175" i="10"/>
  <c r="AE176" i="10"/>
  <c r="AE177" i="10"/>
  <c r="AE178" i="10"/>
  <c r="AE179" i="10"/>
  <c r="AE180" i="10"/>
  <c r="AE181" i="10"/>
  <c r="AE182" i="10"/>
  <c r="AE183" i="10"/>
  <c r="AE184" i="10"/>
  <c r="AE185" i="10"/>
  <c r="AE186" i="10"/>
  <c r="AE187" i="10"/>
  <c r="AE188" i="10"/>
  <c r="AE189" i="10"/>
  <c r="AE190" i="10"/>
  <c r="AE191" i="10"/>
  <c r="AE192" i="10"/>
  <c r="AE193" i="10"/>
  <c r="AE194" i="10"/>
  <c r="AE195" i="10"/>
  <c r="AE196" i="10"/>
  <c r="AE197" i="10"/>
  <c r="AE198" i="10"/>
  <c r="AE199" i="10"/>
  <c r="AE200" i="10"/>
  <c r="AE201" i="10"/>
  <c r="AE202" i="10"/>
  <c r="AE203" i="10"/>
  <c r="AE204" i="10"/>
  <c r="AE205" i="10"/>
  <c r="AE206" i="10"/>
  <c r="AE207" i="10"/>
  <c r="AE208" i="10"/>
  <c r="AE209" i="10"/>
  <c r="AE210" i="10"/>
  <c r="AE211" i="10"/>
  <c r="AE212" i="10"/>
  <c r="AE213" i="10"/>
  <c r="AE214" i="10"/>
  <c r="AE215" i="10"/>
  <c r="AE216" i="10"/>
  <c r="AE217" i="10"/>
  <c r="AE218" i="10"/>
  <c r="AE219" i="10"/>
  <c r="AE220" i="10"/>
  <c r="AE221" i="10"/>
  <c r="AE222" i="10"/>
  <c r="AE223" i="10"/>
  <c r="AE224" i="10"/>
  <c r="AE225" i="10"/>
  <c r="AE226" i="10"/>
  <c r="AE227" i="10"/>
  <c r="AE228" i="10"/>
  <c r="AE229" i="10"/>
  <c r="AE230" i="10"/>
  <c r="AE231" i="10"/>
  <c r="AE232" i="10"/>
  <c r="AE233" i="10"/>
  <c r="AE234" i="10"/>
  <c r="AE235" i="10"/>
  <c r="AE236" i="10"/>
  <c r="AE237" i="10"/>
  <c r="AE238" i="10"/>
  <c r="AE239" i="10"/>
  <c r="AE240" i="10"/>
  <c r="AE241" i="10"/>
  <c r="AE242" i="10"/>
  <c r="AE243" i="10"/>
  <c r="AE244" i="10"/>
  <c r="AE245" i="10"/>
  <c r="AE246" i="10"/>
  <c r="AE247" i="10"/>
  <c r="AE248" i="10"/>
  <c r="AE249" i="10"/>
  <c r="AE250" i="10"/>
  <c r="AE251" i="10"/>
  <c r="AE252" i="10"/>
  <c r="AE253" i="10"/>
  <c r="AE254" i="10"/>
  <c r="AE255" i="10"/>
  <c r="AE256" i="10"/>
  <c r="AE257" i="10"/>
  <c r="AE258" i="10"/>
  <c r="AE259" i="10"/>
  <c r="AE260" i="10"/>
  <c r="AE261" i="10"/>
  <c r="AE262" i="10"/>
  <c r="AE263" i="10"/>
  <c r="AE264" i="10"/>
  <c r="AE265" i="10"/>
  <c r="AE266" i="10"/>
  <c r="AE267" i="10"/>
  <c r="AE268" i="10"/>
  <c r="AE269" i="10"/>
  <c r="AE270" i="10"/>
  <c r="AE271" i="10"/>
  <c r="AE272" i="10"/>
  <c r="AE273" i="10"/>
  <c r="AE274" i="10"/>
  <c r="AE275" i="10"/>
  <c r="AE276" i="10"/>
  <c r="AE277" i="10"/>
  <c r="AE278" i="10"/>
  <c r="AE279" i="10"/>
  <c r="AE280" i="10"/>
  <c r="AE281" i="10"/>
  <c r="AE282" i="10"/>
  <c r="AE283" i="10"/>
  <c r="AE284" i="10"/>
  <c r="AE285" i="10"/>
  <c r="AE286" i="10"/>
  <c r="AE287" i="10"/>
  <c r="AE288" i="10"/>
  <c r="AE289" i="10"/>
  <c r="AE290" i="10"/>
  <c r="AE291" i="10"/>
  <c r="AE292" i="10"/>
  <c r="AE293" i="10"/>
  <c r="AE294" i="10"/>
  <c r="AE295" i="10"/>
  <c r="AE296" i="10"/>
  <c r="AE297" i="10"/>
  <c r="AE298" i="10"/>
  <c r="AE299" i="10"/>
  <c r="AE300" i="10"/>
  <c r="AE301" i="10"/>
  <c r="AE302" i="10"/>
  <c r="AE303" i="10"/>
  <c r="AE304" i="10"/>
  <c r="AE305" i="10"/>
  <c r="AE306" i="10"/>
  <c r="AE307" i="10"/>
  <c r="AE308" i="10"/>
  <c r="AE309" i="10"/>
  <c r="AE310" i="10"/>
  <c r="AE311" i="10"/>
  <c r="AE312" i="10"/>
  <c r="AE313" i="10"/>
  <c r="AE314" i="10"/>
  <c r="AE315" i="10"/>
  <c r="AE316" i="10"/>
  <c r="AE317" i="10"/>
  <c r="AE318" i="10"/>
  <c r="AE319" i="10"/>
  <c r="AE320" i="10"/>
  <c r="AE321" i="10"/>
  <c r="AE322" i="10"/>
  <c r="AE323" i="10"/>
  <c r="AE324" i="10"/>
  <c r="AE325" i="10"/>
  <c r="AE326" i="10"/>
  <c r="AE327" i="10"/>
  <c r="AE328" i="10"/>
  <c r="AE329" i="10"/>
  <c r="AE330" i="10"/>
  <c r="AE331" i="10"/>
  <c r="AE332" i="10"/>
  <c r="AE333" i="10"/>
  <c r="AE334" i="10"/>
  <c r="AE335" i="10"/>
  <c r="AE336" i="10"/>
  <c r="AE337" i="10"/>
  <c r="AE338" i="10"/>
  <c r="AE339" i="10"/>
  <c r="AE340" i="10"/>
  <c r="AE341" i="10"/>
  <c r="AE342" i="10"/>
  <c r="AE343" i="10"/>
  <c r="AE344" i="10"/>
  <c r="AE345" i="10"/>
  <c r="AE346" i="10"/>
  <c r="AE347" i="10"/>
  <c r="AE348" i="10"/>
  <c r="AE349" i="10"/>
  <c r="AE350" i="10"/>
  <c r="AE351" i="10"/>
  <c r="AE352" i="10"/>
  <c r="AE353" i="10"/>
  <c r="AE354" i="10"/>
  <c r="AE355" i="10"/>
  <c r="AE356" i="10"/>
  <c r="AE357" i="10"/>
  <c r="AE358" i="10"/>
  <c r="AE359" i="10"/>
  <c r="AE360" i="10"/>
  <c r="AE361" i="10"/>
  <c r="AE362" i="10"/>
  <c r="AE363" i="10"/>
  <c r="AE364" i="10"/>
  <c r="AE365" i="10"/>
  <c r="AE366" i="10"/>
  <c r="AE367" i="10"/>
  <c r="AE368" i="10"/>
  <c r="AE369" i="10"/>
  <c r="AE370" i="10"/>
  <c r="AE371" i="10"/>
  <c r="AE372" i="10"/>
  <c r="AE373" i="10"/>
  <c r="AE374" i="10"/>
  <c r="AE375" i="10"/>
  <c r="AE376" i="10"/>
  <c r="AE377" i="10"/>
  <c r="AE378" i="10"/>
  <c r="AE379" i="10"/>
  <c r="AE380" i="10"/>
  <c r="AE381" i="10"/>
  <c r="AE382" i="10"/>
  <c r="AE383" i="10"/>
  <c r="AE384" i="10"/>
  <c r="AE385" i="10"/>
  <c r="AE386" i="10"/>
  <c r="AE387" i="10"/>
  <c r="AE388" i="10"/>
  <c r="AE389" i="10"/>
  <c r="AE390" i="10"/>
  <c r="AE391" i="10"/>
  <c r="AE392" i="10"/>
  <c r="AE393" i="10"/>
  <c r="AE394" i="10"/>
  <c r="AE395" i="10"/>
  <c r="AE396" i="10"/>
  <c r="AE397" i="10"/>
  <c r="AE398" i="10"/>
  <c r="AE399" i="10"/>
  <c r="AE400" i="10"/>
  <c r="AE401" i="10"/>
  <c r="AE402" i="10"/>
  <c r="AE403" i="10"/>
  <c r="AE404" i="10"/>
  <c r="AE405" i="10"/>
  <c r="AE406" i="10"/>
  <c r="AE407" i="10"/>
  <c r="AE408" i="10"/>
  <c r="AE409" i="10"/>
  <c r="AE410" i="10"/>
  <c r="AE411" i="10"/>
  <c r="AE412" i="10"/>
  <c r="AE413" i="10"/>
  <c r="AE414" i="10"/>
  <c r="AE415" i="10"/>
  <c r="AE416" i="10"/>
  <c r="AE417" i="10"/>
  <c r="AE418" i="10"/>
  <c r="AE419" i="10"/>
  <c r="AE420" i="10"/>
  <c r="AE421" i="10"/>
  <c r="AE422" i="10"/>
  <c r="AE423" i="10"/>
  <c r="AE424" i="10"/>
  <c r="AE425" i="10"/>
  <c r="AE426" i="10"/>
  <c r="AE427" i="10"/>
  <c r="AE428" i="10"/>
  <c r="AE429" i="10"/>
  <c r="AE430" i="10"/>
  <c r="AE431" i="10"/>
  <c r="AE432" i="10"/>
  <c r="AE433" i="10"/>
  <c r="AE434" i="10"/>
  <c r="AE435" i="10"/>
  <c r="AE436" i="10"/>
  <c r="AE437" i="10"/>
  <c r="AE438" i="10"/>
  <c r="AE439" i="10"/>
  <c r="AE440" i="10"/>
  <c r="AE441" i="10"/>
  <c r="AE442" i="10"/>
  <c r="AE443" i="10"/>
  <c r="AE444" i="10"/>
  <c r="AE445" i="10"/>
  <c r="AE446" i="10"/>
  <c r="AE447" i="10"/>
  <c r="AE448" i="10"/>
  <c r="AE449" i="10"/>
  <c r="AE450" i="10"/>
  <c r="AE451" i="10"/>
  <c r="AE452" i="10"/>
  <c r="AE453" i="10"/>
  <c r="AE454" i="10"/>
  <c r="AE455" i="10"/>
  <c r="AE456" i="10"/>
  <c r="AE457" i="10"/>
  <c r="AE458" i="10"/>
  <c r="AE459" i="10"/>
  <c r="AE460" i="10"/>
  <c r="AE461" i="10"/>
  <c r="AE462" i="10"/>
  <c r="AE463" i="10"/>
  <c r="AE464" i="10"/>
  <c r="AE465" i="10"/>
  <c r="AE466" i="10"/>
  <c r="AE467" i="10"/>
  <c r="AE468" i="10"/>
  <c r="AE469" i="10"/>
  <c r="AE470" i="10"/>
  <c r="AE471" i="10"/>
  <c r="AE472" i="10"/>
  <c r="AE473" i="10"/>
  <c r="AE474" i="10"/>
  <c r="AE475" i="10"/>
  <c r="AE476" i="10"/>
  <c r="AE477" i="10"/>
  <c r="AE478" i="10"/>
  <c r="AE479" i="10"/>
  <c r="AE480" i="10"/>
  <c r="AE481" i="10"/>
  <c r="AE482" i="10"/>
  <c r="AE483" i="10"/>
  <c r="AE484" i="10"/>
  <c r="AE485" i="10"/>
  <c r="AE486" i="10"/>
  <c r="AE487" i="10"/>
  <c r="AE488" i="10"/>
  <c r="AE489" i="10"/>
  <c r="AE490" i="10"/>
  <c r="AE491" i="10"/>
  <c r="AE492" i="10"/>
  <c r="AE493" i="10"/>
  <c r="AE494" i="10"/>
  <c r="AE495" i="10"/>
  <c r="AE496" i="10"/>
  <c r="AE497" i="10"/>
  <c r="AE498" i="10"/>
  <c r="AE499" i="10"/>
  <c r="AE500" i="10"/>
  <c r="AE501" i="10"/>
  <c r="AE502" i="10"/>
  <c r="AE503" i="10"/>
  <c r="AE504" i="10"/>
  <c r="AE505" i="10"/>
  <c r="AE506" i="10"/>
  <c r="AE507" i="10"/>
  <c r="AE508" i="10"/>
  <c r="AE509" i="10"/>
  <c r="AE510" i="10"/>
  <c r="AE511" i="10"/>
  <c r="AE512" i="10"/>
  <c r="AE513" i="10"/>
  <c r="AE514" i="10"/>
  <c r="AE515" i="10"/>
  <c r="AE516" i="10"/>
  <c r="AE517" i="10"/>
  <c r="AE518" i="10"/>
  <c r="AE519" i="10"/>
  <c r="AE520" i="10"/>
  <c r="AE521" i="10"/>
  <c r="AE522" i="10"/>
  <c r="AE523" i="10"/>
  <c r="AE524" i="10"/>
  <c r="AE525" i="10"/>
  <c r="AE526" i="10"/>
  <c r="AE527" i="10"/>
  <c r="AE528" i="10"/>
  <c r="AE529" i="10"/>
  <c r="AE530" i="10"/>
  <c r="AE531" i="10"/>
  <c r="AE532" i="10"/>
  <c r="AE533" i="10"/>
  <c r="AE534" i="10"/>
  <c r="AE535" i="10"/>
  <c r="AE536" i="10"/>
  <c r="AE537" i="10"/>
  <c r="AE538" i="10"/>
  <c r="AE539" i="10"/>
  <c r="AE540" i="10"/>
  <c r="AE541" i="10"/>
  <c r="AE542" i="10"/>
  <c r="AE543" i="10"/>
  <c r="AE544" i="10"/>
  <c r="AE545" i="10"/>
  <c r="AE546" i="10"/>
  <c r="AE547" i="10"/>
  <c r="AE548" i="10"/>
  <c r="AE549" i="10"/>
  <c r="AE550" i="10"/>
  <c r="AE551" i="10"/>
  <c r="AE552" i="10"/>
  <c r="AE553" i="10"/>
  <c r="AE554" i="10"/>
  <c r="AE555" i="10"/>
  <c r="AE556" i="10"/>
  <c r="AE557" i="10"/>
  <c r="AE558" i="10"/>
  <c r="AE559" i="10"/>
  <c r="AE560" i="10"/>
  <c r="AE561" i="10"/>
  <c r="AE562" i="10"/>
  <c r="AE563" i="10"/>
  <c r="AE564" i="10"/>
  <c r="AE565" i="10"/>
  <c r="AE566" i="10"/>
  <c r="AE567" i="10"/>
  <c r="AE568" i="10"/>
  <c r="AE569" i="10"/>
  <c r="AE570" i="10"/>
  <c r="AE571" i="10"/>
  <c r="AE572" i="10"/>
  <c r="AE573" i="10"/>
  <c r="AE574" i="10"/>
  <c r="AE575" i="10"/>
  <c r="AE576" i="10"/>
  <c r="AE577" i="10"/>
  <c r="AE578" i="10"/>
  <c r="AE579" i="10"/>
  <c r="AE580" i="10"/>
  <c r="AE581" i="10"/>
  <c r="AE582" i="10"/>
  <c r="AE583" i="10"/>
  <c r="AE584" i="10"/>
  <c r="AE585" i="10"/>
  <c r="AE586" i="10"/>
  <c r="AE587" i="10"/>
  <c r="AE588" i="10"/>
  <c r="AE589" i="10"/>
  <c r="AE590" i="10"/>
  <c r="AE591" i="10"/>
  <c r="AE592" i="10"/>
  <c r="AE593" i="10"/>
  <c r="AE594" i="10"/>
  <c r="AE595" i="10"/>
  <c r="AE596" i="10"/>
  <c r="AE597" i="10"/>
  <c r="AE598" i="10"/>
  <c r="AE599" i="10"/>
  <c r="AE600" i="10"/>
  <c r="AE601" i="10"/>
  <c r="AE602" i="10"/>
  <c r="AE603" i="10"/>
  <c r="AE604" i="10"/>
  <c r="AE605" i="10"/>
  <c r="AE606" i="10"/>
  <c r="AE607" i="10"/>
  <c r="AE608" i="10"/>
  <c r="AE609" i="10"/>
  <c r="AE610" i="10"/>
  <c r="AE611" i="10"/>
  <c r="AE612" i="10"/>
  <c r="AE613" i="10"/>
  <c r="AE614" i="10"/>
  <c r="AE615" i="10"/>
  <c r="AE616" i="10"/>
  <c r="AE617" i="10"/>
  <c r="AE618" i="10"/>
  <c r="AE619" i="10"/>
  <c r="AE620" i="10"/>
  <c r="AE621" i="10"/>
  <c r="AE622" i="10"/>
  <c r="AE623" i="10"/>
  <c r="AE624" i="10"/>
  <c r="AE625" i="10"/>
  <c r="AE626" i="10"/>
  <c r="AE627" i="10"/>
  <c r="AE628" i="10"/>
  <c r="AE629" i="10"/>
  <c r="AE630" i="10"/>
  <c r="AE631" i="10"/>
  <c r="AE632" i="10"/>
  <c r="AE633" i="10"/>
  <c r="AE634" i="10"/>
  <c r="AE635" i="10"/>
  <c r="AE636" i="10"/>
  <c r="AE637" i="10"/>
  <c r="AE638" i="10"/>
  <c r="AE639" i="10"/>
  <c r="AE640" i="10"/>
  <c r="AE641" i="10"/>
  <c r="AE642" i="10"/>
  <c r="AE643" i="10"/>
  <c r="AE644" i="10"/>
  <c r="AE645" i="10"/>
  <c r="AE646" i="10"/>
  <c r="AE647" i="10"/>
  <c r="AE648" i="10"/>
  <c r="AE649" i="10"/>
  <c r="AE650" i="10"/>
  <c r="AE651" i="10"/>
  <c r="AE652" i="10"/>
  <c r="AE653" i="10"/>
  <c r="AE654" i="10"/>
  <c r="AE655" i="10"/>
  <c r="AE656" i="10"/>
  <c r="AE657" i="10"/>
  <c r="AE658" i="10"/>
  <c r="AE659" i="10"/>
  <c r="AE660" i="10"/>
  <c r="AE661" i="10"/>
  <c r="AE662" i="10"/>
  <c r="AE663" i="10"/>
  <c r="AE664" i="10"/>
  <c r="AE665" i="10"/>
  <c r="AE666" i="10"/>
  <c r="AE667" i="10"/>
  <c r="AE668" i="10"/>
  <c r="AE669" i="10"/>
  <c r="AE670" i="10"/>
  <c r="AE671" i="10"/>
  <c r="AE672" i="10"/>
  <c r="AE673" i="10"/>
  <c r="AE674" i="10"/>
  <c r="AE675" i="10"/>
  <c r="AE676" i="10"/>
  <c r="AE677" i="10"/>
  <c r="AE678" i="10"/>
  <c r="AE679" i="10"/>
  <c r="AE680" i="10"/>
  <c r="AE681" i="10"/>
  <c r="AE682" i="10"/>
  <c r="AE683" i="10"/>
  <c r="AE684" i="10"/>
  <c r="AE685" i="10"/>
  <c r="AE686" i="10"/>
  <c r="AE687" i="10"/>
  <c r="AE688" i="10"/>
  <c r="AE689" i="10"/>
  <c r="AE690" i="10"/>
  <c r="AE691" i="10"/>
  <c r="AE692" i="10"/>
  <c r="AE693" i="10"/>
  <c r="AE694" i="10"/>
  <c r="AE695" i="10"/>
  <c r="AE696" i="10"/>
  <c r="AE697" i="10"/>
  <c r="AE698" i="10"/>
  <c r="AE699" i="10"/>
  <c r="AE700" i="10"/>
  <c r="AE701" i="10"/>
  <c r="AE702" i="10"/>
  <c r="AE703" i="10"/>
  <c r="AE704" i="10"/>
  <c r="AE705" i="10"/>
  <c r="AE706" i="10"/>
  <c r="AE707" i="10"/>
  <c r="AE708" i="10"/>
  <c r="AE709" i="10"/>
  <c r="AE710" i="10"/>
  <c r="AE711" i="10"/>
  <c r="AE712" i="10"/>
  <c r="AE713" i="10"/>
  <c r="AE714" i="10"/>
  <c r="AE715" i="10"/>
  <c r="AE716" i="10"/>
  <c r="AE717" i="10"/>
  <c r="AE718" i="10"/>
  <c r="AE719" i="10"/>
  <c r="AE720" i="10"/>
  <c r="AE721" i="10"/>
  <c r="AE722" i="10"/>
  <c r="AE723" i="10"/>
  <c r="AE724" i="10"/>
  <c r="AE725" i="10"/>
  <c r="AE726" i="10"/>
  <c r="AE727" i="10"/>
  <c r="AE728" i="10"/>
  <c r="AE729" i="10"/>
  <c r="AE730" i="10"/>
  <c r="AE731" i="10"/>
  <c r="AE732" i="10"/>
  <c r="AE733" i="10"/>
  <c r="AE734" i="10"/>
  <c r="AE735" i="10"/>
  <c r="AE736" i="10"/>
  <c r="AE737" i="10"/>
  <c r="AE738" i="10"/>
  <c r="AE739" i="10"/>
  <c r="AE740" i="10"/>
  <c r="AE741" i="10"/>
  <c r="AE742" i="10"/>
  <c r="AE743" i="10"/>
  <c r="AE744" i="10"/>
  <c r="AE745" i="10"/>
  <c r="AE746" i="10"/>
  <c r="AE747" i="10"/>
  <c r="AE748" i="10"/>
  <c r="AE749" i="10"/>
  <c r="AE750" i="10"/>
  <c r="AE751" i="10"/>
  <c r="AE752" i="10"/>
  <c r="AE753" i="10"/>
  <c r="AE754" i="10"/>
  <c r="AE755" i="10"/>
  <c r="AE756" i="10"/>
  <c r="AE757" i="10"/>
  <c r="AE758" i="10"/>
  <c r="AE759" i="10"/>
  <c r="AE760" i="10"/>
  <c r="AE761" i="10"/>
  <c r="AE762" i="10"/>
  <c r="AE763" i="10"/>
  <c r="AE764" i="10"/>
  <c r="AE765" i="10"/>
  <c r="AE766" i="10"/>
  <c r="AE767" i="10"/>
  <c r="AE768" i="10"/>
  <c r="AE769" i="10"/>
  <c r="AE770" i="10"/>
  <c r="AE771" i="10"/>
  <c r="AE772" i="10"/>
  <c r="AE773" i="10"/>
  <c r="AE774" i="10"/>
  <c r="AE775" i="10"/>
  <c r="AE776" i="10"/>
  <c r="AE777" i="10"/>
  <c r="AE778" i="10"/>
  <c r="AE779" i="10"/>
  <c r="AE780" i="10"/>
  <c r="AE781" i="10"/>
  <c r="AE782" i="10"/>
  <c r="AE783" i="10"/>
  <c r="AE784" i="10"/>
  <c r="AE785" i="10"/>
  <c r="AE786" i="10"/>
  <c r="AE787" i="10"/>
  <c r="AE788" i="10"/>
  <c r="AE789" i="10"/>
  <c r="AE790" i="10"/>
  <c r="AE791" i="10"/>
  <c r="AE792" i="10"/>
  <c r="AE793" i="10"/>
  <c r="AE794" i="10"/>
  <c r="AE795" i="10"/>
  <c r="AE796" i="10"/>
  <c r="AE797" i="10"/>
  <c r="AE798" i="10"/>
  <c r="AE799" i="10"/>
  <c r="AE800" i="10"/>
  <c r="AE801" i="10"/>
  <c r="AE802" i="10"/>
  <c r="AE803" i="10"/>
  <c r="AE804" i="10"/>
  <c r="AE805" i="10"/>
  <c r="AE806" i="10"/>
  <c r="AE807" i="10"/>
  <c r="AE808" i="10"/>
  <c r="AE809" i="10"/>
  <c r="AE810" i="10"/>
  <c r="AE811" i="10"/>
  <c r="AE812" i="10"/>
  <c r="AE813" i="10"/>
  <c r="AE814" i="10"/>
  <c r="AE815" i="10"/>
  <c r="AE816" i="10"/>
  <c r="AE817" i="10"/>
  <c r="AE818" i="10"/>
  <c r="AE819" i="10"/>
  <c r="AE820" i="10"/>
  <c r="AE821" i="10"/>
  <c r="AE822" i="10"/>
  <c r="AE823" i="10"/>
  <c r="AE824" i="10"/>
  <c r="AE825" i="10"/>
  <c r="AE826" i="10"/>
  <c r="AE827" i="10"/>
  <c r="AE828" i="10"/>
  <c r="AE829" i="10"/>
  <c r="AE830" i="10"/>
  <c r="AE831" i="10"/>
  <c r="AE832" i="10"/>
  <c r="AE833" i="10"/>
  <c r="AE834" i="10"/>
  <c r="AE835" i="10"/>
  <c r="AE836" i="10"/>
  <c r="AE837" i="10"/>
  <c r="AE838" i="10"/>
  <c r="AE839" i="10"/>
  <c r="AE840" i="10"/>
  <c r="AE841" i="10"/>
  <c r="AE842" i="10"/>
  <c r="AE843" i="10"/>
  <c r="AE844" i="10"/>
  <c r="AE845" i="10"/>
  <c r="AE846" i="10"/>
  <c r="AE847" i="10"/>
  <c r="AE848" i="10"/>
  <c r="AE849" i="10"/>
  <c r="AE850" i="10"/>
  <c r="AE851" i="10"/>
  <c r="AE852" i="10"/>
  <c r="AE853" i="10"/>
  <c r="AE854" i="10"/>
  <c r="AE855" i="10"/>
  <c r="AE856" i="10"/>
  <c r="AE857" i="10"/>
  <c r="AE858" i="10"/>
  <c r="AE859" i="10"/>
  <c r="AE860" i="10"/>
  <c r="AE861" i="10"/>
  <c r="AE862" i="10"/>
  <c r="AE863" i="10"/>
  <c r="AE864" i="10"/>
  <c r="AE865" i="10"/>
  <c r="AE866" i="10"/>
  <c r="AE867" i="10"/>
  <c r="AE868" i="10"/>
  <c r="AE869" i="10"/>
  <c r="AE870" i="10"/>
  <c r="AE871" i="10"/>
  <c r="AE872" i="10"/>
  <c r="AE873" i="10"/>
  <c r="AE874" i="10"/>
  <c r="AE875" i="10"/>
  <c r="AE876" i="10"/>
  <c r="AE877" i="10"/>
  <c r="AE878" i="10"/>
  <c r="AE879" i="10"/>
  <c r="AE880" i="10"/>
  <c r="AE881" i="10"/>
  <c r="AE882" i="10"/>
  <c r="AE883" i="10"/>
  <c r="AE884" i="10"/>
  <c r="AE885" i="10"/>
  <c r="AE886" i="10"/>
  <c r="AE887" i="10"/>
  <c r="AE888" i="10"/>
  <c r="AE889" i="10"/>
  <c r="AE890" i="10"/>
  <c r="AE891" i="10"/>
  <c r="AE892" i="10"/>
  <c r="AE893" i="10"/>
  <c r="AE894" i="10"/>
  <c r="AE895" i="10"/>
  <c r="AE896" i="10"/>
  <c r="AE897" i="10"/>
  <c r="AE898" i="10"/>
  <c r="AE899" i="10"/>
  <c r="AE900" i="10"/>
  <c r="AE901" i="10"/>
  <c r="AE902" i="10"/>
  <c r="AE903" i="10"/>
  <c r="AE904" i="10"/>
  <c r="AE905" i="10"/>
  <c r="AE906" i="10"/>
  <c r="AE907" i="10"/>
  <c r="AE908" i="10"/>
  <c r="AE909" i="10"/>
  <c r="AE910" i="10"/>
  <c r="AE911" i="10"/>
  <c r="AE912" i="10"/>
  <c r="AE913" i="10"/>
  <c r="AE914" i="10"/>
  <c r="AE915" i="10"/>
  <c r="AE916" i="10"/>
  <c r="AE917" i="10"/>
  <c r="AE918" i="10"/>
  <c r="AE919" i="10"/>
  <c r="AE920" i="10"/>
  <c r="AE921" i="10"/>
  <c r="AE922" i="10"/>
  <c r="AE923" i="10"/>
  <c r="AE924" i="10"/>
  <c r="AE925" i="10"/>
  <c r="AE926" i="10"/>
  <c r="AE927" i="10"/>
  <c r="AE928" i="10"/>
  <c r="AE929" i="10"/>
  <c r="AE930" i="10"/>
  <c r="AE931" i="10"/>
  <c r="AE932" i="10"/>
  <c r="AE933" i="10"/>
  <c r="AE934" i="10"/>
  <c r="AE935" i="10"/>
  <c r="AE936" i="10"/>
  <c r="AE937" i="10"/>
  <c r="AE938" i="10"/>
  <c r="AE939" i="10"/>
  <c r="AE940" i="10"/>
  <c r="AE941" i="10"/>
  <c r="AE942" i="10"/>
  <c r="AE943" i="10"/>
  <c r="AE944" i="10"/>
  <c r="AE945" i="10"/>
  <c r="AE946" i="10"/>
  <c r="AE947" i="10"/>
  <c r="AE948" i="10"/>
  <c r="AE949" i="10"/>
  <c r="AE950" i="10"/>
  <c r="AE951" i="10"/>
  <c r="AE952" i="10"/>
  <c r="AE953" i="10"/>
  <c r="AE954" i="10"/>
  <c r="AE955" i="10"/>
  <c r="AE956" i="10"/>
  <c r="AE957" i="10"/>
  <c r="AE958" i="10"/>
  <c r="AE959" i="10"/>
  <c r="AE960" i="10"/>
  <c r="AE961" i="10"/>
  <c r="AE962" i="10"/>
  <c r="AE963" i="10"/>
  <c r="AE964" i="10"/>
  <c r="AE965" i="10"/>
  <c r="AE966" i="10"/>
  <c r="AE967" i="10"/>
  <c r="AE968" i="10"/>
  <c r="AE969" i="10"/>
  <c r="AE970" i="10"/>
  <c r="AE971" i="10"/>
  <c r="AE972" i="10"/>
  <c r="AE973" i="10"/>
  <c r="AE974" i="10"/>
  <c r="AE975" i="10"/>
  <c r="AE976" i="10"/>
  <c r="AE977" i="10"/>
  <c r="AE978" i="10"/>
  <c r="AE979" i="10"/>
  <c r="AE980" i="10"/>
  <c r="AE981" i="10"/>
  <c r="AE982" i="10"/>
  <c r="AE983" i="10"/>
  <c r="AE984" i="10"/>
  <c r="AE985" i="10"/>
  <c r="AE986" i="10"/>
  <c r="AE987" i="10"/>
  <c r="AE988" i="10"/>
  <c r="AE989" i="10"/>
  <c r="AE990" i="10"/>
  <c r="AE991" i="10"/>
  <c r="AE992" i="10"/>
  <c r="AE993" i="10"/>
  <c r="AE994" i="10"/>
  <c r="AE995" i="10"/>
  <c r="AE996" i="10"/>
  <c r="AE997" i="10"/>
  <c r="AE998" i="10"/>
  <c r="AE999" i="10"/>
  <c r="AE1000" i="10"/>
  <c r="AE1001" i="10"/>
  <c r="AE1002" i="10"/>
  <c r="AE1003" i="10"/>
  <c r="AE1004" i="10"/>
  <c r="AE1005" i="10"/>
  <c r="AE1006" i="10"/>
  <c r="AE1007" i="10"/>
  <c r="AE1008" i="10"/>
  <c r="AE1009" i="10"/>
  <c r="AE1010" i="10"/>
  <c r="AE1011" i="10"/>
  <c r="AE1012" i="10"/>
  <c r="AE1013" i="10"/>
  <c r="AE1014" i="10"/>
  <c r="AE1015" i="10"/>
  <c r="AE1016" i="10"/>
  <c r="AE1017" i="10"/>
  <c r="AE1018" i="10"/>
  <c r="AE1019" i="10"/>
  <c r="AE1020" i="10"/>
  <c r="AE1021" i="10"/>
  <c r="AE1022" i="10"/>
  <c r="AE1023" i="10"/>
  <c r="AE1024" i="10"/>
  <c r="AE1025" i="10"/>
  <c r="AE1026" i="10"/>
  <c r="AE1027" i="10"/>
  <c r="AE1028" i="10"/>
  <c r="AE1029" i="10"/>
  <c r="AE1030" i="10"/>
  <c r="AE1031" i="10"/>
  <c r="AE1032" i="10"/>
  <c r="AE1033" i="10"/>
  <c r="AE1034" i="10"/>
  <c r="AE1035" i="10"/>
  <c r="AE1036" i="10"/>
  <c r="AE1037" i="10"/>
  <c r="AE1038" i="10"/>
  <c r="AE1039" i="10"/>
  <c r="AE1040" i="10"/>
  <c r="AE1041" i="10"/>
  <c r="AE1042" i="10"/>
  <c r="AE1043" i="10"/>
  <c r="AE1044" i="10"/>
  <c r="AE1045" i="10"/>
  <c r="AE1046" i="10"/>
  <c r="AE1047" i="10"/>
  <c r="AE1048" i="10"/>
  <c r="AE1049" i="10"/>
  <c r="AE1050" i="10"/>
  <c r="AE1051" i="10"/>
  <c r="AE1052" i="10"/>
  <c r="AE1053" i="10"/>
  <c r="AE1054" i="10"/>
  <c r="AE1055" i="10"/>
  <c r="AE1056" i="10"/>
  <c r="AE1057" i="10"/>
  <c r="AE1058" i="10"/>
  <c r="AE1059" i="10"/>
  <c r="AE1060" i="10"/>
  <c r="AE1061" i="10"/>
  <c r="AE1062" i="10"/>
  <c r="AE1063" i="10"/>
  <c r="AE1064" i="10"/>
  <c r="AE1065" i="10"/>
  <c r="AE1066" i="10"/>
  <c r="AE1067" i="10"/>
  <c r="AE1068" i="10"/>
  <c r="AE1069" i="10"/>
  <c r="AE1070" i="10"/>
  <c r="AE1071" i="10"/>
  <c r="AE1072" i="10"/>
  <c r="AE1073" i="10"/>
  <c r="AE1074" i="10"/>
  <c r="AE1075" i="10"/>
  <c r="AE1076" i="10"/>
  <c r="AE1077" i="10"/>
  <c r="AE1078" i="10"/>
  <c r="AE1079" i="10"/>
  <c r="AE1080" i="10"/>
  <c r="AE1081" i="10"/>
  <c r="AE1082" i="10"/>
  <c r="AE1083" i="10"/>
  <c r="AE1084" i="10"/>
  <c r="AE1085" i="10"/>
  <c r="AE1086" i="10"/>
  <c r="AE1087" i="10"/>
  <c r="AE1088" i="10"/>
  <c r="AE1089" i="10"/>
  <c r="AE1090" i="10"/>
  <c r="AE1091" i="10"/>
  <c r="AE1092" i="10"/>
  <c r="AE1093" i="10"/>
  <c r="AE1094" i="10"/>
  <c r="AE1095" i="10"/>
  <c r="AE1096" i="10"/>
  <c r="AE1097" i="10"/>
  <c r="AE1098" i="10"/>
  <c r="AE1099" i="10"/>
  <c r="AE1100" i="10"/>
  <c r="AE1101" i="10"/>
  <c r="AE1102" i="10"/>
  <c r="AE1103" i="10"/>
  <c r="AE1104" i="10"/>
  <c r="AE1105" i="10"/>
  <c r="AE1106" i="10"/>
  <c r="AE1107" i="10"/>
  <c r="AE1108" i="10"/>
  <c r="AE1109" i="10"/>
  <c r="AE1110" i="10"/>
  <c r="AE1111" i="10"/>
  <c r="AE1112" i="10"/>
  <c r="AE1113" i="10"/>
  <c r="AE1114" i="10"/>
  <c r="AE1115" i="10"/>
  <c r="AE1116" i="10"/>
  <c r="AE1117" i="10"/>
  <c r="AE1118" i="10"/>
  <c r="AE1119" i="10"/>
  <c r="AE1120" i="10"/>
  <c r="AE1121" i="10"/>
  <c r="AE1122" i="10"/>
  <c r="AE1123" i="10"/>
  <c r="AE1124" i="10"/>
  <c r="AE1125" i="10"/>
  <c r="AE1126" i="10"/>
  <c r="AE1127" i="10"/>
  <c r="AE1128" i="10"/>
  <c r="AE1129" i="10"/>
  <c r="AE1130" i="10"/>
  <c r="AE1131" i="10"/>
  <c r="AE1132" i="10"/>
  <c r="AE1133" i="10"/>
  <c r="AE1134" i="10"/>
  <c r="AE1135" i="10"/>
  <c r="AE1136" i="10"/>
  <c r="AE1137" i="10"/>
  <c r="AE1138" i="10"/>
  <c r="AE1139" i="10"/>
  <c r="AE1140" i="10"/>
  <c r="AE1141" i="10"/>
  <c r="AE1142" i="10"/>
  <c r="AE1143" i="10"/>
  <c r="AE1144" i="10"/>
  <c r="AE1145" i="10"/>
  <c r="AE1146" i="10"/>
  <c r="AE1147" i="10"/>
  <c r="AE1148" i="10"/>
  <c r="AE1149" i="10"/>
  <c r="AE1150" i="10"/>
  <c r="AE1151" i="10"/>
  <c r="AE1152" i="10"/>
  <c r="AE1153" i="10"/>
  <c r="AE1154" i="10"/>
  <c r="AE1155" i="10"/>
  <c r="AE1156" i="10"/>
  <c r="AE1157" i="10"/>
  <c r="AE1158" i="10"/>
  <c r="AE1159" i="10"/>
  <c r="AE1160" i="10"/>
  <c r="AE1161" i="10"/>
  <c r="AE1162" i="10"/>
  <c r="AE1163" i="10"/>
  <c r="AE1164" i="10"/>
  <c r="AE1165" i="10"/>
  <c r="AE1166" i="10"/>
  <c r="AE1167" i="10"/>
  <c r="AE1168" i="10"/>
  <c r="AE1169" i="10"/>
  <c r="AE1170" i="10"/>
  <c r="AE1171" i="10"/>
  <c r="AE1172" i="10"/>
  <c r="AE1173" i="10"/>
  <c r="AE1174" i="10"/>
  <c r="AE1175" i="10"/>
  <c r="AE1176" i="10"/>
  <c r="AE1177" i="10"/>
  <c r="AE1178" i="10"/>
  <c r="AE1179" i="10"/>
  <c r="AE1180" i="10"/>
  <c r="AE1181" i="10"/>
  <c r="AE1182" i="10"/>
  <c r="AE1183" i="10"/>
  <c r="AE1184" i="10"/>
  <c r="AE1185" i="10"/>
  <c r="AE1186" i="10"/>
  <c r="AE1187" i="10"/>
  <c r="AE1188" i="10"/>
  <c r="AE1189" i="10"/>
  <c r="AE1190" i="10"/>
  <c r="AE1191" i="10"/>
  <c r="AE1192" i="10"/>
  <c r="AE1193" i="10"/>
  <c r="AE1194" i="10"/>
  <c r="AE1195" i="10"/>
  <c r="AE1196" i="10"/>
  <c r="AE1197" i="10"/>
  <c r="AE1198" i="10"/>
  <c r="AE1199" i="10"/>
  <c r="AE1200" i="10"/>
  <c r="AE1201" i="10"/>
  <c r="AE1202" i="10"/>
  <c r="AE1203" i="10"/>
  <c r="AE1204" i="10"/>
  <c r="AE1205" i="10"/>
  <c r="AE1206" i="10"/>
  <c r="AE1207" i="10"/>
  <c r="AE1208" i="10"/>
  <c r="AE1209" i="10"/>
  <c r="AE1210" i="10"/>
  <c r="AE1211" i="10"/>
  <c r="AE1212" i="10"/>
  <c r="AE1213" i="10"/>
  <c r="AE1214" i="10"/>
  <c r="AE1215" i="10"/>
  <c r="AE1216" i="10"/>
  <c r="AE1217" i="10"/>
  <c r="AE1218" i="10"/>
  <c r="AE1219" i="10"/>
  <c r="AE1220" i="10"/>
  <c r="AE1221" i="10"/>
  <c r="AE1222" i="10"/>
  <c r="AE1223" i="10"/>
  <c r="AE1224" i="10"/>
  <c r="AE1225" i="10"/>
  <c r="AE1226" i="10"/>
  <c r="AE1227" i="10"/>
  <c r="AE1228" i="10"/>
  <c r="AE1229" i="10"/>
  <c r="AE1230" i="10"/>
  <c r="AE1231" i="10"/>
  <c r="AE1232" i="10"/>
  <c r="AE1233" i="10"/>
  <c r="AE1234" i="10"/>
  <c r="AE1235" i="10"/>
  <c r="AE1236" i="10"/>
  <c r="AE1237" i="10"/>
  <c r="AE1238" i="10"/>
  <c r="AE1239" i="10"/>
  <c r="AE1240" i="10"/>
  <c r="AE1241" i="10"/>
  <c r="AE1242" i="10"/>
  <c r="AE1243" i="10"/>
  <c r="AE1244" i="10"/>
  <c r="AE1245" i="10"/>
  <c r="AE1246" i="10"/>
  <c r="AE1247" i="10"/>
  <c r="AE1248" i="10"/>
  <c r="AE1249" i="10"/>
  <c r="AE1250" i="10"/>
  <c r="AE1251" i="10"/>
  <c r="AE1252" i="10"/>
  <c r="AE1253" i="10"/>
  <c r="AE1254" i="10"/>
  <c r="AE1255" i="10"/>
  <c r="AE1256" i="10"/>
  <c r="AE1257" i="10"/>
  <c r="AE1258" i="10"/>
  <c r="AE1259" i="10"/>
  <c r="AE1260" i="10"/>
  <c r="AE1261" i="10"/>
  <c r="AE1262" i="10"/>
  <c r="AE1263" i="10"/>
  <c r="AE1264" i="10"/>
  <c r="AE1265" i="10"/>
  <c r="AE1266" i="10"/>
  <c r="AE1267" i="10"/>
  <c r="AE1268" i="10"/>
  <c r="AE1269" i="10"/>
  <c r="AE1270" i="10"/>
  <c r="AE1271" i="10"/>
  <c r="AE1272" i="10"/>
  <c r="AE1273" i="10"/>
  <c r="AE1274" i="10"/>
  <c r="AE1275" i="10"/>
  <c r="AE1276" i="10"/>
  <c r="AE1277" i="10"/>
  <c r="AE1278" i="10"/>
  <c r="AE1279" i="10"/>
  <c r="AE1280" i="10"/>
  <c r="AE1281" i="10"/>
  <c r="AE1282" i="10"/>
  <c r="AE1283" i="10"/>
  <c r="AE1284" i="10"/>
  <c r="AE1285" i="10"/>
  <c r="AE1286" i="10"/>
  <c r="AE1287" i="10"/>
  <c r="AE1288" i="10"/>
  <c r="AE1289" i="10"/>
  <c r="AE1290" i="10"/>
  <c r="AE1291" i="10"/>
  <c r="AE1292" i="10"/>
  <c r="AE1293" i="10"/>
  <c r="AE1294" i="10"/>
  <c r="AE1295" i="10"/>
  <c r="AE1296" i="10"/>
  <c r="AE1297" i="10"/>
  <c r="AE1298" i="10"/>
  <c r="AE1299" i="10"/>
  <c r="AE1300" i="10"/>
  <c r="AE1301" i="10"/>
  <c r="AE1302" i="10"/>
  <c r="AE1303" i="10"/>
  <c r="AE1304" i="10"/>
  <c r="AE1305" i="10"/>
  <c r="AE1306" i="10"/>
  <c r="AE1307" i="10"/>
  <c r="AE1308" i="10"/>
  <c r="AE1309" i="10"/>
  <c r="AE1310" i="10"/>
  <c r="AE1311" i="10"/>
  <c r="AE1312" i="10"/>
  <c r="AE1313" i="10"/>
  <c r="AE1314" i="10"/>
  <c r="AE1315" i="10"/>
  <c r="AE1316" i="10"/>
  <c r="AE1317" i="10"/>
  <c r="AE1318" i="10"/>
  <c r="AE1319" i="10"/>
  <c r="AE1320" i="10"/>
  <c r="AE1321" i="10"/>
  <c r="AE1322" i="10"/>
  <c r="AE1323" i="10"/>
  <c r="AE1324" i="10"/>
  <c r="AE1325" i="10"/>
  <c r="AE1326" i="10"/>
  <c r="AE1327" i="10"/>
  <c r="AE1328" i="10"/>
  <c r="AE1329" i="10"/>
  <c r="AE1330" i="10"/>
  <c r="AE1331" i="10"/>
  <c r="AE1332" i="10"/>
  <c r="AE1333" i="10"/>
  <c r="AE1334" i="10"/>
  <c r="AE1335" i="10"/>
  <c r="AE1336" i="10"/>
  <c r="AE1337" i="10"/>
  <c r="AE1338" i="10"/>
  <c r="AE1339" i="10"/>
  <c r="AE1340" i="10"/>
  <c r="AE1341" i="10"/>
  <c r="AE1342" i="10"/>
  <c r="AE1343" i="10"/>
  <c r="AE1344" i="10"/>
  <c r="AE1345" i="10"/>
  <c r="AE1346" i="10"/>
  <c r="AE1347" i="10"/>
  <c r="AE1348" i="10"/>
  <c r="AE1349" i="10"/>
  <c r="AE1350" i="10"/>
  <c r="AE1351" i="10"/>
  <c r="AE1352" i="10"/>
  <c r="AE1353" i="10"/>
  <c r="AE1354" i="10"/>
  <c r="AE1355" i="10"/>
  <c r="AE1356" i="10"/>
  <c r="AE1357" i="10"/>
  <c r="AE1358" i="10"/>
  <c r="AE1359" i="10"/>
  <c r="AE1360" i="10"/>
  <c r="AE1361" i="10"/>
  <c r="AE1362" i="10"/>
  <c r="AE1363" i="10"/>
  <c r="AE1364" i="10"/>
  <c r="AE1365" i="10"/>
  <c r="AE1366" i="10"/>
  <c r="AE1367" i="10"/>
  <c r="AE1368" i="10"/>
  <c r="AE1369" i="10"/>
  <c r="AE1370" i="10"/>
  <c r="AE1371" i="10"/>
  <c r="AE1372" i="10"/>
  <c r="AE1373" i="10"/>
  <c r="AE1374" i="10"/>
  <c r="AE1375" i="10"/>
  <c r="AE1376" i="10"/>
  <c r="AE1377" i="10"/>
  <c r="AE1378" i="10"/>
  <c r="AE1379" i="10"/>
  <c r="AE1380" i="10"/>
  <c r="AE1381" i="10"/>
  <c r="AE1382" i="10"/>
  <c r="AE1383" i="10"/>
  <c r="AE1384" i="10"/>
  <c r="AE1385" i="10"/>
  <c r="AE1386" i="10"/>
  <c r="AE1387" i="10"/>
  <c r="AE1388" i="10"/>
  <c r="AE1389" i="10"/>
  <c r="AE1390" i="10"/>
  <c r="AE1391" i="10"/>
  <c r="AE1392" i="10"/>
  <c r="AE1393" i="10"/>
  <c r="AE1394" i="10"/>
  <c r="AE1395" i="10"/>
  <c r="AE1396" i="10"/>
  <c r="AE1397" i="10"/>
  <c r="AE1398" i="10"/>
  <c r="AE1399" i="10"/>
  <c r="AE1400" i="10"/>
  <c r="AE1401" i="10"/>
  <c r="AE1402" i="10"/>
  <c r="AE1403" i="10"/>
  <c r="AE1404" i="10"/>
  <c r="AE1405" i="10"/>
  <c r="AE1406" i="10"/>
  <c r="AE1407" i="10"/>
  <c r="AE1408" i="10"/>
  <c r="AE1409" i="10"/>
  <c r="AE1410" i="10"/>
  <c r="AE1411" i="10"/>
  <c r="AE1412" i="10"/>
  <c r="AE1413" i="10"/>
  <c r="AE1414" i="10"/>
  <c r="AE1415" i="10"/>
  <c r="AE1416" i="10"/>
  <c r="AE1417" i="10"/>
  <c r="AE1418" i="10"/>
  <c r="AE1419" i="10"/>
  <c r="AE1420" i="10"/>
  <c r="AE1421" i="10"/>
  <c r="AE1422" i="10"/>
  <c r="AE1423" i="10"/>
  <c r="AE1424" i="10"/>
  <c r="AE1425" i="10"/>
  <c r="AE1426" i="10"/>
  <c r="AE1427" i="10"/>
  <c r="AE1428" i="10"/>
  <c r="AE1429" i="10"/>
  <c r="AE1430" i="10"/>
  <c r="AE1431" i="10"/>
  <c r="AE1432" i="10"/>
  <c r="AE1433" i="10"/>
  <c r="AE1434" i="10"/>
  <c r="AE1435" i="10"/>
  <c r="AE1436" i="10"/>
  <c r="AE1437" i="10"/>
  <c r="AE1438" i="10"/>
  <c r="AE1439" i="10"/>
  <c r="AE1440" i="10"/>
  <c r="AE1441" i="10"/>
  <c r="AE1442" i="10"/>
  <c r="AE1443" i="10"/>
  <c r="AE1444" i="10"/>
  <c r="AE1445" i="10"/>
  <c r="AE1446" i="10"/>
  <c r="AE1447" i="10"/>
  <c r="AE1448" i="10"/>
  <c r="AE1449" i="10"/>
  <c r="AE1450" i="10"/>
  <c r="AE1451" i="10"/>
  <c r="AE1452" i="10"/>
  <c r="AE1453" i="10"/>
  <c r="AE1454" i="10"/>
  <c r="AE1455" i="10"/>
  <c r="AE1456" i="10"/>
  <c r="AE1457" i="10"/>
  <c r="AE1458" i="10"/>
  <c r="AE1459" i="10"/>
  <c r="AE1460" i="10"/>
  <c r="AE1461" i="10"/>
  <c r="AE1462" i="10"/>
  <c r="AE1463" i="10"/>
  <c r="AE1464" i="10"/>
  <c r="AE1465" i="10"/>
  <c r="AE1466" i="10"/>
  <c r="AE1467" i="10"/>
  <c r="AE1468" i="10"/>
  <c r="AE1469" i="10"/>
  <c r="AE1470" i="10"/>
  <c r="AE1471" i="10"/>
  <c r="AE1472" i="10"/>
  <c r="AE1473" i="10"/>
  <c r="AE1474" i="10"/>
  <c r="AE1475" i="10"/>
  <c r="AE1476" i="10"/>
  <c r="AE1477" i="10"/>
  <c r="AE1478" i="10"/>
  <c r="AE1479" i="10"/>
  <c r="AE1480" i="10"/>
  <c r="AE1481" i="10"/>
  <c r="AE1482" i="10"/>
  <c r="AE1483" i="10"/>
  <c r="AE1484" i="10"/>
  <c r="AE1485" i="10"/>
  <c r="AE1486" i="10"/>
  <c r="AE1487" i="10"/>
  <c r="AE1488" i="10"/>
  <c r="AE1489" i="10"/>
  <c r="AE1490" i="10"/>
  <c r="AE1491" i="10"/>
  <c r="AE1492" i="10"/>
  <c r="AE1493" i="10"/>
  <c r="AE1494" i="10"/>
  <c r="AE1495" i="10"/>
  <c r="AE1496" i="10"/>
  <c r="AE1497" i="10"/>
  <c r="AE1498" i="10"/>
  <c r="AE1499" i="10"/>
  <c r="AE1500" i="10"/>
  <c r="AE1501" i="10"/>
  <c r="AE1502" i="10"/>
  <c r="AE1503" i="10"/>
  <c r="AE1504" i="10"/>
  <c r="AE1505" i="10"/>
  <c r="AE1506" i="10"/>
  <c r="AE1507" i="10"/>
  <c r="AE1508" i="10"/>
  <c r="AQ10" i="10"/>
  <c r="AQ11" i="10"/>
  <c r="AQ12" i="10"/>
  <c r="AQ13" i="10"/>
  <c r="AQ14" i="10"/>
  <c r="AQ15" i="10"/>
  <c r="AQ16" i="10"/>
  <c r="AQ17" i="10"/>
  <c r="AQ18" i="10"/>
  <c r="AQ19" i="10"/>
  <c r="AQ20" i="10"/>
  <c r="AQ21" i="10"/>
  <c r="AQ22" i="10"/>
  <c r="AQ23" i="10"/>
  <c r="AQ24" i="10"/>
  <c r="AQ25" i="10"/>
  <c r="AQ26" i="10"/>
  <c r="AQ27" i="10"/>
  <c r="AQ28" i="10"/>
  <c r="AQ29" i="10"/>
  <c r="AQ30" i="10"/>
  <c r="AQ31" i="10"/>
  <c r="AQ32" i="10"/>
  <c r="AQ33" i="10"/>
  <c r="AQ34" i="10"/>
  <c r="AQ35" i="10"/>
  <c r="AQ36" i="10"/>
  <c r="AQ37" i="10"/>
  <c r="AQ38" i="10"/>
  <c r="AQ39" i="10"/>
  <c r="AQ40" i="10"/>
  <c r="AQ41" i="10"/>
  <c r="AQ42" i="10"/>
  <c r="AQ43" i="10"/>
  <c r="AQ44" i="10"/>
  <c r="AQ45" i="10"/>
  <c r="AQ46" i="10"/>
  <c r="AQ47" i="10"/>
  <c r="AQ48" i="10"/>
  <c r="AQ49" i="10"/>
  <c r="AQ50" i="10"/>
  <c r="AQ51" i="10"/>
  <c r="AQ52" i="10"/>
  <c r="AQ53" i="10"/>
  <c r="AQ54" i="10"/>
  <c r="AQ55" i="10"/>
  <c r="AQ56" i="10"/>
  <c r="AQ57" i="10"/>
  <c r="AQ58" i="10"/>
  <c r="AQ59" i="10"/>
  <c r="AQ60" i="10"/>
  <c r="AQ61" i="10"/>
  <c r="AQ62" i="10"/>
  <c r="AQ63" i="10"/>
  <c r="AQ64" i="10"/>
  <c r="AQ65" i="10"/>
  <c r="AQ66" i="10"/>
  <c r="AQ67" i="10"/>
  <c r="AQ68" i="10"/>
  <c r="AQ69" i="10"/>
  <c r="AQ70" i="10"/>
  <c r="AQ71" i="10"/>
  <c r="AQ72" i="10"/>
  <c r="AQ73" i="10"/>
  <c r="AQ74" i="10"/>
  <c r="AQ75" i="10"/>
  <c r="AQ76" i="10"/>
  <c r="AQ77" i="10"/>
  <c r="AQ78" i="10"/>
  <c r="AQ79" i="10"/>
  <c r="AQ80" i="10"/>
  <c r="AQ81" i="10"/>
  <c r="AQ82" i="10"/>
  <c r="AQ83" i="10"/>
  <c r="AQ84" i="10"/>
  <c r="AQ85" i="10"/>
  <c r="AQ86" i="10"/>
  <c r="AQ87" i="10"/>
  <c r="AQ88" i="10"/>
  <c r="AQ89" i="10"/>
  <c r="AQ90" i="10"/>
  <c r="AQ91" i="10"/>
  <c r="AQ92" i="10"/>
  <c r="AQ93" i="10"/>
  <c r="AQ94" i="10"/>
  <c r="AQ95" i="10"/>
  <c r="AQ96" i="10"/>
  <c r="AQ97" i="10"/>
  <c r="AQ98" i="10"/>
  <c r="AQ99" i="10"/>
  <c r="AQ100" i="10"/>
  <c r="AQ101" i="10"/>
  <c r="AQ102" i="10"/>
  <c r="AQ103" i="10"/>
  <c r="AQ104" i="10"/>
  <c r="AQ105" i="10"/>
  <c r="AQ106" i="10"/>
  <c r="AQ107" i="10"/>
  <c r="AQ108" i="10"/>
  <c r="AQ109" i="10"/>
  <c r="AQ110" i="10"/>
  <c r="AQ111" i="10"/>
  <c r="AQ112" i="10"/>
  <c r="AQ113" i="10"/>
  <c r="AQ114" i="10"/>
  <c r="AQ115" i="10"/>
  <c r="AQ116" i="10"/>
  <c r="AQ117" i="10"/>
  <c r="AQ118" i="10"/>
  <c r="AQ119" i="10"/>
  <c r="AQ120" i="10"/>
  <c r="AQ121" i="10"/>
  <c r="AQ122" i="10"/>
  <c r="AQ123" i="10"/>
  <c r="AQ124" i="10"/>
  <c r="AQ125" i="10"/>
  <c r="AQ126" i="10"/>
  <c r="AQ127" i="10"/>
  <c r="AQ128" i="10"/>
  <c r="AQ129" i="10"/>
  <c r="AQ130" i="10"/>
  <c r="AQ131" i="10"/>
  <c r="AQ132" i="10"/>
  <c r="AQ133" i="10"/>
  <c r="AQ134" i="10"/>
  <c r="AQ135" i="10"/>
  <c r="AQ136" i="10"/>
  <c r="AQ137" i="10"/>
  <c r="AQ138" i="10"/>
  <c r="AQ139" i="10"/>
  <c r="AQ140" i="10"/>
  <c r="AQ141" i="10"/>
  <c r="AQ142" i="10"/>
  <c r="AQ143" i="10"/>
  <c r="AQ144" i="10"/>
  <c r="AQ145" i="10"/>
  <c r="AQ146" i="10"/>
  <c r="AQ147" i="10"/>
  <c r="AQ148" i="10"/>
  <c r="AQ149" i="10"/>
  <c r="AQ150" i="10"/>
  <c r="AQ151" i="10"/>
  <c r="AQ152" i="10"/>
  <c r="AQ153" i="10"/>
  <c r="AQ154" i="10"/>
  <c r="AQ155" i="10"/>
  <c r="AQ156" i="10"/>
  <c r="AQ157" i="10"/>
  <c r="AQ158" i="10"/>
  <c r="AQ159" i="10"/>
  <c r="AQ160" i="10"/>
  <c r="AQ161" i="10"/>
  <c r="AQ162" i="10"/>
  <c r="AQ163" i="10"/>
  <c r="AQ164" i="10"/>
  <c r="AQ165" i="10"/>
  <c r="AQ166" i="10"/>
  <c r="AQ167" i="10"/>
  <c r="AQ168" i="10"/>
  <c r="AQ169" i="10"/>
  <c r="AQ170" i="10"/>
  <c r="AQ171" i="10"/>
  <c r="AQ172" i="10"/>
  <c r="AQ173" i="10"/>
  <c r="AQ174" i="10"/>
  <c r="AQ175" i="10"/>
  <c r="AQ176" i="10"/>
  <c r="AQ177" i="10"/>
  <c r="AQ178" i="10"/>
  <c r="AQ179" i="10"/>
  <c r="AQ180" i="10"/>
  <c r="AQ181" i="10"/>
  <c r="AQ182" i="10"/>
  <c r="AQ183" i="10"/>
  <c r="AQ184" i="10"/>
  <c r="AQ185" i="10"/>
  <c r="AQ186" i="10"/>
  <c r="AQ187" i="10"/>
  <c r="AQ188" i="10"/>
  <c r="AQ189" i="10"/>
  <c r="AQ190" i="10"/>
  <c r="AQ191" i="10"/>
  <c r="AQ192" i="10"/>
  <c r="AQ193" i="10"/>
  <c r="AQ194" i="10"/>
  <c r="AQ195" i="10"/>
  <c r="AQ196" i="10"/>
  <c r="AQ197" i="10"/>
  <c r="AQ198" i="10"/>
  <c r="AQ199" i="10"/>
  <c r="AQ200" i="10"/>
  <c r="AQ201" i="10"/>
  <c r="AQ202" i="10"/>
  <c r="AQ203" i="10"/>
  <c r="AQ204" i="10"/>
  <c r="AQ205" i="10"/>
  <c r="AQ206" i="10"/>
  <c r="AQ207" i="10"/>
  <c r="AQ208" i="10"/>
  <c r="AQ209" i="10"/>
  <c r="AQ210" i="10"/>
  <c r="AQ211" i="10"/>
  <c r="AQ212" i="10"/>
  <c r="AQ213" i="10"/>
  <c r="AQ214" i="10"/>
  <c r="AQ215" i="10"/>
  <c r="AQ216" i="10"/>
  <c r="AQ217" i="10"/>
  <c r="AQ218" i="10"/>
  <c r="AQ219" i="10"/>
  <c r="AQ220" i="10"/>
  <c r="AQ221" i="10"/>
  <c r="AQ222" i="10"/>
  <c r="AQ223" i="10"/>
  <c r="AQ224" i="10"/>
  <c r="AQ225" i="10"/>
  <c r="AQ226" i="10"/>
  <c r="AQ227" i="10"/>
  <c r="AQ228" i="10"/>
  <c r="AQ229" i="10"/>
  <c r="AQ230" i="10"/>
  <c r="AQ231" i="10"/>
  <c r="AQ232" i="10"/>
  <c r="AQ233" i="10"/>
  <c r="AQ234" i="10"/>
  <c r="AQ235" i="10"/>
  <c r="AQ236" i="10"/>
  <c r="AQ237" i="10"/>
  <c r="AQ238" i="10"/>
  <c r="AQ239" i="10"/>
  <c r="AQ240" i="10"/>
  <c r="AQ241" i="10"/>
  <c r="AQ242" i="10"/>
  <c r="AQ243" i="10"/>
  <c r="AQ244" i="10"/>
  <c r="AQ245" i="10"/>
  <c r="AQ246" i="10"/>
  <c r="AQ247" i="10"/>
  <c r="AQ248" i="10"/>
  <c r="AQ249" i="10"/>
  <c r="AQ250" i="10"/>
  <c r="AQ251" i="10"/>
  <c r="AQ252" i="10"/>
  <c r="AQ253" i="10"/>
  <c r="AQ254" i="10"/>
  <c r="AQ255" i="10"/>
  <c r="AQ256" i="10"/>
  <c r="AQ257" i="10"/>
  <c r="AQ258" i="10"/>
  <c r="AQ259" i="10"/>
  <c r="AQ260" i="10"/>
  <c r="AQ261" i="10"/>
  <c r="AQ262" i="10"/>
  <c r="AQ263" i="10"/>
  <c r="AQ264" i="10"/>
  <c r="AQ265" i="10"/>
  <c r="AQ266" i="10"/>
  <c r="AQ267" i="10"/>
  <c r="AQ268" i="10"/>
  <c r="AQ269" i="10"/>
  <c r="AQ270" i="10"/>
  <c r="AQ271" i="10"/>
  <c r="AQ272" i="10"/>
  <c r="AQ273" i="10"/>
  <c r="AQ274" i="10"/>
  <c r="AQ275" i="10"/>
  <c r="AQ276" i="10"/>
  <c r="AQ277" i="10"/>
  <c r="AQ278" i="10"/>
  <c r="AQ279" i="10"/>
  <c r="AQ280" i="10"/>
  <c r="AQ281" i="10"/>
  <c r="AQ282" i="10"/>
  <c r="AQ283" i="10"/>
  <c r="AQ284" i="10"/>
  <c r="AQ285" i="10"/>
  <c r="AQ286" i="10"/>
  <c r="AQ287" i="10"/>
  <c r="AQ288" i="10"/>
  <c r="AQ289" i="10"/>
  <c r="AQ290" i="10"/>
  <c r="AQ291" i="10"/>
  <c r="AQ292" i="10"/>
  <c r="AQ293" i="10"/>
  <c r="AQ294" i="10"/>
  <c r="AQ295" i="10"/>
  <c r="AQ296" i="10"/>
  <c r="AQ297" i="10"/>
  <c r="AQ298" i="10"/>
  <c r="AQ299" i="10"/>
  <c r="AQ300" i="10"/>
  <c r="AQ301" i="10"/>
  <c r="AQ302" i="10"/>
  <c r="AQ303" i="10"/>
  <c r="AQ304" i="10"/>
  <c r="AQ305" i="10"/>
  <c r="AQ306" i="10"/>
  <c r="AQ307" i="10"/>
  <c r="AQ308" i="10"/>
  <c r="AQ309" i="10"/>
  <c r="AQ310" i="10"/>
  <c r="AQ311" i="10"/>
  <c r="AQ312" i="10"/>
  <c r="AQ313" i="10"/>
  <c r="AQ314" i="10"/>
  <c r="AQ315" i="10"/>
  <c r="AQ316" i="10"/>
  <c r="AQ317" i="10"/>
  <c r="AQ318" i="10"/>
  <c r="AQ319" i="10"/>
  <c r="AQ320" i="10"/>
  <c r="AQ321" i="10"/>
  <c r="AQ322" i="10"/>
  <c r="AQ323" i="10"/>
  <c r="AQ324" i="10"/>
  <c r="AQ325" i="10"/>
  <c r="AQ326" i="10"/>
  <c r="AQ327" i="10"/>
  <c r="AQ328" i="10"/>
  <c r="AQ329" i="10"/>
  <c r="AQ330" i="10"/>
  <c r="AQ331" i="10"/>
  <c r="AQ332" i="10"/>
  <c r="AQ333" i="10"/>
  <c r="AQ334" i="10"/>
  <c r="AQ335" i="10"/>
  <c r="AQ336" i="10"/>
  <c r="AQ337" i="10"/>
  <c r="AQ338" i="10"/>
  <c r="AQ339" i="10"/>
  <c r="AQ340" i="10"/>
  <c r="AQ341" i="10"/>
  <c r="AQ342" i="10"/>
  <c r="AQ343" i="10"/>
  <c r="AQ344" i="10"/>
  <c r="AQ345" i="10"/>
  <c r="AQ346" i="10"/>
  <c r="AQ347" i="10"/>
  <c r="AQ348" i="10"/>
  <c r="AQ349" i="10"/>
  <c r="AQ350" i="10"/>
  <c r="AQ351" i="10"/>
  <c r="AQ352" i="10"/>
  <c r="AQ353" i="10"/>
  <c r="AQ354" i="10"/>
  <c r="AQ355" i="10"/>
  <c r="AQ356" i="10"/>
  <c r="AQ357" i="10"/>
  <c r="AQ358" i="10"/>
  <c r="AQ359" i="10"/>
  <c r="AQ360" i="10"/>
  <c r="AQ361" i="10"/>
  <c r="AQ362" i="10"/>
  <c r="AQ363" i="10"/>
  <c r="AQ364" i="10"/>
  <c r="AQ365" i="10"/>
  <c r="AQ366" i="10"/>
  <c r="AQ367" i="10"/>
  <c r="AQ368" i="10"/>
  <c r="AQ369" i="10"/>
  <c r="AQ370" i="10"/>
  <c r="AQ371" i="10"/>
  <c r="AQ372" i="10"/>
  <c r="AQ373" i="10"/>
  <c r="AQ374" i="10"/>
  <c r="AQ375" i="10"/>
  <c r="AQ376" i="10"/>
  <c r="AQ377" i="10"/>
  <c r="AQ378" i="10"/>
  <c r="AQ379" i="10"/>
  <c r="AQ380" i="10"/>
  <c r="AQ381" i="10"/>
  <c r="AQ382" i="10"/>
  <c r="AQ383" i="10"/>
  <c r="AQ384" i="10"/>
  <c r="AQ385" i="10"/>
  <c r="AQ386" i="10"/>
  <c r="AQ387" i="10"/>
  <c r="AQ388" i="10"/>
  <c r="AQ389" i="10"/>
  <c r="AQ390" i="10"/>
  <c r="AQ391" i="10"/>
  <c r="AQ392" i="10"/>
  <c r="AQ393" i="10"/>
  <c r="AQ394" i="10"/>
  <c r="AQ395" i="10"/>
  <c r="AQ396" i="10"/>
  <c r="AQ397" i="10"/>
  <c r="AQ398" i="10"/>
  <c r="AQ399" i="10"/>
  <c r="AQ400" i="10"/>
  <c r="AQ401" i="10"/>
  <c r="AQ402" i="10"/>
  <c r="AQ403" i="10"/>
  <c r="AQ404" i="10"/>
  <c r="AQ405" i="10"/>
  <c r="AQ406" i="10"/>
  <c r="AQ407" i="10"/>
  <c r="AQ408" i="10"/>
  <c r="AQ409" i="10"/>
  <c r="AQ410" i="10"/>
  <c r="AQ411" i="10"/>
  <c r="AQ412" i="10"/>
  <c r="AQ413" i="10"/>
  <c r="AQ414" i="10"/>
  <c r="AQ415" i="10"/>
  <c r="AQ416" i="10"/>
  <c r="AQ417" i="10"/>
  <c r="AQ418" i="10"/>
  <c r="AQ419" i="10"/>
  <c r="AQ420" i="10"/>
  <c r="AQ421" i="10"/>
  <c r="AQ422" i="10"/>
  <c r="AQ423" i="10"/>
  <c r="AQ424" i="10"/>
  <c r="AQ425" i="10"/>
  <c r="AQ426" i="10"/>
  <c r="AQ427" i="10"/>
  <c r="AQ428" i="10"/>
  <c r="AQ429" i="10"/>
  <c r="AQ430" i="10"/>
  <c r="AQ431" i="10"/>
  <c r="AQ432" i="10"/>
  <c r="AQ433" i="10"/>
  <c r="AQ434" i="10"/>
  <c r="AQ435" i="10"/>
  <c r="AQ436" i="10"/>
  <c r="AQ437" i="10"/>
  <c r="AQ438" i="10"/>
  <c r="AQ439" i="10"/>
  <c r="AQ440" i="10"/>
  <c r="AQ441" i="10"/>
  <c r="AQ442" i="10"/>
  <c r="AQ443" i="10"/>
  <c r="AQ444" i="10"/>
  <c r="AQ445" i="10"/>
  <c r="AQ446" i="10"/>
  <c r="AQ447" i="10"/>
  <c r="AQ448" i="10"/>
  <c r="AQ449" i="10"/>
  <c r="AQ450" i="10"/>
  <c r="AQ451" i="10"/>
  <c r="AQ452" i="10"/>
  <c r="AQ453" i="10"/>
  <c r="AQ454" i="10"/>
  <c r="AQ455" i="10"/>
  <c r="AQ456" i="10"/>
  <c r="AQ457" i="10"/>
  <c r="AQ458" i="10"/>
  <c r="AQ459" i="10"/>
  <c r="AQ460" i="10"/>
  <c r="AQ461" i="10"/>
  <c r="AQ462" i="10"/>
  <c r="AQ463" i="10"/>
  <c r="AQ464" i="10"/>
  <c r="AQ465" i="10"/>
  <c r="AQ466" i="10"/>
  <c r="AQ467" i="10"/>
  <c r="AQ468" i="10"/>
  <c r="AQ469" i="10"/>
  <c r="AQ470" i="10"/>
  <c r="AQ471" i="10"/>
  <c r="AQ472" i="10"/>
  <c r="AQ473" i="10"/>
  <c r="AQ474" i="10"/>
  <c r="AQ475" i="10"/>
  <c r="AQ476" i="10"/>
  <c r="AQ477" i="10"/>
  <c r="AQ478" i="10"/>
  <c r="AQ479" i="10"/>
  <c r="AQ480" i="10"/>
  <c r="AQ481" i="10"/>
  <c r="AQ482" i="10"/>
  <c r="AQ483" i="10"/>
  <c r="AQ484" i="10"/>
  <c r="AQ485" i="10"/>
  <c r="AQ486" i="10"/>
  <c r="AQ487" i="10"/>
  <c r="AQ488" i="10"/>
  <c r="AQ489" i="10"/>
  <c r="AQ490" i="10"/>
  <c r="AQ491" i="10"/>
  <c r="AQ492" i="10"/>
  <c r="AQ493" i="10"/>
  <c r="AQ494" i="10"/>
  <c r="AQ495" i="10"/>
  <c r="AQ496" i="10"/>
  <c r="AQ497" i="10"/>
  <c r="AQ498" i="10"/>
  <c r="AQ499" i="10"/>
  <c r="AQ500" i="10"/>
  <c r="AQ501" i="10"/>
  <c r="AQ502" i="10"/>
  <c r="AQ503" i="10"/>
  <c r="AQ504" i="10"/>
  <c r="AQ505" i="10"/>
  <c r="AQ506" i="10"/>
  <c r="AQ507" i="10"/>
  <c r="AQ508" i="10"/>
  <c r="AQ509" i="10"/>
  <c r="AQ510" i="10"/>
  <c r="AQ511" i="10"/>
  <c r="AQ512" i="10"/>
  <c r="AQ513" i="10"/>
  <c r="AQ514" i="10"/>
  <c r="AQ515" i="10"/>
  <c r="AQ516" i="10"/>
  <c r="AQ517" i="10"/>
  <c r="AQ518" i="10"/>
  <c r="AQ519" i="10"/>
  <c r="AQ520" i="10"/>
  <c r="AQ521" i="10"/>
  <c r="AQ522" i="10"/>
  <c r="AQ523" i="10"/>
  <c r="AQ524" i="10"/>
  <c r="AQ525" i="10"/>
  <c r="AQ526" i="10"/>
  <c r="AQ527" i="10"/>
  <c r="AQ528" i="10"/>
  <c r="AQ529" i="10"/>
  <c r="AQ530" i="10"/>
  <c r="AQ531" i="10"/>
  <c r="AQ532" i="10"/>
  <c r="AQ533" i="10"/>
  <c r="AQ534" i="10"/>
  <c r="AQ535" i="10"/>
  <c r="AQ536" i="10"/>
  <c r="AQ537" i="10"/>
  <c r="AQ538" i="10"/>
  <c r="AQ539" i="10"/>
  <c r="AQ540" i="10"/>
  <c r="AQ541" i="10"/>
  <c r="AQ542" i="10"/>
  <c r="AQ543" i="10"/>
  <c r="AQ544" i="10"/>
  <c r="AQ545" i="10"/>
  <c r="AQ546" i="10"/>
  <c r="AQ547" i="10"/>
  <c r="AQ548" i="10"/>
  <c r="AQ549" i="10"/>
  <c r="AQ550" i="10"/>
  <c r="AQ551" i="10"/>
  <c r="AQ552" i="10"/>
  <c r="AQ553" i="10"/>
  <c r="AQ554" i="10"/>
  <c r="AQ555" i="10"/>
  <c r="AQ556" i="10"/>
  <c r="AQ557" i="10"/>
  <c r="AQ558" i="10"/>
  <c r="AQ559" i="10"/>
  <c r="AQ560" i="10"/>
  <c r="AQ561" i="10"/>
  <c r="AQ562" i="10"/>
  <c r="AQ563" i="10"/>
  <c r="AQ564" i="10"/>
  <c r="AQ565" i="10"/>
  <c r="AQ566" i="10"/>
  <c r="AQ567" i="10"/>
  <c r="AQ568" i="10"/>
  <c r="AQ569" i="10"/>
  <c r="AQ570" i="10"/>
  <c r="AQ571" i="10"/>
  <c r="AQ572" i="10"/>
  <c r="AQ573" i="10"/>
  <c r="AQ574" i="10"/>
  <c r="AQ575" i="10"/>
  <c r="AQ576" i="10"/>
  <c r="AQ577" i="10"/>
  <c r="AQ578" i="10"/>
  <c r="AQ579" i="10"/>
  <c r="AQ580" i="10"/>
  <c r="AQ581" i="10"/>
  <c r="AQ582" i="10"/>
  <c r="AQ583" i="10"/>
  <c r="AQ584" i="10"/>
  <c r="AQ585" i="10"/>
  <c r="AQ586" i="10"/>
  <c r="AQ587" i="10"/>
  <c r="AQ588" i="10"/>
  <c r="AQ589" i="10"/>
  <c r="AQ590" i="10"/>
  <c r="AQ591" i="10"/>
  <c r="AQ592" i="10"/>
  <c r="AQ593" i="10"/>
  <c r="AQ594" i="10"/>
  <c r="AQ595" i="10"/>
  <c r="AQ596" i="10"/>
  <c r="AQ597" i="10"/>
  <c r="AQ598" i="10"/>
  <c r="AQ599" i="10"/>
  <c r="AQ600" i="10"/>
  <c r="AQ601" i="10"/>
  <c r="AQ602" i="10"/>
  <c r="AQ603" i="10"/>
  <c r="AQ604" i="10"/>
  <c r="AQ605" i="10"/>
  <c r="AQ606" i="10"/>
  <c r="AQ607" i="10"/>
  <c r="AQ608" i="10"/>
  <c r="AQ609" i="10"/>
  <c r="AQ610" i="10"/>
  <c r="AQ611" i="10"/>
  <c r="AQ612" i="10"/>
  <c r="AQ613" i="10"/>
  <c r="AQ614" i="10"/>
  <c r="AQ615" i="10"/>
  <c r="AQ616" i="10"/>
  <c r="AQ617" i="10"/>
  <c r="AQ618" i="10"/>
  <c r="AQ619" i="10"/>
  <c r="AQ620" i="10"/>
  <c r="AQ621" i="10"/>
  <c r="AQ622" i="10"/>
  <c r="AQ623" i="10"/>
  <c r="AQ624" i="10"/>
  <c r="AQ625" i="10"/>
  <c r="AQ626" i="10"/>
  <c r="AQ627" i="10"/>
  <c r="AQ628" i="10"/>
  <c r="AQ629" i="10"/>
  <c r="AQ630" i="10"/>
  <c r="AQ631" i="10"/>
  <c r="AQ632" i="10"/>
  <c r="AQ633" i="10"/>
  <c r="AQ634" i="10"/>
  <c r="AQ635" i="10"/>
  <c r="AQ636" i="10"/>
  <c r="AQ637" i="10"/>
  <c r="AQ638" i="10"/>
  <c r="AQ639" i="10"/>
  <c r="AQ640" i="10"/>
  <c r="AQ641" i="10"/>
  <c r="AQ642" i="10"/>
  <c r="AQ643" i="10"/>
  <c r="AQ644" i="10"/>
  <c r="AQ645" i="10"/>
  <c r="AQ646" i="10"/>
  <c r="AQ647" i="10"/>
  <c r="AQ648" i="10"/>
  <c r="AQ649" i="10"/>
  <c r="AQ650" i="10"/>
  <c r="AQ651" i="10"/>
  <c r="AQ652" i="10"/>
  <c r="AQ653" i="10"/>
  <c r="AQ654" i="10"/>
  <c r="AQ655" i="10"/>
  <c r="AQ656" i="10"/>
  <c r="AQ657" i="10"/>
  <c r="AQ658" i="10"/>
  <c r="AQ659" i="10"/>
  <c r="AQ660" i="10"/>
  <c r="AQ661" i="10"/>
  <c r="AQ662" i="10"/>
  <c r="AQ663" i="10"/>
  <c r="AQ664" i="10"/>
  <c r="AQ665" i="10"/>
  <c r="AQ666" i="10"/>
  <c r="AQ667" i="10"/>
  <c r="AQ668" i="10"/>
  <c r="AQ669" i="10"/>
  <c r="AQ670" i="10"/>
  <c r="AQ671" i="10"/>
  <c r="AQ672" i="10"/>
  <c r="AQ673" i="10"/>
  <c r="AQ674" i="10"/>
  <c r="AQ675" i="10"/>
  <c r="AQ676" i="10"/>
  <c r="AQ677" i="10"/>
  <c r="AQ678" i="10"/>
  <c r="AQ679" i="10"/>
  <c r="AQ680" i="10"/>
  <c r="AQ681" i="10"/>
  <c r="AQ682" i="10"/>
  <c r="AQ683" i="10"/>
  <c r="AQ684" i="10"/>
  <c r="AQ685" i="10"/>
  <c r="AQ686" i="10"/>
  <c r="AQ687" i="10"/>
  <c r="AQ688" i="10"/>
  <c r="AQ689" i="10"/>
  <c r="AQ690" i="10"/>
  <c r="AQ691" i="10"/>
  <c r="AQ692" i="10"/>
  <c r="AQ693" i="10"/>
  <c r="AQ694" i="10"/>
  <c r="AQ695" i="10"/>
  <c r="AQ696" i="10"/>
  <c r="AQ697" i="10"/>
  <c r="AQ698" i="10"/>
  <c r="AQ699" i="10"/>
  <c r="AQ700" i="10"/>
  <c r="AQ701" i="10"/>
  <c r="AQ702" i="10"/>
  <c r="AQ703" i="10"/>
  <c r="AQ704" i="10"/>
  <c r="AQ705" i="10"/>
  <c r="AQ706" i="10"/>
  <c r="AQ707" i="10"/>
  <c r="AQ708" i="10"/>
  <c r="AQ709" i="10"/>
  <c r="AQ710" i="10"/>
  <c r="AQ711" i="10"/>
  <c r="AQ712" i="10"/>
  <c r="AQ713" i="10"/>
  <c r="AQ714" i="10"/>
  <c r="AQ715" i="10"/>
  <c r="AQ716" i="10"/>
  <c r="AQ717" i="10"/>
  <c r="AQ718" i="10"/>
  <c r="AQ719" i="10"/>
  <c r="AQ720" i="10"/>
  <c r="AQ721" i="10"/>
  <c r="AQ722" i="10"/>
  <c r="AQ723" i="10"/>
  <c r="AQ724" i="10"/>
  <c r="AQ725" i="10"/>
  <c r="AQ726" i="10"/>
  <c r="AQ727" i="10"/>
  <c r="AQ728" i="10"/>
  <c r="AQ729" i="10"/>
  <c r="AQ730" i="10"/>
  <c r="AQ731" i="10"/>
  <c r="AQ732" i="10"/>
  <c r="AQ733" i="10"/>
  <c r="AQ734" i="10"/>
  <c r="AQ735" i="10"/>
  <c r="AQ736" i="10"/>
  <c r="AQ737" i="10"/>
  <c r="AQ738" i="10"/>
  <c r="AQ739" i="10"/>
  <c r="AQ740" i="10"/>
  <c r="AQ741" i="10"/>
  <c r="AQ742" i="10"/>
  <c r="AQ743" i="10"/>
  <c r="AQ744" i="10"/>
  <c r="AQ745" i="10"/>
  <c r="AQ746" i="10"/>
  <c r="AQ747" i="10"/>
  <c r="AQ748" i="10"/>
  <c r="AQ749" i="10"/>
  <c r="AQ750" i="10"/>
  <c r="AQ751" i="10"/>
  <c r="AQ752" i="10"/>
  <c r="AQ753" i="10"/>
  <c r="AQ754" i="10"/>
  <c r="AQ755" i="10"/>
  <c r="AQ756" i="10"/>
  <c r="AQ757" i="10"/>
  <c r="AQ758" i="10"/>
  <c r="AQ759" i="10"/>
  <c r="AQ760" i="10"/>
  <c r="AQ761" i="10"/>
  <c r="AQ762" i="10"/>
  <c r="AQ763" i="10"/>
  <c r="AQ764" i="10"/>
  <c r="AQ765" i="10"/>
  <c r="AQ766" i="10"/>
  <c r="AQ767" i="10"/>
  <c r="AQ768" i="10"/>
  <c r="AQ769" i="10"/>
  <c r="AQ770" i="10"/>
  <c r="AQ771" i="10"/>
  <c r="AQ772" i="10"/>
  <c r="AQ773" i="10"/>
  <c r="AQ774" i="10"/>
  <c r="AQ775" i="10"/>
  <c r="AQ776" i="10"/>
  <c r="AQ777" i="10"/>
  <c r="AQ778" i="10"/>
  <c r="AQ779" i="10"/>
  <c r="AQ780" i="10"/>
  <c r="AQ781" i="10"/>
  <c r="AQ782" i="10"/>
  <c r="AQ783" i="10"/>
  <c r="AQ784" i="10"/>
  <c r="AQ785" i="10"/>
  <c r="AQ786" i="10"/>
  <c r="AQ787" i="10"/>
  <c r="AQ788" i="10"/>
  <c r="AQ789" i="10"/>
  <c r="AQ790" i="10"/>
  <c r="AQ791" i="10"/>
  <c r="AQ792" i="10"/>
  <c r="AQ793" i="10"/>
  <c r="AQ794" i="10"/>
  <c r="AQ795" i="10"/>
  <c r="AQ796" i="10"/>
  <c r="AQ797" i="10"/>
  <c r="AQ798" i="10"/>
  <c r="AQ799" i="10"/>
  <c r="AQ800" i="10"/>
  <c r="AQ801" i="10"/>
  <c r="AQ802" i="10"/>
  <c r="AQ803" i="10"/>
  <c r="AQ804" i="10"/>
  <c r="AQ805" i="10"/>
  <c r="AQ806" i="10"/>
  <c r="AQ807" i="10"/>
  <c r="AQ808" i="10"/>
  <c r="AQ809" i="10"/>
  <c r="AQ810" i="10"/>
  <c r="AQ811" i="10"/>
  <c r="AQ812" i="10"/>
  <c r="AQ813" i="10"/>
  <c r="AQ814" i="10"/>
  <c r="AQ815" i="10"/>
  <c r="AQ816" i="10"/>
  <c r="AQ817" i="10"/>
  <c r="AQ818" i="10"/>
  <c r="AQ819" i="10"/>
  <c r="AQ820" i="10"/>
  <c r="AQ821" i="10"/>
  <c r="AQ822" i="10"/>
  <c r="AQ823" i="10"/>
  <c r="AQ824" i="10"/>
  <c r="AQ825" i="10"/>
  <c r="AQ826" i="10"/>
  <c r="AQ827" i="10"/>
  <c r="AQ828" i="10"/>
  <c r="AQ829" i="10"/>
  <c r="AQ830" i="10"/>
  <c r="AQ831" i="10"/>
  <c r="AQ832" i="10"/>
  <c r="AQ833" i="10"/>
  <c r="AQ834" i="10"/>
  <c r="AQ835" i="10"/>
  <c r="AQ836" i="10"/>
  <c r="AQ837" i="10"/>
  <c r="AQ838" i="10"/>
  <c r="AQ839" i="10"/>
  <c r="AQ840" i="10"/>
  <c r="AQ841" i="10"/>
  <c r="AQ842" i="10"/>
  <c r="AQ843" i="10"/>
  <c r="AQ844" i="10"/>
  <c r="AQ845" i="10"/>
  <c r="AQ846" i="10"/>
  <c r="AQ847" i="10"/>
  <c r="AQ848" i="10"/>
  <c r="AQ849" i="10"/>
  <c r="AQ850" i="10"/>
  <c r="AQ851" i="10"/>
  <c r="AQ852" i="10"/>
  <c r="AQ853" i="10"/>
  <c r="AQ854" i="10"/>
  <c r="AQ855" i="10"/>
  <c r="AQ856" i="10"/>
  <c r="AQ857" i="10"/>
  <c r="AQ858" i="10"/>
  <c r="AQ859" i="10"/>
  <c r="AQ860" i="10"/>
  <c r="AQ861" i="10"/>
  <c r="AQ862" i="10"/>
  <c r="AQ863" i="10"/>
  <c r="AQ864" i="10"/>
  <c r="AQ865" i="10"/>
  <c r="AQ866" i="10"/>
  <c r="AQ867" i="10"/>
  <c r="AQ868" i="10"/>
  <c r="AQ869" i="10"/>
  <c r="AQ870" i="10"/>
  <c r="AQ871" i="10"/>
  <c r="AQ872" i="10"/>
  <c r="AQ873" i="10"/>
  <c r="AQ874" i="10"/>
  <c r="AQ875" i="10"/>
  <c r="AQ876" i="10"/>
  <c r="AQ877" i="10"/>
  <c r="AQ878" i="10"/>
  <c r="AQ879" i="10"/>
  <c r="AQ880" i="10"/>
  <c r="AQ881" i="10"/>
  <c r="AQ882" i="10"/>
  <c r="AQ883" i="10"/>
  <c r="AQ884" i="10"/>
  <c r="AQ885" i="10"/>
  <c r="AQ886" i="10"/>
  <c r="AQ887" i="10"/>
  <c r="AQ888" i="10"/>
  <c r="AQ889" i="10"/>
  <c r="AQ890" i="10"/>
  <c r="AQ891" i="10"/>
  <c r="AQ892" i="10"/>
  <c r="AQ893" i="10"/>
  <c r="AQ894" i="10"/>
  <c r="AQ895" i="10"/>
  <c r="AQ896" i="10"/>
  <c r="AQ897" i="10"/>
  <c r="AQ898" i="10"/>
  <c r="AQ899" i="10"/>
  <c r="AQ900" i="10"/>
  <c r="AQ901" i="10"/>
  <c r="AQ902" i="10"/>
  <c r="AQ903" i="10"/>
  <c r="AQ904" i="10"/>
  <c r="AQ905" i="10"/>
  <c r="AQ906" i="10"/>
  <c r="AQ907" i="10"/>
  <c r="AQ908" i="10"/>
  <c r="AQ909" i="10"/>
  <c r="AQ910" i="10"/>
  <c r="AQ911" i="10"/>
  <c r="AQ912" i="10"/>
  <c r="AQ913" i="10"/>
  <c r="AQ914" i="10"/>
  <c r="AQ915" i="10"/>
  <c r="AQ916" i="10"/>
  <c r="AQ917" i="10"/>
  <c r="AQ918" i="10"/>
  <c r="AQ919" i="10"/>
  <c r="AQ920" i="10"/>
  <c r="AQ921" i="10"/>
  <c r="AQ922" i="10"/>
  <c r="AQ923" i="10"/>
  <c r="AQ924" i="10"/>
  <c r="AQ925" i="10"/>
  <c r="AQ926" i="10"/>
  <c r="AQ927" i="10"/>
  <c r="AQ928" i="10"/>
  <c r="AQ929" i="10"/>
  <c r="AQ930" i="10"/>
  <c r="AQ931" i="10"/>
  <c r="AQ932" i="10"/>
  <c r="AQ933" i="10"/>
  <c r="AQ934" i="10"/>
  <c r="AQ935" i="10"/>
  <c r="AQ936" i="10"/>
  <c r="AQ937" i="10"/>
  <c r="AQ938" i="10"/>
  <c r="AQ939" i="10"/>
  <c r="AQ940" i="10"/>
  <c r="AQ941" i="10"/>
  <c r="AQ942" i="10"/>
  <c r="AQ943" i="10"/>
  <c r="AQ944" i="10"/>
  <c r="AQ945" i="10"/>
  <c r="AQ946" i="10"/>
  <c r="AQ947" i="10"/>
  <c r="AQ948" i="10"/>
  <c r="AQ949" i="10"/>
  <c r="AQ950" i="10"/>
  <c r="AQ951" i="10"/>
  <c r="AQ952" i="10"/>
  <c r="AQ953" i="10"/>
  <c r="AQ954" i="10"/>
  <c r="AQ955" i="10"/>
  <c r="AQ956" i="10"/>
  <c r="AQ957" i="10"/>
  <c r="AQ958" i="10"/>
  <c r="AQ959" i="10"/>
  <c r="AQ960" i="10"/>
  <c r="AQ961" i="10"/>
  <c r="AQ962" i="10"/>
  <c r="AQ963" i="10"/>
  <c r="AQ964" i="10"/>
  <c r="AQ965" i="10"/>
  <c r="AQ966" i="10"/>
  <c r="AQ967" i="10"/>
  <c r="AQ968" i="10"/>
  <c r="AQ969" i="10"/>
  <c r="AQ970" i="10"/>
  <c r="AQ971" i="10"/>
  <c r="AQ972" i="10"/>
  <c r="AQ973" i="10"/>
  <c r="AQ974" i="10"/>
  <c r="AQ975" i="10"/>
  <c r="AQ976" i="10"/>
  <c r="AQ977" i="10"/>
  <c r="AQ978" i="10"/>
  <c r="AQ979" i="10"/>
  <c r="AQ980" i="10"/>
  <c r="AQ981" i="10"/>
  <c r="AQ982" i="10"/>
  <c r="AQ983" i="10"/>
  <c r="AQ984" i="10"/>
  <c r="AQ985" i="10"/>
  <c r="AQ986" i="10"/>
  <c r="AQ987" i="10"/>
  <c r="AQ988" i="10"/>
  <c r="AQ989" i="10"/>
  <c r="AQ990" i="10"/>
  <c r="AQ991" i="10"/>
  <c r="AQ992" i="10"/>
  <c r="AQ993" i="10"/>
  <c r="AQ994" i="10"/>
  <c r="AQ995" i="10"/>
  <c r="AQ996" i="10"/>
  <c r="AQ997" i="10"/>
  <c r="AQ998" i="10"/>
  <c r="AQ999" i="10"/>
  <c r="AQ1000" i="10"/>
  <c r="AQ1001" i="10"/>
  <c r="AQ1002" i="10"/>
  <c r="AQ1003" i="10"/>
  <c r="AQ1004" i="10"/>
  <c r="AQ1005" i="10"/>
  <c r="AQ1006" i="10"/>
  <c r="AQ1007" i="10"/>
  <c r="AQ1008" i="10"/>
  <c r="AQ1009" i="10"/>
  <c r="AQ1010" i="10"/>
  <c r="AQ1011" i="10"/>
  <c r="AQ1012" i="10"/>
  <c r="AQ1013" i="10"/>
  <c r="AQ1014" i="10"/>
  <c r="AQ1015" i="10"/>
  <c r="AQ1016" i="10"/>
  <c r="AQ1017" i="10"/>
  <c r="AQ1018" i="10"/>
  <c r="AQ1019" i="10"/>
  <c r="AQ1020" i="10"/>
  <c r="AQ1021" i="10"/>
  <c r="AQ1022" i="10"/>
  <c r="AQ1023" i="10"/>
  <c r="AQ1024" i="10"/>
  <c r="AQ1025" i="10"/>
  <c r="AQ1026" i="10"/>
  <c r="AQ1027" i="10"/>
  <c r="AQ1028" i="10"/>
  <c r="AQ1029" i="10"/>
  <c r="AQ1030" i="10"/>
  <c r="AQ1031" i="10"/>
  <c r="AQ1032" i="10"/>
  <c r="AQ1033" i="10"/>
  <c r="AQ1034" i="10"/>
  <c r="AQ1035" i="10"/>
  <c r="AQ1036" i="10"/>
  <c r="AQ1037" i="10"/>
  <c r="AQ1038" i="10"/>
  <c r="AQ1039" i="10"/>
  <c r="AQ1040" i="10"/>
  <c r="AQ1041" i="10"/>
  <c r="AQ1042" i="10"/>
  <c r="AQ1043" i="10"/>
  <c r="AQ1044" i="10"/>
  <c r="AQ1045" i="10"/>
  <c r="AQ1046" i="10"/>
  <c r="AQ1047" i="10"/>
  <c r="AQ1048" i="10"/>
  <c r="AQ1049" i="10"/>
  <c r="AQ1050" i="10"/>
  <c r="AQ1051" i="10"/>
  <c r="AQ1052" i="10"/>
  <c r="AQ1053" i="10"/>
  <c r="AQ1054" i="10"/>
  <c r="AQ1055" i="10"/>
  <c r="AQ1056" i="10"/>
  <c r="AQ1057" i="10"/>
  <c r="AQ1058" i="10"/>
  <c r="AQ1059" i="10"/>
  <c r="AQ1060" i="10"/>
  <c r="AQ1061" i="10"/>
  <c r="AQ1062" i="10"/>
  <c r="AQ1063" i="10"/>
  <c r="AQ1064" i="10"/>
  <c r="AQ1065" i="10"/>
  <c r="AQ1066" i="10"/>
  <c r="AQ1067" i="10"/>
  <c r="AQ1068" i="10"/>
  <c r="AQ1069" i="10"/>
  <c r="AQ1070" i="10"/>
  <c r="AQ1071" i="10"/>
  <c r="AQ1072" i="10"/>
  <c r="AQ1073" i="10"/>
  <c r="AQ1074" i="10"/>
  <c r="AQ1075" i="10"/>
  <c r="AQ1076" i="10"/>
  <c r="AQ1077" i="10"/>
  <c r="AQ1078" i="10"/>
  <c r="AQ1079" i="10"/>
  <c r="AQ1080" i="10"/>
  <c r="AQ1081" i="10"/>
  <c r="AQ1082" i="10"/>
  <c r="AQ1083" i="10"/>
  <c r="AQ1084" i="10"/>
  <c r="AQ1085" i="10"/>
  <c r="AQ1086" i="10"/>
  <c r="AQ1087" i="10"/>
  <c r="AQ1088" i="10"/>
  <c r="AQ1089" i="10"/>
  <c r="AQ1090" i="10"/>
  <c r="AQ1091" i="10"/>
  <c r="AQ1092" i="10"/>
  <c r="AQ1093" i="10"/>
  <c r="AQ1094" i="10"/>
  <c r="AQ1095" i="10"/>
  <c r="AQ1096" i="10"/>
  <c r="AQ1097" i="10"/>
  <c r="AQ1098" i="10"/>
  <c r="AQ1099" i="10"/>
  <c r="AQ1100" i="10"/>
  <c r="AQ1101" i="10"/>
  <c r="AQ1102" i="10"/>
  <c r="AQ1103" i="10"/>
  <c r="AQ1104" i="10"/>
  <c r="AQ1105" i="10"/>
  <c r="AQ1106" i="10"/>
  <c r="AQ1107" i="10"/>
  <c r="AQ1108" i="10"/>
  <c r="AQ1109" i="10"/>
  <c r="AQ1110" i="10"/>
  <c r="AQ1111" i="10"/>
  <c r="AQ1112" i="10"/>
  <c r="AQ1113" i="10"/>
  <c r="AQ1114" i="10"/>
  <c r="AQ1115" i="10"/>
  <c r="AQ1116" i="10"/>
  <c r="AQ1117" i="10"/>
  <c r="AQ1118" i="10"/>
  <c r="AQ1119" i="10"/>
  <c r="AQ1120" i="10"/>
  <c r="AQ1121" i="10"/>
  <c r="AQ1122" i="10"/>
  <c r="AQ1123" i="10"/>
  <c r="AQ1124" i="10"/>
  <c r="AQ1125" i="10"/>
  <c r="AQ1126" i="10"/>
  <c r="AQ1127" i="10"/>
  <c r="AQ1128" i="10"/>
  <c r="AQ1129" i="10"/>
  <c r="AQ1130" i="10"/>
  <c r="AQ1131" i="10"/>
  <c r="AQ1132" i="10"/>
  <c r="AQ1133" i="10"/>
  <c r="AQ1134" i="10"/>
  <c r="AQ1135" i="10"/>
  <c r="AQ1136" i="10"/>
  <c r="AQ1137" i="10"/>
  <c r="AQ1138" i="10"/>
  <c r="AQ1139" i="10"/>
  <c r="AQ1140" i="10"/>
  <c r="AQ1141" i="10"/>
  <c r="AQ1142" i="10"/>
  <c r="AQ1143" i="10"/>
  <c r="AQ1144" i="10"/>
  <c r="AQ1145" i="10"/>
  <c r="AQ1146" i="10"/>
  <c r="AQ1147" i="10"/>
  <c r="AQ1148" i="10"/>
  <c r="AQ1149" i="10"/>
  <c r="AQ1150" i="10"/>
  <c r="AQ1151" i="10"/>
  <c r="AQ1152" i="10"/>
  <c r="AQ1153" i="10"/>
  <c r="AQ1154" i="10"/>
  <c r="AQ1155" i="10"/>
  <c r="AQ1156" i="10"/>
  <c r="AQ1157" i="10"/>
  <c r="AQ1158" i="10"/>
  <c r="AQ1159" i="10"/>
  <c r="AQ1160" i="10"/>
  <c r="AQ1161" i="10"/>
  <c r="AQ1162" i="10"/>
  <c r="AQ1163" i="10"/>
  <c r="AQ1164" i="10"/>
  <c r="AQ1165" i="10"/>
  <c r="AQ1166" i="10"/>
  <c r="AQ1167" i="10"/>
  <c r="AQ1168" i="10"/>
  <c r="AQ1169" i="10"/>
  <c r="AQ1170" i="10"/>
  <c r="AQ1171" i="10"/>
  <c r="AQ1172" i="10"/>
  <c r="AQ1173" i="10"/>
  <c r="AQ1174" i="10"/>
  <c r="AQ1175" i="10"/>
  <c r="AQ1176" i="10"/>
  <c r="AQ1177" i="10"/>
  <c r="AQ1178" i="10"/>
  <c r="AQ1179" i="10"/>
  <c r="AQ1180" i="10"/>
  <c r="AQ1181" i="10"/>
  <c r="AQ1182" i="10"/>
  <c r="AQ1183" i="10"/>
  <c r="AQ1184" i="10"/>
  <c r="AQ1185" i="10"/>
  <c r="AQ1186" i="10"/>
  <c r="AQ1187" i="10"/>
  <c r="AQ1188" i="10"/>
  <c r="AQ1189" i="10"/>
  <c r="AQ1190" i="10"/>
  <c r="AQ1191" i="10"/>
  <c r="AQ1192" i="10"/>
  <c r="AQ1193" i="10"/>
  <c r="AQ1194" i="10"/>
  <c r="AQ1195" i="10"/>
  <c r="AQ1196" i="10"/>
  <c r="AQ1197" i="10"/>
  <c r="AQ1198" i="10"/>
  <c r="AQ1199" i="10"/>
  <c r="AQ1200" i="10"/>
  <c r="AQ1201" i="10"/>
  <c r="AQ1202" i="10"/>
  <c r="AQ1203" i="10"/>
  <c r="AQ1204" i="10"/>
  <c r="AQ1205" i="10"/>
  <c r="AQ1206" i="10"/>
  <c r="AQ1207" i="10"/>
  <c r="AQ1208" i="10"/>
  <c r="AQ1209" i="10"/>
  <c r="AQ1210" i="10"/>
  <c r="AQ1211" i="10"/>
  <c r="AQ1212" i="10"/>
  <c r="AQ1213" i="10"/>
  <c r="AQ1214" i="10"/>
  <c r="AQ1215" i="10"/>
  <c r="AQ1216" i="10"/>
  <c r="AQ1217" i="10"/>
  <c r="AQ1218" i="10"/>
  <c r="AQ1219" i="10"/>
  <c r="AQ1220" i="10"/>
  <c r="AQ1221" i="10"/>
  <c r="AQ1222" i="10"/>
  <c r="AQ1223" i="10"/>
  <c r="AQ1224" i="10"/>
  <c r="AQ1225" i="10"/>
  <c r="AQ1226" i="10"/>
  <c r="AQ1227" i="10"/>
  <c r="AQ1228" i="10"/>
  <c r="AQ1229" i="10"/>
  <c r="AQ1230" i="10"/>
  <c r="AQ1231" i="10"/>
  <c r="AQ1232" i="10"/>
  <c r="AQ1233" i="10"/>
  <c r="AQ1234" i="10"/>
  <c r="AQ1235" i="10"/>
  <c r="AQ1236" i="10"/>
  <c r="AQ1237" i="10"/>
  <c r="AQ1238" i="10"/>
  <c r="AQ1239" i="10"/>
  <c r="AQ1240" i="10"/>
  <c r="AQ1241" i="10"/>
  <c r="AQ1242" i="10"/>
  <c r="AQ1243" i="10"/>
  <c r="AQ1244" i="10"/>
  <c r="AQ1245" i="10"/>
  <c r="AQ1246" i="10"/>
  <c r="AQ1247" i="10"/>
  <c r="AQ1248" i="10"/>
  <c r="AQ1249" i="10"/>
  <c r="AQ1250" i="10"/>
  <c r="AQ1251" i="10"/>
  <c r="AQ1252" i="10"/>
  <c r="AQ1253" i="10"/>
  <c r="AQ1254" i="10"/>
  <c r="AQ1255" i="10"/>
  <c r="AQ1256" i="10"/>
  <c r="AQ1257" i="10"/>
  <c r="AQ1258" i="10"/>
  <c r="AQ1259" i="10"/>
  <c r="AQ1260" i="10"/>
  <c r="AQ1261" i="10"/>
  <c r="AQ1262" i="10"/>
  <c r="AQ1263" i="10"/>
  <c r="AQ1264" i="10"/>
  <c r="AQ1265" i="10"/>
  <c r="AQ1266" i="10"/>
  <c r="AQ1267" i="10"/>
  <c r="AQ1268" i="10"/>
  <c r="AQ1269" i="10"/>
  <c r="AQ1270" i="10"/>
  <c r="AQ1271" i="10"/>
  <c r="AQ1272" i="10"/>
  <c r="AQ1273" i="10"/>
  <c r="AQ1274" i="10"/>
  <c r="AQ1275" i="10"/>
  <c r="AQ1276" i="10"/>
  <c r="AQ1277" i="10"/>
  <c r="AQ1278" i="10"/>
  <c r="AQ1279" i="10"/>
  <c r="AQ1280" i="10"/>
  <c r="AQ1281" i="10"/>
  <c r="AQ1282" i="10"/>
  <c r="AQ1283" i="10"/>
  <c r="AQ1284" i="10"/>
  <c r="AQ1285" i="10"/>
  <c r="AQ1286" i="10"/>
  <c r="AQ1287" i="10"/>
  <c r="AQ1288" i="10"/>
  <c r="AQ1289" i="10"/>
  <c r="AQ1290" i="10"/>
  <c r="AQ1291" i="10"/>
  <c r="AQ1292" i="10"/>
  <c r="AQ1293" i="10"/>
  <c r="AQ1294" i="10"/>
  <c r="AQ1295" i="10"/>
  <c r="AQ1296" i="10"/>
  <c r="AQ1297" i="10"/>
  <c r="AQ1298" i="10"/>
  <c r="AQ1299" i="10"/>
  <c r="AQ1300" i="10"/>
  <c r="AQ1301" i="10"/>
  <c r="AQ1302" i="10"/>
  <c r="AQ1303" i="10"/>
  <c r="AQ1304" i="10"/>
  <c r="AQ1305" i="10"/>
  <c r="AQ1306" i="10"/>
  <c r="AQ1307" i="10"/>
  <c r="AQ1308" i="10"/>
  <c r="AQ1309" i="10"/>
  <c r="AQ1310" i="10"/>
  <c r="AQ1311" i="10"/>
  <c r="AQ1312" i="10"/>
  <c r="AQ1313" i="10"/>
  <c r="AQ1314" i="10"/>
  <c r="AQ1315" i="10"/>
  <c r="AQ1316" i="10"/>
  <c r="AQ1317" i="10"/>
  <c r="AQ1318" i="10"/>
  <c r="AQ1319" i="10"/>
  <c r="AQ1320" i="10"/>
  <c r="AQ1321" i="10"/>
  <c r="AQ1322" i="10"/>
  <c r="AQ1323" i="10"/>
  <c r="AQ1324" i="10"/>
  <c r="AQ1325" i="10"/>
  <c r="AQ1326" i="10"/>
  <c r="AQ1327" i="10"/>
  <c r="AQ1328" i="10"/>
  <c r="AQ1329" i="10"/>
  <c r="AQ1330" i="10"/>
  <c r="AQ1331" i="10"/>
  <c r="AQ1332" i="10"/>
  <c r="AQ1333" i="10"/>
  <c r="AQ1334" i="10"/>
  <c r="AQ1335" i="10"/>
  <c r="AQ1336" i="10"/>
  <c r="AQ1337" i="10"/>
  <c r="AQ1338" i="10"/>
  <c r="AQ1339" i="10"/>
  <c r="AQ1340" i="10"/>
  <c r="AQ1341" i="10"/>
  <c r="AQ1342" i="10"/>
  <c r="AQ1343" i="10"/>
  <c r="AQ1344" i="10"/>
  <c r="AQ1345" i="10"/>
  <c r="AQ1346" i="10"/>
  <c r="AQ1347" i="10"/>
  <c r="AQ1348" i="10"/>
  <c r="AQ1349" i="10"/>
  <c r="AQ1350" i="10"/>
  <c r="AQ1351" i="10"/>
  <c r="AQ1352" i="10"/>
  <c r="AQ1353" i="10"/>
  <c r="AQ1354" i="10"/>
  <c r="AQ1355" i="10"/>
  <c r="AQ1356" i="10"/>
  <c r="AQ1357" i="10"/>
  <c r="AQ1358" i="10"/>
  <c r="AQ1359" i="10"/>
  <c r="AQ1360" i="10"/>
  <c r="AQ1361" i="10"/>
  <c r="AQ1362" i="10"/>
  <c r="AQ1363" i="10"/>
  <c r="AQ1364" i="10"/>
  <c r="AQ1365" i="10"/>
  <c r="AQ1366" i="10"/>
  <c r="AQ1367" i="10"/>
  <c r="AQ1368" i="10"/>
  <c r="AQ1369" i="10"/>
  <c r="AQ1370" i="10"/>
  <c r="AQ1371" i="10"/>
  <c r="AQ1372" i="10"/>
  <c r="AQ1373" i="10"/>
  <c r="AQ1374" i="10"/>
  <c r="AQ1375" i="10"/>
  <c r="AQ1376" i="10"/>
  <c r="AQ1377" i="10"/>
  <c r="AQ1378" i="10"/>
  <c r="AQ1379" i="10"/>
  <c r="AQ1380" i="10"/>
  <c r="AQ1381" i="10"/>
  <c r="AQ1382" i="10"/>
  <c r="AQ1383" i="10"/>
  <c r="AQ1384" i="10"/>
  <c r="AQ1385" i="10"/>
  <c r="AQ1386" i="10"/>
  <c r="AQ1387" i="10"/>
  <c r="AQ1388" i="10"/>
  <c r="AQ1389" i="10"/>
  <c r="AQ1390" i="10"/>
  <c r="AQ1391" i="10"/>
  <c r="AQ1392" i="10"/>
  <c r="AQ1393" i="10"/>
  <c r="AQ1394" i="10"/>
  <c r="AQ1395" i="10"/>
  <c r="AQ1396" i="10"/>
  <c r="AQ1397" i="10"/>
  <c r="AQ1398" i="10"/>
  <c r="AQ1399" i="10"/>
  <c r="AQ1400" i="10"/>
  <c r="AQ1401" i="10"/>
  <c r="AQ1402" i="10"/>
  <c r="AQ1403" i="10"/>
  <c r="AQ1404" i="10"/>
  <c r="AQ1405" i="10"/>
  <c r="AQ1406" i="10"/>
  <c r="AQ1407" i="10"/>
  <c r="AQ1408" i="10"/>
  <c r="AQ1409" i="10"/>
  <c r="AQ1410" i="10"/>
  <c r="AQ1411" i="10"/>
  <c r="AQ1412" i="10"/>
  <c r="AQ1413" i="10"/>
  <c r="AQ1414" i="10"/>
  <c r="AQ1415" i="10"/>
  <c r="AQ1416" i="10"/>
  <c r="AQ1417" i="10"/>
  <c r="AQ1418" i="10"/>
  <c r="AQ1419" i="10"/>
  <c r="AQ1420" i="10"/>
  <c r="AQ1421" i="10"/>
  <c r="AQ1422" i="10"/>
  <c r="AQ1423" i="10"/>
  <c r="AQ1424" i="10"/>
  <c r="AQ1425" i="10"/>
  <c r="AQ1426" i="10"/>
  <c r="AQ1427" i="10"/>
  <c r="AQ1428" i="10"/>
  <c r="AQ1429" i="10"/>
  <c r="AQ1430" i="10"/>
  <c r="AQ1431" i="10"/>
  <c r="AQ1432" i="10"/>
  <c r="AQ1433" i="10"/>
  <c r="AQ1434" i="10"/>
  <c r="AQ1435" i="10"/>
  <c r="AQ1436" i="10"/>
  <c r="AQ1437" i="10"/>
  <c r="AQ1438" i="10"/>
  <c r="AQ1439" i="10"/>
  <c r="AQ1440" i="10"/>
  <c r="AQ1441" i="10"/>
  <c r="AQ1442" i="10"/>
  <c r="AQ1443" i="10"/>
  <c r="AQ1444" i="10"/>
  <c r="AQ1445" i="10"/>
  <c r="AQ1446" i="10"/>
  <c r="AQ1447" i="10"/>
  <c r="AQ1448" i="10"/>
  <c r="AQ1449" i="10"/>
  <c r="AQ1450" i="10"/>
  <c r="AQ1451" i="10"/>
  <c r="AQ1452" i="10"/>
  <c r="AQ1453" i="10"/>
  <c r="AQ1454" i="10"/>
  <c r="AQ1455" i="10"/>
  <c r="AQ1456" i="10"/>
  <c r="AQ1457" i="10"/>
  <c r="AQ1458" i="10"/>
  <c r="AQ1459" i="10"/>
  <c r="AQ1460" i="10"/>
  <c r="AQ1461" i="10"/>
  <c r="AQ1462" i="10"/>
  <c r="AQ1463" i="10"/>
  <c r="AQ1464" i="10"/>
  <c r="AQ1465" i="10"/>
  <c r="AQ1466" i="10"/>
  <c r="AQ1467" i="10"/>
  <c r="AQ1468" i="10"/>
  <c r="AQ1469" i="10"/>
  <c r="AQ1470" i="10"/>
  <c r="AQ1471" i="10"/>
  <c r="AQ1472" i="10"/>
  <c r="AQ1473" i="10"/>
  <c r="AQ1474" i="10"/>
  <c r="AQ1475" i="10"/>
  <c r="AQ1476" i="10"/>
  <c r="AQ1477" i="10"/>
  <c r="AQ1478" i="10"/>
  <c r="AQ1479" i="10"/>
  <c r="AQ1480" i="10"/>
  <c r="AQ1481" i="10"/>
  <c r="AQ1482" i="10"/>
  <c r="AQ1483" i="10"/>
  <c r="AQ1484" i="10"/>
  <c r="AQ1485" i="10"/>
  <c r="AQ1486" i="10"/>
  <c r="AQ1487" i="10"/>
  <c r="AQ1488" i="10"/>
  <c r="AQ1489" i="10"/>
  <c r="AQ1490" i="10"/>
  <c r="AQ1491" i="10"/>
  <c r="AQ1492" i="10"/>
  <c r="AQ1493" i="10"/>
  <c r="AQ1494" i="10"/>
  <c r="AQ1495" i="10"/>
  <c r="AQ1496" i="10"/>
  <c r="AQ1497" i="10"/>
  <c r="AQ1498" i="10"/>
  <c r="AQ1499" i="10"/>
  <c r="AQ1500" i="10"/>
  <c r="AQ1501" i="10"/>
  <c r="AQ1502" i="10"/>
  <c r="AQ1503" i="10"/>
  <c r="AQ1504" i="10"/>
  <c r="AQ1505" i="10"/>
  <c r="AQ1506" i="10"/>
  <c r="AQ1507" i="10"/>
  <c r="AQ1508" i="10"/>
  <c r="AQ9" i="10"/>
  <c r="AN10" i="10"/>
  <c r="AN11" i="10"/>
  <c r="AN12" i="10"/>
  <c r="AN13" i="10"/>
  <c r="AN14" i="10"/>
  <c r="AN15" i="10"/>
  <c r="AN16" i="10"/>
  <c r="AN17" i="10"/>
  <c r="AN18" i="10"/>
  <c r="AN19" i="10"/>
  <c r="AN20" i="10"/>
  <c r="AN21" i="10"/>
  <c r="AN22" i="10"/>
  <c r="AN23" i="10"/>
  <c r="AN24" i="10"/>
  <c r="AN25" i="10"/>
  <c r="AN26" i="10"/>
  <c r="AN27" i="10"/>
  <c r="AN28" i="10"/>
  <c r="AN29" i="10"/>
  <c r="AN30" i="10"/>
  <c r="AN31" i="10"/>
  <c r="AN32" i="10"/>
  <c r="AN33" i="10"/>
  <c r="AN34" i="10"/>
  <c r="AN35" i="10"/>
  <c r="AN36" i="10"/>
  <c r="AN37" i="10"/>
  <c r="AN38" i="10"/>
  <c r="AN39" i="10"/>
  <c r="AN40" i="10"/>
  <c r="AN41" i="10"/>
  <c r="AN42" i="10"/>
  <c r="AN43" i="10"/>
  <c r="AN44" i="10"/>
  <c r="AN45" i="10"/>
  <c r="AN46" i="10"/>
  <c r="AN47" i="10"/>
  <c r="AN48" i="10"/>
  <c r="AN49" i="10"/>
  <c r="AN50" i="10"/>
  <c r="AN51" i="10"/>
  <c r="AN52" i="10"/>
  <c r="AN53" i="10"/>
  <c r="AN54" i="10"/>
  <c r="AN55" i="10"/>
  <c r="AN56" i="10"/>
  <c r="AN57" i="10"/>
  <c r="AN58" i="10"/>
  <c r="AN59" i="10"/>
  <c r="AN60" i="10"/>
  <c r="AN61" i="10"/>
  <c r="AN62" i="10"/>
  <c r="AN63" i="10"/>
  <c r="AN64" i="10"/>
  <c r="AN65" i="10"/>
  <c r="AN66" i="10"/>
  <c r="AN67" i="10"/>
  <c r="AN68" i="10"/>
  <c r="AN69" i="10"/>
  <c r="AN70" i="10"/>
  <c r="AN71" i="10"/>
  <c r="AN72" i="10"/>
  <c r="AN73" i="10"/>
  <c r="AN74" i="10"/>
  <c r="AN75" i="10"/>
  <c r="AN76" i="10"/>
  <c r="AN77" i="10"/>
  <c r="AN78" i="10"/>
  <c r="AN79" i="10"/>
  <c r="AN80" i="10"/>
  <c r="AN81" i="10"/>
  <c r="AN82" i="10"/>
  <c r="AN83" i="10"/>
  <c r="AN84" i="10"/>
  <c r="AN85" i="10"/>
  <c r="AN86" i="10"/>
  <c r="AN87" i="10"/>
  <c r="AN88" i="10"/>
  <c r="AN89" i="10"/>
  <c r="AN90" i="10"/>
  <c r="AN91" i="10"/>
  <c r="AN92" i="10"/>
  <c r="AN93" i="10"/>
  <c r="AN94" i="10"/>
  <c r="AN95" i="10"/>
  <c r="AN96" i="10"/>
  <c r="AN97" i="10"/>
  <c r="AN98" i="10"/>
  <c r="AN99" i="10"/>
  <c r="AN100" i="10"/>
  <c r="AN101" i="10"/>
  <c r="AN102" i="10"/>
  <c r="AN103" i="10"/>
  <c r="AN104" i="10"/>
  <c r="AN105" i="10"/>
  <c r="AN106" i="10"/>
  <c r="AN107" i="10"/>
  <c r="AN108" i="10"/>
  <c r="AN109" i="10"/>
  <c r="AN110" i="10"/>
  <c r="AN111" i="10"/>
  <c r="AN112" i="10"/>
  <c r="AN113" i="10"/>
  <c r="AN114" i="10"/>
  <c r="AN115" i="10"/>
  <c r="AN116" i="10"/>
  <c r="AN117" i="10"/>
  <c r="AN118" i="10"/>
  <c r="AN119" i="10"/>
  <c r="AN120" i="10"/>
  <c r="AN121" i="10"/>
  <c r="AN122" i="10"/>
  <c r="AN123" i="10"/>
  <c r="AN124" i="10"/>
  <c r="AN125" i="10"/>
  <c r="AN126" i="10"/>
  <c r="AN127" i="10"/>
  <c r="AN128" i="10"/>
  <c r="AN129" i="10"/>
  <c r="AN130" i="10"/>
  <c r="AN131" i="10"/>
  <c r="AN132" i="10"/>
  <c r="AN133" i="10"/>
  <c r="AN134" i="10"/>
  <c r="AN135" i="10"/>
  <c r="AN136" i="10"/>
  <c r="AN137" i="10"/>
  <c r="AN138" i="10"/>
  <c r="AN139" i="10"/>
  <c r="AN140" i="10"/>
  <c r="AN141" i="10"/>
  <c r="AN142" i="10"/>
  <c r="AN143" i="10"/>
  <c r="AN144" i="10"/>
  <c r="AN145" i="10"/>
  <c r="AN146" i="10"/>
  <c r="AN147" i="10"/>
  <c r="AN148" i="10"/>
  <c r="AN149" i="10"/>
  <c r="AN150" i="10"/>
  <c r="AN151" i="10"/>
  <c r="AN152" i="10"/>
  <c r="AN153" i="10"/>
  <c r="AN154" i="10"/>
  <c r="AN155" i="10"/>
  <c r="AN156" i="10"/>
  <c r="AN157" i="10"/>
  <c r="AN158" i="10"/>
  <c r="AN159" i="10"/>
  <c r="AN160" i="10"/>
  <c r="AN161" i="10"/>
  <c r="AN162" i="10"/>
  <c r="AN163" i="10"/>
  <c r="AN164" i="10"/>
  <c r="AN165" i="10"/>
  <c r="AN166" i="10"/>
  <c r="AN167" i="10"/>
  <c r="AN168" i="10"/>
  <c r="AN169" i="10"/>
  <c r="AN170" i="10"/>
  <c r="AN171" i="10"/>
  <c r="AN172" i="10"/>
  <c r="AN173" i="10"/>
  <c r="AN174" i="10"/>
  <c r="AN175" i="10"/>
  <c r="AN176" i="10"/>
  <c r="AN177" i="10"/>
  <c r="AN178" i="10"/>
  <c r="AN179" i="10"/>
  <c r="AN180" i="10"/>
  <c r="AN181" i="10"/>
  <c r="AN182" i="10"/>
  <c r="AN183" i="10"/>
  <c r="AN184" i="10"/>
  <c r="AN185" i="10"/>
  <c r="AN186" i="10"/>
  <c r="AN187" i="10"/>
  <c r="AN188" i="10"/>
  <c r="AN189" i="10"/>
  <c r="AN190" i="10"/>
  <c r="AN191" i="10"/>
  <c r="AN192" i="10"/>
  <c r="AN193" i="10"/>
  <c r="AN194" i="10"/>
  <c r="AN195" i="10"/>
  <c r="AN196" i="10"/>
  <c r="AN197" i="10"/>
  <c r="AN198" i="10"/>
  <c r="AN199" i="10"/>
  <c r="AN200" i="10"/>
  <c r="AN201" i="10"/>
  <c r="AN202" i="10"/>
  <c r="AN203" i="10"/>
  <c r="AN204" i="10"/>
  <c r="AN205" i="10"/>
  <c r="AN206" i="10"/>
  <c r="AN207" i="10"/>
  <c r="AN208" i="10"/>
  <c r="AN209" i="10"/>
  <c r="AN210" i="10"/>
  <c r="AN211" i="10"/>
  <c r="AN212" i="10"/>
  <c r="AN213" i="10"/>
  <c r="AN214" i="10"/>
  <c r="AN215" i="10"/>
  <c r="AN216" i="10"/>
  <c r="AN217" i="10"/>
  <c r="AN218" i="10"/>
  <c r="AN219" i="10"/>
  <c r="AN220" i="10"/>
  <c r="AN221" i="10"/>
  <c r="AN222" i="10"/>
  <c r="AN223" i="10"/>
  <c r="AN224" i="10"/>
  <c r="AN225" i="10"/>
  <c r="AN226" i="10"/>
  <c r="AN227" i="10"/>
  <c r="AN228" i="10"/>
  <c r="AN229" i="10"/>
  <c r="AN230" i="10"/>
  <c r="AN231" i="10"/>
  <c r="AN232" i="10"/>
  <c r="AN233" i="10"/>
  <c r="AN234" i="10"/>
  <c r="AN235" i="10"/>
  <c r="AN236" i="10"/>
  <c r="AN237" i="10"/>
  <c r="AN238" i="10"/>
  <c r="AN239" i="10"/>
  <c r="AN240" i="10"/>
  <c r="AN241" i="10"/>
  <c r="AN242" i="10"/>
  <c r="AN243" i="10"/>
  <c r="AN244" i="10"/>
  <c r="AN245" i="10"/>
  <c r="AN246" i="10"/>
  <c r="AN247" i="10"/>
  <c r="AN248" i="10"/>
  <c r="AN249" i="10"/>
  <c r="AN250" i="10"/>
  <c r="AN251" i="10"/>
  <c r="AN252" i="10"/>
  <c r="AN253" i="10"/>
  <c r="AN254" i="10"/>
  <c r="AN255" i="10"/>
  <c r="AN256" i="10"/>
  <c r="AN257" i="10"/>
  <c r="AN258" i="10"/>
  <c r="AN259" i="10"/>
  <c r="AN260" i="10"/>
  <c r="AN261" i="10"/>
  <c r="AN262" i="10"/>
  <c r="AN263" i="10"/>
  <c r="AN264" i="10"/>
  <c r="AN265" i="10"/>
  <c r="AN266" i="10"/>
  <c r="AN267" i="10"/>
  <c r="AN268" i="10"/>
  <c r="AN269" i="10"/>
  <c r="AN270" i="10"/>
  <c r="AN271" i="10"/>
  <c r="AN272" i="10"/>
  <c r="AN273" i="10"/>
  <c r="AN274" i="10"/>
  <c r="AN275" i="10"/>
  <c r="AN276" i="10"/>
  <c r="AN277" i="10"/>
  <c r="AN278" i="10"/>
  <c r="AN279" i="10"/>
  <c r="AN280" i="10"/>
  <c r="AN281" i="10"/>
  <c r="AN282" i="10"/>
  <c r="AN283" i="10"/>
  <c r="AN284" i="10"/>
  <c r="AN285" i="10"/>
  <c r="AN286" i="10"/>
  <c r="AN287" i="10"/>
  <c r="AN288" i="10"/>
  <c r="AN289" i="10"/>
  <c r="AN290" i="10"/>
  <c r="AN291" i="10"/>
  <c r="AN292" i="10"/>
  <c r="AN293" i="10"/>
  <c r="AN294" i="10"/>
  <c r="AN295" i="10"/>
  <c r="AN296" i="10"/>
  <c r="AN297" i="10"/>
  <c r="AN298" i="10"/>
  <c r="AN299" i="10"/>
  <c r="AN300" i="10"/>
  <c r="AN301" i="10"/>
  <c r="AN302" i="10"/>
  <c r="AN303" i="10"/>
  <c r="AN304" i="10"/>
  <c r="AN305" i="10"/>
  <c r="AN306" i="10"/>
  <c r="AN307" i="10"/>
  <c r="AN308" i="10"/>
  <c r="AN309" i="10"/>
  <c r="AN310" i="10"/>
  <c r="AN311" i="10"/>
  <c r="AN312" i="10"/>
  <c r="AN313" i="10"/>
  <c r="AN314" i="10"/>
  <c r="AN315" i="10"/>
  <c r="AN316" i="10"/>
  <c r="AN317" i="10"/>
  <c r="AN318" i="10"/>
  <c r="AN319" i="10"/>
  <c r="AN320" i="10"/>
  <c r="AN321" i="10"/>
  <c r="AN322" i="10"/>
  <c r="AN323" i="10"/>
  <c r="AN324" i="10"/>
  <c r="AN325" i="10"/>
  <c r="AN326" i="10"/>
  <c r="AN327" i="10"/>
  <c r="AN328" i="10"/>
  <c r="AN329" i="10"/>
  <c r="AN330" i="10"/>
  <c r="AN331" i="10"/>
  <c r="AN332" i="10"/>
  <c r="AN333" i="10"/>
  <c r="AN334" i="10"/>
  <c r="AN335" i="10"/>
  <c r="AN336" i="10"/>
  <c r="AN337" i="10"/>
  <c r="AN338" i="10"/>
  <c r="AN339" i="10"/>
  <c r="AN340" i="10"/>
  <c r="AN341" i="10"/>
  <c r="AN342" i="10"/>
  <c r="AN343" i="10"/>
  <c r="AN344" i="10"/>
  <c r="AN345" i="10"/>
  <c r="AN346" i="10"/>
  <c r="AN347" i="10"/>
  <c r="AN348" i="10"/>
  <c r="AN349" i="10"/>
  <c r="AN350" i="10"/>
  <c r="AN351" i="10"/>
  <c r="AN352" i="10"/>
  <c r="AN353" i="10"/>
  <c r="AN354" i="10"/>
  <c r="AN355" i="10"/>
  <c r="AN356" i="10"/>
  <c r="AN357" i="10"/>
  <c r="AN358" i="10"/>
  <c r="AN359" i="10"/>
  <c r="AN360" i="10"/>
  <c r="AN361" i="10"/>
  <c r="AN362" i="10"/>
  <c r="AN363" i="10"/>
  <c r="AN364" i="10"/>
  <c r="AN365" i="10"/>
  <c r="AN366" i="10"/>
  <c r="AN367" i="10"/>
  <c r="AN368" i="10"/>
  <c r="AN369" i="10"/>
  <c r="AN370" i="10"/>
  <c r="AN371" i="10"/>
  <c r="AN372" i="10"/>
  <c r="AN373" i="10"/>
  <c r="AN374" i="10"/>
  <c r="AN375" i="10"/>
  <c r="AN376" i="10"/>
  <c r="AN377" i="10"/>
  <c r="AN378" i="10"/>
  <c r="AN379" i="10"/>
  <c r="AN380" i="10"/>
  <c r="AN381" i="10"/>
  <c r="AN382" i="10"/>
  <c r="AN383" i="10"/>
  <c r="AN384" i="10"/>
  <c r="AN385" i="10"/>
  <c r="AN386" i="10"/>
  <c r="AN387" i="10"/>
  <c r="AN388" i="10"/>
  <c r="AN389" i="10"/>
  <c r="AN390" i="10"/>
  <c r="AN391" i="10"/>
  <c r="AN392" i="10"/>
  <c r="AN393" i="10"/>
  <c r="AN394" i="10"/>
  <c r="AN395" i="10"/>
  <c r="AN396" i="10"/>
  <c r="AN397" i="10"/>
  <c r="AN398" i="10"/>
  <c r="AN399" i="10"/>
  <c r="AN400" i="10"/>
  <c r="AN401" i="10"/>
  <c r="AN402" i="10"/>
  <c r="AN403" i="10"/>
  <c r="AN404" i="10"/>
  <c r="AN405" i="10"/>
  <c r="AN406" i="10"/>
  <c r="AN407" i="10"/>
  <c r="AN408" i="10"/>
  <c r="AN409" i="10"/>
  <c r="AN410" i="10"/>
  <c r="AN411" i="10"/>
  <c r="AN412" i="10"/>
  <c r="AN413" i="10"/>
  <c r="AN414" i="10"/>
  <c r="AN415" i="10"/>
  <c r="AN416" i="10"/>
  <c r="AN417" i="10"/>
  <c r="AN418" i="10"/>
  <c r="AN419" i="10"/>
  <c r="AN420" i="10"/>
  <c r="AN421" i="10"/>
  <c r="AN422" i="10"/>
  <c r="AN423" i="10"/>
  <c r="AN424" i="10"/>
  <c r="AN425" i="10"/>
  <c r="AN426" i="10"/>
  <c r="AN427" i="10"/>
  <c r="AN428" i="10"/>
  <c r="AN429" i="10"/>
  <c r="AN430" i="10"/>
  <c r="AN431" i="10"/>
  <c r="AN432" i="10"/>
  <c r="AN433" i="10"/>
  <c r="AN434" i="10"/>
  <c r="AN435" i="10"/>
  <c r="AN436" i="10"/>
  <c r="AN437" i="10"/>
  <c r="AN438" i="10"/>
  <c r="AN439" i="10"/>
  <c r="AN440" i="10"/>
  <c r="AN441" i="10"/>
  <c r="AN442" i="10"/>
  <c r="AN443" i="10"/>
  <c r="AN444" i="10"/>
  <c r="AN445" i="10"/>
  <c r="AN446" i="10"/>
  <c r="AN447" i="10"/>
  <c r="AN448" i="10"/>
  <c r="AN449" i="10"/>
  <c r="AN450" i="10"/>
  <c r="AN451" i="10"/>
  <c r="AN452" i="10"/>
  <c r="AN453" i="10"/>
  <c r="AN454" i="10"/>
  <c r="AN455" i="10"/>
  <c r="AN456" i="10"/>
  <c r="AN457" i="10"/>
  <c r="AN458" i="10"/>
  <c r="AN459" i="10"/>
  <c r="AN460" i="10"/>
  <c r="AN461" i="10"/>
  <c r="AN462" i="10"/>
  <c r="AN463" i="10"/>
  <c r="AN464" i="10"/>
  <c r="AN465" i="10"/>
  <c r="AN466" i="10"/>
  <c r="AN467" i="10"/>
  <c r="AN468" i="10"/>
  <c r="AN469" i="10"/>
  <c r="AN470" i="10"/>
  <c r="AN471" i="10"/>
  <c r="AN472" i="10"/>
  <c r="AN473" i="10"/>
  <c r="AN474" i="10"/>
  <c r="AN475" i="10"/>
  <c r="AN476" i="10"/>
  <c r="AN477" i="10"/>
  <c r="AN478" i="10"/>
  <c r="AN479" i="10"/>
  <c r="AN480" i="10"/>
  <c r="AN481" i="10"/>
  <c r="AN482" i="10"/>
  <c r="AN483" i="10"/>
  <c r="AN484" i="10"/>
  <c r="AN485" i="10"/>
  <c r="AN486" i="10"/>
  <c r="AN487" i="10"/>
  <c r="AN488" i="10"/>
  <c r="AN489" i="10"/>
  <c r="AN490" i="10"/>
  <c r="AN491" i="10"/>
  <c r="AN492" i="10"/>
  <c r="AN493" i="10"/>
  <c r="AN494" i="10"/>
  <c r="AN495" i="10"/>
  <c r="AN496" i="10"/>
  <c r="AN497" i="10"/>
  <c r="AN498" i="10"/>
  <c r="AN499" i="10"/>
  <c r="AN500" i="10"/>
  <c r="AN501" i="10"/>
  <c r="AN502" i="10"/>
  <c r="AN503" i="10"/>
  <c r="AN504" i="10"/>
  <c r="AN505" i="10"/>
  <c r="AN506" i="10"/>
  <c r="AN507" i="10"/>
  <c r="AN508" i="10"/>
  <c r="AN509" i="10"/>
  <c r="AN510" i="10"/>
  <c r="AN511" i="10"/>
  <c r="AN512" i="10"/>
  <c r="AN513" i="10"/>
  <c r="AN514" i="10"/>
  <c r="AN515" i="10"/>
  <c r="AN516" i="10"/>
  <c r="AN517" i="10"/>
  <c r="AN518" i="10"/>
  <c r="AN519" i="10"/>
  <c r="AN520" i="10"/>
  <c r="AN521" i="10"/>
  <c r="AN522" i="10"/>
  <c r="AN523" i="10"/>
  <c r="AN524" i="10"/>
  <c r="AN525" i="10"/>
  <c r="AN526" i="10"/>
  <c r="AN527" i="10"/>
  <c r="AN528" i="10"/>
  <c r="AN529" i="10"/>
  <c r="AN530" i="10"/>
  <c r="AN531" i="10"/>
  <c r="AN532" i="10"/>
  <c r="AN533" i="10"/>
  <c r="AN534" i="10"/>
  <c r="AN535" i="10"/>
  <c r="AN536" i="10"/>
  <c r="AN537" i="10"/>
  <c r="AN538" i="10"/>
  <c r="AN539" i="10"/>
  <c r="AN540" i="10"/>
  <c r="AN541" i="10"/>
  <c r="AN542" i="10"/>
  <c r="AN543" i="10"/>
  <c r="AN544" i="10"/>
  <c r="AN545" i="10"/>
  <c r="AN546" i="10"/>
  <c r="AN547" i="10"/>
  <c r="AN548" i="10"/>
  <c r="AN549" i="10"/>
  <c r="AN550" i="10"/>
  <c r="AN551" i="10"/>
  <c r="AN552" i="10"/>
  <c r="AN553" i="10"/>
  <c r="AN554" i="10"/>
  <c r="AN555" i="10"/>
  <c r="AN556" i="10"/>
  <c r="AN557" i="10"/>
  <c r="AN558" i="10"/>
  <c r="AN559" i="10"/>
  <c r="AN560" i="10"/>
  <c r="AN561" i="10"/>
  <c r="AN562" i="10"/>
  <c r="AN563" i="10"/>
  <c r="AN564" i="10"/>
  <c r="AN565" i="10"/>
  <c r="AN566" i="10"/>
  <c r="AN567" i="10"/>
  <c r="AN568" i="10"/>
  <c r="AN569" i="10"/>
  <c r="AN570" i="10"/>
  <c r="AN571" i="10"/>
  <c r="AN572" i="10"/>
  <c r="AN573" i="10"/>
  <c r="AN574" i="10"/>
  <c r="AN575" i="10"/>
  <c r="AN576" i="10"/>
  <c r="AN577" i="10"/>
  <c r="AN578" i="10"/>
  <c r="AN579" i="10"/>
  <c r="AN580" i="10"/>
  <c r="AN581" i="10"/>
  <c r="AN582" i="10"/>
  <c r="AN583" i="10"/>
  <c r="AN584" i="10"/>
  <c r="AN585" i="10"/>
  <c r="AN586" i="10"/>
  <c r="AN587" i="10"/>
  <c r="AN588" i="10"/>
  <c r="AN589" i="10"/>
  <c r="AN590" i="10"/>
  <c r="AN591" i="10"/>
  <c r="AN592" i="10"/>
  <c r="AN593" i="10"/>
  <c r="AN594" i="10"/>
  <c r="AN595" i="10"/>
  <c r="AN596" i="10"/>
  <c r="AN597" i="10"/>
  <c r="AN598" i="10"/>
  <c r="AN599" i="10"/>
  <c r="AN600" i="10"/>
  <c r="AN601" i="10"/>
  <c r="AN602" i="10"/>
  <c r="AN603" i="10"/>
  <c r="AN604" i="10"/>
  <c r="AN605" i="10"/>
  <c r="AN606" i="10"/>
  <c r="AN607" i="10"/>
  <c r="AN608" i="10"/>
  <c r="AN609" i="10"/>
  <c r="AN610" i="10"/>
  <c r="AN611" i="10"/>
  <c r="AN612" i="10"/>
  <c r="AN613" i="10"/>
  <c r="AN614" i="10"/>
  <c r="AN615" i="10"/>
  <c r="AN616" i="10"/>
  <c r="AN617" i="10"/>
  <c r="AN618" i="10"/>
  <c r="AN619" i="10"/>
  <c r="AN620" i="10"/>
  <c r="AN621" i="10"/>
  <c r="AN622" i="10"/>
  <c r="AN623" i="10"/>
  <c r="AN624" i="10"/>
  <c r="AN625" i="10"/>
  <c r="AN626" i="10"/>
  <c r="AN627" i="10"/>
  <c r="AN628" i="10"/>
  <c r="AN629" i="10"/>
  <c r="AN630" i="10"/>
  <c r="AN631" i="10"/>
  <c r="AN632" i="10"/>
  <c r="AN633" i="10"/>
  <c r="AN634" i="10"/>
  <c r="AN635" i="10"/>
  <c r="AN636" i="10"/>
  <c r="AN637" i="10"/>
  <c r="AN638" i="10"/>
  <c r="AN639" i="10"/>
  <c r="AN640" i="10"/>
  <c r="AN641" i="10"/>
  <c r="AN642" i="10"/>
  <c r="AN643" i="10"/>
  <c r="AN644" i="10"/>
  <c r="AN645" i="10"/>
  <c r="AN646" i="10"/>
  <c r="AN647" i="10"/>
  <c r="AN648" i="10"/>
  <c r="AN649" i="10"/>
  <c r="AN650" i="10"/>
  <c r="AN651" i="10"/>
  <c r="AN652" i="10"/>
  <c r="AN653" i="10"/>
  <c r="AN654" i="10"/>
  <c r="AN655" i="10"/>
  <c r="AN656" i="10"/>
  <c r="AN657" i="10"/>
  <c r="AN658" i="10"/>
  <c r="AN659" i="10"/>
  <c r="AN660" i="10"/>
  <c r="AN661" i="10"/>
  <c r="AN662" i="10"/>
  <c r="AN663" i="10"/>
  <c r="AN664" i="10"/>
  <c r="AN665" i="10"/>
  <c r="AN666" i="10"/>
  <c r="AN667" i="10"/>
  <c r="AN668" i="10"/>
  <c r="AN669" i="10"/>
  <c r="AN670" i="10"/>
  <c r="AN671" i="10"/>
  <c r="AN672" i="10"/>
  <c r="AN673" i="10"/>
  <c r="AN674" i="10"/>
  <c r="AN675" i="10"/>
  <c r="AN676" i="10"/>
  <c r="AN677" i="10"/>
  <c r="AN678" i="10"/>
  <c r="AN679" i="10"/>
  <c r="AN680" i="10"/>
  <c r="AN681" i="10"/>
  <c r="AN682" i="10"/>
  <c r="AN683" i="10"/>
  <c r="AN684" i="10"/>
  <c r="AN685" i="10"/>
  <c r="AN686" i="10"/>
  <c r="AN687" i="10"/>
  <c r="AN688" i="10"/>
  <c r="AN689" i="10"/>
  <c r="AN690" i="10"/>
  <c r="AN691" i="10"/>
  <c r="AN692" i="10"/>
  <c r="AN693" i="10"/>
  <c r="AN694" i="10"/>
  <c r="AN695" i="10"/>
  <c r="AN696" i="10"/>
  <c r="AN697" i="10"/>
  <c r="AN698" i="10"/>
  <c r="AN699" i="10"/>
  <c r="AN700" i="10"/>
  <c r="AN701" i="10"/>
  <c r="AN702" i="10"/>
  <c r="AN703" i="10"/>
  <c r="AN704" i="10"/>
  <c r="AN705" i="10"/>
  <c r="AN706" i="10"/>
  <c r="AN707" i="10"/>
  <c r="AN708" i="10"/>
  <c r="AN709" i="10"/>
  <c r="AN710" i="10"/>
  <c r="AN711" i="10"/>
  <c r="AN712" i="10"/>
  <c r="AN713" i="10"/>
  <c r="AN714" i="10"/>
  <c r="AN715" i="10"/>
  <c r="AN716" i="10"/>
  <c r="AN717" i="10"/>
  <c r="AN718" i="10"/>
  <c r="AN719" i="10"/>
  <c r="AN720" i="10"/>
  <c r="AN721" i="10"/>
  <c r="AN722" i="10"/>
  <c r="AN723" i="10"/>
  <c r="AN724" i="10"/>
  <c r="AN725" i="10"/>
  <c r="AN726" i="10"/>
  <c r="AN727" i="10"/>
  <c r="AN728" i="10"/>
  <c r="AN729" i="10"/>
  <c r="AN730" i="10"/>
  <c r="AN731" i="10"/>
  <c r="AN732" i="10"/>
  <c r="AN733" i="10"/>
  <c r="AN734" i="10"/>
  <c r="AN735" i="10"/>
  <c r="AN736" i="10"/>
  <c r="AN737" i="10"/>
  <c r="AN738" i="10"/>
  <c r="AN739" i="10"/>
  <c r="AN740" i="10"/>
  <c r="AN741" i="10"/>
  <c r="AN742" i="10"/>
  <c r="AN743" i="10"/>
  <c r="AN744" i="10"/>
  <c r="AN745" i="10"/>
  <c r="AN746" i="10"/>
  <c r="AN747" i="10"/>
  <c r="AN748" i="10"/>
  <c r="AN749" i="10"/>
  <c r="AN750" i="10"/>
  <c r="AN751" i="10"/>
  <c r="AN752" i="10"/>
  <c r="AN753" i="10"/>
  <c r="AN754" i="10"/>
  <c r="AN755" i="10"/>
  <c r="AN756" i="10"/>
  <c r="AN757" i="10"/>
  <c r="AN758" i="10"/>
  <c r="AN759" i="10"/>
  <c r="AN760" i="10"/>
  <c r="AN761" i="10"/>
  <c r="AN762" i="10"/>
  <c r="AN763" i="10"/>
  <c r="AN764" i="10"/>
  <c r="AN765" i="10"/>
  <c r="AN766" i="10"/>
  <c r="AN767" i="10"/>
  <c r="AN768" i="10"/>
  <c r="AN769" i="10"/>
  <c r="AN770" i="10"/>
  <c r="AN771" i="10"/>
  <c r="AN772" i="10"/>
  <c r="AN773" i="10"/>
  <c r="AN774" i="10"/>
  <c r="AN775" i="10"/>
  <c r="AN776" i="10"/>
  <c r="AN777" i="10"/>
  <c r="AN778" i="10"/>
  <c r="AN779" i="10"/>
  <c r="AN780" i="10"/>
  <c r="AN781" i="10"/>
  <c r="AN782" i="10"/>
  <c r="AN783" i="10"/>
  <c r="AN784" i="10"/>
  <c r="AN785" i="10"/>
  <c r="AN786" i="10"/>
  <c r="AN787" i="10"/>
  <c r="AN788" i="10"/>
  <c r="AN789" i="10"/>
  <c r="AN790" i="10"/>
  <c r="AN791" i="10"/>
  <c r="AN792" i="10"/>
  <c r="AN793" i="10"/>
  <c r="AN794" i="10"/>
  <c r="AN795" i="10"/>
  <c r="AN796" i="10"/>
  <c r="AN797" i="10"/>
  <c r="AN798" i="10"/>
  <c r="AN799" i="10"/>
  <c r="AN800" i="10"/>
  <c r="AN801" i="10"/>
  <c r="AN802" i="10"/>
  <c r="AN803" i="10"/>
  <c r="AN804" i="10"/>
  <c r="AN805" i="10"/>
  <c r="AN806" i="10"/>
  <c r="AN807" i="10"/>
  <c r="AN808" i="10"/>
  <c r="AN809" i="10"/>
  <c r="AN810" i="10"/>
  <c r="AN811" i="10"/>
  <c r="AN812" i="10"/>
  <c r="AN813" i="10"/>
  <c r="AN814" i="10"/>
  <c r="AN815" i="10"/>
  <c r="AN816" i="10"/>
  <c r="AN817" i="10"/>
  <c r="AN818" i="10"/>
  <c r="AN819" i="10"/>
  <c r="AN820" i="10"/>
  <c r="AN821" i="10"/>
  <c r="AN822" i="10"/>
  <c r="AN823" i="10"/>
  <c r="AN824" i="10"/>
  <c r="AN825" i="10"/>
  <c r="AN826" i="10"/>
  <c r="AN827" i="10"/>
  <c r="AN828" i="10"/>
  <c r="AN829" i="10"/>
  <c r="AN830" i="10"/>
  <c r="AN831" i="10"/>
  <c r="AN832" i="10"/>
  <c r="AN833" i="10"/>
  <c r="AN834" i="10"/>
  <c r="AN835" i="10"/>
  <c r="AN836" i="10"/>
  <c r="AN837" i="10"/>
  <c r="AN838" i="10"/>
  <c r="AN839" i="10"/>
  <c r="AN840" i="10"/>
  <c r="AN841" i="10"/>
  <c r="AN842" i="10"/>
  <c r="AN843" i="10"/>
  <c r="AN844" i="10"/>
  <c r="AN845" i="10"/>
  <c r="AN846" i="10"/>
  <c r="AN847" i="10"/>
  <c r="AN848" i="10"/>
  <c r="AN849" i="10"/>
  <c r="AN850" i="10"/>
  <c r="AN851" i="10"/>
  <c r="AN852" i="10"/>
  <c r="AN853" i="10"/>
  <c r="AN854" i="10"/>
  <c r="AN855" i="10"/>
  <c r="AN856" i="10"/>
  <c r="AN857" i="10"/>
  <c r="AN858" i="10"/>
  <c r="AN859" i="10"/>
  <c r="AN860" i="10"/>
  <c r="AN861" i="10"/>
  <c r="AN862" i="10"/>
  <c r="AN863" i="10"/>
  <c r="AN864" i="10"/>
  <c r="AN865" i="10"/>
  <c r="AN866" i="10"/>
  <c r="AN867" i="10"/>
  <c r="AN868" i="10"/>
  <c r="AN869" i="10"/>
  <c r="AN870" i="10"/>
  <c r="AN871" i="10"/>
  <c r="AN872" i="10"/>
  <c r="AN873" i="10"/>
  <c r="AN874" i="10"/>
  <c r="AN875" i="10"/>
  <c r="AN876" i="10"/>
  <c r="AN877" i="10"/>
  <c r="AN878" i="10"/>
  <c r="AN879" i="10"/>
  <c r="AN880" i="10"/>
  <c r="AN881" i="10"/>
  <c r="AN882" i="10"/>
  <c r="AN883" i="10"/>
  <c r="AN884" i="10"/>
  <c r="AN885" i="10"/>
  <c r="AN886" i="10"/>
  <c r="AN887" i="10"/>
  <c r="AN888" i="10"/>
  <c r="AN889" i="10"/>
  <c r="AN890" i="10"/>
  <c r="AN891" i="10"/>
  <c r="AN892" i="10"/>
  <c r="AN893" i="10"/>
  <c r="AN894" i="10"/>
  <c r="AN895" i="10"/>
  <c r="AN896" i="10"/>
  <c r="AN897" i="10"/>
  <c r="AN898" i="10"/>
  <c r="AN899" i="10"/>
  <c r="AN900" i="10"/>
  <c r="AN901" i="10"/>
  <c r="AN902" i="10"/>
  <c r="AN903" i="10"/>
  <c r="AN904" i="10"/>
  <c r="AN905" i="10"/>
  <c r="AN906" i="10"/>
  <c r="AN907" i="10"/>
  <c r="AN908" i="10"/>
  <c r="AN909" i="10"/>
  <c r="AN910" i="10"/>
  <c r="AN911" i="10"/>
  <c r="AN912" i="10"/>
  <c r="AN913" i="10"/>
  <c r="AN914" i="10"/>
  <c r="AN915" i="10"/>
  <c r="AN916" i="10"/>
  <c r="AN917" i="10"/>
  <c r="AN918" i="10"/>
  <c r="AN919" i="10"/>
  <c r="AN920" i="10"/>
  <c r="AN921" i="10"/>
  <c r="AN922" i="10"/>
  <c r="AN923" i="10"/>
  <c r="AN924" i="10"/>
  <c r="AN925" i="10"/>
  <c r="AN926" i="10"/>
  <c r="AN927" i="10"/>
  <c r="AN928" i="10"/>
  <c r="AN929" i="10"/>
  <c r="AN930" i="10"/>
  <c r="AN931" i="10"/>
  <c r="AN932" i="10"/>
  <c r="AN933" i="10"/>
  <c r="AN934" i="10"/>
  <c r="AN935" i="10"/>
  <c r="AN936" i="10"/>
  <c r="AN937" i="10"/>
  <c r="AN938" i="10"/>
  <c r="AN939" i="10"/>
  <c r="AN940" i="10"/>
  <c r="AN941" i="10"/>
  <c r="AN942" i="10"/>
  <c r="AN943" i="10"/>
  <c r="AN944" i="10"/>
  <c r="AN945" i="10"/>
  <c r="AN946" i="10"/>
  <c r="AN947" i="10"/>
  <c r="AN948" i="10"/>
  <c r="AN949" i="10"/>
  <c r="AN950" i="10"/>
  <c r="AN951" i="10"/>
  <c r="AN952" i="10"/>
  <c r="AN953" i="10"/>
  <c r="AN954" i="10"/>
  <c r="AN955" i="10"/>
  <c r="AN956" i="10"/>
  <c r="AN957" i="10"/>
  <c r="AN958" i="10"/>
  <c r="AN959" i="10"/>
  <c r="AN960" i="10"/>
  <c r="AN961" i="10"/>
  <c r="AN962" i="10"/>
  <c r="AN963" i="10"/>
  <c r="AN964" i="10"/>
  <c r="AN965" i="10"/>
  <c r="AN966" i="10"/>
  <c r="AN967" i="10"/>
  <c r="AN968" i="10"/>
  <c r="AN969" i="10"/>
  <c r="AN970" i="10"/>
  <c r="AN971" i="10"/>
  <c r="AN972" i="10"/>
  <c r="AN973" i="10"/>
  <c r="AN974" i="10"/>
  <c r="AN975" i="10"/>
  <c r="AN976" i="10"/>
  <c r="AN977" i="10"/>
  <c r="AN978" i="10"/>
  <c r="AN979" i="10"/>
  <c r="AN980" i="10"/>
  <c r="AN981" i="10"/>
  <c r="AN982" i="10"/>
  <c r="AN983" i="10"/>
  <c r="AN984" i="10"/>
  <c r="AN985" i="10"/>
  <c r="AN986" i="10"/>
  <c r="AN987" i="10"/>
  <c r="AN988" i="10"/>
  <c r="AN989" i="10"/>
  <c r="AN990" i="10"/>
  <c r="AN991" i="10"/>
  <c r="AN992" i="10"/>
  <c r="AN993" i="10"/>
  <c r="AN994" i="10"/>
  <c r="AN995" i="10"/>
  <c r="AN996" i="10"/>
  <c r="AN997" i="10"/>
  <c r="AN998" i="10"/>
  <c r="AN999" i="10"/>
  <c r="AN1000" i="10"/>
  <c r="AN1001" i="10"/>
  <c r="AN1002" i="10"/>
  <c r="AN1003" i="10"/>
  <c r="AN1004" i="10"/>
  <c r="AN1005" i="10"/>
  <c r="AN1006" i="10"/>
  <c r="AN1007" i="10"/>
  <c r="AN1008" i="10"/>
  <c r="AN1009" i="10"/>
  <c r="AN1010" i="10"/>
  <c r="AN1011" i="10"/>
  <c r="AN1012" i="10"/>
  <c r="AN1013" i="10"/>
  <c r="AN1014" i="10"/>
  <c r="AN1015" i="10"/>
  <c r="AN1016" i="10"/>
  <c r="AN1017" i="10"/>
  <c r="AN1018" i="10"/>
  <c r="AN1019" i="10"/>
  <c r="AN1020" i="10"/>
  <c r="AN1021" i="10"/>
  <c r="AN1022" i="10"/>
  <c r="AN1023" i="10"/>
  <c r="AN1024" i="10"/>
  <c r="AN1025" i="10"/>
  <c r="AN1026" i="10"/>
  <c r="AN1027" i="10"/>
  <c r="AN1028" i="10"/>
  <c r="AN1029" i="10"/>
  <c r="AN1030" i="10"/>
  <c r="AN1031" i="10"/>
  <c r="AN1032" i="10"/>
  <c r="AN1033" i="10"/>
  <c r="AN1034" i="10"/>
  <c r="AN1035" i="10"/>
  <c r="AN1036" i="10"/>
  <c r="AN1037" i="10"/>
  <c r="AN1038" i="10"/>
  <c r="AN1039" i="10"/>
  <c r="AN1040" i="10"/>
  <c r="AN1041" i="10"/>
  <c r="AN1042" i="10"/>
  <c r="AN1043" i="10"/>
  <c r="AN1044" i="10"/>
  <c r="AN1045" i="10"/>
  <c r="AN1046" i="10"/>
  <c r="AN1047" i="10"/>
  <c r="AN1048" i="10"/>
  <c r="AN1049" i="10"/>
  <c r="AN1050" i="10"/>
  <c r="AN1051" i="10"/>
  <c r="AN1052" i="10"/>
  <c r="AN1053" i="10"/>
  <c r="AN1054" i="10"/>
  <c r="AN1055" i="10"/>
  <c r="AN1056" i="10"/>
  <c r="AN1057" i="10"/>
  <c r="AN1058" i="10"/>
  <c r="AN1059" i="10"/>
  <c r="AN1060" i="10"/>
  <c r="AN1061" i="10"/>
  <c r="AN1062" i="10"/>
  <c r="AN1063" i="10"/>
  <c r="AN1064" i="10"/>
  <c r="AN1065" i="10"/>
  <c r="AN1066" i="10"/>
  <c r="AN1067" i="10"/>
  <c r="AN1068" i="10"/>
  <c r="AN1069" i="10"/>
  <c r="AN1070" i="10"/>
  <c r="AN1071" i="10"/>
  <c r="AN1072" i="10"/>
  <c r="AN1073" i="10"/>
  <c r="AN1074" i="10"/>
  <c r="AN1075" i="10"/>
  <c r="AN1076" i="10"/>
  <c r="AN1077" i="10"/>
  <c r="AN1078" i="10"/>
  <c r="AN1079" i="10"/>
  <c r="AN1080" i="10"/>
  <c r="AN1081" i="10"/>
  <c r="AN1082" i="10"/>
  <c r="AN1083" i="10"/>
  <c r="AN1084" i="10"/>
  <c r="AN1085" i="10"/>
  <c r="AN1086" i="10"/>
  <c r="AN1087" i="10"/>
  <c r="AN1088" i="10"/>
  <c r="AN1089" i="10"/>
  <c r="AN1090" i="10"/>
  <c r="AN1091" i="10"/>
  <c r="AN1092" i="10"/>
  <c r="AN1093" i="10"/>
  <c r="AN1094" i="10"/>
  <c r="AN1095" i="10"/>
  <c r="AN1096" i="10"/>
  <c r="AN1097" i="10"/>
  <c r="AN1098" i="10"/>
  <c r="AN1099" i="10"/>
  <c r="AN1100" i="10"/>
  <c r="AN1101" i="10"/>
  <c r="AN1102" i="10"/>
  <c r="AN1103" i="10"/>
  <c r="AN1104" i="10"/>
  <c r="AN1105" i="10"/>
  <c r="AN1106" i="10"/>
  <c r="AN1107" i="10"/>
  <c r="AN1108" i="10"/>
  <c r="AN1109" i="10"/>
  <c r="AN1110" i="10"/>
  <c r="AN1111" i="10"/>
  <c r="AN1112" i="10"/>
  <c r="AN1113" i="10"/>
  <c r="AN1114" i="10"/>
  <c r="AN1115" i="10"/>
  <c r="AN1116" i="10"/>
  <c r="AN1117" i="10"/>
  <c r="AN1118" i="10"/>
  <c r="AN1119" i="10"/>
  <c r="AN1120" i="10"/>
  <c r="AN1121" i="10"/>
  <c r="AN1122" i="10"/>
  <c r="AN1123" i="10"/>
  <c r="AN1124" i="10"/>
  <c r="AN1125" i="10"/>
  <c r="AN1126" i="10"/>
  <c r="AN1127" i="10"/>
  <c r="AN1128" i="10"/>
  <c r="AN1129" i="10"/>
  <c r="AN1130" i="10"/>
  <c r="AN1131" i="10"/>
  <c r="AN1132" i="10"/>
  <c r="AN1133" i="10"/>
  <c r="AN1134" i="10"/>
  <c r="AN1135" i="10"/>
  <c r="AN1136" i="10"/>
  <c r="AN1137" i="10"/>
  <c r="AN1138" i="10"/>
  <c r="AN1139" i="10"/>
  <c r="AN1140" i="10"/>
  <c r="AN1141" i="10"/>
  <c r="AN1142" i="10"/>
  <c r="AN1143" i="10"/>
  <c r="AN1144" i="10"/>
  <c r="AN1145" i="10"/>
  <c r="AN1146" i="10"/>
  <c r="AN1147" i="10"/>
  <c r="AN1148" i="10"/>
  <c r="AN1149" i="10"/>
  <c r="AN1150" i="10"/>
  <c r="AN1151" i="10"/>
  <c r="AN1152" i="10"/>
  <c r="AN1153" i="10"/>
  <c r="AN1154" i="10"/>
  <c r="AN1155" i="10"/>
  <c r="AN1156" i="10"/>
  <c r="AN1157" i="10"/>
  <c r="AN1158" i="10"/>
  <c r="AN1159" i="10"/>
  <c r="AN1160" i="10"/>
  <c r="AN1161" i="10"/>
  <c r="AN1162" i="10"/>
  <c r="AN1163" i="10"/>
  <c r="AN1164" i="10"/>
  <c r="AN1165" i="10"/>
  <c r="AN1166" i="10"/>
  <c r="AN1167" i="10"/>
  <c r="AN1168" i="10"/>
  <c r="AN1169" i="10"/>
  <c r="AN1170" i="10"/>
  <c r="AN1171" i="10"/>
  <c r="AN1172" i="10"/>
  <c r="AN1173" i="10"/>
  <c r="AN1174" i="10"/>
  <c r="AN1175" i="10"/>
  <c r="AN1176" i="10"/>
  <c r="AN1177" i="10"/>
  <c r="AN1178" i="10"/>
  <c r="AN1179" i="10"/>
  <c r="AN1180" i="10"/>
  <c r="AN1181" i="10"/>
  <c r="AN1182" i="10"/>
  <c r="AN1183" i="10"/>
  <c r="AN1184" i="10"/>
  <c r="AN1185" i="10"/>
  <c r="AN1186" i="10"/>
  <c r="AN1187" i="10"/>
  <c r="AN1188" i="10"/>
  <c r="AN1189" i="10"/>
  <c r="AN1190" i="10"/>
  <c r="AN1191" i="10"/>
  <c r="AN1192" i="10"/>
  <c r="AN1193" i="10"/>
  <c r="AN1194" i="10"/>
  <c r="AN1195" i="10"/>
  <c r="AN1196" i="10"/>
  <c r="AN1197" i="10"/>
  <c r="AN1198" i="10"/>
  <c r="AN1199" i="10"/>
  <c r="AN1200" i="10"/>
  <c r="AN1201" i="10"/>
  <c r="AN1202" i="10"/>
  <c r="AN1203" i="10"/>
  <c r="AN1204" i="10"/>
  <c r="AN1205" i="10"/>
  <c r="AN1206" i="10"/>
  <c r="AN1207" i="10"/>
  <c r="AN1208" i="10"/>
  <c r="AN1209" i="10"/>
  <c r="AN1210" i="10"/>
  <c r="AN1211" i="10"/>
  <c r="AN1212" i="10"/>
  <c r="AN1213" i="10"/>
  <c r="AN1214" i="10"/>
  <c r="AN1215" i="10"/>
  <c r="AN1216" i="10"/>
  <c r="AN1217" i="10"/>
  <c r="AN1218" i="10"/>
  <c r="AN1219" i="10"/>
  <c r="AN1220" i="10"/>
  <c r="AN1221" i="10"/>
  <c r="AN1222" i="10"/>
  <c r="AN1223" i="10"/>
  <c r="AN1224" i="10"/>
  <c r="AN1225" i="10"/>
  <c r="AN1226" i="10"/>
  <c r="AN1227" i="10"/>
  <c r="AN1228" i="10"/>
  <c r="AN1229" i="10"/>
  <c r="AN1230" i="10"/>
  <c r="AN1231" i="10"/>
  <c r="AN1232" i="10"/>
  <c r="AN1233" i="10"/>
  <c r="AN1234" i="10"/>
  <c r="AN1235" i="10"/>
  <c r="AN1236" i="10"/>
  <c r="AN1237" i="10"/>
  <c r="AN1238" i="10"/>
  <c r="AN1239" i="10"/>
  <c r="AN1240" i="10"/>
  <c r="AN1241" i="10"/>
  <c r="AN1242" i="10"/>
  <c r="AN1243" i="10"/>
  <c r="AN1244" i="10"/>
  <c r="AN1245" i="10"/>
  <c r="AN1246" i="10"/>
  <c r="AN1247" i="10"/>
  <c r="AN1248" i="10"/>
  <c r="AN1249" i="10"/>
  <c r="AN1250" i="10"/>
  <c r="AN1251" i="10"/>
  <c r="AN1252" i="10"/>
  <c r="AN1253" i="10"/>
  <c r="AN1254" i="10"/>
  <c r="AN1255" i="10"/>
  <c r="AN1256" i="10"/>
  <c r="AN1257" i="10"/>
  <c r="AN1258" i="10"/>
  <c r="AN1259" i="10"/>
  <c r="AN1260" i="10"/>
  <c r="AN1261" i="10"/>
  <c r="AN1262" i="10"/>
  <c r="AN1263" i="10"/>
  <c r="AN1264" i="10"/>
  <c r="AN1265" i="10"/>
  <c r="AN1266" i="10"/>
  <c r="AN1267" i="10"/>
  <c r="AN1268" i="10"/>
  <c r="AN1269" i="10"/>
  <c r="AN1270" i="10"/>
  <c r="AN1271" i="10"/>
  <c r="AN1272" i="10"/>
  <c r="AN1273" i="10"/>
  <c r="AN1274" i="10"/>
  <c r="AN1275" i="10"/>
  <c r="AN1276" i="10"/>
  <c r="AN1277" i="10"/>
  <c r="AN1278" i="10"/>
  <c r="AN1279" i="10"/>
  <c r="AN1280" i="10"/>
  <c r="AN1281" i="10"/>
  <c r="AN1282" i="10"/>
  <c r="AN1283" i="10"/>
  <c r="AN1284" i="10"/>
  <c r="AN1285" i="10"/>
  <c r="AN1286" i="10"/>
  <c r="AN1287" i="10"/>
  <c r="AN1288" i="10"/>
  <c r="AN1289" i="10"/>
  <c r="AN1290" i="10"/>
  <c r="AN1291" i="10"/>
  <c r="AN1292" i="10"/>
  <c r="AN1293" i="10"/>
  <c r="AN1294" i="10"/>
  <c r="AN1295" i="10"/>
  <c r="AN1296" i="10"/>
  <c r="AN1297" i="10"/>
  <c r="AN1298" i="10"/>
  <c r="AN1299" i="10"/>
  <c r="AN1300" i="10"/>
  <c r="AN1301" i="10"/>
  <c r="AN1302" i="10"/>
  <c r="AN1303" i="10"/>
  <c r="AN1304" i="10"/>
  <c r="AN1305" i="10"/>
  <c r="AN1306" i="10"/>
  <c r="AN1307" i="10"/>
  <c r="AN1308" i="10"/>
  <c r="AN1309" i="10"/>
  <c r="AN1310" i="10"/>
  <c r="AN1311" i="10"/>
  <c r="AN1312" i="10"/>
  <c r="AN1313" i="10"/>
  <c r="AN1314" i="10"/>
  <c r="AN1315" i="10"/>
  <c r="AN1316" i="10"/>
  <c r="AN1317" i="10"/>
  <c r="AN1318" i="10"/>
  <c r="AN1319" i="10"/>
  <c r="AN1320" i="10"/>
  <c r="AN1321" i="10"/>
  <c r="AN1322" i="10"/>
  <c r="AN1323" i="10"/>
  <c r="AN1324" i="10"/>
  <c r="AN1325" i="10"/>
  <c r="AN1326" i="10"/>
  <c r="AN1327" i="10"/>
  <c r="AN1328" i="10"/>
  <c r="AN1329" i="10"/>
  <c r="AN1330" i="10"/>
  <c r="AN1331" i="10"/>
  <c r="AN1332" i="10"/>
  <c r="AN1333" i="10"/>
  <c r="AN1334" i="10"/>
  <c r="AN1335" i="10"/>
  <c r="AN1336" i="10"/>
  <c r="AN1337" i="10"/>
  <c r="AN1338" i="10"/>
  <c r="AN1339" i="10"/>
  <c r="AN1340" i="10"/>
  <c r="AN1341" i="10"/>
  <c r="AN1342" i="10"/>
  <c r="AN1343" i="10"/>
  <c r="AN1344" i="10"/>
  <c r="AN1345" i="10"/>
  <c r="AN1346" i="10"/>
  <c r="AN1347" i="10"/>
  <c r="AN1348" i="10"/>
  <c r="AN1349" i="10"/>
  <c r="AN1350" i="10"/>
  <c r="AN1351" i="10"/>
  <c r="AN1352" i="10"/>
  <c r="AN1353" i="10"/>
  <c r="AN1354" i="10"/>
  <c r="AN1355" i="10"/>
  <c r="AN1356" i="10"/>
  <c r="AN1357" i="10"/>
  <c r="AN1358" i="10"/>
  <c r="AN1359" i="10"/>
  <c r="AN1360" i="10"/>
  <c r="AN1361" i="10"/>
  <c r="AN1362" i="10"/>
  <c r="AN1363" i="10"/>
  <c r="AN1364" i="10"/>
  <c r="AN1365" i="10"/>
  <c r="AN1366" i="10"/>
  <c r="AN1367" i="10"/>
  <c r="AN1368" i="10"/>
  <c r="AN1369" i="10"/>
  <c r="AN1370" i="10"/>
  <c r="AN1371" i="10"/>
  <c r="AN1372" i="10"/>
  <c r="AN1373" i="10"/>
  <c r="AN1374" i="10"/>
  <c r="AN1375" i="10"/>
  <c r="AN1376" i="10"/>
  <c r="AN1377" i="10"/>
  <c r="AN1378" i="10"/>
  <c r="AN1379" i="10"/>
  <c r="AN1380" i="10"/>
  <c r="AN1381" i="10"/>
  <c r="AN1382" i="10"/>
  <c r="AN1383" i="10"/>
  <c r="AN1384" i="10"/>
  <c r="AN1385" i="10"/>
  <c r="AN1386" i="10"/>
  <c r="AN1387" i="10"/>
  <c r="AN1388" i="10"/>
  <c r="AN1389" i="10"/>
  <c r="AN1390" i="10"/>
  <c r="AN1391" i="10"/>
  <c r="AN1392" i="10"/>
  <c r="AN1393" i="10"/>
  <c r="AN1394" i="10"/>
  <c r="AN1395" i="10"/>
  <c r="AN1396" i="10"/>
  <c r="AN1397" i="10"/>
  <c r="AN1398" i="10"/>
  <c r="AN1399" i="10"/>
  <c r="AN1400" i="10"/>
  <c r="AN1401" i="10"/>
  <c r="AN1402" i="10"/>
  <c r="AN1403" i="10"/>
  <c r="AN1404" i="10"/>
  <c r="AN1405" i="10"/>
  <c r="AN1406" i="10"/>
  <c r="AN1407" i="10"/>
  <c r="AN1408" i="10"/>
  <c r="AN1409" i="10"/>
  <c r="AN1410" i="10"/>
  <c r="AN1411" i="10"/>
  <c r="AN1412" i="10"/>
  <c r="AN1413" i="10"/>
  <c r="AN1414" i="10"/>
  <c r="AN1415" i="10"/>
  <c r="AN1416" i="10"/>
  <c r="AN1417" i="10"/>
  <c r="AN1418" i="10"/>
  <c r="AN1419" i="10"/>
  <c r="AN1420" i="10"/>
  <c r="AN1421" i="10"/>
  <c r="AN1422" i="10"/>
  <c r="AN1423" i="10"/>
  <c r="AN1424" i="10"/>
  <c r="AN1425" i="10"/>
  <c r="AN1426" i="10"/>
  <c r="AN1427" i="10"/>
  <c r="AN1428" i="10"/>
  <c r="AN1429" i="10"/>
  <c r="AN1430" i="10"/>
  <c r="AN1431" i="10"/>
  <c r="AN1432" i="10"/>
  <c r="AN1433" i="10"/>
  <c r="AN1434" i="10"/>
  <c r="AN1435" i="10"/>
  <c r="AN1436" i="10"/>
  <c r="AN1437" i="10"/>
  <c r="AN1438" i="10"/>
  <c r="AN1439" i="10"/>
  <c r="AN1440" i="10"/>
  <c r="AN1441" i="10"/>
  <c r="AN1442" i="10"/>
  <c r="AN1443" i="10"/>
  <c r="AN1444" i="10"/>
  <c r="AN1445" i="10"/>
  <c r="AN1446" i="10"/>
  <c r="AN1447" i="10"/>
  <c r="AN1448" i="10"/>
  <c r="AN1449" i="10"/>
  <c r="AN1450" i="10"/>
  <c r="AN1451" i="10"/>
  <c r="AN1452" i="10"/>
  <c r="AN1453" i="10"/>
  <c r="AN1454" i="10"/>
  <c r="AN1455" i="10"/>
  <c r="AN1456" i="10"/>
  <c r="AN1457" i="10"/>
  <c r="AN1458" i="10"/>
  <c r="AN1459" i="10"/>
  <c r="AN1460" i="10"/>
  <c r="AN1461" i="10"/>
  <c r="AN1462" i="10"/>
  <c r="AN1463" i="10"/>
  <c r="AN1464" i="10"/>
  <c r="AN1465" i="10"/>
  <c r="AN1466" i="10"/>
  <c r="AN1467" i="10"/>
  <c r="AN1468" i="10"/>
  <c r="AN1469" i="10"/>
  <c r="AN1470" i="10"/>
  <c r="AN1471" i="10"/>
  <c r="AN1472" i="10"/>
  <c r="AN1473" i="10"/>
  <c r="AN1474" i="10"/>
  <c r="AN1475" i="10"/>
  <c r="AN1476" i="10"/>
  <c r="AN1477" i="10"/>
  <c r="AN1478" i="10"/>
  <c r="AN1479" i="10"/>
  <c r="AN1480" i="10"/>
  <c r="AN1481" i="10"/>
  <c r="AN1482" i="10"/>
  <c r="AN1483" i="10"/>
  <c r="AN1484" i="10"/>
  <c r="AN1485" i="10"/>
  <c r="AN1486" i="10"/>
  <c r="AN1487" i="10"/>
  <c r="AN1488" i="10"/>
  <c r="AN1489" i="10"/>
  <c r="AN1490" i="10"/>
  <c r="AN1491" i="10"/>
  <c r="AN1492" i="10"/>
  <c r="AN1493" i="10"/>
  <c r="AN1494" i="10"/>
  <c r="AN1495" i="10"/>
  <c r="AN1496" i="10"/>
  <c r="AN1497" i="10"/>
  <c r="AN1498" i="10"/>
  <c r="AN1499" i="10"/>
  <c r="AN1500" i="10"/>
  <c r="AN1501" i="10"/>
  <c r="AN1502" i="10"/>
  <c r="AN1503" i="10"/>
  <c r="AN1504" i="10"/>
  <c r="AN1505" i="10"/>
  <c r="AN1506" i="10"/>
  <c r="AN1507" i="10"/>
  <c r="AN1508" i="10"/>
  <c r="AN9" i="10"/>
  <c r="AB10" i="10"/>
  <c r="AB11" i="10"/>
  <c r="AB12" i="10"/>
  <c r="AB13" i="10"/>
  <c r="AB14" i="10"/>
  <c r="AB15" i="10"/>
  <c r="AB16" i="10"/>
  <c r="AB17" i="10"/>
  <c r="AB18" i="10"/>
  <c r="AB19" i="10"/>
  <c r="AB20" i="10"/>
  <c r="AB21" i="10"/>
  <c r="AB22" i="10"/>
  <c r="AB23" i="10"/>
  <c r="AB24" i="10"/>
  <c r="AB25" i="10"/>
  <c r="AB26" i="10"/>
  <c r="AB27" i="10"/>
  <c r="AB28" i="10"/>
  <c r="AB29" i="10"/>
  <c r="AB30" i="10"/>
  <c r="AB31" i="10"/>
  <c r="AB32" i="10"/>
  <c r="AB33" i="10"/>
  <c r="AB34" i="10"/>
  <c r="AB35" i="10"/>
  <c r="AB36" i="10"/>
  <c r="AB37" i="10"/>
  <c r="AB38" i="10"/>
  <c r="AB39" i="10"/>
  <c r="AB40" i="10"/>
  <c r="AB41" i="10"/>
  <c r="AB42" i="10"/>
  <c r="AB43" i="10"/>
  <c r="AB44" i="10"/>
  <c r="AB45" i="10"/>
  <c r="AB46" i="10"/>
  <c r="AB47" i="10"/>
  <c r="AB48" i="10"/>
  <c r="AB49" i="10"/>
  <c r="AB50" i="10"/>
  <c r="AB51" i="10"/>
  <c r="AB52" i="10"/>
  <c r="AB53" i="10"/>
  <c r="AB54" i="10"/>
  <c r="AB55" i="10"/>
  <c r="AB56" i="10"/>
  <c r="AB57" i="10"/>
  <c r="AB58" i="10"/>
  <c r="AB59" i="10"/>
  <c r="AB60" i="10"/>
  <c r="AB61" i="10"/>
  <c r="AB62" i="10"/>
  <c r="AB63" i="10"/>
  <c r="AB64" i="10"/>
  <c r="AB65" i="10"/>
  <c r="AB66" i="10"/>
  <c r="AB67" i="10"/>
  <c r="AB68" i="10"/>
  <c r="AB69" i="10"/>
  <c r="AB70" i="10"/>
  <c r="AB71" i="10"/>
  <c r="AB72" i="10"/>
  <c r="AB73" i="10"/>
  <c r="AB74" i="10"/>
  <c r="AB75" i="10"/>
  <c r="AB76" i="10"/>
  <c r="AB77" i="10"/>
  <c r="AB78" i="10"/>
  <c r="AB79" i="10"/>
  <c r="AB80" i="10"/>
  <c r="AB81" i="10"/>
  <c r="AB82" i="10"/>
  <c r="AB83" i="10"/>
  <c r="AB84" i="10"/>
  <c r="AB85" i="10"/>
  <c r="AB86" i="10"/>
  <c r="AB87" i="10"/>
  <c r="AB88" i="10"/>
  <c r="AB89" i="10"/>
  <c r="AB90" i="10"/>
  <c r="AB91" i="10"/>
  <c r="AB92" i="10"/>
  <c r="AB93" i="10"/>
  <c r="AB94" i="10"/>
  <c r="AB95" i="10"/>
  <c r="AB96" i="10"/>
  <c r="AB97" i="10"/>
  <c r="AB98" i="10"/>
  <c r="AB99" i="10"/>
  <c r="AB100" i="10"/>
  <c r="AB101" i="10"/>
  <c r="AB102" i="10"/>
  <c r="AB103" i="10"/>
  <c r="AB104" i="10"/>
  <c r="AB105" i="10"/>
  <c r="AB106" i="10"/>
  <c r="AB107" i="10"/>
  <c r="AB108" i="10"/>
  <c r="AB109" i="10"/>
  <c r="AB110" i="10"/>
  <c r="AB111" i="10"/>
  <c r="AB112" i="10"/>
  <c r="AB113" i="10"/>
  <c r="AB114" i="10"/>
  <c r="AB115" i="10"/>
  <c r="AB116" i="10"/>
  <c r="AB117" i="10"/>
  <c r="AB118" i="10"/>
  <c r="AB119" i="10"/>
  <c r="AB120" i="10"/>
  <c r="AB121" i="10"/>
  <c r="AB122" i="10"/>
  <c r="AB123" i="10"/>
  <c r="AB124" i="10"/>
  <c r="AB125" i="10"/>
  <c r="AB126" i="10"/>
  <c r="AB127" i="10"/>
  <c r="AB128" i="10"/>
  <c r="AB129" i="10"/>
  <c r="AB130" i="10"/>
  <c r="AB131" i="10"/>
  <c r="AB132" i="10"/>
  <c r="AB133" i="10"/>
  <c r="AB134" i="10"/>
  <c r="AB135" i="10"/>
  <c r="AB136" i="10"/>
  <c r="AB137" i="10"/>
  <c r="AB138" i="10"/>
  <c r="AB139" i="10"/>
  <c r="AB140" i="10"/>
  <c r="AB141" i="10"/>
  <c r="AB142" i="10"/>
  <c r="AB143" i="10"/>
  <c r="AB144" i="10"/>
  <c r="AB145" i="10"/>
  <c r="AB146" i="10"/>
  <c r="AB147" i="10"/>
  <c r="AB148" i="10"/>
  <c r="AB149" i="10"/>
  <c r="AB150" i="10"/>
  <c r="AB151" i="10"/>
  <c r="AB152" i="10"/>
  <c r="AB153" i="10"/>
  <c r="AB154" i="10"/>
  <c r="AB155" i="10"/>
  <c r="AB156" i="10"/>
  <c r="AB157" i="10"/>
  <c r="AB158" i="10"/>
  <c r="AB159" i="10"/>
  <c r="AB160" i="10"/>
  <c r="AB161" i="10"/>
  <c r="AB162" i="10"/>
  <c r="AB163" i="10"/>
  <c r="AB164" i="10"/>
  <c r="AB165" i="10"/>
  <c r="AB166" i="10"/>
  <c r="AB167" i="10"/>
  <c r="AB168" i="10"/>
  <c r="AB169" i="10"/>
  <c r="AB170" i="10"/>
  <c r="AB171" i="10"/>
  <c r="AB172" i="10"/>
  <c r="AB173" i="10"/>
  <c r="AB174" i="10"/>
  <c r="AB175" i="10"/>
  <c r="AB176" i="10"/>
  <c r="AB177" i="10"/>
  <c r="AB178" i="10"/>
  <c r="AB179" i="10"/>
  <c r="AB180" i="10"/>
  <c r="AB181" i="10"/>
  <c r="AB182" i="10"/>
  <c r="AB183" i="10"/>
  <c r="AB184" i="10"/>
  <c r="AB185" i="10"/>
  <c r="AB186" i="10"/>
  <c r="AB187" i="10"/>
  <c r="AB188" i="10"/>
  <c r="AB189" i="10"/>
  <c r="AB190" i="10"/>
  <c r="AB191" i="10"/>
  <c r="AB192" i="10"/>
  <c r="AB193" i="10"/>
  <c r="AB194" i="10"/>
  <c r="AB195" i="10"/>
  <c r="AB196" i="10"/>
  <c r="AB197" i="10"/>
  <c r="AB198" i="10"/>
  <c r="AB199" i="10"/>
  <c r="AB200" i="10"/>
  <c r="AB201" i="10"/>
  <c r="AB202" i="10"/>
  <c r="AB203" i="10"/>
  <c r="AB204" i="10"/>
  <c r="AB205" i="10"/>
  <c r="AB206" i="10"/>
  <c r="AB207" i="10"/>
  <c r="AB208" i="10"/>
  <c r="AB209" i="10"/>
  <c r="AB210" i="10"/>
  <c r="AB211" i="10"/>
  <c r="AB212" i="10"/>
  <c r="AB213" i="10"/>
  <c r="AB214" i="10"/>
  <c r="AB215" i="10"/>
  <c r="AB216" i="10"/>
  <c r="AB217" i="10"/>
  <c r="AB218" i="10"/>
  <c r="AB219" i="10"/>
  <c r="AB220" i="10"/>
  <c r="AB221" i="10"/>
  <c r="AB222" i="10"/>
  <c r="AB223" i="10"/>
  <c r="AB224" i="10"/>
  <c r="AB225" i="10"/>
  <c r="AB226" i="10"/>
  <c r="AB227" i="10"/>
  <c r="AB228" i="10"/>
  <c r="AB229" i="10"/>
  <c r="AB230" i="10"/>
  <c r="AB231" i="10"/>
  <c r="AB232" i="10"/>
  <c r="AB233" i="10"/>
  <c r="AB234" i="10"/>
  <c r="AB235" i="10"/>
  <c r="AB236" i="10"/>
  <c r="AB237" i="10"/>
  <c r="AB238" i="10"/>
  <c r="AB239" i="10"/>
  <c r="AB240" i="10"/>
  <c r="AB241" i="10"/>
  <c r="AB242" i="10"/>
  <c r="AB243" i="10"/>
  <c r="AB244" i="10"/>
  <c r="AB245" i="10"/>
  <c r="AB246" i="10"/>
  <c r="AB247" i="10"/>
  <c r="AB248" i="10"/>
  <c r="AB249" i="10"/>
  <c r="AB250" i="10"/>
  <c r="AB251" i="10"/>
  <c r="AB252" i="10"/>
  <c r="AB253" i="10"/>
  <c r="AB254" i="10"/>
  <c r="AB255" i="10"/>
  <c r="AB256" i="10"/>
  <c r="AB257" i="10"/>
  <c r="AB258" i="10"/>
  <c r="AB259" i="10"/>
  <c r="AB260" i="10"/>
  <c r="AB261" i="10"/>
  <c r="AB262" i="10"/>
  <c r="AB263" i="10"/>
  <c r="AB264" i="10"/>
  <c r="AB265" i="10"/>
  <c r="AB266" i="10"/>
  <c r="AB267" i="10"/>
  <c r="AB268" i="10"/>
  <c r="AB269" i="10"/>
  <c r="AB270" i="10"/>
  <c r="AB271" i="10"/>
  <c r="AB272" i="10"/>
  <c r="AB273" i="10"/>
  <c r="AB274" i="10"/>
  <c r="AB275" i="10"/>
  <c r="AB276" i="10"/>
  <c r="AB277" i="10"/>
  <c r="AB278" i="10"/>
  <c r="AB279" i="10"/>
  <c r="AB280" i="10"/>
  <c r="AB281" i="10"/>
  <c r="AB282" i="10"/>
  <c r="AB283" i="10"/>
  <c r="AB284" i="10"/>
  <c r="AB285" i="10"/>
  <c r="AB286" i="10"/>
  <c r="AB287" i="10"/>
  <c r="AB288" i="10"/>
  <c r="AB289" i="10"/>
  <c r="AB290" i="10"/>
  <c r="AB291" i="10"/>
  <c r="AB292" i="10"/>
  <c r="AB293" i="10"/>
  <c r="AB294" i="10"/>
  <c r="AB295" i="10"/>
  <c r="AB296" i="10"/>
  <c r="AB297" i="10"/>
  <c r="AB298" i="10"/>
  <c r="AB299" i="10"/>
  <c r="AB300" i="10"/>
  <c r="AB301" i="10"/>
  <c r="AB302" i="10"/>
  <c r="AB303" i="10"/>
  <c r="AB304" i="10"/>
  <c r="AB305" i="10"/>
  <c r="AB306" i="10"/>
  <c r="AB307" i="10"/>
  <c r="AB308" i="10"/>
  <c r="AB309" i="10"/>
  <c r="AB310" i="10"/>
  <c r="AB311" i="10"/>
  <c r="AB312" i="10"/>
  <c r="AB313" i="10"/>
  <c r="AB314" i="10"/>
  <c r="AB315" i="10"/>
  <c r="AB316" i="10"/>
  <c r="AB317" i="10"/>
  <c r="AB318" i="10"/>
  <c r="AB319" i="10"/>
  <c r="AB320" i="10"/>
  <c r="AB321" i="10"/>
  <c r="AB322" i="10"/>
  <c r="AB323" i="10"/>
  <c r="AB324" i="10"/>
  <c r="AB325" i="10"/>
  <c r="AB326" i="10"/>
  <c r="AB327" i="10"/>
  <c r="AB328" i="10"/>
  <c r="AB329" i="10"/>
  <c r="AB330" i="10"/>
  <c r="AB331" i="10"/>
  <c r="AB332" i="10"/>
  <c r="AB333" i="10"/>
  <c r="AB334" i="10"/>
  <c r="AB335" i="10"/>
  <c r="AB336" i="10"/>
  <c r="AB337" i="10"/>
  <c r="AB338" i="10"/>
  <c r="AB339" i="10"/>
  <c r="AB340" i="10"/>
  <c r="AB341" i="10"/>
  <c r="AB342" i="10"/>
  <c r="AB343" i="10"/>
  <c r="AB344" i="10"/>
  <c r="AB345" i="10"/>
  <c r="AB346" i="10"/>
  <c r="AB347" i="10"/>
  <c r="AB348" i="10"/>
  <c r="AB349" i="10"/>
  <c r="AB350" i="10"/>
  <c r="AB351" i="10"/>
  <c r="AB352" i="10"/>
  <c r="AB353" i="10"/>
  <c r="AB354" i="10"/>
  <c r="AB355" i="10"/>
  <c r="AB356" i="10"/>
  <c r="AB357" i="10"/>
  <c r="AB358" i="10"/>
  <c r="AB359" i="10"/>
  <c r="AB360" i="10"/>
  <c r="AB361" i="10"/>
  <c r="AB362" i="10"/>
  <c r="AB363" i="10"/>
  <c r="AB364" i="10"/>
  <c r="AB365" i="10"/>
  <c r="AB366" i="10"/>
  <c r="AB367" i="10"/>
  <c r="AB368" i="10"/>
  <c r="AB369" i="10"/>
  <c r="AB370" i="10"/>
  <c r="AB371" i="10"/>
  <c r="AB372" i="10"/>
  <c r="AB373" i="10"/>
  <c r="AB374" i="10"/>
  <c r="AB375" i="10"/>
  <c r="AB376" i="10"/>
  <c r="AB377" i="10"/>
  <c r="AB378" i="10"/>
  <c r="AB379" i="10"/>
  <c r="AB380" i="10"/>
  <c r="AB381" i="10"/>
  <c r="AB382" i="10"/>
  <c r="AB383" i="10"/>
  <c r="AB384" i="10"/>
  <c r="AB385" i="10"/>
  <c r="AB386" i="10"/>
  <c r="AB387" i="10"/>
  <c r="AB388" i="10"/>
  <c r="AB389" i="10"/>
  <c r="AB390" i="10"/>
  <c r="AB391" i="10"/>
  <c r="AB392" i="10"/>
  <c r="AB393" i="10"/>
  <c r="AB394" i="10"/>
  <c r="AB395" i="10"/>
  <c r="AB396" i="10"/>
  <c r="AB397" i="10"/>
  <c r="AB398" i="10"/>
  <c r="AB399" i="10"/>
  <c r="AB400" i="10"/>
  <c r="AB401" i="10"/>
  <c r="AB402" i="10"/>
  <c r="AB403" i="10"/>
  <c r="AB404" i="10"/>
  <c r="AB405" i="10"/>
  <c r="AB406" i="10"/>
  <c r="AB407" i="10"/>
  <c r="AB408" i="10"/>
  <c r="AB409" i="10"/>
  <c r="AB410" i="10"/>
  <c r="AB411" i="10"/>
  <c r="AB412" i="10"/>
  <c r="AB413" i="10"/>
  <c r="AB414" i="10"/>
  <c r="AB415" i="10"/>
  <c r="AB416" i="10"/>
  <c r="AB417" i="10"/>
  <c r="AB418" i="10"/>
  <c r="AB419" i="10"/>
  <c r="AB420" i="10"/>
  <c r="AB421" i="10"/>
  <c r="AB422" i="10"/>
  <c r="AB423" i="10"/>
  <c r="AB424" i="10"/>
  <c r="AB425" i="10"/>
  <c r="AB426" i="10"/>
  <c r="AB427" i="10"/>
  <c r="AB428" i="10"/>
  <c r="AB429" i="10"/>
  <c r="AB430" i="10"/>
  <c r="AB431" i="10"/>
  <c r="AB432" i="10"/>
  <c r="AB433" i="10"/>
  <c r="AB434" i="10"/>
  <c r="AB435" i="10"/>
  <c r="AB436" i="10"/>
  <c r="AB437" i="10"/>
  <c r="AB438" i="10"/>
  <c r="AB439" i="10"/>
  <c r="AB440" i="10"/>
  <c r="AB441" i="10"/>
  <c r="AB442" i="10"/>
  <c r="AB443" i="10"/>
  <c r="AB444" i="10"/>
  <c r="AB445" i="10"/>
  <c r="AB446" i="10"/>
  <c r="AB447" i="10"/>
  <c r="AB448" i="10"/>
  <c r="AB449" i="10"/>
  <c r="AB450" i="10"/>
  <c r="AB451" i="10"/>
  <c r="AB452" i="10"/>
  <c r="AB453" i="10"/>
  <c r="AB454" i="10"/>
  <c r="AB455" i="10"/>
  <c r="AB456" i="10"/>
  <c r="AB457" i="10"/>
  <c r="AB458" i="10"/>
  <c r="AB459" i="10"/>
  <c r="AB460" i="10"/>
  <c r="AB461" i="10"/>
  <c r="AB462" i="10"/>
  <c r="AB463" i="10"/>
  <c r="AB464" i="10"/>
  <c r="AB465" i="10"/>
  <c r="AB466" i="10"/>
  <c r="AB467" i="10"/>
  <c r="AB468" i="10"/>
  <c r="AB469" i="10"/>
  <c r="AB470" i="10"/>
  <c r="AB471" i="10"/>
  <c r="AB472" i="10"/>
  <c r="AB473" i="10"/>
  <c r="AB474" i="10"/>
  <c r="AB475" i="10"/>
  <c r="AB476" i="10"/>
  <c r="AB477" i="10"/>
  <c r="AB478" i="10"/>
  <c r="AB479" i="10"/>
  <c r="AB480" i="10"/>
  <c r="AB481" i="10"/>
  <c r="AB482" i="10"/>
  <c r="AB483" i="10"/>
  <c r="AB484" i="10"/>
  <c r="AB485" i="10"/>
  <c r="AB486" i="10"/>
  <c r="AB487" i="10"/>
  <c r="AB488" i="10"/>
  <c r="AB489" i="10"/>
  <c r="AB490" i="10"/>
  <c r="AB491" i="10"/>
  <c r="AB492" i="10"/>
  <c r="AB493" i="10"/>
  <c r="AB494" i="10"/>
  <c r="AB495" i="10"/>
  <c r="AB496" i="10"/>
  <c r="AB497" i="10"/>
  <c r="AB498" i="10"/>
  <c r="AB499" i="10"/>
  <c r="AB500" i="10"/>
  <c r="AB501" i="10"/>
  <c r="AB502" i="10"/>
  <c r="AB503" i="10"/>
  <c r="AB504" i="10"/>
  <c r="AB505" i="10"/>
  <c r="AB506" i="10"/>
  <c r="AB507" i="10"/>
  <c r="AB508" i="10"/>
  <c r="AB509" i="10"/>
  <c r="AB510" i="10"/>
  <c r="AB511" i="10"/>
  <c r="AB512" i="10"/>
  <c r="AB513" i="10"/>
  <c r="AB514" i="10"/>
  <c r="AB515" i="10"/>
  <c r="AB516" i="10"/>
  <c r="AB517" i="10"/>
  <c r="AB518" i="10"/>
  <c r="AB519" i="10"/>
  <c r="AB520" i="10"/>
  <c r="AB521" i="10"/>
  <c r="AB522" i="10"/>
  <c r="AB523" i="10"/>
  <c r="AB524" i="10"/>
  <c r="AB525" i="10"/>
  <c r="AB526" i="10"/>
  <c r="AB527" i="10"/>
  <c r="AB528" i="10"/>
  <c r="AB529" i="10"/>
  <c r="AB530" i="10"/>
  <c r="AB531" i="10"/>
  <c r="AB532" i="10"/>
  <c r="AB533" i="10"/>
  <c r="AB534" i="10"/>
  <c r="AB535" i="10"/>
  <c r="AB536" i="10"/>
  <c r="AB537" i="10"/>
  <c r="AB538" i="10"/>
  <c r="AB539" i="10"/>
  <c r="AB540" i="10"/>
  <c r="AB541" i="10"/>
  <c r="AB542" i="10"/>
  <c r="AB543" i="10"/>
  <c r="AB544" i="10"/>
  <c r="AB545" i="10"/>
  <c r="AB546" i="10"/>
  <c r="AB547" i="10"/>
  <c r="AB548" i="10"/>
  <c r="AB549" i="10"/>
  <c r="AB550" i="10"/>
  <c r="AB551" i="10"/>
  <c r="AB552" i="10"/>
  <c r="AB553" i="10"/>
  <c r="AB554" i="10"/>
  <c r="AB555" i="10"/>
  <c r="AB556" i="10"/>
  <c r="AB557" i="10"/>
  <c r="AB558" i="10"/>
  <c r="AB559" i="10"/>
  <c r="AB560" i="10"/>
  <c r="AB561" i="10"/>
  <c r="AB562" i="10"/>
  <c r="AB563" i="10"/>
  <c r="AB564" i="10"/>
  <c r="AB565" i="10"/>
  <c r="AB566" i="10"/>
  <c r="AB567" i="10"/>
  <c r="AB568" i="10"/>
  <c r="AB569" i="10"/>
  <c r="AB570" i="10"/>
  <c r="AB571" i="10"/>
  <c r="AB572" i="10"/>
  <c r="AB573" i="10"/>
  <c r="AB574" i="10"/>
  <c r="AB575" i="10"/>
  <c r="AB576" i="10"/>
  <c r="AB577" i="10"/>
  <c r="AB578" i="10"/>
  <c r="AB579" i="10"/>
  <c r="AB580" i="10"/>
  <c r="AB581" i="10"/>
  <c r="AB582" i="10"/>
  <c r="AB583" i="10"/>
  <c r="AB584" i="10"/>
  <c r="AB585" i="10"/>
  <c r="AB586" i="10"/>
  <c r="AB587" i="10"/>
  <c r="AB588" i="10"/>
  <c r="AB589" i="10"/>
  <c r="AB590" i="10"/>
  <c r="AB591" i="10"/>
  <c r="AB592" i="10"/>
  <c r="AB593" i="10"/>
  <c r="AB594" i="10"/>
  <c r="AB595" i="10"/>
  <c r="AB596" i="10"/>
  <c r="AB597" i="10"/>
  <c r="AB598" i="10"/>
  <c r="AB599" i="10"/>
  <c r="AB600" i="10"/>
  <c r="AB601" i="10"/>
  <c r="AB602" i="10"/>
  <c r="AB603" i="10"/>
  <c r="AB604" i="10"/>
  <c r="AB605" i="10"/>
  <c r="AB606" i="10"/>
  <c r="AB607" i="10"/>
  <c r="AB608" i="10"/>
  <c r="AB609" i="10"/>
  <c r="AB610" i="10"/>
  <c r="AB611" i="10"/>
  <c r="AB612" i="10"/>
  <c r="AB613" i="10"/>
  <c r="AB614" i="10"/>
  <c r="AB615" i="10"/>
  <c r="AB616" i="10"/>
  <c r="AB617" i="10"/>
  <c r="AB618" i="10"/>
  <c r="AB619" i="10"/>
  <c r="AB620" i="10"/>
  <c r="AB621" i="10"/>
  <c r="AB622" i="10"/>
  <c r="AB623" i="10"/>
  <c r="AB624" i="10"/>
  <c r="AB625" i="10"/>
  <c r="AB626" i="10"/>
  <c r="AB627" i="10"/>
  <c r="AB628" i="10"/>
  <c r="AB629" i="10"/>
  <c r="AB630" i="10"/>
  <c r="AB631" i="10"/>
  <c r="AB632" i="10"/>
  <c r="AB633" i="10"/>
  <c r="AB634" i="10"/>
  <c r="AB635" i="10"/>
  <c r="AB636" i="10"/>
  <c r="AB637" i="10"/>
  <c r="AB638" i="10"/>
  <c r="AB639" i="10"/>
  <c r="AB640" i="10"/>
  <c r="AB641" i="10"/>
  <c r="AB642" i="10"/>
  <c r="AB643" i="10"/>
  <c r="AB644" i="10"/>
  <c r="AB645" i="10"/>
  <c r="AB646" i="10"/>
  <c r="AB647" i="10"/>
  <c r="AB648" i="10"/>
  <c r="AB649" i="10"/>
  <c r="AB650" i="10"/>
  <c r="AB651" i="10"/>
  <c r="AB652" i="10"/>
  <c r="AB653" i="10"/>
  <c r="AB654" i="10"/>
  <c r="AB655" i="10"/>
  <c r="AB656" i="10"/>
  <c r="AB657" i="10"/>
  <c r="AB658" i="10"/>
  <c r="AB659" i="10"/>
  <c r="AB660" i="10"/>
  <c r="AB661" i="10"/>
  <c r="AB662" i="10"/>
  <c r="AB663" i="10"/>
  <c r="AB664" i="10"/>
  <c r="AB665" i="10"/>
  <c r="AB666" i="10"/>
  <c r="AB667" i="10"/>
  <c r="AB668" i="10"/>
  <c r="AB669" i="10"/>
  <c r="AB670" i="10"/>
  <c r="AB671" i="10"/>
  <c r="AB672" i="10"/>
  <c r="AB673" i="10"/>
  <c r="AB674" i="10"/>
  <c r="AB675" i="10"/>
  <c r="AB676" i="10"/>
  <c r="AB677" i="10"/>
  <c r="AB678" i="10"/>
  <c r="AB679" i="10"/>
  <c r="AB680" i="10"/>
  <c r="AB681" i="10"/>
  <c r="AB682" i="10"/>
  <c r="AB683" i="10"/>
  <c r="AB684" i="10"/>
  <c r="AB685" i="10"/>
  <c r="AB686" i="10"/>
  <c r="AB687" i="10"/>
  <c r="AB688" i="10"/>
  <c r="AB689" i="10"/>
  <c r="AB690" i="10"/>
  <c r="AB691" i="10"/>
  <c r="AB692" i="10"/>
  <c r="AB693" i="10"/>
  <c r="AB694" i="10"/>
  <c r="AB695" i="10"/>
  <c r="AB696" i="10"/>
  <c r="AB697" i="10"/>
  <c r="AB698" i="10"/>
  <c r="AB699" i="10"/>
  <c r="AB700" i="10"/>
  <c r="AB701" i="10"/>
  <c r="AB702" i="10"/>
  <c r="AB703" i="10"/>
  <c r="AB704" i="10"/>
  <c r="AB705" i="10"/>
  <c r="AB706" i="10"/>
  <c r="AB707" i="10"/>
  <c r="AB708" i="10"/>
  <c r="AB709" i="10"/>
  <c r="AB710" i="10"/>
  <c r="AB711" i="10"/>
  <c r="AB712" i="10"/>
  <c r="AB713" i="10"/>
  <c r="AB714" i="10"/>
  <c r="AB715" i="10"/>
  <c r="AB716" i="10"/>
  <c r="AB717" i="10"/>
  <c r="AB718" i="10"/>
  <c r="AB719" i="10"/>
  <c r="AB720" i="10"/>
  <c r="AB721" i="10"/>
  <c r="AB722" i="10"/>
  <c r="AB723" i="10"/>
  <c r="AB724" i="10"/>
  <c r="AB725" i="10"/>
  <c r="AB726" i="10"/>
  <c r="AB727" i="10"/>
  <c r="AB728" i="10"/>
  <c r="AB729" i="10"/>
  <c r="AB730" i="10"/>
  <c r="AB731" i="10"/>
  <c r="AB732" i="10"/>
  <c r="AB733" i="10"/>
  <c r="AB734" i="10"/>
  <c r="AB735" i="10"/>
  <c r="AB736" i="10"/>
  <c r="AB737" i="10"/>
  <c r="AB738" i="10"/>
  <c r="AB739" i="10"/>
  <c r="AB740" i="10"/>
  <c r="AB741" i="10"/>
  <c r="AB742" i="10"/>
  <c r="AB743" i="10"/>
  <c r="AB744" i="10"/>
  <c r="AB745" i="10"/>
  <c r="AB746" i="10"/>
  <c r="AB747" i="10"/>
  <c r="AB748" i="10"/>
  <c r="AB749" i="10"/>
  <c r="AB750" i="10"/>
  <c r="AB751" i="10"/>
  <c r="AB752" i="10"/>
  <c r="AB753" i="10"/>
  <c r="AB754" i="10"/>
  <c r="AB755" i="10"/>
  <c r="AB756" i="10"/>
  <c r="AB757" i="10"/>
  <c r="AB758" i="10"/>
  <c r="AB759" i="10"/>
  <c r="AB760" i="10"/>
  <c r="AB761" i="10"/>
  <c r="AB762" i="10"/>
  <c r="AB763" i="10"/>
  <c r="AB764" i="10"/>
  <c r="AB765" i="10"/>
  <c r="AB766" i="10"/>
  <c r="AB767" i="10"/>
  <c r="AB768" i="10"/>
  <c r="AB769" i="10"/>
  <c r="AB770" i="10"/>
  <c r="AB771" i="10"/>
  <c r="AB772" i="10"/>
  <c r="AB773" i="10"/>
  <c r="AB774" i="10"/>
  <c r="AB775" i="10"/>
  <c r="AB776" i="10"/>
  <c r="AB777" i="10"/>
  <c r="AB778" i="10"/>
  <c r="AB779" i="10"/>
  <c r="AB780" i="10"/>
  <c r="AB781" i="10"/>
  <c r="AB782" i="10"/>
  <c r="AB783" i="10"/>
  <c r="AB784" i="10"/>
  <c r="AB785" i="10"/>
  <c r="AB786" i="10"/>
  <c r="AB787" i="10"/>
  <c r="AB788" i="10"/>
  <c r="AB789" i="10"/>
  <c r="AB790" i="10"/>
  <c r="AB791" i="10"/>
  <c r="AB792" i="10"/>
  <c r="AB793" i="10"/>
  <c r="AB794" i="10"/>
  <c r="AB795" i="10"/>
  <c r="AB796" i="10"/>
  <c r="AB797" i="10"/>
  <c r="AB798" i="10"/>
  <c r="AB799" i="10"/>
  <c r="AB800" i="10"/>
  <c r="AB801" i="10"/>
  <c r="AB802" i="10"/>
  <c r="AB803" i="10"/>
  <c r="AB804" i="10"/>
  <c r="AB805" i="10"/>
  <c r="AB806" i="10"/>
  <c r="AB807" i="10"/>
  <c r="AB808" i="10"/>
  <c r="AB809" i="10"/>
  <c r="AB810" i="10"/>
  <c r="AB811" i="10"/>
  <c r="AB812" i="10"/>
  <c r="AB813" i="10"/>
  <c r="AB814" i="10"/>
  <c r="AB815" i="10"/>
  <c r="AB816" i="10"/>
  <c r="AB817" i="10"/>
  <c r="AB818" i="10"/>
  <c r="AB819" i="10"/>
  <c r="AB820" i="10"/>
  <c r="AB821" i="10"/>
  <c r="AB822" i="10"/>
  <c r="AB823" i="10"/>
  <c r="AB824" i="10"/>
  <c r="AB825" i="10"/>
  <c r="AB826" i="10"/>
  <c r="AB827" i="10"/>
  <c r="AB828" i="10"/>
  <c r="AB829" i="10"/>
  <c r="AB830" i="10"/>
  <c r="AB831" i="10"/>
  <c r="AB832" i="10"/>
  <c r="AB833" i="10"/>
  <c r="AB834" i="10"/>
  <c r="AB835" i="10"/>
  <c r="AB836" i="10"/>
  <c r="AB837" i="10"/>
  <c r="AB838" i="10"/>
  <c r="AB839" i="10"/>
  <c r="AB840" i="10"/>
  <c r="AB841" i="10"/>
  <c r="AB842" i="10"/>
  <c r="AB843" i="10"/>
  <c r="AB844" i="10"/>
  <c r="AB845" i="10"/>
  <c r="AB846" i="10"/>
  <c r="AB847" i="10"/>
  <c r="AB848" i="10"/>
  <c r="AB849" i="10"/>
  <c r="AB850" i="10"/>
  <c r="AB851" i="10"/>
  <c r="AB852" i="10"/>
  <c r="AB853" i="10"/>
  <c r="AB854" i="10"/>
  <c r="AB855" i="10"/>
  <c r="AB856" i="10"/>
  <c r="AB857" i="10"/>
  <c r="AB858" i="10"/>
  <c r="AB859" i="10"/>
  <c r="AB860" i="10"/>
  <c r="AB861" i="10"/>
  <c r="AB862" i="10"/>
  <c r="AB863" i="10"/>
  <c r="AB864" i="10"/>
  <c r="AB865" i="10"/>
  <c r="AB866" i="10"/>
  <c r="AB867" i="10"/>
  <c r="AB868" i="10"/>
  <c r="AB869" i="10"/>
  <c r="AB870" i="10"/>
  <c r="AB871" i="10"/>
  <c r="AB872" i="10"/>
  <c r="AB873" i="10"/>
  <c r="AB874" i="10"/>
  <c r="AB875" i="10"/>
  <c r="AB876" i="10"/>
  <c r="AB877" i="10"/>
  <c r="AB878" i="10"/>
  <c r="AB879" i="10"/>
  <c r="AB880" i="10"/>
  <c r="AB881" i="10"/>
  <c r="AB882" i="10"/>
  <c r="AB883" i="10"/>
  <c r="AB884" i="10"/>
  <c r="AB885" i="10"/>
  <c r="AB886" i="10"/>
  <c r="AB887" i="10"/>
  <c r="AB888" i="10"/>
  <c r="AB889" i="10"/>
  <c r="AB890" i="10"/>
  <c r="AB891" i="10"/>
  <c r="AB892" i="10"/>
  <c r="AB893" i="10"/>
  <c r="AB894" i="10"/>
  <c r="AB895" i="10"/>
  <c r="AB896" i="10"/>
  <c r="AB897" i="10"/>
  <c r="AB898" i="10"/>
  <c r="AB899" i="10"/>
  <c r="AB900" i="10"/>
  <c r="AB901" i="10"/>
  <c r="AB902" i="10"/>
  <c r="AB903" i="10"/>
  <c r="AB904" i="10"/>
  <c r="AB905" i="10"/>
  <c r="AB906" i="10"/>
  <c r="AB907" i="10"/>
  <c r="AB908" i="10"/>
  <c r="AB909" i="10"/>
  <c r="AB910" i="10"/>
  <c r="AB911" i="10"/>
  <c r="AB912" i="10"/>
  <c r="AB913" i="10"/>
  <c r="AB914" i="10"/>
  <c r="AB915" i="10"/>
  <c r="AB916" i="10"/>
  <c r="AB917" i="10"/>
  <c r="AB918" i="10"/>
  <c r="AB919" i="10"/>
  <c r="AB920" i="10"/>
  <c r="AB921" i="10"/>
  <c r="AB922" i="10"/>
  <c r="AB923" i="10"/>
  <c r="AB924" i="10"/>
  <c r="AB925" i="10"/>
  <c r="AB926" i="10"/>
  <c r="AB927" i="10"/>
  <c r="AB928" i="10"/>
  <c r="AB929" i="10"/>
  <c r="AB930" i="10"/>
  <c r="AB931" i="10"/>
  <c r="AB932" i="10"/>
  <c r="AB933" i="10"/>
  <c r="AB934" i="10"/>
  <c r="AB935" i="10"/>
  <c r="AB936" i="10"/>
  <c r="AB937" i="10"/>
  <c r="AB938" i="10"/>
  <c r="AB939" i="10"/>
  <c r="AB940" i="10"/>
  <c r="AB941" i="10"/>
  <c r="AB942" i="10"/>
  <c r="AB943" i="10"/>
  <c r="AB944" i="10"/>
  <c r="AB945" i="10"/>
  <c r="AB946" i="10"/>
  <c r="AB947" i="10"/>
  <c r="AB948" i="10"/>
  <c r="AB949" i="10"/>
  <c r="AB950" i="10"/>
  <c r="AB951" i="10"/>
  <c r="AB952" i="10"/>
  <c r="AB953" i="10"/>
  <c r="AB954" i="10"/>
  <c r="AB955" i="10"/>
  <c r="AB956" i="10"/>
  <c r="AB957" i="10"/>
  <c r="AB958" i="10"/>
  <c r="AB959" i="10"/>
  <c r="AB960" i="10"/>
  <c r="AB961" i="10"/>
  <c r="AB962" i="10"/>
  <c r="AB963" i="10"/>
  <c r="AB964" i="10"/>
  <c r="AB965" i="10"/>
  <c r="AB966" i="10"/>
  <c r="AB967" i="10"/>
  <c r="AB968" i="10"/>
  <c r="AB969" i="10"/>
  <c r="AB970" i="10"/>
  <c r="AB971" i="10"/>
  <c r="AB972" i="10"/>
  <c r="AB973" i="10"/>
  <c r="AB974" i="10"/>
  <c r="AB975" i="10"/>
  <c r="AB976" i="10"/>
  <c r="AB977" i="10"/>
  <c r="AB978" i="10"/>
  <c r="AB979" i="10"/>
  <c r="AB980" i="10"/>
  <c r="AB981" i="10"/>
  <c r="AB982" i="10"/>
  <c r="AB983" i="10"/>
  <c r="AB984" i="10"/>
  <c r="AB985" i="10"/>
  <c r="AB986" i="10"/>
  <c r="AB987" i="10"/>
  <c r="AB988" i="10"/>
  <c r="AB989" i="10"/>
  <c r="AB990" i="10"/>
  <c r="AB991" i="10"/>
  <c r="AB992" i="10"/>
  <c r="AB993" i="10"/>
  <c r="AB994" i="10"/>
  <c r="AB995" i="10"/>
  <c r="AB996" i="10"/>
  <c r="AB997" i="10"/>
  <c r="AB998" i="10"/>
  <c r="AB999" i="10"/>
  <c r="AB1000" i="10"/>
  <c r="AB1001" i="10"/>
  <c r="AB1002" i="10"/>
  <c r="AB1003" i="10"/>
  <c r="AB1004" i="10"/>
  <c r="AB1005" i="10"/>
  <c r="AB1006" i="10"/>
  <c r="AB1007" i="10"/>
  <c r="AB1008" i="10"/>
  <c r="AB1009" i="10"/>
  <c r="AB1010" i="10"/>
  <c r="AB1011" i="10"/>
  <c r="AB1012" i="10"/>
  <c r="AB1013" i="10"/>
  <c r="AB1014" i="10"/>
  <c r="AB1015" i="10"/>
  <c r="AB1016" i="10"/>
  <c r="AB1017" i="10"/>
  <c r="AB1018" i="10"/>
  <c r="AB1019" i="10"/>
  <c r="AB1020" i="10"/>
  <c r="AB1021" i="10"/>
  <c r="AB1022" i="10"/>
  <c r="AB1023" i="10"/>
  <c r="AB1024" i="10"/>
  <c r="AB1025" i="10"/>
  <c r="AB1026" i="10"/>
  <c r="AB1027" i="10"/>
  <c r="AB1028" i="10"/>
  <c r="AB1029" i="10"/>
  <c r="AB1030" i="10"/>
  <c r="AB1031" i="10"/>
  <c r="AB1032" i="10"/>
  <c r="AB1033" i="10"/>
  <c r="AB1034" i="10"/>
  <c r="AB1035" i="10"/>
  <c r="AB1036" i="10"/>
  <c r="AB1037" i="10"/>
  <c r="AB1038" i="10"/>
  <c r="AB1039" i="10"/>
  <c r="AB1040" i="10"/>
  <c r="AB1041" i="10"/>
  <c r="AB1042" i="10"/>
  <c r="AB1043" i="10"/>
  <c r="AB1044" i="10"/>
  <c r="AB1045" i="10"/>
  <c r="AB1046" i="10"/>
  <c r="AB1047" i="10"/>
  <c r="AB1048" i="10"/>
  <c r="AB1049" i="10"/>
  <c r="AB1050" i="10"/>
  <c r="AB1051" i="10"/>
  <c r="AB1052" i="10"/>
  <c r="AB1053" i="10"/>
  <c r="AB1054" i="10"/>
  <c r="AB1055" i="10"/>
  <c r="AB1056" i="10"/>
  <c r="AB1057" i="10"/>
  <c r="AB1058" i="10"/>
  <c r="AB1059" i="10"/>
  <c r="AB1060" i="10"/>
  <c r="AB1061" i="10"/>
  <c r="AB1062" i="10"/>
  <c r="AB1063" i="10"/>
  <c r="AB1064" i="10"/>
  <c r="AB1065" i="10"/>
  <c r="AB1066" i="10"/>
  <c r="AB1067" i="10"/>
  <c r="AB1068" i="10"/>
  <c r="AB1069" i="10"/>
  <c r="AB1070" i="10"/>
  <c r="AB1071" i="10"/>
  <c r="AB1072" i="10"/>
  <c r="AB1073" i="10"/>
  <c r="AB1074" i="10"/>
  <c r="AB1075" i="10"/>
  <c r="AB1076" i="10"/>
  <c r="AB1077" i="10"/>
  <c r="AB1078" i="10"/>
  <c r="AB1079" i="10"/>
  <c r="AB1080" i="10"/>
  <c r="AB1081" i="10"/>
  <c r="AB1082" i="10"/>
  <c r="AB1083" i="10"/>
  <c r="AB1084" i="10"/>
  <c r="AB1085" i="10"/>
  <c r="AB1086" i="10"/>
  <c r="AB1087" i="10"/>
  <c r="AB1088" i="10"/>
  <c r="AB1089" i="10"/>
  <c r="AB1090" i="10"/>
  <c r="AB1091" i="10"/>
  <c r="AB1092" i="10"/>
  <c r="AB1093" i="10"/>
  <c r="AB1094" i="10"/>
  <c r="AB1095" i="10"/>
  <c r="AB1096" i="10"/>
  <c r="AB1097" i="10"/>
  <c r="AB1098" i="10"/>
  <c r="AB1099" i="10"/>
  <c r="AB1100" i="10"/>
  <c r="AB1101" i="10"/>
  <c r="AB1102" i="10"/>
  <c r="AB1103" i="10"/>
  <c r="AB1104" i="10"/>
  <c r="AB1105" i="10"/>
  <c r="AB1106" i="10"/>
  <c r="AB1107" i="10"/>
  <c r="AB1108" i="10"/>
  <c r="AB1109" i="10"/>
  <c r="AB1110" i="10"/>
  <c r="AB1111" i="10"/>
  <c r="AB1112" i="10"/>
  <c r="AB1113" i="10"/>
  <c r="AB1114" i="10"/>
  <c r="AB1115" i="10"/>
  <c r="AB1116" i="10"/>
  <c r="AB1117" i="10"/>
  <c r="AB1118" i="10"/>
  <c r="AB1119" i="10"/>
  <c r="AB1120" i="10"/>
  <c r="AB1121" i="10"/>
  <c r="AB1122" i="10"/>
  <c r="AB1123" i="10"/>
  <c r="AB1124" i="10"/>
  <c r="AB1125" i="10"/>
  <c r="AB1126" i="10"/>
  <c r="AB1127" i="10"/>
  <c r="AB1128" i="10"/>
  <c r="AB1129" i="10"/>
  <c r="AB1130" i="10"/>
  <c r="AB1131" i="10"/>
  <c r="AB1132" i="10"/>
  <c r="AB1133" i="10"/>
  <c r="AB1134" i="10"/>
  <c r="AB1135" i="10"/>
  <c r="AB1136" i="10"/>
  <c r="AB1137" i="10"/>
  <c r="AB1138" i="10"/>
  <c r="AB1139" i="10"/>
  <c r="AB1140" i="10"/>
  <c r="AB1141" i="10"/>
  <c r="AB1142" i="10"/>
  <c r="AB1143" i="10"/>
  <c r="AB1144" i="10"/>
  <c r="AB1145" i="10"/>
  <c r="AB1146" i="10"/>
  <c r="AB1147" i="10"/>
  <c r="AB1148" i="10"/>
  <c r="AB1149" i="10"/>
  <c r="AB1150" i="10"/>
  <c r="AB1151" i="10"/>
  <c r="AB1152" i="10"/>
  <c r="AB1153" i="10"/>
  <c r="AB1154" i="10"/>
  <c r="AB1155" i="10"/>
  <c r="AB1156" i="10"/>
  <c r="AB1157" i="10"/>
  <c r="AB1158" i="10"/>
  <c r="AB1159" i="10"/>
  <c r="AB1160" i="10"/>
  <c r="AB1161" i="10"/>
  <c r="AB1162" i="10"/>
  <c r="AB1163" i="10"/>
  <c r="AB1164" i="10"/>
  <c r="AB1165" i="10"/>
  <c r="AB1166" i="10"/>
  <c r="AB1167" i="10"/>
  <c r="AB1168" i="10"/>
  <c r="AB1169" i="10"/>
  <c r="AB1170" i="10"/>
  <c r="AB1171" i="10"/>
  <c r="AB1172" i="10"/>
  <c r="AB1173" i="10"/>
  <c r="AB1174" i="10"/>
  <c r="AB1175" i="10"/>
  <c r="AB1176" i="10"/>
  <c r="AB1177" i="10"/>
  <c r="AB1178" i="10"/>
  <c r="AB1179" i="10"/>
  <c r="AB1180" i="10"/>
  <c r="AB1181" i="10"/>
  <c r="AB1182" i="10"/>
  <c r="AB1183" i="10"/>
  <c r="AB1184" i="10"/>
  <c r="AB1185" i="10"/>
  <c r="AB1186" i="10"/>
  <c r="AB1187" i="10"/>
  <c r="AB1188" i="10"/>
  <c r="AB1189" i="10"/>
  <c r="AB1190" i="10"/>
  <c r="AB1191" i="10"/>
  <c r="AB1192" i="10"/>
  <c r="AB1193" i="10"/>
  <c r="AB1194" i="10"/>
  <c r="AB1195" i="10"/>
  <c r="AB1196" i="10"/>
  <c r="AB1197" i="10"/>
  <c r="AB1198" i="10"/>
  <c r="AB1199" i="10"/>
  <c r="AB1200" i="10"/>
  <c r="AB1201" i="10"/>
  <c r="AB1202" i="10"/>
  <c r="AB1203" i="10"/>
  <c r="AB1204" i="10"/>
  <c r="AB1205" i="10"/>
  <c r="AB1206" i="10"/>
  <c r="AB1207" i="10"/>
  <c r="AB1208" i="10"/>
  <c r="AB1209" i="10"/>
  <c r="AB1210" i="10"/>
  <c r="AB1211" i="10"/>
  <c r="AB1212" i="10"/>
  <c r="AB1213" i="10"/>
  <c r="AB1214" i="10"/>
  <c r="AB1215" i="10"/>
  <c r="AB1216" i="10"/>
  <c r="AB1217" i="10"/>
  <c r="AB1218" i="10"/>
  <c r="AB1219" i="10"/>
  <c r="AB1220" i="10"/>
  <c r="AB1221" i="10"/>
  <c r="AB1222" i="10"/>
  <c r="AB1223" i="10"/>
  <c r="AB1224" i="10"/>
  <c r="AB1225" i="10"/>
  <c r="AB1226" i="10"/>
  <c r="AB1227" i="10"/>
  <c r="AB1228" i="10"/>
  <c r="AB1229" i="10"/>
  <c r="AB1230" i="10"/>
  <c r="AB1231" i="10"/>
  <c r="AB1232" i="10"/>
  <c r="AB1233" i="10"/>
  <c r="AB1234" i="10"/>
  <c r="AB1235" i="10"/>
  <c r="AB1236" i="10"/>
  <c r="AB1237" i="10"/>
  <c r="AB1238" i="10"/>
  <c r="AB1239" i="10"/>
  <c r="AB1240" i="10"/>
  <c r="AB1241" i="10"/>
  <c r="AB1242" i="10"/>
  <c r="AB1243" i="10"/>
  <c r="AB1244" i="10"/>
  <c r="AB1245" i="10"/>
  <c r="AB1246" i="10"/>
  <c r="AB1247" i="10"/>
  <c r="AB1248" i="10"/>
  <c r="AB1249" i="10"/>
  <c r="AB1250" i="10"/>
  <c r="AB1251" i="10"/>
  <c r="AB1252" i="10"/>
  <c r="AB1253" i="10"/>
  <c r="AB1254" i="10"/>
  <c r="AB1255" i="10"/>
  <c r="AB1256" i="10"/>
  <c r="AB1257" i="10"/>
  <c r="AB1258" i="10"/>
  <c r="AB1259" i="10"/>
  <c r="AB1260" i="10"/>
  <c r="AB1261" i="10"/>
  <c r="AB1262" i="10"/>
  <c r="AB1263" i="10"/>
  <c r="AB1264" i="10"/>
  <c r="AB1265" i="10"/>
  <c r="AB1266" i="10"/>
  <c r="AB1267" i="10"/>
  <c r="AB1268" i="10"/>
  <c r="AB1269" i="10"/>
  <c r="AB1270" i="10"/>
  <c r="AB1271" i="10"/>
  <c r="AB1272" i="10"/>
  <c r="AB1273" i="10"/>
  <c r="AB1274" i="10"/>
  <c r="AB1275" i="10"/>
  <c r="AB1276" i="10"/>
  <c r="AB1277" i="10"/>
  <c r="AB1278" i="10"/>
  <c r="AB1279" i="10"/>
  <c r="AB1280" i="10"/>
  <c r="AB1281" i="10"/>
  <c r="AB1282" i="10"/>
  <c r="AB1283" i="10"/>
  <c r="AB1284" i="10"/>
  <c r="AB1285" i="10"/>
  <c r="AB1286" i="10"/>
  <c r="AB1287" i="10"/>
  <c r="AB1288" i="10"/>
  <c r="AB1289" i="10"/>
  <c r="AB1290" i="10"/>
  <c r="AB1291" i="10"/>
  <c r="AB1292" i="10"/>
  <c r="AB1293" i="10"/>
  <c r="AB1294" i="10"/>
  <c r="AB1295" i="10"/>
  <c r="AB1296" i="10"/>
  <c r="AB1297" i="10"/>
  <c r="AB1298" i="10"/>
  <c r="AB1299" i="10"/>
  <c r="AB1300" i="10"/>
  <c r="AB1301" i="10"/>
  <c r="AB1302" i="10"/>
  <c r="AB1303" i="10"/>
  <c r="AB1304" i="10"/>
  <c r="AB1305" i="10"/>
  <c r="AB1306" i="10"/>
  <c r="AB1307" i="10"/>
  <c r="AB1308" i="10"/>
  <c r="AB1309" i="10"/>
  <c r="AB1310" i="10"/>
  <c r="AB1311" i="10"/>
  <c r="AB1312" i="10"/>
  <c r="AB1313" i="10"/>
  <c r="AB1314" i="10"/>
  <c r="AB1315" i="10"/>
  <c r="AB1316" i="10"/>
  <c r="AB1317" i="10"/>
  <c r="AB1318" i="10"/>
  <c r="AB1319" i="10"/>
  <c r="AB1320" i="10"/>
  <c r="AB1321" i="10"/>
  <c r="AB1322" i="10"/>
  <c r="AB1323" i="10"/>
  <c r="AB1324" i="10"/>
  <c r="AB1325" i="10"/>
  <c r="AB1326" i="10"/>
  <c r="AB1327" i="10"/>
  <c r="AB1328" i="10"/>
  <c r="AB1329" i="10"/>
  <c r="AB1330" i="10"/>
  <c r="AB1331" i="10"/>
  <c r="AB1332" i="10"/>
  <c r="AB1333" i="10"/>
  <c r="AB1334" i="10"/>
  <c r="AB1335" i="10"/>
  <c r="AB1336" i="10"/>
  <c r="AB1337" i="10"/>
  <c r="AB1338" i="10"/>
  <c r="AB1339" i="10"/>
  <c r="AB1340" i="10"/>
  <c r="AB1341" i="10"/>
  <c r="AB1342" i="10"/>
  <c r="AB1343" i="10"/>
  <c r="AB1344" i="10"/>
  <c r="AB1345" i="10"/>
  <c r="AB1346" i="10"/>
  <c r="AB1347" i="10"/>
  <c r="AB1348" i="10"/>
  <c r="AB1349" i="10"/>
  <c r="AB1350" i="10"/>
  <c r="AB1351" i="10"/>
  <c r="AB1352" i="10"/>
  <c r="AB1353" i="10"/>
  <c r="AB1354" i="10"/>
  <c r="AB1355" i="10"/>
  <c r="AB1356" i="10"/>
  <c r="AB1357" i="10"/>
  <c r="AB1358" i="10"/>
  <c r="AB1359" i="10"/>
  <c r="AB1360" i="10"/>
  <c r="AB1361" i="10"/>
  <c r="AB1362" i="10"/>
  <c r="AB1363" i="10"/>
  <c r="AB1364" i="10"/>
  <c r="AB1365" i="10"/>
  <c r="AB1366" i="10"/>
  <c r="AB1367" i="10"/>
  <c r="AB1368" i="10"/>
  <c r="AB1369" i="10"/>
  <c r="AB1370" i="10"/>
  <c r="AB1371" i="10"/>
  <c r="AB1372" i="10"/>
  <c r="AB1373" i="10"/>
  <c r="AB1374" i="10"/>
  <c r="AB1375" i="10"/>
  <c r="AB1376" i="10"/>
  <c r="AB1377" i="10"/>
  <c r="AB1378" i="10"/>
  <c r="AB1379" i="10"/>
  <c r="AB1380" i="10"/>
  <c r="AB1381" i="10"/>
  <c r="AB1382" i="10"/>
  <c r="AB1383" i="10"/>
  <c r="AB1384" i="10"/>
  <c r="AB1385" i="10"/>
  <c r="AB1386" i="10"/>
  <c r="AB1387" i="10"/>
  <c r="AB1388" i="10"/>
  <c r="AB1389" i="10"/>
  <c r="AB1390" i="10"/>
  <c r="AB1391" i="10"/>
  <c r="AB1392" i="10"/>
  <c r="AB1393" i="10"/>
  <c r="AB1394" i="10"/>
  <c r="AB1395" i="10"/>
  <c r="AB1396" i="10"/>
  <c r="AB1397" i="10"/>
  <c r="AB1398" i="10"/>
  <c r="AB1399" i="10"/>
  <c r="AB1400" i="10"/>
  <c r="AB1401" i="10"/>
  <c r="AB1402" i="10"/>
  <c r="AB1403" i="10"/>
  <c r="AB1404" i="10"/>
  <c r="AB1405" i="10"/>
  <c r="AB1406" i="10"/>
  <c r="AB1407" i="10"/>
  <c r="AB1408" i="10"/>
  <c r="AB1409" i="10"/>
  <c r="AB1410" i="10"/>
  <c r="AB1411" i="10"/>
  <c r="AB1412" i="10"/>
  <c r="AB1413" i="10"/>
  <c r="AB1414" i="10"/>
  <c r="AB1415" i="10"/>
  <c r="AB1416" i="10"/>
  <c r="AB1417" i="10"/>
  <c r="AB1418" i="10"/>
  <c r="AB1419" i="10"/>
  <c r="AB1420" i="10"/>
  <c r="AB1421" i="10"/>
  <c r="AB1422" i="10"/>
  <c r="AB1423" i="10"/>
  <c r="AB1424" i="10"/>
  <c r="AB1425" i="10"/>
  <c r="AB1426" i="10"/>
  <c r="AB1427" i="10"/>
  <c r="AB1428" i="10"/>
  <c r="AB1429" i="10"/>
  <c r="AB1430" i="10"/>
  <c r="AB1431" i="10"/>
  <c r="AB1432" i="10"/>
  <c r="AB1433" i="10"/>
  <c r="AB1434" i="10"/>
  <c r="AB1435" i="10"/>
  <c r="AB1436" i="10"/>
  <c r="AB1437" i="10"/>
  <c r="AB1438" i="10"/>
  <c r="AB1439" i="10"/>
  <c r="AB1440" i="10"/>
  <c r="AB1441" i="10"/>
  <c r="AB1442" i="10"/>
  <c r="AB1443" i="10"/>
  <c r="AB1444" i="10"/>
  <c r="AB1445" i="10"/>
  <c r="AB1446" i="10"/>
  <c r="AB1447" i="10"/>
  <c r="AB1448" i="10"/>
  <c r="AB1449" i="10"/>
  <c r="AB1450" i="10"/>
  <c r="AB1451" i="10"/>
  <c r="AB1452" i="10"/>
  <c r="AB1453" i="10"/>
  <c r="AB1454" i="10"/>
  <c r="AB1455" i="10"/>
  <c r="AB1456" i="10"/>
  <c r="AB1457" i="10"/>
  <c r="AB1458" i="10"/>
  <c r="AB1459" i="10"/>
  <c r="AB1460" i="10"/>
  <c r="AB1461" i="10"/>
  <c r="AB1462" i="10"/>
  <c r="AB1463" i="10"/>
  <c r="AB1464" i="10"/>
  <c r="AB1465" i="10"/>
  <c r="AB1466" i="10"/>
  <c r="AB1467" i="10"/>
  <c r="AB1468" i="10"/>
  <c r="AB1469" i="10"/>
  <c r="AB1470" i="10"/>
  <c r="AB1471" i="10"/>
  <c r="AB1472" i="10"/>
  <c r="AB1473" i="10"/>
  <c r="AB1474" i="10"/>
  <c r="AB1475" i="10"/>
  <c r="AB1476" i="10"/>
  <c r="AB1477" i="10"/>
  <c r="AB1478" i="10"/>
  <c r="AB1479" i="10"/>
  <c r="AB1480" i="10"/>
  <c r="AB1481" i="10"/>
  <c r="AB1482" i="10"/>
  <c r="AB1483" i="10"/>
  <c r="AB1484" i="10"/>
  <c r="AB1485" i="10"/>
  <c r="AB1486" i="10"/>
  <c r="AB1487" i="10"/>
  <c r="AB1488" i="10"/>
  <c r="AB1489" i="10"/>
  <c r="AB1490" i="10"/>
  <c r="AB1491" i="10"/>
  <c r="AB1492" i="10"/>
  <c r="AB1493" i="10"/>
  <c r="AB1494" i="10"/>
  <c r="AB1495" i="10"/>
  <c r="AB1496" i="10"/>
  <c r="AB1497" i="10"/>
  <c r="AB1498" i="10"/>
  <c r="AB1499" i="10"/>
  <c r="AB1500" i="10"/>
  <c r="AB1501" i="10"/>
  <c r="AB1502" i="10"/>
  <c r="AB1503" i="10"/>
  <c r="AB1504" i="10"/>
  <c r="AB1505" i="10"/>
  <c r="AB1506" i="10"/>
  <c r="AB1507" i="10"/>
  <c r="AB1508" i="10"/>
  <c r="AA10" i="10"/>
  <c r="AA11" i="10" s="1"/>
  <c r="AA12" i="10" s="1"/>
  <c r="AA13" i="10" s="1"/>
  <c r="AA14" i="10" s="1"/>
  <c r="AA15" i="10" s="1"/>
  <c r="AA16" i="10" s="1"/>
  <c r="AA17" i="10" s="1"/>
  <c r="AA18" i="10" s="1"/>
  <c r="AA19" i="10" s="1"/>
  <c r="AA20" i="10" s="1"/>
  <c r="AA21" i="10" s="1"/>
  <c r="AA22" i="10" s="1"/>
  <c r="AA23" i="10" s="1"/>
  <c r="AA24" i="10" s="1"/>
  <c r="AA25" i="10" s="1"/>
  <c r="AA26" i="10" s="1"/>
  <c r="AA27" i="10" s="1"/>
  <c r="AA28" i="10" s="1"/>
  <c r="AA29" i="10" s="1"/>
  <c r="AA30" i="10" s="1"/>
  <c r="AA31" i="10" s="1"/>
  <c r="AA32" i="10" s="1"/>
  <c r="AA33" i="10" s="1"/>
  <c r="AA34" i="10" s="1"/>
  <c r="AA35" i="10" s="1"/>
  <c r="AA36" i="10" s="1"/>
  <c r="AA37" i="10" s="1"/>
  <c r="AA38" i="10" s="1"/>
  <c r="AA39" i="10" s="1"/>
  <c r="AA40" i="10" s="1"/>
  <c r="AA41" i="10" s="1"/>
  <c r="AA42" i="10" s="1"/>
  <c r="AA43" i="10" s="1"/>
  <c r="AA44" i="10" s="1"/>
  <c r="AA45" i="10" s="1"/>
  <c r="AA46" i="10" s="1"/>
  <c r="AA47" i="10" s="1"/>
  <c r="AA48" i="10" s="1"/>
  <c r="AA49" i="10" s="1"/>
  <c r="AA50" i="10" s="1"/>
  <c r="AA51" i="10" s="1"/>
  <c r="AA52" i="10" s="1"/>
  <c r="AA53" i="10" s="1"/>
  <c r="AA54" i="10" s="1"/>
  <c r="AA55" i="10" s="1"/>
  <c r="AA56" i="10" s="1"/>
  <c r="AA57" i="10" s="1"/>
  <c r="AA58" i="10" s="1"/>
  <c r="AA59" i="10" s="1"/>
  <c r="AA60" i="10" s="1"/>
  <c r="AA61" i="10" s="1"/>
  <c r="AA62" i="10" s="1"/>
  <c r="AA63" i="10" s="1"/>
  <c r="AA64" i="10" s="1"/>
  <c r="AA65" i="10" s="1"/>
  <c r="AA66" i="10" s="1"/>
  <c r="AA67" i="10" s="1"/>
  <c r="AA68" i="10" s="1"/>
  <c r="AA69" i="10" s="1"/>
  <c r="AA70" i="10" s="1"/>
  <c r="AA71" i="10" s="1"/>
  <c r="AA72" i="10" s="1"/>
  <c r="AA73" i="10" s="1"/>
  <c r="AA74" i="10" s="1"/>
  <c r="AA75" i="10" s="1"/>
  <c r="AA76" i="10" s="1"/>
  <c r="AA77" i="10" s="1"/>
  <c r="AA78" i="10" s="1"/>
  <c r="AA79" i="10" s="1"/>
  <c r="AA80" i="10" s="1"/>
  <c r="AA81" i="10" s="1"/>
  <c r="AA82" i="10" s="1"/>
  <c r="AA83" i="10" s="1"/>
  <c r="AA84" i="10" s="1"/>
  <c r="AA85" i="10" s="1"/>
  <c r="AA86" i="10" s="1"/>
  <c r="AA87" i="10" s="1"/>
  <c r="AA88" i="10" s="1"/>
  <c r="AA89" i="10" s="1"/>
  <c r="AA90" i="10" s="1"/>
  <c r="AA91" i="10" s="1"/>
  <c r="AA92" i="10" s="1"/>
  <c r="AA93" i="10" s="1"/>
  <c r="AA94" i="10" s="1"/>
  <c r="AA95" i="10" s="1"/>
  <c r="AA96" i="10" s="1"/>
  <c r="AA97" i="10" s="1"/>
  <c r="AA98" i="10" s="1"/>
  <c r="AA99" i="10" s="1"/>
  <c r="AA100" i="10" s="1"/>
  <c r="AA101" i="10" s="1"/>
  <c r="AA102" i="10" s="1"/>
  <c r="AA103" i="10" s="1"/>
  <c r="AA104" i="10" s="1"/>
  <c r="AA105" i="10" s="1"/>
  <c r="AA106" i="10" s="1"/>
  <c r="AA107" i="10" s="1"/>
  <c r="AA108" i="10" s="1"/>
  <c r="AA109" i="10" s="1"/>
  <c r="AA110" i="10" s="1"/>
  <c r="AA111" i="10" s="1"/>
  <c r="AA112" i="10" s="1"/>
  <c r="AA113" i="10" s="1"/>
  <c r="AA114" i="10" s="1"/>
  <c r="AA115" i="10" s="1"/>
  <c r="AA116" i="10" s="1"/>
  <c r="AA117" i="10" s="1"/>
  <c r="AA118" i="10" s="1"/>
  <c r="AA119" i="10" s="1"/>
  <c r="AA120" i="10" s="1"/>
  <c r="AA121" i="10" s="1"/>
  <c r="AA122" i="10" s="1"/>
  <c r="AA123" i="10" s="1"/>
  <c r="AA124" i="10" s="1"/>
  <c r="AA125" i="10" s="1"/>
  <c r="AA126" i="10" s="1"/>
  <c r="AA127" i="10" s="1"/>
  <c r="AA128" i="10" s="1"/>
  <c r="AA129" i="10" s="1"/>
  <c r="AA130" i="10" s="1"/>
  <c r="AA131" i="10" s="1"/>
  <c r="AA132" i="10" s="1"/>
  <c r="AA133" i="10" s="1"/>
  <c r="AA134" i="10" s="1"/>
  <c r="AA135" i="10" s="1"/>
  <c r="AA136" i="10" s="1"/>
  <c r="AA137" i="10" s="1"/>
  <c r="AA138" i="10" s="1"/>
  <c r="AA139" i="10" s="1"/>
  <c r="AA140" i="10" s="1"/>
  <c r="AA141" i="10" s="1"/>
  <c r="AA142" i="10" s="1"/>
  <c r="AA143" i="10" s="1"/>
  <c r="AA144" i="10" s="1"/>
  <c r="AA145" i="10" s="1"/>
  <c r="AA146" i="10" s="1"/>
  <c r="AA147" i="10" s="1"/>
  <c r="AA148" i="10" s="1"/>
  <c r="AA149" i="10" s="1"/>
  <c r="AA150" i="10" s="1"/>
  <c r="AA151" i="10" s="1"/>
  <c r="AA152" i="10" s="1"/>
  <c r="AA153" i="10" s="1"/>
  <c r="AA154" i="10" s="1"/>
  <c r="AA155" i="10" s="1"/>
  <c r="AA156" i="10" s="1"/>
  <c r="AA157" i="10" s="1"/>
  <c r="AA158" i="10" s="1"/>
  <c r="AA159" i="10" s="1"/>
  <c r="AA160" i="10" s="1"/>
  <c r="AA161" i="10" s="1"/>
  <c r="AA162" i="10" s="1"/>
  <c r="AA163" i="10" s="1"/>
  <c r="AA164" i="10" s="1"/>
  <c r="AA165" i="10" s="1"/>
  <c r="AA166" i="10" s="1"/>
  <c r="AA167" i="10" s="1"/>
  <c r="AA168" i="10" s="1"/>
  <c r="AA169" i="10" s="1"/>
  <c r="AA170" i="10" s="1"/>
  <c r="AA171" i="10" s="1"/>
  <c r="AA172" i="10" s="1"/>
  <c r="AA173" i="10" s="1"/>
  <c r="AA174" i="10" s="1"/>
  <c r="AA175" i="10" s="1"/>
  <c r="AA176" i="10" s="1"/>
  <c r="AA177" i="10" s="1"/>
  <c r="AA178" i="10" s="1"/>
  <c r="AA179" i="10" s="1"/>
  <c r="AA180" i="10" s="1"/>
  <c r="AA181" i="10" s="1"/>
  <c r="AA182" i="10" s="1"/>
  <c r="AA183" i="10" s="1"/>
  <c r="AA184" i="10" s="1"/>
  <c r="AA185" i="10" s="1"/>
  <c r="AA186" i="10" s="1"/>
  <c r="AA187" i="10" s="1"/>
  <c r="AA188" i="10" s="1"/>
  <c r="AA189" i="10" s="1"/>
  <c r="AA190" i="10" s="1"/>
  <c r="AA191" i="10" s="1"/>
  <c r="AA192" i="10" s="1"/>
  <c r="AA193" i="10" s="1"/>
  <c r="AA194" i="10" s="1"/>
  <c r="AA195" i="10" s="1"/>
  <c r="AA196" i="10" s="1"/>
  <c r="AA197" i="10" s="1"/>
  <c r="AA198" i="10" s="1"/>
  <c r="AA199" i="10" s="1"/>
  <c r="AA200" i="10" s="1"/>
  <c r="AA201" i="10" s="1"/>
  <c r="AA202" i="10" s="1"/>
  <c r="AA203" i="10" s="1"/>
  <c r="AA204" i="10" s="1"/>
  <c r="AA205" i="10" s="1"/>
  <c r="AA206" i="10" s="1"/>
  <c r="AA207" i="10" s="1"/>
  <c r="AA208" i="10" s="1"/>
  <c r="AA209" i="10" s="1"/>
  <c r="AA210" i="10" s="1"/>
  <c r="AA211" i="10" s="1"/>
  <c r="AA212" i="10" s="1"/>
  <c r="AA213" i="10" s="1"/>
  <c r="AA214" i="10" s="1"/>
  <c r="AA215" i="10" s="1"/>
  <c r="AA216" i="10" s="1"/>
  <c r="AA217" i="10" s="1"/>
  <c r="AA218" i="10" s="1"/>
  <c r="AA219" i="10" s="1"/>
  <c r="AA220" i="10" s="1"/>
  <c r="AA221" i="10" s="1"/>
  <c r="AA222" i="10" s="1"/>
  <c r="AA223" i="10" s="1"/>
  <c r="AA224" i="10" s="1"/>
  <c r="AA225" i="10" s="1"/>
  <c r="AA226" i="10" s="1"/>
  <c r="AA227" i="10" s="1"/>
  <c r="AA228" i="10" s="1"/>
  <c r="AA229" i="10" s="1"/>
  <c r="AA230" i="10" s="1"/>
  <c r="AA231" i="10" s="1"/>
  <c r="AA232" i="10" s="1"/>
  <c r="AA233" i="10" s="1"/>
  <c r="AA234" i="10" s="1"/>
  <c r="AA235" i="10" s="1"/>
  <c r="AA236" i="10" s="1"/>
  <c r="AA237" i="10" s="1"/>
  <c r="AA238" i="10" s="1"/>
  <c r="AA239" i="10" s="1"/>
  <c r="AA240" i="10" s="1"/>
  <c r="AA241" i="10" s="1"/>
  <c r="AA242" i="10" s="1"/>
  <c r="AA243" i="10" s="1"/>
  <c r="AA244" i="10" s="1"/>
  <c r="AA245" i="10" s="1"/>
  <c r="AA246" i="10" s="1"/>
  <c r="AA247" i="10" s="1"/>
  <c r="AA248" i="10" s="1"/>
  <c r="AA249" i="10" s="1"/>
  <c r="AA250" i="10" s="1"/>
  <c r="AA251" i="10" s="1"/>
  <c r="AA252" i="10" s="1"/>
  <c r="AA253" i="10" s="1"/>
  <c r="AA254" i="10" s="1"/>
  <c r="AA255" i="10" s="1"/>
  <c r="AA256" i="10" s="1"/>
  <c r="AA257" i="10" s="1"/>
  <c r="AA258" i="10" s="1"/>
  <c r="AA259" i="10" s="1"/>
  <c r="AA260" i="10" s="1"/>
  <c r="AA261" i="10" s="1"/>
  <c r="AA262" i="10" s="1"/>
  <c r="AA263" i="10" s="1"/>
  <c r="AA264" i="10" s="1"/>
  <c r="AA265" i="10" s="1"/>
  <c r="AA266" i="10" s="1"/>
  <c r="AA267" i="10" s="1"/>
  <c r="AA268" i="10" s="1"/>
  <c r="AA269" i="10" s="1"/>
  <c r="AA270" i="10" s="1"/>
  <c r="AA271" i="10" s="1"/>
  <c r="AA272" i="10" s="1"/>
  <c r="AA273" i="10" s="1"/>
  <c r="AA274" i="10" s="1"/>
  <c r="AA275" i="10" s="1"/>
  <c r="AA276" i="10" s="1"/>
  <c r="AA277" i="10" s="1"/>
  <c r="AA278" i="10" s="1"/>
  <c r="AA279" i="10" s="1"/>
  <c r="AA280" i="10" s="1"/>
  <c r="AA281" i="10" s="1"/>
  <c r="AA282" i="10" s="1"/>
  <c r="AA283" i="10" s="1"/>
  <c r="AA284" i="10" s="1"/>
  <c r="AA285" i="10" s="1"/>
  <c r="AA286" i="10" s="1"/>
  <c r="AA287" i="10" s="1"/>
  <c r="AA288" i="10" s="1"/>
  <c r="AA289" i="10" s="1"/>
  <c r="AA290" i="10" s="1"/>
  <c r="AA291" i="10" s="1"/>
  <c r="AA292" i="10" s="1"/>
  <c r="AA293" i="10" s="1"/>
  <c r="AA294" i="10" s="1"/>
  <c r="AA295" i="10" s="1"/>
  <c r="AA296" i="10" s="1"/>
  <c r="AA297" i="10" s="1"/>
  <c r="AA298" i="10" s="1"/>
  <c r="AA299" i="10" s="1"/>
  <c r="AA300" i="10" s="1"/>
  <c r="AA301" i="10" s="1"/>
  <c r="AA302" i="10" s="1"/>
  <c r="AA303" i="10" s="1"/>
  <c r="AA304" i="10" s="1"/>
  <c r="AA305" i="10" s="1"/>
  <c r="AA306" i="10" s="1"/>
  <c r="AA307" i="10" s="1"/>
  <c r="AA308" i="10" s="1"/>
  <c r="AA309" i="10" s="1"/>
  <c r="AA310" i="10" s="1"/>
  <c r="AA311" i="10" s="1"/>
  <c r="AA312" i="10" s="1"/>
  <c r="AA313" i="10" s="1"/>
  <c r="AA314" i="10" s="1"/>
  <c r="AA315" i="10" s="1"/>
  <c r="AA316" i="10" s="1"/>
  <c r="AA317" i="10" s="1"/>
  <c r="AA318" i="10" s="1"/>
  <c r="AA319" i="10" s="1"/>
  <c r="AA320" i="10" s="1"/>
  <c r="AA321" i="10" s="1"/>
  <c r="AA322" i="10" s="1"/>
  <c r="AA323" i="10" s="1"/>
  <c r="AA324" i="10" s="1"/>
  <c r="AA325" i="10" s="1"/>
  <c r="AA326" i="10" s="1"/>
  <c r="AA327" i="10" s="1"/>
  <c r="AA328" i="10" s="1"/>
  <c r="AA329" i="10" s="1"/>
  <c r="AA330" i="10" s="1"/>
  <c r="AA331" i="10" s="1"/>
  <c r="AA332" i="10" s="1"/>
  <c r="AA333" i="10" s="1"/>
  <c r="AA334" i="10" s="1"/>
  <c r="AA335" i="10" s="1"/>
  <c r="AA336" i="10" s="1"/>
  <c r="AA337" i="10" s="1"/>
  <c r="AA338" i="10" s="1"/>
  <c r="AA339" i="10" s="1"/>
  <c r="AA340" i="10" s="1"/>
  <c r="AA341" i="10" s="1"/>
  <c r="AA342" i="10" s="1"/>
  <c r="AA343" i="10" s="1"/>
  <c r="AA344" i="10" s="1"/>
  <c r="AA345" i="10" s="1"/>
  <c r="AA346" i="10" s="1"/>
  <c r="AA347" i="10" s="1"/>
  <c r="AA348" i="10" s="1"/>
  <c r="AA349" i="10" s="1"/>
  <c r="AA350" i="10" s="1"/>
  <c r="AA351" i="10" s="1"/>
  <c r="AA352" i="10" s="1"/>
  <c r="AA353" i="10" s="1"/>
  <c r="AA354" i="10" s="1"/>
  <c r="AA355" i="10" s="1"/>
  <c r="AA356" i="10" s="1"/>
  <c r="AA357" i="10" s="1"/>
  <c r="AA358" i="10" s="1"/>
  <c r="AA359" i="10" s="1"/>
  <c r="AA360" i="10" s="1"/>
  <c r="AA361" i="10" s="1"/>
  <c r="AA362" i="10" s="1"/>
  <c r="AA363" i="10" s="1"/>
  <c r="AA364" i="10" s="1"/>
  <c r="AA365" i="10" s="1"/>
  <c r="AA366" i="10" s="1"/>
  <c r="AA367" i="10" s="1"/>
  <c r="AA368" i="10" s="1"/>
  <c r="AA369" i="10" s="1"/>
  <c r="AA370" i="10" s="1"/>
  <c r="AA371" i="10" s="1"/>
  <c r="AA372" i="10" s="1"/>
  <c r="AA373" i="10" s="1"/>
  <c r="AA374" i="10" s="1"/>
  <c r="AA375" i="10" s="1"/>
  <c r="AA376" i="10" s="1"/>
  <c r="AA377" i="10" s="1"/>
  <c r="AA378" i="10" s="1"/>
  <c r="AA379" i="10" s="1"/>
  <c r="AA380" i="10" s="1"/>
  <c r="AA381" i="10" s="1"/>
  <c r="AA382" i="10" s="1"/>
  <c r="AA383" i="10" s="1"/>
  <c r="AA384" i="10" s="1"/>
  <c r="AA385" i="10" s="1"/>
  <c r="AA386" i="10" s="1"/>
  <c r="AA387" i="10" s="1"/>
  <c r="AA388" i="10" s="1"/>
  <c r="AA389" i="10" s="1"/>
  <c r="AA390" i="10" s="1"/>
  <c r="AA391" i="10" s="1"/>
  <c r="AA392" i="10" s="1"/>
  <c r="AA393" i="10" s="1"/>
  <c r="AA394" i="10" s="1"/>
  <c r="AA395" i="10" s="1"/>
  <c r="AA396" i="10" s="1"/>
  <c r="AA397" i="10" s="1"/>
  <c r="AA398" i="10" s="1"/>
  <c r="AA399" i="10" s="1"/>
  <c r="AA400" i="10" s="1"/>
  <c r="AA401" i="10" s="1"/>
  <c r="AA402" i="10" s="1"/>
  <c r="AA403" i="10" s="1"/>
  <c r="AA404" i="10" s="1"/>
  <c r="AA405" i="10" s="1"/>
  <c r="AA406" i="10" s="1"/>
  <c r="AA407" i="10" s="1"/>
  <c r="AA408" i="10" s="1"/>
  <c r="AA409" i="10" s="1"/>
  <c r="AA410" i="10" s="1"/>
  <c r="AA411" i="10" s="1"/>
  <c r="AA412" i="10" s="1"/>
  <c r="AA413" i="10" s="1"/>
  <c r="AA414" i="10" s="1"/>
  <c r="AA415" i="10" s="1"/>
  <c r="AA416" i="10" s="1"/>
  <c r="AA417" i="10" s="1"/>
  <c r="AA418" i="10" s="1"/>
  <c r="AA419" i="10" s="1"/>
  <c r="AA420" i="10" s="1"/>
  <c r="AA421" i="10" s="1"/>
  <c r="AA422" i="10" s="1"/>
  <c r="AA423" i="10" s="1"/>
  <c r="AA424" i="10" s="1"/>
  <c r="AA425" i="10" s="1"/>
  <c r="AA426" i="10" s="1"/>
  <c r="AA427" i="10" s="1"/>
  <c r="AA428" i="10" s="1"/>
  <c r="AA429" i="10" s="1"/>
  <c r="AA430" i="10" s="1"/>
  <c r="AA431" i="10" s="1"/>
  <c r="AA432" i="10" s="1"/>
  <c r="AA433" i="10" s="1"/>
  <c r="AA434" i="10" s="1"/>
  <c r="AA435" i="10" s="1"/>
  <c r="AA436" i="10" s="1"/>
  <c r="AA437" i="10" s="1"/>
  <c r="AA438" i="10" s="1"/>
  <c r="AA439" i="10" s="1"/>
  <c r="AA440" i="10" s="1"/>
  <c r="AA441" i="10" s="1"/>
  <c r="AA442" i="10" s="1"/>
  <c r="AA443" i="10" s="1"/>
  <c r="AA444" i="10" s="1"/>
  <c r="AA445" i="10" s="1"/>
  <c r="AA446" i="10" s="1"/>
  <c r="AA447" i="10" s="1"/>
  <c r="AA448" i="10" s="1"/>
  <c r="AA449" i="10" s="1"/>
  <c r="AA450" i="10" s="1"/>
  <c r="AA451" i="10" s="1"/>
  <c r="AA452" i="10" s="1"/>
  <c r="AA453" i="10" s="1"/>
  <c r="AA454" i="10" s="1"/>
  <c r="AA455" i="10" s="1"/>
  <c r="AA456" i="10" s="1"/>
  <c r="AA457" i="10" s="1"/>
  <c r="AA458" i="10" s="1"/>
  <c r="AA459" i="10" s="1"/>
  <c r="AA460" i="10" s="1"/>
  <c r="AA461" i="10" s="1"/>
  <c r="AA462" i="10" s="1"/>
  <c r="AA463" i="10" s="1"/>
  <c r="AA464" i="10" s="1"/>
  <c r="AA465" i="10" s="1"/>
  <c r="AA466" i="10" s="1"/>
  <c r="AA467" i="10" s="1"/>
  <c r="AA468" i="10" s="1"/>
  <c r="AA469" i="10" s="1"/>
  <c r="AA470" i="10" s="1"/>
  <c r="AA471" i="10" s="1"/>
  <c r="AA472" i="10" s="1"/>
  <c r="AA473" i="10" s="1"/>
  <c r="AA474" i="10" s="1"/>
  <c r="AA475" i="10" s="1"/>
  <c r="AA476" i="10" s="1"/>
  <c r="AA477" i="10" s="1"/>
  <c r="AA478" i="10" s="1"/>
  <c r="AA479" i="10" s="1"/>
  <c r="AA480" i="10" s="1"/>
  <c r="AA481" i="10" s="1"/>
  <c r="AA482" i="10" s="1"/>
  <c r="AA483" i="10" s="1"/>
  <c r="AA484" i="10" s="1"/>
  <c r="AA485" i="10" s="1"/>
  <c r="AA486" i="10" s="1"/>
  <c r="AA487" i="10" s="1"/>
  <c r="AA488" i="10" s="1"/>
  <c r="AA489" i="10" s="1"/>
  <c r="AA490" i="10" s="1"/>
  <c r="AA491" i="10" s="1"/>
  <c r="AA492" i="10" s="1"/>
  <c r="AA493" i="10" s="1"/>
  <c r="AA494" i="10" s="1"/>
  <c r="AA495" i="10" s="1"/>
  <c r="AA496" i="10" s="1"/>
  <c r="AA497" i="10" s="1"/>
  <c r="AA498" i="10" s="1"/>
  <c r="AA499" i="10" s="1"/>
  <c r="AA500" i="10" s="1"/>
  <c r="AA501" i="10" s="1"/>
  <c r="AA502" i="10" s="1"/>
  <c r="AA503" i="10" s="1"/>
  <c r="AA504" i="10" s="1"/>
  <c r="AA505" i="10" s="1"/>
  <c r="AA506" i="10" s="1"/>
  <c r="AA507" i="10" s="1"/>
  <c r="AA508" i="10" s="1"/>
  <c r="AA509" i="10" s="1"/>
  <c r="AA510" i="10" s="1"/>
  <c r="AA511" i="10" s="1"/>
  <c r="AA512" i="10" s="1"/>
  <c r="AA513" i="10" s="1"/>
  <c r="AA514" i="10" s="1"/>
  <c r="AA515" i="10" s="1"/>
  <c r="AA516" i="10" s="1"/>
  <c r="AA517" i="10" s="1"/>
  <c r="AA518" i="10" s="1"/>
  <c r="AA519" i="10" s="1"/>
  <c r="AA520" i="10" s="1"/>
  <c r="AA521" i="10" s="1"/>
  <c r="AA522" i="10" s="1"/>
  <c r="AA523" i="10" s="1"/>
  <c r="AA524" i="10" s="1"/>
  <c r="AA525" i="10" s="1"/>
  <c r="AA526" i="10" s="1"/>
  <c r="AA527" i="10" s="1"/>
  <c r="AA528" i="10" s="1"/>
  <c r="AA529" i="10" s="1"/>
  <c r="AA530" i="10" s="1"/>
  <c r="AA531" i="10" s="1"/>
  <c r="AA532" i="10" s="1"/>
  <c r="AA533" i="10" s="1"/>
  <c r="AA534" i="10" s="1"/>
  <c r="AA535" i="10" s="1"/>
  <c r="AA536" i="10" s="1"/>
  <c r="AA537" i="10" s="1"/>
  <c r="AA538" i="10" s="1"/>
  <c r="AA539" i="10" s="1"/>
  <c r="AA540" i="10" s="1"/>
  <c r="AA541" i="10" s="1"/>
  <c r="AA542" i="10" s="1"/>
  <c r="AA543" i="10" s="1"/>
  <c r="AA544" i="10" s="1"/>
  <c r="AA545" i="10" s="1"/>
  <c r="AA546" i="10" s="1"/>
  <c r="AA547" i="10" s="1"/>
  <c r="AA548" i="10" s="1"/>
  <c r="AA549" i="10" s="1"/>
  <c r="AA550" i="10" s="1"/>
  <c r="AA551" i="10" s="1"/>
  <c r="AA552" i="10" s="1"/>
  <c r="AA553" i="10" s="1"/>
  <c r="AA554" i="10" s="1"/>
  <c r="AA555" i="10" s="1"/>
  <c r="AA556" i="10" s="1"/>
  <c r="AA557" i="10" s="1"/>
  <c r="AA558" i="10" s="1"/>
  <c r="AA559" i="10" s="1"/>
  <c r="AA560" i="10" s="1"/>
  <c r="AA561" i="10" s="1"/>
  <c r="AA562" i="10" s="1"/>
  <c r="AA563" i="10" s="1"/>
  <c r="AA564" i="10" s="1"/>
  <c r="AA565" i="10" s="1"/>
  <c r="AA566" i="10" s="1"/>
  <c r="AA567" i="10" s="1"/>
  <c r="AA568" i="10" s="1"/>
  <c r="AA569" i="10" s="1"/>
  <c r="AA570" i="10" s="1"/>
  <c r="AA571" i="10" s="1"/>
  <c r="AA572" i="10" s="1"/>
  <c r="AA573" i="10" s="1"/>
  <c r="AA574" i="10" s="1"/>
  <c r="AA575" i="10" s="1"/>
  <c r="AA576" i="10" s="1"/>
  <c r="AA577" i="10" s="1"/>
  <c r="AA578" i="10" s="1"/>
  <c r="AA579" i="10" s="1"/>
  <c r="AA580" i="10" s="1"/>
  <c r="AA581" i="10" s="1"/>
  <c r="AA582" i="10" s="1"/>
  <c r="AA583" i="10" s="1"/>
  <c r="AA584" i="10" s="1"/>
  <c r="AA585" i="10" s="1"/>
  <c r="AA586" i="10" s="1"/>
  <c r="AA587" i="10" s="1"/>
  <c r="AA588" i="10" s="1"/>
  <c r="AA589" i="10" s="1"/>
  <c r="AA590" i="10" s="1"/>
  <c r="AA591" i="10" s="1"/>
  <c r="AA592" i="10" s="1"/>
  <c r="AA593" i="10" s="1"/>
  <c r="AA594" i="10" s="1"/>
  <c r="AA595" i="10" s="1"/>
  <c r="AA596" i="10" s="1"/>
  <c r="AA597" i="10" s="1"/>
  <c r="AA598" i="10" s="1"/>
  <c r="AA599" i="10" s="1"/>
  <c r="AA600" i="10" s="1"/>
  <c r="AA601" i="10" s="1"/>
  <c r="AA602" i="10" s="1"/>
  <c r="AA603" i="10" s="1"/>
  <c r="AA604" i="10" s="1"/>
  <c r="AA605" i="10" s="1"/>
  <c r="AA606" i="10" s="1"/>
  <c r="AA607" i="10" s="1"/>
  <c r="AA608" i="10" s="1"/>
  <c r="AA609" i="10" s="1"/>
  <c r="AA610" i="10" s="1"/>
  <c r="AA611" i="10" s="1"/>
  <c r="AA612" i="10" s="1"/>
  <c r="AA613" i="10" s="1"/>
  <c r="AA614" i="10" s="1"/>
  <c r="AA615" i="10" s="1"/>
  <c r="AA616" i="10" s="1"/>
  <c r="AA617" i="10" s="1"/>
  <c r="AA618" i="10" s="1"/>
  <c r="AA619" i="10" s="1"/>
  <c r="AA620" i="10" s="1"/>
  <c r="AA621" i="10" s="1"/>
  <c r="AA622" i="10" s="1"/>
  <c r="AA623" i="10" s="1"/>
  <c r="AA624" i="10" s="1"/>
  <c r="AA625" i="10" s="1"/>
  <c r="AA626" i="10" s="1"/>
  <c r="AA627" i="10" s="1"/>
  <c r="AA628" i="10" s="1"/>
  <c r="AA629" i="10" s="1"/>
  <c r="AA630" i="10" s="1"/>
  <c r="AA631" i="10" s="1"/>
  <c r="AA632" i="10" s="1"/>
  <c r="AA633" i="10" s="1"/>
  <c r="AA634" i="10" s="1"/>
  <c r="AA635" i="10" s="1"/>
  <c r="AA636" i="10" s="1"/>
  <c r="AA637" i="10" s="1"/>
  <c r="AA638" i="10" s="1"/>
  <c r="AA639" i="10" s="1"/>
  <c r="AA640" i="10" s="1"/>
  <c r="AA641" i="10" s="1"/>
  <c r="AA642" i="10" s="1"/>
  <c r="AA643" i="10" s="1"/>
  <c r="AA644" i="10" s="1"/>
  <c r="AA645" i="10" s="1"/>
  <c r="AA646" i="10" s="1"/>
  <c r="AA647" i="10" s="1"/>
  <c r="AA648" i="10" s="1"/>
  <c r="AA649" i="10" s="1"/>
  <c r="AA650" i="10" s="1"/>
  <c r="AA651" i="10" s="1"/>
  <c r="AA652" i="10" s="1"/>
  <c r="AA653" i="10" s="1"/>
  <c r="AA654" i="10" s="1"/>
  <c r="AA655" i="10" s="1"/>
  <c r="AA656" i="10" s="1"/>
  <c r="AA657" i="10" s="1"/>
  <c r="AA658" i="10" s="1"/>
  <c r="AA659" i="10" s="1"/>
  <c r="AA660" i="10" s="1"/>
  <c r="AA661" i="10" s="1"/>
  <c r="AA662" i="10" s="1"/>
  <c r="AA663" i="10" s="1"/>
  <c r="AA664" i="10" s="1"/>
  <c r="AA665" i="10" s="1"/>
  <c r="AA666" i="10" s="1"/>
  <c r="AA667" i="10" s="1"/>
  <c r="AA668" i="10" s="1"/>
  <c r="AA669" i="10" s="1"/>
  <c r="AA670" i="10" s="1"/>
  <c r="AA671" i="10" s="1"/>
  <c r="AA672" i="10" s="1"/>
  <c r="AA673" i="10" s="1"/>
  <c r="AA674" i="10" s="1"/>
  <c r="AA675" i="10" s="1"/>
  <c r="AA676" i="10" s="1"/>
  <c r="AA677" i="10" s="1"/>
  <c r="AA678" i="10" s="1"/>
  <c r="AA679" i="10" s="1"/>
  <c r="AA680" i="10" s="1"/>
  <c r="AA681" i="10" s="1"/>
  <c r="AA682" i="10" s="1"/>
  <c r="AA683" i="10" s="1"/>
  <c r="AA684" i="10" s="1"/>
  <c r="AA685" i="10" s="1"/>
  <c r="AA686" i="10" s="1"/>
  <c r="AA687" i="10" s="1"/>
  <c r="AA688" i="10" s="1"/>
  <c r="AA689" i="10" s="1"/>
  <c r="AA690" i="10" s="1"/>
  <c r="AA691" i="10" s="1"/>
  <c r="AA692" i="10" s="1"/>
  <c r="AA693" i="10" s="1"/>
  <c r="AA694" i="10" s="1"/>
  <c r="AA695" i="10" s="1"/>
  <c r="AA696" i="10" s="1"/>
  <c r="AA697" i="10" s="1"/>
  <c r="AA698" i="10" s="1"/>
  <c r="AA699" i="10" s="1"/>
  <c r="AA700" i="10" s="1"/>
  <c r="AA701" i="10" s="1"/>
  <c r="AA702" i="10" s="1"/>
  <c r="AA703" i="10" s="1"/>
  <c r="AA704" i="10" s="1"/>
  <c r="AA705" i="10" s="1"/>
  <c r="AA706" i="10" s="1"/>
  <c r="AA707" i="10" s="1"/>
  <c r="AA708" i="10" s="1"/>
  <c r="AA709" i="10" s="1"/>
  <c r="AA710" i="10" s="1"/>
  <c r="AA711" i="10" s="1"/>
  <c r="AA712" i="10" s="1"/>
  <c r="AA713" i="10" s="1"/>
  <c r="AA714" i="10" s="1"/>
  <c r="AA715" i="10" s="1"/>
  <c r="AA716" i="10" s="1"/>
  <c r="AA717" i="10" s="1"/>
  <c r="AA718" i="10" s="1"/>
  <c r="AA719" i="10" s="1"/>
  <c r="AA720" i="10" s="1"/>
  <c r="AA721" i="10" s="1"/>
  <c r="AA722" i="10" s="1"/>
  <c r="AA723" i="10" s="1"/>
  <c r="AA724" i="10" s="1"/>
  <c r="AA725" i="10" s="1"/>
  <c r="AA726" i="10" s="1"/>
  <c r="AA727" i="10" s="1"/>
  <c r="AA728" i="10" s="1"/>
  <c r="AA729" i="10" s="1"/>
  <c r="AA730" i="10" s="1"/>
  <c r="AA731" i="10" s="1"/>
  <c r="AA732" i="10" s="1"/>
  <c r="AA733" i="10" s="1"/>
  <c r="AA734" i="10" s="1"/>
  <c r="AA735" i="10" s="1"/>
  <c r="AA736" i="10" s="1"/>
  <c r="AA737" i="10" s="1"/>
  <c r="AA738" i="10" s="1"/>
  <c r="AA739" i="10" s="1"/>
  <c r="AA740" i="10" s="1"/>
  <c r="AA741" i="10" s="1"/>
  <c r="AA742" i="10" s="1"/>
  <c r="AA743" i="10" s="1"/>
  <c r="AA744" i="10" s="1"/>
  <c r="AA745" i="10" s="1"/>
  <c r="AA746" i="10" s="1"/>
  <c r="AA747" i="10" s="1"/>
  <c r="AA748" i="10" s="1"/>
  <c r="AA749" i="10" s="1"/>
  <c r="AA750" i="10" s="1"/>
  <c r="AA751" i="10" s="1"/>
  <c r="AA752" i="10" s="1"/>
  <c r="AA753" i="10" s="1"/>
  <c r="AA754" i="10" s="1"/>
  <c r="AA755" i="10" s="1"/>
  <c r="AA756" i="10" s="1"/>
  <c r="AA757" i="10" s="1"/>
  <c r="AA758" i="10" s="1"/>
  <c r="AA759" i="10" s="1"/>
  <c r="AA760" i="10" s="1"/>
  <c r="AA761" i="10" s="1"/>
  <c r="AA762" i="10" s="1"/>
  <c r="AA763" i="10" s="1"/>
  <c r="AA764" i="10" s="1"/>
  <c r="AA765" i="10" s="1"/>
  <c r="AA766" i="10" s="1"/>
  <c r="AA767" i="10" s="1"/>
  <c r="AA768" i="10" s="1"/>
  <c r="AA769" i="10" s="1"/>
  <c r="AA770" i="10" s="1"/>
  <c r="AA771" i="10" s="1"/>
  <c r="AA772" i="10" s="1"/>
  <c r="AA773" i="10" s="1"/>
  <c r="AA774" i="10" s="1"/>
  <c r="AA775" i="10" s="1"/>
  <c r="AA776" i="10" s="1"/>
  <c r="AA777" i="10" s="1"/>
  <c r="AA778" i="10" s="1"/>
  <c r="AA779" i="10" s="1"/>
  <c r="AA780" i="10" s="1"/>
  <c r="AA781" i="10" s="1"/>
  <c r="AA782" i="10" s="1"/>
  <c r="AA783" i="10" s="1"/>
  <c r="AA784" i="10" s="1"/>
  <c r="AA785" i="10" s="1"/>
  <c r="AA786" i="10" s="1"/>
  <c r="AA787" i="10" s="1"/>
  <c r="AA788" i="10" s="1"/>
  <c r="AA789" i="10" s="1"/>
  <c r="AA790" i="10" s="1"/>
  <c r="AA791" i="10" s="1"/>
  <c r="AA792" i="10" s="1"/>
  <c r="AA793" i="10" s="1"/>
  <c r="AA794" i="10" s="1"/>
  <c r="AA795" i="10" s="1"/>
  <c r="AA796" i="10" s="1"/>
  <c r="AA797" i="10" s="1"/>
  <c r="AA798" i="10" s="1"/>
  <c r="AA799" i="10" s="1"/>
  <c r="AA800" i="10" s="1"/>
  <c r="AA801" i="10" s="1"/>
  <c r="AA802" i="10" s="1"/>
  <c r="AA803" i="10" s="1"/>
  <c r="AA804" i="10" s="1"/>
  <c r="AA805" i="10" s="1"/>
  <c r="AA806" i="10" s="1"/>
  <c r="AA807" i="10" s="1"/>
  <c r="AA808" i="10" s="1"/>
  <c r="AA809" i="10" s="1"/>
  <c r="AA810" i="10" s="1"/>
  <c r="AA811" i="10" s="1"/>
  <c r="AA812" i="10" s="1"/>
  <c r="AA813" i="10" s="1"/>
  <c r="AA814" i="10" s="1"/>
  <c r="AA815" i="10" s="1"/>
  <c r="AA816" i="10" s="1"/>
  <c r="AA817" i="10" s="1"/>
  <c r="AA818" i="10" s="1"/>
  <c r="AA819" i="10" s="1"/>
  <c r="AA820" i="10" s="1"/>
  <c r="AA821" i="10" s="1"/>
  <c r="AA822" i="10" s="1"/>
  <c r="AA823" i="10" s="1"/>
  <c r="AA824" i="10" s="1"/>
  <c r="AA825" i="10" s="1"/>
  <c r="AA826" i="10" s="1"/>
  <c r="AA827" i="10" s="1"/>
  <c r="AA828" i="10" s="1"/>
  <c r="AA829" i="10" s="1"/>
  <c r="AA830" i="10" s="1"/>
  <c r="AA831" i="10" s="1"/>
  <c r="AA832" i="10" s="1"/>
  <c r="AA833" i="10" s="1"/>
  <c r="AA834" i="10" s="1"/>
  <c r="AA835" i="10" s="1"/>
  <c r="AA836" i="10" s="1"/>
  <c r="AA837" i="10" s="1"/>
  <c r="AA838" i="10" s="1"/>
  <c r="AA839" i="10" s="1"/>
  <c r="AA840" i="10" s="1"/>
  <c r="AA841" i="10" s="1"/>
  <c r="AA842" i="10" s="1"/>
  <c r="AA843" i="10" s="1"/>
  <c r="AA844" i="10" s="1"/>
  <c r="AA845" i="10" s="1"/>
  <c r="AA846" i="10" s="1"/>
  <c r="AA847" i="10" s="1"/>
  <c r="AA848" i="10" s="1"/>
  <c r="AA849" i="10" s="1"/>
  <c r="AA850" i="10" s="1"/>
  <c r="AA851" i="10" s="1"/>
  <c r="AA852" i="10" s="1"/>
  <c r="AA853" i="10" s="1"/>
  <c r="AA854" i="10" s="1"/>
  <c r="AA855" i="10" s="1"/>
  <c r="AA856" i="10" s="1"/>
  <c r="AA857" i="10" s="1"/>
  <c r="AA858" i="10" s="1"/>
  <c r="AA859" i="10" s="1"/>
  <c r="AA860" i="10" s="1"/>
  <c r="AA861" i="10" s="1"/>
  <c r="AA862" i="10" s="1"/>
  <c r="AA863" i="10" s="1"/>
  <c r="AA864" i="10" s="1"/>
  <c r="AA865" i="10" s="1"/>
  <c r="AA866" i="10" s="1"/>
  <c r="AA867" i="10" s="1"/>
  <c r="AA868" i="10" s="1"/>
  <c r="AA869" i="10" s="1"/>
  <c r="AA870" i="10" s="1"/>
  <c r="AA871" i="10" s="1"/>
  <c r="AA872" i="10" s="1"/>
  <c r="AA873" i="10" s="1"/>
  <c r="AA874" i="10" s="1"/>
  <c r="AA875" i="10" s="1"/>
  <c r="AA876" i="10" s="1"/>
  <c r="AA877" i="10" s="1"/>
  <c r="AA878" i="10" s="1"/>
  <c r="AA879" i="10" s="1"/>
  <c r="AA880" i="10" s="1"/>
  <c r="AA881" i="10" s="1"/>
  <c r="AA882" i="10" s="1"/>
  <c r="AA883" i="10" s="1"/>
  <c r="AA884" i="10" s="1"/>
  <c r="AA885" i="10" s="1"/>
  <c r="AA886" i="10" s="1"/>
  <c r="AA887" i="10" s="1"/>
  <c r="AA888" i="10" s="1"/>
  <c r="AA889" i="10" s="1"/>
  <c r="AA890" i="10" s="1"/>
  <c r="AA891" i="10" s="1"/>
  <c r="AA892" i="10" s="1"/>
  <c r="AA893" i="10" s="1"/>
  <c r="AA894" i="10" s="1"/>
  <c r="AA895" i="10" s="1"/>
  <c r="AA896" i="10" s="1"/>
  <c r="AA897" i="10" s="1"/>
  <c r="AA898" i="10" s="1"/>
  <c r="AA899" i="10" s="1"/>
  <c r="AA900" i="10" s="1"/>
  <c r="AA901" i="10" s="1"/>
  <c r="AA902" i="10" s="1"/>
  <c r="AA903" i="10" s="1"/>
  <c r="AA904" i="10" s="1"/>
  <c r="AA905" i="10" s="1"/>
  <c r="AA906" i="10" s="1"/>
  <c r="AA907" i="10" s="1"/>
  <c r="AA908" i="10" s="1"/>
  <c r="AA909" i="10" s="1"/>
  <c r="AA910" i="10" s="1"/>
  <c r="AA911" i="10" s="1"/>
  <c r="AA912" i="10" s="1"/>
  <c r="AA913" i="10" s="1"/>
  <c r="AA914" i="10" s="1"/>
  <c r="AA915" i="10" s="1"/>
  <c r="AA916" i="10" s="1"/>
  <c r="AA917" i="10" s="1"/>
  <c r="AA918" i="10" s="1"/>
  <c r="AA919" i="10" s="1"/>
  <c r="AA920" i="10" s="1"/>
  <c r="AA921" i="10" s="1"/>
  <c r="AA922" i="10" s="1"/>
  <c r="AA923" i="10" s="1"/>
  <c r="AA924" i="10" s="1"/>
  <c r="AA925" i="10" s="1"/>
  <c r="AA926" i="10" s="1"/>
  <c r="AA927" i="10" s="1"/>
  <c r="AA928" i="10" s="1"/>
  <c r="AA929" i="10" s="1"/>
  <c r="AA930" i="10" s="1"/>
  <c r="AA931" i="10" s="1"/>
  <c r="AA932" i="10" s="1"/>
  <c r="AA933" i="10" s="1"/>
  <c r="AA934" i="10" s="1"/>
  <c r="AA935" i="10" s="1"/>
  <c r="AA936" i="10" s="1"/>
  <c r="AA937" i="10" s="1"/>
  <c r="AA938" i="10" s="1"/>
  <c r="AA939" i="10" s="1"/>
  <c r="AA940" i="10" s="1"/>
  <c r="AA941" i="10" s="1"/>
  <c r="AA942" i="10" s="1"/>
  <c r="AA943" i="10" s="1"/>
  <c r="AA944" i="10" s="1"/>
  <c r="AA945" i="10" s="1"/>
  <c r="AA946" i="10" s="1"/>
  <c r="AA947" i="10" s="1"/>
  <c r="AA948" i="10" s="1"/>
  <c r="AA949" i="10" s="1"/>
  <c r="AA950" i="10" s="1"/>
  <c r="AA951" i="10" s="1"/>
  <c r="AA952" i="10" s="1"/>
  <c r="AA953" i="10" s="1"/>
  <c r="AA954" i="10" s="1"/>
  <c r="AA955" i="10" s="1"/>
  <c r="AA956" i="10" s="1"/>
  <c r="AA957" i="10" s="1"/>
  <c r="AA958" i="10" s="1"/>
  <c r="AA959" i="10" s="1"/>
  <c r="AA960" i="10" s="1"/>
  <c r="AA961" i="10" s="1"/>
  <c r="AA962" i="10" s="1"/>
  <c r="AA963" i="10" s="1"/>
  <c r="AA964" i="10" s="1"/>
  <c r="AA965" i="10" s="1"/>
  <c r="AA966" i="10" s="1"/>
  <c r="AA967" i="10" s="1"/>
  <c r="AA968" i="10" s="1"/>
  <c r="AA969" i="10" s="1"/>
  <c r="AA970" i="10" s="1"/>
  <c r="AA971" i="10" s="1"/>
  <c r="AA972" i="10" s="1"/>
  <c r="AA973" i="10" s="1"/>
  <c r="AA974" i="10" s="1"/>
  <c r="AA975" i="10" s="1"/>
  <c r="AA976" i="10" s="1"/>
  <c r="AA977" i="10" s="1"/>
  <c r="AA978" i="10" s="1"/>
  <c r="AA979" i="10" s="1"/>
  <c r="AA980" i="10" s="1"/>
  <c r="AA981" i="10" s="1"/>
  <c r="AA982" i="10" s="1"/>
  <c r="AA983" i="10" s="1"/>
  <c r="AA984" i="10" s="1"/>
  <c r="AA985" i="10" s="1"/>
  <c r="AA986" i="10" s="1"/>
  <c r="AA987" i="10" s="1"/>
  <c r="AA988" i="10" s="1"/>
  <c r="AA989" i="10" s="1"/>
  <c r="AA990" i="10" s="1"/>
  <c r="AA991" i="10" s="1"/>
  <c r="AA992" i="10" s="1"/>
  <c r="AA993" i="10" s="1"/>
  <c r="AA994" i="10" s="1"/>
  <c r="AA995" i="10" s="1"/>
  <c r="AA996" i="10" s="1"/>
  <c r="AA997" i="10" s="1"/>
  <c r="AA998" i="10" s="1"/>
  <c r="AA999" i="10" s="1"/>
  <c r="AA1000" i="10" s="1"/>
  <c r="AA1001" i="10" s="1"/>
  <c r="AA1002" i="10" s="1"/>
  <c r="AA1003" i="10" s="1"/>
  <c r="AA1004" i="10" s="1"/>
  <c r="AA1005" i="10" s="1"/>
  <c r="AA1006" i="10" s="1"/>
  <c r="AA1007" i="10" s="1"/>
  <c r="AA1008" i="10" s="1"/>
  <c r="AA1009" i="10" s="1"/>
  <c r="AA1010" i="10" s="1"/>
  <c r="AA1011" i="10" s="1"/>
  <c r="AA1012" i="10" s="1"/>
  <c r="AA1013" i="10" s="1"/>
  <c r="AA1014" i="10" s="1"/>
  <c r="AA1015" i="10" s="1"/>
  <c r="AA1016" i="10" s="1"/>
  <c r="AA1017" i="10" s="1"/>
  <c r="AA1018" i="10" s="1"/>
  <c r="AA1019" i="10" s="1"/>
  <c r="AA1020" i="10" s="1"/>
  <c r="AA1021" i="10" s="1"/>
  <c r="AA1022" i="10" s="1"/>
  <c r="AA1023" i="10" s="1"/>
  <c r="AA1024" i="10" s="1"/>
  <c r="AA1025" i="10" s="1"/>
  <c r="AA1026" i="10" s="1"/>
  <c r="AA1027" i="10" s="1"/>
  <c r="AA1028" i="10" s="1"/>
  <c r="AA1029" i="10" s="1"/>
  <c r="AA1030" i="10" s="1"/>
  <c r="AA1031" i="10" s="1"/>
  <c r="AA1032" i="10" s="1"/>
  <c r="AA1033" i="10" s="1"/>
  <c r="AA1034" i="10" s="1"/>
  <c r="AA1035" i="10" s="1"/>
  <c r="AA1036" i="10" s="1"/>
  <c r="AA1037" i="10" s="1"/>
  <c r="AA1038" i="10" s="1"/>
  <c r="AA1039" i="10" s="1"/>
  <c r="AA1040" i="10" s="1"/>
  <c r="AA1041" i="10" s="1"/>
  <c r="AA1042" i="10" s="1"/>
  <c r="AA1043" i="10" s="1"/>
  <c r="AA1044" i="10" s="1"/>
  <c r="AA1045" i="10" s="1"/>
  <c r="AA1046" i="10" s="1"/>
  <c r="AA1047" i="10" s="1"/>
  <c r="AA1048" i="10" s="1"/>
  <c r="AA1049" i="10" s="1"/>
  <c r="AA1050" i="10" s="1"/>
  <c r="AA1051" i="10" s="1"/>
  <c r="AA1052" i="10" s="1"/>
  <c r="AA1053" i="10" s="1"/>
  <c r="AA1054" i="10" s="1"/>
  <c r="AA1055" i="10" s="1"/>
  <c r="AA1056" i="10" s="1"/>
  <c r="AA1057" i="10" s="1"/>
  <c r="AA1058" i="10" s="1"/>
  <c r="AA1059" i="10" s="1"/>
  <c r="AA1060" i="10" s="1"/>
  <c r="AA1061" i="10" s="1"/>
  <c r="AA1062" i="10" s="1"/>
  <c r="AA1063" i="10" s="1"/>
  <c r="AA1064" i="10" s="1"/>
  <c r="AA1065" i="10" s="1"/>
  <c r="AA1066" i="10" s="1"/>
  <c r="AA1067" i="10" s="1"/>
  <c r="AA1068" i="10" s="1"/>
  <c r="AA1069" i="10" s="1"/>
  <c r="AA1070" i="10" s="1"/>
  <c r="AA1071" i="10" s="1"/>
  <c r="AA1072" i="10" s="1"/>
  <c r="AA1073" i="10" s="1"/>
  <c r="AA1074" i="10" s="1"/>
  <c r="AA1075" i="10" s="1"/>
  <c r="AA1076" i="10" s="1"/>
  <c r="AA1077" i="10" s="1"/>
  <c r="AA1078" i="10" s="1"/>
  <c r="AA1079" i="10" s="1"/>
  <c r="AA1080" i="10" s="1"/>
  <c r="AA1081" i="10" s="1"/>
  <c r="AA1082" i="10" s="1"/>
  <c r="AA1083" i="10" s="1"/>
  <c r="AA1084" i="10" s="1"/>
  <c r="AA1085" i="10" s="1"/>
  <c r="AA1086" i="10" s="1"/>
  <c r="AA1087" i="10" s="1"/>
  <c r="AA1088" i="10" s="1"/>
  <c r="AA1089" i="10" s="1"/>
  <c r="AA1090" i="10" s="1"/>
  <c r="AA1091" i="10" s="1"/>
  <c r="AA1092" i="10" s="1"/>
  <c r="AA1093" i="10" s="1"/>
  <c r="AA1094" i="10" s="1"/>
  <c r="AA1095" i="10" s="1"/>
  <c r="AA1096" i="10" s="1"/>
  <c r="AA1097" i="10" s="1"/>
  <c r="AA1098" i="10" s="1"/>
  <c r="AA1099" i="10" s="1"/>
  <c r="AA1100" i="10" s="1"/>
  <c r="AA1101" i="10" s="1"/>
  <c r="AA1102" i="10" s="1"/>
  <c r="AA1103" i="10" s="1"/>
  <c r="AA1104" i="10" s="1"/>
  <c r="AA1105" i="10" s="1"/>
  <c r="AA1106" i="10" s="1"/>
  <c r="AA1107" i="10" s="1"/>
  <c r="AA1108" i="10" s="1"/>
  <c r="AA1109" i="10" s="1"/>
  <c r="AA1110" i="10" s="1"/>
  <c r="AA1111" i="10" s="1"/>
  <c r="AA1112" i="10" s="1"/>
  <c r="AA1113" i="10" s="1"/>
  <c r="AA1114" i="10" s="1"/>
  <c r="AA1115" i="10" s="1"/>
  <c r="AA1116" i="10" s="1"/>
  <c r="AA1117" i="10" s="1"/>
  <c r="AA1118" i="10" s="1"/>
  <c r="AA1119" i="10" s="1"/>
  <c r="AA1120" i="10" s="1"/>
  <c r="AA1121" i="10" s="1"/>
  <c r="AA1122" i="10" s="1"/>
  <c r="AA1123" i="10" s="1"/>
  <c r="AA1124" i="10" s="1"/>
  <c r="AA1125" i="10" s="1"/>
  <c r="AA1126" i="10" s="1"/>
  <c r="AA1127" i="10" s="1"/>
  <c r="AA1128" i="10" s="1"/>
  <c r="AA1129" i="10" s="1"/>
  <c r="AA1130" i="10" s="1"/>
  <c r="AA1131" i="10" s="1"/>
  <c r="AA1132" i="10" s="1"/>
  <c r="AA1133" i="10" s="1"/>
  <c r="AA1134" i="10" s="1"/>
  <c r="AA1135" i="10" s="1"/>
  <c r="AA1136" i="10" s="1"/>
  <c r="AA1137" i="10" s="1"/>
  <c r="AA1138" i="10" s="1"/>
  <c r="AA1139" i="10" s="1"/>
  <c r="AA1140" i="10" s="1"/>
  <c r="AA1141" i="10" s="1"/>
  <c r="AA1142" i="10" s="1"/>
  <c r="AA1143" i="10" s="1"/>
  <c r="AA1144" i="10" s="1"/>
  <c r="AA1145" i="10" s="1"/>
  <c r="AA1146" i="10" s="1"/>
  <c r="AA1147" i="10" s="1"/>
  <c r="AA1148" i="10" s="1"/>
  <c r="AA1149" i="10" s="1"/>
  <c r="AA1150" i="10" s="1"/>
  <c r="AA1151" i="10" s="1"/>
  <c r="AA1152" i="10" s="1"/>
  <c r="AA1153" i="10" s="1"/>
  <c r="AA1154" i="10" s="1"/>
  <c r="AA1155" i="10" s="1"/>
  <c r="AA1156" i="10" s="1"/>
  <c r="AA1157" i="10" s="1"/>
  <c r="AA1158" i="10" s="1"/>
  <c r="AA1159" i="10" s="1"/>
  <c r="AA1160" i="10" s="1"/>
  <c r="AA1161" i="10" s="1"/>
  <c r="AA1162" i="10" s="1"/>
  <c r="AA1163" i="10" s="1"/>
  <c r="AA1164" i="10" s="1"/>
  <c r="AA1165" i="10" s="1"/>
  <c r="AA1166" i="10" s="1"/>
  <c r="AA1167" i="10" s="1"/>
  <c r="AA1168" i="10" s="1"/>
  <c r="AA1169" i="10" s="1"/>
  <c r="AA1170" i="10" s="1"/>
  <c r="AA1171" i="10" s="1"/>
  <c r="AA1172" i="10" s="1"/>
  <c r="AA1173" i="10" s="1"/>
  <c r="AA1174" i="10" s="1"/>
  <c r="AA1175" i="10" s="1"/>
  <c r="AA1176" i="10" s="1"/>
  <c r="AA1177" i="10" s="1"/>
  <c r="AA1178" i="10" s="1"/>
  <c r="AA1179" i="10" s="1"/>
  <c r="AA1180" i="10" s="1"/>
  <c r="AA1181" i="10" s="1"/>
  <c r="AA1182" i="10" s="1"/>
  <c r="AA1183" i="10" s="1"/>
  <c r="AA1184" i="10" s="1"/>
  <c r="AA1185" i="10" s="1"/>
  <c r="AA1186" i="10" s="1"/>
  <c r="AA1187" i="10" s="1"/>
  <c r="AA1188" i="10" s="1"/>
  <c r="AA1189" i="10" s="1"/>
  <c r="AA1190" i="10" s="1"/>
  <c r="AA1191" i="10" s="1"/>
  <c r="AA1192" i="10" s="1"/>
  <c r="AA1193" i="10" s="1"/>
  <c r="AA1194" i="10" s="1"/>
  <c r="AA1195" i="10" s="1"/>
  <c r="AA1196" i="10" s="1"/>
  <c r="AA1197" i="10" s="1"/>
  <c r="AA1198" i="10" s="1"/>
  <c r="AA1199" i="10" s="1"/>
  <c r="AA1200" i="10" s="1"/>
  <c r="AA1201" i="10" s="1"/>
  <c r="AA1202" i="10" s="1"/>
  <c r="AA1203" i="10" s="1"/>
  <c r="AA1204" i="10" s="1"/>
  <c r="AA1205" i="10" s="1"/>
  <c r="AA1206" i="10" s="1"/>
  <c r="AA1207" i="10" s="1"/>
  <c r="AA1208" i="10" s="1"/>
  <c r="AA1209" i="10" s="1"/>
  <c r="AA1210" i="10" s="1"/>
  <c r="AA1211" i="10" s="1"/>
  <c r="AA1212" i="10" s="1"/>
  <c r="AA1213" i="10" s="1"/>
  <c r="AA1214" i="10" s="1"/>
  <c r="AA1215" i="10" s="1"/>
  <c r="AA1216" i="10" s="1"/>
  <c r="AA1217" i="10" s="1"/>
  <c r="AA1218" i="10" s="1"/>
  <c r="AA1219" i="10" s="1"/>
  <c r="AA1220" i="10" s="1"/>
  <c r="AA1221" i="10" s="1"/>
  <c r="AA1222" i="10" s="1"/>
  <c r="AA1223" i="10" s="1"/>
  <c r="AA1224" i="10" s="1"/>
  <c r="AA1225" i="10" s="1"/>
  <c r="AA1226" i="10" s="1"/>
  <c r="AA1227" i="10" s="1"/>
  <c r="AA1228" i="10" s="1"/>
  <c r="AA1229" i="10" s="1"/>
  <c r="AA1230" i="10" s="1"/>
  <c r="AA1231" i="10" s="1"/>
  <c r="AA1232" i="10" s="1"/>
  <c r="AA1233" i="10" s="1"/>
  <c r="AA1234" i="10" s="1"/>
  <c r="AA1235" i="10" s="1"/>
  <c r="AA1236" i="10" s="1"/>
  <c r="AA1237" i="10" s="1"/>
  <c r="AA1238" i="10" s="1"/>
  <c r="AA1239" i="10" s="1"/>
  <c r="AA1240" i="10" s="1"/>
  <c r="AA1241" i="10" s="1"/>
  <c r="AA1242" i="10" s="1"/>
  <c r="AA1243" i="10" s="1"/>
  <c r="AA1244" i="10" s="1"/>
  <c r="AA1245" i="10" s="1"/>
  <c r="AA1246" i="10" s="1"/>
  <c r="AA1247" i="10" s="1"/>
  <c r="AA1248" i="10" s="1"/>
  <c r="AA1249" i="10" s="1"/>
  <c r="AA1250" i="10" s="1"/>
  <c r="AA1251" i="10" s="1"/>
  <c r="AA1252" i="10" s="1"/>
  <c r="AA1253" i="10" s="1"/>
  <c r="AA1254" i="10" s="1"/>
  <c r="AA1255" i="10" s="1"/>
  <c r="AA1256" i="10" s="1"/>
  <c r="AA1257" i="10" s="1"/>
  <c r="AA1258" i="10" s="1"/>
  <c r="AA1259" i="10" s="1"/>
  <c r="AA1260" i="10" s="1"/>
  <c r="AA1261" i="10" s="1"/>
  <c r="AA1262" i="10" s="1"/>
  <c r="AA1263" i="10" s="1"/>
  <c r="AA1264" i="10" s="1"/>
  <c r="AA1265" i="10" s="1"/>
  <c r="AA1266" i="10" s="1"/>
  <c r="AA1267" i="10" s="1"/>
  <c r="AA1268" i="10" s="1"/>
  <c r="AA1269" i="10" s="1"/>
  <c r="AA1270" i="10" s="1"/>
  <c r="AA1271" i="10" s="1"/>
  <c r="AA1272" i="10" s="1"/>
  <c r="AA1273" i="10" s="1"/>
  <c r="AA1274" i="10" s="1"/>
  <c r="AA1275" i="10" s="1"/>
  <c r="AA1276" i="10" s="1"/>
  <c r="AA1277" i="10" s="1"/>
  <c r="AA1278" i="10" s="1"/>
  <c r="AA1279" i="10" s="1"/>
  <c r="AA1280" i="10" s="1"/>
  <c r="AA1281" i="10" s="1"/>
  <c r="AA1282" i="10" s="1"/>
  <c r="AA1283" i="10" s="1"/>
  <c r="AA1284" i="10" s="1"/>
  <c r="AA1285" i="10" s="1"/>
  <c r="AA1286" i="10" s="1"/>
  <c r="AA1287" i="10" s="1"/>
  <c r="AA1288" i="10" s="1"/>
  <c r="AA1289" i="10" s="1"/>
  <c r="AA1290" i="10" s="1"/>
  <c r="AA1291" i="10" s="1"/>
  <c r="AA1292" i="10" s="1"/>
  <c r="AA1293" i="10" s="1"/>
  <c r="AA1294" i="10" s="1"/>
  <c r="AA1295" i="10" s="1"/>
  <c r="AA1296" i="10" s="1"/>
  <c r="AA1297" i="10" s="1"/>
  <c r="AA1298" i="10" s="1"/>
  <c r="AA1299" i="10" s="1"/>
  <c r="AA1300" i="10" s="1"/>
  <c r="AA1301" i="10" s="1"/>
  <c r="AA1302" i="10" s="1"/>
  <c r="AA1303" i="10" s="1"/>
  <c r="AA1304" i="10" s="1"/>
  <c r="AA1305" i="10" s="1"/>
  <c r="AA1306" i="10" s="1"/>
  <c r="AA1307" i="10" s="1"/>
  <c r="AA1308" i="10" s="1"/>
  <c r="AA1309" i="10" s="1"/>
  <c r="AA1310" i="10" s="1"/>
  <c r="AA1311" i="10" s="1"/>
  <c r="AA1312" i="10" s="1"/>
  <c r="AA1313" i="10" s="1"/>
  <c r="AA1314" i="10" s="1"/>
  <c r="AA1315" i="10" s="1"/>
  <c r="AA1316" i="10" s="1"/>
  <c r="AA1317" i="10" s="1"/>
  <c r="AA1318" i="10" s="1"/>
  <c r="AA1319" i="10" s="1"/>
  <c r="AA1320" i="10" s="1"/>
  <c r="AA1321" i="10" s="1"/>
  <c r="AA1322" i="10" s="1"/>
  <c r="AA1323" i="10" s="1"/>
  <c r="AA1324" i="10" s="1"/>
  <c r="AA1325" i="10" s="1"/>
  <c r="AA1326" i="10" s="1"/>
  <c r="AA1327" i="10" s="1"/>
  <c r="AA1328" i="10" s="1"/>
  <c r="AA1329" i="10" s="1"/>
  <c r="AA1330" i="10" s="1"/>
  <c r="AA1331" i="10" s="1"/>
  <c r="AA1332" i="10" s="1"/>
  <c r="AA1333" i="10" s="1"/>
  <c r="AA1334" i="10" s="1"/>
  <c r="AA1335" i="10" s="1"/>
  <c r="AA1336" i="10" s="1"/>
  <c r="AA1337" i="10" s="1"/>
  <c r="AA1338" i="10" s="1"/>
  <c r="AA1339" i="10" s="1"/>
  <c r="AA1340" i="10" s="1"/>
  <c r="AA1341" i="10" s="1"/>
  <c r="AA1342" i="10" s="1"/>
  <c r="AA1343" i="10" s="1"/>
  <c r="AA1344" i="10" s="1"/>
  <c r="AA1345" i="10" s="1"/>
  <c r="AA1346" i="10" s="1"/>
  <c r="AA1347" i="10" s="1"/>
  <c r="AA1348" i="10" s="1"/>
  <c r="AA1349" i="10" s="1"/>
  <c r="AA1350" i="10" s="1"/>
  <c r="AA1351" i="10" s="1"/>
  <c r="AA1352" i="10" s="1"/>
  <c r="AA1353" i="10" s="1"/>
  <c r="AA1354" i="10" s="1"/>
  <c r="AA1355" i="10" s="1"/>
  <c r="AA1356" i="10" s="1"/>
  <c r="AA1357" i="10" s="1"/>
  <c r="AA1358" i="10" s="1"/>
  <c r="AA1359" i="10" s="1"/>
  <c r="AA1360" i="10" s="1"/>
  <c r="AA1361" i="10" s="1"/>
  <c r="AA1362" i="10" s="1"/>
  <c r="AA1363" i="10" s="1"/>
  <c r="AA1364" i="10" s="1"/>
  <c r="AA1365" i="10" s="1"/>
  <c r="AA1366" i="10" s="1"/>
  <c r="AA1367" i="10" s="1"/>
  <c r="AA1368" i="10" s="1"/>
  <c r="AA1369" i="10" s="1"/>
  <c r="AA1370" i="10" s="1"/>
  <c r="AA1371" i="10" s="1"/>
  <c r="AA1372" i="10" s="1"/>
  <c r="AA1373" i="10" s="1"/>
  <c r="AA1374" i="10" s="1"/>
  <c r="AA1375" i="10" s="1"/>
  <c r="AA1376" i="10" s="1"/>
  <c r="AA1377" i="10" s="1"/>
  <c r="AA1378" i="10" s="1"/>
  <c r="AA1379" i="10" s="1"/>
  <c r="AA1380" i="10" s="1"/>
  <c r="AA1381" i="10" s="1"/>
  <c r="AA1382" i="10" s="1"/>
  <c r="AA1383" i="10" s="1"/>
  <c r="AA1384" i="10" s="1"/>
  <c r="AA1385" i="10" s="1"/>
  <c r="AA1386" i="10" s="1"/>
  <c r="AA1387" i="10" s="1"/>
  <c r="AA1388" i="10" s="1"/>
  <c r="AA1389" i="10" s="1"/>
  <c r="AA1390" i="10" s="1"/>
  <c r="AA1391" i="10" s="1"/>
  <c r="AA1392" i="10" s="1"/>
  <c r="AA1393" i="10" s="1"/>
  <c r="AA1394" i="10" s="1"/>
  <c r="AA1395" i="10" s="1"/>
  <c r="AA1396" i="10" s="1"/>
  <c r="AA1397" i="10" s="1"/>
  <c r="AA1398" i="10" s="1"/>
  <c r="AA1399" i="10" s="1"/>
  <c r="AA1400" i="10" s="1"/>
  <c r="AA1401" i="10" s="1"/>
  <c r="AA1402" i="10" s="1"/>
  <c r="AA1403" i="10" s="1"/>
  <c r="AA1404" i="10" s="1"/>
  <c r="AA1405" i="10" s="1"/>
  <c r="AA1406" i="10" s="1"/>
  <c r="AA1407" i="10" s="1"/>
  <c r="AA1408" i="10" s="1"/>
  <c r="AA1409" i="10" s="1"/>
  <c r="AA1410" i="10" s="1"/>
  <c r="AA1411" i="10" s="1"/>
  <c r="AA1412" i="10" s="1"/>
  <c r="AA1413" i="10" s="1"/>
  <c r="AA1414" i="10" s="1"/>
  <c r="AA1415" i="10" s="1"/>
  <c r="AA1416" i="10" s="1"/>
  <c r="AA1417" i="10" s="1"/>
  <c r="AA1418" i="10" s="1"/>
  <c r="AA1419" i="10" s="1"/>
  <c r="AA1420" i="10" s="1"/>
  <c r="AA1421" i="10" s="1"/>
  <c r="AA1422" i="10" s="1"/>
  <c r="AA1423" i="10" s="1"/>
  <c r="AA1424" i="10" s="1"/>
  <c r="AA1425" i="10" s="1"/>
  <c r="AA1426" i="10" s="1"/>
  <c r="AA1427" i="10" s="1"/>
  <c r="AA1428" i="10" s="1"/>
  <c r="AA1429" i="10" s="1"/>
  <c r="AA1430" i="10" s="1"/>
  <c r="AA1431" i="10" s="1"/>
  <c r="AA1432" i="10" s="1"/>
  <c r="AA1433" i="10" s="1"/>
  <c r="AA1434" i="10" s="1"/>
  <c r="AA1435" i="10" s="1"/>
  <c r="AA1436" i="10" s="1"/>
  <c r="AA1437" i="10" s="1"/>
  <c r="AA1438" i="10" s="1"/>
  <c r="AA1439" i="10" s="1"/>
  <c r="AA1440" i="10" s="1"/>
  <c r="AA1441" i="10" s="1"/>
  <c r="AA1442" i="10" s="1"/>
  <c r="AA1443" i="10" s="1"/>
  <c r="AA1444" i="10" s="1"/>
  <c r="AA1445" i="10" s="1"/>
  <c r="AA1446" i="10" s="1"/>
  <c r="AA1447" i="10" s="1"/>
  <c r="AA1448" i="10" s="1"/>
  <c r="AA1449" i="10" s="1"/>
  <c r="AA1450" i="10" s="1"/>
  <c r="AA1451" i="10" s="1"/>
  <c r="AA1452" i="10" s="1"/>
  <c r="AA1453" i="10" s="1"/>
  <c r="AA1454" i="10" s="1"/>
  <c r="AA1455" i="10" s="1"/>
  <c r="AA1456" i="10" s="1"/>
  <c r="AA1457" i="10" s="1"/>
  <c r="AA1458" i="10" s="1"/>
  <c r="AA1459" i="10" s="1"/>
  <c r="AA1460" i="10" s="1"/>
  <c r="AA1461" i="10" s="1"/>
  <c r="AA1462" i="10" s="1"/>
  <c r="AA1463" i="10" s="1"/>
  <c r="AA1464" i="10" s="1"/>
  <c r="AA1465" i="10" s="1"/>
  <c r="AA1466" i="10" s="1"/>
  <c r="AA1467" i="10" s="1"/>
  <c r="AA1468" i="10" s="1"/>
  <c r="AA1469" i="10" s="1"/>
  <c r="AA1470" i="10" s="1"/>
  <c r="AA1471" i="10" s="1"/>
  <c r="AA1472" i="10" s="1"/>
  <c r="AA1473" i="10" s="1"/>
  <c r="AA1474" i="10" s="1"/>
  <c r="AA1475" i="10" s="1"/>
  <c r="AA1476" i="10" s="1"/>
  <c r="AA1477" i="10" s="1"/>
  <c r="AA1478" i="10" s="1"/>
  <c r="AA1479" i="10" s="1"/>
  <c r="AA1480" i="10" s="1"/>
  <c r="AA1481" i="10" s="1"/>
  <c r="AA1482" i="10" s="1"/>
  <c r="AA1483" i="10" s="1"/>
  <c r="AA1484" i="10" s="1"/>
  <c r="AA1485" i="10" s="1"/>
  <c r="AA1486" i="10" s="1"/>
  <c r="AA1487" i="10" s="1"/>
  <c r="AA1488" i="10" s="1"/>
  <c r="AA1489" i="10" s="1"/>
  <c r="AA1490" i="10" s="1"/>
  <c r="AA1491" i="10" s="1"/>
  <c r="AA1492" i="10" s="1"/>
  <c r="AA1493" i="10" s="1"/>
  <c r="AA1494" i="10" s="1"/>
  <c r="AA1495" i="10" s="1"/>
  <c r="AA1496" i="10" s="1"/>
  <c r="AA1497" i="10" s="1"/>
  <c r="AA1498" i="10" s="1"/>
  <c r="AA1499" i="10" s="1"/>
  <c r="AA1500" i="10" s="1"/>
  <c r="AA1501" i="10" s="1"/>
  <c r="AA1502" i="10" s="1"/>
  <c r="AA1503" i="10" s="1"/>
  <c r="AA1504" i="10" s="1"/>
  <c r="AA1505" i="10" s="1"/>
  <c r="AA1506" i="10" s="1"/>
  <c r="AA1507" i="10" s="1"/>
  <c r="AA1508" i="10" s="1"/>
  <c r="AP1203" i="10" l="1"/>
  <c r="AO1187" i="10"/>
  <c r="AP1179" i="10"/>
  <c r="AP1059" i="10"/>
  <c r="AR1014" i="10"/>
  <c r="AS1164" i="10"/>
  <c r="AS1044" i="10"/>
  <c r="AD1003" i="10"/>
  <c r="AD1502" i="10"/>
  <c r="AC1502" i="10"/>
  <c r="AD1478" i="10"/>
  <c r="AC1478" i="10"/>
  <c r="AD1414" i="10"/>
  <c r="AC1414" i="10"/>
  <c r="AC1110" i="10"/>
  <c r="AC1070" i="10"/>
  <c r="AD1062" i="10"/>
  <c r="AC1062" i="10"/>
  <c r="AD1054" i="10"/>
  <c r="AC1054" i="10"/>
  <c r="AC1014" i="10"/>
  <c r="AD1006" i="10"/>
  <c r="AC1006" i="10"/>
  <c r="AD998" i="10"/>
  <c r="AC998" i="10"/>
  <c r="AC974" i="10"/>
  <c r="AC950" i="10"/>
  <c r="AC926" i="10"/>
  <c r="AC902" i="10"/>
  <c r="AC878" i="10"/>
  <c r="AC854" i="10"/>
  <c r="AO1155" i="10"/>
  <c r="AP1123" i="10"/>
  <c r="AO1028" i="10"/>
  <c r="AO996" i="10"/>
  <c r="AO1506" i="10"/>
  <c r="AO1490" i="10"/>
  <c r="AP1482" i="10"/>
  <c r="AO1474" i="10"/>
  <c r="AP1466" i="10"/>
  <c r="AO1458" i="10"/>
  <c r="AO1450" i="10"/>
  <c r="AP1442" i="10"/>
  <c r="AO1426" i="10"/>
  <c r="AO1418" i="10"/>
  <c r="AP1410" i="10"/>
  <c r="AO1402" i="10"/>
  <c r="AP1394" i="10"/>
  <c r="AP1378" i="10"/>
  <c r="AO1338" i="10"/>
  <c r="AP1330" i="10"/>
  <c r="AO1290" i="10"/>
  <c r="AP1290" i="10"/>
  <c r="AP1282" i="10"/>
  <c r="AP1258" i="10"/>
  <c r="AD1470" i="10"/>
  <c r="AC1470" i="10"/>
  <c r="AC1118" i="10"/>
  <c r="AC1078" i="10"/>
  <c r="AC1038" i="10"/>
  <c r="AD1030" i="10"/>
  <c r="AC1030" i="10"/>
  <c r="AD1022" i="10"/>
  <c r="AC1022" i="10"/>
  <c r="AC982" i="10"/>
  <c r="AC958" i="10"/>
  <c r="AC934" i="10"/>
  <c r="AC910" i="10"/>
  <c r="AC886" i="10"/>
  <c r="AC862" i="10"/>
  <c r="AO1171" i="10"/>
  <c r="AO1115" i="10"/>
  <c r="AO1067" i="10"/>
  <c r="AO1044" i="10"/>
  <c r="AO1020" i="10"/>
  <c r="AD1225" i="10"/>
  <c r="AC1482" i="10"/>
  <c r="AD1474" i="10"/>
  <c r="AC1474" i="10"/>
  <c r="AC1394" i="10"/>
  <c r="AC1314" i="10"/>
  <c r="AC1186" i="10"/>
  <c r="AD1178" i="10"/>
  <c r="AC1178" i="10"/>
  <c r="AD1162" i="10"/>
  <c r="AC1162" i="10"/>
  <c r="AC1090" i="10"/>
  <c r="AC1026" i="10"/>
  <c r="AC994" i="10"/>
  <c r="AC970" i="10"/>
  <c r="AC938" i="10"/>
  <c r="AC906" i="10"/>
  <c r="AC866" i="10"/>
  <c r="AO1207" i="10"/>
  <c r="AP1207" i="10"/>
  <c r="AP1167" i="10"/>
  <c r="AO1127" i="10"/>
  <c r="AO1063" i="10"/>
  <c r="AO1024" i="10"/>
  <c r="AR1508" i="10"/>
  <c r="AR1500" i="10"/>
  <c r="AS1484" i="10"/>
  <c r="AR1476" i="10"/>
  <c r="AR1460" i="10"/>
  <c r="AR1444" i="10"/>
  <c r="AR1436" i="10"/>
  <c r="AR1428" i="10"/>
  <c r="AS1420" i="10"/>
  <c r="AR1412" i="10"/>
  <c r="AR1396" i="10"/>
  <c r="AR1380" i="10"/>
  <c r="AR1372" i="10"/>
  <c r="AS1364" i="10"/>
  <c r="AS1356" i="10"/>
  <c r="AR1348" i="10"/>
  <c r="AR1340" i="10"/>
  <c r="AR1332" i="10"/>
  <c r="AR1316" i="10"/>
  <c r="AR1308" i="10"/>
  <c r="AS1300" i="10"/>
  <c r="AS1292" i="10"/>
  <c r="AR1284" i="10"/>
  <c r="AS1276" i="10"/>
  <c r="AR1268" i="10"/>
  <c r="AR1260" i="10"/>
  <c r="AR1252" i="10"/>
  <c r="AR1236" i="10"/>
  <c r="AR1228" i="10"/>
  <c r="AR1196" i="10"/>
  <c r="AR1188" i="10"/>
  <c r="AR1180" i="10"/>
  <c r="AR1172" i="10"/>
  <c r="AR1157" i="10"/>
  <c r="AR1125" i="10"/>
  <c r="AS1101" i="10"/>
  <c r="AR1077" i="10"/>
  <c r="AS1069" i="10"/>
  <c r="AR1061" i="10"/>
  <c r="AS1053" i="10"/>
  <c r="AR1045" i="10"/>
  <c r="AC1466" i="10"/>
  <c r="AD1458" i="10"/>
  <c r="AC1458" i="10"/>
  <c r="AC1386" i="10"/>
  <c r="AD1378" i="10"/>
  <c r="AC1378" i="10"/>
  <c r="AC1330" i="10"/>
  <c r="AD1322" i="10"/>
  <c r="AC1322" i="10"/>
  <c r="AD1298" i="10"/>
  <c r="AC1298" i="10"/>
  <c r="AC1194" i="10"/>
  <c r="AD1170" i="10"/>
  <c r="AC1170" i="10"/>
  <c r="AC1106" i="10"/>
  <c r="AD1098" i="10"/>
  <c r="AC1098" i="10"/>
  <c r="AC1050" i="10"/>
  <c r="AD1042" i="10"/>
  <c r="AC1042" i="10"/>
  <c r="AD1034" i="10"/>
  <c r="AC1034" i="10"/>
  <c r="AC1002" i="10"/>
  <c r="AC962" i="10"/>
  <c r="AC930" i="10"/>
  <c r="AC898" i="10"/>
  <c r="AC858" i="10"/>
  <c r="AO1191" i="10"/>
  <c r="AO1143" i="10"/>
  <c r="AP1087" i="10"/>
  <c r="AP1040" i="10"/>
  <c r="AP1502" i="10"/>
  <c r="AP1494" i="10"/>
  <c r="AO1462" i="10"/>
  <c r="AO1422" i="10"/>
  <c r="AO1414" i="10"/>
  <c r="AO1406" i="10"/>
  <c r="AO1382" i="10"/>
  <c r="AO1366" i="10"/>
  <c r="AO1358" i="10"/>
  <c r="AO1350" i="10"/>
  <c r="AO1334" i="10"/>
  <c r="AO1286" i="10"/>
  <c r="AO1278" i="10"/>
  <c r="AO1246" i="10"/>
  <c r="AO1230" i="10"/>
  <c r="AO1222" i="10"/>
  <c r="AD1506" i="10"/>
  <c r="AC1506" i="10"/>
  <c r="AD1490" i="10"/>
  <c r="AC1490" i="10"/>
  <c r="AC1450" i="10"/>
  <c r="AD1442" i="10"/>
  <c r="AC1442" i="10"/>
  <c r="AD1434" i="10"/>
  <c r="AC1434" i="10"/>
  <c r="AD1418" i="10"/>
  <c r="AC1418" i="10"/>
  <c r="AD1402" i="10"/>
  <c r="AC1402" i="10"/>
  <c r="AC1370" i="10"/>
  <c r="AD1354" i="10"/>
  <c r="AC1354" i="10"/>
  <c r="AD1338" i="10"/>
  <c r="AC1338" i="10"/>
  <c r="AC1306" i="10"/>
  <c r="AD1290" i="10"/>
  <c r="AC1290" i="10"/>
  <c r="AD1282" i="10"/>
  <c r="AC1282" i="10"/>
  <c r="AD1274" i="10"/>
  <c r="AC1274" i="10"/>
  <c r="AD1266" i="10"/>
  <c r="AC1266" i="10"/>
  <c r="AD1258" i="10"/>
  <c r="AC1258" i="10"/>
  <c r="AD1242" i="10"/>
  <c r="AC1242" i="10"/>
  <c r="AD1226" i="10"/>
  <c r="AC1226" i="10"/>
  <c r="AD1210" i="10"/>
  <c r="AC1210" i="10"/>
  <c r="AC1114" i="10"/>
  <c r="AC1082" i="10"/>
  <c r="AD1074" i="10"/>
  <c r="AC1074" i="10"/>
  <c r="AD1066" i="10"/>
  <c r="AC1066" i="10"/>
  <c r="AC1010" i="10"/>
  <c r="AC978" i="10"/>
  <c r="AC946" i="10"/>
  <c r="AC914" i="10"/>
  <c r="AC882" i="10"/>
  <c r="AC874" i="10"/>
  <c r="AC842" i="10"/>
  <c r="AD1099" i="10"/>
  <c r="AD1259" i="10"/>
  <c r="AO1175" i="10"/>
  <c r="AP1119" i="10"/>
  <c r="AP1056" i="10"/>
  <c r="AO1000" i="10"/>
  <c r="AO1430" i="10"/>
  <c r="AC1498" i="10"/>
  <c r="AC1426" i="10"/>
  <c r="AD1410" i="10"/>
  <c r="AC1410" i="10"/>
  <c r="AC1362" i="10"/>
  <c r="AD1346" i="10"/>
  <c r="AC1346" i="10"/>
  <c r="AC1250" i="10"/>
  <c r="AD1234" i="10"/>
  <c r="AC1234" i="10"/>
  <c r="AD1218" i="10"/>
  <c r="AC1218" i="10"/>
  <c r="AD1202" i="10"/>
  <c r="AC1202" i="10"/>
  <c r="AC1154" i="10"/>
  <c r="AD1146" i="10"/>
  <c r="AC1146" i="10"/>
  <c r="AD1138" i="10"/>
  <c r="AC1138" i="10"/>
  <c r="AD1130" i="10"/>
  <c r="AC1130" i="10"/>
  <c r="AD1122" i="10"/>
  <c r="AC1122" i="10"/>
  <c r="AC1058" i="10"/>
  <c r="AC1018" i="10"/>
  <c r="AC986" i="10"/>
  <c r="AC954" i="10"/>
  <c r="AC922" i="10"/>
  <c r="AC890" i="10"/>
  <c r="AC850" i="10"/>
  <c r="AP1199" i="10"/>
  <c r="AO1111" i="10"/>
  <c r="AP1071" i="10"/>
  <c r="AP1032" i="10"/>
  <c r="AO1438" i="10"/>
  <c r="AR1006" i="10"/>
  <c r="AD1494" i="10"/>
  <c r="AC1494" i="10"/>
  <c r="AD1486" i="10"/>
  <c r="AC1486" i="10"/>
  <c r="AD1462" i="10"/>
  <c r="AC1462" i="10"/>
  <c r="AD1454" i="10"/>
  <c r="AC1454" i="10"/>
  <c r="AD1446" i="10"/>
  <c r="AC1446" i="10"/>
  <c r="AD1438" i="10"/>
  <c r="AC1438" i="10"/>
  <c r="AD1430" i="10"/>
  <c r="AC1430" i="10"/>
  <c r="AD1422" i="10"/>
  <c r="AC1422" i="10"/>
  <c r="AD1406" i="10"/>
  <c r="AC1406" i="10"/>
  <c r="AD1398" i="10"/>
  <c r="AC1398" i="10"/>
  <c r="AD1390" i="10"/>
  <c r="AC1390" i="10"/>
  <c r="AD1382" i="10"/>
  <c r="AC1382" i="10"/>
  <c r="AD1374" i="10"/>
  <c r="AC1374" i="10"/>
  <c r="AD1366" i="10"/>
  <c r="AC1366" i="10"/>
  <c r="AD1358" i="10"/>
  <c r="AC1358" i="10"/>
  <c r="AD1350" i="10"/>
  <c r="AC1350" i="10"/>
  <c r="AD1342" i="10"/>
  <c r="AC1342" i="10"/>
  <c r="AD1334" i="10"/>
  <c r="AC1334" i="10"/>
  <c r="AD1326" i="10"/>
  <c r="AC1326" i="10"/>
  <c r="AD1318" i="10"/>
  <c r="AC1318" i="10"/>
  <c r="AD1310" i="10"/>
  <c r="AC1310" i="10"/>
  <c r="AD1302" i="10"/>
  <c r="AC1302" i="10"/>
  <c r="AD1294" i="10"/>
  <c r="AC1294" i="10"/>
  <c r="AD1286" i="10"/>
  <c r="AC1286" i="10"/>
  <c r="AD1278" i="10"/>
  <c r="AC1278" i="10"/>
  <c r="AD1270" i="10"/>
  <c r="AC1270" i="10"/>
  <c r="AD1262" i="10"/>
  <c r="AC1262" i="10"/>
  <c r="AD1254" i="10"/>
  <c r="AC1254" i="10"/>
  <c r="AD1246" i="10"/>
  <c r="AC1246" i="10"/>
  <c r="AD1238" i="10"/>
  <c r="AC1238" i="10"/>
  <c r="AD1230" i="10"/>
  <c r="AC1230" i="10"/>
  <c r="AD1222" i="10"/>
  <c r="AC1222" i="10"/>
  <c r="AD1214" i="10"/>
  <c r="AC1214" i="10"/>
  <c r="AD1206" i="10"/>
  <c r="AC1206" i="10"/>
  <c r="AD1198" i="10"/>
  <c r="AC1198" i="10"/>
  <c r="AD1190" i="10"/>
  <c r="AC1190" i="10"/>
  <c r="AD1182" i="10"/>
  <c r="AC1182" i="10"/>
  <c r="AD1174" i="10"/>
  <c r="AC1174" i="10"/>
  <c r="AD1166" i="10"/>
  <c r="AC1166" i="10"/>
  <c r="AD1158" i="10"/>
  <c r="AC1158" i="10"/>
  <c r="AD1150" i="10"/>
  <c r="AC1150" i="10"/>
  <c r="AD1142" i="10"/>
  <c r="AC1142" i="10"/>
  <c r="AD1134" i="10"/>
  <c r="AC1134" i="10"/>
  <c r="AD1126" i="10"/>
  <c r="AC1126" i="10"/>
  <c r="AC1102" i="10"/>
  <c r="AD1094" i="10"/>
  <c r="AC1094" i="10"/>
  <c r="AD1086" i="10"/>
  <c r="AC1086" i="10"/>
  <c r="AC1046" i="10"/>
  <c r="AC990" i="10"/>
  <c r="AC966" i="10"/>
  <c r="AC942" i="10"/>
  <c r="AC918" i="10"/>
  <c r="AC894" i="10"/>
  <c r="AC870" i="10"/>
  <c r="AC846" i="10"/>
  <c r="AO1139" i="10"/>
  <c r="AP1099" i="10"/>
  <c r="AO1052" i="10"/>
  <c r="AO1004" i="10"/>
  <c r="AS1488" i="10"/>
  <c r="AR1480" i="10"/>
  <c r="AR1472" i="10"/>
  <c r="AR1464" i="10"/>
  <c r="AS1448" i="10"/>
  <c r="AS1432" i="10"/>
  <c r="AR1424" i="10"/>
  <c r="AR1408" i="10"/>
  <c r="AS1400" i="10"/>
  <c r="AS1384" i="10"/>
  <c r="AS1360" i="10"/>
  <c r="AR1344" i="10"/>
  <c r="AS1336" i="10"/>
  <c r="AR1328" i="10"/>
  <c r="AS1312" i="10"/>
  <c r="AS1304" i="10"/>
  <c r="AS1296" i="10"/>
  <c r="AR1288" i="10"/>
  <c r="AR1280" i="10"/>
  <c r="AR1272" i="10"/>
  <c r="AS1256" i="10"/>
  <c r="AR1232" i="10"/>
  <c r="AS1224" i="10"/>
  <c r="AR1208" i="10"/>
  <c r="AR1200" i="10"/>
  <c r="AR1192" i="10"/>
  <c r="AS1153" i="10"/>
  <c r="AS1145" i="10"/>
  <c r="AS1137" i="10"/>
  <c r="AS1129" i="10"/>
  <c r="AS1097" i="10"/>
  <c r="AS1089" i="10"/>
  <c r="AS1073" i="10"/>
  <c r="AS1065" i="10"/>
  <c r="AS1057" i="10"/>
  <c r="AP1321" i="10"/>
  <c r="AO1321" i="10"/>
  <c r="AO1313" i="10"/>
  <c r="AO1305" i="10"/>
  <c r="AP1297" i="10"/>
  <c r="AO1289" i="10"/>
  <c r="AO1281" i="10"/>
  <c r="AO1273" i="10"/>
  <c r="AO1265" i="10"/>
  <c r="AO1241" i="10"/>
  <c r="AO1233" i="10"/>
  <c r="AP1217" i="10"/>
  <c r="AP1209" i="10"/>
  <c r="AP1178" i="10"/>
  <c r="AO1162" i="10"/>
  <c r="AP1154" i="10"/>
  <c r="AP1138" i="10"/>
  <c r="AP1114" i="10"/>
  <c r="AO1098" i="10"/>
  <c r="AO1090" i="10"/>
  <c r="AP1082" i="10"/>
  <c r="AP1066" i="10"/>
  <c r="AO1059" i="10"/>
  <c r="AP1043" i="10"/>
  <c r="AO1035" i="10"/>
  <c r="AP1027" i="10"/>
  <c r="AP1011" i="10"/>
  <c r="AS1503" i="10"/>
  <c r="AS1495" i="10"/>
  <c r="AS1479" i="10"/>
  <c r="AS1455" i="10"/>
  <c r="AS1447" i="10"/>
  <c r="AS1423" i="10"/>
  <c r="AS1415" i="10"/>
  <c r="AS1407" i="10"/>
  <c r="AS1399" i="10"/>
  <c r="AS1383" i="10"/>
  <c r="AS1375" i="10"/>
  <c r="AS1367" i="10"/>
  <c r="AS1351" i="10"/>
  <c r="AS1327" i="10"/>
  <c r="AS1319" i="10"/>
  <c r="AS1303" i="10"/>
  <c r="AS1295" i="10"/>
  <c r="AS1287" i="10"/>
  <c r="AR1263" i="10"/>
  <c r="AR1255" i="10"/>
  <c r="AR1247" i="10"/>
  <c r="AR1239" i="10"/>
  <c r="AR1231" i="10"/>
  <c r="AR1223" i="10"/>
  <c r="AR1215" i="10"/>
  <c r="AS1207" i="10"/>
  <c r="AR1199" i="10"/>
  <c r="AR1183" i="10"/>
  <c r="AS1175" i="10"/>
  <c r="AS1160" i="10"/>
  <c r="AS1144" i="10"/>
  <c r="AR1136" i="10"/>
  <c r="AS1128" i="10"/>
  <c r="AR1104" i="10"/>
  <c r="AS1096" i="10"/>
  <c r="AR1080" i="10"/>
  <c r="AR1072" i="10"/>
  <c r="AR1064" i="10"/>
  <c r="AR1048" i="10"/>
  <c r="AS1017" i="10"/>
  <c r="AS1009" i="10"/>
  <c r="AS1001" i="10"/>
  <c r="AC1504" i="10"/>
  <c r="AD1496" i="10"/>
  <c r="AC1496" i="10"/>
  <c r="AC1488" i="10"/>
  <c r="AC1480" i="10"/>
  <c r="AD1472" i="10"/>
  <c r="AC1472" i="10"/>
  <c r="AD1464" i="10"/>
  <c r="AC1464" i="10"/>
  <c r="AC1456" i="10"/>
  <c r="AC1448" i="10"/>
  <c r="AD1440" i="10"/>
  <c r="AC1440" i="10"/>
  <c r="AC1432" i="10"/>
  <c r="AD1424" i="10"/>
  <c r="AC1424" i="10"/>
  <c r="AD1416" i="10"/>
  <c r="AC1416" i="10"/>
  <c r="AD1408" i="10"/>
  <c r="AC1408" i="10"/>
  <c r="AD1400" i="10"/>
  <c r="AC1400" i="10"/>
  <c r="AD1392" i="10"/>
  <c r="AC1392" i="10"/>
  <c r="AD1384" i="10"/>
  <c r="AC1384" i="10"/>
  <c r="AD1376" i="10"/>
  <c r="AC1376" i="10"/>
  <c r="AC1368" i="10"/>
  <c r="AD1360" i="10"/>
  <c r="AC1360" i="10"/>
  <c r="AD1352" i="10"/>
  <c r="AC1352" i="10"/>
  <c r="AD1344" i="10"/>
  <c r="AC1344" i="10"/>
  <c r="AD1336" i="10"/>
  <c r="AC1336" i="10"/>
  <c r="AD1328" i="10"/>
  <c r="AC1328" i="10"/>
  <c r="AD1320" i="10"/>
  <c r="AC1320" i="10"/>
  <c r="AC1312" i="10"/>
  <c r="AC1304" i="10"/>
  <c r="AD1296" i="10"/>
  <c r="AC1296" i="10"/>
  <c r="AC1288" i="10"/>
  <c r="AD1280" i="10"/>
  <c r="AC1280" i="10"/>
  <c r="AD1272" i="10"/>
  <c r="AC1272" i="10"/>
  <c r="AD1264" i="10"/>
  <c r="AC1264" i="10"/>
  <c r="AC1256" i="10"/>
  <c r="AC1248" i="10"/>
  <c r="AD1240" i="10"/>
  <c r="AC1240" i="10"/>
  <c r="AC1232" i="10"/>
  <c r="AC1224" i="10"/>
  <c r="AD1216" i="10"/>
  <c r="AC1216" i="10"/>
  <c r="AD1208" i="10"/>
  <c r="AC1208" i="10"/>
  <c r="AD1200" i="10"/>
  <c r="AC1200" i="10"/>
  <c r="AC1192" i="10"/>
  <c r="AD1184" i="10"/>
  <c r="AC1184" i="10"/>
  <c r="AC1176" i="10"/>
  <c r="AC1168" i="10"/>
  <c r="AC1160" i="10"/>
  <c r="AC1152" i="10"/>
  <c r="AC1144" i="10"/>
  <c r="AC1136" i="10"/>
  <c r="AC1128" i="10"/>
  <c r="AC1120" i="10"/>
  <c r="AC1112" i="10"/>
  <c r="AC1104" i="10"/>
  <c r="AC1096" i="10"/>
  <c r="AC1088" i="10"/>
  <c r="AC1080" i="10"/>
  <c r="AC1072" i="10"/>
  <c r="AC1064" i="10"/>
  <c r="AC1056" i="10"/>
  <c r="AC1048" i="10"/>
  <c r="AC1040" i="10"/>
  <c r="AC1032" i="10"/>
  <c r="AC1024" i="10"/>
  <c r="AC1016" i="10"/>
  <c r="AC1008" i="10"/>
  <c r="AC1000" i="10"/>
  <c r="AC992" i="10"/>
  <c r="AC984" i="10"/>
  <c r="AC976" i="10"/>
  <c r="AC968" i="10"/>
  <c r="AC960" i="10"/>
  <c r="AC952" i="10"/>
  <c r="AC944" i="10"/>
  <c r="AC936" i="10"/>
  <c r="AC928" i="10"/>
  <c r="AC920" i="10"/>
  <c r="AC912" i="10"/>
  <c r="AC904" i="10"/>
  <c r="AC896" i="10"/>
  <c r="AC888" i="10"/>
  <c r="AC880" i="10"/>
  <c r="AC872" i="10"/>
  <c r="AC864" i="10"/>
  <c r="AC856" i="10"/>
  <c r="AC848" i="10"/>
  <c r="AC840" i="10"/>
  <c r="AC832" i="10"/>
  <c r="AC824" i="10"/>
  <c r="AC816" i="10"/>
  <c r="AC808" i="10"/>
  <c r="AC800" i="10"/>
  <c r="AC792" i="10"/>
  <c r="AC784" i="10"/>
  <c r="AC776" i="10"/>
  <c r="AC768" i="10"/>
  <c r="AC760" i="10"/>
  <c r="AC752" i="10"/>
  <c r="AC744" i="10"/>
  <c r="AC736" i="10"/>
  <c r="AC728" i="10"/>
  <c r="AC720" i="10"/>
  <c r="AC712" i="10"/>
  <c r="AC704" i="10"/>
  <c r="AC696" i="10"/>
  <c r="AC688" i="10"/>
  <c r="AS1042" i="10"/>
  <c r="AS1034" i="10"/>
  <c r="AR1026" i="10"/>
  <c r="AS1018" i="10"/>
  <c r="AR1010" i="10"/>
  <c r="AS1002" i="10"/>
  <c r="AC1503" i="10"/>
  <c r="AD1495" i="10"/>
  <c r="AC1495" i="10"/>
  <c r="AD1487" i="10"/>
  <c r="AC1487" i="10"/>
  <c r="AD1479" i="10"/>
  <c r="AC1479" i="10"/>
  <c r="AC1471" i="10"/>
  <c r="AD1463" i="10"/>
  <c r="AC1463" i="10"/>
  <c r="AD1455" i="10"/>
  <c r="AC1455" i="10"/>
  <c r="AC1447" i="10"/>
  <c r="AC1439" i="10"/>
  <c r="AC1431" i="10"/>
  <c r="AD1423" i="10"/>
  <c r="AC1423" i="10"/>
  <c r="AC1415" i="10"/>
  <c r="AD1407" i="10"/>
  <c r="AC1407" i="10"/>
  <c r="AC1399" i="10"/>
  <c r="AC1391" i="10"/>
  <c r="AC1383" i="10"/>
  <c r="AC1375" i="10"/>
  <c r="AD1367" i="10"/>
  <c r="AC1367" i="10"/>
  <c r="AD1359" i="10"/>
  <c r="AC1359" i="10"/>
  <c r="AC1351" i="10"/>
  <c r="AD1343" i="10"/>
  <c r="AC1343" i="10"/>
  <c r="AC1335" i="10"/>
  <c r="AC1327" i="10"/>
  <c r="AP1503" i="10"/>
  <c r="AP1471" i="10"/>
  <c r="AO1455" i="10"/>
  <c r="AP1447" i="10"/>
  <c r="AO1431" i="10"/>
  <c r="AP1399" i="10"/>
  <c r="AP1391" i="10"/>
  <c r="AO1383" i="10"/>
  <c r="AO1367" i="10"/>
  <c r="AO1359" i="10"/>
  <c r="AO1343" i="10"/>
  <c r="AP1335" i="10"/>
  <c r="AO1279" i="10"/>
  <c r="AO1263" i="10"/>
  <c r="AO1247" i="10"/>
  <c r="AO1239" i="10"/>
  <c r="AO1231" i="10"/>
  <c r="AO1223" i="10"/>
  <c r="AO1064" i="10"/>
  <c r="AO1057" i="10"/>
  <c r="AO1041" i="10"/>
  <c r="AO1025" i="10"/>
  <c r="AO1009" i="10"/>
  <c r="AS1501" i="10"/>
  <c r="AS1493" i="10"/>
  <c r="AR1469" i="10"/>
  <c r="AR1453" i="10"/>
  <c r="AR1445" i="10"/>
  <c r="AR1429" i="10"/>
  <c r="AS1421" i="10"/>
  <c r="AS1413" i="10"/>
  <c r="AS1405" i="10"/>
  <c r="AR1381" i="10"/>
  <c r="AS1373" i="10"/>
  <c r="AR1365" i="10"/>
  <c r="AS1349" i="10"/>
  <c r="AS1333" i="10"/>
  <c r="AR1317" i="10"/>
  <c r="AS1317" i="10"/>
  <c r="AR1301" i="10"/>
  <c r="AS1293" i="10"/>
  <c r="AS1277" i="10"/>
  <c r="AR1253" i="10"/>
  <c r="AS1245" i="10"/>
  <c r="AS1229" i="10"/>
  <c r="AR1221" i="10"/>
  <c r="AR1205" i="10"/>
  <c r="AS1197" i="10"/>
  <c r="AR1189" i="10"/>
  <c r="AS1181" i="10"/>
  <c r="AS1165" i="10"/>
  <c r="AR1150" i="10"/>
  <c r="AR1142" i="10"/>
  <c r="AR1134" i="10"/>
  <c r="AR1118" i="10"/>
  <c r="AR1110" i="10"/>
  <c r="AS1086" i="10"/>
  <c r="AR1070" i="10"/>
  <c r="AR1054" i="10"/>
  <c r="AS1031" i="10"/>
  <c r="AS1015" i="10"/>
  <c r="AR999" i="10"/>
  <c r="AO1142" i="10"/>
  <c r="AO1126" i="10"/>
  <c r="AO1110" i="10"/>
  <c r="AO1102" i="10"/>
  <c r="AO1094" i="10"/>
  <c r="AO1039" i="10"/>
  <c r="AP1031" i="10"/>
  <c r="AO1015" i="10"/>
  <c r="AS1507" i="10"/>
  <c r="AS1499" i="10"/>
  <c r="AS1491" i="10"/>
  <c r="AS1483" i="10"/>
  <c r="AS1475" i="10"/>
  <c r="AS1467" i="10"/>
  <c r="AS1459" i="10"/>
  <c r="AS1451" i="10"/>
  <c r="AS1443" i="10"/>
  <c r="AS1427" i="10"/>
  <c r="AS1395" i="10"/>
  <c r="AS1387" i="10"/>
  <c r="AS1363" i="10"/>
  <c r="AS1355" i="10"/>
  <c r="AS1339" i="10"/>
  <c r="AS1331" i="10"/>
  <c r="AS1323" i="10"/>
  <c r="AS1307" i="10"/>
  <c r="AS1299" i="10"/>
  <c r="AR1267" i="10"/>
  <c r="AS1259" i="10"/>
  <c r="AS1243" i="10"/>
  <c r="AR1203" i="10"/>
  <c r="AS1179" i="10"/>
  <c r="AR1171" i="10"/>
  <c r="AR1164" i="10"/>
  <c r="AR1156" i="10"/>
  <c r="AR1148" i="10"/>
  <c r="AR1140" i="10"/>
  <c r="AR1124" i="10"/>
  <c r="AR1116" i="10"/>
  <c r="AR1108" i="10"/>
  <c r="AR1092" i="10"/>
  <c r="AR1068" i="10"/>
  <c r="AR1060" i="10"/>
  <c r="AS1037" i="10"/>
  <c r="AS1021" i="10"/>
  <c r="AR997" i="10"/>
  <c r="AC1500" i="10"/>
  <c r="AC1484" i="10"/>
  <c r="AC1468" i="10"/>
  <c r="AC1452" i="10"/>
  <c r="AC1436" i="10"/>
  <c r="AC1420" i="10"/>
  <c r="AC1412" i="10"/>
  <c r="AD1404" i="10"/>
  <c r="AC1404" i="10"/>
  <c r="AD1396" i="10"/>
  <c r="AC1396" i="10"/>
  <c r="AD1380" i="10"/>
  <c r="AC1380" i="10"/>
  <c r="AC1364" i="10"/>
  <c r="AC1348" i="10"/>
  <c r="AD1340" i="10"/>
  <c r="AC1340" i="10"/>
  <c r="AC1332" i="10"/>
  <c r="AD1316" i="10"/>
  <c r="AC1316" i="10"/>
  <c r="AC1300" i="10"/>
  <c r="AC1284" i="10"/>
  <c r="AC1260" i="10"/>
  <c r="AD1252" i="10"/>
  <c r="AC1252" i="10"/>
  <c r="AC1236" i="10"/>
  <c r="AC1220" i="10"/>
  <c r="AD1212" i="10"/>
  <c r="AC1212" i="10"/>
  <c r="AC1196" i="10"/>
  <c r="AD1188" i="10"/>
  <c r="AC1188" i="10"/>
  <c r="AC1172" i="10"/>
  <c r="AD1164" i="10"/>
  <c r="AC1164" i="10"/>
  <c r="AC1148" i="10"/>
  <c r="AD1140" i="10"/>
  <c r="AC1140" i="10"/>
  <c r="AD1132" i="10"/>
  <c r="AC1132" i="10"/>
  <c r="AC1116" i="10"/>
  <c r="AC1100" i="10"/>
  <c r="AC1084" i="10"/>
  <c r="AD1076" i="10"/>
  <c r="AC1076" i="10"/>
  <c r="AC1060" i="10"/>
  <c r="AD1052" i="10"/>
  <c r="AC1052" i="10"/>
  <c r="AC1036" i="10"/>
  <c r="AC1020" i="10"/>
  <c r="AD1012" i="10"/>
  <c r="AC1012" i="10"/>
  <c r="AC996" i="10"/>
  <c r="AC980" i="10"/>
  <c r="AC964" i="10"/>
  <c r="AC948" i="10"/>
  <c r="AC932" i="10"/>
  <c r="AC916" i="10"/>
  <c r="AC900" i="10"/>
  <c r="AC884" i="10"/>
  <c r="AC868" i="10"/>
  <c r="AC852" i="10"/>
  <c r="AC836" i="10"/>
  <c r="AC820" i="10"/>
  <c r="AC804" i="10"/>
  <c r="AC788" i="10"/>
  <c r="AC772" i="10"/>
  <c r="AC756" i="10"/>
  <c r="AC740" i="10"/>
  <c r="AC724" i="10"/>
  <c r="AC708" i="10"/>
  <c r="AC700" i="10"/>
  <c r="AC684" i="10"/>
  <c r="AC676" i="10"/>
  <c r="AC668" i="10"/>
  <c r="AC660" i="10"/>
  <c r="AC652" i="10"/>
  <c r="AC644" i="10"/>
  <c r="AC636" i="10"/>
  <c r="AC628" i="10"/>
  <c r="AC620" i="10"/>
  <c r="AC612" i="10"/>
  <c r="AC604" i="10"/>
  <c r="AC596" i="10"/>
  <c r="AD1195" i="10"/>
  <c r="AO1150" i="10"/>
  <c r="AC1508" i="10"/>
  <c r="AC1492" i="10"/>
  <c r="AC1476" i="10"/>
  <c r="AC1460" i="10"/>
  <c r="AC1444" i="10"/>
  <c r="AC1428" i="10"/>
  <c r="AC1388" i="10"/>
  <c r="AC1372" i="10"/>
  <c r="AC1356" i="10"/>
  <c r="AC1324" i="10"/>
  <c r="AC1308" i="10"/>
  <c r="AC1292" i="10"/>
  <c r="AD1276" i="10"/>
  <c r="AC1276" i="10"/>
  <c r="AD1268" i="10"/>
  <c r="AC1268" i="10"/>
  <c r="AC1244" i="10"/>
  <c r="AC1228" i="10"/>
  <c r="AC1204" i="10"/>
  <c r="AC1180" i="10"/>
  <c r="AC1156" i="10"/>
  <c r="AC1124" i="10"/>
  <c r="AC1108" i="10"/>
  <c r="AC1092" i="10"/>
  <c r="AC1068" i="10"/>
  <c r="AC1044" i="10"/>
  <c r="AC1028" i="10"/>
  <c r="AC1004" i="10"/>
  <c r="AC988" i="10"/>
  <c r="AC972" i="10"/>
  <c r="AC956" i="10"/>
  <c r="AC940" i="10"/>
  <c r="AC924" i="10"/>
  <c r="AC908" i="10"/>
  <c r="AC892" i="10"/>
  <c r="AC876" i="10"/>
  <c r="AC860" i="10"/>
  <c r="AC844" i="10"/>
  <c r="AC828" i="10"/>
  <c r="AC812" i="10"/>
  <c r="AC796" i="10"/>
  <c r="AC780" i="10"/>
  <c r="AC764" i="10"/>
  <c r="AC748" i="10"/>
  <c r="AC732" i="10"/>
  <c r="AC716" i="10"/>
  <c r="AC692" i="10"/>
  <c r="AD1507" i="10"/>
  <c r="AC1507" i="10"/>
  <c r="AD1499" i="10"/>
  <c r="AC1499" i="10"/>
  <c r="AD1491" i="10"/>
  <c r="AC1491" i="10"/>
  <c r="AD1483" i="10"/>
  <c r="AC1483" i="10"/>
  <c r="AD1475" i="10"/>
  <c r="AC1475" i="10"/>
  <c r="AD1467" i="10"/>
  <c r="AC1467" i="10"/>
  <c r="AD1459" i="10"/>
  <c r="AC1459" i="10"/>
  <c r="AC1451" i="10"/>
  <c r="AD1443" i="10"/>
  <c r="AC1443" i="10"/>
  <c r="AD1435" i="10"/>
  <c r="AC1435" i="10"/>
  <c r="AC1427" i="10"/>
  <c r="AC1419" i="10"/>
  <c r="AD1419" i="10"/>
  <c r="AC1411" i="10"/>
  <c r="AC1403" i="10"/>
  <c r="AD1395" i="10"/>
  <c r="AC1395" i="10"/>
  <c r="AC1387" i="10"/>
  <c r="AD1387" i="10"/>
  <c r="AC1379" i="10"/>
  <c r="AD1371" i="10"/>
  <c r="AC1371" i="10"/>
  <c r="AC1363" i="10"/>
  <c r="AC1355" i="10"/>
  <c r="AC1347" i="10"/>
  <c r="AC1339" i="10"/>
  <c r="AD1331" i="10"/>
  <c r="AC1331" i="10"/>
  <c r="AD1323" i="10"/>
  <c r="AC1323" i="10"/>
  <c r="AC1501" i="10"/>
  <c r="AC1493" i="10"/>
  <c r="AC1485" i="10"/>
  <c r="AC1477" i="10"/>
  <c r="AC1469" i="10"/>
  <c r="AC1461" i="10"/>
  <c r="AC1453" i="10"/>
  <c r="AC1445" i="10"/>
  <c r="AC1437" i="10"/>
  <c r="AC1429" i="10"/>
  <c r="AC1421" i="10"/>
  <c r="AD1413" i="10"/>
  <c r="AC1413" i="10"/>
  <c r="AD1405" i="10"/>
  <c r="AC1405" i="10"/>
  <c r="AC1397" i="10"/>
  <c r="AD1389" i="10"/>
  <c r="AC1389" i="10"/>
  <c r="AC1381" i="10"/>
  <c r="AC1373" i="10"/>
  <c r="AC1365" i="10"/>
  <c r="AC1357" i="10"/>
  <c r="AD1349" i="10"/>
  <c r="AC1349" i="10"/>
  <c r="AD1341" i="10"/>
  <c r="AC1341" i="10"/>
  <c r="AC1333" i="10"/>
  <c r="AD1325" i="10"/>
  <c r="AC1325" i="10"/>
  <c r="AC1317" i="10"/>
  <c r="AC1309" i="10"/>
  <c r="AC1301" i="10"/>
  <c r="AC1293" i="10"/>
  <c r="AD1285" i="10"/>
  <c r="AC1285" i="10"/>
  <c r="AD1277" i="10"/>
  <c r="AC1277" i="10"/>
  <c r="AC1269" i="10"/>
  <c r="AD1261" i="10"/>
  <c r="AC1261" i="10"/>
  <c r="AC1253" i="10"/>
  <c r="AC1245" i="10"/>
  <c r="AC1237" i="10"/>
  <c r="AC1229" i="10"/>
  <c r="AD1221" i="10"/>
  <c r="AC1221" i="10"/>
  <c r="AD1213" i="10"/>
  <c r="AC1213" i="10"/>
  <c r="AC1205" i="10"/>
  <c r="AD1197" i="10"/>
  <c r="AC1197" i="10"/>
  <c r="AC1189" i="10"/>
  <c r="AC1181" i="10"/>
  <c r="AC1173" i="10"/>
  <c r="AD1165" i="10"/>
  <c r="AC1165" i="10"/>
  <c r="AD1157" i="10"/>
  <c r="AC1157" i="10"/>
  <c r="AC1149" i="10"/>
  <c r="AD1141" i="10"/>
  <c r="AC1141" i="10"/>
  <c r="AC1133" i="10"/>
  <c r="AC1125" i="10"/>
  <c r="AD1117" i="10"/>
  <c r="AC1117" i="10"/>
  <c r="AC1109" i="10"/>
  <c r="AC1101" i="10"/>
  <c r="AC1093" i="10"/>
  <c r="AC1085" i="10"/>
  <c r="AC1077" i="10"/>
  <c r="AC1069" i="10"/>
  <c r="AD1061" i="10"/>
  <c r="AC1061" i="10"/>
  <c r="AC1053" i="10"/>
  <c r="AC1045" i="10"/>
  <c r="AC1037" i="10"/>
  <c r="AC1029" i="10"/>
  <c r="AC1021" i="10"/>
  <c r="AC1013" i="10"/>
  <c r="AC1005" i="10"/>
  <c r="AC997" i="10"/>
  <c r="AC989" i="10"/>
  <c r="AC981" i="10"/>
  <c r="AC973" i="10"/>
  <c r="AC965" i="10"/>
  <c r="AC957" i="10"/>
  <c r="AC949" i="10"/>
  <c r="AC941" i="10"/>
  <c r="AC933" i="10"/>
  <c r="AC925" i="10"/>
  <c r="AC917" i="10"/>
  <c r="AC909" i="10"/>
  <c r="AC901" i="10"/>
  <c r="AC893" i="10"/>
  <c r="AC885" i="10"/>
  <c r="AC877" i="10"/>
  <c r="AC869" i="10"/>
  <c r="AC861" i="10"/>
  <c r="AC853" i="10"/>
  <c r="AC845" i="10"/>
  <c r="AC837" i="10"/>
  <c r="AC829" i="10"/>
  <c r="AC821" i="10"/>
  <c r="AC813" i="10"/>
  <c r="AC805" i="10"/>
  <c r="AC797" i="10"/>
  <c r="AC789" i="10"/>
  <c r="AC781" i="10"/>
  <c r="AC773" i="10"/>
  <c r="AC765" i="10"/>
  <c r="AC757" i="10"/>
  <c r="AC749" i="10"/>
  <c r="AC741" i="10"/>
  <c r="AC733" i="10"/>
  <c r="AC725" i="10"/>
  <c r="AC717" i="10"/>
  <c r="AC709" i="10"/>
  <c r="AC701" i="10"/>
  <c r="AC693" i="10"/>
  <c r="AC685" i="10"/>
  <c r="AC677" i="10"/>
  <c r="AC669" i="10"/>
  <c r="AC661" i="10"/>
  <c r="AC653" i="10"/>
  <c r="AC645" i="10"/>
  <c r="AC637" i="10"/>
  <c r="AC629" i="10"/>
  <c r="AC621" i="10"/>
  <c r="AC613" i="10"/>
  <c r="AC605" i="10"/>
  <c r="AC597" i="10"/>
  <c r="AC1505" i="10"/>
  <c r="AD1497" i="10"/>
  <c r="AC1497" i="10"/>
  <c r="AD1489" i="10"/>
  <c r="AC1489" i="10"/>
  <c r="AC1481" i="10"/>
  <c r="AD1473" i="10"/>
  <c r="AC1473" i="10"/>
  <c r="AC1465" i="10"/>
  <c r="AD1457" i="10"/>
  <c r="AC1457" i="10"/>
  <c r="AC1449" i="10"/>
  <c r="AD1441" i="10"/>
  <c r="AC1441" i="10"/>
  <c r="AC1433" i="10"/>
  <c r="AC1425" i="10"/>
  <c r="AC1417" i="10"/>
  <c r="AD1417" i="10"/>
  <c r="AC1409" i="10"/>
  <c r="AC1401" i="10"/>
  <c r="AC1393" i="10"/>
  <c r="AC1385" i="10"/>
  <c r="AC1377" i="10"/>
  <c r="AC1369" i="10"/>
  <c r="AC1361" i="10"/>
  <c r="AC1353" i="10"/>
  <c r="AC1345" i="10"/>
  <c r="AC1337" i="10"/>
  <c r="AC1329" i="10"/>
  <c r="AC1321" i="10"/>
  <c r="AC1313" i="10"/>
  <c r="AC1305" i="10"/>
  <c r="AC1297" i="10"/>
  <c r="AC1289" i="10"/>
  <c r="AC1281" i="10"/>
  <c r="AC1273" i="10"/>
  <c r="AC1265" i="10"/>
  <c r="AC1257" i="10"/>
  <c r="AC1249" i="10"/>
  <c r="AC1241" i="10"/>
  <c r="AC1233" i="10"/>
  <c r="AC1225" i="10"/>
  <c r="AC1217" i="10"/>
  <c r="AC1209" i="10"/>
  <c r="AC1201" i="10"/>
  <c r="AC1193" i="10"/>
  <c r="AC1185" i="10"/>
  <c r="AC1177" i="10"/>
  <c r="AC1169" i="10"/>
  <c r="AC1161" i="10"/>
  <c r="AC1153" i="10"/>
  <c r="AC1145" i="10"/>
  <c r="AC1137" i="10"/>
  <c r="AC1129" i="10"/>
  <c r="AD1129" i="10"/>
  <c r="AC1121" i="10"/>
  <c r="AC1113" i="10"/>
  <c r="AD1105" i="10"/>
  <c r="AC1105" i="10"/>
  <c r="AC1097" i="10"/>
  <c r="AD1089" i="10"/>
  <c r="AC1089" i="10"/>
  <c r="AC1081" i="10"/>
  <c r="AC1073" i="10"/>
  <c r="AC1065" i="10"/>
  <c r="AC1057" i="10"/>
  <c r="AC1049" i="10"/>
  <c r="AD1041" i="10"/>
  <c r="AC1041" i="10"/>
  <c r="AC1033" i="10"/>
  <c r="AD1025" i="10"/>
  <c r="AC1025" i="10"/>
  <c r="AC1017" i="10"/>
  <c r="AD1009" i="10"/>
  <c r="AC1009" i="10"/>
  <c r="AC1001" i="10"/>
  <c r="AC993" i="10"/>
  <c r="AC985" i="10"/>
  <c r="AC977" i="10"/>
  <c r="AC969" i="10"/>
  <c r="AC961" i="10"/>
  <c r="AC953" i="10"/>
  <c r="AC945" i="10"/>
  <c r="AC937" i="10"/>
  <c r="AC929" i="10"/>
  <c r="AC921" i="10"/>
  <c r="AC913" i="10"/>
  <c r="AC905" i="10"/>
  <c r="AC897" i="10"/>
  <c r="AC889" i="10"/>
  <c r="AC881" i="10"/>
  <c r="AC873" i="10"/>
  <c r="AC865" i="10"/>
  <c r="AC857" i="10"/>
  <c r="AC849" i="10"/>
  <c r="AC841" i="10"/>
  <c r="AC833" i="10"/>
  <c r="AC825" i="10"/>
  <c r="AC817" i="10"/>
  <c r="AC809" i="10"/>
  <c r="AC801" i="10"/>
  <c r="AC793" i="10"/>
  <c r="AC785" i="10"/>
  <c r="AC777" i="10"/>
  <c r="AC769" i="10"/>
  <c r="AC761" i="10"/>
  <c r="AC753" i="10"/>
  <c r="AC745" i="10"/>
  <c r="AC737" i="10"/>
  <c r="AC729" i="10"/>
  <c r="AC721" i="10"/>
  <c r="AC713" i="10"/>
  <c r="AC705" i="10"/>
  <c r="AC697" i="10"/>
  <c r="AC689" i="10"/>
  <c r="AC681" i="10"/>
  <c r="AC673" i="10"/>
  <c r="AC665" i="10"/>
  <c r="AC657" i="10"/>
  <c r="AC649" i="10"/>
  <c r="AC641" i="10"/>
  <c r="AC633" i="10"/>
  <c r="AC625" i="10"/>
  <c r="AC617" i="10"/>
  <c r="AC609" i="10"/>
  <c r="AC601" i="10"/>
  <c r="AC593" i="10"/>
  <c r="AD1449" i="10"/>
  <c r="AC680" i="10"/>
  <c r="AC672" i="10"/>
  <c r="AC664" i="10"/>
  <c r="AC656" i="10"/>
  <c r="AC648" i="10"/>
  <c r="AC640" i="10"/>
  <c r="AC632" i="10"/>
  <c r="AC624" i="10"/>
  <c r="AC616" i="10"/>
  <c r="AC608" i="10"/>
  <c r="AC600" i="10"/>
  <c r="AC592" i="10"/>
  <c r="AO1507" i="10"/>
  <c r="AO1499" i="10"/>
  <c r="AP1483" i="10"/>
  <c r="AP1459" i="10"/>
  <c r="AO1443" i="10"/>
  <c r="AO1435" i="10"/>
  <c r="AP1427" i="10"/>
  <c r="AP1419" i="10"/>
  <c r="AO1411" i="10"/>
  <c r="AP1403" i="10"/>
  <c r="AP1395" i="10"/>
  <c r="AP1387" i="10"/>
  <c r="AO1379" i="10"/>
  <c r="AP1371" i="10"/>
  <c r="AO1339" i="10"/>
  <c r="AP1307" i="10"/>
  <c r="AP1291" i="10"/>
  <c r="AO1283" i="10"/>
  <c r="AP1283" i="10"/>
  <c r="AO1267" i="10"/>
  <c r="AO1259" i="10"/>
  <c r="AP1227" i="10"/>
  <c r="AO1211" i="10"/>
  <c r="AP1204" i="10"/>
  <c r="AO1196" i="10"/>
  <c r="AP1188" i="10"/>
  <c r="AO1148" i="10"/>
  <c r="AO1116" i="10"/>
  <c r="AO1084" i="10"/>
  <c r="AO1068" i="10"/>
  <c r="AO1060" i="10"/>
  <c r="AP1053" i="10"/>
  <c r="AP1021" i="10"/>
  <c r="AO1013" i="10"/>
  <c r="AP997" i="10"/>
  <c r="AO637" i="10"/>
  <c r="AR1505" i="10"/>
  <c r="AS1489" i="10"/>
  <c r="AR1465" i="10"/>
  <c r="AR1449" i="10"/>
  <c r="AR1441" i="10"/>
  <c r="AR1425" i="10"/>
  <c r="AS1409" i="10"/>
  <c r="AR1401" i="10"/>
  <c r="AS1385" i="10"/>
  <c r="AR1377" i="10"/>
  <c r="AR1369" i="10"/>
  <c r="AS1361" i="10"/>
  <c r="AR1337" i="10"/>
  <c r="AS1313" i="10"/>
  <c r="AR1297" i="10"/>
  <c r="AS1281" i="10"/>
  <c r="AR1273" i="10"/>
  <c r="AS1265" i="10"/>
  <c r="AS1241" i="10"/>
  <c r="AS1225" i="10"/>
  <c r="AS1217" i="10"/>
  <c r="AS1201" i="10"/>
  <c r="AS1193" i="10"/>
  <c r="AS1185" i="10"/>
  <c r="AS1162" i="10"/>
  <c r="AR1154" i="10"/>
  <c r="AR1138" i="10"/>
  <c r="AS1130" i="10"/>
  <c r="AS1106" i="10"/>
  <c r="AS1098" i="10"/>
  <c r="AS1082" i="10"/>
  <c r="AS1066" i="10"/>
  <c r="AR1058" i="10"/>
  <c r="AS1050" i="10"/>
  <c r="AR1043" i="10"/>
  <c r="AR1035" i="10"/>
  <c r="AR1019" i="10"/>
  <c r="AS1003" i="10"/>
  <c r="AC1315" i="10"/>
  <c r="AD1307" i="10"/>
  <c r="AC1307" i="10"/>
  <c r="AC1299" i="10"/>
  <c r="AC1291" i="10"/>
  <c r="AC1283" i="10"/>
  <c r="AC1275" i="10"/>
  <c r="AD1267" i="10"/>
  <c r="AC1267" i="10"/>
  <c r="AC1259" i="10"/>
  <c r="AC1251" i="10"/>
  <c r="AD1243" i="10"/>
  <c r="AC1243" i="10"/>
  <c r="AC1235" i="10"/>
  <c r="AC1227" i="10"/>
  <c r="AC1219" i="10"/>
  <c r="AC1211" i="10"/>
  <c r="AD1203" i="10"/>
  <c r="AC1203" i="10"/>
  <c r="AC1195" i="10"/>
  <c r="AC1187" i="10"/>
  <c r="AD1179" i="10"/>
  <c r="AC1179" i="10"/>
  <c r="AC1171" i="10"/>
  <c r="AC1163" i="10"/>
  <c r="AD1163" i="10"/>
  <c r="AD1155" i="10"/>
  <c r="AC1155" i="10"/>
  <c r="AC1147" i="10"/>
  <c r="AC1139" i="10"/>
  <c r="AC1131" i="10"/>
  <c r="AC1123" i="10"/>
  <c r="AD1115" i="10"/>
  <c r="AC1115" i="10"/>
  <c r="AC1107" i="10"/>
  <c r="AC1099" i="10"/>
  <c r="AC1091" i="10"/>
  <c r="AD1083" i="10"/>
  <c r="AC1083" i="10"/>
  <c r="AC1075" i="10"/>
  <c r="AC1067" i="10"/>
  <c r="AC1059" i="10"/>
  <c r="AC1051" i="10"/>
  <c r="AC1043" i="10"/>
  <c r="AC1035" i="10"/>
  <c r="AC1027" i="10"/>
  <c r="AD1019" i="10"/>
  <c r="AC1019" i="10"/>
  <c r="AC1011" i="10"/>
  <c r="AC1003" i="10"/>
  <c r="AC995" i="10"/>
  <c r="AC987" i="10"/>
  <c r="AC979" i="10"/>
  <c r="AC971" i="10"/>
  <c r="AC963" i="10"/>
  <c r="AC955" i="10"/>
  <c r="AC947" i="10"/>
  <c r="AC939" i="10"/>
  <c r="AC931" i="10"/>
  <c r="AC923" i="10"/>
  <c r="AC915" i="10"/>
  <c r="AC907" i="10"/>
  <c r="AC899" i="10"/>
  <c r="AC891" i="10"/>
  <c r="AC883" i="10"/>
  <c r="AC875" i="10"/>
  <c r="AC867" i="10"/>
  <c r="AC859" i="10"/>
  <c r="AC851" i="10"/>
  <c r="AC843" i="10"/>
  <c r="AC835" i="10"/>
  <c r="AC827" i="10"/>
  <c r="AC819" i="10"/>
  <c r="AC811" i="10"/>
  <c r="AC803" i="10"/>
  <c r="AC795" i="10"/>
  <c r="AC787" i="10"/>
  <c r="AC779" i="10"/>
  <c r="AC771" i="10"/>
  <c r="AC763" i="10"/>
  <c r="AC755" i="10"/>
  <c r="AC747" i="10"/>
  <c r="AC739" i="10"/>
  <c r="AC731" i="10"/>
  <c r="AC723" i="10"/>
  <c r="AC715" i="10"/>
  <c r="AC707" i="10"/>
  <c r="AC699" i="10"/>
  <c r="AC691" i="10"/>
  <c r="AC683" i="10"/>
  <c r="AC675" i="10"/>
  <c r="AC667" i="10"/>
  <c r="AC659" i="10"/>
  <c r="AC651" i="10"/>
  <c r="AC643" i="10"/>
  <c r="AC635" i="10"/>
  <c r="AC627" i="10"/>
  <c r="AC619" i="10"/>
  <c r="AC611" i="10"/>
  <c r="AC603" i="10"/>
  <c r="AC595" i="10"/>
  <c r="AC1319" i="10"/>
  <c r="AC1311" i="10"/>
  <c r="AD1303" i="10"/>
  <c r="AC1303" i="10"/>
  <c r="AD1295" i="10"/>
  <c r="AC1295" i="10"/>
  <c r="AC1287" i="10"/>
  <c r="AC1279" i="10"/>
  <c r="AC1271" i="10"/>
  <c r="AC1263" i="10"/>
  <c r="AC1255" i="10"/>
  <c r="AC1247" i="10"/>
  <c r="AD1239" i="10"/>
  <c r="AC1239" i="10"/>
  <c r="AD1231" i="10"/>
  <c r="AC1231" i="10"/>
  <c r="AC1223" i="10"/>
  <c r="AD1215" i="10"/>
  <c r="AC1215" i="10"/>
  <c r="AC1207" i="10"/>
  <c r="AC1199" i="10"/>
  <c r="AC1191" i="10"/>
  <c r="AC1183" i="10"/>
  <c r="AD1175" i="10"/>
  <c r="AC1175" i="10"/>
  <c r="AC1167" i="10"/>
  <c r="AC1159" i="10"/>
  <c r="AC1151" i="10"/>
  <c r="AC1143" i="10"/>
  <c r="AC1135" i="10"/>
  <c r="AC1127" i="10"/>
  <c r="AC1119" i="10"/>
  <c r="AC1111" i="10"/>
  <c r="AC1103" i="10"/>
  <c r="AC1095" i="10"/>
  <c r="AC1087" i="10"/>
  <c r="AC1079" i="10"/>
  <c r="AC1071" i="10"/>
  <c r="AC1063" i="10"/>
  <c r="AC1055" i="10"/>
  <c r="AC1047" i="10"/>
  <c r="AC1039" i="10"/>
  <c r="AC1031" i="10"/>
  <c r="AC1023" i="10"/>
  <c r="AC1015" i="10"/>
  <c r="AC1007" i="10"/>
  <c r="AC999" i="10"/>
  <c r="AC991" i="10"/>
  <c r="AC983" i="10"/>
  <c r="AC975" i="10"/>
  <c r="AC967" i="10"/>
  <c r="AC959" i="10"/>
  <c r="AC951" i="10"/>
  <c r="AC943" i="10"/>
  <c r="AC935" i="10"/>
  <c r="AC927" i="10"/>
  <c r="AC919" i="10"/>
  <c r="AC911" i="10"/>
  <c r="AC903" i="10"/>
  <c r="AC895" i="10"/>
  <c r="AC887" i="10"/>
  <c r="AC879" i="10"/>
  <c r="AC871" i="10"/>
  <c r="AC863" i="10"/>
  <c r="AC855" i="10"/>
  <c r="AC847" i="10"/>
  <c r="AC839" i="10"/>
  <c r="AC831" i="10"/>
  <c r="AC823" i="10"/>
  <c r="AC815" i="10"/>
  <c r="AC807" i="10"/>
  <c r="AC799" i="10"/>
  <c r="AC791" i="10"/>
  <c r="AC783" i="10"/>
  <c r="AC775" i="10"/>
  <c r="AC767" i="10"/>
  <c r="AC759" i="10"/>
  <c r="AC751" i="10"/>
  <c r="AC743" i="10"/>
  <c r="AC735" i="10"/>
  <c r="AC727" i="10"/>
  <c r="AC719" i="10"/>
  <c r="AC711" i="10"/>
  <c r="AC703" i="10"/>
  <c r="AC695" i="10"/>
  <c r="AC687" i="10"/>
  <c r="AC679" i="10"/>
  <c r="AC671" i="10"/>
  <c r="AC663" i="10"/>
  <c r="AC655" i="10"/>
  <c r="AC647" i="10"/>
  <c r="AC639" i="10"/>
  <c r="AC631" i="10"/>
  <c r="AC623" i="10"/>
  <c r="AC615" i="10"/>
  <c r="AC607" i="10"/>
  <c r="AC599" i="10"/>
  <c r="AC591" i="10"/>
  <c r="AP1500" i="10"/>
  <c r="AO1484" i="10"/>
  <c r="AO1476" i="10"/>
  <c r="AO1468" i="10"/>
  <c r="AP1444" i="10"/>
  <c r="AO1436" i="10"/>
  <c r="AO1428" i="10"/>
  <c r="AP1412" i="10"/>
  <c r="AP1404" i="10"/>
  <c r="AO1396" i="10"/>
  <c r="AP1388" i="10"/>
  <c r="AP1372" i="10"/>
  <c r="AO1364" i="10"/>
  <c r="AP1356" i="10"/>
  <c r="AO1332" i="10"/>
  <c r="AP1324" i="10"/>
  <c r="AP1308" i="10"/>
  <c r="AP1300" i="10"/>
  <c r="AO1284" i="10"/>
  <c r="AC838" i="10"/>
  <c r="AC830" i="10"/>
  <c r="AC822" i="10"/>
  <c r="AC814" i="10"/>
  <c r="AC806" i="10"/>
  <c r="AC798" i="10"/>
  <c r="AC790" i="10"/>
  <c r="AC782" i="10"/>
  <c r="AC774" i="10"/>
  <c r="AC766" i="10"/>
  <c r="AC758" i="10"/>
  <c r="AC750" i="10"/>
  <c r="AC742" i="10"/>
  <c r="AC734" i="10"/>
  <c r="AC726" i="10"/>
  <c r="AC718" i="10"/>
  <c r="AC710" i="10"/>
  <c r="AC702" i="10"/>
  <c r="AC694" i="10"/>
  <c r="AC686" i="10"/>
  <c r="AC678" i="10"/>
  <c r="AC670" i="10"/>
  <c r="AC662" i="10"/>
  <c r="AC654" i="10"/>
  <c r="AC646" i="10"/>
  <c r="AC638" i="10"/>
  <c r="AC630" i="10"/>
  <c r="AC622" i="10"/>
  <c r="AC614" i="10"/>
  <c r="AC606" i="10"/>
  <c r="AC598" i="10"/>
  <c r="AC590" i="10"/>
  <c r="AP1501" i="10"/>
  <c r="AP1493" i="10"/>
  <c r="AP1477" i="10"/>
  <c r="AP1469" i="10"/>
  <c r="AP1461" i="10"/>
  <c r="AP1453" i="10"/>
  <c r="AP1429" i="10"/>
  <c r="AP1397" i="10"/>
  <c r="AP1381" i="10"/>
  <c r="AP1373" i="10"/>
  <c r="AP1365" i="10"/>
  <c r="AP1357" i="10"/>
  <c r="AO1318" i="10"/>
  <c r="AO1310" i="10"/>
  <c r="AO1302" i="10"/>
  <c r="AO1287" i="10"/>
  <c r="AO1201" i="10"/>
  <c r="AO1193" i="10"/>
  <c r="AP1185" i="10"/>
  <c r="AP1169" i="10"/>
  <c r="AO1161" i="10"/>
  <c r="AO1137" i="10"/>
  <c r="AO1129" i="10"/>
  <c r="AP1121" i="10"/>
  <c r="AO1113" i="10"/>
  <c r="AO1105" i="10"/>
  <c r="AO1097" i="10"/>
  <c r="AP1089" i="10"/>
  <c r="AP1073" i="10"/>
  <c r="AO1050" i="10"/>
  <c r="AO1018" i="10"/>
  <c r="AO1010" i="10"/>
  <c r="AR1502" i="10"/>
  <c r="AR1494" i="10"/>
  <c r="AR1486" i="10"/>
  <c r="AR1478" i="10"/>
  <c r="AR1470" i="10"/>
  <c r="AR1462" i="10"/>
  <c r="AR1446" i="10"/>
  <c r="AR1438" i="10"/>
  <c r="AR1430" i="10"/>
  <c r="AR1414" i="10"/>
  <c r="AR1398" i="10"/>
  <c r="AR1390" i="10"/>
  <c r="AR1366" i="10"/>
  <c r="AR1350" i="10"/>
  <c r="AR1342" i="10"/>
  <c r="AR1334" i="10"/>
  <c r="AR1318" i="10"/>
  <c r="AC834" i="10"/>
  <c r="AC826" i="10"/>
  <c r="AC818" i="10"/>
  <c r="AC810" i="10"/>
  <c r="AC802" i="10"/>
  <c r="AC794" i="10"/>
  <c r="AC786" i="10"/>
  <c r="AC778" i="10"/>
  <c r="AC770" i="10"/>
  <c r="AC762" i="10"/>
  <c r="AC754" i="10"/>
  <c r="AC746" i="10"/>
  <c r="AC738" i="10"/>
  <c r="AC730" i="10"/>
  <c r="AC722" i="10"/>
  <c r="AC714" i="10"/>
  <c r="AC706" i="10"/>
  <c r="AC698" i="10"/>
  <c r="AC690" i="10"/>
  <c r="AC682" i="10"/>
  <c r="AC674" i="10"/>
  <c r="AC666" i="10"/>
  <c r="AC658" i="10"/>
  <c r="AC650" i="10"/>
  <c r="AC642" i="10"/>
  <c r="AC634" i="10"/>
  <c r="AC626" i="10"/>
  <c r="AC618" i="10"/>
  <c r="AC610" i="10"/>
  <c r="AC602" i="10"/>
  <c r="AC594" i="10"/>
  <c r="AP1489" i="10"/>
  <c r="AP1473" i="10"/>
  <c r="AO1465" i="10"/>
  <c r="AO1449" i="10"/>
  <c r="AO1433" i="10"/>
  <c r="AO1425" i="10"/>
  <c r="AP1409" i="10"/>
  <c r="AO1401" i="10"/>
  <c r="AP1353" i="10"/>
  <c r="AO1329" i="10"/>
  <c r="AP1314" i="10"/>
  <c r="AO1306" i="10"/>
  <c r="AP1276" i="10"/>
  <c r="AP1268" i="10"/>
  <c r="AP1260" i="10"/>
  <c r="AO1252" i="10"/>
  <c r="AO1236" i="10"/>
  <c r="AP1220" i="10"/>
  <c r="AP1197" i="10"/>
  <c r="AP1173" i="10"/>
  <c r="AP1133" i="10"/>
  <c r="AP1061" i="10"/>
  <c r="AP1038" i="10"/>
  <c r="AP1022" i="10"/>
  <c r="AP1006" i="10"/>
  <c r="AR1266" i="10"/>
  <c r="AS1258" i="10"/>
  <c r="AS1250" i="10"/>
  <c r="AR1234" i="10"/>
  <c r="AS1226" i="10"/>
  <c r="AS1218" i="10"/>
  <c r="AS1210" i="10"/>
  <c r="AS1202" i="10"/>
  <c r="AS1194" i="10"/>
  <c r="AS1178" i="10"/>
  <c r="AS1170" i="10"/>
  <c r="AR1163" i="10"/>
  <c r="AR1147" i="10"/>
  <c r="AR1139" i="10"/>
  <c r="AS1131" i="10"/>
  <c r="AS1115" i="10"/>
  <c r="AR1099" i="10"/>
  <c r="AR1075" i="10"/>
  <c r="AS1051" i="10"/>
  <c r="AR1044" i="10"/>
  <c r="AR1036" i="10"/>
  <c r="AR1028" i="10"/>
  <c r="AR1020" i="10"/>
  <c r="AR1004" i="10"/>
  <c r="AR996" i="10"/>
  <c r="AS1325" i="10"/>
  <c r="AR1302" i="10"/>
  <c r="AR1286" i="10"/>
  <c r="AR1270" i="10"/>
  <c r="AR1262" i="10"/>
  <c r="AR1246" i="10"/>
  <c r="AR1238" i="10"/>
  <c r="AS1182" i="10"/>
  <c r="AS1166" i="10"/>
  <c r="AS1143" i="10"/>
  <c r="AR1135" i="10"/>
  <c r="AR1127" i="10"/>
  <c r="AR1119" i="10"/>
  <c r="AS1087" i="10"/>
  <c r="AR1055" i="10"/>
  <c r="AR1047" i="10"/>
  <c r="AR1040" i="10"/>
  <c r="AR1032" i="10"/>
  <c r="AR1008" i="10"/>
  <c r="AS1000" i="10"/>
  <c r="AC582" i="10"/>
  <c r="AC588" i="10"/>
  <c r="AC587" i="10"/>
  <c r="AC586" i="10"/>
  <c r="AC585" i="10"/>
  <c r="AC584" i="10"/>
  <c r="AC583" i="10"/>
  <c r="AC589" i="10"/>
  <c r="AC581" i="10"/>
  <c r="AC580" i="10"/>
  <c r="AC577" i="10"/>
  <c r="AC561" i="10"/>
  <c r="AC569" i="10"/>
  <c r="AC553" i="10"/>
  <c r="AC574" i="10"/>
  <c r="AC550" i="10"/>
  <c r="AC573" i="10"/>
  <c r="AC565" i="10"/>
  <c r="AC557" i="10"/>
  <c r="AC549" i="10"/>
  <c r="AC564" i="10"/>
  <c r="AC579" i="10"/>
  <c r="AC555" i="10"/>
  <c r="AC552" i="10"/>
  <c r="AC575" i="10"/>
  <c r="AC567" i="10"/>
  <c r="AC572" i="10"/>
  <c r="AC548" i="10"/>
  <c r="AC571" i="10"/>
  <c r="AC563" i="10"/>
  <c r="AC547" i="10"/>
  <c r="AC578" i="10"/>
  <c r="AC570" i="10"/>
  <c r="AC562" i="10"/>
  <c r="AC554" i="10"/>
  <c r="AC576" i="10"/>
  <c r="AC559" i="10"/>
  <c r="AC568" i="10"/>
  <c r="AC558" i="10"/>
  <c r="AC560" i="10"/>
  <c r="AC551" i="10"/>
  <c r="AC566" i="10"/>
  <c r="AC556" i="10"/>
  <c r="AC540" i="10"/>
  <c r="AC532" i="10"/>
  <c r="AC500" i="10"/>
  <c r="AC499" i="10"/>
  <c r="AC491" i="10"/>
  <c r="AC538" i="10"/>
  <c r="AC490" i="10"/>
  <c r="AC492" i="10"/>
  <c r="AC531" i="10"/>
  <c r="AC546" i="10"/>
  <c r="AC514" i="10"/>
  <c r="AC545" i="10"/>
  <c r="AC537" i="10"/>
  <c r="AC529" i="10"/>
  <c r="AC521" i="10"/>
  <c r="AC513" i="10"/>
  <c r="AC505" i="10"/>
  <c r="AC497" i="10"/>
  <c r="AC489" i="10"/>
  <c r="AC524" i="10"/>
  <c r="AC523" i="10"/>
  <c r="AC530" i="10"/>
  <c r="AC498" i="10"/>
  <c r="AC544" i="10"/>
  <c r="AC528" i="10"/>
  <c r="AC496" i="10"/>
  <c r="AC507" i="10"/>
  <c r="AC522" i="10"/>
  <c r="AC506" i="10"/>
  <c r="AC536" i="10"/>
  <c r="AC520" i="10"/>
  <c r="AC512" i="10"/>
  <c r="AC504" i="10"/>
  <c r="AC543" i="10"/>
  <c r="AC535" i="10"/>
  <c r="AC527" i="10"/>
  <c r="AC519" i="10"/>
  <c r="AC511" i="10"/>
  <c r="AC503" i="10"/>
  <c r="AC495" i="10"/>
  <c r="AC508" i="10"/>
  <c r="AC539" i="10"/>
  <c r="AC542" i="10"/>
  <c r="AC518" i="10"/>
  <c r="AC494" i="10"/>
  <c r="AC515" i="10"/>
  <c r="AC534" i="10"/>
  <c r="AC526" i="10"/>
  <c r="AC510" i="10"/>
  <c r="AC502" i="10"/>
  <c r="AC541" i="10"/>
  <c r="AC533" i="10"/>
  <c r="AC525" i="10"/>
  <c r="AC517" i="10"/>
  <c r="AC509" i="10"/>
  <c r="AC501" i="10"/>
  <c r="AC493" i="10"/>
  <c r="AC516" i="10"/>
  <c r="AC440" i="10"/>
  <c r="AC384" i="10"/>
  <c r="AC336" i="10"/>
  <c r="AC272" i="10"/>
  <c r="AC208" i="10"/>
  <c r="AC481" i="10"/>
  <c r="AC473" i="10"/>
  <c r="AC465" i="10"/>
  <c r="AC457" i="10"/>
  <c r="AC449" i="10"/>
  <c r="AC441" i="10"/>
  <c r="AC433" i="10"/>
  <c r="AC425" i="10"/>
  <c r="AC417" i="10"/>
  <c r="AC409" i="10"/>
  <c r="AC401" i="10"/>
  <c r="AC393" i="10"/>
  <c r="AC385" i="10"/>
  <c r="AC377" i="10"/>
  <c r="AC369" i="10"/>
  <c r="AC361" i="10"/>
  <c r="AC353" i="10"/>
  <c r="AC345" i="10"/>
  <c r="AC337" i="10"/>
  <c r="AC329" i="10"/>
  <c r="AC321" i="10"/>
  <c r="AC313" i="10"/>
  <c r="AC305" i="10"/>
  <c r="AC297" i="10"/>
  <c r="AC289" i="10"/>
  <c r="AC281" i="10"/>
  <c r="AC273" i="10"/>
  <c r="AC265" i="10"/>
  <c r="AC257" i="10"/>
  <c r="AC249" i="10"/>
  <c r="AC241" i="10"/>
  <c r="AC233" i="10"/>
  <c r="AC225" i="10"/>
  <c r="AC217" i="10"/>
  <c r="AC209" i="10"/>
  <c r="AC201" i="10"/>
  <c r="AC193" i="10"/>
  <c r="AC185" i="10"/>
  <c r="AC177" i="10"/>
  <c r="AC169" i="10"/>
  <c r="AC161" i="10"/>
  <c r="AC153" i="10"/>
  <c r="AC145" i="10"/>
  <c r="AC137" i="10"/>
  <c r="AC129" i="10"/>
  <c r="AC121" i="10"/>
  <c r="AC113" i="10"/>
  <c r="AC105" i="10"/>
  <c r="AC97" i="10"/>
  <c r="AC89" i="10"/>
  <c r="AC81" i="10"/>
  <c r="AC73" i="10"/>
  <c r="AC65" i="10"/>
  <c r="AC57" i="10"/>
  <c r="AC49" i="10"/>
  <c r="AC41" i="10"/>
  <c r="AC33" i="10"/>
  <c r="AC25" i="10"/>
  <c r="AC17" i="10"/>
  <c r="AC464" i="10"/>
  <c r="AC416" i="10"/>
  <c r="AC360" i="10"/>
  <c r="AC296" i="10"/>
  <c r="AC240" i="10"/>
  <c r="AC184" i="10"/>
  <c r="AC136" i="10"/>
  <c r="AC88" i="10"/>
  <c r="AC40" i="10"/>
  <c r="AC472" i="10"/>
  <c r="AC424" i="10"/>
  <c r="AC376" i="10"/>
  <c r="AC328" i="10"/>
  <c r="AC288" i="10"/>
  <c r="AC248" i="10"/>
  <c r="AC200" i="10"/>
  <c r="AC160" i="10"/>
  <c r="AC112" i="10"/>
  <c r="AC56" i="10"/>
  <c r="AC16" i="10"/>
  <c r="AC488" i="10"/>
  <c r="AC448" i="10"/>
  <c r="AC400" i="10"/>
  <c r="AC352" i="10"/>
  <c r="AC312" i="10"/>
  <c r="AC264" i="10"/>
  <c r="AC224" i="10"/>
  <c r="AC176" i="10"/>
  <c r="AC144" i="10"/>
  <c r="AC104" i="10"/>
  <c r="AC64" i="10"/>
  <c r="AC32" i="10"/>
  <c r="AC79" i="10"/>
  <c r="AC470" i="10"/>
  <c r="AC446" i="10"/>
  <c r="AC414" i="10"/>
  <c r="AC382" i="10"/>
  <c r="AC350" i="10"/>
  <c r="AC318" i="10"/>
  <c r="AC286" i="10"/>
  <c r="AC262" i="10"/>
  <c r="AC230" i="10"/>
  <c r="AC198" i="10"/>
  <c r="AC166" i="10"/>
  <c r="AC134" i="10"/>
  <c r="AC110" i="10"/>
  <c r="AC78" i="10"/>
  <c r="AC54" i="10"/>
  <c r="AC14" i="10"/>
  <c r="AC456" i="10"/>
  <c r="AC408" i="10"/>
  <c r="AC368" i="10"/>
  <c r="AC320" i="10"/>
  <c r="AC280" i="10"/>
  <c r="AC232" i="10"/>
  <c r="AC192" i="10"/>
  <c r="AC152" i="10"/>
  <c r="AC120" i="10"/>
  <c r="AC80" i="10"/>
  <c r="AC24" i="10"/>
  <c r="AC471" i="10"/>
  <c r="AC447" i="10"/>
  <c r="AC415" i="10"/>
  <c r="AC399" i="10"/>
  <c r="AC375" i="10"/>
  <c r="AC343" i="10"/>
  <c r="AC319" i="10"/>
  <c r="AC295" i="10"/>
  <c r="AC271" i="10"/>
  <c r="AC247" i="10"/>
  <c r="AC231" i="10"/>
  <c r="AC207" i="10"/>
  <c r="AC183" i="10"/>
  <c r="AC159" i="10"/>
  <c r="AC135" i="10"/>
  <c r="AC119" i="10"/>
  <c r="AC95" i="10"/>
  <c r="AC63" i="10"/>
  <c r="AC47" i="10"/>
  <c r="AC15" i="10"/>
  <c r="AC487" i="10"/>
  <c r="AC463" i="10"/>
  <c r="AC439" i="10"/>
  <c r="AC407" i="10"/>
  <c r="AC383" i="10"/>
  <c r="AC359" i="10"/>
  <c r="AC335" i="10"/>
  <c r="AC311" i="10"/>
  <c r="AC287" i="10"/>
  <c r="AC255" i="10"/>
  <c r="AC223" i="10"/>
  <c r="AC199" i="10"/>
  <c r="AC175" i="10"/>
  <c r="AC151" i="10"/>
  <c r="AC127" i="10"/>
  <c r="AC103" i="10"/>
  <c r="AC71" i="10"/>
  <c r="AC39" i="10"/>
  <c r="AC478" i="10"/>
  <c r="AC430" i="10"/>
  <c r="AC398" i="10"/>
  <c r="AC366" i="10"/>
  <c r="AC334" i="10"/>
  <c r="AC302" i="10"/>
  <c r="AC270" i="10"/>
  <c r="AC238" i="10"/>
  <c r="AC206" i="10"/>
  <c r="AC174" i="10"/>
  <c r="AC142" i="10"/>
  <c r="AC102" i="10"/>
  <c r="AC70" i="10"/>
  <c r="AC46" i="10"/>
  <c r="AC22" i="10"/>
  <c r="AC477" i="10"/>
  <c r="AC453" i="10"/>
  <c r="AC429" i="10"/>
  <c r="AC405" i="10"/>
  <c r="AC381" i="10"/>
  <c r="AC357" i="10"/>
  <c r="AC333" i="10"/>
  <c r="AC309" i="10"/>
  <c r="AC277" i="10"/>
  <c r="AC253" i="10"/>
  <c r="AC229" i="10"/>
  <c r="AC213" i="10"/>
  <c r="AC189" i="10"/>
  <c r="AC165" i="10"/>
  <c r="AC141" i="10"/>
  <c r="AC117" i="10"/>
  <c r="AC93" i="10"/>
  <c r="AC77" i="10"/>
  <c r="AC53" i="10"/>
  <c r="AC29" i="10"/>
  <c r="AC13" i="10"/>
  <c r="AC476" i="10"/>
  <c r="AC460" i="10"/>
  <c r="AC444" i="10"/>
  <c r="AC428" i="10"/>
  <c r="AC420" i="10"/>
  <c r="AC412" i="10"/>
  <c r="AC396" i="10"/>
  <c r="AC388" i="10"/>
  <c r="AC380" i="10"/>
  <c r="AC372" i="10"/>
  <c r="AC364" i="10"/>
  <c r="AC356" i="10"/>
  <c r="AC348" i="10"/>
  <c r="AC340" i="10"/>
  <c r="AC332" i="10"/>
  <c r="AC324" i="10"/>
  <c r="AC316" i="10"/>
  <c r="AC308" i="10"/>
  <c r="AC300" i="10"/>
  <c r="AC292" i="10"/>
  <c r="AC284" i="10"/>
  <c r="AC276" i="10"/>
  <c r="AC268" i="10"/>
  <c r="AC260" i="10"/>
  <c r="AC252" i="10"/>
  <c r="AC244" i="10"/>
  <c r="AC236" i="10"/>
  <c r="AC228" i="10"/>
  <c r="AC220" i="10"/>
  <c r="AC212" i="10"/>
  <c r="AC204" i="10"/>
  <c r="AC196" i="10"/>
  <c r="AC188" i="10"/>
  <c r="AC180" i="10"/>
  <c r="AC172" i="10"/>
  <c r="AC164" i="10"/>
  <c r="AC156" i="10"/>
  <c r="AC148" i="10"/>
  <c r="AC140" i="10"/>
  <c r="AC132" i="10"/>
  <c r="AC124" i="10"/>
  <c r="AC116" i="10"/>
  <c r="AC108" i="10"/>
  <c r="AC100" i="10"/>
  <c r="AC92" i="10"/>
  <c r="AC84" i="10"/>
  <c r="AC76" i="10"/>
  <c r="AC68" i="10"/>
  <c r="AC60" i="10"/>
  <c r="AC44" i="10"/>
  <c r="AC480" i="10"/>
  <c r="AC432" i="10"/>
  <c r="AC392" i="10"/>
  <c r="AC344" i="10"/>
  <c r="AC304" i="10"/>
  <c r="AC256" i="10"/>
  <c r="AC216" i="10"/>
  <c r="AC168" i="10"/>
  <c r="AC128" i="10"/>
  <c r="AC96" i="10"/>
  <c r="AC72" i="10"/>
  <c r="AC48" i="10"/>
  <c r="AC431" i="10"/>
  <c r="AC462" i="10"/>
  <c r="AC438" i="10"/>
  <c r="AC406" i="10"/>
  <c r="AC374" i="10"/>
  <c r="AC342" i="10"/>
  <c r="AC310" i="10"/>
  <c r="AC278" i="10"/>
  <c r="AC246" i="10"/>
  <c r="AC214" i="10"/>
  <c r="AC182" i="10"/>
  <c r="AC150" i="10"/>
  <c r="AC118" i="10"/>
  <c r="AC94" i="10"/>
  <c r="AC62" i="10"/>
  <c r="AC30" i="10"/>
  <c r="AC469" i="10"/>
  <c r="AC445" i="10"/>
  <c r="AC421" i="10"/>
  <c r="AC397" i="10"/>
  <c r="AC365" i="10"/>
  <c r="AC341" i="10"/>
  <c r="AC317" i="10"/>
  <c r="AC293" i="10"/>
  <c r="AC269" i="10"/>
  <c r="AC245" i="10"/>
  <c r="AC221" i="10"/>
  <c r="AC197" i="10"/>
  <c r="AC173" i="10"/>
  <c r="AC149" i="10"/>
  <c r="AC125" i="10"/>
  <c r="AC101" i="10"/>
  <c r="AC69" i="10"/>
  <c r="AC45" i="10"/>
  <c r="AC21" i="10"/>
  <c r="AC52" i="10"/>
  <c r="AC479" i="10"/>
  <c r="AC455" i="10"/>
  <c r="AC423" i="10"/>
  <c r="AC391" i="10"/>
  <c r="AC367" i="10"/>
  <c r="AC351" i="10"/>
  <c r="AC327" i="10"/>
  <c r="AC303" i="10"/>
  <c r="AC279" i="10"/>
  <c r="AC263" i="10"/>
  <c r="AC239" i="10"/>
  <c r="AC215" i="10"/>
  <c r="AC191" i="10"/>
  <c r="AC167" i="10"/>
  <c r="AC143" i="10"/>
  <c r="AC111" i="10"/>
  <c r="AC87" i="10"/>
  <c r="AC55" i="10"/>
  <c r="AC31" i="10"/>
  <c r="AC23" i="10"/>
  <c r="AC486" i="10"/>
  <c r="AC454" i="10"/>
  <c r="AC422" i="10"/>
  <c r="AC390" i="10"/>
  <c r="AC358" i="10"/>
  <c r="AC326" i="10"/>
  <c r="AC294" i="10"/>
  <c r="AC254" i="10"/>
  <c r="AC222" i="10"/>
  <c r="AC190" i="10"/>
  <c r="AC158" i="10"/>
  <c r="AC126" i="10"/>
  <c r="AC86" i="10"/>
  <c r="AC38" i="10"/>
  <c r="AC485" i="10"/>
  <c r="AC461" i="10"/>
  <c r="AC437" i="10"/>
  <c r="AC413" i="10"/>
  <c r="AC389" i="10"/>
  <c r="AC373" i="10"/>
  <c r="AC349" i="10"/>
  <c r="AC325" i="10"/>
  <c r="AC301" i="10"/>
  <c r="AC285" i="10"/>
  <c r="AC261" i="10"/>
  <c r="AC237" i="10"/>
  <c r="AC205" i="10"/>
  <c r="AC181" i="10"/>
  <c r="AC157" i="10"/>
  <c r="AC133" i="10"/>
  <c r="AC109" i="10"/>
  <c r="AC85" i="10"/>
  <c r="AC61" i="10"/>
  <c r="AC37" i="10"/>
  <c r="AC484" i="10"/>
  <c r="AC468" i="10"/>
  <c r="AC452" i="10"/>
  <c r="AC436" i="10"/>
  <c r="AC404" i="10"/>
  <c r="AC36" i="10"/>
  <c r="AC28" i="10"/>
  <c r="AC12" i="10"/>
  <c r="AC483" i="10"/>
  <c r="AC467" i="10"/>
  <c r="AC451" i="10"/>
  <c r="AC435" i="10"/>
  <c r="AC419" i="10"/>
  <c r="AC403" i="10"/>
  <c r="AC387" i="10"/>
  <c r="AC371" i="10"/>
  <c r="AC355" i="10"/>
  <c r="AC339" i="10"/>
  <c r="AC323" i="10"/>
  <c r="AC307" i="10"/>
  <c r="AC291" i="10"/>
  <c r="AC283" i="10"/>
  <c r="AC267" i="10"/>
  <c r="AC251" i="10"/>
  <c r="AC235" i="10"/>
  <c r="AC219" i="10"/>
  <c r="AC203" i="10"/>
  <c r="AC187" i="10"/>
  <c r="AC171" i="10"/>
  <c r="AC147" i="10"/>
  <c r="AC131" i="10"/>
  <c r="AC115" i="10"/>
  <c r="AC99" i="10"/>
  <c r="AC83" i="10"/>
  <c r="AC67" i="10"/>
  <c r="AC51" i="10"/>
  <c r="AC35" i="10"/>
  <c r="AC27" i="10"/>
  <c r="AC11" i="10"/>
  <c r="AC20" i="10"/>
  <c r="AC475" i="10"/>
  <c r="AC459" i="10"/>
  <c r="AC443" i="10"/>
  <c r="AC427" i="10"/>
  <c r="AC411" i="10"/>
  <c r="AC395" i="10"/>
  <c r="AC379" i="10"/>
  <c r="AC363" i="10"/>
  <c r="AC347" i="10"/>
  <c r="AC331" i="10"/>
  <c r="AC315" i="10"/>
  <c r="AC299" i="10"/>
  <c r="AC275" i="10"/>
  <c r="AC259" i="10"/>
  <c r="AC243" i="10"/>
  <c r="AC227" i="10"/>
  <c r="AC211" i="10"/>
  <c r="AC195" i="10"/>
  <c r="AC179" i="10"/>
  <c r="AC163" i="10"/>
  <c r="AC155" i="10"/>
  <c r="AC139" i="10"/>
  <c r="AC123" i="10"/>
  <c r="AC107" i="10"/>
  <c r="AC91" i="10"/>
  <c r="AC75" i="10"/>
  <c r="AC59" i="10"/>
  <c r="AC43" i="10"/>
  <c r="AC19" i="10"/>
  <c r="AC482" i="10"/>
  <c r="AC474" i="10"/>
  <c r="AC466" i="10"/>
  <c r="AC458" i="10"/>
  <c r="AC450" i="10"/>
  <c r="AC442" i="10"/>
  <c r="AC434" i="10"/>
  <c r="AC426" i="10"/>
  <c r="AC418" i="10"/>
  <c r="AC410" i="10"/>
  <c r="AC402" i="10"/>
  <c r="AC394" i="10"/>
  <c r="AC386" i="10"/>
  <c r="AC378" i="10"/>
  <c r="AC370" i="10"/>
  <c r="AC362" i="10"/>
  <c r="AC354" i="10"/>
  <c r="AC346" i="10"/>
  <c r="AC338" i="10"/>
  <c r="AC330" i="10"/>
  <c r="AC322" i="10"/>
  <c r="AC314" i="10"/>
  <c r="AC306" i="10"/>
  <c r="AC298" i="10"/>
  <c r="AC290" i="10"/>
  <c r="AC282" i="10"/>
  <c r="AC274" i="10"/>
  <c r="AC266" i="10"/>
  <c r="AC258" i="10"/>
  <c r="AC250" i="10"/>
  <c r="AC242" i="10"/>
  <c r="AC234" i="10"/>
  <c r="AC226" i="10"/>
  <c r="AC218" i="10"/>
  <c r="AC210" i="10"/>
  <c r="AC202" i="10"/>
  <c r="AC194" i="10"/>
  <c r="AC186" i="10"/>
  <c r="AC178" i="10"/>
  <c r="AC170" i="10"/>
  <c r="AC162" i="10"/>
  <c r="AC154" i="10"/>
  <c r="AC146" i="10"/>
  <c r="AC138" i="10"/>
  <c r="AC130" i="10"/>
  <c r="AC122" i="10"/>
  <c r="AC114" i="10"/>
  <c r="AC106" i="10"/>
  <c r="AC98" i="10"/>
  <c r="AC90" i="10"/>
  <c r="AC82" i="10"/>
  <c r="AC74" i="10"/>
  <c r="AC66" i="10"/>
  <c r="AC58" i="10"/>
  <c r="AC50" i="10"/>
  <c r="AC42" i="10"/>
  <c r="AC34" i="10"/>
  <c r="AC26" i="10"/>
  <c r="AC18" i="10"/>
  <c r="AC10" i="10"/>
  <c r="AC9" i="10"/>
  <c r="AF957" i="10"/>
  <c r="AG957" i="10"/>
  <c r="AF909" i="10"/>
  <c r="AG909" i="10"/>
  <c r="AF861" i="10"/>
  <c r="AG861" i="10"/>
  <c r="AF797" i="10"/>
  <c r="AG797" i="10"/>
  <c r="AF757" i="10"/>
  <c r="AG757" i="10"/>
  <c r="AF717" i="10"/>
  <c r="AG717" i="10"/>
  <c r="AF669" i="10"/>
  <c r="AG669" i="10"/>
  <c r="AF629" i="10"/>
  <c r="AG629" i="10"/>
  <c r="AF573" i="10"/>
  <c r="AG573" i="10"/>
  <c r="AF525" i="10"/>
  <c r="AG525" i="10"/>
  <c r="AG477" i="10"/>
  <c r="AF477" i="10"/>
  <c r="AF429" i="10"/>
  <c r="AG429" i="10"/>
  <c r="AF389" i="10"/>
  <c r="AG389" i="10"/>
  <c r="AF341" i="10"/>
  <c r="AG341" i="10"/>
  <c r="AF261" i="10"/>
  <c r="AG261" i="10"/>
  <c r="AF205" i="10"/>
  <c r="AG205" i="10"/>
  <c r="AF141" i="10"/>
  <c r="AG141" i="10"/>
  <c r="AG93" i="10"/>
  <c r="AF93" i="10"/>
  <c r="AF29" i="10"/>
  <c r="AG29" i="10"/>
  <c r="AJ963" i="10"/>
  <c r="AI963" i="10"/>
  <c r="AJ907" i="10"/>
  <c r="AI907" i="10"/>
  <c r="AJ859" i="10"/>
  <c r="AI859" i="10"/>
  <c r="AI787" i="10"/>
  <c r="AJ787" i="10"/>
  <c r="AI747" i="10"/>
  <c r="AJ747" i="10"/>
  <c r="AI691" i="10"/>
  <c r="AJ691" i="10"/>
  <c r="AI643" i="10"/>
  <c r="AJ643" i="10"/>
  <c r="AI587" i="10"/>
  <c r="AJ587" i="10"/>
  <c r="AI523" i="10"/>
  <c r="AJ523" i="10"/>
  <c r="AJ467" i="10"/>
  <c r="AI467" i="10"/>
  <c r="AJ419" i="10"/>
  <c r="AI419" i="10"/>
  <c r="AJ371" i="10"/>
  <c r="AI371" i="10"/>
  <c r="AJ339" i="10"/>
  <c r="AI339" i="10"/>
  <c r="AJ259" i="10"/>
  <c r="AI259" i="10"/>
  <c r="AJ203" i="10"/>
  <c r="AI203" i="10"/>
  <c r="AJ147" i="10"/>
  <c r="AI147" i="10"/>
  <c r="AJ99" i="10"/>
  <c r="AI99" i="10"/>
  <c r="AJ67" i="10"/>
  <c r="AI67" i="10"/>
  <c r="AJ27" i="10"/>
  <c r="AI27" i="10"/>
  <c r="AL1230" i="10"/>
  <c r="AM1230" i="10"/>
  <c r="AF988" i="10"/>
  <c r="AG988" i="10"/>
  <c r="AF964" i="10"/>
  <c r="AG964" i="10"/>
  <c r="AF916" i="10"/>
  <c r="AG916" i="10"/>
  <c r="AF828" i="10"/>
  <c r="AG828" i="10"/>
  <c r="AF764" i="10"/>
  <c r="AG764" i="10"/>
  <c r="AF692" i="10"/>
  <c r="AG692" i="10"/>
  <c r="AF644" i="10"/>
  <c r="AG644" i="10"/>
  <c r="AF596" i="10"/>
  <c r="AG596" i="10"/>
  <c r="AF564" i="10"/>
  <c r="AG564" i="10"/>
  <c r="AF500" i="10"/>
  <c r="AG500" i="10"/>
  <c r="AG939" i="10"/>
  <c r="AF939" i="10"/>
  <c r="AG891" i="10"/>
  <c r="AF891" i="10"/>
  <c r="AG851" i="10"/>
  <c r="AF851" i="10"/>
  <c r="AG795" i="10"/>
  <c r="AF795" i="10"/>
  <c r="AG739" i="10"/>
  <c r="AF739" i="10"/>
  <c r="AG675" i="10"/>
  <c r="AF675" i="10"/>
  <c r="AG619" i="10"/>
  <c r="AF619" i="10"/>
  <c r="AG539" i="10"/>
  <c r="AF539" i="10"/>
  <c r="AF491" i="10"/>
  <c r="AG491" i="10"/>
  <c r="AG435" i="10"/>
  <c r="AF435" i="10"/>
  <c r="AF395" i="10"/>
  <c r="AG395" i="10"/>
  <c r="AF363" i="10"/>
  <c r="AG363" i="10"/>
  <c r="AF315" i="10"/>
  <c r="AG315" i="10"/>
  <c r="AG275" i="10"/>
  <c r="AF275" i="10"/>
  <c r="AF203" i="10"/>
  <c r="AG203" i="10"/>
  <c r="AG155" i="10"/>
  <c r="AF155" i="10"/>
  <c r="AF123" i="10"/>
  <c r="AG123" i="10"/>
  <c r="AG51" i="10"/>
  <c r="AF51" i="10"/>
  <c r="AJ969" i="10"/>
  <c r="AI969" i="10"/>
  <c r="AI921" i="10"/>
  <c r="AJ921" i="10"/>
  <c r="AI865" i="10"/>
  <c r="AJ865" i="10"/>
  <c r="AI817" i="10"/>
  <c r="AJ817" i="10"/>
  <c r="AI769" i="10"/>
  <c r="AJ769" i="10"/>
  <c r="AJ721" i="10"/>
  <c r="AI721" i="10"/>
  <c r="AJ657" i="10"/>
  <c r="AI657" i="10"/>
  <c r="AI625" i="10"/>
  <c r="AJ625" i="10"/>
  <c r="AI569" i="10"/>
  <c r="AJ569" i="10"/>
  <c r="AJ521" i="10"/>
  <c r="AI521" i="10"/>
  <c r="AJ481" i="10"/>
  <c r="AI481" i="10"/>
  <c r="AJ441" i="10"/>
  <c r="AI441" i="10"/>
  <c r="AJ393" i="10"/>
  <c r="AI393" i="10"/>
  <c r="AJ353" i="10"/>
  <c r="AI353" i="10"/>
  <c r="AI281" i="10"/>
  <c r="AJ281" i="10"/>
  <c r="AI241" i="10"/>
  <c r="AJ241" i="10"/>
  <c r="AJ193" i="10"/>
  <c r="AI193" i="10"/>
  <c r="AI145" i="10"/>
  <c r="AJ145" i="10"/>
  <c r="AI81" i="10"/>
  <c r="AJ81" i="10"/>
  <c r="AL988" i="10"/>
  <c r="AM988" i="10"/>
  <c r="AL948" i="10"/>
  <c r="AM948" i="10"/>
  <c r="AM900" i="10"/>
  <c r="AL900" i="10"/>
  <c r="AL852" i="10"/>
  <c r="AM852" i="10"/>
  <c r="AF978" i="10"/>
  <c r="AG978" i="10"/>
  <c r="AF962" i="10"/>
  <c r="AG962" i="10"/>
  <c r="AF922" i="10"/>
  <c r="AG922" i="10"/>
  <c r="AF890" i="10"/>
  <c r="AG890" i="10"/>
  <c r="AG850" i="10"/>
  <c r="AF850" i="10"/>
  <c r="AF810" i="10"/>
  <c r="AG810" i="10"/>
  <c r="AG786" i="10"/>
  <c r="AF786" i="10"/>
  <c r="AG754" i="10"/>
  <c r="AF754" i="10"/>
  <c r="AF730" i="10"/>
  <c r="AG730" i="10"/>
  <c r="AD1498" i="10"/>
  <c r="AD1466" i="10"/>
  <c r="AD1505" i="10"/>
  <c r="AD1481" i="10"/>
  <c r="AD1465" i="10"/>
  <c r="AD1385" i="10"/>
  <c r="AD1353" i="10"/>
  <c r="AD1321" i="10"/>
  <c r="AD1289" i="10"/>
  <c r="AD1193" i="10"/>
  <c r="AD1161" i="10"/>
  <c r="AD1113" i="10"/>
  <c r="AD1073" i="10"/>
  <c r="AD1057" i="10"/>
  <c r="AD1033" i="10"/>
  <c r="AD1001" i="10"/>
  <c r="AD1257" i="10"/>
  <c r="AD1431" i="10"/>
  <c r="AD1167" i="10"/>
  <c r="AF973" i="10"/>
  <c r="AG973" i="10"/>
  <c r="AF925" i="10"/>
  <c r="AG925" i="10"/>
  <c r="AF885" i="10"/>
  <c r="AG885" i="10"/>
  <c r="AF837" i="10"/>
  <c r="AG837" i="10"/>
  <c r="AF765" i="10"/>
  <c r="AG765" i="10"/>
  <c r="AF693" i="10"/>
  <c r="AG693" i="10"/>
  <c r="AF645" i="10"/>
  <c r="AG645" i="10"/>
  <c r="AF589" i="10"/>
  <c r="AG589" i="10"/>
  <c r="AF557" i="10"/>
  <c r="AG557" i="10"/>
  <c r="AF517" i="10"/>
  <c r="AG517" i="10"/>
  <c r="AF437" i="10"/>
  <c r="AG437" i="10"/>
  <c r="AF397" i="10"/>
  <c r="AG397" i="10"/>
  <c r="AG349" i="10"/>
  <c r="AF349" i="10"/>
  <c r="AF269" i="10"/>
  <c r="AG269" i="10"/>
  <c r="AF213" i="10"/>
  <c r="AG213" i="10"/>
  <c r="AF165" i="10"/>
  <c r="AG165" i="10"/>
  <c r="AG125" i="10"/>
  <c r="AF125" i="10"/>
  <c r="AF85" i="10"/>
  <c r="AG85" i="10"/>
  <c r="AG61" i="10"/>
  <c r="AF61" i="10"/>
  <c r="AI987" i="10"/>
  <c r="AJ987" i="10"/>
  <c r="AI939" i="10"/>
  <c r="AJ939" i="10"/>
  <c r="AI883" i="10"/>
  <c r="AJ883" i="10"/>
  <c r="AI835" i="10"/>
  <c r="AJ835" i="10"/>
  <c r="AJ795" i="10"/>
  <c r="AI795" i="10"/>
  <c r="AJ739" i="10"/>
  <c r="AI739" i="10"/>
  <c r="AI683" i="10"/>
  <c r="AJ683" i="10"/>
  <c r="AI627" i="10"/>
  <c r="AJ627" i="10"/>
  <c r="AI555" i="10"/>
  <c r="AJ555" i="10"/>
  <c r="AI515" i="10"/>
  <c r="AJ515" i="10"/>
  <c r="AJ459" i="10"/>
  <c r="AI459" i="10"/>
  <c r="AJ411" i="10"/>
  <c r="AI411" i="10"/>
  <c r="AJ363" i="10"/>
  <c r="AI363" i="10"/>
  <c r="AJ331" i="10"/>
  <c r="AI331" i="10"/>
  <c r="AJ243" i="10"/>
  <c r="AI243" i="10"/>
  <c r="AJ195" i="10"/>
  <c r="AI195" i="10"/>
  <c r="AJ139" i="10"/>
  <c r="AI139" i="10"/>
  <c r="AJ83" i="10"/>
  <c r="AI83" i="10"/>
  <c r="AJ43" i="10"/>
  <c r="AI43" i="10"/>
  <c r="AL982" i="10"/>
  <c r="AM982" i="10"/>
  <c r="AG1500" i="10"/>
  <c r="AF1500" i="10"/>
  <c r="AG1484" i="10"/>
  <c r="AF1484" i="10"/>
  <c r="AG1468" i="10"/>
  <c r="AF1468" i="10"/>
  <c r="AF1444" i="10"/>
  <c r="AG1444" i="10"/>
  <c r="AF1428" i="10"/>
  <c r="AG1428" i="10"/>
  <c r="AF1420" i="10"/>
  <c r="AG1420" i="10"/>
  <c r="AF1404" i="10"/>
  <c r="AG1404" i="10"/>
  <c r="AF1388" i="10"/>
  <c r="AG1388" i="10"/>
  <c r="AF1372" i="10"/>
  <c r="AG1372" i="10"/>
  <c r="AF1356" i="10"/>
  <c r="AG1356" i="10"/>
  <c r="AG1324" i="10"/>
  <c r="AF1324" i="10"/>
  <c r="AF948" i="10"/>
  <c r="AG948" i="10"/>
  <c r="AF884" i="10"/>
  <c r="AG884" i="10"/>
  <c r="AF836" i="10"/>
  <c r="AG836" i="10"/>
  <c r="AF804" i="10"/>
  <c r="AG804" i="10"/>
  <c r="AF748" i="10"/>
  <c r="AG748" i="10"/>
  <c r="AF684" i="10"/>
  <c r="AG684" i="10"/>
  <c r="AF620" i="10"/>
  <c r="AG620" i="10"/>
  <c r="AF540" i="10"/>
  <c r="AG540" i="10"/>
  <c r="AG987" i="10"/>
  <c r="AF987" i="10"/>
  <c r="AG963" i="10"/>
  <c r="AF963" i="10"/>
  <c r="AG907" i="10"/>
  <c r="AF907" i="10"/>
  <c r="AG835" i="10"/>
  <c r="AF835" i="10"/>
  <c r="AG803" i="10"/>
  <c r="AF803" i="10"/>
  <c r="AG755" i="10"/>
  <c r="AF755" i="10"/>
  <c r="AG715" i="10"/>
  <c r="AF715" i="10"/>
  <c r="AG667" i="10"/>
  <c r="AF667" i="10"/>
  <c r="AG587" i="10"/>
  <c r="AF587" i="10"/>
  <c r="AG547" i="10"/>
  <c r="AF547" i="10"/>
  <c r="AG499" i="10"/>
  <c r="AF499" i="10"/>
  <c r="AF451" i="10"/>
  <c r="AG451" i="10"/>
  <c r="AG371" i="10"/>
  <c r="AF371" i="10"/>
  <c r="AF323" i="10"/>
  <c r="AG323" i="10"/>
  <c r="AF259" i="10"/>
  <c r="AG259" i="10"/>
  <c r="AG219" i="10"/>
  <c r="AF219" i="10"/>
  <c r="AF171" i="10"/>
  <c r="AG171" i="10"/>
  <c r="AF139" i="10"/>
  <c r="AG139" i="10"/>
  <c r="AG83" i="10"/>
  <c r="AF83" i="10"/>
  <c r="AF67" i="10"/>
  <c r="AG67" i="10"/>
  <c r="AF11" i="10"/>
  <c r="AG11" i="10"/>
  <c r="AI1505" i="10"/>
  <c r="AJ1505" i="10"/>
  <c r="AI1497" i="10"/>
  <c r="AJ1497" i="10"/>
  <c r="AJ1489" i="10"/>
  <c r="AI1489" i="10"/>
  <c r="AI1481" i="10"/>
  <c r="AJ1481" i="10"/>
  <c r="AJ1473" i="10"/>
  <c r="AI1473" i="10"/>
  <c r="AI1465" i="10"/>
  <c r="AJ1465" i="10"/>
  <c r="AJ1457" i="10"/>
  <c r="AI1457" i="10"/>
  <c r="AJ1449" i="10"/>
  <c r="AI1449" i="10"/>
  <c r="AI1441" i="10"/>
  <c r="AJ1441" i="10"/>
  <c r="AJ1433" i="10"/>
  <c r="AI1433" i="10"/>
  <c r="AJ1425" i="10"/>
  <c r="AI1425" i="10"/>
  <c r="AI1417" i="10"/>
  <c r="AJ1417" i="10"/>
  <c r="AI1409" i="10"/>
  <c r="AJ1409" i="10"/>
  <c r="AI1401" i="10"/>
  <c r="AJ1401" i="10"/>
  <c r="AJ1393" i="10"/>
  <c r="AI1393" i="10"/>
  <c r="AI1385" i="10"/>
  <c r="AJ1385" i="10"/>
  <c r="AI1377" i="10"/>
  <c r="AJ1377" i="10"/>
  <c r="AJ1369" i="10"/>
  <c r="AI1369" i="10"/>
  <c r="AJ1361" i="10"/>
  <c r="AI1361" i="10"/>
  <c r="AI1353" i="10"/>
  <c r="AJ1353" i="10"/>
  <c r="AI1345" i="10"/>
  <c r="AJ1345" i="10"/>
  <c r="AI1337" i="10"/>
  <c r="AJ1337" i="10"/>
  <c r="AJ1329" i="10"/>
  <c r="AI1329" i="10"/>
  <c r="AI1321" i="10"/>
  <c r="AJ1321" i="10"/>
  <c r="AI1313" i="10"/>
  <c r="AJ1313" i="10"/>
  <c r="AI1305" i="10"/>
  <c r="AJ1305" i="10"/>
  <c r="AJ1297" i="10"/>
  <c r="AI1297" i="10"/>
  <c r="AI1289" i="10"/>
  <c r="AJ1289" i="10"/>
  <c r="AI1281" i="10"/>
  <c r="AJ1281" i="10"/>
  <c r="AI1273" i="10"/>
  <c r="AJ1273" i="10"/>
  <c r="AJ1265" i="10"/>
  <c r="AI1265" i="10"/>
  <c r="AI1257" i="10"/>
  <c r="AJ1257" i="10"/>
  <c r="AI1249" i="10"/>
  <c r="AJ1249" i="10"/>
  <c r="AI1241" i="10"/>
  <c r="AJ1241" i="10"/>
  <c r="AJ1233" i="10"/>
  <c r="AI1233" i="10"/>
  <c r="AI1225" i="10"/>
  <c r="AJ1225" i="10"/>
  <c r="AI1217" i="10"/>
  <c r="AJ1217" i="10"/>
  <c r="AI1209" i="10"/>
  <c r="AJ1209" i="10"/>
  <c r="AJ1201" i="10"/>
  <c r="AI1201" i="10"/>
  <c r="AI1193" i="10"/>
  <c r="AJ1193" i="10"/>
  <c r="AI1185" i="10"/>
  <c r="AJ1185" i="10"/>
  <c r="AI1177" i="10"/>
  <c r="AJ1177" i="10"/>
  <c r="AJ1169" i="10"/>
  <c r="AI1169" i="10"/>
  <c r="AI1161" i="10"/>
  <c r="AJ1161" i="10"/>
  <c r="AI1153" i="10"/>
  <c r="AJ1153" i="10"/>
  <c r="AI1145" i="10"/>
  <c r="AJ1145" i="10"/>
  <c r="AJ1137" i="10"/>
  <c r="AI1137" i="10"/>
  <c r="AI1129" i="10"/>
  <c r="AJ1129" i="10"/>
  <c r="AI1121" i="10"/>
  <c r="AJ1121" i="10"/>
  <c r="AI1113" i="10"/>
  <c r="AJ1113" i="10"/>
  <c r="AJ1105" i="10"/>
  <c r="AI1105" i="10"/>
  <c r="AI1097" i="10"/>
  <c r="AJ1097" i="10"/>
  <c r="AI1089" i="10"/>
  <c r="AJ1089" i="10"/>
  <c r="AI1081" i="10"/>
  <c r="AJ1081" i="10"/>
  <c r="AJ1073" i="10"/>
  <c r="AI1073" i="10"/>
  <c r="AI1065" i="10"/>
  <c r="AJ1065" i="10"/>
  <c r="AI1057" i="10"/>
  <c r="AJ1057" i="10"/>
  <c r="AI1049" i="10"/>
  <c r="AJ1049" i="10"/>
  <c r="AJ1041" i="10"/>
  <c r="AI1041" i="10"/>
  <c r="AI1033" i="10"/>
  <c r="AJ1033" i="10"/>
  <c r="AI1025" i="10"/>
  <c r="AJ1025" i="10"/>
  <c r="AI1017" i="10"/>
  <c r="AJ1017" i="10"/>
  <c r="AJ1009" i="10"/>
  <c r="AI1009" i="10"/>
  <c r="AJ1001" i="10"/>
  <c r="AI1001" i="10"/>
  <c r="AJ929" i="10"/>
  <c r="AI929" i="10"/>
  <c r="AI881" i="10"/>
  <c r="AJ881" i="10"/>
  <c r="AI825" i="10"/>
  <c r="AJ825" i="10"/>
  <c r="AJ777" i="10"/>
  <c r="AI777" i="10"/>
  <c r="AI705" i="10"/>
  <c r="AJ705" i="10"/>
  <c r="AJ649" i="10"/>
  <c r="AI649" i="10"/>
  <c r="AD1504" i="10"/>
  <c r="AD1488" i="10"/>
  <c r="AD1480" i="10"/>
  <c r="AD1456" i="10"/>
  <c r="AD1448" i="10"/>
  <c r="AD1432" i="10"/>
  <c r="AD1368" i="10"/>
  <c r="AD1312" i="10"/>
  <c r="AD1304" i="10"/>
  <c r="AD1288" i="10"/>
  <c r="AD1256" i="10"/>
  <c r="AD1248" i="10"/>
  <c r="AD1232" i="10"/>
  <c r="AD1224" i="10"/>
  <c r="AD1192" i="10"/>
  <c r="AD1104" i="10"/>
  <c r="AG981" i="10"/>
  <c r="AF981" i="10"/>
  <c r="AF949" i="10"/>
  <c r="AG949" i="10"/>
  <c r="AF893" i="10"/>
  <c r="AG893" i="10"/>
  <c r="AF845" i="10"/>
  <c r="AG845" i="10"/>
  <c r="AF773" i="10"/>
  <c r="AG773" i="10"/>
  <c r="AF709" i="10"/>
  <c r="AG709" i="10"/>
  <c r="AF661" i="10"/>
  <c r="AG661" i="10"/>
  <c r="AF613" i="10"/>
  <c r="AG613" i="10"/>
  <c r="AF565" i="10"/>
  <c r="AG565" i="10"/>
  <c r="AG485" i="10"/>
  <c r="AF485" i="10"/>
  <c r="AF453" i="10"/>
  <c r="AG453" i="10"/>
  <c r="AF373" i="10"/>
  <c r="AG373" i="10"/>
  <c r="AF325" i="10"/>
  <c r="AG325" i="10"/>
  <c r="AG285" i="10"/>
  <c r="AF285" i="10"/>
  <c r="AF245" i="10"/>
  <c r="AG245" i="10"/>
  <c r="AF181" i="10"/>
  <c r="AG181" i="10"/>
  <c r="AF109" i="10"/>
  <c r="AG109" i="10"/>
  <c r="AF53" i="10"/>
  <c r="AG53" i="10"/>
  <c r="AJ979" i="10"/>
  <c r="AI979" i="10"/>
  <c r="AI931" i="10"/>
  <c r="AJ931" i="10"/>
  <c r="AI875" i="10"/>
  <c r="AJ875" i="10"/>
  <c r="AJ827" i="10"/>
  <c r="AI827" i="10"/>
  <c r="AI771" i="10"/>
  <c r="AJ771" i="10"/>
  <c r="AI723" i="10"/>
  <c r="AJ723" i="10"/>
  <c r="AI659" i="10"/>
  <c r="AJ659" i="10"/>
  <c r="AJ611" i="10"/>
  <c r="AI611" i="10"/>
  <c r="AI579" i="10"/>
  <c r="AJ579" i="10"/>
  <c r="AI507" i="10"/>
  <c r="AJ507" i="10"/>
  <c r="AJ451" i="10"/>
  <c r="AI451" i="10"/>
  <c r="AJ403" i="10"/>
  <c r="AI403" i="10"/>
  <c r="AJ355" i="10"/>
  <c r="AI355" i="10"/>
  <c r="AJ323" i="10"/>
  <c r="AI323" i="10"/>
  <c r="AJ283" i="10"/>
  <c r="AI283" i="10"/>
  <c r="AJ235" i="10"/>
  <c r="AI235" i="10"/>
  <c r="AJ179" i="10"/>
  <c r="AI179" i="10"/>
  <c r="AJ107" i="10"/>
  <c r="AI107" i="10"/>
  <c r="AL990" i="10"/>
  <c r="AM990" i="10"/>
  <c r="AF972" i="10"/>
  <c r="AG972" i="10"/>
  <c r="AF924" i="10"/>
  <c r="AG924" i="10"/>
  <c r="AF876" i="10"/>
  <c r="AG876" i="10"/>
  <c r="AF820" i="10"/>
  <c r="AG820" i="10"/>
  <c r="AF788" i="10"/>
  <c r="AG788" i="10"/>
  <c r="AF740" i="10"/>
  <c r="AG740" i="10"/>
  <c r="AF676" i="10"/>
  <c r="AG676" i="10"/>
  <c r="AF628" i="10"/>
  <c r="AG628" i="10"/>
  <c r="AF580" i="10"/>
  <c r="AG580" i="10"/>
  <c r="AF508" i="10"/>
  <c r="AG508" i="10"/>
  <c r="AG971" i="10"/>
  <c r="AF971" i="10"/>
  <c r="AG915" i="10"/>
  <c r="AF915" i="10"/>
  <c r="AG867" i="10"/>
  <c r="AF867" i="10"/>
  <c r="AG819" i="10"/>
  <c r="AF819" i="10"/>
  <c r="AG787" i="10"/>
  <c r="AF787" i="10"/>
  <c r="AG747" i="10"/>
  <c r="AF747" i="10"/>
  <c r="AG707" i="10"/>
  <c r="AF707" i="10"/>
  <c r="AG659" i="10"/>
  <c r="AF659" i="10"/>
  <c r="AG627" i="10"/>
  <c r="AF627" i="10"/>
  <c r="AG571" i="10"/>
  <c r="AF571" i="10"/>
  <c r="AF507" i="10"/>
  <c r="AG507" i="10"/>
  <c r="AF459" i="10"/>
  <c r="AG459" i="10"/>
  <c r="AG403" i="10"/>
  <c r="AF403" i="10"/>
  <c r="AF331" i="10"/>
  <c r="AG331" i="10"/>
  <c r="AF267" i="10"/>
  <c r="AG267" i="10"/>
  <c r="AF227" i="10"/>
  <c r="AG227" i="10"/>
  <c r="AF187" i="10"/>
  <c r="AG187" i="10"/>
  <c r="AF107" i="10"/>
  <c r="AG107" i="10"/>
  <c r="AF35" i="10"/>
  <c r="AG35" i="10"/>
  <c r="AJ985" i="10"/>
  <c r="AI985" i="10"/>
  <c r="AJ937" i="10"/>
  <c r="AI937" i="10"/>
  <c r="AI889" i="10"/>
  <c r="AJ889" i="10"/>
  <c r="AI833" i="10"/>
  <c r="AJ833" i="10"/>
  <c r="AI793" i="10"/>
  <c r="AJ793" i="10"/>
  <c r="AJ745" i="10"/>
  <c r="AI745" i="10"/>
  <c r="AI689" i="10"/>
  <c r="AJ689" i="10"/>
  <c r="AI633" i="10"/>
  <c r="AJ633" i="10"/>
  <c r="AI577" i="10"/>
  <c r="AJ577" i="10"/>
  <c r="AJ529" i="10"/>
  <c r="AI529" i="10"/>
  <c r="AJ489" i="10"/>
  <c r="AI489" i="10"/>
  <c r="AI425" i="10"/>
  <c r="AJ425" i="10"/>
  <c r="AJ385" i="10"/>
  <c r="AI385" i="10"/>
  <c r="AJ321" i="10"/>
  <c r="AI321" i="10"/>
  <c r="AJ289" i="10"/>
  <c r="AI289" i="10"/>
  <c r="AI233" i="10"/>
  <c r="AJ233" i="10"/>
  <c r="AI177" i="10"/>
  <c r="AJ177" i="10"/>
  <c r="AJ137" i="10"/>
  <c r="AI137" i="10"/>
  <c r="AI97" i="10"/>
  <c r="AJ97" i="10"/>
  <c r="AI49" i="10"/>
  <c r="AJ49" i="10"/>
  <c r="AI17" i="10"/>
  <c r="AJ17" i="10"/>
  <c r="AL1508" i="10"/>
  <c r="AM1508" i="10"/>
  <c r="AL1500" i="10"/>
  <c r="AM1500" i="10"/>
  <c r="AL1492" i="10"/>
  <c r="AM1492" i="10"/>
  <c r="AL1484" i="10"/>
  <c r="AM1484" i="10"/>
  <c r="AL1476" i="10"/>
  <c r="AM1476" i="10"/>
  <c r="AL1468" i="10"/>
  <c r="AM1468" i="10"/>
  <c r="AL1460" i="10"/>
  <c r="AM1460" i="10"/>
  <c r="AL1452" i="10"/>
  <c r="AM1452" i="10"/>
  <c r="AL1444" i="10"/>
  <c r="AM1444" i="10"/>
  <c r="AL1436" i="10"/>
  <c r="AM1436" i="10"/>
  <c r="AL1428" i="10"/>
  <c r="AM1428" i="10"/>
  <c r="AL1420" i="10"/>
  <c r="AM1420" i="10"/>
  <c r="AL1412" i="10"/>
  <c r="AM1412" i="10"/>
  <c r="AL1404" i="10"/>
  <c r="AM1404" i="10"/>
  <c r="AL1396" i="10"/>
  <c r="AM1396" i="10"/>
  <c r="AL1388" i="10"/>
  <c r="AM1388" i="10"/>
  <c r="AL1380" i="10"/>
  <c r="AM1380" i="10"/>
  <c r="AL1372" i="10"/>
  <c r="AM1372" i="10"/>
  <c r="AL1364" i="10"/>
  <c r="AM1364" i="10"/>
  <c r="AL1356" i="10"/>
  <c r="AM1356" i="10"/>
  <c r="AL1348" i="10"/>
  <c r="AM1348" i="10"/>
  <c r="AL1340" i="10"/>
  <c r="AM1340" i="10"/>
  <c r="AL1332" i="10"/>
  <c r="AM1332" i="10"/>
  <c r="AM1324" i="10"/>
  <c r="AL1324" i="10"/>
  <c r="AL1316" i="10"/>
  <c r="AM1316" i="10"/>
  <c r="AL1308" i="10"/>
  <c r="AM1308" i="10"/>
  <c r="AM1300" i="10"/>
  <c r="AL1300" i="10"/>
  <c r="AM1292" i="10"/>
  <c r="AL1292" i="10"/>
  <c r="AL1284" i="10"/>
  <c r="AM1284" i="10"/>
  <c r="AL1276" i="10"/>
  <c r="AM1276" i="10"/>
  <c r="AL1268" i="10"/>
  <c r="AM1268" i="10"/>
  <c r="AM1260" i="10"/>
  <c r="AL1260" i="10"/>
  <c r="AL1252" i="10"/>
  <c r="AM1252" i="10"/>
  <c r="AL1244" i="10"/>
  <c r="AM1244" i="10"/>
  <c r="AL1236" i="10"/>
  <c r="AM1236" i="10"/>
  <c r="AM1228" i="10"/>
  <c r="AL1228" i="10"/>
  <c r="AL1220" i="10"/>
  <c r="AM1220" i="10"/>
  <c r="AL1212" i="10"/>
  <c r="AM1212" i="10"/>
  <c r="AL1204" i="10"/>
  <c r="AM1204" i="10"/>
  <c r="AL1196" i="10"/>
  <c r="AM1196" i="10"/>
  <c r="AL1188" i="10"/>
  <c r="AM1188" i="10"/>
  <c r="AL1180" i="10"/>
  <c r="AM1180" i="10"/>
  <c r="AL1172" i="10"/>
  <c r="AM1172" i="10"/>
  <c r="AL1164" i="10"/>
  <c r="AM1164" i="10"/>
  <c r="AL1156" i="10"/>
  <c r="AM1156" i="10"/>
  <c r="AL1148" i="10"/>
  <c r="AM1148" i="10"/>
  <c r="AL1140" i="10"/>
  <c r="AM1140" i="10"/>
  <c r="AL1132" i="10"/>
  <c r="AM1132" i="10"/>
  <c r="AL1124" i="10"/>
  <c r="AM1124" i="10"/>
  <c r="AL1116" i="10"/>
  <c r="AM1116" i="10"/>
  <c r="AL1108" i="10"/>
  <c r="AM1108" i="10"/>
  <c r="AL1100" i="10"/>
  <c r="AM1100" i="10"/>
  <c r="AL1092" i="10"/>
  <c r="AM1092" i="10"/>
  <c r="AL1084" i="10"/>
  <c r="AM1084" i="10"/>
  <c r="AL1076" i="10"/>
  <c r="AM1076" i="10"/>
  <c r="AL1068" i="10"/>
  <c r="AM1068" i="10"/>
  <c r="AL1060" i="10"/>
  <c r="AM1060" i="10"/>
  <c r="AL1052" i="10"/>
  <c r="AM1052" i="10"/>
  <c r="AL1044" i="10"/>
  <c r="AM1044" i="10"/>
  <c r="AL1036" i="10"/>
  <c r="AM1036" i="10"/>
  <c r="AL1028" i="10"/>
  <c r="AM1028" i="10"/>
  <c r="AL1020" i="10"/>
  <c r="AM1020" i="10"/>
  <c r="AL1012" i="10"/>
  <c r="AM1012" i="10"/>
  <c r="AL1004" i="10"/>
  <c r="AM1004" i="10"/>
  <c r="AL996" i="10"/>
  <c r="AM996" i="10"/>
  <c r="AL980" i="10"/>
  <c r="AM980" i="10"/>
  <c r="AL932" i="10"/>
  <c r="AM932" i="10"/>
  <c r="AL892" i="10"/>
  <c r="AM892" i="10"/>
  <c r="AM844" i="10"/>
  <c r="AL844" i="10"/>
  <c r="AL820" i="10"/>
  <c r="AM820" i="10"/>
  <c r="AM812" i="10"/>
  <c r="AL812" i="10"/>
  <c r="AM804" i="10"/>
  <c r="AL804" i="10"/>
  <c r="AL796" i="10"/>
  <c r="AM796" i="10"/>
  <c r="AD1471" i="10"/>
  <c r="AD1279" i="10"/>
  <c r="AF933" i="10"/>
  <c r="AG933" i="10"/>
  <c r="AF853" i="10"/>
  <c r="AG853" i="10"/>
  <c r="AF813" i="10"/>
  <c r="AG813" i="10"/>
  <c r="AF781" i="10"/>
  <c r="AG781" i="10"/>
  <c r="AF741" i="10"/>
  <c r="AG741" i="10"/>
  <c r="AF677" i="10"/>
  <c r="AG677" i="10"/>
  <c r="AF621" i="10"/>
  <c r="AG621" i="10"/>
  <c r="AF541" i="10"/>
  <c r="AG541" i="10"/>
  <c r="AF501" i="10"/>
  <c r="AG501" i="10"/>
  <c r="AF461" i="10"/>
  <c r="AG461" i="10"/>
  <c r="AG413" i="10"/>
  <c r="AF413" i="10"/>
  <c r="AG365" i="10"/>
  <c r="AF365" i="10"/>
  <c r="AG317" i="10"/>
  <c r="AF317" i="10"/>
  <c r="AF277" i="10"/>
  <c r="AG277" i="10"/>
  <c r="AF229" i="10"/>
  <c r="AG229" i="10"/>
  <c r="AF197" i="10"/>
  <c r="AG197" i="10"/>
  <c r="AF149" i="10"/>
  <c r="AG149" i="10"/>
  <c r="AF117" i="10"/>
  <c r="AG117" i="10"/>
  <c r="AF69" i="10"/>
  <c r="AG69" i="10"/>
  <c r="AF21" i="10"/>
  <c r="AG21" i="10"/>
  <c r="AJ947" i="10"/>
  <c r="AI947" i="10"/>
  <c r="AI899" i="10"/>
  <c r="AJ899" i="10"/>
  <c r="AI851" i="10"/>
  <c r="AJ851" i="10"/>
  <c r="AI811" i="10"/>
  <c r="AJ811" i="10"/>
  <c r="AI755" i="10"/>
  <c r="AJ755" i="10"/>
  <c r="AI707" i="10"/>
  <c r="AJ707" i="10"/>
  <c r="AI651" i="10"/>
  <c r="AJ651" i="10"/>
  <c r="AI595" i="10"/>
  <c r="AJ595" i="10"/>
  <c r="AJ547" i="10"/>
  <c r="AI547" i="10"/>
  <c r="AJ475" i="10"/>
  <c r="AI475" i="10"/>
  <c r="AJ435" i="10"/>
  <c r="AI435" i="10"/>
  <c r="AJ387" i="10"/>
  <c r="AI387" i="10"/>
  <c r="AJ307" i="10"/>
  <c r="AI307" i="10"/>
  <c r="AJ267" i="10"/>
  <c r="AI267" i="10"/>
  <c r="AJ211" i="10"/>
  <c r="AI211" i="10"/>
  <c r="AJ163" i="10"/>
  <c r="AI163" i="10"/>
  <c r="AJ115" i="10"/>
  <c r="AI115" i="10"/>
  <c r="AL974" i="10"/>
  <c r="AM974" i="10"/>
  <c r="AF1508" i="10"/>
  <c r="AG1508" i="10"/>
  <c r="AF1492" i="10"/>
  <c r="AG1492" i="10"/>
  <c r="AF1476" i="10"/>
  <c r="AG1476" i="10"/>
  <c r="AF1460" i="10"/>
  <c r="AG1460" i="10"/>
  <c r="AF1452" i="10"/>
  <c r="AG1452" i="10"/>
  <c r="AF1436" i="10"/>
  <c r="AG1436" i="10"/>
  <c r="AF1412" i="10"/>
  <c r="AG1412" i="10"/>
  <c r="AG1396" i="10"/>
  <c r="AF1396" i="10"/>
  <c r="AF1380" i="10"/>
  <c r="AG1380" i="10"/>
  <c r="AG1364" i="10"/>
  <c r="AF1364" i="10"/>
  <c r="AF1348" i="10"/>
  <c r="AG1348" i="10"/>
  <c r="AF1340" i="10"/>
  <c r="AG1340" i="10"/>
  <c r="AF1332" i="10"/>
  <c r="AG1332" i="10"/>
  <c r="AF1316" i="10"/>
  <c r="AG1316" i="10"/>
  <c r="AF1308" i="10"/>
  <c r="AG1308" i="10"/>
  <c r="AF1300" i="10"/>
  <c r="AG1300" i="10"/>
  <c r="AG1292" i="10"/>
  <c r="AF1292" i="10"/>
  <c r="AF1284" i="10"/>
  <c r="AG1284" i="10"/>
  <c r="AF1276" i="10"/>
  <c r="AG1276" i="10"/>
  <c r="AF1268" i="10"/>
  <c r="AG1268" i="10"/>
  <c r="AG1260" i="10"/>
  <c r="AF1260" i="10"/>
  <c r="AF1252" i="10"/>
  <c r="AG1252" i="10"/>
  <c r="AF1244" i="10"/>
  <c r="AG1244" i="10"/>
  <c r="AG1236" i="10"/>
  <c r="AF1236" i="10"/>
  <c r="AG1228" i="10"/>
  <c r="AF1228" i="10"/>
  <c r="AF1220" i="10"/>
  <c r="AG1220" i="10"/>
  <c r="AG1212" i="10"/>
  <c r="AF1212" i="10"/>
  <c r="AF1204" i="10"/>
  <c r="AG1204" i="10"/>
  <c r="AG1196" i="10"/>
  <c r="AF1196" i="10"/>
  <c r="AF1188" i="10"/>
  <c r="AG1188" i="10"/>
  <c r="AF1180" i="10"/>
  <c r="AG1180" i="10"/>
  <c r="AF1172" i="10"/>
  <c r="AG1172" i="10"/>
  <c r="AG1164" i="10"/>
  <c r="AF1164" i="10"/>
  <c r="AF1156" i="10"/>
  <c r="AG1156" i="10"/>
  <c r="AF1148" i="10"/>
  <c r="AG1148" i="10"/>
  <c r="AF1140" i="10"/>
  <c r="AG1140" i="10"/>
  <c r="AG1132" i="10"/>
  <c r="AF1132" i="10"/>
  <c r="AF1124" i="10"/>
  <c r="AG1124" i="10"/>
  <c r="AF1116" i="10"/>
  <c r="AG1116" i="10"/>
  <c r="AG1108" i="10"/>
  <c r="AF1108" i="10"/>
  <c r="AG1100" i="10"/>
  <c r="AF1100" i="10"/>
  <c r="AF1092" i="10"/>
  <c r="AG1092" i="10"/>
  <c r="AF1084" i="10"/>
  <c r="AG1084" i="10"/>
  <c r="AF1076" i="10"/>
  <c r="AG1076" i="10"/>
  <c r="AG1068" i="10"/>
  <c r="AF1068" i="10"/>
  <c r="AF1060" i="10"/>
  <c r="AG1060" i="10"/>
  <c r="AF1052" i="10"/>
  <c r="AG1052" i="10"/>
  <c r="AF1044" i="10"/>
  <c r="AG1044" i="10"/>
  <c r="AG1036" i="10"/>
  <c r="AF1036" i="10"/>
  <c r="AF1028" i="10"/>
  <c r="AG1028" i="10"/>
  <c r="AF1020" i="10"/>
  <c r="AG1020" i="10"/>
  <c r="AF1012" i="10"/>
  <c r="AG1012" i="10"/>
  <c r="AG1004" i="10"/>
  <c r="AF1004" i="10"/>
  <c r="AF996" i="10"/>
  <c r="AG996" i="10"/>
  <c r="AF940" i="10"/>
  <c r="AG940" i="10"/>
  <c r="AF892" i="10"/>
  <c r="AG892" i="10"/>
  <c r="AF852" i="10"/>
  <c r="AG852" i="10"/>
  <c r="AF772" i="10"/>
  <c r="AG772" i="10"/>
  <c r="AF724" i="10"/>
  <c r="AG724" i="10"/>
  <c r="AF700" i="10"/>
  <c r="AG700" i="10"/>
  <c r="AF652" i="10"/>
  <c r="AG652" i="10"/>
  <c r="AF588" i="10"/>
  <c r="AG588" i="10"/>
  <c r="AF548" i="10"/>
  <c r="AG548" i="10"/>
  <c r="AF516" i="10"/>
  <c r="AG516" i="10"/>
  <c r="AG955" i="10"/>
  <c r="AF955" i="10"/>
  <c r="AG899" i="10"/>
  <c r="AF899" i="10"/>
  <c r="AG827" i="10"/>
  <c r="AF827" i="10"/>
  <c r="AG771" i="10"/>
  <c r="AF771" i="10"/>
  <c r="AG691" i="10"/>
  <c r="AF691" i="10"/>
  <c r="AG643" i="10"/>
  <c r="AF643" i="10"/>
  <c r="AG595" i="10"/>
  <c r="AF595" i="10"/>
  <c r="AG563" i="10"/>
  <c r="AF563" i="10"/>
  <c r="AF523" i="10"/>
  <c r="AG523" i="10"/>
  <c r="AF475" i="10"/>
  <c r="AG475" i="10"/>
  <c r="AF419" i="10"/>
  <c r="AG419" i="10"/>
  <c r="AF355" i="10"/>
  <c r="AG355" i="10"/>
  <c r="AF291" i="10"/>
  <c r="AG291" i="10"/>
  <c r="AF235" i="10"/>
  <c r="AG235" i="10"/>
  <c r="AF195" i="10"/>
  <c r="AG195" i="10"/>
  <c r="AG147" i="10"/>
  <c r="AF147" i="10"/>
  <c r="AG115" i="10"/>
  <c r="AF115" i="10"/>
  <c r="AF43" i="10"/>
  <c r="AG43" i="10"/>
  <c r="AJ993" i="10"/>
  <c r="AI993" i="10"/>
  <c r="AJ953" i="10"/>
  <c r="AI953" i="10"/>
  <c r="AJ897" i="10"/>
  <c r="AI897" i="10"/>
  <c r="AI857" i="10"/>
  <c r="AJ857" i="10"/>
  <c r="AJ785" i="10"/>
  <c r="AI785" i="10"/>
  <c r="AI729" i="10"/>
  <c r="AJ729" i="10"/>
  <c r="AI665" i="10"/>
  <c r="AJ665" i="10"/>
  <c r="AI609" i="10"/>
  <c r="AJ609" i="10"/>
  <c r="AJ585" i="10"/>
  <c r="AI585" i="10"/>
  <c r="AI545" i="10"/>
  <c r="AJ545" i="10"/>
  <c r="AJ497" i="10"/>
  <c r="AI497" i="10"/>
  <c r="AJ449" i="10"/>
  <c r="AI449" i="10"/>
  <c r="AJ417" i="10"/>
  <c r="AI417" i="10"/>
  <c r="AI377" i="10"/>
  <c r="AJ377" i="10"/>
  <c r="AJ329" i="10"/>
  <c r="AI329" i="10"/>
  <c r="AI305" i="10"/>
  <c r="AJ305" i="10"/>
  <c r="AI249" i="10"/>
  <c r="AJ249" i="10"/>
  <c r="AJ209" i="10"/>
  <c r="AI209" i="10"/>
  <c r="AI169" i="10"/>
  <c r="AJ169" i="10"/>
  <c r="AI129" i="10"/>
  <c r="AJ129" i="10"/>
  <c r="AI73" i="10"/>
  <c r="AJ73" i="10"/>
  <c r="AI41" i="10"/>
  <c r="AJ41" i="10"/>
  <c r="AL964" i="10"/>
  <c r="AM964" i="10"/>
  <c r="AL916" i="10"/>
  <c r="AM916" i="10"/>
  <c r="AM876" i="10"/>
  <c r="AL876" i="10"/>
  <c r="AL860" i="10"/>
  <c r="AM860" i="10"/>
  <c r="AG994" i="10"/>
  <c r="AF994" i="10"/>
  <c r="AG946" i="10"/>
  <c r="AF946" i="10"/>
  <c r="AF930" i="10"/>
  <c r="AG930" i="10"/>
  <c r="AF898" i="10"/>
  <c r="AG898" i="10"/>
  <c r="AF858" i="10"/>
  <c r="AG858" i="10"/>
  <c r="AF826" i="10"/>
  <c r="AG826" i="10"/>
  <c r="AF802" i="10"/>
  <c r="AG802" i="10"/>
  <c r="AF762" i="10"/>
  <c r="AG762" i="10"/>
  <c r="AF746" i="10"/>
  <c r="AG746" i="10"/>
  <c r="AF706" i="10"/>
  <c r="AG706" i="10"/>
  <c r="AG989" i="10"/>
  <c r="AF989" i="10"/>
  <c r="AF941" i="10"/>
  <c r="AG941" i="10"/>
  <c r="AF901" i="10"/>
  <c r="AG901" i="10"/>
  <c r="AF877" i="10"/>
  <c r="AG877" i="10"/>
  <c r="AF829" i="10"/>
  <c r="AG829" i="10"/>
  <c r="AF805" i="10"/>
  <c r="AG805" i="10"/>
  <c r="AF749" i="10"/>
  <c r="AG749" i="10"/>
  <c r="AF725" i="10"/>
  <c r="AG725" i="10"/>
  <c r="AF685" i="10"/>
  <c r="AG685" i="10"/>
  <c r="AF637" i="10"/>
  <c r="AG637" i="10"/>
  <c r="AF597" i="10"/>
  <c r="AG597" i="10"/>
  <c r="AF581" i="10"/>
  <c r="AG581" i="10"/>
  <c r="AF549" i="10"/>
  <c r="AG549" i="10"/>
  <c r="AG509" i="10"/>
  <c r="AF509" i="10"/>
  <c r="AF469" i="10"/>
  <c r="AG469" i="10"/>
  <c r="AG421" i="10"/>
  <c r="AF421" i="10"/>
  <c r="AG381" i="10"/>
  <c r="AF381" i="10"/>
  <c r="AF333" i="10"/>
  <c r="AG333" i="10"/>
  <c r="AF309" i="10"/>
  <c r="AG309" i="10"/>
  <c r="AG293" i="10"/>
  <c r="AF293" i="10"/>
  <c r="AG237" i="10"/>
  <c r="AF237" i="10"/>
  <c r="AG221" i="10"/>
  <c r="AF221" i="10"/>
  <c r="AG189" i="10"/>
  <c r="AF189" i="10"/>
  <c r="AG157" i="10"/>
  <c r="AF157" i="10"/>
  <c r="AF133" i="10"/>
  <c r="AG133" i="10"/>
  <c r="AF77" i="10"/>
  <c r="AG77" i="10"/>
  <c r="AF37" i="10"/>
  <c r="AG37" i="10"/>
  <c r="AF13" i="10"/>
  <c r="AG13" i="10"/>
  <c r="AJ1507" i="10"/>
  <c r="AI1507" i="10"/>
  <c r="AI1499" i="10"/>
  <c r="AJ1499" i="10"/>
  <c r="AI1491" i="10"/>
  <c r="AJ1491" i="10"/>
  <c r="AJ1483" i="10"/>
  <c r="AI1483" i="10"/>
  <c r="AJ1475" i="10"/>
  <c r="AI1475" i="10"/>
  <c r="AI1467" i="10"/>
  <c r="AJ1467" i="10"/>
  <c r="AJ1459" i="10"/>
  <c r="AI1459" i="10"/>
  <c r="AI1451" i="10"/>
  <c r="AJ1451" i="10"/>
  <c r="AJ1443" i="10"/>
  <c r="AI1443" i="10"/>
  <c r="AI1435" i="10"/>
  <c r="AJ1435" i="10"/>
  <c r="AI1427" i="10"/>
  <c r="AJ1427" i="10"/>
  <c r="AJ1419" i="10"/>
  <c r="AI1419" i="10"/>
  <c r="AJ1411" i="10"/>
  <c r="AI1411" i="10"/>
  <c r="AI1403" i="10"/>
  <c r="AJ1403" i="10"/>
  <c r="AI1395" i="10"/>
  <c r="AJ1395" i="10"/>
  <c r="AJ1387" i="10"/>
  <c r="AI1387" i="10"/>
  <c r="AJ1379" i="10"/>
  <c r="AI1379" i="10"/>
  <c r="AI1371" i="10"/>
  <c r="AJ1371" i="10"/>
  <c r="AI1363" i="10"/>
  <c r="AJ1363" i="10"/>
  <c r="AI1355" i="10"/>
  <c r="AJ1355" i="10"/>
  <c r="AJ1347" i="10"/>
  <c r="AI1347" i="10"/>
  <c r="AI1339" i="10"/>
  <c r="AJ1339" i="10"/>
  <c r="AI1331" i="10"/>
  <c r="AJ1331" i="10"/>
  <c r="AI1323" i="10"/>
  <c r="AJ1323" i="10"/>
  <c r="AJ1315" i="10"/>
  <c r="AI1315" i="10"/>
  <c r="AI1307" i="10"/>
  <c r="AJ1307" i="10"/>
  <c r="AI1299" i="10"/>
  <c r="AJ1299" i="10"/>
  <c r="AI1291" i="10"/>
  <c r="AJ1291" i="10"/>
  <c r="AJ1283" i="10"/>
  <c r="AI1283" i="10"/>
  <c r="AI1275" i="10"/>
  <c r="AJ1275" i="10"/>
  <c r="AI1267" i="10"/>
  <c r="AJ1267" i="10"/>
  <c r="AI1259" i="10"/>
  <c r="AJ1259" i="10"/>
  <c r="AJ1251" i="10"/>
  <c r="AI1251" i="10"/>
  <c r="AI1243" i="10"/>
  <c r="AJ1243" i="10"/>
  <c r="AI1235" i="10"/>
  <c r="AJ1235" i="10"/>
  <c r="AI1227" i="10"/>
  <c r="AJ1227" i="10"/>
  <c r="AJ1219" i="10"/>
  <c r="AI1219" i="10"/>
  <c r="AI1211" i="10"/>
  <c r="AJ1211" i="10"/>
  <c r="AI1203" i="10"/>
  <c r="AJ1203" i="10"/>
  <c r="AI1195" i="10"/>
  <c r="AJ1195" i="10"/>
  <c r="AJ1187" i="10"/>
  <c r="AI1187" i="10"/>
  <c r="AI1179" i="10"/>
  <c r="AJ1179" i="10"/>
  <c r="AI1171" i="10"/>
  <c r="AJ1171" i="10"/>
  <c r="AI1163" i="10"/>
  <c r="AJ1163" i="10"/>
  <c r="AJ1155" i="10"/>
  <c r="AI1155" i="10"/>
  <c r="AI1147" i="10"/>
  <c r="AJ1147" i="10"/>
  <c r="AI1139" i="10"/>
  <c r="AJ1139" i="10"/>
  <c r="AI1131" i="10"/>
  <c r="AJ1131" i="10"/>
  <c r="AJ1123" i="10"/>
  <c r="AI1123" i="10"/>
  <c r="AI1115" i="10"/>
  <c r="AJ1115" i="10"/>
  <c r="AI1107" i="10"/>
  <c r="AJ1107" i="10"/>
  <c r="AI1099" i="10"/>
  <c r="AJ1099" i="10"/>
  <c r="AJ1091" i="10"/>
  <c r="AI1091" i="10"/>
  <c r="AI1083" i="10"/>
  <c r="AJ1083" i="10"/>
  <c r="AI1075" i="10"/>
  <c r="AJ1075" i="10"/>
  <c r="AI1067" i="10"/>
  <c r="AJ1067" i="10"/>
  <c r="AJ1059" i="10"/>
  <c r="AI1059" i="10"/>
  <c r="AI1051" i="10"/>
  <c r="AJ1051" i="10"/>
  <c r="AI1043" i="10"/>
  <c r="AJ1043" i="10"/>
  <c r="AI1035" i="10"/>
  <c r="AJ1035" i="10"/>
  <c r="AJ1027" i="10"/>
  <c r="AI1027" i="10"/>
  <c r="AI1019" i="10"/>
  <c r="AJ1019" i="10"/>
  <c r="AI1011" i="10"/>
  <c r="AJ1011" i="10"/>
  <c r="AJ1003" i="10"/>
  <c r="AI1003" i="10"/>
  <c r="AI995" i="10"/>
  <c r="AJ995" i="10"/>
  <c r="AJ955" i="10"/>
  <c r="AI955" i="10"/>
  <c r="AJ915" i="10"/>
  <c r="AI915" i="10"/>
  <c r="AJ891" i="10"/>
  <c r="AI891" i="10"/>
  <c r="AI843" i="10"/>
  <c r="AJ843" i="10"/>
  <c r="AJ803" i="10"/>
  <c r="AI803" i="10"/>
  <c r="AI779" i="10"/>
  <c r="AJ779" i="10"/>
  <c r="AJ731" i="10"/>
  <c r="AI731" i="10"/>
  <c r="AJ699" i="10"/>
  <c r="AI699" i="10"/>
  <c r="AJ667" i="10"/>
  <c r="AI667" i="10"/>
  <c r="AJ635" i="10"/>
  <c r="AI635" i="10"/>
  <c r="AJ603" i="10"/>
  <c r="AI603" i="10"/>
  <c r="AI563" i="10"/>
  <c r="AJ563" i="10"/>
  <c r="AJ539" i="10"/>
  <c r="AI539" i="10"/>
  <c r="AJ499" i="10"/>
  <c r="AI499" i="10"/>
  <c r="AJ491" i="10"/>
  <c r="AI491" i="10"/>
  <c r="AJ443" i="10"/>
  <c r="AI443" i="10"/>
  <c r="AJ395" i="10"/>
  <c r="AI395" i="10"/>
  <c r="AJ347" i="10"/>
  <c r="AI347" i="10"/>
  <c r="AJ299" i="10"/>
  <c r="AI299" i="10"/>
  <c r="AJ291" i="10"/>
  <c r="AI291" i="10"/>
  <c r="AJ251" i="10"/>
  <c r="AI251" i="10"/>
  <c r="AJ227" i="10"/>
  <c r="AI227" i="10"/>
  <c r="AJ187" i="10"/>
  <c r="AI187" i="10"/>
  <c r="AJ155" i="10"/>
  <c r="AI155" i="10"/>
  <c r="AJ131" i="10"/>
  <c r="AI131" i="10"/>
  <c r="AJ91" i="10"/>
  <c r="AI91" i="10"/>
  <c r="AJ59" i="10"/>
  <c r="AI59" i="10"/>
  <c r="AJ35" i="10"/>
  <c r="AI35" i="10"/>
  <c r="AJ19" i="10"/>
  <c r="AI19" i="10"/>
  <c r="AL1086" i="10"/>
  <c r="AM1086" i="10"/>
  <c r="AF980" i="10"/>
  <c r="AG980" i="10"/>
  <c r="AF932" i="10"/>
  <c r="AG932" i="10"/>
  <c r="AF900" i="10"/>
  <c r="AG900" i="10"/>
  <c r="AF868" i="10"/>
  <c r="AG868" i="10"/>
  <c r="AF844" i="10"/>
  <c r="AG844" i="10"/>
  <c r="AF812" i="10"/>
  <c r="AG812" i="10"/>
  <c r="AF780" i="10"/>
  <c r="AG780" i="10"/>
  <c r="AF756" i="10"/>
  <c r="AG756" i="10"/>
  <c r="AF708" i="10"/>
  <c r="AG708" i="10"/>
  <c r="AF668" i="10"/>
  <c r="AG668" i="10"/>
  <c r="AF636" i="10"/>
  <c r="AG636" i="10"/>
  <c r="AF604" i="10"/>
  <c r="AG604" i="10"/>
  <c r="AF572" i="10"/>
  <c r="AG572" i="10"/>
  <c r="AF556" i="10"/>
  <c r="AG556" i="10"/>
  <c r="AF524" i="10"/>
  <c r="AG524" i="10"/>
  <c r="AG1507" i="10"/>
  <c r="AF1507" i="10"/>
  <c r="AG1499" i="10"/>
  <c r="AF1499" i="10"/>
  <c r="AG1491" i="10"/>
  <c r="AF1491" i="10"/>
  <c r="AG1483" i="10"/>
  <c r="AF1483" i="10"/>
  <c r="AG1475" i="10"/>
  <c r="AF1475" i="10"/>
  <c r="AG1467" i="10"/>
  <c r="AF1467" i="10"/>
  <c r="AG1459" i="10"/>
  <c r="AF1459" i="10"/>
  <c r="AG1451" i="10"/>
  <c r="AF1451" i="10"/>
  <c r="AG1443" i="10"/>
  <c r="AF1443" i="10"/>
  <c r="AG1435" i="10"/>
  <c r="AF1435" i="10"/>
  <c r="AG1427" i="10"/>
  <c r="AF1427" i="10"/>
  <c r="AG1419" i="10"/>
  <c r="AF1419" i="10"/>
  <c r="AG1411" i="10"/>
  <c r="AF1411" i="10"/>
  <c r="AG1403" i="10"/>
  <c r="AF1403" i="10"/>
  <c r="AG1395" i="10"/>
  <c r="AF1395" i="10"/>
  <c r="AG1387" i="10"/>
  <c r="AF1387" i="10"/>
  <c r="AG1379" i="10"/>
  <c r="AF1379" i="10"/>
  <c r="AG1371" i="10"/>
  <c r="AF1371" i="10"/>
  <c r="AG1363" i="10"/>
  <c r="AF1363" i="10"/>
  <c r="AG1355" i="10"/>
  <c r="AF1355" i="10"/>
  <c r="AG1347" i="10"/>
  <c r="AF1347" i="10"/>
  <c r="AG1339" i="10"/>
  <c r="AF1339" i="10"/>
  <c r="AG1331" i="10"/>
  <c r="AF1331" i="10"/>
  <c r="AG1323" i="10"/>
  <c r="AF1323" i="10"/>
  <c r="AG1315" i="10"/>
  <c r="AF1315" i="10"/>
  <c r="AG1307" i="10"/>
  <c r="AF1307" i="10"/>
  <c r="AG1299" i="10"/>
  <c r="AF1299" i="10"/>
  <c r="AG1291" i="10"/>
  <c r="AF1291" i="10"/>
  <c r="AG1283" i="10"/>
  <c r="AF1283" i="10"/>
  <c r="AG1275" i="10"/>
  <c r="AF1275" i="10"/>
  <c r="AG1267" i="10"/>
  <c r="AF1267" i="10"/>
  <c r="AG1259" i="10"/>
  <c r="AF1259" i="10"/>
  <c r="AG1251" i="10"/>
  <c r="AF1251" i="10"/>
  <c r="AG1243" i="10"/>
  <c r="AF1243" i="10"/>
  <c r="AG1235" i="10"/>
  <c r="AF1235" i="10"/>
  <c r="AG1227" i="10"/>
  <c r="AF1227" i="10"/>
  <c r="AG1219" i="10"/>
  <c r="AF1219" i="10"/>
  <c r="AG1211" i="10"/>
  <c r="AF1211" i="10"/>
  <c r="AG1203" i="10"/>
  <c r="AF1203" i="10"/>
  <c r="AG1195" i="10"/>
  <c r="AF1195" i="10"/>
  <c r="AG1187" i="10"/>
  <c r="AF1187" i="10"/>
  <c r="AG1179" i="10"/>
  <c r="AF1179" i="10"/>
  <c r="AG1171" i="10"/>
  <c r="AF1171" i="10"/>
  <c r="AG1163" i="10"/>
  <c r="AF1163" i="10"/>
  <c r="AG1155" i="10"/>
  <c r="AF1155" i="10"/>
  <c r="AG1147" i="10"/>
  <c r="AF1147" i="10"/>
  <c r="AG1139" i="10"/>
  <c r="AF1139" i="10"/>
  <c r="AG1131" i="10"/>
  <c r="AF1131" i="10"/>
  <c r="AG1123" i="10"/>
  <c r="AF1123" i="10"/>
  <c r="AG1115" i="10"/>
  <c r="AF1115" i="10"/>
  <c r="AG1107" i="10"/>
  <c r="AF1107" i="10"/>
  <c r="AG1099" i="10"/>
  <c r="AF1099" i="10"/>
  <c r="AG1091" i="10"/>
  <c r="AF1091" i="10"/>
  <c r="AG1083" i="10"/>
  <c r="AF1083" i="10"/>
  <c r="AG1075" i="10"/>
  <c r="AF1075" i="10"/>
  <c r="AG1067" i="10"/>
  <c r="AF1067" i="10"/>
  <c r="AG1059" i="10"/>
  <c r="AF1059" i="10"/>
  <c r="AG1051" i="10"/>
  <c r="AF1051" i="10"/>
  <c r="AG1043" i="10"/>
  <c r="AF1043" i="10"/>
  <c r="AG1035" i="10"/>
  <c r="AF1035" i="10"/>
  <c r="AG1027" i="10"/>
  <c r="AF1027" i="10"/>
  <c r="AG1019" i="10"/>
  <c r="AF1019" i="10"/>
  <c r="AG1011" i="10"/>
  <c r="AF1011" i="10"/>
  <c r="AG1003" i="10"/>
  <c r="AF1003" i="10"/>
  <c r="AG995" i="10"/>
  <c r="AF995" i="10"/>
  <c r="AG947" i="10"/>
  <c r="AF947" i="10"/>
  <c r="AG923" i="10"/>
  <c r="AF923" i="10"/>
  <c r="AG875" i="10"/>
  <c r="AF875" i="10"/>
  <c r="AG859" i="10"/>
  <c r="AF859" i="10"/>
  <c r="AG811" i="10"/>
  <c r="AF811" i="10"/>
  <c r="AG763" i="10"/>
  <c r="AF763" i="10"/>
  <c r="AG723" i="10"/>
  <c r="AF723" i="10"/>
  <c r="AG683" i="10"/>
  <c r="AF683" i="10"/>
  <c r="AG635" i="10"/>
  <c r="AF635" i="10"/>
  <c r="AG611" i="10"/>
  <c r="AF611" i="10"/>
  <c r="AG579" i="10"/>
  <c r="AF579" i="10"/>
  <c r="AG531" i="10"/>
  <c r="AF531" i="10"/>
  <c r="AF483" i="10"/>
  <c r="AG483" i="10"/>
  <c r="AF443" i="10"/>
  <c r="AG443" i="10"/>
  <c r="AF411" i="10"/>
  <c r="AG411" i="10"/>
  <c r="AF387" i="10"/>
  <c r="AG387" i="10"/>
  <c r="AG339" i="10"/>
  <c r="AF339" i="10"/>
  <c r="AG307" i="10"/>
  <c r="AF307" i="10"/>
  <c r="AF283" i="10"/>
  <c r="AG283" i="10"/>
  <c r="AF251" i="10"/>
  <c r="AG251" i="10"/>
  <c r="AG211" i="10"/>
  <c r="AF211" i="10"/>
  <c r="AF163" i="10"/>
  <c r="AG163" i="10"/>
  <c r="AF131" i="10"/>
  <c r="AG131" i="10"/>
  <c r="AG91" i="10"/>
  <c r="AF91" i="10"/>
  <c r="AF75" i="10"/>
  <c r="AG75" i="10"/>
  <c r="AF59" i="10"/>
  <c r="AG59" i="10"/>
  <c r="AF19" i="10"/>
  <c r="AG19" i="10"/>
  <c r="AJ977" i="10"/>
  <c r="AI977" i="10"/>
  <c r="AJ945" i="10"/>
  <c r="AI945" i="10"/>
  <c r="AI913" i="10"/>
  <c r="AJ913" i="10"/>
  <c r="AJ873" i="10"/>
  <c r="AI873" i="10"/>
  <c r="AJ841" i="10"/>
  <c r="AI841" i="10"/>
  <c r="AI801" i="10"/>
  <c r="AJ801" i="10"/>
  <c r="AI753" i="10"/>
  <c r="AJ753" i="10"/>
  <c r="AI737" i="10"/>
  <c r="AJ737" i="10"/>
  <c r="AI697" i="10"/>
  <c r="AJ697" i="10"/>
  <c r="AJ681" i="10"/>
  <c r="AI681" i="10"/>
  <c r="AI641" i="10"/>
  <c r="AJ641" i="10"/>
  <c r="AI601" i="10"/>
  <c r="AJ601" i="10"/>
  <c r="AJ593" i="10"/>
  <c r="AI593" i="10"/>
  <c r="AI561" i="10"/>
  <c r="AJ561" i="10"/>
  <c r="AI537" i="10"/>
  <c r="AJ537" i="10"/>
  <c r="AI513" i="10"/>
  <c r="AJ513" i="10"/>
  <c r="AJ473" i="10"/>
  <c r="AI473" i="10"/>
  <c r="AI465" i="10"/>
  <c r="AJ465" i="10"/>
  <c r="AI433" i="10"/>
  <c r="AJ433" i="10"/>
  <c r="AI401" i="10"/>
  <c r="AJ401" i="10"/>
  <c r="AI369" i="10"/>
  <c r="AJ369" i="10"/>
  <c r="AI345" i="10"/>
  <c r="AJ345" i="10"/>
  <c r="AI313" i="10"/>
  <c r="AJ313" i="10"/>
  <c r="AI273" i="10"/>
  <c r="AJ273" i="10"/>
  <c r="AJ257" i="10"/>
  <c r="AI257" i="10"/>
  <c r="AJ225" i="10"/>
  <c r="AI225" i="10"/>
  <c r="AI185" i="10"/>
  <c r="AJ185" i="10"/>
  <c r="AJ161" i="10"/>
  <c r="AI161" i="10"/>
  <c r="AI121" i="10"/>
  <c r="AJ121" i="10"/>
  <c r="AI113" i="10"/>
  <c r="AJ113" i="10"/>
  <c r="AI89" i="10"/>
  <c r="AJ89" i="10"/>
  <c r="AI57" i="10"/>
  <c r="AJ57" i="10"/>
  <c r="AI33" i="10"/>
  <c r="AJ33" i="10"/>
  <c r="AI25" i="10"/>
  <c r="AJ25" i="10"/>
  <c r="AL956" i="10"/>
  <c r="AM956" i="10"/>
  <c r="AL940" i="10"/>
  <c r="AM940" i="10"/>
  <c r="AL908" i="10"/>
  <c r="AM908" i="10"/>
  <c r="AM868" i="10"/>
  <c r="AL868" i="10"/>
  <c r="AL836" i="10"/>
  <c r="AM836" i="10"/>
  <c r="AG986" i="10"/>
  <c r="AF986" i="10"/>
  <c r="AG970" i="10"/>
  <c r="AF970" i="10"/>
  <c r="AF938" i="10"/>
  <c r="AG938" i="10"/>
  <c r="AF906" i="10"/>
  <c r="AG906" i="10"/>
  <c r="AG882" i="10"/>
  <c r="AF882" i="10"/>
  <c r="AF866" i="10"/>
  <c r="AG866" i="10"/>
  <c r="AF834" i="10"/>
  <c r="AG834" i="10"/>
  <c r="AF794" i="10"/>
  <c r="AG794" i="10"/>
  <c r="AF770" i="10"/>
  <c r="AG770" i="10"/>
  <c r="AF738" i="10"/>
  <c r="AG738" i="10"/>
  <c r="AF714" i="10"/>
  <c r="AG714" i="10"/>
  <c r="AD1097" i="10"/>
  <c r="AD1503" i="10"/>
  <c r="AF1501" i="10"/>
  <c r="AG1501" i="10"/>
  <c r="AF1493" i="10"/>
  <c r="AG1493" i="10"/>
  <c r="AF1485" i="10"/>
  <c r="AG1485" i="10"/>
  <c r="AF1477" i="10"/>
  <c r="AG1477" i="10"/>
  <c r="AG1469" i="10"/>
  <c r="AF1469" i="10"/>
  <c r="AF1461" i="10"/>
  <c r="AG1461" i="10"/>
  <c r="AF1453" i="10"/>
  <c r="AG1453" i="10"/>
  <c r="AF1445" i="10"/>
  <c r="AG1445" i="10"/>
  <c r="AG1437" i="10"/>
  <c r="AF1437" i="10"/>
  <c r="AF1429" i="10"/>
  <c r="AG1429" i="10"/>
  <c r="AF1421" i="10"/>
  <c r="AG1421" i="10"/>
  <c r="AF1413" i="10"/>
  <c r="AG1413" i="10"/>
  <c r="AF1405" i="10"/>
  <c r="AG1405" i="10"/>
  <c r="AF1397" i="10"/>
  <c r="AG1397" i="10"/>
  <c r="AF1389" i="10"/>
  <c r="AG1389" i="10"/>
  <c r="AF1381" i="10"/>
  <c r="AG1381" i="10"/>
  <c r="AF1373" i="10"/>
  <c r="AG1373" i="10"/>
  <c r="AF1365" i="10"/>
  <c r="AG1365" i="10"/>
  <c r="AF1357" i="10"/>
  <c r="AG1357" i="10"/>
  <c r="AG1349" i="10"/>
  <c r="AF1349" i="10"/>
  <c r="AF1341" i="10"/>
  <c r="AG1341" i="10"/>
  <c r="AG1333" i="10"/>
  <c r="AF1333" i="10"/>
  <c r="AF1325" i="10"/>
  <c r="AG1325" i="10"/>
  <c r="AF1317" i="10"/>
  <c r="AG1317" i="10"/>
  <c r="AG1309" i="10"/>
  <c r="AF1309" i="10"/>
  <c r="AG1301" i="10"/>
  <c r="AF1301" i="10"/>
  <c r="AF1293" i="10"/>
  <c r="AG1293" i="10"/>
  <c r="AG1285" i="10"/>
  <c r="AF1285" i="10"/>
  <c r="AF1277" i="10"/>
  <c r="AG1277" i="10"/>
  <c r="AG1269" i="10"/>
  <c r="AF1269" i="10"/>
  <c r="AF1261" i="10"/>
  <c r="AG1261" i="10"/>
  <c r="AF1253" i="10"/>
  <c r="AG1253" i="10"/>
  <c r="AF1245" i="10"/>
  <c r="AG1245" i="10"/>
  <c r="AG1237" i="10"/>
  <c r="AF1237" i="10"/>
  <c r="AF1229" i="10"/>
  <c r="AG1229" i="10"/>
  <c r="AF1221" i="10"/>
  <c r="AG1221" i="10"/>
  <c r="AF1213" i="10"/>
  <c r="AG1213" i="10"/>
  <c r="AG1205" i="10"/>
  <c r="AF1205" i="10"/>
  <c r="AF1197" i="10"/>
  <c r="AG1197" i="10"/>
  <c r="AF1189" i="10"/>
  <c r="AG1189" i="10"/>
  <c r="AF1181" i="10"/>
  <c r="AG1181" i="10"/>
  <c r="AG1173" i="10"/>
  <c r="AF1173" i="10"/>
  <c r="AF1165" i="10"/>
  <c r="AG1165" i="10"/>
  <c r="AF1157" i="10"/>
  <c r="AG1157" i="10"/>
  <c r="AF1149" i="10"/>
  <c r="AG1149" i="10"/>
  <c r="AG1141" i="10"/>
  <c r="AF1141" i="10"/>
  <c r="AF1133" i="10"/>
  <c r="AG1133" i="10"/>
  <c r="AF1125" i="10"/>
  <c r="AG1125" i="10"/>
  <c r="AF1117" i="10"/>
  <c r="AG1117" i="10"/>
  <c r="AG1109" i="10"/>
  <c r="AF1109" i="10"/>
  <c r="AF1101" i="10"/>
  <c r="AG1101" i="10"/>
  <c r="AF1093" i="10"/>
  <c r="AG1093" i="10"/>
  <c r="AF1085" i="10"/>
  <c r="AG1085" i="10"/>
  <c r="AG1077" i="10"/>
  <c r="AF1077" i="10"/>
  <c r="AF1069" i="10"/>
  <c r="AG1069" i="10"/>
  <c r="AF1061" i="10"/>
  <c r="AG1061" i="10"/>
  <c r="AF1053" i="10"/>
  <c r="AG1053" i="10"/>
  <c r="AG1045" i="10"/>
  <c r="AF1045" i="10"/>
  <c r="AF1037" i="10"/>
  <c r="AG1037" i="10"/>
  <c r="AF1029" i="10"/>
  <c r="AG1029" i="10"/>
  <c r="AG1021" i="10"/>
  <c r="AF1021" i="10"/>
  <c r="AG1013" i="10"/>
  <c r="AF1013" i="10"/>
  <c r="AF1005" i="10"/>
  <c r="AG1005" i="10"/>
  <c r="AF997" i="10"/>
  <c r="AG997" i="10"/>
  <c r="AF965" i="10"/>
  <c r="AG965" i="10"/>
  <c r="AF917" i="10"/>
  <c r="AG917" i="10"/>
  <c r="AF869" i="10"/>
  <c r="AG869" i="10"/>
  <c r="AF821" i="10"/>
  <c r="AG821" i="10"/>
  <c r="AF789" i="10"/>
  <c r="AG789" i="10"/>
  <c r="AF733" i="10"/>
  <c r="AG733" i="10"/>
  <c r="AF701" i="10"/>
  <c r="AG701" i="10"/>
  <c r="AF653" i="10"/>
  <c r="AG653" i="10"/>
  <c r="AF605" i="10"/>
  <c r="AG605" i="10"/>
  <c r="AF533" i="10"/>
  <c r="AG533" i="10"/>
  <c r="AF493" i="10"/>
  <c r="AG493" i="10"/>
  <c r="AG445" i="10"/>
  <c r="AF445" i="10"/>
  <c r="AF405" i="10"/>
  <c r="AG405" i="10"/>
  <c r="AG357" i="10"/>
  <c r="AF357" i="10"/>
  <c r="AF301" i="10"/>
  <c r="AG301" i="10"/>
  <c r="AG253" i="10"/>
  <c r="AF253" i="10"/>
  <c r="AF173" i="10"/>
  <c r="AG173" i="10"/>
  <c r="AF101" i="10"/>
  <c r="AG101" i="10"/>
  <c r="AF45" i="10"/>
  <c r="AG45" i="10"/>
  <c r="AI971" i="10"/>
  <c r="AJ971" i="10"/>
  <c r="AJ923" i="10"/>
  <c r="AI923" i="10"/>
  <c r="AJ867" i="10"/>
  <c r="AI867" i="10"/>
  <c r="AI819" i="10"/>
  <c r="AJ819" i="10"/>
  <c r="AJ763" i="10"/>
  <c r="AI763" i="10"/>
  <c r="AI715" i="10"/>
  <c r="AJ715" i="10"/>
  <c r="AJ675" i="10"/>
  <c r="AI675" i="10"/>
  <c r="AI619" i="10"/>
  <c r="AJ619" i="10"/>
  <c r="AJ571" i="10"/>
  <c r="AI571" i="10"/>
  <c r="AI531" i="10"/>
  <c r="AJ531" i="10"/>
  <c r="AJ483" i="10"/>
  <c r="AI483" i="10"/>
  <c r="AJ427" i="10"/>
  <c r="AI427" i="10"/>
  <c r="AJ379" i="10"/>
  <c r="AI379" i="10"/>
  <c r="AJ315" i="10"/>
  <c r="AI315" i="10"/>
  <c r="AJ275" i="10"/>
  <c r="AI275" i="10"/>
  <c r="AJ219" i="10"/>
  <c r="AI219" i="10"/>
  <c r="AJ171" i="10"/>
  <c r="AI171" i="10"/>
  <c r="AJ123" i="10"/>
  <c r="AI123" i="10"/>
  <c r="AJ75" i="10"/>
  <c r="AI75" i="10"/>
  <c r="AJ51" i="10"/>
  <c r="AI51" i="10"/>
  <c r="AJ11" i="10"/>
  <c r="AI11" i="10"/>
  <c r="AM1502" i="10"/>
  <c r="AL1502" i="10"/>
  <c r="AM1494" i="10"/>
  <c r="AL1494" i="10"/>
  <c r="AM1486" i="10"/>
  <c r="AL1486" i="10"/>
  <c r="AM1478" i="10"/>
  <c r="AL1478" i="10"/>
  <c r="AM1470" i="10"/>
  <c r="AL1470" i="10"/>
  <c r="AM1462" i="10"/>
  <c r="AL1462" i="10"/>
  <c r="AM1454" i="10"/>
  <c r="AL1454" i="10"/>
  <c r="AM1446" i="10"/>
  <c r="AL1446" i="10"/>
  <c r="AM1438" i="10"/>
  <c r="AL1438" i="10"/>
  <c r="AM1430" i="10"/>
  <c r="AL1430" i="10"/>
  <c r="AM1422" i="10"/>
  <c r="AL1422" i="10"/>
  <c r="AM1414" i="10"/>
  <c r="AL1414" i="10"/>
  <c r="AM1406" i="10"/>
  <c r="AL1406" i="10"/>
  <c r="AM1398" i="10"/>
  <c r="AL1398" i="10"/>
  <c r="AM1390" i="10"/>
  <c r="AL1390" i="10"/>
  <c r="AM1382" i="10"/>
  <c r="AL1382" i="10"/>
  <c r="AM1374" i="10"/>
  <c r="AL1374" i="10"/>
  <c r="AM1366" i="10"/>
  <c r="AL1366" i="10"/>
  <c r="AM1358" i="10"/>
  <c r="AL1358" i="10"/>
  <c r="AM1350" i="10"/>
  <c r="AL1350" i="10"/>
  <c r="AM1342" i="10"/>
  <c r="AL1342" i="10"/>
  <c r="AM1334" i="10"/>
  <c r="AL1334" i="10"/>
  <c r="AL1326" i="10"/>
  <c r="AM1326" i="10"/>
  <c r="AL1318" i="10"/>
  <c r="AM1318" i="10"/>
  <c r="AM1310" i="10"/>
  <c r="AL1310" i="10"/>
  <c r="AM1302" i="10"/>
  <c r="AL1302" i="10"/>
  <c r="AL1294" i="10"/>
  <c r="AM1294" i="10"/>
  <c r="AL1286" i="10"/>
  <c r="AM1286" i="10"/>
  <c r="AL1278" i="10"/>
  <c r="AM1278" i="10"/>
  <c r="AM1270" i="10"/>
  <c r="AL1270" i="10"/>
  <c r="AL1262" i="10"/>
  <c r="AM1262" i="10"/>
  <c r="AL1254" i="10"/>
  <c r="AM1254" i="10"/>
  <c r="AM1246" i="10"/>
  <c r="AL1246" i="10"/>
  <c r="AM1238" i="10"/>
  <c r="AL1238" i="10"/>
  <c r="AL1222" i="10"/>
  <c r="AM1222" i="10"/>
  <c r="AL1214" i="10"/>
  <c r="AM1214" i="10"/>
  <c r="AL1206" i="10"/>
  <c r="AM1206" i="10"/>
  <c r="AL1198" i="10"/>
  <c r="AM1198" i="10"/>
  <c r="AL1190" i="10"/>
  <c r="AM1190" i="10"/>
  <c r="AL1182" i="10"/>
  <c r="AM1182" i="10"/>
  <c r="AL1174" i="10"/>
  <c r="AM1174" i="10"/>
  <c r="AL1166" i="10"/>
  <c r="AM1166" i="10"/>
  <c r="AL1158" i="10"/>
  <c r="AM1158" i="10"/>
  <c r="AL1150" i="10"/>
  <c r="AM1150" i="10"/>
  <c r="AL1142" i="10"/>
  <c r="AM1142" i="10"/>
  <c r="AL1134" i="10"/>
  <c r="AM1134" i="10"/>
  <c r="AL1126" i="10"/>
  <c r="AM1126" i="10"/>
  <c r="AL1118" i="10"/>
  <c r="AM1118" i="10"/>
  <c r="AL1110" i="10"/>
  <c r="AM1110" i="10"/>
  <c r="AL1102" i="10"/>
  <c r="AM1102" i="10"/>
  <c r="AL1094" i="10"/>
  <c r="AM1094" i="10"/>
  <c r="AL1078" i="10"/>
  <c r="AM1078" i="10"/>
  <c r="AL1070" i="10"/>
  <c r="AM1070" i="10"/>
  <c r="AL1062" i="10"/>
  <c r="AM1062" i="10"/>
  <c r="AL1054" i="10"/>
  <c r="AM1054" i="10"/>
  <c r="AL1046" i="10"/>
  <c r="AM1046" i="10"/>
  <c r="AL1038" i="10"/>
  <c r="AM1038" i="10"/>
  <c r="AL1030" i="10"/>
  <c r="AM1030" i="10"/>
  <c r="AL1022" i="10"/>
  <c r="AM1022" i="10"/>
  <c r="AL1014" i="10"/>
  <c r="AM1014" i="10"/>
  <c r="AL1006" i="10"/>
  <c r="AM1006" i="10"/>
  <c r="AL998" i="10"/>
  <c r="AM998" i="10"/>
  <c r="AF956" i="10"/>
  <c r="AG956" i="10"/>
  <c r="AF908" i="10"/>
  <c r="AG908" i="10"/>
  <c r="AF860" i="10"/>
  <c r="AG860" i="10"/>
  <c r="AF796" i="10"/>
  <c r="AG796" i="10"/>
  <c r="AF732" i="10"/>
  <c r="AG732" i="10"/>
  <c r="AF716" i="10"/>
  <c r="AG716" i="10"/>
  <c r="AF660" i="10"/>
  <c r="AG660" i="10"/>
  <c r="AF612" i="10"/>
  <c r="AG612" i="10"/>
  <c r="AF532" i="10"/>
  <c r="AG532" i="10"/>
  <c r="AG979" i="10"/>
  <c r="AF979" i="10"/>
  <c r="AG931" i="10"/>
  <c r="AF931" i="10"/>
  <c r="AG883" i="10"/>
  <c r="AF883" i="10"/>
  <c r="AG843" i="10"/>
  <c r="AF843" i="10"/>
  <c r="AG779" i="10"/>
  <c r="AF779" i="10"/>
  <c r="AG731" i="10"/>
  <c r="AF731" i="10"/>
  <c r="AG699" i="10"/>
  <c r="AF699" i="10"/>
  <c r="AG651" i="10"/>
  <c r="AF651" i="10"/>
  <c r="AG603" i="10"/>
  <c r="AF603" i="10"/>
  <c r="AG555" i="10"/>
  <c r="AF555" i="10"/>
  <c r="AF515" i="10"/>
  <c r="AG515" i="10"/>
  <c r="AG467" i="10"/>
  <c r="AF467" i="10"/>
  <c r="AF427" i="10"/>
  <c r="AG427" i="10"/>
  <c r="AF379" i="10"/>
  <c r="AG379" i="10"/>
  <c r="AF347" i="10"/>
  <c r="AG347" i="10"/>
  <c r="AF299" i="10"/>
  <c r="AG299" i="10"/>
  <c r="AG243" i="10"/>
  <c r="AF243" i="10"/>
  <c r="AG179" i="10"/>
  <c r="AF179" i="10"/>
  <c r="AF99" i="10"/>
  <c r="AG99" i="10"/>
  <c r="AF27" i="10"/>
  <c r="AG27" i="10"/>
  <c r="AJ961" i="10"/>
  <c r="AI961" i="10"/>
  <c r="AJ905" i="10"/>
  <c r="AI905" i="10"/>
  <c r="AJ849" i="10"/>
  <c r="AI849" i="10"/>
  <c r="AJ809" i="10"/>
  <c r="AI809" i="10"/>
  <c r="AI761" i="10"/>
  <c r="AJ761" i="10"/>
  <c r="AJ713" i="10"/>
  <c r="AI713" i="10"/>
  <c r="AI673" i="10"/>
  <c r="AJ673" i="10"/>
  <c r="AJ617" i="10"/>
  <c r="AI617" i="10"/>
  <c r="AJ553" i="10"/>
  <c r="AI553" i="10"/>
  <c r="AJ505" i="10"/>
  <c r="AI505" i="10"/>
  <c r="AI457" i="10"/>
  <c r="AJ457" i="10"/>
  <c r="AJ409" i="10"/>
  <c r="AI409" i="10"/>
  <c r="AI361" i="10"/>
  <c r="AJ361" i="10"/>
  <c r="AI337" i="10"/>
  <c r="AJ337" i="10"/>
  <c r="AI297" i="10"/>
  <c r="AJ297" i="10"/>
  <c r="AJ265" i="10"/>
  <c r="AI265" i="10"/>
  <c r="AI217" i="10"/>
  <c r="AJ217" i="10"/>
  <c r="AJ201" i="10"/>
  <c r="AI201" i="10"/>
  <c r="AI153" i="10"/>
  <c r="AJ153" i="10"/>
  <c r="AI105" i="10"/>
  <c r="AJ105" i="10"/>
  <c r="AI65" i="10"/>
  <c r="AJ65" i="10"/>
  <c r="AL972" i="10"/>
  <c r="AM972" i="10"/>
  <c r="AL924" i="10"/>
  <c r="AM924" i="10"/>
  <c r="AL884" i="10"/>
  <c r="AM884" i="10"/>
  <c r="AM828" i="10"/>
  <c r="AL828" i="10"/>
  <c r="AF1506" i="10"/>
  <c r="AG1506" i="10"/>
  <c r="AG1498" i="10"/>
  <c r="AF1498" i="10"/>
  <c r="AG1490" i="10"/>
  <c r="AF1490" i="10"/>
  <c r="AF1482" i="10"/>
  <c r="AG1482" i="10"/>
  <c r="AG1474" i="10"/>
  <c r="AF1474" i="10"/>
  <c r="AG1466" i="10"/>
  <c r="AF1466" i="10"/>
  <c r="AG1458" i="10"/>
  <c r="AF1458" i="10"/>
  <c r="AF1450" i="10"/>
  <c r="AG1450" i="10"/>
  <c r="AG1442" i="10"/>
  <c r="AF1442" i="10"/>
  <c r="AG1434" i="10"/>
  <c r="AF1434" i="10"/>
  <c r="AG1426" i="10"/>
  <c r="AF1426" i="10"/>
  <c r="AF1418" i="10"/>
  <c r="AG1418" i="10"/>
  <c r="AF1410" i="10"/>
  <c r="AG1410" i="10"/>
  <c r="AG1402" i="10"/>
  <c r="AF1402" i="10"/>
  <c r="AF1394" i="10"/>
  <c r="AG1394" i="10"/>
  <c r="AF1386" i="10"/>
  <c r="AG1386" i="10"/>
  <c r="AF1378" i="10"/>
  <c r="AG1378" i="10"/>
  <c r="AG1370" i="10"/>
  <c r="AF1370" i="10"/>
  <c r="AF1362" i="10"/>
  <c r="AG1362" i="10"/>
  <c r="AG1354" i="10"/>
  <c r="AF1354" i="10"/>
  <c r="AF1346" i="10"/>
  <c r="AG1346" i="10"/>
  <c r="AG1338" i="10"/>
  <c r="AF1338" i="10"/>
  <c r="AF1330" i="10"/>
  <c r="AG1330" i="10"/>
  <c r="AG1322" i="10"/>
  <c r="AF1322" i="10"/>
  <c r="AF1314" i="10"/>
  <c r="AG1314" i="10"/>
  <c r="AG1306" i="10"/>
  <c r="AF1306" i="10"/>
  <c r="AG1298" i="10"/>
  <c r="AF1298" i="10"/>
  <c r="AF1290" i="10"/>
  <c r="AG1290" i="10"/>
  <c r="AF1282" i="10"/>
  <c r="AG1282" i="10"/>
  <c r="AG1274" i="10"/>
  <c r="AF1274" i="10"/>
  <c r="AF1266" i="10"/>
  <c r="AG1266" i="10"/>
  <c r="AF1258" i="10"/>
  <c r="AG1258" i="10"/>
  <c r="AF1250" i="10"/>
  <c r="AG1250" i="10"/>
  <c r="AG1242" i="10"/>
  <c r="AF1242" i="10"/>
  <c r="AF1234" i="10"/>
  <c r="AG1234" i="10"/>
  <c r="AF1226" i="10"/>
  <c r="AG1226" i="10"/>
  <c r="AG1218" i="10"/>
  <c r="AF1218" i="10"/>
  <c r="AG1210" i="10"/>
  <c r="AF1210" i="10"/>
  <c r="AF1202" i="10"/>
  <c r="AG1202" i="10"/>
  <c r="AG1194" i="10"/>
  <c r="AF1194" i="10"/>
  <c r="AG1186" i="10"/>
  <c r="AF1186" i="10"/>
  <c r="AG1178" i="10"/>
  <c r="AF1178" i="10"/>
  <c r="AG1170" i="10"/>
  <c r="AF1170" i="10"/>
  <c r="AG1162" i="10"/>
  <c r="AF1162" i="10"/>
  <c r="AF1154" i="10"/>
  <c r="AG1154" i="10"/>
  <c r="AG1146" i="10"/>
  <c r="AF1146" i="10"/>
  <c r="AG1138" i="10"/>
  <c r="AF1138" i="10"/>
  <c r="AG1130" i="10"/>
  <c r="AF1130" i="10"/>
  <c r="AG1122" i="10"/>
  <c r="AF1122" i="10"/>
  <c r="AG1114" i="10"/>
  <c r="AF1114" i="10"/>
  <c r="AG1106" i="10"/>
  <c r="AF1106" i="10"/>
  <c r="AF1098" i="10"/>
  <c r="AG1098" i="10"/>
  <c r="AG1090" i="10"/>
  <c r="AF1090" i="10"/>
  <c r="AG1082" i="10"/>
  <c r="AF1082" i="10"/>
  <c r="AG1074" i="10"/>
  <c r="AF1074" i="10"/>
  <c r="AF1066" i="10"/>
  <c r="AG1066" i="10"/>
  <c r="AF1058" i="10"/>
  <c r="AG1058" i="10"/>
  <c r="AG1050" i="10"/>
  <c r="AF1050" i="10"/>
  <c r="AG1042" i="10"/>
  <c r="AF1042" i="10"/>
  <c r="AF1034" i="10"/>
  <c r="AG1034" i="10"/>
  <c r="AF1026" i="10"/>
  <c r="AG1026" i="10"/>
  <c r="AG1018" i="10"/>
  <c r="AF1018" i="10"/>
  <c r="AG1010" i="10"/>
  <c r="AF1010" i="10"/>
  <c r="AG1002" i="10"/>
  <c r="AF1002" i="10"/>
  <c r="AF954" i="10"/>
  <c r="AG954" i="10"/>
  <c r="AG914" i="10"/>
  <c r="AF914" i="10"/>
  <c r="AF874" i="10"/>
  <c r="AG874" i="10"/>
  <c r="AF842" i="10"/>
  <c r="AG842" i="10"/>
  <c r="AG818" i="10"/>
  <c r="AF818" i="10"/>
  <c r="AF778" i="10"/>
  <c r="AG778" i="10"/>
  <c r="AG722" i="10"/>
  <c r="AF722" i="10"/>
  <c r="AD1482" i="10"/>
  <c r="AD1450" i="10"/>
  <c r="AD1426" i="10"/>
  <c r="AD1394" i="10"/>
  <c r="AD1386" i="10"/>
  <c r="AD1370" i="10"/>
  <c r="AD1362" i="10"/>
  <c r="AD1330" i="10"/>
  <c r="AD1314" i="10"/>
  <c r="AD1306" i="10"/>
  <c r="AD1250" i="10"/>
  <c r="AD1194" i="10"/>
  <c r="AD1186" i="10"/>
  <c r="AD1154" i="10"/>
  <c r="AD1114" i="10"/>
  <c r="AD1065" i="10"/>
  <c r="AF698" i="10"/>
  <c r="AG698" i="10"/>
  <c r="AF666" i="10"/>
  <c r="AG666" i="10"/>
  <c r="AF634" i="10"/>
  <c r="AG634" i="10"/>
  <c r="AF602" i="10"/>
  <c r="AG602" i="10"/>
  <c r="AF570" i="10"/>
  <c r="AG570" i="10"/>
  <c r="AF554" i="10"/>
  <c r="AG554" i="10"/>
  <c r="AG522" i="10"/>
  <c r="AF522" i="10"/>
  <c r="AF498" i="10"/>
  <c r="AG498" i="10"/>
  <c r="AF466" i="10"/>
  <c r="AG466" i="10"/>
  <c r="AF434" i="10"/>
  <c r="AG434" i="10"/>
  <c r="AF386" i="10"/>
  <c r="AG386" i="10"/>
  <c r="AF985" i="10"/>
  <c r="AG985" i="10"/>
  <c r="AF969" i="10"/>
  <c r="AG969" i="10"/>
  <c r="AF953" i="10"/>
  <c r="AG953" i="10"/>
  <c r="AF929" i="10"/>
  <c r="AG929" i="10"/>
  <c r="AF905" i="10"/>
  <c r="AG905" i="10"/>
  <c r="AF881" i="10"/>
  <c r="AG881" i="10"/>
  <c r="AF857" i="10"/>
  <c r="AG857" i="10"/>
  <c r="AF841" i="10"/>
  <c r="AG841" i="10"/>
  <c r="AF809" i="10"/>
  <c r="AG809" i="10"/>
  <c r="AF785" i="10"/>
  <c r="AG785" i="10"/>
  <c r="AF761" i="10"/>
  <c r="AG761" i="10"/>
  <c r="AF737" i="10"/>
  <c r="AG737" i="10"/>
  <c r="AF713" i="10"/>
  <c r="AG713" i="10"/>
  <c r="AF689" i="10"/>
  <c r="AG689" i="10"/>
  <c r="AF665" i="10"/>
  <c r="AG665" i="10"/>
  <c r="AF641" i="10"/>
  <c r="AG641" i="10"/>
  <c r="AF617" i="10"/>
  <c r="AG617" i="10"/>
  <c r="AF593" i="10"/>
  <c r="AG593" i="10"/>
  <c r="AF569" i="10"/>
  <c r="AG569" i="10"/>
  <c r="AF561" i="10"/>
  <c r="AG561" i="10"/>
  <c r="AF529" i="10"/>
  <c r="AG529" i="10"/>
  <c r="AG992" i="10"/>
  <c r="AF992" i="10"/>
  <c r="AF976" i="10"/>
  <c r="AG976" i="10"/>
  <c r="AF960" i="10"/>
  <c r="AG960" i="10"/>
  <c r="AF944" i="10"/>
  <c r="AG944" i="10"/>
  <c r="AF928" i="10"/>
  <c r="AG928" i="10"/>
  <c r="AF912" i="10"/>
  <c r="AG912" i="10"/>
  <c r="AF896" i="10"/>
  <c r="AG896" i="10"/>
  <c r="AF880" i="10"/>
  <c r="AG880" i="10"/>
  <c r="AF864" i="10"/>
  <c r="AG864" i="10"/>
  <c r="AF848" i="10"/>
  <c r="AG848" i="10"/>
  <c r="AF840" i="10"/>
  <c r="AG840" i="10"/>
  <c r="AF824" i="10"/>
  <c r="AG824" i="10"/>
  <c r="AF816" i="10"/>
  <c r="AG816" i="10"/>
  <c r="AF792" i="10"/>
  <c r="AG792" i="10"/>
  <c r="AF776" i="10"/>
  <c r="AG776" i="10"/>
  <c r="AF760" i="10"/>
  <c r="AG760" i="10"/>
  <c r="AF736" i="10"/>
  <c r="AG736" i="10"/>
  <c r="AF720" i="10"/>
  <c r="AG720" i="10"/>
  <c r="AF704" i="10"/>
  <c r="AG704" i="10"/>
  <c r="AF688" i="10"/>
  <c r="AG688" i="10"/>
  <c r="AG1503" i="10"/>
  <c r="AF1503" i="10"/>
  <c r="AG1495" i="10"/>
  <c r="AF1495" i="10"/>
  <c r="AG1487" i="10"/>
  <c r="AF1487" i="10"/>
  <c r="AG1479" i="10"/>
  <c r="AF1479" i="10"/>
  <c r="AG1471" i="10"/>
  <c r="AF1471" i="10"/>
  <c r="AG1463" i="10"/>
  <c r="AF1463" i="10"/>
  <c r="AG1455" i="10"/>
  <c r="AF1455" i="10"/>
  <c r="AG1447" i="10"/>
  <c r="AF1447" i="10"/>
  <c r="AG1439" i="10"/>
  <c r="AF1439" i="10"/>
  <c r="AG1431" i="10"/>
  <c r="AF1431" i="10"/>
  <c r="AG1423" i="10"/>
  <c r="AF1423" i="10"/>
  <c r="AG1415" i="10"/>
  <c r="AF1415" i="10"/>
  <c r="AG1407" i="10"/>
  <c r="AF1407" i="10"/>
  <c r="AG1399" i="10"/>
  <c r="AF1399" i="10"/>
  <c r="AG1391" i="10"/>
  <c r="AF1391" i="10"/>
  <c r="AG1383" i="10"/>
  <c r="AF1383" i="10"/>
  <c r="AG1375" i="10"/>
  <c r="AF1375" i="10"/>
  <c r="AG1367" i="10"/>
  <c r="AF1367" i="10"/>
  <c r="AG1359" i="10"/>
  <c r="AF1359" i="10"/>
  <c r="AG1351" i="10"/>
  <c r="AF1351" i="10"/>
  <c r="AG1343" i="10"/>
  <c r="AF1343" i="10"/>
  <c r="AG1335" i="10"/>
  <c r="AF1335" i="10"/>
  <c r="AG1327" i="10"/>
  <c r="AF1327" i="10"/>
  <c r="AG1319" i="10"/>
  <c r="AF1319" i="10"/>
  <c r="AG1311" i="10"/>
  <c r="AF1311" i="10"/>
  <c r="AG1303" i="10"/>
  <c r="AF1303" i="10"/>
  <c r="AG1295" i="10"/>
  <c r="AF1295" i="10"/>
  <c r="AG1287" i="10"/>
  <c r="AF1287" i="10"/>
  <c r="AG1279" i="10"/>
  <c r="AF1279" i="10"/>
  <c r="AG1271" i="10"/>
  <c r="AF1271" i="10"/>
  <c r="AG1263" i="10"/>
  <c r="AF1263" i="10"/>
  <c r="AG1255" i="10"/>
  <c r="AF1255" i="10"/>
  <c r="AG1247" i="10"/>
  <c r="AF1247" i="10"/>
  <c r="AG1239" i="10"/>
  <c r="AF1239" i="10"/>
  <c r="AG1231" i="10"/>
  <c r="AF1231" i="10"/>
  <c r="AG1223" i="10"/>
  <c r="AF1223" i="10"/>
  <c r="AG1215" i="10"/>
  <c r="AF1215" i="10"/>
  <c r="AG1207" i="10"/>
  <c r="AF1207" i="10"/>
  <c r="AG1199" i="10"/>
  <c r="AF1199" i="10"/>
  <c r="AG1191" i="10"/>
  <c r="AF1191" i="10"/>
  <c r="AG1183" i="10"/>
  <c r="AF1183" i="10"/>
  <c r="AG1175" i="10"/>
  <c r="AF1175" i="10"/>
  <c r="AG1167" i="10"/>
  <c r="AF1167" i="10"/>
  <c r="AG1159" i="10"/>
  <c r="AF1159" i="10"/>
  <c r="AG1151" i="10"/>
  <c r="AF1151" i="10"/>
  <c r="AG1143" i="10"/>
  <c r="AF1143" i="10"/>
  <c r="AG1135" i="10"/>
  <c r="AF1135" i="10"/>
  <c r="AG1127" i="10"/>
  <c r="AF1127" i="10"/>
  <c r="AG1119" i="10"/>
  <c r="AF1119" i="10"/>
  <c r="AG1111" i="10"/>
  <c r="AF1111" i="10"/>
  <c r="AG1103" i="10"/>
  <c r="AF1103" i="10"/>
  <c r="AG1095" i="10"/>
  <c r="AF1095" i="10"/>
  <c r="AG1087" i="10"/>
  <c r="AF1087" i="10"/>
  <c r="AG1079" i="10"/>
  <c r="AF1079" i="10"/>
  <c r="AG1071" i="10"/>
  <c r="AF1071" i="10"/>
  <c r="AG1063" i="10"/>
  <c r="AF1063" i="10"/>
  <c r="AG1055" i="10"/>
  <c r="AF1055" i="10"/>
  <c r="AG1047" i="10"/>
  <c r="AF1047" i="10"/>
  <c r="AG1039" i="10"/>
  <c r="AF1039" i="10"/>
  <c r="AG1031" i="10"/>
  <c r="AF1031" i="10"/>
  <c r="AG1023" i="10"/>
  <c r="AF1023" i="10"/>
  <c r="AG1015" i="10"/>
  <c r="AF1015" i="10"/>
  <c r="AG1007" i="10"/>
  <c r="AF1007" i="10"/>
  <c r="AG999" i="10"/>
  <c r="AF999" i="10"/>
  <c r="AG983" i="10"/>
  <c r="AF983" i="10"/>
  <c r="AG967" i="10"/>
  <c r="AF967" i="10"/>
  <c r="AG951" i="10"/>
  <c r="AF951" i="10"/>
  <c r="AG935" i="10"/>
  <c r="AF935" i="10"/>
  <c r="AG919" i="10"/>
  <c r="AF919" i="10"/>
  <c r="AG903" i="10"/>
  <c r="AF903" i="10"/>
  <c r="AG887" i="10"/>
  <c r="AF887" i="10"/>
  <c r="AG879" i="10"/>
  <c r="AF879" i="10"/>
  <c r="AG871" i="10"/>
  <c r="AF871" i="10"/>
  <c r="AG863" i="10"/>
  <c r="AF863" i="10"/>
  <c r="AG855" i="10"/>
  <c r="AF855" i="10"/>
  <c r="AG847" i="10"/>
  <c r="AF847" i="10"/>
  <c r="AG839" i="10"/>
  <c r="AF839" i="10"/>
  <c r="AG831" i="10"/>
  <c r="AF831" i="10"/>
  <c r="AG823" i="10"/>
  <c r="AF823" i="10"/>
  <c r="AG815" i="10"/>
  <c r="AF815" i="10"/>
  <c r="AG807" i="10"/>
  <c r="AF807" i="10"/>
  <c r="AG799" i="10"/>
  <c r="AF799" i="10"/>
  <c r="AG791" i="10"/>
  <c r="AF791" i="10"/>
  <c r="AG783" i="10"/>
  <c r="AF783" i="10"/>
  <c r="AG775" i="10"/>
  <c r="AF775" i="10"/>
  <c r="AG767" i="10"/>
  <c r="AF767" i="10"/>
  <c r="AG759" i="10"/>
  <c r="AF759" i="10"/>
  <c r="AG751" i="10"/>
  <c r="AF751" i="10"/>
  <c r="AG743" i="10"/>
  <c r="AF743" i="10"/>
  <c r="AG735" i="10"/>
  <c r="AF735" i="10"/>
  <c r="AG727" i="10"/>
  <c r="AF727" i="10"/>
  <c r="AG719" i="10"/>
  <c r="AF719" i="10"/>
  <c r="AG711" i="10"/>
  <c r="AF711" i="10"/>
  <c r="AG703" i="10"/>
  <c r="AF703" i="10"/>
  <c r="AG695" i="10"/>
  <c r="AF695" i="10"/>
  <c r="AG687" i="10"/>
  <c r="AF687" i="10"/>
  <c r="AG679" i="10"/>
  <c r="AF679" i="10"/>
  <c r="AG671" i="10"/>
  <c r="AF671" i="10"/>
  <c r="AG663" i="10"/>
  <c r="AF663" i="10"/>
  <c r="AG655" i="10"/>
  <c r="AF655" i="10"/>
  <c r="AG647" i="10"/>
  <c r="AF647" i="10"/>
  <c r="AG639" i="10"/>
  <c r="AF639" i="10"/>
  <c r="AG631" i="10"/>
  <c r="AF631" i="10"/>
  <c r="AG623" i="10"/>
  <c r="AF623" i="10"/>
  <c r="AG615" i="10"/>
  <c r="AF615" i="10"/>
  <c r="AG607" i="10"/>
  <c r="AF607" i="10"/>
  <c r="AG599" i="10"/>
  <c r="AF599" i="10"/>
  <c r="AG591" i="10"/>
  <c r="AF591" i="10"/>
  <c r="AG583" i="10"/>
  <c r="AF583" i="10"/>
  <c r="AG575" i="10"/>
  <c r="AF575" i="10"/>
  <c r="AG567" i="10"/>
  <c r="AF567" i="10"/>
  <c r="AG559" i="10"/>
  <c r="AF559" i="10"/>
  <c r="AG551" i="10"/>
  <c r="AF551" i="10"/>
  <c r="AG543" i="10"/>
  <c r="AF543" i="10"/>
  <c r="AG535" i="10"/>
  <c r="AF535" i="10"/>
  <c r="AG527" i="10"/>
  <c r="AF527" i="10"/>
  <c r="AF519" i="10"/>
  <c r="AG519" i="10"/>
  <c r="AG511" i="10"/>
  <c r="AF511" i="10"/>
  <c r="AG503" i="10"/>
  <c r="AF503" i="10"/>
  <c r="AG495" i="10"/>
  <c r="AF495" i="10"/>
  <c r="AF487" i="10"/>
  <c r="AG487" i="10"/>
  <c r="AF479" i="10"/>
  <c r="AG479" i="10"/>
  <c r="AF471" i="10"/>
  <c r="AG471" i="10"/>
  <c r="AG463" i="10"/>
  <c r="AF463" i="10"/>
  <c r="AF455" i="10"/>
  <c r="AG455" i="10"/>
  <c r="AF447" i="10"/>
  <c r="AG447" i="10"/>
  <c r="AG439" i="10"/>
  <c r="AF439" i="10"/>
  <c r="AG431" i="10"/>
  <c r="AF431" i="10"/>
  <c r="AF423" i="10"/>
  <c r="AG423" i="10"/>
  <c r="AF415" i="10"/>
  <c r="AG415" i="10"/>
  <c r="AF407" i="10"/>
  <c r="AG407" i="10"/>
  <c r="AG399" i="10"/>
  <c r="AF399" i="10"/>
  <c r="AF391" i="10"/>
  <c r="AG391" i="10"/>
  <c r="AF383" i="10"/>
  <c r="AG383" i="10"/>
  <c r="AG375" i="10"/>
  <c r="AF375" i="10"/>
  <c r="AG367" i="10"/>
  <c r="AF367" i="10"/>
  <c r="AF359" i="10"/>
  <c r="AG359" i="10"/>
  <c r="AF351" i="10"/>
  <c r="AG351" i="10"/>
  <c r="AF343" i="10"/>
  <c r="AG343" i="10"/>
  <c r="AG335" i="10"/>
  <c r="AF335" i="10"/>
  <c r="AF327" i="10"/>
  <c r="AG327" i="10"/>
  <c r="AF319" i="10"/>
  <c r="AG319" i="10"/>
  <c r="AG311" i="10"/>
  <c r="AF311" i="10"/>
  <c r="AG303" i="10"/>
  <c r="AF303" i="10"/>
  <c r="AF295" i="10"/>
  <c r="AG295" i="10"/>
  <c r="AF287" i="10"/>
  <c r="AG287" i="10"/>
  <c r="AF279" i="10"/>
  <c r="AG279" i="10"/>
  <c r="AG271" i="10"/>
  <c r="AF271" i="10"/>
  <c r="AF263" i="10"/>
  <c r="AG263" i="10"/>
  <c r="AG255" i="10"/>
  <c r="AF255" i="10"/>
  <c r="AF247" i="10"/>
  <c r="AG247" i="10"/>
  <c r="AG239" i="10"/>
  <c r="AF239" i="10"/>
  <c r="AF231" i="10"/>
  <c r="AG231" i="10"/>
  <c r="AF223" i="10"/>
  <c r="AG223" i="10"/>
  <c r="AF215" i="10"/>
  <c r="AG215" i="10"/>
  <c r="AG207" i="10"/>
  <c r="AF207" i="10"/>
  <c r="AF199" i="10"/>
  <c r="AG199" i="10"/>
  <c r="AF191" i="10"/>
  <c r="AG191" i="10"/>
  <c r="AF183" i="10"/>
  <c r="AG183" i="10"/>
  <c r="AG175" i="10"/>
  <c r="AF175" i="10"/>
  <c r="AF167" i="10"/>
  <c r="AG167" i="10"/>
  <c r="AF159" i="10"/>
  <c r="AG159" i="10"/>
  <c r="AF151" i="10"/>
  <c r="AG151" i="10"/>
  <c r="AG143" i="10"/>
  <c r="AF143" i="10"/>
  <c r="AF135" i="10"/>
  <c r="AG135" i="10"/>
  <c r="AF127" i="10"/>
  <c r="AG127" i="10"/>
  <c r="AF119" i="10"/>
  <c r="AG119" i="10"/>
  <c r="AG111" i="10"/>
  <c r="AF111" i="10"/>
  <c r="AF103" i="10"/>
  <c r="AG103" i="10"/>
  <c r="AF95" i="10"/>
  <c r="AG95" i="10"/>
  <c r="AF87" i="10"/>
  <c r="AG87" i="10"/>
  <c r="AG79" i="10"/>
  <c r="AF79" i="10"/>
  <c r="AF71" i="10"/>
  <c r="AG71" i="10"/>
  <c r="AG63" i="10"/>
  <c r="AF63" i="10"/>
  <c r="AF55" i="10"/>
  <c r="AG55" i="10"/>
  <c r="AG47" i="10"/>
  <c r="AF47" i="10"/>
  <c r="AF39" i="10"/>
  <c r="AG39" i="10"/>
  <c r="AG31" i="10"/>
  <c r="AF31" i="10"/>
  <c r="AG23" i="10"/>
  <c r="AF23" i="10"/>
  <c r="AG15" i="10"/>
  <c r="AF15" i="10"/>
  <c r="AM9" i="10"/>
  <c r="AL9" i="10"/>
  <c r="AJ1501" i="10"/>
  <c r="AI1501" i="10"/>
  <c r="AI1493" i="10"/>
  <c r="AJ1493" i="10"/>
  <c r="AI1485" i="10"/>
  <c r="AJ1485" i="10"/>
  <c r="AI1477" i="10"/>
  <c r="AJ1477" i="10"/>
  <c r="AJ1469" i="10"/>
  <c r="AI1469" i="10"/>
  <c r="AI1461" i="10"/>
  <c r="AJ1461" i="10"/>
  <c r="AI1453" i="10"/>
  <c r="AJ1453" i="10"/>
  <c r="AI1445" i="10"/>
  <c r="AJ1445" i="10"/>
  <c r="AI1437" i="10"/>
  <c r="AJ1437" i="10"/>
  <c r="AI1429" i="10"/>
  <c r="AJ1429" i="10"/>
  <c r="AJ1421" i="10"/>
  <c r="AI1421" i="10"/>
  <c r="AJ1413" i="10"/>
  <c r="AI1413" i="10"/>
  <c r="AJ1405" i="10"/>
  <c r="AI1405" i="10"/>
  <c r="AJ1397" i="10"/>
  <c r="AI1397" i="10"/>
  <c r="AJ1389" i="10"/>
  <c r="AI1389" i="10"/>
  <c r="AJ1381" i="10"/>
  <c r="AI1381" i="10"/>
  <c r="AI1373" i="10"/>
  <c r="AJ1373" i="10"/>
  <c r="AI1365" i="10"/>
  <c r="AJ1365" i="10"/>
  <c r="AJ1357" i="10"/>
  <c r="AI1357" i="10"/>
  <c r="AJ1349" i="10"/>
  <c r="AI1349" i="10"/>
  <c r="AI1341" i="10"/>
  <c r="AJ1341" i="10"/>
  <c r="AI1333" i="10"/>
  <c r="AJ1333" i="10"/>
  <c r="AJ1325" i="10"/>
  <c r="AI1325" i="10"/>
  <c r="AJ1317" i="10"/>
  <c r="AI1317" i="10"/>
  <c r="AI1309" i="10"/>
  <c r="AJ1309" i="10"/>
  <c r="AI1301" i="10"/>
  <c r="AJ1301" i="10"/>
  <c r="AJ1293" i="10"/>
  <c r="AI1293" i="10"/>
  <c r="AI1285" i="10"/>
  <c r="AJ1285" i="10"/>
  <c r="AI1277" i="10"/>
  <c r="AJ1277" i="10"/>
  <c r="AJ1269" i="10"/>
  <c r="AI1269" i="10"/>
  <c r="AJ1261" i="10"/>
  <c r="AI1261" i="10"/>
  <c r="AI1253" i="10"/>
  <c r="AJ1253" i="10"/>
  <c r="AI1245" i="10"/>
  <c r="AJ1245" i="10"/>
  <c r="AI1237" i="10"/>
  <c r="AJ1237" i="10"/>
  <c r="AJ1229" i="10"/>
  <c r="AI1229" i="10"/>
  <c r="AI1221" i="10"/>
  <c r="AJ1221" i="10"/>
  <c r="AJ1213" i="10"/>
  <c r="AI1213" i="10"/>
  <c r="AJ1205" i="10"/>
  <c r="AI1205" i="10"/>
  <c r="AJ1197" i="10"/>
  <c r="AI1197" i="10"/>
  <c r="AI1189" i="10"/>
  <c r="AJ1189" i="10"/>
  <c r="AI1181" i="10"/>
  <c r="AJ1181" i="10"/>
  <c r="AI1173" i="10"/>
  <c r="AJ1173" i="10"/>
  <c r="AJ1165" i="10"/>
  <c r="AI1165" i="10"/>
  <c r="AI1157" i="10"/>
  <c r="AJ1157" i="10"/>
  <c r="AI1149" i="10"/>
  <c r="AJ1149" i="10"/>
  <c r="AJ1141" i="10"/>
  <c r="AI1141" i="10"/>
  <c r="AJ1133" i="10"/>
  <c r="AI1133" i="10"/>
  <c r="AI1125" i="10"/>
  <c r="AJ1125" i="10"/>
  <c r="AI1117" i="10"/>
  <c r="AJ1117" i="10"/>
  <c r="AI1109" i="10"/>
  <c r="AJ1109" i="10"/>
  <c r="AJ1101" i="10"/>
  <c r="AI1101" i="10"/>
  <c r="AI1093" i="10"/>
  <c r="AJ1093" i="10"/>
  <c r="AJ1085" i="10"/>
  <c r="AI1085" i="10"/>
  <c r="AJ1077" i="10"/>
  <c r="AI1077" i="10"/>
  <c r="AJ1069" i="10"/>
  <c r="AI1069" i="10"/>
  <c r="AI1061" i="10"/>
  <c r="AJ1061" i="10"/>
  <c r="AI1053" i="10"/>
  <c r="AJ1053" i="10"/>
  <c r="AI1045" i="10"/>
  <c r="AJ1045" i="10"/>
  <c r="AJ1037" i="10"/>
  <c r="AI1037" i="10"/>
  <c r="AI1029" i="10"/>
  <c r="AJ1029" i="10"/>
  <c r="AI1021" i="10"/>
  <c r="AJ1021" i="10"/>
  <c r="AJ1013" i="10"/>
  <c r="AI1013" i="10"/>
  <c r="AJ1005" i="10"/>
  <c r="AI1005" i="10"/>
  <c r="AJ997" i="10"/>
  <c r="AI997" i="10"/>
  <c r="AJ989" i="10"/>
  <c r="AI989" i="10"/>
  <c r="AJ981" i="10"/>
  <c r="AI981" i="10"/>
  <c r="AJ973" i="10"/>
  <c r="AI973" i="10"/>
  <c r="AJ965" i="10"/>
  <c r="AI965" i="10"/>
  <c r="AI957" i="10"/>
  <c r="AJ957" i="10"/>
  <c r="AI949" i="10"/>
  <c r="AJ949" i="10"/>
  <c r="AJ941" i="10"/>
  <c r="AI941" i="10"/>
  <c r="AI933" i="10"/>
  <c r="AJ933" i="10"/>
  <c r="AI925" i="10"/>
  <c r="AJ925" i="10"/>
  <c r="AI917" i="10"/>
  <c r="AJ917" i="10"/>
  <c r="AJ909" i="10"/>
  <c r="AI909" i="10"/>
  <c r="AI901" i="10"/>
  <c r="AJ901" i="10"/>
  <c r="AI893" i="10"/>
  <c r="AJ893" i="10"/>
  <c r="AI885" i="10"/>
  <c r="AJ885" i="10"/>
  <c r="AJ877" i="10"/>
  <c r="AI877" i="10"/>
  <c r="AI869" i="10"/>
  <c r="AJ869" i="10"/>
  <c r="AI861" i="10"/>
  <c r="AJ861" i="10"/>
  <c r="AI853" i="10"/>
  <c r="AJ853" i="10"/>
  <c r="AJ845" i="10"/>
  <c r="AI845" i="10"/>
  <c r="AI837" i="10"/>
  <c r="AJ837" i="10"/>
  <c r="AI829" i="10"/>
  <c r="AJ829" i="10"/>
  <c r="AJ237" i="10"/>
  <c r="AG674" i="10"/>
  <c r="AF674" i="10"/>
  <c r="AF642" i="10"/>
  <c r="AG642" i="10"/>
  <c r="AF610" i="10"/>
  <c r="AG610" i="10"/>
  <c r="AF578" i="10"/>
  <c r="AG578" i="10"/>
  <c r="AF530" i="10"/>
  <c r="AG530" i="10"/>
  <c r="AF482" i="10"/>
  <c r="AG482" i="10"/>
  <c r="AF442" i="10"/>
  <c r="AG442" i="10"/>
  <c r="AG426" i="10"/>
  <c r="AF426" i="10"/>
  <c r="AG394" i="10"/>
  <c r="AF394" i="10"/>
  <c r="AF993" i="10"/>
  <c r="AG993" i="10"/>
  <c r="AF961" i="10"/>
  <c r="AG961" i="10"/>
  <c r="AF937" i="10"/>
  <c r="AG937" i="10"/>
  <c r="AF913" i="10"/>
  <c r="AG913" i="10"/>
  <c r="AF889" i="10"/>
  <c r="AG889" i="10"/>
  <c r="AF865" i="10"/>
  <c r="AG865" i="10"/>
  <c r="AF849" i="10"/>
  <c r="AG849" i="10"/>
  <c r="AF825" i="10"/>
  <c r="AG825" i="10"/>
  <c r="AF793" i="10"/>
  <c r="AG793" i="10"/>
  <c r="AF769" i="10"/>
  <c r="AG769" i="10"/>
  <c r="AF745" i="10"/>
  <c r="AG745" i="10"/>
  <c r="AF729" i="10"/>
  <c r="AG729" i="10"/>
  <c r="AF705" i="10"/>
  <c r="AG705" i="10"/>
  <c r="AF681" i="10"/>
  <c r="AG681" i="10"/>
  <c r="AF657" i="10"/>
  <c r="AG657" i="10"/>
  <c r="AF633" i="10"/>
  <c r="AG633" i="10"/>
  <c r="AF609" i="10"/>
  <c r="AG609" i="10"/>
  <c r="AF585" i="10"/>
  <c r="AG585" i="10"/>
  <c r="AF545" i="10"/>
  <c r="AG545" i="10"/>
  <c r="AF521" i="10"/>
  <c r="AG521" i="10"/>
  <c r="AF1504" i="10"/>
  <c r="AG1504" i="10"/>
  <c r="AF1496" i="10"/>
  <c r="AG1496" i="10"/>
  <c r="AF1488" i="10"/>
  <c r="AG1488" i="10"/>
  <c r="AG1480" i="10"/>
  <c r="AF1480" i="10"/>
  <c r="AF1472" i="10"/>
  <c r="AG1472" i="10"/>
  <c r="AG1464" i="10"/>
  <c r="AF1464" i="10"/>
  <c r="AF1456" i="10"/>
  <c r="AG1456" i="10"/>
  <c r="AG1448" i="10"/>
  <c r="AF1448" i="10"/>
  <c r="AF1440" i="10"/>
  <c r="AG1440" i="10"/>
  <c r="AG1432" i="10"/>
  <c r="AF1432" i="10"/>
  <c r="AF1424" i="10"/>
  <c r="AG1424" i="10"/>
  <c r="AG1416" i="10"/>
  <c r="AF1416" i="10"/>
  <c r="AF1408" i="10"/>
  <c r="AG1408" i="10"/>
  <c r="AF1400" i="10"/>
  <c r="AG1400" i="10"/>
  <c r="AF1392" i="10"/>
  <c r="AG1392" i="10"/>
  <c r="AG1384" i="10"/>
  <c r="AF1384" i="10"/>
  <c r="AF1376" i="10"/>
  <c r="AG1376" i="10"/>
  <c r="AF1368" i="10"/>
  <c r="AG1368" i="10"/>
  <c r="AF1360" i="10"/>
  <c r="AG1360" i="10"/>
  <c r="AG1352" i="10"/>
  <c r="AF1352" i="10"/>
  <c r="AG1344" i="10"/>
  <c r="AF1344" i="10"/>
  <c r="AF1336" i="10"/>
  <c r="AG1336" i="10"/>
  <c r="AG1328" i="10"/>
  <c r="AF1328" i="10"/>
  <c r="AG1320" i="10"/>
  <c r="AF1320" i="10"/>
  <c r="AF1312" i="10"/>
  <c r="AG1312" i="10"/>
  <c r="AG1304" i="10"/>
  <c r="AF1304" i="10"/>
  <c r="AF1296" i="10"/>
  <c r="AG1296" i="10"/>
  <c r="AG1288" i="10"/>
  <c r="AF1288" i="10"/>
  <c r="AG1280" i="10"/>
  <c r="AF1280" i="10"/>
  <c r="AF1272" i="10"/>
  <c r="AG1272" i="10"/>
  <c r="AF1264" i="10"/>
  <c r="AG1264" i="10"/>
  <c r="AG1256" i="10"/>
  <c r="AF1256" i="10"/>
  <c r="AF1248" i="10"/>
  <c r="AG1248" i="10"/>
  <c r="AF1240" i="10"/>
  <c r="AG1240" i="10"/>
  <c r="AF1232" i="10"/>
  <c r="AG1232" i="10"/>
  <c r="AG1224" i="10"/>
  <c r="AF1224" i="10"/>
  <c r="AF1216" i="10"/>
  <c r="AG1216" i="10"/>
  <c r="AF1208" i="10"/>
  <c r="AG1208" i="10"/>
  <c r="AG1200" i="10"/>
  <c r="AF1200" i="10"/>
  <c r="AG1192" i="10"/>
  <c r="AF1192" i="10"/>
  <c r="AG1184" i="10"/>
  <c r="AF1184" i="10"/>
  <c r="AF1176" i="10"/>
  <c r="AG1176" i="10"/>
  <c r="AF1168" i="10"/>
  <c r="AG1168" i="10"/>
  <c r="AG1160" i="10"/>
  <c r="AF1160" i="10"/>
  <c r="AG1152" i="10"/>
  <c r="AF1152" i="10"/>
  <c r="AG1144" i="10"/>
  <c r="AF1144" i="10"/>
  <c r="AF1136" i="10"/>
  <c r="AG1136" i="10"/>
  <c r="AG1128" i="10"/>
  <c r="AF1128" i="10"/>
  <c r="AG1120" i="10"/>
  <c r="AF1120" i="10"/>
  <c r="AF1112" i="10"/>
  <c r="AG1112" i="10"/>
  <c r="AG1104" i="10"/>
  <c r="AF1104" i="10"/>
  <c r="AG1096" i="10"/>
  <c r="AF1096" i="10"/>
  <c r="AG1088" i="10"/>
  <c r="AF1088" i="10"/>
  <c r="AG1080" i="10"/>
  <c r="AF1080" i="10"/>
  <c r="AG1072" i="10"/>
  <c r="AF1072" i="10"/>
  <c r="AG1064" i="10"/>
  <c r="AF1064" i="10"/>
  <c r="AG1056" i="10"/>
  <c r="AF1056" i="10"/>
  <c r="AF1048" i="10"/>
  <c r="AG1048" i="10"/>
  <c r="AF1040" i="10"/>
  <c r="AG1040" i="10"/>
  <c r="AG1032" i="10"/>
  <c r="AF1032" i="10"/>
  <c r="AG1024" i="10"/>
  <c r="AF1024" i="10"/>
  <c r="AF1016" i="10"/>
  <c r="AG1016" i="10"/>
  <c r="AF1008" i="10"/>
  <c r="AG1008" i="10"/>
  <c r="AG1000" i="10"/>
  <c r="AF1000" i="10"/>
  <c r="AG984" i="10"/>
  <c r="AF984" i="10"/>
  <c r="AF968" i="10"/>
  <c r="AG968" i="10"/>
  <c r="AF952" i="10"/>
  <c r="AG952" i="10"/>
  <c r="AF936" i="10"/>
  <c r="AG936" i="10"/>
  <c r="AF920" i="10"/>
  <c r="AG920" i="10"/>
  <c r="AF904" i="10"/>
  <c r="AG904" i="10"/>
  <c r="AF888" i="10"/>
  <c r="AG888" i="10"/>
  <c r="AF872" i="10"/>
  <c r="AG872" i="10"/>
  <c r="AF856" i="10"/>
  <c r="AG856" i="10"/>
  <c r="AF832" i="10"/>
  <c r="AG832" i="10"/>
  <c r="AF808" i="10"/>
  <c r="AG808" i="10"/>
  <c r="AF800" i="10"/>
  <c r="AG800" i="10"/>
  <c r="AF784" i="10"/>
  <c r="AG784" i="10"/>
  <c r="AF768" i="10"/>
  <c r="AG768" i="10"/>
  <c r="AF752" i="10"/>
  <c r="AG752" i="10"/>
  <c r="AF744" i="10"/>
  <c r="AG744" i="10"/>
  <c r="AF728" i="10"/>
  <c r="AG728" i="10"/>
  <c r="AF712" i="10"/>
  <c r="AG712" i="10"/>
  <c r="AF696" i="10"/>
  <c r="AG696" i="10"/>
  <c r="AF680" i="10"/>
  <c r="AG680" i="10"/>
  <c r="AG991" i="10"/>
  <c r="AF991" i="10"/>
  <c r="AG975" i="10"/>
  <c r="AF975" i="10"/>
  <c r="AG959" i="10"/>
  <c r="AF959" i="10"/>
  <c r="AG943" i="10"/>
  <c r="AF943" i="10"/>
  <c r="AG927" i="10"/>
  <c r="AF927" i="10"/>
  <c r="AG911" i="10"/>
  <c r="AF911" i="10"/>
  <c r="AG895" i="10"/>
  <c r="AF895" i="10"/>
  <c r="AD1451" i="10"/>
  <c r="AD1131" i="10"/>
  <c r="AF1502" i="10"/>
  <c r="AG1502" i="10"/>
  <c r="AF1494" i="10"/>
  <c r="AG1494" i="10"/>
  <c r="AF1486" i="10"/>
  <c r="AG1486" i="10"/>
  <c r="AF1478" i="10"/>
  <c r="AG1478" i="10"/>
  <c r="AF1470" i="10"/>
  <c r="AG1470" i="10"/>
  <c r="AF1462" i="10"/>
  <c r="AG1462" i="10"/>
  <c r="AF1454" i="10"/>
  <c r="AG1454" i="10"/>
  <c r="AF1446" i="10"/>
  <c r="AG1446" i="10"/>
  <c r="AF1438" i="10"/>
  <c r="AG1438" i="10"/>
  <c r="AF1430" i="10"/>
  <c r="AG1430" i="10"/>
  <c r="AG1422" i="10"/>
  <c r="AF1422" i="10"/>
  <c r="AF1414" i="10"/>
  <c r="AG1414" i="10"/>
  <c r="AG1406" i="10"/>
  <c r="AF1406" i="10"/>
  <c r="AF1398" i="10"/>
  <c r="AG1398" i="10"/>
  <c r="AG1390" i="10"/>
  <c r="AF1390" i="10"/>
  <c r="AF1382" i="10"/>
  <c r="AG1382" i="10"/>
  <c r="AG1374" i="10"/>
  <c r="AF1374" i="10"/>
  <c r="AF1366" i="10"/>
  <c r="AG1366" i="10"/>
  <c r="AF1358" i="10"/>
  <c r="AG1358" i="10"/>
  <c r="AF1350" i="10"/>
  <c r="AG1350" i="10"/>
  <c r="AF1342" i="10"/>
  <c r="AG1342" i="10"/>
  <c r="AF1334" i="10"/>
  <c r="AG1334" i="10"/>
  <c r="AF1326" i="10"/>
  <c r="AG1326" i="10"/>
  <c r="AF1318" i="10"/>
  <c r="AG1318" i="10"/>
  <c r="AG1310" i="10"/>
  <c r="AF1310" i="10"/>
  <c r="AF1302" i="10"/>
  <c r="AG1302" i="10"/>
  <c r="AF1294" i="10"/>
  <c r="AG1294" i="10"/>
  <c r="AF1286" i="10"/>
  <c r="AG1286" i="10"/>
  <c r="AG1278" i="10"/>
  <c r="AF1278" i="10"/>
  <c r="AF1270" i="10"/>
  <c r="AG1270" i="10"/>
  <c r="AF1262" i="10"/>
  <c r="AG1262" i="10"/>
  <c r="AG1254" i="10"/>
  <c r="AF1254" i="10"/>
  <c r="AG1246" i="10"/>
  <c r="AF1246" i="10"/>
  <c r="AF1238" i="10"/>
  <c r="AG1238" i="10"/>
  <c r="AG1230" i="10"/>
  <c r="AF1230" i="10"/>
  <c r="AF1222" i="10"/>
  <c r="AG1222" i="10"/>
  <c r="AG1214" i="10"/>
  <c r="AF1214" i="10"/>
  <c r="AF1206" i="10"/>
  <c r="AG1206" i="10"/>
  <c r="AF1198" i="10"/>
  <c r="AG1198" i="10"/>
  <c r="AF1190" i="10"/>
  <c r="AG1190" i="10"/>
  <c r="AG1182" i="10"/>
  <c r="AF1182" i="10"/>
  <c r="AF1174" i="10"/>
  <c r="AG1174" i="10"/>
  <c r="AF1166" i="10"/>
  <c r="AG1166" i="10"/>
  <c r="AF1158" i="10"/>
  <c r="AG1158" i="10"/>
  <c r="AG1150" i="10"/>
  <c r="AF1150" i="10"/>
  <c r="AF1142" i="10"/>
  <c r="AG1142" i="10"/>
  <c r="AF1134" i="10"/>
  <c r="AG1134" i="10"/>
  <c r="AG1126" i="10"/>
  <c r="AF1126" i="10"/>
  <c r="AG1118" i="10"/>
  <c r="AF1118" i="10"/>
  <c r="AF1110" i="10"/>
  <c r="AG1110" i="10"/>
  <c r="AF1102" i="10"/>
  <c r="AG1102" i="10"/>
  <c r="AG1094" i="10"/>
  <c r="AF1094" i="10"/>
  <c r="AG1086" i="10"/>
  <c r="AF1086" i="10"/>
  <c r="AF1078" i="10"/>
  <c r="AG1078" i="10"/>
  <c r="AF1070" i="10"/>
  <c r="AG1070" i="10"/>
  <c r="AF1062" i="10"/>
  <c r="AG1062" i="10"/>
  <c r="AG1054" i="10"/>
  <c r="AF1054" i="10"/>
  <c r="AF1046" i="10"/>
  <c r="AG1046" i="10"/>
  <c r="AF1038" i="10"/>
  <c r="AG1038" i="10"/>
  <c r="AF1030" i="10"/>
  <c r="AG1030" i="10"/>
  <c r="AG1022" i="10"/>
  <c r="AF1022" i="10"/>
  <c r="AF1014" i="10"/>
  <c r="AG1014" i="10"/>
  <c r="AF1006" i="10"/>
  <c r="AG1006" i="10"/>
  <c r="AG998" i="10"/>
  <c r="AF998" i="10"/>
  <c r="AG990" i="10"/>
  <c r="AF990" i="10"/>
  <c r="AF982" i="10"/>
  <c r="AG982" i="10"/>
  <c r="AF974" i="10"/>
  <c r="AG974" i="10"/>
  <c r="AG966" i="10"/>
  <c r="AF966" i="10"/>
  <c r="AF958" i="10"/>
  <c r="AG958" i="10"/>
  <c r="AG950" i="10"/>
  <c r="AF950" i="10"/>
  <c r="AF942" i="10"/>
  <c r="AG942" i="10"/>
  <c r="AG934" i="10"/>
  <c r="AF934" i="10"/>
  <c r="AF926" i="10"/>
  <c r="AG926" i="10"/>
  <c r="AF918" i="10"/>
  <c r="AG918" i="10"/>
  <c r="AF910" i="10"/>
  <c r="AG910" i="10"/>
  <c r="AG902" i="10"/>
  <c r="AF902" i="10"/>
  <c r="AG894" i="10"/>
  <c r="AF894" i="10"/>
  <c r="AG886" i="10"/>
  <c r="AF886" i="10"/>
  <c r="AF878" i="10"/>
  <c r="AG878" i="10"/>
  <c r="AG870" i="10"/>
  <c r="AF870" i="10"/>
  <c r="AF862" i="10"/>
  <c r="AG862" i="10"/>
  <c r="AF854" i="10"/>
  <c r="AG854" i="10"/>
  <c r="AF846" i="10"/>
  <c r="AG846" i="10"/>
  <c r="AG838" i="10"/>
  <c r="AF838" i="10"/>
  <c r="AG830" i="10"/>
  <c r="AF830" i="10"/>
  <c r="AG822" i="10"/>
  <c r="AF822" i="10"/>
  <c r="AF814" i="10"/>
  <c r="AG814" i="10"/>
  <c r="AG806" i="10"/>
  <c r="AF806" i="10"/>
  <c r="AF798" i="10"/>
  <c r="AG798" i="10"/>
  <c r="AF790" i="10"/>
  <c r="AG790" i="10"/>
  <c r="AF782" i="10"/>
  <c r="AG782" i="10"/>
  <c r="AG774" i="10"/>
  <c r="AF774" i="10"/>
  <c r="AF766" i="10"/>
  <c r="AG766" i="10"/>
  <c r="AG758" i="10"/>
  <c r="AF758" i="10"/>
  <c r="AF750" i="10"/>
  <c r="AG750" i="10"/>
  <c r="AF742" i="10"/>
  <c r="AG742" i="10"/>
  <c r="AF734" i="10"/>
  <c r="AG734" i="10"/>
  <c r="AF726" i="10"/>
  <c r="AG726" i="10"/>
  <c r="AF718" i="10"/>
  <c r="AG718" i="10"/>
  <c r="AF710" i="10"/>
  <c r="AG710" i="10"/>
  <c r="AF702" i="10"/>
  <c r="AG702" i="10"/>
  <c r="AF694" i="10"/>
  <c r="AG694" i="10"/>
  <c r="AF686" i="10"/>
  <c r="AG686" i="10"/>
  <c r="AF678" i="10"/>
  <c r="AG678" i="10"/>
  <c r="AF670" i="10"/>
  <c r="AG670" i="10"/>
  <c r="AF662" i="10"/>
  <c r="AG662" i="10"/>
  <c r="AF654" i="10"/>
  <c r="AG654" i="10"/>
  <c r="AF646" i="10"/>
  <c r="AG646" i="10"/>
  <c r="AF638" i="10"/>
  <c r="AG638" i="10"/>
  <c r="AF630" i="10"/>
  <c r="AG630" i="10"/>
  <c r="AF622" i="10"/>
  <c r="AG622" i="10"/>
  <c r="AF614" i="10"/>
  <c r="AG614" i="10"/>
  <c r="AF606" i="10"/>
  <c r="AG606" i="10"/>
  <c r="AF598" i="10"/>
  <c r="AG598" i="10"/>
  <c r="AF590" i="10"/>
  <c r="AG590" i="10"/>
  <c r="AF582" i="10"/>
  <c r="AG582" i="10"/>
  <c r="AF574" i="10"/>
  <c r="AG574" i="10"/>
  <c r="AF566" i="10"/>
  <c r="AG566" i="10"/>
  <c r="AF558" i="10"/>
  <c r="AG558" i="10"/>
  <c r="AF550" i="10"/>
  <c r="AG550" i="10"/>
  <c r="AF542" i="10"/>
  <c r="AG542" i="10"/>
  <c r="AF534" i="10"/>
  <c r="AG534" i="10"/>
  <c r="AF526" i="10"/>
  <c r="AG526" i="10"/>
  <c r="AG518" i="10"/>
  <c r="AF518" i="10"/>
  <c r="AF510" i="10"/>
  <c r="AG510" i="10"/>
  <c r="AF502" i="10"/>
  <c r="AG502" i="10"/>
  <c r="AG494" i="10"/>
  <c r="AF494" i="10"/>
  <c r="AG486" i="10"/>
  <c r="AF486" i="10"/>
  <c r="AF478" i="10"/>
  <c r="AG478" i="10"/>
  <c r="AF470" i="10"/>
  <c r="AG470" i="10"/>
  <c r="AF462" i="10"/>
  <c r="AG462" i="10"/>
  <c r="AG454" i="10"/>
  <c r="AF454" i="10"/>
  <c r="AF446" i="10"/>
  <c r="AG446" i="10"/>
  <c r="AF438" i="10"/>
  <c r="AG438" i="10"/>
  <c r="AG430" i="10"/>
  <c r="AF430" i="10"/>
  <c r="AG422" i="10"/>
  <c r="AF422" i="10"/>
  <c r="AF414" i="10"/>
  <c r="AG414" i="10"/>
  <c r="AF406" i="10"/>
  <c r="AG406" i="10"/>
  <c r="AF398" i="10"/>
  <c r="AG398" i="10"/>
  <c r="AG390" i="10"/>
  <c r="AF390" i="10"/>
  <c r="AF382" i="10"/>
  <c r="AG382" i="10"/>
  <c r="AF374" i="10"/>
  <c r="AG374" i="10"/>
  <c r="AG366" i="10"/>
  <c r="AF366" i="10"/>
  <c r="AG358" i="10"/>
  <c r="AF358" i="10"/>
  <c r="AF350" i="10"/>
  <c r="AG350" i="10"/>
  <c r="AF342" i="10"/>
  <c r="AG342" i="10"/>
  <c r="AF334" i="10"/>
  <c r="AG334" i="10"/>
  <c r="AG326" i="10"/>
  <c r="AF326" i="10"/>
  <c r="AF318" i="10"/>
  <c r="AG318" i="10"/>
  <c r="AG310" i="10"/>
  <c r="AF310" i="10"/>
  <c r="AG302" i="10"/>
  <c r="AF302" i="10"/>
  <c r="AG294" i="10"/>
  <c r="AF294" i="10"/>
  <c r="AF286" i="10"/>
  <c r="AG286" i="10"/>
  <c r="AF278" i="10"/>
  <c r="AG278" i="10"/>
  <c r="AF270" i="10"/>
  <c r="AG270" i="10"/>
  <c r="AG262" i="10"/>
  <c r="AF262" i="10"/>
  <c r="AF254" i="10"/>
  <c r="AG254" i="10"/>
  <c r="AF246" i="10"/>
  <c r="AG246" i="10"/>
  <c r="AF238" i="10"/>
  <c r="AG238" i="10"/>
  <c r="AG230" i="10"/>
  <c r="AF230" i="10"/>
  <c r="AF222" i="10"/>
  <c r="AG222" i="10"/>
  <c r="AF214" i="10"/>
  <c r="AG214" i="10"/>
  <c r="AF206" i="10"/>
  <c r="AG206" i="10"/>
  <c r="AG198" i="10"/>
  <c r="AF198" i="10"/>
  <c r="AF190" i="10"/>
  <c r="AG190" i="10"/>
  <c r="AF182" i="10"/>
  <c r="AG182" i="10"/>
  <c r="AF174" i="10"/>
  <c r="AG174" i="10"/>
  <c r="AG166" i="10"/>
  <c r="AF166" i="10"/>
  <c r="AF158" i="10"/>
  <c r="AG158" i="10"/>
  <c r="AF150" i="10"/>
  <c r="AG150" i="10"/>
  <c r="AF142" i="10"/>
  <c r="AG142" i="10"/>
  <c r="AG134" i="10"/>
  <c r="AF134" i="10"/>
  <c r="AF126" i="10"/>
  <c r="AG126" i="10"/>
  <c r="AF118" i="10"/>
  <c r="AG118" i="10"/>
  <c r="AF110" i="10"/>
  <c r="AG110" i="10"/>
  <c r="AG102" i="10"/>
  <c r="AF102" i="10"/>
  <c r="AF94" i="10"/>
  <c r="AG94" i="10"/>
  <c r="AF86" i="10"/>
  <c r="AG86" i="10"/>
  <c r="AF78" i="10"/>
  <c r="AG78" i="10"/>
  <c r="AG70" i="10"/>
  <c r="AF70" i="10"/>
  <c r="AF62" i="10"/>
  <c r="AG62" i="10"/>
  <c r="AF54" i="10"/>
  <c r="AG54" i="10"/>
  <c r="AF46" i="10"/>
  <c r="AG46" i="10"/>
  <c r="AG38" i="10"/>
  <c r="AF38" i="10"/>
  <c r="AF30" i="10"/>
  <c r="AG30" i="10"/>
  <c r="AG22" i="10"/>
  <c r="AF22" i="10"/>
  <c r="AF14" i="10"/>
  <c r="AG14" i="10"/>
  <c r="AI1508" i="10"/>
  <c r="AJ1508" i="10"/>
  <c r="AI1500" i="10"/>
  <c r="AJ1500" i="10"/>
  <c r="AI1492" i="10"/>
  <c r="AJ1492" i="10"/>
  <c r="AI1484" i="10"/>
  <c r="AJ1484" i="10"/>
  <c r="AI1476" i="10"/>
  <c r="AJ1476" i="10"/>
  <c r="AI1468" i="10"/>
  <c r="AJ1468" i="10"/>
  <c r="AI1460" i="10"/>
  <c r="AJ1460" i="10"/>
  <c r="AI1452" i="10"/>
  <c r="AJ1452" i="10"/>
  <c r="AI1444" i="10"/>
  <c r="AJ1444" i="10"/>
  <c r="AI1436" i="10"/>
  <c r="AJ1436" i="10"/>
  <c r="AI1428" i="10"/>
  <c r="AJ1428" i="10"/>
  <c r="AI1420" i="10"/>
  <c r="AJ1420" i="10"/>
  <c r="AI1412" i="10"/>
  <c r="AJ1412" i="10"/>
  <c r="AI1404" i="10"/>
  <c r="AJ1404" i="10"/>
  <c r="AI1396" i="10"/>
  <c r="AJ1396" i="10"/>
  <c r="AI1388" i="10"/>
  <c r="AJ1388" i="10"/>
  <c r="AI1380" i="10"/>
  <c r="AJ1380" i="10"/>
  <c r="AI1372" i="10"/>
  <c r="AJ1372" i="10"/>
  <c r="AI1364" i="10"/>
  <c r="AJ1364" i="10"/>
  <c r="AI1356" i="10"/>
  <c r="AJ1356" i="10"/>
  <c r="AI1348" i="10"/>
  <c r="AJ1348" i="10"/>
  <c r="AI1340" i="10"/>
  <c r="AJ1340" i="10"/>
  <c r="AI1332" i="10"/>
  <c r="AJ1332" i="10"/>
  <c r="AI1324" i="10"/>
  <c r="AJ1324" i="10"/>
  <c r="AI1316" i="10"/>
  <c r="AJ1316" i="10"/>
  <c r="AI1308" i="10"/>
  <c r="AJ1308" i="10"/>
  <c r="AI1300" i="10"/>
  <c r="AJ1300" i="10"/>
  <c r="AI1292" i="10"/>
  <c r="AJ1292" i="10"/>
  <c r="AI1284" i="10"/>
  <c r="AJ1284" i="10"/>
  <c r="AI1276" i="10"/>
  <c r="AJ1276" i="10"/>
  <c r="AI1268" i="10"/>
  <c r="AJ1268" i="10"/>
  <c r="AI1260" i="10"/>
  <c r="AJ1260" i="10"/>
  <c r="AI1252" i="10"/>
  <c r="AJ1252" i="10"/>
  <c r="AI1244" i="10"/>
  <c r="AJ1244" i="10"/>
  <c r="AI1236" i="10"/>
  <c r="AJ1236" i="10"/>
  <c r="AI1228" i="10"/>
  <c r="AJ1228" i="10"/>
  <c r="AI1220" i="10"/>
  <c r="AJ1220" i="10"/>
  <c r="AI1212" i="10"/>
  <c r="AJ1212" i="10"/>
  <c r="AI1204" i="10"/>
  <c r="AJ1204" i="10"/>
  <c r="AI1196" i="10"/>
  <c r="AJ1196" i="10"/>
  <c r="AI1188" i="10"/>
  <c r="AJ1188" i="10"/>
  <c r="AI1180" i="10"/>
  <c r="AJ1180" i="10"/>
  <c r="AI1172" i="10"/>
  <c r="AJ1172" i="10"/>
  <c r="AI1164" i="10"/>
  <c r="AJ1164" i="10"/>
  <c r="AI1156" i="10"/>
  <c r="AJ1156" i="10"/>
  <c r="AI1148" i="10"/>
  <c r="AJ1148" i="10"/>
  <c r="AI1140" i="10"/>
  <c r="AJ1140" i="10"/>
  <c r="AI1132" i="10"/>
  <c r="AJ1132" i="10"/>
  <c r="AI1124" i="10"/>
  <c r="AJ1124" i="10"/>
  <c r="AI1116" i="10"/>
  <c r="AJ1116" i="10"/>
  <c r="AI1108" i="10"/>
  <c r="AJ1108" i="10"/>
  <c r="AI1100" i="10"/>
  <c r="AJ1100" i="10"/>
  <c r="AI1092" i="10"/>
  <c r="AJ1092" i="10"/>
  <c r="AI1084" i="10"/>
  <c r="AJ1084" i="10"/>
  <c r="AI1076" i="10"/>
  <c r="AJ1076" i="10"/>
  <c r="AI1068" i="10"/>
  <c r="AJ1068" i="10"/>
  <c r="AI1060" i="10"/>
  <c r="AJ1060" i="10"/>
  <c r="AI1052" i="10"/>
  <c r="AJ1052" i="10"/>
  <c r="AI1044" i="10"/>
  <c r="AJ1044" i="10"/>
  <c r="AI1036" i="10"/>
  <c r="AJ1036" i="10"/>
  <c r="AI1028" i="10"/>
  <c r="AJ1028" i="10"/>
  <c r="AI1020" i="10"/>
  <c r="AJ1020" i="10"/>
  <c r="AI1012" i="10"/>
  <c r="AJ1012" i="10"/>
  <c r="AJ1004" i="10"/>
  <c r="AI1004" i="10"/>
  <c r="AJ996" i="10"/>
  <c r="AI996" i="10"/>
  <c r="AJ988" i="10"/>
  <c r="AI988" i="10"/>
  <c r="AJ980" i="10"/>
  <c r="AI980" i="10"/>
  <c r="AJ972" i="10"/>
  <c r="AI972" i="10"/>
  <c r="AJ964" i="10"/>
  <c r="AI964" i="10"/>
  <c r="AI956" i="10"/>
  <c r="AJ956" i="10"/>
  <c r="AI948" i="10"/>
  <c r="AJ948" i="10"/>
  <c r="AI940" i="10"/>
  <c r="AJ940" i="10"/>
  <c r="AI932" i="10"/>
  <c r="AJ932" i="10"/>
  <c r="AI924" i="10"/>
  <c r="AJ924" i="10"/>
  <c r="AI916" i="10"/>
  <c r="AJ916" i="10"/>
  <c r="AI908" i="10"/>
  <c r="AJ908" i="10"/>
  <c r="AI900" i="10"/>
  <c r="AJ900" i="10"/>
  <c r="AL966" i="10"/>
  <c r="AM966" i="10"/>
  <c r="AL958" i="10"/>
  <c r="AM958" i="10"/>
  <c r="AL950" i="10"/>
  <c r="AM950" i="10"/>
  <c r="AL942" i="10"/>
  <c r="AM942" i="10"/>
  <c r="AL934" i="10"/>
  <c r="AM934" i="10"/>
  <c r="AL926" i="10"/>
  <c r="AM926" i="10"/>
  <c r="AL918" i="10"/>
  <c r="AM918" i="10"/>
  <c r="AL910" i="10"/>
  <c r="AM910" i="10"/>
  <c r="AL902" i="10"/>
  <c r="AM902" i="10"/>
  <c r="AM894" i="10"/>
  <c r="AL894" i="10"/>
  <c r="AM886" i="10"/>
  <c r="AL886" i="10"/>
  <c r="AL878" i="10"/>
  <c r="AM878" i="10"/>
  <c r="AL870" i="10"/>
  <c r="AM870" i="10"/>
  <c r="AL862" i="10"/>
  <c r="AM862" i="10"/>
  <c r="AM854" i="10"/>
  <c r="AL854" i="10"/>
  <c r="AL846" i="10"/>
  <c r="AM846" i="10"/>
  <c r="AM838" i="10"/>
  <c r="AL838" i="10"/>
  <c r="AL830" i="10"/>
  <c r="AM830" i="10"/>
  <c r="AL822" i="10"/>
  <c r="AM822" i="10"/>
  <c r="AL814" i="10"/>
  <c r="AM814" i="10"/>
  <c r="AL806" i="10"/>
  <c r="AM806" i="10"/>
  <c r="AL798" i="10"/>
  <c r="AM798" i="10"/>
  <c r="AL790" i="10"/>
  <c r="AM790" i="10"/>
  <c r="AL782" i="10"/>
  <c r="AM782" i="10"/>
  <c r="AL774" i="10"/>
  <c r="AM774" i="10"/>
  <c r="AF492" i="10"/>
  <c r="AG492" i="10"/>
  <c r="AF484" i="10"/>
  <c r="AG484" i="10"/>
  <c r="AF476" i="10"/>
  <c r="AG476" i="10"/>
  <c r="AF468" i="10"/>
  <c r="AG468" i="10"/>
  <c r="AF460" i="10"/>
  <c r="AG460" i="10"/>
  <c r="AF452" i="10"/>
  <c r="AG452" i="10"/>
  <c r="AF444" i="10"/>
  <c r="AG444" i="10"/>
  <c r="AF436" i="10"/>
  <c r="AG436" i="10"/>
  <c r="AF428" i="10"/>
  <c r="AG428" i="10"/>
  <c r="AF420" i="10"/>
  <c r="AG420" i="10"/>
  <c r="AF412" i="10"/>
  <c r="AG412" i="10"/>
  <c r="AF404" i="10"/>
  <c r="AG404" i="10"/>
  <c r="AF396" i="10"/>
  <c r="AG396" i="10"/>
  <c r="AF388" i="10"/>
  <c r="AG388" i="10"/>
  <c r="AF380" i="10"/>
  <c r="AG380" i="10"/>
  <c r="AF372" i="10"/>
  <c r="AG372" i="10"/>
  <c r="AF364" i="10"/>
  <c r="AG364" i="10"/>
  <c r="AF356" i="10"/>
  <c r="AG356" i="10"/>
  <c r="AF348" i="10"/>
  <c r="AG348" i="10"/>
  <c r="AF340" i="10"/>
  <c r="AG340" i="10"/>
  <c r="AF332" i="10"/>
  <c r="AG332" i="10"/>
  <c r="AF324" i="10"/>
  <c r="AG324" i="10"/>
  <c r="AF316" i="10"/>
  <c r="AG316" i="10"/>
  <c r="AF308" i="10"/>
  <c r="AG308" i="10"/>
  <c r="AF300" i="10"/>
  <c r="AG300" i="10"/>
  <c r="AF292" i="10"/>
  <c r="AG292" i="10"/>
  <c r="AF284" i="10"/>
  <c r="AG284" i="10"/>
  <c r="AF276" i="10"/>
  <c r="AG276" i="10"/>
  <c r="AF268" i="10"/>
  <c r="AG268" i="10"/>
  <c r="AF260" i="10"/>
  <c r="AG260" i="10"/>
  <c r="AF252" i="10"/>
  <c r="AG252" i="10"/>
  <c r="AF244" i="10"/>
  <c r="AG244" i="10"/>
  <c r="AF236" i="10"/>
  <c r="AG236" i="10"/>
  <c r="AF228" i="10"/>
  <c r="AG228" i="10"/>
  <c r="AF220" i="10"/>
  <c r="AG220" i="10"/>
  <c r="AF212" i="10"/>
  <c r="AG212" i="10"/>
  <c r="AF204" i="10"/>
  <c r="AG204" i="10"/>
  <c r="AF196" i="10"/>
  <c r="AG196" i="10"/>
  <c r="AF188" i="10"/>
  <c r="AG188" i="10"/>
  <c r="AF180" i="10"/>
  <c r="AG180" i="10"/>
  <c r="AF172" i="10"/>
  <c r="AG172" i="10"/>
  <c r="AF164" i="10"/>
  <c r="AG164" i="10"/>
  <c r="AF156" i="10"/>
  <c r="AG156" i="10"/>
  <c r="AF148" i="10"/>
  <c r="AG148" i="10"/>
  <c r="AF140" i="10"/>
  <c r="AG140" i="10"/>
  <c r="AF132" i="10"/>
  <c r="AG132" i="10"/>
  <c r="AF124" i="10"/>
  <c r="AG124" i="10"/>
  <c r="AF116" i="10"/>
  <c r="AG116" i="10"/>
  <c r="AF108" i="10"/>
  <c r="AG108" i="10"/>
  <c r="AF100" i="10"/>
  <c r="AG100" i="10"/>
  <c r="AF92" i="10"/>
  <c r="AG92" i="10"/>
  <c r="AF84" i="10"/>
  <c r="AG84" i="10"/>
  <c r="AF76" i="10"/>
  <c r="AG76" i="10"/>
  <c r="AF68" i="10"/>
  <c r="AG68" i="10"/>
  <c r="AF60" i="10"/>
  <c r="AG60" i="10"/>
  <c r="AF52" i="10"/>
  <c r="AG52" i="10"/>
  <c r="AF44" i="10"/>
  <c r="AG44" i="10"/>
  <c r="AF36" i="10"/>
  <c r="AG36" i="10"/>
  <c r="AG28" i="10"/>
  <c r="AF28" i="10"/>
  <c r="AF20" i="10"/>
  <c r="AG20" i="10"/>
  <c r="AG12" i="10"/>
  <c r="AF12" i="10"/>
  <c r="AJ1506" i="10"/>
  <c r="AI1506" i="10"/>
  <c r="AJ1498" i="10"/>
  <c r="AI1498" i="10"/>
  <c r="AJ1490" i="10"/>
  <c r="AI1490" i="10"/>
  <c r="AI1482" i="10"/>
  <c r="AJ1482" i="10"/>
  <c r="AJ1474" i="10"/>
  <c r="AI1474" i="10"/>
  <c r="AJ1466" i="10"/>
  <c r="AI1466" i="10"/>
  <c r="AI1458" i="10"/>
  <c r="AJ1458" i="10"/>
  <c r="AI1450" i="10"/>
  <c r="AJ1450" i="10"/>
  <c r="AI1442" i="10"/>
  <c r="AJ1442" i="10"/>
  <c r="AJ1434" i="10"/>
  <c r="AI1434" i="10"/>
  <c r="AI1426" i="10"/>
  <c r="AJ1426" i="10"/>
  <c r="AI1418" i="10"/>
  <c r="AJ1418" i="10"/>
  <c r="AI1410" i="10"/>
  <c r="AJ1410" i="10"/>
  <c r="AJ1402" i="10"/>
  <c r="AI1402" i="10"/>
  <c r="AI1394" i="10"/>
  <c r="AJ1394" i="10"/>
  <c r="AI1386" i="10"/>
  <c r="AJ1386" i="10"/>
  <c r="AI1378" i="10"/>
  <c r="AJ1378" i="10"/>
  <c r="AJ1370" i="10"/>
  <c r="AI1370" i="10"/>
  <c r="AI1362" i="10"/>
  <c r="AJ1362" i="10"/>
  <c r="AI1354" i="10"/>
  <c r="AJ1354" i="10"/>
  <c r="AJ1346" i="10"/>
  <c r="AI1346" i="10"/>
  <c r="AJ1338" i="10"/>
  <c r="AI1338" i="10"/>
  <c r="AI1330" i="10"/>
  <c r="AJ1330" i="10"/>
  <c r="AI1322" i="10"/>
  <c r="AJ1322" i="10"/>
  <c r="AJ1314" i="10"/>
  <c r="AI1314" i="10"/>
  <c r="AJ1306" i="10"/>
  <c r="AI1306" i="10"/>
  <c r="AI1298" i="10"/>
  <c r="AJ1298" i="10"/>
  <c r="AI1290" i="10"/>
  <c r="AJ1290" i="10"/>
  <c r="AI1282" i="10"/>
  <c r="AJ1282" i="10"/>
  <c r="AJ1274" i="10"/>
  <c r="AI1274" i="10"/>
  <c r="AI1266" i="10"/>
  <c r="AJ1266" i="10"/>
  <c r="AI1258" i="10"/>
  <c r="AJ1258" i="10"/>
  <c r="AI1250" i="10"/>
  <c r="AJ1250" i="10"/>
  <c r="AJ1242" i="10"/>
  <c r="AI1242" i="10"/>
  <c r="AI1234" i="10"/>
  <c r="AJ1234" i="10"/>
  <c r="AI1226" i="10"/>
  <c r="AJ1226" i="10"/>
  <c r="AI1218" i="10"/>
  <c r="AJ1218" i="10"/>
  <c r="AJ1210" i="10"/>
  <c r="AI1210" i="10"/>
  <c r="AI1202" i="10"/>
  <c r="AJ1202" i="10"/>
  <c r="AI1194" i="10"/>
  <c r="AJ1194" i="10"/>
  <c r="AI1186" i="10"/>
  <c r="AJ1186" i="10"/>
  <c r="AJ1178" i="10"/>
  <c r="AI1178" i="10"/>
  <c r="AI1170" i="10"/>
  <c r="AJ1170" i="10"/>
  <c r="AI1162" i="10"/>
  <c r="AJ1162" i="10"/>
  <c r="AI1154" i="10"/>
  <c r="AJ1154" i="10"/>
  <c r="AJ1146" i="10"/>
  <c r="AI1146" i="10"/>
  <c r="AI1138" i="10"/>
  <c r="AJ1138" i="10"/>
  <c r="AI1130" i="10"/>
  <c r="AJ1130" i="10"/>
  <c r="AI1122" i="10"/>
  <c r="AJ1122" i="10"/>
  <c r="AJ1114" i="10"/>
  <c r="AI1114" i="10"/>
  <c r="AI1106" i="10"/>
  <c r="AJ1106" i="10"/>
  <c r="AI1098" i="10"/>
  <c r="AJ1098" i="10"/>
  <c r="AI1090" i="10"/>
  <c r="AJ1090" i="10"/>
  <c r="AJ1082" i="10"/>
  <c r="AI1082" i="10"/>
  <c r="AI1074" i="10"/>
  <c r="AJ1074" i="10"/>
  <c r="AI1066" i="10"/>
  <c r="AJ1066" i="10"/>
  <c r="AI1058" i="10"/>
  <c r="AJ1058" i="10"/>
  <c r="AJ1050" i="10"/>
  <c r="AI1050" i="10"/>
  <c r="AI1042" i="10"/>
  <c r="AJ1042" i="10"/>
  <c r="AI1034" i="10"/>
  <c r="AJ1034" i="10"/>
  <c r="AI1026" i="10"/>
  <c r="AJ1026" i="10"/>
  <c r="AJ1018" i="10"/>
  <c r="AI1018" i="10"/>
  <c r="AI1010" i="10"/>
  <c r="AJ1010" i="10"/>
  <c r="AI1002" i="10"/>
  <c r="AJ1002" i="10"/>
  <c r="AI994" i="10"/>
  <c r="AJ994" i="10"/>
  <c r="AJ986" i="10"/>
  <c r="AI986" i="10"/>
  <c r="AJ978" i="10"/>
  <c r="AI978" i="10"/>
  <c r="AI970" i="10"/>
  <c r="AJ970" i="10"/>
  <c r="AI962" i="10"/>
  <c r="AJ962" i="10"/>
  <c r="AI954" i="10"/>
  <c r="AJ954" i="10"/>
  <c r="AJ946" i="10"/>
  <c r="AI946" i="10"/>
  <c r="AJ938" i="10"/>
  <c r="AI938" i="10"/>
  <c r="AJ930" i="10"/>
  <c r="AI930" i="10"/>
  <c r="AJ922" i="10"/>
  <c r="AI922" i="10"/>
  <c r="AJ914" i="10"/>
  <c r="AI914" i="10"/>
  <c r="AJ906" i="10"/>
  <c r="AI906" i="10"/>
  <c r="AI898" i="10"/>
  <c r="AJ898" i="10"/>
  <c r="AI890" i="10"/>
  <c r="AJ890" i="10"/>
  <c r="AJ882" i="10"/>
  <c r="AI882" i="10"/>
  <c r="AI874" i="10"/>
  <c r="AJ874" i="10"/>
  <c r="AI866" i="10"/>
  <c r="AJ866" i="10"/>
  <c r="AJ858" i="10"/>
  <c r="AI858" i="10"/>
  <c r="AJ850" i="10"/>
  <c r="AI850" i="10"/>
  <c r="AI842" i="10"/>
  <c r="AJ842" i="10"/>
  <c r="AI834" i="10"/>
  <c r="AJ834" i="10"/>
  <c r="AI826" i="10"/>
  <c r="AJ826" i="10"/>
  <c r="AJ818" i="10"/>
  <c r="AI818" i="10"/>
  <c r="AI810" i="10"/>
  <c r="AJ810" i="10"/>
  <c r="AI802" i="10"/>
  <c r="AJ802" i="10"/>
  <c r="AJ794" i="10"/>
  <c r="AI794" i="10"/>
  <c r="AJ786" i="10"/>
  <c r="AI786" i="10"/>
  <c r="AI778" i="10"/>
  <c r="AJ778" i="10"/>
  <c r="AI770" i="10"/>
  <c r="AJ770" i="10"/>
  <c r="AI762" i="10"/>
  <c r="AJ762" i="10"/>
  <c r="AJ754" i="10"/>
  <c r="AI754" i="10"/>
  <c r="AI746" i="10"/>
  <c r="AJ746" i="10"/>
  <c r="AI738" i="10"/>
  <c r="AJ738" i="10"/>
  <c r="AJ730" i="10"/>
  <c r="AI730" i="10"/>
  <c r="AJ722" i="10"/>
  <c r="AI722" i="10"/>
  <c r="AI714" i="10"/>
  <c r="AJ714" i="10"/>
  <c r="AI706" i="10"/>
  <c r="AJ706" i="10"/>
  <c r="AI698" i="10"/>
  <c r="AJ698" i="10"/>
  <c r="AJ690" i="10"/>
  <c r="AI690" i="10"/>
  <c r="AI682" i="10"/>
  <c r="AJ682" i="10"/>
  <c r="AI674" i="10"/>
  <c r="AJ674" i="10"/>
  <c r="AJ666" i="10"/>
  <c r="AI666" i="10"/>
  <c r="AJ658" i="10"/>
  <c r="AI658" i="10"/>
  <c r="AI650" i="10"/>
  <c r="AJ650" i="10"/>
  <c r="AI642" i="10"/>
  <c r="AJ642" i="10"/>
  <c r="AI634" i="10"/>
  <c r="AJ634" i="10"/>
  <c r="AJ626" i="10"/>
  <c r="AI626" i="10"/>
  <c r="AI618" i="10"/>
  <c r="AJ618" i="10"/>
  <c r="AI610" i="10"/>
  <c r="AJ610" i="10"/>
  <c r="AJ602" i="10"/>
  <c r="AI602" i="10"/>
  <c r="AJ594" i="10"/>
  <c r="AI594" i="10"/>
  <c r="AI586" i="10"/>
  <c r="AJ586" i="10"/>
  <c r="AI578" i="10"/>
  <c r="AJ578" i="10"/>
  <c r="AI570" i="10"/>
  <c r="AJ570" i="10"/>
  <c r="AJ562" i="10"/>
  <c r="AI562" i="10"/>
  <c r="AI554" i="10"/>
  <c r="AJ554" i="10"/>
  <c r="AI546" i="10"/>
  <c r="AJ546" i="10"/>
  <c r="AJ538" i="10"/>
  <c r="AI538" i="10"/>
  <c r="AJ530" i="10"/>
  <c r="AI530" i="10"/>
  <c r="AI522" i="10"/>
  <c r="AJ522" i="10"/>
  <c r="AI514" i="10"/>
  <c r="AJ514" i="10"/>
  <c r="AI506" i="10"/>
  <c r="AJ506" i="10"/>
  <c r="AI498" i="10"/>
  <c r="AJ498" i="10"/>
  <c r="AJ490" i="10"/>
  <c r="AI490" i="10"/>
  <c r="AJ482" i="10"/>
  <c r="AI482" i="10"/>
  <c r="AI474" i="10"/>
  <c r="AJ474" i="10"/>
  <c r="AJ466" i="10"/>
  <c r="AI466" i="10"/>
  <c r="AJ458" i="10"/>
  <c r="AI458" i="10"/>
  <c r="AJ450" i="10"/>
  <c r="AI450" i="10"/>
  <c r="AI442" i="10"/>
  <c r="AJ442" i="10"/>
  <c r="AI434" i="10"/>
  <c r="AJ434" i="10"/>
  <c r="AJ426" i="10"/>
  <c r="AI426" i="10"/>
  <c r="AJ418" i="10"/>
  <c r="AI418" i="10"/>
  <c r="AJ410" i="10"/>
  <c r="AI410" i="10"/>
  <c r="AJ402" i="10"/>
  <c r="AI402" i="10"/>
  <c r="AJ394" i="10"/>
  <c r="AI394" i="10"/>
  <c r="AI386" i="10"/>
  <c r="AJ386" i="10"/>
  <c r="AI378" i="10"/>
  <c r="AJ378" i="10"/>
  <c r="AI370" i="10"/>
  <c r="AJ370" i="10"/>
  <c r="AJ362" i="10"/>
  <c r="AI362" i="10"/>
  <c r="AI354" i="10"/>
  <c r="AJ354" i="10"/>
  <c r="AI346" i="10"/>
  <c r="AJ346" i="10"/>
  <c r="AJ338" i="10"/>
  <c r="AI338" i="10"/>
  <c r="AJ330" i="10"/>
  <c r="AI330" i="10"/>
  <c r="AI322" i="10"/>
  <c r="AJ322" i="10"/>
  <c r="AI314" i="10"/>
  <c r="AJ314" i="10"/>
  <c r="AI306" i="10"/>
  <c r="AJ306" i="10"/>
  <c r="AJ298" i="10"/>
  <c r="AI298" i="10"/>
  <c r="AI290" i="10"/>
  <c r="AJ290" i="10"/>
  <c r="AJ282" i="10"/>
  <c r="AI282" i="10"/>
  <c r="AJ274" i="10"/>
  <c r="AI274" i="10"/>
  <c r="AJ266" i="10"/>
  <c r="AI266" i="10"/>
  <c r="AI258" i="10"/>
  <c r="AJ258" i="10"/>
  <c r="AI250" i="10"/>
  <c r="AJ250" i="10"/>
  <c r="AI242" i="10"/>
  <c r="AJ242" i="10"/>
  <c r="AJ234" i="10"/>
  <c r="AI234" i="10"/>
  <c r="AI226" i="10"/>
  <c r="AJ226" i="10"/>
  <c r="AI218" i="10"/>
  <c r="AJ218" i="10"/>
  <c r="AJ210" i="10"/>
  <c r="AI210" i="10"/>
  <c r="AJ202" i="10"/>
  <c r="AI202" i="10"/>
  <c r="AI194" i="10"/>
  <c r="AJ194" i="10"/>
  <c r="AI186" i="10"/>
  <c r="AJ186" i="10"/>
  <c r="AI178" i="10"/>
  <c r="AJ178" i="10"/>
  <c r="AJ170" i="10"/>
  <c r="AI170" i="10"/>
  <c r="AI162" i="10"/>
  <c r="AJ162" i="10"/>
  <c r="AI154" i="10"/>
  <c r="AJ154" i="10"/>
  <c r="AJ146" i="10"/>
  <c r="AI146" i="10"/>
  <c r="AJ138" i="10"/>
  <c r="AI138" i="10"/>
  <c r="AI130" i="10"/>
  <c r="AJ130" i="10"/>
  <c r="AI122" i="10"/>
  <c r="AJ122" i="10"/>
  <c r="AJ114" i="10"/>
  <c r="AI114" i="10"/>
  <c r="AI106" i="10"/>
  <c r="AJ106" i="10"/>
  <c r="AI98" i="10"/>
  <c r="AJ98" i="10"/>
  <c r="AI90" i="10"/>
  <c r="AJ90" i="10"/>
  <c r="AJ82" i="10"/>
  <c r="AI82" i="10"/>
  <c r="AI74" i="10"/>
  <c r="AJ74" i="10"/>
  <c r="AI66" i="10"/>
  <c r="AJ66" i="10"/>
  <c r="AI58" i="10"/>
  <c r="AJ58" i="10"/>
  <c r="AI50" i="10"/>
  <c r="AJ50" i="10"/>
  <c r="AI42" i="10"/>
  <c r="AJ42" i="10"/>
  <c r="AI34" i="10"/>
  <c r="AJ34" i="10"/>
  <c r="AI26" i="10"/>
  <c r="AJ26" i="10"/>
  <c r="AI18" i="10"/>
  <c r="AJ18" i="10"/>
  <c r="AI10" i="10"/>
  <c r="AJ10" i="10"/>
  <c r="AL1501" i="10"/>
  <c r="AM1501" i="10"/>
  <c r="AL1493" i="10"/>
  <c r="AM1493" i="10"/>
  <c r="AL1485" i="10"/>
  <c r="AM1485" i="10"/>
  <c r="AL1477" i="10"/>
  <c r="AM1477" i="10"/>
  <c r="AL1469" i="10"/>
  <c r="AM1469" i="10"/>
  <c r="AL1461" i="10"/>
  <c r="AM1461" i="10"/>
  <c r="AL1453" i="10"/>
  <c r="AM1453" i="10"/>
  <c r="AL1445" i="10"/>
  <c r="AM1445" i="10"/>
  <c r="AL1437" i="10"/>
  <c r="AM1437" i="10"/>
  <c r="AL1429" i="10"/>
  <c r="AM1429" i="10"/>
  <c r="AL1421" i="10"/>
  <c r="AM1421" i="10"/>
  <c r="AL1413" i="10"/>
  <c r="AM1413" i="10"/>
  <c r="AL1405" i="10"/>
  <c r="AM1405" i="10"/>
  <c r="AL1397" i="10"/>
  <c r="AM1397" i="10"/>
  <c r="AL1389" i="10"/>
  <c r="AM1389" i="10"/>
  <c r="AL1381" i="10"/>
  <c r="AM1381" i="10"/>
  <c r="AL1373" i="10"/>
  <c r="AM1373" i="10"/>
  <c r="AL1365" i="10"/>
  <c r="AM1365" i="10"/>
  <c r="AL1357" i="10"/>
  <c r="AM1357" i="10"/>
  <c r="AL1349" i="10"/>
  <c r="AM1349" i="10"/>
  <c r="AM788" i="10"/>
  <c r="AL788" i="10"/>
  <c r="AL780" i="10"/>
  <c r="AM780" i="10"/>
  <c r="AM772" i="10"/>
  <c r="AL772" i="10"/>
  <c r="AL764" i="10"/>
  <c r="AM764" i="10"/>
  <c r="AM756" i="10"/>
  <c r="AL756" i="10"/>
  <c r="AL748" i="10"/>
  <c r="AM748" i="10"/>
  <c r="AM740" i="10"/>
  <c r="AL740" i="10"/>
  <c r="AL732" i="10"/>
  <c r="AM732" i="10"/>
  <c r="AM724" i="10"/>
  <c r="AL724" i="10"/>
  <c r="AL716" i="10"/>
  <c r="AM716" i="10"/>
  <c r="AL708" i="10"/>
  <c r="AM708" i="10"/>
  <c r="AL700" i="10"/>
  <c r="AM700" i="10"/>
  <c r="AL692" i="10"/>
  <c r="AM692" i="10"/>
  <c r="AL684" i="10"/>
  <c r="AM684" i="10"/>
  <c r="AL676" i="10"/>
  <c r="AM676" i="10"/>
  <c r="AL668" i="10"/>
  <c r="AM668" i="10"/>
  <c r="AL660" i="10"/>
  <c r="AM660" i="10"/>
  <c r="AL652" i="10"/>
  <c r="AM652" i="10"/>
  <c r="AM644" i="10"/>
  <c r="AL644" i="10"/>
  <c r="AM636" i="10"/>
  <c r="AL636" i="10"/>
  <c r="AM628" i="10"/>
  <c r="AL628" i="10"/>
  <c r="AM620" i="10"/>
  <c r="AL620" i="10"/>
  <c r="AM612" i="10"/>
  <c r="AL612" i="10"/>
  <c r="AM604" i="10"/>
  <c r="AL604" i="10"/>
  <c r="AM596" i="10"/>
  <c r="AL596" i="10"/>
  <c r="AM588" i="10"/>
  <c r="AL588" i="10"/>
  <c r="AM580" i="10"/>
  <c r="AL580" i="10"/>
  <c r="AM572" i="10"/>
  <c r="AL572" i="10"/>
  <c r="AM564" i="10"/>
  <c r="AL564" i="10"/>
  <c r="AM556" i="10"/>
  <c r="AL556" i="10"/>
  <c r="AM548" i="10"/>
  <c r="AL548" i="10"/>
  <c r="AM540" i="10"/>
  <c r="AL540" i="10"/>
  <c r="AM532" i="10"/>
  <c r="AL532" i="10"/>
  <c r="AM524" i="10"/>
  <c r="AL524" i="10"/>
  <c r="AM516" i="10"/>
  <c r="AL516" i="10"/>
  <c r="AM508" i="10"/>
  <c r="AL508" i="10"/>
  <c r="AM500" i="10"/>
  <c r="AL500" i="10"/>
  <c r="AM492" i="10"/>
  <c r="AL492" i="10"/>
  <c r="AL484" i="10"/>
  <c r="AM484" i="10"/>
  <c r="AL476" i="10"/>
  <c r="AM476" i="10"/>
  <c r="AL468" i="10"/>
  <c r="AM468" i="10"/>
  <c r="AM460" i="10"/>
  <c r="AL460" i="10"/>
  <c r="AL452" i="10"/>
  <c r="AM452" i="10"/>
  <c r="AL444" i="10"/>
  <c r="AM444" i="10"/>
  <c r="AL436" i="10"/>
  <c r="AM436" i="10"/>
  <c r="AM428" i="10"/>
  <c r="AL428" i="10"/>
  <c r="AL420" i="10"/>
  <c r="AM420" i="10"/>
  <c r="AM412" i="10"/>
  <c r="AL412" i="10"/>
  <c r="AM404" i="10"/>
  <c r="AL404" i="10"/>
  <c r="AL396" i="10"/>
  <c r="AM396" i="10"/>
  <c r="AM388" i="10"/>
  <c r="AL388" i="10"/>
  <c r="AL380" i="10"/>
  <c r="AM380" i="10"/>
  <c r="AM372" i="10"/>
  <c r="AL372" i="10"/>
  <c r="AL364" i="10"/>
  <c r="AM364" i="10"/>
  <c r="AM356" i="10"/>
  <c r="AL356" i="10"/>
  <c r="AL348" i="10"/>
  <c r="AM348" i="10"/>
  <c r="AM340" i="10"/>
  <c r="AL340" i="10"/>
  <c r="AL332" i="10"/>
  <c r="AM332" i="10"/>
  <c r="AM324" i="10"/>
  <c r="AL324" i="10"/>
  <c r="AM316" i="10"/>
  <c r="AL316" i="10"/>
  <c r="AM308" i="10"/>
  <c r="AL308" i="10"/>
  <c r="AM300" i="10"/>
  <c r="AL300" i="10"/>
  <c r="AM292" i="10"/>
  <c r="AL292" i="10"/>
  <c r="AM284" i="10"/>
  <c r="AL284" i="10"/>
  <c r="AM276" i="10"/>
  <c r="AL276" i="10"/>
  <c r="AM268" i="10"/>
  <c r="AL268" i="10"/>
  <c r="AM260" i="10"/>
  <c r="AL260" i="10"/>
  <c r="AM252" i="10"/>
  <c r="AL252" i="10"/>
  <c r="AM244" i="10"/>
  <c r="AL244" i="10"/>
  <c r="AM236" i="10"/>
  <c r="AL236" i="10"/>
  <c r="AM228" i="10"/>
  <c r="AL228" i="10"/>
  <c r="AM220" i="10"/>
  <c r="AL220" i="10"/>
  <c r="AM212" i="10"/>
  <c r="AL212" i="10"/>
  <c r="AM204" i="10"/>
  <c r="AL204" i="10"/>
  <c r="AM196" i="10"/>
  <c r="AL196" i="10"/>
  <c r="AM188" i="10"/>
  <c r="AL188" i="10"/>
  <c r="AM180" i="10"/>
  <c r="AL180" i="10"/>
  <c r="AM172" i="10"/>
  <c r="AL172" i="10"/>
  <c r="AM164" i="10"/>
  <c r="AL164" i="10"/>
  <c r="AF682" i="10"/>
  <c r="AG682" i="10"/>
  <c r="AF650" i="10"/>
  <c r="AG650" i="10"/>
  <c r="AF618" i="10"/>
  <c r="AG618" i="10"/>
  <c r="AG594" i="10"/>
  <c r="AF594" i="10"/>
  <c r="AF562" i="10"/>
  <c r="AG562" i="10"/>
  <c r="AG546" i="10"/>
  <c r="AF546" i="10"/>
  <c r="AF514" i="10"/>
  <c r="AG514" i="10"/>
  <c r="AG490" i="10"/>
  <c r="AF490" i="10"/>
  <c r="AG458" i="10"/>
  <c r="AF458" i="10"/>
  <c r="AF410" i="10"/>
  <c r="AG410" i="10"/>
  <c r="AF378" i="10"/>
  <c r="AG378" i="10"/>
  <c r="AF370" i="10"/>
  <c r="AG370" i="10"/>
  <c r="AG362" i="10"/>
  <c r="AF362" i="10"/>
  <c r="AF354" i="10"/>
  <c r="AG354" i="10"/>
  <c r="AF346" i="10"/>
  <c r="AG346" i="10"/>
  <c r="AF338" i="10"/>
  <c r="AG338" i="10"/>
  <c r="AG330" i="10"/>
  <c r="AF330" i="10"/>
  <c r="AF322" i="10"/>
  <c r="AG322" i="10"/>
  <c r="AF314" i="10"/>
  <c r="AG314" i="10"/>
  <c r="AF306" i="10"/>
  <c r="AG306" i="10"/>
  <c r="AG298" i="10"/>
  <c r="AF298" i="10"/>
  <c r="AF290" i="10"/>
  <c r="AG290" i="10"/>
  <c r="AF282" i="10"/>
  <c r="AG282" i="10"/>
  <c r="AF274" i="10"/>
  <c r="AG274" i="10"/>
  <c r="AG266" i="10"/>
  <c r="AF266" i="10"/>
  <c r="AF258" i="10"/>
  <c r="AG258" i="10"/>
  <c r="AF250" i="10"/>
  <c r="AG250" i="10"/>
  <c r="AF242" i="10"/>
  <c r="AG242" i="10"/>
  <c r="AG234" i="10"/>
  <c r="AF234" i="10"/>
  <c r="AF226" i="10"/>
  <c r="AG226" i="10"/>
  <c r="AF218" i="10"/>
  <c r="AG218" i="10"/>
  <c r="AG210" i="10"/>
  <c r="AF210" i="10"/>
  <c r="AG202" i="10"/>
  <c r="AF202" i="10"/>
  <c r="AF194" i="10"/>
  <c r="AG194" i="10"/>
  <c r="AF186" i="10"/>
  <c r="AG186" i="10"/>
  <c r="AF178" i="10"/>
  <c r="AG178" i="10"/>
  <c r="AG170" i="10"/>
  <c r="AF170" i="10"/>
  <c r="AF162" i="10"/>
  <c r="AG162" i="10"/>
  <c r="AF154" i="10"/>
  <c r="AG154" i="10"/>
  <c r="AG146" i="10"/>
  <c r="AF146" i="10"/>
  <c r="AG138" i="10"/>
  <c r="AF138" i="10"/>
  <c r="AF130" i="10"/>
  <c r="AG130" i="10"/>
  <c r="AF122" i="10"/>
  <c r="AG122" i="10"/>
  <c r="AF114" i="10"/>
  <c r="AG114" i="10"/>
  <c r="AG106" i="10"/>
  <c r="AF106" i="10"/>
  <c r="AF98" i="10"/>
  <c r="AG98" i="10"/>
  <c r="AF90" i="10"/>
  <c r="AG90" i="10"/>
  <c r="AG82" i="10"/>
  <c r="AF82" i="10"/>
  <c r="AG74" i="10"/>
  <c r="AF74" i="10"/>
  <c r="AF66" i="10"/>
  <c r="AG66" i="10"/>
  <c r="AF58" i="10"/>
  <c r="AG58" i="10"/>
  <c r="AF50" i="10"/>
  <c r="AG50" i="10"/>
  <c r="AG42" i="10"/>
  <c r="AF42" i="10"/>
  <c r="AF34" i="10"/>
  <c r="AG34" i="10"/>
  <c r="AG26" i="10"/>
  <c r="AF26" i="10"/>
  <c r="AF18" i="10"/>
  <c r="AG18" i="10"/>
  <c r="AF10" i="10"/>
  <c r="AG10" i="10"/>
  <c r="AI1504" i="10"/>
  <c r="AJ1504" i="10"/>
  <c r="AI1496" i="10"/>
  <c r="AJ1496" i="10"/>
  <c r="AI1488" i="10"/>
  <c r="AJ1488" i="10"/>
  <c r="AI1480" i="10"/>
  <c r="AJ1480" i="10"/>
  <c r="AI1472" i="10"/>
  <c r="AJ1472" i="10"/>
  <c r="AI1464" i="10"/>
  <c r="AJ1464" i="10"/>
  <c r="AI1456" i="10"/>
  <c r="AJ1456" i="10"/>
  <c r="AI1448" i="10"/>
  <c r="AJ1448" i="10"/>
  <c r="AI1440" i="10"/>
  <c r="AJ1440" i="10"/>
  <c r="AI1432" i="10"/>
  <c r="AJ1432" i="10"/>
  <c r="AI1424" i="10"/>
  <c r="AJ1424" i="10"/>
  <c r="AI1416" i="10"/>
  <c r="AJ1416" i="10"/>
  <c r="AI1408" i="10"/>
  <c r="AJ1408" i="10"/>
  <c r="AI1400" i="10"/>
  <c r="AJ1400" i="10"/>
  <c r="AI1392" i="10"/>
  <c r="AJ1392" i="10"/>
  <c r="AI1384" i="10"/>
  <c r="AJ1384" i="10"/>
  <c r="AI1376" i="10"/>
  <c r="AJ1376" i="10"/>
  <c r="AI1368" i="10"/>
  <c r="AJ1368" i="10"/>
  <c r="AI1360" i="10"/>
  <c r="AJ1360" i="10"/>
  <c r="AI1352" i="10"/>
  <c r="AJ1352" i="10"/>
  <c r="AI1344" i="10"/>
  <c r="AJ1344" i="10"/>
  <c r="AI1336" i="10"/>
  <c r="AJ1336" i="10"/>
  <c r="AI1328" i="10"/>
  <c r="AJ1328" i="10"/>
  <c r="AI1320" i="10"/>
  <c r="AJ1320" i="10"/>
  <c r="AI1312" i="10"/>
  <c r="AJ1312" i="10"/>
  <c r="AI1304" i="10"/>
  <c r="AJ1304" i="10"/>
  <c r="AI1296" i="10"/>
  <c r="AJ1296" i="10"/>
  <c r="AI1288" i="10"/>
  <c r="AJ1288" i="10"/>
  <c r="AI1280" i="10"/>
  <c r="AJ1280" i="10"/>
  <c r="AI1272" i="10"/>
  <c r="AJ1272" i="10"/>
  <c r="AI1264" i="10"/>
  <c r="AJ1264" i="10"/>
  <c r="AI1256" i="10"/>
  <c r="AJ1256" i="10"/>
  <c r="AI1248" i="10"/>
  <c r="AJ1248" i="10"/>
  <c r="AI1240" i="10"/>
  <c r="AJ1240" i="10"/>
  <c r="AI1232" i="10"/>
  <c r="AJ1232" i="10"/>
  <c r="AI1224" i="10"/>
  <c r="AJ1224" i="10"/>
  <c r="AI1216" i="10"/>
  <c r="AJ1216" i="10"/>
  <c r="AI1208" i="10"/>
  <c r="AJ1208" i="10"/>
  <c r="AI1200" i="10"/>
  <c r="AJ1200" i="10"/>
  <c r="AI1192" i="10"/>
  <c r="AJ1192" i="10"/>
  <c r="AI1184" i="10"/>
  <c r="AJ1184" i="10"/>
  <c r="AI1176" i="10"/>
  <c r="AJ1176" i="10"/>
  <c r="AI1168" i="10"/>
  <c r="AJ1168" i="10"/>
  <c r="AI1160" i="10"/>
  <c r="AJ1160" i="10"/>
  <c r="AI1152" i="10"/>
  <c r="AJ1152" i="10"/>
  <c r="AI1144" i="10"/>
  <c r="AJ1144" i="10"/>
  <c r="AI1136" i="10"/>
  <c r="AJ1136" i="10"/>
  <c r="AI1128" i="10"/>
  <c r="AJ1128" i="10"/>
  <c r="AI1120" i="10"/>
  <c r="AJ1120" i="10"/>
  <c r="AI1112" i="10"/>
  <c r="AJ1112" i="10"/>
  <c r="AI1104" i="10"/>
  <c r="AJ1104" i="10"/>
  <c r="AI1096" i="10"/>
  <c r="AJ1096" i="10"/>
  <c r="AI1088" i="10"/>
  <c r="AJ1088" i="10"/>
  <c r="AI1080" i="10"/>
  <c r="AJ1080" i="10"/>
  <c r="AI1072" i="10"/>
  <c r="AJ1072" i="10"/>
  <c r="AI1064" i="10"/>
  <c r="AJ1064" i="10"/>
  <c r="AI1056" i="10"/>
  <c r="AJ1056" i="10"/>
  <c r="AI1048" i="10"/>
  <c r="AJ1048" i="10"/>
  <c r="AI1040" i="10"/>
  <c r="AJ1040" i="10"/>
  <c r="AI1032" i="10"/>
  <c r="AJ1032" i="10"/>
  <c r="AI1024" i="10"/>
  <c r="AJ1024" i="10"/>
  <c r="AI1016" i="10"/>
  <c r="AJ1016" i="10"/>
  <c r="AI1008" i="10"/>
  <c r="AJ1008" i="10"/>
  <c r="AJ1000" i="10"/>
  <c r="AI1000" i="10"/>
  <c r="AJ992" i="10"/>
  <c r="AI992" i="10"/>
  <c r="AJ984" i="10"/>
  <c r="AI984" i="10"/>
  <c r="AJ976" i="10"/>
  <c r="AI976" i="10"/>
  <c r="AJ968" i="10"/>
  <c r="AI968" i="10"/>
  <c r="AI960" i="10"/>
  <c r="AJ960" i="10"/>
  <c r="AI952" i="10"/>
  <c r="AJ952" i="10"/>
  <c r="AI944" i="10"/>
  <c r="AJ944" i="10"/>
  <c r="AI936" i="10"/>
  <c r="AJ936" i="10"/>
  <c r="AI928" i="10"/>
  <c r="AJ928" i="10"/>
  <c r="AI920" i="10"/>
  <c r="AJ920" i="10"/>
  <c r="AI912" i="10"/>
  <c r="AJ912" i="10"/>
  <c r="AI904" i="10"/>
  <c r="AJ904" i="10"/>
  <c r="AI896" i="10"/>
  <c r="AJ896" i="10"/>
  <c r="AI888" i="10"/>
  <c r="AJ888" i="10"/>
  <c r="AI880" i="10"/>
  <c r="AJ880" i="10"/>
  <c r="AI872" i="10"/>
  <c r="AJ872" i="10"/>
  <c r="AI864" i="10"/>
  <c r="AJ864" i="10"/>
  <c r="AI856" i="10"/>
  <c r="AJ856" i="10"/>
  <c r="AI848" i="10"/>
  <c r="AJ848" i="10"/>
  <c r="AI840" i="10"/>
  <c r="AJ840" i="10"/>
  <c r="AI832" i="10"/>
  <c r="AJ832" i="10"/>
  <c r="AI824" i="10"/>
  <c r="AJ824" i="10"/>
  <c r="AI816" i="10"/>
  <c r="AJ816" i="10"/>
  <c r="AI808" i="10"/>
  <c r="AJ808" i="10"/>
  <c r="AI800" i="10"/>
  <c r="AJ800" i="10"/>
  <c r="AI792" i="10"/>
  <c r="AJ792" i="10"/>
  <c r="AI784" i="10"/>
  <c r="AJ784" i="10"/>
  <c r="AI776" i="10"/>
  <c r="AJ776" i="10"/>
  <c r="AI768" i="10"/>
  <c r="AJ768" i="10"/>
  <c r="AI760" i="10"/>
  <c r="AJ760" i="10"/>
  <c r="AI752" i="10"/>
  <c r="AJ752" i="10"/>
  <c r="AI744" i="10"/>
  <c r="AJ744" i="10"/>
  <c r="AI736" i="10"/>
  <c r="AJ736" i="10"/>
  <c r="AI728" i="10"/>
  <c r="AJ728" i="10"/>
  <c r="AI720" i="10"/>
  <c r="AJ720" i="10"/>
  <c r="AI712" i="10"/>
  <c r="AJ712" i="10"/>
  <c r="AI704" i="10"/>
  <c r="AJ704" i="10"/>
  <c r="AI696" i="10"/>
  <c r="AJ696" i="10"/>
  <c r="AI688" i="10"/>
  <c r="AJ688" i="10"/>
  <c r="AI680" i="10"/>
  <c r="AJ680" i="10"/>
  <c r="AI672" i="10"/>
  <c r="AJ672" i="10"/>
  <c r="AI664" i="10"/>
  <c r="AJ664" i="10"/>
  <c r="AI656" i="10"/>
  <c r="AJ656" i="10"/>
  <c r="AI648" i="10"/>
  <c r="AJ648" i="10"/>
  <c r="AI640" i="10"/>
  <c r="AJ640" i="10"/>
  <c r="AI632" i="10"/>
  <c r="AJ632" i="10"/>
  <c r="AI624" i="10"/>
  <c r="AJ624" i="10"/>
  <c r="AI616" i="10"/>
  <c r="AJ616" i="10"/>
  <c r="AI608" i="10"/>
  <c r="AJ608" i="10"/>
  <c r="AI600" i="10"/>
  <c r="AJ600" i="10"/>
  <c r="AI592" i="10"/>
  <c r="AJ592" i="10"/>
  <c r="AI584" i="10"/>
  <c r="AJ584" i="10"/>
  <c r="AI576" i="10"/>
  <c r="AJ576" i="10"/>
  <c r="AI568" i="10"/>
  <c r="AJ568" i="10"/>
  <c r="AI560" i="10"/>
  <c r="AJ560" i="10"/>
  <c r="AI552" i="10"/>
  <c r="AJ552" i="10"/>
  <c r="AI544" i="10"/>
  <c r="AJ544" i="10"/>
  <c r="AI536" i="10"/>
  <c r="AJ536" i="10"/>
  <c r="AI528" i="10"/>
  <c r="AJ528" i="10"/>
  <c r="AI520" i="10"/>
  <c r="AJ520" i="10"/>
  <c r="AJ512" i="10"/>
  <c r="AI512" i="10"/>
  <c r="AJ504" i="10"/>
  <c r="AI504" i="10"/>
  <c r="AJ496" i="10"/>
  <c r="AI496" i="10"/>
  <c r="AI488" i="10"/>
  <c r="AJ488" i="10"/>
  <c r="AJ480" i="10"/>
  <c r="AI480" i="10"/>
  <c r="AJ472" i="10"/>
  <c r="AI472" i="10"/>
  <c r="AJ464" i="10"/>
  <c r="AI464" i="10"/>
  <c r="AI456" i="10"/>
  <c r="AJ456" i="10"/>
  <c r="AI448" i="10"/>
  <c r="AJ448" i="10"/>
  <c r="AJ440" i="10"/>
  <c r="AI440" i="10"/>
  <c r="AJ432" i="10"/>
  <c r="AI432" i="10"/>
  <c r="AJ424" i="10"/>
  <c r="AI424" i="10"/>
  <c r="AJ416" i="10"/>
  <c r="AI416" i="10"/>
  <c r="AJ408" i="10"/>
  <c r="AI408" i="10"/>
  <c r="AJ400" i="10"/>
  <c r="AI400" i="10"/>
  <c r="AJ392" i="10"/>
  <c r="AI392" i="10"/>
  <c r="AJ384" i="10"/>
  <c r="AI384" i="10"/>
  <c r="AJ376" i="10"/>
  <c r="AI376" i="10"/>
  <c r="AI368" i="10"/>
  <c r="AJ368" i="10"/>
  <c r="AI360" i="10"/>
  <c r="AJ360" i="10"/>
  <c r="AI352" i="10"/>
  <c r="AJ352" i="10"/>
  <c r="AJ344" i="10"/>
  <c r="AI344" i="10"/>
  <c r="AI336" i="10"/>
  <c r="AJ336" i="10"/>
  <c r="AI328" i="10"/>
  <c r="AJ328" i="10"/>
  <c r="AJ320" i="10"/>
  <c r="AI320" i="10"/>
  <c r="AJ312" i="10"/>
  <c r="AI312" i="10"/>
  <c r="AI304" i="10"/>
  <c r="AJ304" i="10"/>
  <c r="AI296" i="10"/>
  <c r="AJ296" i="10"/>
  <c r="AI288" i="10"/>
  <c r="AJ288" i="10"/>
  <c r="AJ280" i="10"/>
  <c r="AI280" i="10"/>
  <c r="AI272" i="10"/>
  <c r="AJ272" i="10"/>
  <c r="AI264" i="10"/>
  <c r="AJ264" i="10"/>
  <c r="AJ256" i="10"/>
  <c r="AI256" i="10"/>
  <c r="AJ248" i="10"/>
  <c r="AI248" i="10"/>
  <c r="AI240" i="10"/>
  <c r="AJ240" i="10"/>
  <c r="AI232" i="10"/>
  <c r="AJ232" i="10"/>
  <c r="AI224" i="10"/>
  <c r="AJ224" i="10"/>
  <c r="AJ216" i="10"/>
  <c r="AI216" i="10"/>
  <c r="AI208" i="10"/>
  <c r="AJ208" i="10"/>
  <c r="AI200" i="10"/>
  <c r="AJ200" i="10"/>
  <c r="AJ192" i="10"/>
  <c r="AI192" i="10"/>
  <c r="AJ184" i="10"/>
  <c r="AI184" i="10"/>
  <c r="AI176" i="10"/>
  <c r="AJ176" i="10"/>
  <c r="AI168" i="10"/>
  <c r="AJ168" i="10"/>
  <c r="AI160" i="10"/>
  <c r="AJ160" i="10"/>
  <c r="AJ152" i="10"/>
  <c r="AI152" i="10"/>
  <c r="AI144" i="10"/>
  <c r="AJ144" i="10"/>
  <c r="AJ136" i="10"/>
  <c r="AI136" i="10"/>
  <c r="AI128" i="10"/>
  <c r="AJ128" i="10"/>
  <c r="AI120" i="10"/>
  <c r="AJ120" i="10"/>
  <c r="AI112" i="10"/>
  <c r="AJ112" i="10"/>
  <c r="AI104" i="10"/>
  <c r="AJ104" i="10"/>
  <c r="AI96" i="10"/>
  <c r="AJ96" i="10"/>
  <c r="AI88" i="10"/>
  <c r="AJ88" i="10"/>
  <c r="AI80" i="10"/>
  <c r="AJ80" i="10"/>
  <c r="AI72" i="10"/>
  <c r="AJ72" i="10"/>
  <c r="AI64" i="10"/>
  <c r="AJ64" i="10"/>
  <c r="AI56" i="10"/>
  <c r="AJ56" i="10"/>
  <c r="AI48" i="10"/>
  <c r="AJ48" i="10"/>
  <c r="AI40" i="10"/>
  <c r="AJ40" i="10"/>
  <c r="AI32" i="10"/>
  <c r="AJ32" i="10"/>
  <c r="AI24" i="10"/>
  <c r="AJ24" i="10"/>
  <c r="AI16" i="10"/>
  <c r="AJ16" i="10"/>
  <c r="AL1507" i="10"/>
  <c r="AM1507" i="10"/>
  <c r="AL1499" i="10"/>
  <c r="AM1499" i="10"/>
  <c r="AL1491" i="10"/>
  <c r="AM1491" i="10"/>
  <c r="AL1483" i="10"/>
  <c r="AM1483" i="10"/>
  <c r="AL1475" i="10"/>
  <c r="AM1475" i="10"/>
  <c r="AL1467" i="10"/>
  <c r="AM1467" i="10"/>
  <c r="AL1459" i="10"/>
  <c r="AM1459" i="10"/>
  <c r="AL1451" i="10"/>
  <c r="AM1451" i="10"/>
  <c r="AL1443" i="10"/>
  <c r="AM1443" i="10"/>
  <c r="AL1435" i="10"/>
  <c r="AM1435" i="10"/>
  <c r="AL1427" i="10"/>
  <c r="AM1427" i="10"/>
  <c r="AL1419" i="10"/>
  <c r="AM1419" i="10"/>
  <c r="AL1411" i="10"/>
  <c r="AM1411" i="10"/>
  <c r="AL1403" i="10"/>
  <c r="AM1403" i="10"/>
  <c r="AL1395" i="10"/>
  <c r="AM1395" i="10"/>
  <c r="AL1387" i="10"/>
  <c r="AM1387" i="10"/>
  <c r="AL1379" i="10"/>
  <c r="AM1379" i="10"/>
  <c r="AL1371" i="10"/>
  <c r="AM1371" i="10"/>
  <c r="AL1363" i="10"/>
  <c r="AM1363" i="10"/>
  <c r="AL1355" i="10"/>
  <c r="AM1355" i="10"/>
  <c r="AL1347" i="10"/>
  <c r="AM1347" i="10"/>
  <c r="AL1339" i="10"/>
  <c r="AM1339" i="10"/>
  <c r="AL1331" i="10"/>
  <c r="AM1331" i="10"/>
  <c r="AL1323" i="10"/>
  <c r="AM1323" i="10"/>
  <c r="AM1315" i="10"/>
  <c r="AL1315" i="10"/>
  <c r="AL1307" i="10"/>
  <c r="AM1307" i="10"/>
  <c r="AL1299" i="10"/>
  <c r="AM1299" i="10"/>
  <c r="AL1291" i="10"/>
  <c r="AM1291" i="10"/>
  <c r="AM1283" i="10"/>
  <c r="AL1283" i="10"/>
  <c r="AL1275" i="10"/>
  <c r="AM1275" i="10"/>
  <c r="AL1267" i="10"/>
  <c r="AM1267" i="10"/>
  <c r="AL1259" i="10"/>
  <c r="AM1259" i="10"/>
  <c r="AM1251" i="10"/>
  <c r="AL1251" i="10"/>
  <c r="AL1243" i="10"/>
  <c r="AM1243" i="10"/>
  <c r="AL1235" i="10"/>
  <c r="AM1235" i="10"/>
  <c r="AM1227" i="10"/>
  <c r="AL1227" i="10"/>
  <c r="AL1219" i="10"/>
  <c r="AM1219" i="10"/>
  <c r="AL1211" i="10"/>
  <c r="AM1211" i="10"/>
  <c r="AL1203" i="10"/>
  <c r="AM1203" i="10"/>
  <c r="AL1195" i="10"/>
  <c r="AM1195" i="10"/>
  <c r="AL1187" i="10"/>
  <c r="AM1187" i="10"/>
  <c r="AL1179" i="10"/>
  <c r="AM1179" i="10"/>
  <c r="AL1171" i="10"/>
  <c r="AM1171" i="10"/>
  <c r="AL1163" i="10"/>
  <c r="AM1163" i="10"/>
  <c r="AL1155" i="10"/>
  <c r="AM1155" i="10"/>
  <c r="AL1147" i="10"/>
  <c r="AM1147" i="10"/>
  <c r="AL1139" i="10"/>
  <c r="AM1139" i="10"/>
  <c r="AL1131" i="10"/>
  <c r="AM1131" i="10"/>
  <c r="AL1123" i="10"/>
  <c r="AM1123" i="10"/>
  <c r="AL1115" i="10"/>
  <c r="AM1115" i="10"/>
  <c r="AL1107" i="10"/>
  <c r="AM1107" i="10"/>
  <c r="AL1099" i="10"/>
  <c r="AM1099" i="10"/>
  <c r="AL1091" i="10"/>
  <c r="AM1091" i="10"/>
  <c r="AL1083" i="10"/>
  <c r="AM1083" i="10"/>
  <c r="AL1075" i="10"/>
  <c r="AM1075" i="10"/>
  <c r="AL1067" i="10"/>
  <c r="AM1067" i="10"/>
  <c r="AL1059" i="10"/>
  <c r="AM1059" i="10"/>
  <c r="AL1051" i="10"/>
  <c r="AM1051" i="10"/>
  <c r="AL1043" i="10"/>
  <c r="AM1043" i="10"/>
  <c r="AL1035" i="10"/>
  <c r="AM1035" i="10"/>
  <c r="AL1027" i="10"/>
  <c r="AM1027" i="10"/>
  <c r="AL1019" i="10"/>
  <c r="AM1019" i="10"/>
  <c r="AL1011" i="10"/>
  <c r="AM1011" i="10"/>
  <c r="AL1003" i="10"/>
  <c r="AM1003" i="10"/>
  <c r="AL995" i="10"/>
  <c r="AM995" i="10"/>
  <c r="AL987" i="10"/>
  <c r="AM987" i="10"/>
  <c r="AL979" i="10"/>
  <c r="AM979" i="10"/>
  <c r="AL971" i="10"/>
  <c r="AM971" i="10"/>
  <c r="AF690" i="10"/>
  <c r="AG690" i="10"/>
  <c r="AF658" i="10"/>
  <c r="AG658" i="10"/>
  <c r="AF626" i="10"/>
  <c r="AG626" i="10"/>
  <c r="AF586" i="10"/>
  <c r="AG586" i="10"/>
  <c r="AF538" i="10"/>
  <c r="AG538" i="10"/>
  <c r="AF506" i="10"/>
  <c r="AG506" i="10"/>
  <c r="AF474" i="10"/>
  <c r="AG474" i="10"/>
  <c r="AF450" i="10"/>
  <c r="AG450" i="10"/>
  <c r="AF418" i="10"/>
  <c r="AG418" i="10"/>
  <c r="AG402" i="10"/>
  <c r="AF402" i="10"/>
  <c r="AG1505" i="10"/>
  <c r="AF1505" i="10"/>
  <c r="AF1497" i="10"/>
  <c r="AG1497" i="10"/>
  <c r="AG1489" i="10"/>
  <c r="AF1489" i="10"/>
  <c r="AF1481" i="10"/>
  <c r="AG1481" i="10"/>
  <c r="AF1473" i="10"/>
  <c r="AG1473" i="10"/>
  <c r="AF1465" i="10"/>
  <c r="AG1465" i="10"/>
  <c r="AG1457" i="10"/>
  <c r="AF1457" i="10"/>
  <c r="AF1449" i="10"/>
  <c r="AG1449" i="10"/>
  <c r="AG1441" i="10"/>
  <c r="AF1441" i="10"/>
  <c r="AF1433" i="10"/>
  <c r="AG1433" i="10"/>
  <c r="AG1425" i="10"/>
  <c r="AF1425" i="10"/>
  <c r="AG1417" i="10"/>
  <c r="AF1417" i="10"/>
  <c r="AF1409" i="10"/>
  <c r="AG1409" i="10"/>
  <c r="AG1401" i="10"/>
  <c r="AF1401" i="10"/>
  <c r="AG1393" i="10"/>
  <c r="AF1393" i="10"/>
  <c r="AG1385" i="10"/>
  <c r="AF1385" i="10"/>
  <c r="AF1377" i="10"/>
  <c r="AG1377" i="10"/>
  <c r="AG1369" i="10"/>
  <c r="AF1369" i="10"/>
  <c r="AG1361" i="10"/>
  <c r="AF1361" i="10"/>
  <c r="AF1353" i="10"/>
  <c r="AG1353" i="10"/>
  <c r="AF1345" i="10"/>
  <c r="AG1345" i="10"/>
  <c r="AF1337" i="10"/>
  <c r="AG1337" i="10"/>
  <c r="AG1329" i="10"/>
  <c r="AF1329" i="10"/>
  <c r="AF1321" i="10"/>
  <c r="AG1321" i="10"/>
  <c r="AF1313" i="10"/>
  <c r="AG1313" i="10"/>
  <c r="AF1305" i="10"/>
  <c r="AG1305" i="10"/>
  <c r="AG1297" i="10"/>
  <c r="AF1297" i="10"/>
  <c r="AF1289" i="10"/>
  <c r="AG1289" i="10"/>
  <c r="AF1281" i="10"/>
  <c r="AG1281" i="10"/>
  <c r="AG1273" i="10"/>
  <c r="AF1273" i="10"/>
  <c r="AG1265" i="10"/>
  <c r="AF1265" i="10"/>
  <c r="AF1257" i="10"/>
  <c r="AG1257" i="10"/>
  <c r="AG1249" i="10"/>
  <c r="AF1249" i="10"/>
  <c r="AF1241" i="10"/>
  <c r="AG1241" i="10"/>
  <c r="AG1233" i="10"/>
  <c r="AF1233" i="10"/>
  <c r="AG1225" i="10"/>
  <c r="AF1225" i="10"/>
  <c r="AF1217" i="10"/>
  <c r="AG1217" i="10"/>
  <c r="AF1209" i="10"/>
  <c r="AG1209" i="10"/>
  <c r="AG1201" i="10"/>
  <c r="AF1201" i="10"/>
  <c r="AF1193" i="10"/>
  <c r="AG1193" i="10"/>
  <c r="AF1185" i="10"/>
  <c r="AG1185" i="10"/>
  <c r="AG1177" i="10"/>
  <c r="AF1177" i="10"/>
  <c r="AG1169" i="10"/>
  <c r="AF1169" i="10"/>
  <c r="AG1161" i="10"/>
  <c r="AF1161" i="10"/>
  <c r="AG1153" i="10"/>
  <c r="AF1153" i="10"/>
  <c r="AG1145" i="10"/>
  <c r="AF1145" i="10"/>
  <c r="AG1137" i="10"/>
  <c r="AF1137" i="10"/>
  <c r="AG1129" i="10"/>
  <c r="AF1129" i="10"/>
  <c r="AF1121" i="10"/>
  <c r="AG1121" i="10"/>
  <c r="AG1113" i="10"/>
  <c r="AF1113" i="10"/>
  <c r="AG1105" i="10"/>
  <c r="AF1105" i="10"/>
  <c r="AG1097" i="10"/>
  <c r="AF1097" i="10"/>
  <c r="AF1089" i="10"/>
  <c r="AG1089" i="10"/>
  <c r="AF1081" i="10"/>
  <c r="AG1081" i="10"/>
  <c r="AG1073" i="10"/>
  <c r="AF1073" i="10"/>
  <c r="AG1065" i="10"/>
  <c r="AF1065" i="10"/>
  <c r="AG1057" i="10"/>
  <c r="AF1057" i="10"/>
  <c r="AG1049" i="10"/>
  <c r="AF1049" i="10"/>
  <c r="AG1041" i="10"/>
  <c r="AF1041" i="10"/>
  <c r="AG1033" i="10"/>
  <c r="AF1033" i="10"/>
  <c r="AF1025" i="10"/>
  <c r="AG1025" i="10"/>
  <c r="AF1017" i="10"/>
  <c r="AG1017" i="10"/>
  <c r="AG1009" i="10"/>
  <c r="AF1009" i="10"/>
  <c r="AG1001" i="10"/>
  <c r="AF1001" i="10"/>
  <c r="AG977" i="10"/>
  <c r="AF977" i="10"/>
  <c r="AF945" i="10"/>
  <c r="AG945" i="10"/>
  <c r="AF921" i="10"/>
  <c r="AG921" i="10"/>
  <c r="AF897" i="10"/>
  <c r="AG897" i="10"/>
  <c r="AF873" i="10"/>
  <c r="AG873" i="10"/>
  <c r="AF833" i="10"/>
  <c r="AG833" i="10"/>
  <c r="AF817" i="10"/>
  <c r="AG817" i="10"/>
  <c r="AF801" i="10"/>
  <c r="AG801" i="10"/>
  <c r="AF777" i="10"/>
  <c r="AG777" i="10"/>
  <c r="AF753" i="10"/>
  <c r="AG753" i="10"/>
  <c r="AF721" i="10"/>
  <c r="AG721" i="10"/>
  <c r="AF697" i="10"/>
  <c r="AG697" i="10"/>
  <c r="AF673" i="10"/>
  <c r="AG673" i="10"/>
  <c r="AF649" i="10"/>
  <c r="AG649" i="10"/>
  <c r="AF625" i="10"/>
  <c r="AG625" i="10"/>
  <c r="AF601" i="10"/>
  <c r="AG601" i="10"/>
  <c r="AF577" i="10"/>
  <c r="AG577" i="10"/>
  <c r="AF553" i="10"/>
  <c r="AG553" i="10"/>
  <c r="AF537" i="10"/>
  <c r="AG537" i="10"/>
  <c r="AG513" i="10"/>
  <c r="AF513" i="10"/>
  <c r="AF505" i="10"/>
  <c r="AG505" i="10"/>
  <c r="AF497" i="10"/>
  <c r="AG497" i="10"/>
  <c r="AF489" i="10"/>
  <c r="AG489" i="10"/>
  <c r="AG481" i="10"/>
  <c r="AF481" i="10"/>
  <c r="AF473" i="10"/>
  <c r="AG473" i="10"/>
  <c r="AF465" i="10"/>
  <c r="AG465" i="10"/>
  <c r="AG457" i="10"/>
  <c r="AF457" i="10"/>
  <c r="AG449" i="10"/>
  <c r="AF449" i="10"/>
  <c r="AF441" i="10"/>
  <c r="AG441" i="10"/>
  <c r="AF433" i="10"/>
  <c r="AG433" i="10"/>
  <c r="AF425" i="10"/>
  <c r="AG425" i="10"/>
  <c r="AG417" i="10"/>
  <c r="AF417" i="10"/>
  <c r="AF409" i="10"/>
  <c r="AG409" i="10"/>
  <c r="AF401" i="10"/>
  <c r="AG401" i="10"/>
  <c r="AF393" i="10"/>
  <c r="AG393" i="10"/>
  <c r="AG385" i="10"/>
  <c r="AF385" i="10"/>
  <c r="AF377" i="10"/>
  <c r="AG377" i="10"/>
  <c r="AF369" i="10"/>
  <c r="AG369" i="10"/>
  <c r="AF361" i="10"/>
  <c r="AG361" i="10"/>
  <c r="AG353" i="10"/>
  <c r="AF353" i="10"/>
  <c r="AF345" i="10"/>
  <c r="AG345" i="10"/>
  <c r="AF337" i="10"/>
  <c r="AG337" i="10"/>
  <c r="AF329" i="10"/>
  <c r="AG329" i="10"/>
  <c r="AG321" i="10"/>
  <c r="AF321" i="10"/>
  <c r="AF313" i="10"/>
  <c r="AG313" i="10"/>
  <c r="AF305" i="10"/>
  <c r="AG305" i="10"/>
  <c r="AF297" i="10"/>
  <c r="AG297" i="10"/>
  <c r="AG289" i="10"/>
  <c r="AF289" i="10"/>
  <c r="AF281" i="10"/>
  <c r="AG281" i="10"/>
  <c r="AF273" i="10"/>
  <c r="AG273" i="10"/>
  <c r="AF265" i="10"/>
  <c r="AG265" i="10"/>
  <c r="AG257" i="10"/>
  <c r="AF257" i="10"/>
  <c r="AF249" i="10"/>
  <c r="AG249" i="10"/>
  <c r="AF241" i="10"/>
  <c r="AG241" i="10"/>
  <c r="AF233" i="10"/>
  <c r="AG233" i="10"/>
  <c r="AG225" i="10"/>
  <c r="AF225" i="10"/>
  <c r="AF217" i="10"/>
  <c r="AG217" i="10"/>
  <c r="AF209" i="10"/>
  <c r="AG209" i="10"/>
  <c r="AG201" i="10"/>
  <c r="AF201" i="10"/>
  <c r="AG193" i="10"/>
  <c r="AF193" i="10"/>
  <c r="AF185" i="10"/>
  <c r="AG185" i="10"/>
  <c r="AF177" i="10"/>
  <c r="AG177" i="10"/>
  <c r="AF169" i="10"/>
  <c r="AG169" i="10"/>
  <c r="AG161" i="10"/>
  <c r="AF161" i="10"/>
  <c r="AF153" i="10"/>
  <c r="AG153" i="10"/>
  <c r="AF145" i="10"/>
  <c r="AG145" i="10"/>
  <c r="AG137" i="10"/>
  <c r="AF137" i="10"/>
  <c r="AG129" i="10"/>
  <c r="AF129" i="10"/>
  <c r="AF121" i="10"/>
  <c r="AG121" i="10"/>
  <c r="AF113" i="10"/>
  <c r="AG113" i="10"/>
  <c r="AF105" i="10"/>
  <c r="AG105" i="10"/>
  <c r="AG97" i="10"/>
  <c r="AF97" i="10"/>
  <c r="AF89" i="10"/>
  <c r="AG89" i="10"/>
  <c r="AF81" i="10"/>
  <c r="AG81" i="10"/>
  <c r="AG73" i="10"/>
  <c r="AF73" i="10"/>
  <c r="AG65" i="10"/>
  <c r="AF65" i="10"/>
  <c r="AF57" i="10"/>
  <c r="AG57" i="10"/>
  <c r="AF49" i="10"/>
  <c r="AG49" i="10"/>
  <c r="AF41" i="10"/>
  <c r="AG41" i="10"/>
  <c r="AF33" i="10"/>
  <c r="AG33" i="10"/>
  <c r="AF25" i="10"/>
  <c r="AG25" i="10"/>
  <c r="AF17" i="10"/>
  <c r="AG17" i="10"/>
  <c r="AF9" i="10"/>
  <c r="AG9" i="10"/>
  <c r="AI1503" i="10"/>
  <c r="AJ1503" i="10"/>
  <c r="AJ1495" i="10"/>
  <c r="AI1495" i="10"/>
  <c r="AI1487" i="10"/>
  <c r="AJ1487" i="10"/>
  <c r="AJ1479" i="10"/>
  <c r="AI1479" i="10"/>
  <c r="AI1471" i="10"/>
  <c r="AJ1471" i="10"/>
  <c r="AI1463" i="10"/>
  <c r="AJ1463" i="10"/>
  <c r="AI1455" i="10"/>
  <c r="AJ1455" i="10"/>
  <c r="AI1447" i="10"/>
  <c r="AJ1447" i="10"/>
  <c r="AI1439" i="10"/>
  <c r="AJ1439" i="10"/>
  <c r="AJ1431" i="10"/>
  <c r="AI1431" i="10"/>
  <c r="AI1423" i="10"/>
  <c r="AJ1423" i="10"/>
  <c r="AI1415" i="10"/>
  <c r="AJ1415" i="10"/>
  <c r="AJ1407" i="10"/>
  <c r="AI1407" i="10"/>
  <c r="AJ1399" i="10"/>
  <c r="AI1399" i="10"/>
  <c r="AJ1391" i="10"/>
  <c r="AI1391" i="10"/>
  <c r="AJ1383" i="10"/>
  <c r="AI1383" i="10"/>
  <c r="AJ1375" i="10"/>
  <c r="AI1375" i="10"/>
  <c r="AJ1367" i="10"/>
  <c r="AI1367" i="10"/>
  <c r="AJ1359" i="10"/>
  <c r="AI1359" i="10"/>
  <c r="AI1351" i="10"/>
  <c r="AJ1351" i="10"/>
  <c r="AJ1343" i="10"/>
  <c r="AI1343" i="10"/>
  <c r="AJ1335" i="10"/>
  <c r="AI1335" i="10"/>
  <c r="AI1327" i="10"/>
  <c r="AJ1327" i="10"/>
  <c r="AI1319" i="10"/>
  <c r="AJ1319" i="10"/>
  <c r="AJ1311" i="10"/>
  <c r="AI1311" i="10"/>
  <c r="AJ1303" i="10"/>
  <c r="AI1303" i="10"/>
  <c r="AJ1295" i="10"/>
  <c r="AI1295" i="10"/>
  <c r="AJ1287" i="10"/>
  <c r="AI1287" i="10"/>
  <c r="AJ1279" i="10"/>
  <c r="AI1279" i="10"/>
  <c r="AI1271" i="10"/>
  <c r="AJ1271" i="10"/>
  <c r="AI1263" i="10"/>
  <c r="AJ1263" i="10"/>
  <c r="AI1255" i="10"/>
  <c r="AJ1255" i="10"/>
  <c r="AJ1247" i="10"/>
  <c r="AI1247" i="10"/>
  <c r="AI1239" i="10"/>
  <c r="AJ1239" i="10"/>
  <c r="AJ1231" i="10"/>
  <c r="AI1231" i="10"/>
  <c r="AJ1223" i="10"/>
  <c r="AI1223" i="10"/>
  <c r="AJ1215" i="10"/>
  <c r="AI1215" i="10"/>
  <c r="AI1207" i="10"/>
  <c r="AJ1207" i="10"/>
  <c r="AI1199" i="10"/>
  <c r="AJ1199" i="10"/>
  <c r="AI1191" i="10"/>
  <c r="AJ1191" i="10"/>
  <c r="AJ1183" i="10"/>
  <c r="AI1183" i="10"/>
  <c r="AI1175" i="10"/>
  <c r="AJ1175" i="10"/>
  <c r="AI1167" i="10"/>
  <c r="AJ1167" i="10"/>
  <c r="AJ1159" i="10"/>
  <c r="AI1159" i="10"/>
  <c r="AJ1151" i="10"/>
  <c r="AI1151" i="10"/>
  <c r="AI1143" i="10"/>
  <c r="AJ1143" i="10"/>
  <c r="AI1135" i="10"/>
  <c r="AJ1135" i="10"/>
  <c r="AI1127" i="10"/>
  <c r="AJ1127" i="10"/>
  <c r="AJ1119" i="10"/>
  <c r="AI1119" i="10"/>
  <c r="AI1111" i="10"/>
  <c r="AJ1111" i="10"/>
  <c r="AJ1103" i="10"/>
  <c r="AI1103" i="10"/>
  <c r="AJ1095" i="10"/>
  <c r="AI1095" i="10"/>
  <c r="AJ1087" i="10"/>
  <c r="AI1087" i="10"/>
  <c r="AI1079" i="10"/>
  <c r="AJ1079" i="10"/>
  <c r="AI1071" i="10"/>
  <c r="AJ1071" i="10"/>
  <c r="AI1063" i="10"/>
  <c r="AJ1063" i="10"/>
  <c r="AJ1055" i="10"/>
  <c r="AI1055" i="10"/>
  <c r="AI1047" i="10"/>
  <c r="AJ1047" i="10"/>
  <c r="AI1039" i="10"/>
  <c r="AJ1039" i="10"/>
  <c r="AJ1031" i="10"/>
  <c r="AI1031" i="10"/>
  <c r="AJ1023" i="10"/>
  <c r="AI1023" i="10"/>
  <c r="AI1015" i="10"/>
  <c r="AJ1015" i="10"/>
  <c r="AI1007" i="10"/>
  <c r="AJ1007" i="10"/>
  <c r="AI999" i="10"/>
  <c r="AJ999" i="10"/>
  <c r="AJ991" i="10"/>
  <c r="AI991" i="10"/>
  <c r="AI983" i="10"/>
  <c r="AJ983" i="10"/>
  <c r="AI975" i="10"/>
  <c r="AJ975" i="10"/>
  <c r="AI967" i="10"/>
  <c r="AJ967" i="10"/>
  <c r="AJ959" i="10"/>
  <c r="AI959" i="10"/>
  <c r="AI951" i="10"/>
  <c r="AJ951" i="10"/>
  <c r="AI943" i="10"/>
  <c r="AJ943" i="10"/>
  <c r="AI935" i="10"/>
  <c r="AJ935" i="10"/>
  <c r="AJ927" i="10"/>
  <c r="AI927" i="10"/>
  <c r="AI919" i="10"/>
  <c r="AJ919" i="10"/>
  <c r="AI911" i="10"/>
  <c r="AJ911" i="10"/>
  <c r="AI903" i="10"/>
  <c r="AJ903" i="10"/>
  <c r="AJ895" i="10"/>
  <c r="AI895" i="10"/>
  <c r="AI887" i="10"/>
  <c r="AJ887" i="10"/>
  <c r="AI879" i="10"/>
  <c r="AJ879" i="10"/>
  <c r="AI871" i="10"/>
  <c r="AJ871" i="10"/>
  <c r="AJ863" i="10"/>
  <c r="AI863" i="10"/>
  <c r="AI855" i="10"/>
  <c r="AJ855" i="10"/>
  <c r="AI847" i="10"/>
  <c r="AJ847" i="10"/>
  <c r="AJ839" i="10"/>
  <c r="AI839" i="10"/>
  <c r="AJ831" i="10"/>
  <c r="AI831" i="10"/>
  <c r="AI823" i="10"/>
  <c r="AJ823" i="10"/>
  <c r="AI815" i="10"/>
  <c r="AJ815" i="10"/>
  <c r="AI807" i="10"/>
  <c r="AJ807" i="10"/>
  <c r="AJ799" i="10"/>
  <c r="AI799" i="10"/>
  <c r="AI791" i="10"/>
  <c r="AJ791" i="10"/>
  <c r="AI783" i="10"/>
  <c r="AJ783" i="10"/>
  <c r="AI775" i="10"/>
  <c r="AJ775" i="10"/>
  <c r="AJ767" i="10"/>
  <c r="AI767" i="10"/>
  <c r="AI759" i="10"/>
  <c r="AJ759" i="10"/>
  <c r="AI751" i="10"/>
  <c r="AJ751" i="10"/>
  <c r="AI743" i="10"/>
  <c r="AJ743" i="10"/>
  <c r="AJ735" i="10"/>
  <c r="AI735" i="10"/>
  <c r="AI727" i="10"/>
  <c r="AJ727" i="10"/>
  <c r="AI719" i="10"/>
  <c r="AJ719" i="10"/>
  <c r="AJ711" i="10"/>
  <c r="AI711" i="10"/>
  <c r="AJ703" i="10"/>
  <c r="AI703" i="10"/>
  <c r="AI695" i="10"/>
  <c r="AJ695" i="10"/>
  <c r="AI687" i="10"/>
  <c r="AJ687" i="10"/>
  <c r="AI679" i="10"/>
  <c r="AJ679" i="10"/>
  <c r="AJ671" i="10"/>
  <c r="AI671" i="10"/>
  <c r="AI663" i="10"/>
  <c r="AJ663" i="10"/>
  <c r="AI655" i="10"/>
  <c r="AJ655" i="10"/>
  <c r="AI647" i="10"/>
  <c r="AJ647" i="10"/>
  <c r="AJ639" i="10"/>
  <c r="AI639" i="10"/>
  <c r="AI631" i="10"/>
  <c r="AJ631" i="10"/>
  <c r="AI623" i="10"/>
  <c r="AJ623" i="10"/>
  <c r="AI615" i="10"/>
  <c r="AJ615" i="10"/>
  <c r="AJ607" i="10"/>
  <c r="AI607" i="10"/>
  <c r="AI599" i="10"/>
  <c r="AJ599" i="10"/>
  <c r="AI591" i="10"/>
  <c r="AJ591" i="10"/>
  <c r="AJ583" i="10"/>
  <c r="AI583" i="10"/>
  <c r="AJ575" i="10"/>
  <c r="AI575" i="10"/>
  <c r="AI567" i="10"/>
  <c r="AJ567" i="10"/>
  <c r="AI559" i="10"/>
  <c r="AJ559" i="10"/>
  <c r="AI551" i="10"/>
  <c r="AJ551" i="10"/>
  <c r="AJ543" i="10"/>
  <c r="AI543" i="10"/>
  <c r="AI535" i="10"/>
  <c r="AJ535" i="10"/>
  <c r="AI527" i="10"/>
  <c r="AJ527" i="10"/>
  <c r="AI519" i="10"/>
  <c r="AJ519" i="10"/>
  <c r="AJ511" i="10"/>
  <c r="AI511" i="10"/>
  <c r="AJ503" i="10"/>
  <c r="AI503" i="10"/>
  <c r="AJ495" i="10"/>
  <c r="AI495" i="10"/>
  <c r="AJ487" i="10"/>
  <c r="AI487" i="10"/>
  <c r="AJ479" i="10"/>
  <c r="AI479" i="10"/>
  <c r="AJ471" i="10"/>
  <c r="AI471" i="10"/>
  <c r="AJ463" i="10"/>
  <c r="AI463" i="10"/>
  <c r="AJ455" i="10"/>
  <c r="AI455" i="10"/>
  <c r="AJ447" i="10"/>
  <c r="AI447" i="10"/>
  <c r="AJ439" i="10"/>
  <c r="AI439" i="10"/>
  <c r="AJ431" i="10"/>
  <c r="AI431" i="10"/>
  <c r="AJ423" i="10"/>
  <c r="AI423" i="10"/>
  <c r="AJ415" i="10"/>
  <c r="AI415" i="10"/>
  <c r="AJ407" i="10"/>
  <c r="AI407" i="10"/>
  <c r="AJ399" i="10"/>
  <c r="AI399" i="10"/>
  <c r="AJ391" i="10"/>
  <c r="AI391" i="10"/>
  <c r="AJ383" i="10"/>
  <c r="AI383" i="10"/>
  <c r="AJ375" i="10"/>
  <c r="AI375" i="10"/>
  <c r="AJ367" i="10"/>
  <c r="AI367" i="10"/>
  <c r="AJ359" i="10"/>
  <c r="AI359" i="10"/>
  <c r="AJ351" i="10"/>
  <c r="AI351" i="10"/>
  <c r="AJ343" i="10"/>
  <c r="AI343" i="10"/>
  <c r="AJ335" i="10"/>
  <c r="AI335" i="10"/>
  <c r="AJ327" i="10"/>
  <c r="AI327" i="10"/>
  <c r="AJ319" i="10"/>
  <c r="AI319" i="10"/>
  <c r="AJ311" i="10"/>
  <c r="AI311" i="10"/>
  <c r="AJ303" i="10"/>
  <c r="AI303" i="10"/>
  <c r="AJ295" i="10"/>
  <c r="AI295" i="10"/>
  <c r="AJ287" i="10"/>
  <c r="AI287" i="10"/>
  <c r="AJ279" i="10"/>
  <c r="AI279" i="10"/>
  <c r="AJ271" i="10"/>
  <c r="AI271" i="10"/>
  <c r="AJ263" i="10"/>
  <c r="AI263" i="10"/>
  <c r="AJ255" i="10"/>
  <c r="AI255" i="10"/>
  <c r="AJ247" i="10"/>
  <c r="AI247" i="10"/>
  <c r="AJ239" i="10"/>
  <c r="AI239" i="10"/>
  <c r="AJ231" i="10"/>
  <c r="AI231" i="10"/>
  <c r="AF672" i="10"/>
  <c r="AG672" i="10"/>
  <c r="AF664" i="10"/>
  <c r="AG664" i="10"/>
  <c r="AF656" i="10"/>
  <c r="AG656" i="10"/>
  <c r="AF648" i="10"/>
  <c r="AG648" i="10"/>
  <c r="AF640" i="10"/>
  <c r="AG640" i="10"/>
  <c r="AF632" i="10"/>
  <c r="AG632" i="10"/>
  <c r="AF624" i="10"/>
  <c r="AG624" i="10"/>
  <c r="AF616" i="10"/>
  <c r="AG616" i="10"/>
  <c r="AF608" i="10"/>
  <c r="AG608" i="10"/>
  <c r="AF600" i="10"/>
  <c r="AG600" i="10"/>
  <c r="AF592" i="10"/>
  <c r="AG592" i="10"/>
  <c r="AF584" i="10"/>
  <c r="AG584" i="10"/>
  <c r="AF576" i="10"/>
  <c r="AG576" i="10"/>
  <c r="AF568" i="10"/>
  <c r="AG568" i="10"/>
  <c r="AF560" i="10"/>
  <c r="AG560" i="10"/>
  <c r="AF552" i="10"/>
  <c r="AG552" i="10"/>
  <c r="AF544" i="10"/>
  <c r="AG544" i="10"/>
  <c r="AF536" i="10"/>
  <c r="AG536" i="10"/>
  <c r="AF528" i="10"/>
  <c r="AG528" i="10"/>
  <c r="AF520" i="10"/>
  <c r="AG520" i="10"/>
  <c r="AF512" i="10"/>
  <c r="AG512" i="10"/>
  <c r="AF504" i="10"/>
  <c r="AG504" i="10"/>
  <c r="AF496" i="10"/>
  <c r="AG496" i="10"/>
  <c r="AF488" i="10"/>
  <c r="AG488" i="10"/>
  <c r="AF480" i="10"/>
  <c r="AG480" i="10"/>
  <c r="AF472" i="10"/>
  <c r="AG472" i="10"/>
  <c r="AF464" i="10"/>
  <c r="AG464" i="10"/>
  <c r="AF456" i="10"/>
  <c r="AG456" i="10"/>
  <c r="AF448" i="10"/>
  <c r="AG448" i="10"/>
  <c r="AF440" i="10"/>
  <c r="AG440" i="10"/>
  <c r="AF432" i="10"/>
  <c r="AG432" i="10"/>
  <c r="AF424" i="10"/>
  <c r="AG424" i="10"/>
  <c r="AF416" i="10"/>
  <c r="AG416" i="10"/>
  <c r="AF408" i="10"/>
  <c r="AG408" i="10"/>
  <c r="AF400" i="10"/>
  <c r="AG400" i="10"/>
  <c r="AF392" i="10"/>
  <c r="AG392" i="10"/>
  <c r="AF384" i="10"/>
  <c r="AG384" i="10"/>
  <c r="AF376" i="10"/>
  <c r="AG376" i="10"/>
  <c r="AF368" i="10"/>
  <c r="AG368" i="10"/>
  <c r="AF360" i="10"/>
  <c r="AG360" i="10"/>
  <c r="AF352" i="10"/>
  <c r="AG352" i="10"/>
  <c r="AF344" i="10"/>
  <c r="AG344" i="10"/>
  <c r="AF336" i="10"/>
  <c r="AG336" i="10"/>
  <c r="AF328" i="10"/>
  <c r="AG328" i="10"/>
  <c r="AF320" i="10"/>
  <c r="AG320" i="10"/>
  <c r="AF312" i="10"/>
  <c r="AG312" i="10"/>
  <c r="AF304" i="10"/>
  <c r="AG304" i="10"/>
  <c r="AF296" i="10"/>
  <c r="AG296" i="10"/>
  <c r="AF288" i="10"/>
  <c r="AG288" i="10"/>
  <c r="AF280" i="10"/>
  <c r="AG280" i="10"/>
  <c r="AF272" i="10"/>
  <c r="AG272" i="10"/>
  <c r="AF264" i="10"/>
  <c r="AG264" i="10"/>
  <c r="AF256" i="10"/>
  <c r="AG256" i="10"/>
  <c r="AF248" i="10"/>
  <c r="AG248" i="10"/>
  <c r="AF240" i="10"/>
  <c r="AG240" i="10"/>
  <c r="AF232" i="10"/>
  <c r="AG232" i="10"/>
  <c r="AF224" i="10"/>
  <c r="AG224" i="10"/>
  <c r="AF216" i="10"/>
  <c r="AG216" i="10"/>
  <c r="AF208" i="10"/>
  <c r="AG208" i="10"/>
  <c r="AF200" i="10"/>
  <c r="AG200" i="10"/>
  <c r="AF192" i="10"/>
  <c r="AG192" i="10"/>
  <c r="AF184" i="10"/>
  <c r="AG184" i="10"/>
  <c r="AF176" i="10"/>
  <c r="AG176" i="10"/>
  <c r="AF168" i="10"/>
  <c r="AG168" i="10"/>
  <c r="AF160" i="10"/>
  <c r="AG160" i="10"/>
  <c r="AF152" i="10"/>
  <c r="AG152" i="10"/>
  <c r="AF144" i="10"/>
  <c r="AG144" i="10"/>
  <c r="AF136" i="10"/>
  <c r="AG136" i="10"/>
  <c r="AF128" i="10"/>
  <c r="AG128" i="10"/>
  <c r="AF120" i="10"/>
  <c r="AG120" i="10"/>
  <c r="AF112" i="10"/>
  <c r="AG112" i="10"/>
  <c r="AF104" i="10"/>
  <c r="AG104" i="10"/>
  <c r="AF96" i="10"/>
  <c r="AG96" i="10"/>
  <c r="AF88" i="10"/>
  <c r="AG88" i="10"/>
  <c r="AF80" i="10"/>
  <c r="AG80" i="10"/>
  <c r="AF72" i="10"/>
  <c r="AG72" i="10"/>
  <c r="AF64" i="10"/>
  <c r="AG64" i="10"/>
  <c r="AF56" i="10"/>
  <c r="AG56" i="10"/>
  <c r="AF48" i="10"/>
  <c r="AG48" i="10"/>
  <c r="AF40" i="10"/>
  <c r="AG40" i="10"/>
  <c r="AF32" i="10"/>
  <c r="AG32" i="10"/>
  <c r="AF24" i="10"/>
  <c r="AG24" i="10"/>
  <c r="AF16" i="10"/>
  <c r="AG16" i="10"/>
  <c r="AI9" i="10"/>
  <c r="AJ9" i="10"/>
  <c r="AI1502" i="10"/>
  <c r="AJ1502" i="10"/>
  <c r="AI1494" i="10"/>
  <c r="AJ1494" i="10"/>
  <c r="AI1486" i="10"/>
  <c r="AJ1486" i="10"/>
  <c r="AI1478" i="10"/>
  <c r="AJ1478" i="10"/>
  <c r="AI1470" i="10"/>
  <c r="AJ1470" i="10"/>
  <c r="AI1462" i="10"/>
  <c r="AJ1462" i="10"/>
  <c r="AJ1454" i="10"/>
  <c r="AI1454" i="10"/>
  <c r="AI1446" i="10"/>
  <c r="AJ1446" i="10"/>
  <c r="AJ1438" i="10"/>
  <c r="AI1438" i="10"/>
  <c r="AI1430" i="10"/>
  <c r="AJ1430" i="10"/>
  <c r="AJ1422" i="10"/>
  <c r="AI1422" i="10"/>
  <c r="AI1414" i="10"/>
  <c r="AJ1414" i="10"/>
  <c r="AI1406" i="10"/>
  <c r="AJ1406" i="10"/>
  <c r="AJ1398" i="10"/>
  <c r="AI1398" i="10"/>
  <c r="AJ1390" i="10"/>
  <c r="AI1390" i="10"/>
  <c r="AI1382" i="10"/>
  <c r="AJ1382" i="10"/>
  <c r="AI1374" i="10"/>
  <c r="AJ1374" i="10"/>
  <c r="AJ1366" i="10"/>
  <c r="AI1366" i="10"/>
  <c r="AJ1358" i="10"/>
  <c r="AI1358" i="10"/>
  <c r="AI1350" i="10"/>
  <c r="AJ1350" i="10"/>
  <c r="AI1342" i="10"/>
  <c r="AJ1342" i="10"/>
  <c r="AJ1334" i="10"/>
  <c r="AI1334" i="10"/>
  <c r="AJ1326" i="10"/>
  <c r="AI1326" i="10"/>
  <c r="AJ1318" i="10"/>
  <c r="AI1318" i="10"/>
  <c r="AJ1310" i="10"/>
  <c r="AI1310" i="10"/>
  <c r="AJ1302" i="10"/>
  <c r="AI1302" i="10"/>
  <c r="AJ1294" i="10"/>
  <c r="AI1294" i="10"/>
  <c r="AJ1286" i="10"/>
  <c r="AI1286" i="10"/>
  <c r="AJ1278" i="10"/>
  <c r="AI1278" i="10"/>
  <c r="AJ1270" i="10"/>
  <c r="AI1270" i="10"/>
  <c r="AI1262" i="10"/>
  <c r="AJ1262" i="10"/>
  <c r="AI1254" i="10"/>
  <c r="AJ1254" i="10"/>
  <c r="AI1246" i="10"/>
  <c r="AJ1246" i="10"/>
  <c r="AJ1238" i="10"/>
  <c r="AI1238" i="10"/>
  <c r="AI1230" i="10"/>
  <c r="AJ1230" i="10"/>
  <c r="AI1222" i="10"/>
  <c r="AJ1222" i="10"/>
  <c r="AJ1214" i="10"/>
  <c r="AI1214" i="10"/>
  <c r="AJ1206" i="10"/>
  <c r="AI1206" i="10"/>
  <c r="AI1198" i="10"/>
  <c r="AJ1198" i="10"/>
  <c r="AI1190" i="10"/>
  <c r="AJ1190" i="10"/>
  <c r="AI1182" i="10"/>
  <c r="AJ1182" i="10"/>
  <c r="AJ1174" i="10"/>
  <c r="AI1174" i="10"/>
  <c r="AI1166" i="10"/>
  <c r="AJ1166" i="10"/>
  <c r="AJ1158" i="10"/>
  <c r="AI1158" i="10"/>
  <c r="AJ1150" i="10"/>
  <c r="AI1150" i="10"/>
  <c r="AJ1142" i="10"/>
  <c r="AI1142" i="10"/>
  <c r="AI1134" i="10"/>
  <c r="AJ1134" i="10"/>
  <c r="AI1126" i="10"/>
  <c r="AJ1126" i="10"/>
  <c r="AI1118" i="10"/>
  <c r="AJ1118" i="10"/>
  <c r="AJ1110" i="10"/>
  <c r="AI1110" i="10"/>
  <c r="AI1102" i="10"/>
  <c r="AJ1102" i="10"/>
  <c r="AI1094" i="10"/>
  <c r="AJ1094" i="10"/>
  <c r="AJ1086" i="10"/>
  <c r="AI1086" i="10"/>
  <c r="AJ1078" i="10"/>
  <c r="AI1078" i="10"/>
  <c r="AI1070" i="10"/>
  <c r="AJ1070" i="10"/>
  <c r="AI1062" i="10"/>
  <c r="AJ1062" i="10"/>
  <c r="AI1054" i="10"/>
  <c r="AJ1054" i="10"/>
  <c r="AJ1046" i="10"/>
  <c r="AI1046" i="10"/>
  <c r="AI1038" i="10"/>
  <c r="AJ1038" i="10"/>
  <c r="AJ1030" i="10"/>
  <c r="AI1030" i="10"/>
  <c r="AJ1022" i="10"/>
  <c r="AI1022" i="10"/>
  <c r="AJ1014" i="10"/>
  <c r="AI1014" i="10"/>
  <c r="AI1006" i="10"/>
  <c r="AJ1006" i="10"/>
  <c r="AJ998" i="10"/>
  <c r="AI998" i="10"/>
  <c r="AI990" i="10"/>
  <c r="AJ990" i="10"/>
  <c r="AI982" i="10"/>
  <c r="AJ982" i="10"/>
  <c r="AI974" i="10"/>
  <c r="AJ974" i="10"/>
  <c r="AJ966" i="10"/>
  <c r="AI966" i="10"/>
  <c r="AI958" i="10"/>
  <c r="AJ958" i="10"/>
  <c r="AJ950" i="10"/>
  <c r="AI950" i="10"/>
  <c r="AI942" i="10"/>
  <c r="AJ942" i="10"/>
  <c r="AI934" i="10"/>
  <c r="AJ934" i="10"/>
  <c r="AI926" i="10"/>
  <c r="AJ926" i="10"/>
  <c r="AJ918" i="10"/>
  <c r="AI918" i="10"/>
  <c r="AI910" i="10"/>
  <c r="AJ910" i="10"/>
  <c r="AI902" i="10"/>
  <c r="AJ902" i="10"/>
  <c r="AJ894" i="10"/>
  <c r="AI894" i="10"/>
  <c r="AJ886" i="10"/>
  <c r="AI886" i="10"/>
  <c r="AI878" i="10"/>
  <c r="AJ878" i="10"/>
  <c r="AI870" i="10"/>
  <c r="AJ870" i="10"/>
  <c r="AI862" i="10"/>
  <c r="AJ862" i="10"/>
  <c r="AJ854" i="10"/>
  <c r="AI854" i="10"/>
  <c r="AI846" i="10"/>
  <c r="AJ846" i="10"/>
  <c r="AI838" i="10"/>
  <c r="AJ838" i="10"/>
  <c r="AI830" i="10"/>
  <c r="AJ830" i="10"/>
  <c r="AJ822" i="10"/>
  <c r="AI822" i="10"/>
  <c r="AI814" i="10"/>
  <c r="AJ814" i="10"/>
  <c r="AI806" i="10"/>
  <c r="AJ806" i="10"/>
  <c r="AI798" i="10"/>
  <c r="AJ798" i="10"/>
  <c r="AJ790" i="10"/>
  <c r="AI790" i="10"/>
  <c r="AI782" i="10"/>
  <c r="AJ782" i="10"/>
  <c r="AI774" i="10"/>
  <c r="AJ774" i="10"/>
  <c r="AJ766" i="10"/>
  <c r="AI766" i="10"/>
  <c r="AJ758" i="10"/>
  <c r="AI758" i="10"/>
  <c r="AI750" i="10"/>
  <c r="AJ750" i="10"/>
  <c r="AI742" i="10"/>
  <c r="AJ742" i="10"/>
  <c r="AI734" i="10"/>
  <c r="AJ734" i="10"/>
  <c r="AJ726" i="10"/>
  <c r="AI726" i="10"/>
  <c r="AI718" i="10"/>
  <c r="AJ718" i="10"/>
  <c r="AI710" i="10"/>
  <c r="AJ710" i="10"/>
  <c r="AI702" i="10"/>
  <c r="AJ702" i="10"/>
  <c r="AJ694" i="10"/>
  <c r="AI694" i="10"/>
  <c r="AI686" i="10"/>
  <c r="AJ686" i="10"/>
  <c r="AI678" i="10"/>
  <c r="AJ678" i="10"/>
  <c r="AI670" i="10"/>
  <c r="AJ670" i="10"/>
  <c r="AJ662" i="10"/>
  <c r="AI662" i="10"/>
  <c r="AI654" i="10"/>
  <c r="AJ654" i="10"/>
  <c r="AI646" i="10"/>
  <c r="AJ646" i="10"/>
  <c r="AJ638" i="10"/>
  <c r="AI638" i="10"/>
  <c r="AJ630" i="10"/>
  <c r="AI630" i="10"/>
  <c r="AI622" i="10"/>
  <c r="AJ622" i="10"/>
  <c r="AI614" i="10"/>
  <c r="AJ614" i="10"/>
  <c r="AI606" i="10"/>
  <c r="AJ606" i="10"/>
  <c r="AJ598" i="10"/>
  <c r="AI598" i="10"/>
  <c r="AJ574" i="10"/>
  <c r="AI892" i="10"/>
  <c r="AJ892" i="10"/>
  <c r="AI884" i="10"/>
  <c r="AJ884" i="10"/>
  <c r="AI876" i="10"/>
  <c r="AJ876" i="10"/>
  <c r="AI868" i="10"/>
  <c r="AJ868" i="10"/>
  <c r="AI860" i="10"/>
  <c r="AJ860" i="10"/>
  <c r="AI852" i="10"/>
  <c r="AJ852" i="10"/>
  <c r="AI844" i="10"/>
  <c r="AJ844" i="10"/>
  <c r="AI836" i="10"/>
  <c r="AJ836" i="10"/>
  <c r="AI828" i="10"/>
  <c r="AJ828" i="10"/>
  <c r="AI820" i="10"/>
  <c r="AJ820" i="10"/>
  <c r="AI812" i="10"/>
  <c r="AJ812" i="10"/>
  <c r="AI804" i="10"/>
  <c r="AJ804" i="10"/>
  <c r="AI796" i="10"/>
  <c r="AJ796" i="10"/>
  <c r="AI788" i="10"/>
  <c r="AJ788" i="10"/>
  <c r="AI780" i="10"/>
  <c r="AJ780" i="10"/>
  <c r="AI772" i="10"/>
  <c r="AJ772" i="10"/>
  <c r="AI764" i="10"/>
  <c r="AJ764" i="10"/>
  <c r="AI756" i="10"/>
  <c r="AJ756" i="10"/>
  <c r="AI748" i="10"/>
  <c r="AJ748" i="10"/>
  <c r="AI740" i="10"/>
  <c r="AJ740" i="10"/>
  <c r="AI732" i="10"/>
  <c r="AJ732" i="10"/>
  <c r="AI724" i="10"/>
  <c r="AJ724" i="10"/>
  <c r="AI716" i="10"/>
  <c r="AJ716" i="10"/>
  <c r="AI708" i="10"/>
  <c r="AJ708" i="10"/>
  <c r="AI700" i="10"/>
  <c r="AJ700" i="10"/>
  <c r="AI692" i="10"/>
  <c r="AJ692" i="10"/>
  <c r="AI684" i="10"/>
  <c r="AJ684" i="10"/>
  <c r="AI676" i="10"/>
  <c r="AJ676" i="10"/>
  <c r="AI668" i="10"/>
  <c r="AJ668" i="10"/>
  <c r="AI660" i="10"/>
  <c r="AJ660" i="10"/>
  <c r="AI652" i="10"/>
  <c r="AJ652" i="10"/>
  <c r="AI644" i="10"/>
  <c r="AJ644" i="10"/>
  <c r="AI636" i="10"/>
  <c r="AJ636" i="10"/>
  <c r="AI628" i="10"/>
  <c r="AJ628" i="10"/>
  <c r="AI620" i="10"/>
  <c r="AJ620" i="10"/>
  <c r="AI612" i="10"/>
  <c r="AJ612" i="10"/>
  <c r="AI604" i="10"/>
  <c r="AJ604" i="10"/>
  <c r="AI596" i="10"/>
  <c r="AJ596" i="10"/>
  <c r="AI588" i="10"/>
  <c r="AJ588" i="10"/>
  <c r="AI580" i="10"/>
  <c r="AJ580" i="10"/>
  <c r="AI572" i="10"/>
  <c r="AJ572" i="10"/>
  <c r="AI564" i="10"/>
  <c r="AJ564" i="10"/>
  <c r="AI556" i="10"/>
  <c r="AJ556" i="10"/>
  <c r="AI548" i="10"/>
  <c r="AJ548" i="10"/>
  <c r="AI540" i="10"/>
  <c r="AJ540" i="10"/>
  <c r="AI532" i="10"/>
  <c r="AJ532" i="10"/>
  <c r="AI524" i="10"/>
  <c r="AJ524" i="10"/>
  <c r="AI516" i="10"/>
  <c r="AJ516" i="10"/>
  <c r="AJ508" i="10"/>
  <c r="AI508" i="10"/>
  <c r="AI500" i="10"/>
  <c r="AJ500" i="10"/>
  <c r="AI492" i="10"/>
  <c r="AJ492" i="10"/>
  <c r="AI484" i="10"/>
  <c r="AJ484" i="10"/>
  <c r="AJ476" i="10"/>
  <c r="AI476" i="10"/>
  <c r="AI468" i="10"/>
  <c r="AJ468" i="10"/>
  <c r="AI460" i="10"/>
  <c r="AJ460" i="10"/>
  <c r="AJ452" i="10"/>
  <c r="AI452" i="10"/>
  <c r="AJ444" i="10"/>
  <c r="AI444" i="10"/>
  <c r="AI436" i="10"/>
  <c r="AJ436" i="10"/>
  <c r="AI428" i="10"/>
  <c r="AJ428" i="10"/>
  <c r="AI420" i="10"/>
  <c r="AJ420" i="10"/>
  <c r="AJ412" i="10"/>
  <c r="AI412" i="10"/>
  <c r="AI404" i="10"/>
  <c r="AJ404" i="10"/>
  <c r="AI396" i="10"/>
  <c r="AJ396" i="10"/>
  <c r="AI388" i="10"/>
  <c r="AJ388" i="10"/>
  <c r="AJ380" i="10"/>
  <c r="AI380" i="10"/>
  <c r="AI372" i="10"/>
  <c r="AJ372" i="10"/>
  <c r="AI364" i="10"/>
  <c r="AJ364" i="10"/>
  <c r="AJ356" i="10"/>
  <c r="AI356" i="10"/>
  <c r="AJ348" i="10"/>
  <c r="AI348" i="10"/>
  <c r="AI340" i="10"/>
  <c r="AJ340" i="10"/>
  <c r="AI332" i="10"/>
  <c r="AJ332" i="10"/>
  <c r="AI324" i="10"/>
  <c r="AJ324" i="10"/>
  <c r="AJ316" i="10"/>
  <c r="AI316" i="10"/>
  <c r="AI308" i="10"/>
  <c r="AJ308" i="10"/>
  <c r="AI300" i="10"/>
  <c r="AJ300" i="10"/>
  <c r="AI292" i="10"/>
  <c r="AJ292" i="10"/>
  <c r="AJ284" i="10"/>
  <c r="AI284" i="10"/>
  <c r="AI276" i="10"/>
  <c r="AJ276" i="10"/>
  <c r="AI268" i="10"/>
  <c r="AJ268" i="10"/>
  <c r="AI260" i="10"/>
  <c r="AJ260" i="10"/>
  <c r="AJ252" i="10"/>
  <c r="AI252" i="10"/>
  <c r="AI244" i="10"/>
  <c r="AJ244" i="10"/>
  <c r="AI236" i="10"/>
  <c r="AJ236" i="10"/>
  <c r="AJ228" i="10"/>
  <c r="AI228" i="10"/>
  <c r="AJ220" i="10"/>
  <c r="AI220" i="10"/>
  <c r="AI212" i="10"/>
  <c r="AJ212" i="10"/>
  <c r="AI204" i="10"/>
  <c r="AJ204" i="10"/>
  <c r="AI196" i="10"/>
  <c r="AJ196" i="10"/>
  <c r="AJ188" i="10"/>
  <c r="AI188" i="10"/>
  <c r="AI180" i="10"/>
  <c r="AJ180" i="10"/>
  <c r="AI172" i="10"/>
  <c r="AJ172" i="10"/>
  <c r="AI164" i="10"/>
  <c r="AJ164" i="10"/>
  <c r="AJ156" i="10"/>
  <c r="AI156" i="10"/>
  <c r="AI148" i="10"/>
  <c r="AJ148" i="10"/>
  <c r="AI140" i="10"/>
  <c r="AJ140" i="10"/>
  <c r="AI132" i="10"/>
  <c r="AJ132" i="10"/>
  <c r="AI124" i="10"/>
  <c r="AJ124" i="10"/>
  <c r="AI116" i="10"/>
  <c r="AJ116" i="10"/>
  <c r="AI108" i="10"/>
  <c r="AJ108" i="10"/>
  <c r="AI100" i="10"/>
  <c r="AJ100" i="10"/>
  <c r="AI92" i="10"/>
  <c r="AJ92" i="10"/>
  <c r="AI84" i="10"/>
  <c r="AJ84" i="10"/>
  <c r="AI76" i="10"/>
  <c r="AJ76" i="10"/>
  <c r="AI68" i="10"/>
  <c r="AJ68" i="10"/>
  <c r="AI60" i="10"/>
  <c r="AJ60" i="10"/>
  <c r="AI52" i="10"/>
  <c r="AJ52" i="10"/>
  <c r="AI44" i="10"/>
  <c r="AJ44" i="10"/>
  <c r="AI36" i="10"/>
  <c r="AJ36" i="10"/>
  <c r="AI28" i="10"/>
  <c r="AJ28" i="10"/>
  <c r="AI20" i="10"/>
  <c r="AJ20" i="10"/>
  <c r="AI12" i="10"/>
  <c r="AJ12" i="10"/>
  <c r="AL1503" i="10"/>
  <c r="AM1503" i="10"/>
  <c r="AL1495" i="10"/>
  <c r="AM1495" i="10"/>
  <c r="AL1487" i="10"/>
  <c r="AM1487" i="10"/>
  <c r="AL1479" i="10"/>
  <c r="AM1479" i="10"/>
  <c r="AL1471" i="10"/>
  <c r="AM1471" i="10"/>
  <c r="AL1463" i="10"/>
  <c r="AM1463" i="10"/>
  <c r="AL1455" i="10"/>
  <c r="AM1455" i="10"/>
  <c r="AL1447" i="10"/>
  <c r="AM1447" i="10"/>
  <c r="AL1439" i="10"/>
  <c r="AM1439" i="10"/>
  <c r="AL1431" i="10"/>
  <c r="AM1431" i="10"/>
  <c r="AL1423" i="10"/>
  <c r="AM1423" i="10"/>
  <c r="AL1415" i="10"/>
  <c r="AM1415" i="10"/>
  <c r="AL1407" i="10"/>
  <c r="AM1407" i="10"/>
  <c r="AL1399" i="10"/>
  <c r="AM1399" i="10"/>
  <c r="AL1391" i="10"/>
  <c r="AM1391" i="10"/>
  <c r="AL1383" i="10"/>
  <c r="AM1383" i="10"/>
  <c r="AL1375" i="10"/>
  <c r="AM1375" i="10"/>
  <c r="AL1367" i="10"/>
  <c r="AM1367" i="10"/>
  <c r="AL1359" i="10"/>
  <c r="AM1359" i="10"/>
  <c r="AL1351" i="10"/>
  <c r="AM1351" i="10"/>
  <c r="AL1343" i="10"/>
  <c r="AM1343" i="10"/>
  <c r="AL1335" i="10"/>
  <c r="AM1335" i="10"/>
  <c r="AL1327" i="10"/>
  <c r="AM1327" i="10"/>
  <c r="AM1319" i="10"/>
  <c r="AL1319" i="10"/>
  <c r="AM1311" i="10"/>
  <c r="AL1311" i="10"/>
  <c r="AL1303" i="10"/>
  <c r="AM1303" i="10"/>
  <c r="AL1295" i="10"/>
  <c r="AM1295" i="10"/>
  <c r="AL1287" i="10"/>
  <c r="AM1287" i="10"/>
  <c r="AM1279" i="10"/>
  <c r="AL1279" i="10"/>
  <c r="AL1271" i="10"/>
  <c r="AM1271" i="10"/>
  <c r="AM1263" i="10"/>
  <c r="AL1263" i="10"/>
  <c r="AM1255" i="10"/>
  <c r="AL1255" i="10"/>
  <c r="AM1247" i="10"/>
  <c r="AL1247" i="10"/>
  <c r="AL1239" i="10"/>
  <c r="AM1239" i="10"/>
  <c r="AL1231" i="10"/>
  <c r="AM1231" i="10"/>
  <c r="AL1223" i="10"/>
  <c r="AM1223" i="10"/>
  <c r="AL1215" i="10"/>
  <c r="AM1215" i="10"/>
  <c r="AL1207" i="10"/>
  <c r="AM1207" i="10"/>
  <c r="AL1199" i="10"/>
  <c r="AM1199" i="10"/>
  <c r="AL1191" i="10"/>
  <c r="AM1191" i="10"/>
  <c r="AL1183" i="10"/>
  <c r="AM1183" i="10"/>
  <c r="AL1175" i="10"/>
  <c r="AM1175" i="10"/>
  <c r="AL1167" i="10"/>
  <c r="AM1167" i="10"/>
  <c r="AL1159" i="10"/>
  <c r="AM1159" i="10"/>
  <c r="AL1151" i="10"/>
  <c r="AM1151" i="10"/>
  <c r="AL1143" i="10"/>
  <c r="AM1143" i="10"/>
  <c r="AL1135" i="10"/>
  <c r="AM1135" i="10"/>
  <c r="AL1127" i="10"/>
  <c r="AM1127" i="10"/>
  <c r="AL1119" i="10"/>
  <c r="AM1119" i="10"/>
  <c r="AL1111" i="10"/>
  <c r="AM1111" i="10"/>
  <c r="AL1103" i="10"/>
  <c r="AM1103" i="10"/>
  <c r="AL1095" i="10"/>
  <c r="AM1095" i="10"/>
  <c r="AL1087" i="10"/>
  <c r="AM1087" i="10"/>
  <c r="AL1079" i="10"/>
  <c r="AM1079" i="10"/>
  <c r="AL1071" i="10"/>
  <c r="AM1071" i="10"/>
  <c r="AL1063" i="10"/>
  <c r="AM1063" i="10"/>
  <c r="AL1055" i="10"/>
  <c r="AM1055" i="10"/>
  <c r="AL1047" i="10"/>
  <c r="AM1047" i="10"/>
  <c r="AL1039" i="10"/>
  <c r="AM1039" i="10"/>
  <c r="AL1031" i="10"/>
  <c r="AM1031" i="10"/>
  <c r="AL1023" i="10"/>
  <c r="AM1023" i="10"/>
  <c r="AL1015" i="10"/>
  <c r="AM1015" i="10"/>
  <c r="AL1007" i="10"/>
  <c r="AM1007" i="10"/>
  <c r="AL999" i="10"/>
  <c r="AM999" i="10"/>
  <c r="AL991" i="10"/>
  <c r="AM991" i="10"/>
  <c r="AL983" i="10"/>
  <c r="AM983" i="10"/>
  <c r="AL975" i="10"/>
  <c r="AM975" i="10"/>
  <c r="AL967" i="10"/>
  <c r="AM967" i="10"/>
  <c r="AL959" i="10"/>
  <c r="AM959" i="10"/>
  <c r="AL951" i="10"/>
  <c r="AM951" i="10"/>
  <c r="AL943" i="10"/>
  <c r="AM943" i="10"/>
  <c r="AL935" i="10"/>
  <c r="AM935" i="10"/>
  <c r="AL927" i="10"/>
  <c r="AM927" i="10"/>
  <c r="AL919" i="10"/>
  <c r="AM919" i="10"/>
  <c r="AL911" i="10"/>
  <c r="AM911" i="10"/>
  <c r="AL903" i="10"/>
  <c r="AM903" i="10"/>
  <c r="AM895" i="10"/>
  <c r="AL895" i="10"/>
  <c r="AL887" i="10"/>
  <c r="AM887" i="10"/>
  <c r="AL879" i="10"/>
  <c r="AM879" i="10"/>
  <c r="AL871" i="10"/>
  <c r="AM871" i="10"/>
  <c r="AM863" i="10"/>
  <c r="AL863" i="10"/>
  <c r="AL855" i="10"/>
  <c r="AM855" i="10"/>
  <c r="AL847" i="10"/>
  <c r="AM847" i="10"/>
  <c r="AM839" i="10"/>
  <c r="AL839" i="10"/>
  <c r="AL831" i="10"/>
  <c r="AM831" i="10"/>
  <c r="AM823" i="10"/>
  <c r="AL823" i="10"/>
  <c r="AL815" i="10"/>
  <c r="AM815" i="10"/>
  <c r="AM807" i="10"/>
  <c r="AL807" i="10"/>
  <c r="AM799" i="10"/>
  <c r="AL799" i="10"/>
  <c r="AM791" i="10"/>
  <c r="AL791" i="10"/>
  <c r="AM783" i="10"/>
  <c r="AL783" i="10"/>
  <c r="AM775" i="10"/>
  <c r="AL775" i="10"/>
  <c r="AM767" i="10"/>
  <c r="AL767" i="10"/>
  <c r="AM759" i="10"/>
  <c r="AL759" i="10"/>
  <c r="AM751" i="10"/>
  <c r="AL751" i="10"/>
  <c r="AM743" i="10"/>
  <c r="AL743" i="10"/>
  <c r="AM735" i="10"/>
  <c r="AL735" i="10"/>
  <c r="AM727" i="10"/>
  <c r="AL727" i="10"/>
  <c r="AM719" i="10"/>
  <c r="AL719" i="10"/>
  <c r="AM711" i="10"/>
  <c r="AL711" i="10"/>
  <c r="AL703" i="10"/>
  <c r="AM703" i="10"/>
  <c r="AM695" i="10"/>
  <c r="AL695" i="10"/>
  <c r="AL687" i="10"/>
  <c r="AM687" i="10"/>
  <c r="AL679" i="10"/>
  <c r="AM679" i="10"/>
  <c r="AM671" i="10"/>
  <c r="AL671" i="10"/>
  <c r="AM663" i="10"/>
  <c r="AL663" i="10"/>
  <c r="AL655" i="10"/>
  <c r="AM655" i="10"/>
  <c r="AL647" i="10"/>
  <c r="AM647" i="10"/>
  <c r="AL639" i="10"/>
  <c r="AM639" i="10"/>
  <c r="AL631" i="10"/>
  <c r="AM631" i="10"/>
  <c r="AL623" i="10"/>
  <c r="AM623" i="10"/>
  <c r="AL615" i="10"/>
  <c r="AM615" i="10"/>
  <c r="AM607" i="10"/>
  <c r="AL607" i="10"/>
  <c r="AL599" i="10"/>
  <c r="AM599" i="10"/>
  <c r="AL591" i="10"/>
  <c r="AM591" i="10"/>
  <c r="AL583" i="10"/>
  <c r="AM583" i="10"/>
  <c r="AL575" i="10"/>
  <c r="AM575" i="10"/>
  <c r="AL567" i="10"/>
  <c r="AM567" i="10"/>
  <c r="AL559" i="10"/>
  <c r="AM559" i="10"/>
  <c r="AL551" i="10"/>
  <c r="AM551" i="10"/>
  <c r="AL543" i="10"/>
  <c r="AM543" i="10"/>
  <c r="AL535" i="10"/>
  <c r="AM535" i="10"/>
  <c r="AL527" i="10"/>
  <c r="AM527" i="10"/>
  <c r="AL519" i="10"/>
  <c r="AM519" i="10"/>
  <c r="AL511" i="10"/>
  <c r="AM511" i="10"/>
  <c r="AL503" i="10"/>
  <c r="AM503" i="10"/>
  <c r="AL495" i="10"/>
  <c r="AM495" i="10"/>
  <c r="AL487" i="10"/>
  <c r="AM487" i="10"/>
  <c r="AM479" i="10"/>
  <c r="AL479" i="10"/>
  <c r="AL471" i="10"/>
  <c r="AM471" i="10"/>
  <c r="AL463" i="10"/>
  <c r="AM463" i="10"/>
  <c r="AM455" i="10"/>
  <c r="AL455" i="10"/>
  <c r="AM447" i="10"/>
  <c r="AL447" i="10"/>
  <c r="AL439" i="10"/>
  <c r="AM439" i="10"/>
  <c r="AL431" i="10"/>
  <c r="AM431" i="10"/>
  <c r="AL423" i="10"/>
  <c r="AM423" i="10"/>
  <c r="AL415" i="10"/>
  <c r="AM415" i="10"/>
  <c r="AL407" i="10"/>
  <c r="AM407" i="10"/>
  <c r="AL399" i="10"/>
  <c r="AM399" i="10"/>
  <c r="AL391" i="10"/>
  <c r="AM391" i="10"/>
  <c r="AL383" i="10"/>
  <c r="AM383" i="10"/>
  <c r="AL375" i="10"/>
  <c r="AM375" i="10"/>
  <c r="AL367" i="10"/>
  <c r="AM367" i="10"/>
  <c r="AL359" i="10"/>
  <c r="AM359" i="10"/>
  <c r="AL351" i="10"/>
  <c r="AM351" i="10"/>
  <c r="AL343" i="10"/>
  <c r="AM343" i="10"/>
  <c r="AL335" i="10"/>
  <c r="AM335" i="10"/>
  <c r="AL327" i="10"/>
  <c r="AM327" i="10"/>
  <c r="AL319" i="10"/>
  <c r="AM319" i="10"/>
  <c r="AM311" i="10"/>
  <c r="AL311" i="10"/>
  <c r="AL303" i="10"/>
  <c r="AM303" i="10"/>
  <c r="AL295" i="10"/>
  <c r="AM295" i="10"/>
  <c r="AL287" i="10"/>
  <c r="AM287" i="10"/>
  <c r="AL279" i="10"/>
  <c r="AM279" i="10"/>
  <c r="AL271" i="10"/>
  <c r="AM271" i="10"/>
  <c r="AL263" i="10"/>
  <c r="AM263" i="10"/>
  <c r="AL255" i="10"/>
  <c r="AM255" i="10"/>
  <c r="AL247" i="10"/>
  <c r="AM247" i="10"/>
  <c r="AL239" i="10"/>
  <c r="AM239" i="10"/>
  <c r="AL231" i="10"/>
  <c r="AM231" i="10"/>
  <c r="AL223" i="10"/>
  <c r="AM223" i="10"/>
  <c r="AL215" i="10"/>
  <c r="AM215" i="10"/>
  <c r="AL207" i="10"/>
  <c r="AM207" i="10"/>
  <c r="AL199" i="10"/>
  <c r="AM199" i="10"/>
  <c r="AL191" i="10"/>
  <c r="AM191" i="10"/>
  <c r="AL183" i="10"/>
  <c r="AM183" i="10"/>
  <c r="AL175" i="10"/>
  <c r="AM175" i="10"/>
  <c r="AL167" i="10"/>
  <c r="AM167" i="10"/>
  <c r="AL159" i="10"/>
  <c r="AM159" i="10"/>
  <c r="AL151" i="10"/>
  <c r="AM151" i="10"/>
  <c r="AL766" i="10"/>
  <c r="AM766" i="10"/>
  <c r="AL758" i="10"/>
  <c r="AM758" i="10"/>
  <c r="AL750" i="10"/>
  <c r="AM750" i="10"/>
  <c r="AL742" i="10"/>
  <c r="AM742" i="10"/>
  <c r="AL734" i="10"/>
  <c r="AM734" i="10"/>
  <c r="AL726" i="10"/>
  <c r="AM726" i="10"/>
  <c r="AL718" i="10"/>
  <c r="AM718" i="10"/>
  <c r="AL710" i="10"/>
  <c r="AM710" i="10"/>
  <c r="AM702" i="10"/>
  <c r="AL702" i="10"/>
  <c r="AL694" i="10"/>
  <c r="AM694" i="10"/>
  <c r="AM686" i="10"/>
  <c r="AL686" i="10"/>
  <c r="AL678" i="10"/>
  <c r="AM678" i="10"/>
  <c r="AL670" i="10"/>
  <c r="AM670" i="10"/>
  <c r="AL662" i="10"/>
  <c r="AM662" i="10"/>
  <c r="AM654" i="10"/>
  <c r="AL654" i="10"/>
  <c r="AL646" i="10"/>
  <c r="AM646" i="10"/>
  <c r="AM638" i="10"/>
  <c r="AL638" i="10"/>
  <c r="AL630" i="10"/>
  <c r="AM630" i="10"/>
  <c r="AL622" i="10"/>
  <c r="AM622" i="10"/>
  <c r="AM614" i="10"/>
  <c r="AL614" i="10"/>
  <c r="AM606" i="10"/>
  <c r="AL606" i="10"/>
  <c r="AL598" i="10"/>
  <c r="AM598" i="10"/>
  <c r="AL590" i="10"/>
  <c r="AM590" i="10"/>
  <c r="AL582" i="10"/>
  <c r="AM582" i="10"/>
  <c r="AL574" i="10"/>
  <c r="AM574" i="10"/>
  <c r="AL566" i="10"/>
  <c r="AM566" i="10"/>
  <c r="AL558" i="10"/>
  <c r="AM558" i="10"/>
  <c r="AL550" i="10"/>
  <c r="AM550" i="10"/>
  <c r="AL542" i="10"/>
  <c r="AM542" i="10"/>
  <c r="AL534" i="10"/>
  <c r="AM534" i="10"/>
  <c r="AL526" i="10"/>
  <c r="AM526" i="10"/>
  <c r="AL518" i="10"/>
  <c r="AM518" i="10"/>
  <c r="AL510" i="10"/>
  <c r="AM510" i="10"/>
  <c r="AL502" i="10"/>
  <c r="AM502" i="10"/>
  <c r="AL494" i="10"/>
  <c r="AM494" i="10"/>
  <c r="AL486" i="10"/>
  <c r="AM486" i="10"/>
  <c r="AL478" i="10"/>
  <c r="AM478" i="10"/>
  <c r="AM470" i="10"/>
  <c r="AL470" i="10"/>
  <c r="AL462" i="10"/>
  <c r="AM462" i="10"/>
  <c r="AL454" i="10"/>
  <c r="AM454" i="10"/>
  <c r="AM446" i="10"/>
  <c r="AL446" i="10"/>
  <c r="AM438" i="10"/>
  <c r="AL438" i="10"/>
  <c r="AL430" i="10"/>
  <c r="AM430" i="10"/>
  <c r="AL422" i="10"/>
  <c r="AM422" i="10"/>
  <c r="AL414" i="10"/>
  <c r="AM414" i="10"/>
  <c r="AL406" i="10"/>
  <c r="AM406" i="10"/>
  <c r="AL398" i="10"/>
  <c r="AM398" i="10"/>
  <c r="AL390" i="10"/>
  <c r="AM390" i="10"/>
  <c r="AL382" i="10"/>
  <c r="AM382" i="10"/>
  <c r="AL374" i="10"/>
  <c r="AM374" i="10"/>
  <c r="AL366" i="10"/>
  <c r="AM366" i="10"/>
  <c r="AL358" i="10"/>
  <c r="AM358" i="10"/>
  <c r="AL350" i="10"/>
  <c r="AM350" i="10"/>
  <c r="AL342" i="10"/>
  <c r="AM342" i="10"/>
  <c r="AL334" i="10"/>
  <c r="AM334" i="10"/>
  <c r="AL326" i="10"/>
  <c r="AM326" i="10"/>
  <c r="AL318" i="10"/>
  <c r="AM318" i="10"/>
  <c r="AL310" i="10"/>
  <c r="AM310" i="10"/>
  <c r="AL302" i="10"/>
  <c r="AM302" i="10"/>
  <c r="AL294" i="10"/>
  <c r="AM294" i="10"/>
  <c r="AL286" i="10"/>
  <c r="AM286" i="10"/>
  <c r="AL278" i="10"/>
  <c r="AM278" i="10"/>
  <c r="AL270" i="10"/>
  <c r="AM270" i="10"/>
  <c r="AL262" i="10"/>
  <c r="AM262" i="10"/>
  <c r="AL254" i="10"/>
  <c r="AM254" i="10"/>
  <c r="AL246" i="10"/>
  <c r="AM246" i="10"/>
  <c r="AL238" i="10"/>
  <c r="AM238" i="10"/>
  <c r="AL230" i="10"/>
  <c r="AM230" i="10"/>
  <c r="AL222" i="10"/>
  <c r="AM222" i="10"/>
  <c r="AL214" i="10"/>
  <c r="AM214" i="10"/>
  <c r="AL206" i="10"/>
  <c r="AM206" i="10"/>
  <c r="AL198" i="10"/>
  <c r="AM198" i="10"/>
  <c r="AL190" i="10"/>
  <c r="AM190" i="10"/>
  <c r="AL182" i="10"/>
  <c r="AM182" i="10"/>
  <c r="AL174" i="10"/>
  <c r="AM174" i="10"/>
  <c r="AL166" i="10"/>
  <c r="AM166" i="10"/>
  <c r="AL158" i="10"/>
  <c r="AM158" i="10"/>
  <c r="AL150" i="10"/>
  <c r="AM150" i="10"/>
  <c r="AL142" i="10"/>
  <c r="AM142" i="10"/>
  <c r="AL134" i="10"/>
  <c r="AM134" i="10"/>
  <c r="AL126" i="10"/>
  <c r="AM126" i="10"/>
  <c r="AL118" i="10"/>
  <c r="AM118" i="10"/>
  <c r="AL110" i="10"/>
  <c r="AM110" i="10"/>
  <c r="AL102" i="10"/>
  <c r="AM102" i="10"/>
  <c r="AL94" i="10"/>
  <c r="AM94" i="10"/>
  <c r="AL86" i="10"/>
  <c r="AM86" i="10"/>
  <c r="AL78" i="10"/>
  <c r="AM78" i="10"/>
  <c r="AL70" i="10"/>
  <c r="AM70" i="10"/>
  <c r="AL62" i="10"/>
  <c r="AM62" i="10"/>
  <c r="AL54" i="10"/>
  <c r="AM54" i="10"/>
  <c r="AL46" i="10"/>
  <c r="AM46" i="10"/>
  <c r="AL38" i="10"/>
  <c r="AM38" i="10"/>
  <c r="AL30" i="10"/>
  <c r="AM30" i="10"/>
  <c r="AL22" i="10"/>
  <c r="AM22" i="10"/>
  <c r="AL14" i="10"/>
  <c r="AM14" i="10"/>
  <c r="AL1341" i="10"/>
  <c r="AM1341" i="10"/>
  <c r="AM1333" i="10"/>
  <c r="AL1333" i="10"/>
  <c r="AM1325" i="10"/>
  <c r="AL1325" i="10"/>
  <c r="AM1317" i="10"/>
  <c r="AL1317" i="10"/>
  <c r="AM1309" i="10"/>
  <c r="AL1309" i="10"/>
  <c r="AM1301" i="10"/>
  <c r="AL1301" i="10"/>
  <c r="AM1293" i="10"/>
  <c r="AL1293" i="10"/>
  <c r="AM1285" i="10"/>
  <c r="AL1285" i="10"/>
  <c r="AM1277" i="10"/>
  <c r="AL1277" i="10"/>
  <c r="AM1269" i="10"/>
  <c r="AL1269" i="10"/>
  <c r="AM1261" i="10"/>
  <c r="AL1261" i="10"/>
  <c r="AM1253" i="10"/>
  <c r="AL1253" i="10"/>
  <c r="AM1245" i="10"/>
  <c r="AL1245" i="10"/>
  <c r="AM1237" i="10"/>
  <c r="AL1237" i="10"/>
  <c r="AM1229" i="10"/>
  <c r="AL1229" i="10"/>
  <c r="AM1221" i="10"/>
  <c r="AL1221" i="10"/>
  <c r="AM1213" i="10"/>
  <c r="AL1213" i="10"/>
  <c r="AM1205" i="10"/>
  <c r="AL1205" i="10"/>
  <c r="AM1197" i="10"/>
  <c r="AL1197" i="10"/>
  <c r="AM1189" i="10"/>
  <c r="AL1189" i="10"/>
  <c r="AM1181" i="10"/>
  <c r="AL1181" i="10"/>
  <c r="AM1173" i="10"/>
  <c r="AL1173" i="10"/>
  <c r="AM1165" i="10"/>
  <c r="AL1165" i="10"/>
  <c r="AM1157" i="10"/>
  <c r="AL1157" i="10"/>
  <c r="AM1149" i="10"/>
  <c r="AL1149" i="10"/>
  <c r="AM1141" i="10"/>
  <c r="AL1141" i="10"/>
  <c r="AM1133" i="10"/>
  <c r="AL1133" i="10"/>
  <c r="AM1125" i="10"/>
  <c r="AL1125" i="10"/>
  <c r="AM1117" i="10"/>
  <c r="AL1117" i="10"/>
  <c r="AM1109" i="10"/>
  <c r="AL1109" i="10"/>
  <c r="AM1101" i="10"/>
  <c r="AL1101" i="10"/>
  <c r="AM1093" i="10"/>
  <c r="AL1093" i="10"/>
  <c r="AM1085" i="10"/>
  <c r="AL1085" i="10"/>
  <c r="AM1077" i="10"/>
  <c r="AL1077" i="10"/>
  <c r="AM1069" i="10"/>
  <c r="AL1069" i="10"/>
  <c r="AM1061" i="10"/>
  <c r="AL1061" i="10"/>
  <c r="AM1053" i="10"/>
  <c r="AL1053" i="10"/>
  <c r="AM1045" i="10"/>
  <c r="AL1045" i="10"/>
  <c r="AM1037" i="10"/>
  <c r="AL1037" i="10"/>
  <c r="AM1029" i="10"/>
  <c r="AL1029" i="10"/>
  <c r="AM1021" i="10"/>
  <c r="AL1021" i="10"/>
  <c r="AM1013" i="10"/>
  <c r="AL1013" i="10"/>
  <c r="AM1005" i="10"/>
  <c r="AL1005" i="10"/>
  <c r="AM997" i="10"/>
  <c r="AL997" i="10"/>
  <c r="AM989" i="10"/>
  <c r="AL989" i="10"/>
  <c r="AM981" i="10"/>
  <c r="AL981" i="10"/>
  <c r="AM973" i="10"/>
  <c r="AL973" i="10"/>
  <c r="AM965" i="10"/>
  <c r="AL965" i="10"/>
  <c r="AM957" i="10"/>
  <c r="AL957" i="10"/>
  <c r="AM949" i="10"/>
  <c r="AL949" i="10"/>
  <c r="AM941" i="10"/>
  <c r="AL941" i="10"/>
  <c r="AM933" i="10"/>
  <c r="AL933" i="10"/>
  <c r="AM925" i="10"/>
  <c r="AL925" i="10"/>
  <c r="AM917" i="10"/>
  <c r="AL917" i="10"/>
  <c r="AL909" i="10"/>
  <c r="AM909" i="10"/>
  <c r="AL901" i="10"/>
  <c r="AM901" i="10"/>
  <c r="AL893" i="10"/>
  <c r="AM893" i="10"/>
  <c r="AL885" i="10"/>
  <c r="AM885" i="10"/>
  <c r="AL877" i="10"/>
  <c r="AM877" i="10"/>
  <c r="AL869" i="10"/>
  <c r="AM869" i="10"/>
  <c r="AL861" i="10"/>
  <c r="AM861" i="10"/>
  <c r="AL853" i="10"/>
  <c r="AM853" i="10"/>
  <c r="AM845" i="10"/>
  <c r="AL845" i="10"/>
  <c r="AM837" i="10"/>
  <c r="AL837" i="10"/>
  <c r="AM829" i="10"/>
  <c r="AL829" i="10"/>
  <c r="AM821" i="10"/>
  <c r="AL821" i="10"/>
  <c r="AM813" i="10"/>
  <c r="AL813" i="10"/>
  <c r="AM805" i="10"/>
  <c r="AL805" i="10"/>
  <c r="AM797" i="10"/>
  <c r="AL797" i="10"/>
  <c r="AM789" i="10"/>
  <c r="AL789" i="10"/>
  <c r="AM781" i="10"/>
  <c r="AL781" i="10"/>
  <c r="AM773" i="10"/>
  <c r="AL773" i="10"/>
  <c r="AM765" i="10"/>
  <c r="AL765" i="10"/>
  <c r="AM757" i="10"/>
  <c r="AL757" i="10"/>
  <c r="AM749" i="10"/>
  <c r="AL749" i="10"/>
  <c r="AM741" i="10"/>
  <c r="AL741" i="10"/>
  <c r="AM733" i="10"/>
  <c r="AL733" i="10"/>
  <c r="AM725" i="10"/>
  <c r="AL725" i="10"/>
  <c r="AM717" i="10"/>
  <c r="AL717" i="10"/>
  <c r="AM709" i="10"/>
  <c r="AL709" i="10"/>
  <c r="AL701" i="10"/>
  <c r="AM701" i="10"/>
  <c r="AM693" i="10"/>
  <c r="AL693" i="10"/>
  <c r="AL685" i="10"/>
  <c r="AM685" i="10"/>
  <c r="AM677" i="10"/>
  <c r="AL677" i="10"/>
  <c r="AL669" i="10"/>
  <c r="AM669" i="10"/>
  <c r="AL661" i="10"/>
  <c r="AM661" i="10"/>
  <c r="AM653" i="10"/>
  <c r="AL653" i="10"/>
  <c r="AL645" i="10"/>
  <c r="AM645" i="10"/>
  <c r="AL637" i="10"/>
  <c r="AM637" i="10"/>
  <c r="AM629" i="10"/>
  <c r="AL629" i="10"/>
  <c r="AM621" i="10"/>
  <c r="AL621" i="10"/>
  <c r="AM613" i="10"/>
  <c r="AL613" i="10"/>
  <c r="AM605" i="10"/>
  <c r="AL605" i="10"/>
  <c r="AM597" i="10"/>
  <c r="AL597" i="10"/>
  <c r="AL589" i="10"/>
  <c r="AM589" i="10"/>
  <c r="AL581" i="10"/>
  <c r="AM581" i="10"/>
  <c r="AL573" i="10"/>
  <c r="AM573" i="10"/>
  <c r="AL565" i="10"/>
  <c r="AM565" i="10"/>
  <c r="AL557" i="10"/>
  <c r="AM557" i="10"/>
  <c r="AL549" i="10"/>
  <c r="AM549" i="10"/>
  <c r="AL541" i="10"/>
  <c r="AM541" i="10"/>
  <c r="AL533" i="10"/>
  <c r="AM533" i="10"/>
  <c r="AL525" i="10"/>
  <c r="AM525" i="10"/>
  <c r="AL517" i="10"/>
  <c r="AM517" i="10"/>
  <c r="AL509" i="10"/>
  <c r="AM509" i="10"/>
  <c r="AL501" i="10"/>
  <c r="AM501" i="10"/>
  <c r="AL493" i="10"/>
  <c r="AM493" i="10"/>
  <c r="AM485" i="10"/>
  <c r="AL485" i="10"/>
  <c r="AM477" i="10"/>
  <c r="AL477" i="10"/>
  <c r="AM469" i="10"/>
  <c r="AL469" i="10"/>
  <c r="AM461" i="10"/>
  <c r="AL461" i="10"/>
  <c r="AM453" i="10"/>
  <c r="AL453" i="10"/>
  <c r="AM445" i="10"/>
  <c r="AL445" i="10"/>
  <c r="AM437" i="10"/>
  <c r="AL437" i="10"/>
  <c r="AM429" i="10"/>
  <c r="AL429" i="10"/>
  <c r="AM421" i="10"/>
  <c r="AL421" i="10"/>
  <c r="AM413" i="10"/>
  <c r="AL413" i="10"/>
  <c r="AM405" i="10"/>
  <c r="AL405" i="10"/>
  <c r="AM397" i="10"/>
  <c r="AL397" i="10"/>
  <c r="AM389" i="10"/>
  <c r="AL389" i="10"/>
  <c r="AM381" i="10"/>
  <c r="AL381" i="10"/>
  <c r="AM373" i="10"/>
  <c r="AL373" i="10"/>
  <c r="AM365" i="10"/>
  <c r="AL365" i="10"/>
  <c r="AM357" i="10"/>
  <c r="AL357" i="10"/>
  <c r="AM349" i="10"/>
  <c r="AL349" i="10"/>
  <c r="AM341" i="10"/>
  <c r="AL341" i="10"/>
  <c r="AM333" i="10"/>
  <c r="AL333" i="10"/>
  <c r="AM325" i="10"/>
  <c r="AL325" i="10"/>
  <c r="AL317" i="10"/>
  <c r="AM317" i="10"/>
  <c r="AL309" i="10"/>
  <c r="AM309" i="10"/>
  <c r="AM301" i="10"/>
  <c r="AL301" i="10"/>
  <c r="AL293" i="10"/>
  <c r="AM293" i="10"/>
  <c r="AL285" i="10"/>
  <c r="AM285" i="10"/>
  <c r="AL277" i="10"/>
  <c r="AM277" i="10"/>
  <c r="AL269" i="10"/>
  <c r="AM269" i="10"/>
  <c r="AL261" i="10"/>
  <c r="AM261" i="10"/>
  <c r="AL253" i="10"/>
  <c r="AM253" i="10"/>
  <c r="AL245" i="10"/>
  <c r="AM245" i="10"/>
  <c r="AL237" i="10"/>
  <c r="AM237" i="10"/>
  <c r="AL229" i="10"/>
  <c r="AM229" i="10"/>
  <c r="AL221" i="10"/>
  <c r="AM221" i="10"/>
  <c r="AL213" i="10"/>
  <c r="AM213" i="10"/>
  <c r="AL205" i="10"/>
  <c r="AM205" i="10"/>
  <c r="AL197" i="10"/>
  <c r="AM197" i="10"/>
  <c r="AL189" i="10"/>
  <c r="AM189" i="10"/>
  <c r="AL181" i="10"/>
  <c r="AM181" i="10"/>
  <c r="AL173" i="10"/>
  <c r="AM173" i="10"/>
  <c r="AL165" i="10"/>
  <c r="AM165" i="10"/>
  <c r="AL157" i="10"/>
  <c r="AM157" i="10"/>
  <c r="AL149" i="10"/>
  <c r="AM149" i="10"/>
  <c r="AL141" i="10"/>
  <c r="AM141" i="10"/>
  <c r="AL133" i="10"/>
  <c r="AM133" i="10"/>
  <c r="AL125" i="10"/>
  <c r="AM125" i="10"/>
  <c r="AL117" i="10"/>
  <c r="AM117" i="10"/>
  <c r="AL109" i="10"/>
  <c r="AM109" i="10"/>
  <c r="AL101" i="10"/>
  <c r="AM101" i="10"/>
  <c r="AL93" i="10"/>
  <c r="AM93" i="10"/>
  <c r="AL85" i="10"/>
  <c r="AM85" i="10"/>
  <c r="AL77" i="10"/>
  <c r="AM77" i="10"/>
  <c r="AL69" i="10"/>
  <c r="AM69" i="10"/>
  <c r="AL61" i="10"/>
  <c r="AM61" i="10"/>
  <c r="AL53" i="10"/>
  <c r="AM53" i="10"/>
  <c r="AL45" i="10"/>
  <c r="AM45" i="10"/>
  <c r="AL37" i="10"/>
  <c r="AM37" i="10"/>
  <c r="AL29" i="10"/>
  <c r="AM29" i="10"/>
  <c r="AL21" i="10"/>
  <c r="AM21" i="10"/>
  <c r="AL13" i="10"/>
  <c r="AM13" i="10"/>
  <c r="AM156" i="10"/>
  <c r="AL156" i="10"/>
  <c r="AM148" i="10"/>
  <c r="AL148" i="10"/>
  <c r="AM140" i="10"/>
  <c r="AL140" i="10"/>
  <c r="AM132" i="10"/>
  <c r="AL132" i="10"/>
  <c r="AM124" i="10"/>
  <c r="AL124" i="10"/>
  <c r="AM116" i="10"/>
  <c r="AL116" i="10"/>
  <c r="AM108" i="10"/>
  <c r="AL108" i="10"/>
  <c r="AM100" i="10"/>
  <c r="AL100" i="10"/>
  <c r="AM92" i="10"/>
  <c r="AL92" i="10"/>
  <c r="AM84" i="10"/>
  <c r="AL84" i="10"/>
  <c r="AM76" i="10"/>
  <c r="AL76" i="10"/>
  <c r="AM68" i="10"/>
  <c r="AL68" i="10"/>
  <c r="AM60" i="10"/>
  <c r="AL60" i="10"/>
  <c r="AM52" i="10"/>
  <c r="AL52" i="10"/>
  <c r="AM44" i="10"/>
  <c r="AL44" i="10"/>
  <c r="AM36" i="10"/>
  <c r="AL36" i="10"/>
  <c r="AM28" i="10"/>
  <c r="AL28" i="10"/>
  <c r="AM20" i="10"/>
  <c r="AL20" i="10"/>
  <c r="AM12" i="10"/>
  <c r="AL12" i="10"/>
  <c r="AL963" i="10"/>
  <c r="AM963" i="10"/>
  <c r="AL955" i="10"/>
  <c r="AM955" i="10"/>
  <c r="AL947" i="10"/>
  <c r="AM947" i="10"/>
  <c r="AL939" i="10"/>
  <c r="AM939" i="10"/>
  <c r="AL931" i="10"/>
  <c r="AM931" i="10"/>
  <c r="AL923" i="10"/>
  <c r="AM923" i="10"/>
  <c r="AL915" i="10"/>
  <c r="AM915" i="10"/>
  <c r="AL907" i="10"/>
  <c r="AM907" i="10"/>
  <c r="AL899" i="10"/>
  <c r="AM899" i="10"/>
  <c r="AM891" i="10"/>
  <c r="AL891" i="10"/>
  <c r="AL883" i="10"/>
  <c r="AM883" i="10"/>
  <c r="AM875" i="10"/>
  <c r="AL875" i="10"/>
  <c r="AM867" i="10"/>
  <c r="AL867" i="10"/>
  <c r="AM859" i="10"/>
  <c r="AL859" i="10"/>
  <c r="AL851" i="10"/>
  <c r="AM851" i="10"/>
  <c r="AL843" i="10"/>
  <c r="AM843" i="10"/>
  <c r="AL835" i="10"/>
  <c r="AM835" i="10"/>
  <c r="AL827" i="10"/>
  <c r="AM827" i="10"/>
  <c r="AL819" i="10"/>
  <c r="AM819" i="10"/>
  <c r="AL811" i="10"/>
  <c r="AM811" i="10"/>
  <c r="AL803" i="10"/>
  <c r="AM803" i="10"/>
  <c r="AL795" i="10"/>
  <c r="AM795" i="10"/>
  <c r="AM787" i="10"/>
  <c r="AL787" i="10"/>
  <c r="AL779" i="10"/>
  <c r="AM779" i="10"/>
  <c r="AL771" i="10"/>
  <c r="AM771" i="10"/>
  <c r="AL763" i="10"/>
  <c r="AM763" i="10"/>
  <c r="AL755" i="10"/>
  <c r="AM755" i="10"/>
  <c r="AL747" i="10"/>
  <c r="AM747" i="10"/>
  <c r="AL739" i="10"/>
  <c r="AM739" i="10"/>
  <c r="AL731" i="10"/>
  <c r="AM731" i="10"/>
  <c r="AM723" i="10"/>
  <c r="AL723" i="10"/>
  <c r="AL715" i="10"/>
  <c r="AM715" i="10"/>
  <c r="AL707" i="10"/>
  <c r="AM707" i="10"/>
  <c r="AM699" i="10"/>
  <c r="AL699" i="10"/>
  <c r="AL691" i="10"/>
  <c r="AM691" i="10"/>
  <c r="AL683" i="10"/>
  <c r="AM683" i="10"/>
  <c r="AL675" i="10"/>
  <c r="AM675" i="10"/>
  <c r="AM667" i="10"/>
  <c r="AL667" i="10"/>
  <c r="AL659" i="10"/>
  <c r="AM659" i="10"/>
  <c r="AL651" i="10"/>
  <c r="AM651" i="10"/>
  <c r="AM643" i="10"/>
  <c r="AL643" i="10"/>
  <c r="AL635" i="10"/>
  <c r="AM635" i="10"/>
  <c r="AM627" i="10"/>
  <c r="AL627" i="10"/>
  <c r="AL619" i="10"/>
  <c r="AM619" i="10"/>
  <c r="AM611" i="10"/>
  <c r="AL611" i="10"/>
  <c r="AL603" i="10"/>
  <c r="AM603" i="10"/>
  <c r="AM595" i="10"/>
  <c r="AL595" i="10"/>
  <c r="AM587" i="10"/>
  <c r="AL587" i="10"/>
  <c r="AM579" i="10"/>
  <c r="AL579" i="10"/>
  <c r="AM571" i="10"/>
  <c r="AL571" i="10"/>
  <c r="AM563" i="10"/>
  <c r="AL563" i="10"/>
  <c r="AM555" i="10"/>
  <c r="AL555" i="10"/>
  <c r="AM547" i="10"/>
  <c r="AL547" i="10"/>
  <c r="AM539" i="10"/>
  <c r="AL539" i="10"/>
  <c r="AM531" i="10"/>
  <c r="AL531" i="10"/>
  <c r="AM523" i="10"/>
  <c r="AL523" i="10"/>
  <c r="AM515" i="10"/>
  <c r="AL515" i="10"/>
  <c r="AM507" i="10"/>
  <c r="AL507" i="10"/>
  <c r="AM499" i="10"/>
  <c r="AL499" i="10"/>
  <c r="AM491" i="10"/>
  <c r="AL491" i="10"/>
  <c r="AM483" i="10"/>
  <c r="AL483" i="10"/>
  <c r="AL475" i="10"/>
  <c r="AM475" i="10"/>
  <c r="AL467" i="10"/>
  <c r="AM467" i="10"/>
  <c r="AL459" i="10"/>
  <c r="AM459" i="10"/>
  <c r="AM451" i="10"/>
  <c r="AL451" i="10"/>
  <c r="AL443" i="10"/>
  <c r="AM443" i="10"/>
  <c r="AL435" i="10"/>
  <c r="AM435" i="10"/>
  <c r="AL427" i="10"/>
  <c r="AM427" i="10"/>
  <c r="AM419" i="10"/>
  <c r="AL419" i="10"/>
  <c r="AL411" i="10"/>
  <c r="AM411" i="10"/>
  <c r="AL403" i="10"/>
  <c r="AM403" i="10"/>
  <c r="AL395" i="10"/>
  <c r="AM395" i="10"/>
  <c r="AL387" i="10"/>
  <c r="AM387" i="10"/>
  <c r="AL379" i="10"/>
  <c r="AM379" i="10"/>
  <c r="AL371" i="10"/>
  <c r="AM371" i="10"/>
  <c r="AL363" i="10"/>
  <c r="AM363" i="10"/>
  <c r="AL355" i="10"/>
  <c r="AM355" i="10"/>
  <c r="AL347" i="10"/>
  <c r="AM347" i="10"/>
  <c r="AL339" i="10"/>
  <c r="AM339" i="10"/>
  <c r="AL331" i="10"/>
  <c r="AM331" i="10"/>
  <c r="AM323" i="10"/>
  <c r="AL323" i="10"/>
  <c r="AM315" i="10"/>
  <c r="AL315" i="10"/>
  <c r="AL307" i="10"/>
  <c r="AM307" i="10"/>
  <c r="AL299" i="10"/>
  <c r="AM299" i="10"/>
  <c r="AL291" i="10"/>
  <c r="AM291" i="10"/>
  <c r="AL283" i="10"/>
  <c r="AM283" i="10"/>
  <c r="AL275" i="10"/>
  <c r="AM275" i="10"/>
  <c r="AL267" i="10"/>
  <c r="AM267" i="10"/>
  <c r="AL259" i="10"/>
  <c r="AM259" i="10"/>
  <c r="AL251" i="10"/>
  <c r="AM251" i="10"/>
  <c r="AL243" i="10"/>
  <c r="AM243" i="10"/>
  <c r="AL235" i="10"/>
  <c r="AM235" i="10"/>
  <c r="AL227" i="10"/>
  <c r="AM227" i="10"/>
  <c r="AL219" i="10"/>
  <c r="AM219" i="10"/>
  <c r="AL211" i="10"/>
  <c r="AM211" i="10"/>
  <c r="AL203" i="10"/>
  <c r="AM203" i="10"/>
  <c r="AL195" i="10"/>
  <c r="AM195" i="10"/>
  <c r="AL187" i="10"/>
  <c r="AM187" i="10"/>
  <c r="AL179" i="10"/>
  <c r="AM179" i="10"/>
  <c r="AL171" i="10"/>
  <c r="AM171" i="10"/>
  <c r="AL163" i="10"/>
  <c r="AM163" i="10"/>
  <c r="AL155" i="10"/>
  <c r="AM155" i="10"/>
  <c r="AJ223" i="10"/>
  <c r="AI223" i="10"/>
  <c r="AJ215" i="10"/>
  <c r="AI215" i="10"/>
  <c r="AJ207" i="10"/>
  <c r="AI207" i="10"/>
  <c r="AJ199" i="10"/>
  <c r="AI199" i="10"/>
  <c r="AJ191" i="10"/>
  <c r="AI191" i="10"/>
  <c r="AJ183" i="10"/>
  <c r="AI183" i="10"/>
  <c r="AJ175" i="10"/>
  <c r="AI175" i="10"/>
  <c r="AJ167" i="10"/>
  <c r="AI167" i="10"/>
  <c r="AJ159" i="10"/>
  <c r="AI159" i="10"/>
  <c r="AJ151" i="10"/>
  <c r="AI151" i="10"/>
  <c r="AJ143" i="10"/>
  <c r="AI143" i="10"/>
  <c r="AJ135" i="10"/>
  <c r="AI135" i="10"/>
  <c r="AJ127" i="10"/>
  <c r="AI127" i="10"/>
  <c r="AJ119" i="10"/>
  <c r="AI119" i="10"/>
  <c r="AJ111" i="10"/>
  <c r="AI111" i="10"/>
  <c r="AJ103" i="10"/>
  <c r="AI103" i="10"/>
  <c r="AJ95" i="10"/>
  <c r="AI95" i="10"/>
  <c r="AJ87" i="10"/>
  <c r="AI87" i="10"/>
  <c r="AJ79" i="10"/>
  <c r="AI79" i="10"/>
  <c r="AJ71" i="10"/>
  <c r="AI71" i="10"/>
  <c r="AJ63" i="10"/>
  <c r="AI63" i="10"/>
  <c r="AJ55" i="10"/>
  <c r="AI55" i="10"/>
  <c r="AJ47" i="10"/>
  <c r="AI47" i="10"/>
  <c r="AJ39" i="10"/>
  <c r="AI39" i="10"/>
  <c r="AJ31" i="10"/>
  <c r="AI31" i="10"/>
  <c r="AJ23" i="10"/>
  <c r="AI23" i="10"/>
  <c r="AJ15" i="10"/>
  <c r="AI15" i="10"/>
  <c r="AM1506" i="10"/>
  <c r="AL1506" i="10"/>
  <c r="AM1498" i="10"/>
  <c r="AL1498" i="10"/>
  <c r="AM1490" i="10"/>
  <c r="AL1490" i="10"/>
  <c r="AM1482" i="10"/>
  <c r="AL1482" i="10"/>
  <c r="AM1474" i="10"/>
  <c r="AL1474" i="10"/>
  <c r="AM1466" i="10"/>
  <c r="AL1466" i="10"/>
  <c r="AM1458" i="10"/>
  <c r="AL1458" i="10"/>
  <c r="AM1450" i="10"/>
  <c r="AL1450" i="10"/>
  <c r="AM1442" i="10"/>
  <c r="AL1442" i="10"/>
  <c r="AM1434" i="10"/>
  <c r="AL1434" i="10"/>
  <c r="AM1426" i="10"/>
  <c r="AL1426" i="10"/>
  <c r="AM1418" i="10"/>
  <c r="AL1418" i="10"/>
  <c r="AM1410" i="10"/>
  <c r="AL1410" i="10"/>
  <c r="AM1402" i="10"/>
  <c r="AL1402" i="10"/>
  <c r="AM1394" i="10"/>
  <c r="AL1394" i="10"/>
  <c r="AM1386" i="10"/>
  <c r="AL1386" i="10"/>
  <c r="AM1378" i="10"/>
  <c r="AL1378" i="10"/>
  <c r="AM1370" i="10"/>
  <c r="AL1370" i="10"/>
  <c r="AM1362" i="10"/>
  <c r="AL1362" i="10"/>
  <c r="AM1354" i="10"/>
  <c r="AL1354" i="10"/>
  <c r="AM1346" i="10"/>
  <c r="AL1346" i="10"/>
  <c r="AM1338" i="10"/>
  <c r="AL1338" i="10"/>
  <c r="AL1330" i="10"/>
  <c r="AM1330" i="10"/>
  <c r="AL1322" i="10"/>
  <c r="AM1322" i="10"/>
  <c r="AL1314" i="10"/>
  <c r="AM1314" i="10"/>
  <c r="AM1306" i="10"/>
  <c r="AL1306" i="10"/>
  <c r="AL1298" i="10"/>
  <c r="AM1298" i="10"/>
  <c r="AL1290" i="10"/>
  <c r="AM1290" i="10"/>
  <c r="AM1282" i="10"/>
  <c r="AL1282" i="10"/>
  <c r="AM1274" i="10"/>
  <c r="AL1274" i="10"/>
  <c r="AL1266" i="10"/>
  <c r="AM1266" i="10"/>
  <c r="AL1258" i="10"/>
  <c r="AM1258" i="10"/>
  <c r="AL1250" i="10"/>
  <c r="AM1250" i="10"/>
  <c r="AM1242" i="10"/>
  <c r="AL1242" i="10"/>
  <c r="AL1234" i="10"/>
  <c r="AM1234" i="10"/>
  <c r="AL1226" i="10"/>
  <c r="AM1226" i="10"/>
  <c r="AL1218" i="10"/>
  <c r="AM1218" i="10"/>
  <c r="AL1210" i="10"/>
  <c r="AM1210" i="10"/>
  <c r="AL1202" i="10"/>
  <c r="AM1202" i="10"/>
  <c r="AL1194" i="10"/>
  <c r="AM1194" i="10"/>
  <c r="AL1186" i="10"/>
  <c r="AM1186" i="10"/>
  <c r="AL1178" i="10"/>
  <c r="AM1178" i="10"/>
  <c r="AL1170" i="10"/>
  <c r="AM1170" i="10"/>
  <c r="AL1162" i="10"/>
  <c r="AM1162" i="10"/>
  <c r="AL1154" i="10"/>
  <c r="AM1154" i="10"/>
  <c r="AL1146" i="10"/>
  <c r="AM1146" i="10"/>
  <c r="AL1138" i="10"/>
  <c r="AM1138" i="10"/>
  <c r="AL1130" i="10"/>
  <c r="AM1130" i="10"/>
  <c r="AL1122" i="10"/>
  <c r="AM1122" i="10"/>
  <c r="AL1114" i="10"/>
  <c r="AM1114" i="10"/>
  <c r="AL1106" i="10"/>
  <c r="AM1106" i="10"/>
  <c r="AL1098" i="10"/>
  <c r="AM1098" i="10"/>
  <c r="AL1090" i="10"/>
  <c r="AM1090" i="10"/>
  <c r="AL1082" i="10"/>
  <c r="AM1082" i="10"/>
  <c r="AL1074" i="10"/>
  <c r="AM1074" i="10"/>
  <c r="AL1066" i="10"/>
  <c r="AM1066" i="10"/>
  <c r="AL1058" i="10"/>
  <c r="AM1058" i="10"/>
  <c r="AL1050" i="10"/>
  <c r="AM1050" i="10"/>
  <c r="AL1042" i="10"/>
  <c r="AM1042" i="10"/>
  <c r="AL1034" i="10"/>
  <c r="AM1034" i="10"/>
  <c r="AL1026" i="10"/>
  <c r="AM1026" i="10"/>
  <c r="AL1018" i="10"/>
  <c r="AM1018" i="10"/>
  <c r="AL1010" i="10"/>
  <c r="AM1010" i="10"/>
  <c r="AL1002" i="10"/>
  <c r="AM1002" i="10"/>
  <c r="AL994" i="10"/>
  <c r="AM994" i="10"/>
  <c r="AL986" i="10"/>
  <c r="AM986" i="10"/>
  <c r="AL978" i="10"/>
  <c r="AM978" i="10"/>
  <c r="AL970" i="10"/>
  <c r="AM970" i="10"/>
  <c r="AL962" i="10"/>
  <c r="AM962" i="10"/>
  <c r="AL954" i="10"/>
  <c r="AM954" i="10"/>
  <c r="AL946" i="10"/>
  <c r="AM946" i="10"/>
  <c r="AL938" i="10"/>
  <c r="AM938" i="10"/>
  <c r="AL930" i="10"/>
  <c r="AM930" i="10"/>
  <c r="AL922" i="10"/>
  <c r="AM922" i="10"/>
  <c r="AL914" i="10"/>
  <c r="AM914" i="10"/>
  <c r="AL906" i="10"/>
  <c r="AM906" i="10"/>
  <c r="AL898" i="10"/>
  <c r="AM898" i="10"/>
  <c r="AL890" i="10"/>
  <c r="AM890" i="10"/>
  <c r="AM882" i="10"/>
  <c r="AL882" i="10"/>
  <c r="AL874" i="10"/>
  <c r="AM874" i="10"/>
  <c r="AL866" i="10"/>
  <c r="AM866" i="10"/>
  <c r="AM858" i="10"/>
  <c r="AL858" i="10"/>
  <c r="AM850" i="10"/>
  <c r="AL850" i="10"/>
  <c r="AL842" i="10"/>
  <c r="AM842" i="10"/>
  <c r="AM834" i="10"/>
  <c r="AL834" i="10"/>
  <c r="AL826" i="10"/>
  <c r="AM826" i="10"/>
  <c r="AM818" i="10"/>
  <c r="AL818" i="10"/>
  <c r="AM810" i="10"/>
  <c r="AL810" i="10"/>
  <c r="AL802" i="10"/>
  <c r="AM802" i="10"/>
  <c r="AL794" i="10"/>
  <c r="AM794" i="10"/>
  <c r="AL786" i="10"/>
  <c r="AM786" i="10"/>
  <c r="AL778" i="10"/>
  <c r="AM778" i="10"/>
  <c r="AL770" i="10"/>
  <c r="AM770" i="10"/>
  <c r="AL762" i="10"/>
  <c r="AM762" i="10"/>
  <c r="AL754" i="10"/>
  <c r="AM754" i="10"/>
  <c r="AL746" i="10"/>
  <c r="AM746" i="10"/>
  <c r="AL738" i="10"/>
  <c r="AM738" i="10"/>
  <c r="AL730" i="10"/>
  <c r="AM730" i="10"/>
  <c r="AL722" i="10"/>
  <c r="AM722" i="10"/>
  <c r="AL714" i="10"/>
  <c r="AM714" i="10"/>
  <c r="AL706" i="10"/>
  <c r="AM706" i="10"/>
  <c r="AL698" i="10"/>
  <c r="AM698" i="10"/>
  <c r="AM690" i="10"/>
  <c r="AL690" i="10"/>
  <c r="AL682" i="10"/>
  <c r="AM682" i="10"/>
  <c r="AL674" i="10"/>
  <c r="AM674" i="10"/>
  <c r="AL666" i="10"/>
  <c r="AM666" i="10"/>
  <c r="AM658" i="10"/>
  <c r="AL658" i="10"/>
  <c r="AL650" i="10"/>
  <c r="AM650" i="10"/>
  <c r="AL642" i="10"/>
  <c r="AM642" i="10"/>
  <c r="AL634" i="10"/>
  <c r="AM634" i="10"/>
  <c r="AL626" i="10"/>
  <c r="AM626" i="10"/>
  <c r="AL618" i="10"/>
  <c r="AM618" i="10"/>
  <c r="AL610" i="10"/>
  <c r="AM610" i="10"/>
  <c r="AM602" i="10"/>
  <c r="AL602" i="10"/>
  <c r="AL594" i="10"/>
  <c r="AM594" i="10"/>
  <c r="AL586" i="10"/>
  <c r="AM586" i="10"/>
  <c r="AL578" i="10"/>
  <c r="AM578" i="10"/>
  <c r="AL570" i="10"/>
  <c r="AM570" i="10"/>
  <c r="AL562" i="10"/>
  <c r="AM562" i="10"/>
  <c r="AL554" i="10"/>
  <c r="AM554" i="10"/>
  <c r="AM546" i="10"/>
  <c r="AL546" i="10"/>
  <c r="AL538" i="10"/>
  <c r="AM538" i="10"/>
  <c r="AL530" i="10"/>
  <c r="AM530" i="10"/>
  <c r="AL522" i="10"/>
  <c r="AM522" i="10"/>
  <c r="AL514" i="10"/>
  <c r="AM514" i="10"/>
  <c r="AL506" i="10"/>
  <c r="AM506" i="10"/>
  <c r="AL498" i="10"/>
  <c r="AM498" i="10"/>
  <c r="AL490" i="10"/>
  <c r="AM490" i="10"/>
  <c r="AM482" i="10"/>
  <c r="AL482" i="10"/>
  <c r="AM474" i="10"/>
  <c r="AL474" i="10"/>
  <c r="AL466" i="10"/>
  <c r="AM466" i="10"/>
  <c r="AL458" i="10"/>
  <c r="AM458" i="10"/>
  <c r="AL450" i="10"/>
  <c r="AM450" i="10"/>
  <c r="AM442" i="10"/>
  <c r="AL442" i="10"/>
  <c r="AL434" i="10"/>
  <c r="AM434" i="10"/>
  <c r="AL426" i="10"/>
  <c r="AM426" i="10"/>
  <c r="AL418" i="10"/>
  <c r="AM418" i="10"/>
  <c r="AL410" i="10"/>
  <c r="AM410" i="10"/>
  <c r="AL402" i="10"/>
  <c r="AM402" i="10"/>
  <c r="AL394" i="10"/>
  <c r="AM394" i="10"/>
  <c r="AL386" i="10"/>
  <c r="AM386" i="10"/>
  <c r="AL378" i="10"/>
  <c r="AM378" i="10"/>
  <c r="AL370" i="10"/>
  <c r="AM370" i="10"/>
  <c r="AL362" i="10"/>
  <c r="AM362" i="10"/>
  <c r="AL354" i="10"/>
  <c r="AM354" i="10"/>
  <c r="AL346" i="10"/>
  <c r="AM346" i="10"/>
  <c r="AL338" i="10"/>
  <c r="AM338" i="10"/>
  <c r="AL330" i="10"/>
  <c r="AM330" i="10"/>
  <c r="AL322" i="10"/>
  <c r="AM322" i="10"/>
  <c r="AL314" i="10"/>
  <c r="AM314" i="10"/>
  <c r="AM306" i="10"/>
  <c r="AL306" i="10"/>
  <c r="AL298" i="10"/>
  <c r="AM298" i="10"/>
  <c r="AL290" i="10"/>
  <c r="AM290" i="10"/>
  <c r="AL282" i="10"/>
  <c r="AM282" i="10"/>
  <c r="AL274" i="10"/>
  <c r="AM274" i="10"/>
  <c r="AL266" i="10"/>
  <c r="AM266" i="10"/>
  <c r="AL258" i="10"/>
  <c r="AM258" i="10"/>
  <c r="AL250" i="10"/>
  <c r="AM250" i="10"/>
  <c r="AL242" i="10"/>
  <c r="AM242" i="10"/>
  <c r="AL234" i="10"/>
  <c r="AM234" i="10"/>
  <c r="AL226" i="10"/>
  <c r="AM226" i="10"/>
  <c r="AL218" i="10"/>
  <c r="AM218" i="10"/>
  <c r="AL210" i="10"/>
  <c r="AM210" i="10"/>
  <c r="AL202" i="10"/>
  <c r="AM202" i="10"/>
  <c r="AL194" i="10"/>
  <c r="AM194" i="10"/>
  <c r="AL186" i="10"/>
  <c r="AM186" i="10"/>
  <c r="AL178" i="10"/>
  <c r="AM178" i="10"/>
  <c r="AI590" i="10"/>
  <c r="AJ590" i="10"/>
  <c r="AI582" i="10"/>
  <c r="AJ582" i="10"/>
  <c r="AI574" i="10"/>
  <c r="AJ566" i="10"/>
  <c r="AI566" i="10"/>
  <c r="AI558" i="10"/>
  <c r="AJ558" i="10"/>
  <c r="AI550" i="10"/>
  <c r="AJ550" i="10"/>
  <c r="AI542" i="10"/>
  <c r="AJ542" i="10"/>
  <c r="AJ534" i="10"/>
  <c r="AI534" i="10"/>
  <c r="AI526" i="10"/>
  <c r="AJ526" i="10"/>
  <c r="AI518" i="10"/>
  <c r="AJ518" i="10"/>
  <c r="AJ510" i="10"/>
  <c r="AI510" i="10"/>
  <c r="AI502" i="10"/>
  <c r="AJ502" i="10"/>
  <c r="AJ494" i="10"/>
  <c r="AI494" i="10"/>
  <c r="AI486" i="10"/>
  <c r="AJ486" i="10"/>
  <c r="AI478" i="10"/>
  <c r="AJ478" i="10"/>
  <c r="AI470" i="10"/>
  <c r="AJ470" i="10"/>
  <c r="AJ462" i="10"/>
  <c r="AI462" i="10"/>
  <c r="AI454" i="10"/>
  <c r="AJ454" i="10"/>
  <c r="AI446" i="10"/>
  <c r="AJ446" i="10"/>
  <c r="AJ438" i="10"/>
  <c r="AI438" i="10"/>
  <c r="AJ430" i="10"/>
  <c r="AI430" i="10"/>
  <c r="AI422" i="10"/>
  <c r="AJ422" i="10"/>
  <c r="AI414" i="10"/>
  <c r="AJ414" i="10"/>
  <c r="AI406" i="10"/>
  <c r="AJ406" i="10"/>
  <c r="AJ398" i="10"/>
  <c r="AI398" i="10"/>
  <c r="AI390" i="10"/>
  <c r="AJ390" i="10"/>
  <c r="AI382" i="10"/>
  <c r="AJ382" i="10"/>
  <c r="AJ374" i="10"/>
  <c r="AI374" i="10"/>
  <c r="AJ366" i="10"/>
  <c r="AI366" i="10"/>
  <c r="AI358" i="10"/>
  <c r="AJ358" i="10"/>
  <c r="AI350" i="10"/>
  <c r="AJ350" i="10"/>
  <c r="AI342" i="10"/>
  <c r="AJ342" i="10"/>
  <c r="AJ334" i="10"/>
  <c r="AI334" i="10"/>
  <c r="AI326" i="10"/>
  <c r="AJ326" i="10"/>
  <c r="AI318" i="10"/>
  <c r="AJ318" i="10"/>
  <c r="AI310" i="10"/>
  <c r="AJ310" i="10"/>
  <c r="AJ302" i="10"/>
  <c r="AI302" i="10"/>
  <c r="AI294" i="10"/>
  <c r="AJ294" i="10"/>
  <c r="AI286" i="10"/>
  <c r="AJ286" i="10"/>
  <c r="AI278" i="10"/>
  <c r="AJ278" i="10"/>
  <c r="AJ270" i="10"/>
  <c r="AI270" i="10"/>
  <c r="AI262" i="10"/>
  <c r="AJ262" i="10"/>
  <c r="AI254" i="10"/>
  <c r="AJ254" i="10"/>
  <c r="AJ246" i="10"/>
  <c r="AI246" i="10"/>
  <c r="AJ238" i="10"/>
  <c r="AI238" i="10"/>
  <c r="AI230" i="10"/>
  <c r="AJ230" i="10"/>
  <c r="AI222" i="10"/>
  <c r="AJ222" i="10"/>
  <c r="AI214" i="10"/>
  <c r="AJ214" i="10"/>
  <c r="AJ206" i="10"/>
  <c r="AI206" i="10"/>
  <c r="AI198" i="10"/>
  <c r="AJ198" i="10"/>
  <c r="AI190" i="10"/>
  <c r="AJ190" i="10"/>
  <c r="AI182" i="10"/>
  <c r="AJ182" i="10"/>
  <c r="AJ174" i="10"/>
  <c r="AI174" i="10"/>
  <c r="AI166" i="10"/>
  <c r="AJ166" i="10"/>
  <c r="AI158" i="10"/>
  <c r="AJ158" i="10"/>
  <c r="AI150" i="10"/>
  <c r="AJ150" i="10"/>
  <c r="AJ142" i="10"/>
  <c r="AI142" i="10"/>
  <c r="AI134" i="10"/>
  <c r="AJ134" i="10"/>
  <c r="AJ126" i="10"/>
  <c r="AI126" i="10"/>
  <c r="AI118" i="10"/>
  <c r="AJ118" i="10"/>
  <c r="AI110" i="10"/>
  <c r="AJ110" i="10"/>
  <c r="AJ102" i="10"/>
  <c r="AI102" i="10"/>
  <c r="AI94" i="10"/>
  <c r="AJ94" i="10"/>
  <c r="AJ86" i="10"/>
  <c r="AI86" i="10"/>
  <c r="AI78" i="10"/>
  <c r="AJ78" i="10"/>
  <c r="AJ70" i="10"/>
  <c r="AI70" i="10"/>
  <c r="AJ62" i="10"/>
  <c r="AI62" i="10"/>
  <c r="AI54" i="10"/>
  <c r="AJ54" i="10"/>
  <c r="AJ46" i="10"/>
  <c r="AI46" i="10"/>
  <c r="AI38" i="10"/>
  <c r="AJ38" i="10"/>
  <c r="AJ30" i="10"/>
  <c r="AI30" i="10"/>
  <c r="AI22" i="10"/>
  <c r="AJ22" i="10"/>
  <c r="AJ14" i="10"/>
  <c r="AI14" i="10"/>
  <c r="AL1505" i="10"/>
  <c r="AM1505" i="10"/>
  <c r="AM1497" i="10"/>
  <c r="AL1497" i="10"/>
  <c r="AL1489" i="10"/>
  <c r="AM1489" i="10"/>
  <c r="AM1481" i="10"/>
  <c r="AL1481" i="10"/>
  <c r="AL1473" i="10"/>
  <c r="AM1473" i="10"/>
  <c r="AM1465" i="10"/>
  <c r="AL1465" i="10"/>
  <c r="AL1457" i="10"/>
  <c r="AM1457" i="10"/>
  <c r="AM1449" i="10"/>
  <c r="AL1449" i="10"/>
  <c r="AL1441" i="10"/>
  <c r="AM1441" i="10"/>
  <c r="AM1433" i="10"/>
  <c r="AL1433" i="10"/>
  <c r="AL1425" i="10"/>
  <c r="AM1425" i="10"/>
  <c r="AM1417" i="10"/>
  <c r="AL1417" i="10"/>
  <c r="AL1409" i="10"/>
  <c r="AM1409" i="10"/>
  <c r="AM1401" i="10"/>
  <c r="AL1401" i="10"/>
  <c r="AL1393" i="10"/>
  <c r="AM1393" i="10"/>
  <c r="AM1385" i="10"/>
  <c r="AL1385" i="10"/>
  <c r="AL1377" i="10"/>
  <c r="AM1377" i="10"/>
  <c r="AM1369" i="10"/>
  <c r="AL1369" i="10"/>
  <c r="AL1361" i="10"/>
  <c r="AM1361" i="10"/>
  <c r="AM1353" i="10"/>
  <c r="AL1353" i="10"/>
  <c r="AL1345" i="10"/>
  <c r="AM1345" i="10"/>
  <c r="AM1337" i="10"/>
  <c r="AL1337" i="10"/>
  <c r="AM1329" i="10"/>
  <c r="AL1329" i="10"/>
  <c r="AM1321" i="10"/>
  <c r="AL1321" i="10"/>
  <c r="AM1313" i="10"/>
  <c r="AL1313" i="10"/>
  <c r="AM1305" i="10"/>
  <c r="AL1305" i="10"/>
  <c r="AM1297" i="10"/>
  <c r="AL1297" i="10"/>
  <c r="AM1289" i="10"/>
  <c r="AL1289" i="10"/>
  <c r="AM1281" i="10"/>
  <c r="AL1281" i="10"/>
  <c r="AM1273" i="10"/>
  <c r="AL1273" i="10"/>
  <c r="AM1265" i="10"/>
  <c r="AL1265" i="10"/>
  <c r="AM1257" i="10"/>
  <c r="AL1257" i="10"/>
  <c r="AM1249" i="10"/>
  <c r="AL1249" i="10"/>
  <c r="AM1241" i="10"/>
  <c r="AL1241" i="10"/>
  <c r="AM1233" i="10"/>
  <c r="AL1233" i="10"/>
  <c r="AM1225" i="10"/>
  <c r="AL1225" i="10"/>
  <c r="AM1217" i="10"/>
  <c r="AL1217" i="10"/>
  <c r="AM1209" i="10"/>
  <c r="AL1209" i="10"/>
  <c r="AM1201" i="10"/>
  <c r="AL1201" i="10"/>
  <c r="AM1193" i="10"/>
  <c r="AL1193" i="10"/>
  <c r="AM1185" i="10"/>
  <c r="AL1185" i="10"/>
  <c r="AM1177" i="10"/>
  <c r="AL1177" i="10"/>
  <c r="AM1169" i="10"/>
  <c r="AL1169" i="10"/>
  <c r="AM1161" i="10"/>
  <c r="AL1161" i="10"/>
  <c r="AM1153" i="10"/>
  <c r="AL1153" i="10"/>
  <c r="AM1145" i="10"/>
  <c r="AL1145" i="10"/>
  <c r="AM1137" i="10"/>
  <c r="AL1137" i="10"/>
  <c r="AM1129" i="10"/>
  <c r="AL1129" i="10"/>
  <c r="AM1121" i="10"/>
  <c r="AL1121" i="10"/>
  <c r="AM1113" i="10"/>
  <c r="AL1113" i="10"/>
  <c r="AM1105" i="10"/>
  <c r="AL1105" i="10"/>
  <c r="AM1097" i="10"/>
  <c r="AL1097" i="10"/>
  <c r="AM1089" i="10"/>
  <c r="AL1089" i="10"/>
  <c r="AM1081" i="10"/>
  <c r="AL1081" i="10"/>
  <c r="AM1073" i="10"/>
  <c r="AL1073" i="10"/>
  <c r="AM1065" i="10"/>
  <c r="AL1065" i="10"/>
  <c r="AM1057" i="10"/>
  <c r="AL1057" i="10"/>
  <c r="AM1049" i="10"/>
  <c r="AL1049" i="10"/>
  <c r="AM1041" i="10"/>
  <c r="AL1041" i="10"/>
  <c r="AM1033" i="10"/>
  <c r="AL1033" i="10"/>
  <c r="AM1025" i="10"/>
  <c r="AL1025" i="10"/>
  <c r="AM1017" i="10"/>
  <c r="AL1017" i="10"/>
  <c r="AM1009" i="10"/>
  <c r="AL1009" i="10"/>
  <c r="AM1001" i="10"/>
  <c r="AL1001" i="10"/>
  <c r="AM993" i="10"/>
  <c r="AL993" i="10"/>
  <c r="AM985" i="10"/>
  <c r="AL985" i="10"/>
  <c r="AM977" i="10"/>
  <c r="AL977" i="10"/>
  <c r="AM969" i="10"/>
  <c r="AL969" i="10"/>
  <c r="AM961" i="10"/>
  <c r="AL961" i="10"/>
  <c r="AM953" i="10"/>
  <c r="AL953" i="10"/>
  <c r="AM945" i="10"/>
  <c r="AL945" i="10"/>
  <c r="AM937" i="10"/>
  <c r="AL937" i="10"/>
  <c r="AM929" i="10"/>
  <c r="AL929" i="10"/>
  <c r="AM921" i="10"/>
  <c r="AL921" i="10"/>
  <c r="AM913" i="10"/>
  <c r="AL913" i="10"/>
  <c r="AL905" i="10"/>
  <c r="AM905" i="10"/>
  <c r="AL897" i="10"/>
  <c r="AM897" i="10"/>
  <c r="AL889" i="10"/>
  <c r="AM889" i="10"/>
  <c r="AL881" i="10"/>
  <c r="AM881" i="10"/>
  <c r="AL873" i="10"/>
  <c r="AM873" i="10"/>
  <c r="AL865" i="10"/>
  <c r="AM865" i="10"/>
  <c r="AL857" i="10"/>
  <c r="AM857" i="10"/>
  <c r="AL849" i="10"/>
  <c r="AM849" i="10"/>
  <c r="AM841" i="10"/>
  <c r="AL841" i="10"/>
  <c r="AM833" i="10"/>
  <c r="AL833" i="10"/>
  <c r="AM825" i="10"/>
  <c r="AL825" i="10"/>
  <c r="AM817" i="10"/>
  <c r="AL817" i="10"/>
  <c r="AM809" i="10"/>
  <c r="AL809" i="10"/>
  <c r="AM801" i="10"/>
  <c r="AL801" i="10"/>
  <c r="AM793" i="10"/>
  <c r="AL793" i="10"/>
  <c r="AM785" i="10"/>
  <c r="AL785" i="10"/>
  <c r="AM777" i="10"/>
  <c r="AL777" i="10"/>
  <c r="AM769" i="10"/>
  <c r="AL769" i="10"/>
  <c r="AM761" i="10"/>
  <c r="AL761" i="10"/>
  <c r="AM753" i="10"/>
  <c r="AL753" i="10"/>
  <c r="AM745" i="10"/>
  <c r="AL745" i="10"/>
  <c r="AM737" i="10"/>
  <c r="AL737" i="10"/>
  <c r="AM729" i="10"/>
  <c r="AL729" i="10"/>
  <c r="AM721" i="10"/>
  <c r="AL721" i="10"/>
  <c r="AM713" i="10"/>
  <c r="AL713" i="10"/>
  <c r="AL705" i="10"/>
  <c r="AM705" i="10"/>
  <c r="AL697" i="10"/>
  <c r="AM697" i="10"/>
  <c r="AM689" i="10"/>
  <c r="AL689" i="10"/>
  <c r="AM681" i="10"/>
  <c r="AL681" i="10"/>
  <c r="AL673" i="10"/>
  <c r="AM673" i="10"/>
  <c r="AL665" i="10"/>
  <c r="AM665" i="10"/>
  <c r="AL657" i="10"/>
  <c r="AM657" i="10"/>
  <c r="AM649" i="10"/>
  <c r="AL649" i="10"/>
  <c r="AL641" i="10"/>
  <c r="AM641" i="10"/>
  <c r="AM633" i="10"/>
  <c r="AL633" i="10"/>
  <c r="AM625" i="10"/>
  <c r="AL625" i="10"/>
  <c r="AM617" i="10"/>
  <c r="AL617" i="10"/>
  <c r="AM609" i="10"/>
  <c r="AL609" i="10"/>
  <c r="AM601" i="10"/>
  <c r="AL601" i="10"/>
  <c r="AM593" i="10"/>
  <c r="AL593" i="10"/>
  <c r="AL585" i="10"/>
  <c r="AM585" i="10"/>
  <c r="AL577" i="10"/>
  <c r="AM577" i="10"/>
  <c r="AL569" i="10"/>
  <c r="AM569" i="10"/>
  <c r="AL561" i="10"/>
  <c r="AM561" i="10"/>
  <c r="AL553" i="10"/>
  <c r="AM553" i="10"/>
  <c r="AL545" i="10"/>
  <c r="AM545" i="10"/>
  <c r="AL537" i="10"/>
  <c r="AM537" i="10"/>
  <c r="AL529" i="10"/>
  <c r="AM529" i="10"/>
  <c r="AL521" i="10"/>
  <c r="AM521" i="10"/>
  <c r="AL513" i="10"/>
  <c r="AM513" i="10"/>
  <c r="AL505" i="10"/>
  <c r="AM505" i="10"/>
  <c r="AL497" i="10"/>
  <c r="AM497" i="10"/>
  <c r="AL489" i="10"/>
  <c r="AM489" i="10"/>
  <c r="AM481" i="10"/>
  <c r="AL481" i="10"/>
  <c r="AM473" i="10"/>
  <c r="AL473" i="10"/>
  <c r="AM465" i="10"/>
  <c r="AL465" i="10"/>
  <c r="AM457" i="10"/>
  <c r="AL457" i="10"/>
  <c r="AM449" i="10"/>
  <c r="AL449" i="10"/>
  <c r="AM441" i="10"/>
  <c r="AL441" i="10"/>
  <c r="AM433" i="10"/>
  <c r="AL433" i="10"/>
  <c r="AM425" i="10"/>
  <c r="AL425" i="10"/>
  <c r="AM417" i="10"/>
  <c r="AL417" i="10"/>
  <c r="AM409" i="10"/>
  <c r="AL409" i="10"/>
  <c r="AM401" i="10"/>
  <c r="AL401" i="10"/>
  <c r="AM393" i="10"/>
  <c r="AL393" i="10"/>
  <c r="AM385" i="10"/>
  <c r="AL385" i="10"/>
  <c r="AM377" i="10"/>
  <c r="AL377" i="10"/>
  <c r="AM369" i="10"/>
  <c r="AL369" i="10"/>
  <c r="AM361" i="10"/>
  <c r="AL361" i="10"/>
  <c r="AM353" i="10"/>
  <c r="AL353" i="10"/>
  <c r="AM345" i="10"/>
  <c r="AL345" i="10"/>
  <c r="AM337" i="10"/>
  <c r="AL337" i="10"/>
  <c r="AM329" i="10"/>
  <c r="AL329" i="10"/>
  <c r="AL321" i="10"/>
  <c r="AM321" i="10"/>
  <c r="AL313" i="10"/>
  <c r="AM313" i="10"/>
  <c r="AM305" i="10"/>
  <c r="AL305" i="10"/>
  <c r="AL297" i="10"/>
  <c r="AM297" i="10"/>
  <c r="AL289" i="10"/>
  <c r="AM289" i="10"/>
  <c r="AL281" i="10"/>
  <c r="AM281" i="10"/>
  <c r="AJ821" i="10"/>
  <c r="AI821" i="10"/>
  <c r="AJ813" i="10"/>
  <c r="AI813" i="10"/>
  <c r="AI805" i="10"/>
  <c r="AJ805" i="10"/>
  <c r="AI797" i="10"/>
  <c r="AJ797" i="10"/>
  <c r="AI789" i="10"/>
  <c r="AJ789" i="10"/>
  <c r="AJ781" i="10"/>
  <c r="AI781" i="10"/>
  <c r="AI773" i="10"/>
  <c r="AJ773" i="10"/>
  <c r="AI765" i="10"/>
  <c r="AJ765" i="10"/>
  <c r="AI757" i="10"/>
  <c r="AJ757" i="10"/>
  <c r="AJ749" i="10"/>
  <c r="AI749" i="10"/>
  <c r="AI741" i="10"/>
  <c r="AJ741" i="10"/>
  <c r="AI733" i="10"/>
  <c r="AJ733" i="10"/>
  <c r="AI725" i="10"/>
  <c r="AJ725" i="10"/>
  <c r="AJ717" i="10"/>
  <c r="AI717" i="10"/>
  <c r="AI709" i="10"/>
  <c r="AJ709" i="10"/>
  <c r="AI701" i="10"/>
  <c r="AJ701" i="10"/>
  <c r="AJ693" i="10"/>
  <c r="AI693" i="10"/>
  <c r="AJ685" i="10"/>
  <c r="AI685" i="10"/>
  <c r="AI677" i="10"/>
  <c r="AJ677" i="10"/>
  <c r="AI669" i="10"/>
  <c r="AJ669" i="10"/>
  <c r="AI661" i="10"/>
  <c r="AJ661" i="10"/>
  <c r="AJ653" i="10"/>
  <c r="AI653" i="10"/>
  <c r="AI645" i="10"/>
  <c r="AJ645" i="10"/>
  <c r="AI637" i="10"/>
  <c r="AJ637" i="10"/>
  <c r="AI629" i="10"/>
  <c r="AJ629" i="10"/>
  <c r="AJ621" i="10"/>
  <c r="AI621" i="10"/>
  <c r="AI613" i="10"/>
  <c r="AJ613" i="10"/>
  <c r="AI605" i="10"/>
  <c r="AJ605" i="10"/>
  <c r="AI597" i="10"/>
  <c r="AJ597" i="10"/>
  <c r="AJ589" i="10"/>
  <c r="AI589" i="10"/>
  <c r="AI581" i="10"/>
  <c r="AJ581" i="10"/>
  <c r="AI573" i="10"/>
  <c r="AJ573" i="10"/>
  <c r="AJ565" i="10"/>
  <c r="AI565" i="10"/>
  <c r="AJ557" i="10"/>
  <c r="AI557" i="10"/>
  <c r="AI549" i="10"/>
  <c r="AJ549" i="10"/>
  <c r="AI541" i="10"/>
  <c r="AJ541" i="10"/>
  <c r="AI533" i="10"/>
  <c r="AJ533" i="10"/>
  <c r="AJ525" i="10"/>
  <c r="AI525" i="10"/>
  <c r="AI517" i="10"/>
  <c r="AJ517" i="10"/>
  <c r="AJ509" i="10"/>
  <c r="AI509" i="10"/>
  <c r="AI501" i="10"/>
  <c r="AJ501" i="10"/>
  <c r="AI493" i="10"/>
  <c r="AJ493" i="10"/>
  <c r="AJ485" i="10"/>
  <c r="AI485" i="10"/>
  <c r="AI477" i="10"/>
  <c r="AJ477" i="10"/>
  <c r="AI469" i="10"/>
  <c r="AJ469" i="10"/>
  <c r="AJ461" i="10"/>
  <c r="AI461" i="10"/>
  <c r="AJ453" i="10"/>
  <c r="AI453" i="10"/>
  <c r="AI445" i="10"/>
  <c r="AJ445" i="10"/>
  <c r="AI437" i="10"/>
  <c r="AJ437" i="10"/>
  <c r="AI429" i="10"/>
  <c r="AJ429" i="10"/>
  <c r="AJ421" i="10"/>
  <c r="AI421" i="10"/>
  <c r="AI413" i="10"/>
  <c r="AJ413" i="10"/>
  <c r="AI405" i="10"/>
  <c r="AJ405" i="10"/>
  <c r="AI397" i="10"/>
  <c r="AJ397" i="10"/>
  <c r="AJ389" i="10"/>
  <c r="AI389" i="10"/>
  <c r="AI381" i="10"/>
  <c r="AJ381" i="10"/>
  <c r="AI373" i="10"/>
  <c r="AJ373" i="10"/>
  <c r="AI365" i="10"/>
  <c r="AJ365" i="10"/>
  <c r="AJ357" i="10"/>
  <c r="AI357" i="10"/>
  <c r="AI349" i="10"/>
  <c r="AJ349" i="10"/>
  <c r="AI341" i="10"/>
  <c r="AJ341" i="10"/>
  <c r="AI333" i="10"/>
  <c r="AJ333" i="10"/>
  <c r="AJ325" i="10"/>
  <c r="AI325" i="10"/>
  <c r="AI317" i="10"/>
  <c r="AJ317" i="10"/>
  <c r="AI309" i="10"/>
  <c r="AJ309" i="10"/>
  <c r="AJ301" i="10"/>
  <c r="AI301" i="10"/>
  <c r="AJ293" i="10"/>
  <c r="AI293" i="10"/>
  <c r="AI285" i="10"/>
  <c r="AJ285" i="10"/>
  <c r="AI277" i="10"/>
  <c r="AJ277" i="10"/>
  <c r="AI269" i="10"/>
  <c r="AJ269" i="10"/>
  <c r="AJ261" i="10"/>
  <c r="AI261" i="10"/>
  <c r="AI253" i="10"/>
  <c r="AJ253" i="10"/>
  <c r="AI245" i="10"/>
  <c r="AJ245" i="10"/>
  <c r="AI237" i="10"/>
  <c r="AJ229" i="10"/>
  <c r="AI229" i="10"/>
  <c r="AI221" i="10"/>
  <c r="AJ221" i="10"/>
  <c r="AI213" i="10"/>
  <c r="AJ213" i="10"/>
  <c r="AI205" i="10"/>
  <c r="AJ205" i="10"/>
  <c r="AJ197" i="10"/>
  <c r="AI197" i="10"/>
  <c r="AI189" i="10"/>
  <c r="AJ189" i="10"/>
  <c r="AI181" i="10"/>
  <c r="AJ181" i="10"/>
  <c r="AJ173" i="10"/>
  <c r="AI173" i="10"/>
  <c r="AJ165" i="10"/>
  <c r="AI165" i="10"/>
  <c r="AI157" i="10"/>
  <c r="AJ157" i="10"/>
  <c r="AI149" i="10"/>
  <c r="AJ149" i="10"/>
  <c r="AI141" i="10"/>
  <c r="AJ141" i="10"/>
  <c r="AJ133" i="10"/>
  <c r="AI133" i="10"/>
  <c r="AI125" i="10"/>
  <c r="AJ125" i="10"/>
  <c r="AI117" i="10"/>
  <c r="AJ117" i="10"/>
  <c r="AI109" i="10"/>
  <c r="AJ109" i="10"/>
  <c r="AI101" i="10"/>
  <c r="AJ101" i="10"/>
  <c r="AI93" i="10"/>
  <c r="AJ93" i="10"/>
  <c r="AI85" i="10"/>
  <c r="AJ85" i="10"/>
  <c r="AI77" i="10"/>
  <c r="AJ77" i="10"/>
  <c r="AI69" i="10"/>
  <c r="AJ69" i="10"/>
  <c r="AI61" i="10"/>
  <c r="AJ61" i="10"/>
  <c r="AI53" i="10"/>
  <c r="AJ53" i="10"/>
  <c r="AI45" i="10"/>
  <c r="AJ45" i="10"/>
  <c r="AI37" i="10"/>
  <c r="AJ37" i="10"/>
  <c r="AI29" i="10"/>
  <c r="AJ29" i="10"/>
  <c r="AI21" i="10"/>
  <c r="AJ21" i="10"/>
  <c r="AI13" i="10"/>
  <c r="AJ13" i="10"/>
  <c r="AL1504" i="10"/>
  <c r="AM1504" i="10"/>
  <c r="AL1496" i="10"/>
  <c r="AM1496" i="10"/>
  <c r="AL1488" i="10"/>
  <c r="AM1488" i="10"/>
  <c r="AL1480" i="10"/>
  <c r="AM1480" i="10"/>
  <c r="AL1472" i="10"/>
  <c r="AM1472" i="10"/>
  <c r="AL1464" i="10"/>
  <c r="AM1464" i="10"/>
  <c r="AL1456" i="10"/>
  <c r="AM1456" i="10"/>
  <c r="AL1448" i="10"/>
  <c r="AM1448" i="10"/>
  <c r="AL1440" i="10"/>
  <c r="AM1440" i="10"/>
  <c r="AL1432" i="10"/>
  <c r="AM1432" i="10"/>
  <c r="AL1424" i="10"/>
  <c r="AM1424" i="10"/>
  <c r="AL1416" i="10"/>
  <c r="AM1416" i="10"/>
  <c r="AL1408" i="10"/>
  <c r="AM1408" i="10"/>
  <c r="AL1400" i="10"/>
  <c r="AM1400" i="10"/>
  <c r="AL1392" i="10"/>
  <c r="AM1392" i="10"/>
  <c r="AL1384" i="10"/>
  <c r="AM1384" i="10"/>
  <c r="AL1376" i="10"/>
  <c r="AM1376" i="10"/>
  <c r="AL1368" i="10"/>
  <c r="AM1368" i="10"/>
  <c r="AL1360" i="10"/>
  <c r="AM1360" i="10"/>
  <c r="AL1352" i="10"/>
  <c r="AM1352" i="10"/>
  <c r="AL1344" i="10"/>
  <c r="AM1344" i="10"/>
  <c r="AM1336" i="10"/>
  <c r="AL1336" i="10"/>
  <c r="AM1328" i="10"/>
  <c r="AL1328" i="10"/>
  <c r="AM1320" i="10"/>
  <c r="AL1320" i="10"/>
  <c r="AL1312" i="10"/>
  <c r="AM1312" i="10"/>
  <c r="AL1304" i="10"/>
  <c r="AM1304" i="10"/>
  <c r="AL1296" i="10"/>
  <c r="AM1296" i="10"/>
  <c r="AM1288" i="10"/>
  <c r="AL1288" i="10"/>
  <c r="AL1280" i="10"/>
  <c r="AM1280" i="10"/>
  <c r="AL1272" i="10"/>
  <c r="AM1272" i="10"/>
  <c r="AM1264" i="10"/>
  <c r="AL1264" i="10"/>
  <c r="AM1256" i="10"/>
  <c r="AL1256" i="10"/>
  <c r="AL1248" i="10"/>
  <c r="AM1248" i="10"/>
  <c r="AL1240" i="10"/>
  <c r="AM1240" i="10"/>
  <c r="AL1232" i="10"/>
  <c r="AM1232" i="10"/>
  <c r="AM1224" i="10"/>
  <c r="AL1224" i="10"/>
  <c r="AM1216" i="10"/>
  <c r="AL1216" i="10"/>
  <c r="AL1208" i="10"/>
  <c r="AM1208" i="10"/>
  <c r="AM1200" i="10"/>
  <c r="AL1200" i="10"/>
  <c r="AL1192" i="10"/>
  <c r="AM1192" i="10"/>
  <c r="AM1184" i="10"/>
  <c r="AL1184" i="10"/>
  <c r="AL1176" i="10"/>
  <c r="AM1176" i="10"/>
  <c r="AM1168" i="10"/>
  <c r="AL1168" i="10"/>
  <c r="AL1160" i="10"/>
  <c r="AM1160" i="10"/>
  <c r="AM1152" i="10"/>
  <c r="AL1152" i="10"/>
  <c r="AL1144" i="10"/>
  <c r="AM1144" i="10"/>
  <c r="AM1136" i="10"/>
  <c r="AL1136" i="10"/>
  <c r="AL1128" i="10"/>
  <c r="AM1128" i="10"/>
  <c r="AM1120" i="10"/>
  <c r="AL1120" i="10"/>
  <c r="AL1112" i="10"/>
  <c r="AM1112" i="10"/>
  <c r="AM1104" i="10"/>
  <c r="AL1104" i="10"/>
  <c r="AL1096" i="10"/>
  <c r="AM1096" i="10"/>
  <c r="AM1088" i="10"/>
  <c r="AL1088" i="10"/>
  <c r="AL1080" i="10"/>
  <c r="AM1080" i="10"/>
  <c r="AM1072" i="10"/>
  <c r="AL1072" i="10"/>
  <c r="AL1064" i="10"/>
  <c r="AM1064" i="10"/>
  <c r="AM1056" i="10"/>
  <c r="AL1056" i="10"/>
  <c r="AL1048" i="10"/>
  <c r="AM1048" i="10"/>
  <c r="AM1040" i="10"/>
  <c r="AL1040" i="10"/>
  <c r="AL1032" i="10"/>
  <c r="AM1032" i="10"/>
  <c r="AM1024" i="10"/>
  <c r="AL1024" i="10"/>
  <c r="AL1016" i="10"/>
  <c r="AM1016" i="10"/>
  <c r="AM1008" i="10"/>
  <c r="AL1008" i="10"/>
  <c r="AL1000" i="10"/>
  <c r="AM1000" i="10"/>
  <c r="AM992" i="10"/>
  <c r="AL992" i="10"/>
  <c r="AL984" i="10"/>
  <c r="AM984" i="10"/>
  <c r="AM976" i="10"/>
  <c r="AL976" i="10"/>
  <c r="AL968" i="10"/>
  <c r="AM968" i="10"/>
  <c r="AM960" i="10"/>
  <c r="AL960" i="10"/>
  <c r="AL952" i="10"/>
  <c r="AM952" i="10"/>
  <c r="AM944" i="10"/>
  <c r="AL944" i="10"/>
  <c r="AL936" i="10"/>
  <c r="AM936" i="10"/>
  <c r="AM928" i="10"/>
  <c r="AL928" i="10"/>
  <c r="AL920" i="10"/>
  <c r="AM920" i="10"/>
  <c r="AM912" i="10"/>
  <c r="AL912" i="10"/>
  <c r="AM904" i="10"/>
  <c r="AL904" i="10"/>
  <c r="AL896" i="10"/>
  <c r="AM896" i="10"/>
  <c r="AL888" i="10"/>
  <c r="AM888" i="10"/>
  <c r="AL880" i="10"/>
  <c r="AM880" i="10"/>
  <c r="AM872" i="10"/>
  <c r="AL872" i="10"/>
  <c r="AL864" i="10"/>
  <c r="AM864" i="10"/>
  <c r="AL856" i="10"/>
  <c r="AM856" i="10"/>
  <c r="AL848" i="10"/>
  <c r="AM848" i="10"/>
  <c r="AL840" i="10"/>
  <c r="AM840" i="10"/>
  <c r="AL832" i="10"/>
  <c r="AM832" i="10"/>
  <c r="AL824" i="10"/>
  <c r="AM824" i="10"/>
  <c r="AM816" i="10"/>
  <c r="AL816" i="10"/>
  <c r="AL808" i="10"/>
  <c r="AM808" i="10"/>
  <c r="AL800" i="10"/>
  <c r="AM800" i="10"/>
  <c r="AL792" i="10"/>
  <c r="AM792" i="10"/>
  <c r="AL784" i="10"/>
  <c r="AM784" i="10"/>
  <c r="AL776" i="10"/>
  <c r="AM776" i="10"/>
  <c r="AL768" i="10"/>
  <c r="AM768" i="10"/>
  <c r="AL760" i="10"/>
  <c r="AM760" i="10"/>
  <c r="AL752" i="10"/>
  <c r="AM752" i="10"/>
  <c r="AL744" i="10"/>
  <c r="AM744" i="10"/>
  <c r="AL736" i="10"/>
  <c r="AM736" i="10"/>
  <c r="AL728" i="10"/>
  <c r="AM728" i="10"/>
  <c r="AL720" i="10"/>
  <c r="AM720" i="10"/>
  <c r="AL712" i="10"/>
  <c r="AM712" i="10"/>
  <c r="AL704" i="10"/>
  <c r="AM704" i="10"/>
  <c r="AL696" i="10"/>
  <c r="AM696" i="10"/>
  <c r="AL688" i="10"/>
  <c r="AM688" i="10"/>
  <c r="AL680" i="10"/>
  <c r="AM680" i="10"/>
  <c r="AL672" i="10"/>
  <c r="AM672" i="10"/>
  <c r="AL664" i="10"/>
  <c r="AM664" i="10"/>
  <c r="AL656" i="10"/>
  <c r="AM656" i="10"/>
  <c r="AM648" i="10"/>
  <c r="AL648" i="10"/>
  <c r="AM640" i="10"/>
  <c r="AL640" i="10"/>
  <c r="AM632" i="10"/>
  <c r="AL632" i="10"/>
  <c r="AM624" i="10"/>
  <c r="AL624" i="10"/>
  <c r="AM616" i="10"/>
  <c r="AL616" i="10"/>
  <c r="AM608" i="10"/>
  <c r="AL608" i="10"/>
  <c r="AM600" i="10"/>
  <c r="AL600" i="10"/>
  <c r="AM592" i="10"/>
  <c r="AL592" i="10"/>
  <c r="AM584" i="10"/>
  <c r="AL584" i="10"/>
  <c r="AM576" i="10"/>
  <c r="AL576" i="10"/>
  <c r="AM568" i="10"/>
  <c r="AL568" i="10"/>
  <c r="AM560" i="10"/>
  <c r="AL560" i="10"/>
  <c r="AM552" i="10"/>
  <c r="AL552" i="10"/>
  <c r="AM544" i="10"/>
  <c r="AL544" i="10"/>
  <c r="AM536" i="10"/>
  <c r="AL536" i="10"/>
  <c r="AM528" i="10"/>
  <c r="AL528" i="10"/>
  <c r="AM520" i="10"/>
  <c r="AL520" i="10"/>
  <c r="AM512" i="10"/>
  <c r="AL512" i="10"/>
  <c r="AM504" i="10"/>
  <c r="AL504" i="10"/>
  <c r="AM496" i="10"/>
  <c r="AL496" i="10"/>
  <c r="AM488" i="10"/>
  <c r="AL488" i="10"/>
  <c r="AL480" i="10"/>
  <c r="AM480" i="10"/>
  <c r="AL472" i="10"/>
  <c r="AM472" i="10"/>
  <c r="AM464" i="10"/>
  <c r="AL464" i="10"/>
  <c r="AM456" i="10"/>
  <c r="AL456" i="10"/>
  <c r="AL448" i="10"/>
  <c r="AM448" i="10"/>
  <c r="AL440" i="10"/>
  <c r="AM440" i="10"/>
  <c r="AL432" i="10"/>
  <c r="AM432" i="10"/>
  <c r="AM424" i="10"/>
  <c r="AL424" i="10"/>
  <c r="AL416" i="10"/>
  <c r="AM416" i="10"/>
  <c r="AL408" i="10"/>
  <c r="AM408" i="10"/>
  <c r="AL400" i="10"/>
  <c r="AM400" i="10"/>
  <c r="AL392" i="10"/>
  <c r="AM392" i="10"/>
  <c r="AL384" i="10"/>
  <c r="AM384" i="10"/>
  <c r="AL376" i="10"/>
  <c r="AM376" i="10"/>
  <c r="AL368" i="10"/>
  <c r="AM368" i="10"/>
  <c r="AL360" i="10"/>
  <c r="AM360" i="10"/>
  <c r="AL352" i="10"/>
  <c r="AM352" i="10"/>
  <c r="AL344" i="10"/>
  <c r="AM344" i="10"/>
  <c r="AL336" i="10"/>
  <c r="AM336" i="10"/>
  <c r="AM328" i="10"/>
  <c r="AL328" i="10"/>
  <c r="AM320" i="10"/>
  <c r="AL320" i="10"/>
  <c r="AM312" i="10"/>
  <c r="AL312" i="10"/>
  <c r="AM304" i="10"/>
  <c r="AL304" i="10"/>
  <c r="AM296" i="10"/>
  <c r="AL296" i="10"/>
  <c r="AM288" i="10"/>
  <c r="AL288" i="10"/>
  <c r="AM280" i="10"/>
  <c r="AL280" i="10"/>
  <c r="AM272" i="10"/>
  <c r="AL272" i="10"/>
  <c r="AM264" i="10"/>
  <c r="AL264" i="10"/>
  <c r="AM256" i="10"/>
  <c r="AL256" i="10"/>
  <c r="AM248" i="10"/>
  <c r="AL248" i="10"/>
  <c r="AM240" i="10"/>
  <c r="AL240" i="10"/>
  <c r="AM232" i="10"/>
  <c r="AL232" i="10"/>
  <c r="AM224" i="10"/>
  <c r="AL224" i="10"/>
  <c r="AM216" i="10"/>
  <c r="AL216" i="10"/>
  <c r="AM208" i="10"/>
  <c r="AL208" i="10"/>
  <c r="AM200" i="10"/>
  <c r="AL200" i="10"/>
  <c r="AM192" i="10"/>
  <c r="AL192" i="10"/>
  <c r="AM184" i="10"/>
  <c r="AL184" i="10"/>
  <c r="AM176" i="10"/>
  <c r="AL176" i="10"/>
  <c r="AM168" i="10"/>
  <c r="AL168" i="10"/>
  <c r="AM160" i="10"/>
  <c r="AL160" i="10"/>
  <c r="AL143" i="10"/>
  <c r="AM143" i="10"/>
  <c r="AL135" i="10"/>
  <c r="AM135" i="10"/>
  <c r="AL127" i="10"/>
  <c r="AM127" i="10"/>
  <c r="AL119" i="10"/>
  <c r="AM119" i="10"/>
  <c r="AL111" i="10"/>
  <c r="AM111" i="10"/>
  <c r="AL103" i="10"/>
  <c r="AM103" i="10"/>
  <c r="AL95" i="10"/>
  <c r="AM95" i="10"/>
  <c r="AL87" i="10"/>
  <c r="AM87" i="10"/>
  <c r="AL79" i="10"/>
  <c r="AM79" i="10"/>
  <c r="AL71" i="10"/>
  <c r="AM71" i="10"/>
  <c r="AL63" i="10"/>
  <c r="AM63" i="10"/>
  <c r="AL55" i="10"/>
  <c r="AM55" i="10"/>
  <c r="AL47" i="10"/>
  <c r="AM47" i="10"/>
  <c r="AL39" i="10"/>
  <c r="AM39" i="10"/>
  <c r="AL31" i="10"/>
  <c r="AM31" i="10"/>
  <c r="AL23" i="10"/>
  <c r="AM23" i="10"/>
  <c r="AL15" i="10"/>
  <c r="AM15" i="10"/>
  <c r="AL147" i="10"/>
  <c r="AM147" i="10"/>
  <c r="AL139" i="10"/>
  <c r="AM139" i="10"/>
  <c r="AL131" i="10"/>
  <c r="AM131" i="10"/>
  <c r="AL123" i="10"/>
  <c r="AM123" i="10"/>
  <c r="AL115" i="10"/>
  <c r="AM115" i="10"/>
  <c r="AL107" i="10"/>
  <c r="AM107" i="10"/>
  <c r="AL99" i="10"/>
  <c r="AM99" i="10"/>
  <c r="AL91" i="10"/>
  <c r="AM91" i="10"/>
  <c r="AL83" i="10"/>
  <c r="AM83" i="10"/>
  <c r="AL75" i="10"/>
  <c r="AM75" i="10"/>
  <c r="AL67" i="10"/>
  <c r="AM67" i="10"/>
  <c r="AL59" i="10"/>
  <c r="AM59" i="10"/>
  <c r="AL51" i="10"/>
  <c r="AM51" i="10"/>
  <c r="AL43" i="10"/>
  <c r="AM43" i="10"/>
  <c r="AL35" i="10"/>
  <c r="AM35" i="10"/>
  <c r="AL27" i="10"/>
  <c r="AM27" i="10"/>
  <c r="AL19" i="10"/>
  <c r="AM19" i="10"/>
  <c r="AL11" i="10"/>
  <c r="AM11" i="10"/>
  <c r="AL170" i="10"/>
  <c r="AM170" i="10"/>
  <c r="AL162" i="10"/>
  <c r="AM162" i="10"/>
  <c r="AL154" i="10"/>
  <c r="AM154" i="10"/>
  <c r="AL146" i="10"/>
  <c r="AM146" i="10"/>
  <c r="AL138" i="10"/>
  <c r="AM138" i="10"/>
  <c r="AL130" i="10"/>
  <c r="AM130" i="10"/>
  <c r="AL122" i="10"/>
  <c r="AM122" i="10"/>
  <c r="AL114" i="10"/>
  <c r="AM114" i="10"/>
  <c r="AL106" i="10"/>
  <c r="AM106" i="10"/>
  <c r="AL98" i="10"/>
  <c r="AM98" i="10"/>
  <c r="AL90" i="10"/>
  <c r="AM90" i="10"/>
  <c r="AL82" i="10"/>
  <c r="AM82" i="10"/>
  <c r="AL74" i="10"/>
  <c r="AM74" i="10"/>
  <c r="AL66" i="10"/>
  <c r="AM66" i="10"/>
  <c r="AL58" i="10"/>
  <c r="AM58" i="10"/>
  <c r="AL50" i="10"/>
  <c r="AM50" i="10"/>
  <c r="AL42" i="10"/>
  <c r="AM42" i="10"/>
  <c r="AL34" i="10"/>
  <c r="AM34" i="10"/>
  <c r="AL26" i="10"/>
  <c r="AM26" i="10"/>
  <c r="AL18" i="10"/>
  <c r="AM18" i="10"/>
  <c r="AL273" i="10"/>
  <c r="AM273" i="10"/>
  <c r="AL265" i="10"/>
  <c r="AM265" i="10"/>
  <c r="AL257" i="10"/>
  <c r="AM257" i="10"/>
  <c r="AL249" i="10"/>
  <c r="AM249" i="10"/>
  <c r="AL241" i="10"/>
  <c r="AM241" i="10"/>
  <c r="AL233" i="10"/>
  <c r="AM233" i="10"/>
  <c r="AL225" i="10"/>
  <c r="AM225" i="10"/>
  <c r="AL217" i="10"/>
  <c r="AM217" i="10"/>
  <c r="AL209" i="10"/>
  <c r="AM209" i="10"/>
  <c r="AL201" i="10"/>
  <c r="AM201" i="10"/>
  <c r="AL193" i="10"/>
  <c r="AM193" i="10"/>
  <c r="AL185" i="10"/>
  <c r="AM185" i="10"/>
  <c r="AL177" i="10"/>
  <c r="AM177" i="10"/>
  <c r="AL169" i="10"/>
  <c r="AM169" i="10"/>
  <c r="AL161" i="10"/>
  <c r="AM161" i="10"/>
  <c r="AL153" i="10"/>
  <c r="AM153" i="10"/>
  <c r="AL145" i="10"/>
  <c r="AM145" i="10"/>
  <c r="AL137" i="10"/>
  <c r="AM137" i="10"/>
  <c r="AL129" i="10"/>
  <c r="AM129" i="10"/>
  <c r="AL121" i="10"/>
  <c r="AM121" i="10"/>
  <c r="AL113" i="10"/>
  <c r="AM113" i="10"/>
  <c r="AL105" i="10"/>
  <c r="AM105" i="10"/>
  <c r="AL97" i="10"/>
  <c r="AM97" i="10"/>
  <c r="AL89" i="10"/>
  <c r="AM89" i="10"/>
  <c r="AL81" i="10"/>
  <c r="AM81" i="10"/>
  <c r="AL73" i="10"/>
  <c r="AM73" i="10"/>
  <c r="AL65" i="10"/>
  <c r="AM65" i="10"/>
  <c r="AL57" i="10"/>
  <c r="AM57" i="10"/>
  <c r="AL49" i="10"/>
  <c r="AM49" i="10"/>
  <c r="AL41" i="10"/>
  <c r="AM41" i="10"/>
  <c r="AL33" i="10"/>
  <c r="AM33" i="10"/>
  <c r="AL25" i="10"/>
  <c r="AM25" i="10"/>
  <c r="AL17" i="10"/>
  <c r="AM17" i="10"/>
  <c r="AM152" i="10"/>
  <c r="AL152" i="10"/>
  <c r="AM144" i="10"/>
  <c r="AL144" i="10"/>
  <c r="AM136" i="10"/>
  <c r="AL136" i="10"/>
  <c r="AM128" i="10"/>
  <c r="AL128" i="10"/>
  <c r="AM120" i="10"/>
  <c r="AL120" i="10"/>
  <c r="AM112" i="10"/>
  <c r="AL112" i="10"/>
  <c r="AM104" i="10"/>
  <c r="AL104" i="10"/>
  <c r="AM96" i="10"/>
  <c r="AL96" i="10"/>
  <c r="AM88" i="10"/>
  <c r="AL88" i="10"/>
  <c r="AM80" i="10"/>
  <c r="AL80" i="10"/>
  <c r="AM72" i="10"/>
  <c r="AL72" i="10"/>
  <c r="AM64" i="10"/>
  <c r="AL64" i="10"/>
  <c r="AM56" i="10"/>
  <c r="AL56" i="10"/>
  <c r="AM48" i="10"/>
  <c r="AL48" i="10"/>
  <c r="AM40" i="10"/>
  <c r="AL40" i="10"/>
  <c r="AM32" i="10"/>
  <c r="AL32" i="10"/>
  <c r="AM24" i="10"/>
  <c r="AL24" i="10"/>
  <c r="AL10" i="10"/>
  <c r="AM10" i="10"/>
  <c r="AM16" i="10"/>
  <c r="AL16" i="10"/>
  <c r="AD1476" i="10"/>
  <c r="AD1452" i="10"/>
  <c r="AD1436" i="10"/>
  <c r="AD1388" i="10"/>
  <c r="AD1372" i="10"/>
  <c r="AD1348" i="10"/>
  <c r="AD1308" i="10"/>
  <c r="AD1260" i="10"/>
  <c r="AD1196" i="10"/>
  <c r="AD1180" i="10"/>
  <c r="AD1100" i="10"/>
  <c r="AD1084" i="10"/>
  <c r="AD1060" i="10"/>
  <c r="AD1028" i="10"/>
  <c r="AD996" i="10"/>
  <c r="AD1427" i="10"/>
  <c r="AD1411" i="10"/>
  <c r="AD1403" i="10"/>
  <c r="AD1379" i="10"/>
  <c r="AD1363" i="10"/>
  <c r="AD1347" i="10"/>
  <c r="AD1339" i="10"/>
  <c r="AD1315" i="10"/>
  <c r="AD1299" i="10"/>
  <c r="AD1283" i="10"/>
  <c r="AD1275" i="10"/>
  <c r="AD1251" i="10"/>
  <c r="AD1235" i="10"/>
  <c r="AD1219" i="10"/>
  <c r="AD1211" i="10"/>
  <c r="AD1187" i="10"/>
  <c r="AD1171" i="10"/>
  <c r="AD1147" i="10"/>
  <c r="AD1139" i="10"/>
  <c r="AD1123" i="10"/>
  <c r="AD1107" i="10"/>
  <c r="AD1091" i="10"/>
  <c r="AD1075" i="10"/>
  <c r="AD1059" i="10"/>
  <c r="AD1051" i="10"/>
  <c r="AD1043" i="10"/>
  <c r="AD1027" i="10"/>
  <c r="AD1011" i="10"/>
  <c r="AD995" i="10"/>
  <c r="AD763" i="10"/>
  <c r="AD1460" i="10"/>
  <c r="AD1291" i="10"/>
  <c r="AD1204" i="10"/>
  <c r="AD1035" i="10"/>
  <c r="AD1508" i="10"/>
  <c r="AD1444" i="10"/>
  <c r="AD1412" i="10"/>
  <c r="AD1228" i="10"/>
  <c r="AD1116" i="10"/>
  <c r="AD1020" i="10"/>
  <c r="AD1300" i="10"/>
  <c r="AD1044" i="10"/>
  <c r="AD1364" i="10"/>
  <c r="AD1108" i="10"/>
  <c r="AD1355" i="10"/>
  <c r="AR1212" i="10"/>
  <c r="AS1212" i="10"/>
  <c r="AD1484" i="10"/>
  <c r="AD1324" i="10"/>
  <c r="AD1292" i="10"/>
  <c r="AD1156" i="10"/>
  <c r="AD1428" i="10"/>
  <c r="AD1172" i="10"/>
  <c r="AD1391" i="10"/>
  <c r="AD1375" i="10"/>
  <c r="AD1351" i="10"/>
  <c r="AD1335" i="10"/>
  <c r="AD1319" i="10"/>
  <c r="AD1311" i="10"/>
  <c r="AD1287" i="10"/>
  <c r="AD1271" i="10"/>
  <c r="AD1255" i="10"/>
  <c r="AD1207" i="10"/>
  <c r="AD1199" i="10"/>
  <c r="AD1183" i="10"/>
  <c r="AD1159" i="10"/>
  <c r="AD1143" i="10"/>
  <c r="AD1127" i="10"/>
  <c r="AD1111" i="10"/>
  <c r="AD1095" i="10"/>
  <c r="AD1079" i="10"/>
  <c r="AD1063" i="10"/>
  <c r="AD1047" i="10"/>
  <c r="AD1039" i="10"/>
  <c r="AD1015" i="10"/>
  <c r="AD999" i="10"/>
  <c r="AD1332" i="10"/>
  <c r="AD1492" i="10"/>
  <c r="AD1236" i="10"/>
  <c r="AD1067" i="10"/>
  <c r="AD1500" i="10"/>
  <c r="AD1468" i="10"/>
  <c r="AD1420" i="10"/>
  <c r="AD1356" i="10"/>
  <c r="AD1284" i="10"/>
  <c r="AD1244" i="10"/>
  <c r="AD1220" i="10"/>
  <c r="AD1148" i="10"/>
  <c r="AD1124" i="10"/>
  <c r="AD1092" i="10"/>
  <c r="AD1068" i="10"/>
  <c r="AD1036" i="10"/>
  <c r="AD1004" i="10"/>
  <c r="AD1447" i="10"/>
  <c r="AD1439" i="10"/>
  <c r="AD1415" i="10"/>
  <c r="AD1399" i="10"/>
  <c r="AD1383" i="10"/>
  <c r="AD1327" i="10"/>
  <c r="AD1263" i="10"/>
  <c r="AD1247" i="10"/>
  <c r="AD1223" i="10"/>
  <c r="AD1191" i="10"/>
  <c r="AD1151" i="10"/>
  <c r="AD1135" i="10"/>
  <c r="AD1119" i="10"/>
  <c r="AD1103" i="10"/>
  <c r="AD1087" i="10"/>
  <c r="AD1071" i="10"/>
  <c r="AD1055" i="10"/>
  <c r="AD1031" i="10"/>
  <c r="AD1023" i="10"/>
  <c r="AD1007" i="10"/>
  <c r="AD1501" i="10"/>
  <c r="AD1493" i="10"/>
  <c r="AD1485" i="10"/>
  <c r="AD1477" i="10"/>
  <c r="AD1469" i="10"/>
  <c r="AD1461" i="10"/>
  <c r="AD1453" i="10"/>
  <c r="AD1445" i="10"/>
  <c r="AD1437" i="10"/>
  <c r="AD1429" i="10"/>
  <c r="AD1421" i="10"/>
  <c r="AD1397" i="10"/>
  <c r="AD1381" i="10"/>
  <c r="AD1373" i="10"/>
  <c r="AD1365" i="10"/>
  <c r="AD1357" i="10"/>
  <c r="AD1333" i="10"/>
  <c r="AD1317" i="10"/>
  <c r="AD1309" i="10"/>
  <c r="AD1301" i="10"/>
  <c r="AD1293" i="10"/>
  <c r="AD1269" i="10"/>
  <c r="AD1253" i="10"/>
  <c r="AD1245" i="10"/>
  <c r="AD1237" i="10"/>
  <c r="AD1229" i="10"/>
  <c r="AD1205" i="10"/>
  <c r="AD1189" i="10"/>
  <c r="AD1181" i="10"/>
  <c r="AD1173" i="10"/>
  <c r="AD1149" i="10"/>
  <c r="AD1133" i="10"/>
  <c r="AD1125" i="10"/>
  <c r="AD1109" i="10"/>
  <c r="AD1101" i="10"/>
  <c r="AD1093" i="10"/>
  <c r="AD1085" i="10"/>
  <c r="AD1077" i="10"/>
  <c r="AD1069" i="10"/>
  <c r="AD1053" i="10"/>
  <c r="AD1045" i="10"/>
  <c r="AD1037" i="10"/>
  <c r="AD1029" i="10"/>
  <c r="AD1021" i="10"/>
  <c r="AD1013" i="10"/>
  <c r="AD1005" i="10"/>
  <c r="AD997" i="10"/>
  <c r="AD1227" i="10"/>
  <c r="AD1118" i="10"/>
  <c r="AD1110" i="10"/>
  <c r="AD1102" i="10"/>
  <c r="AD1078" i="10"/>
  <c r="AD1070" i="10"/>
  <c r="AD1046" i="10"/>
  <c r="AD1038" i="10"/>
  <c r="AD1014" i="10"/>
  <c r="AD558" i="10"/>
  <c r="AP1508" i="10"/>
  <c r="AO1508" i="10"/>
  <c r="AR1063" i="10"/>
  <c r="AS1063" i="10"/>
  <c r="AR1227" i="10"/>
  <c r="AS1227" i="10"/>
  <c r="AD1106" i="10"/>
  <c r="AD1090" i="10"/>
  <c r="AD1082" i="10"/>
  <c r="AD1058" i="10"/>
  <c r="AD1050" i="10"/>
  <c r="AD1026" i="10"/>
  <c r="AD1018" i="10"/>
  <c r="AD1010" i="10"/>
  <c r="AD1002" i="10"/>
  <c r="AD1425" i="10"/>
  <c r="AD1409" i="10"/>
  <c r="AD1393" i="10"/>
  <c r="AD1377" i="10"/>
  <c r="AD1361" i="10"/>
  <c r="AD1345" i="10"/>
  <c r="AD1329" i="10"/>
  <c r="AD1313" i="10"/>
  <c r="AD1297" i="10"/>
  <c r="AD1281" i="10"/>
  <c r="AD1265" i="10"/>
  <c r="AD1249" i="10"/>
  <c r="AD1233" i="10"/>
  <c r="AD1217" i="10"/>
  <c r="AD1201" i="10"/>
  <c r="AD1185" i="10"/>
  <c r="AD1169" i="10"/>
  <c r="AD1153" i="10"/>
  <c r="AD1137" i="10"/>
  <c r="AD1121" i="10"/>
  <c r="AD1176" i="10"/>
  <c r="AD1168" i="10"/>
  <c r="AD1160" i="10"/>
  <c r="AD1152" i="10"/>
  <c r="AD1144" i="10"/>
  <c r="AD1136" i="10"/>
  <c r="AD1128" i="10"/>
  <c r="AD1120" i="10"/>
  <c r="AD1112" i="10"/>
  <c r="AD1096" i="10"/>
  <c r="AD1088" i="10"/>
  <c r="AD1080" i="10"/>
  <c r="AD1072" i="10"/>
  <c r="AD1064" i="10"/>
  <c r="AD1056" i="10"/>
  <c r="AD1048" i="10"/>
  <c r="AD1040" i="10"/>
  <c r="AD1032" i="10"/>
  <c r="AD1024" i="10"/>
  <c r="AD1016" i="10"/>
  <c r="AD1008" i="10"/>
  <c r="AD1000" i="10"/>
  <c r="AD1433" i="10"/>
  <c r="AD1401" i="10"/>
  <c r="AD1369" i="10"/>
  <c r="AD1337" i="10"/>
  <c r="AD1305" i="10"/>
  <c r="AD1273" i="10"/>
  <c r="AD1241" i="10"/>
  <c r="AD1209" i="10"/>
  <c r="AD1177" i="10"/>
  <c r="AD1145" i="10"/>
  <c r="AD1081" i="10"/>
  <c r="AD1049" i="10"/>
  <c r="AD1017" i="10"/>
  <c r="AR1497" i="10"/>
  <c r="AS1497" i="10"/>
  <c r="AO1390" i="10"/>
  <c r="AP1390" i="10"/>
  <c r="AD96" i="10"/>
  <c r="AR1175" i="10"/>
  <c r="AO1502" i="10"/>
  <c r="AO1227" i="10"/>
  <c r="AR1034" i="10"/>
  <c r="AP1230" i="10"/>
  <c r="AO1169" i="10"/>
  <c r="AR1385" i="10"/>
  <c r="AS1332" i="10"/>
  <c r="AR1325" i="10"/>
  <c r="AR1178" i="10"/>
  <c r="AR1050" i="10"/>
  <c r="AP1462" i="10"/>
  <c r="AP1000" i="10"/>
  <c r="AS1075" i="10"/>
  <c r="AS1048" i="10"/>
  <c r="AS1365" i="10"/>
  <c r="AR1066" i="10"/>
  <c r="AS1060" i="10"/>
  <c r="AS1047" i="10"/>
  <c r="AS1026" i="10"/>
  <c r="AO1482" i="10"/>
  <c r="AR1179" i="10"/>
  <c r="AR1166" i="10"/>
  <c r="AD521" i="10"/>
  <c r="AD407" i="10"/>
  <c r="AD935" i="10"/>
  <c r="AD198" i="10"/>
  <c r="AP1507" i="10"/>
  <c r="AO1501" i="10"/>
  <c r="AP1428" i="10"/>
  <c r="AD855" i="10"/>
  <c r="AD80" i="10"/>
  <c r="AS1445" i="10"/>
  <c r="AR1361" i="10"/>
  <c r="AR1277" i="10"/>
  <c r="AS1239" i="10"/>
  <c r="AS1232" i="10"/>
  <c r="AS1010" i="10"/>
  <c r="AD435" i="10"/>
  <c r="AD791" i="10"/>
  <c r="AD50" i="10"/>
  <c r="AO1500" i="10"/>
  <c r="AO1493" i="10"/>
  <c r="AO1471" i="10"/>
  <c r="AP1449" i="10"/>
  <c r="AP1279" i="10"/>
  <c r="AR1483" i="10"/>
  <c r="AS1253" i="10"/>
  <c r="AD775" i="10"/>
  <c r="AD430" i="10"/>
  <c r="AP1418" i="10"/>
  <c r="AO1404" i="10"/>
  <c r="AP1064" i="10"/>
  <c r="AP1035" i="10"/>
  <c r="AS1469" i="10"/>
  <c r="AS1377" i="10"/>
  <c r="AR1313" i="10"/>
  <c r="AS1231" i="10"/>
  <c r="AS1189" i="10"/>
  <c r="AR1037" i="10"/>
  <c r="AS1032" i="10"/>
  <c r="AR1018" i="10"/>
  <c r="AS997" i="10"/>
  <c r="AD978" i="10"/>
  <c r="AD649" i="10"/>
  <c r="AD305" i="10"/>
  <c r="AO1409" i="10"/>
  <c r="AP1364" i="10"/>
  <c r="AP1063" i="10"/>
  <c r="AR1489" i="10"/>
  <c r="AS1429" i="10"/>
  <c r="AR1202" i="10"/>
  <c r="AR1042" i="10"/>
  <c r="AS1036" i="10"/>
  <c r="AR1002" i="10"/>
  <c r="AD956" i="10"/>
  <c r="AD647" i="10"/>
  <c r="AD272" i="10"/>
  <c r="AD948" i="10"/>
  <c r="AD618" i="10"/>
  <c r="AD207" i="10"/>
  <c r="AP1115" i="10"/>
  <c r="AO1032" i="10"/>
  <c r="AR1323" i="10"/>
  <c r="AS1255" i="10"/>
  <c r="AS1228" i="10"/>
  <c r="AR1207" i="10"/>
  <c r="AR1087" i="10"/>
  <c r="AD977" i="10"/>
  <c r="AD832" i="10"/>
  <c r="AD648" i="10"/>
  <c r="AD462" i="10"/>
  <c r="AD294" i="10"/>
  <c r="AD52" i="10"/>
  <c r="AP1422" i="10"/>
  <c r="AO1394" i="10"/>
  <c r="AO1388" i="10"/>
  <c r="AO1381" i="10"/>
  <c r="AO1291" i="10"/>
  <c r="AP1241" i="10"/>
  <c r="AO1185" i="10"/>
  <c r="AO1178" i="10"/>
  <c r="AP1171" i="10"/>
  <c r="AP1105" i="10"/>
  <c r="AO1066" i="10"/>
  <c r="AO1061" i="10"/>
  <c r="AO1056" i="10"/>
  <c r="AR1387" i="10"/>
  <c r="AR1367" i="10"/>
  <c r="AR1356" i="10"/>
  <c r="AR1307" i="10"/>
  <c r="AR1229" i="10"/>
  <c r="AS1119" i="10"/>
  <c r="AS1104" i="10"/>
  <c r="AD891" i="10"/>
  <c r="AD743" i="10"/>
  <c r="AD551" i="10"/>
  <c r="AD406" i="10"/>
  <c r="AD194" i="10"/>
  <c r="AP1267" i="10"/>
  <c r="AO1260" i="10"/>
  <c r="AO1209" i="10"/>
  <c r="AO1203" i="10"/>
  <c r="AO1188" i="10"/>
  <c r="AO1154" i="10"/>
  <c r="AO1053" i="10"/>
  <c r="AP1039" i="10"/>
  <c r="AD887" i="10"/>
  <c r="AD734" i="10"/>
  <c r="AD531" i="10"/>
  <c r="AD342" i="10"/>
  <c r="AD162" i="10"/>
  <c r="AP1468" i="10"/>
  <c r="AP1339" i="10"/>
  <c r="AS1272" i="10"/>
  <c r="AR1243" i="10"/>
  <c r="AS1205" i="10"/>
  <c r="AR1165" i="10"/>
  <c r="AS1135" i="10"/>
  <c r="AR1129" i="10"/>
  <c r="AR1086" i="10"/>
  <c r="AR1051" i="10"/>
  <c r="AD883" i="10"/>
  <c r="AD679" i="10"/>
  <c r="AD530" i="10"/>
  <c r="AD335" i="10"/>
  <c r="AD134" i="10"/>
  <c r="AO1353" i="10"/>
  <c r="AP1236" i="10"/>
  <c r="AO1167" i="10"/>
  <c r="AP1137" i="10"/>
  <c r="AP1057" i="10"/>
  <c r="AP1044" i="10"/>
  <c r="AP1024" i="10"/>
  <c r="AR1420" i="10"/>
  <c r="AR1364" i="10"/>
  <c r="AS1099" i="10"/>
  <c r="AD928" i="10"/>
  <c r="AD831" i="10"/>
  <c r="AD714" i="10"/>
  <c r="AD615" i="10"/>
  <c r="AD499" i="10"/>
  <c r="AD402" i="10"/>
  <c r="AD262" i="10"/>
  <c r="AD129" i="10"/>
  <c r="AO1503" i="10"/>
  <c r="AO1412" i="10"/>
  <c r="AO1372" i="10"/>
  <c r="AO1330" i="10"/>
  <c r="AO1324" i="10"/>
  <c r="AO1282" i="10"/>
  <c r="AP1246" i="10"/>
  <c r="AP1211" i="10"/>
  <c r="AP1068" i="10"/>
  <c r="AR1493" i="10"/>
  <c r="AS1414" i="10"/>
  <c r="AR1400" i="10"/>
  <c r="AS1381" i="10"/>
  <c r="AS1350" i="10"/>
  <c r="AR1303" i="10"/>
  <c r="AS1288" i="10"/>
  <c r="AR1281" i="10"/>
  <c r="AS1268" i="10"/>
  <c r="AS1215" i="10"/>
  <c r="AS1183" i="10"/>
  <c r="AS1172" i="10"/>
  <c r="AR1145" i="10"/>
  <c r="AS1139" i="10"/>
  <c r="AS1127" i="10"/>
  <c r="AR1015" i="10"/>
  <c r="AD993" i="10"/>
  <c r="AD907" i="10"/>
  <c r="AD830" i="10"/>
  <c r="AD713" i="10"/>
  <c r="AD590" i="10"/>
  <c r="AD489" i="10"/>
  <c r="AD368" i="10"/>
  <c r="AD238" i="10"/>
  <c r="AD127" i="10"/>
  <c r="AP1499" i="10"/>
  <c r="AP1438" i="10"/>
  <c r="AS1441" i="10"/>
  <c r="AS1208" i="10"/>
  <c r="AD979" i="10"/>
  <c r="AD905" i="10"/>
  <c r="AD801" i="10"/>
  <c r="AD704" i="10"/>
  <c r="AD587" i="10"/>
  <c r="AD465" i="10"/>
  <c r="AD343" i="10"/>
  <c r="AD225" i="10"/>
  <c r="AD95" i="10"/>
  <c r="AP1458" i="10"/>
  <c r="AO1444" i="10"/>
  <c r="AP1411" i="10"/>
  <c r="AO1335" i="10"/>
  <c r="AP1329" i="10"/>
  <c r="AO1308" i="10"/>
  <c r="AO1204" i="10"/>
  <c r="AO1073" i="10"/>
  <c r="AP1067" i="10"/>
  <c r="AO1011" i="10"/>
  <c r="AS1505" i="10"/>
  <c r="AR1405" i="10"/>
  <c r="AR1399" i="10"/>
  <c r="AR1333" i="10"/>
  <c r="AS1150" i="10"/>
  <c r="AR1144" i="10"/>
  <c r="AR1097" i="10"/>
  <c r="AR1000" i="10"/>
  <c r="AP1433" i="10"/>
  <c r="AP1367" i="10"/>
  <c r="AO1297" i="10"/>
  <c r="AP1191" i="10"/>
  <c r="AP1111" i="10"/>
  <c r="AP1050" i="10"/>
  <c r="AP996" i="10"/>
  <c r="AP637" i="10"/>
  <c r="AS1500" i="10"/>
  <c r="AR1495" i="10"/>
  <c r="AS1478" i="10"/>
  <c r="AR1451" i="10"/>
  <c r="AS1446" i="10"/>
  <c r="AS1308" i="10"/>
  <c r="AR1296" i="10"/>
  <c r="AS1263" i="10"/>
  <c r="AR1256" i="10"/>
  <c r="AS1199" i="10"/>
  <c r="AR1170" i="10"/>
  <c r="AR1153" i="10"/>
  <c r="AS1125" i="10"/>
  <c r="AS1092" i="10"/>
  <c r="AS1055" i="10"/>
  <c r="AD936" i="10"/>
  <c r="AD862" i="10"/>
  <c r="AD770" i="10"/>
  <c r="AD672" i="10"/>
  <c r="AD585" i="10"/>
  <c r="AD471" i="10"/>
  <c r="AD371" i="10"/>
  <c r="AD271" i="10"/>
  <c r="AD160" i="10"/>
  <c r="AD45" i="10"/>
  <c r="AP1443" i="10"/>
  <c r="AP1431" i="10"/>
  <c r="AO1427" i="10"/>
  <c r="AO1397" i="10"/>
  <c r="AO1378" i="10"/>
  <c r="AP1358" i="10"/>
  <c r="AP1289" i="10"/>
  <c r="AP1265" i="10"/>
  <c r="AO1217" i="10"/>
  <c r="AR1488" i="10"/>
  <c r="AR1455" i="10"/>
  <c r="AS1449" i="10"/>
  <c r="AR1421" i="10"/>
  <c r="AS1408" i="10"/>
  <c r="AS1396" i="10"/>
  <c r="AR1384" i="10"/>
  <c r="AS1372" i="10"/>
  <c r="AR1349" i="10"/>
  <c r="AR1336" i="10"/>
  <c r="AR1300" i="10"/>
  <c r="AR1128" i="10"/>
  <c r="AS1116" i="10"/>
  <c r="AS1077" i="10"/>
  <c r="AS1019" i="10"/>
  <c r="AR1001" i="10"/>
  <c r="AS996" i="10"/>
  <c r="AP1338" i="10"/>
  <c r="AP1259" i="10"/>
  <c r="AP1193" i="10"/>
  <c r="AP1155" i="10"/>
  <c r="AP1010" i="10"/>
  <c r="AP1004" i="10"/>
  <c r="AS1058" i="10"/>
  <c r="AO1483" i="10"/>
  <c r="AP1465" i="10"/>
  <c r="AO1459" i="10"/>
  <c r="AO1447" i="10"/>
  <c r="AP1430" i="10"/>
  <c r="AP1313" i="10"/>
  <c r="AO1268" i="10"/>
  <c r="AP1252" i="10"/>
  <c r="AP1222" i="10"/>
  <c r="AO1119" i="10"/>
  <c r="AO1040" i="10"/>
  <c r="AP1015" i="10"/>
  <c r="AS1502" i="10"/>
  <c r="AS1480" i="10"/>
  <c r="AS1460" i="10"/>
  <c r="AR1448" i="10"/>
  <c r="AR1443" i="10"/>
  <c r="AS1438" i="10"/>
  <c r="AS1425" i="10"/>
  <c r="AS1340" i="10"/>
  <c r="AS1246" i="10"/>
  <c r="AS1154" i="10"/>
  <c r="AO1489" i="10"/>
  <c r="AP1425" i="10"/>
  <c r="AP1401" i="10"/>
  <c r="AO1356" i="10"/>
  <c r="AP1281" i="10"/>
  <c r="AP1263" i="10"/>
  <c r="AP1239" i="10"/>
  <c r="AP1233" i="10"/>
  <c r="AO1133" i="10"/>
  <c r="AO1099" i="10"/>
  <c r="AP1060" i="10"/>
  <c r="AO997" i="10"/>
  <c r="AS1328" i="10"/>
  <c r="AS1223" i="10"/>
  <c r="AR1194" i="10"/>
  <c r="AS1188" i="10"/>
  <c r="AR1182" i="10"/>
  <c r="AR1160" i="10"/>
  <c r="AS1136" i="10"/>
  <c r="AR1131" i="10"/>
  <c r="AR1106" i="10"/>
  <c r="AS1004" i="10"/>
  <c r="AP1140" i="10"/>
  <c r="AO1140" i="10"/>
  <c r="AS1315" i="10"/>
  <c r="AR1315" i="10"/>
  <c r="AR1358" i="10"/>
  <c r="AS1358" i="10"/>
  <c r="AP1421" i="10"/>
  <c r="AO1421" i="10"/>
  <c r="AO1316" i="10"/>
  <c r="AP1316" i="10"/>
  <c r="AO1257" i="10"/>
  <c r="AP1257" i="10"/>
  <c r="AP1243" i="10"/>
  <c r="AO1243" i="10"/>
  <c r="AS1431" i="10"/>
  <c r="AR1431" i="10"/>
  <c r="AR1198" i="10"/>
  <c r="AS1198" i="10"/>
  <c r="AR1111" i="10"/>
  <c r="AS1111" i="10"/>
  <c r="AS1079" i="10"/>
  <c r="AR1079" i="10"/>
  <c r="AO1494" i="10"/>
  <c r="AP1470" i="10"/>
  <c r="AO1470" i="10"/>
  <c r="AO1453" i="10"/>
  <c r="AP1402" i="10"/>
  <c r="AP1315" i="10"/>
  <c r="AO1315" i="10"/>
  <c r="AP1278" i="10"/>
  <c r="AO1249" i="10"/>
  <c r="AP1249" i="10"/>
  <c r="AO1226" i="10"/>
  <c r="AP1226" i="10"/>
  <c r="AO1219" i="10"/>
  <c r="AP1219" i="10"/>
  <c r="AO1173" i="10"/>
  <c r="AP1094" i="10"/>
  <c r="AO1036" i="10"/>
  <c r="AP1036" i="10"/>
  <c r="AO1031" i="10"/>
  <c r="AO1001" i="10"/>
  <c r="AP1001" i="10"/>
  <c r="AR1484" i="10"/>
  <c r="AS1472" i="10"/>
  <c r="AS1347" i="10"/>
  <c r="AR1347" i="10"/>
  <c r="AR1259" i="10"/>
  <c r="AS1247" i="10"/>
  <c r="AS1117" i="10"/>
  <c r="AR1117" i="10"/>
  <c r="AS1038" i="10"/>
  <c r="AR1038" i="10"/>
  <c r="AR1321" i="10"/>
  <c r="AS1321" i="10"/>
  <c r="AR1264" i="10"/>
  <c r="AS1264" i="10"/>
  <c r="AO1439" i="10"/>
  <c r="AP1439" i="10"/>
  <c r="AO1369" i="10"/>
  <c r="AP1369" i="10"/>
  <c r="AO1146" i="10"/>
  <c r="AP1146" i="10"/>
  <c r="AP1016" i="10"/>
  <c r="AO1016" i="10"/>
  <c r="AR1132" i="10"/>
  <c r="AS1132" i="10"/>
  <c r="AP1341" i="10"/>
  <c r="AO1341" i="10"/>
  <c r="AP1298" i="10"/>
  <c r="AO1298" i="10"/>
  <c r="AP1234" i="10"/>
  <c r="AO1234" i="10"/>
  <c r="AO1083" i="10"/>
  <c r="AP1083" i="10"/>
  <c r="AR1416" i="10"/>
  <c r="AS1416" i="10"/>
  <c r="AO1497" i="10"/>
  <c r="AP1497" i="10"/>
  <c r="AO1479" i="10"/>
  <c r="AP1479" i="10"/>
  <c r="AO1274" i="10"/>
  <c r="AP1274" i="10"/>
  <c r="AP1151" i="10"/>
  <c r="AO1151" i="10"/>
  <c r="AO1021" i="10"/>
  <c r="AR1389" i="10"/>
  <c r="AS1389" i="10"/>
  <c r="AR1012" i="10"/>
  <c r="AS1012" i="10"/>
  <c r="AO1475" i="10"/>
  <c r="AP1475" i="10"/>
  <c r="AR1352" i="10"/>
  <c r="AS1352" i="10"/>
  <c r="AO1446" i="10"/>
  <c r="AP1446" i="10"/>
  <c r="AO1106" i="10"/>
  <c r="AP1106" i="10"/>
  <c r="AR1084" i="10"/>
  <c r="AS1084" i="10"/>
  <c r="AO1299" i="10"/>
  <c r="AP1299" i="10"/>
  <c r="AP1292" i="10"/>
  <c r="AO1292" i="10"/>
  <c r="AO1235" i="10"/>
  <c r="AP1235" i="10"/>
  <c r="AO1195" i="10"/>
  <c r="AP1195" i="10"/>
  <c r="AR1504" i="10"/>
  <c r="AS1504" i="10"/>
  <c r="AR1095" i="10"/>
  <c r="AS1095" i="10"/>
  <c r="AP1492" i="10"/>
  <c r="AO1492" i="10"/>
  <c r="AO1275" i="10"/>
  <c r="AP1275" i="10"/>
  <c r="AR1456" i="10"/>
  <c r="AS1456" i="10"/>
  <c r="AS1379" i="10"/>
  <c r="AR1379" i="10"/>
  <c r="AR1176" i="10"/>
  <c r="AS1176" i="10"/>
  <c r="AR1100" i="10"/>
  <c r="AS1100" i="10"/>
  <c r="AP1490" i="10"/>
  <c r="AO1398" i="10"/>
  <c r="AP1398" i="10"/>
  <c r="AP1379" i="10"/>
  <c r="AO1354" i="10"/>
  <c r="AP1354" i="10"/>
  <c r="AO1347" i="10"/>
  <c r="AP1347" i="10"/>
  <c r="AP1273" i="10"/>
  <c r="AO1199" i="10"/>
  <c r="AO1163" i="10"/>
  <c r="AP1163" i="10"/>
  <c r="AP1150" i="10"/>
  <c r="AO1121" i="10"/>
  <c r="AO638" i="10"/>
  <c r="AP638" i="10"/>
  <c r="AR1507" i="10"/>
  <c r="AR1341" i="10"/>
  <c r="AS1341" i="10"/>
  <c r="AS1279" i="10"/>
  <c r="AR1279" i="10"/>
  <c r="AS1273" i="10"/>
  <c r="AR1244" i="10"/>
  <c r="AS1244" i="10"/>
  <c r="AS1186" i="10"/>
  <c r="AR1186" i="10"/>
  <c r="AS1146" i="10"/>
  <c r="AR1146" i="10"/>
  <c r="AS1140" i="10"/>
  <c r="AS1061" i="10"/>
  <c r="AR1017" i="10"/>
  <c r="AO1466" i="10"/>
  <c r="AO1395" i="10"/>
  <c r="AO1371" i="10"/>
  <c r="AP1359" i="10"/>
  <c r="AP1343" i="10"/>
  <c r="AP1334" i="10"/>
  <c r="AP1306" i="10"/>
  <c r="AP1284" i="10"/>
  <c r="AP1231" i="10"/>
  <c r="AP1201" i="10"/>
  <c r="AP1196" i="10"/>
  <c r="AP1187" i="10"/>
  <c r="AP1148" i="10"/>
  <c r="AP1142" i="10"/>
  <c r="AO1123" i="10"/>
  <c r="AP1113" i="10"/>
  <c r="AP1097" i="10"/>
  <c r="AP1084" i="10"/>
  <c r="AO1043" i="10"/>
  <c r="AP1028" i="10"/>
  <c r="AP1018" i="10"/>
  <c r="AP1013" i="10"/>
  <c r="AR1501" i="10"/>
  <c r="AS1464" i="10"/>
  <c r="AS1453" i="10"/>
  <c r="AS1424" i="10"/>
  <c r="AR1413" i="10"/>
  <c r="AR1407" i="10"/>
  <c r="AS1301" i="10"/>
  <c r="AS1297" i="10"/>
  <c r="AS1266" i="10"/>
  <c r="AS1234" i="10"/>
  <c r="AS1157" i="10"/>
  <c r="AS1147" i="10"/>
  <c r="AS1118" i="10"/>
  <c r="AS1080" i="10"/>
  <c r="AS1070" i="10"/>
  <c r="AS1054" i="10"/>
  <c r="AS1045" i="10"/>
  <c r="AS1040" i="10"/>
  <c r="AR1031" i="10"/>
  <c r="AR1003" i="10"/>
  <c r="AS999" i="10"/>
  <c r="AP1175" i="10"/>
  <c r="AP1102" i="10"/>
  <c r="AP1090" i="10"/>
  <c r="AO1022" i="10"/>
  <c r="AS1486" i="10"/>
  <c r="AR1475" i="10"/>
  <c r="AR1432" i="10"/>
  <c r="AS1428" i="10"/>
  <c r="AS1401" i="10"/>
  <c r="AS1369" i="10"/>
  <c r="AR1312" i="10"/>
  <c r="AR1292" i="10"/>
  <c r="AS1286" i="10"/>
  <c r="AS1280" i="10"/>
  <c r="AR1276" i="10"/>
  <c r="AS1260" i="10"/>
  <c r="AR1245" i="10"/>
  <c r="AR1225" i="10"/>
  <c r="AS1203" i="10"/>
  <c r="AR1143" i="10"/>
  <c r="AS1138" i="10"/>
  <c r="AR1101" i="10"/>
  <c r="AS1008" i="10"/>
  <c r="AO1326" i="10"/>
  <c r="AP1326" i="10"/>
  <c r="AP1186" i="10"/>
  <c r="AO1186" i="10"/>
  <c r="AP1363" i="10"/>
  <c r="AO1363" i="10"/>
  <c r="AO1331" i="10"/>
  <c r="AP1331" i="10"/>
  <c r="AO1303" i="10"/>
  <c r="AP1303" i="10"/>
  <c r="AO1255" i="10"/>
  <c r="AP1255" i="10"/>
  <c r="AO1212" i="10"/>
  <c r="AP1212" i="10"/>
  <c r="AO1190" i="10"/>
  <c r="AP1190" i="10"/>
  <c r="AR1022" i="10"/>
  <c r="AS1022" i="10"/>
  <c r="AP1346" i="10"/>
  <c r="AO1346" i="10"/>
  <c r="AO1319" i="10"/>
  <c r="AP1319" i="10"/>
  <c r="AO1254" i="10"/>
  <c r="AP1254" i="10"/>
  <c r="AO1242" i="10"/>
  <c r="AP1242" i="10"/>
  <c r="AP1228" i="10"/>
  <c r="AO1228" i="10"/>
  <c r="AP1218" i="10"/>
  <c r="AO1218" i="10"/>
  <c r="AP1194" i="10"/>
  <c r="AO1194" i="10"/>
  <c r="AR1011" i="10"/>
  <c r="AS1011" i="10"/>
  <c r="AS1005" i="10"/>
  <c r="AR1005" i="10"/>
  <c r="AD971" i="10"/>
  <c r="AD927" i="10"/>
  <c r="AD882" i="10"/>
  <c r="AD827" i="10"/>
  <c r="AD760" i="10"/>
  <c r="AD703" i="10"/>
  <c r="AD642" i="10"/>
  <c r="AD577" i="10"/>
  <c r="AD520" i="10"/>
  <c r="AD459" i="10"/>
  <c r="AD401" i="10"/>
  <c r="AD329" i="10"/>
  <c r="AD259" i="10"/>
  <c r="AD191" i="10"/>
  <c r="AD123" i="10"/>
  <c r="AD34" i="10"/>
  <c r="AO1463" i="10"/>
  <c r="AP1463" i="10"/>
  <c r="AO1385" i="10"/>
  <c r="AP1385" i="10"/>
  <c r="AO1361" i="10"/>
  <c r="AP1361" i="10"/>
  <c r="AO1345" i="10"/>
  <c r="AP1345" i="10"/>
  <c r="AS1149" i="10"/>
  <c r="AR1149" i="10"/>
  <c r="AR1093" i="10"/>
  <c r="AS1093" i="10"/>
  <c r="AS1016" i="10"/>
  <c r="AR1016" i="10"/>
  <c r="AR696" i="10"/>
  <c r="AR621" i="10"/>
  <c r="AP1225" i="10"/>
  <c r="AO1225" i="10"/>
  <c r="AP1213" i="10"/>
  <c r="AO1213" i="10"/>
  <c r="AO1174" i="10"/>
  <c r="AP1174" i="10"/>
  <c r="AP1156" i="10"/>
  <c r="AO1156" i="10"/>
  <c r="AS1305" i="10"/>
  <c r="AR1305" i="10"/>
  <c r="AP1340" i="10"/>
  <c r="AO1340" i="10"/>
  <c r="AD959" i="10"/>
  <c r="AD913" i="10"/>
  <c r="AD863" i="10"/>
  <c r="AD802" i="10"/>
  <c r="AD744" i="10"/>
  <c r="AD683" i="10"/>
  <c r="AD619" i="10"/>
  <c r="AD561" i="10"/>
  <c r="AD502" i="10"/>
  <c r="AD443" i="10"/>
  <c r="AD374" i="10"/>
  <c r="AD307" i="10"/>
  <c r="AD239" i="10"/>
  <c r="AD163" i="10"/>
  <c r="AO1498" i="10"/>
  <c r="AP1498" i="10"/>
  <c r="AP1452" i="10"/>
  <c r="AO1452" i="10"/>
  <c r="AP1351" i="10"/>
  <c r="AO1351" i="10"/>
  <c r="AR1103" i="10"/>
  <c r="AS1103" i="10"/>
  <c r="AR1071" i="10"/>
  <c r="AS1071" i="10"/>
  <c r="AR1046" i="10"/>
  <c r="AS1046" i="10"/>
  <c r="AS1041" i="10"/>
  <c r="AR1041" i="10"/>
  <c r="AP1181" i="10"/>
  <c r="AO1181" i="10"/>
  <c r="AO1147" i="10"/>
  <c r="AP1147" i="10"/>
  <c r="AO1122" i="10"/>
  <c r="AP1122" i="10"/>
  <c r="AO1012" i="10"/>
  <c r="AP1012" i="10"/>
  <c r="AD17" i="10"/>
  <c r="AD14" i="10"/>
  <c r="AD24" i="10"/>
  <c r="AD36" i="10"/>
  <c r="AD46" i="10"/>
  <c r="AD56" i="10"/>
  <c r="AD68" i="10"/>
  <c r="AD78" i="10"/>
  <c r="AD88" i="10"/>
  <c r="AD100" i="10"/>
  <c r="AD108" i="10"/>
  <c r="AD116" i="10"/>
  <c r="AD124" i="10"/>
  <c r="AD132" i="10"/>
  <c r="AD140" i="10"/>
  <c r="AD148" i="10"/>
  <c r="AD156" i="10"/>
  <c r="AD164" i="10"/>
  <c r="AD172" i="10"/>
  <c r="AD180" i="10"/>
  <c r="AD188" i="10"/>
  <c r="AD196" i="10"/>
  <c r="AD204" i="10"/>
  <c r="AD212" i="10"/>
  <c r="AD220" i="10"/>
  <c r="AD228" i="10"/>
  <c r="AD236" i="10"/>
  <c r="AD244" i="10"/>
  <c r="AD252" i="10"/>
  <c r="AD260" i="10"/>
  <c r="AD268" i="10"/>
  <c r="AD276" i="10"/>
  <c r="AD284" i="10"/>
  <c r="AD292" i="10"/>
  <c r="AD300" i="10"/>
  <c r="AD308" i="10"/>
  <c r="AD316" i="10"/>
  <c r="AD324" i="10"/>
  <c r="AD332" i="10"/>
  <c r="AD340" i="10"/>
  <c r="AD348" i="10"/>
  <c r="AD356" i="10"/>
  <c r="AD364" i="10"/>
  <c r="AD372" i="10"/>
  <c r="AD380" i="10"/>
  <c r="AD388" i="10"/>
  <c r="AD396" i="10"/>
  <c r="AD404" i="10"/>
  <c r="AD412" i="10"/>
  <c r="AD420" i="10"/>
  <c r="AD428" i="10"/>
  <c r="AD436" i="10"/>
  <c r="AD444" i="10"/>
  <c r="AD452" i="10"/>
  <c r="AD460" i="10"/>
  <c r="AD468" i="10"/>
  <c r="AD476" i="10"/>
  <c r="AD484" i="10"/>
  <c r="AD492" i="10"/>
  <c r="AD500" i="10"/>
  <c r="AD508" i="10"/>
  <c r="AD516" i="10"/>
  <c r="AD524" i="10"/>
  <c r="AD532" i="10"/>
  <c r="AD540" i="10"/>
  <c r="AD548" i="10"/>
  <c r="AD556" i="10"/>
  <c r="AD564" i="10"/>
  <c r="AD572" i="10"/>
  <c r="AD580" i="10"/>
  <c r="AD588" i="10"/>
  <c r="AD596" i="10"/>
  <c r="AD604" i="10"/>
  <c r="AD612" i="10"/>
  <c r="AD620" i="10"/>
  <c r="AD628" i="10"/>
  <c r="AD636" i="10"/>
  <c r="AD644" i="10"/>
  <c r="AD652" i="10"/>
  <c r="AD660" i="10"/>
  <c r="AD668" i="10"/>
  <c r="AD676" i="10"/>
  <c r="AD684" i="10"/>
  <c r="AD692" i="10"/>
  <c r="AD700" i="10"/>
  <c r="AD708" i="10"/>
  <c r="AD716" i="10"/>
  <c r="AD724" i="10"/>
  <c r="AD732" i="10"/>
  <c r="AD740" i="10"/>
  <c r="AD748" i="10"/>
  <c r="AD756" i="10"/>
  <c r="AD764" i="10"/>
  <c r="AD772" i="10"/>
  <c r="AD780" i="10"/>
  <c r="AD788" i="10"/>
  <c r="AD796" i="10"/>
  <c r="AD804" i="10"/>
  <c r="AD812" i="10"/>
  <c r="AD820" i="10"/>
  <c r="AD828" i="10"/>
  <c r="AD836" i="10"/>
  <c r="AD844" i="10"/>
  <c r="AD852" i="10"/>
  <c r="AD860" i="10"/>
  <c r="AD868" i="10"/>
  <c r="AD9" i="10"/>
  <c r="AD15" i="10"/>
  <c r="AD26" i="10"/>
  <c r="AD37" i="10"/>
  <c r="AD47" i="10"/>
  <c r="AD58" i="10"/>
  <c r="AD69" i="10"/>
  <c r="AD79" i="10"/>
  <c r="AD90" i="10"/>
  <c r="AD101" i="10"/>
  <c r="AD109" i="10"/>
  <c r="AD117" i="10"/>
  <c r="AD125" i="10"/>
  <c r="AD133" i="10"/>
  <c r="AD141" i="10"/>
  <c r="AD149" i="10"/>
  <c r="AD157" i="10"/>
  <c r="AD165" i="10"/>
  <c r="AD173" i="10"/>
  <c r="AD181" i="10"/>
  <c r="AD189" i="10"/>
  <c r="AD197" i="10"/>
  <c r="AD205" i="10"/>
  <c r="AD213" i="10"/>
  <c r="AD221" i="10"/>
  <c r="AD229" i="10"/>
  <c r="AD237" i="10"/>
  <c r="AD245" i="10"/>
  <c r="AD253" i="10"/>
  <c r="AD261" i="10"/>
  <c r="AD269" i="10"/>
  <c r="AD277" i="10"/>
  <c r="AD285" i="10"/>
  <c r="AD293" i="10"/>
  <c r="AD301" i="10"/>
  <c r="AD309" i="10"/>
  <c r="AD317" i="10"/>
  <c r="AD325" i="10"/>
  <c r="AD333" i="10"/>
  <c r="AD341" i="10"/>
  <c r="AD349" i="10"/>
  <c r="AD357" i="10"/>
  <c r="AD365" i="10"/>
  <c r="AD373" i="10"/>
  <c r="AD381" i="10"/>
  <c r="AD389" i="10"/>
  <c r="AD397" i="10"/>
  <c r="AD405" i="10"/>
  <c r="AD413" i="10"/>
  <c r="AD421" i="10"/>
  <c r="AD429" i="10"/>
  <c r="AD437" i="10"/>
  <c r="AD445" i="10"/>
  <c r="AD453" i="10"/>
  <c r="AD461" i="10"/>
  <c r="AD469" i="10"/>
  <c r="AD477" i="10"/>
  <c r="AD485" i="10"/>
  <c r="AD493" i="10"/>
  <c r="AD501" i="10"/>
  <c r="AD509" i="10"/>
  <c r="AD517" i="10"/>
  <c r="AD525" i="10"/>
  <c r="AD533" i="10"/>
  <c r="AD541" i="10"/>
  <c r="AD549" i="10"/>
  <c r="AD557" i="10"/>
  <c r="AD565" i="10"/>
  <c r="AD573" i="10"/>
  <c r="AD581" i="10"/>
  <c r="AD589" i="10"/>
  <c r="AD597" i="10"/>
  <c r="AD605" i="10"/>
  <c r="AD613" i="10"/>
  <c r="AD621" i="10"/>
  <c r="AD629" i="10"/>
  <c r="AD637" i="10"/>
  <c r="AD645" i="10"/>
  <c r="AD653" i="10"/>
  <c r="AD661" i="10"/>
  <c r="AD669" i="10"/>
  <c r="AD677" i="10"/>
  <c r="AD685" i="10"/>
  <c r="AD693" i="10"/>
  <c r="AD701" i="10"/>
  <c r="AD709" i="10"/>
  <c r="AD717" i="10"/>
  <c r="AD725" i="10"/>
  <c r="AD733" i="10"/>
  <c r="AD741" i="10"/>
  <c r="AD749" i="10"/>
  <c r="AD757" i="10"/>
  <c r="AD765" i="10"/>
  <c r="AD773" i="10"/>
  <c r="AD781" i="10"/>
  <c r="AD789" i="10"/>
  <c r="AD797" i="10"/>
  <c r="AD805" i="10"/>
  <c r="AD813" i="10"/>
  <c r="AD821" i="10"/>
  <c r="AD829" i="10"/>
  <c r="AD837" i="10"/>
  <c r="AD845" i="10"/>
  <c r="AD853" i="10"/>
  <c r="AD861" i="10"/>
  <c r="AD869" i="10"/>
  <c r="AD20" i="10"/>
  <c r="AD32" i="10"/>
  <c r="AD48" i="10"/>
  <c r="AD62" i="10"/>
  <c r="AD76" i="10"/>
  <c r="AD92" i="10"/>
  <c r="AD104" i="10"/>
  <c r="AD114" i="10"/>
  <c r="AD126" i="10"/>
  <c r="AD136" i="10"/>
  <c r="AD146" i="10"/>
  <c r="AD158" i="10"/>
  <c r="AD168" i="10"/>
  <c r="AD178" i="10"/>
  <c r="AD190" i="10"/>
  <c r="AD200" i="10"/>
  <c r="AD210" i="10"/>
  <c r="AD222" i="10"/>
  <c r="AD232" i="10"/>
  <c r="AD242" i="10"/>
  <c r="AD254" i="10"/>
  <c r="AD264" i="10"/>
  <c r="AD274" i="10"/>
  <c r="AD286" i="10"/>
  <c r="AD296" i="10"/>
  <c r="AD306" i="10"/>
  <c r="AD318" i="10"/>
  <c r="AD328" i="10"/>
  <c r="AD338" i="10"/>
  <c r="AD350" i="10"/>
  <c r="AD360" i="10"/>
  <c r="AD370" i="10"/>
  <c r="AD382" i="10"/>
  <c r="AD392" i="10"/>
  <c r="AD10" i="10"/>
  <c r="AD28" i="10"/>
  <c r="AD42" i="10"/>
  <c r="AD60" i="10"/>
  <c r="AD74" i="10"/>
  <c r="AD93" i="10"/>
  <c r="AD106" i="10"/>
  <c r="AD119" i="10"/>
  <c r="AD130" i="10"/>
  <c r="AD143" i="10"/>
  <c r="AD154" i="10"/>
  <c r="AD167" i="10"/>
  <c r="AD179" i="10"/>
  <c r="AD192" i="10"/>
  <c r="AD203" i="10"/>
  <c r="AD216" i="10"/>
  <c r="AD227" i="10"/>
  <c r="AD240" i="10"/>
  <c r="AD251" i="10"/>
  <c r="AD265" i="10"/>
  <c r="AD278" i="10"/>
  <c r="AD289" i="10"/>
  <c r="AD302" i="10"/>
  <c r="AD313" i="10"/>
  <c r="AD326" i="10"/>
  <c r="AD337" i="10"/>
  <c r="AD351" i="10"/>
  <c r="AD362" i="10"/>
  <c r="AD375" i="10"/>
  <c r="AD386" i="10"/>
  <c r="AD399" i="10"/>
  <c r="AD409" i="10"/>
  <c r="AD419" i="10"/>
  <c r="AD431" i="10"/>
  <c r="AD441" i="10"/>
  <c r="AD451" i="10"/>
  <c r="AD463" i="10"/>
  <c r="AD473" i="10"/>
  <c r="AD483" i="10"/>
  <c r="AD495" i="10"/>
  <c r="AD505" i="10"/>
  <c r="AD515" i="10"/>
  <c r="AD527" i="10"/>
  <c r="AD537" i="10"/>
  <c r="AD547" i="10"/>
  <c r="AD559" i="10"/>
  <c r="AD569" i="10"/>
  <c r="AD579" i="10"/>
  <c r="AD591" i="10"/>
  <c r="AD601" i="10"/>
  <c r="AD611" i="10"/>
  <c r="AD623" i="10"/>
  <c r="AD633" i="10"/>
  <c r="AD643" i="10"/>
  <c r="AD655" i="10"/>
  <c r="AD665" i="10"/>
  <c r="AD675" i="10"/>
  <c r="AD687" i="10"/>
  <c r="AD697" i="10"/>
  <c r="AD707" i="10"/>
  <c r="AD719" i="10"/>
  <c r="AD729" i="10"/>
  <c r="AD739" i="10"/>
  <c r="AD751" i="10"/>
  <c r="AD761" i="10"/>
  <c r="AD771" i="10"/>
  <c r="AD783" i="10"/>
  <c r="AD793" i="10"/>
  <c r="AD803" i="10"/>
  <c r="AD815" i="10"/>
  <c r="AD825" i="10"/>
  <c r="AD835" i="10"/>
  <c r="AD847" i="10"/>
  <c r="AD857" i="10"/>
  <c r="AD867" i="10"/>
  <c r="AD877" i="10"/>
  <c r="AD885" i="10"/>
  <c r="AD893" i="10"/>
  <c r="AD901" i="10"/>
  <c r="AD909" i="10"/>
  <c r="AD917" i="10"/>
  <c r="AD925" i="10"/>
  <c r="AD933" i="10"/>
  <c r="AD941" i="10"/>
  <c r="AD949" i="10"/>
  <c r="AD957" i="10"/>
  <c r="AD965" i="10"/>
  <c r="AD973" i="10"/>
  <c r="AD981" i="10"/>
  <c r="AD989" i="10"/>
  <c r="AD12" i="10"/>
  <c r="AD29" i="10"/>
  <c r="AD44" i="10"/>
  <c r="AD61" i="10"/>
  <c r="AD77" i="10"/>
  <c r="AD94" i="10"/>
  <c r="AD107" i="10"/>
  <c r="AD120" i="10"/>
  <c r="AD131" i="10"/>
  <c r="AD144" i="10"/>
  <c r="AD155" i="10"/>
  <c r="AD169" i="10"/>
  <c r="AD182" i="10"/>
  <c r="AD193" i="10"/>
  <c r="AD206" i="10"/>
  <c r="AD217" i="10"/>
  <c r="AD230" i="10"/>
  <c r="AD241" i="10"/>
  <c r="AD255" i="10"/>
  <c r="AD266" i="10"/>
  <c r="AD279" i="10"/>
  <c r="AD290" i="10"/>
  <c r="AD303" i="10"/>
  <c r="AD314" i="10"/>
  <c r="AD327" i="10"/>
  <c r="AD339" i="10"/>
  <c r="AD352" i="10"/>
  <c r="AD363" i="10"/>
  <c r="AD376" i="10"/>
  <c r="AD387" i="10"/>
  <c r="AD400" i="10"/>
  <c r="AD410" i="10"/>
  <c r="AD422" i="10"/>
  <c r="AD432" i="10"/>
  <c r="AD442" i="10"/>
  <c r="AD454" i="10"/>
  <c r="AD464" i="10"/>
  <c r="AD474" i="10"/>
  <c r="AD486" i="10"/>
  <c r="AD496" i="10"/>
  <c r="AD506" i="10"/>
  <c r="AD518" i="10"/>
  <c r="AD528" i="10"/>
  <c r="AD538" i="10"/>
  <c r="AD550" i="10"/>
  <c r="AD560" i="10"/>
  <c r="AD570" i="10"/>
  <c r="AD582" i="10"/>
  <c r="AD592" i="10"/>
  <c r="AD602" i="10"/>
  <c r="AD614" i="10"/>
  <c r="AD624" i="10"/>
  <c r="AD634" i="10"/>
  <c r="AD646" i="10"/>
  <c r="AD656" i="10"/>
  <c r="AD666" i="10"/>
  <c r="AD678" i="10"/>
  <c r="AD688" i="10"/>
  <c r="AD698" i="10"/>
  <c r="AD710" i="10"/>
  <c r="AD720" i="10"/>
  <c r="AD730" i="10"/>
  <c r="AD742" i="10"/>
  <c r="AD752" i="10"/>
  <c r="AD762" i="10"/>
  <c r="AD774" i="10"/>
  <c r="AD784" i="10"/>
  <c r="AD794" i="10"/>
  <c r="AD806" i="10"/>
  <c r="AD816" i="10"/>
  <c r="AD826" i="10"/>
  <c r="AD838" i="10"/>
  <c r="AD848" i="10"/>
  <c r="AD858" i="10"/>
  <c r="AD870" i="10"/>
  <c r="AD878" i="10"/>
  <c r="AD886" i="10"/>
  <c r="AD894" i="10"/>
  <c r="AD902" i="10"/>
  <c r="AD910" i="10"/>
  <c r="AD918" i="10"/>
  <c r="AD926" i="10"/>
  <c r="AD934" i="10"/>
  <c r="AD942" i="10"/>
  <c r="AD950" i="10"/>
  <c r="AD958" i="10"/>
  <c r="AD966" i="10"/>
  <c r="AD974" i="10"/>
  <c r="AD982" i="10"/>
  <c r="AD990" i="10"/>
  <c r="AD16" i="10"/>
  <c r="AD38" i="10"/>
  <c r="AD55" i="10"/>
  <c r="AD82" i="10"/>
  <c r="AD102" i="10"/>
  <c r="AD118" i="10"/>
  <c r="AD135" i="10"/>
  <c r="AD151" i="10"/>
  <c r="AD166" i="10"/>
  <c r="AD184" i="10"/>
  <c r="AD199" i="10"/>
  <c r="AD215" i="10"/>
  <c r="AD233" i="10"/>
  <c r="AD248" i="10"/>
  <c r="AD263" i="10"/>
  <c r="AD281" i="10"/>
  <c r="AD297" i="10"/>
  <c r="AD312" i="10"/>
  <c r="AD330" i="10"/>
  <c r="AD345" i="10"/>
  <c r="AD361" i="10"/>
  <c r="AD378" i="10"/>
  <c r="AD394" i="10"/>
  <c r="AD408" i="10"/>
  <c r="AD424" i="10"/>
  <c r="AD438" i="10"/>
  <c r="AD450" i="10"/>
  <c r="AD466" i="10"/>
  <c r="AD480" i="10"/>
  <c r="AD494" i="10"/>
  <c r="AD510" i="10"/>
  <c r="AD522" i="10"/>
  <c r="AD536" i="10"/>
  <c r="AD552" i="10"/>
  <c r="AD566" i="10"/>
  <c r="AD578" i="10"/>
  <c r="AD594" i="10"/>
  <c r="AD608" i="10"/>
  <c r="AD622" i="10"/>
  <c r="AD638" i="10"/>
  <c r="AD650" i="10"/>
  <c r="AD664" i="10"/>
  <c r="AD680" i="10"/>
  <c r="AD694" i="10"/>
  <c r="AD706" i="10"/>
  <c r="AD722" i="10"/>
  <c r="AD736" i="10"/>
  <c r="AD750" i="10"/>
  <c r="AD766" i="10"/>
  <c r="AD778" i="10"/>
  <c r="AD792" i="10"/>
  <c r="AD808" i="10"/>
  <c r="AD822" i="10"/>
  <c r="AD834" i="10"/>
  <c r="AD850" i="10"/>
  <c r="AD864" i="10"/>
  <c r="AD876" i="10"/>
  <c r="AD888" i="10"/>
  <c r="AD898" i="10"/>
  <c r="AD908" i="10"/>
  <c r="AD920" i="10"/>
  <c r="AD930" i="10"/>
  <c r="AD940" i="10"/>
  <c r="AD952" i="10"/>
  <c r="AD962" i="10"/>
  <c r="AD972" i="10"/>
  <c r="AD984" i="10"/>
  <c r="AD994" i="10"/>
  <c r="AD18" i="10"/>
  <c r="AD39" i="10"/>
  <c r="AD63" i="10"/>
  <c r="AD84" i="10"/>
  <c r="AD103" i="10"/>
  <c r="AD121" i="10"/>
  <c r="AD137" i="10"/>
  <c r="AD152" i="10"/>
  <c r="AD170" i="10"/>
  <c r="AD185" i="10"/>
  <c r="AD201" i="10"/>
  <c r="AD218" i="10"/>
  <c r="AD234" i="10"/>
  <c r="AD249" i="10"/>
  <c r="AD267" i="10"/>
  <c r="AD282" i="10"/>
  <c r="AD298" i="10"/>
  <c r="AD315" i="10"/>
  <c r="AD331" i="10"/>
  <c r="AD346" i="10"/>
  <c r="AD366" i="10"/>
  <c r="AD379" i="10"/>
  <c r="AD395" i="10"/>
  <c r="AD411" i="10"/>
  <c r="AD425" i="10"/>
  <c r="AD439" i="10"/>
  <c r="AD455" i="10"/>
  <c r="AD467" i="10"/>
  <c r="AD481" i="10"/>
  <c r="AD497" i="10"/>
  <c r="AD511" i="10"/>
  <c r="AD523" i="10"/>
  <c r="AD539" i="10"/>
  <c r="AD553" i="10"/>
  <c r="AD567" i="10"/>
  <c r="AD583" i="10"/>
  <c r="AD595" i="10"/>
  <c r="AD609" i="10"/>
  <c r="AD625" i="10"/>
  <c r="AD639" i="10"/>
  <c r="AD651" i="10"/>
  <c r="AD667" i="10"/>
  <c r="AD681" i="10"/>
  <c r="AD695" i="10"/>
  <c r="AD711" i="10"/>
  <c r="AD723" i="10"/>
  <c r="AD737" i="10"/>
  <c r="AD753" i="10"/>
  <c r="AD767" i="10"/>
  <c r="AD779" i="10"/>
  <c r="AD795" i="10"/>
  <c r="AD809" i="10"/>
  <c r="AD823" i="10"/>
  <c r="AD839" i="10"/>
  <c r="AD851" i="10"/>
  <c r="AD865" i="10"/>
  <c r="AD879" i="10"/>
  <c r="AD889" i="10"/>
  <c r="AD899" i="10"/>
  <c r="AD911" i="10"/>
  <c r="AD921" i="10"/>
  <c r="AD931" i="10"/>
  <c r="AD943" i="10"/>
  <c r="AD953" i="10"/>
  <c r="AD963" i="10"/>
  <c r="AD975" i="10"/>
  <c r="AD985" i="10"/>
  <c r="AD21" i="10"/>
  <c r="AD40" i="10"/>
  <c r="AD64" i="10"/>
  <c r="AD85" i="10"/>
  <c r="AD105" i="10"/>
  <c r="AD122" i="10"/>
  <c r="AD138" i="10"/>
  <c r="AD153" i="10"/>
  <c r="AD171" i="10"/>
  <c r="AD186" i="10"/>
  <c r="AD202" i="10"/>
  <c r="AD219" i="10"/>
  <c r="AD235" i="10"/>
  <c r="AD250" i="10"/>
  <c r="AD270" i="10"/>
  <c r="AD283" i="10"/>
  <c r="AD299" i="10"/>
  <c r="AD319" i="10"/>
  <c r="AD334" i="10"/>
  <c r="AD347" i="10"/>
  <c r="AD367" i="10"/>
  <c r="AD383" i="10"/>
  <c r="AD398" i="10"/>
  <c r="AD414" i="10"/>
  <c r="AD426" i="10"/>
  <c r="AD440" i="10"/>
  <c r="AD456" i="10"/>
  <c r="AD470" i="10"/>
  <c r="AD482" i="10"/>
  <c r="AD498" i="10"/>
  <c r="AD512" i="10"/>
  <c r="AD526" i="10"/>
  <c r="AD542" i="10"/>
  <c r="AD554" i="10"/>
  <c r="AD568" i="10"/>
  <c r="AD584" i="10"/>
  <c r="AD598" i="10"/>
  <c r="AD610" i="10"/>
  <c r="AD626" i="10"/>
  <c r="AD640" i="10"/>
  <c r="AD654" i="10"/>
  <c r="AD670" i="10"/>
  <c r="AD682" i="10"/>
  <c r="AD696" i="10"/>
  <c r="AD712" i="10"/>
  <c r="AD726" i="10"/>
  <c r="AD738" i="10"/>
  <c r="AD754" i="10"/>
  <c r="AD768" i="10"/>
  <c r="AD782" i="10"/>
  <c r="AD798" i="10"/>
  <c r="AD810" i="10"/>
  <c r="AD824" i="10"/>
  <c r="AD840" i="10"/>
  <c r="AD854" i="10"/>
  <c r="AD866" i="10"/>
  <c r="AD880" i="10"/>
  <c r="AD890" i="10"/>
  <c r="AD900" i="10"/>
  <c r="AD912" i="10"/>
  <c r="AD922" i="10"/>
  <c r="AD932" i="10"/>
  <c r="AD944" i="10"/>
  <c r="AD954" i="10"/>
  <c r="AD964" i="10"/>
  <c r="AD976" i="10"/>
  <c r="AD986" i="10"/>
  <c r="AD31" i="10"/>
  <c r="AD70" i="10"/>
  <c r="AD98" i="10"/>
  <c r="AD128" i="10"/>
  <c r="AD159" i="10"/>
  <c r="AD177" i="10"/>
  <c r="AD208" i="10"/>
  <c r="AD231" i="10"/>
  <c r="AD258" i="10"/>
  <c r="AD287" i="10"/>
  <c r="AD310" i="10"/>
  <c r="AD336" i="10"/>
  <c r="AD359" i="10"/>
  <c r="AD390" i="10"/>
  <c r="AD415" i="10"/>
  <c r="AD434" i="10"/>
  <c r="AD458" i="10"/>
  <c r="AD479" i="10"/>
  <c r="AD503" i="10"/>
  <c r="AD529" i="10"/>
  <c r="AD546" i="10"/>
  <c r="AD574" i="10"/>
  <c r="AD593" i="10"/>
  <c r="AD617" i="10"/>
  <c r="AD641" i="10"/>
  <c r="AD662" i="10"/>
  <c r="AD686" i="10"/>
  <c r="AD705" i="10"/>
  <c r="AD731" i="10"/>
  <c r="AD755" i="10"/>
  <c r="AD776" i="10"/>
  <c r="AD800" i="10"/>
  <c r="AD819" i="10"/>
  <c r="AD843" i="10"/>
  <c r="AD871" i="10"/>
  <c r="AD884" i="10"/>
  <c r="AD904" i="10"/>
  <c r="AD919" i="10"/>
  <c r="AD937" i="10"/>
  <c r="AD955" i="10"/>
  <c r="AD970" i="10"/>
  <c r="AD988" i="10"/>
  <c r="AD22" i="10"/>
  <c r="AD53" i="10"/>
  <c r="AD87" i="10"/>
  <c r="AD115" i="10"/>
  <c r="AD145" i="10"/>
  <c r="AD174" i="10"/>
  <c r="AD195" i="10"/>
  <c r="AD224" i="10"/>
  <c r="AD247" i="10"/>
  <c r="AD273" i="10"/>
  <c r="AD304" i="10"/>
  <c r="AD323" i="10"/>
  <c r="AD354" i="10"/>
  <c r="AD377" i="10"/>
  <c r="AD403" i="10"/>
  <c r="AD427" i="10"/>
  <c r="AD448" i="10"/>
  <c r="AD472" i="10"/>
  <c r="AD491" i="10"/>
  <c r="AD519" i="10"/>
  <c r="AD543" i="10"/>
  <c r="AD562" i="10"/>
  <c r="AD586" i="10"/>
  <c r="AD607" i="10"/>
  <c r="AD631" i="10"/>
  <c r="AD657" i="10"/>
  <c r="AD674" i="10"/>
  <c r="AD702" i="10"/>
  <c r="AD721" i="10"/>
  <c r="AD745" i="10"/>
  <c r="AD769" i="10"/>
  <c r="AD790" i="10"/>
  <c r="AD814" i="10"/>
  <c r="AD833" i="10"/>
  <c r="AD859" i="10"/>
  <c r="AD881" i="10"/>
  <c r="AD896" i="10"/>
  <c r="AD914" i="10"/>
  <c r="AD929" i="10"/>
  <c r="AD947" i="10"/>
  <c r="AD967" i="10"/>
  <c r="AD980" i="10"/>
  <c r="AD23" i="10"/>
  <c r="AD71" i="10"/>
  <c r="AD112" i="10"/>
  <c r="AD147" i="10"/>
  <c r="AD183" i="10"/>
  <c r="AD214" i="10"/>
  <c r="AD256" i="10"/>
  <c r="AD288" i="10"/>
  <c r="AD321" i="10"/>
  <c r="AD355" i="10"/>
  <c r="AD391" i="10"/>
  <c r="AD418" i="10"/>
  <c r="AD449" i="10"/>
  <c r="AD487" i="10"/>
  <c r="AD513" i="10"/>
  <c r="AD544" i="10"/>
  <c r="AD575" i="10"/>
  <c r="AD603" i="10"/>
  <c r="AD632" i="10"/>
  <c r="AD663" i="10"/>
  <c r="AD691" i="10"/>
  <c r="AD727" i="10"/>
  <c r="AD758" i="10"/>
  <c r="AD786" i="10"/>
  <c r="AD817" i="10"/>
  <c r="AD846" i="10"/>
  <c r="AD874" i="10"/>
  <c r="AD897" i="10"/>
  <c r="AD923" i="10"/>
  <c r="AD945" i="10"/>
  <c r="AD968" i="10"/>
  <c r="AD991" i="10"/>
  <c r="AD30" i="10"/>
  <c r="AD72" i="10"/>
  <c r="AD113" i="10"/>
  <c r="AD150" i="10"/>
  <c r="AD187" i="10"/>
  <c r="AD223" i="10"/>
  <c r="AD257" i="10"/>
  <c r="AD291" i="10"/>
  <c r="AD322" i="10"/>
  <c r="AD358" i="10"/>
  <c r="AD393" i="10"/>
  <c r="AD423" i="10"/>
  <c r="AD457" i="10"/>
  <c r="AD488" i="10"/>
  <c r="AD514" i="10"/>
  <c r="AD545" i="10"/>
  <c r="AD576" i="10"/>
  <c r="AD606" i="10"/>
  <c r="AD635" i="10"/>
  <c r="AD671" i="10"/>
  <c r="AD699" i="10"/>
  <c r="AD728" i="10"/>
  <c r="AD759" i="10"/>
  <c r="AD787" i="10"/>
  <c r="AD818" i="10"/>
  <c r="AD849" i="10"/>
  <c r="AD875" i="10"/>
  <c r="AD903" i="10"/>
  <c r="AD924" i="10"/>
  <c r="AD946" i="10"/>
  <c r="AD969" i="10"/>
  <c r="AD992" i="10"/>
  <c r="AD54" i="10"/>
  <c r="AD110" i="10"/>
  <c r="AD139" i="10"/>
  <c r="AD175" i="10"/>
  <c r="AD209" i="10"/>
  <c r="AD243" i="10"/>
  <c r="AD275" i="10"/>
  <c r="AD311" i="10"/>
  <c r="AD344" i="10"/>
  <c r="AD384" i="10"/>
  <c r="AD416" i="10"/>
  <c r="AD446" i="10"/>
  <c r="AD475" i="10"/>
  <c r="AD504" i="10"/>
  <c r="AD534" i="10"/>
  <c r="AD563" i="10"/>
  <c r="AD599" i="10"/>
  <c r="AD627" i="10"/>
  <c r="AD658" i="10"/>
  <c r="AD689" i="10"/>
  <c r="AD715" i="10"/>
  <c r="AD746" i="10"/>
  <c r="AD777" i="10"/>
  <c r="AD807" i="10"/>
  <c r="AD841" i="10"/>
  <c r="AD872" i="10"/>
  <c r="AD892" i="10"/>
  <c r="AD915" i="10"/>
  <c r="AD938" i="10"/>
  <c r="AD960" i="10"/>
  <c r="AD983" i="10"/>
  <c r="AD13" i="10"/>
  <c r="AD66" i="10"/>
  <c r="AD111" i="10"/>
  <c r="AD142" i="10"/>
  <c r="AD176" i="10"/>
  <c r="AD211" i="10"/>
  <c r="AD246" i="10"/>
  <c r="AD280" i="10"/>
  <c r="AD320" i="10"/>
  <c r="AD353" i="10"/>
  <c r="AD385" i="10"/>
  <c r="AD417" i="10"/>
  <c r="AD447" i="10"/>
  <c r="AD478" i="10"/>
  <c r="AD507" i="10"/>
  <c r="AD535" i="10"/>
  <c r="AD571" i="10"/>
  <c r="AD600" i="10"/>
  <c r="AD630" i="10"/>
  <c r="AD659" i="10"/>
  <c r="AD690" i="10"/>
  <c r="AD718" i="10"/>
  <c r="AD747" i="10"/>
  <c r="AD785" i="10"/>
  <c r="AD811" i="10"/>
  <c r="AD842" i="10"/>
  <c r="AD873" i="10"/>
  <c r="AD895" i="10"/>
  <c r="AD916" i="10"/>
  <c r="AD939" i="10"/>
  <c r="AD961" i="10"/>
  <c r="AD987" i="10"/>
  <c r="AS1214" i="10"/>
  <c r="AR1214" i="10"/>
  <c r="AR1204" i="10"/>
  <c r="AS1204" i="10"/>
  <c r="AR1168" i="10"/>
  <c r="AS1168" i="10"/>
  <c r="AD951" i="10"/>
  <c r="AD906" i="10"/>
  <c r="AD856" i="10"/>
  <c r="AD799" i="10"/>
  <c r="AD735" i="10"/>
  <c r="AD673" i="10"/>
  <c r="AD616" i="10"/>
  <c r="AD555" i="10"/>
  <c r="AD490" i="10"/>
  <c r="AD433" i="10"/>
  <c r="AD369" i="10"/>
  <c r="AD295" i="10"/>
  <c r="AD226" i="10"/>
  <c r="AD161" i="10"/>
  <c r="AD86" i="10"/>
  <c r="AO1164" i="10"/>
  <c r="AP1164" i="10"/>
  <c r="AS1376" i="10"/>
  <c r="AR1376" i="10"/>
  <c r="AO1370" i="10"/>
  <c r="AP1370" i="10"/>
  <c r="AP1266" i="10"/>
  <c r="AO1266" i="10"/>
  <c r="AP1081" i="10"/>
  <c r="AO1081" i="10"/>
  <c r="AR1013" i="10"/>
  <c r="AS1013" i="10"/>
  <c r="AR977" i="10"/>
  <c r="AR899" i="10"/>
  <c r="AR913" i="10"/>
  <c r="AS38" i="10"/>
  <c r="AO1505" i="10"/>
  <c r="AP1505" i="10"/>
  <c r="AO1434" i="10"/>
  <c r="AP1434" i="10"/>
  <c r="AO1311" i="10"/>
  <c r="AP1311" i="10"/>
  <c r="AO1182" i="10"/>
  <c r="AP1182" i="10"/>
  <c r="AO1170" i="10"/>
  <c r="AP1170" i="10"/>
  <c r="AP1124" i="10"/>
  <c r="AO1124" i="10"/>
  <c r="AP1109" i="10"/>
  <c r="AO1109" i="10"/>
  <c r="AP1085" i="10"/>
  <c r="AO1085" i="10"/>
  <c r="AS1122" i="10"/>
  <c r="AR1122" i="10"/>
  <c r="AS1029" i="10"/>
  <c r="AR1029" i="10"/>
  <c r="AR1023" i="10"/>
  <c r="AS1023" i="10"/>
  <c r="AO1481" i="10"/>
  <c r="AP1481" i="10"/>
  <c r="AP1457" i="10"/>
  <c r="AO1457" i="10"/>
  <c r="AP1417" i="10"/>
  <c r="AO1417" i="10"/>
  <c r="AP1350" i="10"/>
  <c r="AO1258" i="10"/>
  <c r="AP1045" i="10"/>
  <c r="AO1045" i="10"/>
  <c r="AR1310" i="10"/>
  <c r="AS1310" i="10"/>
  <c r="AS1238" i="10"/>
  <c r="AS1233" i="10"/>
  <c r="AR1233" i="10"/>
  <c r="AR1224" i="10"/>
  <c r="AR1218" i="10"/>
  <c r="AS1213" i="10"/>
  <c r="AR1213" i="10"/>
  <c r="AR1173" i="10"/>
  <c r="AS1173" i="10"/>
  <c r="AR1167" i="10"/>
  <c r="AS1167" i="10"/>
  <c r="AR1162" i="10"/>
  <c r="AP1435" i="10"/>
  <c r="AP1405" i="10"/>
  <c r="AO1405" i="10"/>
  <c r="AP1389" i="10"/>
  <c r="AO1389" i="10"/>
  <c r="AO1377" i="10"/>
  <c r="AP1377" i="10"/>
  <c r="AO1295" i="10"/>
  <c r="AP1295" i="10"/>
  <c r="AO1271" i="10"/>
  <c r="AP1271" i="10"/>
  <c r="AO1262" i="10"/>
  <c r="AP1262" i="10"/>
  <c r="AP1161" i="10"/>
  <c r="AO1074" i="10"/>
  <c r="AP1074" i="10"/>
  <c r="AO1051" i="10"/>
  <c r="AP1051" i="10"/>
  <c r="AS1320" i="10"/>
  <c r="AR1320" i="10"/>
  <c r="AS1177" i="10"/>
  <c r="AR1177" i="10"/>
  <c r="AP1460" i="10"/>
  <c r="AO1460" i="10"/>
  <c r="AP1337" i="10"/>
  <c r="AO1337" i="10"/>
  <c r="AO1294" i="10"/>
  <c r="AP1294" i="10"/>
  <c r="AO1270" i="10"/>
  <c r="AP1270" i="10"/>
  <c r="AO1238" i="10"/>
  <c r="AP1238" i="10"/>
  <c r="AP1165" i="10"/>
  <c r="AO1165" i="10"/>
  <c r="AO639" i="10"/>
  <c r="AP639" i="10"/>
  <c r="AS1457" i="10"/>
  <c r="AR1457" i="10"/>
  <c r="AS1417" i="10"/>
  <c r="AR1417" i="10"/>
  <c r="AR1406" i="10"/>
  <c r="AS1406" i="10"/>
  <c r="AS1195" i="10"/>
  <c r="AR1195" i="10"/>
  <c r="AS1159" i="10"/>
  <c r="AR1159" i="10"/>
  <c r="AS1121" i="10"/>
  <c r="AR1121" i="10"/>
  <c r="AR1074" i="10"/>
  <c r="AS1074" i="10"/>
  <c r="AR1052" i="10"/>
  <c r="AS1052" i="10"/>
  <c r="AS1033" i="10"/>
  <c r="AR1033" i="10"/>
  <c r="AR1007" i="10"/>
  <c r="AS1007" i="10"/>
  <c r="AP1467" i="10"/>
  <c r="AO1467" i="10"/>
  <c r="AP1413" i="10"/>
  <c r="AO1413" i="10"/>
  <c r="AO1393" i="10"/>
  <c r="AP1393" i="10"/>
  <c r="AP1153" i="10"/>
  <c r="AO1153" i="10"/>
  <c r="AP1131" i="10"/>
  <c r="AO1131" i="10"/>
  <c r="AO1091" i="10"/>
  <c r="AP1091" i="10"/>
  <c r="AO1079" i="10"/>
  <c r="AP1079" i="10"/>
  <c r="AP1423" i="10"/>
  <c r="AO1423" i="10"/>
  <c r="AO1374" i="10"/>
  <c r="AP1374" i="10"/>
  <c r="AP1250" i="10"/>
  <c r="AO1250" i="10"/>
  <c r="AP1244" i="10"/>
  <c r="AO1244" i="10"/>
  <c r="AO1214" i="10"/>
  <c r="AP1214" i="10"/>
  <c r="AO1177" i="10"/>
  <c r="AP1177" i="10"/>
  <c r="AP1130" i="10"/>
  <c r="AO1130" i="10"/>
  <c r="AO1107" i="10"/>
  <c r="AP1107" i="10"/>
  <c r="AP1455" i="10"/>
  <c r="AP1450" i="10"/>
  <c r="AO1429" i="10"/>
  <c r="AP1420" i="10"/>
  <c r="AO1420" i="10"/>
  <c r="AO1415" i="10"/>
  <c r="AP1415" i="10"/>
  <c r="AP1406" i="10"/>
  <c r="AO1387" i="10"/>
  <c r="AO1362" i="10"/>
  <c r="AP1362" i="10"/>
  <c r="AP1302" i="10"/>
  <c r="AO1198" i="10"/>
  <c r="AP1198" i="10"/>
  <c r="AO1134" i="10"/>
  <c r="AP1134" i="10"/>
  <c r="AP1095" i="10"/>
  <c r="AO1095" i="10"/>
  <c r="AO1089" i="10"/>
  <c r="AS1471" i="10"/>
  <c r="AR1471" i="10"/>
  <c r="AS1465" i="10"/>
  <c r="AS1404" i="10"/>
  <c r="AR1404" i="10"/>
  <c r="AR1393" i="10"/>
  <c r="AS1393" i="10"/>
  <c r="AS1329" i="10"/>
  <c r="AR1329" i="10"/>
  <c r="AS1324" i="10"/>
  <c r="AR1324" i="10"/>
  <c r="AO1491" i="10"/>
  <c r="AP1491" i="10"/>
  <c r="AO1486" i="10"/>
  <c r="AP1486" i="10"/>
  <c r="AP1476" i="10"/>
  <c r="AO1410" i="10"/>
  <c r="AO1391" i="10"/>
  <c r="AO1380" i="10"/>
  <c r="AP1380" i="10"/>
  <c r="AP1375" i="10"/>
  <c r="AO1375" i="10"/>
  <c r="AP1366" i="10"/>
  <c r="AO1357" i="10"/>
  <c r="AO1348" i="10"/>
  <c r="AP1348" i="10"/>
  <c r="AO1322" i="10"/>
  <c r="AP1322" i="10"/>
  <c r="AO1307" i="10"/>
  <c r="AP1202" i="10"/>
  <c r="AO1202" i="10"/>
  <c r="AO1138" i="10"/>
  <c r="AP1126" i="10"/>
  <c r="AP1042" i="10"/>
  <c r="AO1042" i="10"/>
  <c r="AO1027" i="10"/>
  <c r="AP998" i="10"/>
  <c r="AO998" i="10"/>
  <c r="AS1492" i="10"/>
  <c r="AR1492" i="10"/>
  <c r="AS1487" i="10"/>
  <c r="AR1487" i="10"/>
  <c r="AR1392" i="10"/>
  <c r="AS1392" i="10"/>
  <c r="AS1371" i="10"/>
  <c r="AR1371" i="10"/>
  <c r="AP1495" i="10"/>
  <c r="AO1495" i="10"/>
  <c r="AO1454" i="10"/>
  <c r="AP1454" i="10"/>
  <c r="AP1437" i="10"/>
  <c r="AO1437" i="10"/>
  <c r="AO1386" i="10"/>
  <c r="AP1386" i="10"/>
  <c r="AO1206" i="10"/>
  <c r="AP1206" i="10"/>
  <c r="AO1172" i="10"/>
  <c r="AP1172" i="10"/>
  <c r="AO1075" i="10"/>
  <c r="AP1075" i="10"/>
  <c r="AO1003" i="10"/>
  <c r="AP1003" i="10"/>
  <c r="AO886" i="10"/>
  <c r="AR1496" i="10"/>
  <c r="AS1496" i="10"/>
  <c r="AR1481" i="10"/>
  <c r="AS1481" i="10"/>
  <c r="AS1433" i="10"/>
  <c r="AR1433" i="10"/>
  <c r="AS1391" i="10"/>
  <c r="AR1391" i="10"/>
  <c r="AS1343" i="10"/>
  <c r="AR1343" i="10"/>
  <c r="AO1473" i="10"/>
  <c r="AO1469" i="10"/>
  <c r="AO1441" i="10"/>
  <c r="AP1441" i="10"/>
  <c r="AP1436" i="10"/>
  <c r="AO1419" i="10"/>
  <c r="AO1403" i="10"/>
  <c r="AO1399" i="10"/>
  <c r="AP1318" i="10"/>
  <c r="AO1314" i="10"/>
  <c r="AP1310" i="10"/>
  <c r="AP1286" i="10"/>
  <c r="AO1145" i="10"/>
  <c r="AP1145" i="10"/>
  <c r="AP1139" i="10"/>
  <c r="AP1135" i="10"/>
  <c r="AO1135" i="10"/>
  <c r="AP1129" i="10"/>
  <c r="AO1071" i="10"/>
  <c r="AP1054" i="10"/>
  <c r="AO1054" i="10"/>
  <c r="AO1029" i="10"/>
  <c r="AP1029" i="10"/>
  <c r="AP1020" i="10"/>
  <c r="AR1422" i="10"/>
  <c r="AS1422" i="10"/>
  <c r="AR1374" i="10"/>
  <c r="AS1374" i="10"/>
  <c r="AR1293" i="10"/>
  <c r="AS1257" i="10"/>
  <c r="AR1257" i="10"/>
  <c r="AS1252" i="10"/>
  <c r="AR1237" i="10"/>
  <c r="AS1237" i="10"/>
  <c r="AP1487" i="10"/>
  <c r="AO1487" i="10"/>
  <c r="AO1407" i="10"/>
  <c r="AP1407" i="10"/>
  <c r="AO1327" i="10"/>
  <c r="AP1327" i="10"/>
  <c r="AP1251" i="10"/>
  <c r="AO1251" i="10"/>
  <c r="AO1210" i="10"/>
  <c r="AP1210" i="10"/>
  <c r="AP1149" i="10"/>
  <c r="AO1149" i="10"/>
  <c r="AO1118" i="10"/>
  <c r="AP1118" i="10"/>
  <c r="AP1098" i="10"/>
  <c r="AP1093" i="10"/>
  <c r="AO1093" i="10"/>
  <c r="AR1437" i="10"/>
  <c r="AS1437" i="10"/>
  <c r="AS1311" i="10"/>
  <c r="AR1311" i="10"/>
  <c r="AS1261" i="10"/>
  <c r="AR1261" i="10"/>
  <c r="AS1242" i="10"/>
  <c r="AR1242" i="10"/>
  <c r="AP1117" i="10"/>
  <c r="AO1117" i="10"/>
  <c r="AO1086" i="10"/>
  <c r="AP1086" i="10"/>
  <c r="AO1070" i="10"/>
  <c r="AP1070" i="10"/>
  <c r="AO1019" i="10"/>
  <c r="AP1019" i="10"/>
  <c r="AO995" i="10"/>
  <c r="AP995" i="10"/>
  <c r="AP800" i="10"/>
  <c r="AO625" i="10"/>
  <c r="AS1461" i="10"/>
  <c r="AR1461" i="10"/>
  <c r="AS1388" i="10"/>
  <c r="AR1388" i="10"/>
  <c r="AO1478" i="10"/>
  <c r="AP1478" i="10"/>
  <c r="AO1451" i="10"/>
  <c r="AP1451" i="10"/>
  <c r="AO1355" i="10"/>
  <c r="AP1355" i="10"/>
  <c r="AO1342" i="10"/>
  <c r="AP1342" i="10"/>
  <c r="AO1323" i="10"/>
  <c r="AP1323" i="10"/>
  <c r="AP1215" i="10"/>
  <c r="AO1215" i="10"/>
  <c r="AP1183" i="10"/>
  <c r="AO1183" i="10"/>
  <c r="AO1159" i="10"/>
  <c r="AP1159" i="10"/>
  <c r="AR1468" i="10"/>
  <c r="AS1468" i="10"/>
  <c r="AS1463" i="10"/>
  <c r="AR1463" i="10"/>
  <c r="AS1439" i="10"/>
  <c r="AR1439" i="10"/>
  <c r="AS1403" i="10"/>
  <c r="AR1403" i="10"/>
  <c r="AR1353" i="10"/>
  <c r="AS1353" i="10"/>
  <c r="AS1337" i="10"/>
  <c r="AR1327" i="10"/>
  <c r="AS1318" i="10"/>
  <c r="AR1309" i="10"/>
  <c r="AS1309" i="10"/>
  <c r="AR1304" i="10"/>
  <c r="AS1271" i="10"/>
  <c r="AR1271" i="10"/>
  <c r="AR1250" i="10"/>
  <c r="AR1241" i="10"/>
  <c r="AR1102" i="10"/>
  <c r="AS1102" i="10"/>
  <c r="AR1285" i="10"/>
  <c r="AS1285" i="10"/>
  <c r="AS1275" i="10"/>
  <c r="AR1275" i="10"/>
  <c r="AR1235" i="10"/>
  <c r="AS1235" i="10"/>
  <c r="AS1113" i="10"/>
  <c r="AR1113" i="10"/>
  <c r="AS1477" i="10"/>
  <c r="AR1477" i="10"/>
  <c r="AS1452" i="10"/>
  <c r="AR1452" i="10"/>
  <c r="AR1397" i="10"/>
  <c r="AS1397" i="10"/>
  <c r="AR1112" i="10"/>
  <c r="AS1112" i="10"/>
  <c r="AS1090" i="10"/>
  <c r="AR1090" i="10"/>
  <c r="AS1085" i="10"/>
  <c r="AR1085" i="10"/>
  <c r="AO1180" i="10"/>
  <c r="AP1180" i="10"/>
  <c r="AO1158" i="10"/>
  <c r="AP1158" i="10"/>
  <c r="AP1092" i="10"/>
  <c r="AO1092" i="10"/>
  <c r="AO1078" i="10"/>
  <c r="AP1078" i="10"/>
  <c r="AO1047" i="10"/>
  <c r="AP1047" i="10"/>
  <c r="AS1435" i="10"/>
  <c r="AR1435" i="10"/>
  <c r="AS1411" i="10"/>
  <c r="AR1411" i="10"/>
  <c r="AR1269" i="10"/>
  <c r="AS1269" i="10"/>
  <c r="AR1191" i="10"/>
  <c r="AS1191" i="10"/>
  <c r="AS1161" i="10"/>
  <c r="AR1161" i="10"/>
  <c r="AP1414" i="10"/>
  <c r="AP1382" i="10"/>
  <c r="AO1365" i="10"/>
  <c r="AP1305" i="10"/>
  <c r="AO1300" i="10"/>
  <c r="AO1276" i="10"/>
  <c r="AP1247" i="10"/>
  <c r="AO1220" i="10"/>
  <c r="AO1179" i="10"/>
  <c r="AP1162" i="10"/>
  <c r="AO1132" i="10"/>
  <c r="AP1132" i="10"/>
  <c r="AP1127" i="10"/>
  <c r="AO1114" i="10"/>
  <c r="AP1110" i="10"/>
  <c r="AO1087" i="10"/>
  <c r="AP1052" i="10"/>
  <c r="AP1025" i="10"/>
  <c r="AP999" i="10"/>
  <c r="AO999" i="10"/>
  <c r="AO400" i="10"/>
  <c r="AR1499" i="10"/>
  <c r="AR1485" i="10"/>
  <c r="AS1485" i="10"/>
  <c r="AR1357" i="10"/>
  <c r="AS1357" i="10"/>
  <c r="AS1289" i="10"/>
  <c r="AR1289" i="10"/>
  <c r="AS1283" i="10"/>
  <c r="AR1283" i="10"/>
  <c r="AR1278" i="10"/>
  <c r="AS1278" i="10"/>
  <c r="AR1220" i="10"/>
  <c r="AS1220" i="10"/>
  <c r="AS1209" i="10"/>
  <c r="AR1209" i="10"/>
  <c r="AS1196" i="10"/>
  <c r="AS1180" i="10"/>
  <c r="AS1025" i="10"/>
  <c r="AR1025" i="10"/>
  <c r="AO1166" i="10"/>
  <c r="AP1166" i="10"/>
  <c r="AS1440" i="10"/>
  <c r="AR1440" i="10"/>
  <c r="AR1345" i="10"/>
  <c r="AS1345" i="10"/>
  <c r="AR1294" i="10"/>
  <c r="AS1294" i="10"/>
  <c r="AR1107" i="10"/>
  <c r="AS1107" i="10"/>
  <c r="AR1083" i="10"/>
  <c r="AS1083" i="10"/>
  <c r="AR1078" i="10"/>
  <c r="AS1078" i="10"/>
  <c r="AO710" i="10"/>
  <c r="AP209" i="10"/>
  <c r="AR1473" i="10"/>
  <c r="AS1473" i="10"/>
  <c r="AS1436" i="10"/>
  <c r="AR1409" i="10"/>
  <c r="AR1382" i="10"/>
  <c r="AS1382" i="10"/>
  <c r="AR1373" i="10"/>
  <c r="AR1360" i="10"/>
  <c r="AR1355" i="10"/>
  <c r="AS1344" i="10"/>
  <c r="AR1326" i="10"/>
  <c r="AS1326" i="10"/>
  <c r="AS1291" i="10"/>
  <c r="AR1291" i="10"/>
  <c r="AS1267" i="10"/>
  <c r="AS1249" i="10"/>
  <c r="AR1249" i="10"/>
  <c r="AR1240" i="10"/>
  <c r="AS1240" i="10"/>
  <c r="AS1221" i="10"/>
  <c r="AR1151" i="10"/>
  <c r="AS1151" i="10"/>
  <c r="AS1133" i="10"/>
  <c r="AR1133" i="10"/>
  <c r="AS1124" i="10"/>
  <c r="AR1115" i="10"/>
  <c r="AS1110" i="10"/>
  <c r="AS1105" i="10"/>
  <c r="AR1105" i="10"/>
  <c r="AR1096" i="10"/>
  <c r="AS1081" i="10"/>
  <c r="AR1081" i="10"/>
  <c r="AS1068" i="10"/>
  <c r="AS1049" i="10"/>
  <c r="AR1049" i="10"/>
  <c r="AR1021" i="10"/>
  <c r="AR876" i="10"/>
  <c r="AR844" i="10"/>
  <c r="AS742" i="10"/>
  <c r="AR652" i="10"/>
  <c r="AS366" i="10"/>
  <c r="AR12" i="10"/>
  <c r="AR1454" i="10"/>
  <c r="AS1454" i="10"/>
  <c r="AS1419" i="10"/>
  <c r="AR1419" i="10"/>
  <c r="AR1230" i="10"/>
  <c r="AS1230" i="10"/>
  <c r="AR1211" i="10"/>
  <c r="AS1211" i="10"/>
  <c r="AR1206" i="10"/>
  <c r="AS1206" i="10"/>
  <c r="AR1174" i="10"/>
  <c r="AS1174" i="10"/>
  <c r="AS1169" i="10"/>
  <c r="AR1169" i="10"/>
  <c r="AR1039" i="10"/>
  <c r="AS1039" i="10"/>
  <c r="AO179" i="10"/>
  <c r="AR1368" i="10"/>
  <c r="AS1368" i="10"/>
  <c r="AS1359" i="10"/>
  <c r="AR1359" i="10"/>
  <c r="AS1335" i="10"/>
  <c r="AR1335" i="10"/>
  <c r="AR1141" i="10"/>
  <c r="AS1141" i="10"/>
  <c r="AS1114" i="10"/>
  <c r="AR1114" i="10"/>
  <c r="AR1109" i="10"/>
  <c r="AS1109" i="10"/>
  <c r="AR1076" i="10"/>
  <c r="AS1076" i="10"/>
  <c r="AS1067" i="10"/>
  <c r="AR1067" i="10"/>
  <c r="AR114" i="10"/>
  <c r="AO539" i="10"/>
  <c r="AR1503" i="10"/>
  <c r="AS1470" i="10"/>
  <c r="AR1467" i="10"/>
  <c r="AR1423" i="10"/>
  <c r="AS1390" i="10"/>
  <c r="AR1375" i="10"/>
  <c r="AS1342" i="10"/>
  <c r="AR1339" i="10"/>
  <c r="AR1295" i="10"/>
  <c r="AR1258" i="10"/>
  <c r="AR1201" i="10"/>
  <c r="AR1193" i="10"/>
  <c r="AR1185" i="10"/>
  <c r="AS1148" i="10"/>
  <c r="AR1130" i="10"/>
  <c r="AR993" i="10"/>
  <c r="AR1073" i="10"/>
  <c r="AR1065" i="10"/>
  <c r="AR1057" i="10"/>
  <c r="AS1020" i="10"/>
  <c r="AS952" i="10"/>
  <c r="AS971" i="10"/>
  <c r="AR941" i="10"/>
  <c r="AS947" i="10"/>
  <c r="AS939" i="10"/>
  <c r="AS907" i="10"/>
  <c r="AS764" i="10"/>
  <c r="AS643" i="10"/>
  <c r="AS667" i="10"/>
  <c r="AP301" i="10"/>
  <c r="AR858" i="10"/>
  <c r="AS467" i="10"/>
  <c r="AR1418" i="10"/>
  <c r="AS1418" i="10"/>
  <c r="AR1290" i="10"/>
  <c r="AS1290" i="10"/>
  <c r="AR971" i="10"/>
  <c r="AR933" i="10"/>
  <c r="AR915" i="10"/>
  <c r="AR890" i="10"/>
  <c r="AS874" i="10"/>
  <c r="AR869" i="10"/>
  <c r="AS869" i="10"/>
  <c r="AS846" i="10"/>
  <c r="AS832" i="10"/>
  <c r="AR832" i="10"/>
  <c r="AS789" i="10"/>
  <c r="AR722" i="10"/>
  <c r="AR669" i="10"/>
  <c r="AS623" i="10"/>
  <c r="AR623" i="10"/>
  <c r="AR617" i="10"/>
  <c r="AS617" i="10"/>
  <c r="AR611" i="10"/>
  <c r="AS611" i="10"/>
  <c r="AS582" i="10"/>
  <c r="AS560" i="10"/>
  <c r="AR547" i="10"/>
  <c r="AS547" i="10"/>
  <c r="AR529" i="10"/>
  <c r="AS529" i="10"/>
  <c r="AR509" i="10"/>
  <c r="AR387" i="10"/>
  <c r="AR221" i="10"/>
  <c r="AS221" i="10"/>
  <c r="AS139" i="10"/>
  <c r="AR95" i="10"/>
  <c r="AS95" i="10"/>
  <c r="AR1458" i="10"/>
  <c r="AS1458" i="10"/>
  <c r="AR1394" i="10"/>
  <c r="AS1394" i="10"/>
  <c r="AR1330" i="10"/>
  <c r="AS1330" i="10"/>
  <c r="AR1222" i="10"/>
  <c r="AS1222" i="10"/>
  <c r="AR1088" i="10"/>
  <c r="AS1088" i="10"/>
  <c r="AR1027" i="10"/>
  <c r="AS1027" i="10"/>
  <c r="AS993" i="10"/>
  <c r="AR989" i="10"/>
  <c r="AS986" i="10"/>
  <c r="AS982" i="10"/>
  <c r="AS978" i="10"/>
  <c r="AS974" i="10"/>
  <c r="AS962" i="10"/>
  <c r="AS955" i="10"/>
  <c r="AR952" i="10"/>
  <c r="AS948" i="10"/>
  <c r="AS944" i="10"/>
  <c r="AS941" i="10"/>
  <c r="AS936" i="10"/>
  <c r="AS929" i="10"/>
  <c r="AR925" i="10"/>
  <c r="AS922" i="10"/>
  <c r="AS918" i="10"/>
  <c r="AS914" i="10"/>
  <c r="AS910" i="10"/>
  <c r="AS902" i="10"/>
  <c r="AS894" i="10"/>
  <c r="AS890" i="10"/>
  <c r="AS881" i="10"/>
  <c r="AR878" i="10"/>
  <c r="AS868" i="10"/>
  <c r="AS860" i="10"/>
  <c r="AS854" i="10"/>
  <c r="AR846" i="10"/>
  <c r="AS840" i="10"/>
  <c r="AS835" i="10"/>
  <c r="AR831" i="10"/>
  <c r="AR826" i="10"/>
  <c r="AR810" i="10"/>
  <c r="AS805" i="10"/>
  <c r="AR805" i="10"/>
  <c r="AR789" i="10"/>
  <c r="AS784" i="10"/>
  <c r="AR784" i="10"/>
  <c r="AR773" i="10"/>
  <c r="AR764" i="10"/>
  <c r="AS758" i="10"/>
  <c r="AR753" i="10"/>
  <c r="AS753" i="10"/>
  <c r="AR742" i="10"/>
  <c r="AR736" i="10"/>
  <c r="AS731" i="10"/>
  <c r="AS722" i="10"/>
  <c r="AR716" i="10"/>
  <c r="AR711" i="10"/>
  <c r="AS705" i="10"/>
  <c r="AS696" i="10"/>
  <c r="AS690" i="10"/>
  <c r="AR685" i="10"/>
  <c r="AS674" i="10"/>
  <c r="AR674" i="10"/>
  <c r="AR663" i="10"/>
  <c r="AS653" i="10"/>
  <c r="AR638" i="10"/>
  <c r="AS622" i="10"/>
  <c r="AS616" i="10"/>
  <c r="AR616" i="10"/>
  <c r="AS594" i="10"/>
  <c r="AS588" i="10"/>
  <c r="AR588" i="10"/>
  <c r="AS564" i="10"/>
  <c r="AS546" i="10"/>
  <c r="AR546" i="10"/>
  <c r="AS534" i="10"/>
  <c r="AR503" i="10"/>
  <c r="AR479" i="10"/>
  <c r="AR461" i="10"/>
  <c r="AS454" i="10"/>
  <c r="AR454" i="10"/>
  <c r="AS448" i="10"/>
  <c r="AS407" i="10"/>
  <c r="AS400" i="10"/>
  <c r="AR400" i="10"/>
  <c r="AR366" i="10"/>
  <c r="AR345" i="10"/>
  <c r="AS345" i="10"/>
  <c r="AS337" i="10"/>
  <c r="AR337" i="10"/>
  <c r="AS301" i="10"/>
  <c r="AR301" i="10"/>
  <c r="AR249" i="10"/>
  <c r="AS249" i="10"/>
  <c r="AS227" i="10"/>
  <c r="AS206" i="10"/>
  <c r="AS187" i="10"/>
  <c r="AR152" i="10"/>
  <c r="AR109" i="10"/>
  <c r="AS94" i="10"/>
  <c r="AR87" i="10"/>
  <c r="AS87" i="10"/>
  <c r="AS43" i="10"/>
  <c r="AS1508" i="10"/>
  <c r="AR1498" i="10"/>
  <c r="AS1498" i="10"/>
  <c r="AS1444" i="10"/>
  <c r="AR1434" i="10"/>
  <c r="AS1434" i="10"/>
  <c r="AS1380" i="10"/>
  <c r="AR1370" i="10"/>
  <c r="AS1370" i="10"/>
  <c r="AS1316" i="10"/>
  <c r="AR1306" i="10"/>
  <c r="AS1306" i="10"/>
  <c r="AS1262" i="10"/>
  <c r="AR1248" i="10"/>
  <c r="AS1248" i="10"/>
  <c r="AR1187" i="10"/>
  <c r="AS1187" i="10"/>
  <c r="AS1163" i="10"/>
  <c r="AR1126" i="10"/>
  <c r="AS1126" i="10"/>
  <c r="AS1064" i="10"/>
  <c r="AS1006" i="10"/>
  <c r="AR992" i="10"/>
  <c r="AS992" i="10"/>
  <c r="AS989" i="10"/>
  <c r="AR985" i="10"/>
  <c r="AR982" i="10"/>
  <c r="AR974" i="10"/>
  <c r="AR970" i="10"/>
  <c r="AR966" i="10"/>
  <c r="AS966" i="10"/>
  <c r="AR962" i="10"/>
  <c r="AS958" i="10"/>
  <c r="AR955" i="10"/>
  <c r="AR948" i="10"/>
  <c r="AR944" i="10"/>
  <c r="AR936" i="10"/>
  <c r="AS932" i="10"/>
  <c r="AR928" i="10"/>
  <c r="AS928" i="10"/>
  <c r="AS925" i="10"/>
  <c r="AR921" i="10"/>
  <c r="AR918" i="10"/>
  <c r="AR910" i="10"/>
  <c r="AR906" i="10"/>
  <c r="AR894" i="10"/>
  <c r="AR889" i="10"/>
  <c r="AR885" i="10"/>
  <c r="AS885" i="10"/>
  <c r="AR881" i="10"/>
  <c r="AS872" i="10"/>
  <c r="AR864" i="10"/>
  <c r="AS849" i="10"/>
  <c r="AR835" i="10"/>
  <c r="AS820" i="10"/>
  <c r="AS815" i="10"/>
  <c r="AR815" i="10"/>
  <c r="AS804" i="10"/>
  <c r="AS798" i="10"/>
  <c r="AS793" i="10"/>
  <c r="AR783" i="10"/>
  <c r="AS778" i="10"/>
  <c r="AR778" i="10"/>
  <c r="AS768" i="10"/>
  <c r="AR768" i="10"/>
  <c r="AR752" i="10"/>
  <c r="AR747" i="10"/>
  <c r="AS747" i="10"/>
  <c r="AR731" i="10"/>
  <c r="AS725" i="10"/>
  <c r="AS716" i="10"/>
  <c r="AR705" i="10"/>
  <c r="AS700" i="10"/>
  <c r="AS685" i="10"/>
  <c r="AS678" i="10"/>
  <c r="AR658" i="10"/>
  <c r="AS647" i="10"/>
  <c r="AR632" i="10"/>
  <c r="AS603" i="10"/>
  <c r="AS581" i="10"/>
  <c r="AR581" i="10"/>
  <c r="AR574" i="10"/>
  <c r="AR564" i="10"/>
  <c r="AR551" i="10"/>
  <c r="AS551" i="10"/>
  <c r="AS527" i="10"/>
  <c r="AR527" i="10"/>
  <c r="AS520" i="10"/>
  <c r="AR520" i="10"/>
  <c r="AR497" i="10"/>
  <c r="AS497" i="10"/>
  <c r="AR484" i="10"/>
  <c r="AS484" i="10"/>
  <c r="AR466" i="10"/>
  <c r="AR453" i="10"/>
  <c r="AR434" i="10"/>
  <c r="AS413" i="10"/>
  <c r="AS371" i="10"/>
  <c r="AS351" i="10"/>
  <c r="AS315" i="10"/>
  <c r="AR308" i="10"/>
  <c r="AS308" i="10"/>
  <c r="AR212" i="10"/>
  <c r="AS212" i="10"/>
  <c r="AR180" i="10"/>
  <c r="AS57" i="10"/>
  <c r="AS1494" i="10"/>
  <c r="AR1491" i="10"/>
  <c r="AR1474" i="10"/>
  <c r="AS1474" i="10"/>
  <c r="AR1447" i="10"/>
  <c r="AS1430" i="10"/>
  <c r="AR1427" i="10"/>
  <c r="AR1410" i="10"/>
  <c r="AS1410" i="10"/>
  <c r="AR1383" i="10"/>
  <c r="AS1366" i="10"/>
  <c r="AR1363" i="10"/>
  <c r="AR1346" i="10"/>
  <c r="AS1346" i="10"/>
  <c r="AR1319" i="10"/>
  <c r="AS1302" i="10"/>
  <c r="AR1299" i="10"/>
  <c r="AR1282" i="10"/>
  <c r="AS1282" i="10"/>
  <c r="AR1265" i="10"/>
  <c r="AR1217" i="10"/>
  <c r="AR1210" i="10"/>
  <c r="AS1200" i="10"/>
  <c r="AR1197" i="10"/>
  <c r="AS1156" i="10"/>
  <c r="AR1152" i="10"/>
  <c r="AS1152" i="10"/>
  <c r="AS1142" i="10"/>
  <c r="AS1108" i="10"/>
  <c r="AR1098" i="10"/>
  <c r="AR1091" i="10"/>
  <c r="AS1091" i="10"/>
  <c r="AR1053" i="10"/>
  <c r="AS1043" i="10"/>
  <c r="AR1030" i="10"/>
  <c r="AS1030" i="10"/>
  <c r="AR1009" i="10"/>
  <c r="AS991" i="10"/>
  <c r="AS988" i="10"/>
  <c r="AS981" i="10"/>
  <c r="AS970" i="10"/>
  <c r="AS965" i="10"/>
  <c r="AR958" i="10"/>
  <c r="AR951" i="10"/>
  <c r="AS943" i="10"/>
  <c r="AR932" i="10"/>
  <c r="AS927" i="10"/>
  <c r="AS924" i="10"/>
  <c r="AS917" i="10"/>
  <c r="AS906" i="10"/>
  <c r="AR901" i="10"/>
  <c r="AS901" i="10"/>
  <c r="AS897" i="10"/>
  <c r="AS893" i="10"/>
  <c r="AS884" i="10"/>
  <c r="AS867" i="10"/>
  <c r="AR853" i="10"/>
  <c r="AS853" i="10"/>
  <c r="AR849" i="10"/>
  <c r="AR830" i="10"/>
  <c r="AS814" i="10"/>
  <c r="AR809" i="10"/>
  <c r="AS809" i="10"/>
  <c r="AR793" i="10"/>
  <c r="AR788" i="10"/>
  <c r="AS788" i="10"/>
  <c r="AS777" i="10"/>
  <c r="AR772" i="10"/>
  <c r="AS772" i="10"/>
  <c r="AR767" i="10"/>
  <c r="AR762" i="10"/>
  <c r="AR746" i="10"/>
  <c r="AS741" i="10"/>
  <c r="AR741" i="10"/>
  <c r="AR725" i="10"/>
  <c r="AS720" i="10"/>
  <c r="AR720" i="10"/>
  <c r="AR709" i="10"/>
  <c r="AR700" i="10"/>
  <c r="AS694" i="10"/>
  <c r="AR689" i="10"/>
  <c r="AS689" i="10"/>
  <c r="AR678" i="10"/>
  <c r="AR672" i="10"/>
  <c r="AS658" i="10"/>
  <c r="AR647" i="10"/>
  <c r="AS641" i="10"/>
  <c r="AS632" i="10"/>
  <c r="AS626" i="10"/>
  <c r="AS614" i="10"/>
  <c r="AR608" i="10"/>
  <c r="AS597" i="10"/>
  <c r="AS592" i="10"/>
  <c r="AR592" i="10"/>
  <c r="AR580" i="10"/>
  <c r="AS580" i="10"/>
  <c r="AR568" i="10"/>
  <c r="AS550" i="10"/>
  <c r="AR544" i="10"/>
  <c r="AS507" i="10"/>
  <c r="AS483" i="10"/>
  <c r="AR471" i="10"/>
  <c r="AS434" i="10"/>
  <c r="AR418" i="10"/>
  <c r="AS406" i="10"/>
  <c r="AR406" i="10"/>
  <c r="AR391" i="10"/>
  <c r="AR377" i="10"/>
  <c r="AR299" i="10"/>
  <c r="AS299" i="10"/>
  <c r="AR284" i="10"/>
  <c r="AS284" i="10"/>
  <c r="AS233" i="10"/>
  <c r="AR233" i="10"/>
  <c r="AS199" i="10"/>
  <c r="AR199" i="10"/>
  <c r="AR192" i="10"/>
  <c r="AR137" i="10"/>
  <c r="AS137" i="10"/>
  <c r="AS36" i="10"/>
  <c r="AR236" i="10"/>
  <c r="AR253" i="10"/>
  <c r="AR298" i="10"/>
  <c r="AS317" i="10"/>
  <c r="AS368" i="10"/>
  <c r="AS384" i="10"/>
  <c r="AR425" i="10"/>
  <c r="AR477" i="10"/>
  <c r="AS532" i="10"/>
  <c r="AS540" i="10"/>
  <c r="AS557" i="10"/>
  <c r="AR582" i="10"/>
  <c r="AS595" i="10"/>
  <c r="AS606" i="10"/>
  <c r="AR618" i="10"/>
  <c r="AS91" i="10"/>
  <c r="AR117" i="10"/>
  <c r="AR130" i="10"/>
  <c r="AS155" i="10"/>
  <c r="AS190" i="10"/>
  <c r="AR206" i="10"/>
  <c r="AR230" i="10"/>
  <c r="AR241" i="10"/>
  <c r="AR273" i="10"/>
  <c r="AR353" i="10"/>
  <c r="AS379" i="10"/>
  <c r="AR455" i="10"/>
  <c r="AS469" i="10"/>
  <c r="AS473" i="10"/>
  <c r="AR490" i="10"/>
  <c r="AS510" i="10"/>
  <c r="AR524" i="10"/>
  <c r="AR528" i="10"/>
  <c r="AR536" i="10"/>
  <c r="AS553" i="10"/>
  <c r="AR562" i="10"/>
  <c r="AS577" i="10"/>
  <c r="AR591" i="10"/>
  <c r="AR614" i="10"/>
  <c r="AR36" i="10"/>
  <c r="AR81" i="10"/>
  <c r="AR232" i="10"/>
  <c r="AR288" i="10"/>
  <c r="AR300" i="10"/>
  <c r="AS338" i="10"/>
  <c r="AS350" i="10"/>
  <c r="AS360" i="10"/>
  <c r="AR375" i="10"/>
  <c r="AS381" i="10"/>
  <c r="AR386" i="10"/>
  <c r="AS390" i="10"/>
  <c r="AR407" i="10"/>
  <c r="AS421" i="10"/>
  <c r="AS427" i="10"/>
  <c r="AR437" i="10"/>
  <c r="AS447" i="10"/>
  <c r="AR457" i="10"/>
  <c r="AS478" i="10"/>
  <c r="AR492" i="10"/>
  <c r="AR496" i="10"/>
  <c r="AS500" i="10"/>
  <c r="AR504" i="10"/>
  <c r="AS508" i="10"/>
  <c r="AS521" i="10"/>
  <c r="AR530" i="10"/>
  <c r="AS545" i="10"/>
  <c r="AR550" i="10"/>
  <c r="AR559" i="10"/>
  <c r="AS563" i="10"/>
  <c r="AR567" i="10"/>
  <c r="AS571" i="10"/>
  <c r="AS579" i="10"/>
  <c r="AR600" i="10"/>
  <c r="AS604" i="10"/>
  <c r="AS615" i="10"/>
  <c r="AR620" i="10"/>
  <c r="AR631" i="10"/>
  <c r="AS635" i="10"/>
  <c r="AS646" i="10"/>
  <c r="AS662" i="10"/>
  <c r="AR666" i="10"/>
  <c r="AR670" i="10"/>
  <c r="AS673" i="10"/>
  <c r="AR690" i="10"/>
  <c r="AS693" i="10"/>
  <c r="AS697" i="10"/>
  <c r="AR701" i="10"/>
  <c r="AR717" i="10"/>
  <c r="AR728" i="10"/>
  <c r="AS732" i="10"/>
  <c r="AS743" i="10"/>
  <c r="AR748" i="10"/>
  <c r="AR759" i="10"/>
  <c r="AS763" i="10"/>
  <c r="AS774" i="10"/>
  <c r="AS790" i="10"/>
  <c r="AR794" i="10"/>
  <c r="AR798" i="10"/>
  <c r="AS801" i="10"/>
  <c r="AR818" i="10"/>
  <c r="AS821" i="10"/>
  <c r="AS825" i="10"/>
  <c r="AR829" i="10"/>
  <c r="AR836" i="10"/>
  <c r="AS839" i="10"/>
  <c r="AS843" i="10"/>
  <c r="AR847" i="10"/>
  <c r="AR854" i="10"/>
  <c r="AR857" i="10"/>
  <c r="AS861" i="10"/>
  <c r="AR868" i="10"/>
  <c r="AR1354" i="10"/>
  <c r="AS1354" i="10"/>
  <c r="AR1184" i="10"/>
  <c r="AS1184" i="10"/>
  <c r="AR1123" i="10"/>
  <c r="AS1123" i="10"/>
  <c r="AR979" i="10"/>
  <c r="AR959" i="10"/>
  <c r="AR922" i="10"/>
  <c r="AS878" i="10"/>
  <c r="AR860" i="10"/>
  <c r="AR795" i="10"/>
  <c r="AR769" i="10"/>
  <c r="AS680" i="10"/>
  <c r="AR680" i="10"/>
  <c r="AR675" i="10"/>
  <c r="AS675" i="10"/>
  <c r="AS628" i="10"/>
  <c r="AR594" i="10"/>
  <c r="AR570" i="10"/>
  <c r="AS515" i="10"/>
  <c r="AR380" i="10"/>
  <c r="AS380" i="10"/>
  <c r="AR201" i="10"/>
  <c r="AS167" i="10"/>
  <c r="AR167" i="10"/>
  <c r="AR1386" i="10"/>
  <c r="AS1386" i="10"/>
  <c r="AR1322" i="10"/>
  <c r="AS1322" i="10"/>
  <c r="AR1251" i="10"/>
  <c r="AS1251" i="10"/>
  <c r="AR1190" i="10"/>
  <c r="AS1190" i="10"/>
  <c r="AR995" i="10"/>
  <c r="AS995" i="10"/>
  <c r="AS984" i="10"/>
  <c r="AR973" i="10"/>
  <c r="AR961" i="10"/>
  <c r="AR947" i="10"/>
  <c r="AR935" i="10"/>
  <c r="AR931" i="10"/>
  <c r="AS931" i="10"/>
  <c r="AS920" i="10"/>
  <c r="AR909" i="10"/>
  <c r="AR897" i="10"/>
  <c r="AR880" i="10"/>
  <c r="AS871" i="10"/>
  <c r="AS858" i="10"/>
  <c r="AS844" i="10"/>
  <c r="AR824" i="10"/>
  <c r="AR803" i="10"/>
  <c r="AS803" i="10"/>
  <c r="AS787" i="10"/>
  <c r="AS756" i="10"/>
  <c r="AS740" i="10"/>
  <c r="AS729" i="10"/>
  <c r="AS714" i="10"/>
  <c r="AR714" i="10"/>
  <c r="AS704" i="10"/>
  <c r="AR704" i="10"/>
  <c r="AR667" i="10"/>
  <c r="AS652" i="10"/>
  <c r="AS636" i="10"/>
  <c r="AR597" i="10"/>
  <c r="AS562" i="10"/>
  <c r="AR538" i="10"/>
  <c r="AR525" i="10"/>
  <c r="AS525" i="10"/>
  <c r="AS501" i="10"/>
  <c r="AR438" i="10"/>
  <c r="AR320" i="10"/>
  <c r="AS276" i="10"/>
  <c r="AS204" i="10"/>
  <c r="AR204" i="10"/>
  <c r="AS163" i="10"/>
  <c r="AS69" i="10"/>
  <c r="AR1490" i="10"/>
  <c r="AS1490" i="10"/>
  <c r="AR1426" i="10"/>
  <c r="AS1426" i="10"/>
  <c r="AR1216" i="10"/>
  <c r="AS1216" i="10"/>
  <c r="AR1155" i="10"/>
  <c r="AS1155" i="10"/>
  <c r="AS987" i="10"/>
  <c r="AS980" i="10"/>
  <c r="AS973" i="10"/>
  <c r="AS961" i="10"/>
  <c r="AS954" i="10"/>
  <c r="AS946" i="10"/>
  <c r="AS930" i="10"/>
  <c r="AR920" i="10"/>
  <c r="AS912" i="10"/>
  <c r="AS904" i="10"/>
  <c r="AR892" i="10"/>
  <c r="AS875" i="10"/>
  <c r="AR848" i="10"/>
  <c r="AS824" i="10"/>
  <c r="AR813" i="10"/>
  <c r="AS802" i="10"/>
  <c r="AR802" i="10"/>
  <c r="AS781" i="10"/>
  <c r="AS750" i="10"/>
  <c r="AR745" i="10"/>
  <c r="AS745" i="10"/>
  <c r="AR724" i="10"/>
  <c r="AS724" i="10"/>
  <c r="AR703" i="10"/>
  <c r="AR682" i="10"/>
  <c r="AR661" i="10"/>
  <c r="AS656" i="10"/>
  <c r="AR656" i="10"/>
  <c r="AR636" i="10"/>
  <c r="AR625" i="10"/>
  <c r="AS625" i="10"/>
  <c r="AR585" i="10"/>
  <c r="AS578" i="10"/>
  <c r="AR578" i="10"/>
  <c r="AS556" i="10"/>
  <c r="AR517" i="10"/>
  <c r="AS488" i="10"/>
  <c r="AR488" i="10"/>
  <c r="AR476" i="10"/>
  <c r="AS476" i="10"/>
  <c r="AR464" i="10"/>
  <c r="AS464" i="10"/>
  <c r="AR451" i="10"/>
  <c r="AS437" i="10"/>
  <c r="AR432" i="10"/>
  <c r="AS396" i="10"/>
  <c r="AR349" i="10"/>
  <c r="AS349" i="10"/>
  <c r="AR333" i="10"/>
  <c r="AS327" i="10"/>
  <c r="AR327" i="10"/>
  <c r="AS238" i="10"/>
  <c r="AS209" i="10"/>
  <c r="AS203" i="10"/>
  <c r="AR61" i="10"/>
  <c r="AR55" i="10"/>
  <c r="AS55" i="10"/>
  <c r="AR26" i="10"/>
  <c r="AS1476" i="10"/>
  <c r="AR1466" i="10"/>
  <c r="AS1466" i="10"/>
  <c r="AS1412" i="10"/>
  <c r="AR1402" i="10"/>
  <c r="AS1402" i="10"/>
  <c r="AS1348" i="10"/>
  <c r="AR1338" i="10"/>
  <c r="AS1338" i="10"/>
  <c r="AS1284" i="10"/>
  <c r="AR1274" i="10"/>
  <c r="AS1274" i="10"/>
  <c r="AR1254" i="10"/>
  <c r="AS1254" i="10"/>
  <c r="AS1192" i="10"/>
  <c r="AS1134" i="10"/>
  <c r="AR1120" i="10"/>
  <c r="AS1120" i="10"/>
  <c r="AR1059" i="10"/>
  <c r="AS1059" i="10"/>
  <c r="AS1035" i="10"/>
  <c r="AR998" i="10"/>
  <c r="AS998" i="10"/>
  <c r="AR994" i="10"/>
  <c r="AS990" i="10"/>
  <c r="AR987" i="10"/>
  <c r="AR980" i="10"/>
  <c r="AR976" i="10"/>
  <c r="AR968" i="10"/>
  <c r="AS964" i="10"/>
  <c r="AR960" i="10"/>
  <c r="AS960" i="10"/>
  <c r="AS957" i="10"/>
  <c r="AR953" i="10"/>
  <c r="AR950" i="10"/>
  <c r="AR942" i="10"/>
  <c r="AR938" i="10"/>
  <c r="AR934" i="10"/>
  <c r="AS934" i="10"/>
  <c r="AR930" i="10"/>
  <c r="AS926" i="10"/>
  <c r="AR923" i="10"/>
  <c r="AR916" i="10"/>
  <c r="AR912" i="10"/>
  <c r="AR904" i="10"/>
  <c r="AR896" i="10"/>
  <c r="AS892" i="10"/>
  <c r="AR883" i="10"/>
  <c r="AR879" i="10"/>
  <c r="AS870" i="10"/>
  <c r="AR862" i="10"/>
  <c r="AS856" i="10"/>
  <c r="AS851" i="10"/>
  <c r="AR842" i="10"/>
  <c r="AR837" i="10"/>
  <c r="AS837" i="10"/>
  <c r="AR833" i="10"/>
  <c r="AS828" i="10"/>
  <c r="AS813" i="10"/>
  <c r="AS806" i="10"/>
  <c r="AR786" i="10"/>
  <c r="AS775" i="10"/>
  <c r="AR760" i="10"/>
  <c r="AS744" i="10"/>
  <c r="AR744" i="10"/>
  <c r="AR739" i="10"/>
  <c r="AS739" i="10"/>
  <c r="AR733" i="10"/>
  <c r="AS723" i="10"/>
  <c r="AS707" i="10"/>
  <c r="AS692" i="10"/>
  <c r="AS687" i="10"/>
  <c r="AR687" i="10"/>
  <c r="AS676" i="10"/>
  <c r="AS670" i="10"/>
  <c r="AS665" i="10"/>
  <c r="AR655" i="10"/>
  <c r="AS650" i="10"/>
  <c r="AR650" i="10"/>
  <c r="AS640" i="10"/>
  <c r="AR640" i="10"/>
  <c r="AR624" i="10"/>
  <c r="AR619" i="10"/>
  <c r="AS619" i="10"/>
  <c r="AS612" i="10"/>
  <c r="AR601" i="10"/>
  <c r="AR596" i="10"/>
  <c r="AS596" i="10"/>
  <c r="AS589" i="10"/>
  <c r="AR572" i="10"/>
  <c r="AS566" i="10"/>
  <c r="AS542" i="10"/>
  <c r="AR537" i="10"/>
  <c r="AS537" i="10"/>
  <c r="AS530" i="10"/>
  <c r="AS505" i="10"/>
  <c r="AS481" i="10"/>
  <c r="AS475" i="10"/>
  <c r="AR463" i="10"/>
  <c r="AR416" i="10"/>
  <c r="AR396" i="10"/>
  <c r="AR382" i="10"/>
  <c r="AS382" i="10"/>
  <c r="AS374" i="10"/>
  <c r="AR296" i="10"/>
  <c r="AS251" i="10"/>
  <c r="AS244" i="10"/>
  <c r="AS215" i="10"/>
  <c r="AR215" i="10"/>
  <c r="AR1482" i="10"/>
  <c r="AS1482" i="10"/>
  <c r="AR1062" i="10"/>
  <c r="AS1062" i="10"/>
  <c r="AR986" i="10"/>
  <c r="AR967" i="10"/>
  <c r="AR963" i="10"/>
  <c r="AS963" i="10"/>
  <c r="AS945" i="10"/>
  <c r="AR929" i="10"/>
  <c r="AR907" i="10"/>
  <c r="AR886" i="10"/>
  <c r="AR865" i="10"/>
  <c r="AR816" i="10"/>
  <c r="AR811" i="10"/>
  <c r="AS811" i="10"/>
  <c r="AS780" i="10"/>
  <c r="AS749" i="10"/>
  <c r="AS711" i="10"/>
  <c r="AS659" i="10"/>
  <c r="AR599" i="10"/>
  <c r="AR575" i="10"/>
  <c r="AS522" i="10"/>
  <c r="AS493" i="10"/>
  <c r="AR429" i="10"/>
  <c r="AS429" i="10"/>
  <c r="AS331" i="10"/>
  <c r="AR175" i="10"/>
  <c r="AS175" i="10"/>
  <c r="AR153" i="10"/>
  <c r="AS153" i="10"/>
  <c r="AR72" i="10"/>
  <c r="AR1450" i="10"/>
  <c r="AS1450" i="10"/>
  <c r="AR1056" i="10"/>
  <c r="AS1056" i="10"/>
  <c r="AR991" i="10"/>
  <c r="AS977" i="10"/>
  <c r="AR965" i="10"/>
  <c r="AR954" i="10"/>
  <c r="AR939" i="10"/>
  <c r="AR927" i="10"/>
  <c r="AS913" i="10"/>
  <c r="AS900" i="10"/>
  <c r="AS888" i="10"/>
  <c r="AS876" i="10"/>
  <c r="AR867" i="10"/>
  <c r="AS852" i="10"/>
  <c r="AS838" i="10"/>
  <c r="AS808" i="10"/>
  <c r="AR808" i="10"/>
  <c r="AR797" i="10"/>
  <c r="AS771" i="10"/>
  <c r="AS751" i="10"/>
  <c r="AR751" i="10"/>
  <c r="AS734" i="10"/>
  <c r="AR719" i="10"/>
  <c r="AR688" i="10"/>
  <c r="AR683" i="10"/>
  <c r="AS683" i="10"/>
  <c r="AS661" i="10"/>
  <c r="AR641" i="10"/>
  <c r="AS621" i="10"/>
  <c r="AS585" i="10"/>
  <c r="AR556" i="10"/>
  <c r="AR512" i="10"/>
  <c r="AR495" i="10"/>
  <c r="AR489" i="10"/>
  <c r="AS489" i="10"/>
  <c r="AS356" i="10"/>
  <c r="AS328" i="10"/>
  <c r="AR328" i="10"/>
  <c r="AS283" i="10"/>
  <c r="AS185" i="10"/>
  <c r="AR171" i="10"/>
  <c r="AS171" i="10"/>
  <c r="AS150" i="10"/>
  <c r="AR143" i="10"/>
  <c r="AS143" i="10"/>
  <c r="AS92" i="10"/>
  <c r="AR92" i="10"/>
  <c r="AS41" i="10"/>
  <c r="AR1362" i="10"/>
  <c r="AS1362" i="10"/>
  <c r="AR1298" i="10"/>
  <c r="AS1298" i="10"/>
  <c r="AR1094" i="10"/>
  <c r="AS1094" i="10"/>
  <c r="AS994" i="10"/>
  <c r="AR984" i="10"/>
  <c r="AS976" i="10"/>
  <c r="AS968" i="10"/>
  <c r="AR957" i="10"/>
  <c r="AS950" i="10"/>
  <c r="AS942" i="10"/>
  <c r="AS923" i="10"/>
  <c r="AS916" i="10"/>
  <c r="AS909" i="10"/>
  <c r="AR900" i="10"/>
  <c r="AS883" i="10"/>
  <c r="AS862" i="10"/>
  <c r="AS833" i="10"/>
  <c r="AS818" i="10"/>
  <c r="AR791" i="10"/>
  <c r="AR766" i="10"/>
  <c r="AR729" i="10"/>
  <c r="AS713" i="10"/>
  <c r="AR708" i="10"/>
  <c r="AS708" i="10"/>
  <c r="AR698" i="10"/>
  <c r="AS677" i="10"/>
  <c r="AR677" i="10"/>
  <c r="AR645" i="10"/>
  <c r="AS630" i="10"/>
  <c r="AS613" i="10"/>
  <c r="AR613" i="10"/>
  <c r="AS601" i="10"/>
  <c r="AS572" i="10"/>
  <c r="AR549" i="10"/>
  <c r="AS458" i="10"/>
  <c r="AR458" i="10"/>
  <c r="AR1506" i="10"/>
  <c r="AS1506" i="10"/>
  <c r="AR1479" i="10"/>
  <c r="AS1462" i="10"/>
  <c r="AR1459" i="10"/>
  <c r="AR1442" i="10"/>
  <c r="AS1442" i="10"/>
  <c r="AR1415" i="10"/>
  <c r="AS1398" i="10"/>
  <c r="AR1395" i="10"/>
  <c r="AR1378" i="10"/>
  <c r="AS1378" i="10"/>
  <c r="AR1351" i="10"/>
  <c r="AS1334" i="10"/>
  <c r="AR1331" i="10"/>
  <c r="AR1314" i="10"/>
  <c r="AS1314" i="10"/>
  <c r="AR1287" i="10"/>
  <c r="AS1270" i="10"/>
  <c r="AS1236" i="10"/>
  <c r="AR1226" i="10"/>
  <c r="AR1219" i="10"/>
  <c r="AS1219" i="10"/>
  <c r="AR1181" i="10"/>
  <c r="AS1171" i="10"/>
  <c r="AR1158" i="10"/>
  <c r="AS1158" i="10"/>
  <c r="AR1137" i="10"/>
  <c r="AR1089" i="10"/>
  <c r="AR1082" i="10"/>
  <c r="AS1072" i="10"/>
  <c r="AR1069" i="10"/>
  <c r="AS1028" i="10"/>
  <c r="AR1024" i="10"/>
  <c r="AS1024" i="10"/>
  <c r="AS1014" i="10"/>
  <c r="AR990" i="10"/>
  <c r="AR983" i="10"/>
  <c r="AS979" i="10"/>
  <c r="AS975" i="10"/>
  <c r="AR964" i="10"/>
  <c r="AS959" i="10"/>
  <c r="AS956" i="10"/>
  <c r="AS949" i="10"/>
  <c r="AR945" i="10"/>
  <c r="AS938" i="10"/>
  <c r="AS933" i="10"/>
  <c r="AR926" i="10"/>
  <c r="AR919" i="10"/>
  <c r="AS915" i="10"/>
  <c r="AS911" i="10"/>
  <c r="AS903" i="10"/>
  <c r="AS899" i="10"/>
  <c r="AS886" i="10"/>
  <c r="AR874" i="10"/>
  <c r="AS865" i="10"/>
  <c r="AR851" i="10"/>
  <c r="AS842" i="10"/>
  <c r="AS836" i="10"/>
  <c r="AR828" i="10"/>
  <c r="AS822" i="10"/>
  <c r="AR817" i="10"/>
  <c r="AS817" i="10"/>
  <c r="AR806" i="10"/>
  <c r="AR800" i="10"/>
  <c r="AS795" i="10"/>
  <c r="AS786" i="10"/>
  <c r="AR780" i="10"/>
  <c r="AR775" i="10"/>
  <c r="AS769" i="10"/>
  <c r="AS760" i="10"/>
  <c r="AS754" i="10"/>
  <c r="AR749" i="10"/>
  <c r="AS738" i="10"/>
  <c r="AR738" i="10"/>
  <c r="AR727" i="10"/>
  <c r="AS717" i="10"/>
  <c r="AR702" i="10"/>
  <c r="AS686" i="10"/>
  <c r="AR681" i="10"/>
  <c r="AS681" i="10"/>
  <c r="AR665" i="10"/>
  <c r="AR660" i="10"/>
  <c r="AS660" i="10"/>
  <c r="AS649" i="10"/>
  <c r="AR644" i="10"/>
  <c r="AS644" i="10"/>
  <c r="AR639" i="10"/>
  <c r="AR634" i="10"/>
  <c r="AR605" i="10"/>
  <c r="AR589" i="10"/>
  <c r="AS576" i="10"/>
  <c r="AR576" i="10"/>
  <c r="AR560" i="10"/>
  <c r="AS554" i="10"/>
  <c r="AR554" i="10"/>
  <c r="AR542" i="10"/>
  <c r="AR522" i="10"/>
  <c r="AR505" i="10"/>
  <c r="AS499" i="10"/>
  <c r="AR493" i="10"/>
  <c r="AR486" i="10"/>
  <c r="AR468" i="10"/>
  <c r="AS468" i="10"/>
  <c r="AS456" i="10"/>
  <c r="AR456" i="10"/>
  <c r="AS443" i="10"/>
  <c r="AR443" i="10"/>
  <c r="AS436" i="10"/>
  <c r="AS354" i="10"/>
  <c r="AR354" i="10"/>
  <c r="AR339" i="10"/>
  <c r="AS339" i="10"/>
  <c r="AS296" i="10"/>
  <c r="AR281" i="10"/>
  <c r="AS281" i="10"/>
  <c r="AS214" i="10"/>
  <c r="AS195" i="10"/>
  <c r="AS183" i="10"/>
  <c r="AR183" i="10"/>
  <c r="AS161" i="10"/>
  <c r="AR133" i="10"/>
  <c r="AS810" i="10"/>
  <c r="AS783" i="10"/>
  <c r="AR779" i="10"/>
  <c r="AS779" i="10"/>
  <c r="AR771" i="10"/>
  <c r="AR756" i="10"/>
  <c r="AS752" i="10"/>
  <c r="AR740" i="10"/>
  <c r="AS736" i="10"/>
  <c r="AR721" i="10"/>
  <c r="AS721" i="10"/>
  <c r="AR713" i="10"/>
  <c r="AS709" i="10"/>
  <c r="AS682" i="10"/>
  <c r="AS655" i="10"/>
  <c r="AR651" i="10"/>
  <c r="AS651" i="10"/>
  <c r="AR643" i="10"/>
  <c r="AR628" i="10"/>
  <c r="AS624" i="10"/>
  <c r="AR612" i="10"/>
  <c r="AS608" i="10"/>
  <c r="AR593" i="10"/>
  <c r="AS593" i="10"/>
  <c r="AS584" i="10"/>
  <c r="AR584" i="10"/>
  <c r="AS517" i="10"/>
  <c r="AS512" i="10"/>
  <c r="AR487" i="10"/>
  <c r="AS487" i="10"/>
  <c r="AR483" i="10"/>
  <c r="AR413" i="10"/>
  <c r="AS401" i="10"/>
  <c r="AR401" i="10"/>
  <c r="AS295" i="10"/>
  <c r="AR295" i="10"/>
  <c r="AR276" i="10"/>
  <c r="AS269" i="10"/>
  <c r="AR269" i="10"/>
  <c r="AS256" i="10"/>
  <c r="AR256" i="10"/>
  <c r="AR227" i="10"/>
  <c r="AR31" i="10"/>
  <c r="AS31" i="10"/>
  <c r="AR25" i="10"/>
  <c r="AS25" i="10"/>
  <c r="AR357" i="10"/>
  <c r="AR369" i="10"/>
  <c r="AR399" i="10"/>
  <c r="AS403" i="10"/>
  <c r="AS428" i="10"/>
  <c r="AR440" i="10"/>
  <c r="AS444" i="10"/>
  <c r="AS460" i="10"/>
  <c r="AS463" i="10"/>
  <c r="AR470" i="10"/>
  <c r="AR502" i="10"/>
  <c r="AR534" i="10"/>
  <c r="AR566" i="10"/>
  <c r="AR598" i="10"/>
  <c r="AR630" i="10"/>
  <c r="AR662" i="10"/>
  <c r="AR694" i="10"/>
  <c r="AR726" i="10"/>
  <c r="AR758" i="10"/>
  <c r="AR790" i="10"/>
  <c r="AR822" i="10"/>
  <c r="AR840" i="10"/>
  <c r="AR872" i="10"/>
  <c r="AS823" i="10"/>
  <c r="AS826" i="10"/>
  <c r="AS829" i="10"/>
  <c r="AR856" i="10"/>
  <c r="AR888" i="10"/>
  <c r="AS35" i="10"/>
  <c r="AR45" i="10"/>
  <c r="AS77" i="10"/>
  <c r="AS83" i="10"/>
  <c r="AR100" i="10"/>
  <c r="AS105" i="10"/>
  <c r="AS125" i="10"/>
  <c r="AS154" i="10"/>
  <c r="AS174" i="10"/>
  <c r="AR189" i="10"/>
  <c r="AS193" i="10"/>
  <c r="AS218" i="10"/>
  <c r="AS223" i="10"/>
  <c r="AS245" i="10"/>
  <c r="AS255" i="10"/>
  <c r="AR260" i="10"/>
  <c r="AS277" i="10"/>
  <c r="AS292" i="10"/>
  <c r="AR314" i="10"/>
  <c r="AS324" i="10"/>
  <c r="AS335" i="10"/>
  <c r="AR351" i="10"/>
  <c r="AS359" i="10"/>
  <c r="AR368" i="10"/>
  <c r="AS372" i="10"/>
  <c r="AR381" i="10"/>
  <c r="AR385" i="10"/>
  <c r="AR393" i="10"/>
  <c r="AS397" i="10"/>
  <c r="AR402" i="10"/>
  <c r="AR415" i="10"/>
  <c r="AS422" i="10"/>
  <c r="AR427" i="10"/>
  <c r="AR431" i="10"/>
  <c r="AS435" i="10"/>
  <c r="AR439" i="10"/>
  <c r="AS442" i="10"/>
  <c r="AR459" i="10"/>
  <c r="AS462" i="10"/>
  <c r="AR469" i="10"/>
  <c r="AR481" i="10"/>
  <c r="AS494" i="10"/>
  <c r="AR501" i="10"/>
  <c r="AR513" i="10"/>
  <c r="AS526" i="10"/>
  <c r="AR533" i="10"/>
  <c r="AR545" i="10"/>
  <c r="AS558" i="10"/>
  <c r="AR565" i="10"/>
  <c r="AR577" i="10"/>
  <c r="AS590" i="10"/>
  <c r="AS19" i="10"/>
  <c r="AS13" i="10"/>
  <c r="AR988" i="10"/>
  <c r="AS985" i="10"/>
  <c r="AS967" i="10"/>
  <c r="AR956" i="10"/>
  <c r="AS953" i="10"/>
  <c r="AS935" i="10"/>
  <c r="AR924" i="10"/>
  <c r="AS921" i="10"/>
  <c r="AR903" i="10"/>
  <c r="AS896" i="10"/>
  <c r="AR893" i="10"/>
  <c r="AS889" i="10"/>
  <c r="AS882" i="10"/>
  <c r="AR882" i="10"/>
  <c r="AS879" i="10"/>
  <c r="AR875" i="10"/>
  <c r="AR871" i="10"/>
  <c r="AS864" i="10"/>
  <c r="AR861" i="10"/>
  <c r="AS857" i="10"/>
  <c r="AS850" i="10"/>
  <c r="AR850" i="10"/>
  <c r="AS847" i="10"/>
  <c r="AR843" i="10"/>
  <c r="AR839" i="10"/>
  <c r="AR825" i="10"/>
  <c r="AR821" i="10"/>
  <c r="AR801" i="10"/>
  <c r="AS782" i="10"/>
  <c r="AR774" i="10"/>
  <c r="AS770" i="10"/>
  <c r="AR770" i="10"/>
  <c r="AS766" i="10"/>
  <c r="AR763" i="10"/>
  <c r="AS755" i="10"/>
  <c r="AS748" i="10"/>
  <c r="AR743" i="10"/>
  <c r="AR735" i="10"/>
  <c r="AR732" i="10"/>
  <c r="AS728" i="10"/>
  <c r="AS712" i="10"/>
  <c r="AR712" i="10"/>
  <c r="AR697" i="10"/>
  <c r="AR693" i="10"/>
  <c r="AR673" i="10"/>
  <c r="AS654" i="10"/>
  <c r="AR646" i="10"/>
  <c r="AS642" i="10"/>
  <c r="AR642" i="10"/>
  <c r="AS638" i="10"/>
  <c r="AR635" i="10"/>
  <c r="AS627" i="10"/>
  <c r="AS620" i="10"/>
  <c r="AR615" i="10"/>
  <c r="AR607" i="10"/>
  <c r="AR604" i="10"/>
  <c r="AS600" i="10"/>
  <c r="AR583" i="10"/>
  <c r="AS583" i="10"/>
  <c r="AR579" i="10"/>
  <c r="AS574" i="10"/>
  <c r="AS559" i="10"/>
  <c r="AR541" i="10"/>
  <c r="AS533" i="10"/>
  <c r="AR521" i="10"/>
  <c r="AR516" i="10"/>
  <c r="AS516" i="10"/>
  <c r="AR511" i="10"/>
  <c r="AR508" i="10"/>
  <c r="AR500" i="10"/>
  <c r="AS496" i="10"/>
  <c r="AS492" i="10"/>
  <c r="AS486" i="10"/>
  <c r="AS482" i="10"/>
  <c r="AR482" i="10"/>
  <c r="AR478" i="10"/>
  <c r="AR474" i="10"/>
  <c r="AS470" i="10"/>
  <c r="AS466" i="10"/>
  <c r="AS457" i="10"/>
  <c r="AR452" i="10"/>
  <c r="AS452" i="10"/>
  <c r="AR447" i="10"/>
  <c r="AR441" i="10"/>
  <c r="AS432" i="10"/>
  <c r="AR421" i="10"/>
  <c r="AR394" i="10"/>
  <c r="AR390" i="10"/>
  <c r="AS370" i="10"/>
  <c r="AR370" i="10"/>
  <c r="AR365" i="10"/>
  <c r="AR360" i="10"/>
  <c r="AR350" i="10"/>
  <c r="AR343" i="10"/>
  <c r="AS332" i="10"/>
  <c r="AR332" i="10"/>
  <c r="AS313" i="10"/>
  <c r="AR306" i="10"/>
  <c r="AS306" i="10"/>
  <c r="AS268" i="10"/>
  <c r="AR268" i="10"/>
  <c r="AS260" i="10"/>
  <c r="AR237" i="10"/>
  <c r="AR226" i="10"/>
  <c r="AS202" i="10"/>
  <c r="AR202" i="10"/>
  <c r="AS191" i="10"/>
  <c r="AS180" i="10"/>
  <c r="AS156" i="10"/>
  <c r="AS144" i="10"/>
  <c r="AR144" i="10"/>
  <c r="AS118" i="10"/>
  <c r="AR113" i="10"/>
  <c r="AR73" i="10"/>
  <c r="AS73" i="10"/>
  <c r="AR68" i="10"/>
  <c r="AS30" i="10"/>
  <c r="AR603" i="10"/>
  <c r="AS544" i="10"/>
  <c r="AR519" i="10"/>
  <c r="AS519" i="10"/>
  <c r="AS446" i="10"/>
  <c r="AR446" i="10"/>
  <c r="AS416" i="10"/>
  <c r="AR405" i="10"/>
  <c r="AR323" i="10"/>
  <c r="AS323" i="10"/>
  <c r="AS304" i="10"/>
  <c r="AR304" i="10"/>
  <c r="AR217" i="10"/>
  <c r="AS217" i="10"/>
  <c r="AS112" i="10"/>
  <c r="AR112" i="10"/>
  <c r="AS61" i="10"/>
  <c r="AR47" i="10"/>
  <c r="AS47" i="10"/>
  <c r="AR9" i="10"/>
  <c r="AR981" i="10"/>
  <c r="AR978" i="10"/>
  <c r="AR975" i="10"/>
  <c r="AS972" i="10"/>
  <c r="AR969" i="10"/>
  <c r="AR949" i="10"/>
  <c r="AR946" i="10"/>
  <c r="AR943" i="10"/>
  <c r="AS940" i="10"/>
  <c r="AR937" i="10"/>
  <c r="AR917" i="10"/>
  <c r="AR914" i="10"/>
  <c r="AR911" i="10"/>
  <c r="AS908" i="10"/>
  <c r="AR905" i="10"/>
  <c r="AR902" i="10"/>
  <c r="AR895" i="10"/>
  <c r="AS891" i="10"/>
  <c r="AS887" i="10"/>
  <c r="AR884" i="10"/>
  <c r="AS877" i="10"/>
  <c r="AR873" i="10"/>
  <c r="AR870" i="10"/>
  <c r="AR863" i="10"/>
  <c r="AS859" i="10"/>
  <c r="AS855" i="10"/>
  <c r="AR852" i="10"/>
  <c r="AS845" i="10"/>
  <c r="AR841" i="10"/>
  <c r="AR838" i="10"/>
  <c r="AS827" i="10"/>
  <c r="AR823" i="10"/>
  <c r="AR820" i="10"/>
  <c r="AS816" i="10"/>
  <c r="AR812" i="10"/>
  <c r="AS807" i="10"/>
  <c r="AR804" i="10"/>
  <c r="AS800" i="10"/>
  <c r="AS796" i="10"/>
  <c r="AR792" i="10"/>
  <c r="AR785" i="10"/>
  <c r="AS785" i="10"/>
  <c r="AR781" i="10"/>
  <c r="AR777" i="10"/>
  <c r="AS773" i="10"/>
  <c r="AR765" i="10"/>
  <c r="AS761" i="10"/>
  <c r="AS757" i="10"/>
  <c r="AR754" i="10"/>
  <c r="AS746" i="10"/>
  <c r="AS737" i="10"/>
  <c r="AR734" i="10"/>
  <c r="AR730" i="10"/>
  <c r="AS726" i="10"/>
  <c r="AS719" i="10"/>
  <c r="AR715" i="10"/>
  <c r="AS715" i="10"/>
  <c r="AS710" i="10"/>
  <c r="AR707" i="10"/>
  <c r="AS699" i="10"/>
  <c r="AR695" i="10"/>
  <c r="AR692" i="10"/>
  <c r="AS688" i="10"/>
  <c r="AR684" i="10"/>
  <c r="AS679" i="10"/>
  <c r="AR676" i="10"/>
  <c r="AS672" i="10"/>
  <c r="AS668" i="10"/>
  <c r="AR664" i="10"/>
  <c r="AR657" i="10"/>
  <c r="AS657" i="10"/>
  <c r="AR653" i="10"/>
  <c r="AR649" i="10"/>
  <c r="AS645" i="10"/>
  <c r="AR637" i="10"/>
  <c r="AS633" i="10"/>
  <c r="AS629" i="10"/>
  <c r="AR626" i="10"/>
  <c r="AS618" i="10"/>
  <c r="AS609" i="10"/>
  <c r="AR606" i="10"/>
  <c r="AR602" i="10"/>
  <c r="AS598" i="10"/>
  <c r="AS591" i="10"/>
  <c r="AR586" i="10"/>
  <c r="AR573" i="10"/>
  <c r="AS569" i="10"/>
  <c r="AS565" i="10"/>
  <c r="AR557" i="10"/>
  <c r="AR553" i="10"/>
  <c r="AR548" i="10"/>
  <c r="AS548" i="10"/>
  <c r="AR543" i="10"/>
  <c r="AR540" i="10"/>
  <c r="AR532" i="10"/>
  <c r="AS528" i="10"/>
  <c r="AS524" i="10"/>
  <c r="AS518" i="10"/>
  <c r="AS514" i="10"/>
  <c r="AR514" i="10"/>
  <c r="AR510" i="10"/>
  <c r="AR506" i="10"/>
  <c r="AS502" i="10"/>
  <c r="AS498" i="10"/>
  <c r="AS490" i="10"/>
  <c r="AR485" i="10"/>
  <c r="AR480" i="10"/>
  <c r="AR473" i="10"/>
  <c r="AR460" i="10"/>
  <c r="AS445" i="10"/>
  <c r="AS439" i="10"/>
  <c r="AS430" i="10"/>
  <c r="AS425" i="10"/>
  <c r="AS419" i="10"/>
  <c r="AR409" i="10"/>
  <c r="AR404" i="10"/>
  <c r="AS404" i="10"/>
  <c r="AR398" i="10"/>
  <c r="AS398" i="10"/>
  <c r="AR392" i="10"/>
  <c r="AS392" i="10"/>
  <c r="AS388" i="10"/>
  <c r="AR379" i="10"/>
  <c r="AR373" i="10"/>
  <c r="AS363" i="10"/>
  <c r="AR363" i="10"/>
  <c r="AS357" i="10"/>
  <c r="AS347" i="10"/>
  <c r="AS341" i="10"/>
  <c r="AS322" i="10"/>
  <c r="AR317" i="10"/>
  <c r="AR311" i="10"/>
  <c r="AS303" i="10"/>
  <c r="AS285" i="10"/>
  <c r="AR279" i="10"/>
  <c r="AS273" i="10"/>
  <c r="AS258" i="10"/>
  <c r="AS241" i="10"/>
  <c r="AS224" i="10"/>
  <c r="AR224" i="10"/>
  <c r="AR216" i="10"/>
  <c r="AS210" i="10"/>
  <c r="AS194" i="10"/>
  <c r="AR165" i="10"/>
  <c r="AS97" i="10"/>
  <c r="AR97" i="10"/>
  <c r="AR53" i="10"/>
  <c r="AR34" i="10"/>
  <c r="AS21" i="10"/>
  <c r="AR16" i="10"/>
  <c r="AS610" i="10"/>
  <c r="AR610" i="10"/>
  <c r="AS549" i="10"/>
  <c r="AR515" i="10"/>
  <c r="AS495" i="10"/>
  <c r="AS461" i="10"/>
  <c r="AR436" i="10"/>
  <c r="AR410" i="10"/>
  <c r="AS410" i="10"/>
  <c r="AR358" i="10"/>
  <c r="AS358" i="10"/>
  <c r="AR211" i="10"/>
  <c r="AS211" i="10"/>
  <c r="AS9" i="10"/>
  <c r="AS983" i="10"/>
  <c r="AR972" i="10"/>
  <c r="AS969" i="10"/>
  <c r="AS951" i="10"/>
  <c r="AR940" i="10"/>
  <c r="AS937" i="10"/>
  <c r="AS919" i="10"/>
  <c r="AR908" i="10"/>
  <c r="AS905" i="10"/>
  <c r="AS898" i="10"/>
  <c r="AR898" i="10"/>
  <c r="AS895" i="10"/>
  <c r="AR891" i="10"/>
  <c r="AR887" i="10"/>
  <c r="AS880" i="10"/>
  <c r="AR877" i="10"/>
  <c r="AS873" i="10"/>
  <c r="AS866" i="10"/>
  <c r="AR866" i="10"/>
  <c r="AS863" i="10"/>
  <c r="AR859" i="10"/>
  <c r="AR855" i="10"/>
  <c r="AS848" i="10"/>
  <c r="AR845" i="10"/>
  <c r="AS841" i="10"/>
  <c r="AS834" i="10"/>
  <c r="AR834" i="10"/>
  <c r="AS830" i="10"/>
  <c r="AR827" i="10"/>
  <c r="AS819" i="10"/>
  <c r="AS812" i="10"/>
  <c r="AR807" i="10"/>
  <c r="AR799" i="10"/>
  <c r="AR796" i="10"/>
  <c r="AS792" i="10"/>
  <c r="AS776" i="10"/>
  <c r="AR776" i="10"/>
  <c r="AR761" i="10"/>
  <c r="AR757" i="10"/>
  <c r="AR737" i="10"/>
  <c r="AS718" i="10"/>
  <c r="AR710" i="10"/>
  <c r="AS706" i="10"/>
  <c r="AR706" i="10"/>
  <c r="AS702" i="10"/>
  <c r="AR699" i="10"/>
  <c r="AS691" i="10"/>
  <c r="AS684" i="10"/>
  <c r="AR679" i="10"/>
  <c r="AR671" i="10"/>
  <c r="AR668" i="10"/>
  <c r="AS664" i="10"/>
  <c r="AS648" i="10"/>
  <c r="AR648" i="10"/>
  <c r="AR633" i="10"/>
  <c r="AR629" i="10"/>
  <c r="AR609" i="10"/>
  <c r="AS586" i="10"/>
  <c r="AR569" i="10"/>
  <c r="AR561" i="10"/>
  <c r="AS561" i="10"/>
  <c r="AS552" i="10"/>
  <c r="AR552" i="10"/>
  <c r="AS539" i="10"/>
  <c r="AR535" i="10"/>
  <c r="AS531" i="10"/>
  <c r="AR518" i="10"/>
  <c r="AS513" i="10"/>
  <c r="AR498" i="10"/>
  <c r="AS485" i="10"/>
  <c r="AS480" i="10"/>
  <c r="AR472" i="10"/>
  <c r="AS459" i="10"/>
  <c r="AS449" i="10"/>
  <c r="AR449" i="10"/>
  <c r="AR445" i="10"/>
  <c r="AR430" i="10"/>
  <c r="AR424" i="10"/>
  <c r="AS424" i="10"/>
  <c r="AR419" i="10"/>
  <c r="AR414" i="10"/>
  <c r="AS409" i="10"/>
  <c r="AR403" i="10"/>
  <c r="AS391" i="10"/>
  <c r="AR383" i="10"/>
  <c r="AS378" i="10"/>
  <c r="AR378" i="10"/>
  <c r="AS362" i="10"/>
  <c r="AR352" i="10"/>
  <c r="AS352" i="10"/>
  <c r="AS334" i="10"/>
  <c r="AR290" i="10"/>
  <c r="AS264" i="10"/>
  <c r="AR264" i="10"/>
  <c r="AR258" i="10"/>
  <c r="AR252" i="10"/>
  <c r="AS252" i="10"/>
  <c r="AS178" i="10"/>
  <c r="AS172" i="10"/>
  <c r="AR172" i="10"/>
  <c r="AR159" i="10"/>
  <c r="AS148" i="10"/>
  <c r="AR148" i="10"/>
  <c r="AS140" i="10"/>
  <c r="AR140" i="10"/>
  <c r="AR134" i="10"/>
  <c r="AS129" i="10"/>
  <c r="AR129" i="10"/>
  <c r="AS121" i="10"/>
  <c r="AS103" i="10"/>
  <c r="AR90" i="10"/>
  <c r="AS84" i="10"/>
  <c r="AR84" i="10"/>
  <c r="AR70" i="10"/>
  <c r="AR65" i="10"/>
  <c r="AR39" i="10"/>
  <c r="AS39" i="10"/>
  <c r="AR21" i="10"/>
  <c r="AR587" i="10"/>
  <c r="AS587" i="10"/>
  <c r="AR571" i="10"/>
  <c r="AS568" i="10"/>
  <c r="AR555" i="10"/>
  <c r="AS555" i="10"/>
  <c r="AR539" i="10"/>
  <c r="AS536" i="10"/>
  <c r="AR523" i="10"/>
  <c r="AS523" i="10"/>
  <c r="AR507" i="10"/>
  <c r="AS504" i="10"/>
  <c r="AR491" i="10"/>
  <c r="AS491" i="10"/>
  <c r="AR475" i="10"/>
  <c r="AS472" i="10"/>
  <c r="AS451" i="10"/>
  <c r="AR411" i="10"/>
  <c r="AS411" i="10"/>
  <c r="AR376" i="10"/>
  <c r="AS376" i="10"/>
  <c r="AS364" i="10"/>
  <c r="AR346" i="10"/>
  <c r="AR341" i="10"/>
  <c r="AR331" i="10"/>
  <c r="AS320" i="10"/>
  <c r="AR303" i="10"/>
  <c r="AS272" i="10"/>
  <c r="AR272" i="10"/>
  <c r="AR265" i="10"/>
  <c r="AS240" i="10"/>
  <c r="AR240" i="10"/>
  <c r="AR235" i="10"/>
  <c r="AS235" i="10"/>
  <c r="AR168" i="10"/>
  <c r="AR121" i="10"/>
  <c r="AR23" i="10"/>
  <c r="AS23" i="10"/>
  <c r="AR24" i="10"/>
  <c r="AR49" i="10"/>
  <c r="AR69" i="10"/>
  <c r="AS99" i="10"/>
  <c r="AR118" i="10"/>
  <c r="AR122" i="10"/>
  <c r="AS126" i="10"/>
  <c r="AS141" i="10"/>
  <c r="AS147" i="10"/>
  <c r="AR174" i="10"/>
  <c r="AR234" i="10"/>
  <c r="AR244" i="10"/>
  <c r="AR248" i="10"/>
  <c r="AR257" i="10"/>
  <c r="AR280" i="10"/>
  <c r="AR289" i="10"/>
  <c r="AS302" i="10"/>
  <c r="AR321" i="10"/>
  <c r="AR330" i="10"/>
  <c r="AR344" i="10"/>
  <c r="AR371" i="10"/>
  <c r="AS412" i="10"/>
  <c r="AS415" i="10"/>
  <c r="AR450" i="10"/>
  <c r="AS453" i="10"/>
  <c r="AR17" i="10"/>
  <c r="AS26" i="10"/>
  <c r="AS46" i="10"/>
  <c r="AS86" i="10"/>
  <c r="AR106" i="10"/>
  <c r="AR120" i="10"/>
  <c r="AR149" i="10"/>
  <c r="AR158" i="10"/>
  <c r="AR166" i="10"/>
  <c r="AR190" i="10"/>
  <c r="AR198" i="10"/>
  <c r="AS226" i="10"/>
  <c r="AR255" i="10"/>
  <c r="AR263" i="10"/>
  <c r="AR287" i="10"/>
  <c r="AS291" i="10"/>
  <c r="AS310" i="10"/>
  <c r="AS319" i="10"/>
  <c r="AS346" i="10"/>
  <c r="AR362" i="10"/>
  <c r="AS365" i="10"/>
  <c r="AR384" i="10"/>
  <c r="AS387" i="10"/>
  <c r="AS394" i="10"/>
  <c r="AS431" i="10"/>
  <c r="AS438" i="10"/>
  <c r="AR494" i="10"/>
  <c r="AR526" i="10"/>
  <c r="AR558" i="10"/>
  <c r="AR590" i="10"/>
  <c r="AR622" i="10"/>
  <c r="AR654" i="10"/>
  <c r="AR686" i="10"/>
  <c r="AR718" i="10"/>
  <c r="AR750" i="10"/>
  <c r="AR782" i="10"/>
  <c r="AR814" i="10"/>
  <c r="AR13" i="10"/>
  <c r="AS797" i="10"/>
  <c r="AS794" i="10"/>
  <c r="AS791" i="10"/>
  <c r="AS765" i="10"/>
  <c r="AS762" i="10"/>
  <c r="AS759" i="10"/>
  <c r="AS733" i="10"/>
  <c r="AS730" i="10"/>
  <c r="AS727" i="10"/>
  <c r="AS701" i="10"/>
  <c r="AS698" i="10"/>
  <c r="AS695" i="10"/>
  <c r="AS669" i="10"/>
  <c r="AS666" i="10"/>
  <c r="AS663" i="10"/>
  <c r="AS637" i="10"/>
  <c r="AS634" i="10"/>
  <c r="AS631" i="10"/>
  <c r="AS605" i="10"/>
  <c r="AS602" i="10"/>
  <c r="AS599" i="10"/>
  <c r="AS573" i="10"/>
  <c r="AS570" i="10"/>
  <c r="AS567" i="10"/>
  <c r="AS541" i="10"/>
  <c r="AS538" i="10"/>
  <c r="AS535" i="10"/>
  <c r="AS509" i="10"/>
  <c r="AS506" i="10"/>
  <c r="AS503" i="10"/>
  <c r="AS477" i="10"/>
  <c r="AS474" i="10"/>
  <c r="AS471" i="10"/>
  <c r="AR465" i="10"/>
  <c r="AR462" i="10"/>
  <c r="AS450" i="10"/>
  <c r="AR442" i="10"/>
  <c r="AR422" i="10"/>
  <c r="AS418" i="10"/>
  <c r="AR397" i="10"/>
  <c r="AS389" i="10"/>
  <c r="AR389" i="10"/>
  <c r="AS375" i="10"/>
  <c r="AR372" i="10"/>
  <c r="AR359" i="10"/>
  <c r="AR355" i="10"/>
  <c r="AS355" i="10"/>
  <c r="AS340" i="10"/>
  <c r="AR324" i="10"/>
  <c r="AS314" i="10"/>
  <c r="AR292" i="10"/>
  <c r="AR282" i="10"/>
  <c r="AR277" i="10"/>
  <c r="AR271" i="10"/>
  <c r="AS271" i="10"/>
  <c r="AR245" i="10"/>
  <c r="AR223" i="10"/>
  <c r="AR218" i="10"/>
  <c r="AR207" i="10"/>
  <c r="AS207" i="10"/>
  <c r="AS197" i="10"/>
  <c r="AS189" i="10"/>
  <c r="AR162" i="10"/>
  <c r="AS158" i="10"/>
  <c r="AR141" i="10"/>
  <c r="AS135" i="10"/>
  <c r="AR131" i="10"/>
  <c r="AS131" i="10"/>
  <c r="AR125" i="10"/>
  <c r="AR115" i="10"/>
  <c r="AS115" i="10"/>
  <c r="AS109" i="10"/>
  <c r="AS100" i="10"/>
  <c r="AR77" i="10"/>
  <c r="AR66" i="10"/>
  <c r="AR56" i="10"/>
  <c r="AS51" i="10"/>
  <c r="AR29" i="10"/>
  <c r="AS29" i="10"/>
  <c r="AS22" i="10"/>
  <c r="AS831" i="10"/>
  <c r="AR819" i="10"/>
  <c r="AS799" i="10"/>
  <c r="AR787" i="10"/>
  <c r="AS767" i="10"/>
  <c r="AR755" i="10"/>
  <c r="AS735" i="10"/>
  <c r="AR723" i="10"/>
  <c r="AS703" i="10"/>
  <c r="AR691" i="10"/>
  <c r="AS671" i="10"/>
  <c r="AR659" i="10"/>
  <c r="AS639" i="10"/>
  <c r="AR627" i="10"/>
  <c r="AS607" i="10"/>
  <c r="AR595" i="10"/>
  <c r="AS575" i="10"/>
  <c r="AR563" i="10"/>
  <c r="AS543" i="10"/>
  <c r="AR531" i="10"/>
  <c r="AS511" i="10"/>
  <c r="AR499" i="10"/>
  <c r="AS479" i="10"/>
  <c r="AR467" i="10"/>
  <c r="AR448" i="10"/>
  <c r="AS433" i="10"/>
  <c r="AR433" i="10"/>
  <c r="AR420" i="10"/>
  <c r="AS420" i="10"/>
  <c r="AR395" i="10"/>
  <c r="AS395" i="10"/>
  <c r="AR374" i="10"/>
  <c r="AR361" i="10"/>
  <c r="AR348" i="10"/>
  <c r="AS348" i="10"/>
  <c r="AS343" i="10"/>
  <c r="AR326" i="10"/>
  <c r="AS311" i="10"/>
  <c r="AR294" i="10"/>
  <c r="AS279" i="10"/>
  <c r="AS267" i="10"/>
  <c r="AS261" i="10"/>
  <c r="AS247" i="10"/>
  <c r="AS242" i="10"/>
  <c r="AS231" i="10"/>
  <c r="AR231" i="10"/>
  <c r="AS220" i="10"/>
  <c r="AR195" i="10"/>
  <c r="AS186" i="10"/>
  <c r="AR170" i="10"/>
  <c r="AR160" i="10"/>
  <c r="AR151" i="10"/>
  <c r="AS151" i="10"/>
  <c r="AS145" i="10"/>
  <c r="AR145" i="10"/>
  <c r="AS133" i="10"/>
  <c r="AS122" i="10"/>
  <c r="AS117" i="10"/>
  <c r="AS107" i="10"/>
  <c r="AR102" i="10"/>
  <c r="AS96" i="10"/>
  <c r="AR96" i="10"/>
  <c r="AS90" i="10"/>
  <c r="AS85" i="10"/>
  <c r="AS80" i="10"/>
  <c r="AR80" i="10"/>
  <c r="AR64" i="10"/>
  <c r="AS53" i="10"/>
  <c r="AS48" i="10"/>
  <c r="AR48" i="10"/>
  <c r="AS42" i="10"/>
  <c r="AS32" i="10"/>
  <c r="AR32" i="10"/>
  <c r="AS465" i="10"/>
  <c r="AR435" i="10"/>
  <c r="AR428" i="10"/>
  <c r="AS417" i="10"/>
  <c r="AR417" i="10"/>
  <c r="AS414" i="10"/>
  <c r="AS373" i="10"/>
  <c r="AS369" i="10"/>
  <c r="AS333" i="10"/>
  <c r="AR305" i="10"/>
  <c r="AS305" i="10"/>
  <c r="AS300" i="10"/>
  <c r="AR259" i="10"/>
  <c r="AS259" i="10"/>
  <c r="AS237" i="10"/>
  <c r="AR213" i="10"/>
  <c r="AS213" i="10"/>
  <c r="AR203" i="10"/>
  <c r="AR186" i="10"/>
  <c r="AS176" i="10"/>
  <c r="AR176" i="10"/>
  <c r="AR57" i="10"/>
  <c r="AS52" i="10"/>
  <c r="AR52" i="10"/>
  <c r="AS27" i="10"/>
  <c r="AS45" i="10"/>
  <c r="AR50" i="10"/>
  <c r="AR54" i="10"/>
  <c r="AR58" i="10"/>
  <c r="AS62" i="10"/>
  <c r="AS75" i="10"/>
  <c r="AR88" i="10"/>
  <c r="AR98" i="10"/>
  <c r="AS102" i="10"/>
  <c r="AS106" i="10"/>
  <c r="AS110" i="10"/>
  <c r="AR132" i="10"/>
  <c r="AS149" i="10"/>
  <c r="AS157" i="10"/>
  <c r="AR164" i="10"/>
  <c r="AR196" i="10"/>
  <c r="AR229" i="10"/>
  <c r="AR254" i="10"/>
  <c r="AS257" i="10"/>
  <c r="AS282" i="10"/>
  <c r="AR286" i="10"/>
  <c r="AS289" i="10"/>
  <c r="AR318" i="10"/>
  <c r="AS321" i="10"/>
  <c r="AR329" i="10"/>
  <c r="AS383" i="10"/>
  <c r="AR423" i="10"/>
  <c r="AR38" i="10"/>
  <c r="AR42" i="10"/>
  <c r="AS54" i="10"/>
  <c r="AS58" i="10"/>
  <c r="AS71" i="10"/>
  <c r="AR85" i="10"/>
  <c r="AR128" i="10"/>
  <c r="AR136" i="10"/>
  <c r="AR154" i="10"/>
  <c r="AR161" i="10"/>
  <c r="AS164" i="10"/>
  <c r="AS182" i="10"/>
  <c r="AR193" i="10"/>
  <c r="AS196" i="10"/>
  <c r="AR205" i="10"/>
  <c r="AR209" i="10"/>
  <c r="AS229" i="10"/>
  <c r="AR238" i="10"/>
  <c r="AS246" i="10"/>
  <c r="AS254" i="10"/>
  <c r="AR261" i="10"/>
  <c r="AS286" i="10"/>
  <c r="AR293" i="10"/>
  <c r="AR302" i="10"/>
  <c r="AS318" i="10"/>
  <c r="AS325" i="10"/>
  <c r="AR334" i="10"/>
  <c r="AS342" i="10"/>
  <c r="AR367" i="10"/>
  <c r="AS423" i="10"/>
  <c r="AS455" i="10"/>
  <c r="AS440" i="10"/>
  <c r="AR426" i="10"/>
  <c r="AS426" i="10"/>
  <c r="AS408" i="10"/>
  <c r="AS393" i="10"/>
  <c r="AS386" i="10"/>
  <c r="AR340" i="10"/>
  <c r="AR335" i="10"/>
  <c r="AS266" i="10"/>
  <c r="AR266" i="10"/>
  <c r="AS253" i="10"/>
  <c r="AR220" i="10"/>
  <c r="AR210" i="10"/>
  <c r="AS192" i="10"/>
  <c r="AR179" i="10"/>
  <c r="AS179" i="10"/>
  <c r="AS169" i="10"/>
  <c r="AR169" i="10"/>
  <c r="AR156" i="10"/>
  <c r="AR79" i="10"/>
  <c r="AS79" i="10"/>
  <c r="AS65" i="10"/>
  <c r="AS60" i="10"/>
  <c r="AR60" i="10"/>
  <c r="AR35" i="10"/>
  <c r="AR20" i="10"/>
  <c r="AR444" i="10"/>
  <c r="AS441" i="10"/>
  <c r="AR412" i="10"/>
  <c r="AS402" i="10"/>
  <c r="AR338" i="10"/>
  <c r="AS330" i="10"/>
  <c r="AR307" i="10"/>
  <c r="AS307" i="10"/>
  <c r="AR275" i="10"/>
  <c r="AS275" i="10"/>
  <c r="AS234" i="10"/>
  <c r="AR178" i="10"/>
  <c r="AS173" i="10"/>
  <c r="AR173" i="10"/>
  <c r="AS124" i="10"/>
  <c r="AR124" i="10"/>
  <c r="AS116" i="10"/>
  <c r="AR116" i="10"/>
  <c r="AR111" i="10"/>
  <c r="AS111" i="10"/>
  <c r="AR103" i="10"/>
  <c r="AR99" i="10"/>
  <c r="AR89" i="10"/>
  <c r="AS89" i="10"/>
  <c r="AS81" i="10"/>
  <c r="AS76" i="10"/>
  <c r="AR76" i="10"/>
  <c r="AR51" i="10"/>
  <c r="AS28" i="10"/>
  <c r="AR28" i="10"/>
  <c r="AS16" i="10"/>
  <c r="AR11" i="10"/>
  <c r="AS11" i="10"/>
  <c r="AR10" i="10"/>
  <c r="AS17" i="10"/>
  <c r="AR30" i="10"/>
  <c r="AR46" i="10"/>
  <c r="AR62" i="10"/>
  <c r="AR78" i="10"/>
  <c r="AR94" i="10"/>
  <c r="AR110" i="10"/>
  <c r="AR126" i="10"/>
  <c r="AR142" i="10"/>
  <c r="AS166" i="10"/>
  <c r="AS198" i="10"/>
  <c r="AS230" i="10"/>
  <c r="AS262" i="10"/>
  <c r="AS294" i="10"/>
  <c r="AS326" i="10"/>
  <c r="AS18" i="10"/>
  <c r="AS34" i="10"/>
  <c r="AS50" i="10"/>
  <c r="AS66" i="10"/>
  <c r="AS82" i="10"/>
  <c r="AS98" i="10"/>
  <c r="AS114" i="10"/>
  <c r="AS130" i="10"/>
  <c r="AS146" i="10"/>
  <c r="AR182" i="10"/>
  <c r="AR214" i="10"/>
  <c r="AR246" i="10"/>
  <c r="AR278" i="10"/>
  <c r="AR310" i="10"/>
  <c r="AR342" i="10"/>
  <c r="AR18" i="10"/>
  <c r="AR37" i="10"/>
  <c r="AR40" i="10"/>
  <c r="AS70" i="10"/>
  <c r="AR74" i="10"/>
  <c r="AR82" i="10"/>
  <c r="AR101" i="10"/>
  <c r="AR104" i="10"/>
  <c r="AS134" i="10"/>
  <c r="AR138" i="10"/>
  <c r="AR146" i="10"/>
  <c r="AS159" i="10"/>
  <c r="AS162" i="10"/>
  <c r="AS165" i="10"/>
  <c r="AR184" i="10"/>
  <c r="AR222" i="10"/>
  <c r="AR225" i="10"/>
  <c r="AR228" i="10"/>
  <c r="AR262" i="10"/>
  <c r="AR270" i="10"/>
  <c r="AS287" i="10"/>
  <c r="AS290" i="10"/>
  <c r="AS293" i="10"/>
  <c r="AR312" i="10"/>
  <c r="AS367" i="10"/>
  <c r="AS399" i="10"/>
  <c r="AS10" i="10"/>
  <c r="AS14" i="10"/>
  <c r="AR22" i="10"/>
  <c r="AS37" i="10"/>
  <c r="AS59" i="10"/>
  <c r="AS74" i="10"/>
  <c r="AS78" i="10"/>
  <c r="AR86" i="10"/>
  <c r="AS101" i="10"/>
  <c r="AS123" i="10"/>
  <c r="AS138" i="10"/>
  <c r="AS142" i="10"/>
  <c r="AR150" i="10"/>
  <c r="AR157" i="10"/>
  <c r="AS181" i="10"/>
  <c r="AS188" i="10"/>
  <c r="AR191" i="10"/>
  <c r="AR194" i="10"/>
  <c r="AR197" i="10"/>
  <c r="AS219" i="10"/>
  <c r="AS222" i="10"/>
  <c r="AS225" i="10"/>
  <c r="AS228" i="10"/>
  <c r="AS239" i="10"/>
  <c r="AR247" i="10"/>
  <c r="AS270" i="10"/>
  <c r="AS274" i="10"/>
  <c r="AS278" i="10"/>
  <c r="AR285" i="10"/>
  <c r="AS309" i="10"/>
  <c r="AS316" i="10"/>
  <c r="AR319" i="10"/>
  <c r="AR322" i="10"/>
  <c r="AR325" i="10"/>
  <c r="AR408" i="10"/>
  <c r="AS405" i="10"/>
  <c r="AS377" i="10"/>
  <c r="AR364" i="10"/>
  <c r="AS361" i="10"/>
  <c r="AS297" i="10"/>
  <c r="AR297" i="10"/>
  <c r="AS265" i="10"/>
  <c r="AR250" i="10"/>
  <c r="AS250" i="10"/>
  <c r="AR242" i="10"/>
  <c r="AS200" i="10"/>
  <c r="AR200" i="10"/>
  <c r="AR177" i="10"/>
  <c r="AS177" i="10"/>
  <c r="AS168" i="10"/>
  <c r="AR119" i="10"/>
  <c r="AS119" i="10"/>
  <c r="AR93" i="10"/>
  <c r="AS93" i="10"/>
  <c r="AR67" i="10"/>
  <c r="AS67" i="10"/>
  <c r="AS33" i="10"/>
  <c r="AR33" i="10"/>
  <c r="AS20" i="10"/>
  <c r="AR15" i="10"/>
  <c r="AS15" i="10"/>
  <c r="AS329" i="10"/>
  <c r="AR313" i="10"/>
  <c r="AS298" i="10"/>
  <c r="AR291" i="10"/>
  <c r="AS288" i="10"/>
  <c r="AR267" i="10"/>
  <c r="AS263" i="10"/>
  <c r="AS236" i="10"/>
  <c r="AS232" i="10"/>
  <c r="AS205" i="10"/>
  <c r="AS201" i="10"/>
  <c r="AR185" i="10"/>
  <c r="AS170" i="10"/>
  <c r="AR163" i="10"/>
  <c r="AS160" i="10"/>
  <c r="AR147" i="10"/>
  <c r="AR135" i="10"/>
  <c r="AS132" i="10"/>
  <c r="AS128" i="10"/>
  <c r="AS113" i="10"/>
  <c r="AR105" i="10"/>
  <c r="AR83" i="10"/>
  <c r="AR71" i="10"/>
  <c r="AS68" i="10"/>
  <c r="AS64" i="10"/>
  <c r="AS49" i="10"/>
  <c r="AR41" i="10"/>
  <c r="AR19" i="10"/>
  <c r="AR388" i="10"/>
  <c r="AS385" i="10"/>
  <c r="AR356" i="10"/>
  <c r="AS353" i="10"/>
  <c r="AS336" i="10"/>
  <c r="AR336" i="10"/>
  <c r="AR316" i="10"/>
  <c r="AR309" i="10"/>
  <c r="AR274" i="10"/>
  <c r="AR243" i="10"/>
  <c r="AS243" i="10"/>
  <c r="AR239" i="10"/>
  <c r="AS208" i="10"/>
  <c r="AR208" i="10"/>
  <c r="AR188" i="10"/>
  <c r="AR181" i="10"/>
  <c r="AR127" i="10"/>
  <c r="AS127" i="10"/>
  <c r="AS108" i="10"/>
  <c r="AR108" i="10"/>
  <c r="AR63" i="10"/>
  <c r="AS63" i="10"/>
  <c r="AS44" i="10"/>
  <c r="AR44" i="10"/>
  <c r="AS12" i="10"/>
  <c r="AR347" i="10"/>
  <c r="AS344" i="10"/>
  <c r="AR315" i="10"/>
  <c r="AS312" i="10"/>
  <c r="AR283" i="10"/>
  <c r="AS280" i="10"/>
  <c r="AR251" i="10"/>
  <c r="AS248" i="10"/>
  <c r="AR219" i="10"/>
  <c r="AS216" i="10"/>
  <c r="AR187" i="10"/>
  <c r="AS184" i="10"/>
  <c r="AR155" i="10"/>
  <c r="AS152" i="10"/>
  <c r="AR139" i="10"/>
  <c r="AS136" i="10"/>
  <c r="AR123" i="10"/>
  <c r="AS120" i="10"/>
  <c r="AR107" i="10"/>
  <c r="AS104" i="10"/>
  <c r="AR91" i="10"/>
  <c r="AS88" i="10"/>
  <c r="AR75" i="10"/>
  <c r="AS72" i="10"/>
  <c r="AR59" i="10"/>
  <c r="AS56" i="10"/>
  <c r="AR43" i="10"/>
  <c r="AS40" i="10"/>
  <c r="AR27" i="10"/>
  <c r="AS24" i="10"/>
  <c r="AR14" i="10"/>
  <c r="AP1445" i="10"/>
  <c r="AO1445" i="10"/>
  <c r="AP1309" i="10"/>
  <c r="AO1309" i="10"/>
  <c r="AP1189" i="10"/>
  <c r="AO1189" i="10"/>
  <c r="AP967" i="10"/>
  <c r="AP907" i="10"/>
  <c r="AP902" i="10"/>
  <c r="AO902" i="10"/>
  <c r="AO867" i="10"/>
  <c r="AP586" i="10"/>
  <c r="AO1496" i="10"/>
  <c r="AP1496" i="10"/>
  <c r="AO1448" i="10"/>
  <c r="AP1448" i="10"/>
  <c r="AP1349" i="10"/>
  <c r="AO1349" i="10"/>
  <c r="AP1237" i="10"/>
  <c r="AO1237" i="10"/>
  <c r="AP992" i="10"/>
  <c r="AP939" i="10"/>
  <c r="AP901" i="10"/>
  <c r="AO800" i="10"/>
  <c r="AO775" i="10"/>
  <c r="AO651" i="10"/>
  <c r="AP651" i="10"/>
  <c r="AO1320" i="10"/>
  <c r="AP1320" i="10"/>
  <c r="AO1160" i="10"/>
  <c r="AP1160" i="10"/>
  <c r="AP980" i="10"/>
  <c r="AO950" i="10"/>
  <c r="AO906" i="10"/>
  <c r="AP846" i="10"/>
  <c r="AO846" i="10"/>
  <c r="AO792" i="10"/>
  <c r="AP792" i="10"/>
  <c r="AO756" i="10"/>
  <c r="AP756" i="10"/>
  <c r="AP1285" i="10"/>
  <c r="AO1285" i="10"/>
  <c r="AP1034" i="10"/>
  <c r="AO1034" i="10"/>
  <c r="AO938" i="10"/>
  <c r="AO894" i="10"/>
  <c r="AO1504" i="10"/>
  <c r="AP1504" i="10"/>
  <c r="AO1472" i="10"/>
  <c r="AP1472" i="10"/>
  <c r="AP990" i="10"/>
  <c r="AO990" i="10"/>
  <c r="AO979" i="10"/>
  <c r="AO888" i="10"/>
  <c r="AO864" i="10"/>
  <c r="AP830" i="10"/>
  <c r="AO734" i="10"/>
  <c r="AO608" i="10"/>
  <c r="AO564" i="10"/>
  <c r="AP564" i="10"/>
  <c r="AP457" i="10"/>
  <c r="AO349" i="10"/>
  <c r="AP1485" i="10"/>
  <c r="AO1485" i="10"/>
  <c r="AO1384" i="10"/>
  <c r="AP1384" i="10"/>
  <c r="AP1333" i="10"/>
  <c r="AO1333" i="10"/>
  <c r="AP1269" i="10"/>
  <c r="AO1269" i="10"/>
  <c r="AO1049" i="10"/>
  <c r="AP1049" i="10"/>
  <c r="AO984" i="10"/>
  <c r="AP969" i="10"/>
  <c r="AP964" i="10"/>
  <c r="AO960" i="10"/>
  <c r="AP954" i="10"/>
  <c r="AP941" i="10"/>
  <c r="AO937" i="10"/>
  <c r="AP937" i="10"/>
  <c r="AP926" i="10"/>
  <c r="AO915" i="10"/>
  <c r="AO904" i="10"/>
  <c r="AP898" i="10"/>
  <c r="AO893" i="10"/>
  <c r="AO877" i="10"/>
  <c r="AP864" i="10"/>
  <c r="AO843" i="10"/>
  <c r="AP843" i="10"/>
  <c r="AP829" i="10"/>
  <c r="AO829" i="10"/>
  <c r="AP816" i="10"/>
  <c r="AO809" i="10"/>
  <c r="AO803" i="10"/>
  <c r="AO790" i="10"/>
  <c r="AO785" i="10"/>
  <c r="AO779" i="10"/>
  <c r="AP779" i="10"/>
  <c r="AO753" i="10"/>
  <c r="AP707" i="10"/>
  <c r="AO693" i="10"/>
  <c r="AP653" i="10"/>
  <c r="AO647" i="10"/>
  <c r="AP640" i="10"/>
  <c r="AO640" i="10"/>
  <c r="AO636" i="10"/>
  <c r="AP636" i="10"/>
  <c r="AO582" i="10"/>
  <c r="AP542" i="10"/>
  <c r="AP537" i="10"/>
  <c r="AO505" i="10"/>
  <c r="AO491" i="10"/>
  <c r="AP491" i="10"/>
  <c r="AO478" i="10"/>
  <c r="AO471" i="10"/>
  <c r="AO356" i="10"/>
  <c r="AP332" i="10"/>
  <c r="AO332" i="10"/>
  <c r="AO265" i="10"/>
  <c r="AO197" i="10"/>
  <c r="AP197" i="10"/>
  <c r="AO136" i="10"/>
  <c r="AO58" i="10"/>
  <c r="AP1245" i="10"/>
  <c r="AO1245" i="10"/>
  <c r="AO1120" i="10"/>
  <c r="AP1120" i="10"/>
  <c r="AP1108" i="10"/>
  <c r="AO1108" i="10"/>
  <c r="AP972" i="10"/>
  <c r="AP923" i="10"/>
  <c r="AO855" i="10"/>
  <c r="AP833" i="10"/>
  <c r="AO833" i="10"/>
  <c r="AP813" i="10"/>
  <c r="AP717" i="10"/>
  <c r="AP619" i="10"/>
  <c r="AO619" i="10"/>
  <c r="AO612" i="10"/>
  <c r="AP612" i="10"/>
  <c r="AP560" i="10"/>
  <c r="AO391" i="10"/>
  <c r="AP164" i="10"/>
  <c r="AO164" i="10"/>
  <c r="AP134" i="10"/>
  <c r="AO134" i="10"/>
  <c r="AO1480" i="10"/>
  <c r="AP1480" i="10"/>
  <c r="AP1069" i="10"/>
  <c r="AO1069" i="10"/>
  <c r="AP1008" i="10"/>
  <c r="AO1008" i="10"/>
  <c r="AO957" i="10"/>
  <c r="AO951" i="10"/>
  <c r="AP951" i="10"/>
  <c r="AO945" i="10"/>
  <c r="AP945" i="10"/>
  <c r="AO918" i="10"/>
  <c r="AP895" i="10"/>
  <c r="AO825" i="10"/>
  <c r="AO782" i="10"/>
  <c r="AO656" i="10"/>
  <c r="AP618" i="10"/>
  <c r="AO604" i="10"/>
  <c r="AP604" i="10"/>
  <c r="AP533" i="10"/>
  <c r="AO487" i="10"/>
  <c r="AP140" i="10"/>
  <c r="AP1293" i="10"/>
  <c r="AO1293" i="10"/>
  <c r="AO1256" i="10"/>
  <c r="AP1256" i="10"/>
  <c r="AO986" i="10"/>
  <c r="AO966" i="10"/>
  <c r="AP922" i="10"/>
  <c r="AP879" i="10"/>
  <c r="AO805" i="10"/>
  <c r="AP805" i="10"/>
  <c r="AO787" i="10"/>
  <c r="AO774" i="10"/>
  <c r="AP742" i="10"/>
  <c r="AO721" i="10"/>
  <c r="AO683" i="10"/>
  <c r="AP683" i="10"/>
  <c r="AP643" i="10"/>
  <c r="AO643" i="10"/>
  <c r="AO590" i="10"/>
  <c r="AO501" i="10"/>
  <c r="AO481" i="10"/>
  <c r="AO432" i="10"/>
  <c r="AO343" i="10"/>
  <c r="AP343" i="10"/>
  <c r="AP261" i="10"/>
  <c r="AP1221" i="10"/>
  <c r="AO1221" i="10"/>
  <c r="AP1141" i="10"/>
  <c r="AO1141" i="10"/>
  <c r="AO991" i="10"/>
  <c r="AP991" i="10"/>
  <c r="AO961" i="10"/>
  <c r="AP961" i="10"/>
  <c r="AO922" i="10"/>
  <c r="AP858" i="10"/>
  <c r="AP791" i="10"/>
  <c r="AO762" i="10"/>
  <c r="AO688" i="10"/>
  <c r="AP513" i="10"/>
  <c r="AP416" i="10"/>
  <c r="AP297" i="10"/>
  <c r="AP291" i="10"/>
  <c r="AP183" i="10"/>
  <c r="AO1456" i="10"/>
  <c r="AP1456" i="10"/>
  <c r="AO1304" i="10"/>
  <c r="AP1304" i="10"/>
  <c r="AP1277" i="10"/>
  <c r="AO1277" i="10"/>
  <c r="AO1072" i="10"/>
  <c r="AP1072" i="10"/>
  <c r="AP1037" i="10"/>
  <c r="AO1037" i="10"/>
  <c r="AP1005" i="10"/>
  <c r="AO1005" i="10"/>
  <c r="AP975" i="10"/>
  <c r="AO949" i="10"/>
  <c r="AP949" i="10"/>
  <c r="AP883" i="10"/>
  <c r="AO858" i="10"/>
  <c r="AO837" i="10"/>
  <c r="AP837" i="10"/>
  <c r="AP803" i="10"/>
  <c r="AO773" i="10"/>
  <c r="AP773" i="10"/>
  <c r="AO707" i="10"/>
  <c r="AP667" i="10"/>
  <c r="AO667" i="10"/>
  <c r="AO537" i="10"/>
  <c r="AP518" i="10"/>
  <c r="AP437" i="10"/>
  <c r="AP9" i="10"/>
  <c r="AP1506" i="10"/>
  <c r="AO1488" i="10"/>
  <c r="AP1488" i="10"/>
  <c r="AP1484" i="10"/>
  <c r="AP1474" i="10"/>
  <c r="AP1426" i="10"/>
  <c r="AO1400" i="10"/>
  <c r="AP1400" i="10"/>
  <c r="AP1396" i="10"/>
  <c r="AP1383" i="10"/>
  <c r="AP1332" i="10"/>
  <c r="AP1325" i="10"/>
  <c r="AO1325" i="10"/>
  <c r="AO1288" i="10"/>
  <c r="AP1288" i="10"/>
  <c r="AP1261" i="10"/>
  <c r="AO1261" i="10"/>
  <c r="AO1224" i="10"/>
  <c r="AP1224" i="10"/>
  <c r="AP1143" i="10"/>
  <c r="AP1101" i="10"/>
  <c r="AO1101" i="10"/>
  <c r="AP1048" i="10"/>
  <c r="AO1048" i="10"/>
  <c r="AP978" i="10"/>
  <c r="AO974" i="10"/>
  <c r="AO969" i="10"/>
  <c r="AO964" i="10"/>
  <c r="AP947" i="10"/>
  <c r="AO941" i="10"/>
  <c r="AP936" i="10"/>
  <c r="AO931" i="10"/>
  <c r="AP931" i="10"/>
  <c r="AO925" i="10"/>
  <c r="AP909" i="10"/>
  <c r="AO909" i="10"/>
  <c r="AP887" i="10"/>
  <c r="AP877" i="10"/>
  <c r="AO869" i="10"/>
  <c r="AP869" i="10"/>
  <c r="AO842" i="10"/>
  <c r="AO821" i="10"/>
  <c r="AP821" i="10"/>
  <c r="AP765" i="10"/>
  <c r="AO760" i="10"/>
  <c r="AP760" i="10"/>
  <c r="AP753" i="10"/>
  <c r="AP706" i="10"/>
  <c r="AP672" i="10"/>
  <c r="AO672" i="10"/>
  <c r="AO653" i="10"/>
  <c r="AP646" i="10"/>
  <c r="AP614" i="10"/>
  <c r="AO614" i="10"/>
  <c r="AO600" i="10"/>
  <c r="AO587" i="10"/>
  <c r="AP574" i="10"/>
  <c r="AP568" i="10"/>
  <c r="AO555" i="10"/>
  <c r="AP463" i="10"/>
  <c r="AO463" i="10"/>
  <c r="AO455" i="10"/>
  <c r="AP455" i="10"/>
  <c r="AO339" i="10"/>
  <c r="AO315" i="10"/>
  <c r="AP227" i="10"/>
  <c r="AO227" i="10"/>
  <c r="AO204" i="10"/>
  <c r="AO73" i="10"/>
  <c r="AP73" i="10"/>
  <c r="AP35" i="10"/>
  <c r="AO35" i="10"/>
  <c r="AO1272" i="10"/>
  <c r="AP1272" i="10"/>
  <c r="AP981" i="10"/>
  <c r="AO963" i="10"/>
  <c r="AP952" i="10"/>
  <c r="AO952" i="10"/>
  <c r="AP891" i="10"/>
  <c r="AP880" i="10"/>
  <c r="AP819" i="10"/>
  <c r="AO769" i="10"/>
  <c r="AP731" i="10"/>
  <c r="AO731" i="10"/>
  <c r="AO670" i="10"/>
  <c r="AO447" i="10"/>
  <c r="AP426" i="10"/>
  <c r="AO426" i="10"/>
  <c r="AO367" i="10"/>
  <c r="AO140" i="10"/>
  <c r="AP1301" i="10"/>
  <c r="AO1301" i="10"/>
  <c r="AP1077" i="10"/>
  <c r="AO1077" i="10"/>
  <c r="AP1046" i="10"/>
  <c r="AO1046" i="10"/>
  <c r="AP986" i="10"/>
  <c r="AO934" i="10"/>
  <c r="AP912" i="10"/>
  <c r="AP890" i="10"/>
  <c r="AP787" i="10"/>
  <c r="AP696" i="10"/>
  <c r="AP590" i="10"/>
  <c r="AO579" i="10"/>
  <c r="AP579" i="10"/>
  <c r="AO514" i="10"/>
  <c r="AP481" i="10"/>
  <c r="AP467" i="10"/>
  <c r="AO239" i="10"/>
  <c r="AP239" i="10"/>
  <c r="AO47" i="10"/>
  <c r="AP47" i="10"/>
  <c r="AP1229" i="10"/>
  <c r="AO1229" i="10"/>
  <c r="AO1104" i="10"/>
  <c r="AP1104" i="10"/>
  <c r="AP1076" i="10"/>
  <c r="AO1076" i="10"/>
  <c r="AO1065" i="10"/>
  <c r="AP1065" i="10"/>
  <c r="AO1007" i="10"/>
  <c r="AP1007" i="10"/>
  <c r="AO976" i="10"/>
  <c r="AP957" i="10"/>
  <c r="AP944" i="10"/>
  <c r="AO944" i="10"/>
  <c r="AO912" i="10"/>
  <c r="AO839" i="10"/>
  <c r="AP782" i="10"/>
  <c r="AP768" i="10"/>
  <c r="AO749" i="10"/>
  <c r="AP736" i="10"/>
  <c r="AO736" i="10"/>
  <c r="AO703" i="10"/>
  <c r="AP689" i="10"/>
  <c r="AO689" i="10"/>
  <c r="AO603" i="10"/>
  <c r="AO565" i="10"/>
  <c r="AP487" i="10"/>
  <c r="AP451" i="10"/>
  <c r="AO291" i="10"/>
  <c r="AO76" i="10"/>
  <c r="AO1352" i="10"/>
  <c r="AP1352" i="10"/>
  <c r="AP1103" i="10"/>
  <c r="AO1103" i="10"/>
  <c r="AP1002" i="10"/>
  <c r="AO1002" i="10"/>
  <c r="AP970" i="10"/>
  <c r="AO933" i="10"/>
  <c r="AO917" i="10"/>
  <c r="AP917" i="10"/>
  <c r="AO872" i="10"/>
  <c r="AP872" i="10"/>
  <c r="AO830" i="10"/>
  <c r="AO811" i="10"/>
  <c r="AP811" i="10"/>
  <c r="AO781" i="10"/>
  <c r="AO742" i="10"/>
  <c r="AO715" i="10"/>
  <c r="AP715" i="10"/>
  <c r="AP675" i="10"/>
  <c r="AO675" i="10"/>
  <c r="AO630" i="10"/>
  <c r="AP630" i="10"/>
  <c r="AO525" i="10"/>
  <c r="AP525" i="10"/>
  <c r="AP486" i="10"/>
  <c r="AP394" i="10"/>
  <c r="AO261" i="10"/>
  <c r="AO99" i="10"/>
  <c r="AO1440" i="10"/>
  <c r="AP1440" i="10"/>
  <c r="AO1368" i="10"/>
  <c r="AP1368" i="10"/>
  <c r="AO1240" i="10"/>
  <c r="AP1240" i="10"/>
  <c r="AO1184" i="10"/>
  <c r="AP1184" i="10"/>
  <c r="AP1125" i="10"/>
  <c r="AO1125" i="10"/>
  <c r="AP984" i="10"/>
  <c r="AP960" i="10"/>
  <c r="AO926" i="10"/>
  <c r="AO871" i="10"/>
  <c r="AO851" i="10"/>
  <c r="AO816" i="10"/>
  <c r="AO797" i="10"/>
  <c r="AP797" i="10"/>
  <c r="AO720" i="10"/>
  <c r="AP622" i="10"/>
  <c r="AO569" i="10"/>
  <c r="AP524" i="10"/>
  <c r="AP450" i="10"/>
  <c r="AP422" i="10"/>
  <c r="AO394" i="10"/>
  <c r="AP371" i="10"/>
  <c r="AO371" i="10"/>
  <c r="AO325" i="10"/>
  <c r="AP325" i="10"/>
  <c r="AP310" i="10"/>
  <c r="AO310" i="10"/>
  <c r="AP302" i="10"/>
  <c r="AO297" i="10"/>
  <c r="AP198" i="10"/>
  <c r="AO198" i="10"/>
  <c r="AO13" i="10"/>
  <c r="AP13" i="10"/>
  <c r="AP136" i="10"/>
  <c r="AO154" i="10"/>
  <c r="AO186" i="10"/>
  <c r="AP279" i="10"/>
  <c r="AP322" i="10"/>
  <c r="AP339" i="10"/>
  <c r="AP356" i="10"/>
  <c r="AP367" i="10"/>
  <c r="AO385" i="10"/>
  <c r="AO407" i="10"/>
  <c r="AP473" i="10"/>
  <c r="AP478" i="10"/>
  <c r="AO530" i="10"/>
  <c r="AP539" i="10"/>
  <c r="AO553" i="10"/>
  <c r="AP557" i="10"/>
  <c r="AP592" i="10"/>
  <c r="AO597" i="10"/>
  <c r="AP610" i="10"/>
  <c r="AP758" i="10"/>
  <c r="AP762" i="10"/>
  <c r="AP775" i="10"/>
  <c r="AP822" i="10"/>
  <c r="AP826" i="10"/>
  <c r="AP839" i="10"/>
  <c r="AP906" i="10"/>
  <c r="AP938" i="10"/>
  <c r="AO962" i="10"/>
  <c r="AO988" i="10"/>
  <c r="AO9" i="10"/>
  <c r="AP94" i="10"/>
  <c r="AO163" i="10"/>
  <c r="AO232" i="10"/>
  <c r="AP238" i="10"/>
  <c r="AO264" i="10"/>
  <c r="AO306" i="10"/>
  <c r="AP347" i="10"/>
  <c r="AO450" i="10"/>
  <c r="AO460" i="10"/>
  <c r="AO485" i="10"/>
  <c r="AP105" i="10"/>
  <c r="AO168" i="10"/>
  <c r="AO200" i="10"/>
  <c r="AO256" i="10"/>
  <c r="AP273" i="10"/>
  <c r="AP286" i="10"/>
  <c r="AO334" i="10"/>
  <c r="AP362" i="10"/>
  <c r="AP385" i="10"/>
  <c r="AO434" i="10"/>
  <c r="AO438" i="10"/>
  <c r="AP453" i="10"/>
  <c r="AO493" i="10"/>
  <c r="AO498" i="10"/>
  <c r="AO502" i="10"/>
  <c r="AP516" i="10"/>
  <c r="AP521" i="10"/>
  <c r="AO571" i="10"/>
  <c r="AO589" i="10"/>
  <c r="AP597" i="10"/>
  <c r="AP606" i="10"/>
  <c r="AP645" i="10"/>
  <c r="AO654" i="10"/>
  <c r="AP677" i="10"/>
  <c r="AO686" i="10"/>
  <c r="AP709" i="10"/>
  <c r="AO718" i="10"/>
  <c r="AP741" i="10"/>
  <c r="AO750" i="10"/>
  <c r="AO793" i="10"/>
  <c r="AO801" i="10"/>
  <c r="AO806" i="10"/>
  <c r="AO810" i="10"/>
  <c r="AO814" i="10"/>
  <c r="AO857" i="10"/>
  <c r="AO865" i="10"/>
  <c r="AO870" i="10"/>
  <c r="AO874" i="10"/>
  <c r="AO878" i="10"/>
  <c r="AO882" i="10"/>
  <c r="AO896" i="10"/>
  <c r="AP903" i="10"/>
  <c r="AO910" i="10"/>
  <c r="AO914" i="10"/>
  <c r="AO928" i="10"/>
  <c r="AP935" i="10"/>
  <c r="AO942" i="10"/>
  <c r="AO946" i="10"/>
  <c r="AP959" i="10"/>
  <c r="AP962" i="10"/>
  <c r="AO965" i="10"/>
  <c r="AO968" i="10"/>
  <c r="AO971" i="10"/>
  <c r="AP988" i="10"/>
  <c r="AP87" i="10"/>
  <c r="AP119" i="10"/>
  <c r="AO137" i="10"/>
  <c r="AP200" i="10"/>
  <c r="AO218" i="10"/>
  <c r="AO250" i="10"/>
  <c r="AO312" i="10"/>
  <c r="AP318" i="10"/>
  <c r="AO323" i="10"/>
  <c r="AP352" i="10"/>
  <c r="AP381" i="10"/>
  <c r="AP397" i="10"/>
  <c r="AO403" i="10"/>
  <c r="AO408" i="10"/>
  <c r="AO429" i="10"/>
  <c r="AP434" i="10"/>
  <c r="AO479" i="10"/>
  <c r="AP489" i="10"/>
  <c r="AP493" i="10"/>
  <c r="AP498" i="10"/>
  <c r="AP502" i="10"/>
  <c r="AP536" i="10"/>
  <c r="AP554" i="10"/>
  <c r="AO558" i="10"/>
  <c r="AP562" i="10"/>
  <c r="AP571" i="10"/>
  <c r="AO576" i="10"/>
  <c r="AO585" i="10"/>
  <c r="AP589" i="10"/>
  <c r="AO593" i="10"/>
  <c r="AO611" i="10"/>
  <c r="AP624" i="10"/>
  <c r="AO629" i="10"/>
  <c r="AO633" i="10"/>
  <c r="AP650" i="10"/>
  <c r="AP659" i="10"/>
  <c r="AO664" i="10"/>
  <c r="AP682" i="10"/>
  <c r="AP691" i="10"/>
  <c r="AO696" i="10"/>
  <c r="AP714" i="10"/>
  <c r="AP723" i="10"/>
  <c r="AO728" i="10"/>
  <c r="AP746" i="10"/>
  <c r="AP759" i="10"/>
  <c r="AP806" i="10"/>
  <c r="AP810" i="10"/>
  <c r="AP823" i="10"/>
  <c r="AP870" i="10"/>
  <c r="AP874" i="10"/>
  <c r="AP882" i="10"/>
  <c r="AP896" i="10"/>
  <c r="AP914" i="10"/>
  <c r="AP928" i="10"/>
  <c r="AP946" i="10"/>
  <c r="AO956" i="10"/>
  <c r="AP965" i="10"/>
  <c r="AP968" i="10"/>
  <c r="AP971" i="10"/>
  <c r="AO980" i="10"/>
  <c r="AO12" i="10"/>
  <c r="AO51" i="10"/>
  <c r="AO64" i="10"/>
  <c r="AP81" i="10"/>
  <c r="AP133" i="10"/>
  <c r="AP137" i="10"/>
  <c r="AP169" i="10"/>
  <c r="AO268" i="10"/>
  <c r="AP408" i="10"/>
  <c r="AO425" i="10"/>
  <c r="AO445" i="10"/>
  <c r="AO454" i="10"/>
  <c r="AO470" i="10"/>
  <c r="AP475" i="10"/>
  <c r="AP151" i="10"/>
  <c r="AP158" i="10"/>
  <c r="AO201" i="10"/>
  <c r="AP264" i="10"/>
  <c r="AO359" i="10"/>
  <c r="AO404" i="10"/>
  <c r="AO411" i="10"/>
  <c r="AP466" i="10"/>
  <c r="AO517" i="10"/>
  <c r="AP546" i="10"/>
  <c r="AP550" i="10"/>
  <c r="AP594" i="10"/>
  <c r="AO605" i="10"/>
  <c r="AP621" i="10"/>
  <c r="AP656" i="10"/>
  <c r="AP661" i="10"/>
  <c r="AP688" i="10"/>
  <c r="AP693" i="10"/>
  <c r="AP720" i="10"/>
  <c r="AP725" i="10"/>
  <c r="AO778" i="10"/>
  <c r="AO798" i="10"/>
  <c r="AP854" i="10"/>
  <c r="AP893" i="10"/>
  <c r="AO898" i="10"/>
  <c r="AP911" i="10"/>
  <c r="AP963" i="10"/>
  <c r="AO26" i="10"/>
  <c r="AO40" i="10"/>
  <c r="AP46" i="10"/>
  <c r="AO104" i="10"/>
  <c r="AP145" i="10"/>
  <c r="AP201" i="10"/>
  <c r="AP215" i="10"/>
  <c r="AP222" i="10"/>
  <c r="AP319" i="10"/>
  <c r="AO353" i="10"/>
  <c r="AO437" i="10"/>
  <c r="AO442" i="10"/>
  <c r="AP508" i="10"/>
  <c r="AO513" i="10"/>
  <c r="AO541" i="10"/>
  <c r="AO557" i="10"/>
  <c r="AO568" i="10"/>
  <c r="AO573" i="10"/>
  <c r="AP578" i="10"/>
  <c r="AP611" i="10"/>
  <c r="AO617" i="10"/>
  <c r="AP626" i="10"/>
  <c r="AO632" i="10"/>
  <c r="AO646" i="10"/>
  <c r="AO72" i="10"/>
  <c r="AO128" i="10"/>
  <c r="AO192" i="10"/>
  <c r="AP247" i="10"/>
  <c r="AO282" i="10"/>
  <c r="AO296" i="10"/>
  <c r="AP382" i="10"/>
  <c r="AP510" i="10"/>
  <c r="AO533" i="10"/>
  <c r="AP565" i="10"/>
  <c r="AP603" i="10"/>
  <c r="AP629" i="10"/>
  <c r="AO635" i="10"/>
  <c r="AP670" i="10"/>
  <c r="AP702" i="10"/>
  <c r="AP734" i="10"/>
  <c r="AP755" i="10"/>
  <c r="AO761" i="10"/>
  <c r="AP781" i="10"/>
  <c r="AO822" i="10"/>
  <c r="AP832" i="10"/>
  <c r="AO838" i="10"/>
  <c r="AP842" i="10"/>
  <c r="AO873" i="10"/>
  <c r="AO936" i="10"/>
  <c r="AO954" i="10"/>
  <c r="AO989" i="10"/>
  <c r="AO115" i="10"/>
  <c r="AO122" i="10"/>
  <c r="AP336" i="10"/>
  <c r="AP349" i="10"/>
  <c r="AP370" i="10"/>
  <c r="AO377" i="10"/>
  <c r="AP425" i="10"/>
  <c r="AO431" i="10"/>
  <c r="AP470" i="10"/>
  <c r="AP558" i="10"/>
  <c r="AP576" i="10"/>
  <c r="AP582" i="10"/>
  <c r="AO621" i="10"/>
  <c r="AO661" i="10"/>
  <c r="AP674" i="10"/>
  <c r="AP685" i="10"/>
  <c r="AP778" i="10"/>
  <c r="AO794" i="10"/>
  <c r="AP845" i="10"/>
  <c r="AP855" i="10"/>
  <c r="AP904" i="10"/>
  <c r="AP943" i="10"/>
  <c r="AO958" i="10"/>
  <c r="AP72" i="10"/>
  <c r="AP265" i="10"/>
  <c r="AP331" i="10"/>
  <c r="AO344" i="10"/>
  <c r="AP421" i="10"/>
  <c r="AO466" i="10"/>
  <c r="AP547" i="10"/>
  <c r="AO622" i="10"/>
  <c r="AP635" i="10"/>
  <c r="AP710" i="10"/>
  <c r="AO717" i="10"/>
  <c r="AP728" i="10"/>
  <c r="AO758" i="10"/>
  <c r="AP774" i="10"/>
  <c r="AP790" i="10"/>
  <c r="AP807" i="10"/>
  <c r="AO813" i="10"/>
  <c r="AO817" i="10"/>
  <c r="AO841" i="10"/>
  <c r="AP851" i="10"/>
  <c r="AO862" i="10"/>
  <c r="AO890" i="10"/>
  <c r="AP925" i="10"/>
  <c r="AO930" i="10"/>
  <c r="AO972" i="10"/>
  <c r="AP989" i="10"/>
  <c r="AO90" i="10"/>
  <c r="AP390" i="10"/>
  <c r="AO495" i="10"/>
  <c r="AP501" i="10"/>
  <c r="AO550" i="10"/>
  <c r="AP642" i="10"/>
  <c r="AO678" i="10"/>
  <c r="AO702" i="10"/>
  <c r="AO725" i="10"/>
  <c r="AP738" i="10"/>
  <c r="AP749" i="10"/>
  <c r="AO766" i="10"/>
  <c r="AO777" i="10"/>
  <c r="AO826" i="10"/>
  <c r="AP838" i="10"/>
  <c r="AO849" i="10"/>
  <c r="AO854" i="10"/>
  <c r="AP871" i="10"/>
  <c r="AO923" i="10"/>
  <c r="AP927" i="10"/>
  <c r="AO947" i="10"/>
  <c r="AO970" i="10"/>
  <c r="AP983" i="10"/>
  <c r="AO987" i="10"/>
  <c r="AO992" i="10"/>
  <c r="AO1477" i="10"/>
  <c r="AO1461" i="10"/>
  <c r="AO1442" i="10"/>
  <c r="AO1432" i="10"/>
  <c r="AP1432" i="10"/>
  <c r="AO1416" i="10"/>
  <c r="AP1416" i="10"/>
  <c r="AO1373" i="10"/>
  <c r="AO1336" i="10"/>
  <c r="AP1336" i="10"/>
  <c r="AP1317" i="10"/>
  <c r="AO1317" i="10"/>
  <c r="AP1287" i="10"/>
  <c r="AP1253" i="10"/>
  <c r="AO1253" i="10"/>
  <c r="AP1223" i="10"/>
  <c r="AP1205" i="10"/>
  <c r="AO1205" i="10"/>
  <c r="AO1197" i="10"/>
  <c r="AP1157" i="10"/>
  <c r="AO1157" i="10"/>
  <c r="AP1116" i="10"/>
  <c r="AO1100" i="10"/>
  <c r="AP1100" i="10"/>
  <c r="AO1082" i="10"/>
  <c r="AO1017" i="10"/>
  <c r="AP1017" i="10"/>
  <c r="AP993" i="10"/>
  <c r="AP987" i="10"/>
  <c r="AP982" i="10"/>
  <c r="AO982" i="10"/>
  <c r="AO978" i="10"/>
  <c r="AP973" i="10"/>
  <c r="AO973" i="10"/>
  <c r="AP953" i="10"/>
  <c r="AP930" i="10"/>
  <c r="AP919" i="10"/>
  <c r="AO897" i="10"/>
  <c r="AP897" i="10"/>
  <c r="AO891" i="10"/>
  <c r="AO887" i="10"/>
  <c r="AO881" i="10"/>
  <c r="AP881" i="10"/>
  <c r="AO856" i="10"/>
  <c r="AP856" i="10"/>
  <c r="AO808" i="10"/>
  <c r="AP808" i="10"/>
  <c r="AP794" i="10"/>
  <c r="AO784" i="10"/>
  <c r="AP784" i="10"/>
  <c r="AO765" i="10"/>
  <c r="AP752" i="10"/>
  <c r="AO752" i="10"/>
  <c r="AP739" i="10"/>
  <c r="AO739" i="10"/>
  <c r="AO711" i="10"/>
  <c r="AO685" i="10"/>
  <c r="AP678" i="10"/>
  <c r="AO671" i="10"/>
  <c r="AP664" i="10"/>
  <c r="AO657" i="10"/>
  <c r="AO574" i="10"/>
  <c r="AP561" i="10"/>
  <c r="AO561" i="10"/>
  <c r="AO547" i="10"/>
  <c r="AO528" i="10"/>
  <c r="AO522" i="10"/>
  <c r="AO510" i="10"/>
  <c r="AO504" i="10"/>
  <c r="AP441" i="10"/>
  <c r="AO361" i="10"/>
  <c r="AP233" i="10"/>
  <c r="AO95" i="10"/>
  <c r="AP95" i="10"/>
  <c r="AP41" i="10"/>
  <c r="AO1208" i="10"/>
  <c r="AP1208" i="10"/>
  <c r="AO1168" i="10"/>
  <c r="AP1168" i="10"/>
  <c r="AO1144" i="10"/>
  <c r="AP1144" i="10"/>
  <c r="AP1062" i="10"/>
  <c r="AO1062" i="10"/>
  <c r="AO1055" i="10"/>
  <c r="AP1055" i="10"/>
  <c r="AO975" i="10"/>
  <c r="AP933" i="10"/>
  <c r="AO913" i="10"/>
  <c r="AP913" i="10"/>
  <c r="AO883" i="10"/>
  <c r="AO832" i="10"/>
  <c r="AO820" i="10"/>
  <c r="AP820" i="10"/>
  <c r="AO804" i="10"/>
  <c r="AP804" i="10"/>
  <c r="AO755" i="10"/>
  <c r="AO743" i="10"/>
  <c r="AP625" i="10"/>
  <c r="AP600" i="10"/>
  <c r="AP569" i="10"/>
  <c r="AP520" i="10"/>
  <c r="AO520" i="10"/>
  <c r="AP514" i="10"/>
  <c r="AP482" i="10"/>
  <c r="AO482" i="10"/>
  <c r="AO476" i="10"/>
  <c r="AP476" i="10"/>
  <c r="AP348" i="10"/>
  <c r="AO348" i="10"/>
  <c r="AO328" i="10"/>
  <c r="AP328" i="10"/>
  <c r="AO269" i="10"/>
  <c r="AP269" i="10"/>
  <c r="AP76" i="10"/>
  <c r="AO1200" i="10"/>
  <c r="AP1200" i="10"/>
  <c r="AO1176" i="10"/>
  <c r="AP1176" i="10"/>
  <c r="AO1136" i="10"/>
  <c r="AP1136" i="10"/>
  <c r="AO1088" i="10"/>
  <c r="AP1088" i="10"/>
  <c r="AP1030" i="10"/>
  <c r="AO1030" i="10"/>
  <c r="AO1023" i="10"/>
  <c r="AP1023" i="10"/>
  <c r="AO994" i="10"/>
  <c r="AP994" i="10"/>
  <c r="AO981" i="10"/>
  <c r="AP977" i="10"/>
  <c r="AP955" i="10"/>
  <c r="AO955" i="10"/>
  <c r="AO901" i="10"/>
  <c r="AO895" i="10"/>
  <c r="AO880" i="10"/>
  <c r="AO875" i="10"/>
  <c r="AP875" i="10"/>
  <c r="AO868" i="10"/>
  <c r="AP868" i="10"/>
  <c r="AO835" i="10"/>
  <c r="AP835" i="10"/>
  <c r="AO824" i="10"/>
  <c r="AP824" i="10"/>
  <c r="AO795" i="10"/>
  <c r="AP795" i="10"/>
  <c r="AP769" i="10"/>
  <c r="AO747" i="10"/>
  <c r="AP747" i="10"/>
  <c r="AO735" i="10"/>
  <c r="AP699" i="10"/>
  <c r="AO699" i="10"/>
  <c r="AP657" i="10"/>
  <c r="AO596" i="10"/>
  <c r="AP596" i="10"/>
  <c r="AO572" i="10"/>
  <c r="AP572" i="10"/>
  <c r="AO542" i="10"/>
  <c r="AP505" i="10"/>
  <c r="AO499" i="10"/>
  <c r="AP499" i="10"/>
  <c r="AP447" i="10"/>
  <c r="AO415" i="10"/>
  <c r="AP400" i="10"/>
  <c r="AO252" i="10"/>
  <c r="AO110" i="10"/>
  <c r="AP110" i="10"/>
  <c r="AO1464" i="10"/>
  <c r="AP1464" i="10"/>
  <c r="AO1424" i="10"/>
  <c r="AP1424" i="10"/>
  <c r="AO1408" i="10"/>
  <c r="AP1408" i="10"/>
  <c r="AO1392" i="10"/>
  <c r="AP1392" i="10"/>
  <c r="AO1376" i="10"/>
  <c r="AP1376" i="10"/>
  <c r="AO1360" i="10"/>
  <c r="AP1360" i="10"/>
  <c r="AO1344" i="10"/>
  <c r="AP1344" i="10"/>
  <c r="AO1328" i="10"/>
  <c r="AP1328" i="10"/>
  <c r="AO1312" i="10"/>
  <c r="AP1312" i="10"/>
  <c r="AO1296" i="10"/>
  <c r="AP1296" i="10"/>
  <c r="AO1280" i="10"/>
  <c r="AP1280" i="10"/>
  <c r="AO1264" i="10"/>
  <c r="AP1264" i="10"/>
  <c r="AO1248" i="10"/>
  <c r="AP1248" i="10"/>
  <c r="AO1232" i="10"/>
  <c r="AP1232" i="10"/>
  <c r="AO1216" i="10"/>
  <c r="AP1216" i="10"/>
  <c r="AO1192" i="10"/>
  <c r="AP1192" i="10"/>
  <c r="AO1152" i="10"/>
  <c r="AP1152" i="10"/>
  <c r="AO1128" i="10"/>
  <c r="AP1128" i="10"/>
  <c r="AO1033" i="10"/>
  <c r="AP1033" i="10"/>
  <c r="AO1026" i="10"/>
  <c r="AP1026" i="10"/>
  <c r="AP976" i="10"/>
  <c r="AO967" i="10"/>
  <c r="AO939" i="10"/>
  <c r="AP934" i="10"/>
  <c r="AP920" i="10"/>
  <c r="AO920" i="10"/>
  <c r="AP915" i="10"/>
  <c r="AO899" i="10"/>
  <c r="AP899" i="10"/>
  <c r="AP894" i="10"/>
  <c r="AP867" i="10"/>
  <c r="AO861" i="10"/>
  <c r="AP861" i="10"/>
  <c r="AO757" i="10"/>
  <c r="AP757" i="10"/>
  <c r="AP721" i="10"/>
  <c r="AP704" i="10"/>
  <c r="AO704" i="10"/>
  <c r="AO679" i="10"/>
  <c r="AP608" i="10"/>
  <c r="AO552" i="10"/>
  <c r="AP552" i="10"/>
  <c r="AO534" i="10"/>
  <c r="AP534" i="10"/>
  <c r="AP528" i="10"/>
  <c r="AO490" i="10"/>
  <c r="AP490" i="10"/>
  <c r="AO77" i="10"/>
  <c r="AP77" i="10"/>
  <c r="AO41" i="10"/>
  <c r="AO1112" i="10"/>
  <c r="AP1112" i="10"/>
  <c r="AO1096" i="10"/>
  <c r="AP1096" i="10"/>
  <c r="AO1080" i="10"/>
  <c r="AP1080" i="10"/>
  <c r="AO1058" i="10"/>
  <c r="AP1058" i="10"/>
  <c r="AO993" i="10"/>
  <c r="AO985" i="10"/>
  <c r="AP985" i="10"/>
  <c r="AP966" i="10"/>
  <c r="AP958" i="10"/>
  <c r="AO927" i="10"/>
  <c r="AO919" i="10"/>
  <c r="AO905" i="10"/>
  <c r="AP905" i="10"/>
  <c r="AP888" i="10"/>
  <c r="AO848" i="10"/>
  <c r="AP848" i="10"/>
  <c r="AP817" i="10"/>
  <c r="AO807" i="10"/>
  <c r="AO791" i="10"/>
  <c r="AO771" i="10"/>
  <c r="AP771" i="10"/>
  <c r="AP766" i="10"/>
  <c r="AP745" i="10"/>
  <c r="AO745" i="10"/>
  <c r="AP729" i="10"/>
  <c r="AO729" i="10"/>
  <c r="AO724" i="10"/>
  <c r="AP724" i="10"/>
  <c r="AP713" i="10"/>
  <c r="AO713" i="10"/>
  <c r="AP697" i="10"/>
  <c r="AO697" i="10"/>
  <c r="AO692" i="10"/>
  <c r="AP692" i="10"/>
  <c r="AP681" i="10"/>
  <c r="AO681" i="10"/>
  <c r="AP665" i="10"/>
  <c r="AO665" i="10"/>
  <c r="AO660" i="10"/>
  <c r="AP660" i="10"/>
  <c r="AP649" i="10"/>
  <c r="AO649" i="10"/>
  <c r="AO592" i="10"/>
  <c r="AP587" i="10"/>
  <c r="AO560" i="10"/>
  <c r="AP555" i="10"/>
  <c r="AO544" i="10"/>
  <c r="AP544" i="10"/>
  <c r="AP458" i="10"/>
  <c r="AO458" i="10"/>
  <c r="AO451" i="10"/>
  <c r="AO416" i="10"/>
  <c r="AP350" i="10"/>
  <c r="AP344" i="10"/>
  <c r="AO337" i="10"/>
  <c r="AO331" i="10"/>
  <c r="AO302" i="10"/>
  <c r="AO233" i="10"/>
  <c r="AO185" i="10"/>
  <c r="AP179" i="10"/>
  <c r="AP115" i="10"/>
  <c r="AP601" i="10"/>
  <c r="AO601" i="10"/>
  <c r="AO536" i="10"/>
  <c r="AO497" i="10"/>
  <c r="AP497" i="10"/>
  <c r="AO473" i="10"/>
  <c r="AO467" i="10"/>
  <c r="AP431" i="10"/>
  <c r="AO412" i="10"/>
  <c r="AP405" i="10"/>
  <c r="AO405" i="10"/>
  <c r="AO379" i="10"/>
  <c r="AO159" i="10"/>
  <c r="AP159" i="10"/>
  <c r="AP1014" i="10"/>
  <c r="AO1014" i="10"/>
  <c r="AO983" i="10"/>
  <c r="AP979" i="10"/>
  <c r="AO929" i="10"/>
  <c r="AP929" i="10"/>
  <c r="AO907" i="10"/>
  <c r="AO885" i="10"/>
  <c r="AP885" i="10"/>
  <c r="AO859" i="10"/>
  <c r="AP859" i="10"/>
  <c r="AO845" i="10"/>
  <c r="AO819" i="10"/>
  <c r="AO768" i="10"/>
  <c r="AP632" i="10"/>
  <c r="AO529" i="10"/>
  <c r="AP529" i="10"/>
  <c r="AO496" i="10"/>
  <c r="AP472" i="10"/>
  <c r="AO472" i="10"/>
  <c r="AO461" i="10"/>
  <c r="AP442" i="10"/>
  <c r="AP418" i="10"/>
  <c r="AO378" i="10"/>
  <c r="AO243" i="10"/>
  <c r="AP228" i="10"/>
  <c r="AO228" i="10"/>
  <c r="AP174" i="10"/>
  <c r="AO46" i="10"/>
  <c r="AO376" i="10"/>
  <c r="AP376" i="10"/>
  <c r="AO319" i="10"/>
  <c r="AP1041" i="10"/>
  <c r="AO1038" i="10"/>
  <c r="AP1009" i="10"/>
  <c r="AO1006" i="10"/>
  <c r="AP950" i="10"/>
  <c r="AO943" i="10"/>
  <c r="AP918" i="10"/>
  <c r="AO911" i="10"/>
  <c r="AP886" i="10"/>
  <c r="AO879" i="10"/>
  <c r="AP862" i="10"/>
  <c r="AP849" i="10"/>
  <c r="AO836" i="10"/>
  <c r="AP836" i="10"/>
  <c r="AP798" i="10"/>
  <c r="AP785" i="10"/>
  <c r="AO772" i="10"/>
  <c r="AP772" i="10"/>
  <c r="AO616" i="10"/>
  <c r="AP616" i="10"/>
  <c r="AO598" i="10"/>
  <c r="AP598" i="10"/>
  <c r="AO580" i="10"/>
  <c r="AP580" i="10"/>
  <c r="AO532" i="10"/>
  <c r="AP532" i="10"/>
  <c r="AP522" i="10"/>
  <c r="AP517" i="10"/>
  <c r="AO508" i="10"/>
  <c r="AO475" i="10"/>
  <c r="AO439" i="10"/>
  <c r="AP439" i="10"/>
  <c r="AO386" i="10"/>
  <c r="AP386" i="10"/>
  <c r="AO329" i="10"/>
  <c r="AO287" i="10"/>
  <c r="AP287" i="10"/>
  <c r="AP268" i="10"/>
  <c r="AO238" i="10"/>
  <c r="AO205" i="10"/>
  <c r="AP205" i="10"/>
  <c r="AO175" i="10"/>
  <c r="AP175" i="10"/>
  <c r="AO169" i="10"/>
  <c r="AP163" i="10"/>
  <c r="AO133" i="10"/>
  <c r="AP100" i="10"/>
  <c r="AO100" i="10"/>
  <c r="AP70" i="10"/>
  <c r="AO70" i="10"/>
  <c r="AP51" i="10"/>
  <c r="AO31" i="10"/>
  <c r="AP31" i="10"/>
  <c r="AP12" i="10"/>
  <c r="AP32" i="10"/>
  <c r="AP48" i="10"/>
  <c r="AP64" i="10"/>
  <c r="AP80" i="10"/>
  <c r="AP96" i="10"/>
  <c r="AP112" i="10"/>
  <c r="AP128" i="10"/>
  <c r="AP144" i="10"/>
  <c r="AP160" i="10"/>
  <c r="AP176" i="10"/>
  <c r="AP192" i="10"/>
  <c r="AP208" i="10"/>
  <c r="AP224" i="10"/>
  <c r="AP240" i="10"/>
  <c r="AP256" i="10"/>
  <c r="AP272" i="10"/>
  <c r="AP288" i="10"/>
  <c r="AP338" i="10"/>
  <c r="AP40" i="10"/>
  <c r="AP43" i="10"/>
  <c r="AP104" i="10"/>
  <c r="AP107" i="10"/>
  <c r="AP168" i="10"/>
  <c r="AP171" i="10"/>
  <c r="AP232" i="10"/>
  <c r="AP235" i="10"/>
  <c r="AP296" i="10"/>
  <c r="AP299" i="10"/>
  <c r="AP320" i="10"/>
  <c r="AO338" i="10"/>
  <c r="AP377" i="10"/>
  <c r="AP409" i="10"/>
  <c r="AO10" i="10"/>
  <c r="AP14" i="10"/>
  <c r="AO18" i="10"/>
  <c r="AP33" i="10"/>
  <c r="AO48" i="10"/>
  <c r="AO56" i="10"/>
  <c r="AO59" i="10"/>
  <c r="AP63" i="10"/>
  <c r="AO67" i="10"/>
  <c r="AP71" i="10"/>
  <c r="AO74" i="10"/>
  <c r="AP78" i="10"/>
  <c r="AO82" i="10"/>
  <c r="AP97" i="10"/>
  <c r="AO112" i="10"/>
  <c r="AO120" i="10"/>
  <c r="AO123" i="10"/>
  <c r="AP127" i="10"/>
  <c r="AO131" i="10"/>
  <c r="AP135" i="10"/>
  <c r="AO138" i="10"/>
  <c r="AP142" i="10"/>
  <c r="AO146" i="10"/>
  <c r="AP161" i="10"/>
  <c r="AO176" i="10"/>
  <c r="AO184" i="10"/>
  <c r="AO187" i="10"/>
  <c r="AP191" i="10"/>
  <c r="AO195" i="10"/>
  <c r="AP199" i="10"/>
  <c r="AO202" i="10"/>
  <c r="AP206" i="10"/>
  <c r="AO210" i="10"/>
  <c r="AP225" i="10"/>
  <c r="AO240" i="10"/>
  <c r="AO248" i="10"/>
  <c r="AO251" i="10"/>
  <c r="AP255" i="10"/>
  <c r="AO259" i="10"/>
  <c r="AP263" i="10"/>
  <c r="AO266" i="10"/>
  <c r="AP270" i="10"/>
  <c r="AO274" i="10"/>
  <c r="AP289" i="10"/>
  <c r="AO307" i="10"/>
  <c r="AP317" i="10"/>
  <c r="AO342" i="10"/>
  <c r="AO363" i="10"/>
  <c r="AP366" i="10"/>
  <c r="AO369" i="10"/>
  <c r="AO372" i="10"/>
  <c r="AO375" i="10"/>
  <c r="AO395" i="10"/>
  <c r="AP398" i="10"/>
  <c r="AO401" i="10"/>
  <c r="AP56" i="10"/>
  <c r="AP59" i="10"/>
  <c r="AP120" i="10"/>
  <c r="AP123" i="10"/>
  <c r="AP184" i="10"/>
  <c r="AP187" i="10"/>
  <c r="AP248" i="10"/>
  <c r="AP251" i="10"/>
  <c r="AO304" i="10"/>
  <c r="AP307" i="10"/>
  <c r="AO314" i="10"/>
  <c r="AO324" i="10"/>
  <c r="AP327" i="10"/>
  <c r="AO330" i="10"/>
  <c r="AO333" i="10"/>
  <c r="AO336" i="10"/>
  <c r="AP342" i="10"/>
  <c r="AP369" i="10"/>
  <c r="AP372" i="10"/>
  <c r="AP375" i="10"/>
  <c r="AP401" i="10"/>
  <c r="AP404" i="10"/>
  <c r="AP407" i="10"/>
  <c r="AP430" i="10"/>
  <c r="AP438" i="10"/>
  <c r="AP446" i="10"/>
  <c r="AP454" i="10"/>
  <c r="AP462" i="10"/>
  <c r="AO19" i="10"/>
  <c r="AO24" i="10"/>
  <c r="AP38" i="10"/>
  <c r="AO42" i="10"/>
  <c r="AO83" i="10"/>
  <c r="AO88" i="10"/>
  <c r="AP102" i="10"/>
  <c r="AO106" i="10"/>
  <c r="AO147" i="10"/>
  <c r="AO152" i="10"/>
  <c r="AP166" i="10"/>
  <c r="AO170" i="10"/>
  <c r="AO211" i="10"/>
  <c r="AO216" i="10"/>
  <c r="AP230" i="10"/>
  <c r="AO234" i="10"/>
  <c r="AO275" i="10"/>
  <c r="AO280" i="10"/>
  <c r="AP294" i="10"/>
  <c r="AO298" i="10"/>
  <c r="AP312" i="10"/>
  <c r="AP353" i="10"/>
  <c r="AP361" i="10"/>
  <c r="AO436" i="10"/>
  <c r="AO452" i="10"/>
  <c r="AO494" i="10"/>
  <c r="AO526" i="10"/>
  <c r="AP15" i="10"/>
  <c r="AP24" i="10"/>
  <c r="AO57" i="10"/>
  <c r="AO66" i="10"/>
  <c r="AP79" i="10"/>
  <c r="AP88" i="10"/>
  <c r="AO121" i="10"/>
  <c r="AO130" i="10"/>
  <c r="AP143" i="10"/>
  <c r="AP152" i="10"/>
  <c r="AO194" i="10"/>
  <c r="AP207" i="10"/>
  <c r="AP216" i="10"/>
  <c r="AO258" i="10"/>
  <c r="AP271" i="10"/>
  <c r="AP280" i="10"/>
  <c r="AP333" i="10"/>
  <c r="AO346" i="10"/>
  <c r="AP358" i="10"/>
  <c r="AP384" i="10"/>
  <c r="AO399" i="10"/>
  <c r="AO409" i="10"/>
  <c r="AP413" i="10"/>
  <c r="AO417" i="10"/>
  <c r="AP433" i="10"/>
  <c r="AP436" i="10"/>
  <c r="AP449" i="10"/>
  <c r="AP452" i="10"/>
  <c r="AP465" i="10"/>
  <c r="AP494" i="10"/>
  <c r="AO503" i="10"/>
  <c r="AO506" i="10"/>
  <c r="AO509" i="10"/>
  <c r="AP526" i="10"/>
  <c r="AO535" i="10"/>
  <c r="AO543" i="10"/>
  <c r="AO551" i="10"/>
  <c r="AO559" i="10"/>
  <c r="AO567" i="10"/>
  <c r="AO575" i="10"/>
  <c r="AO583" i="10"/>
  <c r="AO591" i="10"/>
  <c r="AO599" i="10"/>
  <c r="AO607" i="10"/>
  <c r="AO615" i="10"/>
  <c r="AO623" i="10"/>
  <c r="AO631" i="10"/>
  <c r="AO11" i="10"/>
  <c r="AO34" i="10"/>
  <c r="AP39" i="10"/>
  <c r="AO43" i="10"/>
  <c r="AP57" i="10"/>
  <c r="AP62" i="10"/>
  <c r="AO75" i="10"/>
  <c r="AO98" i="10"/>
  <c r="AP103" i="10"/>
  <c r="AO107" i="10"/>
  <c r="AP121" i="10"/>
  <c r="AP126" i="10"/>
  <c r="AO139" i="10"/>
  <c r="AO162" i="10"/>
  <c r="AP167" i="10"/>
  <c r="AO171" i="10"/>
  <c r="AP185" i="10"/>
  <c r="AP190" i="10"/>
  <c r="AO203" i="10"/>
  <c r="AO226" i="10"/>
  <c r="AP231" i="10"/>
  <c r="AO235" i="10"/>
  <c r="AP249" i="10"/>
  <c r="AP254" i="10"/>
  <c r="AO267" i="10"/>
  <c r="AO290" i="10"/>
  <c r="AP295" i="10"/>
  <c r="AO299" i="10"/>
  <c r="AP304" i="10"/>
  <c r="AP309" i="10"/>
  <c r="AO313" i="10"/>
  <c r="AO322" i="10"/>
  <c r="AP337" i="10"/>
  <c r="AP346" i="10"/>
  <c r="AO362" i="10"/>
  <c r="AP365" i="10"/>
  <c r="AO373" i="10"/>
  <c r="AP388" i="10"/>
  <c r="AO396" i="10"/>
  <c r="AP399" i="10"/>
  <c r="AP406" i="10"/>
  <c r="AP417" i="10"/>
  <c r="AP424" i="10"/>
  <c r="AO427" i="10"/>
  <c r="AO430" i="10"/>
  <c r="AP443" i="10"/>
  <c r="AO446" i="10"/>
  <c r="AP459" i="10"/>
  <c r="AO462" i="10"/>
  <c r="AP471" i="10"/>
  <c r="AP474" i="10"/>
  <c r="AP477" i="10"/>
  <c r="AO480" i="10"/>
  <c r="AP483" i="10"/>
  <c r="AO486" i="10"/>
  <c r="AO489" i="10"/>
  <c r="AO492" i="10"/>
  <c r="AP503" i="10"/>
  <c r="AP506" i="10"/>
  <c r="AP509" i="10"/>
  <c r="AO512" i="10"/>
  <c r="AP515" i="10"/>
  <c r="AO518" i="10"/>
  <c r="AO521" i="10"/>
  <c r="AO524" i="10"/>
  <c r="AP535" i="10"/>
  <c r="AO538" i="10"/>
  <c r="AP543" i="10"/>
  <c r="AO546" i="10"/>
  <c r="AP551" i="10"/>
  <c r="AO554" i="10"/>
  <c r="AP559" i="10"/>
  <c r="AO562" i="10"/>
  <c r="AP567" i="10"/>
  <c r="AO570" i="10"/>
  <c r="AP575" i="10"/>
  <c r="AO578" i="10"/>
  <c r="AP583" i="10"/>
  <c r="AO586" i="10"/>
  <c r="AP591" i="10"/>
  <c r="AO594" i="10"/>
  <c r="AP599" i="10"/>
  <c r="AO602" i="10"/>
  <c r="AP607" i="10"/>
  <c r="AO610" i="10"/>
  <c r="AP615" i="10"/>
  <c r="AO618" i="10"/>
  <c r="AP623" i="10"/>
  <c r="AO626" i="10"/>
  <c r="AP631" i="10"/>
  <c r="AO634" i="10"/>
  <c r="AO642" i="10"/>
  <c r="AP647" i="10"/>
  <c r="AO650" i="10"/>
  <c r="AP655" i="10"/>
  <c r="AO658" i="10"/>
  <c r="AP663" i="10"/>
  <c r="AO666" i="10"/>
  <c r="AP671" i="10"/>
  <c r="AO674" i="10"/>
  <c r="AP679" i="10"/>
  <c r="AO682" i="10"/>
  <c r="AP687" i="10"/>
  <c r="AO690" i="10"/>
  <c r="AP695" i="10"/>
  <c r="AO698" i="10"/>
  <c r="AP703" i="10"/>
  <c r="AO706" i="10"/>
  <c r="AP711" i="10"/>
  <c r="AO714" i="10"/>
  <c r="AP719" i="10"/>
  <c r="AO722" i="10"/>
  <c r="AP727" i="10"/>
  <c r="AO730" i="10"/>
  <c r="AP735" i="10"/>
  <c r="AO738" i="10"/>
  <c r="AP743" i="10"/>
  <c r="AO746" i="10"/>
  <c r="AP21" i="10"/>
  <c r="AP49" i="10"/>
  <c r="AO54" i="10"/>
  <c r="AP85" i="10"/>
  <c r="AP113" i="10"/>
  <c r="AO118" i="10"/>
  <c r="AP149" i="10"/>
  <c r="AP177" i="10"/>
  <c r="AO182" i="10"/>
  <c r="AP213" i="10"/>
  <c r="AP241" i="10"/>
  <c r="AO246" i="10"/>
  <c r="AP277" i="10"/>
  <c r="AP315" i="10"/>
  <c r="AO320" i="10"/>
  <c r="AP330" i="10"/>
  <c r="AP334" i="10"/>
  <c r="AO355" i="10"/>
  <c r="AP359" i="10"/>
  <c r="AO364" i="10"/>
  <c r="AP373" i="10"/>
  <c r="AP378" i="10"/>
  <c r="AO387" i="10"/>
  <c r="AP396" i="10"/>
  <c r="AP414" i="10"/>
  <c r="AO444" i="10"/>
  <c r="AO456" i="10"/>
  <c r="AP460" i="10"/>
  <c r="AP495" i="10"/>
  <c r="AP530" i="10"/>
  <c r="AP541" i="10"/>
  <c r="AP573" i="10"/>
  <c r="AP605" i="10"/>
  <c r="AP658" i="10"/>
  <c r="AO669" i="10"/>
  <c r="AP690" i="10"/>
  <c r="AO701" i="10"/>
  <c r="AP722" i="10"/>
  <c r="AO733" i="10"/>
  <c r="AO16" i="10"/>
  <c r="AO27" i="10"/>
  <c r="AP54" i="10"/>
  <c r="AP65" i="10"/>
  <c r="AO80" i="10"/>
  <c r="AO91" i="10"/>
  <c r="AP118" i="10"/>
  <c r="AP129" i="10"/>
  <c r="AO144" i="10"/>
  <c r="AO155" i="10"/>
  <c r="AP182" i="10"/>
  <c r="AP193" i="10"/>
  <c r="AO208" i="10"/>
  <c r="AO219" i="10"/>
  <c r="AP246" i="10"/>
  <c r="AP257" i="10"/>
  <c r="AO272" i="10"/>
  <c r="AO283" i="10"/>
  <c r="AP305" i="10"/>
  <c r="AO326" i="10"/>
  <c r="AO340" i="10"/>
  <c r="AO351" i="10"/>
  <c r="AP364" i="10"/>
  <c r="AO383" i="10"/>
  <c r="AO393" i="10"/>
  <c r="AP410" i="10"/>
  <c r="AO419" i="10"/>
  <c r="AO428" i="10"/>
  <c r="AO440" i="10"/>
  <c r="AP444" i="10"/>
  <c r="AO448" i="10"/>
  <c r="AO469" i="10"/>
  <c r="AP492" i="10"/>
  <c r="AO511" i="10"/>
  <c r="AO519" i="10"/>
  <c r="AO527" i="10"/>
  <c r="AP538" i="10"/>
  <c r="AO545" i="10"/>
  <c r="AO549" i="10"/>
  <c r="AO563" i="10"/>
  <c r="AP570" i="10"/>
  <c r="AO577" i="10"/>
  <c r="AO581" i="10"/>
  <c r="AO595" i="10"/>
  <c r="AP602" i="10"/>
  <c r="AO609" i="10"/>
  <c r="AO613" i="10"/>
  <c r="AO627" i="10"/>
  <c r="AP634" i="10"/>
  <c r="AO648" i="10"/>
  <c r="AO662" i="10"/>
  <c r="AP669" i="10"/>
  <c r="AO680" i="10"/>
  <c r="AO694" i="10"/>
  <c r="AP701" i="10"/>
  <c r="AO712" i="10"/>
  <c r="AO726" i="10"/>
  <c r="AP733" i="10"/>
  <c r="AO744" i="10"/>
  <c r="AO754" i="10"/>
  <c r="AO770" i="10"/>
  <c r="AO786" i="10"/>
  <c r="AO802" i="10"/>
  <c r="AO818" i="10"/>
  <c r="AO834" i="10"/>
  <c r="AO850" i="10"/>
  <c r="AO866" i="10"/>
  <c r="AO884" i="10"/>
  <c r="AO892" i="10"/>
  <c r="AO900" i="10"/>
  <c r="AO908" i="10"/>
  <c r="AO916" i="10"/>
  <c r="AO924" i="10"/>
  <c r="AO932" i="10"/>
  <c r="AO940" i="10"/>
  <c r="AO948" i="10"/>
  <c r="AP11" i="10"/>
  <c r="AP27" i="10"/>
  <c r="AO32" i="10"/>
  <c r="AO50" i="10"/>
  <c r="AO60" i="10"/>
  <c r="AP75" i="10"/>
  <c r="AP91" i="10"/>
  <c r="AO96" i="10"/>
  <c r="AO114" i="10"/>
  <c r="AO124" i="10"/>
  <c r="AP139" i="10"/>
  <c r="AP155" i="10"/>
  <c r="AO160" i="10"/>
  <c r="AO178" i="10"/>
  <c r="AO188" i="10"/>
  <c r="AP203" i="10"/>
  <c r="AP219" i="10"/>
  <c r="AO224" i="10"/>
  <c r="AO242" i="10"/>
  <c r="AP267" i="10"/>
  <c r="AP283" i="10"/>
  <c r="AO288" i="10"/>
  <c r="AP393" i="10"/>
  <c r="AP428" i="10"/>
  <c r="AO453" i="10"/>
  <c r="AP469" i="10"/>
  <c r="AP519" i="10"/>
  <c r="AP527" i="10"/>
  <c r="AP549" i="10"/>
  <c r="AP563" i="10"/>
  <c r="AP581" i="10"/>
  <c r="AP595" i="10"/>
  <c r="AP613" i="10"/>
  <c r="AP627" i="10"/>
  <c r="AO645" i="10"/>
  <c r="AP648" i="10"/>
  <c r="AP662" i="10"/>
  <c r="AP666" i="10"/>
  <c r="AO677" i="10"/>
  <c r="AP680" i="10"/>
  <c r="AP694" i="10"/>
  <c r="AP698" i="10"/>
  <c r="AO709" i="10"/>
  <c r="AP712" i="10"/>
  <c r="AP726" i="10"/>
  <c r="AP730" i="10"/>
  <c r="AO741" i="10"/>
  <c r="AP744" i="10"/>
  <c r="AP751" i="10"/>
  <c r="AP754" i="10"/>
  <c r="AP767" i="10"/>
  <c r="AP770" i="10"/>
  <c r="AP783" i="10"/>
  <c r="AP786" i="10"/>
  <c r="AP799" i="10"/>
  <c r="AP802" i="10"/>
  <c r="AP815" i="10"/>
  <c r="AP818" i="10"/>
  <c r="AP831" i="10"/>
  <c r="AP834" i="10"/>
  <c r="AP847" i="10"/>
  <c r="AP850" i="10"/>
  <c r="AP863" i="10"/>
  <c r="AP866" i="10"/>
  <c r="AP884" i="10"/>
  <c r="AP892" i="10"/>
  <c r="AP900" i="10"/>
  <c r="AP908" i="10"/>
  <c r="AP916" i="10"/>
  <c r="AP924" i="10"/>
  <c r="AP932" i="10"/>
  <c r="AP940" i="10"/>
  <c r="AP948" i="10"/>
  <c r="AP956" i="10"/>
  <c r="AO977" i="10"/>
  <c r="AP974" i="10"/>
  <c r="AO953" i="10"/>
  <c r="AO921" i="10"/>
  <c r="AP921" i="10"/>
  <c r="AO889" i="10"/>
  <c r="AP889" i="10"/>
  <c r="AO853" i="10"/>
  <c r="AP853" i="10"/>
  <c r="AO840" i="10"/>
  <c r="AP840" i="10"/>
  <c r="AO827" i="10"/>
  <c r="AP827" i="10"/>
  <c r="AO823" i="10"/>
  <c r="AO789" i="10"/>
  <c r="AP789" i="10"/>
  <c r="AO776" i="10"/>
  <c r="AP776" i="10"/>
  <c r="AO763" i="10"/>
  <c r="AP763" i="10"/>
  <c r="AO759" i="10"/>
  <c r="AO737" i="10"/>
  <c r="AO732" i="10"/>
  <c r="AP732" i="10"/>
  <c r="AO723" i="10"/>
  <c r="AO705" i="10"/>
  <c r="AO700" i="10"/>
  <c r="AP700" i="10"/>
  <c r="AO691" i="10"/>
  <c r="AO673" i="10"/>
  <c r="AO668" i="10"/>
  <c r="AP668" i="10"/>
  <c r="AO659" i="10"/>
  <c r="AO641" i="10"/>
  <c r="AP633" i="10"/>
  <c r="AO624" i="10"/>
  <c r="AP593" i="10"/>
  <c r="AO540" i="10"/>
  <c r="AP540" i="10"/>
  <c r="AP531" i="10"/>
  <c r="AO507" i="10"/>
  <c r="AP507" i="10"/>
  <c r="AO484" i="10"/>
  <c r="AP484" i="10"/>
  <c r="AP479" i="10"/>
  <c r="AO474" i="10"/>
  <c r="AP464" i="10"/>
  <c r="AO464" i="10"/>
  <c r="AP429" i="10"/>
  <c r="AO397" i="10"/>
  <c r="AP374" i="10"/>
  <c r="AO368" i="10"/>
  <c r="AP368" i="10"/>
  <c r="AO357" i="10"/>
  <c r="AP357" i="10"/>
  <c r="AP323" i="10"/>
  <c r="AP69" i="10"/>
  <c r="AP30" i="10"/>
  <c r="AP17" i="10"/>
  <c r="AO435" i="10"/>
  <c r="AP435" i="10"/>
  <c r="AO382" i="10"/>
  <c r="AO370" i="10"/>
  <c r="AO959" i="10"/>
  <c r="AP942" i="10"/>
  <c r="AO935" i="10"/>
  <c r="AP910" i="10"/>
  <c r="AO903" i="10"/>
  <c r="AP878" i="10"/>
  <c r="AP865" i="10"/>
  <c r="AO852" i="10"/>
  <c r="AP852" i="10"/>
  <c r="AP814" i="10"/>
  <c r="AP801" i="10"/>
  <c r="AO788" i="10"/>
  <c r="AP788" i="10"/>
  <c r="AP750" i="10"/>
  <c r="AO727" i="10"/>
  <c r="AP718" i="10"/>
  <c r="AO695" i="10"/>
  <c r="AP686" i="10"/>
  <c r="AO663" i="10"/>
  <c r="AP654" i="10"/>
  <c r="AO628" i="10"/>
  <c r="AP628" i="10"/>
  <c r="AO606" i="10"/>
  <c r="AO584" i="10"/>
  <c r="AP584" i="10"/>
  <c r="AO566" i="10"/>
  <c r="AP566" i="10"/>
  <c r="AO548" i="10"/>
  <c r="AP548" i="10"/>
  <c r="AO516" i="10"/>
  <c r="AO468" i="10"/>
  <c r="AP468" i="10"/>
  <c r="AP423" i="10"/>
  <c r="AO423" i="10"/>
  <c r="AO418" i="10"/>
  <c r="AP412" i="10"/>
  <c r="AP391" i="10"/>
  <c r="AO380" i="10"/>
  <c r="AP292" i="10"/>
  <c r="AO292" i="10"/>
  <c r="AP262" i="10"/>
  <c r="AO262" i="10"/>
  <c r="AO249" i="10"/>
  <c r="AP243" i="10"/>
  <c r="AO223" i="10"/>
  <c r="AP223" i="10"/>
  <c r="AP204" i="10"/>
  <c r="AO174" i="10"/>
  <c r="AO141" i="10"/>
  <c r="AP141" i="10"/>
  <c r="AO111" i="10"/>
  <c r="AP111" i="10"/>
  <c r="AO105" i="10"/>
  <c r="AP99" i="10"/>
  <c r="AO69" i="10"/>
  <c r="AP55" i="10"/>
  <c r="AP36" i="10"/>
  <c r="AO36" i="10"/>
  <c r="AP23" i="10"/>
  <c r="AO876" i="10"/>
  <c r="AP876" i="10"/>
  <c r="AP873" i="10"/>
  <c r="AO860" i="10"/>
  <c r="AP860" i="10"/>
  <c r="AP857" i="10"/>
  <c r="AO844" i="10"/>
  <c r="AP844" i="10"/>
  <c r="AP841" i="10"/>
  <c r="AO828" i="10"/>
  <c r="AP828" i="10"/>
  <c r="AP825" i="10"/>
  <c r="AO812" i="10"/>
  <c r="AP812" i="10"/>
  <c r="AP809" i="10"/>
  <c r="AO796" i="10"/>
  <c r="AP796" i="10"/>
  <c r="AP793" i="10"/>
  <c r="AO780" i="10"/>
  <c r="AP780" i="10"/>
  <c r="AP777" i="10"/>
  <c r="AO764" i="10"/>
  <c r="AP764" i="10"/>
  <c r="AP761" i="10"/>
  <c r="AO748" i="10"/>
  <c r="AP748" i="10"/>
  <c r="AO716" i="10"/>
  <c r="AP716" i="10"/>
  <c r="AO684" i="10"/>
  <c r="AP684" i="10"/>
  <c r="AO652" i="10"/>
  <c r="AP652" i="10"/>
  <c r="AP617" i="10"/>
  <c r="AP585" i="10"/>
  <c r="AP553" i="10"/>
  <c r="AP485" i="10"/>
  <c r="AO477" i="10"/>
  <c r="AP445" i="10"/>
  <c r="AO441" i="10"/>
  <c r="AO420" i="10"/>
  <c r="AP420" i="10"/>
  <c r="AP411" i="10"/>
  <c r="AO402" i="10"/>
  <c r="AP402" i="10"/>
  <c r="AO389" i="10"/>
  <c r="AP389" i="10"/>
  <c r="AO365" i="10"/>
  <c r="AO352" i="10"/>
  <c r="AO347" i="10"/>
  <c r="AO341" i="10"/>
  <c r="AO301" i="10"/>
  <c r="AO273" i="10"/>
  <c r="AO237" i="10"/>
  <c r="AP237" i="10"/>
  <c r="AO209" i="10"/>
  <c r="AO173" i="10"/>
  <c r="AP173" i="10"/>
  <c r="AO145" i="10"/>
  <c r="AO109" i="10"/>
  <c r="AP109" i="10"/>
  <c r="AO81" i="10"/>
  <c r="AO45" i="10"/>
  <c r="AP45" i="10"/>
  <c r="AO17" i="10"/>
  <c r="AO863" i="10"/>
  <c r="AO847" i="10"/>
  <c r="AO831" i="10"/>
  <c r="AO815" i="10"/>
  <c r="AO799" i="10"/>
  <c r="AO783" i="10"/>
  <c r="AO767" i="10"/>
  <c r="AO751" i="10"/>
  <c r="AP737" i="10"/>
  <c r="AO719" i="10"/>
  <c r="AP705" i="10"/>
  <c r="AO687" i="10"/>
  <c r="AP673" i="10"/>
  <c r="AO655" i="10"/>
  <c r="AP641" i="10"/>
  <c r="AO620" i="10"/>
  <c r="AP620" i="10"/>
  <c r="AO588" i="10"/>
  <c r="AP588" i="10"/>
  <c r="AO556" i="10"/>
  <c r="AP556" i="10"/>
  <c r="AO531" i="10"/>
  <c r="AO523" i="10"/>
  <c r="AP523" i="10"/>
  <c r="AP504" i="10"/>
  <c r="AO500" i="10"/>
  <c r="AP500" i="10"/>
  <c r="AP496" i="10"/>
  <c r="AP488" i="10"/>
  <c r="AO488" i="10"/>
  <c r="AP461" i="10"/>
  <c r="AO457" i="10"/>
  <c r="AP432" i="10"/>
  <c r="AP415" i="10"/>
  <c r="AO388" i="10"/>
  <c r="AP379" i="10"/>
  <c r="AO374" i="10"/>
  <c r="AO360" i="10"/>
  <c r="AP360" i="10"/>
  <c r="AO335" i="10"/>
  <c r="AP335" i="10"/>
  <c r="AP316" i="10"/>
  <c r="AO316" i="10"/>
  <c r="AP311" i="10"/>
  <c r="AO300" i="10"/>
  <c r="AO294" i="10"/>
  <c r="AO278" i="10"/>
  <c r="AP278" i="10"/>
  <c r="AP252" i="10"/>
  <c r="AP242" i="10"/>
  <c r="AO236" i="10"/>
  <c r="AO230" i="10"/>
  <c r="AO214" i="10"/>
  <c r="AP214" i="10"/>
  <c r="AP188" i="10"/>
  <c r="AP178" i="10"/>
  <c r="AO172" i="10"/>
  <c r="AO166" i="10"/>
  <c r="AO150" i="10"/>
  <c r="AP150" i="10"/>
  <c r="AP124" i="10"/>
  <c r="AP114" i="10"/>
  <c r="AO108" i="10"/>
  <c r="AO102" i="10"/>
  <c r="AO86" i="10"/>
  <c r="AP86" i="10"/>
  <c r="AP60" i="10"/>
  <c r="AP50" i="10"/>
  <c r="AO44" i="10"/>
  <c r="AO38" i="10"/>
  <c r="AO22" i="10"/>
  <c r="AP22" i="10"/>
  <c r="AO740" i="10"/>
  <c r="AP740" i="10"/>
  <c r="AO708" i="10"/>
  <c r="AP708" i="10"/>
  <c r="AO676" i="10"/>
  <c r="AP676" i="10"/>
  <c r="AO644" i="10"/>
  <c r="AP644" i="10"/>
  <c r="AP609" i="10"/>
  <c r="AP577" i="10"/>
  <c r="AP545" i="10"/>
  <c r="AP511" i="10"/>
  <c r="AP448" i="10"/>
  <c r="AP383" i="10"/>
  <c r="AO345" i="10"/>
  <c r="AP345" i="10"/>
  <c r="AP340" i="10"/>
  <c r="AO305" i="10"/>
  <c r="AO293" i="10"/>
  <c r="AP293" i="10"/>
  <c r="AO257" i="10"/>
  <c r="AO229" i="10"/>
  <c r="AP229" i="10"/>
  <c r="AO193" i="10"/>
  <c r="AO165" i="10"/>
  <c r="AP165" i="10"/>
  <c r="AO129" i="10"/>
  <c r="AO101" i="10"/>
  <c r="AP101" i="10"/>
  <c r="AO65" i="10"/>
  <c r="AO37" i="10"/>
  <c r="AP37" i="10"/>
  <c r="AP456" i="10"/>
  <c r="AP440" i="10"/>
  <c r="AO421" i="10"/>
  <c r="AO414" i="10"/>
  <c r="AO410" i="10"/>
  <c r="AP403" i="10"/>
  <c r="AO381" i="10"/>
  <c r="AP351" i="10"/>
  <c r="AP326" i="10"/>
  <c r="AO281" i="10"/>
  <c r="AP281" i="10"/>
  <c r="AO277" i="10"/>
  <c r="AO217" i="10"/>
  <c r="AP217" i="10"/>
  <c r="AO213" i="10"/>
  <c r="AO153" i="10"/>
  <c r="AP153" i="10"/>
  <c r="AO149" i="10"/>
  <c r="AO89" i="10"/>
  <c r="AP89" i="10"/>
  <c r="AO85" i="10"/>
  <c r="AO25" i="10"/>
  <c r="AP25" i="10"/>
  <c r="AO21" i="10"/>
  <c r="AO515" i="10"/>
  <c r="AP512" i="10"/>
  <c r="AO483" i="10"/>
  <c r="AP480" i="10"/>
  <c r="AO459" i="10"/>
  <c r="AO443" i="10"/>
  <c r="AO424" i="10"/>
  <c r="AO406" i="10"/>
  <c r="AO392" i="10"/>
  <c r="AP392" i="10"/>
  <c r="AO354" i="10"/>
  <c r="AP354" i="10"/>
  <c r="AP313" i="10"/>
  <c r="AO309" i="10"/>
  <c r="AO295" i="10"/>
  <c r="AP276" i="10"/>
  <c r="AO276" i="10"/>
  <c r="AO254" i="10"/>
  <c r="AP245" i="10"/>
  <c r="AP212" i="10"/>
  <c r="AO212" i="10"/>
  <c r="AO190" i="10"/>
  <c r="AP181" i="10"/>
  <c r="AP148" i="10"/>
  <c r="AO148" i="10"/>
  <c r="AO126" i="10"/>
  <c r="AP117" i="10"/>
  <c r="AP84" i="10"/>
  <c r="AO84" i="10"/>
  <c r="AO62" i="10"/>
  <c r="AP53" i="10"/>
  <c r="AP20" i="10"/>
  <c r="AO20" i="10"/>
  <c r="AO465" i="10"/>
  <c r="AO449" i="10"/>
  <c r="AO433" i="10"/>
  <c r="AO413" i="10"/>
  <c r="AO384" i="10"/>
  <c r="AP380" i="10"/>
  <c r="AO350" i="10"/>
  <c r="AP341" i="10"/>
  <c r="AP329" i="10"/>
  <c r="AP321" i="10"/>
  <c r="AP308" i="10"/>
  <c r="AO308" i="10"/>
  <c r="AO303" i="10"/>
  <c r="AP303" i="10"/>
  <c r="AP284" i="10"/>
  <c r="AO284" i="10"/>
  <c r="AP258" i="10"/>
  <c r="AO253" i="10"/>
  <c r="AP253" i="10"/>
  <c r="AP220" i="10"/>
  <c r="AO220" i="10"/>
  <c r="AP194" i="10"/>
  <c r="AO189" i="10"/>
  <c r="AP189" i="10"/>
  <c r="AP156" i="10"/>
  <c r="AO156" i="10"/>
  <c r="AP130" i="10"/>
  <c r="AO125" i="10"/>
  <c r="AP125" i="10"/>
  <c r="AP92" i="10"/>
  <c r="AO92" i="10"/>
  <c r="AP66" i="10"/>
  <c r="AO61" i="10"/>
  <c r="AP61" i="10"/>
  <c r="AP28" i="10"/>
  <c r="AO28" i="10"/>
  <c r="AO422" i="10"/>
  <c r="AP419" i="10"/>
  <c r="AO390" i="10"/>
  <c r="AP387" i="10"/>
  <c r="AO358" i="10"/>
  <c r="AP355" i="10"/>
  <c r="AO318" i="10"/>
  <c r="AP290" i="10"/>
  <c r="AO286" i="10"/>
  <c r="AP275" i="10"/>
  <c r="AO271" i="10"/>
  <c r="AP260" i="10"/>
  <c r="AO260" i="10"/>
  <c r="AO241" i="10"/>
  <c r="AP226" i="10"/>
  <c r="AO222" i="10"/>
  <c r="AP211" i="10"/>
  <c r="AO207" i="10"/>
  <c r="AP196" i="10"/>
  <c r="AO196" i="10"/>
  <c r="AO177" i="10"/>
  <c r="AP162" i="10"/>
  <c r="AO158" i="10"/>
  <c r="AP147" i="10"/>
  <c r="AO143" i="10"/>
  <c r="AP132" i="10"/>
  <c r="AO132" i="10"/>
  <c r="AO113" i="10"/>
  <c r="AP98" i="10"/>
  <c r="AO94" i="10"/>
  <c r="AP83" i="10"/>
  <c r="AO79" i="10"/>
  <c r="AP68" i="10"/>
  <c r="AO68" i="10"/>
  <c r="AO49" i="10"/>
  <c r="AP34" i="10"/>
  <c r="AO30" i="10"/>
  <c r="AP19" i="10"/>
  <c r="AO15" i="10"/>
  <c r="AO321" i="10"/>
  <c r="AO311" i="10"/>
  <c r="AP300" i="10"/>
  <c r="AO285" i="10"/>
  <c r="AP285" i="10"/>
  <c r="AO245" i="10"/>
  <c r="AP236" i="10"/>
  <c r="AO221" i="10"/>
  <c r="AP221" i="10"/>
  <c r="AO181" i="10"/>
  <c r="AP172" i="10"/>
  <c r="AO157" i="10"/>
  <c r="AP157" i="10"/>
  <c r="AO117" i="10"/>
  <c r="AP108" i="10"/>
  <c r="AO93" i="10"/>
  <c r="AP93" i="10"/>
  <c r="AO53" i="10"/>
  <c r="AP44" i="10"/>
  <c r="AO29" i="10"/>
  <c r="AP29" i="10"/>
  <c r="AP427" i="10"/>
  <c r="AO398" i="10"/>
  <c r="AP395" i="10"/>
  <c r="AO366" i="10"/>
  <c r="AP363" i="10"/>
  <c r="AO317" i="10"/>
  <c r="AO289" i="10"/>
  <c r="AP274" i="10"/>
  <c r="AO270" i="10"/>
  <c r="AP259" i="10"/>
  <c r="AO255" i="10"/>
  <c r="AP244" i="10"/>
  <c r="AO244" i="10"/>
  <c r="AO225" i="10"/>
  <c r="AP210" i="10"/>
  <c r="AO206" i="10"/>
  <c r="AP195" i="10"/>
  <c r="AO191" i="10"/>
  <c r="AP180" i="10"/>
  <c r="AO180" i="10"/>
  <c r="AO161" i="10"/>
  <c r="AP146" i="10"/>
  <c r="AO142" i="10"/>
  <c r="AP131" i="10"/>
  <c r="AO127" i="10"/>
  <c r="AP116" i="10"/>
  <c r="AO116" i="10"/>
  <c r="AO97" i="10"/>
  <c r="AP82" i="10"/>
  <c r="AO78" i="10"/>
  <c r="AP67" i="10"/>
  <c r="AO63" i="10"/>
  <c r="AP52" i="10"/>
  <c r="AO52" i="10"/>
  <c r="AO33" i="10"/>
  <c r="AP18" i="10"/>
  <c r="AO14" i="10"/>
  <c r="AO327" i="10"/>
  <c r="AP324" i="10"/>
  <c r="AP298" i="10"/>
  <c r="AP306" i="10"/>
  <c r="AP314" i="10"/>
  <c r="AP282" i="10"/>
  <c r="AO279" i="10"/>
  <c r="AP266" i="10"/>
  <c r="AO263" i="10"/>
  <c r="AP250" i="10"/>
  <c r="AO247" i="10"/>
  <c r="AP234" i="10"/>
  <c r="AO231" i="10"/>
  <c r="AP218" i="10"/>
  <c r="AO215" i="10"/>
  <c r="AP202" i="10"/>
  <c r="AO199" i="10"/>
  <c r="AP186" i="10"/>
  <c r="AO183" i="10"/>
  <c r="AP170" i="10"/>
  <c r="AO167" i="10"/>
  <c r="AP154" i="10"/>
  <c r="AO151" i="10"/>
  <c r="AP138" i="10"/>
  <c r="AO135" i="10"/>
  <c r="AP122" i="10"/>
  <c r="AO119" i="10"/>
  <c r="AP106" i="10"/>
  <c r="AO103" i="10"/>
  <c r="AP90" i="10"/>
  <c r="AO87" i="10"/>
  <c r="AP74" i="10"/>
  <c r="AO71" i="10"/>
  <c r="AP58" i="10"/>
  <c r="AO55" i="10"/>
  <c r="AP42" i="10"/>
  <c r="AO39" i="10"/>
  <c r="AP26" i="10"/>
  <c r="AO23" i="10"/>
  <c r="AP16" i="10"/>
  <c r="AP10" i="10"/>
  <c r="AD99" i="10"/>
  <c r="AD91" i="10"/>
  <c r="AD83" i="10"/>
  <c r="AD75" i="10"/>
  <c r="AD67" i="10"/>
  <c r="AD59" i="10"/>
  <c r="AD51" i="10"/>
  <c r="AD43" i="10"/>
  <c r="AD35" i="10"/>
  <c r="AD27" i="10"/>
  <c r="AD19" i="10"/>
  <c r="AD11" i="10"/>
  <c r="AD97" i="10"/>
  <c r="AD89" i="10"/>
  <c r="AD81" i="10"/>
  <c r="AD73" i="10"/>
  <c r="AD65" i="10"/>
  <c r="AD57" i="10"/>
  <c r="AD49" i="10"/>
  <c r="AD41" i="10"/>
  <c r="AD33" i="10"/>
  <c r="AD25" i="10"/>
  <c r="AQ4" i="10" l="1"/>
  <c r="S8" i="11" l="1"/>
  <c r="T8" i="11"/>
  <c r="U8" i="11"/>
  <c r="V8" i="11"/>
  <c r="W8" i="11"/>
  <c r="R8" i="11"/>
  <c r="H3" i="11"/>
  <c r="C1508" i="11"/>
  <c r="K1508" i="11" s="1"/>
  <c r="D1508" i="11"/>
  <c r="E1508" i="11"/>
  <c r="F1508" i="11"/>
  <c r="G1508" i="11"/>
  <c r="H1508" i="11"/>
  <c r="C1161" i="11"/>
  <c r="K1161" i="11" s="1"/>
  <c r="D1161" i="11"/>
  <c r="E1161" i="11"/>
  <c r="F1161" i="11"/>
  <c r="G1161" i="11"/>
  <c r="H1161" i="11"/>
  <c r="C1162" i="11"/>
  <c r="K1162" i="11" s="1"/>
  <c r="D1162" i="11"/>
  <c r="E1162" i="11"/>
  <c r="F1162" i="11"/>
  <c r="G1162" i="11"/>
  <c r="H1162" i="11"/>
  <c r="C1163" i="11"/>
  <c r="K1163" i="11" s="1"/>
  <c r="D1163" i="11"/>
  <c r="E1163" i="11"/>
  <c r="F1163" i="11"/>
  <c r="G1163" i="11"/>
  <c r="H1163" i="11"/>
  <c r="C1164" i="11"/>
  <c r="K1164" i="11" s="1"/>
  <c r="D1164" i="11"/>
  <c r="E1164" i="11"/>
  <c r="F1164" i="11"/>
  <c r="G1164" i="11"/>
  <c r="H1164" i="11"/>
  <c r="C1165" i="11"/>
  <c r="K1165" i="11" s="1"/>
  <c r="D1165" i="11"/>
  <c r="E1165" i="11"/>
  <c r="F1165" i="11"/>
  <c r="G1165" i="11"/>
  <c r="H1165" i="11"/>
  <c r="C1166" i="11"/>
  <c r="K1166" i="11" s="1"/>
  <c r="D1166" i="11"/>
  <c r="E1166" i="11"/>
  <c r="F1166" i="11"/>
  <c r="G1166" i="11"/>
  <c r="H1166" i="11"/>
  <c r="C1167" i="11"/>
  <c r="K1167" i="11" s="1"/>
  <c r="D1167" i="11"/>
  <c r="E1167" i="11"/>
  <c r="F1167" i="11"/>
  <c r="G1167" i="11"/>
  <c r="H1167" i="11"/>
  <c r="C1168" i="11"/>
  <c r="K1168" i="11" s="1"/>
  <c r="D1168" i="11"/>
  <c r="E1168" i="11"/>
  <c r="F1168" i="11"/>
  <c r="G1168" i="11"/>
  <c r="H1168" i="11"/>
  <c r="C1169" i="11"/>
  <c r="K1169" i="11" s="1"/>
  <c r="D1169" i="11"/>
  <c r="E1169" i="11"/>
  <c r="F1169" i="11"/>
  <c r="G1169" i="11"/>
  <c r="H1169" i="11"/>
  <c r="C1170" i="11"/>
  <c r="K1170" i="11" s="1"/>
  <c r="D1170" i="11"/>
  <c r="E1170" i="11"/>
  <c r="F1170" i="11"/>
  <c r="G1170" i="11"/>
  <c r="H1170" i="11"/>
  <c r="C1171" i="11"/>
  <c r="K1171" i="11" s="1"/>
  <c r="D1171" i="11"/>
  <c r="E1171" i="11"/>
  <c r="F1171" i="11"/>
  <c r="G1171" i="11"/>
  <c r="H1171" i="11"/>
  <c r="C1172" i="11"/>
  <c r="K1172" i="11" s="1"/>
  <c r="D1172" i="11"/>
  <c r="E1172" i="11"/>
  <c r="F1172" i="11"/>
  <c r="G1172" i="11"/>
  <c r="H1172" i="11"/>
  <c r="C1173" i="11"/>
  <c r="K1173" i="11" s="1"/>
  <c r="D1173" i="11"/>
  <c r="E1173" i="11"/>
  <c r="F1173" i="11"/>
  <c r="G1173" i="11"/>
  <c r="H1173" i="11"/>
  <c r="C1174" i="11"/>
  <c r="K1174" i="11" s="1"/>
  <c r="D1174" i="11"/>
  <c r="E1174" i="11"/>
  <c r="F1174" i="11"/>
  <c r="G1174" i="11"/>
  <c r="H1174" i="11"/>
  <c r="C1175" i="11"/>
  <c r="K1175" i="11" s="1"/>
  <c r="D1175" i="11"/>
  <c r="E1175" i="11"/>
  <c r="F1175" i="11"/>
  <c r="G1175" i="11"/>
  <c r="H1175" i="11"/>
  <c r="C1176" i="11"/>
  <c r="K1176" i="11" s="1"/>
  <c r="D1176" i="11"/>
  <c r="E1176" i="11"/>
  <c r="F1176" i="11"/>
  <c r="G1176" i="11"/>
  <c r="H1176" i="11"/>
  <c r="C1177" i="11"/>
  <c r="K1177" i="11" s="1"/>
  <c r="D1177" i="11"/>
  <c r="E1177" i="11"/>
  <c r="F1177" i="11"/>
  <c r="G1177" i="11"/>
  <c r="H1177" i="11"/>
  <c r="C1178" i="11"/>
  <c r="K1178" i="11" s="1"/>
  <c r="D1178" i="11"/>
  <c r="E1178" i="11"/>
  <c r="F1178" i="11"/>
  <c r="G1178" i="11"/>
  <c r="H1178" i="11"/>
  <c r="C1179" i="11"/>
  <c r="K1179" i="11" s="1"/>
  <c r="D1179" i="11"/>
  <c r="E1179" i="11"/>
  <c r="F1179" i="11"/>
  <c r="G1179" i="11"/>
  <c r="H1179" i="11"/>
  <c r="C1180" i="11"/>
  <c r="K1180" i="11" s="1"/>
  <c r="D1180" i="11"/>
  <c r="E1180" i="11"/>
  <c r="F1180" i="11"/>
  <c r="G1180" i="11"/>
  <c r="H1180" i="11"/>
  <c r="C1181" i="11"/>
  <c r="K1181" i="11" s="1"/>
  <c r="D1181" i="11"/>
  <c r="E1181" i="11"/>
  <c r="F1181" i="11"/>
  <c r="G1181" i="11"/>
  <c r="H1181" i="11"/>
  <c r="C1182" i="11"/>
  <c r="K1182" i="11" s="1"/>
  <c r="D1182" i="11"/>
  <c r="E1182" i="11"/>
  <c r="F1182" i="11"/>
  <c r="G1182" i="11"/>
  <c r="H1182" i="11"/>
  <c r="C1183" i="11"/>
  <c r="K1183" i="11" s="1"/>
  <c r="D1183" i="11"/>
  <c r="E1183" i="11"/>
  <c r="F1183" i="11"/>
  <c r="G1183" i="11"/>
  <c r="H1183" i="11"/>
  <c r="C1184" i="11"/>
  <c r="K1184" i="11" s="1"/>
  <c r="D1184" i="11"/>
  <c r="E1184" i="11"/>
  <c r="F1184" i="11"/>
  <c r="G1184" i="11"/>
  <c r="H1184" i="11"/>
  <c r="C1185" i="11"/>
  <c r="K1185" i="11" s="1"/>
  <c r="D1185" i="11"/>
  <c r="E1185" i="11"/>
  <c r="F1185" i="11"/>
  <c r="G1185" i="11"/>
  <c r="H1185" i="11"/>
  <c r="C1186" i="11"/>
  <c r="K1186" i="11" s="1"/>
  <c r="D1186" i="11"/>
  <c r="E1186" i="11"/>
  <c r="F1186" i="11"/>
  <c r="G1186" i="11"/>
  <c r="H1186" i="11"/>
  <c r="C1187" i="11"/>
  <c r="K1187" i="11" s="1"/>
  <c r="D1187" i="11"/>
  <c r="E1187" i="11"/>
  <c r="F1187" i="11"/>
  <c r="G1187" i="11"/>
  <c r="H1187" i="11"/>
  <c r="C1188" i="11"/>
  <c r="K1188" i="11" s="1"/>
  <c r="D1188" i="11"/>
  <c r="E1188" i="11"/>
  <c r="F1188" i="11"/>
  <c r="G1188" i="11"/>
  <c r="H1188" i="11"/>
  <c r="C1189" i="11"/>
  <c r="K1189" i="11" s="1"/>
  <c r="D1189" i="11"/>
  <c r="E1189" i="11"/>
  <c r="F1189" i="11"/>
  <c r="G1189" i="11"/>
  <c r="H1189" i="11"/>
  <c r="C1190" i="11"/>
  <c r="K1190" i="11" s="1"/>
  <c r="D1190" i="11"/>
  <c r="E1190" i="11"/>
  <c r="F1190" i="11"/>
  <c r="G1190" i="11"/>
  <c r="H1190" i="11"/>
  <c r="C1191" i="11"/>
  <c r="K1191" i="11" s="1"/>
  <c r="D1191" i="11"/>
  <c r="E1191" i="11"/>
  <c r="F1191" i="11"/>
  <c r="G1191" i="11"/>
  <c r="H1191" i="11"/>
  <c r="C1192" i="11"/>
  <c r="K1192" i="11" s="1"/>
  <c r="D1192" i="11"/>
  <c r="E1192" i="11"/>
  <c r="F1192" i="11"/>
  <c r="G1192" i="11"/>
  <c r="H1192" i="11"/>
  <c r="C1193" i="11"/>
  <c r="K1193" i="11" s="1"/>
  <c r="D1193" i="11"/>
  <c r="E1193" i="11"/>
  <c r="F1193" i="11"/>
  <c r="G1193" i="11"/>
  <c r="H1193" i="11"/>
  <c r="C1194" i="11"/>
  <c r="K1194" i="11" s="1"/>
  <c r="D1194" i="11"/>
  <c r="E1194" i="11"/>
  <c r="F1194" i="11"/>
  <c r="G1194" i="11"/>
  <c r="H1194" i="11"/>
  <c r="C1195" i="11"/>
  <c r="K1195" i="11" s="1"/>
  <c r="D1195" i="11"/>
  <c r="E1195" i="11"/>
  <c r="F1195" i="11"/>
  <c r="G1195" i="11"/>
  <c r="H1195" i="11"/>
  <c r="C1196" i="11"/>
  <c r="K1196" i="11" s="1"/>
  <c r="D1196" i="11"/>
  <c r="E1196" i="11"/>
  <c r="F1196" i="11"/>
  <c r="G1196" i="11"/>
  <c r="H1196" i="11"/>
  <c r="C1197" i="11"/>
  <c r="K1197" i="11" s="1"/>
  <c r="D1197" i="11"/>
  <c r="E1197" i="11"/>
  <c r="F1197" i="11"/>
  <c r="G1197" i="11"/>
  <c r="H1197" i="11"/>
  <c r="C1198" i="11"/>
  <c r="K1198" i="11" s="1"/>
  <c r="D1198" i="11"/>
  <c r="E1198" i="11"/>
  <c r="F1198" i="11"/>
  <c r="G1198" i="11"/>
  <c r="H1198" i="11"/>
  <c r="C1199" i="11"/>
  <c r="K1199" i="11" s="1"/>
  <c r="D1199" i="11"/>
  <c r="E1199" i="11"/>
  <c r="F1199" i="11"/>
  <c r="G1199" i="11"/>
  <c r="H1199" i="11"/>
  <c r="C1200" i="11"/>
  <c r="K1200" i="11" s="1"/>
  <c r="D1200" i="11"/>
  <c r="E1200" i="11"/>
  <c r="F1200" i="11"/>
  <c r="G1200" i="11"/>
  <c r="H1200" i="11"/>
  <c r="C1201" i="11"/>
  <c r="K1201" i="11" s="1"/>
  <c r="D1201" i="11"/>
  <c r="E1201" i="11"/>
  <c r="F1201" i="11"/>
  <c r="G1201" i="11"/>
  <c r="H1201" i="11"/>
  <c r="C1202" i="11"/>
  <c r="K1202" i="11" s="1"/>
  <c r="D1202" i="11"/>
  <c r="E1202" i="11"/>
  <c r="F1202" i="11"/>
  <c r="G1202" i="11"/>
  <c r="H1202" i="11"/>
  <c r="C1203" i="11"/>
  <c r="K1203" i="11" s="1"/>
  <c r="D1203" i="11"/>
  <c r="E1203" i="11"/>
  <c r="F1203" i="11"/>
  <c r="G1203" i="11"/>
  <c r="H1203" i="11"/>
  <c r="C1204" i="11"/>
  <c r="K1204" i="11" s="1"/>
  <c r="D1204" i="11"/>
  <c r="E1204" i="11"/>
  <c r="F1204" i="11"/>
  <c r="G1204" i="11"/>
  <c r="H1204" i="11"/>
  <c r="C1205" i="11"/>
  <c r="K1205" i="11" s="1"/>
  <c r="D1205" i="11"/>
  <c r="E1205" i="11"/>
  <c r="F1205" i="11"/>
  <c r="G1205" i="11"/>
  <c r="H1205" i="11"/>
  <c r="C1206" i="11"/>
  <c r="K1206" i="11" s="1"/>
  <c r="D1206" i="11"/>
  <c r="E1206" i="11"/>
  <c r="F1206" i="11"/>
  <c r="G1206" i="11"/>
  <c r="H1206" i="11"/>
  <c r="C1207" i="11"/>
  <c r="K1207" i="11" s="1"/>
  <c r="D1207" i="11"/>
  <c r="E1207" i="11"/>
  <c r="F1207" i="11"/>
  <c r="G1207" i="11"/>
  <c r="H1207" i="11"/>
  <c r="C1208" i="11"/>
  <c r="K1208" i="11" s="1"/>
  <c r="D1208" i="11"/>
  <c r="E1208" i="11"/>
  <c r="F1208" i="11"/>
  <c r="G1208" i="11"/>
  <c r="H1208" i="11"/>
  <c r="C1209" i="11"/>
  <c r="K1209" i="11" s="1"/>
  <c r="D1209" i="11"/>
  <c r="E1209" i="11"/>
  <c r="F1209" i="11"/>
  <c r="G1209" i="11"/>
  <c r="H1209" i="11"/>
  <c r="C1210" i="11"/>
  <c r="K1210" i="11" s="1"/>
  <c r="D1210" i="11"/>
  <c r="E1210" i="11"/>
  <c r="F1210" i="11"/>
  <c r="G1210" i="11"/>
  <c r="H1210" i="11"/>
  <c r="C1211" i="11"/>
  <c r="K1211" i="11" s="1"/>
  <c r="D1211" i="11"/>
  <c r="E1211" i="11"/>
  <c r="F1211" i="11"/>
  <c r="G1211" i="11"/>
  <c r="H1211" i="11"/>
  <c r="C1212" i="11"/>
  <c r="K1212" i="11" s="1"/>
  <c r="D1212" i="11"/>
  <c r="E1212" i="11"/>
  <c r="F1212" i="11"/>
  <c r="G1212" i="11"/>
  <c r="H1212" i="11"/>
  <c r="C1213" i="11"/>
  <c r="K1213" i="11" s="1"/>
  <c r="D1213" i="11"/>
  <c r="E1213" i="11"/>
  <c r="F1213" i="11"/>
  <c r="G1213" i="11"/>
  <c r="H1213" i="11"/>
  <c r="C1214" i="11"/>
  <c r="K1214" i="11" s="1"/>
  <c r="D1214" i="11"/>
  <c r="E1214" i="11"/>
  <c r="F1214" i="11"/>
  <c r="G1214" i="11"/>
  <c r="H1214" i="11"/>
  <c r="C1215" i="11"/>
  <c r="K1215" i="11" s="1"/>
  <c r="D1215" i="11"/>
  <c r="E1215" i="11"/>
  <c r="F1215" i="11"/>
  <c r="G1215" i="11"/>
  <c r="H1215" i="11"/>
  <c r="C1216" i="11"/>
  <c r="K1216" i="11" s="1"/>
  <c r="D1216" i="11"/>
  <c r="E1216" i="11"/>
  <c r="F1216" i="11"/>
  <c r="G1216" i="11"/>
  <c r="H1216" i="11"/>
  <c r="C1217" i="11"/>
  <c r="K1217" i="11" s="1"/>
  <c r="D1217" i="11"/>
  <c r="E1217" i="11"/>
  <c r="F1217" i="11"/>
  <c r="G1217" i="11"/>
  <c r="H1217" i="11"/>
  <c r="C1218" i="11"/>
  <c r="K1218" i="11" s="1"/>
  <c r="D1218" i="11"/>
  <c r="E1218" i="11"/>
  <c r="F1218" i="11"/>
  <c r="G1218" i="11"/>
  <c r="H1218" i="11"/>
  <c r="C1219" i="11"/>
  <c r="K1219" i="11" s="1"/>
  <c r="D1219" i="11"/>
  <c r="E1219" i="11"/>
  <c r="F1219" i="11"/>
  <c r="G1219" i="11"/>
  <c r="H1219" i="11"/>
  <c r="C1220" i="11"/>
  <c r="K1220" i="11" s="1"/>
  <c r="D1220" i="11"/>
  <c r="E1220" i="11"/>
  <c r="F1220" i="11"/>
  <c r="G1220" i="11"/>
  <c r="H1220" i="11"/>
  <c r="C1221" i="11"/>
  <c r="K1221" i="11" s="1"/>
  <c r="D1221" i="11"/>
  <c r="E1221" i="11"/>
  <c r="F1221" i="11"/>
  <c r="G1221" i="11"/>
  <c r="H1221" i="11"/>
  <c r="C1222" i="11"/>
  <c r="K1222" i="11" s="1"/>
  <c r="D1222" i="11"/>
  <c r="E1222" i="11"/>
  <c r="F1222" i="11"/>
  <c r="G1222" i="11"/>
  <c r="H1222" i="11"/>
  <c r="C1223" i="11"/>
  <c r="K1223" i="11" s="1"/>
  <c r="D1223" i="11"/>
  <c r="E1223" i="11"/>
  <c r="F1223" i="11"/>
  <c r="G1223" i="11"/>
  <c r="H1223" i="11"/>
  <c r="C1224" i="11"/>
  <c r="K1224" i="11" s="1"/>
  <c r="D1224" i="11"/>
  <c r="E1224" i="11"/>
  <c r="F1224" i="11"/>
  <c r="G1224" i="11"/>
  <c r="H1224" i="11"/>
  <c r="C1225" i="11"/>
  <c r="K1225" i="11" s="1"/>
  <c r="D1225" i="11"/>
  <c r="E1225" i="11"/>
  <c r="F1225" i="11"/>
  <c r="G1225" i="11"/>
  <c r="H1225" i="11"/>
  <c r="C1226" i="11"/>
  <c r="K1226" i="11" s="1"/>
  <c r="D1226" i="11"/>
  <c r="E1226" i="11"/>
  <c r="F1226" i="11"/>
  <c r="G1226" i="11"/>
  <c r="H1226" i="11"/>
  <c r="C1227" i="11"/>
  <c r="K1227" i="11" s="1"/>
  <c r="D1227" i="11"/>
  <c r="E1227" i="11"/>
  <c r="F1227" i="11"/>
  <c r="G1227" i="11"/>
  <c r="H1227" i="11"/>
  <c r="C1228" i="11"/>
  <c r="K1228" i="11" s="1"/>
  <c r="D1228" i="11"/>
  <c r="E1228" i="11"/>
  <c r="F1228" i="11"/>
  <c r="G1228" i="11"/>
  <c r="H1228" i="11"/>
  <c r="C1229" i="11"/>
  <c r="K1229" i="11" s="1"/>
  <c r="D1229" i="11"/>
  <c r="E1229" i="11"/>
  <c r="F1229" i="11"/>
  <c r="G1229" i="11"/>
  <c r="H1229" i="11"/>
  <c r="C1230" i="11"/>
  <c r="K1230" i="11" s="1"/>
  <c r="D1230" i="11"/>
  <c r="E1230" i="11"/>
  <c r="F1230" i="11"/>
  <c r="G1230" i="11"/>
  <c r="H1230" i="11"/>
  <c r="C1231" i="11"/>
  <c r="K1231" i="11" s="1"/>
  <c r="D1231" i="11"/>
  <c r="E1231" i="11"/>
  <c r="F1231" i="11"/>
  <c r="G1231" i="11"/>
  <c r="H1231" i="11"/>
  <c r="C1232" i="11"/>
  <c r="K1232" i="11" s="1"/>
  <c r="D1232" i="11"/>
  <c r="E1232" i="11"/>
  <c r="F1232" i="11"/>
  <c r="G1232" i="11"/>
  <c r="H1232" i="11"/>
  <c r="C1233" i="11"/>
  <c r="K1233" i="11" s="1"/>
  <c r="D1233" i="11"/>
  <c r="E1233" i="11"/>
  <c r="F1233" i="11"/>
  <c r="G1233" i="11"/>
  <c r="H1233" i="11"/>
  <c r="C1234" i="11"/>
  <c r="K1234" i="11" s="1"/>
  <c r="D1234" i="11"/>
  <c r="E1234" i="11"/>
  <c r="F1234" i="11"/>
  <c r="G1234" i="11"/>
  <c r="H1234" i="11"/>
  <c r="C1235" i="11"/>
  <c r="K1235" i="11" s="1"/>
  <c r="D1235" i="11"/>
  <c r="E1235" i="11"/>
  <c r="F1235" i="11"/>
  <c r="G1235" i="11"/>
  <c r="H1235" i="11"/>
  <c r="C1236" i="11"/>
  <c r="K1236" i="11" s="1"/>
  <c r="D1236" i="11"/>
  <c r="E1236" i="11"/>
  <c r="F1236" i="11"/>
  <c r="G1236" i="11"/>
  <c r="H1236" i="11"/>
  <c r="C1237" i="11"/>
  <c r="K1237" i="11" s="1"/>
  <c r="D1237" i="11"/>
  <c r="E1237" i="11"/>
  <c r="F1237" i="11"/>
  <c r="G1237" i="11"/>
  <c r="H1237" i="11"/>
  <c r="C1238" i="11"/>
  <c r="K1238" i="11" s="1"/>
  <c r="D1238" i="11"/>
  <c r="E1238" i="11"/>
  <c r="F1238" i="11"/>
  <c r="G1238" i="11"/>
  <c r="H1238" i="11"/>
  <c r="C1239" i="11"/>
  <c r="K1239" i="11" s="1"/>
  <c r="D1239" i="11"/>
  <c r="E1239" i="11"/>
  <c r="F1239" i="11"/>
  <c r="G1239" i="11"/>
  <c r="H1239" i="11"/>
  <c r="C1240" i="11"/>
  <c r="K1240" i="11" s="1"/>
  <c r="D1240" i="11"/>
  <c r="E1240" i="11"/>
  <c r="F1240" i="11"/>
  <c r="G1240" i="11"/>
  <c r="H1240" i="11"/>
  <c r="C1241" i="11"/>
  <c r="K1241" i="11" s="1"/>
  <c r="D1241" i="11"/>
  <c r="E1241" i="11"/>
  <c r="F1241" i="11"/>
  <c r="G1241" i="11"/>
  <c r="H1241" i="11"/>
  <c r="C1242" i="11"/>
  <c r="K1242" i="11" s="1"/>
  <c r="D1242" i="11"/>
  <c r="E1242" i="11"/>
  <c r="F1242" i="11"/>
  <c r="G1242" i="11"/>
  <c r="H1242" i="11"/>
  <c r="C1243" i="11"/>
  <c r="K1243" i="11" s="1"/>
  <c r="D1243" i="11"/>
  <c r="E1243" i="11"/>
  <c r="F1243" i="11"/>
  <c r="G1243" i="11"/>
  <c r="H1243" i="11"/>
  <c r="C1244" i="11"/>
  <c r="K1244" i="11" s="1"/>
  <c r="D1244" i="11"/>
  <c r="E1244" i="11"/>
  <c r="F1244" i="11"/>
  <c r="G1244" i="11"/>
  <c r="H1244" i="11"/>
  <c r="C1245" i="11"/>
  <c r="K1245" i="11" s="1"/>
  <c r="D1245" i="11"/>
  <c r="E1245" i="11"/>
  <c r="F1245" i="11"/>
  <c r="G1245" i="11"/>
  <c r="H1245" i="11"/>
  <c r="C1246" i="11"/>
  <c r="K1246" i="11" s="1"/>
  <c r="D1246" i="11"/>
  <c r="E1246" i="11"/>
  <c r="F1246" i="11"/>
  <c r="G1246" i="11"/>
  <c r="H1246" i="11"/>
  <c r="C1247" i="11"/>
  <c r="K1247" i="11" s="1"/>
  <c r="D1247" i="11"/>
  <c r="E1247" i="11"/>
  <c r="F1247" i="11"/>
  <c r="G1247" i="11"/>
  <c r="H1247" i="11"/>
  <c r="C1248" i="11"/>
  <c r="K1248" i="11" s="1"/>
  <c r="D1248" i="11"/>
  <c r="E1248" i="11"/>
  <c r="F1248" i="11"/>
  <c r="G1248" i="11"/>
  <c r="H1248" i="11"/>
  <c r="C1249" i="11"/>
  <c r="K1249" i="11" s="1"/>
  <c r="D1249" i="11"/>
  <c r="E1249" i="11"/>
  <c r="F1249" i="11"/>
  <c r="G1249" i="11"/>
  <c r="H1249" i="11"/>
  <c r="C1250" i="11"/>
  <c r="K1250" i="11" s="1"/>
  <c r="D1250" i="11"/>
  <c r="E1250" i="11"/>
  <c r="F1250" i="11"/>
  <c r="G1250" i="11"/>
  <c r="H1250" i="11"/>
  <c r="C1251" i="11"/>
  <c r="K1251" i="11" s="1"/>
  <c r="D1251" i="11"/>
  <c r="E1251" i="11"/>
  <c r="F1251" i="11"/>
  <c r="G1251" i="11"/>
  <c r="H1251" i="11"/>
  <c r="C1252" i="11"/>
  <c r="K1252" i="11" s="1"/>
  <c r="D1252" i="11"/>
  <c r="E1252" i="11"/>
  <c r="F1252" i="11"/>
  <c r="G1252" i="11"/>
  <c r="H1252" i="11"/>
  <c r="C1253" i="11"/>
  <c r="K1253" i="11" s="1"/>
  <c r="D1253" i="11"/>
  <c r="E1253" i="11"/>
  <c r="F1253" i="11"/>
  <c r="G1253" i="11"/>
  <c r="H1253" i="11"/>
  <c r="C1254" i="11"/>
  <c r="K1254" i="11" s="1"/>
  <c r="D1254" i="11"/>
  <c r="E1254" i="11"/>
  <c r="F1254" i="11"/>
  <c r="G1254" i="11"/>
  <c r="H1254" i="11"/>
  <c r="C1255" i="11"/>
  <c r="K1255" i="11" s="1"/>
  <c r="D1255" i="11"/>
  <c r="E1255" i="11"/>
  <c r="F1255" i="11"/>
  <c r="G1255" i="11"/>
  <c r="H1255" i="11"/>
  <c r="C1256" i="11"/>
  <c r="K1256" i="11" s="1"/>
  <c r="D1256" i="11"/>
  <c r="E1256" i="11"/>
  <c r="F1256" i="11"/>
  <c r="G1256" i="11"/>
  <c r="H1256" i="11"/>
  <c r="C1257" i="11"/>
  <c r="K1257" i="11" s="1"/>
  <c r="D1257" i="11"/>
  <c r="E1257" i="11"/>
  <c r="F1257" i="11"/>
  <c r="G1257" i="11"/>
  <c r="H1257" i="11"/>
  <c r="C1258" i="11"/>
  <c r="K1258" i="11" s="1"/>
  <c r="D1258" i="11"/>
  <c r="E1258" i="11"/>
  <c r="F1258" i="11"/>
  <c r="G1258" i="11"/>
  <c r="H1258" i="11"/>
  <c r="C1259" i="11"/>
  <c r="K1259" i="11" s="1"/>
  <c r="D1259" i="11"/>
  <c r="E1259" i="11"/>
  <c r="F1259" i="11"/>
  <c r="G1259" i="11"/>
  <c r="H1259" i="11"/>
  <c r="C1260" i="11"/>
  <c r="K1260" i="11" s="1"/>
  <c r="D1260" i="11"/>
  <c r="E1260" i="11"/>
  <c r="F1260" i="11"/>
  <c r="G1260" i="11"/>
  <c r="H1260" i="11"/>
  <c r="C1261" i="11"/>
  <c r="K1261" i="11" s="1"/>
  <c r="D1261" i="11"/>
  <c r="E1261" i="11"/>
  <c r="F1261" i="11"/>
  <c r="G1261" i="11"/>
  <c r="H1261" i="11"/>
  <c r="C1262" i="11"/>
  <c r="K1262" i="11" s="1"/>
  <c r="D1262" i="11"/>
  <c r="E1262" i="11"/>
  <c r="F1262" i="11"/>
  <c r="G1262" i="11"/>
  <c r="H1262" i="11"/>
  <c r="C1263" i="11"/>
  <c r="K1263" i="11" s="1"/>
  <c r="D1263" i="11"/>
  <c r="E1263" i="11"/>
  <c r="F1263" i="11"/>
  <c r="G1263" i="11"/>
  <c r="H1263" i="11"/>
  <c r="C1264" i="11"/>
  <c r="K1264" i="11" s="1"/>
  <c r="D1264" i="11"/>
  <c r="E1264" i="11"/>
  <c r="F1264" i="11"/>
  <c r="G1264" i="11"/>
  <c r="H1264" i="11"/>
  <c r="C1265" i="11"/>
  <c r="K1265" i="11" s="1"/>
  <c r="D1265" i="11"/>
  <c r="E1265" i="11"/>
  <c r="F1265" i="11"/>
  <c r="G1265" i="11"/>
  <c r="H1265" i="11"/>
  <c r="C1266" i="11"/>
  <c r="K1266" i="11" s="1"/>
  <c r="D1266" i="11"/>
  <c r="E1266" i="11"/>
  <c r="F1266" i="11"/>
  <c r="G1266" i="11"/>
  <c r="H1266" i="11"/>
  <c r="C1267" i="11"/>
  <c r="K1267" i="11" s="1"/>
  <c r="D1267" i="11"/>
  <c r="E1267" i="11"/>
  <c r="F1267" i="11"/>
  <c r="G1267" i="11"/>
  <c r="H1267" i="11"/>
  <c r="C1268" i="11"/>
  <c r="K1268" i="11" s="1"/>
  <c r="D1268" i="11"/>
  <c r="E1268" i="11"/>
  <c r="F1268" i="11"/>
  <c r="G1268" i="11"/>
  <c r="H1268" i="11"/>
  <c r="C1269" i="11"/>
  <c r="K1269" i="11" s="1"/>
  <c r="D1269" i="11"/>
  <c r="E1269" i="11"/>
  <c r="F1269" i="11"/>
  <c r="G1269" i="11"/>
  <c r="H1269" i="11"/>
  <c r="C1270" i="11"/>
  <c r="K1270" i="11" s="1"/>
  <c r="D1270" i="11"/>
  <c r="E1270" i="11"/>
  <c r="F1270" i="11"/>
  <c r="G1270" i="11"/>
  <c r="H1270" i="11"/>
  <c r="C1271" i="11"/>
  <c r="K1271" i="11" s="1"/>
  <c r="D1271" i="11"/>
  <c r="E1271" i="11"/>
  <c r="F1271" i="11"/>
  <c r="G1271" i="11"/>
  <c r="H1271" i="11"/>
  <c r="C1272" i="11"/>
  <c r="K1272" i="11" s="1"/>
  <c r="D1272" i="11"/>
  <c r="E1272" i="11"/>
  <c r="F1272" i="11"/>
  <c r="G1272" i="11"/>
  <c r="H1272" i="11"/>
  <c r="C1273" i="11"/>
  <c r="K1273" i="11" s="1"/>
  <c r="D1273" i="11"/>
  <c r="E1273" i="11"/>
  <c r="F1273" i="11"/>
  <c r="G1273" i="11"/>
  <c r="H1273" i="11"/>
  <c r="C1274" i="11"/>
  <c r="K1274" i="11" s="1"/>
  <c r="D1274" i="11"/>
  <c r="E1274" i="11"/>
  <c r="F1274" i="11"/>
  <c r="G1274" i="11"/>
  <c r="H1274" i="11"/>
  <c r="C1275" i="11"/>
  <c r="K1275" i="11" s="1"/>
  <c r="D1275" i="11"/>
  <c r="E1275" i="11"/>
  <c r="F1275" i="11"/>
  <c r="G1275" i="11"/>
  <c r="H1275" i="11"/>
  <c r="C1276" i="11"/>
  <c r="K1276" i="11" s="1"/>
  <c r="D1276" i="11"/>
  <c r="E1276" i="11"/>
  <c r="F1276" i="11"/>
  <c r="G1276" i="11"/>
  <c r="H1276" i="11"/>
  <c r="C1277" i="11"/>
  <c r="K1277" i="11" s="1"/>
  <c r="D1277" i="11"/>
  <c r="E1277" i="11"/>
  <c r="F1277" i="11"/>
  <c r="G1277" i="11"/>
  <c r="H1277" i="11"/>
  <c r="C1278" i="11"/>
  <c r="K1278" i="11" s="1"/>
  <c r="D1278" i="11"/>
  <c r="E1278" i="11"/>
  <c r="F1278" i="11"/>
  <c r="G1278" i="11"/>
  <c r="H1278" i="11"/>
  <c r="C1279" i="11"/>
  <c r="K1279" i="11" s="1"/>
  <c r="D1279" i="11"/>
  <c r="E1279" i="11"/>
  <c r="F1279" i="11"/>
  <c r="G1279" i="11"/>
  <c r="H1279" i="11"/>
  <c r="C1280" i="11"/>
  <c r="K1280" i="11" s="1"/>
  <c r="D1280" i="11"/>
  <c r="E1280" i="11"/>
  <c r="F1280" i="11"/>
  <c r="G1280" i="11"/>
  <c r="H1280" i="11"/>
  <c r="C1281" i="11"/>
  <c r="K1281" i="11" s="1"/>
  <c r="D1281" i="11"/>
  <c r="E1281" i="11"/>
  <c r="F1281" i="11"/>
  <c r="G1281" i="11"/>
  <c r="H1281" i="11"/>
  <c r="C1282" i="11"/>
  <c r="K1282" i="11" s="1"/>
  <c r="D1282" i="11"/>
  <c r="E1282" i="11"/>
  <c r="F1282" i="11"/>
  <c r="G1282" i="11"/>
  <c r="H1282" i="11"/>
  <c r="C1283" i="11"/>
  <c r="K1283" i="11" s="1"/>
  <c r="D1283" i="11"/>
  <c r="E1283" i="11"/>
  <c r="F1283" i="11"/>
  <c r="G1283" i="11"/>
  <c r="H1283" i="11"/>
  <c r="C1284" i="11"/>
  <c r="K1284" i="11" s="1"/>
  <c r="D1284" i="11"/>
  <c r="E1284" i="11"/>
  <c r="F1284" i="11"/>
  <c r="G1284" i="11"/>
  <c r="H1284" i="11"/>
  <c r="C1285" i="11"/>
  <c r="K1285" i="11" s="1"/>
  <c r="D1285" i="11"/>
  <c r="E1285" i="11"/>
  <c r="F1285" i="11"/>
  <c r="G1285" i="11"/>
  <c r="H1285" i="11"/>
  <c r="C1286" i="11"/>
  <c r="K1286" i="11" s="1"/>
  <c r="D1286" i="11"/>
  <c r="E1286" i="11"/>
  <c r="F1286" i="11"/>
  <c r="G1286" i="11"/>
  <c r="H1286" i="11"/>
  <c r="C1287" i="11"/>
  <c r="K1287" i="11" s="1"/>
  <c r="D1287" i="11"/>
  <c r="E1287" i="11"/>
  <c r="F1287" i="11"/>
  <c r="G1287" i="11"/>
  <c r="H1287" i="11"/>
  <c r="C1288" i="11"/>
  <c r="K1288" i="11" s="1"/>
  <c r="D1288" i="11"/>
  <c r="E1288" i="11"/>
  <c r="F1288" i="11"/>
  <c r="G1288" i="11"/>
  <c r="H1288" i="11"/>
  <c r="C1289" i="11"/>
  <c r="K1289" i="11" s="1"/>
  <c r="D1289" i="11"/>
  <c r="E1289" i="11"/>
  <c r="F1289" i="11"/>
  <c r="G1289" i="11"/>
  <c r="H1289" i="11"/>
  <c r="C1290" i="11"/>
  <c r="K1290" i="11" s="1"/>
  <c r="D1290" i="11"/>
  <c r="E1290" i="11"/>
  <c r="F1290" i="11"/>
  <c r="G1290" i="11"/>
  <c r="H1290" i="11"/>
  <c r="C1291" i="11"/>
  <c r="K1291" i="11" s="1"/>
  <c r="D1291" i="11"/>
  <c r="E1291" i="11"/>
  <c r="F1291" i="11"/>
  <c r="G1291" i="11"/>
  <c r="H1291" i="11"/>
  <c r="C1292" i="11"/>
  <c r="K1292" i="11" s="1"/>
  <c r="D1292" i="11"/>
  <c r="E1292" i="11"/>
  <c r="F1292" i="11"/>
  <c r="G1292" i="11"/>
  <c r="H1292" i="11"/>
  <c r="C1293" i="11"/>
  <c r="K1293" i="11" s="1"/>
  <c r="D1293" i="11"/>
  <c r="E1293" i="11"/>
  <c r="F1293" i="11"/>
  <c r="G1293" i="11"/>
  <c r="H1293" i="11"/>
  <c r="C1294" i="11"/>
  <c r="K1294" i="11" s="1"/>
  <c r="D1294" i="11"/>
  <c r="E1294" i="11"/>
  <c r="F1294" i="11"/>
  <c r="G1294" i="11"/>
  <c r="H1294" i="11"/>
  <c r="C1295" i="11"/>
  <c r="K1295" i="11" s="1"/>
  <c r="D1295" i="11"/>
  <c r="E1295" i="11"/>
  <c r="F1295" i="11"/>
  <c r="G1295" i="11"/>
  <c r="H1295" i="11"/>
  <c r="C1296" i="11"/>
  <c r="K1296" i="11" s="1"/>
  <c r="D1296" i="11"/>
  <c r="E1296" i="11"/>
  <c r="F1296" i="11"/>
  <c r="G1296" i="11"/>
  <c r="H1296" i="11"/>
  <c r="C1297" i="11"/>
  <c r="K1297" i="11" s="1"/>
  <c r="D1297" i="11"/>
  <c r="E1297" i="11"/>
  <c r="F1297" i="11"/>
  <c r="G1297" i="11"/>
  <c r="H1297" i="11"/>
  <c r="C1298" i="11"/>
  <c r="K1298" i="11" s="1"/>
  <c r="D1298" i="11"/>
  <c r="E1298" i="11"/>
  <c r="F1298" i="11"/>
  <c r="G1298" i="11"/>
  <c r="H1298" i="11"/>
  <c r="C1299" i="11"/>
  <c r="K1299" i="11" s="1"/>
  <c r="D1299" i="11"/>
  <c r="E1299" i="11"/>
  <c r="F1299" i="11"/>
  <c r="G1299" i="11"/>
  <c r="H1299" i="11"/>
  <c r="C1300" i="11"/>
  <c r="K1300" i="11" s="1"/>
  <c r="D1300" i="11"/>
  <c r="E1300" i="11"/>
  <c r="F1300" i="11"/>
  <c r="G1300" i="11"/>
  <c r="H1300" i="11"/>
  <c r="C1301" i="11"/>
  <c r="K1301" i="11" s="1"/>
  <c r="D1301" i="11"/>
  <c r="E1301" i="11"/>
  <c r="F1301" i="11"/>
  <c r="G1301" i="11"/>
  <c r="H1301" i="11"/>
  <c r="C1302" i="11"/>
  <c r="K1302" i="11" s="1"/>
  <c r="D1302" i="11"/>
  <c r="E1302" i="11"/>
  <c r="F1302" i="11"/>
  <c r="G1302" i="11"/>
  <c r="H1302" i="11"/>
  <c r="C1303" i="11"/>
  <c r="K1303" i="11" s="1"/>
  <c r="D1303" i="11"/>
  <c r="E1303" i="11"/>
  <c r="F1303" i="11"/>
  <c r="G1303" i="11"/>
  <c r="H1303" i="11"/>
  <c r="C1304" i="11"/>
  <c r="K1304" i="11" s="1"/>
  <c r="D1304" i="11"/>
  <c r="E1304" i="11"/>
  <c r="F1304" i="11"/>
  <c r="G1304" i="11"/>
  <c r="H1304" i="11"/>
  <c r="C1305" i="11"/>
  <c r="K1305" i="11" s="1"/>
  <c r="D1305" i="11"/>
  <c r="E1305" i="11"/>
  <c r="F1305" i="11"/>
  <c r="G1305" i="11"/>
  <c r="H1305" i="11"/>
  <c r="C1306" i="11"/>
  <c r="K1306" i="11" s="1"/>
  <c r="D1306" i="11"/>
  <c r="E1306" i="11"/>
  <c r="F1306" i="11"/>
  <c r="G1306" i="11"/>
  <c r="H1306" i="11"/>
  <c r="C1307" i="11"/>
  <c r="K1307" i="11" s="1"/>
  <c r="D1307" i="11"/>
  <c r="E1307" i="11"/>
  <c r="F1307" i="11"/>
  <c r="G1307" i="11"/>
  <c r="H1307" i="11"/>
  <c r="C1308" i="11"/>
  <c r="K1308" i="11" s="1"/>
  <c r="D1308" i="11"/>
  <c r="E1308" i="11"/>
  <c r="F1308" i="11"/>
  <c r="G1308" i="11"/>
  <c r="H1308" i="11"/>
  <c r="C1309" i="11"/>
  <c r="K1309" i="11" s="1"/>
  <c r="D1309" i="11"/>
  <c r="E1309" i="11"/>
  <c r="F1309" i="11"/>
  <c r="G1309" i="11"/>
  <c r="H1309" i="11"/>
  <c r="C1310" i="11"/>
  <c r="K1310" i="11" s="1"/>
  <c r="D1310" i="11"/>
  <c r="E1310" i="11"/>
  <c r="F1310" i="11"/>
  <c r="G1310" i="11"/>
  <c r="H1310" i="11"/>
  <c r="C1311" i="11"/>
  <c r="K1311" i="11" s="1"/>
  <c r="D1311" i="11"/>
  <c r="E1311" i="11"/>
  <c r="F1311" i="11"/>
  <c r="G1311" i="11"/>
  <c r="H1311" i="11"/>
  <c r="C1312" i="11"/>
  <c r="K1312" i="11" s="1"/>
  <c r="D1312" i="11"/>
  <c r="E1312" i="11"/>
  <c r="F1312" i="11"/>
  <c r="G1312" i="11"/>
  <c r="H1312" i="11"/>
  <c r="C1313" i="11"/>
  <c r="K1313" i="11" s="1"/>
  <c r="D1313" i="11"/>
  <c r="E1313" i="11"/>
  <c r="F1313" i="11"/>
  <c r="G1313" i="11"/>
  <c r="H1313" i="11"/>
  <c r="C1314" i="11"/>
  <c r="K1314" i="11" s="1"/>
  <c r="D1314" i="11"/>
  <c r="E1314" i="11"/>
  <c r="F1314" i="11"/>
  <c r="G1314" i="11"/>
  <c r="H1314" i="11"/>
  <c r="C1315" i="11"/>
  <c r="K1315" i="11" s="1"/>
  <c r="D1315" i="11"/>
  <c r="E1315" i="11"/>
  <c r="F1315" i="11"/>
  <c r="G1315" i="11"/>
  <c r="H1315" i="11"/>
  <c r="C1316" i="11"/>
  <c r="K1316" i="11" s="1"/>
  <c r="D1316" i="11"/>
  <c r="E1316" i="11"/>
  <c r="F1316" i="11"/>
  <c r="G1316" i="11"/>
  <c r="H1316" i="11"/>
  <c r="C1317" i="11"/>
  <c r="K1317" i="11" s="1"/>
  <c r="D1317" i="11"/>
  <c r="E1317" i="11"/>
  <c r="F1317" i="11"/>
  <c r="G1317" i="11"/>
  <c r="H1317" i="11"/>
  <c r="C1318" i="11"/>
  <c r="K1318" i="11" s="1"/>
  <c r="D1318" i="11"/>
  <c r="E1318" i="11"/>
  <c r="F1318" i="11"/>
  <c r="G1318" i="11"/>
  <c r="H1318" i="11"/>
  <c r="C1319" i="11"/>
  <c r="K1319" i="11" s="1"/>
  <c r="D1319" i="11"/>
  <c r="E1319" i="11"/>
  <c r="F1319" i="11"/>
  <c r="G1319" i="11"/>
  <c r="H1319" i="11"/>
  <c r="C1320" i="11"/>
  <c r="K1320" i="11" s="1"/>
  <c r="D1320" i="11"/>
  <c r="E1320" i="11"/>
  <c r="F1320" i="11"/>
  <c r="G1320" i="11"/>
  <c r="H1320" i="11"/>
  <c r="C1321" i="11"/>
  <c r="K1321" i="11" s="1"/>
  <c r="D1321" i="11"/>
  <c r="E1321" i="11"/>
  <c r="F1321" i="11"/>
  <c r="G1321" i="11"/>
  <c r="H1321" i="11"/>
  <c r="C1322" i="11"/>
  <c r="K1322" i="11" s="1"/>
  <c r="D1322" i="11"/>
  <c r="E1322" i="11"/>
  <c r="F1322" i="11"/>
  <c r="G1322" i="11"/>
  <c r="H1322" i="11"/>
  <c r="C1323" i="11"/>
  <c r="K1323" i="11" s="1"/>
  <c r="D1323" i="11"/>
  <c r="E1323" i="11"/>
  <c r="F1323" i="11"/>
  <c r="G1323" i="11"/>
  <c r="H1323" i="11"/>
  <c r="C1324" i="11"/>
  <c r="K1324" i="11" s="1"/>
  <c r="D1324" i="11"/>
  <c r="E1324" i="11"/>
  <c r="F1324" i="11"/>
  <c r="G1324" i="11"/>
  <c r="H1324" i="11"/>
  <c r="C1325" i="11"/>
  <c r="K1325" i="11" s="1"/>
  <c r="D1325" i="11"/>
  <c r="E1325" i="11"/>
  <c r="F1325" i="11"/>
  <c r="G1325" i="11"/>
  <c r="H1325" i="11"/>
  <c r="C1326" i="11"/>
  <c r="K1326" i="11" s="1"/>
  <c r="D1326" i="11"/>
  <c r="E1326" i="11"/>
  <c r="F1326" i="11"/>
  <c r="G1326" i="11"/>
  <c r="H1326" i="11"/>
  <c r="C1327" i="11"/>
  <c r="K1327" i="11" s="1"/>
  <c r="D1327" i="11"/>
  <c r="E1327" i="11"/>
  <c r="F1327" i="11"/>
  <c r="G1327" i="11"/>
  <c r="H1327" i="11"/>
  <c r="C1328" i="11"/>
  <c r="K1328" i="11" s="1"/>
  <c r="D1328" i="11"/>
  <c r="E1328" i="11"/>
  <c r="F1328" i="11"/>
  <c r="G1328" i="11"/>
  <c r="H1328" i="11"/>
  <c r="C1329" i="11"/>
  <c r="K1329" i="11" s="1"/>
  <c r="D1329" i="11"/>
  <c r="E1329" i="11"/>
  <c r="F1329" i="11"/>
  <c r="G1329" i="11"/>
  <c r="H1329" i="11"/>
  <c r="C1330" i="11"/>
  <c r="K1330" i="11" s="1"/>
  <c r="D1330" i="11"/>
  <c r="E1330" i="11"/>
  <c r="F1330" i="11"/>
  <c r="G1330" i="11"/>
  <c r="H1330" i="11"/>
  <c r="C1331" i="11"/>
  <c r="K1331" i="11" s="1"/>
  <c r="D1331" i="11"/>
  <c r="E1331" i="11"/>
  <c r="F1331" i="11"/>
  <c r="G1331" i="11"/>
  <c r="H1331" i="11"/>
  <c r="C1332" i="11"/>
  <c r="K1332" i="11" s="1"/>
  <c r="D1332" i="11"/>
  <c r="E1332" i="11"/>
  <c r="F1332" i="11"/>
  <c r="G1332" i="11"/>
  <c r="H1332" i="11"/>
  <c r="C1333" i="11"/>
  <c r="K1333" i="11" s="1"/>
  <c r="D1333" i="11"/>
  <c r="E1333" i="11"/>
  <c r="F1333" i="11"/>
  <c r="G1333" i="11"/>
  <c r="H1333" i="11"/>
  <c r="C1334" i="11"/>
  <c r="K1334" i="11" s="1"/>
  <c r="D1334" i="11"/>
  <c r="E1334" i="11"/>
  <c r="F1334" i="11"/>
  <c r="G1334" i="11"/>
  <c r="H1334" i="11"/>
  <c r="C1335" i="11"/>
  <c r="K1335" i="11" s="1"/>
  <c r="D1335" i="11"/>
  <c r="E1335" i="11"/>
  <c r="F1335" i="11"/>
  <c r="G1335" i="11"/>
  <c r="H1335" i="11"/>
  <c r="C1336" i="11"/>
  <c r="K1336" i="11" s="1"/>
  <c r="D1336" i="11"/>
  <c r="E1336" i="11"/>
  <c r="F1336" i="11"/>
  <c r="G1336" i="11"/>
  <c r="H1336" i="11"/>
  <c r="C1337" i="11"/>
  <c r="K1337" i="11" s="1"/>
  <c r="D1337" i="11"/>
  <c r="E1337" i="11"/>
  <c r="F1337" i="11"/>
  <c r="G1337" i="11"/>
  <c r="H1337" i="11"/>
  <c r="C1338" i="11"/>
  <c r="K1338" i="11" s="1"/>
  <c r="D1338" i="11"/>
  <c r="E1338" i="11"/>
  <c r="F1338" i="11"/>
  <c r="G1338" i="11"/>
  <c r="H1338" i="11"/>
  <c r="C1339" i="11"/>
  <c r="K1339" i="11" s="1"/>
  <c r="D1339" i="11"/>
  <c r="E1339" i="11"/>
  <c r="F1339" i="11"/>
  <c r="G1339" i="11"/>
  <c r="H1339" i="11"/>
  <c r="C1340" i="11"/>
  <c r="K1340" i="11" s="1"/>
  <c r="D1340" i="11"/>
  <c r="E1340" i="11"/>
  <c r="F1340" i="11"/>
  <c r="G1340" i="11"/>
  <c r="H1340" i="11"/>
  <c r="C1341" i="11"/>
  <c r="K1341" i="11" s="1"/>
  <c r="D1341" i="11"/>
  <c r="E1341" i="11"/>
  <c r="F1341" i="11"/>
  <c r="G1341" i="11"/>
  <c r="H1341" i="11"/>
  <c r="C1342" i="11"/>
  <c r="K1342" i="11" s="1"/>
  <c r="D1342" i="11"/>
  <c r="E1342" i="11"/>
  <c r="F1342" i="11"/>
  <c r="G1342" i="11"/>
  <c r="H1342" i="11"/>
  <c r="C1343" i="11"/>
  <c r="K1343" i="11" s="1"/>
  <c r="D1343" i="11"/>
  <c r="E1343" i="11"/>
  <c r="F1343" i="11"/>
  <c r="G1343" i="11"/>
  <c r="H1343" i="11"/>
  <c r="C1344" i="11"/>
  <c r="K1344" i="11" s="1"/>
  <c r="D1344" i="11"/>
  <c r="E1344" i="11"/>
  <c r="F1344" i="11"/>
  <c r="G1344" i="11"/>
  <c r="H1344" i="11"/>
  <c r="C1345" i="11"/>
  <c r="K1345" i="11" s="1"/>
  <c r="D1345" i="11"/>
  <c r="E1345" i="11"/>
  <c r="F1345" i="11"/>
  <c r="G1345" i="11"/>
  <c r="H1345" i="11"/>
  <c r="C1346" i="11"/>
  <c r="K1346" i="11" s="1"/>
  <c r="D1346" i="11"/>
  <c r="E1346" i="11"/>
  <c r="F1346" i="11"/>
  <c r="G1346" i="11"/>
  <c r="H1346" i="11"/>
  <c r="C1347" i="11"/>
  <c r="K1347" i="11" s="1"/>
  <c r="D1347" i="11"/>
  <c r="E1347" i="11"/>
  <c r="F1347" i="11"/>
  <c r="G1347" i="11"/>
  <c r="H1347" i="11"/>
  <c r="C1348" i="11"/>
  <c r="K1348" i="11" s="1"/>
  <c r="D1348" i="11"/>
  <c r="E1348" i="11"/>
  <c r="F1348" i="11"/>
  <c r="G1348" i="11"/>
  <c r="H1348" i="11"/>
  <c r="C1349" i="11"/>
  <c r="K1349" i="11" s="1"/>
  <c r="D1349" i="11"/>
  <c r="E1349" i="11"/>
  <c r="F1349" i="11"/>
  <c r="G1349" i="11"/>
  <c r="H1349" i="11"/>
  <c r="C1350" i="11"/>
  <c r="K1350" i="11" s="1"/>
  <c r="D1350" i="11"/>
  <c r="E1350" i="11"/>
  <c r="F1350" i="11"/>
  <c r="G1350" i="11"/>
  <c r="H1350" i="11"/>
  <c r="C1351" i="11"/>
  <c r="K1351" i="11" s="1"/>
  <c r="D1351" i="11"/>
  <c r="E1351" i="11"/>
  <c r="F1351" i="11"/>
  <c r="G1351" i="11"/>
  <c r="H1351" i="11"/>
  <c r="C1352" i="11"/>
  <c r="K1352" i="11" s="1"/>
  <c r="D1352" i="11"/>
  <c r="E1352" i="11"/>
  <c r="F1352" i="11"/>
  <c r="G1352" i="11"/>
  <c r="H1352" i="11"/>
  <c r="C1353" i="11"/>
  <c r="K1353" i="11" s="1"/>
  <c r="D1353" i="11"/>
  <c r="E1353" i="11"/>
  <c r="F1353" i="11"/>
  <c r="G1353" i="11"/>
  <c r="H1353" i="11"/>
  <c r="C1354" i="11"/>
  <c r="K1354" i="11" s="1"/>
  <c r="D1354" i="11"/>
  <c r="E1354" i="11"/>
  <c r="F1354" i="11"/>
  <c r="G1354" i="11"/>
  <c r="H1354" i="11"/>
  <c r="C1355" i="11"/>
  <c r="K1355" i="11" s="1"/>
  <c r="D1355" i="11"/>
  <c r="E1355" i="11"/>
  <c r="F1355" i="11"/>
  <c r="G1355" i="11"/>
  <c r="H1355" i="11"/>
  <c r="C1356" i="11"/>
  <c r="K1356" i="11" s="1"/>
  <c r="D1356" i="11"/>
  <c r="E1356" i="11"/>
  <c r="F1356" i="11"/>
  <c r="G1356" i="11"/>
  <c r="H1356" i="11"/>
  <c r="C1357" i="11"/>
  <c r="K1357" i="11" s="1"/>
  <c r="D1357" i="11"/>
  <c r="E1357" i="11"/>
  <c r="F1357" i="11"/>
  <c r="G1357" i="11"/>
  <c r="H1357" i="11"/>
  <c r="C1358" i="11"/>
  <c r="K1358" i="11" s="1"/>
  <c r="D1358" i="11"/>
  <c r="E1358" i="11"/>
  <c r="F1358" i="11"/>
  <c r="G1358" i="11"/>
  <c r="H1358" i="11"/>
  <c r="C1359" i="11"/>
  <c r="K1359" i="11" s="1"/>
  <c r="D1359" i="11"/>
  <c r="E1359" i="11"/>
  <c r="F1359" i="11"/>
  <c r="G1359" i="11"/>
  <c r="H1359" i="11"/>
  <c r="C1360" i="11"/>
  <c r="K1360" i="11" s="1"/>
  <c r="D1360" i="11"/>
  <c r="E1360" i="11"/>
  <c r="F1360" i="11"/>
  <c r="G1360" i="11"/>
  <c r="H1360" i="11"/>
  <c r="C1361" i="11"/>
  <c r="K1361" i="11" s="1"/>
  <c r="D1361" i="11"/>
  <c r="E1361" i="11"/>
  <c r="F1361" i="11"/>
  <c r="G1361" i="11"/>
  <c r="H1361" i="11"/>
  <c r="C1362" i="11"/>
  <c r="K1362" i="11" s="1"/>
  <c r="D1362" i="11"/>
  <c r="E1362" i="11"/>
  <c r="F1362" i="11"/>
  <c r="G1362" i="11"/>
  <c r="H1362" i="11"/>
  <c r="C1363" i="11"/>
  <c r="K1363" i="11" s="1"/>
  <c r="D1363" i="11"/>
  <c r="E1363" i="11"/>
  <c r="F1363" i="11"/>
  <c r="G1363" i="11"/>
  <c r="H1363" i="11"/>
  <c r="C1364" i="11"/>
  <c r="K1364" i="11" s="1"/>
  <c r="D1364" i="11"/>
  <c r="E1364" i="11"/>
  <c r="F1364" i="11"/>
  <c r="G1364" i="11"/>
  <c r="H1364" i="11"/>
  <c r="C1365" i="11"/>
  <c r="K1365" i="11" s="1"/>
  <c r="D1365" i="11"/>
  <c r="E1365" i="11"/>
  <c r="F1365" i="11"/>
  <c r="G1365" i="11"/>
  <c r="H1365" i="11"/>
  <c r="C1366" i="11"/>
  <c r="K1366" i="11" s="1"/>
  <c r="D1366" i="11"/>
  <c r="E1366" i="11"/>
  <c r="F1366" i="11"/>
  <c r="G1366" i="11"/>
  <c r="H1366" i="11"/>
  <c r="C1367" i="11"/>
  <c r="K1367" i="11" s="1"/>
  <c r="D1367" i="11"/>
  <c r="E1367" i="11"/>
  <c r="F1367" i="11"/>
  <c r="G1367" i="11"/>
  <c r="H1367" i="11"/>
  <c r="C1368" i="11"/>
  <c r="K1368" i="11" s="1"/>
  <c r="D1368" i="11"/>
  <c r="E1368" i="11"/>
  <c r="F1368" i="11"/>
  <c r="G1368" i="11"/>
  <c r="H1368" i="11"/>
  <c r="C1369" i="11"/>
  <c r="K1369" i="11" s="1"/>
  <c r="D1369" i="11"/>
  <c r="E1369" i="11"/>
  <c r="F1369" i="11"/>
  <c r="G1369" i="11"/>
  <c r="H1369" i="11"/>
  <c r="C1370" i="11"/>
  <c r="K1370" i="11" s="1"/>
  <c r="D1370" i="11"/>
  <c r="E1370" i="11"/>
  <c r="F1370" i="11"/>
  <c r="G1370" i="11"/>
  <c r="H1370" i="11"/>
  <c r="C1371" i="11"/>
  <c r="K1371" i="11" s="1"/>
  <c r="D1371" i="11"/>
  <c r="E1371" i="11"/>
  <c r="F1371" i="11"/>
  <c r="G1371" i="11"/>
  <c r="H1371" i="11"/>
  <c r="C1372" i="11"/>
  <c r="K1372" i="11" s="1"/>
  <c r="D1372" i="11"/>
  <c r="E1372" i="11"/>
  <c r="F1372" i="11"/>
  <c r="G1372" i="11"/>
  <c r="H1372" i="11"/>
  <c r="C1373" i="11"/>
  <c r="K1373" i="11" s="1"/>
  <c r="D1373" i="11"/>
  <c r="E1373" i="11"/>
  <c r="F1373" i="11"/>
  <c r="G1373" i="11"/>
  <c r="H1373" i="11"/>
  <c r="C1374" i="11"/>
  <c r="K1374" i="11" s="1"/>
  <c r="D1374" i="11"/>
  <c r="E1374" i="11"/>
  <c r="F1374" i="11"/>
  <c r="G1374" i="11"/>
  <c r="H1374" i="11"/>
  <c r="C1375" i="11"/>
  <c r="K1375" i="11" s="1"/>
  <c r="D1375" i="11"/>
  <c r="E1375" i="11"/>
  <c r="F1375" i="11"/>
  <c r="G1375" i="11"/>
  <c r="H1375" i="11"/>
  <c r="C1376" i="11"/>
  <c r="K1376" i="11" s="1"/>
  <c r="D1376" i="11"/>
  <c r="E1376" i="11"/>
  <c r="F1376" i="11"/>
  <c r="G1376" i="11"/>
  <c r="H1376" i="11"/>
  <c r="C1377" i="11"/>
  <c r="K1377" i="11" s="1"/>
  <c r="D1377" i="11"/>
  <c r="E1377" i="11"/>
  <c r="F1377" i="11"/>
  <c r="G1377" i="11"/>
  <c r="H1377" i="11"/>
  <c r="C1378" i="11"/>
  <c r="K1378" i="11" s="1"/>
  <c r="D1378" i="11"/>
  <c r="E1378" i="11"/>
  <c r="F1378" i="11"/>
  <c r="G1378" i="11"/>
  <c r="H1378" i="11"/>
  <c r="C1379" i="11"/>
  <c r="K1379" i="11" s="1"/>
  <c r="D1379" i="11"/>
  <c r="E1379" i="11"/>
  <c r="F1379" i="11"/>
  <c r="G1379" i="11"/>
  <c r="H1379" i="11"/>
  <c r="C1380" i="11"/>
  <c r="K1380" i="11" s="1"/>
  <c r="D1380" i="11"/>
  <c r="E1380" i="11"/>
  <c r="F1380" i="11"/>
  <c r="G1380" i="11"/>
  <c r="H1380" i="11"/>
  <c r="C1381" i="11"/>
  <c r="K1381" i="11" s="1"/>
  <c r="D1381" i="11"/>
  <c r="E1381" i="11"/>
  <c r="F1381" i="11"/>
  <c r="G1381" i="11"/>
  <c r="H1381" i="11"/>
  <c r="C1382" i="11"/>
  <c r="K1382" i="11" s="1"/>
  <c r="D1382" i="11"/>
  <c r="E1382" i="11"/>
  <c r="F1382" i="11"/>
  <c r="G1382" i="11"/>
  <c r="H1382" i="11"/>
  <c r="C1383" i="11"/>
  <c r="K1383" i="11" s="1"/>
  <c r="D1383" i="11"/>
  <c r="E1383" i="11"/>
  <c r="F1383" i="11"/>
  <c r="G1383" i="11"/>
  <c r="H1383" i="11"/>
  <c r="C1384" i="11"/>
  <c r="K1384" i="11" s="1"/>
  <c r="D1384" i="11"/>
  <c r="E1384" i="11"/>
  <c r="F1384" i="11"/>
  <c r="G1384" i="11"/>
  <c r="H1384" i="11"/>
  <c r="C1385" i="11"/>
  <c r="K1385" i="11" s="1"/>
  <c r="D1385" i="11"/>
  <c r="E1385" i="11"/>
  <c r="F1385" i="11"/>
  <c r="G1385" i="11"/>
  <c r="H1385" i="11"/>
  <c r="C1386" i="11"/>
  <c r="K1386" i="11" s="1"/>
  <c r="D1386" i="11"/>
  <c r="E1386" i="11"/>
  <c r="F1386" i="11"/>
  <c r="G1386" i="11"/>
  <c r="H1386" i="11"/>
  <c r="C1387" i="11"/>
  <c r="K1387" i="11" s="1"/>
  <c r="D1387" i="11"/>
  <c r="E1387" i="11"/>
  <c r="F1387" i="11"/>
  <c r="G1387" i="11"/>
  <c r="H1387" i="11"/>
  <c r="C1388" i="11"/>
  <c r="K1388" i="11" s="1"/>
  <c r="D1388" i="11"/>
  <c r="E1388" i="11"/>
  <c r="F1388" i="11"/>
  <c r="G1388" i="11"/>
  <c r="H1388" i="11"/>
  <c r="C1389" i="11"/>
  <c r="K1389" i="11" s="1"/>
  <c r="D1389" i="11"/>
  <c r="E1389" i="11"/>
  <c r="F1389" i="11"/>
  <c r="G1389" i="11"/>
  <c r="H1389" i="11"/>
  <c r="C1390" i="11"/>
  <c r="K1390" i="11" s="1"/>
  <c r="D1390" i="11"/>
  <c r="E1390" i="11"/>
  <c r="F1390" i="11"/>
  <c r="G1390" i="11"/>
  <c r="H1390" i="11"/>
  <c r="C1391" i="11"/>
  <c r="K1391" i="11" s="1"/>
  <c r="D1391" i="11"/>
  <c r="E1391" i="11"/>
  <c r="F1391" i="11"/>
  <c r="G1391" i="11"/>
  <c r="H1391" i="11"/>
  <c r="C1392" i="11"/>
  <c r="K1392" i="11" s="1"/>
  <c r="D1392" i="11"/>
  <c r="E1392" i="11"/>
  <c r="F1392" i="11"/>
  <c r="G1392" i="11"/>
  <c r="H1392" i="11"/>
  <c r="C1393" i="11"/>
  <c r="K1393" i="11" s="1"/>
  <c r="D1393" i="11"/>
  <c r="E1393" i="11"/>
  <c r="F1393" i="11"/>
  <c r="G1393" i="11"/>
  <c r="H1393" i="11"/>
  <c r="C1394" i="11"/>
  <c r="K1394" i="11" s="1"/>
  <c r="D1394" i="11"/>
  <c r="E1394" i="11"/>
  <c r="F1394" i="11"/>
  <c r="G1394" i="11"/>
  <c r="H1394" i="11"/>
  <c r="C1395" i="11"/>
  <c r="K1395" i="11" s="1"/>
  <c r="D1395" i="11"/>
  <c r="E1395" i="11"/>
  <c r="F1395" i="11"/>
  <c r="G1395" i="11"/>
  <c r="H1395" i="11"/>
  <c r="C1396" i="11"/>
  <c r="K1396" i="11" s="1"/>
  <c r="D1396" i="11"/>
  <c r="E1396" i="11"/>
  <c r="F1396" i="11"/>
  <c r="G1396" i="11"/>
  <c r="H1396" i="11"/>
  <c r="C1397" i="11"/>
  <c r="K1397" i="11" s="1"/>
  <c r="D1397" i="11"/>
  <c r="E1397" i="11"/>
  <c r="F1397" i="11"/>
  <c r="G1397" i="11"/>
  <c r="H1397" i="11"/>
  <c r="C1398" i="11"/>
  <c r="K1398" i="11" s="1"/>
  <c r="D1398" i="11"/>
  <c r="E1398" i="11"/>
  <c r="F1398" i="11"/>
  <c r="G1398" i="11"/>
  <c r="H1398" i="11"/>
  <c r="C1399" i="11"/>
  <c r="K1399" i="11" s="1"/>
  <c r="D1399" i="11"/>
  <c r="E1399" i="11"/>
  <c r="F1399" i="11"/>
  <c r="G1399" i="11"/>
  <c r="H1399" i="11"/>
  <c r="C1400" i="11"/>
  <c r="K1400" i="11" s="1"/>
  <c r="D1400" i="11"/>
  <c r="E1400" i="11"/>
  <c r="F1400" i="11"/>
  <c r="G1400" i="11"/>
  <c r="H1400" i="11"/>
  <c r="C1401" i="11"/>
  <c r="K1401" i="11" s="1"/>
  <c r="D1401" i="11"/>
  <c r="E1401" i="11"/>
  <c r="F1401" i="11"/>
  <c r="G1401" i="11"/>
  <c r="H1401" i="11"/>
  <c r="C1402" i="11"/>
  <c r="K1402" i="11" s="1"/>
  <c r="D1402" i="11"/>
  <c r="E1402" i="11"/>
  <c r="F1402" i="11"/>
  <c r="G1402" i="11"/>
  <c r="H1402" i="11"/>
  <c r="C1403" i="11"/>
  <c r="K1403" i="11" s="1"/>
  <c r="D1403" i="11"/>
  <c r="E1403" i="11"/>
  <c r="F1403" i="11"/>
  <c r="G1403" i="11"/>
  <c r="H1403" i="11"/>
  <c r="C1404" i="11"/>
  <c r="K1404" i="11" s="1"/>
  <c r="D1404" i="11"/>
  <c r="E1404" i="11"/>
  <c r="F1404" i="11"/>
  <c r="G1404" i="11"/>
  <c r="H1404" i="11"/>
  <c r="C1405" i="11"/>
  <c r="K1405" i="11" s="1"/>
  <c r="D1405" i="11"/>
  <c r="E1405" i="11"/>
  <c r="F1405" i="11"/>
  <c r="G1405" i="11"/>
  <c r="H1405" i="11"/>
  <c r="C1406" i="11"/>
  <c r="K1406" i="11" s="1"/>
  <c r="D1406" i="11"/>
  <c r="E1406" i="11"/>
  <c r="F1406" i="11"/>
  <c r="G1406" i="11"/>
  <c r="H1406" i="11"/>
  <c r="C1407" i="11"/>
  <c r="K1407" i="11" s="1"/>
  <c r="D1407" i="11"/>
  <c r="E1407" i="11"/>
  <c r="F1407" i="11"/>
  <c r="G1407" i="11"/>
  <c r="H1407" i="11"/>
  <c r="C1408" i="11"/>
  <c r="K1408" i="11" s="1"/>
  <c r="D1408" i="11"/>
  <c r="E1408" i="11"/>
  <c r="F1408" i="11"/>
  <c r="G1408" i="11"/>
  <c r="H1408" i="11"/>
  <c r="C1409" i="11"/>
  <c r="K1409" i="11" s="1"/>
  <c r="D1409" i="11"/>
  <c r="E1409" i="11"/>
  <c r="F1409" i="11"/>
  <c r="G1409" i="11"/>
  <c r="H1409" i="11"/>
  <c r="C1410" i="11"/>
  <c r="K1410" i="11" s="1"/>
  <c r="D1410" i="11"/>
  <c r="E1410" i="11"/>
  <c r="F1410" i="11"/>
  <c r="G1410" i="11"/>
  <c r="H1410" i="11"/>
  <c r="C1411" i="11"/>
  <c r="K1411" i="11" s="1"/>
  <c r="D1411" i="11"/>
  <c r="E1411" i="11"/>
  <c r="F1411" i="11"/>
  <c r="G1411" i="11"/>
  <c r="H1411" i="11"/>
  <c r="C1412" i="11"/>
  <c r="K1412" i="11" s="1"/>
  <c r="D1412" i="11"/>
  <c r="E1412" i="11"/>
  <c r="F1412" i="11"/>
  <c r="G1412" i="11"/>
  <c r="H1412" i="11"/>
  <c r="C1413" i="11"/>
  <c r="K1413" i="11" s="1"/>
  <c r="D1413" i="11"/>
  <c r="E1413" i="11"/>
  <c r="F1413" i="11"/>
  <c r="G1413" i="11"/>
  <c r="H1413" i="11"/>
  <c r="C1414" i="11"/>
  <c r="K1414" i="11" s="1"/>
  <c r="D1414" i="11"/>
  <c r="E1414" i="11"/>
  <c r="F1414" i="11"/>
  <c r="G1414" i="11"/>
  <c r="H1414" i="11"/>
  <c r="C1415" i="11"/>
  <c r="K1415" i="11" s="1"/>
  <c r="D1415" i="11"/>
  <c r="E1415" i="11"/>
  <c r="F1415" i="11"/>
  <c r="G1415" i="11"/>
  <c r="H1415" i="11"/>
  <c r="C1416" i="11"/>
  <c r="K1416" i="11" s="1"/>
  <c r="D1416" i="11"/>
  <c r="E1416" i="11"/>
  <c r="F1416" i="11"/>
  <c r="G1416" i="11"/>
  <c r="H1416" i="11"/>
  <c r="C1417" i="11"/>
  <c r="K1417" i="11" s="1"/>
  <c r="D1417" i="11"/>
  <c r="E1417" i="11"/>
  <c r="F1417" i="11"/>
  <c r="G1417" i="11"/>
  <c r="H1417" i="11"/>
  <c r="C1418" i="11"/>
  <c r="K1418" i="11" s="1"/>
  <c r="D1418" i="11"/>
  <c r="E1418" i="11"/>
  <c r="F1418" i="11"/>
  <c r="G1418" i="11"/>
  <c r="H1418" i="11"/>
  <c r="C1419" i="11"/>
  <c r="K1419" i="11" s="1"/>
  <c r="D1419" i="11"/>
  <c r="E1419" i="11"/>
  <c r="F1419" i="11"/>
  <c r="G1419" i="11"/>
  <c r="H1419" i="11"/>
  <c r="C1420" i="11"/>
  <c r="K1420" i="11" s="1"/>
  <c r="D1420" i="11"/>
  <c r="E1420" i="11"/>
  <c r="F1420" i="11"/>
  <c r="G1420" i="11"/>
  <c r="H1420" i="11"/>
  <c r="C1421" i="11"/>
  <c r="K1421" i="11" s="1"/>
  <c r="D1421" i="11"/>
  <c r="E1421" i="11"/>
  <c r="F1421" i="11"/>
  <c r="G1421" i="11"/>
  <c r="H1421" i="11"/>
  <c r="C1422" i="11"/>
  <c r="K1422" i="11" s="1"/>
  <c r="D1422" i="11"/>
  <c r="E1422" i="11"/>
  <c r="F1422" i="11"/>
  <c r="G1422" i="11"/>
  <c r="H1422" i="11"/>
  <c r="C1423" i="11"/>
  <c r="K1423" i="11" s="1"/>
  <c r="D1423" i="11"/>
  <c r="E1423" i="11"/>
  <c r="F1423" i="11"/>
  <c r="G1423" i="11"/>
  <c r="H1423" i="11"/>
  <c r="C1424" i="11"/>
  <c r="K1424" i="11" s="1"/>
  <c r="D1424" i="11"/>
  <c r="E1424" i="11"/>
  <c r="F1424" i="11"/>
  <c r="G1424" i="11"/>
  <c r="H1424" i="11"/>
  <c r="C1425" i="11"/>
  <c r="K1425" i="11" s="1"/>
  <c r="D1425" i="11"/>
  <c r="E1425" i="11"/>
  <c r="F1425" i="11"/>
  <c r="G1425" i="11"/>
  <c r="H1425" i="11"/>
  <c r="C1426" i="11"/>
  <c r="K1426" i="11" s="1"/>
  <c r="D1426" i="11"/>
  <c r="E1426" i="11"/>
  <c r="F1426" i="11"/>
  <c r="G1426" i="11"/>
  <c r="H1426" i="11"/>
  <c r="C1427" i="11"/>
  <c r="K1427" i="11" s="1"/>
  <c r="D1427" i="11"/>
  <c r="E1427" i="11"/>
  <c r="F1427" i="11"/>
  <c r="G1427" i="11"/>
  <c r="H1427" i="11"/>
  <c r="C1428" i="11"/>
  <c r="K1428" i="11" s="1"/>
  <c r="D1428" i="11"/>
  <c r="E1428" i="11"/>
  <c r="F1428" i="11"/>
  <c r="G1428" i="11"/>
  <c r="H1428" i="11"/>
  <c r="C1429" i="11"/>
  <c r="K1429" i="11" s="1"/>
  <c r="D1429" i="11"/>
  <c r="E1429" i="11"/>
  <c r="F1429" i="11"/>
  <c r="G1429" i="11"/>
  <c r="H1429" i="11"/>
  <c r="C1430" i="11"/>
  <c r="K1430" i="11" s="1"/>
  <c r="D1430" i="11"/>
  <c r="E1430" i="11"/>
  <c r="F1430" i="11"/>
  <c r="G1430" i="11"/>
  <c r="H1430" i="11"/>
  <c r="C1431" i="11"/>
  <c r="K1431" i="11" s="1"/>
  <c r="D1431" i="11"/>
  <c r="E1431" i="11"/>
  <c r="F1431" i="11"/>
  <c r="G1431" i="11"/>
  <c r="H1431" i="11"/>
  <c r="C1432" i="11"/>
  <c r="K1432" i="11" s="1"/>
  <c r="D1432" i="11"/>
  <c r="E1432" i="11"/>
  <c r="F1432" i="11"/>
  <c r="G1432" i="11"/>
  <c r="H1432" i="11"/>
  <c r="C1433" i="11"/>
  <c r="K1433" i="11" s="1"/>
  <c r="D1433" i="11"/>
  <c r="E1433" i="11"/>
  <c r="F1433" i="11"/>
  <c r="G1433" i="11"/>
  <c r="H1433" i="11"/>
  <c r="C1434" i="11"/>
  <c r="K1434" i="11" s="1"/>
  <c r="D1434" i="11"/>
  <c r="E1434" i="11"/>
  <c r="F1434" i="11"/>
  <c r="G1434" i="11"/>
  <c r="H1434" i="11"/>
  <c r="C1435" i="11"/>
  <c r="K1435" i="11" s="1"/>
  <c r="D1435" i="11"/>
  <c r="E1435" i="11"/>
  <c r="F1435" i="11"/>
  <c r="G1435" i="11"/>
  <c r="H1435" i="11"/>
  <c r="C1436" i="11"/>
  <c r="K1436" i="11" s="1"/>
  <c r="D1436" i="11"/>
  <c r="E1436" i="11"/>
  <c r="F1436" i="11"/>
  <c r="G1436" i="11"/>
  <c r="H1436" i="11"/>
  <c r="C1437" i="11"/>
  <c r="K1437" i="11" s="1"/>
  <c r="D1437" i="11"/>
  <c r="E1437" i="11"/>
  <c r="F1437" i="11"/>
  <c r="G1437" i="11"/>
  <c r="H1437" i="11"/>
  <c r="C1438" i="11"/>
  <c r="K1438" i="11" s="1"/>
  <c r="D1438" i="11"/>
  <c r="E1438" i="11"/>
  <c r="F1438" i="11"/>
  <c r="G1438" i="11"/>
  <c r="H1438" i="11"/>
  <c r="C1439" i="11"/>
  <c r="K1439" i="11" s="1"/>
  <c r="D1439" i="11"/>
  <c r="E1439" i="11"/>
  <c r="F1439" i="11"/>
  <c r="G1439" i="11"/>
  <c r="H1439" i="11"/>
  <c r="C1440" i="11"/>
  <c r="K1440" i="11" s="1"/>
  <c r="D1440" i="11"/>
  <c r="E1440" i="11"/>
  <c r="F1440" i="11"/>
  <c r="G1440" i="11"/>
  <c r="H1440" i="11"/>
  <c r="C1441" i="11"/>
  <c r="K1441" i="11" s="1"/>
  <c r="D1441" i="11"/>
  <c r="E1441" i="11"/>
  <c r="F1441" i="11"/>
  <c r="G1441" i="11"/>
  <c r="H1441" i="11"/>
  <c r="C1442" i="11"/>
  <c r="K1442" i="11" s="1"/>
  <c r="D1442" i="11"/>
  <c r="E1442" i="11"/>
  <c r="F1442" i="11"/>
  <c r="G1442" i="11"/>
  <c r="H1442" i="11"/>
  <c r="C1443" i="11"/>
  <c r="K1443" i="11" s="1"/>
  <c r="D1443" i="11"/>
  <c r="E1443" i="11"/>
  <c r="F1443" i="11"/>
  <c r="G1443" i="11"/>
  <c r="H1443" i="11"/>
  <c r="C1444" i="11"/>
  <c r="K1444" i="11" s="1"/>
  <c r="D1444" i="11"/>
  <c r="E1444" i="11"/>
  <c r="F1444" i="11"/>
  <c r="G1444" i="11"/>
  <c r="H1444" i="11"/>
  <c r="C1445" i="11"/>
  <c r="K1445" i="11" s="1"/>
  <c r="D1445" i="11"/>
  <c r="E1445" i="11"/>
  <c r="F1445" i="11"/>
  <c r="G1445" i="11"/>
  <c r="H1445" i="11"/>
  <c r="C1446" i="11"/>
  <c r="K1446" i="11" s="1"/>
  <c r="D1446" i="11"/>
  <c r="E1446" i="11"/>
  <c r="F1446" i="11"/>
  <c r="G1446" i="11"/>
  <c r="H1446" i="11"/>
  <c r="C1447" i="11"/>
  <c r="K1447" i="11" s="1"/>
  <c r="D1447" i="11"/>
  <c r="E1447" i="11"/>
  <c r="F1447" i="11"/>
  <c r="G1447" i="11"/>
  <c r="H1447" i="11"/>
  <c r="C1448" i="11"/>
  <c r="K1448" i="11" s="1"/>
  <c r="D1448" i="11"/>
  <c r="E1448" i="11"/>
  <c r="F1448" i="11"/>
  <c r="G1448" i="11"/>
  <c r="H1448" i="11"/>
  <c r="C1449" i="11"/>
  <c r="K1449" i="11" s="1"/>
  <c r="D1449" i="11"/>
  <c r="E1449" i="11"/>
  <c r="F1449" i="11"/>
  <c r="G1449" i="11"/>
  <c r="H1449" i="11"/>
  <c r="C1450" i="11"/>
  <c r="K1450" i="11" s="1"/>
  <c r="D1450" i="11"/>
  <c r="E1450" i="11"/>
  <c r="F1450" i="11"/>
  <c r="G1450" i="11"/>
  <c r="H1450" i="11"/>
  <c r="C1451" i="11"/>
  <c r="K1451" i="11" s="1"/>
  <c r="D1451" i="11"/>
  <c r="E1451" i="11"/>
  <c r="F1451" i="11"/>
  <c r="G1451" i="11"/>
  <c r="H1451" i="11"/>
  <c r="C1452" i="11"/>
  <c r="K1452" i="11" s="1"/>
  <c r="D1452" i="11"/>
  <c r="E1452" i="11"/>
  <c r="F1452" i="11"/>
  <c r="G1452" i="11"/>
  <c r="H1452" i="11"/>
  <c r="C1453" i="11"/>
  <c r="K1453" i="11" s="1"/>
  <c r="D1453" i="11"/>
  <c r="E1453" i="11"/>
  <c r="F1453" i="11"/>
  <c r="G1453" i="11"/>
  <c r="H1453" i="11"/>
  <c r="C1454" i="11"/>
  <c r="K1454" i="11" s="1"/>
  <c r="D1454" i="11"/>
  <c r="E1454" i="11"/>
  <c r="F1454" i="11"/>
  <c r="G1454" i="11"/>
  <c r="H1454" i="11"/>
  <c r="C1455" i="11"/>
  <c r="K1455" i="11" s="1"/>
  <c r="D1455" i="11"/>
  <c r="E1455" i="11"/>
  <c r="F1455" i="11"/>
  <c r="G1455" i="11"/>
  <c r="H1455" i="11"/>
  <c r="C1456" i="11"/>
  <c r="K1456" i="11" s="1"/>
  <c r="D1456" i="11"/>
  <c r="E1456" i="11"/>
  <c r="F1456" i="11"/>
  <c r="G1456" i="11"/>
  <c r="H1456" i="11"/>
  <c r="C1457" i="11"/>
  <c r="K1457" i="11" s="1"/>
  <c r="D1457" i="11"/>
  <c r="E1457" i="11"/>
  <c r="F1457" i="11"/>
  <c r="G1457" i="11"/>
  <c r="H1457" i="11"/>
  <c r="C1458" i="11"/>
  <c r="K1458" i="11" s="1"/>
  <c r="D1458" i="11"/>
  <c r="E1458" i="11"/>
  <c r="F1458" i="11"/>
  <c r="G1458" i="11"/>
  <c r="H1458" i="11"/>
  <c r="C1459" i="11"/>
  <c r="K1459" i="11" s="1"/>
  <c r="D1459" i="11"/>
  <c r="E1459" i="11"/>
  <c r="F1459" i="11"/>
  <c r="G1459" i="11"/>
  <c r="H1459" i="11"/>
  <c r="C1460" i="11"/>
  <c r="K1460" i="11" s="1"/>
  <c r="D1460" i="11"/>
  <c r="E1460" i="11"/>
  <c r="F1460" i="11"/>
  <c r="G1460" i="11"/>
  <c r="H1460" i="11"/>
  <c r="C1461" i="11"/>
  <c r="K1461" i="11" s="1"/>
  <c r="D1461" i="11"/>
  <c r="E1461" i="11"/>
  <c r="F1461" i="11"/>
  <c r="G1461" i="11"/>
  <c r="H1461" i="11"/>
  <c r="C1462" i="11"/>
  <c r="K1462" i="11" s="1"/>
  <c r="D1462" i="11"/>
  <c r="E1462" i="11"/>
  <c r="F1462" i="11"/>
  <c r="G1462" i="11"/>
  <c r="H1462" i="11"/>
  <c r="C1463" i="11"/>
  <c r="K1463" i="11" s="1"/>
  <c r="D1463" i="11"/>
  <c r="E1463" i="11"/>
  <c r="F1463" i="11"/>
  <c r="G1463" i="11"/>
  <c r="H1463" i="11"/>
  <c r="C1464" i="11"/>
  <c r="K1464" i="11" s="1"/>
  <c r="D1464" i="11"/>
  <c r="E1464" i="11"/>
  <c r="F1464" i="11"/>
  <c r="G1464" i="11"/>
  <c r="H1464" i="11"/>
  <c r="C1465" i="11"/>
  <c r="K1465" i="11" s="1"/>
  <c r="D1465" i="11"/>
  <c r="E1465" i="11"/>
  <c r="F1465" i="11"/>
  <c r="G1465" i="11"/>
  <c r="H1465" i="11"/>
  <c r="C1466" i="11"/>
  <c r="K1466" i="11" s="1"/>
  <c r="D1466" i="11"/>
  <c r="E1466" i="11"/>
  <c r="F1466" i="11"/>
  <c r="G1466" i="11"/>
  <c r="H1466" i="11"/>
  <c r="C1467" i="11"/>
  <c r="K1467" i="11" s="1"/>
  <c r="D1467" i="11"/>
  <c r="E1467" i="11"/>
  <c r="F1467" i="11"/>
  <c r="G1467" i="11"/>
  <c r="H1467" i="11"/>
  <c r="C1468" i="11"/>
  <c r="K1468" i="11" s="1"/>
  <c r="D1468" i="11"/>
  <c r="E1468" i="11"/>
  <c r="F1468" i="11"/>
  <c r="G1468" i="11"/>
  <c r="H1468" i="11"/>
  <c r="C1469" i="11"/>
  <c r="K1469" i="11" s="1"/>
  <c r="D1469" i="11"/>
  <c r="E1469" i="11"/>
  <c r="F1469" i="11"/>
  <c r="G1469" i="11"/>
  <c r="H1469" i="11"/>
  <c r="C1470" i="11"/>
  <c r="K1470" i="11" s="1"/>
  <c r="D1470" i="11"/>
  <c r="E1470" i="11"/>
  <c r="F1470" i="11"/>
  <c r="G1470" i="11"/>
  <c r="H1470" i="11"/>
  <c r="C1471" i="11"/>
  <c r="K1471" i="11" s="1"/>
  <c r="D1471" i="11"/>
  <c r="E1471" i="11"/>
  <c r="F1471" i="11"/>
  <c r="G1471" i="11"/>
  <c r="H1471" i="11"/>
  <c r="C1472" i="11"/>
  <c r="K1472" i="11" s="1"/>
  <c r="D1472" i="11"/>
  <c r="E1472" i="11"/>
  <c r="F1472" i="11"/>
  <c r="G1472" i="11"/>
  <c r="H1472" i="11"/>
  <c r="C1473" i="11"/>
  <c r="K1473" i="11" s="1"/>
  <c r="D1473" i="11"/>
  <c r="E1473" i="11"/>
  <c r="F1473" i="11"/>
  <c r="G1473" i="11"/>
  <c r="H1473" i="11"/>
  <c r="C1474" i="11"/>
  <c r="K1474" i="11" s="1"/>
  <c r="D1474" i="11"/>
  <c r="E1474" i="11"/>
  <c r="F1474" i="11"/>
  <c r="G1474" i="11"/>
  <c r="H1474" i="11"/>
  <c r="C1475" i="11"/>
  <c r="K1475" i="11" s="1"/>
  <c r="D1475" i="11"/>
  <c r="E1475" i="11"/>
  <c r="F1475" i="11"/>
  <c r="G1475" i="11"/>
  <c r="H1475" i="11"/>
  <c r="C1476" i="11"/>
  <c r="K1476" i="11" s="1"/>
  <c r="D1476" i="11"/>
  <c r="E1476" i="11"/>
  <c r="F1476" i="11"/>
  <c r="G1476" i="11"/>
  <c r="H1476" i="11"/>
  <c r="C1477" i="11"/>
  <c r="K1477" i="11" s="1"/>
  <c r="D1477" i="11"/>
  <c r="E1477" i="11"/>
  <c r="F1477" i="11"/>
  <c r="G1477" i="11"/>
  <c r="H1477" i="11"/>
  <c r="C1478" i="11"/>
  <c r="K1478" i="11" s="1"/>
  <c r="D1478" i="11"/>
  <c r="E1478" i="11"/>
  <c r="F1478" i="11"/>
  <c r="G1478" i="11"/>
  <c r="H1478" i="11"/>
  <c r="C1479" i="11"/>
  <c r="K1479" i="11" s="1"/>
  <c r="D1479" i="11"/>
  <c r="E1479" i="11"/>
  <c r="F1479" i="11"/>
  <c r="G1479" i="11"/>
  <c r="H1479" i="11"/>
  <c r="C1480" i="11"/>
  <c r="K1480" i="11" s="1"/>
  <c r="D1480" i="11"/>
  <c r="E1480" i="11"/>
  <c r="F1480" i="11"/>
  <c r="G1480" i="11"/>
  <c r="H1480" i="11"/>
  <c r="C1481" i="11"/>
  <c r="K1481" i="11" s="1"/>
  <c r="D1481" i="11"/>
  <c r="E1481" i="11"/>
  <c r="F1481" i="11"/>
  <c r="G1481" i="11"/>
  <c r="H1481" i="11"/>
  <c r="C1482" i="11"/>
  <c r="K1482" i="11" s="1"/>
  <c r="D1482" i="11"/>
  <c r="E1482" i="11"/>
  <c r="F1482" i="11"/>
  <c r="G1482" i="11"/>
  <c r="H1482" i="11"/>
  <c r="C1483" i="11"/>
  <c r="K1483" i="11" s="1"/>
  <c r="D1483" i="11"/>
  <c r="E1483" i="11"/>
  <c r="F1483" i="11"/>
  <c r="G1483" i="11"/>
  <c r="H1483" i="11"/>
  <c r="C1484" i="11"/>
  <c r="K1484" i="11" s="1"/>
  <c r="D1484" i="11"/>
  <c r="E1484" i="11"/>
  <c r="F1484" i="11"/>
  <c r="G1484" i="11"/>
  <c r="H1484" i="11"/>
  <c r="C1485" i="11"/>
  <c r="K1485" i="11" s="1"/>
  <c r="D1485" i="11"/>
  <c r="E1485" i="11"/>
  <c r="F1485" i="11"/>
  <c r="G1485" i="11"/>
  <c r="H1485" i="11"/>
  <c r="C1486" i="11"/>
  <c r="K1486" i="11" s="1"/>
  <c r="D1486" i="11"/>
  <c r="E1486" i="11"/>
  <c r="F1486" i="11"/>
  <c r="G1486" i="11"/>
  <c r="H1486" i="11"/>
  <c r="C1487" i="11"/>
  <c r="K1487" i="11" s="1"/>
  <c r="D1487" i="11"/>
  <c r="E1487" i="11"/>
  <c r="F1487" i="11"/>
  <c r="G1487" i="11"/>
  <c r="H1487" i="11"/>
  <c r="C1488" i="11"/>
  <c r="K1488" i="11" s="1"/>
  <c r="D1488" i="11"/>
  <c r="E1488" i="11"/>
  <c r="F1488" i="11"/>
  <c r="G1488" i="11"/>
  <c r="H1488" i="11"/>
  <c r="C1489" i="11"/>
  <c r="K1489" i="11" s="1"/>
  <c r="D1489" i="11"/>
  <c r="E1489" i="11"/>
  <c r="F1489" i="11"/>
  <c r="G1489" i="11"/>
  <c r="H1489" i="11"/>
  <c r="C1490" i="11"/>
  <c r="K1490" i="11" s="1"/>
  <c r="D1490" i="11"/>
  <c r="E1490" i="11"/>
  <c r="F1490" i="11"/>
  <c r="G1490" i="11"/>
  <c r="H1490" i="11"/>
  <c r="C1491" i="11"/>
  <c r="K1491" i="11" s="1"/>
  <c r="D1491" i="11"/>
  <c r="E1491" i="11"/>
  <c r="F1491" i="11"/>
  <c r="G1491" i="11"/>
  <c r="H1491" i="11"/>
  <c r="C1492" i="11"/>
  <c r="K1492" i="11" s="1"/>
  <c r="D1492" i="11"/>
  <c r="E1492" i="11"/>
  <c r="F1492" i="11"/>
  <c r="G1492" i="11"/>
  <c r="H1492" i="11"/>
  <c r="C1493" i="11"/>
  <c r="K1493" i="11" s="1"/>
  <c r="D1493" i="11"/>
  <c r="E1493" i="11"/>
  <c r="F1493" i="11"/>
  <c r="G1493" i="11"/>
  <c r="H1493" i="11"/>
  <c r="C1494" i="11"/>
  <c r="K1494" i="11" s="1"/>
  <c r="D1494" i="11"/>
  <c r="E1494" i="11"/>
  <c r="F1494" i="11"/>
  <c r="G1494" i="11"/>
  <c r="H1494" i="11"/>
  <c r="C1495" i="11"/>
  <c r="K1495" i="11" s="1"/>
  <c r="D1495" i="11"/>
  <c r="E1495" i="11"/>
  <c r="F1495" i="11"/>
  <c r="G1495" i="11"/>
  <c r="H1495" i="11"/>
  <c r="C1496" i="11"/>
  <c r="K1496" i="11" s="1"/>
  <c r="D1496" i="11"/>
  <c r="E1496" i="11"/>
  <c r="F1496" i="11"/>
  <c r="G1496" i="11"/>
  <c r="H1496" i="11"/>
  <c r="C1497" i="11"/>
  <c r="K1497" i="11" s="1"/>
  <c r="D1497" i="11"/>
  <c r="E1497" i="11"/>
  <c r="F1497" i="11"/>
  <c r="G1497" i="11"/>
  <c r="H1497" i="11"/>
  <c r="C1498" i="11"/>
  <c r="K1498" i="11" s="1"/>
  <c r="D1498" i="11"/>
  <c r="E1498" i="11"/>
  <c r="F1498" i="11"/>
  <c r="G1498" i="11"/>
  <c r="H1498" i="11"/>
  <c r="C1499" i="11"/>
  <c r="K1499" i="11" s="1"/>
  <c r="D1499" i="11"/>
  <c r="E1499" i="11"/>
  <c r="F1499" i="11"/>
  <c r="G1499" i="11"/>
  <c r="H1499" i="11"/>
  <c r="C1500" i="11"/>
  <c r="K1500" i="11" s="1"/>
  <c r="D1500" i="11"/>
  <c r="E1500" i="11"/>
  <c r="F1500" i="11"/>
  <c r="G1500" i="11"/>
  <c r="H1500" i="11"/>
  <c r="C1501" i="11"/>
  <c r="K1501" i="11" s="1"/>
  <c r="D1501" i="11"/>
  <c r="E1501" i="11"/>
  <c r="F1501" i="11"/>
  <c r="G1501" i="11"/>
  <c r="H1501" i="11"/>
  <c r="C1502" i="11"/>
  <c r="K1502" i="11" s="1"/>
  <c r="D1502" i="11"/>
  <c r="E1502" i="11"/>
  <c r="F1502" i="11"/>
  <c r="G1502" i="11"/>
  <c r="H1502" i="11"/>
  <c r="C1503" i="11"/>
  <c r="K1503" i="11" s="1"/>
  <c r="D1503" i="11"/>
  <c r="E1503" i="11"/>
  <c r="F1503" i="11"/>
  <c r="G1503" i="11"/>
  <c r="H1503" i="11"/>
  <c r="C1504" i="11"/>
  <c r="K1504" i="11" s="1"/>
  <c r="D1504" i="11"/>
  <c r="E1504" i="11"/>
  <c r="F1504" i="11"/>
  <c r="G1504" i="11"/>
  <c r="H1504" i="11"/>
  <c r="C1505" i="11"/>
  <c r="K1505" i="11" s="1"/>
  <c r="D1505" i="11"/>
  <c r="E1505" i="11"/>
  <c r="F1505" i="11"/>
  <c r="G1505" i="11"/>
  <c r="H1505" i="11"/>
  <c r="C1506" i="11"/>
  <c r="K1506" i="11" s="1"/>
  <c r="D1506" i="11"/>
  <c r="E1506" i="11"/>
  <c r="F1506" i="11"/>
  <c r="G1506" i="11"/>
  <c r="H1506" i="11"/>
  <c r="C1507" i="11"/>
  <c r="K1507" i="11" s="1"/>
  <c r="D1507" i="11"/>
  <c r="E1507" i="11"/>
  <c r="F1507" i="11"/>
  <c r="G1507" i="11"/>
  <c r="H1507" i="11"/>
  <c r="C509" i="11"/>
  <c r="K509" i="11" s="1"/>
  <c r="D509" i="11"/>
  <c r="E509" i="11"/>
  <c r="F509" i="11"/>
  <c r="G509" i="11"/>
  <c r="H509" i="11"/>
  <c r="C510" i="11"/>
  <c r="K510" i="11" s="1"/>
  <c r="D510" i="11"/>
  <c r="E510" i="11"/>
  <c r="F510" i="11"/>
  <c r="G510" i="11"/>
  <c r="H510" i="11"/>
  <c r="C511" i="11"/>
  <c r="K511" i="11" s="1"/>
  <c r="D511" i="11"/>
  <c r="E511" i="11"/>
  <c r="F511" i="11"/>
  <c r="G511" i="11"/>
  <c r="H511" i="11"/>
  <c r="C512" i="11"/>
  <c r="K512" i="11" s="1"/>
  <c r="D512" i="11"/>
  <c r="E512" i="11"/>
  <c r="F512" i="11"/>
  <c r="G512" i="11"/>
  <c r="H512" i="11"/>
  <c r="C513" i="11"/>
  <c r="K513" i="11" s="1"/>
  <c r="D513" i="11"/>
  <c r="E513" i="11"/>
  <c r="F513" i="11"/>
  <c r="G513" i="11"/>
  <c r="H513" i="11"/>
  <c r="C514" i="11"/>
  <c r="K514" i="11" s="1"/>
  <c r="D514" i="11"/>
  <c r="E514" i="11"/>
  <c r="F514" i="11"/>
  <c r="G514" i="11"/>
  <c r="H514" i="11"/>
  <c r="C515" i="11"/>
  <c r="K515" i="11" s="1"/>
  <c r="D515" i="11"/>
  <c r="E515" i="11"/>
  <c r="F515" i="11"/>
  <c r="G515" i="11"/>
  <c r="H515" i="11"/>
  <c r="C516" i="11"/>
  <c r="K516" i="11" s="1"/>
  <c r="D516" i="11"/>
  <c r="E516" i="11"/>
  <c r="F516" i="11"/>
  <c r="G516" i="11"/>
  <c r="H516" i="11"/>
  <c r="C517" i="11"/>
  <c r="K517" i="11" s="1"/>
  <c r="D517" i="11"/>
  <c r="E517" i="11"/>
  <c r="F517" i="11"/>
  <c r="G517" i="11"/>
  <c r="H517" i="11"/>
  <c r="C518" i="11"/>
  <c r="K518" i="11" s="1"/>
  <c r="D518" i="11"/>
  <c r="E518" i="11"/>
  <c r="F518" i="11"/>
  <c r="G518" i="11"/>
  <c r="H518" i="11"/>
  <c r="C519" i="11"/>
  <c r="K519" i="11" s="1"/>
  <c r="D519" i="11"/>
  <c r="E519" i="11"/>
  <c r="F519" i="11"/>
  <c r="G519" i="11"/>
  <c r="H519" i="11"/>
  <c r="C520" i="11"/>
  <c r="K520" i="11" s="1"/>
  <c r="D520" i="11"/>
  <c r="E520" i="11"/>
  <c r="F520" i="11"/>
  <c r="G520" i="11"/>
  <c r="H520" i="11"/>
  <c r="C521" i="11"/>
  <c r="K521" i="11" s="1"/>
  <c r="D521" i="11"/>
  <c r="E521" i="11"/>
  <c r="F521" i="11"/>
  <c r="G521" i="11"/>
  <c r="H521" i="11"/>
  <c r="C522" i="11"/>
  <c r="K522" i="11" s="1"/>
  <c r="D522" i="11"/>
  <c r="E522" i="11"/>
  <c r="F522" i="11"/>
  <c r="G522" i="11"/>
  <c r="H522" i="11"/>
  <c r="C523" i="11"/>
  <c r="K523" i="11" s="1"/>
  <c r="D523" i="11"/>
  <c r="E523" i="11"/>
  <c r="F523" i="11"/>
  <c r="G523" i="11"/>
  <c r="H523" i="11"/>
  <c r="C524" i="11"/>
  <c r="K524" i="11" s="1"/>
  <c r="D524" i="11"/>
  <c r="E524" i="11"/>
  <c r="F524" i="11"/>
  <c r="G524" i="11"/>
  <c r="H524" i="11"/>
  <c r="C525" i="11"/>
  <c r="K525" i="11" s="1"/>
  <c r="D525" i="11"/>
  <c r="E525" i="11"/>
  <c r="F525" i="11"/>
  <c r="G525" i="11"/>
  <c r="H525" i="11"/>
  <c r="C526" i="11"/>
  <c r="K526" i="11" s="1"/>
  <c r="D526" i="11"/>
  <c r="E526" i="11"/>
  <c r="F526" i="11"/>
  <c r="G526" i="11"/>
  <c r="H526" i="11"/>
  <c r="C527" i="11"/>
  <c r="K527" i="11" s="1"/>
  <c r="D527" i="11"/>
  <c r="E527" i="11"/>
  <c r="F527" i="11"/>
  <c r="G527" i="11"/>
  <c r="H527" i="11"/>
  <c r="C528" i="11"/>
  <c r="K528" i="11" s="1"/>
  <c r="D528" i="11"/>
  <c r="E528" i="11"/>
  <c r="F528" i="11"/>
  <c r="G528" i="11"/>
  <c r="H528" i="11"/>
  <c r="C529" i="11"/>
  <c r="K529" i="11" s="1"/>
  <c r="D529" i="11"/>
  <c r="E529" i="11"/>
  <c r="F529" i="11"/>
  <c r="G529" i="11"/>
  <c r="H529" i="11"/>
  <c r="C530" i="11"/>
  <c r="K530" i="11" s="1"/>
  <c r="D530" i="11"/>
  <c r="E530" i="11"/>
  <c r="F530" i="11"/>
  <c r="G530" i="11"/>
  <c r="H530" i="11"/>
  <c r="C531" i="11"/>
  <c r="K531" i="11" s="1"/>
  <c r="D531" i="11"/>
  <c r="E531" i="11"/>
  <c r="F531" i="11"/>
  <c r="G531" i="11"/>
  <c r="H531" i="11"/>
  <c r="C532" i="11"/>
  <c r="K532" i="11" s="1"/>
  <c r="D532" i="11"/>
  <c r="E532" i="11"/>
  <c r="F532" i="11"/>
  <c r="G532" i="11"/>
  <c r="H532" i="11"/>
  <c r="C533" i="11"/>
  <c r="K533" i="11" s="1"/>
  <c r="D533" i="11"/>
  <c r="E533" i="11"/>
  <c r="F533" i="11"/>
  <c r="G533" i="11"/>
  <c r="H533" i="11"/>
  <c r="C534" i="11"/>
  <c r="K534" i="11" s="1"/>
  <c r="D534" i="11"/>
  <c r="E534" i="11"/>
  <c r="F534" i="11"/>
  <c r="G534" i="11"/>
  <c r="H534" i="11"/>
  <c r="C535" i="11"/>
  <c r="K535" i="11" s="1"/>
  <c r="D535" i="11"/>
  <c r="E535" i="11"/>
  <c r="F535" i="11"/>
  <c r="G535" i="11"/>
  <c r="H535" i="11"/>
  <c r="C536" i="11"/>
  <c r="K536" i="11" s="1"/>
  <c r="D536" i="11"/>
  <c r="E536" i="11"/>
  <c r="F536" i="11"/>
  <c r="G536" i="11"/>
  <c r="H536" i="11"/>
  <c r="C537" i="11"/>
  <c r="K537" i="11" s="1"/>
  <c r="D537" i="11"/>
  <c r="E537" i="11"/>
  <c r="F537" i="11"/>
  <c r="G537" i="11"/>
  <c r="H537" i="11"/>
  <c r="C538" i="11"/>
  <c r="K538" i="11" s="1"/>
  <c r="D538" i="11"/>
  <c r="E538" i="11"/>
  <c r="F538" i="11"/>
  <c r="G538" i="11"/>
  <c r="H538" i="11"/>
  <c r="C539" i="11"/>
  <c r="K539" i="11" s="1"/>
  <c r="D539" i="11"/>
  <c r="E539" i="11"/>
  <c r="F539" i="11"/>
  <c r="G539" i="11"/>
  <c r="H539" i="11"/>
  <c r="C540" i="11"/>
  <c r="K540" i="11" s="1"/>
  <c r="D540" i="11"/>
  <c r="E540" i="11"/>
  <c r="F540" i="11"/>
  <c r="G540" i="11"/>
  <c r="H540" i="11"/>
  <c r="C541" i="11"/>
  <c r="K541" i="11" s="1"/>
  <c r="D541" i="11"/>
  <c r="E541" i="11"/>
  <c r="F541" i="11"/>
  <c r="G541" i="11"/>
  <c r="H541" i="11"/>
  <c r="C542" i="11"/>
  <c r="K542" i="11" s="1"/>
  <c r="D542" i="11"/>
  <c r="E542" i="11"/>
  <c r="F542" i="11"/>
  <c r="G542" i="11"/>
  <c r="H542" i="11"/>
  <c r="C543" i="11"/>
  <c r="K543" i="11" s="1"/>
  <c r="D543" i="11"/>
  <c r="E543" i="11"/>
  <c r="F543" i="11"/>
  <c r="G543" i="11"/>
  <c r="H543" i="11"/>
  <c r="C544" i="11"/>
  <c r="K544" i="11" s="1"/>
  <c r="D544" i="11"/>
  <c r="E544" i="11"/>
  <c r="F544" i="11"/>
  <c r="G544" i="11"/>
  <c r="H544" i="11"/>
  <c r="C545" i="11"/>
  <c r="K545" i="11" s="1"/>
  <c r="D545" i="11"/>
  <c r="E545" i="11"/>
  <c r="F545" i="11"/>
  <c r="G545" i="11"/>
  <c r="H545" i="11"/>
  <c r="C546" i="11"/>
  <c r="K546" i="11" s="1"/>
  <c r="D546" i="11"/>
  <c r="E546" i="11"/>
  <c r="F546" i="11"/>
  <c r="G546" i="11"/>
  <c r="H546" i="11"/>
  <c r="C547" i="11"/>
  <c r="K547" i="11" s="1"/>
  <c r="D547" i="11"/>
  <c r="E547" i="11"/>
  <c r="F547" i="11"/>
  <c r="G547" i="11"/>
  <c r="H547" i="11"/>
  <c r="C548" i="11"/>
  <c r="K548" i="11" s="1"/>
  <c r="D548" i="11"/>
  <c r="E548" i="11"/>
  <c r="F548" i="11"/>
  <c r="G548" i="11"/>
  <c r="H548" i="11"/>
  <c r="C549" i="11"/>
  <c r="K549" i="11" s="1"/>
  <c r="D549" i="11"/>
  <c r="E549" i="11"/>
  <c r="F549" i="11"/>
  <c r="G549" i="11"/>
  <c r="H549" i="11"/>
  <c r="C550" i="11"/>
  <c r="K550" i="11" s="1"/>
  <c r="D550" i="11"/>
  <c r="E550" i="11"/>
  <c r="F550" i="11"/>
  <c r="G550" i="11"/>
  <c r="H550" i="11"/>
  <c r="C551" i="11"/>
  <c r="K551" i="11" s="1"/>
  <c r="D551" i="11"/>
  <c r="E551" i="11"/>
  <c r="F551" i="11"/>
  <c r="G551" i="11"/>
  <c r="H551" i="11"/>
  <c r="C552" i="11"/>
  <c r="K552" i="11" s="1"/>
  <c r="D552" i="11"/>
  <c r="E552" i="11"/>
  <c r="F552" i="11"/>
  <c r="G552" i="11"/>
  <c r="H552" i="11"/>
  <c r="C553" i="11"/>
  <c r="K553" i="11" s="1"/>
  <c r="D553" i="11"/>
  <c r="E553" i="11"/>
  <c r="F553" i="11"/>
  <c r="G553" i="11"/>
  <c r="H553" i="11"/>
  <c r="C554" i="11"/>
  <c r="K554" i="11" s="1"/>
  <c r="D554" i="11"/>
  <c r="E554" i="11"/>
  <c r="F554" i="11"/>
  <c r="G554" i="11"/>
  <c r="H554" i="11"/>
  <c r="C555" i="11"/>
  <c r="K555" i="11" s="1"/>
  <c r="D555" i="11"/>
  <c r="E555" i="11"/>
  <c r="F555" i="11"/>
  <c r="G555" i="11"/>
  <c r="H555" i="11"/>
  <c r="C556" i="11"/>
  <c r="K556" i="11" s="1"/>
  <c r="D556" i="11"/>
  <c r="E556" i="11"/>
  <c r="F556" i="11"/>
  <c r="G556" i="11"/>
  <c r="H556" i="11"/>
  <c r="C557" i="11"/>
  <c r="K557" i="11" s="1"/>
  <c r="D557" i="11"/>
  <c r="E557" i="11"/>
  <c r="F557" i="11"/>
  <c r="G557" i="11"/>
  <c r="H557" i="11"/>
  <c r="C558" i="11"/>
  <c r="K558" i="11" s="1"/>
  <c r="D558" i="11"/>
  <c r="E558" i="11"/>
  <c r="F558" i="11"/>
  <c r="G558" i="11"/>
  <c r="H558" i="11"/>
  <c r="C559" i="11"/>
  <c r="K559" i="11" s="1"/>
  <c r="D559" i="11"/>
  <c r="E559" i="11"/>
  <c r="F559" i="11"/>
  <c r="G559" i="11"/>
  <c r="H559" i="11"/>
  <c r="C560" i="11"/>
  <c r="K560" i="11" s="1"/>
  <c r="D560" i="11"/>
  <c r="E560" i="11"/>
  <c r="F560" i="11"/>
  <c r="G560" i="11"/>
  <c r="H560" i="11"/>
  <c r="C561" i="11"/>
  <c r="K561" i="11" s="1"/>
  <c r="D561" i="11"/>
  <c r="E561" i="11"/>
  <c r="F561" i="11"/>
  <c r="G561" i="11"/>
  <c r="H561" i="11"/>
  <c r="C562" i="11"/>
  <c r="K562" i="11" s="1"/>
  <c r="D562" i="11"/>
  <c r="E562" i="11"/>
  <c r="F562" i="11"/>
  <c r="G562" i="11"/>
  <c r="H562" i="11"/>
  <c r="C563" i="11"/>
  <c r="K563" i="11" s="1"/>
  <c r="D563" i="11"/>
  <c r="E563" i="11"/>
  <c r="F563" i="11"/>
  <c r="G563" i="11"/>
  <c r="H563" i="11"/>
  <c r="C564" i="11"/>
  <c r="K564" i="11" s="1"/>
  <c r="D564" i="11"/>
  <c r="E564" i="11"/>
  <c r="F564" i="11"/>
  <c r="G564" i="11"/>
  <c r="H564" i="11"/>
  <c r="C565" i="11"/>
  <c r="K565" i="11" s="1"/>
  <c r="D565" i="11"/>
  <c r="E565" i="11"/>
  <c r="F565" i="11"/>
  <c r="G565" i="11"/>
  <c r="H565" i="11"/>
  <c r="C566" i="11"/>
  <c r="K566" i="11" s="1"/>
  <c r="D566" i="11"/>
  <c r="E566" i="11"/>
  <c r="F566" i="11"/>
  <c r="G566" i="11"/>
  <c r="H566" i="11"/>
  <c r="C567" i="11"/>
  <c r="K567" i="11" s="1"/>
  <c r="D567" i="11"/>
  <c r="E567" i="11"/>
  <c r="F567" i="11"/>
  <c r="G567" i="11"/>
  <c r="H567" i="11"/>
  <c r="C568" i="11"/>
  <c r="K568" i="11" s="1"/>
  <c r="D568" i="11"/>
  <c r="E568" i="11"/>
  <c r="F568" i="11"/>
  <c r="G568" i="11"/>
  <c r="H568" i="11"/>
  <c r="C569" i="11"/>
  <c r="K569" i="11" s="1"/>
  <c r="D569" i="11"/>
  <c r="E569" i="11"/>
  <c r="F569" i="11"/>
  <c r="G569" i="11"/>
  <c r="H569" i="11"/>
  <c r="C570" i="11"/>
  <c r="K570" i="11" s="1"/>
  <c r="D570" i="11"/>
  <c r="E570" i="11"/>
  <c r="F570" i="11"/>
  <c r="G570" i="11"/>
  <c r="H570" i="11"/>
  <c r="C571" i="11"/>
  <c r="K571" i="11" s="1"/>
  <c r="D571" i="11"/>
  <c r="E571" i="11"/>
  <c r="F571" i="11"/>
  <c r="G571" i="11"/>
  <c r="H571" i="11"/>
  <c r="C572" i="11"/>
  <c r="K572" i="11" s="1"/>
  <c r="D572" i="11"/>
  <c r="E572" i="11"/>
  <c r="F572" i="11"/>
  <c r="G572" i="11"/>
  <c r="H572" i="11"/>
  <c r="C573" i="11"/>
  <c r="K573" i="11" s="1"/>
  <c r="D573" i="11"/>
  <c r="E573" i="11"/>
  <c r="F573" i="11"/>
  <c r="G573" i="11"/>
  <c r="H573" i="11"/>
  <c r="C574" i="11"/>
  <c r="K574" i="11" s="1"/>
  <c r="D574" i="11"/>
  <c r="E574" i="11"/>
  <c r="F574" i="11"/>
  <c r="G574" i="11"/>
  <c r="H574" i="11"/>
  <c r="C575" i="11"/>
  <c r="K575" i="11" s="1"/>
  <c r="D575" i="11"/>
  <c r="E575" i="11"/>
  <c r="F575" i="11"/>
  <c r="G575" i="11"/>
  <c r="H575" i="11"/>
  <c r="C576" i="11"/>
  <c r="K576" i="11" s="1"/>
  <c r="D576" i="11"/>
  <c r="E576" i="11"/>
  <c r="F576" i="11"/>
  <c r="G576" i="11"/>
  <c r="H576" i="11"/>
  <c r="C577" i="11"/>
  <c r="K577" i="11" s="1"/>
  <c r="D577" i="11"/>
  <c r="E577" i="11"/>
  <c r="F577" i="11"/>
  <c r="G577" i="11"/>
  <c r="H577" i="11"/>
  <c r="C578" i="11"/>
  <c r="K578" i="11" s="1"/>
  <c r="D578" i="11"/>
  <c r="E578" i="11"/>
  <c r="F578" i="11"/>
  <c r="G578" i="11"/>
  <c r="H578" i="11"/>
  <c r="C579" i="11"/>
  <c r="K579" i="11" s="1"/>
  <c r="D579" i="11"/>
  <c r="E579" i="11"/>
  <c r="F579" i="11"/>
  <c r="G579" i="11"/>
  <c r="H579" i="11"/>
  <c r="C580" i="11"/>
  <c r="K580" i="11" s="1"/>
  <c r="D580" i="11"/>
  <c r="E580" i="11"/>
  <c r="F580" i="11"/>
  <c r="G580" i="11"/>
  <c r="H580" i="11"/>
  <c r="C581" i="11"/>
  <c r="K581" i="11" s="1"/>
  <c r="D581" i="11"/>
  <c r="E581" i="11"/>
  <c r="F581" i="11"/>
  <c r="G581" i="11"/>
  <c r="H581" i="11"/>
  <c r="C582" i="11"/>
  <c r="K582" i="11" s="1"/>
  <c r="D582" i="11"/>
  <c r="E582" i="11"/>
  <c r="F582" i="11"/>
  <c r="G582" i="11"/>
  <c r="H582" i="11"/>
  <c r="C583" i="11"/>
  <c r="K583" i="11" s="1"/>
  <c r="D583" i="11"/>
  <c r="E583" i="11"/>
  <c r="F583" i="11"/>
  <c r="G583" i="11"/>
  <c r="H583" i="11"/>
  <c r="C584" i="11"/>
  <c r="K584" i="11" s="1"/>
  <c r="D584" i="11"/>
  <c r="E584" i="11"/>
  <c r="F584" i="11"/>
  <c r="G584" i="11"/>
  <c r="H584" i="11"/>
  <c r="C585" i="11"/>
  <c r="K585" i="11" s="1"/>
  <c r="D585" i="11"/>
  <c r="E585" i="11"/>
  <c r="F585" i="11"/>
  <c r="G585" i="11"/>
  <c r="H585" i="11"/>
  <c r="C586" i="11"/>
  <c r="K586" i="11" s="1"/>
  <c r="D586" i="11"/>
  <c r="E586" i="11"/>
  <c r="F586" i="11"/>
  <c r="G586" i="11"/>
  <c r="H586" i="11"/>
  <c r="C587" i="11"/>
  <c r="K587" i="11" s="1"/>
  <c r="D587" i="11"/>
  <c r="E587" i="11"/>
  <c r="F587" i="11"/>
  <c r="G587" i="11"/>
  <c r="H587" i="11"/>
  <c r="C588" i="11"/>
  <c r="K588" i="11" s="1"/>
  <c r="D588" i="11"/>
  <c r="E588" i="11"/>
  <c r="F588" i="11"/>
  <c r="G588" i="11"/>
  <c r="H588" i="11"/>
  <c r="C589" i="11"/>
  <c r="K589" i="11" s="1"/>
  <c r="D589" i="11"/>
  <c r="E589" i="11"/>
  <c r="F589" i="11"/>
  <c r="G589" i="11"/>
  <c r="H589" i="11"/>
  <c r="C590" i="11"/>
  <c r="K590" i="11" s="1"/>
  <c r="D590" i="11"/>
  <c r="E590" i="11"/>
  <c r="F590" i="11"/>
  <c r="G590" i="11"/>
  <c r="H590" i="11"/>
  <c r="C591" i="11"/>
  <c r="K591" i="11" s="1"/>
  <c r="D591" i="11"/>
  <c r="E591" i="11"/>
  <c r="F591" i="11"/>
  <c r="G591" i="11"/>
  <c r="H591" i="11"/>
  <c r="C592" i="11"/>
  <c r="K592" i="11" s="1"/>
  <c r="D592" i="11"/>
  <c r="E592" i="11"/>
  <c r="F592" i="11"/>
  <c r="G592" i="11"/>
  <c r="H592" i="11"/>
  <c r="C593" i="11"/>
  <c r="K593" i="11" s="1"/>
  <c r="D593" i="11"/>
  <c r="E593" i="11"/>
  <c r="F593" i="11"/>
  <c r="G593" i="11"/>
  <c r="H593" i="11"/>
  <c r="C594" i="11"/>
  <c r="K594" i="11" s="1"/>
  <c r="D594" i="11"/>
  <c r="E594" i="11"/>
  <c r="F594" i="11"/>
  <c r="G594" i="11"/>
  <c r="H594" i="11"/>
  <c r="C595" i="11"/>
  <c r="K595" i="11" s="1"/>
  <c r="D595" i="11"/>
  <c r="E595" i="11"/>
  <c r="F595" i="11"/>
  <c r="G595" i="11"/>
  <c r="H595" i="11"/>
  <c r="C596" i="11"/>
  <c r="K596" i="11" s="1"/>
  <c r="D596" i="11"/>
  <c r="E596" i="11"/>
  <c r="F596" i="11"/>
  <c r="G596" i="11"/>
  <c r="H596" i="11"/>
  <c r="C597" i="11"/>
  <c r="K597" i="11" s="1"/>
  <c r="D597" i="11"/>
  <c r="E597" i="11"/>
  <c r="F597" i="11"/>
  <c r="G597" i="11"/>
  <c r="H597" i="11"/>
  <c r="C598" i="11"/>
  <c r="K598" i="11" s="1"/>
  <c r="D598" i="11"/>
  <c r="E598" i="11"/>
  <c r="F598" i="11"/>
  <c r="G598" i="11"/>
  <c r="H598" i="11"/>
  <c r="C599" i="11"/>
  <c r="K599" i="11" s="1"/>
  <c r="D599" i="11"/>
  <c r="E599" i="11"/>
  <c r="F599" i="11"/>
  <c r="G599" i="11"/>
  <c r="H599" i="11"/>
  <c r="C600" i="11"/>
  <c r="K600" i="11" s="1"/>
  <c r="D600" i="11"/>
  <c r="E600" i="11"/>
  <c r="F600" i="11"/>
  <c r="G600" i="11"/>
  <c r="H600" i="11"/>
  <c r="C601" i="11"/>
  <c r="K601" i="11" s="1"/>
  <c r="D601" i="11"/>
  <c r="E601" i="11"/>
  <c r="F601" i="11"/>
  <c r="G601" i="11"/>
  <c r="H601" i="11"/>
  <c r="C602" i="11"/>
  <c r="K602" i="11" s="1"/>
  <c r="D602" i="11"/>
  <c r="E602" i="11"/>
  <c r="F602" i="11"/>
  <c r="G602" i="11"/>
  <c r="H602" i="11"/>
  <c r="C603" i="11"/>
  <c r="K603" i="11" s="1"/>
  <c r="D603" i="11"/>
  <c r="E603" i="11"/>
  <c r="F603" i="11"/>
  <c r="G603" i="11"/>
  <c r="H603" i="11"/>
  <c r="C604" i="11"/>
  <c r="K604" i="11" s="1"/>
  <c r="D604" i="11"/>
  <c r="E604" i="11"/>
  <c r="F604" i="11"/>
  <c r="G604" i="11"/>
  <c r="H604" i="11"/>
  <c r="C605" i="11"/>
  <c r="K605" i="11" s="1"/>
  <c r="D605" i="11"/>
  <c r="E605" i="11"/>
  <c r="F605" i="11"/>
  <c r="G605" i="11"/>
  <c r="H605" i="11"/>
  <c r="C606" i="11"/>
  <c r="K606" i="11" s="1"/>
  <c r="D606" i="11"/>
  <c r="E606" i="11"/>
  <c r="F606" i="11"/>
  <c r="G606" i="11"/>
  <c r="H606" i="11"/>
  <c r="C607" i="11"/>
  <c r="K607" i="11" s="1"/>
  <c r="D607" i="11"/>
  <c r="E607" i="11"/>
  <c r="F607" i="11"/>
  <c r="G607" i="11"/>
  <c r="H607" i="11"/>
  <c r="C608" i="11"/>
  <c r="K608" i="11" s="1"/>
  <c r="D608" i="11"/>
  <c r="E608" i="11"/>
  <c r="F608" i="11"/>
  <c r="G608" i="11"/>
  <c r="H608" i="11"/>
  <c r="C609" i="11"/>
  <c r="K609" i="11" s="1"/>
  <c r="D609" i="11"/>
  <c r="E609" i="11"/>
  <c r="F609" i="11"/>
  <c r="G609" i="11"/>
  <c r="H609" i="11"/>
  <c r="C610" i="11"/>
  <c r="K610" i="11" s="1"/>
  <c r="D610" i="11"/>
  <c r="E610" i="11"/>
  <c r="F610" i="11"/>
  <c r="G610" i="11"/>
  <c r="H610" i="11"/>
  <c r="C611" i="11"/>
  <c r="K611" i="11" s="1"/>
  <c r="D611" i="11"/>
  <c r="E611" i="11"/>
  <c r="F611" i="11"/>
  <c r="G611" i="11"/>
  <c r="H611" i="11"/>
  <c r="C612" i="11"/>
  <c r="K612" i="11" s="1"/>
  <c r="D612" i="11"/>
  <c r="E612" i="11"/>
  <c r="F612" i="11"/>
  <c r="G612" i="11"/>
  <c r="H612" i="11"/>
  <c r="C613" i="11"/>
  <c r="K613" i="11" s="1"/>
  <c r="D613" i="11"/>
  <c r="E613" i="11"/>
  <c r="F613" i="11"/>
  <c r="G613" i="11"/>
  <c r="H613" i="11"/>
  <c r="C614" i="11"/>
  <c r="K614" i="11" s="1"/>
  <c r="D614" i="11"/>
  <c r="E614" i="11"/>
  <c r="F614" i="11"/>
  <c r="G614" i="11"/>
  <c r="H614" i="11"/>
  <c r="C615" i="11"/>
  <c r="K615" i="11" s="1"/>
  <c r="D615" i="11"/>
  <c r="E615" i="11"/>
  <c r="F615" i="11"/>
  <c r="G615" i="11"/>
  <c r="H615" i="11"/>
  <c r="C616" i="11"/>
  <c r="K616" i="11" s="1"/>
  <c r="D616" i="11"/>
  <c r="E616" i="11"/>
  <c r="F616" i="11"/>
  <c r="G616" i="11"/>
  <c r="H616" i="11"/>
  <c r="C617" i="11"/>
  <c r="K617" i="11" s="1"/>
  <c r="D617" i="11"/>
  <c r="E617" i="11"/>
  <c r="F617" i="11"/>
  <c r="G617" i="11"/>
  <c r="H617" i="11"/>
  <c r="C618" i="11"/>
  <c r="K618" i="11" s="1"/>
  <c r="D618" i="11"/>
  <c r="E618" i="11"/>
  <c r="F618" i="11"/>
  <c r="G618" i="11"/>
  <c r="H618" i="11"/>
  <c r="C619" i="11"/>
  <c r="K619" i="11" s="1"/>
  <c r="D619" i="11"/>
  <c r="E619" i="11"/>
  <c r="F619" i="11"/>
  <c r="G619" i="11"/>
  <c r="H619" i="11"/>
  <c r="C620" i="11"/>
  <c r="K620" i="11" s="1"/>
  <c r="D620" i="11"/>
  <c r="E620" i="11"/>
  <c r="F620" i="11"/>
  <c r="G620" i="11"/>
  <c r="H620" i="11"/>
  <c r="C621" i="11"/>
  <c r="K621" i="11" s="1"/>
  <c r="D621" i="11"/>
  <c r="E621" i="11"/>
  <c r="F621" i="11"/>
  <c r="G621" i="11"/>
  <c r="H621" i="11"/>
  <c r="C622" i="11"/>
  <c r="K622" i="11" s="1"/>
  <c r="D622" i="11"/>
  <c r="E622" i="11"/>
  <c r="F622" i="11"/>
  <c r="G622" i="11"/>
  <c r="H622" i="11"/>
  <c r="C623" i="11"/>
  <c r="K623" i="11" s="1"/>
  <c r="D623" i="11"/>
  <c r="E623" i="11"/>
  <c r="F623" i="11"/>
  <c r="G623" i="11"/>
  <c r="H623" i="11"/>
  <c r="C624" i="11"/>
  <c r="K624" i="11" s="1"/>
  <c r="D624" i="11"/>
  <c r="E624" i="11"/>
  <c r="F624" i="11"/>
  <c r="G624" i="11"/>
  <c r="H624" i="11"/>
  <c r="C625" i="11"/>
  <c r="K625" i="11" s="1"/>
  <c r="D625" i="11"/>
  <c r="E625" i="11"/>
  <c r="F625" i="11"/>
  <c r="G625" i="11"/>
  <c r="H625" i="11"/>
  <c r="C626" i="11"/>
  <c r="K626" i="11" s="1"/>
  <c r="D626" i="11"/>
  <c r="E626" i="11"/>
  <c r="F626" i="11"/>
  <c r="G626" i="11"/>
  <c r="H626" i="11"/>
  <c r="C627" i="11"/>
  <c r="K627" i="11" s="1"/>
  <c r="D627" i="11"/>
  <c r="E627" i="11"/>
  <c r="F627" i="11"/>
  <c r="G627" i="11"/>
  <c r="H627" i="11"/>
  <c r="C628" i="11"/>
  <c r="K628" i="11" s="1"/>
  <c r="D628" i="11"/>
  <c r="E628" i="11"/>
  <c r="F628" i="11"/>
  <c r="G628" i="11"/>
  <c r="H628" i="11"/>
  <c r="C629" i="11"/>
  <c r="K629" i="11" s="1"/>
  <c r="D629" i="11"/>
  <c r="E629" i="11"/>
  <c r="F629" i="11"/>
  <c r="G629" i="11"/>
  <c r="H629" i="11"/>
  <c r="C630" i="11"/>
  <c r="K630" i="11" s="1"/>
  <c r="D630" i="11"/>
  <c r="E630" i="11"/>
  <c r="F630" i="11"/>
  <c r="G630" i="11"/>
  <c r="H630" i="11"/>
  <c r="C631" i="11"/>
  <c r="K631" i="11" s="1"/>
  <c r="D631" i="11"/>
  <c r="E631" i="11"/>
  <c r="F631" i="11"/>
  <c r="G631" i="11"/>
  <c r="H631" i="11"/>
  <c r="C632" i="11"/>
  <c r="K632" i="11" s="1"/>
  <c r="D632" i="11"/>
  <c r="E632" i="11"/>
  <c r="F632" i="11"/>
  <c r="G632" i="11"/>
  <c r="H632" i="11"/>
  <c r="C633" i="11"/>
  <c r="K633" i="11" s="1"/>
  <c r="D633" i="11"/>
  <c r="E633" i="11"/>
  <c r="F633" i="11"/>
  <c r="G633" i="11"/>
  <c r="H633" i="11"/>
  <c r="C634" i="11"/>
  <c r="K634" i="11" s="1"/>
  <c r="D634" i="11"/>
  <c r="E634" i="11"/>
  <c r="F634" i="11"/>
  <c r="G634" i="11"/>
  <c r="H634" i="11"/>
  <c r="C635" i="11"/>
  <c r="K635" i="11" s="1"/>
  <c r="D635" i="11"/>
  <c r="E635" i="11"/>
  <c r="F635" i="11"/>
  <c r="G635" i="11"/>
  <c r="H635" i="11"/>
  <c r="C636" i="11"/>
  <c r="K636" i="11" s="1"/>
  <c r="D636" i="11"/>
  <c r="E636" i="11"/>
  <c r="F636" i="11"/>
  <c r="G636" i="11"/>
  <c r="H636" i="11"/>
  <c r="C637" i="11"/>
  <c r="K637" i="11" s="1"/>
  <c r="D637" i="11"/>
  <c r="E637" i="11"/>
  <c r="F637" i="11"/>
  <c r="G637" i="11"/>
  <c r="H637" i="11"/>
  <c r="C638" i="11"/>
  <c r="K638" i="11" s="1"/>
  <c r="D638" i="11"/>
  <c r="E638" i="11"/>
  <c r="F638" i="11"/>
  <c r="G638" i="11"/>
  <c r="H638" i="11"/>
  <c r="C639" i="11"/>
  <c r="K639" i="11" s="1"/>
  <c r="D639" i="11"/>
  <c r="E639" i="11"/>
  <c r="F639" i="11"/>
  <c r="G639" i="11"/>
  <c r="H639" i="11"/>
  <c r="C640" i="11"/>
  <c r="K640" i="11" s="1"/>
  <c r="D640" i="11"/>
  <c r="E640" i="11"/>
  <c r="F640" i="11"/>
  <c r="G640" i="11"/>
  <c r="H640" i="11"/>
  <c r="C641" i="11"/>
  <c r="K641" i="11" s="1"/>
  <c r="D641" i="11"/>
  <c r="E641" i="11"/>
  <c r="F641" i="11"/>
  <c r="G641" i="11"/>
  <c r="H641" i="11"/>
  <c r="C642" i="11"/>
  <c r="K642" i="11" s="1"/>
  <c r="D642" i="11"/>
  <c r="E642" i="11"/>
  <c r="F642" i="11"/>
  <c r="G642" i="11"/>
  <c r="H642" i="11"/>
  <c r="C643" i="11"/>
  <c r="K643" i="11" s="1"/>
  <c r="D643" i="11"/>
  <c r="E643" i="11"/>
  <c r="F643" i="11"/>
  <c r="G643" i="11"/>
  <c r="H643" i="11"/>
  <c r="C644" i="11"/>
  <c r="K644" i="11" s="1"/>
  <c r="D644" i="11"/>
  <c r="E644" i="11"/>
  <c r="F644" i="11"/>
  <c r="G644" i="11"/>
  <c r="H644" i="11"/>
  <c r="C645" i="11"/>
  <c r="K645" i="11" s="1"/>
  <c r="D645" i="11"/>
  <c r="E645" i="11"/>
  <c r="F645" i="11"/>
  <c r="G645" i="11"/>
  <c r="H645" i="11"/>
  <c r="C646" i="11"/>
  <c r="K646" i="11" s="1"/>
  <c r="D646" i="11"/>
  <c r="E646" i="11"/>
  <c r="F646" i="11"/>
  <c r="G646" i="11"/>
  <c r="H646" i="11"/>
  <c r="C647" i="11"/>
  <c r="K647" i="11" s="1"/>
  <c r="D647" i="11"/>
  <c r="E647" i="11"/>
  <c r="F647" i="11"/>
  <c r="G647" i="11"/>
  <c r="H647" i="11"/>
  <c r="C648" i="11"/>
  <c r="K648" i="11" s="1"/>
  <c r="D648" i="11"/>
  <c r="E648" i="11"/>
  <c r="F648" i="11"/>
  <c r="G648" i="11"/>
  <c r="H648" i="11"/>
  <c r="C649" i="11"/>
  <c r="K649" i="11" s="1"/>
  <c r="D649" i="11"/>
  <c r="E649" i="11"/>
  <c r="F649" i="11"/>
  <c r="G649" i="11"/>
  <c r="H649" i="11"/>
  <c r="C650" i="11"/>
  <c r="K650" i="11" s="1"/>
  <c r="D650" i="11"/>
  <c r="E650" i="11"/>
  <c r="F650" i="11"/>
  <c r="G650" i="11"/>
  <c r="H650" i="11"/>
  <c r="C651" i="11"/>
  <c r="K651" i="11" s="1"/>
  <c r="D651" i="11"/>
  <c r="E651" i="11"/>
  <c r="F651" i="11"/>
  <c r="G651" i="11"/>
  <c r="H651" i="11"/>
  <c r="C652" i="11"/>
  <c r="K652" i="11" s="1"/>
  <c r="D652" i="11"/>
  <c r="E652" i="11"/>
  <c r="F652" i="11"/>
  <c r="G652" i="11"/>
  <c r="H652" i="11"/>
  <c r="C653" i="11"/>
  <c r="K653" i="11" s="1"/>
  <c r="D653" i="11"/>
  <c r="E653" i="11"/>
  <c r="F653" i="11"/>
  <c r="G653" i="11"/>
  <c r="H653" i="11"/>
  <c r="C654" i="11"/>
  <c r="K654" i="11" s="1"/>
  <c r="D654" i="11"/>
  <c r="E654" i="11"/>
  <c r="F654" i="11"/>
  <c r="G654" i="11"/>
  <c r="H654" i="11"/>
  <c r="C655" i="11"/>
  <c r="K655" i="11" s="1"/>
  <c r="D655" i="11"/>
  <c r="E655" i="11"/>
  <c r="F655" i="11"/>
  <c r="G655" i="11"/>
  <c r="H655" i="11"/>
  <c r="C656" i="11"/>
  <c r="K656" i="11" s="1"/>
  <c r="D656" i="11"/>
  <c r="E656" i="11"/>
  <c r="F656" i="11"/>
  <c r="G656" i="11"/>
  <c r="H656" i="11"/>
  <c r="C657" i="11"/>
  <c r="K657" i="11" s="1"/>
  <c r="D657" i="11"/>
  <c r="E657" i="11"/>
  <c r="F657" i="11"/>
  <c r="G657" i="11"/>
  <c r="H657" i="11"/>
  <c r="C658" i="11"/>
  <c r="K658" i="11" s="1"/>
  <c r="D658" i="11"/>
  <c r="E658" i="11"/>
  <c r="F658" i="11"/>
  <c r="G658" i="11"/>
  <c r="H658" i="11"/>
  <c r="C659" i="11"/>
  <c r="K659" i="11" s="1"/>
  <c r="D659" i="11"/>
  <c r="E659" i="11"/>
  <c r="F659" i="11"/>
  <c r="G659" i="11"/>
  <c r="H659" i="11"/>
  <c r="C660" i="11"/>
  <c r="K660" i="11" s="1"/>
  <c r="D660" i="11"/>
  <c r="E660" i="11"/>
  <c r="F660" i="11"/>
  <c r="G660" i="11"/>
  <c r="H660" i="11"/>
  <c r="C661" i="11"/>
  <c r="K661" i="11" s="1"/>
  <c r="D661" i="11"/>
  <c r="E661" i="11"/>
  <c r="F661" i="11"/>
  <c r="G661" i="11"/>
  <c r="H661" i="11"/>
  <c r="C662" i="11"/>
  <c r="K662" i="11" s="1"/>
  <c r="D662" i="11"/>
  <c r="E662" i="11"/>
  <c r="F662" i="11"/>
  <c r="G662" i="11"/>
  <c r="H662" i="11"/>
  <c r="C663" i="11"/>
  <c r="K663" i="11" s="1"/>
  <c r="D663" i="11"/>
  <c r="E663" i="11"/>
  <c r="F663" i="11"/>
  <c r="G663" i="11"/>
  <c r="H663" i="11"/>
  <c r="C664" i="11"/>
  <c r="K664" i="11" s="1"/>
  <c r="D664" i="11"/>
  <c r="E664" i="11"/>
  <c r="F664" i="11"/>
  <c r="G664" i="11"/>
  <c r="H664" i="11"/>
  <c r="C665" i="11"/>
  <c r="K665" i="11" s="1"/>
  <c r="D665" i="11"/>
  <c r="E665" i="11"/>
  <c r="F665" i="11"/>
  <c r="G665" i="11"/>
  <c r="H665" i="11"/>
  <c r="C666" i="11"/>
  <c r="K666" i="11" s="1"/>
  <c r="D666" i="11"/>
  <c r="E666" i="11"/>
  <c r="F666" i="11"/>
  <c r="G666" i="11"/>
  <c r="H666" i="11"/>
  <c r="C667" i="11"/>
  <c r="K667" i="11" s="1"/>
  <c r="D667" i="11"/>
  <c r="E667" i="11"/>
  <c r="F667" i="11"/>
  <c r="G667" i="11"/>
  <c r="H667" i="11"/>
  <c r="C668" i="11"/>
  <c r="K668" i="11" s="1"/>
  <c r="D668" i="11"/>
  <c r="E668" i="11"/>
  <c r="F668" i="11"/>
  <c r="G668" i="11"/>
  <c r="H668" i="11"/>
  <c r="C669" i="11"/>
  <c r="K669" i="11" s="1"/>
  <c r="D669" i="11"/>
  <c r="E669" i="11"/>
  <c r="F669" i="11"/>
  <c r="G669" i="11"/>
  <c r="H669" i="11"/>
  <c r="C670" i="11"/>
  <c r="K670" i="11" s="1"/>
  <c r="D670" i="11"/>
  <c r="E670" i="11"/>
  <c r="F670" i="11"/>
  <c r="G670" i="11"/>
  <c r="H670" i="11"/>
  <c r="C671" i="11"/>
  <c r="K671" i="11" s="1"/>
  <c r="D671" i="11"/>
  <c r="E671" i="11"/>
  <c r="F671" i="11"/>
  <c r="G671" i="11"/>
  <c r="H671" i="11"/>
  <c r="C672" i="11"/>
  <c r="K672" i="11" s="1"/>
  <c r="D672" i="11"/>
  <c r="E672" i="11"/>
  <c r="F672" i="11"/>
  <c r="G672" i="11"/>
  <c r="H672" i="11"/>
  <c r="C673" i="11"/>
  <c r="K673" i="11" s="1"/>
  <c r="D673" i="11"/>
  <c r="E673" i="11"/>
  <c r="F673" i="11"/>
  <c r="G673" i="11"/>
  <c r="H673" i="11"/>
  <c r="C674" i="11"/>
  <c r="K674" i="11" s="1"/>
  <c r="D674" i="11"/>
  <c r="E674" i="11"/>
  <c r="F674" i="11"/>
  <c r="G674" i="11"/>
  <c r="H674" i="11"/>
  <c r="C675" i="11"/>
  <c r="K675" i="11" s="1"/>
  <c r="D675" i="11"/>
  <c r="E675" i="11"/>
  <c r="F675" i="11"/>
  <c r="G675" i="11"/>
  <c r="H675" i="11"/>
  <c r="C676" i="11"/>
  <c r="K676" i="11" s="1"/>
  <c r="D676" i="11"/>
  <c r="E676" i="11"/>
  <c r="F676" i="11"/>
  <c r="G676" i="11"/>
  <c r="H676" i="11"/>
  <c r="C677" i="11"/>
  <c r="K677" i="11" s="1"/>
  <c r="D677" i="11"/>
  <c r="E677" i="11"/>
  <c r="F677" i="11"/>
  <c r="G677" i="11"/>
  <c r="H677" i="11"/>
  <c r="C678" i="11"/>
  <c r="K678" i="11" s="1"/>
  <c r="D678" i="11"/>
  <c r="E678" i="11"/>
  <c r="F678" i="11"/>
  <c r="G678" i="11"/>
  <c r="H678" i="11"/>
  <c r="C679" i="11"/>
  <c r="K679" i="11" s="1"/>
  <c r="D679" i="11"/>
  <c r="E679" i="11"/>
  <c r="F679" i="11"/>
  <c r="G679" i="11"/>
  <c r="H679" i="11"/>
  <c r="C680" i="11"/>
  <c r="K680" i="11" s="1"/>
  <c r="D680" i="11"/>
  <c r="E680" i="11"/>
  <c r="F680" i="11"/>
  <c r="G680" i="11"/>
  <c r="H680" i="11"/>
  <c r="C681" i="11"/>
  <c r="K681" i="11" s="1"/>
  <c r="D681" i="11"/>
  <c r="E681" i="11"/>
  <c r="F681" i="11"/>
  <c r="G681" i="11"/>
  <c r="H681" i="11"/>
  <c r="C682" i="11"/>
  <c r="K682" i="11" s="1"/>
  <c r="D682" i="11"/>
  <c r="E682" i="11"/>
  <c r="F682" i="11"/>
  <c r="G682" i="11"/>
  <c r="H682" i="11"/>
  <c r="C683" i="11"/>
  <c r="K683" i="11" s="1"/>
  <c r="D683" i="11"/>
  <c r="E683" i="11"/>
  <c r="F683" i="11"/>
  <c r="G683" i="11"/>
  <c r="H683" i="11"/>
  <c r="C684" i="11"/>
  <c r="K684" i="11" s="1"/>
  <c r="D684" i="11"/>
  <c r="E684" i="11"/>
  <c r="F684" i="11"/>
  <c r="G684" i="11"/>
  <c r="H684" i="11"/>
  <c r="C685" i="11"/>
  <c r="K685" i="11" s="1"/>
  <c r="D685" i="11"/>
  <c r="E685" i="11"/>
  <c r="F685" i="11"/>
  <c r="G685" i="11"/>
  <c r="H685" i="11"/>
  <c r="C686" i="11"/>
  <c r="K686" i="11" s="1"/>
  <c r="D686" i="11"/>
  <c r="E686" i="11"/>
  <c r="F686" i="11"/>
  <c r="G686" i="11"/>
  <c r="H686" i="11"/>
  <c r="C687" i="11"/>
  <c r="K687" i="11" s="1"/>
  <c r="D687" i="11"/>
  <c r="E687" i="11"/>
  <c r="F687" i="11"/>
  <c r="G687" i="11"/>
  <c r="H687" i="11"/>
  <c r="C688" i="11"/>
  <c r="K688" i="11" s="1"/>
  <c r="D688" i="11"/>
  <c r="E688" i="11"/>
  <c r="F688" i="11"/>
  <c r="G688" i="11"/>
  <c r="H688" i="11"/>
  <c r="C689" i="11"/>
  <c r="K689" i="11" s="1"/>
  <c r="D689" i="11"/>
  <c r="E689" i="11"/>
  <c r="F689" i="11"/>
  <c r="G689" i="11"/>
  <c r="H689" i="11"/>
  <c r="C690" i="11"/>
  <c r="K690" i="11" s="1"/>
  <c r="D690" i="11"/>
  <c r="E690" i="11"/>
  <c r="F690" i="11"/>
  <c r="G690" i="11"/>
  <c r="H690" i="11"/>
  <c r="C691" i="11"/>
  <c r="K691" i="11" s="1"/>
  <c r="D691" i="11"/>
  <c r="E691" i="11"/>
  <c r="F691" i="11"/>
  <c r="G691" i="11"/>
  <c r="H691" i="11"/>
  <c r="C692" i="11"/>
  <c r="K692" i="11" s="1"/>
  <c r="D692" i="11"/>
  <c r="E692" i="11"/>
  <c r="F692" i="11"/>
  <c r="G692" i="11"/>
  <c r="H692" i="11"/>
  <c r="C693" i="11"/>
  <c r="K693" i="11" s="1"/>
  <c r="D693" i="11"/>
  <c r="E693" i="11"/>
  <c r="F693" i="11"/>
  <c r="G693" i="11"/>
  <c r="H693" i="11"/>
  <c r="C694" i="11"/>
  <c r="K694" i="11" s="1"/>
  <c r="D694" i="11"/>
  <c r="E694" i="11"/>
  <c r="F694" i="11"/>
  <c r="G694" i="11"/>
  <c r="H694" i="11"/>
  <c r="C695" i="11"/>
  <c r="K695" i="11" s="1"/>
  <c r="D695" i="11"/>
  <c r="E695" i="11"/>
  <c r="F695" i="11"/>
  <c r="G695" i="11"/>
  <c r="H695" i="11"/>
  <c r="C696" i="11"/>
  <c r="K696" i="11" s="1"/>
  <c r="D696" i="11"/>
  <c r="E696" i="11"/>
  <c r="F696" i="11"/>
  <c r="G696" i="11"/>
  <c r="H696" i="11"/>
  <c r="C697" i="11"/>
  <c r="K697" i="11" s="1"/>
  <c r="D697" i="11"/>
  <c r="E697" i="11"/>
  <c r="F697" i="11"/>
  <c r="G697" i="11"/>
  <c r="H697" i="11"/>
  <c r="C698" i="11"/>
  <c r="K698" i="11" s="1"/>
  <c r="D698" i="11"/>
  <c r="E698" i="11"/>
  <c r="F698" i="11"/>
  <c r="G698" i="11"/>
  <c r="H698" i="11"/>
  <c r="C699" i="11"/>
  <c r="K699" i="11" s="1"/>
  <c r="D699" i="11"/>
  <c r="E699" i="11"/>
  <c r="F699" i="11"/>
  <c r="G699" i="11"/>
  <c r="H699" i="11"/>
  <c r="C700" i="11"/>
  <c r="K700" i="11" s="1"/>
  <c r="D700" i="11"/>
  <c r="E700" i="11"/>
  <c r="F700" i="11"/>
  <c r="G700" i="11"/>
  <c r="H700" i="11"/>
  <c r="C701" i="11"/>
  <c r="K701" i="11" s="1"/>
  <c r="D701" i="11"/>
  <c r="E701" i="11"/>
  <c r="F701" i="11"/>
  <c r="G701" i="11"/>
  <c r="H701" i="11"/>
  <c r="C702" i="11"/>
  <c r="K702" i="11" s="1"/>
  <c r="D702" i="11"/>
  <c r="E702" i="11"/>
  <c r="F702" i="11"/>
  <c r="G702" i="11"/>
  <c r="H702" i="11"/>
  <c r="C703" i="11"/>
  <c r="K703" i="11" s="1"/>
  <c r="D703" i="11"/>
  <c r="E703" i="11"/>
  <c r="F703" i="11"/>
  <c r="G703" i="11"/>
  <c r="H703" i="11"/>
  <c r="C704" i="11"/>
  <c r="K704" i="11" s="1"/>
  <c r="D704" i="11"/>
  <c r="E704" i="11"/>
  <c r="F704" i="11"/>
  <c r="G704" i="11"/>
  <c r="H704" i="11"/>
  <c r="C705" i="11"/>
  <c r="K705" i="11" s="1"/>
  <c r="D705" i="11"/>
  <c r="E705" i="11"/>
  <c r="F705" i="11"/>
  <c r="G705" i="11"/>
  <c r="H705" i="11"/>
  <c r="C706" i="11"/>
  <c r="K706" i="11" s="1"/>
  <c r="D706" i="11"/>
  <c r="E706" i="11"/>
  <c r="F706" i="11"/>
  <c r="G706" i="11"/>
  <c r="H706" i="11"/>
  <c r="C707" i="11"/>
  <c r="K707" i="11" s="1"/>
  <c r="D707" i="11"/>
  <c r="E707" i="11"/>
  <c r="F707" i="11"/>
  <c r="G707" i="11"/>
  <c r="H707" i="11"/>
  <c r="C708" i="11"/>
  <c r="K708" i="11" s="1"/>
  <c r="D708" i="11"/>
  <c r="E708" i="11"/>
  <c r="F708" i="11"/>
  <c r="G708" i="11"/>
  <c r="H708" i="11"/>
  <c r="C709" i="11"/>
  <c r="K709" i="11" s="1"/>
  <c r="D709" i="11"/>
  <c r="E709" i="11"/>
  <c r="F709" i="11"/>
  <c r="G709" i="11"/>
  <c r="H709" i="11"/>
  <c r="C710" i="11"/>
  <c r="K710" i="11" s="1"/>
  <c r="D710" i="11"/>
  <c r="E710" i="11"/>
  <c r="F710" i="11"/>
  <c r="G710" i="11"/>
  <c r="H710" i="11"/>
  <c r="C711" i="11"/>
  <c r="K711" i="11" s="1"/>
  <c r="D711" i="11"/>
  <c r="E711" i="11"/>
  <c r="F711" i="11"/>
  <c r="G711" i="11"/>
  <c r="H711" i="11"/>
  <c r="C712" i="11"/>
  <c r="K712" i="11" s="1"/>
  <c r="D712" i="11"/>
  <c r="E712" i="11"/>
  <c r="F712" i="11"/>
  <c r="G712" i="11"/>
  <c r="H712" i="11"/>
  <c r="C713" i="11"/>
  <c r="K713" i="11" s="1"/>
  <c r="D713" i="11"/>
  <c r="E713" i="11"/>
  <c r="F713" i="11"/>
  <c r="G713" i="11"/>
  <c r="H713" i="11"/>
  <c r="C714" i="11"/>
  <c r="K714" i="11" s="1"/>
  <c r="D714" i="11"/>
  <c r="E714" i="11"/>
  <c r="F714" i="11"/>
  <c r="G714" i="11"/>
  <c r="H714" i="11"/>
  <c r="C715" i="11"/>
  <c r="K715" i="11" s="1"/>
  <c r="D715" i="11"/>
  <c r="E715" i="11"/>
  <c r="F715" i="11"/>
  <c r="G715" i="11"/>
  <c r="H715" i="11"/>
  <c r="C716" i="11"/>
  <c r="K716" i="11" s="1"/>
  <c r="D716" i="11"/>
  <c r="E716" i="11"/>
  <c r="F716" i="11"/>
  <c r="G716" i="11"/>
  <c r="H716" i="11"/>
  <c r="C717" i="11"/>
  <c r="K717" i="11" s="1"/>
  <c r="D717" i="11"/>
  <c r="E717" i="11"/>
  <c r="F717" i="11"/>
  <c r="G717" i="11"/>
  <c r="H717" i="11"/>
  <c r="C718" i="11"/>
  <c r="K718" i="11" s="1"/>
  <c r="D718" i="11"/>
  <c r="E718" i="11"/>
  <c r="F718" i="11"/>
  <c r="G718" i="11"/>
  <c r="H718" i="11"/>
  <c r="C719" i="11"/>
  <c r="K719" i="11" s="1"/>
  <c r="D719" i="11"/>
  <c r="E719" i="11"/>
  <c r="F719" i="11"/>
  <c r="G719" i="11"/>
  <c r="H719" i="11"/>
  <c r="C720" i="11"/>
  <c r="K720" i="11" s="1"/>
  <c r="D720" i="11"/>
  <c r="E720" i="11"/>
  <c r="F720" i="11"/>
  <c r="G720" i="11"/>
  <c r="H720" i="11"/>
  <c r="C721" i="11"/>
  <c r="K721" i="11" s="1"/>
  <c r="D721" i="11"/>
  <c r="E721" i="11"/>
  <c r="F721" i="11"/>
  <c r="G721" i="11"/>
  <c r="H721" i="11"/>
  <c r="C722" i="11"/>
  <c r="K722" i="11" s="1"/>
  <c r="D722" i="11"/>
  <c r="E722" i="11"/>
  <c r="F722" i="11"/>
  <c r="G722" i="11"/>
  <c r="H722" i="11"/>
  <c r="C723" i="11"/>
  <c r="K723" i="11" s="1"/>
  <c r="D723" i="11"/>
  <c r="E723" i="11"/>
  <c r="F723" i="11"/>
  <c r="G723" i="11"/>
  <c r="H723" i="11"/>
  <c r="C724" i="11"/>
  <c r="K724" i="11" s="1"/>
  <c r="D724" i="11"/>
  <c r="E724" i="11"/>
  <c r="F724" i="11"/>
  <c r="G724" i="11"/>
  <c r="H724" i="11"/>
  <c r="C725" i="11"/>
  <c r="K725" i="11" s="1"/>
  <c r="D725" i="11"/>
  <c r="E725" i="11"/>
  <c r="F725" i="11"/>
  <c r="G725" i="11"/>
  <c r="H725" i="11"/>
  <c r="C726" i="11"/>
  <c r="K726" i="11" s="1"/>
  <c r="D726" i="11"/>
  <c r="E726" i="11"/>
  <c r="F726" i="11"/>
  <c r="G726" i="11"/>
  <c r="H726" i="11"/>
  <c r="C727" i="11"/>
  <c r="K727" i="11" s="1"/>
  <c r="D727" i="11"/>
  <c r="E727" i="11"/>
  <c r="F727" i="11"/>
  <c r="G727" i="11"/>
  <c r="H727" i="11"/>
  <c r="C728" i="11"/>
  <c r="K728" i="11" s="1"/>
  <c r="D728" i="11"/>
  <c r="E728" i="11"/>
  <c r="F728" i="11"/>
  <c r="G728" i="11"/>
  <c r="H728" i="11"/>
  <c r="C729" i="11"/>
  <c r="K729" i="11" s="1"/>
  <c r="D729" i="11"/>
  <c r="E729" i="11"/>
  <c r="F729" i="11"/>
  <c r="G729" i="11"/>
  <c r="H729" i="11"/>
  <c r="C730" i="11"/>
  <c r="K730" i="11" s="1"/>
  <c r="D730" i="11"/>
  <c r="E730" i="11"/>
  <c r="F730" i="11"/>
  <c r="G730" i="11"/>
  <c r="H730" i="11"/>
  <c r="C731" i="11"/>
  <c r="K731" i="11" s="1"/>
  <c r="D731" i="11"/>
  <c r="E731" i="11"/>
  <c r="F731" i="11"/>
  <c r="G731" i="11"/>
  <c r="H731" i="11"/>
  <c r="C732" i="11"/>
  <c r="K732" i="11" s="1"/>
  <c r="D732" i="11"/>
  <c r="E732" i="11"/>
  <c r="F732" i="11"/>
  <c r="G732" i="11"/>
  <c r="H732" i="11"/>
  <c r="C733" i="11"/>
  <c r="K733" i="11" s="1"/>
  <c r="D733" i="11"/>
  <c r="E733" i="11"/>
  <c r="F733" i="11"/>
  <c r="G733" i="11"/>
  <c r="H733" i="11"/>
  <c r="C734" i="11"/>
  <c r="K734" i="11" s="1"/>
  <c r="D734" i="11"/>
  <c r="E734" i="11"/>
  <c r="F734" i="11"/>
  <c r="G734" i="11"/>
  <c r="H734" i="11"/>
  <c r="C735" i="11"/>
  <c r="K735" i="11" s="1"/>
  <c r="D735" i="11"/>
  <c r="E735" i="11"/>
  <c r="F735" i="11"/>
  <c r="G735" i="11"/>
  <c r="H735" i="11"/>
  <c r="C736" i="11"/>
  <c r="K736" i="11" s="1"/>
  <c r="D736" i="11"/>
  <c r="E736" i="11"/>
  <c r="F736" i="11"/>
  <c r="G736" i="11"/>
  <c r="H736" i="11"/>
  <c r="C737" i="11"/>
  <c r="K737" i="11" s="1"/>
  <c r="D737" i="11"/>
  <c r="E737" i="11"/>
  <c r="F737" i="11"/>
  <c r="G737" i="11"/>
  <c r="H737" i="11"/>
  <c r="C738" i="11"/>
  <c r="K738" i="11" s="1"/>
  <c r="D738" i="11"/>
  <c r="E738" i="11"/>
  <c r="F738" i="11"/>
  <c r="G738" i="11"/>
  <c r="H738" i="11"/>
  <c r="C739" i="11"/>
  <c r="K739" i="11" s="1"/>
  <c r="D739" i="11"/>
  <c r="E739" i="11"/>
  <c r="F739" i="11"/>
  <c r="G739" i="11"/>
  <c r="H739" i="11"/>
  <c r="C740" i="11"/>
  <c r="K740" i="11" s="1"/>
  <c r="D740" i="11"/>
  <c r="E740" i="11"/>
  <c r="F740" i="11"/>
  <c r="G740" i="11"/>
  <c r="H740" i="11"/>
  <c r="C741" i="11"/>
  <c r="K741" i="11" s="1"/>
  <c r="D741" i="11"/>
  <c r="E741" i="11"/>
  <c r="F741" i="11"/>
  <c r="G741" i="11"/>
  <c r="H741" i="11"/>
  <c r="C742" i="11"/>
  <c r="K742" i="11" s="1"/>
  <c r="D742" i="11"/>
  <c r="E742" i="11"/>
  <c r="F742" i="11"/>
  <c r="G742" i="11"/>
  <c r="H742" i="11"/>
  <c r="C743" i="11"/>
  <c r="K743" i="11" s="1"/>
  <c r="D743" i="11"/>
  <c r="E743" i="11"/>
  <c r="F743" i="11"/>
  <c r="G743" i="11"/>
  <c r="H743" i="11"/>
  <c r="C744" i="11"/>
  <c r="K744" i="11" s="1"/>
  <c r="D744" i="11"/>
  <c r="E744" i="11"/>
  <c r="F744" i="11"/>
  <c r="G744" i="11"/>
  <c r="H744" i="11"/>
  <c r="C745" i="11"/>
  <c r="K745" i="11" s="1"/>
  <c r="D745" i="11"/>
  <c r="E745" i="11"/>
  <c r="F745" i="11"/>
  <c r="G745" i="11"/>
  <c r="H745" i="11"/>
  <c r="C746" i="11"/>
  <c r="K746" i="11" s="1"/>
  <c r="D746" i="11"/>
  <c r="E746" i="11"/>
  <c r="F746" i="11"/>
  <c r="G746" i="11"/>
  <c r="H746" i="11"/>
  <c r="C747" i="11"/>
  <c r="K747" i="11" s="1"/>
  <c r="D747" i="11"/>
  <c r="E747" i="11"/>
  <c r="F747" i="11"/>
  <c r="G747" i="11"/>
  <c r="H747" i="11"/>
  <c r="C748" i="11"/>
  <c r="K748" i="11" s="1"/>
  <c r="D748" i="11"/>
  <c r="E748" i="11"/>
  <c r="F748" i="11"/>
  <c r="G748" i="11"/>
  <c r="H748" i="11"/>
  <c r="C749" i="11"/>
  <c r="K749" i="11" s="1"/>
  <c r="D749" i="11"/>
  <c r="E749" i="11"/>
  <c r="F749" i="11"/>
  <c r="G749" i="11"/>
  <c r="H749" i="11"/>
  <c r="C750" i="11"/>
  <c r="K750" i="11" s="1"/>
  <c r="D750" i="11"/>
  <c r="E750" i="11"/>
  <c r="F750" i="11"/>
  <c r="G750" i="11"/>
  <c r="H750" i="11"/>
  <c r="C751" i="11"/>
  <c r="K751" i="11" s="1"/>
  <c r="D751" i="11"/>
  <c r="E751" i="11"/>
  <c r="F751" i="11"/>
  <c r="G751" i="11"/>
  <c r="H751" i="11"/>
  <c r="C752" i="11"/>
  <c r="K752" i="11" s="1"/>
  <c r="D752" i="11"/>
  <c r="E752" i="11"/>
  <c r="F752" i="11"/>
  <c r="G752" i="11"/>
  <c r="H752" i="11"/>
  <c r="C753" i="11"/>
  <c r="K753" i="11" s="1"/>
  <c r="D753" i="11"/>
  <c r="E753" i="11"/>
  <c r="F753" i="11"/>
  <c r="G753" i="11"/>
  <c r="H753" i="11"/>
  <c r="C754" i="11"/>
  <c r="K754" i="11" s="1"/>
  <c r="D754" i="11"/>
  <c r="E754" i="11"/>
  <c r="F754" i="11"/>
  <c r="G754" i="11"/>
  <c r="H754" i="11"/>
  <c r="C755" i="11"/>
  <c r="K755" i="11" s="1"/>
  <c r="D755" i="11"/>
  <c r="E755" i="11"/>
  <c r="F755" i="11"/>
  <c r="G755" i="11"/>
  <c r="H755" i="11"/>
  <c r="C756" i="11"/>
  <c r="K756" i="11" s="1"/>
  <c r="D756" i="11"/>
  <c r="E756" i="11"/>
  <c r="F756" i="11"/>
  <c r="G756" i="11"/>
  <c r="H756" i="11"/>
  <c r="C757" i="11"/>
  <c r="K757" i="11" s="1"/>
  <c r="D757" i="11"/>
  <c r="E757" i="11"/>
  <c r="F757" i="11"/>
  <c r="G757" i="11"/>
  <c r="H757" i="11"/>
  <c r="C758" i="11"/>
  <c r="K758" i="11" s="1"/>
  <c r="D758" i="11"/>
  <c r="E758" i="11"/>
  <c r="F758" i="11"/>
  <c r="G758" i="11"/>
  <c r="H758" i="11"/>
  <c r="C759" i="11"/>
  <c r="K759" i="11" s="1"/>
  <c r="D759" i="11"/>
  <c r="E759" i="11"/>
  <c r="F759" i="11"/>
  <c r="G759" i="11"/>
  <c r="H759" i="11"/>
  <c r="C760" i="11"/>
  <c r="K760" i="11" s="1"/>
  <c r="D760" i="11"/>
  <c r="E760" i="11"/>
  <c r="F760" i="11"/>
  <c r="G760" i="11"/>
  <c r="H760" i="11"/>
  <c r="C761" i="11"/>
  <c r="K761" i="11" s="1"/>
  <c r="D761" i="11"/>
  <c r="E761" i="11"/>
  <c r="F761" i="11"/>
  <c r="G761" i="11"/>
  <c r="H761" i="11"/>
  <c r="C762" i="11"/>
  <c r="K762" i="11" s="1"/>
  <c r="D762" i="11"/>
  <c r="E762" i="11"/>
  <c r="F762" i="11"/>
  <c r="G762" i="11"/>
  <c r="H762" i="11"/>
  <c r="C763" i="11"/>
  <c r="K763" i="11" s="1"/>
  <c r="D763" i="11"/>
  <c r="E763" i="11"/>
  <c r="F763" i="11"/>
  <c r="G763" i="11"/>
  <c r="H763" i="11"/>
  <c r="C764" i="11"/>
  <c r="K764" i="11" s="1"/>
  <c r="D764" i="11"/>
  <c r="E764" i="11"/>
  <c r="F764" i="11"/>
  <c r="G764" i="11"/>
  <c r="H764" i="11"/>
  <c r="C765" i="11"/>
  <c r="K765" i="11" s="1"/>
  <c r="D765" i="11"/>
  <c r="E765" i="11"/>
  <c r="F765" i="11"/>
  <c r="G765" i="11"/>
  <c r="H765" i="11"/>
  <c r="C766" i="11"/>
  <c r="K766" i="11" s="1"/>
  <c r="D766" i="11"/>
  <c r="E766" i="11"/>
  <c r="F766" i="11"/>
  <c r="G766" i="11"/>
  <c r="H766" i="11"/>
  <c r="C767" i="11"/>
  <c r="K767" i="11" s="1"/>
  <c r="D767" i="11"/>
  <c r="E767" i="11"/>
  <c r="F767" i="11"/>
  <c r="G767" i="11"/>
  <c r="H767" i="11"/>
  <c r="C768" i="11"/>
  <c r="K768" i="11" s="1"/>
  <c r="D768" i="11"/>
  <c r="E768" i="11"/>
  <c r="F768" i="11"/>
  <c r="G768" i="11"/>
  <c r="H768" i="11"/>
  <c r="C769" i="11"/>
  <c r="K769" i="11" s="1"/>
  <c r="D769" i="11"/>
  <c r="E769" i="11"/>
  <c r="F769" i="11"/>
  <c r="G769" i="11"/>
  <c r="H769" i="11"/>
  <c r="C770" i="11"/>
  <c r="K770" i="11" s="1"/>
  <c r="D770" i="11"/>
  <c r="E770" i="11"/>
  <c r="F770" i="11"/>
  <c r="G770" i="11"/>
  <c r="H770" i="11"/>
  <c r="C771" i="11"/>
  <c r="K771" i="11" s="1"/>
  <c r="D771" i="11"/>
  <c r="E771" i="11"/>
  <c r="F771" i="11"/>
  <c r="G771" i="11"/>
  <c r="H771" i="11"/>
  <c r="C772" i="11"/>
  <c r="K772" i="11" s="1"/>
  <c r="D772" i="11"/>
  <c r="E772" i="11"/>
  <c r="F772" i="11"/>
  <c r="G772" i="11"/>
  <c r="H772" i="11"/>
  <c r="C773" i="11"/>
  <c r="K773" i="11" s="1"/>
  <c r="D773" i="11"/>
  <c r="E773" i="11"/>
  <c r="F773" i="11"/>
  <c r="G773" i="11"/>
  <c r="H773" i="11"/>
  <c r="C774" i="11"/>
  <c r="K774" i="11" s="1"/>
  <c r="D774" i="11"/>
  <c r="E774" i="11"/>
  <c r="F774" i="11"/>
  <c r="G774" i="11"/>
  <c r="H774" i="11"/>
  <c r="C775" i="11"/>
  <c r="K775" i="11" s="1"/>
  <c r="D775" i="11"/>
  <c r="E775" i="11"/>
  <c r="F775" i="11"/>
  <c r="G775" i="11"/>
  <c r="H775" i="11"/>
  <c r="C776" i="11"/>
  <c r="K776" i="11" s="1"/>
  <c r="D776" i="11"/>
  <c r="E776" i="11"/>
  <c r="F776" i="11"/>
  <c r="G776" i="11"/>
  <c r="H776" i="11"/>
  <c r="C777" i="11"/>
  <c r="K777" i="11" s="1"/>
  <c r="D777" i="11"/>
  <c r="E777" i="11"/>
  <c r="F777" i="11"/>
  <c r="G777" i="11"/>
  <c r="H777" i="11"/>
  <c r="C778" i="11"/>
  <c r="K778" i="11" s="1"/>
  <c r="D778" i="11"/>
  <c r="E778" i="11"/>
  <c r="F778" i="11"/>
  <c r="G778" i="11"/>
  <c r="H778" i="11"/>
  <c r="C779" i="11"/>
  <c r="K779" i="11" s="1"/>
  <c r="D779" i="11"/>
  <c r="E779" i="11"/>
  <c r="F779" i="11"/>
  <c r="G779" i="11"/>
  <c r="H779" i="11"/>
  <c r="C780" i="11"/>
  <c r="K780" i="11" s="1"/>
  <c r="D780" i="11"/>
  <c r="E780" i="11"/>
  <c r="F780" i="11"/>
  <c r="G780" i="11"/>
  <c r="H780" i="11"/>
  <c r="C781" i="11"/>
  <c r="K781" i="11" s="1"/>
  <c r="D781" i="11"/>
  <c r="E781" i="11"/>
  <c r="F781" i="11"/>
  <c r="G781" i="11"/>
  <c r="H781" i="11"/>
  <c r="C782" i="11"/>
  <c r="K782" i="11" s="1"/>
  <c r="D782" i="11"/>
  <c r="E782" i="11"/>
  <c r="F782" i="11"/>
  <c r="G782" i="11"/>
  <c r="H782" i="11"/>
  <c r="C783" i="11"/>
  <c r="K783" i="11" s="1"/>
  <c r="D783" i="11"/>
  <c r="E783" i="11"/>
  <c r="F783" i="11"/>
  <c r="G783" i="11"/>
  <c r="H783" i="11"/>
  <c r="C784" i="11"/>
  <c r="K784" i="11" s="1"/>
  <c r="D784" i="11"/>
  <c r="E784" i="11"/>
  <c r="F784" i="11"/>
  <c r="G784" i="11"/>
  <c r="H784" i="11"/>
  <c r="C785" i="11"/>
  <c r="K785" i="11" s="1"/>
  <c r="D785" i="11"/>
  <c r="E785" i="11"/>
  <c r="F785" i="11"/>
  <c r="G785" i="11"/>
  <c r="H785" i="11"/>
  <c r="C786" i="11"/>
  <c r="K786" i="11" s="1"/>
  <c r="D786" i="11"/>
  <c r="E786" i="11"/>
  <c r="F786" i="11"/>
  <c r="G786" i="11"/>
  <c r="H786" i="11"/>
  <c r="C787" i="11"/>
  <c r="K787" i="11" s="1"/>
  <c r="D787" i="11"/>
  <c r="E787" i="11"/>
  <c r="F787" i="11"/>
  <c r="G787" i="11"/>
  <c r="H787" i="11"/>
  <c r="C788" i="11"/>
  <c r="K788" i="11" s="1"/>
  <c r="D788" i="11"/>
  <c r="E788" i="11"/>
  <c r="F788" i="11"/>
  <c r="G788" i="11"/>
  <c r="H788" i="11"/>
  <c r="C789" i="11"/>
  <c r="K789" i="11" s="1"/>
  <c r="D789" i="11"/>
  <c r="E789" i="11"/>
  <c r="F789" i="11"/>
  <c r="G789" i="11"/>
  <c r="H789" i="11"/>
  <c r="C790" i="11"/>
  <c r="K790" i="11" s="1"/>
  <c r="D790" i="11"/>
  <c r="E790" i="11"/>
  <c r="F790" i="11"/>
  <c r="G790" i="11"/>
  <c r="H790" i="11"/>
  <c r="C791" i="11"/>
  <c r="K791" i="11" s="1"/>
  <c r="D791" i="11"/>
  <c r="E791" i="11"/>
  <c r="F791" i="11"/>
  <c r="G791" i="11"/>
  <c r="H791" i="11"/>
  <c r="C792" i="11"/>
  <c r="K792" i="11" s="1"/>
  <c r="D792" i="11"/>
  <c r="E792" i="11"/>
  <c r="F792" i="11"/>
  <c r="G792" i="11"/>
  <c r="H792" i="11"/>
  <c r="C793" i="11"/>
  <c r="K793" i="11" s="1"/>
  <c r="D793" i="11"/>
  <c r="E793" i="11"/>
  <c r="F793" i="11"/>
  <c r="G793" i="11"/>
  <c r="H793" i="11"/>
  <c r="C794" i="11"/>
  <c r="K794" i="11" s="1"/>
  <c r="D794" i="11"/>
  <c r="E794" i="11"/>
  <c r="F794" i="11"/>
  <c r="G794" i="11"/>
  <c r="H794" i="11"/>
  <c r="C795" i="11"/>
  <c r="K795" i="11" s="1"/>
  <c r="D795" i="11"/>
  <c r="E795" i="11"/>
  <c r="F795" i="11"/>
  <c r="G795" i="11"/>
  <c r="H795" i="11"/>
  <c r="C796" i="11"/>
  <c r="K796" i="11" s="1"/>
  <c r="D796" i="11"/>
  <c r="E796" i="11"/>
  <c r="F796" i="11"/>
  <c r="G796" i="11"/>
  <c r="H796" i="11"/>
  <c r="C797" i="11"/>
  <c r="K797" i="11" s="1"/>
  <c r="D797" i="11"/>
  <c r="E797" i="11"/>
  <c r="F797" i="11"/>
  <c r="G797" i="11"/>
  <c r="H797" i="11"/>
  <c r="C798" i="11"/>
  <c r="K798" i="11" s="1"/>
  <c r="D798" i="11"/>
  <c r="E798" i="11"/>
  <c r="F798" i="11"/>
  <c r="G798" i="11"/>
  <c r="H798" i="11"/>
  <c r="C799" i="11"/>
  <c r="K799" i="11" s="1"/>
  <c r="D799" i="11"/>
  <c r="E799" i="11"/>
  <c r="F799" i="11"/>
  <c r="G799" i="11"/>
  <c r="H799" i="11"/>
  <c r="C800" i="11"/>
  <c r="K800" i="11" s="1"/>
  <c r="D800" i="11"/>
  <c r="E800" i="11"/>
  <c r="F800" i="11"/>
  <c r="G800" i="11"/>
  <c r="H800" i="11"/>
  <c r="C801" i="11"/>
  <c r="K801" i="11" s="1"/>
  <c r="D801" i="11"/>
  <c r="E801" i="11"/>
  <c r="F801" i="11"/>
  <c r="G801" i="11"/>
  <c r="H801" i="11"/>
  <c r="C802" i="11"/>
  <c r="K802" i="11" s="1"/>
  <c r="D802" i="11"/>
  <c r="E802" i="11"/>
  <c r="F802" i="11"/>
  <c r="G802" i="11"/>
  <c r="H802" i="11"/>
  <c r="C803" i="11"/>
  <c r="K803" i="11" s="1"/>
  <c r="D803" i="11"/>
  <c r="E803" i="11"/>
  <c r="F803" i="11"/>
  <c r="G803" i="11"/>
  <c r="H803" i="11"/>
  <c r="C804" i="11"/>
  <c r="K804" i="11" s="1"/>
  <c r="D804" i="11"/>
  <c r="E804" i="11"/>
  <c r="F804" i="11"/>
  <c r="G804" i="11"/>
  <c r="H804" i="11"/>
  <c r="C805" i="11"/>
  <c r="K805" i="11" s="1"/>
  <c r="D805" i="11"/>
  <c r="E805" i="11"/>
  <c r="F805" i="11"/>
  <c r="G805" i="11"/>
  <c r="H805" i="11"/>
  <c r="C806" i="11"/>
  <c r="K806" i="11" s="1"/>
  <c r="D806" i="11"/>
  <c r="E806" i="11"/>
  <c r="F806" i="11"/>
  <c r="G806" i="11"/>
  <c r="H806" i="11"/>
  <c r="C807" i="11"/>
  <c r="K807" i="11" s="1"/>
  <c r="D807" i="11"/>
  <c r="E807" i="11"/>
  <c r="F807" i="11"/>
  <c r="G807" i="11"/>
  <c r="H807" i="11"/>
  <c r="C808" i="11"/>
  <c r="K808" i="11" s="1"/>
  <c r="D808" i="11"/>
  <c r="E808" i="11"/>
  <c r="F808" i="11"/>
  <c r="G808" i="11"/>
  <c r="H808" i="11"/>
  <c r="C809" i="11"/>
  <c r="K809" i="11" s="1"/>
  <c r="D809" i="11"/>
  <c r="E809" i="11"/>
  <c r="F809" i="11"/>
  <c r="G809" i="11"/>
  <c r="H809" i="11"/>
  <c r="C810" i="11"/>
  <c r="K810" i="11" s="1"/>
  <c r="D810" i="11"/>
  <c r="E810" i="11"/>
  <c r="F810" i="11"/>
  <c r="G810" i="11"/>
  <c r="H810" i="11"/>
  <c r="C811" i="11"/>
  <c r="K811" i="11" s="1"/>
  <c r="D811" i="11"/>
  <c r="E811" i="11"/>
  <c r="F811" i="11"/>
  <c r="G811" i="11"/>
  <c r="H811" i="11"/>
  <c r="C812" i="11"/>
  <c r="K812" i="11" s="1"/>
  <c r="D812" i="11"/>
  <c r="E812" i="11"/>
  <c r="F812" i="11"/>
  <c r="G812" i="11"/>
  <c r="H812" i="11"/>
  <c r="C813" i="11"/>
  <c r="K813" i="11" s="1"/>
  <c r="D813" i="11"/>
  <c r="E813" i="11"/>
  <c r="F813" i="11"/>
  <c r="G813" i="11"/>
  <c r="H813" i="11"/>
  <c r="C814" i="11"/>
  <c r="K814" i="11" s="1"/>
  <c r="D814" i="11"/>
  <c r="E814" i="11"/>
  <c r="F814" i="11"/>
  <c r="G814" i="11"/>
  <c r="H814" i="11"/>
  <c r="C815" i="11"/>
  <c r="K815" i="11" s="1"/>
  <c r="D815" i="11"/>
  <c r="E815" i="11"/>
  <c r="F815" i="11"/>
  <c r="G815" i="11"/>
  <c r="H815" i="11"/>
  <c r="C816" i="11"/>
  <c r="K816" i="11" s="1"/>
  <c r="D816" i="11"/>
  <c r="E816" i="11"/>
  <c r="F816" i="11"/>
  <c r="G816" i="11"/>
  <c r="H816" i="11"/>
  <c r="C817" i="11"/>
  <c r="K817" i="11" s="1"/>
  <c r="D817" i="11"/>
  <c r="E817" i="11"/>
  <c r="F817" i="11"/>
  <c r="G817" i="11"/>
  <c r="H817" i="11"/>
  <c r="C818" i="11"/>
  <c r="K818" i="11" s="1"/>
  <c r="D818" i="11"/>
  <c r="E818" i="11"/>
  <c r="F818" i="11"/>
  <c r="G818" i="11"/>
  <c r="H818" i="11"/>
  <c r="C819" i="11"/>
  <c r="K819" i="11" s="1"/>
  <c r="D819" i="11"/>
  <c r="E819" i="11"/>
  <c r="F819" i="11"/>
  <c r="G819" i="11"/>
  <c r="H819" i="11"/>
  <c r="C820" i="11"/>
  <c r="K820" i="11" s="1"/>
  <c r="D820" i="11"/>
  <c r="E820" i="11"/>
  <c r="F820" i="11"/>
  <c r="G820" i="11"/>
  <c r="H820" i="11"/>
  <c r="C821" i="11"/>
  <c r="K821" i="11" s="1"/>
  <c r="D821" i="11"/>
  <c r="E821" i="11"/>
  <c r="F821" i="11"/>
  <c r="G821" i="11"/>
  <c r="H821" i="11"/>
  <c r="C822" i="11"/>
  <c r="K822" i="11" s="1"/>
  <c r="D822" i="11"/>
  <c r="E822" i="11"/>
  <c r="F822" i="11"/>
  <c r="G822" i="11"/>
  <c r="H822" i="11"/>
  <c r="C823" i="11"/>
  <c r="K823" i="11" s="1"/>
  <c r="D823" i="11"/>
  <c r="E823" i="11"/>
  <c r="F823" i="11"/>
  <c r="G823" i="11"/>
  <c r="H823" i="11"/>
  <c r="C824" i="11"/>
  <c r="K824" i="11" s="1"/>
  <c r="D824" i="11"/>
  <c r="E824" i="11"/>
  <c r="F824" i="11"/>
  <c r="G824" i="11"/>
  <c r="H824" i="11"/>
  <c r="C825" i="11"/>
  <c r="K825" i="11" s="1"/>
  <c r="D825" i="11"/>
  <c r="E825" i="11"/>
  <c r="F825" i="11"/>
  <c r="G825" i="11"/>
  <c r="H825" i="11"/>
  <c r="C826" i="11"/>
  <c r="K826" i="11" s="1"/>
  <c r="D826" i="11"/>
  <c r="E826" i="11"/>
  <c r="F826" i="11"/>
  <c r="G826" i="11"/>
  <c r="H826" i="11"/>
  <c r="C827" i="11"/>
  <c r="K827" i="11" s="1"/>
  <c r="D827" i="11"/>
  <c r="E827" i="11"/>
  <c r="F827" i="11"/>
  <c r="G827" i="11"/>
  <c r="H827" i="11"/>
  <c r="C828" i="11"/>
  <c r="K828" i="11" s="1"/>
  <c r="D828" i="11"/>
  <c r="E828" i="11"/>
  <c r="F828" i="11"/>
  <c r="G828" i="11"/>
  <c r="H828" i="11"/>
  <c r="C829" i="11"/>
  <c r="K829" i="11" s="1"/>
  <c r="D829" i="11"/>
  <c r="E829" i="11"/>
  <c r="F829" i="11"/>
  <c r="G829" i="11"/>
  <c r="H829" i="11"/>
  <c r="C830" i="11"/>
  <c r="K830" i="11" s="1"/>
  <c r="D830" i="11"/>
  <c r="E830" i="11"/>
  <c r="F830" i="11"/>
  <c r="G830" i="11"/>
  <c r="H830" i="11"/>
  <c r="C831" i="11"/>
  <c r="K831" i="11" s="1"/>
  <c r="D831" i="11"/>
  <c r="E831" i="11"/>
  <c r="F831" i="11"/>
  <c r="G831" i="11"/>
  <c r="H831" i="11"/>
  <c r="C832" i="11"/>
  <c r="K832" i="11" s="1"/>
  <c r="D832" i="11"/>
  <c r="E832" i="11"/>
  <c r="F832" i="11"/>
  <c r="G832" i="11"/>
  <c r="H832" i="11"/>
  <c r="C833" i="11"/>
  <c r="K833" i="11" s="1"/>
  <c r="D833" i="11"/>
  <c r="E833" i="11"/>
  <c r="F833" i="11"/>
  <c r="G833" i="11"/>
  <c r="H833" i="11"/>
  <c r="C834" i="11"/>
  <c r="K834" i="11" s="1"/>
  <c r="D834" i="11"/>
  <c r="E834" i="11"/>
  <c r="F834" i="11"/>
  <c r="G834" i="11"/>
  <c r="H834" i="11"/>
  <c r="C835" i="11"/>
  <c r="K835" i="11" s="1"/>
  <c r="D835" i="11"/>
  <c r="E835" i="11"/>
  <c r="F835" i="11"/>
  <c r="G835" i="11"/>
  <c r="H835" i="11"/>
  <c r="C836" i="11"/>
  <c r="K836" i="11" s="1"/>
  <c r="D836" i="11"/>
  <c r="E836" i="11"/>
  <c r="F836" i="11"/>
  <c r="G836" i="11"/>
  <c r="H836" i="11"/>
  <c r="C837" i="11"/>
  <c r="K837" i="11" s="1"/>
  <c r="D837" i="11"/>
  <c r="E837" i="11"/>
  <c r="F837" i="11"/>
  <c r="G837" i="11"/>
  <c r="H837" i="11"/>
  <c r="C838" i="11"/>
  <c r="K838" i="11" s="1"/>
  <c r="D838" i="11"/>
  <c r="E838" i="11"/>
  <c r="F838" i="11"/>
  <c r="G838" i="11"/>
  <c r="H838" i="11"/>
  <c r="C839" i="11"/>
  <c r="K839" i="11" s="1"/>
  <c r="D839" i="11"/>
  <c r="E839" i="11"/>
  <c r="F839" i="11"/>
  <c r="G839" i="11"/>
  <c r="H839" i="11"/>
  <c r="C840" i="11"/>
  <c r="K840" i="11" s="1"/>
  <c r="D840" i="11"/>
  <c r="E840" i="11"/>
  <c r="F840" i="11"/>
  <c r="G840" i="11"/>
  <c r="H840" i="11"/>
  <c r="C841" i="11"/>
  <c r="K841" i="11" s="1"/>
  <c r="D841" i="11"/>
  <c r="E841" i="11"/>
  <c r="F841" i="11"/>
  <c r="G841" i="11"/>
  <c r="H841" i="11"/>
  <c r="C842" i="11"/>
  <c r="K842" i="11" s="1"/>
  <c r="D842" i="11"/>
  <c r="E842" i="11"/>
  <c r="F842" i="11"/>
  <c r="G842" i="11"/>
  <c r="H842" i="11"/>
  <c r="C843" i="11"/>
  <c r="K843" i="11" s="1"/>
  <c r="D843" i="11"/>
  <c r="E843" i="11"/>
  <c r="F843" i="11"/>
  <c r="G843" i="11"/>
  <c r="H843" i="11"/>
  <c r="C844" i="11"/>
  <c r="K844" i="11" s="1"/>
  <c r="D844" i="11"/>
  <c r="E844" i="11"/>
  <c r="F844" i="11"/>
  <c r="G844" i="11"/>
  <c r="H844" i="11"/>
  <c r="C845" i="11"/>
  <c r="K845" i="11" s="1"/>
  <c r="D845" i="11"/>
  <c r="E845" i="11"/>
  <c r="F845" i="11"/>
  <c r="G845" i="11"/>
  <c r="H845" i="11"/>
  <c r="C846" i="11"/>
  <c r="K846" i="11" s="1"/>
  <c r="D846" i="11"/>
  <c r="E846" i="11"/>
  <c r="F846" i="11"/>
  <c r="G846" i="11"/>
  <c r="H846" i="11"/>
  <c r="C847" i="11"/>
  <c r="K847" i="11" s="1"/>
  <c r="D847" i="11"/>
  <c r="E847" i="11"/>
  <c r="F847" i="11"/>
  <c r="G847" i="11"/>
  <c r="H847" i="11"/>
  <c r="C848" i="11"/>
  <c r="K848" i="11" s="1"/>
  <c r="D848" i="11"/>
  <c r="E848" i="11"/>
  <c r="F848" i="11"/>
  <c r="G848" i="11"/>
  <c r="H848" i="11"/>
  <c r="C849" i="11"/>
  <c r="K849" i="11" s="1"/>
  <c r="D849" i="11"/>
  <c r="E849" i="11"/>
  <c r="F849" i="11"/>
  <c r="G849" i="11"/>
  <c r="H849" i="11"/>
  <c r="C850" i="11"/>
  <c r="K850" i="11" s="1"/>
  <c r="D850" i="11"/>
  <c r="E850" i="11"/>
  <c r="F850" i="11"/>
  <c r="G850" i="11"/>
  <c r="H850" i="11"/>
  <c r="C851" i="11"/>
  <c r="K851" i="11" s="1"/>
  <c r="D851" i="11"/>
  <c r="E851" i="11"/>
  <c r="F851" i="11"/>
  <c r="G851" i="11"/>
  <c r="H851" i="11"/>
  <c r="C852" i="11"/>
  <c r="K852" i="11" s="1"/>
  <c r="D852" i="11"/>
  <c r="E852" i="11"/>
  <c r="F852" i="11"/>
  <c r="G852" i="11"/>
  <c r="H852" i="11"/>
  <c r="C853" i="11"/>
  <c r="K853" i="11" s="1"/>
  <c r="D853" i="11"/>
  <c r="E853" i="11"/>
  <c r="F853" i="11"/>
  <c r="G853" i="11"/>
  <c r="H853" i="11"/>
  <c r="C854" i="11"/>
  <c r="K854" i="11" s="1"/>
  <c r="D854" i="11"/>
  <c r="E854" i="11"/>
  <c r="F854" i="11"/>
  <c r="G854" i="11"/>
  <c r="H854" i="11"/>
  <c r="C855" i="11"/>
  <c r="K855" i="11" s="1"/>
  <c r="D855" i="11"/>
  <c r="E855" i="11"/>
  <c r="F855" i="11"/>
  <c r="G855" i="11"/>
  <c r="H855" i="11"/>
  <c r="C856" i="11"/>
  <c r="K856" i="11" s="1"/>
  <c r="D856" i="11"/>
  <c r="E856" i="11"/>
  <c r="F856" i="11"/>
  <c r="G856" i="11"/>
  <c r="H856" i="11"/>
  <c r="C857" i="11"/>
  <c r="K857" i="11" s="1"/>
  <c r="D857" i="11"/>
  <c r="E857" i="11"/>
  <c r="F857" i="11"/>
  <c r="G857" i="11"/>
  <c r="H857" i="11"/>
  <c r="C858" i="11"/>
  <c r="K858" i="11" s="1"/>
  <c r="D858" i="11"/>
  <c r="E858" i="11"/>
  <c r="F858" i="11"/>
  <c r="G858" i="11"/>
  <c r="H858" i="11"/>
  <c r="C859" i="11"/>
  <c r="K859" i="11" s="1"/>
  <c r="D859" i="11"/>
  <c r="E859" i="11"/>
  <c r="F859" i="11"/>
  <c r="G859" i="11"/>
  <c r="H859" i="11"/>
  <c r="C860" i="11"/>
  <c r="K860" i="11" s="1"/>
  <c r="D860" i="11"/>
  <c r="E860" i="11"/>
  <c r="F860" i="11"/>
  <c r="G860" i="11"/>
  <c r="H860" i="11"/>
  <c r="C861" i="11"/>
  <c r="K861" i="11" s="1"/>
  <c r="D861" i="11"/>
  <c r="E861" i="11"/>
  <c r="F861" i="11"/>
  <c r="G861" i="11"/>
  <c r="H861" i="11"/>
  <c r="C862" i="11"/>
  <c r="K862" i="11" s="1"/>
  <c r="D862" i="11"/>
  <c r="E862" i="11"/>
  <c r="F862" i="11"/>
  <c r="G862" i="11"/>
  <c r="H862" i="11"/>
  <c r="C863" i="11"/>
  <c r="K863" i="11" s="1"/>
  <c r="D863" i="11"/>
  <c r="E863" i="11"/>
  <c r="F863" i="11"/>
  <c r="G863" i="11"/>
  <c r="H863" i="11"/>
  <c r="C864" i="11"/>
  <c r="K864" i="11" s="1"/>
  <c r="D864" i="11"/>
  <c r="E864" i="11"/>
  <c r="F864" i="11"/>
  <c r="G864" i="11"/>
  <c r="H864" i="11"/>
  <c r="C865" i="11"/>
  <c r="K865" i="11" s="1"/>
  <c r="D865" i="11"/>
  <c r="E865" i="11"/>
  <c r="F865" i="11"/>
  <c r="G865" i="11"/>
  <c r="H865" i="11"/>
  <c r="C866" i="11"/>
  <c r="K866" i="11" s="1"/>
  <c r="D866" i="11"/>
  <c r="E866" i="11"/>
  <c r="F866" i="11"/>
  <c r="G866" i="11"/>
  <c r="H866" i="11"/>
  <c r="C867" i="11"/>
  <c r="K867" i="11" s="1"/>
  <c r="D867" i="11"/>
  <c r="E867" i="11"/>
  <c r="F867" i="11"/>
  <c r="G867" i="11"/>
  <c r="H867" i="11"/>
  <c r="C868" i="11"/>
  <c r="K868" i="11" s="1"/>
  <c r="D868" i="11"/>
  <c r="E868" i="11"/>
  <c r="F868" i="11"/>
  <c r="G868" i="11"/>
  <c r="H868" i="11"/>
  <c r="C869" i="11"/>
  <c r="K869" i="11" s="1"/>
  <c r="D869" i="11"/>
  <c r="E869" i="11"/>
  <c r="F869" i="11"/>
  <c r="G869" i="11"/>
  <c r="H869" i="11"/>
  <c r="C870" i="11"/>
  <c r="K870" i="11" s="1"/>
  <c r="D870" i="11"/>
  <c r="E870" i="11"/>
  <c r="F870" i="11"/>
  <c r="G870" i="11"/>
  <c r="H870" i="11"/>
  <c r="C871" i="11"/>
  <c r="K871" i="11" s="1"/>
  <c r="D871" i="11"/>
  <c r="E871" i="11"/>
  <c r="F871" i="11"/>
  <c r="G871" i="11"/>
  <c r="H871" i="11"/>
  <c r="C872" i="11"/>
  <c r="K872" i="11" s="1"/>
  <c r="D872" i="11"/>
  <c r="E872" i="11"/>
  <c r="F872" i="11"/>
  <c r="G872" i="11"/>
  <c r="H872" i="11"/>
  <c r="C873" i="11"/>
  <c r="K873" i="11" s="1"/>
  <c r="D873" i="11"/>
  <c r="E873" i="11"/>
  <c r="F873" i="11"/>
  <c r="G873" i="11"/>
  <c r="H873" i="11"/>
  <c r="C874" i="11"/>
  <c r="K874" i="11" s="1"/>
  <c r="D874" i="11"/>
  <c r="E874" i="11"/>
  <c r="F874" i="11"/>
  <c r="G874" i="11"/>
  <c r="H874" i="11"/>
  <c r="C875" i="11"/>
  <c r="K875" i="11" s="1"/>
  <c r="D875" i="11"/>
  <c r="E875" i="11"/>
  <c r="F875" i="11"/>
  <c r="G875" i="11"/>
  <c r="H875" i="11"/>
  <c r="C876" i="11"/>
  <c r="K876" i="11" s="1"/>
  <c r="D876" i="11"/>
  <c r="E876" i="11"/>
  <c r="F876" i="11"/>
  <c r="G876" i="11"/>
  <c r="H876" i="11"/>
  <c r="C877" i="11"/>
  <c r="K877" i="11" s="1"/>
  <c r="D877" i="11"/>
  <c r="E877" i="11"/>
  <c r="F877" i="11"/>
  <c r="G877" i="11"/>
  <c r="H877" i="11"/>
  <c r="C878" i="11"/>
  <c r="K878" i="11" s="1"/>
  <c r="D878" i="11"/>
  <c r="E878" i="11"/>
  <c r="F878" i="11"/>
  <c r="G878" i="11"/>
  <c r="H878" i="11"/>
  <c r="C879" i="11"/>
  <c r="K879" i="11" s="1"/>
  <c r="D879" i="11"/>
  <c r="E879" i="11"/>
  <c r="F879" i="11"/>
  <c r="G879" i="11"/>
  <c r="H879" i="11"/>
  <c r="C880" i="11"/>
  <c r="K880" i="11" s="1"/>
  <c r="D880" i="11"/>
  <c r="E880" i="11"/>
  <c r="F880" i="11"/>
  <c r="G880" i="11"/>
  <c r="H880" i="11"/>
  <c r="C881" i="11"/>
  <c r="K881" i="11" s="1"/>
  <c r="D881" i="11"/>
  <c r="E881" i="11"/>
  <c r="F881" i="11"/>
  <c r="G881" i="11"/>
  <c r="H881" i="11"/>
  <c r="C882" i="11"/>
  <c r="K882" i="11" s="1"/>
  <c r="D882" i="11"/>
  <c r="E882" i="11"/>
  <c r="F882" i="11"/>
  <c r="G882" i="11"/>
  <c r="H882" i="11"/>
  <c r="C883" i="11"/>
  <c r="K883" i="11" s="1"/>
  <c r="D883" i="11"/>
  <c r="E883" i="11"/>
  <c r="F883" i="11"/>
  <c r="G883" i="11"/>
  <c r="H883" i="11"/>
  <c r="C884" i="11"/>
  <c r="K884" i="11" s="1"/>
  <c r="D884" i="11"/>
  <c r="E884" i="11"/>
  <c r="F884" i="11"/>
  <c r="G884" i="11"/>
  <c r="H884" i="11"/>
  <c r="C885" i="11"/>
  <c r="K885" i="11" s="1"/>
  <c r="D885" i="11"/>
  <c r="E885" i="11"/>
  <c r="F885" i="11"/>
  <c r="G885" i="11"/>
  <c r="H885" i="11"/>
  <c r="C886" i="11"/>
  <c r="K886" i="11" s="1"/>
  <c r="D886" i="11"/>
  <c r="E886" i="11"/>
  <c r="F886" i="11"/>
  <c r="G886" i="11"/>
  <c r="H886" i="11"/>
  <c r="C887" i="11"/>
  <c r="K887" i="11" s="1"/>
  <c r="D887" i="11"/>
  <c r="E887" i="11"/>
  <c r="F887" i="11"/>
  <c r="G887" i="11"/>
  <c r="H887" i="11"/>
  <c r="C888" i="11"/>
  <c r="K888" i="11" s="1"/>
  <c r="D888" i="11"/>
  <c r="E888" i="11"/>
  <c r="F888" i="11"/>
  <c r="G888" i="11"/>
  <c r="H888" i="11"/>
  <c r="C889" i="11"/>
  <c r="K889" i="11" s="1"/>
  <c r="D889" i="11"/>
  <c r="E889" i="11"/>
  <c r="F889" i="11"/>
  <c r="G889" i="11"/>
  <c r="H889" i="11"/>
  <c r="C890" i="11"/>
  <c r="K890" i="11" s="1"/>
  <c r="D890" i="11"/>
  <c r="E890" i="11"/>
  <c r="F890" i="11"/>
  <c r="G890" i="11"/>
  <c r="H890" i="11"/>
  <c r="C891" i="11"/>
  <c r="K891" i="11" s="1"/>
  <c r="D891" i="11"/>
  <c r="E891" i="11"/>
  <c r="F891" i="11"/>
  <c r="G891" i="11"/>
  <c r="H891" i="11"/>
  <c r="C892" i="11"/>
  <c r="K892" i="11" s="1"/>
  <c r="D892" i="11"/>
  <c r="E892" i="11"/>
  <c r="F892" i="11"/>
  <c r="G892" i="11"/>
  <c r="H892" i="11"/>
  <c r="C893" i="11"/>
  <c r="K893" i="11" s="1"/>
  <c r="D893" i="11"/>
  <c r="E893" i="11"/>
  <c r="F893" i="11"/>
  <c r="G893" i="11"/>
  <c r="H893" i="11"/>
  <c r="C894" i="11"/>
  <c r="K894" i="11" s="1"/>
  <c r="D894" i="11"/>
  <c r="E894" i="11"/>
  <c r="F894" i="11"/>
  <c r="G894" i="11"/>
  <c r="H894" i="11"/>
  <c r="C895" i="11"/>
  <c r="K895" i="11" s="1"/>
  <c r="D895" i="11"/>
  <c r="E895" i="11"/>
  <c r="F895" i="11"/>
  <c r="G895" i="11"/>
  <c r="H895" i="11"/>
  <c r="C896" i="11"/>
  <c r="K896" i="11" s="1"/>
  <c r="D896" i="11"/>
  <c r="E896" i="11"/>
  <c r="F896" i="11"/>
  <c r="G896" i="11"/>
  <c r="H896" i="11"/>
  <c r="C897" i="11"/>
  <c r="K897" i="11" s="1"/>
  <c r="D897" i="11"/>
  <c r="E897" i="11"/>
  <c r="F897" i="11"/>
  <c r="G897" i="11"/>
  <c r="H897" i="11"/>
  <c r="C898" i="11"/>
  <c r="K898" i="11" s="1"/>
  <c r="D898" i="11"/>
  <c r="E898" i="11"/>
  <c r="F898" i="11"/>
  <c r="G898" i="11"/>
  <c r="H898" i="11"/>
  <c r="C899" i="11"/>
  <c r="K899" i="11" s="1"/>
  <c r="D899" i="11"/>
  <c r="E899" i="11"/>
  <c r="F899" i="11"/>
  <c r="G899" i="11"/>
  <c r="H899" i="11"/>
  <c r="C900" i="11"/>
  <c r="K900" i="11" s="1"/>
  <c r="D900" i="11"/>
  <c r="E900" i="11"/>
  <c r="F900" i="11"/>
  <c r="G900" i="11"/>
  <c r="H900" i="11"/>
  <c r="C901" i="11"/>
  <c r="K901" i="11" s="1"/>
  <c r="D901" i="11"/>
  <c r="E901" i="11"/>
  <c r="F901" i="11"/>
  <c r="G901" i="11"/>
  <c r="H901" i="11"/>
  <c r="C902" i="11"/>
  <c r="K902" i="11" s="1"/>
  <c r="D902" i="11"/>
  <c r="E902" i="11"/>
  <c r="F902" i="11"/>
  <c r="G902" i="11"/>
  <c r="H902" i="11"/>
  <c r="C903" i="11"/>
  <c r="K903" i="11" s="1"/>
  <c r="D903" i="11"/>
  <c r="E903" i="11"/>
  <c r="F903" i="11"/>
  <c r="G903" i="11"/>
  <c r="H903" i="11"/>
  <c r="C904" i="11"/>
  <c r="K904" i="11" s="1"/>
  <c r="D904" i="11"/>
  <c r="E904" i="11"/>
  <c r="F904" i="11"/>
  <c r="G904" i="11"/>
  <c r="H904" i="11"/>
  <c r="C905" i="11"/>
  <c r="K905" i="11" s="1"/>
  <c r="D905" i="11"/>
  <c r="E905" i="11"/>
  <c r="F905" i="11"/>
  <c r="G905" i="11"/>
  <c r="H905" i="11"/>
  <c r="C906" i="11"/>
  <c r="K906" i="11" s="1"/>
  <c r="D906" i="11"/>
  <c r="E906" i="11"/>
  <c r="F906" i="11"/>
  <c r="G906" i="11"/>
  <c r="H906" i="11"/>
  <c r="C907" i="11"/>
  <c r="K907" i="11" s="1"/>
  <c r="D907" i="11"/>
  <c r="E907" i="11"/>
  <c r="F907" i="11"/>
  <c r="G907" i="11"/>
  <c r="H907" i="11"/>
  <c r="C908" i="11"/>
  <c r="K908" i="11" s="1"/>
  <c r="D908" i="11"/>
  <c r="E908" i="11"/>
  <c r="F908" i="11"/>
  <c r="G908" i="11"/>
  <c r="H908" i="11"/>
  <c r="C909" i="11"/>
  <c r="K909" i="11" s="1"/>
  <c r="D909" i="11"/>
  <c r="E909" i="11"/>
  <c r="F909" i="11"/>
  <c r="G909" i="11"/>
  <c r="H909" i="11"/>
  <c r="C910" i="11"/>
  <c r="K910" i="11" s="1"/>
  <c r="D910" i="11"/>
  <c r="E910" i="11"/>
  <c r="F910" i="11"/>
  <c r="G910" i="11"/>
  <c r="H910" i="11"/>
  <c r="C911" i="11"/>
  <c r="K911" i="11" s="1"/>
  <c r="D911" i="11"/>
  <c r="E911" i="11"/>
  <c r="F911" i="11"/>
  <c r="G911" i="11"/>
  <c r="H911" i="11"/>
  <c r="C912" i="11"/>
  <c r="K912" i="11" s="1"/>
  <c r="D912" i="11"/>
  <c r="E912" i="11"/>
  <c r="F912" i="11"/>
  <c r="G912" i="11"/>
  <c r="H912" i="11"/>
  <c r="C913" i="11"/>
  <c r="K913" i="11" s="1"/>
  <c r="D913" i="11"/>
  <c r="E913" i="11"/>
  <c r="F913" i="11"/>
  <c r="G913" i="11"/>
  <c r="H913" i="11"/>
  <c r="C914" i="11"/>
  <c r="K914" i="11" s="1"/>
  <c r="D914" i="11"/>
  <c r="E914" i="11"/>
  <c r="F914" i="11"/>
  <c r="G914" i="11"/>
  <c r="H914" i="11"/>
  <c r="C915" i="11"/>
  <c r="K915" i="11" s="1"/>
  <c r="D915" i="11"/>
  <c r="E915" i="11"/>
  <c r="F915" i="11"/>
  <c r="G915" i="11"/>
  <c r="H915" i="11"/>
  <c r="C916" i="11"/>
  <c r="K916" i="11" s="1"/>
  <c r="D916" i="11"/>
  <c r="E916" i="11"/>
  <c r="F916" i="11"/>
  <c r="G916" i="11"/>
  <c r="H916" i="11"/>
  <c r="C917" i="11"/>
  <c r="K917" i="11" s="1"/>
  <c r="D917" i="11"/>
  <c r="E917" i="11"/>
  <c r="F917" i="11"/>
  <c r="G917" i="11"/>
  <c r="H917" i="11"/>
  <c r="C918" i="11"/>
  <c r="K918" i="11" s="1"/>
  <c r="D918" i="11"/>
  <c r="E918" i="11"/>
  <c r="F918" i="11"/>
  <c r="G918" i="11"/>
  <c r="H918" i="11"/>
  <c r="C919" i="11"/>
  <c r="K919" i="11" s="1"/>
  <c r="D919" i="11"/>
  <c r="E919" i="11"/>
  <c r="F919" i="11"/>
  <c r="G919" i="11"/>
  <c r="H919" i="11"/>
  <c r="C920" i="11"/>
  <c r="K920" i="11" s="1"/>
  <c r="D920" i="11"/>
  <c r="E920" i="11"/>
  <c r="F920" i="11"/>
  <c r="G920" i="11"/>
  <c r="H920" i="11"/>
  <c r="C921" i="11"/>
  <c r="K921" i="11" s="1"/>
  <c r="D921" i="11"/>
  <c r="E921" i="11"/>
  <c r="F921" i="11"/>
  <c r="G921" i="11"/>
  <c r="H921" i="11"/>
  <c r="C922" i="11"/>
  <c r="K922" i="11" s="1"/>
  <c r="D922" i="11"/>
  <c r="E922" i="11"/>
  <c r="F922" i="11"/>
  <c r="G922" i="11"/>
  <c r="H922" i="11"/>
  <c r="C923" i="11"/>
  <c r="K923" i="11" s="1"/>
  <c r="D923" i="11"/>
  <c r="E923" i="11"/>
  <c r="F923" i="11"/>
  <c r="G923" i="11"/>
  <c r="H923" i="11"/>
  <c r="C924" i="11"/>
  <c r="K924" i="11" s="1"/>
  <c r="D924" i="11"/>
  <c r="E924" i="11"/>
  <c r="F924" i="11"/>
  <c r="G924" i="11"/>
  <c r="H924" i="11"/>
  <c r="C925" i="11"/>
  <c r="K925" i="11" s="1"/>
  <c r="D925" i="11"/>
  <c r="E925" i="11"/>
  <c r="F925" i="11"/>
  <c r="G925" i="11"/>
  <c r="H925" i="11"/>
  <c r="C926" i="11"/>
  <c r="K926" i="11" s="1"/>
  <c r="D926" i="11"/>
  <c r="E926" i="11"/>
  <c r="F926" i="11"/>
  <c r="G926" i="11"/>
  <c r="H926" i="11"/>
  <c r="C927" i="11"/>
  <c r="K927" i="11" s="1"/>
  <c r="D927" i="11"/>
  <c r="E927" i="11"/>
  <c r="F927" i="11"/>
  <c r="G927" i="11"/>
  <c r="H927" i="11"/>
  <c r="C928" i="11"/>
  <c r="K928" i="11" s="1"/>
  <c r="D928" i="11"/>
  <c r="E928" i="11"/>
  <c r="F928" i="11"/>
  <c r="G928" i="11"/>
  <c r="H928" i="11"/>
  <c r="C929" i="11"/>
  <c r="K929" i="11" s="1"/>
  <c r="D929" i="11"/>
  <c r="E929" i="11"/>
  <c r="F929" i="11"/>
  <c r="G929" i="11"/>
  <c r="H929" i="11"/>
  <c r="C930" i="11"/>
  <c r="K930" i="11" s="1"/>
  <c r="D930" i="11"/>
  <c r="E930" i="11"/>
  <c r="F930" i="11"/>
  <c r="G930" i="11"/>
  <c r="H930" i="11"/>
  <c r="C931" i="11"/>
  <c r="K931" i="11" s="1"/>
  <c r="D931" i="11"/>
  <c r="E931" i="11"/>
  <c r="F931" i="11"/>
  <c r="G931" i="11"/>
  <c r="H931" i="11"/>
  <c r="C932" i="11"/>
  <c r="K932" i="11" s="1"/>
  <c r="D932" i="11"/>
  <c r="E932" i="11"/>
  <c r="F932" i="11"/>
  <c r="G932" i="11"/>
  <c r="H932" i="11"/>
  <c r="C933" i="11"/>
  <c r="K933" i="11" s="1"/>
  <c r="D933" i="11"/>
  <c r="E933" i="11"/>
  <c r="F933" i="11"/>
  <c r="G933" i="11"/>
  <c r="H933" i="11"/>
  <c r="C934" i="11"/>
  <c r="K934" i="11" s="1"/>
  <c r="D934" i="11"/>
  <c r="E934" i="11"/>
  <c r="F934" i="11"/>
  <c r="G934" i="11"/>
  <c r="H934" i="11"/>
  <c r="C935" i="11"/>
  <c r="K935" i="11" s="1"/>
  <c r="D935" i="11"/>
  <c r="E935" i="11"/>
  <c r="F935" i="11"/>
  <c r="G935" i="11"/>
  <c r="H935" i="11"/>
  <c r="C936" i="11"/>
  <c r="K936" i="11" s="1"/>
  <c r="D936" i="11"/>
  <c r="E936" i="11"/>
  <c r="F936" i="11"/>
  <c r="G936" i="11"/>
  <c r="H936" i="11"/>
  <c r="C937" i="11"/>
  <c r="K937" i="11" s="1"/>
  <c r="D937" i="11"/>
  <c r="E937" i="11"/>
  <c r="F937" i="11"/>
  <c r="G937" i="11"/>
  <c r="H937" i="11"/>
  <c r="C938" i="11"/>
  <c r="K938" i="11" s="1"/>
  <c r="D938" i="11"/>
  <c r="E938" i="11"/>
  <c r="F938" i="11"/>
  <c r="G938" i="11"/>
  <c r="H938" i="11"/>
  <c r="C939" i="11"/>
  <c r="K939" i="11" s="1"/>
  <c r="D939" i="11"/>
  <c r="E939" i="11"/>
  <c r="F939" i="11"/>
  <c r="G939" i="11"/>
  <c r="H939" i="11"/>
  <c r="C940" i="11"/>
  <c r="K940" i="11" s="1"/>
  <c r="D940" i="11"/>
  <c r="E940" i="11"/>
  <c r="F940" i="11"/>
  <c r="G940" i="11"/>
  <c r="H940" i="11"/>
  <c r="C941" i="11"/>
  <c r="K941" i="11" s="1"/>
  <c r="D941" i="11"/>
  <c r="E941" i="11"/>
  <c r="F941" i="11"/>
  <c r="G941" i="11"/>
  <c r="H941" i="11"/>
  <c r="C942" i="11"/>
  <c r="K942" i="11" s="1"/>
  <c r="D942" i="11"/>
  <c r="E942" i="11"/>
  <c r="F942" i="11"/>
  <c r="G942" i="11"/>
  <c r="H942" i="11"/>
  <c r="C943" i="11"/>
  <c r="K943" i="11" s="1"/>
  <c r="D943" i="11"/>
  <c r="E943" i="11"/>
  <c r="F943" i="11"/>
  <c r="G943" i="11"/>
  <c r="H943" i="11"/>
  <c r="C944" i="11"/>
  <c r="K944" i="11" s="1"/>
  <c r="D944" i="11"/>
  <c r="E944" i="11"/>
  <c r="F944" i="11"/>
  <c r="G944" i="11"/>
  <c r="H944" i="11"/>
  <c r="C945" i="11"/>
  <c r="K945" i="11" s="1"/>
  <c r="D945" i="11"/>
  <c r="E945" i="11"/>
  <c r="F945" i="11"/>
  <c r="G945" i="11"/>
  <c r="H945" i="11"/>
  <c r="C946" i="11"/>
  <c r="K946" i="11" s="1"/>
  <c r="D946" i="11"/>
  <c r="E946" i="11"/>
  <c r="F946" i="11"/>
  <c r="G946" i="11"/>
  <c r="H946" i="11"/>
  <c r="C947" i="11"/>
  <c r="K947" i="11" s="1"/>
  <c r="D947" i="11"/>
  <c r="E947" i="11"/>
  <c r="F947" i="11"/>
  <c r="G947" i="11"/>
  <c r="H947" i="11"/>
  <c r="C948" i="11"/>
  <c r="K948" i="11" s="1"/>
  <c r="D948" i="11"/>
  <c r="E948" i="11"/>
  <c r="F948" i="11"/>
  <c r="G948" i="11"/>
  <c r="H948" i="11"/>
  <c r="C949" i="11"/>
  <c r="K949" i="11" s="1"/>
  <c r="D949" i="11"/>
  <c r="E949" i="11"/>
  <c r="F949" i="11"/>
  <c r="G949" i="11"/>
  <c r="H949" i="11"/>
  <c r="C950" i="11"/>
  <c r="K950" i="11" s="1"/>
  <c r="D950" i="11"/>
  <c r="E950" i="11"/>
  <c r="F950" i="11"/>
  <c r="G950" i="11"/>
  <c r="H950" i="11"/>
  <c r="C951" i="11"/>
  <c r="K951" i="11" s="1"/>
  <c r="D951" i="11"/>
  <c r="E951" i="11"/>
  <c r="F951" i="11"/>
  <c r="G951" i="11"/>
  <c r="H951" i="11"/>
  <c r="C952" i="11"/>
  <c r="K952" i="11" s="1"/>
  <c r="D952" i="11"/>
  <c r="E952" i="11"/>
  <c r="F952" i="11"/>
  <c r="G952" i="11"/>
  <c r="H952" i="11"/>
  <c r="C953" i="11"/>
  <c r="K953" i="11" s="1"/>
  <c r="D953" i="11"/>
  <c r="E953" i="11"/>
  <c r="F953" i="11"/>
  <c r="G953" i="11"/>
  <c r="H953" i="11"/>
  <c r="C954" i="11"/>
  <c r="K954" i="11" s="1"/>
  <c r="D954" i="11"/>
  <c r="E954" i="11"/>
  <c r="F954" i="11"/>
  <c r="G954" i="11"/>
  <c r="H954" i="11"/>
  <c r="C955" i="11"/>
  <c r="K955" i="11" s="1"/>
  <c r="D955" i="11"/>
  <c r="E955" i="11"/>
  <c r="F955" i="11"/>
  <c r="G955" i="11"/>
  <c r="H955" i="11"/>
  <c r="C956" i="11"/>
  <c r="K956" i="11" s="1"/>
  <c r="D956" i="11"/>
  <c r="E956" i="11"/>
  <c r="F956" i="11"/>
  <c r="G956" i="11"/>
  <c r="H956" i="11"/>
  <c r="C957" i="11"/>
  <c r="K957" i="11" s="1"/>
  <c r="D957" i="11"/>
  <c r="E957" i="11"/>
  <c r="F957" i="11"/>
  <c r="G957" i="11"/>
  <c r="H957" i="11"/>
  <c r="C958" i="11"/>
  <c r="K958" i="11" s="1"/>
  <c r="D958" i="11"/>
  <c r="E958" i="11"/>
  <c r="F958" i="11"/>
  <c r="G958" i="11"/>
  <c r="H958" i="11"/>
  <c r="C959" i="11"/>
  <c r="K959" i="11" s="1"/>
  <c r="D959" i="11"/>
  <c r="E959" i="11"/>
  <c r="F959" i="11"/>
  <c r="G959" i="11"/>
  <c r="H959" i="11"/>
  <c r="C960" i="11"/>
  <c r="K960" i="11" s="1"/>
  <c r="D960" i="11"/>
  <c r="E960" i="11"/>
  <c r="F960" i="11"/>
  <c r="G960" i="11"/>
  <c r="H960" i="11"/>
  <c r="C961" i="11"/>
  <c r="K961" i="11" s="1"/>
  <c r="D961" i="11"/>
  <c r="E961" i="11"/>
  <c r="F961" i="11"/>
  <c r="G961" i="11"/>
  <c r="H961" i="11"/>
  <c r="C962" i="11"/>
  <c r="K962" i="11" s="1"/>
  <c r="D962" i="11"/>
  <c r="E962" i="11"/>
  <c r="F962" i="11"/>
  <c r="G962" i="11"/>
  <c r="H962" i="11"/>
  <c r="C963" i="11"/>
  <c r="K963" i="11" s="1"/>
  <c r="D963" i="11"/>
  <c r="E963" i="11"/>
  <c r="F963" i="11"/>
  <c r="G963" i="11"/>
  <c r="H963" i="11"/>
  <c r="C964" i="11"/>
  <c r="K964" i="11" s="1"/>
  <c r="D964" i="11"/>
  <c r="E964" i="11"/>
  <c r="F964" i="11"/>
  <c r="G964" i="11"/>
  <c r="H964" i="11"/>
  <c r="C965" i="11"/>
  <c r="K965" i="11" s="1"/>
  <c r="D965" i="11"/>
  <c r="E965" i="11"/>
  <c r="F965" i="11"/>
  <c r="G965" i="11"/>
  <c r="H965" i="11"/>
  <c r="C966" i="11"/>
  <c r="K966" i="11" s="1"/>
  <c r="D966" i="11"/>
  <c r="E966" i="11"/>
  <c r="F966" i="11"/>
  <c r="G966" i="11"/>
  <c r="H966" i="11"/>
  <c r="C967" i="11"/>
  <c r="K967" i="11" s="1"/>
  <c r="D967" i="11"/>
  <c r="E967" i="11"/>
  <c r="F967" i="11"/>
  <c r="G967" i="11"/>
  <c r="H967" i="11"/>
  <c r="C968" i="11"/>
  <c r="K968" i="11" s="1"/>
  <c r="D968" i="11"/>
  <c r="E968" i="11"/>
  <c r="F968" i="11"/>
  <c r="G968" i="11"/>
  <c r="H968" i="11"/>
  <c r="C969" i="11"/>
  <c r="K969" i="11" s="1"/>
  <c r="D969" i="11"/>
  <c r="E969" i="11"/>
  <c r="F969" i="11"/>
  <c r="G969" i="11"/>
  <c r="H969" i="11"/>
  <c r="C970" i="11"/>
  <c r="K970" i="11" s="1"/>
  <c r="D970" i="11"/>
  <c r="E970" i="11"/>
  <c r="F970" i="11"/>
  <c r="G970" i="11"/>
  <c r="H970" i="11"/>
  <c r="C971" i="11"/>
  <c r="K971" i="11" s="1"/>
  <c r="D971" i="11"/>
  <c r="E971" i="11"/>
  <c r="F971" i="11"/>
  <c r="G971" i="11"/>
  <c r="H971" i="11"/>
  <c r="C972" i="11"/>
  <c r="K972" i="11" s="1"/>
  <c r="D972" i="11"/>
  <c r="E972" i="11"/>
  <c r="F972" i="11"/>
  <c r="G972" i="11"/>
  <c r="H972" i="11"/>
  <c r="C973" i="11"/>
  <c r="K973" i="11" s="1"/>
  <c r="D973" i="11"/>
  <c r="E973" i="11"/>
  <c r="F973" i="11"/>
  <c r="G973" i="11"/>
  <c r="H973" i="11"/>
  <c r="C974" i="11"/>
  <c r="K974" i="11" s="1"/>
  <c r="D974" i="11"/>
  <c r="E974" i="11"/>
  <c r="F974" i="11"/>
  <c r="G974" i="11"/>
  <c r="H974" i="11"/>
  <c r="C975" i="11"/>
  <c r="K975" i="11" s="1"/>
  <c r="D975" i="11"/>
  <c r="E975" i="11"/>
  <c r="F975" i="11"/>
  <c r="G975" i="11"/>
  <c r="H975" i="11"/>
  <c r="C976" i="11"/>
  <c r="K976" i="11" s="1"/>
  <c r="D976" i="11"/>
  <c r="E976" i="11"/>
  <c r="F976" i="11"/>
  <c r="G976" i="11"/>
  <c r="H976" i="11"/>
  <c r="C977" i="11"/>
  <c r="K977" i="11" s="1"/>
  <c r="D977" i="11"/>
  <c r="E977" i="11"/>
  <c r="F977" i="11"/>
  <c r="G977" i="11"/>
  <c r="H977" i="11"/>
  <c r="C978" i="11"/>
  <c r="K978" i="11" s="1"/>
  <c r="D978" i="11"/>
  <c r="E978" i="11"/>
  <c r="F978" i="11"/>
  <c r="G978" i="11"/>
  <c r="H978" i="11"/>
  <c r="C979" i="11"/>
  <c r="K979" i="11" s="1"/>
  <c r="D979" i="11"/>
  <c r="E979" i="11"/>
  <c r="F979" i="11"/>
  <c r="G979" i="11"/>
  <c r="H979" i="11"/>
  <c r="C980" i="11"/>
  <c r="K980" i="11" s="1"/>
  <c r="D980" i="11"/>
  <c r="E980" i="11"/>
  <c r="F980" i="11"/>
  <c r="G980" i="11"/>
  <c r="H980" i="11"/>
  <c r="C981" i="11"/>
  <c r="K981" i="11" s="1"/>
  <c r="D981" i="11"/>
  <c r="E981" i="11"/>
  <c r="F981" i="11"/>
  <c r="G981" i="11"/>
  <c r="H981" i="11"/>
  <c r="C982" i="11"/>
  <c r="K982" i="11" s="1"/>
  <c r="D982" i="11"/>
  <c r="E982" i="11"/>
  <c r="F982" i="11"/>
  <c r="G982" i="11"/>
  <c r="H982" i="11"/>
  <c r="C983" i="11"/>
  <c r="K983" i="11" s="1"/>
  <c r="D983" i="11"/>
  <c r="E983" i="11"/>
  <c r="F983" i="11"/>
  <c r="G983" i="11"/>
  <c r="H983" i="11"/>
  <c r="C984" i="11"/>
  <c r="K984" i="11" s="1"/>
  <c r="D984" i="11"/>
  <c r="E984" i="11"/>
  <c r="F984" i="11"/>
  <c r="G984" i="11"/>
  <c r="H984" i="11"/>
  <c r="C985" i="11"/>
  <c r="K985" i="11" s="1"/>
  <c r="D985" i="11"/>
  <c r="E985" i="11"/>
  <c r="F985" i="11"/>
  <c r="G985" i="11"/>
  <c r="H985" i="11"/>
  <c r="C986" i="11"/>
  <c r="K986" i="11" s="1"/>
  <c r="D986" i="11"/>
  <c r="E986" i="11"/>
  <c r="F986" i="11"/>
  <c r="G986" i="11"/>
  <c r="H986" i="11"/>
  <c r="C987" i="11"/>
  <c r="K987" i="11" s="1"/>
  <c r="D987" i="11"/>
  <c r="E987" i="11"/>
  <c r="F987" i="11"/>
  <c r="G987" i="11"/>
  <c r="H987" i="11"/>
  <c r="C988" i="11"/>
  <c r="K988" i="11" s="1"/>
  <c r="D988" i="11"/>
  <c r="E988" i="11"/>
  <c r="F988" i="11"/>
  <c r="G988" i="11"/>
  <c r="H988" i="11"/>
  <c r="C989" i="11"/>
  <c r="K989" i="11" s="1"/>
  <c r="D989" i="11"/>
  <c r="E989" i="11"/>
  <c r="F989" i="11"/>
  <c r="G989" i="11"/>
  <c r="H989" i="11"/>
  <c r="C990" i="11"/>
  <c r="K990" i="11" s="1"/>
  <c r="D990" i="11"/>
  <c r="E990" i="11"/>
  <c r="F990" i="11"/>
  <c r="G990" i="11"/>
  <c r="H990" i="11"/>
  <c r="C991" i="11"/>
  <c r="K991" i="11" s="1"/>
  <c r="D991" i="11"/>
  <c r="E991" i="11"/>
  <c r="F991" i="11"/>
  <c r="G991" i="11"/>
  <c r="H991" i="11"/>
  <c r="C992" i="11"/>
  <c r="K992" i="11" s="1"/>
  <c r="D992" i="11"/>
  <c r="E992" i="11"/>
  <c r="F992" i="11"/>
  <c r="G992" i="11"/>
  <c r="H992" i="11"/>
  <c r="C993" i="11"/>
  <c r="K993" i="11" s="1"/>
  <c r="D993" i="11"/>
  <c r="E993" i="11"/>
  <c r="F993" i="11"/>
  <c r="G993" i="11"/>
  <c r="H993" i="11"/>
  <c r="C994" i="11"/>
  <c r="K994" i="11" s="1"/>
  <c r="D994" i="11"/>
  <c r="E994" i="11"/>
  <c r="F994" i="11"/>
  <c r="G994" i="11"/>
  <c r="H994" i="11"/>
  <c r="C995" i="11"/>
  <c r="K995" i="11" s="1"/>
  <c r="D995" i="11"/>
  <c r="E995" i="11"/>
  <c r="F995" i="11"/>
  <c r="G995" i="11"/>
  <c r="H995" i="11"/>
  <c r="C996" i="11"/>
  <c r="K996" i="11" s="1"/>
  <c r="D996" i="11"/>
  <c r="E996" i="11"/>
  <c r="F996" i="11"/>
  <c r="G996" i="11"/>
  <c r="H996" i="11"/>
  <c r="C997" i="11"/>
  <c r="K997" i="11" s="1"/>
  <c r="D997" i="11"/>
  <c r="E997" i="11"/>
  <c r="F997" i="11"/>
  <c r="G997" i="11"/>
  <c r="H997" i="11"/>
  <c r="C998" i="11"/>
  <c r="K998" i="11" s="1"/>
  <c r="D998" i="11"/>
  <c r="E998" i="11"/>
  <c r="F998" i="11"/>
  <c r="G998" i="11"/>
  <c r="H998" i="11"/>
  <c r="C999" i="11"/>
  <c r="K999" i="11" s="1"/>
  <c r="D999" i="11"/>
  <c r="E999" i="11"/>
  <c r="F999" i="11"/>
  <c r="G999" i="11"/>
  <c r="H999" i="11"/>
  <c r="C1000" i="11"/>
  <c r="K1000" i="11" s="1"/>
  <c r="D1000" i="11"/>
  <c r="E1000" i="11"/>
  <c r="F1000" i="11"/>
  <c r="G1000" i="11"/>
  <c r="H1000" i="11"/>
  <c r="C1001" i="11"/>
  <c r="K1001" i="11" s="1"/>
  <c r="D1001" i="11"/>
  <c r="E1001" i="11"/>
  <c r="F1001" i="11"/>
  <c r="G1001" i="11"/>
  <c r="H1001" i="11"/>
  <c r="C1002" i="11"/>
  <c r="K1002" i="11" s="1"/>
  <c r="D1002" i="11"/>
  <c r="E1002" i="11"/>
  <c r="F1002" i="11"/>
  <c r="G1002" i="11"/>
  <c r="H1002" i="11"/>
  <c r="C1003" i="11"/>
  <c r="K1003" i="11" s="1"/>
  <c r="D1003" i="11"/>
  <c r="E1003" i="11"/>
  <c r="F1003" i="11"/>
  <c r="G1003" i="11"/>
  <c r="H1003" i="11"/>
  <c r="C1004" i="11"/>
  <c r="K1004" i="11" s="1"/>
  <c r="D1004" i="11"/>
  <c r="E1004" i="11"/>
  <c r="F1004" i="11"/>
  <c r="G1004" i="11"/>
  <c r="H1004" i="11"/>
  <c r="C1005" i="11"/>
  <c r="K1005" i="11" s="1"/>
  <c r="D1005" i="11"/>
  <c r="E1005" i="11"/>
  <c r="F1005" i="11"/>
  <c r="G1005" i="11"/>
  <c r="H1005" i="11"/>
  <c r="C1006" i="11"/>
  <c r="K1006" i="11" s="1"/>
  <c r="D1006" i="11"/>
  <c r="E1006" i="11"/>
  <c r="F1006" i="11"/>
  <c r="G1006" i="11"/>
  <c r="H1006" i="11"/>
  <c r="C1007" i="11"/>
  <c r="K1007" i="11" s="1"/>
  <c r="D1007" i="11"/>
  <c r="E1007" i="11"/>
  <c r="F1007" i="11"/>
  <c r="G1007" i="11"/>
  <c r="H1007" i="11"/>
  <c r="C1008" i="11"/>
  <c r="K1008" i="11" s="1"/>
  <c r="D1008" i="11"/>
  <c r="E1008" i="11"/>
  <c r="F1008" i="11"/>
  <c r="G1008" i="11"/>
  <c r="H1008" i="11"/>
  <c r="C1009" i="11"/>
  <c r="K1009" i="11" s="1"/>
  <c r="D1009" i="11"/>
  <c r="E1009" i="11"/>
  <c r="F1009" i="11"/>
  <c r="G1009" i="11"/>
  <c r="H1009" i="11"/>
  <c r="C1010" i="11"/>
  <c r="K1010" i="11" s="1"/>
  <c r="D1010" i="11"/>
  <c r="E1010" i="11"/>
  <c r="F1010" i="11"/>
  <c r="G1010" i="11"/>
  <c r="H1010" i="11"/>
  <c r="C1011" i="11"/>
  <c r="K1011" i="11" s="1"/>
  <c r="D1011" i="11"/>
  <c r="E1011" i="11"/>
  <c r="F1011" i="11"/>
  <c r="G1011" i="11"/>
  <c r="H1011" i="11"/>
  <c r="C1012" i="11"/>
  <c r="K1012" i="11" s="1"/>
  <c r="D1012" i="11"/>
  <c r="E1012" i="11"/>
  <c r="F1012" i="11"/>
  <c r="G1012" i="11"/>
  <c r="H1012" i="11"/>
  <c r="C1013" i="11"/>
  <c r="K1013" i="11" s="1"/>
  <c r="D1013" i="11"/>
  <c r="E1013" i="11"/>
  <c r="F1013" i="11"/>
  <c r="G1013" i="11"/>
  <c r="H1013" i="11"/>
  <c r="C1014" i="11"/>
  <c r="K1014" i="11" s="1"/>
  <c r="D1014" i="11"/>
  <c r="E1014" i="11"/>
  <c r="F1014" i="11"/>
  <c r="G1014" i="11"/>
  <c r="H1014" i="11"/>
  <c r="C1015" i="11"/>
  <c r="K1015" i="11" s="1"/>
  <c r="D1015" i="11"/>
  <c r="E1015" i="11"/>
  <c r="F1015" i="11"/>
  <c r="G1015" i="11"/>
  <c r="H1015" i="11"/>
  <c r="C1016" i="11"/>
  <c r="K1016" i="11" s="1"/>
  <c r="D1016" i="11"/>
  <c r="E1016" i="11"/>
  <c r="F1016" i="11"/>
  <c r="G1016" i="11"/>
  <c r="H1016" i="11"/>
  <c r="C1017" i="11"/>
  <c r="K1017" i="11" s="1"/>
  <c r="D1017" i="11"/>
  <c r="E1017" i="11"/>
  <c r="F1017" i="11"/>
  <c r="G1017" i="11"/>
  <c r="H1017" i="11"/>
  <c r="C1018" i="11"/>
  <c r="K1018" i="11" s="1"/>
  <c r="D1018" i="11"/>
  <c r="E1018" i="11"/>
  <c r="F1018" i="11"/>
  <c r="G1018" i="11"/>
  <c r="H1018" i="11"/>
  <c r="C1019" i="11"/>
  <c r="K1019" i="11" s="1"/>
  <c r="D1019" i="11"/>
  <c r="E1019" i="11"/>
  <c r="F1019" i="11"/>
  <c r="G1019" i="11"/>
  <c r="H1019" i="11"/>
  <c r="C1020" i="11"/>
  <c r="K1020" i="11" s="1"/>
  <c r="D1020" i="11"/>
  <c r="E1020" i="11"/>
  <c r="F1020" i="11"/>
  <c r="G1020" i="11"/>
  <c r="H1020" i="11"/>
  <c r="C1021" i="11"/>
  <c r="K1021" i="11" s="1"/>
  <c r="D1021" i="11"/>
  <c r="E1021" i="11"/>
  <c r="F1021" i="11"/>
  <c r="G1021" i="11"/>
  <c r="H1021" i="11"/>
  <c r="C1022" i="11"/>
  <c r="K1022" i="11" s="1"/>
  <c r="D1022" i="11"/>
  <c r="E1022" i="11"/>
  <c r="F1022" i="11"/>
  <c r="G1022" i="11"/>
  <c r="H1022" i="11"/>
  <c r="C1023" i="11"/>
  <c r="K1023" i="11" s="1"/>
  <c r="D1023" i="11"/>
  <c r="E1023" i="11"/>
  <c r="F1023" i="11"/>
  <c r="G1023" i="11"/>
  <c r="H1023" i="11"/>
  <c r="C1024" i="11"/>
  <c r="K1024" i="11" s="1"/>
  <c r="D1024" i="11"/>
  <c r="E1024" i="11"/>
  <c r="F1024" i="11"/>
  <c r="G1024" i="11"/>
  <c r="H1024" i="11"/>
  <c r="C1025" i="11"/>
  <c r="K1025" i="11" s="1"/>
  <c r="D1025" i="11"/>
  <c r="E1025" i="11"/>
  <c r="F1025" i="11"/>
  <c r="G1025" i="11"/>
  <c r="H1025" i="11"/>
  <c r="C1026" i="11"/>
  <c r="K1026" i="11" s="1"/>
  <c r="D1026" i="11"/>
  <c r="E1026" i="11"/>
  <c r="F1026" i="11"/>
  <c r="G1026" i="11"/>
  <c r="H1026" i="11"/>
  <c r="C1027" i="11"/>
  <c r="K1027" i="11" s="1"/>
  <c r="D1027" i="11"/>
  <c r="E1027" i="11"/>
  <c r="F1027" i="11"/>
  <c r="G1027" i="11"/>
  <c r="H1027" i="11"/>
  <c r="C1028" i="11"/>
  <c r="K1028" i="11" s="1"/>
  <c r="D1028" i="11"/>
  <c r="E1028" i="11"/>
  <c r="F1028" i="11"/>
  <c r="G1028" i="11"/>
  <c r="H1028" i="11"/>
  <c r="C1029" i="11"/>
  <c r="K1029" i="11" s="1"/>
  <c r="D1029" i="11"/>
  <c r="E1029" i="11"/>
  <c r="F1029" i="11"/>
  <c r="G1029" i="11"/>
  <c r="H1029" i="11"/>
  <c r="C1030" i="11"/>
  <c r="K1030" i="11" s="1"/>
  <c r="D1030" i="11"/>
  <c r="E1030" i="11"/>
  <c r="F1030" i="11"/>
  <c r="G1030" i="11"/>
  <c r="H1030" i="11"/>
  <c r="C1031" i="11"/>
  <c r="K1031" i="11" s="1"/>
  <c r="D1031" i="11"/>
  <c r="E1031" i="11"/>
  <c r="F1031" i="11"/>
  <c r="G1031" i="11"/>
  <c r="H1031" i="11"/>
  <c r="C1032" i="11"/>
  <c r="K1032" i="11" s="1"/>
  <c r="D1032" i="11"/>
  <c r="E1032" i="11"/>
  <c r="F1032" i="11"/>
  <c r="G1032" i="11"/>
  <c r="H1032" i="11"/>
  <c r="C1033" i="11"/>
  <c r="K1033" i="11" s="1"/>
  <c r="D1033" i="11"/>
  <c r="E1033" i="11"/>
  <c r="F1033" i="11"/>
  <c r="G1033" i="11"/>
  <c r="H1033" i="11"/>
  <c r="C1034" i="11"/>
  <c r="K1034" i="11" s="1"/>
  <c r="D1034" i="11"/>
  <c r="E1034" i="11"/>
  <c r="F1034" i="11"/>
  <c r="G1034" i="11"/>
  <c r="H1034" i="11"/>
  <c r="C1035" i="11"/>
  <c r="K1035" i="11" s="1"/>
  <c r="D1035" i="11"/>
  <c r="E1035" i="11"/>
  <c r="F1035" i="11"/>
  <c r="G1035" i="11"/>
  <c r="H1035" i="11"/>
  <c r="C1036" i="11"/>
  <c r="K1036" i="11" s="1"/>
  <c r="D1036" i="11"/>
  <c r="E1036" i="11"/>
  <c r="F1036" i="11"/>
  <c r="G1036" i="11"/>
  <c r="H1036" i="11"/>
  <c r="C1037" i="11"/>
  <c r="K1037" i="11" s="1"/>
  <c r="D1037" i="11"/>
  <c r="E1037" i="11"/>
  <c r="F1037" i="11"/>
  <c r="G1037" i="11"/>
  <c r="H1037" i="11"/>
  <c r="C1038" i="11"/>
  <c r="K1038" i="11" s="1"/>
  <c r="D1038" i="11"/>
  <c r="E1038" i="11"/>
  <c r="F1038" i="11"/>
  <c r="G1038" i="11"/>
  <c r="H1038" i="11"/>
  <c r="C1039" i="11"/>
  <c r="K1039" i="11" s="1"/>
  <c r="D1039" i="11"/>
  <c r="E1039" i="11"/>
  <c r="F1039" i="11"/>
  <c r="G1039" i="11"/>
  <c r="H1039" i="11"/>
  <c r="C1040" i="11"/>
  <c r="K1040" i="11" s="1"/>
  <c r="D1040" i="11"/>
  <c r="E1040" i="11"/>
  <c r="F1040" i="11"/>
  <c r="G1040" i="11"/>
  <c r="H1040" i="11"/>
  <c r="C1041" i="11"/>
  <c r="K1041" i="11" s="1"/>
  <c r="D1041" i="11"/>
  <c r="E1041" i="11"/>
  <c r="F1041" i="11"/>
  <c r="G1041" i="11"/>
  <c r="H1041" i="11"/>
  <c r="C1042" i="11"/>
  <c r="K1042" i="11" s="1"/>
  <c r="D1042" i="11"/>
  <c r="E1042" i="11"/>
  <c r="F1042" i="11"/>
  <c r="G1042" i="11"/>
  <c r="H1042" i="11"/>
  <c r="C1043" i="11"/>
  <c r="K1043" i="11" s="1"/>
  <c r="D1043" i="11"/>
  <c r="E1043" i="11"/>
  <c r="F1043" i="11"/>
  <c r="G1043" i="11"/>
  <c r="H1043" i="11"/>
  <c r="C1044" i="11"/>
  <c r="K1044" i="11" s="1"/>
  <c r="D1044" i="11"/>
  <c r="E1044" i="11"/>
  <c r="F1044" i="11"/>
  <c r="G1044" i="11"/>
  <c r="H1044" i="11"/>
  <c r="C1045" i="11"/>
  <c r="K1045" i="11" s="1"/>
  <c r="D1045" i="11"/>
  <c r="E1045" i="11"/>
  <c r="F1045" i="11"/>
  <c r="G1045" i="11"/>
  <c r="H1045" i="11"/>
  <c r="C1046" i="11"/>
  <c r="K1046" i="11" s="1"/>
  <c r="D1046" i="11"/>
  <c r="E1046" i="11"/>
  <c r="F1046" i="11"/>
  <c r="G1046" i="11"/>
  <c r="H1046" i="11"/>
  <c r="C1047" i="11"/>
  <c r="K1047" i="11" s="1"/>
  <c r="D1047" i="11"/>
  <c r="E1047" i="11"/>
  <c r="F1047" i="11"/>
  <c r="G1047" i="11"/>
  <c r="H1047" i="11"/>
  <c r="C1048" i="11"/>
  <c r="K1048" i="11" s="1"/>
  <c r="D1048" i="11"/>
  <c r="E1048" i="11"/>
  <c r="F1048" i="11"/>
  <c r="G1048" i="11"/>
  <c r="H1048" i="11"/>
  <c r="C1049" i="11"/>
  <c r="K1049" i="11" s="1"/>
  <c r="D1049" i="11"/>
  <c r="E1049" i="11"/>
  <c r="F1049" i="11"/>
  <c r="G1049" i="11"/>
  <c r="H1049" i="11"/>
  <c r="C1050" i="11"/>
  <c r="K1050" i="11" s="1"/>
  <c r="D1050" i="11"/>
  <c r="E1050" i="11"/>
  <c r="F1050" i="11"/>
  <c r="G1050" i="11"/>
  <c r="H1050" i="11"/>
  <c r="C1051" i="11"/>
  <c r="K1051" i="11" s="1"/>
  <c r="D1051" i="11"/>
  <c r="E1051" i="11"/>
  <c r="F1051" i="11"/>
  <c r="G1051" i="11"/>
  <c r="H1051" i="11"/>
  <c r="C1052" i="11"/>
  <c r="K1052" i="11" s="1"/>
  <c r="D1052" i="11"/>
  <c r="E1052" i="11"/>
  <c r="F1052" i="11"/>
  <c r="G1052" i="11"/>
  <c r="H1052" i="11"/>
  <c r="C1053" i="11"/>
  <c r="K1053" i="11" s="1"/>
  <c r="D1053" i="11"/>
  <c r="E1053" i="11"/>
  <c r="F1053" i="11"/>
  <c r="G1053" i="11"/>
  <c r="H1053" i="11"/>
  <c r="C1054" i="11"/>
  <c r="K1054" i="11" s="1"/>
  <c r="D1054" i="11"/>
  <c r="E1054" i="11"/>
  <c r="F1054" i="11"/>
  <c r="G1054" i="11"/>
  <c r="H1054" i="11"/>
  <c r="C1055" i="11"/>
  <c r="K1055" i="11" s="1"/>
  <c r="D1055" i="11"/>
  <c r="E1055" i="11"/>
  <c r="F1055" i="11"/>
  <c r="G1055" i="11"/>
  <c r="H1055" i="11"/>
  <c r="C1056" i="11"/>
  <c r="K1056" i="11" s="1"/>
  <c r="D1056" i="11"/>
  <c r="E1056" i="11"/>
  <c r="F1056" i="11"/>
  <c r="G1056" i="11"/>
  <c r="H1056" i="11"/>
  <c r="C1057" i="11"/>
  <c r="K1057" i="11" s="1"/>
  <c r="D1057" i="11"/>
  <c r="E1057" i="11"/>
  <c r="F1057" i="11"/>
  <c r="G1057" i="11"/>
  <c r="H1057" i="11"/>
  <c r="C1058" i="11"/>
  <c r="K1058" i="11" s="1"/>
  <c r="D1058" i="11"/>
  <c r="E1058" i="11"/>
  <c r="F1058" i="11"/>
  <c r="G1058" i="11"/>
  <c r="H1058" i="11"/>
  <c r="C1059" i="11"/>
  <c r="K1059" i="11" s="1"/>
  <c r="D1059" i="11"/>
  <c r="E1059" i="11"/>
  <c r="F1059" i="11"/>
  <c r="G1059" i="11"/>
  <c r="H1059" i="11"/>
  <c r="C1060" i="11"/>
  <c r="K1060" i="11" s="1"/>
  <c r="D1060" i="11"/>
  <c r="E1060" i="11"/>
  <c r="F1060" i="11"/>
  <c r="G1060" i="11"/>
  <c r="H1060" i="11"/>
  <c r="C1061" i="11"/>
  <c r="K1061" i="11" s="1"/>
  <c r="D1061" i="11"/>
  <c r="E1061" i="11"/>
  <c r="F1061" i="11"/>
  <c r="G1061" i="11"/>
  <c r="H1061" i="11"/>
  <c r="C1062" i="11"/>
  <c r="K1062" i="11" s="1"/>
  <c r="D1062" i="11"/>
  <c r="E1062" i="11"/>
  <c r="F1062" i="11"/>
  <c r="G1062" i="11"/>
  <c r="H1062" i="11"/>
  <c r="C1063" i="11"/>
  <c r="K1063" i="11" s="1"/>
  <c r="D1063" i="11"/>
  <c r="E1063" i="11"/>
  <c r="F1063" i="11"/>
  <c r="G1063" i="11"/>
  <c r="H1063" i="11"/>
  <c r="C1064" i="11"/>
  <c r="K1064" i="11" s="1"/>
  <c r="D1064" i="11"/>
  <c r="E1064" i="11"/>
  <c r="F1064" i="11"/>
  <c r="G1064" i="11"/>
  <c r="H1064" i="11"/>
  <c r="C1065" i="11"/>
  <c r="K1065" i="11" s="1"/>
  <c r="D1065" i="11"/>
  <c r="E1065" i="11"/>
  <c r="F1065" i="11"/>
  <c r="G1065" i="11"/>
  <c r="H1065" i="11"/>
  <c r="C1066" i="11"/>
  <c r="K1066" i="11" s="1"/>
  <c r="D1066" i="11"/>
  <c r="E1066" i="11"/>
  <c r="F1066" i="11"/>
  <c r="G1066" i="11"/>
  <c r="H1066" i="11"/>
  <c r="C1067" i="11"/>
  <c r="K1067" i="11" s="1"/>
  <c r="D1067" i="11"/>
  <c r="E1067" i="11"/>
  <c r="F1067" i="11"/>
  <c r="G1067" i="11"/>
  <c r="H1067" i="11"/>
  <c r="C1068" i="11"/>
  <c r="K1068" i="11" s="1"/>
  <c r="D1068" i="11"/>
  <c r="E1068" i="11"/>
  <c r="F1068" i="11"/>
  <c r="G1068" i="11"/>
  <c r="H1068" i="11"/>
  <c r="C1069" i="11"/>
  <c r="K1069" i="11" s="1"/>
  <c r="D1069" i="11"/>
  <c r="E1069" i="11"/>
  <c r="F1069" i="11"/>
  <c r="G1069" i="11"/>
  <c r="H1069" i="11"/>
  <c r="C1070" i="11"/>
  <c r="K1070" i="11" s="1"/>
  <c r="D1070" i="11"/>
  <c r="E1070" i="11"/>
  <c r="F1070" i="11"/>
  <c r="G1070" i="11"/>
  <c r="H1070" i="11"/>
  <c r="C1071" i="11"/>
  <c r="K1071" i="11" s="1"/>
  <c r="D1071" i="11"/>
  <c r="E1071" i="11"/>
  <c r="F1071" i="11"/>
  <c r="G1071" i="11"/>
  <c r="H1071" i="11"/>
  <c r="C1072" i="11"/>
  <c r="K1072" i="11" s="1"/>
  <c r="D1072" i="11"/>
  <c r="E1072" i="11"/>
  <c r="F1072" i="11"/>
  <c r="G1072" i="11"/>
  <c r="H1072" i="11"/>
  <c r="C1073" i="11"/>
  <c r="K1073" i="11" s="1"/>
  <c r="D1073" i="11"/>
  <c r="E1073" i="11"/>
  <c r="F1073" i="11"/>
  <c r="G1073" i="11"/>
  <c r="H1073" i="11"/>
  <c r="C1074" i="11"/>
  <c r="K1074" i="11" s="1"/>
  <c r="D1074" i="11"/>
  <c r="E1074" i="11"/>
  <c r="F1074" i="11"/>
  <c r="G1074" i="11"/>
  <c r="H1074" i="11"/>
  <c r="C1075" i="11"/>
  <c r="K1075" i="11" s="1"/>
  <c r="D1075" i="11"/>
  <c r="E1075" i="11"/>
  <c r="F1075" i="11"/>
  <c r="G1075" i="11"/>
  <c r="H1075" i="11"/>
  <c r="C1076" i="11"/>
  <c r="K1076" i="11" s="1"/>
  <c r="D1076" i="11"/>
  <c r="E1076" i="11"/>
  <c r="F1076" i="11"/>
  <c r="G1076" i="11"/>
  <c r="H1076" i="11"/>
  <c r="C1077" i="11"/>
  <c r="K1077" i="11" s="1"/>
  <c r="D1077" i="11"/>
  <c r="E1077" i="11"/>
  <c r="F1077" i="11"/>
  <c r="G1077" i="11"/>
  <c r="H1077" i="11"/>
  <c r="C1078" i="11"/>
  <c r="K1078" i="11" s="1"/>
  <c r="D1078" i="11"/>
  <c r="E1078" i="11"/>
  <c r="F1078" i="11"/>
  <c r="G1078" i="11"/>
  <c r="H1078" i="11"/>
  <c r="C1079" i="11"/>
  <c r="K1079" i="11" s="1"/>
  <c r="D1079" i="11"/>
  <c r="E1079" i="11"/>
  <c r="F1079" i="11"/>
  <c r="G1079" i="11"/>
  <c r="H1079" i="11"/>
  <c r="C1080" i="11"/>
  <c r="K1080" i="11" s="1"/>
  <c r="D1080" i="11"/>
  <c r="E1080" i="11"/>
  <c r="F1080" i="11"/>
  <c r="G1080" i="11"/>
  <c r="H1080" i="11"/>
  <c r="C1081" i="11"/>
  <c r="K1081" i="11" s="1"/>
  <c r="D1081" i="11"/>
  <c r="E1081" i="11"/>
  <c r="F1081" i="11"/>
  <c r="G1081" i="11"/>
  <c r="H1081" i="11"/>
  <c r="C1082" i="11"/>
  <c r="K1082" i="11" s="1"/>
  <c r="D1082" i="11"/>
  <c r="E1082" i="11"/>
  <c r="F1082" i="11"/>
  <c r="G1082" i="11"/>
  <c r="H1082" i="11"/>
  <c r="C1083" i="11"/>
  <c r="K1083" i="11" s="1"/>
  <c r="D1083" i="11"/>
  <c r="E1083" i="11"/>
  <c r="F1083" i="11"/>
  <c r="G1083" i="11"/>
  <c r="H1083" i="11"/>
  <c r="C1084" i="11"/>
  <c r="K1084" i="11" s="1"/>
  <c r="D1084" i="11"/>
  <c r="E1084" i="11"/>
  <c r="F1084" i="11"/>
  <c r="G1084" i="11"/>
  <c r="H1084" i="11"/>
  <c r="C1085" i="11"/>
  <c r="K1085" i="11" s="1"/>
  <c r="D1085" i="11"/>
  <c r="E1085" i="11"/>
  <c r="F1085" i="11"/>
  <c r="G1085" i="11"/>
  <c r="H1085" i="11"/>
  <c r="C1086" i="11"/>
  <c r="K1086" i="11" s="1"/>
  <c r="D1086" i="11"/>
  <c r="E1086" i="11"/>
  <c r="F1086" i="11"/>
  <c r="G1086" i="11"/>
  <c r="H1086" i="11"/>
  <c r="C1087" i="11"/>
  <c r="K1087" i="11" s="1"/>
  <c r="D1087" i="11"/>
  <c r="E1087" i="11"/>
  <c r="F1087" i="11"/>
  <c r="G1087" i="11"/>
  <c r="H1087" i="11"/>
  <c r="C1088" i="11"/>
  <c r="K1088" i="11" s="1"/>
  <c r="D1088" i="11"/>
  <c r="E1088" i="11"/>
  <c r="F1088" i="11"/>
  <c r="G1088" i="11"/>
  <c r="H1088" i="11"/>
  <c r="C1089" i="11"/>
  <c r="K1089" i="11" s="1"/>
  <c r="D1089" i="11"/>
  <c r="E1089" i="11"/>
  <c r="F1089" i="11"/>
  <c r="G1089" i="11"/>
  <c r="H1089" i="11"/>
  <c r="C1090" i="11"/>
  <c r="K1090" i="11" s="1"/>
  <c r="D1090" i="11"/>
  <c r="E1090" i="11"/>
  <c r="F1090" i="11"/>
  <c r="G1090" i="11"/>
  <c r="H1090" i="11"/>
  <c r="C1091" i="11"/>
  <c r="K1091" i="11" s="1"/>
  <c r="D1091" i="11"/>
  <c r="E1091" i="11"/>
  <c r="F1091" i="11"/>
  <c r="G1091" i="11"/>
  <c r="H1091" i="11"/>
  <c r="C1092" i="11"/>
  <c r="K1092" i="11" s="1"/>
  <c r="D1092" i="11"/>
  <c r="E1092" i="11"/>
  <c r="F1092" i="11"/>
  <c r="G1092" i="11"/>
  <c r="H1092" i="11"/>
  <c r="C1093" i="11"/>
  <c r="K1093" i="11" s="1"/>
  <c r="D1093" i="11"/>
  <c r="E1093" i="11"/>
  <c r="F1093" i="11"/>
  <c r="G1093" i="11"/>
  <c r="H1093" i="11"/>
  <c r="C1094" i="11"/>
  <c r="K1094" i="11" s="1"/>
  <c r="D1094" i="11"/>
  <c r="E1094" i="11"/>
  <c r="F1094" i="11"/>
  <c r="G1094" i="11"/>
  <c r="H1094" i="11"/>
  <c r="C1095" i="11"/>
  <c r="K1095" i="11" s="1"/>
  <c r="D1095" i="11"/>
  <c r="E1095" i="11"/>
  <c r="F1095" i="11"/>
  <c r="G1095" i="11"/>
  <c r="H1095" i="11"/>
  <c r="C1096" i="11"/>
  <c r="K1096" i="11" s="1"/>
  <c r="D1096" i="11"/>
  <c r="E1096" i="11"/>
  <c r="F1096" i="11"/>
  <c r="G1096" i="11"/>
  <c r="H1096" i="11"/>
  <c r="C1097" i="11"/>
  <c r="K1097" i="11" s="1"/>
  <c r="D1097" i="11"/>
  <c r="E1097" i="11"/>
  <c r="F1097" i="11"/>
  <c r="G1097" i="11"/>
  <c r="H1097" i="11"/>
  <c r="C1098" i="11"/>
  <c r="K1098" i="11" s="1"/>
  <c r="D1098" i="11"/>
  <c r="E1098" i="11"/>
  <c r="F1098" i="11"/>
  <c r="G1098" i="11"/>
  <c r="H1098" i="11"/>
  <c r="C1099" i="11"/>
  <c r="K1099" i="11" s="1"/>
  <c r="D1099" i="11"/>
  <c r="E1099" i="11"/>
  <c r="F1099" i="11"/>
  <c r="G1099" i="11"/>
  <c r="H1099" i="11"/>
  <c r="C1100" i="11"/>
  <c r="K1100" i="11" s="1"/>
  <c r="D1100" i="11"/>
  <c r="E1100" i="11"/>
  <c r="F1100" i="11"/>
  <c r="G1100" i="11"/>
  <c r="H1100" i="11"/>
  <c r="C1101" i="11"/>
  <c r="K1101" i="11" s="1"/>
  <c r="D1101" i="11"/>
  <c r="E1101" i="11"/>
  <c r="F1101" i="11"/>
  <c r="G1101" i="11"/>
  <c r="H1101" i="11"/>
  <c r="C1102" i="11"/>
  <c r="K1102" i="11" s="1"/>
  <c r="D1102" i="11"/>
  <c r="E1102" i="11"/>
  <c r="F1102" i="11"/>
  <c r="G1102" i="11"/>
  <c r="H1102" i="11"/>
  <c r="C1103" i="11"/>
  <c r="K1103" i="11" s="1"/>
  <c r="D1103" i="11"/>
  <c r="E1103" i="11"/>
  <c r="F1103" i="11"/>
  <c r="G1103" i="11"/>
  <c r="H1103" i="11"/>
  <c r="C1104" i="11"/>
  <c r="K1104" i="11" s="1"/>
  <c r="D1104" i="11"/>
  <c r="E1104" i="11"/>
  <c r="F1104" i="11"/>
  <c r="G1104" i="11"/>
  <c r="H1104" i="11"/>
  <c r="C1105" i="11"/>
  <c r="K1105" i="11" s="1"/>
  <c r="D1105" i="11"/>
  <c r="E1105" i="11"/>
  <c r="F1105" i="11"/>
  <c r="G1105" i="11"/>
  <c r="H1105" i="11"/>
  <c r="C1106" i="11"/>
  <c r="K1106" i="11" s="1"/>
  <c r="D1106" i="11"/>
  <c r="E1106" i="11"/>
  <c r="F1106" i="11"/>
  <c r="G1106" i="11"/>
  <c r="H1106" i="11"/>
  <c r="C1107" i="11"/>
  <c r="K1107" i="11" s="1"/>
  <c r="D1107" i="11"/>
  <c r="E1107" i="11"/>
  <c r="F1107" i="11"/>
  <c r="G1107" i="11"/>
  <c r="H1107" i="11"/>
  <c r="C1108" i="11"/>
  <c r="K1108" i="11" s="1"/>
  <c r="D1108" i="11"/>
  <c r="E1108" i="11"/>
  <c r="F1108" i="11"/>
  <c r="G1108" i="11"/>
  <c r="H1108" i="11"/>
  <c r="C1109" i="11"/>
  <c r="K1109" i="11" s="1"/>
  <c r="D1109" i="11"/>
  <c r="E1109" i="11"/>
  <c r="F1109" i="11"/>
  <c r="G1109" i="11"/>
  <c r="H1109" i="11"/>
  <c r="C1110" i="11"/>
  <c r="K1110" i="11" s="1"/>
  <c r="D1110" i="11"/>
  <c r="E1110" i="11"/>
  <c r="F1110" i="11"/>
  <c r="G1110" i="11"/>
  <c r="H1110" i="11"/>
  <c r="C1111" i="11"/>
  <c r="K1111" i="11" s="1"/>
  <c r="D1111" i="11"/>
  <c r="E1111" i="11"/>
  <c r="F1111" i="11"/>
  <c r="G1111" i="11"/>
  <c r="H1111" i="11"/>
  <c r="C1112" i="11"/>
  <c r="K1112" i="11" s="1"/>
  <c r="D1112" i="11"/>
  <c r="E1112" i="11"/>
  <c r="F1112" i="11"/>
  <c r="G1112" i="11"/>
  <c r="H1112" i="11"/>
  <c r="C1113" i="11"/>
  <c r="K1113" i="11" s="1"/>
  <c r="D1113" i="11"/>
  <c r="E1113" i="11"/>
  <c r="F1113" i="11"/>
  <c r="G1113" i="11"/>
  <c r="H1113" i="11"/>
  <c r="C1114" i="11"/>
  <c r="K1114" i="11" s="1"/>
  <c r="D1114" i="11"/>
  <c r="E1114" i="11"/>
  <c r="F1114" i="11"/>
  <c r="G1114" i="11"/>
  <c r="H1114" i="11"/>
  <c r="C1115" i="11"/>
  <c r="K1115" i="11" s="1"/>
  <c r="D1115" i="11"/>
  <c r="E1115" i="11"/>
  <c r="F1115" i="11"/>
  <c r="G1115" i="11"/>
  <c r="H1115" i="11"/>
  <c r="C1116" i="11"/>
  <c r="K1116" i="11" s="1"/>
  <c r="D1116" i="11"/>
  <c r="E1116" i="11"/>
  <c r="F1116" i="11"/>
  <c r="G1116" i="11"/>
  <c r="H1116" i="11"/>
  <c r="C1117" i="11"/>
  <c r="K1117" i="11" s="1"/>
  <c r="D1117" i="11"/>
  <c r="E1117" i="11"/>
  <c r="F1117" i="11"/>
  <c r="G1117" i="11"/>
  <c r="H1117" i="11"/>
  <c r="C1118" i="11"/>
  <c r="K1118" i="11" s="1"/>
  <c r="D1118" i="11"/>
  <c r="E1118" i="11"/>
  <c r="F1118" i="11"/>
  <c r="G1118" i="11"/>
  <c r="H1118" i="11"/>
  <c r="C1119" i="11"/>
  <c r="K1119" i="11" s="1"/>
  <c r="D1119" i="11"/>
  <c r="E1119" i="11"/>
  <c r="F1119" i="11"/>
  <c r="G1119" i="11"/>
  <c r="H1119" i="11"/>
  <c r="C1120" i="11"/>
  <c r="K1120" i="11" s="1"/>
  <c r="D1120" i="11"/>
  <c r="E1120" i="11"/>
  <c r="F1120" i="11"/>
  <c r="G1120" i="11"/>
  <c r="H1120" i="11"/>
  <c r="C1121" i="11"/>
  <c r="K1121" i="11" s="1"/>
  <c r="D1121" i="11"/>
  <c r="E1121" i="11"/>
  <c r="F1121" i="11"/>
  <c r="G1121" i="11"/>
  <c r="H1121" i="11"/>
  <c r="C1122" i="11"/>
  <c r="K1122" i="11" s="1"/>
  <c r="D1122" i="11"/>
  <c r="E1122" i="11"/>
  <c r="F1122" i="11"/>
  <c r="G1122" i="11"/>
  <c r="H1122" i="11"/>
  <c r="C1123" i="11"/>
  <c r="K1123" i="11" s="1"/>
  <c r="D1123" i="11"/>
  <c r="E1123" i="11"/>
  <c r="F1123" i="11"/>
  <c r="G1123" i="11"/>
  <c r="H1123" i="11"/>
  <c r="C1124" i="11"/>
  <c r="K1124" i="11" s="1"/>
  <c r="D1124" i="11"/>
  <c r="E1124" i="11"/>
  <c r="F1124" i="11"/>
  <c r="G1124" i="11"/>
  <c r="H1124" i="11"/>
  <c r="C1125" i="11"/>
  <c r="K1125" i="11" s="1"/>
  <c r="D1125" i="11"/>
  <c r="E1125" i="11"/>
  <c r="F1125" i="11"/>
  <c r="G1125" i="11"/>
  <c r="H1125" i="11"/>
  <c r="C1126" i="11"/>
  <c r="K1126" i="11" s="1"/>
  <c r="D1126" i="11"/>
  <c r="E1126" i="11"/>
  <c r="F1126" i="11"/>
  <c r="G1126" i="11"/>
  <c r="H1126" i="11"/>
  <c r="C1127" i="11"/>
  <c r="K1127" i="11" s="1"/>
  <c r="D1127" i="11"/>
  <c r="E1127" i="11"/>
  <c r="F1127" i="11"/>
  <c r="G1127" i="11"/>
  <c r="H1127" i="11"/>
  <c r="C1128" i="11"/>
  <c r="K1128" i="11" s="1"/>
  <c r="D1128" i="11"/>
  <c r="E1128" i="11"/>
  <c r="F1128" i="11"/>
  <c r="G1128" i="11"/>
  <c r="H1128" i="11"/>
  <c r="C1129" i="11"/>
  <c r="K1129" i="11" s="1"/>
  <c r="D1129" i="11"/>
  <c r="E1129" i="11"/>
  <c r="F1129" i="11"/>
  <c r="G1129" i="11"/>
  <c r="H1129" i="11"/>
  <c r="C1130" i="11"/>
  <c r="K1130" i="11" s="1"/>
  <c r="D1130" i="11"/>
  <c r="E1130" i="11"/>
  <c r="F1130" i="11"/>
  <c r="G1130" i="11"/>
  <c r="H1130" i="11"/>
  <c r="C1131" i="11"/>
  <c r="K1131" i="11" s="1"/>
  <c r="D1131" i="11"/>
  <c r="E1131" i="11"/>
  <c r="F1131" i="11"/>
  <c r="G1131" i="11"/>
  <c r="H1131" i="11"/>
  <c r="C1132" i="11"/>
  <c r="K1132" i="11" s="1"/>
  <c r="D1132" i="11"/>
  <c r="E1132" i="11"/>
  <c r="F1132" i="11"/>
  <c r="G1132" i="11"/>
  <c r="H1132" i="11"/>
  <c r="C1133" i="11"/>
  <c r="K1133" i="11" s="1"/>
  <c r="D1133" i="11"/>
  <c r="E1133" i="11"/>
  <c r="F1133" i="11"/>
  <c r="G1133" i="11"/>
  <c r="H1133" i="11"/>
  <c r="C1134" i="11"/>
  <c r="K1134" i="11" s="1"/>
  <c r="D1134" i="11"/>
  <c r="E1134" i="11"/>
  <c r="F1134" i="11"/>
  <c r="G1134" i="11"/>
  <c r="H1134" i="11"/>
  <c r="C1135" i="11"/>
  <c r="K1135" i="11" s="1"/>
  <c r="D1135" i="11"/>
  <c r="E1135" i="11"/>
  <c r="F1135" i="11"/>
  <c r="G1135" i="11"/>
  <c r="H1135" i="11"/>
  <c r="C1136" i="11"/>
  <c r="K1136" i="11" s="1"/>
  <c r="D1136" i="11"/>
  <c r="E1136" i="11"/>
  <c r="F1136" i="11"/>
  <c r="G1136" i="11"/>
  <c r="H1136" i="11"/>
  <c r="C1137" i="11"/>
  <c r="K1137" i="11" s="1"/>
  <c r="D1137" i="11"/>
  <c r="E1137" i="11"/>
  <c r="F1137" i="11"/>
  <c r="G1137" i="11"/>
  <c r="H1137" i="11"/>
  <c r="C1138" i="11"/>
  <c r="K1138" i="11" s="1"/>
  <c r="D1138" i="11"/>
  <c r="E1138" i="11"/>
  <c r="F1138" i="11"/>
  <c r="G1138" i="11"/>
  <c r="H1138" i="11"/>
  <c r="C1139" i="11"/>
  <c r="K1139" i="11" s="1"/>
  <c r="D1139" i="11"/>
  <c r="E1139" i="11"/>
  <c r="F1139" i="11"/>
  <c r="G1139" i="11"/>
  <c r="H1139" i="11"/>
  <c r="C1140" i="11"/>
  <c r="K1140" i="11" s="1"/>
  <c r="D1140" i="11"/>
  <c r="E1140" i="11"/>
  <c r="F1140" i="11"/>
  <c r="G1140" i="11"/>
  <c r="H1140" i="11"/>
  <c r="C1141" i="11"/>
  <c r="K1141" i="11" s="1"/>
  <c r="D1141" i="11"/>
  <c r="E1141" i="11"/>
  <c r="F1141" i="11"/>
  <c r="G1141" i="11"/>
  <c r="H1141" i="11"/>
  <c r="C1142" i="11"/>
  <c r="K1142" i="11" s="1"/>
  <c r="D1142" i="11"/>
  <c r="E1142" i="11"/>
  <c r="F1142" i="11"/>
  <c r="G1142" i="11"/>
  <c r="H1142" i="11"/>
  <c r="C1143" i="11"/>
  <c r="K1143" i="11" s="1"/>
  <c r="D1143" i="11"/>
  <c r="E1143" i="11"/>
  <c r="F1143" i="11"/>
  <c r="G1143" i="11"/>
  <c r="H1143" i="11"/>
  <c r="C1144" i="11"/>
  <c r="K1144" i="11" s="1"/>
  <c r="D1144" i="11"/>
  <c r="E1144" i="11"/>
  <c r="F1144" i="11"/>
  <c r="G1144" i="11"/>
  <c r="H1144" i="11"/>
  <c r="C1145" i="11"/>
  <c r="K1145" i="11" s="1"/>
  <c r="D1145" i="11"/>
  <c r="E1145" i="11"/>
  <c r="F1145" i="11"/>
  <c r="G1145" i="11"/>
  <c r="H1145" i="11"/>
  <c r="C1146" i="11"/>
  <c r="K1146" i="11" s="1"/>
  <c r="D1146" i="11"/>
  <c r="E1146" i="11"/>
  <c r="F1146" i="11"/>
  <c r="G1146" i="11"/>
  <c r="H1146" i="11"/>
  <c r="C1147" i="11"/>
  <c r="K1147" i="11" s="1"/>
  <c r="D1147" i="11"/>
  <c r="E1147" i="11"/>
  <c r="F1147" i="11"/>
  <c r="G1147" i="11"/>
  <c r="H1147" i="11"/>
  <c r="C1148" i="11"/>
  <c r="K1148" i="11" s="1"/>
  <c r="D1148" i="11"/>
  <c r="E1148" i="11"/>
  <c r="F1148" i="11"/>
  <c r="G1148" i="11"/>
  <c r="H1148" i="11"/>
  <c r="C1149" i="11"/>
  <c r="K1149" i="11" s="1"/>
  <c r="D1149" i="11"/>
  <c r="E1149" i="11"/>
  <c r="F1149" i="11"/>
  <c r="G1149" i="11"/>
  <c r="H1149" i="11"/>
  <c r="C1150" i="11"/>
  <c r="K1150" i="11" s="1"/>
  <c r="D1150" i="11"/>
  <c r="E1150" i="11"/>
  <c r="F1150" i="11"/>
  <c r="G1150" i="11"/>
  <c r="H1150" i="11"/>
  <c r="C1151" i="11"/>
  <c r="K1151" i="11" s="1"/>
  <c r="D1151" i="11"/>
  <c r="E1151" i="11"/>
  <c r="F1151" i="11"/>
  <c r="G1151" i="11"/>
  <c r="H1151" i="11"/>
  <c r="C1152" i="11"/>
  <c r="K1152" i="11" s="1"/>
  <c r="D1152" i="11"/>
  <c r="E1152" i="11"/>
  <c r="F1152" i="11"/>
  <c r="G1152" i="11"/>
  <c r="H1152" i="11"/>
  <c r="C1153" i="11"/>
  <c r="K1153" i="11" s="1"/>
  <c r="D1153" i="11"/>
  <c r="E1153" i="11"/>
  <c r="F1153" i="11"/>
  <c r="G1153" i="11"/>
  <c r="H1153" i="11"/>
  <c r="C1154" i="11"/>
  <c r="K1154" i="11" s="1"/>
  <c r="D1154" i="11"/>
  <c r="E1154" i="11"/>
  <c r="F1154" i="11"/>
  <c r="G1154" i="11"/>
  <c r="H1154" i="11"/>
  <c r="C1155" i="11"/>
  <c r="K1155" i="11" s="1"/>
  <c r="D1155" i="11"/>
  <c r="E1155" i="11"/>
  <c r="F1155" i="11"/>
  <c r="G1155" i="11"/>
  <c r="H1155" i="11"/>
  <c r="C1156" i="11"/>
  <c r="K1156" i="11" s="1"/>
  <c r="D1156" i="11"/>
  <c r="E1156" i="11"/>
  <c r="F1156" i="11"/>
  <c r="G1156" i="11"/>
  <c r="H1156" i="11"/>
  <c r="C1157" i="11"/>
  <c r="K1157" i="11" s="1"/>
  <c r="D1157" i="11"/>
  <c r="E1157" i="11"/>
  <c r="F1157" i="11"/>
  <c r="G1157" i="11"/>
  <c r="H1157" i="11"/>
  <c r="C1158" i="11"/>
  <c r="K1158" i="11" s="1"/>
  <c r="D1158" i="11"/>
  <c r="E1158" i="11"/>
  <c r="F1158" i="11"/>
  <c r="G1158" i="11"/>
  <c r="H1158" i="11"/>
  <c r="C1159" i="11"/>
  <c r="K1159" i="11" s="1"/>
  <c r="D1159" i="11"/>
  <c r="E1159" i="11"/>
  <c r="F1159" i="11"/>
  <c r="G1159" i="11"/>
  <c r="H1159" i="11"/>
  <c r="C1160" i="11"/>
  <c r="K1160" i="11" s="1"/>
  <c r="D1160" i="11"/>
  <c r="E1160" i="11"/>
  <c r="F1160" i="11"/>
  <c r="G1160" i="11"/>
  <c r="H1160" i="11"/>
  <c r="C10" i="11"/>
  <c r="K10" i="11" s="1"/>
  <c r="J10" i="11" s="1"/>
  <c r="D10" i="11"/>
  <c r="E10" i="11"/>
  <c r="F10" i="11"/>
  <c r="G10" i="11"/>
  <c r="H10" i="11"/>
  <c r="C11" i="11"/>
  <c r="K11" i="11" s="1"/>
  <c r="D11" i="11"/>
  <c r="E11" i="11"/>
  <c r="F11" i="11"/>
  <c r="G11" i="11"/>
  <c r="H11" i="11"/>
  <c r="C12" i="11"/>
  <c r="K12" i="11" s="1"/>
  <c r="D12" i="11"/>
  <c r="E12" i="11"/>
  <c r="F12" i="11"/>
  <c r="G12" i="11"/>
  <c r="H12" i="11"/>
  <c r="C13" i="11"/>
  <c r="K13" i="11" s="1"/>
  <c r="D13" i="11"/>
  <c r="E13" i="11"/>
  <c r="F13" i="11"/>
  <c r="G13" i="11"/>
  <c r="H13" i="11"/>
  <c r="C14" i="11"/>
  <c r="K14" i="11" s="1"/>
  <c r="D14" i="11"/>
  <c r="E14" i="11"/>
  <c r="F14" i="11"/>
  <c r="G14" i="11"/>
  <c r="H14" i="11"/>
  <c r="C15" i="11"/>
  <c r="K15" i="11" s="1"/>
  <c r="D15" i="11"/>
  <c r="E15" i="11"/>
  <c r="F15" i="11"/>
  <c r="G15" i="11"/>
  <c r="H15" i="11"/>
  <c r="C16" i="11"/>
  <c r="K16" i="11" s="1"/>
  <c r="D16" i="11"/>
  <c r="E16" i="11"/>
  <c r="F16" i="11"/>
  <c r="G16" i="11"/>
  <c r="H16" i="11"/>
  <c r="C17" i="11"/>
  <c r="K17" i="11" s="1"/>
  <c r="D17" i="11"/>
  <c r="E17" i="11"/>
  <c r="F17" i="11"/>
  <c r="G17" i="11"/>
  <c r="H17" i="11"/>
  <c r="C18" i="11"/>
  <c r="K18" i="11" s="1"/>
  <c r="D18" i="11"/>
  <c r="E18" i="11"/>
  <c r="F18" i="11"/>
  <c r="G18" i="11"/>
  <c r="H18" i="11"/>
  <c r="C19" i="11"/>
  <c r="K19" i="11" s="1"/>
  <c r="D19" i="11"/>
  <c r="E19" i="11"/>
  <c r="F19" i="11"/>
  <c r="G19" i="11"/>
  <c r="H19" i="11"/>
  <c r="C20" i="11"/>
  <c r="K20" i="11" s="1"/>
  <c r="D20" i="11"/>
  <c r="E20" i="11"/>
  <c r="F20" i="11"/>
  <c r="G20" i="11"/>
  <c r="H20" i="11"/>
  <c r="C21" i="11"/>
  <c r="K21" i="11" s="1"/>
  <c r="D21" i="11"/>
  <c r="E21" i="11"/>
  <c r="F21" i="11"/>
  <c r="G21" i="11"/>
  <c r="H21" i="11"/>
  <c r="C22" i="11"/>
  <c r="K22" i="11" s="1"/>
  <c r="D22" i="11"/>
  <c r="E22" i="11"/>
  <c r="F22" i="11"/>
  <c r="G22" i="11"/>
  <c r="H22" i="11"/>
  <c r="C23" i="11"/>
  <c r="K23" i="11" s="1"/>
  <c r="D23" i="11"/>
  <c r="E23" i="11"/>
  <c r="F23" i="11"/>
  <c r="G23" i="11"/>
  <c r="H23" i="11"/>
  <c r="C24" i="11"/>
  <c r="K24" i="11" s="1"/>
  <c r="D24" i="11"/>
  <c r="E24" i="11"/>
  <c r="F24" i="11"/>
  <c r="G24" i="11"/>
  <c r="H24" i="11"/>
  <c r="C25" i="11"/>
  <c r="K25" i="11" s="1"/>
  <c r="D25" i="11"/>
  <c r="E25" i="11"/>
  <c r="F25" i="11"/>
  <c r="G25" i="11"/>
  <c r="H25" i="11"/>
  <c r="C26" i="11"/>
  <c r="K26" i="11" s="1"/>
  <c r="D26" i="11"/>
  <c r="E26" i="11"/>
  <c r="F26" i="11"/>
  <c r="G26" i="11"/>
  <c r="H26" i="11"/>
  <c r="C27" i="11"/>
  <c r="K27" i="11" s="1"/>
  <c r="D27" i="11"/>
  <c r="E27" i="11"/>
  <c r="F27" i="11"/>
  <c r="G27" i="11"/>
  <c r="H27" i="11"/>
  <c r="C28" i="11"/>
  <c r="K28" i="11" s="1"/>
  <c r="D28" i="11"/>
  <c r="E28" i="11"/>
  <c r="F28" i="11"/>
  <c r="G28" i="11"/>
  <c r="H28" i="11"/>
  <c r="C29" i="11"/>
  <c r="K29" i="11" s="1"/>
  <c r="D29" i="11"/>
  <c r="E29" i="11"/>
  <c r="F29" i="11"/>
  <c r="G29" i="11"/>
  <c r="H29" i="11"/>
  <c r="C30" i="11"/>
  <c r="K30" i="11" s="1"/>
  <c r="D30" i="11"/>
  <c r="E30" i="11"/>
  <c r="F30" i="11"/>
  <c r="G30" i="11"/>
  <c r="H30" i="11"/>
  <c r="C31" i="11"/>
  <c r="K31" i="11" s="1"/>
  <c r="D31" i="11"/>
  <c r="E31" i="11"/>
  <c r="F31" i="11"/>
  <c r="G31" i="11"/>
  <c r="H31" i="11"/>
  <c r="C32" i="11"/>
  <c r="K32" i="11" s="1"/>
  <c r="D32" i="11"/>
  <c r="E32" i="11"/>
  <c r="F32" i="11"/>
  <c r="G32" i="11"/>
  <c r="H32" i="11"/>
  <c r="C33" i="11"/>
  <c r="K33" i="11" s="1"/>
  <c r="D33" i="11"/>
  <c r="E33" i="11"/>
  <c r="F33" i="11"/>
  <c r="G33" i="11"/>
  <c r="H33" i="11"/>
  <c r="C34" i="11"/>
  <c r="K34" i="11" s="1"/>
  <c r="D34" i="11"/>
  <c r="E34" i="11"/>
  <c r="F34" i="11"/>
  <c r="G34" i="11"/>
  <c r="H34" i="11"/>
  <c r="C35" i="11"/>
  <c r="K35" i="11" s="1"/>
  <c r="D35" i="11"/>
  <c r="E35" i="11"/>
  <c r="F35" i="11"/>
  <c r="G35" i="11"/>
  <c r="H35" i="11"/>
  <c r="C36" i="11"/>
  <c r="K36" i="11" s="1"/>
  <c r="D36" i="11"/>
  <c r="E36" i="11"/>
  <c r="F36" i="11"/>
  <c r="G36" i="11"/>
  <c r="H36" i="11"/>
  <c r="C37" i="11"/>
  <c r="K37" i="11" s="1"/>
  <c r="D37" i="11"/>
  <c r="E37" i="11"/>
  <c r="F37" i="11"/>
  <c r="G37" i="11"/>
  <c r="H37" i="11"/>
  <c r="C38" i="11"/>
  <c r="K38" i="11" s="1"/>
  <c r="D38" i="11"/>
  <c r="E38" i="11"/>
  <c r="F38" i="11"/>
  <c r="G38" i="11"/>
  <c r="H38" i="11"/>
  <c r="C39" i="11"/>
  <c r="K39" i="11" s="1"/>
  <c r="D39" i="11"/>
  <c r="E39" i="11"/>
  <c r="F39" i="11"/>
  <c r="G39" i="11"/>
  <c r="H39" i="11"/>
  <c r="C40" i="11"/>
  <c r="K40" i="11" s="1"/>
  <c r="D40" i="11"/>
  <c r="E40" i="11"/>
  <c r="F40" i="11"/>
  <c r="G40" i="11"/>
  <c r="H40" i="11"/>
  <c r="C41" i="11"/>
  <c r="K41" i="11" s="1"/>
  <c r="D41" i="11"/>
  <c r="E41" i="11"/>
  <c r="F41" i="11"/>
  <c r="G41" i="11"/>
  <c r="H41" i="11"/>
  <c r="C42" i="11"/>
  <c r="K42" i="11" s="1"/>
  <c r="D42" i="11"/>
  <c r="E42" i="11"/>
  <c r="F42" i="11"/>
  <c r="G42" i="11"/>
  <c r="H42" i="11"/>
  <c r="C43" i="11"/>
  <c r="K43" i="11" s="1"/>
  <c r="D43" i="11"/>
  <c r="E43" i="11"/>
  <c r="F43" i="11"/>
  <c r="G43" i="11"/>
  <c r="H43" i="11"/>
  <c r="C44" i="11"/>
  <c r="K44" i="11" s="1"/>
  <c r="D44" i="11"/>
  <c r="E44" i="11"/>
  <c r="F44" i="11"/>
  <c r="G44" i="11"/>
  <c r="H44" i="11"/>
  <c r="C45" i="11"/>
  <c r="K45" i="11" s="1"/>
  <c r="D45" i="11"/>
  <c r="E45" i="11"/>
  <c r="F45" i="11"/>
  <c r="G45" i="11"/>
  <c r="H45" i="11"/>
  <c r="C46" i="11"/>
  <c r="K46" i="11" s="1"/>
  <c r="D46" i="11"/>
  <c r="E46" i="11"/>
  <c r="F46" i="11"/>
  <c r="G46" i="11"/>
  <c r="H46" i="11"/>
  <c r="C47" i="11"/>
  <c r="K47" i="11" s="1"/>
  <c r="D47" i="11"/>
  <c r="E47" i="11"/>
  <c r="F47" i="11"/>
  <c r="G47" i="11"/>
  <c r="H47" i="11"/>
  <c r="C48" i="11"/>
  <c r="K48" i="11" s="1"/>
  <c r="D48" i="11"/>
  <c r="E48" i="11"/>
  <c r="F48" i="11"/>
  <c r="G48" i="11"/>
  <c r="H48" i="11"/>
  <c r="C49" i="11"/>
  <c r="K49" i="11" s="1"/>
  <c r="D49" i="11"/>
  <c r="E49" i="11"/>
  <c r="F49" i="11"/>
  <c r="G49" i="11"/>
  <c r="H49" i="11"/>
  <c r="C50" i="11"/>
  <c r="K50" i="11" s="1"/>
  <c r="D50" i="11"/>
  <c r="E50" i="11"/>
  <c r="F50" i="11"/>
  <c r="G50" i="11"/>
  <c r="H50" i="11"/>
  <c r="C51" i="11"/>
  <c r="K51" i="11" s="1"/>
  <c r="D51" i="11"/>
  <c r="E51" i="11"/>
  <c r="F51" i="11"/>
  <c r="G51" i="11"/>
  <c r="H51" i="11"/>
  <c r="C52" i="11"/>
  <c r="K52" i="11" s="1"/>
  <c r="D52" i="11"/>
  <c r="E52" i="11"/>
  <c r="F52" i="11"/>
  <c r="G52" i="11"/>
  <c r="H52" i="11"/>
  <c r="C53" i="11"/>
  <c r="K53" i="11" s="1"/>
  <c r="D53" i="11"/>
  <c r="E53" i="11"/>
  <c r="F53" i="11"/>
  <c r="G53" i="11"/>
  <c r="H53" i="11"/>
  <c r="C54" i="11"/>
  <c r="K54" i="11" s="1"/>
  <c r="D54" i="11"/>
  <c r="E54" i="11"/>
  <c r="F54" i="11"/>
  <c r="G54" i="11"/>
  <c r="H54" i="11"/>
  <c r="C55" i="11"/>
  <c r="K55" i="11" s="1"/>
  <c r="D55" i="11"/>
  <c r="E55" i="11"/>
  <c r="F55" i="11"/>
  <c r="G55" i="11"/>
  <c r="H55" i="11"/>
  <c r="C56" i="11"/>
  <c r="K56" i="11" s="1"/>
  <c r="D56" i="11"/>
  <c r="E56" i="11"/>
  <c r="F56" i="11"/>
  <c r="G56" i="11"/>
  <c r="H56" i="11"/>
  <c r="C57" i="11"/>
  <c r="K57" i="11" s="1"/>
  <c r="D57" i="11"/>
  <c r="E57" i="11"/>
  <c r="F57" i="11"/>
  <c r="G57" i="11"/>
  <c r="H57" i="11"/>
  <c r="C58" i="11"/>
  <c r="K58" i="11" s="1"/>
  <c r="D58" i="11"/>
  <c r="E58" i="11"/>
  <c r="F58" i="11"/>
  <c r="G58" i="11"/>
  <c r="H58" i="11"/>
  <c r="C59" i="11"/>
  <c r="K59" i="11" s="1"/>
  <c r="D59" i="11"/>
  <c r="E59" i="11"/>
  <c r="F59" i="11"/>
  <c r="G59" i="11"/>
  <c r="H59" i="11"/>
  <c r="C60" i="11"/>
  <c r="K60" i="11" s="1"/>
  <c r="D60" i="11"/>
  <c r="E60" i="11"/>
  <c r="F60" i="11"/>
  <c r="G60" i="11"/>
  <c r="H60" i="11"/>
  <c r="C61" i="11"/>
  <c r="K61" i="11" s="1"/>
  <c r="D61" i="11"/>
  <c r="E61" i="11"/>
  <c r="F61" i="11"/>
  <c r="G61" i="11"/>
  <c r="H61" i="11"/>
  <c r="C62" i="11"/>
  <c r="K62" i="11" s="1"/>
  <c r="D62" i="11"/>
  <c r="E62" i="11"/>
  <c r="F62" i="11"/>
  <c r="G62" i="11"/>
  <c r="H62" i="11"/>
  <c r="C63" i="11"/>
  <c r="K63" i="11" s="1"/>
  <c r="D63" i="11"/>
  <c r="E63" i="11"/>
  <c r="F63" i="11"/>
  <c r="G63" i="11"/>
  <c r="H63" i="11"/>
  <c r="C64" i="11"/>
  <c r="K64" i="11" s="1"/>
  <c r="D64" i="11"/>
  <c r="E64" i="11"/>
  <c r="F64" i="11"/>
  <c r="G64" i="11"/>
  <c r="H64" i="11"/>
  <c r="C65" i="11"/>
  <c r="K65" i="11" s="1"/>
  <c r="D65" i="11"/>
  <c r="E65" i="11"/>
  <c r="F65" i="11"/>
  <c r="G65" i="11"/>
  <c r="H65" i="11"/>
  <c r="C66" i="11"/>
  <c r="K66" i="11" s="1"/>
  <c r="D66" i="11"/>
  <c r="E66" i="11"/>
  <c r="F66" i="11"/>
  <c r="G66" i="11"/>
  <c r="H66" i="11"/>
  <c r="C67" i="11"/>
  <c r="K67" i="11" s="1"/>
  <c r="D67" i="11"/>
  <c r="E67" i="11"/>
  <c r="F67" i="11"/>
  <c r="G67" i="11"/>
  <c r="H67" i="11"/>
  <c r="C68" i="11"/>
  <c r="K68" i="11" s="1"/>
  <c r="D68" i="11"/>
  <c r="E68" i="11"/>
  <c r="F68" i="11"/>
  <c r="G68" i="11"/>
  <c r="H68" i="11"/>
  <c r="C69" i="11"/>
  <c r="K69" i="11" s="1"/>
  <c r="D69" i="11"/>
  <c r="E69" i="11"/>
  <c r="F69" i="11"/>
  <c r="G69" i="11"/>
  <c r="H69" i="11"/>
  <c r="C70" i="11"/>
  <c r="K70" i="11" s="1"/>
  <c r="D70" i="11"/>
  <c r="E70" i="11"/>
  <c r="F70" i="11"/>
  <c r="G70" i="11"/>
  <c r="H70" i="11"/>
  <c r="C71" i="11"/>
  <c r="K71" i="11" s="1"/>
  <c r="D71" i="11"/>
  <c r="E71" i="11"/>
  <c r="F71" i="11"/>
  <c r="G71" i="11"/>
  <c r="H71" i="11"/>
  <c r="C72" i="11"/>
  <c r="K72" i="11" s="1"/>
  <c r="D72" i="11"/>
  <c r="E72" i="11"/>
  <c r="F72" i="11"/>
  <c r="G72" i="11"/>
  <c r="H72" i="11"/>
  <c r="C73" i="11"/>
  <c r="K73" i="11" s="1"/>
  <c r="D73" i="11"/>
  <c r="E73" i="11"/>
  <c r="F73" i="11"/>
  <c r="G73" i="11"/>
  <c r="H73" i="11"/>
  <c r="C74" i="11"/>
  <c r="K74" i="11" s="1"/>
  <c r="D74" i="11"/>
  <c r="E74" i="11"/>
  <c r="F74" i="11"/>
  <c r="G74" i="11"/>
  <c r="H74" i="11"/>
  <c r="C75" i="11"/>
  <c r="K75" i="11" s="1"/>
  <c r="D75" i="11"/>
  <c r="E75" i="11"/>
  <c r="F75" i="11"/>
  <c r="G75" i="11"/>
  <c r="H75" i="11"/>
  <c r="C76" i="11"/>
  <c r="K76" i="11" s="1"/>
  <c r="D76" i="11"/>
  <c r="E76" i="11"/>
  <c r="F76" i="11"/>
  <c r="G76" i="11"/>
  <c r="H76" i="11"/>
  <c r="C77" i="11"/>
  <c r="K77" i="11" s="1"/>
  <c r="D77" i="11"/>
  <c r="E77" i="11"/>
  <c r="F77" i="11"/>
  <c r="G77" i="11"/>
  <c r="H77" i="11"/>
  <c r="C78" i="11"/>
  <c r="K78" i="11" s="1"/>
  <c r="D78" i="11"/>
  <c r="E78" i="11"/>
  <c r="F78" i="11"/>
  <c r="G78" i="11"/>
  <c r="H78" i="11"/>
  <c r="C79" i="11"/>
  <c r="K79" i="11" s="1"/>
  <c r="D79" i="11"/>
  <c r="E79" i="11"/>
  <c r="F79" i="11"/>
  <c r="G79" i="11"/>
  <c r="H79" i="11"/>
  <c r="C80" i="11"/>
  <c r="K80" i="11" s="1"/>
  <c r="D80" i="11"/>
  <c r="E80" i="11"/>
  <c r="F80" i="11"/>
  <c r="G80" i="11"/>
  <c r="H80" i="11"/>
  <c r="C81" i="11"/>
  <c r="K81" i="11" s="1"/>
  <c r="D81" i="11"/>
  <c r="E81" i="11"/>
  <c r="F81" i="11"/>
  <c r="G81" i="11"/>
  <c r="H81" i="11"/>
  <c r="C82" i="11"/>
  <c r="K82" i="11" s="1"/>
  <c r="D82" i="11"/>
  <c r="E82" i="11"/>
  <c r="F82" i="11"/>
  <c r="G82" i="11"/>
  <c r="H82" i="11"/>
  <c r="C83" i="11"/>
  <c r="K83" i="11" s="1"/>
  <c r="D83" i="11"/>
  <c r="E83" i="11"/>
  <c r="F83" i="11"/>
  <c r="G83" i="11"/>
  <c r="H83" i="11"/>
  <c r="C84" i="11"/>
  <c r="K84" i="11" s="1"/>
  <c r="D84" i="11"/>
  <c r="E84" i="11"/>
  <c r="F84" i="11"/>
  <c r="G84" i="11"/>
  <c r="H84" i="11"/>
  <c r="C85" i="11"/>
  <c r="K85" i="11" s="1"/>
  <c r="D85" i="11"/>
  <c r="E85" i="11"/>
  <c r="F85" i="11"/>
  <c r="G85" i="11"/>
  <c r="H85" i="11"/>
  <c r="C86" i="11"/>
  <c r="K86" i="11" s="1"/>
  <c r="D86" i="11"/>
  <c r="E86" i="11"/>
  <c r="F86" i="11"/>
  <c r="G86" i="11"/>
  <c r="H86" i="11"/>
  <c r="C87" i="11"/>
  <c r="K87" i="11" s="1"/>
  <c r="D87" i="11"/>
  <c r="E87" i="11"/>
  <c r="F87" i="11"/>
  <c r="G87" i="11"/>
  <c r="H87" i="11"/>
  <c r="C88" i="11"/>
  <c r="K88" i="11" s="1"/>
  <c r="D88" i="11"/>
  <c r="E88" i="11"/>
  <c r="F88" i="11"/>
  <c r="G88" i="11"/>
  <c r="H88" i="11"/>
  <c r="C89" i="11"/>
  <c r="K89" i="11" s="1"/>
  <c r="D89" i="11"/>
  <c r="E89" i="11"/>
  <c r="F89" i="11"/>
  <c r="G89" i="11"/>
  <c r="H89" i="11"/>
  <c r="C90" i="11"/>
  <c r="K90" i="11" s="1"/>
  <c r="D90" i="11"/>
  <c r="E90" i="11"/>
  <c r="F90" i="11"/>
  <c r="G90" i="11"/>
  <c r="H90" i="11"/>
  <c r="C91" i="11"/>
  <c r="K91" i="11" s="1"/>
  <c r="D91" i="11"/>
  <c r="E91" i="11"/>
  <c r="F91" i="11"/>
  <c r="G91" i="11"/>
  <c r="H91" i="11"/>
  <c r="C92" i="11"/>
  <c r="K92" i="11" s="1"/>
  <c r="D92" i="11"/>
  <c r="E92" i="11"/>
  <c r="F92" i="11"/>
  <c r="G92" i="11"/>
  <c r="H92" i="11"/>
  <c r="C93" i="11"/>
  <c r="K93" i="11" s="1"/>
  <c r="D93" i="11"/>
  <c r="E93" i="11"/>
  <c r="F93" i="11"/>
  <c r="G93" i="11"/>
  <c r="H93" i="11"/>
  <c r="C94" i="11"/>
  <c r="K94" i="11" s="1"/>
  <c r="D94" i="11"/>
  <c r="E94" i="11"/>
  <c r="F94" i="11"/>
  <c r="G94" i="11"/>
  <c r="H94" i="11"/>
  <c r="C95" i="11"/>
  <c r="K95" i="11" s="1"/>
  <c r="D95" i="11"/>
  <c r="E95" i="11"/>
  <c r="F95" i="11"/>
  <c r="G95" i="11"/>
  <c r="H95" i="11"/>
  <c r="C96" i="11"/>
  <c r="K96" i="11" s="1"/>
  <c r="D96" i="11"/>
  <c r="E96" i="11"/>
  <c r="F96" i="11"/>
  <c r="G96" i="11"/>
  <c r="H96" i="11"/>
  <c r="C97" i="11"/>
  <c r="K97" i="11" s="1"/>
  <c r="D97" i="11"/>
  <c r="E97" i="11"/>
  <c r="F97" i="11"/>
  <c r="G97" i="11"/>
  <c r="H97" i="11"/>
  <c r="C98" i="11"/>
  <c r="K98" i="11" s="1"/>
  <c r="D98" i="11"/>
  <c r="E98" i="11"/>
  <c r="F98" i="11"/>
  <c r="G98" i="11"/>
  <c r="H98" i="11"/>
  <c r="C99" i="11"/>
  <c r="K99" i="11" s="1"/>
  <c r="D99" i="11"/>
  <c r="E99" i="11"/>
  <c r="F99" i="11"/>
  <c r="G99" i="11"/>
  <c r="H99" i="11"/>
  <c r="C100" i="11"/>
  <c r="K100" i="11" s="1"/>
  <c r="D100" i="11"/>
  <c r="E100" i="11"/>
  <c r="F100" i="11"/>
  <c r="G100" i="11"/>
  <c r="H100" i="11"/>
  <c r="C101" i="11"/>
  <c r="K101" i="11" s="1"/>
  <c r="D101" i="11"/>
  <c r="E101" i="11"/>
  <c r="F101" i="11"/>
  <c r="G101" i="11"/>
  <c r="H101" i="11"/>
  <c r="C102" i="11"/>
  <c r="K102" i="11" s="1"/>
  <c r="D102" i="11"/>
  <c r="E102" i="11"/>
  <c r="F102" i="11"/>
  <c r="G102" i="11"/>
  <c r="H102" i="11"/>
  <c r="C103" i="11"/>
  <c r="K103" i="11" s="1"/>
  <c r="D103" i="11"/>
  <c r="E103" i="11"/>
  <c r="F103" i="11"/>
  <c r="G103" i="11"/>
  <c r="H103" i="11"/>
  <c r="C104" i="11"/>
  <c r="K104" i="11" s="1"/>
  <c r="D104" i="11"/>
  <c r="E104" i="11"/>
  <c r="F104" i="11"/>
  <c r="G104" i="11"/>
  <c r="H104" i="11"/>
  <c r="C105" i="11"/>
  <c r="K105" i="11" s="1"/>
  <c r="D105" i="11"/>
  <c r="E105" i="11"/>
  <c r="F105" i="11"/>
  <c r="G105" i="11"/>
  <c r="H105" i="11"/>
  <c r="C106" i="11"/>
  <c r="K106" i="11" s="1"/>
  <c r="D106" i="11"/>
  <c r="E106" i="11"/>
  <c r="F106" i="11"/>
  <c r="G106" i="11"/>
  <c r="H106" i="11"/>
  <c r="C107" i="11"/>
  <c r="K107" i="11" s="1"/>
  <c r="D107" i="11"/>
  <c r="E107" i="11"/>
  <c r="F107" i="11"/>
  <c r="G107" i="11"/>
  <c r="H107" i="11"/>
  <c r="C108" i="11"/>
  <c r="K108" i="11" s="1"/>
  <c r="D108" i="11"/>
  <c r="E108" i="11"/>
  <c r="F108" i="11"/>
  <c r="G108" i="11"/>
  <c r="H108" i="11"/>
  <c r="C109" i="11"/>
  <c r="K109" i="11" s="1"/>
  <c r="D109" i="11"/>
  <c r="E109" i="11"/>
  <c r="F109" i="11"/>
  <c r="G109" i="11"/>
  <c r="H109" i="11"/>
  <c r="C110" i="11"/>
  <c r="K110" i="11" s="1"/>
  <c r="D110" i="11"/>
  <c r="E110" i="11"/>
  <c r="F110" i="11"/>
  <c r="G110" i="11"/>
  <c r="H110" i="11"/>
  <c r="C111" i="11"/>
  <c r="K111" i="11" s="1"/>
  <c r="D111" i="11"/>
  <c r="E111" i="11"/>
  <c r="F111" i="11"/>
  <c r="G111" i="11"/>
  <c r="H111" i="11"/>
  <c r="C112" i="11"/>
  <c r="K112" i="11" s="1"/>
  <c r="D112" i="11"/>
  <c r="E112" i="11"/>
  <c r="F112" i="11"/>
  <c r="G112" i="11"/>
  <c r="H112" i="11"/>
  <c r="C113" i="11"/>
  <c r="K113" i="11" s="1"/>
  <c r="D113" i="11"/>
  <c r="E113" i="11"/>
  <c r="F113" i="11"/>
  <c r="G113" i="11"/>
  <c r="H113" i="11"/>
  <c r="C114" i="11"/>
  <c r="K114" i="11" s="1"/>
  <c r="D114" i="11"/>
  <c r="E114" i="11"/>
  <c r="F114" i="11"/>
  <c r="G114" i="11"/>
  <c r="H114" i="11"/>
  <c r="C115" i="11"/>
  <c r="K115" i="11" s="1"/>
  <c r="D115" i="11"/>
  <c r="E115" i="11"/>
  <c r="F115" i="11"/>
  <c r="G115" i="11"/>
  <c r="H115" i="11"/>
  <c r="C116" i="11"/>
  <c r="K116" i="11" s="1"/>
  <c r="D116" i="11"/>
  <c r="E116" i="11"/>
  <c r="F116" i="11"/>
  <c r="G116" i="11"/>
  <c r="H116" i="11"/>
  <c r="C117" i="11"/>
  <c r="K117" i="11" s="1"/>
  <c r="D117" i="11"/>
  <c r="E117" i="11"/>
  <c r="F117" i="11"/>
  <c r="G117" i="11"/>
  <c r="H117" i="11"/>
  <c r="C118" i="11"/>
  <c r="K118" i="11" s="1"/>
  <c r="D118" i="11"/>
  <c r="E118" i="11"/>
  <c r="F118" i="11"/>
  <c r="G118" i="11"/>
  <c r="H118" i="11"/>
  <c r="C119" i="11"/>
  <c r="K119" i="11" s="1"/>
  <c r="D119" i="11"/>
  <c r="E119" i="11"/>
  <c r="F119" i="11"/>
  <c r="G119" i="11"/>
  <c r="H119" i="11"/>
  <c r="C120" i="11"/>
  <c r="K120" i="11" s="1"/>
  <c r="D120" i="11"/>
  <c r="E120" i="11"/>
  <c r="F120" i="11"/>
  <c r="G120" i="11"/>
  <c r="H120" i="11"/>
  <c r="C121" i="11"/>
  <c r="K121" i="11" s="1"/>
  <c r="D121" i="11"/>
  <c r="E121" i="11"/>
  <c r="F121" i="11"/>
  <c r="G121" i="11"/>
  <c r="H121" i="11"/>
  <c r="C122" i="11"/>
  <c r="K122" i="11" s="1"/>
  <c r="D122" i="11"/>
  <c r="E122" i="11"/>
  <c r="F122" i="11"/>
  <c r="G122" i="11"/>
  <c r="H122" i="11"/>
  <c r="C123" i="11"/>
  <c r="K123" i="11" s="1"/>
  <c r="D123" i="11"/>
  <c r="E123" i="11"/>
  <c r="F123" i="11"/>
  <c r="G123" i="11"/>
  <c r="H123" i="11"/>
  <c r="C124" i="11"/>
  <c r="K124" i="11" s="1"/>
  <c r="D124" i="11"/>
  <c r="E124" i="11"/>
  <c r="F124" i="11"/>
  <c r="G124" i="11"/>
  <c r="H124" i="11"/>
  <c r="C125" i="11"/>
  <c r="K125" i="11" s="1"/>
  <c r="D125" i="11"/>
  <c r="E125" i="11"/>
  <c r="F125" i="11"/>
  <c r="G125" i="11"/>
  <c r="H125" i="11"/>
  <c r="C126" i="11"/>
  <c r="K126" i="11" s="1"/>
  <c r="D126" i="11"/>
  <c r="E126" i="11"/>
  <c r="F126" i="11"/>
  <c r="G126" i="11"/>
  <c r="H126" i="11"/>
  <c r="C127" i="11"/>
  <c r="K127" i="11" s="1"/>
  <c r="D127" i="11"/>
  <c r="E127" i="11"/>
  <c r="F127" i="11"/>
  <c r="G127" i="11"/>
  <c r="H127" i="11"/>
  <c r="C128" i="11"/>
  <c r="K128" i="11" s="1"/>
  <c r="D128" i="11"/>
  <c r="E128" i="11"/>
  <c r="F128" i="11"/>
  <c r="G128" i="11"/>
  <c r="H128" i="11"/>
  <c r="C129" i="11"/>
  <c r="K129" i="11" s="1"/>
  <c r="D129" i="11"/>
  <c r="E129" i="11"/>
  <c r="F129" i="11"/>
  <c r="G129" i="11"/>
  <c r="H129" i="11"/>
  <c r="C130" i="11"/>
  <c r="K130" i="11" s="1"/>
  <c r="D130" i="11"/>
  <c r="E130" i="11"/>
  <c r="F130" i="11"/>
  <c r="G130" i="11"/>
  <c r="H130" i="11"/>
  <c r="C131" i="11"/>
  <c r="K131" i="11" s="1"/>
  <c r="D131" i="11"/>
  <c r="E131" i="11"/>
  <c r="F131" i="11"/>
  <c r="G131" i="11"/>
  <c r="H131" i="11"/>
  <c r="C132" i="11"/>
  <c r="K132" i="11" s="1"/>
  <c r="D132" i="11"/>
  <c r="E132" i="11"/>
  <c r="F132" i="11"/>
  <c r="G132" i="11"/>
  <c r="H132" i="11"/>
  <c r="C133" i="11"/>
  <c r="K133" i="11" s="1"/>
  <c r="D133" i="11"/>
  <c r="E133" i="11"/>
  <c r="F133" i="11"/>
  <c r="G133" i="11"/>
  <c r="H133" i="11"/>
  <c r="C134" i="11"/>
  <c r="K134" i="11" s="1"/>
  <c r="D134" i="11"/>
  <c r="E134" i="11"/>
  <c r="F134" i="11"/>
  <c r="G134" i="11"/>
  <c r="H134" i="11"/>
  <c r="C135" i="11"/>
  <c r="K135" i="11" s="1"/>
  <c r="D135" i="11"/>
  <c r="E135" i="11"/>
  <c r="F135" i="11"/>
  <c r="G135" i="11"/>
  <c r="H135" i="11"/>
  <c r="C136" i="11"/>
  <c r="K136" i="11" s="1"/>
  <c r="D136" i="11"/>
  <c r="E136" i="11"/>
  <c r="F136" i="11"/>
  <c r="G136" i="11"/>
  <c r="H136" i="11"/>
  <c r="C137" i="11"/>
  <c r="K137" i="11" s="1"/>
  <c r="D137" i="11"/>
  <c r="E137" i="11"/>
  <c r="F137" i="11"/>
  <c r="G137" i="11"/>
  <c r="H137" i="11"/>
  <c r="C138" i="11"/>
  <c r="K138" i="11" s="1"/>
  <c r="D138" i="11"/>
  <c r="E138" i="11"/>
  <c r="F138" i="11"/>
  <c r="G138" i="11"/>
  <c r="H138" i="11"/>
  <c r="C139" i="11"/>
  <c r="K139" i="11" s="1"/>
  <c r="D139" i="11"/>
  <c r="E139" i="11"/>
  <c r="F139" i="11"/>
  <c r="G139" i="11"/>
  <c r="H139" i="11"/>
  <c r="C140" i="11"/>
  <c r="K140" i="11" s="1"/>
  <c r="D140" i="11"/>
  <c r="E140" i="11"/>
  <c r="F140" i="11"/>
  <c r="G140" i="11"/>
  <c r="H140" i="11"/>
  <c r="C141" i="11"/>
  <c r="K141" i="11" s="1"/>
  <c r="D141" i="11"/>
  <c r="E141" i="11"/>
  <c r="F141" i="11"/>
  <c r="G141" i="11"/>
  <c r="H141" i="11"/>
  <c r="C142" i="11"/>
  <c r="K142" i="11" s="1"/>
  <c r="D142" i="11"/>
  <c r="E142" i="11"/>
  <c r="F142" i="11"/>
  <c r="G142" i="11"/>
  <c r="H142" i="11"/>
  <c r="C143" i="11"/>
  <c r="K143" i="11" s="1"/>
  <c r="D143" i="11"/>
  <c r="E143" i="11"/>
  <c r="F143" i="11"/>
  <c r="G143" i="11"/>
  <c r="H143" i="11"/>
  <c r="C144" i="11"/>
  <c r="K144" i="11" s="1"/>
  <c r="D144" i="11"/>
  <c r="E144" i="11"/>
  <c r="F144" i="11"/>
  <c r="G144" i="11"/>
  <c r="H144" i="11"/>
  <c r="C145" i="11"/>
  <c r="K145" i="11" s="1"/>
  <c r="D145" i="11"/>
  <c r="E145" i="11"/>
  <c r="F145" i="11"/>
  <c r="G145" i="11"/>
  <c r="H145" i="11"/>
  <c r="C146" i="11"/>
  <c r="K146" i="11" s="1"/>
  <c r="D146" i="11"/>
  <c r="E146" i="11"/>
  <c r="F146" i="11"/>
  <c r="G146" i="11"/>
  <c r="H146" i="11"/>
  <c r="C147" i="11"/>
  <c r="K147" i="11" s="1"/>
  <c r="D147" i="11"/>
  <c r="E147" i="11"/>
  <c r="F147" i="11"/>
  <c r="G147" i="11"/>
  <c r="H147" i="11"/>
  <c r="C148" i="11"/>
  <c r="K148" i="11" s="1"/>
  <c r="D148" i="11"/>
  <c r="E148" i="11"/>
  <c r="F148" i="11"/>
  <c r="G148" i="11"/>
  <c r="H148" i="11"/>
  <c r="C149" i="11"/>
  <c r="K149" i="11" s="1"/>
  <c r="D149" i="11"/>
  <c r="E149" i="11"/>
  <c r="F149" i="11"/>
  <c r="G149" i="11"/>
  <c r="H149" i="11"/>
  <c r="C150" i="11"/>
  <c r="K150" i="11" s="1"/>
  <c r="D150" i="11"/>
  <c r="E150" i="11"/>
  <c r="F150" i="11"/>
  <c r="G150" i="11"/>
  <c r="H150" i="11"/>
  <c r="C151" i="11"/>
  <c r="K151" i="11" s="1"/>
  <c r="D151" i="11"/>
  <c r="E151" i="11"/>
  <c r="F151" i="11"/>
  <c r="G151" i="11"/>
  <c r="H151" i="11"/>
  <c r="C152" i="11"/>
  <c r="K152" i="11" s="1"/>
  <c r="D152" i="11"/>
  <c r="E152" i="11"/>
  <c r="F152" i="11"/>
  <c r="G152" i="11"/>
  <c r="H152" i="11"/>
  <c r="C153" i="11"/>
  <c r="K153" i="11" s="1"/>
  <c r="D153" i="11"/>
  <c r="E153" i="11"/>
  <c r="F153" i="11"/>
  <c r="G153" i="11"/>
  <c r="H153" i="11"/>
  <c r="C154" i="11"/>
  <c r="K154" i="11" s="1"/>
  <c r="D154" i="11"/>
  <c r="E154" i="11"/>
  <c r="F154" i="11"/>
  <c r="G154" i="11"/>
  <c r="H154" i="11"/>
  <c r="C155" i="11"/>
  <c r="K155" i="11" s="1"/>
  <c r="D155" i="11"/>
  <c r="E155" i="11"/>
  <c r="F155" i="11"/>
  <c r="G155" i="11"/>
  <c r="H155" i="11"/>
  <c r="C156" i="11"/>
  <c r="K156" i="11" s="1"/>
  <c r="D156" i="11"/>
  <c r="E156" i="11"/>
  <c r="F156" i="11"/>
  <c r="G156" i="11"/>
  <c r="H156" i="11"/>
  <c r="C157" i="11"/>
  <c r="K157" i="11" s="1"/>
  <c r="D157" i="11"/>
  <c r="E157" i="11"/>
  <c r="F157" i="11"/>
  <c r="G157" i="11"/>
  <c r="H157" i="11"/>
  <c r="C158" i="11"/>
  <c r="K158" i="11" s="1"/>
  <c r="D158" i="11"/>
  <c r="E158" i="11"/>
  <c r="F158" i="11"/>
  <c r="G158" i="11"/>
  <c r="H158" i="11"/>
  <c r="C159" i="11"/>
  <c r="K159" i="11" s="1"/>
  <c r="D159" i="11"/>
  <c r="E159" i="11"/>
  <c r="F159" i="11"/>
  <c r="G159" i="11"/>
  <c r="H159" i="11"/>
  <c r="C160" i="11"/>
  <c r="K160" i="11" s="1"/>
  <c r="D160" i="11"/>
  <c r="E160" i="11"/>
  <c r="F160" i="11"/>
  <c r="G160" i="11"/>
  <c r="H160" i="11"/>
  <c r="C161" i="11"/>
  <c r="K161" i="11" s="1"/>
  <c r="D161" i="11"/>
  <c r="E161" i="11"/>
  <c r="F161" i="11"/>
  <c r="G161" i="11"/>
  <c r="H161" i="11"/>
  <c r="C162" i="11"/>
  <c r="K162" i="11" s="1"/>
  <c r="D162" i="11"/>
  <c r="E162" i="11"/>
  <c r="F162" i="11"/>
  <c r="G162" i="11"/>
  <c r="H162" i="11"/>
  <c r="C163" i="11"/>
  <c r="K163" i="11" s="1"/>
  <c r="D163" i="11"/>
  <c r="E163" i="11"/>
  <c r="F163" i="11"/>
  <c r="G163" i="11"/>
  <c r="H163" i="11"/>
  <c r="C164" i="11"/>
  <c r="K164" i="11" s="1"/>
  <c r="D164" i="11"/>
  <c r="E164" i="11"/>
  <c r="F164" i="11"/>
  <c r="G164" i="11"/>
  <c r="H164" i="11"/>
  <c r="C165" i="11"/>
  <c r="K165" i="11" s="1"/>
  <c r="D165" i="11"/>
  <c r="E165" i="11"/>
  <c r="F165" i="11"/>
  <c r="G165" i="11"/>
  <c r="H165" i="11"/>
  <c r="C166" i="11"/>
  <c r="K166" i="11" s="1"/>
  <c r="D166" i="11"/>
  <c r="E166" i="11"/>
  <c r="F166" i="11"/>
  <c r="G166" i="11"/>
  <c r="H166" i="11"/>
  <c r="C167" i="11"/>
  <c r="K167" i="11" s="1"/>
  <c r="D167" i="11"/>
  <c r="E167" i="11"/>
  <c r="F167" i="11"/>
  <c r="G167" i="11"/>
  <c r="H167" i="11"/>
  <c r="C168" i="11"/>
  <c r="K168" i="11" s="1"/>
  <c r="D168" i="11"/>
  <c r="E168" i="11"/>
  <c r="F168" i="11"/>
  <c r="G168" i="11"/>
  <c r="H168" i="11"/>
  <c r="C169" i="11"/>
  <c r="K169" i="11" s="1"/>
  <c r="D169" i="11"/>
  <c r="E169" i="11"/>
  <c r="F169" i="11"/>
  <c r="G169" i="11"/>
  <c r="H169" i="11"/>
  <c r="C170" i="11"/>
  <c r="K170" i="11" s="1"/>
  <c r="D170" i="11"/>
  <c r="E170" i="11"/>
  <c r="F170" i="11"/>
  <c r="G170" i="11"/>
  <c r="H170" i="11"/>
  <c r="C171" i="11"/>
  <c r="K171" i="11" s="1"/>
  <c r="D171" i="11"/>
  <c r="E171" i="11"/>
  <c r="F171" i="11"/>
  <c r="G171" i="11"/>
  <c r="H171" i="11"/>
  <c r="C172" i="11"/>
  <c r="K172" i="11" s="1"/>
  <c r="D172" i="11"/>
  <c r="E172" i="11"/>
  <c r="F172" i="11"/>
  <c r="G172" i="11"/>
  <c r="H172" i="11"/>
  <c r="C173" i="11"/>
  <c r="K173" i="11" s="1"/>
  <c r="D173" i="11"/>
  <c r="E173" i="11"/>
  <c r="F173" i="11"/>
  <c r="G173" i="11"/>
  <c r="H173" i="11"/>
  <c r="C174" i="11"/>
  <c r="K174" i="11" s="1"/>
  <c r="D174" i="11"/>
  <c r="E174" i="11"/>
  <c r="F174" i="11"/>
  <c r="G174" i="11"/>
  <c r="H174" i="11"/>
  <c r="C175" i="11"/>
  <c r="K175" i="11" s="1"/>
  <c r="D175" i="11"/>
  <c r="E175" i="11"/>
  <c r="F175" i="11"/>
  <c r="G175" i="11"/>
  <c r="H175" i="11"/>
  <c r="C176" i="11"/>
  <c r="K176" i="11" s="1"/>
  <c r="D176" i="11"/>
  <c r="E176" i="11"/>
  <c r="F176" i="11"/>
  <c r="G176" i="11"/>
  <c r="H176" i="11"/>
  <c r="C177" i="11"/>
  <c r="K177" i="11" s="1"/>
  <c r="D177" i="11"/>
  <c r="E177" i="11"/>
  <c r="F177" i="11"/>
  <c r="G177" i="11"/>
  <c r="H177" i="11"/>
  <c r="C178" i="11"/>
  <c r="K178" i="11" s="1"/>
  <c r="D178" i="11"/>
  <c r="E178" i="11"/>
  <c r="F178" i="11"/>
  <c r="G178" i="11"/>
  <c r="H178" i="11"/>
  <c r="C179" i="11"/>
  <c r="K179" i="11" s="1"/>
  <c r="D179" i="11"/>
  <c r="E179" i="11"/>
  <c r="F179" i="11"/>
  <c r="G179" i="11"/>
  <c r="H179" i="11"/>
  <c r="C180" i="11"/>
  <c r="K180" i="11" s="1"/>
  <c r="D180" i="11"/>
  <c r="E180" i="11"/>
  <c r="F180" i="11"/>
  <c r="G180" i="11"/>
  <c r="H180" i="11"/>
  <c r="C181" i="11"/>
  <c r="K181" i="11" s="1"/>
  <c r="D181" i="11"/>
  <c r="E181" i="11"/>
  <c r="F181" i="11"/>
  <c r="G181" i="11"/>
  <c r="H181" i="11"/>
  <c r="C182" i="11"/>
  <c r="K182" i="11" s="1"/>
  <c r="D182" i="11"/>
  <c r="E182" i="11"/>
  <c r="F182" i="11"/>
  <c r="G182" i="11"/>
  <c r="H182" i="11"/>
  <c r="C183" i="11"/>
  <c r="K183" i="11" s="1"/>
  <c r="D183" i="11"/>
  <c r="E183" i="11"/>
  <c r="F183" i="11"/>
  <c r="G183" i="11"/>
  <c r="H183" i="11"/>
  <c r="C184" i="11"/>
  <c r="K184" i="11" s="1"/>
  <c r="D184" i="11"/>
  <c r="E184" i="11"/>
  <c r="F184" i="11"/>
  <c r="G184" i="11"/>
  <c r="H184" i="11"/>
  <c r="C185" i="11"/>
  <c r="K185" i="11" s="1"/>
  <c r="D185" i="11"/>
  <c r="E185" i="11"/>
  <c r="F185" i="11"/>
  <c r="G185" i="11"/>
  <c r="H185" i="11"/>
  <c r="C186" i="11"/>
  <c r="K186" i="11" s="1"/>
  <c r="D186" i="11"/>
  <c r="E186" i="11"/>
  <c r="F186" i="11"/>
  <c r="G186" i="11"/>
  <c r="H186" i="11"/>
  <c r="C187" i="11"/>
  <c r="K187" i="11" s="1"/>
  <c r="D187" i="11"/>
  <c r="E187" i="11"/>
  <c r="F187" i="11"/>
  <c r="G187" i="11"/>
  <c r="H187" i="11"/>
  <c r="C188" i="11"/>
  <c r="K188" i="11" s="1"/>
  <c r="D188" i="11"/>
  <c r="E188" i="11"/>
  <c r="F188" i="11"/>
  <c r="G188" i="11"/>
  <c r="H188" i="11"/>
  <c r="C189" i="11"/>
  <c r="K189" i="11" s="1"/>
  <c r="D189" i="11"/>
  <c r="E189" i="11"/>
  <c r="F189" i="11"/>
  <c r="G189" i="11"/>
  <c r="H189" i="11"/>
  <c r="C190" i="11"/>
  <c r="K190" i="11" s="1"/>
  <c r="D190" i="11"/>
  <c r="E190" i="11"/>
  <c r="F190" i="11"/>
  <c r="G190" i="11"/>
  <c r="H190" i="11"/>
  <c r="C191" i="11"/>
  <c r="K191" i="11" s="1"/>
  <c r="D191" i="11"/>
  <c r="E191" i="11"/>
  <c r="F191" i="11"/>
  <c r="G191" i="11"/>
  <c r="H191" i="11"/>
  <c r="C192" i="11"/>
  <c r="K192" i="11" s="1"/>
  <c r="D192" i="11"/>
  <c r="E192" i="11"/>
  <c r="F192" i="11"/>
  <c r="G192" i="11"/>
  <c r="H192" i="11"/>
  <c r="C193" i="11"/>
  <c r="K193" i="11" s="1"/>
  <c r="D193" i="11"/>
  <c r="E193" i="11"/>
  <c r="F193" i="11"/>
  <c r="G193" i="11"/>
  <c r="H193" i="11"/>
  <c r="C194" i="11"/>
  <c r="K194" i="11" s="1"/>
  <c r="D194" i="11"/>
  <c r="E194" i="11"/>
  <c r="F194" i="11"/>
  <c r="G194" i="11"/>
  <c r="H194" i="11"/>
  <c r="C195" i="11"/>
  <c r="K195" i="11" s="1"/>
  <c r="D195" i="11"/>
  <c r="E195" i="11"/>
  <c r="F195" i="11"/>
  <c r="G195" i="11"/>
  <c r="H195" i="11"/>
  <c r="C196" i="11"/>
  <c r="K196" i="11" s="1"/>
  <c r="D196" i="11"/>
  <c r="E196" i="11"/>
  <c r="F196" i="11"/>
  <c r="G196" i="11"/>
  <c r="H196" i="11"/>
  <c r="C197" i="11"/>
  <c r="K197" i="11" s="1"/>
  <c r="D197" i="11"/>
  <c r="E197" i="11"/>
  <c r="F197" i="11"/>
  <c r="G197" i="11"/>
  <c r="H197" i="11"/>
  <c r="C198" i="11"/>
  <c r="K198" i="11" s="1"/>
  <c r="D198" i="11"/>
  <c r="E198" i="11"/>
  <c r="F198" i="11"/>
  <c r="G198" i="11"/>
  <c r="H198" i="11"/>
  <c r="C199" i="11"/>
  <c r="K199" i="11" s="1"/>
  <c r="D199" i="11"/>
  <c r="E199" i="11"/>
  <c r="F199" i="11"/>
  <c r="G199" i="11"/>
  <c r="H199" i="11"/>
  <c r="C200" i="11"/>
  <c r="K200" i="11" s="1"/>
  <c r="D200" i="11"/>
  <c r="E200" i="11"/>
  <c r="F200" i="11"/>
  <c r="G200" i="11"/>
  <c r="H200" i="11"/>
  <c r="C201" i="11"/>
  <c r="K201" i="11" s="1"/>
  <c r="D201" i="11"/>
  <c r="E201" i="11"/>
  <c r="F201" i="11"/>
  <c r="G201" i="11"/>
  <c r="H201" i="11"/>
  <c r="C202" i="11"/>
  <c r="K202" i="11" s="1"/>
  <c r="D202" i="11"/>
  <c r="E202" i="11"/>
  <c r="F202" i="11"/>
  <c r="G202" i="11"/>
  <c r="H202" i="11"/>
  <c r="C203" i="11"/>
  <c r="K203" i="11" s="1"/>
  <c r="D203" i="11"/>
  <c r="E203" i="11"/>
  <c r="F203" i="11"/>
  <c r="G203" i="11"/>
  <c r="H203" i="11"/>
  <c r="C204" i="11"/>
  <c r="K204" i="11" s="1"/>
  <c r="D204" i="11"/>
  <c r="E204" i="11"/>
  <c r="F204" i="11"/>
  <c r="G204" i="11"/>
  <c r="H204" i="11"/>
  <c r="C205" i="11"/>
  <c r="K205" i="11" s="1"/>
  <c r="D205" i="11"/>
  <c r="E205" i="11"/>
  <c r="F205" i="11"/>
  <c r="G205" i="11"/>
  <c r="H205" i="11"/>
  <c r="C206" i="11"/>
  <c r="K206" i="11" s="1"/>
  <c r="D206" i="11"/>
  <c r="E206" i="11"/>
  <c r="F206" i="11"/>
  <c r="G206" i="11"/>
  <c r="H206" i="11"/>
  <c r="C207" i="11"/>
  <c r="K207" i="11" s="1"/>
  <c r="D207" i="11"/>
  <c r="E207" i="11"/>
  <c r="F207" i="11"/>
  <c r="G207" i="11"/>
  <c r="H207" i="11"/>
  <c r="C208" i="11"/>
  <c r="K208" i="11" s="1"/>
  <c r="D208" i="11"/>
  <c r="E208" i="11"/>
  <c r="F208" i="11"/>
  <c r="G208" i="11"/>
  <c r="H208" i="11"/>
  <c r="C209" i="11"/>
  <c r="K209" i="11" s="1"/>
  <c r="D209" i="11"/>
  <c r="E209" i="11"/>
  <c r="F209" i="11"/>
  <c r="G209" i="11"/>
  <c r="H209" i="11"/>
  <c r="C210" i="11"/>
  <c r="K210" i="11" s="1"/>
  <c r="D210" i="11"/>
  <c r="E210" i="11"/>
  <c r="F210" i="11"/>
  <c r="G210" i="11"/>
  <c r="H210" i="11"/>
  <c r="C211" i="11"/>
  <c r="K211" i="11" s="1"/>
  <c r="D211" i="11"/>
  <c r="E211" i="11"/>
  <c r="F211" i="11"/>
  <c r="G211" i="11"/>
  <c r="H211" i="11"/>
  <c r="C212" i="11"/>
  <c r="K212" i="11" s="1"/>
  <c r="D212" i="11"/>
  <c r="E212" i="11"/>
  <c r="F212" i="11"/>
  <c r="G212" i="11"/>
  <c r="H212" i="11"/>
  <c r="C213" i="11"/>
  <c r="K213" i="11" s="1"/>
  <c r="D213" i="11"/>
  <c r="E213" i="11"/>
  <c r="F213" i="11"/>
  <c r="G213" i="11"/>
  <c r="H213" i="11"/>
  <c r="C214" i="11"/>
  <c r="K214" i="11" s="1"/>
  <c r="D214" i="11"/>
  <c r="E214" i="11"/>
  <c r="F214" i="11"/>
  <c r="G214" i="11"/>
  <c r="H214" i="11"/>
  <c r="C215" i="11"/>
  <c r="K215" i="11" s="1"/>
  <c r="D215" i="11"/>
  <c r="E215" i="11"/>
  <c r="F215" i="11"/>
  <c r="G215" i="11"/>
  <c r="H215" i="11"/>
  <c r="C216" i="11"/>
  <c r="K216" i="11" s="1"/>
  <c r="D216" i="11"/>
  <c r="E216" i="11"/>
  <c r="F216" i="11"/>
  <c r="G216" i="11"/>
  <c r="H216" i="11"/>
  <c r="C217" i="11"/>
  <c r="K217" i="11" s="1"/>
  <c r="D217" i="11"/>
  <c r="E217" i="11"/>
  <c r="F217" i="11"/>
  <c r="G217" i="11"/>
  <c r="H217" i="11"/>
  <c r="C218" i="11"/>
  <c r="K218" i="11" s="1"/>
  <c r="D218" i="11"/>
  <c r="E218" i="11"/>
  <c r="F218" i="11"/>
  <c r="G218" i="11"/>
  <c r="H218" i="11"/>
  <c r="C219" i="11"/>
  <c r="K219" i="11" s="1"/>
  <c r="D219" i="11"/>
  <c r="E219" i="11"/>
  <c r="F219" i="11"/>
  <c r="G219" i="11"/>
  <c r="H219" i="11"/>
  <c r="C220" i="11"/>
  <c r="K220" i="11" s="1"/>
  <c r="D220" i="11"/>
  <c r="E220" i="11"/>
  <c r="F220" i="11"/>
  <c r="G220" i="11"/>
  <c r="H220" i="11"/>
  <c r="C221" i="11"/>
  <c r="K221" i="11" s="1"/>
  <c r="D221" i="11"/>
  <c r="E221" i="11"/>
  <c r="F221" i="11"/>
  <c r="G221" i="11"/>
  <c r="H221" i="11"/>
  <c r="C222" i="11"/>
  <c r="K222" i="11" s="1"/>
  <c r="D222" i="11"/>
  <c r="E222" i="11"/>
  <c r="F222" i="11"/>
  <c r="G222" i="11"/>
  <c r="H222" i="11"/>
  <c r="C223" i="11"/>
  <c r="K223" i="11" s="1"/>
  <c r="D223" i="11"/>
  <c r="E223" i="11"/>
  <c r="F223" i="11"/>
  <c r="G223" i="11"/>
  <c r="H223" i="11"/>
  <c r="C224" i="11"/>
  <c r="K224" i="11" s="1"/>
  <c r="D224" i="11"/>
  <c r="E224" i="11"/>
  <c r="F224" i="11"/>
  <c r="G224" i="11"/>
  <c r="H224" i="11"/>
  <c r="C225" i="11"/>
  <c r="K225" i="11" s="1"/>
  <c r="D225" i="11"/>
  <c r="E225" i="11"/>
  <c r="F225" i="11"/>
  <c r="G225" i="11"/>
  <c r="H225" i="11"/>
  <c r="C226" i="11"/>
  <c r="K226" i="11" s="1"/>
  <c r="D226" i="11"/>
  <c r="E226" i="11"/>
  <c r="F226" i="11"/>
  <c r="G226" i="11"/>
  <c r="H226" i="11"/>
  <c r="C227" i="11"/>
  <c r="K227" i="11" s="1"/>
  <c r="D227" i="11"/>
  <c r="E227" i="11"/>
  <c r="F227" i="11"/>
  <c r="G227" i="11"/>
  <c r="H227" i="11"/>
  <c r="C228" i="11"/>
  <c r="K228" i="11" s="1"/>
  <c r="D228" i="11"/>
  <c r="E228" i="11"/>
  <c r="F228" i="11"/>
  <c r="G228" i="11"/>
  <c r="H228" i="11"/>
  <c r="C229" i="11"/>
  <c r="K229" i="11" s="1"/>
  <c r="D229" i="11"/>
  <c r="E229" i="11"/>
  <c r="F229" i="11"/>
  <c r="G229" i="11"/>
  <c r="H229" i="11"/>
  <c r="C230" i="11"/>
  <c r="K230" i="11" s="1"/>
  <c r="D230" i="11"/>
  <c r="E230" i="11"/>
  <c r="F230" i="11"/>
  <c r="G230" i="11"/>
  <c r="H230" i="11"/>
  <c r="C231" i="11"/>
  <c r="K231" i="11" s="1"/>
  <c r="D231" i="11"/>
  <c r="E231" i="11"/>
  <c r="F231" i="11"/>
  <c r="G231" i="11"/>
  <c r="H231" i="11"/>
  <c r="C232" i="11"/>
  <c r="K232" i="11" s="1"/>
  <c r="D232" i="11"/>
  <c r="E232" i="11"/>
  <c r="F232" i="11"/>
  <c r="G232" i="11"/>
  <c r="H232" i="11"/>
  <c r="C233" i="11"/>
  <c r="K233" i="11" s="1"/>
  <c r="D233" i="11"/>
  <c r="E233" i="11"/>
  <c r="F233" i="11"/>
  <c r="G233" i="11"/>
  <c r="H233" i="11"/>
  <c r="C234" i="11"/>
  <c r="K234" i="11" s="1"/>
  <c r="D234" i="11"/>
  <c r="E234" i="11"/>
  <c r="F234" i="11"/>
  <c r="G234" i="11"/>
  <c r="H234" i="11"/>
  <c r="C235" i="11"/>
  <c r="K235" i="11" s="1"/>
  <c r="D235" i="11"/>
  <c r="E235" i="11"/>
  <c r="F235" i="11"/>
  <c r="G235" i="11"/>
  <c r="H235" i="11"/>
  <c r="C236" i="11"/>
  <c r="K236" i="11" s="1"/>
  <c r="D236" i="11"/>
  <c r="E236" i="11"/>
  <c r="F236" i="11"/>
  <c r="G236" i="11"/>
  <c r="H236" i="11"/>
  <c r="C237" i="11"/>
  <c r="K237" i="11" s="1"/>
  <c r="D237" i="11"/>
  <c r="E237" i="11"/>
  <c r="F237" i="11"/>
  <c r="G237" i="11"/>
  <c r="H237" i="11"/>
  <c r="C238" i="11"/>
  <c r="K238" i="11" s="1"/>
  <c r="D238" i="11"/>
  <c r="E238" i="11"/>
  <c r="F238" i="11"/>
  <c r="G238" i="11"/>
  <c r="H238" i="11"/>
  <c r="C239" i="11"/>
  <c r="K239" i="11" s="1"/>
  <c r="D239" i="11"/>
  <c r="E239" i="11"/>
  <c r="F239" i="11"/>
  <c r="G239" i="11"/>
  <c r="H239" i="11"/>
  <c r="C240" i="11"/>
  <c r="K240" i="11" s="1"/>
  <c r="D240" i="11"/>
  <c r="E240" i="11"/>
  <c r="F240" i="11"/>
  <c r="G240" i="11"/>
  <c r="H240" i="11"/>
  <c r="C241" i="11"/>
  <c r="K241" i="11" s="1"/>
  <c r="D241" i="11"/>
  <c r="E241" i="11"/>
  <c r="F241" i="11"/>
  <c r="G241" i="11"/>
  <c r="H241" i="11"/>
  <c r="C242" i="11"/>
  <c r="K242" i="11" s="1"/>
  <c r="D242" i="11"/>
  <c r="E242" i="11"/>
  <c r="F242" i="11"/>
  <c r="G242" i="11"/>
  <c r="H242" i="11"/>
  <c r="C243" i="11"/>
  <c r="K243" i="11" s="1"/>
  <c r="D243" i="11"/>
  <c r="E243" i="11"/>
  <c r="F243" i="11"/>
  <c r="G243" i="11"/>
  <c r="H243" i="11"/>
  <c r="C244" i="11"/>
  <c r="K244" i="11" s="1"/>
  <c r="D244" i="11"/>
  <c r="E244" i="11"/>
  <c r="F244" i="11"/>
  <c r="G244" i="11"/>
  <c r="H244" i="11"/>
  <c r="C245" i="11"/>
  <c r="K245" i="11" s="1"/>
  <c r="D245" i="11"/>
  <c r="E245" i="11"/>
  <c r="F245" i="11"/>
  <c r="G245" i="11"/>
  <c r="H245" i="11"/>
  <c r="C246" i="11"/>
  <c r="K246" i="11" s="1"/>
  <c r="D246" i="11"/>
  <c r="E246" i="11"/>
  <c r="F246" i="11"/>
  <c r="G246" i="11"/>
  <c r="H246" i="11"/>
  <c r="C247" i="11"/>
  <c r="K247" i="11" s="1"/>
  <c r="D247" i="11"/>
  <c r="E247" i="11"/>
  <c r="F247" i="11"/>
  <c r="G247" i="11"/>
  <c r="H247" i="11"/>
  <c r="C248" i="11"/>
  <c r="K248" i="11" s="1"/>
  <c r="D248" i="11"/>
  <c r="E248" i="11"/>
  <c r="F248" i="11"/>
  <c r="G248" i="11"/>
  <c r="H248" i="11"/>
  <c r="C249" i="11"/>
  <c r="K249" i="11" s="1"/>
  <c r="D249" i="11"/>
  <c r="E249" i="11"/>
  <c r="F249" i="11"/>
  <c r="G249" i="11"/>
  <c r="H249" i="11"/>
  <c r="C250" i="11"/>
  <c r="K250" i="11" s="1"/>
  <c r="D250" i="11"/>
  <c r="E250" i="11"/>
  <c r="F250" i="11"/>
  <c r="G250" i="11"/>
  <c r="H250" i="11"/>
  <c r="C251" i="11"/>
  <c r="K251" i="11" s="1"/>
  <c r="D251" i="11"/>
  <c r="E251" i="11"/>
  <c r="F251" i="11"/>
  <c r="G251" i="11"/>
  <c r="H251" i="11"/>
  <c r="C252" i="11"/>
  <c r="K252" i="11" s="1"/>
  <c r="D252" i="11"/>
  <c r="E252" i="11"/>
  <c r="F252" i="11"/>
  <c r="G252" i="11"/>
  <c r="H252" i="11"/>
  <c r="C253" i="11"/>
  <c r="K253" i="11" s="1"/>
  <c r="D253" i="11"/>
  <c r="E253" i="11"/>
  <c r="F253" i="11"/>
  <c r="G253" i="11"/>
  <c r="H253" i="11"/>
  <c r="C254" i="11"/>
  <c r="K254" i="11" s="1"/>
  <c r="D254" i="11"/>
  <c r="E254" i="11"/>
  <c r="F254" i="11"/>
  <c r="G254" i="11"/>
  <c r="H254" i="11"/>
  <c r="C255" i="11"/>
  <c r="K255" i="11" s="1"/>
  <c r="D255" i="11"/>
  <c r="E255" i="11"/>
  <c r="F255" i="11"/>
  <c r="G255" i="11"/>
  <c r="H255" i="11"/>
  <c r="C256" i="11"/>
  <c r="K256" i="11" s="1"/>
  <c r="D256" i="11"/>
  <c r="E256" i="11"/>
  <c r="F256" i="11"/>
  <c r="G256" i="11"/>
  <c r="H256" i="11"/>
  <c r="C257" i="11"/>
  <c r="K257" i="11" s="1"/>
  <c r="D257" i="11"/>
  <c r="E257" i="11"/>
  <c r="F257" i="11"/>
  <c r="G257" i="11"/>
  <c r="H257" i="11"/>
  <c r="C258" i="11"/>
  <c r="K258" i="11" s="1"/>
  <c r="D258" i="11"/>
  <c r="E258" i="11"/>
  <c r="F258" i="11"/>
  <c r="G258" i="11"/>
  <c r="H258" i="11"/>
  <c r="C259" i="11"/>
  <c r="K259" i="11" s="1"/>
  <c r="D259" i="11"/>
  <c r="E259" i="11"/>
  <c r="F259" i="11"/>
  <c r="G259" i="11"/>
  <c r="H259" i="11"/>
  <c r="C260" i="11"/>
  <c r="K260" i="11" s="1"/>
  <c r="D260" i="11"/>
  <c r="E260" i="11"/>
  <c r="F260" i="11"/>
  <c r="G260" i="11"/>
  <c r="H260" i="11"/>
  <c r="C261" i="11"/>
  <c r="K261" i="11" s="1"/>
  <c r="D261" i="11"/>
  <c r="E261" i="11"/>
  <c r="F261" i="11"/>
  <c r="G261" i="11"/>
  <c r="H261" i="11"/>
  <c r="C262" i="11"/>
  <c r="K262" i="11" s="1"/>
  <c r="D262" i="11"/>
  <c r="E262" i="11"/>
  <c r="F262" i="11"/>
  <c r="G262" i="11"/>
  <c r="H262" i="11"/>
  <c r="C263" i="11"/>
  <c r="K263" i="11" s="1"/>
  <c r="D263" i="11"/>
  <c r="E263" i="11"/>
  <c r="F263" i="11"/>
  <c r="G263" i="11"/>
  <c r="H263" i="11"/>
  <c r="C264" i="11"/>
  <c r="K264" i="11" s="1"/>
  <c r="D264" i="11"/>
  <c r="E264" i="11"/>
  <c r="F264" i="11"/>
  <c r="G264" i="11"/>
  <c r="H264" i="11"/>
  <c r="C265" i="11"/>
  <c r="K265" i="11" s="1"/>
  <c r="D265" i="11"/>
  <c r="E265" i="11"/>
  <c r="F265" i="11"/>
  <c r="G265" i="11"/>
  <c r="H265" i="11"/>
  <c r="C266" i="11"/>
  <c r="K266" i="11" s="1"/>
  <c r="D266" i="11"/>
  <c r="E266" i="11"/>
  <c r="F266" i="11"/>
  <c r="G266" i="11"/>
  <c r="H266" i="11"/>
  <c r="C267" i="11"/>
  <c r="K267" i="11" s="1"/>
  <c r="D267" i="11"/>
  <c r="E267" i="11"/>
  <c r="F267" i="11"/>
  <c r="G267" i="11"/>
  <c r="H267" i="11"/>
  <c r="C268" i="11"/>
  <c r="K268" i="11" s="1"/>
  <c r="D268" i="11"/>
  <c r="E268" i="11"/>
  <c r="F268" i="11"/>
  <c r="G268" i="11"/>
  <c r="H268" i="11"/>
  <c r="C269" i="11"/>
  <c r="K269" i="11" s="1"/>
  <c r="D269" i="11"/>
  <c r="E269" i="11"/>
  <c r="F269" i="11"/>
  <c r="G269" i="11"/>
  <c r="H269" i="11"/>
  <c r="C270" i="11"/>
  <c r="K270" i="11" s="1"/>
  <c r="D270" i="11"/>
  <c r="E270" i="11"/>
  <c r="F270" i="11"/>
  <c r="G270" i="11"/>
  <c r="H270" i="11"/>
  <c r="C271" i="11"/>
  <c r="K271" i="11" s="1"/>
  <c r="D271" i="11"/>
  <c r="E271" i="11"/>
  <c r="F271" i="11"/>
  <c r="G271" i="11"/>
  <c r="H271" i="11"/>
  <c r="C272" i="11"/>
  <c r="K272" i="11" s="1"/>
  <c r="D272" i="11"/>
  <c r="E272" i="11"/>
  <c r="F272" i="11"/>
  <c r="G272" i="11"/>
  <c r="H272" i="11"/>
  <c r="C273" i="11"/>
  <c r="K273" i="11" s="1"/>
  <c r="D273" i="11"/>
  <c r="E273" i="11"/>
  <c r="F273" i="11"/>
  <c r="G273" i="11"/>
  <c r="H273" i="11"/>
  <c r="C274" i="11"/>
  <c r="K274" i="11" s="1"/>
  <c r="D274" i="11"/>
  <c r="E274" i="11"/>
  <c r="F274" i="11"/>
  <c r="G274" i="11"/>
  <c r="H274" i="11"/>
  <c r="C275" i="11"/>
  <c r="K275" i="11" s="1"/>
  <c r="D275" i="11"/>
  <c r="E275" i="11"/>
  <c r="F275" i="11"/>
  <c r="G275" i="11"/>
  <c r="H275" i="11"/>
  <c r="C276" i="11"/>
  <c r="K276" i="11" s="1"/>
  <c r="D276" i="11"/>
  <c r="E276" i="11"/>
  <c r="F276" i="11"/>
  <c r="G276" i="11"/>
  <c r="H276" i="11"/>
  <c r="C277" i="11"/>
  <c r="K277" i="11" s="1"/>
  <c r="D277" i="11"/>
  <c r="E277" i="11"/>
  <c r="F277" i="11"/>
  <c r="G277" i="11"/>
  <c r="H277" i="11"/>
  <c r="C278" i="11"/>
  <c r="K278" i="11" s="1"/>
  <c r="D278" i="11"/>
  <c r="E278" i="11"/>
  <c r="F278" i="11"/>
  <c r="G278" i="11"/>
  <c r="H278" i="11"/>
  <c r="C279" i="11"/>
  <c r="K279" i="11" s="1"/>
  <c r="D279" i="11"/>
  <c r="E279" i="11"/>
  <c r="F279" i="11"/>
  <c r="G279" i="11"/>
  <c r="H279" i="11"/>
  <c r="C280" i="11"/>
  <c r="K280" i="11" s="1"/>
  <c r="D280" i="11"/>
  <c r="E280" i="11"/>
  <c r="F280" i="11"/>
  <c r="G280" i="11"/>
  <c r="H280" i="11"/>
  <c r="C281" i="11"/>
  <c r="K281" i="11" s="1"/>
  <c r="D281" i="11"/>
  <c r="E281" i="11"/>
  <c r="F281" i="11"/>
  <c r="G281" i="11"/>
  <c r="H281" i="11"/>
  <c r="C282" i="11"/>
  <c r="K282" i="11" s="1"/>
  <c r="D282" i="11"/>
  <c r="E282" i="11"/>
  <c r="F282" i="11"/>
  <c r="G282" i="11"/>
  <c r="H282" i="11"/>
  <c r="C283" i="11"/>
  <c r="K283" i="11" s="1"/>
  <c r="D283" i="11"/>
  <c r="E283" i="11"/>
  <c r="F283" i="11"/>
  <c r="G283" i="11"/>
  <c r="H283" i="11"/>
  <c r="C284" i="11"/>
  <c r="K284" i="11" s="1"/>
  <c r="D284" i="11"/>
  <c r="E284" i="11"/>
  <c r="F284" i="11"/>
  <c r="G284" i="11"/>
  <c r="H284" i="11"/>
  <c r="C285" i="11"/>
  <c r="K285" i="11" s="1"/>
  <c r="D285" i="11"/>
  <c r="E285" i="11"/>
  <c r="F285" i="11"/>
  <c r="G285" i="11"/>
  <c r="H285" i="11"/>
  <c r="C286" i="11"/>
  <c r="K286" i="11" s="1"/>
  <c r="D286" i="11"/>
  <c r="E286" i="11"/>
  <c r="F286" i="11"/>
  <c r="G286" i="11"/>
  <c r="H286" i="11"/>
  <c r="C287" i="11"/>
  <c r="K287" i="11" s="1"/>
  <c r="D287" i="11"/>
  <c r="E287" i="11"/>
  <c r="F287" i="11"/>
  <c r="G287" i="11"/>
  <c r="H287" i="11"/>
  <c r="C288" i="11"/>
  <c r="K288" i="11" s="1"/>
  <c r="D288" i="11"/>
  <c r="E288" i="11"/>
  <c r="F288" i="11"/>
  <c r="G288" i="11"/>
  <c r="H288" i="11"/>
  <c r="C289" i="11"/>
  <c r="K289" i="11" s="1"/>
  <c r="D289" i="11"/>
  <c r="E289" i="11"/>
  <c r="F289" i="11"/>
  <c r="G289" i="11"/>
  <c r="H289" i="11"/>
  <c r="C290" i="11"/>
  <c r="K290" i="11" s="1"/>
  <c r="D290" i="11"/>
  <c r="E290" i="11"/>
  <c r="F290" i="11"/>
  <c r="G290" i="11"/>
  <c r="H290" i="11"/>
  <c r="C291" i="11"/>
  <c r="K291" i="11" s="1"/>
  <c r="D291" i="11"/>
  <c r="E291" i="11"/>
  <c r="F291" i="11"/>
  <c r="G291" i="11"/>
  <c r="H291" i="11"/>
  <c r="C292" i="11"/>
  <c r="K292" i="11" s="1"/>
  <c r="D292" i="11"/>
  <c r="E292" i="11"/>
  <c r="F292" i="11"/>
  <c r="G292" i="11"/>
  <c r="H292" i="11"/>
  <c r="C293" i="11"/>
  <c r="K293" i="11" s="1"/>
  <c r="D293" i="11"/>
  <c r="E293" i="11"/>
  <c r="F293" i="11"/>
  <c r="G293" i="11"/>
  <c r="H293" i="11"/>
  <c r="C294" i="11"/>
  <c r="K294" i="11" s="1"/>
  <c r="D294" i="11"/>
  <c r="E294" i="11"/>
  <c r="F294" i="11"/>
  <c r="G294" i="11"/>
  <c r="H294" i="11"/>
  <c r="C295" i="11"/>
  <c r="K295" i="11" s="1"/>
  <c r="D295" i="11"/>
  <c r="E295" i="11"/>
  <c r="F295" i="11"/>
  <c r="G295" i="11"/>
  <c r="H295" i="11"/>
  <c r="C296" i="11"/>
  <c r="K296" i="11" s="1"/>
  <c r="D296" i="11"/>
  <c r="E296" i="11"/>
  <c r="F296" i="11"/>
  <c r="G296" i="11"/>
  <c r="H296" i="11"/>
  <c r="C297" i="11"/>
  <c r="K297" i="11" s="1"/>
  <c r="D297" i="11"/>
  <c r="E297" i="11"/>
  <c r="F297" i="11"/>
  <c r="G297" i="11"/>
  <c r="H297" i="11"/>
  <c r="C298" i="11"/>
  <c r="K298" i="11" s="1"/>
  <c r="D298" i="11"/>
  <c r="E298" i="11"/>
  <c r="F298" i="11"/>
  <c r="G298" i="11"/>
  <c r="H298" i="11"/>
  <c r="C299" i="11"/>
  <c r="K299" i="11" s="1"/>
  <c r="D299" i="11"/>
  <c r="E299" i="11"/>
  <c r="F299" i="11"/>
  <c r="G299" i="11"/>
  <c r="H299" i="11"/>
  <c r="C300" i="11"/>
  <c r="K300" i="11" s="1"/>
  <c r="D300" i="11"/>
  <c r="E300" i="11"/>
  <c r="F300" i="11"/>
  <c r="G300" i="11"/>
  <c r="H300" i="11"/>
  <c r="C301" i="11"/>
  <c r="K301" i="11" s="1"/>
  <c r="D301" i="11"/>
  <c r="E301" i="11"/>
  <c r="F301" i="11"/>
  <c r="G301" i="11"/>
  <c r="H301" i="11"/>
  <c r="C302" i="11"/>
  <c r="K302" i="11" s="1"/>
  <c r="D302" i="11"/>
  <c r="E302" i="11"/>
  <c r="F302" i="11"/>
  <c r="G302" i="11"/>
  <c r="H302" i="11"/>
  <c r="C303" i="11"/>
  <c r="K303" i="11" s="1"/>
  <c r="D303" i="11"/>
  <c r="E303" i="11"/>
  <c r="F303" i="11"/>
  <c r="G303" i="11"/>
  <c r="H303" i="11"/>
  <c r="C304" i="11"/>
  <c r="K304" i="11" s="1"/>
  <c r="D304" i="11"/>
  <c r="E304" i="11"/>
  <c r="F304" i="11"/>
  <c r="G304" i="11"/>
  <c r="H304" i="11"/>
  <c r="C305" i="11"/>
  <c r="K305" i="11" s="1"/>
  <c r="D305" i="11"/>
  <c r="E305" i="11"/>
  <c r="F305" i="11"/>
  <c r="G305" i="11"/>
  <c r="H305" i="11"/>
  <c r="C306" i="11"/>
  <c r="K306" i="11" s="1"/>
  <c r="D306" i="11"/>
  <c r="E306" i="11"/>
  <c r="F306" i="11"/>
  <c r="G306" i="11"/>
  <c r="H306" i="11"/>
  <c r="C307" i="11"/>
  <c r="K307" i="11" s="1"/>
  <c r="D307" i="11"/>
  <c r="E307" i="11"/>
  <c r="F307" i="11"/>
  <c r="G307" i="11"/>
  <c r="H307" i="11"/>
  <c r="C308" i="11"/>
  <c r="K308" i="11" s="1"/>
  <c r="D308" i="11"/>
  <c r="E308" i="11"/>
  <c r="F308" i="11"/>
  <c r="G308" i="11"/>
  <c r="H308" i="11"/>
  <c r="C309" i="11"/>
  <c r="K309" i="11" s="1"/>
  <c r="D309" i="11"/>
  <c r="E309" i="11"/>
  <c r="F309" i="11"/>
  <c r="G309" i="11"/>
  <c r="H309" i="11"/>
  <c r="C310" i="11"/>
  <c r="K310" i="11" s="1"/>
  <c r="D310" i="11"/>
  <c r="E310" i="11"/>
  <c r="F310" i="11"/>
  <c r="G310" i="11"/>
  <c r="H310" i="11"/>
  <c r="C311" i="11"/>
  <c r="K311" i="11" s="1"/>
  <c r="D311" i="11"/>
  <c r="E311" i="11"/>
  <c r="F311" i="11"/>
  <c r="G311" i="11"/>
  <c r="H311" i="11"/>
  <c r="C312" i="11"/>
  <c r="K312" i="11" s="1"/>
  <c r="D312" i="11"/>
  <c r="E312" i="11"/>
  <c r="F312" i="11"/>
  <c r="G312" i="11"/>
  <c r="H312" i="11"/>
  <c r="C313" i="11"/>
  <c r="K313" i="11" s="1"/>
  <c r="D313" i="11"/>
  <c r="E313" i="11"/>
  <c r="F313" i="11"/>
  <c r="G313" i="11"/>
  <c r="H313" i="11"/>
  <c r="C314" i="11"/>
  <c r="K314" i="11" s="1"/>
  <c r="D314" i="11"/>
  <c r="E314" i="11"/>
  <c r="F314" i="11"/>
  <c r="G314" i="11"/>
  <c r="H314" i="11"/>
  <c r="C315" i="11"/>
  <c r="K315" i="11" s="1"/>
  <c r="D315" i="11"/>
  <c r="E315" i="11"/>
  <c r="F315" i="11"/>
  <c r="G315" i="11"/>
  <c r="H315" i="11"/>
  <c r="C316" i="11"/>
  <c r="K316" i="11" s="1"/>
  <c r="D316" i="11"/>
  <c r="E316" i="11"/>
  <c r="F316" i="11"/>
  <c r="G316" i="11"/>
  <c r="H316" i="11"/>
  <c r="C317" i="11"/>
  <c r="K317" i="11" s="1"/>
  <c r="D317" i="11"/>
  <c r="E317" i="11"/>
  <c r="F317" i="11"/>
  <c r="G317" i="11"/>
  <c r="H317" i="11"/>
  <c r="C318" i="11"/>
  <c r="K318" i="11" s="1"/>
  <c r="D318" i="11"/>
  <c r="E318" i="11"/>
  <c r="F318" i="11"/>
  <c r="G318" i="11"/>
  <c r="H318" i="11"/>
  <c r="C319" i="11"/>
  <c r="K319" i="11" s="1"/>
  <c r="D319" i="11"/>
  <c r="E319" i="11"/>
  <c r="F319" i="11"/>
  <c r="G319" i="11"/>
  <c r="H319" i="11"/>
  <c r="C320" i="11"/>
  <c r="K320" i="11" s="1"/>
  <c r="D320" i="11"/>
  <c r="E320" i="11"/>
  <c r="F320" i="11"/>
  <c r="G320" i="11"/>
  <c r="H320" i="11"/>
  <c r="C321" i="11"/>
  <c r="K321" i="11" s="1"/>
  <c r="D321" i="11"/>
  <c r="E321" i="11"/>
  <c r="F321" i="11"/>
  <c r="G321" i="11"/>
  <c r="H321" i="11"/>
  <c r="C322" i="11"/>
  <c r="K322" i="11" s="1"/>
  <c r="D322" i="11"/>
  <c r="E322" i="11"/>
  <c r="F322" i="11"/>
  <c r="G322" i="11"/>
  <c r="H322" i="11"/>
  <c r="C323" i="11"/>
  <c r="K323" i="11" s="1"/>
  <c r="D323" i="11"/>
  <c r="E323" i="11"/>
  <c r="F323" i="11"/>
  <c r="G323" i="11"/>
  <c r="H323" i="11"/>
  <c r="C324" i="11"/>
  <c r="K324" i="11" s="1"/>
  <c r="D324" i="11"/>
  <c r="E324" i="11"/>
  <c r="F324" i="11"/>
  <c r="G324" i="11"/>
  <c r="H324" i="11"/>
  <c r="C325" i="11"/>
  <c r="K325" i="11" s="1"/>
  <c r="D325" i="11"/>
  <c r="E325" i="11"/>
  <c r="F325" i="11"/>
  <c r="G325" i="11"/>
  <c r="H325" i="11"/>
  <c r="C326" i="11"/>
  <c r="K326" i="11" s="1"/>
  <c r="D326" i="11"/>
  <c r="E326" i="11"/>
  <c r="F326" i="11"/>
  <c r="G326" i="11"/>
  <c r="H326" i="11"/>
  <c r="C327" i="11"/>
  <c r="K327" i="11" s="1"/>
  <c r="D327" i="11"/>
  <c r="E327" i="11"/>
  <c r="F327" i="11"/>
  <c r="G327" i="11"/>
  <c r="H327" i="11"/>
  <c r="C328" i="11"/>
  <c r="K328" i="11" s="1"/>
  <c r="D328" i="11"/>
  <c r="E328" i="11"/>
  <c r="F328" i="11"/>
  <c r="G328" i="11"/>
  <c r="H328" i="11"/>
  <c r="C329" i="11"/>
  <c r="K329" i="11" s="1"/>
  <c r="D329" i="11"/>
  <c r="E329" i="11"/>
  <c r="F329" i="11"/>
  <c r="G329" i="11"/>
  <c r="H329" i="11"/>
  <c r="C330" i="11"/>
  <c r="K330" i="11" s="1"/>
  <c r="D330" i="11"/>
  <c r="E330" i="11"/>
  <c r="F330" i="11"/>
  <c r="G330" i="11"/>
  <c r="H330" i="11"/>
  <c r="C331" i="11"/>
  <c r="K331" i="11" s="1"/>
  <c r="D331" i="11"/>
  <c r="E331" i="11"/>
  <c r="F331" i="11"/>
  <c r="G331" i="11"/>
  <c r="H331" i="11"/>
  <c r="C332" i="11"/>
  <c r="K332" i="11" s="1"/>
  <c r="D332" i="11"/>
  <c r="E332" i="11"/>
  <c r="F332" i="11"/>
  <c r="G332" i="11"/>
  <c r="H332" i="11"/>
  <c r="C333" i="11"/>
  <c r="K333" i="11" s="1"/>
  <c r="D333" i="11"/>
  <c r="E333" i="11"/>
  <c r="F333" i="11"/>
  <c r="G333" i="11"/>
  <c r="H333" i="11"/>
  <c r="C334" i="11"/>
  <c r="K334" i="11" s="1"/>
  <c r="D334" i="11"/>
  <c r="E334" i="11"/>
  <c r="F334" i="11"/>
  <c r="G334" i="11"/>
  <c r="H334" i="11"/>
  <c r="C335" i="11"/>
  <c r="K335" i="11" s="1"/>
  <c r="D335" i="11"/>
  <c r="E335" i="11"/>
  <c r="F335" i="11"/>
  <c r="G335" i="11"/>
  <c r="H335" i="11"/>
  <c r="C336" i="11"/>
  <c r="K336" i="11" s="1"/>
  <c r="D336" i="11"/>
  <c r="E336" i="11"/>
  <c r="F336" i="11"/>
  <c r="G336" i="11"/>
  <c r="H336" i="11"/>
  <c r="C337" i="11"/>
  <c r="K337" i="11" s="1"/>
  <c r="D337" i="11"/>
  <c r="E337" i="11"/>
  <c r="F337" i="11"/>
  <c r="G337" i="11"/>
  <c r="H337" i="11"/>
  <c r="C338" i="11"/>
  <c r="K338" i="11" s="1"/>
  <c r="D338" i="11"/>
  <c r="E338" i="11"/>
  <c r="F338" i="11"/>
  <c r="G338" i="11"/>
  <c r="H338" i="11"/>
  <c r="C339" i="11"/>
  <c r="K339" i="11" s="1"/>
  <c r="D339" i="11"/>
  <c r="E339" i="11"/>
  <c r="F339" i="11"/>
  <c r="G339" i="11"/>
  <c r="H339" i="11"/>
  <c r="C340" i="11"/>
  <c r="K340" i="11" s="1"/>
  <c r="D340" i="11"/>
  <c r="E340" i="11"/>
  <c r="F340" i="11"/>
  <c r="G340" i="11"/>
  <c r="H340" i="11"/>
  <c r="C341" i="11"/>
  <c r="K341" i="11" s="1"/>
  <c r="D341" i="11"/>
  <c r="E341" i="11"/>
  <c r="F341" i="11"/>
  <c r="G341" i="11"/>
  <c r="H341" i="11"/>
  <c r="C342" i="11"/>
  <c r="K342" i="11" s="1"/>
  <c r="D342" i="11"/>
  <c r="E342" i="11"/>
  <c r="F342" i="11"/>
  <c r="G342" i="11"/>
  <c r="H342" i="11"/>
  <c r="C343" i="11"/>
  <c r="K343" i="11" s="1"/>
  <c r="D343" i="11"/>
  <c r="E343" i="11"/>
  <c r="F343" i="11"/>
  <c r="G343" i="11"/>
  <c r="H343" i="11"/>
  <c r="C344" i="11"/>
  <c r="K344" i="11" s="1"/>
  <c r="D344" i="11"/>
  <c r="E344" i="11"/>
  <c r="F344" i="11"/>
  <c r="G344" i="11"/>
  <c r="H344" i="11"/>
  <c r="C345" i="11"/>
  <c r="K345" i="11" s="1"/>
  <c r="D345" i="11"/>
  <c r="E345" i="11"/>
  <c r="F345" i="11"/>
  <c r="G345" i="11"/>
  <c r="H345" i="11"/>
  <c r="C346" i="11"/>
  <c r="K346" i="11" s="1"/>
  <c r="D346" i="11"/>
  <c r="E346" i="11"/>
  <c r="F346" i="11"/>
  <c r="G346" i="11"/>
  <c r="H346" i="11"/>
  <c r="C347" i="11"/>
  <c r="K347" i="11" s="1"/>
  <c r="D347" i="11"/>
  <c r="E347" i="11"/>
  <c r="F347" i="11"/>
  <c r="G347" i="11"/>
  <c r="H347" i="11"/>
  <c r="C348" i="11"/>
  <c r="K348" i="11" s="1"/>
  <c r="D348" i="11"/>
  <c r="E348" i="11"/>
  <c r="F348" i="11"/>
  <c r="G348" i="11"/>
  <c r="H348" i="11"/>
  <c r="C349" i="11"/>
  <c r="K349" i="11" s="1"/>
  <c r="D349" i="11"/>
  <c r="E349" i="11"/>
  <c r="F349" i="11"/>
  <c r="G349" i="11"/>
  <c r="H349" i="11"/>
  <c r="C350" i="11"/>
  <c r="K350" i="11" s="1"/>
  <c r="D350" i="11"/>
  <c r="E350" i="11"/>
  <c r="F350" i="11"/>
  <c r="G350" i="11"/>
  <c r="H350" i="11"/>
  <c r="C351" i="11"/>
  <c r="K351" i="11" s="1"/>
  <c r="D351" i="11"/>
  <c r="E351" i="11"/>
  <c r="F351" i="11"/>
  <c r="G351" i="11"/>
  <c r="H351" i="11"/>
  <c r="C352" i="11"/>
  <c r="K352" i="11" s="1"/>
  <c r="D352" i="11"/>
  <c r="E352" i="11"/>
  <c r="F352" i="11"/>
  <c r="G352" i="11"/>
  <c r="H352" i="11"/>
  <c r="C353" i="11"/>
  <c r="K353" i="11" s="1"/>
  <c r="D353" i="11"/>
  <c r="E353" i="11"/>
  <c r="F353" i="11"/>
  <c r="G353" i="11"/>
  <c r="H353" i="11"/>
  <c r="C354" i="11"/>
  <c r="K354" i="11" s="1"/>
  <c r="D354" i="11"/>
  <c r="E354" i="11"/>
  <c r="F354" i="11"/>
  <c r="G354" i="11"/>
  <c r="H354" i="11"/>
  <c r="C355" i="11"/>
  <c r="K355" i="11" s="1"/>
  <c r="D355" i="11"/>
  <c r="E355" i="11"/>
  <c r="F355" i="11"/>
  <c r="G355" i="11"/>
  <c r="H355" i="11"/>
  <c r="C356" i="11"/>
  <c r="K356" i="11" s="1"/>
  <c r="D356" i="11"/>
  <c r="E356" i="11"/>
  <c r="F356" i="11"/>
  <c r="G356" i="11"/>
  <c r="H356" i="11"/>
  <c r="C357" i="11"/>
  <c r="K357" i="11" s="1"/>
  <c r="D357" i="11"/>
  <c r="E357" i="11"/>
  <c r="F357" i="11"/>
  <c r="G357" i="11"/>
  <c r="H357" i="11"/>
  <c r="C358" i="11"/>
  <c r="K358" i="11" s="1"/>
  <c r="D358" i="11"/>
  <c r="E358" i="11"/>
  <c r="F358" i="11"/>
  <c r="G358" i="11"/>
  <c r="H358" i="11"/>
  <c r="C359" i="11"/>
  <c r="K359" i="11" s="1"/>
  <c r="D359" i="11"/>
  <c r="E359" i="11"/>
  <c r="F359" i="11"/>
  <c r="G359" i="11"/>
  <c r="H359" i="11"/>
  <c r="C360" i="11"/>
  <c r="K360" i="11" s="1"/>
  <c r="D360" i="11"/>
  <c r="E360" i="11"/>
  <c r="F360" i="11"/>
  <c r="G360" i="11"/>
  <c r="H360" i="11"/>
  <c r="C361" i="11"/>
  <c r="K361" i="11" s="1"/>
  <c r="D361" i="11"/>
  <c r="E361" i="11"/>
  <c r="F361" i="11"/>
  <c r="G361" i="11"/>
  <c r="H361" i="11"/>
  <c r="C362" i="11"/>
  <c r="K362" i="11" s="1"/>
  <c r="D362" i="11"/>
  <c r="E362" i="11"/>
  <c r="F362" i="11"/>
  <c r="G362" i="11"/>
  <c r="H362" i="11"/>
  <c r="C363" i="11"/>
  <c r="K363" i="11" s="1"/>
  <c r="D363" i="11"/>
  <c r="E363" i="11"/>
  <c r="F363" i="11"/>
  <c r="G363" i="11"/>
  <c r="H363" i="11"/>
  <c r="C364" i="11"/>
  <c r="K364" i="11" s="1"/>
  <c r="D364" i="11"/>
  <c r="E364" i="11"/>
  <c r="F364" i="11"/>
  <c r="G364" i="11"/>
  <c r="H364" i="11"/>
  <c r="C365" i="11"/>
  <c r="K365" i="11" s="1"/>
  <c r="D365" i="11"/>
  <c r="E365" i="11"/>
  <c r="F365" i="11"/>
  <c r="G365" i="11"/>
  <c r="H365" i="11"/>
  <c r="C366" i="11"/>
  <c r="K366" i="11" s="1"/>
  <c r="D366" i="11"/>
  <c r="E366" i="11"/>
  <c r="F366" i="11"/>
  <c r="G366" i="11"/>
  <c r="H366" i="11"/>
  <c r="C367" i="11"/>
  <c r="K367" i="11" s="1"/>
  <c r="D367" i="11"/>
  <c r="E367" i="11"/>
  <c r="F367" i="11"/>
  <c r="G367" i="11"/>
  <c r="H367" i="11"/>
  <c r="C368" i="11"/>
  <c r="K368" i="11" s="1"/>
  <c r="D368" i="11"/>
  <c r="E368" i="11"/>
  <c r="F368" i="11"/>
  <c r="G368" i="11"/>
  <c r="H368" i="11"/>
  <c r="C369" i="11"/>
  <c r="K369" i="11" s="1"/>
  <c r="D369" i="11"/>
  <c r="E369" i="11"/>
  <c r="F369" i="11"/>
  <c r="G369" i="11"/>
  <c r="H369" i="11"/>
  <c r="C370" i="11"/>
  <c r="K370" i="11" s="1"/>
  <c r="D370" i="11"/>
  <c r="E370" i="11"/>
  <c r="F370" i="11"/>
  <c r="G370" i="11"/>
  <c r="H370" i="11"/>
  <c r="C371" i="11"/>
  <c r="K371" i="11" s="1"/>
  <c r="D371" i="11"/>
  <c r="E371" i="11"/>
  <c r="F371" i="11"/>
  <c r="G371" i="11"/>
  <c r="H371" i="11"/>
  <c r="C372" i="11"/>
  <c r="K372" i="11" s="1"/>
  <c r="D372" i="11"/>
  <c r="E372" i="11"/>
  <c r="F372" i="11"/>
  <c r="G372" i="11"/>
  <c r="H372" i="11"/>
  <c r="C373" i="11"/>
  <c r="K373" i="11" s="1"/>
  <c r="D373" i="11"/>
  <c r="E373" i="11"/>
  <c r="F373" i="11"/>
  <c r="G373" i="11"/>
  <c r="H373" i="11"/>
  <c r="C374" i="11"/>
  <c r="K374" i="11" s="1"/>
  <c r="D374" i="11"/>
  <c r="E374" i="11"/>
  <c r="F374" i="11"/>
  <c r="G374" i="11"/>
  <c r="H374" i="11"/>
  <c r="C375" i="11"/>
  <c r="K375" i="11" s="1"/>
  <c r="D375" i="11"/>
  <c r="E375" i="11"/>
  <c r="F375" i="11"/>
  <c r="G375" i="11"/>
  <c r="H375" i="11"/>
  <c r="C376" i="11"/>
  <c r="K376" i="11" s="1"/>
  <c r="D376" i="11"/>
  <c r="E376" i="11"/>
  <c r="F376" i="11"/>
  <c r="G376" i="11"/>
  <c r="H376" i="11"/>
  <c r="C377" i="11"/>
  <c r="K377" i="11" s="1"/>
  <c r="D377" i="11"/>
  <c r="E377" i="11"/>
  <c r="F377" i="11"/>
  <c r="G377" i="11"/>
  <c r="H377" i="11"/>
  <c r="C378" i="11"/>
  <c r="K378" i="11" s="1"/>
  <c r="D378" i="11"/>
  <c r="E378" i="11"/>
  <c r="F378" i="11"/>
  <c r="G378" i="11"/>
  <c r="H378" i="11"/>
  <c r="C379" i="11"/>
  <c r="K379" i="11" s="1"/>
  <c r="D379" i="11"/>
  <c r="E379" i="11"/>
  <c r="F379" i="11"/>
  <c r="G379" i="11"/>
  <c r="H379" i="11"/>
  <c r="C380" i="11"/>
  <c r="K380" i="11" s="1"/>
  <c r="D380" i="11"/>
  <c r="E380" i="11"/>
  <c r="F380" i="11"/>
  <c r="G380" i="11"/>
  <c r="H380" i="11"/>
  <c r="C381" i="11"/>
  <c r="K381" i="11" s="1"/>
  <c r="D381" i="11"/>
  <c r="E381" i="11"/>
  <c r="F381" i="11"/>
  <c r="G381" i="11"/>
  <c r="H381" i="11"/>
  <c r="C382" i="11"/>
  <c r="K382" i="11" s="1"/>
  <c r="D382" i="11"/>
  <c r="E382" i="11"/>
  <c r="F382" i="11"/>
  <c r="G382" i="11"/>
  <c r="H382" i="11"/>
  <c r="C383" i="11"/>
  <c r="K383" i="11" s="1"/>
  <c r="D383" i="11"/>
  <c r="E383" i="11"/>
  <c r="F383" i="11"/>
  <c r="G383" i="11"/>
  <c r="H383" i="11"/>
  <c r="C384" i="11"/>
  <c r="K384" i="11" s="1"/>
  <c r="D384" i="11"/>
  <c r="E384" i="11"/>
  <c r="F384" i="11"/>
  <c r="G384" i="11"/>
  <c r="H384" i="11"/>
  <c r="C385" i="11"/>
  <c r="K385" i="11" s="1"/>
  <c r="D385" i="11"/>
  <c r="E385" i="11"/>
  <c r="F385" i="11"/>
  <c r="G385" i="11"/>
  <c r="H385" i="11"/>
  <c r="C386" i="11"/>
  <c r="K386" i="11" s="1"/>
  <c r="D386" i="11"/>
  <c r="E386" i="11"/>
  <c r="F386" i="11"/>
  <c r="G386" i="11"/>
  <c r="H386" i="11"/>
  <c r="C387" i="11"/>
  <c r="K387" i="11" s="1"/>
  <c r="D387" i="11"/>
  <c r="E387" i="11"/>
  <c r="F387" i="11"/>
  <c r="G387" i="11"/>
  <c r="H387" i="11"/>
  <c r="C388" i="11"/>
  <c r="K388" i="11" s="1"/>
  <c r="D388" i="11"/>
  <c r="E388" i="11"/>
  <c r="F388" i="11"/>
  <c r="G388" i="11"/>
  <c r="H388" i="11"/>
  <c r="C389" i="11"/>
  <c r="K389" i="11" s="1"/>
  <c r="D389" i="11"/>
  <c r="E389" i="11"/>
  <c r="F389" i="11"/>
  <c r="G389" i="11"/>
  <c r="H389" i="11"/>
  <c r="C390" i="11"/>
  <c r="K390" i="11" s="1"/>
  <c r="D390" i="11"/>
  <c r="E390" i="11"/>
  <c r="F390" i="11"/>
  <c r="G390" i="11"/>
  <c r="H390" i="11"/>
  <c r="C391" i="11"/>
  <c r="K391" i="11" s="1"/>
  <c r="D391" i="11"/>
  <c r="E391" i="11"/>
  <c r="F391" i="11"/>
  <c r="G391" i="11"/>
  <c r="H391" i="11"/>
  <c r="C392" i="11"/>
  <c r="K392" i="11" s="1"/>
  <c r="D392" i="11"/>
  <c r="E392" i="11"/>
  <c r="F392" i="11"/>
  <c r="G392" i="11"/>
  <c r="H392" i="11"/>
  <c r="C393" i="11"/>
  <c r="K393" i="11" s="1"/>
  <c r="D393" i="11"/>
  <c r="E393" i="11"/>
  <c r="F393" i="11"/>
  <c r="G393" i="11"/>
  <c r="H393" i="11"/>
  <c r="C394" i="11"/>
  <c r="K394" i="11" s="1"/>
  <c r="D394" i="11"/>
  <c r="E394" i="11"/>
  <c r="F394" i="11"/>
  <c r="G394" i="11"/>
  <c r="H394" i="11"/>
  <c r="C395" i="11"/>
  <c r="K395" i="11" s="1"/>
  <c r="D395" i="11"/>
  <c r="E395" i="11"/>
  <c r="F395" i="11"/>
  <c r="G395" i="11"/>
  <c r="H395" i="11"/>
  <c r="C396" i="11"/>
  <c r="K396" i="11" s="1"/>
  <c r="D396" i="11"/>
  <c r="E396" i="11"/>
  <c r="F396" i="11"/>
  <c r="G396" i="11"/>
  <c r="H396" i="11"/>
  <c r="C397" i="11"/>
  <c r="K397" i="11" s="1"/>
  <c r="D397" i="11"/>
  <c r="E397" i="11"/>
  <c r="F397" i="11"/>
  <c r="G397" i="11"/>
  <c r="H397" i="11"/>
  <c r="C398" i="11"/>
  <c r="K398" i="11" s="1"/>
  <c r="D398" i="11"/>
  <c r="E398" i="11"/>
  <c r="F398" i="11"/>
  <c r="G398" i="11"/>
  <c r="H398" i="11"/>
  <c r="C399" i="11"/>
  <c r="K399" i="11" s="1"/>
  <c r="D399" i="11"/>
  <c r="E399" i="11"/>
  <c r="F399" i="11"/>
  <c r="G399" i="11"/>
  <c r="H399" i="11"/>
  <c r="C400" i="11"/>
  <c r="K400" i="11" s="1"/>
  <c r="D400" i="11"/>
  <c r="E400" i="11"/>
  <c r="F400" i="11"/>
  <c r="G400" i="11"/>
  <c r="H400" i="11"/>
  <c r="C401" i="11"/>
  <c r="K401" i="11" s="1"/>
  <c r="D401" i="11"/>
  <c r="E401" i="11"/>
  <c r="F401" i="11"/>
  <c r="G401" i="11"/>
  <c r="H401" i="11"/>
  <c r="C402" i="11"/>
  <c r="K402" i="11" s="1"/>
  <c r="D402" i="11"/>
  <c r="E402" i="11"/>
  <c r="F402" i="11"/>
  <c r="G402" i="11"/>
  <c r="H402" i="11"/>
  <c r="C403" i="11"/>
  <c r="K403" i="11" s="1"/>
  <c r="D403" i="11"/>
  <c r="E403" i="11"/>
  <c r="F403" i="11"/>
  <c r="G403" i="11"/>
  <c r="H403" i="11"/>
  <c r="C404" i="11"/>
  <c r="K404" i="11" s="1"/>
  <c r="D404" i="11"/>
  <c r="E404" i="11"/>
  <c r="F404" i="11"/>
  <c r="G404" i="11"/>
  <c r="H404" i="11"/>
  <c r="C405" i="11"/>
  <c r="K405" i="11" s="1"/>
  <c r="D405" i="11"/>
  <c r="E405" i="11"/>
  <c r="F405" i="11"/>
  <c r="G405" i="11"/>
  <c r="H405" i="11"/>
  <c r="C406" i="11"/>
  <c r="K406" i="11" s="1"/>
  <c r="D406" i="11"/>
  <c r="E406" i="11"/>
  <c r="F406" i="11"/>
  <c r="G406" i="11"/>
  <c r="H406" i="11"/>
  <c r="C407" i="11"/>
  <c r="K407" i="11" s="1"/>
  <c r="D407" i="11"/>
  <c r="E407" i="11"/>
  <c r="F407" i="11"/>
  <c r="G407" i="11"/>
  <c r="H407" i="11"/>
  <c r="C408" i="11"/>
  <c r="K408" i="11" s="1"/>
  <c r="D408" i="11"/>
  <c r="E408" i="11"/>
  <c r="F408" i="11"/>
  <c r="G408" i="11"/>
  <c r="H408" i="11"/>
  <c r="C409" i="11"/>
  <c r="K409" i="11" s="1"/>
  <c r="D409" i="11"/>
  <c r="E409" i="11"/>
  <c r="F409" i="11"/>
  <c r="G409" i="11"/>
  <c r="H409" i="11"/>
  <c r="C410" i="11"/>
  <c r="K410" i="11" s="1"/>
  <c r="D410" i="11"/>
  <c r="E410" i="11"/>
  <c r="F410" i="11"/>
  <c r="G410" i="11"/>
  <c r="H410" i="11"/>
  <c r="C411" i="11"/>
  <c r="K411" i="11" s="1"/>
  <c r="D411" i="11"/>
  <c r="E411" i="11"/>
  <c r="F411" i="11"/>
  <c r="G411" i="11"/>
  <c r="H411" i="11"/>
  <c r="C412" i="11"/>
  <c r="K412" i="11" s="1"/>
  <c r="D412" i="11"/>
  <c r="E412" i="11"/>
  <c r="F412" i="11"/>
  <c r="G412" i="11"/>
  <c r="H412" i="11"/>
  <c r="C413" i="11"/>
  <c r="K413" i="11" s="1"/>
  <c r="D413" i="11"/>
  <c r="E413" i="11"/>
  <c r="F413" i="11"/>
  <c r="G413" i="11"/>
  <c r="H413" i="11"/>
  <c r="C414" i="11"/>
  <c r="K414" i="11" s="1"/>
  <c r="D414" i="11"/>
  <c r="E414" i="11"/>
  <c r="F414" i="11"/>
  <c r="G414" i="11"/>
  <c r="H414" i="11"/>
  <c r="C415" i="11"/>
  <c r="K415" i="11" s="1"/>
  <c r="D415" i="11"/>
  <c r="E415" i="11"/>
  <c r="F415" i="11"/>
  <c r="G415" i="11"/>
  <c r="H415" i="11"/>
  <c r="C416" i="11"/>
  <c r="K416" i="11" s="1"/>
  <c r="D416" i="11"/>
  <c r="E416" i="11"/>
  <c r="F416" i="11"/>
  <c r="G416" i="11"/>
  <c r="H416" i="11"/>
  <c r="C417" i="11"/>
  <c r="K417" i="11" s="1"/>
  <c r="D417" i="11"/>
  <c r="E417" i="11"/>
  <c r="F417" i="11"/>
  <c r="G417" i="11"/>
  <c r="H417" i="11"/>
  <c r="C418" i="11"/>
  <c r="K418" i="11" s="1"/>
  <c r="D418" i="11"/>
  <c r="E418" i="11"/>
  <c r="F418" i="11"/>
  <c r="G418" i="11"/>
  <c r="H418" i="11"/>
  <c r="C419" i="11"/>
  <c r="K419" i="11" s="1"/>
  <c r="D419" i="11"/>
  <c r="E419" i="11"/>
  <c r="F419" i="11"/>
  <c r="G419" i="11"/>
  <c r="H419" i="11"/>
  <c r="C420" i="11"/>
  <c r="K420" i="11" s="1"/>
  <c r="D420" i="11"/>
  <c r="E420" i="11"/>
  <c r="F420" i="11"/>
  <c r="G420" i="11"/>
  <c r="H420" i="11"/>
  <c r="C421" i="11"/>
  <c r="K421" i="11" s="1"/>
  <c r="D421" i="11"/>
  <c r="E421" i="11"/>
  <c r="F421" i="11"/>
  <c r="G421" i="11"/>
  <c r="H421" i="11"/>
  <c r="C422" i="11"/>
  <c r="K422" i="11" s="1"/>
  <c r="D422" i="11"/>
  <c r="E422" i="11"/>
  <c r="F422" i="11"/>
  <c r="G422" i="11"/>
  <c r="H422" i="11"/>
  <c r="C423" i="11"/>
  <c r="K423" i="11" s="1"/>
  <c r="D423" i="11"/>
  <c r="E423" i="11"/>
  <c r="F423" i="11"/>
  <c r="G423" i="11"/>
  <c r="H423" i="11"/>
  <c r="C424" i="11"/>
  <c r="K424" i="11" s="1"/>
  <c r="D424" i="11"/>
  <c r="E424" i="11"/>
  <c r="F424" i="11"/>
  <c r="G424" i="11"/>
  <c r="H424" i="11"/>
  <c r="C425" i="11"/>
  <c r="K425" i="11" s="1"/>
  <c r="D425" i="11"/>
  <c r="E425" i="11"/>
  <c r="F425" i="11"/>
  <c r="G425" i="11"/>
  <c r="H425" i="11"/>
  <c r="C426" i="11"/>
  <c r="K426" i="11" s="1"/>
  <c r="D426" i="11"/>
  <c r="E426" i="11"/>
  <c r="F426" i="11"/>
  <c r="G426" i="11"/>
  <c r="H426" i="11"/>
  <c r="C427" i="11"/>
  <c r="K427" i="11" s="1"/>
  <c r="D427" i="11"/>
  <c r="E427" i="11"/>
  <c r="F427" i="11"/>
  <c r="G427" i="11"/>
  <c r="H427" i="11"/>
  <c r="C428" i="11"/>
  <c r="K428" i="11" s="1"/>
  <c r="D428" i="11"/>
  <c r="E428" i="11"/>
  <c r="F428" i="11"/>
  <c r="G428" i="11"/>
  <c r="H428" i="11"/>
  <c r="C429" i="11"/>
  <c r="K429" i="11" s="1"/>
  <c r="D429" i="11"/>
  <c r="E429" i="11"/>
  <c r="F429" i="11"/>
  <c r="G429" i="11"/>
  <c r="H429" i="11"/>
  <c r="C430" i="11"/>
  <c r="K430" i="11" s="1"/>
  <c r="D430" i="11"/>
  <c r="E430" i="11"/>
  <c r="F430" i="11"/>
  <c r="G430" i="11"/>
  <c r="H430" i="11"/>
  <c r="C431" i="11"/>
  <c r="K431" i="11" s="1"/>
  <c r="D431" i="11"/>
  <c r="E431" i="11"/>
  <c r="F431" i="11"/>
  <c r="G431" i="11"/>
  <c r="H431" i="11"/>
  <c r="C432" i="11"/>
  <c r="K432" i="11" s="1"/>
  <c r="D432" i="11"/>
  <c r="E432" i="11"/>
  <c r="F432" i="11"/>
  <c r="G432" i="11"/>
  <c r="H432" i="11"/>
  <c r="C433" i="11"/>
  <c r="K433" i="11" s="1"/>
  <c r="D433" i="11"/>
  <c r="E433" i="11"/>
  <c r="F433" i="11"/>
  <c r="G433" i="11"/>
  <c r="H433" i="11"/>
  <c r="C434" i="11"/>
  <c r="K434" i="11" s="1"/>
  <c r="D434" i="11"/>
  <c r="E434" i="11"/>
  <c r="F434" i="11"/>
  <c r="G434" i="11"/>
  <c r="H434" i="11"/>
  <c r="C435" i="11"/>
  <c r="K435" i="11" s="1"/>
  <c r="D435" i="11"/>
  <c r="E435" i="11"/>
  <c r="F435" i="11"/>
  <c r="G435" i="11"/>
  <c r="H435" i="11"/>
  <c r="C436" i="11"/>
  <c r="K436" i="11" s="1"/>
  <c r="D436" i="11"/>
  <c r="E436" i="11"/>
  <c r="F436" i="11"/>
  <c r="G436" i="11"/>
  <c r="H436" i="11"/>
  <c r="C437" i="11"/>
  <c r="K437" i="11" s="1"/>
  <c r="D437" i="11"/>
  <c r="E437" i="11"/>
  <c r="F437" i="11"/>
  <c r="G437" i="11"/>
  <c r="H437" i="11"/>
  <c r="C438" i="11"/>
  <c r="K438" i="11" s="1"/>
  <c r="D438" i="11"/>
  <c r="E438" i="11"/>
  <c r="F438" i="11"/>
  <c r="G438" i="11"/>
  <c r="H438" i="11"/>
  <c r="C439" i="11"/>
  <c r="K439" i="11" s="1"/>
  <c r="D439" i="11"/>
  <c r="E439" i="11"/>
  <c r="F439" i="11"/>
  <c r="G439" i="11"/>
  <c r="H439" i="11"/>
  <c r="C440" i="11"/>
  <c r="K440" i="11" s="1"/>
  <c r="D440" i="11"/>
  <c r="E440" i="11"/>
  <c r="F440" i="11"/>
  <c r="G440" i="11"/>
  <c r="H440" i="11"/>
  <c r="C441" i="11"/>
  <c r="K441" i="11" s="1"/>
  <c r="D441" i="11"/>
  <c r="E441" i="11"/>
  <c r="F441" i="11"/>
  <c r="G441" i="11"/>
  <c r="H441" i="11"/>
  <c r="C442" i="11"/>
  <c r="K442" i="11" s="1"/>
  <c r="D442" i="11"/>
  <c r="E442" i="11"/>
  <c r="F442" i="11"/>
  <c r="G442" i="11"/>
  <c r="H442" i="11"/>
  <c r="C443" i="11"/>
  <c r="K443" i="11" s="1"/>
  <c r="D443" i="11"/>
  <c r="E443" i="11"/>
  <c r="F443" i="11"/>
  <c r="G443" i="11"/>
  <c r="H443" i="11"/>
  <c r="C444" i="11"/>
  <c r="K444" i="11" s="1"/>
  <c r="D444" i="11"/>
  <c r="E444" i="11"/>
  <c r="F444" i="11"/>
  <c r="G444" i="11"/>
  <c r="H444" i="11"/>
  <c r="C445" i="11"/>
  <c r="K445" i="11" s="1"/>
  <c r="D445" i="11"/>
  <c r="E445" i="11"/>
  <c r="F445" i="11"/>
  <c r="G445" i="11"/>
  <c r="H445" i="11"/>
  <c r="C446" i="11"/>
  <c r="K446" i="11" s="1"/>
  <c r="D446" i="11"/>
  <c r="E446" i="11"/>
  <c r="F446" i="11"/>
  <c r="G446" i="11"/>
  <c r="H446" i="11"/>
  <c r="C447" i="11"/>
  <c r="K447" i="11" s="1"/>
  <c r="D447" i="11"/>
  <c r="E447" i="11"/>
  <c r="F447" i="11"/>
  <c r="G447" i="11"/>
  <c r="H447" i="11"/>
  <c r="C448" i="11"/>
  <c r="K448" i="11" s="1"/>
  <c r="D448" i="11"/>
  <c r="E448" i="11"/>
  <c r="F448" i="11"/>
  <c r="G448" i="11"/>
  <c r="H448" i="11"/>
  <c r="C449" i="11"/>
  <c r="K449" i="11" s="1"/>
  <c r="D449" i="11"/>
  <c r="E449" i="11"/>
  <c r="F449" i="11"/>
  <c r="G449" i="11"/>
  <c r="H449" i="11"/>
  <c r="C450" i="11"/>
  <c r="K450" i="11" s="1"/>
  <c r="D450" i="11"/>
  <c r="E450" i="11"/>
  <c r="F450" i="11"/>
  <c r="G450" i="11"/>
  <c r="H450" i="11"/>
  <c r="C451" i="11"/>
  <c r="K451" i="11" s="1"/>
  <c r="D451" i="11"/>
  <c r="E451" i="11"/>
  <c r="F451" i="11"/>
  <c r="G451" i="11"/>
  <c r="H451" i="11"/>
  <c r="C452" i="11"/>
  <c r="K452" i="11" s="1"/>
  <c r="D452" i="11"/>
  <c r="E452" i="11"/>
  <c r="F452" i="11"/>
  <c r="G452" i="11"/>
  <c r="H452" i="11"/>
  <c r="C453" i="11"/>
  <c r="K453" i="11" s="1"/>
  <c r="D453" i="11"/>
  <c r="E453" i="11"/>
  <c r="F453" i="11"/>
  <c r="G453" i="11"/>
  <c r="H453" i="11"/>
  <c r="C454" i="11"/>
  <c r="K454" i="11" s="1"/>
  <c r="D454" i="11"/>
  <c r="E454" i="11"/>
  <c r="F454" i="11"/>
  <c r="G454" i="11"/>
  <c r="H454" i="11"/>
  <c r="C455" i="11"/>
  <c r="K455" i="11" s="1"/>
  <c r="D455" i="11"/>
  <c r="E455" i="11"/>
  <c r="F455" i="11"/>
  <c r="G455" i="11"/>
  <c r="H455" i="11"/>
  <c r="C456" i="11"/>
  <c r="K456" i="11" s="1"/>
  <c r="D456" i="11"/>
  <c r="E456" i="11"/>
  <c r="F456" i="11"/>
  <c r="G456" i="11"/>
  <c r="H456" i="11"/>
  <c r="C457" i="11"/>
  <c r="K457" i="11" s="1"/>
  <c r="D457" i="11"/>
  <c r="E457" i="11"/>
  <c r="F457" i="11"/>
  <c r="G457" i="11"/>
  <c r="H457" i="11"/>
  <c r="C458" i="11"/>
  <c r="K458" i="11" s="1"/>
  <c r="D458" i="11"/>
  <c r="E458" i="11"/>
  <c r="F458" i="11"/>
  <c r="G458" i="11"/>
  <c r="H458" i="11"/>
  <c r="C459" i="11"/>
  <c r="K459" i="11" s="1"/>
  <c r="D459" i="11"/>
  <c r="E459" i="11"/>
  <c r="F459" i="11"/>
  <c r="G459" i="11"/>
  <c r="H459" i="11"/>
  <c r="C460" i="11"/>
  <c r="K460" i="11" s="1"/>
  <c r="D460" i="11"/>
  <c r="E460" i="11"/>
  <c r="F460" i="11"/>
  <c r="G460" i="11"/>
  <c r="H460" i="11"/>
  <c r="C461" i="11"/>
  <c r="K461" i="11" s="1"/>
  <c r="D461" i="11"/>
  <c r="E461" i="11"/>
  <c r="F461" i="11"/>
  <c r="G461" i="11"/>
  <c r="H461" i="11"/>
  <c r="C462" i="11"/>
  <c r="K462" i="11" s="1"/>
  <c r="D462" i="11"/>
  <c r="E462" i="11"/>
  <c r="F462" i="11"/>
  <c r="G462" i="11"/>
  <c r="H462" i="11"/>
  <c r="C463" i="11"/>
  <c r="K463" i="11" s="1"/>
  <c r="D463" i="11"/>
  <c r="E463" i="11"/>
  <c r="F463" i="11"/>
  <c r="G463" i="11"/>
  <c r="H463" i="11"/>
  <c r="C464" i="11"/>
  <c r="K464" i="11" s="1"/>
  <c r="D464" i="11"/>
  <c r="E464" i="11"/>
  <c r="F464" i="11"/>
  <c r="G464" i="11"/>
  <c r="H464" i="11"/>
  <c r="C465" i="11"/>
  <c r="K465" i="11" s="1"/>
  <c r="D465" i="11"/>
  <c r="E465" i="11"/>
  <c r="F465" i="11"/>
  <c r="G465" i="11"/>
  <c r="H465" i="11"/>
  <c r="C466" i="11"/>
  <c r="K466" i="11" s="1"/>
  <c r="D466" i="11"/>
  <c r="E466" i="11"/>
  <c r="F466" i="11"/>
  <c r="G466" i="11"/>
  <c r="H466" i="11"/>
  <c r="C467" i="11"/>
  <c r="K467" i="11" s="1"/>
  <c r="D467" i="11"/>
  <c r="E467" i="11"/>
  <c r="F467" i="11"/>
  <c r="G467" i="11"/>
  <c r="H467" i="11"/>
  <c r="C468" i="11"/>
  <c r="K468" i="11" s="1"/>
  <c r="D468" i="11"/>
  <c r="E468" i="11"/>
  <c r="F468" i="11"/>
  <c r="G468" i="11"/>
  <c r="H468" i="11"/>
  <c r="C469" i="11"/>
  <c r="K469" i="11" s="1"/>
  <c r="D469" i="11"/>
  <c r="E469" i="11"/>
  <c r="F469" i="11"/>
  <c r="G469" i="11"/>
  <c r="H469" i="11"/>
  <c r="C470" i="11"/>
  <c r="K470" i="11" s="1"/>
  <c r="D470" i="11"/>
  <c r="E470" i="11"/>
  <c r="F470" i="11"/>
  <c r="G470" i="11"/>
  <c r="H470" i="11"/>
  <c r="C471" i="11"/>
  <c r="K471" i="11" s="1"/>
  <c r="D471" i="11"/>
  <c r="E471" i="11"/>
  <c r="F471" i="11"/>
  <c r="G471" i="11"/>
  <c r="H471" i="11"/>
  <c r="C472" i="11"/>
  <c r="K472" i="11" s="1"/>
  <c r="D472" i="11"/>
  <c r="E472" i="11"/>
  <c r="F472" i="11"/>
  <c r="G472" i="11"/>
  <c r="H472" i="11"/>
  <c r="C473" i="11"/>
  <c r="K473" i="11" s="1"/>
  <c r="D473" i="11"/>
  <c r="E473" i="11"/>
  <c r="F473" i="11"/>
  <c r="G473" i="11"/>
  <c r="H473" i="11"/>
  <c r="C474" i="11"/>
  <c r="K474" i="11" s="1"/>
  <c r="D474" i="11"/>
  <c r="E474" i="11"/>
  <c r="F474" i="11"/>
  <c r="G474" i="11"/>
  <c r="H474" i="11"/>
  <c r="C475" i="11"/>
  <c r="K475" i="11" s="1"/>
  <c r="D475" i="11"/>
  <c r="E475" i="11"/>
  <c r="F475" i="11"/>
  <c r="G475" i="11"/>
  <c r="H475" i="11"/>
  <c r="C476" i="11"/>
  <c r="K476" i="11" s="1"/>
  <c r="D476" i="11"/>
  <c r="E476" i="11"/>
  <c r="F476" i="11"/>
  <c r="G476" i="11"/>
  <c r="H476" i="11"/>
  <c r="C477" i="11"/>
  <c r="K477" i="11" s="1"/>
  <c r="D477" i="11"/>
  <c r="E477" i="11"/>
  <c r="F477" i="11"/>
  <c r="G477" i="11"/>
  <c r="H477" i="11"/>
  <c r="C478" i="11"/>
  <c r="K478" i="11" s="1"/>
  <c r="D478" i="11"/>
  <c r="E478" i="11"/>
  <c r="F478" i="11"/>
  <c r="G478" i="11"/>
  <c r="H478" i="11"/>
  <c r="C479" i="11"/>
  <c r="K479" i="11" s="1"/>
  <c r="D479" i="11"/>
  <c r="E479" i="11"/>
  <c r="F479" i="11"/>
  <c r="G479" i="11"/>
  <c r="H479" i="11"/>
  <c r="C480" i="11"/>
  <c r="K480" i="11" s="1"/>
  <c r="D480" i="11"/>
  <c r="E480" i="11"/>
  <c r="F480" i="11"/>
  <c r="G480" i="11"/>
  <c r="H480" i="11"/>
  <c r="C481" i="11"/>
  <c r="K481" i="11" s="1"/>
  <c r="D481" i="11"/>
  <c r="E481" i="11"/>
  <c r="F481" i="11"/>
  <c r="G481" i="11"/>
  <c r="H481" i="11"/>
  <c r="C482" i="11"/>
  <c r="K482" i="11" s="1"/>
  <c r="D482" i="11"/>
  <c r="E482" i="11"/>
  <c r="F482" i="11"/>
  <c r="G482" i="11"/>
  <c r="H482" i="11"/>
  <c r="C483" i="11"/>
  <c r="K483" i="11" s="1"/>
  <c r="D483" i="11"/>
  <c r="E483" i="11"/>
  <c r="F483" i="11"/>
  <c r="G483" i="11"/>
  <c r="H483" i="11"/>
  <c r="C484" i="11"/>
  <c r="K484" i="11" s="1"/>
  <c r="D484" i="11"/>
  <c r="E484" i="11"/>
  <c r="F484" i="11"/>
  <c r="G484" i="11"/>
  <c r="H484" i="11"/>
  <c r="C485" i="11"/>
  <c r="K485" i="11" s="1"/>
  <c r="D485" i="11"/>
  <c r="E485" i="11"/>
  <c r="F485" i="11"/>
  <c r="G485" i="11"/>
  <c r="H485" i="11"/>
  <c r="C486" i="11"/>
  <c r="K486" i="11" s="1"/>
  <c r="D486" i="11"/>
  <c r="E486" i="11"/>
  <c r="F486" i="11"/>
  <c r="G486" i="11"/>
  <c r="H486" i="11"/>
  <c r="C487" i="11"/>
  <c r="K487" i="11" s="1"/>
  <c r="D487" i="11"/>
  <c r="E487" i="11"/>
  <c r="F487" i="11"/>
  <c r="G487" i="11"/>
  <c r="H487" i="11"/>
  <c r="C488" i="11"/>
  <c r="K488" i="11" s="1"/>
  <c r="D488" i="11"/>
  <c r="E488" i="11"/>
  <c r="F488" i="11"/>
  <c r="G488" i="11"/>
  <c r="H488" i="11"/>
  <c r="C489" i="11"/>
  <c r="K489" i="11" s="1"/>
  <c r="D489" i="11"/>
  <c r="E489" i="11"/>
  <c r="F489" i="11"/>
  <c r="G489" i="11"/>
  <c r="H489" i="11"/>
  <c r="C490" i="11"/>
  <c r="K490" i="11" s="1"/>
  <c r="D490" i="11"/>
  <c r="E490" i="11"/>
  <c r="F490" i="11"/>
  <c r="G490" i="11"/>
  <c r="H490" i="11"/>
  <c r="C491" i="11"/>
  <c r="K491" i="11" s="1"/>
  <c r="D491" i="11"/>
  <c r="E491" i="11"/>
  <c r="F491" i="11"/>
  <c r="G491" i="11"/>
  <c r="H491" i="11"/>
  <c r="C492" i="11"/>
  <c r="K492" i="11" s="1"/>
  <c r="D492" i="11"/>
  <c r="E492" i="11"/>
  <c r="F492" i="11"/>
  <c r="G492" i="11"/>
  <c r="H492" i="11"/>
  <c r="C493" i="11"/>
  <c r="K493" i="11" s="1"/>
  <c r="D493" i="11"/>
  <c r="E493" i="11"/>
  <c r="F493" i="11"/>
  <c r="G493" i="11"/>
  <c r="H493" i="11"/>
  <c r="C494" i="11"/>
  <c r="K494" i="11" s="1"/>
  <c r="D494" i="11"/>
  <c r="E494" i="11"/>
  <c r="F494" i="11"/>
  <c r="G494" i="11"/>
  <c r="H494" i="11"/>
  <c r="C495" i="11"/>
  <c r="K495" i="11" s="1"/>
  <c r="D495" i="11"/>
  <c r="E495" i="11"/>
  <c r="F495" i="11"/>
  <c r="G495" i="11"/>
  <c r="H495" i="11"/>
  <c r="C496" i="11"/>
  <c r="K496" i="11" s="1"/>
  <c r="D496" i="11"/>
  <c r="E496" i="11"/>
  <c r="F496" i="11"/>
  <c r="G496" i="11"/>
  <c r="H496" i="11"/>
  <c r="C497" i="11"/>
  <c r="K497" i="11" s="1"/>
  <c r="D497" i="11"/>
  <c r="E497" i="11"/>
  <c r="F497" i="11"/>
  <c r="G497" i="11"/>
  <c r="H497" i="11"/>
  <c r="C498" i="11"/>
  <c r="K498" i="11" s="1"/>
  <c r="D498" i="11"/>
  <c r="E498" i="11"/>
  <c r="F498" i="11"/>
  <c r="G498" i="11"/>
  <c r="H498" i="11"/>
  <c r="C499" i="11"/>
  <c r="K499" i="11" s="1"/>
  <c r="D499" i="11"/>
  <c r="E499" i="11"/>
  <c r="F499" i="11"/>
  <c r="G499" i="11"/>
  <c r="H499" i="11"/>
  <c r="C500" i="11"/>
  <c r="K500" i="11" s="1"/>
  <c r="D500" i="11"/>
  <c r="E500" i="11"/>
  <c r="F500" i="11"/>
  <c r="G500" i="11"/>
  <c r="H500" i="11"/>
  <c r="C501" i="11"/>
  <c r="K501" i="11" s="1"/>
  <c r="D501" i="11"/>
  <c r="E501" i="11"/>
  <c r="F501" i="11"/>
  <c r="G501" i="11"/>
  <c r="H501" i="11"/>
  <c r="C502" i="11"/>
  <c r="K502" i="11" s="1"/>
  <c r="D502" i="11"/>
  <c r="E502" i="11"/>
  <c r="F502" i="11"/>
  <c r="G502" i="11"/>
  <c r="H502" i="11"/>
  <c r="C503" i="11"/>
  <c r="K503" i="11" s="1"/>
  <c r="D503" i="11"/>
  <c r="E503" i="11"/>
  <c r="F503" i="11"/>
  <c r="G503" i="11"/>
  <c r="H503" i="11"/>
  <c r="C504" i="11"/>
  <c r="K504" i="11" s="1"/>
  <c r="D504" i="11"/>
  <c r="E504" i="11"/>
  <c r="F504" i="11"/>
  <c r="G504" i="11"/>
  <c r="H504" i="11"/>
  <c r="C505" i="11"/>
  <c r="K505" i="11" s="1"/>
  <c r="D505" i="11"/>
  <c r="E505" i="11"/>
  <c r="F505" i="11"/>
  <c r="G505" i="11"/>
  <c r="H505" i="11"/>
  <c r="C506" i="11"/>
  <c r="K506" i="11" s="1"/>
  <c r="D506" i="11"/>
  <c r="E506" i="11"/>
  <c r="F506" i="11"/>
  <c r="G506" i="11"/>
  <c r="H506" i="11"/>
  <c r="C507" i="11"/>
  <c r="K507" i="11" s="1"/>
  <c r="D507" i="11"/>
  <c r="E507" i="11"/>
  <c r="F507" i="11"/>
  <c r="G507" i="11"/>
  <c r="H507" i="11"/>
  <c r="C508" i="11"/>
  <c r="K508" i="11" s="1"/>
  <c r="D508" i="11"/>
  <c r="E508" i="11"/>
  <c r="F508" i="11"/>
  <c r="G508" i="11"/>
  <c r="H508" i="11"/>
  <c r="E9" i="11"/>
  <c r="F9" i="11"/>
  <c r="G9" i="11"/>
  <c r="H9" i="11"/>
  <c r="C9" i="11"/>
  <c r="K9" i="11" s="1"/>
  <c r="B11" i="1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38" i="11" s="1"/>
  <c r="B39" i="11" s="1"/>
  <c r="B40" i="11" s="1"/>
  <c r="B41" i="11" s="1"/>
  <c r="B42" i="11" s="1"/>
  <c r="B43" i="11" s="1"/>
  <c r="B44" i="11" s="1"/>
  <c r="B45" i="11" s="1"/>
  <c r="B46" i="11" s="1"/>
  <c r="B47" i="11" s="1"/>
  <c r="B48" i="11" s="1"/>
  <c r="B49" i="11" s="1"/>
  <c r="B50" i="11" s="1"/>
  <c r="B51" i="11" s="1"/>
  <c r="B52" i="11" s="1"/>
  <c r="B53" i="11" s="1"/>
  <c r="B54" i="11" s="1"/>
  <c r="B55" i="11" s="1"/>
  <c r="B56" i="11" s="1"/>
  <c r="B57" i="11" s="1"/>
  <c r="B58" i="11" s="1"/>
  <c r="B59" i="11" s="1"/>
  <c r="B60" i="11" s="1"/>
  <c r="B61" i="11" s="1"/>
  <c r="B62" i="11" s="1"/>
  <c r="B63" i="11" s="1"/>
  <c r="B64" i="11" s="1"/>
  <c r="B65" i="11" s="1"/>
  <c r="B66" i="11" s="1"/>
  <c r="B67" i="11" s="1"/>
  <c r="B68" i="11" s="1"/>
  <c r="B69" i="11" s="1"/>
  <c r="B70" i="11" s="1"/>
  <c r="B71" i="11" s="1"/>
  <c r="B72" i="11" s="1"/>
  <c r="B73" i="11" s="1"/>
  <c r="B74" i="11" s="1"/>
  <c r="B75" i="11" s="1"/>
  <c r="B76" i="11" s="1"/>
  <c r="B77" i="11" s="1"/>
  <c r="B78" i="11" s="1"/>
  <c r="B79" i="11" s="1"/>
  <c r="B80" i="11" s="1"/>
  <c r="B81" i="11" s="1"/>
  <c r="B82" i="11" s="1"/>
  <c r="B83" i="11" s="1"/>
  <c r="B84" i="11" s="1"/>
  <c r="B85" i="11" s="1"/>
  <c r="B86" i="11" s="1"/>
  <c r="B87" i="11" s="1"/>
  <c r="B88" i="11" s="1"/>
  <c r="B89" i="11" s="1"/>
  <c r="B90" i="11" s="1"/>
  <c r="B91" i="11" s="1"/>
  <c r="B92" i="11" s="1"/>
  <c r="B93" i="11" s="1"/>
  <c r="B94" i="11" s="1"/>
  <c r="B95" i="11" s="1"/>
  <c r="B96" i="11" s="1"/>
  <c r="B97" i="11" s="1"/>
  <c r="B98" i="11" s="1"/>
  <c r="B99" i="11" s="1"/>
  <c r="B100" i="11" s="1"/>
  <c r="B101" i="11" s="1"/>
  <c r="B102" i="11" s="1"/>
  <c r="B103" i="11" s="1"/>
  <c r="B104" i="11" s="1"/>
  <c r="B105" i="11" s="1"/>
  <c r="B106" i="11" s="1"/>
  <c r="B107" i="11" s="1"/>
  <c r="B108" i="11" s="1"/>
  <c r="B109" i="11" s="1"/>
  <c r="B110" i="11" s="1"/>
  <c r="B111" i="11" s="1"/>
  <c r="B112" i="11" s="1"/>
  <c r="B113" i="11" s="1"/>
  <c r="B114" i="11" s="1"/>
  <c r="B115" i="11" s="1"/>
  <c r="B116" i="11" s="1"/>
  <c r="B117" i="11" s="1"/>
  <c r="B118" i="11" s="1"/>
  <c r="B119" i="11" s="1"/>
  <c r="B120" i="11" s="1"/>
  <c r="B121" i="11" s="1"/>
  <c r="B122" i="11" s="1"/>
  <c r="B123" i="11" s="1"/>
  <c r="B124" i="11" s="1"/>
  <c r="B125" i="11" s="1"/>
  <c r="B126" i="11" s="1"/>
  <c r="B127" i="11" s="1"/>
  <c r="B128" i="11" s="1"/>
  <c r="B129" i="11" s="1"/>
  <c r="B130" i="11" s="1"/>
  <c r="B131" i="11" s="1"/>
  <c r="B132" i="11" s="1"/>
  <c r="B133" i="11" s="1"/>
  <c r="B134" i="11" s="1"/>
  <c r="B135" i="11" s="1"/>
  <c r="B136" i="11" s="1"/>
  <c r="B137" i="11" s="1"/>
  <c r="B138" i="11" s="1"/>
  <c r="B139" i="11" s="1"/>
  <c r="B140" i="11" s="1"/>
  <c r="B141" i="11" s="1"/>
  <c r="B142" i="11" s="1"/>
  <c r="B143" i="11" s="1"/>
  <c r="B144" i="11" s="1"/>
  <c r="B145" i="11" s="1"/>
  <c r="B146" i="11" s="1"/>
  <c r="B147" i="11" s="1"/>
  <c r="B148" i="11" s="1"/>
  <c r="B149" i="11" s="1"/>
  <c r="B150" i="11" s="1"/>
  <c r="B151" i="11" s="1"/>
  <c r="B152" i="11" s="1"/>
  <c r="B153" i="11" s="1"/>
  <c r="B154" i="11" s="1"/>
  <c r="B155" i="11" s="1"/>
  <c r="B156" i="11" s="1"/>
  <c r="B157" i="11" s="1"/>
  <c r="B158" i="11" s="1"/>
  <c r="B159" i="11" s="1"/>
  <c r="B160" i="11" s="1"/>
  <c r="B161" i="11" s="1"/>
  <c r="B162" i="11" s="1"/>
  <c r="B163" i="11" s="1"/>
  <c r="B164" i="11" s="1"/>
  <c r="B165" i="11" s="1"/>
  <c r="B166" i="11" s="1"/>
  <c r="B167" i="11" s="1"/>
  <c r="B168" i="11" s="1"/>
  <c r="B169" i="11" s="1"/>
  <c r="B170" i="11" s="1"/>
  <c r="B171" i="11" s="1"/>
  <c r="B172" i="11" s="1"/>
  <c r="B173" i="11" s="1"/>
  <c r="B174" i="11" s="1"/>
  <c r="B175" i="11" s="1"/>
  <c r="B176" i="11" s="1"/>
  <c r="B177" i="11" s="1"/>
  <c r="B178" i="11" s="1"/>
  <c r="B179" i="11" s="1"/>
  <c r="B180" i="11" s="1"/>
  <c r="B181" i="11" s="1"/>
  <c r="B182" i="11" s="1"/>
  <c r="B183" i="11" s="1"/>
  <c r="B184" i="11" s="1"/>
  <c r="B185" i="11" s="1"/>
  <c r="B186" i="11" s="1"/>
  <c r="B187" i="11" s="1"/>
  <c r="B188" i="11" s="1"/>
  <c r="B189" i="11" s="1"/>
  <c r="B190" i="11" s="1"/>
  <c r="B191" i="11" s="1"/>
  <c r="B192" i="11" s="1"/>
  <c r="B193" i="11" s="1"/>
  <c r="B194" i="11" s="1"/>
  <c r="B195" i="11" s="1"/>
  <c r="B196" i="11" s="1"/>
  <c r="B197" i="11" s="1"/>
  <c r="B198" i="11" s="1"/>
  <c r="B199" i="11" s="1"/>
  <c r="B200" i="11" s="1"/>
  <c r="B201" i="11" s="1"/>
  <c r="B202" i="11" s="1"/>
  <c r="B203" i="11" s="1"/>
  <c r="B204" i="11" s="1"/>
  <c r="B205" i="11" s="1"/>
  <c r="B206" i="11" s="1"/>
  <c r="B207" i="11" s="1"/>
  <c r="B208" i="11" s="1"/>
  <c r="B209" i="11" s="1"/>
  <c r="B210" i="11" s="1"/>
  <c r="B211" i="11" s="1"/>
  <c r="B212" i="11" s="1"/>
  <c r="B213" i="11" s="1"/>
  <c r="B214" i="11" s="1"/>
  <c r="B215" i="11" s="1"/>
  <c r="B216" i="11" s="1"/>
  <c r="B217" i="11" s="1"/>
  <c r="B218" i="11" s="1"/>
  <c r="B219" i="11" s="1"/>
  <c r="B220" i="11" s="1"/>
  <c r="B221" i="11" s="1"/>
  <c r="B222" i="11" s="1"/>
  <c r="B223" i="11" s="1"/>
  <c r="B224" i="11" s="1"/>
  <c r="B225" i="11" s="1"/>
  <c r="B226" i="11" s="1"/>
  <c r="B227" i="11" s="1"/>
  <c r="B228" i="11" s="1"/>
  <c r="B229" i="11" s="1"/>
  <c r="B230" i="11" s="1"/>
  <c r="B231" i="11" s="1"/>
  <c r="B232" i="11" s="1"/>
  <c r="B233" i="11" s="1"/>
  <c r="B234" i="11" s="1"/>
  <c r="B235" i="11" s="1"/>
  <c r="B236" i="11" s="1"/>
  <c r="B237" i="11" s="1"/>
  <c r="B238" i="11" s="1"/>
  <c r="B239" i="11" s="1"/>
  <c r="B240" i="11" s="1"/>
  <c r="B241" i="11" s="1"/>
  <c r="B242" i="11" s="1"/>
  <c r="B243" i="11" s="1"/>
  <c r="B244" i="11" s="1"/>
  <c r="B245" i="11" s="1"/>
  <c r="B246" i="11" s="1"/>
  <c r="B247" i="11" s="1"/>
  <c r="B248" i="11" s="1"/>
  <c r="B249" i="11" s="1"/>
  <c r="B250" i="11" s="1"/>
  <c r="B251" i="11" s="1"/>
  <c r="B252" i="11" s="1"/>
  <c r="B253" i="11" s="1"/>
  <c r="B254" i="11" s="1"/>
  <c r="B255" i="11" s="1"/>
  <c r="B256" i="11" s="1"/>
  <c r="B257" i="11" s="1"/>
  <c r="B258" i="11" s="1"/>
  <c r="B259" i="11" s="1"/>
  <c r="B260" i="11" s="1"/>
  <c r="B261" i="11" s="1"/>
  <c r="B262" i="11" s="1"/>
  <c r="B263" i="11" s="1"/>
  <c r="B264" i="11" s="1"/>
  <c r="B265" i="11" s="1"/>
  <c r="B266" i="11" s="1"/>
  <c r="B267" i="11" s="1"/>
  <c r="B268" i="11" s="1"/>
  <c r="B269" i="11" s="1"/>
  <c r="B270" i="11" s="1"/>
  <c r="B271" i="11" s="1"/>
  <c r="B272" i="11" s="1"/>
  <c r="B273" i="11" s="1"/>
  <c r="B274" i="11" s="1"/>
  <c r="B275" i="11" s="1"/>
  <c r="B276" i="11" s="1"/>
  <c r="B277" i="11" s="1"/>
  <c r="B278" i="11" s="1"/>
  <c r="B279" i="11" s="1"/>
  <c r="B280" i="11" s="1"/>
  <c r="B281" i="11" s="1"/>
  <c r="B282" i="11" s="1"/>
  <c r="B283" i="11" s="1"/>
  <c r="B284" i="11" s="1"/>
  <c r="B285" i="11" s="1"/>
  <c r="B286" i="11" s="1"/>
  <c r="B287" i="11" s="1"/>
  <c r="B288" i="11" s="1"/>
  <c r="B289" i="11" s="1"/>
  <c r="B290" i="11" s="1"/>
  <c r="B291" i="11" s="1"/>
  <c r="B292" i="11" s="1"/>
  <c r="B293" i="11" s="1"/>
  <c r="B294" i="11" s="1"/>
  <c r="B295" i="11" s="1"/>
  <c r="B296" i="11" s="1"/>
  <c r="B297" i="11" s="1"/>
  <c r="B298" i="11" s="1"/>
  <c r="B299" i="11" s="1"/>
  <c r="B300" i="11" s="1"/>
  <c r="B301" i="11" s="1"/>
  <c r="B302" i="11" s="1"/>
  <c r="B303" i="11" s="1"/>
  <c r="B304" i="11" s="1"/>
  <c r="B305" i="11" s="1"/>
  <c r="B306" i="11" s="1"/>
  <c r="B307" i="11" s="1"/>
  <c r="B308" i="11" s="1"/>
  <c r="B309" i="11" s="1"/>
  <c r="B310" i="11" s="1"/>
  <c r="B311" i="11" s="1"/>
  <c r="B312" i="11" s="1"/>
  <c r="B313" i="11" s="1"/>
  <c r="B314" i="11" s="1"/>
  <c r="B315" i="11" s="1"/>
  <c r="B316" i="11" s="1"/>
  <c r="B317" i="11" s="1"/>
  <c r="B318" i="11" s="1"/>
  <c r="B319" i="11" s="1"/>
  <c r="B320" i="11" s="1"/>
  <c r="B321" i="11" s="1"/>
  <c r="B322" i="11" s="1"/>
  <c r="B323" i="11" s="1"/>
  <c r="B324" i="11" s="1"/>
  <c r="B325" i="11" s="1"/>
  <c r="B326" i="11" s="1"/>
  <c r="B327" i="11" s="1"/>
  <c r="B328" i="11" s="1"/>
  <c r="B329" i="11" s="1"/>
  <c r="B330" i="11" s="1"/>
  <c r="B331" i="11" s="1"/>
  <c r="B332" i="11" s="1"/>
  <c r="B333" i="11" s="1"/>
  <c r="B334" i="11" s="1"/>
  <c r="B335" i="11" s="1"/>
  <c r="B336" i="11" s="1"/>
  <c r="B337" i="11" s="1"/>
  <c r="B338" i="11" s="1"/>
  <c r="B339" i="11" s="1"/>
  <c r="B340" i="11" s="1"/>
  <c r="B341" i="11" s="1"/>
  <c r="B342" i="11" s="1"/>
  <c r="B343" i="11" s="1"/>
  <c r="B344" i="11" s="1"/>
  <c r="B345" i="11" s="1"/>
  <c r="B346" i="11" s="1"/>
  <c r="B347" i="11" s="1"/>
  <c r="B348" i="11" s="1"/>
  <c r="B349" i="11" s="1"/>
  <c r="B350" i="11" s="1"/>
  <c r="B351" i="11" s="1"/>
  <c r="B352" i="11" s="1"/>
  <c r="B353" i="11" s="1"/>
  <c r="B354" i="11" s="1"/>
  <c r="B355" i="11" s="1"/>
  <c r="B356" i="11" s="1"/>
  <c r="B357" i="11" s="1"/>
  <c r="B358" i="11" s="1"/>
  <c r="B359" i="11" s="1"/>
  <c r="B360" i="11" s="1"/>
  <c r="B361" i="11" s="1"/>
  <c r="B362" i="11" s="1"/>
  <c r="B363" i="11" s="1"/>
  <c r="B364" i="11" s="1"/>
  <c r="B365" i="11" s="1"/>
  <c r="B366" i="11" s="1"/>
  <c r="B367" i="11" s="1"/>
  <c r="B368" i="11" s="1"/>
  <c r="B369" i="11" s="1"/>
  <c r="B370" i="11" s="1"/>
  <c r="B371" i="11" s="1"/>
  <c r="B372" i="11" s="1"/>
  <c r="B373" i="11" s="1"/>
  <c r="B374" i="11" s="1"/>
  <c r="B375" i="11" s="1"/>
  <c r="B376" i="11" s="1"/>
  <c r="B377" i="11" s="1"/>
  <c r="B378" i="11" s="1"/>
  <c r="B379" i="11" s="1"/>
  <c r="B380" i="11" s="1"/>
  <c r="B381" i="11" s="1"/>
  <c r="B382" i="11" s="1"/>
  <c r="B383" i="11" s="1"/>
  <c r="B384" i="11" s="1"/>
  <c r="B385" i="11" s="1"/>
  <c r="B386" i="11" s="1"/>
  <c r="B387" i="11" s="1"/>
  <c r="B388" i="11" s="1"/>
  <c r="B389" i="11" s="1"/>
  <c r="B390" i="11" s="1"/>
  <c r="B391" i="11" s="1"/>
  <c r="B392" i="11" s="1"/>
  <c r="B393" i="11" s="1"/>
  <c r="B394" i="11" s="1"/>
  <c r="B395" i="11" s="1"/>
  <c r="B396" i="11" s="1"/>
  <c r="B397" i="11" s="1"/>
  <c r="B398" i="11" s="1"/>
  <c r="B399" i="11" s="1"/>
  <c r="B400" i="11" s="1"/>
  <c r="B401" i="11" s="1"/>
  <c r="B402" i="11" s="1"/>
  <c r="B403" i="11" s="1"/>
  <c r="B404" i="11" s="1"/>
  <c r="B405" i="11" s="1"/>
  <c r="B406" i="11" s="1"/>
  <c r="B407" i="11" s="1"/>
  <c r="B408" i="11" s="1"/>
  <c r="B409" i="11" s="1"/>
  <c r="B410" i="11" s="1"/>
  <c r="B411" i="11" s="1"/>
  <c r="B412" i="11" s="1"/>
  <c r="B413" i="11" s="1"/>
  <c r="B414" i="11" s="1"/>
  <c r="B415" i="11" s="1"/>
  <c r="B416" i="11" s="1"/>
  <c r="B417" i="11" s="1"/>
  <c r="B418" i="11" s="1"/>
  <c r="B419" i="11" s="1"/>
  <c r="B420" i="11" s="1"/>
  <c r="B421" i="11" s="1"/>
  <c r="B422" i="11" s="1"/>
  <c r="B423" i="11" s="1"/>
  <c r="B424" i="11" s="1"/>
  <c r="B425" i="11" s="1"/>
  <c r="B426" i="11" s="1"/>
  <c r="B427" i="11" s="1"/>
  <c r="B428" i="11" s="1"/>
  <c r="B429" i="11" s="1"/>
  <c r="B430" i="11" s="1"/>
  <c r="B431" i="11" s="1"/>
  <c r="B432" i="11" s="1"/>
  <c r="B433" i="11" s="1"/>
  <c r="B434" i="11" s="1"/>
  <c r="B435" i="11" s="1"/>
  <c r="B436" i="11" s="1"/>
  <c r="B437" i="11" s="1"/>
  <c r="B438" i="11" s="1"/>
  <c r="B439" i="11" s="1"/>
  <c r="B440" i="11" s="1"/>
  <c r="B441" i="11" s="1"/>
  <c r="B442" i="11" s="1"/>
  <c r="B443" i="11" s="1"/>
  <c r="B444" i="11" s="1"/>
  <c r="B445" i="11" s="1"/>
  <c r="B446" i="11" s="1"/>
  <c r="B447" i="11" s="1"/>
  <c r="B448" i="11" s="1"/>
  <c r="B449" i="11" s="1"/>
  <c r="B450" i="11" s="1"/>
  <c r="B451" i="11" s="1"/>
  <c r="B452" i="11" s="1"/>
  <c r="B453" i="11" s="1"/>
  <c r="B454" i="11" s="1"/>
  <c r="B455" i="11" s="1"/>
  <c r="B456" i="11" s="1"/>
  <c r="B457" i="11" s="1"/>
  <c r="B458" i="11" s="1"/>
  <c r="B459" i="11" s="1"/>
  <c r="B460" i="11" s="1"/>
  <c r="B461" i="11" s="1"/>
  <c r="B462" i="11" s="1"/>
  <c r="B463" i="11" s="1"/>
  <c r="B464" i="11" s="1"/>
  <c r="B465" i="11" s="1"/>
  <c r="B466" i="11" s="1"/>
  <c r="B467" i="11" s="1"/>
  <c r="B468" i="11" s="1"/>
  <c r="B469" i="11" s="1"/>
  <c r="B470" i="11" s="1"/>
  <c r="B471" i="11" s="1"/>
  <c r="B472" i="11" s="1"/>
  <c r="B473" i="11" s="1"/>
  <c r="B474" i="11" s="1"/>
  <c r="B475" i="11" s="1"/>
  <c r="B476" i="11" s="1"/>
  <c r="B477" i="11" s="1"/>
  <c r="B478" i="11" s="1"/>
  <c r="B479" i="11" s="1"/>
  <c r="B480" i="11" s="1"/>
  <c r="B481" i="11" s="1"/>
  <c r="B482" i="11" s="1"/>
  <c r="B483" i="11" s="1"/>
  <c r="B484" i="11" s="1"/>
  <c r="B485" i="11" s="1"/>
  <c r="B486" i="11" s="1"/>
  <c r="B487" i="11" s="1"/>
  <c r="B488" i="11" s="1"/>
  <c r="B489" i="11" s="1"/>
  <c r="B490" i="11" s="1"/>
  <c r="B491" i="11" s="1"/>
  <c r="B492" i="11" s="1"/>
  <c r="B493" i="11" s="1"/>
  <c r="B494" i="11" s="1"/>
  <c r="B495" i="11" s="1"/>
  <c r="B496" i="11" s="1"/>
  <c r="B497" i="11" s="1"/>
  <c r="B498" i="11" s="1"/>
  <c r="B499" i="11" s="1"/>
  <c r="B500" i="11" s="1"/>
  <c r="B501" i="11" s="1"/>
  <c r="B502" i="11" s="1"/>
  <c r="B503" i="11" s="1"/>
  <c r="B504" i="11" s="1"/>
  <c r="B505" i="11" s="1"/>
  <c r="B506" i="11" s="1"/>
  <c r="B507" i="11" s="1"/>
  <c r="B508" i="11" s="1"/>
  <c r="B509" i="11" s="1"/>
  <c r="B510" i="11" s="1"/>
  <c r="B511" i="11" s="1"/>
  <c r="B512" i="11" s="1"/>
  <c r="B513" i="11" s="1"/>
  <c r="B514" i="11" s="1"/>
  <c r="B515" i="11" s="1"/>
  <c r="B516" i="11" s="1"/>
  <c r="B517" i="11" s="1"/>
  <c r="B518" i="11" s="1"/>
  <c r="B519" i="11" s="1"/>
  <c r="B520" i="11" s="1"/>
  <c r="B521" i="11" s="1"/>
  <c r="B522" i="11" s="1"/>
  <c r="B523" i="11" s="1"/>
  <c r="B524" i="11" s="1"/>
  <c r="B525" i="11" s="1"/>
  <c r="B526" i="11" s="1"/>
  <c r="B527" i="11" s="1"/>
  <c r="B528" i="11" s="1"/>
  <c r="B529" i="11" s="1"/>
  <c r="B530" i="11" s="1"/>
  <c r="B531" i="11" s="1"/>
  <c r="B532" i="11" s="1"/>
  <c r="B533" i="11" s="1"/>
  <c r="B534" i="11" s="1"/>
  <c r="B535" i="11" s="1"/>
  <c r="B536" i="11" s="1"/>
  <c r="B537" i="11" s="1"/>
  <c r="B538" i="11" s="1"/>
  <c r="B539" i="11" s="1"/>
  <c r="B540" i="11" s="1"/>
  <c r="B541" i="11" s="1"/>
  <c r="B542" i="11" s="1"/>
  <c r="B543" i="11" s="1"/>
  <c r="B544" i="11" s="1"/>
  <c r="B545" i="11" s="1"/>
  <c r="B546" i="11" s="1"/>
  <c r="B547" i="11" s="1"/>
  <c r="B548" i="11" s="1"/>
  <c r="B549" i="11" s="1"/>
  <c r="B550" i="11" s="1"/>
  <c r="B551" i="11" s="1"/>
  <c r="B552" i="11" s="1"/>
  <c r="B553" i="11" s="1"/>
  <c r="B554" i="11" s="1"/>
  <c r="B555" i="11" s="1"/>
  <c r="B556" i="11" s="1"/>
  <c r="B557" i="11" s="1"/>
  <c r="B558" i="11" s="1"/>
  <c r="B559" i="11" s="1"/>
  <c r="B560" i="11" s="1"/>
  <c r="B561" i="11" s="1"/>
  <c r="B562" i="11" s="1"/>
  <c r="B563" i="11" s="1"/>
  <c r="B564" i="11" s="1"/>
  <c r="B565" i="11" s="1"/>
  <c r="B566" i="11" s="1"/>
  <c r="B567" i="11" s="1"/>
  <c r="B568" i="11" s="1"/>
  <c r="B569" i="11" s="1"/>
  <c r="B570" i="11" s="1"/>
  <c r="B571" i="11" s="1"/>
  <c r="B572" i="11" s="1"/>
  <c r="B573" i="11" s="1"/>
  <c r="B574" i="11" s="1"/>
  <c r="B575" i="11" s="1"/>
  <c r="B576" i="11" s="1"/>
  <c r="B577" i="11" s="1"/>
  <c r="B578" i="11" s="1"/>
  <c r="B579" i="11" s="1"/>
  <c r="B580" i="11" s="1"/>
  <c r="B581" i="11" s="1"/>
  <c r="B582" i="11" s="1"/>
  <c r="B583" i="11" s="1"/>
  <c r="B584" i="11" s="1"/>
  <c r="B585" i="11" s="1"/>
  <c r="B586" i="11" s="1"/>
  <c r="B587" i="11" s="1"/>
  <c r="B588" i="11" s="1"/>
  <c r="B589" i="11" s="1"/>
  <c r="B590" i="11" s="1"/>
  <c r="B591" i="11" s="1"/>
  <c r="B592" i="11" s="1"/>
  <c r="B593" i="11" s="1"/>
  <c r="B594" i="11" s="1"/>
  <c r="B595" i="11" s="1"/>
  <c r="B596" i="11" s="1"/>
  <c r="B597" i="11" s="1"/>
  <c r="B598" i="11" s="1"/>
  <c r="B599" i="11" s="1"/>
  <c r="B600" i="11" s="1"/>
  <c r="B601" i="11" s="1"/>
  <c r="B602" i="11" s="1"/>
  <c r="B603" i="11" s="1"/>
  <c r="B604" i="11" s="1"/>
  <c r="B605" i="11" s="1"/>
  <c r="B606" i="11" s="1"/>
  <c r="B607" i="11" s="1"/>
  <c r="B608" i="11" s="1"/>
  <c r="B609" i="11" s="1"/>
  <c r="B610" i="11" s="1"/>
  <c r="B611" i="11" s="1"/>
  <c r="B612" i="11" s="1"/>
  <c r="B613" i="11" s="1"/>
  <c r="B614" i="11" s="1"/>
  <c r="B615" i="11" s="1"/>
  <c r="B616" i="11" s="1"/>
  <c r="B617" i="11" s="1"/>
  <c r="B618" i="11" s="1"/>
  <c r="B619" i="11" s="1"/>
  <c r="B620" i="11" s="1"/>
  <c r="B621" i="11" s="1"/>
  <c r="B622" i="11" s="1"/>
  <c r="B623" i="11" s="1"/>
  <c r="B624" i="11" s="1"/>
  <c r="B625" i="11" s="1"/>
  <c r="B626" i="11" s="1"/>
  <c r="B627" i="11" s="1"/>
  <c r="B628" i="11" s="1"/>
  <c r="B629" i="11" s="1"/>
  <c r="B630" i="11" s="1"/>
  <c r="B631" i="11" s="1"/>
  <c r="B632" i="11" s="1"/>
  <c r="B633" i="11" s="1"/>
  <c r="B634" i="11" s="1"/>
  <c r="B635" i="11" s="1"/>
  <c r="B636" i="11" s="1"/>
  <c r="B637" i="11" s="1"/>
  <c r="B638" i="11" s="1"/>
  <c r="B639" i="11" s="1"/>
  <c r="B640" i="11" s="1"/>
  <c r="B641" i="11" s="1"/>
  <c r="B642" i="11" s="1"/>
  <c r="B643" i="11" s="1"/>
  <c r="B644" i="11" s="1"/>
  <c r="B645" i="11" s="1"/>
  <c r="B646" i="11" s="1"/>
  <c r="B647" i="11" s="1"/>
  <c r="B648" i="11" s="1"/>
  <c r="B649" i="11" s="1"/>
  <c r="B650" i="11" s="1"/>
  <c r="B651" i="11" s="1"/>
  <c r="B652" i="11" s="1"/>
  <c r="B653" i="11" s="1"/>
  <c r="B654" i="11" s="1"/>
  <c r="B655" i="11" s="1"/>
  <c r="B656" i="11" s="1"/>
  <c r="B657" i="11" s="1"/>
  <c r="B658" i="11" s="1"/>
  <c r="B659" i="11" s="1"/>
  <c r="B660" i="11" s="1"/>
  <c r="B661" i="11" s="1"/>
  <c r="B662" i="11" s="1"/>
  <c r="B663" i="11" s="1"/>
  <c r="B664" i="11" s="1"/>
  <c r="B665" i="11" s="1"/>
  <c r="B666" i="11" s="1"/>
  <c r="B667" i="11" s="1"/>
  <c r="B668" i="11" s="1"/>
  <c r="B669" i="11" s="1"/>
  <c r="B670" i="11" s="1"/>
  <c r="B671" i="11" s="1"/>
  <c r="B672" i="11" s="1"/>
  <c r="B673" i="11" s="1"/>
  <c r="B674" i="11" s="1"/>
  <c r="B675" i="11" s="1"/>
  <c r="B676" i="11" s="1"/>
  <c r="B677" i="11" s="1"/>
  <c r="B678" i="11" s="1"/>
  <c r="B679" i="11" s="1"/>
  <c r="B680" i="11" s="1"/>
  <c r="B681" i="11" s="1"/>
  <c r="B682" i="11" s="1"/>
  <c r="B683" i="11" s="1"/>
  <c r="B684" i="11" s="1"/>
  <c r="B685" i="11" s="1"/>
  <c r="B686" i="11" s="1"/>
  <c r="B687" i="11" s="1"/>
  <c r="B688" i="11" s="1"/>
  <c r="B689" i="11" s="1"/>
  <c r="B690" i="11" s="1"/>
  <c r="B691" i="11" s="1"/>
  <c r="B692" i="11" s="1"/>
  <c r="B693" i="11" s="1"/>
  <c r="B694" i="11" s="1"/>
  <c r="B695" i="11" s="1"/>
  <c r="B696" i="11" s="1"/>
  <c r="B697" i="11" s="1"/>
  <c r="B698" i="11" s="1"/>
  <c r="B699" i="11" s="1"/>
  <c r="B700" i="11" s="1"/>
  <c r="B701" i="11" s="1"/>
  <c r="B702" i="11" s="1"/>
  <c r="B703" i="11" s="1"/>
  <c r="B704" i="11" s="1"/>
  <c r="B705" i="11" s="1"/>
  <c r="B706" i="11" s="1"/>
  <c r="B707" i="11" s="1"/>
  <c r="B708" i="11" s="1"/>
  <c r="B709" i="11" s="1"/>
  <c r="B710" i="11" s="1"/>
  <c r="B711" i="11" s="1"/>
  <c r="B712" i="11" s="1"/>
  <c r="B713" i="11" s="1"/>
  <c r="B714" i="11" s="1"/>
  <c r="B715" i="11" s="1"/>
  <c r="B716" i="11" s="1"/>
  <c r="B717" i="11" s="1"/>
  <c r="B718" i="11" s="1"/>
  <c r="B719" i="11" s="1"/>
  <c r="B720" i="11" s="1"/>
  <c r="B721" i="11" s="1"/>
  <c r="B722" i="11" s="1"/>
  <c r="B723" i="11" s="1"/>
  <c r="B724" i="11" s="1"/>
  <c r="B725" i="11" s="1"/>
  <c r="B726" i="11" s="1"/>
  <c r="B727" i="11" s="1"/>
  <c r="B728" i="11" s="1"/>
  <c r="B729" i="11" s="1"/>
  <c r="B730" i="11" s="1"/>
  <c r="B731" i="11" s="1"/>
  <c r="B732" i="11" s="1"/>
  <c r="B733" i="11" s="1"/>
  <c r="B734" i="11" s="1"/>
  <c r="B735" i="11" s="1"/>
  <c r="B736" i="11" s="1"/>
  <c r="B737" i="11" s="1"/>
  <c r="B738" i="11" s="1"/>
  <c r="B739" i="11" s="1"/>
  <c r="B740" i="11" s="1"/>
  <c r="B741" i="11" s="1"/>
  <c r="B742" i="11" s="1"/>
  <c r="B743" i="11" s="1"/>
  <c r="B744" i="11" s="1"/>
  <c r="B745" i="11" s="1"/>
  <c r="B746" i="11" s="1"/>
  <c r="B747" i="11" s="1"/>
  <c r="B748" i="11" s="1"/>
  <c r="B749" i="11" s="1"/>
  <c r="B750" i="11" s="1"/>
  <c r="B751" i="11" s="1"/>
  <c r="B752" i="11" s="1"/>
  <c r="B753" i="11" s="1"/>
  <c r="B754" i="11" s="1"/>
  <c r="B755" i="11" s="1"/>
  <c r="B756" i="11" s="1"/>
  <c r="B757" i="11" s="1"/>
  <c r="B758" i="11" s="1"/>
  <c r="B759" i="11" s="1"/>
  <c r="B760" i="11" s="1"/>
  <c r="B761" i="11" s="1"/>
  <c r="B762" i="11" s="1"/>
  <c r="B763" i="11" s="1"/>
  <c r="B764" i="11" s="1"/>
  <c r="B765" i="11" s="1"/>
  <c r="B766" i="11" s="1"/>
  <c r="B767" i="11" s="1"/>
  <c r="B768" i="11" s="1"/>
  <c r="B769" i="11" s="1"/>
  <c r="B770" i="11" s="1"/>
  <c r="B771" i="11" s="1"/>
  <c r="B772" i="11" s="1"/>
  <c r="B773" i="11" s="1"/>
  <c r="B774" i="11" s="1"/>
  <c r="B775" i="11" s="1"/>
  <c r="B776" i="11" s="1"/>
  <c r="B777" i="11" s="1"/>
  <c r="B778" i="11" s="1"/>
  <c r="B779" i="11" s="1"/>
  <c r="B780" i="11" s="1"/>
  <c r="B781" i="11" s="1"/>
  <c r="B782" i="11" s="1"/>
  <c r="B783" i="11" s="1"/>
  <c r="B784" i="11" s="1"/>
  <c r="B785" i="11" s="1"/>
  <c r="B786" i="11" s="1"/>
  <c r="B787" i="11" s="1"/>
  <c r="B788" i="11" s="1"/>
  <c r="B789" i="11" s="1"/>
  <c r="B790" i="11" s="1"/>
  <c r="B791" i="11" s="1"/>
  <c r="B792" i="11" s="1"/>
  <c r="B793" i="11" s="1"/>
  <c r="B794" i="11" s="1"/>
  <c r="B795" i="11" s="1"/>
  <c r="B796" i="11" s="1"/>
  <c r="B797" i="11" s="1"/>
  <c r="B798" i="11" s="1"/>
  <c r="B799" i="11" s="1"/>
  <c r="B800" i="11" s="1"/>
  <c r="B801" i="11" s="1"/>
  <c r="B802" i="11" s="1"/>
  <c r="B803" i="11" s="1"/>
  <c r="B804" i="11" s="1"/>
  <c r="B805" i="11" s="1"/>
  <c r="B806" i="11" s="1"/>
  <c r="B807" i="11" s="1"/>
  <c r="B808" i="11" s="1"/>
  <c r="B809" i="11" s="1"/>
  <c r="B810" i="11" s="1"/>
  <c r="B811" i="11" s="1"/>
  <c r="B812" i="11" s="1"/>
  <c r="B813" i="11" s="1"/>
  <c r="B814" i="11" s="1"/>
  <c r="B815" i="11" s="1"/>
  <c r="B816" i="11" s="1"/>
  <c r="B817" i="11" s="1"/>
  <c r="B818" i="11" s="1"/>
  <c r="B819" i="11" s="1"/>
  <c r="B820" i="11" s="1"/>
  <c r="B821" i="11" s="1"/>
  <c r="B822" i="11" s="1"/>
  <c r="B823" i="11" s="1"/>
  <c r="B824" i="11" s="1"/>
  <c r="B825" i="11" s="1"/>
  <c r="B826" i="11" s="1"/>
  <c r="B827" i="11" s="1"/>
  <c r="B828" i="11" s="1"/>
  <c r="B829" i="11" s="1"/>
  <c r="B830" i="11" s="1"/>
  <c r="B831" i="11" s="1"/>
  <c r="B832" i="11" s="1"/>
  <c r="B833" i="11" s="1"/>
  <c r="B834" i="11" s="1"/>
  <c r="B835" i="11" s="1"/>
  <c r="B836" i="11" s="1"/>
  <c r="B837" i="11" s="1"/>
  <c r="B838" i="11" s="1"/>
  <c r="B839" i="11" s="1"/>
  <c r="B840" i="11" s="1"/>
  <c r="B841" i="11" s="1"/>
  <c r="B842" i="11" s="1"/>
  <c r="B843" i="11" s="1"/>
  <c r="B844" i="11" s="1"/>
  <c r="B845" i="11" s="1"/>
  <c r="B846" i="11" s="1"/>
  <c r="B847" i="11" s="1"/>
  <c r="B848" i="11" s="1"/>
  <c r="B849" i="11" s="1"/>
  <c r="B850" i="11" s="1"/>
  <c r="B851" i="11" s="1"/>
  <c r="B852" i="11" s="1"/>
  <c r="B853" i="11" s="1"/>
  <c r="B854" i="11" s="1"/>
  <c r="B855" i="11" s="1"/>
  <c r="B856" i="11" s="1"/>
  <c r="B857" i="11" s="1"/>
  <c r="B858" i="11" s="1"/>
  <c r="B859" i="11" s="1"/>
  <c r="B860" i="11" s="1"/>
  <c r="B861" i="11" s="1"/>
  <c r="B862" i="11" s="1"/>
  <c r="B863" i="11" s="1"/>
  <c r="B864" i="11" s="1"/>
  <c r="B865" i="11" s="1"/>
  <c r="B866" i="11" s="1"/>
  <c r="B867" i="11" s="1"/>
  <c r="B868" i="11" s="1"/>
  <c r="B869" i="11" s="1"/>
  <c r="B870" i="11" s="1"/>
  <c r="B871" i="11" s="1"/>
  <c r="B872" i="11" s="1"/>
  <c r="B873" i="11" s="1"/>
  <c r="B874" i="11" s="1"/>
  <c r="B875" i="11" s="1"/>
  <c r="B876" i="11" s="1"/>
  <c r="B877" i="11" s="1"/>
  <c r="B878" i="11" s="1"/>
  <c r="B879" i="11" s="1"/>
  <c r="B880" i="11" s="1"/>
  <c r="B881" i="11" s="1"/>
  <c r="B882" i="11" s="1"/>
  <c r="B883" i="11" s="1"/>
  <c r="B884" i="11" s="1"/>
  <c r="B885" i="11" s="1"/>
  <c r="B886" i="11" s="1"/>
  <c r="B887" i="11" s="1"/>
  <c r="B888" i="11" s="1"/>
  <c r="B889" i="11" s="1"/>
  <c r="B890" i="11" s="1"/>
  <c r="B891" i="11" s="1"/>
  <c r="B892" i="11" s="1"/>
  <c r="B893" i="11" s="1"/>
  <c r="B894" i="11" s="1"/>
  <c r="B895" i="11" s="1"/>
  <c r="B896" i="11" s="1"/>
  <c r="B897" i="11" s="1"/>
  <c r="B898" i="11" s="1"/>
  <c r="B899" i="11" s="1"/>
  <c r="B900" i="11" s="1"/>
  <c r="B901" i="11" s="1"/>
  <c r="B902" i="11" s="1"/>
  <c r="B903" i="11" s="1"/>
  <c r="B904" i="11" s="1"/>
  <c r="B905" i="11" s="1"/>
  <c r="B906" i="11" s="1"/>
  <c r="B907" i="11" s="1"/>
  <c r="B908" i="11" s="1"/>
  <c r="B909" i="11" s="1"/>
  <c r="B910" i="11" s="1"/>
  <c r="B911" i="11" s="1"/>
  <c r="B912" i="11" s="1"/>
  <c r="B913" i="11" s="1"/>
  <c r="B914" i="11" s="1"/>
  <c r="B915" i="11" s="1"/>
  <c r="B916" i="11" s="1"/>
  <c r="B917" i="11" s="1"/>
  <c r="B918" i="11" s="1"/>
  <c r="B919" i="11" s="1"/>
  <c r="B920" i="11" s="1"/>
  <c r="B921" i="11" s="1"/>
  <c r="B922" i="11" s="1"/>
  <c r="B923" i="11" s="1"/>
  <c r="B924" i="11" s="1"/>
  <c r="B925" i="11" s="1"/>
  <c r="B926" i="11" s="1"/>
  <c r="B927" i="11" s="1"/>
  <c r="B928" i="11" s="1"/>
  <c r="B929" i="11" s="1"/>
  <c r="B930" i="11" s="1"/>
  <c r="B931" i="11" s="1"/>
  <c r="B932" i="11" s="1"/>
  <c r="B933" i="11" s="1"/>
  <c r="B934" i="11" s="1"/>
  <c r="B935" i="11" s="1"/>
  <c r="B936" i="11" s="1"/>
  <c r="B937" i="11" s="1"/>
  <c r="B938" i="11" s="1"/>
  <c r="B939" i="11" s="1"/>
  <c r="B940" i="11" s="1"/>
  <c r="B941" i="11" s="1"/>
  <c r="B942" i="11" s="1"/>
  <c r="B943" i="11" s="1"/>
  <c r="B944" i="11" s="1"/>
  <c r="B945" i="11" s="1"/>
  <c r="B946" i="11" s="1"/>
  <c r="B947" i="11" s="1"/>
  <c r="B948" i="11" s="1"/>
  <c r="B949" i="11" s="1"/>
  <c r="B950" i="11" s="1"/>
  <c r="B951" i="11" s="1"/>
  <c r="B952" i="11" s="1"/>
  <c r="B953" i="11" s="1"/>
  <c r="B954" i="11" s="1"/>
  <c r="B955" i="11" s="1"/>
  <c r="B956" i="11" s="1"/>
  <c r="B957" i="11" s="1"/>
  <c r="B958" i="11" s="1"/>
  <c r="B959" i="11" s="1"/>
  <c r="B960" i="11" s="1"/>
  <c r="B961" i="11" s="1"/>
  <c r="B962" i="11" s="1"/>
  <c r="B963" i="11" s="1"/>
  <c r="B964" i="11" s="1"/>
  <c r="B965" i="11" s="1"/>
  <c r="B966" i="11" s="1"/>
  <c r="B967" i="11" s="1"/>
  <c r="B968" i="11" s="1"/>
  <c r="B969" i="11" s="1"/>
  <c r="B970" i="11" s="1"/>
  <c r="B971" i="11" s="1"/>
  <c r="B972" i="11" s="1"/>
  <c r="B973" i="11" s="1"/>
  <c r="B974" i="11" s="1"/>
  <c r="B975" i="11" s="1"/>
  <c r="B976" i="11" s="1"/>
  <c r="B977" i="11" s="1"/>
  <c r="B978" i="11" s="1"/>
  <c r="B979" i="11" s="1"/>
  <c r="B980" i="11" s="1"/>
  <c r="B981" i="11" s="1"/>
  <c r="B982" i="11" s="1"/>
  <c r="B983" i="11" s="1"/>
  <c r="B984" i="11" s="1"/>
  <c r="B985" i="11" s="1"/>
  <c r="B986" i="11" s="1"/>
  <c r="B987" i="11" s="1"/>
  <c r="B988" i="11" s="1"/>
  <c r="B989" i="11" s="1"/>
  <c r="B990" i="11" s="1"/>
  <c r="B991" i="11" s="1"/>
  <c r="B992" i="11" s="1"/>
  <c r="B993" i="11" s="1"/>
  <c r="B994" i="11" s="1"/>
  <c r="B995" i="11" s="1"/>
  <c r="B996" i="11" s="1"/>
  <c r="B997" i="11" s="1"/>
  <c r="B998" i="11" s="1"/>
  <c r="B999" i="11" s="1"/>
  <c r="B1000" i="11" s="1"/>
  <c r="B1001" i="11" s="1"/>
  <c r="B1002" i="11" s="1"/>
  <c r="B1003" i="11" s="1"/>
  <c r="B1004" i="11" s="1"/>
  <c r="B1005" i="11" s="1"/>
  <c r="B1006" i="11" s="1"/>
  <c r="B1007" i="11" s="1"/>
  <c r="B1008" i="11" s="1"/>
  <c r="B1009" i="11" s="1"/>
  <c r="B1010" i="11" s="1"/>
  <c r="B1011" i="11" s="1"/>
  <c r="B1012" i="11" s="1"/>
  <c r="B1013" i="11" s="1"/>
  <c r="B1014" i="11" s="1"/>
  <c r="B1015" i="11" s="1"/>
  <c r="B1016" i="11" s="1"/>
  <c r="B1017" i="11" s="1"/>
  <c r="B1018" i="11" s="1"/>
  <c r="B1019" i="11" s="1"/>
  <c r="B1020" i="11" s="1"/>
  <c r="B1021" i="11" s="1"/>
  <c r="B1022" i="11" s="1"/>
  <c r="B1023" i="11" s="1"/>
  <c r="B1024" i="11" s="1"/>
  <c r="B1025" i="11" s="1"/>
  <c r="B1026" i="11" s="1"/>
  <c r="B1027" i="11" s="1"/>
  <c r="B1028" i="11" s="1"/>
  <c r="B1029" i="11" s="1"/>
  <c r="B1030" i="11" s="1"/>
  <c r="B1031" i="11" s="1"/>
  <c r="B1032" i="11" s="1"/>
  <c r="B1033" i="11" s="1"/>
  <c r="B1034" i="11" s="1"/>
  <c r="B1035" i="11" s="1"/>
  <c r="B1036" i="11" s="1"/>
  <c r="B1037" i="11" s="1"/>
  <c r="B1038" i="11" s="1"/>
  <c r="B1039" i="11" s="1"/>
  <c r="B1040" i="11" s="1"/>
  <c r="B1041" i="11" s="1"/>
  <c r="B1042" i="11" s="1"/>
  <c r="B1043" i="11" s="1"/>
  <c r="B1044" i="11" s="1"/>
  <c r="B1045" i="11" s="1"/>
  <c r="B1046" i="11" s="1"/>
  <c r="B1047" i="11" s="1"/>
  <c r="B1048" i="11" s="1"/>
  <c r="B1049" i="11" s="1"/>
  <c r="B1050" i="11" s="1"/>
  <c r="B1051" i="11" s="1"/>
  <c r="B1052" i="11" s="1"/>
  <c r="B1053" i="11" s="1"/>
  <c r="B1054" i="11" s="1"/>
  <c r="B1055" i="11" s="1"/>
  <c r="B1056" i="11" s="1"/>
  <c r="B1057" i="11" s="1"/>
  <c r="B1058" i="11" s="1"/>
  <c r="B1059" i="11" s="1"/>
  <c r="B1060" i="11" s="1"/>
  <c r="B1061" i="11" s="1"/>
  <c r="B1062" i="11" s="1"/>
  <c r="B1063" i="11" s="1"/>
  <c r="B1064" i="11" s="1"/>
  <c r="B1065" i="11" s="1"/>
  <c r="B1066" i="11" s="1"/>
  <c r="B1067" i="11" s="1"/>
  <c r="B1068" i="11" s="1"/>
  <c r="B1069" i="11" s="1"/>
  <c r="B1070" i="11" s="1"/>
  <c r="B1071" i="11" s="1"/>
  <c r="B1072" i="11" s="1"/>
  <c r="B1073" i="11" s="1"/>
  <c r="B1074" i="11" s="1"/>
  <c r="B1075" i="11" s="1"/>
  <c r="B1076" i="11" s="1"/>
  <c r="B1077" i="11" s="1"/>
  <c r="B1078" i="11" s="1"/>
  <c r="B1079" i="11" s="1"/>
  <c r="B1080" i="11" s="1"/>
  <c r="B1081" i="11" s="1"/>
  <c r="B1082" i="11" s="1"/>
  <c r="B1083" i="11" s="1"/>
  <c r="B1084" i="11" s="1"/>
  <c r="B1085" i="11" s="1"/>
  <c r="B1086" i="11" s="1"/>
  <c r="B1087" i="11" s="1"/>
  <c r="B1088" i="11" s="1"/>
  <c r="B1089" i="11" s="1"/>
  <c r="B1090" i="11" s="1"/>
  <c r="B1091" i="11" s="1"/>
  <c r="B1092" i="11" s="1"/>
  <c r="B1093" i="11" s="1"/>
  <c r="B1094" i="11" s="1"/>
  <c r="B1095" i="11" s="1"/>
  <c r="B1096" i="11" s="1"/>
  <c r="B1097" i="11" s="1"/>
  <c r="B1098" i="11" s="1"/>
  <c r="B1099" i="11" s="1"/>
  <c r="B1100" i="11" s="1"/>
  <c r="B1101" i="11" s="1"/>
  <c r="B1102" i="11" s="1"/>
  <c r="B1103" i="11" s="1"/>
  <c r="B1104" i="11" s="1"/>
  <c r="B1105" i="11" s="1"/>
  <c r="B1106" i="11" s="1"/>
  <c r="B1107" i="11" s="1"/>
  <c r="B1108" i="11" s="1"/>
  <c r="B1109" i="11" s="1"/>
  <c r="B1110" i="11" s="1"/>
  <c r="B1111" i="11" s="1"/>
  <c r="B1112" i="11" s="1"/>
  <c r="B1113" i="11" s="1"/>
  <c r="B1114" i="11" s="1"/>
  <c r="B1115" i="11" s="1"/>
  <c r="B1116" i="11" s="1"/>
  <c r="B1117" i="11" s="1"/>
  <c r="B1118" i="11" s="1"/>
  <c r="B1119" i="11" s="1"/>
  <c r="B1120" i="11" s="1"/>
  <c r="B1121" i="11" s="1"/>
  <c r="B1122" i="11" s="1"/>
  <c r="B1123" i="11" s="1"/>
  <c r="B1124" i="11" s="1"/>
  <c r="B1125" i="11" s="1"/>
  <c r="B1126" i="11" s="1"/>
  <c r="B1127" i="11" s="1"/>
  <c r="B1128" i="11" s="1"/>
  <c r="B1129" i="11" s="1"/>
  <c r="B1130" i="11" s="1"/>
  <c r="B1131" i="11" s="1"/>
  <c r="B1132" i="11" s="1"/>
  <c r="B1133" i="11" s="1"/>
  <c r="B1134" i="11" s="1"/>
  <c r="B1135" i="11" s="1"/>
  <c r="B1136" i="11" s="1"/>
  <c r="B1137" i="11" s="1"/>
  <c r="B1138" i="11" s="1"/>
  <c r="B1139" i="11" s="1"/>
  <c r="B1140" i="11" s="1"/>
  <c r="B1141" i="11" s="1"/>
  <c r="B1142" i="11" s="1"/>
  <c r="B1143" i="11" s="1"/>
  <c r="B1144" i="11" s="1"/>
  <c r="B1145" i="11" s="1"/>
  <c r="B1146" i="11" s="1"/>
  <c r="B1147" i="11" s="1"/>
  <c r="B1148" i="11" s="1"/>
  <c r="B1149" i="11" s="1"/>
  <c r="B1150" i="11" s="1"/>
  <c r="B1151" i="11" s="1"/>
  <c r="B1152" i="11" s="1"/>
  <c r="B1153" i="11" s="1"/>
  <c r="B1154" i="11" s="1"/>
  <c r="B1155" i="11" s="1"/>
  <c r="B1156" i="11" s="1"/>
  <c r="B1157" i="11" s="1"/>
  <c r="B1158" i="11" s="1"/>
  <c r="B1159" i="11" s="1"/>
  <c r="B1160" i="11" s="1"/>
  <c r="B1161" i="11" s="1"/>
  <c r="B1162" i="11" s="1"/>
  <c r="B1163" i="11" s="1"/>
  <c r="B1164" i="11" s="1"/>
  <c r="B1165" i="11" s="1"/>
  <c r="B1166" i="11" s="1"/>
  <c r="B1167" i="11" s="1"/>
  <c r="B1168" i="11" s="1"/>
  <c r="B1169" i="11" s="1"/>
  <c r="B1170" i="11" s="1"/>
  <c r="B1171" i="11" s="1"/>
  <c r="B1172" i="11" s="1"/>
  <c r="B1173" i="11" s="1"/>
  <c r="B1174" i="11" s="1"/>
  <c r="B1175" i="11" s="1"/>
  <c r="B1176" i="11" s="1"/>
  <c r="B1177" i="11" s="1"/>
  <c r="B1178" i="11" s="1"/>
  <c r="B1179" i="11" s="1"/>
  <c r="B1180" i="11" s="1"/>
  <c r="B1181" i="11" s="1"/>
  <c r="B1182" i="11" s="1"/>
  <c r="B1183" i="11" s="1"/>
  <c r="B1184" i="11" s="1"/>
  <c r="B1185" i="11" s="1"/>
  <c r="B1186" i="11" s="1"/>
  <c r="B1187" i="11" s="1"/>
  <c r="B1188" i="11" s="1"/>
  <c r="B1189" i="11" s="1"/>
  <c r="B1190" i="11" s="1"/>
  <c r="B1191" i="11" s="1"/>
  <c r="B1192" i="11" s="1"/>
  <c r="B1193" i="11" s="1"/>
  <c r="B1194" i="11" s="1"/>
  <c r="B1195" i="11" s="1"/>
  <c r="B1196" i="11" s="1"/>
  <c r="B1197" i="11" s="1"/>
  <c r="B1198" i="11" s="1"/>
  <c r="B1199" i="11" s="1"/>
  <c r="B1200" i="11" s="1"/>
  <c r="B1201" i="11" s="1"/>
  <c r="B1202" i="11" s="1"/>
  <c r="B1203" i="11" s="1"/>
  <c r="B1204" i="11" s="1"/>
  <c r="B1205" i="11" s="1"/>
  <c r="B1206" i="11" s="1"/>
  <c r="B1207" i="11" s="1"/>
  <c r="B1208" i="11" s="1"/>
  <c r="B1209" i="11" s="1"/>
  <c r="B1210" i="11" s="1"/>
  <c r="B1211" i="11" s="1"/>
  <c r="B1212" i="11" s="1"/>
  <c r="B1213" i="11" s="1"/>
  <c r="B1214" i="11" s="1"/>
  <c r="B1215" i="11" s="1"/>
  <c r="B1216" i="11" s="1"/>
  <c r="B1217" i="11" s="1"/>
  <c r="B1218" i="11" s="1"/>
  <c r="B1219" i="11" s="1"/>
  <c r="B1220" i="11" s="1"/>
  <c r="B1221" i="11" s="1"/>
  <c r="B1222" i="11" s="1"/>
  <c r="B1223" i="11" s="1"/>
  <c r="B1224" i="11" s="1"/>
  <c r="B1225" i="11" s="1"/>
  <c r="B1226" i="11" s="1"/>
  <c r="B1227" i="11" s="1"/>
  <c r="B1228" i="11" s="1"/>
  <c r="B1229" i="11" s="1"/>
  <c r="B1230" i="11" s="1"/>
  <c r="B1231" i="11" s="1"/>
  <c r="B1232" i="11" s="1"/>
  <c r="B1233" i="11" s="1"/>
  <c r="B1234" i="11" s="1"/>
  <c r="B1235" i="11" s="1"/>
  <c r="B1236" i="11" s="1"/>
  <c r="B1237" i="11" s="1"/>
  <c r="B1238" i="11" s="1"/>
  <c r="B1239" i="11" s="1"/>
  <c r="B1240" i="11" s="1"/>
  <c r="B1241" i="11" s="1"/>
  <c r="B1242" i="11" s="1"/>
  <c r="B1243" i="11" s="1"/>
  <c r="B1244" i="11" s="1"/>
  <c r="B1245" i="11" s="1"/>
  <c r="B1246" i="11" s="1"/>
  <c r="B1247" i="11" s="1"/>
  <c r="B1248" i="11" s="1"/>
  <c r="B1249" i="11" s="1"/>
  <c r="B1250" i="11" s="1"/>
  <c r="B1251" i="11" s="1"/>
  <c r="B1252" i="11" s="1"/>
  <c r="B1253" i="11" s="1"/>
  <c r="B1254" i="11" s="1"/>
  <c r="B1255" i="11" s="1"/>
  <c r="B1256" i="11" s="1"/>
  <c r="B1257" i="11" s="1"/>
  <c r="B1258" i="11" s="1"/>
  <c r="B1259" i="11" s="1"/>
  <c r="B1260" i="11" s="1"/>
  <c r="B1261" i="11" s="1"/>
  <c r="B1262" i="11" s="1"/>
  <c r="B1263" i="11" s="1"/>
  <c r="B1264" i="11" s="1"/>
  <c r="B1265" i="11" s="1"/>
  <c r="B1266" i="11" s="1"/>
  <c r="B1267" i="11" s="1"/>
  <c r="B1268" i="11" s="1"/>
  <c r="B1269" i="11" s="1"/>
  <c r="B1270" i="11" s="1"/>
  <c r="B1271" i="11" s="1"/>
  <c r="B1272" i="11" s="1"/>
  <c r="B1273" i="11" s="1"/>
  <c r="B1274" i="11" s="1"/>
  <c r="B1275" i="11" s="1"/>
  <c r="B1276" i="11" s="1"/>
  <c r="B1277" i="11" s="1"/>
  <c r="B1278" i="11" s="1"/>
  <c r="B1279" i="11" s="1"/>
  <c r="B1280" i="11" s="1"/>
  <c r="B1281" i="11" s="1"/>
  <c r="B1282" i="11" s="1"/>
  <c r="B1283" i="11" s="1"/>
  <c r="B1284" i="11" s="1"/>
  <c r="B1285" i="11" s="1"/>
  <c r="B1286" i="11" s="1"/>
  <c r="B1287" i="11" s="1"/>
  <c r="B1288" i="11" s="1"/>
  <c r="B1289" i="11" s="1"/>
  <c r="B1290" i="11" s="1"/>
  <c r="B1291" i="11" s="1"/>
  <c r="B1292" i="11" s="1"/>
  <c r="B1293" i="11" s="1"/>
  <c r="B1294" i="11" s="1"/>
  <c r="B1295" i="11" s="1"/>
  <c r="B1296" i="11" s="1"/>
  <c r="B1297" i="11" s="1"/>
  <c r="B1298" i="11" s="1"/>
  <c r="B1299" i="11" s="1"/>
  <c r="B1300" i="11" s="1"/>
  <c r="B1301" i="11" s="1"/>
  <c r="B1302" i="11" s="1"/>
  <c r="B1303" i="11" s="1"/>
  <c r="B1304" i="11" s="1"/>
  <c r="B1305" i="11" s="1"/>
  <c r="B1306" i="11" s="1"/>
  <c r="B1307" i="11" s="1"/>
  <c r="B1308" i="11" s="1"/>
  <c r="B1309" i="11" s="1"/>
  <c r="B1310" i="11" s="1"/>
  <c r="B1311" i="11" s="1"/>
  <c r="B1312" i="11" s="1"/>
  <c r="B1313" i="11" s="1"/>
  <c r="B1314" i="11" s="1"/>
  <c r="B1315" i="11" s="1"/>
  <c r="B1316" i="11" s="1"/>
  <c r="B1317" i="11" s="1"/>
  <c r="B1318" i="11" s="1"/>
  <c r="B1319" i="11" s="1"/>
  <c r="B1320" i="11" s="1"/>
  <c r="B1321" i="11" s="1"/>
  <c r="B1322" i="11" s="1"/>
  <c r="B1323" i="11" s="1"/>
  <c r="B1324" i="11" s="1"/>
  <c r="B1325" i="11" s="1"/>
  <c r="B1326" i="11" s="1"/>
  <c r="B1327" i="11" s="1"/>
  <c r="B1328" i="11" s="1"/>
  <c r="B1329" i="11" s="1"/>
  <c r="B1330" i="11" s="1"/>
  <c r="B1331" i="11" s="1"/>
  <c r="B1332" i="11" s="1"/>
  <c r="B1333" i="11" s="1"/>
  <c r="B1334" i="11" s="1"/>
  <c r="B1335" i="11" s="1"/>
  <c r="B1336" i="11" s="1"/>
  <c r="B1337" i="11" s="1"/>
  <c r="B1338" i="11" s="1"/>
  <c r="B1339" i="11" s="1"/>
  <c r="B1340" i="11" s="1"/>
  <c r="B1341" i="11" s="1"/>
  <c r="B1342" i="11" s="1"/>
  <c r="B1343" i="11" s="1"/>
  <c r="B1344" i="11" s="1"/>
  <c r="B1345" i="11" s="1"/>
  <c r="B1346" i="11" s="1"/>
  <c r="B1347" i="11" s="1"/>
  <c r="B1348" i="11" s="1"/>
  <c r="B1349" i="11" s="1"/>
  <c r="B1350" i="11" s="1"/>
  <c r="B1351" i="11" s="1"/>
  <c r="B1352" i="11" s="1"/>
  <c r="B1353" i="11" s="1"/>
  <c r="B1354" i="11" s="1"/>
  <c r="B1355" i="11" s="1"/>
  <c r="B1356" i="11" s="1"/>
  <c r="B1357" i="11" s="1"/>
  <c r="B1358" i="11" s="1"/>
  <c r="B1359" i="11" s="1"/>
  <c r="B1360" i="11" s="1"/>
  <c r="B1361" i="11" s="1"/>
  <c r="B1362" i="11" s="1"/>
  <c r="B1363" i="11" s="1"/>
  <c r="B1364" i="11" s="1"/>
  <c r="B1365" i="11" s="1"/>
  <c r="B1366" i="11" s="1"/>
  <c r="B1367" i="11" s="1"/>
  <c r="B1368" i="11" s="1"/>
  <c r="B1369" i="11" s="1"/>
  <c r="B1370" i="11" s="1"/>
  <c r="B1371" i="11" s="1"/>
  <c r="B1372" i="11" s="1"/>
  <c r="B1373" i="11" s="1"/>
  <c r="B1374" i="11" s="1"/>
  <c r="B1375" i="11" s="1"/>
  <c r="B1376" i="11" s="1"/>
  <c r="B1377" i="11" s="1"/>
  <c r="B1378" i="11" s="1"/>
  <c r="B1379" i="11" s="1"/>
  <c r="B1380" i="11" s="1"/>
  <c r="B1381" i="11" s="1"/>
  <c r="B1382" i="11" s="1"/>
  <c r="B1383" i="11" s="1"/>
  <c r="B1384" i="11" s="1"/>
  <c r="B1385" i="11" s="1"/>
  <c r="B1386" i="11" s="1"/>
  <c r="B1387" i="11" s="1"/>
  <c r="B1388" i="11" s="1"/>
  <c r="B1389" i="11" s="1"/>
  <c r="B1390" i="11" s="1"/>
  <c r="B1391" i="11" s="1"/>
  <c r="B1392" i="11" s="1"/>
  <c r="B1393" i="11" s="1"/>
  <c r="B1394" i="11" s="1"/>
  <c r="B1395" i="11" s="1"/>
  <c r="B1396" i="11" s="1"/>
  <c r="B1397" i="11" s="1"/>
  <c r="B1398" i="11" s="1"/>
  <c r="B1399" i="11" s="1"/>
  <c r="B1400" i="11" s="1"/>
  <c r="B1401" i="11" s="1"/>
  <c r="B1402" i="11" s="1"/>
  <c r="B1403" i="11" s="1"/>
  <c r="B1404" i="11" s="1"/>
  <c r="B1405" i="11" s="1"/>
  <c r="B1406" i="11" s="1"/>
  <c r="B1407" i="11" s="1"/>
  <c r="B1408" i="11" s="1"/>
  <c r="B1409" i="11" s="1"/>
  <c r="B1410" i="11" s="1"/>
  <c r="B1411" i="11" s="1"/>
  <c r="B1412" i="11" s="1"/>
  <c r="B1413" i="11" s="1"/>
  <c r="B1414" i="11" s="1"/>
  <c r="B1415" i="11" s="1"/>
  <c r="B1416" i="11" s="1"/>
  <c r="B1417" i="11" s="1"/>
  <c r="B1418" i="11" s="1"/>
  <c r="B1419" i="11" s="1"/>
  <c r="B1420" i="11" s="1"/>
  <c r="B1421" i="11" s="1"/>
  <c r="B1422" i="11" s="1"/>
  <c r="B1423" i="11" s="1"/>
  <c r="B1424" i="11" s="1"/>
  <c r="B1425" i="11" s="1"/>
  <c r="B1426" i="11" s="1"/>
  <c r="B1427" i="11" s="1"/>
  <c r="B1428" i="11" s="1"/>
  <c r="B1429" i="11" s="1"/>
  <c r="B1430" i="11" s="1"/>
  <c r="B1431" i="11" s="1"/>
  <c r="B1432" i="11" s="1"/>
  <c r="B1433" i="11" s="1"/>
  <c r="B1434" i="11" s="1"/>
  <c r="B1435" i="11" s="1"/>
  <c r="B1436" i="11" s="1"/>
  <c r="B1437" i="11" s="1"/>
  <c r="B1438" i="11" s="1"/>
  <c r="B1439" i="11" s="1"/>
  <c r="B1440" i="11" s="1"/>
  <c r="B1441" i="11" s="1"/>
  <c r="B1442" i="11" s="1"/>
  <c r="B1443" i="11" s="1"/>
  <c r="B1444" i="11" s="1"/>
  <c r="B1445" i="11" s="1"/>
  <c r="B1446" i="11" s="1"/>
  <c r="B1447" i="11" s="1"/>
  <c r="B1448" i="11" s="1"/>
  <c r="B1449" i="11" s="1"/>
  <c r="B1450" i="11" s="1"/>
  <c r="B1451" i="11" s="1"/>
  <c r="B1452" i="11" s="1"/>
  <c r="B1453" i="11" s="1"/>
  <c r="B1454" i="11" s="1"/>
  <c r="B1455" i="11" s="1"/>
  <c r="B1456" i="11" s="1"/>
  <c r="B1457" i="11" s="1"/>
  <c r="B1458" i="11" s="1"/>
  <c r="B1459" i="11" s="1"/>
  <c r="B1460" i="11" s="1"/>
  <c r="B1461" i="11" s="1"/>
  <c r="B1462" i="11" s="1"/>
  <c r="B1463" i="11" s="1"/>
  <c r="B1464" i="11" s="1"/>
  <c r="B1465" i="11" s="1"/>
  <c r="B1466" i="11" s="1"/>
  <c r="B1467" i="11" s="1"/>
  <c r="B1468" i="11" s="1"/>
  <c r="B1469" i="11" s="1"/>
  <c r="B1470" i="11" s="1"/>
  <c r="B1471" i="11" s="1"/>
  <c r="B1472" i="11" s="1"/>
  <c r="B1473" i="11" s="1"/>
  <c r="B1474" i="11" s="1"/>
  <c r="B1475" i="11" s="1"/>
  <c r="B1476" i="11" s="1"/>
  <c r="B1477" i="11" s="1"/>
  <c r="B1478" i="11" s="1"/>
  <c r="B1479" i="11" s="1"/>
  <c r="B1480" i="11" s="1"/>
  <c r="B1481" i="11" s="1"/>
  <c r="B1482" i="11" s="1"/>
  <c r="B1483" i="11" s="1"/>
  <c r="B1484" i="11" s="1"/>
  <c r="B1485" i="11" s="1"/>
  <c r="B1486" i="11" s="1"/>
  <c r="B1487" i="11" s="1"/>
  <c r="B1488" i="11" s="1"/>
  <c r="B1489" i="11" s="1"/>
  <c r="B1490" i="11" s="1"/>
  <c r="B1491" i="11" s="1"/>
  <c r="B1492" i="11" s="1"/>
  <c r="B1493" i="11" s="1"/>
  <c r="B1494" i="11" s="1"/>
  <c r="B1495" i="11" s="1"/>
  <c r="B1496" i="11" s="1"/>
  <c r="B1497" i="11" s="1"/>
  <c r="B1498" i="11" s="1"/>
  <c r="B1499" i="11" s="1"/>
  <c r="B1500" i="11" s="1"/>
  <c r="B1501" i="11" s="1"/>
  <c r="B1502" i="11" s="1"/>
  <c r="B1503" i="11" s="1"/>
  <c r="B1504" i="11" s="1"/>
  <c r="B1505" i="11" s="1"/>
  <c r="B1506" i="11" s="1"/>
  <c r="B1507" i="11" s="1"/>
  <c r="B1508" i="11" s="1"/>
  <c r="B10" i="11"/>
  <c r="L146" i="11" l="1"/>
  <c r="J11" i="11"/>
  <c r="J12" i="11" s="1"/>
  <c r="L884" i="11"/>
  <c r="L1097" i="11"/>
  <c r="L1012" i="11"/>
  <c r="L919" i="11"/>
  <c r="L558" i="11"/>
  <c r="L124" i="11"/>
  <c r="L1169" i="11"/>
  <c r="L31" i="11"/>
  <c r="L1118" i="11"/>
  <c r="L1004" i="11"/>
  <c r="L153" i="11"/>
  <c r="L112" i="11"/>
  <c r="L324" i="11"/>
  <c r="L514" i="11"/>
  <c r="L844" i="11"/>
  <c r="L865" i="11"/>
  <c r="L879" i="11"/>
  <c r="L993" i="11"/>
  <c r="L1049" i="11"/>
  <c r="L1056" i="11"/>
  <c r="L1105" i="11"/>
  <c r="L1217" i="11"/>
  <c r="L200" i="11"/>
  <c r="L228" i="11"/>
  <c r="L235" i="11"/>
  <c r="L264" i="11"/>
  <c r="L530" i="11"/>
  <c r="L706" i="11"/>
  <c r="L758" i="11"/>
  <c r="L773" i="11"/>
  <c r="L859" i="11"/>
  <c r="L936" i="11"/>
  <c r="L964" i="11"/>
  <c r="L987" i="11"/>
  <c r="L1085" i="11"/>
  <c r="L1198" i="11"/>
  <c r="L187" i="11"/>
  <c r="L208" i="11"/>
  <c r="L243" i="11"/>
  <c r="L379" i="11"/>
  <c r="L432" i="11"/>
  <c r="L700" i="11"/>
  <c r="L817" i="11"/>
  <c r="L824" i="11"/>
  <c r="L831" i="11"/>
  <c r="L853" i="11"/>
  <c r="L943" i="11"/>
  <c r="L958" i="11"/>
  <c r="L1001" i="11"/>
  <c r="L1093" i="11"/>
  <c r="L1135" i="11"/>
  <c r="L1185" i="11"/>
  <c r="L1192" i="11"/>
  <c r="L165" i="11"/>
  <c r="L216" i="11"/>
  <c r="L223" i="11"/>
  <c r="L251" i="11"/>
  <c r="L304" i="11"/>
  <c r="L502" i="11"/>
  <c r="L686" i="11"/>
  <c r="L805" i="11"/>
  <c r="L895" i="11"/>
  <c r="L1073" i="11"/>
  <c r="L1080" i="11"/>
  <c r="L1121" i="11"/>
  <c r="L748" i="11"/>
  <c r="L1017" i="11"/>
  <c r="L14" i="11"/>
  <c r="L129" i="11"/>
  <c r="L196" i="11"/>
  <c r="L403" i="11"/>
  <c r="L594" i="11"/>
  <c r="L754" i="11"/>
  <c r="L812" i="11"/>
  <c r="L903" i="11"/>
  <c r="L918" i="11"/>
  <c r="L924" i="11"/>
  <c r="L938" i="11"/>
  <c r="L1023" i="11"/>
  <c r="L1144" i="11"/>
  <c r="L1151" i="11"/>
  <c r="L1200" i="11"/>
  <c r="L1220" i="11"/>
  <c r="L37" i="11"/>
  <c r="L275" i="11"/>
  <c r="L344" i="11"/>
  <c r="L351" i="11"/>
  <c r="L610" i="11"/>
  <c r="L800" i="11"/>
  <c r="L883" i="11"/>
  <c r="L1215" i="11"/>
  <c r="L109" i="11"/>
  <c r="L1176" i="11"/>
  <c r="L1162" i="11"/>
  <c r="L1146" i="11"/>
  <c r="L1061" i="11"/>
  <c r="L726" i="11"/>
  <c r="L450" i="11"/>
  <c r="L443" i="11"/>
  <c r="L1209" i="11"/>
  <c r="L1117" i="11"/>
  <c r="L1110" i="11"/>
  <c r="L1018" i="11"/>
  <c r="L658" i="11"/>
  <c r="L383" i="11"/>
  <c r="L1182" i="11"/>
  <c r="L999" i="11"/>
  <c r="L566" i="11"/>
  <c r="L1032" i="11"/>
  <c r="L870" i="11"/>
  <c r="L807" i="11"/>
  <c r="L102" i="11"/>
  <c r="L1493" i="11"/>
  <c r="L1477" i="11"/>
  <c r="L1461" i="11"/>
  <c r="L1445" i="11"/>
  <c r="L1429" i="11"/>
  <c r="L1413" i="11"/>
  <c r="L1397" i="11"/>
  <c r="L1373" i="11"/>
  <c r="L1341" i="11"/>
  <c r="L1325" i="11"/>
  <c r="L1309" i="11"/>
  <c r="L1293" i="11"/>
  <c r="L1277" i="11"/>
  <c r="L1253" i="11"/>
  <c r="L1237" i="11"/>
  <c r="L1188" i="11"/>
  <c r="L1039" i="11"/>
  <c r="L733" i="11"/>
  <c r="L1508" i="11"/>
  <c r="L1500" i="11"/>
  <c r="L1492" i="11"/>
  <c r="L1484" i="11"/>
  <c r="L1476" i="11"/>
  <c r="L1468" i="11"/>
  <c r="L1460" i="11"/>
  <c r="L1452" i="11"/>
  <c r="L1444" i="11"/>
  <c r="L1436" i="11"/>
  <c r="L1428" i="11"/>
  <c r="L1420" i="11"/>
  <c r="L1412" i="11"/>
  <c r="L1404" i="11"/>
  <c r="L1396" i="11"/>
  <c r="L1388" i="11"/>
  <c r="L1380" i="11"/>
  <c r="L1372" i="11"/>
  <c r="L1364" i="11"/>
  <c r="L1356" i="11"/>
  <c r="L1348" i="11"/>
  <c r="L1340" i="11"/>
  <c r="L1332" i="11"/>
  <c r="L1324" i="11"/>
  <c r="L1316" i="11"/>
  <c r="L1308" i="11"/>
  <c r="L1300" i="11"/>
  <c r="L1292" i="11"/>
  <c r="L1284" i="11"/>
  <c r="L1276" i="11"/>
  <c r="L1268" i="11"/>
  <c r="L1260" i="11"/>
  <c r="L1252" i="11"/>
  <c r="L1244" i="11"/>
  <c r="L1236" i="11"/>
  <c r="L1228" i="11"/>
  <c r="L975" i="11"/>
  <c r="L889" i="11"/>
  <c r="L855" i="11"/>
  <c r="L761" i="11"/>
  <c r="L174" i="11"/>
  <c r="L1501" i="11"/>
  <c r="L1485" i="11"/>
  <c r="L1469" i="11"/>
  <c r="L1453" i="11"/>
  <c r="L1437" i="11"/>
  <c r="L1421" i="11"/>
  <c r="L1405" i="11"/>
  <c r="L1389" i="11"/>
  <c r="L1381" i="11"/>
  <c r="L1365" i="11"/>
  <c r="L1357" i="11"/>
  <c r="L1349" i="11"/>
  <c r="L1333" i="11"/>
  <c r="L1317" i="11"/>
  <c r="L1301" i="11"/>
  <c r="L1285" i="11"/>
  <c r="L1269" i="11"/>
  <c r="L1261" i="11"/>
  <c r="L1245" i="11"/>
  <c r="L1229" i="11"/>
  <c r="L1131" i="11"/>
  <c r="L681" i="11"/>
  <c r="L1507" i="11"/>
  <c r="L1499" i="11"/>
  <c r="L1491" i="11"/>
  <c r="L1483" i="11"/>
  <c r="L1475" i="11"/>
  <c r="L1467" i="11"/>
  <c r="L1459" i="11"/>
  <c r="L1451" i="11"/>
  <c r="L1443" i="11"/>
  <c r="L1435" i="11"/>
  <c r="L1427" i="11"/>
  <c r="L1419" i="11"/>
  <c r="L1411" i="11"/>
  <c r="L1403" i="11"/>
  <c r="L1395" i="11"/>
  <c r="L1387" i="11"/>
  <c r="L1379" i="11"/>
  <c r="L1371" i="11"/>
  <c r="L1363" i="11"/>
  <c r="L1355" i="11"/>
  <c r="L1347" i="11"/>
  <c r="L1339" i="11"/>
  <c r="L1331" i="11"/>
  <c r="L1323" i="11"/>
  <c r="L1315" i="11"/>
  <c r="L1307" i="11"/>
  <c r="L1299" i="11"/>
  <c r="L1291" i="11"/>
  <c r="L1283" i="11"/>
  <c r="L1275" i="11"/>
  <c r="L1267" i="11"/>
  <c r="L1259" i="11"/>
  <c r="L1251" i="11"/>
  <c r="L1243" i="11"/>
  <c r="L1235" i="11"/>
  <c r="L1227" i="11"/>
  <c r="L1115" i="11"/>
  <c r="L1506" i="11"/>
  <c r="L1498" i="11"/>
  <c r="L1490" i="11"/>
  <c r="L1482" i="11"/>
  <c r="L1474" i="11"/>
  <c r="L1466" i="11"/>
  <c r="L1458" i="11"/>
  <c r="L1450" i="11"/>
  <c r="L1442" i="11"/>
  <c r="L1434" i="11"/>
  <c r="L1426" i="11"/>
  <c r="L1418" i="11"/>
  <c r="L1410" i="11"/>
  <c r="L1402" i="11"/>
  <c r="L1394" i="11"/>
  <c r="L1165" i="11"/>
  <c r="L1157" i="11"/>
  <c r="L995" i="11"/>
  <c r="L909" i="11"/>
  <c r="L1156" i="11"/>
  <c r="L1099" i="11"/>
  <c r="L1211" i="11"/>
  <c r="L971" i="11"/>
  <c r="L713" i="11"/>
  <c r="L1497" i="11"/>
  <c r="L1489" i="11"/>
  <c r="L1473" i="11"/>
  <c r="L1465" i="11"/>
  <c r="L1457" i="11"/>
  <c r="L1449" i="11"/>
  <c r="L1441" i="11"/>
  <c r="L1433" i="11"/>
  <c r="L1425" i="11"/>
  <c r="L1409" i="11"/>
  <c r="L1401" i="11"/>
  <c r="L1393" i="11"/>
  <c r="L1385" i="11"/>
  <c r="L1377" i="11"/>
  <c r="L1369" i="11"/>
  <c r="L1361" i="11"/>
  <c r="L1345" i="11"/>
  <c r="L1337" i="11"/>
  <c r="L1329" i="11"/>
  <c r="L1321" i="11"/>
  <c r="L1313" i="11"/>
  <c r="L1305" i="11"/>
  <c r="L1297" i="11"/>
  <c r="L1281" i="11"/>
  <c r="L1273" i="11"/>
  <c r="L1265" i="11"/>
  <c r="L1257" i="11"/>
  <c r="L1249" i="11"/>
  <c r="L1241" i="11"/>
  <c r="L1233" i="11"/>
  <c r="L1193" i="11"/>
  <c r="L1187" i="11"/>
  <c r="L1181" i="11"/>
  <c r="L1161" i="11"/>
  <c r="L1136" i="11"/>
  <c r="L1123" i="11"/>
  <c r="L1103" i="11"/>
  <c r="L1058" i="11"/>
  <c r="L1044" i="11"/>
  <c r="L984" i="11"/>
  <c r="L963" i="11"/>
  <c r="L956" i="11"/>
  <c r="L948" i="11"/>
  <c r="L908" i="11"/>
  <c r="L888" i="11"/>
  <c r="L876" i="11"/>
  <c r="L836" i="11"/>
  <c r="L732" i="11"/>
  <c r="L718" i="11"/>
  <c r="L630" i="11"/>
  <c r="L578" i="11"/>
  <c r="L482" i="11"/>
  <c r="L392" i="11"/>
  <c r="L371" i="11"/>
  <c r="L336" i="11"/>
  <c r="L315" i="11"/>
  <c r="L255" i="11"/>
  <c r="L89" i="11"/>
  <c r="L66" i="11"/>
  <c r="L1205" i="11"/>
  <c r="L1199" i="11"/>
  <c r="L1167" i="11"/>
  <c r="L1147" i="11"/>
  <c r="L1141" i="11"/>
  <c r="L1069" i="11"/>
  <c r="L1063" i="11"/>
  <c r="L1043" i="11"/>
  <c r="L1036" i="11"/>
  <c r="L989" i="11"/>
  <c r="L968" i="11"/>
  <c r="L914" i="11"/>
  <c r="L894" i="11"/>
  <c r="L802" i="11"/>
  <c r="L781" i="11"/>
  <c r="L738" i="11"/>
  <c r="L674" i="11"/>
  <c r="L622" i="11"/>
  <c r="L466" i="11"/>
  <c r="L363" i="11"/>
  <c r="L356" i="11"/>
  <c r="L328" i="11"/>
  <c r="L95" i="11"/>
  <c r="L42" i="11"/>
  <c r="L1222" i="11"/>
  <c r="L1210" i="11"/>
  <c r="L1204" i="11"/>
  <c r="L1159" i="11"/>
  <c r="L1145" i="11"/>
  <c r="L1140" i="11"/>
  <c r="L1127" i="11"/>
  <c r="L1087" i="11"/>
  <c r="L1074" i="11"/>
  <c r="L1068" i="11"/>
  <c r="L1013" i="11"/>
  <c r="L994" i="11"/>
  <c r="L982" i="11"/>
  <c r="L925" i="11"/>
  <c r="L913" i="11"/>
  <c r="L867" i="11"/>
  <c r="L860" i="11"/>
  <c r="L847" i="11"/>
  <c r="L841" i="11"/>
  <c r="L786" i="11"/>
  <c r="L701" i="11"/>
  <c r="L694" i="11"/>
  <c r="L642" i="11"/>
  <c r="L546" i="11"/>
  <c r="L494" i="11"/>
  <c r="L175" i="11"/>
  <c r="L55" i="11"/>
  <c r="L48" i="11"/>
  <c r="L1504" i="11"/>
  <c r="L1496" i="11"/>
  <c r="L1488" i="11"/>
  <c r="L1480" i="11"/>
  <c r="L1472" i="11"/>
  <c r="L1464" i="11"/>
  <c r="L1456" i="11"/>
  <c r="L1448" i="11"/>
  <c r="L1440" i="11"/>
  <c r="L1432" i="11"/>
  <c r="L1424" i="11"/>
  <c r="L1416" i="11"/>
  <c r="L1408" i="11"/>
  <c r="L1400" i="11"/>
  <c r="L1392" i="11"/>
  <c r="L1384" i="11"/>
  <c r="L1376" i="11"/>
  <c r="L1368" i="11"/>
  <c r="L1360" i="11"/>
  <c r="L1352" i="11"/>
  <c r="L1344" i="11"/>
  <c r="L1336" i="11"/>
  <c r="L1328" i="11"/>
  <c r="L1320" i="11"/>
  <c r="L1312" i="11"/>
  <c r="L1304" i="11"/>
  <c r="L1296" i="11"/>
  <c r="L1288" i="11"/>
  <c r="L1280" i="11"/>
  <c r="L1272" i="11"/>
  <c r="L1264" i="11"/>
  <c r="L1256" i="11"/>
  <c r="L1248" i="11"/>
  <c r="L1240" i="11"/>
  <c r="L1232" i="11"/>
  <c r="L1224" i="11"/>
  <c r="L1214" i="11"/>
  <c r="L1203" i="11"/>
  <c r="L1179" i="11"/>
  <c r="L1173" i="11"/>
  <c r="L1149" i="11"/>
  <c r="L1108" i="11"/>
  <c r="L1077" i="11"/>
  <c r="L1071" i="11"/>
  <c r="L1066" i="11"/>
  <c r="L1054" i="11"/>
  <c r="L1041" i="11"/>
  <c r="L1028" i="11"/>
  <c r="L1015" i="11"/>
  <c r="L980" i="11"/>
  <c r="L973" i="11"/>
  <c r="L960" i="11"/>
  <c r="L941" i="11"/>
  <c r="L929" i="11"/>
  <c r="L911" i="11"/>
  <c r="L899" i="11"/>
  <c r="L846" i="11"/>
  <c r="L827" i="11"/>
  <c r="L822" i="11"/>
  <c r="L764" i="11"/>
  <c r="L745" i="11"/>
  <c r="L697" i="11"/>
  <c r="L690" i="11"/>
  <c r="L684" i="11"/>
  <c r="L662" i="11"/>
  <c r="L598" i="11"/>
  <c r="L534" i="11"/>
  <c r="L470" i="11"/>
  <c r="L435" i="11"/>
  <c r="L415" i="11"/>
  <c r="L408" i="11"/>
  <c r="L388" i="11"/>
  <c r="L368" i="11"/>
  <c r="L307" i="11"/>
  <c r="L287" i="11"/>
  <c r="L280" i="11"/>
  <c r="L260" i="11"/>
  <c r="L240" i="11"/>
  <c r="L179" i="11"/>
  <c r="L143" i="11"/>
  <c r="L135" i="11"/>
  <c r="L61" i="11"/>
  <c r="L47" i="11"/>
  <c r="L33" i="11"/>
  <c r="L27" i="11"/>
  <c r="L1503" i="11"/>
  <c r="L1495" i="11"/>
  <c r="L1487" i="11"/>
  <c r="L1479" i="11"/>
  <c r="L1471" i="11"/>
  <c r="L1463" i="11"/>
  <c r="L1455" i="11"/>
  <c r="L1447" i="11"/>
  <c r="L1439" i="11"/>
  <c r="L1431" i="11"/>
  <c r="L1423" i="11"/>
  <c r="L1415" i="11"/>
  <c r="L1407" i="11"/>
  <c r="L1399" i="11"/>
  <c r="L1391" i="11"/>
  <c r="L1383" i="11"/>
  <c r="L1375" i="11"/>
  <c r="L1367" i="11"/>
  <c r="L1359" i="11"/>
  <c r="L1351" i="11"/>
  <c r="L1343" i="11"/>
  <c r="L1335" i="11"/>
  <c r="L1327" i="11"/>
  <c r="L1319" i="11"/>
  <c r="L1311" i="11"/>
  <c r="L1303" i="11"/>
  <c r="L1295" i="11"/>
  <c r="L1287" i="11"/>
  <c r="L1279" i="11"/>
  <c r="L1271" i="11"/>
  <c r="L1263" i="11"/>
  <c r="L1255" i="11"/>
  <c r="L1247" i="11"/>
  <c r="L1239" i="11"/>
  <c r="L1231" i="11"/>
  <c r="L1219" i="11"/>
  <c r="L1208" i="11"/>
  <c r="L1183" i="11"/>
  <c r="L1178" i="11"/>
  <c r="L1172" i="11"/>
  <c r="L1166" i="11"/>
  <c r="L1160" i="11"/>
  <c r="L1126" i="11"/>
  <c r="L1088" i="11"/>
  <c r="L1083" i="11"/>
  <c r="L1053" i="11"/>
  <c r="L1047" i="11"/>
  <c r="L1033" i="11"/>
  <c r="L1027" i="11"/>
  <c r="L1020" i="11"/>
  <c r="L1003" i="11"/>
  <c r="L985" i="11"/>
  <c r="L979" i="11"/>
  <c r="L953" i="11"/>
  <c r="L928" i="11"/>
  <c r="L916" i="11"/>
  <c r="L904" i="11"/>
  <c r="L886" i="11"/>
  <c r="L862" i="11"/>
  <c r="L839" i="11"/>
  <c r="L832" i="11"/>
  <c r="L798" i="11"/>
  <c r="L750" i="11"/>
  <c r="L626" i="11"/>
  <c r="L562" i="11"/>
  <c r="L498" i="11"/>
  <c r="L120" i="11"/>
  <c r="L10" i="11"/>
  <c r="M10" i="11" s="1"/>
  <c r="L9" i="11"/>
  <c r="M9" i="11" s="1"/>
  <c r="L19" i="11"/>
  <c r="L29" i="11"/>
  <c r="L53" i="11"/>
  <c r="L77" i="11"/>
  <c r="L86" i="11"/>
  <c r="L91" i="11"/>
  <c r="L104" i="11"/>
  <c r="L108" i="11"/>
  <c r="L141" i="11"/>
  <c r="L156" i="11"/>
  <c r="L171" i="11"/>
  <c r="L176" i="11"/>
  <c r="L15" i="11"/>
  <c r="L39" i="11"/>
  <c r="L49" i="11"/>
  <c r="L63" i="11"/>
  <c r="L73" i="11"/>
  <c r="L82" i="11"/>
  <c r="L96" i="11"/>
  <c r="L100" i="11"/>
  <c r="L113" i="11"/>
  <c r="L117" i="11"/>
  <c r="L122" i="11"/>
  <c r="L137" i="11"/>
  <c r="L147" i="11"/>
  <c r="L162" i="11"/>
  <c r="L181" i="11"/>
  <c r="L185" i="11"/>
  <c r="L189" i="11"/>
  <c r="L193" i="11"/>
  <c r="L197" i="11"/>
  <c r="L201" i="11"/>
  <c r="L205" i="11"/>
  <c r="L209" i="11"/>
  <c r="L213" i="11"/>
  <c r="L217" i="11"/>
  <c r="L221" i="11"/>
  <c r="L225" i="11"/>
  <c r="L229" i="11"/>
  <c r="L233" i="11"/>
  <c r="L237" i="11"/>
  <c r="L241" i="11"/>
  <c r="L245" i="11"/>
  <c r="L249" i="11"/>
  <c r="L253" i="11"/>
  <c r="L257" i="11"/>
  <c r="L261" i="11"/>
  <c r="L265" i="11"/>
  <c r="L269" i="11"/>
  <c r="L273" i="11"/>
  <c r="L277" i="11"/>
  <c r="L281" i="11"/>
  <c r="L285" i="11"/>
  <c r="L289" i="11"/>
  <c r="L293" i="11"/>
  <c r="L297" i="11"/>
  <c r="L301" i="11"/>
  <c r="L305" i="11"/>
  <c r="L309" i="11"/>
  <c r="L313" i="11"/>
  <c r="L317" i="11"/>
  <c r="L321" i="11"/>
  <c r="L325" i="11"/>
  <c r="L329" i="11"/>
  <c r="L333" i="11"/>
  <c r="L337" i="11"/>
  <c r="L341" i="11"/>
  <c r="L345" i="11"/>
  <c r="L349" i="11"/>
  <c r="L353" i="11"/>
  <c r="L357" i="11"/>
  <c r="L361" i="11"/>
  <c r="L365" i="11"/>
  <c r="L369" i="11"/>
  <c r="L373" i="11"/>
  <c r="L377" i="11"/>
  <c r="L381" i="11"/>
  <c r="L385" i="11"/>
  <c r="L389" i="11"/>
  <c r="L393" i="11"/>
  <c r="L397" i="11"/>
  <c r="L401" i="11"/>
  <c r="L405" i="11"/>
  <c r="L409" i="11"/>
  <c r="L413" i="11"/>
  <c r="L417" i="11"/>
  <c r="L421" i="11"/>
  <c r="L425" i="11"/>
  <c r="L429" i="11"/>
  <c r="L433" i="11"/>
  <c r="L437" i="11"/>
  <c r="L441" i="11"/>
  <c r="L445" i="11"/>
  <c r="L11" i="11"/>
  <c r="L25" i="11"/>
  <c r="L30" i="11"/>
  <c r="L35" i="11"/>
  <c r="L45" i="11"/>
  <c r="L54" i="11"/>
  <c r="L59" i="11"/>
  <c r="L69" i="11"/>
  <c r="L78" i="11"/>
  <c r="L87" i="11"/>
  <c r="L92" i="11"/>
  <c r="L105" i="11"/>
  <c r="L21" i="11"/>
  <c r="L50" i="11"/>
  <c r="L74" i="11"/>
  <c r="L83" i="11"/>
  <c r="L97" i="11"/>
  <c r="L101" i="11"/>
  <c r="L114" i="11"/>
  <c r="L123" i="11"/>
  <c r="L128" i="11"/>
  <c r="L148" i="11"/>
  <c r="L163" i="11"/>
  <c r="L182" i="11"/>
  <c r="L186" i="11"/>
  <c r="L190" i="11"/>
  <c r="L194" i="11"/>
  <c r="L198" i="11"/>
  <c r="L202" i="11"/>
  <c r="L206" i="11"/>
  <c r="L210" i="11"/>
  <c r="L214" i="11"/>
  <c r="L218" i="11"/>
  <c r="L222" i="11"/>
  <c r="L226" i="11"/>
  <c r="L230" i="11"/>
  <c r="L234" i="11"/>
  <c r="L238" i="11"/>
  <c r="L242" i="11"/>
  <c r="L246" i="11"/>
  <c r="L250" i="11"/>
  <c r="L254" i="11"/>
  <c r="L258" i="11"/>
  <c r="L262" i="11"/>
  <c r="L266" i="11"/>
  <c r="L270" i="11"/>
  <c r="L274" i="11"/>
  <c r="L278" i="11"/>
  <c r="L282" i="11"/>
  <c r="L286" i="11"/>
  <c r="L290" i="11"/>
  <c r="L294" i="11"/>
  <c r="L298" i="11"/>
  <c r="L302" i="11"/>
  <c r="L306" i="11"/>
  <c r="L310" i="11"/>
  <c r="L314" i="11"/>
  <c r="L318" i="11"/>
  <c r="L322" i="11"/>
  <c r="L326" i="11"/>
  <c r="L330" i="11"/>
  <c r="L334" i="11"/>
  <c r="L338" i="11"/>
  <c r="L342" i="11"/>
  <c r="L346" i="11"/>
  <c r="L350" i="11"/>
  <c r="L354" i="11"/>
  <c r="L358" i="11"/>
  <c r="L362" i="11"/>
  <c r="L366" i="11"/>
  <c r="L370" i="11"/>
  <c r="L374" i="11"/>
  <c r="L378" i="11"/>
  <c r="L382" i="11"/>
  <c r="L386" i="11"/>
  <c r="L390" i="11"/>
  <c r="L394" i="11"/>
  <c r="L398" i="11"/>
  <c r="L402" i="11"/>
  <c r="L406" i="11"/>
  <c r="L410" i="11"/>
  <c r="L414" i="11"/>
  <c r="L418" i="11"/>
  <c r="L422" i="11"/>
  <c r="L426" i="11"/>
  <c r="L430" i="11"/>
  <c r="L434" i="11"/>
  <c r="L438" i="11"/>
  <c r="L442" i="11"/>
  <c r="L22" i="11"/>
  <c r="L51" i="11"/>
  <c r="L57" i="11"/>
  <c r="L93" i="11"/>
  <c r="L115" i="11"/>
  <c r="L149" i="11"/>
  <c r="L160" i="11"/>
  <c r="L177" i="11"/>
  <c r="L448" i="11"/>
  <c r="L452" i="11"/>
  <c r="L456" i="11"/>
  <c r="L460" i="11"/>
  <c r="L464" i="11"/>
  <c r="L468" i="11"/>
  <c r="L472" i="11"/>
  <c r="L476" i="11"/>
  <c r="L480" i="11"/>
  <c r="L484" i="11"/>
  <c r="L488" i="11"/>
  <c r="L492" i="11"/>
  <c r="L496" i="11"/>
  <c r="L500" i="11"/>
  <c r="L504" i="11"/>
  <c r="L508" i="11"/>
  <c r="L512" i="11"/>
  <c r="L516" i="11"/>
  <c r="L520" i="11"/>
  <c r="L524" i="11"/>
  <c r="L528" i="11"/>
  <c r="L532" i="11"/>
  <c r="L536" i="11"/>
  <c r="L540" i="11"/>
  <c r="L544" i="11"/>
  <c r="L548" i="11"/>
  <c r="L552" i="11"/>
  <c r="L556" i="11"/>
  <c r="L560" i="11"/>
  <c r="L564" i="11"/>
  <c r="L568" i="11"/>
  <c r="L572" i="11"/>
  <c r="L576" i="11"/>
  <c r="L580" i="11"/>
  <c r="L584" i="11"/>
  <c r="L588" i="11"/>
  <c r="L592" i="11"/>
  <c r="L596" i="11"/>
  <c r="L600" i="11"/>
  <c r="L604" i="11"/>
  <c r="L608" i="11"/>
  <c r="L612" i="11"/>
  <c r="L616" i="11"/>
  <c r="L620" i="11"/>
  <c r="L624" i="11"/>
  <c r="L628" i="11"/>
  <c r="L632" i="11"/>
  <c r="L636" i="11"/>
  <c r="L640" i="11"/>
  <c r="L644" i="11"/>
  <c r="L648" i="11"/>
  <c r="L652" i="11"/>
  <c r="L656" i="11"/>
  <c r="L660" i="11"/>
  <c r="L664" i="11"/>
  <c r="L668" i="11"/>
  <c r="L672" i="11"/>
  <c r="L676" i="11"/>
  <c r="L692" i="11"/>
  <c r="L708" i="11"/>
  <c r="L724" i="11"/>
  <c r="L740" i="11"/>
  <c r="L756" i="11"/>
  <c r="L766" i="11"/>
  <c r="L770" i="11"/>
  <c r="L788" i="11"/>
  <c r="L792" i="11"/>
  <c r="L17" i="11"/>
  <c r="L46" i="11"/>
  <c r="L75" i="11"/>
  <c r="L81" i="11"/>
  <c r="L99" i="11"/>
  <c r="L121" i="11"/>
  <c r="L132" i="11"/>
  <c r="L144" i="11"/>
  <c r="L155" i="11"/>
  <c r="L172" i="11"/>
  <c r="L183" i="11"/>
  <c r="L188" i="11"/>
  <c r="L199" i="11"/>
  <c r="L204" i="11"/>
  <c r="L215" i="11"/>
  <c r="L220" i="11"/>
  <c r="L231" i="11"/>
  <c r="L236" i="11"/>
  <c r="L247" i="11"/>
  <c r="L252" i="11"/>
  <c r="L263" i="11"/>
  <c r="L268" i="11"/>
  <c r="L279" i="11"/>
  <c r="L284" i="11"/>
  <c r="L295" i="11"/>
  <c r="L300" i="11"/>
  <c r="L311" i="11"/>
  <c r="L316" i="11"/>
  <c r="L327" i="11"/>
  <c r="L332" i="11"/>
  <c r="L343" i="11"/>
  <c r="L348" i="11"/>
  <c r="L359" i="11"/>
  <c r="L364" i="11"/>
  <c r="L375" i="11"/>
  <c r="L380" i="11"/>
  <c r="L391" i="11"/>
  <c r="L396" i="11"/>
  <c r="L407" i="11"/>
  <c r="L412" i="11"/>
  <c r="L423" i="11"/>
  <c r="L428" i="11"/>
  <c r="L439" i="11"/>
  <c r="L444" i="11"/>
  <c r="L682" i="11"/>
  <c r="L698" i="11"/>
  <c r="L714" i="11"/>
  <c r="L730" i="11"/>
  <c r="L746" i="11"/>
  <c r="L762" i="11"/>
  <c r="L775" i="11"/>
  <c r="L784" i="11"/>
  <c r="L797" i="11"/>
  <c r="L801" i="11"/>
  <c r="L814" i="11"/>
  <c r="L828" i="11"/>
  <c r="L837" i="11"/>
  <c r="L842" i="11"/>
  <c r="L864" i="11"/>
  <c r="L878" i="11"/>
  <c r="L887" i="11"/>
  <c r="L892" i="11"/>
  <c r="L906" i="11"/>
  <c r="L920" i="11"/>
  <c r="L23" i="11"/>
  <c r="L41" i="11"/>
  <c r="L70" i="11"/>
  <c r="L106" i="11"/>
  <c r="L111" i="11"/>
  <c r="L116" i="11"/>
  <c r="L139" i="11"/>
  <c r="L178" i="11"/>
  <c r="L449" i="11"/>
  <c r="L453" i="11"/>
  <c r="L457" i="11"/>
  <c r="L461" i="11"/>
  <c r="L465" i="11"/>
  <c r="L469" i="11"/>
  <c r="L473" i="11"/>
  <c r="L477" i="11"/>
  <c r="L481" i="11"/>
  <c r="L485" i="11"/>
  <c r="L489" i="11"/>
  <c r="L493" i="11"/>
  <c r="L497" i="11"/>
  <c r="L501" i="11"/>
  <c r="L505" i="11"/>
  <c r="L509" i="11"/>
  <c r="L513" i="11"/>
  <c r="L517" i="11"/>
  <c r="L521" i="11"/>
  <c r="L525" i="11"/>
  <c r="L529" i="11"/>
  <c r="L533" i="11"/>
  <c r="L537" i="11"/>
  <c r="L541" i="11"/>
  <c r="L545" i="11"/>
  <c r="L549" i="11"/>
  <c r="L553" i="11"/>
  <c r="L557" i="11"/>
  <c r="L561" i="11"/>
  <c r="L565" i="11"/>
  <c r="L569" i="11"/>
  <c r="L573" i="11"/>
  <c r="L577" i="11"/>
  <c r="L581" i="11"/>
  <c r="L585" i="11"/>
  <c r="L589" i="11"/>
  <c r="L593" i="11"/>
  <c r="L597" i="11"/>
  <c r="L601" i="11"/>
  <c r="L605" i="11"/>
  <c r="L609" i="11"/>
  <c r="L613" i="11"/>
  <c r="L617" i="11"/>
  <c r="L621" i="11"/>
  <c r="L625" i="11"/>
  <c r="L629" i="11"/>
  <c r="L633" i="11"/>
  <c r="L637" i="11"/>
  <c r="L641" i="11"/>
  <c r="L645" i="11"/>
  <c r="L649" i="11"/>
  <c r="L653" i="11"/>
  <c r="L657" i="11"/>
  <c r="L661" i="11"/>
  <c r="L665" i="11"/>
  <c r="L669" i="11"/>
  <c r="L673" i="11"/>
  <c r="L688" i="11"/>
  <c r="L704" i="11"/>
  <c r="L720" i="11"/>
  <c r="L736" i="11"/>
  <c r="L752" i="11"/>
  <c r="L767" i="11"/>
  <c r="L780" i="11"/>
  <c r="L789" i="11"/>
  <c r="L793" i="11"/>
  <c r="L806" i="11"/>
  <c r="L38" i="11"/>
  <c r="L67" i="11"/>
  <c r="L79" i="11"/>
  <c r="L85" i="11"/>
  <c r="L103" i="11"/>
  <c r="L119" i="11"/>
  <c r="L130" i="11"/>
  <c r="L170" i="11"/>
  <c r="L447" i="11"/>
  <c r="L451" i="11"/>
  <c r="L455" i="11"/>
  <c r="L459" i="11"/>
  <c r="L463" i="11"/>
  <c r="L467" i="11"/>
  <c r="L471" i="11"/>
  <c r="L475" i="11"/>
  <c r="L479" i="11"/>
  <c r="L483" i="11"/>
  <c r="L487" i="11"/>
  <c r="L491" i="11"/>
  <c r="L495" i="11"/>
  <c r="L499" i="11"/>
  <c r="L503" i="11"/>
  <c r="L507" i="11"/>
  <c r="L511" i="11"/>
  <c r="L515" i="11"/>
  <c r="L519" i="11"/>
  <c r="L523" i="11"/>
  <c r="L527" i="11"/>
  <c r="L531" i="11"/>
  <c r="L535" i="11"/>
  <c r="L539" i="11"/>
  <c r="L543" i="11"/>
  <c r="L547" i="11"/>
  <c r="L551" i="11"/>
  <c r="L555" i="11"/>
  <c r="L559" i="11"/>
  <c r="L563" i="11"/>
  <c r="L567" i="11"/>
  <c r="L571" i="11"/>
  <c r="L575" i="11"/>
  <c r="L579" i="11"/>
  <c r="L583" i="11"/>
  <c r="L587" i="11"/>
  <c r="L591" i="11"/>
  <c r="L595" i="11"/>
  <c r="L599" i="11"/>
  <c r="L603" i="11"/>
  <c r="L607" i="11"/>
  <c r="L611" i="11"/>
  <c r="L615" i="11"/>
  <c r="L619" i="11"/>
  <c r="L623" i="11"/>
  <c r="L627" i="11"/>
  <c r="L631" i="11"/>
  <c r="L635" i="11"/>
  <c r="L639" i="11"/>
  <c r="L643" i="11"/>
  <c r="L647" i="11"/>
  <c r="L651" i="11"/>
  <c r="L655" i="11"/>
  <c r="L659" i="11"/>
  <c r="L663" i="11"/>
  <c r="L667" i="11"/>
  <c r="L671" i="11"/>
  <c r="L675" i="11"/>
  <c r="L680" i="11"/>
  <c r="L696" i="11"/>
  <c r="L712" i="11"/>
  <c r="L728" i="11"/>
  <c r="L744" i="11"/>
  <c r="L760" i="11"/>
  <c r="L765" i="11"/>
  <c r="L769" i="11"/>
  <c r="L782" i="11"/>
  <c r="L791" i="11"/>
  <c r="L43" i="11"/>
  <c r="L98" i="11"/>
  <c r="L125" i="11"/>
  <c r="L184" i="11"/>
  <c r="L219" i="11"/>
  <c r="L248" i="11"/>
  <c r="L283" i="11"/>
  <c r="L312" i="11"/>
  <c r="L347" i="11"/>
  <c r="L376" i="11"/>
  <c r="L411" i="11"/>
  <c r="L440" i="11"/>
  <c r="L446" i="11"/>
  <c r="L478" i="11"/>
  <c r="L510" i="11"/>
  <c r="L542" i="11"/>
  <c r="L574" i="11"/>
  <c r="L606" i="11"/>
  <c r="L638" i="11"/>
  <c r="L670" i="11"/>
  <c r="L702" i="11"/>
  <c r="L734" i="11"/>
  <c r="L777" i="11"/>
  <c r="L809" i="11"/>
  <c r="L833" i="11"/>
  <c r="L838" i="11"/>
  <c r="L848" i="11"/>
  <c r="L857" i="11"/>
  <c r="L866" i="11"/>
  <c r="L871" i="11"/>
  <c r="L896" i="11"/>
  <c r="L926" i="11"/>
  <c r="L940" i="11"/>
  <c r="L955" i="11"/>
  <c r="L965" i="11"/>
  <c r="L976" i="11"/>
  <c r="L981" i="11"/>
  <c r="L991" i="11"/>
  <c r="L996" i="11"/>
  <c r="L1005" i="11"/>
  <c r="L1024" i="11"/>
  <c r="L1051" i="11"/>
  <c r="L1065" i="11"/>
  <c r="L1075" i="11"/>
  <c r="L1089" i="11"/>
  <c r="L1095" i="11"/>
  <c r="L1100" i="11"/>
  <c r="L1119" i="11"/>
  <c r="L1124" i="11"/>
  <c r="L1128" i="11"/>
  <c r="L1143" i="11"/>
  <c r="L1148" i="11"/>
  <c r="L18" i="11"/>
  <c r="L71" i="11"/>
  <c r="L107" i="11"/>
  <c r="L133" i="11"/>
  <c r="L140" i="11"/>
  <c r="L203" i="11"/>
  <c r="L232" i="11"/>
  <c r="L267" i="11"/>
  <c r="L296" i="11"/>
  <c r="L331" i="11"/>
  <c r="L360" i="11"/>
  <c r="L395" i="11"/>
  <c r="L424" i="11"/>
  <c r="L454" i="11"/>
  <c r="L486" i="11"/>
  <c r="L518" i="11"/>
  <c r="L550" i="11"/>
  <c r="L582" i="11"/>
  <c r="L614" i="11"/>
  <c r="L646" i="11"/>
  <c r="L678" i="11"/>
  <c r="L710" i="11"/>
  <c r="L742" i="11"/>
  <c r="L768" i="11"/>
  <c r="L778" i="11"/>
  <c r="L790" i="11"/>
  <c r="L796" i="11"/>
  <c r="L810" i="11"/>
  <c r="L820" i="11"/>
  <c r="L830" i="11"/>
  <c r="L834" i="11"/>
  <c r="L849" i="11"/>
  <c r="L858" i="11"/>
  <c r="L872" i="11"/>
  <c r="L882" i="11"/>
  <c r="L902" i="11"/>
  <c r="L907" i="11"/>
  <c r="L922" i="11"/>
  <c r="L927" i="11"/>
  <c r="L932" i="11"/>
  <c r="L951" i="11"/>
  <c r="L977" i="11"/>
  <c r="L992" i="11"/>
  <c r="L997" i="11"/>
  <c r="L1011" i="11"/>
  <c r="L1025" i="11"/>
  <c r="L1031" i="11"/>
  <c r="L1052" i="11"/>
  <c r="L1076" i="11"/>
  <c r="L1096" i="11"/>
  <c r="L1120" i="11"/>
  <c r="L1125" i="11"/>
  <c r="L1129" i="11"/>
  <c r="L13" i="11"/>
  <c r="L65" i="11"/>
  <c r="L154" i="11"/>
  <c r="L173" i="11"/>
  <c r="L180" i="11"/>
  <c r="L192" i="11"/>
  <c r="L227" i="11"/>
  <c r="L239" i="11"/>
  <c r="L244" i="11"/>
  <c r="L256" i="11"/>
  <c r="L291" i="11"/>
  <c r="L303" i="11"/>
  <c r="L308" i="11"/>
  <c r="L320" i="11"/>
  <c r="L355" i="11"/>
  <c r="L367" i="11"/>
  <c r="L372" i="11"/>
  <c r="L384" i="11"/>
  <c r="L419" i="11"/>
  <c r="L431" i="11"/>
  <c r="L436" i="11"/>
  <c r="L474" i="11"/>
  <c r="L506" i="11"/>
  <c r="L538" i="11"/>
  <c r="L570" i="11"/>
  <c r="L602" i="11"/>
  <c r="L634" i="11"/>
  <c r="L666" i="11"/>
  <c r="L774" i="11"/>
  <c r="L785" i="11"/>
  <c r="L816" i="11"/>
  <c r="L840" i="11"/>
  <c r="L854" i="11"/>
  <c r="L863" i="11"/>
  <c r="L868" i="11"/>
  <c r="L898" i="11"/>
  <c r="L912" i="11"/>
  <c r="L942" i="11"/>
  <c r="L947" i="11"/>
  <c r="L957" i="11"/>
  <c r="L967" i="11"/>
  <c r="L988" i="11"/>
  <c r="L1007" i="11"/>
  <c r="L1016" i="11"/>
  <c r="L1021" i="11"/>
  <c r="L1037" i="11"/>
  <c r="L1048" i="11"/>
  <c r="L1057" i="11"/>
  <c r="L1072" i="11"/>
  <c r="L1081" i="11"/>
  <c r="L1102" i="11"/>
  <c r="L1111" i="11"/>
  <c r="L1116" i="11"/>
  <c r="L62" i="11"/>
  <c r="L157" i="11"/>
  <c r="L164" i="11"/>
  <c r="L195" i="11"/>
  <c r="L207" i="11"/>
  <c r="L212" i="11"/>
  <c r="L224" i="11"/>
  <c r="L259" i="11"/>
  <c r="L271" i="11"/>
  <c r="L276" i="11"/>
  <c r="L288" i="11"/>
  <c r="L323" i="11"/>
  <c r="L335" i="11"/>
  <c r="L340" i="11"/>
  <c r="L352" i="11"/>
  <c r="L387" i="11"/>
  <c r="L399" i="11"/>
  <c r="L404" i="11"/>
  <c r="L416" i="11"/>
  <c r="L458" i="11"/>
  <c r="L490" i="11"/>
  <c r="L522" i="11"/>
  <c r="L554" i="11"/>
  <c r="L586" i="11"/>
  <c r="L618" i="11"/>
  <c r="L650" i="11"/>
  <c r="L772" i="11"/>
  <c r="L794" i="11"/>
  <c r="L799" i="11"/>
  <c r="L804" i="11"/>
  <c r="L813" i="11"/>
  <c r="L818" i="11"/>
  <c r="L843" i="11"/>
  <c r="L852" i="11"/>
  <c r="L875" i="11"/>
  <c r="L880" i="11"/>
  <c r="L890" i="11"/>
  <c r="L900" i="11"/>
  <c r="L910" i="11"/>
  <c r="L930" i="11"/>
  <c r="L935" i="11"/>
  <c r="L944" i="11"/>
  <c r="L949" i="11"/>
  <c r="L959" i="11"/>
  <c r="L969" i="11"/>
  <c r="L1000" i="11"/>
  <c r="L1009" i="11"/>
  <c r="L1029" i="11"/>
  <c r="L1040" i="11"/>
  <c r="L1045" i="11"/>
  <c r="L1055" i="11"/>
  <c r="L1060" i="11"/>
  <c r="L1079" i="11"/>
  <c r="L1084" i="11"/>
  <c r="L1104" i="11"/>
  <c r="L1109" i="11"/>
  <c r="L1113" i="11"/>
  <c r="L1133" i="11"/>
  <c r="L1152" i="11"/>
  <c r="L1158" i="11"/>
  <c r="L1168" i="11"/>
  <c r="L1180" i="11"/>
  <c r="L1184" i="11"/>
  <c r="L1190" i="11"/>
  <c r="L1201" i="11"/>
  <c r="L1207" i="11"/>
  <c r="L1212" i="11"/>
  <c r="L1216" i="11"/>
  <c r="L1221" i="11"/>
  <c r="L1225" i="11"/>
  <c r="L1262" i="11"/>
  <c r="L1230" i="11"/>
  <c r="L1223" i="11"/>
  <c r="L1213" i="11"/>
  <c r="L1195" i="11"/>
  <c r="L1189" i="11"/>
  <c r="L1177" i="11"/>
  <c r="L1171" i="11"/>
  <c r="L1153" i="11"/>
  <c r="L1142" i="11"/>
  <c r="L1137" i="11"/>
  <c r="L1132" i="11"/>
  <c r="L1112" i="11"/>
  <c r="L1101" i="11"/>
  <c r="L1082" i="11"/>
  <c r="L1064" i="11"/>
  <c r="L1059" i="11"/>
  <c r="L1008" i="11"/>
  <c r="L990" i="11"/>
  <c r="L952" i="11"/>
  <c r="L939" i="11"/>
  <c r="L934" i="11"/>
  <c r="L874" i="11"/>
  <c r="L856" i="11"/>
  <c r="L850" i="11"/>
  <c r="L826" i="11"/>
  <c r="L821" i="11"/>
  <c r="L815" i="11"/>
  <c r="L808" i="11"/>
  <c r="L803" i="11"/>
  <c r="L776" i="11"/>
  <c r="L729" i="11"/>
  <c r="L722" i="11"/>
  <c r="L716" i="11"/>
  <c r="L654" i="11"/>
  <c r="L590" i="11"/>
  <c r="L526" i="11"/>
  <c r="L462" i="11"/>
  <c r="L427" i="11"/>
  <c r="L420" i="11"/>
  <c r="L400" i="11"/>
  <c r="L339" i="11"/>
  <c r="L319" i="11"/>
  <c r="L299" i="11"/>
  <c r="L292" i="11"/>
  <c r="L272" i="11"/>
  <c r="L211" i="11"/>
  <c r="L191" i="11"/>
  <c r="L169" i="11"/>
  <c r="L90" i="11"/>
  <c r="L1196" i="11"/>
  <c r="L1163" i="11"/>
  <c r="L1019" i="11"/>
  <c r="L915" i="11"/>
  <c r="L905" i="11"/>
  <c r="L885" i="11"/>
  <c r="L861" i="11"/>
  <c r="L823" i="11"/>
  <c r="L759" i="11"/>
  <c r="L753" i="11"/>
  <c r="L727" i="11"/>
  <c r="L721" i="11"/>
  <c r="L695" i="11"/>
  <c r="L118" i="11"/>
  <c r="L84" i="11"/>
  <c r="L1155" i="11"/>
  <c r="L1150" i="11"/>
  <c r="L1130" i="11"/>
  <c r="L1107" i="11"/>
  <c r="L1092" i="11"/>
  <c r="L962" i="11"/>
  <c r="L933" i="11"/>
  <c r="L873" i="11"/>
  <c r="L835" i="11"/>
  <c r="L811" i="11"/>
  <c r="L743" i="11"/>
  <c r="L737" i="11"/>
  <c r="L711" i="11"/>
  <c r="L705" i="11"/>
  <c r="L679" i="11"/>
  <c r="L134" i="11"/>
  <c r="L80" i="11"/>
  <c r="L72" i="11"/>
  <c r="L1106" i="11"/>
  <c r="L1091" i="11"/>
  <c r="L1067" i="11"/>
  <c r="L1002" i="11"/>
  <c r="L983" i="11"/>
  <c r="L972" i="11"/>
  <c r="L961" i="11"/>
  <c r="L937" i="11"/>
  <c r="L917" i="11"/>
  <c r="L893" i="11"/>
  <c r="L877" i="11"/>
  <c r="L845" i="11"/>
  <c r="L825" i="11"/>
  <c r="L749" i="11"/>
  <c r="L717" i="11"/>
  <c r="L685" i="11"/>
  <c r="L32" i="11"/>
  <c r="L1386" i="11"/>
  <c r="L1378" i="11"/>
  <c r="L1370" i="11"/>
  <c r="L1362" i="11"/>
  <c r="L1354" i="11"/>
  <c r="L1346" i="11"/>
  <c r="L1338" i="11"/>
  <c r="L1330" i="11"/>
  <c r="L1322" i="11"/>
  <c r="L1314" i="11"/>
  <c r="L1306" i="11"/>
  <c r="L1298" i="11"/>
  <c r="L1290" i="11"/>
  <c r="L1282" i="11"/>
  <c r="L1274" i="11"/>
  <c r="L1242" i="11"/>
  <c r="L1202" i="11"/>
  <c r="L1197" i="11"/>
  <c r="L1191" i="11"/>
  <c r="L1164" i="11"/>
  <c r="L1139" i="11"/>
  <c r="L1046" i="11"/>
  <c r="L1035" i="11"/>
  <c r="L1010" i="11"/>
  <c r="L945" i="11"/>
  <c r="L931" i="11"/>
  <c r="L921" i="11"/>
  <c r="L901" i="11"/>
  <c r="L891" i="11"/>
  <c r="L881" i="11"/>
  <c r="L829" i="11"/>
  <c r="L795" i="11"/>
  <c r="L783" i="11"/>
  <c r="L787" i="11"/>
  <c r="L755" i="11"/>
  <c r="L739" i="11"/>
  <c r="L723" i="11"/>
  <c r="L707" i="11"/>
  <c r="L691" i="11"/>
  <c r="L159" i="11"/>
  <c r="L136" i="11"/>
  <c r="L56" i="11"/>
  <c r="L763" i="11"/>
  <c r="L747" i="11"/>
  <c r="L731" i="11"/>
  <c r="L715" i="11"/>
  <c r="L699" i="11"/>
  <c r="L683" i="11"/>
  <c r="L168" i="11"/>
  <c r="L151" i="11"/>
  <c r="L145" i="11"/>
  <c r="L76" i="11"/>
  <c r="L897" i="11"/>
  <c r="L869" i="11"/>
  <c r="L851" i="11"/>
  <c r="L819" i="11"/>
  <c r="L771" i="11"/>
  <c r="L757" i="11"/>
  <c r="L741" i="11"/>
  <c r="L725" i="11"/>
  <c r="L709" i="11"/>
  <c r="L693" i="11"/>
  <c r="L677" i="11"/>
  <c r="L161" i="11"/>
  <c r="L150" i="11"/>
  <c r="L94" i="11"/>
  <c r="L52" i="11"/>
  <c r="L779" i="11"/>
  <c r="L751" i="11"/>
  <c r="L735" i="11"/>
  <c r="L719" i="11"/>
  <c r="L703" i="11"/>
  <c r="L687" i="11"/>
  <c r="L138" i="11"/>
  <c r="L28" i="11"/>
  <c r="L158" i="11"/>
  <c r="L110" i="11"/>
  <c r="L88" i="11"/>
  <c r="L60" i="11"/>
  <c r="L36" i="11"/>
  <c r="L26" i="11"/>
  <c r="L12" i="11"/>
  <c r="L64" i="11"/>
  <c r="L40" i="11"/>
  <c r="L16" i="11"/>
  <c r="L167" i="11"/>
  <c r="L142" i="11"/>
  <c r="L127" i="11"/>
  <c r="L20" i="11"/>
  <c r="L166" i="11"/>
  <c r="L152" i="11"/>
  <c r="L131" i="11"/>
  <c r="L126" i="11"/>
  <c r="L68" i="11"/>
  <c r="L58" i="11"/>
  <c r="L44" i="11"/>
  <c r="L34" i="11"/>
  <c r="L24" i="11"/>
  <c r="L1382" i="11"/>
  <c r="L1353" i="11"/>
  <c r="L1446" i="11"/>
  <c r="L1505" i="11"/>
  <c r="L1318" i="11"/>
  <c r="L1289" i="11"/>
  <c r="L1175" i="11"/>
  <c r="L1417" i="11"/>
  <c r="L1481" i="11"/>
  <c r="L1430" i="11"/>
  <c r="L1302" i="11"/>
  <c r="L1122" i="11"/>
  <c r="L1390" i="11"/>
  <c r="L1478" i="11"/>
  <c r="L1414" i="11"/>
  <c r="L1350" i="11"/>
  <c r="L1286" i="11"/>
  <c r="L1090" i="11"/>
  <c r="L1026" i="11"/>
  <c r="L950" i="11"/>
  <c r="L1470" i="11"/>
  <c r="L1342" i="11"/>
  <c r="L1218" i="11"/>
  <c r="L1494" i="11"/>
  <c r="L1030" i="11"/>
  <c r="L1454" i="11"/>
  <c r="L1326" i="11"/>
  <c r="L1246" i="11"/>
  <c r="L1186" i="11"/>
  <c r="L1034" i="11"/>
  <c r="L966" i="11"/>
  <c r="L1502" i="11"/>
  <c r="L1438" i="11"/>
  <c r="L1374" i="11"/>
  <c r="L1310" i="11"/>
  <c r="L1170" i="11"/>
  <c r="L1138" i="11"/>
  <c r="L1134" i="11"/>
  <c r="L1070" i="11"/>
  <c r="L1406" i="11"/>
  <c r="L1226" i="11"/>
  <c r="L1174" i="11"/>
  <c r="L1114" i="11"/>
  <c r="L954" i="11"/>
  <c r="L1462" i="11"/>
  <c r="L1398" i="11"/>
  <c r="L1334" i="11"/>
  <c r="L1270" i="11"/>
  <c r="L1266" i="11"/>
  <c r="L1094" i="11"/>
  <c r="L1014" i="11"/>
  <c r="L923" i="11"/>
  <c r="L1278" i="11"/>
  <c r="L1366" i="11"/>
  <c r="L1486" i="11"/>
  <c r="L1422" i="11"/>
  <c r="L1358" i="11"/>
  <c r="L1294" i="11"/>
  <c r="L1238" i="11"/>
  <c r="L1234" i="11"/>
  <c r="L1098" i="11"/>
  <c r="L1022" i="11"/>
  <c r="L1006" i="11"/>
  <c r="L946" i="11"/>
  <c r="L689" i="11"/>
  <c r="L1250" i="11"/>
  <c r="L1194" i="11"/>
  <c r="L970" i="11"/>
  <c r="L1254" i="11"/>
  <c r="L1206" i="11"/>
  <c r="L1154" i="11"/>
  <c r="L1050" i="11"/>
  <c r="L1042" i="11"/>
  <c r="L1038" i="11"/>
  <c r="L1062" i="11"/>
  <c r="L986" i="11"/>
  <c r="L978" i="11"/>
  <c r="L974" i="11"/>
  <c r="L1258" i="11"/>
  <c r="L1086" i="11"/>
  <c r="L1078" i="11"/>
  <c r="L998" i="11"/>
  <c r="M12" i="2"/>
  <c r="M11" i="11" l="1"/>
  <c r="E22" i="1"/>
  <c r="M12" i="11"/>
  <c r="J13" i="11"/>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O107" i="10"/>
  <c r="O108" i="10"/>
  <c r="O109" i="10"/>
  <c r="O110" i="10"/>
  <c r="O111" i="10"/>
  <c r="O112" i="10"/>
  <c r="O113" i="10"/>
  <c r="O114" i="10"/>
  <c r="O115" i="10"/>
  <c r="O116" i="10"/>
  <c r="O117" i="10"/>
  <c r="O118" i="10"/>
  <c r="O119" i="10"/>
  <c r="O120" i="10"/>
  <c r="O121" i="10"/>
  <c r="O122" i="10"/>
  <c r="O123" i="10"/>
  <c r="O124" i="10"/>
  <c r="O125" i="10"/>
  <c r="O126" i="10"/>
  <c r="O127" i="10"/>
  <c r="O128" i="10"/>
  <c r="O129" i="10"/>
  <c r="O130" i="10"/>
  <c r="O131" i="10"/>
  <c r="O132" i="10"/>
  <c r="O133" i="10"/>
  <c r="O134" i="10"/>
  <c r="O135" i="10"/>
  <c r="O136" i="10"/>
  <c r="O137" i="10"/>
  <c r="O138" i="10"/>
  <c r="O139" i="10"/>
  <c r="O140" i="10"/>
  <c r="O141" i="10"/>
  <c r="O142" i="10"/>
  <c r="O143" i="10"/>
  <c r="O144" i="10"/>
  <c r="O145" i="10"/>
  <c r="O146" i="10"/>
  <c r="O147" i="10"/>
  <c r="O148" i="10"/>
  <c r="O149" i="10"/>
  <c r="O150" i="10"/>
  <c r="O151" i="10"/>
  <c r="O152" i="10"/>
  <c r="O153" i="10"/>
  <c r="O154" i="10"/>
  <c r="O155" i="10"/>
  <c r="O156" i="10"/>
  <c r="O157" i="10"/>
  <c r="O158" i="10"/>
  <c r="O159" i="10"/>
  <c r="O160" i="10"/>
  <c r="O161" i="10"/>
  <c r="O162" i="10"/>
  <c r="O163" i="10"/>
  <c r="O164" i="10"/>
  <c r="O165" i="10"/>
  <c r="O166" i="10"/>
  <c r="O167" i="10"/>
  <c r="O168" i="10"/>
  <c r="O169" i="10"/>
  <c r="O170" i="10"/>
  <c r="O171" i="10"/>
  <c r="O172" i="10"/>
  <c r="O173" i="10"/>
  <c r="O174" i="10"/>
  <c r="O175" i="10"/>
  <c r="O176" i="10"/>
  <c r="O177" i="10"/>
  <c r="O178" i="10"/>
  <c r="O179" i="10"/>
  <c r="O180" i="10"/>
  <c r="O181" i="10"/>
  <c r="O182" i="10"/>
  <c r="O183" i="10"/>
  <c r="O184" i="10"/>
  <c r="O185" i="10"/>
  <c r="O186" i="10"/>
  <c r="O187" i="10"/>
  <c r="O188" i="10"/>
  <c r="O189" i="10"/>
  <c r="O190" i="10"/>
  <c r="O191" i="10"/>
  <c r="O192" i="10"/>
  <c r="O193" i="10"/>
  <c r="O194" i="10"/>
  <c r="O195" i="10"/>
  <c r="O196" i="10"/>
  <c r="O197" i="10"/>
  <c r="O198" i="10"/>
  <c r="O199" i="10"/>
  <c r="O200" i="10"/>
  <c r="O201" i="10"/>
  <c r="O202" i="10"/>
  <c r="O203" i="10"/>
  <c r="O204" i="10"/>
  <c r="O205" i="10"/>
  <c r="O206" i="10"/>
  <c r="O207" i="10"/>
  <c r="O208" i="10"/>
  <c r="O209" i="10"/>
  <c r="O210" i="10"/>
  <c r="O211" i="10"/>
  <c r="O212" i="10"/>
  <c r="O213" i="10"/>
  <c r="O214" i="10"/>
  <c r="O215" i="10"/>
  <c r="O216" i="10"/>
  <c r="O217" i="10"/>
  <c r="O218" i="10"/>
  <c r="O219" i="10"/>
  <c r="O220" i="10"/>
  <c r="O221" i="10"/>
  <c r="O222" i="10"/>
  <c r="O223" i="10"/>
  <c r="O224" i="10"/>
  <c r="O225" i="10"/>
  <c r="O226" i="10"/>
  <c r="O227" i="10"/>
  <c r="O228" i="10"/>
  <c r="O229" i="10"/>
  <c r="O230" i="10"/>
  <c r="O231" i="10"/>
  <c r="O232" i="10"/>
  <c r="O233" i="10"/>
  <c r="O234" i="10"/>
  <c r="O235" i="10"/>
  <c r="O236" i="10"/>
  <c r="O237" i="10"/>
  <c r="O238" i="10"/>
  <c r="O239" i="10"/>
  <c r="O240" i="10"/>
  <c r="O241" i="10"/>
  <c r="O242" i="10"/>
  <c r="O243" i="10"/>
  <c r="O244" i="10"/>
  <c r="O245" i="10"/>
  <c r="O246" i="10"/>
  <c r="O247" i="10"/>
  <c r="O248" i="10"/>
  <c r="O249" i="10"/>
  <c r="O250" i="10"/>
  <c r="O251" i="10"/>
  <c r="O252" i="10"/>
  <c r="O253" i="10"/>
  <c r="O254" i="10"/>
  <c r="O255" i="10"/>
  <c r="O256" i="10"/>
  <c r="O257" i="10"/>
  <c r="O258" i="10"/>
  <c r="O259" i="10"/>
  <c r="O260" i="10"/>
  <c r="O261" i="10"/>
  <c r="O262" i="10"/>
  <c r="O263" i="10"/>
  <c r="O264" i="10"/>
  <c r="O265" i="10"/>
  <c r="O266" i="10"/>
  <c r="O267" i="10"/>
  <c r="O268" i="10"/>
  <c r="O269" i="10"/>
  <c r="O270" i="10"/>
  <c r="O271" i="10"/>
  <c r="O272" i="10"/>
  <c r="O273" i="10"/>
  <c r="O274" i="10"/>
  <c r="O275" i="10"/>
  <c r="O276" i="10"/>
  <c r="O277" i="10"/>
  <c r="O278" i="10"/>
  <c r="O279" i="10"/>
  <c r="O280" i="10"/>
  <c r="O281" i="10"/>
  <c r="O282" i="10"/>
  <c r="O283" i="10"/>
  <c r="O284" i="10"/>
  <c r="O285" i="10"/>
  <c r="O286" i="10"/>
  <c r="O287" i="10"/>
  <c r="O288" i="10"/>
  <c r="O289" i="10"/>
  <c r="O290" i="10"/>
  <c r="O291" i="10"/>
  <c r="O292" i="10"/>
  <c r="O293" i="10"/>
  <c r="O294" i="10"/>
  <c r="O295" i="10"/>
  <c r="O296" i="10"/>
  <c r="O297" i="10"/>
  <c r="O298" i="10"/>
  <c r="O299" i="10"/>
  <c r="O300" i="10"/>
  <c r="O301" i="10"/>
  <c r="O302" i="10"/>
  <c r="O303" i="10"/>
  <c r="O304" i="10"/>
  <c r="O305" i="10"/>
  <c r="O306" i="10"/>
  <c r="O307" i="10"/>
  <c r="O308" i="10"/>
  <c r="O309" i="10"/>
  <c r="O310" i="10"/>
  <c r="O311" i="10"/>
  <c r="O312" i="10"/>
  <c r="O313" i="10"/>
  <c r="O314" i="10"/>
  <c r="O315" i="10"/>
  <c r="O316" i="10"/>
  <c r="O317" i="10"/>
  <c r="O318" i="10"/>
  <c r="O319" i="10"/>
  <c r="O320" i="10"/>
  <c r="O321" i="10"/>
  <c r="O322" i="10"/>
  <c r="O323" i="10"/>
  <c r="O324" i="10"/>
  <c r="O325" i="10"/>
  <c r="O326" i="10"/>
  <c r="O327" i="10"/>
  <c r="O328" i="10"/>
  <c r="O329" i="10"/>
  <c r="O330" i="10"/>
  <c r="O331" i="10"/>
  <c r="O332" i="10"/>
  <c r="O333" i="10"/>
  <c r="O334" i="10"/>
  <c r="O335" i="10"/>
  <c r="O336" i="10"/>
  <c r="O337" i="10"/>
  <c r="O338" i="10"/>
  <c r="O339" i="10"/>
  <c r="O340" i="10"/>
  <c r="O341" i="10"/>
  <c r="O342" i="10"/>
  <c r="O343" i="10"/>
  <c r="O344" i="10"/>
  <c r="O345" i="10"/>
  <c r="O346" i="10"/>
  <c r="O347" i="10"/>
  <c r="O348" i="10"/>
  <c r="O349" i="10"/>
  <c r="O350" i="10"/>
  <c r="O351" i="10"/>
  <c r="O352" i="10"/>
  <c r="O353" i="10"/>
  <c r="O354" i="10"/>
  <c r="O355" i="10"/>
  <c r="O356" i="10"/>
  <c r="O357" i="10"/>
  <c r="O358" i="10"/>
  <c r="O359" i="10"/>
  <c r="O360" i="10"/>
  <c r="O361" i="10"/>
  <c r="O362" i="10"/>
  <c r="O363" i="10"/>
  <c r="O364" i="10"/>
  <c r="O365" i="10"/>
  <c r="O366" i="10"/>
  <c r="O367" i="10"/>
  <c r="O368" i="10"/>
  <c r="O369" i="10"/>
  <c r="O370" i="10"/>
  <c r="O371" i="10"/>
  <c r="O372" i="10"/>
  <c r="O373" i="10"/>
  <c r="O374" i="10"/>
  <c r="O375" i="10"/>
  <c r="O376" i="10"/>
  <c r="O377" i="10"/>
  <c r="O378" i="10"/>
  <c r="O379" i="10"/>
  <c r="O380" i="10"/>
  <c r="O381" i="10"/>
  <c r="O382" i="10"/>
  <c r="O383" i="10"/>
  <c r="O384" i="10"/>
  <c r="O385" i="10"/>
  <c r="O386" i="10"/>
  <c r="O387" i="10"/>
  <c r="O388" i="10"/>
  <c r="O389" i="10"/>
  <c r="O390" i="10"/>
  <c r="O391" i="10"/>
  <c r="O392" i="10"/>
  <c r="O393" i="10"/>
  <c r="O394" i="10"/>
  <c r="O395" i="10"/>
  <c r="O396" i="10"/>
  <c r="O397" i="10"/>
  <c r="O398" i="10"/>
  <c r="O399" i="10"/>
  <c r="O400" i="10"/>
  <c r="O401" i="10"/>
  <c r="O402" i="10"/>
  <c r="O403" i="10"/>
  <c r="O404" i="10"/>
  <c r="O405" i="10"/>
  <c r="O406" i="10"/>
  <c r="O407" i="10"/>
  <c r="O408" i="10"/>
  <c r="O409" i="10"/>
  <c r="O410" i="10"/>
  <c r="O411" i="10"/>
  <c r="O412" i="10"/>
  <c r="O413" i="10"/>
  <c r="O414" i="10"/>
  <c r="O415" i="10"/>
  <c r="O416" i="10"/>
  <c r="O417" i="10"/>
  <c r="O418" i="10"/>
  <c r="O419" i="10"/>
  <c r="O420" i="10"/>
  <c r="O421" i="10"/>
  <c r="O422" i="10"/>
  <c r="O423" i="10"/>
  <c r="O424" i="10"/>
  <c r="O425" i="10"/>
  <c r="O426" i="10"/>
  <c r="O427" i="10"/>
  <c r="O428" i="10"/>
  <c r="O429" i="10"/>
  <c r="O430" i="10"/>
  <c r="O431" i="10"/>
  <c r="O432" i="10"/>
  <c r="O433" i="10"/>
  <c r="O434" i="10"/>
  <c r="O435" i="10"/>
  <c r="O436" i="10"/>
  <c r="O437" i="10"/>
  <c r="O438" i="10"/>
  <c r="O439" i="10"/>
  <c r="O440" i="10"/>
  <c r="O441" i="10"/>
  <c r="O442" i="10"/>
  <c r="O443" i="10"/>
  <c r="O444" i="10"/>
  <c r="O445" i="10"/>
  <c r="O446" i="10"/>
  <c r="O447" i="10"/>
  <c r="O448" i="10"/>
  <c r="O449" i="10"/>
  <c r="O450" i="10"/>
  <c r="O451" i="10"/>
  <c r="O452" i="10"/>
  <c r="O453" i="10"/>
  <c r="O454" i="10"/>
  <c r="O455" i="10"/>
  <c r="O456" i="10"/>
  <c r="O457" i="10"/>
  <c r="O458" i="10"/>
  <c r="O459" i="10"/>
  <c r="O460" i="10"/>
  <c r="O461" i="10"/>
  <c r="O462" i="10"/>
  <c r="O463" i="10"/>
  <c r="O464" i="10"/>
  <c r="O465" i="10"/>
  <c r="O466" i="10"/>
  <c r="O467" i="10"/>
  <c r="O468" i="10"/>
  <c r="O469" i="10"/>
  <c r="O470" i="10"/>
  <c r="O471" i="10"/>
  <c r="O472" i="10"/>
  <c r="O473" i="10"/>
  <c r="O474" i="10"/>
  <c r="O475" i="10"/>
  <c r="O476" i="10"/>
  <c r="O477" i="10"/>
  <c r="O478" i="10"/>
  <c r="O479" i="10"/>
  <c r="O480" i="10"/>
  <c r="O481" i="10"/>
  <c r="O482" i="10"/>
  <c r="O483" i="10"/>
  <c r="O484" i="10"/>
  <c r="O485" i="10"/>
  <c r="O486" i="10"/>
  <c r="O487" i="10"/>
  <c r="O488" i="10"/>
  <c r="O489" i="10"/>
  <c r="O490" i="10"/>
  <c r="O491" i="10"/>
  <c r="O492" i="10"/>
  <c r="O493" i="10"/>
  <c r="O494" i="10"/>
  <c r="O495" i="10"/>
  <c r="O496" i="10"/>
  <c r="O497" i="10"/>
  <c r="O498" i="10"/>
  <c r="O499" i="10"/>
  <c r="O500" i="10"/>
  <c r="O501" i="10"/>
  <c r="O502" i="10"/>
  <c r="O503" i="10"/>
  <c r="O504" i="10"/>
  <c r="O505" i="10"/>
  <c r="O506" i="10"/>
  <c r="O507" i="10"/>
  <c r="O508" i="10"/>
  <c r="O509" i="10"/>
  <c r="O510" i="10"/>
  <c r="O511" i="10"/>
  <c r="O512" i="10"/>
  <c r="O513" i="10"/>
  <c r="O514" i="10"/>
  <c r="O515" i="10"/>
  <c r="O516" i="10"/>
  <c r="O517" i="10"/>
  <c r="O518" i="10"/>
  <c r="O519" i="10"/>
  <c r="O520" i="10"/>
  <c r="O521" i="10"/>
  <c r="O522" i="10"/>
  <c r="O523" i="10"/>
  <c r="O524" i="10"/>
  <c r="O525" i="10"/>
  <c r="O526" i="10"/>
  <c r="O527" i="10"/>
  <c r="O528" i="10"/>
  <c r="O529" i="10"/>
  <c r="O530" i="10"/>
  <c r="O531" i="10"/>
  <c r="O532" i="10"/>
  <c r="O533" i="10"/>
  <c r="O534" i="10"/>
  <c r="O535" i="10"/>
  <c r="O536" i="10"/>
  <c r="O537" i="10"/>
  <c r="O538" i="10"/>
  <c r="O539" i="10"/>
  <c r="O540" i="10"/>
  <c r="O541" i="10"/>
  <c r="O542" i="10"/>
  <c r="O543" i="10"/>
  <c r="O544" i="10"/>
  <c r="O545" i="10"/>
  <c r="O546" i="10"/>
  <c r="O547" i="10"/>
  <c r="O548" i="10"/>
  <c r="O549" i="10"/>
  <c r="O550" i="10"/>
  <c r="O551" i="10"/>
  <c r="O552" i="10"/>
  <c r="O553" i="10"/>
  <c r="O554" i="10"/>
  <c r="O555" i="10"/>
  <c r="O556" i="10"/>
  <c r="O557" i="10"/>
  <c r="O558" i="10"/>
  <c r="O559" i="10"/>
  <c r="O560" i="10"/>
  <c r="O561" i="10"/>
  <c r="O562" i="10"/>
  <c r="O563" i="10"/>
  <c r="O564" i="10"/>
  <c r="O565" i="10"/>
  <c r="O566" i="10"/>
  <c r="O567" i="10"/>
  <c r="O568" i="10"/>
  <c r="O569" i="10"/>
  <c r="O570" i="10"/>
  <c r="O571" i="10"/>
  <c r="O572" i="10"/>
  <c r="O573" i="10"/>
  <c r="O574" i="10"/>
  <c r="O575" i="10"/>
  <c r="O576" i="10"/>
  <c r="O577" i="10"/>
  <c r="O578" i="10"/>
  <c r="O579" i="10"/>
  <c r="O580" i="10"/>
  <c r="O581" i="10"/>
  <c r="O582" i="10"/>
  <c r="O583" i="10"/>
  <c r="O584" i="10"/>
  <c r="O585" i="10"/>
  <c r="O586" i="10"/>
  <c r="O587" i="10"/>
  <c r="O588" i="10"/>
  <c r="O589" i="10"/>
  <c r="O590" i="10"/>
  <c r="O591" i="10"/>
  <c r="O592" i="10"/>
  <c r="O593" i="10"/>
  <c r="O594" i="10"/>
  <c r="O595" i="10"/>
  <c r="O596" i="10"/>
  <c r="O597" i="10"/>
  <c r="O598" i="10"/>
  <c r="O599" i="10"/>
  <c r="O600" i="10"/>
  <c r="O601" i="10"/>
  <c r="O602" i="10"/>
  <c r="O603" i="10"/>
  <c r="O604" i="10"/>
  <c r="O605" i="10"/>
  <c r="O606" i="10"/>
  <c r="O607" i="10"/>
  <c r="O608" i="10"/>
  <c r="O609" i="10"/>
  <c r="O610" i="10"/>
  <c r="O611" i="10"/>
  <c r="O612" i="10"/>
  <c r="O613" i="10"/>
  <c r="O614" i="10"/>
  <c r="O615" i="10"/>
  <c r="O616" i="10"/>
  <c r="O617" i="10"/>
  <c r="O618" i="10"/>
  <c r="O619" i="10"/>
  <c r="O620" i="10"/>
  <c r="O621" i="10"/>
  <c r="O622" i="10"/>
  <c r="O623" i="10"/>
  <c r="O624" i="10"/>
  <c r="O625" i="10"/>
  <c r="O626" i="10"/>
  <c r="O627" i="10"/>
  <c r="O628" i="10"/>
  <c r="O629" i="10"/>
  <c r="O630" i="10"/>
  <c r="O631" i="10"/>
  <c r="O632" i="10"/>
  <c r="O633" i="10"/>
  <c r="O634" i="10"/>
  <c r="O635" i="10"/>
  <c r="O636" i="10"/>
  <c r="O637" i="10"/>
  <c r="O638" i="10"/>
  <c r="O639" i="10"/>
  <c r="O640" i="10"/>
  <c r="O641" i="10"/>
  <c r="O642" i="10"/>
  <c r="O643" i="10"/>
  <c r="O644" i="10"/>
  <c r="O645" i="10"/>
  <c r="O646" i="10"/>
  <c r="O647" i="10"/>
  <c r="O648" i="10"/>
  <c r="O649" i="10"/>
  <c r="O650" i="10"/>
  <c r="O651" i="10"/>
  <c r="O652" i="10"/>
  <c r="O653" i="10"/>
  <c r="O654" i="10"/>
  <c r="O655" i="10"/>
  <c r="O656" i="10"/>
  <c r="O657" i="10"/>
  <c r="O658" i="10"/>
  <c r="O659" i="10"/>
  <c r="O660" i="10"/>
  <c r="O661" i="10"/>
  <c r="O662" i="10"/>
  <c r="O663" i="10"/>
  <c r="O664" i="10"/>
  <c r="O665" i="10"/>
  <c r="O666" i="10"/>
  <c r="O667" i="10"/>
  <c r="O668" i="10"/>
  <c r="O669" i="10"/>
  <c r="O670" i="10"/>
  <c r="O671" i="10"/>
  <c r="O672" i="10"/>
  <c r="O673" i="10"/>
  <c r="O674" i="10"/>
  <c r="O675" i="10"/>
  <c r="O676" i="10"/>
  <c r="O677" i="10"/>
  <c r="O678" i="10"/>
  <c r="O679" i="10"/>
  <c r="O680" i="10"/>
  <c r="O681" i="10"/>
  <c r="O682" i="10"/>
  <c r="O683" i="10"/>
  <c r="O684" i="10"/>
  <c r="O685" i="10"/>
  <c r="O686" i="10"/>
  <c r="O687" i="10"/>
  <c r="O688" i="10"/>
  <c r="O689" i="10"/>
  <c r="O690" i="10"/>
  <c r="O691" i="10"/>
  <c r="O692" i="10"/>
  <c r="O693" i="10"/>
  <c r="O694" i="10"/>
  <c r="O695" i="10"/>
  <c r="O696" i="10"/>
  <c r="O697" i="10"/>
  <c r="O698" i="10"/>
  <c r="O699" i="10"/>
  <c r="O700" i="10"/>
  <c r="O701" i="10"/>
  <c r="O702" i="10"/>
  <c r="O703" i="10"/>
  <c r="O704" i="10"/>
  <c r="O705" i="10"/>
  <c r="O706" i="10"/>
  <c r="O707" i="10"/>
  <c r="O708" i="10"/>
  <c r="O709" i="10"/>
  <c r="O710" i="10"/>
  <c r="O711" i="10"/>
  <c r="O712" i="10"/>
  <c r="O713" i="10"/>
  <c r="O714" i="10"/>
  <c r="O715" i="10"/>
  <c r="O716" i="10"/>
  <c r="O717" i="10"/>
  <c r="O718" i="10"/>
  <c r="O719" i="10"/>
  <c r="O720" i="10"/>
  <c r="O721" i="10"/>
  <c r="O722" i="10"/>
  <c r="O723" i="10"/>
  <c r="O724" i="10"/>
  <c r="O725" i="10"/>
  <c r="O726" i="10"/>
  <c r="O727" i="10"/>
  <c r="O728" i="10"/>
  <c r="O729" i="10"/>
  <c r="O730" i="10"/>
  <c r="O731" i="10"/>
  <c r="O732" i="10"/>
  <c r="O733" i="10"/>
  <c r="O734" i="10"/>
  <c r="O735" i="10"/>
  <c r="O736" i="10"/>
  <c r="O737" i="10"/>
  <c r="O738" i="10"/>
  <c r="O739" i="10"/>
  <c r="O740" i="10"/>
  <c r="O741" i="10"/>
  <c r="O742" i="10"/>
  <c r="O743" i="10"/>
  <c r="O744" i="10"/>
  <c r="O745" i="10"/>
  <c r="O746" i="10"/>
  <c r="O747" i="10"/>
  <c r="O748" i="10"/>
  <c r="O749" i="10"/>
  <c r="O750" i="10"/>
  <c r="O751" i="10"/>
  <c r="O752" i="10"/>
  <c r="O753" i="10"/>
  <c r="O754" i="10"/>
  <c r="O755" i="10"/>
  <c r="O756" i="10"/>
  <c r="O757" i="10"/>
  <c r="O758" i="10"/>
  <c r="O759" i="10"/>
  <c r="O760" i="10"/>
  <c r="O761" i="10"/>
  <c r="O762" i="10"/>
  <c r="O763" i="10"/>
  <c r="O764" i="10"/>
  <c r="O765" i="10"/>
  <c r="O766" i="10"/>
  <c r="O767" i="10"/>
  <c r="O768" i="10"/>
  <c r="O769" i="10"/>
  <c r="O770" i="10"/>
  <c r="O771" i="10"/>
  <c r="O772" i="10"/>
  <c r="O773" i="10"/>
  <c r="O774" i="10"/>
  <c r="O775" i="10"/>
  <c r="O776" i="10"/>
  <c r="O777" i="10"/>
  <c r="O778" i="10"/>
  <c r="O779" i="10"/>
  <c r="O780" i="10"/>
  <c r="O781" i="10"/>
  <c r="O782" i="10"/>
  <c r="O783" i="10"/>
  <c r="O784" i="10"/>
  <c r="O785" i="10"/>
  <c r="O786" i="10"/>
  <c r="O787" i="10"/>
  <c r="O788" i="10"/>
  <c r="O789" i="10"/>
  <c r="O790" i="10"/>
  <c r="O791" i="10"/>
  <c r="O792" i="10"/>
  <c r="O793" i="10"/>
  <c r="O794" i="10"/>
  <c r="O795" i="10"/>
  <c r="O796" i="10"/>
  <c r="O797" i="10"/>
  <c r="O798" i="10"/>
  <c r="O799" i="10"/>
  <c r="O800" i="10"/>
  <c r="O801" i="10"/>
  <c r="O802" i="10"/>
  <c r="O803" i="10"/>
  <c r="O804" i="10"/>
  <c r="O805" i="10"/>
  <c r="O806" i="10"/>
  <c r="O807" i="10"/>
  <c r="O808" i="10"/>
  <c r="O809" i="10"/>
  <c r="O810" i="10"/>
  <c r="O811" i="10"/>
  <c r="O812" i="10"/>
  <c r="O813" i="10"/>
  <c r="O814" i="10"/>
  <c r="O815" i="10"/>
  <c r="O816" i="10"/>
  <c r="O817" i="10"/>
  <c r="O818" i="10"/>
  <c r="O819" i="10"/>
  <c r="O820" i="10"/>
  <c r="O821" i="10"/>
  <c r="O822" i="10"/>
  <c r="O823" i="10"/>
  <c r="O824" i="10"/>
  <c r="O825" i="10"/>
  <c r="O826" i="10"/>
  <c r="O827" i="10"/>
  <c r="O828" i="10"/>
  <c r="O829" i="10"/>
  <c r="O830" i="10"/>
  <c r="O831" i="10"/>
  <c r="O832" i="10"/>
  <c r="O833" i="10"/>
  <c r="O834" i="10"/>
  <c r="O835" i="10"/>
  <c r="O836" i="10"/>
  <c r="O837" i="10"/>
  <c r="O838" i="10"/>
  <c r="O839" i="10"/>
  <c r="O840" i="10"/>
  <c r="O841" i="10"/>
  <c r="O842" i="10"/>
  <c r="O843" i="10"/>
  <c r="O844" i="10"/>
  <c r="O845" i="10"/>
  <c r="O846" i="10"/>
  <c r="O847" i="10"/>
  <c r="O848" i="10"/>
  <c r="O849" i="10"/>
  <c r="O850" i="10"/>
  <c r="O851" i="10"/>
  <c r="O852" i="10"/>
  <c r="O853" i="10"/>
  <c r="O854" i="10"/>
  <c r="O855" i="10"/>
  <c r="O856" i="10"/>
  <c r="O857" i="10"/>
  <c r="O858" i="10"/>
  <c r="O859" i="10"/>
  <c r="O860" i="10"/>
  <c r="O861" i="10"/>
  <c r="O862" i="10"/>
  <c r="O863" i="10"/>
  <c r="O864" i="10"/>
  <c r="O865" i="10"/>
  <c r="O866" i="10"/>
  <c r="O867" i="10"/>
  <c r="O868" i="10"/>
  <c r="O869" i="10"/>
  <c r="O870" i="10"/>
  <c r="O871" i="10"/>
  <c r="O872" i="10"/>
  <c r="O873" i="10"/>
  <c r="O874" i="10"/>
  <c r="O875" i="10"/>
  <c r="O876" i="10"/>
  <c r="O877" i="10"/>
  <c r="O878" i="10"/>
  <c r="O879" i="10"/>
  <c r="O880" i="10"/>
  <c r="O881" i="10"/>
  <c r="O882" i="10"/>
  <c r="O883" i="10"/>
  <c r="O884" i="10"/>
  <c r="O885" i="10"/>
  <c r="O886" i="10"/>
  <c r="O887" i="10"/>
  <c r="O888" i="10"/>
  <c r="O889" i="10"/>
  <c r="O890" i="10"/>
  <c r="O891" i="10"/>
  <c r="O892" i="10"/>
  <c r="O893" i="10"/>
  <c r="O894" i="10"/>
  <c r="O895" i="10"/>
  <c r="O896" i="10"/>
  <c r="O897" i="10"/>
  <c r="O898" i="10"/>
  <c r="O899" i="10"/>
  <c r="O900" i="10"/>
  <c r="O901" i="10"/>
  <c r="O902" i="10"/>
  <c r="O903" i="10"/>
  <c r="O904" i="10"/>
  <c r="O905" i="10"/>
  <c r="O906" i="10"/>
  <c r="O907" i="10"/>
  <c r="O908" i="10"/>
  <c r="O909" i="10"/>
  <c r="O910" i="10"/>
  <c r="O911" i="10"/>
  <c r="O912" i="10"/>
  <c r="O913" i="10"/>
  <c r="O914" i="10"/>
  <c r="O915" i="10"/>
  <c r="O916" i="10"/>
  <c r="O917" i="10"/>
  <c r="O918" i="10"/>
  <c r="O919" i="10"/>
  <c r="O920" i="10"/>
  <c r="O921" i="10"/>
  <c r="O922" i="10"/>
  <c r="O923" i="10"/>
  <c r="O924" i="10"/>
  <c r="O925" i="10"/>
  <c r="O926" i="10"/>
  <c r="O927" i="10"/>
  <c r="O928" i="10"/>
  <c r="O929" i="10"/>
  <c r="O930" i="10"/>
  <c r="O931" i="10"/>
  <c r="O932" i="10"/>
  <c r="O933" i="10"/>
  <c r="O934" i="10"/>
  <c r="O935" i="10"/>
  <c r="O936" i="10"/>
  <c r="O937" i="10"/>
  <c r="O938" i="10"/>
  <c r="O939" i="10"/>
  <c r="O940" i="10"/>
  <c r="O941" i="10"/>
  <c r="O942" i="10"/>
  <c r="O943" i="10"/>
  <c r="O944" i="10"/>
  <c r="O945" i="10"/>
  <c r="O946" i="10"/>
  <c r="O947" i="10"/>
  <c r="O948" i="10"/>
  <c r="O949" i="10"/>
  <c r="O950" i="10"/>
  <c r="O951" i="10"/>
  <c r="O952" i="10"/>
  <c r="O953" i="10"/>
  <c r="O954" i="10"/>
  <c r="O955" i="10"/>
  <c r="O956" i="10"/>
  <c r="O957" i="10"/>
  <c r="O958" i="10"/>
  <c r="O959" i="10"/>
  <c r="O960" i="10"/>
  <c r="O961" i="10"/>
  <c r="O962" i="10"/>
  <c r="O963" i="10"/>
  <c r="O964" i="10"/>
  <c r="O965" i="10"/>
  <c r="O966" i="10"/>
  <c r="O967" i="10"/>
  <c r="O968" i="10"/>
  <c r="O969" i="10"/>
  <c r="O970" i="10"/>
  <c r="O971" i="10"/>
  <c r="O972" i="10"/>
  <c r="O973" i="10"/>
  <c r="O974" i="10"/>
  <c r="O975" i="10"/>
  <c r="O976" i="10"/>
  <c r="O977" i="10"/>
  <c r="O978" i="10"/>
  <c r="O979" i="10"/>
  <c r="O980" i="10"/>
  <c r="O981" i="10"/>
  <c r="O982" i="10"/>
  <c r="O983" i="10"/>
  <c r="O984" i="10"/>
  <c r="O985" i="10"/>
  <c r="O986" i="10"/>
  <c r="O987" i="10"/>
  <c r="O988" i="10"/>
  <c r="O989" i="10"/>
  <c r="O990" i="10"/>
  <c r="O991" i="10"/>
  <c r="O992" i="10"/>
  <c r="O993" i="10"/>
  <c r="O994" i="10"/>
  <c r="O995" i="10"/>
  <c r="O996" i="10"/>
  <c r="O997" i="10"/>
  <c r="O998" i="10"/>
  <c r="O999" i="10"/>
  <c r="O1000" i="10"/>
  <c r="O1001" i="10"/>
  <c r="O1002" i="10"/>
  <c r="O1003" i="10"/>
  <c r="O1004" i="10"/>
  <c r="O1005" i="10"/>
  <c r="O1006" i="10"/>
  <c r="O1007" i="10"/>
  <c r="O1008" i="10"/>
  <c r="O1009" i="10"/>
  <c r="O1010" i="10"/>
  <c r="O1011" i="10"/>
  <c r="O1012" i="10"/>
  <c r="O1013" i="10"/>
  <c r="O1014" i="10"/>
  <c r="O1015" i="10"/>
  <c r="O1016" i="10"/>
  <c r="O1017" i="10"/>
  <c r="O1018" i="10"/>
  <c r="O1019" i="10"/>
  <c r="O1020" i="10"/>
  <c r="O1021" i="10"/>
  <c r="O1022" i="10"/>
  <c r="O1023" i="10"/>
  <c r="O1024" i="10"/>
  <c r="O1025" i="10"/>
  <c r="O1026" i="10"/>
  <c r="O1027" i="10"/>
  <c r="O1028" i="10"/>
  <c r="O1029" i="10"/>
  <c r="O1030" i="10"/>
  <c r="O1031" i="10"/>
  <c r="O1032" i="10"/>
  <c r="O1033" i="10"/>
  <c r="O1034" i="10"/>
  <c r="O1035" i="10"/>
  <c r="O1036" i="10"/>
  <c r="O1037" i="10"/>
  <c r="O1038" i="10"/>
  <c r="O1039" i="10"/>
  <c r="O1040" i="10"/>
  <c r="O1041" i="10"/>
  <c r="O1042" i="10"/>
  <c r="O1043" i="10"/>
  <c r="O1044" i="10"/>
  <c r="O1045" i="10"/>
  <c r="O1046" i="10"/>
  <c r="O1047" i="10"/>
  <c r="O1048" i="10"/>
  <c r="O1049" i="10"/>
  <c r="O1050" i="10"/>
  <c r="O1051" i="10"/>
  <c r="O1052" i="10"/>
  <c r="O1053" i="10"/>
  <c r="O1054" i="10"/>
  <c r="O1055" i="10"/>
  <c r="O1056" i="10"/>
  <c r="O1057" i="10"/>
  <c r="O1058" i="10"/>
  <c r="O1059" i="10"/>
  <c r="O1060" i="10"/>
  <c r="O1061" i="10"/>
  <c r="O1062" i="10"/>
  <c r="O1063" i="10"/>
  <c r="O1064" i="10"/>
  <c r="O1065" i="10"/>
  <c r="O1066" i="10"/>
  <c r="O1067" i="10"/>
  <c r="O1068" i="10"/>
  <c r="O1069" i="10"/>
  <c r="O1070" i="10"/>
  <c r="O1071" i="10"/>
  <c r="O1072" i="10"/>
  <c r="O1073" i="10"/>
  <c r="O1074" i="10"/>
  <c r="O1075" i="10"/>
  <c r="O1076" i="10"/>
  <c r="O1077" i="10"/>
  <c r="O1078" i="10"/>
  <c r="O1079" i="10"/>
  <c r="O1080" i="10"/>
  <c r="O1081" i="10"/>
  <c r="O1082" i="10"/>
  <c r="O1083" i="10"/>
  <c r="O1084" i="10"/>
  <c r="O1085" i="10"/>
  <c r="O1086" i="10"/>
  <c r="O1087" i="10"/>
  <c r="O1088" i="10"/>
  <c r="O1089" i="10"/>
  <c r="O1090" i="10"/>
  <c r="O1091" i="10"/>
  <c r="O1092" i="10"/>
  <c r="O1093" i="10"/>
  <c r="O1094" i="10"/>
  <c r="O1095" i="10"/>
  <c r="O1096" i="10"/>
  <c r="O1097" i="10"/>
  <c r="O1098" i="10"/>
  <c r="O1099" i="10"/>
  <c r="O1100" i="10"/>
  <c r="O1101" i="10"/>
  <c r="O1102" i="10"/>
  <c r="O1103" i="10"/>
  <c r="O1104" i="10"/>
  <c r="O1105" i="10"/>
  <c r="O1106" i="10"/>
  <c r="O1107" i="10"/>
  <c r="O1108" i="10"/>
  <c r="O1109" i="10"/>
  <c r="O1110" i="10"/>
  <c r="O1111" i="10"/>
  <c r="O1112" i="10"/>
  <c r="O1113" i="10"/>
  <c r="O1114" i="10"/>
  <c r="O1115" i="10"/>
  <c r="O1116" i="10"/>
  <c r="O1117" i="10"/>
  <c r="O1118" i="10"/>
  <c r="O1119" i="10"/>
  <c r="O1120" i="10"/>
  <c r="O1121" i="10"/>
  <c r="O1122" i="10"/>
  <c r="O1123" i="10"/>
  <c r="O1124" i="10"/>
  <c r="O1125" i="10"/>
  <c r="O1126" i="10"/>
  <c r="O1127" i="10"/>
  <c r="O1128" i="10"/>
  <c r="O1129" i="10"/>
  <c r="O1130" i="10"/>
  <c r="O1131" i="10"/>
  <c r="O1132" i="10"/>
  <c r="O1133" i="10"/>
  <c r="O1134" i="10"/>
  <c r="O1135" i="10"/>
  <c r="O1136" i="10"/>
  <c r="O1137" i="10"/>
  <c r="O1138" i="10"/>
  <c r="O1139" i="10"/>
  <c r="O1140" i="10"/>
  <c r="O1141" i="10"/>
  <c r="O1142" i="10"/>
  <c r="O1143" i="10"/>
  <c r="O1144" i="10"/>
  <c r="O1145" i="10"/>
  <c r="O1146" i="10"/>
  <c r="O1147" i="10"/>
  <c r="O1148" i="10"/>
  <c r="O1149" i="10"/>
  <c r="O1150" i="10"/>
  <c r="O1151" i="10"/>
  <c r="O1152" i="10"/>
  <c r="O1153" i="10"/>
  <c r="O1154" i="10"/>
  <c r="O1155" i="10"/>
  <c r="O1156" i="10"/>
  <c r="O1157" i="10"/>
  <c r="O1158" i="10"/>
  <c r="O1159" i="10"/>
  <c r="O1160" i="10"/>
  <c r="O1161" i="10"/>
  <c r="O1162" i="10"/>
  <c r="O1163" i="10"/>
  <c r="O1164" i="10"/>
  <c r="O1165" i="10"/>
  <c r="O1166" i="10"/>
  <c r="O1167" i="10"/>
  <c r="O1168" i="10"/>
  <c r="O1169" i="10"/>
  <c r="O1170" i="10"/>
  <c r="O1171" i="10"/>
  <c r="O1172" i="10"/>
  <c r="O1173" i="10"/>
  <c r="O1174" i="10"/>
  <c r="O1175" i="10"/>
  <c r="O1176" i="10"/>
  <c r="O1177" i="10"/>
  <c r="O1178" i="10"/>
  <c r="O1179" i="10"/>
  <c r="O1180" i="10"/>
  <c r="O1181" i="10"/>
  <c r="O1182" i="10"/>
  <c r="O1183" i="10"/>
  <c r="O1184" i="10"/>
  <c r="O1185" i="10"/>
  <c r="O1186" i="10"/>
  <c r="O1187" i="10"/>
  <c r="O1188" i="10"/>
  <c r="O1189" i="10"/>
  <c r="O1190" i="10"/>
  <c r="O1191" i="10"/>
  <c r="O1192" i="10"/>
  <c r="O1193" i="10"/>
  <c r="O1194" i="10"/>
  <c r="O1195" i="10"/>
  <c r="O1196" i="10"/>
  <c r="O1197" i="10"/>
  <c r="O1198" i="10"/>
  <c r="O1199" i="10"/>
  <c r="O1200" i="10"/>
  <c r="O1201" i="10"/>
  <c r="O1202" i="10"/>
  <c r="O1203" i="10"/>
  <c r="O1204" i="10"/>
  <c r="O1205" i="10"/>
  <c r="O1206" i="10"/>
  <c r="O1207" i="10"/>
  <c r="O1208" i="10"/>
  <c r="O1209" i="10"/>
  <c r="O1210" i="10"/>
  <c r="O1211" i="10"/>
  <c r="O1212" i="10"/>
  <c r="O1213" i="10"/>
  <c r="O1214" i="10"/>
  <c r="O1215" i="10"/>
  <c r="O1216" i="10"/>
  <c r="O1217" i="10"/>
  <c r="O1218" i="10"/>
  <c r="O1219" i="10"/>
  <c r="O1220" i="10"/>
  <c r="O1221" i="10"/>
  <c r="O1222" i="10"/>
  <c r="O1223" i="10"/>
  <c r="O1224" i="10"/>
  <c r="O1225" i="10"/>
  <c r="O1226" i="10"/>
  <c r="O1227" i="10"/>
  <c r="O1228" i="10"/>
  <c r="O1229" i="10"/>
  <c r="O1230" i="10"/>
  <c r="O1231" i="10"/>
  <c r="O1232" i="10"/>
  <c r="O1233" i="10"/>
  <c r="O1234" i="10"/>
  <c r="O1235" i="10"/>
  <c r="O1236" i="10"/>
  <c r="O1237" i="10"/>
  <c r="O1238" i="10"/>
  <c r="O1239" i="10"/>
  <c r="O1240" i="10"/>
  <c r="O1241" i="10"/>
  <c r="O1242" i="10"/>
  <c r="O1243" i="10"/>
  <c r="O1244" i="10"/>
  <c r="O1245" i="10"/>
  <c r="O1246" i="10"/>
  <c r="O1247" i="10"/>
  <c r="O1248" i="10"/>
  <c r="O1249" i="10"/>
  <c r="O1250" i="10"/>
  <c r="O1251" i="10"/>
  <c r="O1252" i="10"/>
  <c r="O1253" i="10"/>
  <c r="O1254" i="10"/>
  <c r="O1255" i="10"/>
  <c r="O1256" i="10"/>
  <c r="O1257" i="10"/>
  <c r="O1258" i="10"/>
  <c r="O1259" i="10"/>
  <c r="O1260" i="10"/>
  <c r="O1261" i="10"/>
  <c r="O1262" i="10"/>
  <c r="O1263" i="10"/>
  <c r="O1264" i="10"/>
  <c r="O1265" i="10"/>
  <c r="O1266" i="10"/>
  <c r="O1267" i="10"/>
  <c r="O1268" i="10"/>
  <c r="O1269" i="10"/>
  <c r="O1270" i="10"/>
  <c r="O1271" i="10"/>
  <c r="O1272" i="10"/>
  <c r="O1273" i="10"/>
  <c r="O1274" i="10"/>
  <c r="O1275" i="10"/>
  <c r="O1276" i="10"/>
  <c r="O1277" i="10"/>
  <c r="O1278" i="10"/>
  <c r="O1279" i="10"/>
  <c r="O1280" i="10"/>
  <c r="O1281" i="10"/>
  <c r="O1282" i="10"/>
  <c r="O1283" i="10"/>
  <c r="O1284" i="10"/>
  <c r="O1285" i="10"/>
  <c r="O1286" i="10"/>
  <c r="O1287" i="10"/>
  <c r="O1288" i="10"/>
  <c r="O1289" i="10"/>
  <c r="O1290" i="10"/>
  <c r="O1291" i="10"/>
  <c r="O1292" i="10"/>
  <c r="O1293" i="10"/>
  <c r="O1294" i="10"/>
  <c r="O1295" i="10"/>
  <c r="O1296" i="10"/>
  <c r="O1297" i="10"/>
  <c r="O1298" i="10"/>
  <c r="O1299" i="10"/>
  <c r="O1300" i="10"/>
  <c r="O1301" i="10"/>
  <c r="O1302" i="10"/>
  <c r="O1303" i="10"/>
  <c r="O1304" i="10"/>
  <c r="O1305" i="10"/>
  <c r="O1306" i="10"/>
  <c r="O1307" i="10"/>
  <c r="O1308" i="10"/>
  <c r="O1309" i="10"/>
  <c r="O1310" i="10"/>
  <c r="O1311" i="10"/>
  <c r="O1312" i="10"/>
  <c r="O1313" i="10"/>
  <c r="O1314" i="10"/>
  <c r="O1315" i="10"/>
  <c r="O1316" i="10"/>
  <c r="O1317" i="10"/>
  <c r="O1318" i="10"/>
  <c r="O1319" i="10"/>
  <c r="O1320" i="10"/>
  <c r="O1321" i="10"/>
  <c r="O1322" i="10"/>
  <c r="O1323" i="10"/>
  <c r="O1324" i="10"/>
  <c r="O1325" i="10"/>
  <c r="O1326" i="10"/>
  <c r="O1327" i="10"/>
  <c r="O1328" i="10"/>
  <c r="O1329" i="10"/>
  <c r="O1330" i="10"/>
  <c r="O1331" i="10"/>
  <c r="O1332" i="10"/>
  <c r="O1333" i="10"/>
  <c r="O1334" i="10"/>
  <c r="O1335" i="10"/>
  <c r="O1336" i="10"/>
  <c r="O1337" i="10"/>
  <c r="O1338" i="10"/>
  <c r="O1339" i="10"/>
  <c r="O1340" i="10"/>
  <c r="O1341" i="10"/>
  <c r="O1342" i="10"/>
  <c r="O1343" i="10"/>
  <c r="O1344" i="10"/>
  <c r="O1345" i="10"/>
  <c r="O1346" i="10"/>
  <c r="O1347" i="10"/>
  <c r="O1348" i="10"/>
  <c r="O1349" i="10"/>
  <c r="O1350" i="10"/>
  <c r="O1351" i="10"/>
  <c r="O1352" i="10"/>
  <c r="O1353" i="10"/>
  <c r="O1354" i="10"/>
  <c r="O1355" i="10"/>
  <c r="O1356" i="10"/>
  <c r="O1357" i="10"/>
  <c r="O1358" i="10"/>
  <c r="O1359" i="10"/>
  <c r="O1360" i="10"/>
  <c r="O1361" i="10"/>
  <c r="O1362" i="10"/>
  <c r="O1363" i="10"/>
  <c r="O1364" i="10"/>
  <c r="O1365" i="10"/>
  <c r="O1366" i="10"/>
  <c r="O1367" i="10"/>
  <c r="O1368" i="10"/>
  <c r="O1369" i="10"/>
  <c r="O1370" i="10"/>
  <c r="O1371" i="10"/>
  <c r="O1372" i="10"/>
  <c r="O1373" i="10"/>
  <c r="O1374" i="10"/>
  <c r="O1375" i="10"/>
  <c r="O1376" i="10"/>
  <c r="O1377" i="10"/>
  <c r="O1378" i="10"/>
  <c r="O1379" i="10"/>
  <c r="O1380" i="10"/>
  <c r="O1381" i="10"/>
  <c r="O1382" i="10"/>
  <c r="O1383" i="10"/>
  <c r="O1384" i="10"/>
  <c r="O1385" i="10"/>
  <c r="O1386" i="10"/>
  <c r="O1387" i="10"/>
  <c r="O1388" i="10"/>
  <c r="O1389" i="10"/>
  <c r="O1390" i="10"/>
  <c r="O1391" i="10"/>
  <c r="O1392" i="10"/>
  <c r="O1393" i="10"/>
  <c r="O1394" i="10"/>
  <c r="O1395" i="10"/>
  <c r="O1396" i="10"/>
  <c r="O1397" i="10"/>
  <c r="O1398" i="10"/>
  <c r="O1399" i="10"/>
  <c r="O1400" i="10"/>
  <c r="O1401" i="10"/>
  <c r="O1402" i="10"/>
  <c r="O1403" i="10"/>
  <c r="O1404" i="10"/>
  <c r="O1405" i="10"/>
  <c r="O1406" i="10"/>
  <c r="O1407" i="10"/>
  <c r="O1408" i="10"/>
  <c r="O1409" i="10"/>
  <c r="O1410" i="10"/>
  <c r="O1411" i="10"/>
  <c r="O1412" i="10"/>
  <c r="O1413" i="10"/>
  <c r="O1414" i="10"/>
  <c r="O1415" i="10"/>
  <c r="O1416" i="10"/>
  <c r="O1417" i="10"/>
  <c r="O1418" i="10"/>
  <c r="O1419" i="10"/>
  <c r="O1420" i="10"/>
  <c r="O1421" i="10"/>
  <c r="O1422" i="10"/>
  <c r="O1423" i="10"/>
  <c r="O1424" i="10"/>
  <c r="O1425" i="10"/>
  <c r="O1426" i="10"/>
  <c r="O1427" i="10"/>
  <c r="O1428" i="10"/>
  <c r="O1429" i="10"/>
  <c r="O1430" i="10"/>
  <c r="O1431" i="10"/>
  <c r="O1432" i="10"/>
  <c r="O1433" i="10"/>
  <c r="O1434" i="10"/>
  <c r="O1435" i="10"/>
  <c r="O1436" i="10"/>
  <c r="O1437" i="10"/>
  <c r="O1438" i="10"/>
  <c r="O1439" i="10"/>
  <c r="O1440" i="10"/>
  <c r="O1441" i="10"/>
  <c r="O1442" i="10"/>
  <c r="O1443" i="10"/>
  <c r="O1444" i="10"/>
  <c r="O1445" i="10"/>
  <c r="O1446" i="10"/>
  <c r="O1447" i="10"/>
  <c r="O1448" i="10"/>
  <c r="O1449" i="10"/>
  <c r="O1450" i="10"/>
  <c r="O1451" i="10"/>
  <c r="O1452" i="10"/>
  <c r="O1453" i="10"/>
  <c r="O1454" i="10"/>
  <c r="O1455" i="10"/>
  <c r="O1456" i="10"/>
  <c r="O1457" i="10"/>
  <c r="O1458" i="10"/>
  <c r="O1459" i="10"/>
  <c r="O1460" i="10"/>
  <c r="O1461" i="10"/>
  <c r="O1462" i="10"/>
  <c r="O1463" i="10"/>
  <c r="O1464" i="10"/>
  <c r="O1465" i="10"/>
  <c r="O1466" i="10"/>
  <c r="O1467" i="10"/>
  <c r="O1468" i="10"/>
  <c r="O1469" i="10"/>
  <c r="O1470" i="10"/>
  <c r="O1471" i="10"/>
  <c r="O1472" i="10"/>
  <c r="O1473" i="10"/>
  <c r="O1474" i="10"/>
  <c r="O1475" i="10"/>
  <c r="O1476" i="10"/>
  <c r="O1477" i="10"/>
  <c r="O1478" i="10"/>
  <c r="O1479" i="10"/>
  <c r="O1480" i="10"/>
  <c r="O1481" i="10"/>
  <c r="O1482" i="10"/>
  <c r="O1483" i="10"/>
  <c r="O1484" i="10"/>
  <c r="O1485" i="10"/>
  <c r="O1486" i="10"/>
  <c r="O1487" i="10"/>
  <c r="O1488" i="10"/>
  <c r="O1489" i="10"/>
  <c r="O1490" i="10"/>
  <c r="O1491" i="10"/>
  <c r="O1492" i="10"/>
  <c r="O1493" i="10"/>
  <c r="O1494" i="10"/>
  <c r="O1495" i="10"/>
  <c r="O1496" i="10"/>
  <c r="O1497" i="10"/>
  <c r="O1498" i="10"/>
  <c r="O1499" i="10"/>
  <c r="O1500" i="10"/>
  <c r="O1501" i="10"/>
  <c r="O1502" i="10"/>
  <c r="O1503" i="10"/>
  <c r="O1504" i="10"/>
  <c r="O1505" i="10"/>
  <c r="O1506" i="10"/>
  <c r="O1507" i="10"/>
  <c r="O1508" i="10"/>
  <c r="O1509" i="10"/>
  <c r="O1510" i="10"/>
  <c r="O1511" i="10"/>
  <c r="O1512" i="10"/>
  <c r="O1513" i="10"/>
  <c r="O1514" i="10"/>
  <c r="O1515" i="10"/>
  <c r="O1516" i="10"/>
  <c r="O1517" i="10"/>
  <c r="O1518" i="10"/>
  <c r="O1519" i="10"/>
  <c r="O1520" i="10"/>
  <c r="O1521" i="10"/>
  <c r="O1522" i="10"/>
  <c r="O1523" i="10"/>
  <c r="O1524" i="10"/>
  <c r="O1525" i="10"/>
  <c r="O1526" i="10"/>
  <c r="O1527" i="10"/>
  <c r="O1528" i="10"/>
  <c r="O1529" i="10"/>
  <c r="O1530" i="10"/>
  <c r="O1531" i="10"/>
  <c r="O1532" i="10"/>
  <c r="O1533" i="10"/>
  <c r="O1534" i="10"/>
  <c r="O1535" i="10"/>
  <c r="O1536" i="10"/>
  <c r="O1537" i="10"/>
  <c r="O1538" i="10"/>
  <c r="O1539" i="10"/>
  <c r="O1540" i="10"/>
  <c r="O1541" i="10"/>
  <c r="O1542" i="10"/>
  <c r="O1543" i="10"/>
  <c r="O1544" i="10"/>
  <c r="O1545" i="10"/>
  <c r="O1546" i="10"/>
  <c r="O1547" i="10"/>
  <c r="O1548" i="10"/>
  <c r="O1549" i="10"/>
  <c r="O1550" i="10"/>
  <c r="O1551" i="10"/>
  <c r="O1552" i="10"/>
  <c r="O1553" i="10"/>
  <c r="O1554" i="10"/>
  <c r="O1555" i="10"/>
  <c r="O1556" i="10"/>
  <c r="O1557" i="10"/>
  <c r="O1558" i="10"/>
  <c r="O1559" i="10"/>
  <c r="O1560" i="10"/>
  <c r="O1561" i="10"/>
  <c r="O1562" i="10"/>
  <c r="O1563" i="10"/>
  <c r="O1564" i="10"/>
  <c r="O1565" i="10"/>
  <c r="O1566" i="10"/>
  <c r="O1567" i="10"/>
  <c r="O1568" i="10"/>
  <c r="O1569" i="10"/>
  <c r="O1570" i="10"/>
  <c r="O1571" i="10"/>
  <c r="O1572" i="10"/>
  <c r="O1573" i="10"/>
  <c r="O1574" i="10"/>
  <c r="O1575" i="10"/>
  <c r="O1576" i="10"/>
  <c r="O1577" i="10"/>
  <c r="O1578" i="10"/>
  <c r="O1579" i="10"/>
  <c r="O1580" i="10"/>
  <c r="O1581" i="10"/>
  <c r="O1582" i="10"/>
  <c r="O1583" i="10"/>
  <c r="O1584" i="10"/>
  <c r="O1585" i="10"/>
  <c r="O1586" i="10"/>
  <c r="O1587" i="10"/>
  <c r="O1588" i="10"/>
  <c r="O1589" i="10"/>
  <c r="O1590" i="10"/>
  <c r="O1591" i="10"/>
  <c r="O1592" i="10"/>
  <c r="O1593" i="10"/>
  <c r="O1594" i="10"/>
  <c r="O1595" i="10"/>
  <c r="O1596" i="10"/>
  <c r="O1597" i="10"/>
  <c r="O1598" i="10"/>
  <c r="O1599" i="10"/>
  <c r="O1600" i="10"/>
  <c r="O1601" i="10"/>
  <c r="O1602" i="10"/>
  <c r="O1603" i="10"/>
  <c r="O1604" i="10"/>
  <c r="O1605" i="10"/>
  <c r="O1606" i="10"/>
  <c r="O1607" i="10"/>
  <c r="O1608" i="10"/>
  <c r="O1609" i="10"/>
  <c r="O1610" i="10"/>
  <c r="O1611" i="10"/>
  <c r="O1612" i="10"/>
  <c r="O1613" i="10"/>
  <c r="O1614" i="10"/>
  <c r="O1615" i="10"/>
  <c r="O1616" i="10"/>
  <c r="O1617" i="10"/>
  <c r="O1618" i="10"/>
  <c r="O1619" i="10"/>
  <c r="O1620" i="10"/>
  <c r="O1621" i="10"/>
  <c r="O1622" i="10"/>
  <c r="O1623" i="10"/>
  <c r="O1624" i="10"/>
  <c r="O1625" i="10"/>
  <c r="O1626" i="10"/>
  <c r="O1627" i="10"/>
  <c r="O1628" i="10"/>
  <c r="O1629" i="10"/>
  <c r="O1630" i="10"/>
  <c r="O1631" i="10"/>
  <c r="O1632" i="10"/>
  <c r="O1633" i="10"/>
  <c r="O1634" i="10"/>
  <c r="O1635" i="10"/>
  <c r="O1636" i="10"/>
  <c r="O1637" i="10"/>
  <c r="O1638" i="10"/>
  <c r="O1639" i="10"/>
  <c r="O1640" i="10"/>
  <c r="O1641" i="10"/>
  <c r="O1642" i="10"/>
  <c r="O1643" i="10"/>
  <c r="O1644" i="10"/>
  <c r="O1645" i="10"/>
  <c r="O1646" i="10"/>
  <c r="O1647" i="10"/>
  <c r="O1648" i="10"/>
  <c r="O1649" i="10"/>
  <c r="O1650" i="10"/>
  <c r="O1651" i="10"/>
  <c r="O1652" i="10"/>
  <c r="O1653" i="10"/>
  <c r="O1654" i="10"/>
  <c r="O1655" i="10"/>
  <c r="O1656" i="10"/>
  <c r="O1657" i="10"/>
  <c r="O1658" i="10"/>
  <c r="O1659" i="10"/>
  <c r="O1660" i="10"/>
  <c r="O1661" i="10"/>
  <c r="O1662" i="10"/>
  <c r="O1663" i="10"/>
  <c r="O1664" i="10"/>
  <c r="O1665" i="10"/>
  <c r="O1666" i="10"/>
  <c r="O1667" i="10"/>
  <c r="O1668" i="10"/>
  <c r="O1669" i="10"/>
  <c r="O1670" i="10"/>
  <c r="O1671" i="10"/>
  <c r="O1672" i="10"/>
  <c r="O1673" i="10"/>
  <c r="O1674" i="10"/>
  <c r="O1675" i="10"/>
  <c r="O1676" i="10"/>
  <c r="O1677" i="10"/>
  <c r="O1678" i="10"/>
  <c r="O1679" i="10"/>
  <c r="O1680" i="10"/>
  <c r="O1681" i="10"/>
  <c r="O1682" i="10"/>
  <c r="O1683" i="10"/>
  <c r="O1684" i="10"/>
  <c r="O1685" i="10"/>
  <c r="O1686" i="10"/>
  <c r="O1687" i="10"/>
  <c r="O1688" i="10"/>
  <c r="O1689" i="10"/>
  <c r="O1690" i="10"/>
  <c r="O1691" i="10"/>
  <c r="O1692" i="10"/>
  <c r="O1693" i="10"/>
  <c r="O1694" i="10"/>
  <c r="O1695" i="10"/>
  <c r="O1696" i="10"/>
  <c r="O1697" i="10"/>
  <c r="O1698" i="10"/>
  <c r="O1699" i="10"/>
  <c r="O1700" i="10"/>
  <c r="O1701" i="10"/>
  <c r="O1702" i="10"/>
  <c r="O1703" i="10"/>
  <c r="O1704" i="10"/>
  <c r="O1705" i="10"/>
  <c r="O1706" i="10"/>
  <c r="O1707" i="10"/>
  <c r="O1708" i="10"/>
  <c r="O1709" i="10"/>
  <c r="O1710" i="10"/>
  <c r="O1711" i="10"/>
  <c r="O1712" i="10"/>
  <c r="O1713" i="10"/>
  <c r="O1714" i="10"/>
  <c r="O1715" i="10"/>
  <c r="O1716" i="10"/>
  <c r="O1717" i="10"/>
  <c r="O1718" i="10"/>
  <c r="O1719" i="10"/>
  <c r="O1720" i="10"/>
  <c r="O1721" i="10"/>
  <c r="O1722" i="10"/>
  <c r="O1723" i="10"/>
  <c r="O1724" i="10"/>
  <c r="O1725" i="10"/>
  <c r="O1726" i="10"/>
  <c r="O1727" i="10"/>
  <c r="O1728" i="10"/>
  <c r="O1729" i="10"/>
  <c r="O1730" i="10"/>
  <c r="O1731" i="10"/>
  <c r="O1732" i="10"/>
  <c r="O1733" i="10"/>
  <c r="O1734" i="10"/>
  <c r="O1735" i="10"/>
  <c r="O1736" i="10"/>
  <c r="O1737" i="10"/>
  <c r="O1738" i="10"/>
  <c r="O1739" i="10"/>
  <c r="O1740" i="10"/>
  <c r="O1741" i="10"/>
  <c r="O1742" i="10"/>
  <c r="O1743" i="10"/>
  <c r="O1744" i="10"/>
  <c r="O1745" i="10"/>
  <c r="O1746" i="10"/>
  <c r="O1747" i="10"/>
  <c r="O1748" i="10"/>
  <c r="O1749" i="10"/>
  <c r="O1750" i="10"/>
  <c r="O1751" i="10"/>
  <c r="O1752" i="10"/>
  <c r="O1753" i="10"/>
  <c r="O1754" i="10"/>
  <c r="O1755" i="10"/>
  <c r="O1756" i="10"/>
  <c r="O1757" i="10"/>
  <c r="O1758" i="10"/>
  <c r="O1759" i="10"/>
  <c r="O1760" i="10"/>
  <c r="O1761" i="10"/>
  <c r="O1762" i="10"/>
  <c r="O1763" i="10"/>
  <c r="O1764" i="10"/>
  <c r="O1765" i="10"/>
  <c r="O1766" i="10"/>
  <c r="O1767" i="10"/>
  <c r="O1768" i="10"/>
  <c r="O1769" i="10"/>
  <c r="O1770" i="10"/>
  <c r="O1771" i="10"/>
  <c r="O1772" i="10"/>
  <c r="O1773" i="10"/>
  <c r="O1774" i="10"/>
  <c r="O1775" i="10"/>
  <c r="O1776" i="10"/>
  <c r="O1777" i="10"/>
  <c r="O1778" i="10"/>
  <c r="O1779" i="10"/>
  <c r="O1780" i="10"/>
  <c r="O1781" i="10"/>
  <c r="O1782" i="10"/>
  <c r="O1783" i="10"/>
  <c r="O1784" i="10"/>
  <c r="O1785" i="10"/>
  <c r="O1786" i="10"/>
  <c r="O1787" i="10"/>
  <c r="O1788" i="10"/>
  <c r="O1789" i="10"/>
  <c r="O1790" i="10"/>
  <c r="O1791" i="10"/>
  <c r="O1792" i="10"/>
  <c r="O1793" i="10"/>
  <c r="O1794" i="10"/>
  <c r="O1795" i="10"/>
  <c r="O1796" i="10"/>
  <c r="O1797" i="10"/>
  <c r="O1798" i="10"/>
  <c r="O1799" i="10"/>
  <c r="O1800" i="10"/>
  <c r="O1801" i="10"/>
  <c r="O1802" i="10"/>
  <c r="O1803" i="10"/>
  <c r="O1804" i="10"/>
  <c r="O1805" i="10"/>
  <c r="O1806" i="10"/>
  <c r="O1807" i="10"/>
  <c r="O1808" i="10"/>
  <c r="O1809" i="10"/>
  <c r="O1810" i="10"/>
  <c r="O1811" i="10"/>
  <c r="O1812" i="10"/>
  <c r="O1813" i="10"/>
  <c r="O1814" i="10"/>
  <c r="O1815" i="10"/>
  <c r="O1816" i="10"/>
  <c r="O1817" i="10"/>
  <c r="O1818" i="10"/>
  <c r="O1819" i="10"/>
  <c r="O1820" i="10"/>
  <c r="O1821" i="10"/>
  <c r="O1822" i="10"/>
  <c r="O1823" i="10"/>
  <c r="O1824" i="10"/>
  <c r="O1825" i="10"/>
  <c r="O1826" i="10"/>
  <c r="O1827" i="10"/>
  <c r="O1828" i="10"/>
  <c r="O1829" i="10"/>
  <c r="O1830" i="10"/>
  <c r="O1831" i="10"/>
  <c r="O1832" i="10"/>
  <c r="O1833" i="10"/>
  <c r="O1834" i="10"/>
  <c r="O1835" i="10"/>
  <c r="O1836" i="10"/>
  <c r="O1837" i="10"/>
  <c r="O1838" i="10"/>
  <c r="O1839" i="10"/>
  <c r="O1840" i="10"/>
  <c r="O1841" i="10"/>
  <c r="O1842" i="10"/>
  <c r="O1843" i="10"/>
  <c r="O1844" i="10"/>
  <c r="O1845" i="10"/>
  <c r="O1846" i="10"/>
  <c r="O1847" i="10"/>
  <c r="O1848" i="10"/>
  <c r="O1849" i="10"/>
  <c r="O1850" i="10"/>
  <c r="O1851" i="10"/>
  <c r="O1852" i="10"/>
  <c r="O1853" i="10"/>
  <c r="O1854" i="10"/>
  <c r="O1855" i="10"/>
  <c r="O1856" i="10"/>
  <c r="O1857" i="10"/>
  <c r="O1858" i="10"/>
  <c r="O1859" i="10"/>
  <c r="O1860" i="10"/>
  <c r="O1861" i="10"/>
  <c r="O1862" i="10"/>
  <c r="O1863" i="10"/>
  <c r="O1864" i="10"/>
  <c r="O1865" i="10"/>
  <c r="O1866" i="10"/>
  <c r="O1867" i="10"/>
  <c r="O1868" i="10"/>
  <c r="O1869" i="10"/>
  <c r="O1870" i="10"/>
  <c r="O1871" i="10"/>
  <c r="O1872" i="10"/>
  <c r="O1873" i="10"/>
  <c r="O1874" i="10"/>
  <c r="O1875" i="10"/>
  <c r="O1876" i="10"/>
  <c r="O1877" i="10"/>
  <c r="O1878" i="10"/>
  <c r="O1879" i="10"/>
  <c r="O1880" i="10"/>
  <c r="O1881" i="10"/>
  <c r="O1882" i="10"/>
  <c r="O1883" i="10"/>
  <c r="O1884" i="10"/>
  <c r="O1885" i="10"/>
  <c r="O1886" i="10"/>
  <c r="O1887" i="10"/>
  <c r="O1888" i="10"/>
  <c r="O1889" i="10"/>
  <c r="O1890" i="10"/>
  <c r="O1891" i="10"/>
  <c r="O1892" i="10"/>
  <c r="O1893" i="10"/>
  <c r="O1894" i="10"/>
  <c r="O1895" i="10"/>
  <c r="O1896" i="10"/>
  <c r="O1897" i="10"/>
  <c r="O1898" i="10"/>
  <c r="O1899" i="10"/>
  <c r="O1900" i="10"/>
  <c r="O1901" i="10"/>
  <c r="O1902" i="10"/>
  <c r="O1903" i="10"/>
  <c r="O1904" i="10"/>
  <c r="O1905" i="10"/>
  <c r="O1906" i="10"/>
  <c r="O1907" i="10"/>
  <c r="O1908" i="10"/>
  <c r="O1909" i="10"/>
  <c r="O1910" i="10"/>
  <c r="O1911" i="10"/>
  <c r="O1912" i="10"/>
  <c r="O1913" i="10"/>
  <c r="O1914" i="10"/>
  <c r="O1915" i="10"/>
  <c r="O1916" i="10"/>
  <c r="O1917" i="10"/>
  <c r="O1918" i="10"/>
  <c r="O1919" i="10"/>
  <c r="O1920" i="10"/>
  <c r="O1921" i="10"/>
  <c r="O1922" i="10"/>
  <c r="O1923" i="10"/>
  <c r="O1924" i="10"/>
  <c r="O1925" i="10"/>
  <c r="O1926" i="10"/>
  <c r="O1927" i="10"/>
  <c r="O1928" i="10"/>
  <c r="O1929" i="10"/>
  <c r="O1930" i="10"/>
  <c r="O1931" i="10"/>
  <c r="O1932" i="10"/>
  <c r="O1933" i="10"/>
  <c r="O1934" i="10"/>
  <c r="O1935" i="10"/>
  <c r="O1936" i="10"/>
  <c r="O1937" i="10"/>
  <c r="O1938" i="10"/>
  <c r="O1939" i="10"/>
  <c r="O1940" i="10"/>
  <c r="O1941" i="10"/>
  <c r="O1942" i="10"/>
  <c r="O1943" i="10"/>
  <c r="O1944" i="10"/>
  <c r="O1945" i="10"/>
  <c r="O1946" i="10"/>
  <c r="O1947" i="10"/>
  <c r="O1948" i="10"/>
  <c r="O1949" i="10"/>
  <c r="O1950" i="10"/>
  <c r="O1951" i="10"/>
  <c r="O1952" i="10"/>
  <c r="O1953" i="10"/>
  <c r="O1954" i="10"/>
  <c r="O1955" i="10"/>
  <c r="O1956" i="10"/>
  <c r="O1957" i="10"/>
  <c r="O1958" i="10"/>
  <c r="O1959" i="10"/>
  <c r="O1960" i="10"/>
  <c r="O1961" i="10"/>
  <c r="O1962" i="10"/>
  <c r="O1963" i="10"/>
  <c r="O1964" i="10"/>
  <c r="O1965" i="10"/>
  <c r="O1966" i="10"/>
  <c r="O1967" i="10"/>
  <c r="O1968" i="10"/>
  <c r="O1969" i="10"/>
  <c r="O1970" i="10"/>
  <c r="O1971" i="10"/>
  <c r="O1972" i="10"/>
  <c r="O1973" i="10"/>
  <c r="O1974" i="10"/>
  <c r="O1975" i="10"/>
  <c r="O1976" i="10"/>
  <c r="O1977" i="10"/>
  <c r="O1978" i="10"/>
  <c r="O1979" i="10"/>
  <c r="O1980" i="10"/>
  <c r="O1981" i="10"/>
  <c r="O1982" i="10"/>
  <c r="O1983" i="10"/>
  <c r="O1984" i="10"/>
  <c r="O1985" i="10"/>
  <c r="O1986" i="10"/>
  <c r="O1987" i="10"/>
  <c r="O1988" i="10"/>
  <c r="O1989" i="10"/>
  <c r="O1990" i="10"/>
  <c r="O1991" i="10"/>
  <c r="O1992" i="10"/>
  <c r="O1993" i="10"/>
  <c r="O1994" i="10"/>
  <c r="O1995" i="10"/>
  <c r="O1996" i="10"/>
  <c r="O1997" i="10"/>
  <c r="O1998" i="10"/>
  <c r="O1999" i="10"/>
  <c r="O2000" i="10"/>
  <c r="O2001" i="10"/>
  <c r="O2002" i="10"/>
  <c r="O2003" i="10"/>
  <c r="O2004" i="10"/>
  <c r="O2005" i="10"/>
  <c r="O2006" i="10"/>
  <c r="O2007" i="10"/>
  <c r="O2008" i="10"/>
  <c r="O2009" i="10"/>
  <c r="O2010" i="10"/>
  <c r="O2011" i="10"/>
  <c r="O2012" i="10"/>
  <c r="O2013" i="10"/>
  <c r="O2014" i="10"/>
  <c r="O2015" i="10"/>
  <c r="O2016" i="10"/>
  <c r="O2017" i="10"/>
  <c r="O2018" i="10"/>
  <c r="O2019" i="10"/>
  <c r="O2020" i="10"/>
  <c r="O2021" i="10"/>
  <c r="O2022" i="10"/>
  <c r="O2023" i="10"/>
  <c r="O2024" i="10"/>
  <c r="O2025" i="10"/>
  <c r="O2026" i="10"/>
  <c r="O2027" i="10"/>
  <c r="O2028" i="10"/>
  <c r="O2029" i="10"/>
  <c r="O2030" i="10"/>
  <c r="O2031" i="10"/>
  <c r="O2032" i="10"/>
  <c r="O2033" i="10"/>
  <c r="O2034" i="10"/>
  <c r="O2035" i="10"/>
  <c r="O2036" i="10"/>
  <c r="O2037" i="10"/>
  <c r="O2038" i="10"/>
  <c r="O2039" i="10"/>
  <c r="O2040" i="10"/>
  <c r="O2041" i="10"/>
  <c r="O2042" i="10"/>
  <c r="O2043" i="10"/>
  <c r="O2044" i="10"/>
  <c r="O2045" i="10"/>
  <c r="O2046" i="10"/>
  <c r="O2047" i="10"/>
  <c r="O2048" i="10"/>
  <c r="O2049" i="10"/>
  <c r="O2050" i="10"/>
  <c r="O2051" i="10"/>
  <c r="O2052" i="10"/>
  <c r="O2053" i="10"/>
  <c r="O2054" i="10"/>
  <c r="O2055" i="10"/>
  <c r="O2056" i="10"/>
  <c r="O2057" i="10"/>
  <c r="O2058" i="10"/>
  <c r="O2059" i="10"/>
  <c r="O2060" i="10"/>
  <c r="O2061" i="10"/>
  <c r="O2062" i="10"/>
  <c r="O2063" i="10"/>
  <c r="O2064" i="10"/>
  <c r="O2065" i="10"/>
  <c r="O2066" i="10"/>
  <c r="O2067" i="10"/>
  <c r="O2068" i="10"/>
  <c r="O2069" i="10"/>
  <c r="O2070" i="10"/>
  <c r="O2071" i="10"/>
  <c r="O2072" i="10"/>
  <c r="O2073" i="10"/>
  <c r="O2074" i="10"/>
  <c r="O2075" i="10"/>
  <c r="O2076" i="10"/>
  <c r="O2077" i="10"/>
  <c r="O2078" i="10"/>
  <c r="O2079" i="10"/>
  <c r="O2080" i="10"/>
  <c r="O2081" i="10"/>
  <c r="O2082" i="10"/>
  <c r="O2083" i="10"/>
  <c r="O2084" i="10"/>
  <c r="O2085" i="10"/>
  <c r="O2086" i="10"/>
  <c r="O2087" i="10"/>
  <c r="O2088" i="10"/>
  <c r="O2089" i="10"/>
  <c r="O2090" i="10"/>
  <c r="O2091" i="10"/>
  <c r="O2092" i="10"/>
  <c r="O2093" i="10"/>
  <c r="O2094" i="10"/>
  <c r="O2095" i="10"/>
  <c r="O2096" i="10"/>
  <c r="O2097" i="10"/>
  <c r="O2098" i="10"/>
  <c r="O2099" i="10"/>
  <c r="O2100" i="10"/>
  <c r="O2101" i="10"/>
  <c r="O2102" i="10"/>
  <c r="O2103" i="10"/>
  <c r="O2104" i="10"/>
  <c r="O2105" i="10"/>
  <c r="O2106" i="10"/>
  <c r="O2107" i="10"/>
  <c r="O2108" i="10"/>
  <c r="O2109" i="10"/>
  <c r="O2110" i="10"/>
  <c r="O2111" i="10"/>
  <c r="O2112" i="10"/>
  <c r="O2113" i="10"/>
  <c r="O2114" i="10"/>
  <c r="O2115" i="10"/>
  <c r="O2116" i="10"/>
  <c r="O2117" i="10"/>
  <c r="O2118" i="10"/>
  <c r="O2119" i="10"/>
  <c r="O2120" i="10"/>
  <c r="O2121" i="10"/>
  <c r="O2122" i="10"/>
  <c r="O2123" i="10"/>
  <c r="O2124" i="10"/>
  <c r="O2125" i="10"/>
  <c r="O2126" i="10"/>
  <c r="O2127" i="10"/>
  <c r="O2128" i="10"/>
  <c r="O2129" i="10"/>
  <c r="O2130" i="10"/>
  <c r="O2131" i="10"/>
  <c r="O2132" i="10"/>
  <c r="O2133" i="10"/>
  <c r="O2134" i="10"/>
  <c r="O2135" i="10"/>
  <c r="O2136" i="10"/>
  <c r="O2137" i="10"/>
  <c r="O2138" i="10"/>
  <c r="O2139" i="10"/>
  <c r="O2140" i="10"/>
  <c r="O2141" i="10"/>
  <c r="O2142" i="10"/>
  <c r="O2143" i="10"/>
  <c r="O2144" i="10"/>
  <c r="O2145" i="10"/>
  <c r="O2146" i="10"/>
  <c r="O2147" i="10"/>
  <c r="O2148" i="10"/>
  <c r="O2149" i="10"/>
  <c r="O2150" i="10"/>
  <c r="O2151" i="10"/>
  <c r="O2152" i="10"/>
  <c r="O2153" i="10"/>
  <c r="O2154" i="10"/>
  <c r="O2155" i="10"/>
  <c r="O2156" i="10"/>
  <c r="O2157" i="10"/>
  <c r="O2158" i="10"/>
  <c r="O2159" i="10"/>
  <c r="O2160" i="10"/>
  <c r="O2161" i="10"/>
  <c r="O2162" i="10"/>
  <c r="O2163" i="10"/>
  <c r="O2164" i="10"/>
  <c r="O2165" i="10"/>
  <c r="O2166" i="10"/>
  <c r="O2167" i="10"/>
  <c r="O2168" i="10"/>
  <c r="O2169" i="10"/>
  <c r="O2170" i="10"/>
  <c r="O2171" i="10"/>
  <c r="O2172" i="10"/>
  <c r="O2173" i="10"/>
  <c r="O2174" i="10"/>
  <c r="O2175" i="10"/>
  <c r="O2176" i="10"/>
  <c r="O2177" i="10"/>
  <c r="O2178" i="10"/>
  <c r="O2179" i="10"/>
  <c r="O2180" i="10"/>
  <c r="O2181" i="10"/>
  <c r="O2182" i="10"/>
  <c r="O2183" i="10"/>
  <c r="O2184" i="10"/>
  <c r="O2185" i="10"/>
  <c r="O2186" i="10"/>
  <c r="O2187" i="10"/>
  <c r="O2188" i="10"/>
  <c r="O2189" i="10"/>
  <c r="O2190" i="10"/>
  <c r="O2191" i="10"/>
  <c r="O2192" i="10"/>
  <c r="O2193" i="10"/>
  <c r="O2194" i="10"/>
  <c r="O2195" i="10"/>
  <c r="O2196" i="10"/>
  <c r="O2197" i="10"/>
  <c r="O2198" i="10"/>
  <c r="O2199" i="10"/>
  <c r="O2200" i="10"/>
  <c r="O2201" i="10"/>
  <c r="O2202" i="10"/>
  <c r="O2203" i="10"/>
  <c r="O2204" i="10"/>
  <c r="O2205" i="10"/>
  <c r="O2206" i="10"/>
  <c r="O2207" i="10"/>
  <c r="O2208" i="10"/>
  <c r="O2209" i="10"/>
  <c r="O2210" i="10"/>
  <c r="O2211" i="10"/>
  <c r="O2212" i="10"/>
  <c r="O2213" i="10"/>
  <c r="O2214" i="10"/>
  <c r="O2215" i="10"/>
  <c r="O2216" i="10"/>
  <c r="O2217" i="10"/>
  <c r="O2218" i="10"/>
  <c r="O2219" i="10"/>
  <c r="O2220" i="10"/>
  <c r="O2221" i="10"/>
  <c r="O2222" i="10"/>
  <c r="O2223" i="10"/>
  <c r="O2224" i="10"/>
  <c r="O2225" i="10"/>
  <c r="O2226" i="10"/>
  <c r="O2227" i="10"/>
  <c r="O2228" i="10"/>
  <c r="O2229" i="10"/>
  <c r="O2230" i="10"/>
  <c r="O2231" i="10"/>
  <c r="O2232" i="10"/>
  <c r="O2233" i="10"/>
  <c r="O2234" i="10"/>
  <c r="O2235" i="10"/>
  <c r="O2236" i="10"/>
  <c r="O2237" i="10"/>
  <c r="O2238" i="10"/>
  <c r="O2239" i="10"/>
  <c r="O2240" i="10"/>
  <c r="O2241" i="10"/>
  <c r="O2242" i="10"/>
  <c r="O2243" i="10"/>
  <c r="O2244" i="10"/>
  <c r="O2245" i="10"/>
  <c r="O2246" i="10"/>
  <c r="O2247" i="10"/>
  <c r="O2248" i="10"/>
  <c r="O2249" i="10"/>
  <c r="O2250" i="10"/>
  <c r="O2251" i="10"/>
  <c r="O2252" i="10"/>
  <c r="O2253" i="10"/>
  <c r="O2254" i="10"/>
  <c r="O2255" i="10"/>
  <c r="O2256" i="10"/>
  <c r="O2257" i="10"/>
  <c r="O2258" i="10"/>
  <c r="O2259" i="10"/>
  <c r="O2260" i="10"/>
  <c r="O2261" i="10"/>
  <c r="O2262" i="10"/>
  <c r="O2263" i="10"/>
  <c r="O2264" i="10"/>
  <c r="O2265" i="10"/>
  <c r="O2266" i="10"/>
  <c r="O2267" i="10"/>
  <c r="O2268" i="10"/>
  <c r="O2269" i="10"/>
  <c r="O2270" i="10"/>
  <c r="O2271" i="10"/>
  <c r="O2272" i="10"/>
  <c r="O2273" i="10"/>
  <c r="O2274" i="10"/>
  <c r="O2275" i="10"/>
  <c r="O2276" i="10"/>
  <c r="O2277" i="10"/>
  <c r="O2278" i="10"/>
  <c r="O2279" i="10"/>
  <c r="O2280" i="10"/>
  <c r="O2281" i="10"/>
  <c r="O2282" i="10"/>
  <c r="O2283" i="10"/>
  <c r="O2284" i="10"/>
  <c r="O2285" i="10"/>
  <c r="O2286" i="10"/>
  <c r="O2287" i="10"/>
  <c r="O2288" i="10"/>
  <c r="O2289" i="10"/>
  <c r="O2290" i="10"/>
  <c r="O2291" i="10"/>
  <c r="O2292" i="10"/>
  <c r="O2293" i="10"/>
  <c r="O2294" i="10"/>
  <c r="O2295" i="10"/>
  <c r="O2296" i="10"/>
  <c r="O2297" i="10"/>
  <c r="O2298" i="10"/>
  <c r="O2299" i="10"/>
  <c r="O2300" i="10"/>
  <c r="O2301" i="10"/>
  <c r="O2302" i="10"/>
  <c r="O2303" i="10"/>
  <c r="O2304" i="10"/>
  <c r="O2305" i="10"/>
  <c r="O2306" i="10"/>
  <c r="O2307" i="10"/>
  <c r="O2308" i="10"/>
  <c r="O2309" i="10"/>
  <c r="O2310" i="10"/>
  <c r="O2311" i="10"/>
  <c r="O2312" i="10"/>
  <c r="O2313" i="10"/>
  <c r="O2314" i="10"/>
  <c r="O2315" i="10"/>
  <c r="O2316" i="10"/>
  <c r="O2317" i="10"/>
  <c r="O2318" i="10"/>
  <c r="O2319" i="10"/>
  <c r="O2320" i="10"/>
  <c r="O2321" i="10"/>
  <c r="O2322" i="10"/>
  <c r="O2323" i="10"/>
  <c r="O2324" i="10"/>
  <c r="O2325" i="10"/>
  <c r="O2326" i="10"/>
  <c r="O2327" i="10"/>
  <c r="O2328" i="10"/>
  <c r="O2329" i="10"/>
  <c r="O2330" i="10"/>
  <c r="O2331" i="10"/>
  <c r="O2332" i="10"/>
  <c r="O2333" i="10"/>
  <c r="O2334" i="10"/>
  <c r="O2335" i="10"/>
  <c r="O2336" i="10"/>
  <c r="O2337" i="10"/>
  <c r="O2338" i="10"/>
  <c r="O2339" i="10"/>
  <c r="O2340" i="10"/>
  <c r="O2341" i="10"/>
  <c r="O2342" i="10"/>
  <c r="O2343" i="10"/>
  <c r="O2344" i="10"/>
  <c r="O2345" i="10"/>
  <c r="O2346" i="10"/>
  <c r="O2347" i="10"/>
  <c r="O2348" i="10"/>
  <c r="O2349" i="10"/>
  <c r="O2350" i="10"/>
  <c r="O2351" i="10"/>
  <c r="O2352" i="10"/>
  <c r="O2353" i="10"/>
  <c r="O2354" i="10"/>
  <c r="O2355" i="10"/>
  <c r="O2356" i="10"/>
  <c r="O2357" i="10"/>
  <c r="O2358" i="10"/>
  <c r="O2359" i="10"/>
  <c r="O2360" i="10"/>
  <c r="O2361" i="10"/>
  <c r="O2362" i="10"/>
  <c r="O2363" i="10"/>
  <c r="O2364" i="10"/>
  <c r="O2365" i="10"/>
  <c r="O2366" i="10"/>
  <c r="O2367" i="10"/>
  <c r="O2368" i="10"/>
  <c r="O2369" i="10"/>
  <c r="O2370" i="10"/>
  <c r="O2371" i="10"/>
  <c r="O2372" i="10"/>
  <c r="O2373" i="10"/>
  <c r="O2374" i="10"/>
  <c r="O2375" i="10"/>
  <c r="O2376" i="10"/>
  <c r="O2377" i="10"/>
  <c r="O2378" i="10"/>
  <c r="O2379" i="10"/>
  <c r="O2380" i="10"/>
  <c r="O2381" i="10"/>
  <c r="O2382" i="10"/>
  <c r="O2383" i="10"/>
  <c r="O2384" i="10"/>
  <c r="O2385" i="10"/>
  <c r="O2386" i="10"/>
  <c r="O2387" i="10"/>
  <c r="O2388" i="10"/>
  <c r="O2389" i="10"/>
  <c r="O2390" i="10"/>
  <c r="O2391" i="10"/>
  <c r="O2392" i="10"/>
  <c r="O2393" i="10"/>
  <c r="O2394" i="10"/>
  <c r="O2395" i="10"/>
  <c r="O2396" i="10"/>
  <c r="O2397" i="10"/>
  <c r="O2398" i="10"/>
  <c r="O2399" i="10"/>
  <c r="O2400" i="10"/>
  <c r="O2401" i="10"/>
  <c r="O2402" i="10"/>
  <c r="O2403" i="10"/>
  <c r="O2404" i="10"/>
  <c r="O2405" i="10"/>
  <c r="O2406" i="10"/>
  <c r="O2407" i="10"/>
  <c r="O2408" i="10"/>
  <c r="O2409" i="10"/>
  <c r="O2410" i="10"/>
  <c r="O2411" i="10"/>
  <c r="O2412" i="10"/>
  <c r="O2413" i="10"/>
  <c r="O2414" i="10"/>
  <c r="O2415" i="10"/>
  <c r="O2416" i="10"/>
  <c r="O2417" i="10"/>
  <c r="O2418" i="10"/>
  <c r="O2419" i="10"/>
  <c r="O2420" i="10"/>
  <c r="O2421" i="10"/>
  <c r="O2422" i="10"/>
  <c r="O2423" i="10"/>
  <c r="O2424" i="10"/>
  <c r="O2425" i="10"/>
  <c r="O2426" i="10"/>
  <c r="O2427" i="10"/>
  <c r="O2428" i="10"/>
  <c r="O2429" i="10"/>
  <c r="O2430" i="10"/>
  <c r="O2431" i="10"/>
  <c r="O2432" i="10"/>
  <c r="O2433" i="10"/>
  <c r="O2434" i="10"/>
  <c r="O2435" i="10"/>
  <c r="O2436" i="10"/>
  <c r="O2437" i="10"/>
  <c r="O2438" i="10"/>
  <c r="O2439" i="10"/>
  <c r="O2440" i="10"/>
  <c r="O2441" i="10"/>
  <c r="O2442" i="10"/>
  <c r="O2443" i="10"/>
  <c r="O2444" i="10"/>
  <c r="O2445" i="10"/>
  <c r="O2446" i="10"/>
  <c r="O2447" i="10"/>
  <c r="O2448" i="10"/>
  <c r="O2449" i="10"/>
  <c r="O2450" i="10"/>
  <c r="O2451" i="10"/>
  <c r="O2452" i="10"/>
  <c r="O2453" i="10"/>
  <c r="O2454" i="10"/>
  <c r="O2455" i="10"/>
  <c r="O2456" i="10"/>
  <c r="O2457" i="10"/>
  <c r="O2458" i="10"/>
  <c r="O2459" i="10"/>
  <c r="O2460" i="10"/>
  <c r="O2461" i="10"/>
  <c r="O2462" i="10"/>
  <c r="O2463" i="10"/>
  <c r="O2464" i="10"/>
  <c r="O2465" i="10"/>
  <c r="O2466" i="10"/>
  <c r="O2467" i="10"/>
  <c r="O2468" i="10"/>
  <c r="O2469" i="10"/>
  <c r="O2470" i="10"/>
  <c r="O2471" i="10"/>
  <c r="O2472" i="10"/>
  <c r="O2473" i="10"/>
  <c r="O2474" i="10"/>
  <c r="O2475" i="10"/>
  <c r="O2476" i="10"/>
  <c r="O2477" i="10"/>
  <c r="O2478" i="10"/>
  <c r="O2479" i="10"/>
  <c r="O2480" i="10"/>
  <c r="O2481" i="10"/>
  <c r="O2482" i="10"/>
  <c r="O2483" i="10"/>
  <c r="O2484" i="10"/>
  <c r="O2485" i="10"/>
  <c r="O2486" i="10"/>
  <c r="O2487" i="10"/>
  <c r="O2488" i="10"/>
  <c r="O2489" i="10"/>
  <c r="O2490" i="10"/>
  <c r="O2491" i="10"/>
  <c r="O2492" i="10"/>
  <c r="O2493" i="10"/>
  <c r="O2494" i="10"/>
  <c r="O2495" i="10"/>
  <c r="O2496" i="10"/>
  <c r="O2497" i="10"/>
  <c r="O2498" i="10"/>
  <c r="O2499" i="10"/>
  <c r="O2500" i="10"/>
  <c r="O2501" i="10"/>
  <c r="O2502" i="10"/>
  <c r="O2503" i="10"/>
  <c r="O2504" i="10"/>
  <c r="O2505" i="10"/>
  <c r="O2506" i="10"/>
  <c r="O2507" i="10"/>
  <c r="O2508" i="10"/>
  <c r="O2509" i="10"/>
  <c r="O2510" i="10"/>
  <c r="O2511" i="10"/>
  <c r="O2512" i="10"/>
  <c r="O2513" i="10"/>
  <c r="O2514" i="10"/>
  <c r="O2515" i="10"/>
  <c r="O2516" i="10"/>
  <c r="O2517" i="10"/>
  <c r="O2518" i="10"/>
  <c r="O2519" i="10"/>
  <c r="O2520" i="10"/>
  <c r="O2521" i="10"/>
  <c r="O2522" i="10"/>
  <c r="O2523" i="10"/>
  <c r="O2524" i="10"/>
  <c r="O2525" i="10"/>
  <c r="O2526" i="10"/>
  <c r="O2527" i="10"/>
  <c r="O2528" i="10"/>
  <c r="O2529" i="10"/>
  <c r="O2530" i="10"/>
  <c r="O2531" i="10"/>
  <c r="O2532" i="10"/>
  <c r="O2533" i="10"/>
  <c r="O2534" i="10"/>
  <c r="O2535" i="10"/>
  <c r="O2536" i="10"/>
  <c r="O2537" i="10"/>
  <c r="O2538" i="10"/>
  <c r="O2539" i="10"/>
  <c r="O2540" i="10"/>
  <c r="O2541" i="10"/>
  <c r="O2542" i="10"/>
  <c r="O2543" i="10"/>
  <c r="O2544" i="10"/>
  <c r="O2545" i="10"/>
  <c r="O2546" i="10"/>
  <c r="O2547" i="10"/>
  <c r="O2548" i="10"/>
  <c r="O2549" i="10"/>
  <c r="O2550" i="10"/>
  <c r="O2551" i="10"/>
  <c r="O2552" i="10"/>
  <c r="O2553" i="10"/>
  <c r="O2554" i="10"/>
  <c r="O2555" i="10"/>
  <c r="O2556" i="10"/>
  <c r="O2557" i="10"/>
  <c r="O2558" i="10"/>
  <c r="O2559" i="10"/>
  <c r="O2560" i="10"/>
  <c r="O2561" i="10"/>
  <c r="O2562" i="10"/>
  <c r="O2563" i="10"/>
  <c r="O2564" i="10"/>
  <c r="O2565" i="10"/>
  <c r="O2566" i="10"/>
  <c r="O2567" i="10"/>
  <c r="O2568" i="10"/>
  <c r="O2569" i="10"/>
  <c r="O2570" i="10"/>
  <c r="O2571" i="10"/>
  <c r="O2572" i="10"/>
  <c r="O2573" i="10"/>
  <c r="O2574" i="10"/>
  <c r="O2575" i="10"/>
  <c r="O2576" i="10"/>
  <c r="O2577" i="10"/>
  <c r="O2578" i="10"/>
  <c r="O2579" i="10"/>
  <c r="O2580" i="10"/>
  <c r="O2581" i="10"/>
  <c r="O2582" i="10"/>
  <c r="O2583" i="10"/>
  <c r="O2584" i="10"/>
  <c r="O2585" i="10"/>
  <c r="O2586" i="10"/>
  <c r="O2587" i="10"/>
  <c r="O2588" i="10"/>
  <c r="O2589" i="10"/>
  <c r="O2590" i="10"/>
  <c r="O2591" i="10"/>
  <c r="O2592" i="10"/>
  <c r="O2593" i="10"/>
  <c r="O2594" i="10"/>
  <c r="O2595" i="10"/>
  <c r="O2596" i="10"/>
  <c r="O2597" i="10"/>
  <c r="O2598" i="10"/>
  <c r="O2599" i="10"/>
  <c r="O2600" i="10"/>
  <c r="O2601" i="10"/>
  <c r="O2602" i="10"/>
  <c r="O2603" i="10"/>
  <c r="O2604" i="10"/>
  <c r="O2605" i="10"/>
  <c r="O2606" i="10"/>
  <c r="O2607" i="10"/>
  <c r="O2608" i="10"/>
  <c r="O2609" i="10"/>
  <c r="O2610" i="10"/>
  <c r="O2611" i="10"/>
  <c r="O2612" i="10"/>
  <c r="O2613" i="10"/>
  <c r="O2614" i="10"/>
  <c r="O2615" i="10"/>
  <c r="O2616" i="10"/>
  <c r="O2617" i="10"/>
  <c r="O2618" i="10"/>
  <c r="O2619" i="10"/>
  <c r="O2620" i="10"/>
  <c r="O2621" i="10"/>
  <c r="O2622" i="10"/>
  <c r="O2623" i="10"/>
  <c r="O2624" i="10"/>
  <c r="O2625" i="10"/>
  <c r="O2626" i="10"/>
  <c r="O2627" i="10"/>
  <c r="O2628" i="10"/>
  <c r="O2629" i="10"/>
  <c r="O2630" i="10"/>
  <c r="O2631" i="10"/>
  <c r="O2632" i="10"/>
  <c r="O2633" i="10"/>
  <c r="O2634" i="10"/>
  <c r="O2635" i="10"/>
  <c r="O2636" i="10"/>
  <c r="O2637" i="10"/>
  <c r="O2638" i="10"/>
  <c r="O2639" i="10"/>
  <c r="O2640" i="10"/>
  <c r="O2641" i="10"/>
  <c r="O2642" i="10"/>
  <c r="O2643" i="10"/>
  <c r="O2644" i="10"/>
  <c r="O2645" i="10"/>
  <c r="O2646" i="10"/>
  <c r="O2647" i="10"/>
  <c r="O2648" i="10"/>
  <c r="O2649" i="10"/>
  <c r="O2650" i="10"/>
  <c r="O2651" i="10"/>
  <c r="O2652" i="10"/>
  <c r="O2653" i="10"/>
  <c r="O2654" i="10"/>
  <c r="O2655" i="10"/>
  <c r="O2656" i="10"/>
  <c r="O2657" i="10"/>
  <c r="O2658" i="10"/>
  <c r="O2659" i="10"/>
  <c r="O2660" i="10"/>
  <c r="O2661" i="10"/>
  <c r="O2662" i="10"/>
  <c r="O2663" i="10"/>
  <c r="O2664" i="10"/>
  <c r="O2665" i="10"/>
  <c r="O2666" i="10"/>
  <c r="O2667" i="10"/>
  <c r="O2668" i="10"/>
  <c r="O2669" i="10"/>
  <c r="O2670" i="10"/>
  <c r="O2671" i="10"/>
  <c r="O2672" i="10"/>
  <c r="O2673" i="10"/>
  <c r="O2674" i="10"/>
  <c r="O2675" i="10"/>
  <c r="O2676" i="10"/>
  <c r="O2677" i="10"/>
  <c r="O2678" i="10"/>
  <c r="O2679" i="10"/>
  <c r="O2680" i="10"/>
  <c r="O2681" i="10"/>
  <c r="O2682" i="10"/>
  <c r="O2683" i="10"/>
  <c r="O2684" i="10"/>
  <c r="O2685" i="10"/>
  <c r="O2686" i="10"/>
  <c r="O2687" i="10"/>
  <c r="O2688" i="10"/>
  <c r="O2689" i="10"/>
  <c r="O2690" i="10"/>
  <c r="O2691" i="10"/>
  <c r="O2692" i="10"/>
  <c r="O2693" i="10"/>
  <c r="O2694" i="10"/>
  <c r="O2695" i="10"/>
  <c r="O2696" i="10"/>
  <c r="O2697" i="10"/>
  <c r="O2698" i="10"/>
  <c r="O2699" i="10"/>
  <c r="O2700" i="10"/>
  <c r="O2701" i="10"/>
  <c r="O2702" i="10"/>
  <c r="O2703" i="10"/>
  <c r="O2704" i="10"/>
  <c r="O2705" i="10"/>
  <c r="O2706" i="10"/>
  <c r="O2707" i="10"/>
  <c r="O2708" i="10"/>
  <c r="O2709" i="10"/>
  <c r="O2710" i="10"/>
  <c r="O2711" i="10"/>
  <c r="O2712" i="10"/>
  <c r="O2713" i="10"/>
  <c r="O2714" i="10"/>
  <c r="O2715" i="10"/>
  <c r="O2716" i="10"/>
  <c r="O2717" i="10"/>
  <c r="O2718" i="10"/>
  <c r="O2719" i="10"/>
  <c r="O2720" i="10"/>
  <c r="O2721" i="10"/>
  <c r="O2722" i="10"/>
  <c r="O2723" i="10"/>
  <c r="O2724" i="10"/>
  <c r="O2725" i="10"/>
  <c r="O2726" i="10"/>
  <c r="O2727" i="10"/>
  <c r="O2728" i="10"/>
  <c r="O2729" i="10"/>
  <c r="O2730" i="10"/>
  <c r="O2731" i="10"/>
  <c r="O2732" i="10"/>
  <c r="O2733" i="10"/>
  <c r="O2734" i="10"/>
  <c r="O2735" i="10"/>
  <c r="O2736" i="10"/>
  <c r="O2737" i="10"/>
  <c r="O2738" i="10"/>
  <c r="O2739" i="10"/>
  <c r="O2740" i="10"/>
  <c r="O2741" i="10"/>
  <c r="O2742" i="10"/>
  <c r="O2743" i="10"/>
  <c r="O2744" i="10"/>
  <c r="O2745" i="10"/>
  <c r="O2746" i="10"/>
  <c r="O2747" i="10"/>
  <c r="O2748" i="10"/>
  <c r="O2749" i="10"/>
  <c r="O2750" i="10"/>
  <c r="O2751" i="10"/>
  <c r="O2752" i="10"/>
  <c r="O2753" i="10"/>
  <c r="O2754" i="10"/>
  <c r="O2755" i="10"/>
  <c r="O2756" i="10"/>
  <c r="O2757" i="10"/>
  <c r="O2758" i="10"/>
  <c r="O2759" i="10"/>
  <c r="O2760" i="10"/>
  <c r="O2761" i="10"/>
  <c r="O2762" i="10"/>
  <c r="O2763" i="10"/>
  <c r="O2764" i="10"/>
  <c r="O2765" i="10"/>
  <c r="O2766" i="10"/>
  <c r="O2767" i="10"/>
  <c r="O2768" i="10"/>
  <c r="O2769" i="10"/>
  <c r="O2770" i="10"/>
  <c r="O2771" i="10"/>
  <c r="O2772" i="10"/>
  <c r="O2773" i="10"/>
  <c r="O2774" i="10"/>
  <c r="O2775" i="10"/>
  <c r="O2776" i="10"/>
  <c r="O2777" i="10"/>
  <c r="O2778" i="10"/>
  <c r="O2779" i="10"/>
  <c r="O2780" i="10"/>
  <c r="O2781" i="10"/>
  <c r="O2782" i="10"/>
  <c r="O2783" i="10"/>
  <c r="O2784" i="10"/>
  <c r="O2785" i="10"/>
  <c r="O2786" i="10"/>
  <c r="O2787" i="10"/>
  <c r="O2788" i="10"/>
  <c r="O2789" i="10"/>
  <c r="O2790" i="10"/>
  <c r="O2791" i="10"/>
  <c r="O2792" i="10"/>
  <c r="O2793" i="10"/>
  <c r="O2794" i="10"/>
  <c r="O2795" i="10"/>
  <c r="O2796" i="10"/>
  <c r="O2797" i="10"/>
  <c r="O2798" i="10"/>
  <c r="O2799" i="10"/>
  <c r="O2800" i="10"/>
  <c r="O2801" i="10"/>
  <c r="O2802" i="10"/>
  <c r="O2803" i="10"/>
  <c r="O2804" i="10"/>
  <c r="O2805" i="10"/>
  <c r="O2806" i="10"/>
  <c r="O2807" i="10"/>
  <c r="O2808" i="10"/>
  <c r="O2809" i="10"/>
  <c r="O2810" i="10"/>
  <c r="O2811" i="10"/>
  <c r="O2812" i="10"/>
  <c r="O2813" i="10"/>
  <c r="O2814" i="10"/>
  <c r="O2815" i="10"/>
  <c r="O2816" i="10"/>
  <c r="O2817" i="10"/>
  <c r="O2818" i="10"/>
  <c r="O2819" i="10"/>
  <c r="O2820" i="10"/>
  <c r="O2821" i="10"/>
  <c r="O2822" i="10"/>
  <c r="O2823" i="10"/>
  <c r="O2824" i="10"/>
  <c r="O2825" i="10"/>
  <c r="O2826" i="10"/>
  <c r="O2827" i="10"/>
  <c r="O2828" i="10"/>
  <c r="O2829" i="10"/>
  <c r="O2830" i="10"/>
  <c r="O2831" i="10"/>
  <c r="O2832" i="10"/>
  <c r="O2833" i="10"/>
  <c r="O2834" i="10"/>
  <c r="O2835" i="10"/>
  <c r="O2836" i="10"/>
  <c r="O2837" i="10"/>
  <c r="O2838" i="10"/>
  <c r="O2839" i="10"/>
  <c r="O2840" i="10"/>
  <c r="O2841" i="10"/>
  <c r="O2842" i="10"/>
  <c r="O2843" i="10"/>
  <c r="O2844" i="10"/>
  <c r="O2845" i="10"/>
  <c r="O2846" i="10"/>
  <c r="O2847" i="10"/>
  <c r="O2848" i="10"/>
  <c r="O2849" i="10"/>
  <c r="O2850" i="10"/>
  <c r="O2851" i="10"/>
  <c r="O2852" i="10"/>
  <c r="O2853" i="10"/>
  <c r="O2854" i="10"/>
  <c r="O2855" i="10"/>
  <c r="O2856" i="10"/>
  <c r="O2857" i="10"/>
  <c r="O2858" i="10"/>
  <c r="O2859" i="10"/>
  <c r="O2860" i="10"/>
  <c r="O2861" i="10"/>
  <c r="O2862" i="10"/>
  <c r="O2863" i="10"/>
  <c r="O2864" i="10"/>
  <c r="O2865" i="10"/>
  <c r="O2866" i="10"/>
  <c r="O2867" i="10"/>
  <c r="O2868" i="10"/>
  <c r="O2869" i="10"/>
  <c r="O2870" i="10"/>
  <c r="O2871" i="10"/>
  <c r="O2872" i="10"/>
  <c r="O2873" i="10"/>
  <c r="O2874" i="10"/>
  <c r="O2875" i="10"/>
  <c r="O2876" i="10"/>
  <c r="O2877" i="10"/>
  <c r="O2878" i="10"/>
  <c r="O2879" i="10"/>
  <c r="O2880" i="10"/>
  <c r="O2881" i="10"/>
  <c r="O2882" i="10"/>
  <c r="O2883" i="10"/>
  <c r="O2884" i="10"/>
  <c r="O2885" i="10"/>
  <c r="O2886" i="10"/>
  <c r="O2887" i="10"/>
  <c r="O2888" i="10"/>
  <c r="O2889" i="10"/>
  <c r="O2890" i="10"/>
  <c r="O2891" i="10"/>
  <c r="O2892" i="10"/>
  <c r="O2893" i="10"/>
  <c r="O2894" i="10"/>
  <c r="O2895" i="10"/>
  <c r="O2896" i="10"/>
  <c r="O2897" i="10"/>
  <c r="O2898" i="10"/>
  <c r="O2899" i="10"/>
  <c r="O2900" i="10"/>
  <c r="O2901" i="10"/>
  <c r="O2902" i="10"/>
  <c r="O2903" i="10"/>
  <c r="O2904" i="10"/>
  <c r="O2905" i="10"/>
  <c r="O2906" i="10"/>
  <c r="O2907" i="10"/>
  <c r="O2908" i="10"/>
  <c r="O2909" i="10"/>
  <c r="O2910" i="10"/>
  <c r="O2911" i="10"/>
  <c r="O2912" i="10"/>
  <c r="O2913" i="10"/>
  <c r="O2914" i="10"/>
  <c r="O2915" i="10"/>
  <c r="O2916" i="10"/>
  <c r="O2917" i="10"/>
  <c r="O2918" i="10"/>
  <c r="O2919" i="10"/>
  <c r="O2920" i="10"/>
  <c r="O2921" i="10"/>
  <c r="O2922" i="10"/>
  <c r="O2923" i="10"/>
  <c r="O2924" i="10"/>
  <c r="O2925" i="10"/>
  <c r="O2926" i="10"/>
  <c r="O2927" i="10"/>
  <c r="O2928" i="10"/>
  <c r="O2929" i="10"/>
  <c r="O2930" i="10"/>
  <c r="O2931" i="10"/>
  <c r="O2932" i="10"/>
  <c r="O2933" i="10"/>
  <c r="O2934" i="10"/>
  <c r="O2935" i="10"/>
  <c r="O2936" i="10"/>
  <c r="O2937" i="10"/>
  <c r="O2938" i="10"/>
  <c r="O2939" i="10"/>
  <c r="O2940" i="10"/>
  <c r="O2941" i="10"/>
  <c r="O2942" i="10"/>
  <c r="O2943" i="10"/>
  <c r="O2944" i="10"/>
  <c r="O2945" i="10"/>
  <c r="O2946" i="10"/>
  <c r="O2947" i="10"/>
  <c r="O2948" i="10"/>
  <c r="O2949" i="10"/>
  <c r="O2950" i="10"/>
  <c r="O2951" i="10"/>
  <c r="O2952" i="10"/>
  <c r="O2953" i="10"/>
  <c r="O2954" i="10"/>
  <c r="O2955" i="10"/>
  <c r="O2956" i="10"/>
  <c r="O2957" i="10"/>
  <c r="O2958" i="10"/>
  <c r="O2959" i="10"/>
  <c r="O2960" i="10"/>
  <c r="O2961" i="10"/>
  <c r="O2962" i="10"/>
  <c r="O2963" i="10"/>
  <c r="O2964" i="10"/>
  <c r="O2965" i="10"/>
  <c r="O2966" i="10"/>
  <c r="O2967" i="10"/>
  <c r="O2968" i="10"/>
  <c r="O2969" i="10"/>
  <c r="O2970" i="10"/>
  <c r="O2971" i="10"/>
  <c r="O2972" i="10"/>
  <c r="O2973" i="10"/>
  <c r="O2974" i="10"/>
  <c r="O2975" i="10"/>
  <c r="O2976" i="10"/>
  <c r="O2977" i="10"/>
  <c r="O2978" i="10"/>
  <c r="O2979" i="10"/>
  <c r="O2980" i="10"/>
  <c r="O2981" i="10"/>
  <c r="O2982" i="10"/>
  <c r="O2983" i="10"/>
  <c r="O2984" i="10"/>
  <c r="O2985" i="10"/>
  <c r="O2986" i="10"/>
  <c r="O2987" i="10"/>
  <c r="O2988" i="10"/>
  <c r="O2989" i="10"/>
  <c r="O2990" i="10"/>
  <c r="O2991" i="10"/>
  <c r="O2992" i="10"/>
  <c r="O2993" i="10"/>
  <c r="O2994" i="10"/>
  <c r="O2995" i="10"/>
  <c r="O2996" i="10"/>
  <c r="O2997" i="10"/>
  <c r="O2998" i="10"/>
  <c r="O2999" i="10"/>
  <c r="O3000" i="10"/>
  <c r="O3001" i="10"/>
  <c r="O3002" i="10"/>
  <c r="O3003" i="10"/>
  <c r="O3004" i="10"/>
  <c r="O3005" i="10"/>
  <c r="O3006" i="10"/>
  <c r="O3007" i="10"/>
  <c r="O3008" i="10"/>
  <c r="O3009" i="10"/>
  <c r="O3010" i="10"/>
  <c r="O3011" i="10"/>
  <c r="O3012" i="10"/>
  <c r="O3013" i="10"/>
  <c r="O3014" i="10"/>
  <c r="O3015" i="10"/>
  <c r="O3016" i="10"/>
  <c r="O3017" i="10"/>
  <c r="O3018" i="10"/>
  <c r="O3019" i="10"/>
  <c r="O3020" i="10"/>
  <c r="O3021" i="10"/>
  <c r="O3022" i="10"/>
  <c r="O3023" i="10"/>
  <c r="O3024" i="10"/>
  <c r="O3025" i="10"/>
  <c r="O3026" i="10"/>
  <c r="O3027" i="10"/>
  <c r="O3028" i="10"/>
  <c r="O3029" i="10"/>
  <c r="O3030" i="10"/>
  <c r="O3031" i="10"/>
  <c r="O3032" i="10"/>
  <c r="O3033" i="10"/>
  <c r="O3034" i="10"/>
  <c r="O3035" i="10"/>
  <c r="O3036" i="10"/>
  <c r="O3037" i="10"/>
  <c r="O3038" i="10"/>
  <c r="O3039" i="10"/>
  <c r="O3040" i="10"/>
  <c r="O3041" i="10"/>
  <c r="O3042" i="10"/>
  <c r="O3043" i="10"/>
  <c r="O3044" i="10"/>
  <c r="O3045" i="10"/>
  <c r="O3046" i="10"/>
  <c r="O3047" i="10"/>
  <c r="O3048" i="10"/>
  <c r="O3049" i="10"/>
  <c r="O3050" i="10"/>
  <c r="O3051" i="10"/>
  <c r="O3052" i="10"/>
  <c r="O3053" i="10"/>
  <c r="O3054" i="10"/>
  <c r="O3055" i="10"/>
  <c r="O3056" i="10"/>
  <c r="O3057" i="10"/>
  <c r="O3058" i="10"/>
  <c r="O3059" i="10"/>
  <c r="O3060" i="10"/>
  <c r="O3061" i="10"/>
  <c r="O3062" i="10"/>
  <c r="O3063" i="10"/>
  <c r="O3064" i="10"/>
  <c r="O3065" i="10"/>
  <c r="O3066" i="10"/>
  <c r="O3067" i="10"/>
  <c r="O3068" i="10"/>
  <c r="O3069" i="10"/>
  <c r="O3070" i="10"/>
  <c r="O3071" i="10"/>
  <c r="O3072" i="10"/>
  <c r="O3073" i="10"/>
  <c r="O3074" i="10"/>
  <c r="O3075" i="10"/>
  <c r="O3076" i="10"/>
  <c r="O3077" i="10"/>
  <c r="O3078" i="10"/>
  <c r="O3079" i="10"/>
  <c r="O3080" i="10"/>
  <c r="O3081" i="10"/>
  <c r="O3082" i="10"/>
  <c r="O3083" i="10"/>
  <c r="O3084" i="10"/>
  <c r="O3085" i="10"/>
  <c r="O3086" i="10"/>
  <c r="O3087" i="10"/>
  <c r="O3088" i="10"/>
  <c r="O3089" i="10"/>
  <c r="O3090" i="10"/>
  <c r="O3091" i="10"/>
  <c r="O3092" i="10"/>
  <c r="O3093" i="10"/>
  <c r="O3094" i="10"/>
  <c r="O3095" i="10"/>
  <c r="O3096" i="10"/>
  <c r="O3097" i="10"/>
  <c r="O3098" i="10"/>
  <c r="O3099" i="10"/>
  <c r="O3100" i="10"/>
  <c r="O3101" i="10"/>
  <c r="O3102" i="10"/>
  <c r="O3103" i="10"/>
  <c r="O3104" i="10"/>
  <c r="O3105" i="10"/>
  <c r="O3106" i="10"/>
  <c r="O3107" i="10"/>
  <c r="O3108" i="10"/>
  <c r="O3109" i="10"/>
  <c r="O3110" i="10"/>
  <c r="O3111" i="10"/>
  <c r="O3112" i="10"/>
  <c r="O3113" i="10"/>
  <c r="O3114" i="10"/>
  <c r="O3115" i="10"/>
  <c r="O3116" i="10"/>
  <c r="O3117" i="10"/>
  <c r="O3118" i="10"/>
  <c r="O3119" i="10"/>
  <c r="O3120" i="10"/>
  <c r="O3121" i="10"/>
  <c r="O3122" i="10"/>
  <c r="O3123" i="10"/>
  <c r="O3124" i="10"/>
  <c r="O3125" i="10"/>
  <c r="O3126" i="10"/>
  <c r="O3127" i="10"/>
  <c r="O3128" i="10"/>
  <c r="O3129" i="10"/>
  <c r="O3130" i="10"/>
  <c r="O3131" i="10"/>
  <c r="O3132" i="10"/>
  <c r="O3133" i="10"/>
  <c r="O3134" i="10"/>
  <c r="O3135" i="10"/>
  <c r="O3136" i="10"/>
  <c r="O3137" i="10"/>
  <c r="O3138" i="10"/>
  <c r="O3139" i="10"/>
  <c r="O3140" i="10"/>
  <c r="O3141" i="10"/>
  <c r="O3142" i="10"/>
  <c r="O3143" i="10"/>
  <c r="O3144" i="10"/>
  <c r="O3145" i="10"/>
  <c r="O3146" i="10"/>
  <c r="O3147" i="10"/>
  <c r="O3148" i="10"/>
  <c r="O3149" i="10"/>
  <c r="O3150" i="10"/>
  <c r="O3151" i="10"/>
  <c r="O3152" i="10"/>
  <c r="O3153" i="10"/>
  <c r="O3154" i="10"/>
  <c r="O3155" i="10"/>
  <c r="O3156" i="10"/>
  <c r="O3157" i="10"/>
  <c r="O3158" i="10"/>
  <c r="O3159" i="10"/>
  <c r="O3160" i="10"/>
  <c r="O3161" i="10"/>
  <c r="O3162" i="10"/>
  <c r="O3163" i="10"/>
  <c r="O3164" i="10"/>
  <c r="O3165" i="10"/>
  <c r="O3166" i="10"/>
  <c r="O3167" i="10"/>
  <c r="O3168" i="10"/>
  <c r="O3169" i="10"/>
  <c r="O3170" i="10"/>
  <c r="O3171" i="10"/>
  <c r="O3172" i="10"/>
  <c r="O3173" i="10"/>
  <c r="O3174" i="10"/>
  <c r="O3175" i="10"/>
  <c r="O3176" i="10"/>
  <c r="O3177" i="10"/>
  <c r="O3178" i="10"/>
  <c r="O3179" i="10"/>
  <c r="O3180" i="10"/>
  <c r="O3181" i="10"/>
  <c r="O3182" i="10"/>
  <c r="O3183" i="10"/>
  <c r="O3184" i="10"/>
  <c r="O3185" i="10"/>
  <c r="O3186" i="10"/>
  <c r="O3187" i="10"/>
  <c r="O3188" i="10"/>
  <c r="O3189" i="10"/>
  <c r="O3190" i="10"/>
  <c r="O3191" i="10"/>
  <c r="O3192" i="10"/>
  <c r="O3193" i="10"/>
  <c r="O3194" i="10"/>
  <c r="O3195" i="10"/>
  <c r="O3196" i="10"/>
  <c r="O3197" i="10"/>
  <c r="O3198" i="10"/>
  <c r="O3199" i="10"/>
  <c r="O3200" i="10"/>
  <c r="O3201" i="10"/>
  <c r="O3202" i="10"/>
  <c r="O3203" i="10"/>
  <c r="O3204" i="10"/>
  <c r="O3205" i="10"/>
  <c r="O3206" i="10"/>
  <c r="O3207" i="10"/>
  <c r="O3208" i="10"/>
  <c r="O3209" i="10"/>
  <c r="O3210" i="10"/>
  <c r="O3211" i="10"/>
  <c r="O3212" i="10"/>
  <c r="O3213" i="10"/>
  <c r="O3214" i="10"/>
  <c r="O3215" i="10"/>
  <c r="O3216" i="10"/>
  <c r="O3217" i="10"/>
  <c r="O3218" i="10"/>
  <c r="O3219" i="10"/>
  <c r="O3220" i="10"/>
  <c r="O3221" i="10"/>
  <c r="O3222" i="10"/>
  <c r="O3223" i="10"/>
  <c r="O3224" i="10"/>
  <c r="O3225" i="10"/>
  <c r="O3226" i="10"/>
  <c r="O3227" i="10"/>
  <c r="O3228" i="10"/>
  <c r="O3229" i="10"/>
  <c r="O3230" i="10"/>
  <c r="O3231" i="10"/>
  <c r="O3232" i="10"/>
  <c r="O3233" i="10"/>
  <c r="O3234" i="10"/>
  <c r="O3235" i="10"/>
  <c r="O3236" i="10"/>
  <c r="O3237" i="10"/>
  <c r="O3238" i="10"/>
  <c r="O3239" i="10"/>
  <c r="O3240" i="10"/>
  <c r="O3241" i="10"/>
  <c r="O3242" i="10"/>
  <c r="O3243" i="10"/>
  <c r="O3244" i="10"/>
  <c r="O3245" i="10"/>
  <c r="O3246" i="10"/>
  <c r="O3247" i="10"/>
  <c r="O3248" i="10"/>
  <c r="O3249" i="10"/>
  <c r="O3250" i="10"/>
  <c r="O3251" i="10"/>
  <c r="O3252" i="10"/>
  <c r="O3253" i="10"/>
  <c r="O3254" i="10"/>
  <c r="O3255" i="10"/>
  <c r="O3256" i="10"/>
  <c r="O3257" i="10"/>
  <c r="O3258" i="10"/>
  <c r="O3259" i="10"/>
  <c r="O3260" i="10"/>
  <c r="O3261" i="10"/>
  <c r="O3262" i="10"/>
  <c r="O3263" i="10"/>
  <c r="O3264" i="10"/>
  <c r="O3265" i="10"/>
  <c r="O3266" i="10"/>
  <c r="O3267" i="10"/>
  <c r="O3268" i="10"/>
  <c r="O3269" i="10"/>
  <c r="O3270" i="10"/>
  <c r="O3271" i="10"/>
  <c r="O3272" i="10"/>
  <c r="O3273" i="10"/>
  <c r="O3274" i="10"/>
  <c r="O3275" i="10"/>
  <c r="O3276" i="10"/>
  <c r="O3277" i="10"/>
  <c r="O3278" i="10"/>
  <c r="O3279" i="10"/>
  <c r="O3280" i="10"/>
  <c r="O3281" i="10"/>
  <c r="O3282" i="10"/>
  <c r="O3283" i="10"/>
  <c r="O3284" i="10"/>
  <c r="O3285" i="10"/>
  <c r="O3286" i="10"/>
  <c r="O3287" i="10"/>
  <c r="O3288" i="10"/>
  <c r="O3289" i="10"/>
  <c r="O3290" i="10"/>
  <c r="O3291" i="10"/>
  <c r="O3292" i="10"/>
  <c r="O3293" i="10"/>
  <c r="O3294" i="10"/>
  <c r="O3295" i="10"/>
  <c r="O3296" i="10"/>
  <c r="O3297" i="10"/>
  <c r="O3298" i="10"/>
  <c r="O3299" i="10"/>
  <c r="O3300" i="10"/>
  <c r="O3301" i="10"/>
  <c r="O3302" i="10"/>
  <c r="O3303" i="10"/>
  <c r="O3304" i="10"/>
  <c r="O3305" i="10"/>
  <c r="O3306" i="10"/>
  <c r="O3307" i="10"/>
  <c r="O3308" i="10"/>
  <c r="O3309" i="10"/>
  <c r="O3310" i="10"/>
  <c r="O3311" i="10"/>
  <c r="O3312" i="10"/>
  <c r="O3313" i="10"/>
  <c r="O3314" i="10"/>
  <c r="O3315" i="10"/>
  <c r="O3316" i="10"/>
  <c r="O3317" i="10"/>
  <c r="O3318" i="10"/>
  <c r="O3319" i="10"/>
  <c r="O3320" i="10"/>
  <c r="O3321" i="10"/>
  <c r="O3322" i="10"/>
  <c r="O3323" i="10"/>
  <c r="O3324" i="10"/>
  <c r="O3325" i="10"/>
  <c r="O3326" i="10"/>
  <c r="O3327" i="10"/>
  <c r="O3328" i="10"/>
  <c r="O3329" i="10"/>
  <c r="O3330" i="10"/>
  <c r="O3331" i="10"/>
  <c r="O3332" i="10"/>
  <c r="O3333" i="10"/>
  <c r="O3334" i="10"/>
  <c r="O3335" i="10"/>
  <c r="O3336" i="10"/>
  <c r="O3337" i="10"/>
  <c r="O3338" i="10"/>
  <c r="O3339" i="10"/>
  <c r="O3340" i="10"/>
  <c r="O3341" i="10"/>
  <c r="O3342" i="10"/>
  <c r="O3343" i="10"/>
  <c r="O3344" i="10"/>
  <c r="O3345" i="10"/>
  <c r="O3346" i="10"/>
  <c r="O3347" i="10"/>
  <c r="O3348" i="10"/>
  <c r="O3349" i="10"/>
  <c r="O3350" i="10"/>
  <c r="O3351" i="10"/>
  <c r="O3352" i="10"/>
  <c r="O3353" i="10"/>
  <c r="O3354" i="10"/>
  <c r="O3355" i="10"/>
  <c r="O3356" i="10"/>
  <c r="O3357" i="10"/>
  <c r="O3358" i="10"/>
  <c r="O3359" i="10"/>
  <c r="O3360" i="10"/>
  <c r="O3361" i="10"/>
  <c r="O3362" i="10"/>
  <c r="O3363" i="10"/>
  <c r="O3364" i="10"/>
  <c r="O3365" i="10"/>
  <c r="O3366" i="10"/>
  <c r="O3367" i="10"/>
  <c r="O3368" i="10"/>
  <c r="O3369" i="10"/>
  <c r="O3370" i="10"/>
  <c r="O3371" i="10"/>
  <c r="O3372" i="10"/>
  <c r="O3373" i="10"/>
  <c r="O3374" i="10"/>
  <c r="O3375" i="10"/>
  <c r="O3376" i="10"/>
  <c r="O3377" i="10"/>
  <c r="O3378" i="10"/>
  <c r="O3379" i="10"/>
  <c r="O3380" i="10"/>
  <c r="O3381" i="10"/>
  <c r="O3382" i="10"/>
  <c r="O3383" i="10"/>
  <c r="O3384" i="10"/>
  <c r="O3385" i="10"/>
  <c r="O3386" i="10"/>
  <c r="O3387" i="10"/>
  <c r="O3388" i="10"/>
  <c r="O3389" i="10"/>
  <c r="O3390" i="10"/>
  <c r="O3391" i="10"/>
  <c r="O3392" i="10"/>
  <c r="O3393" i="10"/>
  <c r="O3394" i="10"/>
  <c r="O3395" i="10"/>
  <c r="O3396" i="10"/>
  <c r="O3397" i="10"/>
  <c r="O3398" i="10"/>
  <c r="O3399" i="10"/>
  <c r="O3400" i="10"/>
  <c r="O3401" i="10"/>
  <c r="O3402" i="10"/>
  <c r="O3403" i="10"/>
  <c r="O3404" i="10"/>
  <c r="O3405" i="10"/>
  <c r="O3406" i="10"/>
  <c r="O3407" i="10"/>
  <c r="O3408" i="10"/>
  <c r="O3409" i="10"/>
  <c r="O3410" i="10"/>
  <c r="O3411" i="10"/>
  <c r="O3412" i="10"/>
  <c r="O3413" i="10"/>
  <c r="O3414" i="10"/>
  <c r="O3415" i="10"/>
  <c r="O3416" i="10"/>
  <c r="O3417" i="10"/>
  <c r="O3418" i="10"/>
  <c r="O3419" i="10"/>
  <c r="O3420" i="10"/>
  <c r="O3421" i="10"/>
  <c r="O3422" i="10"/>
  <c r="O3423" i="10"/>
  <c r="O3424" i="10"/>
  <c r="O3425" i="10"/>
  <c r="O3426" i="10"/>
  <c r="O3427" i="10"/>
  <c r="O3428" i="10"/>
  <c r="O3429" i="10"/>
  <c r="O3430" i="10"/>
  <c r="O3431" i="10"/>
  <c r="O3432" i="10"/>
  <c r="O3433" i="10"/>
  <c r="O3434" i="10"/>
  <c r="O3435" i="10"/>
  <c r="O3436" i="10"/>
  <c r="O3437" i="10"/>
  <c r="O3438" i="10"/>
  <c r="O3439" i="10"/>
  <c r="O3440" i="10"/>
  <c r="O3441" i="10"/>
  <c r="O3442" i="10"/>
  <c r="O3443" i="10"/>
  <c r="O3444" i="10"/>
  <c r="O3445" i="10"/>
  <c r="O3446" i="10"/>
  <c r="O3447" i="10"/>
  <c r="O3448" i="10"/>
  <c r="O3449" i="10"/>
  <c r="O3450" i="10"/>
  <c r="O3451" i="10"/>
  <c r="O3452" i="10"/>
  <c r="O3453" i="10"/>
  <c r="O3454" i="10"/>
  <c r="O3455" i="10"/>
  <c r="O3456" i="10"/>
  <c r="O3457" i="10"/>
  <c r="O3458" i="10"/>
  <c r="O3459" i="10"/>
  <c r="O3460" i="10"/>
  <c r="O3461" i="10"/>
  <c r="O3462" i="10"/>
  <c r="O3463" i="10"/>
  <c r="O3464" i="10"/>
  <c r="O3465" i="10"/>
  <c r="O3466" i="10"/>
  <c r="O3467" i="10"/>
  <c r="O3468" i="10"/>
  <c r="O3469" i="10"/>
  <c r="O3470" i="10"/>
  <c r="O3471" i="10"/>
  <c r="O3472" i="10"/>
  <c r="O3473" i="10"/>
  <c r="O3474" i="10"/>
  <c r="O3475" i="10"/>
  <c r="O3476" i="10"/>
  <c r="O3477" i="10"/>
  <c r="O3478" i="10"/>
  <c r="O3479" i="10"/>
  <c r="O3480" i="10"/>
  <c r="O3481" i="10"/>
  <c r="O3482" i="10"/>
  <c r="O3483" i="10"/>
  <c r="O3484" i="10"/>
  <c r="O3485" i="10"/>
  <c r="O3486" i="10"/>
  <c r="O3487" i="10"/>
  <c r="O3488" i="10"/>
  <c r="O3489" i="10"/>
  <c r="O3490" i="10"/>
  <c r="O3491" i="10"/>
  <c r="O3492" i="10"/>
  <c r="O3493" i="10"/>
  <c r="O3494" i="10"/>
  <c r="O3495" i="10"/>
  <c r="O3496" i="10"/>
  <c r="O3497" i="10"/>
  <c r="O3498" i="10"/>
  <c r="O3499" i="10"/>
  <c r="O3500" i="10"/>
  <c r="O3501" i="10"/>
  <c r="O3502" i="10"/>
  <c r="O3503" i="10"/>
  <c r="O3504" i="10"/>
  <c r="O3505" i="10"/>
  <c r="O3506" i="10"/>
  <c r="O3507" i="10"/>
  <c r="O3508" i="10"/>
  <c r="O3509" i="10"/>
  <c r="O3510" i="10"/>
  <c r="O3511" i="10"/>
  <c r="O3512" i="10"/>
  <c r="O3513" i="10"/>
  <c r="O3514" i="10"/>
  <c r="O3515" i="10"/>
  <c r="O3516" i="10"/>
  <c r="O3517" i="10"/>
  <c r="O3518" i="10"/>
  <c r="O3519" i="10"/>
  <c r="O3520" i="10"/>
  <c r="O3521" i="10"/>
  <c r="O3522" i="10"/>
  <c r="O3523" i="10"/>
  <c r="O3524" i="10"/>
  <c r="O3525" i="10"/>
  <c r="O3526" i="10"/>
  <c r="O3527" i="10"/>
  <c r="O3528" i="10"/>
  <c r="O3529" i="10"/>
  <c r="O3530" i="10"/>
  <c r="O3531" i="10"/>
  <c r="O3532" i="10"/>
  <c r="O3533" i="10"/>
  <c r="O3534" i="10"/>
  <c r="O3535" i="10"/>
  <c r="O3536" i="10"/>
  <c r="O3537" i="10"/>
  <c r="O3538" i="10"/>
  <c r="O3539" i="10"/>
  <c r="O3540" i="10"/>
  <c r="O3541" i="10"/>
  <c r="O3542" i="10"/>
  <c r="O3543" i="10"/>
  <c r="O3544" i="10"/>
  <c r="O3545" i="10"/>
  <c r="O3546" i="10"/>
  <c r="O3547" i="10"/>
  <c r="O3548" i="10"/>
  <c r="O3549" i="10"/>
  <c r="O3550" i="10"/>
  <c r="O3551" i="10"/>
  <c r="O3552" i="10"/>
  <c r="O3553" i="10"/>
  <c r="O3554" i="10"/>
  <c r="O3555" i="10"/>
  <c r="O3556" i="10"/>
  <c r="O3557" i="10"/>
  <c r="O3558" i="10"/>
  <c r="O3559" i="10"/>
  <c r="O3560" i="10"/>
  <c r="O3561" i="10"/>
  <c r="O3562" i="10"/>
  <c r="O3563" i="10"/>
  <c r="O3564" i="10"/>
  <c r="O3565" i="10"/>
  <c r="O3566" i="10"/>
  <c r="O3567" i="10"/>
  <c r="O3568" i="10"/>
  <c r="O3569" i="10"/>
  <c r="O3570" i="10"/>
  <c r="O3571" i="10"/>
  <c r="O3572" i="10"/>
  <c r="O3573" i="10"/>
  <c r="O3574" i="10"/>
  <c r="O3575" i="10"/>
  <c r="O3576" i="10"/>
  <c r="O3577" i="10"/>
  <c r="O3578" i="10"/>
  <c r="O3579" i="10"/>
  <c r="O3580" i="10"/>
  <c r="O3581" i="10"/>
  <c r="O3582" i="10"/>
  <c r="O3583" i="10"/>
  <c r="O3584" i="10"/>
  <c r="O3585" i="10"/>
  <c r="O3586" i="10"/>
  <c r="O3587" i="10"/>
  <c r="O3588" i="10"/>
  <c r="O3589" i="10"/>
  <c r="O3590" i="10"/>
  <c r="O3591" i="10"/>
  <c r="O3592" i="10"/>
  <c r="O3593" i="10"/>
  <c r="O3594" i="10"/>
  <c r="O3595" i="10"/>
  <c r="O3596" i="10"/>
  <c r="O3597" i="10"/>
  <c r="O3598" i="10"/>
  <c r="O3599" i="10"/>
  <c r="O3600" i="10"/>
  <c r="O3601" i="10"/>
  <c r="O3602" i="10"/>
  <c r="O3603" i="10"/>
  <c r="O3604" i="10"/>
  <c r="O3605" i="10"/>
  <c r="O3606" i="10"/>
  <c r="O3607" i="10"/>
  <c r="O3608" i="10"/>
  <c r="O3609" i="10"/>
  <c r="O3610" i="10"/>
  <c r="O3611" i="10"/>
  <c r="O3612" i="10"/>
  <c r="O3613" i="10"/>
  <c r="O3614" i="10"/>
  <c r="O3615" i="10"/>
  <c r="O3616" i="10"/>
  <c r="O3617" i="10"/>
  <c r="O3618" i="10"/>
  <c r="O3619" i="10"/>
  <c r="O3620" i="10"/>
  <c r="O3621" i="10"/>
  <c r="O3622" i="10"/>
  <c r="O3623" i="10"/>
  <c r="O3624" i="10"/>
  <c r="O3625" i="10"/>
  <c r="O3626" i="10"/>
  <c r="O3627" i="10"/>
  <c r="O3628" i="10"/>
  <c r="O3629" i="10"/>
  <c r="O3630" i="10"/>
  <c r="O3631" i="10"/>
  <c r="O3632" i="10"/>
  <c r="O3633" i="10"/>
  <c r="O3634" i="10"/>
  <c r="O3635" i="10"/>
  <c r="O3636" i="10"/>
  <c r="O3637" i="10"/>
  <c r="O3638" i="10"/>
  <c r="O3639" i="10"/>
  <c r="O3640" i="10"/>
  <c r="O3641" i="10"/>
  <c r="O3642" i="10"/>
  <c r="O3643" i="10"/>
  <c r="O3644" i="10"/>
  <c r="O3645" i="10"/>
  <c r="O3646" i="10"/>
  <c r="O3647" i="10"/>
  <c r="O3648" i="10"/>
  <c r="O3649" i="10"/>
  <c r="O3650" i="10"/>
  <c r="O3651" i="10"/>
  <c r="O3652" i="10"/>
  <c r="O3653" i="10"/>
  <c r="O3654" i="10"/>
  <c r="O3655" i="10"/>
  <c r="O3656" i="10"/>
  <c r="O3657" i="10"/>
  <c r="O3658" i="10"/>
  <c r="O3659" i="10"/>
  <c r="O3660" i="10"/>
  <c r="O3661" i="10"/>
  <c r="O3662" i="10"/>
  <c r="O3663" i="10"/>
  <c r="O3664" i="10"/>
  <c r="O3665" i="10"/>
  <c r="O3666" i="10"/>
  <c r="O3667" i="10"/>
  <c r="O3668" i="10"/>
  <c r="O3669" i="10"/>
  <c r="O3670" i="10"/>
  <c r="O3671" i="10"/>
  <c r="O3672" i="10"/>
  <c r="O3673" i="10"/>
  <c r="O3674" i="10"/>
  <c r="O3675" i="10"/>
  <c r="O3676" i="10"/>
  <c r="O3677" i="10"/>
  <c r="O3678" i="10"/>
  <c r="O3679" i="10"/>
  <c r="O3680" i="10"/>
  <c r="O3681" i="10"/>
  <c r="O3682" i="10"/>
  <c r="O3683" i="10"/>
  <c r="O3684" i="10"/>
  <c r="O3685" i="10"/>
  <c r="O3686" i="10"/>
  <c r="O3687" i="10"/>
  <c r="O3688" i="10"/>
  <c r="O3689" i="10"/>
  <c r="O3690" i="10"/>
  <c r="O3691" i="10"/>
  <c r="O3692" i="10"/>
  <c r="O3693" i="10"/>
  <c r="O3694" i="10"/>
  <c r="O3695" i="10"/>
  <c r="O3696" i="10"/>
  <c r="O3697" i="10"/>
  <c r="O3698" i="10"/>
  <c r="O3699" i="10"/>
  <c r="O3700" i="10"/>
  <c r="O3701" i="10"/>
  <c r="O3702" i="10"/>
  <c r="O3703" i="10"/>
  <c r="O3704" i="10"/>
  <c r="O3705" i="10"/>
  <c r="O3706" i="10"/>
  <c r="O3707" i="10"/>
  <c r="O3708" i="10"/>
  <c r="O3709" i="10"/>
  <c r="O3710" i="10"/>
  <c r="O3711" i="10"/>
  <c r="O3712" i="10"/>
  <c r="O3713" i="10"/>
  <c r="O3714" i="10"/>
  <c r="O3715" i="10"/>
  <c r="O3716" i="10"/>
  <c r="O3717" i="10"/>
  <c r="O3718" i="10"/>
  <c r="O3719" i="10"/>
  <c r="O3720" i="10"/>
  <c r="O3721" i="10"/>
  <c r="O3722" i="10"/>
  <c r="O3723" i="10"/>
  <c r="O3724" i="10"/>
  <c r="O3725" i="10"/>
  <c r="O3726" i="10"/>
  <c r="O3727" i="10"/>
  <c r="O3728" i="10"/>
  <c r="O3729" i="10"/>
  <c r="O3730" i="10"/>
  <c r="O3731" i="10"/>
  <c r="O3732" i="10"/>
  <c r="O3733" i="10"/>
  <c r="O3734" i="10"/>
  <c r="O3735" i="10"/>
  <c r="O3736" i="10"/>
  <c r="O3737" i="10"/>
  <c r="O3738" i="10"/>
  <c r="O3739" i="10"/>
  <c r="O3740" i="10"/>
  <c r="O3741" i="10"/>
  <c r="O3742" i="10"/>
  <c r="O3743" i="10"/>
  <c r="O3744" i="10"/>
  <c r="O3745" i="10"/>
  <c r="O3746" i="10"/>
  <c r="O3747" i="10"/>
  <c r="O3748" i="10"/>
  <c r="O3749" i="10"/>
  <c r="O3750" i="10"/>
  <c r="O3751" i="10"/>
  <c r="O3752" i="10"/>
  <c r="O3753" i="10"/>
  <c r="O3754" i="10"/>
  <c r="O3755" i="10"/>
  <c r="O3756" i="10"/>
  <c r="O3757" i="10"/>
  <c r="O3758" i="10"/>
  <c r="O3759" i="10"/>
  <c r="O3760" i="10"/>
  <c r="O3761" i="10"/>
  <c r="O3762" i="10"/>
  <c r="O3763" i="10"/>
  <c r="O3764" i="10"/>
  <c r="O3765" i="10"/>
  <c r="O3766" i="10"/>
  <c r="O3767" i="10"/>
  <c r="O3768" i="10"/>
  <c r="O3769" i="10"/>
  <c r="O3770" i="10"/>
  <c r="O3771" i="10"/>
  <c r="O3772" i="10"/>
  <c r="O3773" i="10"/>
  <c r="O3774" i="10"/>
  <c r="O3775" i="10"/>
  <c r="O3776" i="10"/>
  <c r="O3777" i="10"/>
  <c r="O3778" i="10"/>
  <c r="O3779" i="10"/>
  <c r="O3780" i="10"/>
  <c r="O3781" i="10"/>
  <c r="O3782" i="10"/>
  <c r="O3783" i="10"/>
  <c r="O3784" i="10"/>
  <c r="O3785" i="10"/>
  <c r="O3786" i="10"/>
  <c r="O3787" i="10"/>
  <c r="O3788" i="10"/>
  <c r="O3789" i="10"/>
  <c r="O3790" i="10"/>
  <c r="O3791" i="10"/>
  <c r="O3792" i="10"/>
  <c r="O3793" i="10"/>
  <c r="O3794" i="10"/>
  <c r="O3795" i="10"/>
  <c r="O3796" i="10"/>
  <c r="O3797" i="10"/>
  <c r="O3798" i="10"/>
  <c r="O3799" i="10"/>
  <c r="O3800" i="10"/>
  <c r="O3801" i="10"/>
  <c r="O3802" i="10"/>
  <c r="O3803" i="10"/>
  <c r="O3804" i="10"/>
  <c r="O3805" i="10"/>
  <c r="O3806" i="10"/>
  <c r="O3807" i="10"/>
  <c r="O3808" i="10"/>
  <c r="O3809" i="10"/>
  <c r="O3810" i="10"/>
  <c r="O3811" i="10"/>
  <c r="O3812" i="10"/>
  <c r="O3813" i="10"/>
  <c r="O3814" i="10"/>
  <c r="O3815" i="10"/>
  <c r="O3816" i="10"/>
  <c r="O3817" i="10"/>
  <c r="O3818" i="10"/>
  <c r="O3819" i="10"/>
  <c r="O3820" i="10"/>
  <c r="O3821" i="10"/>
  <c r="O3822" i="10"/>
  <c r="O3823" i="10"/>
  <c r="O3824" i="10"/>
  <c r="O3825" i="10"/>
  <c r="O3826" i="10"/>
  <c r="O3827" i="10"/>
  <c r="O3828" i="10"/>
  <c r="O3829" i="10"/>
  <c r="O3830" i="10"/>
  <c r="O3831" i="10"/>
  <c r="O3832" i="10"/>
  <c r="O3833" i="10"/>
  <c r="O3834" i="10"/>
  <c r="O3835" i="10"/>
  <c r="O3836" i="10"/>
  <c r="O3837" i="10"/>
  <c r="O3838" i="10"/>
  <c r="O3839" i="10"/>
  <c r="O3840" i="10"/>
  <c r="O3841" i="10"/>
  <c r="O3842" i="10"/>
  <c r="O3843" i="10"/>
  <c r="O3844" i="10"/>
  <c r="O3845" i="10"/>
  <c r="O3846" i="10"/>
  <c r="O3847" i="10"/>
  <c r="O3848" i="10"/>
  <c r="O3849" i="10"/>
  <c r="O3850" i="10"/>
  <c r="O3851" i="10"/>
  <c r="O3852" i="10"/>
  <c r="O3853" i="10"/>
  <c r="O3854" i="10"/>
  <c r="O3855" i="10"/>
  <c r="O3856" i="10"/>
  <c r="O3857" i="10"/>
  <c r="O3858" i="10"/>
  <c r="O3859" i="10"/>
  <c r="O3860" i="10"/>
  <c r="O3861" i="10"/>
  <c r="O3862" i="10"/>
  <c r="O3863" i="10"/>
  <c r="O3864" i="10"/>
  <c r="O3865" i="10"/>
  <c r="O3866" i="10"/>
  <c r="O3867" i="10"/>
  <c r="O3868" i="10"/>
  <c r="O3869" i="10"/>
  <c r="O3870" i="10"/>
  <c r="O3871" i="10"/>
  <c r="O3872" i="10"/>
  <c r="O3873" i="10"/>
  <c r="O3874" i="10"/>
  <c r="O3875" i="10"/>
  <c r="O3876" i="10"/>
  <c r="O3877" i="10"/>
  <c r="O3878" i="10"/>
  <c r="O3879" i="10"/>
  <c r="O3880" i="10"/>
  <c r="O3881" i="10"/>
  <c r="O3882" i="10"/>
  <c r="O3883" i="10"/>
  <c r="O3884" i="10"/>
  <c r="O3885" i="10"/>
  <c r="O3886" i="10"/>
  <c r="O3887" i="10"/>
  <c r="O3888" i="10"/>
  <c r="O3889" i="10"/>
  <c r="O3890" i="10"/>
  <c r="O3891" i="10"/>
  <c r="O3892" i="10"/>
  <c r="O3893" i="10"/>
  <c r="O3894" i="10"/>
  <c r="O3895" i="10"/>
  <c r="O3896" i="10"/>
  <c r="O3897" i="10"/>
  <c r="O3898" i="10"/>
  <c r="O3899" i="10"/>
  <c r="O3900" i="10"/>
  <c r="O3901" i="10"/>
  <c r="O3902" i="10"/>
  <c r="O3903" i="10"/>
  <c r="O3904" i="10"/>
  <c r="O3905" i="10"/>
  <c r="O3906" i="10"/>
  <c r="O3907" i="10"/>
  <c r="O3908" i="10"/>
  <c r="O3909" i="10"/>
  <c r="O3910" i="10"/>
  <c r="O3911" i="10"/>
  <c r="O3912" i="10"/>
  <c r="O3913" i="10"/>
  <c r="O3914" i="10"/>
  <c r="O3915" i="10"/>
  <c r="O3916" i="10"/>
  <c r="O3917" i="10"/>
  <c r="O3918" i="10"/>
  <c r="O3919" i="10"/>
  <c r="O3920" i="10"/>
  <c r="O3921" i="10"/>
  <c r="O3922" i="10"/>
  <c r="O3923" i="10"/>
  <c r="O3924" i="10"/>
  <c r="O3925" i="10"/>
  <c r="O3926" i="10"/>
  <c r="O3927" i="10"/>
  <c r="O3928" i="10"/>
  <c r="O3929" i="10"/>
  <c r="O3930" i="10"/>
  <c r="O3931" i="10"/>
  <c r="O3932" i="10"/>
  <c r="O3933" i="10"/>
  <c r="O3934" i="10"/>
  <c r="O3935" i="10"/>
  <c r="O3936" i="10"/>
  <c r="O3937" i="10"/>
  <c r="O3938" i="10"/>
  <c r="O3939" i="10"/>
  <c r="O3940" i="10"/>
  <c r="O3941" i="10"/>
  <c r="O3942" i="10"/>
  <c r="O3943" i="10"/>
  <c r="O3944" i="10"/>
  <c r="O3945" i="10"/>
  <c r="O3946" i="10"/>
  <c r="O3947" i="10"/>
  <c r="O3948" i="10"/>
  <c r="O3949" i="10"/>
  <c r="O3950" i="10"/>
  <c r="O3951" i="10"/>
  <c r="O3952" i="10"/>
  <c r="O3953" i="10"/>
  <c r="O3954" i="10"/>
  <c r="O3955" i="10"/>
  <c r="O3956" i="10"/>
  <c r="O3957" i="10"/>
  <c r="O3958" i="10"/>
  <c r="O3959" i="10"/>
  <c r="O3960" i="10"/>
  <c r="O3961" i="10"/>
  <c r="O3962" i="10"/>
  <c r="O3963" i="10"/>
  <c r="O3964" i="10"/>
  <c r="O3965" i="10"/>
  <c r="O3966" i="10"/>
  <c r="O3967" i="10"/>
  <c r="O3968" i="10"/>
  <c r="O3969" i="10"/>
  <c r="O3970" i="10"/>
  <c r="O3971" i="10"/>
  <c r="O3972" i="10"/>
  <c r="O3973" i="10"/>
  <c r="O3974" i="10"/>
  <c r="O3975" i="10"/>
  <c r="O3976" i="10"/>
  <c r="O3977" i="10"/>
  <c r="O3978" i="10"/>
  <c r="O3979" i="10"/>
  <c r="O3980" i="10"/>
  <c r="O3981" i="10"/>
  <c r="O3982" i="10"/>
  <c r="O3983" i="10"/>
  <c r="O3984" i="10"/>
  <c r="O3985" i="10"/>
  <c r="O3986" i="10"/>
  <c r="O3987" i="10"/>
  <c r="O3988" i="10"/>
  <c r="O3989" i="10"/>
  <c r="O3990" i="10"/>
  <c r="O3991" i="10"/>
  <c r="O3992" i="10"/>
  <c r="O3993" i="10"/>
  <c r="O3994" i="10"/>
  <c r="O3995" i="10"/>
  <c r="O3996" i="10"/>
  <c r="O3997" i="10"/>
  <c r="O3998" i="10"/>
  <c r="O3999" i="10"/>
  <c r="O4000" i="10"/>
  <c r="O4001" i="10"/>
  <c r="O4002" i="10"/>
  <c r="O4003" i="10"/>
  <c r="O4004" i="10"/>
  <c r="O4005" i="10"/>
  <c r="O4006" i="10"/>
  <c r="O4007" i="10"/>
  <c r="O4008" i="10"/>
  <c r="O4009" i="10"/>
  <c r="O4010" i="10"/>
  <c r="O4011" i="10"/>
  <c r="O4012" i="10"/>
  <c r="O4013" i="10"/>
  <c r="O4014" i="10"/>
  <c r="O4015" i="10"/>
  <c r="O4016" i="10"/>
  <c r="O4017" i="10"/>
  <c r="O4018" i="10"/>
  <c r="O4019" i="10"/>
  <c r="O4020" i="10"/>
  <c r="O4021" i="10"/>
  <c r="O4022" i="10"/>
  <c r="O4023" i="10"/>
  <c r="O4024" i="10"/>
  <c r="O4025" i="10"/>
  <c r="O4026" i="10"/>
  <c r="O4027" i="10"/>
  <c r="O4028" i="10"/>
  <c r="O4029" i="10"/>
  <c r="O4030" i="10"/>
  <c r="O4031" i="10"/>
  <c r="O4032" i="10"/>
  <c r="O4033" i="10"/>
  <c r="O4034" i="10"/>
  <c r="O4035" i="10"/>
  <c r="O4036" i="10"/>
  <c r="O4037" i="10"/>
  <c r="O4038" i="10"/>
  <c r="O4039" i="10"/>
  <c r="O4040" i="10"/>
  <c r="O4041" i="10"/>
  <c r="O4042" i="10"/>
  <c r="O4043" i="10"/>
  <c r="O4044" i="10"/>
  <c r="O4045" i="10"/>
  <c r="O4046" i="10"/>
  <c r="O4047" i="10"/>
  <c r="O4048" i="10"/>
  <c r="O4049" i="10"/>
  <c r="O4050" i="10"/>
  <c r="O4051" i="10"/>
  <c r="O4052" i="10"/>
  <c r="O4053" i="10"/>
  <c r="O4054" i="10"/>
  <c r="O4055" i="10"/>
  <c r="O4056" i="10"/>
  <c r="O4057" i="10"/>
  <c r="O4058" i="10"/>
  <c r="O4059" i="10"/>
  <c r="O4060" i="10"/>
  <c r="O4061" i="10"/>
  <c r="O4062" i="10"/>
  <c r="O4063" i="10"/>
  <c r="O4064" i="10"/>
  <c r="O4065" i="10"/>
  <c r="O4066" i="10"/>
  <c r="O4067" i="10"/>
  <c r="O4068" i="10"/>
  <c r="O4069" i="10"/>
  <c r="O4070" i="10"/>
  <c r="O4071" i="10"/>
  <c r="O4072" i="10"/>
  <c r="O4073" i="10"/>
  <c r="O4074" i="10"/>
  <c r="O4075" i="10"/>
  <c r="O4076" i="10"/>
  <c r="O4077" i="10"/>
  <c r="O4078" i="10"/>
  <c r="O4079" i="10"/>
  <c r="O4080" i="10"/>
  <c r="O4081" i="10"/>
  <c r="O4082" i="10"/>
  <c r="O4083" i="10"/>
  <c r="O4084" i="10"/>
  <c r="O4085" i="10"/>
  <c r="O4086" i="10"/>
  <c r="O4087" i="10"/>
  <c r="O4088" i="10"/>
  <c r="O4089" i="10"/>
  <c r="O4090" i="10"/>
  <c r="O4091" i="10"/>
  <c r="O4092" i="10"/>
  <c r="O4093" i="10"/>
  <c r="O4094" i="10"/>
  <c r="O4095" i="10"/>
  <c r="O4096" i="10"/>
  <c r="O4097" i="10"/>
  <c r="O4098" i="10"/>
  <c r="O4099" i="10"/>
  <c r="O4100" i="10"/>
  <c r="O4101" i="10"/>
  <c r="O4102" i="10"/>
  <c r="O4103" i="10"/>
  <c r="O4104" i="10"/>
  <c r="O4105" i="10"/>
  <c r="O4106" i="10"/>
  <c r="O4107" i="10"/>
  <c r="O4108" i="10"/>
  <c r="O4109" i="10"/>
  <c r="O4110" i="10"/>
  <c r="O4111" i="10"/>
  <c r="O4112" i="10"/>
  <c r="O4113" i="10"/>
  <c r="O4114" i="10"/>
  <c r="O4115" i="10"/>
  <c r="O4116" i="10"/>
  <c r="O4117" i="10"/>
  <c r="O4118" i="10"/>
  <c r="O4119" i="10"/>
  <c r="O4120" i="10"/>
  <c r="O4121" i="10"/>
  <c r="O4122" i="10"/>
  <c r="O4123" i="10"/>
  <c r="O4124" i="10"/>
  <c r="O4125" i="10"/>
  <c r="O4126" i="10"/>
  <c r="O4127" i="10"/>
  <c r="O4128" i="10"/>
  <c r="O4129" i="10"/>
  <c r="O4130" i="10"/>
  <c r="O4131" i="10"/>
  <c r="O4132" i="10"/>
  <c r="O4133" i="10"/>
  <c r="O4134" i="10"/>
  <c r="O4135" i="10"/>
  <c r="O4136" i="10"/>
  <c r="O4137" i="10"/>
  <c r="O4138" i="10"/>
  <c r="O4139" i="10"/>
  <c r="O4140" i="10"/>
  <c r="O4141" i="10"/>
  <c r="O4142" i="10"/>
  <c r="O4143" i="10"/>
  <c r="O4144" i="10"/>
  <c r="O4145" i="10"/>
  <c r="O4146" i="10"/>
  <c r="O4147" i="10"/>
  <c r="O4148" i="10"/>
  <c r="O4149" i="10"/>
  <c r="O4150" i="10"/>
  <c r="O4151" i="10"/>
  <c r="O4152" i="10"/>
  <c r="O4153" i="10"/>
  <c r="O4154" i="10"/>
  <c r="O4155" i="10"/>
  <c r="O4156" i="10"/>
  <c r="O4157" i="10"/>
  <c r="O4158" i="10"/>
  <c r="O4159" i="10"/>
  <c r="O4160" i="10"/>
  <c r="O4161" i="10"/>
  <c r="O4162" i="10"/>
  <c r="O4163" i="10"/>
  <c r="O4164" i="10"/>
  <c r="O4165" i="10"/>
  <c r="O4166" i="10"/>
  <c r="O4167" i="10"/>
  <c r="O4168" i="10"/>
  <c r="O4169" i="10"/>
  <c r="O4170" i="10"/>
  <c r="O4171" i="10"/>
  <c r="O4172" i="10"/>
  <c r="O4173" i="10"/>
  <c r="O4174" i="10"/>
  <c r="O4175" i="10"/>
  <c r="O4176" i="10"/>
  <c r="O4177" i="10"/>
  <c r="O4178" i="10"/>
  <c r="O4179" i="10"/>
  <c r="O4180" i="10"/>
  <c r="O4181" i="10"/>
  <c r="O4182" i="10"/>
  <c r="O4183" i="10"/>
  <c r="O4184" i="10"/>
  <c r="O4185" i="10"/>
  <c r="O4186" i="10"/>
  <c r="O4187" i="10"/>
  <c r="O4188" i="10"/>
  <c r="O4189" i="10"/>
  <c r="O4190" i="10"/>
  <c r="O4191" i="10"/>
  <c r="O4192" i="10"/>
  <c r="O4193" i="10"/>
  <c r="O4194" i="10"/>
  <c r="O4195" i="10"/>
  <c r="O4196" i="10"/>
  <c r="O4197" i="10"/>
  <c r="O4198" i="10"/>
  <c r="O4199" i="10"/>
  <c r="O4200" i="10"/>
  <c r="O4201" i="10"/>
  <c r="O4202" i="10"/>
  <c r="O4203" i="10"/>
  <c r="O4204" i="10"/>
  <c r="O4205" i="10"/>
  <c r="O4206" i="10"/>
  <c r="O4207" i="10"/>
  <c r="O4208" i="10"/>
  <c r="O4209" i="10"/>
  <c r="O4210" i="10"/>
  <c r="O4211" i="10"/>
  <c r="O4212" i="10"/>
  <c r="O4213" i="10"/>
  <c r="O4214" i="10"/>
  <c r="O4215" i="10"/>
  <c r="O4216" i="10"/>
  <c r="O4217" i="10"/>
  <c r="O4218" i="10"/>
  <c r="O4219" i="10"/>
  <c r="O4220" i="10"/>
  <c r="O4221" i="10"/>
  <c r="O4222" i="10"/>
  <c r="O4223" i="10"/>
  <c r="O4224" i="10"/>
  <c r="O4225" i="10"/>
  <c r="O4226" i="10"/>
  <c r="O4227" i="10"/>
  <c r="O4228" i="10"/>
  <c r="O4229" i="10"/>
  <c r="O4230" i="10"/>
  <c r="O4231" i="10"/>
  <c r="O4232" i="10"/>
  <c r="O4233" i="10"/>
  <c r="O4234" i="10"/>
  <c r="O4235" i="10"/>
  <c r="O4236" i="10"/>
  <c r="O4237" i="10"/>
  <c r="O4238" i="10"/>
  <c r="O4239" i="10"/>
  <c r="O4240" i="10"/>
  <c r="O4241" i="10"/>
  <c r="O4242" i="10"/>
  <c r="O4243" i="10"/>
  <c r="O4244" i="10"/>
  <c r="O4245" i="10"/>
  <c r="O4246" i="10"/>
  <c r="O4247" i="10"/>
  <c r="O4248" i="10"/>
  <c r="O4249" i="10"/>
  <c r="O4250" i="10"/>
  <c r="O4251" i="10"/>
  <c r="O4252" i="10"/>
  <c r="O4253" i="10"/>
  <c r="O4254" i="10"/>
  <c r="O4255" i="10"/>
  <c r="O4256" i="10"/>
  <c r="O4257" i="10"/>
  <c r="O4258" i="10"/>
  <c r="O4259" i="10"/>
  <c r="O4260" i="10"/>
  <c r="O4261" i="10"/>
  <c r="O4262" i="10"/>
  <c r="O4263" i="10"/>
  <c r="O4264" i="10"/>
  <c r="O4265" i="10"/>
  <c r="O4266" i="10"/>
  <c r="O4267" i="10"/>
  <c r="O4268" i="10"/>
  <c r="O4269" i="10"/>
  <c r="O4270" i="10"/>
  <c r="O4271" i="10"/>
  <c r="O4272" i="10"/>
  <c r="O4273" i="10"/>
  <c r="O4274" i="10"/>
  <c r="O4275" i="10"/>
  <c r="O4276" i="10"/>
  <c r="O4277" i="10"/>
  <c r="O4278" i="10"/>
  <c r="O4279" i="10"/>
  <c r="O4280" i="10"/>
  <c r="O4281" i="10"/>
  <c r="O4282" i="10"/>
  <c r="O4283" i="10"/>
  <c r="O4284" i="10"/>
  <c r="O4285" i="10"/>
  <c r="O4286" i="10"/>
  <c r="O4287" i="10"/>
  <c r="O4288" i="10"/>
  <c r="O4289" i="10"/>
  <c r="O4290" i="10"/>
  <c r="O4291" i="10"/>
  <c r="O4292" i="10"/>
  <c r="O4293" i="10"/>
  <c r="O4294" i="10"/>
  <c r="O4295" i="10"/>
  <c r="O4296" i="10"/>
  <c r="O4297" i="10"/>
  <c r="O4298" i="10"/>
  <c r="O4299" i="10"/>
  <c r="O4300" i="10"/>
  <c r="O4301" i="10"/>
  <c r="O4302" i="10"/>
  <c r="O4303" i="10"/>
  <c r="O4304" i="10"/>
  <c r="O4305" i="10"/>
  <c r="O4306" i="10"/>
  <c r="O4307" i="10"/>
  <c r="O4308" i="10"/>
  <c r="O4309" i="10"/>
  <c r="O4310" i="10"/>
  <c r="O4311" i="10"/>
  <c r="O4312" i="10"/>
  <c r="O4313" i="10"/>
  <c r="O4314" i="10"/>
  <c r="O4315" i="10"/>
  <c r="O4316" i="10"/>
  <c r="O4317" i="10"/>
  <c r="O4318" i="10"/>
  <c r="O4319" i="10"/>
  <c r="O4320" i="10"/>
  <c r="O4321" i="10"/>
  <c r="O4322" i="10"/>
  <c r="O4323" i="10"/>
  <c r="O4324" i="10"/>
  <c r="O4325" i="10"/>
  <c r="O4326" i="10"/>
  <c r="O4327" i="10"/>
  <c r="O4328" i="10"/>
  <c r="O4329" i="10"/>
  <c r="O4330" i="10"/>
  <c r="O4331" i="10"/>
  <c r="O4332" i="10"/>
  <c r="O4333" i="10"/>
  <c r="O4334" i="10"/>
  <c r="O4335" i="10"/>
  <c r="O4336" i="10"/>
  <c r="O4337" i="10"/>
  <c r="O4338" i="10"/>
  <c r="O4339" i="10"/>
  <c r="O4340" i="10"/>
  <c r="O4341" i="10"/>
  <c r="O4342" i="10"/>
  <c r="O4343" i="10"/>
  <c r="O4344" i="10"/>
  <c r="O4345" i="10"/>
  <c r="O4346" i="10"/>
  <c r="O4347" i="10"/>
  <c r="O4348" i="10"/>
  <c r="O4349" i="10"/>
  <c r="O4350" i="10"/>
  <c r="O4351" i="10"/>
  <c r="O4352" i="10"/>
  <c r="O4353" i="10"/>
  <c r="O4354" i="10"/>
  <c r="O4355" i="10"/>
  <c r="O4356" i="10"/>
  <c r="O4357" i="10"/>
  <c r="O4358" i="10"/>
  <c r="O4359" i="10"/>
  <c r="O4360" i="10"/>
  <c r="O4361" i="10"/>
  <c r="O4362" i="10"/>
  <c r="O4363" i="10"/>
  <c r="O4364" i="10"/>
  <c r="O4365" i="10"/>
  <c r="O4366" i="10"/>
  <c r="O4367" i="10"/>
  <c r="O4368" i="10"/>
  <c r="O4369" i="10"/>
  <c r="O4370" i="10"/>
  <c r="O4371" i="10"/>
  <c r="O4372" i="10"/>
  <c r="O4373" i="10"/>
  <c r="O4374" i="10"/>
  <c r="O4375" i="10"/>
  <c r="O4376" i="10"/>
  <c r="O4377" i="10"/>
  <c r="O4378" i="10"/>
  <c r="O4379" i="10"/>
  <c r="O4380" i="10"/>
  <c r="O4381" i="10"/>
  <c r="O4382" i="10"/>
  <c r="O4383" i="10"/>
  <c r="O4384" i="10"/>
  <c r="O4385" i="10"/>
  <c r="O4386" i="10"/>
  <c r="O4387" i="10"/>
  <c r="O4388" i="10"/>
  <c r="O4389" i="10"/>
  <c r="O4390" i="10"/>
  <c r="O4391" i="10"/>
  <c r="O4392" i="10"/>
  <c r="O4393" i="10"/>
  <c r="O4394" i="10"/>
  <c r="O4395" i="10"/>
  <c r="O4396" i="10"/>
  <c r="O4397" i="10"/>
  <c r="O4398" i="10"/>
  <c r="O4399" i="10"/>
  <c r="O4400" i="10"/>
  <c r="O4401" i="10"/>
  <c r="O4402" i="10"/>
  <c r="O4403" i="10"/>
  <c r="O4404" i="10"/>
  <c r="O4405" i="10"/>
  <c r="O4406" i="10"/>
  <c r="O4407" i="10"/>
  <c r="O4408" i="10"/>
  <c r="O4409" i="10"/>
  <c r="O4410" i="10"/>
  <c r="O4411" i="10"/>
  <c r="O4412" i="10"/>
  <c r="O4413" i="10"/>
  <c r="O4414" i="10"/>
  <c r="O4415" i="10"/>
  <c r="O4416" i="10"/>
  <c r="O4417" i="10"/>
  <c r="O4418" i="10"/>
  <c r="O4419" i="10"/>
  <c r="O4420" i="10"/>
  <c r="O4421" i="10"/>
  <c r="O4422" i="10"/>
  <c r="O4423" i="10"/>
  <c r="O4424" i="10"/>
  <c r="O4425" i="10"/>
  <c r="O4426" i="10"/>
  <c r="O4427" i="10"/>
  <c r="O4428" i="10"/>
  <c r="O4429" i="10"/>
  <c r="O4430" i="10"/>
  <c r="O4431" i="10"/>
  <c r="O4432" i="10"/>
  <c r="O4433" i="10"/>
  <c r="O4434" i="10"/>
  <c r="O4435" i="10"/>
  <c r="O4436" i="10"/>
  <c r="O4437" i="10"/>
  <c r="O4438" i="10"/>
  <c r="O4439" i="10"/>
  <c r="O4440" i="10"/>
  <c r="O4441" i="10"/>
  <c r="O4442" i="10"/>
  <c r="O4443" i="10"/>
  <c r="O4444" i="10"/>
  <c r="O4445" i="10"/>
  <c r="O4446" i="10"/>
  <c r="O4447" i="10"/>
  <c r="O4448" i="10"/>
  <c r="O4449" i="10"/>
  <c r="O4450" i="10"/>
  <c r="O4451" i="10"/>
  <c r="O4452" i="10"/>
  <c r="O4453" i="10"/>
  <c r="O4454" i="10"/>
  <c r="O4455" i="10"/>
  <c r="O4456" i="10"/>
  <c r="O4457" i="10"/>
  <c r="O4458" i="10"/>
  <c r="O4459" i="10"/>
  <c r="O4460" i="10"/>
  <c r="O4461" i="10"/>
  <c r="O4462" i="10"/>
  <c r="O4463" i="10"/>
  <c r="O4464" i="10"/>
  <c r="O4465" i="10"/>
  <c r="O4466" i="10"/>
  <c r="O4467" i="10"/>
  <c r="O4468" i="10"/>
  <c r="O4469" i="10"/>
  <c r="O4470" i="10"/>
  <c r="O4471" i="10"/>
  <c r="O4472" i="10"/>
  <c r="O4473" i="10"/>
  <c r="O4474" i="10"/>
  <c r="O4475" i="10"/>
  <c r="O4476" i="10"/>
  <c r="O4477" i="10"/>
  <c r="O4478" i="10"/>
  <c r="O4479" i="10"/>
  <c r="O4480" i="10"/>
  <c r="O4481" i="10"/>
  <c r="O4482" i="10"/>
  <c r="O4483" i="10"/>
  <c r="O4484" i="10"/>
  <c r="O4485" i="10"/>
  <c r="O4486" i="10"/>
  <c r="O4487" i="10"/>
  <c r="O4488" i="10"/>
  <c r="O4489" i="10"/>
  <c r="O4490" i="10"/>
  <c r="O4491" i="10"/>
  <c r="O4492" i="10"/>
  <c r="O4493" i="10"/>
  <c r="O4494" i="10"/>
  <c r="O4495" i="10"/>
  <c r="O4496" i="10"/>
  <c r="O4497" i="10"/>
  <c r="O4498" i="10"/>
  <c r="O4499" i="10"/>
  <c r="O4500" i="10"/>
  <c r="O4501" i="10"/>
  <c r="O4502" i="10"/>
  <c r="O4503" i="10"/>
  <c r="O4504" i="10"/>
  <c r="O4505" i="10"/>
  <c r="O4506" i="10"/>
  <c r="O4507" i="10"/>
  <c r="O4508" i="10"/>
  <c r="O4509" i="10"/>
  <c r="O4510" i="10"/>
  <c r="O4511" i="10"/>
  <c r="O4512" i="10"/>
  <c r="O4513" i="10"/>
  <c r="O4514" i="10"/>
  <c r="O4515" i="10"/>
  <c r="O4516" i="10"/>
  <c r="O4517" i="10"/>
  <c r="O4518" i="10"/>
  <c r="O4519" i="10"/>
  <c r="O4520" i="10"/>
  <c r="O4521" i="10"/>
  <c r="O4522" i="10"/>
  <c r="O4523" i="10"/>
  <c r="O4524" i="10"/>
  <c r="O4525" i="10"/>
  <c r="O4526" i="10"/>
  <c r="O4527" i="10"/>
  <c r="O4528" i="10"/>
  <c r="O4529" i="10"/>
  <c r="O4530" i="10"/>
  <c r="O4531" i="10"/>
  <c r="O4532" i="10"/>
  <c r="O4533" i="10"/>
  <c r="O4534" i="10"/>
  <c r="O4535" i="10"/>
  <c r="O4536" i="10"/>
  <c r="O4537" i="10"/>
  <c r="O4538" i="10"/>
  <c r="O4539" i="10"/>
  <c r="O4540" i="10"/>
  <c r="O4541" i="10"/>
  <c r="O4542" i="10"/>
  <c r="O4543" i="10"/>
  <c r="O4544" i="10"/>
  <c r="O4545" i="10"/>
  <c r="O4546" i="10"/>
  <c r="O4547" i="10"/>
  <c r="O4548" i="10"/>
  <c r="O4549" i="10"/>
  <c r="O4550" i="10"/>
  <c r="O4551" i="10"/>
  <c r="O4552" i="10"/>
  <c r="O4553" i="10"/>
  <c r="O4554" i="10"/>
  <c r="O4555" i="10"/>
  <c r="O4556" i="10"/>
  <c r="O4557" i="10"/>
  <c r="O4558" i="10"/>
  <c r="O4559" i="10"/>
  <c r="O4560" i="10"/>
  <c r="O4561" i="10"/>
  <c r="O4562" i="10"/>
  <c r="O4563" i="10"/>
  <c r="O4564" i="10"/>
  <c r="O4565" i="10"/>
  <c r="O4566" i="10"/>
  <c r="O4567" i="10"/>
  <c r="O4568" i="10"/>
  <c r="O4569" i="10"/>
  <c r="O4570" i="10"/>
  <c r="O4571" i="10"/>
  <c r="O4572" i="10"/>
  <c r="O4573" i="10"/>
  <c r="O4574" i="10"/>
  <c r="O4575" i="10"/>
  <c r="O4576" i="10"/>
  <c r="O4577" i="10"/>
  <c r="O4578" i="10"/>
  <c r="O4579" i="10"/>
  <c r="O4580" i="10"/>
  <c r="O4581" i="10"/>
  <c r="O4582" i="10"/>
  <c r="O4583" i="10"/>
  <c r="O4584" i="10"/>
  <c r="O4585" i="10"/>
  <c r="O4586" i="10"/>
  <c r="O4587" i="10"/>
  <c r="O4588" i="10"/>
  <c r="O4589" i="10"/>
  <c r="O4590" i="10"/>
  <c r="O4591" i="10"/>
  <c r="O4592" i="10"/>
  <c r="O4593" i="10"/>
  <c r="O4594" i="10"/>
  <c r="O4595" i="10"/>
  <c r="O4596" i="10"/>
  <c r="O4597" i="10"/>
  <c r="O4598" i="10"/>
  <c r="O4599" i="10"/>
  <c r="O4600" i="10"/>
  <c r="O4601" i="10"/>
  <c r="O4602" i="10"/>
  <c r="O4603" i="10"/>
  <c r="O4604" i="10"/>
  <c r="O4605" i="10"/>
  <c r="O4606" i="10"/>
  <c r="O4607" i="10"/>
  <c r="O4608" i="10"/>
  <c r="O4609" i="10"/>
  <c r="O4610" i="10"/>
  <c r="O4611" i="10"/>
  <c r="O4612" i="10"/>
  <c r="O4613" i="10"/>
  <c r="O4614" i="10"/>
  <c r="O4615" i="10"/>
  <c r="O4616" i="10"/>
  <c r="O4617" i="10"/>
  <c r="O4618" i="10"/>
  <c r="O4619" i="10"/>
  <c r="O4620" i="10"/>
  <c r="O4621" i="10"/>
  <c r="O4622" i="10"/>
  <c r="O4623" i="10"/>
  <c r="O4624" i="10"/>
  <c r="O4625" i="10"/>
  <c r="O4626" i="10"/>
  <c r="O4627" i="10"/>
  <c r="O4628" i="10"/>
  <c r="O4629" i="10"/>
  <c r="O4630" i="10"/>
  <c r="O4631" i="10"/>
  <c r="O4632" i="10"/>
  <c r="O4633" i="10"/>
  <c r="O4634" i="10"/>
  <c r="O4635" i="10"/>
  <c r="O4636" i="10"/>
  <c r="O4637" i="10"/>
  <c r="O4638" i="10"/>
  <c r="O4639" i="10"/>
  <c r="O4640" i="10"/>
  <c r="O4641" i="10"/>
  <c r="O4642" i="10"/>
  <c r="O4643" i="10"/>
  <c r="O4644" i="10"/>
  <c r="O4645" i="10"/>
  <c r="O4646" i="10"/>
  <c r="O4647" i="10"/>
  <c r="O4648" i="10"/>
  <c r="O4649" i="10"/>
  <c r="O4650" i="10"/>
  <c r="O4651" i="10"/>
  <c r="O4652" i="10"/>
  <c r="O4653" i="10"/>
  <c r="O4654" i="10"/>
  <c r="O4655" i="10"/>
  <c r="O4656" i="10"/>
  <c r="O4657" i="10"/>
  <c r="O4658" i="10"/>
  <c r="O4659" i="10"/>
  <c r="O4660" i="10"/>
  <c r="O4661" i="10"/>
  <c r="O4662" i="10"/>
  <c r="O4663" i="10"/>
  <c r="O4664" i="10"/>
  <c r="O4665" i="10"/>
  <c r="O4666" i="10"/>
  <c r="O4667" i="10"/>
  <c r="O4668" i="10"/>
  <c r="O4669" i="10"/>
  <c r="O4670" i="10"/>
  <c r="O4671" i="10"/>
  <c r="O4672" i="10"/>
  <c r="O4673" i="10"/>
  <c r="O4674" i="10"/>
  <c r="O4675" i="10"/>
  <c r="O4676" i="10"/>
  <c r="O4677" i="10"/>
  <c r="O4678" i="10"/>
  <c r="O4679" i="10"/>
  <c r="O4680" i="10"/>
  <c r="O4681" i="10"/>
  <c r="O4682" i="10"/>
  <c r="O4683" i="10"/>
  <c r="O4684" i="10"/>
  <c r="O4685" i="10"/>
  <c r="O4686" i="10"/>
  <c r="O4687" i="10"/>
  <c r="O4688" i="10"/>
  <c r="O4689" i="10"/>
  <c r="O4690" i="10"/>
  <c r="O4691" i="10"/>
  <c r="O4692" i="10"/>
  <c r="O4693" i="10"/>
  <c r="O4694" i="10"/>
  <c r="O4695" i="10"/>
  <c r="O4696" i="10"/>
  <c r="O4697" i="10"/>
  <c r="O4698" i="10"/>
  <c r="O4699" i="10"/>
  <c r="O4700" i="10"/>
  <c r="O4701" i="10"/>
  <c r="O4702" i="10"/>
  <c r="O4703" i="10"/>
  <c r="O4704" i="10"/>
  <c r="O4705" i="10"/>
  <c r="O4706" i="10"/>
  <c r="O4707" i="10"/>
  <c r="O4708" i="10"/>
  <c r="O4709" i="10"/>
  <c r="O4710" i="10"/>
  <c r="O4711" i="10"/>
  <c r="O4712" i="10"/>
  <c r="O4713" i="10"/>
  <c r="O4714" i="10"/>
  <c r="O4715" i="10"/>
  <c r="O4716" i="10"/>
  <c r="O4717" i="10"/>
  <c r="O4718" i="10"/>
  <c r="O4719" i="10"/>
  <c r="O4720" i="10"/>
  <c r="O4721" i="10"/>
  <c r="O4722" i="10"/>
  <c r="O4723" i="10"/>
  <c r="O4724" i="10"/>
  <c r="O4725" i="10"/>
  <c r="O4726" i="10"/>
  <c r="O4727" i="10"/>
  <c r="O4728" i="10"/>
  <c r="O4729" i="10"/>
  <c r="O4730" i="10"/>
  <c r="O4731" i="10"/>
  <c r="O4732" i="10"/>
  <c r="O4733" i="10"/>
  <c r="O4734" i="10"/>
  <c r="O4735" i="10"/>
  <c r="O4736" i="10"/>
  <c r="O4737" i="10"/>
  <c r="O4738" i="10"/>
  <c r="O4739" i="10"/>
  <c r="O4740" i="10"/>
  <c r="O4741" i="10"/>
  <c r="O4742" i="10"/>
  <c r="O4743" i="10"/>
  <c r="O4744" i="10"/>
  <c r="O4745" i="10"/>
  <c r="O4746" i="10"/>
  <c r="O4747" i="10"/>
  <c r="O4748" i="10"/>
  <c r="O4749" i="10"/>
  <c r="O4750" i="10"/>
  <c r="O4751" i="10"/>
  <c r="O4752" i="10"/>
  <c r="O4753" i="10"/>
  <c r="O4754" i="10"/>
  <c r="O4755" i="10"/>
  <c r="O4756" i="10"/>
  <c r="O4757" i="10"/>
  <c r="O4758" i="10"/>
  <c r="O4759" i="10"/>
  <c r="O4760" i="10"/>
  <c r="O4761" i="10"/>
  <c r="O4762" i="10"/>
  <c r="O4763" i="10"/>
  <c r="O4764" i="10"/>
  <c r="O4765" i="10"/>
  <c r="O4766" i="10"/>
  <c r="O4767" i="10"/>
  <c r="O4768" i="10"/>
  <c r="O4769" i="10"/>
  <c r="O4770" i="10"/>
  <c r="O4771" i="10"/>
  <c r="O4772" i="10"/>
  <c r="O4773" i="10"/>
  <c r="O4774" i="10"/>
  <c r="O4775" i="10"/>
  <c r="O4776" i="10"/>
  <c r="O4777" i="10"/>
  <c r="O4778" i="10"/>
  <c r="O4779" i="10"/>
  <c r="O4780" i="10"/>
  <c r="O4781" i="10"/>
  <c r="O4782" i="10"/>
  <c r="O4783" i="10"/>
  <c r="O4784" i="10"/>
  <c r="O4785" i="10"/>
  <c r="O4786" i="10"/>
  <c r="O4787" i="10"/>
  <c r="O4788" i="10"/>
  <c r="O4789" i="10"/>
  <c r="O4790" i="10"/>
  <c r="O4791" i="10"/>
  <c r="O4792" i="10"/>
  <c r="O4793" i="10"/>
  <c r="O4794" i="10"/>
  <c r="O4795" i="10"/>
  <c r="O4796" i="10"/>
  <c r="O4797" i="10"/>
  <c r="O4798" i="10"/>
  <c r="O4799" i="10"/>
  <c r="O4800" i="10"/>
  <c r="O4801" i="10"/>
  <c r="O4802" i="10"/>
  <c r="O4803" i="10"/>
  <c r="O4804" i="10"/>
  <c r="O4805" i="10"/>
  <c r="O4806" i="10"/>
  <c r="O4807" i="10"/>
  <c r="O4808" i="10"/>
  <c r="O4809" i="10"/>
  <c r="O4810" i="10"/>
  <c r="O4811" i="10"/>
  <c r="O4812" i="10"/>
  <c r="O4813" i="10"/>
  <c r="O4814" i="10"/>
  <c r="O4815" i="10"/>
  <c r="O4816" i="10"/>
  <c r="O4817" i="10"/>
  <c r="O4818" i="10"/>
  <c r="O4819" i="10"/>
  <c r="O4820" i="10"/>
  <c r="O4821" i="10"/>
  <c r="O4822" i="10"/>
  <c r="O4823" i="10"/>
  <c r="O4824" i="10"/>
  <c r="O4825" i="10"/>
  <c r="O4826" i="10"/>
  <c r="O4827" i="10"/>
  <c r="O4828" i="10"/>
  <c r="O4829" i="10"/>
  <c r="O4830" i="10"/>
  <c r="O4831" i="10"/>
  <c r="O4832" i="10"/>
  <c r="O4833" i="10"/>
  <c r="O4834" i="10"/>
  <c r="O4835" i="10"/>
  <c r="O4836" i="10"/>
  <c r="O4837" i="10"/>
  <c r="O4838" i="10"/>
  <c r="O4839" i="10"/>
  <c r="O4840" i="10"/>
  <c r="O4841" i="10"/>
  <c r="O4842" i="10"/>
  <c r="O4843" i="10"/>
  <c r="O4844" i="10"/>
  <c r="O4845" i="10"/>
  <c r="O4846" i="10"/>
  <c r="O4847" i="10"/>
  <c r="O4848" i="10"/>
  <c r="O4849" i="10"/>
  <c r="O4850" i="10"/>
  <c r="O4851" i="10"/>
  <c r="O4852" i="10"/>
  <c r="O4853" i="10"/>
  <c r="O4854" i="10"/>
  <c r="O4855" i="10"/>
  <c r="O4856" i="10"/>
  <c r="O4857" i="10"/>
  <c r="O4858" i="10"/>
  <c r="O4859" i="10"/>
  <c r="O4860" i="10"/>
  <c r="O4861" i="10"/>
  <c r="O4862" i="10"/>
  <c r="O4863" i="10"/>
  <c r="O4864" i="10"/>
  <c r="O4865" i="10"/>
  <c r="O4866" i="10"/>
  <c r="O4867" i="10"/>
  <c r="O4868" i="10"/>
  <c r="O4869" i="10"/>
  <c r="O4870" i="10"/>
  <c r="O4871" i="10"/>
  <c r="O4872" i="10"/>
  <c r="O4873" i="10"/>
  <c r="O4874" i="10"/>
  <c r="O4875" i="10"/>
  <c r="O4876" i="10"/>
  <c r="O4877" i="10"/>
  <c r="O4878" i="10"/>
  <c r="O4879" i="10"/>
  <c r="O4880" i="10"/>
  <c r="O4881" i="10"/>
  <c r="O4882" i="10"/>
  <c r="O4883" i="10"/>
  <c r="O4884" i="10"/>
  <c r="O4885" i="10"/>
  <c r="O4886" i="10"/>
  <c r="O4887" i="10"/>
  <c r="O4888" i="10"/>
  <c r="O4889" i="10"/>
  <c r="O4890" i="10"/>
  <c r="O4891" i="10"/>
  <c r="O4892" i="10"/>
  <c r="O4893" i="10"/>
  <c r="O4894" i="10"/>
  <c r="O4895" i="10"/>
  <c r="O4896" i="10"/>
  <c r="O4897" i="10"/>
  <c r="O4898" i="10"/>
  <c r="O4899" i="10"/>
  <c r="O4900" i="10"/>
  <c r="O4901" i="10"/>
  <c r="O4902" i="10"/>
  <c r="O4903" i="10"/>
  <c r="O4904" i="10"/>
  <c r="O4905" i="10"/>
  <c r="O4906" i="10"/>
  <c r="O4907" i="10"/>
  <c r="O4908" i="10"/>
  <c r="O4909" i="10"/>
  <c r="O4910" i="10"/>
  <c r="O4911" i="10"/>
  <c r="O4912" i="10"/>
  <c r="O4913" i="10"/>
  <c r="O4914" i="10"/>
  <c r="O4915" i="10"/>
  <c r="O4916" i="10"/>
  <c r="O4917" i="10"/>
  <c r="O4918" i="10"/>
  <c r="O4919" i="10"/>
  <c r="O4920" i="10"/>
  <c r="O4921" i="10"/>
  <c r="O4922" i="10"/>
  <c r="O4923" i="10"/>
  <c r="O4924" i="10"/>
  <c r="O4925" i="10"/>
  <c r="O4926" i="10"/>
  <c r="O4927" i="10"/>
  <c r="O4928" i="10"/>
  <c r="O4929" i="10"/>
  <c r="O4930" i="10"/>
  <c r="O4931" i="10"/>
  <c r="O4932" i="10"/>
  <c r="O4933" i="10"/>
  <c r="O4934" i="10"/>
  <c r="O4935" i="10"/>
  <c r="O4936" i="10"/>
  <c r="O4937" i="10"/>
  <c r="O4938" i="10"/>
  <c r="O4939" i="10"/>
  <c r="O4940" i="10"/>
  <c r="O4941" i="10"/>
  <c r="O4942" i="10"/>
  <c r="O4943" i="10"/>
  <c r="O4944" i="10"/>
  <c r="O4945" i="10"/>
  <c r="O4946" i="10"/>
  <c r="O4947" i="10"/>
  <c r="O4948" i="10"/>
  <c r="O4949" i="10"/>
  <c r="O4950" i="10"/>
  <c r="O4951" i="10"/>
  <c r="O4952" i="10"/>
  <c r="O4953" i="10"/>
  <c r="O4954" i="10"/>
  <c r="O4955" i="10"/>
  <c r="O4956" i="10"/>
  <c r="O4957" i="10"/>
  <c r="O4958" i="10"/>
  <c r="O4959" i="10"/>
  <c r="O4960" i="10"/>
  <c r="O4961" i="10"/>
  <c r="O4962" i="10"/>
  <c r="O4963" i="10"/>
  <c r="O4964" i="10"/>
  <c r="O4965" i="10"/>
  <c r="O4966" i="10"/>
  <c r="O4967" i="10"/>
  <c r="O4968" i="10"/>
  <c r="O4969" i="10"/>
  <c r="O4970" i="10"/>
  <c r="O4971" i="10"/>
  <c r="O4972" i="10"/>
  <c r="O4973" i="10"/>
  <c r="O4974" i="10"/>
  <c r="O4975" i="10"/>
  <c r="O4976" i="10"/>
  <c r="O4977" i="10"/>
  <c r="O4978" i="10"/>
  <c r="O4979" i="10"/>
  <c r="O4980" i="10"/>
  <c r="O4981" i="10"/>
  <c r="O4982" i="10"/>
  <c r="O4983" i="10"/>
  <c r="O4984" i="10"/>
  <c r="O4985" i="10"/>
  <c r="O4986" i="10"/>
  <c r="O4987" i="10"/>
  <c r="O4988" i="10"/>
  <c r="O4989" i="10"/>
  <c r="O4990" i="10"/>
  <c r="O4991" i="10"/>
  <c r="O4992" i="10"/>
  <c r="O4993" i="10"/>
  <c r="O4994" i="10"/>
  <c r="O4995" i="10"/>
  <c r="O4996" i="10"/>
  <c r="O4997" i="10"/>
  <c r="O4998" i="10"/>
  <c r="O4999" i="10"/>
  <c r="O5000" i="10"/>
  <c r="O5001" i="10"/>
  <c r="O5002" i="10"/>
  <c r="O5003" i="10"/>
  <c r="O5004" i="10"/>
  <c r="O5005" i="10"/>
  <c r="O5006" i="10"/>
  <c r="O5007" i="10"/>
  <c r="O5008" i="10"/>
  <c r="O5009" i="10"/>
  <c r="O5010" i="10"/>
  <c r="O5011" i="10"/>
  <c r="O5012" i="10"/>
  <c r="O5013" i="10"/>
  <c r="O5014" i="10"/>
  <c r="O5015" i="10"/>
  <c r="O5016" i="10"/>
  <c r="O5017" i="10"/>
  <c r="O5018" i="10"/>
  <c r="O5019" i="10"/>
  <c r="O5020" i="10"/>
  <c r="O5021" i="10"/>
  <c r="O5022" i="10"/>
  <c r="O5023" i="10"/>
  <c r="O5024" i="10"/>
  <c r="O5025" i="10"/>
  <c r="O5026" i="10"/>
  <c r="O5027" i="10"/>
  <c r="O5028" i="10"/>
  <c r="O5029" i="10"/>
  <c r="O5030" i="10"/>
  <c r="O5031" i="10"/>
  <c r="O5032" i="10"/>
  <c r="O5033" i="10"/>
  <c r="O5034" i="10"/>
  <c r="O5035" i="10"/>
  <c r="O5036" i="10"/>
  <c r="O5037" i="10"/>
  <c r="O5038" i="10"/>
  <c r="O5039" i="10"/>
  <c r="O5040" i="10"/>
  <c r="O5041" i="10"/>
  <c r="O5042" i="10"/>
  <c r="O5043" i="10"/>
  <c r="O5044" i="10"/>
  <c r="O5045" i="10"/>
  <c r="O5046" i="10"/>
  <c r="O5047" i="10"/>
  <c r="O5048" i="10"/>
  <c r="O5049" i="10"/>
  <c r="O5050" i="10"/>
  <c r="O5051" i="10"/>
  <c r="O5052" i="10"/>
  <c r="O5053" i="10"/>
  <c r="O5054" i="10"/>
  <c r="O5055" i="10"/>
  <c r="O5056" i="10"/>
  <c r="O5057" i="10"/>
  <c r="O5058" i="10"/>
  <c r="O5059" i="10"/>
  <c r="O5060" i="10"/>
  <c r="O5061" i="10"/>
  <c r="O5062" i="10"/>
  <c r="O5063" i="10"/>
  <c r="O5064" i="10"/>
  <c r="O5065" i="10"/>
  <c r="O5066" i="10"/>
  <c r="O5067" i="10"/>
  <c r="O5068" i="10"/>
  <c r="O5069" i="10"/>
  <c r="O5070" i="10"/>
  <c r="O5071" i="10"/>
  <c r="O5072" i="10"/>
  <c r="O5073" i="10"/>
  <c r="O5074" i="10"/>
  <c r="O5075" i="10"/>
  <c r="O5076" i="10"/>
  <c r="O5077" i="10"/>
  <c r="O5078" i="10"/>
  <c r="O5079" i="10"/>
  <c r="O5080" i="10"/>
  <c r="O5081" i="10"/>
  <c r="O5082" i="10"/>
  <c r="O5083" i="10"/>
  <c r="O5084" i="10"/>
  <c r="O5085" i="10"/>
  <c r="O5086" i="10"/>
  <c r="O5087" i="10"/>
  <c r="O5088" i="10"/>
  <c r="O5089" i="10"/>
  <c r="O5090" i="10"/>
  <c r="O5091" i="10"/>
  <c r="O5092" i="10"/>
  <c r="O5093" i="10"/>
  <c r="O5094" i="10"/>
  <c r="O5095" i="10"/>
  <c r="O5096" i="10"/>
  <c r="O5097" i="10"/>
  <c r="O5098" i="10"/>
  <c r="O5099" i="10"/>
  <c r="O5100" i="10"/>
  <c r="O5101" i="10"/>
  <c r="O5102" i="10"/>
  <c r="O5103" i="10"/>
  <c r="O5104" i="10"/>
  <c r="O5105" i="10"/>
  <c r="O5106" i="10"/>
  <c r="O5107" i="10"/>
  <c r="O5108" i="10"/>
  <c r="O5109" i="10"/>
  <c r="O5110" i="10"/>
  <c r="O5111" i="10"/>
  <c r="O5112" i="10"/>
  <c r="O5113" i="10"/>
  <c r="O5114" i="10"/>
  <c r="O5115" i="10"/>
  <c r="O5116" i="10"/>
  <c r="O5117" i="10"/>
  <c r="O5118" i="10"/>
  <c r="O5119" i="10"/>
  <c r="O5120" i="10"/>
  <c r="O5121" i="10"/>
  <c r="O5122" i="10"/>
  <c r="O5123" i="10"/>
  <c r="O5124" i="10"/>
  <c r="O5125" i="10"/>
  <c r="O5126" i="10"/>
  <c r="O5127" i="10"/>
  <c r="O5128" i="10"/>
  <c r="O5129" i="10"/>
  <c r="O5130" i="10"/>
  <c r="O5131" i="10"/>
  <c r="O5132" i="10"/>
  <c r="O5133" i="10"/>
  <c r="O5134" i="10"/>
  <c r="O5135" i="10"/>
  <c r="O5136" i="10"/>
  <c r="O5137" i="10"/>
  <c r="O5138" i="10"/>
  <c r="O5139" i="10"/>
  <c r="O5140" i="10"/>
  <c r="O5141" i="10"/>
  <c r="O5142" i="10"/>
  <c r="O5143" i="10"/>
  <c r="O5144" i="10"/>
  <c r="O5145" i="10"/>
  <c r="O5146" i="10"/>
  <c r="O5147" i="10"/>
  <c r="O5148" i="10"/>
  <c r="O5149" i="10"/>
  <c r="O5150" i="10"/>
  <c r="O5151" i="10"/>
  <c r="O5152" i="10"/>
  <c r="O5153" i="10"/>
  <c r="O5154" i="10"/>
  <c r="O5155" i="10"/>
  <c r="O5156" i="10"/>
  <c r="O5157" i="10"/>
  <c r="O5158" i="10"/>
  <c r="O5159" i="10"/>
  <c r="O5160" i="10"/>
  <c r="O5161" i="10"/>
  <c r="O5162" i="10"/>
  <c r="O5163" i="10"/>
  <c r="O5164" i="10"/>
  <c r="O5165" i="10"/>
  <c r="O5166" i="10"/>
  <c r="O5167" i="10"/>
  <c r="O5168" i="10"/>
  <c r="O5169" i="10"/>
  <c r="O5170" i="10"/>
  <c r="O5171" i="10"/>
  <c r="O5172" i="10"/>
  <c r="O5173" i="10"/>
  <c r="O5174" i="10"/>
  <c r="O5175" i="10"/>
  <c r="O5176" i="10"/>
  <c r="O5177" i="10"/>
  <c r="O5178" i="10"/>
  <c r="O5179" i="10"/>
  <c r="O5180" i="10"/>
  <c r="O5181" i="10"/>
  <c r="O5182" i="10"/>
  <c r="O5183" i="10"/>
  <c r="O5184" i="10"/>
  <c r="O5185" i="10"/>
  <c r="O5186" i="10"/>
  <c r="O5187" i="10"/>
  <c r="O5188" i="10"/>
  <c r="O5189" i="10"/>
  <c r="O5190" i="10"/>
  <c r="O5191" i="10"/>
  <c r="O5192" i="10"/>
  <c r="O5193" i="10"/>
  <c r="O5194" i="10"/>
  <c r="O5195" i="10"/>
  <c r="O5196" i="10"/>
  <c r="O5197" i="10"/>
  <c r="O5198" i="10"/>
  <c r="O5199" i="10"/>
  <c r="O5200" i="10"/>
  <c r="O5201" i="10"/>
  <c r="O5202" i="10"/>
  <c r="O5203" i="10"/>
  <c r="O5204" i="10"/>
  <c r="O5205" i="10"/>
  <c r="O5206" i="10"/>
  <c r="O5207" i="10"/>
  <c r="O5208" i="10"/>
  <c r="O5209" i="10"/>
  <c r="O5210" i="10"/>
  <c r="O5211" i="10"/>
  <c r="O5212" i="10"/>
  <c r="O5213" i="10"/>
  <c r="O5214" i="10"/>
  <c r="O5215" i="10"/>
  <c r="O5216" i="10"/>
  <c r="O5217" i="10"/>
  <c r="O5218" i="10"/>
  <c r="O5219" i="10"/>
  <c r="O5220" i="10"/>
  <c r="O5221" i="10"/>
  <c r="O5222" i="10"/>
  <c r="O5223" i="10"/>
  <c r="O5224" i="10"/>
  <c r="O5225" i="10"/>
  <c r="O5226" i="10"/>
  <c r="O5227" i="10"/>
  <c r="O5228" i="10"/>
  <c r="O5229" i="10"/>
  <c r="O5230" i="10"/>
  <c r="O5231" i="10"/>
  <c r="O5232" i="10"/>
  <c r="O5233" i="10"/>
  <c r="O5234" i="10"/>
  <c r="O5235" i="10"/>
  <c r="O5236" i="10"/>
  <c r="O5237" i="10"/>
  <c r="O5238" i="10"/>
  <c r="O5239" i="10"/>
  <c r="O5240" i="10"/>
  <c r="O5241" i="10"/>
  <c r="O5242" i="10"/>
  <c r="O5243" i="10"/>
  <c r="O5244" i="10"/>
  <c r="O5245" i="10"/>
  <c r="O5246" i="10"/>
  <c r="O5247" i="10"/>
  <c r="O5248" i="10"/>
  <c r="O5249" i="10"/>
  <c r="O5250" i="10"/>
  <c r="O5251" i="10"/>
  <c r="O5252" i="10"/>
  <c r="O5253" i="10"/>
  <c r="O5254" i="10"/>
  <c r="O5255" i="10"/>
  <c r="O5256" i="10"/>
  <c r="O5257" i="10"/>
  <c r="O5258" i="10"/>
  <c r="O5259" i="10"/>
  <c r="O5260" i="10"/>
  <c r="O5261" i="10"/>
  <c r="O5262" i="10"/>
  <c r="O5263" i="10"/>
  <c r="O5264" i="10"/>
  <c r="O5265" i="10"/>
  <c r="O5266" i="10"/>
  <c r="O5267" i="10"/>
  <c r="O5268" i="10"/>
  <c r="O5269" i="10"/>
  <c r="O5270" i="10"/>
  <c r="O5271" i="10"/>
  <c r="O5272" i="10"/>
  <c r="O5273" i="10"/>
  <c r="O5274" i="10"/>
  <c r="O5275" i="10"/>
  <c r="O5276" i="10"/>
  <c r="O5277" i="10"/>
  <c r="O5278" i="10"/>
  <c r="O5279" i="10"/>
  <c r="O5280" i="10"/>
  <c r="O5281" i="10"/>
  <c r="O5282" i="10"/>
  <c r="O5283" i="10"/>
  <c r="O5284" i="10"/>
  <c r="O5285" i="10"/>
  <c r="O5286" i="10"/>
  <c r="O5287" i="10"/>
  <c r="O5288" i="10"/>
  <c r="O5289" i="10"/>
  <c r="O5290" i="10"/>
  <c r="O5291" i="10"/>
  <c r="O5292" i="10"/>
  <c r="O5293" i="10"/>
  <c r="O5294" i="10"/>
  <c r="O5295" i="10"/>
  <c r="O5296" i="10"/>
  <c r="O5297" i="10"/>
  <c r="O5298" i="10"/>
  <c r="O5299" i="10"/>
  <c r="O5300" i="10"/>
  <c r="O5301" i="10"/>
  <c r="O5302" i="10"/>
  <c r="O5303" i="10"/>
  <c r="O5304" i="10"/>
  <c r="O5305" i="10"/>
  <c r="O5306" i="10"/>
  <c r="O5307" i="10"/>
  <c r="O5308" i="10"/>
  <c r="O5309" i="10"/>
  <c r="O5310" i="10"/>
  <c r="O5311" i="10"/>
  <c r="O5312" i="10"/>
  <c r="O5313" i="10"/>
  <c r="O5314" i="10"/>
  <c r="O5315" i="10"/>
  <c r="O5316" i="10"/>
  <c r="O5317" i="10"/>
  <c r="O5318" i="10"/>
  <c r="O5319" i="10"/>
  <c r="O5320" i="10"/>
  <c r="O5321" i="10"/>
  <c r="O5322" i="10"/>
  <c r="O5323" i="10"/>
  <c r="O5324" i="10"/>
  <c r="O5325" i="10"/>
  <c r="O5326" i="10"/>
  <c r="O5327" i="10"/>
  <c r="O5328" i="10"/>
  <c r="O5329" i="10"/>
  <c r="O5330" i="10"/>
  <c r="O5331" i="10"/>
  <c r="O5332" i="10"/>
  <c r="O5333" i="10"/>
  <c r="O5334" i="10"/>
  <c r="O5335" i="10"/>
  <c r="O5336" i="10"/>
  <c r="O5337" i="10"/>
  <c r="O5338" i="10"/>
  <c r="O5339" i="10"/>
  <c r="O5340" i="10"/>
  <c r="O5341" i="10"/>
  <c r="O5342" i="10"/>
  <c r="O5343" i="10"/>
  <c r="O5344" i="10"/>
  <c r="O5345" i="10"/>
  <c r="O5346" i="10"/>
  <c r="O5347" i="10"/>
  <c r="O5348" i="10"/>
  <c r="O5349" i="10"/>
  <c r="O5350" i="10"/>
  <c r="O5351" i="10"/>
  <c r="O5352" i="10"/>
  <c r="O5353" i="10"/>
  <c r="O5354" i="10"/>
  <c r="O5355" i="10"/>
  <c r="O5356" i="10"/>
  <c r="O5357" i="10"/>
  <c r="O5358" i="10"/>
  <c r="O5359" i="10"/>
  <c r="O5360" i="10"/>
  <c r="O5361" i="10"/>
  <c r="O5362" i="10"/>
  <c r="O5363" i="10"/>
  <c r="O5364" i="10"/>
  <c r="O5365" i="10"/>
  <c r="O5366" i="10"/>
  <c r="O5367" i="10"/>
  <c r="O5368" i="10"/>
  <c r="O5369" i="10"/>
  <c r="O5370" i="10"/>
  <c r="O5371" i="10"/>
  <c r="O5372" i="10"/>
  <c r="O5373" i="10"/>
  <c r="O5374" i="10"/>
  <c r="O5375" i="10"/>
  <c r="O5376" i="10"/>
  <c r="O5377" i="10"/>
  <c r="O5378" i="10"/>
  <c r="O5379" i="10"/>
  <c r="O5380" i="10"/>
  <c r="O5381" i="10"/>
  <c r="O5382" i="10"/>
  <c r="O5383" i="10"/>
  <c r="O5384" i="10"/>
  <c r="O5385" i="10"/>
  <c r="O5386" i="10"/>
  <c r="O5387" i="10"/>
  <c r="O5388" i="10"/>
  <c r="O5389" i="10"/>
  <c r="O5390" i="10"/>
  <c r="O5391" i="10"/>
  <c r="O5392" i="10"/>
  <c r="O5393" i="10"/>
  <c r="O5394" i="10"/>
  <c r="O5395" i="10"/>
  <c r="O5396" i="10"/>
  <c r="O5397" i="10"/>
  <c r="O5398" i="10"/>
  <c r="O5399" i="10"/>
  <c r="O5400" i="10"/>
  <c r="O5401" i="10"/>
  <c r="O5402" i="10"/>
  <c r="O5403" i="10"/>
  <c r="O5404" i="10"/>
  <c r="O5405" i="10"/>
  <c r="O5406" i="10"/>
  <c r="O5407" i="10"/>
  <c r="O5408" i="10"/>
  <c r="O5409" i="10"/>
  <c r="O5410" i="10"/>
  <c r="O5411" i="10"/>
  <c r="O5412" i="10"/>
  <c r="O5413" i="10"/>
  <c r="O5414" i="10"/>
  <c r="O5415" i="10"/>
  <c r="O5416" i="10"/>
  <c r="O5417" i="10"/>
  <c r="O5418" i="10"/>
  <c r="O5419" i="10"/>
  <c r="O5420" i="10"/>
  <c r="O5421" i="10"/>
  <c r="O5422" i="10"/>
  <c r="O5423" i="10"/>
  <c r="O5424" i="10"/>
  <c r="O5425" i="10"/>
  <c r="O5426" i="10"/>
  <c r="O5427" i="10"/>
  <c r="O5428" i="10"/>
  <c r="O5429" i="10"/>
  <c r="O5430" i="10"/>
  <c r="O5431" i="10"/>
  <c r="O5432" i="10"/>
  <c r="O5433" i="10"/>
  <c r="O5434" i="10"/>
  <c r="O5435" i="10"/>
  <c r="O5436" i="10"/>
  <c r="O5437" i="10"/>
  <c r="O5438" i="10"/>
  <c r="O5439" i="10"/>
  <c r="O5440" i="10"/>
  <c r="O5441" i="10"/>
  <c r="O5442" i="10"/>
  <c r="O5443" i="10"/>
  <c r="O5444" i="10"/>
  <c r="O5445" i="10"/>
  <c r="O5446" i="10"/>
  <c r="O5447" i="10"/>
  <c r="O5448" i="10"/>
  <c r="O5449" i="10"/>
  <c r="O5450" i="10"/>
  <c r="O5451" i="10"/>
  <c r="O5452" i="10"/>
  <c r="O5453" i="10"/>
  <c r="O5454" i="10"/>
  <c r="O5455" i="10"/>
  <c r="O5456" i="10"/>
  <c r="O5457" i="10"/>
  <c r="O5458" i="10"/>
  <c r="O5459" i="10"/>
  <c r="O5460" i="10"/>
  <c r="O5461" i="10"/>
  <c r="O5462" i="10"/>
  <c r="O5463" i="10"/>
  <c r="O5464" i="10"/>
  <c r="O5465" i="10"/>
  <c r="O5466" i="10"/>
  <c r="O5467" i="10"/>
  <c r="O5468" i="10"/>
  <c r="O5469" i="10"/>
  <c r="O5470" i="10"/>
  <c r="O5471" i="10"/>
  <c r="O5472" i="10"/>
  <c r="O5473" i="10"/>
  <c r="O5474" i="10"/>
  <c r="O5475" i="10"/>
  <c r="O5476" i="10"/>
  <c r="O5477" i="10"/>
  <c r="O5478" i="10"/>
  <c r="O5479" i="10"/>
  <c r="O5480" i="10"/>
  <c r="O5481" i="10"/>
  <c r="O5482" i="10"/>
  <c r="O5483" i="10"/>
  <c r="O5484" i="10"/>
  <c r="O5485" i="10"/>
  <c r="O5486" i="10"/>
  <c r="O5487" i="10"/>
  <c r="O5488" i="10"/>
  <c r="O5489" i="10"/>
  <c r="O5490" i="10"/>
  <c r="O5491" i="10"/>
  <c r="O5492" i="10"/>
  <c r="O5493" i="10"/>
  <c r="O5494" i="10"/>
  <c r="O5495" i="10"/>
  <c r="O5496" i="10"/>
  <c r="O5497" i="10"/>
  <c r="O5498" i="10"/>
  <c r="O5499" i="10"/>
  <c r="O5500" i="10"/>
  <c r="O5501" i="10"/>
  <c r="O5502" i="10"/>
  <c r="O5503" i="10"/>
  <c r="O5504" i="10"/>
  <c r="O5505" i="10"/>
  <c r="O5506" i="10"/>
  <c r="O5507" i="10"/>
  <c r="O5508" i="10"/>
  <c r="O5509" i="10"/>
  <c r="O5510" i="10"/>
  <c r="O5511" i="10"/>
  <c r="O5512" i="10"/>
  <c r="O5513" i="10"/>
  <c r="O5514" i="10"/>
  <c r="O5515" i="10"/>
  <c r="O5516" i="10"/>
  <c r="O5517" i="10"/>
  <c r="O5518" i="10"/>
  <c r="O5519" i="10"/>
  <c r="O5520" i="10"/>
  <c r="O5521" i="10"/>
  <c r="O5522" i="10"/>
  <c r="O5523" i="10"/>
  <c r="O5524" i="10"/>
  <c r="O5525" i="10"/>
  <c r="O5526" i="10"/>
  <c r="O5527" i="10"/>
  <c r="O5528" i="10"/>
  <c r="O5529" i="10"/>
  <c r="O5530" i="10"/>
  <c r="O5531" i="10"/>
  <c r="O5532" i="10"/>
  <c r="O5533" i="10"/>
  <c r="O5534" i="10"/>
  <c r="O5535" i="10"/>
  <c r="O5536" i="10"/>
  <c r="O5537" i="10"/>
  <c r="O5538" i="10"/>
  <c r="O5539" i="10"/>
  <c r="O5540" i="10"/>
  <c r="O5541" i="10"/>
  <c r="O5542" i="10"/>
  <c r="O5543" i="10"/>
  <c r="O5544" i="10"/>
  <c r="O5545" i="10"/>
  <c r="O5546" i="10"/>
  <c r="O5547" i="10"/>
  <c r="O5548" i="10"/>
  <c r="O5549" i="10"/>
  <c r="O5550" i="10"/>
  <c r="O5551" i="10"/>
  <c r="O5552" i="10"/>
  <c r="O5553" i="10"/>
  <c r="O5554" i="10"/>
  <c r="O5555" i="10"/>
  <c r="O5556" i="10"/>
  <c r="O5557" i="10"/>
  <c r="O5558" i="10"/>
  <c r="O5559" i="10"/>
  <c r="O5560" i="10"/>
  <c r="O5561" i="10"/>
  <c r="O5562" i="10"/>
  <c r="O5563" i="10"/>
  <c r="O5564" i="10"/>
  <c r="O5565" i="10"/>
  <c r="O5566" i="10"/>
  <c r="O5567" i="10"/>
  <c r="O5568" i="10"/>
  <c r="O5569" i="10"/>
  <c r="O5570" i="10"/>
  <c r="O5571" i="10"/>
  <c r="O5572" i="10"/>
  <c r="O5573" i="10"/>
  <c r="O5574" i="10"/>
  <c r="O5575" i="10"/>
  <c r="O5576" i="10"/>
  <c r="O5577" i="10"/>
  <c r="O5578" i="10"/>
  <c r="O5579" i="10"/>
  <c r="O5580" i="10"/>
  <c r="O5581" i="10"/>
  <c r="O5582" i="10"/>
  <c r="O5583" i="10"/>
  <c r="O5584" i="10"/>
  <c r="O5585" i="10"/>
  <c r="O5586" i="10"/>
  <c r="O5587" i="10"/>
  <c r="O5588" i="10"/>
  <c r="O5589" i="10"/>
  <c r="O5590" i="10"/>
  <c r="O5591" i="10"/>
  <c r="O5592" i="10"/>
  <c r="O5593" i="10"/>
  <c r="O5594" i="10"/>
  <c r="O5595" i="10"/>
  <c r="O5596" i="10"/>
  <c r="O5597" i="10"/>
  <c r="O5598" i="10"/>
  <c r="O5599" i="10"/>
  <c r="O5600" i="10"/>
  <c r="O5601" i="10"/>
  <c r="O5602" i="10"/>
  <c r="O5603" i="10"/>
  <c r="O5604" i="10"/>
  <c r="O5605" i="10"/>
  <c r="O5606" i="10"/>
  <c r="O5607" i="10"/>
  <c r="O5608" i="10"/>
  <c r="O5609" i="10"/>
  <c r="O5610" i="10"/>
  <c r="O5611" i="10"/>
  <c r="O5612" i="10"/>
  <c r="O5613" i="10"/>
  <c r="O5614" i="10"/>
  <c r="O5615" i="10"/>
  <c r="O5616" i="10"/>
  <c r="O5617" i="10"/>
  <c r="O5618" i="10"/>
  <c r="O5619" i="10"/>
  <c r="O5620" i="10"/>
  <c r="O5621" i="10"/>
  <c r="O5622" i="10"/>
  <c r="O5623" i="10"/>
  <c r="O5624" i="10"/>
  <c r="O5625" i="10"/>
  <c r="O5626" i="10"/>
  <c r="O5627" i="10"/>
  <c r="O5628" i="10"/>
  <c r="O5629" i="10"/>
  <c r="O5630" i="10"/>
  <c r="O5631" i="10"/>
  <c r="O5632" i="10"/>
  <c r="O5633" i="10"/>
  <c r="O5634" i="10"/>
  <c r="O5635" i="10"/>
  <c r="O5636" i="10"/>
  <c r="O5637" i="10"/>
  <c r="O5638" i="10"/>
  <c r="O5639" i="10"/>
  <c r="O5640" i="10"/>
  <c r="O5641" i="10"/>
  <c r="O5642" i="10"/>
  <c r="O5643" i="10"/>
  <c r="O5644" i="10"/>
  <c r="O5645" i="10"/>
  <c r="O5646" i="10"/>
  <c r="O5647" i="10"/>
  <c r="O5648" i="10"/>
  <c r="O5649" i="10"/>
  <c r="O5650" i="10"/>
  <c r="O5651" i="10"/>
  <c r="O5652" i="10"/>
  <c r="O5653" i="10"/>
  <c r="O5654" i="10"/>
  <c r="O5655" i="10"/>
  <c r="O5656" i="10"/>
  <c r="O5657" i="10"/>
  <c r="O5658" i="10"/>
  <c r="O5659" i="10"/>
  <c r="O5660" i="10"/>
  <c r="O5661" i="10"/>
  <c r="O5662" i="10"/>
  <c r="O5663" i="10"/>
  <c r="O5664" i="10"/>
  <c r="O5665" i="10"/>
  <c r="O5666" i="10"/>
  <c r="O5667" i="10"/>
  <c r="O5668" i="10"/>
  <c r="O5669" i="10"/>
  <c r="O5670" i="10"/>
  <c r="O5671" i="10"/>
  <c r="O5672" i="10"/>
  <c r="O5673" i="10"/>
  <c r="O5674" i="10"/>
  <c r="O5675" i="10"/>
  <c r="O5676" i="10"/>
  <c r="O5677" i="10"/>
  <c r="O5678" i="10"/>
  <c r="O5679" i="10"/>
  <c r="O5680" i="10"/>
  <c r="O5681" i="10"/>
  <c r="O5682" i="10"/>
  <c r="O5683" i="10"/>
  <c r="O5684" i="10"/>
  <c r="O5685" i="10"/>
  <c r="O5686" i="10"/>
  <c r="O5687" i="10"/>
  <c r="O5688" i="10"/>
  <c r="O5689" i="10"/>
  <c r="O5690" i="10"/>
  <c r="O5691" i="10"/>
  <c r="O5692" i="10"/>
  <c r="O5693" i="10"/>
  <c r="O5694" i="10"/>
  <c r="O5695" i="10"/>
  <c r="O5696" i="10"/>
  <c r="O5697" i="10"/>
  <c r="O5698" i="10"/>
  <c r="O5699" i="10"/>
  <c r="O5700" i="10"/>
  <c r="O5701" i="10"/>
  <c r="O5702" i="10"/>
  <c r="O5703" i="10"/>
  <c r="O5704" i="10"/>
  <c r="O5705" i="10"/>
  <c r="O5706" i="10"/>
  <c r="O5707" i="10"/>
  <c r="O5708" i="10"/>
  <c r="O5709" i="10"/>
  <c r="O5710" i="10"/>
  <c r="O5711" i="10"/>
  <c r="O5712" i="10"/>
  <c r="O5713" i="10"/>
  <c r="O5714" i="10"/>
  <c r="O5715" i="10"/>
  <c r="O5716" i="10"/>
  <c r="O5717" i="10"/>
  <c r="O5718" i="10"/>
  <c r="O5719" i="10"/>
  <c r="O5720" i="10"/>
  <c r="O5721" i="10"/>
  <c r="O5722" i="10"/>
  <c r="O5723" i="10"/>
  <c r="O5724" i="10"/>
  <c r="O5725" i="10"/>
  <c r="O5726" i="10"/>
  <c r="O5727" i="10"/>
  <c r="O5728" i="10"/>
  <c r="O5729" i="10"/>
  <c r="O5730" i="10"/>
  <c r="O5731" i="10"/>
  <c r="O5732" i="10"/>
  <c r="O5733" i="10"/>
  <c r="O5734" i="10"/>
  <c r="O5735" i="10"/>
  <c r="O5736" i="10"/>
  <c r="O5737" i="10"/>
  <c r="O5738" i="10"/>
  <c r="O5739" i="10"/>
  <c r="O5740" i="10"/>
  <c r="O5741" i="10"/>
  <c r="O5742" i="10"/>
  <c r="O5743" i="10"/>
  <c r="O5744" i="10"/>
  <c r="O5745" i="10"/>
  <c r="O5746" i="10"/>
  <c r="O5747" i="10"/>
  <c r="O5748" i="10"/>
  <c r="O5749" i="10"/>
  <c r="O5750" i="10"/>
  <c r="O5751" i="10"/>
  <c r="O5752" i="10"/>
  <c r="O5753" i="10"/>
  <c r="O5754" i="10"/>
  <c r="O5755" i="10"/>
  <c r="O5756" i="10"/>
  <c r="O5757" i="10"/>
  <c r="O5758" i="10"/>
  <c r="O5759" i="10"/>
  <c r="O5760" i="10"/>
  <c r="O5761" i="10"/>
  <c r="O5762" i="10"/>
  <c r="O5763" i="10"/>
  <c r="O5764" i="10"/>
  <c r="O5765" i="10"/>
  <c r="O5766" i="10"/>
  <c r="O5767" i="10"/>
  <c r="O5768" i="10"/>
  <c r="O5769" i="10"/>
  <c r="O5770" i="10"/>
  <c r="O5771" i="10"/>
  <c r="O5772" i="10"/>
  <c r="O5773" i="10"/>
  <c r="O5774" i="10"/>
  <c r="O5775" i="10"/>
  <c r="O5776" i="10"/>
  <c r="O5777" i="10"/>
  <c r="O5778" i="10"/>
  <c r="O5779" i="10"/>
  <c r="O5780" i="10"/>
  <c r="O5781" i="10"/>
  <c r="O5782" i="10"/>
  <c r="O5783" i="10"/>
  <c r="O5784" i="10"/>
  <c r="O5785" i="10"/>
  <c r="O5786" i="10"/>
  <c r="O5787" i="10"/>
  <c r="O5788" i="10"/>
  <c r="O5789" i="10"/>
  <c r="O5790" i="10"/>
  <c r="O5791" i="10"/>
  <c r="O5792" i="10"/>
  <c r="O5793" i="10"/>
  <c r="O5794" i="10"/>
  <c r="O5795" i="10"/>
  <c r="O5796" i="10"/>
  <c r="O5797" i="10"/>
  <c r="O5798" i="10"/>
  <c r="O5799" i="10"/>
  <c r="O5800" i="10"/>
  <c r="O5801" i="10"/>
  <c r="O5802" i="10"/>
  <c r="O5803" i="10"/>
  <c r="O5804" i="10"/>
  <c r="O5805" i="10"/>
  <c r="O5806" i="10"/>
  <c r="O5807" i="10"/>
  <c r="O5808" i="10"/>
  <c r="O5809" i="10"/>
  <c r="O5810" i="10"/>
  <c r="O5811" i="10"/>
  <c r="O5812" i="10"/>
  <c r="O5813" i="10"/>
  <c r="O5814" i="10"/>
  <c r="O5815" i="10"/>
  <c r="O5816" i="10"/>
  <c r="O5817" i="10"/>
  <c r="O5818" i="10"/>
  <c r="O5819" i="10"/>
  <c r="O5820" i="10"/>
  <c r="O5821" i="10"/>
  <c r="O5822" i="10"/>
  <c r="O5823" i="10"/>
  <c r="O5824" i="10"/>
  <c r="O5825" i="10"/>
  <c r="O5826" i="10"/>
  <c r="O5827" i="10"/>
  <c r="O5828" i="10"/>
  <c r="O5829" i="10"/>
  <c r="O5830" i="10"/>
  <c r="O5831" i="10"/>
  <c r="O5832" i="10"/>
  <c r="O5833" i="10"/>
  <c r="O5834" i="10"/>
  <c r="O5835" i="10"/>
  <c r="O5836" i="10"/>
  <c r="O5837" i="10"/>
  <c r="O5838" i="10"/>
  <c r="O5839" i="10"/>
  <c r="O5840" i="10"/>
  <c r="O5841" i="10"/>
  <c r="O5842" i="10"/>
  <c r="O5843" i="10"/>
  <c r="O5844" i="10"/>
  <c r="O5845" i="10"/>
  <c r="O5846" i="10"/>
  <c r="O5847" i="10"/>
  <c r="O5848" i="10"/>
  <c r="O5849" i="10"/>
  <c r="O5850" i="10"/>
  <c r="O5851" i="10"/>
  <c r="O5852" i="10"/>
  <c r="O5853" i="10"/>
  <c r="O5854" i="10"/>
  <c r="O5855" i="10"/>
  <c r="O5856" i="10"/>
  <c r="O5857" i="10"/>
  <c r="O5858" i="10"/>
  <c r="O5859" i="10"/>
  <c r="O5860" i="10"/>
  <c r="O5861" i="10"/>
  <c r="O5862" i="10"/>
  <c r="O5863" i="10"/>
  <c r="O5864" i="10"/>
  <c r="O5865" i="10"/>
  <c r="O5866" i="10"/>
  <c r="O5867" i="10"/>
  <c r="O5868" i="10"/>
  <c r="O5869" i="10"/>
  <c r="O5870" i="10"/>
  <c r="O5871" i="10"/>
  <c r="O5872" i="10"/>
  <c r="O5873" i="10"/>
  <c r="O5874" i="10"/>
  <c r="O5875" i="10"/>
  <c r="O5876" i="10"/>
  <c r="O5877" i="10"/>
  <c r="O5878" i="10"/>
  <c r="O5879" i="10"/>
  <c r="O5880" i="10"/>
  <c r="O5881" i="10"/>
  <c r="O5882" i="10"/>
  <c r="O5883" i="10"/>
  <c r="O5884" i="10"/>
  <c r="O5885" i="10"/>
  <c r="O5886" i="10"/>
  <c r="O5887" i="10"/>
  <c r="O5888" i="10"/>
  <c r="O5889" i="10"/>
  <c r="O5890" i="10"/>
  <c r="O5891" i="10"/>
  <c r="O5892" i="10"/>
  <c r="O5893" i="10"/>
  <c r="O5894" i="10"/>
  <c r="O5895" i="10"/>
  <c r="O5896" i="10"/>
  <c r="O5897" i="10"/>
  <c r="O5898" i="10"/>
  <c r="O5899" i="10"/>
  <c r="O5900" i="10"/>
  <c r="O5901" i="10"/>
  <c r="O5902" i="10"/>
  <c r="O5903" i="10"/>
  <c r="O5904" i="10"/>
  <c r="O5905" i="10"/>
  <c r="O5906" i="10"/>
  <c r="O5907" i="10"/>
  <c r="O5908" i="10"/>
  <c r="O5909" i="10"/>
  <c r="O5910" i="10"/>
  <c r="O5911" i="10"/>
  <c r="O5912" i="10"/>
  <c r="O5913" i="10"/>
  <c r="O5914" i="10"/>
  <c r="O5915" i="10"/>
  <c r="O5916" i="10"/>
  <c r="O5917" i="10"/>
  <c r="O5918" i="10"/>
  <c r="O5919" i="10"/>
  <c r="O5920" i="10"/>
  <c r="O5921" i="10"/>
  <c r="O5922" i="10"/>
  <c r="O5923" i="10"/>
  <c r="O5924" i="10"/>
  <c r="O5925" i="10"/>
  <c r="O5926" i="10"/>
  <c r="O5927" i="10"/>
  <c r="O5928" i="10"/>
  <c r="O5929" i="10"/>
  <c r="O5930" i="10"/>
  <c r="O5931" i="10"/>
  <c r="O5932" i="10"/>
  <c r="O5933" i="10"/>
  <c r="O5934" i="10"/>
  <c r="O5935" i="10"/>
  <c r="O5936" i="10"/>
  <c r="O5937" i="10"/>
  <c r="O5938" i="10"/>
  <c r="O5939" i="10"/>
  <c r="O5940" i="10"/>
  <c r="O5941" i="10"/>
  <c r="O5942" i="10"/>
  <c r="O5943" i="10"/>
  <c r="O5944" i="10"/>
  <c r="O5945" i="10"/>
  <c r="O5946" i="10"/>
  <c r="O5947" i="10"/>
  <c r="O5948" i="10"/>
  <c r="O5949" i="10"/>
  <c r="O5950" i="10"/>
  <c r="O5951" i="10"/>
  <c r="O5952" i="10"/>
  <c r="O5953" i="10"/>
  <c r="O5954" i="10"/>
  <c r="O5955" i="10"/>
  <c r="O5956" i="10"/>
  <c r="O5957" i="10"/>
  <c r="O5958" i="10"/>
  <c r="O5959" i="10"/>
  <c r="O5960" i="10"/>
  <c r="O5961" i="10"/>
  <c r="O5962" i="10"/>
  <c r="O5963" i="10"/>
  <c r="O5964" i="10"/>
  <c r="O5965" i="10"/>
  <c r="O5966" i="10"/>
  <c r="O5967" i="10"/>
  <c r="O5968" i="10"/>
  <c r="O5969" i="10"/>
  <c r="O5970" i="10"/>
  <c r="O5971" i="10"/>
  <c r="O5972" i="10"/>
  <c r="O5973" i="10"/>
  <c r="O5974" i="10"/>
  <c r="O5975" i="10"/>
  <c r="O5976" i="10"/>
  <c r="O5977" i="10"/>
  <c r="O5978" i="10"/>
  <c r="O5979" i="10"/>
  <c r="O5980" i="10"/>
  <c r="O5981" i="10"/>
  <c r="O5982" i="10"/>
  <c r="O5983" i="10"/>
  <c r="O5984" i="10"/>
  <c r="O5985" i="10"/>
  <c r="O5986" i="10"/>
  <c r="O5987" i="10"/>
  <c r="O5988" i="10"/>
  <c r="O5989" i="10"/>
  <c r="O5990" i="10"/>
  <c r="O5991" i="10"/>
  <c r="O5992" i="10"/>
  <c r="O5993" i="10"/>
  <c r="O5994" i="10"/>
  <c r="O5995" i="10"/>
  <c r="O5996" i="10"/>
  <c r="O5997" i="10"/>
  <c r="O5998" i="10"/>
  <c r="O5999" i="10"/>
  <c r="O6000" i="10"/>
  <c r="O6001" i="10"/>
  <c r="O6002" i="10"/>
  <c r="O6003" i="10"/>
  <c r="O6004" i="10"/>
  <c r="O6005" i="10"/>
  <c r="O6006" i="10"/>
  <c r="O6007" i="10"/>
  <c r="O6008" i="10"/>
  <c r="O6009" i="10"/>
  <c r="O6010" i="10"/>
  <c r="O6011" i="10"/>
  <c r="O6012" i="10"/>
  <c r="O6013" i="10"/>
  <c r="O6014" i="10"/>
  <c r="O6015" i="10"/>
  <c r="O6016" i="10"/>
  <c r="O6017" i="10"/>
  <c r="O6018" i="10"/>
  <c r="O6019" i="10"/>
  <c r="O6020" i="10"/>
  <c r="O6021" i="10"/>
  <c r="O6022" i="10"/>
  <c r="O6023" i="10"/>
  <c r="O6024" i="10"/>
  <c r="O6025" i="10"/>
  <c r="O6026" i="10"/>
  <c r="O6027" i="10"/>
  <c r="O6028" i="10"/>
  <c r="O6029" i="10"/>
  <c r="O6030" i="10"/>
  <c r="O6031" i="10"/>
  <c r="O6032" i="10"/>
  <c r="O6033" i="10"/>
  <c r="O6034" i="10"/>
  <c r="O6035" i="10"/>
  <c r="O6036" i="10"/>
  <c r="O6037" i="10"/>
  <c r="O6038" i="10"/>
  <c r="O6039" i="10"/>
  <c r="O6040" i="10"/>
  <c r="O6041" i="10"/>
  <c r="O6042" i="10"/>
  <c r="O6043" i="10"/>
  <c r="O6044" i="10"/>
  <c r="O6045" i="10"/>
  <c r="O6046" i="10"/>
  <c r="O6047" i="10"/>
  <c r="O6048" i="10"/>
  <c r="O6049" i="10"/>
  <c r="O6050" i="10"/>
  <c r="O6051" i="10"/>
  <c r="O6052" i="10"/>
  <c r="O6053" i="10"/>
  <c r="O6054" i="10"/>
  <c r="O6055" i="10"/>
  <c r="O6056" i="10"/>
  <c r="O6057" i="10"/>
  <c r="O6058" i="10"/>
  <c r="O6059" i="10"/>
  <c r="O6060" i="10"/>
  <c r="O6061" i="10"/>
  <c r="O6062" i="10"/>
  <c r="O6063" i="10"/>
  <c r="O6064" i="10"/>
  <c r="O6065" i="10"/>
  <c r="O6066" i="10"/>
  <c r="O6067" i="10"/>
  <c r="O6068" i="10"/>
  <c r="O6069" i="10"/>
  <c r="O6070" i="10"/>
  <c r="O6071" i="10"/>
  <c r="O6072" i="10"/>
  <c r="O6073" i="10"/>
  <c r="O6074" i="10"/>
  <c r="O6075" i="10"/>
  <c r="O6076" i="10"/>
  <c r="O6077" i="10"/>
  <c r="O6078" i="10"/>
  <c r="O6079" i="10"/>
  <c r="O6080" i="10"/>
  <c r="O6081" i="10"/>
  <c r="O6082" i="10"/>
  <c r="O6083" i="10"/>
  <c r="O6084" i="10"/>
  <c r="O6085" i="10"/>
  <c r="O6086" i="10"/>
  <c r="O6087" i="10"/>
  <c r="O6088" i="10"/>
  <c r="O6089" i="10"/>
  <c r="O6090" i="10"/>
  <c r="O6091" i="10"/>
  <c r="O6092" i="10"/>
  <c r="O6093" i="10"/>
  <c r="O6094" i="10"/>
  <c r="O6095" i="10"/>
  <c r="O6096" i="10"/>
  <c r="O6097" i="10"/>
  <c r="O6098" i="10"/>
  <c r="O6099" i="10"/>
  <c r="O6100" i="10"/>
  <c r="O6101" i="10"/>
  <c r="O6102" i="10"/>
  <c r="O6103" i="10"/>
  <c r="O6104" i="10"/>
  <c r="O6105" i="10"/>
  <c r="O6106" i="10"/>
  <c r="O6107" i="10"/>
  <c r="O6108" i="10"/>
  <c r="O6109" i="10"/>
  <c r="O6110" i="10"/>
  <c r="O6111" i="10"/>
  <c r="O6112" i="10"/>
  <c r="O6113" i="10"/>
  <c r="O6114" i="10"/>
  <c r="O6115" i="10"/>
  <c r="O6116" i="10"/>
  <c r="O6117" i="10"/>
  <c r="O6118" i="10"/>
  <c r="O6119" i="10"/>
  <c r="O6120" i="10"/>
  <c r="O6121" i="10"/>
  <c r="O6122" i="10"/>
  <c r="O6123" i="10"/>
  <c r="O6124" i="10"/>
  <c r="O6125" i="10"/>
  <c r="O6126" i="10"/>
  <c r="O6127" i="10"/>
  <c r="O6128" i="10"/>
  <c r="O6129" i="10"/>
  <c r="O6130" i="10"/>
  <c r="O6131" i="10"/>
  <c r="O6132" i="10"/>
  <c r="O6133" i="10"/>
  <c r="O6134" i="10"/>
  <c r="O6135" i="10"/>
  <c r="O6136" i="10"/>
  <c r="O6137" i="10"/>
  <c r="O6138" i="10"/>
  <c r="O6139" i="10"/>
  <c r="O6140" i="10"/>
  <c r="O6141" i="10"/>
  <c r="O6142" i="10"/>
  <c r="O6143" i="10"/>
  <c r="O6144" i="10"/>
  <c r="O6145" i="10"/>
  <c r="O6146" i="10"/>
  <c r="O6147" i="10"/>
  <c r="O6148" i="10"/>
  <c r="O6149" i="10"/>
  <c r="O6150" i="10"/>
  <c r="O6151" i="10"/>
  <c r="O6152" i="10"/>
  <c r="O6153" i="10"/>
  <c r="O6154" i="10"/>
  <c r="O6155" i="10"/>
  <c r="O6156" i="10"/>
  <c r="O6157" i="10"/>
  <c r="O6158" i="10"/>
  <c r="O6159" i="10"/>
  <c r="O6160" i="10"/>
  <c r="O6161" i="10"/>
  <c r="O6162" i="10"/>
  <c r="O6163" i="10"/>
  <c r="O6164" i="10"/>
  <c r="O6165" i="10"/>
  <c r="O6166" i="10"/>
  <c r="O6167" i="10"/>
  <c r="O6168" i="10"/>
  <c r="O6169" i="10"/>
  <c r="O6170" i="10"/>
  <c r="O6171" i="10"/>
  <c r="O6172" i="10"/>
  <c r="O6173" i="10"/>
  <c r="O6174" i="10"/>
  <c r="O6175" i="10"/>
  <c r="O6176" i="10"/>
  <c r="O6177" i="10"/>
  <c r="O6178" i="10"/>
  <c r="O6179" i="10"/>
  <c r="O6180" i="10"/>
  <c r="O6181" i="10"/>
  <c r="O6182" i="10"/>
  <c r="O6183" i="10"/>
  <c r="O6184" i="10"/>
  <c r="O6185" i="10"/>
  <c r="O6186" i="10"/>
  <c r="O6187" i="10"/>
  <c r="O6188" i="10"/>
  <c r="O6189" i="10"/>
  <c r="O6190" i="10"/>
  <c r="O6191" i="10"/>
  <c r="O6192" i="10"/>
  <c r="O6193" i="10"/>
  <c r="O6194" i="10"/>
  <c r="O6195" i="10"/>
  <c r="O6196" i="10"/>
  <c r="O6197" i="10"/>
  <c r="O6198" i="10"/>
  <c r="O6199" i="10"/>
  <c r="O6200" i="10"/>
  <c r="O6201" i="10"/>
  <c r="O6202" i="10"/>
  <c r="O6203" i="10"/>
  <c r="O6204" i="10"/>
  <c r="O6205" i="10"/>
  <c r="O6206" i="10"/>
  <c r="O6207" i="10"/>
  <c r="O6208" i="10"/>
  <c r="O6209" i="10"/>
  <c r="O6210" i="10"/>
  <c r="O6211" i="10"/>
  <c r="O6212" i="10"/>
  <c r="O6213" i="10"/>
  <c r="O6214" i="10"/>
  <c r="O6215" i="10"/>
  <c r="O6216" i="10"/>
  <c r="O6217" i="10"/>
  <c r="O6218" i="10"/>
  <c r="O6219" i="10"/>
  <c r="O6220" i="10"/>
  <c r="O6221" i="10"/>
  <c r="O6222" i="10"/>
  <c r="O6223" i="10"/>
  <c r="O6224" i="10"/>
  <c r="O6225" i="10"/>
  <c r="O6226" i="10"/>
  <c r="O6227" i="10"/>
  <c r="O6228" i="10"/>
  <c r="O6229" i="10"/>
  <c r="O6230" i="10"/>
  <c r="O6231" i="10"/>
  <c r="O6232" i="10"/>
  <c r="O6233" i="10"/>
  <c r="O6234" i="10"/>
  <c r="O6235" i="10"/>
  <c r="O6236" i="10"/>
  <c r="O6237" i="10"/>
  <c r="O6238" i="10"/>
  <c r="O6239" i="10"/>
  <c r="O6240" i="10"/>
  <c r="O6241" i="10"/>
  <c r="O6242" i="10"/>
  <c r="O6243" i="10"/>
  <c r="O6244" i="10"/>
  <c r="O6245" i="10"/>
  <c r="O6246" i="10"/>
  <c r="O6247" i="10"/>
  <c r="O6248" i="10"/>
  <c r="O6249" i="10"/>
  <c r="O6250" i="10"/>
  <c r="O6251" i="10"/>
  <c r="O6252" i="10"/>
  <c r="O6253" i="10"/>
  <c r="O6254" i="10"/>
  <c r="O6255" i="10"/>
  <c r="O6256" i="10"/>
  <c r="O6257" i="10"/>
  <c r="O6258" i="10"/>
  <c r="O6259" i="10"/>
  <c r="O6260" i="10"/>
  <c r="O6261" i="10"/>
  <c r="O6262" i="10"/>
  <c r="O6263" i="10"/>
  <c r="O6264" i="10"/>
  <c r="O6265" i="10"/>
  <c r="O6266" i="10"/>
  <c r="O6267" i="10"/>
  <c r="O6268" i="10"/>
  <c r="O6269" i="10"/>
  <c r="O6270" i="10"/>
  <c r="O6271" i="10"/>
  <c r="O6272" i="10"/>
  <c r="O6273" i="10"/>
  <c r="O6274" i="10"/>
  <c r="O6275" i="10"/>
  <c r="O6276" i="10"/>
  <c r="O6277" i="10"/>
  <c r="O6278" i="10"/>
  <c r="O6279" i="10"/>
  <c r="O6280" i="10"/>
  <c r="O6281" i="10"/>
  <c r="O6282" i="10"/>
  <c r="O6283" i="10"/>
  <c r="O6284" i="10"/>
  <c r="O6285" i="10"/>
  <c r="O6286" i="10"/>
  <c r="O6287" i="10"/>
  <c r="O6288" i="10"/>
  <c r="O6289" i="10"/>
  <c r="O6290" i="10"/>
  <c r="O6291" i="10"/>
  <c r="O6292" i="10"/>
  <c r="O6293" i="10"/>
  <c r="O6294" i="10"/>
  <c r="O6295" i="10"/>
  <c r="O6296" i="10"/>
  <c r="O6297" i="10"/>
  <c r="O6298" i="10"/>
  <c r="O6299" i="10"/>
  <c r="O6300" i="10"/>
  <c r="O6301" i="10"/>
  <c r="O6302" i="10"/>
  <c r="O6303" i="10"/>
  <c r="O6304" i="10"/>
  <c r="O6305" i="10"/>
  <c r="O6306" i="10"/>
  <c r="O6307" i="10"/>
  <c r="O6308" i="10"/>
  <c r="O6309" i="10"/>
  <c r="O6310" i="10"/>
  <c r="O6311" i="10"/>
  <c r="O6312" i="10"/>
  <c r="O6313" i="10"/>
  <c r="O6314" i="10"/>
  <c r="O6315" i="10"/>
  <c r="O6316" i="10"/>
  <c r="O6317" i="10"/>
  <c r="O6318" i="10"/>
  <c r="O6319" i="10"/>
  <c r="O6320" i="10"/>
  <c r="O6321" i="10"/>
  <c r="O6322" i="10"/>
  <c r="O6323" i="10"/>
  <c r="O6324" i="10"/>
  <c r="O6325" i="10"/>
  <c r="O6326" i="10"/>
  <c r="O6327" i="10"/>
  <c r="O6328" i="10"/>
  <c r="O6329" i="10"/>
  <c r="O6330" i="10"/>
  <c r="O6331" i="10"/>
  <c r="O6332" i="10"/>
  <c r="O6333" i="10"/>
  <c r="O6334" i="10"/>
  <c r="O6335" i="10"/>
  <c r="O6336" i="10"/>
  <c r="O6337" i="10"/>
  <c r="O6338" i="10"/>
  <c r="O6339" i="10"/>
  <c r="O6340" i="10"/>
  <c r="O6341" i="10"/>
  <c r="O6342" i="10"/>
  <c r="O6343" i="10"/>
  <c r="O6344" i="10"/>
  <c r="O6345" i="10"/>
  <c r="O6346" i="10"/>
  <c r="O6347" i="10"/>
  <c r="O6348" i="10"/>
  <c r="O6349" i="10"/>
  <c r="O6350" i="10"/>
  <c r="O6351" i="10"/>
  <c r="O6352" i="10"/>
  <c r="O6353" i="10"/>
  <c r="O6354" i="10"/>
  <c r="O6355" i="10"/>
  <c r="O6356" i="10"/>
  <c r="O6357" i="10"/>
  <c r="O6358" i="10"/>
  <c r="O6359" i="10"/>
  <c r="O6360" i="10"/>
  <c r="O6361" i="10"/>
  <c r="O6362" i="10"/>
  <c r="O6363" i="10"/>
  <c r="O6364" i="10"/>
  <c r="O6365" i="10"/>
  <c r="O6366" i="10"/>
  <c r="O6367" i="10"/>
  <c r="O6368" i="10"/>
  <c r="O6369" i="10"/>
  <c r="O6370" i="10"/>
  <c r="O6371" i="10"/>
  <c r="O6372" i="10"/>
  <c r="O6373" i="10"/>
  <c r="O6374" i="10"/>
  <c r="O6375" i="10"/>
  <c r="O6376" i="10"/>
  <c r="O6377" i="10"/>
  <c r="O6378" i="10"/>
  <c r="O6379" i="10"/>
  <c r="O6380" i="10"/>
  <c r="O6381" i="10"/>
  <c r="O6382" i="10"/>
  <c r="O6383" i="10"/>
  <c r="O6384" i="10"/>
  <c r="O6385" i="10"/>
  <c r="O6386" i="10"/>
  <c r="O6387" i="10"/>
  <c r="O6388" i="10"/>
  <c r="O6389" i="10"/>
  <c r="O6390" i="10"/>
  <c r="O6391" i="10"/>
  <c r="O6392" i="10"/>
  <c r="O6393" i="10"/>
  <c r="O6394" i="10"/>
  <c r="O6395" i="10"/>
  <c r="O6396" i="10"/>
  <c r="O6397" i="10"/>
  <c r="O6398" i="10"/>
  <c r="O6399" i="10"/>
  <c r="O6400" i="10"/>
  <c r="O6401" i="10"/>
  <c r="O6402" i="10"/>
  <c r="O6403" i="10"/>
  <c r="O6404" i="10"/>
  <c r="O6405" i="10"/>
  <c r="O6406" i="10"/>
  <c r="O6407" i="10"/>
  <c r="O6408" i="10"/>
  <c r="O6409" i="10"/>
  <c r="O6410" i="10"/>
  <c r="O6411" i="10"/>
  <c r="O6412" i="10"/>
  <c r="O6413" i="10"/>
  <c r="O6414" i="10"/>
  <c r="O6415" i="10"/>
  <c r="O6416" i="10"/>
  <c r="O6417" i="10"/>
  <c r="O6418" i="10"/>
  <c r="O6419" i="10"/>
  <c r="O6420" i="10"/>
  <c r="O6421" i="10"/>
  <c r="O6422" i="10"/>
  <c r="O6423" i="10"/>
  <c r="O6424" i="10"/>
  <c r="O6425" i="10"/>
  <c r="O6426" i="10"/>
  <c r="O6427" i="10"/>
  <c r="O6428" i="10"/>
  <c r="O6429" i="10"/>
  <c r="O6430" i="10"/>
  <c r="O6431" i="10"/>
  <c r="O6432" i="10"/>
  <c r="O6433" i="10"/>
  <c r="O6434" i="10"/>
  <c r="O6435" i="10"/>
  <c r="O6436" i="10"/>
  <c r="O6437" i="10"/>
  <c r="O6438" i="10"/>
  <c r="O6439" i="10"/>
  <c r="O6440" i="10"/>
  <c r="O6441" i="10"/>
  <c r="O6442" i="10"/>
  <c r="O6443" i="10"/>
  <c r="O6444" i="10"/>
  <c r="O6445" i="10"/>
  <c r="O6446" i="10"/>
  <c r="O6447" i="10"/>
  <c r="O6448" i="10"/>
  <c r="O6449" i="10"/>
  <c r="O6450" i="10"/>
  <c r="O6451" i="10"/>
  <c r="O6452" i="10"/>
  <c r="O6453" i="10"/>
  <c r="O6454" i="10"/>
  <c r="O6455" i="10"/>
  <c r="O6456" i="10"/>
  <c r="O6457" i="10"/>
  <c r="O6458" i="10"/>
  <c r="O6459" i="10"/>
  <c r="O6460" i="10"/>
  <c r="O6461" i="10"/>
  <c r="O6462" i="10"/>
  <c r="O6463" i="10"/>
  <c r="O6464" i="10"/>
  <c r="O6465" i="10"/>
  <c r="O6466" i="10"/>
  <c r="O6467" i="10"/>
  <c r="O6468" i="10"/>
  <c r="O6469" i="10"/>
  <c r="O6470" i="10"/>
  <c r="O6471" i="10"/>
  <c r="O6472" i="10"/>
  <c r="O6473" i="10"/>
  <c r="O6474" i="10"/>
  <c r="O6475" i="10"/>
  <c r="O6476" i="10"/>
  <c r="O6477" i="10"/>
  <c r="O6478" i="10"/>
  <c r="O6479" i="10"/>
  <c r="O6480" i="10"/>
  <c r="O6481" i="10"/>
  <c r="O6482" i="10"/>
  <c r="O6483" i="10"/>
  <c r="O6484" i="10"/>
  <c r="O6485" i="10"/>
  <c r="O6486" i="10"/>
  <c r="O6487" i="10"/>
  <c r="O6488" i="10"/>
  <c r="O6489" i="10"/>
  <c r="O6490" i="10"/>
  <c r="O6491" i="10"/>
  <c r="O6492" i="10"/>
  <c r="O6493" i="10"/>
  <c r="O6494" i="10"/>
  <c r="O6495" i="10"/>
  <c r="O6496" i="10"/>
  <c r="O6497" i="10"/>
  <c r="O6498" i="10"/>
  <c r="O6499" i="10"/>
  <c r="O6500" i="10"/>
  <c r="O6501" i="10"/>
  <c r="O6502" i="10"/>
  <c r="O6503" i="10"/>
  <c r="O6504" i="10"/>
  <c r="O6505" i="10"/>
  <c r="O6506" i="10"/>
  <c r="O6507" i="10"/>
  <c r="O6508" i="10"/>
  <c r="O6509" i="10"/>
  <c r="O6510" i="10"/>
  <c r="O6511" i="10"/>
  <c r="O6512" i="10"/>
  <c r="O6513" i="10"/>
  <c r="O6514" i="10"/>
  <c r="O6515" i="10"/>
  <c r="O6516" i="10"/>
  <c r="O6517" i="10"/>
  <c r="O6518" i="10"/>
  <c r="O6519" i="10"/>
  <c r="O6520" i="10"/>
  <c r="O6521" i="10"/>
  <c r="O6522" i="10"/>
  <c r="O6523" i="10"/>
  <c r="O6524" i="10"/>
  <c r="O6525" i="10"/>
  <c r="O6526" i="10"/>
  <c r="O6527" i="10"/>
  <c r="O6528" i="10"/>
  <c r="O6529" i="10"/>
  <c r="O6530" i="10"/>
  <c r="O6531" i="10"/>
  <c r="O6532" i="10"/>
  <c r="O6533" i="10"/>
  <c r="O6534" i="10"/>
  <c r="O6535" i="10"/>
  <c r="O6536" i="10"/>
  <c r="O6537" i="10"/>
  <c r="O6538" i="10"/>
  <c r="O6539" i="10"/>
  <c r="O6540" i="10"/>
  <c r="O6541" i="10"/>
  <c r="O6542" i="10"/>
  <c r="O6543" i="10"/>
  <c r="O6544" i="10"/>
  <c r="O6545" i="10"/>
  <c r="O6546" i="10"/>
  <c r="O6547" i="10"/>
  <c r="O6548" i="10"/>
  <c r="O6549" i="10"/>
  <c r="O6550" i="10"/>
  <c r="O6551" i="10"/>
  <c r="O6552" i="10"/>
  <c r="O6553" i="10"/>
  <c r="O6554" i="10"/>
  <c r="O6555" i="10"/>
  <c r="O6556" i="10"/>
  <c r="O6557" i="10"/>
  <c r="O6558" i="10"/>
  <c r="O6559" i="10"/>
  <c r="O6560" i="10"/>
  <c r="O6561" i="10"/>
  <c r="O6562" i="10"/>
  <c r="O6563" i="10"/>
  <c r="O6564" i="10"/>
  <c r="O6565" i="10"/>
  <c r="O6566" i="10"/>
  <c r="O6567" i="10"/>
  <c r="O6568" i="10"/>
  <c r="O6569" i="10"/>
  <c r="O6570" i="10"/>
  <c r="O6571" i="10"/>
  <c r="O6572" i="10"/>
  <c r="O6573" i="10"/>
  <c r="O6574" i="10"/>
  <c r="O6575" i="10"/>
  <c r="O6576" i="10"/>
  <c r="O6577" i="10"/>
  <c r="O6578" i="10"/>
  <c r="O6579" i="10"/>
  <c r="O6580" i="10"/>
  <c r="O6581" i="10"/>
  <c r="O6582" i="10"/>
  <c r="O6583" i="10"/>
  <c r="O6584" i="10"/>
  <c r="O6585" i="10"/>
  <c r="O6586" i="10"/>
  <c r="O6587" i="10"/>
  <c r="O6588" i="10"/>
  <c r="O6589" i="10"/>
  <c r="O6590" i="10"/>
  <c r="O6591" i="10"/>
  <c r="O6592" i="10"/>
  <c r="O6593" i="10"/>
  <c r="O6594" i="10"/>
  <c r="O6595" i="10"/>
  <c r="O6596" i="10"/>
  <c r="O6597" i="10"/>
  <c r="O6598" i="10"/>
  <c r="O6599" i="10"/>
  <c r="O6600" i="10"/>
  <c r="O6601" i="10"/>
  <c r="O6602" i="10"/>
  <c r="O6603" i="10"/>
  <c r="O6604" i="10"/>
  <c r="O6605" i="10"/>
  <c r="O6606" i="10"/>
  <c r="O6607" i="10"/>
  <c r="O6608" i="10"/>
  <c r="O6609" i="10"/>
  <c r="O6610" i="10"/>
  <c r="O6611" i="10"/>
  <c r="O6612" i="10"/>
  <c r="O6613" i="10"/>
  <c r="O6614" i="10"/>
  <c r="O6615" i="10"/>
  <c r="O6616" i="10"/>
  <c r="O6617" i="10"/>
  <c r="O6618" i="10"/>
  <c r="O6619" i="10"/>
  <c r="O6620" i="10"/>
  <c r="O6621" i="10"/>
  <c r="O6622" i="10"/>
  <c r="O6623" i="10"/>
  <c r="O6624" i="10"/>
  <c r="O6625" i="10"/>
  <c r="O6626" i="10"/>
  <c r="O6627" i="10"/>
  <c r="O6628" i="10"/>
  <c r="O6629" i="10"/>
  <c r="O6630" i="10"/>
  <c r="O6631" i="10"/>
  <c r="O6632" i="10"/>
  <c r="O6633" i="10"/>
  <c r="O6634" i="10"/>
  <c r="O6635" i="10"/>
  <c r="O6636" i="10"/>
  <c r="O6637" i="10"/>
  <c r="O6638" i="10"/>
  <c r="O6639" i="10"/>
  <c r="O6640" i="10"/>
  <c r="O6641" i="10"/>
  <c r="O6642" i="10"/>
  <c r="O6643" i="10"/>
  <c r="O6644" i="10"/>
  <c r="O6645" i="10"/>
  <c r="O6646" i="10"/>
  <c r="O6647" i="10"/>
  <c r="O6648" i="10"/>
  <c r="O6649" i="10"/>
  <c r="O6650" i="10"/>
  <c r="O6651" i="10"/>
  <c r="O6652" i="10"/>
  <c r="O6653" i="10"/>
  <c r="O6654" i="10"/>
  <c r="O6655" i="10"/>
  <c r="O6656" i="10"/>
  <c r="O6657" i="10"/>
  <c r="O6658" i="10"/>
  <c r="O6659" i="10"/>
  <c r="O6660" i="10"/>
  <c r="O6661" i="10"/>
  <c r="O6662" i="10"/>
  <c r="O6663" i="10"/>
  <c r="O6664" i="10"/>
  <c r="O6665" i="10"/>
  <c r="O6666" i="10"/>
  <c r="O6667" i="10"/>
  <c r="O6668" i="10"/>
  <c r="O6669" i="10"/>
  <c r="O6670" i="10"/>
  <c r="O6671" i="10"/>
  <c r="O6672" i="10"/>
  <c r="O6673" i="10"/>
  <c r="O6674" i="10"/>
  <c r="O6675" i="10"/>
  <c r="O6676" i="10"/>
  <c r="O6677" i="10"/>
  <c r="O6678" i="10"/>
  <c r="O6679" i="10"/>
  <c r="O6680" i="10"/>
  <c r="O6681" i="10"/>
  <c r="O6682" i="10"/>
  <c r="O6683" i="10"/>
  <c r="O6684" i="10"/>
  <c r="O6685" i="10"/>
  <c r="O6686" i="10"/>
  <c r="O6687" i="10"/>
  <c r="O6688" i="10"/>
  <c r="O6689" i="10"/>
  <c r="O6690" i="10"/>
  <c r="O6691" i="10"/>
  <c r="O6692" i="10"/>
  <c r="O6693" i="10"/>
  <c r="O6694" i="10"/>
  <c r="O6695" i="10"/>
  <c r="O6696" i="10"/>
  <c r="O6697" i="10"/>
  <c r="O6698" i="10"/>
  <c r="O6699" i="10"/>
  <c r="O6700" i="10"/>
  <c r="O6701" i="10"/>
  <c r="O6702" i="10"/>
  <c r="O6703" i="10"/>
  <c r="O6704" i="10"/>
  <c r="O6705" i="10"/>
  <c r="O6706" i="10"/>
  <c r="O6707" i="10"/>
  <c r="O6708" i="10"/>
  <c r="O6709" i="10"/>
  <c r="O6710" i="10"/>
  <c r="O6711" i="10"/>
  <c r="O6712" i="10"/>
  <c r="O6713" i="10"/>
  <c r="O6714" i="10"/>
  <c r="O6715" i="10"/>
  <c r="O6716" i="10"/>
  <c r="O6717" i="10"/>
  <c r="O6718" i="10"/>
  <c r="O6719" i="10"/>
  <c r="O6720" i="10"/>
  <c r="O6721" i="10"/>
  <c r="O6722" i="10"/>
  <c r="O6723" i="10"/>
  <c r="O6724" i="10"/>
  <c r="O6725" i="10"/>
  <c r="O6726" i="10"/>
  <c r="O6727" i="10"/>
  <c r="O6728" i="10"/>
  <c r="O6729" i="10"/>
  <c r="O6730" i="10"/>
  <c r="O6731" i="10"/>
  <c r="O6732" i="10"/>
  <c r="O6733" i="10"/>
  <c r="O6734" i="10"/>
  <c r="O6735" i="10"/>
  <c r="O6736" i="10"/>
  <c r="O6737" i="10"/>
  <c r="O6738" i="10"/>
  <c r="O6739" i="10"/>
  <c r="O6740" i="10"/>
  <c r="O6741" i="10"/>
  <c r="O6742" i="10"/>
  <c r="O6743" i="10"/>
  <c r="O6744" i="10"/>
  <c r="O6745" i="10"/>
  <c r="O6746" i="10"/>
  <c r="O6747" i="10"/>
  <c r="O6748" i="10"/>
  <c r="O6749" i="10"/>
  <c r="O6750" i="10"/>
  <c r="O6751" i="10"/>
  <c r="O6752" i="10"/>
  <c r="O6753" i="10"/>
  <c r="O6754" i="10"/>
  <c r="O6755" i="10"/>
  <c r="O6756" i="10"/>
  <c r="O6757" i="10"/>
  <c r="O6758" i="10"/>
  <c r="O6759" i="10"/>
  <c r="O6760" i="10"/>
  <c r="O6761" i="10"/>
  <c r="O6762" i="10"/>
  <c r="O6763" i="10"/>
  <c r="O6764" i="10"/>
  <c r="O6765" i="10"/>
  <c r="O6766" i="10"/>
  <c r="O6767" i="10"/>
  <c r="O6768" i="10"/>
  <c r="O6769" i="10"/>
  <c r="O6770" i="10"/>
  <c r="O6771" i="10"/>
  <c r="O6772" i="10"/>
  <c r="O6773" i="10"/>
  <c r="O6774" i="10"/>
  <c r="O6775" i="10"/>
  <c r="O6776" i="10"/>
  <c r="O6777" i="10"/>
  <c r="O6778" i="10"/>
  <c r="O6779" i="10"/>
  <c r="O6780" i="10"/>
  <c r="O6781" i="10"/>
  <c r="O6782" i="10"/>
  <c r="O6783" i="10"/>
  <c r="O6784" i="10"/>
  <c r="O6785" i="10"/>
  <c r="O6786" i="10"/>
  <c r="O6787" i="10"/>
  <c r="O6788" i="10"/>
  <c r="O6789" i="10"/>
  <c r="O6790" i="10"/>
  <c r="O6791" i="10"/>
  <c r="O6792" i="10"/>
  <c r="O6793" i="10"/>
  <c r="O6794" i="10"/>
  <c r="O6795" i="10"/>
  <c r="O6796" i="10"/>
  <c r="O6797" i="10"/>
  <c r="O6798" i="10"/>
  <c r="O6799" i="10"/>
  <c r="O6800" i="10"/>
  <c r="O6801" i="10"/>
  <c r="O6802" i="10"/>
  <c r="O6803" i="10"/>
  <c r="O6804" i="10"/>
  <c r="O6805" i="10"/>
  <c r="O6806" i="10"/>
  <c r="O6807" i="10"/>
  <c r="O6808" i="10"/>
  <c r="O6809" i="10"/>
  <c r="O6810" i="10"/>
  <c r="O6811" i="10"/>
  <c r="O6812" i="10"/>
  <c r="O6813" i="10"/>
  <c r="O6814" i="10"/>
  <c r="O6815" i="10"/>
  <c r="O6816" i="10"/>
  <c r="O6817" i="10"/>
  <c r="O6818" i="10"/>
  <c r="O6819" i="10"/>
  <c r="O6820" i="10"/>
  <c r="O6821" i="10"/>
  <c r="O6822" i="10"/>
  <c r="O6823" i="10"/>
  <c r="O6824" i="10"/>
  <c r="O6825" i="10"/>
  <c r="O6826" i="10"/>
  <c r="O6827" i="10"/>
  <c r="O6828" i="10"/>
  <c r="O6829" i="10"/>
  <c r="O6830" i="10"/>
  <c r="O6831" i="10"/>
  <c r="O6832" i="10"/>
  <c r="O6833" i="10"/>
  <c r="O6834" i="10"/>
  <c r="O6835" i="10"/>
  <c r="O6836" i="10"/>
  <c r="O6837" i="10"/>
  <c r="O6838" i="10"/>
  <c r="O6839" i="10"/>
  <c r="O6840" i="10"/>
  <c r="O6841" i="10"/>
  <c r="O6842" i="10"/>
  <c r="O6843" i="10"/>
  <c r="O6844" i="10"/>
  <c r="O6845" i="10"/>
  <c r="O6846" i="10"/>
  <c r="O6847" i="10"/>
  <c r="O6848" i="10"/>
  <c r="O6849" i="10"/>
  <c r="O6850" i="10"/>
  <c r="O6851" i="10"/>
  <c r="O6852" i="10"/>
  <c r="O6853" i="10"/>
  <c r="O6854" i="10"/>
  <c r="O6855" i="10"/>
  <c r="O6856" i="10"/>
  <c r="O6857" i="10"/>
  <c r="O6858" i="10"/>
  <c r="O6859" i="10"/>
  <c r="O6860" i="10"/>
  <c r="O6861" i="10"/>
  <c r="O6862" i="10"/>
  <c r="O6863" i="10"/>
  <c r="O6864" i="10"/>
  <c r="O6865" i="10"/>
  <c r="O6866" i="10"/>
  <c r="O6867" i="10"/>
  <c r="O6868" i="10"/>
  <c r="O6869" i="10"/>
  <c r="O6870" i="10"/>
  <c r="O6871" i="10"/>
  <c r="O6872" i="10"/>
  <c r="O6873" i="10"/>
  <c r="O6874" i="10"/>
  <c r="O6875" i="10"/>
  <c r="O6876" i="10"/>
  <c r="O6877" i="10"/>
  <c r="O6878" i="10"/>
  <c r="O6879" i="10"/>
  <c r="O6880" i="10"/>
  <c r="O6881" i="10"/>
  <c r="O6882" i="10"/>
  <c r="O6883" i="10"/>
  <c r="O6884" i="10"/>
  <c r="O6885" i="10"/>
  <c r="O6886" i="10"/>
  <c r="O6887" i="10"/>
  <c r="O6888" i="10"/>
  <c r="O6889" i="10"/>
  <c r="O6890" i="10"/>
  <c r="O6891" i="10"/>
  <c r="O6892" i="10"/>
  <c r="O6893" i="10"/>
  <c r="O6894" i="10"/>
  <c r="O6895" i="10"/>
  <c r="O6896" i="10"/>
  <c r="O6897" i="10"/>
  <c r="O6898" i="10"/>
  <c r="O6899" i="10"/>
  <c r="O6900" i="10"/>
  <c r="O6901" i="10"/>
  <c r="O6902" i="10"/>
  <c r="O6903" i="10"/>
  <c r="O6904" i="10"/>
  <c r="O6905" i="10"/>
  <c r="O6906" i="10"/>
  <c r="O6907" i="10"/>
  <c r="O6908" i="10"/>
  <c r="O6909" i="10"/>
  <c r="O6910" i="10"/>
  <c r="O6911" i="10"/>
  <c r="O6912" i="10"/>
  <c r="O6913" i="10"/>
  <c r="O6914" i="10"/>
  <c r="O6915" i="10"/>
  <c r="O6916" i="10"/>
  <c r="O6917" i="10"/>
  <c r="O6918" i="10"/>
  <c r="O6919" i="10"/>
  <c r="O6920" i="10"/>
  <c r="O6921" i="10"/>
  <c r="O6922" i="10"/>
  <c r="O6923" i="10"/>
  <c r="O6924" i="10"/>
  <c r="O6925" i="10"/>
  <c r="O6926" i="10"/>
  <c r="O6927" i="10"/>
  <c r="O6928" i="10"/>
  <c r="O6929" i="10"/>
  <c r="O6930" i="10"/>
  <c r="O6931" i="10"/>
  <c r="O6932" i="10"/>
  <c r="O6933" i="10"/>
  <c r="O6934" i="10"/>
  <c r="O6935" i="10"/>
  <c r="O6936" i="10"/>
  <c r="O6937" i="10"/>
  <c r="O6938" i="10"/>
  <c r="O6939" i="10"/>
  <c r="O6940" i="10"/>
  <c r="O6941" i="10"/>
  <c r="O6942" i="10"/>
  <c r="O6943" i="10"/>
  <c r="O6944" i="10"/>
  <c r="O6945" i="10"/>
  <c r="O6946" i="10"/>
  <c r="O6947" i="10"/>
  <c r="O6948" i="10"/>
  <c r="O6949" i="10"/>
  <c r="O6950" i="10"/>
  <c r="O6951" i="10"/>
  <c r="O6952" i="10"/>
  <c r="O6953" i="10"/>
  <c r="O6954" i="10"/>
  <c r="O6955" i="10"/>
  <c r="O6956" i="10"/>
  <c r="O6957" i="10"/>
  <c r="O6958" i="10"/>
  <c r="O6959" i="10"/>
  <c r="O6960" i="10"/>
  <c r="O6961" i="10"/>
  <c r="O6962" i="10"/>
  <c r="O6963" i="10"/>
  <c r="O6964" i="10"/>
  <c r="O6965" i="10"/>
  <c r="O6966" i="10"/>
  <c r="O6967" i="10"/>
  <c r="O6968" i="10"/>
  <c r="O6969" i="10"/>
  <c r="O6970" i="10"/>
  <c r="O6971" i="10"/>
  <c r="O6972" i="10"/>
  <c r="O6973" i="10"/>
  <c r="O6974" i="10"/>
  <c r="O6975" i="10"/>
  <c r="O6976" i="10"/>
  <c r="O6977" i="10"/>
  <c r="O6978" i="10"/>
  <c r="O6979" i="10"/>
  <c r="O6980" i="10"/>
  <c r="O6981" i="10"/>
  <c r="O6982" i="10"/>
  <c r="O6983" i="10"/>
  <c r="O6984" i="10"/>
  <c r="O6985" i="10"/>
  <c r="O6986" i="10"/>
  <c r="O6987" i="10"/>
  <c r="O6988" i="10"/>
  <c r="O6989" i="10"/>
  <c r="O6990" i="10"/>
  <c r="O6991" i="10"/>
  <c r="O6992" i="10"/>
  <c r="O6993" i="10"/>
  <c r="O6994" i="10"/>
  <c r="O6995" i="10"/>
  <c r="O6996" i="10"/>
  <c r="O6997" i="10"/>
  <c r="O6998" i="10"/>
  <c r="O6999" i="10"/>
  <c r="O7000" i="10"/>
  <c r="O7001" i="10"/>
  <c r="O7002" i="10"/>
  <c r="O7003" i="10"/>
  <c r="O7004" i="10"/>
  <c r="O7005" i="10"/>
  <c r="O7006" i="10"/>
  <c r="O7007" i="10"/>
  <c r="O7008" i="10"/>
  <c r="O7009" i="10"/>
  <c r="O7010" i="10"/>
  <c r="O7011" i="10"/>
  <c r="O7012" i="10"/>
  <c r="O7013" i="10"/>
  <c r="O7014" i="10"/>
  <c r="O7015" i="10"/>
  <c r="O7016" i="10"/>
  <c r="O7017" i="10"/>
  <c r="O7018" i="10"/>
  <c r="O7019" i="10"/>
  <c r="O7020" i="10"/>
  <c r="O7021" i="10"/>
  <c r="O7022" i="10"/>
  <c r="O7023" i="10"/>
  <c r="O7024" i="10"/>
  <c r="O7025" i="10"/>
  <c r="O7026" i="10"/>
  <c r="O7027" i="10"/>
  <c r="O7028" i="10"/>
  <c r="O7029" i="10"/>
  <c r="O7030" i="10"/>
  <c r="O7031" i="10"/>
  <c r="O7032" i="10"/>
  <c r="O7033" i="10"/>
  <c r="O7034" i="10"/>
  <c r="O7035" i="10"/>
  <c r="O7036" i="10"/>
  <c r="O7037" i="10"/>
  <c r="O7038" i="10"/>
  <c r="O7039" i="10"/>
  <c r="O7040" i="10"/>
  <c r="O7041" i="10"/>
  <c r="O7042" i="10"/>
  <c r="O7043" i="10"/>
  <c r="O7044" i="10"/>
  <c r="O7045" i="10"/>
  <c r="O7046" i="10"/>
  <c r="O7047" i="10"/>
  <c r="O7048" i="10"/>
  <c r="O7049" i="10"/>
  <c r="O7050" i="10"/>
  <c r="O7051" i="10"/>
  <c r="O7052" i="10"/>
  <c r="O7053" i="10"/>
  <c r="O7054" i="10"/>
  <c r="O7055" i="10"/>
  <c r="O7056" i="10"/>
  <c r="O7057" i="10"/>
  <c r="O7058" i="10"/>
  <c r="O7059" i="10"/>
  <c r="O7060" i="10"/>
  <c r="O7061" i="10"/>
  <c r="O7062" i="10"/>
  <c r="O7063" i="10"/>
  <c r="O7064" i="10"/>
  <c r="O7065" i="10"/>
  <c r="O7066" i="10"/>
  <c r="O7067" i="10"/>
  <c r="O7068" i="10"/>
  <c r="O7069" i="10"/>
  <c r="O7070" i="10"/>
  <c r="O7071" i="10"/>
  <c r="O7072" i="10"/>
  <c r="O7073" i="10"/>
  <c r="O7074" i="10"/>
  <c r="O7075" i="10"/>
  <c r="O7076" i="10"/>
  <c r="O7077" i="10"/>
  <c r="O7078" i="10"/>
  <c r="O7079" i="10"/>
  <c r="O7080" i="10"/>
  <c r="O7081" i="10"/>
  <c r="O7082" i="10"/>
  <c r="O7083" i="10"/>
  <c r="O7084" i="10"/>
  <c r="O7085" i="10"/>
  <c r="O7086" i="10"/>
  <c r="O7087" i="10"/>
  <c r="O7088" i="10"/>
  <c r="O7089" i="10"/>
  <c r="O7090" i="10"/>
  <c r="O7091" i="10"/>
  <c r="O7092" i="10"/>
  <c r="O7093" i="10"/>
  <c r="O7094" i="10"/>
  <c r="O7095" i="10"/>
  <c r="O7096" i="10"/>
  <c r="O7097" i="10"/>
  <c r="O7098" i="10"/>
  <c r="O7099" i="10"/>
  <c r="O7100" i="10"/>
  <c r="O7101" i="10"/>
  <c r="O7102" i="10"/>
  <c r="O7103" i="10"/>
  <c r="O7104" i="10"/>
  <c r="O7105" i="10"/>
  <c r="O7106" i="10"/>
  <c r="O7107" i="10"/>
  <c r="O7108" i="10"/>
  <c r="O7109" i="10"/>
  <c r="O7110" i="10"/>
  <c r="O7111" i="10"/>
  <c r="O7112" i="10"/>
  <c r="O7113" i="10"/>
  <c r="O7114" i="10"/>
  <c r="O7115" i="10"/>
  <c r="O7116" i="10"/>
  <c r="O7117" i="10"/>
  <c r="O7118" i="10"/>
  <c r="O7119" i="10"/>
  <c r="O7120" i="10"/>
  <c r="O7121" i="10"/>
  <c r="O7122" i="10"/>
  <c r="O7123" i="10"/>
  <c r="O7124" i="10"/>
  <c r="O7125" i="10"/>
  <c r="O7126" i="10"/>
  <c r="O7127" i="10"/>
  <c r="O7128" i="10"/>
  <c r="O7129" i="10"/>
  <c r="O7130" i="10"/>
  <c r="O7131" i="10"/>
  <c r="O7132" i="10"/>
  <c r="O7133" i="10"/>
  <c r="O7134" i="10"/>
  <c r="O7135" i="10"/>
  <c r="O7136" i="10"/>
  <c r="O7137" i="10"/>
  <c r="O7138" i="10"/>
  <c r="O7139" i="10"/>
  <c r="O7140" i="10"/>
  <c r="O7141" i="10"/>
  <c r="O7142" i="10"/>
  <c r="O7143" i="10"/>
  <c r="O7144" i="10"/>
  <c r="O7145" i="10"/>
  <c r="O7146" i="10"/>
  <c r="O7147" i="10"/>
  <c r="O7148" i="10"/>
  <c r="O7149" i="10"/>
  <c r="O7150" i="10"/>
  <c r="O7151" i="10"/>
  <c r="O7152" i="10"/>
  <c r="O7153" i="10"/>
  <c r="O7154" i="10"/>
  <c r="O7155" i="10"/>
  <c r="O7156" i="10"/>
  <c r="O7157" i="10"/>
  <c r="O7158" i="10"/>
  <c r="O7159" i="10"/>
  <c r="O7160" i="10"/>
  <c r="O7161" i="10"/>
  <c r="O7162" i="10"/>
  <c r="O7163" i="10"/>
  <c r="O7164" i="10"/>
  <c r="O7165" i="10"/>
  <c r="O7166" i="10"/>
  <c r="O7167" i="10"/>
  <c r="O7168" i="10"/>
  <c r="O7169" i="10"/>
  <c r="O7170" i="10"/>
  <c r="O7171" i="10"/>
  <c r="O7172" i="10"/>
  <c r="O7173" i="10"/>
  <c r="O7174" i="10"/>
  <c r="O7175" i="10"/>
  <c r="O7176" i="10"/>
  <c r="O7177" i="10"/>
  <c r="O7178" i="10"/>
  <c r="O7179" i="10"/>
  <c r="O7180" i="10"/>
  <c r="O7181" i="10"/>
  <c r="O7182" i="10"/>
  <c r="O7183" i="10"/>
  <c r="O7184" i="10"/>
  <c r="O7185" i="10"/>
  <c r="O7186" i="10"/>
  <c r="O7187" i="10"/>
  <c r="O7188" i="10"/>
  <c r="O7189" i="10"/>
  <c r="O7190" i="10"/>
  <c r="O7191" i="10"/>
  <c r="O7192" i="10"/>
  <c r="O7193" i="10"/>
  <c r="O7194" i="10"/>
  <c r="O7195" i="10"/>
  <c r="O7196" i="10"/>
  <c r="O7197" i="10"/>
  <c r="O7198" i="10"/>
  <c r="O7199" i="10"/>
  <c r="O7200" i="10"/>
  <c r="O7201" i="10"/>
  <c r="O7202" i="10"/>
  <c r="O7203" i="10"/>
  <c r="O7204" i="10"/>
  <c r="O7205" i="10"/>
  <c r="O7206" i="10"/>
  <c r="O7207" i="10"/>
  <c r="O7208" i="10"/>
  <c r="O7209" i="10"/>
  <c r="O7210" i="10"/>
  <c r="O7211" i="10"/>
  <c r="O7212" i="10"/>
  <c r="O7213" i="10"/>
  <c r="O7214" i="10"/>
  <c r="O7215" i="10"/>
  <c r="O7216" i="10"/>
  <c r="O7217" i="10"/>
  <c r="O7218" i="10"/>
  <c r="O7219" i="10"/>
  <c r="O7220" i="10"/>
  <c r="O7221" i="10"/>
  <c r="O7222" i="10"/>
  <c r="O7223" i="10"/>
  <c r="O7224" i="10"/>
  <c r="O7225" i="10"/>
  <c r="O7226" i="10"/>
  <c r="O7227" i="10"/>
  <c r="O7228" i="10"/>
  <c r="O7229" i="10"/>
  <c r="O7230" i="10"/>
  <c r="O7231" i="10"/>
  <c r="O7232" i="10"/>
  <c r="O7233" i="10"/>
  <c r="O7234" i="10"/>
  <c r="O7235" i="10"/>
  <c r="O7236" i="10"/>
  <c r="O7237" i="10"/>
  <c r="O7238" i="10"/>
  <c r="O7239" i="10"/>
  <c r="O7240" i="10"/>
  <c r="O7241" i="10"/>
  <c r="O7242" i="10"/>
  <c r="O7243" i="10"/>
  <c r="O7244" i="10"/>
  <c r="O7245" i="10"/>
  <c r="O7246" i="10"/>
  <c r="O7247" i="10"/>
  <c r="O7248" i="10"/>
  <c r="O7249" i="10"/>
  <c r="O7250" i="10"/>
  <c r="O7251" i="10"/>
  <c r="O7252" i="10"/>
  <c r="O7253" i="10"/>
  <c r="O7254" i="10"/>
  <c r="O7255" i="10"/>
  <c r="O7256" i="10"/>
  <c r="O7257" i="10"/>
  <c r="O7258" i="10"/>
  <c r="O7259" i="10"/>
  <c r="O7260" i="10"/>
  <c r="O7261" i="10"/>
  <c r="O7262" i="10"/>
  <c r="O7263" i="10"/>
  <c r="O7264" i="10"/>
  <c r="O7265" i="10"/>
  <c r="O7266" i="10"/>
  <c r="O7267" i="10"/>
  <c r="O7268" i="10"/>
  <c r="O7269" i="10"/>
  <c r="O7270" i="10"/>
  <c r="O7271" i="10"/>
  <c r="O7272" i="10"/>
  <c r="O7273" i="10"/>
  <c r="O7274" i="10"/>
  <c r="O7275" i="10"/>
  <c r="O7276" i="10"/>
  <c r="O7277" i="10"/>
  <c r="O7278" i="10"/>
  <c r="O7279" i="10"/>
  <c r="O7280" i="10"/>
  <c r="O7281" i="10"/>
  <c r="O7282" i="10"/>
  <c r="O7283" i="10"/>
  <c r="O7284" i="10"/>
  <c r="O7285" i="10"/>
  <c r="O7286" i="10"/>
  <c r="O7287" i="10"/>
  <c r="O7288" i="10"/>
  <c r="O7289" i="10"/>
  <c r="O7290" i="10"/>
  <c r="O7291" i="10"/>
  <c r="O7292" i="10"/>
  <c r="O7293" i="10"/>
  <c r="O7294" i="10"/>
  <c r="O7295" i="10"/>
  <c r="O7296" i="10"/>
  <c r="O7297" i="10"/>
  <c r="O7298" i="10"/>
  <c r="O7299" i="10"/>
  <c r="O7300" i="10"/>
  <c r="O7301" i="10"/>
  <c r="O7302" i="10"/>
  <c r="O7303" i="10"/>
  <c r="O7304" i="10"/>
  <c r="O7305" i="10"/>
  <c r="O7306" i="10"/>
  <c r="O7307" i="10"/>
  <c r="O7308" i="10"/>
  <c r="O7309" i="10"/>
  <c r="O7310" i="10"/>
  <c r="O7311" i="10"/>
  <c r="O7312" i="10"/>
  <c r="O7313" i="10"/>
  <c r="O7314" i="10"/>
  <c r="O7315" i="10"/>
  <c r="O7316" i="10"/>
  <c r="O7317" i="10"/>
  <c r="O7318" i="10"/>
  <c r="O7319" i="10"/>
  <c r="O7320" i="10"/>
  <c r="O7321" i="10"/>
  <c r="O7322" i="10"/>
  <c r="O7323" i="10"/>
  <c r="O7324" i="10"/>
  <c r="O7325" i="10"/>
  <c r="O7326" i="10"/>
  <c r="O7327" i="10"/>
  <c r="O7328" i="10"/>
  <c r="O7329" i="10"/>
  <c r="O7330" i="10"/>
  <c r="O7331" i="10"/>
  <c r="O7332" i="10"/>
  <c r="O7333" i="10"/>
  <c r="O7334" i="10"/>
  <c r="O7335" i="10"/>
  <c r="O7336" i="10"/>
  <c r="O7337" i="10"/>
  <c r="O7338" i="10"/>
  <c r="O7339" i="10"/>
  <c r="O7340" i="10"/>
  <c r="O7341" i="10"/>
  <c r="O7342" i="10"/>
  <c r="O7343" i="10"/>
  <c r="O7344" i="10"/>
  <c r="O7345" i="10"/>
  <c r="O7346" i="10"/>
  <c r="O7347" i="10"/>
  <c r="O7348" i="10"/>
  <c r="O7349" i="10"/>
  <c r="O7350" i="10"/>
  <c r="O7351" i="10"/>
  <c r="O7352" i="10"/>
  <c r="O7353" i="10"/>
  <c r="O7354" i="10"/>
  <c r="O7355" i="10"/>
  <c r="O7356" i="10"/>
  <c r="O7357" i="10"/>
  <c r="O7358" i="10"/>
  <c r="O7359" i="10"/>
  <c r="O7360" i="10"/>
  <c r="O7361" i="10"/>
  <c r="O7362" i="10"/>
  <c r="O7363" i="10"/>
  <c r="O7364" i="10"/>
  <c r="O7365" i="10"/>
  <c r="O7366" i="10"/>
  <c r="O7367" i="10"/>
  <c r="O7368" i="10"/>
  <c r="O7369" i="10"/>
  <c r="O7370" i="10"/>
  <c r="O7371" i="10"/>
  <c r="O7372" i="10"/>
  <c r="O7373" i="10"/>
  <c r="O7374" i="10"/>
  <c r="O7375" i="10"/>
  <c r="O7376" i="10"/>
  <c r="O7377" i="10"/>
  <c r="O7378" i="10"/>
  <c r="O7379" i="10"/>
  <c r="O7380" i="10"/>
  <c r="O7381" i="10"/>
  <c r="O7382" i="10"/>
  <c r="O7383" i="10"/>
  <c r="O7384" i="10"/>
  <c r="O7385" i="10"/>
  <c r="O7386" i="10"/>
  <c r="O7387" i="10"/>
  <c r="O7388" i="10"/>
  <c r="O7389" i="10"/>
  <c r="O7390" i="10"/>
  <c r="O7391" i="10"/>
  <c r="O7392" i="10"/>
  <c r="O7393" i="10"/>
  <c r="O7394" i="10"/>
  <c r="O7395" i="10"/>
  <c r="O7396" i="10"/>
  <c r="O7397" i="10"/>
  <c r="O7398" i="10"/>
  <c r="O7399" i="10"/>
  <c r="O7400" i="10"/>
  <c r="O7401" i="10"/>
  <c r="O7402" i="10"/>
  <c r="O7403" i="10"/>
  <c r="O7404" i="10"/>
  <c r="O7405" i="10"/>
  <c r="O7406" i="10"/>
  <c r="O7407" i="10"/>
  <c r="O7408" i="10"/>
  <c r="O7409" i="10"/>
  <c r="O7410" i="10"/>
  <c r="O7411" i="10"/>
  <c r="O7412" i="10"/>
  <c r="O7413" i="10"/>
  <c r="O7414" i="10"/>
  <c r="O7415" i="10"/>
  <c r="O7416" i="10"/>
  <c r="O7417" i="10"/>
  <c r="O7418" i="10"/>
  <c r="O7419" i="10"/>
  <c r="O7420" i="10"/>
  <c r="O7421" i="10"/>
  <c r="O7422" i="10"/>
  <c r="O7423" i="10"/>
  <c r="O7424" i="10"/>
  <c r="O7425" i="10"/>
  <c r="O7426" i="10"/>
  <c r="O7427" i="10"/>
  <c r="O7428" i="10"/>
  <c r="O7429" i="10"/>
  <c r="O7430" i="10"/>
  <c r="O7431" i="10"/>
  <c r="O7432" i="10"/>
  <c r="O7433" i="10"/>
  <c r="O7434" i="10"/>
  <c r="O7435" i="10"/>
  <c r="O7436" i="10"/>
  <c r="O7437" i="10"/>
  <c r="O7438" i="10"/>
  <c r="O7439" i="10"/>
  <c r="O7440" i="10"/>
  <c r="O7441" i="10"/>
  <c r="O7442" i="10"/>
  <c r="O7443" i="10"/>
  <c r="O7444" i="10"/>
  <c r="O7445" i="10"/>
  <c r="O7446" i="10"/>
  <c r="O7447" i="10"/>
  <c r="O7448" i="10"/>
  <c r="O7449" i="10"/>
  <c r="O7450" i="10"/>
  <c r="O7451" i="10"/>
  <c r="O7452" i="10"/>
  <c r="O7453" i="10"/>
  <c r="O7454" i="10"/>
  <c r="O7455" i="10"/>
  <c r="O7456" i="10"/>
  <c r="O7457" i="10"/>
  <c r="O7458" i="10"/>
  <c r="O7459" i="10"/>
  <c r="O7460" i="10"/>
  <c r="O7461" i="10"/>
  <c r="O7462" i="10"/>
  <c r="O7463" i="10"/>
  <c r="O7464" i="10"/>
  <c r="O7465" i="10"/>
  <c r="O7466" i="10"/>
  <c r="O7467" i="10"/>
  <c r="O7468" i="10"/>
  <c r="O7469" i="10"/>
  <c r="O7470" i="10"/>
  <c r="O7471" i="10"/>
  <c r="O7472" i="10"/>
  <c r="O7473" i="10"/>
  <c r="O7474" i="10"/>
  <c r="O7475" i="10"/>
  <c r="O7476" i="10"/>
  <c r="O7477" i="10"/>
  <c r="O7478" i="10"/>
  <c r="O7479" i="10"/>
  <c r="O7480" i="10"/>
  <c r="O7481" i="10"/>
  <c r="O7482" i="10"/>
  <c r="O7483" i="10"/>
  <c r="O7484" i="10"/>
  <c r="O7485" i="10"/>
  <c r="O7486" i="10"/>
  <c r="O7487" i="10"/>
  <c r="O7488" i="10"/>
  <c r="O7489" i="10"/>
  <c r="O7490" i="10"/>
  <c r="O7491" i="10"/>
  <c r="O7492" i="10"/>
  <c r="O7493" i="10"/>
  <c r="O7494" i="10"/>
  <c r="O7495" i="10"/>
  <c r="O7496" i="10"/>
  <c r="O7497" i="10"/>
  <c r="O7498" i="10"/>
  <c r="O7499" i="10"/>
  <c r="O7500" i="10"/>
  <c r="O10" i="10"/>
  <c r="E21" i="1" s="1"/>
  <c r="J14" i="11" l="1"/>
  <c r="M13" i="11"/>
  <c r="D22" i="1"/>
  <c r="D21" i="1"/>
  <c r="M14" i="11" l="1"/>
  <c r="J15" i="11"/>
  <c r="F15" i="2"/>
  <c r="V14" i="2"/>
  <c r="R15" i="2"/>
  <c r="V15" i="2"/>
  <c r="J14" i="2"/>
  <c r="F14" i="2"/>
  <c r="N15" i="2"/>
  <c r="N14" i="2"/>
  <c r="Z14" i="2"/>
  <c r="Z15" i="2"/>
  <c r="J15" i="2"/>
  <c r="R14" i="2"/>
  <c r="J16" i="11" l="1"/>
  <c r="M15" i="11"/>
  <c r="D20" i="1"/>
  <c r="J17" i="11" l="1"/>
  <c r="M16" i="11"/>
  <c r="N2" i="9"/>
  <c r="B7" i="9"/>
  <c r="J18" i="11" l="1"/>
  <c r="M17" i="11"/>
  <c r="E14" i="1" a="1"/>
  <c r="E14" i="1" s="1"/>
  <c r="F26" i="1"/>
  <c r="J19" i="11" l="1"/>
  <c r="M18" i="11"/>
  <c r="E17" i="1"/>
  <c r="E16" i="1"/>
  <c r="E19" i="1"/>
  <c r="E15" i="1"/>
  <c r="E18" i="1"/>
  <c r="J20" i="11" l="1"/>
  <c r="M19" i="11"/>
  <c r="D10" i="1"/>
  <c r="B30" i="2"/>
  <c r="B29" i="2"/>
  <c r="B28" i="2"/>
  <c r="B27" i="2"/>
  <c r="B26" i="2"/>
  <c r="J21" i="11" l="1"/>
  <c r="M20" i="11"/>
  <c r="D15" i="1"/>
  <c r="D16" i="1"/>
  <c r="D17" i="1"/>
  <c r="D18" i="1"/>
  <c r="D19" i="1"/>
  <c r="D14" i="1"/>
  <c r="J22" i="11" l="1"/>
  <c r="M21" i="11"/>
  <c r="C10" i="1"/>
  <c r="M22" i="11" l="1"/>
  <c r="J23" i="11"/>
  <c r="C3" i="1" a="1"/>
  <c r="C3" i="1" s="1"/>
  <c r="J24" i="11" l="1"/>
  <c r="M23" i="11"/>
  <c r="H3" i="1"/>
  <c r="F3" i="1"/>
  <c r="E3" i="1"/>
  <c r="D3" i="1"/>
  <c r="G3" i="1"/>
  <c r="J25" i="11" l="1"/>
  <c r="M24" i="11"/>
  <c r="Y19" i="2"/>
  <c r="U19" i="2"/>
  <c r="M19" i="2"/>
  <c r="I19" i="2"/>
  <c r="E19" i="2"/>
  <c r="Q19" i="2"/>
  <c r="J26" i="11" l="1"/>
  <c r="M25" i="11"/>
  <c r="B6" i="8"/>
  <c r="J27" i="11" l="1"/>
  <c r="M26" i="11"/>
  <c r="Z9" i="2"/>
  <c r="AA9" i="2" s="1"/>
  <c r="AB9" i="2" s="1"/>
  <c r="V9" i="2"/>
  <c r="W9" i="2" s="1"/>
  <c r="X9" i="2" s="1"/>
  <c r="R9" i="2"/>
  <c r="S9" i="2" s="1"/>
  <c r="T9" i="2" s="1"/>
  <c r="N9" i="2"/>
  <c r="O9" i="2" s="1"/>
  <c r="P9" i="2" s="1"/>
  <c r="J9" i="2"/>
  <c r="K9" i="2" s="1"/>
  <c r="L9" i="2" s="1"/>
  <c r="F9" i="2"/>
  <c r="G9" i="2" s="1"/>
  <c r="H9" i="2" s="1"/>
  <c r="J28" i="11" l="1"/>
  <c r="M27" i="11"/>
  <c r="Z17" i="2"/>
  <c r="Z16" i="2" s="1"/>
  <c r="V17" i="2"/>
  <c r="V16" i="2" s="1"/>
  <c r="F4" i="1" s="1"/>
  <c r="R17" i="2"/>
  <c r="R16" i="2" s="1"/>
  <c r="N17" i="2"/>
  <c r="N16" i="2" s="1"/>
  <c r="J17" i="2"/>
  <c r="J16" i="2" s="1"/>
  <c r="J29" i="11" l="1"/>
  <c r="M28" i="11"/>
  <c r="F5" i="1"/>
  <c r="F6" i="1"/>
  <c r="J18" i="2"/>
  <c r="C4" i="1"/>
  <c r="C6" i="1" s="1"/>
  <c r="Z18" i="2"/>
  <c r="G4" i="1"/>
  <c r="R18" i="2"/>
  <c r="E4" i="1"/>
  <c r="N18" i="2"/>
  <c r="D4" i="1"/>
  <c r="J30" i="11" l="1"/>
  <c r="M29" i="11"/>
  <c r="G5" i="1"/>
  <c r="G6" i="1"/>
  <c r="E5" i="1"/>
  <c r="E6" i="1"/>
  <c r="D5" i="1"/>
  <c r="D6" i="1"/>
  <c r="E12" i="2"/>
  <c r="Y12" i="2"/>
  <c r="M30" i="11" l="1"/>
  <c r="J31" i="11"/>
  <c r="C5" i="1"/>
  <c r="U12" i="2"/>
  <c r="Q12" i="2"/>
  <c r="I12" i="2"/>
  <c r="J32" i="11" l="1"/>
  <c r="M31" i="11"/>
  <c r="F17" i="2"/>
  <c r="F16" i="2" s="1"/>
  <c r="J33" i="11" l="1"/>
  <c r="M32" i="11"/>
  <c r="E18" i="2"/>
  <c r="H4" i="1"/>
  <c r="J34" i="11" l="1"/>
  <c r="M33" i="11"/>
  <c r="H5" i="1"/>
  <c r="H6" i="1"/>
  <c r="J35" i="11" l="1"/>
  <c r="M34" i="11"/>
  <c r="J36" i="11" l="1"/>
  <c r="M35" i="11"/>
  <c r="J37" i="11" l="1"/>
  <c r="M36" i="11"/>
  <c r="J38" i="11" l="1"/>
  <c r="M37" i="11"/>
  <c r="M38" i="11" l="1"/>
  <c r="J39" i="11"/>
  <c r="J40" i="11" l="1"/>
  <c r="M39" i="11"/>
  <c r="J41" i="11" l="1"/>
  <c r="M40" i="11"/>
  <c r="J42" i="11" l="1"/>
  <c r="M41" i="11"/>
  <c r="J43" i="11" l="1"/>
  <c r="M42" i="11"/>
  <c r="J44" i="11" l="1"/>
  <c r="M43" i="11"/>
  <c r="M44" i="11" l="1"/>
  <c r="J45" i="11"/>
  <c r="J46" i="11" l="1"/>
  <c r="M45" i="11"/>
  <c r="M46" i="11" l="1"/>
  <c r="J47" i="11"/>
  <c r="J48" i="11" l="1"/>
  <c r="M47" i="11"/>
  <c r="J49" i="11" l="1"/>
  <c r="M48" i="11"/>
  <c r="J50" i="11" l="1"/>
  <c r="M49" i="11"/>
  <c r="M50" i="11" l="1"/>
  <c r="J51" i="11"/>
  <c r="J52" i="11" l="1"/>
  <c r="M51" i="11"/>
  <c r="M52" i="11" l="1"/>
  <c r="J53" i="11"/>
  <c r="J54" i="11" l="1"/>
  <c r="M53" i="11"/>
  <c r="M54" i="11" l="1"/>
  <c r="J55" i="11"/>
  <c r="J56" i="11" l="1"/>
  <c r="M55" i="11"/>
  <c r="J57" i="11" l="1"/>
  <c r="M56" i="11"/>
  <c r="J58" i="11" l="1"/>
  <c r="M57" i="11"/>
  <c r="M58" i="11" l="1"/>
  <c r="J59" i="11"/>
  <c r="J60" i="11" l="1"/>
  <c r="M59" i="11"/>
  <c r="J61" i="11" l="1"/>
  <c r="M60" i="11"/>
  <c r="J62" i="11" l="1"/>
  <c r="M61" i="11"/>
  <c r="M62" i="11" l="1"/>
  <c r="J63" i="11"/>
  <c r="J64" i="11" l="1"/>
  <c r="M63" i="11"/>
  <c r="J65" i="11" l="1"/>
  <c r="M64" i="11"/>
  <c r="J66" i="11" l="1"/>
  <c r="M65" i="11"/>
  <c r="J67" i="11" l="1"/>
  <c r="M66" i="11"/>
  <c r="J68" i="11" l="1"/>
  <c r="M67" i="11"/>
  <c r="J69" i="11" l="1"/>
  <c r="M68" i="11"/>
  <c r="J70" i="11" l="1"/>
  <c r="M69" i="11"/>
  <c r="M70" i="11" l="1"/>
  <c r="J71" i="11"/>
  <c r="J72" i="11" l="1"/>
  <c r="M71" i="11"/>
  <c r="J73" i="11" l="1"/>
  <c r="M72" i="11"/>
  <c r="J74" i="11" l="1"/>
  <c r="M73" i="11"/>
  <c r="J75" i="11" l="1"/>
  <c r="M74" i="11"/>
  <c r="J76" i="11" l="1"/>
  <c r="M75" i="11"/>
  <c r="M76" i="11" l="1"/>
  <c r="J77" i="11"/>
  <c r="J78" i="11" l="1"/>
  <c r="M77" i="11"/>
  <c r="M78" i="11" l="1"/>
  <c r="J79" i="11"/>
  <c r="J80" i="11" l="1"/>
  <c r="M79" i="11"/>
  <c r="J81" i="11" l="1"/>
  <c r="M80" i="11"/>
  <c r="J82" i="11" l="1"/>
  <c r="M81" i="11"/>
  <c r="J83" i="11" l="1"/>
  <c r="M82" i="11"/>
  <c r="J84" i="11" l="1"/>
  <c r="M83" i="11"/>
  <c r="M84" i="11" l="1"/>
  <c r="J85" i="11"/>
  <c r="J86" i="11" l="1"/>
  <c r="M85" i="11"/>
  <c r="M86" i="11" l="1"/>
  <c r="J87" i="11"/>
  <c r="J88" i="11" l="1"/>
  <c r="M87" i="11"/>
  <c r="J89" i="11" l="1"/>
  <c r="M88" i="11"/>
  <c r="J90" i="11" l="1"/>
  <c r="M89" i="11"/>
  <c r="M90" i="11" l="1"/>
  <c r="J91" i="11"/>
  <c r="J92" i="11" l="1"/>
  <c r="M91" i="11"/>
  <c r="J93" i="11" l="1"/>
  <c r="M92" i="11"/>
  <c r="J94" i="11" l="1"/>
  <c r="M93" i="11"/>
  <c r="J95" i="11" l="1"/>
  <c r="M94" i="11"/>
  <c r="J96" i="11" l="1"/>
  <c r="M95" i="11"/>
  <c r="J97" i="11" l="1"/>
  <c r="M96" i="11"/>
  <c r="J98" i="11" l="1"/>
  <c r="M97" i="11"/>
  <c r="M98" i="11" l="1"/>
  <c r="J99" i="11"/>
  <c r="J100" i="11" l="1"/>
  <c r="M99" i="11"/>
  <c r="M100" i="11" l="1"/>
  <c r="J101" i="11"/>
  <c r="J102" i="11" l="1"/>
  <c r="M101" i="11"/>
  <c r="J103" i="11" l="1"/>
  <c r="M102" i="11"/>
  <c r="J104" i="11" l="1"/>
  <c r="M103" i="11"/>
  <c r="J105" i="11" l="1"/>
  <c r="M104" i="11"/>
  <c r="J106" i="11" l="1"/>
  <c r="M105" i="11"/>
  <c r="J107" i="11" l="1"/>
  <c r="M106" i="11"/>
  <c r="J108" i="11" l="1"/>
  <c r="M107" i="11"/>
  <c r="M108" i="11" l="1"/>
  <c r="J109" i="11"/>
  <c r="J110" i="11" l="1"/>
  <c r="M109" i="11"/>
  <c r="M110" i="11" l="1"/>
  <c r="J111" i="11"/>
  <c r="J112" i="11" l="1"/>
  <c r="M111" i="11"/>
  <c r="J113" i="11" l="1"/>
  <c r="M112" i="11"/>
  <c r="J114" i="11" l="1"/>
  <c r="M113" i="11"/>
  <c r="M114" i="11" l="1"/>
  <c r="J115" i="11"/>
  <c r="J116" i="11" l="1"/>
  <c r="M115" i="11"/>
  <c r="M116" i="11" l="1"/>
  <c r="J117" i="11"/>
  <c r="J118" i="11" l="1"/>
  <c r="M117" i="11"/>
  <c r="J119" i="11" l="1"/>
  <c r="M118" i="11"/>
  <c r="J120" i="11" l="1"/>
  <c r="M119" i="11"/>
  <c r="J121" i="11" l="1"/>
  <c r="M120" i="11"/>
  <c r="J122" i="11" l="1"/>
  <c r="M121" i="11"/>
  <c r="J123" i="11" l="1"/>
  <c r="M122" i="11"/>
  <c r="J124" i="11" l="1"/>
  <c r="M123" i="11"/>
  <c r="M124" i="11" l="1"/>
  <c r="J125" i="11"/>
  <c r="J126" i="11" l="1"/>
  <c r="M125" i="11"/>
  <c r="J127" i="11" l="1"/>
  <c r="M126" i="11"/>
  <c r="J128" i="11" l="1"/>
  <c r="M127" i="11"/>
  <c r="J129" i="11" l="1"/>
  <c r="M128" i="11"/>
  <c r="J130" i="11" l="1"/>
  <c r="M129" i="11"/>
  <c r="M130" i="11" l="1"/>
  <c r="J131" i="11"/>
  <c r="J132" i="11" l="1"/>
  <c r="M131" i="11"/>
  <c r="M132" i="11" l="1"/>
  <c r="J133" i="11"/>
  <c r="J134" i="11" l="1"/>
  <c r="M133" i="11"/>
  <c r="J135" i="11" l="1"/>
  <c r="M134" i="11"/>
  <c r="J136" i="11" l="1"/>
  <c r="M135" i="11"/>
  <c r="J137" i="11" l="1"/>
  <c r="M136" i="11"/>
  <c r="J138" i="11" l="1"/>
  <c r="M137" i="11"/>
  <c r="J139" i="11" l="1"/>
  <c r="M138" i="11"/>
  <c r="J140" i="11" l="1"/>
  <c r="M139" i="11"/>
  <c r="M140" i="11" l="1"/>
  <c r="J141" i="11"/>
  <c r="J142" i="11" l="1"/>
  <c r="M141" i="11"/>
  <c r="J143" i="11" l="1"/>
  <c r="M142" i="11"/>
  <c r="J144" i="11" l="1"/>
  <c r="M143" i="11"/>
  <c r="J145" i="11" l="1"/>
  <c r="M144" i="11"/>
  <c r="J146" i="11" l="1"/>
  <c r="M145" i="11"/>
  <c r="M146" i="11" l="1"/>
  <c r="J147" i="11"/>
  <c r="J148" i="11" l="1"/>
  <c r="M147" i="11"/>
  <c r="M148" i="11" l="1"/>
  <c r="J149" i="11"/>
  <c r="J150" i="11" l="1"/>
  <c r="M149" i="11"/>
  <c r="J151" i="11" l="1"/>
  <c r="M150" i="11"/>
  <c r="J152" i="11" l="1"/>
  <c r="M151" i="11"/>
  <c r="J153" i="11" l="1"/>
  <c r="M152" i="11"/>
  <c r="J154" i="11" l="1"/>
  <c r="M153" i="11"/>
  <c r="J155" i="11" l="1"/>
  <c r="M154" i="11"/>
  <c r="J156" i="11" l="1"/>
  <c r="M155" i="11"/>
  <c r="M156" i="11" l="1"/>
  <c r="J157" i="11"/>
  <c r="J158" i="11" l="1"/>
  <c r="M157" i="11"/>
  <c r="J159" i="11" l="1"/>
  <c r="M158" i="11"/>
  <c r="J160" i="11" l="1"/>
  <c r="M159" i="11"/>
  <c r="J161" i="11" l="1"/>
  <c r="M160" i="11"/>
  <c r="J162" i="11" l="1"/>
  <c r="M161" i="11"/>
  <c r="M162" i="11" l="1"/>
  <c r="J163" i="11"/>
  <c r="J164" i="11" l="1"/>
  <c r="M163" i="11"/>
  <c r="M164" i="11" l="1"/>
  <c r="J165" i="11"/>
  <c r="J166" i="11" l="1"/>
  <c r="M165" i="11"/>
  <c r="J167" i="11" l="1"/>
  <c r="M166" i="11"/>
  <c r="J168" i="11" l="1"/>
  <c r="M167" i="11"/>
  <c r="J169" i="11" l="1"/>
  <c r="M168" i="11"/>
  <c r="J170" i="11" l="1"/>
  <c r="M169" i="11"/>
  <c r="J171" i="11" l="1"/>
  <c r="M170" i="11"/>
  <c r="J172" i="11" l="1"/>
  <c r="M171" i="11"/>
  <c r="J173" i="11" l="1"/>
  <c r="M172" i="11"/>
  <c r="J174" i="11" l="1"/>
  <c r="M173" i="11"/>
  <c r="J175" i="11" l="1"/>
  <c r="M174" i="11"/>
  <c r="J176" i="11" l="1"/>
  <c r="M175" i="11"/>
  <c r="J177" i="11" l="1"/>
  <c r="M176" i="11"/>
  <c r="J178" i="11" l="1"/>
  <c r="M177" i="11"/>
  <c r="M178" i="11" l="1"/>
  <c r="J179" i="11"/>
  <c r="J180" i="11" l="1"/>
  <c r="M179" i="11"/>
  <c r="M180" i="11" l="1"/>
  <c r="J181" i="11"/>
  <c r="J182" i="11" l="1"/>
  <c r="M181" i="11"/>
  <c r="M182" i="11" l="1"/>
  <c r="J183" i="11"/>
  <c r="M183" i="11" l="1"/>
  <c r="J184" i="11"/>
  <c r="M184" i="11" l="1"/>
  <c r="J185" i="11"/>
  <c r="M185" i="11" l="1"/>
  <c r="J186" i="11"/>
  <c r="M186" i="11" l="1"/>
  <c r="J187" i="11"/>
  <c r="J188" i="11" l="1"/>
  <c r="M187" i="11"/>
  <c r="M188" i="11" l="1"/>
  <c r="J189" i="11"/>
  <c r="M189" i="11" l="1"/>
  <c r="J190" i="11"/>
  <c r="M190" i="11" l="1"/>
  <c r="J191" i="11"/>
  <c r="M191" i="11" l="1"/>
  <c r="J192" i="11"/>
  <c r="M192" i="11" l="1"/>
  <c r="J193" i="11"/>
  <c r="J194" i="11" l="1"/>
  <c r="M193" i="11"/>
  <c r="M194" i="11" l="1"/>
  <c r="J195" i="11"/>
  <c r="J196" i="11" l="1"/>
  <c r="M195" i="11"/>
  <c r="M196" i="11" l="1"/>
  <c r="J197" i="11"/>
  <c r="M197" i="11" l="1"/>
  <c r="J198" i="11"/>
  <c r="M198" i="11" l="1"/>
  <c r="J199" i="11"/>
  <c r="M199" i="11" l="1"/>
  <c r="J200" i="11"/>
  <c r="M200" i="11" l="1"/>
  <c r="J201" i="11"/>
  <c r="M201" i="11" l="1"/>
  <c r="J202" i="11"/>
  <c r="M202" i="11" l="1"/>
  <c r="J203" i="11"/>
  <c r="J204" i="11" l="1"/>
  <c r="M203" i="11"/>
  <c r="M204" i="11" l="1"/>
  <c r="J205" i="11"/>
  <c r="J206" i="11" l="1"/>
  <c r="M205" i="11"/>
  <c r="M206" i="11" l="1"/>
  <c r="J207" i="11"/>
  <c r="M207" i="11" l="1"/>
  <c r="J208" i="11"/>
  <c r="M208" i="11" l="1"/>
  <c r="J209" i="11"/>
  <c r="J210" i="11" l="1"/>
  <c r="M209" i="11"/>
  <c r="M210" i="11" l="1"/>
  <c r="J211" i="11"/>
  <c r="M211" i="11" l="1"/>
  <c r="J212" i="11"/>
  <c r="M212" i="11" l="1"/>
  <c r="J213" i="11"/>
  <c r="J214" i="11" l="1"/>
  <c r="M213" i="11"/>
  <c r="M214" i="11" l="1"/>
  <c r="J215" i="11"/>
  <c r="M215" i="11" l="1"/>
  <c r="J216" i="11"/>
  <c r="M216" i="11" l="1"/>
  <c r="J217" i="11"/>
  <c r="M217" i="11" l="1"/>
  <c r="J218" i="11"/>
  <c r="M218" i="11" l="1"/>
  <c r="J219" i="11"/>
  <c r="J220" i="11" l="1"/>
  <c r="M219" i="11"/>
  <c r="M220" i="11" l="1"/>
  <c r="J221" i="11"/>
  <c r="M221" i="11" l="1"/>
  <c r="J222" i="11"/>
  <c r="M222" i="11" l="1"/>
  <c r="J223" i="11"/>
  <c r="M223" i="11" l="1"/>
  <c r="J224" i="11"/>
  <c r="M224" i="11" l="1"/>
  <c r="J225" i="11"/>
  <c r="J226" i="11" l="1"/>
  <c r="M225" i="11"/>
  <c r="J227" i="11" l="1"/>
  <c r="M226" i="11"/>
  <c r="M227" i="11" l="1"/>
  <c r="J228" i="11"/>
  <c r="J229" i="11" l="1"/>
  <c r="M228" i="11"/>
  <c r="M229" i="11" l="1"/>
  <c r="J230" i="11"/>
  <c r="J231" i="11" l="1"/>
  <c r="M230" i="11"/>
  <c r="J232" i="11" l="1"/>
  <c r="M231" i="11"/>
  <c r="J233" i="11" l="1"/>
  <c r="M232" i="11"/>
  <c r="M233" i="11" l="1"/>
  <c r="J234" i="11"/>
  <c r="J235" i="11" l="1"/>
  <c r="M234" i="11"/>
  <c r="J236" i="11" l="1"/>
  <c r="M235" i="11"/>
  <c r="J237" i="11" l="1"/>
  <c r="M236" i="11"/>
  <c r="J238" i="11" l="1"/>
  <c r="M237" i="11"/>
  <c r="J239" i="11" l="1"/>
  <c r="M238" i="11"/>
  <c r="M239" i="11" l="1"/>
  <c r="J240" i="11"/>
  <c r="J241" i="11" l="1"/>
  <c r="M240" i="11"/>
  <c r="J242" i="11" l="1"/>
  <c r="M241" i="11"/>
  <c r="J243" i="11" l="1"/>
  <c r="M242" i="11"/>
  <c r="J244" i="11" l="1"/>
  <c r="M243" i="11"/>
  <c r="J245" i="11" l="1"/>
  <c r="M244" i="11"/>
  <c r="J246" i="11" l="1"/>
  <c r="M245" i="11"/>
  <c r="J247" i="11" l="1"/>
  <c r="M246" i="11"/>
  <c r="M247" i="11" l="1"/>
  <c r="J248" i="11"/>
  <c r="J249" i="11" l="1"/>
  <c r="M248" i="11"/>
  <c r="M249" i="11" l="1"/>
  <c r="J250" i="11"/>
  <c r="J251" i="11" l="1"/>
  <c r="M250" i="11"/>
  <c r="J252" i="11" l="1"/>
  <c r="M251" i="11"/>
  <c r="J253" i="11" l="1"/>
  <c r="M252" i="11"/>
  <c r="M253" i="11" l="1"/>
  <c r="J254" i="11"/>
  <c r="J255" i="11" l="1"/>
  <c r="M254" i="11"/>
  <c r="M255" i="11" l="1"/>
  <c r="J256" i="11"/>
  <c r="J257" i="11" l="1"/>
  <c r="M256" i="11"/>
  <c r="J258" i="11" l="1"/>
  <c r="M257" i="11"/>
  <c r="J259" i="11" l="1"/>
  <c r="M258" i="11"/>
  <c r="J260" i="11" l="1"/>
  <c r="M259" i="11"/>
  <c r="J261" i="11" l="1"/>
  <c r="M260" i="11"/>
  <c r="M261" i="11" l="1"/>
  <c r="J262" i="11"/>
  <c r="J263" i="11" l="1"/>
  <c r="M262" i="11"/>
  <c r="M263" i="11" l="1"/>
  <c r="J264" i="11"/>
  <c r="J265" i="11" l="1"/>
  <c r="M264" i="11"/>
  <c r="M265" i="11" l="1"/>
  <c r="J266" i="11"/>
  <c r="J267" i="11" l="1"/>
  <c r="M266" i="11"/>
  <c r="M267" i="11" l="1"/>
  <c r="J268" i="11"/>
  <c r="J269" i="11" l="1"/>
  <c r="M268" i="11"/>
  <c r="M269" i="11" l="1"/>
  <c r="J270" i="11"/>
  <c r="J271" i="11" l="1"/>
  <c r="M270" i="11"/>
  <c r="M271" i="11" l="1"/>
  <c r="J272" i="11"/>
  <c r="J273" i="11" l="1"/>
  <c r="M272" i="11"/>
  <c r="J274" i="11" l="1"/>
  <c r="M273" i="11"/>
  <c r="J275" i="11" l="1"/>
  <c r="M274" i="11"/>
  <c r="M275" i="11" l="1"/>
  <c r="J276" i="11"/>
  <c r="J277" i="11" l="1"/>
  <c r="M276" i="11"/>
  <c r="M277" i="11" l="1"/>
  <c r="J278" i="11"/>
  <c r="J279" i="11" l="1"/>
  <c r="M278" i="11"/>
  <c r="M279" i="11" l="1"/>
  <c r="J280" i="11"/>
  <c r="J281" i="11" l="1"/>
  <c r="M280" i="11"/>
  <c r="J282" i="11" l="1"/>
  <c r="M281" i="11"/>
  <c r="J283" i="11" l="1"/>
  <c r="M282" i="11"/>
  <c r="M283" i="11" l="1"/>
  <c r="J284" i="11"/>
  <c r="J285" i="11" l="1"/>
  <c r="M284" i="11"/>
  <c r="M285" i="11" l="1"/>
  <c r="J286" i="11"/>
  <c r="J287" i="11" l="1"/>
  <c r="M286" i="11"/>
  <c r="J288" i="11" l="1"/>
  <c r="M287" i="11"/>
  <c r="J289" i="11" l="1"/>
  <c r="M288" i="11"/>
  <c r="J290" i="11" l="1"/>
  <c r="M289" i="11"/>
  <c r="J291" i="11" l="1"/>
  <c r="M290" i="11"/>
  <c r="M291" i="11" l="1"/>
  <c r="J292" i="11"/>
  <c r="J293" i="11" l="1"/>
  <c r="M292" i="11"/>
  <c r="M293" i="11" l="1"/>
  <c r="J294" i="11"/>
  <c r="J295" i="11" l="1"/>
  <c r="M294" i="11"/>
  <c r="M295" i="11" l="1"/>
  <c r="J296" i="11"/>
  <c r="J297" i="11" l="1"/>
  <c r="M296" i="11"/>
  <c r="J298" i="11" l="1"/>
  <c r="M297" i="11"/>
  <c r="J299" i="11" l="1"/>
  <c r="M298" i="11"/>
  <c r="M299" i="11" l="1"/>
  <c r="J300" i="11"/>
  <c r="J301" i="11" l="1"/>
  <c r="M300" i="11"/>
  <c r="M301" i="11" l="1"/>
  <c r="J302" i="11"/>
  <c r="J303" i="11" l="1"/>
  <c r="M302" i="11"/>
  <c r="J304" i="11" l="1"/>
  <c r="M303" i="11"/>
  <c r="J305" i="11" l="1"/>
  <c r="M304" i="11"/>
  <c r="M305" i="11" l="1"/>
  <c r="J306" i="11"/>
  <c r="J307" i="11" l="1"/>
  <c r="M306" i="11"/>
  <c r="M307" i="11" l="1"/>
  <c r="J308" i="11"/>
  <c r="J309" i="11" l="1"/>
  <c r="M308" i="11"/>
  <c r="M309" i="11" l="1"/>
  <c r="J310" i="11"/>
  <c r="J311" i="11" l="1"/>
  <c r="M310" i="11"/>
  <c r="M311" i="11" l="1"/>
  <c r="J312" i="11"/>
  <c r="J313" i="11" l="1"/>
  <c r="M312" i="11"/>
  <c r="J314" i="11" l="1"/>
  <c r="M313" i="11"/>
  <c r="J315" i="11" l="1"/>
  <c r="M314" i="11"/>
  <c r="M315" i="11" l="1"/>
  <c r="J316" i="11"/>
  <c r="J317" i="11" l="1"/>
  <c r="M316" i="11"/>
  <c r="M317" i="11" l="1"/>
  <c r="J318" i="11"/>
  <c r="J319" i="11" l="1"/>
  <c r="M318" i="11"/>
  <c r="J320" i="11" l="1"/>
  <c r="M319" i="11"/>
  <c r="J321" i="11" l="1"/>
  <c r="M320" i="11"/>
  <c r="J322" i="11" l="1"/>
  <c r="M321" i="11"/>
  <c r="J323" i="11" l="1"/>
  <c r="M322" i="11"/>
  <c r="J324" i="11" l="1"/>
  <c r="M323" i="11"/>
  <c r="J325" i="11" l="1"/>
  <c r="M324" i="11"/>
  <c r="M325" i="11" l="1"/>
  <c r="J326" i="11"/>
  <c r="J327" i="11" l="1"/>
  <c r="M326" i="11"/>
  <c r="J328" i="11" l="1"/>
  <c r="M327" i="11"/>
  <c r="J329" i="11" l="1"/>
  <c r="M328" i="11"/>
  <c r="J330" i="11" l="1"/>
  <c r="M329" i="11"/>
  <c r="J331" i="11" l="1"/>
  <c r="M330" i="11"/>
  <c r="M331" i="11" l="1"/>
  <c r="J332" i="11"/>
  <c r="J333" i="11" l="1"/>
  <c r="M332" i="11"/>
  <c r="M333" i="11" l="1"/>
  <c r="J334" i="11"/>
  <c r="J335" i="11" l="1"/>
  <c r="M334" i="11"/>
  <c r="J336" i="11" l="1"/>
  <c r="M335" i="11"/>
  <c r="J337" i="11" l="1"/>
  <c r="M336" i="11"/>
  <c r="J338" i="11" l="1"/>
  <c r="M337" i="11"/>
  <c r="J339" i="11" l="1"/>
  <c r="M338" i="11"/>
  <c r="M339" i="11" l="1"/>
  <c r="J340" i="11"/>
  <c r="J341" i="11" l="1"/>
  <c r="M340" i="11"/>
  <c r="M341" i="11" l="1"/>
  <c r="J342" i="11"/>
  <c r="J343" i="11" l="1"/>
  <c r="M342" i="11"/>
  <c r="M343" i="11" l="1"/>
  <c r="J344" i="11"/>
  <c r="J345" i="11" l="1"/>
  <c r="M344" i="11"/>
  <c r="J346" i="11" l="1"/>
  <c r="M345" i="11"/>
  <c r="J347" i="11" l="1"/>
  <c r="M346" i="11"/>
  <c r="M347" i="11" l="1"/>
  <c r="J348" i="11"/>
  <c r="J349" i="11" l="1"/>
  <c r="M348" i="11"/>
  <c r="M349" i="11" l="1"/>
  <c r="J350" i="11"/>
  <c r="J351" i="11" l="1"/>
  <c r="M350" i="11"/>
  <c r="M351" i="11" l="1"/>
  <c r="J352" i="11"/>
  <c r="J353" i="11" l="1"/>
  <c r="M352" i="11"/>
  <c r="M353" i="11" l="1"/>
  <c r="J354" i="11"/>
  <c r="J355" i="11" l="1"/>
  <c r="M354" i="11"/>
  <c r="M355" i="11" l="1"/>
  <c r="J356" i="11"/>
  <c r="J357" i="11" l="1"/>
  <c r="M356" i="11"/>
  <c r="M357" i="11" l="1"/>
  <c r="J358" i="11"/>
  <c r="J359" i="11" l="1"/>
  <c r="M358" i="11"/>
  <c r="M359" i="11" l="1"/>
  <c r="J360" i="11"/>
  <c r="J361" i="11" l="1"/>
  <c r="M360" i="11"/>
  <c r="M361" i="11" l="1"/>
  <c r="J362" i="11"/>
  <c r="M362" i="11" l="1"/>
  <c r="J363" i="11"/>
  <c r="M363" i="11" l="1"/>
  <c r="J364" i="11"/>
  <c r="J365" i="11" l="1"/>
  <c r="M364" i="11"/>
  <c r="M365" i="11" l="1"/>
  <c r="J366" i="11"/>
  <c r="J367" i="11" l="1"/>
  <c r="M366" i="11"/>
  <c r="M367" i="11" l="1"/>
  <c r="J368" i="11"/>
  <c r="M368" i="11" l="1"/>
  <c r="J369" i="11"/>
  <c r="M369" i="11" l="1"/>
  <c r="J370" i="11"/>
  <c r="J371" i="11" l="1"/>
  <c r="M370" i="11"/>
  <c r="M371" i="11" l="1"/>
  <c r="J372" i="11"/>
  <c r="M372" i="11" l="1"/>
  <c r="J373" i="11"/>
  <c r="M373" i="11" l="1"/>
  <c r="J374" i="11"/>
  <c r="M374" i="11" l="1"/>
  <c r="J375" i="11"/>
  <c r="M375" i="11" l="1"/>
  <c r="J376" i="11"/>
  <c r="M376" i="11" l="1"/>
  <c r="J377" i="11"/>
  <c r="M377" i="11" l="1"/>
  <c r="J378" i="11"/>
  <c r="J379" i="11" l="1"/>
  <c r="M378" i="11"/>
  <c r="M379" i="11" l="1"/>
  <c r="J380" i="11"/>
  <c r="J381" i="11" l="1"/>
  <c r="M380" i="11"/>
  <c r="M381" i="11" l="1"/>
  <c r="J382" i="11"/>
  <c r="J383" i="11" l="1"/>
  <c r="M382" i="11"/>
  <c r="M383" i="11" l="1"/>
  <c r="J384" i="11"/>
  <c r="M384" i="11" l="1"/>
  <c r="J385" i="11"/>
  <c r="M385" i="11" l="1"/>
  <c r="J386" i="11"/>
  <c r="J387" i="11" l="1"/>
  <c r="M386" i="11"/>
  <c r="M387" i="11" l="1"/>
  <c r="J388" i="11"/>
  <c r="M388" i="11" l="1"/>
  <c r="J389" i="11"/>
  <c r="M389" i="11" l="1"/>
  <c r="J390" i="11"/>
  <c r="J391" i="11" l="1"/>
  <c r="M390" i="11"/>
  <c r="M391" i="11" l="1"/>
  <c r="J392" i="11"/>
  <c r="M392" i="11" l="1"/>
  <c r="J393" i="11"/>
  <c r="M393" i="11" l="1"/>
  <c r="J394" i="11"/>
  <c r="J395" i="11" l="1"/>
  <c r="M394" i="11"/>
  <c r="M395" i="11" l="1"/>
  <c r="J396" i="11"/>
  <c r="M396" i="11" l="1"/>
  <c r="J397" i="11"/>
  <c r="M397" i="11" l="1"/>
  <c r="J398" i="11"/>
  <c r="J399" i="11" l="1"/>
  <c r="M398" i="11"/>
  <c r="M399" i="11" l="1"/>
  <c r="J400" i="11"/>
  <c r="M400" i="11" l="1"/>
  <c r="J401" i="11"/>
  <c r="M401" i="11" l="1"/>
  <c r="J402" i="11"/>
  <c r="J403" i="11" l="1"/>
  <c r="M402" i="11"/>
  <c r="M403" i="11" l="1"/>
  <c r="J404" i="11"/>
  <c r="J405" i="11" l="1"/>
  <c r="M404" i="11"/>
  <c r="M405" i="11" l="1"/>
  <c r="J406" i="11"/>
  <c r="M406" i="11" l="1"/>
  <c r="J407" i="11"/>
  <c r="M407" i="11" l="1"/>
  <c r="J408" i="11"/>
  <c r="M408" i="11" l="1"/>
  <c r="J409" i="11"/>
  <c r="M409" i="11" l="1"/>
  <c r="J410" i="11"/>
  <c r="J411" i="11" l="1"/>
  <c r="M410" i="11"/>
  <c r="M411" i="11" l="1"/>
  <c r="J412" i="11"/>
  <c r="J413" i="11" l="1"/>
  <c r="M412" i="11"/>
  <c r="M413" i="11" l="1"/>
  <c r="J414" i="11"/>
  <c r="J415" i="11" l="1"/>
  <c r="M414" i="11"/>
  <c r="M415" i="11" l="1"/>
  <c r="J416" i="11"/>
  <c r="M416" i="11" l="1"/>
  <c r="J417" i="11"/>
  <c r="M417" i="11" l="1"/>
  <c r="J418" i="11"/>
  <c r="J419" i="11" l="1"/>
  <c r="M418" i="11"/>
  <c r="M419" i="11" l="1"/>
  <c r="J420" i="11"/>
  <c r="J421" i="11" l="1"/>
  <c r="M420" i="11"/>
  <c r="M421" i="11" l="1"/>
  <c r="J422" i="11"/>
  <c r="J423" i="11" l="1"/>
  <c r="M422" i="11"/>
  <c r="M423" i="11" l="1"/>
  <c r="J424" i="11"/>
  <c r="M424" i="11" l="1"/>
  <c r="J425" i="11"/>
  <c r="M425" i="11" l="1"/>
  <c r="J426" i="11"/>
  <c r="M426" i="11" l="1"/>
  <c r="J427" i="11"/>
  <c r="M427" i="11" l="1"/>
  <c r="J428" i="11"/>
  <c r="M428" i="11" l="1"/>
  <c r="J429" i="11"/>
  <c r="M429" i="11" l="1"/>
  <c r="J430" i="11"/>
  <c r="M430" i="11" l="1"/>
  <c r="J431" i="11"/>
  <c r="M431" i="11" l="1"/>
  <c r="J432" i="11"/>
  <c r="M432" i="11" l="1"/>
  <c r="J433" i="11"/>
  <c r="M433" i="11" l="1"/>
  <c r="J434" i="11"/>
  <c r="M434" i="11" l="1"/>
  <c r="J435" i="11"/>
  <c r="M435" i="11" l="1"/>
  <c r="J436" i="11"/>
  <c r="M436" i="11" l="1"/>
  <c r="J437" i="11"/>
  <c r="M437" i="11" l="1"/>
  <c r="J438" i="11"/>
  <c r="M438" i="11" l="1"/>
  <c r="J439" i="11"/>
  <c r="M439" i="11" l="1"/>
  <c r="J440" i="11"/>
  <c r="M440" i="11" l="1"/>
  <c r="J441" i="11"/>
  <c r="M441" i="11" l="1"/>
  <c r="J442" i="11"/>
  <c r="M442" i="11" l="1"/>
  <c r="J443" i="11"/>
  <c r="M443" i="11" l="1"/>
  <c r="J444" i="11"/>
  <c r="M444" i="11" l="1"/>
  <c r="J445" i="11"/>
  <c r="M445" i="11" l="1"/>
  <c r="J446" i="11"/>
  <c r="M446" i="11" l="1"/>
  <c r="J447" i="11"/>
  <c r="M447" i="11" l="1"/>
  <c r="J448" i="11"/>
  <c r="M448" i="11" l="1"/>
  <c r="J449" i="11"/>
  <c r="M449" i="11" l="1"/>
  <c r="J450" i="11"/>
  <c r="M450" i="11" l="1"/>
  <c r="J451" i="11"/>
  <c r="M451" i="11" l="1"/>
  <c r="J452" i="11"/>
  <c r="M452" i="11" l="1"/>
  <c r="J453" i="11"/>
  <c r="M453" i="11" l="1"/>
  <c r="J454" i="11"/>
  <c r="M454" i="11" l="1"/>
  <c r="J455" i="11"/>
  <c r="M455" i="11" l="1"/>
  <c r="J456" i="11"/>
  <c r="M456" i="11" l="1"/>
  <c r="J457" i="11"/>
  <c r="M457" i="11" l="1"/>
  <c r="J458" i="11"/>
  <c r="M458" i="11" l="1"/>
  <c r="J459" i="11"/>
  <c r="M459" i="11" l="1"/>
  <c r="J460" i="11"/>
  <c r="M460" i="11" l="1"/>
  <c r="J461" i="11"/>
  <c r="M461" i="11" l="1"/>
  <c r="J462" i="11"/>
  <c r="M462" i="11" l="1"/>
  <c r="J463" i="11"/>
  <c r="M463" i="11" l="1"/>
  <c r="J464" i="11"/>
  <c r="M464" i="11" l="1"/>
  <c r="J465" i="11"/>
  <c r="M465" i="11" l="1"/>
  <c r="J466" i="11"/>
  <c r="M466" i="11" l="1"/>
  <c r="J467" i="11"/>
  <c r="M467" i="11" l="1"/>
  <c r="J468" i="11"/>
  <c r="M468" i="11" l="1"/>
  <c r="J469" i="11"/>
  <c r="M469" i="11" l="1"/>
  <c r="J470" i="11"/>
  <c r="M470" i="11" l="1"/>
  <c r="J471" i="11"/>
  <c r="M471" i="11" l="1"/>
  <c r="J472" i="11"/>
  <c r="M472" i="11" l="1"/>
  <c r="J473" i="11"/>
  <c r="M473" i="11" l="1"/>
  <c r="J474" i="11"/>
  <c r="M474" i="11" l="1"/>
  <c r="J475" i="11"/>
  <c r="M475" i="11" l="1"/>
  <c r="J476" i="11"/>
  <c r="J477" i="11" l="1"/>
  <c r="M476" i="11"/>
  <c r="M477" i="11" l="1"/>
  <c r="J478" i="11"/>
  <c r="M478" i="11" l="1"/>
  <c r="J479" i="11"/>
  <c r="M479" i="11" l="1"/>
  <c r="J480" i="11"/>
  <c r="M480" i="11" l="1"/>
  <c r="J481" i="11"/>
  <c r="M481" i="11" l="1"/>
  <c r="J482" i="11"/>
  <c r="M482" i="11" l="1"/>
  <c r="J483" i="11"/>
  <c r="M483" i="11" l="1"/>
  <c r="J484" i="11"/>
  <c r="M484" i="11" l="1"/>
  <c r="J485" i="11"/>
  <c r="M485" i="11" l="1"/>
  <c r="J486" i="11"/>
  <c r="M486" i="11" l="1"/>
  <c r="J487" i="11"/>
  <c r="M487" i="11" l="1"/>
  <c r="J488" i="11"/>
  <c r="M488" i="11" l="1"/>
  <c r="J489" i="11"/>
  <c r="M489" i="11" l="1"/>
  <c r="J490" i="11"/>
  <c r="M490" i="11" l="1"/>
  <c r="J491" i="11"/>
  <c r="M491" i="11" l="1"/>
  <c r="J492" i="11"/>
  <c r="M492" i="11" l="1"/>
  <c r="J493" i="11"/>
  <c r="M493" i="11" l="1"/>
  <c r="J494" i="11"/>
  <c r="M494" i="11" l="1"/>
  <c r="J495" i="11"/>
  <c r="M495" i="11" l="1"/>
  <c r="J496" i="11"/>
  <c r="M496" i="11" l="1"/>
  <c r="J497" i="11"/>
  <c r="M497" i="11" l="1"/>
  <c r="J498" i="11"/>
  <c r="M498" i="11" l="1"/>
  <c r="J499" i="11"/>
  <c r="M499" i="11" l="1"/>
  <c r="J500" i="11"/>
  <c r="M500" i="11" l="1"/>
  <c r="J501" i="11"/>
  <c r="M501" i="11" l="1"/>
  <c r="J502" i="11"/>
  <c r="M502" i="11" l="1"/>
  <c r="J503" i="11"/>
  <c r="M503" i="11" l="1"/>
  <c r="J504" i="11"/>
  <c r="M504" i="11" l="1"/>
  <c r="J505" i="11"/>
  <c r="M505" i="11" l="1"/>
  <c r="J506" i="11"/>
  <c r="M506" i="11" l="1"/>
  <c r="J507" i="11"/>
  <c r="M507" i="11" l="1"/>
  <c r="J508" i="11"/>
  <c r="M508" i="11" l="1"/>
  <c r="J509" i="11"/>
  <c r="M509" i="11" l="1"/>
  <c r="J510" i="11"/>
  <c r="M510" i="11" l="1"/>
  <c r="J511" i="11"/>
  <c r="M511" i="11" l="1"/>
  <c r="J512" i="11"/>
  <c r="M512" i="11" l="1"/>
  <c r="J513" i="11"/>
  <c r="M513" i="11" l="1"/>
  <c r="J514" i="11"/>
  <c r="M514" i="11" l="1"/>
  <c r="J515" i="11"/>
  <c r="M515" i="11" l="1"/>
  <c r="J516" i="11"/>
  <c r="M516" i="11" l="1"/>
  <c r="J517" i="11"/>
  <c r="M517" i="11" l="1"/>
  <c r="J518" i="11"/>
  <c r="M518" i="11" l="1"/>
  <c r="J519" i="11"/>
  <c r="M519" i="11" l="1"/>
  <c r="J520" i="11"/>
  <c r="M520" i="11" l="1"/>
  <c r="J521" i="11"/>
  <c r="M521" i="11" l="1"/>
  <c r="J522" i="11"/>
  <c r="M522" i="11" l="1"/>
  <c r="J523" i="11"/>
  <c r="M523" i="11" l="1"/>
  <c r="J524" i="11"/>
  <c r="M524" i="11" l="1"/>
  <c r="J525" i="11"/>
  <c r="M525" i="11" l="1"/>
  <c r="J526" i="11"/>
  <c r="M526" i="11" l="1"/>
  <c r="J527" i="11"/>
  <c r="M527" i="11" l="1"/>
  <c r="J528" i="11"/>
  <c r="M528" i="11" l="1"/>
  <c r="J529" i="11"/>
  <c r="M529" i="11" l="1"/>
  <c r="J530" i="11"/>
  <c r="M530" i="11" l="1"/>
  <c r="J531" i="11"/>
  <c r="M531" i="11" l="1"/>
  <c r="J532" i="11"/>
  <c r="M532" i="11" l="1"/>
  <c r="J533" i="11"/>
  <c r="M533" i="11" l="1"/>
  <c r="J534" i="11"/>
  <c r="M534" i="11" l="1"/>
  <c r="J535" i="11"/>
  <c r="M535" i="11" l="1"/>
  <c r="J536" i="11"/>
  <c r="M536" i="11" l="1"/>
  <c r="J537" i="11"/>
  <c r="M537" i="11" l="1"/>
  <c r="J538" i="11"/>
  <c r="M538" i="11" l="1"/>
  <c r="J539" i="11"/>
  <c r="M539" i="11" l="1"/>
  <c r="J540" i="11"/>
  <c r="M540" i="11" l="1"/>
  <c r="J541" i="11"/>
  <c r="M541" i="11" l="1"/>
  <c r="J542" i="11"/>
  <c r="M542" i="11" l="1"/>
  <c r="J543" i="11"/>
  <c r="M543" i="11" l="1"/>
  <c r="J544" i="11"/>
  <c r="M544" i="11" l="1"/>
  <c r="J545" i="11"/>
  <c r="M545" i="11" l="1"/>
  <c r="J546" i="11"/>
  <c r="M546" i="11" l="1"/>
  <c r="J547" i="11"/>
  <c r="M547" i="11" l="1"/>
  <c r="J548" i="11"/>
  <c r="M548" i="11" l="1"/>
  <c r="J549" i="11"/>
  <c r="M549" i="11" l="1"/>
  <c r="J550" i="11"/>
  <c r="M550" i="11" l="1"/>
  <c r="J551" i="11"/>
  <c r="M551" i="11" l="1"/>
  <c r="J552" i="11"/>
  <c r="M552" i="11" l="1"/>
  <c r="J553" i="11"/>
  <c r="M553" i="11" l="1"/>
  <c r="J554" i="11"/>
  <c r="M554" i="11" l="1"/>
  <c r="J555" i="11"/>
  <c r="M555" i="11" l="1"/>
  <c r="J556" i="11"/>
  <c r="M556" i="11" l="1"/>
  <c r="J557" i="11"/>
  <c r="M557" i="11" l="1"/>
  <c r="J558" i="11"/>
  <c r="M558" i="11" l="1"/>
  <c r="J559" i="11"/>
  <c r="M559" i="11" l="1"/>
  <c r="J560" i="11"/>
  <c r="M560" i="11" l="1"/>
  <c r="J561" i="11"/>
  <c r="M561" i="11" l="1"/>
  <c r="J562" i="11"/>
  <c r="M562" i="11" l="1"/>
  <c r="J563" i="11"/>
  <c r="M563" i="11" l="1"/>
  <c r="J564" i="11"/>
  <c r="M564" i="11" l="1"/>
  <c r="J565" i="11"/>
  <c r="M565" i="11" l="1"/>
  <c r="J566" i="11"/>
  <c r="M566" i="11" l="1"/>
  <c r="J567" i="11"/>
  <c r="M567" i="11" l="1"/>
  <c r="J568" i="11"/>
  <c r="M568" i="11" l="1"/>
  <c r="J569" i="11"/>
  <c r="M569" i="11" l="1"/>
  <c r="J570" i="11"/>
  <c r="M570" i="11" l="1"/>
  <c r="J571" i="11"/>
  <c r="M571" i="11" l="1"/>
  <c r="J572" i="11"/>
  <c r="M572" i="11" l="1"/>
  <c r="J573" i="11"/>
  <c r="M573" i="11" l="1"/>
  <c r="J574" i="11"/>
  <c r="M574" i="11" l="1"/>
  <c r="J575" i="11"/>
  <c r="M575" i="11" l="1"/>
  <c r="J576" i="11"/>
  <c r="M576" i="11" l="1"/>
  <c r="J577" i="11"/>
  <c r="M577" i="11" l="1"/>
  <c r="J578" i="11"/>
  <c r="M578" i="11" l="1"/>
  <c r="J579" i="11"/>
  <c r="M579" i="11" l="1"/>
  <c r="J580" i="11"/>
  <c r="M580" i="11" l="1"/>
  <c r="J581" i="11"/>
  <c r="M581" i="11" l="1"/>
  <c r="J582" i="11"/>
  <c r="M582" i="11" l="1"/>
  <c r="J583" i="11"/>
  <c r="M583" i="11" l="1"/>
  <c r="J584" i="11"/>
  <c r="M584" i="11" l="1"/>
  <c r="J585" i="11"/>
  <c r="M585" i="11" l="1"/>
  <c r="J586" i="11"/>
  <c r="M586" i="11" l="1"/>
  <c r="J587" i="11"/>
  <c r="M587" i="11" l="1"/>
  <c r="J588" i="11"/>
  <c r="J589" i="11" l="1"/>
  <c r="M588" i="11"/>
  <c r="M589" i="11" l="1"/>
  <c r="J590" i="11"/>
  <c r="J591" i="11" l="1"/>
  <c r="M590" i="11"/>
  <c r="M591" i="11" l="1"/>
  <c r="J592" i="11"/>
  <c r="J593" i="11" l="1"/>
  <c r="M592" i="11"/>
  <c r="M593" i="11" l="1"/>
  <c r="J594" i="11"/>
  <c r="M594" i="11" l="1"/>
  <c r="J595" i="11"/>
  <c r="M595" i="11" l="1"/>
  <c r="J596" i="11"/>
  <c r="J597" i="11" l="1"/>
  <c r="M596" i="11"/>
  <c r="M597" i="11" l="1"/>
  <c r="J598" i="11"/>
  <c r="J599" i="11" l="1"/>
  <c r="M598" i="11"/>
  <c r="M599" i="11" l="1"/>
  <c r="J600" i="11"/>
  <c r="J601" i="11" l="1"/>
  <c r="M600" i="11"/>
  <c r="M601" i="11" l="1"/>
  <c r="J602" i="11"/>
  <c r="M602" i="11" l="1"/>
  <c r="J603" i="11"/>
  <c r="M603" i="11" l="1"/>
  <c r="J604" i="11"/>
  <c r="M604" i="11" l="1"/>
  <c r="J605" i="11"/>
  <c r="M605" i="11" l="1"/>
  <c r="J606" i="11"/>
  <c r="J607" i="11" l="1"/>
  <c r="M606" i="11"/>
  <c r="M607" i="11" l="1"/>
  <c r="J608" i="11"/>
  <c r="J609" i="11" l="1"/>
  <c r="M608" i="11"/>
  <c r="M609" i="11" l="1"/>
  <c r="J610" i="11"/>
  <c r="M610" i="11" l="1"/>
  <c r="J611" i="11"/>
  <c r="M611" i="11" l="1"/>
  <c r="J612" i="11"/>
  <c r="J613" i="11" l="1"/>
  <c r="M612" i="11"/>
  <c r="M613" i="11" l="1"/>
  <c r="J614" i="11"/>
  <c r="J615" i="11" l="1"/>
  <c r="M614" i="11"/>
  <c r="M615" i="11" l="1"/>
  <c r="J616" i="11"/>
  <c r="M616" i="11" l="1"/>
  <c r="J617" i="11"/>
  <c r="M617" i="11" l="1"/>
  <c r="J618" i="11"/>
  <c r="M618" i="11" l="1"/>
  <c r="J619" i="11"/>
  <c r="M619" i="11" l="1"/>
  <c r="J620" i="11"/>
  <c r="J621" i="11" l="1"/>
  <c r="M620" i="11"/>
  <c r="M621" i="11" l="1"/>
  <c r="J622" i="11"/>
  <c r="J623" i="11" l="1"/>
  <c r="M622" i="11"/>
  <c r="M623" i="11" l="1"/>
  <c r="J624" i="11"/>
  <c r="J625" i="11" l="1"/>
  <c r="M624" i="11"/>
  <c r="M625" i="11" l="1"/>
  <c r="J626" i="11"/>
  <c r="M626" i="11" l="1"/>
  <c r="J627" i="11"/>
  <c r="M627" i="11" l="1"/>
  <c r="J628" i="11"/>
  <c r="J629" i="11" l="1"/>
  <c r="M628" i="11"/>
  <c r="M629" i="11" l="1"/>
  <c r="J630" i="11"/>
  <c r="J631" i="11" l="1"/>
  <c r="M630" i="11"/>
  <c r="M631" i="11" l="1"/>
  <c r="J632" i="11"/>
  <c r="J633" i="11" l="1"/>
  <c r="M632" i="11"/>
  <c r="M633" i="11" l="1"/>
  <c r="J634" i="11"/>
  <c r="M634" i="11" l="1"/>
  <c r="J635" i="11"/>
  <c r="M635" i="11" l="1"/>
  <c r="J636" i="11"/>
  <c r="J637" i="11" l="1"/>
  <c r="M636" i="11"/>
  <c r="M637" i="11" l="1"/>
  <c r="J638" i="11"/>
  <c r="J639" i="11" l="1"/>
  <c r="M638" i="11"/>
  <c r="M639" i="11" l="1"/>
  <c r="J640" i="11"/>
  <c r="J641" i="11" l="1"/>
  <c r="M640" i="11"/>
  <c r="M641" i="11" l="1"/>
  <c r="J642" i="11"/>
  <c r="M642" i="11" l="1"/>
  <c r="J643" i="11"/>
  <c r="M643" i="11" l="1"/>
  <c r="J644" i="11"/>
  <c r="J645" i="11" l="1"/>
  <c r="M644" i="11"/>
  <c r="M645" i="11" l="1"/>
  <c r="J646" i="11"/>
  <c r="J647" i="11" l="1"/>
  <c r="M646" i="11"/>
  <c r="M647" i="11" l="1"/>
  <c r="J648" i="11"/>
  <c r="M648" i="11" l="1"/>
  <c r="J649" i="11"/>
  <c r="M649" i="11" l="1"/>
  <c r="J650" i="11"/>
  <c r="M650" i="11" l="1"/>
  <c r="J651" i="11"/>
  <c r="M651" i="11" l="1"/>
  <c r="J652" i="11"/>
  <c r="J653" i="11" l="1"/>
  <c r="M652" i="11"/>
  <c r="M653" i="11" l="1"/>
  <c r="J654" i="11"/>
  <c r="J655" i="11" l="1"/>
  <c r="M654" i="11"/>
  <c r="M655" i="11" l="1"/>
  <c r="J656" i="11"/>
  <c r="J657" i="11" l="1"/>
  <c r="M656" i="11"/>
  <c r="M657" i="11" l="1"/>
  <c r="J658" i="11"/>
  <c r="M658" i="11" l="1"/>
  <c r="J659" i="11"/>
  <c r="M659" i="11" l="1"/>
  <c r="J660" i="11"/>
  <c r="J661" i="11" l="1"/>
  <c r="M660" i="11"/>
  <c r="M661" i="11" l="1"/>
  <c r="J662" i="11"/>
  <c r="J663" i="11" l="1"/>
  <c r="M662" i="11"/>
  <c r="M663" i="11" l="1"/>
  <c r="J664" i="11"/>
  <c r="J665" i="11" l="1"/>
  <c r="M664" i="11"/>
  <c r="M665" i="11" l="1"/>
  <c r="J666" i="11"/>
  <c r="M666" i="11" l="1"/>
  <c r="J667" i="11"/>
  <c r="M667" i="11" l="1"/>
  <c r="J668" i="11"/>
  <c r="M668" i="11" l="1"/>
  <c r="J669" i="11"/>
  <c r="M669" i="11" l="1"/>
  <c r="J670" i="11"/>
  <c r="J671" i="11" l="1"/>
  <c r="M670" i="11"/>
  <c r="M671" i="11" l="1"/>
  <c r="J672" i="11"/>
  <c r="J673" i="11" l="1"/>
  <c r="M672" i="11"/>
  <c r="M673" i="11" l="1"/>
  <c r="J674" i="11"/>
  <c r="M674" i="11" l="1"/>
  <c r="J675" i="11"/>
  <c r="M675" i="11" l="1"/>
  <c r="J676" i="11"/>
  <c r="J677" i="11" l="1"/>
  <c r="M676" i="11"/>
  <c r="J678" i="11" l="1"/>
  <c r="M677" i="11"/>
  <c r="M678" i="11" l="1"/>
  <c r="J679" i="11"/>
  <c r="M679" i="11" l="1"/>
  <c r="J680" i="11"/>
  <c r="M680" i="11" l="1"/>
  <c r="J681" i="11"/>
  <c r="M681" i="11" l="1"/>
  <c r="J682" i="11"/>
  <c r="M682" i="11" l="1"/>
  <c r="J683" i="11"/>
  <c r="M683" i="11" l="1"/>
  <c r="J684" i="11"/>
  <c r="J685" i="11" l="1"/>
  <c r="M684" i="11"/>
  <c r="J686" i="11" l="1"/>
  <c r="M685" i="11"/>
  <c r="M686" i="11" l="1"/>
  <c r="J687" i="11"/>
  <c r="M687" i="11" l="1"/>
  <c r="J688" i="11"/>
  <c r="M688" i="11" l="1"/>
  <c r="J689" i="11"/>
  <c r="J690" i="11" l="1"/>
  <c r="M689" i="11"/>
  <c r="M690" i="11" l="1"/>
  <c r="J691" i="11"/>
  <c r="J692" i="11" l="1"/>
  <c r="M691" i="11"/>
  <c r="J693" i="11" l="1"/>
  <c r="M692" i="11"/>
  <c r="M693" i="11" l="1"/>
  <c r="J694" i="11"/>
  <c r="J695" i="11" l="1"/>
  <c r="M694" i="11"/>
  <c r="J696" i="11" l="1"/>
  <c r="M695" i="11"/>
  <c r="M696" i="11" l="1"/>
  <c r="J697" i="11"/>
  <c r="M697" i="11" l="1"/>
  <c r="J698" i="11"/>
  <c r="J699" i="11" l="1"/>
  <c r="M698" i="11"/>
  <c r="J700" i="11" l="1"/>
  <c r="M699" i="11"/>
  <c r="M700" i="11" l="1"/>
  <c r="J701" i="11"/>
  <c r="M701" i="11" l="1"/>
  <c r="J702" i="11"/>
  <c r="M702" i="11" l="1"/>
  <c r="J703" i="11"/>
  <c r="M703" i="11" l="1"/>
  <c r="J704" i="11"/>
  <c r="M704" i="11" l="1"/>
  <c r="J705" i="11"/>
  <c r="J706" i="11" l="1"/>
  <c r="M705" i="11"/>
  <c r="M706" i="11" l="1"/>
  <c r="J707" i="11"/>
  <c r="M707" i="11" l="1"/>
  <c r="J708" i="11"/>
  <c r="J709" i="11" l="1"/>
  <c r="M708" i="11"/>
  <c r="J710" i="11" l="1"/>
  <c r="M709" i="11"/>
  <c r="J711" i="11" l="1"/>
  <c r="M710" i="11"/>
  <c r="M711" i="11" l="1"/>
  <c r="J712" i="11"/>
  <c r="M712" i="11" l="1"/>
  <c r="J713" i="11"/>
  <c r="M713" i="11" l="1"/>
  <c r="J714" i="11"/>
  <c r="J715" i="11" l="1"/>
  <c r="M714" i="11"/>
  <c r="J716" i="11" l="1"/>
  <c r="M715" i="11"/>
  <c r="M716" i="11" l="1"/>
  <c r="J717" i="11"/>
  <c r="M717" i="11" l="1"/>
  <c r="J718" i="11"/>
  <c r="J719" i="11" l="1"/>
  <c r="M718" i="11"/>
  <c r="J720" i="11" l="1"/>
  <c r="M719" i="11"/>
  <c r="M720" i="11" l="1"/>
  <c r="J721" i="11"/>
  <c r="J722" i="11" l="1"/>
  <c r="M721" i="11"/>
  <c r="M722" i="11" l="1"/>
  <c r="J723" i="11"/>
  <c r="M723" i="11" l="1"/>
  <c r="J724" i="11"/>
  <c r="J725" i="11" l="1"/>
  <c r="M724" i="11"/>
  <c r="M725" i="11" l="1"/>
  <c r="J726" i="11"/>
  <c r="M726" i="11" l="1"/>
  <c r="J727" i="11"/>
  <c r="M727" i="11" l="1"/>
  <c r="J728" i="11"/>
  <c r="M728" i="11" l="1"/>
  <c r="J729" i="11"/>
  <c r="M729" i="11" l="1"/>
  <c r="J730" i="11"/>
  <c r="J731" i="11" l="1"/>
  <c r="M730" i="11"/>
  <c r="J732" i="11" l="1"/>
  <c r="M731" i="11"/>
  <c r="J733" i="11" l="1"/>
  <c r="M732" i="11"/>
  <c r="J734" i="11" l="1"/>
  <c r="M733" i="11"/>
  <c r="J735" i="11" l="1"/>
  <c r="M734" i="11"/>
  <c r="M735" i="11" l="1"/>
  <c r="J736" i="11"/>
  <c r="J737" i="11" l="1"/>
  <c r="M736" i="11"/>
  <c r="J738" i="11" l="1"/>
  <c r="M737" i="11"/>
  <c r="M738" i="11" l="1"/>
  <c r="J739" i="11"/>
  <c r="M739" i="11" l="1"/>
  <c r="J740" i="11"/>
  <c r="M740" i="11" l="1"/>
  <c r="J741" i="11"/>
  <c r="J742" i="11" l="1"/>
  <c r="M741" i="11"/>
  <c r="J743" i="11" l="1"/>
  <c r="M742" i="11"/>
  <c r="J744" i="11" l="1"/>
  <c r="M743" i="11"/>
  <c r="M744" i="11" l="1"/>
  <c r="J745" i="11"/>
  <c r="M745" i="11" l="1"/>
  <c r="J746" i="11"/>
  <c r="J747" i="11" l="1"/>
  <c r="M746" i="11"/>
  <c r="J748" i="11" l="1"/>
  <c r="M747" i="11"/>
  <c r="J749" i="11" l="1"/>
  <c r="M748" i="11"/>
  <c r="J750" i="11" l="1"/>
  <c r="M749" i="11"/>
  <c r="J751" i="11" l="1"/>
  <c r="M750" i="11"/>
  <c r="M751" i="11" l="1"/>
  <c r="J752" i="11"/>
  <c r="M752" i="11" l="1"/>
  <c r="J753" i="11"/>
  <c r="J754" i="11" l="1"/>
  <c r="M753" i="11"/>
  <c r="M754" i="11" l="1"/>
  <c r="J755" i="11"/>
  <c r="M755" i="11" l="1"/>
  <c r="J756" i="11"/>
  <c r="M756" i="11" l="1"/>
  <c r="J757" i="11"/>
  <c r="J758" i="11" l="1"/>
  <c r="M757" i="11"/>
  <c r="J759" i="11" l="1"/>
  <c r="M758" i="11"/>
  <c r="J760" i="11" l="1"/>
  <c r="M759" i="11"/>
  <c r="M760" i="11" l="1"/>
  <c r="J761" i="11"/>
  <c r="M761" i="11" l="1"/>
  <c r="J762" i="11"/>
  <c r="J763" i="11" l="1"/>
  <c r="M762" i="11"/>
  <c r="J764" i="11" l="1"/>
  <c r="M763" i="11"/>
  <c r="J765" i="11" l="1"/>
  <c r="M764" i="11"/>
  <c r="J766" i="11" l="1"/>
  <c r="M765" i="11"/>
  <c r="J767" i="11" l="1"/>
  <c r="M766" i="11"/>
  <c r="M767" i="11" l="1"/>
  <c r="J768" i="11"/>
  <c r="J769" i="11" l="1"/>
  <c r="M768" i="11"/>
  <c r="M769" i="11" l="1"/>
  <c r="J770" i="11"/>
  <c r="J771" i="11" l="1"/>
  <c r="M770" i="11"/>
  <c r="M771" i="11" l="1"/>
  <c r="J772" i="11"/>
  <c r="J773" i="11" l="1"/>
  <c r="M772" i="11"/>
  <c r="J774" i="11" l="1"/>
  <c r="M773" i="11"/>
  <c r="J775" i="11" l="1"/>
  <c r="M774" i="11"/>
  <c r="M775" i="11" l="1"/>
  <c r="J776" i="11"/>
  <c r="J777" i="11" l="1"/>
  <c r="M776" i="11"/>
  <c r="M777" i="11" l="1"/>
  <c r="J778" i="11"/>
  <c r="J779" i="11" l="1"/>
  <c r="M778" i="11"/>
  <c r="M779" i="11" l="1"/>
  <c r="J780" i="11"/>
  <c r="J781" i="11" l="1"/>
  <c r="M780" i="11"/>
  <c r="J782" i="11" l="1"/>
  <c r="M781" i="11"/>
  <c r="J783" i="11" l="1"/>
  <c r="M782" i="11"/>
  <c r="J784" i="11" l="1"/>
  <c r="M783" i="11"/>
  <c r="J785" i="11" l="1"/>
  <c r="M784" i="11"/>
  <c r="M785" i="11" l="1"/>
  <c r="J786" i="11"/>
  <c r="J787" i="11" l="1"/>
  <c r="M786" i="11"/>
  <c r="M787" i="11" l="1"/>
  <c r="J788" i="11"/>
  <c r="J789" i="11" l="1"/>
  <c r="M788" i="11"/>
  <c r="J790" i="11" l="1"/>
  <c r="M789" i="11"/>
  <c r="J791" i="11" l="1"/>
  <c r="M790" i="11"/>
  <c r="J792" i="11" l="1"/>
  <c r="M791" i="11"/>
  <c r="J793" i="11" l="1"/>
  <c r="M792" i="11"/>
  <c r="M793" i="11" l="1"/>
  <c r="J794" i="11"/>
  <c r="J795" i="11" l="1"/>
  <c r="M794" i="11"/>
  <c r="J796" i="11" l="1"/>
  <c r="M795" i="11"/>
  <c r="J797" i="11" l="1"/>
  <c r="M796" i="11"/>
  <c r="J798" i="11" l="1"/>
  <c r="M797" i="11"/>
  <c r="J799" i="11" l="1"/>
  <c r="M798" i="11"/>
  <c r="J800" i="11" l="1"/>
  <c r="M799" i="11"/>
  <c r="J801" i="11" l="1"/>
  <c r="M800" i="11"/>
  <c r="M801" i="11" l="1"/>
  <c r="J802" i="11"/>
  <c r="J803" i="11" l="1"/>
  <c r="M802" i="11"/>
  <c r="M803" i="11" l="1"/>
  <c r="J804" i="11"/>
  <c r="J805" i="11" l="1"/>
  <c r="M804" i="11"/>
  <c r="J806" i="11" l="1"/>
  <c r="M805" i="11"/>
  <c r="J807" i="11" l="1"/>
  <c r="M806" i="11"/>
  <c r="M807" i="11" l="1"/>
  <c r="J808" i="11"/>
  <c r="J809" i="11" l="1"/>
  <c r="M808" i="11"/>
  <c r="M809" i="11" l="1"/>
  <c r="J810" i="11"/>
  <c r="J811" i="11" l="1"/>
  <c r="M810" i="11"/>
  <c r="M811" i="11" l="1"/>
  <c r="J812" i="11"/>
  <c r="J813" i="11" l="1"/>
  <c r="M812" i="11"/>
  <c r="J814" i="11" l="1"/>
  <c r="M813" i="11"/>
  <c r="J815" i="11" l="1"/>
  <c r="M814" i="11"/>
  <c r="M815" i="11" l="1"/>
  <c r="J816" i="11"/>
  <c r="J817" i="11" l="1"/>
  <c r="M816" i="11"/>
  <c r="J818" i="11" l="1"/>
  <c r="M817" i="11"/>
  <c r="J819" i="11" l="1"/>
  <c r="M818" i="11"/>
  <c r="J820" i="11" l="1"/>
  <c r="M819" i="11"/>
  <c r="J821" i="11" l="1"/>
  <c r="M820" i="11"/>
  <c r="J822" i="11" l="1"/>
  <c r="M821" i="11"/>
  <c r="J823" i="11" l="1"/>
  <c r="M822" i="11"/>
  <c r="M823" i="11" l="1"/>
  <c r="J824" i="11"/>
  <c r="M824" i="11" l="1"/>
  <c r="J825" i="11"/>
  <c r="J826" i="11" l="1"/>
  <c r="M825" i="11"/>
  <c r="J827" i="11" l="1"/>
  <c r="M826" i="11"/>
  <c r="M827" i="11" l="1"/>
  <c r="J828" i="11"/>
  <c r="J829" i="11" l="1"/>
  <c r="M828" i="11"/>
  <c r="J830" i="11" l="1"/>
  <c r="M829" i="11"/>
  <c r="J831" i="11" l="1"/>
  <c r="M830" i="11"/>
  <c r="M831" i="11" l="1"/>
  <c r="J832" i="11"/>
  <c r="J833" i="11" l="1"/>
  <c r="M832" i="11"/>
  <c r="J834" i="11" l="1"/>
  <c r="M833" i="11"/>
  <c r="J835" i="11" l="1"/>
  <c r="M834" i="11"/>
  <c r="J836" i="11" l="1"/>
  <c r="M835" i="11"/>
  <c r="J837" i="11" l="1"/>
  <c r="M836" i="11"/>
  <c r="J838" i="11" l="1"/>
  <c r="M837" i="11"/>
  <c r="J839" i="11" l="1"/>
  <c r="M838" i="11"/>
  <c r="J840" i="11" l="1"/>
  <c r="M839" i="11"/>
  <c r="J841" i="11" l="1"/>
  <c r="M840" i="11"/>
  <c r="J842" i="11" l="1"/>
  <c r="M841" i="11"/>
  <c r="J843" i="11" l="1"/>
  <c r="M842" i="11"/>
  <c r="M843" i="11" l="1"/>
  <c r="J844" i="11"/>
  <c r="J845" i="11" l="1"/>
  <c r="M844" i="11"/>
  <c r="M845" i="11" l="1"/>
  <c r="J846" i="11"/>
  <c r="J847" i="11" l="1"/>
  <c r="M846" i="11"/>
  <c r="J848" i="11" l="1"/>
  <c r="M847" i="11"/>
  <c r="J849" i="11" l="1"/>
  <c r="M848" i="11"/>
  <c r="M849" i="11" l="1"/>
  <c r="J850" i="11"/>
  <c r="J851" i="11" l="1"/>
  <c r="M850" i="11"/>
  <c r="J852" i="11" l="1"/>
  <c r="M851" i="11"/>
  <c r="J853" i="11" l="1"/>
  <c r="M852" i="11"/>
  <c r="J854" i="11" l="1"/>
  <c r="M853" i="11"/>
  <c r="J855" i="11" l="1"/>
  <c r="M854" i="11"/>
  <c r="J856" i="11" l="1"/>
  <c r="M855" i="11"/>
  <c r="J857" i="11" l="1"/>
  <c r="M856" i="11"/>
  <c r="M857" i="11" l="1"/>
  <c r="J858" i="11"/>
  <c r="J859" i="11" l="1"/>
  <c r="M858" i="11"/>
  <c r="J860" i="11" l="1"/>
  <c r="M859" i="11"/>
  <c r="J861" i="11" l="1"/>
  <c r="M860" i="11"/>
  <c r="J862" i="11" l="1"/>
  <c r="M861" i="11"/>
  <c r="J863" i="11" l="1"/>
  <c r="M862" i="11"/>
  <c r="J864" i="11" l="1"/>
  <c r="M863" i="11"/>
  <c r="J865" i="11" l="1"/>
  <c r="M864" i="11"/>
  <c r="M865" i="11" l="1"/>
  <c r="J866" i="11"/>
  <c r="J867" i="11" l="1"/>
  <c r="M866" i="11"/>
  <c r="J868" i="11" l="1"/>
  <c r="M867" i="11"/>
  <c r="J869" i="11" l="1"/>
  <c r="M868" i="11"/>
  <c r="M869" i="11" l="1"/>
  <c r="J870" i="11"/>
  <c r="J871" i="11" l="1"/>
  <c r="M870" i="11"/>
  <c r="M871" i="11" l="1"/>
  <c r="J872" i="11"/>
  <c r="J873" i="11" l="1"/>
  <c r="M872" i="11"/>
  <c r="M873" i="11" l="1"/>
  <c r="J874" i="11"/>
  <c r="J875" i="11" l="1"/>
  <c r="M874" i="11"/>
  <c r="J876" i="11" l="1"/>
  <c r="M875" i="11"/>
  <c r="J877" i="11" l="1"/>
  <c r="M876" i="11"/>
  <c r="J878" i="11" l="1"/>
  <c r="M877" i="11"/>
  <c r="J879" i="11" l="1"/>
  <c r="M878" i="11"/>
  <c r="J880" i="11" l="1"/>
  <c r="M879" i="11"/>
  <c r="J881" i="11" l="1"/>
  <c r="M880" i="11"/>
  <c r="M881" i="11" l="1"/>
  <c r="J882" i="11"/>
  <c r="J883" i="11" l="1"/>
  <c r="M882" i="11"/>
  <c r="J884" i="11" l="1"/>
  <c r="M883" i="11"/>
  <c r="J885" i="11" l="1"/>
  <c r="M884" i="11"/>
  <c r="M885" i="11" l="1"/>
  <c r="J886" i="11"/>
  <c r="J887" i="11" l="1"/>
  <c r="M886" i="11"/>
  <c r="J888" i="11" l="1"/>
  <c r="M887" i="11"/>
  <c r="J889" i="11" l="1"/>
  <c r="M888" i="11"/>
  <c r="M889" i="11" l="1"/>
  <c r="J890" i="11"/>
  <c r="J891" i="11" l="1"/>
  <c r="M890" i="11"/>
  <c r="J892" i="11" l="1"/>
  <c r="M891" i="11"/>
  <c r="J893" i="11" l="1"/>
  <c r="M892" i="11"/>
  <c r="M893" i="11" l="1"/>
  <c r="J894" i="11"/>
  <c r="J895" i="11" l="1"/>
  <c r="M894" i="11"/>
  <c r="J896" i="11" l="1"/>
  <c r="M895" i="11"/>
  <c r="J897" i="11" l="1"/>
  <c r="M896" i="11"/>
  <c r="M897" i="11" l="1"/>
  <c r="J898" i="11"/>
  <c r="J899" i="11" l="1"/>
  <c r="M898" i="11"/>
  <c r="J900" i="11" l="1"/>
  <c r="M899" i="11"/>
  <c r="J901" i="11" l="1"/>
  <c r="M900" i="11"/>
  <c r="M901" i="11" l="1"/>
  <c r="J902" i="11"/>
  <c r="J903" i="11" l="1"/>
  <c r="M902" i="11"/>
  <c r="M903" i="11" l="1"/>
  <c r="J904" i="11"/>
  <c r="J905" i="11" l="1"/>
  <c r="M904" i="11"/>
  <c r="M905" i="11" l="1"/>
  <c r="J906" i="11"/>
  <c r="J907" i="11" l="1"/>
  <c r="M906" i="11"/>
  <c r="J908" i="11" l="1"/>
  <c r="M907" i="11"/>
  <c r="J909" i="11" l="1"/>
  <c r="M908" i="11"/>
  <c r="J910" i="11" l="1"/>
  <c r="M909" i="11"/>
  <c r="J911" i="11" l="1"/>
  <c r="M910" i="11"/>
  <c r="J912" i="11" l="1"/>
  <c r="M911" i="11"/>
  <c r="J913" i="11" l="1"/>
  <c r="M912" i="11"/>
  <c r="M913" i="11" l="1"/>
  <c r="J914" i="11"/>
  <c r="J915" i="11" l="1"/>
  <c r="M914" i="11"/>
  <c r="J916" i="11" l="1"/>
  <c r="M915" i="11"/>
  <c r="J917" i="11" l="1"/>
  <c r="M916" i="11"/>
  <c r="M917" i="11" l="1"/>
  <c r="J918" i="11"/>
  <c r="J919" i="11" l="1"/>
  <c r="M918" i="11"/>
  <c r="J920" i="11" l="1"/>
  <c r="M919" i="11"/>
  <c r="J921" i="11" l="1"/>
  <c r="M920" i="11"/>
  <c r="M921" i="11" l="1"/>
  <c r="J922" i="11"/>
  <c r="M922" i="11" l="1"/>
  <c r="J923" i="11"/>
  <c r="J924" i="11" l="1"/>
  <c r="M923" i="11"/>
  <c r="J925" i="11" l="1"/>
  <c r="M924" i="11"/>
  <c r="J926" i="11" l="1"/>
  <c r="M925" i="11"/>
  <c r="J927" i="11" l="1"/>
  <c r="M926" i="11"/>
  <c r="J928" i="11" l="1"/>
  <c r="M927" i="11"/>
  <c r="J929" i="11" l="1"/>
  <c r="M928" i="11"/>
  <c r="M929" i="11" l="1"/>
  <c r="J930" i="11"/>
  <c r="J931" i="11" l="1"/>
  <c r="M930" i="11"/>
  <c r="J932" i="11" l="1"/>
  <c r="M931" i="11"/>
  <c r="J933" i="11" l="1"/>
  <c r="M932" i="11"/>
  <c r="J934" i="11" l="1"/>
  <c r="M933" i="11"/>
  <c r="J935" i="11" l="1"/>
  <c r="M934" i="11"/>
  <c r="M935" i="11" l="1"/>
  <c r="J936" i="11"/>
  <c r="J937" i="11" l="1"/>
  <c r="M936" i="11"/>
  <c r="M937" i="11" l="1"/>
  <c r="J938" i="11"/>
  <c r="J939" i="11" l="1"/>
  <c r="M938" i="11"/>
  <c r="J940" i="11" l="1"/>
  <c r="M939" i="11"/>
  <c r="J941" i="11" l="1"/>
  <c r="M940" i="11"/>
  <c r="J942" i="11" l="1"/>
  <c r="M941" i="11"/>
  <c r="J943" i="11" l="1"/>
  <c r="M942" i="11"/>
  <c r="M943" i="11" l="1"/>
  <c r="J944" i="11"/>
  <c r="J945" i="11" l="1"/>
  <c r="M944" i="11"/>
  <c r="M945" i="11" l="1"/>
  <c r="J946" i="11"/>
  <c r="J947" i="11" l="1"/>
  <c r="M946" i="11"/>
  <c r="J948" i="11" l="1"/>
  <c r="M947" i="11"/>
  <c r="J949" i="11" l="1"/>
  <c r="M948" i="11"/>
  <c r="J950" i="11" l="1"/>
  <c r="M949" i="11"/>
  <c r="J951" i="11" l="1"/>
  <c r="M950" i="11"/>
  <c r="M951" i="11" l="1"/>
  <c r="J952" i="11"/>
  <c r="J953" i="11" l="1"/>
  <c r="M952" i="11"/>
  <c r="M953" i="11" l="1"/>
  <c r="J954" i="11"/>
  <c r="J955" i="11" l="1"/>
  <c r="M954" i="11"/>
  <c r="J956" i="11" l="1"/>
  <c r="M955" i="11"/>
  <c r="J957" i="11" l="1"/>
  <c r="M956" i="11"/>
  <c r="J958" i="11" l="1"/>
  <c r="M957" i="11"/>
  <c r="J959" i="11" l="1"/>
  <c r="M958" i="11"/>
  <c r="M959" i="11" l="1"/>
  <c r="J960" i="11"/>
  <c r="J961" i="11" l="1"/>
  <c r="M960" i="11"/>
  <c r="J962" i="11" l="1"/>
  <c r="M961" i="11"/>
  <c r="J963" i="11" l="1"/>
  <c r="M962" i="11"/>
  <c r="J964" i="11" l="1"/>
  <c r="M963" i="11"/>
  <c r="J965" i="11" l="1"/>
  <c r="M964" i="11"/>
  <c r="M965" i="11" l="1"/>
  <c r="J966" i="11"/>
  <c r="J967" i="11" l="1"/>
  <c r="M966" i="11"/>
  <c r="J968" i="11" l="1"/>
  <c r="M967" i="11"/>
  <c r="J969" i="11" l="1"/>
  <c r="M968" i="11"/>
  <c r="M969" i="11" l="1"/>
  <c r="J970" i="11"/>
  <c r="J971" i="11" l="1"/>
  <c r="M970" i="11"/>
  <c r="J972" i="11" l="1"/>
  <c r="M971" i="11"/>
  <c r="J973" i="11" l="1"/>
  <c r="M972" i="11"/>
  <c r="M973" i="11" l="1"/>
  <c r="J974" i="11"/>
  <c r="J975" i="11" l="1"/>
  <c r="M974" i="11"/>
  <c r="J976" i="11" l="1"/>
  <c r="M975" i="11"/>
  <c r="J977" i="11" l="1"/>
  <c r="M976" i="11"/>
  <c r="M977" i="11" l="1"/>
  <c r="J978" i="11"/>
  <c r="J979" i="11" l="1"/>
  <c r="M978" i="11"/>
  <c r="J980" i="11" l="1"/>
  <c r="M979" i="11"/>
  <c r="J981" i="11" l="1"/>
  <c r="M980" i="11"/>
  <c r="J982" i="11" l="1"/>
  <c r="M981" i="11"/>
  <c r="M982" i="11" l="1"/>
  <c r="J983" i="11"/>
  <c r="J984" i="11" l="1"/>
  <c r="M983" i="11"/>
  <c r="M984" i="11" l="1"/>
  <c r="J985" i="11"/>
  <c r="M985" i="11" l="1"/>
  <c r="J986" i="11"/>
  <c r="J987" i="11" l="1"/>
  <c r="M986" i="11"/>
  <c r="J988" i="11" l="1"/>
  <c r="M987" i="11"/>
  <c r="J989" i="11" l="1"/>
  <c r="M988" i="11"/>
  <c r="J990" i="11" l="1"/>
  <c r="M989" i="11"/>
  <c r="M990" i="11" l="1"/>
  <c r="J991" i="11"/>
  <c r="J992" i="11" l="1"/>
  <c r="M991" i="11"/>
  <c r="M992" i="11" l="1"/>
  <c r="J993" i="11"/>
  <c r="M993" i="11" l="1"/>
  <c r="J994" i="11"/>
  <c r="J995" i="11" l="1"/>
  <c r="M994" i="11"/>
  <c r="J996" i="11" l="1"/>
  <c r="M995" i="11"/>
  <c r="M996" i="11" l="1"/>
  <c r="J997" i="11"/>
  <c r="M997" i="11" l="1"/>
  <c r="J998" i="11"/>
  <c r="J999" i="11" l="1"/>
  <c r="M998" i="11"/>
  <c r="J1000" i="11" l="1"/>
  <c r="M999" i="11"/>
  <c r="M1000" i="11" l="1"/>
  <c r="J1001" i="11"/>
  <c r="J1002" i="11" l="1"/>
  <c r="M1001" i="11"/>
  <c r="J1003" i="11" l="1"/>
  <c r="M1002" i="11"/>
  <c r="J1004" i="11" l="1"/>
  <c r="M1003" i="11"/>
  <c r="M1004" i="11" l="1"/>
  <c r="J1005" i="11"/>
  <c r="M1005" i="11" l="1"/>
  <c r="J1006" i="11"/>
  <c r="J1007" i="11" l="1"/>
  <c r="M1006" i="11"/>
  <c r="J1008" i="11" l="1"/>
  <c r="M1007" i="11"/>
  <c r="J1009" i="11" l="1"/>
  <c r="M1008" i="11"/>
  <c r="J1010" i="11" l="1"/>
  <c r="M1009" i="11"/>
  <c r="J1011" i="11" l="1"/>
  <c r="M1010" i="11"/>
  <c r="J1012" i="11" l="1"/>
  <c r="M1011" i="11"/>
  <c r="J1013" i="11" l="1"/>
  <c r="M1012" i="11"/>
  <c r="M1013" i="11" l="1"/>
  <c r="J1014" i="11"/>
  <c r="J1015" i="11" l="1"/>
  <c r="M1014" i="11"/>
  <c r="J1016" i="11" l="1"/>
  <c r="M1015" i="11"/>
  <c r="J1017" i="11" l="1"/>
  <c r="M1016" i="11"/>
  <c r="J1018" i="11" l="1"/>
  <c r="M1017" i="11"/>
  <c r="J1019" i="11" l="1"/>
  <c r="M1018" i="11"/>
  <c r="J1020" i="11" l="1"/>
  <c r="M1019" i="11"/>
  <c r="J1021" i="11" l="1"/>
  <c r="M1020" i="11"/>
  <c r="M1021" i="11" l="1"/>
  <c r="J1022" i="11"/>
  <c r="J1023" i="11" l="1"/>
  <c r="M1022" i="11"/>
  <c r="J1024" i="11" l="1"/>
  <c r="M1023" i="11"/>
  <c r="J1025" i="11" l="1"/>
  <c r="M1024" i="11"/>
  <c r="J1026" i="11" l="1"/>
  <c r="M1025" i="11"/>
  <c r="J1027" i="11" l="1"/>
  <c r="M1026" i="11"/>
  <c r="J1028" i="11" l="1"/>
  <c r="M1027" i="11"/>
  <c r="M1028" i="11" l="1"/>
  <c r="J1029" i="11"/>
  <c r="M1029" i="11" l="1"/>
  <c r="J1030" i="11"/>
  <c r="J1031" i="11" l="1"/>
  <c r="M1030" i="11"/>
  <c r="J1032" i="11" l="1"/>
  <c r="M1031" i="11"/>
  <c r="J1033" i="11" l="1"/>
  <c r="M1032" i="11"/>
  <c r="M1033" i="11" l="1"/>
  <c r="J1034" i="11"/>
  <c r="J1035" i="11" l="1"/>
  <c r="M1034" i="11"/>
  <c r="J1036" i="11" l="1"/>
  <c r="M1035" i="11"/>
  <c r="J1037" i="11" l="1"/>
  <c r="M1036" i="11"/>
  <c r="M1037" i="11" l="1"/>
  <c r="J1038" i="11"/>
  <c r="J1039" i="11" l="1"/>
  <c r="M1038" i="11"/>
  <c r="J1040" i="11" l="1"/>
  <c r="M1039" i="11"/>
  <c r="J1041" i="11" l="1"/>
  <c r="M1040" i="11"/>
  <c r="M1041" i="11" l="1"/>
  <c r="J1042" i="11"/>
  <c r="J1043" i="11" l="1"/>
  <c r="M1042" i="11"/>
  <c r="J1044" i="11" l="1"/>
  <c r="M1043" i="11"/>
  <c r="J1045" i="11" l="1"/>
  <c r="M1044" i="11"/>
  <c r="J1046" i="11" l="1"/>
  <c r="M1045" i="11"/>
  <c r="M1046" i="11" l="1"/>
  <c r="J1047" i="11"/>
  <c r="J1048" i="11" l="1"/>
  <c r="M1047" i="11"/>
  <c r="M1048" i="11" l="1"/>
  <c r="J1049" i="11"/>
  <c r="M1049" i="11" l="1"/>
  <c r="J1050" i="11"/>
  <c r="J1051" i="11" l="1"/>
  <c r="M1050" i="11"/>
  <c r="J1052" i="11" l="1"/>
  <c r="M1051" i="11"/>
  <c r="J1053" i="11" l="1"/>
  <c r="M1052" i="11"/>
  <c r="J1054" i="11" l="1"/>
  <c r="M1053" i="11"/>
  <c r="M1054" i="11" l="1"/>
  <c r="J1055" i="11"/>
  <c r="J1056" i="11" l="1"/>
  <c r="M1055" i="11"/>
  <c r="M1056" i="11" l="1"/>
  <c r="J1057" i="11"/>
  <c r="M1057" i="11" l="1"/>
  <c r="J1058" i="11"/>
  <c r="J1059" i="11" l="1"/>
  <c r="M1058" i="11"/>
  <c r="J1060" i="11" l="1"/>
  <c r="M1059" i="11"/>
  <c r="J1061" i="11" l="1"/>
  <c r="M1060" i="11"/>
  <c r="M1061" i="11" l="1"/>
  <c r="J1062" i="11"/>
  <c r="J1063" i="11" l="1"/>
  <c r="M1062" i="11"/>
  <c r="J1064" i="11" l="1"/>
  <c r="M1063" i="11"/>
  <c r="M1064" i="11" l="1"/>
  <c r="J1065" i="11"/>
  <c r="J1066" i="11" l="1"/>
  <c r="M1065" i="11"/>
  <c r="J1067" i="11" l="1"/>
  <c r="M1066" i="11"/>
  <c r="J1068" i="11" l="1"/>
  <c r="M1067" i="11"/>
  <c r="J1069" i="11" l="1"/>
  <c r="M1068" i="11"/>
  <c r="M1069" i="11" l="1"/>
  <c r="J1070" i="11"/>
  <c r="J1071" i="11" l="1"/>
  <c r="M1070" i="11"/>
  <c r="J1072" i="11" l="1"/>
  <c r="M1071" i="11"/>
  <c r="M1072" i="11" l="1"/>
  <c r="J1073" i="11"/>
  <c r="J1074" i="11" l="1"/>
  <c r="M1073" i="11"/>
  <c r="J1075" i="11" l="1"/>
  <c r="M1074" i="11"/>
  <c r="J1076" i="11" l="1"/>
  <c r="M1075" i="11"/>
  <c r="J1077" i="11" l="1"/>
  <c r="M1076" i="11"/>
  <c r="M1077" i="11" l="1"/>
  <c r="J1078" i="11"/>
  <c r="J1079" i="11" l="1"/>
  <c r="M1078" i="11"/>
  <c r="J1080" i="11" l="1"/>
  <c r="M1079" i="11"/>
  <c r="J1081" i="11" l="1"/>
  <c r="M1080" i="11"/>
  <c r="J1082" i="11" l="1"/>
  <c r="M1081" i="11"/>
  <c r="J1083" i="11" l="1"/>
  <c r="M1082" i="11"/>
  <c r="J1084" i="11" l="1"/>
  <c r="M1083" i="11"/>
  <c r="J1085" i="11" l="1"/>
  <c r="M1084" i="11"/>
  <c r="M1085" i="11" l="1"/>
  <c r="J1086" i="11"/>
  <c r="J1087" i="11" l="1"/>
  <c r="M1086" i="11"/>
  <c r="J1088" i="11" l="1"/>
  <c r="M1087" i="11"/>
  <c r="J1089" i="11" l="1"/>
  <c r="M1088" i="11"/>
  <c r="M1089" i="11" l="1"/>
  <c r="J1090" i="11"/>
  <c r="J1091" i="11" l="1"/>
  <c r="M1090" i="11"/>
  <c r="J1092" i="11" l="1"/>
  <c r="M1091" i="11"/>
  <c r="J1093" i="11" l="1"/>
  <c r="M1092" i="11"/>
  <c r="M1093" i="11" l="1"/>
  <c r="J1094" i="11"/>
  <c r="J1095" i="11" l="1"/>
  <c r="M1094" i="11"/>
  <c r="J1096" i="11" l="1"/>
  <c r="M1095" i="11"/>
  <c r="J1097" i="11" l="1"/>
  <c r="M1096" i="11"/>
  <c r="M1097" i="11" l="1"/>
  <c r="J1098" i="11"/>
  <c r="J1099" i="11" l="1"/>
  <c r="M1098" i="11"/>
  <c r="M1099" i="11" l="1"/>
  <c r="J1100" i="11"/>
  <c r="J1101" i="11" l="1"/>
  <c r="M1100" i="11"/>
  <c r="J1102" i="11" l="1"/>
  <c r="M1101" i="11"/>
  <c r="J1103" i="11" l="1"/>
  <c r="M1102" i="11"/>
  <c r="M1103" i="11" l="1"/>
  <c r="J1104" i="11"/>
  <c r="M1104" i="11" l="1"/>
  <c r="J1105" i="11"/>
  <c r="M1105" i="11" l="1"/>
  <c r="J1106" i="11"/>
  <c r="J1107" i="11" l="1"/>
  <c r="M1106" i="11"/>
  <c r="J1108" i="11" l="1"/>
  <c r="M1107" i="11"/>
  <c r="J1109" i="11" l="1"/>
  <c r="M1108" i="11"/>
  <c r="J1110" i="11" l="1"/>
  <c r="M1109" i="11"/>
  <c r="J1111" i="11" l="1"/>
  <c r="M1110" i="11"/>
  <c r="J1112" i="11" l="1"/>
  <c r="M1111" i="11"/>
  <c r="M1112" i="11" l="1"/>
  <c r="J1113" i="11"/>
  <c r="J1114" i="11" l="1"/>
  <c r="M1113" i="11"/>
  <c r="J1115" i="11" l="1"/>
  <c r="M1114" i="11"/>
  <c r="M1115" i="11" l="1"/>
  <c r="J1116" i="11"/>
  <c r="J1117" i="11" l="1"/>
  <c r="M1116" i="11"/>
  <c r="J1118" i="11" l="1"/>
  <c r="M1117" i="11"/>
  <c r="M1118" i="11" l="1"/>
  <c r="J1119" i="11"/>
  <c r="J1120" i="11" l="1"/>
  <c r="M1119" i="11"/>
  <c r="J1121" i="11" l="1"/>
  <c r="M1120" i="11"/>
  <c r="M1121" i="11" l="1"/>
  <c r="J1122" i="11"/>
  <c r="J1123" i="11" l="1"/>
  <c r="M1122" i="11"/>
  <c r="J1124" i="11" l="1"/>
  <c r="M1123" i="11"/>
  <c r="J1125" i="11" l="1"/>
  <c r="M1124" i="11"/>
  <c r="J1126" i="11" l="1"/>
  <c r="M1125" i="11"/>
  <c r="M1126" i="11" l="1"/>
  <c r="J1127" i="11"/>
  <c r="J1128" i="11" l="1"/>
  <c r="M1127" i="11"/>
  <c r="M1128" i="11" l="1"/>
  <c r="J1129" i="11"/>
  <c r="J1130" i="11" l="1"/>
  <c r="M1129" i="11"/>
  <c r="J1131" i="11" l="1"/>
  <c r="M1130" i="11"/>
  <c r="J1132" i="11" l="1"/>
  <c r="M1131" i="11"/>
  <c r="J1133" i="11" l="1"/>
  <c r="M1132" i="11"/>
  <c r="M1133" i="11" l="1"/>
  <c r="J1134" i="11"/>
  <c r="J1135" i="11" l="1"/>
  <c r="M1134" i="11"/>
  <c r="M1135" i="11" l="1"/>
  <c r="J1136" i="11"/>
  <c r="J1137" i="11" l="1"/>
  <c r="M1136" i="11"/>
  <c r="M1137" i="11" l="1"/>
  <c r="J1138" i="11"/>
  <c r="J1139" i="11" l="1"/>
  <c r="M1138" i="11"/>
  <c r="J1140" i="11" l="1"/>
  <c r="M1139" i="11"/>
  <c r="J1141" i="11" l="1"/>
  <c r="M1140" i="11"/>
  <c r="J1142" i="11" l="1"/>
  <c r="M1141" i="11"/>
  <c r="J1143" i="11" l="1"/>
  <c r="M1142" i="11"/>
  <c r="M1143" i="11" l="1"/>
  <c r="J1144" i="11"/>
  <c r="M1144" i="11" l="1"/>
  <c r="J1145" i="11"/>
  <c r="M1145" i="11" l="1"/>
  <c r="J1146" i="11"/>
  <c r="J1147" i="11" l="1"/>
  <c r="M1146" i="11"/>
  <c r="J1148" i="11" l="1"/>
  <c r="M1147" i="11"/>
  <c r="J1149" i="11" l="1"/>
  <c r="M1148" i="11"/>
  <c r="J1150" i="11" l="1"/>
  <c r="M1149" i="11"/>
  <c r="M1150" i="11" l="1"/>
  <c r="J1151" i="11"/>
  <c r="J1152" i="11" l="1"/>
  <c r="M1151" i="11"/>
  <c r="M1152" i="11" l="1"/>
  <c r="J1153" i="11"/>
  <c r="M1153" i="11" l="1"/>
  <c r="J1154" i="11"/>
  <c r="J1155" i="11" l="1"/>
  <c r="M1154" i="11"/>
  <c r="J1156" i="11" l="1"/>
  <c r="M1155" i="11"/>
  <c r="J1157" i="11" l="1"/>
  <c r="M1156" i="11"/>
  <c r="J1158" i="11" l="1"/>
  <c r="M1157" i="11"/>
  <c r="M1158" i="11" l="1"/>
  <c r="J1159" i="11"/>
  <c r="J1160" i="11" l="1"/>
  <c r="M1159" i="11"/>
  <c r="M1160" i="11" l="1"/>
  <c r="J1161" i="11"/>
  <c r="J1162" i="11" l="1"/>
  <c r="M1161" i="11"/>
  <c r="J1163" i="11" l="1"/>
  <c r="M1162" i="11"/>
  <c r="J1164" i="11" l="1"/>
  <c r="M1163" i="11"/>
  <c r="J1165" i="11" l="1"/>
  <c r="M1164" i="11"/>
  <c r="J1166" i="11" l="1"/>
  <c r="M1165" i="11"/>
  <c r="M1166" i="11" l="1"/>
  <c r="J1167" i="11"/>
  <c r="J1168" i="11" l="1"/>
  <c r="M1167" i="11"/>
  <c r="J1169" i="11" l="1"/>
  <c r="M1168" i="11"/>
  <c r="M1169" i="11" l="1"/>
  <c r="J1170" i="11"/>
  <c r="J1171" i="11" l="1"/>
  <c r="M1170" i="11"/>
  <c r="J1172" i="11" l="1"/>
  <c r="M1171" i="11"/>
  <c r="J1173" i="11" l="1"/>
  <c r="M1172" i="11"/>
  <c r="J1174" i="11" l="1"/>
  <c r="M1173" i="11"/>
  <c r="J1175" i="11" l="1"/>
  <c r="M1174" i="11"/>
  <c r="J1176" i="11" l="1"/>
  <c r="M1175" i="11"/>
  <c r="M1176" i="11" l="1"/>
  <c r="J1177" i="11"/>
  <c r="J1178" i="11" l="1"/>
  <c r="M1177" i="11"/>
  <c r="J1179" i="11" l="1"/>
  <c r="M1178" i="11"/>
  <c r="J1180" i="11" l="1"/>
  <c r="M1179" i="11"/>
  <c r="J1181" i="11" l="1"/>
  <c r="M1180" i="11"/>
  <c r="J1182" i="11" l="1"/>
  <c r="M1181" i="11"/>
  <c r="J1183" i="11" l="1"/>
  <c r="M1182" i="11"/>
  <c r="M1183" i="11" l="1"/>
  <c r="J1184" i="11"/>
  <c r="J1185" i="11" l="1"/>
  <c r="M1184" i="11"/>
  <c r="M1185" i="11" l="1"/>
  <c r="J1186" i="11"/>
  <c r="J1187" i="11" l="1"/>
  <c r="M1186" i="11"/>
  <c r="J1188" i="11" l="1"/>
  <c r="M1187" i="11"/>
  <c r="J1189" i="11" l="1"/>
  <c r="M1188" i="11"/>
  <c r="J1190" i="11" l="1"/>
  <c r="M1189" i="11"/>
  <c r="M1190" i="11" l="1"/>
  <c r="J1191" i="11"/>
  <c r="J1192" i="11" l="1"/>
  <c r="M1191" i="11"/>
  <c r="M1192" i="11" l="1"/>
  <c r="J1193" i="11"/>
  <c r="J1194" i="11" l="1"/>
  <c r="M1193" i="11"/>
  <c r="J1195" i="11" l="1"/>
  <c r="M1194" i="11"/>
  <c r="J1196" i="11" l="1"/>
  <c r="M1195" i="11"/>
  <c r="J1197" i="11" l="1"/>
  <c r="M1196" i="11"/>
  <c r="J1198" i="11" l="1"/>
  <c r="M1197" i="11"/>
  <c r="J1199" i="11" l="1"/>
  <c r="M1198" i="11"/>
  <c r="M1199" i="11" l="1"/>
  <c r="J1200" i="11"/>
  <c r="J1201" i="11" l="1"/>
  <c r="M1200" i="11"/>
  <c r="J1202" i="11" l="1"/>
  <c r="M1201" i="11"/>
  <c r="M1202" i="11" l="1"/>
  <c r="J1203" i="11"/>
  <c r="M1203" i="11" l="1"/>
  <c r="J1204" i="11"/>
  <c r="J1205" i="11" l="1"/>
  <c r="M1204" i="11"/>
  <c r="J1206" i="11" l="1"/>
  <c r="M1205" i="11"/>
  <c r="J1207" i="11" l="1"/>
  <c r="M1206" i="11"/>
  <c r="J1208" i="11" l="1"/>
  <c r="M1207" i="11"/>
  <c r="M1208" i="11" l="1"/>
  <c r="J1209" i="11"/>
  <c r="J1210" i="11" l="1"/>
  <c r="M1209" i="11"/>
  <c r="J1211" i="11" l="1"/>
  <c r="M1210" i="11"/>
  <c r="M1211" i="11" l="1"/>
  <c r="J1212" i="11"/>
  <c r="J1213" i="11" l="1"/>
  <c r="M1212" i="11"/>
  <c r="J1214" i="11" l="1"/>
  <c r="M1213" i="11"/>
  <c r="J1215" i="11" l="1"/>
  <c r="M1214" i="11"/>
  <c r="J1216" i="11" l="1"/>
  <c r="M1215" i="11"/>
  <c r="M1216" i="11" l="1"/>
  <c r="J1217" i="11"/>
  <c r="M1217" i="11" l="1"/>
  <c r="J1218" i="11"/>
  <c r="J1219" i="11" l="1"/>
  <c r="M1218" i="11"/>
  <c r="J1220" i="11" l="1"/>
  <c r="M1219" i="11"/>
  <c r="J1221" i="11" l="1"/>
  <c r="M1220" i="11"/>
  <c r="J1222" i="11" l="1"/>
  <c r="M1221" i="11"/>
  <c r="J1223" i="11" l="1"/>
  <c r="M1222" i="11"/>
  <c r="M1223" i="11" l="1"/>
  <c r="J1224" i="11"/>
  <c r="J1225" i="11" l="1"/>
  <c r="M1224" i="11"/>
  <c r="M1225" i="11" l="1"/>
  <c r="J1226" i="11"/>
  <c r="J1227" i="11" l="1"/>
  <c r="M1226" i="11"/>
  <c r="M1227" i="11" l="1"/>
  <c r="J1228" i="11"/>
  <c r="M1228" i="11" l="1"/>
  <c r="J1229" i="11"/>
  <c r="J1230" i="11" l="1"/>
  <c r="M1229" i="11"/>
  <c r="M1230" i="11" l="1"/>
  <c r="J1231" i="11"/>
  <c r="J1232" i="11" l="1"/>
  <c r="M1231" i="11"/>
  <c r="J1233" i="11" l="1"/>
  <c r="M1232" i="11"/>
  <c r="M1233" i="11" l="1"/>
  <c r="J1234" i="11"/>
  <c r="J1235" i="11" l="1"/>
  <c r="M1234" i="11"/>
  <c r="J1236" i="11" l="1"/>
  <c r="M1235" i="11"/>
  <c r="M1236" i="11" l="1"/>
  <c r="J1237" i="11"/>
  <c r="M1237" i="11" l="1"/>
  <c r="J1238" i="11"/>
  <c r="J1239" i="11" l="1"/>
  <c r="M1238" i="11"/>
  <c r="J1240" i="11" l="1"/>
  <c r="M1239" i="11"/>
  <c r="J1241" i="11" l="1"/>
  <c r="M1240" i="11"/>
  <c r="J1242" i="11" l="1"/>
  <c r="M1241" i="11"/>
  <c r="J1243" i="11" l="1"/>
  <c r="M1242" i="11"/>
  <c r="M1243" i="11" l="1"/>
  <c r="J1244" i="11"/>
  <c r="M1244" i="11" l="1"/>
  <c r="J1245" i="11"/>
  <c r="M1245" i="11" l="1"/>
  <c r="J1246" i="11"/>
  <c r="J1247" i="11" l="1"/>
  <c r="M1246" i="11"/>
  <c r="J1248" i="11" l="1"/>
  <c r="M1247" i="11"/>
  <c r="M1248" i="11" l="1"/>
  <c r="J1249" i="11"/>
  <c r="M1249" i="11" l="1"/>
  <c r="J1250" i="11"/>
  <c r="J1251" i="11" l="1"/>
  <c r="M1250" i="11"/>
  <c r="J1252" i="11" l="1"/>
  <c r="M1251" i="11"/>
  <c r="J1253" i="11" l="1"/>
  <c r="M1252" i="11"/>
  <c r="M1253" i="11" l="1"/>
  <c r="J1254" i="11"/>
  <c r="J1255" i="11" l="1"/>
  <c r="M1254" i="11"/>
  <c r="M1255" i="11" l="1"/>
  <c r="J1256" i="11"/>
  <c r="M1256" i="11" l="1"/>
  <c r="J1257" i="11"/>
  <c r="J1258" i="11" l="1"/>
  <c r="M1257" i="11"/>
  <c r="J1259" i="11" l="1"/>
  <c r="M1258" i="11"/>
  <c r="M1259" i="11" l="1"/>
  <c r="J1260" i="11"/>
  <c r="M1260" i="11" l="1"/>
  <c r="J1261" i="11"/>
  <c r="J1262" i="11" l="1"/>
  <c r="M1261" i="11"/>
  <c r="M1262" i="11" l="1"/>
  <c r="J1263" i="11"/>
  <c r="J1264" i="11" l="1"/>
  <c r="M1263" i="11"/>
  <c r="J1265" i="11" l="1"/>
  <c r="M1264" i="11"/>
  <c r="M1265" i="11" l="1"/>
  <c r="J1266" i="11"/>
  <c r="J1267" i="11" l="1"/>
  <c r="M1266" i="11"/>
  <c r="M1267" i="11" l="1"/>
  <c r="J1268" i="11"/>
  <c r="M1268" i="11" l="1"/>
  <c r="J1269" i="11"/>
  <c r="M1269" i="11" l="1"/>
  <c r="J1270" i="11"/>
  <c r="J1271" i="11" l="1"/>
  <c r="M1270" i="11"/>
  <c r="J1272" i="11" l="1"/>
  <c r="M1271" i="11"/>
  <c r="M1272" i="11" l="1"/>
  <c r="J1273" i="11"/>
  <c r="J1274" i="11" l="1"/>
  <c r="M1273" i="11"/>
  <c r="J1275" i="11" l="1"/>
  <c r="M1274" i="11"/>
  <c r="M1275" i="11" l="1"/>
  <c r="J1276" i="11"/>
  <c r="M1276" i="11" l="1"/>
  <c r="J1277" i="11"/>
  <c r="M1277" i="11" l="1"/>
  <c r="J1278" i="11"/>
  <c r="J1279" i="11" l="1"/>
  <c r="M1278" i="11"/>
  <c r="M1279" i="11" l="1"/>
  <c r="J1280" i="11"/>
  <c r="J1281" i="11" l="1"/>
  <c r="M1280" i="11"/>
  <c r="J1282" i="11" l="1"/>
  <c r="M1281" i="11"/>
  <c r="J1283" i="11" l="1"/>
  <c r="M1282" i="11"/>
  <c r="J1284" i="11" l="1"/>
  <c r="M1283" i="11"/>
  <c r="J1285" i="11" l="1"/>
  <c r="M1284" i="11"/>
  <c r="M1285" i="11" l="1"/>
  <c r="J1286" i="11"/>
  <c r="J1287" i="11" l="1"/>
  <c r="M1286" i="11"/>
  <c r="M1287" i="11" l="1"/>
  <c r="J1288" i="11"/>
  <c r="J1289" i="11" l="1"/>
  <c r="M1288" i="11"/>
  <c r="J1290" i="11" l="1"/>
  <c r="M1289" i="11"/>
  <c r="J1291" i="11" l="1"/>
  <c r="M1290" i="11"/>
  <c r="J1292" i="11" l="1"/>
  <c r="M1291" i="11"/>
  <c r="J1293" i="11" l="1"/>
  <c r="M1292" i="11"/>
  <c r="M1293" i="11" l="1"/>
  <c r="J1294" i="11"/>
  <c r="J1295" i="11" l="1"/>
  <c r="M1294" i="11"/>
  <c r="M1295" i="11" l="1"/>
  <c r="J1296" i="11"/>
  <c r="J1297" i="11" l="1"/>
  <c r="M1296" i="11"/>
  <c r="J1298" i="11" l="1"/>
  <c r="M1297" i="11"/>
  <c r="J1299" i="11" l="1"/>
  <c r="M1298" i="11"/>
  <c r="M1299" i="11" l="1"/>
  <c r="J1300" i="11"/>
  <c r="J1301" i="11" l="1"/>
  <c r="M1300" i="11"/>
  <c r="M1301" i="11" l="1"/>
  <c r="J1302" i="11"/>
  <c r="J1303" i="11" l="1"/>
  <c r="M1302" i="11"/>
  <c r="M1303" i="11" l="1"/>
  <c r="J1304" i="11"/>
  <c r="J1305" i="11" l="1"/>
  <c r="M1304" i="11"/>
  <c r="M1305" i="11" l="1"/>
  <c r="J1306" i="11"/>
  <c r="J1307" i="11" l="1"/>
  <c r="M1306" i="11"/>
  <c r="J1308" i="11" l="1"/>
  <c r="M1307" i="11"/>
  <c r="J1309" i="11" l="1"/>
  <c r="M1308" i="11"/>
  <c r="M1309" i="11" l="1"/>
  <c r="J1310" i="11"/>
  <c r="J1311" i="11" l="1"/>
  <c r="M1310" i="11"/>
  <c r="M1311" i="11" l="1"/>
  <c r="J1312" i="11"/>
  <c r="J1313" i="11" l="1"/>
  <c r="M1312" i="11"/>
  <c r="M1313" i="11" l="1"/>
  <c r="J1314" i="11"/>
  <c r="J1315" i="11" l="1"/>
  <c r="M1314" i="11"/>
  <c r="J1316" i="11" l="1"/>
  <c r="M1315" i="11"/>
  <c r="J1317" i="11" l="1"/>
  <c r="M1316" i="11"/>
  <c r="M1317" i="11" l="1"/>
  <c r="J1318" i="11"/>
  <c r="J1319" i="11" l="1"/>
  <c r="M1318" i="11"/>
  <c r="M1319" i="11" l="1"/>
  <c r="J1320" i="11"/>
  <c r="J1321" i="11" l="1"/>
  <c r="M1320" i="11"/>
  <c r="M1321" i="11" l="1"/>
  <c r="J1322" i="11"/>
  <c r="J1323" i="11" l="1"/>
  <c r="M1322" i="11"/>
  <c r="M1323" i="11" l="1"/>
  <c r="J1324" i="11"/>
  <c r="J1325" i="11" l="1"/>
  <c r="M1324" i="11"/>
  <c r="M1325" i="11" l="1"/>
  <c r="J1326" i="11"/>
  <c r="J1327" i="11" l="1"/>
  <c r="M1326" i="11"/>
  <c r="M1327" i="11" l="1"/>
  <c r="J1328" i="11"/>
  <c r="M1328" i="11" l="1"/>
  <c r="J1329" i="11"/>
  <c r="M1329" i="11" l="1"/>
  <c r="J1330" i="11"/>
  <c r="J1331" i="11" l="1"/>
  <c r="M1330" i="11"/>
  <c r="J1332" i="11" l="1"/>
  <c r="M1331" i="11"/>
  <c r="J1333" i="11" l="1"/>
  <c r="M1332" i="11"/>
  <c r="M1333" i="11" l="1"/>
  <c r="J1334" i="11"/>
  <c r="J1335" i="11" l="1"/>
  <c r="M1334" i="11"/>
  <c r="M1335" i="11" l="1"/>
  <c r="J1336" i="11"/>
  <c r="M1336" i="11" l="1"/>
  <c r="J1337" i="11"/>
  <c r="M1337" i="11" l="1"/>
  <c r="J1338" i="11"/>
  <c r="J1339" i="11" l="1"/>
  <c r="M1338" i="11"/>
  <c r="M1339" i="11" l="1"/>
  <c r="J1340" i="11"/>
  <c r="J1341" i="11" l="1"/>
  <c r="M1340" i="11"/>
  <c r="M1341" i="11" l="1"/>
  <c r="J1342" i="11"/>
  <c r="J1343" i="11" l="1"/>
  <c r="M1342" i="11"/>
  <c r="M1343" i="11" l="1"/>
  <c r="J1344" i="11"/>
  <c r="J1345" i="11" l="1"/>
  <c r="M1344" i="11"/>
  <c r="M1345" i="11" l="1"/>
  <c r="J1346" i="11"/>
  <c r="J1347" i="11" l="1"/>
  <c r="M1346" i="11"/>
  <c r="J1348" i="11" l="1"/>
  <c r="M1347" i="11"/>
  <c r="J1349" i="11" l="1"/>
  <c r="M1348" i="11"/>
  <c r="M1349" i="11" l="1"/>
  <c r="J1350" i="11"/>
  <c r="J1351" i="11" l="1"/>
  <c r="M1350" i="11"/>
  <c r="M1351" i="11" l="1"/>
  <c r="J1352" i="11"/>
  <c r="J1353" i="11" l="1"/>
  <c r="M1352" i="11"/>
  <c r="J1354" i="11" l="1"/>
  <c r="M1353" i="11"/>
  <c r="J1355" i="11" l="1"/>
  <c r="M1354" i="11"/>
  <c r="J1356" i="11" l="1"/>
  <c r="M1355" i="11"/>
  <c r="J1357" i="11" l="1"/>
  <c r="M1356" i="11"/>
  <c r="M1357" i="11" l="1"/>
  <c r="J1358" i="11"/>
  <c r="J1359" i="11" l="1"/>
  <c r="M1358" i="11"/>
  <c r="M1359" i="11" l="1"/>
  <c r="J1360" i="11"/>
  <c r="M1360" i="11" l="1"/>
  <c r="J1361" i="11"/>
  <c r="M1361" i="11" l="1"/>
  <c r="J1362" i="11"/>
  <c r="J1363" i="11" l="1"/>
  <c r="M1362" i="11"/>
  <c r="M1363" i="11" l="1"/>
  <c r="J1364" i="11"/>
  <c r="J1365" i="11" l="1"/>
  <c r="M1364" i="11"/>
  <c r="M1365" i="11" l="1"/>
  <c r="J1366" i="11"/>
  <c r="J1367" i="11" l="1"/>
  <c r="M1366" i="11"/>
  <c r="M1367" i="11" l="1"/>
  <c r="J1368" i="11"/>
  <c r="J1369" i="11" l="1"/>
  <c r="M1368" i="11"/>
  <c r="M1369" i="11" l="1"/>
  <c r="J1370" i="11"/>
  <c r="J1371" i="11" l="1"/>
  <c r="M1370" i="11"/>
  <c r="M1371" i="11" l="1"/>
  <c r="J1372" i="11"/>
  <c r="J1373" i="11" l="1"/>
  <c r="M1372" i="11"/>
  <c r="M1373" i="11" l="1"/>
  <c r="J1374" i="11"/>
  <c r="J1375" i="11" l="1"/>
  <c r="M1374" i="11"/>
  <c r="M1375" i="11" l="1"/>
  <c r="J1376" i="11"/>
  <c r="J1377" i="11" l="1"/>
  <c r="M1376" i="11"/>
  <c r="M1377" i="11" l="1"/>
  <c r="J1378" i="11"/>
  <c r="J1379" i="11" l="1"/>
  <c r="M1378" i="11"/>
  <c r="J1380" i="11" l="1"/>
  <c r="M1379" i="11"/>
  <c r="J1381" i="11" l="1"/>
  <c r="M1380" i="11"/>
  <c r="M1381" i="11" l="1"/>
  <c r="J1382" i="11"/>
  <c r="J1383" i="11" l="1"/>
  <c r="M1382" i="11"/>
  <c r="M1383" i="11" l="1"/>
  <c r="J1384" i="11"/>
  <c r="J1385" i="11" l="1"/>
  <c r="M1384" i="11"/>
  <c r="M1385" i="11" l="1"/>
  <c r="J1386" i="11"/>
  <c r="J1387" i="11" l="1"/>
  <c r="M1386" i="11"/>
  <c r="M1387" i="11" l="1"/>
  <c r="J1388" i="11"/>
  <c r="J1389" i="11" l="1"/>
  <c r="M1388" i="11"/>
  <c r="M1389" i="11" l="1"/>
  <c r="J1390" i="11"/>
  <c r="J1391" i="11" l="1"/>
  <c r="M1390" i="11"/>
  <c r="M1391" i="11" l="1"/>
  <c r="J1392" i="11"/>
  <c r="J1393" i="11" l="1"/>
  <c r="M1392" i="11"/>
  <c r="M1393" i="11" l="1"/>
  <c r="J1394" i="11"/>
  <c r="J1395" i="11" l="1"/>
  <c r="M1394" i="11"/>
  <c r="J1396" i="11" l="1"/>
  <c r="M1395" i="11"/>
  <c r="J1397" i="11" l="1"/>
  <c r="M1396" i="11"/>
  <c r="M1397" i="11" l="1"/>
  <c r="J1398" i="11"/>
  <c r="J1399" i="11" l="1"/>
  <c r="M1398" i="11"/>
  <c r="M1399" i="11" l="1"/>
  <c r="J1400" i="11"/>
  <c r="J1401" i="11" l="1"/>
  <c r="M1400" i="11"/>
  <c r="M1401" i="11" l="1"/>
  <c r="J1402" i="11"/>
  <c r="J1403" i="11" l="1"/>
  <c r="M1402" i="11"/>
  <c r="M1403" i="11" l="1"/>
  <c r="J1404" i="11"/>
  <c r="J1405" i="11" l="1"/>
  <c r="M1404" i="11"/>
  <c r="M1405" i="11" l="1"/>
  <c r="J1406" i="11"/>
  <c r="J1407" i="11" l="1"/>
  <c r="M1406" i="11"/>
  <c r="M1407" i="11" l="1"/>
  <c r="J1408" i="11"/>
  <c r="J1409" i="11" l="1"/>
  <c r="M1408" i="11"/>
  <c r="M1409" i="11" l="1"/>
  <c r="J1410" i="11"/>
  <c r="J1411" i="11" l="1"/>
  <c r="M1410" i="11"/>
  <c r="J1412" i="11" l="1"/>
  <c r="M1411" i="11"/>
  <c r="J1413" i="11" l="1"/>
  <c r="M1412" i="11"/>
  <c r="M1413" i="11" l="1"/>
  <c r="J1414" i="11"/>
  <c r="J1415" i="11" l="1"/>
  <c r="M1414" i="11"/>
  <c r="M1415" i="11" l="1"/>
  <c r="J1416" i="11"/>
  <c r="M1416" i="11" l="1"/>
  <c r="J1417" i="11"/>
  <c r="J1418" i="11" l="1"/>
  <c r="M1417" i="11"/>
  <c r="J1419" i="11" l="1"/>
  <c r="M1418" i="11"/>
  <c r="J1420" i="11" l="1"/>
  <c r="M1419" i="11"/>
  <c r="J1421" i="11" l="1"/>
  <c r="M1420" i="11"/>
  <c r="M1421" i="11" l="1"/>
  <c r="J1422" i="11"/>
  <c r="J1423" i="11" l="1"/>
  <c r="M1422" i="11"/>
  <c r="M1423" i="11" l="1"/>
  <c r="J1424" i="11"/>
  <c r="J1425" i="11" l="1"/>
  <c r="M1424" i="11"/>
  <c r="M1425" i="11" l="1"/>
  <c r="J1426" i="11"/>
  <c r="J1427" i="11" l="1"/>
  <c r="M1426" i="11"/>
  <c r="M1427" i="11" l="1"/>
  <c r="J1428" i="11"/>
  <c r="J1429" i="11" l="1"/>
  <c r="M1428" i="11"/>
  <c r="M1429" i="11" l="1"/>
  <c r="J1430" i="11"/>
  <c r="J1431" i="11" l="1"/>
  <c r="M1430" i="11"/>
  <c r="M1431" i="11" l="1"/>
  <c r="J1432" i="11"/>
  <c r="J1433" i="11" l="1"/>
  <c r="M1432" i="11"/>
  <c r="M1433" i="11" l="1"/>
  <c r="J1434" i="11"/>
  <c r="J1435" i="11" l="1"/>
  <c r="M1434" i="11"/>
  <c r="J1436" i="11" l="1"/>
  <c r="M1435" i="11"/>
  <c r="J1437" i="11" l="1"/>
  <c r="M1436" i="11"/>
  <c r="M1437" i="11" l="1"/>
  <c r="J1438" i="11"/>
  <c r="J1439" i="11" l="1"/>
  <c r="M1438" i="11"/>
  <c r="M1439" i="11" l="1"/>
  <c r="J1440" i="11"/>
  <c r="J1441" i="11" l="1"/>
  <c r="M1440" i="11"/>
  <c r="M1441" i="11" l="1"/>
  <c r="J1442" i="11"/>
  <c r="J1443" i="11" l="1"/>
  <c r="M1442" i="11"/>
  <c r="J1444" i="11" l="1"/>
  <c r="M1443" i="11"/>
  <c r="J1445" i="11" l="1"/>
  <c r="M1444" i="11"/>
  <c r="M1445" i="11" l="1"/>
  <c r="J1446" i="11"/>
  <c r="J1447" i="11" l="1"/>
  <c r="M1446" i="11"/>
  <c r="M1447" i="11" l="1"/>
  <c r="J1448" i="11"/>
  <c r="J1449" i="11" l="1"/>
  <c r="M1448" i="11"/>
  <c r="M1449" i="11" l="1"/>
  <c r="J1450" i="11"/>
  <c r="J1451" i="11" l="1"/>
  <c r="M1450" i="11"/>
  <c r="M1451" i="11" l="1"/>
  <c r="J1452" i="11"/>
  <c r="J1453" i="11" l="1"/>
  <c r="M1452" i="11"/>
  <c r="M1453" i="11" l="1"/>
  <c r="J1454" i="11"/>
  <c r="J1455" i="11" l="1"/>
  <c r="M1454" i="11"/>
  <c r="M1455" i="11" l="1"/>
  <c r="J1456" i="11"/>
  <c r="M1456" i="11" l="1"/>
  <c r="J1457" i="11"/>
  <c r="M1457" i="11" l="1"/>
  <c r="J1458" i="11"/>
  <c r="J1459" i="11" l="1"/>
  <c r="M1458" i="11"/>
  <c r="J1460" i="11" l="1"/>
  <c r="M1459" i="11"/>
  <c r="J1461" i="11" l="1"/>
  <c r="M1460" i="11"/>
  <c r="M1461" i="11" l="1"/>
  <c r="J1462" i="11"/>
  <c r="J1463" i="11" l="1"/>
  <c r="M1462" i="11"/>
  <c r="M1463" i="11" l="1"/>
  <c r="J1464" i="11"/>
  <c r="M1464" i="11" l="1"/>
  <c r="J1465" i="11"/>
  <c r="M1465" i="11" l="1"/>
  <c r="J1466" i="11"/>
  <c r="J1467" i="11" l="1"/>
  <c r="M1466" i="11"/>
  <c r="M1467" i="11" l="1"/>
  <c r="J1468" i="11"/>
  <c r="J1469" i="11" l="1"/>
  <c r="M1468" i="11"/>
  <c r="M1469" i="11" l="1"/>
  <c r="J1470" i="11"/>
  <c r="J1471" i="11" l="1"/>
  <c r="M1470" i="11"/>
  <c r="M1471" i="11" l="1"/>
  <c r="J1472" i="11"/>
  <c r="J1473" i="11" l="1"/>
  <c r="M1472" i="11"/>
  <c r="M1473" i="11" l="1"/>
  <c r="J1474" i="11"/>
  <c r="J1475" i="11" l="1"/>
  <c r="M1474" i="11"/>
  <c r="J1476" i="11" l="1"/>
  <c r="M1475" i="11"/>
  <c r="J1477" i="11" l="1"/>
  <c r="M1476" i="11"/>
  <c r="M1477" i="11" l="1"/>
  <c r="J1478" i="11"/>
  <c r="J1479" i="11" l="1"/>
  <c r="M1478" i="11"/>
  <c r="M1479" i="11" l="1"/>
  <c r="J1480" i="11"/>
  <c r="J1481" i="11" l="1"/>
  <c r="M1480" i="11"/>
  <c r="J1482" i="11" l="1"/>
  <c r="M1481" i="11"/>
  <c r="J1483" i="11" l="1"/>
  <c r="M1482" i="11"/>
  <c r="M1483" i="11" l="1"/>
  <c r="J1484" i="11"/>
  <c r="J1485" i="11" l="1"/>
  <c r="M1484" i="11"/>
  <c r="M1485" i="11" l="1"/>
  <c r="J1486" i="11"/>
  <c r="J1487" i="11" l="1"/>
  <c r="M1486" i="11"/>
  <c r="M1487" i="11" l="1"/>
  <c r="J1488" i="11"/>
  <c r="J1489" i="11" l="1"/>
  <c r="M1488" i="11"/>
  <c r="M1489" i="11" l="1"/>
  <c r="J1490" i="11"/>
  <c r="J1491" i="11" l="1"/>
  <c r="M1490" i="11"/>
  <c r="M1491" i="11" l="1"/>
  <c r="J1492" i="11"/>
  <c r="J1493" i="11" l="1"/>
  <c r="M1492" i="11"/>
  <c r="M1493" i="11" l="1"/>
  <c r="J1494" i="11"/>
  <c r="J1495" i="11" l="1"/>
  <c r="M1494" i="11"/>
  <c r="M1495" i="11" l="1"/>
  <c r="J1496" i="11"/>
  <c r="J1497" i="11" l="1"/>
  <c r="M1496" i="11"/>
  <c r="J1498" i="11" l="1"/>
  <c r="M1497" i="11"/>
  <c r="J1499" i="11" l="1"/>
  <c r="M1498" i="11"/>
  <c r="J1500" i="11" l="1"/>
  <c r="M1499" i="11"/>
  <c r="J1501" i="11" l="1"/>
  <c r="M1500" i="11"/>
  <c r="M1501" i="11" l="1"/>
  <c r="J1502" i="11"/>
  <c r="J1503" i="11" l="1"/>
  <c r="M1502" i="11"/>
  <c r="M1503" i="11" l="1"/>
  <c r="J1504" i="11"/>
  <c r="J1505" i="11" l="1"/>
  <c r="M1504" i="11"/>
  <c r="J1506" i="11" l="1"/>
  <c r="M1505" i="11"/>
  <c r="J1507" i="11" l="1"/>
  <c r="M1506" i="11"/>
  <c r="M1507" i="11" l="1"/>
  <c r="J1508" i="11"/>
  <c r="F3" i="11" s="1"/>
  <c r="M1508" i="11" l="1"/>
  <c r="M5" i="11"/>
  <c r="N486" i="11"/>
  <c r="N1481" i="11"/>
  <c r="N9" i="11"/>
  <c r="N75" i="11"/>
  <c r="N1160" i="11"/>
  <c r="N1229" i="11"/>
  <c r="N1180" i="11"/>
  <c r="N1363" i="11"/>
  <c r="N603" i="11"/>
  <c r="N1255" i="11"/>
  <c r="N1466" i="11"/>
  <c r="N1262" i="11"/>
  <c r="N239" i="11"/>
  <c r="N1458" i="11"/>
  <c r="N464" i="11"/>
  <c r="N64" i="11"/>
  <c r="N1225" i="11"/>
  <c r="N1389" i="11"/>
  <c r="O1225" i="11" l="1"/>
  <c r="Q1225" i="11" s="1"/>
  <c r="R1225" i="11" l="1"/>
  <c r="V1225" i="11"/>
  <c r="S1225" i="11"/>
  <c r="W1225" i="11"/>
  <c r="T1225" i="11"/>
  <c r="O1180" i="11" l="1"/>
  <c r="Q1180" i="11" s="1"/>
  <c r="V1180" i="11" l="1"/>
  <c r="R1180" i="11"/>
  <c r="S1180" i="11"/>
  <c r="T1180" i="11"/>
  <c r="W1180" i="11"/>
  <c r="O1160" i="11" l="1"/>
  <c r="Q1160" i="11" s="1"/>
  <c r="S1160" i="11" l="1"/>
  <c r="V1160" i="11"/>
  <c r="W1160" i="11"/>
  <c r="R1160" i="11"/>
  <c r="T1160" i="11"/>
  <c r="O1466" i="11" l="1"/>
  <c r="Q1466" i="11" s="1"/>
  <c r="T1466" i="11" l="1"/>
  <c r="W1466" i="11"/>
  <c r="S1466" i="11"/>
  <c r="V1466" i="11"/>
  <c r="R1466" i="11"/>
  <c r="O603" i="11" l="1"/>
  <c r="Q603" i="11" s="1"/>
  <c r="V603" i="11" l="1"/>
  <c r="W603" i="11"/>
  <c r="R603" i="11"/>
  <c r="T603" i="11"/>
  <c r="S603" i="11"/>
  <c r="O239" i="11" l="1"/>
  <c r="Q239" i="11" s="1"/>
  <c r="T239" i="11" l="1"/>
  <c r="W239" i="11"/>
  <c r="S239" i="11"/>
  <c r="R239" i="11"/>
  <c r="V239" i="11"/>
  <c r="O1481" i="11" l="1"/>
  <c r="Q1481" i="11" s="1"/>
  <c r="S1481" i="11" l="1"/>
  <c r="V1481" i="11"/>
  <c r="T1481" i="11"/>
  <c r="W1481" i="11"/>
  <c r="R1481" i="11"/>
  <c r="O464" i="11" l="1"/>
  <c r="Q464" i="11" s="1"/>
  <c r="V464" i="11" l="1"/>
  <c r="S464" i="11"/>
  <c r="T464" i="11"/>
  <c r="W464" i="11"/>
  <c r="R464" i="11"/>
  <c r="O486" i="11" l="1"/>
  <c r="Q486" i="11" s="1"/>
  <c r="V486" i="11" l="1"/>
  <c r="T486" i="11"/>
  <c r="W486" i="11"/>
  <c r="S486" i="11"/>
  <c r="R486" i="11"/>
  <c r="N634" i="11"/>
  <c r="N812" i="11"/>
  <c r="N196" i="11"/>
  <c r="N281" i="11"/>
  <c r="N21" i="11"/>
  <c r="N535" i="11"/>
  <c r="N920" i="11"/>
  <c r="N1364" i="11"/>
  <c r="N814" i="11"/>
  <c r="N289" i="11"/>
  <c r="N345" i="11"/>
  <c r="N128" i="11"/>
  <c r="N1267" i="11"/>
  <c r="N1080" i="11"/>
  <c r="N619" i="11"/>
  <c r="N371" i="11"/>
  <c r="N135" i="11"/>
  <c r="N360" i="11"/>
  <c r="N146" i="11"/>
  <c r="N1403" i="11"/>
  <c r="N390" i="11"/>
  <c r="N700" i="11"/>
  <c r="N1246" i="11"/>
  <c r="N78" i="11"/>
  <c r="N1123" i="11"/>
  <c r="N1394" i="11"/>
  <c r="N831" i="11"/>
  <c r="N68" i="11"/>
  <c r="N992" i="11"/>
  <c r="N188" i="11"/>
  <c r="N354" i="11"/>
  <c r="N261" i="11"/>
  <c r="N171" i="11"/>
  <c r="N529" i="11"/>
  <c r="N483" i="11"/>
  <c r="N697" i="11"/>
  <c r="N569" i="11"/>
  <c r="N752" i="11"/>
  <c r="N1308" i="11"/>
  <c r="N661" i="11"/>
  <c r="N1161" i="11"/>
  <c r="N1197" i="11"/>
  <c r="N84" i="11"/>
  <c r="N278" i="11"/>
  <c r="N1163" i="11"/>
  <c r="N240" i="11"/>
  <c r="N1480" i="11"/>
  <c r="N953" i="11"/>
  <c r="N273" i="11"/>
  <c r="N357" i="11"/>
  <c r="N260" i="11"/>
  <c r="N871" i="11"/>
  <c r="N91" i="11"/>
  <c r="N781" i="11"/>
  <c r="N852" i="11"/>
  <c r="N1102" i="11"/>
  <c r="N127" i="11"/>
  <c r="N1067" i="11"/>
  <c r="N1355" i="11"/>
  <c r="N642" i="11"/>
  <c r="N175" i="11"/>
  <c r="N742" i="11"/>
  <c r="N1292" i="11"/>
  <c r="N1017" i="11"/>
  <c r="N156" i="11"/>
  <c r="N899" i="11"/>
  <c r="N868" i="11"/>
  <c r="N1451" i="11"/>
  <c r="N1112" i="11"/>
  <c r="N134" i="11"/>
  <c r="N112" i="11"/>
  <c r="N1097" i="11"/>
  <c r="N208" i="11"/>
  <c r="N1341" i="11"/>
  <c r="N108" i="11"/>
  <c r="N30" i="11"/>
  <c r="N123" i="11"/>
  <c r="N138" i="11"/>
  <c r="N238" i="11"/>
  <c r="N998" i="11"/>
  <c r="N1258" i="11"/>
  <c r="N367" i="11"/>
  <c r="N1269" i="11"/>
  <c r="N1316" i="11"/>
  <c r="N663" i="11"/>
  <c r="N883" i="11"/>
  <c r="N440" i="11"/>
  <c r="N88" i="11"/>
  <c r="N1147" i="11"/>
  <c r="N783" i="11"/>
  <c r="N1122" i="11"/>
  <c r="N82" i="11"/>
  <c r="N256" i="11"/>
  <c r="N1003" i="11"/>
  <c r="N1140" i="11"/>
  <c r="N672" i="11"/>
  <c r="N150" i="11"/>
  <c r="N653" i="11"/>
  <c r="N439" i="11"/>
  <c r="N410" i="11"/>
  <c r="N487" i="11"/>
  <c r="N1169" i="11"/>
  <c r="N749" i="11"/>
  <c r="N189" i="11"/>
  <c r="N1266" i="11"/>
  <c r="N734" i="11"/>
  <c r="N793" i="11"/>
  <c r="N536" i="11"/>
  <c r="N981" i="11"/>
  <c r="N1231" i="11"/>
  <c r="N1440" i="11"/>
  <c r="N158" i="11"/>
  <c r="N1435" i="11"/>
  <c r="N1276" i="11"/>
  <c r="N1325" i="11"/>
  <c r="N827" i="11"/>
  <c r="N1134" i="11"/>
  <c r="N824" i="11"/>
  <c r="N555" i="11"/>
  <c r="N541" i="11"/>
  <c r="N834" i="11"/>
  <c r="N466" i="11"/>
  <c r="N1406" i="11"/>
  <c r="N1456" i="11"/>
  <c r="N732" i="11"/>
  <c r="N204" i="11"/>
  <c r="N1257" i="11"/>
  <c r="N876" i="11"/>
  <c r="N1113" i="11"/>
  <c r="N1247" i="11"/>
  <c r="N978" i="11"/>
  <c r="N946" i="11"/>
  <c r="N414" i="11"/>
  <c r="N1453" i="11"/>
  <c r="N1300" i="11"/>
  <c r="N1357" i="11"/>
  <c r="N545" i="11"/>
  <c r="N401" i="11"/>
  <c r="N294" i="11"/>
  <c r="N298" i="11"/>
  <c r="N1299" i="11"/>
  <c r="N1029" i="11"/>
  <c r="N242" i="11"/>
  <c r="N983" i="11"/>
  <c r="N1347" i="11"/>
  <c r="N1058" i="11"/>
  <c r="N1226" i="11"/>
  <c r="N1501" i="11"/>
  <c r="N754" i="11"/>
  <c r="N296" i="11"/>
  <c r="N1467" i="11"/>
  <c r="N1115" i="11"/>
  <c r="N142" i="11"/>
  <c r="N771" i="11"/>
  <c r="N26" i="11"/>
  <c r="N1492" i="11"/>
  <c r="N1184" i="11"/>
  <c r="N490" i="11"/>
  <c r="N731" i="11"/>
  <c r="N778" i="11"/>
  <c r="N417" i="11"/>
  <c r="N623" i="11"/>
  <c r="N610" i="11"/>
  <c r="N343" i="11"/>
  <c r="N125" i="11"/>
  <c r="N433" i="11"/>
  <c r="N929" i="11"/>
  <c r="N1460" i="11"/>
  <c r="N386" i="11"/>
  <c r="N1506" i="11"/>
  <c r="N203" i="11"/>
  <c r="N747" i="11"/>
  <c r="N1053" i="11"/>
  <c r="N1498" i="11"/>
  <c r="N696" i="11"/>
  <c r="N768" i="11"/>
  <c r="N454" i="11"/>
  <c r="N1429" i="11"/>
  <c r="N1362" i="11"/>
  <c r="N352" i="11"/>
  <c r="N224" i="11"/>
  <c r="N588" i="11"/>
  <c r="N775" i="11"/>
  <c r="N1321" i="11"/>
  <c r="N1073" i="11"/>
  <c r="N1416" i="11"/>
  <c r="N205" i="11"/>
  <c r="N819" i="11"/>
  <c r="N686" i="11"/>
  <c r="N94" i="11"/>
  <c r="N1038" i="11"/>
  <c r="N733" i="11"/>
  <c r="N1285" i="11"/>
  <c r="N1137" i="11"/>
  <c r="N860" i="11"/>
  <c r="N1158" i="11"/>
  <c r="N1352" i="11"/>
  <c r="N789" i="11"/>
  <c r="N1168" i="11"/>
  <c r="N1030" i="11"/>
  <c r="N993" i="11"/>
  <c r="N451" i="11"/>
  <c r="N1323" i="11"/>
  <c r="N950" i="11"/>
  <c r="N73" i="11"/>
  <c r="N674" i="11"/>
  <c r="N562" i="11"/>
  <c r="N1178" i="11"/>
  <c r="N1392" i="11"/>
  <c r="N746" i="11"/>
  <c r="N1056" i="11"/>
  <c r="N405" i="11"/>
  <c r="N618" i="11"/>
  <c r="N595" i="11"/>
  <c r="N1189" i="11"/>
  <c r="N1494" i="11"/>
  <c r="N1175" i="11"/>
  <c r="N770" i="11"/>
  <c r="N502" i="11"/>
  <c r="N1254" i="11"/>
  <c r="N227" i="11"/>
  <c r="N1054" i="11"/>
  <c r="N774" i="11"/>
  <c r="N351" i="11"/>
  <c r="N1010" i="11"/>
  <c r="N489" i="11"/>
  <c r="N1087" i="11"/>
  <c r="N12" i="11"/>
  <c r="N823" i="11"/>
  <c r="N820" i="11"/>
  <c r="N162" i="11"/>
  <c r="N1022" i="11"/>
  <c r="N678" i="11"/>
  <c r="N864" i="11"/>
  <c r="N93" i="11"/>
  <c r="N34" i="11"/>
  <c r="N568" i="11"/>
  <c r="N1303" i="11"/>
  <c r="N1131" i="11"/>
  <c r="N129" i="11"/>
  <c r="N550" i="11"/>
  <c r="N484" i="11"/>
  <c r="N1436" i="11"/>
  <c r="N347" i="11"/>
  <c r="N519" i="11"/>
  <c r="N60" i="11"/>
  <c r="N1153" i="11"/>
  <c r="N688" i="11"/>
  <c r="N898" i="11"/>
  <c r="N1109" i="11"/>
  <c r="N337" i="11"/>
  <c r="N951" i="11"/>
  <c r="N382" i="11"/>
  <c r="N1177" i="11"/>
  <c r="N602" i="11"/>
  <c r="N104" i="11"/>
  <c r="N1081" i="11"/>
  <c r="N213" i="11"/>
  <c r="N161" i="11"/>
  <c r="N1213" i="11"/>
  <c r="N757" i="11"/>
  <c r="N1505" i="11"/>
  <c r="N450" i="11"/>
  <c r="N1297" i="11"/>
  <c r="N925" i="11"/>
  <c r="N1450" i="11"/>
  <c r="N118" i="11"/>
  <c r="N297" i="11"/>
  <c r="N87" i="11"/>
  <c r="N304" i="11"/>
  <c r="N1290" i="11"/>
  <c r="N1002" i="11"/>
  <c r="N1404" i="11"/>
  <c r="N1382" i="11"/>
  <c r="N853" i="11"/>
  <c r="N250" i="11"/>
  <c r="N147" i="11"/>
  <c r="N776" i="11"/>
  <c r="N1375" i="11"/>
  <c r="N353" i="11"/>
  <c r="N1212" i="11"/>
  <c r="N963" i="11"/>
  <c r="N641" i="11"/>
  <c r="N100" i="11"/>
  <c r="N632" i="11"/>
  <c r="N531" i="11"/>
  <c r="N1294" i="11"/>
  <c r="N969" i="11"/>
  <c r="N191" i="11"/>
  <c r="N249" i="11"/>
  <c r="N473" i="11"/>
  <c r="N195" i="11"/>
  <c r="N43" i="11"/>
  <c r="N613" i="11"/>
  <c r="N1055" i="11"/>
  <c r="N306" i="11"/>
  <c r="N736" i="11"/>
  <c r="N1070" i="11"/>
  <c r="N1281" i="11"/>
  <c r="N1149" i="11"/>
  <c r="N1289" i="11"/>
  <c r="N922" i="11"/>
  <c r="N968" i="11"/>
  <c r="N49" i="11"/>
  <c r="N438" i="11"/>
  <c r="N154" i="11"/>
  <c r="N1238" i="11"/>
  <c r="N193" i="11"/>
  <c r="N1103" i="11"/>
  <c r="N336" i="11"/>
  <c r="N1445" i="11"/>
  <c r="N748" i="11"/>
  <c r="N1086" i="11"/>
  <c r="N1489" i="11"/>
  <c r="N155" i="11"/>
  <c r="N276" i="11"/>
  <c r="N109" i="11"/>
  <c r="N313" i="11"/>
  <c r="N582" i="11"/>
  <c r="N479" i="11"/>
  <c r="N1170" i="11"/>
  <c r="N182" i="11"/>
  <c r="N232" i="11"/>
  <c r="N89" i="11"/>
  <c r="N1261" i="11"/>
  <c r="N579" i="11"/>
  <c r="N149" i="11"/>
  <c r="N856" i="11"/>
  <c r="N211" i="11"/>
  <c r="N685" i="11"/>
  <c r="N557" i="11"/>
  <c r="N875" i="11"/>
  <c r="N35" i="11"/>
  <c r="N52" i="11"/>
  <c r="N1415" i="11"/>
  <c r="N570" i="11"/>
  <c r="N845" i="11"/>
  <c r="N724" i="11"/>
  <c r="N1217" i="11"/>
  <c r="N1474" i="11"/>
  <c r="N1089" i="11"/>
  <c r="N930" i="11"/>
  <c r="N363" i="11"/>
  <c r="N1288" i="11"/>
  <c r="N1216" i="11"/>
  <c r="N912" i="11"/>
  <c r="N921" i="11"/>
  <c r="N1337" i="11"/>
  <c r="N286" i="11"/>
  <c r="N667" i="11"/>
  <c r="N928" i="11"/>
  <c r="N1320" i="11"/>
  <c r="N194" i="11"/>
  <c r="N231" i="11"/>
  <c r="N650" i="11"/>
  <c r="N403" i="11"/>
  <c r="N620" i="11"/>
  <c r="N1265" i="11"/>
  <c r="N1427" i="11"/>
  <c r="N1183" i="11"/>
  <c r="N839" i="11"/>
  <c r="N420" i="11"/>
  <c r="N46" i="11"/>
  <c r="N1282" i="11"/>
  <c r="N773" i="11"/>
  <c r="N1100" i="11"/>
  <c r="N581" i="11"/>
  <c r="N723" i="11"/>
  <c r="N1027" i="11"/>
  <c r="N515" i="11"/>
  <c r="N245" i="11"/>
  <c r="N475" i="11"/>
  <c r="N1042" i="11"/>
  <c r="N427" i="11"/>
  <c r="N551" i="11"/>
  <c r="N1482" i="11"/>
  <c r="N1398" i="11"/>
  <c r="N809" i="11"/>
  <c r="N609" i="11"/>
  <c r="N1052" i="11"/>
  <c r="N415" i="11"/>
  <c r="N1408" i="11"/>
  <c r="N1420" i="11"/>
  <c r="N209" i="11"/>
  <c r="N1198" i="11"/>
  <c r="N1240" i="11"/>
  <c r="N285" i="11"/>
  <c r="N1156" i="11"/>
  <c r="N485" i="11"/>
  <c r="N576" i="11"/>
  <c r="N735" i="11"/>
  <c r="N225" i="11"/>
  <c r="N851" i="11"/>
  <c r="N918" i="11"/>
  <c r="N869" i="11"/>
  <c r="N593" i="11"/>
  <c r="N1335" i="11"/>
  <c r="N38" i="11"/>
  <c r="N462" i="11"/>
  <c r="N927" i="11"/>
  <c r="N1485" i="11"/>
  <c r="N826" i="11"/>
  <c r="N886" i="11"/>
  <c r="N944" i="11"/>
  <c r="N379" i="11"/>
  <c r="N1148" i="11"/>
  <c r="N786" i="11"/>
  <c r="N1499" i="11"/>
  <c r="N1310" i="11"/>
  <c r="N1242" i="11"/>
  <c r="N1490" i="11"/>
  <c r="N29" i="11"/>
  <c r="N458" i="11"/>
  <c r="N692" i="11"/>
  <c r="N716" i="11"/>
  <c r="N707" i="11"/>
  <c r="N532" i="11"/>
  <c r="N1040" i="11"/>
  <c r="N1367" i="11"/>
  <c r="N76" i="11"/>
  <c r="N1469" i="11"/>
  <c r="N163" i="11"/>
  <c r="N1142" i="11"/>
  <c r="N1446" i="11"/>
  <c r="N216" i="11"/>
  <c r="N727" i="11"/>
  <c r="N214" i="11"/>
  <c r="N538" i="11"/>
  <c r="N1311" i="11"/>
  <c r="N1151" i="11"/>
  <c r="N1439" i="11"/>
  <c r="N880" i="11"/>
  <c r="N96" i="11"/>
  <c r="N444" i="11"/>
  <c r="N110" i="11"/>
  <c r="N307" i="11"/>
  <c r="N114" i="11"/>
  <c r="N1068" i="11"/>
  <c r="N177" i="11"/>
  <c r="N1339" i="11"/>
  <c r="N1159" i="11"/>
  <c r="N428" i="11"/>
  <c r="N1395" i="11"/>
  <c r="N342" i="11"/>
  <c r="N67" i="11"/>
  <c r="N996" i="11"/>
  <c r="N268" i="11"/>
  <c r="N977" i="11"/>
  <c r="N334" i="11"/>
  <c r="N1454" i="11"/>
  <c r="N991" i="11"/>
  <c r="N643" i="11"/>
  <c r="N20" i="11"/>
  <c r="N563" i="11"/>
  <c r="N1244" i="11"/>
  <c r="N302" i="11"/>
  <c r="N937" i="11"/>
  <c r="N560" i="11"/>
  <c r="N1155" i="11"/>
  <c r="N1283" i="11"/>
  <c r="N372" i="11"/>
  <c r="N456" i="11"/>
  <c r="N1431" i="11"/>
  <c r="N411" i="11"/>
  <c r="N481" i="11"/>
  <c r="N1291" i="11"/>
  <c r="N524" i="11"/>
  <c r="N1108" i="11"/>
  <c r="N858" i="11"/>
  <c r="N356" i="11"/>
  <c r="N90" i="11"/>
  <c r="N1007" i="11"/>
  <c r="N1250" i="11"/>
  <c r="N1206" i="11"/>
  <c r="N931" i="11"/>
  <c r="N1377" i="11"/>
  <c r="N1374" i="11"/>
  <c r="N1386" i="11"/>
  <c r="N69" i="11"/>
  <c r="N941" i="11"/>
  <c r="N341" i="11"/>
  <c r="N1279" i="11"/>
  <c r="N53" i="11"/>
  <c r="N424" i="11"/>
  <c r="N165" i="11"/>
  <c r="N1449" i="11"/>
  <c r="N1343" i="11"/>
  <c r="N785" i="11"/>
  <c r="N738" i="11"/>
  <c r="N1344" i="11"/>
  <c r="N267" i="11"/>
  <c r="N1397" i="11"/>
  <c r="N682" i="11"/>
  <c r="N321" i="11"/>
  <c r="N312" i="11"/>
  <c r="N662" i="11"/>
  <c r="N210" i="11"/>
  <c r="N1273" i="11"/>
  <c r="N1192" i="11"/>
  <c r="N169" i="11"/>
  <c r="N945" i="11"/>
  <c r="N499" i="11"/>
  <c r="N1296" i="11"/>
  <c r="N467" i="11"/>
  <c r="N1165" i="11"/>
  <c r="N282" i="11"/>
  <c r="N1193" i="11"/>
  <c r="N221" i="11"/>
  <c r="N954" i="11"/>
  <c r="N1286" i="11"/>
  <c r="N1046" i="11"/>
  <c r="N1241" i="11"/>
  <c r="N917" i="11"/>
  <c r="N624" i="11"/>
  <c r="N801" i="11"/>
  <c r="N654" i="11"/>
  <c r="N1378" i="11"/>
  <c r="N1090" i="11"/>
  <c r="N714" i="11"/>
  <c r="N13" i="11"/>
  <c r="N504" i="11"/>
  <c r="N932" i="11"/>
  <c r="N137" i="11"/>
  <c r="N972" i="11"/>
  <c r="N966" i="11"/>
  <c r="N1443" i="11"/>
  <c r="N10" i="11"/>
  <c r="N1114" i="11"/>
  <c r="N651" i="11"/>
  <c r="N1380" i="11"/>
  <c r="N54" i="11"/>
  <c r="N1023" i="11"/>
  <c r="N772" i="11"/>
  <c r="N359" i="11"/>
  <c r="N81" i="11"/>
  <c r="N1331" i="11"/>
  <c r="N850" i="11"/>
  <c r="N1190" i="11"/>
  <c r="N870" i="11"/>
  <c r="N1196" i="11"/>
  <c r="N1020" i="11"/>
  <c r="N670" i="11"/>
  <c r="N717" i="11"/>
  <c r="N425" i="11"/>
  <c r="N1096" i="11"/>
  <c r="N42" i="11"/>
  <c r="N649" i="11"/>
  <c r="N384" i="11"/>
  <c r="N997" i="11"/>
  <c r="N145" i="11"/>
  <c r="N683" i="11"/>
  <c r="N217" i="11"/>
  <c r="N1487" i="11"/>
  <c r="N151" i="11"/>
  <c r="N1032" i="11"/>
  <c r="N866" i="11"/>
  <c r="N961" i="11"/>
  <c r="N164" i="11"/>
  <c r="N635" i="11"/>
  <c r="N701" i="11"/>
  <c r="N908" i="11"/>
  <c r="N859" i="11"/>
  <c r="N798" i="11"/>
  <c r="N729" i="11"/>
  <c r="N666" i="11"/>
  <c r="N85" i="11"/>
  <c r="N955" i="11"/>
  <c r="N181" i="11"/>
  <c r="N404" i="11"/>
  <c r="N779" i="11"/>
  <c r="N418" i="11"/>
  <c r="N1025" i="11"/>
  <c r="N1243" i="11"/>
  <c r="N37" i="11"/>
  <c r="N638" i="11"/>
  <c r="N17" i="11"/>
  <c r="N1187" i="11"/>
  <c r="N980" i="11"/>
  <c r="N543" i="11"/>
  <c r="N99" i="11"/>
  <c r="N565" i="11"/>
  <c r="N1191" i="11"/>
  <c r="N835" i="11"/>
  <c r="N1129" i="11"/>
  <c r="N24" i="11"/>
  <c r="N979" i="11"/>
  <c r="N1327" i="11"/>
  <c r="N1150" i="11"/>
  <c r="N284" i="11"/>
  <c r="N380" i="11"/>
  <c r="N14" i="11"/>
  <c r="N970" i="11"/>
  <c r="N1218" i="11"/>
  <c r="N1219" i="11"/>
  <c r="N787" i="11"/>
  <c r="N1016" i="11"/>
  <c r="N694" i="11"/>
  <c r="N508" i="11"/>
  <c r="N247" i="11"/>
  <c r="N655" i="11"/>
  <c r="N1215" i="11"/>
  <c r="N254" i="11"/>
  <c r="N874" i="11"/>
  <c r="N459" i="11"/>
  <c r="N982" i="11"/>
  <c r="N1465" i="11"/>
  <c r="N501" i="11"/>
  <c r="N197" i="11"/>
  <c r="N600" i="11"/>
  <c r="N355" i="11"/>
  <c r="N322" i="11"/>
  <c r="N318" i="11"/>
  <c r="N1199" i="11"/>
  <c r="N854" i="11"/>
  <c r="N1135" i="11"/>
  <c r="N767" i="11"/>
  <c r="N1272" i="11"/>
  <c r="N703" i="11"/>
  <c r="N1368" i="11"/>
  <c r="N1330" i="11"/>
  <c r="N373" i="11"/>
  <c r="N1154" i="11"/>
  <c r="N1312" i="11"/>
  <c r="N800" i="11"/>
  <c r="N59" i="11"/>
  <c r="N722" i="11"/>
  <c r="N1305" i="11"/>
  <c r="N1092" i="11"/>
  <c r="N1256" i="11"/>
  <c r="N317" i="11"/>
  <c r="N505" i="11"/>
  <c r="N446" i="11"/>
  <c r="N1228" i="11"/>
  <c r="N1376" i="11"/>
  <c r="N152" i="11"/>
  <c r="N397" i="11"/>
  <c r="N520" i="11"/>
  <c r="N102" i="11"/>
  <c r="N857" i="11"/>
  <c r="N910" i="11"/>
  <c r="N948" i="11"/>
  <c r="N1245" i="11"/>
  <c r="N1304" i="11"/>
  <c r="N730" i="11"/>
  <c r="N443" i="11"/>
  <c r="N1459" i="11"/>
  <c r="N117" i="11"/>
  <c r="N472" i="11"/>
  <c r="N251" i="11"/>
  <c r="N257" i="11"/>
  <c r="N329" i="11"/>
  <c r="N625" i="11"/>
  <c r="N679" i="11"/>
  <c r="N1012" i="11"/>
  <c r="N237" i="11"/>
  <c r="N523" i="11"/>
  <c r="N378" i="11"/>
  <c r="N1332" i="11"/>
  <c r="N830" i="11"/>
  <c r="N1233" i="11"/>
  <c r="N170" i="11"/>
  <c r="N265" i="11"/>
  <c r="N1448" i="11"/>
  <c r="N1468" i="11"/>
  <c r="N393" i="11"/>
  <c r="N399" i="11"/>
  <c r="N272" i="11"/>
  <c r="N1425" i="11"/>
  <c r="N1444" i="11"/>
  <c r="N967" i="11"/>
  <c r="N539" i="11"/>
  <c r="N292" i="11"/>
  <c r="N1220" i="11"/>
  <c r="N434" i="11"/>
  <c r="N684" i="11"/>
  <c r="N47" i="11"/>
  <c r="N332" i="11"/>
  <c r="N1264" i="11"/>
  <c r="N200" i="11"/>
  <c r="N366" i="11"/>
  <c r="N1438" i="11"/>
  <c r="N704" i="11"/>
  <c r="N894" i="11"/>
  <c r="N895" i="11"/>
  <c r="N385" i="11"/>
  <c r="N933" i="11"/>
  <c r="N825" i="11"/>
  <c r="N274" i="11"/>
  <c r="N1260" i="11"/>
  <c r="N212" i="11"/>
  <c r="N1407" i="11"/>
  <c r="N98" i="11"/>
  <c r="N19" i="11"/>
  <c r="N645" i="11"/>
  <c r="N533" i="11"/>
  <c r="N628" i="11"/>
  <c r="N445" i="11"/>
  <c r="N402" i="11"/>
  <c r="N1486" i="11"/>
  <c r="N449" i="11"/>
  <c r="N392" i="11"/>
  <c r="N689" i="11"/>
  <c r="N713" i="11"/>
  <c r="N86" i="11"/>
  <c r="N702" i="11"/>
  <c r="N988" i="11"/>
  <c r="N141" i="11"/>
  <c r="N241" i="11"/>
  <c r="N926" i="11"/>
  <c r="N585" i="11"/>
  <c r="N848" i="11"/>
  <c r="N594" i="11"/>
  <c r="N51" i="11"/>
  <c r="N1124" i="11"/>
  <c r="N115" i="11"/>
  <c r="N952" i="11"/>
  <c r="N1227" i="11"/>
  <c r="N1062" i="11"/>
  <c r="N1396" i="11"/>
  <c r="N572" i="11"/>
  <c r="N1295" i="11"/>
  <c r="N909" i="11"/>
  <c r="N974" i="11"/>
  <c r="N1222" i="11"/>
  <c r="N1236" i="11"/>
  <c r="N244" i="11"/>
  <c r="N832" i="11"/>
  <c r="N872" i="11"/>
  <c r="N517" i="11"/>
  <c r="N962" i="11"/>
  <c r="N1033" i="11"/>
  <c r="N1126" i="11"/>
  <c r="N1085" i="11"/>
  <c r="N1048" i="11"/>
  <c r="N1186" i="11"/>
  <c r="N1402" i="11"/>
  <c r="N1252" i="11"/>
  <c r="N986" i="11"/>
  <c r="N792" i="11"/>
  <c r="N375" i="11"/>
  <c r="N39" i="11"/>
  <c r="N1361" i="11"/>
  <c r="N1235" i="11"/>
  <c r="N755" i="11"/>
  <c r="N626" i="11"/>
  <c r="N813" i="11"/>
  <c r="N202" i="11"/>
  <c r="N106" i="11"/>
  <c r="N644" i="11"/>
  <c r="N527" i="11"/>
  <c r="N607" i="11"/>
  <c r="N1336" i="11"/>
  <c r="N1037" i="11"/>
  <c r="N1268" i="11"/>
  <c r="N577" i="11"/>
  <c r="N488" i="11"/>
  <c r="N705" i="11"/>
  <c r="N815" i="11"/>
  <c r="N62" i="11"/>
  <c r="N901" i="11"/>
  <c r="N350" i="11"/>
  <c r="N844" i="11"/>
  <c r="N1472" i="11"/>
  <c r="N361" i="11"/>
  <c r="N470" i="11"/>
  <c r="N806" i="11"/>
  <c r="N83" i="11"/>
  <c r="N199" i="11"/>
  <c r="N739" i="11"/>
  <c r="N476" i="11"/>
  <c r="N710" i="11"/>
  <c r="N796" i="11"/>
  <c r="N614" i="11"/>
  <c r="N777" i="11"/>
  <c r="N914" i="11"/>
  <c r="N326" i="11"/>
  <c r="N784" i="11"/>
  <c r="N590" i="11"/>
  <c r="N935" i="11"/>
  <c r="N139" i="11"/>
  <c r="N1497" i="11"/>
  <c r="N1059" i="11"/>
  <c r="N1495" i="11"/>
  <c r="N1207" i="11"/>
  <c r="N11" i="11"/>
  <c r="N1315" i="11"/>
  <c r="N140" i="11"/>
  <c r="N1317" i="11"/>
  <c r="N1430" i="11"/>
  <c r="N780" i="11"/>
  <c r="N338" i="11"/>
  <c r="N463" i="11"/>
  <c r="N522" i="11"/>
  <c r="N556" i="11"/>
  <c r="N441" i="11"/>
  <c r="N753" i="11"/>
  <c r="N300" i="11"/>
  <c r="N676" i="11"/>
  <c r="N1127" i="11"/>
  <c r="N677" i="11"/>
  <c r="N598" i="11"/>
  <c r="N1028" i="11"/>
  <c r="N947" i="11"/>
  <c r="N426" i="11"/>
  <c r="N344" i="11"/>
  <c r="N1021" i="11"/>
  <c r="N1194" i="11"/>
  <c r="N592" i="11"/>
  <c r="N615" i="11"/>
  <c r="N1477" i="11"/>
  <c r="N1210" i="11"/>
  <c r="N431" i="11"/>
  <c r="N173" i="11"/>
  <c r="N943" i="11"/>
  <c r="N665" i="11"/>
  <c r="N889" i="11"/>
  <c r="N1391" i="11"/>
  <c r="N1015" i="11"/>
  <c r="N589" i="11"/>
  <c r="N1496" i="11"/>
  <c r="N903" i="11"/>
  <c r="N1121" i="11"/>
  <c r="N1061" i="11"/>
  <c r="N855" i="11"/>
  <c r="N1488" i="11"/>
  <c r="N923" i="11"/>
  <c r="N1205" i="11"/>
  <c r="N583" i="11"/>
  <c r="N530" i="11"/>
  <c r="N1354" i="11"/>
  <c r="N891" i="11"/>
  <c r="N413" i="11"/>
  <c r="N132" i="11"/>
  <c r="N631" i="11"/>
  <c r="N552" i="11"/>
  <c r="N1188" i="11"/>
  <c r="N837" i="11"/>
  <c r="N174" i="11"/>
  <c r="N549" i="11"/>
  <c r="N885" i="11"/>
  <c r="N939" i="11"/>
  <c r="N708" i="11"/>
  <c r="N1071" i="11"/>
  <c r="N976" i="11"/>
  <c r="N1011" i="11"/>
  <c r="N1462" i="11"/>
  <c r="N788" i="11"/>
  <c r="N828" i="11"/>
  <c r="N1174" i="11"/>
  <c r="N383" i="11"/>
  <c r="N1000" i="11"/>
  <c r="N230" i="11"/>
  <c r="N130" i="11"/>
  <c r="N1422" i="11"/>
  <c r="N311" i="11"/>
  <c r="N695" i="11"/>
  <c r="N1099" i="11"/>
  <c r="N395" i="11"/>
  <c r="N769" i="11"/>
  <c r="N391" i="11"/>
  <c r="N715" i="11"/>
  <c r="N396" i="11"/>
  <c r="N144" i="11"/>
  <c r="N1176" i="11"/>
  <c r="N1139" i="11"/>
  <c r="N107" i="11"/>
  <c r="N627" i="11"/>
  <c r="N263" i="11"/>
  <c r="N349" i="11"/>
  <c r="N348" i="11"/>
  <c r="N1005" i="11"/>
  <c r="N471" i="11"/>
  <c r="N648" i="11"/>
  <c r="N884" i="11"/>
  <c r="N400" i="11"/>
  <c r="N513" i="11"/>
  <c r="N693" i="11"/>
  <c r="N765" i="11"/>
  <c r="N1491" i="11"/>
  <c r="N1345" i="11"/>
  <c r="N888" i="11"/>
  <c r="N234" i="11"/>
  <c r="N1356" i="11"/>
  <c r="N971" i="11"/>
  <c r="N160" i="11"/>
  <c r="N1146" i="11"/>
  <c r="N1084" i="11"/>
  <c r="N994" i="11"/>
  <c r="N376" i="11"/>
  <c r="N902" i="11"/>
  <c r="N1473" i="11"/>
  <c r="N712" i="11"/>
  <c r="N744" i="11"/>
  <c r="N1234" i="11"/>
  <c r="N657" i="11"/>
  <c r="N865" i="11"/>
  <c r="N185" i="11"/>
  <c r="N457" i="11"/>
  <c r="N215" i="11"/>
  <c r="N1358" i="11"/>
  <c r="N1399" i="11"/>
  <c r="N566" i="11"/>
  <c r="N122" i="11"/>
  <c r="N1373" i="11"/>
  <c r="N1116" i="11"/>
  <c r="N1388" i="11"/>
  <c r="N198" i="11"/>
  <c r="N432" i="11"/>
  <c r="N633" i="11"/>
  <c r="N1118" i="11"/>
  <c r="N340" i="11"/>
  <c r="N1328" i="11"/>
  <c r="N1360" i="11"/>
  <c r="N1365" i="11"/>
  <c r="N495" i="11"/>
  <c r="N756" i="11"/>
  <c r="N1493" i="11"/>
  <c r="N711" i="11"/>
  <c r="N1381" i="11"/>
  <c r="N133" i="11"/>
  <c r="N1167" i="11"/>
  <c r="N412" i="11"/>
  <c r="N975" i="11"/>
  <c r="N890" i="11"/>
  <c r="N243" i="11"/>
  <c r="N1479" i="11"/>
  <c r="N222" i="11"/>
  <c r="N16" i="11"/>
  <c r="N80" i="11"/>
  <c r="N1314" i="11"/>
  <c r="N764" i="11"/>
  <c r="N320" i="11"/>
  <c r="N236" i="11"/>
  <c r="N699" i="11"/>
  <c r="N219" i="11"/>
  <c r="N1333" i="11"/>
  <c r="N1066" i="11"/>
  <c r="N656" i="11"/>
  <c r="N599" i="11"/>
  <c r="N1433" i="11"/>
  <c r="N761" i="11"/>
  <c r="N1464" i="11"/>
  <c r="N1091" i="11"/>
  <c r="N1259" i="11"/>
  <c r="N1203" i="11"/>
  <c r="N41" i="11"/>
  <c r="N1413" i="11"/>
  <c r="N1202" i="11"/>
  <c r="N325" i="11"/>
  <c r="N1478" i="11"/>
  <c r="N843" i="11"/>
  <c r="N220" i="11"/>
  <c r="N1106" i="11"/>
  <c r="N637" i="11"/>
  <c r="N178" i="11"/>
  <c r="N153" i="11"/>
  <c r="N1164" i="11"/>
  <c r="N1125" i="11"/>
  <c r="N187" i="11"/>
  <c r="N964" i="11"/>
  <c r="N172" i="11"/>
  <c r="N1248" i="11"/>
  <c r="N258" i="11"/>
  <c r="N1400" i="11"/>
  <c r="N984" i="11"/>
  <c r="N1152" i="11"/>
  <c r="N675" i="11"/>
  <c r="N737" i="11"/>
  <c r="N1326" i="11"/>
  <c r="N1079" i="11"/>
  <c r="N74" i="11"/>
  <c r="N1117" i="11"/>
  <c r="N1208" i="11"/>
  <c r="N1502" i="11"/>
  <c r="N1239" i="11"/>
  <c r="N1348" i="11"/>
  <c r="N192" i="11"/>
  <c r="N233" i="11"/>
  <c r="N687" i="11"/>
  <c r="N1350" i="11"/>
  <c r="N469" i="11"/>
  <c r="N1306" i="11"/>
  <c r="N364" i="11"/>
  <c r="N606" i="11"/>
  <c r="N896" i="11"/>
  <c r="N1132" i="11"/>
  <c r="N554" i="11"/>
  <c r="N1484" i="11"/>
  <c r="N1181" i="11"/>
  <c r="N1483" i="11"/>
  <c r="N1230" i="11"/>
  <c r="N358" i="11"/>
  <c r="N681" i="11"/>
  <c r="N960" i="11"/>
  <c r="N1141" i="11"/>
  <c r="N660" i="11"/>
  <c r="N881" i="11"/>
  <c r="N726" i="11"/>
  <c r="N1001" i="11"/>
  <c r="N1130" i="11"/>
  <c r="N1063" i="11"/>
  <c r="N1026" i="11"/>
  <c r="N95" i="11"/>
  <c r="N61" i="11"/>
  <c r="N1120" i="11"/>
  <c r="N802" i="11"/>
  <c r="N1083" i="11"/>
  <c r="N548" i="11"/>
  <c r="N293" i="11"/>
  <c r="N794" i="11"/>
  <c r="N525" i="11"/>
  <c r="N821" i="11"/>
  <c r="N861" i="11"/>
  <c r="N492" i="11"/>
  <c r="N804" i="11"/>
  <c r="N480" i="11"/>
  <c r="N709" i="11"/>
  <c r="N1329" i="11"/>
  <c r="N1302" i="11"/>
  <c r="N973" i="11"/>
  <c r="N381" i="11"/>
  <c r="N50" i="11"/>
  <c r="N1057" i="11"/>
  <c r="N409" i="11"/>
  <c r="N264" i="11"/>
  <c r="N45" i="11"/>
  <c r="N1018" i="11"/>
  <c r="N477" i="11"/>
  <c r="N512" i="11"/>
  <c r="N269" i="11"/>
  <c r="N509" i="11"/>
  <c r="N500" i="11"/>
  <c r="N1157" i="11"/>
  <c r="N698" i="11"/>
  <c r="N805" i="11"/>
  <c r="N1045" i="11"/>
  <c r="N575" i="11"/>
  <c r="N116" i="11"/>
  <c r="N113" i="11"/>
  <c r="N763" i="11"/>
  <c r="N791" i="11"/>
  <c r="N1069" i="11"/>
  <c r="N496" i="11"/>
  <c r="N718" i="11"/>
  <c r="N956" i="11"/>
  <c r="N1111" i="11"/>
  <c r="N25" i="11"/>
  <c r="N989" i="11"/>
  <c r="N206" i="11"/>
  <c r="N1214" i="11"/>
  <c r="N759" i="11"/>
  <c r="N906" i="11"/>
  <c r="N1209" i="11"/>
  <c r="N949" i="11"/>
  <c r="N1249" i="11"/>
  <c r="N916" i="11"/>
  <c r="N491" i="11"/>
  <c r="N255" i="11"/>
  <c r="N1359" i="11"/>
  <c r="N629" i="11"/>
  <c r="N23" i="11"/>
  <c r="N1424" i="11"/>
  <c r="N1107" i="11"/>
  <c r="N1143" i="11"/>
  <c r="N57" i="11"/>
  <c r="N275" i="11"/>
  <c r="N1401" i="11"/>
  <c r="N1105" i="11"/>
  <c r="N92" i="11"/>
  <c r="N719" i="11"/>
  <c r="N1476" i="11"/>
  <c r="N907" i="11"/>
  <c r="N1144" i="11"/>
  <c r="N841" i="11"/>
  <c r="N544" i="11"/>
  <c r="N1342" i="11"/>
  <c r="N1204" i="11"/>
  <c r="N616" i="11"/>
  <c r="N324" i="11"/>
  <c r="N1426" i="11"/>
  <c r="N605" i="11"/>
  <c r="N266" i="11"/>
  <c r="N817" i="11"/>
  <c r="N346" i="11"/>
  <c r="N905" i="11"/>
  <c r="N751" i="11"/>
  <c r="N1098" i="11"/>
  <c r="N1110" i="11"/>
  <c r="N270" i="11"/>
  <c r="N561" i="11"/>
  <c r="N252" i="11"/>
  <c r="N1387" i="11"/>
  <c r="N1119" i="11"/>
  <c r="N1019" i="11"/>
  <c r="N1277" i="11"/>
  <c r="N48" i="11"/>
  <c r="N1211" i="11"/>
  <c r="N159" i="11"/>
  <c r="N799" i="11"/>
  <c r="N882" i="11"/>
  <c r="N511" i="11"/>
  <c r="N647" i="11"/>
  <c r="N1043" i="11"/>
  <c r="N339" i="11"/>
  <c r="N455" i="11"/>
  <c r="N70" i="11"/>
  <c r="N540" i="11"/>
  <c r="N33" i="11"/>
  <c r="N323" i="11"/>
  <c r="N184" i="11"/>
  <c r="N1041" i="11"/>
  <c r="N15" i="11"/>
  <c r="N836" i="11"/>
  <c r="N838" i="11"/>
  <c r="N1179" i="11"/>
  <c r="N1195" i="11"/>
  <c r="N482" i="11"/>
  <c r="N867" i="11"/>
  <c r="N1271" i="11"/>
  <c r="N621" i="11"/>
  <c r="N176" i="11"/>
  <c r="N387" i="11"/>
  <c r="N795" i="11"/>
  <c r="N28" i="11"/>
  <c r="N893" i="11"/>
  <c r="N640" i="11"/>
  <c r="N308" i="11"/>
  <c r="N878" i="11"/>
  <c r="N1013" i="11"/>
  <c r="N1309" i="11"/>
  <c r="N553" i="11"/>
  <c r="N597" i="11"/>
  <c r="N904" i="11"/>
  <c r="N897" i="11"/>
  <c r="N1370" i="11"/>
  <c r="N228" i="11"/>
  <c r="N1322" i="11"/>
  <c r="N474" i="11"/>
  <c r="N377" i="11"/>
  <c r="N1318" i="11"/>
  <c r="N65" i="11"/>
  <c r="N186" i="11"/>
  <c r="N1036" i="11"/>
  <c r="N807" i="11"/>
  <c r="N664" i="11"/>
  <c r="N226" i="11"/>
  <c r="N103" i="11"/>
  <c r="N1004" i="11"/>
  <c r="N1293" i="11"/>
  <c r="N721" i="11"/>
  <c r="N262" i="11"/>
  <c r="N913" i="11"/>
  <c r="N1503" i="11"/>
  <c r="N959" i="11"/>
  <c r="N328" i="11"/>
  <c r="N1133" i="11"/>
  <c r="N741" i="11"/>
  <c r="N465" i="11"/>
  <c r="N617" i="11"/>
  <c r="N580" i="11"/>
  <c r="N333" i="11"/>
  <c r="N1075" i="11"/>
  <c r="N1232" i="11"/>
  <c r="N394" i="11"/>
  <c r="N940" i="11"/>
  <c r="N938" i="11"/>
  <c r="N1024" i="11"/>
  <c r="N578" i="11"/>
  <c r="N537" i="11"/>
  <c r="N1051" i="11"/>
  <c r="N690" i="11"/>
  <c r="N1334" i="11"/>
  <c r="N622" i="11"/>
  <c r="N1463" i="11"/>
  <c r="N1060" i="11"/>
  <c r="N1301" i="11"/>
  <c r="N1437" i="11"/>
  <c r="N259" i="11"/>
  <c r="N612" i="11"/>
  <c r="N1461" i="11"/>
  <c r="N442" i="11"/>
  <c r="N636" i="11"/>
  <c r="N740" i="11"/>
  <c r="N862" i="11"/>
  <c r="N760" i="11"/>
  <c r="N506" i="11"/>
  <c r="N766" i="11"/>
  <c r="N658" i="11"/>
  <c r="N646" i="11"/>
  <c r="N1101" i="11"/>
  <c r="N423" i="11"/>
  <c r="N1076" i="11"/>
  <c r="N287" i="11"/>
  <c r="N369" i="11"/>
  <c r="N436" i="11"/>
  <c r="N143" i="11"/>
  <c r="N316" i="11"/>
  <c r="N277" i="11"/>
  <c r="N892" i="11"/>
  <c r="N1263" i="11"/>
  <c r="N728" i="11"/>
  <c r="N919" i="11"/>
  <c r="N816" i="11"/>
  <c r="N1049" i="11"/>
  <c r="N18" i="11"/>
  <c r="N1418" i="11"/>
  <c r="N782" i="11"/>
  <c r="N44" i="11"/>
  <c r="N1423" i="11"/>
  <c r="N1390" i="11"/>
  <c r="N987" i="11"/>
  <c r="N1077" i="11"/>
  <c r="N131" i="11"/>
  <c r="N310" i="11"/>
  <c r="N1172" i="11"/>
  <c r="N586" i="11"/>
  <c r="N1470" i="11"/>
  <c r="N680" i="11"/>
  <c r="N842" i="11"/>
  <c r="N596" i="11"/>
  <c r="N1414" i="11"/>
  <c r="N762" i="11"/>
  <c r="N1072" i="11"/>
  <c r="N1353" i="11"/>
  <c r="N1307" i="11"/>
  <c r="N429" i="11"/>
  <c r="N1270" i="11"/>
  <c r="N330" i="11"/>
  <c r="N758" i="11"/>
  <c r="N32" i="11"/>
  <c r="N453" i="11"/>
  <c r="N1428" i="11"/>
  <c r="N900" i="11"/>
  <c r="N370" i="11"/>
  <c r="N1298" i="11"/>
  <c r="N207" i="11"/>
  <c r="N497" i="11"/>
  <c r="N1064" i="11"/>
  <c r="N1366" i="11"/>
  <c r="N521" i="11"/>
  <c r="N743" i="11"/>
  <c r="N671" i="11"/>
  <c r="N822" i="11"/>
  <c r="N840" i="11"/>
  <c r="N990" i="11"/>
  <c r="N1349" i="11"/>
  <c r="N368" i="11"/>
  <c r="N873" i="11"/>
  <c r="N279" i="11"/>
  <c r="N299" i="11"/>
  <c r="N1412" i="11"/>
  <c r="N1280" i="11"/>
  <c r="N691" i="11"/>
  <c r="N887" i="11"/>
  <c r="N435" i="11"/>
  <c r="N1284" i="11"/>
  <c r="N659" i="11"/>
  <c r="N1136" i="11"/>
  <c r="N847" i="11"/>
  <c r="N526" i="11"/>
  <c r="N335" i="11"/>
  <c r="N587" i="11"/>
  <c r="N1047" i="11"/>
  <c r="N934" i="11"/>
  <c r="N1104" i="11"/>
  <c r="N461" i="11"/>
  <c r="N40" i="11"/>
  <c r="N1287" i="11"/>
  <c r="N327" i="11"/>
  <c r="N591" i="11"/>
  <c r="N168" i="11"/>
  <c r="N574" i="11"/>
  <c r="N558" i="11"/>
  <c r="N1371" i="11"/>
  <c r="N1093" i="11"/>
  <c r="N1166" i="11"/>
  <c r="N63" i="11"/>
  <c r="N808" i="11"/>
  <c r="N389" i="11"/>
  <c r="N301" i="11"/>
  <c r="N71" i="11"/>
  <c r="N419" i="11"/>
  <c r="N1507" i="11"/>
  <c r="N72" i="11"/>
  <c r="N879" i="11"/>
  <c r="N283" i="11"/>
  <c r="N604" i="11"/>
  <c r="N22" i="11"/>
  <c r="N567" i="11"/>
  <c r="N750" i="11"/>
  <c r="N503" i="11"/>
  <c r="N1372" i="11"/>
  <c r="N915" i="11"/>
  <c r="N120" i="11"/>
  <c r="N877" i="11"/>
  <c r="N608" i="11"/>
  <c r="N1253" i="11"/>
  <c r="N1385" i="11"/>
  <c r="N1065" i="11"/>
  <c r="N1031" i="11"/>
  <c r="N985" i="11"/>
  <c r="N1200" i="11"/>
  <c r="N790" i="11"/>
  <c r="N516" i="11"/>
  <c r="N1078" i="11"/>
  <c r="N1182" i="11"/>
  <c r="N1441" i="11"/>
  <c r="N1039" i="11"/>
  <c r="N547" i="11"/>
  <c r="N56" i="11"/>
  <c r="N66" i="11"/>
  <c r="N167" i="11"/>
  <c r="N849" i="11"/>
  <c r="N407" i="11"/>
  <c r="N223" i="11"/>
  <c r="N101" i="11"/>
  <c r="N314" i="11"/>
  <c r="N27" i="11"/>
  <c r="N639" i="11"/>
  <c r="N1275" i="11"/>
  <c r="N1173" i="11"/>
  <c r="N611" i="11"/>
  <c r="N1432" i="11"/>
  <c r="N507" i="11"/>
  <c r="N571" i="11"/>
  <c r="N1237" i="11"/>
  <c r="N31" i="11"/>
  <c r="N406" i="11"/>
  <c r="N416" i="11"/>
  <c r="N1095" i="11"/>
  <c r="N1221" i="11"/>
  <c r="N1369" i="11"/>
  <c r="N863" i="11"/>
  <c r="N280" i="11"/>
  <c r="N1379" i="11"/>
  <c r="N965" i="11"/>
  <c r="N1410" i="11"/>
  <c r="N1508" i="11"/>
  <c r="N1074" i="11"/>
  <c r="N1475" i="11"/>
  <c r="N126" i="11"/>
  <c r="N518" i="11"/>
  <c r="N1128" i="11"/>
  <c r="N673" i="11"/>
  <c r="N720" i="11"/>
  <c r="N1094" i="11"/>
  <c r="N1346" i="11"/>
  <c r="N331" i="11"/>
  <c r="N374" i="11"/>
  <c r="N362" i="11"/>
  <c r="N1313" i="11"/>
  <c r="N58" i="11"/>
  <c r="N1411" i="11"/>
  <c r="N1224" i="11"/>
  <c r="N97" i="11"/>
  <c r="N303" i="11"/>
  <c r="N1405" i="11"/>
  <c r="N564" i="11"/>
  <c r="N478" i="11"/>
  <c r="N725" i="11"/>
  <c r="N253" i="11"/>
  <c r="N1419" i="11"/>
  <c r="N1251" i="11"/>
  <c r="N818" i="11"/>
  <c r="N528" i="11"/>
  <c r="N803" i="11"/>
  <c r="N1145" i="11"/>
  <c r="N1338" i="11"/>
  <c r="N829" i="11"/>
  <c r="N534" i="11"/>
  <c r="N668" i="11"/>
  <c r="N190" i="11"/>
  <c r="N995" i="11"/>
  <c r="N1223" i="11"/>
  <c r="N448" i="11"/>
  <c r="N1383" i="11"/>
  <c r="N1162" i="11"/>
  <c r="N124" i="11"/>
  <c r="N1050" i="11"/>
  <c r="N1201" i="11"/>
  <c r="N706" i="11"/>
  <c r="N468" i="11"/>
  <c r="N810" i="11"/>
  <c r="N36" i="11"/>
  <c r="N183" i="11"/>
  <c r="N1421" i="11"/>
  <c r="N833" i="11"/>
  <c r="N542" i="11"/>
  <c r="N398" i="11"/>
  <c r="N652" i="11"/>
  <c r="N1324" i="11"/>
  <c r="N1035" i="11"/>
  <c r="N1409" i="11"/>
  <c r="N79" i="11"/>
  <c r="N290" i="11"/>
  <c r="N201" i="11"/>
  <c r="N1504" i="11"/>
  <c r="N1044" i="11"/>
  <c r="N315" i="11"/>
  <c r="N246" i="11"/>
  <c r="N493" i="11"/>
  <c r="N121" i="11"/>
  <c r="N271" i="11"/>
  <c r="N1393" i="11"/>
  <c r="N601" i="11"/>
  <c r="N630" i="11"/>
  <c r="N111" i="11"/>
  <c r="N559" i="11"/>
  <c r="N584" i="11"/>
  <c r="N295" i="11"/>
  <c r="N452" i="11"/>
  <c r="N1185" i="11"/>
  <c r="N1278" i="11"/>
  <c r="N1319" i="11"/>
  <c r="N179" i="11"/>
  <c r="N55" i="11"/>
  <c r="N365" i="11"/>
  <c r="N408" i="11"/>
  <c r="N1417" i="11"/>
  <c r="N546" i="11"/>
  <c r="N1447" i="11"/>
  <c r="N437" i="11"/>
  <c r="N1009" i="11"/>
  <c r="N510" i="11"/>
  <c r="N958" i="11"/>
  <c r="N180" i="11"/>
  <c r="N460" i="11"/>
  <c r="N1471" i="11"/>
  <c r="N1457" i="11"/>
  <c r="N1171" i="11"/>
  <c r="N1034" i="11"/>
  <c r="N498" i="11"/>
  <c r="N1500" i="11"/>
  <c r="N846" i="11"/>
  <c r="N1008" i="11"/>
  <c r="N305" i="11"/>
  <c r="N999" i="11"/>
  <c r="N797" i="11"/>
  <c r="N811" i="11"/>
  <c r="N1455" i="11"/>
  <c r="N514" i="11"/>
  <c r="N1274" i="11"/>
  <c r="N494" i="11"/>
  <c r="N669" i="11"/>
  <c r="N248" i="11"/>
  <c r="N166" i="11"/>
  <c r="N1384" i="11"/>
  <c r="N942" i="11"/>
  <c r="N936" i="11"/>
  <c r="N430" i="11"/>
  <c r="N745" i="11"/>
  <c r="N291" i="11"/>
  <c r="N1442" i="11"/>
  <c r="N573" i="11"/>
  <c r="N1088" i="11"/>
  <c r="N119" i="11"/>
  <c r="N309" i="11"/>
  <c r="N924" i="11"/>
  <c r="N1014" i="11"/>
  <c r="N229" i="11"/>
  <c r="N1452" i="11"/>
  <c r="N157" i="11"/>
  <c r="N105" i="11"/>
  <c r="N1138" i="11"/>
  <c r="N218" i="11"/>
  <c r="N1434" i="11"/>
  <c r="N447" i="11"/>
  <c r="N911" i="11"/>
  <c r="N319" i="11"/>
  <c r="N235" i="11"/>
  <c r="N77" i="11"/>
  <c r="N1082" i="11"/>
  <c r="N1351" i="11"/>
  <c r="N148" i="11"/>
  <c r="N1340" i="11"/>
  <c r="N957" i="11"/>
  <c r="N388" i="11"/>
  <c r="N1006" i="11"/>
  <c r="N136" i="11"/>
  <c r="N421" i="11"/>
  <c r="N422" i="11"/>
  <c r="N288" i="11"/>
  <c r="O288" i="11" l="1"/>
  <c r="Q288" i="11" s="1"/>
  <c r="O422" i="11"/>
  <c r="Q422" i="11" s="1"/>
  <c r="O136" i="11"/>
  <c r="Q136" i="11" s="1"/>
  <c r="S136" i="11" s="1"/>
  <c r="O388" i="11"/>
  <c r="Q388" i="11" s="1"/>
  <c r="W388" i="11" s="1"/>
  <c r="O957" i="11"/>
  <c r="Q957" i="11" s="1"/>
  <c r="S957" i="11" s="1"/>
  <c r="O1340" i="11"/>
  <c r="Q1340" i="11" s="1"/>
  <c r="O1351" i="11"/>
  <c r="Q1351" i="11" s="1"/>
  <c r="V1351" i="11" s="1"/>
  <c r="O1082" i="11"/>
  <c r="Q1082" i="11" s="1"/>
  <c r="S1082" i="11" s="1"/>
  <c r="O235" i="11"/>
  <c r="Q235" i="11" s="1"/>
  <c r="O319" i="11"/>
  <c r="Q319" i="11" s="1"/>
  <c r="O447" i="11"/>
  <c r="Q447" i="11" s="1"/>
  <c r="R447" i="11" s="1"/>
  <c r="O1434" i="11"/>
  <c r="Q1434" i="11" s="1"/>
  <c r="S1434" i="11" s="1"/>
  <c r="O218" i="11"/>
  <c r="Q218" i="11" s="1"/>
  <c r="S218" i="11" s="1"/>
  <c r="O1014" i="11"/>
  <c r="Q1014" i="11" s="1"/>
  <c r="T1014" i="11" s="1"/>
  <c r="O924" i="11"/>
  <c r="Q924" i="11" s="1"/>
  <c r="R924" i="11" s="1"/>
  <c r="O309" i="11"/>
  <c r="Q309" i="11" s="1"/>
  <c r="W309" i="11" s="1"/>
  <c r="O573" i="11"/>
  <c r="Q573" i="11" s="1"/>
  <c r="O745" i="11"/>
  <c r="Q745" i="11" s="1"/>
  <c r="O1384" i="11"/>
  <c r="Q1384" i="11" s="1"/>
  <c r="R1384" i="11" s="1"/>
  <c r="O166" i="11"/>
  <c r="Q166" i="11" s="1"/>
  <c r="S166" i="11" s="1"/>
  <c r="O248" i="11"/>
  <c r="Q248" i="11" s="1"/>
  <c r="O494" i="11"/>
  <c r="Q494" i="11" s="1"/>
  <c r="V494" i="11" s="1"/>
  <c r="O1274" i="11"/>
  <c r="Q1274" i="11" s="1"/>
  <c r="T1274" i="11" s="1"/>
  <c r="O797" i="11"/>
  <c r="Q797" i="11" s="1"/>
  <c r="T797" i="11" s="1"/>
  <c r="O999" i="11"/>
  <c r="Q999" i="11" s="1"/>
  <c r="O305" i="11"/>
  <c r="Q305" i="11" s="1"/>
  <c r="O498" i="11"/>
  <c r="Q498" i="11" s="1"/>
  <c r="S498" i="11" s="1"/>
  <c r="O1034" i="11"/>
  <c r="Q1034" i="11" s="1"/>
  <c r="T1034" i="11" s="1"/>
  <c r="O1457" i="11"/>
  <c r="Q1457" i="11" s="1"/>
  <c r="O1471" i="11"/>
  <c r="Q1471" i="11" s="1"/>
  <c r="W1471" i="11" s="1"/>
  <c r="O510" i="11"/>
  <c r="Q510" i="11" s="1"/>
  <c r="W510" i="11" s="1"/>
  <c r="O1009" i="11"/>
  <c r="Q1009" i="11" s="1"/>
  <c r="S1009" i="11" s="1"/>
  <c r="O546" i="11"/>
  <c r="Q546" i="11" s="1"/>
  <c r="O365" i="11"/>
  <c r="Q365" i="11" s="1"/>
  <c r="O179" i="11"/>
  <c r="Q179" i="11" s="1"/>
  <c r="V179" i="11" s="1"/>
  <c r="O1278" i="11"/>
  <c r="Q1278" i="11" s="1"/>
  <c r="S1278" i="11" s="1"/>
  <c r="O559" i="11"/>
  <c r="Q559" i="11" s="1"/>
  <c r="O601" i="11"/>
  <c r="Q601" i="11" s="1"/>
  <c r="R601" i="11" s="1"/>
  <c r="O121" i="11"/>
  <c r="Q121" i="11" s="1"/>
  <c r="S121" i="11" s="1"/>
  <c r="O493" i="11"/>
  <c r="Q493" i="11" s="1"/>
  <c r="O246" i="11"/>
  <c r="Q246" i="11" s="1"/>
  <c r="O315" i="11"/>
  <c r="Q315" i="11" s="1"/>
  <c r="O1044" i="11"/>
  <c r="Q1044" i="11" s="1"/>
  <c r="T1044" i="11" s="1"/>
  <c r="O201" i="11"/>
  <c r="Q201" i="11" s="1"/>
  <c r="V201" i="11" s="1"/>
  <c r="O290" i="11"/>
  <c r="Q290" i="11" s="1"/>
  <c r="S290" i="11" s="1"/>
  <c r="O1409" i="11"/>
  <c r="Q1409" i="11" s="1"/>
  <c r="O1035" i="11"/>
  <c r="Q1035" i="11" s="1"/>
  <c r="W1035" i="11" s="1"/>
  <c r="O652" i="11"/>
  <c r="Q652" i="11" s="1"/>
  <c r="V652" i="11" s="1"/>
  <c r="O542" i="11"/>
  <c r="Q542" i="11" s="1"/>
  <c r="O1421" i="11"/>
  <c r="Q1421" i="11" s="1"/>
  <c r="O183" i="11"/>
  <c r="Q183" i="11" s="1"/>
  <c r="T183" i="11" s="1"/>
  <c r="O36" i="11"/>
  <c r="Q36" i="11" s="1"/>
  <c r="W36" i="11" s="1"/>
  <c r="O1050" i="11"/>
  <c r="Q1050" i="11" s="1"/>
  <c r="O124" i="11"/>
  <c r="Q124" i="11" s="1"/>
  <c r="O1162" i="11"/>
  <c r="Q1162" i="11" s="1"/>
  <c r="T1162" i="11" s="1"/>
  <c r="O448" i="11"/>
  <c r="Q448" i="11" s="1"/>
  <c r="R448" i="11" s="1"/>
  <c r="O1223" i="11"/>
  <c r="Q1223" i="11" s="1"/>
  <c r="O995" i="11"/>
  <c r="Q995" i="11" s="1"/>
  <c r="O190" i="11"/>
  <c r="Q190" i="11" s="1"/>
  <c r="T190" i="11" s="1"/>
  <c r="O668" i="11"/>
  <c r="Q668" i="11" s="1"/>
  <c r="S668" i="11" s="1"/>
  <c r="O534" i="11"/>
  <c r="Q534" i="11" s="1"/>
  <c r="W534" i="11" s="1"/>
  <c r="O803" i="11"/>
  <c r="Q803" i="11" s="1"/>
  <c r="O528" i="11"/>
  <c r="Q528" i="11" s="1"/>
  <c r="T528" i="11" s="1"/>
  <c r="O1251" i="11"/>
  <c r="Q1251" i="11" s="1"/>
  <c r="R1251" i="11" s="1"/>
  <c r="O564" i="11"/>
  <c r="Q564" i="11" s="1"/>
  <c r="O1405" i="11"/>
  <c r="Q1405" i="11" s="1"/>
  <c r="O1224" i="11"/>
  <c r="Q1224" i="11" s="1"/>
  <c r="R1224" i="11" s="1"/>
  <c r="O1411" i="11"/>
  <c r="Q1411" i="11" s="1"/>
  <c r="R1411" i="11" s="1"/>
  <c r="O58" i="11"/>
  <c r="Q58" i="11" s="1"/>
  <c r="O1313" i="11"/>
  <c r="Q1313" i="11" s="1"/>
  <c r="O362" i="11"/>
  <c r="Q362" i="11" s="1"/>
  <c r="V362" i="11" s="1"/>
  <c r="O374" i="11"/>
  <c r="Q374" i="11" s="1"/>
  <c r="R374" i="11" s="1"/>
  <c r="O331" i="11"/>
  <c r="Q331" i="11" s="1"/>
  <c r="O720" i="11"/>
  <c r="Q720" i="11" s="1"/>
  <c r="O1128" i="11"/>
  <c r="Q1128" i="11" s="1"/>
  <c r="R1128" i="11" s="1"/>
  <c r="O518" i="11"/>
  <c r="Q518" i="11" s="1"/>
  <c r="V518" i="11" s="1"/>
  <c r="O1475" i="11"/>
  <c r="Q1475" i="11" s="1"/>
  <c r="O1074" i="11"/>
  <c r="Q1074" i="11" s="1"/>
  <c r="R1074" i="11" s="1"/>
  <c r="O1508" i="11"/>
  <c r="Q1508" i="11" s="1"/>
  <c r="S1508" i="11" s="1"/>
  <c r="O1410" i="11"/>
  <c r="Q1410" i="11" s="1"/>
  <c r="V1410" i="11" s="1"/>
  <c r="O1379" i="11"/>
  <c r="Q1379" i="11" s="1"/>
  <c r="O1221" i="11"/>
  <c r="Q1221" i="11" s="1"/>
  <c r="O1095" i="11"/>
  <c r="Q1095" i="11" s="1"/>
  <c r="R1095" i="11" s="1"/>
  <c r="O406" i="11"/>
  <c r="Q406" i="11" s="1"/>
  <c r="V406" i="11" s="1"/>
  <c r="O31" i="11"/>
  <c r="Q31" i="11" s="1"/>
  <c r="V31" i="11" s="1"/>
  <c r="O571" i="11"/>
  <c r="Q571" i="11" s="1"/>
  <c r="O507" i="11"/>
  <c r="Q507" i="11" s="1"/>
  <c r="V507" i="11" s="1"/>
  <c r="O611" i="11"/>
  <c r="Q611" i="11" s="1"/>
  <c r="S611" i="11" s="1"/>
  <c r="O1275" i="11"/>
  <c r="Q1275" i="11" s="1"/>
  <c r="O639" i="11"/>
  <c r="Q639" i="11" s="1"/>
  <c r="O314" i="11"/>
  <c r="Q314" i="11" s="1"/>
  <c r="V314" i="11" s="1"/>
  <c r="O223" i="11"/>
  <c r="Q223" i="11" s="1"/>
  <c r="W223" i="11" s="1"/>
  <c r="O1441" i="11"/>
  <c r="Q1441" i="11" s="1"/>
  <c r="R1441" i="11" s="1"/>
  <c r="O1078" i="11"/>
  <c r="Q1078" i="11" s="1"/>
  <c r="O516" i="11"/>
  <c r="Q516" i="11" s="1"/>
  <c r="V516" i="11" s="1"/>
  <c r="O790" i="11"/>
  <c r="Q790" i="11" s="1"/>
  <c r="V790" i="11" s="1"/>
  <c r="O1200" i="11"/>
  <c r="Q1200" i="11" s="1"/>
  <c r="O985" i="11"/>
  <c r="Q985" i="11" s="1"/>
  <c r="O1031" i="11"/>
  <c r="Q1031" i="11" s="1"/>
  <c r="S1031" i="11" s="1"/>
  <c r="O1065" i="11"/>
  <c r="Q1065" i="11" s="1"/>
  <c r="V1065" i="11" s="1"/>
  <c r="O1385" i="11"/>
  <c r="Q1385" i="11" s="1"/>
  <c r="R1385" i="11" s="1"/>
  <c r="O120" i="11"/>
  <c r="Q120" i="11" s="1"/>
  <c r="W120" i="11" s="1"/>
  <c r="O915" i="11"/>
  <c r="Q915" i="11" s="1"/>
  <c r="V915" i="11" s="1"/>
  <c r="O1372" i="11"/>
  <c r="Q1372" i="11" s="1"/>
  <c r="R1372" i="11" s="1"/>
  <c r="O503" i="11"/>
  <c r="Q503" i="11" s="1"/>
  <c r="O879" i="11"/>
  <c r="Q879" i="11" s="1"/>
  <c r="O72" i="11"/>
  <c r="Q72" i="11" s="1"/>
  <c r="R72" i="11" s="1"/>
  <c r="O1507" i="11"/>
  <c r="Q1507" i="11" s="1"/>
  <c r="W1507" i="11" s="1"/>
  <c r="O419" i="11"/>
  <c r="Q419" i="11" s="1"/>
  <c r="T419" i="11" s="1"/>
  <c r="O71" i="11"/>
  <c r="Q71" i="11" s="1"/>
  <c r="O301" i="11"/>
  <c r="Q301" i="11" s="1"/>
  <c r="R301" i="11" s="1"/>
  <c r="O63" i="11"/>
  <c r="Q63" i="11" s="1"/>
  <c r="O1093" i="11"/>
  <c r="Q1093" i="11" s="1"/>
  <c r="O1371" i="11"/>
  <c r="Q1371" i="11" s="1"/>
  <c r="O591" i="11"/>
  <c r="Q591" i="11" s="1"/>
  <c r="T591" i="11" s="1"/>
  <c r="O1287" i="11"/>
  <c r="Q1287" i="11" s="1"/>
  <c r="R1287" i="11" s="1"/>
  <c r="O40" i="11"/>
  <c r="Q40" i="11" s="1"/>
  <c r="W40" i="11" s="1"/>
  <c r="O934" i="11"/>
  <c r="Q934" i="11" s="1"/>
  <c r="S934" i="11" s="1"/>
  <c r="O1047" i="11"/>
  <c r="Q1047" i="11" s="1"/>
  <c r="R1047" i="11" s="1"/>
  <c r="O587" i="11"/>
  <c r="Q587" i="11" s="1"/>
  <c r="R587" i="11" s="1"/>
  <c r="O335" i="11"/>
  <c r="Q335" i="11" s="1"/>
  <c r="O526" i="11"/>
  <c r="Q526" i="11" s="1"/>
  <c r="O847" i="11"/>
  <c r="Q847" i="11" s="1"/>
  <c r="R847" i="11" s="1"/>
  <c r="O659" i="11"/>
  <c r="Q659" i="11" s="1"/>
  <c r="V659" i="11" s="1"/>
  <c r="O887" i="11"/>
  <c r="Q887" i="11" s="1"/>
  <c r="W887" i="11" s="1"/>
  <c r="O873" i="11"/>
  <c r="Q873" i="11" s="1"/>
  <c r="T873" i="11" s="1"/>
  <c r="O1349" i="11"/>
  <c r="Q1349" i="11" s="1"/>
  <c r="V1349" i="11" s="1"/>
  <c r="O743" i="11"/>
  <c r="Q743" i="11" s="1"/>
  <c r="O1064" i="11"/>
  <c r="Q1064" i="11" s="1"/>
  <c r="O497" i="11"/>
  <c r="Q497" i="11" s="1"/>
  <c r="O207" i="11"/>
  <c r="Q207" i="11" s="1"/>
  <c r="R207" i="11" s="1"/>
  <c r="O1298" i="11"/>
  <c r="Q1298" i="11" s="1"/>
  <c r="W1298" i="11" s="1"/>
  <c r="O900" i="11"/>
  <c r="Q900" i="11" s="1"/>
  <c r="S900" i="11" s="1"/>
  <c r="O1428" i="11"/>
  <c r="Q1428" i="11" s="1"/>
  <c r="O32" i="11"/>
  <c r="Q32" i="11" s="1"/>
  <c r="T32" i="11" s="1"/>
  <c r="O758" i="11"/>
  <c r="Q758" i="11" s="1"/>
  <c r="W758" i="11" s="1"/>
  <c r="O330" i="11"/>
  <c r="Q330" i="11" s="1"/>
  <c r="O1307" i="11"/>
  <c r="Q1307" i="11" s="1"/>
  <c r="O762" i="11"/>
  <c r="Q762" i="11" s="1"/>
  <c r="W762" i="11" s="1"/>
  <c r="O1172" i="11"/>
  <c r="Q1172" i="11" s="1"/>
  <c r="R1172" i="11" s="1"/>
  <c r="O310" i="11"/>
  <c r="Q310" i="11" s="1"/>
  <c r="W310" i="11" s="1"/>
  <c r="O131" i="11"/>
  <c r="Q131" i="11" s="1"/>
  <c r="W131" i="11" s="1"/>
  <c r="O782" i="11"/>
  <c r="Q782" i="11" s="1"/>
  <c r="T782" i="11" s="1"/>
  <c r="O1049" i="11"/>
  <c r="Q1049" i="11" s="1"/>
  <c r="S1049" i="11" s="1"/>
  <c r="O1263" i="11"/>
  <c r="Q1263" i="11" s="1"/>
  <c r="O892" i="11"/>
  <c r="Q892" i="11" s="1"/>
  <c r="O277" i="11"/>
  <c r="Q277" i="11" s="1"/>
  <c r="R277" i="11" s="1"/>
  <c r="O143" i="11"/>
  <c r="Q143" i="11" s="1"/>
  <c r="W143" i="11" s="1"/>
  <c r="O436" i="11"/>
  <c r="Q436" i="11" s="1"/>
  <c r="O1076" i="11"/>
  <c r="Q1076" i="11" s="1"/>
  <c r="O658" i="11"/>
  <c r="Q658" i="11" s="1"/>
  <c r="R658" i="11" s="1"/>
  <c r="O636" i="11"/>
  <c r="Q636" i="11" s="1"/>
  <c r="W636" i="11" s="1"/>
  <c r="O612" i="11"/>
  <c r="Q612" i="11" s="1"/>
  <c r="O259" i="11"/>
  <c r="Q259" i="11" s="1"/>
  <c r="O1437" i="11"/>
  <c r="Q1437" i="11" s="1"/>
  <c r="R1437" i="11" s="1"/>
  <c r="O1301" i="11"/>
  <c r="Q1301" i="11" s="1"/>
  <c r="V1301" i="11" s="1"/>
  <c r="O1463" i="11"/>
  <c r="Q1463" i="11" s="1"/>
  <c r="O622" i="11"/>
  <c r="Q622" i="11" s="1"/>
  <c r="R622" i="11" s="1"/>
  <c r="O690" i="11"/>
  <c r="Q690" i="11" s="1"/>
  <c r="R690" i="11" s="1"/>
  <c r="O1051" i="11"/>
  <c r="Q1051" i="11" s="1"/>
  <c r="V1051" i="11" s="1"/>
  <c r="O537" i="11"/>
  <c r="Q537" i="11" s="1"/>
  <c r="O578" i="11"/>
  <c r="Q578" i="11" s="1"/>
  <c r="O1075" i="11"/>
  <c r="Q1075" i="11" s="1"/>
  <c r="W1075" i="11" s="1"/>
  <c r="O333" i="11"/>
  <c r="Q333" i="11" s="1"/>
  <c r="S333" i="11" s="1"/>
  <c r="O580" i="11"/>
  <c r="Q580" i="11" s="1"/>
  <c r="O465" i="11"/>
  <c r="Q465" i="11" s="1"/>
  <c r="W465" i="11" s="1"/>
  <c r="O1133" i="11"/>
  <c r="Q1133" i="11" s="1"/>
  <c r="T1133" i="11" s="1"/>
  <c r="O959" i="11"/>
  <c r="Q959" i="11" s="1"/>
  <c r="V959" i="11" s="1"/>
  <c r="O1004" i="11"/>
  <c r="Q1004" i="11" s="1"/>
  <c r="O807" i="11"/>
  <c r="Q807" i="11" s="1"/>
  <c r="O1036" i="11"/>
  <c r="Q1036" i="11" s="1"/>
  <c r="T1036" i="11" s="1"/>
  <c r="O65" i="11"/>
  <c r="Q65" i="11" s="1"/>
  <c r="V65" i="11" s="1"/>
  <c r="O1318" i="11"/>
  <c r="Q1318" i="11" s="1"/>
  <c r="W1318" i="11" s="1"/>
  <c r="O377" i="11"/>
  <c r="Q377" i="11" s="1"/>
  <c r="O228" i="11"/>
  <c r="Q228" i="11" s="1"/>
  <c r="W228" i="11" s="1"/>
  <c r="O1370" i="11"/>
  <c r="Q1370" i="11" s="1"/>
  <c r="T1370" i="11" s="1"/>
  <c r="O897" i="11"/>
  <c r="Q897" i="11" s="1"/>
  <c r="O1309" i="11"/>
  <c r="Q1309" i="11" s="1"/>
  <c r="O878" i="11"/>
  <c r="Q878" i="11" s="1"/>
  <c r="V878" i="11" s="1"/>
  <c r="O893" i="11"/>
  <c r="Q893" i="11" s="1"/>
  <c r="W893" i="11" s="1"/>
  <c r="O795" i="11"/>
  <c r="Q795" i="11" s="1"/>
  <c r="R795" i="11" s="1"/>
  <c r="O176" i="11"/>
  <c r="Q176" i="11" s="1"/>
  <c r="S176" i="11" s="1"/>
  <c r="O621" i="11"/>
  <c r="Q621" i="11" s="1"/>
  <c r="W621" i="11" s="1"/>
  <c r="O1271" i="11"/>
  <c r="Q1271" i="11" s="1"/>
  <c r="V1271" i="11" s="1"/>
  <c r="O867" i="11"/>
  <c r="Q867" i="11" s="1"/>
  <c r="O1195" i="11"/>
  <c r="Q1195" i="11" s="1"/>
  <c r="O1179" i="11"/>
  <c r="Q1179" i="11" s="1"/>
  <c r="S1179" i="11" s="1"/>
  <c r="O1041" i="11"/>
  <c r="Q1041" i="11" s="1"/>
  <c r="S1041" i="11" s="1"/>
  <c r="O184" i="11"/>
  <c r="Q184" i="11" s="1"/>
  <c r="W184" i="11" s="1"/>
  <c r="O323" i="11"/>
  <c r="Q323" i="11" s="1"/>
  <c r="O33" i="11"/>
  <c r="Q33" i="11" s="1"/>
  <c r="V33" i="11" s="1"/>
  <c r="O540" i="11"/>
  <c r="Q540" i="11" s="1"/>
  <c r="T540" i="11" s="1"/>
  <c r="O339" i="11"/>
  <c r="Q339" i="11" s="1"/>
  <c r="O647" i="11"/>
  <c r="Q647" i="11" s="1"/>
  <c r="O511" i="11"/>
  <c r="Q511" i="11" s="1"/>
  <c r="W511" i="11" s="1"/>
  <c r="O882" i="11"/>
  <c r="Q882" i="11" s="1"/>
  <c r="V882" i="11" s="1"/>
  <c r="O799" i="11"/>
  <c r="Q799" i="11" s="1"/>
  <c r="R799" i="11" s="1"/>
  <c r="O1211" i="11"/>
  <c r="Q1211" i="11" s="1"/>
  <c r="R1211" i="11" s="1"/>
  <c r="O1277" i="11"/>
  <c r="Q1277" i="11" s="1"/>
  <c r="W1277" i="11" s="1"/>
  <c r="O1019" i="11"/>
  <c r="Q1019" i="11" s="1"/>
  <c r="T1019" i="11" s="1"/>
  <c r="O1387" i="11"/>
  <c r="Q1387" i="11" s="1"/>
  <c r="O1098" i="11"/>
  <c r="Q1098" i="11" s="1"/>
  <c r="O751" i="11"/>
  <c r="Q751" i="11" s="1"/>
  <c r="T751" i="11" s="1"/>
  <c r="O905" i="11"/>
  <c r="Q905" i="11" s="1"/>
  <c r="S905" i="11" s="1"/>
  <c r="O346" i="11"/>
  <c r="Q346" i="11" s="1"/>
  <c r="O817" i="11"/>
  <c r="Q817" i="11" s="1"/>
  <c r="O605" i="11"/>
  <c r="Q605" i="11" s="1"/>
  <c r="R605" i="11" s="1"/>
  <c r="O1426" i="11"/>
  <c r="Q1426" i="11" s="1"/>
  <c r="S1426" i="11" s="1"/>
  <c r="O324" i="11"/>
  <c r="Q324" i="11" s="1"/>
  <c r="O1204" i="11"/>
  <c r="Q1204" i="11" s="1"/>
  <c r="O1342" i="11"/>
  <c r="Q1342" i="11" s="1"/>
  <c r="T1342" i="11" s="1"/>
  <c r="O1144" i="11"/>
  <c r="Q1144" i="11" s="1"/>
  <c r="V1144" i="11" s="1"/>
  <c r="O907" i="11"/>
  <c r="Q907" i="11" s="1"/>
  <c r="R907" i="11" s="1"/>
  <c r="O1476" i="11"/>
  <c r="Q1476" i="11" s="1"/>
  <c r="V1476" i="11" s="1"/>
  <c r="O719" i="11"/>
  <c r="Q719" i="11" s="1"/>
  <c r="W719" i="11" s="1"/>
  <c r="O92" i="11"/>
  <c r="Q92" i="11" s="1"/>
  <c r="S92" i="11" s="1"/>
  <c r="O1143" i="11"/>
  <c r="Q1143" i="11" s="1"/>
  <c r="O23" i="11"/>
  <c r="Q23" i="11" s="1"/>
  <c r="O629" i="11"/>
  <c r="Q629" i="11" s="1"/>
  <c r="W629" i="11" s="1"/>
  <c r="O1359" i="11"/>
  <c r="Q1359" i="11" s="1"/>
  <c r="V1359" i="11" s="1"/>
  <c r="O255" i="11"/>
  <c r="Q255" i="11" s="1"/>
  <c r="V255" i="11" s="1"/>
  <c r="O1249" i="11"/>
  <c r="Q1249" i="11" s="1"/>
  <c r="O906" i="11"/>
  <c r="Q906" i="11" s="1"/>
  <c r="W906" i="11" s="1"/>
  <c r="O759" i="11"/>
  <c r="Q759" i="11" s="1"/>
  <c r="O1214" i="11"/>
  <c r="Q1214" i="11" s="1"/>
  <c r="O25" i="11"/>
  <c r="Q25" i="11" s="1"/>
  <c r="O1111" i="11"/>
  <c r="Q1111" i="11" s="1"/>
  <c r="R1111" i="11" s="1"/>
  <c r="O718" i="11"/>
  <c r="Q718" i="11" s="1"/>
  <c r="T718" i="11" s="1"/>
  <c r="O496" i="11"/>
  <c r="Q496" i="11" s="1"/>
  <c r="W496" i="11" s="1"/>
  <c r="O791" i="11"/>
  <c r="Q791" i="11" s="1"/>
  <c r="V791" i="11" s="1"/>
  <c r="O763" i="11"/>
  <c r="Q763" i="11" s="1"/>
  <c r="T763" i="11" s="1"/>
  <c r="O113" i="11"/>
  <c r="Q113" i="11" s="1"/>
  <c r="O575" i="11"/>
  <c r="Q575" i="11" s="1"/>
  <c r="O805" i="11"/>
  <c r="Q805" i="11" s="1"/>
  <c r="O698" i="11"/>
  <c r="Q698" i="11" s="1"/>
  <c r="W698" i="11" s="1"/>
  <c r="O1157" i="11"/>
  <c r="Q1157" i="11" s="1"/>
  <c r="R1157" i="11" s="1"/>
  <c r="O269" i="11"/>
  <c r="Q269" i="11" s="1"/>
  <c r="T269" i="11" s="1"/>
  <c r="O1018" i="11"/>
  <c r="Q1018" i="11" s="1"/>
  <c r="T1018" i="11" s="1"/>
  <c r="O45" i="11"/>
  <c r="Q45" i="11" s="1"/>
  <c r="W45" i="11" s="1"/>
  <c r="O409" i="11"/>
  <c r="Q409" i="11" s="1"/>
  <c r="O1057" i="11"/>
  <c r="Q1057" i="11" s="1"/>
  <c r="O381" i="11"/>
  <c r="Q381" i="11" s="1"/>
  <c r="O1302" i="11"/>
  <c r="Q1302" i="11" s="1"/>
  <c r="S1302" i="11" s="1"/>
  <c r="O1329" i="11"/>
  <c r="Q1329" i="11" s="1"/>
  <c r="T1329" i="11" s="1"/>
  <c r="O492" i="11"/>
  <c r="Q492" i="11" s="1"/>
  <c r="T492" i="11" s="1"/>
  <c r="O861" i="11"/>
  <c r="Q861" i="11" s="1"/>
  <c r="V861" i="11" s="1"/>
  <c r="O821" i="11"/>
  <c r="Q821" i="11" s="1"/>
  <c r="R821" i="11" s="1"/>
  <c r="O525" i="11"/>
  <c r="Q525" i="11" s="1"/>
  <c r="V525" i="11" s="1"/>
  <c r="O293" i="11"/>
  <c r="Q293" i="11" s="1"/>
  <c r="O802" i="11"/>
  <c r="Q802" i="11" s="1"/>
  <c r="O1063" i="11"/>
  <c r="Q1063" i="11" s="1"/>
  <c r="S1063" i="11" s="1"/>
  <c r="O1130" i="11"/>
  <c r="Q1130" i="11" s="1"/>
  <c r="V1130" i="11" s="1"/>
  <c r="O1001" i="11"/>
  <c r="Q1001" i="11" s="1"/>
  <c r="V1001" i="11" s="1"/>
  <c r="O1230" i="11"/>
  <c r="Q1230" i="11" s="1"/>
  <c r="O1483" i="11"/>
  <c r="Q1483" i="11" s="1"/>
  <c r="V1483" i="11" s="1"/>
  <c r="O1484" i="11"/>
  <c r="Q1484" i="11" s="1"/>
  <c r="V1484" i="11" s="1"/>
  <c r="O554" i="11"/>
  <c r="Q554" i="11" s="1"/>
  <c r="O896" i="11"/>
  <c r="Q896" i="11" s="1"/>
  <c r="T896" i="11" s="1"/>
  <c r="O606" i="11"/>
  <c r="Q606" i="11" s="1"/>
  <c r="W606" i="11" s="1"/>
  <c r="O364" i="11"/>
  <c r="Q364" i="11" s="1"/>
  <c r="W364" i="11" s="1"/>
  <c r="O687" i="11"/>
  <c r="Q687" i="11" s="1"/>
  <c r="S687" i="11" s="1"/>
  <c r="O192" i="11"/>
  <c r="Q192" i="11" s="1"/>
  <c r="V192" i="11" s="1"/>
  <c r="O1502" i="11"/>
  <c r="Q1502" i="11" s="1"/>
  <c r="O1208" i="11"/>
  <c r="Q1208" i="11" s="1"/>
  <c r="W1208" i="11" s="1"/>
  <c r="O984" i="11"/>
  <c r="Q984" i="11" s="1"/>
  <c r="O172" i="11"/>
  <c r="Q172" i="11" s="1"/>
  <c r="W172" i="11" s="1"/>
  <c r="O187" i="11"/>
  <c r="Q187" i="11" s="1"/>
  <c r="T187" i="11" s="1"/>
  <c r="O1125" i="11"/>
  <c r="Q1125" i="11" s="1"/>
  <c r="V1125" i="11" s="1"/>
  <c r="O153" i="11"/>
  <c r="Q153" i="11" s="1"/>
  <c r="R153" i="11" s="1"/>
  <c r="O843" i="11"/>
  <c r="Q843" i="11" s="1"/>
  <c r="O325" i="11"/>
  <c r="Q325" i="11" s="1"/>
  <c r="R325" i="11" s="1"/>
  <c r="O1259" i="11"/>
  <c r="Q1259" i="11" s="1"/>
  <c r="W1259" i="11" s="1"/>
  <c r="O1091" i="11"/>
  <c r="Q1091" i="11" s="1"/>
  <c r="O761" i="11"/>
  <c r="Q761" i="11" s="1"/>
  <c r="V761" i="11" s="1"/>
  <c r="O1066" i="11"/>
  <c r="Q1066" i="11" s="1"/>
  <c r="V1066" i="11" s="1"/>
  <c r="O1333" i="11"/>
  <c r="Q1333" i="11" s="1"/>
  <c r="T1333" i="11" s="1"/>
  <c r="O236" i="11"/>
  <c r="Q236" i="11" s="1"/>
  <c r="R236" i="11" s="1"/>
  <c r="O320" i="11"/>
  <c r="Q320" i="11" s="1"/>
  <c r="S320" i="11" s="1"/>
  <c r="O764" i="11"/>
  <c r="Q764" i="11" s="1"/>
  <c r="S764" i="11" s="1"/>
  <c r="O1314" i="11"/>
  <c r="Q1314" i="11" s="1"/>
  <c r="O975" i="11"/>
  <c r="Q975" i="11" s="1"/>
  <c r="O133" i="11"/>
  <c r="Q133" i="11" s="1"/>
  <c r="W133" i="11" s="1"/>
  <c r="O1381" i="11"/>
  <c r="Q1381" i="11" s="1"/>
  <c r="W1381" i="11" s="1"/>
  <c r="O1493" i="11"/>
  <c r="Q1493" i="11" s="1"/>
  <c r="W1493" i="11" s="1"/>
  <c r="O756" i="11"/>
  <c r="Q756" i="11" s="1"/>
  <c r="T756" i="11" s="1"/>
  <c r="O495" i="11"/>
  <c r="Q495" i="11" s="1"/>
  <c r="R495" i="11" s="1"/>
  <c r="O1365" i="11"/>
  <c r="Q1365" i="11" s="1"/>
  <c r="T1365" i="11" s="1"/>
  <c r="O1328" i="11"/>
  <c r="Q1328" i="11" s="1"/>
  <c r="O340" i="11"/>
  <c r="Q340" i="11" s="1"/>
  <c r="O1373" i="11"/>
  <c r="Q1373" i="11" s="1"/>
  <c r="W1373" i="11" s="1"/>
  <c r="O1358" i="11"/>
  <c r="Q1358" i="11" s="1"/>
  <c r="R1358" i="11" s="1"/>
  <c r="O457" i="11"/>
  <c r="Q457" i="11" s="1"/>
  <c r="T457" i="11" s="1"/>
  <c r="O185" i="11"/>
  <c r="Q185" i="11" s="1"/>
  <c r="S185" i="11" s="1"/>
  <c r="O657" i="11"/>
  <c r="Q657" i="11" s="1"/>
  <c r="O1234" i="11"/>
  <c r="Q1234" i="11" s="1"/>
  <c r="S1234" i="11" s="1"/>
  <c r="O744" i="11"/>
  <c r="Q744" i="11" s="1"/>
  <c r="O712" i="11"/>
  <c r="Q712" i="11" s="1"/>
  <c r="O902" i="11"/>
  <c r="Q902" i="11" s="1"/>
  <c r="W902" i="11" s="1"/>
  <c r="O376" i="11"/>
  <c r="Q376" i="11" s="1"/>
  <c r="S376" i="11" s="1"/>
  <c r="O1146" i="11"/>
  <c r="Q1146" i="11" s="1"/>
  <c r="W1146" i="11" s="1"/>
  <c r="O160" i="11"/>
  <c r="Q160" i="11" s="1"/>
  <c r="O693" i="11"/>
  <c r="Q693" i="11" s="1"/>
  <c r="W693" i="11" s="1"/>
  <c r="O400" i="11"/>
  <c r="Q400" i="11" s="1"/>
  <c r="R400" i="11" s="1"/>
  <c r="O648" i="11"/>
  <c r="Q648" i="11" s="1"/>
  <c r="V648" i="11" s="1"/>
  <c r="O1005" i="11"/>
  <c r="Q1005" i="11" s="1"/>
  <c r="O263" i="11"/>
  <c r="Q263" i="11" s="1"/>
  <c r="V263" i="11" s="1"/>
  <c r="O1176" i="11"/>
  <c r="Q1176" i="11" s="1"/>
  <c r="T1176" i="11" s="1"/>
  <c r="O396" i="11"/>
  <c r="Q396" i="11" s="1"/>
  <c r="T396" i="11" s="1"/>
  <c r="O715" i="11"/>
  <c r="Q715" i="11" s="1"/>
  <c r="W715" i="11" s="1"/>
  <c r="O391" i="11"/>
  <c r="Q391" i="11" s="1"/>
  <c r="O769" i="11"/>
  <c r="Q769" i="11" s="1"/>
  <c r="S769" i="11" s="1"/>
  <c r="O1099" i="11"/>
  <c r="Q1099" i="11" s="1"/>
  <c r="S1099" i="11" s="1"/>
  <c r="O130" i="11"/>
  <c r="Q130" i="11" s="1"/>
  <c r="O1000" i="11"/>
  <c r="Q1000" i="11" s="1"/>
  <c r="R1000" i="11" s="1"/>
  <c r="O1174" i="11"/>
  <c r="Q1174" i="11" s="1"/>
  <c r="W1174" i="11" s="1"/>
  <c r="O788" i="11"/>
  <c r="Q788" i="11" s="1"/>
  <c r="W788" i="11" s="1"/>
  <c r="O1462" i="11"/>
  <c r="Q1462" i="11" s="1"/>
  <c r="O939" i="11"/>
  <c r="Q939" i="11" s="1"/>
  <c r="W939" i="11" s="1"/>
  <c r="O837" i="11"/>
  <c r="Q837" i="11" s="1"/>
  <c r="O1188" i="11"/>
  <c r="Q1188" i="11" s="1"/>
  <c r="O552" i="11"/>
  <c r="Q552" i="11" s="1"/>
  <c r="O631" i="11"/>
  <c r="Q631" i="11" s="1"/>
  <c r="S631" i="11" s="1"/>
  <c r="O1354" i="11"/>
  <c r="Q1354" i="11" s="1"/>
  <c r="S1354" i="11" s="1"/>
  <c r="O1205" i="11"/>
  <c r="Q1205" i="11" s="1"/>
  <c r="V1205" i="11" s="1"/>
  <c r="O923" i="11"/>
  <c r="Q923" i="11" s="1"/>
  <c r="O1488" i="11"/>
  <c r="Q1488" i="11" s="1"/>
  <c r="T1488" i="11" s="1"/>
  <c r="O1061" i="11"/>
  <c r="Q1061" i="11" s="1"/>
  <c r="R1061" i="11" s="1"/>
  <c r="O1121" i="11"/>
  <c r="Q1121" i="11" s="1"/>
  <c r="T1121" i="11" s="1"/>
  <c r="O589" i="11"/>
  <c r="Q589" i="11" s="1"/>
  <c r="O943" i="11"/>
  <c r="Q943" i="11" s="1"/>
  <c r="R943" i="11" s="1"/>
  <c r="O173" i="11"/>
  <c r="Q173" i="11" s="1"/>
  <c r="T173" i="11" s="1"/>
  <c r="O431" i="11"/>
  <c r="Q431" i="11" s="1"/>
  <c r="T431" i="11" s="1"/>
  <c r="O1021" i="11"/>
  <c r="Q1021" i="11" s="1"/>
  <c r="W1021" i="11" s="1"/>
  <c r="O426" i="11"/>
  <c r="Q426" i="11" s="1"/>
  <c r="O1028" i="11"/>
  <c r="Q1028" i="11" s="1"/>
  <c r="T1028" i="11" s="1"/>
  <c r="O1127" i="11"/>
  <c r="Q1127" i="11" s="1"/>
  <c r="T1127" i="11" s="1"/>
  <c r="O556" i="11"/>
  <c r="Q556" i="11" s="1"/>
  <c r="O522" i="11"/>
  <c r="Q522" i="11" s="1"/>
  <c r="W522" i="11" s="1"/>
  <c r="O463" i="11"/>
  <c r="Q463" i="11" s="1"/>
  <c r="W463" i="11" s="1"/>
  <c r="O338" i="11"/>
  <c r="Q338" i="11" s="1"/>
  <c r="T338" i="11" s="1"/>
  <c r="O780" i="11"/>
  <c r="Q780" i="11" s="1"/>
  <c r="R780" i="11" s="1"/>
  <c r="O1430" i="11"/>
  <c r="Q1430" i="11" s="1"/>
  <c r="O1317" i="11"/>
  <c r="Q1317" i="11" s="1"/>
  <c r="R1317" i="11" s="1"/>
  <c r="O1207" i="11"/>
  <c r="Q1207" i="11" s="1"/>
  <c r="R1207" i="11" s="1"/>
  <c r="O1495" i="11"/>
  <c r="Q1495" i="11" s="1"/>
  <c r="O1059" i="11"/>
  <c r="Q1059" i="11" s="1"/>
  <c r="R1059" i="11" s="1"/>
  <c r="O935" i="11"/>
  <c r="Q935" i="11" s="1"/>
  <c r="V935" i="11" s="1"/>
  <c r="O326" i="11"/>
  <c r="Q326" i="11" s="1"/>
  <c r="R326" i="11" s="1"/>
  <c r="O777" i="11"/>
  <c r="Q777" i="11" s="1"/>
  <c r="W777" i="11" s="1"/>
  <c r="O614" i="11"/>
  <c r="Q614" i="11" s="1"/>
  <c r="T614" i="11" s="1"/>
  <c r="O796" i="11"/>
  <c r="Q796" i="11" s="1"/>
  <c r="O710" i="11"/>
  <c r="Q710" i="11" s="1"/>
  <c r="O739" i="11"/>
  <c r="Q739" i="11" s="1"/>
  <c r="O83" i="11"/>
  <c r="Q83" i="11" s="1"/>
  <c r="S83" i="11" s="1"/>
  <c r="O806" i="11"/>
  <c r="Q806" i="11" s="1"/>
  <c r="R806" i="11" s="1"/>
  <c r="O470" i="11"/>
  <c r="Q470" i="11" s="1"/>
  <c r="R470" i="11" s="1"/>
  <c r="O361" i="11"/>
  <c r="Q361" i="11" s="1"/>
  <c r="O1472" i="11"/>
  <c r="Q1472" i="11" s="1"/>
  <c r="O844" i="11"/>
  <c r="Q844" i="11" s="1"/>
  <c r="V844" i="11" s="1"/>
  <c r="O901" i="11"/>
  <c r="Q901" i="11" s="1"/>
  <c r="V901" i="11" s="1"/>
  <c r="O62" i="11"/>
  <c r="Q62" i="11" s="1"/>
  <c r="O705" i="11"/>
  <c r="Q705" i="11" s="1"/>
  <c r="T705" i="11" s="1"/>
  <c r="O488" i="11"/>
  <c r="Q488" i="11" s="1"/>
  <c r="R488" i="11" s="1"/>
  <c r="O577" i="11"/>
  <c r="Q577" i="11" s="1"/>
  <c r="R577" i="11" s="1"/>
  <c r="O1268" i="11"/>
  <c r="Q1268" i="11" s="1"/>
  <c r="O1037" i="11"/>
  <c r="Q1037" i="11" s="1"/>
  <c r="V1037" i="11" s="1"/>
  <c r="O527" i="11"/>
  <c r="Q527" i="11" s="1"/>
  <c r="S527" i="11" s="1"/>
  <c r="O644" i="11"/>
  <c r="Q644" i="11" s="1"/>
  <c r="W644" i="11" s="1"/>
  <c r="O813" i="11"/>
  <c r="Q813" i="11" s="1"/>
  <c r="O626" i="11"/>
  <c r="Q626" i="11" s="1"/>
  <c r="W626" i="11" s="1"/>
  <c r="O1361" i="11"/>
  <c r="Q1361" i="11" s="1"/>
  <c r="W1361" i="11" s="1"/>
  <c r="O39" i="11"/>
  <c r="Q39" i="11" s="1"/>
  <c r="V39" i="11" s="1"/>
  <c r="O792" i="11"/>
  <c r="Q792" i="11" s="1"/>
  <c r="O1048" i="11"/>
  <c r="Q1048" i="11" s="1"/>
  <c r="O1085" i="11"/>
  <c r="Q1085" i="11" s="1"/>
  <c r="W1085" i="11" s="1"/>
  <c r="O1033" i="11"/>
  <c r="Q1033" i="11" s="1"/>
  <c r="T1033" i="11" s="1"/>
  <c r="O962" i="11"/>
  <c r="Q962" i="11" s="1"/>
  <c r="O244" i="11"/>
  <c r="Q244" i="11" s="1"/>
  <c r="W244" i="11" s="1"/>
  <c r="O974" i="11"/>
  <c r="Q974" i="11" s="1"/>
  <c r="T974" i="11" s="1"/>
  <c r="O1227" i="11"/>
  <c r="Q1227" i="11" s="1"/>
  <c r="W1227" i="11" s="1"/>
  <c r="O952" i="11"/>
  <c r="Q952" i="11" s="1"/>
  <c r="O1124" i="11"/>
  <c r="Q1124" i="11" s="1"/>
  <c r="O51" i="11"/>
  <c r="Q51" i="11" s="1"/>
  <c r="T51" i="11" s="1"/>
  <c r="O848" i="11"/>
  <c r="Q848" i="11" s="1"/>
  <c r="S848" i="11" s="1"/>
  <c r="O988" i="11"/>
  <c r="Q988" i="11" s="1"/>
  <c r="O713" i="11"/>
  <c r="Q713" i="11" s="1"/>
  <c r="W713" i="11" s="1"/>
  <c r="O1486" i="11"/>
  <c r="Q1486" i="11" s="1"/>
  <c r="W1486" i="11" s="1"/>
  <c r="O445" i="11"/>
  <c r="Q445" i="11" s="1"/>
  <c r="W445" i="11" s="1"/>
  <c r="O628" i="11"/>
  <c r="Q628" i="11" s="1"/>
  <c r="T628" i="11" s="1"/>
  <c r="O98" i="11"/>
  <c r="Q98" i="11" s="1"/>
  <c r="R98" i="11" s="1"/>
  <c r="O1260" i="11"/>
  <c r="Q1260" i="11" s="1"/>
  <c r="V1260" i="11" s="1"/>
  <c r="O274" i="11"/>
  <c r="Q274" i="11" s="1"/>
  <c r="W274" i="11" s="1"/>
  <c r="O933" i="11"/>
  <c r="Q933" i="11" s="1"/>
  <c r="O385" i="11"/>
  <c r="Q385" i="11" s="1"/>
  <c r="W385" i="11" s="1"/>
  <c r="O704" i="11"/>
  <c r="Q704" i="11" s="1"/>
  <c r="S704" i="11" s="1"/>
  <c r="O366" i="11"/>
  <c r="Q366" i="11" s="1"/>
  <c r="T366" i="11" s="1"/>
  <c r="O434" i="11"/>
  <c r="Q434" i="11" s="1"/>
  <c r="W434" i="11" s="1"/>
  <c r="O1220" i="11"/>
  <c r="Q1220" i="11" s="1"/>
  <c r="V1220" i="11" s="1"/>
  <c r="O539" i="11"/>
  <c r="Q539" i="11" s="1"/>
  <c r="O967" i="11"/>
  <c r="Q967" i="11" s="1"/>
  <c r="R967" i="11" s="1"/>
  <c r="O272" i="11"/>
  <c r="Q272" i="11" s="1"/>
  <c r="O1448" i="11"/>
  <c r="Q1448" i="11" s="1"/>
  <c r="V1448" i="11" s="1"/>
  <c r="O265" i="11"/>
  <c r="Q265" i="11" s="1"/>
  <c r="R265" i="11" s="1"/>
  <c r="O830" i="11"/>
  <c r="Q830" i="11" s="1"/>
  <c r="S830" i="11" s="1"/>
  <c r="O237" i="11"/>
  <c r="Q237" i="11" s="1"/>
  <c r="V237" i="11" s="1"/>
  <c r="O1012" i="11"/>
  <c r="Q1012" i="11" s="1"/>
  <c r="V1012" i="11" s="1"/>
  <c r="O625" i="11"/>
  <c r="Q625" i="11" s="1"/>
  <c r="T625" i="11" s="1"/>
  <c r="O257" i="11"/>
  <c r="Q257" i="11" s="1"/>
  <c r="V257" i="11" s="1"/>
  <c r="O251" i="11"/>
  <c r="Q251" i="11" s="1"/>
  <c r="O117" i="11"/>
  <c r="Q117" i="11" s="1"/>
  <c r="W117" i="11" s="1"/>
  <c r="O443" i="11"/>
  <c r="Q443" i="11" s="1"/>
  <c r="V443" i="11" s="1"/>
  <c r="O730" i="11"/>
  <c r="Q730" i="11" s="1"/>
  <c r="S730" i="11" s="1"/>
  <c r="O1245" i="11"/>
  <c r="Q1245" i="11" s="1"/>
  <c r="O910" i="11"/>
  <c r="Q910" i="11" s="1"/>
  <c r="O857" i="11"/>
  <c r="Q857" i="11" s="1"/>
  <c r="O102" i="11"/>
  <c r="Q102" i="11" s="1"/>
  <c r="S102" i="11" s="1"/>
  <c r="O520" i="11"/>
  <c r="Q520" i="11" s="1"/>
  <c r="O397" i="11"/>
  <c r="Q397" i="11" s="1"/>
  <c r="R397" i="11" s="1"/>
  <c r="O1228" i="11"/>
  <c r="Q1228" i="11" s="1"/>
  <c r="W1228" i="11" s="1"/>
  <c r="O505" i="11"/>
  <c r="Q505" i="11" s="1"/>
  <c r="V505" i="11" s="1"/>
  <c r="O1305" i="11"/>
  <c r="Q1305" i="11" s="1"/>
  <c r="W1305" i="11" s="1"/>
  <c r="O800" i="11"/>
  <c r="Q800" i="11" s="1"/>
  <c r="O1330" i="11"/>
  <c r="Q1330" i="11" s="1"/>
  <c r="W1330" i="11" s="1"/>
  <c r="O703" i="11"/>
  <c r="Q703" i="11" s="1"/>
  <c r="O854" i="11"/>
  <c r="Q854" i="11" s="1"/>
  <c r="O355" i="11"/>
  <c r="Q355" i="11" s="1"/>
  <c r="V355" i="11" s="1"/>
  <c r="O501" i="11"/>
  <c r="Q501" i="11" s="1"/>
  <c r="W501" i="11" s="1"/>
  <c r="O982" i="11"/>
  <c r="Q982" i="11" s="1"/>
  <c r="S982" i="11" s="1"/>
  <c r="O459" i="11"/>
  <c r="Q459" i="11" s="1"/>
  <c r="O874" i="11"/>
  <c r="Q874" i="11" s="1"/>
  <c r="O254" i="11"/>
  <c r="Q254" i="11" s="1"/>
  <c r="S254" i="11" s="1"/>
  <c r="O655" i="11"/>
  <c r="Q655" i="11" s="1"/>
  <c r="V655" i="11" s="1"/>
  <c r="O247" i="11"/>
  <c r="Q247" i="11" s="1"/>
  <c r="O508" i="11"/>
  <c r="Q508" i="11" s="1"/>
  <c r="T508" i="11" s="1"/>
  <c r="O1016" i="11"/>
  <c r="Q1016" i="11" s="1"/>
  <c r="R1016" i="11" s="1"/>
  <c r="O284" i="11"/>
  <c r="Q284" i="11" s="1"/>
  <c r="T284" i="11" s="1"/>
  <c r="O1327" i="11"/>
  <c r="Q1327" i="11" s="1"/>
  <c r="R1327" i="11" s="1"/>
  <c r="O24" i="11"/>
  <c r="Q24" i="11" s="1"/>
  <c r="T24" i="11" s="1"/>
  <c r="O1129" i="11"/>
  <c r="Q1129" i="11" s="1"/>
  <c r="O99" i="11"/>
  <c r="Q99" i="11" s="1"/>
  <c r="T99" i="11" s="1"/>
  <c r="O980" i="11"/>
  <c r="Q980" i="11" s="1"/>
  <c r="O1187" i="11"/>
  <c r="Q1187" i="11" s="1"/>
  <c r="T1187" i="11" s="1"/>
  <c r="O17" i="11"/>
  <c r="Q17" i="11" s="1"/>
  <c r="W17" i="11" s="1"/>
  <c r="O638" i="11"/>
  <c r="Q638" i="11" s="1"/>
  <c r="T638" i="11" s="1"/>
  <c r="O37" i="11"/>
  <c r="Q37" i="11" s="1"/>
  <c r="S37" i="11" s="1"/>
  <c r="O1243" i="11"/>
  <c r="Q1243" i="11" s="1"/>
  <c r="O1025" i="11"/>
  <c r="Q1025" i="11" s="1"/>
  <c r="T1025" i="11" s="1"/>
  <c r="O418" i="11"/>
  <c r="Q418" i="11" s="1"/>
  <c r="T418" i="11" s="1"/>
  <c r="O779" i="11"/>
  <c r="Q779" i="11" s="1"/>
  <c r="O181" i="11"/>
  <c r="Q181" i="11" s="1"/>
  <c r="T181" i="11" s="1"/>
  <c r="O666" i="11"/>
  <c r="Q666" i="11" s="1"/>
  <c r="V666" i="11" s="1"/>
  <c r="O798" i="11"/>
  <c r="Q798" i="11" s="1"/>
  <c r="R798" i="11" s="1"/>
  <c r="O859" i="11"/>
  <c r="Q859" i="11" s="1"/>
  <c r="O701" i="11"/>
  <c r="Q701" i="11" s="1"/>
  <c r="O635" i="11"/>
  <c r="Q635" i="11" s="1"/>
  <c r="T635" i="11" s="1"/>
  <c r="O961" i="11"/>
  <c r="Q961" i="11" s="1"/>
  <c r="V961" i="11" s="1"/>
  <c r="O866" i="11"/>
  <c r="Q866" i="11" s="1"/>
  <c r="T866" i="11" s="1"/>
  <c r="O151" i="11"/>
  <c r="Q151" i="11" s="1"/>
  <c r="V151" i="11" s="1"/>
  <c r="O1487" i="11"/>
  <c r="Q1487" i="11" s="1"/>
  <c r="V1487" i="11" s="1"/>
  <c r="O145" i="11"/>
  <c r="Q145" i="11" s="1"/>
  <c r="R145" i="11" s="1"/>
  <c r="O717" i="11"/>
  <c r="Q717" i="11" s="1"/>
  <c r="W717" i="11" s="1"/>
  <c r="O870" i="11"/>
  <c r="Q870" i="11" s="1"/>
  <c r="W870" i="11" s="1"/>
  <c r="O850" i="11"/>
  <c r="Q850" i="11" s="1"/>
  <c r="W850" i="11" s="1"/>
  <c r="O81" i="11"/>
  <c r="Q81" i="11" s="1"/>
  <c r="O359" i="11"/>
  <c r="Q359" i="11" s="1"/>
  <c r="R359" i="11" s="1"/>
  <c r="O54" i="11"/>
  <c r="Q54" i="11" s="1"/>
  <c r="S54" i="11" s="1"/>
  <c r="O10" i="11"/>
  <c r="O1443" i="11"/>
  <c r="Q1443" i="11" s="1"/>
  <c r="W1443" i="11" s="1"/>
  <c r="O972" i="11"/>
  <c r="Q972" i="11" s="1"/>
  <c r="O654" i="11"/>
  <c r="Q654" i="11" s="1"/>
  <c r="O801" i="11"/>
  <c r="Q801" i="11" s="1"/>
  <c r="W801" i="11" s="1"/>
  <c r="O917" i="11"/>
  <c r="Q917" i="11" s="1"/>
  <c r="O1046" i="11"/>
  <c r="Q1046" i="11" s="1"/>
  <c r="R1046" i="11" s="1"/>
  <c r="O221" i="11"/>
  <c r="Q221" i="11" s="1"/>
  <c r="R221" i="11" s="1"/>
  <c r="O1193" i="11"/>
  <c r="Q1193" i="11" s="1"/>
  <c r="R1193" i="11" s="1"/>
  <c r="O282" i="11"/>
  <c r="Q282" i="11" s="1"/>
  <c r="T282" i="11" s="1"/>
  <c r="O467" i="11"/>
  <c r="Q467" i="11" s="1"/>
  <c r="O945" i="11"/>
  <c r="Q945" i="11" s="1"/>
  <c r="R945" i="11" s="1"/>
  <c r="O169" i="11"/>
  <c r="Q169" i="11" s="1"/>
  <c r="O210" i="11"/>
  <c r="Q210" i="11" s="1"/>
  <c r="O662" i="11"/>
  <c r="Q662" i="11" s="1"/>
  <c r="W662" i="11" s="1"/>
  <c r="O312" i="11"/>
  <c r="Q312" i="11" s="1"/>
  <c r="W312" i="11" s="1"/>
  <c r="O321" i="11"/>
  <c r="Q321" i="11" s="1"/>
  <c r="T321" i="11" s="1"/>
  <c r="O1343" i="11"/>
  <c r="Q1343" i="11" s="1"/>
  <c r="T1343" i="11" s="1"/>
  <c r="O1449" i="11"/>
  <c r="Q1449" i="11" s="1"/>
  <c r="R1449" i="11" s="1"/>
  <c r="O165" i="11"/>
  <c r="Q165" i="11" s="1"/>
  <c r="O53" i="11"/>
  <c r="Q53" i="11" s="1"/>
  <c r="S53" i="11" s="1"/>
  <c r="O341" i="11"/>
  <c r="Q341" i="11" s="1"/>
  <c r="S341" i="11" s="1"/>
  <c r="O941" i="11"/>
  <c r="Q941" i="11" s="1"/>
  <c r="W941" i="11" s="1"/>
  <c r="O69" i="11"/>
  <c r="Q69" i="11" s="1"/>
  <c r="R69" i="11" s="1"/>
  <c r="O1386" i="11"/>
  <c r="Q1386" i="11" s="1"/>
  <c r="R1386" i="11" s="1"/>
  <c r="O931" i="11"/>
  <c r="Q931" i="11" s="1"/>
  <c r="V931" i="11" s="1"/>
  <c r="O90" i="11"/>
  <c r="Q90" i="11" s="1"/>
  <c r="S90" i="11" s="1"/>
  <c r="O1108" i="11"/>
  <c r="Q1108" i="11" s="1"/>
  <c r="S1108" i="11" s="1"/>
  <c r="O524" i="11"/>
  <c r="Q524" i="11" s="1"/>
  <c r="O1291" i="11"/>
  <c r="Q1291" i="11" s="1"/>
  <c r="R1291" i="11" s="1"/>
  <c r="O481" i="11"/>
  <c r="Q481" i="11" s="1"/>
  <c r="R481" i="11" s="1"/>
  <c r="O1431" i="11"/>
  <c r="Q1431" i="11" s="1"/>
  <c r="W1431" i="11" s="1"/>
  <c r="O1283" i="11"/>
  <c r="Q1283" i="11" s="1"/>
  <c r="S1283" i="11" s="1"/>
  <c r="O1155" i="11"/>
  <c r="Q1155" i="11" s="1"/>
  <c r="R1155" i="11" s="1"/>
  <c r="O937" i="11"/>
  <c r="Q937" i="11" s="1"/>
  <c r="V937" i="11" s="1"/>
  <c r="O302" i="11"/>
  <c r="Q302" i="11" s="1"/>
  <c r="O1244" i="11"/>
  <c r="Q1244" i="11" s="1"/>
  <c r="T1244" i="11" s="1"/>
  <c r="O20" i="11"/>
  <c r="Q20" i="11" s="1"/>
  <c r="O643" i="11"/>
  <c r="Q643" i="11" s="1"/>
  <c r="W643" i="11" s="1"/>
  <c r="O1454" i="11"/>
  <c r="Q1454" i="11" s="1"/>
  <c r="T1454" i="11" s="1"/>
  <c r="O334" i="11"/>
  <c r="Q334" i="11" s="1"/>
  <c r="T334" i="11" s="1"/>
  <c r="O67" i="11"/>
  <c r="Q67" i="11" s="1"/>
  <c r="S67" i="11" s="1"/>
  <c r="O342" i="11"/>
  <c r="Q342" i="11" s="1"/>
  <c r="R342" i="11" s="1"/>
  <c r="O1068" i="11"/>
  <c r="Q1068" i="11" s="1"/>
  <c r="O114" i="11"/>
  <c r="Q114" i="11" s="1"/>
  <c r="O444" i="11"/>
  <c r="Q444" i="11" s="1"/>
  <c r="V444" i="11" s="1"/>
  <c r="O880" i="11"/>
  <c r="Q880" i="11" s="1"/>
  <c r="W880" i="11" s="1"/>
  <c r="O1311" i="11"/>
  <c r="Q1311" i="11" s="1"/>
  <c r="V1311" i="11" s="1"/>
  <c r="O538" i="11"/>
  <c r="Q538" i="11" s="1"/>
  <c r="T538" i="11" s="1"/>
  <c r="O727" i="11"/>
  <c r="Q727" i="11" s="1"/>
  <c r="S727" i="11" s="1"/>
  <c r="O1446" i="11"/>
  <c r="Q1446" i="11" s="1"/>
  <c r="T1446" i="11" s="1"/>
  <c r="O1142" i="11"/>
  <c r="Q1142" i="11" s="1"/>
  <c r="W1142" i="11" s="1"/>
  <c r="O1469" i="11"/>
  <c r="Q1469" i="11" s="1"/>
  <c r="V1469" i="11" s="1"/>
  <c r="O76" i="11"/>
  <c r="Q76" i="11" s="1"/>
  <c r="O1367" i="11"/>
  <c r="Q1367" i="11" s="1"/>
  <c r="R1367" i="11" s="1"/>
  <c r="O692" i="11"/>
  <c r="Q692" i="11" s="1"/>
  <c r="R692" i="11" s="1"/>
  <c r="O458" i="11"/>
  <c r="Q458" i="11" s="1"/>
  <c r="W458" i="11" s="1"/>
  <c r="O29" i="11"/>
  <c r="Q29" i="11" s="1"/>
  <c r="R29" i="11" s="1"/>
  <c r="O1490" i="11"/>
  <c r="Q1490" i="11" s="1"/>
  <c r="S1490" i="11" s="1"/>
  <c r="O1242" i="11"/>
  <c r="Q1242" i="11" s="1"/>
  <c r="R1242" i="11" s="1"/>
  <c r="O1310" i="11"/>
  <c r="Q1310" i="11" s="1"/>
  <c r="O1499" i="11"/>
  <c r="Q1499" i="11" s="1"/>
  <c r="S1499" i="11" s="1"/>
  <c r="O379" i="11"/>
  <c r="Q379" i="11" s="1"/>
  <c r="V379" i="11" s="1"/>
  <c r="O944" i="11"/>
  <c r="Q944" i="11" s="1"/>
  <c r="W944" i="11" s="1"/>
  <c r="O886" i="11"/>
  <c r="Q886" i="11" s="1"/>
  <c r="R886" i="11" s="1"/>
  <c r="O826" i="11"/>
  <c r="Q826" i="11" s="1"/>
  <c r="T826" i="11" s="1"/>
  <c r="O927" i="11"/>
  <c r="Q927" i="11" s="1"/>
  <c r="R927" i="11" s="1"/>
  <c r="O38" i="11"/>
  <c r="Q38" i="11" s="1"/>
  <c r="R38" i="11" s="1"/>
  <c r="O1335" i="11"/>
  <c r="Q1335" i="11" s="1"/>
  <c r="O593" i="11"/>
  <c r="Q593" i="11" s="1"/>
  <c r="O851" i="11"/>
  <c r="Q851" i="11" s="1"/>
  <c r="V851" i="11" s="1"/>
  <c r="O735" i="11"/>
  <c r="Q735" i="11" s="1"/>
  <c r="R735" i="11" s="1"/>
  <c r="O1156" i="11"/>
  <c r="Q1156" i="11" s="1"/>
  <c r="T1156" i="11" s="1"/>
  <c r="O1198" i="11"/>
  <c r="Q1198" i="11" s="1"/>
  <c r="T1198" i="11" s="1"/>
  <c r="O1420" i="11"/>
  <c r="Q1420" i="11" s="1"/>
  <c r="T1420" i="11" s="1"/>
  <c r="O1408" i="11"/>
  <c r="Q1408" i="11" s="1"/>
  <c r="V1408" i="11" s="1"/>
  <c r="O415" i="11"/>
  <c r="Q415" i="11" s="1"/>
  <c r="W415" i="11" s="1"/>
  <c r="O1052" i="11"/>
  <c r="Q1052" i="11" s="1"/>
  <c r="W1052" i="11" s="1"/>
  <c r="O609" i="11"/>
  <c r="Q609" i="11" s="1"/>
  <c r="R609" i="11" s="1"/>
  <c r="O809" i="11"/>
  <c r="Q809" i="11" s="1"/>
  <c r="W809" i="11" s="1"/>
  <c r="O1398" i="11"/>
  <c r="Q1398" i="11" s="1"/>
  <c r="R1398" i="11" s="1"/>
  <c r="O551" i="11"/>
  <c r="Q551" i="11" s="1"/>
  <c r="T551" i="11" s="1"/>
  <c r="O1042" i="11"/>
  <c r="Q1042" i="11" s="1"/>
  <c r="O1100" i="11"/>
  <c r="Q1100" i="11" s="1"/>
  <c r="V1100" i="11" s="1"/>
  <c r="O773" i="11"/>
  <c r="Q773" i="11" s="1"/>
  <c r="O1282" i="11"/>
  <c r="Q1282" i="11" s="1"/>
  <c r="O420" i="11"/>
  <c r="Q420" i="11" s="1"/>
  <c r="V420" i="11" s="1"/>
  <c r="O839" i="11"/>
  <c r="Q839" i="11" s="1"/>
  <c r="V839" i="11" s="1"/>
  <c r="O1427" i="11"/>
  <c r="Q1427" i="11" s="1"/>
  <c r="S1427" i="11" s="1"/>
  <c r="O620" i="11"/>
  <c r="Q620" i="11" s="1"/>
  <c r="R620" i="11" s="1"/>
  <c r="O1320" i="11"/>
  <c r="Q1320" i="11" s="1"/>
  <c r="O928" i="11"/>
  <c r="Q928" i="11" s="1"/>
  <c r="W928" i="11" s="1"/>
  <c r="O286" i="11"/>
  <c r="Q286" i="11" s="1"/>
  <c r="R286" i="11" s="1"/>
  <c r="O1337" i="11"/>
  <c r="Q1337" i="11" s="1"/>
  <c r="V1337" i="11" s="1"/>
  <c r="O1216" i="11"/>
  <c r="Q1216" i="11" s="1"/>
  <c r="V1216" i="11" s="1"/>
  <c r="O930" i="11"/>
  <c r="Q930" i="11" s="1"/>
  <c r="S930" i="11" s="1"/>
  <c r="O1089" i="11"/>
  <c r="Q1089" i="11" s="1"/>
  <c r="V1089" i="11" s="1"/>
  <c r="O1474" i="11"/>
  <c r="Q1474" i="11" s="1"/>
  <c r="R1474" i="11" s="1"/>
  <c r="O845" i="11"/>
  <c r="Q845" i="11" s="1"/>
  <c r="V845" i="11" s="1"/>
  <c r="O1415" i="11"/>
  <c r="Q1415" i="11" s="1"/>
  <c r="O52" i="11"/>
  <c r="Q52" i="11" s="1"/>
  <c r="O35" i="11"/>
  <c r="Q35" i="11" s="1"/>
  <c r="T35" i="11" s="1"/>
  <c r="O875" i="11"/>
  <c r="Q875" i="11" s="1"/>
  <c r="V875" i="11" s="1"/>
  <c r="O557" i="11"/>
  <c r="Q557" i="11" s="1"/>
  <c r="W557" i="11" s="1"/>
  <c r="O685" i="11"/>
  <c r="Q685" i="11" s="1"/>
  <c r="S685" i="11" s="1"/>
  <c r="O149" i="11"/>
  <c r="Q149" i="11" s="1"/>
  <c r="S149" i="11" s="1"/>
  <c r="O1261" i="11"/>
  <c r="Q1261" i="11" s="1"/>
  <c r="O1170" i="11"/>
  <c r="Q1170" i="11" s="1"/>
  <c r="T1170" i="11" s="1"/>
  <c r="O479" i="11"/>
  <c r="Q479" i="11" s="1"/>
  <c r="V479" i="11" s="1"/>
  <c r="O313" i="11"/>
  <c r="Q313" i="11" s="1"/>
  <c r="V313" i="11" s="1"/>
  <c r="O109" i="11"/>
  <c r="Q109" i="11" s="1"/>
  <c r="W109" i="11" s="1"/>
  <c r="O1489" i="11"/>
  <c r="Q1489" i="11" s="1"/>
  <c r="V1489" i="11" s="1"/>
  <c r="O1086" i="11"/>
  <c r="Q1086" i="11" s="1"/>
  <c r="T1086" i="11" s="1"/>
  <c r="O748" i="11"/>
  <c r="Q748" i="11" s="1"/>
  <c r="V748" i="11" s="1"/>
  <c r="O336" i="11"/>
  <c r="Q336" i="11" s="1"/>
  <c r="T336" i="11" s="1"/>
  <c r="O1103" i="11"/>
  <c r="Q1103" i="11" s="1"/>
  <c r="O193" i="11"/>
  <c r="Q193" i="11" s="1"/>
  <c r="O1238" i="11"/>
  <c r="Q1238" i="11" s="1"/>
  <c r="T1238" i="11" s="1"/>
  <c r="O154" i="11"/>
  <c r="Q154" i="11" s="1"/>
  <c r="V154" i="11" s="1"/>
  <c r="O922" i="11"/>
  <c r="Q922" i="11" s="1"/>
  <c r="S922" i="11" s="1"/>
  <c r="O1149" i="11"/>
  <c r="Q1149" i="11" s="1"/>
  <c r="S1149" i="11" s="1"/>
  <c r="O736" i="11"/>
  <c r="Q736" i="11" s="1"/>
  <c r="V736" i="11" s="1"/>
  <c r="O43" i="11"/>
  <c r="Q43" i="11" s="1"/>
  <c r="O473" i="11"/>
  <c r="Q473" i="11" s="1"/>
  <c r="R473" i="11" s="1"/>
  <c r="O249" i="11"/>
  <c r="Q249" i="11" s="1"/>
  <c r="T249" i="11" s="1"/>
  <c r="O531" i="11"/>
  <c r="Q531" i="11" s="1"/>
  <c r="V531" i="11" s="1"/>
  <c r="O632" i="11"/>
  <c r="Q632" i="11" s="1"/>
  <c r="S632" i="11" s="1"/>
  <c r="O641" i="11"/>
  <c r="Q641" i="11" s="1"/>
  <c r="W641" i="11" s="1"/>
  <c r="O1375" i="11"/>
  <c r="Q1375" i="11" s="1"/>
  <c r="W1375" i="11" s="1"/>
  <c r="O147" i="11"/>
  <c r="Q147" i="11" s="1"/>
  <c r="W147" i="11" s="1"/>
  <c r="O1382" i="11"/>
  <c r="Q1382" i="11" s="1"/>
  <c r="O1002" i="11"/>
  <c r="Q1002" i="11" s="1"/>
  <c r="V1002" i="11" s="1"/>
  <c r="O1290" i="11"/>
  <c r="Q1290" i="11" s="1"/>
  <c r="O87" i="11"/>
  <c r="Q87" i="11" s="1"/>
  <c r="O1450" i="11"/>
  <c r="Q1450" i="11" s="1"/>
  <c r="V1450" i="11" s="1"/>
  <c r="O450" i="11"/>
  <c r="Q450" i="11" s="1"/>
  <c r="W450" i="11" s="1"/>
  <c r="O1505" i="11"/>
  <c r="Q1505" i="11" s="1"/>
  <c r="W1505" i="11" s="1"/>
  <c r="O1213" i="11"/>
  <c r="Q1213" i="11" s="1"/>
  <c r="T1213" i="11" s="1"/>
  <c r="O1081" i="11"/>
  <c r="Q1081" i="11" s="1"/>
  <c r="S1081" i="11" s="1"/>
  <c r="O104" i="11"/>
  <c r="Q104" i="11" s="1"/>
  <c r="O1177" i="11"/>
  <c r="Q1177" i="11" s="1"/>
  <c r="V1177" i="11" s="1"/>
  <c r="O382" i="11"/>
  <c r="Q382" i="11" s="1"/>
  <c r="R382" i="11" s="1"/>
  <c r="O688" i="11"/>
  <c r="Q688" i="11" s="1"/>
  <c r="R688" i="11" s="1"/>
  <c r="O347" i="11"/>
  <c r="Q347" i="11" s="1"/>
  <c r="R347" i="11" s="1"/>
  <c r="O1436" i="11"/>
  <c r="Q1436" i="11" s="1"/>
  <c r="R1436" i="11" s="1"/>
  <c r="O550" i="11"/>
  <c r="Q550" i="11" s="1"/>
  <c r="V550" i="11" s="1"/>
  <c r="O1131" i="11"/>
  <c r="Q1131" i="11" s="1"/>
  <c r="O568" i="11"/>
  <c r="Q568" i="11" s="1"/>
  <c r="O34" i="11"/>
  <c r="Q34" i="11" s="1"/>
  <c r="V34" i="11" s="1"/>
  <c r="O864" i="11"/>
  <c r="Q864" i="11" s="1"/>
  <c r="R864" i="11" s="1"/>
  <c r="O1022" i="11"/>
  <c r="Q1022" i="11" s="1"/>
  <c r="R1022" i="11" s="1"/>
  <c r="O12" i="11"/>
  <c r="Q12" i="11" s="1"/>
  <c r="W12" i="11" s="1"/>
  <c r="O489" i="11"/>
  <c r="Q489" i="11" s="1"/>
  <c r="T489" i="11" s="1"/>
  <c r="O351" i="11"/>
  <c r="Q351" i="11" s="1"/>
  <c r="S351" i="11" s="1"/>
  <c r="O774" i="11"/>
  <c r="Q774" i="11" s="1"/>
  <c r="T774" i="11" s="1"/>
  <c r="O227" i="11"/>
  <c r="Q227" i="11" s="1"/>
  <c r="O1254" i="11"/>
  <c r="Q1254" i="11" s="1"/>
  <c r="R1254" i="11" s="1"/>
  <c r="O502" i="11"/>
  <c r="Q502" i="11" s="1"/>
  <c r="W502" i="11" s="1"/>
  <c r="O1175" i="11"/>
  <c r="Q1175" i="11" s="1"/>
  <c r="T1175" i="11" s="1"/>
  <c r="O1189" i="11"/>
  <c r="Q1189" i="11" s="1"/>
  <c r="W1189" i="11" s="1"/>
  <c r="O618" i="11"/>
  <c r="Q618" i="11" s="1"/>
  <c r="T618" i="11" s="1"/>
  <c r="O1056" i="11"/>
  <c r="Q1056" i="11" s="1"/>
  <c r="V1056" i="11" s="1"/>
  <c r="O746" i="11"/>
  <c r="Q746" i="11" s="1"/>
  <c r="O1392" i="11"/>
  <c r="Q1392" i="11" s="1"/>
  <c r="V1392" i="11" s="1"/>
  <c r="O1178" i="11"/>
  <c r="Q1178" i="11" s="1"/>
  <c r="T1178" i="11" s="1"/>
  <c r="O674" i="11"/>
  <c r="Q674" i="11" s="1"/>
  <c r="O73" i="11"/>
  <c r="Q73" i="11" s="1"/>
  <c r="S73" i="11" s="1"/>
  <c r="O950" i="11"/>
  <c r="Q950" i="11" s="1"/>
  <c r="R950" i="11" s="1"/>
  <c r="O993" i="11"/>
  <c r="Q993" i="11" s="1"/>
  <c r="W993" i="11" s="1"/>
  <c r="O1168" i="11"/>
  <c r="Q1168" i="11" s="1"/>
  <c r="V1168" i="11" s="1"/>
  <c r="O789" i="11"/>
  <c r="Q789" i="11" s="1"/>
  <c r="W789" i="11" s="1"/>
  <c r="O1158" i="11"/>
  <c r="Q1158" i="11" s="1"/>
  <c r="O1285" i="11"/>
  <c r="Q1285" i="11" s="1"/>
  <c r="V1285" i="11" s="1"/>
  <c r="O733" i="11"/>
  <c r="Q733" i="11" s="1"/>
  <c r="O1038" i="11"/>
  <c r="Q1038" i="11" s="1"/>
  <c r="R1038" i="11" s="1"/>
  <c r="O819" i="11"/>
  <c r="Q819" i="11" s="1"/>
  <c r="S819" i="11" s="1"/>
  <c r="O1416" i="11"/>
  <c r="Q1416" i="11" s="1"/>
  <c r="T1416" i="11" s="1"/>
  <c r="O1321" i="11"/>
  <c r="Q1321" i="11" s="1"/>
  <c r="W1321" i="11" s="1"/>
  <c r="O224" i="11"/>
  <c r="Q224" i="11" s="1"/>
  <c r="V224" i="11" s="1"/>
  <c r="O1429" i="11"/>
  <c r="Q1429" i="11" s="1"/>
  <c r="R1429" i="11" s="1"/>
  <c r="O454" i="11"/>
  <c r="Q454" i="11" s="1"/>
  <c r="O768" i="11"/>
  <c r="Q768" i="11" s="1"/>
  <c r="O747" i="11"/>
  <c r="Q747" i="11" s="1"/>
  <c r="S747" i="11" s="1"/>
  <c r="O203" i="11"/>
  <c r="Q203" i="11" s="1"/>
  <c r="V203" i="11" s="1"/>
  <c r="O386" i="11"/>
  <c r="Q386" i="11" s="1"/>
  <c r="S386" i="11" s="1"/>
  <c r="O929" i="11"/>
  <c r="Q929" i="11" s="1"/>
  <c r="S929" i="11" s="1"/>
  <c r="O433" i="11"/>
  <c r="Q433" i="11" s="1"/>
  <c r="V433" i="11" s="1"/>
  <c r="O125" i="11"/>
  <c r="Q125" i="11" s="1"/>
  <c r="O343" i="11"/>
  <c r="Q343" i="11" s="1"/>
  <c r="W343" i="11" s="1"/>
  <c r="O610" i="11"/>
  <c r="Q610" i="11" s="1"/>
  <c r="W610" i="11" s="1"/>
  <c r="O490" i="11"/>
  <c r="Q490" i="11" s="1"/>
  <c r="S490" i="11" s="1"/>
  <c r="O1184" i="11"/>
  <c r="Q1184" i="11" s="1"/>
  <c r="V1184" i="11" s="1"/>
  <c r="O1492" i="11"/>
  <c r="Q1492" i="11" s="1"/>
  <c r="R1492" i="11" s="1"/>
  <c r="O26" i="11"/>
  <c r="Q26" i="11" s="1"/>
  <c r="O771" i="11"/>
  <c r="Q771" i="11" s="1"/>
  <c r="V771" i="11" s="1"/>
  <c r="O1115" i="11"/>
  <c r="Q1115" i="11" s="1"/>
  <c r="O1467" i="11"/>
  <c r="Q1467" i="11" s="1"/>
  <c r="R1467" i="11" s="1"/>
  <c r="O754" i="11"/>
  <c r="Q754" i="11" s="1"/>
  <c r="O1347" i="11"/>
  <c r="Q1347" i="11" s="1"/>
  <c r="T1347" i="11" s="1"/>
  <c r="O983" i="11"/>
  <c r="Q983" i="11" s="1"/>
  <c r="V983" i="11" s="1"/>
  <c r="O1029" i="11"/>
  <c r="Q1029" i="11" s="1"/>
  <c r="W1029" i="11" s="1"/>
  <c r="O1299" i="11"/>
  <c r="Q1299" i="11" s="1"/>
  <c r="S1299" i="11" s="1"/>
  <c r="O298" i="11"/>
  <c r="Q298" i="11" s="1"/>
  <c r="W298" i="11" s="1"/>
  <c r="O1300" i="11"/>
  <c r="Q1300" i="11" s="1"/>
  <c r="O1453" i="11"/>
  <c r="Q1453" i="11" s="1"/>
  <c r="O946" i="11"/>
  <c r="Q946" i="11" s="1"/>
  <c r="O1113" i="11"/>
  <c r="Q1113" i="11" s="1"/>
  <c r="S1113" i="11" s="1"/>
  <c r="O1456" i="11"/>
  <c r="Q1456" i="11" s="1"/>
  <c r="T1456" i="11" s="1"/>
  <c r="O834" i="11"/>
  <c r="Q834" i="11" s="1"/>
  <c r="T834" i="11" s="1"/>
  <c r="O824" i="11"/>
  <c r="Q824" i="11" s="1"/>
  <c r="R824" i="11" s="1"/>
  <c r="O1134" i="11"/>
  <c r="Q1134" i="11" s="1"/>
  <c r="T1134" i="11" s="1"/>
  <c r="O827" i="11"/>
  <c r="Q827" i="11" s="1"/>
  <c r="O1435" i="11"/>
  <c r="Q1435" i="11" s="1"/>
  <c r="O158" i="11"/>
  <c r="Q158" i="11" s="1"/>
  <c r="V158" i="11" s="1"/>
  <c r="O1231" i="11"/>
  <c r="Q1231" i="11" s="1"/>
  <c r="R1231" i="11" s="1"/>
  <c r="O536" i="11"/>
  <c r="Q536" i="11" s="1"/>
  <c r="V536" i="11" s="1"/>
  <c r="O793" i="11"/>
  <c r="Q793" i="11" s="1"/>
  <c r="T793" i="11" s="1"/>
  <c r="O734" i="11"/>
  <c r="Q734" i="11" s="1"/>
  <c r="O1266" i="11"/>
  <c r="Q1266" i="11" s="1"/>
  <c r="T1266" i="11" s="1"/>
  <c r="O189" i="11"/>
  <c r="Q189" i="11" s="1"/>
  <c r="O410" i="11"/>
  <c r="Q410" i="11" s="1"/>
  <c r="V410" i="11" s="1"/>
  <c r="O653" i="11"/>
  <c r="Q653" i="11" s="1"/>
  <c r="V653" i="11" s="1"/>
  <c r="O150" i="11"/>
  <c r="Q150" i="11" s="1"/>
  <c r="O1140" i="11"/>
  <c r="Q1140" i="11" s="1"/>
  <c r="V1140" i="11" s="1"/>
  <c r="O1003" i="11"/>
  <c r="Q1003" i="11" s="1"/>
  <c r="W1003" i="11" s="1"/>
  <c r="O1147" i="11"/>
  <c r="Q1147" i="11" s="1"/>
  <c r="W1147" i="11" s="1"/>
  <c r="O883" i="11"/>
  <c r="Q883" i="11" s="1"/>
  <c r="T883" i="11" s="1"/>
  <c r="O663" i="11"/>
  <c r="Q663" i="11" s="1"/>
  <c r="T663" i="11" s="1"/>
  <c r="O367" i="11"/>
  <c r="Q367" i="11" s="1"/>
  <c r="O238" i="11"/>
  <c r="Q238" i="11" s="1"/>
  <c r="O123" i="11"/>
  <c r="Q123" i="11" s="1"/>
  <c r="W123" i="11" s="1"/>
  <c r="O108" i="11"/>
  <c r="Q108" i="11" s="1"/>
  <c r="W108" i="11" s="1"/>
  <c r="O1097" i="11"/>
  <c r="Q1097" i="11" s="1"/>
  <c r="T1097" i="11" s="1"/>
  <c r="O112" i="11"/>
  <c r="Q112" i="11" s="1"/>
  <c r="W112" i="11" s="1"/>
  <c r="O134" i="11"/>
  <c r="Q134" i="11" s="1"/>
  <c r="R134" i="11" s="1"/>
  <c r="O1112" i="11"/>
  <c r="Q1112" i="11" s="1"/>
  <c r="O1451" i="11"/>
  <c r="Q1451" i="11" s="1"/>
  <c r="V1451" i="11" s="1"/>
  <c r="O868" i="11"/>
  <c r="Q868" i="11" s="1"/>
  <c r="O156" i="11"/>
  <c r="Q156" i="11" s="1"/>
  <c r="S156" i="11" s="1"/>
  <c r="O1292" i="11"/>
  <c r="Q1292" i="11" s="1"/>
  <c r="W1292" i="11" s="1"/>
  <c r="O742" i="11"/>
  <c r="Q742" i="11" s="1"/>
  <c r="R742" i="11" s="1"/>
  <c r="O1355" i="11"/>
  <c r="Q1355" i="11" s="1"/>
  <c r="R1355" i="11" s="1"/>
  <c r="O1067" i="11"/>
  <c r="Q1067" i="11" s="1"/>
  <c r="T1067" i="11" s="1"/>
  <c r="O127" i="11"/>
  <c r="Q127" i="11" s="1"/>
  <c r="O852" i="11"/>
  <c r="Q852" i="11" s="1"/>
  <c r="O91" i="11"/>
  <c r="Q91" i="11" s="1"/>
  <c r="V91" i="11" s="1"/>
  <c r="O871" i="11"/>
  <c r="Q871" i="11" s="1"/>
  <c r="T871" i="11" s="1"/>
  <c r="O260" i="11"/>
  <c r="Q260" i="11" s="1"/>
  <c r="S260" i="11" s="1"/>
  <c r="O357" i="11"/>
  <c r="Q357" i="11" s="1"/>
  <c r="W357" i="11" s="1"/>
  <c r="O1480" i="11"/>
  <c r="Q1480" i="11" s="1"/>
  <c r="T1480" i="11" s="1"/>
  <c r="O240" i="11"/>
  <c r="Q240" i="11" s="1"/>
  <c r="R240" i="11" s="1"/>
  <c r="O1163" i="11"/>
  <c r="Q1163" i="11" s="1"/>
  <c r="O84" i="11"/>
  <c r="Q84" i="11" s="1"/>
  <c r="W84" i="11" s="1"/>
  <c r="O1161" i="11"/>
  <c r="Q1161" i="11" s="1"/>
  <c r="O1308" i="11"/>
  <c r="Q1308" i="11" s="1"/>
  <c r="R1308" i="11" s="1"/>
  <c r="O752" i="11"/>
  <c r="Q752" i="11" s="1"/>
  <c r="V752" i="11" s="1"/>
  <c r="O569" i="11"/>
  <c r="Q569" i="11" s="1"/>
  <c r="O483" i="11"/>
  <c r="Q483" i="11" s="1"/>
  <c r="S483" i="11" s="1"/>
  <c r="O529" i="11"/>
  <c r="Q529" i="11" s="1"/>
  <c r="O171" i="11"/>
  <c r="Q171" i="11" s="1"/>
  <c r="O354" i="11"/>
  <c r="Q354" i="11" s="1"/>
  <c r="V354" i="11" s="1"/>
  <c r="O1394" i="11"/>
  <c r="Q1394" i="11" s="1"/>
  <c r="O1123" i="11"/>
  <c r="Q1123" i="11" s="1"/>
  <c r="O78" i="11"/>
  <c r="Q78" i="11" s="1"/>
  <c r="V78" i="11" s="1"/>
  <c r="O700" i="11"/>
  <c r="Q700" i="11" s="1"/>
  <c r="R700" i="11" s="1"/>
  <c r="O1403" i="11"/>
  <c r="Q1403" i="11" s="1"/>
  <c r="V1403" i="11" s="1"/>
  <c r="O360" i="11"/>
  <c r="Q360" i="11" s="1"/>
  <c r="T360" i="11" s="1"/>
  <c r="O135" i="11"/>
  <c r="Q135" i="11" s="1"/>
  <c r="O1080" i="11"/>
  <c r="Q1080" i="11" s="1"/>
  <c r="V1080" i="11" s="1"/>
  <c r="O1267" i="11"/>
  <c r="Q1267" i="11" s="1"/>
  <c r="R1267" i="11" s="1"/>
  <c r="O345" i="11"/>
  <c r="Q345" i="11" s="1"/>
  <c r="S345" i="11" s="1"/>
  <c r="O1364" i="11"/>
  <c r="Q1364" i="11" s="1"/>
  <c r="R1364" i="11" s="1"/>
  <c r="O920" i="11"/>
  <c r="Q920" i="11" s="1"/>
  <c r="S920" i="11" s="1"/>
  <c r="O535" i="11"/>
  <c r="Q535" i="11" s="1"/>
  <c r="W535" i="11" s="1"/>
  <c r="O21" i="11"/>
  <c r="Q21" i="11" s="1"/>
  <c r="V21" i="11" s="1"/>
  <c r="O281" i="11"/>
  <c r="Q281" i="11" s="1"/>
  <c r="O634" i="11"/>
  <c r="Q634" i="11" s="1"/>
  <c r="T634" i="11" s="1"/>
  <c r="T556" i="11"/>
  <c r="S556" i="11"/>
  <c r="W556" i="11"/>
  <c r="R556" i="11"/>
  <c r="V556" i="11"/>
  <c r="R1309" i="11"/>
  <c r="S1309" i="11"/>
  <c r="V1309" i="11"/>
  <c r="T1309" i="11"/>
  <c r="W1309" i="11"/>
  <c r="S508" i="11"/>
  <c r="V508" i="11"/>
  <c r="R508" i="11"/>
  <c r="W508" i="11"/>
  <c r="W647" i="11"/>
  <c r="S647" i="11"/>
  <c r="V647" i="11"/>
  <c r="R647" i="11"/>
  <c r="T647" i="11"/>
  <c r="T813" i="11"/>
  <c r="W813" i="11"/>
  <c r="V813" i="11"/>
  <c r="S813" i="11"/>
  <c r="R813" i="11"/>
  <c r="R463" i="11"/>
  <c r="V340" i="11"/>
  <c r="T340" i="11"/>
  <c r="S340" i="11"/>
  <c r="W340" i="11"/>
  <c r="R340" i="11"/>
  <c r="W943" i="11"/>
  <c r="V943" i="11"/>
  <c r="S1381" i="11"/>
  <c r="S151" i="11"/>
  <c r="W151" i="11"/>
  <c r="T151" i="11"/>
  <c r="W631" i="11"/>
  <c r="R631" i="11"/>
  <c r="V631" i="11"/>
  <c r="T631" i="11"/>
  <c r="R1311" i="11"/>
  <c r="R662" i="11"/>
  <c r="T662" i="11"/>
  <c r="V662" i="11"/>
  <c r="S662" i="11"/>
  <c r="T589" i="11"/>
  <c r="R589" i="11"/>
  <c r="W589" i="11"/>
  <c r="S589" i="11"/>
  <c r="V589" i="11"/>
  <c r="R331" i="11"/>
  <c r="V331" i="11"/>
  <c r="T331" i="11"/>
  <c r="W331" i="11"/>
  <c r="S331" i="11"/>
  <c r="W1111" i="11"/>
  <c r="V1111" i="11"/>
  <c r="S207" i="11"/>
  <c r="S1064" i="11"/>
  <c r="V1064" i="11"/>
  <c r="W1064" i="11"/>
  <c r="T1064" i="11"/>
  <c r="R1064" i="11"/>
  <c r="T117" i="11"/>
  <c r="R117" i="11"/>
  <c r="V117" i="11"/>
  <c r="S117" i="11"/>
  <c r="T1128" i="11"/>
  <c r="W933" i="11"/>
  <c r="V933" i="11"/>
  <c r="T933" i="11"/>
  <c r="R933" i="11"/>
  <c r="S933" i="11"/>
  <c r="R573" i="11"/>
  <c r="T573" i="11"/>
  <c r="S573" i="11"/>
  <c r="W573" i="11"/>
  <c r="V573" i="11"/>
  <c r="R867" i="11"/>
  <c r="V867" i="11"/>
  <c r="W867" i="11"/>
  <c r="T867" i="11"/>
  <c r="S867" i="11"/>
  <c r="S1193" i="11"/>
  <c r="T481" i="11"/>
  <c r="V481" i="11"/>
  <c r="V962" i="11"/>
  <c r="R962" i="11"/>
  <c r="W962" i="11"/>
  <c r="T962" i="11"/>
  <c r="S962" i="11"/>
  <c r="V944" i="11"/>
  <c r="R761" i="11"/>
  <c r="T761" i="11"/>
  <c r="S761" i="11"/>
  <c r="V497" i="11"/>
  <c r="W497" i="11"/>
  <c r="T497" i="11"/>
  <c r="S497" i="11"/>
  <c r="R497" i="11"/>
  <c r="R537" i="11"/>
  <c r="S537" i="11"/>
  <c r="W537" i="11"/>
  <c r="V537" i="11"/>
  <c r="T537" i="11"/>
  <c r="W235" i="11"/>
  <c r="V235" i="11"/>
  <c r="S235" i="11"/>
  <c r="T235" i="11"/>
  <c r="R235" i="11"/>
  <c r="W187" i="11"/>
  <c r="W1195" i="11"/>
  <c r="T1195" i="11"/>
  <c r="R1195" i="11"/>
  <c r="S1195" i="11"/>
  <c r="V1195" i="11"/>
  <c r="T1379" i="11"/>
  <c r="S1379" i="11"/>
  <c r="V1379" i="11"/>
  <c r="R1379" i="11"/>
  <c r="W1379" i="11"/>
  <c r="W288" i="11"/>
  <c r="R288" i="11"/>
  <c r="V288" i="11"/>
  <c r="S288" i="11"/>
  <c r="T288" i="11"/>
  <c r="V941" i="11"/>
  <c r="T941" i="11"/>
  <c r="R941" i="11"/>
  <c r="S941" i="11"/>
  <c r="R639" i="11"/>
  <c r="V639" i="11"/>
  <c r="S639" i="11"/>
  <c r="T639" i="11"/>
  <c r="W639" i="11"/>
  <c r="S72" i="11"/>
  <c r="T72" i="11"/>
  <c r="W503" i="11"/>
  <c r="R503" i="11"/>
  <c r="S503" i="11"/>
  <c r="V503" i="11"/>
  <c r="T503" i="11"/>
  <c r="W1354" i="11"/>
  <c r="W62" i="11"/>
  <c r="V62" i="11"/>
  <c r="S62" i="11"/>
  <c r="R62" i="11"/>
  <c r="T62" i="11"/>
  <c r="T172" i="11"/>
  <c r="V172" i="11"/>
  <c r="R809" i="11"/>
  <c r="S25" i="11"/>
  <c r="R25" i="11"/>
  <c r="V25" i="11"/>
  <c r="T25" i="11"/>
  <c r="W25" i="11"/>
  <c r="S422" i="11"/>
  <c r="R422" i="11"/>
  <c r="T422" i="11"/>
  <c r="W422" i="11"/>
  <c r="V422" i="11"/>
  <c r="S324" i="11"/>
  <c r="W324" i="11"/>
  <c r="T324" i="11"/>
  <c r="V324" i="11"/>
  <c r="R324" i="11"/>
  <c r="V335" i="11"/>
  <c r="T335" i="11"/>
  <c r="W335" i="11"/>
  <c r="S335" i="11"/>
  <c r="R335" i="11"/>
  <c r="V221" i="11"/>
  <c r="W221" i="11"/>
  <c r="S221" i="11"/>
  <c r="V1016" i="11"/>
  <c r="R698" i="11"/>
  <c r="W735" i="11"/>
  <c r="T1066" i="11"/>
  <c r="V1214" i="11"/>
  <c r="R1214" i="11"/>
  <c r="W1214" i="11"/>
  <c r="T1214" i="11"/>
  <c r="S1214" i="11"/>
  <c r="W520" i="11"/>
  <c r="T520" i="11"/>
  <c r="V520" i="11"/>
  <c r="R520" i="11"/>
  <c r="S520" i="11"/>
  <c r="V23" i="11"/>
  <c r="T23" i="11"/>
  <c r="S23" i="11"/>
  <c r="W23" i="11"/>
  <c r="R23" i="11"/>
  <c r="V1095" i="11"/>
  <c r="W1095" i="11"/>
  <c r="V1223" i="11"/>
  <c r="T1223" i="11"/>
  <c r="S1223" i="11"/>
  <c r="W1223" i="11"/>
  <c r="R1223" i="11"/>
  <c r="R1098" i="11"/>
  <c r="V1098" i="11"/>
  <c r="S1098" i="11"/>
  <c r="W1098" i="11"/>
  <c r="T1098" i="11"/>
  <c r="W1367" i="11"/>
  <c r="S293" i="11"/>
  <c r="W293" i="11"/>
  <c r="T293" i="11"/>
  <c r="R293" i="11"/>
  <c r="V293" i="11"/>
  <c r="T779" i="11"/>
  <c r="W779" i="11"/>
  <c r="R779" i="11"/>
  <c r="V779" i="11"/>
  <c r="S779" i="11"/>
  <c r="V498" i="11"/>
  <c r="R1373" i="11"/>
  <c r="S1373" i="11"/>
  <c r="V1373" i="11"/>
  <c r="T1373" i="11"/>
  <c r="T1431" i="11"/>
  <c r="W897" i="11"/>
  <c r="S897" i="11"/>
  <c r="R897" i="11"/>
  <c r="T897" i="11"/>
  <c r="V897" i="11"/>
  <c r="T1057" i="11"/>
  <c r="S1057" i="11"/>
  <c r="R1057" i="11"/>
  <c r="V1057" i="11"/>
  <c r="W1057" i="11"/>
  <c r="S133" i="11"/>
  <c r="R133" i="11"/>
  <c r="V133" i="11"/>
  <c r="V511" i="11"/>
  <c r="V975" i="11"/>
  <c r="R975" i="11"/>
  <c r="S975" i="11"/>
  <c r="T975" i="11"/>
  <c r="W975" i="11"/>
  <c r="T880" i="11"/>
  <c r="V880" i="11"/>
  <c r="S181" i="11"/>
  <c r="R181" i="11"/>
  <c r="V181" i="11"/>
  <c r="W181" i="11"/>
  <c r="S564" i="11"/>
  <c r="V564" i="11"/>
  <c r="W564" i="11"/>
  <c r="T564" i="11"/>
  <c r="R564" i="11"/>
  <c r="W1489" i="11"/>
  <c r="T878" i="11"/>
  <c r="R522" i="11"/>
  <c r="S522" i="11"/>
  <c r="T522" i="11"/>
  <c r="V522" i="11"/>
  <c r="T381" i="11"/>
  <c r="S381" i="11"/>
  <c r="R381" i="11"/>
  <c r="V381" i="11"/>
  <c r="W381" i="11"/>
  <c r="R1093" i="11"/>
  <c r="T1093" i="11"/>
  <c r="W1093" i="11"/>
  <c r="V1093" i="11"/>
  <c r="S1093" i="11"/>
  <c r="T359" i="11"/>
  <c r="V359" i="11"/>
  <c r="S359" i="11"/>
  <c r="W359" i="11"/>
  <c r="W420" i="11"/>
  <c r="V259" i="11"/>
  <c r="W259" i="11"/>
  <c r="R259" i="11"/>
  <c r="S259" i="11"/>
  <c r="T259" i="11"/>
  <c r="R805" i="11"/>
  <c r="S805" i="11"/>
  <c r="T805" i="11"/>
  <c r="W805" i="11"/>
  <c r="V805" i="11"/>
  <c r="W355" i="11"/>
  <c r="S355" i="11"/>
  <c r="R355" i="11"/>
  <c r="T355" i="11"/>
  <c r="V1224" i="11"/>
  <c r="V1156" i="11"/>
  <c r="R1174" i="11"/>
  <c r="V1174" i="11"/>
  <c r="W397" i="11"/>
  <c r="T397" i="11"/>
  <c r="V397" i="11"/>
  <c r="S397" i="11"/>
  <c r="S1091" i="11"/>
  <c r="R1091" i="11"/>
  <c r="T1091" i="11"/>
  <c r="W1091" i="11"/>
  <c r="V1091" i="11"/>
  <c r="W578" i="11"/>
  <c r="R578" i="11"/>
  <c r="S578" i="11"/>
  <c r="T578" i="11"/>
  <c r="V578" i="11"/>
  <c r="W251" i="11"/>
  <c r="S251" i="11"/>
  <c r="V251" i="11"/>
  <c r="R251" i="11"/>
  <c r="T251" i="11"/>
  <c r="R745" i="11"/>
  <c r="T745" i="11"/>
  <c r="W745" i="11"/>
  <c r="V745" i="11"/>
  <c r="S745" i="11"/>
  <c r="S995" i="11"/>
  <c r="T995" i="11"/>
  <c r="R995" i="11"/>
  <c r="V995" i="11"/>
  <c r="W995" i="11"/>
  <c r="W272" i="11"/>
  <c r="S272" i="11"/>
  <c r="T272" i="11"/>
  <c r="V272" i="11"/>
  <c r="R272" i="11"/>
  <c r="V902" i="11"/>
  <c r="T902" i="11"/>
  <c r="S902" i="11"/>
  <c r="T712" i="11"/>
  <c r="V712" i="11"/>
  <c r="W712" i="11"/>
  <c r="R712" i="11"/>
  <c r="S712" i="11"/>
  <c r="W1046" i="11"/>
  <c r="T1046" i="11"/>
  <c r="V1046" i="11"/>
  <c r="S1046" i="11"/>
  <c r="V315" i="11"/>
  <c r="R315" i="11"/>
  <c r="W315" i="11"/>
  <c r="T315" i="11"/>
  <c r="S315" i="11"/>
  <c r="W851" i="11"/>
  <c r="V1200" i="11"/>
  <c r="R1200" i="11"/>
  <c r="T1200" i="11"/>
  <c r="S1200" i="11"/>
  <c r="W1200" i="11"/>
  <c r="S319" i="11"/>
  <c r="R319" i="11"/>
  <c r="V319" i="11"/>
  <c r="T319" i="11"/>
  <c r="W319" i="11"/>
  <c r="V720" i="11"/>
  <c r="R720" i="11"/>
  <c r="S720" i="11"/>
  <c r="W720" i="11"/>
  <c r="T720" i="11"/>
  <c r="R999" i="11"/>
  <c r="W999" i="11"/>
  <c r="S999" i="11"/>
  <c r="T999" i="11"/>
  <c r="V999" i="11"/>
  <c r="W277" i="11"/>
  <c r="S875" i="11"/>
  <c r="W866" i="11"/>
  <c r="R866" i="11"/>
  <c r="S866" i="11"/>
  <c r="V866" i="11"/>
  <c r="T762" i="11"/>
  <c r="T1307" i="11"/>
  <c r="S1307" i="11"/>
  <c r="V1307" i="11"/>
  <c r="R1307" i="11"/>
  <c r="W1307" i="11"/>
  <c r="S542" i="11"/>
  <c r="W542" i="11"/>
  <c r="R542" i="11"/>
  <c r="T542" i="11"/>
  <c r="V542" i="11"/>
  <c r="R1454" i="11"/>
  <c r="S1454" i="11"/>
  <c r="V1454" i="11"/>
  <c r="R685" i="11"/>
  <c r="V54" i="11"/>
  <c r="T54" i="11"/>
  <c r="V1387" i="11"/>
  <c r="S1387" i="11"/>
  <c r="R1387" i="11"/>
  <c r="W1387" i="11"/>
  <c r="T1387" i="11"/>
  <c r="V1495" i="11"/>
  <c r="S1495" i="11"/>
  <c r="R1495" i="11"/>
  <c r="W1495" i="11"/>
  <c r="T1495" i="11"/>
  <c r="V334" i="11"/>
  <c r="W1263" i="11"/>
  <c r="S1263" i="11"/>
  <c r="V1263" i="11"/>
  <c r="T1263" i="11"/>
  <c r="R1263" i="11"/>
  <c r="V609" i="11"/>
  <c r="W339" i="11"/>
  <c r="V339" i="11"/>
  <c r="R339" i="11"/>
  <c r="T339" i="11"/>
  <c r="S339" i="11"/>
  <c r="W847" i="11"/>
  <c r="R17" i="11"/>
  <c r="S591" i="11"/>
  <c r="T892" i="11"/>
  <c r="R892" i="11"/>
  <c r="W892" i="11"/>
  <c r="V892" i="11"/>
  <c r="S892" i="11"/>
  <c r="V1283" i="11"/>
  <c r="S1004" i="11"/>
  <c r="W1004" i="11"/>
  <c r="V1004" i="11"/>
  <c r="R1004" i="11"/>
  <c r="T1004" i="11"/>
  <c r="R552" i="11"/>
  <c r="W552" i="11"/>
  <c r="S552" i="11"/>
  <c r="V552" i="11"/>
  <c r="T552" i="11"/>
  <c r="T136" i="11"/>
  <c r="S330" i="11"/>
  <c r="W330" i="11"/>
  <c r="T330" i="11"/>
  <c r="R330" i="11"/>
  <c r="V330" i="11"/>
  <c r="V246" i="11"/>
  <c r="R246" i="11"/>
  <c r="T246" i="11"/>
  <c r="W246" i="11"/>
  <c r="S246" i="11"/>
  <c r="T1228" i="11"/>
  <c r="R179" i="11"/>
  <c r="T179" i="11"/>
  <c r="T1000" i="11"/>
  <c r="W1000" i="11"/>
  <c r="S1000" i="11"/>
  <c r="V1000" i="11"/>
  <c r="W1384" i="11"/>
  <c r="S1384" i="11"/>
  <c r="S365" i="11"/>
  <c r="T365" i="11"/>
  <c r="V365" i="11"/>
  <c r="W365" i="11"/>
  <c r="R365" i="11"/>
  <c r="V1176" i="11"/>
  <c r="V1143" i="11"/>
  <c r="S1143" i="11"/>
  <c r="T1143" i="11"/>
  <c r="W1143" i="11"/>
  <c r="R1143" i="11"/>
  <c r="W1421" i="11"/>
  <c r="V1421" i="11"/>
  <c r="R1421" i="11"/>
  <c r="S1421" i="11"/>
  <c r="T1421" i="11"/>
  <c r="S751" i="11"/>
  <c r="V1204" i="11"/>
  <c r="S1204" i="11"/>
  <c r="W1204" i="11"/>
  <c r="T1204" i="11"/>
  <c r="R1204" i="11"/>
  <c r="T69" i="11"/>
  <c r="W69" i="11"/>
  <c r="V606" i="11"/>
  <c r="T1371" i="11"/>
  <c r="V1371" i="11"/>
  <c r="S1371" i="11"/>
  <c r="W1371" i="11"/>
  <c r="R1371" i="11"/>
  <c r="V1275" i="11"/>
  <c r="T1275" i="11"/>
  <c r="W1275" i="11"/>
  <c r="R1275" i="11"/>
  <c r="S1275" i="11"/>
  <c r="V244" i="11"/>
  <c r="S244" i="11"/>
  <c r="T244" i="11"/>
  <c r="W1221" i="11"/>
  <c r="S1221" i="11"/>
  <c r="R1221" i="11"/>
  <c r="T1221" i="11"/>
  <c r="V1221" i="11"/>
  <c r="S802" i="11"/>
  <c r="T802" i="11"/>
  <c r="R802" i="11"/>
  <c r="V802" i="11"/>
  <c r="W802" i="11"/>
  <c r="S173" i="11"/>
  <c r="T879" i="11"/>
  <c r="W879" i="11"/>
  <c r="S879" i="11"/>
  <c r="V879" i="11"/>
  <c r="R879" i="11"/>
  <c r="W130" i="11"/>
  <c r="R130" i="11"/>
  <c r="T130" i="11"/>
  <c r="S130" i="11"/>
  <c r="V130" i="11"/>
  <c r="T739" i="11"/>
  <c r="W739" i="11"/>
  <c r="V739" i="11"/>
  <c r="R739" i="11"/>
  <c r="S739" i="11"/>
  <c r="W1448" i="11"/>
  <c r="T1448" i="11"/>
  <c r="R1448" i="11"/>
  <c r="W1059" i="11"/>
  <c r="T1059" i="11"/>
  <c r="V1059" i="11"/>
  <c r="S1059" i="11"/>
  <c r="R980" i="11"/>
  <c r="W980" i="11"/>
  <c r="T980" i="11"/>
  <c r="S980" i="11"/>
  <c r="V980" i="11"/>
  <c r="V557" i="11"/>
  <c r="S312" i="11"/>
  <c r="V312" i="11"/>
  <c r="T1505" i="11"/>
  <c r="V643" i="11"/>
  <c r="R643" i="11"/>
  <c r="T643" i="11"/>
  <c r="S1437" i="11"/>
  <c r="S501" i="11"/>
  <c r="T1487" i="11"/>
  <c r="R612" i="11"/>
  <c r="S612" i="11"/>
  <c r="T612" i="11"/>
  <c r="W612" i="11"/>
  <c r="V612" i="11"/>
  <c r="T626" i="11"/>
  <c r="S626" i="11"/>
  <c r="R626" i="11"/>
  <c r="V626" i="11"/>
  <c r="V705" i="11"/>
  <c r="R705" i="11"/>
  <c r="W705" i="11"/>
  <c r="T83" i="11"/>
  <c r="R83" i="11"/>
  <c r="V83" i="11"/>
  <c r="S263" i="11"/>
  <c r="W263" i="11"/>
  <c r="R263" i="11"/>
  <c r="T263" i="11"/>
  <c r="R1005" i="11"/>
  <c r="S1005" i="11"/>
  <c r="T1005" i="11"/>
  <c r="W1005" i="11"/>
  <c r="V1005" i="11"/>
  <c r="S984" i="11"/>
  <c r="R984" i="11"/>
  <c r="W984" i="11"/>
  <c r="T984" i="11"/>
  <c r="V984" i="11"/>
  <c r="V526" i="11"/>
  <c r="T526" i="11"/>
  <c r="R526" i="11"/>
  <c r="W526" i="11"/>
  <c r="S526" i="11"/>
  <c r="R1405" i="11"/>
  <c r="T1405" i="11"/>
  <c r="W1405" i="11"/>
  <c r="S1405" i="11"/>
  <c r="V1405" i="11"/>
  <c r="W834" i="11"/>
  <c r="S305" i="11"/>
  <c r="V305" i="11"/>
  <c r="W305" i="11"/>
  <c r="T305" i="11"/>
  <c r="R305" i="11"/>
  <c r="W1358" i="11"/>
  <c r="V1086" i="11"/>
  <c r="S713" i="11"/>
  <c r="T713" i="11"/>
  <c r="V713" i="11"/>
  <c r="R713" i="11"/>
  <c r="V1187" i="11"/>
  <c r="R1187" i="11"/>
  <c r="W1187" i="11"/>
  <c r="S988" i="11"/>
  <c r="W988" i="11"/>
  <c r="V988" i="11"/>
  <c r="T988" i="11"/>
  <c r="R988" i="11"/>
  <c r="W1302" i="11"/>
  <c r="W930" i="11"/>
  <c r="R930" i="11"/>
  <c r="V930" i="11"/>
  <c r="S1216" i="11"/>
  <c r="V554" i="11"/>
  <c r="S554" i="11"/>
  <c r="R554" i="11"/>
  <c r="T554" i="11"/>
  <c r="W554" i="11"/>
  <c r="S247" i="11"/>
  <c r="T247" i="11"/>
  <c r="W247" i="11"/>
  <c r="V247" i="11"/>
  <c r="R247" i="11"/>
  <c r="R807" i="11"/>
  <c r="S807" i="11"/>
  <c r="T807" i="11"/>
  <c r="W807" i="11"/>
  <c r="V807" i="11"/>
  <c r="T575" i="11"/>
  <c r="S575" i="11"/>
  <c r="W575" i="11"/>
  <c r="R575" i="11"/>
  <c r="V575" i="11"/>
  <c r="V854" i="11"/>
  <c r="W854" i="11"/>
  <c r="T854" i="11"/>
  <c r="S854" i="11"/>
  <c r="R854" i="11"/>
  <c r="S1361" i="11"/>
  <c r="V1361" i="11"/>
  <c r="S985" i="11"/>
  <c r="V985" i="11"/>
  <c r="W985" i="11"/>
  <c r="R985" i="11"/>
  <c r="T985" i="11"/>
  <c r="V447" i="11"/>
  <c r="S447" i="11"/>
  <c r="W379" i="11"/>
  <c r="S379" i="11"/>
  <c r="T379" i="11"/>
  <c r="R379" i="11"/>
  <c r="S806" i="11"/>
  <c r="T692" i="11"/>
  <c r="W692" i="11"/>
  <c r="V692" i="11"/>
  <c r="V183" i="11"/>
  <c r="T385" i="11"/>
  <c r="R385" i="11"/>
  <c r="R1179" i="11"/>
  <c r="W1179" i="11"/>
  <c r="R546" i="11"/>
  <c r="T546" i="11"/>
  <c r="V546" i="11"/>
  <c r="W546" i="11"/>
  <c r="S546" i="11"/>
  <c r="O1295" i="11"/>
  <c r="Q1295" i="11" s="1"/>
  <c r="T930" i="11" l="1"/>
  <c r="R557" i="11"/>
  <c r="T1489" i="11"/>
  <c r="V809" i="11"/>
  <c r="S643" i="11"/>
  <c r="W609" i="11"/>
  <c r="S1367" i="11"/>
  <c r="S1175" i="11"/>
  <c r="V641" i="11"/>
  <c r="W347" i="11"/>
  <c r="W1172" i="11"/>
  <c r="W203" i="11"/>
  <c r="R851" i="11"/>
  <c r="R880" i="11"/>
  <c r="S481" i="11"/>
  <c r="T735" i="11"/>
  <c r="S557" i="11"/>
  <c r="T839" i="11"/>
  <c r="R154" i="11"/>
  <c r="T809" i="11"/>
  <c r="V347" i="11"/>
  <c r="S65" i="11"/>
  <c r="S839" i="11"/>
  <c r="V735" i="11"/>
  <c r="W896" i="11"/>
  <c r="R1189" i="11"/>
  <c r="S1187" i="11"/>
  <c r="R312" i="11"/>
  <c r="S69" i="11"/>
  <c r="R54" i="11"/>
  <c r="R902" i="11"/>
  <c r="T450" i="11"/>
  <c r="T133" i="11"/>
  <c r="V1431" i="11"/>
  <c r="T221" i="11"/>
  <c r="R172" i="11"/>
  <c r="W761" i="11"/>
  <c r="T944" i="11"/>
  <c r="T1311" i="11"/>
  <c r="R151" i="11"/>
  <c r="S943" i="11"/>
  <c r="S385" i="11"/>
  <c r="S1189" i="11"/>
  <c r="W83" i="11"/>
  <c r="T312" i="11"/>
  <c r="S1448" i="11"/>
  <c r="R244" i="11"/>
  <c r="V69" i="11"/>
  <c r="R641" i="11"/>
  <c r="W54" i="11"/>
  <c r="V450" i="11"/>
  <c r="S1431" i="11"/>
  <c r="S735" i="11"/>
  <c r="S809" i="11"/>
  <c r="S172" i="11"/>
  <c r="T12" i="11"/>
  <c r="W1311" i="11"/>
  <c r="T943" i="11"/>
  <c r="R922" i="11"/>
  <c r="R819" i="11"/>
  <c r="R839" i="11"/>
  <c r="R896" i="11"/>
  <c r="R944" i="11"/>
  <c r="S896" i="11"/>
  <c r="T557" i="11"/>
  <c r="V385" i="11"/>
  <c r="S692" i="11"/>
  <c r="S705" i="11"/>
  <c r="W1454" i="11"/>
  <c r="T922" i="11"/>
  <c r="V896" i="11"/>
  <c r="R1431" i="11"/>
  <c r="S944" i="11"/>
  <c r="S1311" i="11"/>
  <c r="W950" i="11"/>
  <c r="V1189" i="11"/>
  <c r="S450" i="11"/>
  <c r="W1140" i="11"/>
  <c r="W1175" i="11"/>
  <c r="T641" i="11"/>
  <c r="R1184" i="11"/>
  <c r="R450" i="11"/>
  <c r="R1329" i="11"/>
  <c r="S1321" i="11"/>
  <c r="R1278" i="11"/>
  <c r="S1140" i="11"/>
  <c r="R893" i="11"/>
  <c r="V950" i="11"/>
  <c r="V1456" i="11"/>
  <c r="R12" i="11"/>
  <c r="W154" i="11"/>
  <c r="R1450" i="11"/>
  <c r="S688" i="11"/>
  <c r="R1216" i="11"/>
  <c r="W688" i="11"/>
  <c r="R875" i="11"/>
  <c r="T875" i="11"/>
  <c r="W481" i="11"/>
  <c r="S1436" i="11"/>
  <c r="R1176" i="11"/>
  <c r="S847" i="11"/>
  <c r="V685" i="11"/>
  <c r="V704" i="11"/>
  <c r="R1416" i="11"/>
  <c r="T498" i="11"/>
  <c r="T1354" i="11"/>
  <c r="T1193" i="11"/>
  <c r="S488" i="11"/>
  <c r="R173" i="11"/>
  <c r="R1342" i="11"/>
  <c r="W1031" i="11"/>
  <c r="V1063" i="11"/>
  <c r="S935" i="11"/>
  <c r="V265" i="11"/>
  <c r="W190" i="11"/>
  <c r="S1128" i="11"/>
  <c r="W1044" i="11"/>
  <c r="S463" i="11"/>
  <c r="S183" i="11"/>
  <c r="R1302" i="11"/>
  <c r="R1486" i="11"/>
  <c r="R1075" i="11"/>
  <c r="V488" i="11"/>
  <c r="S314" i="11"/>
  <c r="W1342" i="11"/>
  <c r="T1031" i="11"/>
  <c r="W443" i="11"/>
  <c r="S265" i="11"/>
  <c r="T698" i="11"/>
  <c r="S1386" i="11"/>
  <c r="S629" i="11"/>
  <c r="S190" i="11"/>
  <c r="R1036" i="11"/>
  <c r="R376" i="11"/>
  <c r="T1140" i="11"/>
  <c r="T819" i="11"/>
  <c r="R1343" i="11"/>
  <c r="W1333" i="11"/>
  <c r="S1298" i="11"/>
  <c r="T931" i="11"/>
  <c r="R223" i="11"/>
  <c r="T145" i="11"/>
  <c r="V638" i="11"/>
  <c r="V143" i="11"/>
  <c r="V223" i="11"/>
  <c r="W457" i="11"/>
  <c r="V1427" i="11"/>
  <c r="R666" i="11"/>
  <c r="R1375" i="11"/>
  <c r="S321" i="11"/>
  <c r="W793" i="11"/>
  <c r="V489" i="11"/>
  <c r="V747" i="11"/>
  <c r="W1022" i="11"/>
  <c r="T950" i="11"/>
  <c r="S641" i="11"/>
  <c r="S1184" i="11"/>
  <c r="W922" i="11"/>
  <c r="S1489" i="11"/>
  <c r="S983" i="11"/>
  <c r="T154" i="11"/>
  <c r="V1367" i="11"/>
  <c r="V109" i="11"/>
  <c r="R1175" i="11"/>
  <c r="W632" i="11"/>
  <c r="T1113" i="11"/>
  <c r="T420" i="11"/>
  <c r="S1231" i="11"/>
  <c r="V632" i="11"/>
  <c r="S507" i="11"/>
  <c r="S108" i="11"/>
  <c r="T1364" i="11"/>
  <c r="W1434" i="11"/>
  <c r="W536" i="11"/>
  <c r="S950" i="11"/>
  <c r="T1184" i="11"/>
  <c r="R1456" i="11"/>
  <c r="T1292" i="11"/>
  <c r="V1298" i="11"/>
  <c r="S1411" i="11"/>
  <c r="V1227" i="11"/>
  <c r="W826" i="11"/>
  <c r="W824" i="11"/>
  <c r="R659" i="11"/>
  <c r="T668" i="11"/>
  <c r="T1205" i="11"/>
  <c r="S795" i="11"/>
  <c r="W33" i="11"/>
  <c r="W1299" i="11"/>
  <c r="R183" i="11"/>
  <c r="T447" i="11"/>
  <c r="R1361" i="11"/>
  <c r="T1302" i="11"/>
  <c r="T1358" i="11"/>
  <c r="S1486" i="11"/>
  <c r="S1487" i="11"/>
  <c r="R1097" i="11"/>
  <c r="V1505" i="11"/>
  <c r="R536" i="11"/>
  <c r="T1022" i="11"/>
  <c r="V173" i="11"/>
  <c r="V591" i="11"/>
  <c r="T847" i="11"/>
  <c r="S334" i="11"/>
  <c r="S347" i="11"/>
  <c r="V922" i="11"/>
  <c r="V819" i="11"/>
  <c r="S1174" i="11"/>
  <c r="R1489" i="11"/>
  <c r="W666" i="11"/>
  <c r="R1066" i="11"/>
  <c r="W1427" i="11"/>
  <c r="V108" i="11"/>
  <c r="V1128" i="11"/>
  <c r="S1111" i="11"/>
  <c r="T463" i="11"/>
  <c r="W1492" i="11"/>
  <c r="V834" i="11"/>
  <c r="R501" i="11"/>
  <c r="W1089" i="11"/>
  <c r="S1342" i="11"/>
  <c r="S1176" i="11"/>
  <c r="T1384" i="11"/>
  <c r="W179" i="11"/>
  <c r="R1031" i="11"/>
  <c r="R591" i="11"/>
  <c r="W1133" i="11"/>
  <c r="T742" i="11"/>
  <c r="R334" i="11"/>
  <c r="T1063" i="11"/>
  <c r="V762" i="11"/>
  <c r="T935" i="11"/>
  <c r="W704" i="11"/>
  <c r="W1156" i="11"/>
  <c r="R878" i="11"/>
  <c r="S666" i="11"/>
  <c r="W983" i="11"/>
  <c r="W265" i="11"/>
  <c r="W1016" i="11"/>
  <c r="W1386" i="11"/>
  <c r="T629" i="11"/>
  <c r="S1292" i="11"/>
  <c r="S187" i="11"/>
  <c r="S12" i="11"/>
  <c r="W1036" i="11"/>
  <c r="V1193" i="11"/>
  <c r="T1381" i="11"/>
  <c r="W376" i="11"/>
  <c r="W886" i="11"/>
  <c r="R321" i="11"/>
  <c r="S834" i="11"/>
  <c r="R1003" i="11"/>
  <c r="W538" i="11"/>
  <c r="R136" i="11"/>
  <c r="S762" i="11"/>
  <c r="V974" i="11"/>
  <c r="S1416" i="11"/>
  <c r="T511" i="11"/>
  <c r="T1095" i="11"/>
  <c r="V187" i="11"/>
  <c r="S1036" i="11"/>
  <c r="T1029" i="11"/>
  <c r="T207" i="11"/>
  <c r="V1044" i="11"/>
  <c r="V376" i="11"/>
  <c r="S1075" i="11"/>
  <c r="T314" i="11"/>
  <c r="T606" i="11"/>
  <c r="V751" i="11"/>
  <c r="R1228" i="11"/>
  <c r="V17" i="11"/>
  <c r="T443" i="11"/>
  <c r="R935" i="11"/>
  <c r="R704" i="11"/>
  <c r="S1224" i="11"/>
  <c r="W489" i="11"/>
  <c r="W498" i="11"/>
  <c r="R629" i="11"/>
  <c r="W183" i="11"/>
  <c r="V806" i="11"/>
  <c r="T886" i="11"/>
  <c r="W1086" i="11"/>
  <c r="T1437" i="11"/>
  <c r="W314" i="11"/>
  <c r="R606" i="11"/>
  <c r="W751" i="11"/>
  <c r="V1228" i="11"/>
  <c r="W136" i="11"/>
  <c r="W1283" i="11"/>
  <c r="T17" i="11"/>
  <c r="V277" i="11"/>
  <c r="W1224" i="11"/>
  <c r="W974" i="11"/>
  <c r="T1398" i="11"/>
  <c r="S511" i="11"/>
  <c r="R498" i="11"/>
  <c r="S1095" i="11"/>
  <c r="V1354" i="11"/>
  <c r="V72" i="11"/>
  <c r="V190" i="11"/>
  <c r="W207" i="11"/>
  <c r="S1044" i="11"/>
  <c r="T1492" i="11"/>
  <c r="V1003" i="11"/>
  <c r="T1227" i="11"/>
  <c r="R166" i="11"/>
  <c r="R201" i="11"/>
  <c r="W638" i="11"/>
  <c r="S1443" i="11"/>
  <c r="T1434" i="11"/>
  <c r="T1411" i="11"/>
  <c r="T1493" i="11"/>
  <c r="T388" i="11"/>
  <c r="V457" i="11"/>
  <c r="R388" i="11"/>
  <c r="R112" i="11"/>
  <c r="S396" i="11"/>
  <c r="S882" i="11"/>
  <c r="W333" i="11"/>
  <c r="V920" i="11"/>
  <c r="V830" i="11"/>
  <c r="S700" i="11"/>
  <c r="S1034" i="11"/>
  <c r="T535" i="11"/>
  <c r="S366" i="11"/>
  <c r="V717" i="11"/>
  <c r="R550" i="11"/>
  <c r="T1287" i="11"/>
  <c r="V577" i="11"/>
  <c r="V905" i="11"/>
  <c r="W1065" i="11"/>
  <c r="S388" i="11"/>
  <c r="T1189" i="11"/>
  <c r="W1097" i="11"/>
  <c r="T536" i="11"/>
  <c r="R143" i="11"/>
  <c r="T1056" i="11"/>
  <c r="T688" i="11"/>
  <c r="W145" i="11"/>
  <c r="V1278" i="11"/>
  <c r="V269" i="11"/>
  <c r="W1184" i="11"/>
  <c r="V742" i="11"/>
  <c r="T347" i="11"/>
  <c r="W1456" i="11"/>
  <c r="V396" i="11"/>
  <c r="T1450" i="11"/>
  <c r="R983" i="11"/>
  <c r="V618" i="11"/>
  <c r="W752" i="11"/>
  <c r="V1034" i="11"/>
  <c r="W326" i="11"/>
  <c r="T223" i="11"/>
  <c r="T929" i="11"/>
  <c r="S282" i="11"/>
  <c r="V1287" i="11"/>
  <c r="T882" i="11"/>
  <c r="R284" i="11"/>
  <c r="S748" i="11"/>
  <c r="T201" i="11"/>
  <c r="V1292" i="11"/>
  <c r="S78" i="11"/>
  <c r="R1065" i="11"/>
  <c r="W1157" i="11"/>
  <c r="V351" i="11"/>
  <c r="T1144" i="11"/>
  <c r="W282" i="11"/>
  <c r="W67" i="11"/>
  <c r="W338" i="11"/>
  <c r="S718" i="11"/>
  <c r="W284" i="11"/>
  <c r="T518" i="11"/>
  <c r="S798" i="11"/>
  <c r="V1333" i="11"/>
  <c r="T112" i="11"/>
  <c r="R338" i="11"/>
  <c r="S1172" i="11"/>
  <c r="T1301" i="11"/>
  <c r="S1364" i="11"/>
  <c r="W819" i="11"/>
  <c r="V12" i="11"/>
  <c r="T203" i="11"/>
  <c r="W1364" i="11"/>
  <c r="W301" i="11"/>
  <c r="V1162" i="11"/>
  <c r="V123" i="11"/>
  <c r="T906" i="11"/>
  <c r="T1277" i="11"/>
  <c r="T254" i="11"/>
  <c r="T690" i="11"/>
  <c r="T507" i="11"/>
  <c r="S658" i="11"/>
  <c r="T1234" i="11"/>
  <c r="V1133" i="11"/>
  <c r="V1274" i="11"/>
  <c r="S1349" i="11"/>
  <c r="W915" i="11"/>
  <c r="R1285" i="11"/>
  <c r="W121" i="11"/>
  <c r="S1410" i="11"/>
  <c r="S690" i="11"/>
  <c r="T1349" i="11"/>
  <c r="R362" i="11"/>
  <c r="R1469" i="11"/>
  <c r="R228" i="11"/>
  <c r="V621" i="11"/>
  <c r="V924" i="11"/>
  <c r="S510" i="11"/>
  <c r="S605" i="11"/>
  <c r="T1085" i="11"/>
  <c r="T364" i="11"/>
  <c r="R185" i="11"/>
  <c r="T719" i="11"/>
  <c r="T1330" i="11"/>
  <c r="S1365" i="11"/>
  <c r="W1144" i="11"/>
  <c r="V1021" i="11"/>
  <c r="W1130" i="11"/>
  <c r="T228" i="11"/>
  <c r="R668" i="11"/>
  <c r="T1359" i="11"/>
  <c r="R1205" i="11"/>
  <c r="W78" i="11"/>
  <c r="V260" i="11"/>
  <c r="T752" i="11"/>
  <c r="R1009" i="11"/>
  <c r="S1274" i="11"/>
  <c r="T924" i="11"/>
  <c r="T510" i="11"/>
  <c r="V1085" i="11"/>
  <c r="W527" i="11"/>
  <c r="T850" i="11"/>
  <c r="R1035" i="11"/>
  <c r="V982" i="11"/>
  <c r="S1251" i="11"/>
  <c r="R1365" i="11"/>
  <c r="T406" i="11"/>
  <c r="R1162" i="11"/>
  <c r="R1359" i="11"/>
  <c r="V727" i="11"/>
  <c r="R516" i="11"/>
  <c r="R1507" i="11"/>
  <c r="S788" i="11"/>
  <c r="V431" i="11"/>
  <c r="S32" i="11"/>
  <c r="W1469" i="11"/>
  <c r="R850" i="11"/>
  <c r="T1047" i="11"/>
  <c r="S448" i="11"/>
  <c r="V99" i="11"/>
  <c r="R1025" i="11"/>
  <c r="T605" i="11"/>
  <c r="R364" i="11"/>
  <c r="R719" i="11"/>
  <c r="S36" i="11"/>
  <c r="R1480" i="11"/>
  <c r="S84" i="11"/>
  <c r="T1041" i="11"/>
  <c r="W605" i="11"/>
  <c r="T1157" i="11"/>
  <c r="T821" i="11"/>
  <c r="T1082" i="11"/>
  <c r="V1321" i="11"/>
  <c r="T326" i="11"/>
  <c r="W1411" i="11"/>
  <c r="T143" i="11"/>
  <c r="T36" i="11"/>
  <c r="T298" i="11"/>
  <c r="S406" i="11"/>
  <c r="T166" i="11"/>
  <c r="V1198" i="11"/>
  <c r="W1329" i="11"/>
  <c r="T33" i="11"/>
  <c r="R51" i="11"/>
  <c r="W1162" i="11"/>
  <c r="S1125" i="11"/>
  <c r="V1508" i="11"/>
  <c r="R78" i="11"/>
  <c r="R1146" i="11"/>
  <c r="T333" i="11"/>
  <c r="T1507" i="11"/>
  <c r="T905" i="11"/>
  <c r="W431" i="11"/>
  <c r="T824" i="11"/>
  <c r="R636" i="11"/>
  <c r="R1140" i="11"/>
  <c r="T1216" i="11"/>
  <c r="S535" i="11"/>
  <c r="S1343" i="11"/>
  <c r="S536" i="11"/>
  <c r="W1355" i="11"/>
  <c r="V1022" i="11"/>
  <c r="S1456" i="11"/>
  <c r="W839" i="11"/>
  <c r="S880" i="11"/>
  <c r="T983" i="11"/>
  <c r="R108" i="11"/>
  <c r="R1292" i="11"/>
  <c r="V156" i="11"/>
  <c r="T260" i="11"/>
  <c r="T934" i="11"/>
  <c r="W260" i="11"/>
  <c r="W345" i="11"/>
  <c r="R752" i="11"/>
  <c r="R260" i="11"/>
  <c r="S203" i="11"/>
  <c r="S752" i="11"/>
  <c r="V1364" i="11"/>
  <c r="V967" i="11"/>
  <c r="T108" i="11"/>
  <c r="R123" i="11"/>
  <c r="W1308" i="11"/>
  <c r="V1175" i="11"/>
  <c r="R929" i="11"/>
  <c r="V688" i="11"/>
  <c r="T632" i="11"/>
  <c r="R67" i="11"/>
  <c r="W875" i="11"/>
  <c r="T1147" i="11"/>
  <c r="T483" i="11"/>
  <c r="S154" i="11"/>
  <c r="T78" i="11"/>
  <c r="W931" i="11"/>
  <c r="R203" i="11"/>
  <c r="W1251" i="11"/>
  <c r="W448" i="11"/>
  <c r="W1009" i="11"/>
  <c r="W99" i="11"/>
  <c r="V1033" i="11"/>
  <c r="V388" i="11"/>
  <c r="V605" i="11"/>
  <c r="S644" i="11"/>
  <c r="R1085" i="11"/>
  <c r="S1157" i="11"/>
  <c r="V1251" i="11"/>
  <c r="S364" i="11"/>
  <c r="W149" i="11"/>
  <c r="R1019" i="11"/>
  <c r="T587" i="11"/>
  <c r="R535" i="11"/>
  <c r="V1343" i="11"/>
  <c r="V719" i="11"/>
  <c r="T1009" i="11"/>
  <c r="T351" i="11"/>
  <c r="R1321" i="11"/>
  <c r="S99" i="11"/>
  <c r="V1411" i="11"/>
  <c r="S143" i="11"/>
  <c r="T1207" i="11"/>
  <c r="S223" i="11"/>
  <c r="W1033" i="11"/>
  <c r="V36" i="11"/>
  <c r="V434" i="11"/>
  <c r="T1278" i="11"/>
  <c r="R415" i="11"/>
  <c r="S850" i="11"/>
  <c r="S1025" i="11"/>
  <c r="R1147" i="11"/>
  <c r="S1403" i="11"/>
  <c r="S1162" i="11"/>
  <c r="W668" i="11"/>
  <c r="T374" i="11"/>
  <c r="V254" i="11"/>
  <c r="S201" i="11"/>
  <c r="R551" i="11"/>
  <c r="W924" i="11"/>
  <c r="R510" i="11"/>
  <c r="T1208" i="11"/>
  <c r="V1507" i="11"/>
  <c r="R931" i="11"/>
  <c r="R905" i="11"/>
  <c r="R121" i="11"/>
  <c r="T1443" i="11"/>
  <c r="W1372" i="11"/>
  <c r="W1019" i="11"/>
  <c r="T848" i="11"/>
  <c r="V374" i="11"/>
  <c r="R1410" i="11"/>
  <c r="T1372" i="11"/>
  <c r="S758" i="11"/>
  <c r="S587" i="11"/>
  <c r="T961" i="11"/>
  <c r="V540" i="11"/>
  <c r="R758" i="11"/>
  <c r="T534" i="11"/>
  <c r="V850" i="11"/>
  <c r="W507" i="11"/>
  <c r="S719" i="11"/>
  <c r="V906" i="11"/>
  <c r="S1480" i="11"/>
  <c r="S1198" i="11"/>
  <c r="T45" i="11"/>
  <c r="V360" i="11"/>
  <c r="R1041" i="11"/>
  <c r="W1274" i="11"/>
  <c r="W1287" i="11"/>
  <c r="S621" i="11"/>
  <c r="V782" i="11"/>
  <c r="T659" i="11"/>
  <c r="W1359" i="11"/>
  <c r="R718" i="11"/>
  <c r="S1205" i="11"/>
  <c r="R882" i="11"/>
  <c r="W1370" i="11"/>
  <c r="T40" i="11"/>
  <c r="S445" i="11"/>
  <c r="T525" i="11"/>
  <c r="R1493" i="11"/>
  <c r="S1080" i="11"/>
  <c r="W1049" i="11"/>
  <c r="V510" i="11"/>
  <c r="S1146" i="11"/>
  <c r="R1298" i="11"/>
  <c r="S1507" i="11"/>
  <c r="W528" i="11"/>
  <c r="R611" i="11"/>
  <c r="T844" i="11"/>
  <c r="R431" i="11"/>
  <c r="T1351" i="11"/>
  <c r="T92" i="11"/>
  <c r="S1330" i="11"/>
  <c r="W961" i="11"/>
  <c r="W957" i="11"/>
  <c r="R1034" i="11"/>
  <c r="W92" i="11"/>
  <c r="W1034" i="11"/>
  <c r="W690" i="11"/>
  <c r="S362" i="11"/>
  <c r="R507" i="11"/>
  <c r="T982" i="11"/>
  <c r="R479" i="11"/>
  <c r="W1047" i="11"/>
  <c r="T658" i="11"/>
  <c r="V821" i="11"/>
  <c r="V1082" i="11"/>
  <c r="W730" i="11"/>
  <c r="S906" i="11"/>
  <c r="V1434" i="11"/>
  <c r="T799" i="11"/>
  <c r="T301" i="11"/>
  <c r="V893" i="11"/>
  <c r="R1144" i="11"/>
  <c r="S39" i="11"/>
  <c r="S134" i="11"/>
  <c r="R36" i="11"/>
  <c r="V1480" i="11"/>
  <c r="T1259" i="11"/>
  <c r="V166" i="11"/>
  <c r="W1278" i="11"/>
  <c r="W1198" i="11"/>
  <c r="V45" i="11"/>
  <c r="S1329" i="11"/>
  <c r="R360" i="11"/>
  <c r="W1041" i="11"/>
  <c r="R1274" i="11"/>
  <c r="V1474" i="11"/>
  <c r="S1287" i="11"/>
  <c r="T790" i="11"/>
  <c r="W782" i="11"/>
  <c r="W659" i="11"/>
  <c r="R1125" i="11"/>
  <c r="V668" i="11"/>
  <c r="S1359" i="11"/>
  <c r="W718" i="11"/>
  <c r="W882" i="11"/>
  <c r="T65" i="11"/>
  <c r="R1370" i="11"/>
  <c r="R445" i="11"/>
  <c r="R1508" i="11"/>
  <c r="S1493" i="11"/>
  <c r="R518" i="11"/>
  <c r="W620" i="11"/>
  <c r="R638" i="11"/>
  <c r="V1146" i="11"/>
  <c r="T1298" i="11"/>
  <c r="S528" i="11"/>
  <c r="R1301" i="11"/>
  <c r="W354" i="11"/>
  <c r="S1207" i="11"/>
  <c r="T1426" i="11"/>
  <c r="R1484" i="11"/>
  <c r="V343" i="11"/>
  <c r="V1009" i="11"/>
  <c r="W1177" i="11"/>
  <c r="W362" i="11"/>
  <c r="W982" i="11"/>
  <c r="R756" i="11"/>
  <c r="W658" i="11"/>
  <c r="W821" i="11"/>
  <c r="V730" i="11"/>
  <c r="R1434" i="11"/>
  <c r="V301" i="11"/>
  <c r="T893" i="11"/>
  <c r="S1144" i="11"/>
  <c r="W166" i="11"/>
  <c r="V690" i="11"/>
  <c r="T362" i="11"/>
  <c r="R102" i="11"/>
  <c r="V1157" i="11"/>
  <c r="V364" i="11"/>
  <c r="V1047" i="11"/>
  <c r="T1469" i="11"/>
  <c r="W1343" i="11"/>
  <c r="V798" i="11"/>
  <c r="R1082" i="11"/>
  <c r="T730" i="11"/>
  <c r="R906" i="11"/>
  <c r="W418" i="11"/>
  <c r="S893" i="11"/>
  <c r="W929" i="11"/>
  <c r="S145" i="11"/>
  <c r="W1480" i="11"/>
  <c r="R1198" i="11"/>
  <c r="R655" i="11"/>
  <c r="V1329" i="11"/>
  <c r="V1041" i="11"/>
  <c r="T1474" i="11"/>
  <c r="W790" i="11"/>
  <c r="S51" i="11"/>
  <c r="S659" i="11"/>
  <c r="V718" i="11"/>
  <c r="V1370" i="11"/>
  <c r="W201" i="11"/>
  <c r="W1508" i="11"/>
  <c r="V1493" i="11"/>
  <c r="S518" i="11"/>
  <c r="S924" i="11"/>
  <c r="S638" i="11"/>
  <c r="T1146" i="11"/>
  <c r="W905" i="11"/>
  <c r="S354" i="11"/>
  <c r="V38" i="11"/>
  <c r="R92" i="11"/>
  <c r="W1012" i="11"/>
  <c r="W806" i="11"/>
  <c r="W447" i="11"/>
  <c r="T644" i="11"/>
  <c r="T1361" i="11"/>
  <c r="V1302" i="11"/>
  <c r="S1492" i="11"/>
  <c r="W321" i="11"/>
  <c r="V1358" i="11"/>
  <c r="R834" i="11"/>
  <c r="T448" i="11"/>
  <c r="W1082" i="11"/>
  <c r="V1075" i="11"/>
  <c r="W1487" i="11"/>
  <c r="T1003" i="11"/>
  <c r="W1437" i="11"/>
  <c r="V1097" i="11"/>
  <c r="R99" i="11"/>
  <c r="R1505" i="11"/>
  <c r="W1207" i="11"/>
  <c r="S538" i="11"/>
  <c r="T257" i="11"/>
  <c r="R1033" i="11"/>
  <c r="W173" i="11"/>
  <c r="R751" i="11"/>
  <c r="W1176" i="11"/>
  <c r="V1259" i="11"/>
  <c r="S1228" i="11"/>
  <c r="V1031" i="11"/>
  <c r="S494" i="11"/>
  <c r="R131" i="11"/>
  <c r="W655" i="11"/>
  <c r="R1283" i="11"/>
  <c r="S17" i="11"/>
  <c r="S360" i="11"/>
  <c r="T685" i="11"/>
  <c r="W1063" i="11"/>
  <c r="R790" i="11"/>
  <c r="W935" i="11"/>
  <c r="T967" i="11"/>
  <c r="T1224" i="11"/>
  <c r="S974" i="11"/>
  <c r="V1416" i="11"/>
  <c r="S1370" i="11"/>
  <c r="W525" i="11"/>
  <c r="T666" i="11"/>
  <c r="S1398" i="11"/>
  <c r="R511" i="11"/>
  <c r="T945" i="11"/>
  <c r="W1066" i="11"/>
  <c r="T1016" i="11"/>
  <c r="V629" i="11"/>
  <c r="S618" i="11"/>
  <c r="V1036" i="11"/>
  <c r="W1193" i="11"/>
  <c r="T1410" i="11"/>
  <c r="R1044" i="11"/>
  <c r="V463" i="11"/>
  <c r="T376" i="11"/>
  <c r="S1372" i="11"/>
  <c r="S928" i="11"/>
  <c r="S939" i="11"/>
  <c r="V473" i="11"/>
  <c r="T1179" i="11"/>
  <c r="R1001" i="11"/>
  <c r="S886" i="11"/>
  <c r="T1251" i="11"/>
  <c r="W1127" i="11"/>
  <c r="V1308" i="11"/>
  <c r="V1019" i="11"/>
  <c r="R1086" i="11"/>
  <c r="T1486" i="11"/>
  <c r="T501" i="11"/>
  <c r="S1003" i="11"/>
  <c r="S1097" i="11"/>
  <c r="S1505" i="11"/>
  <c r="S1089" i="11"/>
  <c r="T488" i="11"/>
  <c r="R1420" i="11"/>
  <c r="R314" i="11"/>
  <c r="S774" i="11"/>
  <c r="S606" i="11"/>
  <c r="W700" i="11"/>
  <c r="T434" i="11"/>
  <c r="V1342" i="11"/>
  <c r="V1384" i="11"/>
  <c r="S179" i="11"/>
  <c r="V136" i="11"/>
  <c r="W591" i="11"/>
  <c r="V847" i="11"/>
  <c r="W334" i="11"/>
  <c r="R443" i="11"/>
  <c r="S790" i="11"/>
  <c r="R762" i="11"/>
  <c r="T277" i="11"/>
  <c r="T704" i="11"/>
  <c r="T1174" i="11"/>
  <c r="T1305" i="11"/>
  <c r="R224" i="11"/>
  <c r="S878" i="11"/>
  <c r="T265" i="11"/>
  <c r="S698" i="11"/>
  <c r="V1049" i="11"/>
  <c r="T1386" i="11"/>
  <c r="R1354" i="11"/>
  <c r="W72" i="11"/>
  <c r="R187" i="11"/>
  <c r="R190" i="11"/>
  <c r="T123" i="11"/>
  <c r="R1029" i="11"/>
  <c r="W1410" i="11"/>
  <c r="W1128" i="11"/>
  <c r="V207" i="11"/>
  <c r="T1111" i="11"/>
  <c r="R1381" i="11"/>
  <c r="R433" i="11"/>
  <c r="V774" i="11"/>
  <c r="V1179" i="11"/>
  <c r="T806" i="11"/>
  <c r="V636" i="11"/>
  <c r="V886" i="11"/>
  <c r="S1037" i="11"/>
  <c r="V218" i="11"/>
  <c r="T1308" i="11"/>
  <c r="V321" i="11"/>
  <c r="S1358" i="11"/>
  <c r="V1486" i="11"/>
  <c r="T98" i="11"/>
  <c r="V687" i="11"/>
  <c r="T1075" i="11"/>
  <c r="R1487" i="11"/>
  <c r="V501" i="11"/>
  <c r="V1437" i="11"/>
  <c r="R747" i="11"/>
  <c r="T1142" i="11"/>
  <c r="T1089" i="11"/>
  <c r="T1220" i="11"/>
  <c r="W488" i="11"/>
  <c r="T1436" i="11"/>
  <c r="V793" i="11"/>
  <c r="R1099" i="11"/>
  <c r="T1283" i="11"/>
  <c r="R37" i="11"/>
  <c r="R1063" i="11"/>
  <c r="S443" i="11"/>
  <c r="S277" i="11"/>
  <c r="T601" i="11"/>
  <c r="R974" i="11"/>
  <c r="S937" i="11"/>
  <c r="W878" i="11"/>
  <c r="S1066" i="11"/>
  <c r="V698" i="11"/>
  <c r="S1016" i="11"/>
  <c r="V1386" i="11"/>
  <c r="R1149" i="11"/>
  <c r="V1381" i="11"/>
  <c r="V870" i="11"/>
  <c r="R644" i="11"/>
  <c r="S1471" i="11"/>
  <c r="V1207" i="11"/>
  <c r="V900" i="11"/>
  <c r="V868" i="11"/>
  <c r="S868" i="11"/>
  <c r="T653" i="11"/>
  <c r="R653" i="11"/>
  <c r="S946" i="11"/>
  <c r="W946" i="11"/>
  <c r="R754" i="11"/>
  <c r="S754" i="11"/>
  <c r="V754" i="11"/>
  <c r="R768" i="11"/>
  <c r="S768" i="11"/>
  <c r="T768" i="11"/>
  <c r="R674" i="11"/>
  <c r="T674" i="11"/>
  <c r="W87" i="11"/>
  <c r="S87" i="11"/>
  <c r="R87" i="11"/>
  <c r="V35" i="11"/>
  <c r="S35" i="11"/>
  <c r="T1282" i="11"/>
  <c r="W1282" i="11"/>
  <c r="T593" i="11"/>
  <c r="V593" i="11"/>
  <c r="T20" i="11"/>
  <c r="S20" i="11"/>
  <c r="R20" i="11"/>
  <c r="W210" i="11"/>
  <c r="T210" i="11"/>
  <c r="V81" i="11"/>
  <c r="S81" i="11"/>
  <c r="R135" i="11"/>
  <c r="V135" i="11"/>
  <c r="W135" i="11"/>
  <c r="S135" i="11"/>
  <c r="T135" i="11"/>
  <c r="R663" i="11"/>
  <c r="S663" i="11"/>
  <c r="V663" i="11"/>
  <c r="W663" i="11"/>
  <c r="S1115" i="11"/>
  <c r="W1115" i="11"/>
  <c r="R1115" i="11"/>
  <c r="V1115" i="11"/>
  <c r="T1115" i="11"/>
  <c r="R227" i="11"/>
  <c r="T227" i="11"/>
  <c r="S227" i="11"/>
  <c r="W227" i="11"/>
  <c r="V227" i="11"/>
  <c r="S1103" i="11"/>
  <c r="V1103" i="11"/>
  <c r="W1103" i="11"/>
  <c r="R1103" i="11"/>
  <c r="T1103" i="11"/>
  <c r="S1408" i="11"/>
  <c r="R1408" i="11"/>
  <c r="W1408" i="11"/>
  <c r="T1408" i="11"/>
  <c r="R874" i="11"/>
  <c r="S874" i="11"/>
  <c r="T874" i="11"/>
  <c r="W874" i="11"/>
  <c r="V874" i="11"/>
  <c r="S1220" i="11"/>
  <c r="W1220" i="11"/>
  <c r="W1472" i="11"/>
  <c r="S1472" i="11"/>
  <c r="R1472" i="11"/>
  <c r="T1472" i="11"/>
  <c r="V1472" i="11"/>
  <c r="R426" i="11"/>
  <c r="W426" i="11"/>
  <c r="S426" i="11"/>
  <c r="T426" i="11"/>
  <c r="V426" i="11"/>
  <c r="W657" i="11"/>
  <c r="S657" i="11"/>
  <c r="T657" i="11"/>
  <c r="R657" i="11"/>
  <c r="V657" i="11"/>
  <c r="R861" i="11"/>
  <c r="T861" i="11"/>
  <c r="W861" i="11"/>
  <c r="S861" i="11"/>
  <c r="R1476" i="11"/>
  <c r="S1476" i="11"/>
  <c r="R377" i="11"/>
  <c r="V377" i="11"/>
  <c r="S377" i="11"/>
  <c r="W377" i="11"/>
  <c r="T377" i="11"/>
  <c r="V131" i="11"/>
  <c r="S131" i="11"/>
  <c r="T131" i="11"/>
  <c r="S1078" i="11"/>
  <c r="R1078" i="11"/>
  <c r="V1078" i="11"/>
  <c r="S124" i="11"/>
  <c r="V124" i="11"/>
  <c r="R124" i="11"/>
  <c r="W124" i="11"/>
  <c r="T124" i="11"/>
  <c r="S1014" i="11"/>
  <c r="W1014" i="11"/>
  <c r="R1014" i="11"/>
  <c r="S1429" i="11"/>
  <c r="V674" i="11"/>
  <c r="V1429" i="11"/>
  <c r="T1078" i="11"/>
  <c r="V1394" i="11"/>
  <c r="S1394" i="11"/>
  <c r="S1163" i="11"/>
  <c r="T1163" i="11"/>
  <c r="S1112" i="11"/>
  <c r="T1112" i="11"/>
  <c r="W1112" i="11"/>
  <c r="R1112" i="11"/>
  <c r="S1300" i="11"/>
  <c r="V1300" i="11"/>
  <c r="W1300" i="11"/>
  <c r="T1300" i="11"/>
  <c r="R1300" i="11"/>
  <c r="W1158" i="11"/>
  <c r="T1158" i="11"/>
  <c r="S1158" i="11"/>
  <c r="V1158" i="11"/>
  <c r="R1158" i="11"/>
  <c r="T104" i="11"/>
  <c r="S104" i="11"/>
  <c r="W104" i="11"/>
  <c r="V104" i="11"/>
  <c r="R104" i="11"/>
  <c r="S473" i="11"/>
  <c r="W473" i="11"/>
  <c r="T473" i="11"/>
  <c r="T928" i="11"/>
  <c r="V928" i="11"/>
  <c r="R928" i="11"/>
  <c r="V1242" i="11"/>
  <c r="W1242" i="11"/>
  <c r="T1242" i="11"/>
  <c r="R1068" i="11"/>
  <c r="V1068" i="11"/>
  <c r="S1068" i="11"/>
  <c r="W1068" i="11"/>
  <c r="T1068" i="11"/>
  <c r="T165" i="11"/>
  <c r="V165" i="11"/>
  <c r="S165" i="11"/>
  <c r="R165" i="11"/>
  <c r="W165" i="11"/>
  <c r="R870" i="11"/>
  <c r="S870" i="11"/>
  <c r="T870" i="11"/>
  <c r="W1243" i="11"/>
  <c r="R1243" i="11"/>
  <c r="S1243" i="11"/>
  <c r="T1243" i="11"/>
  <c r="R910" i="11"/>
  <c r="V910" i="11"/>
  <c r="S910" i="11"/>
  <c r="T910" i="11"/>
  <c r="W910" i="11"/>
  <c r="T1048" i="11"/>
  <c r="W1048" i="11"/>
  <c r="S614" i="11"/>
  <c r="W614" i="11"/>
  <c r="V614" i="11"/>
  <c r="R614" i="11"/>
  <c r="R939" i="11"/>
  <c r="T939" i="11"/>
  <c r="R693" i="11"/>
  <c r="S693" i="11"/>
  <c r="V693" i="11"/>
  <c r="T693" i="11"/>
  <c r="V843" i="11"/>
  <c r="T843" i="11"/>
  <c r="S843" i="11"/>
  <c r="R1018" i="11"/>
  <c r="S1018" i="11"/>
  <c r="V1018" i="11"/>
  <c r="W1018" i="11"/>
  <c r="V1249" i="11"/>
  <c r="W1249" i="11"/>
  <c r="W323" i="11"/>
  <c r="S323" i="11"/>
  <c r="R323" i="11"/>
  <c r="T323" i="11"/>
  <c r="V323" i="11"/>
  <c r="V622" i="11"/>
  <c r="T622" i="11"/>
  <c r="S622" i="11"/>
  <c r="V873" i="11"/>
  <c r="R873" i="11"/>
  <c r="S873" i="11"/>
  <c r="W873" i="11"/>
  <c r="R71" i="11"/>
  <c r="V71" i="11"/>
  <c r="W71" i="11"/>
  <c r="S71" i="11"/>
  <c r="T71" i="11"/>
  <c r="T1074" i="11"/>
  <c r="W1074" i="11"/>
  <c r="S1074" i="11"/>
  <c r="V1074" i="11"/>
  <c r="V1409" i="11"/>
  <c r="W1409" i="11"/>
  <c r="S1409" i="11"/>
  <c r="T1409" i="11"/>
  <c r="R1409" i="11"/>
  <c r="V1471" i="11"/>
  <c r="T1471" i="11"/>
  <c r="W192" i="11"/>
  <c r="T1037" i="11"/>
  <c r="R1163" i="11"/>
  <c r="W622" i="11"/>
  <c r="R1048" i="11"/>
  <c r="W843" i="11"/>
  <c r="R1249" i="11"/>
  <c r="W1078" i="11"/>
  <c r="W171" i="11"/>
  <c r="T171" i="11"/>
  <c r="S171" i="11"/>
  <c r="V171" i="11"/>
  <c r="R171" i="11"/>
  <c r="S127" i="11"/>
  <c r="V127" i="11"/>
  <c r="R127" i="11"/>
  <c r="T127" i="11"/>
  <c r="W127" i="11"/>
  <c r="R827" i="11"/>
  <c r="W827" i="11"/>
  <c r="V827" i="11"/>
  <c r="T827" i="11"/>
  <c r="S827" i="11"/>
  <c r="T1429" i="11"/>
  <c r="W1429" i="11"/>
  <c r="W1392" i="11"/>
  <c r="T1392" i="11"/>
  <c r="R1392" i="11"/>
  <c r="S1392" i="11"/>
  <c r="R1002" i="11"/>
  <c r="T1002" i="11"/>
  <c r="S1002" i="11"/>
  <c r="W1002" i="11"/>
  <c r="W1415" i="11"/>
  <c r="V1415" i="11"/>
  <c r="T1415" i="11"/>
  <c r="S1415" i="11"/>
  <c r="R1415" i="11"/>
  <c r="R1100" i="11"/>
  <c r="T1100" i="11"/>
  <c r="S1100" i="11"/>
  <c r="W1100" i="11"/>
  <c r="S1142" i="11"/>
  <c r="R1142" i="11"/>
  <c r="V1142" i="11"/>
  <c r="V1108" i="11"/>
  <c r="T1108" i="11"/>
  <c r="W1108" i="11"/>
  <c r="R1108" i="11"/>
  <c r="V654" i="11"/>
  <c r="S654" i="11"/>
  <c r="T654" i="11"/>
  <c r="R701" i="11"/>
  <c r="S701" i="11"/>
  <c r="T701" i="11"/>
  <c r="W701" i="11"/>
  <c r="V701" i="11"/>
  <c r="V800" i="11"/>
  <c r="R800" i="11"/>
  <c r="W800" i="11"/>
  <c r="T800" i="11"/>
  <c r="S800" i="11"/>
  <c r="S98" i="11"/>
  <c r="W98" i="11"/>
  <c r="V98" i="11"/>
  <c r="W1124" i="11"/>
  <c r="V1124" i="11"/>
  <c r="R1124" i="11"/>
  <c r="S1124" i="11"/>
  <c r="T1124" i="11"/>
  <c r="W1430" i="11"/>
  <c r="S1430" i="11"/>
  <c r="R1430" i="11"/>
  <c r="T1430" i="11"/>
  <c r="V391" i="11"/>
  <c r="T391" i="11"/>
  <c r="W391" i="11"/>
  <c r="S391" i="11"/>
  <c r="R391" i="11"/>
  <c r="W320" i="11"/>
  <c r="R320" i="11"/>
  <c r="V320" i="11"/>
  <c r="T320" i="11"/>
  <c r="R192" i="11"/>
  <c r="S192" i="11"/>
  <c r="T791" i="11"/>
  <c r="W791" i="11"/>
  <c r="S791" i="11"/>
  <c r="V1211" i="11"/>
  <c r="S1211" i="11"/>
  <c r="W1211" i="11"/>
  <c r="T176" i="11"/>
  <c r="R176" i="11"/>
  <c r="V176" i="11"/>
  <c r="V1076" i="11"/>
  <c r="R1076" i="11"/>
  <c r="T1076" i="11"/>
  <c r="W1076" i="11"/>
  <c r="S1076" i="11"/>
  <c r="R934" i="11"/>
  <c r="W934" i="11"/>
  <c r="V120" i="11"/>
  <c r="T120" i="11"/>
  <c r="S120" i="11"/>
  <c r="R120" i="11"/>
  <c r="W1313" i="11"/>
  <c r="R1313" i="11"/>
  <c r="T1313" i="11"/>
  <c r="V1313" i="11"/>
  <c r="V601" i="11"/>
  <c r="W601" i="11"/>
  <c r="V1340" i="11"/>
  <c r="R1340" i="11"/>
  <c r="S1340" i="11"/>
  <c r="T1340" i="11"/>
  <c r="W1340" i="11"/>
  <c r="V1243" i="11"/>
  <c r="V1112" i="11"/>
  <c r="R1220" i="11"/>
  <c r="V939" i="11"/>
  <c r="V1014" i="11"/>
  <c r="W864" i="11"/>
  <c r="T192" i="11"/>
  <c r="R1037" i="11"/>
  <c r="R502" i="11"/>
  <c r="V1163" i="11"/>
  <c r="R654" i="11"/>
  <c r="S1048" i="11"/>
  <c r="R843" i="11"/>
  <c r="S1249" i="11"/>
  <c r="T1476" i="11"/>
  <c r="W1499" i="11"/>
  <c r="W176" i="11"/>
  <c r="V946" i="11"/>
  <c r="V1430" i="11"/>
  <c r="R281" i="11"/>
  <c r="S281" i="11"/>
  <c r="V281" i="11"/>
  <c r="W281" i="11"/>
  <c r="V189" i="11"/>
  <c r="R189" i="11"/>
  <c r="S189" i="11"/>
  <c r="T189" i="11"/>
  <c r="R125" i="11"/>
  <c r="T125" i="11"/>
  <c r="V125" i="11"/>
  <c r="W125" i="11"/>
  <c r="S125" i="11"/>
  <c r="S568" i="11"/>
  <c r="V568" i="11"/>
  <c r="R568" i="11"/>
  <c r="T568" i="11"/>
  <c r="W568" i="11"/>
  <c r="S1170" i="11"/>
  <c r="W1170" i="11"/>
  <c r="R1170" i="11"/>
  <c r="V1170" i="11"/>
  <c r="S38" i="11"/>
  <c r="T38" i="11"/>
  <c r="W38" i="11"/>
  <c r="V302" i="11"/>
  <c r="R302" i="11"/>
  <c r="W302" i="11"/>
  <c r="S302" i="11"/>
  <c r="T302" i="11"/>
  <c r="W945" i="11"/>
  <c r="V945" i="11"/>
  <c r="S945" i="11"/>
  <c r="V24" i="11"/>
  <c r="R24" i="11"/>
  <c r="W24" i="11"/>
  <c r="S24" i="11"/>
  <c r="R1012" i="11"/>
  <c r="S1012" i="11"/>
  <c r="W1488" i="11"/>
  <c r="S1488" i="11"/>
  <c r="R1488" i="11"/>
  <c r="V495" i="11"/>
  <c r="S495" i="11"/>
  <c r="T495" i="11"/>
  <c r="W495" i="11"/>
  <c r="R1230" i="11"/>
  <c r="V1230" i="11"/>
  <c r="T1230" i="11"/>
  <c r="W1230" i="11"/>
  <c r="S1230" i="11"/>
  <c r="T817" i="11"/>
  <c r="V817" i="11"/>
  <c r="S817" i="11"/>
  <c r="W817" i="11"/>
  <c r="R817" i="11"/>
  <c r="S465" i="11"/>
  <c r="T465" i="11"/>
  <c r="R465" i="11"/>
  <c r="V465" i="11"/>
  <c r="V1428" i="11"/>
  <c r="W1428" i="11"/>
  <c r="S1428" i="11"/>
  <c r="R1428" i="11"/>
  <c r="T1428" i="11"/>
  <c r="V571" i="11"/>
  <c r="T571" i="11"/>
  <c r="W571" i="11"/>
  <c r="S571" i="11"/>
  <c r="R571" i="11"/>
  <c r="V803" i="11"/>
  <c r="S803" i="11"/>
  <c r="T803" i="11"/>
  <c r="W803" i="11"/>
  <c r="R803" i="11"/>
  <c r="W494" i="11"/>
  <c r="T494" i="11"/>
  <c r="R494" i="11"/>
  <c r="R1471" i="11"/>
  <c r="T1211" i="11"/>
  <c r="S601" i="11"/>
  <c r="T1012" i="11"/>
  <c r="W1037" i="11"/>
  <c r="T91" i="11"/>
  <c r="W1163" i="11"/>
  <c r="V934" i="11"/>
  <c r="S1313" i="11"/>
  <c r="W654" i="11"/>
  <c r="S1242" i="11"/>
  <c r="V1488" i="11"/>
  <c r="V1048" i="11"/>
  <c r="T1249" i="11"/>
  <c r="W189" i="11"/>
  <c r="W1476" i="11"/>
  <c r="V1499" i="11"/>
  <c r="R791" i="11"/>
  <c r="T281" i="11"/>
  <c r="T655" i="11"/>
  <c r="S655" i="11"/>
  <c r="W703" i="11"/>
  <c r="R703" i="11"/>
  <c r="V703" i="11"/>
  <c r="T102" i="11"/>
  <c r="V102" i="11"/>
  <c r="V274" i="11"/>
  <c r="S274" i="11"/>
  <c r="R274" i="11"/>
  <c r="T274" i="11"/>
  <c r="T901" i="11"/>
  <c r="S901" i="11"/>
  <c r="W901" i="11"/>
  <c r="R901" i="11"/>
  <c r="R710" i="11"/>
  <c r="T710" i="11"/>
  <c r="S710" i="11"/>
  <c r="W710" i="11"/>
  <c r="V1121" i="11"/>
  <c r="R1121" i="11"/>
  <c r="V1188" i="11"/>
  <c r="R1188" i="11"/>
  <c r="T1188" i="11"/>
  <c r="W1188" i="11"/>
  <c r="S1188" i="11"/>
  <c r="W1099" i="11"/>
  <c r="V1099" i="11"/>
  <c r="S648" i="11"/>
  <c r="T648" i="11"/>
  <c r="W744" i="11"/>
  <c r="S744" i="11"/>
  <c r="R1328" i="11"/>
  <c r="W1328" i="11"/>
  <c r="S1328" i="11"/>
  <c r="V1328" i="11"/>
  <c r="R1314" i="11"/>
  <c r="W1314" i="11"/>
  <c r="T1314" i="11"/>
  <c r="S1314" i="11"/>
  <c r="V1314" i="11"/>
  <c r="S1208" i="11"/>
  <c r="R1208" i="11"/>
  <c r="V1208" i="11"/>
  <c r="W1484" i="11"/>
  <c r="S1484" i="11"/>
  <c r="S525" i="11"/>
  <c r="R525" i="11"/>
  <c r="W409" i="11"/>
  <c r="T409" i="11"/>
  <c r="W113" i="11"/>
  <c r="S113" i="11"/>
  <c r="V113" i="11"/>
  <c r="V759" i="11"/>
  <c r="W759" i="11"/>
  <c r="S759" i="11"/>
  <c r="W1426" i="11"/>
  <c r="V1426" i="11"/>
  <c r="S540" i="11"/>
  <c r="W540" i="11"/>
  <c r="R540" i="11"/>
  <c r="T1271" i="11"/>
  <c r="R1271" i="11"/>
  <c r="R959" i="11"/>
  <c r="W959" i="11"/>
  <c r="R1051" i="11"/>
  <c r="W1051" i="11"/>
  <c r="V758" i="11"/>
  <c r="T758" i="11"/>
  <c r="W743" i="11"/>
  <c r="T743" i="11"/>
  <c r="S743" i="11"/>
  <c r="V743" i="11"/>
  <c r="W587" i="11"/>
  <c r="V587" i="11"/>
  <c r="V852" i="11"/>
  <c r="T852" i="11"/>
  <c r="W852" i="11"/>
  <c r="W1451" i="11"/>
  <c r="T1451" i="11"/>
  <c r="R367" i="11"/>
  <c r="S367" i="11"/>
  <c r="T410" i="11"/>
  <c r="S410" i="11"/>
  <c r="W454" i="11"/>
  <c r="T454" i="11"/>
  <c r="R454" i="11"/>
  <c r="W1254" i="11"/>
  <c r="V1254" i="11"/>
  <c r="S1290" i="11"/>
  <c r="V1290" i="11"/>
  <c r="T479" i="11"/>
  <c r="W479" i="11"/>
  <c r="W52" i="11"/>
  <c r="T52" i="11"/>
  <c r="T773" i="11"/>
  <c r="S773" i="11"/>
  <c r="V1335" i="11"/>
  <c r="S1335" i="11"/>
  <c r="R1335" i="11"/>
  <c r="R1310" i="11"/>
  <c r="V1310" i="11"/>
  <c r="V114" i="11"/>
  <c r="S114" i="11"/>
  <c r="W114" i="11"/>
  <c r="S524" i="11"/>
  <c r="R524" i="11"/>
  <c r="T524" i="11"/>
  <c r="V53" i="11"/>
  <c r="W53" i="11"/>
  <c r="T169" i="11"/>
  <c r="S169" i="11"/>
  <c r="V169" i="11"/>
  <c r="W169" i="11"/>
  <c r="R169" i="11"/>
  <c r="T1129" i="11"/>
  <c r="W1129" i="11"/>
  <c r="V857" i="11"/>
  <c r="W857" i="11"/>
  <c r="T857" i="11"/>
  <c r="R625" i="11"/>
  <c r="V625" i="11"/>
  <c r="W539" i="11"/>
  <c r="R539" i="11"/>
  <c r="V527" i="11"/>
  <c r="R527" i="11"/>
  <c r="T527" i="11"/>
  <c r="S796" i="11"/>
  <c r="T796" i="11"/>
  <c r="V796" i="11"/>
  <c r="S837" i="11"/>
  <c r="V837" i="11"/>
  <c r="R837" i="11"/>
  <c r="W400" i="11"/>
  <c r="S400" i="11"/>
  <c r="T400" i="11"/>
  <c r="R1234" i="11"/>
  <c r="W1234" i="11"/>
  <c r="S325" i="11"/>
  <c r="V325" i="11"/>
  <c r="W325" i="11"/>
  <c r="V1502" i="11"/>
  <c r="R1502" i="11"/>
  <c r="S1483" i="11"/>
  <c r="W1483" i="11"/>
  <c r="R1483" i="11"/>
  <c r="W763" i="11"/>
  <c r="V763" i="11"/>
  <c r="S1277" i="11"/>
  <c r="V1277" i="11"/>
  <c r="R1277" i="11"/>
  <c r="V58" i="11"/>
  <c r="T58" i="11"/>
  <c r="S58" i="11"/>
  <c r="R534" i="11"/>
  <c r="S534" i="11"/>
  <c r="V534" i="11"/>
  <c r="W290" i="11"/>
  <c r="T290" i="11"/>
  <c r="R290" i="11"/>
  <c r="V290" i="11"/>
  <c r="W1457" i="11"/>
  <c r="T1457" i="11"/>
  <c r="V1457" i="11"/>
  <c r="W687" i="11"/>
  <c r="S418" i="11"/>
  <c r="S1451" i="11"/>
  <c r="S1033" i="11"/>
  <c r="W21" i="11"/>
  <c r="T959" i="11"/>
  <c r="S961" i="11"/>
  <c r="T310" i="11"/>
  <c r="S269" i="11"/>
  <c r="R1177" i="11"/>
  <c r="V1113" i="11"/>
  <c r="T1318" i="11"/>
  <c r="V236" i="11"/>
  <c r="R409" i="11"/>
  <c r="R58" i="11"/>
  <c r="T1328" i="11"/>
  <c r="S123" i="11"/>
  <c r="T900" i="11"/>
  <c r="R764" i="11"/>
  <c r="T1317" i="11"/>
  <c r="R648" i="11"/>
  <c r="V92" i="11"/>
  <c r="T715" i="11"/>
  <c r="S636" i="11"/>
  <c r="W1121" i="11"/>
  <c r="R249" i="11"/>
  <c r="V1127" i="11"/>
  <c r="S1019" i="11"/>
  <c r="S821" i="11"/>
  <c r="R687" i="11"/>
  <c r="R418" i="11"/>
  <c r="V1134" i="11"/>
  <c r="V1231" i="11"/>
  <c r="W257" i="11"/>
  <c r="W1420" i="11"/>
  <c r="T907" i="11"/>
  <c r="T1051" i="11"/>
  <c r="T769" i="11"/>
  <c r="R1259" i="11"/>
  <c r="S959" i="11"/>
  <c r="S415" i="11"/>
  <c r="R961" i="11"/>
  <c r="V848" i="11"/>
  <c r="S1177" i="11"/>
  <c r="R744" i="11"/>
  <c r="V780" i="11"/>
  <c r="R1318" i="11"/>
  <c r="R759" i="11"/>
  <c r="S236" i="11"/>
  <c r="S703" i="11"/>
  <c r="W1061" i="11"/>
  <c r="W1271" i="11"/>
  <c r="S409" i="11"/>
  <c r="W58" i="11"/>
  <c r="R1049" i="11"/>
  <c r="T957" i="11"/>
  <c r="R796" i="11"/>
  <c r="S1385" i="11"/>
  <c r="S1502" i="11"/>
  <c r="V1317" i="11"/>
  <c r="W1067" i="11"/>
  <c r="V1067" i="11"/>
  <c r="S771" i="11"/>
  <c r="T771" i="11"/>
  <c r="W771" i="11"/>
  <c r="T433" i="11"/>
  <c r="S433" i="11"/>
  <c r="W746" i="11"/>
  <c r="R746" i="11"/>
  <c r="V746" i="11"/>
  <c r="T43" i="11"/>
  <c r="W43" i="11"/>
  <c r="W1261" i="11"/>
  <c r="T1261" i="11"/>
  <c r="T1320" i="11"/>
  <c r="V1320" i="11"/>
  <c r="W1320" i="11"/>
  <c r="V1042" i="11"/>
  <c r="R1042" i="11"/>
  <c r="W467" i="11"/>
  <c r="T467" i="11"/>
  <c r="W859" i="11"/>
  <c r="T859" i="11"/>
  <c r="T1327" i="11"/>
  <c r="S1327" i="11"/>
  <c r="R1245" i="11"/>
  <c r="T1245" i="11"/>
  <c r="V1245" i="11"/>
  <c r="W792" i="11"/>
  <c r="V792" i="11"/>
  <c r="S792" i="11"/>
  <c r="S160" i="11"/>
  <c r="T160" i="11"/>
  <c r="R580" i="11"/>
  <c r="W580" i="11"/>
  <c r="V310" i="11"/>
  <c r="S310" i="11"/>
  <c r="R310" i="11"/>
  <c r="V419" i="11"/>
  <c r="S419" i="11"/>
  <c r="W419" i="11"/>
  <c r="T1441" i="11"/>
  <c r="W1441" i="11"/>
  <c r="S1475" i="11"/>
  <c r="T1475" i="11"/>
  <c r="V1475" i="11"/>
  <c r="S1050" i="11"/>
  <c r="T1050" i="11"/>
  <c r="V1050" i="11"/>
  <c r="R559" i="11"/>
  <c r="W559" i="11"/>
  <c r="V248" i="11"/>
  <c r="R248" i="11"/>
  <c r="W648" i="11"/>
  <c r="T636" i="11"/>
  <c r="S1121" i="11"/>
  <c r="S1420" i="11"/>
  <c r="S1051" i="11"/>
  <c r="S1259" i="11"/>
  <c r="T415" i="11"/>
  <c r="W524" i="11"/>
  <c r="V1441" i="11"/>
  <c r="T759" i="11"/>
  <c r="W796" i="11"/>
  <c r="T1484" i="11"/>
  <c r="S539" i="11"/>
  <c r="V715" i="11"/>
  <c r="V927" i="11"/>
  <c r="S1085" i="11"/>
  <c r="W249" i="11"/>
  <c r="S1127" i="11"/>
  <c r="S1308" i="11"/>
  <c r="V1081" i="11"/>
  <c r="S852" i="11"/>
  <c r="V418" i="11"/>
  <c r="V1234" i="11"/>
  <c r="R257" i="11"/>
  <c r="S1457" i="11"/>
  <c r="R1426" i="11"/>
  <c r="V907" i="11"/>
  <c r="V415" i="11"/>
  <c r="W848" i="11"/>
  <c r="T84" i="11"/>
  <c r="T744" i="11"/>
  <c r="W967" i="11"/>
  <c r="T703" i="11"/>
  <c r="S1271" i="11"/>
  <c r="V409" i="11"/>
  <c r="T1049" i="11"/>
  <c r="T113" i="11"/>
  <c r="R743" i="11"/>
  <c r="W286" i="11"/>
  <c r="W336" i="11"/>
  <c r="V336" i="11"/>
  <c r="V1490" i="11"/>
  <c r="W1490" i="11"/>
  <c r="S1449" i="11"/>
  <c r="V1449" i="11"/>
  <c r="W1449" i="11"/>
  <c r="T37" i="11"/>
  <c r="V37" i="11"/>
  <c r="R1268" i="11"/>
  <c r="S1268" i="11"/>
  <c r="T1268" i="11"/>
  <c r="W780" i="11"/>
  <c r="T780" i="11"/>
  <c r="W923" i="11"/>
  <c r="R923" i="11"/>
  <c r="S1001" i="11"/>
  <c r="W102" i="11"/>
  <c r="V644" i="11"/>
  <c r="R1127" i="11"/>
  <c r="T185" i="11"/>
  <c r="S1469" i="11"/>
  <c r="W1081" i="11"/>
  <c r="V923" i="11"/>
  <c r="S257" i="11"/>
  <c r="R774" i="11"/>
  <c r="T1099" i="11"/>
  <c r="R857" i="11"/>
  <c r="R848" i="11"/>
  <c r="V744" i="11"/>
  <c r="S967" i="11"/>
  <c r="W342" i="11"/>
  <c r="V710" i="11"/>
  <c r="R113" i="11"/>
  <c r="R801" i="11"/>
  <c r="T345" i="11"/>
  <c r="V345" i="11"/>
  <c r="R345" i="11"/>
  <c r="S1123" i="11"/>
  <c r="R1123" i="11"/>
  <c r="W1123" i="11"/>
  <c r="V871" i="11"/>
  <c r="R871" i="11"/>
  <c r="W871" i="11"/>
  <c r="S871" i="11"/>
  <c r="W156" i="11"/>
  <c r="T156" i="11"/>
  <c r="R156" i="11"/>
  <c r="T150" i="11"/>
  <c r="V150" i="11"/>
  <c r="W150" i="11"/>
  <c r="R150" i="11"/>
  <c r="S150" i="11"/>
  <c r="W1231" i="11"/>
  <c r="T1231" i="11"/>
  <c r="R1113" i="11"/>
  <c r="W1113" i="11"/>
  <c r="S1347" i="11"/>
  <c r="W1347" i="11"/>
  <c r="W490" i="11"/>
  <c r="V490" i="11"/>
  <c r="R490" i="11"/>
  <c r="T490" i="11"/>
  <c r="W747" i="11"/>
  <c r="T747" i="11"/>
  <c r="W1038" i="11"/>
  <c r="T1038" i="11"/>
  <c r="S1038" i="11"/>
  <c r="V1038" i="11"/>
  <c r="V63" i="11"/>
  <c r="W63" i="11"/>
  <c r="R63" i="11"/>
  <c r="T611" i="11"/>
  <c r="W611" i="11"/>
  <c r="V611" i="11"/>
  <c r="W374" i="11"/>
  <c r="S374" i="11"/>
  <c r="T652" i="11"/>
  <c r="S652" i="11"/>
  <c r="R493" i="11"/>
  <c r="V493" i="11"/>
  <c r="S493" i="11"/>
  <c r="S797" i="11"/>
  <c r="W797" i="11"/>
  <c r="S309" i="11"/>
  <c r="V309" i="11"/>
  <c r="R309" i="11"/>
  <c r="T309" i="11"/>
  <c r="T621" i="11"/>
  <c r="R621" i="11"/>
  <c r="R1133" i="11"/>
  <c r="S1133" i="11"/>
  <c r="W32" i="11"/>
  <c r="V32" i="11"/>
  <c r="R32" i="11"/>
  <c r="T915" i="11"/>
  <c r="R915" i="11"/>
  <c r="T516" i="11"/>
  <c r="S516" i="11"/>
  <c r="V528" i="11"/>
  <c r="R528" i="11"/>
  <c r="T1035" i="11"/>
  <c r="V1035" i="11"/>
  <c r="S1035" i="11"/>
  <c r="R1168" i="11"/>
  <c r="W1168" i="11"/>
  <c r="S1168" i="11"/>
  <c r="R1213" i="11"/>
  <c r="W1213" i="11"/>
  <c r="T727" i="11"/>
  <c r="W727" i="11"/>
  <c r="W1216" i="11"/>
  <c r="T149" i="11"/>
  <c r="S1047" i="11"/>
  <c r="V658" i="11"/>
  <c r="V448" i="11"/>
  <c r="T1321" i="11"/>
  <c r="S301" i="11"/>
  <c r="T1355" i="11"/>
  <c r="S1022" i="11"/>
  <c r="R1056" i="11"/>
  <c r="V929" i="11"/>
  <c r="R632" i="11"/>
  <c r="S782" i="11"/>
  <c r="T851" i="11"/>
  <c r="S1147" i="11"/>
  <c r="R652" i="11"/>
  <c r="V797" i="11"/>
  <c r="T1508" i="11"/>
  <c r="W1155" i="11"/>
  <c r="W493" i="11"/>
  <c r="S63" i="11"/>
  <c r="R109" i="11"/>
  <c r="V121" i="11"/>
  <c r="V1372" i="11"/>
  <c r="W26" i="11"/>
  <c r="R26" i="11"/>
  <c r="R147" i="11"/>
  <c r="T147" i="11"/>
  <c r="W748" i="11"/>
  <c r="T748" i="11"/>
  <c r="V826" i="11"/>
  <c r="R826" i="11"/>
  <c r="S826" i="11"/>
  <c r="V149" i="11"/>
  <c r="R1299" i="11"/>
  <c r="V535" i="11"/>
  <c r="V1355" i="11"/>
  <c r="W1056" i="11"/>
  <c r="W550" i="11"/>
  <c r="R782" i="11"/>
  <c r="S851" i="11"/>
  <c r="V1147" i="11"/>
  <c r="W652" i="11"/>
  <c r="R797" i="11"/>
  <c r="V483" i="11"/>
  <c r="S915" i="11"/>
  <c r="T1367" i="11"/>
  <c r="T493" i="11"/>
  <c r="T63" i="11"/>
  <c r="T121" i="11"/>
  <c r="W73" i="11"/>
  <c r="R73" i="11"/>
  <c r="W1450" i="11"/>
  <c r="S1450" i="11"/>
  <c r="T109" i="11"/>
  <c r="S109" i="11"/>
  <c r="S420" i="11"/>
  <c r="R420" i="11"/>
  <c r="S609" i="11"/>
  <c r="T609" i="11"/>
  <c r="R1351" i="11"/>
  <c r="W1351" i="11"/>
  <c r="S1351" i="11"/>
  <c r="W1161" i="11"/>
  <c r="T1161" i="11"/>
  <c r="R238" i="11"/>
  <c r="T238" i="11"/>
  <c r="W158" i="11"/>
  <c r="T158" i="11"/>
  <c r="S158" i="11"/>
  <c r="S610" i="11"/>
  <c r="T610" i="11"/>
  <c r="V610" i="11"/>
  <c r="S733" i="11"/>
  <c r="T733" i="11"/>
  <c r="V733" i="11"/>
  <c r="S382" i="11"/>
  <c r="T382" i="11"/>
  <c r="W382" i="11"/>
  <c r="V382" i="11"/>
  <c r="W531" i="11"/>
  <c r="T531" i="11"/>
  <c r="R1238" i="11"/>
  <c r="S1238" i="11"/>
  <c r="W1238" i="11"/>
  <c r="S313" i="11"/>
  <c r="W313" i="11"/>
  <c r="W1337" i="11"/>
  <c r="T1337" i="11"/>
  <c r="R1337" i="11"/>
  <c r="T1052" i="11"/>
  <c r="V1052" i="11"/>
  <c r="R1052" i="11"/>
  <c r="S76" i="11"/>
  <c r="W76" i="11"/>
  <c r="V76" i="11"/>
  <c r="R76" i="11"/>
  <c r="T1291" i="11"/>
  <c r="V1291" i="11"/>
  <c r="V341" i="11"/>
  <c r="T341" i="11"/>
  <c r="S210" i="11"/>
  <c r="V210" i="11"/>
  <c r="T917" i="11"/>
  <c r="V917" i="11"/>
  <c r="T1001" i="11"/>
  <c r="T502" i="11"/>
  <c r="W433" i="11"/>
  <c r="T1449" i="11"/>
  <c r="W341" i="11"/>
  <c r="T687" i="11"/>
  <c r="T923" i="11"/>
  <c r="T717" i="11"/>
  <c r="R771" i="11"/>
  <c r="V1420" i="11"/>
  <c r="R1161" i="11"/>
  <c r="W774" i="11"/>
  <c r="W754" i="11"/>
  <c r="S434" i="11"/>
  <c r="S907" i="11"/>
  <c r="V1282" i="11"/>
  <c r="R269" i="11"/>
  <c r="R1021" i="11"/>
  <c r="R531" i="11"/>
  <c r="W37" i="11"/>
  <c r="W360" i="11"/>
  <c r="V160" i="11"/>
  <c r="S653" i="11"/>
  <c r="S780" i="11"/>
  <c r="V1318" i="11"/>
  <c r="T864" i="11"/>
  <c r="T1490" i="11"/>
  <c r="W768" i="11"/>
  <c r="R35" i="11"/>
  <c r="R1394" i="11"/>
  <c r="S859" i="11"/>
  <c r="R610" i="11"/>
  <c r="T946" i="11"/>
  <c r="V634" i="11"/>
  <c r="S634" i="11"/>
  <c r="T1080" i="11"/>
  <c r="W1080" i="11"/>
  <c r="V84" i="11"/>
  <c r="R84" i="11"/>
  <c r="W1435" i="11"/>
  <c r="V1435" i="11"/>
  <c r="W1453" i="11"/>
  <c r="R1453" i="11"/>
  <c r="S1453" i="11"/>
  <c r="T1467" i="11"/>
  <c r="V1467" i="11"/>
  <c r="S1467" i="11"/>
  <c r="V454" i="11"/>
  <c r="S454" i="11"/>
  <c r="W1285" i="11"/>
  <c r="S1285" i="11"/>
  <c r="T1285" i="11"/>
  <c r="W1178" i="11"/>
  <c r="V1178" i="11"/>
  <c r="T1254" i="11"/>
  <c r="S1254" i="11"/>
  <c r="R34" i="11"/>
  <c r="W34" i="11"/>
  <c r="T1290" i="11"/>
  <c r="R1290" i="11"/>
  <c r="W1290" i="11"/>
  <c r="V193" i="11"/>
  <c r="W193" i="11"/>
  <c r="S286" i="11"/>
  <c r="V286" i="11"/>
  <c r="T286" i="11"/>
  <c r="W1335" i="11"/>
  <c r="T1335" i="11"/>
  <c r="S1244" i="11"/>
  <c r="R1244" i="11"/>
  <c r="R53" i="11"/>
  <c r="T53" i="11"/>
  <c r="S801" i="11"/>
  <c r="T801" i="11"/>
  <c r="V801" i="11"/>
  <c r="V635" i="11"/>
  <c r="W635" i="11"/>
  <c r="S635" i="11"/>
  <c r="S1129" i="11"/>
  <c r="R1129" i="11"/>
  <c r="R254" i="11"/>
  <c r="W254" i="11"/>
  <c r="T539" i="11"/>
  <c r="V539" i="11"/>
  <c r="S1260" i="11"/>
  <c r="T1260" i="11"/>
  <c r="V51" i="11"/>
  <c r="W51" i="11"/>
  <c r="R844" i="11"/>
  <c r="S844" i="11"/>
  <c r="S1317" i="11"/>
  <c r="W1317" i="11"/>
  <c r="R1028" i="11"/>
  <c r="W1028" i="11"/>
  <c r="V1028" i="11"/>
  <c r="V1061" i="11"/>
  <c r="S1061" i="11"/>
  <c r="T1061" i="11"/>
  <c r="W837" i="11"/>
  <c r="T837" i="11"/>
  <c r="W769" i="11"/>
  <c r="R769" i="11"/>
  <c r="V1365" i="11"/>
  <c r="W1365" i="11"/>
  <c r="W764" i="11"/>
  <c r="T764" i="11"/>
  <c r="V764" i="11"/>
  <c r="R529" i="11"/>
  <c r="T529" i="11"/>
  <c r="W529" i="11"/>
  <c r="R467" i="11"/>
  <c r="S467" i="11"/>
  <c r="V467" i="11"/>
  <c r="R1305" i="11"/>
  <c r="V1305" i="11"/>
  <c r="S628" i="11"/>
  <c r="R628" i="11"/>
  <c r="W628" i="11"/>
  <c r="V628" i="11"/>
  <c r="W361" i="11"/>
  <c r="T361" i="11"/>
  <c r="R361" i="11"/>
  <c r="S361" i="11"/>
  <c r="V153" i="11"/>
  <c r="T153" i="11"/>
  <c r="T184" i="11"/>
  <c r="S184" i="11"/>
  <c r="V184" i="11"/>
  <c r="R184" i="11"/>
  <c r="W436" i="11"/>
  <c r="V436" i="11"/>
  <c r="R887" i="11"/>
  <c r="S887" i="11"/>
  <c r="T887" i="11"/>
  <c r="W1385" i="11"/>
  <c r="T1385" i="11"/>
  <c r="V1385" i="11"/>
  <c r="T67" i="11"/>
  <c r="V67" i="11"/>
  <c r="V284" i="11"/>
  <c r="S284" i="11"/>
  <c r="S505" i="11"/>
  <c r="R505" i="11"/>
  <c r="R830" i="11"/>
  <c r="W830" i="11"/>
  <c r="V366" i="11"/>
  <c r="W366" i="11"/>
  <c r="T445" i="11"/>
  <c r="V445" i="11"/>
  <c r="S1227" i="11"/>
  <c r="R1227" i="11"/>
  <c r="W39" i="11"/>
  <c r="T39" i="11"/>
  <c r="T577" i="11"/>
  <c r="S577" i="11"/>
  <c r="W577" i="11"/>
  <c r="W470" i="11"/>
  <c r="S470" i="11"/>
  <c r="T470" i="11"/>
  <c r="S326" i="11"/>
  <c r="V326" i="11"/>
  <c r="V338" i="11"/>
  <c r="S338" i="11"/>
  <c r="T788" i="11"/>
  <c r="R788" i="11"/>
  <c r="W396" i="11"/>
  <c r="R396" i="11"/>
  <c r="S457" i="11"/>
  <c r="R457" i="11"/>
  <c r="R1333" i="11"/>
  <c r="S1333" i="11"/>
  <c r="T1125" i="11"/>
  <c r="W1125" i="11"/>
  <c r="T1130" i="11"/>
  <c r="S1130" i="11"/>
  <c r="R1130" i="11"/>
  <c r="S1161" i="11"/>
  <c r="S1067" i="11"/>
  <c r="R1067" i="11"/>
  <c r="R883" i="11"/>
  <c r="V883" i="11"/>
  <c r="S1134" i="11"/>
  <c r="W1134" i="11"/>
  <c r="T789" i="11"/>
  <c r="S789" i="11"/>
  <c r="T1131" i="11"/>
  <c r="W1131" i="11"/>
  <c r="V1131" i="11"/>
  <c r="V1382" i="11"/>
  <c r="W1382" i="11"/>
  <c r="S336" i="11"/>
  <c r="R336" i="11"/>
  <c r="R1320" i="11"/>
  <c r="S1320" i="11"/>
  <c r="V1446" i="11"/>
  <c r="S1446" i="11"/>
  <c r="W1446" i="11"/>
  <c r="R1446" i="11"/>
  <c r="V972" i="11"/>
  <c r="S972" i="11"/>
  <c r="W459" i="11"/>
  <c r="V459" i="11"/>
  <c r="S952" i="11"/>
  <c r="V952" i="11"/>
  <c r="V1268" i="11"/>
  <c r="W1268" i="11"/>
  <c r="R1462" i="11"/>
  <c r="W1462" i="11"/>
  <c r="S1462" i="11"/>
  <c r="T236" i="11"/>
  <c r="W236" i="11"/>
  <c r="R496" i="11"/>
  <c r="V496" i="11"/>
  <c r="R346" i="11"/>
  <c r="W346" i="11"/>
  <c r="W795" i="11"/>
  <c r="T795" i="11"/>
  <c r="T580" i="11"/>
  <c r="S580" i="11"/>
  <c r="R40" i="11"/>
  <c r="S40" i="11"/>
  <c r="S559" i="11"/>
  <c r="T559" i="11"/>
  <c r="R957" i="11"/>
  <c r="V957" i="11"/>
  <c r="W1050" i="11"/>
  <c r="W756" i="11"/>
  <c r="R90" i="11"/>
  <c r="V799" i="11"/>
  <c r="R1134" i="11"/>
  <c r="S153" i="11"/>
  <c r="W733" i="11"/>
  <c r="V559" i="11"/>
  <c r="S1318" i="11"/>
  <c r="R1499" i="11"/>
  <c r="S1305" i="11"/>
  <c r="W35" i="11"/>
  <c r="V87" i="11"/>
  <c r="V342" i="11"/>
  <c r="R1080" i="11"/>
  <c r="S1131" i="11"/>
  <c r="S746" i="11"/>
  <c r="T444" i="11"/>
  <c r="S1052" i="11"/>
  <c r="R483" i="11"/>
  <c r="W483" i="11"/>
  <c r="T734" i="11"/>
  <c r="S734" i="11"/>
  <c r="V734" i="11"/>
  <c r="W736" i="11"/>
  <c r="R736" i="11"/>
  <c r="S736" i="11"/>
  <c r="S29" i="11"/>
  <c r="V29" i="11"/>
  <c r="R282" i="11"/>
  <c r="V282" i="11"/>
  <c r="R1050" i="11"/>
  <c r="R715" i="11"/>
  <c r="T218" i="11"/>
  <c r="W90" i="11"/>
  <c r="R91" i="11"/>
  <c r="V185" i="11"/>
  <c r="T1081" i="11"/>
  <c r="W674" i="11"/>
  <c r="S799" i="11"/>
  <c r="W952" i="11"/>
  <c r="W153" i="11"/>
  <c r="V134" i="11"/>
  <c r="V52" i="11"/>
  <c r="W1467" i="11"/>
  <c r="S1178" i="11"/>
  <c r="T1403" i="11"/>
  <c r="T1499" i="11"/>
  <c r="S248" i="11"/>
  <c r="W883" i="11"/>
  <c r="S224" i="11"/>
  <c r="T87" i="11"/>
  <c r="T342" i="11"/>
  <c r="S1435" i="11"/>
  <c r="T313" i="11"/>
  <c r="R727" i="11"/>
  <c r="S1155" i="11"/>
  <c r="T346" i="11"/>
  <c r="V147" i="11"/>
  <c r="V20" i="11"/>
  <c r="V1453" i="11"/>
  <c r="R1131" i="11"/>
  <c r="R255" i="11"/>
  <c r="R593" i="11"/>
  <c r="T746" i="11"/>
  <c r="W444" i="11"/>
  <c r="S931" i="11"/>
  <c r="R773" i="11"/>
  <c r="T81" i="11"/>
  <c r="W29" i="11"/>
  <c r="V824" i="11"/>
  <c r="W868" i="11"/>
  <c r="R357" i="11"/>
  <c r="S357" i="11"/>
  <c r="T357" i="11"/>
  <c r="S793" i="11"/>
  <c r="R793" i="11"/>
  <c r="V386" i="11"/>
  <c r="R386" i="11"/>
  <c r="T993" i="11"/>
  <c r="S993" i="11"/>
  <c r="V993" i="11"/>
  <c r="S489" i="11"/>
  <c r="R489" i="11"/>
  <c r="V1149" i="11"/>
  <c r="W1149" i="11"/>
  <c r="T1149" i="11"/>
  <c r="T1267" i="11"/>
  <c r="V1267" i="11"/>
  <c r="W1394" i="11"/>
  <c r="V1161" i="11"/>
  <c r="R21" i="11"/>
  <c r="S21" i="11"/>
  <c r="W240" i="11"/>
  <c r="V240" i="11"/>
  <c r="S240" i="11"/>
  <c r="V1266" i="11"/>
  <c r="R1266" i="11"/>
  <c r="R298" i="11"/>
  <c r="V298" i="11"/>
  <c r="S298" i="11"/>
  <c r="R43" i="11"/>
  <c r="S43" i="11"/>
  <c r="T1042" i="11"/>
  <c r="S1042" i="11"/>
  <c r="T937" i="11"/>
  <c r="W937" i="11"/>
  <c r="V1327" i="11"/>
  <c r="W1327" i="11"/>
  <c r="W1245" i="11"/>
  <c r="S1245" i="11"/>
  <c r="R792" i="11"/>
  <c r="T792" i="11"/>
  <c r="R492" i="11"/>
  <c r="S492" i="11"/>
  <c r="T1463" i="11"/>
  <c r="V1463" i="11"/>
  <c r="W1463" i="11"/>
  <c r="W900" i="11"/>
  <c r="R900" i="11"/>
  <c r="W31" i="11"/>
  <c r="T31" i="11"/>
  <c r="S715" i="11"/>
  <c r="W927" i="11"/>
  <c r="W185" i="11"/>
  <c r="R1081" i="11"/>
  <c r="S674" i="11"/>
  <c r="V795" i="11"/>
  <c r="S237" i="11"/>
  <c r="R1457" i="11"/>
  <c r="R434" i="11"/>
  <c r="W907" i="11"/>
  <c r="R845" i="11"/>
  <c r="R789" i="11"/>
  <c r="S777" i="11"/>
  <c r="R1490" i="11"/>
  <c r="S883" i="11"/>
  <c r="V768" i="11"/>
  <c r="R937" i="11"/>
  <c r="R1261" i="11"/>
  <c r="T1435" i="11"/>
  <c r="W1042" i="11"/>
  <c r="R313" i="11"/>
  <c r="R210" i="11"/>
  <c r="W20" i="11"/>
  <c r="S255" i="11"/>
  <c r="T240" i="11"/>
  <c r="V1238" i="11"/>
  <c r="V112" i="11"/>
  <c r="S112" i="11"/>
  <c r="V26" i="11"/>
  <c r="S26" i="11"/>
  <c r="V620" i="11"/>
  <c r="T620" i="11"/>
  <c r="T927" i="11"/>
  <c r="S502" i="11"/>
  <c r="V756" i="11"/>
  <c r="V367" i="11"/>
  <c r="T343" i="11"/>
  <c r="V1299" i="11"/>
  <c r="R193" i="11"/>
  <c r="T972" i="11"/>
  <c r="S550" i="11"/>
  <c r="W237" i="11"/>
  <c r="V238" i="11"/>
  <c r="W917" i="11"/>
  <c r="R733" i="11"/>
  <c r="W845" i="11"/>
  <c r="V529" i="11"/>
  <c r="V789" i="11"/>
  <c r="S459" i="11"/>
  <c r="R777" i="11"/>
  <c r="S1261" i="11"/>
  <c r="R436" i="11"/>
  <c r="S34" i="11"/>
  <c r="R1382" i="11"/>
  <c r="W1310" i="11"/>
  <c r="W551" i="11"/>
  <c r="R920" i="11"/>
  <c r="W920" i="11"/>
  <c r="V569" i="11"/>
  <c r="T569" i="11"/>
  <c r="R569" i="11"/>
  <c r="W742" i="11"/>
  <c r="S742" i="11"/>
  <c r="W1436" i="11"/>
  <c r="V1436" i="11"/>
  <c r="V1375" i="11"/>
  <c r="S1375" i="11"/>
  <c r="T1375" i="11"/>
  <c r="R1427" i="11"/>
  <c r="T1427" i="11"/>
  <c r="V1398" i="11"/>
  <c r="W1398" i="11"/>
  <c r="R1156" i="11"/>
  <c r="S1156" i="11"/>
  <c r="R458" i="11"/>
  <c r="S458" i="11"/>
  <c r="W625" i="11"/>
  <c r="S927" i="11"/>
  <c r="R218" i="11"/>
  <c r="V502" i="11"/>
  <c r="R982" i="11"/>
  <c r="S756" i="11"/>
  <c r="T367" i="11"/>
  <c r="V249" i="11"/>
  <c r="V90" i="11"/>
  <c r="S343" i="11"/>
  <c r="S91" i="11"/>
  <c r="V1492" i="11"/>
  <c r="T1299" i="11"/>
  <c r="T193" i="11"/>
  <c r="W1267" i="11"/>
  <c r="W798" i="11"/>
  <c r="R366" i="11"/>
  <c r="R1330" i="11"/>
  <c r="W351" i="11"/>
  <c r="S717" i="11"/>
  <c r="W799" i="11"/>
  <c r="T952" i="11"/>
  <c r="R972" i="11"/>
  <c r="V492" i="11"/>
  <c r="R1089" i="11"/>
  <c r="V538" i="11"/>
  <c r="R39" i="11"/>
  <c r="W134" i="11"/>
  <c r="S52" i="11"/>
  <c r="T550" i="11"/>
  <c r="T237" i="11"/>
  <c r="W238" i="11"/>
  <c r="S917" i="11"/>
  <c r="T754" i="11"/>
  <c r="T700" i="11"/>
  <c r="S857" i="11"/>
  <c r="W1266" i="11"/>
  <c r="S1282" i="11"/>
  <c r="S1021" i="11"/>
  <c r="V524" i="11"/>
  <c r="S845" i="11"/>
  <c r="W1244" i="11"/>
  <c r="W569" i="11"/>
  <c r="S529" i="11"/>
  <c r="W634" i="11"/>
  <c r="W160" i="11"/>
  <c r="R1178" i="11"/>
  <c r="S1474" i="11"/>
  <c r="R1463" i="11"/>
  <c r="W1025" i="11"/>
  <c r="W734" i="11"/>
  <c r="V864" i="11"/>
  <c r="T459" i="11"/>
  <c r="R1403" i="11"/>
  <c r="T777" i="11"/>
  <c r="V458" i="11"/>
  <c r="T1462" i="11"/>
  <c r="W248" i="11"/>
  <c r="R410" i="11"/>
  <c r="W1416" i="11"/>
  <c r="W224" i="11"/>
  <c r="V1129" i="11"/>
  <c r="V1261" i="11"/>
  <c r="T436" i="11"/>
  <c r="S342" i="11"/>
  <c r="R1435" i="11"/>
  <c r="T34" i="11"/>
  <c r="T496" i="11"/>
  <c r="W1475" i="11"/>
  <c r="W386" i="11"/>
  <c r="S1382" i="11"/>
  <c r="T26" i="11"/>
  <c r="T1310" i="11"/>
  <c r="S551" i="11"/>
  <c r="R993" i="11"/>
  <c r="V1155" i="11"/>
  <c r="S1213" i="11"/>
  <c r="R114" i="11"/>
  <c r="V346" i="11"/>
  <c r="S31" i="11"/>
  <c r="R618" i="11"/>
  <c r="S147" i="11"/>
  <c r="W1260" i="11"/>
  <c r="S620" i="11"/>
  <c r="T1453" i="11"/>
  <c r="V859" i="11"/>
  <c r="W255" i="11"/>
  <c r="W505" i="11"/>
  <c r="W593" i="11"/>
  <c r="S1029" i="11"/>
  <c r="R444" i="11"/>
  <c r="V788" i="11"/>
  <c r="W773" i="11"/>
  <c r="W81" i="11"/>
  <c r="S1291" i="11"/>
  <c r="T920" i="11"/>
  <c r="T29" i="11"/>
  <c r="R635" i="11"/>
  <c r="S431" i="11"/>
  <c r="V1443" i="11"/>
  <c r="R354" i="11"/>
  <c r="S824" i="11"/>
  <c r="R868" i="11"/>
  <c r="S625" i="11"/>
  <c r="W1001" i="11"/>
  <c r="W218" i="11"/>
  <c r="R419" i="11"/>
  <c r="W367" i="11"/>
  <c r="S249" i="11"/>
  <c r="T90" i="11"/>
  <c r="R343" i="11"/>
  <c r="W91" i="11"/>
  <c r="R149" i="11"/>
  <c r="S479" i="11"/>
  <c r="S1086" i="11"/>
  <c r="S193" i="11"/>
  <c r="R341" i="11"/>
  <c r="S1267" i="11"/>
  <c r="T798" i="11"/>
  <c r="R730" i="11"/>
  <c r="V1330" i="11"/>
  <c r="R351" i="11"/>
  <c r="S923" i="11"/>
  <c r="R717" i="11"/>
  <c r="R952" i="11"/>
  <c r="W972" i="11"/>
  <c r="R852" i="11"/>
  <c r="W492" i="11"/>
  <c r="R1451" i="11"/>
  <c r="S1355" i="11"/>
  <c r="R538" i="11"/>
  <c r="S1056" i="11"/>
  <c r="T134" i="11"/>
  <c r="R52" i="11"/>
  <c r="T21" i="11"/>
  <c r="R237" i="11"/>
  <c r="V145" i="11"/>
  <c r="S238" i="11"/>
  <c r="R917" i="11"/>
  <c r="V700" i="11"/>
  <c r="V887" i="11"/>
  <c r="T830" i="11"/>
  <c r="V769" i="11"/>
  <c r="S1266" i="11"/>
  <c r="R1282" i="11"/>
  <c r="W269" i="11"/>
  <c r="T1021" i="11"/>
  <c r="S531" i="11"/>
  <c r="T845" i="11"/>
  <c r="V1244" i="11"/>
  <c r="S569" i="11"/>
  <c r="T1177" i="11"/>
  <c r="R634" i="11"/>
  <c r="R160" i="11"/>
  <c r="W653" i="11"/>
  <c r="W1474" i="11"/>
  <c r="V357" i="11"/>
  <c r="S1463" i="11"/>
  <c r="V1025" i="11"/>
  <c r="W685" i="11"/>
  <c r="R734" i="11"/>
  <c r="S1441" i="11"/>
  <c r="S864" i="11"/>
  <c r="R459" i="11"/>
  <c r="W1403" i="11"/>
  <c r="V777" i="11"/>
  <c r="T458" i="11"/>
  <c r="V1462" i="11"/>
  <c r="T248" i="11"/>
  <c r="W1205" i="11"/>
  <c r="W410" i="11"/>
  <c r="T224" i="11"/>
  <c r="S436" i="11"/>
  <c r="V40" i="11"/>
  <c r="R748" i="11"/>
  <c r="S496" i="11"/>
  <c r="R1475" i="11"/>
  <c r="S1028" i="11"/>
  <c r="T386" i="11"/>
  <c r="T1382" i="11"/>
  <c r="S1310" i="11"/>
  <c r="V551" i="11"/>
  <c r="T1168" i="11"/>
  <c r="T1155" i="11"/>
  <c r="V1213" i="11"/>
  <c r="T114" i="11"/>
  <c r="S346" i="11"/>
  <c r="R31" i="11"/>
  <c r="W618" i="11"/>
  <c r="R1260" i="11"/>
  <c r="S1337" i="11"/>
  <c r="T1394" i="11"/>
  <c r="R859" i="11"/>
  <c r="V400" i="11"/>
  <c r="T255" i="11"/>
  <c r="V361" i="11"/>
  <c r="T505" i="11"/>
  <c r="S593" i="11"/>
  <c r="V1029" i="11"/>
  <c r="S444" i="11"/>
  <c r="T76" i="11"/>
  <c r="V580" i="11"/>
  <c r="V773" i="11"/>
  <c r="R81" i="11"/>
  <c r="W1291" i="11"/>
  <c r="R946" i="11"/>
  <c r="V43" i="11"/>
  <c r="W844" i="11"/>
  <c r="R1443" i="11"/>
  <c r="T354" i="11"/>
  <c r="T736" i="11"/>
  <c r="V470" i="11"/>
  <c r="T868" i="11"/>
  <c r="R158" i="11"/>
  <c r="T1502" i="11"/>
  <c r="W1502" i="11"/>
  <c r="R45" i="11"/>
  <c r="S45" i="11"/>
  <c r="S763" i="11"/>
  <c r="R763" i="11"/>
  <c r="S33" i="11"/>
  <c r="R33" i="11"/>
  <c r="S228" i="11"/>
  <c r="V228" i="11"/>
  <c r="W1349" i="11"/>
  <c r="R1349" i="11"/>
  <c r="R65" i="11"/>
  <c r="W65" i="11"/>
  <c r="V333" i="11"/>
  <c r="R333" i="11"/>
  <c r="S1301" i="11"/>
  <c r="W1301" i="11"/>
  <c r="T1172" i="11"/>
  <c r="V1172" i="11"/>
  <c r="T1065" i="11"/>
  <c r="S1065" i="11"/>
  <c r="R406" i="11"/>
  <c r="W406" i="11"/>
  <c r="T1483" i="11"/>
  <c r="T325" i="11"/>
  <c r="V1123" i="11"/>
  <c r="T1123" i="11"/>
  <c r="R1347" i="11"/>
  <c r="V1347" i="11"/>
  <c r="V73" i="11"/>
  <c r="T73" i="11"/>
  <c r="W518" i="11"/>
  <c r="W516" i="11"/>
  <c r="W1295" i="11"/>
  <c r="S1295" i="11"/>
  <c r="T1295" i="11"/>
  <c r="R1295" i="11"/>
  <c r="V1295" i="11"/>
  <c r="O1363" i="11"/>
  <c r="Q1363" i="11" s="1"/>
  <c r="V1363" i="11" l="1"/>
  <c r="W1363" i="11"/>
  <c r="R1363" i="11"/>
  <c r="S1363" i="11"/>
  <c r="T1363" i="11"/>
  <c r="O545" i="11"/>
  <c r="Q545" i="11" s="1"/>
  <c r="W545" i="11" l="1"/>
  <c r="T545" i="11"/>
  <c r="S545" i="11"/>
  <c r="V545" i="11"/>
  <c r="R545" i="11"/>
  <c r="O778" i="11"/>
  <c r="Q778" i="11" s="1"/>
  <c r="V778" i="11" l="1"/>
  <c r="R778" i="11"/>
  <c r="W778" i="11"/>
  <c r="S778" i="11"/>
  <c r="T778" i="11"/>
  <c r="O607" i="11"/>
  <c r="Q607" i="11" s="1"/>
  <c r="T607" i="11" l="1"/>
  <c r="S607" i="11"/>
  <c r="W607" i="11"/>
  <c r="V607" i="11"/>
  <c r="R607" i="11"/>
  <c r="O787" i="11"/>
  <c r="Q787" i="11" s="1"/>
  <c r="W787" i="11" l="1"/>
  <c r="R787" i="11"/>
  <c r="T787" i="11"/>
  <c r="S787" i="11"/>
  <c r="V787" i="11"/>
  <c r="O429" i="11"/>
  <c r="Q429" i="11" s="1"/>
  <c r="R429" i="11" l="1"/>
  <c r="S429" i="11"/>
  <c r="V429" i="11"/>
  <c r="W429" i="11"/>
  <c r="T429" i="11"/>
  <c r="O1255" i="11"/>
  <c r="Q1255" i="11" s="1"/>
  <c r="V1255" i="11" l="1"/>
  <c r="R1255" i="11"/>
  <c r="W1255" i="11"/>
  <c r="T1255" i="11"/>
  <c r="S1255" i="11"/>
  <c r="O963" i="11"/>
  <c r="Q963" i="11" s="1"/>
  <c r="W963" i="11" l="1"/>
  <c r="V963" i="11"/>
  <c r="S963" i="11"/>
  <c r="T963" i="11"/>
  <c r="R963" i="11"/>
  <c r="O965" i="11"/>
  <c r="Q965" i="11" s="1"/>
  <c r="S965" i="11" l="1"/>
  <c r="T965" i="11"/>
  <c r="R965" i="11"/>
  <c r="W965" i="11"/>
  <c r="V965" i="11"/>
  <c r="O225" i="11"/>
  <c r="Q225" i="11" s="1"/>
  <c r="S225" i="11" l="1"/>
  <c r="R225" i="11"/>
  <c r="T225" i="11"/>
  <c r="V225" i="11"/>
  <c r="W225" i="11"/>
  <c r="O129" i="11"/>
  <c r="Q129" i="11" s="1"/>
  <c r="V129" i="11" l="1"/>
  <c r="T129" i="11"/>
  <c r="R129" i="11"/>
  <c r="S129" i="11"/>
  <c r="W129" i="11"/>
  <c r="O699" i="11"/>
  <c r="Q699" i="11" s="1"/>
  <c r="W699" i="11" l="1"/>
  <c r="S699" i="11"/>
  <c r="R699" i="11"/>
  <c r="V699" i="11"/>
  <c r="T699" i="11"/>
  <c r="O741" i="11"/>
  <c r="Q741" i="11" s="1"/>
  <c r="S741" i="11" l="1"/>
  <c r="R741" i="11"/>
  <c r="V741" i="11"/>
  <c r="T741" i="11"/>
  <c r="W741" i="11"/>
  <c r="O462" i="11"/>
  <c r="Q462" i="11" s="1"/>
  <c r="R462" i="11" l="1"/>
  <c r="T462" i="11"/>
  <c r="S462" i="11"/>
  <c r="V462" i="11"/>
  <c r="W462" i="11"/>
  <c r="O368" i="11"/>
  <c r="Q368" i="11" s="1"/>
  <c r="V368" i="11" l="1"/>
  <c r="W368" i="11"/>
  <c r="R368" i="11"/>
  <c r="T368" i="11"/>
  <c r="S368" i="11"/>
  <c r="O79" i="11"/>
  <c r="Q79" i="11" s="1"/>
  <c r="R79" i="11" l="1"/>
  <c r="S79" i="11"/>
  <c r="V79" i="11"/>
  <c r="T79" i="11"/>
  <c r="W79" i="11"/>
  <c r="O1289" i="11"/>
  <c r="Q1289" i="11" s="1"/>
  <c r="V1289" i="11" l="1"/>
  <c r="T1289" i="11"/>
  <c r="S1289" i="11"/>
  <c r="R1289" i="11"/>
  <c r="W1289" i="11"/>
  <c r="O731" i="11"/>
  <c r="Q731" i="11" s="1"/>
  <c r="T731" i="11" l="1"/>
  <c r="V731" i="11"/>
  <c r="W731" i="11"/>
  <c r="R731" i="11"/>
  <c r="S731" i="11"/>
  <c r="O820" i="11"/>
  <c r="Q820" i="11" s="1"/>
  <c r="W820" i="11" l="1"/>
  <c r="R820" i="11"/>
  <c r="V820" i="11"/>
  <c r="S820" i="11"/>
  <c r="T820" i="11"/>
  <c r="O714" i="11"/>
  <c r="Q714" i="11" s="1"/>
  <c r="V714" i="11" l="1"/>
  <c r="T714" i="11"/>
  <c r="S714" i="11"/>
  <c r="W714" i="11"/>
  <c r="R714" i="11"/>
  <c r="O567" i="11"/>
  <c r="Q567" i="11" s="1"/>
  <c r="W567" i="11" l="1"/>
  <c r="V567" i="11"/>
  <c r="T567" i="11"/>
  <c r="S567" i="11"/>
  <c r="R567" i="11"/>
  <c r="O243" i="11"/>
  <c r="Q243" i="11" s="1"/>
  <c r="T243" i="11" l="1"/>
  <c r="W243" i="11"/>
  <c r="R243" i="11"/>
  <c r="S243" i="11"/>
  <c r="V243" i="11"/>
  <c r="O1362" i="11"/>
  <c r="Q1362" i="11" s="1"/>
  <c r="T1362" i="11" l="1"/>
  <c r="W1362" i="11"/>
  <c r="S1362" i="11"/>
  <c r="R1362" i="11"/>
  <c r="V1362" i="11"/>
  <c r="O1288" i="11"/>
  <c r="Q1288" i="11" s="1"/>
  <c r="S1288" i="11" l="1"/>
  <c r="V1288" i="11"/>
  <c r="R1288" i="11"/>
  <c r="W1288" i="11"/>
  <c r="T1288" i="11"/>
  <c r="O1401" i="11"/>
  <c r="Q1401" i="11" s="1"/>
  <c r="T1401" i="11" l="1"/>
  <c r="W1401" i="11"/>
  <c r="S1401" i="11"/>
  <c r="V1401" i="11"/>
  <c r="R1401" i="11"/>
  <c r="O1439" i="11"/>
  <c r="Q1439" i="11" s="1"/>
  <c r="W1439" i="11" l="1"/>
  <c r="S1439" i="11"/>
  <c r="V1439" i="11"/>
  <c r="T1439" i="11"/>
  <c r="R1439" i="11"/>
  <c r="O958" i="11"/>
  <c r="Q958" i="11" s="1"/>
  <c r="W958" i="11" l="1"/>
  <c r="T958" i="11"/>
  <c r="S958" i="11"/>
  <c r="R958" i="11"/>
  <c r="V958" i="11"/>
  <c r="O781" i="11"/>
  <c r="Q781" i="11" s="1"/>
  <c r="R781" i="11" l="1"/>
  <c r="S781" i="11"/>
  <c r="V781" i="11"/>
  <c r="T781" i="11"/>
  <c r="W781" i="11"/>
  <c r="O1181" i="11"/>
  <c r="Q1181" i="11" s="1"/>
  <c r="V1181" i="11" l="1"/>
  <c r="S1181" i="11"/>
  <c r="W1181" i="11"/>
  <c r="R1181" i="11"/>
  <c r="T1181" i="11"/>
  <c r="O973" i="11"/>
  <c r="Q973" i="11" s="1"/>
  <c r="W973" i="11" l="1"/>
  <c r="R973" i="11"/>
  <c r="V973" i="11"/>
  <c r="S973" i="11"/>
  <c r="T973" i="11"/>
  <c r="O990" i="11"/>
  <c r="Q990" i="11" s="1"/>
  <c r="T990" i="11" l="1"/>
  <c r="W990" i="11"/>
  <c r="S990" i="11"/>
  <c r="R990" i="11"/>
  <c r="V990" i="11"/>
  <c r="O389" i="11"/>
  <c r="Q389" i="11" s="1"/>
  <c r="R389" i="11" l="1"/>
  <c r="T389" i="11"/>
  <c r="S389" i="11"/>
  <c r="W389" i="11"/>
  <c r="V389" i="11"/>
  <c r="O395" i="11"/>
  <c r="Q395" i="11" s="1"/>
  <c r="W395" i="11" l="1"/>
  <c r="R395" i="11"/>
  <c r="T395" i="11"/>
  <c r="S395" i="11"/>
  <c r="V395" i="11"/>
  <c r="O595" i="11"/>
  <c r="Q595" i="11" s="1"/>
  <c r="S595" i="11" l="1"/>
  <c r="T595" i="11"/>
  <c r="V595" i="11"/>
  <c r="W595" i="11"/>
  <c r="R595" i="11"/>
  <c r="O435" i="11"/>
  <c r="Q435" i="11" s="1"/>
  <c r="T435" i="11" l="1"/>
  <c r="R435" i="11"/>
  <c r="W435" i="11"/>
  <c r="V435" i="11"/>
  <c r="S435" i="11"/>
  <c r="O214" i="11"/>
  <c r="Q214" i="11" s="1"/>
  <c r="W214" i="11" l="1"/>
  <c r="T214" i="11"/>
  <c r="S214" i="11"/>
  <c r="V214" i="11"/>
  <c r="R214" i="11"/>
  <c r="O196" i="11"/>
  <c r="Q196" i="11" s="1"/>
  <c r="S196" i="11" l="1"/>
  <c r="V196" i="11"/>
  <c r="W196" i="11"/>
  <c r="R196" i="11"/>
  <c r="T196" i="11"/>
  <c r="O152" i="11"/>
  <c r="Q152" i="11" s="1"/>
  <c r="S152" i="11" l="1"/>
  <c r="V152" i="11"/>
  <c r="R152" i="11"/>
  <c r="W152" i="11"/>
  <c r="T152" i="11"/>
  <c r="O968" i="11"/>
  <c r="Q968" i="11" s="1"/>
  <c r="S968" i="11" l="1"/>
  <c r="W968" i="11"/>
  <c r="T968" i="11"/>
  <c r="V968" i="11"/>
  <c r="R968" i="11"/>
  <c r="O500" i="11"/>
  <c r="Q500" i="11" s="1"/>
  <c r="R500" i="11" l="1"/>
  <c r="W500" i="11"/>
  <c r="V500" i="11"/>
  <c r="T500" i="11"/>
  <c r="S500" i="11"/>
  <c r="O509" i="11"/>
  <c r="Q509" i="11" s="1"/>
  <c r="R509" i="11" l="1"/>
  <c r="W509" i="11"/>
  <c r="V509" i="11"/>
  <c r="T509" i="11"/>
  <c r="S509" i="11"/>
  <c r="O126" i="11"/>
  <c r="Q126" i="11" s="1"/>
  <c r="T126" i="11" l="1"/>
  <c r="S126" i="11"/>
  <c r="W126" i="11"/>
  <c r="R126" i="11"/>
  <c r="V126" i="11"/>
  <c r="O776" i="11"/>
  <c r="Q776" i="11" s="1"/>
  <c r="S776" i="11" l="1"/>
  <c r="V776" i="11"/>
  <c r="W776" i="11"/>
  <c r="T776" i="11"/>
  <c r="R776" i="11"/>
  <c r="O1226" i="11"/>
  <c r="Q1226" i="11" s="1"/>
  <c r="V1226" i="11" l="1"/>
  <c r="R1226" i="11"/>
  <c r="W1226" i="11"/>
  <c r="S1226" i="11"/>
  <c r="T1226" i="11"/>
  <c r="O1279" i="11"/>
  <c r="Q1279" i="11" s="1"/>
  <c r="T1279" i="11" l="1"/>
  <c r="S1279" i="11"/>
  <c r="V1279" i="11"/>
  <c r="R1279" i="11"/>
  <c r="W1279" i="11"/>
  <c r="O600" i="11"/>
  <c r="Q600" i="11" s="1"/>
  <c r="S600" i="11" l="1"/>
  <c r="R600" i="11"/>
  <c r="V600" i="11"/>
  <c r="W600" i="11"/>
  <c r="T600" i="11"/>
  <c r="O1141" i="11"/>
  <c r="Q1141" i="11" s="1"/>
  <c r="R1141" i="11" l="1"/>
  <c r="T1141" i="11"/>
  <c r="S1141" i="11"/>
  <c r="W1141" i="11"/>
  <c r="V1141" i="11"/>
  <c r="O1062" i="11"/>
  <c r="Q1062" i="11" s="1"/>
  <c r="R1062" i="11" l="1"/>
  <c r="V1062" i="11"/>
  <c r="T1062" i="11"/>
  <c r="W1062" i="11"/>
  <c r="S1062" i="11"/>
  <c r="O721" i="11"/>
  <c r="Q721" i="11" s="1"/>
  <c r="W721" i="11" l="1"/>
  <c r="T721" i="11"/>
  <c r="R721" i="11"/>
  <c r="V721" i="11"/>
  <c r="S721" i="11"/>
  <c r="O683" i="11"/>
  <c r="Q683" i="11" s="1"/>
  <c r="R683" i="11" l="1"/>
  <c r="S683" i="11"/>
  <c r="V683" i="11"/>
  <c r="W683" i="11"/>
  <c r="T683" i="11"/>
  <c r="O375" i="11"/>
  <c r="Q375" i="11" s="1"/>
  <c r="T375" i="11" l="1"/>
  <c r="R375" i="11"/>
  <c r="W375" i="11"/>
  <c r="S375" i="11"/>
  <c r="V375" i="11"/>
  <c r="O195" i="11"/>
  <c r="Q195" i="11" s="1"/>
  <c r="T195" i="11" l="1"/>
  <c r="W195" i="11"/>
  <c r="R195" i="11"/>
  <c r="S195" i="11"/>
  <c r="V195" i="11"/>
  <c r="O1306" i="11"/>
  <c r="Q1306" i="11" s="1"/>
  <c r="S1306" i="11" l="1"/>
  <c r="W1306" i="11"/>
  <c r="R1306" i="11"/>
  <c r="V1306" i="11"/>
  <c r="T1306" i="11"/>
  <c r="O1366" i="11"/>
  <c r="Q1366" i="11" s="1"/>
  <c r="T1366" i="11" l="1"/>
  <c r="S1366" i="11"/>
  <c r="R1366" i="11"/>
  <c r="V1366" i="11"/>
  <c r="W1366" i="11"/>
  <c r="O1265" i="11"/>
  <c r="Q1265" i="11" s="1"/>
  <c r="S1265" i="11" l="1"/>
  <c r="R1265" i="11"/>
  <c r="W1265" i="11"/>
  <c r="V1265" i="11"/>
  <c r="T1265" i="11"/>
  <c r="O899" i="11"/>
  <c r="Q899" i="11" s="1"/>
  <c r="T899" i="11" l="1"/>
  <c r="W899" i="11"/>
  <c r="V899" i="11"/>
  <c r="S899" i="11"/>
  <c r="R899" i="11"/>
  <c r="O1171" i="11"/>
  <c r="Q1171" i="11" s="1"/>
  <c r="V1171" i="11" l="1"/>
  <c r="S1171" i="11"/>
  <c r="W1171" i="11"/>
  <c r="R1171" i="11"/>
  <c r="T1171" i="11"/>
  <c r="O1092" i="11"/>
  <c r="Q1092" i="11" s="1"/>
  <c r="V1092" i="11" l="1"/>
  <c r="W1092" i="11"/>
  <c r="S1092" i="11"/>
  <c r="R1092" i="11"/>
  <c r="T1092" i="11"/>
  <c r="O846" i="11"/>
  <c r="Q846" i="11" s="1"/>
  <c r="T846" i="11" l="1"/>
  <c r="V846" i="11"/>
  <c r="R846" i="11"/>
  <c r="W846" i="11"/>
  <c r="S846" i="11"/>
  <c r="O681" i="11"/>
  <c r="Q681" i="11" s="1"/>
  <c r="T681" i="11" l="1"/>
  <c r="S681" i="11"/>
  <c r="V681" i="11"/>
  <c r="R681" i="11"/>
  <c r="W681" i="11"/>
  <c r="O197" i="11"/>
  <c r="Q197" i="11" s="1"/>
  <c r="T197" i="11" l="1"/>
  <c r="V197" i="11"/>
  <c r="R197" i="11"/>
  <c r="W197" i="11"/>
  <c r="S197" i="11"/>
  <c r="O128" i="11"/>
  <c r="Q128" i="11" s="1"/>
  <c r="R128" i="11" l="1"/>
  <c r="W128" i="11"/>
  <c r="S128" i="11"/>
  <c r="V128" i="11"/>
  <c r="T128" i="11"/>
  <c r="O1346" i="11"/>
  <c r="Q1346" i="11" s="1"/>
  <c r="R1346" i="11" l="1"/>
  <c r="S1346" i="11"/>
  <c r="T1346" i="11"/>
  <c r="W1346" i="11"/>
  <c r="V1346" i="11"/>
  <c r="O938" i="11"/>
  <c r="Q938" i="11" s="1"/>
  <c r="W938" i="11" l="1"/>
  <c r="R938" i="11"/>
  <c r="V938" i="11"/>
  <c r="S938" i="11"/>
  <c r="T938" i="11"/>
  <c r="O960" i="11"/>
  <c r="Q960" i="11" s="1"/>
  <c r="T960" i="11" l="1"/>
  <c r="R960" i="11"/>
  <c r="V960" i="11"/>
  <c r="S960" i="11"/>
  <c r="W960" i="11"/>
  <c r="O394" i="11"/>
  <c r="Q394" i="11" s="1"/>
  <c r="S394" i="11" l="1"/>
  <c r="T394" i="11"/>
  <c r="R394" i="11"/>
  <c r="V394" i="11"/>
  <c r="W394" i="11"/>
  <c r="O421" i="11"/>
  <c r="Q421" i="11" s="1"/>
  <c r="T421" i="11" l="1"/>
  <c r="W421" i="11"/>
  <c r="V421" i="11"/>
  <c r="S421" i="11"/>
  <c r="R421" i="11"/>
  <c r="O885" i="11"/>
  <c r="Q885" i="11" s="1"/>
  <c r="T885" i="11" l="1"/>
  <c r="V885" i="11"/>
  <c r="R885" i="11"/>
  <c r="S885" i="11"/>
  <c r="W885" i="11"/>
  <c r="O392" i="11"/>
  <c r="Q392" i="11" s="1"/>
  <c r="W392" i="11" l="1"/>
  <c r="T392" i="11"/>
  <c r="V392" i="11"/>
  <c r="R392" i="11"/>
  <c r="S392" i="11"/>
  <c r="O411" i="11"/>
  <c r="Q411" i="11" s="1"/>
  <c r="R411" i="11" l="1"/>
  <c r="W411" i="11"/>
  <c r="T411" i="11"/>
  <c r="S411" i="11"/>
  <c r="V411" i="11"/>
  <c r="O487" i="11"/>
  <c r="Q487" i="11" s="1"/>
  <c r="W487" i="11" l="1"/>
  <c r="T487" i="11"/>
  <c r="S487" i="11"/>
  <c r="R487" i="11"/>
  <c r="V487" i="11"/>
  <c r="O119" i="11"/>
  <c r="Q119" i="11" s="1"/>
  <c r="S119" i="11" l="1"/>
  <c r="R119" i="11"/>
  <c r="V119" i="11"/>
  <c r="W119" i="11"/>
  <c r="T119" i="11"/>
  <c r="O77" i="11"/>
  <c r="Q77" i="11" s="1"/>
  <c r="S77" i="11" l="1"/>
  <c r="W77" i="11"/>
  <c r="V77" i="11"/>
  <c r="T77" i="11"/>
  <c r="R77" i="11"/>
  <c r="O1424" i="11"/>
  <c r="Q1424" i="11" s="1"/>
  <c r="V1424" i="11" l="1"/>
  <c r="R1424" i="11"/>
  <c r="T1424" i="11"/>
  <c r="S1424" i="11"/>
  <c r="W1424" i="11"/>
  <c r="O1478" i="11"/>
  <c r="Q1478" i="11" s="1"/>
  <c r="S1478" i="11" l="1"/>
  <c r="R1478" i="11"/>
  <c r="T1478" i="11"/>
  <c r="W1478" i="11"/>
  <c r="V1478" i="11"/>
  <c r="O1229" i="11"/>
  <c r="Q1229" i="11" s="1"/>
  <c r="V1229" i="11" l="1"/>
  <c r="W1229" i="11"/>
  <c r="R1229" i="11"/>
  <c r="T1229" i="11"/>
  <c r="S1229" i="11"/>
  <c r="O1447" i="11"/>
  <c r="Q1447" i="11" s="1"/>
  <c r="S1447" i="11" l="1"/>
  <c r="W1447" i="11"/>
  <c r="R1447" i="11"/>
  <c r="V1447" i="11"/>
  <c r="T1447" i="11"/>
  <c r="O180" i="11"/>
  <c r="Q180" i="11" s="1"/>
  <c r="W180" i="11" l="1"/>
  <c r="S180" i="11"/>
  <c r="R180" i="11"/>
  <c r="V180" i="11"/>
  <c r="T180" i="11"/>
  <c r="O1442" i="11"/>
  <c r="Q1442" i="11" s="1"/>
  <c r="S1442" i="11" l="1"/>
  <c r="T1442" i="11"/>
  <c r="W1442" i="11"/>
  <c r="V1442" i="11"/>
  <c r="R1442" i="11"/>
  <c r="O1390" i="11"/>
  <c r="Q1390" i="11" s="1"/>
  <c r="W1390" i="11" l="1"/>
  <c r="S1390" i="11"/>
  <c r="V1390" i="11"/>
  <c r="T1390" i="11"/>
  <c r="R1390" i="11"/>
  <c r="O1479" i="11"/>
  <c r="Q1479" i="11" s="1"/>
  <c r="R1479" i="11" l="1"/>
  <c r="V1479" i="11"/>
  <c r="W1479" i="11"/>
  <c r="S1479" i="11"/>
  <c r="T1479" i="11"/>
  <c r="O504" i="11"/>
  <c r="Q504" i="11" s="1"/>
  <c r="V504" i="11" l="1"/>
  <c r="T504" i="11"/>
  <c r="S504" i="11"/>
  <c r="W504" i="11"/>
  <c r="R504" i="11"/>
  <c r="O936" i="11"/>
  <c r="Q936" i="11" s="1"/>
  <c r="W936" i="11" l="1"/>
  <c r="V936" i="11"/>
  <c r="S936" i="11"/>
  <c r="T936" i="11"/>
  <c r="R936" i="11"/>
  <c r="O1084" i="11"/>
  <c r="Q1084" i="11" s="1"/>
  <c r="W1084" i="11" l="1"/>
  <c r="R1084" i="11"/>
  <c r="S1084" i="11"/>
  <c r="T1084" i="11"/>
  <c r="V1084" i="11"/>
  <c r="O1252" i="11"/>
  <c r="Q1252" i="11" s="1"/>
  <c r="S1252" i="11" l="1"/>
  <c r="R1252" i="11"/>
  <c r="T1252" i="11"/>
  <c r="W1252" i="11"/>
  <c r="V1252" i="11"/>
  <c r="O1272" i="11"/>
  <c r="Q1272" i="11" s="1"/>
  <c r="S1272" i="11" l="1"/>
  <c r="T1272" i="11"/>
  <c r="W1272" i="11"/>
  <c r="V1272" i="11"/>
  <c r="R1272" i="11"/>
  <c r="O55" i="11"/>
  <c r="Q55" i="11" s="1"/>
  <c r="W55" i="11" l="1"/>
  <c r="R55" i="11"/>
  <c r="T55" i="11"/>
  <c r="S55" i="11"/>
  <c r="V55" i="11"/>
  <c r="O241" i="11"/>
  <c r="Q241" i="11" s="1"/>
  <c r="R241" i="11" l="1"/>
  <c r="W241" i="11"/>
  <c r="V241" i="11"/>
  <c r="S241" i="11"/>
  <c r="T241" i="11"/>
  <c r="O452" i="11"/>
  <c r="Q452" i="11" s="1"/>
  <c r="V452" i="11" l="1"/>
  <c r="W452" i="11"/>
  <c r="T452" i="11"/>
  <c r="S452" i="11"/>
  <c r="R452" i="11"/>
  <c r="O530" i="11"/>
  <c r="Q530" i="11" s="1"/>
  <c r="R530" i="11" l="1"/>
  <c r="W530" i="11"/>
  <c r="T530" i="11"/>
  <c r="S530" i="11"/>
  <c r="V530" i="11"/>
  <c r="O860" i="11"/>
  <c r="Q860" i="11" s="1"/>
  <c r="S860" i="11" l="1"/>
  <c r="W860" i="11"/>
  <c r="V860" i="11"/>
  <c r="T860" i="11"/>
  <c r="R860" i="11"/>
  <c r="O1192" i="11"/>
  <c r="Q1192" i="11" s="1"/>
  <c r="W1192" i="11" l="1"/>
  <c r="S1192" i="11"/>
  <c r="V1192" i="11"/>
  <c r="R1192" i="11"/>
  <c r="T1192" i="11"/>
  <c r="O987" i="11"/>
  <c r="Q987" i="11" s="1"/>
  <c r="S987" i="11" l="1"/>
  <c r="T987" i="11"/>
  <c r="W987" i="11"/>
  <c r="R987" i="11"/>
  <c r="V987" i="11"/>
  <c r="O82" i="11"/>
  <c r="Q82" i="11" s="1"/>
  <c r="R82" i="11" l="1"/>
  <c r="W82" i="11"/>
  <c r="S82" i="11"/>
  <c r="T82" i="11"/>
  <c r="V82" i="11"/>
  <c r="O304" i="11"/>
  <c r="Q304" i="11" s="1"/>
  <c r="W304" i="11" l="1"/>
  <c r="S304" i="11"/>
  <c r="T304" i="11"/>
  <c r="V304" i="11"/>
  <c r="R304" i="11"/>
  <c r="O271" i="11"/>
  <c r="Q271" i="11" s="1"/>
  <c r="T271" i="11" l="1"/>
  <c r="W271" i="11"/>
  <c r="V271" i="11"/>
  <c r="S271" i="11"/>
  <c r="R271" i="11"/>
  <c r="O1497" i="11"/>
  <c r="Q1497" i="11" s="1"/>
  <c r="V1497" i="11" l="1"/>
  <c r="S1497" i="11"/>
  <c r="T1497" i="11"/>
  <c r="W1497" i="11"/>
  <c r="R1497" i="11"/>
  <c r="O828" i="11"/>
  <c r="Q828" i="11" s="1"/>
  <c r="T828" i="11" l="1"/>
  <c r="W828" i="11"/>
  <c r="V828" i="11"/>
  <c r="R828" i="11"/>
  <c r="S828" i="11"/>
  <c r="O466" i="11"/>
  <c r="Q466" i="11" s="1"/>
  <c r="S466" i="11" l="1"/>
  <c r="V466" i="11"/>
  <c r="T466" i="11"/>
  <c r="R466" i="11"/>
  <c r="W466" i="11"/>
  <c r="O209" i="11"/>
  <c r="Q209" i="11" s="1"/>
  <c r="W209" i="11" l="1"/>
  <c r="V209" i="11"/>
  <c r="S209" i="11"/>
  <c r="R209" i="11"/>
  <c r="T209" i="11"/>
  <c r="O630" i="11"/>
  <c r="Q630" i="11" s="1"/>
  <c r="W630" i="11" l="1"/>
  <c r="V630" i="11"/>
  <c r="T630" i="11"/>
  <c r="R630" i="11"/>
  <c r="S630" i="11"/>
  <c r="O955" i="11"/>
  <c r="Q955" i="11" s="1"/>
  <c r="S955" i="11" l="1"/>
  <c r="R955" i="11"/>
  <c r="W955" i="11"/>
  <c r="T955" i="11"/>
  <c r="V955" i="11"/>
  <c r="O956" i="11"/>
  <c r="Q956" i="11" s="1"/>
  <c r="T956" i="11" l="1"/>
  <c r="V956" i="11"/>
  <c r="S956" i="11"/>
  <c r="R956" i="11"/>
  <c r="W956" i="11"/>
  <c r="O222" i="11"/>
  <c r="Q222" i="11" s="1"/>
  <c r="T222" i="11" l="1"/>
  <c r="V222" i="11"/>
  <c r="R222" i="11"/>
  <c r="S222" i="11"/>
  <c r="W222" i="11"/>
  <c r="O142" i="11"/>
  <c r="Q142" i="11" s="1"/>
  <c r="S142" i="11" l="1"/>
  <c r="W142" i="11"/>
  <c r="V142" i="11"/>
  <c r="R142" i="11"/>
  <c r="T142" i="11"/>
  <c r="O1496" i="11"/>
  <c r="Q1496" i="11" s="1"/>
  <c r="W1496" i="11" l="1"/>
  <c r="S1496" i="11"/>
  <c r="V1496" i="11"/>
  <c r="R1496" i="11"/>
  <c r="T1496" i="11"/>
  <c r="O482" i="11"/>
  <c r="Q482" i="11" s="1"/>
  <c r="R482" i="11" l="1"/>
  <c r="S482" i="11"/>
  <c r="W482" i="11"/>
  <c r="V482" i="11"/>
  <c r="T482" i="11"/>
  <c r="O1217" i="11"/>
  <c r="Q1217" i="11" s="1"/>
  <c r="T1217" i="11" l="1"/>
  <c r="V1217" i="11"/>
  <c r="S1217" i="11"/>
  <c r="R1217" i="11"/>
  <c r="W1217" i="11"/>
  <c r="O994" i="11"/>
  <c r="Q994" i="11" s="1"/>
  <c r="W994" i="11" l="1"/>
  <c r="R994" i="11"/>
  <c r="S994" i="11"/>
  <c r="T994" i="11"/>
  <c r="V994" i="11"/>
  <c r="O476" i="11"/>
  <c r="Q476" i="11" s="1"/>
  <c r="S476" i="11" l="1"/>
  <c r="T476" i="11"/>
  <c r="W476" i="11"/>
  <c r="R476" i="11"/>
  <c r="V476" i="11"/>
  <c r="O194" i="11"/>
  <c r="Q194" i="11" s="1"/>
  <c r="R194" i="11" l="1"/>
  <c r="S194" i="11"/>
  <c r="V194" i="11"/>
  <c r="T194" i="11"/>
  <c r="W194" i="11"/>
  <c r="O22" i="11"/>
  <c r="Q22" i="11" s="1"/>
  <c r="S22" i="11" l="1"/>
  <c r="W22" i="11"/>
  <c r="R22" i="11"/>
  <c r="V22" i="11"/>
  <c r="T22" i="11"/>
  <c r="O1196" i="11"/>
  <c r="Q1196" i="11" s="1"/>
  <c r="W1196" i="11" l="1"/>
  <c r="V1196" i="11"/>
  <c r="T1196" i="11"/>
  <c r="S1196" i="11"/>
  <c r="R1196" i="11"/>
  <c r="O1258" i="11"/>
  <c r="Q1258" i="11" s="1"/>
  <c r="T1258" i="11" l="1"/>
  <c r="V1258" i="11"/>
  <c r="W1258" i="11"/>
  <c r="R1258" i="11"/>
  <c r="S1258" i="11"/>
  <c r="O849" i="11"/>
  <c r="Q849" i="11" s="1"/>
  <c r="T849" i="11" l="1"/>
  <c r="R849" i="11"/>
  <c r="W849" i="11"/>
  <c r="S849" i="11"/>
  <c r="V849" i="11"/>
  <c r="O1444" i="11"/>
  <c r="Q1444" i="11" s="1"/>
  <c r="R1444" i="11" l="1"/>
  <c r="T1444" i="11"/>
  <c r="W1444" i="11"/>
  <c r="V1444" i="11"/>
  <c r="S1444" i="11"/>
  <c r="O1102" i="11"/>
  <c r="Q1102" i="11" s="1"/>
  <c r="T1102" i="11" l="1"/>
  <c r="R1102" i="11"/>
  <c r="S1102" i="11"/>
  <c r="W1102" i="11"/>
  <c r="V1102" i="11"/>
  <c r="O772" i="11"/>
  <c r="Q772" i="11" s="1"/>
  <c r="S772" i="11" l="1"/>
  <c r="W772" i="11"/>
  <c r="V772" i="11"/>
  <c r="T772" i="11"/>
  <c r="R772" i="11"/>
  <c r="O1101" i="11"/>
  <c r="Q1101" i="11" s="1"/>
  <c r="V1101" i="11" l="1"/>
  <c r="W1101" i="11"/>
  <c r="R1101" i="11"/>
  <c r="T1101" i="11"/>
  <c r="S1101" i="11"/>
  <c r="O574" i="11"/>
  <c r="Q574" i="11" s="1"/>
  <c r="S574" i="11" l="1"/>
  <c r="R574" i="11"/>
  <c r="W574" i="11"/>
  <c r="T574" i="11"/>
  <c r="V574" i="11"/>
  <c r="O560" i="11"/>
  <c r="Q560" i="11" s="1"/>
  <c r="T560" i="11" l="1"/>
  <c r="R560" i="11"/>
  <c r="S560" i="11"/>
  <c r="V560" i="11"/>
  <c r="W560" i="11"/>
  <c r="O413" i="11"/>
  <c r="Q413" i="11" s="1"/>
  <c r="T413" i="11" l="1"/>
  <c r="R413" i="11"/>
  <c r="V413" i="11"/>
  <c r="W413" i="11"/>
  <c r="S413" i="11"/>
  <c r="O266" i="11"/>
  <c r="Q266" i="11" s="1"/>
  <c r="R266" i="11" l="1"/>
  <c r="T266" i="11"/>
  <c r="V266" i="11"/>
  <c r="S266" i="11"/>
  <c r="W266" i="11"/>
  <c r="O547" i="11"/>
  <c r="Q547" i="11" s="1"/>
  <c r="S547" i="11" l="1"/>
  <c r="W547" i="11"/>
  <c r="V547" i="11"/>
  <c r="T547" i="11"/>
  <c r="R547" i="11"/>
  <c r="O370" i="11"/>
  <c r="Q370" i="11" s="1"/>
  <c r="S370" i="11" l="1"/>
  <c r="V370" i="11"/>
  <c r="T370" i="11"/>
  <c r="W370" i="11"/>
  <c r="R370" i="11"/>
  <c r="O206" i="11"/>
  <c r="Q206" i="11" s="1"/>
  <c r="S206" i="11" l="1"/>
  <c r="R206" i="11"/>
  <c r="V206" i="11"/>
  <c r="T206" i="11"/>
  <c r="W206" i="11"/>
  <c r="O97" i="11"/>
  <c r="Q97" i="11" s="1"/>
  <c r="V97" i="11" l="1"/>
  <c r="W97" i="11"/>
  <c r="T97" i="11"/>
  <c r="S97" i="11"/>
  <c r="R97" i="11"/>
  <c r="O41" i="11"/>
  <c r="Q41" i="11" s="1"/>
  <c r="S41" i="11" l="1"/>
  <c r="V41" i="11"/>
  <c r="W41" i="11"/>
  <c r="R41" i="11"/>
  <c r="T41" i="11"/>
  <c r="O670" i="11"/>
  <c r="Q670" i="11" s="1"/>
  <c r="V670" i="11" l="1"/>
  <c r="S670" i="11"/>
  <c r="R670" i="11"/>
  <c r="W670" i="11"/>
  <c r="T670" i="11"/>
  <c r="O412" i="11"/>
  <c r="Q412" i="11" s="1"/>
  <c r="S412" i="11" l="1"/>
  <c r="V412" i="11"/>
  <c r="W412" i="11"/>
  <c r="T412" i="11"/>
  <c r="R412" i="11"/>
  <c r="O332" i="11"/>
  <c r="Q332" i="11" s="1"/>
  <c r="V332" i="11" l="1"/>
  <c r="T332" i="11"/>
  <c r="R332" i="11"/>
  <c r="W332" i="11"/>
  <c r="S332" i="11"/>
  <c r="O178" i="11"/>
  <c r="Q178" i="11" s="1"/>
  <c r="T178" i="11" l="1"/>
  <c r="R178" i="11"/>
  <c r="W178" i="11"/>
  <c r="V178" i="11"/>
  <c r="S178" i="11"/>
  <c r="O804" i="11"/>
  <c r="Q804" i="11" s="1"/>
  <c r="R804" i="11" l="1"/>
  <c r="V804" i="11"/>
  <c r="S804" i="11"/>
  <c r="T804" i="11"/>
  <c r="W804" i="11"/>
  <c r="O1485" i="11"/>
  <c r="Q1485" i="11" s="1"/>
  <c r="T1485" i="11" l="1"/>
  <c r="S1485" i="11"/>
  <c r="W1485" i="11"/>
  <c r="V1485" i="11"/>
  <c r="R1485" i="11"/>
  <c r="O1270" i="11"/>
  <c r="Q1270" i="11" s="1"/>
  <c r="S1270" i="11" l="1"/>
  <c r="W1270" i="11"/>
  <c r="T1270" i="11"/>
  <c r="V1270" i="11"/>
  <c r="R1270" i="11"/>
  <c r="O913" i="11"/>
  <c r="Q913" i="11" s="1"/>
  <c r="V913" i="11" l="1"/>
  <c r="S913" i="11"/>
  <c r="T913" i="11"/>
  <c r="R913" i="11"/>
  <c r="W913" i="11"/>
  <c r="O1045" i="11"/>
  <c r="Q1045" i="11" s="1"/>
  <c r="R1045" i="11" l="1"/>
  <c r="S1045" i="11"/>
  <c r="W1045" i="11"/>
  <c r="T1045" i="11"/>
  <c r="V1045" i="11"/>
  <c r="O966" i="11"/>
  <c r="Q966" i="11" s="1"/>
  <c r="S966" i="11" l="1"/>
  <c r="W966" i="11"/>
  <c r="T966" i="11"/>
  <c r="R966" i="11"/>
  <c r="V966" i="11"/>
  <c r="O694" i="11"/>
  <c r="Q694" i="11" s="1"/>
  <c r="R694" i="11" l="1"/>
  <c r="S694" i="11"/>
  <c r="T694" i="11"/>
  <c r="W694" i="11"/>
  <c r="V694" i="11"/>
  <c r="O555" i="11"/>
  <c r="Q555" i="11" s="1"/>
  <c r="R555" i="11" l="1"/>
  <c r="V555" i="11"/>
  <c r="W555" i="11"/>
  <c r="T555" i="11"/>
  <c r="S555" i="11"/>
  <c r="O322" i="11"/>
  <c r="Q322" i="11" s="1"/>
  <c r="R322" i="11" l="1"/>
  <c r="T322" i="11"/>
  <c r="V322" i="11"/>
  <c r="W322" i="11"/>
  <c r="S322" i="11"/>
  <c r="O105" i="11"/>
  <c r="Q105" i="11" s="1"/>
  <c r="S105" i="11" l="1"/>
  <c r="R105" i="11"/>
  <c r="T105" i="11"/>
  <c r="V105" i="11"/>
  <c r="W105" i="11"/>
  <c r="O1338" i="11"/>
  <c r="Q1338" i="11" s="1"/>
  <c r="S1338" i="11" l="1"/>
  <c r="T1338" i="11"/>
  <c r="V1338" i="11"/>
  <c r="W1338" i="11"/>
  <c r="R1338" i="11"/>
  <c r="O1297" i="11"/>
  <c r="Q1297" i="11" s="1"/>
  <c r="V1297" i="11" l="1"/>
  <c r="W1297" i="11"/>
  <c r="S1297" i="11"/>
  <c r="R1297" i="11"/>
  <c r="T1297" i="11"/>
  <c r="O1276" i="11"/>
  <c r="Q1276" i="11" s="1"/>
  <c r="S1276" i="11" l="1"/>
  <c r="T1276" i="11"/>
  <c r="R1276" i="11"/>
  <c r="V1276" i="11"/>
  <c r="W1276" i="11"/>
  <c r="O708" i="11"/>
  <c r="Q708" i="11" s="1"/>
  <c r="W708" i="11" l="1"/>
  <c r="S708" i="11"/>
  <c r="R708" i="11"/>
  <c r="T708" i="11"/>
  <c r="V708" i="11"/>
  <c r="O1043" i="11"/>
  <c r="Q1043" i="11" s="1"/>
  <c r="W1043" i="11" l="1"/>
  <c r="R1043" i="11"/>
  <c r="V1043" i="11"/>
  <c r="T1043" i="11"/>
  <c r="S1043" i="11"/>
  <c r="O964" i="11"/>
  <c r="Q964" i="11" s="1"/>
  <c r="R964" i="11" l="1"/>
  <c r="T964" i="11"/>
  <c r="S964" i="11"/>
  <c r="V964" i="11"/>
  <c r="W964" i="11"/>
  <c r="O682" i="11"/>
  <c r="Q682" i="11" s="1"/>
  <c r="T682" i="11" l="1"/>
  <c r="R682" i="11"/>
  <c r="W682" i="11"/>
  <c r="S682" i="11"/>
  <c r="V682" i="11"/>
  <c r="O585" i="11"/>
  <c r="Q585" i="11" s="1"/>
  <c r="T585" i="11" l="1"/>
  <c r="R585" i="11"/>
  <c r="V585" i="11"/>
  <c r="W585" i="11"/>
  <c r="S585" i="11"/>
  <c r="O103" i="11"/>
  <c r="Q103" i="11" s="1"/>
  <c r="S103" i="11" l="1"/>
  <c r="R103" i="11"/>
  <c r="V103" i="11"/>
  <c r="T103" i="11"/>
  <c r="W103" i="11"/>
  <c r="O162" i="11"/>
  <c r="Q162" i="11" s="1"/>
  <c r="T162" i="11" l="1"/>
  <c r="W162" i="11"/>
  <c r="S162" i="11"/>
  <c r="V162" i="11"/>
  <c r="R162" i="11"/>
  <c r="O954" i="11"/>
  <c r="Q954" i="11" s="1"/>
  <c r="W954" i="11" l="1"/>
  <c r="V954" i="11"/>
  <c r="T954" i="11"/>
  <c r="R954" i="11"/>
  <c r="S954" i="11"/>
  <c r="O1353" i="11"/>
  <c r="Q1353" i="11" s="1"/>
  <c r="V1353" i="11" l="1"/>
  <c r="S1353" i="11"/>
  <c r="W1353" i="11"/>
  <c r="T1353" i="11"/>
  <c r="R1353" i="11"/>
  <c r="O1460" i="11"/>
  <c r="Q1460" i="11" s="1"/>
  <c r="S1460" i="11" l="1"/>
  <c r="V1460" i="11"/>
  <c r="W1460" i="11"/>
  <c r="T1460" i="11"/>
  <c r="R1460" i="11"/>
  <c r="O442" i="11"/>
  <c r="Q442" i="11" s="1"/>
  <c r="S442" i="11" l="1"/>
  <c r="T442" i="11"/>
  <c r="R442" i="11"/>
  <c r="W442" i="11"/>
  <c r="V442" i="11"/>
  <c r="O1137" i="11"/>
  <c r="Q1137" i="11" s="1"/>
  <c r="W1137" i="11" l="1"/>
  <c r="R1137" i="11"/>
  <c r="S1137" i="11"/>
  <c r="V1137" i="11"/>
  <c r="T1137" i="11"/>
  <c r="O1058" i="11"/>
  <c r="Q1058" i="11" s="1"/>
  <c r="R1058" i="11" l="1"/>
  <c r="W1058" i="11"/>
  <c r="S1058" i="11"/>
  <c r="V1058" i="11"/>
  <c r="T1058" i="11"/>
  <c r="O767" i="11"/>
  <c r="Q767" i="11" s="1"/>
  <c r="V767" i="11" l="1"/>
  <c r="W767" i="11"/>
  <c r="T767" i="11"/>
  <c r="S767" i="11"/>
  <c r="R767" i="11"/>
  <c r="O679" i="11"/>
  <c r="Q679" i="11" s="1"/>
  <c r="W679" i="11" l="1"/>
  <c r="T679" i="11"/>
  <c r="R679" i="11"/>
  <c r="S679" i="11"/>
  <c r="V679" i="11"/>
  <c r="O344" i="11"/>
  <c r="Q344" i="11" s="1"/>
  <c r="W344" i="11" l="1"/>
  <c r="R344" i="11"/>
  <c r="S344" i="11"/>
  <c r="V344" i="11"/>
  <c r="T344" i="11"/>
  <c r="O177" i="11"/>
  <c r="Q177" i="11" s="1"/>
  <c r="W177" i="11" l="1"/>
  <c r="T177" i="11"/>
  <c r="R177" i="11"/>
  <c r="S177" i="11"/>
  <c r="V177" i="11"/>
  <c r="O810" i="11"/>
  <c r="Q810" i="11" s="1"/>
  <c r="S810" i="11" l="1"/>
  <c r="T810" i="11"/>
  <c r="V810" i="11"/>
  <c r="W810" i="11"/>
  <c r="R810" i="11"/>
  <c r="O1280" i="11"/>
  <c r="Q1280" i="11" s="1"/>
  <c r="T1280" i="11" l="1"/>
  <c r="R1280" i="11"/>
  <c r="V1280" i="11"/>
  <c r="W1280" i="11"/>
  <c r="S1280" i="11"/>
  <c r="O291" i="11"/>
  <c r="Q291" i="11" s="1"/>
  <c r="T291" i="11" l="1"/>
  <c r="R291" i="11"/>
  <c r="S291" i="11"/>
  <c r="W291" i="11"/>
  <c r="V291" i="11"/>
  <c r="O1206" i="11"/>
  <c r="Q1206" i="11" s="1"/>
  <c r="S1206" i="11" l="1"/>
  <c r="W1206" i="11"/>
  <c r="V1206" i="11"/>
  <c r="R1206" i="11"/>
  <c r="T1206" i="11"/>
  <c r="O1159" i="11"/>
  <c r="Q1159" i="11" s="1"/>
  <c r="R1159" i="11" l="1"/>
  <c r="W1159" i="11"/>
  <c r="V1159" i="11"/>
  <c r="S1159" i="11"/>
  <c r="T1159" i="11"/>
  <c r="O925" i="11"/>
  <c r="Q925" i="11" s="1"/>
  <c r="W925" i="11" l="1"/>
  <c r="R925" i="11"/>
  <c r="V925" i="11"/>
  <c r="S925" i="11"/>
  <c r="T925" i="11"/>
  <c r="O765" i="11"/>
  <c r="Q765" i="11" s="1"/>
  <c r="W765" i="11" l="1"/>
  <c r="R765" i="11"/>
  <c r="T765" i="11"/>
  <c r="V765" i="11"/>
  <c r="S765" i="11"/>
  <c r="O472" i="11"/>
  <c r="Q472" i="11" s="1"/>
  <c r="V472" i="11" l="1"/>
  <c r="S472" i="11"/>
  <c r="W472" i="11"/>
  <c r="R472" i="11"/>
  <c r="T472" i="11"/>
  <c r="O28" i="11"/>
  <c r="Q28" i="11" s="1"/>
  <c r="T28" i="11" l="1"/>
  <c r="W28" i="11"/>
  <c r="S28" i="11"/>
  <c r="R28" i="11"/>
  <c r="V28" i="11"/>
  <c r="O1326" i="11"/>
  <c r="Q1326" i="11" s="1"/>
  <c r="S1326" i="11" l="1"/>
  <c r="V1326" i="11"/>
  <c r="W1326" i="11"/>
  <c r="R1326" i="11"/>
  <c r="T1326" i="11"/>
  <c r="O671" i="11"/>
  <c r="Q671" i="11" s="1"/>
  <c r="W671" i="11" l="1"/>
  <c r="V671" i="11"/>
  <c r="T671" i="11"/>
  <c r="S671" i="11"/>
  <c r="R671" i="11"/>
  <c r="O279" i="11"/>
  <c r="Q279" i="11" s="1"/>
  <c r="V279" i="11" l="1"/>
  <c r="S279" i="11"/>
  <c r="T279" i="11"/>
  <c r="W279" i="11"/>
  <c r="R279" i="11"/>
  <c r="O1402" i="11"/>
  <c r="Q1402" i="11" s="1"/>
  <c r="W1402" i="11" l="1"/>
  <c r="T1402" i="11"/>
  <c r="S1402" i="11"/>
  <c r="R1402" i="11"/>
  <c r="V1402" i="11"/>
  <c r="O757" i="11"/>
  <c r="Q757" i="11" s="1"/>
  <c r="W757" i="11" l="1"/>
  <c r="T757" i="11"/>
  <c r="V757" i="11"/>
  <c r="S757" i="11"/>
  <c r="R757" i="11"/>
  <c r="O475" i="11"/>
  <c r="Q475" i="11" s="1"/>
  <c r="R475" i="11" l="1"/>
  <c r="S475" i="11"/>
  <c r="T475" i="11"/>
  <c r="V475" i="11"/>
  <c r="W475" i="11"/>
  <c r="O1235" i="11"/>
  <c r="Q1235" i="11" s="1"/>
  <c r="W1235" i="11" l="1"/>
  <c r="S1235" i="11"/>
  <c r="T1235" i="11"/>
  <c r="V1235" i="11"/>
  <c r="R1235" i="11"/>
  <c r="O825" i="11"/>
  <c r="Q825" i="11" s="1"/>
  <c r="R825" i="11" l="1"/>
  <c r="S825" i="11"/>
  <c r="V825" i="11"/>
  <c r="W825" i="11"/>
  <c r="T825" i="11"/>
  <c r="O393" i="11"/>
  <c r="Q393" i="11" s="1"/>
  <c r="S393" i="11" l="1"/>
  <c r="R393" i="11"/>
  <c r="V393" i="11"/>
  <c r="T393" i="11"/>
  <c r="W393" i="11"/>
  <c r="O832" i="11"/>
  <c r="Q832" i="11" s="1"/>
  <c r="T832" i="11" l="1"/>
  <c r="R832" i="11"/>
  <c r="V832" i="11"/>
  <c r="S832" i="11"/>
  <c r="W832" i="11"/>
  <c r="O1132" i="11"/>
  <c r="Q1132" i="11" s="1"/>
  <c r="V1132" i="11" l="1"/>
  <c r="R1132" i="11"/>
  <c r="W1132" i="11"/>
  <c r="S1132" i="11"/>
  <c r="T1132" i="11"/>
  <c r="O689" i="11"/>
  <c r="Q689" i="11" s="1"/>
  <c r="W689" i="11" l="1"/>
  <c r="V689" i="11"/>
  <c r="S689" i="11"/>
  <c r="T689" i="11"/>
  <c r="R689" i="11"/>
  <c r="O297" i="11"/>
  <c r="Q297" i="11" s="1"/>
  <c r="R297" i="11" l="1"/>
  <c r="T297" i="11"/>
  <c r="V297" i="11"/>
  <c r="S297" i="11"/>
  <c r="W297" i="11"/>
  <c r="O1186" i="11"/>
  <c r="Q1186" i="11" s="1"/>
  <c r="W1186" i="11" l="1"/>
  <c r="T1186" i="11"/>
  <c r="R1186" i="11"/>
  <c r="V1186" i="11"/>
  <c r="S1186" i="11"/>
  <c r="O1406" i="11"/>
  <c r="Q1406" i="11" s="1"/>
  <c r="W1406" i="11" l="1"/>
  <c r="S1406" i="11"/>
  <c r="V1406" i="11"/>
  <c r="T1406" i="11"/>
  <c r="R1406" i="11"/>
  <c r="O818" i="11"/>
  <c r="Q818" i="11" s="1"/>
  <c r="R818" i="11" l="1"/>
  <c r="W818" i="11"/>
  <c r="S818" i="11"/>
  <c r="V818" i="11"/>
  <c r="T818" i="11"/>
  <c r="O1222" i="11"/>
  <c r="Q1222" i="11" s="1"/>
  <c r="V1222" i="11" l="1"/>
  <c r="S1222" i="11"/>
  <c r="W1222" i="11"/>
  <c r="R1222" i="11"/>
  <c r="T1222" i="11"/>
  <c r="O1069" i="11"/>
  <c r="Q1069" i="11" s="1"/>
  <c r="S1069" i="11" l="1"/>
  <c r="R1069" i="11"/>
  <c r="W1069" i="11"/>
  <c r="V1069" i="11"/>
  <c r="T1069" i="11"/>
  <c r="O877" i="11"/>
  <c r="Q877" i="11" s="1"/>
  <c r="W877" i="11" l="1"/>
  <c r="S877" i="11"/>
  <c r="R877" i="11"/>
  <c r="T877" i="11"/>
  <c r="V877" i="11"/>
  <c r="O588" i="11"/>
  <c r="Q588" i="11" s="1"/>
  <c r="T588" i="11" l="1"/>
  <c r="S588" i="11"/>
  <c r="R588" i="11"/>
  <c r="W588" i="11"/>
  <c r="V588" i="11"/>
  <c r="O563" i="11"/>
  <c r="Q563" i="11" s="1"/>
  <c r="T563" i="11" l="1"/>
  <c r="W563" i="11"/>
  <c r="S563" i="11"/>
  <c r="R563" i="11"/>
  <c r="V563" i="11"/>
  <c r="O44" i="11"/>
  <c r="Q44" i="11" s="1"/>
  <c r="V44" i="11" l="1"/>
  <c r="R44" i="11"/>
  <c r="T44" i="11"/>
  <c r="S44" i="11"/>
  <c r="W44" i="11"/>
  <c r="O137" i="11"/>
  <c r="Q137" i="11" s="1"/>
  <c r="W137" i="11" l="1"/>
  <c r="V137" i="11"/>
  <c r="T137" i="11"/>
  <c r="R137" i="11"/>
  <c r="S137" i="11"/>
  <c r="O856" i="11"/>
  <c r="Q856" i="11" s="1"/>
  <c r="S856" i="11" l="1"/>
  <c r="V856" i="11"/>
  <c r="T856" i="11"/>
  <c r="W856" i="11"/>
  <c r="R856" i="11"/>
  <c r="O637" i="11"/>
  <c r="Q637" i="11" s="1"/>
  <c r="W637" i="11" l="1"/>
  <c r="R637" i="11"/>
  <c r="T637" i="11"/>
  <c r="V637" i="11"/>
  <c r="S637" i="11"/>
  <c r="O138" i="11"/>
  <c r="Q138" i="11" s="1"/>
  <c r="S138" i="11" l="1"/>
  <c r="T138" i="11"/>
  <c r="V138" i="11"/>
  <c r="R138" i="11"/>
  <c r="W138" i="11"/>
  <c r="O1374" i="11"/>
  <c r="Q1374" i="11" s="1"/>
  <c r="V1374" i="11" l="1"/>
  <c r="T1374" i="11"/>
  <c r="R1374" i="11"/>
  <c r="S1374" i="11"/>
  <c r="W1374" i="11"/>
  <c r="O829" i="11"/>
  <c r="Q829" i="11" s="1"/>
  <c r="W829" i="11" l="1"/>
  <c r="R829" i="11"/>
  <c r="V829" i="11"/>
  <c r="T829" i="11"/>
  <c r="S829" i="11"/>
  <c r="O1109" i="11"/>
  <c r="Q1109" i="11" s="1"/>
  <c r="R1109" i="11" l="1"/>
  <c r="T1109" i="11"/>
  <c r="S1109" i="11"/>
  <c r="V1109" i="11"/>
  <c r="W1109" i="11"/>
  <c r="O562" i="11"/>
  <c r="Q562" i="11" s="1"/>
  <c r="V562" i="11" l="1"/>
  <c r="T562" i="11"/>
  <c r="W562" i="11"/>
  <c r="R562" i="11"/>
  <c r="S562" i="11"/>
  <c r="O619" i="11"/>
  <c r="Q619" i="11" s="1"/>
  <c r="T619" i="11" l="1"/>
  <c r="R619" i="11"/>
  <c r="W619" i="11"/>
  <c r="S619" i="11"/>
  <c r="V619" i="11"/>
  <c r="O262" i="11"/>
  <c r="Q262" i="11" s="1"/>
  <c r="S262" i="11" l="1"/>
  <c r="R262" i="11"/>
  <c r="T262" i="11"/>
  <c r="W262" i="11"/>
  <c r="V262" i="11"/>
  <c r="O1440" i="11"/>
  <c r="Q1440" i="11" s="1"/>
  <c r="S1440" i="11" l="1"/>
  <c r="R1440" i="11"/>
  <c r="W1440" i="11"/>
  <c r="T1440" i="11"/>
  <c r="V1440" i="11"/>
  <c r="O544" i="11"/>
  <c r="Q544" i="11" s="1"/>
  <c r="T544" i="11" l="1"/>
  <c r="V544" i="11"/>
  <c r="W544" i="11"/>
  <c r="S544" i="11"/>
  <c r="R544" i="11"/>
  <c r="O822" i="11"/>
  <c r="Q822" i="11" s="1"/>
  <c r="T822" i="11" l="1"/>
  <c r="S822" i="11"/>
  <c r="R822" i="11"/>
  <c r="V822" i="11"/>
  <c r="W822" i="11"/>
  <c r="O996" i="11"/>
  <c r="Q996" i="11" s="1"/>
  <c r="W996" i="11" l="1"/>
  <c r="V996" i="11"/>
  <c r="R996" i="11"/>
  <c r="T996" i="11"/>
  <c r="S996" i="11"/>
  <c r="O230" i="11"/>
  <c r="Q230" i="11" s="1"/>
  <c r="R230" i="11" l="1"/>
  <c r="W230" i="11"/>
  <c r="S230" i="11"/>
  <c r="T230" i="11"/>
  <c r="V230" i="11"/>
  <c r="O242" i="11"/>
  <c r="Q242" i="11" s="1"/>
  <c r="W242" i="11" l="1"/>
  <c r="T242" i="11"/>
  <c r="V242" i="11"/>
  <c r="S242" i="11"/>
  <c r="R242" i="11"/>
  <c r="O1458" i="11"/>
  <c r="Q1458" i="11" s="1"/>
  <c r="V1458" i="11" l="1"/>
  <c r="W1458" i="11"/>
  <c r="S1458" i="11"/>
  <c r="R1458" i="11"/>
  <c r="T1458" i="11"/>
  <c r="O686" i="11"/>
  <c r="Q686" i="11" s="1"/>
  <c r="R686" i="11" l="1"/>
  <c r="S686" i="11"/>
  <c r="V686" i="11"/>
  <c r="T686" i="11"/>
  <c r="W686" i="11"/>
  <c r="O853" i="11"/>
  <c r="Q853" i="11" s="1"/>
  <c r="W853" i="11" l="1"/>
  <c r="S853" i="11"/>
  <c r="T853" i="11"/>
  <c r="V853" i="11"/>
  <c r="R853" i="11"/>
  <c r="O977" i="11"/>
  <c r="Q977" i="11" s="1"/>
  <c r="S977" i="11" l="1"/>
  <c r="W977" i="11"/>
  <c r="R977" i="11"/>
  <c r="V977" i="11"/>
  <c r="T977" i="11"/>
  <c r="O348" i="11"/>
  <c r="Q348" i="11" s="1"/>
  <c r="R348" i="11" l="1"/>
  <c r="T348" i="11"/>
  <c r="W348" i="11"/>
  <c r="V348" i="11"/>
  <c r="S348" i="11"/>
  <c r="O455" i="11"/>
  <c r="Q455" i="11" s="1"/>
  <c r="R455" i="11" l="1"/>
  <c r="W455" i="11"/>
  <c r="T455" i="11"/>
  <c r="V455" i="11"/>
  <c r="S455" i="11"/>
  <c r="O86" i="11"/>
  <c r="Q86" i="11" s="1"/>
  <c r="T86" i="11" l="1"/>
  <c r="W86" i="11"/>
  <c r="S86" i="11"/>
  <c r="V86" i="11"/>
  <c r="R86" i="11"/>
  <c r="O1360" i="11"/>
  <c r="Q1360" i="11" s="1"/>
  <c r="T1360" i="11" l="1"/>
  <c r="V1360" i="11"/>
  <c r="S1360" i="11"/>
  <c r="R1360" i="11"/>
  <c r="W1360" i="11"/>
  <c r="O1350" i="11"/>
  <c r="Q1350" i="11" s="1"/>
  <c r="S1350" i="11" l="1"/>
  <c r="T1350" i="11"/>
  <c r="R1350" i="11"/>
  <c r="W1350" i="11"/>
  <c r="V1350" i="11"/>
  <c r="O1461" i="11"/>
  <c r="Q1461" i="11" s="1"/>
  <c r="T1461" i="11" l="1"/>
  <c r="V1461" i="11"/>
  <c r="S1461" i="11"/>
  <c r="R1461" i="11"/>
  <c r="W1461" i="11"/>
  <c r="O390" i="11"/>
  <c r="Q390" i="11" s="1"/>
  <c r="W390" i="11" l="1"/>
  <c r="T390" i="11"/>
  <c r="S390" i="11"/>
  <c r="R390" i="11"/>
  <c r="V390" i="11"/>
  <c r="O1114" i="11"/>
  <c r="Q1114" i="11" s="1"/>
  <c r="S1114" i="11" l="1"/>
  <c r="T1114" i="11"/>
  <c r="W1114" i="11"/>
  <c r="R1114" i="11"/>
  <c r="V1114" i="11"/>
  <c r="O724" i="11"/>
  <c r="Q724" i="11" s="1"/>
  <c r="R724" i="11" l="1"/>
  <c r="T724" i="11"/>
  <c r="S724" i="11"/>
  <c r="V724" i="11"/>
  <c r="W724" i="11"/>
  <c r="O608" i="11"/>
  <c r="Q608" i="11" s="1"/>
  <c r="R608" i="11" l="1"/>
  <c r="S608" i="11"/>
  <c r="T608" i="11"/>
  <c r="W608" i="11"/>
  <c r="V608" i="11"/>
  <c r="O1151" i="11"/>
  <c r="Q1151" i="11" s="1"/>
  <c r="T1151" i="11" l="1"/>
  <c r="W1151" i="11"/>
  <c r="S1151" i="11"/>
  <c r="R1151" i="11"/>
  <c r="V1151" i="11"/>
  <c r="O1007" i="11"/>
  <c r="Q1007" i="11" s="1"/>
  <c r="S1007" i="11" l="1"/>
  <c r="R1007" i="11"/>
  <c r="T1007" i="11"/>
  <c r="W1007" i="11"/>
  <c r="V1007" i="11"/>
  <c r="O1072" i="11"/>
  <c r="Q1072" i="11" s="1"/>
  <c r="S1072" i="11" l="1"/>
  <c r="V1072" i="11"/>
  <c r="W1072" i="11"/>
  <c r="R1072" i="11"/>
  <c r="T1072" i="11"/>
  <c r="O749" i="11"/>
  <c r="Q749" i="11" s="1"/>
  <c r="S749" i="11" l="1"/>
  <c r="W749" i="11"/>
  <c r="V749" i="11"/>
  <c r="R749" i="11"/>
  <c r="T749" i="11"/>
  <c r="O680" i="11"/>
  <c r="Q680" i="11" s="1"/>
  <c r="T680" i="11" l="1"/>
  <c r="W680" i="11"/>
  <c r="S680" i="11"/>
  <c r="V680" i="11"/>
  <c r="R680" i="11"/>
  <c r="O532" i="11"/>
  <c r="Q532" i="11" s="1"/>
  <c r="T532" i="11" l="1"/>
  <c r="R532" i="11"/>
  <c r="S532" i="11"/>
  <c r="W532" i="11"/>
  <c r="V532" i="11"/>
  <c r="O182" i="11"/>
  <c r="Q182" i="11" s="1"/>
  <c r="S182" i="11" l="1"/>
  <c r="T182" i="11"/>
  <c r="V182" i="11"/>
  <c r="W182" i="11"/>
  <c r="R182" i="11"/>
  <c r="O549" i="11"/>
  <c r="Q549" i="11" s="1"/>
  <c r="T549" i="11" l="1"/>
  <c r="W549" i="11"/>
  <c r="V549" i="11"/>
  <c r="S549" i="11"/>
  <c r="R549" i="11"/>
  <c r="O318" i="11"/>
  <c r="Q318" i="11" s="1"/>
  <c r="R318" i="11" l="1"/>
  <c r="W318" i="11"/>
  <c r="T318" i="11"/>
  <c r="V318" i="11"/>
  <c r="S318" i="11"/>
  <c r="O219" i="11"/>
  <c r="Q219" i="11" s="1"/>
  <c r="R219" i="11" l="1"/>
  <c r="S219" i="11"/>
  <c r="V219" i="11"/>
  <c r="T219" i="11"/>
  <c r="W219" i="11"/>
  <c r="O94" i="11"/>
  <c r="Q94" i="11" s="1"/>
  <c r="V94" i="11" l="1"/>
  <c r="T94" i="11"/>
  <c r="W94" i="11"/>
  <c r="S94" i="11"/>
  <c r="R94" i="11"/>
  <c r="O118" i="11"/>
  <c r="Q118" i="11" s="1"/>
  <c r="T118" i="11" l="1"/>
  <c r="W118" i="11"/>
  <c r="S118" i="11"/>
  <c r="V118" i="11"/>
  <c r="R118" i="11"/>
  <c r="O953" i="11"/>
  <c r="Q953" i="11" s="1"/>
  <c r="R953" i="11" l="1"/>
  <c r="V953" i="11"/>
  <c r="S953" i="11"/>
  <c r="T953" i="11"/>
  <c r="W953" i="11"/>
  <c r="O1240" i="11"/>
  <c r="Q1240" i="11" s="1"/>
  <c r="V1240" i="11" l="1"/>
  <c r="W1240" i="11"/>
  <c r="S1240" i="11"/>
  <c r="T1240" i="11"/>
  <c r="R1240" i="11"/>
  <c r="O740" i="11"/>
  <c r="Q740" i="11" s="1"/>
  <c r="T740" i="11" l="1"/>
  <c r="S740" i="11"/>
  <c r="R740" i="11"/>
  <c r="V740" i="11"/>
  <c r="W740" i="11"/>
  <c r="O256" i="11"/>
  <c r="Q256" i="11" s="1"/>
  <c r="T256" i="11" l="1"/>
  <c r="S256" i="11"/>
  <c r="V256" i="11"/>
  <c r="R256" i="11"/>
  <c r="W256" i="11"/>
  <c r="O1020" i="11"/>
  <c r="Q1020" i="11" s="1"/>
  <c r="S1020" i="11" l="1"/>
  <c r="T1020" i="11"/>
  <c r="V1020" i="11"/>
  <c r="W1020" i="11"/>
  <c r="R1020" i="11"/>
  <c r="O732" i="11"/>
  <c r="Q732" i="11" s="1"/>
  <c r="R732" i="11" l="1"/>
  <c r="S732" i="11"/>
  <c r="W732" i="11"/>
  <c r="T732" i="11"/>
  <c r="V732" i="11"/>
  <c r="O1464" i="11"/>
  <c r="Q1464" i="11" s="1"/>
  <c r="R1464" i="11" l="1"/>
  <c r="T1464" i="11"/>
  <c r="V1464" i="11"/>
  <c r="S1464" i="11"/>
  <c r="W1464" i="11"/>
  <c r="O456" i="11"/>
  <c r="Q456" i="11" s="1"/>
  <c r="W456" i="11" l="1"/>
  <c r="R456" i="11"/>
  <c r="S456" i="11"/>
  <c r="V456" i="11"/>
  <c r="T456" i="11"/>
  <c r="O1400" i="11"/>
  <c r="Q1400" i="11" s="1"/>
  <c r="V1400" i="11" l="1"/>
  <c r="T1400" i="11"/>
  <c r="S1400" i="11"/>
  <c r="R1400" i="11"/>
  <c r="W1400" i="11"/>
  <c r="O1423" i="11"/>
  <c r="Q1423" i="11" s="1"/>
  <c r="W1423" i="11" l="1"/>
  <c r="R1423" i="11"/>
  <c r="V1423" i="11"/>
  <c r="S1423" i="11"/>
  <c r="T1423" i="11"/>
  <c r="O543" i="11"/>
  <c r="Q543" i="11" s="1"/>
  <c r="R543" i="11" l="1"/>
  <c r="S543" i="11"/>
  <c r="T543" i="11"/>
  <c r="V543" i="11"/>
  <c r="W543" i="11"/>
  <c r="O327" i="11"/>
  <c r="Q327" i="11" s="1"/>
  <c r="W327" i="11" l="1"/>
  <c r="S327" i="11"/>
  <c r="T327" i="11"/>
  <c r="R327" i="11"/>
  <c r="V327" i="11"/>
  <c r="O1438" i="11"/>
  <c r="Q1438" i="11" s="1"/>
  <c r="R1438" i="11" l="1"/>
  <c r="W1438" i="11"/>
  <c r="S1438" i="11"/>
  <c r="T1438" i="11"/>
  <c r="V1438" i="11"/>
  <c r="O997" i="11"/>
  <c r="Q997" i="11" s="1"/>
  <c r="W997" i="11" l="1"/>
  <c r="T997" i="11"/>
  <c r="V997" i="11"/>
  <c r="S997" i="11"/>
  <c r="R997" i="11"/>
  <c r="O329" i="11"/>
  <c r="Q329" i="11" s="1"/>
  <c r="R329" i="11" l="1"/>
  <c r="V329" i="11"/>
  <c r="W329" i="11"/>
  <c r="S329" i="11"/>
  <c r="T329" i="11"/>
  <c r="O1413" i="11"/>
  <c r="Q1413" i="11" s="1"/>
  <c r="R1413" i="11" l="1"/>
  <c r="W1413" i="11"/>
  <c r="T1413" i="11"/>
  <c r="V1413" i="11"/>
  <c r="S1413" i="11"/>
  <c r="O474" i="11"/>
  <c r="Q474" i="11" s="1"/>
  <c r="T474" i="11" l="1"/>
  <c r="W474" i="11"/>
  <c r="V474" i="11"/>
  <c r="R474" i="11"/>
  <c r="S474" i="11"/>
  <c r="O110" i="11"/>
  <c r="Q110" i="11" s="1"/>
  <c r="T110" i="11" l="1"/>
  <c r="S110" i="11"/>
  <c r="W110" i="11"/>
  <c r="V110" i="11"/>
  <c r="R110" i="11"/>
  <c r="O1417" i="11"/>
  <c r="Q1417" i="11" s="1"/>
  <c r="V1417" i="11" l="1"/>
  <c r="W1417" i="11"/>
  <c r="T1417" i="11"/>
  <c r="R1417" i="11"/>
  <c r="S1417" i="11"/>
  <c r="O1185" i="11"/>
  <c r="Q1185" i="11" s="1"/>
  <c r="T1185" i="11" l="1"/>
  <c r="W1185" i="11"/>
  <c r="R1185" i="11"/>
  <c r="V1185" i="11"/>
  <c r="S1185" i="11"/>
  <c r="O270" i="11"/>
  <c r="Q270" i="11" s="1"/>
  <c r="V270" i="11" l="1"/>
  <c r="S270" i="11"/>
  <c r="T270" i="11"/>
  <c r="R270" i="11"/>
  <c r="W270" i="11"/>
  <c r="O280" i="11"/>
  <c r="Q280" i="11" s="1"/>
  <c r="S280" i="11" l="1"/>
  <c r="R280" i="11"/>
  <c r="T280" i="11"/>
  <c r="V280" i="11"/>
  <c r="W280" i="11"/>
  <c r="O1210" i="11"/>
  <c r="Q1210" i="11" s="1"/>
  <c r="S1210" i="11" l="1"/>
  <c r="W1210" i="11"/>
  <c r="R1210" i="11"/>
  <c r="V1210" i="11"/>
  <c r="T1210" i="11"/>
  <c r="O1465" i="11"/>
  <c r="Q1465" i="11" s="1"/>
  <c r="V1465" i="11" l="1"/>
  <c r="R1465" i="11"/>
  <c r="W1465" i="11"/>
  <c r="S1465" i="11"/>
  <c r="T1465" i="11"/>
  <c r="O1380" i="11"/>
  <c r="Q1380" i="11" s="1"/>
  <c r="T1380" i="11" l="1"/>
  <c r="S1380" i="11"/>
  <c r="W1380" i="11"/>
  <c r="V1380" i="11"/>
  <c r="R1380" i="11"/>
  <c r="O570" i="11"/>
  <c r="Q570" i="11" s="1"/>
  <c r="S570" i="11" l="1"/>
  <c r="W570" i="11"/>
  <c r="V570" i="11"/>
  <c r="T570" i="11"/>
  <c r="R570" i="11"/>
  <c r="O1053" i="11"/>
  <c r="Q1053" i="11" s="1"/>
  <c r="S1053" i="11" l="1"/>
  <c r="R1053" i="11"/>
  <c r="V1053" i="11"/>
  <c r="W1053" i="11"/>
  <c r="T1053" i="11"/>
  <c r="O811" i="11"/>
  <c r="Q811" i="11" s="1"/>
  <c r="T811" i="11" l="1"/>
  <c r="S811" i="11"/>
  <c r="R811" i="11"/>
  <c r="V811" i="11"/>
  <c r="W811" i="11"/>
  <c r="O460" i="11"/>
  <c r="Q460" i="11" s="1"/>
  <c r="S460" i="11" l="1"/>
  <c r="W460" i="11"/>
  <c r="V460" i="11"/>
  <c r="T460" i="11"/>
  <c r="R460" i="11"/>
  <c r="O515" i="11"/>
  <c r="Q515" i="11" s="1"/>
  <c r="R515" i="11" l="1"/>
  <c r="S515" i="11"/>
  <c r="T515" i="11"/>
  <c r="V515" i="11"/>
  <c r="W515" i="11"/>
  <c r="O363" i="11"/>
  <c r="Q363" i="11" s="1"/>
  <c r="T363" i="11" l="1"/>
  <c r="R363" i="11"/>
  <c r="V363" i="11"/>
  <c r="S363" i="11"/>
  <c r="W363" i="11"/>
  <c r="O70" i="11"/>
  <c r="Q70" i="11" s="1"/>
  <c r="S70" i="11" l="1"/>
  <c r="V70" i="11"/>
  <c r="R70" i="11"/>
  <c r="T70" i="11"/>
  <c r="W70" i="11"/>
  <c r="O584" i="11"/>
  <c r="Q584" i="11" s="1"/>
  <c r="T584" i="11" l="1"/>
  <c r="R584" i="11"/>
  <c r="S584" i="11"/>
  <c r="V584" i="11"/>
  <c r="W584" i="11"/>
  <c r="O541" i="11"/>
  <c r="Q541" i="11" s="1"/>
  <c r="V541" i="11" l="1"/>
  <c r="S541" i="11"/>
  <c r="W541" i="11"/>
  <c r="R541" i="11"/>
  <c r="T541" i="11"/>
  <c r="O46" i="11"/>
  <c r="Q46" i="11" s="1"/>
  <c r="V46" i="11" l="1"/>
  <c r="R46" i="11"/>
  <c r="T46" i="11"/>
  <c r="S46" i="11"/>
  <c r="W46" i="11"/>
  <c r="O1433" i="11"/>
  <c r="Q1433" i="11" s="1"/>
  <c r="T1433" i="11" l="1"/>
  <c r="V1433" i="11"/>
  <c r="R1433" i="11"/>
  <c r="S1433" i="11"/>
  <c r="W1433" i="11"/>
  <c r="O912" i="11"/>
  <c r="Q912" i="11" s="1"/>
  <c r="S912" i="11" l="1"/>
  <c r="W912" i="11"/>
  <c r="V912" i="11"/>
  <c r="R912" i="11"/>
  <c r="T912" i="11"/>
  <c r="O1077" i="11"/>
  <c r="Q1077" i="11" s="1"/>
  <c r="V1077" i="11" l="1"/>
  <c r="S1077" i="11"/>
  <c r="R1077" i="11"/>
  <c r="W1077" i="11"/>
  <c r="T1077" i="11"/>
  <c r="O855" i="11"/>
  <c r="Q855" i="11" s="1"/>
  <c r="S855" i="11" l="1"/>
  <c r="T855" i="11"/>
  <c r="R855" i="11"/>
  <c r="W855" i="11"/>
  <c r="V855" i="11"/>
  <c r="O523" i="11"/>
  <c r="Q523" i="11" s="1"/>
  <c r="R523" i="11" l="1"/>
  <c r="V523" i="11"/>
  <c r="S523" i="11"/>
  <c r="W523" i="11"/>
  <c r="T523" i="11"/>
  <c r="O68" i="11"/>
  <c r="Q68" i="11" s="1"/>
  <c r="V68" i="11" l="1"/>
  <c r="S68" i="11"/>
  <c r="W68" i="11"/>
  <c r="T68" i="11"/>
  <c r="R68" i="11"/>
  <c r="O1104" i="11"/>
  <c r="Q1104" i="11" s="1"/>
  <c r="W1104" i="11" l="1"/>
  <c r="S1104" i="11"/>
  <c r="V1104" i="11"/>
  <c r="T1104" i="11"/>
  <c r="R1104" i="11"/>
  <c r="O1404" i="11"/>
  <c r="Q1404" i="11" s="1"/>
  <c r="S1404" i="11" l="1"/>
  <c r="T1404" i="11"/>
  <c r="W1404" i="11"/>
  <c r="R1404" i="11"/>
  <c r="V1404" i="11"/>
  <c r="O1203" i="11"/>
  <c r="Q1203" i="11" s="1"/>
  <c r="V1203" i="11" l="1"/>
  <c r="S1203" i="11"/>
  <c r="R1203" i="11"/>
  <c r="T1203" i="11"/>
  <c r="W1203" i="11"/>
  <c r="O836" i="11"/>
  <c r="Q836" i="11" s="1"/>
  <c r="V836" i="11" l="1"/>
  <c r="R836" i="11"/>
  <c r="W836" i="11"/>
  <c r="T836" i="11"/>
  <c r="S836" i="11"/>
  <c r="O649" i="11"/>
  <c r="Q649" i="11" s="1"/>
  <c r="W649" i="11" l="1"/>
  <c r="R649" i="11"/>
  <c r="T649" i="11"/>
  <c r="V649" i="11"/>
  <c r="S649" i="11"/>
  <c r="O353" i="11"/>
  <c r="Q353" i="11" s="1"/>
  <c r="W353" i="11" l="1"/>
  <c r="S353" i="11"/>
  <c r="V353" i="11"/>
  <c r="R353" i="11"/>
  <c r="T353" i="11"/>
  <c r="O438" i="11"/>
  <c r="Q438" i="11" s="1"/>
  <c r="T438" i="11" l="1"/>
  <c r="W438" i="11"/>
  <c r="V438" i="11"/>
  <c r="R438" i="11"/>
  <c r="S438" i="11"/>
  <c r="O1341" i="11"/>
  <c r="Q1341" i="11" s="1"/>
  <c r="T1341" i="11" l="1"/>
  <c r="W1341" i="11"/>
  <c r="V1341" i="11"/>
  <c r="S1341" i="11"/>
  <c r="R1341" i="11"/>
  <c r="O903" i="11"/>
  <c r="Q903" i="11" s="1"/>
  <c r="W903" i="11" l="1"/>
  <c r="T903" i="11"/>
  <c r="R903" i="11"/>
  <c r="S903" i="11"/>
  <c r="V903" i="11"/>
  <c r="O624" i="11"/>
  <c r="Q624" i="11" s="1"/>
  <c r="T624" i="11" l="1"/>
  <c r="R624" i="11"/>
  <c r="W624" i="11"/>
  <c r="S624" i="11"/>
  <c r="V624" i="11"/>
  <c r="O672" i="11"/>
  <c r="Q672" i="11" s="1"/>
  <c r="W672" i="11" l="1"/>
  <c r="T672" i="11"/>
  <c r="V672" i="11"/>
  <c r="R672" i="11"/>
  <c r="S672" i="11"/>
  <c r="O423" i="11"/>
  <c r="Q423" i="11" s="1"/>
  <c r="S423" i="11" l="1"/>
  <c r="V423" i="11"/>
  <c r="R423" i="11"/>
  <c r="T423" i="11"/>
  <c r="W423" i="11"/>
  <c r="O168" i="11"/>
  <c r="Q168" i="11" s="1"/>
  <c r="T168" i="11" l="1"/>
  <c r="S168" i="11"/>
  <c r="R168" i="11"/>
  <c r="W168" i="11"/>
  <c r="V168" i="11"/>
  <c r="O1296" i="11"/>
  <c r="Q1296" i="11" s="1"/>
  <c r="S1296" i="11" l="1"/>
  <c r="R1296" i="11"/>
  <c r="T1296" i="11"/>
  <c r="V1296" i="11"/>
  <c r="W1296" i="11"/>
  <c r="O1286" i="11"/>
  <c r="Q1286" i="11" s="1"/>
  <c r="R1286" i="11" l="1"/>
  <c r="W1286" i="11"/>
  <c r="S1286" i="11"/>
  <c r="V1286" i="11"/>
  <c r="T1286" i="11"/>
  <c r="O1397" i="11"/>
  <c r="Q1397" i="11" s="1"/>
  <c r="T1397" i="11" l="1"/>
  <c r="W1397" i="11"/>
  <c r="S1397" i="11"/>
  <c r="V1397" i="11"/>
  <c r="R1397" i="11"/>
  <c r="O1452" i="11"/>
  <c r="Q1452" i="11" s="1"/>
  <c r="W1452" i="11" l="1"/>
  <c r="S1452" i="11"/>
  <c r="T1452" i="11"/>
  <c r="R1452" i="11"/>
  <c r="V1452" i="11"/>
  <c r="O838" i="11"/>
  <c r="Q838" i="11" s="1"/>
  <c r="V838" i="11" l="1"/>
  <c r="T838" i="11"/>
  <c r="R838" i="11"/>
  <c r="W838" i="11"/>
  <c r="S838" i="11"/>
  <c r="O245" i="11"/>
  <c r="Q245" i="11" s="1"/>
  <c r="T245" i="11" l="1"/>
  <c r="V245" i="11"/>
  <c r="W245" i="11"/>
  <c r="R245" i="11"/>
  <c r="S245" i="11"/>
  <c r="O1116" i="11"/>
  <c r="Q1116" i="11" s="1"/>
  <c r="W1116" i="11" l="1"/>
  <c r="S1116" i="11"/>
  <c r="V1116" i="11"/>
  <c r="T1116" i="11"/>
  <c r="R1116" i="11"/>
  <c r="O1135" i="11"/>
  <c r="Q1135" i="11" s="1"/>
  <c r="V1135" i="11" l="1"/>
  <c r="T1135" i="11"/>
  <c r="R1135" i="11"/>
  <c r="S1135" i="11"/>
  <c r="W1135" i="11"/>
  <c r="O991" i="11"/>
  <c r="Q991" i="11" s="1"/>
  <c r="T991" i="11" l="1"/>
  <c r="W991" i="11"/>
  <c r="V991" i="11"/>
  <c r="R991" i="11"/>
  <c r="S991" i="11"/>
  <c r="O1040" i="11"/>
  <c r="Q1040" i="11" s="1"/>
  <c r="S1040" i="11" l="1"/>
  <c r="T1040" i="11"/>
  <c r="W1040" i="11"/>
  <c r="V1040" i="11"/>
  <c r="R1040" i="11"/>
  <c r="O582" i="11"/>
  <c r="Q582" i="11" s="1"/>
  <c r="S582" i="11" l="1"/>
  <c r="T582" i="11"/>
  <c r="V582" i="11"/>
  <c r="W582" i="11"/>
  <c r="R582" i="11"/>
  <c r="O760" i="11"/>
  <c r="Q760" i="11" s="1"/>
  <c r="T760" i="11" l="1"/>
  <c r="W760" i="11"/>
  <c r="V760" i="11"/>
  <c r="S760" i="11"/>
  <c r="R760" i="11"/>
  <c r="O468" i="11"/>
  <c r="Q468" i="11" s="1"/>
  <c r="V468" i="11" l="1"/>
  <c r="R468" i="11"/>
  <c r="T468" i="11"/>
  <c r="S468" i="11"/>
  <c r="W468" i="11"/>
  <c r="O677" i="11"/>
  <c r="Q677" i="11" s="1"/>
  <c r="W677" i="11" l="1"/>
  <c r="S677" i="11"/>
  <c r="V677" i="11"/>
  <c r="R677" i="11"/>
  <c r="T677" i="11"/>
  <c r="O533" i="11"/>
  <c r="Q533" i="11" s="1"/>
  <c r="S533" i="11" l="1"/>
  <c r="T533" i="11"/>
  <c r="R533" i="11"/>
  <c r="W533" i="11"/>
  <c r="V533" i="11"/>
  <c r="O191" i="11"/>
  <c r="Q191" i="11" s="1"/>
  <c r="S191" i="11" l="1"/>
  <c r="R191" i="11"/>
  <c r="T191" i="11"/>
  <c r="W191" i="11"/>
  <c r="V191" i="11"/>
  <c r="O349" i="11"/>
  <c r="Q349" i="11" s="1"/>
  <c r="W349" i="11" l="1"/>
  <c r="V349" i="11"/>
  <c r="R349" i="11"/>
  <c r="S349" i="11"/>
  <c r="T349" i="11"/>
  <c r="O205" i="11"/>
  <c r="Q205" i="11" s="1"/>
  <c r="S205" i="11" l="1"/>
  <c r="W205" i="11"/>
  <c r="V205" i="11"/>
  <c r="T205" i="11"/>
  <c r="R205" i="11"/>
  <c r="O56" i="11"/>
  <c r="Q56" i="11" s="1"/>
  <c r="W56" i="11" l="1"/>
  <c r="R56" i="11"/>
  <c r="T56" i="11"/>
  <c r="S56" i="11"/>
  <c r="V56" i="11"/>
  <c r="O1247" i="11"/>
  <c r="Q1247" i="11" s="1"/>
  <c r="W1247" i="11" l="1"/>
  <c r="S1247" i="11"/>
  <c r="R1247" i="11"/>
  <c r="T1247" i="11"/>
  <c r="V1247" i="11"/>
  <c r="O1215" i="11"/>
  <c r="Q1215" i="11" s="1"/>
  <c r="R1215" i="11" l="1"/>
  <c r="W1215" i="11"/>
  <c r="V1215" i="11"/>
  <c r="S1215" i="11"/>
  <c r="T1215" i="11"/>
  <c r="O815" i="11"/>
  <c r="Q815" i="11" s="1"/>
  <c r="V815" i="11" l="1"/>
  <c r="R815" i="11"/>
  <c r="S815" i="11"/>
  <c r="W815" i="11"/>
  <c r="T815" i="11"/>
  <c r="O404" i="11"/>
  <c r="Q404" i="11" s="1"/>
  <c r="R404" i="11" l="1"/>
  <c r="S404" i="11"/>
  <c r="V404" i="11"/>
  <c r="T404" i="11"/>
  <c r="W404" i="11"/>
  <c r="O273" i="11"/>
  <c r="Q273" i="11" s="1"/>
  <c r="R273" i="11" l="1"/>
  <c r="T273" i="11"/>
  <c r="S273" i="11"/>
  <c r="W273" i="11"/>
  <c r="V273" i="11"/>
  <c r="O75" i="11"/>
  <c r="Q75" i="11" s="1"/>
  <c r="R75" i="11" l="1"/>
  <c r="V75" i="11"/>
  <c r="T75" i="11"/>
  <c r="W75" i="11"/>
  <c r="S75" i="11"/>
  <c r="O352" i="11"/>
  <c r="Q352" i="11" s="1"/>
  <c r="V352" i="11" l="1"/>
  <c r="W352" i="11"/>
  <c r="T352" i="11"/>
  <c r="S352" i="11"/>
  <c r="R352" i="11"/>
  <c r="O1356" i="11"/>
  <c r="Q1356" i="11" s="1"/>
  <c r="S1356" i="11" l="1"/>
  <c r="W1356" i="11"/>
  <c r="V1356" i="11"/>
  <c r="R1356" i="11"/>
  <c r="T1356" i="11"/>
  <c r="O916" i="11"/>
  <c r="Q916" i="11" s="1"/>
  <c r="W916" i="11" l="1"/>
  <c r="T916" i="11"/>
  <c r="S916" i="11"/>
  <c r="V916" i="11"/>
  <c r="R916" i="11"/>
  <c r="O480" i="11"/>
  <c r="Q480" i="11" s="1"/>
  <c r="T480" i="11" l="1"/>
  <c r="V480" i="11"/>
  <c r="S480" i="11"/>
  <c r="W480" i="11"/>
  <c r="R480" i="11"/>
  <c r="O1148" i="11"/>
  <c r="Q1148" i="11" s="1"/>
  <c r="T1148" i="11" l="1"/>
  <c r="S1148" i="11"/>
  <c r="V1148" i="11"/>
  <c r="W1148" i="11"/>
  <c r="R1148" i="11"/>
  <c r="O1250" i="11"/>
  <c r="Q1250" i="11" s="1"/>
  <c r="S1250" i="11" l="1"/>
  <c r="T1250" i="11"/>
  <c r="V1250" i="11"/>
  <c r="W1250" i="11"/>
  <c r="R1250" i="11"/>
  <c r="O64" i="11"/>
  <c r="Q64" i="11" s="1"/>
  <c r="W64" i="11" l="1"/>
  <c r="R64" i="11"/>
  <c r="T64" i="11"/>
  <c r="S64" i="11"/>
  <c r="V64" i="11"/>
  <c r="O1325" i="11"/>
  <c r="Q1325" i="11" s="1"/>
  <c r="T1325" i="11" l="1"/>
  <c r="V1325" i="11"/>
  <c r="R1325" i="11"/>
  <c r="W1325" i="11"/>
  <c r="S1325" i="11"/>
  <c r="O369" i="11"/>
  <c r="Q369" i="11" s="1"/>
  <c r="W369" i="11" l="1"/>
  <c r="V369" i="11"/>
  <c r="S369" i="11"/>
  <c r="R369" i="11"/>
  <c r="T369" i="11"/>
  <c r="O1070" i="11"/>
  <c r="Q1070" i="11" s="1"/>
  <c r="R1070" i="11" l="1"/>
  <c r="W1070" i="11"/>
  <c r="V1070" i="11"/>
  <c r="S1070" i="11"/>
  <c r="T1070" i="11"/>
  <c r="O163" i="11"/>
  <c r="Q163" i="11" s="1"/>
  <c r="S163" i="11" l="1"/>
  <c r="W163" i="11"/>
  <c r="R163" i="11"/>
  <c r="T163" i="11"/>
  <c r="V163" i="11"/>
  <c r="O678" i="11"/>
  <c r="Q678" i="11" s="1"/>
  <c r="V678" i="11" l="1"/>
  <c r="T678" i="11"/>
  <c r="W678" i="11"/>
  <c r="S678" i="11"/>
  <c r="R678" i="11"/>
  <c r="O1378" i="11"/>
  <c r="Q1378" i="11" s="1"/>
  <c r="V1378" i="11" l="1"/>
  <c r="T1378" i="11"/>
  <c r="S1378" i="11"/>
  <c r="W1378" i="11"/>
  <c r="R1378" i="11"/>
  <c r="O1030" i="11"/>
  <c r="Q1030" i="11" s="1"/>
  <c r="S1030" i="11" l="1"/>
  <c r="W1030" i="11"/>
  <c r="T1030" i="11"/>
  <c r="R1030" i="11"/>
  <c r="V1030" i="11"/>
  <c r="O49" i="11"/>
  <c r="Q49" i="11" s="1"/>
  <c r="S49" i="11" l="1"/>
  <c r="R49" i="11"/>
  <c r="V49" i="11"/>
  <c r="W49" i="11"/>
  <c r="T49" i="11"/>
  <c r="O586" i="11"/>
  <c r="Q586" i="11" s="1"/>
  <c r="T586" i="11" l="1"/>
  <c r="W586" i="11"/>
  <c r="S586" i="11"/>
  <c r="V586" i="11"/>
  <c r="R586" i="11"/>
  <c r="O707" i="11"/>
  <c r="Q707" i="11" s="1"/>
  <c r="W707" i="11" l="1"/>
  <c r="S707" i="11"/>
  <c r="V707" i="11"/>
  <c r="T707" i="11"/>
  <c r="R707" i="11"/>
  <c r="O226" i="11"/>
  <c r="Q226" i="11" s="1"/>
  <c r="T226" i="11" l="1"/>
  <c r="W226" i="11"/>
  <c r="V226" i="11"/>
  <c r="R226" i="11"/>
  <c r="S226" i="11"/>
  <c r="O1118" i="11"/>
  <c r="Q1118" i="11" s="1"/>
  <c r="W1118" i="11" l="1"/>
  <c r="S1118" i="11"/>
  <c r="R1118" i="11"/>
  <c r="V1118" i="11"/>
  <c r="T1118" i="11"/>
  <c r="O976" i="11"/>
  <c r="Q976" i="11" s="1"/>
  <c r="T976" i="11" l="1"/>
  <c r="W976" i="11"/>
  <c r="R976" i="11"/>
  <c r="S976" i="11"/>
  <c r="V976" i="11"/>
  <c r="O199" i="11"/>
  <c r="Q199" i="11" s="1"/>
  <c r="R199" i="11" l="1"/>
  <c r="S199" i="11"/>
  <c r="W199" i="11"/>
  <c r="V199" i="11"/>
  <c r="T199" i="11"/>
  <c r="O200" i="11"/>
  <c r="Q200" i="11" s="1"/>
  <c r="W200" i="11" l="1"/>
  <c r="T200" i="11"/>
  <c r="R200" i="11"/>
  <c r="V200" i="11"/>
  <c r="S200" i="11"/>
  <c r="O1017" i="11"/>
  <c r="Q1017" i="11" s="1"/>
  <c r="V1017" i="11" l="1"/>
  <c r="W1017" i="11"/>
  <c r="R1017" i="11"/>
  <c r="T1017" i="11"/>
  <c r="S1017" i="11"/>
  <c r="O1264" i="11"/>
  <c r="Q1264" i="11" s="1"/>
  <c r="V1264" i="11" l="1"/>
  <c r="T1264" i="11"/>
  <c r="S1264" i="11"/>
  <c r="R1264" i="11"/>
  <c r="W1264" i="11"/>
  <c r="O101" i="11"/>
  <c r="Q101" i="11" s="1"/>
  <c r="S101" i="11" l="1"/>
  <c r="T101" i="11"/>
  <c r="R101" i="11"/>
  <c r="W101" i="11"/>
  <c r="V101" i="11"/>
  <c r="O512" i="11"/>
  <c r="Q512" i="11" s="1"/>
  <c r="V512" i="11" l="1"/>
  <c r="S512" i="11"/>
  <c r="T512" i="11"/>
  <c r="W512" i="11"/>
  <c r="R512" i="11"/>
  <c r="O1219" i="11"/>
  <c r="Q1219" i="11" s="1"/>
  <c r="T1219" i="11" l="1"/>
  <c r="W1219" i="11"/>
  <c r="V1219" i="11"/>
  <c r="R1219" i="11"/>
  <c r="S1219" i="11"/>
  <c r="O894" i="11"/>
  <c r="Q894" i="11" s="1"/>
  <c r="R894" i="11" l="1"/>
  <c r="S894" i="11"/>
  <c r="V894" i="11"/>
  <c r="W894" i="11"/>
  <c r="T894" i="11"/>
  <c r="O1503" i="11"/>
  <c r="Q1503" i="11" s="1"/>
  <c r="R1503" i="11" l="1"/>
  <c r="T1503" i="11"/>
  <c r="W1503" i="11"/>
  <c r="V1503" i="11"/>
  <c r="S1503" i="11"/>
  <c r="O706" i="11"/>
  <c r="Q706" i="11" s="1"/>
  <c r="T706" i="11" l="1"/>
  <c r="W706" i="11"/>
  <c r="R706" i="11"/>
  <c r="S706" i="11"/>
  <c r="V706" i="11"/>
  <c r="O1096" i="11"/>
  <c r="Q1096" i="11" s="1"/>
  <c r="T1096" i="11" l="1"/>
  <c r="W1096" i="11"/>
  <c r="R1096" i="11"/>
  <c r="V1096" i="11"/>
  <c r="S1096" i="11"/>
  <c r="O1412" i="11"/>
  <c r="Q1412" i="11" s="1"/>
  <c r="R1412" i="11" l="1"/>
  <c r="S1412" i="11"/>
  <c r="V1412" i="11"/>
  <c r="T1412" i="11"/>
  <c r="W1412" i="11"/>
  <c r="O307" i="11"/>
  <c r="Q307" i="11" s="1"/>
  <c r="R307" i="11" l="1"/>
  <c r="T307" i="11"/>
  <c r="W307" i="11"/>
  <c r="S307" i="11"/>
  <c r="V307" i="11"/>
  <c r="O911" i="11"/>
  <c r="Q911" i="11" s="1"/>
  <c r="S911" i="11" l="1"/>
  <c r="T911" i="11"/>
  <c r="W911" i="11"/>
  <c r="V911" i="11"/>
  <c r="R911" i="11"/>
  <c r="O111" i="11"/>
  <c r="Q111" i="11" s="1"/>
  <c r="T111" i="11" l="1"/>
  <c r="V111" i="11"/>
  <c r="R111" i="11"/>
  <c r="S111" i="11"/>
  <c r="W111" i="11"/>
  <c r="O1120" i="11"/>
  <c r="Q1120" i="11" s="1"/>
  <c r="W1120" i="11" l="1"/>
  <c r="T1120" i="11"/>
  <c r="S1120" i="11"/>
  <c r="V1120" i="11"/>
  <c r="R1120" i="11"/>
  <c r="O583" i="11"/>
  <c r="Q583" i="11" s="1"/>
  <c r="T583" i="11" l="1"/>
  <c r="W583" i="11"/>
  <c r="R583" i="11"/>
  <c r="V583" i="11"/>
  <c r="S583" i="11"/>
  <c r="O872" i="11"/>
  <c r="Q872" i="11" s="1"/>
  <c r="S872" i="11" l="1"/>
  <c r="V872" i="11"/>
  <c r="T872" i="11"/>
  <c r="W872" i="11"/>
  <c r="R872" i="11"/>
  <c r="O891" i="11"/>
  <c r="Q891" i="11" s="1"/>
  <c r="R891" i="11" l="1"/>
  <c r="S891" i="11"/>
  <c r="W891" i="11"/>
  <c r="T891" i="11"/>
  <c r="V891" i="11"/>
  <c r="O1183" i="11"/>
  <c r="Q1183" i="11" s="1"/>
  <c r="V1183" i="11" l="1"/>
  <c r="R1183" i="11"/>
  <c r="T1183" i="11"/>
  <c r="S1183" i="11"/>
  <c r="W1183" i="11"/>
  <c r="O401" i="11"/>
  <c r="Q401" i="11" s="1"/>
  <c r="S401" i="11" l="1"/>
  <c r="R401" i="11"/>
  <c r="W401" i="11"/>
  <c r="V401" i="11"/>
  <c r="T401" i="11"/>
  <c r="O437" i="11"/>
  <c r="Q437" i="11" s="1"/>
  <c r="W437" i="11" l="1"/>
  <c r="R437" i="11"/>
  <c r="S437" i="11"/>
  <c r="V437" i="11"/>
  <c r="T437" i="11"/>
  <c r="O208" i="11"/>
  <c r="Q208" i="11" s="1"/>
  <c r="S208" i="11" l="1"/>
  <c r="R208" i="11"/>
  <c r="V208" i="11"/>
  <c r="W208" i="11"/>
  <c r="T208" i="11"/>
  <c r="O449" i="11"/>
  <c r="Q449" i="11" s="1"/>
  <c r="R449" i="11" l="1"/>
  <c r="T449" i="11"/>
  <c r="W449" i="11"/>
  <c r="S449" i="11"/>
  <c r="V449" i="11"/>
  <c r="O513" i="11"/>
  <c r="Q513" i="11" s="1"/>
  <c r="R513" i="11" l="1"/>
  <c r="W513" i="11"/>
  <c r="S513" i="11"/>
  <c r="T513" i="11"/>
  <c r="V513" i="11"/>
  <c r="O287" i="11"/>
  <c r="Q287" i="11" s="1"/>
  <c r="T287" i="11" l="1"/>
  <c r="W287" i="11"/>
  <c r="R287" i="11"/>
  <c r="S287" i="11"/>
  <c r="V287" i="11"/>
  <c r="O702" i="11"/>
  <c r="Q702" i="11" s="1"/>
  <c r="W702" i="11" l="1"/>
  <c r="T702" i="11"/>
  <c r="V702" i="11"/>
  <c r="R702" i="11"/>
  <c r="S702" i="11"/>
  <c r="O1312" i="11"/>
  <c r="Q1312" i="11" s="1"/>
  <c r="T1312" i="11" l="1"/>
  <c r="R1312" i="11"/>
  <c r="W1312" i="11"/>
  <c r="V1312" i="11"/>
  <c r="S1312" i="11"/>
  <c r="O1126" i="11"/>
  <c r="Q1126" i="11" s="1"/>
  <c r="T1126" i="11" l="1"/>
  <c r="W1126" i="11"/>
  <c r="S1126" i="11"/>
  <c r="V1126" i="11"/>
  <c r="R1126" i="11"/>
  <c r="O1470" i="11"/>
  <c r="Q1470" i="11" s="1"/>
  <c r="T1470" i="11" l="1"/>
  <c r="S1470" i="11"/>
  <c r="V1470" i="11"/>
  <c r="W1470" i="11"/>
  <c r="R1470" i="11"/>
  <c r="O816" i="11"/>
  <c r="Q816" i="11" s="1"/>
  <c r="W816" i="11" l="1"/>
  <c r="R816" i="11"/>
  <c r="S816" i="11"/>
  <c r="V816" i="11"/>
  <c r="T816" i="11"/>
  <c r="O726" i="11"/>
  <c r="Q726" i="11" s="1"/>
  <c r="T726" i="11" l="1"/>
  <c r="W726" i="11"/>
  <c r="V726" i="11"/>
  <c r="S726" i="11"/>
  <c r="R726" i="11"/>
  <c r="O1032" i="11"/>
  <c r="Q1032" i="11" s="1"/>
  <c r="V1032" i="11" l="1"/>
  <c r="W1032" i="11"/>
  <c r="R1032" i="11"/>
  <c r="S1032" i="11"/>
  <c r="T1032" i="11"/>
  <c r="O1284" i="11"/>
  <c r="Q1284" i="11" s="1"/>
  <c r="S1284" i="11" l="1"/>
  <c r="W1284" i="11"/>
  <c r="V1284" i="11"/>
  <c r="R1284" i="11"/>
  <c r="T1284" i="11"/>
  <c r="O651" i="11"/>
  <c r="Q651" i="11" s="1"/>
  <c r="T651" i="11" l="1"/>
  <c r="S651" i="11"/>
  <c r="V651" i="11"/>
  <c r="R651" i="11"/>
  <c r="W651" i="11"/>
  <c r="O1399" i="11"/>
  <c r="Q1399" i="11" s="1"/>
  <c r="W1399" i="11" l="1"/>
  <c r="V1399" i="11"/>
  <c r="T1399" i="11"/>
  <c r="S1399" i="11"/>
  <c r="R1399" i="11"/>
  <c r="O289" i="11"/>
  <c r="Q289" i="11" s="1"/>
  <c r="V289" i="11" l="1"/>
  <c r="W289" i="11"/>
  <c r="S289" i="11"/>
  <c r="R289" i="11"/>
  <c r="T289" i="11"/>
  <c r="O1073" i="11"/>
  <c r="Q1073" i="11" s="1"/>
  <c r="W1073" i="11" l="1"/>
  <c r="S1073" i="11"/>
  <c r="V1073" i="11"/>
  <c r="T1073" i="11"/>
  <c r="R1073" i="11"/>
  <c r="O1269" i="11"/>
  <c r="Q1269" i="11" s="1"/>
  <c r="T1269" i="11" l="1"/>
  <c r="W1269" i="11"/>
  <c r="S1269" i="11"/>
  <c r="R1269" i="11"/>
  <c r="V1269" i="11"/>
  <c r="O1256" i="11"/>
  <c r="Q1256" i="11" s="1"/>
  <c r="R1256" i="11" l="1"/>
  <c r="S1256" i="11"/>
  <c r="V1256" i="11"/>
  <c r="W1256" i="11"/>
  <c r="T1256" i="11"/>
  <c r="O1167" i="11"/>
  <c r="Q1167" i="11" s="1"/>
  <c r="V1167" i="11" l="1"/>
  <c r="W1167" i="11"/>
  <c r="T1167" i="11"/>
  <c r="S1167" i="11"/>
  <c r="R1167" i="11"/>
  <c r="O596" i="11"/>
  <c r="Q596" i="11" s="1"/>
  <c r="T596" i="11" l="1"/>
  <c r="W596" i="11"/>
  <c r="R596" i="11"/>
  <c r="V596" i="11"/>
  <c r="S596" i="11"/>
  <c r="O234" i="11"/>
  <c r="Q234" i="11" s="1"/>
  <c r="S234" i="11" l="1"/>
  <c r="W234" i="11"/>
  <c r="R234" i="11"/>
  <c r="V234" i="11"/>
  <c r="T234" i="11"/>
  <c r="O675" i="11"/>
  <c r="Q675" i="11" s="1"/>
  <c r="T675" i="11" l="1"/>
  <c r="S675" i="11"/>
  <c r="V675" i="11"/>
  <c r="R675" i="11"/>
  <c r="W675" i="11"/>
  <c r="O1422" i="11"/>
  <c r="Q1422" i="11" s="1"/>
  <c r="T1422" i="11" l="1"/>
  <c r="R1422" i="11"/>
  <c r="W1422" i="11"/>
  <c r="V1422" i="11"/>
  <c r="S1422" i="11"/>
  <c r="O432" i="11"/>
  <c r="Q432" i="11" s="1"/>
  <c r="T432" i="11" l="1"/>
  <c r="W432" i="11"/>
  <c r="R432" i="11"/>
  <c r="S432" i="11"/>
  <c r="V432" i="11"/>
  <c r="O1331" i="11"/>
  <c r="Q1331" i="11" s="1"/>
  <c r="T1331" i="11" l="1"/>
  <c r="V1331" i="11"/>
  <c r="W1331" i="11"/>
  <c r="R1331" i="11"/>
  <c r="S1331" i="11"/>
  <c r="O1383" i="11"/>
  <c r="Q1383" i="11" s="1"/>
  <c r="R1383" i="11" l="1"/>
  <c r="W1383" i="11"/>
  <c r="T1383" i="11"/>
  <c r="S1383" i="11"/>
  <c r="V1383" i="11"/>
  <c r="O1199" i="11"/>
  <c r="Q1199" i="11" s="1"/>
  <c r="R1199" i="11" l="1"/>
  <c r="S1199" i="11"/>
  <c r="T1199" i="11"/>
  <c r="W1199" i="11"/>
  <c r="V1199" i="11"/>
  <c r="O691" i="11"/>
  <c r="Q691" i="11" s="1"/>
  <c r="R691" i="11" l="1"/>
  <c r="W691" i="11"/>
  <c r="S691" i="11"/>
  <c r="V691" i="11"/>
  <c r="T691" i="11"/>
  <c r="O303" i="11"/>
  <c r="Q303" i="11" s="1"/>
  <c r="W303" i="11" l="1"/>
  <c r="T303" i="11"/>
  <c r="V303" i="11"/>
  <c r="S303" i="11"/>
  <c r="R303" i="11"/>
  <c r="O890" i="11"/>
  <c r="Q890" i="11" s="1"/>
  <c r="V890" i="11" l="1"/>
  <c r="T890" i="11"/>
  <c r="W890" i="11"/>
  <c r="S890" i="11"/>
  <c r="R890" i="11"/>
  <c r="O908" i="11"/>
  <c r="Q908" i="11" s="1"/>
  <c r="T908" i="11" l="1"/>
  <c r="V908" i="11"/>
  <c r="W908" i="11"/>
  <c r="S908" i="11"/>
  <c r="R908" i="11"/>
  <c r="O1376" i="11"/>
  <c r="Q1376" i="11" s="1"/>
  <c r="V1376" i="11" l="1"/>
  <c r="W1376" i="11"/>
  <c r="T1376" i="11"/>
  <c r="R1376" i="11"/>
  <c r="S1376" i="11"/>
  <c r="O471" i="11"/>
  <c r="Q471" i="11" s="1"/>
  <c r="R471" i="11" l="1"/>
  <c r="S471" i="11"/>
  <c r="T471" i="11"/>
  <c r="W471" i="11"/>
  <c r="V471" i="11"/>
  <c r="O918" i="11"/>
  <c r="Q918" i="11" s="1"/>
  <c r="W918" i="11" l="1"/>
  <c r="T918" i="11"/>
  <c r="R918" i="11"/>
  <c r="V918" i="11"/>
  <c r="S918" i="11"/>
  <c r="O132" i="11"/>
  <c r="Q132" i="11" s="1"/>
  <c r="T132" i="11" l="1"/>
  <c r="V132" i="11"/>
  <c r="R132" i="11"/>
  <c r="S132" i="11"/>
  <c r="W132" i="11"/>
  <c r="O1154" i="11"/>
  <c r="Q1154" i="11" s="1"/>
  <c r="T1154" i="11" l="1"/>
  <c r="V1154" i="11"/>
  <c r="R1154" i="11"/>
  <c r="W1154" i="11"/>
  <c r="S1154" i="11"/>
  <c r="O116" i="11"/>
  <c r="Q116" i="11" s="1"/>
  <c r="W116" i="11" l="1"/>
  <c r="V116" i="11"/>
  <c r="T116" i="11"/>
  <c r="S116" i="11"/>
  <c r="R116" i="11"/>
  <c r="O548" i="11"/>
  <c r="Q548" i="11" s="1"/>
  <c r="W548" i="11" l="1"/>
  <c r="R548" i="11"/>
  <c r="S548" i="11"/>
  <c r="T548" i="11"/>
  <c r="V548" i="11"/>
  <c r="O1105" i="11"/>
  <c r="Q1105" i="11" s="1"/>
  <c r="S1105" i="11" l="1"/>
  <c r="T1105" i="11"/>
  <c r="V1105" i="11"/>
  <c r="W1105" i="11"/>
  <c r="R1105" i="11"/>
  <c r="O1504" i="11"/>
  <c r="Q1504" i="11" s="1"/>
  <c r="W1504" i="11" l="1"/>
  <c r="T1504" i="11"/>
  <c r="S1504" i="11"/>
  <c r="V1504" i="11"/>
  <c r="R1504" i="11"/>
  <c r="O1246" i="11"/>
  <c r="Q1246" i="11" s="1"/>
  <c r="R1246" i="11" l="1"/>
  <c r="W1246" i="11"/>
  <c r="T1246" i="11"/>
  <c r="S1246" i="11"/>
  <c r="V1246" i="11"/>
  <c r="O424" i="11"/>
  <c r="Q424" i="11" s="1"/>
  <c r="S424" i="11" l="1"/>
  <c r="T424" i="11"/>
  <c r="R424" i="11"/>
  <c r="V424" i="11"/>
  <c r="W424" i="11"/>
  <c r="O380" i="11"/>
  <c r="Q380" i="11" s="1"/>
  <c r="S380" i="11" l="1"/>
  <c r="W380" i="11"/>
  <c r="R380" i="11"/>
  <c r="T380" i="11"/>
  <c r="V380" i="11"/>
  <c r="O146" i="11"/>
  <c r="Q146" i="11" s="1"/>
  <c r="S146" i="11" l="1"/>
  <c r="R146" i="11"/>
  <c r="V146" i="11"/>
  <c r="W146" i="11"/>
  <c r="T146" i="11"/>
  <c r="O942" i="11"/>
  <c r="Q942" i="11" s="1"/>
  <c r="R942" i="11" l="1"/>
  <c r="W942" i="11"/>
  <c r="S942" i="11"/>
  <c r="V942" i="11"/>
  <c r="T942" i="11"/>
  <c r="O1164" i="11"/>
  <c r="Q1164" i="11" s="1"/>
  <c r="W1164" i="11" l="1"/>
  <c r="S1164" i="11"/>
  <c r="R1164" i="11"/>
  <c r="V1164" i="11"/>
  <c r="T1164" i="11"/>
  <c r="O1368" i="11"/>
  <c r="Q1368" i="11" s="1"/>
  <c r="R1368" i="11" l="1"/>
  <c r="W1368" i="11"/>
  <c r="T1368" i="11"/>
  <c r="V1368" i="11"/>
  <c r="S1368" i="11"/>
  <c r="O13" i="11"/>
  <c r="Q13" i="11" s="1"/>
  <c r="S13" i="11" l="1"/>
  <c r="V13" i="11"/>
  <c r="T13" i="11"/>
  <c r="W13" i="11"/>
  <c r="R13" i="11"/>
  <c r="O1006" i="11"/>
  <c r="Q1006" i="11" s="1"/>
  <c r="T1006" i="11" l="1"/>
  <c r="R1006" i="11"/>
  <c r="V1006" i="11"/>
  <c r="W1006" i="11"/>
  <c r="S1006" i="11"/>
  <c r="O264" i="11"/>
  <c r="Q264" i="11" s="1"/>
  <c r="R264" i="11" l="1"/>
  <c r="W264" i="11"/>
  <c r="S264" i="11"/>
  <c r="T264" i="11"/>
  <c r="V264" i="11"/>
  <c r="O1419" i="11"/>
  <c r="Q1419" i="11" s="1"/>
  <c r="W1419" i="11" l="1"/>
  <c r="T1419" i="11"/>
  <c r="V1419" i="11"/>
  <c r="S1419" i="11"/>
  <c r="R1419" i="11"/>
  <c r="O841" i="11"/>
  <c r="Q841" i="11" s="1"/>
  <c r="W841" i="11" l="1"/>
  <c r="T841" i="11"/>
  <c r="V841" i="11"/>
  <c r="R841" i="11"/>
  <c r="S841" i="11"/>
  <c r="O1060" i="11"/>
  <c r="Q1060" i="11" s="1"/>
  <c r="R1060" i="11" l="1"/>
  <c r="V1060" i="11"/>
  <c r="W1060" i="11"/>
  <c r="T1060" i="11"/>
  <c r="S1060" i="11"/>
  <c r="O1232" i="11"/>
  <c r="Q1232" i="11" s="1"/>
  <c r="W1232" i="11" l="1"/>
  <c r="S1232" i="11"/>
  <c r="V1232" i="11"/>
  <c r="R1232" i="11"/>
  <c r="T1232" i="11"/>
  <c r="O775" i="11"/>
  <c r="Q775" i="11" s="1"/>
  <c r="R775" i="11" l="1"/>
  <c r="T775" i="11"/>
  <c r="V775" i="11"/>
  <c r="S775" i="11"/>
  <c r="W775" i="11"/>
  <c r="O1414" i="11"/>
  <c r="Q1414" i="11" s="1"/>
  <c r="S1414" i="11" l="1"/>
  <c r="R1414" i="11"/>
  <c r="T1414" i="11"/>
  <c r="V1414" i="11"/>
  <c r="W1414" i="11"/>
  <c r="O842" i="11"/>
  <c r="Q842" i="11" s="1"/>
  <c r="R842" i="11" l="1"/>
  <c r="T842" i="11"/>
  <c r="W842" i="11"/>
  <c r="V842" i="11"/>
  <c r="S842" i="11"/>
  <c r="O1023" i="11"/>
  <c r="Q1023" i="11" s="1"/>
  <c r="S1023" i="11" l="1"/>
  <c r="W1023" i="11"/>
  <c r="R1023" i="11"/>
  <c r="V1023" i="11"/>
  <c r="T1023" i="11"/>
  <c r="O766" i="11"/>
  <c r="Q766" i="11" s="1"/>
  <c r="V766" i="11" l="1"/>
  <c r="R766" i="11"/>
  <c r="W766" i="11"/>
  <c r="T766" i="11"/>
  <c r="S766" i="11"/>
  <c r="O565" i="11"/>
  <c r="Q565" i="11" s="1"/>
  <c r="V565" i="11" l="1"/>
  <c r="W565" i="11"/>
  <c r="R565" i="11"/>
  <c r="S565" i="11"/>
  <c r="T565" i="11"/>
  <c r="O299" i="11"/>
  <c r="Q299" i="11" s="1"/>
  <c r="R299" i="11" l="1"/>
  <c r="V299" i="11"/>
  <c r="W299" i="11"/>
  <c r="S299" i="11"/>
  <c r="T299" i="11"/>
  <c r="O572" i="11"/>
  <c r="Q572" i="11" s="1"/>
  <c r="T572" i="11" l="1"/>
  <c r="R572" i="11"/>
  <c r="S572" i="11"/>
  <c r="V572" i="11"/>
  <c r="W572" i="11"/>
  <c r="O969" i="11"/>
  <c r="Q969" i="11" s="1"/>
  <c r="T969" i="11" l="1"/>
  <c r="S969" i="11"/>
  <c r="R969" i="11"/>
  <c r="W969" i="11"/>
  <c r="V969" i="11"/>
  <c r="O1500" i="11"/>
  <c r="Q1500" i="11" s="1"/>
  <c r="W1500" i="11" l="1"/>
  <c r="S1500" i="11"/>
  <c r="R1500" i="11"/>
  <c r="V1500" i="11"/>
  <c r="T1500" i="11"/>
  <c r="O253" i="11"/>
  <c r="Q253" i="11" s="1"/>
  <c r="R253" i="11" l="1"/>
  <c r="S253" i="11"/>
  <c r="T253" i="11"/>
  <c r="W253" i="11"/>
  <c r="V253" i="11"/>
  <c r="O932" i="11"/>
  <c r="Q932" i="11" s="1"/>
  <c r="S932" i="11" l="1"/>
  <c r="T932" i="11"/>
  <c r="R932" i="11"/>
  <c r="W932" i="11"/>
  <c r="V932" i="11"/>
  <c r="O18" i="11"/>
  <c r="Q18" i="11" s="1"/>
  <c r="T18" i="11" l="1"/>
  <c r="W18" i="11"/>
  <c r="S18" i="11"/>
  <c r="V18" i="11"/>
  <c r="R18" i="11"/>
  <c r="O696" i="11"/>
  <c r="Q696" i="11" s="1"/>
  <c r="R696" i="11" l="1"/>
  <c r="W696" i="11"/>
  <c r="T696" i="11"/>
  <c r="V696" i="11"/>
  <c r="S696" i="11"/>
  <c r="O140" i="11"/>
  <c r="Q140" i="11" s="1"/>
  <c r="R140" i="11" l="1"/>
  <c r="V140" i="11"/>
  <c r="W140" i="11"/>
  <c r="S140" i="11"/>
  <c r="T140" i="11"/>
  <c r="O1334" i="11"/>
  <c r="Q1334" i="11" s="1"/>
  <c r="R1334" i="11" l="1"/>
  <c r="T1334" i="11"/>
  <c r="W1334" i="11"/>
  <c r="V1334" i="11"/>
  <c r="S1334" i="11"/>
  <c r="O1233" i="11"/>
  <c r="Q1233" i="11" s="1"/>
  <c r="R1233" i="11" l="1"/>
  <c r="S1233" i="11"/>
  <c r="W1233" i="11"/>
  <c r="V1233" i="11"/>
  <c r="T1233" i="11"/>
  <c r="O278" i="11"/>
  <c r="Q278" i="11" s="1"/>
  <c r="R278" i="11" l="1"/>
  <c r="S278" i="11"/>
  <c r="V278" i="11"/>
  <c r="T278" i="11"/>
  <c r="W278" i="11"/>
  <c r="O461" i="11"/>
  <c r="Q461" i="11" s="1"/>
  <c r="V461" i="11" l="1"/>
  <c r="S461" i="11"/>
  <c r="R461" i="11"/>
  <c r="W461" i="11"/>
  <c r="T461" i="11"/>
  <c r="O1369" i="11"/>
  <c r="Q1369" i="11" s="1"/>
  <c r="W1369" i="11" l="1"/>
  <c r="S1369" i="11"/>
  <c r="V1369" i="11"/>
  <c r="R1369" i="11"/>
  <c r="T1369" i="11"/>
  <c r="O840" i="11"/>
  <c r="Q840" i="11" s="1"/>
  <c r="T840" i="11" l="1"/>
  <c r="W840" i="11"/>
  <c r="R840" i="11"/>
  <c r="V840" i="11"/>
  <c r="S840" i="11"/>
  <c r="O296" i="11"/>
  <c r="Q296" i="11" s="1"/>
  <c r="S296" i="11" l="1"/>
  <c r="W296" i="11"/>
  <c r="T296" i="11"/>
  <c r="V296" i="11"/>
  <c r="R296" i="11"/>
  <c r="O1468" i="11"/>
  <c r="Q1468" i="11" s="1"/>
  <c r="R1468" i="11" l="1"/>
  <c r="W1468" i="11"/>
  <c r="T1468" i="11"/>
  <c r="V1468" i="11"/>
  <c r="S1468" i="11"/>
  <c r="O398" i="11"/>
  <c r="Q398" i="11" s="1"/>
  <c r="S398" i="11" l="1"/>
  <c r="V398" i="11"/>
  <c r="R398" i="11"/>
  <c r="W398" i="11"/>
  <c r="T398" i="11"/>
  <c r="O231" i="11"/>
  <c r="Q231" i="11" s="1"/>
  <c r="S231" i="11" l="1"/>
  <c r="R231" i="11"/>
  <c r="W231" i="11"/>
  <c r="V231" i="11"/>
  <c r="T231" i="11"/>
  <c r="O904" i="11"/>
  <c r="Q904" i="11" s="1"/>
  <c r="T904" i="11" l="1"/>
  <c r="W904" i="11"/>
  <c r="S904" i="11"/>
  <c r="V904" i="11"/>
  <c r="R904" i="11"/>
  <c r="O1153" i="11"/>
  <c r="Q1153" i="11" s="1"/>
  <c r="V1153" i="11" l="1"/>
  <c r="W1153" i="11"/>
  <c r="T1153" i="11"/>
  <c r="R1153" i="11"/>
  <c r="S1153" i="11"/>
  <c r="O604" i="11"/>
  <c r="Q604" i="11" s="1"/>
  <c r="S604" i="11" l="1"/>
  <c r="V604" i="11"/>
  <c r="W604" i="11"/>
  <c r="T604" i="11"/>
  <c r="R604" i="11"/>
  <c r="O229" i="11"/>
  <c r="Q229" i="11" s="1"/>
  <c r="W229" i="11" l="1"/>
  <c r="S229" i="11"/>
  <c r="R229" i="11"/>
  <c r="T229" i="11"/>
  <c r="V229" i="11"/>
  <c r="O1418" i="11"/>
  <c r="Q1418" i="11" s="1"/>
  <c r="T1418" i="11" l="1"/>
  <c r="W1418" i="11"/>
  <c r="S1418" i="11"/>
  <c r="V1418" i="11"/>
  <c r="R1418" i="11"/>
  <c r="O1273" i="11"/>
  <c r="Q1273" i="11" s="1"/>
  <c r="V1273" i="11" l="1"/>
  <c r="R1273" i="11"/>
  <c r="T1273" i="11"/>
  <c r="S1273" i="11"/>
  <c r="W1273" i="11"/>
  <c r="O1316" i="11"/>
  <c r="Q1316" i="11" s="1"/>
  <c r="R1316" i="11" l="1"/>
  <c r="S1316" i="11"/>
  <c r="V1316" i="11"/>
  <c r="T1316" i="11"/>
  <c r="W1316" i="11"/>
  <c r="O881" i="11"/>
  <c r="Q881" i="11" s="1"/>
  <c r="S881" i="11" l="1"/>
  <c r="V881" i="11"/>
  <c r="R881" i="11"/>
  <c r="W881" i="11"/>
  <c r="T881" i="11"/>
  <c r="O989" i="11"/>
  <c r="Q989" i="11" s="1"/>
  <c r="S989" i="11" l="1"/>
  <c r="V989" i="11"/>
  <c r="W989" i="11"/>
  <c r="T989" i="11"/>
  <c r="R989" i="11"/>
  <c r="O656" i="11"/>
  <c r="Q656" i="11" s="1"/>
  <c r="T656" i="11" l="1"/>
  <c r="V656" i="11"/>
  <c r="W656" i="11"/>
  <c r="S656" i="11"/>
  <c r="R656" i="11"/>
  <c r="O311" i="11"/>
  <c r="Q311" i="11" s="1"/>
  <c r="T311" i="11" l="1"/>
  <c r="S311" i="11"/>
  <c r="W311" i="11"/>
  <c r="V311" i="11"/>
  <c r="R311" i="11"/>
  <c r="O499" i="11"/>
  <c r="Q499" i="11" s="1"/>
  <c r="T499" i="11" l="1"/>
  <c r="S499" i="11"/>
  <c r="R499" i="11"/>
  <c r="V499" i="11"/>
  <c r="W499" i="11"/>
  <c r="O276" i="11"/>
  <c r="Q276" i="11" s="1"/>
  <c r="R276" i="11" l="1"/>
  <c r="S276" i="11"/>
  <c r="T276" i="11"/>
  <c r="W276" i="11"/>
  <c r="V276" i="11"/>
  <c r="O48" i="11"/>
  <c r="Q48" i="11" s="1"/>
  <c r="T48" i="11" l="1"/>
  <c r="S48" i="11"/>
  <c r="W48" i="11"/>
  <c r="V48" i="11"/>
  <c r="R48" i="11"/>
  <c r="O862" i="11"/>
  <c r="Q862" i="11" s="1"/>
  <c r="T862" i="11" l="1"/>
  <c r="V862" i="11"/>
  <c r="R862" i="11"/>
  <c r="S862" i="11"/>
  <c r="W862" i="11"/>
  <c r="O477" i="11"/>
  <c r="Q477" i="11" s="1"/>
  <c r="T477" i="11" l="1"/>
  <c r="W477" i="11"/>
  <c r="V477" i="11"/>
  <c r="S477" i="11"/>
  <c r="R477" i="11"/>
  <c r="O88" i="11"/>
  <c r="Q88" i="11" s="1"/>
  <c r="S88" i="11" l="1"/>
  <c r="V88" i="11"/>
  <c r="T88" i="11"/>
  <c r="W88" i="11"/>
  <c r="R88" i="11"/>
  <c r="O1122" i="11"/>
  <c r="Q1122" i="11" s="1"/>
  <c r="R1122" i="11" l="1"/>
  <c r="W1122" i="11"/>
  <c r="V1122" i="11"/>
  <c r="S1122" i="11"/>
  <c r="T1122" i="11"/>
  <c r="O1166" i="11"/>
  <c r="Q1166" i="11" s="1"/>
  <c r="W1166" i="11" l="1"/>
  <c r="S1166" i="11"/>
  <c r="V1166" i="11"/>
  <c r="T1166" i="11"/>
  <c r="R1166" i="11"/>
  <c r="O1013" i="11"/>
  <c r="Q1013" i="11" s="1"/>
  <c r="S1013" i="11" l="1"/>
  <c r="T1013" i="11"/>
  <c r="V1013" i="11"/>
  <c r="R1013" i="11"/>
  <c r="W1013" i="11"/>
  <c r="O725" i="11"/>
  <c r="Q725" i="11" s="1"/>
  <c r="R725" i="11" l="1"/>
  <c r="W725" i="11"/>
  <c r="V725" i="11"/>
  <c r="S725" i="11"/>
  <c r="T725" i="11"/>
  <c r="O491" i="11"/>
  <c r="Q491" i="11" s="1"/>
  <c r="W491" i="11" l="1"/>
  <c r="R491" i="11"/>
  <c r="S491" i="11"/>
  <c r="V491" i="11"/>
  <c r="T491" i="11"/>
  <c r="O66" i="11"/>
  <c r="Q66" i="11" s="1"/>
  <c r="R66" i="11" l="1"/>
  <c r="W66" i="11"/>
  <c r="V66" i="11"/>
  <c r="S66" i="11"/>
  <c r="T66" i="11"/>
  <c r="O1494" i="11"/>
  <c r="Q1494" i="11" s="1"/>
  <c r="V1494" i="11" l="1"/>
  <c r="R1494" i="11"/>
  <c r="T1494" i="11"/>
  <c r="W1494" i="11"/>
  <c r="S1494" i="11"/>
  <c r="O1262" i="11"/>
  <c r="Q1262" i="11" s="1"/>
  <c r="V1262" i="11" l="1"/>
  <c r="W1262" i="11"/>
  <c r="S1262" i="11"/>
  <c r="R1262" i="11"/>
  <c r="T1262" i="11"/>
  <c r="O1139" i="11"/>
  <c r="Q1139" i="11" s="1"/>
  <c r="S1139" i="11" l="1"/>
  <c r="T1139" i="11"/>
  <c r="R1139" i="11"/>
  <c r="W1139" i="11"/>
  <c r="V1139" i="11"/>
  <c r="O616" i="11"/>
  <c r="Q616" i="11" s="1"/>
  <c r="T616" i="11" l="1"/>
  <c r="W616" i="11"/>
  <c r="R616" i="11"/>
  <c r="V616" i="11"/>
  <c r="S616" i="11"/>
  <c r="O617" i="11"/>
  <c r="Q617" i="11" s="1"/>
  <c r="W617" i="11" l="1"/>
  <c r="R617" i="11"/>
  <c r="S617" i="11"/>
  <c r="V617" i="11"/>
  <c r="T617" i="11"/>
  <c r="O250" i="11"/>
  <c r="Q250" i="11" s="1"/>
  <c r="T250" i="11" l="1"/>
  <c r="R250" i="11"/>
  <c r="V250" i="11"/>
  <c r="S250" i="11"/>
  <c r="W250" i="11"/>
  <c r="O1432" i="11"/>
  <c r="Q1432" i="11" s="1"/>
  <c r="R1432" i="11" l="1"/>
  <c r="T1432" i="11"/>
  <c r="W1432" i="11"/>
  <c r="S1432" i="11"/>
  <c r="V1432" i="11"/>
  <c r="O1455" i="11"/>
  <c r="Q1455" i="11" s="1"/>
  <c r="T1455" i="11" l="1"/>
  <c r="W1455" i="11"/>
  <c r="R1455" i="11"/>
  <c r="V1455" i="11"/>
  <c r="S1455" i="11"/>
  <c r="O695" i="11"/>
  <c r="Q695" i="11" s="1"/>
  <c r="W695" i="11" l="1"/>
  <c r="T695" i="11"/>
  <c r="R695" i="11"/>
  <c r="S695" i="11"/>
  <c r="V695" i="11"/>
  <c r="O1090" i="11"/>
  <c r="Q1090" i="11" s="1"/>
  <c r="T1090" i="11" l="1"/>
  <c r="R1090" i="11"/>
  <c r="V1090" i="11"/>
  <c r="W1090" i="11"/>
  <c r="S1090" i="11"/>
  <c r="O414" i="11"/>
  <c r="Q414" i="11" s="1"/>
  <c r="R414" i="11" l="1"/>
  <c r="T414" i="11"/>
  <c r="S414" i="11"/>
  <c r="V414" i="11"/>
  <c r="W414" i="11"/>
  <c r="O213" i="11"/>
  <c r="Q213" i="11" s="1"/>
  <c r="S213" i="11" l="1"/>
  <c r="W213" i="11"/>
  <c r="V213" i="11"/>
  <c r="R213" i="11"/>
  <c r="T213" i="11"/>
  <c r="O1236" i="11"/>
  <c r="Q1236" i="11" s="1"/>
  <c r="S1236" i="11" l="1"/>
  <c r="W1236" i="11"/>
  <c r="R1236" i="11"/>
  <c r="T1236" i="11"/>
  <c r="V1236" i="11"/>
  <c r="O566" i="11"/>
  <c r="Q566" i="11" s="1"/>
  <c r="W566" i="11" l="1"/>
  <c r="R566" i="11"/>
  <c r="V566" i="11"/>
  <c r="S566" i="11"/>
  <c r="T566" i="11"/>
  <c r="O1138" i="11"/>
  <c r="Q1138" i="11" s="1"/>
  <c r="R1138" i="11" l="1"/>
  <c r="T1138" i="11"/>
  <c r="W1138" i="11"/>
  <c r="S1138" i="11"/>
  <c r="V1138" i="11"/>
  <c r="O1257" i="11"/>
  <c r="Q1257" i="11" s="1"/>
  <c r="S1257" i="11" l="1"/>
  <c r="W1257" i="11"/>
  <c r="R1257" i="11"/>
  <c r="T1257" i="11"/>
  <c r="V1257" i="11"/>
  <c r="O1388" i="11"/>
  <c r="Q1388" i="11" s="1"/>
  <c r="W1388" i="11" l="1"/>
  <c r="T1388" i="11"/>
  <c r="S1388" i="11"/>
  <c r="V1388" i="11"/>
  <c r="R1388" i="11"/>
  <c r="O383" i="11"/>
  <c r="Q383" i="11" s="1"/>
  <c r="W383" i="11" l="1"/>
  <c r="V383" i="11"/>
  <c r="T383" i="11"/>
  <c r="S383" i="11"/>
  <c r="R383" i="11"/>
  <c r="O1110" i="11"/>
  <c r="Q1110" i="11" s="1"/>
  <c r="W1110" i="11" l="1"/>
  <c r="V1110" i="11"/>
  <c r="R1110" i="11"/>
  <c r="S1110" i="11"/>
  <c r="T1110" i="11"/>
  <c r="O808" i="11"/>
  <c r="Q808" i="11" s="1"/>
  <c r="T808" i="11" l="1"/>
  <c r="W808" i="11"/>
  <c r="V808" i="11"/>
  <c r="R808" i="11"/>
  <c r="S808" i="11"/>
  <c r="O1119" i="11"/>
  <c r="Q1119" i="11" s="1"/>
  <c r="R1119" i="11" l="1"/>
  <c r="W1119" i="11"/>
  <c r="V1119" i="11"/>
  <c r="S1119" i="11"/>
  <c r="T1119" i="11"/>
  <c r="O940" i="11"/>
  <c r="Q940" i="11" s="1"/>
  <c r="V940" i="11" l="1"/>
  <c r="S940" i="11"/>
  <c r="T940" i="11"/>
  <c r="W940" i="11"/>
  <c r="R940" i="11"/>
  <c r="O1024" i="11"/>
  <c r="Q1024" i="11" s="1"/>
  <c r="R1024" i="11" l="1"/>
  <c r="W1024" i="11"/>
  <c r="T1024" i="11"/>
  <c r="V1024" i="11"/>
  <c r="S1024" i="11"/>
  <c r="O356" i="11"/>
  <c r="Q356" i="11" s="1"/>
  <c r="S356" i="11" l="1"/>
  <c r="V356" i="11"/>
  <c r="T356" i="11"/>
  <c r="R356" i="11"/>
  <c r="W356" i="11"/>
  <c r="O709" i="11"/>
  <c r="Q709" i="11" s="1"/>
  <c r="W709" i="11" l="1"/>
  <c r="T709" i="11"/>
  <c r="R709" i="11"/>
  <c r="V709" i="11"/>
  <c r="S709" i="11"/>
  <c r="O408" i="11"/>
  <c r="Q408" i="11" s="1"/>
  <c r="V408" i="11" l="1"/>
  <c r="R408" i="11"/>
  <c r="S408" i="11"/>
  <c r="T408" i="11"/>
  <c r="W408" i="11"/>
  <c r="O661" i="11"/>
  <c r="Q661" i="11" s="1"/>
  <c r="R661" i="11" l="1"/>
  <c r="T661" i="11"/>
  <c r="V661" i="11"/>
  <c r="S661" i="11"/>
  <c r="W661" i="11"/>
  <c r="O517" i="11"/>
  <c r="Q517" i="11" s="1"/>
  <c r="R517" i="11" l="1"/>
  <c r="W517" i="11"/>
  <c r="V517" i="11"/>
  <c r="S517" i="11"/>
  <c r="T517" i="11"/>
  <c r="O268" i="11"/>
  <c r="Q268" i="11" s="1"/>
  <c r="R268" i="11" l="1"/>
  <c r="S268" i="11"/>
  <c r="V268" i="11"/>
  <c r="W268" i="11"/>
  <c r="T268" i="11"/>
  <c r="O285" i="11"/>
  <c r="Q285" i="11" s="1"/>
  <c r="V285" i="11" l="1"/>
  <c r="R285" i="11"/>
  <c r="T285" i="11"/>
  <c r="W285" i="11"/>
  <c r="S285" i="11"/>
  <c r="O139" i="11"/>
  <c r="Q139" i="11" s="1"/>
  <c r="R139" i="11" l="1"/>
  <c r="S139" i="11"/>
  <c r="T139" i="11"/>
  <c r="V139" i="11"/>
  <c r="W139" i="11"/>
  <c r="O159" i="11"/>
  <c r="Q159" i="11" s="1"/>
  <c r="S159" i="11" l="1"/>
  <c r="T159" i="11"/>
  <c r="W159" i="11"/>
  <c r="R159" i="11"/>
  <c r="V159" i="11"/>
  <c r="O738" i="11"/>
  <c r="Q738" i="11" s="1"/>
  <c r="R738" i="11" l="1"/>
  <c r="T738" i="11"/>
  <c r="V738" i="11"/>
  <c r="W738" i="11"/>
  <c r="S738" i="11"/>
  <c r="O446" i="11"/>
  <c r="Q446" i="11" s="1"/>
  <c r="T446" i="11" l="1"/>
  <c r="W446" i="11"/>
  <c r="R446" i="11"/>
  <c r="S446" i="11"/>
  <c r="V446" i="11"/>
  <c r="O148" i="11"/>
  <c r="Q148" i="11" s="1"/>
  <c r="W148" i="11" l="1"/>
  <c r="T148" i="11"/>
  <c r="S148" i="11"/>
  <c r="V148" i="11"/>
  <c r="R148" i="11"/>
  <c r="O1389" i="11"/>
  <c r="Q1389" i="11" s="1"/>
  <c r="V1389" i="11" l="1"/>
  <c r="S1389" i="11"/>
  <c r="T1389" i="11"/>
  <c r="R1389" i="11"/>
  <c r="W1389" i="11"/>
  <c r="O676" i="11"/>
  <c r="Q676" i="11" s="1"/>
  <c r="V676" i="11" l="1"/>
  <c r="W676" i="11"/>
  <c r="T676" i="11"/>
  <c r="R676" i="11"/>
  <c r="S676" i="11"/>
  <c r="O823" i="11"/>
  <c r="Q823" i="11" s="1"/>
  <c r="V823" i="11" l="1"/>
  <c r="W823" i="11"/>
  <c r="R823" i="11"/>
  <c r="T823" i="11"/>
  <c r="S823" i="11"/>
  <c r="O407" i="11"/>
  <c r="Q407" i="11" s="1"/>
  <c r="S407" i="11" l="1"/>
  <c r="W407" i="11"/>
  <c r="R407" i="11"/>
  <c r="V407" i="11"/>
  <c r="T407" i="11"/>
  <c r="O57" i="11"/>
  <c r="Q57" i="11" s="1"/>
  <c r="R57" i="11" l="1"/>
  <c r="W57" i="11"/>
  <c r="T57" i="11"/>
  <c r="V57" i="11"/>
  <c r="S57" i="11"/>
  <c r="O115" i="11"/>
  <c r="Q115" i="11" s="1"/>
  <c r="S115" i="11" l="1"/>
  <c r="R115" i="11"/>
  <c r="T115" i="11"/>
  <c r="W115" i="11"/>
  <c r="V115" i="11"/>
  <c r="O1293" i="11"/>
  <c r="Q1293" i="11" s="1"/>
  <c r="V1293" i="11" l="1"/>
  <c r="T1293" i="11"/>
  <c r="R1293" i="11"/>
  <c r="S1293" i="11"/>
  <c r="W1293" i="11"/>
  <c r="O1094" i="11"/>
  <c r="Q1094" i="11" s="1"/>
  <c r="V1094" i="11" l="1"/>
  <c r="R1094" i="11"/>
  <c r="S1094" i="11"/>
  <c r="T1094" i="11"/>
  <c r="W1094" i="11"/>
  <c r="O402" i="11"/>
  <c r="Q402" i="11" s="1"/>
  <c r="R402" i="11" l="1"/>
  <c r="V402" i="11"/>
  <c r="T402" i="11"/>
  <c r="S402" i="11"/>
  <c r="W402" i="11"/>
  <c r="O1425" i="11"/>
  <c r="Q1425" i="11" s="1"/>
  <c r="V1425" i="11" l="1"/>
  <c r="S1425" i="11"/>
  <c r="W1425" i="11"/>
  <c r="T1425" i="11"/>
  <c r="R1425" i="11"/>
  <c r="O1011" i="11"/>
  <c r="Q1011" i="11" s="1"/>
  <c r="R1011" i="11" l="1"/>
  <c r="S1011" i="11"/>
  <c r="T1011" i="11"/>
  <c r="V1011" i="11"/>
  <c r="W1011" i="11"/>
  <c r="O521" i="11"/>
  <c r="Q521" i="11" s="1"/>
  <c r="S521" i="11" l="1"/>
  <c r="W521" i="11"/>
  <c r="V521" i="11"/>
  <c r="T521" i="11"/>
  <c r="R521" i="11"/>
  <c r="O1339" i="11"/>
  <c r="Q1339" i="11" s="1"/>
  <c r="W1339" i="11" l="1"/>
  <c r="R1339" i="11"/>
  <c r="V1339" i="11"/>
  <c r="S1339" i="11"/>
  <c r="T1339" i="11"/>
  <c r="O1201" i="11"/>
  <c r="Q1201" i="11" s="1"/>
  <c r="W1201" i="11" l="1"/>
  <c r="S1201" i="11"/>
  <c r="V1201" i="11"/>
  <c r="T1201" i="11"/>
  <c r="R1201" i="11"/>
  <c r="O292" i="11"/>
  <c r="Q292" i="11" s="1"/>
  <c r="V292" i="11" l="1"/>
  <c r="W292" i="11"/>
  <c r="R292" i="11"/>
  <c r="S292" i="11"/>
  <c r="T292" i="11"/>
  <c r="O1395" i="11"/>
  <c r="Q1395" i="11" s="1"/>
  <c r="S1395" i="11" l="1"/>
  <c r="W1395" i="11"/>
  <c r="T1395" i="11"/>
  <c r="R1395" i="11"/>
  <c r="V1395" i="11"/>
  <c r="O514" i="11"/>
  <c r="Q514" i="11" s="1"/>
  <c r="W514" i="11" l="1"/>
  <c r="S514" i="11"/>
  <c r="V514" i="11"/>
  <c r="T514" i="11"/>
  <c r="R514" i="11"/>
  <c r="O784" i="11"/>
  <c r="Q784" i="11" s="1"/>
  <c r="W784" i="11" l="1"/>
  <c r="V784" i="11"/>
  <c r="T784" i="11"/>
  <c r="R784" i="11"/>
  <c r="S784" i="11"/>
  <c r="O261" i="11"/>
  <c r="Q261" i="11" s="1"/>
  <c r="W261" i="11" l="1"/>
  <c r="T261" i="11"/>
  <c r="V261" i="11"/>
  <c r="S261" i="11"/>
  <c r="R261" i="11"/>
  <c r="O613" i="11"/>
  <c r="Q613" i="11" s="1"/>
  <c r="V613" i="11" l="1"/>
  <c r="W613" i="11"/>
  <c r="S613" i="11"/>
  <c r="T613" i="11"/>
  <c r="R613" i="11"/>
  <c r="O106" i="11"/>
  <c r="Q106" i="11" s="1"/>
  <c r="V106" i="11" l="1"/>
  <c r="W106" i="11"/>
  <c r="R106" i="11"/>
  <c r="S106" i="11"/>
  <c r="T106" i="11"/>
  <c r="O1377" i="11"/>
  <c r="Q1377" i="11" s="1"/>
  <c r="W1377" i="11" l="1"/>
  <c r="R1377" i="11"/>
  <c r="V1377" i="11"/>
  <c r="T1377" i="11"/>
  <c r="S1377" i="11"/>
  <c r="O1491" i="11"/>
  <c r="Q1491" i="11" s="1"/>
  <c r="V1491" i="11" l="1"/>
  <c r="R1491" i="11"/>
  <c r="T1491" i="11"/>
  <c r="W1491" i="11"/>
  <c r="S1491" i="11"/>
  <c r="O188" i="11"/>
  <c r="Q188" i="11" s="1"/>
  <c r="W188" i="11" l="1"/>
  <c r="T188" i="11"/>
  <c r="R188" i="11"/>
  <c r="V188" i="11"/>
  <c r="S188" i="11"/>
  <c r="O1079" i="11"/>
  <c r="Q1079" i="11" s="1"/>
  <c r="T1079" i="11" l="1"/>
  <c r="W1079" i="11"/>
  <c r="V1079" i="11"/>
  <c r="R1079" i="11"/>
  <c r="S1079" i="11"/>
  <c r="O783" i="11"/>
  <c r="Q783" i="11" s="1"/>
  <c r="S783" i="11" l="1"/>
  <c r="W783" i="11"/>
  <c r="V783" i="11"/>
  <c r="R783" i="11"/>
  <c r="T783" i="11"/>
  <c r="O665" i="11"/>
  <c r="Q665" i="11" s="1"/>
  <c r="W665" i="11" l="1"/>
  <c r="V665" i="11"/>
  <c r="T665" i="11"/>
  <c r="R665" i="11"/>
  <c r="S665" i="11"/>
  <c r="O1026" i="11"/>
  <c r="Q1026" i="11" s="1"/>
  <c r="W1026" i="11" l="1"/>
  <c r="V1026" i="11"/>
  <c r="S1026" i="11"/>
  <c r="R1026" i="11"/>
  <c r="T1026" i="11"/>
  <c r="O753" i="11"/>
  <c r="Q753" i="11" s="1"/>
  <c r="R753" i="11" l="1"/>
  <c r="W753" i="11"/>
  <c r="S753" i="11"/>
  <c r="V753" i="11"/>
  <c r="T753" i="11"/>
  <c r="O358" i="11"/>
  <c r="Q358" i="11" s="1"/>
  <c r="T358" i="11" l="1"/>
  <c r="V358" i="11"/>
  <c r="W358" i="11"/>
  <c r="R358" i="11"/>
  <c r="S358" i="11"/>
  <c r="O728" i="11"/>
  <c r="Q728" i="11" s="1"/>
  <c r="V728" i="11" l="1"/>
  <c r="R728" i="11"/>
  <c r="T728" i="11"/>
  <c r="S728" i="11"/>
  <c r="W728" i="11"/>
  <c r="O233" i="11"/>
  <c r="Q233" i="11" s="1"/>
  <c r="V233" i="11" l="1"/>
  <c r="S233" i="11"/>
  <c r="W233" i="11"/>
  <c r="R233" i="11"/>
  <c r="T233" i="11"/>
  <c r="O979" i="11"/>
  <c r="Q979" i="11" s="1"/>
  <c r="R979" i="11" l="1"/>
  <c r="W979" i="11"/>
  <c r="V979" i="11"/>
  <c r="T979" i="11"/>
  <c r="S979" i="11"/>
  <c r="O30" i="11"/>
  <c r="Q30" i="11" s="1"/>
  <c r="S30" i="11" l="1"/>
  <c r="V30" i="11"/>
  <c r="R30" i="11"/>
  <c r="W30" i="11"/>
  <c r="T30" i="11"/>
  <c r="O1482" i="11"/>
  <c r="Q1482" i="11" s="1"/>
  <c r="S1482" i="11" l="1"/>
  <c r="W1482" i="11"/>
  <c r="V1482" i="11"/>
  <c r="T1482" i="11"/>
  <c r="R1482" i="11"/>
  <c r="O865" i="11"/>
  <c r="Q865" i="11" s="1"/>
  <c r="W865" i="11" l="1"/>
  <c r="V865" i="11"/>
  <c r="T865" i="11"/>
  <c r="S865" i="11"/>
  <c r="R865" i="11"/>
  <c r="O1055" i="11"/>
  <c r="Q1055" i="11" s="1"/>
  <c r="R1055" i="11" l="1"/>
  <c r="V1055" i="11"/>
  <c r="S1055" i="11"/>
  <c r="W1055" i="11"/>
  <c r="T1055" i="11"/>
  <c r="O597" i="11"/>
  <c r="Q597" i="11" s="1"/>
  <c r="S597" i="11" l="1"/>
  <c r="V597" i="11"/>
  <c r="T597" i="11"/>
  <c r="W597" i="11"/>
  <c r="R597" i="11"/>
  <c r="O59" i="11"/>
  <c r="Q59" i="11" s="1"/>
  <c r="T59" i="11" l="1"/>
  <c r="R59" i="11"/>
  <c r="W59" i="11"/>
  <c r="S59" i="11"/>
  <c r="V59" i="11"/>
  <c r="O951" i="11"/>
  <c r="Q951" i="11" s="1"/>
  <c r="W951" i="11" l="1"/>
  <c r="T951" i="11"/>
  <c r="V951" i="11"/>
  <c r="R951" i="11"/>
  <c r="S951" i="11"/>
  <c r="O971" i="11"/>
  <c r="Q971" i="11" s="1"/>
  <c r="W971" i="11" l="1"/>
  <c r="T971" i="11"/>
  <c r="S971" i="11"/>
  <c r="R971" i="11"/>
  <c r="V971" i="11"/>
  <c r="O673" i="11"/>
  <c r="Q673" i="11" s="1"/>
  <c r="W673" i="11" l="1"/>
  <c r="R673" i="11"/>
  <c r="S673" i="11"/>
  <c r="V673" i="11"/>
  <c r="T673" i="11"/>
  <c r="O785" i="11"/>
  <c r="Q785" i="11" s="1"/>
  <c r="W785" i="11" l="1"/>
  <c r="S785" i="11"/>
  <c r="R785" i="11"/>
  <c r="V785" i="11"/>
  <c r="T785" i="11"/>
  <c r="O633" i="11"/>
  <c r="Q633" i="11" s="1"/>
  <c r="W633" i="11" l="1"/>
  <c r="R633" i="11"/>
  <c r="T633" i="11"/>
  <c r="V633" i="11"/>
  <c r="S633" i="11"/>
  <c r="O831" i="11"/>
  <c r="Q831" i="11" s="1"/>
  <c r="T831" i="11" l="1"/>
  <c r="V831" i="11"/>
  <c r="R831" i="11"/>
  <c r="W831" i="11"/>
  <c r="S831" i="11"/>
  <c r="O1323" i="11"/>
  <c r="Q1323" i="11" s="1"/>
  <c r="V1323" i="11" l="1"/>
  <c r="S1323" i="11"/>
  <c r="T1323" i="11"/>
  <c r="W1323" i="11"/>
  <c r="R1323" i="11"/>
  <c r="O1054" i="11"/>
  <c r="Q1054" i="11" s="1"/>
  <c r="W1054" i="11" l="1"/>
  <c r="T1054" i="11"/>
  <c r="R1054" i="11"/>
  <c r="V1054" i="11"/>
  <c r="S1054" i="11"/>
  <c r="O328" i="11"/>
  <c r="Q328" i="11" s="1"/>
  <c r="W328" i="11" l="1"/>
  <c r="T328" i="11"/>
  <c r="S328" i="11"/>
  <c r="V328" i="11"/>
  <c r="R328" i="11"/>
  <c r="O252" i="11"/>
  <c r="Q252" i="11" s="1"/>
  <c r="T252" i="11" l="1"/>
  <c r="W252" i="11"/>
  <c r="V252" i="11"/>
  <c r="S252" i="11"/>
  <c r="R252" i="11"/>
  <c r="O998" i="11"/>
  <c r="Q998" i="11" s="1"/>
  <c r="R998" i="11" l="1"/>
  <c r="S998" i="11"/>
  <c r="W998" i="11"/>
  <c r="V998" i="11"/>
  <c r="T998" i="11"/>
  <c r="O1477" i="11"/>
  <c r="Q1477" i="11" s="1"/>
  <c r="S1477" i="11" l="1"/>
  <c r="R1477" i="11"/>
  <c r="W1477" i="11"/>
  <c r="V1477" i="11"/>
  <c r="T1477" i="11"/>
  <c r="O300" i="11"/>
  <c r="Q300" i="11" s="1"/>
  <c r="T300" i="11" l="1"/>
  <c r="S300" i="11"/>
  <c r="R300" i="11"/>
  <c r="V300" i="11"/>
  <c r="W300" i="11"/>
  <c r="O786" i="11"/>
  <c r="Q786" i="11" s="1"/>
  <c r="R786" i="11" l="1"/>
  <c r="V786" i="11"/>
  <c r="T786" i="11"/>
  <c r="S786" i="11"/>
  <c r="W786" i="11"/>
  <c r="O889" i="11"/>
  <c r="Q889" i="11" s="1"/>
  <c r="V889" i="11" l="1"/>
  <c r="T889" i="11"/>
  <c r="S889" i="11"/>
  <c r="R889" i="11"/>
  <c r="W889" i="11"/>
  <c r="O948" i="11"/>
  <c r="Q948" i="11" s="1"/>
  <c r="S948" i="11" l="1"/>
  <c r="V948" i="11"/>
  <c r="T948" i="11"/>
  <c r="R948" i="11"/>
  <c r="W948" i="11"/>
  <c r="O581" i="11"/>
  <c r="Q581" i="11" s="1"/>
  <c r="W581" i="11" l="1"/>
  <c r="T581" i="11"/>
  <c r="V581" i="11"/>
  <c r="S581" i="11"/>
  <c r="R581" i="11"/>
  <c r="O27" i="11"/>
  <c r="Q27" i="11" s="1"/>
  <c r="T27" i="11" l="1"/>
  <c r="R27" i="11"/>
  <c r="S27" i="11"/>
  <c r="V27" i="11"/>
  <c r="W27" i="11"/>
  <c r="O1182" i="11"/>
  <c r="Q1182" i="11" s="1"/>
  <c r="W1182" i="11" l="1"/>
  <c r="S1182" i="11"/>
  <c r="R1182" i="11"/>
  <c r="T1182" i="11"/>
  <c r="V1182" i="11"/>
  <c r="O1303" i="11"/>
  <c r="Q1303" i="11" s="1"/>
  <c r="T1303" i="11" l="1"/>
  <c r="W1303" i="11"/>
  <c r="R1303" i="11"/>
  <c r="V1303" i="11"/>
  <c r="S1303" i="11"/>
  <c r="O970" i="11"/>
  <c r="Q970" i="11" s="1"/>
  <c r="S970" i="11" l="1"/>
  <c r="W970" i="11"/>
  <c r="T970" i="11"/>
  <c r="V970" i="11"/>
  <c r="R970" i="11"/>
  <c r="O667" i="11"/>
  <c r="Q667" i="11" s="1"/>
  <c r="R667" i="11" l="1"/>
  <c r="T667" i="11"/>
  <c r="S667" i="11"/>
  <c r="V667" i="11"/>
  <c r="W667" i="11"/>
  <c r="O441" i="11"/>
  <c r="Q441" i="11" s="1"/>
  <c r="V441" i="11" l="1"/>
  <c r="T441" i="11"/>
  <c r="S441" i="11"/>
  <c r="W441" i="11"/>
  <c r="R441" i="11"/>
  <c r="O439" i="11"/>
  <c r="Q439" i="11" s="1"/>
  <c r="R439" i="11" l="1"/>
  <c r="S439" i="11"/>
  <c r="T439" i="11"/>
  <c r="W439" i="11"/>
  <c r="V439" i="11"/>
  <c r="O1253" i="11"/>
  <c r="Q1253" i="11" s="1"/>
  <c r="S1253" i="11" l="1"/>
  <c r="R1253" i="11"/>
  <c r="T1253" i="11"/>
  <c r="W1253" i="11"/>
  <c r="V1253" i="11"/>
  <c r="O1117" i="11"/>
  <c r="Q1117" i="11" s="1"/>
  <c r="R1117" i="11" l="1"/>
  <c r="V1117" i="11"/>
  <c r="W1117" i="11"/>
  <c r="T1117" i="11"/>
  <c r="S1117" i="11"/>
  <c r="O579" i="11"/>
  <c r="Q579" i="11" s="1"/>
  <c r="T579" i="11" l="1"/>
  <c r="V579" i="11"/>
  <c r="R579" i="11"/>
  <c r="W579" i="11"/>
  <c r="S579" i="11"/>
  <c r="O161" i="11"/>
  <c r="Q161" i="11" s="1"/>
  <c r="S161" i="11" l="1"/>
  <c r="R161" i="11"/>
  <c r="W161" i="11"/>
  <c r="V161" i="11"/>
  <c r="T161" i="11"/>
  <c r="O669" i="11"/>
  <c r="Q669" i="11" s="1"/>
  <c r="S669" i="11" l="1"/>
  <c r="W669" i="11"/>
  <c r="T669" i="11"/>
  <c r="V669" i="11"/>
  <c r="R669" i="11"/>
  <c r="O1173" i="11"/>
  <c r="Q1173" i="11" s="1"/>
  <c r="T1173" i="11" l="1"/>
  <c r="V1173" i="11"/>
  <c r="S1173" i="11"/>
  <c r="R1173" i="11"/>
  <c r="W1173" i="11"/>
  <c r="O308" i="11"/>
  <c r="Q308" i="11" s="1"/>
  <c r="T308" i="11" l="1"/>
  <c r="S308" i="11"/>
  <c r="W308" i="11"/>
  <c r="R308" i="11"/>
  <c r="V308" i="11"/>
  <c r="O697" i="11"/>
  <c r="Q697" i="11" s="1"/>
  <c r="W697" i="11" l="1"/>
  <c r="R697" i="11"/>
  <c r="S697" i="11"/>
  <c r="T697" i="11"/>
  <c r="V697" i="11"/>
  <c r="O15" i="11"/>
  <c r="Q15" i="11" s="1"/>
  <c r="R15" i="11" l="1"/>
  <c r="W15" i="11"/>
  <c r="V15" i="11"/>
  <c r="T15" i="11"/>
  <c r="S15" i="11"/>
  <c r="O519" i="11"/>
  <c r="Q519" i="11" s="1"/>
  <c r="V519" i="11" l="1"/>
  <c r="S519" i="11"/>
  <c r="R519" i="11"/>
  <c r="T519" i="11"/>
  <c r="W519" i="11"/>
  <c r="O650" i="11"/>
  <c r="Q650" i="11" s="1"/>
  <c r="V650" i="11" l="1"/>
  <c r="W650" i="11"/>
  <c r="S650" i="11"/>
  <c r="R650" i="11"/>
  <c r="T650" i="11"/>
  <c r="O794" i="11"/>
  <c r="Q794" i="11" s="1"/>
  <c r="T794" i="11" l="1"/>
  <c r="S794" i="11"/>
  <c r="W794" i="11"/>
  <c r="V794" i="11"/>
  <c r="R794" i="11"/>
  <c r="O1088" i="11"/>
  <c r="Q1088" i="11" s="1"/>
  <c r="S1088" i="11" l="1"/>
  <c r="V1088" i="11"/>
  <c r="T1088" i="11"/>
  <c r="R1088" i="11"/>
  <c r="W1088" i="11"/>
  <c r="O14" i="11"/>
  <c r="Q14" i="11" s="1"/>
  <c r="R14" i="11" l="1"/>
  <c r="V14" i="11"/>
  <c r="T14" i="11"/>
  <c r="W14" i="11"/>
  <c r="S14" i="11"/>
  <c r="O93" i="11"/>
  <c r="Q93" i="11" s="1"/>
  <c r="R93" i="11" l="1"/>
  <c r="S93" i="11"/>
  <c r="V93" i="11"/>
  <c r="W93" i="11"/>
  <c r="T93" i="11"/>
  <c r="O863" i="11"/>
  <c r="Q863" i="11" s="1"/>
  <c r="T863" i="11" l="1"/>
  <c r="R863" i="11"/>
  <c r="W863" i="11"/>
  <c r="S863" i="11"/>
  <c r="V863" i="11"/>
  <c r="O598" i="11"/>
  <c r="Q598" i="11" s="1"/>
  <c r="T598" i="11" l="1"/>
  <c r="V598" i="11"/>
  <c r="W598" i="11"/>
  <c r="S598" i="11"/>
  <c r="R598" i="11"/>
  <c r="O1315" i="11"/>
  <c r="Q1315" i="11" s="1"/>
  <c r="W1315" i="11" l="1"/>
  <c r="V1315" i="11"/>
  <c r="S1315" i="11"/>
  <c r="R1315" i="11"/>
  <c r="T1315" i="11"/>
  <c r="O283" i="11"/>
  <c r="Q283" i="11" s="1"/>
  <c r="S283" i="11" l="1"/>
  <c r="T283" i="11"/>
  <c r="W283" i="11"/>
  <c r="V283" i="11"/>
  <c r="R283" i="11"/>
  <c r="O1393" i="11"/>
  <c r="Q1393" i="11" s="1"/>
  <c r="T1393" i="11" l="1"/>
  <c r="R1393" i="11"/>
  <c r="W1393" i="11"/>
  <c r="S1393" i="11"/>
  <c r="V1393" i="11"/>
  <c r="O1015" i="11"/>
  <c r="Q1015" i="11" s="1"/>
  <c r="S1015" i="11" l="1"/>
  <c r="V1015" i="11"/>
  <c r="R1015" i="11"/>
  <c r="W1015" i="11"/>
  <c r="T1015" i="11"/>
  <c r="O561" i="11"/>
  <c r="Q561" i="11" s="1"/>
  <c r="S561" i="11" l="1"/>
  <c r="W561" i="11"/>
  <c r="R561" i="11"/>
  <c r="T561" i="11"/>
  <c r="V561" i="11"/>
  <c r="O350" i="11"/>
  <c r="Q350" i="11" s="1"/>
  <c r="R350" i="11" l="1"/>
  <c r="T350" i="11"/>
  <c r="V350" i="11"/>
  <c r="W350" i="11"/>
  <c r="S350" i="11"/>
  <c r="O1190" i="11"/>
  <c r="Q1190" i="11" s="1"/>
  <c r="S1190" i="11" l="1"/>
  <c r="W1190" i="11"/>
  <c r="T1190" i="11"/>
  <c r="V1190" i="11"/>
  <c r="R1190" i="11"/>
  <c r="O157" i="11"/>
  <c r="Q157" i="11" s="1"/>
  <c r="R157" i="11" l="1"/>
  <c r="V157" i="11"/>
  <c r="S157" i="11"/>
  <c r="W157" i="11"/>
  <c r="T157" i="11"/>
  <c r="O384" i="11"/>
  <c r="Q384" i="11" s="1"/>
  <c r="R384" i="11" l="1"/>
  <c r="S384" i="11"/>
  <c r="T384" i="11"/>
  <c r="V384" i="11"/>
  <c r="W384" i="11"/>
  <c r="O1241" i="11"/>
  <c r="Q1241" i="11" s="1"/>
  <c r="S1241" i="11" l="1"/>
  <c r="T1241" i="11"/>
  <c r="V1241" i="11"/>
  <c r="R1241" i="11"/>
  <c r="W1241" i="11"/>
  <c r="O909" i="11"/>
  <c r="Q909" i="11" s="1"/>
  <c r="V909" i="11" l="1"/>
  <c r="S909" i="11"/>
  <c r="T909" i="11"/>
  <c r="R909" i="11"/>
  <c r="W909" i="11"/>
  <c r="O164" i="11"/>
  <c r="Q164" i="11" s="1"/>
  <c r="W164" i="11" l="1"/>
  <c r="S164" i="11"/>
  <c r="V164" i="11"/>
  <c r="T164" i="11"/>
  <c r="R164" i="11"/>
  <c r="O1136" i="11"/>
  <c r="Q1136" i="11" s="1"/>
  <c r="T1136" i="11" l="1"/>
  <c r="S1136" i="11"/>
  <c r="V1136" i="11"/>
  <c r="R1136" i="11"/>
  <c r="W1136" i="11"/>
  <c r="O722" i="11"/>
  <c r="Q722" i="11" s="1"/>
  <c r="R722" i="11" l="1"/>
  <c r="V722" i="11"/>
  <c r="S722" i="11"/>
  <c r="T722" i="11"/>
  <c r="W722" i="11"/>
  <c r="O186" i="11"/>
  <c r="Q186" i="11" s="1"/>
  <c r="V186" i="11" l="1"/>
  <c r="S186" i="11"/>
  <c r="W186" i="11"/>
  <c r="T186" i="11"/>
  <c r="R186" i="11"/>
  <c r="O1391" i="11"/>
  <c r="Q1391" i="11" s="1"/>
  <c r="T1391" i="11" l="1"/>
  <c r="R1391" i="11"/>
  <c r="S1391" i="11"/>
  <c r="V1391" i="11"/>
  <c r="W1391" i="11"/>
  <c r="O949" i="11"/>
  <c r="Q949" i="11" s="1"/>
  <c r="W949" i="11" l="1"/>
  <c r="S949" i="11"/>
  <c r="R949" i="11"/>
  <c r="T949" i="11"/>
  <c r="V949" i="11"/>
  <c r="O387" i="11"/>
  <c r="Q387" i="11" s="1"/>
  <c r="T387" i="11" l="1"/>
  <c r="R387" i="11"/>
  <c r="V387" i="11"/>
  <c r="W387" i="11"/>
  <c r="S387" i="11"/>
  <c r="O100" i="11"/>
  <c r="Q100" i="11" s="1"/>
  <c r="W100" i="11" l="1"/>
  <c r="T100" i="11"/>
  <c r="V100" i="11"/>
  <c r="R100" i="11"/>
  <c r="S100" i="11"/>
  <c r="O1202" i="11"/>
  <c r="Q1202" i="11" s="1"/>
  <c r="S1202" i="11" l="1"/>
  <c r="V1202" i="11"/>
  <c r="R1202" i="11"/>
  <c r="T1202" i="11"/>
  <c r="W1202" i="11"/>
  <c r="O1218" i="11"/>
  <c r="Q1218" i="11" s="1"/>
  <c r="T1218" i="11" l="1"/>
  <c r="R1218" i="11"/>
  <c r="S1218" i="11"/>
  <c r="V1218" i="11"/>
  <c r="W1218" i="11"/>
  <c r="O1106" i="11"/>
  <c r="Q1106" i="11" s="1"/>
  <c r="W1106" i="11" l="1"/>
  <c r="T1106" i="11"/>
  <c r="R1106" i="11"/>
  <c r="V1106" i="11"/>
  <c r="S1106" i="11"/>
  <c r="O576" i="11"/>
  <c r="Q576" i="11" s="1"/>
  <c r="T576" i="11" l="1"/>
  <c r="R576" i="11"/>
  <c r="V576" i="11"/>
  <c r="W576" i="11"/>
  <c r="S576" i="11"/>
  <c r="O869" i="11"/>
  <c r="Q869" i="11" s="1"/>
  <c r="T869" i="11" l="1"/>
  <c r="R869" i="11"/>
  <c r="V869" i="11"/>
  <c r="S869" i="11"/>
  <c r="W869" i="11"/>
  <c r="O478" i="11"/>
  <c r="Q478" i="11" s="1"/>
  <c r="R478" i="11" l="1"/>
  <c r="S478" i="11"/>
  <c r="T478" i="11"/>
  <c r="V478" i="11"/>
  <c r="W478" i="11"/>
  <c r="O371" i="11"/>
  <c r="Q371" i="11" s="1"/>
  <c r="S371" i="11" l="1"/>
  <c r="W371" i="11"/>
  <c r="V371" i="11"/>
  <c r="R371" i="11"/>
  <c r="T371" i="11"/>
  <c r="O451" i="11"/>
  <c r="Q451" i="11" s="1"/>
  <c r="R451" i="11" l="1"/>
  <c r="V451" i="11"/>
  <c r="W451" i="11"/>
  <c r="S451" i="11"/>
  <c r="T451" i="11"/>
  <c r="O60" i="11"/>
  <c r="Q60" i="11" s="1"/>
  <c r="R60" i="11" l="1"/>
  <c r="T60" i="11"/>
  <c r="V60" i="11"/>
  <c r="S60" i="11"/>
  <c r="W60" i="11"/>
  <c r="O89" i="11"/>
  <c r="Q89" i="11" s="1"/>
  <c r="R89" i="11" l="1"/>
  <c r="V89" i="11"/>
  <c r="T89" i="11"/>
  <c r="W89" i="11"/>
  <c r="S89" i="11"/>
  <c r="O737" i="11"/>
  <c r="Q737" i="11" s="1"/>
  <c r="T737" i="11" l="1"/>
  <c r="R737" i="11"/>
  <c r="S737" i="11"/>
  <c r="W737" i="11"/>
  <c r="V737" i="11"/>
  <c r="O215" i="11"/>
  <c r="Q215" i="11" s="1"/>
  <c r="W215" i="11" l="1"/>
  <c r="V215" i="11"/>
  <c r="S215" i="11"/>
  <c r="R215" i="11"/>
  <c r="T215" i="11"/>
  <c r="O19" i="11"/>
  <c r="Q19" i="11" s="1"/>
  <c r="R19" i="11" l="1"/>
  <c r="V19" i="11"/>
  <c r="S19" i="11"/>
  <c r="W19" i="11"/>
  <c r="T19" i="11"/>
  <c r="O1357" i="11"/>
  <c r="Q1357" i="11" s="1"/>
  <c r="S1357" i="11" l="1"/>
  <c r="T1357" i="11"/>
  <c r="R1357" i="11"/>
  <c r="V1357" i="11"/>
  <c r="W1357" i="11"/>
  <c r="O919" i="11"/>
  <c r="Q919" i="11" s="1"/>
  <c r="R919" i="11" l="1"/>
  <c r="W919" i="11"/>
  <c r="V919" i="11"/>
  <c r="S919" i="11"/>
  <c r="T919" i="11"/>
  <c r="O981" i="11"/>
  <c r="Q981" i="11" s="1"/>
  <c r="R981" i="11" l="1"/>
  <c r="V981" i="11"/>
  <c r="S981" i="11"/>
  <c r="W981" i="11"/>
  <c r="T981" i="11"/>
  <c r="O716" i="11"/>
  <c r="Q716" i="11" s="1"/>
  <c r="T716" i="11" l="1"/>
  <c r="V716" i="11"/>
  <c r="S716" i="11"/>
  <c r="W716" i="11"/>
  <c r="R716" i="11"/>
  <c r="O427" i="11"/>
  <c r="Q427" i="11" s="1"/>
  <c r="R427" i="11" l="1"/>
  <c r="T427" i="11"/>
  <c r="S427" i="11"/>
  <c r="V427" i="11"/>
  <c r="W427" i="11"/>
  <c r="O141" i="11"/>
  <c r="Q141" i="11" s="1"/>
  <c r="S141" i="11" l="1"/>
  <c r="T141" i="11"/>
  <c r="W141" i="11"/>
  <c r="R141" i="11"/>
  <c r="V141" i="11"/>
  <c r="O1212" i="11"/>
  <c r="Q1212" i="11" s="1"/>
  <c r="R1212" i="11" l="1"/>
  <c r="T1212" i="11"/>
  <c r="W1212" i="11"/>
  <c r="V1212" i="11"/>
  <c r="S1212" i="11"/>
  <c r="O898" i="11"/>
  <c r="Q898" i="11" s="1"/>
  <c r="S898" i="11" l="1"/>
  <c r="W898" i="11"/>
  <c r="R898" i="11"/>
  <c r="V898" i="11"/>
  <c r="T898" i="11"/>
  <c r="O1107" i="11"/>
  <c r="Q1107" i="11" s="1"/>
  <c r="W1107" i="11" l="1"/>
  <c r="V1107" i="11"/>
  <c r="T1107" i="11"/>
  <c r="R1107" i="11"/>
  <c r="S1107" i="11"/>
  <c r="O640" i="11"/>
  <c r="Q640" i="11" s="1"/>
  <c r="S640" i="11" l="1"/>
  <c r="V640" i="11"/>
  <c r="T640" i="11"/>
  <c r="W640" i="11"/>
  <c r="R640" i="11"/>
  <c r="O553" i="11"/>
  <c r="Q553" i="11" s="1"/>
  <c r="R553" i="11" l="1"/>
  <c r="V553" i="11"/>
  <c r="S553" i="11"/>
  <c r="W553" i="11"/>
  <c r="T553" i="11"/>
  <c r="O155" i="11"/>
  <c r="Q155" i="11" s="1"/>
  <c r="V155" i="11" l="1"/>
  <c r="W155" i="11"/>
  <c r="S155" i="11"/>
  <c r="R155" i="11"/>
  <c r="T155" i="11"/>
  <c r="O1304" i="11"/>
  <c r="Q1304" i="11" s="1"/>
  <c r="T1304" i="11" l="1"/>
  <c r="R1304" i="11"/>
  <c r="V1304" i="11"/>
  <c r="S1304" i="11"/>
  <c r="W1304" i="11"/>
  <c r="O1152" i="11"/>
  <c r="Q1152" i="11" s="1"/>
  <c r="T1152" i="11" l="1"/>
  <c r="R1152" i="11"/>
  <c r="V1152" i="11"/>
  <c r="S1152" i="11"/>
  <c r="W1152" i="11"/>
  <c r="O642" i="11"/>
  <c r="Q642" i="11" s="1"/>
  <c r="W642" i="11" l="1"/>
  <c r="T642" i="11"/>
  <c r="S642" i="11"/>
  <c r="V642" i="11"/>
  <c r="R642" i="11"/>
  <c r="O1010" i="11"/>
  <c r="Q1010" i="11" s="1"/>
  <c r="V1010" i="11" l="1"/>
  <c r="R1010" i="11"/>
  <c r="T1010" i="11"/>
  <c r="W1010" i="11"/>
  <c r="S1010" i="11"/>
  <c r="O217" i="11"/>
  <c r="Q217" i="11" s="1"/>
  <c r="V217" i="11" l="1"/>
  <c r="S217" i="11"/>
  <c r="T217" i="11"/>
  <c r="R217" i="11"/>
  <c r="W217" i="11"/>
  <c r="O306" i="11"/>
  <c r="Q306" i="11" s="1"/>
  <c r="R306" i="11" l="1"/>
  <c r="W306" i="11"/>
  <c r="T306" i="11"/>
  <c r="V306" i="11"/>
  <c r="S306" i="11"/>
  <c r="O1322" i="11"/>
  <c r="Q1322" i="11" s="1"/>
  <c r="W1322" i="11" l="1"/>
  <c r="R1322" i="11"/>
  <c r="V1322" i="11"/>
  <c r="T1322" i="11"/>
  <c r="S1322" i="11"/>
  <c r="O1459" i="11"/>
  <c r="Q1459" i="11" s="1"/>
  <c r="S1459" i="11" l="1"/>
  <c r="V1459" i="11"/>
  <c r="T1459" i="11"/>
  <c r="R1459" i="11"/>
  <c r="W1459" i="11"/>
  <c r="O1473" i="11"/>
  <c r="Q1473" i="11" s="1"/>
  <c r="W1473" i="11" l="1"/>
  <c r="S1473" i="11"/>
  <c r="T1473" i="11"/>
  <c r="V1473" i="11"/>
  <c r="R1473" i="11"/>
  <c r="O914" i="11"/>
  <c r="Q914" i="11" s="1"/>
  <c r="R914" i="11" l="1"/>
  <c r="V914" i="11"/>
  <c r="T914" i="11"/>
  <c r="S914" i="11"/>
  <c r="W914" i="11"/>
  <c r="O1324" i="11"/>
  <c r="Q1324" i="11" s="1"/>
  <c r="W1324" i="11" l="1"/>
  <c r="V1324" i="11"/>
  <c r="R1324" i="11"/>
  <c r="T1324" i="11"/>
  <c r="S1324" i="11"/>
  <c r="O812" i="11"/>
  <c r="Q812" i="11" s="1"/>
  <c r="V812" i="11" l="1"/>
  <c r="S812" i="11"/>
  <c r="R812" i="11"/>
  <c r="T812" i="11"/>
  <c r="W812" i="11"/>
  <c r="O895" i="11"/>
  <c r="Q895" i="11" s="1"/>
  <c r="W895" i="11" l="1"/>
  <c r="T895" i="11"/>
  <c r="V895" i="11"/>
  <c r="R895" i="11"/>
  <c r="S895" i="11"/>
  <c r="O684" i="11"/>
  <c r="Q684" i="11" s="1"/>
  <c r="T684" i="11" l="1"/>
  <c r="R684" i="11"/>
  <c r="V684" i="11"/>
  <c r="S684" i="11"/>
  <c r="W684" i="11"/>
  <c r="O1087" i="11"/>
  <c r="Q1087" i="11" s="1"/>
  <c r="S1087" i="11" l="1"/>
  <c r="V1087" i="11"/>
  <c r="T1087" i="11"/>
  <c r="R1087" i="11"/>
  <c r="W1087" i="11"/>
  <c r="O876" i="11"/>
  <c r="Q876" i="11" s="1"/>
  <c r="R876" i="11" l="1"/>
  <c r="T876" i="11"/>
  <c r="V876" i="11"/>
  <c r="W876" i="11"/>
  <c r="S876" i="11"/>
  <c r="O1008" i="11"/>
  <c r="Q1008" i="11" s="1"/>
  <c r="S1008" i="11" l="1"/>
  <c r="V1008" i="11"/>
  <c r="T1008" i="11"/>
  <c r="W1008" i="11"/>
  <c r="R1008" i="11"/>
  <c r="O506" i="11"/>
  <c r="Q506" i="11" s="1"/>
  <c r="V506" i="11" l="1"/>
  <c r="W506" i="11"/>
  <c r="S506" i="11"/>
  <c r="R506" i="11"/>
  <c r="T506" i="11"/>
  <c r="O316" i="11"/>
  <c r="Q316" i="11" s="1"/>
  <c r="R316" i="11" l="1"/>
  <c r="S316" i="11"/>
  <c r="W316" i="11"/>
  <c r="V316" i="11"/>
  <c r="T316" i="11"/>
  <c r="O232" i="11"/>
  <c r="Q232" i="11" s="1"/>
  <c r="W232" i="11" l="1"/>
  <c r="S232" i="11"/>
  <c r="T232" i="11"/>
  <c r="V232" i="11"/>
  <c r="R232" i="11"/>
  <c r="O645" i="11"/>
  <c r="Q645" i="11" s="1"/>
  <c r="T645" i="11" l="1"/>
  <c r="W645" i="11"/>
  <c r="R645" i="11"/>
  <c r="V645" i="11"/>
  <c r="S645" i="11"/>
  <c r="O485" i="11"/>
  <c r="Q485" i="11" s="1"/>
  <c r="T485" i="11" l="1"/>
  <c r="R485" i="11"/>
  <c r="S485" i="11"/>
  <c r="W485" i="11"/>
  <c r="V485" i="11"/>
  <c r="O337" i="11"/>
  <c r="Q337" i="11" s="1"/>
  <c r="V337" i="11" l="1"/>
  <c r="S337" i="11"/>
  <c r="W337" i="11"/>
  <c r="R337" i="11"/>
  <c r="T337" i="11"/>
  <c r="O216" i="11"/>
  <c r="Q216" i="11" s="1"/>
  <c r="S216" i="11" l="1"/>
  <c r="W216" i="11"/>
  <c r="R216" i="11"/>
  <c r="T216" i="11"/>
  <c r="V216" i="11"/>
  <c r="O170" i="11"/>
  <c r="Q170" i="11" s="1"/>
  <c r="V170" i="11" l="1"/>
  <c r="R170" i="11"/>
  <c r="W170" i="11"/>
  <c r="S170" i="11"/>
  <c r="T170" i="11"/>
  <c r="O95" i="11"/>
  <c r="Q95" i="11" s="1"/>
  <c r="V95" i="11" l="1"/>
  <c r="T95" i="11"/>
  <c r="R95" i="11"/>
  <c r="S95" i="11"/>
  <c r="W95" i="11"/>
  <c r="O858" i="11"/>
  <c r="Q858" i="11" s="1"/>
  <c r="R858" i="11" l="1"/>
  <c r="S858" i="11"/>
  <c r="T858" i="11"/>
  <c r="V858" i="11"/>
  <c r="W858" i="11"/>
  <c r="O211" i="11"/>
  <c r="Q211" i="11" s="1"/>
  <c r="V211" i="11" l="1"/>
  <c r="T211" i="11"/>
  <c r="R211" i="11"/>
  <c r="W211" i="11"/>
  <c r="S211" i="11"/>
  <c r="O623" i="11"/>
  <c r="Q623" i="11" s="1"/>
  <c r="W623" i="11" l="1"/>
  <c r="R623" i="11"/>
  <c r="T623" i="11"/>
  <c r="S623" i="11"/>
  <c r="V623" i="11"/>
  <c r="O1344" i="11"/>
  <c r="Q1344" i="11" s="1"/>
  <c r="S1344" i="11" l="1"/>
  <c r="V1344" i="11"/>
  <c r="T1344" i="11"/>
  <c r="R1344" i="11"/>
  <c r="W1344" i="11"/>
  <c r="O198" i="11"/>
  <c r="Q198" i="11" s="1"/>
  <c r="W198" i="11" l="1"/>
  <c r="V198" i="11"/>
  <c r="S198" i="11"/>
  <c r="R198" i="11"/>
  <c r="T198" i="11"/>
  <c r="O1501" i="11"/>
  <c r="Q1501" i="11" s="1"/>
  <c r="S1501" i="11" l="1"/>
  <c r="V1501" i="11"/>
  <c r="R1501" i="11"/>
  <c r="W1501" i="11"/>
  <c r="T1501" i="11"/>
  <c r="O1248" i="11"/>
  <c r="Q1248" i="11" s="1"/>
  <c r="T1248" i="11" l="1"/>
  <c r="W1248" i="11"/>
  <c r="S1248" i="11"/>
  <c r="R1248" i="11"/>
  <c r="V1248" i="11"/>
  <c r="O558" i="11"/>
  <c r="Q558" i="11" s="1"/>
  <c r="T558" i="11" l="1"/>
  <c r="R558" i="11"/>
  <c r="V558" i="11"/>
  <c r="W558" i="11"/>
  <c r="S558" i="11"/>
  <c r="O921" i="11"/>
  <c r="Q921" i="11" s="1"/>
  <c r="S921" i="11" l="1"/>
  <c r="R921" i="11"/>
  <c r="V921" i="11"/>
  <c r="T921" i="11"/>
  <c r="W921" i="11"/>
  <c r="O85" i="11"/>
  <c r="Q85" i="11" s="1"/>
  <c r="R85" i="11" l="1"/>
  <c r="T85" i="11"/>
  <c r="W85" i="11"/>
  <c r="S85" i="11"/>
  <c r="V85" i="11"/>
  <c r="O317" i="11"/>
  <c r="Q317" i="11" s="1"/>
  <c r="R317" i="11" l="1"/>
  <c r="W317" i="11"/>
  <c r="T317" i="11"/>
  <c r="S317" i="11"/>
  <c r="V317" i="11"/>
  <c r="O1348" i="11"/>
  <c r="Q1348" i="11" s="1"/>
  <c r="R1348" i="11" l="1"/>
  <c r="W1348" i="11"/>
  <c r="T1348" i="11"/>
  <c r="V1348" i="11"/>
  <c r="S1348" i="11"/>
  <c r="O405" i="11"/>
  <c r="Q405" i="11" s="1"/>
  <c r="T405" i="11" l="1"/>
  <c r="S405" i="11"/>
  <c r="W405" i="11"/>
  <c r="R405" i="11"/>
  <c r="V405" i="11"/>
  <c r="O80" i="11"/>
  <c r="Q80" i="11" s="1"/>
  <c r="S80" i="11" l="1"/>
  <c r="W80" i="11"/>
  <c r="R80" i="11"/>
  <c r="V80" i="11"/>
  <c r="T80" i="11"/>
  <c r="O592" i="11"/>
  <c r="Q592" i="11" s="1"/>
  <c r="S592" i="11" l="1"/>
  <c r="T592" i="11"/>
  <c r="W592" i="11"/>
  <c r="V592" i="11"/>
  <c r="R592" i="11"/>
  <c r="O484" i="11"/>
  <c r="Q484" i="11" s="1"/>
  <c r="R484" i="11" l="1"/>
  <c r="T484" i="11"/>
  <c r="V484" i="11"/>
  <c r="W484" i="11"/>
  <c r="S484" i="11"/>
  <c r="O175" i="11"/>
  <c r="Q175" i="11" s="1"/>
  <c r="V175" i="11" l="1"/>
  <c r="W175" i="11"/>
  <c r="R175" i="11"/>
  <c r="S175" i="11"/>
  <c r="T175" i="11"/>
  <c r="O1396" i="11"/>
  <c r="Q1396" i="11" s="1"/>
  <c r="V1396" i="11" l="1"/>
  <c r="T1396" i="11"/>
  <c r="R1396" i="11"/>
  <c r="S1396" i="11"/>
  <c r="W1396" i="11"/>
  <c r="O204" i="11"/>
  <c r="Q204" i="11" s="1"/>
  <c r="R204" i="11" l="1"/>
  <c r="S204" i="11"/>
  <c r="V204" i="11"/>
  <c r="T204" i="11"/>
  <c r="W204" i="11"/>
  <c r="O1352" i="11"/>
  <c r="Q1352" i="11" s="1"/>
  <c r="V1352" i="11" l="1"/>
  <c r="R1352" i="11"/>
  <c r="T1352" i="11"/>
  <c r="W1352" i="11"/>
  <c r="S1352" i="11"/>
  <c r="O835" i="11"/>
  <c r="Q835" i="11" s="1"/>
  <c r="S835" i="11" l="1"/>
  <c r="T835" i="11"/>
  <c r="W835" i="11"/>
  <c r="R835" i="11"/>
  <c r="V835" i="11"/>
  <c r="O750" i="11"/>
  <c r="Q750" i="11" s="1"/>
  <c r="T750" i="11" l="1"/>
  <c r="W750" i="11"/>
  <c r="V750" i="11"/>
  <c r="S750" i="11"/>
  <c r="R750" i="11"/>
  <c r="O167" i="11"/>
  <c r="Q167" i="11" s="1"/>
  <c r="R167" i="11" l="1"/>
  <c r="V167" i="11"/>
  <c r="W167" i="11"/>
  <c r="S167" i="11"/>
  <c r="T167" i="11"/>
  <c r="O294" i="11"/>
  <c r="Q294" i="11" s="1"/>
  <c r="V294" i="11" l="1"/>
  <c r="S294" i="11"/>
  <c r="T294" i="11"/>
  <c r="W294" i="11"/>
  <c r="R294" i="11"/>
  <c r="O378" i="11"/>
  <c r="Q378" i="11" s="1"/>
  <c r="W378" i="11" l="1"/>
  <c r="T378" i="11"/>
  <c r="R378" i="11"/>
  <c r="S378" i="11"/>
  <c r="V378" i="11"/>
  <c r="O711" i="11"/>
  <c r="Q711" i="11" s="1"/>
  <c r="V711" i="11" l="1"/>
  <c r="W711" i="11"/>
  <c r="R711" i="11"/>
  <c r="T711" i="11"/>
  <c r="S711" i="11"/>
  <c r="O729" i="11"/>
  <c r="Q729" i="11" s="1"/>
  <c r="T729" i="11" l="1"/>
  <c r="S729" i="11"/>
  <c r="V729" i="11"/>
  <c r="W729" i="11"/>
  <c r="R729" i="11"/>
  <c r="O428" i="11"/>
  <c r="Q428" i="11" s="1"/>
  <c r="T428" i="11" l="1"/>
  <c r="R428" i="11"/>
  <c r="V428" i="11"/>
  <c r="W428" i="11"/>
  <c r="S428" i="11"/>
  <c r="O16" i="11"/>
  <c r="Q16" i="11" s="1"/>
  <c r="V16" i="11" l="1"/>
  <c r="W16" i="11"/>
  <c r="S16" i="11"/>
  <c r="T16" i="11"/>
  <c r="R16" i="11"/>
  <c r="O1150" i="11"/>
  <c r="Q1150" i="11" s="1"/>
  <c r="R1150" i="11" l="1"/>
  <c r="W1150" i="11"/>
  <c r="T1150" i="11"/>
  <c r="V1150" i="11"/>
  <c r="S1150" i="11"/>
  <c r="O399" i="11"/>
  <c r="Q399" i="11" s="1"/>
  <c r="T399" i="11" l="1"/>
  <c r="R399" i="11"/>
  <c r="S399" i="11"/>
  <c r="V399" i="11"/>
  <c r="W399" i="11"/>
  <c r="O122" i="11"/>
  <c r="Q122" i="11" s="1"/>
  <c r="V122" i="11" l="1"/>
  <c r="W122" i="11"/>
  <c r="S122" i="11"/>
  <c r="R122" i="11"/>
  <c r="T122" i="11"/>
  <c r="O1332" i="11"/>
  <c r="Q1332" i="11" s="1"/>
  <c r="S1332" i="11" l="1"/>
  <c r="V1332" i="11"/>
  <c r="T1332" i="11"/>
  <c r="R1332" i="11"/>
  <c r="W1332" i="11"/>
  <c r="O978" i="11"/>
  <c r="Q978" i="11" s="1"/>
  <c r="V978" i="11" l="1"/>
  <c r="S978" i="11"/>
  <c r="R978" i="11"/>
  <c r="T978" i="11"/>
  <c r="W978" i="11"/>
  <c r="O295" i="11"/>
  <c r="Q295" i="11" s="1"/>
  <c r="S295" i="11" l="1"/>
  <c r="T295" i="11"/>
  <c r="R295" i="11"/>
  <c r="W295" i="11"/>
  <c r="V295" i="11"/>
  <c r="O1498" i="11"/>
  <c r="Q1498" i="11" s="1"/>
  <c r="T1498" i="11" l="1"/>
  <c r="R1498" i="11"/>
  <c r="V1498" i="11"/>
  <c r="S1498" i="11"/>
  <c r="W1498" i="11"/>
  <c r="O1345" i="11"/>
  <c r="Q1345" i="11" s="1"/>
  <c r="S1345" i="11" l="1"/>
  <c r="T1345" i="11"/>
  <c r="W1345" i="11"/>
  <c r="V1345" i="11"/>
  <c r="R1345" i="11"/>
  <c r="O430" i="11"/>
  <c r="Q430" i="11" s="1"/>
  <c r="T430" i="11" l="1"/>
  <c r="V430" i="11"/>
  <c r="W430" i="11"/>
  <c r="R430" i="11"/>
  <c r="S430" i="11"/>
  <c r="O1071" i="11"/>
  <c r="Q1071" i="11" s="1"/>
  <c r="T1071" i="11" l="1"/>
  <c r="W1071" i="11"/>
  <c r="R1071" i="11"/>
  <c r="V1071" i="11"/>
  <c r="S1071" i="11"/>
  <c r="O992" i="11"/>
  <c r="Q992" i="11" s="1"/>
  <c r="T992" i="11" l="1"/>
  <c r="W992" i="11"/>
  <c r="S992" i="11"/>
  <c r="V992" i="11"/>
  <c r="R992" i="11"/>
  <c r="O755" i="11"/>
  <c r="Q755" i="11" s="1"/>
  <c r="V755" i="11" l="1"/>
  <c r="S755" i="11"/>
  <c r="W755" i="11"/>
  <c r="R755" i="11"/>
  <c r="T755" i="11"/>
  <c r="O469" i="11"/>
  <c r="Q469" i="11" s="1"/>
  <c r="V469" i="11" l="1"/>
  <c r="S469" i="11"/>
  <c r="W469" i="11"/>
  <c r="T469" i="11"/>
  <c r="R469" i="11"/>
  <c r="O107" i="11"/>
  <c r="Q107" i="11" s="1"/>
  <c r="S107" i="11" l="1"/>
  <c r="V107" i="11"/>
  <c r="T107" i="11"/>
  <c r="W107" i="11"/>
  <c r="R107" i="11"/>
  <c r="O1191" i="11"/>
  <c r="Q1191" i="11" s="1"/>
  <c r="V1191" i="11" l="1"/>
  <c r="R1191" i="11"/>
  <c r="T1191" i="11"/>
  <c r="S1191" i="11"/>
  <c r="W1191" i="11"/>
  <c r="O1336" i="11"/>
  <c r="Q1336" i="11" s="1"/>
  <c r="R1336" i="11" l="1"/>
  <c r="W1336" i="11"/>
  <c r="T1336" i="11"/>
  <c r="V1336" i="11"/>
  <c r="S1336" i="11"/>
  <c r="O1145" i="11"/>
  <c r="Q1145" i="11" s="1"/>
  <c r="T1145" i="11" l="1"/>
  <c r="R1145" i="11"/>
  <c r="V1145" i="11"/>
  <c r="S1145" i="11"/>
  <c r="W1145" i="11"/>
  <c r="O1209" i="11"/>
  <c r="Q1209" i="11" s="1"/>
  <c r="R1209" i="11" l="1"/>
  <c r="S1209" i="11"/>
  <c r="V1209" i="11"/>
  <c r="T1209" i="11"/>
  <c r="W1209" i="11"/>
  <c r="O202" i="11"/>
  <c r="Q202" i="11" s="1"/>
  <c r="W202" i="11" l="1"/>
  <c r="R202" i="11"/>
  <c r="V202" i="11"/>
  <c r="S202" i="11"/>
  <c r="T202" i="11"/>
  <c r="O1237" i="11"/>
  <c r="Q1237" i="11" s="1"/>
  <c r="W1237" i="11" l="1"/>
  <c r="T1237" i="11"/>
  <c r="V1237" i="11"/>
  <c r="R1237" i="11"/>
  <c r="S1237" i="11"/>
  <c r="O47" i="11"/>
  <c r="Q47" i="11" s="1"/>
  <c r="T47" i="11" l="1"/>
  <c r="V47" i="11"/>
  <c r="R47" i="11"/>
  <c r="S47" i="11"/>
  <c r="W47" i="11"/>
  <c r="O599" i="11"/>
  <c r="Q599" i="11" s="1"/>
  <c r="V599" i="11" l="1"/>
  <c r="S599" i="11"/>
  <c r="R599" i="11"/>
  <c r="T599" i="11"/>
  <c r="W599" i="11"/>
  <c r="O373" i="11"/>
  <c r="Q373" i="11" s="1"/>
  <c r="R373" i="11" l="1"/>
  <c r="V373" i="11"/>
  <c r="W373" i="11"/>
  <c r="T373" i="11"/>
  <c r="S373" i="11"/>
  <c r="O1197" i="11"/>
  <c r="Q1197" i="11" s="1"/>
  <c r="T1197" i="11" l="1"/>
  <c r="V1197" i="11"/>
  <c r="R1197" i="11"/>
  <c r="S1197" i="11"/>
  <c r="W1197" i="11"/>
  <c r="O174" i="11"/>
  <c r="Q174" i="11" s="1"/>
  <c r="S174" i="11" l="1"/>
  <c r="R174" i="11"/>
  <c r="V174" i="11"/>
  <c r="W174" i="11"/>
  <c r="T174" i="11"/>
  <c r="O267" i="11"/>
  <c r="Q267" i="11" s="1"/>
  <c r="T267" i="11" l="1"/>
  <c r="R267" i="11"/>
  <c r="S267" i="11"/>
  <c r="V267" i="11"/>
  <c r="W267" i="11"/>
  <c r="O1407" i="11"/>
  <c r="Q1407" i="11" s="1"/>
  <c r="V1407" i="11" l="1"/>
  <c r="S1407" i="11"/>
  <c r="T1407" i="11"/>
  <c r="W1407" i="11"/>
  <c r="R1407" i="11"/>
  <c r="O220" i="11"/>
  <c r="Q220" i="11" s="1"/>
  <c r="S220" i="11" l="1"/>
  <c r="W220" i="11"/>
  <c r="V220" i="11"/>
  <c r="T220" i="11"/>
  <c r="R220" i="11"/>
  <c r="O947" i="11"/>
  <c r="Q947" i="11" s="1"/>
  <c r="W947" i="11" l="1"/>
  <c r="R947" i="11"/>
  <c r="V947" i="11"/>
  <c r="T947" i="11"/>
  <c r="S947" i="11"/>
  <c r="O425" i="11"/>
  <c r="Q425" i="11" s="1"/>
  <c r="R425" i="11" l="1"/>
  <c r="T425" i="11"/>
  <c r="S425" i="11"/>
  <c r="V425" i="11"/>
  <c r="W425" i="11"/>
  <c r="O888" i="11"/>
  <c r="Q888" i="11" s="1"/>
  <c r="T888" i="11" l="1"/>
  <c r="V888" i="11"/>
  <c r="R888" i="11"/>
  <c r="S888" i="11"/>
  <c r="W888" i="11"/>
  <c r="O1169" i="11"/>
  <c r="Q1169" i="11" s="1"/>
  <c r="W1169" i="11" l="1"/>
  <c r="R1169" i="11"/>
  <c r="V1169" i="11"/>
  <c r="T1169" i="11"/>
  <c r="S1169" i="11"/>
  <c r="O615" i="11"/>
  <c r="Q615" i="11" s="1"/>
  <c r="R615" i="11" l="1"/>
  <c r="V615" i="11"/>
  <c r="W615" i="11"/>
  <c r="S615" i="11"/>
  <c r="T615" i="11"/>
  <c r="O1281" i="11"/>
  <c r="Q1281" i="11" s="1"/>
  <c r="T1281" i="11" l="1"/>
  <c r="S1281" i="11"/>
  <c r="W1281" i="11"/>
  <c r="V1281" i="11"/>
  <c r="R1281" i="11"/>
  <c r="O258" i="11"/>
  <c r="Q258" i="11" s="1"/>
  <c r="R258" i="11" l="1"/>
  <c r="W258" i="11"/>
  <c r="V258" i="11"/>
  <c r="S258" i="11"/>
  <c r="T258" i="11"/>
  <c r="O602" i="11"/>
  <c r="Q602" i="11" s="1"/>
  <c r="T602" i="11" l="1"/>
  <c r="W602" i="11"/>
  <c r="S602" i="11"/>
  <c r="V602" i="11"/>
  <c r="R602" i="11"/>
  <c r="O590" i="11"/>
  <c r="Q590" i="11" s="1"/>
  <c r="R590" i="11" l="1"/>
  <c r="W590" i="11"/>
  <c r="V590" i="11"/>
  <c r="S590" i="11"/>
  <c r="T590" i="11"/>
  <c r="O453" i="11"/>
  <c r="Q453" i="11" s="1"/>
  <c r="R453" i="11" l="1"/>
  <c r="T453" i="11"/>
  <c r="V453" i="11"/>
  <c r="W453" i="11"/>
  <c r="S453" i="11"/>
  <c r="O42" i="11"/>
  <c r="Q42" i="11" s="1"/>
  <c r="W42" i="11" l="1"/>
  <c r="V42" i="11"/>
  <c r="R42" i="11"/>
  <c r="T42" i="11"/>
  <c r="S42" i="11"/>
  <c r="O1445" i="11"/>
  <c r="Q1445" i="11" s="1"/>
  <c r="V1445" i="11" l="1"/>
  <c r="T1445" i="11"/>
  <c r="W1445" i="11"/>
  <c r="R1445" i="11"/>
  <c r="S1445" i="11"/>
  <c r="O1083" i="11"/>
  <c r="Q1083" i="11" s="1"/>
  <c r="S1083" i="11" l="1"/>
  <c r="R1083" i="11"/>
  <c r="T1083" i="11"/>
  <c r="W1083" i="11"/>
  <c r="V1083" i="11"/>
  <c r="O74" i="11"/>
  <c r="Q74" i="11" s="1"/>
  <c r="R74" i="11" l="1"/>
  <c r="T74" i="11"/>
  <c r="S74" i="11"/>
  <c r="W74" i="11"/>
  <c r="V74" i="11"/>
  <c r="O403" i="11"/>
  <c r="Q403" i="11" s="1"/>
  <c r="V403" i="11" l="1"/>
  <c r="S403" i="11"/>
  <c r="T403" i="11"/>
  <c r="R403" i="11"/>
  <c r="W403" i="11"/>
  <c r="O1506" i="11"/>
  <c r="Q1506" i="11" s="1"/>
  <c r="V1506" i="11" l="1"/>
  <c r="T1506" i="11"/>
  <c r="S1506" i="11"/>
  <c r="W1506" i="11"/>
  <c r="R1506" i="11"/>
  <c r="O61" i="11"/>
  <c r="Q61" i="11" s="1"/>
  <c r="V61" i="11" l="1"/>
  <c r="S61" i="11"/>
  <c r="T61" i="11"/>
  <c r="R61" i="11"/>
  <c r="W61" i="11"/>
  <c r="O1165" i="11"/>
  <c r="Q1165" i="11" s="1"/>
  <c r="R1165" i="11" l="1"/>
  <c r="T1165" i="11"/>
  <c r="W1165" i="11"/>
  <c r="V1165" i="11"/>
  <c r="S1165" i="11"/>
  <c r="O627" i="11"/>
  <c r="Q627" i="11" s="1"/>
  <c r="S627" i="11" l="1"/>
  <c r="T627" i="11"/>
  <c r="W627" i="11"/>
  <c r="V627" i="11"/>
  <c r="R627" i="11"/>
  <c r="O372" i="11"/>
  <c r="Q372" i="11" s="1"/>
  <c r="T372" i="11" l="1"/>
  <c r="W372" i="11"/>
  <c r="S372" i="11"/>
  <c r="V372" i="11"/>
  <c r="R372" i="11"/>
  <c r="O833" i="11"/>
  <c r="Q833" i="11" s="1"/>
  <c r="V833" i="11" l="1"/>
  <c r="R833" i="11"/>
  <c r="S833" i="11"/>
  <c r="T833" i="11"/>
  <c r="W833" i="11"/>
  <c r="O664" i="11"/>
  <c r="Q664" i="11" s="1"/>
  <c r="V664" i="11" l="1"/>
  <c r="W664" i="11"/>
  <c r="S664" i="11"/>
  <c r="T664" i="11"/>
  <c r="R664" i="11"/>
  <c r="O646" i="11"/>
  <c r="Q646" i="11" s="1"/>
  <c r="W646" i="11" l="1"/>
  <c r="S646" i="11"/>
  <c r="V646" i="11"/>
  <c r="T646" i="11"/>
  <c r="R646" i="11"/>
  <c r="O1294" i="11"/>
  <c r="Q1294" i="11" s="1"/>
  <c r="T1294" i="11" l="1"/>
  <c r="R1294" i="11"/>
  <c r="W1294" i="11"/>
  <c r="S1294" i="11"/>
  <c r="V1294" i="11"/>
  <c r="O440" i="11"/>
  <c r="Q440" i="11" s="1"/>
  <c r="S440" i="11" l="1"/>
  <c r="R440" i="11"/>
  <c r="V440" i="11"/>
  <c r="T440" i="11"/>
  <c r="W440" i="11"/>
  <c r="O212" i="11"/>
  <c r="Q212" i="11" s="1"/>
  <c r="W212" i="11" l="1"/>
  <c r="V212" i="11"/>
  <c r="T212" i="11"/>
  <c r="R212" i="11"/>
  <c r="S212" i="11"/>
  <c r="O1319" i="11"/>
  <c r="Q1319" i="11" s="1"/>
  <c r="W1319" i="11" l="1"/>
  <c r="R1319" i="11"/>
  <c r="T1319" i="11"/>
  <c r="V1319" i="11"/>
  <c r="S1319" i="11"/>
  <c r="O1039" i="11"/>
  <c r="Q1039" i="11" s="1"/>
  <c r="W1039" i="11" l="1"/>
  <c r="T1039" i="11"/>
  <c r="R1039" i="11"/>
  <c r="V1039" i="11"/>
  <c r="S1039" i="11"/>
  <c r="O660" i="11"/>
  <c r="Q660" i="11" s="1"/>
  <c r="R660" i="11" l="1"/>
  <c r="T660" i="11"/>
  <c r="V660" i="11"/>
  <c r="W660" i="11"/>
  <c r="S660" i="11"/>
  <c r="O96" i="11"/>
  <c r="Q96" i="11" s="1"/>
  <c r="V96" i="11" l="1"/>
  <c r="S96" i="11"/>
  <c r="W96" i="11"/>
  <c r="R96" i="11"/>
  <c r="T96" i="11"/>
  <c r="O814" i="11"/>
  <c r="Q814" i="11" s="1"/>
  <c r="T814" i="11" l="1"/>
  <c r="V814" i="11"/>
  <c r="S814" i="11"/>
  <c r="W814" i="11"/>
  <c r="R814" i="11"/>
  <c r="O1194" i="11"/>
  <c r="Q1194" i="11" s="1"/>
  <c r="T1194" i="11" l="1"/>
  <c r="W1194" i="11"/>
  <c r="S1194" i="11"/>
  <c r="V1194" i="11"/>
  <c r="R1194" i="11"/>
  <c r="O986" i="11"/>
  <c r="Q986" i="11" s="1"/>
  <c r="S986" i="11" l="1"/>
  <c r="R986" i="11"/>
  <c r="V986" i="11"/>
  <c r="T986" i="11"/>
  <c r="W986" i="11"/>
  <c r="O723" i="11"/>
  <c r="Q723" i="11" s="1"/>
  <c r="V723" i="11" l="1"/>
  <c r="T723" i="11"/>
  <c r="R723" i="11"/>
  <c r="W723" i="11"/>
  <c r="S723" i="11"/>
  <c r="O1027" i="11"/>
  <c r="Q1027" i="11" s="1"/>
  <c r="T1027" i="11" l="1"/>
  <c r="V1027" i="11"/>
  <c r="R1027" i="11"/>
  <c r="W1027" i="11"/>
  <c r="S1027" i="11"/>
  <c r="O594" i="11"/>
  <c r="Q594" i="11" s="1"/>
  <c r="V594" i="11" l="1"/>
  <c r="S594" i="11"/>
  <c r="R594" i="11"/>
  <c r="W594" i="11"/>
  <c r="T594" i="11"/>
  <c r="O144" i="11"/>
  <c r="Q144" i="11" s="1"/>
  <c r="S144" i="11" l="1"/>
  <c r="T144" i="11"/>
  <c r="R144" i="11"/>
  <c r="W144" i="11"/>
  <c r="V144" i="11"/>
  <c r="O1239" i="11"/>
  <c r="Q1239" i="11" s="1"/>
  <c r="R1239" i="11" l="1"/>
  <c r="W1239" i="11"/>
  <c r="V1239" i="11"/>
  <c r="S1239" i="11"/>
  <c r="T1239" i="11"/>
  <c r="O417" i="11"/>
  <c r="Q417" i="11" s="1"/>
  <c r="R417" i="11" l="1"/>
  <c r="T417" i="11"/>
  <c r="V417" i="11"/>
  <c r="W417" i="11"/>
  <c r="S417" i="11"/>
  <c r="O926" i="11"/>
  <c r="Q926" i="11" s="1"/>
  <c r="R926" i="11" l="1"/>
  <c r="S926" i="11"/>
  <c r="W926" i="11"/>
  <c r="V926" i="11"/>
  <c r="T926" i="11"/>
  <c r="O50" i="11"/>
  <c r="Q50" i="11" s="1"/>
  <c r="W50" i="11" l="1"/>
  <c r="T50" i="11"/>
  <c r="S50" i="11"/>
  <c r="V50" i="11"/>
  <c r="R50" i="11"/>
  <c r="O770" i="11"/>
  <c r="Q770" i="11" s="1"/>
  <c r="W770" i="11" l="1"/>
  <c r="T770" i="11"/>
  <c r="S770" i="11"/>
  <c r="V770" i="11"/>
  <c r="R770" i="11"/>
  <c r="O884" i="11"/>
  <c r="Q884" i="11" s="1"/>
  <c r="R884" i="11" l="1"/>
  <c r="S884" i="11"/>
  <c r="T884" i="11"/>
  <c r="W884" i="11"/>
  <c r="V884" i="11"/>
  <c r="O275" i="11"/>
  <c r="Q275" i="11" s="1"/>
  <c r="V275" i="11" l="1"/>
  <c r="T275" i="11"/>
  <c r="R275" i="11"/>
  <c r="W275" i="11"/>
  <c r="S275" i="11"/>
  <c r="O416" i="11"/>
  <c r="Q416" i="11" s="1"/>
  <c r="V416" i="11" l="1"/>
  <c r="R416" i="11"/>
  <c r="W416" i="11"/>
  <c r="S416" i="11"/>
  <c r="T416" i="11"/>
  <c r="O11" i="11"/>
  <c r="Q11" i="11" s="1"/>
  <c r="T11" i="11" l="1"/>
  <c r="W11" i="11"/>
  <c r="V11" i="11"/>
  <c r="R11" i="11"/>
  <c r="S11" i="11"/>
  <c r="Q10" i="11"/>
  <c r="W10" i="11" l="1"/>
  <c r="T10" i="11"/>
  <c r="S10" i="11"/>
  <c r="R10" i="11"/>
  <c r="V10" i="11"/>
  <c r="O9" i="11"/>
  <c r="Q9" i="11" s="1"/>
  <c r="W9" i="11" l="1"/>
  <c r="V9" i="11"/>
  <c r="T9" i="11"/>
  <c r="R9" i="11"/>
  <c r="S9" i="11"/>
  <c r="U9" i="11"/>
</calcChain>
</file>

<file path=xl/comments1.xml><?xml version="1.0" encoding="utf-8"?>
<comments xmlns="http://schemas.openxmlformats.org/spreadsheetml/2006/main">
  <authors>
    <author>rereyes</author>
  </authors>
  <commentList>
    <comment ref="H3" authorId="0" shapeId="0">
      <text>
        <r>
          <rPr>
            <b/>
            <sz val="9"/>
            <color indexed="81"/>
            <rFont val="Tahoma"/>
            <family val="2"/>
          </rPr>
          <t>rereyes:</t>
        </r>
        <r>
          <rPr>
            <sz val="9"/>
            <color indexed="81"/>
            <rFont val="Tahoma"/>
            <family val="2"/>
          </rPr>
          <t xml:space="preserve">
=SUMAR.SI(C6:P6,selCol,Calculos!C7:P7)</t>
        </r>
      </text>
    </comment>
  </commentList>
</comments>
</file>

<file path=xl/comments2.xml><?xml version="1.0" encoding="utf-8"?>
<comments xmlns="http://schemas.openxmlformats.org/spreadsheetml/2006/main">
  <authors>
    <author>rereyes</author>
  </authors>
  <commentList>
    <comment ref="AK5" authorId="0" shapeId="0">
      <text>
        <r>
          <rPr>
            <b/>
            <sz val="9"/>
            <color indexed="81"/>
            <rFont val="Tahoma"/>
            <family val="2"/>
          </rPr>
          <t>rereyes:</t>
        </r>
        <r>
          <rPr>
            <sz val="9"/>
            <color indexed="81"/>
            <rFont val="Tahoma"/>
            <family val="2"/>
          </rPr>
          <t xml:space="preserve">
=SUMAR.SI(C6:P6,selCol,Calculos!C7:P7)</t>
        </r>
      </text>
    </comment>
  </commentList>
</comments>
</file>

<file path=xl/connections.xml><?xml version="1.0" encoding="utf-8"?>
<connections xmlns="http://schemas.openxmlformats.org/spreadsheetml/2006/main">
  <connection id="1" sourceFile="\\negocios\canales tradicionales\Medicion Financiera\SVR_MEDFIN\PROYECTOS\CUENTAS CAPITAL HUMANO\Capital Humano.accdb" keepAlive="1" name="Capital Humano" type="5" refreshedVersion="5">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Resumen" commandType="3"/>
  </connection>
  <connection id="2" sourceFile="\\negocios\canales tradicionales\Medicion Financiera\SVR_MEDFIN\PROYECTOS\CUENTAS CAPITAL HUMANO\Capital Humano.accdb" keepAlive="1" name="Capital Humano1" type="5" refreshedVersion="5" saveData="1">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etalle" commandType="3"/>
  </connection>
  <connection id="3" sourceFile="\\negocios\canales tradicionales\Medicion Financiera\SVR_MEDFIN\PROYECTOS\CUENTAS CAPITAL HUMANO\Capital Humano.accdb" keepAlive="1" name="Capital Humano2" type="5" refreshedVersion="5">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etalle" commandType="3"/>
  </connection>
  <connection id="4" name="CAPITAL_HUMANO" type="1" refreshedVersion="5" saveData="1">
    <dbPr connection="DBQ=\\negocios\canales tradicionales\Medicion Financiera\SVR_MEDFIN\BASE_DE_DATOS\CUENTAS DE CAPITAL HUMANO\CAPITAL_HUMANO.accdb;DefaultDir=\\negocios\canales tradicionales\Medicion Financiera\SVR_MEDFIN\BASE_DE_DATOS\CUENTAS DE CAPITAL HUMANO;Driver={Microsoft Access Driver (*.mdb, *.accdb)};DriverId=25;FIL=MS Access;MaxBufferSize=2048;MaxScanRows=8;PageTimeout=5;SafeTransactions=0;Threads=3;UID=admin;UserCommitSync=Yes;" command="SELECT * FROM `RESUMEN`"/>
  </connection>
  <connection id="5" odcFile="\\negocios\canales tradicionales\Medicion Financiera\SVR_MEDFIN\OLAP_CUBES\CTAS_CH\DETALLE.dsn" name="DETALLE" type="1" refreshedVersion="5">
    <dbPr connection="DBQ=\\negocios\canales tradicionales\Medicion Financiera\SVR_MEDFIN\BASE_DE_DATOS\CUENTAS DE CAPITAL HUMANO\CAPITAL_HUMANO.accdb;DefaultDir=\\negocios\canales tradicionales\Medicion Financiera\SVR_MEDFIN\BASE_DE_DATOS\CUENTAS DE CAPITAL HUMANO;Driver={Microsoft Access Driver (*.mdb, *.accdb)};DriverId=25;FIL=MS Access;MaxBufferSize=2048;MaxScanRows=8;PageTimeout=5;SafeTransactions=0;Threads=3;UID=admin;UserCommitSync=Yes;" command="SELECT * FROM `CAPITAL_HUMANO`"/>
  </connection>
</connections>
</file>

<file path=xl/sharedStrings.xml><?xml version="1.0" encoding="utf-8"?>
<sst xmlns="http://schemas.openxmlformats.org/spreadsheetml/2006/main" count="60776" uniqueCount="742">
  <si>
    <t>valSelOption</t>
  </si>
  <si>
    <t>Horas extras</t>
  </si>
  <si>
    <t>Alimentación</t>
  </si>
  <si>
    <t>Viáticos</t>
  </si>
  <si>
    <t>Reconocimientos</t>
  </si>
  <si>
    <t>Celebraciones</t>
  </si>
  <si>
    <t>Plan Anual</t>
  </si>
  <si>
    <t>Balance YTM</t>
  </si>
  <si>
    <t>$Disponible</t>
  </si>
  <si>
    <t>%Disponible</t>
  </si>
  <si>
    <t>Brindis de entrega de Participación de Utilidades</t>
  </si>
  <si>
    <t xml:space="preserve">Actividades destinadas a compartir con el equipo de trabajo como cumpleaños, nacimientos, despedidas, brindis, etc. </t>
  </si>
  <si>
    <t>Premios, certificados de regalo, obsequios, etc. que se utilicen para reconocer conductas positivas de los colaboradores o el mérito en el cumplimiento con éxito de una actividad o tarea de manera sobresaliente.</t>
  </si>
  <si>
    <t>Fecha</t>
  </si>
  <si>
    <t>Comprobante</t>
  </si>
  <si>
    <t>Asiento</t>
  </si>
  <si>
    <t>Débito</t>
  </si>
  <si>
    <t>Crédito</t>
  </si>
  <si>
    <t>Gastos de movilización, hospedaje, alimentación en que incurra el colaborador por desplazamiento no recurrente, realizados a consecuencia del desempeño de sus labores. Aplica para viajes locales, internacionales y movimientos dentro de Panamá.
Se exceptúan todos los gastos cuya naturaleza sea capacitación  o Proyectos.</t>
  </si>
  <si>
    <t>Brindis participación</t>
  </si>
  <si>
    <t>a) Por permanecer laborando más de 3 horas despúes de finalizada la jornada regular de trabajo y la hora de salida sea despúes de las 7:00 pm.
b) Que por motivos de contingencia no puedan tomar el tiempo de almuerzo.
c) Almuerzos de trabajo. 
d) Reuniones de trabajo fuera de jornada laboral.
Se exceptúan todos los gastos cuya naturaleza sea capacitación  o Proyectos.</t>
  </si>
  <si>
    <t>CAJA</t>
  </si>
  <si>
    <t>SERVICIOS PERSONALES</t>
  </si>
  <si>
    <t>ADMINISTRACION DE SUCURSALES</t>
  </si>
  <si>
    <t>Área</t>
  </si>
  <si>
    <t>Disponible</t>
  </si>
  <si>
    <t>Gastado#1</t>
  </si>
  <si>
    <t>Gastado#2</t>
  </si>
  <si>
    <t>ASCENDENTEMENTE</t>
  </si>
  <si>
    <t>DESCENDENTEMENTE</t>
  </si>
  <si>
    <t>SELECT &gt;&gt;</t>
  </si>
  <si>
    <t>valRowGrid</t>
  </si>
  <si>
    <t>Etiquetas de fila</t>
  </si>
  <si>
    <t>ALIMENTACIÓN</t>
  </si>
  <si>
    <t>HORAS EXTRAS</t>
  </si>
  <si>
    <t>VIATICOS</t>
  </si>
  <si>
    <t>ALIMENTACION DE EMPLEADOS CTA NUEVA</t>
  </si>
  <si>
    <t>OTROS EGRESOS 18</t>
  </si>
  <si>
    <t>OTROS EGRESOS 1.P.O (OR:38/DES:38 TRN:86 PERF:300086 CAU: 18</t>
  </si>
  <si>
    <t>mostrado abajo haga clic en la opción "Habilitar Macros" y podrá iniciar.</t>
  </si>
  <si>
    <t>seguridad y habilitar las Macros y las Conecciones de Datos para iniciar.</t>
  </si>
  <si>
    <t xml:space="preserve">Favor cerrar el libro e intente abrirlo nuevamente, al aparecer el mensaje </t>
  </si>
  <si>
    <t xml:space="preserve">Hacer clic en el botón "Opciones…" ubicado en la barra de advertencia de </t>
  </si>
  <si>
    <t>Usuarios de Office Excel 97-2003</t>
  </si>
  <si>
    <t>Usuarios de Office Excel 2007 o superior</t>
  </si>
  <si>
    <t>Verifique su versión de Microsoft Office Excel de acuerdo al mensaje mostrado a continuación y siga uno de los pasos descritos abajo para poder utilizar el tablero:</t>
  </si>
  <si>
    <t xml:space="preserve">Este archivo no tendrá funcionalidad alguna hasta que todo el contenido del libro sea habilitado. </t>
  </si>
  <si>
    <t>Favor lea las siguientes instrucciones detenidamente:</t>
  </si>
  <si>
    <t>Versión:</t>
  </si>
  <si>
    <t>Medición Financiera - Canales Tradicionales</t>
  </si>
  <si>
    <t>BRINDIS DE PARTICIPACIÓN</t>
  </si>
  <si>
    <t xml:space="preserve">CELEBRACIONES </t>
  </si>
  <si>
    <t xml:space="preserve">RECONOCIMIENTO </t>
  </si>
  <si>
    <t>Suma de Plan</t>
  </si>
  <si>
    <t>Oficina</t>
  </si>
  <si>
    <t>(Todas)</t>
  </si>
  <si>
    <t>Año</t>
  </si>
  <si>
    <t>Suma de Balance</t>
  </si>
  <si>
    <t>NC ALIMENTACION DE EMPLEADOS NVA</t>
  </si>
  <si>
    <t>OTROS EGRESOS 1.P.O (OR:196/DES:196 TRN:86 PERF:300086 CAU: 18</t>
  </si>
  <si>
    <t>OTROS EGRESOS 1.P.O (OR:73/DES:73 TRN:86 PERF:300086 CAU: 18</t>
  </si>
  <si>
    <t>OTROS EGRESOS 1.P.O (OR:3/DES:3 TRN:86 PERF:300086 CAU: 18</t>
  </si>
  <si>
    <t>OTROS EGRESOS 1.P.O (OR:164/DES:164 TRN:86 PERF:300086 CAU: 18</t>
  </si>
  <si>
    <t>NC GASTO NO DEDUCIBLES</t>
  </si>
  <si>
    <t>GASTOS NO DEDUCIBLES</t>
  </si>
  <si>
    <t>VIATICOS 2</t>
  </si>
  <si>
    <t>NC VIATICOS</t>
  </si>
  <si>
    <t>NC  RECONOCIMIENTOS</t>
  </si>
  <si>
    <t>ATENCION A CLIENTES</t>
  </si>
  <si>
    <t>ATM</t>
  </si>
  <si>
    <t>BANCA COMERCIAL PERIFERIA</t>
  </si>
  <si>
    <t>FUERZAS DE VENTAS PANAMA</t>
  </si>
  <si>
    <t>HIPOTECAS</t>
  </si>
  <si>
    <t>IMAGEN CORPORATIVA</t>
  </si>
  <si>
    <t>BANCA COMERCIAL CENTRO</t>
  </si>
  <si>
    <t>CANALES DE DISTRIBUCION</t>
  </si>
  <si>
    <t>FUERZA DE VENTAS AUTOS</t>
  </si>
  <si>
    <t>DESARROLLO DE PRODUCTOS</t>
  </si>
  <si>
    <t>TELEMERCADEO</t>
  </si>
  <si>
    <t>CENTRO DE TARJETAS</t>
  </si>
  <si>
    <t>GESTION HIPOTECARIA</t>
  </si>
  <si>
    <t>BANCA COMERCIAL</t>
  </si>
  <si>
    <t>BANCA COMERCIAL INTERIOR</t>
  </si>
  <si>
    <t>BANCA PRIVADA</t>
  </si>
  <si>
    <t>VENTAS CONSUMO</t>
  </si>
  <si>
    <t>ZONA LIBRE</t>
  </si>
  <si>
    <t>BANCA CORPORATIVA</t>
  </si>
  <si>
    <t>Mes</t>
  </si>
  <si>
    <t>Credito</t>
  </si>
  <si>
    <t>Debito</t>
  </si>
  <si>
    <t>Area</t>
  </si>
  <si>
    <t>MesNum</t>
  </si>
  <si>
    <t>junio</t>
  </si>
  <si>
    <t>julio</t>
  </si>
  <si>
    <t>enero</t>
  </si>
  <si>
    <t>febrero</t>
  </si>
  <si>
    <t>marzo</t>
  </si>
  <si>
    <t>abril</t>
  </si>
  <si>
    <t>mayo</t>
  </si>
  <si>
    <t>Barra</t>
  </si>
  <si>
    <t>agosto</t>
  </si>
  <si>
    <t>septiembre</t>
  </si>
  <si>
    <t>octubre</t>
  </si>
  <si>
    <t>noviembre</t>
  </si>
  <si>
    <t>diciembre</t>
  </si>
  <si>
    <t>RECONOCIMIENTO</t>
  </si>
  <si>
    <t>SEGMENTO DE NEGOCIOS</t>
  </si>
  <si>
    <t>CANALES ALTERNOS</t>
  </si>
  <si>
    <t>OTROS EGRESOS 1.P.O (OR:33/DES:33 TRN:86 PERF:300086 CAU: 18</t>
  </si>
  <si>
    <t>OTROS EGRESOS 1.P.O (OR:35/DES:35 TRN:86 PERF:300086 CAU: 18</t>
  </si>
  <si>
    <t>SERVICIOS AL CLIENTE</t>
  </si>
  <si>
    <t>Área Contable</t>
  </si>
  <si>
    <t>Asiento Contable</t>
  </si>
  <si>
    <t>Comprobante Contable</t>
  </si>
  <si>
    <t>Sec</t>
  </si>
  <si>
    <t>C2</t>
  </si>
  <si>
    <t>C1</t>
  </si>
  <si>
    <t>Ranking por</t>
  </si>
  <si>
    <t>Posición actual</t>
  </si>
  <si>
    <t>Posición Max</t>
  </si>
  <si>
    <t>Ordenar por</t>
  </si>
  <si>
    <t>Orientación</t>
  </si>
  <si>
    <t>Ordenado</t>
  </si>
  <si>
    <t>único</t>
  </si>
  <si>
    <t>único ordenado</t>
  </si>
  <si>
    <t>posición</t>
  </si>
  <si>
    <t>Max Rec</t>
  </si>
  <si>
    <t>BANCA EN LINEA</t>
  </si>
  <si>
    <t>OTROS EGRESOS 1.P.O (OR:8/DES:8 TRN:86 PERF:300086 CAU: 18</t>
  </si>
  <si>
    <t>OTROS EGRESOS 1.P.O (OR:5/DES:5 TRN:86 PERF:300086 CAU: 18</t>
  </si>
  <si>
    <t>OTROS EGRESOS 1.P.O (OR:162/DES:162 TRN:86 PERF:300086 CAU: 18</t>
  </si>
  <si>
    <t>OTROS EGRESOS 1.P.O (OR:101/DES:101 TRN:86 PERF:300086 CAU: 18</t>
  </si>
  <si>
    <t>OTROS EGRESOS 1.P.O (OR:74/DES:74 TRN:86 PERF:300086 CAU: 18</t>
  </si>
  <si>
    <t>OTROS EGRESOS 1.P.O (OR:15/DES:15 TRN:86 PERF:300086 CAU: 18</t>
  </si>
  <si>
    <t>OTROS EGRESOS 1.P.O (OR:7/DES:7 TRN:86 PERF:300086 CAU: 18</t>
  </si>
  <si>
    <t>OTROS EGRESOS 1.P.O (OR:40/DES:40 TRN:86 PERF:300086 CAU: 18</t>
  </si>
  <si>
    <t>AUTOS</t>
  </si>
  <si>
    <t>Desc</t>
  </si>
  <si>
    <t>Asc</t>
  </si>
  <si>
    <t>O1</t>
  </si>
  <si>
    <t>O2</t>
  </si>
  <si>
    <t>OTROS EGRESOS 1.P.O (OR:70/DES:70 TRN:86 PERF:300086 CAU: 18</t>
  </si>
  <si>
    <t>FUERZA DE VENTAS INTERIOR</t>
  </si>
  <si>
    <t>OTROS EGRESOS 1.P.O (OR:71/DES:71 TRN:86 PERF:300086 CAU: 18</t>
  </si>
  <si>
    <t>OTROS EGRESOS 1.P.O (OR:43/DES:43 TRN:86 PERF:300086 CAU: 18</t>
  </si>
  <si>
    <t>OTROS EGRESOS 1.P.O (OR:72/DES:72 TRN:86 PERF:300086 CAU: 18</t>
  </si>
  <si>
    <t>OTROS EGRESOS 1.P.O (OR:39/DES:39 TRN:86 PERF:300086 CAU: 18</t>
  </si>
  <si>
    <t>OTROS EGRESOS 1.P.O (OR:28/DES:28 TRN:86 PERF:300086 CAU: 18</t>
  </si>
  <si>
    <t>OTROS EGRESOS 1.P.O (OR:19/DES:19 TRN:86 PERF:300086 CAU: 18</t>
  </si>
  <si>
    <t>TRANSACCIONES DEL DIA 08/01/2018SPYRAL - GESTION ADMINISTRATIVA</t>
  </si>
  <si>
    <t>OTROS EGRESOS 1.P.O (OR:51/DES:51 TRN:86 PERF:300086 CAU: 18</t>
  </si>
  <si>
    <t>OTROS EGRESOS 1.P.O (OR:13/DES:13 TRN:86 PERF:300086 CAU: 18</t>
  </si>
  <si>
    <t>TRANSACCIONES DEL DIA 08/02/2018SPYRAL - GESTION ADMINISTRATIVA</t>
  </si>
  <si>
    <t>OTROS EGRESOS 1.P.O (OR:9/DES:9 TRN:86 PERF:300086 CAU: 18</t>
  </si>
  <si>
    <t>OTROS EGRESOS 1.P.O (OR:1/DES:1 TRN:86 PERF:300086 CAU: 18</t>
  </si>
  <si>
    <t>TRANSACCIONES DEL DIA 08/03/2018SPYRAL - GESTION ADMINISTRATIVA</t>
  </si>
  <si>
    <t>PLANILLAS DE LIQUIDACIONES AGO 2018</t>
  </si>
  <si>
    <t>TRANSACCIONES DEL DIA 08/03/2018 RECURSOS HUMANOS</t>
  </si>
  <si>
    <t>OTROS EGRESOS 1.P.O (OR:48/DES:48 TRN:86 PERF:300086 CAU: 18</t>
  </si>
  <si>
    <t>TRANSACCIONES DEL DIA 08/06/2018SPYRAL - GESTION ADMINISTRATIVA</t>
  </si>
  <si>
    <t>OTROS EGRESOS 1.P.O (OR:53/DES:53 TRN:86 PERF:300086 CAU: 18</t>
  </si>
  <si>
    <t>OTROS EGRESOS 1.P.O (OR:34/DES:34 TRN:86 PERF:300086 CAU: 18</t>
  </si>
  <si>
    <t>TRANSACCIONES DEL DIA 08/07/2018SPYRAL - GESTION ADMINISTRATIVA</t>
  </si>
  <si>
    <t>TRANSACCIONES DEL DIA 08/07/2018 RECURSOS HUMANOS</t>
  </si>
  <si>
    <t>TRANSACCIONES DEL DIA 08/08/2018SPYRAL - GESTION ADMINISTRATIVA</t>
  </si>
  <si>
    <t>OTROS EGRESOS 1.P.O (OR:41/DES:41 TRN:86 PERF:300086 CAU: 18</t>
  </si>
  <si>
    <t>TRANSACCIONES DEL DIA 08/09/2018SPYRAL - GESTION ADMINISTRATIVA</t>
  </si>
  <si>
    <t>INTERINOS</t>
  </si>
  <si>
    <t>OTROS EGRESOS 1.P.O (OR:23/DES:23 TRN:86 PERF:300086 CAU: 18</t>
  </si>
  <si>
    <t>TRANSACCIONES DEL DIA 08/10/2018SPYRAL - GESTION ADMINISTRATIVA</t>
  </si>
  <si>
    <t>PAGO NOMINA QUINCENA 1 AGOSTO 2018</t>
  </si>
  <si>
    <t>TRANSACCIONES DEL DIA 08/10/2018 RECURSOS HUMANOS</t>
  </si>
  <si>
    <t>TRANSACCIONES DEL DIA 08/11/2018SPYRAL - GESTION ADMINISTRATIVA</t>
  </si>
  <si>
    <t>OTROS EGRESOS 1.P.O (OR:10/DES:10 TRN:86 PERF:300086 CAU: 18</t>
  </si>
  <si>
    <t>TRANSACCIONES DEL DIA 08/13/2018SPYRAL - GESTION ADMINISTRATIVA</t>
  </si>
  <si>
    <t>OTROS EGRESOS 1.P.O (OR:78/DES:78 TRN:86 PERF:300086 CAU: 18</t>
  </si>
  <si>
    <t>OTROS EGRESOS 1.P.O (OR:37/DES:37 TRN:86 PERF:300086 CAU: 18</t>
  </si>
  <si>
    <t>TRANSACCIONES DEL DIA 08/14/2018SPYRAL - GESTION ADMINISTRATIVA</t>
  </si>
  <si>
    <t>TRANSACCIONES DEL DIA 08/15/2018 RECURSOS HUMANOS</t>
  </si>
  <si>
    <t>TRANSACCIONES DEL DIA 08/15/2018SPYRAL - GESTION ADMINISTRATIVA</t>
  </si>
  <si>
    <t>TRANSACCIONES DEL DIA 08/16/2018SPYRAL - GESTION ADMINISTRATIVA</t>
  </si>
  <si>
    <t>OTROS EGRESOS 1.P.O (OR:125/DES:125 TRN:86 PERF:300086 CAU: 18</t>
  </si>
  <si>
    <t>TRANSACCIONES DEL DIA 08/17/2018SPYRAL - GESTION ADMINISTRATIVA</t>
  </si>
  <si>
    <t>OTROS EGRESOS 1.P.O (OR:4/DES:4 TRN:86 PERF:300086 CAU: 18</t>
  </si>
  <si>
    <t>TRANSACCIONES DEL DIA 08/18/2018SPYRAL - GESTION ADMINISTRATIVA</t>
  </si>
  <si>
    <t>OTROS EGRESOS 1.P.O (OR:22/DES:22 TRN:86 PERF:300086 CAU: 18</t>
  </si>
  <si>
    <t>TRANSACCIONES DEL DIA 08/20/2018SPYRAL - GESTION ADMINISTRATIVA</t>
  </si>
  <si>
    <t>OTROS EGRESOS 1.P.O (OR:20/DES:20 TRN:86 PERF:300086 CAU: 18</t>
  </si>
  <si>
    <t>TRANSACCIONES DEL DIA 08/21/2018SPYRAL - GESTION ADMINISTRATIVA</t>
  </si>
  <si>
    <t>OTROS EGRESOS 1.P.O (OR:27/DES:27 TRN:86 PERF:300086 CAU: 18</t>
  </si>
  <si>
    <t>OTROS EGRESOS 1.P.O (OR:102/DES:102 TRN:86 PERF:300086 CAU: 18</t>
  </si>
  <si>
    <t>TRANSACCIONES DEL DIA 08/22/2018SPYRAL - GESTION ADMINISTRATIVA</t>
  </si>
  <si>
    <t>TRANSACCIONES DEL DIA 08/23/2018SPYRAL - GESTION ADMINISTRATIVA</t>
  </si>
  <si>
    <t>OTROS EGRESOS 1.P.O (OR:131/DES:131 TRN:86 PERF:300086 CAU: 18</t>
  </si>
  <si>
    <t>TRANSACCIONES DEL DIA 08/24/2018SPYRAL - GESTION ADMINISTRATIVA</t>
  </si>
  <si>
    <t>CORRECCION DE ENTRADA DE PARTIDA DE FIESTAS PATRIAS</t>
  </si>
  <si>
    <t>REGISTRO DE ENTRADA DE ADMINISTRACION</t>
  </si>
  <si>
    <t>CORREGIMOS ENTRADA DEL 20 DE AGOSTO POR ERROR EN CAUSA. SE DEBIO</t>
  </si>
  <si>
    <t>REGISTRO DE ENTRADA DE CAJA</t>
  </si>
  <si>
    <t>CORRIGE ENTRADA DE GASTOS DE DECORACION DE FIESTAS PATRIAS 2018-</t>
  </si>
  <si>
    <t>EL 21 DE AGOSTO SE SACO EL PRESUPUESTO DE FISTAS PATRIAS POR CAU</t>
  </si>
  <si>
    <t>OTROS EGRESOS 1.P.O (OR:6/DES:6 TRN:86 PERF:300086 CAU: 18</t>
  </si>
  <si>
    <t>SE CORRIGE ENTRADA DEL DIA 1 DE AGOSTO, SE UTILIZO LA CAUSA INCO</t>
  </si>
  <si>
    <t>PAGO NOMINA QUINCENA 2 AGOSTO 2018</t>
  </si>
  <si>
    <t>TRANSACCIONES DEL DIA 08/25/2018 RECURSOS HUMANOS</t>
  </si>
  <si>
    <t>TRANSACCIONES DEL DIA 08/25/2018SPYRAL - GESTION ADMINISTRATIVA</t>
  </si>
  <si>
    <t>TRANSACCIONES DEL DIA 08/27/2018SPYRAL - GESTION ADMINISTRATIVA</t>
  </si>
  <si>
    <t>O/ING. EFECTIVO 18</t>
  </si>
  <si>
    <t>O/ING. EFECTIVO 1.P.O (OR:131/DES:131 TRN:32 PERF:300032E CAU: 1</t>
  </si>
  <si>
    <t>TRANSACCIONES DEL DIA 08/28/2018SPYRAL - GESTION ADMINISTRATIVA</t>
  </si>
  <si>
    <t>TRANSACCIONES DEL DIA 08/29/2018SPYRAL - GESTION ADMINISTRATIVA</t>
  </si>
  <si>
    <t>CORRIGE DIFERENCIA EN RECHAZO MODULO DE CONTABILIDAD</t>
  </si>
  <si>
    <t>PARA REGISTRAR CAJA</t>
  </si>
  <si>
    <t>INGRESO DE PAGO DE VIATICO DEL 27 DE AGOSTO DE 2018</t>
  </si>
  <si>
    <t>OTROS EGRESOS 1.P.O (OR:32/DES:32 TRN:86 PERF:300086 CAU: 18</t>
  </si>
  <si>
    <t>TRANSACCIONES DEL DIA 08/30/2018SPYRAL - GESTION ADMINISTRATIVA</t>
  </si>
  <si>
    <t>TRANSACCIONES DEL DIA 08/31/2018SPYRAL - GESTION ADMINISTRATIVA</t>
  </si>
  <si>
    <t>SI(SortCriteria=1,SI.ERROR(VALOR(EXTRAE(S10,1,ENCONTRAR(" ",S10,1)-1)),0),DESREF(B10,0,SortCriteria))</t>
  </si>
  <si>
    <t>SI.ERROR(ELEGIR($P$4,K.ESIMO.MAYOR(INDIRECTO("U10:U"&amp;$V$6),R10),K.ESIMO.MENOR(INDIRECTO("U10:U"&amp;$V$6),R10)),0)</t>
  </si>
  <si>
    <t>Sucursal</t>
  </si>
  <si>
    <t>Cuenta</t>
  </si>
  <si>
    <t>CASA MATRIZ</t>
  </si>
  <si>
    <t>ALIMENTACION DE EMPLEADOS</t>
  </si>
  <si>
    <t>PAITILLA</t>
  </si>
  <si>
    <t>EL DORADO</t>
  </si>
  <si>
    <t>VIA ARGENTINA</t>
  </si>
  <si>
    <t>VIA PORRAS</t>
  </si>
  <si>
    <t>EL INGENIO</t>
  </si>
  <si>
    <t>CHANIS</t>
  </si>
  <si>
    <t>PLAZA TOCUMEN</t>
  </si>
  <si>
    <t>SANTIAGO</t>
  </si>
  <si>
    <t>OBARRIO</t>
  </si>
  <si>
    <t>HATO PINTADO</t>
  </si>
  <si>
    <t>RIO ABAJO</t>
  </si>
  <si>
    <t>LA CHORRERA</t>
  </si>
  <si>
    <t>LOS ANGELES</t>
  </si>
  <si>
    <t>VILLA LUCRE</t>
  </si>
  <si>
    <t>LOS ANDES</t>
  </si>
  <si>
    <t>VIA ESPANA</t>
  </si>
  <si>
    <t>CHITRE</t>
  </si>
  <si>
    <t>LOS PUEBLOS</t>
  </si>
  <si>
    <t>TRANSISTMICA</t>
  </si>
  <si>
    <t>PLAZA GALAPAGO</t>
  </si>
  <si>
    <t>PARQUE LEFEVRE</t>
  </si>
  <si>
    <t>DAVID</t>
  </si>
  <si>
    <t>PLAZA LAS AMERICAS</t>
  </si>
  <si>
    <t>CORONADO</t>
  </si>
  <si>
    <t>ALBROOK MALL</t>
  </si>
  <si>
    <t>PANAMA PACIFICO</t>
  </si>
  <si>
    <t>PENONOME</t>
  </si>
  <si>
    <t>ALBROOK</t>
  </si>
  <si>
    <t>SUCURSAL DE VISTA ALEGRE</t>
  </si>
  <si>
    <t>LAS TABLAS</t>
  </si>
  <si>
    <t>24 DE DICIEMBRE</t>
  </si>
  <si>
    <t>COSTA DEL ESTE</t>
  </si>
  <si>
    <t>MULTI PLAZA</t>
  </si>
  <si>
    <t>TERMINAL DE ALBROOK</t>
  </si>
  <si>
    <t>BOQUETE</t>
  </si>
  <si>
    <t>BRISAS DEL GOLF</t>
  </si>
  <si>
    <t>PUENTE CENTENARIO</t>
  </si>
  <si>
    <t>AGUADULCE</t>
  </si>
  <si>
    <t>SABANITAS</t>
  </si>
  <si>
    <t>ALTOS DE PANAMA</t>
  </si>
  <si>
    <t>VERSALLES</t>
  </si>
  <si>
    <t>BUSINESS PARK</t>
  </si>
  <si>
    <t>SAN FRANCISCO</t>
  </si>
  <si>
    <t>RECONOCIMIENTOS</t>
  </si>
  <si>
    <t>PLAZA BANCO GENERAL</t>
  </si>
  <si>
    <t>LA CHORRERA - PARQUE 10 DE NOV.</t>
  </si>
  <si>
    <t>COSTA DEL ESTE - CENTENARIO</t>
  </si>
  <si>
    <t>CLAYTON</t>
  </si>
  <si>
    <t>MARBELLA</t>
  </si>
  <si>
    <t>PLAZA CAROLINA</t>
  </si>
  <si>
    <t>VIA SIMON BOLIVAR</t>
  </si>
  <si>
    <t>JUSTO AROSEMENA</t>
  </si>
  <si>
    <t>NEGOCIOS</t>
  </si>
  <si>
    <t>BOULEVARD EL DORADO</t>
  </si>
  <si>
    <t>SAN SEBASTIAN</t>
  </si>
  <si>
    <t>SANTIAGO INTERAMERICANA</t>
  </si>
  <si>
    <t>CIUDAD DEL SABER</t>
  </si>
  <si>
    <t>VILLA ZAITA</t>
  </si>
  <si>
    <t>AZUERO TERMINAL PLAZA</t>
  </si>
  <si>
    <t>TOWN CENTER COSTA DEL ESTE</t>
  </si>
  <si>
    <t>COSTA VERDE</t>
  </si>
  <si>
    <t>PLAZA LOS ANGELES</t>
  </si>
  <si>
    <t>SAN MATEO</t>
  </si>
  <si>
    <t>BRISAS DEL GOLF ARRAIJAN</t>
  </si>
  <si>
    <t>PASEO ARRAIJAN</t>
  </si>
  <si>
    <t>SANTA MARIA</t>
  </si>
  <si>
    <t>TRANSACCIONES DEL DIA 06/01/2018SPYRAL - GESTION ADMINISTRATIVA</t>
  </si>
  <si>
    <t>OTROS EGRESOS 1.P.O (OR:18/DES:18 TRN:86 PERF:300086 CAU: 18</t>
  </si>
  <si>
    <t>TRANSACCIONES DEL DIA 06/02/2018SPYRAL - GESTION ADMINISTRATIVA</t>
  </si>
  <si>
    <t>TRANSACCIONES DEL DIA 06/04/2018SPYRAL - GESTION ADMINISTRATIVA</t>
  </si>
  <si>
    <t>TRANSACCIONES DEL DIA 06/05/2018SPYRAL - GESTION ADMINISTRATIVA</t>
  </si>
  <si>
    <t>CANALES EXTERNOS HIP</t>
  </si>
  <si>
    <t>PLANILLAS DE LIQUIDACIONES JUN 2018</t>
  </si>
  <si>
    <t>TRANSACCIONES DEL DIA 06/05/2018 RECURSOS HUMANOS</t>
  </si>
  <si>
    <t>TRANSACCIONES DEL DIA 06/06/2018SPYRAL - GESTION ADMINISTRATIVA</t>
  </si>
  <si>
    <t>TRANSACCIONES DEL DIA 06/07/2018SPYRAL - GESTION ADMINISTRATIVA</t>
  </si>
  <si>
    <t>TRANSACCIONES DEL DIA 06/08/2018SPYRAL - GESTION ADMINISTRATIVA</t>
  </si>
  <si>
    <t>PAGO NOMINA QUINCENA 1 JUNIO 2018</t>
  </si>
  <si>
    <t>TRANSACCIONES DEL DIA 06/09/2018 RECURSOS HUMANOS</t>
  </si>
  <si>
    <t>TRANSACCIONES DEL DIA 06/11/2018SPYRAL - GESTION ADMINISTRATIVA</t>
  </si>
  <si>
    <t>OTROS EGRESOS 1.P.O (OR:17/DES:17 TRN:86 PERF:300086 CAU: 18</t>
  </si>
  <si>
    <t>TRANSACCIONES DEL DIA 06/12/2018SPYRAL - GESTION ADMINISTRATIVA</t>
  </si>
  <si>
    <t>TRANSACCIONES DEL DIA 06/13/2018SPYRAL - GESTION ADMINISTRATIVA</t>
  </si>
  <si>
    <t>TRANSACCIONES DEL DIA 06/14/2018SPYRAL - GESTION ADMINISTRATIVA</t>
  </si>
  <si>
    <t>OTROS EGRESOS 1.P.O (OR:26/DES:26 TRN:86 PERF:300086 CAU: 18</t>
  </si>
  <si>
    <t>TRANSACCIONES DEL DIA 06/15/2018SPYRAL - GESTION ADMINISTRATIVA</t>
  </si>
  <si>
    <t>OTROS EGRESOS 1.P.O (OR:89/DES:89 TRN:86 PERF:300086 CAU: 18</t>
  </si>
  <si>
    <t>TRANSACCIONES DEL DIA 06/16/2018SPYRAL - GESTION ADMINISTRATIVA</t>
  </si>
  <si>
    <t>MERCADEO Y PUBLICIDAD</t>
  </si>
  <si>
    <t>TRANSACCIONES DEL DIA 06/18/2018SPYRAL - GESTION ADMINISTRATIVA</t>
  </si>
  <si>
    <t>O/ING. EFECTIVO 1.P.O (OR:26/DES:26 TRN:32 PERF:300032E CAU: 18</t>
  </si>
  <si>
    <t>OTROS EGRESOS 1.P.O (OR:76/DES:76 TRN:86 PERF:300086 CAU: 18</t>
  </si>
  <si>
    <t>TRANSACCIONES DEL DIA 06/19/2018SPYRAL - GESTION ADMINISTRATIVA</t>
  </si>
  <si>
    <t>TRANSACCIONES DEL DIA 06/20/2018SPYRAL - GESTION ADMINISTRATIVA</t>
  </si>
  <si>
    <t>TRANSACCIONES DEL DIA 06/21/2018SPYRAL - GESTION ADMINISTRATIVA</t>
  </si>
  <si>
    <t>CAMPAðA</t>
  </si>
  <si>
    <t>OTROS EGRESOS 1.P.O (OR:16/DES:16 TRN:86 PERF:300086 CAU: 18</t>
  </si>
  <si>
    <t>TRANSACCIONES DEL DIA 06/22/2018SPYRAL - GESTION ADMINISTRATIVA</t>
  </si>
  <si>
    <t>TRANSACCIONES DEL DIA 06/23/2018SPYRAL - GESTION ADMINISTRATIVA</t>
  </si>
  <si>
    <t>TRANSACCIONES DEL DIA 06/25/2018SPYRAL - GESTION ADMINISTRATIVA</t>
  </si>
  <si>
    <t>PAGO NOMINA QUINCENA 2 JUNIO 2018</t>
  </si>
  <si>
    <t>TRANSACCIONES DEL DIA 06/25/2018 RECURSOS HUMANOS</t>
  </si>
  <si>
    <t>OTROS EGRESOS 1.P.O (OR:77/DES:77 TRN:86 PERF:300086 CAU: 18</t>
  </si>
  <si>
    <t>TRANSACCIONES DEL DIA 06/26/2018SPYRAL - GESTION ADMINISTRATIVA</t>
  </si>
  <si>
    <t>TRANSACCIONES DEL DIA 06/27/2018SPYRAL - GESTION ADMINISTRATIVA</t>
  </si>
  <si>
    <t>TRANSACCIONES DEL DIA 06/27/2018 RECURSOS HUMANOS</t>
  </si>
  <si>
    <t>TRANSACCIONES DEL DIA 06/28/2018SPYRAL - GESTION ADMINISTRATIVA</t>
  </si>
  <si>
    <t>TRANSACCIONES DEL DIA 06/29/2018SPYRAL - GESTION ADMINISTRATIVA</t>
  </si>
  <si>
    <t>OTROS EGRESOS 1.P.O (OR:29/DES:29 TRN:86 PERF:300086 CAU: 18</t>
  </si>
  <si>
    <t>TRANSACCIONES DEL DIA 07/02/2018SPYRAL - GESTION ADMINISTRATIVA</t>
  </si>
  <si>
    <t>TRANSACCIONES DEL DIA 07/03/2018SPYRAL - GESTION ADMINISTRATIVA</t>
  </si>
  <si>
    <t>TRANSACCIONES DEL DIA 07/04/2018SPYRAL - GESTION ADMINISTRATIVA</t>
  </si>
  <si>
    <t>GESTION Y CONTROL CANALES ALTERNOS</t>
  </si>
  <si>
    <t>TRANSACCIONES DEL DIA 07/05/2018SPYRAL - GESTION ADMINISTRATIVA</t>
  </si>
  <si>
    <t>TRANSACCIONES DEL DIA 07/06/2018SPYRAL - GESTION ADMINISTRATIVA</t>
  </si>
  <si>
    <t>CUENTAS CORPORATIVAS</t>
  </si>
  <si>
    <t>TRANSACCIONES DEL DIA 07/09/2018SPYRAL - GESTION ADMINISTRATIVA</t>
  </si>
  <si>
    <t>PAGO NOMINA QUINCENA 1 JULIO 2018</t>
  </si>
  <si>
    <t>TRANSACCIONES DEL DIA 07/10/2018 RECURSOS HUMANOS</t>
  </si>
  <si>
    <t>TRANSACCIONES DEL DIA 07/10/2018SPYRAL - GESTION ADMINISTRATIVA</t>
  </si>
  <si>
    <t>TRANSACCIONES DEL DIA 07/11/2018SPYRAL - GESTION ADMINISTRATIVA</t>
  </si>
  <si>
    <t>TRANSACCIONES DEL DIA 07/12/2018SPYRAL - GESTION ADMINISTRATIVA</t>
  </si>
  <si>
    <t>OTROS EGRESOS 1.P.O (OR:103/DES:103 TRN:86 PERF:300086 CAU: 18</t>
  </si>
  <si>
    <t>TRANSACCIONES DEL DIA 07/13/2018SPYRAL - GESTION ADMINISTRATIVA</t>
  </si>
  <si>
    <t>TRANSACCIONES DEL DIA 07/14/2018SPYRAL - GESTION ADMINISTRATIVA</t>
  </si>
  <si>
    <t>TRANSACCIONES DEL DIA 07/16/2018SPYRAL - GESTION ADMINISTRATIVA</t>
  </si>
  <si>
    <t>OTROS EGRESOS 17</t>
  </si>
  <si>
    <t>OTROS EGRESOS 1.P.O (OR:53/DES:53 TRN:86 PERF:300086 CAU: 17</t>
  </si>
  <si>
    <t>TRANSACCIONES DEL DIA 07/17/2018SPYRAL - GESTION ADMINISTRATIVA</t>
  </si>
  <si>
    <t>OTROS EGRESOS 1.P.O (OR:21/DES:21 TRN:86 PERF:300086 CAU: 18</t>
  </si>
  <si>
    <t>TRANSACCIONES DEL DIA 07/18/2018SPYRAL - GESTION ADMINISTRATIVA</t>
  </si>
  <si>
    <t>OTROS EGRESOS 1.P.O (OR:97/DES:97 TRN:86 PERF:300086 CAU: 18</t>
  </si>
  <si>
    <t>TRANSACCIONES DEL DIA 07/19/2018SPYRAL - GESTION ADMINISTRATIVA</t>
  </si>
  <si>
    <t>PLANILLAS DE LIQUIDACIONES JUL 2018</t>
  </si>
  <si>
    <t>TRANSACCIONES DEL DIA 07/19/2018 RECURSOS HUMANOS</t>
  </si>
  <si>
    <t>TRANSACCIONES DEL DIA 07/20/2018SPYRAL - GESTION ADMINISTRATIVA</t>
  </si>
  <si>
    <t>TRANSACCIONES DEL DIA 07/21/2018SPYRAL - GESTION ADMINISTRATIVA</t>
  </si>
  <si>
    <t>TRANSACCIONES DEL DIA 07/23/2018SPYRAL - GESTION ADMINISTRATIVA</t>
  </si>
  <si>
    <t>TRANSACCIONES DEL DIA 07/24/2018SPYRAL - GESTION ADMINISTRATIVA</t>
  </si>
  <si>
    <t>PAGO NOMINA QUINCENA 2 JULIO 2018</t>
  </si>
  <si>
    <t>TRANSACCIONES DEL DIA 07/25/2018 RECURSOS HUMANOS</t>
  </si>
  <si>
    <t>TRANSACCIONES DEL DIA 07/25/2018SPYRAL - GESTION ADMINISTRATIVA</t>
  </si>
  <si>
    <t>TRANSACCIONES DEL DIA 07/26/2018SPYRAL - GESTION ADMINISTRATIVA</t>
  </si>
  <si>
    <t>CORRECCION REG.20/07/2018 CENA</t>
  </si>
  <si>
    <t>TRANSACCIONES DEL DIA 07/26/2018 RECURSOS HUMANOS</t>
  </si>
  <si>
    <t>TRANSACCIONES DEL DIA 07/27/2018SPYRAL - GESTION ADMINISTRATIVA</t>
  </si>
  <si>
    <t>BANCA DE CONSUMO</t>
  </si>
  <si>
    <t>TRANSACCIONES DEL DIA 07/28/2018SPYRAL - GESTION ADMINISTRATIVA</t>
  </si>
  <si>
    <t>TRANSACCIONES DEL DIA 07/30/2018SPYRAL - GESTION ADMINISTRATIVA</t>
  </si>
  <si>
    <t>TRANSACCIONES DEL DIA 07/31/2018SPYRAL - GESTION ADMINISTRATIVA</t>
  </si>
  <si>
    <t>TRANSACCIONES DEL DIA 09/01/2018SPYRAL - GESTION ADMINISTRATIVA</t>
  </si>
  <si>
    <t>TRANSACCIONES DEL DIA 09/03/2018SPYRAL - GESTION ADMINISTRATIVA</t>
  </si>
  <si>
    <t>TRANSACCIONES DEL DIA 09/04/2018SPYRAL - GESTION ADMINISTRATIVA</t>
  </si>
  <si>
    <t>TRANSACCIONES DEL DIA 09/05/2018SPYRAL - GESTION ADMINISTRATIVA</t>
  </si>
  <si>
    <t>TRANSACCIONES DEL DIA 09/06/2018SPYRAL - GESTION ADMINISTRATIVA</t>
  </si>
  <si>
    <t>MERCADEO</t>
  </si>
  <si>
    <t>TRANSACCIONES DEL DIA 09/07/2018SPYRAL - GESTION ADMINISTRATIVA</t>
  </si>
  <si>
    <t>TRANSACCIONES DEL DIA 09/08/2018SPYRAL - GESTION ADMINISTRATIVA</t>
  </si>
  <si>
    <t>PAGO NOMINA QUINCENA 1 SEPTIEMBRE 2018</t>
  </si>
  <si>
    <t>TRANSACCIONES DEL DIA 09/10/2018 RECURSOS HUMANOS</t>
  </si>
  <si>
    <t>TRANSACCIONES DEL DIA 09/10/2018SPYRAL - GESTION ADMINISTRATIVA</t>
  </si>
  <si>
    <t>TRANSACCIONES DEL DIA 09/11/2018SPYRAL - GESTION ADMINISTRATIVA</t>
  </si>
  <si>
    <t>TRANSACCIONES DEL DIA 09/12/2018SPYRAL - GESTION ADMINISTRATIVA</t>
  </si>
  <si>
    <t>TRANSACCIONES DEL DIA 09/13/2018SPYRAL - GESTION ADMINISTRATIVA</t>
  </si>
  <si>
    <t>TRANSACCIONES DEL DIA 09/14/2018SPYRAL - GESTION ADMINISTRATIVA</t>
  </si>
  <si>
    <t>TRANSACCIONES DEL DIA 09/17/2018SPYRAL - GESTION ADMINISTRATIVA</t>
  </si>
  <si>
    <t>TRANSACCIONES DEL DIA 09/18/2018SPYRAL - GESTION ADMINISTRATIVA</t>
  </si>
  <si>
    <t>TRANSACCIONES DEL DIA 09/19/2018SPYRAL - GESTION ADMINISTRATIVA</t>
  </si>
  <si>
    <t>TRANSACCIONES DEL DIA 09/20/2018SPYRAL - GESTION ADMINISTRATIVA</t>
  </si>
  <si>
    <t>TRANSACCIONES DEL DIA 09/21/2018SPYRAL - GESTION ADMINISTRATIVA</t>
  </si>
  <si>
    <t>TRANSACCIONES DEL DIA 09/22/2018SPYRAL - GESTION ADMINISTRATIVA</t>
  </si>
  <si>
    <t>TRANSACCIONES DEL DIA 09/24/2018SPYRAL - GESTION ADMINISTRATIVA</t>
  </si>
  <si>
    <t>PAGO NOMINA QUINCENA 2 SEPTIEMBRE 2018</t>
  </si>
  <si>
    <t>TRANSACCIONES DEL DIA 09/25/2018 RECURSOS HUMANOS</t>
  </si>
  <si>
    <t>TRANSACCIONES DEL DIA 09/25/2018SPYRAL - GESTION ADMINISTRATIVA</t>
  </si>
  <si>
    <t>TRANSACCIONES DEL DIA 09/26/2018SPYRAL - GESTION ADMINISTRATIVA</t>
  </si>
  <si>
    <t>OTROS EGRESOS 1.P.O (OR:14/DES:14 TRN:86 PERF:300086 CAU: 18</t>
  </si>
  <si>
    <t>TRANSACCIONES DEL DIA 09/27/2018SPYRAL - GESTION ADMINISTRATIVA</t>
  </si>
  <si>
    <t>TRANSACCIONES DEL DIA 09/28/2018SPYRAL - GESTION ADMINISTRATIVA</t>
  </si>
  <si>
    <t>TRANSACCIONES DEL DIA 10/01/2018SPYRAL - GESTION ADMINISTRATIVA</t>
  </si>
  <si>
    <t>OTROS EGRESOS 1.P.O (OR:69/DES:69 TRN:86 PERF:300086 CAU: 18</t>
  </si>
  <si>
    <t>TRANSACCIONES DEL DIA 10/02/2018SPYRAL - GESTION ADMINISTRATIVA</t>
  </si>
  <si>
    <t>TRANSACCIONES DEL DIA 10/03/2018SPYRAL - GESTION ADMINISTRATIVA</t>
  </si>
  <si>
    <t>TRANSACCIONES DEL DIA 10/04/2018SPYRAL - GESTION ADMINISTRATIVA</t>
  </si>
  <si>
    <t>TRANSACCIONES DEL DIA 10/05/2018SPYRAL - GESTION ADMINISTRATIVA</t>
  </si>
  <si>
    <t>OTROS EGRESOS 1.P.O (OR:47/DES:47 TRN:86 PERF:300086 CAU: 18</t>
  </si>
  <si>
    <t>TRANSACCIONES DEL DIA 10/08/2018SPYRAL - GESTION ADMINISTRATIVA</t>
  </si>
  <si>
    <t>TRANSACCIONES DEL DIA 10/09/2018SPYRAL - GESTION ADMINISTRATIVA</t>
  </si>
  <si>
    <t>OTROS EGRESOS 1.P.O (OR:99/DES:99 TRN:86 PERF:300086 CAU: 18</t>
  </si>
  <si>
    <t>PAGO NOMINA QUINCENA 1 OCTUBRE 2018</t>
  </si>
  <si>
    <t>TRANSACCIONES DEL DIA 10/10/2018 RECURSOS HUMANOS</t>
  </si>
  <si>
    <t>TRANSACCIONES DEL DIA 10/10/2018SPYRAL - GESTION ADMINISTRATIVA</t>
  </si>
  <si>
    <t>TRANSACCIONES DEL DIA 10/11/2018SPYRAL - GESTION ADMINISTRATIVA</t>
  </si>
  <si>
    <t>OTROS EGRESOS 1.P.O (OR:165/DES:165 TRN:86 PERF:300086 CAU: 18</t>
  </si>
  <si>
    <t>TRANSACCIONES DEL DIA 10/12/2018SPYRAL - GESTION ADMINISTRATIVA</t>
  </si>
  <si>
    <t>TRANSACCIONES DEL DIA 10/13/2018SPYRAL - GESTION ADMINISTRATIVA</t>
  </si>
  <si>
    <t>TRANSACCIONES DEL DIA 10/15/2018SPYRAL - GESTION ADMINISTRATIVA</t>
  </si>
  <si>
    <t>TRANSACCIONES DEL DIA 10/16/2018SPYRAL - GESTION ADMINISTRATIVA</t>
  </si>
  <si>
    <t>TRANSACCIONES DEL DIA 10/17/2018SPYRAL - GESTION ADMINISTRATIVA</t>
  </si>
  <si>
    <t>TRANSACCIONES DEL DIA 10/18/2018SPYRAL - GESTION ADMINISTRATIVA</t>
  </si>
  <si>
    <t>TRANSACCIONES DEL DIA 10/19/2018SPYRAL - GESTION ADMINISTRATIVA</t>
  </si>
  <si>
    <t>TRANSACCIONES DEL DIA 10/22/2018SPYRAL - GESTION ADMINISTRATIVA</t>
  </si>
  <si>
    <t>TRANSACCIONES DEL DIA 10/23/2018SPYRAL - GESTION ADMINISTRATIVA</t>
  </si>
  <si>
    <t>OTROS EGRESOS 1.P.O (OR:95/DES:95 TRN:86 PERF:300086 CAU: 18</t>
  </si>
  <si>
    <t>OTROS EGRESOS 1.P.O (OR:44/DES:44 TRN:86 PERF:300086 CAU: 18</t>
  </si>
  <si>
    <t>TRANSACCIONES DEL DIA 10/24/2018SPYRAL - GESTION ADMINISTRATIVA</t>
  </si>
  <si>
    <t>PAGO NOMINA QUINCENA 2 OCTUBRE 2018</t>
  </si>
  <si>
    <t>TRANSACCIONES DEL DIA 10/25/2018 RECURSOS HUMANOS</t>
  </si>
  <si>
    <t>TRANSACCIONES DEL DIA 10/26/2018SPYRAL - GESTION ADMINISTRATIVA</t>
  </si>
  <si>
    <t>TRANSACCIONES DEL DIA 10/27/2018SPYRAL - GESTION ADMINISTRATIVA</t>
  </si>
  <si>
    <t>TRANSACCIONES DEL DIA 10/29/2018SPYRAL - GESTION ADMINISTRATIVA</t>
  </si>
  <si>
    <t>TRANSACCIONES DEL DIA 11/01/2018SPYRAL - GESTION ADMINISTRATIVA</t>
  </si>
  <si>
    <t>TRANSACCIONES DEL DIA 11/02/2018SPYRAL - GESTION ADMINISTRATIVA</t>
  </si>
  <si>
    <t>TRANSACCIONES DEL DIA 11/06/2018SPYRAL - GESTION ADMINISTRATIVA</t>
  </si>
  <si>
    <t>TRANSACCIONES DEL DIA 11/07/2018SPYRAL - GESTION ADMINISTRATIVA</t>
  </si>
  <si>
    <t>OTROS EGRESOS 1.P.O (OR:46/DES:46 TRN:86 PERF:300086 CAU: 18</t>
  </si>
  <si>
    <t>TRANSACCIONES DEL DIA 11/08/2018SPYRAL - GESTION ADMINISTRATIVA</t>
  </si>
  <si>
    <t>OTROS EGRESOS 1.P.O (OR:79/DES:79 TRN:86 PERF:300086 CAU: 18</t>
  </si>
  <si>
    <t>TRANSACCIONES DEL DIA 11/09/2018SPYRAL - GESTION ADMINISTRATIVA</t>
  </si>
  <si>
    <t>PAGO NOMINA QUINCENA 1 NOVIEMBRE 2018</t>
  </si>
  <si>
    <t>TRANSACCIONES DEL DIA 11/09/2018 RECURSOS HUMANOS</t>
  </si>
  <si>
    <t>TRANSACCIONES DEL DIA 11/12/2018SPYRAL - GESTION ADMINISTRATIVA</t>
  </si>
  <si>
    <t>TRANSACCIONES DEL DIA 11/13/2018SPYRAL - GESTION ADMINISTRATIVA</t>
  </si>
  <si>
    <t>TRANSACCIONES DEL DIA 11/14/2018SPYRAL - GESTION ADMINISTRATIVA</t>
  </si>
  <si>
    <t>TRANSACCIONES DEL DIA 11/15/2018SPYRAL - GESTION ADMINISTRATIVA</t>
  </si>
  <si>
    <t>OTROS EGRESOS 1.P.O (OR:2/DES:2 TRN:86 PERF:300086 CAU: 18</t>
  </si>
  <si>
    <t>TRANSACCIONES DEL DIA 11/16/2018SPYRAL - GESTION ADMINISTRATIVA</t>
  </si>
  <si>
    <t>TRANSACCIONES DEL DIA 11/19/2018SPYRAL - GESTION ADMINISTRATIVA</t>
  </si>
  <si>
    <t>TRANSACCIONES DEL DIA 11/20/2018SPYRAL - GESTION ADMINISTRATIVA</t>
  </si>
  <si>
    <t>TRANSACCIONES DEL DIA 11/21/2018SPYRAL - GESTION ADMINISTRATIVA</t>
  </si>
  <si>
    <t>TRANSACCIONES DEL DIA 11/22/2018SPYRAL - GESTION ADMINISTRATIVA</t>
  </si>
  <si>
    <t>TRANSACCIONES DEL DIA 11/23/2018SPYRAL - GESTION ADMINISTRATIVA</t>
  </si>
  <si>
    <t>PAGO NOMINA QUINCENA 2 NOVIEMBRE 2018</t>
  </si>
  <si>
    <t>TRANSACCIONES DEL DIA 11/24/2018 RECURSOS HUMANOS</t>
  </si>
  <si>
    <t>TRANSACCIONES DEL DIA 11/24/2018SPYRAL - GESTION ADMINISTRATIVA</t>
  </si>
  <si>
    <t>TRANSACCIONES DEL DIA 11/26/2018SPYRAL - GESTION ADMINISTRATIVA</t>
  </si>
  <si>
    <t>TRANSACCIONES DEL DIA 11/27/2018SPYRAL - GESTION ADMINISTRATIVA</t>
  </si>
  <si>
    <t>TRANSACCIONES DEL DIA 11/29/2018SPYRAL - GESTION ADMINISTRATIVA</t>
  </si>
  <si>
    <t>EMISOR DE TARJETAS</t>
  </si>
  <si>
    <t>PLANILLAS DE LIQUIDACIONES NOV 2018</t>
  </si>
  <si>
    <t>TRANSACCIONES DEL DIA 11/29/2018 RECURSOS HUMANOS</t>
  </si>
  <si>
    <t>TRANSACCIONES DEL DIA 11/30/2018SPYRAL - GESTION ADMINISTRATIVA</t>
  </si>
  <si>
    <t>TRANSACCIONES DEL DIA 12/01/2018SPYRAL - GESTION ADMINISTRATIVA</t>
  </si>
  <si>
    <t>TRANSACCIONES DEL DIA 12/03/2018SPYRAL - GESTION ADMINISTRATIVA</t>
  </si>
  <si>
    <t>TRANSACCIONES DEL DIA 12/04/2018SPYRAL - GESTION ADMINISTRATIVA</t>
  </si>
  <si>
    <t>TRANSACCIONES DEL DIA 12/05/2018SPYRAL - GESTION ADMINISTRATIVA</t>
  </si>
  <si>
    <t>TRANSACCIONES DEL DIA 12/06/2018SPYRAL - GESTION ADMINISTRATIVA</t>
  </si>
  <si>
    <t>TRANSACCIONES DEL DIA 12/07/2018SPYRAL - GESTION ADMINISTRATIVA</t>
  </si>
  <si>
    <t>PAGO NOMINA QUINCENA 1 DICIEMBRE 2018</t>
  </si>
  <si>
    <t>TRANSACCIONES DEL DIA 12/10/2018 RECURSOS HUMANOS</t>
  </si>
  <si>
    <t>TRANSACCIONES DEL DIA 12/10/2018SPYRAL - GESTION ADMINISTRATIVA</t>
  </si>
  <si>
    <t>TRANSACCIONES DEL DIA 12/11/2018SPYRAL - GESTION ADMINISTRATIVA</t>
  </si>
  <si>
    <t>TRANSACCIONES DEL DIA 12/12/2018SPYRAL - GESTION ADMINISTRATIVA</t>
  </si>
  <si>
    <t>TRANSACCIONES DEL DIA 12/13/2018SPYRAL - GESTION ADMINISTRATIVA</t>
  </si>
  <si>
    <t>TRANSACCIONES DEL DIA 12/14/2018SPYRAL - GESTION ADMINISTRATIVA</t>
  </si>
  <si>
    <t>PLANILLAS DE LIQUIDACIONES DIC 2018</t>
  </si>
  <si>
    <t>TRANSACCIONES DEL DIA 12/14/2018 RECURSOS HUMANOS</t>
  </si>
  <si>
    <t>TRANSACCIONES DEL DIA 12/17/2018SPYRAL - GESTION ADMINISTRATIVA</t>
  </si>
  <si>
    <t>TRANSACCIONES DEL DIA 12/18/2018SPYRAL - GESTION ADMINISTRATIVA</t>
  </si>
  <si>
    <t>PAGO NOMINA QUINCENA 2 DICIEMBRE 2018</t>
  </si>
  <si>
    <t>TRANSACCIONES DEL DIA 12/19/2018 RECURSOS HUMANOS</t>
  </si>
  <si>
    <t>TRANSACCIONES DEL DIA 12/19/2018SPYRAL - GESTION ADMINISTRATIVA</t>
  </si>
  <si>
    <t>TRANSACCIONES DEL DIA 12/20/2018SPYRAL - GESTION ADMINISTRATIVA</t>
  </si>
  <si>
    <t>TRANSACCIONES DEL DIA 12/21/2018SPYRAL - GESTION ADMINISTRATIVA</t>
  </si>
  <si>
    <t>TRANSACCIONES DEL DIA 12/22/2018SPYRAL - GESTION ADMINISTRATIVA</t>
  </si>
  <si>
    <t>TRANSACCIONES DEL DIA 12/24/2018SPYRAL - GESTION ADMINISTRATIVA</t>
  </si>
  <si>
    <t>TRANSACCIONES DEL DIA 12/26/2018SPYRAL - GESTION ADMINISTRATIVA</t>
  </si>
  <si>
    <t>TRANSACCIONES DEL DIA 12/27/2018SPYRAL - GESTION ADMINISTRATIVA</t>
  </si>
  <si>
    <t>TRANSACCIONES DEL DIA 12/28/2018SPYRAL - GESTION ADMINISTRATIVA</t>
  </si>
  <si>
    <t>CIERRE DE ANIO FISCAL</t>
  </si>
  <si>
    <t>CIERRE_DE_CTAS_NOMINALES</t>
  </si>
  <si>
    <t>TRANSACCIONES DEL DIA 01/02/2019SPYRAL - GESTION ADMINISTRATIVA</t>
  </si>
  <si>
    <t>TRANSACCIONES DEL DIA 01/03/2019SPYRAL - GESTION ADMINISTRATIVA</t>
  </si>
  <si>
    <t>TRANSACCIONES DEL DIA 01/04/2019SPYRAL - GESTION ADMINISTRATIVA</t>
  </si>
  <si>
    <t>TRANSACCIONES DEL DIA 01/05/2019SPYRAL - GESTION ADMINISTRATIVA</t>
  </si>
  <si>
    <t>TRANSACCIONES DEL DIA 01/07/2019SPYRAL - GESTION ADMINISTRATIVA</t>
  </si>
  <si>
    <t>TRANSACCIONES DEL DIA 01/08/2019SPYRAL - GESTION ADMINISTRATIVA</t>
  </si>
  <si>
    <t>TRANSACCIONES DEL DIA 01/10/2019SPYRAL - GESTION ADMINISTRATIVA</t>
  </si>
  <si>
    <t>PAGO NOMINA QUINCENA 1 ENERO 2019</t>
  </si>
  <si>
    <t>TRANSACCIONES DEL DIA 01/10/2019 RECURSOS HUMANOS</t>
  </si>
  <si>
    <t>TRANSACCIONES DEL DIA 01/11/2019SPYRAL - GESTION ADMINISTRATIVA</t>
  </si>
  <si>
    <t>TRANSACCIONES DEL DIA 01/14/2019SPYRAL - GESTION ADMINISTRATIVA</t>
  </si>
  <si>
    <t>TRANSACCIONES DEL DIA 01/15/2019SPYRAL - GESTION ADMINISTRATIVA</t>
  </si>
  <si>
    <t>TRANSACCIONES DEL DIA 01/16/2019SPYRAL - GESTION ADMINISTRATIVA</t>
  </si>
  <si>
    <t>TRANSACCIONES DEL DIA 01/17/2019SPYRAL - GESTION ADMINISTRATIVA</t>
  </si>
  <si>
    <t>TRANSACCIONES DEL DIA 01/18/2019SPYRAL - GESTION ADMINISTRATIVA</t>
  </si>
  <si>
    <t>TRANSACCIONES DEL DIA 01/19/2019SPYRAL - GESTION ADMINISTRATIVA</t>
  </si>
  <si>
    <t>TRANSACCIONES DEL DIA 01/21/2019SPYRAL - GESTION ADMINISTRATIVA</t>
  </si>
  <si>
    <t>TRANSACCIONES DEL DIA 01/22/2019SPYRAL - GESTION ADMINISTRATIVA</t>
  </si>
  <si>
    <t>TRANSACCIONES DEL DIA 01/23/2019SPYRAL - GESTION ADMINISTRATIVA</t>
  </si>
  <si>
    <t>TRANSACCIONES DEL DIA 01/24/2019SPYRAL - GESTION ADMINISTRATIVA</t>
  </si>
  <si>
    <t>PAGO NOMINA QUINCENA 2 ENERO 2019</t>
  </si>
  <si>
    <t>TRANSACCIONES DEL DIA 01/25/2019 RECURSOS HUMANOS</t>
  </si>
  <si>
    <t>TRANSACCIONES DEL DIA 01/25/2019SPYRAL - GESTION ADMINISTRATIVA</t>
  </si>
  <si>
    <t>TRANSACCIONES DEL DIA 01/28/2019SPYRAL - GESTION ADMINISTRATIVA</t>
  </si>
  <si>
    <t>TRANSACCIONES DEL DIA 01/29/2019SPYRAL - GESTION ADMINISTRATIVA</t>
  </si>
  <si>
    <t>PROVISION DEL MES ENERO 2019</t>
  </si>
  <si>
    <t>PROVISION CUENTA DE RECONOCIMIENTOS</t>
  </si>
  <si>
    <t>TRANSACCIONES DEL DIA 01/30/2019SPYRAL - GESTION ADMINISTRATIVA</t>
  </si>
  <si>
    <t>TRANSACCIONES DEL DIA 01/31/2019SPYRAL - GESTION ADMINISTRATIVA</t>
  </si>
  <si>
    <t>TRANSACCIONES DEL DIA 02/01/2019SPYRAL - GESTION ADMINISTRATIVA</t>
  </si>
  <si>
    <t>TRANSACCIONES DEL DIA 02/02/2019SPYRAL - GESTION ADMINISTRATIVA</t>
  </si>
  <si>
    <t>TRANSACCIONES DEL DIA 02/04/2019SPYRAL - GESTION ADMINISTRATIVA</t>
  </si>
  <si>
    <t>PLANILLAS DE LIQUIDACIONES FEB 2019</t>
  </si>
  <si>
    <t>TRANSACCIONES DEL DIA 02/04/2019 RECURSOS HUMANOS</t>
  </si>
  <si>
    <t>OTROS EGRESOS 1.P.O (OR:66/DES:66 TRN:86 PERF:300086 CAU: 18</t>
  </si>
  <si>
    <t>TRANSACCIONES DEL DIA 02/05/2019SPYRAL - GESTION ADMINISTRATIVA</t>
  </si>
  <si>
    <t>ALIMENTACION DE EMPLEADOS [EMPL]</t>
  </si>
  <si>
    <t>TRANSACCIONES DEL DIA 02/06/2019SPYRAL - GESTION ADMINISTRATIVA</t>
  </si>
  <si>
    <t>TRANSACCIONES DEL DIA 02/07/2019SPYRAL - GESTION ADMINISTRATIVA</t>
  </si>
  <si>
    <t>TRANSACCIONES DEL DIA 02/08/2019SPYRAL - GESTION ADMINISTRATIVA</t>
  </si>
  <si>
    <t>TRANSACCIONES DEL DIA 02/09/2019SPYRAL - GESTION ADMINISTRATIVA</t>
  </si>
  <si>
    <t>PAGO NOMINA QUINCENA 1 FEBRERO 2019</t>
  </si>
  <si>
    <t>TRANSACCIONES DEL DIA 02/09/2019 RECURSOS HUMANOS</t>
  </si>
  <si>
    <t>TRANSACCIONES DEL DIA 02/11/2019SPYRAL - GESTION ADMINISTRATIVA</t>
  </si>
  <si>
    <t>TRANSACCIONES DEL DIA 02/12/2019SPYRAL - GESTION ADMINISTRATIVA</t>
  </si>
  <si>
    <t>TRANSACCIONES DEL DIA 02/13/2019SPYRAL - GESTION ADMINISTRATIVA</t>
  </si>
  <si>
    <t>OTROS EGRESOS 1.P.O (OR:80/DES:80 TRN:86 PERF:300086 CAU: 18</t>
  </si>
  <si>
    <t>TRANSACCIONES DEL DIA 02/14/2019SPYRAL - GESTION ADMINISTRATIVA</t>
  </si>
  <si>
    <t>TRANSACCIONES DEL DIA 02/15/2019SPYRAL - GESTION ADMINISTRATIVA</t>
  </si>
  <si>
    <t>PERSONALES</t>
  </si>
  <si>
    <t>TRANSACCIONES DEL DIA 02/16/2019SPYRAL - GESTION ADMINISTRATIVA</t>
  </si>
  <si>
    <t>TRANSACCIONES DEL DIA 02/18/2019SPYRAL - GESTION ADMINISTRATIVA</t>
  </si>
  <si>
    <t>TRANSACCIONES DEL DIA 02/19/2019SPYRAL - GESTION ADMINISTRATIVA</t>
  </si>
  <si>
    <t>TRANSACCIONES DEL DIA 02/20/2019SPYRAL - GESTION ADMINISTRATIVA</t>
  </si>
  <si>
    <t>TRANSACCIONES DEL DIA 02/21/2019SPYRAL - GESTION ADMINISTRATIVA</t>
  </si>
  <si>
    <t>TRANSACCIONES DEL DIA 02/22/2019SPYRAL - GESTION ADMINISTRATIVA</t>
  </si>
  <si>
    <t>PAGO NOMINA QUINCENA 2 FEBRERO 2019</t>
  </si>
  <si>
    <t>TRANSACCIONES DEL DIA 02/25/2019 RECURSOS HUMANOS</t>
  </si>
  <si>
    <t>TRANSACCIONES DEL DIA 02/25/2019SPYRAL - GESTION ADMINISTRATIVA</t>
  </si>
  <si>
    <t>TRANSACCIONES DEL DIA 02/26/2019SPYRAL - GESTION ADMINISTRATIVA</t>
  </si>
  <si>
    <t>REVERSI╦N - FEBRERO 2019</t>
  </si>
  <si>
    <t>REVERSION PROVISION CUENTA DE RECONOCIMIENTOS</t>
  </si>
  <si>
    <t>TRANSACCIONES DEL DIA 02/27/2019SPYRAL - GESTION ADMINISTRATIVA</t>
  </si>
  <si>
    <t>TRANSACCIONES DEL DIA 02/27/2019 RECURSOS HUMANOS</t>
  </si>
  <si>
    <t>TRANSACCIONES DEL DIA 03/01/2019SPYRAL - GESTION ADMINISTRATIVA</t>
  </si>
  <si>
    <t>TRANSACCIONES DEL DIA 03/06/2019SPYRAL - GESTION ADMINISTRATIVA</t>
  </si>
  <si>
    <t>TRANSACCIONES DEL DIA 03/07/2019SPYRAL - GESTION ADMINISTRATIVA</t>
  </si>
  <si>
    <t>TRANSACCIONES DEL DIA 03/08/2019SPYRAL - GESTION ADMINISTRATIVA</t>
  </si>
  <si>
    <t>PAGO NOMINA QUINCENA 1 MARZO 2019</t>
  </si>
  <si>
    <t>TRANSACCIONES DEL DIA 03/09/2019 RECURSOS HUMANOS</t>
  </si>
  <si>
    <t>TRANSACCIONES DEL DIA 03/09/2019SPYRAL - GESTION ADMINISTRATIVA</t>
  </si>
  <si>
    <t>TRANSACCIONES DEL DIA 03/11/2019SPYRAL - GESTION ADMINISTRATIVA</t>
  </si>
  <si>
    <t>TRANSACCIONES DEL DIA 03/12/2019SPYRAL - GESTION ADMINISTRATIVA</t>
  </si>
  <si>
    <t>PLANILLAS DE LIQUIDACIONES MAR 2019</t>
  </si>
  <si>
    <t>TRANSACCIONES DEL DIA 03/12/2019 RECURSOS HUMANOS</t>
  </si>
  <si>
    <t>TRANSACCIONES DEL DIA 03/13/2019SPYRAL - GESTION ADMINISTRATIVA</t>
  </si>
  <si>
    <t>TRANSACCIONES DEL DIA 03/14/2019SPYRAL - GESTION ADMINISTRATIVA</t>
  </si>
  <si>
    <t>TRANSACCIONES DEL DIA 03/15/2019SPYRAL - GESTION ADMINISTRATIVA</t>
  </si>
  <si>
    <t>TRANSACCIONES DEL DIA 03/16/2019SPYRAL - GESTION ADMINISTRATIVA</t>
  </si>
  <si>
    <t>TRANSACCIONES DEL DIA 03/18/2019SPYRAL - GESTION ADMINISTRATIVA</t>
  </si>
  <si>
    <t>TRANSACCIONES DEL DIA 03/19/2019SPYRAL - GESTION ADMINISTRATIVA</t>
  </si>
  <si>
    <t>TRANSACCIONES DEL DIA 03/20/2019SPYRAL - GESTION ADMINISTRATIVA</t>
  </si>
  <si>
    <t>TRANSACCIONES DEL DIA 03/21/2019SPYRAL - GESTION ADMINISTRATIVA</t>
  </si>
  <si>
    <t>TRANSACCIONES DEL DIA 03/22/2019SPYRAL - GESTION ADMINISTRATIVA</t>
  </si>
  <si>
    <t>CORRRECCION DEL 21/03/2019 POR CAUSA DE REGISTRO DE VIATICO MAL</t>
  </si>
  <si>
    <t>CORRECCION DE REGISTRO DE VIATICO MAL POSTEADO</t>
  </si>
  <si>
    <t>TRANSACCIONES DEL DIA 03/23/2019SPYRAL - GESTION ADMINISTRATIVA</t>
  </si>
  <si>
    <t>PAGO NOMINA QUINCENA 2 MARZO 2019</t>
  </si>
  <si>
    <t>TRANSACCIONES DEL DIA 03/25/2019 RECURSOS HUMANOS</t>
  </si>
  <si>
    <t>TRANSACCIONES DEL DIA 03/25/2019SPYRAL - GESTION ADMINISTRATIVA</t>
  </si>
  <si>
    <t>OTROS EGRESOS 1.P.O (OR:54/DES:54 TRN:86 PERF:300086 CAU: 17</t>
  </si>
  <si>
    <t>TRANSACCIONES DEL DIA 03/26/2019SPYRAL - GESTION ADMINISTRATIVA</t>
  </si>
  <si>
    <t>TRANSACCIONES DEL DIA 03/27/2019SPYRAL - GESTION ADMINISTRATIVA</t>
  </si>
  <si>
    <t>TRANSACCIONES DEL DIA 03/28/2019SPYRAL - GESTION ADMINISTRATIVA</t>
  </si>
  <si>
    <t>TRANSACCIONES DEL DIA 03/29/2019SPYRAL - GESTION ADMINISTRATIVA</t>
  </si>
  <si>
    <t>TRANSACCIONES DEL DIA 04/01/2019SPYRAL - GESTION ADMINISTRATIVA</t>
  </si>
  <si>
    <t>TRANSACCIONES DEL DIA 04/02/2019SPYRAL - GESTION ADMINISTRATIVA</t>
  </si>
  <si>
    <t>TRANSACCIONES DEL DIA 04/03/2019SPYRAL - GESTION ADMINISTRATIVA</t>
  </si>
  <si>
    <t>TRANSACCIONES DEL DIA 04/04/2019SPYRAL - GESTION ADMINISTRATIVA</t>
  </si>
  <si>
    <t>TRANSACCIONES DEL DIA 04/05/2019SPYRAL - GESTION ADMINISTRATIVA</t>
  </si>
  <si>
    <t>TRANSACCIONES DEL DIA 04/06/2019SPYRAL - GESTION ADMINISTRATIVA</t>
  </si>
  <si>
    <t>TRANSACCIONES DEL DIA 04/08/2019SPYRAL - GESTION ADMINISTRATIVA</t>
  </si>
  <si>
    <t>TRANSACCIONES DEL DIA 04/09/2019SPYRAL - GESTION ADMINISTRATIVA</t>
  </si>
  <si>
    <t>OTROS EGRESOS 1.P.O (OR:68/DES:68 TRN:86 PERF:300086 CAU: 18</t>
  </si>
  <si>
    <t>PAGO NOMINA QUINCENA 1 ABRIL 2019</t>
  </si>
  <si>
    <t>TRANSACCIONES DEL DIA 04/10/2019 RECURSOS HUMANOS</t>
  </si>
  <si>
    <t>TRANSACCIONES DEL DIA 04/10/2019SPYRAL - GESTION ADMINISTRATIVA</t>
  </si>
  <si>
    <t>TRANSACCIONES DEL DIA 04/11/2019SPYRAL - GESTION ADMINISTRATIVA</t>
  </si>
  <si>
    <t>TRANSACCIONES DEL DIA 04/12/2019SPYRAL - GESTION ADMINISTRATIVA</t>
  </si>
  <si>
    <t>TRANSACCIONES DEL DIA 04/13/2019SPYRAL - GESTION ADMINISTRATIVA</t>
  </si>
  <si>
    <t>TRANSACCIONES DEL DIA 04/15/2019SPYRAL - GESTION ADMINISTRATIVA</t>
  </si>
  <si>
    <t>TRANSACCIONES DEL DIA 04/16/2019SPYRAL - GESTION ADMINISTRATIVA</t>
  </si>
  <si>
    <t>PLANILLAS DE LIQUIDACIONES ABR 2019</t>
  </si>
  <si>
    <t>TRANSACCIONES DEL DIA 04/16/2019 RECURSOS HUMANOS</t>
  </si>
  <si>
    <t>TRANSACCIONES DEL DIA 04/17/2019SPYRAL - GESTION ADMINISTRATIVA</t>
  </si>
  <si>
    <t>TRANSACCIONES DEL DIA 04/18/2019SPYRAL - GESTION ADMINISTRATIVA</t>
  </si>
  <si>
    <t>TRANSACCIONES DEL DIA 04/22/2019SPYRAL - GESTION ADMINISTRATIVA</t>
  </si>
  <si>
    <t>TRANSACCIONES DEL DIA 04/23/2019SPYRAL - GESTION ADMINISTRATIVA</t>
  </si>
  <si>
    <t>OTROS EGRESOS 1.P.O (OR:45/DES:45 TRN:86 PERF:300086 CAU: 18</t>
  </si>
  <si>
    <t>TRANSACCIONES DEL DIA 04/24/2019SPYRAL - GESTION ADMINISTRATIVA</t>
  </si>
  <si>
    <t>TRANSACCIONES DEL DIA 04/25/2019SPYRAL - GESTION ADMINISTRATIVA</t>
  </si>
  <si>
    <t>PAGO NOMINA QUINCENA 2 ABRIL 2019</t>
  </si>
  <si>
    <t>TRANSACCIONES DEL DIA 04/25/2019 RECURSOS HUMANOS</t>
  </si>
  <si>
    <t>TRANSACCIONES DEL DIA 04/26/2019SPYRAL - GESTION ADMINISTRATIVA</t>
  </si>
  <si>
    <t>TRANSACCIONES DEL DIA 04/29/2019SPYRAL - GESTION ADMINISTRATIVA</t>
  </si>
  <si>
    <t>TRANSACCIONES DEL DIA 04/29/2019 RECURSOS HUMANOS</t>
  </si>
  <si>
    <t>TRANSACCIONES DEL DIA 04/30/2019SPYRAL - GESTION ADMINISTRATIVA</t>
  </si>
  <si>
    <t>REVERSION - ABRIL 2019</t>
  </si>
  <si>
    <t>TRANSACCIONES DEL DIA 05/02/2019SPYRAL - GESTION ADMINISTRATIVA</t>
  </si>
  <si>
    <t>TRANSACCIONES DEL DIA 05/03/2019SPYRAL - GESTION ADMINISTRATIVA</t>
  </si>
  <si>
    <t>TRANSACCIONES DEL DIA 05/04/2019SPYRAL - GESTION ADMINISTRATIVA</t>
  </si>
  <si>
    <t>TRANSACCIONES DEL DIA 05/06/2019SPYRAL - GESTION ADMINISTRATIVA</t>
  </si>
  <si>
    <t>TRANSACCIONES DEL DIA 05/07/2019SPYRAL - GESTION ADMINISTRATIVA</t>
  </si>
  <si>
    <t>PLANILLAS DE LIQUIDACIONES MAY 2019</t>
  </si>
  <si>
    <t>TRANSACCIONES DEL DIA 05/07/2019 RECURSOS HUMANOS</t>
  </si>
  <si>
    <t>TRANSACCIONES DEL DIA 05/08/2019SPYRAL - GESTION ADMINISTRATIVA</t>
  </si>
  <si>
    <t>TRANSACCIONES DEL DIA 05/09/2019SPYRAL - GESTION ADMINISTRATIVA</t>
  </si>
  <si>
    <t>TRANSACCIONES DEL DIA 05/10/2019SPYRAL - GESTION ADMINISTRATIVA</t>
  </si>
  <si>
    <t>PAGO NOMINA QUINCENA 1 MAYO 2019</t>
  </si>
  <si>
    <t>TRANSACCIONES DEL DIA 05/10/2019 RECURSOS HUMANOS</t>
  </si>
  <si>
    <t>TRANSACCIONES DEL DIA 05/13/2019SPYRAL - GESTION ADMINISTRATIVA</t>
  </si>
  <si>
    <t>TRANSACCIONES DEL DIA 05/14/2019SPYRAL - GESTION ADMINISTRATIVA</t>
  </si>
  <si>
    <t>TRANSACCIONES DEL DIA 05/15/2019SPYRAL - GESTION ADMINISTRATIVA</t>
  </si>
  <si>
    <t>TRANSACCIONES DEL DIA 05/16/2019SPYRAL - GESTION ADMINISTRATIVA</t>
  </si>
  <si>
    <t>TRANSACCIONES DEL DIA 05/17/2019SPYRAL - GESTION ADMINISTRATIVA</t>
  </si>
  <si>
    <t>TRANSACCIONES DEL DIA 05/17/2019 RECURSOS HUMANOS</t>
  </si>
  <si>
    <t>TRANSACCIONES DEL DIA 05/18/2019SPYRAL - GESTION ADMINISTRATIVA</t>
  </si>
  <si>
    <t>TRANSACCIONES DEL DIA 05/20/2019SPYRAL - GESTION ADMINISTRATIVA</t>
  </si>
  <si>
    <t>TRANSACCIONES DEL DIA 05/21/2019SPYRAL - GESTION ADMINISTRATIVA</t>
  </si>
  <si>
    <t>TRANSACCIONES DEL DIA 05/22/2019SPYRAL - GESTION ADMINISTRATIVA</t>
  </si>
  <si>
    <t>TRANSACCIONES DEL DIA 05/23/2019SPYRAL - GESTION ADMINISTRATIVA</t>
  </si>
  <si>
    <t>TRANSACCIONES DEL DIA 05/24/2019SPYRAL - GESTION ADMINISTRATIVA</t>
  </si>
  <si>
    <t>PAGO NOMINA QUINCENA 2 MAYO 2019</t>
  </si>
  <si>
    <t>TRANSACCIONES DEL DIA 05/25/2019 RECURSOS HUMANOS</t>
  </si>
  <si>
    <t>TRANSACCIONES DEL DIA 05/25/2019SPYRAL - GESTION ADMINISTRATIVA</t>
  </si>
  <si>
    <t>TRANSACCIONES DEL DIA 05/27/2019SPYRAL - GESTION ADMINISTRATIVA</t>
  </si>
  <si>
    <t>TRANSACCIONES DEL DIA 05/28/2019SPYRAL - GESTION ADMINISTRATIVA</t>
  </si>
  <si>
    <t>TRANSACCIONES DEL DIA 05/29/2019SPYRAL - GESTION ADMINISTRATIVA</t>
  </si>
  <si>
    <t>REVERSION MAYO 2019</t>
  </si>
  <si>
    <t>TRANSACCIONES DEL DIA 05/30/2019SPYRAL - GESTION ADMINISTRATIVA</t>
  </si>
  <si>
    <t>OTROS EGRESOS 1.P.O (OR:98/DES:98 TRN:86 PERF:300086 CAU: 18</t>
  </si>
  <si>
    <t>TRANSACCIONES DEL DIA 06/01/2019SPYRAL - GESTION ADMINISTRATIVA</t>
  </si>
  <si>
    <t>TRANSACCIONES DEL DIA 06/03/2019SPYRAL - GESTION ADMINISTRATIVA</t>
  </si>
  <si>
    <t>TRANSACCIONES DEL DIA 06/04/2019SPYRAL - GESTION ADMINISTRATIVA</t>
  </si>
  <si>
    <t>TRANSACCIONES DEL DIA 06/05/2019SPYRAL - GESTION ADMINISTRATIVA</t>
  </si>
  <si>
    <t>TRANSACCIONES DEL DIA 06/06/2019SPYRAL - GESTION ADMINISTRATIVA</t>
  </si>
  <si>
    <t>CORRIGE  RECHAZO 05-JUNIO-2019</t>
  </si>
  <si>
    <t>CORRECCION DE RECHAZOS EN LA INTERFAZ CONTABLE</t>
  </si>
  <si>
    <t>CORRIGE RECHAZO 05/JUNIO/2019</t>
  </si>
  <si>
    <t>TRANSACCIONES DEL DIA 06/07/2019SPYRAL - GESTION ADMINISTRATIVA</t>
  </si>
  <si>
    <t>TRANSACCIONES DEL DIA 06/08/2019SPYRAL - GESTION ADMINISTRATIVA</t>
  </si>
  <si>
    <t>TRANSACCIONES DEL DIA 06/10/2019SPYRAL - GESTION ADMINISTRATIVA</t>
  </si>
  <si>
    <t>PAGO NOMINA QUINCENA 1 JUNIO 2019</t>
  </si>
  <si>
    <t>TRANSACCIONES DEL DIA 06/10/2019 RECURSOS HUMANOS</t>
  </si>
  <si>
    <t>CORRECCION DE RECHAZO REG. 08/06/2019</t>
  </si>
  <si>
    <t>TRANSACCIONES DEL DIA 06/11/2019SPYRAL - GESTION ADMINISTRATIVA</t>
  </si>
  <si>
    <t>TRANSACCIONES DEL DIA 06/12/2019SPYRAL - GESTION ADMINISTRATIVA</t>
  </si>
  <si>
    <t>TRANSACCIONES DEL DIA 06/13/2019SPYRAL - GESTION ADMINISTRATIVA</t>
  </si>
  <si>
    <t>TRANSACCIONES DEL DIA 06/14/2019SPYRAL - GESTION ADMINISTRATIVA</t>
  </si>
  <si>
    <t>TRANSACCIONES DEL DIA 06/15/2019SPYRAL - GESTION ADMINISTRATIVA</t>
  </si>
  <si>
    <t>TRANSACCIONES DEL DIA 06/17/2019SPYRAL - GESTION ADMINISTRATIVA</t>
  </si>
  <si>
    <t>TRANSACCIONES DEL DIA 06/18/2019SPYRAL - GESTION ADMINISTRATIVA</t>
  </si>
  <si>
    <t>TRANSACCIONES DEL DIA 06/19/2019SPYRAL - GESTION ADMINISTRATIVA</t>
  </si>
  <si>
    <t>TRANSACCIONES DEL DIA 06/20/2019SPYRAL - GESTION ADMINISTRATIVA</t>
  </si>
  <si>
    <t>TRANSACCIONES DEL DIA 06/21/2019SPYRAL - GESTION ADMINISTRATIVA</t>
  </si>
  <si>
    <t>TRANSACCIONES DEL DIA 06/22/2019SPYRAL - GESTION ADMINISTRATIVA</t>
  </si>
  <si>
    <t>TRANSACCIONES DEL DIA 06/24/2019SPYRAL - GESTION ADMINISTRATIVA</t>
  </si>
  <si>
    <t>PAGO NOMINA QUINCENA 2 JUNIO 2019</t>
  </si>
  <si>
    <t>TRANSACCIONES DEL DIA 06/25/2019 RECURSOS HUMANOS</t>
  </si>
  <si>
    <t>TRANSACCIONES DEL DIA 06/25/2019SPYRAL - GESTION ADMINISTRATIVA</t>
  </si>
  <si>
    <t>TRANSACCIONES DEL DIA 06/26/2019SPYRAL - GESTION ADMINISTRATIVA</t>
  </si>
  <si>
    <t>TRANSACCIONES DEL DIA 06/27/2019SPYRAL - GESTION ADMINISTRATIVA</t>
  </si>
  <si>
    <t>OTROS EGRESOS 1.P.O (OR:154/DES:154 TRN:86 PERF:300086 CAU: 18</t>
  </si>
  <si>
    <t>TRANSACCIONES DEL DIA 06/28/2019SPYRAL - GESTION ADMINISTRATIVA</t>
  </si>
  <si>
    <t>OTROS EGRESOS 1.P.O (OR:42/DES:42 TRN:86 PERF:300086 CAU: 18</t>
  </si>
  <si>
    <t>TRANSACCIONES DEL DIA 07/02/2019SPYRAL - GESTION ADMINISTRATIVA</t>
  </si>
  <si>
    <t>OTROS EGRESOS 1.P.O (OR:162/DES:162 TRN:86 PERF:300086 CAU: 17</t>
  </si>
  <si>
    <t>TRANSACCIONES DEL DIA 07/03/2019SPYRAL - GESTION ADMINISTRATIVA</t>
  </si>
  <si>
    <t>TRANSACCIONES DEL DIA 07/04/2019SPYRAL - GESTION ADMINISTRATIVA</t>
  </si>
  <si>
    <t>AFILIACIONES DE COMERCIOS</t>
  </si>
  <si>
    <t>TRANSACCIONES DEL DIA 07/05/2019SPYRAL - GESTION ADMINISTRATIVA</t>
  </si>
  <si>
    <t>OPERACIONES DE CENTRO DE TARJETAS</t>
  </si>
  <si>
    <t>TRANSACCIONES DEL DIA 07/08/2019SPYRAL - GESTION ADMINISTRATIVA</t>
  </si>
  <si>
    <t>TRANSACCIONES DEL DIA 07/09/2019SPYRAL - GESTION ADMINISTRATIVA</t>
  </si>
  <si>
    <t>TRANSACCIONES DEL DIA 07/10/2019SPYRAL - GESTION ADMINISTRATIVA</t>
  </si>
  <si>
    <t>PAGO NOMINA QUINCENA 1 JULIO 2019</t>
  </si>
  <si>
    <t>TRANSACCIONES DEL DIA 07/10/2019 RECURSOS HUMANOS</t>
  </si>
  <si>
    <t>TRANSACCIONES DEL DIA 07/11/2019SPYRAL - GESTION ADMINISTRATIVA</t>
  </si>
  <si>
    <t>TRANSACCIONES DEL DIA 07/12/2019SPYRAL - GESTION ADMINISTRATIVA</t>
  </si>
  <si>
    <t>TRANSACCIONES DEL DIA 07/13/2019SPYRAL - GESTION ADMINISTRATIVA</t>
  </si>
  <si>
    <t>TRANSACCIONES DEL DIA 07/15/2019SPYRAL - GESTION ADMINISTRATIVA</t>
  </si>
  <si>
    <t>TRANSACCIONES DEL DIA 07/16/2019SPYRAL - GESTION ADMINISTRATIVA</t>
  </si>
  <si>
    <t>TRANSACCIONES DEL DIA 07/17/2019SPYRAL - GESTION ADMINISTRATIVA</t>
  </si>
  <si>
    <t>TRANSACCIONES DEL DIA 07/18/2019SPYRAL - GESTION ADMINISTRATIVA</t>
  </si>
  <si>
    <t>TRANSACCIONES DEL DIA 07/19/2019SPYRAL - GESTION ADMINISTRATIVA</t>
  </si>
  <si>
    <t>PLANILLAS DE LIQUIDACIONES JUL 2019</t>
  </si>
  <si>
    <t>TRANSACCIONES DEL DIA 07/19/2019 RECURSOS HUMANOS</t>
  </si>
  <si>
    <t>TRANSACCIONES DEL DIA 07/20/2019SPYRAL - GESTION ADMINISTRATIVA</t>
  </si>
  <si>
    <t>TRANSACCIONES DEL DIA 07/22/2019SPYRAL - GESTION ADMINISTRATIVA</t>
  </si>
  <si>
    <t>OTROS EGRESOS 1.P.O (OR:157/DES:157 TRN:86 PERF:300086 CAU: 18</t>
  </si>
  <si>
    <t>TRANSACCIONES DEL DIA 07/23/2019SPYRAL - GESTION ADMINISTRATIVA</t>
  </si>
  <si>
    <t>TRANSACCIONES DEL DIA 07/24/2019SPYRAL - GESTION ADMINISTRATIVA</t>
  </si>
  <si>
    <t>PAGO NOMINA QUINCENA 2 JULIO 2019</t>
  </si>
  <si>
    <t>TRANSACCIONES DEL DIA 07/25/2019 RECURSOS HUMANOS</t>
  </si>
  <si>
    <t>TRANSACCIONES DEL DIA 07/25/2019SPYRAL - GESTION ADMINISTRATIVA</t>
  </si>
  <si>
    <t>TRANSACCIONES DEL DIA 07/26/2019SPYRAL - GESTION ADMINISTRATIVA</t>
  </si>
  <si>
    <t>TRANSACCIONES DEL DIA 07/27/2019SPYRAL - GESTION ADMINISTRATIVA</t>
  </si>
  <si>
    <t>TRANSACCIONES DEL DIA 07/29/2019SPYRAL - GESTION ADMINISTRATIVA</t>
  </si>
  <si>
    <t>TRANSACCIONES DEL DIA 07/29/2019 RECURSOS HUMANOS</t>
  </si>
  <si>
    <t>TRANSACCIONES DEL DIA 07/30/2019SPYRAL - GESTION ADMINISTRATIVA</t>
  </si>
  <si>
    <t>TRANSACCIONES DEL DIA 07/30/2019 RECURSOS HUMANOS</t>
  </si>
  <si>
    <t>CONCEPCION</t>
  </si>
  <si>
    <t>AVENIDA CUBA</t>
  </si>
  <si>
    <t>AVENIDA CENTRAL</t>
  </si>
  <si>
    <t>DAVID - TERRONAL</t>
  </si>
  <si>
    <t>COLON</t>
  </si>
  <si>
    <t>PLAZA CORDOBA</t>
  </si>
  <si>
    <t>HOSPITAL PUNTA PACIFICA</t>
  </si>
  <si>
    <t>METROMALL</t>
  </si>
  <si>
    <t>PLAZA NUEVO TOCUMEN</t>
  </si>
  <si>
    <t>AUTOBANCO SAN FRANCISCO</t>
  </si>
  <si>
    <t>AUTOBANCO VIA PORRAS 2</t>
  </si>
  <si>
    <t>CASCO VIEJO</t>
  </si>
  <si>
    <t>Total general</t>
  </si>
  <si>
    <t>Todos…</t>
  </si>
  <si>
    <t>2019</t>
  </si>
  <si>
    <t>AXEL AMAYA</t>
  </si>
  <si>
    <t>Orden</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</si>
</sst>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5" formatCode="&quot;$&quot;#,##0_);\(&quot;$&quot;#,##0\)"/>
    <numFmt numFmtId="6" formatCode="&quot;$&quot;#,##0_);[Red]\(&quot;$&quot;#,##0\)"/>
    <numFmt numFmtId="44" formatCode="_(&quot;$&quot;* #,##0.00_);_(&quot;$&quot;* \(#,##0.00\);_(&quot;$&quot;* &quot;-&quot;??_);_(@_)"/>
    <numFmt numFmtId="43" formatCode="_(* #,##0.00_);_(* \(#,##0.00\);_(* &quot;-&quot;??_);_(@_)"/>
    <numFmt numFmtId="164" formatCode=";;;"/>
    <numFmt numFmtId="165" formatCode="0.0%"/>
    <numFmt numFmtId="166" formatCode="d/m/yy;"/>
    <numFmt numFmtId="167" formatCode="0.0"/>
    <numFmt numFmtId="168" formatCode="&quot;$&quot;#,##0.00;[Red]&quot;$&quot;#,##0.00"/>
    <numFmt numFmtId="169" formatCode="&quot;B/.&quot;#,##0.00;[Red]&quot;B/.&quot;#,##0.00"/>
    <numFmt numFmtId="170" formatCode="&quot;B/.&quot;#,##0.00"/>
    <numFmt numFmtId="171" formatCode="#,##0.000000000"/>
  </numFmts>
  <fonts count="43" x14ac:knownFonts="1">
    <font>
      <sz val="11"/>
      <color theme="1"/>
      <name val="Calibri"/>
      <family val="2"/>
      <scheme val="minor"/>
    </font>
    <font>
      <sz val="11"/>
      <color theme="1"/>
      <name val="Calibri"/>
      <family val="2"/>
      <scheme val="minor"/>
    </font>
    <font>
      <b/>
      <sz val="11"/>
      <color theme="1"/>
      <name val="Calibri"/>
      <family val="2"/>
      <scheme val="minor"/>
    </font>
    <font>
      <sz val="16"/>
      <color theme="1"/>
      <name val="Calibri"/>
      <family val="2"/>
      <scheme val="minor"/>
    </font>
    <font>
      <sz val="11"/>
      <color theme="1" tint="0.14999847407452621"/>
      <name val="Calibri"/>
      <family val="2"/>
      <scheme val="minor"/>
    </font>
    <font>
      <b/>
      <sz val="20"/>
      <color theme="1" tint="0.14999847407452621"/>
      <name val="Bookman Old Style"/>
      <family val="1"/>
    </font>
    <font>
      <b/>
      <sz val="18"/>
      <color theme="1"/>
      <name val="Calibri"/>
      <family val="2"/>
    </font>
    <font>
      <sz val="10"/>
      <name val="Calibri"/>
      <family val="2"/>
      <scheme val="minor"/>
    </font>
    <font>
      <sz val="13"/>
      <color theme="1"/>
      <name val="Calibri"/>
      <family val="2"/>
      <scheme val="minor"/>
    </font>
    <font>
      <sz val="13"/>
      <color theme="4" tint="0.79998168889431442"/>
      <name val="Calibri"/>
      <family val="2"/>
      <scheme val="minor"/>
    </font>
    <font>
      <sz val="12"/>
      <name val="Arial Narrow"/>
      <family val="2"/>
    </font>
    <font>
      <b/>
      <sz val="14"/>
      <color theme="1"/>
      <name val="Webdings"/>
      <family val="1"/>
      <charset val="2"/>
    </font>
    <font>
      <b/>
      <sz val="20"/>
      <color theme="1"/>
      <name val="Calibri"/>
      <family val="2"/>
      <scheme val="minor"/>
    </font>
    <font>
      <sz val="14"/>
      <color theme="1"/>
      <name val="Calibri"/>
      <family val="2"/>
      <scheme val="minor"/>
    </font>
    <font>
      <b/>
      <sz val="11"/>
      <color theme="0"/>
      <name val="Calibri"/>
      <family val="2"/>
      <scheme val="minor"/>
    </font>
    <font>
      <b/>
      <sz val="20"/>
      <color theme="0"/>
      <name val="Calibri"/>
      <family val="2"/>
      <scheme val="minor"/>
    </font>
    <font>
      <b/>
      <sz val="11"/>
      <color theme="1"/>
      <name val="Arial"/>
      <family val="2"/>
    </font>
    <font>
      <sz val="13"/>
      <name val="Arial"/>
      <family val="2"/>
    </font>
    <font>
      <b/>
      <sz val="10"/>
      <color theme="1"/>
      <name val="Calibri"/>
      <family val="2"/>
      <scheme val="minor"/>
    </font>
    <font>
      <sz val="10"/>
      <color theme="1"/>
      <name val="Calibri"/>
      <family val="2"/>
      <scheme val="minor"/>
    </font>
    <font>
      <b/>
      <sz val="17"/>
      <color theme="1"/>
      <name val="Webdings"/>
      <family val="1"/>
      <charset val="2"/>
    </font>
    <font>
      <b/>
      <sz val="16"/>
      <color theme="1" tint="0.34998626667073579"/>
      <name val="Webdings"/>
      <family val="1"/>
      <charset val="2"/>
    </font>
    <font>
      <sz val="14"/>
      <color theme="1" tint="0.249977111117893"/>
      <name val="Arial"/>
      <family val="2"/>
    </font>
    <font>
      <sz val="13"/>
      <color theme="1" tint="0.249977111117893"/>
      <name val="Arial"/>
      <family val="2"/>
    </font>
    <font>
      <b/>
      <sz val="18"/>
      <color theme="1" tint="0.34998626667073579"/>
      <name val="Arial"/>
      <family val="2"/>
    </font>
    <font>
      <sz val="18"/>
      <color theme="1" tint="0.34998626667073579"/>
      <name val="Arial"/>
      <family val="2"/>
    </font>
    <font>
      <sz val="11"/>
      <color rgb="FFFF0000"/>
      <name val="Calibri"/>
      <family val="2"/>
      <scheme val="minor"/>
    </font>
    <font>
      <sz val="15"/>
      <color theme="1" tint="0.34998626667073579"/>
      <name val="Arial"/>
      <family val="2"/>
    </font>
    <font>
      <sz val="11"/>
      <name val="Calibri"/>
      <family val="2"/>
      <scheme val="minor"/>
    </font>
    <font>
      <sz val="11"/>
      <color rgb="FF00B0F0"/>
      <name val="Webdings"/>
      <family val="1"/>
      <charset val="2"/>
    </font>
    <font>
      <sz val="10"/>
      <name val="Arial"/>
      <family val="2"/>
    </font>
    <font>
      <sz val="7"/>
      <color indexed="14"/>
      <name val="Verdana"/>
      <family val="2"/>
    </font>
    <font>
      <sz val="11"/>
      <name val="Tahoma"/>
      <family val="2"/>
    </font>
    <font>
      <b/>
      <sz val="11"/>
      <name val="Tahoma"/>
      <family val="2"/>
    </font>
    <font>
      <sz val="10"/>
      <color theme="3"/>
      <name val="Arial"/>
      <family val="2"/>
    </font>
    <font>
      <b/>
      <sz val="11"/>
      <color theme="3"/>
      <name val="Tahoma"/>
      <family val="2"/>
    </font>
    <font>
      <sz val="13"/>
      <name val="Tahoma"/>
      <family val="2"/>
    </font>
    <font>
      <b/>
      <sz val="12"/>
      <color theme="1"/>
      <name val="Calibri"/>
      <family val="2"/>
      <scheme val="minor"/>
    </font>
    <font>
      <b/>
      <sz val="9"/>
      <color indexed="81"/>
      <name val="Tahoma"/>
      <family val="2"/>
    </font>
    <font>
      <sz val="9"/>
      <color indexed="81"/>
      <name val="Tahoma"/>
      <family val="2"/>
    </font>
    <font>
      <sz val="18"/>
      <color theme="4" tint="-0.499984740745262"/>
      <name val="Calibri"/>
      <family val="2"/>
      <scheme val="minor"/>
    </font>
    <font>
      <sz val="11"/>
      <color rgb="FF000000"/>
      <name val="Calibri"/>
      <family val="2"/>
    </font>
    <font>
      <sz val="14"/>
      <color theme="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theme="0"/>
        <bgColor indexed="64"/>
      </patternFill>
    </fill>
    <fill>
      <patternFill patternType="solid">
        <fgColor indexed="22"/>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rgb="FFF9F8F5"/>
        <bgColor indexed="64"/>
      </patternFill>
    </fill>
    <fill>
      <patternFill patternType="solid">
        <fgColor theme="9" tint="0.59999389629810485"/>
        <bgColor indexed="64"/>
      </patternFill>
    </fill>
  </fills>
  <borders count="17">
    <border>
      <left/>
      <right/>
      <top/>
      <bottom/>
      <diagonal/>
    </border>
    <border>
      <left style="thin">
        <color theme="4" tint="0.79998168889431442"/>
      </left>
      <right/>
      <top/>
      <bottom/>
      <diagonal/>
    </border>
    <border>
      <left style="dotted">
        <color auto="1"/>
      </left>
      <right style="dotted">
        <color auto="1"/>
      </right>
      <top style="dotted">
        <color auto="1"/>
      </top>
      <bottom style="dotted">
        <color auto="1"/>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right style="medium">
        <color theme="0" tint="-0.34998626667073579"/>
      </right>
      <top style="medium">
        <color theme="0" tint="-0.34998626667073579"/>
      </top>
      <bottom/>
      <diagonal/>
    </border>
  </borders>
  <cellStyleXfs count="7">
    <xf numFmtId="0" fontId="0" fillId="0" borderId="0"/>
    <xf numFmtId="9" fontId="1" fillId="0" borderId="0" applyFont="0" applyFill="0" applyBorder="0" applyAlignment="0" applyProtection="0"/>
    <xf numFmtId="0" fontId="7" fillId="0" borderId="0"/>
    <xf numFmtId="43" fontId="1" fillId="0" borderId="0" applyFont="0" applyFill="0" applyBorder="0" applyAlignment="0" applyProtection="0"/>
    <xf numFmtId="0" fontId="10" fillId="0" borderId="0"/>
    <xf numFmtId="0" fontId="30" fillId="0" borderId="0"/>
    <xf numFmtId="44" fontId="1" fillId="0" borderId="0" applyFont="0" applyFill="0" applyBorder="0" applyAlignment="0" applyProtection="0"/>
  </cellStyleXfs>
  <cellXfs count="155">
    <xf numFmtId="0" fontId="0" fillId="0" borderId="0" xfId="0"/>
    <xf numFmtId="0" fontId="0" fillId="0" borderId="0" xfId="0" applyAlignment="1">
      <alignment horizontal="left"/>
    </xf>
    <xf numFmtId="0" fontId="0" fillId="2" borderId="0" xfId="0" applyFill="1"/>
    <xf numFmtId="0" fontId="0" fillId="0" borderId="0" xfId="0" applyAlignment="1">
      <alignment horizontal="center"/>
    </xf>
    <xf numFmtId="0" fontId="0" fillId="0" borderId="0" xfId="0" applyAlignment="1">
      <alignment vertical="center"/>
    </xf>
    <xf numFmtId="164" fontId="0" fillId="0" borderId="0" xfId="0" applyNumberFormat="1" applyProtection="1">
      <protection locked="0"/>
    </xf>
    <xf numFmtId="0" fontId="4" fillId="0" borderId="0" xfId="0" applyFont="1" applyFill="1" applyAlignment="1">
      <alignment vertical="center"/>
    </xf>
    <xf numFmtId="0" fontId="5" fillId="0" borderId="0" xfId="0" applyFont="1" applyFill="1" applyAlignment="1">
      <alignment vertical="center"/>
    </xf>
    <xf numFmtId="0" fontId="0" fillId="3" borderId="0" xfId="0" applyFill="1"/>
    <xf numFmtId="0" fontId="0" fillId="0" borderId="0" xfId="0" applyFill="1"/>
    <xf numFmtId="4" fontId="0" fillId="0" borderId="0" xfId="0" applyNumberFormat="1" applyFill="1"/>
    <xf numFmtId="0" fontId="0" fillId="0" borderId="0" xfId="0" applyFill="1" applyProtection="1"/>
    <xf numFmtId="0" fontId="0" fillId="0" borderId="0" xfId="0" applyBorder="1" applyAlignment="1">
      <alignment horizontal="center"/>
    </xf>
    <xf numFmtId="0" fontId="0" fillId="0" borderId="0" xfId="0" applyBorder="1"/>
    <xf numFmtId="0" fontId="0" fillId="0" borderId="0" xfId="0" applyBorder="1" applyAlignment="1">
      <alignment horizontal="right"/>
    </xf>
    <xf numFmtId="0" fontId="0" fillId="0" borderId="0" xfId="0" applyBorder="1" applyAlignment="1">
      <alignment horizontal="left"/>
    </xf>
    <xf numFmtId="0" fontId="2" fillId="0" borderId="0" xfId="0" applyFont="1" applyBorder="1"/>
    <xf numFmtId="0" fontId="0" fillId="2" borderId="0" xfId="0" applyFill="1" applyBorder="1"/>
    <xf numFmtId="9" fontId="0" fillId="0" borderId="0" xfId="1" applyFont="1" applyBorder="1" applyAlignment="1">
      <alignment horizontal="right"/>
    </xf>
    <xf numFmtId="9" fontId="0" fillId="0" borderId="0" xfId="1" applyFont="1" applyBorder="1" applyAlignment="1">
      <alignment horizontal="center"/>
    </xf>
    <xf numFmtId="9" fontId="0" fillId="0" borderId="0" xfId="0" applyNumberFormat="1" applyBorder="1"/>
    <xf numFmtId="1" fontId="0" fillId="0" borderId="0" xfId="0" applyNumberFormat="1" applyFill="1" applyBorder="1" applyAlignment="1">
      <alignment horizontal="right"/>
    </xf>
    <xf numFmtId="9" fontId="0" fillId="0" borderId="0" xfId="1" applyFont="1" applyFill="1" applyBorder="1" applyAlignment="1">
      <alignment horizontal="right"/>
    </xf>
    <xf numFmtId="1" fontId="0" fillId="0" borderId="0" xfId="1" applyNumberFormat="1" applyFont="1" applyFill="1" applyBorder="1" applyAlignment="1">
      <alignment horizontal="center"/>
    </xf>
    <xf numFmtId="1" fontId="0" fillId="0" borderId="0" xfId="0" applyNumberFormat="1" applyBorder="1"/>
    <xf numFmtId="0" fontId="2" fillId="0" borderId="0" xfId="0" applyFont="1" applyBorder="1" applyAlignment="1">
      <alignment horizontal="left"/>
    </xf>
    <xf numFmtId="0" fontId="2" fillId="0" borderId="0" xfId="0" applyFont="1" applyBorder="1" applyAlignment="1">
      <alignment horizontal="right"/>
    </xf>
    <xf numFmtId="0" fontId="2" fillId="0" borderId="0" xfId="0" applyFont="1" applyBorder="1" applyAlignment="1">
      <alignment horizontal="center"/>
    </xf>
    <xf numFmtId="1" fontId="0" fillId="0" borderId="0" xfId="0" applyNumberFormat="1" applyBorder="1" applyAlignment="1">
      <alignment horizontal="right"/>
    </xf>
    <xf numFmtId="2" fontId="0" fillId="0" borderId="0" xfId="0" applyNumberFormat="1" applyBorder="1" applyAlignment="1">
      <alignment horizontal="right"/>
    </xf>
    <xf numFmtId="0" fontId="0" fillId="0" borderId="0" xfId="0" applyFill="1" applyAlignment="1">
      <alignment vertical="center"/>
    </xf>
    <xf numFmtId="0" fontId="23" fillId="2" borderId="1" xfId="0" applyFont="1" applyFill="1" applyBorder="1" applyAlignment="1" applyProtection="1">
      <alignment horizontal="left" vertical="center" indent="1"/>
    </xf>
    <xf numFmtId="0" fontId="22" fillId="2" borderId="0" xfId="0" applyFont="1" applyFill="1" applyBorder="1" applyAlignment="1" applyProtection="1">
      <alignment horizontal="center" vertical="center"/>
    </xf>
    <xf numFmtId="0" fontId="23" fillId="2" borderId="0" xfId="0" applyFont="1" applyFill="1" applyBorder="1" applyAlignment="1" applyProtection="1">
      <alignment horizontal="left" vertical="center" indent="1"/>
    </xf>
    <xf numFmtId="0" fontId="22" fillId="2" borderId="0" xfId="0" applyFont="1" applyFill="1" applyBorder="1" applyAlignment="1" applyProtection="1">
      <alignment vertical="center"/>
    </xf>
    <xf numFmtId="0" fontId="20" fillId="4" borderId="0" xfId="0" applyFont="1" applyFill="1" applyBorder="1" applyAlignment="1" applyProtection="1">
      <alignment horizontal="center" vertical="center"/>
    </xf>
    <xf numFmtId="0" fontId="0" fillId="4" borderId="0" xfId="0" applyFill="1"/>
    <xf numFmtId="0" fontId="2" fillId="4" borderId="0" xfId="0" applyFont="1" applyFill="1" applyAlignment="1" applyProtection="1">
      <alignment horizontal="left" vertical="center" indent="1"/>
    </xf>
    <xf numFmtId="0" fontId="11" fillId="4" borderId="0" xfId="0" applyFont="1" applyFill="1" applyBorder="1" applyAlignment="1" applyProtection="1">
      <alignment horizontal="center" vertical="center"/>
    </xf>
    <xf numFmtId="0" fontId="0" fillId="4" borderId="0" xfId="0" applyFill="1" applyProtection="1"/>
    <xf numFmtId="4" fontId="0" fillId="0" borderId="3" xfId="0" applyNumberFormat="1" applyFill="1" applyBorder="1"/>
    <xf numFmtId="0" fontId="0" fillId="0" borderId="3" xfId="0" applyFill="1" applyBorder="1"/>
    <xf numFmtId="4" fontId="0" fillId="0" borderId="3" xfId="0" applyNumberFormat="1" applyBorder="1"/>
    <xf numFmtId="4" fontId="0" fillId="0" borderId="3" xfId="0" applyNumberFormat="1" applyFill="1" applyBorder="1" applyAlignment="1">
      <alignment horizontal="center"/>
    </xf>
    <xf numFmtId="0" fontId="0" fillId="0" borderId="3" xfId="0" applyFill="1" applyBorder="1" applyAlignment="1">
      <alignment horizontal="center"/>
    </xf>
    <xf numFmtId="0" fontId="17" fillId="0" borderId="0" xfId="0" applyFont="1" applyFill="1" applyBorder="1" applyAlignment="1">
      <alignment vertical="center" wrapText="1"/>
    </xf>
    <xf numFmtId="0" fontId="0" fillId="0" borderId="0" xfId="0" pivotButton="1"/>
    <xf numFmtId="0" fontId="26" fillId="3" borderId="0" xfId="0" applyFont="1" applyFill="1" applyBorder="1" applyAlignment="1">
      <alignment horizontal="center"/>
    </xf>
    <xf numFmtId="0" fontId="0" fillId="0" borderId="0" xfId="0" applyNumberFormat="1"/>
    <xf numFmtId="166" fontId="0" fillId="0" borderId="0" xfId="0" applyNumberFormat="1"/>
    <xf numFmtId="0" fontId="30" fillId="0" borderId="0" xfId="5"/>
    <xf numFmtId="0" fontId="30" fillId="0" borderId="4" xfId="5" applyBorder="1"/>
    <xf numFmtId="0" fontId="30" fillId="0" borderId="5" xfId="5" applyBorder="1"/>
    <xf numFmtId="0" fontId="30" fillId="0" borderId="6" xfId="5" applyBorder="1"/>
    <xf numFmtId="0" fontId="30" fillId="0" borderId="7" xfId="5" applyBorder="1"/>
    <xf numFmtId="0" fontId="30" fillId="0" borderId="0" xfId="5" applyBorder="1"/>
    <xf numFmtId="0" fontId="30" fillId="0" borderId="8" xfId="5" applyBorder="1"/>
    <xf numFmtId="0" fontId="31" fillId="0" borderId="0" xfId="5" applyFont="1" applyBorder="1"/>
    <xf numFmtId="0" fontId="32" fillId="0" borderId="8" xfId="5" applyFont="1" applyBorder="1" applyAlignment="1">
      <alignment horizontal="left" indent="1"/>
    </xf>
    <xf numFmtId="0" fontId="32" fillId="0" borderId="9" xfId="5" applyFont="1" applyBorder="1" applyAlignment="1">
      <alignment horizontal="left" indent="1"/>
    </xf>
    <xf numFmtId="0" fontId="30" fillId="0" borderId="10" xfId="5" applyBorder="1"/>
    <xf numFmtId="0" fontId="32" fillId="0" borderId="8" xfId="5" applyFont="1" applyBorder="1" applyAlignment="1"/>
    <xf numFmtId="0" fontId="33" fillId="0" borderId="0" xfId="5" applyFont="1" applyAlignment="1"/>
    <xf numFmtId="0" fontId="32" fillId="0" borderId="0" xfId="5" applyFont="1" applyAlignment="1">
      <alignment horizontal="left" indent="1"/>
    </xf>
    <xf numFmtId="0" fontId="32" fillId="0" borderId="0" xfId="5" applyFont="1" applyAlignment="1"/>
    <xf numFmtId="0" fontId="34" fillId="0" borderId="0" xfId="5" applyFont="1"/>
    <xf numFmtId="0" fontId="35" fillId="0" borderId="0" xfId="5" applyFont="1" applyAlignment="1"/>
    <xf numFmtId="167" fontId="33" fillId="0" borderId="0" xfId="5" applyNumberFormat="1" applyFont="1" applyAlignment="1">
      <alignment horizontal="left"/>
    </xf>
    <xf numFmtId="0" fontId="33" fillId="0" borderId="0" xfId="5" applyFont="1" applyAlignment="1">
      <alignment horizontal="right"/>
    </xf>
    <xf numFmtId="0" fontId="36" fillId="0" borderId="0" xfId="5" applyFont="1" applyAlignment="1">
      <alignment horizontal="left" indent="5"/>
    </xf>
    <xf numFmtId="0" fontId="0" fillId="7" borderId="0" xfId="0" applyFill="1" applyProtection="1"/>
    <xf numFmtId="0" fontId="0" fillId="7" borderId="0" xfId="0" applyFill="1"/>
    <xf numFmtId="0" fontId="2" fillId="6" borderId="0" xfId="0" applyFont="1" applyFill="1" applyAlignment="1" applyProtection="1">
      <alignment horizontal="left" vertical="center" indent="1"/>
    </xf>
    <xf numFmtId="0" fontId="11" fillId="6" borderId="0" xfId="0" applyFont="1" applyFill="1" applyBorder="1" applyAlignment="1" applyProtection="1">
      <alignment horizontal="center" vertical="center"/>
    </xf>
    <xf numFmtId="0" fontId="20" fillId="6" borderId="0" xfId="0" applyFont="1" applyFill="1" applyBorder="1" applyAlignment="1" applyProtection="1">
      <alignment horizontal="center" vertical="center"/>
    </xf>
    <xf numFmtId="0" fontId="0" fillId="6" borderId="0" xfId="0" applyFill="1" applyProtection="1"/>
    <xf numFmtId="164" fontId="3" fillId="0" borderId="0" xfId="0" applyNumberFormat="1" applyFont="1" applyFill="1" applyAlignment="1">
      <alignment horizontal="left" vertical="center"/>
    </xf>
    <xf numFmtId="164" fontId="0" fillId="0" borderId="0" xfId="0" applyNumberFormat="1" applyFill="1" applyAlignment="1">
      <alignment horizontal="left"/>
    </xf>
    <xf numFmtId="0" fontId="3" fillId="0" borderId="0" xfId="0" applyFont="1" applyFill="1" applyAlignment="1">
      <alignment horizontal="center" vertical="center"/>
    </xf>
    <xf numFmtId="0" fontId="2" fillId="0" borderId="0" xfId="0" applyFont="1" applyFill="1" applyBorder="1" applyAlignment="1" applyProtection="1">
      <alignment horizontal="left" vertical="center" indent="1"/>
    </xf>
    <xf numFmtId="164" fontId="9" fillId="0" borderId="0" xfId="0" applyNumberFormat="1" applyFont="1" applyFill="1" applyBorder="1" applyAlignment="1" applyProtection="1"/>
    <xf numFmtId="164" fontId="8" fillId="0" borderId="0" xfId="0" applyNumberFormat="1" applyFont="1" applyFill="1" applyBorder="1" applyAlignment="1" applyProtection="1"/>
    <xf numFmtId="0" fontId="2" fillId="0" borderId="0" xfId="0" applyFont="1" applyFill="1" applyAlignment="1" applyProtection="1">
      <alignment horizontal="left" vertical="center" indent="1"/>
    </xf>
    <xf numFmtId="0" fontId="11" fillId="0" borderId="0" xfId="0" applyFont="1" applyFill="1" applyBorder="1" applyAlignment="1" applyProtection="1">
      <alignment horizontal="center" vertical="center"/>
    </xf>
    <xf numFmtId="0" fontId="6" fillId="0" borderId="0" xfId="0" applyFont="1" applyFill="1" applyAlignment="1">
      <alignment horizontal="center" vertical="center"/>
    </xf>
    <xf numFmtId="0" fontId="20" fillId="0" borderId="0" xfId="0" applyFont="1" applyFill="1" applyBorder="1" applyAlignment="1" applyProtection="1">
      <alignment horizontal="center" vertical="center"/>
    </xf>
    <xf numFmtId="0" fontId="6" fillId="0" borderId="0" xfId="0" applyFont="1" applyFill="1" applyAlignment="1" applyProtection="1">
      <alignment horizontal="center" vertical="center"/>
    </xf>
    <xf numFmtId="0" fontId="0" fillId="0" borderId="0" xfId="0" applyFill="1" applyBorder="1"/>
    <xf numFmtId="0" fontId="0" fillId="0" borderId="0" xfId="0" applyFill="1" applyAlignment="1">
      <alignment horizontal="center"/>
    </xf>
    <xf numFmtId="0" fontId="0" fillId="0" borderId="0" xfId="0" applyFill="1" applyBorder="1" applyAlignment="1"/>
    <xf numFmtId="0" fontId="29" fillId="0" borderId="0" xfId="0" applyFont="1" applyFill="1" applyBorder="1" applyAlignment="1">
      <alignment horizontal="center" vertical="center"/>
    </xf>
    <xf numFmtId="0" fontId="29" fillId="0" borderId="0" xfId="0" applyFont="1" applyFill="1" applyBorder="1" applyAlignment="1">
      <alignment vertical="center"/>
    </xf>
    <xf numFmtId="0" fontId="11" fillId="2" borderId="0" xfId="0" applyFont="1" applyFill="1" applyBorder="1" applyAlignment="1" applyProtection="1">
      <alignment horizontal="center" vertical="center"/>
    </xf>
    <xf numFmtId="14" fontId="0" fillId="0" borderId="0" xfId="0" applyNumberFormat="1"/>
    <xf numFmtId="168" fontId="0" fillId="0" borderId="0" xfId="0" applyNumberFormat="1"/>
    <xf numFmtId="2" fontId="0" fillId="0" borderId="0" xfId="0" applyNumberFormat="1"/>
    <xf numFmtId="0" fontId="24" fillId="8" borderId="0" xfId="0" applyFont="1" applyFill="1" applyBorder="1" applyAlignment="1" applyProtection="1">
      <alignment vertical="center"/>
    </xf>
    <xf numFmtId="0" fontId="2" fillId="8" borderId="0" xfId="0" applyFont="1" applyFill="1" applyBorder="1" applyAlignment="1" applyProtection="1">
      <alignment vertical="center"/>
    </xf>
    <xf numFmtId="0" fontId="25" fillId="8" borderId="0" xfId="0" applyFont="1" applyFill="1" applyBorder="1" applyAlignment="1" applyProtection="1">
      <alignment vertical="center"/>
    </xf>
    <xf numFmtId="165" fontId="25" fillId="8" borderId="0" xfId="0" applyNumberFormat="1" applyFont="1" applyFill="1" applyBorder="1" applyAlignment="1" applyProtection="1">
      <alignment vertical="center"/>
    </xf>
    <xf numFmtId="5" fontId="25" fillId="8" borderId="0" xfId="0" applyNumberFormat="1" applyFont="1" applyFill="1" applyBorder="1" applyAlignment="1" applyProtection="1">
      <alignment vertical="center"/>
    </xf>
    <xf numFmtId="164" fontId="2" fillId="8" borderId="0" xfId="0" applyNumberFormat="1" applyFont="1" applyFill="1" applyBorder="1" applyAlignment="1" applyProtection="1">
      <alignment vertical="center"/>
    </xf>
    <xf numFmtId="0" fontId="16" fillId="8" borderId="0" xfId="0" applyFont="1" applyFill="1" applyBorder="1" applyAlignment="1" applyProtection="1">
      <alignment vertical="center"/>
    </xf>
    <xf numFmtId="164" fontId="15" fillId="8" borderId="0" xfId="0" applyNumberFormat="1" applyFont="1" applyFill="1" applyBorder="1" applyAlignment="1" applyProtection="1">
      <alignment vertical="center"/>
    </xf>
    <xf numFmtId="164" fontId="12" fillId="8" borderId="0" xfId="0" applyNumberFormat="1" applyFont="1" applyFill="1" applyBorder="1" applyAlignment="1" applyProtection="1">
      <alignment vertical="center"/>
    </xf>
    <xf numFmtId="4" fontId="0" fillId="0" borderId="0" xfId="0" applyNumberFormat="1" applyFill="1" applyBorder="1" applyAlignment="1">
      <alignment horizontal="center"/>
    </xf>
    <xf numFmtId="0" fontId="0" fillId="0" borderId="0" xfId="0" applyFill="1" applyBorder="1" applyAlignment="1">
      <alignment horizontal="center"/>
    </xf>
    <xf numFmtId="0" fontId="2" fillId="0" borderId="0" xfId="0" applyFont="1"/>
    <xf numFmtId="44" fontId="0" fillId="0" borderId="0" xfId="6" applyFont="1"/>
    <xf numFmtId="0" fontId="2" fillId="0" borderId="0" xfId="0" applyFont="1" applyAlignment="1">
      <alignment horizontal="center" vertical="center"/>
    </xf>
    <xf numFmtId="0" fontId="37" fillId="0" borderId="3" xfId="0" applyFont="1" applyBorder="1" applyAlignment="1">
      <alignment horizontal="center"/>
    </xf>
    <xf numFmtId="0" fontId="0" fillId="9" borderId="3" xfId="0" applyFill="1" applyBorder="1" applyAlignment="1">
      <alignment horizontal="center"/>
    </xf>
    <xf numFmtId="0" fontId="0" fillId="0" borderId="3" xfId="0" applyBorder="1" applyAlignment="1">
      <alignment horizontal="center"/>
    </xf>
    <xf numFmtId="0" fontId="0" fillId="0" borderId="3" xfId="0" applyBorder="1"/>
    <xf numFmtId="0" fontId="0" fillId="0" borderId="3" xfId="0" applyBorder="1" applyAlignment="1">
      <alignment horizontal="center" vertical="center"/>
    </xf>
    <xf numFmtId="4" fontId="0" fillId="0" borderId="0" xfId="0" applyNumberFormat="1" applyBorder="1"/>
    <xf numFmtId="171" fontId="0" fillId="0" borderId="3" xfId="0" applyNumberFormat="1" applyBorder="1" applyAlignment="1">
      <alignment horizontal="center" vertical="center"/>
    </xf>
    <xf numFmtId="2" fontId="0" fillId="0" borderId="3" xfId="0" applyNumberFormat="1" applyBorder="1" applyAlignment="1">
      <alignment horizontal="center"/>
    </xf>
    <xf numFmtId="0" fontId="0" fillId="0" borderId="0" xfId="0" applyFont="1" applyAlignment="1">
      <alignment horizontal="center" vertical="center"/>
    </xf>
    <xf numFmtId="0" fontId="0" fillId="0" borderId="0" xfId="0" applyNumberFormat="1" applyAlignment="1">
      <alignment horizontal="left"/>
    </xf>
    <xf numFmtId="0" fontId="18" fillId="0" borderId="2" xfId="0" applyFont="1" applyBorder="1" applyAlignment="1">
      <alignment vertical="center"/>
    </xf>
    <xf numFmtId="0" fontId="33" fillId="5" borderId="12" xfId="5" applyFont="1" applyFill="1" applyBorder="1" applyAlignment="1">
      <alignment horizontal="center"/>
    </xf>
    <xf numFmtId="0" fontId="33" fillId="5" borderId="11" xfId="5" applyFont="1" applyFill="1" applyBorder="1" applyAlignment="1">
      <alignment horizontal="center"/>
    </xf>
    <xf numFmtId="0" fontId="33" fillId="5" borderId="13" xfId="5" applyFont="1" applyFill="1" applyBorder="1" applyAlignment="1">
      <alignment horizontal="center"/>
    </xf>
    <xf numFmtId="164" fontId="0" fillId="0" borderId="0" xfId="0" applyNumberFormat="1" applyFill="1" applyAlignment="1">
      <alignment horizontal="center"/>
    </xf>
    <xf numFmtId="164" fontId="28" fillId="0" borderId="0" xfId="0" applyNumberFormat="1" applyFont="1" applyFill="1" applyAlignment="1">
      <alignment horizontal="center"/>
    </xf>
    <xf numFmtId="0" fontId="0" fillId="0" borderId="0" xfId="0" applyFill="1" applyAlignment="1">
      <alignment horizontal="center"/>
    </xf>
    <xf numFmtId="165" fontId="25" fillId="8" borderId="0" xfId="0" applyNumberFormat="1" applyFont="1" applyFill="1" applyBorder="1" applyAlignment="1" applyProtection="1">
      <alignment horizontal="center" vertical="center"/>
    </xf>
    <xf numFmtId="4" fontId="27" fillId="2" borderId="0" xfId="0" applyNumberFormat="1" applyFont="1" applyFill="1" applyBorder="1" applyAlignment="1" applyProtection="1">
      <alignment horizontal="center" vertical="center"/>
    </xf>
    <xf numFmtId="0" fontId="27" fillId="2" borderId="0" xfId="0" applyNumberFormat="1" applyFont="1" applyFill="1" applyBorder="1" applyAlignment="1" applyProtection="1">
      <alignment horizontal="center" vertical="center"/>
    </xf>
    <xf numFmtId="5" fontId="25" fillId="8" borderId="0" xfId="0" applyNumberFormat="1" applyFont="1" applyFill="1" applyBorder="1" applyAlignment="1" applyProtection="1">
      <alignment horizontal="center" vertical="center"/>
    </xf>
    <xf numFmtId="6" fontId="24" fillId="8" borderId="0" xfId="0" applyNumberFormat="1" applyFont="1" applyFill="1" applyBorder="1" applyAlignment="1" applyProtection="1">
      <alignment horizontal="center" vertical="center"/>
    </xf>
    <xf numFmtId="0" fontId="3" fillId="0" borderId="0" xfId="0" applyFont="1" applyAlignment="1">
      <alignment horizontal="center" vertical="center"/>
    </xf>
    <xf numFmtId="0" fontId="11" fillId="0" borderId="0" xfId="0" applyFont="1" applyFill="1" applyBorder="1" applyAlignment="1" applyProtection="1">
      <alignment horizontal="center" vertical="center"/>
    </xf>
    <xf numFmtId="0" fontId="21" fillId="2" borderId="0" xfId="0" applyFont="1" applyFill="1" applyBorder="1" applyAlignment="1" applyProtection="1">
      <alignment horizontal="center" vertical="center"/>
    </xf>
    <xf numFmtId="6" fontId="25" fillId="8" borderId="0" xfId="0" applyNumberFormat="1" applyFont="1" applyFill="1" applyBorder="1" applyAlignment="1" applyProtection="1">
      <alignment horizontal="center" vertical="center"/>
    </xf>
    <xf numFmtId="164" fontId="26" fillId="0" borderId="0" xfId="0" applyNumberFormat="1" applyFont="1" applyFill="1" applyAlignment="1">
      <alignment horizontal="center"/>
    </xf>
    <xf numFmtId="0" fontId="13" fillId="2" borderId="0" xfId="0" applyFont="1" applyFill="1" applyBorder="1" applyAlignment="1" applyProtection="1">
      <alignment horizontal="center" vertical="center"/>
    </xf>
    <xf numFmtId="0" fontId="20" fillId="0" borderId="0" xfId="0" applyFont="1" applyFill="1" applyBorder="1" applyAlignment="1" applyProtection="1">
      <alignment horizontal="center" vertical="center"/>
    </xf>
    <xf numFmtId="0" fontId="11" fillId="2" borderId="0" xfId="0" applyFont="1" applyFill="1" applyBorder="1" applyAlignment="1" applyProtection="1">
      <alignment horizontal="center" vertical="center"/>
    </xf>
    <xf numFmtId="0" fontId="20" fillId="8" borderId="0" xfId="0" applyFont="1" applyFill="1" applyBorder="1" applyAlignment="1" applyProtection="1">
      <alignment horizontal="center" vertical="center"/>
    </xf>
    <xf numFmtId="164" fontId="14" fillId="8" borderId="0" xfId="0" applyNumberFormat="1" applyFont="1" applyFill="1" applyBorder="1" applyAlignment="1" applyProtection="1">
      <alignment horizontal="center" vertical="center"/>
    </xf>
    <xf numFmtId="0" fontId="13" fillId="8" borderId="0" xfId="0" applyFont="1" applyFill="1" applyBorder="1" applyAlignment="1">
      <alignment horizontal="left" vertical="center"/>
    </xf>
    <xf numFmtId="0" fontId="42" fillId="7" borderId="0" xfId="0" applyFont="1" applyFill="1" applyAlignment="1">
      <alignment horizontal="left" vertical="center"/>
    </xf>
    <xf numFmtId="0" fontId="19" fillId="0" borderId="2" xfId="0" applyFont="1" applyBorder="1" applyAlignment="1">
      <alignment vertical="center" wrapText="1"/>
    </xf>
    <xf numFmtId="0" fontId="19" fillId="0" borderId="2" xfId="0" applyFont="1" applyBorder="1" applyAlignment="1">
      <alignment horizontal="left" vertical="center" wrapText="1"/>
    </xf>
    <xf numFmtId="0" fontId="40" fillId="2" borderId="14" xfId="0" applyFont="1" applyFill="1" applyBorder="1" applyAlignment="1">
      <alignment horizontal="center" vertical="center" wrapText="1"/>
    </xf>
    <xf numFmtId="0" fontId="40" fillId="2" borderId="15" xfId="0" applyFont="1" applyFill="1" applyBorder="1" applyAlignment="1">
      <alignment horizontal="center" vertical="center" wrapText="1"/>
    </xf>
    <xf numFmtId="0" fontId="40" fillId="2" borderId="16" xfId="0" applyFont="1" applyFill="1" applyBorder="1" applyAlignment="1">
      <alignment horizontal="center" vertical="center" wrapText="1"/>
    </xf>
    <xf numFmtId="0" fontId="40" fillId="2" borderId="15" xfId="0" applyFont="1" applyFill="1" applyBorder="1" applyAlignment="1">
      <alignment horizontal="center" vertical="center"/>
    </xf>
    <xf numFmtId="0" fontId="40" fillId="2" borderId="16" xfId="0" applyFont="1" applyFill="1" applyBorder="1" applyAlignment="1">
      <alignment horizontal="center" vertical="center"/>
    </xf>
    <xf numFmtId="14" fontId="13" fillId="8" borderId="0" xfId="0" applyNumberFormat="1" applyFont="1" applyFill="1" applyBorder="1" applyAlignment="1">
      <alignment horizontal="center" vertical="center" wrapText="1"/>
    </xf>
    <xf numFmtId="14" fontId="13" fillId="8" borderId="0" xfId="0" applyNumberFormat="1" applyFont="1" applyFill="1" applyBorder="1" applyAlignment="1">
      <alignment horizontal="center" vertical="center"/>
    </xf>
    <xf numFmtId="170" fontId="13" fillId="8" borderId="0" xfId="0" applyNumberFormat="1" applyFont="1" applyFill="1" applyBorder="1" applyAlignment="1">
      <alignment horizontal="center" vertical="center"/>
    </xf>
    <xf numFmtId="169" fontId="13" fillId="8" borderId="0" xfId="0" applyNumberFormat="1" applyFont="1" applyFill="1" applyBorder="1" applyAlignment="1">
      <alignment horizontal="center" vertical="center"/>
    </xf>
  </cellXfs>
  <cellStyles count="7">
    <cellStyle name="Millares 2" xfId="3"/>
    <cellStyle name="Moneda" xfId="6" builtinId="4"/>
    <cellStyle name="Normal" xfId="0" builtinId="0"/>
    <cellStyle name="Normal 2" xfId="2"/>
    <cellStyle name="Normal 2 2" xfId="4"/>
    <cellStyle name="Normal 2 3" xfId="5"/>
    <cellStyle name="Porcentaje" xfId="1" builtinId="5"/>
  </cellStyles>
  <dxfs count="16">
    <dxf>
      <fill>
        <patternFill>
          <bgColor theme="0" tint="-4.9989318521683403E-2"/>
        </patternFill>
      </fill>
    </dxf>
    <dxf>
      <font>
        <color theme="0"/>
      </font>
      <fill>
        <patternFill>
          <bgColor rgb="FF00B0F0"/>
        </patternFill>
      </fill>
    </dxf>
    <dxf>
      <numFmt numFmtId="19" formatCode="mm/dd/yyyy"/>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fill>
        <patternFill>
          <bgColor rgb="FF00B0F0"/>
        </patternFill>
      </fill>
    </dxf>
    <dxf>
      <font>
        <color theme="0"/>
      </font>
      <fill>
        <patternFill>
          <bgColor rgb="FF00B0F0"/>
        </patternFill>
      </fill>
    </dxf>
    <dxf>
      <font>
        <b/>
        <i val="0"/>
        <color theme="4" tint="-0.499984740745262"/>
      </font>
      <fill>
        <patternFill patternType="solid">
          <bgColor theme="9" tint="0.79998168889431442"/>
        </patternFill>
      </fill>
    </dxf>
    <dxf>
      <font>
        <b/>
        <i val="0"/>
        <color theme="4" tint="-0.499984740745262"/>
      </font>
      <fill>
        <patternFill patternType="solid">
          <bgColor theme="9" tint="0.79998168889431442"/>
        </patternFill>
      </fill>
    </dxf>
    <dxf>
      <font>
        <color theme="4" tint="-0.499984740745262"/>
      </font>
      <fill>
        <patternFill>
          <bgColor theme="9" tint="0.79998168889431442"/>
        </patternFill>
      </fill>
      <border>
        <left/>
        <right/>
        <top/>
        <bottom/>
      </border>
    </dxf>
    <dxf>
      <font>
        <b/>
        <i val="0"/>
        <color theme="4" tint="-0.499984740745262"/>
      </font>
      <fill>
        <patternFill patternType="solid">
          <bgColor theme="9" tint="0.79998168889431442"/>
        </patternFill>
      </fill>
    </dxf>
    <dxf>
      <font>
        <color theme="0"/>
      </font>
      <fill>
        <patternFill>
          <bgColor theme="3"/>
        </patternFill>
      </fill>
    </dxf>
    <dxf>
      <font>
        <color theme="0"/>
      </font>
      <fill>
        <patternFill>
          <bgColor theme="3"/>
        </patternFill>
      </fill>
    </dxf>
  </dxfs>
  <tableStyles count="0" defaultTableStyle="TableStyleMedium9" defaultPivotStyle="PivotStyleLight16"/>
  <colors>
    <mruColors>
      <color rgb="FFF9F8F5"/>
      <color rgb="FFEDEBDF"/>
      <color rgb="FFFEF1E6"/>
      <color rgb="FFFFF5EB"/>
      <color rgb="FFFFF3E7"/>
      <color rgb="FFFEE4CA"/>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calcChain" Target="calcChai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externalLink" Target="externalLinks/externalLink1.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AD42-45B1-AE87-34BAB3F7B958}"/>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AD42-45B1-AE87-34BAB3F7B958}"/>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AD42-45B1-AE87-34BAB3F7B958}"/>
              </c:ext>
            </c:extLst>
          </c:dPt>
          <c:val>
            <c:numRef>
              <c:f>(Data!$C$4,Data!$C$5,Data!$C$6)</c:f>
              <c:numCache>
                <c:formatCode>#,##0.00</c:formatCode>
                <c:ptCount val="3"/>
                <c:pt idx="0">
                  <c:v>0.88396293394500636</c:v>
                </c:pt>
                <c:pt idx="1">
                  <c:v>0</c:v>
                </c:pt>
                <c:pt idx="2">
                  <c:v>0.11603706605499364</c:v>
                </c:pt>
              </c:numCache>
            </c:numRef>
          </c:val>
          <c:extLst xmlns:c16r2="http://schemas.microsoft.com/office/drawing/2015/06/chart">
            <c:ext xmlns:c16="http://schemas.microsoft.com/office/drawing/2014/chart" uri="{C3380CC4-5D6E-409C-BE32-E72D297353CC}">
              <c16:uniqueId val="{00000006-AD42-45B1-AE87-34BAB3F7B95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39C6-4B53-80A0-93C689379BBD}"/>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39C6-4B53-80A0-93C689379BBD}"/>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39C6-4B53-80A0-93C689379BBD}"/>
              </c:ext>
            </c:extLst>
          </c:dPt>
          <c:val>
            <c:numRef>
              <c:f>(Data!$H$4,Data!$H$5,Data!$H$6)</c:f>
              <c:numCache>
                <c:formatCode>#,##0.00</c:formatCode>
                <c:ptCount val="3"/>
                <c:pt idx="0">
                  <c:v>0.910602610214994</c:v>
                </c:pt>
                <c:pt idx="1">
                  <c:v>8.9397389785005998E-2</c:v>
                </c:pt>
                <c:pt idx="2">
                  <c:v>0</c:v>
                </c:pt>
              </c:numCache>
            </c:numRef>
          </c:val>
          <c:extLst xmlns:c16r2="http://schemas.microsoft.com/office/drawing/2015/06/chart">
            <c:ext xmlns:c16="http://schemas.microsoft.com/office/drawing/2014/chart" uri="{C3380CC4-5D6E-409C-BE32-E72D297353CC}">
              <c16:uniqueId val="{00000006-39C6-4B53-80A0-93C689379BB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4E59-40FC-B0BB-8161960AC5D0}"/>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4E59-40FC-B0BB-8161960AC5D0}"/>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4E59-40FC-B0BB-8161960AC5D0}"/>
              </c:ext>
            </c:extLst>
          </c:dPt>
          <c:val>
            <c:numRef>
              <c:f>(Data!$F$4,Data!$F$5,Data!$F$6)</c:f>
              <c:numCache>
                <c:formatCode>#,##0.00</c:formatCode>
                <c:ptCount val="3"/>
                <c:pt idx="0">
                  <c:v>0.90218803749569998</c:v>
                </c:pt>
                <c:pt idx="1">
                  <c:v>9.7811962504300021E-2</c:v>
                </c:pt>
                <c:pt idx="2">
                  <c:v>0</c:v>
                </c:pt>
              </c:numCache>
            </c:numRef>
          </c:val>
          <c:extLst xmlns:c16r2="http://schemas.microsoft.com/office/drawing/2015/06/chart">
            <c:ext xmlns:c16="http://schemas.microsoft.com/office/drawing/2014/chart" uri="{C3380CC4-5D6E-409C-BE32-E72D297353CC}">
              <c16:uniqueId val="{00000006-4E59-40FC-B0BB-8161960AC5D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B79D-484E-B548-A9543F2E8DD6}"/>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B79D-484E-B548-A9543F2E8DD6}"/>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B79D-484E-B548-A9543F2E8DD6}"/>
              </c:ext>
            </c:extLst>
          </c:dPt>
          <c:val>
            <c:numRef>
              <c:f>(Data!$D$4,Data!$D$5,Data!$D$6)</c:f>
              <c:numCache>
                <c:formatCode>#,##0.00</c:formatCode>
                <c:ptCount val="3"/>
                <c:pt idx="0">
                  <c:v>0.84403337919883492</c:v>
                </c:pt>
                <c:pt idx="1">
                  <c:v>0.15596662080116508</c:v>
                </c:pt>
                <c:pt idx="2">
                  <c:v>0</c:v>
                </c:pt>
              </c:numCache>
            </c:numRef>
          </c:val>
          <c:extLst xmlns:c16r2="http://schemas.microsoft.com/office/drawing/2015/06/chart">
            <c:ext xmlns:c16="http://schemas.microsoft.com/office/drawing/2014/chart" uri="{C3380CC4-5D6E-409C-BE32-E72D297353CC}">
              <c16:uniqueId val="{00000006-B79D-484E-B548-A9543F2E8DD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F246-4BF9-BD51-F9B8F927140B}"/>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F246-4BF9-BD51-F9B8F927140B}"/>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F246-4BF9-BD51-F9B8F927140B}"/>
              </c:ext>
            </c:extLst>
          </c:dPt>
          <c:val>
            <c:numRef>
              <c:f>(Data!$E$4,Data!$E$5,Data!$E$6)</c:f>
              <c:numCache>
                <c:formatCode>#,##0.00</c:formatCode>
                <c:ptCount val="3"/>
                <c:pt idx="0">
                  <c:v>0.99584486373165626</c:v>
                </c:pt>
                <c:pt idx="1">
                  <c:v>4.1551362683437398E-3</c:v>
                </c:pt>
                <c:pt idx="2">
                  <c:v>0</c:v>
                </c:pt>
              </c:numCache>
            </c:numRef>
          </c:val>
          <c:extLst xmlns:c16r2="http://schemas.microsoft.com/office/drawing/2015/06/chart">
            <c:ext xmlns:c16="http://schemas.microsoft.com/office/drawing/2014/chart" uri="{C3380CC4-5D6E-409C-BE32-E72D297353CC}">
              <c16:uniqueId val="{00000006-F246-4BF9-BD51-F9B8F927140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7820-4325-B83B-60EA755C9FA7}"/>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7820-4325-B83B-60EA755C9FA7}"/>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7820-4325-B83B-60EA755C9FA7}"/>
              </c:ext>
            </c:extLst>
          </c:dPt>
          <c:val>
            <c:numRef>
              <c:f>(Data!$G$4,Data!$G$5,Data!$G$6)</c:f>
              <c:numCache>
                <c:formatCode>#,##0.00</c:formatCode>
                <c:ptCount val="3"/>
                <c:pt idx="0">
                  <c:v>1</c:v>
                </c:pt>
                <c:pt idx="1">
                  <c:v>0</c:v>
                </c:pt>
                <c:pt idx="2">
                  <c:v>0</c:v>
                </c:pt>
              </c:numCache>
            </c:numRef>
          </c:val>
          <c:extLst xmlns:c16r2="http://schemas.microsoft.com/office/drawing/2015/06/chart">
            <c:ext xmlns:c16="http://schemas.microsoft.com/office/drawing/2014/chart" uri="{C3380CC4-5D6E-409C-BE32-E72D297353CC}">
              <c16:uniqueId val="{00000006-7820-4325-B83B-60EA755C9FA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AB$25" max="30000" min="1" page="5"/>
</file>

<file path=xl/ctrlProps/ctrlProp2.xml><?xml version="1.0" encoding="utf-8"?>
<formControlPr xmlns="http://schemas.microsoft.com/office/spreadsheetml/2009/9/main" objectType="Drop" dropLines="4" dropStyle="combo" dx="16" fmlaLink="Data!$C$21" fmlaRange="Tabla!$P$9:$P$10" noThreeD="1" sel="2" val="0"/>
</file>

<file path=xl/ctrlProps/ctrlProp3.xml><?xml version="1.0" encoding="utf-8"?>
<formControlPr xmlns="http://schemas.microsoft.com/office/spreadsheetml/2009/9/main" objectType="Radio" firstButton="1" fmlaLink="Data!$B$10" lockText="1"/>
</file>

<file path=xl/ctrlProps/ctrlProp4.xml><?xml version="1.0" encoding="utf-8"?>
<formControlPr xmlns="http://schemas.microsoft.com/office/spreadsheetml/2009/9/main" objectType="Radio"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checked="Checked"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Drop" dropLines="4" dropStyle="combo" dx="16" fmlaLink="Data!$C$22" fmlaRange="Tabla!$T$8:$T$20" noThreeD="1" val="0"/>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5.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161925</xdr:colOff>
      <xdr:row>12</xdr:row>
      <xdr:rowOff>114300</xdr:rowOff>
    </xdr:from>
    <xdr:to>
      <xdr:col>7</xdr:col>
      <xdr:colOff>323850</xdr:colOff>
      <xdr:row>15</xdr:row>
      <xdr:rowOff>28575</xdr:rowOff>
    </xdr:to>
    <xdr:grpSp>
      <xdr:nvGrpSpPr>
        <xdr:cNvPr id="2" name="7 Grupo">
          <a:extLst>
            <a:ext uri="{FF2B5EF4-FFF2-40B4-BE49-F238E27FC236}">
              <a16:creationId xmlns:a16="http://schemas.microsoft.com/office/drawing/2014/main" xmlns="" id="{00000000-0008-0000-0000-000002000000}"/>
            </a:ext>
          </a:extLst>
        </xdr:cNvPr>
        <xdr:cNvGrpSpPr>
          <a:grpSpLocks/>
        </xdr:cNvGrpSpPr>
      </xdr:nvGrpSpPr>
      <xdr:grpSpPr bwMode="auto">
        <a:xfrm>
          <a:off x="261316" y="2607365"/>
          <a:ext cx="4733925" cy="411232"/>
          <a:chOff x="266700" y="400050"/>
          <a:chExt cx="5781675" cy="400050"/>
        </a:xfrm>
      </xdr:grpSpPr>
      <xdr:pic>
        <xdr:nvPicPr>
          <xdr:cNvPr id="3" name="Picture 3">
            <a:extLst>
              <a:ext uri="{FF2B5EF4-FFF2-40B4-BE49-F238E27FC236}">
                <a16:creationId xmlns:a16="http://schemas.microsoft.com/office/drawing/2014/main" xmlns=""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8124" r="52579" b="77000"/>
          <a:stretch>
            <a:fillRect/>
          </a:stretch>
        </xdr:blipFill>
        <xdr:spPr bwMode="auto">
          <a:xfrm>
            <a:off x="266700" y="428625"/>
            <a:ext cx="5781675"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4" name="3 Rectángulo">
            <a:extLst>
              <a:ext uri="{FF2B5EF4-FFF2-40B4-BE49-F238E27FC236}">
                <a16:creationId xmlns:a16="http://schemas.microsoft.com/office/drawing/2014/main" xmlns="" id="{00000000-0008-0000-0000-000004000000}"/>
              </a:ext>
            </a:extLst>
          </xdr:cNvPr>
          <xdr:cNvSpPr/>
        </xdr:nvSpPr>
        <xdr:spPr>
          <a:xfrm>
            <a:off x="4361568" y="400050"/>
            <a:ext cx="1058617" cy="3905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twoCellAnchor>
    <xdr:from>
      <xdr:col>1</xdr:col>
      <xdr:colOff>171450</xdr:colOff>
      <xdr:row>16</xdr:row>
      <xdr:rowOff>57150</xdr:rowOff>
    </xdr:from>
    <xdr:to>
      <xdr:col>7</xdr:col>
      <xdr:colOff>295275</xdr:colOff>
      <xdr:row>37</xdr:row>
      <xdr:rowOff>57150</xdr:rowOff>
    </xdr:to>
    <xdr:grpSp>
      <xdr:nvGrpSpPr>
        <xdr:cNvPr id="5" name="6 Grupo">
          <a:extLst>
            <a:ext uri="{FF2B5EF4-FFF2-40B4-BE49-F238E27FC236}">
              <a16:creationId xmlns:a16="http://schemas.microsoft.com/office/drawing/2014/main" xmlns="" id="{00000000-0008-0000-0000-000005000000}"/>
            </a:ext>
          </a:extLst>
        </xdr:cNvPr>
        <xdr:cNvGrpSpPr>
          <a:grpSpLocks/>
        </xdr:cNvGrpSpPr>
      </xdr:nvGrpSpPr>
      <xdr:grpSpPr bwMode="auto">
        <a:xfrm>
          <a:off x="270841" y="3212824"/>
          <a:ext cx="4695825" cy="3478696"/>
          <a:chOff x="4019550" y="1285875"/>
          <a:chExt cx="5391150" cy="4229100"/>
        </a:xfrm>
      </xdr:grpSpPr>
      <xdr:pic>
        <xdr:nvPicPr>
          <xdr:cNvPr id="6" name="Picture 2">
            <a:extLst>
              <a:ext uri="{FF2B5EF4-FFF2-40B4-BE49-F238E27FC236}">
                <a16:creationId xmlns:a16="http://schemas.microsoft.com/office/drawing/2014/main" xmlns="" id="{00000000-0008-0000-00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31172" t="21500" r="24609" b="23000"/>
          <a:stretch>
            <a:fillRect/>
          </a:stretch>
        </xdr:blipFill>
        <xdr:spPr bwMode="auto">
          <a:xfrm>
            <a:off x="4019550" y="1285875"/>
            <a:ext cx="5391150" cy="422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7" name="6 Rectángulo">
            <a:extLst>
              <a:ext uri="{FF2B5EF4-FFF2-40B4-BE49-F238E27FC236}">
                <a16:creationId xmlns:a16="http://schemas.microsoft.com/office/drawing/2014/main" xmlns="" id="{00000000-0008-0000-0000-000007000000}"/>
              </a:ext>
            </a:extLst>
          </xdr:cNvPr>
          <xdr:cNvSpPr/>
        </xdr:nvSpPr>
        <xdr:spPr>
          <a:xfrm>
            <a:off x="4292935" y="3607734"/>
            <a:ext cx="1530955" cy="17769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sp macro="" textlink="">
        <xdr:nvSpPr>
          <xdr:cNvPr id="8" name="7 Rectángulo">
            <a:extLst>
              <a:ext uri="{FF2B5EF4-FFF2-40B4-BE49-F238E27FC236}">
                <a16:creationId xmlns:a16="http://schemas.microsoft.com/office/drawing/2014/main" xmlns="" id="{00000000-0008-0000-0000-000008000000}"/>
              </a:ext>
            </a:extLst>
          </xdr:cNvPr>
          <xdr:cNvSpPr/>
        </xdr:nvSpPr>
        <xdr:spPr>
          <a:xfrm>
            <a:off x="4325741" y="4851587"/>
            <a:ext cx="1530955" cy="16584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oneCellAnchor>
    <xdr:from>
      <xdr:col>1</xdr:col>
      <xdr:colOff>9525</xdr:colOff>
      <xdr:row>0</xdr:row>
      <xdr:rowOff>38100</xdr:rowOff>
    </xdr:from>
    <xdr:ext cx="2085975" cy="441877"/>
    <xdr:pic>
      <xdr:nvPicPr>
        <xdr:cNvPr id="9" name="webImgShrinked" descr="Imagen">
          <a:extLst>
            <a:ext uri="{FF2B5EF4-FFF2-40B4-BE49-F238E27FC236}">
              <a16:creationId xmlns:a16="http://schemas.microsoft.com/office/drawing/2014/main" xmlns="" id="{00000000-0008-0000-0000-000009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l="3523" t="14122" b="11342"/>
        <a:stretch>
          <a:fillRect/>
        </a:stretch>
      </xdr:blipFill>
      <xdr:spPr bwMode="auto">
        <a:xfrm>
          <a:off x="771525" y="38100"/>
          <a:ext cx="2085975" cy="4418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8</xdr:col>
      <xdr:colOff>419100</xdr:colOff>
      <xdr:row>17</xdr:row>
      <xdr:rowOff>47625</xdr:rowOff>
    </xdr:from>
    <xdr:to>
      <xdr:col>13</xdr:col>
      <xdr:colOff>400050</xdr:colOff>
      <xdr:row>28</xdr:row>
      <xdr:rowOff>104775</xdr:rowOff>
    </xdr:to>
    <xdr:grpSp>
      <xdr:nvGrpSpPr>
        <xdr:cNvPr id="10" name="11 Grupo">
          <a:extLst>
            <a:ext uri="{FF2B5EF4-FFF2-40B4-BE49-F238E27FC236}">
              <a16:creationId xmlns:a16="http://schemas.microsoft.com/office/drawing/2014/main" xmlns="" id="{00000000-0008-0000-0000-00000A000000}"/>
            </a:ext>
          </a:extLst>
        </xdr:cNvPr>
        <xdr:cNvGrpSpPr>
          <a:grpSpLocks/>
        </xdr:cNvGrpSpPr>
      </xdr:nvGrpSpPr>
      <xdr:grpSpPr bwMode="auto">
        <a:xfrm>
          <a:off x="5852491" y="3368951"/>
          <a:ext cx="3790950" cy="1879324"/>
          <a:chOff x="5753100" y="2305050"/>
          <a:chExt cx="3790950" cy="1838325"/>
        </a:xfrm>
      </xdr:grpSpPr>
      <xdr:pic>
        <xdr:nvPicPr>
          <xdr:cNvPr id="11" name="Picture 839">
            <a:extLst>
              <a:ext uri="{FF2B5EF4-FFF2-40B4-BE49-F238E27FC236}">
                <a16:creationId xmlns:a16="http://schemas.microsoft.com/office/drawing/2014/main" xmlns="" id="{00000000-0008-0000-0000-00000B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9357" t="36719" r="51855" b="38152"/>
          <a:stretch>
            <a:fillRect/>
          </a:stretch>
        </xdr:blipFill>
        <xdr:spPr bwMode="auto">
          <a:xfrm>
            <a:off x="5753100" y="2305050"/>
            <a:ext cx="3790950" cy="1838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2" name="11 Rectángulo">
            <a:extLst>
              <a:ext uri="{FF2B5EF4-FFF2-40B4-BE49-F238E27FC236}">
                <a16:creationId xmlns:a16="http://schemas.microsoft.com/office/drawing/2014/main" xmlns="" id="{00000000-0008-0000-0000-00000C000000}"/>
              </a:ext>
            </a:extLst>
          </xdr:cNvPr>
          <xdr:cNvSpPr/>
        </xdr:nvSpPr>
        <xdr:spPr>
          <a:xfrm>
            <a:off x="7048500" y="3743325"/>
            <a:ext cx="1228725" cy="3810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22</xdr:row>
      <xdr:rowOff>54428</xdr:rowOff>
    </xdr:from>
    <xdr:to>
      <xdr:col>28</xdr:col>
      <xdr:colOff>228918</xdr:colOff>
      <xdr:row>31</xdr:row>
      <xdr:rowOff>365793</xdr:rowOff>
    </xdr:to>
    <xdr:sp macro="" textlink="">
      <xdr:nvSpPr>
        <xdr:cNvPr id="35" name="Rounded Rectangle 5">
          <a:extLst>
            <a:ext uri="{FF2B5EF4-FFF2-40B4-BE49-F238E27FC236}">
              <a16:creationId xmlns:a16="http://schemas.microsoft.com/office/drawing/2014/main" xmlns="" id="{00000000-0008-0000-0100-000023000000}"/>
            </a:ext>
          </a:extLst>
        </xdr:cNvPr>
        <xdr:cNvSpPr/>
      </xdr:nvSpPr>
      <xdr:spPr>
        <a:xfrm>
          <a:off x="176893" y="5578928"/>
          <a:ext cx="13563918" cy="4420722"/>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0</xdr:col>
      <xdr:colOff>0</xdr:colOff>
      <xdr:row>0</xdr:row>
      <xdr:rowOff>27215</xdr:rowOff>
    </xdr:from>
    <xdr:ext cx="8396288" cy="745918"/>
    <xdr:sp macro="" textlink="">
      <xdr:nvSpPr>
        <xdr:cNvPr id="18" name="TextBox 14">
          <a:extLst>
            <a:ext uri="{FF2B5EF4-FFF2-40B4-BE49-F238E27FC236}">
              <a16:creationId xmlns:a16="http://schemas.microsoft.com/office/drawing/2014/main" xmlns="" id="{00000000-0008-0000-0100-000012000000}"/>
            </a:ext>
          </a:extLst>
        </xdr:cNvPr>
        <xdr:cNvSpPr txBox="1"/>
      </xdr:nvSpPr>
      <xdr:spPr>
        <a:xfrm>
          <a:off x="0" y="27215"/>
          <a:ext cx="8396288" cy="7459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2800" b="1">
              <a:ln w="3175">
                <a:noFill/>
              </a:ln>
              <a:solidFill>
                <a:schemeClr val="bg1"/>
              </a:solidFill>
              <a:effectLst/>
              <a:latin typeface="Arial" panose="020B0604020202020204" pitchFamily="34" charset="0"/>
              <a:cs typeface="Arial" panose="020B0604020202020204" pitchFamily="34" charset="0"/>
            </a:rPr>
            <a:t>Balance de cuentas de gasto de Capital Humano</a:t>
          </a:r>
        </a:p>
      </xdr:txBody>
    </xdr:sp>
    <xdr:clientData/>
  </xdr:oneCellAnchor>
  <xdr:twoCellAnchor>
    <xdr:from>
      <xdr:col>1</xdr:col>
      <xdr:colOff>0</xdr:colOff>
      <xdr:row>6</xdr:row>
      <xdr:rowOff>56028</xdr:rowOff>
    </xdr:from>
    <xdr:to>
      <xdr:col>29</xdr:col>
      <xdr:colOff>11205</xdr:colOff>
      <xdr:row>21</xdr:row>
      <xdr:rowOff>0</xdr:rowOff>
    </xdr:to>
    <xdr:sp macro="" textlink="">
      <xdr:nvSpPr>
        <xdr:cNvPr id="21" name="Rounded Rectangle 5">
          <a:extLst>
            <a:ext uri="{FF2B5EF4-FFF2-40B4-BE49-F238E27FC236}">
              <a16:creationId xmlns:a16="http://schemas.microsoft.com/office/drawing/2014/main" xmlns="" id="{00000000-0008-0000-0100-000015000000}"/>
            </a:ext>
          </a:extLst>
        </xdr:cNvPr>
        <xdr:cNvSpPr/>
      </xdr:nvSpPr>
      <xdr:spPr>
        <a:xfrm>
          <a:off x="168088" y="661146"/>
          <a:ext cx="13570323" cy="4448736"/>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6</xdr:row>
      <xdr:rowOff>57150</xdr:rowOff>
    </xdr:from>
    <xdr:to>
      <xdr:col>29</xdr:col>
      <xdr:colOff>9525</xdr:colOff>
      <xdr:row>8</xdr:row>
      <xdr:rowOff>11206</xdr:rowOff>
    </xdr:to>
    <xdr:sp macro="" textlink="">
      <xdr:nvSpPr>
        <xdr:cNvPr id="20" name="Round Same Side Corner Rectangle 8">
          <a:extLst>
            <a:ext uri="{FF2B5EF4-FFF2-40B4-BE49-F238E27FC236}">
              <a16:creationId xmlns:a16="http://schemas.microsoft.com/office/drawing/2014/main" xmlns="" id="{00000000-0008-0000-0100-000014000000}"/>
            </a:ext>
          </a:extLst>
        </xdr:cNvPr>
        <xdr:cNvSpPr/>
      </xdr:nvSpPr>
      <xdr:spPr>
        <a:xfrm>
          <a:off x="168088" y="662268"/>
          <a:ext cx="13568643" cy="424703"/>
        </a:xfrm>
        <a:prstGeom prst="round2SameRect">
          <a:avLst/>
        </a:prstGeom>
        <a:solidFill>
          <a:schemeClr val="accent1">
            <a:lumMod val="50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a:solidFill>
                <a:schemeClr val="bg1"/>
              </a:solidFill>
              <a:effectLst/>
              <a:latin typeface="Arial" panose="020B0604020202020204" pitchFamily="34" charset="0"/>
              <a:cs typeface="Arial" panose="020B0604020202020204" pitchFamily="34" charset="0"/>
            </a:rPr>
            <a:t>Análisis de partidas e indicadores</a:t>
          </a:r>
        </a:p>
      </xdr:txBody>
    </xdr:sp>
    <xdr:clientData/>
  </xdr:twoCellAnchor>
  <xdr:twoCellAnchor>
    <xdr:from>
      <xdr:col>9</xdr:col>
      <xdr:colOff>134471</xdr:colOff>
      <xdr:row>16</xdr:row>
      <xdr:rowOff>324971</xdr:rowOff>
    </xdr:from>
    <xdr:to>
      <xdr:col>10</xdr:col>
      <xdr:colOff>437030</xdr:colOff>
      <xdr:row>18</xdr:row>
      <xdr:rowOff>33618</xdr:rowOff>
    </xdr:to>
    <xdr:graphicFrame macro="">
      <xdr:nvGraphicFramePr>
        <xdr:cNvPr id="16" name="Gráfico 15">
          <a:extLst>
            <a:ext uri="{FF2B5EF4-FFF2-40B4-BE49-F238E27FC236}">
              <a16:creationId xmlns:a16="http://schemas.microsoft.com/office/drawing/2014/main" xmlns="" id="{00000000-0008-0000-0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112058</xdr:colOff>
      <xdr:row>16</xdr:row>
      <xdr:rowOff>324971</xdr:rowOff>
    </xdr:from>
    <xdr:to>
      <xdr:col>6</xdr:col>
      <xdr:colOff>414617</xdr:colOff>
      <xdr:row>18</xdr:row>
      <xdr:rowOff>33618</xdr:rowOff>
    </xdr:to>
    <xdr:graphicFrame macro="">
      <xdr:nvGraphicFramePr>
        <xdr:cNvPr id="17" name="Gráfico 16">
          <a:extLst>
            <a:ext uri="{FF2B5EF4-FFF2-40B4-BE49-F238E27FC236}">
              <a16:creationId xmlns:a16="http://schemas.microsoft.com/office/drawing/2014/main" xmlns=""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145676</xdr:colOff>
      <xdr:row>16</xdr:row>
      <xdr:rowOff>324971</xdr:rowOff>
    </xdr:from>
    <xdr:to>
      <xdr:col>22</xdr:col>
      <xdr:colOff>448235</xdr:colOff>
      <xdr:row>18</xdr:row>
      <xdr:rowOff>33618</xdr:rowOff>
    </xdr:to>
    <xdr:graphicFrame macro="">
      <xdr:nvGraphicFramePr>
        <xdr:cNvPr id="22" name="Gráfico 21">
          <a:extLst>
            <a:ext uri="{FF2B5EF4-FFF2-40B4-BE49-F238E27FC236}">
              <a16:creationId xmlns:a16="http://schemas.microsoft.com/office/drawing/2014/main" xmlns="" id="{00000000-0008-0000-0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123265</xdr:colOff>
      <xdr:row>16</xdr:row>
      <xdr:rowOff>324971</xdr:rowOff>
    </xdr:from>
    <xdr:to>
      <xdr:col>14</xdr:col>
      <xdr:colOff>425824</xdr:colOff>
      <xdr:row>18</xdr:row>
      <xdr:rowOff>33618</xdr:rowOff>
    </xdr:to>
    <xdr:graphicFrame macro="">
      <xdr:nvGraphicFramePr>
        <xdr:cNvPr id="23" name="Gráfico 22">
          <a:extLst>
            <a:ext uri="{FF2B5EF4-FFF2-40B4-BE49-F238E27FC236}">
              <a16:creationId xmlns:a16="http://schemas.microsoft.com/office/drawing/2014/main" xmlns="" id="{00000000-0008-0000-0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123264</xdr:colOff>
      <xdr:row>16</xdr:row>
      <xdr:rowOff>324971</xdr:rowOff>
    </xdr:from>
    <xdr:to>
      <xdr:col>18</xdr:col>
      <xdr:colOff>425823</xdr:colOff>
      <xdr:row>18</xdr:row>
      <xdr:rowOff>33618</xdr:rowOff>
    </xdr:to>
    <xdr:graphicFrame macro="">
      <xdr:nvGraphicFramePr>
        <xdr:cNvPr id="24" name="Gráfico 23">
          <a:extLst>
            <a:ext uri="{FF2B5EF4-FFF2-40B4-BE49-F238E27FC236}">
              <a16:creationId xmlns:a16="http://schemas.microsoft.com/office/drawing/2014/main" xmlns="" id="{00000000-0008-0000-0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168088</xdr:colOff>
      <xdr:row>16</xdr:row>
      <xdr:rowOff>324971</xdr:rowOff>
    </xdr:from>
    <xdr:to>
      <xdr:col>26</xdr:col>
      <xdr:colOff>470647</xdr:colOff>
      <xdr:row>18</xdr:row>
      <xdr:rowOff>33618</xdr:rowOff>
    </xdr:to>
    <xdr:graphicFrame macro="">
      <xdr:nvGraphicFramePr>
        <xdr:cNvPr id="25" name="Gráfico 24">
          <a:extLst>
            <a:ext uri="{FF2B5EF4-FFF2-40B4-BE49-F238E27FC236}">
              <a16:creationId xmlns:a16="http://schemas.microsoft.com/office/drawing/2014/main" xmlns=""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419542</xdr:colOff>
      <xdr:row>17</xdr:row>
      <xdr:rowOff>216634</xdr:rowOff>
    </xdr:from>
    <xdr:to>
      <xdr:col>3</xdr:col>
      <xdr:colOff>182907</xdr:colOff>
      <xdr:row>17</xdr:row>
      <xdr:rowOff>537882</xdr:rowOff>
    </xdr:to>
    <xdr:pic>
      <xdr:nvPicPr>
        <xdr:cNvPr id="2" name="Imagen 1">
          <a:extLst>
            <a:ext uri="{FF2B5EF4-FFF2-40B4-BE49-F238E27FC236}">
              <a16:creationId xmlns:a16="http://schemas.microsoft.com/office/drawing/2014/main" xmlns="" id="{00000000-0008-0000-0100-000002000000}"/>
            </a:ext>
          </a:extLst>
        </xdr:cNvPr>
        <xdr:cNvPicPr>
          <a:picLocks noChangeAspect="1"/>
        </xdr:cNvPicPr>
      </xdr:nvPicPr>
      <xdr:blipFill>
        <a:blip xmlns:r="http://schemas.openxmlformats.org/officeDocument/2006/relationships" r:embed="rId7"/>
        <a:stretch>
          <a:fillRect/>
        </a:stretch>
      </xdr:blipFill>
      <xdr:spPr>
        <a:xfrm>
          <a:off x="811748" y="3768899"/>
          <a:ext cx="324940" cy="321248"/>
        </a:xfrm>
        <a:prstGeom prst="rect">
          <a:avLst/>
        </a:prstGeom>
      </xdr:spPr>
    </xdr:pic>
    <xdr:clientData/>
  </xdr:twoCellAnchor>
  <xdr:twoCellAnchor editAs="absolute">
    <xdr:from>
      <xdr:col>1</xdr:col>
      <xdr:colOff>1399</xdr:colOff>
      <xdr:row>21</xdr:row>
      <xdr:rowOff>58140</xdr:rowOff>
    </xdr:from>
    <xdr:to>
      <xdr:col>29</xdr:col>
      <xdr:colOff>27214</xdr:colOff>
      <xdr:row>23</xdr:row>
      <xdr:rowOff>85354</xdr:rowOff>
    </xdr:to>
    <xdr:sp macro="" textlink="">
      <xdr:nvSpPr>
        <xdr:cNvPr id="19" name="Round Same Side Corner Rectangle 8">
          <a:extLst>
            <a:ext uri="{FF2B5EF4-FFF2-40B4-BE49-F238E27FC236}">
              <a16:creationId xmlns:a16="http://schemas.microsoft.com/office/drawing/2014/main" xmlns="" id="{00000000-0008-0000-0100-000013000000}"/>
            </a:ext>
          </a:extLst>
        </xdr:cNvPr>
        <xdr:cNvSpPr/>
      </xdr:nvSpPr>
      <xdr:spPr>
        <a:xfrm>
          <a:off x="168087" y="5238119"/>
          <a:ext cx="13931808" cy="481171"/>
        </a:xfrm>
        <a:prstGeom prst="round2SameRect">
          <a:avLst/>
        </a:prstGeom>
        <a:solidFill>
          <a:schemeClr val="accent1">
            <a:lumMod val="50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a:solidFill>
                <a:schemeClr val="bg1"/>
              </a:solidFill>
              <a:effectLst/>
              <a:latin typeface="Arial" panose="020B0604020202020204" pitchFamily="34" charset="0"/>
              <a:cs typeface="Arial" panose="020B0604020202020204" pitchFamily="34" charset="0"/>
            </a:rPr>
            <a:t>Detalle de asientos y comprobantes contables</a:t>
          </a:r>
        </a:p>
      </xdr:txBody>
    </xdr:sp>
    <xdr:clientData/>
  </xdr:twoCellAnchor>
  <mc:AlternateContent xmlns:mc="http://schemas.openxmlformats.org/markup-compatibility/2006">
    <mc:Choice xmlns:a14="http://schemas.microsoft.com/office/drawing/2010/main" Requires="a14">
      <xdr:twoCellAnchor editAs="oneCell">
        <xdr:from>
          <xdr:col>25</xdr:col>
          <xdr:colOff>238125</xdr:colOff>
          <xdr:row>1</xdr:row>
          <xdr:rowOff>133350</xdr:rowOff>
        </xdr:from>
        <xdr:to>
          <xdr:col>29</xdr:col>
          <xdr:colOff>28575</xdr:colOff>
          <xdr:row>3</xdr:row>
          <xdr:rowOff>95250</xdr:rowOff>
        </xdr:to>
        <xdr:sp macro="" textlink="">
          <xdr:nvSpPr>
            <xdr:cNvPr id="2053" name="Drop Down 5" hidden="1">
              <a:extLst>
                <a:ext uri="{63B3BB69-23CF-44E3-9099-C40C66FF867C}">
                  <a14:compatExt spid="_x0000_s2053"/>
                </a:ext>
                <a:ext uri="{FF2B5EF4-FFF2-40B4-BE49-F238E27FC236}">
                  <a16:creationId xmlns:a16="http://schemas.microsoft.com/office/drawing/2014/main" xmlns=""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19050</xdr:colOff>
          <xdr:row>23</xdr:row>
          <xdr:rowOff>219075</xdr:rowOff>
        </xdr:from>
        <xdr:to>
          <xdr:col>28</xdr:col>
          <xdr:colOff>28575</xdr:colOff>
          <xdr:row>30</xdr:row>
          <xdr:rowOff>19050</xdr:rowOff>
        </xdr:to>
        <xdr:sp macro="" textlink="">
          <xdr:nvSpPr>
            <xdr:cNvPr id="2050" name="Scroll Bar 2" hidden="1">
              <a:extLst>
                <a:ext uri="{63B3BB69-23CF-44E3-9099-C40C66FF867C}">
                  <a14:compatExt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22</xdr:col>
      <xdr:colOff>432590</xdr:colOff>
      <xdr:row>0</xdr:row>
      <xdr:rowOff>80041</xdr:rowOff>
    </xdr:from>
    <xdr:to>
      <xdr:col>25</xdr:col>
      <xdr:colOff>249367</xdr:colOff>
      <xdr:row>3</xdr:row>
      <xdr:rowOff>220594</xdr:rowOff>
    </xdr:to>
    <xdr:sp macro="" textlink="">
      <xdr:nvSpPr>
        <xdr:cNvPr id="3" name="CuadroTexto 2">
          <a:extLst>
            <a:ext uri="{FF2B5EF4-FFF2-40B4-BE49-F238E27FC236}">
              <a16:creationId xmlns:a16="http://schemas.microsoft.com/office/drawing/2014/main" xmlns="" id="{00000000-0008-0000-0100-000003000000}"/>
            </a:ext>
          </a:extLst>
        </xdr:cNvPr>
        <xdr:cNvSpPr txBox="1"/>
      </xdr:nvSpPr>
      <xdr:spPr>
        <a:xfrm>
          <a:off x="10996681" y="80041"/>
          <a:ext cx="1427368" cy="5735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100">
              <a:solidFill>
                <a:schemeClr val="bg1"/>
              </a:solidFill>
              <a:latin typeface="Arial" panose="020B0604020202020204" pitchFamily="34" charset="0"/>
              <a:cs typeface="Arial" panose="020B0604020202020204" pitchFamily="34" charset="0"/>
            </a:rPr>
            <a:t>Filtrar</a:t>
          </a:r>
          <a:r>
            <a:rPr lang="es-PA" sz="1100" baseline="0">
              <a:solidFill>
                <a:schemeClr val="bg1"/>
              </a:solidFill>
              <a:latin typeface="Arial" panose="020B0604020202020204" pitchFamily="34" charset="0"/>
              <a:cs typeface="Arial" panose="020B0604020202020204" pitchFamily="34" charset="0"/>
            </a:rPr>
            <a:t> </a:t>
          </a:r>
          <a:r>
            <a:rPr lang="es-PA" sz="1100">
              <a:solidFill>
                <a:schemeClr val="bg1"/>
              </a:solidFill>
              <a:latin typeface="Arial" panose="020B0604020202020204" pitchFamily="34" charset="0"/>
              <a:cs typeface="Arial" panose="020B0604020202020204" pitchFamily="34" charset="0"/>
            </a:rPr>
            <a:t>por año:</a:t>
          </a:r>
        </a:p>
      </xdr:txBody>
    </xdr:sp>
    <xdr:clientData/>
  </xdr:twoCellAnchor>
  <mc:AlternateContent xmlns:mc="http://schemas.openxmlformats.org/markup-compatibility/2006">
    <mc:Choice xmlns:a14="http://schemas.microsoft.com/office/drawing/2010/main" Requires="a14">
      <xdr:twoCellAnchor>
        <xdr:from>
          <xdr:col>3</xdr:col>
          <xdr:colOff>492417</xdr:colOff>
          <xdr:row>36</xdr:row>
          <xdr:rowOff>69316</xdr:rowOff>
        </xdr:from>
        <xdr:to>
          <xdr:col>27</xdr:col>
          <xdr:colOff>218034</xdr:colOff>
          <xdr:row>37</xdr:row>
          <xdr:rowOff>118622</xdr:rowOff>
        </xdr:to>
        <xdr:grpSp>
          <xdr:nvGrpSpPr>
            <xdr:cNvPr id="4" name="Grupo 3">
              <a:extLst>
                <a:ext uri="{FF2B5EF4-FFF2-40B4-BE49-F238E27FC236}">
                  <a16:creationId xmlns:a16="http://schemas.microsoft.com/office/drawing/2014/main" xmlns="" id="{00000000-0008-0000-0100-000004000000}"/>
                </a:ext>
              </a:extLst>
            </xdr:cNvPr>
            <xdr:cNvGrpSpPr/>
          </xdr:nvGrpSpPr>
          <xdr:grpSpPr>
            <a:xfrm>
              <a:off x="1444917" y="8751094"/>
              <a:ext cx="12072398" cy="0"/>
              <a:chOff x="462803" y="0"/>
              <a:chExt cx="13085377" cy="8745991"/>
            </a:xfrm>
          </xdr:grpSpPr>
          <xdr:sp macro="" textlink="">
            <xdr:nvSpPr>
              <xdr:cNvPr id="2056" name="Option Button 8" hidden="1">
                <a:extLst>
                  <a:ext uri="{63B3BB69-23CF-44E3-9099-C40C66FF867C}">
                    <a14:compatExt spid="_x0000_s2056"/>
                  </a:ext>
                  <a:ext uri="{FF2B5EF4-FFF2-40B4-BE49-F238E27FC236}">
                    <a16:creationId xmlns:a16="http://schemas.microsoft.com/office/drawing/2014/main" xmlns="" id="{00000000-0008-0000-0100-000008080000}"/>
                  </a:ext>
                </a:extLst>
              </xdr:cNvPr>
              <xdr:cNvSpPr/>
            </xdr:nvSpPr>
            <xdr:spPr bwMode="auto">
              <a:xfrm>
                <a:off x="7884343" y="8745991"/>
                <a:ext cx="30480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7" name="Option Button 9" hidden="1">
                <a:extLst>
                  <a:ext uri="{63B3BB69-23CF-44E3-9099-C40C66FF867C}">
                    <a14:compatExt spid="_x0000_s2057"/>
                  </a:ext>
                  <a:ext uri="{FF2B5EF4-FFF2-40B4-BE49-F238E27FC236}">
                    <a16:creationId xmlns:a16="http://schemas.microsoft.com/office/drawing/2014/main" xmlns="" id="{00000000-0008-0000-0100-000009080000}"/>
                  </a:ext>
                </a:extLst>
              </xdr:cNvPr>
              <xdr:cNvSpPr/>
            </xdr:nvSpPr>
            <xdr:spPr bwMode="auto">
              <a:xfrm>
                <a:off x="9944305" y="8745991"/>
                <a:ext cx="30928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8" name="Option Button 10" hidden="1">
                <a:extLst>
                  <a:ext uri="{63B3BB69-23CF-44E3-9099-C40C66FF867C}">
                    <a14:compatExt spid="_x0000_s2058"/>
                  </a:ext>
                  <a:ext uri="{FF2B5EF4-FFF2-40B4-BE49-F238E27FC236}">
                    <a16:creationId xmlns:a16="http://schemas.microsoft.com/office/drawing/2014/main" xmlns="" id="{00000000-0008-0000-0100-00000A080000}"/>
                  </a:ext>
                </a:extLst>
              </xdr:cNvPr>
              <xdr:cNvSpPr/>
            </xdr:nvSpPr>
            <xdr:spPr bwMode="auto">
              <a:xfrm>
                <a:off x="12615392" y="8745991"/>
                <a:ext cx="30928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9" name="Option Button 11" hidden="1">
                <a:extLst>
                  <a:ext uri="{63B3BB69-23CF-44E3-9099-C40C66FF867C}">
                    <a14:compatExt spid="_x0000_s2059"/>
                  </a:ext>
                  <a:ext uri="{FF2B5EF4-FFF2-40B4-BE49-F238E27FC236}">
                    <a16:creationId xmlns:a16="http://schemas.microsoft.com/office/drawing/2014/main" xmlns="" id="{00000000-0008-0000-0100-00000B080000}"/>
                  </a:ext>
                </a:extLst>
              </xdr:cNvPr>
              <xdr:cNvSpPr/>
            </xdr:nvSpPr>
            <xdr:spPr bwMode="auto">
              <a:xfrm>
                <a:off x="13238898" y="8745991"/>
                <a:ext cx="309282"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0" name="Option Button 12" hidden="1">
                <a:extLst>
                  <a:ext uri="{63B3BB69-23CF-44E3-9099-C40C66FF867C}">
                    <a14:compatExt spid="_x0000_s2060"/>
                  </a:ext>
                  <a:ext uri="{FF2B5EF4-FFF2-40B4-BE49-F238E27FC236}">
                    <a16:creationId xmlns:a16="http://schemas.microsoft.com/office/drawing/2014/main" xmlns="" id="{00000000-0008-0000-0100-00000C080000}"/>
                  </a:ext>
                </a:extLst>
              </xdr:cNvPr>
              <xdr:cNvSpPr/>
            </xdr:nvSpPr>
            <xdr:spPr bwMode="auto">
              <a:xfrm>
                <a:off x="6122350" y="8745991"/>
                <a:ext cx="30480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1" name="Option Button 13" hidden="1">
                <a:extLst>
                  <a:ext uri="{63B3BB69-23CF-44E3-9099-C40C66FF867C}">
                    <a14:compatExt spid="_x0000_s2061"/>
                  </a:ext>
                  <a:ext uri="{FF2B5EF4-FFF2-40B4-BE49-F238E27FC236}">
                    <a16:creationId xmlns:a16="http://schemas.microsoft.com/office/drawing/2014/main" xmlns="" id="{00000000-0008-0000-0100-00000D080000}"/>
                  </a:ext>
                </a:extLst>
              </xdr:cNvPr>
              <xdr:cNvSpPr/>
            </xdr:nvSpPr>
            <xdr:spPr bwMode="auto">
              <a:xfrm>
                <a:off x="462803" y="0"/>
                <a:ext cx="307043"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2</xdr:col>
      <xdr:colOff>19210</xdr:colOff>
      <xdr:row>30</xdr:row>
      <xdr:rowOff>83242</xdr:rowOff>
    </xdr:from>
    <xdr:to>
      <xdr:col>4</xdr:col>
      <xdr:colOff>285750</xdr:colOff>
      <xdr:row>31</xdr:row>
      <xdr:rowOff>247327</xdr:rowOff>
    </xdr:to>
    <xdr:sp macro="[0]!ExportarDatos" textlink="">
      <xdr:nvSpPr>
        <xdr:cNvPr id="6" name="Rectángulo redondeado 5">
          <a:extLst>
            <a:ext uri="{FF2B5EF4-FFF2-40B4-BE49-F238E27FC236}">
              <a16:creationId xmlns:a16="http://schemas.microsoft.com/office/drawing/2014/main" xmlns="" id="{00000000-0008-0000-0100-000006000000}"/>
            </a:ext>
          </a:extLst>
        </xdr:cNvPr>
        <xdr:cNvSpPr/>
      </xdr:nvSpPr>
      <xdr:spPr>
        <a:xfrm>
          <a:off x="427424" y="8125063"/>
          <a:ext cx="1409540" cy="354585"/>
        </a:xfrm>
        <a:prstGeom prst="roundRect">
          <a:avLst/>
        </a:prstGeom>
        <a:solidFill>
          <a:schemeClr val="tx2">
            <a:lumMod val="20000"/>
            <a:lumOff val="80000"/>
          </a:schemeClr>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PA" sz="1200">
              <a:latin typeface="Arial" panose="020B0604020202020204" pitchFamily="34" charset="0"/>
              <a:cs typeface="Arial" panose="020B0604020202020204" pitchFamily="34" charset="0"/>
            </a:rPr>
            <a:t>Exportar</a:t>
          </a:r>
        </a:p>
      </xdr:txBody>
    </xdr:sp>
    <xdr:clientData/>
  </xdr:twoCellAnchor>
  <mc:AlternateContent xmlns:mc="http://schemas.openxmlformats.org/markup-compatibility/2006">
    <mc:Choice xmlns:a14="http://schemas.microsoft.com/office/drawing/2010/main" Requires="a14">
      <xdr:twoCellAnchor editAs="oneCell">
        <xdr:from>
          <xdr:col>24</xdr:col>
          <xdr:colOff>19050</xdr:colOff>
          <xdr:row>21</xdr:row>
          <xdr:rowOff>190500</xdr:rowOff>
        </xdr:from>
        <xdr:to>
          <xdr:col>26</xdr:col>
          <xdr:colOff>476250</xdr:colOff>
          <xdr:row>22</xdr:row>
          <xdr:rowOff>219075</xdr:rowOff>
        </xdr:to>
        <xdr:sp macro="" textlink="">
          <xdr:nvSpPr>
            <xdr:cNvPr id="2064" name="Drop Down 16" hidden="1">
              <a:extLst>
                <a:ext uri="{63B3BB69-23CF-44E3-9099-C40C66FF867C}">
                  <a14:compatExt spid="_x0000_s2064"/>
                </a:ext>
                <a:ext uri="{FF2B5EF4-FFF2-40B4-BE49-F238E27FC236}">
                  <a16:creationId xmlns:a16="http://schemas.microsoft.com/office/drawing/2014/main" xmlns="" id="{00000000-0008-0000-01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68837</xdr:colOff>
      <xdr:row>21</xdr:row>
      <xdr:rowOff>137673</xdr:rowOff>
    </xdr:from>
    <xdr:to>
      <xdr:col>23</xdr:col>
      <xdr:colOff>441033</xdr:colOff>
      <xdr:row>23</xdr:row>
      <xdr:rowOff>29616</xdr:rowOff>
    </xdr:to>
    <xdr:sp macro="" textlink="">
      <xdr:nvSpPr>
        <xdr:cNvPr id="29" name="CuadroTexto 28">
          <a:extLst>
            <a:ext uri="{FF2B5EF4-FFF2-40B4-BE49-F238E27FC236}">
              <a16:creationId xmlns:a16="http://schemas.microsoft.com/office/drawing/2014/main" xmlns="" id="{00000000-0008-0000-0100-00001D000000}"/>
            </a:ext>
          </a:extLst>
        </xdr:cNvPr>
        <xdr:cNvSpPr txBox="1"/>
      </xdr:nvSpPr>
      <xdr:spPr>
        <a:xfrm>
          <a:off x="10151730" y="5390030"/>
          <a:ext cx="1433553" cy="3545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200">
              <a:solidFill>
                <a:schemeClr val="bg1"/>
              </a:solidFill>
              <a:latin typeface="Arial" panose="020B0604020202020204" pitchFamily="34" charset="0"/>
              <a:cs typeface="Arial" panose="020B0604020202020204" pitchFamily="34" charset="0"/>
            </a:rPr>
            <a:t>Filtrar por mes:</a:t>
          </a:r>
        </a:p>
      </xdr:txBody>
    </xdr:sp>
    <xdr:clientData/>
  </xdr:twoCellAnchor>
  <xdr:twoCellAnchor>
    <xdr:from>
      <xdr:col>2</xdr:col>
      <xdr:colOff>58428</xdr:colOff>
      <xdr:row>37</xdr:row>
      <xdr:rowOff>37460</xdr:rowOff>
    </xdr:from>
    <xdr:to>
      <xdr:col>3</xdr:col>
      <xdr:colOff>148075</xdr:colOff>
      <xdr:row>39</xdr:row>
      <xdr:rowOff>17450</xdr:rowOff>
    </xdr:to>
    <xdr:sp macro="" textlink="">
      <xdr:nvSpPr>
        <xdr:cNvPr id="7" name="CuadroTexto 6">
          <a:extLst>
            <a:ext uri="{FF2B5EF4-FFF2-40B4-BE49-F238E27FC236}">
              <a16:creationId xmlns:a16="http://schemas.microsoft.com/office/drawing/2014/main" xmlns="" id="{00000000-0008-0000-0100-000007000000}"/>
            </a:ext>
          </a:extLst>
        </xdr:cNvPr>
        <xdr:cNvSpPr txBox="1"/>
      </xdr:nvSpPr>
      <xdr:spPr>
        <a:xfrm>
          <a:off x="466642" y="10882353"/>
          <a:ext cx="688362"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Fecha</a:t>
          </a:r>
        </a:p>
      </xdr:txBody>
    </xdr:sp>
    <xdr:clientData/>
  </xdr:twoCellAnchor>
  <xdr:twoCellAnchor>
    <xdr:from>
      <xdr:col>5</xdr:col>
      <xdr:colOff>400529</xdr:colOff>
      <xdr:row>33</xdr:row>
      <xdr:rowOff>146316</xdr:rowOff>
    </xdr:from>
    <xdr:to>
      <xdr:col>8</xdr:col>
      <xdr:colOff>315365</xdr:colOff>
      <xdr:row>35</xdr:row>
      <xdr:rowOff>126306</xdr:rowOff>
    </xdr:to>
    <xdr:sp macro="" textlink="">
      <xdr:nvSpPr>
        <xdr:cNvPr id="30" name="CuadroTexto 29">
          <a:extLst>
            <a:ext uri="{FF2B5EF4-FFF2-40B4-BE49-F238E27FC236}">
              <a16:creationId xmlns:a16="http://schemas.microsoft.com/office/drawing/2014/main" xmlns="" id="{00000000-0008-0000-0100-00001E000000}"/>
            </a:ext>
          </a:extLst>
        </xdr:cNvPr>
        <xdr:cNvSpPr txBox="1"/>
      </xdr:nvSpPr>
      <xdr:spPr>
        <a:xfrm>
          <a:off x="2414386" y="8868495"/>
          <a:ext cx="1561300"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Área contable</a:t>
          </a:r>
        </a:p>
      </xdr:txBody>
    </xdr:sp>
    <xdr:clientData/>
  </xdr:twoCellAnchor>
  <xdr:twoCellAnchor>
    <xdr:from>
      <xdr:col>9</xdr:col>
      <xdr:colOff>134309</xdr:colOff>
      <xdr:row>34</xdr:row>
      <xdr:rowOff>10245</xdr:rowOff>
    </xdr:from>
    <xdr:to>
      <xdr:col>12</xdr:col>
      <xdr:colOff>49146</xdr:colOff>
      <xdr:row>35</xdr:row>
      <xdr:rowOff>180735</xdr:rowOff>
    </xdr:to>
    <xdr:sp macro="" textlink="">
      <xdr:nvSpPr>
        <xdr:cNvPr id="31" name="CuadroTexto 30">
          <a:extLst>
            <a:ext uri="{FF2B5EF4-FFF2-40B4-BE49-F238E27FC236}">
              <a16:creationId xmlns:a16="http://schemas.microsoft.com/office/drawing/2014/main" xmlns="" id="{00000000-0008-0000-0100-00001F000000}"/>
            </a:ext>
          </a:extLst>
        </xdr:cNvPr>
        <xdr:cNvSpPr txBox="1"/>
      </xdr:nvSpPr>
      <xdr:spPr>
        <a:xfrm>
          <a:off x="4175630" y="10283638"/>
          <a:ext cx="1438837"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Asiento contable</a:t>
          </a:r>
        </a:p>
      </xdr:txBody>
    </xdr:sp>
    <xdr:clientData/>
  </xdr:twoCellAnchor>
  <xdr:twoCellAnchor>
    <xdr:from>
      <xdr:col>14</xdr:col>
      <xdr:colOff>329932</xdr:colOff>
      <xdr:row>34</xdr:row>
      <xdr:rowOff>78282</xdr:rowOff>
    </xdr:from>
    <xdr:to>
      <xdr:col>18</xdr:col>
      <xdr:colOff>489057</xdr:colOff>
      <xdr:row>36</xdr:row>
      <xdr:rowOff>58272</xdr:rowOff>
    </xdr:to>
    <xdr:sp macro="" textlink="">
      <xdr:nvSpPr>
        <xdr:cNvPr id="32" name="CuadroTexto 31">
          <a:extLst>
            <a:ext uri="{FF2B5EF4-FFF2-40B4-BE49-F238E27FC236}">
              <a16:creationId xmlns:a16="http://schemas.microsoft.com/office/drawing/2014/main" xmlns="" id="{00000000-0008-0000-0100-000020000000}"/>
            </a:ext>
          </a:extLst>
        </xdr:cNvPr>
        <xdr:cNvSpPr txBox="1"/>
      </xdr:nvSpPr>
      <xdr:spPr>
        <a:xfrm>
          <a:off x="6888575" y="10351675"/>
          <a:ext cx="2145768"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Comprobante contable</a:t>
          </a:r>
        </a:p>
      </xdr:txBody>
    </xdr:sp>
    <xdr:clientData/>
  </xdr:twoCellAnchor>
  <xdr:twoCellAnchor>
    <xdr:from>
      <xdr:col>23</xdr:col>
      <xdr:colOff>128068</xdr:colOff>
      <xdr:row>34</xdr:row>
      <xdr:rowOff>132709</xdr:rowOff>
    </xdr:from>
    <xdr:to>
      <xdr:col>24</xdr:col>
      <xdr:colOff>94449</xdr:colOff>
      <xdr:row>36</xdr:row>
      <xdr:rowOff>112699</xdr:rowOff>
    </xdr:to>
    <xdr:sp macro="" textlink="">
      <xdr:nvSpPr>
        <xdr:cNvPr id="33" name="CuadroTexto 32">
          <a:extLst>
            <a:ext uri="{FF2B5EF4-FFF2-40B4-BE49-F238E27FC236}">
              <a16:creationId xmlns:a16="http://schemas.microsoft.com/office/drawing/2014/main" xmlns="" id="{00000000-0008-0000-0100-000021000000}"/>
            </a:ext>
          </a:extLst>
        </xdr:cNvPr>
        <xdr:cNvSpPr txBox="1"/>
      </xdr:nvSpPr>
      <xdr:spPr>
        <a:xfrm>
          <a:off x="11190675" y="10406102"/>
          <a:ext cx="429024"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PA" sz="1200" b="1">
              <a:solidFill>
                <a:srgbClr val="FF0000"/>
              </a:solidFill>
              <a:latin typeface="Arial" panose="020B0604020202020204" pitchFamily="34" charset="0"/>
              <a:cs typeface="Arial" panose="020B0604020202020204" pitchFamily="34" charset="0"/>
            </a:rPr>
            <a:t>DB</a:t>
          </a:r>
        </a:p>
      </xdr:txBody>
    </xdr:sp>
    <xdr:clientData/>
  </xdr:twoCellAnchor>
  <xdr:twoCellAnchor>
    <xdr:from>
      <xdr:col>25</xdr:col>
      <xdr:colOff>89643</xdr:colOff>
      <xdr:row>35</xdr:row>
      <xdr:rowOff>12648</xdr:rowOff>
    </xdr:from>
    <xdr:to>
      <xdr:col>25</xdr:col>
      <xdr:colOff>515470</xdr:colOff>
      <xdr:row>36</xdr:row>
      <xdr:rowOff>77642</xdr:rowOff>
    </xdr:to>
    <xdr:sp macro="" textlink="">
      <xdr:nvSpPr>
        <xdr:cNvPr id="34" name="CuadroTexto 33">
          <a:extLst>
            <a:ext uri="{FF2B5EF4-FFF2-40B4-BE49-F238E27FC236}">
              <a16:creationId xmlns:a16="http://schemas.microsoft.com/office/drawing/2014/main" xmlns="" id="{00000000-0008-0000-0100-000022000000}"/>
            </a:ext>
          </a:extLst>
        </xdr:cNvPr>
        <xdr:cNvSpPr txBox="1"/>
      </xdr:nvSpPr>
      <xdr:spPr>
        <a:xfrm>
          <a:off x="12077536" y="10476541"/>
          <a:ext cx="425827" cy="255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CR</a:t>
          </a:r>
        </a:p>
      </xdr:txBody>
    </xdr:sp>
    <xdr:clientData/>
  </xdr:twoCellAnchor>
  <xdr:twoCellAnchor>
    <xdr:from>
      <xdr:col>3</xdr:col>
      <xdr:colOff>401431</xdr:colOff>
      <xdr:row>24</xdr:row>
      <xdr:rowOff>62089</xdr:rowOff>
    </xdr:from>
    <xdr:to>
      <xdr:col>3</xdr:col>
      <xdr:colOff>539736</xdr:colOff>
      <xdr:row>24</xdr:row>
      <xdr:rowOff>160088</xdr:rowOff>
    </xdr:to>
    <xdr:sp macro="" textlink="">
      <xdr:nvSpPr>
        <xdr:cNvPr id="37" name="oras1" hidden="1"/>
        <xdr:cNvSpPr/>
      </xdr:nvSpPr>
      <xdr:spPr>
        <a:xfrm>
          <a:off x="1360735" y="5936973"/>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16</xdr:col>
      <xdr:colOff>164988</xdr:colOff>
      <xdr:row>0</xdr:row>
      <xdr:rowOff>78240</xdr:rowOff>
    </xdr:from>
    <xdr:to>
      <xdr:col>19</xdr:col>
      <xdr:colOff>74542</xdr:colOff>
      <xdr:row>2</xdr:row>
      <xdr:rowOff>23812</xdr:rowOff>
    </xdr:to>
    <xdr:sp macro="" textlink="">
      <xdr:nvSpPr>
        <xdr:cNvPr id="48" name="CuadroTexto 47">
          <a:extLst>
            <a:ext uri="{FF2B5EF4-FFF2-40B4-BE49-F238E27FC236}">
              <a16:creationId xmlns:a16="http://schemas.microsoft.com/office/drawing/2014/main" xmlns="" id="{00000000-0008-0000-0100-000003000000}"/>
            </a:ext>
          </a:extLst>
        </xdr:cNvPr>
        <xdr:cNvSpPr txBox="1"/>
      </xdr:nvSpPr>
      <xdr:spPr>
        <a:xfrm>
          <a:off x="7761176" y="78240"/>
          <a:ext cx="1433554" cy="267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100">
              <a:solidFill>
                <a:schemeClr val="bg1"/>
              </a:solidFill>
              <a:latin typeface="Arial" panose="020B0604020202020204" pitchFamily="34" charset="0"/>
              <a:cs typeface="Arial" panose="020B0604020202020204" pitchFamily="34" charset="0"/>
            </a:rPr>
            <a:t>Gerente:</a:t>
          </a:r>
        </a:p>
      </xdr:txBody>
    </xdr:sp>
    <xdr:clientData/>
  </xdr:twoCellAnchor>
  <xdr:twoCellAnchor>
    <xdr:from>
      <xdr:col>16</xdr:col>
      <xdr:colOff>179614</xdr:colOff>
      <xdr:row>2</xdr:row>
      <xdr:rowOff>106476</xdr:rowOff>
    </xdr:from>
    <xdr:to>
      <xdr:col>19</xdr:col>
      <xdr:colOff>89168</xdr:colOff>
      <xdr:row>4</xdr:row>
      <xdr:rowOff>38440</xdr:rowOff>
    </xdr:to>
    <xdr:sp macro="" textlink="">
      <xdr:nvSpPr>
        <xdr:cNvPr id="49" name="CuadroTexto 48">
          <a:extLst>
            <a:ext uri="{FF2B5EF4-FFF2-40B4-BE49-F238E27FC236}">
              <a16:creationId xmlns:a16="http://schemas.microsoft.com/office/drawing/2014/main" xmlns="" id="{00000000-0008-0000-0100-000003000000}"/>
            </a:ext>
          </a:extLst>
        </xdr:cNvPr>
        <xdr:cNvSpPr txBox="1"/>
      </xdr:nvSpPr>
      <xdr:spPr>
        <a:xfrm>
          <a:off x="7775802" y="427945"/>
          <a:ext cx="1433554" cy="2653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100">
              <a:solidFill>
                <a:schemeClr val="bg1"/>
              </a:solidFill>
              <a:latin typeface="Arial" panose="020B0604020202020204" pitchFamily="34" charset="0"/>
              <a:cs typeface="Arial" panose="020B0604020202020204" pitchFamily="34" charset="0"/>
            </a:rPr>
            <a:t>Sucursal:</a:t>
          </a:r>
        </a:p>
      </xdr:txBody>
    </xdr:sp>
    <xdr:clientData/>
  </xdr:twoCellAnchor>
  <xdr:twoCellAnchor>
    <xdr:from>
      <xdr:col>26</xdr:col>
      <xdr:colOff>81643</xdr:colOff>
      <xdr:row>6</xdr:row>
      <xdr:rowOff>149680</xdr:rowOff>
    </xdr:from>
    <xdr:to>
      <xdr:col>27</xdr:col>
      <xdr:colOff>408215</xdr:colOff>
      <xdr:row>7</xdr:row>
      <xdr:rowOff>204108</xdr:rowOff>
    </xdr:to>
    <xdr:sp macro="[0]!Ayuda" textlink="">
      <xdr:nvSpPr>
        <xdr:cNvPr id="50" name="Rectángulo redondeado 49">
          <a:extLst>
            <a:ext uri="{FF2B5EF4-FFF2-40B4-BE49-F238E27FC236}">
              <a16:creationId xmlns:a16="http://schemas.microsoft.com/office/drawing/2014/main" xmlns="" id="{00000000-0008-0000-0100-000006000000}"/>
            </a:ext>
          </a:extLst>
        </xdr:cNvPr>
        <xdr:cNvSpPr/>
      </xdr:nvSpPr>
      <xdr:spPr>
        <a:xfrm>
          <a:off x="12845143" y="979716"/>
          <a:ext cx="911679" cy="244928"/>
        </a:xfrm>
        <a:prstGeom prst="roundRect">
          <a:avLst/>
        </a:prstGeom>
        <a:solidFill>
          <a:schemeClr val="tx2">
            <a:lumMod val="20000"/>
            <a:lumOff val="80000"/>
          </a:schemeClr>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PA" sz="1200">
              <a:latin typeface="Arial" panose="020B0604020202020204" pitchFamily="34" charset="0"/>
              <a:cs typeface="Arial" panose="020B0604020202020204" pitchFamily="34" charset="0"/>
            </a:rPr>
            <a:t>Ayuda</a:t>
          </a:r>
        </a:p>
      </xdr:txBody>
    </xdr:sp>
    <xdr:clientData/>
  </xdr:twoCellAnchor>
  <xdr:twoCellAnchor>
    <xdr:from>
      <xdr:col>3</xdr:col>
      <xdr:colOff>401932</xdr:colOff>
      <xdr:row>24</xdr:row>
      <xdr:rowOff>225392</xdr:rowOff>
    </xdr:from>
    <xdr:to>
      <xdr:col>3</xdr:col>
      <xdr:colOff>540237</xdr:colOff>
      <xdr:row>24</xdr:row>
      <xdr:rowOff>323391</xdr:rowOff>
    </xdr:to>
    <xdr:sp macro="" textlink="">
      <xdr:nvSpPr>
        <xdr:cNvPr id="71" name="oras1" hidden="1"/>
        <xdr:cNvSpPr/>
      </xdr:nvSpPr>
      <xdr:spPr>
        <a:xfrm rot="10800000">
          <a:off x="1361236" y="6100276"/>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8</xdr:col>
      <xdr:colOff>265339</xdr:colOff>
      <xdr:row>24</xdr:row>
      <xdr:rowOff>64634</xdr:rowOff>
    </xdr:from>
    <xdr:to>
      <xdr:col>8</xdr:col>
      <xdr:colOff>403644</xdr:colOff>
      <xdr:row>24</xdr:row>
      <xdr:rowOff>162633</xdr:rowOff>
    </xdr:to>
    <xdr:sp macro="" textlink="">
      <xdr:nvSpPr>
        <xdr:cNvPr id="72" name="oras1" hidden="1"/>
        <xdr:cNvSpPr/>
      </xdr:nvSpPr>
      <xdr:spPr>
        <a:xfrm>
          <a:off x="3918857" y="5939518"/>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8</xdr:col>
      <xdr:colOff>265840</xdr:colOff>
      <xdr:row>24</xdr:row>
      <xdr:rowOff>227937</xdr:rowOff>
    </xdr:from>
    <xdr:to>
      <xdr:col>8</xdr:col>
      <xdr:colOff>404145</xdr:colOff>
      <xdr:row>24</xdr:row>
      <xdr:rowOff>325936</xdr:rowOff>
    </xdr:to>
    <xdr:sp macro="" textlink="">
      <xdr:nvSpPr>
        <xdr:cNvPr id="73" name="oras1" hidden="1"/>
        <xdr:cNvSpPr/>
      </xdr:nvSpPr>
      <xdr:spPr>
        <a:xfrm rot="10800000">
          <a:off x="3919358" y="6102821"/>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14</xdr:col>
      <xdr:colOff>329313</xdr:colOff>
      <xdr:row>24</xdr:row>
      <xdr:rowOff>64811</xdr:rowOff>
    </xdr:from>
    <xdr:to>
      <xdr:col>14</xdr:col>
      <xdr:colOff>467618</xdr:colOff>
      <xdr:row>24</xdr:row>
      <xdr:rowOff>162810</xdr:rowOff>
    </xdr:to>
    <xdr:sp macro="" textlink="">
      <xdr:nvSpPr>
        <xdr:cNvPr id="74" name="oras1" hidden="1"/>
        <xdr:cNvSpPr/>
      </xdr:nvSpPr>
      <xdr:spPr>
        <a:xfrm>
          <a:off x="6952590" y="5939695"/>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14</xdr:col>
      <xdr:colOff>329814</xdr:colOff>
      <xdr:row>24</xdr:row>
      <xdr:rowOff>228114</xdr:rowOff>
    </xdr:from>
    <xdr:to>
      <xdr:col>14</xdr:col>
      <xdr:colOff>468119</xdr:colOff>
      <xdr:row>24</xdr:row>
      <xdr:rowOff>326113</xdr:rowOff>
    </xdr:to>
    <xdr:sp macro="" textlink="">
      <xdr:nvSpPr>
        <xdr:cNvPr id="75" name="oras1" hidden="1"/>
        <xdr:cNvSpPr/>
      </xdr:nvSpPr>
      <xdr:spPr>
        <a:xfrm rot="10800000">
          <a:off x="6953091" y="6102998"/>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1</xdr:col>
      <xdr:colOff>214312</xdr:colOff>
      <xdr:row>23</xdr:row>
      <xdr:rowOff>214312</xdr:rowOff>
    </xdr:from>
    <xdr:to>
      <xdr:col>4</xdr:col>
      <xdr:colOff>-1</xdr:colOff>
      <xdr:row>24</xdr:row>
      <xdr:rowOff>381000</xdr:rowOff>
    </xdr:to>
    <xdr:sp macro="[0]!OrdenPorCuadro" textlink="">
      <xdr:nvSpPr>
        <xdr:cNvPr id="5" name="MesNum"/>
        <xdr:cNvSpPr/>
      </xdr:nvSpPr>
      <xdr:spPr>
        <a:xfrm>
          <a:off x="381000" y="5857875"/>
          <a:ext cx="1166812" cy="3929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9525</xdr:colOff>
          <xdr:row>1</xdr:row>
          <xdr:rowOff>171450</xdr:rowOff>
        </xdr:from>
        <xdr:to>
          <xdr:col>14</xdr:col>
          <xdr:colOff>9525</xdr:colOff>
          <xdr:row>3</xdr:row>
          <xdr:rowOff>28575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A" sz="1100" b="0" i="0" u="none" strike="noStrike" baseline="0">
                  <a:solidFill>
                    <a:srgbClr val="000000"/>
                  </a:solidFill>
                  <a:latin typeface="Calibri"/>
                </a:rPr>
                <a:t>Botón 1</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p/D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Dashboard"/>
      <sheetName val="Data"/>
      <sheetName val="Leyenda"/>
      <sheetName val="Cálculos"/>
    </sheetNames>
    <sheetDataSet>
      <sheetData sheetId="0"/>
      <sheetData sheetId="1"/>
      <sheetData sheetId="2"/>
      <sheetData sheetId="3"/>
      <sheetData sheetId="4">
        <row r="2">
          <cell r="C2" t="str">
            <v>Alimentación</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Axel Amaya" refreshedDate="43703.683186111113" createdVersion="5" refreshedVersion="5" minRefreshableVersion="3" recordCount="8161">
  <cacheSource type="external" connectionId="2"/>
  <cacheFields count="12">
    <cacheField name="Oficina" numFmtId="0">
      <sharedItems containsSemiMixedTypes="0" containsString="0" containsNumber="1" containsInteger="1" minValue="1" maxValue="196" count="79">
        <n v="1"/>
        <n v="2"/>
        <n v="3"/>
        <n v="4"/>
        <n v="5"/>
        <n v="6"/>
        <n v="7"/>
        <n v="8"/>
        <n v="9"/>
        <n v="10"/>
        <n v="13"/>
        <n v="14"/>
        <n v="15"/>
        <n v="16"/>
        <n v="17"/>
        <n v="18"/>
        <n v="19"/>
        <n v="20"/>
        <n v="21"/>
        <n v="22"/>
        <n v="23"/>
        <n v="26"/>
        <n v="28"/>
        <n v="29"/>
        <n v="30"/>
        <n v="32"/>
        <n v="33"/>
        <n v="34"/>
        <n v="35"/>
        <n v="38"/>
        <n v="39"/>
        <n v="40"/>
        <n v="41"/>
        <n v="42"/>
        <n v="43"/>
        <n v="44"/>
        <n v="46"/>
        <n v="47"/>
        <n v="48"/>
        <n v="49"/>
        <n v="51"/>
        <n v="66"/>
        <n v="68"/>
        <n v="69"/>
        <n v="70"/>
        <n v="71"/>
        <n v="72"/>
        <n v="73"/>
        <n v="74"/>
        <n v="76"/>
        <n v="77"/>
        <n v="78"/>
        <n v="79"/>
        <n v="80"/>
        <n v="89"/>
        <n v="91"/>
        <n v="95"/>
        <n v="97"/>
        <n v="98"/>
        <n v="99"/>
        <n v="101"/>
        <n v="102"/>
        <n v="103"/>
        <n v="125"/>
        <n v="131"/>
        <n v="157"/>
        <n v="162"/>
        <n v="164"/>
        <n v="165"/>
        <n v="196"/>
        <n v="11"/>
        <n v="12"/>
        <n v="27"/>
        <n v="37"/>
        <n v="53"/>
        <n v="54"/>
        <n v="36"/>
        <n v="45"/>
        <n v="154"/>
      </sharedItems>
    </cacheField>
    <cacheField name="Fecha" numFmtId="0">
      <sharedItems containsSemiMixedTypes="0" containsNonDate="0" containsDate="1" containsString="0" minDate="2018-06-01T00:00:00" maxDate="2019-08-01T00:00:00" count="341">
        <d v="2018-10-10T00:00:00"/>
        <d v="2018-12-31T00:00:00"/>
        <d v="2018-06-25T00:00:00"/>
        <d v="2018-08-25T00:00:00"/>
        <d v="2018-09-25T00:00:00"/>
        <d v="2018-10-25T00:00:00"/>
        <d v="2018-11-24T00:00:00"/>
        <d v="2018-06-09T00:00:00"/>
        <d v="2018-12-19T00:00:00"/>
        <d v="2018-07-10T00:00:00"/>
        <d v="2018-08-10T00:00:00"/>
        <d v="2018-07-25T00:00:00"/>
        <d v="2018-09-10T00:00:00"/>
        <d v="2018-11-09T00:00:00"/>
        <d v="2018-12-10T00:00:00"/>
        <d v="2018-07-19T00:00:00"/>
        <d v="2018-06-05T00:00:00"/>
        <d v="2018-06-27T00:00:00"/>
        <d v="2018-08-15T00:00:00"/>
        <d v="2018-08-07T00:00:00"/>
        <d v="2018-11-29T00:00:00"/>
        <d v="2018-07-26T00:00:00"/>
        <d v="2018-12-14T00:00:00"/>
        <d v="2018-08-03T00:00:00"/>
        <d v="2018-06-14T00:00:00"/>
        <d v="2018-06-19T00:00:00"/>
        <d v="2018-08-02T00:00:00"/>
        <d v="2018-08-13T00:00:00"/>
        <d v="2018-08-27T00:00:00"/>
        <d v="2018-09-12T00:00:00"/>
        <d v="2018-09-17T00:00:00"/>
        <d v="2018-09-24T00:00:00"/>
        <d v="2018-11-01T00:00:00"/>
        <d v="2018-12-20T00:00:00"/>
        <d v="2018-11-15T00:00:00"/>
        <d v="2018-06-22T00:00:00"/>
        <d v="2018-07-06T00:00:00"/>
        <d v="2018-07-31T00:00:00"/>
        <d v="2018-09-21T00:00:00"/>
        <d v="2018-09-28T00:00:00"/>
        <d v="2018-12-04T00:00:00"/>
        <d v="2018-12-12T00:00:00"/>
        <d v="2018-12-17T00:00:00"/>
        <d v="2018-08-17T00:00:00"/>
        <d v="2018-08-29T00:00:00"/>
        <d v="2018-10-18T00:00:00"/>
        <d v="2018-10-19T00:00:00"/>
        <d v="2018-06-08T00:00:00"/>
        <d v="2018-06-30T00:00:00"/>
        <d v="2018-08-06T00:00:00"/>
        <d v="2018-09-11T00:00:00"/>
        <d v="2018-09-27T00:00:00"/>
        <d v="2018-10-05T00:00:00"/>
        <d v="2018-10-17T00:00:00"/>
        <d v="2018-11-26T00:00:00"/>
        <d v="2018-12-26T00:00:00"/>
        <d v="2018-08-24T00:00:00"/>
        <d v="2018-10-04T00:00:00"/>
        <d v="2018-12-01T00:00:00"/>
        <d v="2018-07-11T00:00:00"/>
        <d v="2018-08-08T00:00:00"/>
        <d v="2018-08-21T00:00:00"/>
        <d v="2018-09-20T00:00:00"/>
        <d v="2018-11-20T00:00:00"/>
        <d v="2018-06-07T00:00:00"/>
        <d v="2018-07-04T00:00:00"/>
        <d v="2018-09-13T00:00:00"/>
        <d v="2018-07-28T00:00:00"/>
        <d v="2018-09-03T00:00:00"/>
        <d v="2018-08-11T00:00:00"/>
        <d v="2018-06-01T00:00:00"/>
        <d v="2018-07-12T00:00:00"/>
        <d v="2018-11-12T00:00:00"/>
        <d v="2018-12-18T00:00:00"/>
        <d v="2018-08-01T00:00:00"/>
        <d v="2018-08-20T00:00:00"/>
        <d v="2018-11-02T00:00:00"/>
        <d v="2018-11-16T00:00:00"/>
        <d v="2018-09-26T00:00:00"/>
        <d v="2018-08-23T00:00:00"/>
        <d v="2018-09-01T00:00:00"/>
        <d v="2018-09-05T00:00:00"/>
        <d v="2018-10-13T00:00:00"/>
        <d v="2018-12-03T00:00:00"/>
        <d v="2018-06-21T00:00:00"/>
        <d v="2018-06-11T00:00:00"/>
        <d v="2018-07-02T00:00:00"/>
        <d v="2018-07-09T00:00:00"/>
        <d v="2018-07-18T00:00:00"/>
        <d v="2018-09-14T00:00:00"/>
        <d v="2018-10-01T00:00:00"/>
        <d v="2018-10-11T00:00:00"/>
        <d v="2018-10-22T00:00:00"/>
        <d v="2018-10-30T00:00:00"/>
        <d v="2018-10-31T00:00:00"/>
        <d v="2018-12-06T00:00:00"/>
        <d v="2018-07-27T00:00:00"/>
        <d v="2018-11-07T00:00:00"/>
        <d v="2018-12-27T00:00:00"/>
        <d v="2018-08-28T00:00:00"/>
        <d v="2018-10-15T00:00:00"/>
        <d v="2018-12-21T00:00:00"/>
        <d v="2018-07-17T00:00:00"/>
        <d v="2018-08-18T00:00:00"/>
        <d v="2018-08-30T00:00:00"/>
        <d v="2018-12-29T00:00:00"/>
        <d v="2018-06-06T00:00:00"/>
        <d v="2018-06-15T00:00:00"/>
        <d v="2018-08-09T00:00:00"/>
        <d v="2018-12-22T00:00:00"/>
        <d v="2018-06-26T00:00:00"/>
        <d v="2018-06-29T00:00:00"/>
        <d v="2018-06-18T00:00:00"/>
        <d v="2018-07-20T00:00:00"/>
        <d v="2018-08-16T00:00:00"/>
        <d v="2018-11-06T00:00:00"/>
        <d v="2018-10-03T00:00:00"/>
        <d v="2018-10-23T00:00:00"/>
        <d v="2018-06-13T00:00:00"/>
        <d v="2018-10-08T00:00:00"/>
        <d v="2018-10-09T00:00:00"/>
        <d v="2018-10-12T00:00:00"/>
        <d v="2018-10-27T00:00:00"/>
        <d v="2018-11-22T00:00:00"/>
        <d v="2018-11-30T00:00:00"/>
        <d v="2018-11-13T00:00:00"/>
        <d v="2018-09-22T00:00:00"/>
        <d v="2018-12-13T00:00:00"/>
        <d v="2018-12-28T00:00:00"/>
        <d v="2018-06-28T00:00:00"/>
        <d v="2018-08-04T00:00:00"/>
        <d v="2018-08-31T00:00:00"/>
        <d v="2018-09-07T00:00:00"/>
        <d v="2018-06-23T00:00:00"/>
        <d v="2018-07-21T00:00:00"/>
        <d v="2018-08-14T00:00:00"/>
        <d v="2018-10-26T00:00:00"/>
        <d v="2018-07-30T00:00:00"/>
        <d v="2018-10-06T00:00:00"/>
        <d v="2018-11-19T00:00:00"/>
        <d v="2018-09-04T00:00:00"/>
        <d v="2018-11-21T00:00:00"/>
        <d v="2018-10-24T00:00:00"/>
        <d v="2018-06-12T00:00:00"/>
        <d v="2018-06-20T00:00:00"/>
        <d v="2018-11-08T00:00:00"/>
        <d v="2018-07-03T00:00:00"/>
        <d v="2018-07-24T00:00:00"/>
        <d v="2018-08-22T00:00:00"/>
        <d v="2018-07-13T00:00:00"/>
        <d v="2018-11-27T00:00:00"/>
        <d v="2018-12-11T00:00:00"/>
        <d v="2018-12-24T00:00:00"/>
        <d v="2018-11-23T00:00:00"/>
        <d v="2018-09-18T00:00:00"/>
        <d v="2018-12-07T00:00:00"/>
        <d v="2018-09-06T00:00:00"/>
        <d v="2018-06-16T00:00:00"/>
        <d v="2018-06-02T00:00:00"/>
        <d v="2018-10-02T00:00:00"/>
        <d v="2018-10-16T00:00:00"/>
        <d v="2018-12-05T00:00:00"/>
        <d v="2018-09-08T00:00:00"/>
        <d v="2018-07-14T00:00:00"/>
        <d v="2018-07-23T00:00:00"/>
        <d v="2018-09-19T00:00:00"/>
        <d v="2018-10-29T00:00:00"/>
        <d v="2018-07-05T00:00:00"/>
        <d v="2018-11-14T00:00:00"/>
        <d v="2018-07-16T00:00:00"/>
        <d v="2018-06-04T00:00:00"/>
        <d v="2019-01-25T00:00:00"/>
        <d v="2019-02-09T00:00:00"/>
        <d v="2019-02-25T00:00:00"/>
        <d v="2019-07-25T00:00:00"/>
        <d v="2019-03-09T00:00:00"/>
        <d v="2019-04-25T00:00:00"/>
        <d v="2019-05-10T00:00:00"/>
        <d v="2019-03-25T00:00:00"/>
        <d v="2019-01-10T00:00:00"/>
        <d v="2019-04-10T00:00:00"/>
        <d v="2019-05-25T00:00:00"/>
        <d v="2019-06-10T00:00:00"/>
        <d v="2019-06-25T00:00:00"/>
        <d v="2019-07-10T00:00:00"/>
        <d v="2019-02-27T00:00:00"/>
        <d v="2019-04-16T00:00:00"/>
        <d v="2019-05-07T00:00:00"/>
        <d v="2019-07-19T00:00:00"/>
        <d v="2019-04-29T00:00:00"/>
        <d v="2019-07-29T00:00:00"/>
        <d v="2019-07-30T00:00:00"/>
        <d v="2019-02-04T00:00:00"/>
        <d v="2019-05-17T00:00:00"/>
        <d v="2019-03-12T00:00:00"/>
        <d v="2019-02-14T00:00:00"/>
        <d v="2019-02-20T00:00:00"/>
        <d v="2019-03-18T00:00:00"/>
        <d v="2019-04-01T00:00:00"/>
        <d v="2019-04-26T00:00:00"/>
        <d v="2019-05-03T00:00:00"/>
        <d v="2019-05-13T00:00:00"/>
        <d v="2019-05-21T00:00:00"/>
        <d v="2019-07-15T00:00:00"/>
        <d v="2019-07-16T00:00:00"/>
        <d v="2019-01-16T00:00:00"/>
        <d v="2019-01-18T00:00:00"/>
        <d v="2019-02-19T00:00:00"/>
        <d v="2019-02-22T00:00:00"/>
        <d v="2019-01-21T00:00:00"/>
        <d v="2019-01-30T00:00:00"/>
        <d v="2019-03-20T00:00:00"/>
        <d v="2019-04-04T00:00:00"/>
        <d v="2019-05-14T00:00:00"/>
        <d v="2019-05-27T00:00:00"/>
        <d v="2019-06-04T00:00:00"/>
        <d v="2019-06-14T00:00:00"/>
        <d v="2019-07-05T00:00:00"/>
        <d v="2019-07-22T00:00:00"/>
        <d v="2019-03-23T00:00:00"/>
        <d v="2019-05-09T00:00:00"/>
        <d v="2019-06-06T00:00:00"/>
        <d v="2019-06-08T00:00:00"/>
        <d v="2019-06-19T00:00:00"/>
        <d v="2019-06-24T00:00:00"/>
        <d v="2019-01-14T00:00:00"/>
        <d v="2019-02-21T00:00:00"/>
        <d v="2019-03-07T00:00:00"/>
        <d v="2019-03-30T00:00:00"/>
        <d v="2019-07-26T00:00:00"/>
        <d v="2019-03-29T00:00:00"/>
        <d v="2019-04-08T00:00:00"/>
        <d v="2019-04-15T00:00:00"/>
        <d v="2019-04-24T00:00:00"/>
        <d v="2019-05-31T00:00:00"/>
        <d v="2019-06-26T00:00:00"/>
        <d v="2019-07-18T00:00:00"/>
        <d v="2019-01-29T00:00:00"/>
        <d v="2019-03-15T00:00:00"/>
        <d v="2019-04-09T00:00:00"/>
        <d v="2019-06-17T00:00:00"/>
        <d v="2019-07-27T00:00:00"/>
        <d v="2019-03-19T00:00:00"/>
        <d v="2019-04-11T00:00:00"/>
        <d v="2019-04-23T00:00:00"/>
        <d v="2019-02-18T00:00:00"/>
        <d v="2019-06-27T00:00:00"/>
        <d v="2019-02-05T00:00:00"/>
        <d v="2019-04-22T00:00:00"/>
        <d v="2019-05-15T00:00:00"/>
        <d v="2019-06-29T00:00:00"/>
        <d v="2019-02-01T00:00:00"/>
        <d v="2019-01-17T00:00:00"/>
        <d v="2019-01-24T00:00:00"/>
        <d v="2019-02-08T00:00:00"/>
        <d v="2019-03-27T00:00:00"/>
        <d v="2019-05-20T00:00:00"/>
        <d v="2019-06-18T00:00:00"/>
        <d v="2019-01-08T00:00:00"/>
        <d v="2019-01-11T00:00:00"/>
        <d v="2019-01-28T00:00:00"/>
        <d v="2019-02-13T00:00:00"/>
        <d v="2019-03-22T00:00:00"/>
        <d v="2019-04-03T00:00:00"/>
        <d v="2019-07-02T00:00:00"/>
        <d v="2019-07-08T00:00:00"/>
        <d v="2019-07-12T00:00:00"/>
        <d v="2019-02-16T00:00:00"/>
        <d v="2019-04-12T00:00:00"/>
        <d v="2019-05-02T00:00:00"/>
        <d v="2019-06-13T00:00:00"/>
        <d v="2019-07-24T00:00:00"/>
        <d v="2019-05-08T00:00:00"/>
        <d v="2019-05-22T00:00:00"/>
        <d v="2019-05-28T00:00:00"/>
        <d v="2019-05-29T00:00:00"/>
        <d v="2019-06-21T00:00:00"/>
        <d v="2019-01-03T00:00:00"/>
        <d v="2019-01-05T00:00:00"/>
        <d v="2019-01-31T00:00:00"/>
        <d v="2019-06-15T00:00:00"/>
        <d v="2019-07-03T00:00:00"/>
        <d v="2019-05-06T00:00:00"/>
        <d v="2019-05-11T00:00:00"/>
        <d v="2019-06-07T00:00:00"/>
        <d v="2019-07-04T00:00:00"/>
        <d v="2019-04-02T00:00:00"/>
        <d v="2019-04-27T00:00:00"/>
        <d v="2019-01-07T00:00:00"/>
        <d v="2019-02-06T00:00:00"/>
        <d v="2019-03-13T00:00:00"/>
        <d v="2019-03-28T00:00:00"/>
        <d v="2019-03-08T00:00:00"/>
        <d v="2019-03-14T00:00:00"/>
        <d v="2019-05-30T00:00:00"/>
        <d v="2019-06-11T00:00:00"/>
        <d v="2019-07-13T00:00:00"/>
        <d v="2019-07-17T00:00:00"/>
        <d v="2019-04-30T00:00:00"/>
        <d v="2019-05-16T00:00:00"/>
        <d v="2019-06-01T00:00:00"/>
        <d v="2019-03-02T00:00:00"/>
        <d v="2019-05-18T00:00:00"/>
        <d v="2019-03-11T00:00:00"/>
        <d v="2019-06-22T00:00:00"/>
        <d v="2019-07-09T00:00:00"/>
        <d v="2019-03-01T00:00:00"/>
        <d v="2019-06-12T00:00:00"/>
        <d v="2019-01-02T00:00:00"/>
        <d v="2019-01-15T00:00:00"/>
        <d v="2019-04-05T00:00:00"/>
        <d v="2019-05-23T00:00:00"/>
        <d v="2019-06-28T00:00:00"/>
        <d v="2019-07-20T00:00:00"/>
        <d v="2019-07-11T00:00:00"/>
        <d v="2019-06-03T00:00:00"/>
        <d v="2019-06-20T00:00:00"/>
        <d v="2019-04-06T00:00:00"/>
        <d v="2019-02-12T00:00:00"/>
        <d v="2019-02-26T00:00:00"/>
        <d v="2019-02-11T00:00:00"/>
        <d v="2019-02-02T00:00:00"/>
        <d v="2019-01-23T00:00:00"/>
        <d v="2019-02-15T00:00:00"/>
        <d v="2019-07-31T00:00:00"/>
        <d v="2019-05-04T00:00:00"/>
        <d v="2019-02-07T00:00:00"/>
        <d v="2019-01-04T00:00:00"/>
        <d v="2019-01-19T00:00:00"/>
        <d v="2019-04-17T00:00:00"/>
        <d v="2019-05-24T00:00:00"/>
        <d v="2019-03-26T00:00:00"/>
        <d v="2019-01-22T00:00:00"/>
        <d v="2019-03-16T00:00:00"/>
        <d v="2019-06-05T00:00:00"/>
        <d v="2019-07-23T00:00:00"/>
        <d v="2019-04-13T00:00:00"/>
        <d v="2019-03-06T00:00:00"/>
        <d v="2019-03-21T00:00:00"/>
        <d v="2019-04-18T00:00:00"/>
        <d v="2019-02-28T00:00:00"/>
      </sharedItems>
    </cacheField>
    <cacheField name="MesNum" numFmtId="0">
      <sharedItems containsSemiMixedTypes="0" containsString="0" containsNumber="1" containsInteger="1" minValue="1" maxValue="12" count="12">
        <n v="10"/>
        <n v="12"/>
        <n v="6"/>
        <n v="8"/>
        <n v="9"/>
        <n v="11"/>
        <n v="7"/>
        <n v="1"/>
        <n v="2"/>
        <n v="3"/>
        <n v="4"/>
        <n v="5"/>
      </sharedItems>
    </cacheField>
    <cacheField name="Mes" numFmtId="0">
      <sharedItems count="12">
        <s v="octubre"/>
        <s v="diciembre"/>
        <s v="junio"/>
        <s v="agosto"/>
        <s v="septiembre"/>
        <s v="noviembre"/>
        <s v="julio"/>
        <s v="enero"/>
        <s v="febrero"/>
        <s v="marzo"/>
        <s v="abril"/>
        <s v="mayo"/>
      </sharedItems>
    </cacheField>
    <cacheField name="Año" numFmtId="0">
      <sharedItems containsSemiMixedTypes="0" containsString="0" containsNumber="1" containsInteger="1" minValue="2018" maxValue="2019" count="2">
        <n v="2018"/>
        <n v="2019"/>
      </sharedItems>
    </cacheField>
    <cacheField name="Area" numFmtId="0">
      <sharedItems count="41">
        <s v="CAJA"/>
        <s v="SERVICIOS PERSONALES"/>
        <s v="ADMINISTRACION DE SUCURSALES"/>
        <s v="HIPOTECAS"/>
        <s v="GESTION HIPOTECARIA"/>
        <s v="BANCA DE CONSUMO"/>
        <s v="CANALES DE DISTRIBUCION"/>
        <s v="CENTRO DE TARJETAS"/>
        <s v="CANALES ALTERNOS"/>
        <s v="TELEMERCADEO"/>
        <s v="ATM"/>
        <s v="ATENCION A CLIENTES"/>
        <s v="DESARROLLO DE PRODUCTOS"/>
        <s v="VENTAS CONSUMO"/>
        <s v="FUERZAS DE VENTAS PANAMA"/>
        <s v="FUERZA DE VENTAS AUTOS"/>
        <s v="CAMPAðA"/>
        <s v="BANCA COMERCIAL INTERIOR"/>
        <s v="IMAGEN CORPORATIVA"/>
        <s v="NEGOCIOS"/>
        <s v="BANCA CORPORATIVA"/>
        <s v="INTERINOS"/>
        <s v="CUENTAS CORPORATIVAS"/>
        <s v="ZONA LIBRE"/>
        <s v="CANALES EXTERNOS HIP"/>
        <s v="AUTOS"/>
        <s v="BANCA EN LINEA"/>
        <s v="FUERZA DE VENTAS INTERIOR"/>
        <s v="SEGMENTO DE NEGOCIOS"/>
        <s v="BANCA PRIVADA"/>
        <s v="BANCA COMERCIAL"/>
        <s v="BANCA COMERCIAL CENTRO"/>
        <s v="BANCA COMERCIAL PERIFERIA"/>
        <s v="MERCADEO"/>
        <s v="SERVICIOS AL CLIENTE"/>
        <s v="EMISOR DE TARJETAS"/>
        <s v="GESTION Y CONTROL CANALES ALTERNOS"/>
        <s v="MERCADEO Y PUBLICIDAD"/>
        <s v="PERSONALES"/>
        <s v="AFILIACIONES DE COMERCIOS"/>
        <s v="OPERACIONES DE CENTRO DE TARJETAS"/>
      </sharedItems>
    </cacheField>
    <cacheField name="Asiento" numFmtId="0">
      <sharedItems count="69">
        <s v="PAGO NOMINA QUINCENA 1 OCTUBRE 2018"/>
        <s v="CIERRE DE ANIO FISCAL"/>
        <s v="PAGO NOMINA QUINCENA 2 JUNIO 2018"/>
        <s v="PAGO NOMINA QUINCENA 2 AGOSTO 2018"/>
        <s v="PAGO NOMINA QUINCENA 2 SEPTIEMBRE 2018"/>
        <s v="PAGO NOMINA QUINCENA 2 OCTUBRE 2018"/>
        <s v="PAGO NOMINA QUINCENA 2 NOVIEMBRE 2018"/>
        <s v="PAGO NOMINA QUINCENA 1 JUNIO 2018"/>
        <s v="PAGO NOMINA QUINCENA 2 DICIEMBRE 2018"/>
        <s v="PAGO NOMINA QUINCENA 1 JULIO 2018"/>
        <s v="PAGO NOMINA QUINCENA 1 AGOSTO 2018"/>
        <s v="PAGO NOMINA QUINCENA 2 JULIO 2018"/>
        <s v="PAGO NOMINA QUINCENA 1 SEPTIEMBRE 2018"/>
        <s v="PAGO NOMINA QUINCENA 1 NOVIEMBRE 2018"/>
        <s v="PAGO NOMINA QUINCENA 1 DICIEMBRE 2018"/>
        <s v="PLANILLAS DE LIQUIDACIONES JUL 2018"/>
        <s v="PLANILLAS DE LIQUIDACIONES JUN 2018"/>
        <s v="PLANILLAS DE LIQUIDACIONES AGO 2018"/>
        <s v="PLANILLAS DE LIQUIDACIONES NOV 2018"/>
        <s v="PLANILLAS DE LIQUIDACIONES DIC 2018"/>
        <s v="OTROS EGRESOS 18"/>
        <s v="VIATICOS"/>
        <s v="CORREGIMOS ENTRADA DEL 20 DE AGOSTO POR ERROR EN CAUSA. SE DEBIO"/>
        <s v="O/ING. EFECTIVO 18"/>
        <s v="CORRIGE ENTRADA DE GASTOS DE DECORACION DE FIESTAS PATRIAS 2018-"/>
        <s v="VIATICOS 2"/>
        <s v="NC VIATICOS"/>
        <s v="SE CORRIGE ENTRADA DEL DIA 1 DE AGOSTO, SE UTILIZO LA CAUSA INCO"/>
        <s v="CORRECCION DE ENTRADA DE PARTIDA DE FIESTAS PATRIAS"/>
        <s v="EL 21 DE AGOSTO SE SACO EL PRESUPUESTO DE FISTAS PATRIAS POR CAU"/>
        <s v="CORRIGE DIFERENCIA EN RECHAZO MODULO DE CONTABILIDAD"/>
        <s v="INGRESO DE PAGO DE VIATICO DEL 27 DE AGOSTO DE 2018"/>
        <s v="NC ALIMENTACION DE EMPLEADOS NVA"/>
        <s v="ALIMENTACION DE EMPLEADOS CTA NUEVA"/>
        <s v="OTROS EGRESOS 17"/>
        <s v="ALIMENTACION DE EMPLEADOS"/>
        <s v="CORRECCION REG.20/07/2018 CENA"/>
        <s v="NC  RECONOCIMIENTOS"/>
        <s v="RECONOCIMIENTO"/>
        <s v="NC GASTO NO DEDUCIBLES"/>
        <s v="GASTOS NO DEDUCIBLES"/>
        <s v="PAGO NOMINA QUINCENA 2 ENERO 2019"/>
        <s v="PAGO NOMINA QUINCENA 1 FEBRERO 2019"/>
        <s v="PAGO NOMINA QUINCENA 2 FEBRERO 2019"/>
        <s v="PAGO NOMINA QUINCENA 2 JULIO 2019"/>
        <s v="PAGO NOMINA QUINCENA 1 MARZO 2019"/>
        <s v="PAGO NOMINA QUINCENA 2 ABRIL 2019"/>
        <s v="PAGO NOMINA QUINCENA 1 MAYO 2019"/>
        <s v="PAGO NOMINA QUINCENA 2 MARZO 2019"/>
        <s v="PAGO NOMINA QUINCENA 1 ENERO 2019"/>
        <s v="PAGO NOMINA QUINCENA 1 ABRIL 2019"/>
        <s v="PAGO NOMINA QUINCENA 2 MAYO 2019"/>
        <s v="PAGO NOMINA QUINCENA 1 JUNIO 2019"/>
        <s v="PAGO NOMINA QUINCENA 2 JUNIO 2019"/>
        <s v="PAGO NOMINA QUINCENA 1 JULIO 2019"/>
        <s v="PLANILLAS DE LIQUIDACIONES FEB 2019"/>
        <s v="PLANILLAS DE LIQUIDACIONES ABR 2019"/>
        <s v="PLANILLAS DE LIQUIDACIONES MAY 2019"/>
        <s v="PLANILLAS DE LIQUIDACIONES JUL 2019"/>
        <s v="PLANILLAS DE LIQUIDACIONES MAR 2019"/>
        <s v="CORRRECCION DEL 21/03/2019 POR CAUSA DE REGISTRO DE VIATICO MAL"/>
        <s v="CORRIGE  RECHAZO 05-JUNIO-2019"/>
        <s v="CORRECCION DE RECHAZO REG. 08/06/2019"/>
        <s v="CORRIGE RECHAZO 05/JUNIO/2019"/>
        <s v="ALIMENTACION DE EMPLEADOS [EMPL]"/>
        <s v="PROVISION DEL MES ENERO 2019"/>
        <s v="REVERSI╦N - FEBRERO 2019"/>
        <s v="REVERSION - ABRIL 2019"/>
        <s v="REVERSION MAYO 2019"/>
      </sharedItems>
    </cacheField>
    <cacheField name="Comprobante" numFmtId="0">
      <sharedItems count="457">
        <s v="TRANSACCIONES DEL DIA 10/10/2018 RECURSOS HUMANOS"/>
        <s v="CIERRE_DE_CTAS_NOMINALES"/>
        <s v="TRANSACCIONES DEL DIA 06/25/2018 RECURSOS HUMANOS"/>
        <s v="TRANSACCIONES DEL DIA 08/25/2018 RECURSOS HUMANOS"/>
        <s v="TRANSACCIONES DEL DIA 09/25/2018 RECURSOS HUMANOS"/>
        <s v="TRANSACCIONES DEL DIA 10/25/2018 RECURSOS HUMANOS"/>
        <s v="TRANSACCIONES DEL DIA 11/24/2018 RECURSOS HUMANOS"/>
        <s v="TRANSACCIONES DEL DIA 06/09/2018 RECURSOS HUMANOS"/>
        <s v="TRANSACCIONES DEL DIA 12/19/2018 RECURSOS HUMANOS"/>
        <s v="TRANSACCIONES DEL DIA 07/10/2018 RECURSOS HUMANOS"/>
        <s v="TRANSACCIONES DEL DIA 08/10/2018 RECURSOS HUMANOS"/>
        <s v="TRANSACCIONES DEL DIA 07/25/2018 RECURSOS HUMANOS"/>
        <s v="TRANSACCIONES DEL DIA 09/10/2018 RECURSOS HUMANOS"/>
        <s v="TRANSACCIONES DEL DIA 11/09/2018 RECURSOS HUMANOS"/>
        <s v="TRANSACCIONES DEL DIA 12/10/2018 RECURSOS HUMANOS"/>
        <s v="TRANSACCIONES DEL DIA 07/19/2018 RECURSOS HUMANOS"/>
        <s v="TRANSACCIONES DEL DIA 06/05/2018 RECURSOS HUMANOS"/>
        <s v="TRANSACCIONES DEL DIA 06/27/2018 RECURSOS HUMANOS"/>
        <s v="TRANSACCIONES DEL DIA 08/15/2018 RECURSOS HUMANOS"/>
        <s v="TRANSACCIONES DEL DIA 08/07/2018 RECURSOS HUMANOS"/>
        <s v="TRANSACCIONES DEL DIA 11/29/2018 RECURSOS HUMANOS"/>
        <s v="TRANSACCIONES DEL DIA 07/26/2018 RECURSOS HUMANOS"/>
        <s v="TRANSACCIONES DEL DIA 12/14/2018 RECURSOS HUMANOS"/>
        <s v="TRANSACCIONES DEL DIA 08/03/2018 RECURSOS HUMANOS"/>
        <s v="OTROS EGRESOS 1.P.O (OR:1/DES:1 TRN:86 PERF:300086 CAU: 18"/>
        <s v="OTROS EGRESOS 1.P.O (OR:2/DES:2 TRN:86 PERF:300086 CAU: 18"/>
        <s v="OTROS EGRESOS 1.P.O (OR:3/DES:3 TRN:86 PERF:300086 CAU: 18"/>
        <s v="OTROS EGRESOS 1.P.O (OR:4/DES:4 TRN:86 PERF:300086 CAU: 18"/>
        <s v="OTROS EGRESOS 1.P.O (OR:5/DES:5 TRN:86 PERF:300086 CAU: 18"/>
        <s v="OTROS EGRESOS 1.P.O (OR:6/DES:6 TRN:86 PERF:300086 CAU: 18"/>
        <s v="OTROS EGRESOS 1.P.O (OR:7/DES:7 TRN:86 PERF:300086 CAU: 18"/>
        <s v="OTROS EGRESOS 1.P.O (OR:8/DES:8 TRN:86 PERF:300086 CAU: 18"/>
        <s v="TRANSACCIONES DEL DIA 07/28/2018SPYRAL - GESTION ADMINISTRATIVA"/>
        <s v="OTROS EGRESOS 1.P.O (OR:9/DES:9 TRN:86 PERF:300086 CAU: 18"/>
        <s v="TRANSACCIONES DEL DIA 09/27/2018SPYRAL - GESTION ADMINISTRATIVA"/>
        <s v="OTROS EGRESOS 1.P.O (OR:10/DES:10 TRN:86 PERF:300086 CAU: 18"/>
        <s v="TRANSACCIONES DEL DIA 06/01/2018SPYRAL - GESTION ADMINISTRATIVA"/>
        <s v="TRANSACCIONES DEL DIA 07/12/2018SPYRAL - GESTION ADMINISTRATIVA"/>
        <s v="TRANSACCIONES DEL DIA 11/12/2018SPYRAL - GESTION ADMINISTRATIVA"/>
        <s v="TRANSACCIONES DEL DIA 12/18/2018SPYRAL - GESTION ADMINISTRATIVA"/>
        <s v="OTROS EGRESOS 1.P.O (OR:13/DES:13 TRN:86 PERF:300086 CAU: 18"/>
        <s v="OTROS EGRESOS 1.P.O (OR:14/DES:14 TRN:86 PERF:300086 CAU: 18"/>
        <s v="OTROS EGRESOS 1.P.O (OR:15/DES:15 TRN:86 PERF:300086 CAU: 18"/>
        <s v="TRANSACCIONES DEL DIA 08/13/2018SPYRAL - GESTION ADMINISTRATIVA"/>
        <s v="TRANSACCIONES DEL DIA 10/04/2018SPYRAL - GESTION ADMINISTRATIVA"/>
        <s v="TRANSACCIONES DEL DIA 11/29/2018SPYRAL - GESTION ADMINISTRATIVA"/>
        <s v="OTROS EGRESOS 1.P.O (OR:16/DES:16 TRN:86 PERF:300086 CAU: 18"/>
        <s v="OTROS EGRESOS 1.P.O (OR:17/DES:17 TRN:86 PERF:300086 CAU: 18"/>
        <s v="OTROS EGRESOS 1.P.O (OR:18/DES:18 TRN:86 PERF:300086 CAU: 18"/>
        <s v="OTROS EGRESOS 1.P.O (OR:19/DES:19 TRN:86 PERF:300086 CAU: 18"/>
        <s v="OTROS EGRESOS 1.P.O (OR:20/DES:20 TRN:86 PERF:300086 CAU: 18"/>
        <s v="REGISTRO DE ENTRADA DE CAJA"/>
        <s v="OTROS EGRESOS 1.P.O (OR:21/DES:21 TRN:86 PERF:300086 CAU: 18"/>
        <s v="OTROS EGRESOS 1.P.O (OR:22/DES:22 TRN:86 PERF:300086 CAU: 18"/>
        <s v="OTROS EGRESOS 1.P.O (OR:23/DES:23 TRN:86 PERF:300086 CAU: 18"/>
        <s v="OTROS EGRESOS 1.P.O (OR:26/DES:26 TRN:86 PERF:300086 CAU: 18"/>
        <s v="O/ING. EFECTIVO 1.P.O (OR:26/DES:26 TRN:32 PERF:300032E CAU: 18"/>
        <s v="TRANSACCIONES DEL DIA 08/08/2018SPYRAL - GESTION ADMINISTRATIVA"/>
        <s v="OTROS EGRESOS 1.P.O (OR:27/DES:27 TRN:86 PERF:300086 CAU: 18"/>
        <s v="REGISTRO DE ENTRADA DE ADMINISTRACION"/>
        <s v="OTROS EGRESOS 1.P.O (OR:28/DES:28 TRN:86 PERF:300086 CAU: 18"/>
        <s v="OTROS EGRESOS 1.P.O (OR:29/DES:29 TRN:86 PERF:300086 CAU: 18"/>
        <s v="TRANSACCIONES DEL DIA 08/07/2018SPYRAL - GESTION ADMINISTRATIVA"/>
        <s v="TRANSACCIONES DEL DIA 08/09/2018SPYRAL - GESTION ADMINISTRATIVA"/>
        <s v="TRANSACCIONES DEL DIA 10/03/2018SPYRAL - GESTION ADMINISTRATIVA"/>
        <s v="TRANSACCIONES DEL DIA 10/23/2018SPYRAL - GESTION ADMINISTRATIVA"/>
        <s v="OTROS EGRESOS 1.P.O (OR:32/DES:32 TRN:86 PERF:300086 CAU: 18"/>
        <s v="OTROS EGRESOS 1.P.O (OR:33/DES:33 TRN:86 PERF:300086 CAU: 18"/>
        <s v="TRANSACCIONES DEL DIA 06/08/2018SPYRAL - GESTION ADMINISTRATIVA"/>
        <s v="TRANSACCIONES DEL DIA 06/13/2018SPYRAL - GESTION ADMINISTRATIVA"/>
        <s v="TRANSACCIONES DEL DIA 07/26/2018SPYRAL - GESTION ADMINISTRATIVA"/>
        <s v="TRANSACCIONES DEL DIA 08/17/2018SPYRAL - GESTION ADMINISTRATIVA"/>
        <s v="TRANSACCIONES DEL DIA 09/24/2018SPYRAL - GESTION ADMINISTRATIVA"/>
        <s v="TRANSACCIONES DEL DIA 10/15/2018SPYRAL - GESTION ADMINISTRATIVA"/>
        <s v="TRANSACCIONES DEL DIA 11/22/2018SPYRAL - GESTION ADMINISTRATIVA"/>
        <s v="TRANSACCIONES DEL DIA 06/29/2018SPYRAL - GESTION ADMINISTRATIVA"/>
        <s v="TRANSACCIONES DEL DIA 08/16/2018SPYRAL - GESTION ADMINISTRATIVA"/>
        <s v="TRANSACCIONES DEL DIA 09/11/2018SPYRAL - GESTION ADMINISTRATIVA"/>
        <s v="TRANSACCIONES DEL DIA 09/13/2018SPYRAL - GESTION ADMINISTRATIVA"/>
        <s v="TRANSACCIONES DEL DIA 10/01/2018SPYRAL - GESTION ADMINISTRATIVA"/>
        <s v="TRANSACCIONES DEL DIA 10/12/2018SPYRAL - GESTION ADMINISTRATIVA"/>
        <s v="TRANSACCIONES DEL DIA 11/01/2018SPYRAL - GESTION ADMINISTRATIVA"/>
        <s v="TRANSACCIONES DEL DIA 11/13/2018SPYRAL - GESTION ADMINISTRATIVA"/>
        <s v="TRANSACCIONES DEL DIA 09/22/2018SPYRAL - GESTION ADMINISTRATIVA"/>
        <s v="TRANSACCIONES DEL DIA 12/01/2018SPYRAL - GESTION ADMINISTRATIVA"/>
        <s v="TRANSACCIONES DEL DIA 12/13/2018SPYRAL - GESTION ADMINISTRATIVA"/>
        <s v="OTROS EGRESOS 1.P.O (OR:34/DES:34 TRN:86 PERF:300086 CAU: 18"/>
        <s v="OTROS EGRESOS 1.P.O (OR:35/DES:35 TRN:86 PERF:300086 CAU: 18"/>
        <s v="OTROS EGRESOS 1.P.O (OR:37/DES:37 TRN:86 PERF:300086 CAU: 18"/>
        <s v="TRANSACCIONES DEL DIA 07/20/2018SPYRAL - GESTION ADMINISTRATIVA"/>
        <s v="TRANSACCIONES DEL DIA 09/01/2018SPYRAL - GESTION ADMINISTRATIVA"/>
        <s v="TRANSACCIONES DEL DIA 07/25/2018SPYRAL - GESTION ADMINISTRATIVA"/>
        <s v="OTROS EGRESOS 1.P.O (OR:38/DES:38 TRN:86 PERF:300086 CAU: 18"/>
        <s v="TRANSACCIONES DEL DIA 06/05/2018SPYRAL - GESTION ADMINISTRATIVA"/>
        <s v="TRANSACCIONES DEL DIA 07/06/2018SPYRAL - GESTION ADMINISTRATIVA"/>
        <s v="TRANSACCIONES DEL DIA 09/07/2018SPYRAL - GESTION ADMINISTRATIVA"/>
        <s v="TRANSACCIONES DEL DIA 10/08/2018SPYRAL - GESTION ADMINISTRATIVA"/>
        <s v="TRANSACCIONES DEL DIA 12/06/2018SPYRAL - GESTION ADMINISTRATIVA"/>
        <s v="OTROS EGRESOS 1.P.O (OR:39/DES:39 TRN:86 PERF:300086 CAU: 18"/>
        <s v="OTROS EGRESOS 1.P.O (OR:40/DES:40 TRN:86 PERF:300086 CAU: 18"/>
        <s v="TRANSACCIONES DEL DIA 10/26/2018SPYRAL - GESTION ADMINISTRATIVA"/>
        <s v="OTROS EGRESOS 1.P.O (OR:41/DES:41 TRN:86 PERF:300086 CAU: 18"/>
        <s v="TRANSACCIONES DEL DIA 07/30/2018SPYRAL - GESTION ADMINISTRATIVA"/>
        <s v="OTROS EGRESOS 1.P.O (OR:43/DES:43 TRN:86 PERF:300086 CAU: 18"/>
        <s v="OTROS EGRESOS 1.P.O (OR:44/DES:44 TRN:86 PERF:300086 CAU: 18"/>
        <s v="OTROS EGRESOS 1.P.O (OR:46/DES:46 TRN:86 PERF:300086 CAU: 18"/>
        <s v="TRANSACCIONES DEL DIA 09/21/2018SPYRAL - GESTION ADMINISTRATIVA"/>
        <s v="TRANSACCIONES DEL DIA 10/05/2018SPYRAL - GESTION ADMINISTRATIVA"/>
        <s v="OTROS EGRESOS 1.P.O (OR:47/DES:47 TRN:86 PERF:300086 CAU: 18"/>
        <s v="TRANSACCIONES DEL DIA 10/22/2018SPYRAL - GESTION ADMINISTRATIVA"/>
        <s v="TRANSACCIONES DEL DIA 11/19/2018SPYRAL - GESTION ADMINISTRATIVA"/>
        <s v="TRANSACCIONES DEL DIA 11/20/2018SPYRAL - GESTION ADMINISTRATIVA"/>
        <s v="TRANSACCIONES DEL DIA 12/10/2018SPYRAL - GESTION ADMINISTRATIVA"/>
        <s v="TRANSACCIONES DEL DIA 12/12/2018SPYRAL - GESTION ADMINISTRATIVA"/>
        <s v="OTROS EGRESOS 1.P.O (OR:48/DES:48 TRN:86 PERF:300086 CAU: 18"/>
        <s v="TRANSACCIONES DEL DIA 08/02/2018SPYRAL - GESTION ADMINISTRATIVA"/>
        <s v="TRANSACCIONES DEL DIA 08/28/2018SPYRAL - GESTION ADMINISTRATIVA"/>
        <s v="TRANSACCIONES DEL DIA 09/04/2018SPYRAL - GESTION ADMINISTRATIVA"/>
        <s v="TRANSACCIONES DEL DIA 10/11/2018SPYRAL - GESTION ADMINISTRATIVA"/>
        <s v="TRANSACCIONES DEL DIA 10/24/2018SPYRAL - GESTION ADMINISTRATIVA"/>
        <s v="TRANSACCIONES DEL DIA 11/09/2018SPYRAL - GESTION ADMINISTRATIVA"/>
        <s v="OTROS EGRESOS 1.P.O (OR:51/DES:51 TRN:86 PERF:300086 CAU: 18"/>
        <s v="OTROS EGRESOS 1.P.O (OR:53/DES:53 TRN:86 PERF:300086 CAU: 18"/>
        <s v="TRANSACCIONES DEL DIA 08/10/2018SPYRAL - GESTION ADMINISTRATIVA"/>
        <s v="TRANSACCIONES DEL DIA 11/08/2018SPYRAL - GESTION ADMINISTRATIVA"/>
        <s v="TRANSACCIONES DEL DIA 12/04/2018SPYRAL - GESTION ADMINISTRATIVA"/>
        <s v="TRANSACCIONES DEL DIA 08/21/2018SPYRAL - GESTION ADMINISTRATIVA"/>
        <s v="OTROS EGRESOS 1.P.O (OR:69/DES:69 TRN:86 PERF:300086 CAU: 18"/>
        <s v="OTROS EGRESOS 1.P.O (OR:70/DES:70 TRN:86 PERF:300086 CAU: 18"/>
        <s v="OTROS EGRESOS 1.P.O (OR:71/DES:71 TRN:86 PERF:300086 CAU: 18"/>
        <s v="OTROS EGRESOS 1.P.O (OR:72/DES:72 TRN:86 PERF:300086 CAU: 18"/>
        <s v="OTROS EGRESOS 1.P.O (OR:73/DES:73 TRN:86 PERF:300086 CAU: 18"/>
        <s v="TRANSACCIONES DEL DIA 07/24/2018SPYRAL - GESTION ADMINISTRATIVA"/>
        <s v="OTROS EGRESOS 1.P.O (OR:74/DES:74 TRN:86 PERF:300086 CAU: 18"/>
        <s v="OTROS EGRESOS 1.P.O (OR:76/DES:76 TRN:86 PERF:300086 CAU: 18"/>
        <s v="OTROS EGRESOS 1.P.O (OR:77/DES:77 TRN:86 PERF:300086 CAU: 18"/>
        <s v="OTROS EGRESOS 1.P.O (OR:78/DES:78 TRN:86 PERF:300086 CAU: 18"/>
        <s v="OTROS EGRESOS 1.P.O (OR:79/DES:79 TRN:86 PERF:300086 CAU: 18"/>
        <s v="OTROS EGRESOS 1.P.O (OR:89/DES:89 TRN:86 PERF:300086 CAU: 18"/>
        <s v="TRANSACCIONES DEL DIA 06/07/2018SPYRAL - GESTION ADMINISTRATIVA"/>
        <s v="TRANSACCIONES DEL DIA 06/25/2018SPYRAL - GESTION ADMINISTRATIVA"/>
        <s v="TRANSACCIONES DEL DIA 07/17/2018SPYRAL - GESTION ADMINISTRATIVA"/>
        <s v="TRANSACCIONES DEL DIA 08/23/2018SPYRAL - GESTION ADMINISTRATIVA"/>
        <s v="TRANSACCIONES DEL DIA 09/18/2018SPYRAL - GESTION ADMINISTRATIVA"/>
        <s v="TRANSACCIONES DEL DIA 10/17/2018SPYRAL - GESTION ADMINISTRATIVA"/>
        <s v="TRANSACCIONES DEL DIA 12/07/2018SPYRAL - GESTION ADMINISTRATIVA"/>
        <s v="TRANSACCIONES DEL DIA 09/06/2018SPYRAL - GESTION ADMINISTRATIVA"/>
        <s v="TRANSACCIONES DEL DIA 06/16/2018SPYRAL - GESTION ADMINISTRATIVA"/>
        <s v="TRANSACCIONES DEL DIA 07/13/2018SPYRAL - GESTION ADMINISTRATIVA"/>
        <s v="TRANSACCIONES DEL DIA 08/14/2018SPYRAL - GESTION ADMINISTRATIVA"/>
        <s v="TRANSACCIONES DEL DIA 06/27/2018SPYRAL - GESTION ADMINISTRATIVA"/>
        <s v="TRANSACCIONES DEL DIA 08/01/2018SPYRAL - GESTION ADMINISTRATIVA"/>
        <s v="TRANSACCIONES DEL DIA 08/11/2018SPYRAL - GESTION ADMINISTRATIVA"/>
        <s v="TRANSACCIONES DEL DIA 08/24/2018SPYRAL - GESTION ADMINISTRATIVA"/>
        <s v="TRANSACCIONES DEL DIA 09/14/2018SPYRAL - GESTION ADMINISTRATIVA"/>
        <s v="TRANSACCIONES DEL DIA 10/19/2018SPYRAL - GESTION ADMINISTRATIVA"/>
        <s v="TRANSACCIONES DEL DIA 11/16/2018SPYRAL - GESTION ADMINISTRATIVA"/>
        <s v="TRANSACCIONES DEL DIA 11/23/2018SPYRAL - GESTION ADMINISTRATIVA"/>
        <s v="TRANSACCIONES DEL DIA 06/15/2018SPYRAL - GESTION ADMINISTRATIVA"/>
        <s v="TRANSACCIONES DEL DIA 09/17/2018SPYRAL - GESTION ADMINISTRATIVA"/>
        <s v="TRANSACCIONES DEL DIA 09/26/2018SPYRAL - GESTION ADMINISTRATIVA"/>
        <s v="TRANSACCIONES DEL DIA 06/11/2018SPYRAL - GESTION ADMINISTRATIVA"/>
        <s v="TRANSACCIONES DEL DIA 06/20/2018SPYRAL - GESTION ADMINISTRATIVA"/>
        <s v="TRANSACCIONES DEL DIA 08/31/2018SPYRAL - GESTION ADMINISTRATIVA"/>
        <s v="TRANSACCIONES DEL DIA 12/28/2018SPYRAL - GESTION ADMINISTRATIVA"/>
        <s v="TRANSACCIONES DEL DIA 07/27/2018SPYRAL - GESTION ADMINISTRATIVA"/>
        <s v="TRANSACCIONES DEL DIA 12/11/2018SPYRAL - GESTION ADMINISTRATIVA"/>
        <s v="TRANSACCIONES DEL DIA 12/17/2018SPYRAL - GESTION ADMINISTRATIVA"/>
        <s v="TRANSACCIONES DEL DIA 06/02/2018SPYRAL - GESTION ADMINISTRATIVA"/>
        <s v="TRANSACCIONES DEL DIA 06/19/2018SPYRAL - GESTION ADMINISTRATIVA"/>
        <s v="TRANSACCIONES DEL DIA 06/22/2018SPYRAL - GESTION ADMINISTRATIVA"/>
        <s v="TRANSACCIONES DEL DIA 06/26/2018SPYRAL - GESTION ADMINISTRATIVA"/>
        <s v="TRANSACCIONES DEL DIA 07/03/2018SPYRAL - GESTION ADMINISTRATIVA"/>
        <s v="TRANSACCIONES DEL DIA 08/18/2018SPYRAL - GESTION ADMINISTRATIVA"/>
        <s v="TRANSACCIONES DEL DIA 08/22/2018SPYRAL - GESTION ADMINISTRATIVA"/>
        <s v="TRANSACCIONES DEL DIA 09/05/2018SPYRAL - GESTION ADMINISTRATIVA"/>
        <s v="TRANSACCIONES DEL DIA 09/20/2018SPYRAL - GESTION ADMINISTRATIVA"/>
        <s v="TRANSACCIONES DEL DIA 10/02/2018SPYRAL - GESTION ADMINISTRATIVA"/>
        <s v="TRANSACCIONES DEL DIA 10/13/2018SPYRAL - GESTION ADMINISTRATIVA"/>
        <s v="TRANSACCIONES DEL DIA 10/16/2018SPYRAL - GESTION ADMINISTRATIVA"/>
        <s v="TRANSACCIONES DEL DIA 10/18/2018SPYRAL - GESTION ADMINISTRATIVA"/>
        <s v="TRANSACCIONES DEL DIA 10/27/2018SPYRAL - GESTION ADMINISTRATIVA"/>
        <s v="TRANSACCIONES DEL DIA 11/02/2018SPYRAL - GESTION ADMINISTRATIVA"/>
        <s v="TRANSACCIONES DEL DIA 11/07/2018SPYRAL - GESTION ADMINISTRATIVA"/>
        <s v="TRANSACCIONES DEL DIA 11/15/2018SPYRAL - GESTION ADMINISTRATIVA"/>
        <s v="TRANSACCIONES DEL DIA 11/21/2018SPYRAL - GESTION ADMINISTRATIVA"/>
        <s v="TRANSACCIONES DEL DIA 12/05/2018SPYRAL - GESTION ADMINISTRATIVA"/>
        <s v="TRANSACCIONES DEL DIA 12/19/2018SPYRAL - GESTION ADMINISTRATIVA"/>
        <s v="TRANSACCIONES DEL DIA 12/26/2018SPYRAL - GESTION ADMINISTRATIVA"/>
        <s v="TRANSACCIONES DEL DIA 07/09/2018SPYRAL - GESTION ADMINISTRATIVA"/>
        <s v="TRANSACCIONES DEL DIA 07/04/2018SPYRAL - GESTION ADMINISTRATIVA"/>
        <s v="TRANSACCIONES DEL DIA 08/29/2018SPYRAL - GESTION ADMINISTRATIVA"/>
        <s v="TRANSACCIONES DEL DIA 09/08/2018SPYRAL - GESTION ADMINISTRATIVA"/>
        <s v="TRANSACCIONES DEL DIA 11/24/2018SPYRAL - GESTION ADMINISTRATIVA"/>
        <s v="TRANSACCIONES DEL DIA 12/24/2018SPYRAL - GESTION ADMINISTRATIVA"/>
        <s v="TRANSACCIONES DEL DIA 07/14/2018SPYRAL - GESTION ADMINISTRATIVA"/>
        <s v="TRANSACCIONES DEL DIA 08/30/2018SPYRAL - GESTION ADMINISTRATIVA"/>
        <s v="TRANSACCIONES DEL DIA 10/10/2018SPYRAL - GESTION ADMINISTRATIVA"/>
        <s v="TRANSACCIONES DEL DIA 12/27/2018SPYRAL - GESTION ADMINISTRATIVA"/>
        <s v="TRANSACCIONES DEL DIA 09/25/2018SPYRAL - GESTION ADMINISTRATIVA"/>
        <s v="TRANSACCIONES DEL DIA 07/23/2018SPYRAL - GESTION ADMINISTRATIVA"/>
        <s v="TRANSACCIONES DEL DIA 06/12/2018SPYRAL - GESTION ADMINISTRATIVA"/>
        <s v="TRANSACCIONES DEL DIA 06/14/2018SPYRAL - GESTION ADMINISTRATIVA"/>
        <s v="TRANSACCIONES DEL DIA 06/21/2018SPYRAL - GESTION ADMINISTRATIVA"/>
        <s v="TRANSACCIONES DEL DIA 06/28/2018SPYRAL - GESTION ADMINISTRATIVA"/>
        <s v="TRANSACCIONES DEL DIA 09/19/2018SPYRAL - GESTION ADMINISTRATIVA"/>
        <s v="TRANSACCIONES DEL DIA 11/30/2018SPYRAL - GESTION ADMINISTRATIVA"/>
        <s v="TRANSACCIONES DEL DIA 12/21/2018SPYRAL - GESTION ADMINISTRATIVA"/>
        <s v="TRANSACCIONES DEL DIA 12/22/2018SPYRAL - GESTION ADMINISTRATIVA"/>
        <s v="TRANSACCIONES DEL DIA 06/18/2018SPYRAL - GESTION ADMINISTRATIVA"/>
        <s v="TRANSACCIONES DEL DIA 09/28/2018SPYRAL - GESTION ADMINISTRATIVA"/>
        <s v="TRANSACCIONES DEL DIA 12/14/2018SPYRAL - GESTION ADMINISTRATIVA"/>
        <s v="TRANSACCIONES DEL DIA 10/09/2018SPYRAL - GESTION ADMINISTRATIVA"/>
        <s v="TRANSACCIONES DEL DIA 11/06/2018SPYRAL - GESTION ADMINISTRATIVA"/>
        <s v="TRANSACCIONES DEL DIA 11/27/2018SPYRAL - GESTION ADMINISTRATIVA"/>
        <s v="TRANSACCIONES DEL DIA 12/03/2018SPYRAL - GESTION ADMINISTRATIVA"/>
        <s v="TRANSACCIONES DEL DIA 07/19/2018SPYRAL - GESTION ADMINISTRATIVA"/>
        <s v="TRANSACCIONES DEL DIA 10/29/2018SPYRAL - GESTION ADMINISTRATIVA"/>
        <s v="TRANSACCIONES DEL DIA 07/05/2018SPYRAL - GESTION ADMINISTRATIVA"/>
        <s v="TRANSACCIONES DEL DIA 08/15/2018SPYRAL - GESTION ADMINISTRATIVA"/>
        <s v="TRANSACCIONES DEL DIA 08/20/2018SPYRAL - GESTION ADMINISTRATIVA"/>
        <s v="TRANSACCIONES DEL DIA 08/03/2018SPYRAL - GESTION ADMINISTRATIVA"/>
        <s v="TRANSACCIONES DEL DIA 09/03/2018SPYRAL - GESTION ADMINISTRATIVA"/>
        <s v="TRANSACCIONES DEL DIA 06/06/2018SPYRAL - GESTION ADMINISTRATIVA"/>
        <s v="TRANSACCIONES DEL DIA 07/02/2018SPYRAL - GESTION ADMINISTRATIVA"/>
        <s v="TRANSACCIONES DEL DIA 11/14/2018SPYRAL - GESTION ADMINISTRATIVA"/>
        <s v="TRANSACCIONES DEL DIA 07/21/2018SPYRAL - GESTION ADMINISTRATIVA"/>
        <s v="OTROS EGRESOS 1.P.O (OR:95/DES:95 TRN:86 PERF:300086 CAU: 18"/>
        <s v="OTROS EGRESOS 1.P.O (OR:97/DES:97 TRN:86 PERF:300086 CAU: 18"/>
        <s v="OTROS EGRESOS 1.P.O (OR:99/DES:99 TRN:86 PERF:300086 CAU: 18"/>
        <s v="OTROS EGRESOS 1.P.O (OR:101/DES:101 TRN:86 PERF:300086 CAU: 18"/>
        <s v="OTROS EGRESOS 1.P.O (OR:102/DES:102 TRN:86 PERF:300086 CAU: 18"/>
        <s v="OTROS EGRESOS 1.P.O (OR:103/DES:103 TRN:86 PERF:300086 CAU: 18"/>
        <s v="OTROS EGRESOS 1.P.O (OR:125/DES:125 TRN:86 PERF:300086 CAU: 18"/>
        <s v="OTROS EGRESOS 1.P.O (OR:131/DES:131 TRN:86 PERF:300086 CAU: 18"/>
        <s v="O/ING. EFECTIVO 1.P.O (OR:131/DES:131 TRN:32 PERF:300032E CAU: 1"/>
        <s v="PARA REGISTRAR CAJA"/>
        <s v="OTROS EGRESOS 1.P.O (OR:162/DES:162 TRN:86 PERF:300086 CAU: 18"/>
        <s v="OTROS EGRESOS 1.P.O (OR:164/DES:164 TRN:86 PERF:300086 CAU: 18"/>
        <s v="OTROS EGRESOS 1.P.O (OR:165/DES:165 TRN:86 PERF:300086 CAU: 18"/>
        <s v="OTROS EGRESOS 1.P.O (OR:196/DES:196 TRN:86 PERF:300086 CAU: 18"/>
        <s v="TRANSACCIONES DEL DIA 12/20/2018SPYRAL - GESTION ADMINISTRATIVA"/>
        <s v="TRANSACCIONES DEL DIA 07/18/2018SPYRAL - GESTION ADMINISTRATIVA"/>
        <s v="TRANSACCIONES DEL DIA 08/25/2018SPYRAL - GESTION ADMINISTRATIVA"/>
        <s v="TRANSACCIONES DEL DIA 08/06/2018SPYRAL - GESTION ADMINISTRATIVA"/>
        <s v="TRANSACCIONES DEL DIA 08/27/2018SPYRAL - GESTION ADMINISTRATIVA"/>
        <s v="TRANSACCIONES DEL DIA 11/26/2018SPYRAL - GESTION ADMINISTRATIVA"/>
        <s v="TRANSACCIONES DEL DIA 09/10/2018SPYRAL - GESTION ADMINISTRATIVA"/>
        <s v="TRANSACCIONES DEL DIA 09/12/2018SPYRAL - GESTION ADMINISTRATIVA"/>
        <s v="TRANSACCIONES DEL DIA 07/16/2018SPYRAL - GESTION ADMINISTRATIVA"/>
        <s v="TRANSACCIONES DEL DIA 07/31/2018SPYRAL - GESTION ADMINISTRATIVA"/>
        <s v="OTROS EGRESOS 1.P.O (OR:53/DES:53 TRN:86 PERF:300086 CAU: 17"/>
        <s v="TRANSACCIONES DEL DIA 06/04/2018SPYRAL - GESTION ADMINISTRATIVA"/>
        <s v="CORRECCION REG.20/07/2018 CENA"/>
        <s v="TRANSACCIONES DEL DIA 06/23/2018SPYRAL - GESTION ADMINISTRATIVA"/>
        <s v="TRANSACCIONES DEL DIA 07/10/2018SPYRAL - GESTION ADMINISTRATIVA"/>
        <s v="TRANSACCIONES DEL DIA 07/11/2018SPYRAL - GESTION ADMINISTRATIVA"/>
        <s v="TRANSACCIONES DEL DIA 01/25/2019 RECURSOS HUMANOS"/>
        <s v="TRANSACCIONES DEL DIA 02/09/2019 RECURSOS HUMANOS"/>
        <s v="TRANSACCIONES DEL DIA 02/25/2019 RECURSOS HUMANOS"/>
        <s v="TRANSACCIONES DEL DIA 07/25/2019 RECURSOS HUMANOS"/>
        <s v="TRANSACCIONES DEL DIA 03/09/2019 RECURSOS HUMANOS"/>
        <s v="TRANSACCIONES DEL DIA 04/25/2019 RECURSOS HUMANOS"/>
        <s v="TRANSACCIONES DEL DIA 05/10/2019 RECURSOS HUMANOS"/>
        <s v="TRANSACCIONES DEL DIA 03/25/2019 RECURSOS HUMANOS"/>
        <s v="TRANSACCIONES DEL DIA 01/10/2019 RECURSOS HUMANOS"/>
        <s v="TRANSACCIONES DEL DIA 04/10/2019 RECURSOS HUMANOS"/>
        <s v="TRANSACCIONES DEL DIA 05/25/2019 RECURSOS HUMANOS"/>
        <s v="TRANSACCIONES DEL DIA 06/10/2019 RECURSOS HUMANOS"/>
        <s v="TRANSACCIONES DEL DIA 06/25/2019 RECURSOS HUMANOS"/>
        <s v="TRANSACCIONES DEL DIA 07/10/2019 RECURSOS HUMANOS"/>
        <s v="TRANSACCIONES DEL DIA 02/27/2019 RECURSOS HUMANOS"/>
        <s v="TRANSACCIONES DEL DIA 04/16/2019 RECURSOS HUMANOS"/>
        <s v="TRANSACCIONES DEL DIA 05/07/2019 RECURSOS HUMANOS"/>
        <s v="TRANSACCIONES DEL DIA 07/19/2019 RECURSOS HUMANOS"/>
        <s v="TRANSACCIONES DEL DIA 04/29/2019 RECURSOS HUMANOS"/>
        <s v="TRANSACCIONES DEL DIA 07/29/2019 RECURSOS HUMANOS"/>
        <s v="TRANSACCIONES DEL DIA 07/30/2019 RECURSOS HUMANOS"/>
        <s v="TRANSACCIONES DEL DIA 02/04/2019 RECURSOS HUMANOS"/>
        <s v="TRANSACCIONES DEL DIA 05/17/2019 RECURSOS HUMANOS"/>
        <s v="TRANSACCIONES DEL DIA 03/12/2019 RECURSOS HUMANOS"/>
        <s v="TRANSACCIONES DEL DIA 07/26/2019SPYRAL - GESTION ADMINISTRATIVA"/>
        <s v="TRANSACCIONES DEL DIA 07/25/2019SPYRAL - GESTION ADMINISTRATIVA"/>
        <s v="TRANSACCIONES DEL DIA 03/29/2019SPYRAL - GESTION ADMINISTRATIVA"/>
        <s v="TRANSACCIONES DEL DIA 01/18/2019SPYRAL - GESTION ADMINISTRATIVA"/>
        <s v="TRANSACCIONES DEL DIA 02/18/2019SPYRAL - GESTION ADMINISTRATIVA"/>
        <s v="TRANSACCIONES DEL DIA 03/20/2019SPYRAL - GESTION ADMINISTRATIVA"/>
        <s v="TRANSACCIONES DEL DIA 06/27/2019SPYRAL - GESTION ADMINISTRATIVA"/>
        <s v="TRANSACCIONES DEL DIA 07/15/2019SPYRAL - GESTION ADMINISTRATIVA"/>
        <s v="TRANSACCIONES DEL DIA 02/05/2019SPYRAL - GESTION ADMINISTRATIVA"/>
        <s v="TRANSACCIONES DEL DIA 04/15/2019SPYRAL - GESTION ADMINISTRATIVA"/>
        <s v="TRANSACCIONES DEL DIA 02/01/2019SPYRAL - GESTION ADMINISTRATIVA"/>
        <s v="TRANSACCIONES DEL DIA 01/24/2019SPYRAL - GESTION ADMINISTRATIVA"/>
        <s v="TRANSACCIONES DEL DIA 03/27/2019SPYRAL - GESTION ADMINISTRATIVA"/>
        <s v="TRANSACCIONES DEL DIA 05/20/2019SPYRAL - GESTION ADMINISTRATIVA"/>
        <s v="TRANSACCIONES DEL DIA 06/15/2019SPYRAL - GESTION ADMINISTRATIVA"/>
        <s v="TRANSACCIONES DEL DIA 02/27/2019SPYRAL - GESTION ADMINISTRATIVA"/>
        <s v="TRANSACCIONES DEL DIA 04/02/2019SPYRAL - GESTION ADMINISTRATIVA"/>
        <s v="TRANSACCIONES DEL DIA 04/26/2019SPYRAL - GESTION ADMINISTRATIVA"/>
        <s v="TRANSACCIONES DEL DIA 01/16/2019SPYRAL - GESTION ADMINISTRATIVA"/>
        <s v="TRANSACCIONES DEL DIA 02/04/2019SPYRAL - GESTION ADMINISTRATIVA"/>
        <s v="TRANSACCIONES DEL DIA 02/06/2019SPYRAL - GESTION ADMINISTRATIVA"/>
        <s v="TRANSACCIONES DEL DIA 03/13/2019SPYRAL - GESTION ADMINISTRATIVA"/>
        <s v="TRANSACCIONES DEL DIA 03/28/2019SPYRAL - GESTION ADMINISTRATIVA"/>
        <s v="TRANSACCIONES DEL DIA 04/22/2019SPYRAL - GESTION ADMINISTRATIVA"/>
        <s v="TRANSACCIONES DEL DIA 05/21/2019SPYRAL - GESTION ADMINISTRATIVA"/>
        <s v="TRANSACCIONES DEL DIA 05/27/2019SPYRAL - GESTION ADMINISTRATIVA"/>
        <s v="TRANSACCIONES DEL DIA 05/29/2019SPYRAL - GESTION ADMINISTRATIVA"/>
        <s v="TRANSACCIONES DEL DIA 03/23/2019SPYRAL - GESTION ADMINISTRATIVA"/>
        <s v="TRANSACCIONES DEL DIA 05/09/2019SPYRAL - GESTION ADMINISTRATIVA"/>
        <s v="TRANSACCIONES DEL DIA 06/11/2019SPYRAL - GESTION ADMINISTRATIVA"/>
        <s v="TRANSACCIONES DEL DIA 07/02/2019SPYRAL - GESTION ADMINISTRATIVA"/>
        <s v="TRANSACCIONES DEL DIA 07/13/2019SPYRAL - GESTION ADMINISTRATIVA"/>
        <s v="TRANSACCIONES DEL DIA 07/17/2019SPYRAL - GESTION ADMINISTRATIVA"/>
        <s v="TRANSACCIONES DEL DIA 04/30/2019SPYRAL - GESTION ADMINISTRATIVA"/>
        <s v="TRANSACCIONES DEL DIA 05/16/2019SPYRAL - GESTION ADMINISTRATIVA"/>
        <s v="TRANSACCIONES DEL DIA 06/01/2019SPYRAL - GESTION ADMINISTRATIVA"/>
        <s v="TRANSACCIONES DEL DIA 07/16/2019SPYRAL - GESTION ADMINISTRATIVA"/>
        <s v="TRANSACCIONES DEL DIA 07/30/2019SPYRAL - GESTION ADMINISTRATIVA"/>
        <s v="TRANSACCIONES DEL DIA 04/04/2019SPYRAL - GESTION ADMINISTRATIVA"/>
        <s v="TRANSACCIONES DEL DIA 02/13/2019SPYRAL - GESTION ADMINISTRATIVA"/>
        <s v="TRANSACCIONES DEL DIA 04/16/2019SPYRAL - GESTION ADMINISTRATIVA"/>
        <s v="TRANSACCIONES DEL DIA 06/04/2019SPYRAL - GESTION ADMINISTRATIVA"/>
        <s v="TRANSACCIONES DEL DIA 07/05/2019SPYRAL - GESTION ADMINISTRATIVA"/>
        <s v="TRANSACCIONES DEL DIA 05/18/2019SPYRAL - GESTION ADMINISTRATIVA"/>
        <s v="TRANSACCIONES DEL DIA 01/03/2019SPYRAL - GESTION ADMINISTRATIVA"/>
        <s v="TRANSACCIONES DEL DIA 02/08/2019SPYRAL - GESTION ADMINISTRATIVA"/>
        <s v="TRANSACCIONES DEL DIA 03/11/2019SPYRAL - GESTION ADMINISTRATIVA"/>
        <s v="TRANSACCIONES DEL DIA 05/07/2019SPYRAL - GESTION ADMINISTRATIVA"/>
        <s v="TRANSACCIONES DEL DIA 06/22/2019SPYRAL - GESTION ADMINISTRATIVA"/>
        <s v="TRANSACCIONES DEL DIA 06/25/2019SPYRAL - GESTION ADMINISTRATIVA"/>
        <s v="TRANSACCIONES DEL DIA 07/09/2019SPYRAL - GESTION ADMINISTRATIVA"/>
        <s v="TRANSACCIONES DEL DIA 06/14/2019SPYRAL - GESTION ADMINISTRATIVA"/>
        <s v="TRANSACCIONES DEL DIA 01/02/2019SPYRAL - GESTION ADMINISTRATIVA"/>
        <s v="TRANSACCIONES DEL DIA 01/15/2019SPYRAL - GESTION ADMINISTRATIVA"/>
        <s v="TRANSACCIONES DEL DIA 04/05/2019SPYRAL - GESTION ADMINISTRATIVA"/>
        <s v="TRANSACCIONES DEL DIA 03/01/2019SPYRAL - GESTION ADMINISTRATIVA"/>
        <s v="TRANSACCIONES DEL DIA 03/14/2019SPYRAL - GESTION ADMINISTRATIVA"/>
        <s v="TRANSACCIONES DEL DIA 04/01/2019SPYRAL - GESTION ADMINISTRATIVA"/>
        <s v="TRANSACCIONES DEL DIA 04/12/2019SPYRAL - GESTION ADMINISTRATIVA"/>
        <s v="OTROS EGRESOS 1.P.O (OR:42/DES:42 TRN:86 PERF:300086 CAU: 18"/>
        <s v="TRANSACCIONES DEL DIA 07/20/2019SPYRAL - GESTION ADMINISTRATIVA"/>
        <s v="TRANSACCIONES DEL DIA 07/29/2019SPYRAL - GESTION ADMINISTRATIVA"/>
        <s v="OTROS EGRESOS 1.P.O (OR:45/DES:45 TRN:86 PERF:300086 CAU: 18"/>
        <s v="TRANSACCIONES DEL DIA 04/24/2019SPYRAL - GESTION ADMINISTRATIVA"/>
        <s v="TRANSACCIONES DEL DIA 04/29/2019SPYRAL - GESTION ADMINISTRATIVA"/>
        <s v="TRANSACCIONES DEL DIA 05/10/2019SPYRAL - GESTION ADMINISTRATIVA"/>
        <s v="TRANSACCIONES DEL DIA 06/06/2019SPYRAL - GESTION ADMINISTRATIVA"/>
        <s v="TRANSACCIONES DEL DIA 06/20/2019SPYRAL - GESTION ADMINISTRATIVA"/>
        <s v="TRANSACCIONES DEL DIA 01/08/2019SPYRAL - GESTION ADMINISTRATIVA"/>
        <s v="TRANSACCIONES DEL DIA 02/26/2019SPYRAL - GESTION ADMINISTRATIVA"/>
        <s v="TRANSACCIONES DEL DIA 05/03/2019SPYRAL - GESTION ADMINISTRATIVA"/>
        <s v="TRANSACCIONES DEL DIA 03/08/2019SPYRAL - GESTION ADMINISTRATIVA"/>
        <s v="TRANSACCIONES DEL DIA 03/25/2019SPYRAL - GESTION ADMINISTRATIVA"/>
        <s v="TRANSACCIONES DEL DIA 05/22/2019SPYRAL - GESTION ADMINISTRATIVA"/>
        <s v="TRANSACCIONES DEL DIA 01/11/2019SPYRAL - GESTION ADMINISTRATIVA"/>
        <s v="OTROS EGRESOS 1.P.O (OR:66/DES:66 TRN:86 PERF:300086 CAU: 18"/>
        <s v="OTROS EGRESOS 1.P.O (OR:68/DES:68 TRN:86 PERF:300086 CAU: 18"/>
        <s v="TRANSACCIONES DEL DIA 05/06/2019SPYRAL - GESTION ADMINISTRATIVA"/>
        <s v="TRANSACCIONES DEL DIA 05/15/2019SPYRAL - GESTION ADMINISTRATIVA"/>
        <s v="TRANSACCIONES DEL DIA 05/08/2019SPYRAL - GESTION ADMINISTRATIVA"/>
        <s v="TRANSACCIONES DEL DIA 05/14/2019SPYRAL - GESTION ADMINISTRATIVA"/>
        <s v="TRANSACCIONES DEL DIA 05/25/2019SPYRAL - GESTION ADMINISTRATIVA"/>
        <s v="TRANSACCIONES DEL DIA 06/13/2019SPYRAL - GESTION ADMINISTRATIVA"/>
        <s v="OTROS EGRESOS 1.P.O (OR:80/DES:80 TRN:86 PERF:300086 CAU: 18"/>
        <s v="CORRECCION DE REGISTRO DE VIATICO MAL POSTEADO"/>
        <s v="TRANSACCIONES DEL DIA 01/19/2019SPYRAL - GESTION ADMINISTRATIVA"/>
        <s v="TRANSACCIONES DEL DIA 02/15/2019SPYRAL - GESTION ADMINISTRATIVA"/>
        <s v="TRANSACCIONES DEL DIA 03/22/2019SPYRAL - GESTION ADMINISTRATIVA"/>
        <s v="TRANSACCIONES DEL DIA 05/17/2019SPYRAL - GESTION ADMINISTRATIVA"/>
        <s v="TRANSACCIONES DEL DIA 07/12/2019SPYRAL - GESTION ADMINISTRATIVA"/>
        <s v="TRANSACCIONES DEL DIA 07/18/2019SPYRAL - GESTION ADMINISTRATIVA"/>
        <s v="TRANSACCIONES DEL DIA 07/11/2019SPYRAL - GESTION ADMINISTRATIVA"/>
        <s v="TRANSACCIONES DEL DIA 02/14/2019SPYRAL - GESTION ADMINISTRATIVA"/>
        <s v="TRANSACCIONES DEL DIA 02/19/2019SPYRAL - GESTION ADMINISTRATIVA"/>
        <s v="TRANSACCIONES DEL DIA 02/20/2019SPYRAL - GESTION ADMINISTRATIVA"/>
        <s v="TRANSACCIONES DEL DIA 02/21/2019SPYRAL - GESTION ADMINISTRATIVA"/>
        <s v="TRANSACCIONES DEL DIA 02/22/2019SPYRAL - GESTION ADMINISTRATIVA"/>
        <s v="TRANSACCIONES DEL DIA 02/25/2019SPYRAL - GESTION ADMINISTRATIVA"/>
        <s v="TRANSACCIONES DEL DIA 03/15/2019SPYRAL - GESTION ADMINISTRATIVA"/>
        <s v="TRANSACCIONES DEL DIA 04/17/2019SPYRAL - GESTION ADMINISTRATIVA"/>
        <s v="TRANSACCIONES DEL DIA 05/24/2019SPYRAL - GESTION ADMINISTRATIVA"/>
        <s v="TRANSACCIONES DEL DIA 05/30/2019SPYRAL - GESTION ADMINISTRATIVA"/>
        <s v="TRANSACCIONES DEL DIA 06/07/2019SPYRAL - GESTION ADMINISTRATIVA"/>
        <s v="TRANSACCIONES DEL DIA 06/08/2019SPYRAL - GESTION ADMINISTRATIVA"/>
        <s v="TRANSACCIONES DEL DIA 06/21/2019SPYRAL - GESTION ADMINISTRATIVA"/>
        <s v="TRANSACCIONES DEL DIA 07/08/2019SPYRAL - GESTION ADMINISTRATIVA"/>
        <s v="TRANSACCIONES DEL DIA 01/04/2019SPYRAL - GESTION ADMINISTRATIVA"/>
        <s v="TRANSACCIONES DEL DIA 02/12/2019SPYRAL - GESTION ADMINISTRATIVA"/>
        <s v="TRANSACCIONES DEL DIA 03/09/2019SPYRAL - GESTION ADMINISTRATIVA"/>
        <s v="TRANSACCIONES DEL DIA 03/12/2019SPYRAL - GESTION ADMINISTRATIVA"/>
        <s v="TRANSACCIONES DEL DIA 03/26/2019SPYRAL - GESTION ADMINISTRATIVA"/>
        <s v="TRANSACCIONES DEL DIA 06/10/2019SPYRAL - GESTION ADMINISTRATIVA"/>
        <s v="TRANSACCIONES DEL DIA 06/26/2019SPYRAL - GESTION ADMINISTRATIVA"/>
        <s v="TRANSACCIONES DEL DIA 06/28/2019SPYRAL - GESTION ADMINISTRATIVA"/>
        <s v="TRANSACCIONES DEL DIA 07/03/2019SPYRAL - GESTION ADMINISTRATIVA"/>
        <s v="TRANSACCIONES DEL DIA 01/17/2019SPYRAL - GESTION ADMINISTRATIVA"/>
        <s v="TRANSACCIONES DEL DIA 01/22/2019SPYRAL - GESTION ADMINISTRATIVA"/>
        <s v="TRANSACCIONES DEL DIA 02/11/2019SPYRAL - GESTION ADMINISTRATIVA"/>
        <s v="TRANSACCIONES DEL DIA 03/07/2019SPYRAL - GESTION ADMINISTRATIVA"/>
        <s v="TRANSACCIONES DEL DIA 03/16/2019SPYRAL - GESTION ADMINISTRATIVA"/>
        <s v="TRANSACCIONES DEL DIA 04/06/2019SPYRAL - GESTION ADMINISTRATIVA"/>
        <s v="TRANSACCIONES DEL DIA 04/08/2019SPYRAL - GESTION ADMINISTRATIVA"/>
        <s v="TRANSACCIONES DEL DIA 05/02/2019SPYRAL - GESTION ADMINISTRATIVA"/>
        <s v="TRANSACCIONES DEL DIA 05/28/2019SPYRAL - GESTION ADMINISTRATIVA"/>
        <s v="TRANSACCIONES DEL DIA 06/03/2019SPYRAL - GESTION ADMINISTRATIVA"/>
        <s v="TRANSACCIONES DEL DIA 06/05/2019SPYRAL - GESTION ADMINISTRATIVA"/>
        <s v="TRANSACCIONES DEL DIA 07/19/2019SPYRAL - GESTION ADMINISTRATIVA"/>
        <s v="TRANSACCIONES DEL DIA 07/23/2019SPYRAL - GESTION ADMINISTRATIVA"/>
        <s v="TRANSACCIONES DEL DIA 07/04/2019SPYRAL - GESTION ADMINISTRATIVA"/>
        <s v="TRANSACCIONES DEL DIA 06/18/2019SPYRAL - GESTION ADMINISTRATIVA"/>
        <s v="TRANSACCIONES DEL DIA 04/11/2019SPYRAL - GESTION ADMINISTRATIVA"/>
        <s v="TRANSACCIONES DEL DIA 04/25/2019SPYRAL - GESTION ADMINISTRATIVA"/>
        <s v="TRANSACCIONES DEL DIA 07/10/2019SPYRAL - GESTION ADMINISTRATIVA"/>
        <s v="TRANSACCIONES DEL DIA 06/24/2019SPYRAL - GESTION ADMINISTRATIVA"/>
        <s v="TRANSACCIONES DEL DIA 01/10/2019SPYRAL - GESTION ADMINISTRATIVA"/>
        <s v="TRANSACCIONES DEL DIA 01/14/2019SPYRAL - GESTION ADMINISTRATIVA"/>
        <s v="TRANSACCIONES DEL DIA 01/29/2019SPYRAL - GESTION ADMINISTRATIVA"/>
        <s v="TRANSACCIONES DEL DIA 01/30/2019SPYRAL - GESTION ADMINISTRATIVA"/>
        <s v="TRANSACCIONES DEL DIA 04/09/2019SPYRAL - GESTION ADMINISTRATIVA"/>
        <s v="TRANSACCIONES DEL DIA 04/13/2019SPYRAL - GESTION ADMINISTRATIVA"/>
        <s v="TRANSACCIONES DEL DIA 05/04/2019SPYRAL - GESTION ADMINISTRATIVA"/>
        <s v="TRANSACCIONES DEL DIA 05/13/2019SPYRAL - GESTION ADMINISTRATIVA"/>
        <s v="TRANSACCIONES DEL DIA 02/07/2019SPYRAL - GESTION ADMINISTRATIVA"/>
        <s v="TRANSACCIONES DEL DIA 03/06/2019SPYRAL - GESTION ADMINISTRATIVA"/>
        <s v="TRANSACCIONES DEL DIA 03/21/2019SPYRAL - GESTION ADMINISTRATIVA"/>
        <s v="TRANSACCIONES DEL DIA 07/24/2019SPYRAL - GESTION ADMINISTRATIVA"/>
        <s v="TRANSACCIONES DEL DIA 04/18/2019SPYRAL - GESTION ADMINISTRATIVA"/>
        <s v="TRANSACCIONES DEL DIA 01/21/2019SPYRAL - GESTION ADMINISTRATIVA"/>
        <s v="TRANSACCIONES DEL DIA 01/25/2019SPYRAL - GESTION ADMINISTRATIVA"/>
        <s v="TRANSACCIONES DEL DIA 02/02/2019SPYRAL - GESTION ADMINISTRATIVA"/>
        <s v="TRANSACCIONES DEL DIA 02/09/2019SPYRAL - GESTION ADMINISTRATIVA"/>
        <s v="TRANSACCIONES DEL DIA 03/18/2019SPYRAL - GESTION ADMINISTRATIVA"/>
        <s v="TRANSACCIONES DEL DIA 04/23/2019SPYRAL - GESTION ADMINISTRATIVA"/>
        <s v="TRANSACCIONES DEL DIA 06/19/2019SPYRAL - GESTION ADMINISTRATIVA"/>
        <s v="TRANSACCIONES DEL DIA 03/19/2019SPYRAL - GESTION ADMINISTRATIVA"/>
        <s v="TRANSACCIONES DEL DIA 04/03/2019SPYRAL - GESTION ADMINISTRATIVA"/>
        <s v="TRANSACCIONES DEL DIA 01/28/2019SPYRAL - GESTION ADMINISTRATIVA"/>
        <s v="TRANSACCIONES DEL DIA 02/16/2019SPYRAL - GESTION ADMINISTRATIVA"/>
        <s v="TRANSACCIONES DEL DIA 01/07/2019SPYRAL - GESTION ADMINISTRATIVA"/>
        <s v="TRANSACCIONES DEL DIA 05/23/2019SPYRAL - GESTION ADMINISTRATIVA"/>
        <s v="TRANSACCIONES DEL DIA 06/12/2019SPYRAL - GESTION ADMINISTRATIVA"/>
        <s v="TRANSACCIONES DEL DIA 06/17/2019SPYRAL - GESTION ADMINISTRATIVA"/>
        <s v="OTROS EGRESOS 1.P.O (OR:98/DES:98 TRN:86 PERF:300086 CAU: 18"/>
        <s v="OTROS EGRESOS 1.P.O (OR:154/DES:154 TRN:86 PERF:300086 CAU: 18"/>
        <s v="OTROS EGRESOS 1.P.O (OR:157/DES:157 TRN:86 PERF:300086 CAU: 18"/>
        <s v="CORRECCION DE RECHAZOS EN LA INTERFAZ CONTABLE"/>
        <s v="TRANSACCIONES DEL DIA 07/27/2019SPYRAL - GESTION ADMINISTRATIVA"/>
        <s v="TRANSACCIONES DEL DIA 01/23/2019SPYRAL - GESTION ADMINISTRATIVA"/>
        <s v="TRANSACCIONES DEL DIA 01/31/2019SPYRAL - GESTION ADMINISTRATIVA"/>
        <s v="TRANSACCIONES DEL DIA 01/05/2019SPYRAL - GESTION ADMINISTRATIVA"/>
        <s v="TRANSACCIONES DEL DIA 07/22/2019SPYRAL - GESTION ADMINISTRATIVA"/>
        <s v="TRANSACCIONES DEL DIA 04/10/2019SPYRAL - GESTION ADMINISTRATIVA"/>
        <s v="OTROS EGRESOS 1.P.O (OR:54/DES:54 TRN:86 PERF:300086 CAU: 17"/>
        <s v="OTROS EGRESOS 1.P.O (OR:162/DES:162 TRN:86 PERF:300086 CAU: 17"/>
        <s v="PROVISION CUENTA DE RECONOCIMIENTOS"/>
        <s v="REVERSION PROVISION CUENTA DE RECONOCIMIENTOS"/>
      </sharedItems>
    </cacheField>
    <cacheField name="Debito" numFmtId="0">
      <sharedItems containsSemiMixedTypes="0" containsString="0" containsNumber="1" minValue="0" maxValue="48000" count="3565">
        <n v="15.46"/>
        <n v="0"/>
        <n v="24.18"/>
        <n v="55.37"/>
        <n v="26.82"/>
        <n v="83.96"/>
        <n v="81.67"/>
        <n v="54.12"/>
        <n v="73.349999999999994"/>
        <n v="71.12"/>
        <n v="150.84"/>
        <n v="23.77"/>
        <n v="25.11"/>
        <n v="12.79"/>
        <n v="31.39"/>
        <n v="23.9"/>
        <n v="38.840000000000003"/>
        <n v="60.69"/>
        <n v="83.09"/>
        <n v="29.39"/>
        <n v="101.33"/>
        <n v="45.24"/>
        <n v="268.72000000000003"/>
        <n v="439.17"/>
        <n v="15.88"/>
        <n v="83.42"/>
        <n v="138.41"/>
        <n v="941.68"/>
        <n v="927.86"/>
        <n v="717.88"/>
        <n v="679.01"/>
        <n v="639.87"/>
        <n v="938.84"/>
        <n v="751.63"/>
        <n v="1220.46"/>
        <n v="686.59"/>
        <n v="578.47"/>
        <n v="940.44"/>
        <n v="784.57"/>
        <n v="492.62"/>
        <n v="728.85"/>
        <n v="31.74"/>
        <n v="33.28"/>
        <n v="6.31"/>
        <n v="30.92"/>
        <n v="58.09"/>
        <n v="12.87"/>
        <n v="15.84"/>
        <n v="13.67"/>
        <n v="6.94"/>
        <n v="49.82"/>
        <n v="25.14"/>
        <n v="53.39"/>
        <n v="17"/>
        <n v="18.77"/>
        <n v="17.649999999999999"/>
        <n v="21.74"/>
        <n v="52.73"/>
        <n v="39.39"/>
        <n v="6.66"/>
        <n v="49.41"/>
        <n v="52.52"/>
        <n v="8.6199999999999992"/>
        <n v="13.79"/>
        <n v="19.079999999999998"/>
        <n v="6.79"/>
        <n v="7.95"/>
        <n v="32.06"/>
        <n v="356.87"/>
        <n v="374.44"/>
        <n v="272.77"/>
        <n v="21.79"/>
        <n v="281.14"/>
        <n v="234.75"/>
        <n v="281.75"/>
        <n v="337.57"/>
        <n v="295.95"/>
        <n v="170.87"/>
        <n v="466.63"/>
        <n v="210.68"/>
        <n v="341.38"/>
        <n v="176.55"/>
        <n v="381.53"/>
        <n v="57.73"/>
        <n v="43.81"/>
        <n v="88.76"/>
        <n v="13.38"/>
        <n v="44.52"/>
        <n v="24.12"/>
        <n v="53.34"/>
        <n v="72.33"/>
        <n v="92.26"/>
        <n v="42.42"/>
        <n v="23.76"/>
        <n v="636.30999999999995"/>
        <n v="598.84"/>
        <n v="560.16999999999996"/>
        <n v="548.05999999999995"/>
        <n v="316.97000000000003"/>
        <n v="867.93"/>
        <n v="821.4"/>
        <n v="1086.4000000000001"/>
        <n v="502.17"/>
        <n v="581.75"/>
        <n v="722.42"/>
        <n v="564.22"/>
        <n v="348.54"/>
        <n v="816.62"/>
        <n v="8.57"/>
        <n v="80.14"/>
        <n v="49"/>
        <n v="121.69"/>
        <n v="49.7"/>
        <n v="50.95"/>
        <n v="27.72"/>
        <n v="13.61"/>
        <n v="28.09"/>
        <n v="41.72"/>
        <n v="48.91"/>
        <n v="55.5"/>
        <n v="36.590000000000003"/>
        <n v="15.09"/>
        <n v="59.61"/>
        <n v="14.73"/>
        <n v="36.61"/>
        <n v="66.27"/>
        <n v="10.68"/>
        <n v="24.85"/>
        <n v="214.05"/>
        <n v="52.41"/>
        <n v="523.71"/>
        <n v="254.33"/>
        <n v="429.05"/>
        <n v="339.08"/>
        <n v="339.37"/>
        <n v="403.79"/>
        <n v="224.35"/>
        <n v="120.64"/>
        <n v="450.39"/>
        <n v="261.58999999999997"/>
        <n v="302.99"/>
        <n v="384.79"/>
        <n v="204.94"/>
        <n v="174.44"/>
        <n v="14.79"/>
        <n v="46.15"/>
        <n v="24"/>
        <n v="39.19"/>
        <n v="111.78"/>
        <n v="1317.94"/>
        <n v="1283.47"/>
        <n v="16.38"/>
        <n v="1749.39"/>
        <n v="1542.51"/>
        <n v="1520.74"/>
        <n v="1388.9"/>
        <n v="1534.32"/>
        <n v="1092.69"/>
        <n v="861.99"/>
        <n v="512.05999999999995"/>
        <n v="713.18"/>
        <n v="1129.82"/>
        <n v="1421.56"/>
        <n v="1708.76"/>
        <n v="23.46"/>
        <n v="36.14"/>
        <n v="32.4"/>
        <n v="28.76"/>
        <n v="35.549999999999997"/>
        <n v="24.55"/>
        <n v="38.090000000000003"/>
        <n v="29.9"/>
        <n v="4.6399999999999997"/>
        <n v="441.03"/>
        <n v="193.81"/>
        <n v="178.36"/>
        <n v="288.79000000000002"/>
        <n v="164.81"/>
        <n v="327.9"/>
        <n v="620.96"/>
        <n v="653.11"/>
        <n v="415.3"/>
        <n v="421.31"/>
        <n v="563.80999999999995"/>
        <n v="524.77"/>
        <n v="853.72"/>
        <n v="823.91"/>
        <n v="28"/>
        <n v="23.27"/>
        <n v="5.63"/>
        <n v="7.73"/>
        <n v="4.2"/>
        <n v="11.02"/>
        <n v="41.65"/>
        <n v="415.06"/>
        <n v="493.74"/>
        <n v="383.97"/>
        <n v="469.33"/>
        <n v="362.75"/>
        <n v="471.52"/>
        <n v="882.86"/>
        <n v="1197.99"/>
        <n v="523.47"/>
        <n v="332.9"/>
        <n v="460.64"/>
        <n v="580.74"/>
        <n v="525.66"/>
        <n v="438.4"/>
        <n v="27.87"/>
        <n v="13.33"/>
        <n v="15.81"/>
        <n v="44.34"/>
        <n v="28.7"/>
        <n v="131.9"/>
        <n v="12.26"/>
        <n v="11.99"/>
        <n v="48.24"/>
        <n v="33.58"/>
        <n v="34.42"/>
        <n v="21.04"/>
        <n v="40.35"/>
        <n v="21.44"/>
        <n v="38.81"/>
        <n v="556.64"/>
        <n v="98.72"/>
        <n v="298.81"/>
        <n v="496.79"/>
        <n v="1473.5"/>
        <n v="446.09"/>
        <n v="607.30999999999995"/>
        <n v="503.22"/>
        <n v="389.72"/>
        <n v="508.37"/>
        <n v="631.69000000000005"/>
        <n v="292.58"/>
        <n v="685.88"/>
        <n v="88.67"/>
        <n v="52.49"/>
        <n v="23.08"/>
        <n v="85.08"/>
        <n v="25.68"/>
        <n v="36.28"/>
        <n v="27.64"/>
        <n v="66.94"/>
        <n v="24.25"/>
        <n v="31.72"/>
        <n v="52.32"/>
        <n v="41.48"/>
        <n v="80.37"/>
        <n v="27.29"/>
        <n v="39.61"/>
        <n v="14.97"/>
        <n v="14.42"/>
        <n v="21.15"/>
        <n v="54.75"/>
        <n v="86.75"/>
        <n v="34.28"/>
        <n v="8.85"/>
        <n v="20.13"/>
        <n v="17.36"/>
        <n v="37.049999999999997"/>
        <n v="55.36"/>
        <n v="17.47"/>
        <n v="571.73"/>
        <n v="420.53"/>
        <n v="541.79999999999995"/>
        <n v="649.70000000000005"/>
        <n v="61.02"/>
        <n v="244"/>
        <n v="465.27"/>
        <n v="492.88"/>
        <n v="297.5"/>
        <n v="401.01"/>
        <n v="434.25"/>
        <n v="444.88"/>
        <n v="657.63"/>
        <n v="855.44"/>
        <n v="659.88"/>
        <n v="148.30000000000001"/>
        <n v="144.5"/>
        <n v="21.29"/>
        <n v="99.04"/>
        <n v="69.900000000000006"/>
        <n v="102.33"/>
        <n v="24.92"/>
        <n v="209.41"/>
        <n v="54.42"/>
        <n v="29.29"/>
        <n v="33.96"/>
        <n v="17.63"/>
        <n v="26.81"/>
        <n v="24.09"/>
        <n v="404.26"/>
        <n v="481.94"/>
        <n v="380.09"/>
        <n v="417.96"/>
        <n v="365.79"/>
        <n v="451.51"/>
        <n v="540.01"/>
        <n v="591.12"/>
        <n v="322.37"/>
        <n v="359.5"/>
        <n v="467.29"/>
        <n v="563.71"/>
        <n v="15.62"/>
        <n v="284.25"/>
        <n v="410.5"/>
        <n v="17.350000000000001"/>
        <n v="15.68"/>
        <n v="45.96"/>
        <n v="34.340000000000003"/>
        <n v="17.829999999999998"/>
        <n v="30.17"/>
        <n v="33.92"/>
        <n v="17.760000000000002"/>
        <n v="53.28"/>
        <n v="64.58"/>
        <n v="74.66"/>
        <n v="15.55"/>
        <n v="68.88"/>
        <n v="29.22"/>
        <n v="96.53"/>
        <n v="40.72"/>
        <n v="51.66"/>
        <n v="14.23"/>
        <n v="26.86"/>
        <n v="26.62"/>
        <n v="28.41"/>
        <n v="88.07"/>
        <n v="70.97"/>
        <n v="211.01"/>
        <n v="30.02"/>
        <n v="83.43"/>
        <n v="100.66"/>
        <n v="190.22"/>
        <n v="108.73"/>
        <n v="133.29"/>
        <n v="78.69"/>
        <n v="236.28"/>
        <n v="24.74"/>
        <n v="132.25"/>
        <n v="31.42"/>
        <n v="63.84"/>
        <n v="22.58"/>
        <n v="147.52000000000001"/>
        <n v="94.97"/>
        <n v="33.25"/>
        <n v="123.9"/>
        <n v="86.54"/>
        <n v="323.60000000000002"/>
        <n v="128.56"/>
        <n v="396.15"/>
        <n v="210.3"/>
        <n v="221.42"/>
        <n v="93.58"/>
        <n v="253.1"/>
        <n v="233.35"/>
        <n v="195.92"/>
        <n v="58.8"/>
        <n v="31.05"/>
        <n v="32.17"/>
        <n v="39.01"/>
        <n v="57.12"/>
        <n v="8.17"/>
        <n v="24.02"/>
        <n v="39.130000000000003"/>
        <n v="29.5"/>
        <n v="51.73"/>
        <n v="16.12"/>
        <n v="299.97000000000003"/>
        <n v="439.82"/>
        <n v="387.3"/>
        <n v="418.53"/>
        <n v="338.3"/>
        <n v="79.02"/>
        <n v="235.92"/>
        <n v="516.44000000000005"/>
        <n v="465.99"/>
        <n v="379.72"/>
        <n v="203.3"/>
        <n v="214.21"/>
        <n v="263.73"/>
        <n v="224.67"/>
        <n v="420.08"/>
        <n v="28.57"/>
        <n v="28.78"/>
        <n v="59.19"/>
        <n v="43.57"/>
        <n v="41.23"/>
        <n v="29.14"/>
        <n v="31.68"/>
        <n v="66.569999999999993"/>
        <n v="55.58"/>
        <n v="51.1"/>
        <n v="28.22"/>
        <n v="37.04"/>
        <n v="28.4"/>
        <n v="46.7"/>
        <n v="165.96"/>
        <n v="102.96"/>
        <n v="125.74"/>
        <n v="174.24"/>
        <n v="51.02"/>
        <n v="301.62"/>
        <n v="110.13"/>
        <n v="111.56"/>
        <n v="124.99"/>
        <n v="247.59"/>
        <n v="209.54"/>
        <n v="228.43"/>
        <n v="164.05"/>
        <n v="151.01"/>
        <n v="72.03"/>
        <n v="30.26"/>
        <n v="33.15"/>
        <n v="59.5"/>
        <n v="22.78"/>
        <n v="24.9"/>
        <n v="42.85"/>
        <n v="49.33"/>
        <n v="109.68"/>
        <n v="68.73"/>
        <n v="133.16999999999999"/>
        <n v="219.43"/>
        <n v="46.95"/>
        <n v="145.5"/>
        <n v="246.81"/>
        <n v="389.07"/>
        <n v="278.27"/>
        <n v="196.6"/>
        <n v="191.55"/>
        <n v="319.35000000000002"/>
        <n v="322.63"/>
        <n v="318.16000000000003"/>
        <n v="283.88"/>
        <n v="28.84"/>
        <n v="24.94"/>
        <n v="154.03"/>
        <n v="25.26"/>
        <n v="13.86"/>
        <n v="58.52"/>
        <n v="50.06"/>
        <n v="28.51"/>
        <n v="18.29"/>
        <n v="72.040000000000006"/>
        <n v="30.9"/>
        <n v="15.38"/>
        <n v="30.14"/>
        <n v="45.75"/>
        <n v="162.99"/>
        <n v="69.8"/>
        <n v="40.1"/>
        <n v="217.67"/>
        <n v="233.51"/>
        <n v="172.65"/>
        <n v="158.68"/>
        <n v="138.18"/>
        <n v="229.55"/>
        <n v="148.88999999999999"/>
        <n v="251.59"/>
        <n v="250"/>
        <n v="224.28"/>
        <n v="160.21"/>
        <n v="26.27"/>
        <n v="30.87"/>
        <n v="36.020000000000003"/>
        <n v="62.37"/>
        <n v="224.45"/>
        <n v="221.32"/>
        <n v="210.16"/>
        <n v="252.54"/>
        <n v="228.39"/>
        <n v="306.07"/>
        <n v="262.12"/>
        <n v="298.35000000000002"/>
        <n v="236.68"/>
        <n v="277.51"/>
        <n v="329.37"/>
        <n v="265.14999999999998"/>
        <n v="332.19"/>
        <n v="414.55"/>
        <n v="74.63"/>
        <n v="29.74"/>
        <n v="14.38"/>
        <n v="169.99"/>
        <n v="27.07"/>
        <n v="10.86"/>
        <n v="84.37"/>
        <n v="16.13"/>
        <n v="50.1"/>
        <n v="45.5"/>
        <n v="53.14"/>
        <n v="35.75"/>
        <n v="23.96"/>
        <n v="116.28"/>
        <n v="33.85"/>
        <n v="11.54"/>
        <n v="9.59"/>
        <n v="33.21"/>
        <n v="67.930000000000007"/>
        <n v="77.28"/>
        <n v="26.26"/>
        <n v="25.91"/>
        <n v="69.349999999999994"/>
        <n v="61.01"/>
        <n v="45.54"/>
        <n v="17.34"/>
        <n v="153.78"/>
        <n v="43.44"/>
        <n v="113.23"/>
        <n v="1082.95"/>
        <n v="945.08"/>
        <n v="873.47"/>
        <n v="978.46"/>
        <n v="549.44000000000005"/>
        <n v="1066.53"/>
        <n v="952.83"/>
        <n v="852.46"/>
        <n v="580.63"/>
        <n v="665.7"/>
        <n v="653.28"/>
        <n v="763.6"/>
        <n v="1091.8399999999999"/>
        <n v="780.23"/>
        <n v="84.76"/>
        <n v="28.28"/>
        <n v="14.06"/>
        <n v="31.75"/>
        <n v="94.73"/>
        <n v="185.43"/>
        <n v="32.549999999999997"/>
        <n v="43.34"/>
        <n v="29.88"/>
        <n v="14.1"/>
        <n v="51.17"/>
        <n v="12.89"/>
        <n v="41.1"/>
        <n v="25.82"/>
        <n v="197.67"/>
        <n v="134.44999999999999"/>
        <n v="170.92"/>
        <n v="195.78"/>
        <n v="143.71"/>
        <n v="281.07"/>
        <n v="188.36"/>
        <n v="42.03"/>
        <n v="110.17"/>
        <n v="133.07"/>
        <n v="154.83000000000001"/>
        <n v="189.44"/>
        <n v="198.07"/>
        <n v="244.87"/>
        <n v="13.4"/>
        <n v="12.88"/>
        <n v="27.45"/>
        <n v="13.48"/>
        <n v="14.5"/>
        <n v="161.36000000000001"/>
        <n v="30.44"/>
        <n v="28.06"/>
        <n v="164.44"/>
        <n v="343.2"/>
        <n v="144.66999999999999"/>
        <n v="64.55"/>
        <n v="120.7"/>
        <n v="257.27999999999997"/>
        <n v="437.8"/>
        <n v="2622.92"/>
        <n v="145.36000000000001"/>
        <n v="127.94"/>
        <n v="1091.26"/>
        <n v="783.85"/>
        <n v="980.2"/>
        <n v="467.52"/>
        <n v="77.819999999999993"/>
        <n v="313.26"/>
        <n v="1356.16"/>
        <n v="278.75"/>
        <n v="571.72"/>
        <n v="117.52"/>
        <n v="231.17"/>
        <n v="340.7"/>
        <n v="873.71"/>
        <n v="1744.43"/>
        <n v="114.84"/>
        <n v="8.99"/>
        <n v="43.71"/>
        <n v="35.08"/>
        <n v="21.39"/>
        <n v="31.19"/>
        <n v="64.95"/>
        <n v="35.71"/>
        <n v="35.32"/>
        <n v="49.45"/>
        <n v="570.05999999999995"/>
        <n v="116.6"/>
        <n v="117.78"/>
        <n v="90.61"/>
        <n v="68.5"/>
        <n v="549.17999999999995"/>
        <n v="488.12"/>
        <n v="76.7"/>
        <n v="59.34"/>
        <n v="171.88"/>
        <n v="97"/>
        <n v="93.43"/>
        <n v="128.75"/>
        <n v="14.22"/>
        <n v="86.85"/>
        <n v="66.36"/>
        <n v="16.79"/>
        <n v="10.58"/>
        <n v="367.27"/>
        <n v="2620.46"/>
        <n v="311.67"/>
        <n v="4.22"/>
        <n v="512.62"/>
        <n v="514.69000000000005"/>
        <n v="1091"/>
        <n v="343.02"/>
        <n v="344.36"/>
        <n v="513.04999999999995"/>
        <n v="757.98"/>
        <n v="858.47"/>
        <n v="986.6"/>
        <n v="415.81"/>
        <n v="5973.76"/>
        <n v="3585"/>
        <n v="535.44000000000005"/>
        <n v="283.48"/>
        <n v="447.54"/>
        <n v="833.5"/>
        <n v="167.5"/>
        <n v="205.24"/>
        <n v="2846.89"/>
        <n v="5485.2"/>
        <n v="2715.03"/>
        <n v="1367.19"/>
        <n v="7.84"/>
        <n v="3292.47"/>
        <n v="3012.69"/>
        <n v="8498.83"/>
        <n v="3781.53"/>
        <n v="19187.669999999998"/>
        <n v="2912.65"/>
        <n v="2032.34"/>
        <n v="2595.87"/>
        <n v="9024.7000000000007"/>
        <n v="8494.94"/>
        <n v="480.62"/>
        <n v="951.08"/>
        <n v="52.88"/>
        <n v="435.82"/>
        <n v="610.65"/>
        <n v="1650.01"/>
        <n v="380.73"/>
        <n v="3783.38"/>
        <n v="3298.03"/>
        <n v="96.97"/>
        <n v="74.11"/>
        <n v="33.51"/>
        <n v="111.6"/>
        <n v="43.04"/>
        <n v="88.55"/>
        <n v="13.57"/>
        <n v="106.23"/>
        <n v="53.95"/>
        <n v="69.489999999999995"/>
        <n v="64.41"/>
        <n v="157.83000000000001"/>
        <n v="118.76"/>
        <n v="152.76"/>
        <n v="406.42"/>
        <n v="26.02"/>
        <n v="268.98"/>
        <n v="21.26"/>
        <n v="13.04"/>
        <n v="30.27"/>
        <n v="29.35"/>
        <n v="30.67"/>
        <n v="25.59"/>
        <n v="77.98"/>
        <n v="25.94"/>
        <n v="426.16"/>
        <n v="422.74"/>
        <n v="413.49"/>
        <n v="578.76"/>
        <n v="503.99"/>
        <n v="661.6"/>
        <n v="602.92999999999995"/>
        <n v="566.08000000000004"/>
        <n v="609.58000000000004"/>
        <n v="422.93"/>
        <n v="590.33000000000004"/>
        <n v="745.07"/>
        <n v="628.98"/>
        <n v="498.38"/>
        <n v="112.18"/>
        <n v="92"/>
        <n v="49.79"/>
        <n v="15.39"/>
        <n v="29.04"/>
        <n v="44.56"/>
        <n v="29.17"/>
        <n v="87.19"/>
        <n v="41.82"/>
        <n v="14.52"/>
        <n v="8.0500000000000007"/>
        <n v="37.19"/>
        <n v="12.65"/>
        <n v="51.51"/>
        <n v="190.33"/>
        <n v="26.11"/>
        <n v="16.46"/>
        <n v="34.29"/>
        <n v="10.94"/>
        <n v="16.670000000000002"/>
        <n v="266.67"/>
        <n v="7.36"/>
        <n v="50.21"/>
        <n v="19.489999999999998"/>
        <n v="48.04"/>
        <n v="69.010000000000005"/>
        <n v="39.04"/>
        <n v="119.59"/>
        <n v="39.68"/>
        <n v="179.88"/>
        <n v="75.209999999999994"/>
        <n v="86.35"/>
        <n v="73.16"/>
        <n v="26.47"/>
        <n v="60.4"/>
        <n v="38.729999999999997"/>
        <n v="56.68"/>
        <n v="14.18"/>
        <n v="5"/>
        <n v="10"/>
        <n v="2.4"/>
        <n v="5.55"/>
        <n v="6"/>
        <n v="4"/>
        <n v="2"/>
        <n v="3"/>
        <n v="3.5"/>
        <n v="1.8"/>
        <n v="9.1999999999999993"/>
        <n v="18.399999999999999"/>
        <n v="3.6"/>
        <n v="2.25"/>
        <n v="5.4"/>
        <n v="2.7"/>
        <n v="6.5"/>
        <n v="14.7"/>
        <n v="9.5500000000000007"/>
        <n v="3.15"/>
        <n v="2.1"/>
        <n v="3.7"/>
        <n v="12.1"/>
        <n v="115"/>
        <n v="16"/>
        <n v="35.200000000000003"/>
        <n v="130"/>
        <n v="2.65"/>
        <n v="10.25"/>
        <n v="39"/>
        <n v="32"/>
        <n v="51.6"/>
        <n v="86.8"/>
        <n v="10.7"/>
        <n v="19"/>
        <n v="9"/>
        <n v="4.5"/>
        <n v="38"/>
        <n v="12.75"/>
        <n v="8.4"/>
        <n v="6.75"/>
        <n v="6.85"/>
        <n v="4.75"/>
        <n v="2.9"/>
        <n v="7"/>
        <n v="1100"/>
        <n v="11.5"/>
        <n v="30"/>
        <n v="27.4"/>
        <n v="8.6999999999999993"/>
        <n v="14"/>
        <n v="7.4"/>
        <n v="7.3"/>
        <n v="64.400000000000006"/>
        <n v="36.799999999999997"/>
        <n v="41.6"/>
        <n v="1500"/>
        <n v="62.6"/>
        <n v="1.3"/>
        <n v="1.45"/>
        <n v="6.4"/>
        <n v="24.34"/>
        <n v="176"/>
        <n v="45"/>
        <n v="14.55"/>
        <n v="26"/>
        <n v="104"/>
        <n v="364"/>
        <n v="338"/>
        <n v="34"/>
        <n v="13"/>
        <n v="30.4"/>
        <n v="312"/>
        <n v="67.599999999999994"/>
        <n v="62.4"/>
        <n v="90"/>
        <n v="108"/>
        <n v="286"/>
        <n v="11.3"/>
        <n v="12"/>
        <n v="15"/>
        <n v="25"/>
        <n v="1.25"/>
        <n v="124"/>
        <n v="234"/>
        <n v="5.5"/>
        <n v="252"/>
        <n v="216"/>
        <n v="126"/>
        <n v="180"/>
        <n v="136.5"/>
        <n v="17.399999999999999"/>
        <n v="113.1"/>
        <n v="147.9"/>
        <n v="165.3"/>
        <n v="95.7"/>
        <n v="43.5"/>
        <n v="221"/>
        <n v="22.8"/>
        <n v="16.5"/>
        <n v="42"/>
        <n v="154"/>
        <n v="27.84"/>
        <n v="91"/>
        <n v="182"/>
        <n v="168"/>
        <n v="14.35"/>
        <n v="7.35"/>
        <n v="132"/>
        <n v="178"/>
        <n v="11.25"/>
        <n v="245.24"/>
        <n v="65"/>
        <n v="88"/>
        <n v="22.5"/>
        <n v="185.85"/>
        <n v="183.93"/>
        <n v="22"/>
        <n v="136.61000000000001"/>
        <n v="6.95"/>
        <n v="10.8"/>
        <n v="6.3"/>
        <n v="6.6"/>
        <n v="18"/>
        <n v="72"/>
        <n v="91.5"/>
        <n v="149.5"/>
        <n v="264"/>
        <n v="208.8"/>
        <n v="176.8"/>
        <n v="47"/>
        <n v="183.8"/>
        <n v="190.4"/>
        <n v="163.19999999999999"/>
        <n v="88.6"/>
        <n v="6.83"/>
        <n v="1.5"/>
        <n v="13.3"/>
        <n v="10.5"/>
        <n v="8"/>
        <n v="514.79999999999995"/>
        <n v="9.4499999999999993"/>
        <n v="1200"/>
        <n v="620.70000000000005"/>
        <n v="13.8"/>
        <n v="41.4"/>
        <n v="23"/>
        <n v="50.75"/>
        <n v="112.2"/>
        <n v="91.6"/>
        <n v="98"/>
        <n v="139.44999999999999"/>
        <n v="82.6"/>
        <n v="92.95"/>
        <n v="125.7"/>
        <n v="138.80000000000001"/>
        <n v="60"/>
        <n v="217.6"/>
        <n v="156.66"/>
        <n v="133"/>
        <n v="1020"/>
        <n v="37"/>
        <n v="108.4"/>
        <n v="114"/>
        <n v="40"/>
        <n v="50"/>
        <n v="49.6"/>
        <n v="2166"/>
        <n v="43.2"/>
        <n v="101.6"/>
        <n v="35"/>
        <n v="137.63999999999999"/>
        <n v="85"/>
        <n v="20.5"/>
        <n v="70"/>
        <n v="135"/>
        <n v="20"/>
        <n v="0.96"/>
        <n v="6.63"/>
        <n v="7.99"/>
        <n v="17.899999999999999"/>
        <n v="35.299999999999997"/>
        <n v="50.47"/>
        <n v="25.3"/>
        <n v="13.52"/>
        <n v="23.55"/>
        <n v="689.98"/>
        <n v="3354.82"/>
        <n v="1185.1500000000001"/>
        <n v="240.29"/>
        <n v="150"/>
        <n v="722.68"/>
        <n v="326.42"/>
        <n v="940.61"/>
        <n v="185.5"/>
        <n v="62.7"/>
        <n v="1067.8800000000001"/>
        <n v="409.83"/>
        <n v="128"/>
        <n v="56"/>
        <n v="1197.1400000000001"/>
        <n v="76"/>
        <n v="58.75"/>
        <n v="301"/>
        <n v="1166.69"/>
        <n v="131.68"/>
        <n v="236"/>
        <n v="549.85"/>
        <n v="168.3"/>
        <n v="287"/>
        <n v="141"/>
        <n v="170.6"/>
        <n v="54.15"/>
        <n v="342.04"/>
        <n v="180.2"/>
        <n v="327.18"/>
        <n v="120"/>
        <n v="80"/>
        <n v="1026.1199999999999"/>
        <n v="362.32"/>
        <n v="1169.25"/>
        <n v="340"/>
        <n v="167.26"/>
        <n v="196.71"/>
        <n v="114.23"/>
        <n v="200.5"/>
        <n v="1734.36"/>
        <n v="1172.83"/>
        <n v="13.25"/>
        <n v="45.35"/>
        <n v="1930.91"/>
        <n v="29.4"/>
        <n v="42.9"/>
        <n v="158.69"/>
        <n v="1400.56"/>
        <n v="23.4"/>
        <n v="36.15"/>
        <n v="48.3"/>
        <n v="29.6"/>
        <n v="237.9"/>
        <n v="27.6"/>
        <n v="33.799999999999997"/>
        <n v="34.299999999999997"/>
        <n v="10.74"/>
        <n v="35.6"/>
        <n v="8.94"/>
        <n v="371"/>
        <n v="96"/>
        <n v="134"/>
        <n v="166"/>
        <n v="7.14"/>
        <n v="3.53"/>
        <n v="16.440000000000001"/>
        <n v="175"/>
        <n v="1.04"/>
        <n v="26.78"/>
        <n v="638.95000000000005"/>
        <n v="805.4"/>
        <n v="15.73"/>
        <n v="677.55"/>
        <n v="607.75"/>
        <n v="10.029999999999999"/>
        <n v="612.1"/>
        <n v="551.15"/>
        <n v="12.6"/>
        <n v="507.6"/>
        <n v="77.8"/>
        <n v="122.2"/>
        <n v="370.5"/>
        <n v="39.200000000000003"/>
        <n v="62"/>
        <n v="15.65"/>
        <n v="205.8"/>
        <n v="22.92"/>
        <n v="27.05"/>
        <n v="9.43"/>
        <n v="139.4"/>
        <n v="96.21"/>
        <n v="14.6"/>
        <n v="19.239999999999998"/>
        <n v="63.8"/>
        <n v="232.15"/>
        <n v="34.33"/>
        <n v="1.57"/>
        <n v="24.6"/>
        <n v="12.45"/>
        <n v="106"/>
        <n v="232.5"/>
        <n v="44.35"/>
        <n v="70.23"/>
        <n v="222.6"/>
        <n v="5.35"/>
        <n v="5.79"/>
        <n v="137.44"/>
        <n v="208.6"/>
        <n v="71.7"/>
        <n v="324.14999999999998"/>
        <n v="34.6"/>
        <n v="5.2"/>
        <n v="4.87"/>
        <n v="28.37"/>
        <n v="794.05"/>
        <n v="37.94"/>
        <n v="915.4"/>
        <n v="814.45"/>
        <n v="884.55"/>
        <n v="214.34"/>
        <n v="713.5"/>
        <n v="741.65"/>
        <n v="617.29999999999995"/>
        <n v="100.6"/>
        <n v="9.5"/>
        <n v="1127.92"/>
        <n v="70.7"/>
        <n v="225.5"/>
        <n v="700.28"/>
        <n v="57.9"/>
        <n v="57.55"/>
        <n v="10.27"/>
        <n v="71.3"/>
        <n v="197"/>
        <n v="642.15"/>
        <n v="51.7"/>
        <n v="681.65"/>
        <n v="549.04999999999995"/>
        <n v="639.4"/>
        <n v="75"/>
        <n v="619.5"/>
        <n v="100.4"/>
        <n v="443.8"/>
        <n v="32.33"/>
        <n v="553.25"/>
        <n v="170"/>
        <n v="654.45000000000005"/>
        <n v="113.34"/>
        <n v="256.83999999999997"/>
        <n v="2700"/>
        <n v="116.82"/>
        <n v="26.1"/>
        <n v="177.6"/>
        <n v="27.22"/>
        <n v="37.06"/>
        <n v="10.28"/>
        <n v="15.16"/>
        <n v="10.71"/>
        <n v="26.64"/>
        <n v="107.95"/>
        <n v="10.45"/>
        <n v="3.47"/>
        <n v="33.770000000000003"/>
        <n v="27.7"/>
        <n v="150.08000000000001"/>
        <n v="2550"/>
        <n v="19.37"/>
        <n v="17.61"/>
        <n v="27.28"/>
        <n v="20.11"/>
        <n v="15.64"/>
        <n v="39.700000000000003"/>
        <n v="2400"/>
        <n v="10.07"/>
        <n v="177.5"/>
        <n v="38.08"/>
        <n v="10.85"/>
        <n v="29.83"/>
        <n v="10.67"/>
        <n v="9.98"/>
        <n v="19.71"/>
        <n v="37.01"/>
        <n v="2100"/>
        <n v="21.98"/>
        <n v="9.81"/>
        <n v="27.54"/>
        <n v="29.46"/>
        <n v="14.03"/>
        <n v="186.89"/>
        <n v="5.25"/>
        <n v="2250"/>
        <n v="4.37"/>
        <n v="16.28"/>
        <n v="22.45"/>
        <n v="14.17"/>
        <n v="9.34"/>
        <n v="11.44"/>
        <n v="20.100000000000001"/>
        <n v="360"/>
        <n v="210"/>
        <n v="24.03"/>
        <n v="11.03"/>
        <n v="10.49"/>
        <n v="38.799999999999997"/>
        <n v="300"/>
        <n v="46.33"/>
        <n v="145"/>
        <n v="57"/>
        <n v="126.96"/>
        <n v="52.8"/>
        <n v="64"/>
        <n v="851.9"/>
        <n v="82"/>
        <n v="3198.1"/>
        <n v="196"/>
        <n v="280"/>
        <n v="195"/>
        <n v="27.9"/>
        <n v="7.2"/>
        <n v="99.54"/>
        <n v="152.5"/>
        <n v="22.6"/>
        <n v="21.37"/>
        <n v="148"/>
        <n v="212.39"/>
        <n v="1385.75"/>
        <n v="89.45"/>
        <n v="287.39999999999998"/>
        <n v="9.0500000000000007"/>
        <n v="356"/>
        <n v="12.84"/>
        <n v="17.09"/>
        <n v="50.73"/>
        <n v="94"/>
        <n v="95"/>
        <n v="27"/>
        <n v="202"/>
        <n v="239"/>
        <n v="227"/>
        <n v="94.65"/>
        <n v="3.34"/>
        <n v="513.05999999999995"/>
        <n v="99.55"/>
        <n v="21"/>
        <n v="58.35"/>
        <n v="160.46"/>
        <n v="82.55"/>
        <n v="130.16"/>
        <n v="51.5"/>
        <n v="89.7"/>
        <n v="589.76"/>
        <n v="204.22"/>
        <n v="365.74"/>
        <n v="67.430000000000007"/>
        <n v="125"/>
        <n v="403.6"/>
        <n v="93.37"/>
        <n v="115.43"/>
        <n v="87.73"/>
        <n v="1027.55"/>
        <n v="48"/>
        <n v="46"/>
        <n v="321.10000000000002"/>
        <n v="45.59"/>
        <n v="102.36"/>
        <n v="106.09"/>
        <n v="599.70000000000005"/>
        <n v="188.98"/>
        <n v="410.32"/>
        <n v="211.02"/>
        <n v="141.15"/>
        <n v="73.680000000000007"/>
        <n v="43"/>
        <n v="122.77"/>
        <n v="1411"/>
        <n v="106.36"/>
        <n v="121.63"/>
        <n v="255.81"/>
        <n v="68"/>
        <n v="497.56"/>
        <n v="66"/>
        <n v="55"/>
        <n v="131.15"/>
        <n v="146.56"/>
        <n v="211.95"/>
        <n v="70.069999999999993"/>
        <n v="152.05000000000001"/>
        <n v="154.43"/>
        <n v="667.23"/>
        <n v="112.79"/>
        <n v="33"/>
        <n v="87.84"/>
        <n v="171.02"/>
        <n v="112"/>
        <n v="124.27"/>
        <n v="37.25"/>
        <n v="97.74"/>
        <n v="83"/>
        <n v="107"/>
        <n v="44.15"/>
        <n v="89"/>
        <n v="121.68"/>
        <n v="122.01"/>
        <n v="93.15"/>
        <n v="158.59"/>
        <n v="83.01"/>
        <n v="80.5"/>
        <n v="159.38999999999999"/>
        <n v="82.01"/>
        <n v="138"/>
        <n v="110.57"/>
        <n v="215.17"/>
        <n v="167.82"/>
        <n v="82.5"/>
        <n v="48.5"/>
        <n v="56.8"/>
        <n v="103.2"/>
        <n v="174.7"/>
        <n v="53.65"/>
        <n v="127"/>
        <n v="41"/>
        <n v="46.3"/>
        <n v="75.7"/>
        <n v="172.7"/>
        <n v="136.02000000000001"/>
        <n v="33.4"/>
        <n v="323.38"/>
        <n v="54.4"/>
        <n v="256.27999999999997"/>
        <n v="243.6"/>
        <n v="70.650000000000006"/>
        <n v="363.7"/>
        <n v="96.94"/>
        <n v="68.22"/>
        <n v="212.77"/>
        <n v="711.35"/>
        <n v="192.67"/>
        <n v="67.48"/>
        <n v="52.3"/>
        <n v="622.37"/>
        <n v="48.18"/>
        <n v="99.01"/>
        <n v="209.84"/>
        <n v="87.6"/>
        <n v="81.3"/>
        <n v="110.95"/>
        <n v="98.86"/>
        <n v="198.85"/>
        <n v="384.98"/>
        <n v="188.4"/>
        <n v="152.30000000000001"/>
        <n v="439.52"/>
        <n v="54.34"/>
        <n v="280.37"/>
        <n v="16.600000000000001"/>
        <n v="22.05"/>
        <n v="69.400000000000006"/>
        <n v="6.12"/>
        <n v="37.299999999999997"/>
        <n v="127.7"/>
        <n v="19.95"/>
        <n v="152"/>
        <n v="104.6"/>
        <n v="392.89"/>
        <n v="13.99"/>
        <n v="43.49"/>
        <n v="62.73"/>
        <n v="21.65"/>
        <n v="8.31"/>
        <n v="80.66"/>
        <n v="17.149999999999999"/>
        <n v="1.1000000000000001"/>
        <n v="30.24"/>
        <n v="137.5"/>
        <n v="42.84"/>
        <n v="16.649999999999999"/>
        <n v="22.2"/>
        <n v="5.9"/>
        <n v="9.75"/>
        <n v="16.399999999999999"/>
        <n v="19.5"/>
        <n v="36"/>
        <n v="18.75"/>
        <n v="63.13"/>
        <n v="71.31"/>
        <n v="113.93"/>
        <n v="113"/>
        <n v="117.91"/>
        <n v="99.5"/>
        <n v="27.98"/>
        <n v="60.1"/>
        <n v="39.479999999999997"/>
        <n v="47.54"/>
        <n v="184"/>
        <n v="81.47"/>
        <n v="50.33"/>
        <n v="21.89"/>
        <n v="143.16999999999999"/>
        <n v="58.97"/>
        <n v="48.07"/>
        <n v="22.99"/>
        <n v="26.77"/>
        <n v="51.04"/>
        <n v="34.76"/>
        <n v="137.53"/>
        <n v="97.25"/>
        <n v="171.2"/>
        <n v="97.9"/>
        <n v="51.45"/>
        <n v="23.99"/>
        <n v="25.99"/>
        <n v="25.19"/>
        <n v="11.21"/>
        <n v="21.2"/>
        <n v="26.16"/>
        <n v="17.98"/>
        <n v="42.97"/>
        <n v="24.48"/>
        <n v="69.28"/>
        <n v="104.5"/>
        <n v="110"/>
        <n v="17.96"/>
        <n v="14.25"/>
        <n v="13.6"/>
        <n v="8.5"/>
        <n v="16.3"/>
        <n v="123.62"/>
        <n v="161.53"/>
        <n v="97.84"/>
        <n v="35.36"/>
        <n v="27.85"/>
        <n v="27.47"/>
        <n v="47.58"/>
        <n v="4.8"/>
        <n v="14.65"/>
        <n v="24.62"/>
        <n v="27.8"/>
        <n v="26.12"/>
        <n v="61.64"/>
        <n v="30.85"/>
        <n v="76.75"/>
        <n v="55.06"/>
        <n v="86.97"/>
        <n v="160"/>
        <n v="39.979999999999997"/>
        <n v="14.45"/>
        <n v="29.75"/>
        <n v="25.8"/>
        <n v="31.6"/>
        <n v="14.19"/>
        <n v="70.099999999999994"/>
        <n v="40.47"/>
        <n v="43.32"/>
        <n v="30.3"/>
        <n v="15.76"/>
        <n v="20.329999999999998"/>
        <n v="54.5"/>
        <n v="32.9"/>
        <n v="77.900000000000006"/>
        <n v="10.75"/>
        <n v="51.75"/>
        <n v="23.75"/>
        <n v="64.099999999999994"/>
        <n v="49.5"/>
        <n v="45.7"/>
        <n v="100.8"/>
        <n v="41.69"/>
        <n v="297.57"/>
        <n v="52.7"/>
        <n v="47.85"/>
        <n v="1073.46"/>
        <n v="40.340000000000003"/>
        <n v="15.1"/>
        <n v="21.45"/>
        <n v="120.18"/>
        <n v="496.11"/>
        <n v="11.38"/>
        <n v="25.4"/>
        <n v="535.41"/>
        <n v="127.57"/>
        <n v="76.5"/>
        <n v="38.5"/>
        <n v="479.83"/>
        <n v="333.89"/>
        <n v="6.28"/>
        <n v="62.42"/>
        <n v="44.68"/>
        <n v="36.479999999999997"/>
        <n v="13.7"/>
        <n v="153.04"/>
        <n v="60.95"/>
        <n v="79.8"/>
        <n v="52.55"/>
        <n v="137.13999999999999"/>
        <n v="35.26"/>
        <n v="47.99"/>
        <n v="14.24"/>
        <n v="9.1300000000000008"/>
        <n v="171.22"/>
        <n v="88.9"/>
        <n v="11.49"/>
        <n v="118.93"/>
        <n v="44.97"/>
        <n v="555.41"/>
        <n v="186.25"/>
        <n v="37.18"/>
        <n v="59.73"/>
        <n v="319.06"/>
        <n v="125.2"/>
        <n v="23.89"/>
        <n v="18.079999999999998"/>
        <n v="453.48"/>
        <n v="17.2"/>
        <n v="41.74"/>
        <n v="29.42"/>
        <n v="70.75"/>
        <n v="243.88"/>
        <n v="118.18"/>
        <n v="226.21"/>
        <n v="172"/>
        <n v="228.5"/>
        <n v="246.37"/>
        <n v="51.97"/>
        <n v="51.31"/>
        <n v="64.900000000000006"/>
        <n v="59.97"/>
        <n v="116.49"/>
        <n v="38.950000000000003"/>
        <n v="39.340000000000003"/>
        <n v="28.2"/>
        <n v="22.59"/>
        <n v="86.21"/>
        <n v="42.98"/>
        <n v="24.65"/>
        <n v="243.82"/>
        <n v="14.39"/>
        <n v="46.03"/>
        <n v="68.2"/>
        <n v="35.909999999999997"/>
        <n v="204.83"/>
        <n v="32.729999999999997"/>
        <n v="133.57"/>
        <n v="312.82"/>
        <n v="77.7"/>
        <n v="130.66"/>
        <n v="78.25"/>
        <n v="78.650000000000006"/>
        <n v="111.91"/>
        <n v="26.65"/>
        <n v="34.24"/>
        <n v="173.26"/>
        <n v="376.16"/>
        <n v="61.38"/>
        <n v="1252.82"/>
        <n v="341.81"/>
        <n v="331"/>
        <n v="94.88"/>
        <n v="83.97"/>
        <n v="23.94"/>
        <n v="40.25"/>
        <n v="28.97"/>
        <n v="490"/>
        <n v="32.049999999999997"/>
        <n v="27.55"/>
        <n v="219.25"/>
        <n v="112.77"/>
        <n v="8.9"/>
        <n v="182.22"/>
        <n v="26.23"/>
        <n v="816.22"/>
        <n v="42.94"/>
        <n v="53.82"/>
        <n v="166.14"/>
        <n v="16.510000000000002"/>
        <n v="130.75"/>
        <n v="22.28"/>
        <n v="25.28"/>
        <n v="16.75"/>
        <n v="19.649999999999999"/>
        <n v="177.7"/>
        <n v="86.3"/>
        <n v="116.25"/>
        <n v="47.25"/>
        <n v="20.75"/>
        <n v="324.01"/>
        <n v="34.47"/>
        <n v="376.61"/>
        <n v="33.549999999999997"/>
        <n v="195.56"/>
        <n v="10.46"/>
        <n v="154.13"/>
        <n v="112.62"/>
        <n v="54.63"/>
        <n v="264.52"/>
        <n v="374.62"/>
        <n v="194.17"/>
        <n v="131.99"/>
        <n v="47.75"/>
        <n v="53.85"/>
        <n v="202.75"/>
        <n v="132.62"/>
        <n v="163.9"/>
        <n v="22.74"/>
        <n v="61.6"/>
        <n v="27.24"/>
        <n v="28.5"/>
        <n v="32.299999999999997"/>
        <n v="27.48"/>
        <n v="33.76"/>
        <n v="27.95"/>
        <n v="25.67"/>
        <n v="29.98"/>
        <n v="85.93"/>
        <n v="36.950000000000003"/>
        <n v="77.040000000000006"/>
        <n v="7.7"/>
        <n v="23.53"/>
        <n v="26.97"/>
        <n v="24.42"/>
        <n v="44.85"/>
        <n v="40.450000000000003"/>
        <n v="25.39"/>
        <n v="45.45"/>
        <n v="22.48"/>
        <n v="26.98"/>
        <n v="19.96"/>
        <n v="11.9"/>
        <n v="35.96"/>
        <n v="48.48"/>
        <n v="64.92"/>
        <n v="70.819999999999993"/>
        <n v="81.260000000000005"/>
        <n v="73.790000000000006"/>
        <n v="51.35"/>
        <n v="68.459999999999994"/>
        <n v="46.98"/>
        <n v="59.16"/>
        <n v="74.680000000000007"/>
        <n v="17.5"/>
        <n v="49.98"/>
        <n v="21.21"/>
        <n v="37.47"/>
        <n v="31.98"/>
        <n v="400"/>
        <n v="32.97"/>
        <n v="41.71"/>
        <n v="91.13"/>
        <n v="10360"/>
        <n v="75.94"/>
        <n v="500"/>
        <n v="46100"/>
        <n v="1618.93"/>
        <n v="363.8"/>
        <n v="200"/>
        <n v="89.5"/>
        <n v="124.53"/>
        <n v="69.930000000000007"/>
        <n v="135.12"/>
        <n v="11"/>
        <n v="254.35"/>
        <n v="0.01"/>
        <n v="24.28"/>
        <n v="162.5"/>
        <n v="101.44"/>
        <n v="24.95"/>
        <n v="56.49"/>
        <n v="84"/>
        <n v="390"/>
        <n v="134.82"/>
        <n v="80.06"/>
        <n v="201.99"/>
        <n v="308.68"/>
        <n v="22.89"/>
        <n v="26.25"/>
        <n v="100"/>
        <n v="413"/>
        <n v="1254.5"/>
        <n v="203.77"/>
        <n v="396"/>
        <n v="106.12"/>
        <n v="95.96"/>
        <n v="71.97"/>
        <n v="76.98"/>
        <n v="279.51"/>
        <n v="133.30000000000001"/>
        <n v="5.99"/>
        <n v="49.2"/>
        <n v="29.37"/>
        <n v="42.13"/>
        <n v="86.47"/>
        <n v="78.8"/>
        <n v="57.76"/>
        <n v="60.31"/>
        <n v="99.56"/>
        <n v="107.4"/>
        <n v="40.68"/>
        <n v="48.2"/>
        <n v="47.95"/>
        <n v="88.43"/>
        <n v="50.37"/>
        <n v="187.5"/>
        <n v="202.5"/>
        <n v="9.99"/>
        <n v="203"/>
        <n v="53.41"/>
        <n v="40.19"/>
        <n v="45.62"/>
        <n v="49.32"/>
        <n v="49.58"/>
        <n v="47.35"/>
        <n v="36.11"/>
        <n v="211"/>
        <n v="170.48"/>
        <n v="86"/>
        <n v="140.30000000000001"/>
        <n v="63.77"/>
        <n v="263.25"/>
        <n v="30.84"/>
        <n v="34.99"/>
        <n v="15.95"/>
        <n v="20.99"/>
        <n v="16.149999999999999"/>
        <n v="19.100000000000001"/>
        <n v="25.02"/>
        <n v="128.04"/>
        <n v="125.21"/>
        <n v="12.93"/>
        <n v="197.14"/>
        <n v="145.18"/>
        <n v="88.74"/>
        <n v="151.84"/>
        <n v="88.19"/>
        <n v="86.74"/>
        <n v="65.22"/>
        <n v="152.08000000000001"/>
        <n v="89.33"/>
        <n v="103.39"/>
        <n v="91.81"/>
        <n v="84.26"/>
        <n v="17.05"/>
        <n v="79.73"/>
        <n v="102.39"/>
        <n v="64.069999999999993"/>
        <n v="28.82"/>
        <n v="389"/>
        <n v="55.35"/>
        <n v="95.63"/>
        <n v="40.89"/>
        <n v="45.65"/>
        <n v="49.46"/>
        <n v="35.119999999999997"/>
        <n v="34.54"/>
        <n v="152.75"/>
        <n v="27.75"/>
        <n v="126.25"/>
        <n v="77.349999999999994"/>
        <n v="43.7"/>
        <n v="184.05"/>
        <n v="145.59"/>
        <n v="305.58999999999997"/>
        <n v="29.96"/>
        <n v="31.9"/>
        <n v="130.5"/>
        <n v="110.69"/>
        <n v="285.70999999999998"/>
        <n v="98.21"/>
        <n v="148.26"/>
        <n v="113.68"/>
        <n v="64.2"/>
        <n v="142.33000000000001"/>
        <n v="84.6"/>
        <n v="75.599999999999994"/>
        <n v="44.6"/>
        <n v="215.6"/>
        <n v="169.85"/>
        <n v="5.89"/>
        <n v="79.75"/>
        <n v="246.72"/>
        <n v="87.91"/>
        <n v="197.93"/>
        <n v="38.18"/>
        <n v="85.12"/>
        <n v="87.62"/>
        <n v="40.119999999999997"/>
        <n v="71.92"/>
        <n v="57.08"/>
        <n v="79.14"/>
        <n v="45.48"/>
        <n v="89.85"/>
        <n v="88.95"/>
        <n v="118"/>
        <n v="90.4"/>
        <n v="9.3000000000000007"/>
        <n v="329.8"/>
        <n v="373"/>
        <n v="42.38"/>
        <n v="38.32"/>
        <n v="38.119999999999997"/>
        <n v="58.95"/>
        <n v="8.3800000000000008"/>
        <n v="15.98"/>
        <n v="20.94"/>
        <n v="22.54"/>
        <n v="88.75"/>
        <n v="105.75"/>
        <n v="132.9"/>
        <n v="163.36000000000001"/>
        <n v="48.05"/>
        <n v="36.380000000000003"/>
        <n v="154.26"/>
        <n v="195.75"/>
        <n v="85.02"/>
        <n v="9.2899999999999991"/>
        <n v="70.739999999999995"/>
        <n v="71"/>
        <n v="22.75"/>
        <n v="70.86"/>
        <n v="7.89"/>
        <n v="88.65"/>
        <n v="18.27"/>
        <n v="13.53"/>
        <n v="28.77"/>
        <n v="52.5"/>
        <n v="52.89"/>
        <n v="58.3"/>
        <n v="55.87"/>
        <n v="35.04"/>
        <n v="207"/>
        <n v="76.13"/>
        <n v="93.92"/>
        <n v="49.95"/>
        <n v="86.92"/>
        <n v="16.850000000000001"/>
        <n v="47.98"/>
        <n v="13.92"/>
        <n v="29.77"/>
        <n v="54.04"/>
        <n v="41.19"/>
        <n v="22.49"/>
        <n v="52.18"/>
        <n v="20.36"/>
        <n v="149.85"/>
        <n v="10.92"/>
        <n v="72.569999999999993"/>
        <n v="16.64"/>
        <n v="61.83"/>
        <n v="45.4"/>
        <n v="65.489999999999995"/>
        <n v="34.049999999999997"/>
        <n v="83.55"/>
        <n v="65.3"/>
        <n v="67.23"/>
        <n v="187.14"/>
        <n v="162.25"/>
        <n v="39.99"/>
        <n v="270"/>
        <n v="188.37"/>
        <n v="86.93"/>
        <n v="16.82"/>
        <n v="47.09"/>
        <n v="26.24"/>
        <n v="20.82"/>
        <n v="19.75"/>
        <n v="107.59"/>
        <n v="66.97"/>
        <n v="31.02"/>
        <n v="46.56"/>
        <n v="102.84"/>
        <n v="48.01"/>
        <n v="175.13"/>
        <n v="48.56"/>
        <n v="43.05"/>
        <n v="13.26"/>
        <n v="14.3"/>
        <n v="35.880000000000003"/>
        <n v="24.57"/>
        <n v="29.33"/>
        <n v="23.03"/>
        <n v="26.49"/>
        <n v="35.39"/>
        <n v="40.299999999999997"/>
        <n v="35.659999999999997"/>
        <n v="37.799999999999997"/>
        <n v="54.2"/>
        <n v="37.700000000000003"/>
        <n v="31.38"/>
        <n v="187.25"/>
        <n v="120.4"/>
        <n v="83.51"/>
        <n v="124.78"/>
        <n v="129.9"/>
        <n v="69.209999999999994"/>
        <n v="47.06"/>
        <n v="28.75"/>
        <n v="37.75"/>
        <n v="35.92"/>
        <n v="42.54"/>
        <n v="123"/>
        <n v="20.54"/>
        <n v="144.53"/>
        <n v="18.95"/>
        <n v="18.34"/>
        <n v="121.45"/>
        <n v="134.71"/>
        <n v="75.099999999999994"/>
        <n v="83.29"/>
        <n v="78.66"/>
        <n v="81.2"/>
        <n v="41.68"/>
        <n v="160.63"/>
        <n v="40.18"/>
        <n v="115.38"/>
        <n v="24.86"/>
        <n v="29.09"/>
        <n v="24.5"/>
        <n v="82.16"/>
        <n v="51.8"/>
        <n v="44.02"/>
        <n v="28.26"/>
        <n v="47.57"/>
        <n v="42.34"/>
        <n v="30.65"/>
        <n v="28.18"/>
        <n v="27.96"/>
        <n v="107.45"/>
        <n v="1876.36"/>
        <n v="684.29"/>
        <n v="52"/>
        <n v="39.5"/>
        <n v="283.58"/>
        <n v="46.99"/>
        <n v="153.57"/>
        <n v="237.6"/>
        <n v="232.73"/>
        <n v="56.06"/>
        <n v="53.55"/>
        <n v="339.5"/>
        <n v="365.04"/>
        <n v="391.87"/>
        <n v="252.9"/>
        <n v="376.89"/>
        <n v="61.5"/>
        <n v="42.69"/>
        <n v="64.849999999999994"/>
        <n v="25.95"/>
        <n v="19.32"/>
        <n v="27.5"/>
        <n v="102.25"/>
        <n v="112.11"/>
        <n v="440"/>
        <n v="154.21"/>
        <n v="34.229999999999997"/>
        <n v="36.75"/>
        <n v="578.27"/>
        <n v="555.79999999999995"/>
        <n v="1233.6400000000001"/>
        <n v="603.97"/>
        <n v="81.86"/>
        <n v="269.86"/>
        <n v="693.93"/>
        <n v="983.06"/>
        <n v="103.74"/>
        <n v="54.1"/>
        <n v="1719.06"/>
        <n v="592.47"/>
        <n v="394.99"/>
        <n v="629.41"/>
        <n v="140.93"/>
        <n v="114.97"/>
        <n v="135.55000000000001"/>
        <n v="53.93"/>
        <n v="420.14"/>
        <n v="2.5"/>
        <n v="2.14"/>
        <n v="146.36000000000001"/>
        <n v="36.35"/>
        <n v="178.7"/>
        <n v="65.86"/>
        <n v="96.8"/>
        <n v="69.790000000000006"/>
        <n v="424.76"/>
        <n v="139.69"/>
        <n v="75.260000000000005"/>
        <n v="281.54000000000002"/>
        <n v="129"/>
        <n v="20.95"/>
        <n v="37.29"/>
        <n v="79.48"/>
        <n v="329.94"/>
        <n v="11.8"/>
        <n v="51.92"/>
        <n v="12.64"/>
        <n v="54.79"/>
        <n v="41.08"/>
        <n v="81.099999999999994"/>
        <n v="54.66"/>
        <n v="282.94"/>
        <n v="80.25"/>
        <n v="221.25"/>
        <n v="138.66"/>
        <n v="56.5"/>
        <n v="498"/>
        <n v="66.86"/>
        <n v="475"/>
        <n v="101.26"/>
        <n v="75.900000000000006"/>
        <n v="67.5"/>
        <n v="7696.4"/>
        <n v="22.7"/>
        <n v="136"/>
        <n v="140.19999999999999"/>
        <n v="146.9"/>
        <n v="99.47"/>
        <n v="115.5"/>
        <n v="1008.31"/>
        <n v="30.53"/>
        <n v="436.59"/>
        <n v="44.62"/>
        <n v="99.89"/>
        <n v="17.28"/>
        <n v="15.75"/>
        <n v="351.69"/>
        <n v="99.43"/>
        <n v="1329.68"/>
        <n v="362.5"/>
        <n v="113.14"/>
        <n v="826.3"/>
        <n v="474"/>
        <n v="184.87"/>
        <n v="144"/>
        <n v="7.06"/>
        <n v="245"/>
        <n v="160.5"/>
        <n v="2200"/>
        <n v="363.13"/>
        <n v="86.5"/>
        <n v="2693.42"/>
        <n v="29.85"/>
        <n v="64.61"/>
        <n v="319.27"/>
        <n v="156.84"/>
        <n v="448.21"/>
        <n v="1020.63"/>
        <n v="1287"/>
        <n v="625"/>
        <n v="44.58"/>
        <n v="92.32"/>
        <n v="131.24"/>
        <n v="118.45"/>
        <n v="273.39999999999998"/>
        <n v="253.24"/>
        <n v="347.88"/>
        <n v="331.86"/>
        <n v="293.02"/>
        <n v="107.5"/>
        <n v="125.24"/>
        <n v="60.26"/>
        <n v="78.319999999999993"/>
        <n v="63.22"/>
        <n v="91.71"/>
        <n v="61.3"/>
        <n v="55.52"/>
        <n v="92.24"/>
        <n v="99.83"/>
        <n v="105.28"/>
        <n v="176.12"/>
        <n v="333.62"/>
        <n v="34.07"/>
        <n v="40.86"/>
        <n v="30.23"/>
        <n v="55.05"/>
        <n v="45.94"/>
        <n v="34.549999999999997"/>
        <n v="31.15"/>
        <n v="24.98"/>
        <n v="22.47"/>
        <n v="165.4"/>
        <n v="20.8"/>
        <n v="62.44"/>
        <n v="21.19"/>
        <n v="21.57"/>
        <n v="23.38"/>
        <n v="52.26"/>
        <n v="91.99"/>
        <n v="22.95"/>
        <n v="30.8"/>
        <n v="242.83"/>
        <n v="8.89"/>
        <n v="27.65"/>
        <n v="22.51"/>
        <n v="24.11"/>
        <n v="58.05"/>
        <n v="155.51"/>
        <n v="44"/>
        <n v="33.090000000000003"/>
        <n v="15.41"/>
        <n v="9.35"/>
        <n v="61.42"/>
        <n v="85.2"/>
        <n v="35.94"/>
        <n v="232.38"/>
        <n v="104.68"/>
        <n v="25.53"/>
        <n v="23.54"/>
        <n v="39.119999999999997"/>
        <n v="14.86"/>
        <n v="28.99"/>
        <n v="159.63"/>
        <n v="27.42"/>
        <n v="37.57"/>
        <n v="38.03"/>
        <n v="34.630000000000003"/>
        <n v="30.38"/>
        <n v="35.85"/>
        <n v="67.34"/>
        <n v="72.31"/>
        <n v="16.78"/>
        <n v="65.59"/>
        <n v="34.770000000000003"/>
        <n v="12.59"/>
        <n v="23.39"/>
        <n v="60.62"/>
        <n v="61"/>
        <n v="447.12"/>
        <n v="341.28"/>
        <n v="642.38"/>
        <n v="128.72"/>
        <n v="138.13"/>
        <n v="733.55"/>
        <n v="665.62"/>
        <n v="969.56"/>
        <n v="646.41"/>
        <n v="1181.26"/>
        <n v="471.73"/>
        <n v="484.74"/>
        <n v="618.82000000000005"/>
        <n v="681.89"/>
        <n v="637.09"/>
        <n v="860.35"/>
        <n v="879.61"/>
        <n v="839.9"/>
        <n v="873.5"/>
        <n v="32.01"/>
        <n v="48.99"/>
        <n v="31.77"/>
        <n v="23.73"/>
        <n v="13.14"/>
        <n v="96.22"/>
        <n v="7.26"/>
        <n v="81.55"/>
        <n v="13.32"/>
        <n v="21.92"/>
        <n v="66.95"/>
        <n v="458.67"/>
        <n v="414.52"/>
        <n v="307.33999999999997"/>
        <n v="371.65"/>
        <n v="59.91"/>
        <n v="488.85"/>
        <n v="298.99"/>
        <n v="290.17"/>
        <n v="360.46"/>
        <n v="473.77"/>
        <n v="307.27999999999997"/>
        <n v="351.43"/>
        <n v="475.27"/>
        <n v="11.08"/>
        <n v="48.03"/>
        <n v="29.15"/>
        <n v="27.99"/>
        <n v="45.08"/>
        <n v="43.11"/>
        <n v="81.08"/>
        <n v="47.78"/>
        <n v="83.57"/>
        <n v="723.12"/>
        <n v="544.92999999999995"/>
        <n v="714.31"/>
        <n v="739.91"/>
        <n v="75.819999999999993"/>
        <n v="1090.04"/>
        <n v="906.64"/>
        <n v="745.21"/>
        <n v="504.84"/>
        <n v="597.71"/>
        <n v="1045.49"/>
        <n v="1177.53"/>
        <n v="1192.95"/>
        <n v="757.32"/>
        <n v="566.5"/>
        <n v="52.04"/>
        <n v="27.18"/>
        <n v="38.9"/>
        <n v="48.4"/>
        <n v="29.05"/>
        <n v="19.899999999999999"/>
        <n v="60.7"/>
        <n v="18.510000000000002"/>
        <n v="37.36"/>
        <n v="29.64"/>
        <n v="16.88"/>
        <n v="24.81"/>
        <n v="70.28"/>
        <n v="29.99"/>
        <n v="88.26"/>
        <n v="527.12"/>
        <n v="296.87"/>
        <n v="200.77"/>
        <n v="162.05000000000001"/>
        <n v="256.25"/>
        <n v="238"/>
        <n v="349.69"/>
        <n v="486.85"/>
        <n v="368.43"/>
        <n v="250.08"/>
        <n v="518.83000000000004"/>
        <n v="635.95000000000005"/>
        <n v="453.9"/>
        <n v="423.51"/>
        <n v="14.12"/>
        <n v="44.01"/>
        <n v="44.84"/>
        <n v="48.33"/>
        <n v="1470.44"/>
        <n v="1046.49"/>
        <n v="859.78"/>
        <n v="717.11"/>
        <n v="976.58"/>
        <n v="523.55999999999995"/>
        <n v="743.95"/>
        <n v="430.92"/>
        <n v="1143.8499999999999"/>
        <n v="1334.36"/>
        <n v="1708.41"/>
        <n v="1424.84"/>
        <n v="1660.09"/>
        <n v="1098.96"/>
        <n v="34.21"/>
        <n v="77.290000000000006"/>
        <n v="21.76"/>
        <n v="26.84"/>
        <n v="82.95"/>
        <n v="98.4"/>
        <n v="60.14"/>
        <n v="150.13"/>
        <n v="48.98"/>
        <n v="122.52"/>
        <n v="85.88"/>
        <n v="112.16"/>
        <n v="135.44"/>
        <n v="112.93"/>
        <n v="9.8000000000000007"/>
        <n v="26.33"/>
        <n v="409.39"/>
        <n v="1011.2"/>
        <n v="947.29"/>
        <n v="812.98"/>
        <n v="287.85000000000002"/>
        <n v="371.73"/>
        <n v="523.57000000000005"/>
        <n v="409.61"/>
        <n v="384.42"/>
        <n v="571.58000000000004"/>
        <n v="703.22"/>
        <n v="1072.24"/>
        <n v="684.15"/>
        <n v="339.11"/>
        <n v="492.39"/>
        <n v="6.74"/>
        <n v="33.229999999999997"/>
        <n v="199.9"/>
        <n v="61.08"/>
        <n v="25.32"/>
        <n v="105.95"/>
        <n v="42.15"/>
        <n v="73.2"/>
        <n v="481.58"/>
        <n v="256.69"/>
        <n v="414.19"/>
        <n v="308.57"/>
        <n v="261.7"/>
        <n v="260.81"/>
        <n v="454.53"/>
        <n v="427.96"/>
        <n v="440.66"/>
        <n v="554.16"/>
        <n v="695.86"/>
        <n v="507.4"/>
        <n v="706.08"/>
        <n v="635.51"/>
        <n v="19.25"/>
        <n v="26.38"/>
        <n v="27.06"/>
        <n v="58.42"/>
        <n v="19.38"/>
        <n v="21.27"/>
        <n v="74.62"/>
        <n v="627.95000000000005"/>
        <n v="351.07"/>
        <n v="478.22"/>
        <n v="395.45"/>
        <n v="199.74"/>
        <n v="294.52"/>
        <n v="684.66"/>
        <n v="644.11"/>
        <n v="365.42"/>
        <n v="808.05"/>
        <n v="336.32"/>
        <n v="583.38"/>
        <n v="575.63"/>
        <n v="430.45"/>
        <n v="14.14"/>
        <n v="26.35"/>
        <n v="42.8"/>
        <n v="28.31"/>
        <n v="13.43"/>
        <n v="132.22"/>
        <n v="10.29"/>
        <n v="31.65"/>
        <n v="14.46"/>
        <n v="45.85"/>
        <n v="19.39"/>
        <n v="12.27"/>
        <n v="13.64"/>
        <n v="28.12"/>
        <n v="20.25"/>
        <n v="61.93"/>
        <n v="147.4"/>
        <n v="77.08"/>
        <n v="127.17"/>
        <n v="69.34"/>
        <n v="30.08"/>
        <n v="52.97"/>
        <n v="101.66"/>
        <n v="68.180000000000007"/>
        <n v="792.61"/>
        <n v="1065.3599999999999"/>
        <n v="983.14"/>
        <n v="536.64"/>
        <n v="708.43"/>
        <n v="369.72"/>
        <n v="560.6"/>
        <n v="59.78"/>
        <n v="396.19"/>
        <n v="597.52"/>
        <n v="936.65"/>
        <n v="683.32"/>
        <n v="478.91"/>
        <n v="551.41"/>
        <n v="402.95"/>
        <n v="12.8"/>
        <n v="10.6"/>
        <n v="17.7"/>
        <n v="72.849999999999994"/>
        <n v="22.19"/>
        <n v="130.29"/>
        <n v="17.510000000000002"/>
        <n v="23.57"/>
        <n v="21.09"/>
        <n v="67.13"/>
        <n v="91.9"/>
        <n v="27.14"/>
        <n v="20.86"/>
        <n v="303.73"/>
        <n v="263.83999999999997"/>
        <n v="387.82"/>
        <n v="231.33"/>
        <n v="480.58"/>
        <n v="456.32"/>
        <n v="443.45"/>
        <n v="379.26"/>
        <n v="355.04"/>
        <n v="365.4"/>
        <n v="513.57000000000005"/>
        <n v="617.16"/>
        <n v="531.46"/>
        <n v="540.30999999999995"/>
        <n v="46.57"/>
        <n v="143.35"/>
        <n v="76.97"/>
        <n v="55.92"/>
        <n v="17.600000000000001"/>
        <n v="63.64"/>
        <n v="28.72"/>
        <n v="32.130000000000003"/>
        <n v="77.209999999999994"/>
        <n v="103.76"/>
        <n v="84.8"/>
        <n v="99.42"/>
        <n v="131.81"/>
        <n v="82.59"/>
        <n v="152.47999999999999"/>
        <n v="20.72"/>
        <n v="56.89"/>
        <n v="88.69"/>
        <n v="122.35"/>
        <n v="203.87"/>
        <n v="123.55"/>
        <n v="132.77000000000001"/>
        <n v="173.93"/>
        <n v="77.61"/>
        <n v="12.49"/>
        <n v="25.48"/>
        <n v="60.19"/>
        <n v="558.33000000000004"/>
        <n v="456.75"/>
        <n v="123.44"/>
        <n v="140.37"/>
        <n v="277.94"/>
        <n v="165.12"/>
        <n v="277.35000000000002"/>
        <n v="138.5"/>
        <n v="125.81"/>
        <n v="250.17"/>
        <n v="391.96"/>
        <n v="414.36"/>
        <n v="253.81"/>
        <n v="40.99"/>
        <n v="61.62"/>
        <n v="64.510000000000005"/>
        <n v="37.83"/>
        <n v="30.68"/>
        <n v="20.170000000000002"/>
        <n v="107.83"/>
        <n v="17.45"/>
        <n v="193.97"/>
        <n v="324.77"/>
        <n v="41.31"/>
        <n v="138.09"/>
        <n v="85.85"/>
        <n v="567.08000000000004"/>
        <n v="246.08"/>
        <n v="209.59"/>
        <n v="319.01"/>
        <n v="258.82"/>
        <n v="231.75"/>
        <n v="247.25"/>
        <n v="330.37"/>
        <n v="114.74"/>
        <n v="252.32"/>
        <n v="213.47"/>
        <n v="292.72000000000003"/>
        <n v="318.88"/>
        <n v="16.68"/>
        <n v="250.81"/>
        <n v="108.28"/>
        <n v="77.64"/>
        <n v="30.16"/>
        <n v="32.380000000000003"/>
        <n v="22.88"/>
        <n v="119.39"/>
        <n v="54.25"/>
        <n v="46.01"/>
        <n v="58.94"/>
        <n v="384.96"/>
        <n v="397.34"/>
        <n v="295.97000000000003"/>
        <n v="127.85"/>
        <n v="87.89"/>
        <n v="214.42"/>
        <n v="149.43"/>
        <n v="215.34"/>
        <n v="305.62"/>
        <n v="329.75"/>
        <n v="330.73"/>
        <n v="170.64"/>
        <n v="246.93"/>
        <n v="90.79"/>
        <n v="37.630000000000003"/>
        <n v="25.63"/>
        <n v="38.42"/>
        <n v="91.09"/>
        <n v="95.62"/>
        <n v="52.96"/>
        <n v="386.75"/>
        <n v="455.83"/>
        <n v="264.37"/>
        <n v="215.46"/>
        <n v="181.12"/>
        <n v="242.02"/>
        <n v="322.91000000000003"/>
        <n v="321.02999999999997"/>
        <n v="259.92"/>
        <n v="486.39"/>
        <n v="216.64"/>
        <n v="318.58999999999997"/>
        <n v="217.88"/>
        <n v="257.58"/>
        <n v="26.94"/>
        <n v="15.93"/>
        <n v="39.42"/>
        <n v="69.680000000000007"/>
        <n v="40.04"/>
        <n v="73.849999999999994"/>
        <n v="33.020000000000003"/>
        <n v="80.47"/>
        <n v="63.58"/>
        <n v="35.520000000000003"/>
        <n v="449.4"/>
        <n v="95.48"/>
        <n v="39.020000000000003"/>
        <n v="132.91"/>
        <n v="155.74"/>
        <n v="226.17"/>
        <n v="168.11"/>
        <n v="183.98"/>
        <n v="226.28"/>
        <n v="208.07"/>
        <n v="241.12"/>
        <n v="477.64"/>
        <n v="812.13"/>
        <n v="18.760000000000002"/>
        <n v="31.22"/>
        <n v="36.82"/>
        <n v="42.17"/>
        <n v="85.06"/>
        <n v="514.46"/>
        <n v="65.680000000000007"/>
        <n v="212.88"/>
        <n v="243.25"/>
        <n v="247.68"/>
        <n v="397.66"/>
        <n v="163.58000000000001"/>
        <n v="204.36"/>
        <n v="303.57"/>
        <n v="210.56"/>
        <n v="306.8"/>
        <n v="402.87"/>
        <n v="392.27"/>
        <n v="287.68"/>
        <n v="55.12"/>
        <n v="49.31"/>
        <n v="24.36"/>
        <n v="77.55"/>
        <n v="108.33"/>
        <n v="107.54"/>
        <n v="12.91"/>
        <n v="12.15"/>
        <n v="26.03"/>
        <n v="5.6"/>
        <n v="39.33"/>
        <n v="85.58"/>
        <n v="50.11"/>
        <n v="24.96"/>
        <n v="75.709999999999994"/>
        <n v="45.01"/>
        <n v="79.08"/>
        <n v="37.64"/>
        <n v="18.420000000000002"/>
        <n v="9.89"/>
        <n v="34.840000000000003"/>
        <n v="93.66"/>
        <n v="51.37"/>
        <n v="41.44"/>
        <n v="50.49"/>
        <n v="83.32"/>
        <n v="88.18"/>
        <n v="86.68"/>
        <n v="62.72"/>
        <n v="57.16"/>
        <n v="1342.37"/>
        <n v="1172.44"/>
        <n v="725.25"/>
        <n v="639.91999999999996"/>
        <n v="827.43"/>
        <n v="562.41"/>
        <n v="557.19000000000005"/>
        <n v="539.51"/>
        <n v="671.12"/>
        <n v="980.37"/>
        <n v="985.64"/>
        <n v="1352.47"/>
        <n v="828.89"/>
        <n v="834.96"/>
        <n v="57.39"/>
        <n v="114.95"/>
        <n v="60.58"/>
        <n v="61.2"/>
        <n v="72.62"/>
        <n v="123.33"/>
        <n v="130.63999999999999"/>
        <n v="108.19"/>
        <n v="269.23"/>
        <n v="137.13"/>
        <n v="275.07"/>
        <n v="117.15"/>
        <n v="410.35"/>
        <n v="27.34"/>
        <n v="26.83"/>
        <n v="19.329999999999998"/>
        <n v="45.98"/>
        <n v="9.67"/>
        <n v="17.62"/>
        <n v="103.86"/>
        <n v="166.93"/>
        <n v="83.16"/>
        <n v="10.050000000000001"/>
        <n v="29.34"/>
        <n v="13.77"/>
        <n v="28.02"/>
        <n v="23.72"/>
        <n v="25.31"/>
        <n v="254.22"/>
        <n v="134.93"/>
        <n v="85.49"/>
        <n v="101.38"/>
        <n v="105.88"/>
        <n v="105.12"/>
        <n v="229.69"/>
        <n v="132.81"/>
        <n v="159.69999999999999"/>
        <n v="140"/>
        <n v="149.97999999999999"/>
        <n v="121.62"/>
        <n v="83.18"/>
        <n v="42.78"/>
        <n v="87.46"/>
        <n v="13.02"/>
        <n v="38.590000000000003"/>
        <n v="68.19"/>
        <n v="105.16"/>
        <n v="318.22000000000003"/>
        <n v="259.77"/>
        <n v="1189.81"/>
        <n v="518.6"/>
        <n v="542.38"/>
        <n v="328.77"/>
        <n v="312.97000000000003"/>
        <n v="683.57"/>
        <n v="254.94"/>
        <n v="249.64"/>
        <n v="344.62"/>
        <n v="616.58000000000004"/>
        <n v="111.49"/>
        <n v="7.31"/>
        <n v="767.82"/>
        <n v="10767.85"/>
        <n v="691.7"/>
        <n v="2484.4899999999998"/>
        <n v="519.55999999999995"/>
        <n v="1499.58"/>
        <n v="273.02999999999997"/>
        <n v="26.43"/>
        <n v="51.85"/>
        <n v="90.45"/>
        <n v="147.93"/>
        <n v="49.9"/>
        <n v="22.38"/>
        <n v="24.26"/>
        <n v="94.12"/>
        <n v="132.47"/>
        <n v="9.9600000000000009"/>
        <n v="20.9"/>
        <n v="123.3"/>
        <n v="327.85"/>
        <n v="164.7"/>
        <n v="150.58000000000001"/>
        <n v="99.97"/>
        <n v="18.37"/>
        <n v="13.97"/>
        <n v="23.05"/>
        <n v="30.39"/>
        <n v="50.79"/>
        <n v="2823.18"/>
        <n v="838"/>
        <n v="4.68"/>
        <n v="5620.07"/>
        <n v="983.17"/>
        <n v="1232.6199999999999"/>
        <n v="1283.31"/>
        <n v="2980.22"/>
        <n v="61.81"/>
        <n v="1738.68"/>
        <n v="1065.6300000000001"/>
        <n v="2.27"/>
        <n v="653.96"/>
        <n v="3294.23"/>
        <n v="944.15"/>
        <n v="804.21"/>
        <n v="1408.96"/>
        <n v="1290.4100000000001"/>
        <n v="27.2"/>
        <n v="516.86"/>
        <n v="83.12"/>
        <n v="673.32"/>
        <n v="151.41"/>
        <n v="506.95"/>
        <n v="156.97"/>
        <n v="444.29"/>
        <n v="16088.95"/>
        <n v="2256.5"/>
        <n v="2309.17"/>
        <n v="11432.58"/>
        <n v="537.59"/>
        <n v="910.15"/>
        <n v="930.71"/>
        <n v="1142.21"/>
        <n v="123.45"/>
        <n v="1127.55"/>
        <n v="191.12"/>
        <n v="305.36"/>
        <n v="158.78"/>
        <n v="519.46"/>
        <n v="537.95000000000005"/>
        <n v="1368.34"/>
        <n v="329.69"/>
        <n v="1553.8"/>
        <n v="163.72"/>
        <n v="39.43"/>
        <n v="271.64999999999998"/>
        <n v="37.49"/>
        <n v="181.36"/>
        <n v="29.16"/>
        <n v="47.61"/>
        <n v="111.83"/>
        <n v="13.68"/>
        <n v="50.38"/>
        <n v="42.39"/>
        <n v="159.55000000000001"/>
        <n v="173.16"/>
        <n v="219.83"/>
        <n v="129.44999999999999"/>
        <n v="98.19"/>
        <n v="142.01"/>
        <n v="206.84"/>
        <n v="233.45"/>
        <n v="365.3"/>
        <n v="32.5"/>
        <n v="173.81"/>
        <n v="42.2"/>
        <n v="50.62"/>
        <n v="24.4"/>
        <n v="56.43"/>
        <n v="12.62"/>
        <n v="81.11"/>
        <n v="32.450000000000003"/>
        <n v="64.22"/>
        <n v="65.63"/>
        <n v="543.25"/>
        <n v="358.78"/>
        <n v="411.2"/>
        <n v="486.58"/>
        <n v="474.74"/>
        <n v="516.62"/>
        <n v="414.01"/>
        <n v="391.03"/>
        <n v="448.2"/>
        <n v="522.20000000000005"/>
        <n v="401.95"/>
        <n v="594.01"/>
        <n v="562.02"/>
        <n v="481.35"/>
        <n v="6.56"/>
        <n v="412.97"/>
        <n v="71.099999999999994"/>
        <n v="59.35"/>
        <n v="16.690000000000001"/>
        <n v="7.42"/>
        <n v="9.66"/>
        <n v="334.93"/>
        <n v="83.6"/>
        <n v="22.42"/>
        <n v="37.5"/>
        <n v="20.239999999999998"/>
        <n v="106.5"/>
        <n v="182.59"/>
        <n v="186.05"/>
        <n v="262.45"/>
        <n v="36.630000000000003"/>
        <n v="17.670000000000002"/>
        <n v="57.69"/>
        <n v="144.43"/>
        <n v="28.91"/>
        <n v="27.71"/>
        <n v="80.13"/>
        <n v="31.11"/>
        <n v="44.13"/>
        <n v="100.79"/>
        <n v="23.25"/>
        <n v="8.35"/>
        <n v="7.15"/>
        <n v="7.6"/>
        <n v="3.95"/>
        <n v="122"/>
        <n v="46.4"/>
        <n v="44.4"/>
        <n v="25.9"/>
        <n v="12.08"/>
        <n v="7.45"/>
        <n v="51.2"/>
        <n v="21.6"/>
        <n v="359"/>
        <n v="143"/>
        <n v="43.4"/>
        <n v="11.15"/>
        <n v="9.65"/>
        <n v="536.4"/>
        <n v="33.65"/>
        <n v="30.77"/>
        <n v="31.3"/>
        <n v="16.350000000000001"/>
        <n v="676"/>
        <n v="432"/>
        <n v="572"/>
        <n v="110.5"/>
        <n v="2.75"/>
        <n v="306"/>
        <n v="52.2"/>
        <n v="34.799999999999997"/>
        <n v="139.19999999999999"/>
        <n v="69.599999999999994"/>
        <n v="131"/>
        <n v="77"/>
        <n v="266"/>
        <n v="242"/>
        <n v="359.78"/>
        <n v="193"/>
        <n v="171.6"/>
        <n v="187.2"/>
        <n v="8.9499999999999993"/>
        <n v="3.25"/>
        <n v="126.5"/>
        <n v="59.3"/>
        <n v="16.7"/>
        <n v="7.65"/>
        <n v="380"/>
        <n v="117"/>
        <n v="4.05"/>
        <n v="0.3"/>
        <n v="23.85"/>
        <n v="32.200000000000003"/>
        <n v="14.95"/>
        <n v="383.94"/>
        <n v="7.28"/>
        <n v="4.5999999999999996"/>
        <n v="6.9"/>
        <n v="4902.58"/>
        <n v="77.650000000000006"/>
        <n v="114.25"/>
        <n v="102.8"/>
        <n v="121.75"/>
        <n v="184.2"/>
        <n v="150.44999999999999"/>
        <n v="86.05"/>
        <n v="73"/>
        <n v="1539.2"/>
        <n v="353.6"/>
        <n v="74.400000000000006"/>
        <n v="1451.8"/>
        <n v="63.2"/>
        <n v="22.17"/>
        <n v="9.6"/>
        <n v="28.95"/>
        <n v="796.6"/>
        <n v="412.62"/>
        <n v="20.67"/>
        <n v="190"/>
        <n v="220"/>
        <n v="303.89999999999998"/>
        <n v="796.5"/>
        <n v="382.02"/>
        <n v="120.6"/>
        <n v="675.9"/>
        <n v="140.46"/>
        <n v="40.4"/>
        <n v="139.03"/>
        <n v="2549.17"/>
        <n v="2322.9"/>
        <n v="719.83"/>
        <n v="1578.84"/>
        <n v="1050.5999999999999"/>
        <n v="39.9"/>
        <n v="366.01"/>
        <n v="56.9"/>
        <n v="195.57"/>
        <n v="293.3"/>
        <n v="90.01"/>
        <n v="235.9"/>
        <n v="1083.51"/>
        <n v="19.399999999999999"/>
        <n v="919"/>
        <n v="1322.7"/>
        <n v="235"/>
        <n v="167.3"/>
        <n v="59"/>
        <n v="4.28"/>
        <n v="263.01"/>
        <n v="1059.9000000000001"/>
        <n v="1170"/>
        <n v="1086.1400000000001"/>
        <n v="224"/>
        <n v="450"/>
        <n v="47.45"/>
        <n v="260"/>
        <n v="1872.76"/>
        <n v="882.45"/>
        <n v="609"/>
        <n v="1789.9"/>
        <n v="2723.68"/>
        <n v="261"/>
        <n v="37.479999999999997"/>
        <n v="21.4"/>
        <n v="418.1"/>
        <n v="200.88"/>
        <n v="26.2"/>
        <n v="2023.13"/>
        <n v="247"/>
        <n v="130.18"/>
        <n v="13.91"/>
        <n v="442"/>
        <n v="448.15"/>
        <n v="444.3"/>
        <n v="17.12"/>
        <n v="51.99"/>
        <n v="26.13"/>
        <n v="349.8"/>
        <n v="684.6"/>
        <n v="16.05"/>
        <n v="395.2"/>
        <n v="37.450000000000003"/>
        <n v="344.25"/>
        <n v="102.06"/>
        <n v="269.14999999999998"/>
        <n v="12.3"/>
        <n v="193.8"/>
        <n v="22.3"/>
        <n v="147.19999999999999"/>
        <n v="4.78"/>
        <n v="14.05"/>
        <n v="17.68"/>
        <n v="20.22"/>
        <n v="383.8"/>
        <n v="30.35"/>
        <n v="15.35"/>
        <n v="73.53"/>
        <n v="187.45"/>
        <n v="9.9"/>
        <n v="223.1"/>
        <n v="96.05"/>
        <n v="109"/>
        <n v="603.04999999999995"/>
        <n v="524.4"/>
        <n v="552.95000000000005"/>
        <n v="571.54999999999995"/>
        <n v="1228.8"/>
        <n v="1227.23"/>
        <n v="743.3"/>
        <n v="771.1"/>
        <n v="246.2"/>
        <n v="517.79"/>
        <n v="12.9"/>
        <n v="9.85"/>
        <n v="42.5"/>
        <n v="436"/>
        <n v="32.65"/>
        <n v="393.11"/>
        <n v="662.4"/>
        <n v="435"/>
        <n v="20.85"/>
        <n v="265"/>
        <n v="532.04999999999995"/>
        <n v="622.45000000000005"/>
        <n v="157.69999999999999"/>
        <n v="386.65"/>
        <n v="19.420000000000002"/>
        <n v="297.27999999999997"/>
        <n v="95.6"/>
        <n v="125.68"/>
        <n v="18.68"/>
        <n v="43.86"/>
        <n v="88.61"/>
        <n v="21.1"/>
        <n v="6.25"/>
        <n v="37.14"/>
        <n v="10.57"/>
        <n v="20.51"/>
        <n v="154.85"/>
        <n v="20.69"/>
        <n v="5.96"/>
        <n v="293"/>
        <n v="1950"/>
        <n v="21.24"/>
        <n v="5.22"/>
        <n v="17.27"/>
        <n v="11.36"/>
        <n v="10.54"/>
        <n v="24.93"/>
        <n v="53.35"/>
        <n v="7.62"/>
        <n v="29.3"/>
        <n v="23.86"/>
        <n v="21.05"/>
        <n v="7.78"/>
        <n v="4.93"/>
        <n v="1957.19"/>
        <n v="8.82"/>
        <n v="71.489999999999995"/>
        <n v="3.13"/>
        <n v="4.25"/>
        <n v="9.3800000000000008"/>
        <n v="8.52"/>
        <n v="2017"/>
        <n v="205.5"/>
        <n v="425"/>
        <n v="81"/>
        <n v="13.15"/>
        <n v="95.9"/>
        <n v="93"/>
        <n v="53"/>
        <n v="513.4"/>
        <n v="103.5"/>
        <n v="25.2"/>
        <n v="50.5"/>
        <n v="1320"/>
        <n v="26.56"/>
        <n v="8.92"/>
        <n v="46.1"/>
        <n v="18.149999999999999"/>
        <n v="152.36000000000001"/>
        <n v="64.33"/>
        <n v="35.1"/>
        <n v="31.5"/>
        <n v="63.75"/>
        <n v="1.2"/>
        <n v="649.29999999999995"/>
        <n v="225.46"/>
        <n v="419.77"/>
        <n v="175.85"/>
        <n v="91.18"/>
        <n v="259.26"/>
        <n v="85.51"/>
        <n v="584.82000000000005"/>
        <n v="1496"/>
        <n v="1060.6500000000001"/>
        <n v="187.8"/>
        <n v="1418.66"/>
        <n v="888.12"/>
        <n v="228"/>
        <n v="1330.46"/>
        <n v="197.95"/>
        <n v="514.4"/>
        <n v="120.41"/>
        <n v="57.25"/>
        <n v="1304.44"/>
        <n v="174.78"/>
        <n v="349.6"/>
        <n v="97.37"/>
        <n v="130.16999999999999"/>
        <n v="606.51"/>
        <n v="1363.47"/>
        <n v="544.79999999999995"/>
        <n v="79"/>
        <n v="522.36"/>
        <n v="190.52"/>
        <n v="869.85"/>
        <n v="179.24"/>
        <n v="149.46"/>
        <n v="367.45"/>
        <n v="47.11"/>
        <n v="631.71"/>
        <n v="204.35"/>
        <n v="37.270000000000003"/>
        <n v="484.22"/>
        <n v="87"/>
        <n v="94.85"/>
        <n v="398.73"/>
        <n v="127.12"/>
        <n v="67"/>
        <n v="12.39"/>
        <n v="270.98"/>
        <n v="56.55"/>
        <n v="68.680000000000007"/>
        <n v="855.52"/>
        <n v="87.75"/>
        <n v="56.25"/>
        <n v="196.4"/>
        <n v="93.11"/>
        <n v="60.85"/>
        <n v="70.239999999999995"/>
        <n v="46.02"/>
        <n v="138.07"/>
        <n v="117.7"/>
        <n v="44.22"/>
        <n v="379.7"/>
        <n v="76.349999999999994"/>
        <n v="212.87"/>
        <n v="136.99"/>
        <n v="72.989999999999995"/>
        <n v="187.65"/>
        <n v="80.849999999999994"/>
        <n v="54.29"/>
        <n v="181.33"/>
        <n v="112.22"/>
        <n v="117.85"/>
        <n v="334.41"/>
        <n v="47.6"/>
        <n v="156.4"/>
        <n v="232.86"/>
        <n v="161.44999999999999"/>
        <n v="98.1"/>
        <n v="100.15"/>
        <n v="115.25"/>
        <n v="61.92"/>
        <n v="166.26"/>
        <n v="47.1"/>
        <n v="145.25"/>
        <n v="31.93"/>
        <n v="160.51"/>
        <n v="50.6"/>
        <n v="38.200000000000003"/>
        <n v="213.19"/>
        <n v="360.16"/>
        <n v="55.75"/>
        <n v="226.93"/>
        <n v="112.6"/>
        <n v="295.16000000000003"/>
        <n v="59.6"/>
        <n v="56.16"/>
        <n v="368.12"/>
        <n v="34.65"/>
        <n v="42.6"/>
        <n v="213.7"/>
        <n v="70.3"/>
        <n v="99.66"/>
        <n v="343.33"/>
        <n v="1.03"/>
        <n v="393.28"/>
        <n v="401"/>
        <n v="50.25"/>
        <n v="1436.31"/>
        <n v="421.36"/>
        <n v="72.48"/>
        <n v="261.10000000000002"/>
        <n v="417.29"/>
        <n v="831.18"/>
        <n v="258.66000000000003"/>
        <n v="66.900000000000006"/>
        <n v="51.55"/>
        <n v="119"/>
        <n v="407"/>
        <n v="256.42"/>
        <n v="28.17"/>
        <n v="181"/>
        <n v="101"/>
        <n v="27.1"/>
        <n v="477.97"/>
        <n v="12.07"/>
        <n v="163.91"/>
        <n v="1350"/>
        <n v="11.2"/>
        <n v="14.9"/>
        <n v="516"/>
        <n v="110.45"/>
        <n v="16.95"/>
        <n v="21.9"/>
        <n v="115.77"/>
        <n v="83.03"/>
        <n v="157.56"/>
        <n v="118.89"/>
        <n v="100.96"/>
        <n v="25.25"/>
        <n v="10.199999999999999"/>
        <n v="7.47"/>
        <n v="45.02"/>
        <n v="272"/>
        <n v="56.66"/>
        <n v="35.979999999999997"/>
        <n v="30.95"/>
        <n v="32.799999999999997"/>
        <n v="149.80000000000001"/>
        <n v="116"/>
        <n v="55.64"/>
        <n v="67.16"/>
        <n v="57.27"/>
        <n v="24.07"/>
        <n v="40.75"/>
        <n v="15.66"/>
        <n v="53.96"/>
        <n v="115.45"/>
        <n v="124.33"/>
        <n v="160.66"/>
        <n v="12.99"/>
        <n v="16.21"/>
        <n v="83.24"/>
        <n v="17.989999999999998"/>
        <n v="26.91"/>
        <n v="138.56"/>
        <n v="41.3"/>
        <n v="25.66"/>
        <n v="30.25"/>
        <n v="147.55000000000001"/>
        <n v="25.98"/>
        <n v="23.95"/>
        <n v="46.2"/>
        <n v="12.55"/>
        <n v="86.16"/>
        <n v="89.6"/>
        <n v="158.94999999999999"/>
        <n v="74.099999999999994"/>
        <n v="46.25"/>
        <n v="7.44"/>
        <n v="27.57"/>
        <n v="98.88"/>
        <n v="45.13"/>
        <n v="32.96"/>
        <n v="12.5"/>
        <n v="18.190000000000001"/>
        <n v="62.39"/>
        <n v="7.33"/>
        <n v="70.09"/>
        <n v="21.06"/>
        <n v="9.08"/>
        <n v="294.75"/>
        <n v="58.5"/>
        <n v="574.17999999999995"/>
        <n v="139.08000000000001"/>
        <n v="25.6"/>
        <n v="23.61"/>
        <n v="66.59"/>
        <n v="136.85"/>
        <n v="46.28"/>
        <n v="522.97"/>
        <n v="80.02"/>
        <n v="64.650000000000006"/>
        <n v="94.5"/>
        <n v="57.86"/>
        <n v="105.34"/>
        <n v="13.76"/>
        <n v="24.16"/>
        <n v="10.1"/>
        <n v="339.18"/>
        <n v="131.61000000000001"/>
        <n v="96.2"/>
        <n v="299"/>
        <n v="68.53"/>
        <n v="12.48"/>
        <n v="138.59"/>
        <n v="159.80000000000001"/>
        <n v="54.57"/>
        <n v="39.950000000000003"/>
        <n v="145.74"/>
        <n v="119.9"/>
        <n v="39.619999999999997"/>
        <n v="325.32"/>
        <n v="103.6"/>
        <n v="62.65"/>
        <n v="75.5"/>
        <n v="94.21"/>
        <n v="22.1"/>
        <n v="81.349999999999994"/>
        <n v="159.9"/>
        <n v="728.97"/>
        <n v="264.39999999999998"/>
        <n v="104.05"/>
        <n v="29.56"/>
        <n v="77.97"/>
        <n v="75.48"/>
        <n v="19.45"/>
        <n v="59.8"/>
        <n v="66.099999999999994"/>
        <n v="158.16999999999999"/>
        <n v="41.16"/>
        <n v="142.87"/>
        <n v="80.489999999999995"/>
        <n v="38.159999999999997"/>
        <n v="18.690000000000001"/>
        <n v="153.85"/>
        <n v="117.45"/>
        <n v="84.12"/>
        <n v="297.3"/>
        <n v="64.86"/>
        <n v="173.06"/>
        <n v="22.86"/>
        <n v="39.96"/>
        <n v="49.97"/>
        <n v="98.08"/>
        <n v="38.96"/>
        <n v="73.75"/>
        <n v="5.16"/>
        <n v="65.12"/>
        <n v="137.63"/>
        <n v="158.47999999999999"/>
        <n v="121.95"/>
        <n v="62.75"/>
        <n v="21.58"/>
        <n v="103"/>
        <n v="153.63999999999999"/>
        <n v="113.39"/>
        <n v="50.36"/>
        <n v="144.99"/>
        <n v="16.260000000000002"/>
        <n v="171.21"/>
        <n v="57.09"/>
        <n v="52.95"/>
        <n v="87.63"/>
        <n v="14.75"/>
        <n v="22.07"/>
        <n v="15.91"/>
        <n v="15.08"/>
        <n v="40.5"/>
        <n v="37.979999999999997"/>
        <n v="40.49"/>
        <n v="73.319999999999993"/>
        <n v="22.26"/>
        <n v="41.84"/>
        <n v="13.08"/>
        <n v="35.950000000000003"/>
        <n v="24.2"/>
        <n v="10.91"/>
        <n v="38.340000000000003"/>
        <n v="56.18"/>
        <n v="39.25"/>
        <n v="40.229999999999997"/>
        <n v="9.7799999999999994"/>
        <n v="52.99"/>
        <n v="32.1"/>
        <n v="17.11"/>
        <n v="117.49"/>
        <n v="18.600000000000001"/>
        <n v="1396.4"/>
        <n v="1000"/>
        <n v="67.95"/>
        <n v="49.1"/>
        <n v="48000"/>
        <n v="13570"/>
        <n v="4850"/>
        <n v="20320"/>
        <n v="15.5"/>
        <n v="81.84"/>
        <n v="53.73"/>
        <n v="132.72"/>
        <n v="281.52999999999997"/>
        <n v="90.05"/>
        <n v="4413.76"/>
        <n v="84.53"/>
        <n v="63.57"/>
        <n v="12.83"/>
        <n v="44.99"/>
        <n v="63.01"/>
        <n v="42.45"/>
        <n v="53.37"/>
        <n v="47.15"/>
        <n v="121.01"/>
        <n v="37.68"/>
        <n v="41.83"/>
        <n v="221.05"/>
        <n v="71.94"/>
        <n v="137.11000000000001"/>
        <n v="78.95"/>
        <n v="38.520000000000003"/>
        <n v="35.5"/>
        <n v="82.83"/>
        <n v="34.86"/>
        <n v="24.08"/>
        <n v="19.350000000000001"/>
        <n v="354.12"/>
        <n v="60.87"/>
        <n v="51.46"/>
        <n v="84.51"/>
        <n v="142.96"/>
        <n v="188.88"/>
        <n v="73.5"/>
        <n v="95.71"/>
        <n v="236.39"/>
        <n v="140.03"/>
        <n v="107.29"/>
        <n v="102.77"/>
        <n v="65.94"/>
        <n v="59.15"/>
        <n v="50.45"/>
        <n v="128.6"/>
        <n v="94.69"/>
        <n v="116.42"/>
        <n v="170.2"/>
        <n v="96.89"/>
        <n v="31.71"/>
        <n v="71.84"/>
        <n v="71.5"/>
        <n v="33.86"/>
        <n v="142.61000000000001"/>
        <n v="79.55"/>
        <n v="42.92"/>
        <n v="26.75"/>
        <n v="65.099999999999994"/>
        <n v="31.14"/>
        <n v="41.97"/>
        <n v="73.510000000000005"/>
        <n v="57.78"/>
        <n v="100.68"/>
        <n v="62.27"/>
        <n v="31.03"/>
        <n v="43.73"/>
        <n v="35.06"/>
        <n v="297.8"/>
        <n v="76.81"/>
        <n v="79.86"/>
        <n v="213.44"/>
        <n v="52.02"/>
        <n v="80.03"/>
        <n v="0.27"/>
        <n v="102.76"/>
        <n v="30.04"/>
        <n v="53.9"/>
        <n v="155"/>
        <n v="189.2"/>
        <n v="114.05"/>
        <n v="245.96"/>
        <n v="85.13"/>
        <n v="86.12"/>
        <n v="89.56"/>
        <n v="66.81"/>
        <n v="93.56"/>
        <n v="94.23"/>
        <n v="101.68"/>
        <n v="84.3"/>
        <n v="94.47"/>
        <n v="75.75"/>
        <n v="59.88"/>
        <n v="58.85"/>
        <n v="63.7"/>
        <n v="85.82"/>
        <n v="73.05"/>
        <n v="41.2"/>
        <n v="37.159999999999997"/>
        <n v="63.06"/>
        <n v="78"/>
        <n v="107.63"/>
        <n v="34.880000000000003"/>
        <n v="27.76"/>
        <n v="21.3"/>
        <n v="10.69"/>
        <n v="97.75"/>
        <n v="37.520000000000003"/>
        <n v="10.99"/>
        <n v="17.190000000000001"/>
        <n v="21.88"/>
        <n v="35.47"/>
        <n v="17.02"/>
        <n v="237"/>
        <n v="182.25"/>
        <n v="22.27"/>
        <n v="112.85"/>
        <n v="33.44"/>
        <n v="129.52000000000001"/>
        <n v="23.98"/>
        <n v="29.65"/>
        <n v="22.65"/>
        <n v="46.97"/>
        <n v="75.97"/>
        <n v="40.130000000000003"/>
        <n v="69.55"/>
        <n v="72.760000000000005"/>
        <n v="67.3"/>
        <n v="66.45"/>
        <n v="43.39"/>
        <n v="49.83"/>
        <n v="66.959999999999994"/>
        <n v="64.31"/>
        <n v="56.62"/>
        <n v="82.21"/>
        <n v="31.13"/>
        <n v="26.15"/>
        <n v="32.75"/>
        <n v="2.95"/>
        <n v="72.459999999999994"/>
        <n v="52.06"/>
        <n v="13.5"/>
        <n v="81.069999999999993"/>
        <n v="50.97"/>
        <n v="35.409999999999997"/>
        <n v="26.08"/>
        <n v="25.97"/>
        <n v="65.44"/>
        <n v="67.069999999999993"/>
        <n v="45.28"/>
        <n v="60.45"/>
        <n v="200.79"/>
        <n v="36.450000000000003"/>
        <n v="46.18"/>
        <n v="48.62"/>
        <n v="48.16"/>
        <n v="60.5"/>
        <n v="17.66"/>
        <n v="39.86"/>
        <n v="32.82"/>
        <n v="81.83"/>
        <n v="82.43"/>
        <n v="15.92"/>
        <n v="24.7"/>
        <n v="21.95"/>
        <n v="27.81"/>
        <n v="122.34"/>
        <n v="75.739999999999995"/>
        <n v="41.14"/>
        <n v="42.14"/>
        <n v="40.26"/>
        <n v="36.659999999999997"/>
        <n v="7.1"/>
        <n v="29.24"/>
        <n v="15.36"/>
        <n v="10.43"/>
        <n v="103.25"/>
        <n v="88.8"/>
        <n v="98.66"/>
        <n v="34.56"/>
        <n v="24.82"/>
        <n v="27.08"/>
        <n v="13.12"/>
        <n v="28.07"/>
        <n v="18.88"/>
        <n v="19.29"/>
        <n v="28.39"/>
        <n v="23.32"/>
        <n v="38.1"/>
        <n v="81.03"/>
        <n v="20.45"/>
        <n v="29.69"/>
        <n v="23.29"/>
        <n v="15.25"/>
        <n v="85.7"/>
        <n v="186.42"/>
        <n v="148.85"/>
        <n v="3909"/>
        <n v="147.5"/>
        <n v="131.35"/>
        <n v="56.75"/>
        <n v="3.35"/>
        <n v="23.26"/>
        <n v="23.19"/>
        <n v="65.75"/>
        <n v="32.68"/>
        <n v="11.26"/>
        <n v="29.95"/>
        <n v="5100"/>
        <n v="141.36000000000001"/>
        <n v="34.22"/>
        <n v="282.70999999999998"/>
        <n v="2544.39"/>
        <n v="29.86"/>
        <n v="462.62"/>
        <n v="505.25"/>
        <n v="1379.52"/>
        <n v="249.75"/>
        <n v="571.85"/>
        <n v="600"/>
        <n v="111.79"/>
        <n v="4047.41"/>
        <n v="990"/>
        <n v="58.47"/>
        <n v="19.559999999999999"/>
        <n v="69.45"/>
        <n v="185.06"/>
        <n v="68.41"/>
        <n v="764.79"/>
        <n v="5.08"/>
        <n v="59.68"/>
        <n v="129.75"/>
        <n v="96.45"/>
        <n v="136.80000000000001"/>
        <n v="106.93"/>
        <n v="91.91"/>
        <n v="126.3"/>
        <n v="57.94"/>
        <n v="41.95"/>
        <n v="400.7"/>
        <n v="40.74"/>
        <n v="46.13"/>
        <n v="181.06"/>
        <n v="44.94"/>
        <n v="74.849999999999994"/>
        <n v="70.42"/>
        <n v="96.25"/>
        <n v="30.75"/>
        <n v="156.19999999999999"/>
        <n v="101.25"/>
        <n v="70.900000000000006"/>
        <n v="63.46"/>
        <n v="225.98"/>
        <n v="59.38"/>
        <n v="157.21"/>
        <n v="256.23"/>
        <n v="8.8000000000000007"/>
        <n v="182.15"/>
        <n v="113.89"/>
        <n v="47.52"/>
        <n v="167.84"/>
        <n v="12.95"/>
        <n v="294.31"/>
        <n v="36.85"/>
        <n v="112.92"/>
        <n v="81.73"/>
        <n v="183.19"/>
        <n v="318.62"/>
        <n v="101.65"/>
        <n v="5.0599999999999996"/>
        <n v="526.63"/>
        <n v="77.95"/>
        <n v="1024.77"/>
        <n v="1076.46"/>
        <n v="1501.66"/>
        <n v="297.89"/>
        <n v="262.48"/>
        <n v="255.93"/>
        <n v="347.34"/>
        <n v="292.12"/>
        <n v="342.22"/>
        <n v="455.09"/>
        <n v="104.61"/>
        <n v="152.85"/>
        <n v="92.79"/>
        <n v="99.22"/>
        <n v="72.489999999999995"/>
        <n v="163.47999999999999"/>
        <n v="66.55"/>
        <n v="66.849999999999994"/>
        <n v="41.59"/>
        <n v="39.44"/>
        <n v="49.11"/>
        <n v="32.61"/>
        <n v="36.979999999999997"/>
        <n v="25.06"/>
        <n v="75.12"/>
        <n v="23.62"/>
        <n v="24.15"/>
        <n v="99.51"/>
        <n v="19.02"/>
        <n v="14.51"/>
        <n v="25.57"/>
        <n v="16.59"/>
        <n v="31.99"/>
        <n v="37.31"/>
        <n v="71.349999999999994"/>
        <n v="130.54"/>
        <n v="17.55"/>
        <n v="17.07"/>
        <n v="40.92"/>
        <n v="23.78"/>
        <n v="44.91"/>
        <n v="35.369999999999997"/>
        <n v="38.64"/>
        <n v="31.55"/>
        <n v="43.38"/>
        <n v="25.47"/>
      </sharedItems>
    </cacheField>
    <cacheField name="Credito" numFmtId="0">
      <sharedItems containsSemiMixedTypes="0" containsString="0" containsNumber="1" minValue="0" maxValue="138667.6" count="612">
        <n v="0"/>
        <n v="275.62"/>
        <n v="298.82"/>
        <n v="981.18"/>
        <n v="142.80000000000001"/>
        <n v="23.32"/>
        <n v="667.86"/>
        <n v="29.35"/>
        <n v="243.28"/>
        <n v="27.32"/>
        <n v="1938.67"/>
        <n v="18084.27"/>
        <n v="221.6"/>
        <n v="49.82"/>
        <n v="219.53"/>
        <n v="26.49"/>
        <n v="53.39"/>
        <n v="221.7"/>
        <n v="17.649999999999999"/>
        <n v="703.1"/>
        <n v="121.12"/>
        <n v="92.12"/>
        <n v="117.21"/>
        <n v="69.81"/>
        <n v="117.66"/>
        <n v="7742.17"/>
        <n v="378.31"/>
        <n v="604.91999999999996"/>
        <n v="13776.33"/>
        <n v="839.97"/>
        <n v="468.25"/>
        <n v="146.65"/>
        <n v="741.73"/>
        <n v="59.61"/>
        <n v="295.66000000000003"/>
        <n v="66.27"/>
        <n v="446.24"/>
        <n v="52.41"/>
        <n v="8299.23"/>
        <n v="116.79"/>
        <n v="63.19"/>
        <n v="28914.81"/>
        <n v="285.3"/>
        <n v="492.05"/>
        <n v="183.42"/>
        <n v="600.89"/>
        <n v="27.46"/>
        <n v="10469.540000000001"/>
        <n v="2827.76"/>
        <n v="108.09"/>
        <n v="11572.06"/>
        <n v="384.59"/>
        <n v="369.1"/>
        <n v="10220.83"/>
        <n v="450.79"/>
        <n v="147.72"/>
        <n v="435.52"/>
        <n v="96.29"/>
        <n v="835.33"/>
        <n v="14128.72"/>
        <n v="3667.4"/>
        <n v="12.37"/>
        <n v="24.92"/>
        <n v="175.7"/>
        <n v="909.37"/>
        <n v="449.02"/>
        <n v="50.9"/>
        <n v="9547.69"/>
        <n v="648.05999999999995"/>
        <n v="68.88"/>
        <n v="596.84"/>
        <n v="307.38"/>
        <n v="2899.26"/>
        <n v="186.53"/>
        <n v="71.959999999999994"/>
        <n v="4838.25"/>
        <n v="339.32"/>
        <n v="153.74"/>
        <n v="554.63"/>
        <n v="81.23"/>
        <n v="16.12"/>
        <n v="87.59"/>
        <n v="8514.23"/>
        <n v="453.02"/>
        <n v="353.33"/>
        <n v="4525.3100000000004"/>
        <n v="509.7"/>
        <n v="183.12"/>
        <n v="4652.25"/>
        <n v="943.52"/>
        <n v="291.97000000000003"/>
        <n v="210.62"/>
        <n v="135.25"/>
        <n v="3718.37"/>
        <n v="57.14"/>
        <n v="98.39"/>
        <n v="6432.96"/>
        <n v="472.53"/>
        <n v="43.87"/>
        <n v="279.20999999999998"/>
        <n v="182.56"/>
        <n v="58.52"/>
        <n v="57.29"/>
        <n v="318.02"/>
        <n v="133.38"/>
        <n v="195.85"/>
        <n v="155.13"/>
        <n v="986.22"/>
        <n v="20550.37"/>
        <n v="860.31"/>
        <n v="43.34"/>
        <n v="234.56"/>
        <n v="25.04"/>
        <n v="29.88"/>
        <n v="72.040000000000006"/>
        <n v="137.41999999999999"/>
        <n v="26.94"/>
        <n v="195.11"/>
        <n v="381.27"/>
        <n v="4185.47"/>
        <n v="190.91"/>
        <n v="34.42"/>
        <n v="409.17"/>
        <n v="228.07"/>
        <n v="372.01"/>
        <n v="16889.43"/>
        <n v="2828.04"/>
        <n v="19323.77"/>
        <n v="1386.2"/>
        <n v="693.29"/>
        <n v="2496.35"/>
        <n v="562.07000000000005"/>
        <n v="29631.119999999999"/>
        <n v="818.92"/>
        <n v="3084.31"/>
        <n v="125050.55"/>
        <n v="18232.189999999999"/>
        <n v="51.99"/>
        <n v="546.02"/>
        <n v="1254.9000000000001"/>
        <n v="61.05"/>
        <n v="3668.11"/>
        <n v="313.83"/>
        <n v="25.94"/>
        <n v="12275.05"/>
        <n v="716.46"/>
        <n v="22.57"/>
        <n v="25.11"/>
        <n v="417.98"/>
        <n v="300.58999999999997"/>
        <n v="107.12"/>
        <n v="22.22"/>
        <n v="411.44"/>
        <n v="15.11"/>
        <n v="286.37"/>
        <n v="44.69"/>
        <n v="13.41"/>
        <n v="282.49"/>
        <n v="136.54"/>
        <n v="901.93"/>
        <n v="241.59"/>
        <n v="129.09"/>
        <n v="60.4"/>
        <n v="95.41"/>
        <n v="26.52"/>
        <n v="14.18"/>
        <n v="67"/>
        <n v="3.15"/>
        <n v="13.25"/>
        <n v="97.05"/>
        <n v="33.1"/>
        <n v="110.8"/>
        <n v="41.95"/>
        <n v="89.6"/>
        <n v="55.15"/>
        <n v="343.85"/>
        <n v="30.75"/>
        <n v="340.5"/>
        <n v="9.1999999999999993"/>
        <n v="117.6"/>
        <n v="13.2"/>
        <n v="123.6"/>
        <n v="247.85"/>
        <n v="38"/>
        <n v="87.57"/>
        <n v="118.25"/>
        <n v="96.05"/>
        <n v="163.19999999999999"/>
        <n v="1100"/>
        <n v="61.9"/>
        <n v="16.149999999999999"/>
        <n v="294.36"/>
        <n v="1224"/>
        <n v="73.45"/>
        <n v="171.25"/>
        <n v="8.4"/>
        <n v="1500"/>
        <n v="213.4"/>
        <n v="104.2"/>
        <n v="74"/>
        <n v="29.7"/>
        <n v="300.33999999999997"/>
        <n v="38.119999999999997"/>
        <n v="32"/>
        <n v="24.1"/>
        <n v="2746.9"/>
        <n v="2252"/>
        <n v="1144"/>
        <n v="78.78"/>
        <n v="452.75"/>
        <n v="436.8"/>
        <n v="1620"/>
        <n v="586.5"/>
        <n v="240.13"/>
        <n v="1487.7"/>
        <n v="84.25"/>
        <n v="8"/>
        <n v="654.14"/>
        <n v="221"/>
        <n v="718"/>
        <n v="48"/>
        <n v="25"/>
        <n v="78.5"/>
        <n v="46.55"/>
        <n v="99.8"/>
        <n v="11.3"/>
        <n v="122.62"/>
        <n v="1544.15"/>
        <n v="22"/>
        <n v="1698.61"/>
        <n v="968"/>
        <n v="550"/>
        <n v="20"/>
        <n v="47.4"/>
        <n v="27.2"/>
        <n v="73.349999999999994"/>
        <n v="23"/>
        <n v="96"/>
        <n v="1544.52"/>
        <n v="346.5"/>
        <n v="584"/>
        <n v="626"/>
        <n v="6.6"/>
        <n v="34.68"/>
        <n v="43.65"/>
        <n v="58.15"/>
        <n v="213"/>
        <n v="522.79999999999995"/>
        <n v="28.35"/>
        <n v="72.5"/>
        <n v="4.2"/>
        <n v="1200"/>
        <n v="72.95"/>
        <n v="15.8"/>
        <n v="11.6"/>
        <n v="60.95"/>
        <n v="6332.8"/>
        <n v="453.63"/>
        <n v="70.75"/>
        <n v="77"/>
        <n v="1629.28"/>
        <n v="24"/>
        <n v="5"/>
        <n v="13255.55"/>
        <n v="23.89"/>
        <n v="50.47"/>
        <n v="334.16"/>
        <n v="7034.18"/>
        <n v="287"/>
        <n v="27734.080000000002"/>
        <n v="772.75"/>
        <n v="114.23"/>
        <n v="200.5"/>
        <n v="1734.36"/>
        <n v="1400.56"/>
        <n v="3913.88"/>
        <n v="1970.01"/>
        <n v="6820.24"/>
        <n v="2223.9299999999998"/>
        <n v="6113.41"/>
        <n v="214.34"/>
        <n v="9430.4"/>
        <n v="1765.77"/>
        <n v="1127.92"/>
        <n v="152.5"/>
        <n v="700.28"/>
        <n v="1208.8699999999999"/>
        <n v="8435.5400000000009"/>
        <n v="34721.699999999997"/>
        <n v="150"/>
        <n v="10217.549999999999"/>
        <n v="520"/>
        <n v="3380.35"/>
        <n v="170"/>
        <n v="8974.73"/>
        <n v="15218.68"/>
        <n v="7747.65"/>
        <n v="4956.46"/>
        <n v="10945.81"/>
        <n v="883.11"/>
        <n v="299.12"/>
        <n v="8574.39"/>
        <n v="62.7"/>
        <n v="113.1"/>
        <n v="59.7"/>
        <n v="869.69"/>
        <n v="54"/>
        <n v="2.5"/>
        <n v="96.1"/>
        <n v="489.8"/>
        <n v="182"/>
        <n v="20.45"/>
        <n v="160.5"/>
        <n v="71.75"/>
        <n v="6.85"/>
        <n v="195"/>
        <n v="243.4"/>
        <n v="253"/>
        <n v="641.25"/>
        <n v="14.35"/>
        <n v="71.25"/>
        <n v="213.96"/>
        <n v="232"/>
        <n v="12.69"/>
        <n v="721.17"/>
        <n v="608"/>
        <n v="27.98"/>
        <n v="1560.09"/>
        <n v="38.97"/>
        <n v="218.73"/>
        <n v="280"/>
        <n v="43.29"/>
        <n v="226.14"/>
        <n v="2776"/>
        <n v="208.82"/>
        <n v="894.71"/>
        <n v="960"/>
        <n v="4232"/>
        <n v="128"/>
        <n v="51.45"/>
        <n v="63.97"/>
        <n v="592"/>
        <n v="80"/>
        <n v="1792"/>
        <n v="184"/>
        <n v="25.99"/>
        <n v="45.97"/>
        <n v="15"/>
        <n v="1416"/>
        <n v="16"/>
        <n v="287.55"/>
        <n v="348.31"/>
        <n v="299.77999999999997"/>
        <n v="66.92"/>
        <n v="210.85"/>
        <n v="40"/>
        <n v="824.94"/>
        <n v="1152"/>
        <n v="192"/>
        <n v="28.5"/>
        <n v="42.85"/>
        <n v="400"/>
        <n v="168"/>
        <n v="127.21"/>
        <n v="1424"/>
        <n v="104"/>
        <n v="123.05"/>
        <n v="240"/>
        <n v="856"/>
        <n v="112"/>
        <n v="45.43"/>
        <n v="24.62"/>
        <n v="64"/>
        <n v="2364"/>
        <n v="80.87"/>
        <n v="41.49"/>
        <n v="591.85"/>
        <n v="3600"/>
        <n v="352"/>
        <n v="39.979999999999997"/>
        <n v="104.35"/>
        <n v="214.26"/>
        <n v="43.32"/>
        <n v="712"/>
        <n v="653.6"/>
        <n v="353.47"/>
        <n v="654.17999999999995"/>
        <n v="195.02"/>
        <n v="395.85"/>
        <n v="201.26"/>
        <n v="70"/>
        <n v="686.36"/>
        <n v="297.57"/>
        <n v="4035.26"/>
        <n v="1066.3399999999999"/>
        <n v="6.28"/>
        <n v="880.25"/>
        <n v="5347.21"/>
        <n v="1293.83"/>
        <n v="640.76"/>
        <n v="3039.58"/>
        <n v="130.24"/>
        <n v="2868.43"/>
        <n v="178.85"/>
        <n v="824.96"/>
        <n v="335.59"/>
        <n v="3806"/>
        <n v="32.049999999999997"/>
        <n v="306.87"/>
        <n v="2933.98"/>
        <n v="47.56"/>
        <n v="918.99"/>
        <n v="3533.74"/>
        <n v="12.78"/>
        <n v="909.75"/>
        <n v="203.9"/>
        <n v="101.74"/>
        <n v="247.66"/>
        <n v="840"/>
        <n v="3872"/>
        <n v="30"/>
        <n v="55.74"/>
        <n v="230.08"/>
        <n v="47"/>
        <n v="332.67"/>
        <n v="154.49"/>
        <n v="311.75"/>
        <n v="11.9"/>
        <n v="35.96"/>
        <n v="48.48"/>
        <n v="74.2"/>
        <n v="64.92"/>
        <n v="70.819999999999993"/>
        <n v="29.26"/>
        <n v="81.260000000000005"/>
        <n v="73.790000000000006"/>
        <n v="119.81"/>
        <n v="46.98"/>
        <n v="60"/>
        <n v="133.84"/>
        <n v="60.47"/>
        <n v="247.61"/>
        <n v="16.05"/>
        <n v="49.98"/>
        <n v="21.21"/>
        <n v="37.47"/>
        <n v="31.98"/>
        <n v="50"/>
        <n v="432.97"/>
        <n v="200"/>
        <n v="41.71"/>
        <n v="6415.82"/>
        <n v="138667.6"/>
        <n v="308.68"/>
        <n v="0.01"/>
        <n v="278.63"/>
        <n v="263.94"/>
        <n v="1304.6199999999999"/>
        <n v="4127"/>
        <n v="348.89"/>
        <n v="806.87"/>
        <n v="333.68"/>
        <n v="2498.0100000000002"/>
        <n v="75"/>
        <n v="420"/>
        <n v="2315.27"/>
        <n v="33.46"/>
        <n v="106.12"/>
        <n v="167.93"/>
        <n v="76.98"/>
        <n v="375.47"/>
        <n v="358.92"/>
        <n v="313.3"/>
        <n v="55.19"/>
        <n v="29.37"/>
        <n v="760.82"/>
        <n v="389.15"/>
        <n v="1392.64"/>
        <n v="321.58"/>
        <n v="1022.8"/>
        <n v="467.32"/>
        <n v="263.70999999999998"/>
        <n v="251.37"/>
        <n v="737.23"/>
        <n v="710.15"/>
        <n v="449.62"/>
        <n v="1634.07"/>
        <n v="359.06"/>
        <n v="599.23"/>
        <n v="591.87"/>
        <n v="248.26"/>
        <n v="582.41"/>
        <n v="801.28"/>
        <n v="325.76"/>
        <n v="571.4"/>
        <n v="446.58"/>
        <n v="835.37"/>
        <n v="1266.1099999999999"/>
        <n v="737.42"/>
        <n v="191.99"/>
        <n v="660.28"/>
        <n v="751.78"/>
        <n v="299.69"/>
        <n v="291.83"/>
        <n v="853.49"/>
        <n v="245.94"/>
        <n v="1003.81"/>
        <n v="489.3"/>
        <n v="136"/>
        <n v="402.31"/>
        <n v="488"/>
        <n v="338.72"/>
        <n v="685.47"/>
        <n v="314.81"/>
        <n v="842.72"/>
        <n v="250.78"/>
        <n v="34.64"/>
        <n v="1026.32"/>
        <n v="828.22"/>
        <n v="564.02"/>
        <n v="521.47"/>
        <n v="207.06"/>
        <n v="421.1"/>
        <n v="388.61"/>
        <n v="315.25"/>
        <n v="803.33"/>
        <n v="655.20000000000005"/>
        <n v="405.23"/>
        <n v="407.49"/>
        <n v="389.26"/>
        <n v="554.47"/>
        <n v="388"/>
        <n v="460.74"/>
        <n v="428.77"/>
        <n v="65.94"/>
        <n v="2785.65"/>
        <n v="52"/>
        <n v="292.89"/>
        <n v="706.98"/>
        <n v="2024.77"/>
        <n v="807.13"/>
        <n v="2116.38"/>
        <n v="555.79999999999995"/>
        <n v="7170.13"/>
        <n v="3530.96"/>
        <n v="4275.12"/>
        <n v="1027.56"/>
        <n v="979.14"/>
        <n v="2262.7600000000002"/>
        <n v="1250.5"/>
        <n v="8748.9599999999991"/>
        <n v="4787.0600000000004"/>
        <n v="5238.29"/>
        <n v="547.37"/>
        <n v="772.87"/>
        <n v="2880.13"/>
        <n v="2918.42"/>
        <n v="1616.16"/>
        <n v="287.02"/>
        <n v="1032.75"/>
        <n v="6997.73"/>
        <n v="97.08"/>
        <n v="131.24"/>
        <n v="3166.57"/>
        <n v="1151"/>
        <n v="569.9"/>
        <n v="454.99"/>
        <n v="269.43"/>
        <n v="659.3"/>
        <n v="109.7"/>
        <n v="247.67"/>
        <n v="645.97"/>
        <n v="220.13"/>
        <n v="395.86"/>
        <n v="248.23"/>
        <n v="643.86"/>
        <n v="74.75"/>
        <n v="223.74"/>
        <n v="30.77"/>
        <n v="25.5"/>
        <n v="36"/>
        <n v="220"/>
        <n v="183.93"/>
        <n v="57"/>
        <n v="92.1"/>
        <n v="2.4"/>
        <n v="382.02"/>
        <n v="2723.68"/>
        <n v="342.3"/>
        <n v="191.9"/>
        <n v="614.4"/>
        <n v="26.78"/>
        <n v="0.6"/>
        <n v="719.44"/>
        <n v="14"/>
        <n v="297.8"/>
        <n v="61.6"/>
        <n v="93.15"/>
        <n v="10"/>
        <n v="33.36"/>
        <n v="119.9"/>
        <n v="129.9"/>
        <n v="20.25"/>
        <n v="21.98"/>
        <n v="68.680000000000007"/>
        <n v="13600"/>
        <n v="6000"/>
        <n v="10400"/>
        <n v="0.17"/>
        <n v="2550"/>
        <n v="990"/>
        <n v="16.59"/>
      </sharedItems>
    </cacheField>
    <cacheField name="Sucursal" numFmtId="0">
      <sharedItems count="79">
        <s v="CASA MATRIZ"/>
        <s v="PAITILLA"/>
        <s v="EL DORADO"/>
        <s v="VIA ARGENTINA"/>
        <s v="VIA PORRAS"/>
        <s v="EL INGENIO"/>
        <s v="CHANIS"/>
        <s v="PLAZA TOCUMEN"/>
        <s v="SANTIAGO"/>
        <s v="OBARRIO"/>
        <s v="HATO PINTADO"/>
        <s v="RIO ABAJO"/>
        <s v="LA CHORRERA"/>
        <s v="AVENIDA CENTRAL"/>
        <s v="LOS ANGELES"/>
        <s v="VILLA LUCRE"/>
        <s v="LOS ANDES"/>
        <s v="VIA ESPANA"/>
        <s v="AVENIDA CUBA"/>
        <s v="CHITRE"/>
        <s v="LOS PUEBLOS"/>
        <s v="TRANSISTMICA"/>
        <s v="PLAZA GALAPAGO"/>
        <s v="PARQUE LEFEVRE"/>
        <s v="DAVID"/>
        <s v="PLAZA LAS AMERICAS"/>
        <s v="CORONADO"/>
        <s v="ALBROOK MALL"/>
        <s v="PANAMA PACIFICO"/>
        <s v="ALBROOK"/>
        <s v="SUCURSAL DE VISTA ALEGRE"/>
        <s v="LAS TABLAS"/>
        <s v="24 DE DICIEMBRE"/>
        <s v="DAVID - TERRONAL"/>
        <s v="COSTA DEL ESTE"/>
        <s v="MULTI PLAZA"/>
        <s v="TERMINAL DE ALBROOK"/>
        <s v="CONCEPCION"/>
        <s v="BOQUETE"/>
        <s v="BRISAS DEL GOLF"/>
        <s v="PUENTE CENTENARIO"/>
        <s v="METROMALL"/>
        <s v="ALTOS DE PANAMA"/>
        <s v="VERSALLES"/>
        <s v="BUSINESS PARK"/>
        <s v="SAN FRANCISCO"/>
        <s v="PLAZA BANCO GENERAL"/>
        <s v="LA CHORRERA - PARQUE 10 DE NOV."/>
        <s v="COSTA DEL ESTE - CENTENARIO"/>
        <s v="CLAYTON"/>
        <s v="MARBELLA"/>
        <s v="PLAZA CAROLINA"/>
        <s v="PLAZA CORDOBA"/>
        <s v="VIA SIMON BOLIVAR"/>
        <s v="JUSTO AROSEMENA"/>
        <s v="NEGOCIOS"/>
        <s v="BOULEVARD EL DORADO"/>
        <s v="SAN SEBASTIAN"/>
        <s v="SANTIAGO INTERAMERICANA"/>
        <s v="CIUDAD DEL SABER"/>
        <s v="VILLA ZAITA"/>
        <s v="AZUERO TERMINAL PLAZA"/>
        <s v="TOWN CENTER COSTA DEL ESTE"/>
        <s v="COSTA VERDE"/>
        <s v="PLAZA LOS ANGELES"/>
        <s v="SAN MATEO"/>
        <s v="BRISAS DEL GOLF ARRAIJAN"/>
        <s v="PASEO ARRAIJAN"/>
        <s v="PLAZA NUEVO TOCUMEN"/>
        <s v="SANTA MARIA"/>
        <s v="COLON"/>
        <s v="AUTOBANCO SAN FRANCISCO"/>
        <s v="ZONA LIBRE"/>
        <s v="PENONOME"/>
        <s v="AGUADULCE"/>
        <s v="SABANITAS"/>
        <s v="AUTOBANCO VIA PORRAS 2"/>
        <s v="HOSPITAL PUNTA PACIFICA"/>
        <s v="CASCO VIEJO"/>
      </sharedItems>
    </cacheField>
    <cacheField name="Cuenta" numFmtId="0">
      <sharedItems count="5">
        <s v="HORAS EXTRAS"/>
        <s v="VIATICOS"/>
        <s v="ALIMENTACION DE EMPLEADOS"/>
        <s v="RECONOCIMIENTOS"/>
        <s v="GASTOS NO DEDUCIBLES"/>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xel Amaya" refreshedDate="43704.464467361111" createdVersion="5" refreshedVersion="5" minRefreshableVersion="3" recordCount="8161">
  <cacheSource type="external" connectionId="3"/>
  <cacheFields count="12">
    <cacheField name="Oficina" numFmtId="0">
      <sharedItems containsSemiMixedTypes="0" containsString="0" containsNumber="1" containsInteger="1" minValue="1" maxValue="196"/>
    </cacheField>
    <cacheField name="Fecha" numFmtId="0">
      <sharedItems containsSemiMixedTypes="0" containsNonDate="0" containsDate="1" containsString="0" minDate="2018-06-01T00:00:00" maxDate="2019-08-01T00:00:00"/>
    </cacheField>
    <cacheField name="MesNum" numFmtId="0">
      <sharedItems containsSemiMixedTypes="0" containsString="0" containsNumber="1" containsInteger="1" minValue="1" maxValue="12" count="12">
        <n v="10"/>
        <n v="12"/>
        <n v="6"/>
        <n v="8"/>
        <n v="9"/>
        <n v="11"/>
        <n v="7"/>
        <n v="1"/>
        <n v="2"/>
        <n v="3"/>
        <n v="4"/>
        <n v="5"/>
      </sharedItems>
    </cacheField>
    <cacheField name="Mes" numFmtId="0">
      <sharedItems count="12">
        <s v="octubre"/>
        <s v="diciembre"/>
        <s v="junio"/>
        <s v="agosto"/>
        <s v="septiembre"/>
        <s v="noviembre"/>
        <s v="julio"/>
        <s v="enero"/>
        <s v="febrero"/>
        <s v="marzo"/>
        <s v="abril"/>
        <s v="mayo"/>
      </sharedItems>
    </cacheField>
    <cacheField name="Año" numFmtId="0">
      <sharedItems containsSemiMixedTypes="0" containsString="0" containsNumber="1" containsInteger="1" minValue="2018" maxValue="2019" count="2">
        <n v="2018"/>
        <n v="2019"/>
      </sharedItems>
    </cacheField>
    <cacheField name="Area" numFmtId="0">
      <sharedItems/>
    </cacheField>
    <cacheField name="Asiento" numFmtId="0">
      <sharedItems/>
    </cacheField>
    <cacheField name="Comprobante" numFmtId="0">
      <sharedItems/>
    </cacheField>
    <cacheField name="Debito" numFmtId="0">
      <sharedItems containsSemiMixedTypes="0" containsString="0" containsNumber="1" minValue="0" maxValue="48000"/>
    </cacheField>
    <cacheField name="Credito" numFmtId="0">
      <sharedItems containsSemiMixedTypes="0" containsString="0" containsNumber="1" minValue="0" maxValue="138667.6"/>
    </cacheField>
    <cacheField name="Sucursal" numFmtId="0">
      <sharedItems/>
    </cacheField>
    <cacheField name="Cuenta" numFmtId="0">
      <sharedItems count="5">
        <s v="HORAS EXTRAS"/>
        <s v="VIATICOS"/>
        <s v="ALIMENTACION DE EMPLEADOS"/>
        <s v="RECONOCIMIENTOS"/>
        <s v="GASTOS NO DEDUCIBLES"/>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Axel Amaya" refreshedDate="43704.507143634262" createdVersion="5" refreshedVersion="5" minRefreshableVersion="3" recordCount="912">
  <cacheSource type="external" connectionId="1"/>
  <cacheFields count="6">
    <cacheField name="Oficina" numFmtId="0">
      <sharedItems containsSemiMixedTypes="0" containsString="0" containsNumber="1" containsInteger="1" minValue="1" maxValue="196" count="76">
        <n v="1"/>
        <n v="2"/>
        <n v="3"/>
        <n v="4"/>
        <n v="5"/>
        <n v="6"/>
        <n v="7"/>
        <n v="8"/>
        <n v="9"/>
        <n v="10"/>
        <n v="11"/>
        <n v="13"/>
        <n v="14"/>
        <n v="15"/>
        <n v="16"/>
        <n v="17"/>
        <n v="18"/>
        <n v="19"/>
        <n v="20"/>
        <n v="21"/>
        <n v="22"/>
        <n v="23"/>
        <n v="24"/>
        <n v="26"/>
        <n v="27"/>
        <n v="28"/>
        <n v="29"/>
        <n v="30"/>
        <n v="32"/>
        <n v="33"/>
        <n v="34"/>
        <n v="35"/>
        <n v="37"/>
        <n v="38"/>
        <n v="39"/>
        <n v="40"/>
        <n v="41"/>
        <n v="42"/>
        <n v="43"/>
        <n v="44"/>
        <n v="45"/>
        <n v="46"/>
        <n v="47"/>
        <n v="48"/>
        <n v="49"/>
        <n v="51"/>
        <n v="53"/>
        <n v="54"/>
        <n v="66"/>
        <n v="68"/>
        <n v="69"/>
        <n v="70"/>
        <n v="71"/>
        <n v="72"/>
        <n v="73"/>
        <n v="74"/>
        <n v="76"/>
        <n v="77"/>
        <n v="78"/>
        <n v="79"/>
        <n v="80"/>
        <n v="89"/>
        <n v="95"/>
        <n v="97"/>
        <n v="98"/>
        <n v="99"/>
        <n v="101"/>
        <n v="102"/>
        <n v="103"/>
        <n v="125"/>
        <n v="131"/>
        <n v="157"/>
        <n v="162"/>
        <n v="164"/>
        <n v="165"/>
        <n v="196"/>
      </sharedItems>
    </cacheField>
    <cacheField name="Cuenta" numFmtId="0">
      <sharedItems containsSemiMixedTypes="0" containsString="0" containsNumber="1" containsInteger="1" minValue="1" maxValue="504012201" count="6">
        <n v="1"/>
        <n v="5040102"/>
        <n v="5040113"/>
        <n v="5041001"/>
        <n v="504012001"/>
        <n v="504012201"/>
      </sharedItems>
    </cacheField>
    <cacheField name="Descripcion" numFmtId="0">
      <sharedItems count="6">
        <s v="BRINDIS DE PARTICIPACIÓN"/>
        <s v="HORAS EXTRAS"/>
        <s v="VIATICOS"/>
        <s v="CELEBRACIONES "/>
        <s v="ALIMENTACIÓN"/>
        <s v="RECONOCIMIENTO "/>
      </sharedItems>
    </cacheField>
    <cacheField name="Balance" numFmtId="0">
      <sharedItems containsString="0" containsBlank="1" containsNumber="1" minValue="-1075.98" maxValue="6513.8500000000076"/>
    </cacheField>
    <cacheField name="Plan" numFmtId="0">
      <sharedItems containsSemiMixedTypes="0" containsString="0" containsNumber="1" minValue="0" maxValue="51422.146200000003"/>
    </cacheField>
    <cacheField name="Año" numFmtId="0">
      <sharedItems containsSemiMixedTypes="0" containsString="0" containsNumber="1" containsInteger="1" minValue="2018" maxValue="2019" count="2">
        <n v="2018"/>
        <n v="201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61">
  <r>
    <x v="0"/>
    <x v="0"/>
    <x v="0"/>
    <x v="0"/>
    <x v="0"/>
    <x v="0"/>
    <x v="0"/>
    <x v="0"/>
    <x v="0"/>
    <x v="0"/>
    <x v="0"/>
    <x v="0"/>
  </r>
  <r>
    <x v="0"/>
    <x v="1"/>
    <x v="1"/>
    <x v="1"/>
    <x v="0"/>
    <x v="0"/>
    <x v="1"/>
    <x v="1"/>
    <x v="1"/>
    <x v="1"/>
    <x v="0"/>
    <x v="0"/>
  </r>
  <r>
    <x v="0"/>
    <x v="2"/>
    <x v="2"/>
    <x v="2"/>
    <x v="0"/>
    <x v="1"/>
    <x v="2"/>
    <x v="2"/>
    <x v="2"/>
    <x v="0"/>
    <x v="0"/>
    <x v="0"/>
  </r>
  <r>
    <x v="0"/>
    <x v="3"/>
    <x v="3"/>
    <x v="3"/>
    <x v="0"/>
    <x v="1"/>
    <x v="3"/>
    <x v="3"/>
    <x v="3"/>
    <x v="0"/>
    <x v="0"/>
    <x v="0"/>
  </r>
  <r>
    <x v="0"/>
    <x v="4"/>
    <x v="4"/>
    <x v="4"/>
    <x v="0"/>
    <x v="1"/>
    <x v="4"/>
    <x v="4"/>
    <x v="4"/>
    <x v="0"/>
    <x v="0"/>
    <x v="0"/>
  </r>
  <r>
    <x v="0"/>
    <x v="0"/>
    <x v="0"/>
    <x v="0"/>
    <x v="0"/>
    <x v="1"/>
    <x v="0"/>
    <x v="0"/>
    <x v="4"/>
    <x v="0"/>
    <x v="0"/>
    <x v="0"/>
  </r>
  <r>
    <x v="0"/>
    <x v="5"/>
    <x v="0"/>
    <x v="0"/>
    <x v="0"/>
    <x v="1"/>
    <x v="5"/>
    <x v="5"/>
    <x v="5"/>
    <x v="0"/>
    <x v="0"/>
    <x v="0"/>
  </r>
  <r>
    <x v="0"/>
    <x v="6"/>
    <x v="5"/>
    <x v="5"/>
    <x v="0"/>
    <x v="1"/>
    <x v="6"/>
    <x v="6"/>
    <x v="6"/>
    <x v="0"/>
    <x v="0"/>
    <x v="0"/>
  </r>
  <r>
    <x v="0"/>
    <x v="1"/>
    <x v="1"/>
    <x v="1"/>
    <x v="0"/>
    <x v="1"/>
    <x v="1"/>
    <x v="1"/>
    <x v="1"/>
    <x v="2"/>
    <x v="0"/>
    <x v="0"/>
  </r>
  <r>
    <x v="1"/>
    <x v="7"/>
    <x v="2"/>
    <x v="2"/>
    <x v="0"/>
    <x v="2"/>
    <x v="7"/>
    <x v="7"/>
    <x v="7"/>
    <x v="0"/>
    <x v="1"/>
    <x v="0"/>
  </r>
  <r>
    <x v="1"/>
    <x v="3"/>
    <x v="3"/>
    <x v="3"/>
    <x v="0"/>
    <x v="2"/>
    <x v="3"/>
    <x v="3"/>
    <x v="8"/>
    <x v="0"/>
    <x v="1"/>
    <x v="0"/>
  </r>
  <r>
    <x v="1"/>
    <x v="5"/>
    <x v="0"/>
    <x v="0"/>
    <x v="0"/>
    <x v="2"/>
    <x v="5"/>
    <x v="5"/>
    <x v="9"/>
    <x v="0"/>
    <x v="1"/>
    <x v="0"/>
  </r>
  <r>
    <x v="1"/>
    <x v="8"/>
    <x v="1"/>
    <x v="1"/>
    <x v="0"/>
    <x v="2"/>
    <x v="8"/>
    <x v="8"/>
    <x v="10"/>
    <x v="0"/>
    <x v="1"/>
    <x v="0"/>
  </r>
  <r>
    <x v="1"/>
    <x v="1"/>
    <x v="1"/>
    <x v="1"/>
    <x v="0"/>
    <x v="2"/>
    <x v="1"/>
    <x v="1"/>
    <x v="1"/>
    <x v="3"/>
    <x v="1"/>
    <x v="0"/>
  </r>
  <r>
    <x v="1"/>
    <x v="9"/>
    <x v="6"/>
    <x v="6"/>
    <x v="0"/>
    <x v="0"/>
    <x v="9"/>
    <x v="9"/>
    <x v="11"/>
    <x v="0"/>
    <x v="1"/>
    <x v="0"/>
  </r>
  <r>
    <x v="1"/>
    <x v="10"/>
    <x v="3"/>
    <x v="3"/>
    <x v="0"/>
    <x v="0"/>
    <x v="10"/>
    <x v="10"/>
    <x v="12"/>
    <x v="0"/>
    <x v="1"/>
    <x v="0"/>
  </r>
  <r>
    <x v="1"/>
    <x v="3"/>
    <x v="3"/>
    <x v="3"/>
    <x v="0"/>
    <x v="0"/>
    <x v="3"/>
    <x v="3"/>
    <x v="13"/>
    <x v="0"/>
    <x v="1"/>
    <x v="0"/>
  </r>
  <r>
    <x v="1"/>
    <x v="4"/>
    <x v="4"/>
    <x v="4"/>
    <x v="0"/>
    <x v="0"/>
    <x v="4"/>
    <x v="4"/>
    <x v="14"/>
    <x v="0"/>
    <x v="1"/>
    <x v="0"/>
  </r>
  <r>
    <x v="1"/>
    <x v="0"/>
    <x v="0"/>
    <x v="0"/>
    <x v="0"/>
    <x v="0"/>
    <x v="0"/>
    <x v="0"/>
    <x v="15"/>
    <x v="0"/>
    <x v="1"/>
    <x v="0"/>
  </r>
  <r>
    <x v="1"/>
    <x v="1"/>
    <x v="1"/>
    <x v="1"/>
    <x v="0"/>
    <x v="0"/>
    <x v="1"/>
    <x v="1"/>
    <x v="1"/>
    <x v="4"/>
    <x v="1"/>
    <x v="0"/>
  </r>
  <r>
    <x v="1"/>
    <x v="1"/>
    <x v="1"/>
    <x v="1"/>
    <x v="0"/>
    <x v="1"/>
    <x v="1"/>
    <x v="1"/>
    <x v="1"/>
    <x v="5"/>
    <x v="1"/>
    <x v="0"/>
  </r>
  <r>
    <x v="2"/>
    <x v="11"/>
    <x v="6"/>
    <x v="6"/>
    <x v="0"/>
    <x v="0"/>
    <x v="11"/>
    <x v="11"/>
    <x v="16"/>
    <x v="0"/>
    <x v="2"/>
    <x v="0"/>
  </r>
  <r>
    <x v="2"/>
    <x v="3"/>
    <x v="3"/>
    <x v="3"/>
    <x v="0"/>
    <x v="0"/>
    <x v="3"/>
    <x v="3"/>
    <x v="17"/>
    <x v="0"/>
    <x v="2"/>
    <x v="0"/>
  </r>
  <r>
    <x v="2"/>
    <x v="4"/>
    <x v="4"/>
    <x v="4"/>
    <x v="0"/>
    <x v="0"/>
    <x v="4"/>
    <x v="4"/>
    <x v="18"/>
    <x v="0"/>
    <x v="2"/>
    <x v="0"/>
  </r>
  <r>
    <x v="2"/>
    <x v="5"/>
    <x v="0"/>
    <x v="0"/>
    <x v="0"/>
    <x v="0"/>
    <x v="5"/>
    <x v="5"/>
    <x v="19"/>
    <x v="0"/>
    <x v="2"/>
    <x v="0"/>
  </r>
  <r>
    <x v="2"/>
    <x v="1"/>
    <x v="1"/>
    <x v="1"/>
    <x v="0"/>
    <x v="0"/>
    <x v="1"/>
    <x v="1"/>
    <x v="1"/>
    <x v="6"/>
    <x v="2"/>
    <x v="0"/>
  </r>
  <r>
    <x v="2"/>
    <x v="1"/>
    <x v="1"/>
    <x v="1"/>
    <x v="0"/>
    <x v="1"/>
    <x v="1"/>
    <x v="1"/>
    <x v="1"/>
    <x v="7"/>
    <x v="2"/>
    <x v="0"/>
  </r>
  <r>
    <x v="3"/>
    <x v="1"/>
    <x v="1"/>
    <x v="1"/>
    <x v="0"/>
    <x v="0"/>
    <x v="1"/>
    <x v="1"/>
    <x v="1"/>
    <x v="8"/>
    <x v="3"/>
    <x v="0"/>
  </r>
  <r>
    <x v="3"/>
    <x v="1"/>
    <x v="1"/>
    <x v="1"/>
    <x v="0"/>
    <x v="1"/>
    <x v="1"/>
    <x v="1"/>
    <x v="1"/>
    <x v="9"/>
    <x v="3"/>
    <x v="0"/>
  </r>
  <r>
    <x v="4"/>
    <x v="2"/>
    <x v="2"/>
    <x v="2"/>
    <x v="0"/>
    <x v="2"/>
    <x v="2"/>
    <x v="2"/>
    <x v="20"/>
    <x v="0"/>
    <x v="4"/>
    <x v="0"/>
  </r>
  <r>
    <x v="4"/>
    <x v="11"/>
    <x v="6"/>
    <x v="6"/>
    <x v="0"/>
    <x v="2"/>
    <x v="11"/>
    <x v="11"/>
    <x v="21"/>
    <x v="0"/>
    <x v="4"/>
    <x v="0"/>
  </r>
  <r>
    <x v="4"/>
    <x v="12"/>
    <x v="4"/>
    <x v="4"/>
    <x v="0"/>
    <x v="2"/>
    <x v="12"/>
    <x v="12"/>
    <x v="22"/>
    <x v="0"/>
    <x v="4"/>
    <x v="0"/>
  </r>
  <r>
    <x v="4"/>
    <x v="0"/>
    <x v="0"/>
    <x v="0"/>
    <x v="0"/>
    <x v="2"/>
    <x v="0"/>
    <x v="0"/>
    <x v="23"/>
    <x v="0"/>
    <x v="4"/>
    <x v="0"/>
  </r>
  <r>
    <x v="4"/>
    <x v="13"/>
    <x v="5"/>
    <x v="5"/>
    <x v="0"/>
    <x v="2"/>
    <x v="13"/>
    <x v="13"/>
    <x v="24"/>
    <x v="0"/>
    <x v="4"/>
    <x v="0"/>
  </r>
  <r>
    <x v="4"/>
    <x v="6"/>
    <x v="5"/>
    <x v="5"/>
    <x v="0"/>
    <x v="2"/>
    <x v="6"/>
    <x v="6"/>
    <x v="25"/>
    <x v="0"/>
    <x v="4"/>
    <x v="0"/>
  </r>
  <r>
    <x v="4"/>
    <x v="14"/>
    <x v="1"/>
    <x v="1"/>
    <x v="0"/>
    <x v="2"/>
    <x v="14"/>
    <x v="14"/>
    <x v="26"/>
    <x v="0"/>
    <x v="4"/>
    <x v="0"/>
  </r>
  <r>
    <x v="4"/>
    <x v="1"/>
    <x v="1"/>
    <x v="1"/>
    <x v="0"/>
    <x v="2"/>
    <x v="1"/>
    <x v="1"/>
    <x v="1"/>
    <x v="10"/>
    <x v="4"/>
    <x v="0"/>
  </r>
  <r>
    <x v="4"/>
    <x v="7"/>
    <x v="2"/>
    <x v="2"/>
    <x v="0"/>
    <x v="0"/>
    <x v="7"/>
    <x v="7"/>
    <x v="27"/>
    <x v="0"/>
    <x v="4"/>
    <x v="0"/>
  </r>
  <r>
    <x v="4"/>
    <x v="2"/>
    <x v="2"/>
    <x v="2"/>
    <x v="0"/>
    <x v="0"/>
    <x v="2"/>
    <x v="2"/>
    <x v="28"/>
    <x v="0"/>
    <x v="4"/>
    <x v="0"/>
  </r>
  <r>
    <x v="4"/>
    <x v="9"/>
    <x v="6"/>
    <x v="6"/>
    <x v="0"/>
    <x v="0"/>
    <x v="9"/>
    <x v="9"/>
    <x v="29"/>
    <x v="0"/>
    <x v="4"/>
    <x v="0"/>
  </r>
  <r>
    <x v="4"/>
    <x v="11"/>
    <x v="6"/>
    <x v="6"/>
    <x v="0"/>
    <x v="0"/>
    <x v="11"/>
    <x v="11"/>
    <x v="30"/>
    <x v="0"/>
    <x v="4"/>
    <x v="0"/>
  </r>
  <r>
    <x v="4"/>
    <x v="10"/>
    <x v="3"/>
    <x v="3"/>
    <x v="0"/>
    <x v="0"/>
    <x v="10"/>
    <x v="10"/>
    <x v="31"/>
    <x v="0"/>
    <x v="4"/>
    <x v="0"/>
  </r>
  <r>
    <x v="4"/>
    <x v="3"/>
    <x v="3"/>
    <x v="3"/>
    <x v="0"/>
    <x v="0"/>
    <x v="3"/>
    <x v="3"/>
    <x v="32"/>
    <x v="0"/>
    <x v="4"/>
    <x v="0"/>
  </r>
  <r>
    <x v="4"/>
    <x v="12"/>
    <x v="4"/>
    <x v="4"/>
    <x v="0"/>
    <x v="0"/>
    <x v="12"/>
    <x v="12"/>
    <x v="33"/>
    <x v="0"/>
    <x v="4"/>
    <x v="0"/>
  </r>
  <r>
    <x v="4"/>
    <x v="4"/>
    <x v="4"/>
    <x v="4"/>
    <x v="0"/>
    <x v="0"/>
    <x v="4"/>
    <x v="4"/>
    <x v="34"/>
    <x v="0"/>
    <x v="4"/>
    <x v="0"/>
  </r>
  <r>
    <x v="4"/>
    <x v="0"/>
    <x v="0"/>
    <x v="0"/>
    <x v="0"/>
    <x v="0"/>
    <x v="0"/>
    <x v="0"/>
    <x v="35"/>
    <x v="0"/>
    <x v="4"/>
    <x v="0"/>
  </r>
  <r>
    <x v="4"/>
    <x v="5"/>
    <x v="0"/>
    <x v="0"/>
    <x v="0"/>
    <x v="0"/>
    <x v="5"/>
    <x v="5"/>
    <x v="36"/>
    <x v="0"/>
    <x v="4"/>
    <x v="0"/>
  </r>
  <r>
    <x v="4"/>
    <x v="13"/>
    <x v="5"/>
    <x v="5"/>
    <x v="0"/>
    <x v="0"/>
    <x v="13"/>
    <x v="13"/>
    <x v="37"/>
    <x v="0"/>
    <x v="4"/>
    <x v="0"/>
  </r>
  <r>
    <x v="4"/>
    <x v="6"/>
    <x v="5"/>
    <x v="5"/>
    <x v="0"/>
    <x v="0"/>
    <x v="6"/>
    <x v="6"/>
    <x v="38"/>
    <x v="0"/>
    <x v="4"/>
    <x v="0"/>
  </r>
  <r>
    <x v="4"/>
    <x v="14"/>
    <x v="1"/>
    <x v="1"/>
    <x v="0"/>
    <x v="0"/>
    <x v="14"/>
    <x v="14"/>
    <x v="39"/>
    <x v="0"/>
    <x v="4"/>
    <x v="0"/>
  </r>
  <r>
    <x v="4"/>
    <x v="8"/>
    <x v="1"/>
    <x v="1"/>
    <x v="0"/>
    <x v="0"/>
    <x v="8"/>
    <x v="8"/>
    <x v="40"/>
    <x v="0"/>
    <x v="4"/>
    <x v="0"/>
  </r>
  <r>
    <x v="4"/>
    <x v="1"/>
    <x v="1"/>
    <x v="1"/>
    <x v="0"/>
    <x v="0"/>
    <x v="1"/>
    <x v="1"/>
    <x v="1"/>
    <x v="11"/>
    <x v="4"/>
    <x v="0"/>
  </r>
  <r>
    <x v="4"/>
    <x v="7"/>
    <x v="2"/>
    <x v="2"/>
    <x v="0"/>
    <x v="1"/>
    <x v="7"/>
    <x v="7"/>
    <x v="41"/>
    <x v="0"/>
    <x v="4"/>
    <x v="0"/>
  </r>
  <r>
    <x v="4"/>
    <x v="2"/>
    <x v="2"/>
    <x v="2"/>
    <x v="0"/>
    <x v="1"/>
    <x v="2"/>
    <x v="2"/>
    <x v="42"/>
    <x v="0"/>
    <x v="4"/>
    <x v="0"/>
  </r>
  <r>
    <x v="4"/>
    <x v="11"/>
    <x v="6"/>
    <x v="6"/>
    <x v="0"/>
    <x v="1"/>
    <x v="11"/>
    <x v="11"/>
    <x v="43"/>
    <x v="0"/>
    <x v="4"/>
    <x v="0"/>
  </r>
  <r>
    <x v="4"/>
    <x v="3"/>
    <x v="3"/>
    <x v="3"/>
    <x v="0"/>
    <x v="1"/>
    <x v="3"/>
    <x v="3"/>
    <x v="44"/>
    <x v="0"/>
    <x v="4"/>
    <x v="0"/>
  </r>
  <r>
    <x v="4"/>
    <x v="12"/>
    <x v="4"/>
    <x v="4"/>
    <x v="0"/>
    <x v="1"/>
    <x v="12"/>
    <x v="12"/>
    <x v="45"/>
    <x v="0"/>
    <x v="4"/>
    <x v="0"/>
  </r>
  <r>
    <x v="4"/>
    <x v="4"/>
    <x v="4"/>
    <x v="4"/>
    <x v="0"/>
    <x v="1"/>
    <x v="4"/>
    <x v="4"/>
    <x v="46"/>
    <x v="0"/>
    <x v="4"/>
    <x v="0"/>
  </r>
  <r>
    <x v="4"/>
    <x v="13"/>
    <x v="5"/>
    <x v="5"/>
    <x v="0"/>
    <x v="1"/>
    <x v="13"/>
    <x v="13"/>
    <x v="47"/>
    <x v="0"/>
    <x v="4"/>
    <x v="0"/>
  </r>
  <r>
    <x v="4"/>
    <x v="6"/>
    <x v="5"/>
    <x v="5"/>
    <x v="0"/>
    <x v="1"/>
    <x v="6"/>
    <x v="6"/>
    <x v="48"/>
    <x v="0"/>
    <x v="4"/>
    <x v="0"/>
  </r>
  <r>
    <x v="4"/>
    <x v="14"/>
    <x v="1"/>
    <x v="1"/>
    <x v="0"/>
    <x v="1"/>
    <x v="14"/>
    <x v="14"/>
    <x v="49"/>
    <x v="0"/>
    <x v="4"/>
    <x v="0"/>
  </r>
  <r>
    <x v="4"/>
    <x v="1"/>
    <x v="1"/>
    <x v="1"/>
    <x v="0"/>
    <x v="1"/>
    <x v="1"/>
    <x v="1"/>
    <x v="1"/>
    <x v="12"/>
    <x v="4"/>
    <x v="0"/>
  </r>
  <r>
    <x v="5"/>
    <x v="3"/>
    <x v="3"/>
    <x v="3"/>
    <x v="0"/>
    <x v="2"/>
    <x v="3"/>
    <x v="3"/>
    <x v="50"/>
    <x v="0"/>
    <x v="5"/>
    <x v="0"/>
  </r>
  <r>
    <x v="5"/>
    <x v="1"/>
    <x v="1"/>
    <x v="1"/>
    <x v="0"/>
    <x v="2"/>
    <x v="1"/>
    <x v="1"/>
    <x v="1"/>
    <x v="13"/>
    <x v="5"/>
    <x v="0"/>
  </r>
  <r>
    <x v="5"/>
    <x v="3"/>
    <x v="3"/>
    <x v="3"/>
    <x v="0"/>
    <x v="0"/>
    <x v="3"/>
    <x v="3"/>
    <x v="51"/>
    <x v="0"/>
    <x v="5"/>
    <x v="0"/>
  </r>
  <r>
    <x v="5"/>
    <x v="1"/>
    <x v="1"/>
    <x v="1"/>
    <x v="0"/>
    <x v="0"/>
    <x v="1"/>
    <x v="1"/>
    <x v="1"/>
    <x v="14"/>
    <x v="5"/>
    <x v="0"/>
  </r>
  <r>
    <x v="5"/>
    <x v="1"/>
    <x v="1"/>
    <x v="1"/>
    <x v="0"/>
    <x v="1"/>
    <x v="1"/>
    <x v="1"/>
    <x v="1"/>
    <x v="15"/>
    <x v="5"/>
    <x v="0"/>
  </r>
  <r>
    <x v="6"/>
    <x v="5"/>
    <x v="0"/>
    <x v="0"/>
    <x v="0"/>
    <x v="2"/>
    <x v="5"/>
    <x v="5"/>
    <x v="52"/>
    <x v="0"/>
    <x v="6"/>
    <x v="0"/>
  </r>
  <r>
    <x v="6"/>
    <x v="1"/>
    <x v="1"/>
    <x v="1"/>
    <x v="0"/>
    <x v="2"/>
    <x v="1"/>
    <x v="1"/>
    <x v="1"/>
    <x v="16"/>
    <x v="6"/>
    <x v="0"/>
  </r>
  <r>
    <x v="6"/>
    <x v="4"/>
    <x v="4"/>
    <x v="4"/>
    <x v="0"/>
    <x v="0"/>
    <x v="4"/>
    <x v="4"/>
    <x v="53"/>
    <x v="0"/>
    <x v="6"/>
    <x v="0"/>
  </r>
  <r>
    <x v="6"/>
    <x v="8"/>
    <x v="1"/>
    <x v="1"/>
    <x v="0"/>
    <x v="0"/>
    <x v="8"/>
    <x v="8"/>
    <x v="54"/>
    <x v="0"/>
    <x v="6"/>
    <x v="0"/>
  </r>
  <r>
    <x v="6"/>
    <x v="1"/>
    <x v="1"/>
    <x v="1"/>
    <x v="0"/>
    <x v="0"/>
    <x v="1"/>
    <x v="1"/>
    <x v="1"/>
    <x v="17"/>
    <x v="6"/>
    <x v="0"/>
  </r>
  <r>
    <x v="6"/>
    <x v="11"/>
    <x v="6"/>
    <x v="6"/>
    <x v="0"/>
    <x v="1"/>
    <x v="11"/>
    <x v="11"/>
    <x v="55"/>
    <x v="0"/>
    <x v="6"/>
    <x v="0"/>
  </r>
  <r>
    <x v="6"/>
    <x v="1"/>
    <x v="1"/>
    <x v="1"/>
    <x v="0"/>
    <x v="1"/>
    <x v="1"/>
    <x v="1"/>
    <x v="1"/>
    <x v="18"/>
    <x v="6"/>
    <x v="0"/>
  </r>
  <r>
    <x v="7"/>
    <x v="1"/>
    <x v="1"/>
    <x v="1"/>
    <x v="0"/>
    <x v="2"/>
    <x v="1"/>
    <x v="1"/>
    <x v="1"/>
    <x v="19"/>
    <x v="7"/>
    <x v="0"/>
  </r>
  <r>
    <x v="7"/>
    <x v="2"/>
    <x v="2"/>
    <x v="2"/>
    <x v="0"/>
    <x v="0"/>
    <x v="2"/>
    <x v="2"/>
    <x v="56"/>
    <x v="0"/>
    <x v="7"/>
    <x v="0"/>
  </r>
  <r>
    <x v="7"/>
    <x v="1"/>
    <x v="1"/>
    <x v="1"/>
    <x v="0"/>
    <x v="0"/>
    <x v="1"/>
    <x v="1"/>
    <x v="1"/>
    <x v="20"/>
    <x v="7"/>
    <x v="0"/>
  </r>
  <r>
    <x v="7"/>
    <x v="10"/>
    <x v="3"/>
    <x v="3"/>
    <x v="0"/>
    <x v="1"/>
    <x v="10"/>
    <x v="10"/>
    <x v="57"/>
    <x v="0"/>
    <x v="7"/>
    <x v="0"/>
  </r>
  <r>
    <x v="7"/>
    <x v="0"/>
    <x v="0"/>
    <x v="0"/>
    <x v="0"/>
    <x v="1"/>
    <x v="0"/>
    <x v="0"/>
    <x v="58"/>
    <x v="0"/>
    <x v="7"/>
    <x v="0"/>
  </r>
  <r>
    <x v="7"/>
    <x v="1"/>
    <x v="1"/>
    <x v="1"/>
    <x v="0"/>
    <x v="1"/>
    <x v="1"/>
    <x v="1"/>
    <x v="1"/>
    <x v="21"/>
    <x v="7"/>
    <x v="0"/>
  </r>
  <r>
    <x v="8"/>
    <x v="3"/>
    <x v="3"/>
    <x v="3"/>
    <x v="0"/>
    <x v="0"/>
    <x v="3"/>
    <x v="3"/>
    <x v="59"/>
    <x v="0"/>
    <x v="8"/>
    <x v="0"/>
  </r>
  <r>
    <x v="8"/>
    <x v="0"/>
    <x v="0"/>
    <x v="0"/>
    <x v="0"/>
    <x v="0"/>
    <x v="0"/>
    <x v="0"/>
    <x v="60"/>
    <x v="0"/>
    <x v="8"/>
    <x v="0"/>
  </r>
  <r>
    <x v="8"/>
    <x v="5"/>
    <x v="0"/>
    <x v="0"/>
    <x v="0"/>
    <x v="0"/>
    <x v="5"/>
    <x v="5"/>
    <x v="61"/>
    <x v="0"/>
    <x v="8"/>
    <x v="0"/>
  </r>
  <r>
    <x v="8"/>
    <x v="13"/>
    <x v="5"/>
    <x v="5"/>
    <x v="0"/>
    <x v="0"/>
    <x v="13"/>
    <x v="13"/>
    <x v="62"/>
    <x v="0"/>
    <x v="8"/>
    <x v="0"/>
  </r>
  <r>
    <x v="8"/>
    <x v="1"/>
    <x v="1"/>
    <x v="1"/>
    <x v="0"/>
    <x v="0"/>
    <x v="1"/>
    <x v="1"/>
    <x v="1"/>
    <x v="22"/>
    <x v="8"/>
    <x v="0"/>
  </r>
  <r>
    <x v="8"/>
    <x v="11"/>
    <x v="6"/>
    <x v="6"/>
    <x v="0"/>
    <x v="1"/>
    <x v="11"/>
    <x v="11"/>
    <x v="63"/>
    <x v="0"/>
    <x v="8"/>
    <x v="0"/>
  </r>
  <r>
    <x v="8"/>
    <x v="12"/>
    <x v="4"/>
    <x v="4"/>
    <x v="0"/>
    <x v="1"/>
    <x v="12"/>
    <x v="12"/>
    <x v="64"/>
    <x v="0"/>
    <x v="8"/>
    <x v="0"/>
  </r>
  <r>
    <x v="8"/>
    <x v="0"/>
    <x v="0"/>
    <x v="0"/>
    <x v="0"/>
    <x v="1"/>
    <x v="0"/>
    <x v="0"/>
    <x v="65"/>
    <x v="0"/>
    <x v="8"/>
    <x v="0"/>
  </r>
  <r>
    <x v="8"/>
    <x v="5"/>
    <x v="0"/>
    <x v="0"/>
    <x v="0"/>
    <x v="1"/>
    <x v="5"/>
    <x v="5"/>
    <x v="66"/>
    <x v="0"/>
    <x v="8"/>
    <x v="0"/>
  </r>
  <r>
    <x v="8"/>
    <x v="1"/>
    <x v="1"/>
    <x v="1"/>
    <x v="0"/>
    <x v="1"/>
    <x v="1"/>
    <x v="1"/>
    <x v="1"/>
    <x v="23"/>
    <x v="8"/>
    <x v="0"/>
  </r>
  <r>
    <x v="9"/>
    <x v="13"/>
    <x v="5"/>
    <x v="5"/>
    <x v="0"/>
    <x v="2"/>
    <x v="13"/>
    <x v="13"/>
    <x v="67"/>
    <x v="0"/>
    <x v="9"/>
    <x v="0"/>
  </r>
  <r>
    <x v="9"/>
    <x v="1"/>
    <x v="1"/>
    <x v="1"/>
    <x v="0"/>
    <x v="2"/>
    <x v="1"/>
    <x v="1"/>
    <x v="1"/>
    <x v="24"/>
    <x v="9"/>
    <x v="0"/>
  </r>
  <r>
    <x v="9"/>
    <x v="7"/>
    <x v="2"/>
    <x v="2"/>
    <x v="0"/>
    <x v="0"/>
    <x v="7"/>
    <x v="7"/>
    <x v="68"/>
    <x v="0"/>
    <x v="9"/>
    <x v="0"/>
  </r>
  <r>
    <x v="9"/>
    <x v="2"/>
    <x v="2"/>
    <x v="2"/>
    <x v="0"/>
    <x v="0"/>
    <x v="2"/>
    <x v="2"/>
    <x v="69"/>
    <x v="0"/>
    <x v="9"/>
    <x v="0"/>
  </r>
  <r>
    <x v="9"/>
    <x v="9"/>
    <x v="6"/>
    <x v="6"/>
    <x v="0"/>
    <x v="0"/>
    <x v="9"/>
    <x v="9"/>
    <x v="70"/>
    <x v="0"/>
    <x v="9"/>
    <x v="0"/>
  </r>
  <r>
    <x v="9"/>
    <x v="15"/>
    <x v="6"/>
    <x v="6"/>
    <x v="0"/>
    <x v="0"/>
    <x v="15"/>
    <x v="15"/>
    <x v="71"/>
    <x v="0"/>
    <x v="9"/>
    <x v="0"/>
  </r>
  <r>
    <x v="9"/>
    <x v="11"/>
    <x v="6"/>
    <x v="6"/>
    <x v="0"/>
    <x v="0"/>
    <x v="11"/>
    <x v="11"/>
    <x v="72"/>
    <x v="0"/>
    <x v="9"/>
    <x v="0"/>
  </r>
  <r>
    <x v="9"/>
    <x v="10"/>
    <x v="3"/>
    <x v="3"/>
    <x v="0"/>
    <x v="0"/>
    <x v="10"/>
    <x v="10"/>
    <x v="73"/>
    <x v="0"/>
    <x v="9"/>
    <x v="0"/>
  </r>
  <r>
    <x v="9"/>
    <x v="3"/>
    <x v="3"/>
    <x v="3"/>
    <x v="0"/>
    <x v="0"/>
    <x v="3"/>
    <x v="3"/>
    <x v="74"/>
    <x v="0"/>
    <x v="9"/>
    <x v="0"/>
  </r>
  <r>
    <x v="9"/>
    <x v="12"/>
    <x v="4"/>
    <x v="4"/>
    <x v="0"/>
    <x v="0"/>
    <x v="12"/>
    <x v="12"/>
    <x v="75"/>
    <x v="0"/>
    <x v="9"/>
    <x v="0"/>
  </r>
  <r>
    <x v="9"/>
    <x v="4"/>
    <x v="4"/>
    <x v="4"/>
    <x v="0"/>
    <x v="0"/>
    <x v="4"/>
    <x v="4"/>
    <x v="76"/>
    <x v="0"/>
    <x v="9"/>
    <x v="0"/>
  </r>
  <r>
    <x v="9"/>
    <x v="0"/>
    <x v="0"/>
    <x v="0"/>
    <x v="0"/>
    <x v="0"/>
    <x v="0"/>
    <x v="0"/>
    <x v="77"/>
    <x v="0"/>
    <x v="9"/>
    <x v="0"/>
  </r>
  <r>
    <x v="9"/>
    <x v="5"/>
    <x v="0"/>
    <x v="0"/>
    <x v="0"/>
    <x v="0"/>
    <x v="5"/>
    <x v="5"/>
    <x v="78"/>
    <x v="0"/>
    <x v="9"/>
    <x v="0"/>
  </r>
  <r>
    <x v="9"/>
    <x v="13"/>
    <x v="5"/>
    <x v="5"/>
    <x v="0"/>
    <x v="0"/>
    <x v="13"/>
    <x v="13"/>
    <x v="79"/>
    <x v="0"/>
    <x v="9"/>
    <x v="0"/>
  </r>
  <r>
    <x v="9"/>
    <x v="6"/>
    <x v="5"/>
    <x v="5"/>
    <x v="0"/>
    <x v="0"/>
    <x v="6"/>
    <x v="6"/>
    <x v="80"/>
    <x v="0"/>
    <x v="9"/>
    <x v="0"/>
  </r>
  <r>
    <x v="9"/>
    <x v="14"/>
    <x v="1"/>
    <x v="1"/>
    <x v="0"/>
    <x v="0"/>
    <x v="14"/>
    <x v="14"/>
    <x v="81"/>
    <x v="0"/>
    <x v="9"/>
    <x v="0"/>
  </r>
  <r>
    <x v="9"/>
    <x v="8"/>
    <x v="1"/>
    <x v="1"/>
    <x v="0"/>
    <x v="0"/>
    <x v="8"/>
    <x v="8"/>
    <x v="82"/>
    <x v="0"/>
    <x v="9"/>
    <x v="0"/>
  </r>
  <r>
    <x v="9"/>
    <x v="1"/>
    <x v="1"/>
    <x v="1"/>
    <x v="0"/>
    <x v="0"/>
    <x v="1"/>
    <x v="1"/>
    <x v="1"/>
    <x v="25"/>
    <x v="9"/>
    <x v="0"/>
  </r>
  <r>
    <x v="9"/>
    <x v="10"/>
    <x v="3"/>
    <x v="3"/>
    <x v="0"/>
    <x v="1"/>
    <x v="10"/>
    <x v="10"/>
    <x v="83"/>
    <x v="0"/>
    <x v="9"/>
    <x v="0"/>
  </r>
  <r>
    <x v="9"/>
    <x v="3"/>
    <x v="3"/>
    <x v="3"/>
    <x v="0"/>
    <x v="1"/>
    <x v="3"/>
    <x v="3"/>
    <x v="84"/>
    <x v="0"/>
    <x v="9"/>
    <x v="0"/>
  </r>
  <r>
    <x v="9"/>
    <x v="12"/>
    <x v="4"/>
    <x v="4"/>
    <x v="0"/>
    <x v="1"/>
    <x v="12"/>
    <x v="12"/>
    <x v="85"/>
    <x v="0"/>
    <x v="9"/>
    <x v="0"/>
  </r>
  <r>
    <x v="9"/>
    <x v="4"/>
    <x v="4"/>
    <x v="4"/>
    <x v="0"/>
    <x v="1"/>
    <x v="4"/>
    <x v="4"/>
    <x v="86"/>
    <x v="0"/>
    <x v="9"/>
    <x v="0"/>
  </r>
  <r>
    <x v="9"/>
    <x v="0"/>
    <x v="0"/>
    <x v="0"/>
    <x v="0"/>
    <x v="1"/>
    <x v="0"/>
    <x v="0"/>
    <x v="87"/>
    <x v="0"/>
    <x v="9"/>
    <x v="0"/>
  </r>
  <r>
    <x v="9"/>
    <x v="13"/>
    <x v="5"/>
    <x v="5"/>
    <x v="0"/>
    <x v="1"/>
    <x v="13"/>
    <x v="13"/>
    <x v="88"/>
    <x v="0"/>
    <x v="9"/>
    <x v="0"/>
  </r>
  <r>
    <x v="9"/>
    <x v="6"/>
    <x v="5"/>
    <x v="5"/>
    <x v="0"/>
    <x v="1"/>
    <x v="6"/>
    <x v="6"/>
    <x v="86"/>
    <x v="0"/>
    <x v="9"/>
    <x v="0"/>
  </r>
  <r>
    <x v="9"/>
    <x v="8"/>
    <x v="1"/>
    <x v="1"/>
    <x v="0"/>
    <x v="1"/>
    <x v="8"/>
    <x v="8"/>
    <x v="89"/>
    <x v="0"/>
    <x v="9"/>
    <x v="0"/>
  </r>
  <r>
    <x v="9"/>
    <x v="1"/>
    <x v="1"/>
    <x v="1"/>
    <x v="0"/>
    <x v="1"/>
    <x v="1"/>
    <x v="1"/>
    <x v="1"/>
    <x v="26"/>
    <x v="9"/>
    <x v="0"/>
  </r>
  <r>
    <x v="10"/>
    <x v="7"/>
    <x v="2"/>
    <x v="2"/>
    <x v="0"/>
    <x v="2"/>
    <x v="7"/>
    <x v="7"/>
    <x v="90"/>
    <x v="0"/>
    <x v="10"/>
    <x v="0"/>
  </r>
  <r>
    <x v="10"/>
    <x v="10"/>
    <x v="3"/>
    <x v="3"/>
    <x v="0"/>
    <x v="2"/>
    <x v="10"/>
    <x v="10"/>
    <x v="91"/>
    <x v="0"/>
    <x v="10"/>
    <x v="0"/>
  </r>
  <r>
    <x v="10"/>
    <x v="14"/>
    <x v="1"/>
    <x v="1"/>
    <x v="0"/>
    <x v="2"/>
    <x v="14"/>
    <x v="14"/>
    <x v="92"/>
    <x v="0"/>
    <x v="10"/>
    <x v="0"/>
  </r>
  <r>
    <x v="10"/>
    <x v="8"/>
    <x v="1"/>
    <x v="1"/>
    <x v="0"/>
    <x v="2"/>
    <x v="8"/>
    <x v="8"/>
    <x v="93"/>
    <x v="0"/>
    <x v="10"/>
    <x v="0"/>
  </r>
  <r>
    <x v="10"/>
    <x v="1"/>
    <x v="1"/>
    <x v="1"/>
    <x v="0"/>
    <x v="2"/>
    <x v="1"/>
    <x v="1"/>
    <x v="1"/>
    <x v="27"/>
    <x v="10"/>
    <x v="0"/>
  </r>
  <r>
    <x v="10"/>
    <x v="7"/>
    <x v="2"/>
    <x v="2"/>
    <x v="0"/>
    <x v="0"/>
    <x v="7"/>
    <x v="7"/>
    <x v="94"/>
    <x v="0"/>
    <x v="10"/>
    <x v="0"/>
  </r>
  <r>
    <x v="10"/>
    <x v="2"/>
    <x v="2"/>
    <x v="2"/>
    <x v="0"/>
    <x v="0"/>
    <x v="2"/>
    <x v="2"/>
    <x v="95"/>
    <x v="0"/>
    <x v="10"/>
    <x v="0"/>
  </r>
  <r>
    <x v="10"/>
    <x v="9"/>
    <x v="6"/>
    <x v="6"/>
    <x v="0"/>
    <x v="0"/>
    <x v="9"/>
    <x v="9"/>
    <x v="96"/>
    <x v="0"/>
    <x v="10"/>
    <x v="0"/>
  </r>
  <r>
    <x v="10"/>
    <x v="11"/>
    <x v="6"/>
    <x v="6"/>
    <x v="0"/>
    <x v="0"/>
    <x v="11"/>
    <x v="11"/>
    <x v="97"/>
    <x v="0"/>
    <x v="10"/>
    <x v="0"/>
  </r>
  <r>
    <x v="10"/>
    <x v="10"/>
    <x v="3"/>
    <x v="3"/>
    <x v="0"/>
    <x v="0"/>
    <x v="10"/>
    <x v="10"/>
    <x v="98"/>
    <x v="0"/>
    <x v="10"/>
    <x v="0"/>
  </r>
  <r>
    <x v="10"/>
    <x v="3"/>
    <x v="3"/>
    <x v="3"/>
    <x v="0"/>
    <x v="0"/>
    <x v="3"/>
    <x v="3"/>
    <x v="99"/>
    <x v="0"/>
    <x v="10"/>
    <x v="0"/>
  </r>
  <r>
    <x v="10"/>
    <x v="12"/>
    <x v="4"/>
    <x v="4"/>
    <x v="0"/>
    <x v="0"/>
    <x v="12"/>
    <x v="12"/>
    <x v="100"/>
    <x v="0"/>
    <x v="10"/>
    <x v="0"/>
  </r>
  <r>
    <x v="10"/>
    <x v="4"/>
    <x v="4"/>
    <x v="4"/>
    <x v="0"/>
    <x v="0"/>
    <x v="4"/>
    <x v="4"/>
    <x v="101"/>
    <x v="0"/>
    <x v="10"/>
    <x v="0"/>
  </r>
  <r>
    <x v="10"/>
    <x v="0"/>
    <x v="0"/>
    <x v="0"/>
    <x v="0"/>
    <x v="0"/>
    <x v="0"/>
    <x v="0"/>
    <x v="102"/>
    <x v="0"/>
    <x v="10"/>
    <x v="0"/>
  </r>
  <r>
    <x v="10"/>
    <x v="5"/>
    <x v="0"/>
    <x v="0"/>
    <x v="0"/>
    <x v="0"/>
    <x v="5"/>
    <x v="5"/>
    <x v="103"/>
    <x v="0"/>
    <x v="10"/>
    <x v="0"/>
  </r>
  <r>
    <x v="10"/>
    <x v="13"/>
    <x v="5"/>
    <x v="5"/>
    <x v="0"/>
    <x v="0"/>
    <x v="13"/>
    <x v="13"/>
    <x v="104"/>
    <x v="0"/>
    <x v="10"/>
    <x v="0"/>
  </r>
  <r>
    <x v="10"/>
    <x v="6"/>
    <x v="5"/>
    <x v="5"/>
    <x v="0"/>
    <x v="0"/>
    <x v="6"/>
    <x v="6"/>
    <x v="105"/>
    <x v="0"/>
    <x v="10"/>
    <x v="0"/>
  </r>
  <r>
    <x v="10"/>
    <x v="14"/>
    <x v="1"/>
    <x v="1"/>
    <x v="0"/>
    <x v="0"/>
    <x v="14"/>
    <x v="14"/>
    <x v="106"/>
    <x v="0"/>
    <x v="10"/>
    <x v="0"/>
  </r>
  <r>
    <x v="10"/>
    <x v="8"/>
    <x v="1"/>
    <x v="1"/>
    <x v="0"/>
    <x v="0"/>
    <x v="8"/>
    <x v="8"/>
    <x v="107"/>
    <x v="0"/>
    <x v="10"/>
    <x v="0"/>
  </r>
  <r>
    <x v="10"/>
    <x v="1"/>
    <x v="1"/>
    <x v="1"/>
    <x v="0"/>
    <x v="0"/>
    <x v="1"/>
    <x v="1"/>
    <x v="1"/>
    <x v="28"/>
    <x v="10"/>
    <x v="0"/>
  </r>
  <r>
    <x v="10"/>
    <x v="2"/>
    <x v="2"/>
    <x v="2"/>
    <x v="0"/>
    <x v="1"/>
    <x v="2"/>
    <x v="2"/>
    <x v="108"/>
    <x v="0"/>
    <x v="10"/>
    <x v="0"/>
  </r>
  <r>
    <x v="10"/>
    <x v="9"/>
    <x v="6"/>
    <x v="6"/>
    <x v="0"/>
    <x v="1"/>
    <x v="9"/>
    <x v="9"/>
    <x v="109"/>
    <x v="0"/>
    <x v="10"/>
    <x v="0"/>
  </r>
  <r>
    <x v="10"/>
    <x v="11"/>
    <x v="6"/>
    <x v="6"/>
    <x v="0"/>
    <x v="1"/>
    <x v="11"/>
    <x v="11"/>
    <x v="110"/>
    <x v="0"/>
    <x v="10"/>
    <x v="0"/>
  </r>
  <r>
    <x v="10"/>
    <x v="10"/>
    <x v="3"/>
    <x v="3"/>
    <x v="0"/>
    <x v="1"/>
    <x v="10"/>
    <x v="10"/>
    <x v="111"/>
    <x v="0"/>
    <x v="10"/>
    <x v="0"/>
  </r>
  <r>
    <x v="10"/>
    <x v="3"/>
    <x v="3"/>
    <x v="3"/>
    <x v="0"/>
    <x v="1"/>
    <x v="3"/>
    <x v="3"/>
    <x v="112"/>
    <x v="0"/>
    <x v="10"/>
    <x v="0"/>
  </r>
  <r>
    <x v="10"/>
    <x v="0"/>
    <x v="0"/>
    <x v="0"/>
    <x v="0"/>
    <x v="1"/>
    <x v="0"/>
    <x v="0"/>
    <x v="2"/>
    <x v="0"/>
    <x v="10"/>
    <x v="0"/>
  </r>
  <r>
    <x v="10"/>
    <x v="5"/>
    <x v="0"/>
    <x v="0"/>
    <x v="0"/>
    <x v="1"/>
    <x v="5"/>
    <x v="5"/>
    <x v="113"/>
    <x v="0"/>
    <x v="10"/>
    <x v="0"/>
  </r>
  <r>
    <x v="10"/>
    <x v="13"/>
    <x v="5"/>
    <x v="5"/>
    <x v="0"/>
    <x v="1"/>
    <x v="13"/>
    <x v="13"/>
    <x v="114"/>
    <x v="0"/>
    <x v="10"/>
    <x v="0"/>
  </r>
  <r>
    <x v="10"/>
    <x v="6"/>
    <x v="5"/>
    <x v="5"/>
    <x v="0"/>
    <x v="1"/>
    <x v="6"/>
    <x v="6"/>
    <x v="115"/>
    <x v="0"/>
    <x v="10"/>
    <x v="0"/>
  </r>
  <r>
    <x v="10"/>
    <x v="8"/>
    <x v="1"/>
    <x v="1"/>
    <x v="0"/>
    <x v="1"/>
    <x v="8"/>
    <x v="8"/>
    <x v="114"/>
    <x v="0"/>
    <x v="10"/>
    <x v="0"/>
  </r>
  <r>
    <x v="10"/>
    <x v="1"/>
    <x v="1"/>
    <x v="1"/>
    <x v="0"/>
    <x v="1"/>
    <x v="1"/>
    <x v="1"/>
    <x v="1"/>
    <x v="29"/>
    <x v="10"/>
    <x v="0"/>
  </r>
  <r>
    <x v="11"/>
    <x v="4"/>
    <x v="4"/>
    <x v="4"/>
    <x v="0"/>
    <x v="0"/>
    <x v="4"/>
    <x v="4"/>
    <x v="116"/>
    <x v="0"/>
    <x v="11"/>
    <x v="0"/>
  </r>
  <r>
    <x v="11"/>
    <x v="5"/>
    <x v="0"/>
    <x v="0"/>
    <x v="0"/>
    <x v="0"/>
    <x v="5"/>
    <x v="5"/>
    <x v="117"/>
    <x v="0"/>
    <x v="11"/>
    <x v="0"/>
  </r>
  <r>
    <x v="11"/>
    <x v="1"/>
    <x v="1"/>
    <x v="1"/>
    <x v="0"/>
    <x v="0"/>
    <x v="1"/>
    <x v="1"/>
    <x v="1"/>
    <x v="30"/>
    <x v="11"/>
    <x v="0"/>
  </r>
  <r>
    <x v="12"/>
    <x v="1"/>
    <x v="1"/>
    <x v="1"/>
    <x v="0"/>
    <x v="2"/>
    <x v="1"/>
    <x v="1"/>
    <x v="1"/>
    <x v="31"/>
    <x v="12"/>
    <x v="0"/>
  </r>
  <r>
    <x v="12"/>
    <x v="11"/>
    <x v="6"/>
    <x v="6"/>
    <x v="0"/>
    <x v="0"/>
    <x v="11"/>
    <x v="11"/>
    <x v="118"/>
    <x v="0"/>
    <x v="12"/>
    <x v="0"/>
  </r>
  <r>
    <x v="12"/>
    <x v="12"/>
    <x v="4"/>
    <x v="4"/>
    <x v="0"/>
    <x v="0"/>
    <x v="12"/>
    <x v="12"/>
    <x v="119"/>
    <x v="0"/>
    <x v="12"/>
    <x v="0"/>
  </r>
  <r>
    <x v="12"/>
    <x v="4"/>
    <x v="4"/>
    <x v="4"/>
    <x v="0"/>
    <x v="0"/>
    <x v="4"/>
    <x v="4"/>
    <x v="120"/>
    <x v="0"/>
    <x v="12"/>
    <x v="0"/>
  </r>
  <r>
    <x v="12"/>
    <x v="0"/>
    <x v="0"/>
    <x v="0"/>
    <x v="0"/>
    <x v="0"/>
    <x v="0"/>
    <x v="0"/>
    <x v="121"/>
    <x v="0"/>
    <x v="12"/>
    <x v="0"/>
  </r>
  <r>
    <x v="12"/>
    <x v="1"/>
    <x v="1"/>
    <x v="1"/>
    <x v="0"/>
    <x v="0"/>
    <x v="1"/>
    <x v="1"/>
    <x v="1"/>
    <x v="32"/>
    <x v="12"/>
    <x v="0"/>
  </r>
  <r>
    <x v="12"/>
    <x v="7"/>
    <x v="2"/>
    <x v="2"/>
    <x v="0"/>
    <x v="1"/>
    <x v="7"/>
    <x v="7"/>
    <x v="122"/>
    <x v="0"/>
    <x v="12"/>
    <x v="0"/>
  </r>
  <r>
    <x v="12"/>
    <x v="1"/>
    <x v="1"/>
    <x v="1"/>
    <x v="0"/>
    <x v="1"/>
    <x v="1"/>
    <x v="1"/>
    <x v="1"/>
    <x v="33"/>
    <x v="12"/>
    <x v="0"/>
  </r>
  <r>
    <x v="13"/>
    <x v="11"/>
    <x v="6"/>
    <x v="6"/>
    <x v="0"/>
    <x v="0"/>
    <x v="11"/>
    <x v="11"/>
    <x v="123"/>
    <x v="0"/>
    <x v="13"/>
    <x v="0"/>
  </r>
  <r>
    <x v="13"/>
    <x v="6"/>
    <x v="5"/>
    <x v="5"/>
    <x v="0"/>
    <x v="0"/>
    <x v="6"/>
    <x v="6"/>
    <x v="124"/>
    <x v="0"/>
    <x v="13"/>
    <x v="0"/>
  </r>
  <r>
    <x v="13"/>
    <x v="1"/>
    <x v="1"/>
    <x v="1"/>
    <x v="0"/>
    <x v="0"/>
    <x v="1"/>
    <x v="1"/>
    <x v="1"/>
    <x v="34"/>
    <x v="13"/>
    <x v="0"/>
  </r>
  <r>
    <x v="14"/>
    <x v="5"/>
    <x v="0"/>
    <x v="0"/>
    <x v="0"/>
    <x v="2"/>
    <x v="5"/>
    <x v="5"/>
    <x v="125"/>
    <x v="0"/>
    <x v="14"/>
    <x v="0"/>
  </r>
  <r>
    <x v="14"/>
    <x v="1"/>
    <x v="1"/>
    <x v="1"/>
    <x v="0"/>
    <x v="2"/>
    <x v="1"/>
    <x v="1"/>
    <x v="1"/>
    <x v="35"/>
    <x v="14"/>
    <x v="0"/>
  </r>
  <r>
    <x v="14"/>
    <x v="10"/>
    <x v="3"/>
    <x v="3"/>
    <x v="0"/>
    <x v="0"/>
    <x v="10"/>
    <x v="10"/>
    <x v="126"/>
    <x v="0"/>
    <x v="14"/>
    <x v="0"/>
  </r>
  <r>
    <x v="14"/>
    <x v="3"/>
    <x v="3"/>
    <x v="3"/>
    <x v="0"/>
    <x v="0"/>
    <x v="3"/>
    <x v="3"/>
    <x v="127"/>
    <x v="0"/>
    <x v="14"/>
    <x v="0"/>
  </r>
  <r>
    <x v="14"/>
    <x v="5"/>
    <x v="0"/>
    <x v="0"/>
    <x v="0"/>
    <x v="0"/>
    <x v="5"/>
    <x v="5"/>
    <x v="128"/>
    <x v="0"/>
    <x v="14"/>
    <x v="0"/>
  </r>
  <r>
    <x v="14"/>
    <x v="1"/>
    <x v="1"/>
    <x v="1"/>
    <x v="0"/>
    <x v="0"/>
    <x v="1"/>
    <x v="1"/>
    <x v="1"/>
    <x v="36"/>
    <x v="14"/>
    <x v="0"/>
  </r>
  <r>
    <x v="15"/>
    <x v="11"/>
    <x v="6"/>
    <x v="6"/>
    <x v="0"/>
    <x v="2"/>
    <x v="11"/>
    <x v="11"/>
    <x v="129"/>
    <x v="0"/>
    <x v="15"/>
    <x v="0"/>
  </r>
  <r>
    <x v="15"/>
    <x v="1"/>
    <x v="1"/>
    <x v="1"/>
    <x v="0"/>
    <x v="2"/>
    <x v="1"/>
    <x v="1"/>
    <x v="1"/>
    <x v="37"/>
    <x v="15"/>
    <x v="0"/>
  </r>
  <r>
    <x v="15"/>
    <x v="7"/>
    <x v="2"/>
    <x v="2"/>
    <x v="0"/>
    <x v="0"/>
    <x v="7"/>
    <x v="7"/>
    <x v="130"/>
    <x v="0"/>
    <x v="15"/>
    <x v="0"/>
  </r>
  <r>
    <x v="15"/>
    <x v="2"/>
    <x v="2"/>
    <x v="2"/>
    <x v="0"/>
    <x v="0"/>
    <x v="2"/>
    <x v="2"/>
    <x v="131"/>
    <x v="0"/>
    <x v="15"/>
    <x v="0"/>
  </r>
  <r>
    <x v="15"/>
    <x v="9"/>
    <x v="6"/>
    <x v="6"/>
    <x v="0"/>
    <x v="0"/>
    <x v="9"/>
    <x v="9"/>
    <x v="132"/>
    <x v="0"/>
    <x v="15"/>
    <x v="0"/>
  </r>
  <r>
    <x v="15"/>
    <x v="11"/>
    <x v="6"/>
    <x v="6"/>
    <x v="0"/>
    <x v="0"/>
    <x v="11"/>
    <x v="11"/>
    <x v="133"/>
    <x v="0"/>
    <x v="15"/>
    <x v="0"/>
  </r>
  <r>
    <x v="15"/>
    <x v="10"/>
    <x v="3"/>
    <x v="3"/>
    <x v="0"/>
    <x v="0"/>
    <x v="10"/>
    <x v="10"/>
    <x v="134"/>
    <x v="0"/>
    <x v="15"/>
    <x v="0"/>
  </r>
  <r>
    <x v="15"/>
    <x v="3"/>
    <x v="3"/>
    <x v="3"/>
    <x v="0"/>
    <x v="0"/>
    <x v="3"/>
    <x v="3"/>
    <x v="135"/>
    <x v="0"/>
    <x v="15"/>
    <x v="0"/>
  </r>
  <r>
    <x v="15"/>
    <x v="12"/>
    <x v="4"/>
    <x v="4"/>
    <x v="0"/>
    <x v="0"/>
    <x v="12"/>
    <x v="12"/>
    <x v="136"/>
    <x v="0"/>
    <x v="15"/>
    <x v="0"/>
  </r>
  <r>
    <x v="15"/>
    <x v="4"/>
    <x v="4"/>
    <x v="4"/>
    <x v="0"/>
    <x v="0"/>
    <x v="4"/>
    <x v="4"/>
    <x v="137"/>
    <x v="0"/>
    <x v="15"/>
    <x v="0"/>
  </r>
  <r>
    <x v="15"/>
    <x v="0"/>
    <x v="0"/>
    <x v="0"/>
    <x v="0"/>
    <x v="0"/>
    <x v="0"/>
    <x v="0"/>
    <x v="138"/>
    <x v="0"/>
    <x v="15"/>
    <x v="0"/>
  </r>
  <r>
    <x v="15"/>
    <x v="5"/>
    <x v="0"/>
    <x v="0"/>
    <x v="0"/>
    <x v="0"/>
    <x v="5"/>
    <x v="5"/>
    <x v="139"/>
    <x v="0"/>
    <x v="15"/>
    <x v="0"/>
  </r>
  <r>
    <x v="15"/>
    <x v="13"/>
    <x v="5"/>
    <x v="5"/>
    <x v="0"/>
    <x v="0"/>
    <x v="13"/>
    <x v="13"/>
    <x v="140"/>
    <x v="0"/>
    <x v="15"/>
    <x v="0"/>
  </r>
  <r>
    <x v="15"/>
    <x v="6"/>
    <x v="5"/>
    <x v="5"/>
    <x v="0"/>
    <x v="0"/>
    <x v="6"/>
    <x v="6"/>
    <x v="141"/>
    <x v="0"/>
    <x v="15"/>
    <x v="0"/>
  </r>
  <r>
    <x v="15"/>
    <x v="14"/>
    <x v="1"/>
    <x v="1"/>
    <x v="0"/>
    <x v="0"/>
    <x v="14"/>
    <x v="14"/>
    <x v="142"/>
    <x v="0"/>
    <x v="15"/>
    <x v="0"/>
  </r>
  <r>
    <x v="15"/>
    <x v="8"/>
    <x v="1"/>
    <x v="1"/>
    <x v="0"/>
    <x v="0"/>
    <x v="8"/>
    <x v="8"/>
    <x v="143"/>
    <x v="0"/>
    <x v="15"/>
    <x v="0"/>
  </r>
  <r>
    <x v="15"/>
    <x v="1"/>
    <x v="1"/>
    <x v="1"/>
    <x v="0"/>
    <x v="0"/>
    <x v="1"/>
    <x v="1"/>
    <x v="1"/>
    <x v="38"/>
    <x v="15"/>
    <x v="0"/>
  </r>
  <r>
    <x v="15"/>
    <x v="7"/>
    <x v="2"/>
    <x v="2"/>
    <x v="0"/>
    <x v="1"/>
    <x v="7"/>
    <x v="7"/>
    <x v="56"/>
    <x v="0"/>
    <x v="15"/>
    <x v="0"/>
  </r>
  <r>
    <x v="15"/>
    <x v="11"/>
    <x v="6"/>
    <x v="6"/>
    <x v="0"/>
    <x v="1"/>
    <x v="11"/>
    <x v="11"/>
    <x v="144"/>
    <x v="0"/>
    <x v="15"/>
    <x v="0"/>
  </r>
  <r>
    <x v="15"/>
    <x v="13"/>
    <x v="5"/>
    <x v="5"/>
    <x v="0"/>
    <x v="1"/>
    <x v="13"/>
    <x v="13"/>
    <x v="145"/>
    <x v="0"/>
    <x v="15"/>
    <x v="0"/>
  </r>
  <r>
    <x v="15"/>
    <x v="1"/>
    <x v="1"/>
    <x v="1"/>
    <x v="0"/>
    <x v="1"/>
    <x v="1"/>
    <x v="1"/>
    <x v="1"/>
    <x v="39"/>
    <x v="15"/>
    <x v="0"/>
  </r>
  <r>
    <x v="16"/>
    <x v="7"/>
    <x v="2"/>
    <x v="2"/>
    <x v="0"/>
    <x v="2"/>
    <x v="7"/>
    <x v="7"/>
    <x v="146"/>
    <x v="0"/>
    <x v="16"/>
    <x v="0"/>
  </r>
  <r>
    <x v="16"/>
    <x v="5"/>
    <x v="0"/>
    <x v="0"/>
    <x v="0"/>
    <x v="2"/>
    <x v="5"/>
    <x v="5"/>
    <x v="147"/>
    <x v="0"/>
    <x v="16"/>
    <x v="0"/>
  </r>
  <r>
    <x v="16"/>
    <x v="1"/>
    <x v="1"/>
    <x v="1"/>
    <x v="0"/>
    <x v="2"/>
    <x v="1"/>
    <x v="1"/>
    <x v="1"/>
    <x v="40"/>
    <x v="16"/>
    <x v="0"/>
  </r>
  <r>
    <x v="16"/>
    <x v="16"/>
    <x v="2"/>
    <x v="2"/>
    <x v="0"/>
    <x v="0"/>
    <x v="16"/>
    <x v="16"/>
    <x v="148"/>
    <x v="0"/>
    <x v="16"/>
    <x v="0"/>
  </r>
  <r>
    <x v="16"/>
    <x v="7"/>
    <x v="2"/>
    <x v="2"/>
    <x v="0"/>
    <x v="0"/>
    <x v="7"/>
    <x v="7"/>
    <x v="149"/>
    <x v="0"/>
    <x v="16"/>
    <x v="0"/>
  </r>
  <r>
    <x v="16"/>
    <x v="2"/>
    <x v="2"/>
    <x v="2"/>
    <x v="0"/>
    <x v="0"/>
    <x v="2"/>
    <x v="2"/>
    <x v="150"/>
    <x v="0"/>
    <x v="16"/>
    <x v="0"/>
  </r>
  <r>
    <x v="16"/>
    <x v="17"/>
    <x v="2"/>
    <x v="2"/>
    <x v="0"/>
    <x v="0"/>
    <x v="16"/>
    <x v="17"/>
    <x v="151"/>
    <x v="0"/>
    <x v="16"/>
    <x v="0"/>
  </r>
  <r>
    <x v="16"/>
    <x v="9"/>
    <x v="6"/>
    <x v="6"/>
    <x v="0"/>
    <x v="0"/>
    <x v="9"/>
    <x v="9"/>
    <x v="152"/>
    <x v="0"/>
    <x v="16"/>
    <x v="0"/>
  </r>
  <r>
    <x v="16"/>
    <x v="11"/>
    <x v="6"/>
    <x v="6"/>
    <x v="0"/>
    <x v="0"/>
    <x v="11"/>
    <x v="11"/>
    <x v="153"/>
    <x v="0"/>
    <x v="16"/>
    <x v="0"/>
  </r>
  <r>
    <x v="16"/>
    <x v="10"/>
    <x v="3"/>
    <x v="3"/>
    <x v="0"/>
    <x v="0"/>
    <x v="10"/>
    <x v="10"/>
    <x v="154"/>
    <x v="0"/>
    <x v="16"/>
    <x v="0"/>
  </r>
  <r>
    <x v="16"/>
    <x v="3"/>
    <x v="3"/>
    <x v="3"/>
    <x v="0"/>
    <x v="0"/>
    <x v="3"/>
    <x v="3"/>
    <x v="155"/>
    <x v="0"/>
    <x v="16"/>
    <x v="0"/>
  </r>
  <r>
    <x v="16"/>
    <x v="12"/>
    <x v="4"/>
    <x v="4"/>
    <x v="0"/>
    <x v="0"/>
    <x v="12"/>
    <x v="12"/>
    <x v="156"/>
    <x v="0"/>
    <x v="16"/>
    <x v="0"/>
  </r>
  <r>
    <x v="16"/>
    <x v="4"/>
    <x v="4"/>
    <x v="4"/>
    <x v="0"/>
    <x v="0"/>
    <x v="4"/>
    <x v="4"/>
    <x v="157"/>
    <x v="0"/>
    <x v="16"/>
    <x v="0"/>
  </r>
  <r>
    <x v="16"/>
    <x v="0"/>
    <x v="0"/>
    <x v="0"/>
    <x v="0"/>
    <x v="0"/>
    <x v="0"/>
    <x v="0"/>
    <x v="158"/>
    <x v="0"/>
    <x v="16"/>
    <x v="0"/>
  </r>
  <r>
    <x v="16"/>
    <x v="5"/>
    <x v="0"/>
    <x v="0"/>
    <x v="0"/>
    <x v="0"/>
    <x v="5"/>
    <x v="5"/>
    <x v="159"/>
    <x v="0"/>
    <x v="16"/>
    <x v="0"/>
  </r>
  <r>
    <x v="16"/>
    <x v="13"/>
    <x v="5"/>
    <x v="5"/>
    <x v="0"/>
    <x v="0"/>
    <x v="13"/>
    <x v="13"/>
    <x v="160"/>
    <x v="0"/>
    <x v="16"/>
    <x v="0"/>
  </r>
  <r>
    <x v="16"/>
    <x v="6"/>
    <x v="5"/>
    <x v="5"/>
    <x v="0"/>
    <x v="0"/>
    <x v="6"/>
    <x v="6"/>
    <x v="161"/>
    <x v="0"/>
    <x v="16"/>
    <x v="0"/>
  </r>
  <r>
    <x v="16"/>
    <x v="14"/>
    <x v="1"/>
    <x v="1"/>
    <x v="0"/>
    <x v="0"/>
    <x v="14"/>
    <x v="14"/>
    <x v="162"/>
    <x v="0"/>
    <x v="16"/>
    <x v="0"/>
  </r>
  <r>
    <x v="16"/>
    <x v="8"/>
    <x v="1"/>
    <x v="1"/>
    <x v="0"/>
    <x v="0"/>
    <x v="8"/>
    <x v="8"/>
    <x v="163"/>
    <x v="0"/>
    <x v="16"/>
    <x v="0"/>
  </r>
  <r>
    <x v="16"/>
    <x v="1"/>
    <x v="1"/>
    <x v="1"/>
    <x v="0"/>
    <x v="0"/>
    <x v="1"/>
    <x v="1"/>
    <x v="1"/>
    <x v="41"/>
    <x v="16"/>
    <x v="0"/>
  </r>
  <r>
    <x v="16"/>
    <x v="7"/>
    <x v="2"/>
    <x v="2"/>
    <x v="0"/>
    <x v="1"/>
    <x v="7"/>
    <x v="7"/>
    <x v="87"/>
    <x v="0"/>
    <x v="16"/>
    <x v="0"/>
  </r>
  <r>
    <x v="16"/>
    <x v="12"/>
    <x v="4"/>
    <x v="4"/>
    <x v="0"/>
    <x v="1"/>
    <x v="12"/>
    <x v="12"/>
    <x v="164"/>
    <x v="0"/>
    <x v="16"/>
    <x v="0"/>
  </r>
  <r>
    <x v="16"/>
    <x v="5"/>
    <x v="0"/>
    <x v="0"/>
    <x v="0"/>
    <x v="1"/>
    <x v="5"/>
    <x v="5"/>
    <x v="165"/>
    <x v="0"/>
    <x v="16"/>
    <x v="0"/>
  </r>
  <r>
    <x v="16"/>
    <x v="6"/>
    <x v="5"/>
    <x v="5"/>
    <x v="0"/>
    <x v="1"/>
    <x v="6"/>
    <x v="6"/>
    <x v="166"/>
    <x v="0"/>
    <x v="16"/>
    <x v="0"/>
  </r>
  <r>
    <x v="16"/>
    <x v="1"/>
    <x v="1"/>
    <x v="1"/>
    <x v="0"/>
    <x v="1"/>
    <x v="1"/>
    <x v="1"/>
    <x v="1"/>
    <x v="42"/>
    <x v="16"/>
    <x v="0"/>
  </r>
  <r>
    <x v="17"/>
    <x v="13"/>
    <x v="5"/>
    <x v="5"/>
    <x v="0"/>
    <x v="0"/>
    <x v="13"/>
    <x v="13"/>
    <x v="167"/>
    <x v="0"/>
    <x v="17"/>
    <x v="0"/>
  </r>
  <r>
    <x v="17"/>
    <x v="1"/>
    <x v="1"/>
    <x v="1"/>
    <x v="0"/>
    <x v="0"/>
    <x v="1"/>
    <x v="1"/>
    <x v="1"/>
    <x v="43"/>
    <x v="17"/>
    <x v="0"/>
  </r>
  <r>
    <x v="18"/>
    <x v="12"/>
    <x v="4"/>
    <x v="4"/>
    <x v="0"/>
    <x v="0"/>
    <x v="12"/>
    <x v="12"/>
    <x v="168"/>
    <x v="0"/>
    <x v="18"/>
    <x v="0"/>
  </r>
  <r>
    <x v="18"/>
    <x v="0"/>
    <x v="0"/>
    <x v="0"/>
    <x v="0"/>
    <x v="0"/>
    <x v="0"/>
    <x v="0"/>
    <x v="169"/>
    <x v="0"/>
    <x v="18"/>
    <x v="0"/>
  </r>
  <r>
    <x v="18"/>
    <x v="5"/>
    <x v="0"/>
    <x v="0"/>
    <x v="0"/>
    <x v="0"/>
    <x v="5"/>
    <x v="5"/>
    <x v="170"/>
    <x v="0"/>
    <x v="18"/>
    <x v="0"/>
  </r>
  <r>
    <x v="18"/>
    <x v="1"/>
    <x v="1"/>
    <x v="1"/>
    <x v="0"/>
    <x v="0"/>
    <x v="1"/>
    <x v="1"/>
    <x v="1"/>
    <x v="44"/>
    <x v="18"/>
    <x v="0"/>
  </r>
  <r>
    <x v="18"/>
    <x v="13"/>
    <x v="5"/>
    <x v="5"/>
    <x v="0"/>
    <x v="1"/>
    <x v="13"/>
    <x v="13"/>
    <x v="171"/>
    <x v="0"/>
    <x v="18"/>
    <x v="0"/>
  </r>
  <r>
    <x v="18"/>
    <x v="1"/>
    <x v="1"/>
    <x v="1"/>
    <x v="0"/>
    <x v="1"/>
    <x v="1"/>
    <x v="1"/>
    <x v="1"/>
    <x v="45"/>
    <x v="18"/>
    <x v="0"/>
  </r>
  <r>
    <x v="19"/>
    <x v="4"/>
    <x v="4"/>
    <x v="4"/>
    <x v="0"/>
    <x v="2"/>
    <x v="4"/>
    <x v="4"/>
    <x v="172"/>
    <x v="0"/>
    <x v="19"/>
    <x v="0"/>
  </r>
  <r>
    <x v="19"/>
    <x v="1"/>
    <x v="1"/>
    <x v="1"/>
    <x v="0"/>
    <x v="2"/>
    <x v="1"/>
    <x v="1"/>
    <x v="1"/>
    <x v="46"/>
    <x v="19"/>
    <x v="0"/>
  </r>
  <r>
    <x v="19"/>
    <x v="7"/>
    <x v="2"/>
    <x v="2"/>
    <x v="0"/>
    <x v="0"/>
    <x v="7"/>
    <x v="7"/>
    <x v="173"/>
    <x v="0"/>
    <x v="19"/>
    <x v="0"/>
  </r>
  <r>
    <x v="19"/>
    <x v="2"/>
    <x v="2"/>
    <x v="2"/>
    <x v="0"/>
    <x v="0"/>
    <x v="2"/>
    <x v="2"/>
    <x v="174"/>
    <x v="0"/>
    <x v="19"/>
    <x v="0"/>
  </r>
  <r>
    <x v="19"/>
    <x v="9"/>
    <x v="6"/>
    <x v="6"/>
    <x v="0"/>
    <x v="0"/>
    <x v="9"/>
    <x v="9"/>
    <x v="175"/>
    <x v="0"/>
    <x v="19"/>
    <x v="0"/>
  </r>
  <r>
    <x v="19"/>
    <x v="11"/>
    <x v="6"/>
    <x v="6"/>
    <x v="0"/>
    <x v="0"/>
    <x v="11"/>
    <x v="11"/>
    <x v="176"/>
    <x v="0"/>
    <x v="19"/>
    <x v="0"/>
  </r>
  <r>
    <x v="19"/>
    <x v="10"/>
    <x v="3"/>
    <x v="3"/>
    <x v="0"/>
    <x v="0"/>
    <x v="10"/>
    <x v="10"/>
    <x v="177"/>
    <x v="0"/>
    <x v="19"/>
    <x v="0"/>
  </r>
  <r>
    <x v="19"/>
    <x v="3"/>
    <x v="3"/>
    <x v="3"/>
    <x v="0"/>
    <x v="0"/>
    <x v="3"/>
    <x v="3"/>
    <x v="178"/>
    <x v="0"/>
    <x v="19"/>
    <x v="0"/>
  </r>
  <r>
    <x v="19"/>
    <x v="12"/>
    <x v="4"/>
    <x v="4"/>
    <x v="0"/>
    <x v="0"/>
    <x v="12"/>
    <x v="12"/>
    <x v="179"/>
    <x v="0"/>
    <x v="19"/>
    <x v="0"/>
  </r>
  <r>
    <x v="19"/>
    <x v="4"/>
    <x v="4"/>
    <x v="4"/>
    <x v="0"/>
    <x v="0"/>
    <x v="4"/>
    <x v="4"/>
    <x v="180"/>
    <x v="0"/>
    <x v="19"/>
    <x v="0"/>
  </r>
  <r>
    <x v="19"/>
    <x v="0"/>
    <x v="0"/>
    <x v="0"/>
    <x v="0"/>
    <x v="0"/>
    <x v="0"/>
    <x v="0"/>
    <x v="181"/>
    <x v="0"/>
    <x v="19"/>
    <x v="0"/>
  </r>
  <r>
    <x v="19"/>
    <x v="5"/>
    <x v="0"/>
    <x v="0"/>
    <x v="0"/>
    <x v="0"/>
    <x v="5"/>
    <x v="5"/>
    <x v="182"/>
    <x v="0"/>
    <x v="19"/>
    <x v="0"/>
  </r>
  <r>
    <x v="19"/>
    <x v="13"/>
    <x v="5"/>
    <x v="5"/>
    <x v="0"/>
    <x v="0"/>
    <x v="13"/>
    <x v="13"/>
    <x v="183"/>
    <x v="0"/>
    <x v="19"/>
    <x v="0"/>
  </r>
  <r>
    <x v="19"/>
    <x v="6"/>
    <x v="5"/>
    <x v="5"/>
    <x v="0"/>
    <x v="0"/>
    <x v="6"/>
    <x v="6"/>
    <x v="184"/>
    <x v="0"/>
    <x v="19"/>
    <x v="0"/>
  </r>
  <r>
    <x v="19"/>
    <x v="14"/>
    <x v="1"/>
    <x v="1"/>
    <x v="0"/>
    <x v="0"/>
    <x v="14"/>
    <x v="14"/>
    <x v="185"/>
    <x v="0"/>
    <x v="19"/>
    <x v="0"/>
  </r>
  <r>
    <x v="19"/>
    <x v="8"/>
    <x v="1"/>
    <x v="1"/>
    <x v="0"/>
    <x v="0"/>
    <x v="8"/>
    <x v="8"/>
    <x v="186"/>
    <x v="0"/>
    <x v="19"/>
    <x v="0"/>
  </r>
  <r>
    <x v="19"/>
    <x v="1"/>
    <x v="1"/>
    <x v="1"/>
    <x v="0"/>
    <x v="0"/>
    <x v="1"/>
    <x v="1"/>
    <x v="1"/>
    <x v="47"/>
    <x v="19"/>
    <x v="0"/>
  </r>
  <r>
    <x v="19"/>
    <x v="10"/>
    <x v="3"/>
    <x v="3"/>
    <x v="0"/>
    <x v="1"/>
    <x v="10"/>
    <x v="10"/>
    <x v="187"/>
    <x v="0"/>
    <x v="19"/>
    <x v="0"/>
  </r>
  <r>
    <x v="19"/>
    <x v="12"/>
    <x v="4"/>
    <x v="4"/>
    <x v="0"/>
    <x v="1"/>
    <x v="12"/>
    <x v="12"/>
    <x v="188"/>
    <x v="0"/>
    <x v="19"/>
    <x v="0"/>
  </r>
  <r>
    <x v="19"/>
    <x v="4"/>
    <x v="4"/>
    <x v="4"/>
    <x v="0"/>
    <x v="1"/>
    <x v="4"/>
    <x v="4"/>
    <x v="189"/>
    <x v="0"/>
    <x v="19"/>
    <x v="0"/>
  </r>
  <r>
    <x v="19"/>
    <x v="0"/>
    <x v="0"/>
    <x v="0"/>
    <x v="0"/>
    <x v="1"/>
    <x v="0"/>
    <x v="0"/>
    <x v="190"/>
    <x v="0"/>
    <x v="19"/>
    <x v="0"/>
  </r>
  <r>
    <x v="19"/>
    <x v="5"/>
    <x v="0"/>
    <x v="0"/>
    <x v="0"/>
    <x v="1"/>
    <x v="5"/>
    <x v="5"/>
    <x v="191"/>
    <x v="0"/>
    <x v="19"/>
    <x v="0"/>
  </r>
  <r>
    <x v="19"/>
    <x v="6"/>
    <x v="5"/>
    <x v="5"/>
    <x v="0"/>
    <x v="1"/>
    <x v="6"/>
    <x v="6"/>
    <x v="192"/>
    <x v="0"/>
    <x v="19"/>
    <x v="0"/>
  </r>
  <r>
    <x v="19"/>
    <x v="1"/>
    <x v="1"/>
    <x v="1"/>
    <x v="0"/>
    <x v="1"/>
    <x v="1"/>
    <x v="1"/>
    <x v="1"/>
    <x v="48"/>
    <x v="19"/>
    <x v="0"/>
  </r>
  <r>
    <x v="20"/>
    <x v="5"/>
    <x v="0"/>
    <x v="0"/>
    <x v="0"/>
    <x v="2"/>
    <x v="5"/>
    <x v="5"/>
    <x v="193"/>
    <x v="0"/>
    <x v="20"/>
    <x v="0"/>
  </r>
  <r>
    <x v="20"/>
    <x v="1"/>
    <x v="1"/>
    <x v="1"/>
    <x v="0"/>
    <x v="2"/>
    <x v="1"/>
    <x v="1"/>
    <x v="1"/>
    <x v="49"/>
    <x v="20"/>
    <x v="0"/>
  </r>
  <r>
    <x v="20"/>
    <x v="7"/>
    <x v="2"/>
    <x v="2"/>
    <x v="0"/>
    <x v="0"/>
    <x v="7"/>
    <x v="7"/>
    <x v="194"/>
    <x v="0"/>
    <x v="20"/>
    <x v="0"/>
  </r>
  <r>
    <x v="20"/>
    <x v="2"/>
    <x v="2"/>
    <x v="2"/>
    <x v="0"/>
    <x v="0"/>
    <x v="2"/>
    <x v="2"/>
    <x v="195"/>
    <x v="0"/>
    <x v="20"/>
    <x v="0"/>
  </r>
  <r>
    <x v="20"/>
    <x v="9"/>
    <x v="6"/>
    <x v="6"/>
    <x v="0"/>
    <x v="0"/>
    <x v="9"/>
    <x v="9"/>
    <x v="196"/>
    <x v="0"/>
    <x v="20"/>
    <x v="0"/>
  </r>
  <r>
    <x v="20"/>
    <x v="11"/>
    <x v="6"/>
    <x v="6"/>
    <x v="0"/>
    <x v="0"/>
    <x v="11"/>
    <x v="11"/>
    <x v="197"/>
    <x v="0"/>
    <x v="20"/>
    <x v="0"/>
  </r>
  <r>
    <x v="20"/>
    <x v="10"/>
    <x v="3"/>
    <x v="3"/>
    <x v="0"/>
    <x v="0"/>
    <x v="10"/>
    <x v="10"/>
    <x v="198"/>
    <x v="0"/>
    <x v="20"/>
    <x v="0"/>
  </r>
  <r>
    <x v="20"/>
    <x v="3"/>
    <x v="3"/>
    <x v="3"/>
    <x v="0"/>
    <x v="0"/>
    <x v="3"/>
    <x v="3"/>
    <x v="199"/>
    <x v="0"/>
    <x v="20"/>
    <x v="0"/>
  </r>
  <r>
    <x v="20"/>
    <x v="12"/>
    <x v="4"/>
    <x v="4"/>
    <x v="0"/>
    <x v="0"/>
    <x v="12"/>
    <x v="12"/>
    <x v="200"/>
    <x v="0"/>
    <x v="20"/>
    <x v="0"/>
  </r>
  <r>
    <x v="20"/>
    <x v="4"/>
    <x v="4"/>
    <x v="4"/>
    <x v="0"/>
    <x v="0"/>
    <x v="4"/>
    <x v="4"/>
    <x v="201"/>
    <x v="0"/>
    <x v="20"/>
    <x v="0"/>
  </r>
  <r>
    <x v="20"/>
    <x v="0"/>
    <x v="0"/>
    <x v="0"/>
    <x v="0"/>
    <x v="0"/>
    <x v="0"/>
    <x v="0"/>
    <x v="202"/>
    <x v="0"/>
    <x v="20"/>
    <x v="0"/>
  </r>
  <r>
    <x v="20"/>
    <x v="5"/>
    <x v="0"/>
    <x v="0"/>
    <x v="0"/>
    <x v="0"/>
    <x v="5"/>
    <x v="5"/>
    <x v="203"/>
    <x v="0"/>
    <x v="20"/>
    <x v="0"/>
  </r>
  <r>
    <x v="20"/>
    <x v="13"/>
    <x v="5"/>
    <x v="5"/>
    <x v="0"/>
    <x v="0"/>
    <x v="13"/>
    <x v="13"/>
    <x v="204"/>
    <x v="0"/>
    <x v="20"/>
    <x v="0"/>
  </r>
  <r>
    <x v="20"/>
    <x v="6"/>
    <x v="5"/>
    <x v="5"/>
    <x v="0"/>
    <x v="0"/>
    <x v="6"/>
    <x v="6"/>
    <x v="205"/>
    <x v="0"/>
    <x v="20"/>
    <x v="0"/>
  </r>
  <r>
    <x v="20"/>
    <x v="14"/>
    <x v="1"/>
    <x v="1"/>
    <x v="0"/>
    <x v="0"/>
    <x v="14"/>
    <x v="14"/>
    <x v="206"/>
    <x v="0"/>
    <x v="20"/>
    <x v="0"/>
  </r>
  <r>
    <x v="20"/>
    <x v="8"/>
    <x v="1"/>
    <x v="1"/>
    <x v="0"/>
    <x v="0"/>
    <x v="8"/>
    <x v="8"/>
    <x v="207"/>
    <x v="0"/>
    <x v="20"/>
    <x v="0"/>
  </r>
  <r>
    <x v="20"/>
    <x v="1"/>
    <x v="1"/>
    <x v="1"/>
    <x v="0"/>
    <x v="0"/>
    <x v="1"/>
    <x v="1"/>
    <x v="1"/>
    <x v="50"/>
    <x v="20"/>
    <x v="0"/>
  </r>
  <r>
    <x v="20"/>
    <x v="2"/>
    <x v="2"/>
    <x v="2"/>
    <x v="0"/>
    <x v="1"/>
    <x v="2"/>
    <x v="2"/>
    <x v="208"/>
    <x v="0"/>
    <x v="20"/>
    <x v="0"/>
  </r>
  <r>
    <x v="20"/>
    <x v="10"/>
    <x v="3"/>
    <x v="3"/>
    <x v="0"/>
    <x v="1"/>
    <x v="10"/>
    <x v="10"/>
    <x v="209"/>
    <x v="0"/>
    <x v="20"/>
    <x v="0"/>
  </r>
  <r>
    <x v="20"/>
    <x v="18"/>
    <x v="3"/>
    <x v="3"/>
    <x v="0"/>
    <x v="1"/>
    <x v="17"/>
    <x v="18"/>
    <x v="210"/>
    <x v="0"/>
    <x v="20"/>
    <x v="0"/>
  </r>
  <r>
    <x v="20"/>
    <x v="12"/>
    <x v="4"/>
    <x v="4"/>
    <x v="0"/>
    <x v="1"/>
    <x v="12"/>
    <x v="12"/>
    <x v="211"/>
    <x v="0"/>
    <x v="20"/>
    <x v="0"/>
  </r>
  <r>
    <x v="20"/>
    <x v="4"/>
    <x v="4"/>
    <x v="4"/>
    <x v="0"/>
    <x v="1"/>
    <x v="4"/>
    <x v="4"/>
    <x v="212"/>
    <x v="0"/>
    <x v="20"/>
    <x v="0"/>
  </r>
  <r>
    <x v="20"/>
    <x v="5"/>
    <x v="0"/>
    <x v="0"/>
    <x v="0"/>
    <x v="1"/>
    <x v="5"/>
    <x v="5"/>
    <x v="213"/>
    <x v="0"/>
    <x v="20"/>
    <x v="0"/>
  </r>
  <r>
    <x v="20"/>
    <x v="13"/>
    <x v="5"/>
    <x v="5"/>
    <x v="0"/>
    <x v="1"/>
    <x v="13"/>
    <x v="13"/>
    <x v="214"/>
    <x v="0"/>
    <x v="20"/>
    <x v="0"/>
  </r>
  <r>
    <x v="20"/>
    <x v="8"/>
    <x v="1"/>
    <x v="1"/>
    <x v="0"/>
    <x v="1"/>
    <x v="8"/>
    <x v="8"/>
    <x v="215"/>
    <x v="0"/>
    <x v="20"/>
    <x v="0"/>
  </r>
  <r>
    <x v="20"/>
    <x v="1"/>
    <x v="1"/>
    <x v="1"/>
    <x v="0"/>
    <x v="1"/>
    <x v="1"/>
    <x v="1"/>
    <x v="1"/>
    <x v="51"/>
    <x v="20"/>
    <x v="0"/>
  </r>
  <r>
    <x v="21"/>
    <x v="7"/>
    <x v="2"/>
    <x v="2"/>
    <x v="0"/>
    <x v="2"/>
    <x v="7"/>
    <x v="7"/>
    <x v="216"/>
    <x v="0"/>
    <x v="21"/>
    <x v="0"/>
  </r>
  <r>
    <x v="21"/>
    <x v="11"/>
    <x v="6"/>
    <x v="6"/>
    <x v="0"/>
    <x v="2"/>
    <x v="11"/>
    <x v="11"/>
    <x v="121"/>
    <x v="0"/>
    <x v="21"/>
    <x v="0"/>
  </r>
  <r>
    <x v="21"/>
    <x v="10"/>
    <x v="3"/>
    <x v="3"/>
    <x v="0"/>
    <x v="2"/>
    <x v="10"/>
    <x v="10"/>
    <x v="217"/>
    <x v="0"/>
    <x v="21"/>
    <x v="0"/>
  </r>
  <r>
    <x v="21"/>
    <x v="3"/>
    <x v="3"/>
    <x v="3"/>
    <x v="0"/>
    <x v="2"/>
    <x v="3"/>
    <x v="3"/>
    <x v="218"/>
    <x v="0"/>
    <x v="21"/>
    <x v="0"/>
  </r>
  <r>
    <x v="21"/>
    <x v="12"/>
    <x v="4"/>
    <x v="4"/>
    <x v="0"/>
    <x v="2"/>
    <x v="12"/>
    <x v="12"/>
    <x v="219"/>
    <x v="0"/>
    <x v="21"/>
    <x v="0"/>
  </r>
  <r>
    <x v="21"/>
    <x v="0"/>
    <x v="0"/>
    <x v="0"/>
    <x v="0"/>
    <x v="2"/>
    <x v="0"/>
    <x v="0"/>
    <x v="220"/>
    <x v="0"/>
    <x v="21"/>
    <x v="0"/>
  </r>
  <r>
    <x v="21"/>
    <x v="5"/>
    <x v="0"/>
    <x v="0"/>
    <x v="0"/>
    <x v="2"/>
    <x v="5"/>
    <x v="5"/>
    <x v="221"/>
    <x v="0"/>
    <x v="21"/>
    <x v="0"/>
  </r>
  <r>
    <x v="21"/>
    <x v="13"/>
    <x v="5"/>
    <x v="5"/>
    <x v="0"/>
    <x v="2"/>
    <x v="13"/>
    <x v="13"/>
    <x v="222"/>
    <x v="0"/>
    <x v="21"/>
    <x v="0"/>
  </r>
  <r>
    <x v="21"/>
    <x v="6"/>
    <x v="5"/>
    <x v="5"/>
    <x v="0"/>
    <x v="2"/>
    <x v="6"/>
    <x v="6"/>
    <x v="222"/>
    <x v="0"/>
    <x v="21"/>
    <x v="0"/>
  </r>
  <r>
    <x v="21"/>
    <x v="1"/>
    <x v="1"/>
    <x v="1"/>
    <x v="0"/>
    <x v="2"/>
    <x v="1"/>
    <x v="1"/>
    <x v="1"/>
    <x v="52"/>
    <x v="21"/>
    <x v="0"/>
  </r>
  <r>
    <x v="21"/>
    <x v="7"/>
    <x v="2"/>
    <x v="2"/>
    <x v="0"/>
    <x v="0"/>
    <x v="7"/>
    <x v="7"/>
    <x v="223"/>
    <x v="0"/>
    <x v="21"/>
    <x v="0"/>
  </r>
  <r>
    <x v="21"/>
    <x v="2"/>
    <x v="2"/>
    <x v="2"/>
    <x v="0"/>
    <x v="0"/>
    <x v="2"/>
    <x v="2"/>
    <x v="224"/>
    <x v="0"/>
    <x v="21"/>
    <x v="0"/>
  </r>
  <r>
    <x v="21"/>
    <x v="9"/>
    <x v="6"/>
    <x v="6"/>
    <x v="0"/>
    <x v="0"/>
    <x v="9"/>
    <x v="9"/>
    <x v="88"/>
    <x v="0"/>
    <x v="21"/>
    <x v="0"/>
  </r>
  <r>
    <x v="21"/>
    <x v="11"/>
    <x v="6"/>
    <x v="6"/>
    <x v="0"/>
    <x v="0"/>
    <x v="11"/>
    <x v="11"/>
    <x v="225"/>
    <x v="0"/>
    <x v="21"/>
    <x v="0"/>
  </r>
  <r>
    <x v="21"/>
    <x v="10"/>
    <x v="3"/>
    <x v="3"/>
    <x v="0"/>
    <x v="0"/>
    <x v="10"/>
    <x v="10"/>
    <x v="226"/>
    <x v="0"/>
    <x v="21"/>
    <x v="0"/>
  </r>
  <r>
    <x v="21"/>
    <x v="3"/>
    <x v="3"/>
    <x v="3"/>
    <x v="0"/>
    <x v="0"/>
    <x v="3"/>
    <x v="3"/>
    <x v="227"/>
    <x v="0"/>
    <x v="21"/>
    <x v="0"/>
  </r>
  <r>
    <x v="21"/>
    <x v="12"/>
    <x v="4"/>
    <x v="4"/>
    <x v="0"/>
    <x v="0"/>
    <x v="12"/>
    <x v="12"/>
    <x v="228"/>
    <x v="0"/>
    <x v="21"/>
    <x v="0"/>
  </r>
  <r>
    <x v="21"/>
    <x v="4"/>
    <x v="4"/>
    <x v="4"/>
    <x v="0"/>
    <x v="0"/>
    <x v="4"/>
    <x v="4"/>
    <x v="229"/>
    <x v="0"/>
    <x v="21"/>
    <x v="0"/>
  </r>
  <r>
    <x v="21"/>
    <x v="0"/>
    <x v="0"/>
    <x v="0"/>
    <x v="0"/>
    <x v="0"/>
    <x v="0"/>
    <x v="0"/>
    <x v="230"/>
    <x v="0"/>
    <x v="21"/>
    <x v="0"/>
  </r>
  <r>
    <x v="21"/>
    <x v="5"/>
    <x v="0"/>
    <x v="0"/>
    <x v="0"/>
    <x v="0"/>
    <x v="5"/>
    <x v="5"/>
    <x v="231"/>
    <x v="0"/>
    <x v="21"/>
    <x v="0"/>
  </r>
  <r>
    <x v="21"/>
    <x v="13"/>
    <x v="5"/>
    <x v="5"/>
    <x v="0"/>
    <x v="0"/>
    <x v="13"/>
    <x v="13"/>
    <x v="232"/>
    <x v="0"/>
    <x v="21"/>
    <x v="0"/>
  </r>
  <r>
    <x v="21"/>
    <x v="6"/>
    <x v="5"/>
    <x v="5"/>
    <x v="0"/>
    <x v="0"/>
    <x v="6"/>
    <x v="6"/>
    <x v="233"/>
    <x v="0"/>
    <x v="21"/>
    <x v="0"/>
  </r>
  <r>
    <x v="21"/>
    <x v="14"/>
    <x v="1"/>
    <x v="1"/>
    <x v="0"/>
    <x v="0"/>
    <x v="14"/>
    <x v="14"/>
    <x v="234"/>
    <x v="0"/>
    <x v="21"/>
    <x v="0"/>
  </r>
  <r>
    <x v="21"/>
    <x v="8"/>
    <x v="1"/>
    <x v="1"/>
    <x v="0"/>
    <x v="0"/>
    <x v="8"/>
    <x v="8"/>
    <x v="235"/>
    <x v="0"/>
    <x v="21"/>
    <x v="0"/>
  </r>
  <r>
    <x v="21"/>
    <x v="1"/>
    <x v="1"/>
    <x v="1"/>
    <x v="0"/>
    <x v="0"/>
    <x v="1"/>
    <x v="1"/>
    <x v="1"/>
    <x v="53"/>
    <x v="21"/>
    <x v="0"/>
  </r>
  <r>
    <x v="21"/>
    <x v="10"/>
    <x v="3"/>
    <x v="3"/>
    <x v="0"/>
    <x v="1"/>
    <x v="10"/>
    <x v="10"/>
    <x v="236"/>
    <x v="0"/>
    <x v="21"/>
    <x v="0"/>
  </r>
  <r>
    <x v="21"/>
    <x v="3"/>
    <x v="3"/>
    <x v="3"/>
    <x v="0"/>
    <x v="1"/>
    <x v="3"/>
    <x v="3"/>
    <x v="237"/>
    <x v="0"/>
    <x v="21"/>
    <x v="0"/>
  </r>
  <r>
    <x v="21"/>
    <x v="4"/>
    <x v="4"/>
    <x v="4"/>
    <x v="0"/>
    <x v="1"/>
    <x v="4"/>
    <x v="4"/>
    <x v="238"/>
    <x v="0"/>
    <x v="21"/>
    <x v="0"/>
  </r>
  <r>
    <x v="21"/>
    <x v="0"/>
    <x v="0"/>
    <x v="0"/>
    <x v="0"/>
    <x v="1"/>
    <x v="0"/>
    <x v="0"/>
    <x v="239"/>
    <x v="0"/>
    <x v="21"/>
    <x v="0"/>
  </r>
  <r>
    <x v="21"/>
    <x v="5"/>
    <x v="0"/>
    <x v="0"/>
    <x v="0"/>
    <x v="1"/>
    <x v="5"/>
    <x v="5"/>
    <x v="240"/>
    <x v="0"/>
    <x v="21"/>
    <x v="0"/>
  </r>
  <r>
    <x v="21"/>
    <x v="13"/>
    <x v="5"/>
    <x v="5"/>
    <x v="0"/>
    <x v="1"/>
    <x v="13"/>
    <x v="13"/>
    <x v="241"/>
    <x v="0"/>
    <x v="21"/>
    <x v="0"/>
  </r>
  <r>
    <x v="21"/>
    <x v="14"/>
    <x v="1"/>
    <x v="1"/>
    <x v="0"/>
    <x v="1"/>
    <x v="14"/>
    <x v="14"/>
    <x v="242"/>
    <x v="0"/>
    <x v="21"/>
    <x v="0"/>
  </r>
  <r>
    <x v="21"/>
    <x v="8"/>
    <x v="1"/>
    <x v="1"/>
    <x v="0"/>
    <x v="1"/>
    <x v="8"/>
    <x v="8"/>
    <x v="243"/>
    <x v="0"/>
    <x v="21"/>
    <x v="0"/>
  </r>
  <r>
    <x v="21"/>
    <x v="1"/>
    <x v="1"/>
    <x v="1"/>
    <x v="0"/>
    <x v="1"/>
    <x v="1"/>
    <x v="1"/>
    <x v="1"/>
    <x v="54"/>
    <x v="21"/>
    <x v="0"/>
  </r>
  <r>
    <x v="22"/>
    <x v="4"/>
    <x v="4"/>
    <x v="4"/>
    <x v="0"/>
    <x v="0"/>
    <x v="4"/>
    <x v="4"/>
    <x v="244"/>
    <x v="0"/>
    <x v="22"/>
    <x v="0"/>
  </r>
  <r>
    <x v="22"/>
    <x v="0"/>
    <x v="0"/>
    <x v="0"/>
    <x v="0"/>
    <x v="0"/>
    <x v="0"/>
    <x v="0"/>
    <x v="245"/>
    <x v="0"/>
    <x v="22"/>
    <x v="0"/>
  </r>
  <r>
    <x v="22"/>
    <x v="5"/>
    <x v="0"/>
    <x v="0"/>
    <x v="0"/>
    <x v="0"/>
    <x v="5"/>
    <x v="5"/>
    <x v="246"/>
    <x v="0"/>
    <x v="22"/>
    <x v="0"/>
  </r>
  <r>
    <x v="22"/>
    <x v="1"/>
    <x v="1"/>
    <x v="1"/>
    <x v="0"/>
    <x v="0"/>
    <x v="1"/>
    <x v="1"/>
    <x v="1"/>
    <x v="55"/>
    <x v="22"/>
    <x v="0"/>
  </r>
  <r>
    <x v="23"/>
    <x v="10"/>
    <x v="3"/>
    <x v="3"/>
    <x v="0"/>
    <x v="0"/>
    <x v="10"/>
    <x v="10"/>
    <x v="247"/>
    <x v="0"/>
    <x v="23"/>
    <x v="0"/>
  </r>
  <r>
    <x v="23"/>
    <x v="3"/>
    <x v="3"/>
    <x v="3"/>
    <x v="0"/>
    <x v="0"/>
    <x v="3"/>
    <x v="3"/>
    <x v="248"/>
    <x v="0"/>
    <x v="23"/>
    <x v="0"/>
  </r>
  <r>
    <x v="23"/>
    <x v="1"/>
    <x v="1"/>
    <x v="1"/>
    <x v="0"/>
    <x v="0"/>
    <x v="1"/>
    <x v="1"/>
    <x v="1"/>
    <x v="56"/>
    <x v="23"/>
    <x v="0"/>
  </r>
  <r>
    <x v="23"/>
    <x v="11"/>
    <x v="6"/>
    <x v="6"/>
    <x v="0"/>
    <x v="1"/>
    <x v="11"/>
    <x v="11"/>
    <x v="249"/>
    <x v="0"/>
    <x v="23"/>
    <x v="0"/>
  </r>
  <r>
    <x v="23"/>
    <x v="10"/>
    <x v="3"/>
    <x v="3"/>
    <x v="0"/>
    <x v="1"/>
    <x v="10"/>
    <x v="10"/>
    <x v="250"/>
    <x v="0"/>
    <x v="23"/>
    <x v="0"/>
  </r>
  <r>
    <x v="23"/>
    <x v="0"/>
    <x v="0"/>
    <x v="0"/>
    <x v="0"/>
    <x v="1"/>
    <x v="0"/>
    <x v="0"/>
    <x v="251"/>
    <x v="0"/>
    <x v="23"/>
    <x v="0"/>
  </r>
  <r>
    <x v="23"/>
    <x v="5"/>
    <x v="0"/>
    <x v="0"/>
    <x v="0"/>
    <x v="1"/>
    <x v="5"/>
    <x v="5"/>
    <x v="252"/>
    <x v="0"/>
    <x v="23"/>
    <x v="0"/>
  </r>
  <r>
    <x v="23"/>
    <x v="1"/>
    <x v="1"/>
    <x v="1"/>
    <x v="0"/>
    <x v="1"/>
    <x v="1"/>
    <x v="1"/>
    <x v="1"/>
    <x v="57"/>
    <x v="23"/>
    <x v="0"/>
  </r>
  <r>
    <x v="24"/>
    <x v="7"/>
    <x v="2"/>
    <x v="2"/>
    <x v="0"/>
    <x v="2"/>
    <x v="7"/>
    <x v="7"/>
    <x v="253"/>
    <x v="0"/>
    <x v="24"/>
    <x v="0"/>
  </r>
  <r>
    <x v="24"/>
    <x v="9"/>
    <x v="6"/>
    <x v="6"/>
    <x v="0"/>
    <x v="2"/>
    <x v="9"/>
    <x v="9"/>
    <x v="254"/>
    <x v="0"/>
    <x v="24"/>
    <x v="0"/>
  </r>
  <r>
    <x v="24"/>
    <x v="11"/>
    <x v="6"/>
    <x v="6"/>
    <x v="0"/>
    <x v="2"/>
    <x v="11"/>
    <x v="11"/>
    <x v="255"/>
    <x v="0"/>
    <x v="24"/>
    <x v="0"/>
  </r>
  <r>
    <x v="24"/>
    <x v="12"/>
    <x v="4"/>
    <x v="4"/>
    <x v="0"/>
    <x v="2"/>
    <x v="12"/>
    <x v="12"/>
    <x v="256"/>
    <x v="0"/>
    <x v="24"/>
    <x v="0"/>
  </r>
  <r>
    <x v="24"/>
    <x v="0"/>
    <x v="0"/>
    <x v="0"/>
    <x v="0"/>
    <x v="2"/>
    <x v="0"/>
    <x v="0"/>
    <x v="257"/>
    <x v="0"/>
    <x v="24"/>
    <x v="0"/>
  </r>
  <r>
    <x v="24"/>
    <x v="5"/>
    <x v="0"/>
    <x v="0"/>
    <x v="0"/>
    <x v="2"/>
    <x v="5"/>
    <x v="5"/>
    <x v="258"/>
    <x v="0"/>
    <x v="24"/>
    <x v="0"/>
  </r>
  <r>
    <x v="24"/>
    <x v="13"/>
    <x v="5"/>
    <x v="5"/>
    <x v="0"/>
    <x v="2"/>
    <x v="13"/>
    <x v="13"/>
    <x v="259"/>
    <x v="0"/>
    <x v="24"/>
    <x v="0"/>
  </r>
  <r>
    <x v="24"/>
    <x v="6"/>
    <x v="5"/>
    <x v="5"/>
    <x v="0"/>
    <x v="2"/>
    <x v="6"/>
    <x v="6"/>
    <x v="260"/>
    <x v="0"/>
    <x v="24"/>
    <x v="0"/>
  </r>
  <r>
    <x v="24"/>
    <x v="14"/>
    <x v="1"/>
    <x v="1"/>
    <x v="0"/>
    <x v="2"/>
    <x v="14"/>
    <x v="14"/>
    <x v="261"/>
    <x v="0"/>
    <x v="24"/>
    <x v="0"/>
  </r>
  <r>
    <x v="24"/>
    <x v="8"/>
    <x v="1"/>
    <x v="1"/>
    <x v="0"/>
    <x v="2"/>
    <x v="8"/>
    <x v="8"/>
    <x v="262"/>
    <x v="0"/>
    <x v="24"/>
    <x v="0"/>
  </r>
  <r>
    <x v="24"/>
    <x v="1"/>
    <x v="1"/>
    <x v="1"/>
    <x v="0"/>
    <x v="2"/>
    <x v="1"/>
    <x v="1"/>
    <x v="1"/>
    <x v="58"/>
    <x v="24"/>
    <x v="0"/>
  </r>
  <r>
    <x v="24"/>
    <x v="7"/>
    <x v="2"/>
    <x v="2"/>
    <x v="0"/>
    <x v="0"/>
    <x v="7"/>
    <x v="7"/>
    <x v="263"/>
    <x v="0"/>
    <x v="24"/>
    <x v="0"/>
  </r>
  <r>
    <x v="24"/>
    <x v="2"/>
    <x v="2"/>
    <x v="2"/>
    <x v="0"/>
    <x v="0"/>
    <x v="2"/>
    <x v="2"/>
    <x v="264"/>
    <x v="0"/>
    <x v="24"/>
    <x v="0"/>
  </r>
  <r>
    <x v="24"/>
    <x v="9"/>
    <x v="6"/>
    <x v="6"/>
    <x v="0"/>
    <x v="0"/>
    <x v="9"/>
    <x v="9"/>
    <x v="265"/>
    <x v="0"/>
    <x v="24"/>
    <x v="0"/>
  </r>
  <r>
    <x v="24"/>
    <x v="11"/>
    <x v="6"/>
    <x v="6"/>
    <x v="0"/>
    <x v="0"/>
    <x v="11"/>
    <x v="11"/>
    <x v="266"/>
    <x v="0"/>
    <x v="24"/>
    <x v="0"/>
  </r>
  <r>
    <x v="24"/>
    <x v="19"/>
    <x v="3"/>
    <x v="3"/>
    <x v="0"/>
    <x v="0"/>
    <x v="17"/>
    <x v="19"/>
    <x v="267"/>
    <x v="0"/>
    <x v="24"/>
    <x v="0"/>
  </r>
  <r>
    <x v="24"/>
    <x v="10"/>
    <x v="3"/>
    <x v="3"/>
    <x v="0"/>
    <x v="0"/>
    <x v="10"/>
    <x v="10"/>
    <x v="268"/>
    <x v="0"/>
    <x v="24"/>
    <x v="0"/>
  </r>
  <r>
    <x v="24"/>
    <x v="3"/>
    <x v="3"/>
    <x v="3"/>
    <x v="0"/>
    <x v="0"/>
    <x v="3"/>
    <x v="3"/>
    <x v="269"/>
    <x v="0"/>
    <x v="24"/>
    <x v="0"/>
  </r>
  <r>
    <x v="24"/>
    <x v="12"/>
    <x v="4"/>
    <x v="4"/>
    <x v="0"/>
    <x v="0"/>
    <x v="12"/>
    <x v="12"/>
    <x v="270"/>
    <x v="0"/>
    <x v="24"/>
    <x v="0"/>
  </r>
  <r>
    <x v="24"/>
    <x v="4"/>
    <x v="4"/>
    <x v="4"/>
    <x v="0"/>
    <x v="0"/>
    <x v="4"/>
    <x v="4"/>
    <x v="271"/>
    <x v="0"/>
    <x v="24"/>
    <x v="0"/>
  </r>
  <r>
    <x v="24"/>
    <x v="0"/>
    <x v="0"/>
    <x v="0"/>
    <x v="0"/>
    <x v="0"/>
    <x v="0"/>
    <x v="0"/>
    <x v="272"/>
    <x v="0"/>
    <x v="24"/>
    <x v="0"/>
  </r>
  <r>
    <x v="24"/>
    <x v="5"/>
    <x v="0"/>
    <x v="0"/>
    <x v="0"/>
    <x v="0"/>
    <x v="5"/>
    <x v="5"/>
    <x v="273"/>
    <x v="0"/>
    <x v="24"/>
    <x v="0"/>
  </r>
  <r>
    <x v="24"/>
    <x v="13"/>
    <x v="5"/>
    <x v="5"/>
    <x v="0"/>
    <x v="0"/>
    <x v="13"/>
    <x v="13"/>
    <x v="274"/>
    <x v="0"/>
    <x v="24"/>
    <x v="0"/>
  </r>
  <r>
    <x v="24"/>
    <x v="6"/>
    <x v="5"/>
    <x v="5"/>
    <x v="0"/>
    <x v="0"/>
    <x v="6"/>
    <x v="6"/>
    <x v="275"/>
    <x v="0"/>
    <x v="24"/>
    <x v="0"/>
  </r>
  <r>
    <x v="24"/>
    <x v="14"/>
    <x v="1"/>
    <x v="1"/>
    <x v="0"/>
    <x v="0"/>
    <x v="14"/>
    <x v="14"/>
    <x v="276"/>
    <x v="0"/>
    <x v="24"/>
    <x v="0"/>
  </r>
  <r>
    <x v="24"/>
    <x v="8"/>
    <x v="1"/>
    <x v="1"/>
    <x v="0"/>
    <x v="0"/>
    <x v="8"/>
    <x v="8"/>
    <x v="277"/>
    <x v="0"/>
    <x v="24"/>
    <x v="0"/>
  </r>
  <r>
    <x v="24"/>
    <x v="1"/>
    <x v="1"/>
    <x v="1"/>
    <x v="0"/>
    <x v="0"/>
    <x v="1"/>
    <x v="1"/>
    <x v="1"/>
    <x v="59"/>
    <x v="24"/>
    <x v="0"/>
  </r>
  <r>
    <x v="24"/>
    <x v="9"/>
    <x v="6"/>
    <x v="6"/>
    <x v="0"/>
    <x v="1"/>
    <x v="9"/>
    <x v="9"/>
    <x v="278"/>
    <x v="0"/>
    <x v="24"/>
    <x v="0"/>
  </r>
  <r>
    <x v="24"/>
    <x v="11"/>
    <x v="6"/>
    <x v="6"/>
    <x v="0"/>
    <x v="1"/>
    <x v="11"/>
    <x v="11"/>
    <x v="279"/>
    <x v="0"/>
    <x v="24"/>
    <x v="0"/>
  </r>
  <r>
    <x v="24"/>
    <x v="5"/>
    <x v="0"/>
    <x v="0"/>
    <x v="0"/>
    <x v="1"/>
    <x v="5"/>
    <x v="5"/>
    <x v="280"/>
    <x v="0"/>
    <x v="24"/>
    <x v="0"/>
  </r>
  <r>
    <x v="24"/>
    <x v="13"/>
    <x v="5"/>
    <x v="5"/>
    <x v="0"/>
    <x v="1"/>
    <x v="13"/>
    <x v="13"/>
    <x v="281"/>
    <x v="0"/>
    <x v="24"/>
    <x v="0"/>
  </r>
  <r>
    <x v="24"/>
    <x v="6"/>
    <x v="5"/>
    <x v="5"/>
    <x v="0"/>
    <x v="1"/>
    <x v="6"/>
    <x v="6"/>
    <x v="282"/>
    <x v="0"/>
    <x v="24"/>
    <x v="0"/>
  </r>
  <r>
    <x v="24"/>
    <x v="8"/>
    <x v="1"/>
    <x v="1"/>
    <x v="0"/>
    <x v="1"/>
    <x v="8"/>
    <x v="8"/>
    <x v="283"/>
    <x v="0"/>
    <x v="24"/>
    <x v="0"/>
  </r>
  <r>
    <x v="24"/>
    <x v="1"/>
    <x v="1"/>
    <x v="1"/>
    <x v="0"/>
    <x v="1"/>
    <x v="1"/>
    <x v="1"/>
    <x v="1"/>
    <x v="60"/>
    <x v="24"/>
    <x v="0"/>
  </r>
  <r>
    <x v="25"/>
    <x v="1"/>
    <x v="1"/>
    <x v="1"/>
    <x v="0"/>
    <x v="0"/>
    <x v="1"/>
    <x v="1"/>
    <x v="1"/>
    <x v="61"/>
    <x v="25"/>
    <x v="0"/>
  </r>
  <r>
    <x v="25"/>
    <x v="3"/>
    <x v="3"/>
    <x v="3"/>
    <x v="0"/>
    <x v="1"/>
    <x v="3"/>
    <x v="3"/>
    <x v="284"/>
    <x v="0"/>
    <x v="25"/>
    <x v="0"/>
  </r>
  <r>
    <x v="25"/>
    <x v="1"/>
    <x v="1"/>
    <x v="1"/>
    <x v="0"/>
    <x v="1"/>
    <x v="1"/>
    <x v="1"/>
    <x v="1"/>
    <x v="62"/>
    <x v="25"/>
    <x v="0"/>
  </r>
  <r>
    <x v="26"/>
    <x v="1"/>
    <x v="1"/>
    <x v="1"/>
    <x v="0"/>
    <x v="2"/>
    <x v="1"/>
    <x v="1"/>
    <x v="1"/>
    <x v="63"/>
    <x v="26"/>
    <x v="0"/>
  </r>
  <r>
    <x v="26"/>
    <x v="13"/>
    <x v="5"/>
    <x v="5"/>
    <x v="0"/>
    <x v="0"/>
    <x v="13"/>
    <x v="13"/>
    <x v="285"/>
    <x v="0"/>
    <x v="26"/>
    <x v="0"/>
  </r>
  <r>
    <x v="26"/>
    <x v="6"/>
    <x v="5"/>
    <x v="5"/>
    <x v="0"/>
    <x v="0"/>
    <x v="6"/>
    <x v="6"/>
    <x v="286"/>
    <x v="0"/>
    <x v="26"/>
    <x v="0"/>
  </r>
  <r>
    <x v="26"/>
    <x v="14"/>
    <x v="1"/>
    <x v="1"/>
    <x v="0"/>
    <x v="0"/>
    <x v="14"/>
    <x v="14"/>
    <x v="287"/>
    <x v="0"/>
    <x v="26"/>
    <x v="0"/>
  </r>
  <r>
    <x v="26"/>
    <x v="1"/>
    <x v="1"/>
    <x v="1"/>
    <x v="0"/>
    <x v="0"/>
    <x v="1"/>
    <x v="1"/>
    <x v="1"/>
    <x v="64"/>
    <x v="26"/>
    <x v="0"/>
  </r>
  <r>
    <x v="26"/>
    <x v="5"/>
    <x v="0"/>
    <x v="0"/>
    <x v="0"/>
    <x v="1"/>
    <x v="5"/>
    <x v="5"/>
    <x v="288"/>
    <x v="0"/>
    <x v="26"/>
    <x v="0"/>
  </r>
  <r>
    <x v="26"/>
    <x v="8"/>
    <x v="1"/>
    <x v="1"/>
    <x v="0"/>
    <x v="1"/>
    <x v="8"/>
    <x v="8"/>
    <x v="289"/>
    <x v="0"/>
    <x v="26"/>
    <x v="0"/>
  </r>
  <r>
    <x v="26"/>
    <x v="1"/>
    <x v="1"/>
    <x v="1"/>
    <x v="0"/>
    <x v="1"/>
    <x v="1"/>
    <x v="1"/>
    <x v="1"/>
    <x v="65"/>
    <x v="26"/>
    <x v="0"/>
  </r>
  <r>
    <x v="27"/>
    <x v="12"/>
    <x v="4"/>
    <x v="4"/>
    <x v="0"/>
    <x v="2"/>
    <x v="12"/>
    <x v="12"/>
    <x v="290"/>
    <x v="0"/>
    <x v="27"/>
    <x v="0"/>
  </r>
  <r>
    <x v="27"/>
    <x v="13"/>
    <x v="5"/>
    <x v="5"/>
    <x v="0"/>
    <x v="2"/>
    <x v="13"/>
    <x v="13"/>
    <x v="291"/>
    <x v="0"/>
    <x v="27"/>
    <x v="0"/>
  </r>
  <r>
    <x v="27"/>
    <x v="1"/>
    <x v="1"/>
    <x v="1"/>
    <x v="0"/>
    <x v="2"/>
    <x v="1"/>
    <x v="1"/>
    <x v="1"/>
    <x v="66"/>
    <x v="27"/>
    <x v="0"/>
  </r>
  <r>
    <x v="27"/>
    <x v="7"/>
    <x v="2"/>
    <x v="2"/>
    <x v="0"/>
    <x v="0"/>
    <x v="7"/>
    <x v="7"/>
    <x v="292"/>
    <x v="0"/>
    <x v="27"/>
    <x v="0"/>
  </r>
  <r>
    <x v="27"/>
    <x v="2"/>
    <x v="2"/>
    <x v="2"/>
    <x v="0"/>
    <x v="0"/>
    <x v="2"/>
    <x v="2"/>
    <x v="293"/>
    <x v="0"/>
    <x v="27"/>
    <x v="0"/>
  </r>
  <r>
    <x v="27"/>
    <x v="9"/>
    <x v="6"/>
    <x v="6"/>
    <x v="0"/>
    <x v="0"/>
    <x v="9"/>
    <x v="9"/>
    <x v="294"/>
    <x v="0"/>
    <x v="27"/>
    <x v="0"/>
  </r>
  <r>
    <x v="27"/>
    <x v="11"/>
    <x v="6"/>
    <x v="6"/>
    <x v="0"/>
    <x v="0"/>
    <x v="11"/>
    <x v="11"/>
    <x v="295"/>
    <x v="0"/>
    <x v="27"/>
    <x v="0"/>
  </r>
  <r>
    <x v="27"/>
    <x v="10"/>
    <x v="3"/>
    <x v="3"/>
    <x v="0"/>
    <x v="0"/>
    <x v="10"/>
    <x v="10"/>
    <x v="296"/>
    <x v="0"/>
    <x v="27"/>
    <x v="0"/>
  </r>
  <r>
    <x v="27"/>
    <x v="3"/>
    <x v="3"/>
    <x v="3"/>
    <x v="0"/>
    <x v="0"/>
    <x v="3"/>
    <x v="3"/>
    <x v="297"/>
    <x v="0"/>
    <x v="27"/>
    <x v="0"/>
  </r>
  <r>
    <x v="27"/>
    <x v="12"/>
    <x v="4"/>
    <x v="4"/>
    <x v="0"/>
    <x v="0"/>
    <x v="12"/>
    <x v="12"/>
    <x v="298"/>
    <x v="0"/>
    <x v="27"/>
    <x v="0"/>
  </r>
  <r>
    <x v="27"/>
    <x v="4"/>
    <x v="4"/>
    <x v="4"/>
    <x v="0"/>
    <x v="0"/>
    <x v="4"/>
    <x v="4"/>
    <x v="299"/>
    <x v="0"/>
    <x v="27"/>
    <x v="0"/>
  </r>
  <r>
    <x v="27"/>
    <x v="0"/>
    <x v="0"/>
    <x v="0"/>
    <x v="0"/>
    <x v="0"/>
    <x v="0"/>
    <x v="0"/>
    <x v="300"/>
    <x v="0"/>
    <x v="27"/>
    <x v="0"/>
  </r>
  <r>
    <x v="27"/>
    <x v="5"/>
    <x v="0"/>
    <x v="0"/>
    <x v="0"/>
    <x v="0"/>
    <x v="5"/>
    <x v="5"/>
    <x v="301"/>
    <x v="0"/>
    <x v="27"/>
    <x v="0"/>
  </r>
  <r>
    <x v="27"/>
    <x v="13"/>
    <x v="5"/>
    <x v="5"/>
    <x v="0"/>
    <x v="0"/>
    <x v="13"/>
    <x v="13"/>
    <x v="302"/>
    <x v="0"/>
    <x v="27"/>
    <x v="0"/>
  </r>
  <r>
    <x v="27"/>
    <x v="6"/>
    <x v="5"/>
    <x v="5"/>
    <x v="0"/>
    <x v="0"/>
    <x v="6"/>
    <x v="6"/>
    <x v="303"/>
    <x v="0"/>
    <x v="27"/>
    <x v="0"/>
  </r>
  <r>
    <x v="27"/>
    <x v="20"/>
    <x v="5"/>
    <x v="5"/>
    <x v="0"/>
    <x v="0"/>
    <x v="18"/>
    <x v="20"/>
    <x v="304"/>
    <x v="0"/>
    <x v="27"/>
    <x v="0"/>
  </r>
  <r>
    <x v="27"/>
    <x v="14"/>
    <x v="1"/>
    <x v="1"/>
    <x v="0"/>
    <x v="0"/>
    <x v="14"/>
    <x v="14"/>
    <x v="305"/>
    <x v="0"/>
    <x v="27"/>
    <x v="0"/>
  </r>
  <r>
    <x v="27"/>
    <x v="8"/>
    <x v="1"/>
    <x v="1"/>
    <x v="0"/>
    <x v="0"/>
    <x v="8"/>
    <x v="8"/>
    <x v="306"/>
    <x v="0"/>
    <x v="27"/>
    <x v="0"/>
  </r>
  <r>
    <x v="27"/>
    <x v="1"/>
    <x v="1"/>
    <x v="1"/>
    <x v="0"/>
    <x v="0"/>
    <x v="1"/>
    <x v="1"/>
    <x v="1"/>
    <x v="67"/>
    <x v="27"/>
    <x v="0"/>
  </r>
  <r>
    <x v="27"/>
    <x v="7"/>
    <x v="2"/>
    <x v="2"/>
    <x v="0"/>
    <x v="1"/>
    <x v="7"/>
    <x v="7"/>
    <x v="307"/>
    <x v="0"/>
    <x v="27"/>
    <x v="0"/>
  </r>
  <r>
    <x v="27"/>
    <x v="2"/>
    <x v="2"/>
    <x v="2"/>
    <x v="0"/>
    <x v="1"/>
    <x v="2"/>
    <x v="2"/>
    <x v="308"/>
    <x v="0"/>
    <x v="27"/>
    <x v="0"/>
  </r>
  <r>
    <x v="27"/>
    <x v="9"/>
    <x v="6"/>
    <x v="6"/>
    <x v="0"/>
    <x v="1"/>
    <x v="9"/>
    <x v="9"/>
    <x v="309"/>
    <x v="0"/>
    <x v="27"/>
    <x v="0"/>
  </r>
  <r>
    <x v="27"/>
    <x v="11"/>
    <x v="6"/>
    <x v="6"/>
    <x v="0"/>
    <x v="1"/>
    <x v="11"/>
    <x v="11"/>
    <x v="310"/>
    <x v="0"/>
    <x v="27"/>
    <x v="0"/>
  </r>
  <r>
    <x v="27"/>
    <x v="10"/>
    <x v="3"/>
    <x v="3"/>
    <x v="0"/>
    <x v="1"/>
    <x v="10"/>
    <x v="10"/>
    <x v="311"/>
    <x v="0"/>
    <x v="27"/>
    <x v="0"/>
  </r>
  <r>
    <x v="27"/>
    <x v="12"/>
    <x v="4"/>
    <x v="4"/>
    <x v="0"/>
    <x v="1"/>
    <x v="12"/>
    <x v="12"/>
    <x v="312"/>
    <x v="0"/>
    <x v="27"/>
    <x v="0"/>
  </r>
  <r>
    <x v="27"/>
    <x v="4"/>
    <x v="4"/>
    <x v="4"/>
    <x v="0"/>
    <x v="1"/>
    <x v="4"/>
    <x v="4"/>
    <x v="313"/>
    <x v="0"/>
    <x v="27"/>
    <x v="0"/>
  </r>
  <r>
    <x v="27"/>
    <x v="0"/>
    <x v="0"/>
    <x v="0"/>
    <x v="0"/>
    <x v="1"/>
    <x v="0"/>
    <x v="0"/>
    <x v="314"/>
    <x v="0"/>
    <x v="27"/>
    <x v="0"/>
  </r>
  <r>
    <x v="27"/>
    <x v="5"/>
    <x v="0"/>
    <x v="0"/>
    <x v="0"/>
    <x v="1"/>
    <x v="5"/>
    <x v="5"/>
    <x v="315"/>
    <x v="0"/>
    <x v="27"/>
    <x v="0"/>
  </r>
  <r>
    <x v="27"/>
    <x v="13"/>
    <x v="5"/>
    <x v="5"/>
    <x v="0"/>
    <x v="1"/>
    <x v="13"/>
    <x v="13"/>
    <x v="316"/>
    <x v="0"/>
    <x v="27"/>
    <x v="0"/>
  </r>
  <r>
    <x v="27"/>
    <x v="6"/>
    <x v="5"/>
    <x v="5"/>
    <x v="0"/>
    <x v="1"/>
    <x v="6"/>
    <x v="6"/>
    <x v="16"/>
    <x v="0"/>
    <x v="27"/>
    <x v="0"/>
  </r>
  <r>
    <x v="27"/>
    <x v="14"/>
    <x v="1"/>
    <x v="1"/>
    <x v="0"/>
    <x v="1"/>
    <x v="14"/>
    <x v="14"/>
    <x v="317"/>
    <x v="0"/>
    <x v="27"/>
    <x v="0"/>
  </r>
  <r>
    <x v="27"/>
    <x v="8"/>
    <x v="1"/>
    <x v="1"/>
    <x v="0"/>
    <x v="1"/>
    <x v="8"/>
    <x v="8"/>
    <x v="318"/>
    <x v="0"/>
    <x v="27"/>
    <x v="0"/>
  </r>
  <r>
    <x v="27"/>
    <x v="1"/>
    <x v="1"/>
    <x v="1"/>
    <x v="0"/>
    <x v="1"/>
    <x v="1"/>
    <x v="1"/>
    <x v="1"/>
    <x v="68"/>
    <x v="27"/>
    <x v="0"/>
  </r>
  <r>
    <x v="28"/>
    <x v="10"/>
    <x v="3"/>
    <x v="3"/>
    <x v="0"/>
    <x v="2"/>
    <x v="10"/>
    <x v="10"/>
    <x v="319"/>
    <x v="0"/>
    <x v="28"/>
    <x v="0"/>
  </r>
  <r>
    <x v="28"/>
    <x v="1"/>
    <x v="1"/>
    <x v="1"/>
    <x v="0"/>
    <x v="2"/>
    <x v="1"/>
    <x v="1"/>
    <x v="1"/>
    <x v="69"/>
    <x v="28"/>
    <x v="0"/>
  </r>
  <r>
    <x v="28"/>
    <x v="11"/>
    <x v="6"/>
    <x v="6"/>
    <x v="0"/>
    <x v="0"/>
    <x v="11"/>
    <x v="11"/>
    <x v="320"/>
    <x v="0"/>
    <x v="28"/>
    <x v="0"/>
  </r>
  <r>
    <x v="28"/>
    <x v="0"/>
    <x v="0"/>
    <x v="0"/>
    <x v="0"/>
    <x v="0"/>
    <x v="0"/>
    <x v="0"/>
    <x v="321"/>
    <x v="0"/>
    <x v="28"/>
    <x v="0"/>
  </r>
  <r>
    <x v="28"/>
    <x v="14"/>
    <x v="1"/>
    <x v="1"/>
    <x v="0"/>
    <x v="0"/>
    <x v="14"/>
    <x v="14"/>
    <x v="322"/>
    <x v="0"/>
    <x v="28"/>
    <x v="0"/>
  </r>
  <r>
    <x v="28"/>
    <x v="1"/>
    <x v="1"/>
    <x v="1"/>
    <x v="0"/>
    <x v="0"/>
    <x v="1"/>
    <x v="1"/>
    <x v="1"/>
    <x v="70"/>
    <x v="28"/>
    <x v="0"/>
  </r>
  <r>
    <x v="28"/>
    <x v="7"/>
    <x v="2"/>
    <x v="2"/>
    <x v="0"/>
    <x v="1"/>
    <x v="7"/>
    <x v="7"/>
    <x v="323"/>
    <x v="0"/>
    <x v="28"/>
    <x v="0"/>
  </r>
  <r>
    <x v="28"/>
    <x v="12"/>
    <x v="4"/>
    <x v="4"/>
    <x v="0"/>
    <x v="1"/>
    <x v="12"/>
    <x v="12"/>
    <x v="324"/>
    <x v="0"/>
    <x v="28"/>
    <x v="0"/>
  </r>
  <r>
    <x v="28"/>
    <x v="4"/>
    <x v="4"/>
    <x v="4"/>
    <x v="0"/>
    <x v="1"/>
    <x v="4"/>
    <x v="4"/>
    <x v="325"/>
    <x v="0"/>
    <x v="28"/>
    <x v="0"/>
  </r>
  <r>
    <x v="28"/>
    <x v="0"/>
    <x v="0"/>
    <x v="0"/>
    <x v="0"/>
    <x v="1"/>
    <x v="0"/>
    <x v="0"/>
    <x v="326"/>
    <x v="0"/>
    <x v="28"/>
    <x v="0"/>
  </r>
  <r>
    <x v="28"/>
    <x v="14"/>
    <x v="1"/>
    <x v="1"/>
    <x v="0"/>
    <x v="1"/>
    <x v="14"/>
    <x v="14"/>
    <x v="327"/>
    <x v="0"/>
    <x v="28"/>
    <x v="0"/>
  </r>
  <r>
    <x v="28"/>
    <x v="8"/>
    <x v="1"/>
    <x v="1"/>
    <x v="0"/>
    <x v="1"/>
    <x v="8"/>
    <x v="8"/>
    <x v="326"/>
    <x v="0"/>
    <x v="28"/>
    <x v="0"/>
  </r>
  <r>
    <x v="28"/>
    <x v="1"/>
    <x v="1"/>
    <x v="1"/>
    <x v="0"/>
    <x v="1"/>
    <x v="1"/>
    <x v="1"/>
    <x v="1"/>
    <x v="71"/>
    <x v="28"/>
    <x v="0"/>
  </r>
  <r>
    <x v="29"/>
    <x v="2"/>
    <x v="2"/>
    <x v="2"/>
    <x v="0"/>
    <x v="0"/>
    <x v="2"/>
    <x v="2"/>
    <x v="328"/>
    <x v="0"/>
    <x v="29"/>
    <x v="0"/>
  </r>
  <r>
    <x v="29"/>
    <x v="9"/>
    <x v="6"/>
    <x v="6"/>
    <x v="0"/>
    <x v="0"/>
    <x v="9"/>
    <x v="9"/>
    <x v="329"/>
    <x v="0"/>
    <x v="29"/>
    <x v="0"/>
  </r>
  <r>
    <x v="29"/>
    <x v="11"/>
    <x v="6"/>
    <x v="6"/>
    <x v="0"/>
    <x v="0"/>
    <x v="11"/>
    <x v="11"/>
    <x v="330"/>
    <x v="0"/>
    <x v="29"/>
    <x v="0"/>
  </r>
  <r>
    <x v="29"/>
    <x v="10"/>
    <x v="3"/>
    <x v="3"/>
    <x v="0"/>
    <x v="0"/>
    <x v="10"/>
    <x v="10"/>
    <x v="331"/>
    <x v="0"/>
    <x v="29"/>
    <x v="0"/>
  </r>
  <r>
    <x v="29"/>
    <x v="3"/>
    <x v="3"/>
    <x v="3"/>
    <x v="0"/>
    <x v="0"/>
    <x v="3"/>
    <x v="3"/>
    <x v="332"/>
    <x v="0"/>
    <x v="29"/>
    <x v="0"/>
  </r>
  <r>
    <x v="29"/>
    <x v="12"/>
    <x v="4"/>
    <x v="4"/>
    <x v="0"/>
    <x v="0"/>
    <x v="12"/>
    <x v="12"/>
    <x v="333"/>
    <x v="0"/>
    <x v="29"/>
    <x v="0"/>
  </r>
  <r>
    <x v="29"/>
    <x v="4"/>
    <x v="4"/>
    <x v="4"/>
    <x v="0"/>
    <x v="0"/>
    <x v="4"/>
    <x v="4"/>
    <x v="334"/>
    <x v="0"/>
    <x v="29"/>
    <x v="0"/>
  </r>
  <r>
    <x v="29"/>
    <x v="0"/>
    <x v="0"/>
    <x v="0"/>
    <x v="0"/>
    <x v="0"/>
    <x v="0"/>
    <x v="0"/>
    <x v="335"/>
    <x v="0"/>
    <x v="29"/>
    <x v="0"/>
  </r>
  <r>
    <x v="29"/>
    <x v="5"/>
    <x v="0"/>
    <x v="0"/>
    <x v="0"/>
    <x v="0"/>
    <x v="5"/>
    <x v="5"/>
    <x v="336"/>
    <x v="0"/>
    <x v="29"/>
    <x v="0"/>
  </r>
  <r>
    <x v="29"/>
    <x v="13"/>
    <x v="5"/>
    <x v="5"/>
    <x v="0"/>
    <x v="0"/>
    <x v="13"/>
    <x v="13"/>
    <x v="337"/>
    <x v="0"/>
    <x v="29"/>
    <x v="0"/>
  </r>
  <r>
    <x v="29"/>
    <x v="6"/>
    <x v="5"/>
    <x v="5"/>
    <x v="0"/>
    <x v="0"/>
    <x v="6"/>
    <x v="6"/>
    <x v="338"/>
    <x v="0"/>
    <x v="29"/>
    <x v="0"/>
  </r>
  <r>
    <x v="29"/>
    <x v="14"/>
    <x v="1"/>
    <x v="1"/>
    <x v="0"/>
    <x v="0"/>
    <x v="14"/>
    <x v="14"/>
    <x v="339"/>
    <x v="0"/>
    <x v="29"/>
    <x v="0"/>
  </r>
  <r>
    <x v="29"/>
    <x v="8"/>
    <x v="1"/>
    <x v="1"/>
    <x v="0"/>
    <x v="0"/>
    <x v="8"/>
    <x v="8"/>
    <x v="340"/>
    <x v="0"/>
    <x v="29"/>
    <x v="0"/>
  </r>
  <r>
    <x v="29"/>
    <x v="1"/>
    <x v="1"/>
    <x v="1"/>
    <x v="0"/>
    <x v="0"/>
    <x v="1"/>
    <x v="1"/>
    <x v="1"/>
    <x v="72"/>
    <x v="29"/>
    <x v="0"/>
  </r>
  <r>
    <x v="29"/>
    <x v="9"/>
    <x v="6"/>
    <x v="6"/>
    <x v="0"/>
    <x v="1"/>
    <x v="9"/>
    <x v="9"/>
    <x v="341"/>
    <x v="0"/>
    <x v="29"/>
    <x v="0"/>
  </r>
  <r>
    <x v="29"/>
    <x v="11"/>
    <x v="6"/>
    <x v="6"/>
    <x v="0"/>
    <x v="1"/>
    <x v="11"/>
    <x v="11"/>
    <x v="342"/>
    <x v="0"/>
    <x v="29"/>
    <x v="0"/>
  </r>
  <r>
    <x v="29"/>
    <x v="10"/>
    <x v="3"/>
    <x v="3"/>
    <x v="0"/>
    <x v="1"/>
    <x v="10"/>
    <x v="10"/>
    <x v="343"/>
    <x v="0"/>
    <x v="29"/>
    <x v="0"/>
  </r>
  <r>
    <x v="29"/>
    <x v="1"/>
    <x v="1"/>
    <x v="1"/>
    <x v="0"/>
    <x v="1"/>
    <x v="1"/>
    <x v="1"/>
    <x v="1"/>
    <x v="73"/>
    <x v="29"/>
    <x v="0"/>
  </r>
  <r>
    <x v="30"/>
    <x v="1"/>
    <x v="1"/>
    <x v="1"/>
    <x v="0"/>
    <x v="2"/>
    <x v="1"/>
    <x v="1"/>
    <x v="1"/>
    <x v="74"/>
    <x v="30"/>
    <x v="0"/>
  </r>
  <r>
    <x v="30"/>
    <x v="7"/>
    <x v="2"/>
    <x v="2"/>
    <x v="0"/>
    <x v="0"/>
    <x v="7"/>
    <x v="7"/>
    <x v="344"/>
    <x v="0"/>
    <x v="30"/>
    <x v="0"/>
  </r>
  <r>
    <x v="30"/>
    <x v="2"/>
    <x v="2"/>
    <x v="2"/>
    <x v="0"/>
    <x v="0"/>
    <x v="2"/>
    <x v="2"/>
    <x v="345"/>
    <x v="0"/>
    <x v="30"/>
    <x v="0"/>
  </r>
  <r>
    <x v="30"/>
    <x v="9"/>
    <x v="6"/>
    <x v="6"/>
    <x v="0"/>
    <x v="0"/>
    <x v="9"/>
    <x v="9"/>
    <x v="346"/>
    <x v="0"/>
    <x v="30"/>
    <x v="0"/>
  </r>
  <r>
    <x v="30"/>
    <x v="11"/>
    <x v="6"/>
    <x v="6"/>
    <x v="0"/>
    <x v="0"/>
    <x v="11"/>
    <x v="11"/>
    <x v="347"/>
    <x v="0"/>
    <x v="30"/>
    <x v="0"/>
  </r>
  <r>
    <x v="30"/>
    <x v="10"/>
    <x v="3"/>
    <x v="3"/>
    <x v="0"/>
    <x v="0"/>
    <x v="10"/>
    <x v="10"/>
    <x v="348"/>
    <x v="0"/>
    <x v="30"/>
    <x v="0"/>
  </r>
  <r>
    <x v="30"/>
    <x v="3"/>
    <x v="3"/>
    <x v="3"/>
    <x v="0"/>
    <x v="0"/>
    <x v="3"/>
    <x v="3"/>
    <x v="349"/>
    <x v="0"/>
    <x v="30"/>
    <x v="0"/>
  </r>
  <r>
    <x v="30"/>
    <x v="12"/>
    <x v="4"/>
    <x v="4"/>
    <x v="0"/>
    <x v="0"/>
    <x v="12"/>
    <x v="12"/>
    <x v="350"/>
    <x v="0"/>
    <x v="30"/>
    <x v="0"/>
  </r>
  <r>
    <x v="30"/>
    <x v="4"/>
    <x v="4"/>
    <x v="4"/>
    <x v="0"/>
    <x v="0"/>
    <x v="4"/>
    <x v="4"/>
    <x v="351"/>
    <x v="0"/>
    <x v="30"/>
    <x v="0"/>
  </r>
  <r>
    <x v="30"/>
    <x v="0"/>
    <x v="0"/>
    <x v="0"/>
    <x v="0"/>
    <x v="0"/>
    <x v="0"/>
    <x v="0"/>
    <x v="352"/>
    <x v="0"/>
    <x v="30"/>
    <x v="0"/>
  </r>
  <r>
    <x v="30"/>
    <x v="5"/>
    <x v="0"/>
    <x v="0"/>
    <x v="0"/>
    <x v="0"/>
    <x v="5"/>
    <x v="5"/>
    <x v="353"/>
    <x v="0"/>
    <x v="30"/>
    <x v="0"/>
  </r>
  <r>
    <x v="30"/>
    <x v="13"/>
    <x v="5"/>
    <x v="5"/>
    <x v="0"/>
    <x v="0"/>
    <x v="13"/>
    <x v="13"/>
    <x v="354"/>
    <x v="0"/>
    <x v="30"/>
    <x v="0"/>
  </r>
  <r>
    <x v="30"/>
    <x v="6"/>
    <x v="5"/>
    <x v="5"/>
    <x v="0"/>
    <x v="0"/>
    <x v="6"/>
    <x v="6"/>
    <x v="355"/>
    <x v="0"/>
    <x v="30"/>
    <x v="0"/>
  </r>
  <r>
    <x v="30"/>
    <x v="14"/>
    <x v="1"/>
    <x v="1"/>
    <x v="0"/>
    <x v="0"/>
    <x v="14"/>
    <x v="14"/>
    <x v="356"/>
    <x v="0"/>
    <x v="30"/>
    <x v="0"/>
  </r>
  <r>
    <x v="30"/>
    <x v="8"/>
    <x v="1"/>
    <x v="1"/>
    <x v="0"/>
    <x v="0"/>
    <x v="8"/>
    <x v="8"/>
    <x v="357"/>
    <x v="0"/>
    <x v="30"/>
    <x v="0"/>
  </r>
  <r>
    <x v="30"/>
    <x v="1"/>
    <x v="1"/>
    <x v="1"/>
    <x v="0"/>
    <x v="0"/>
    <x v="1"/>
    <x v="1"/>
    <x v="1"/>
    <x v="75"/>
    <x v="30"/>
    <x v="0"/>
  </r>
  <r>
    <x v="30"/>
    <x v="2"/>
    <x v="2"/>
    <x v="2"/>
    <x v="0"/>
    <x v="1"/>
    <x v="2"/>
    <x v="2"/>
    <x v="358"/>
    <x v="0"/>
    <x v="30"/>
    <x v="0"/>
  </r>
  <r>
    <x v="30"/>
    <x v="12"/>
    <x v="4"/>
    <x v="4"/>
    <x v="0"/>
    <x v="1"/>
    <x v="12"/>
    <x v="12"/>
    <x v="359"/>
    <x v="0"/>
    <x v="30"/>
    <x v="0"/>
  </r>
  <r>
    <x v="30"/>
    <x v="4"/>
    <x v="4"/>
    <x v="4"/>
    <x v="0"/>
    <x v="1"/>
    <x v="4"/>
    <x v="4"/>
    <x v="360"/>
    <x v="0"/>
    <x v="30"/>
    <x v="0"/>
  </r>
  <r>
    <x v="30"/>
    <x v="13"/>
    <x v="5"/>
    <x v="5"/>
    <x v="0"/>
    <x v="1"/>
    <x v="13"/>
    <x v="13"/>
    <x v="361"/>
    <x v="0"/>
    <x v="30"/>
    <x v="0"/>
  </r>
  <r>
    <x v="30"/>
    <x v="6"/>
    <x v="5"/>
    <x v="5"/>
    <x v="0"/>
    <x v="1"/>
    <x v="6"/>
    <x v="6"/>
    <x v="362"/>
    <x v="0"/>
    <x v="30"/>
    <x v="0"/>
  </r>
  <r>
    <x v="30"/>
    <x v="8"/>
    <x v="1"/>
    <x v="1"/>
    <x v="0"/>
    <x v="1"/>
    <x v="8"/>
    <x v="8"/>
    <x v="363"/>
    <x v="0"/>
    <x v="30"/>
    <x v="0"/>
  </r>
  <r>
    <x v="30"/>
    <x v="1"/>
    <x v="1"/>
    <x v="1"/>
    <x v="0"/>
    <x v="1"/>
    <x v="1"/>
    <x v="1"/>
    <x v="1"/>
    <x v="76"/>
    <x v="30"/>
    <x v="0"/>
  </r>
  <r>
    <x v="31"/>
    <x v="0"/>
    <x v="0"/>
    <x v="0"/>
    <x v="0"/>
    <x v="0"/>
    <x v="0"/>
    <x v="0"/>
    <x v="364"/>
    <x v="0"/>
    <x v="31"/>
    <x v="0"/>
  </r>
  <r>
    <x v="31"/>
    <x v="5"/>
    <x v="0"/>
    <x v="0"/>
    <x v="0"/>
    <x v="0"/>
    <x v="5"/>
    <x v="5"/>
    <x v="365"/>
    <x v="0"/>
    <x v="31"/>
    <x v="0"/>
  </r>
  <r>
    <x v="31"/>
    <x v="1"/>
    <x v="1"/>
    <x v="1"/>
    <x v="0"/>
    <x v="0"/>
    <x v="1"/>
    <x v="1"/>
    <x v="1"/>
    <x v="77"/>
    <x v="31"/>
    <x v="0"/>
  </r>
  <r>
    <x v="31"/>
    <x v="1"/>
    <x v="1"/>
    <x v="1"/>
    <x v="0"/>
    <x v="1"/>
    <x v="1"/>
    <x v="1"/>
    <x v="1"/>
    <x v="78"/>
    <x v="31"/>
    <x v="0"/>
  </r>
  <r>
    <x v="32"/>
    <x v="10"/>
    <x v="3"/>
    <x v="3"/>
    <x v="0"/>
    <x v="0"/>
    <x v="10"/>
    <x v="10"/>
    <x v="366"/>
    <x v="0"/>
    <x v="32"/>
    <x v="0"/>
  </r>
  <r>
    <x v="32"/>
    <x v="3"/>
    <x v="3"/>
    <x v="3"/>
    <x v="0"/>
    <x v="0"/>
    <x v="3"/>
    <x v="3"/>
    <x v="367"/>
    <x v="0"/>
    <x v="32"/>
    <x v="0"/>
  </r>
  <r>
    <x v="32"/>
    <x v="1"/>
    <x v="1"/>
    <x v="1"/>
    <x v="0"/>
    <x v="0"/>
    <x v="1"/>
    <x v="1"/>
    <x v="1"/>
    <x v="79"/>
    <x v="32"/>
    <x v="0"/>
  </r>
  <r>
    <x v="33"/>
    <x v="6"/>
    <x v="5"/>
    <x v="5"/>
    <x v="0"/>
    <x v="0"/>
    <x v="6"/>
    <x v="6"/>
    <x v="368"/>
    <x v="0"/>
    <x v="33"/>
    <x v="0"/>
  </r>
  <r>
    <x v="33"/>
    <x v="1"/>
    <x v="1"/>
    <x v="1"/>
    <x v="0"/>
    <x v="0"/>
    <x v="1"/>
    <x v="1"/>
    <x v="1"/>
    <x v="80"/>
    <x v="33"/>
    <x v="0"/>
  </r>
  <r>
    <x v="34"/>
    <x v="1"/>
    <x v="1"/>
    <x v="1"/>
    <x v="0"/>
    <x v="2"/>
    <x v="1"/>
    <x v="1"/>
    <x v="1"/>
    <x v="81"/>
    <x v="34"/>
    <x v="0"/>
  </r>
  <r>
    <x v="34"/>
    <x v="7"/>
    <x v="2"/>
    <x v="2"/>
    <x v="0"/>
    <x v="0"/>
    <x v="7"/>
    <x v="7"/>
    <x v="369"/>
    <x v="0"/>
    <x v="34"/>
    <x v="0"/>
  </r>
  <r>
    <x v="34"/>
    <x v="2"/>
    <x v="2"/>
    <x v="2"/>
    <x v="0"/>
    <x v="0"/>
    <x v="2"/>
    <x v="2"/>
    <x v="370"/>
    <x v="0"/>
    <x v="34"/>
    <x v="0"/>
  </r>
  <r>
    <x v="34"/>
    <x v="9"/>
    <x v="6"/>
    <x v="6"/>
    <x v="0"/>
    <x v="0"/>
    <x v="9"/>
    <x v="9"/>
    <x v="371"/>
    <x v="0"/>
    <x v="34"/>
    <x v="0"/>
  </r>
  <r>
    <x v="34"/>
    <x v="11"/>
    <x v="6"/>
    <x v="6"/>
    <x v="0"/>
    <x v="0"/>
    <x v="11"/>
    <x v="11"/>
    <x v="372"/>
    <x v="0"/>
    <x v="34"/>
    <x v="0"/>
  </r>
  <r>
    <x v="34"/>
    <x v="10"/>
    <x v="3"/>
    <x v="3"/>
    <x v="0"/>
    <x v="0"/>
    <x v="10"/>
    <x v="10"/>
    <x v="373"/>
    <x v="0"/>
    <x v="34"/>
    <x v="0"/>
  </r>
  <r>
    <x v="34"/>
    <x v="18"/>
    <x v="3"/>
    <x v="3"/>
    <x v="0"/>
    <x v="0"/>
    <x v="17"/>
    <x v="18"/>
    <x v="374"/>
    <x v="0"/>
    <x v="34"/>
    <x v="0"/>
  </r>
  <r>
    <x v="34"/>
    <x v="3"/>
    <x v="3"/>
    <x v="3"/>
    <x v="0"/>
    <x v="0"/>
    <x v="3"/>
    <x v="3"/>
    <x v="375"/>
    <x v="0"/>
    <x v="34"/>
    <x v="0"/>
  </r>
  <r>
    <x v="34"/>
    <x v="12"/>
    <x v="4"/>
    <x v="4"/>
    <x v="0"/>
    <x v="0"/>
    <x v="12"/>
    <x v="12"/>
    <x v="376"/>
    <x v="0"/>
    <x v="34"/>
    <x v="0"/>
  </r>
  <r>
    <x v="34"/>
    <x v="4"/>
    <x v="4"/>
    <x v="4"/>
    <x v="0"/>
    <x v="0"/>
    <x v="4"/>
    <x v="4"/>
    <x v="377"/>
    <x v="0"/>
    <x v="34"/>
    <x v="0"/>
  </r>
  <r>
    <x v="34"/>
    <x v="0"/>
    <x v="0"/>
    <x v="0"/>
    <x v="0"/>
    <x v="0"/>
    <x v="0"/>
    <x v="0"/>
    <x v="378"/>
    <x v="0"/>
    <x v="34"/>
    <x v="0"/>
  </r>
  <r>
    <x v="34"/>
    <x v="5"/>
    <x v="0"/>
    <x v="0"/>
    <x v="0"/>
    <x v="0"/>
    <x v="5"/>
    <x v="5"/>
    <x v="379"/>
    <x v="0"/>
    <x v="34"/>
    <x v="0"/>
  </r>
  <r>
    <x v="34"/>
    <x v="13"/>
    <x v="5"/>
    <x v="5"/>
    <x v="0"/>
    <x v="0"/>
    <x v="13"/>
    <x v="13"/>
    <x v="380"/>
    <x v="0"/>
    <x v="34"/>
    <x v="0"/>
  </r>
  <r>
    <x v="34"/>
    <x v="6"/>
    <x v="5"/>
    <x v="5"/>
    <x v="0"/>
    <x v="0"/>
    <x v="6"/>
    <x v="6"/>
    <x v="381"/>
    <x v="0"/>
    <x v="34"/>
    <x v="0"/>
  </r>
  <r>
    <x v="34"/>
    <x v="14"/>
    <x v="1"/>
    <x v="1"/>
    <x v="0"/>
    <x v="0"/>
    <x v="14"/>
    <x v="14"/>
    <x v="382"/>
    <x v="0"/>
    <x v="34"/>
    <x v="0"/>
  </r>
  <r>
    <x v="34"/>
    <x v="8"/>
    <x v="1"/>
    <x v="1"/>
    <x v="0"/>
    <x v="0"/>
    <x v="8"/>
    <x v="8"/>
    <x v="383"/>
    <x v="0"/>
    <x v="34"/>
    <x v="0"/>
  </r>
  <r>
    <x v="34"/>
    <x v="1"/>
    <x v="1"/>
    <x v="1"/>
    <x v="0"/>
    <x v="0"/>
    <x v="1"/>
    <x v="1"/>
    <x v="1"/>
    <x v="82"/>
    <x v="34"/>
    <x v="0"/>
  </r>
  <r>
    <x v="34"/>
    <x v="7"/>
    <x v="2"/>
    <x v="2"/>
    <x v="0"/>
    <x v="1"/>
    <x v="7"/>
    <x v="7"/>
    <x v="384"/>
    <x v="0"/>
    <x v="34"/>
    <x v="0"/>
  </r>
  <r>
    <x v="34"/>
    <x v="2"/>
    <x v="2"/>
    <x v="2"/>
    <x v="0"/>
    <x v="1"/>
    <x v="2"/>
    <x v="2"/>
    <x v="384"/>
    <x v="0"/>
    <x v="34"/>
    <x v="0"/>
  </r>
  <r>
    <x v="34"/>
    <x v="10"/>
    <x v="3"/>
    <x v="3"/>
    <x v="0"/>
    <x v="1"/>
    <x v="10"/>
    <x v="10"/>
    <x v="385"/>
    <x v="0"/>
    <x v="34"/>
    <x v="0"/>
  </r>
  <r>
    <x v="34"/>
    <x v="12"/>
    <x v="4"/>
    <x v="4"/>
    <x v="0"/>
    <x v="1"/>
    <x v="12"/>
    <x v="12"/>
    <x v="386"/>
    <x v="0"/>
    <x v="34"/>
    <x v="0"/>
  </r>
  <r>
    <x v="34"/>
    <x v="4"/>
    <x v="4"/>
    <x v="4"/>
    <x v="0"/>
    <x v="1"/>
    <x v="4"/>
    <x v="4"/>
    <x v="385"/>
    <x v="0"/>
    <x v="34"/>
    <x v="0"/>
  </r>
  <r>
    <x v="34"/>
    <x v="0"/>
    <x v="0"/>
    <x v="0"/>
    <x v="0"/>
    <x v="1"/>
    <x v="0"/>
    <x v="0"/>
    <x v="387"/>
    <x v="0"/>
    <x v="34"/>
    <x v="0"/>
  </r>
  <r>
    <x v="34"/>
    <x v="5"/>
    <x v="0"/>
    <x v="0"/>
    <x v="0"/>
    <x v="1"/>
    <x v="5"/>
    <x v="5"/>
    <x v="388"/>
    <x v="0"/>
    <x v="34"/>
    <x v="0"/>
  </r>
  <r>
    <x v="34"/>
    <x v="6"/>
    <x v="5"/>
    <x v="5"/>
    <x v="0"/>
    <x v="1"/>
    <x v="6"/>
    <x v="6"/>
    <x v="389"/>
    <x v="0"/>
    <x v="34"/>
    <x v="0"/>
  </r>
  <r>
    <x v="34"/>
    <x v="8"/>
    <x v="1"/>
    <x v="1"/>
    <x v="0"/>
    <x v="1"/>
    <x v="8"/>
    <x v="8"/>
    <x v="390"/>
    <x v="0"/>
    <x v="34"/>
    <x v="0"/>
  </r>
  <r>
    <x v="34"/>
    <x v="1"/>
    <x v="1"/>
    <x v="1"/>
    <x v="0"/>
    <x v="1"/>
    <x v="1"/>
    <x v="1"/>
    <x v="1"/>
    <x v="83"/>
    <x v="34"/>
    <x v="0"/>
  </r>
  <r>
    <x v="35"/>
    <x v="7"/>
    <x v="2"/>
    <x v="2"/>
    <x v="0"/>
    <x v="2"/>
    <x v="7"/>
    <x v="7"/>
    <x v="391"/>
    <x v="0"/>
    <x v="35"/>
    <x v="0"/>
  </r>
  <r>
    <x v="35"/>
    <x v="9"/>
    <x v="6"/>
    <x v="6"/>
    <x v="0"/>
    <x v="2"/>
    <x v="9"/>
    <x v="9"/>
    <x v="392"/>
    <x v="0"/>
    <x v="35"/>
    <x v="0"/>
  </r>
  <r>
    <x v="35"/>
    <x v="10"/>
    <x v="3"/>
    <x v="3"/>
    <x v="0"/>
    <x v="2"/>
    <x v="10"/>
    <x v="10"/>
    <x v="393"/>
    <x v="0"/>
    <x v="35"/>
    <x v="0"/>
  </r>
  <r>
    <x v="35"/>
    <x v="3"/>
    <x v="3"/>
    <x v="3"/>
    <x v="0"/>
    <x v="2"/>
    <x v="3"/>
    <x v="3"/>
    <x v="394"/>
    <x v="0"/>
    <x v="35"/>
    <x v="0"/>
  </r>
  <r>
    <x v="35"/>
    <x v="12"/>
    <x v="4"/>
    <x v="4"/>
    <x v="0"/>
    <x v="2"/>
    <x v="12"/>
    <x v="12"/>
    <x v="395"/>
    <x v="0"/>
    <x v="35"/>
    <x v="0"/>
  </r>
  <r>
    <x v="35"/>
    <x v="13"/>
    <x v="5"/>
    <x v="5"/>
    <x v="0"/>
    <x v="2"/>
    <x v="13"/>
    <x v="13"/>
    <x v="396"/>
    <x v="0"/>
    <x v="35"/>
    <x v="0"/>
  </r>
  <r>
    <x v="35"/>
    <x v="14"/>
    <x v="1"/>
    <x v="1"/>
    <x v="0"/>
    <x v="2"/>
    <x v="14"/>
    <x v="14"/>
    <x v="397"/>
    <x v="0"/>
    <x v="35"/>
    <x v="0"/>
  </r>
  <r>
    <x v="35"/>
    <x v="1"/>
    <x v="1"/>
    <x v="1"/>
    <x v="0"/>
    <x v="2"/>
    <x v="1"/>
    <x v="1"/>
    <x v="1"/>
    <x v="84"/>
    <x v="35"/>
    <x v="0"/>
  </r>
  <r>
    <x v="35"/>
    <x v="7"/>
    <x v="2"/>
    <x v="2"/>
    <x v="0"/>
    <x v="0"/>
    <x v="7"/>
    <x v="7"/>
    <x v="398"/>
    <x v="0"/>
    <x v="35"/>
    <x v="0"/>
  </r>
  <r>
    <x v="35"/>
    <x v="2"/>
    <x v="2"/>
    <x v="2"/>
    <x v="0"/>
    <x v="0"/>
    <x v="2"/>
    <x v="2"/>
    <x v="399"/>
    <x v="0"/>
    <x v="35"/>
    <x v="0"/>
  </r>
  <r>
    <x v="35"/>
    <x v="9"/>
    <x v="6"/>
    <x v="6"/>
    <x v="0"/>
    <x v="0"/>
    <x v="9"/>
    <x v="9"/>
    <x v="400"/>
    <x v="0"/>
    <x v="35"/>
    <x v="0"/>
  </r>
  <r>
    <x v="35"/>
    <x v="11"/>
    <x v="6"/>
    <x v="6"/>
    <x v="0"/>
    <x v="0"/>
    <x v="11"/>
    <x v="11"/>
    <x v="401"/>
    <x v="0"/>
    <x v="35"/>
    <x v="0"/>
  </r>
  <r>
    <x v="35"/>
    <x v="10"/>
    <x v="3"/>
    <x v="3"/>
    <x v="0"/>
    <x v="0"/>
    <x v="10"/>
    <x v="10"/>
    <x v="402"/>
    <x v="0"/>
    <x v="35"/>
    <x v="0"/>
  </r>
  <r>
    <x v="35"/>
    <x v="3"/>
    <x v="3"/>
    <x v="3"/>
    <x v="0"/>
    <x v="0"/>
    <x v="3"/>
    <x v="3"/>
    <x v="403"/>
    <x v="0"/>
    <x v="35"/>
    <x v="0"/>
  </r>
  <r>
    <x v="35"/>
    <x v="12"/>
    <x v="4"/>
    <x v="4"/>
    <x v="0"/>
    <x v="0"/>
    <x v="12"/>
    <x v="12"/>
    <x v="404"/>
    <x v="0"/>
    <x v="35"/>
    <x v="0"/>
  </r>
  <r>
    <x v="35"/>
    <x v="4"/>
    <x v="4"/>
    <x v="4"/>
    <x v="0"/>
    <x v="0"/>
    <x v="4"/>
    <x v="4"/>
    <x v="405"/>
    <x v="0"/>
    <x v="35"/>
    <x v="0"/>
  </r>
  <r>
    <x v="35"/>
    <x v="0"/>
    <x v="0"/>
    <x v="0"/>
    <x v="0"/>
    <x v="0"/>
    <x v="0"/>
    <x v="0"/>
    <x v="406"/>
    <x v="0"/>
    <x v="35"/>
    <x v="0"/>
  </r>
  <r>
    <x v="35"/>
    <x v="5"/>
    <x v="0"/>
    <x v="0"/>
    <x v="0"/>
    <x v="0"/>
    <x v="5"/>
    <x v="5"/>
    <x v="407"/>
    <x v="0"/>
    <x v="35"/>
    <x v="0"/>
  </r>
  <r>
    <x v="35"/>
    <x v="13"/>
    <x v="5"/>
    <x v="5"/>
    <x v="0"/>
    <x v="0"/>
    <x v="13"/>
    <x v="13"/>
    <x v="408"/>
    <x v="0"/>
    <x v="35"/>
    <x v="0"/>
  </r>
  <r>
    <x v="35"/>
    <x v="6"/>
    <x v="5"/>
    <x v="5"/>
    <x v="0"/>
    <x v="0"/>
    <x v="6"/>
    <x v="6"/>
    <x v="409"/>
    <x v="0"/>
    <x v="35"/>
    <x v="0"/>
  </r>
  <r>
    <x v="35"/>
    <x v="14"/>
    <x v="1"/>
    <x v="1"/>
    <x v="0"/>
    <x v="0"/>
    <x v="14"/>
    <x v="14"/>
    <x v="410"/>
    <x v="0"/>
    <x v="35"/>
    <x v="0"/>
  </r>
  <r>
    <x v="35"/>
    <x v="8"/>
    <x v="1"/>
    <x v="1"/>
    <x v="0"/>
    <x v="0"/>
    <x v="8"/>
    <x v="8"/>
    <x v="411"/>
    <x v="0"/>
    <x v="35"/>
    <x v="0"/>
  </r>
  <r>
    <x v="35"/>
    <x v="1"/>
    <x v="1"/>
    <x v="1"/>
    <x v="0"/>
    <x v="0"/>
    <x v="1"/>
    <x v="1"/>
    <x v="1"/>
    <x v="85"/>
    <x v="35"/>
    <x v="0"/>
  </r>
  <r>
    <x v="35"/>
    <x v="7"/>
    <x v="2"/>
    <x v="2"/>
    <x v="0"/>
    <x v="1"/>
    <x v="7"/>
    <x v="7"/>
    <x v="412"/>
    <x v="0"/>
    <x v="35"/>
    <x v="0"/>
  </r>
  <r>
    <x v="35"/>
    <x v="11"/>
    <x v="6"/>
    <x v="6"/>
    <x v="0"/>
    <x v="1"/>
    <x v="11"/>
    <x v="11"/>
    <x v="413"/>
    <x v="0"/>
    <x v="35"/>
    <x v="0"/>
  </r>
  <r>
    <x v="35"/>
    <x v="10"/>
    <x v="3"/>
    <x v="3"/>
    <x v="0"/>
    <x v="1"/>
    <x v="10"/>
    <x v="10"/>
    <x v="414"/>
    <x v="0"/>
    <x v="35"/>
    <x v="0"/>
  </r>
  <r>
    <x v="35"/>
    <x v="13"/>
    <x v="5"/>
    <x v="5"/>
    <x v="0"/>
    <x v="1"/>
    <x v="13"/>
    <x v="13"/>
    <x v="415"/>
    <x v="0"/>
    <x v="35"/>
    <x v="0"/>
  </r>
  <r>
    <x v="35"/>
    <x v="6"/>
    <x v="5"/>
    <x v="5"/>
    <x v="0"/>
    <x v="1"/>
    <x v="6"/>
    <x v="6"/>
    <x v="416"/>
    <x v="0"/>
    <x v="35"/>
    <x v="0"/>
  </r>
  <r>
    <x v="35"/>
    <x v="8"/>
    <x v="1"/>
    <x v="1"/>
    <x v="0"/>
    <x v="1"/>
    <x v="8"/>
    <x v="8"/>
    <x v="417"/>
    <x v="0"/>
    <x v="35"/>
    <x v="0"/>
  </r>
  <r>
    <x v="35"/>
    <x v="1"/>
    <x v="1"/>
    <x v="1"/>
    <x v="0"/>
    <x v="1"/>
    <x v="1"/>
    <x v="1"/>
    <x v="1"/>
    <x v="86"/>
    <x v="35"/>
    <x v="0"/>
  </r>
  <r>
    <x v="36"/>
    <x v="7"/>
    <x v="2"/>
    <x v="2"/>
    <x v="0"/>
    <x v="2"/>
    <x v="7"/>
    <x v="7"/>
    <x v="418"/>
    <x v="0"/>
    <x v="36"/>
    <x v="0"/>
  </r>
  <r>
    <x v="36"/>
    <x v="5"/>
    <x v="0"/>
    <x v="0"/>
    <x v="0"/>
    <x v="2"/>
    <x v="5"/>
    <x v="5"/>
    <x v="419"/>
    <x v="0"/>
    <x v="36"/>
    <x v="0"/>
  </r>
  <r>
    <x v="36"/>
    <x v="1"/>
    <x v="1"/>
    <x v="1"/>
    <x v="0"/>
    <x v="2"/>
    <x v="1"/>
    <x v="1"/>
    <x v="1"/>
    <x v="87"/>
    <x v="36"/>
    <x v="0"/>
  </r>
  <r>
    <x v="36"/>
    <x v="7"/>
    <x v="2"/>
    <x v="2"/>
    <x v="0"/>
    <x v="0"/>
    <x v="7"/>
    <x v="7"/>
    <x v="420"/>
    <x v="0"/>
    <x v="36"/>
    <x v="0"/>
  </r>
  <r>
    <x v="36"/>
    <x v="2"/>
    <x v="2"/>
    <x v="2"/>
    <x v="0"/>
    <x v="0"/>
    <x v="2"/>
    <x v="2"/>
    <x v="421"/>
    <x v="0"/>
    <x v="36"/>
    <x v="0"/>
  </r>
  <r>
    <x v="36"/>
    <x v="9"/>
    <x v="6"/>
    <x v="6"/>
    <x v="0"/>
    <x v="0"/>
    <x v="9"/>
    <x v="9"/>
    <x v="422"/>
    <x v="0"/>
    <x v="36"/>
    <x v="0"/>
  </r>
  <r>
    <x v="36"/>
    <x v="11"/>
    <x v="6"/>
    <x v="6"/>
    <x v="0"/>
    <x v="0"/>
    <x v="11"/>
    <x v="11"/>
    <x v="423"/>
    <x v="0"/>
    <x v="36"/>
    <x v="0"/>
  </r>
  <r>
    <x v="36"/>
    <x v="21"/>
    <x v="6"/>
    <x v="6"/>
    <x v="0"/>
    <x v="0"/>
    <x v="15"/>
    <x v="21"/>
    <x v="424"/>
    <x v="0"/>
    <x v="36"/>
    <x v="0"/>
  </r>
  <r>
    <x v="36"/>
    <x v="10"/>
    <x v="3"/>
    <x v="3"/>
    <x v="0"/>
    <x v="0"/>
    <x v="10"/>
    <x v="10"/>
    <x v="425"/>
    <x v="0"/>
    <x v="36"/>
    <x v="0"/>
  </r>
  <r>
    <x v="36"/>
    <x v="3"/>
    <x v="3"/>
    <x v="3"/>
    <x v="0"/>
    <x v="0"/>
    <x v="3"/>
    <x v="3"/>
    <x v="426"/>
    <x v="0"/>
    <x v="36"/>
    <x v="0"/>
  </r>
  <r>
    <x v="36"/>
    <x v="12"/>
    <x v="4"/>
    <x v="4"/>
    <x v="0"/>
    <x v="0"/>
    <x v="12"/>
    <x v="12"/>
    <x v="427"/>
    <x v="0"/>
    <x v="36"/>
    <x v="0"/>
  </r>
  <r>
    <x v="36"/>
    <x v="4"/>
    <x v="4"/>
    <x v="4"/>
    <x v="0"/>
    <x v="0"/>
    <x v="4"/>
    <x v="4"/>
    <x v="428"/>
    <x v="0"/>
    <x v="36"/>
    <x v="0"/>
  </r>
  <r>
    <x v="36"/>
    <x v="0"/>
    <x v="0"/>
    <x v="0"/>
    <x v="0"/>
    <x v="0"/>
    <x v="0"/>
    <x v="0"/>
    <x v="429"/>
    <x v="0"/>
    <x v="36"/>
    <x v="0"/>
  </r>
  <r>
    <x v="36"/>
    <x v="5"/>
    <x v="0"/>
    <x v="0"/>
    <x v="0"/>
    <x v="0"/>
    <x v="5"/>
    <x v="5"/>
    <x v="430"/>
    <x v="0"/>
    <x v="36"/>
    <x v="0"/>
  </r>
  <r>
    <x v="36"/>
    <x v="13"/>
    <x v="5"/>
    <x v="5"/>
    <x v="0"/>
    <x v="0"/>
    <x v="13"/>
    <x v="13"/>
    <x v="431"/>
    <x v="0"/>
    <x v="36"/>
    <x v="0"/>
  </r>
  <r>
    <x v="36"/>
    <x v="6"/>
    <x v="5"/>
    <x v="5"/>
    <x v="0"/>
    <x v="0"/>
    <x v="6"/>
    <x v="6"/>
    <x v="432"/>
    <x v="0"/>
    <x v="36"/>
    <x v="0"/>
  </r>
  <r>
    <x v="36"/>
    <x v="14"/>
    <x v="1"/>
    <x v="1"/>
    <x v="0"/>
    <x v="0"/>
    <x v="14"/>
    <x v="14"/>
    <x v="433"/>
    <x v="0"/>
    <x v="36"/>
    <x v="0"/>
  </r>
  <r>
    <x v="36"/>
    <x v="8"/>
    <x v="1"/>
    <x v="1"/>
    <x v="0"/>
    <x v="0"/>
    <x v="8"/>
    <x v="8"/>
    <x v="434"/>
    <x v="0"/>
    <x v="36"/>
    <x v="0"/>
  </r>
  <r>
    <x v="36"/>
    <x v="1"/>
    <x v="1"/>
    <x v="1"/>
    <x v="0"/>
    <x v="0"/>
    <x v="1"/>
    <x v="1"/>
    <x v="1"/>
    <x v="88"/>
    <x v="36"/>
    <x v="0"/>
  </r>
  <r>
    <x v="36"/>
    <x v="7"/>
    <x v="2"/>
    <x v="2"/>
    <x v="0"/>
    <x v="1"/>
    <x v="7"/>
    <x v="7"/>
    <x v="435"/>
    <x v="0"/>
    <x v="36"/>
    <x v="0"/>
  </r>
  <r>
    <x v="36"/>
    <x v="2"/>
    <x v="2"/>
    <x v="2"/>
    <x v="0"/>
    <x v="1"/>
    <x v="2"/>
    <x v="2"/>
    <x v="436"/>
    <x v="0"/>
    <x v="36"/>
    <x v="0"/>
  </r>
  <r>
    <x v="36"/>
    <x v="9"/>
    <x v="6"/>
    <x v="6"/>
    <x v="0"/>
    <x v="1"/>
    <x v="9"/>
    <x v="9"/>
    <x v="437"/>
    <x v="0"/>
    <x v="36"/>
    <x v="0"/>
  </r>
  <r>
    <x v="36"/>
    <x v="11"/>
    <x v="6"/>
    <x v="6"/>
    <x v="0"/>
    <x v="1"/>
    <x v="11"/>
    <x v="11"/>
    <x v="438"/>
    <x v="0"/>
    <x v="36"/>
    <x v="0"/>
  </r>
  <r>
    <x v="36"/>
    <x v="3"/>
    <x v="3"/>
    <x v="3"/>
    <x v="0"/>
    <x v="1"/>
    <x v="3"/>
    <x v="3"/>
    <x v="439"/>
    <x v="0"/>
    <x v="36"/>
    <x v="0"/>
  </r>
  <r>
    <x v="36"/>
    <x v="12"/>
    <x v="4"/>
    <x v="4"/>
    <x v="0"/>
    <x v="1"/>
    <x v="12"/>
    <x v="12"/>
    <x v="440"/>
    <x v="0"/>
    <x v="36"/>
    <x v="0"/>
  </r>
  <r>
    <x v="36"/>
    <x v="4"/>
    <x v="4"/>
    <x v="4"/>
    <x v="0"/>
    <x v="1"/>
    <x v="4"/>
    <x v="4"/>
    <x v="441"/>
    <x v="0"/>
    <x v="36"/>
    <x v="0"/>
  </r>
  <r>
    <x v="36"/>
    <x v="0"/>
    <x v="0"/>
    <x v="0"/>
    <x v="0"/>
    <x v="1"/>
    <x v="0"/>
    <x v="0"/>
    <x v="442"/>
    <x v="0"/>
    <x v="36"/>
    <x v="0"/>
  </r>
  <r>
    <x v="36"/>
    <x v="13"/>
    <x v="5"/>
    <x v="5"/>
    <x v="0"/>
    <x v="1"/>
    <x v="13"/>
    <x v="13"/>
    <x v="443"/>
    <x v="0"/>
    <x v="36"/>
    <x v="0"/>
  </r>
  <r>
    <x v="36"/>
    <x v="6"/>
    <x v="5"/>
    <x v="5"/>
    <x v="0"/>
    <x v="1"/>
    <x v="6"/>
    <x v="6"/>
    <x v="444"/>
    <x v="0"/>
    <x v="36"/>
    <x v="0"/>
  </r>
  <r>
    <x v="36"/>
    <x v="14"/>
    <x v="1"/>
    <x v="1"/>
    <x v="0"/>
    <x v="1"/>
    <x v="14"/>
    <x v="14"/>
    <x v="445"/>
    <x v="0"/>
    <x v="36"/>
    <x v="0"/>
  </r>
  <r>
    <x v="36"/>
    <x v="8"/>
    <x v="1"/>
    <x v="1"/>
    <x v="0"/>
    <x v="1"/>
    <x v="8"/>
    <x v="8"/>
    <x v="446"/>
    <x v="0"/>
    <x v="36"/>
    <x v="0"/>
  </r>
  <r>
    <x v="36"/>
    <x v="1"/>
    <x v="1"/>
    <x v="1"/>
    <x v="0"/>
    <x v="1"/>
    <x v="1"/>
    <x v="1"/>
    <x v="1"/>
    <x v="89"/>
    <x v="36"/>
    <x v="0"/>
  </r>
  <r>
    <x v="37"/>
    <x v="1"/>
    <x v="1"/>
    <x v="1"/>
    <x v="0"/>
    <x v="2"/>
    <x v="1"/>
    <x v="1"/>
    <x v="1"/>
    <x v="90"/>
    <x v="37"/>
    <x v="0"/>
  </r>
  <r>
    <x v="37"/>
    <x v="1"/>
    <x v="1"/>
    <x v="1"/>
    <x v="0"/>
    <x v="0"/>
    <x v="1"/>
    <x v="1"/>
    <x v="1"/>
    <x v="91"/>
    <x v="37"/>
    <x v="0"/>
  </r>
  <r>
    <x v="38"/>
    <x v="10"/>
    <x v="3"/>
    <x v="3"/>
    <x v="0"/>
    <x v="0"/>
    <x v="10"/>
    <x v="10"/>
    <x v="447"/>
    <x v="0"/>
    <x v="38"/>
    <x v="0"/>
  </r>
  <r>
    <x v="38"/>
    <x v="3"/>
    <x v="3"/>
    <x v="3"/>
    <x v="0"/>
    <x v="0"/>
    <x v="3"/>
    <x v="3"/>
    <x v="448"/>
    <x v="0"/>
    <x v="38"/>
    <x v="0"/>
  </r>
  <r>
    <x v="38"/>
    <x v="1"/>
    <x v="1"/>
    <x v="1"/>
    <x v="0"/>
    <x v="0"/>
    <x v="1"/>
    <x v="1"/>
    <x v="1"/>
    <x v="92"/>
    <x v="38"/>
    <x v="0"/>
  </r>
  <r>
    <x v="39"/>
    <x v="7"/>
    <x v="2"/>
    <x v="2"/>
    <x v="0"/>
    <x v="0"/>
    <x v="7"/>
    <x v="7"/>
    <x v="449"/>
    <x v="0"/>
    <x v="39"/>
    <x v="0"/>
  </r>
  <r>
    <x v="39"/>
    <x v="2"/>
    <x v="2"/>
    <x v="2"/>
    <x v="0"/>
    <x v="0"/>
    <x v="2"/>
    <x v="2"/>
    <x v="450"/>
    <x v="0"/>
    <x v="39"/>
    <x v="0"/>
  </r>
  <r>
    <x v="39"/>
    <x v="9"/>
    <x v="6"/>
    <x v="6"/>
    <x v="0"/>
    <x v="0"/>
    <x v="9"/>
    <x v="9"/>
    <x v="451"/>
    <x v="0"/>
    <x v="39"/>
    <x v="0"/>
  </r>
  <r>
    <x v="39"/>
    <x v="11"/>
    <x v="6"/>
    <x v="6"/>
    <x v="0"/>
    <x v="0"/>
    <x v="11"/>
    <x v="11"/>
    <x v="452"/>
    <x v="0"/>
    <x v="39"/>
    <x v="0"/>
  </r>
  <r>
    <x v="39"/>
    <x v="10"/>
    <x v="3"/>
    <x v="3"/>
    <x v="0"/>
    <x v="0"/>
    <x v="10"/>
    <x v="10"/>
    <x v="453"/>
    <x v="0"/>
    <x v="39"/>
    <x v="0"/>
  </r>
  <r>
    <x v="39"/>
    <x v="3"/>
    <x v="3"/>
    <x v="3"/>
    <x v="0"/>
    <x v="0"/>
    <x v="3"/>
    <x v="3"/>
    <x v="454"/>
    <x v="0"/>
    <x v="39"/>
    <x v="0"/>
  </r>
  <r>
    <x v="39"/>
    <x v="12"/>
    <x v="4"/>
    <x v="4"/>
    <x v="0"/>
    <x v="0"/>
    <x v="12"/>
    <x v="12"/>
    <x v="455"/>
    <x v="0"/>
    <x v="39"/>
    <x v="0"/>
  </r>
  <r>
    <x v="39"/>
    <x v="4"/>
    <x v="4"/>
    <x v="4"/>
    <x v="0"/>
    <x v="0"/>
    <x v="4"/>
    <x v="4"/>
    <x v="456"/>
    <x v="0"/>
    <x v="39"/>
    <x v="0"/>
  </r>
  <r>
    <x v="39"/>
    <x v="0"/>
    <x v="0"/>
    <x v="0"/>
    <x v="0"/>
    <x v="0"/>
    <x v="0"/>
    <x v="0"/>
    <x v="457"/>
    <x v="0"/>
    <x v="39"/>
    <x v="0"/>
  </r>
  <r>
    <x v="39"/>
    <x v="5"/>
    <x v="0"/>
    <x v="0"/>
    <x v="0"/>
    <x v="0"/>
    <x v="5"/>
    <x v="5"/>
    <x v="458"/>
    <x v="0"/>
    <x v="39"/>
    <x v="0"/>
  </r>
  <r>
    <x v="39"/>
    <x v="13"/>
    <x v="5"/>
    <x v="5"/>
    <x v="0"/>
    <x v="0"/>
    <x v="13"/>
    <x v="13"/>
    <x v="459"/>
    <x v="0"/>
    <x v="39"/>
    <x v="0"/>
  </r>
  <r>
    <x v="39"/>
    <x v="6"/>
    <x v="5"/>
    <x v="5"/>
    <x v="0"/>
    <x v="0"/>
    <x v="6"/>
    <x v="6"/>
    <x v="460"/>
    <x v="0"/>
    <x v="39"/>
    <x v="0"/>
  </r>
  <r>
    <x v="39"/>
    <x v="14"/>
    <x v="1"/>
    <x v="1"/>
    <x v="0"/>
    <x v="0"/>
    <x v="14"/>
    <x v="14"/>
    <x v="461"/>
    <x v="0"/>
    <x v="39"/>
    <x v="0"/>
  </r>
  <r>
    <x v="39"/>
    <x v="8"/>
    <x v="1"/>
    <x v="1"/>
    <x v="0"/>
    <x v="0"/>
    <x v="8"/>
    <x v="8"/>
    <x v="462"/>
    <x v="0"/>
    <x v="39"/>
    <x v="0"/>
  </r>
  <r>
    <x v="39"/>
    <x v="1"/>
    <x v="1"/>
    <x v="1"/>
    <x v="0"/>
    <x v="0"/>
    <x v="1"/>
    <x v="1"/>
    <x v="1"/>
    <x v="93"/>
    <x v="39"/>
    <x v="0"/>
  </r>
  <r>
    <x v="39"/>
    <x v="7"/>
    <x v="2"/>
    <x v="2"/>
    <x v="0"/>
    <x v="1"/>
    <x v="7"/>
    <x v="7"/>
    <x v="463"/>
    <x v="0"/>
    <x v="39"/>
    <x v="0"/>
  </r>
  <r>
    <x v="39"/>
    <x v="10"/>
    <x v="3"/>
    <x v="3"/>
    <x v="0"/>
    <x v="1"/>
    <x v="10"/>
    <x v="10"/>
    <x v="464"/>
    <x v="0"/>
    <x v="39"/>
    <x v="0"/>
  </r>
  <r>
    <x v="39"/>
    <x v="1"/>
    <x v="1"/>
    <x v="1"/>
    <x v="0"/>
    <x v="1"/>
    <x v="1"/>
    <x v="1"/>
    <x v="1"/>
    <x v="94"/>
    <x v="39"/>
    <x v="0"/>
  </r>
  <r>
    <x v="40"/>
    <x v="7"/>
    <x v="2"/>
    <x v="2"/>
    <x v="0"/>
    <x v="2"/>
    <x v="7"/>
    <x v="7"/>
    <x v="465"/>
    <x v="0"/>
    <x v="40"/>
    <x v="0"/>
  </r>
  <r>
    <x v="40"/>
    <x v="10"/>
    <x v="3"/>
    <x v="3"/>
    <x v="0"/>
    <x v="2"/>
    <x v="10"/>
    <x v="10"/>
    <x v="466"/>
    <x v="0"/>
    <x v="40"/>
    <x v="0"/>
  </r>
  <r>
    <x v="40"/>
    <x v="1"/>
    <x v="1"/>
    <x v="1"/>
    <x v="0"/>
    <x v="2"/>
    <x v="1"/>
    <x v="1"/>
    <x v="1"/>
    <x v="95"/>
    <x v="40"/>
    <x v="0"/>
  </r>
  <r>
    <x v="40"/>
    <x v="7"/>
    <x v="2"/>
    <x v="2"/>
    <x v="0"/>
    <x v="0"/>
    <x v="7"/>
    <x v="7"/>
    <x v="467"/>
    <x v="0"/>
    <x v="40"/>
    <x v="0"/>
  </r>
  <r>
    <x v="40"/>
    <x v="2"/>
    <x v="2"/>
    <x v="2"/>
    <x v="0"/>
    <x v="0"/>
    <x v="2"/>
    <x v="2"/>
    <x v="468"/>
    <x v="0"/>
    <x v="40"/>
    <x v="0"/>
  </r>
  <r>
    <x v="40"/>
    <x v="9"/>
    <x v="6"/>
    <x v="6"/>
    <x v="0"/>
    <x v="0"/>
    <x v="9"/>
    <x v="9"/>
    <x v="469"/>
    <x v="0"/>
    <x v="40"/>
    <x v="0"/>
  </r>
  <r>
    <x v="40"/>
    <x v="11"/>
    <x v="6"/>
    <x v="6"/>
    <x v="0"/>
    <x v="0"/>
    <x v="11"/>
    <x v="11"/>
    <x v="470"/>
    <x v="0"/>
    <x v="40"/>
    <x v="0"/>
  </r>
  <r>
    <x v="40"/>
    <x v="10"/>
    <x v="3"/>
    <x v="3"/>
    <x v="0"/>
    <x v="0"/>
    <x v="10"/>
    <x v="10"/>
    <x v="471"/>
    <x v="0"/>
    <x v="40"/>
    <x v="0"/>
  </r>
  <r>
    <x v="40"/>
    <x v="3"/>
    <x v="3"/>
    <x v="3"/>
    <x v="0"/>
    <x v="0"/>
    <x v="3"/>
    <x v="3"/>
    <x v="472"/>
    <x v="0"/>
    <x v="40"/>
    <x v="0"/>
  </r>
  <r>
    <x v="40"/>
    <x v="12"/>
    <x v="4"/>
    <x v="4"/>
    <x v="0"/>
    <x v="0"/>
    <x v="12"/>
    <x v="12"/>
    <x v="473"/>
    <x v="0"/>
    <x v="40"/>
    <x v="0"/>
  </r>
  <r>
    <x v="40"/>
    <x v="4"/>
    <x v="4"/>
    <x v="4"/>
    <x v="0"/>
    <x v="0"/>
    <x v="4"/>
    <x v="4"/>
    <x v="474"/>
    <x v="0"/>
    <x v="40"/>
    <x v="0"/>
  </r>
  <r>
    <x v="40"/>
    <x v="0"/>
    <x v="0"/>
    <x v="0"/>
    <x v="0"/>
    <x v="0"/>
    <x v="0"/>
    <x v="0"/>
    <x v="475"/>
    <x v="0"/>
    <x v="40"/>
    <x v="0"/>
  </r>
  <r>
    <x v="40"/>
    <x v="5"/>
    <x v="0"/>
    <x v="0"/>
    <x v="0"/>
    <x v="0"/>
    <x v="5"/>
    <x v="5"/>
    <x v="476"/>
    <x v="0"/>
    <x v="40"/>
    <x v="0"/>
  </r>
  <r>
    <x v="40"/>
    <x v="13"/>
    <x v="5"/>
    <x v="5"/>
    <x v="0"/>
    <x v="0"/>
    <x v="13"/>
    <x v="13"/>
    <x v="477"/>
    <x v="0"/>
    <x v="40"/>
    <x v="0"/>
  </r>
  <r>
    <x v="40"/>
    <x v="6"/>
    <x v="5"/>
    <x v="5"/>
    <x v="0"/>
    <x v="0"/>
    <x v="6"/>
    <x v="6"/>
    <x v="478"/>
    <x v="0"/>
    <x v="40"/>
    <x v="0"/>
  </r>
  <r>
    <x v="40"/>
    <x v="14"/>
    <x v="1"/>
    <x v="1"/>
    <x v="0"/>
    <x v="0"/>
    <x v="14"/>
    <x v="14"/>
    <x v="479"/>
    <x v="0"/>
    <x v="40"/>
    <x v="0"/>
  </r>
  <r>
    <x v="40"/>
    <x v="8"/>
    <x v="1"/>
    <x v="1"/>
    <x v="0"/>
    <x v="0"/>
    <x v="8"/>
    <x v="8"/>
    <x v="480"/>
    <x v="0"/>
    <x v="40"/>
    <x v="0"/>
  </r>
  <r>
    <x v="40"/>
    <x v="1"/>
    <x v="1"/>
    <x v="1"/>
    <x v="0"/>
    <x v="0"/>
    <x v="1"/>
    <x v="1"/>
    <x v="1"/>
    <x v="96"/>
    <x v="40"/>
    <x v="0"/>
  </r>
  <r>
    <x v="40"/>
    <x v="7"/>
    <x v="2"/>
    <x v="2"/>
    <x v="0"/>
    <x v="1"/>
    <x v="7"/>
    <x v="7"/>
    <x v="481"/>
    <x v="0"/>
    <x v="40"/>
    <x v="0"/>
  </r>
  <r>
    <x v="40"/>
    <x v="9"/>
    <x v="6"/>
    <x v="6"/>
    <x v="0"/>
    <x v="1"/>
    <x v="9"/>
    <x v="9"/>
    <x v="482"/>
    <x v="0"/>
    <x v="40"/>
    <x v="0"/>
  </r>
  <r>
    <x v="40"/>
    <x v="11"/>
    <x v="6"/>
    <x v="6"/>
    <x v="0"/>
    <x v="1"/>
    <x v="11"/>
    <x v="11"/>
    <x v="483"/>
    <x v="0"/>
    <x v="40"/>
    <x v="0"/>
  </r>
  <r>
    <x v="40"/>
    <x v="10"/>
    <x v="3"/>
    <x v="3"/>
    <x v="0"/>
    <x v="1"/>
    <x v="10"/>
    <x v="10"/>
    <x v="484"/>
    <x v="0"/>
    <x v="40"/>
    <x v="0"/>
  </r>
  <r>
    <x v="40"/>
    <x v="12"/>
    <x v="4"/>
    <x v="4"/>
    <x v="0"/>
    <x v="1"/>
    <x v="12"/>
    <x v="12"/>
    <x v="485"/>
    <x v="0"/>
    <x v="40"/>
    <x v="0"/>
  </r>
  <r>
    <x v="40"/>
    <x v="0"/>
    <x v="0"/>
    <x v="0"/>
    <x v="0"/>
    <x v="1"/>
    <x v="0"/>
    <x v="0"/>
    <x v="486"/>
    <x v="0"/>
    <x v="40"/>
    <x v="0"/>
  </r>
  <r>
    <x v="40"/>
    <x v="6"/>
    <x v="5"/>
    <x v="5"/>
    <x v="0"/>
    <x v="1"/>
    <x v="6"/>
    <x v="6"/>
    <x v="487"/>
    <x v="0"/>
    <x v="40"/>
    <x v="0"/>
  </r>
  <r>
    <x v="40"/>
    <x v="8"/>
    <x v="1"/>
    <x v="1"/>
    <x v="0"/>
    <x v="1"/>
    <x v="8"/>
    <x v="8"/>
    <x v="488"/>
    <x v="0"/>
    <x v="40"/>
    <x v="0"/>
  </r>
  <r>
    <x v="40"/>
    <x v="1"/>
    <x v="1"/>
    <x v="1"/>
    <x v="0"/>
    <x v="1"/>
    <x v="1"/>
    <x v="1"/>
    <x v="1"/>
    <x v="97"/>
    <x v="40"/>
    <x v="0"/>
  </r>
  <r>
    <x v="41"/>
    <x v="1"/>
    <x v="1"/>
    <x v="1"/>
    <x v="0"/>
    <x v="0"/>
    <x v="1"/>
    <x v="1"/>
    <x v="1"/>
    <x v="98"/>
    <x v="41"/>
    <x v="0"/>
  </r>
  <r>
    <x v="42"/>
    <x v="11"/>
    <x v="6"/>
    <x v="6"/>
    <x v="0"/>
    <x v="0"/>
    <x v="11"/>
    <x v="11"/>
    <x v="252"/>
    <x v="0"/>
    <x v="42"/>
    <x v="0"/>
  </r>
  <r>
    <x v="42"/>
    <x v="10"/>
    <x v="3"/>
    <x v="3"/>
    <x v="0"/>
    <x v="0"/>
    <x v="10"/>
    <x v="10"/>
    <x v="489"/>
    <x v="0"/>
    <x v="42"/>
    <x v="0"/>
  </r>
  <r>
    <x v="42"/>
    <x v="3"/>
    <x v="3"/>
    <x v="3"/>
    <x v="0"/>
    <x v="0"/>
    <x v="3"/>
    <x v="3"/>
    <x v="490"/>
    <x v="0"/>
    <x v="42"/>
    <x v="0"/>
  </r>
  <r>
    <x v="42"/>
    <x v="12"/>
    <x v="4"/>
    <x v="4"/>
    <x v="0"/>
    <x v="0"/>
    <x v="12"/>
    <x v="12"/>
    <x v="491"/>
    <x v="0"/>
    <x v="42"/>
    <x v="0"/>
  </r>
  <r>
    <x v="42"/>
    <x v="4"/>
    <x v="4"/>
    <x v="4"/>
    <x v="0"/>
    <x v="0"/>
    <x v="4"/>
    <x v="4"/>
    <x v="492"/>
    <x v="0"/>
    <x v="42"/>
    <x v="0"/>
  </r>
  <r>
    <x v="42"/>
    <x v="1"/>
    <x v="1"/>
    <x v="1"/>
    <x v="0"/>
    <x v="0"/>
    <x v="1"/>
    <x v="1"/>
    <x v="1"/>
    <x v="99"/>
    <x v="42"/>
    <x v="0"/>
  </r>
  <r>
    <x v="43"/>
    <x v="4"/>
    <x v="4"/>
    <x v="4"/>
    <x v="0"/>
    <x v="0"/>
    <x v="4"/>
    <x v="4"/>
    <x v="493"/>
    <x v="0"/>
    <x v="43"/>
    <x v="0"/>
  </r>
  <r>
    <x v="43"/>
    <x v="8"/>
    <x v="1"/>
    <x v="1"/>
    <x v="0"/>
    <x v="0"/>
    <x v="8"/>
    <x v="8"/>
    <x v="494"/>
    <x v="0"/>
    <x v="43"/>
    <x v="0"/>
  </r>
  <r>
    <x v="43"/>
    <x v="1"/>
    <x v="1"/>
    <x v="1"/>
    <x v="0"/>
    <x v="0"/>
    <x v="1"/>
    <x v="1"/>
    <x v="1"/>
    <x v="100"/>
    <x v="43"/>
    <x v="0"/>
  </r>
  <r>
    <x v="44"/>
    <x v="12"/>
    <x v="4"/>
    <x v="4"/>
    <x v="0"/>
    <x v="0"/>
    <x v="12"/>
    <x v="12"/>
    <x v="495"/>
    <x v="0"/>
    <x v="44"/>
    <x v="0"/>
  </r>
  <r>
    <x v="44"/>
    <x v="1"/>
    <x v="1"/>
    <x v="1"/>
    <x v="0"/>
    <x v="0"/>
    <x v="1"/>
    <x v="1"/>
    <x v="1"/>
    <x v="101"/>
    <x v="44"/>
    <x v="0"/>
  </r>
  <r>
    <x v="44"/>
    <x v="10"/>
    <x v="3"/>
    <x v="3"/>
    <x v="0"/>
    <x v="1"/>
    <x v="10"/>
    <x v="10"/>
    <x v="448"/>
    <x v="0"/>
    <x v="44"/>
    <x v="0"/>
  </r>
  <r>
    <x v="44"/>
    <x v="13"/>
    <x v="5"/>
    <x v="5"/>
    <x v="0"/>
    <x v="1"/>
    <x v="13"/>
    <x v="13"/>
    <x v="496"/>
    <x v="0"/>
    <x v="44"/>
    <x v="0"/>
  </r>
  <r>
    <x v="44"/>
    <x v="1"/>
    <x v="1"/>
    <x v="1"/>
    <x v="0"/>
    <x v="1"/>
    <x v="1"/>
    <x v="1"/>
    <x v="1"/>
    <x v="102"/>
    <x v="44"/>
    <x v="0"/>
  </r>
  <r>
    <x v="45"/>
    <x v="3"/>
    <x v="3"/>
    <x v="3"/>
    <x v="0"/>
    <x v="0"/>
    <x v="3"/>
    <x v="3"/>
    <x v="497"/>
    <x v="0"/>
    <x v="45"/>
    <x v="0"/>
  </r>
  <r>
    <x v="45"/>
    <x v="1"/>
    <x v="1"/>
    <x v="1"/>
    <x v="0"/>
    <x v="0"/>
    <x v="1"/>
    <x v="1"/>
    <x v="1"/>
    <x v="103"/>
    <x v="45"/>
    <x v="0"/>
  </r>
  <r>
    <x v="46"/>
    <x v="4"/>
    <x v="4"/>
    <x v="4"/>
    <x v="0"/>
    <x v="2"/>
    <x v="4"/>
    <x v="4"/>
    <x v="498"/>
    <x v="0"/>
    <x v="46"/>
    <x v="0"/>
  </r>
  <r>
    <x v="46"/>
    <x v="5"/>
    <x v="0"/>
    <x v="0"/>
    <x v="0"/>
    <x v="2"/>
    <x v="5"/>
    <x v="5"/>
    <x v="499"/>
    <x v="0"/>
    <x v="46"/>
    <x v="0"/>
  </r>
  <r>
    <x v="46"/>
    <x v="1"/>
    <x v="1"/>
    <x v="1"/>
    <x v="0"/>
    <x v="2"/>
    <x v="1"/>
    <x v="1"/>
    <x v="1"/>
    <x v="104"/>
    <x v="46"/>
    <x v="0"/>
  </r>
  <r>
    <x v="46"/>
    <x v="1"/>
    <x v="1"/>
    <x v="1"/>
    <x v="0"/>
    <x v="0"/>
    <x v="1"/>
    <x v="1"/>
    <x v="1"/>
    <x v="105"/>
    <x v="46"/>
    <x v="0"/>
  </r>
  <r>
    <x v="46"/>
    <x v="3"/>
    <x v="3"/>
    <x v="3"/>
    <x v="0"/>
    <x v="1"/>
    <x v="3"/>
    <x v="3"/>
    <x v="500"/>
    <x v="0"/>
    <x v="46"/>
    <x v="0"/>
  </r>
  <r>
    <x v="46"/>
    <x v="12"/>
    <x v="4"/>
    <x v="4"/>
    <x v="0"/>
    <x v="1"/>
    <x v="12"/>
    <x v="12"/>
    <x v="501"/>
    <x v="0"/>
    <x v="46"/>
    <x v="0"/>
  </r>
  <r>
    <x v="46"/>
    <x v="4"/>
    <x v="4"/>
    <x v="4"/>
    <x v="0"/>
    <x v="1"/>
    <x v="4"/>
    <x v="4"/>
    <x v="502"/>
    <x v="0"/>
    <x v="46"/>
    <x v="0"/>
  </r>
  <r>
    <x v="46"/>
    <x v="14"/>
    <x v="1"/>
    <x v="1"/>
    <x v="0"/>
    <x v="1"/>
    <x v="14"/>
    <x v="14"/>
    <x v="240"/>
    <x v="0"/>
    <x v="46"/>
    <x v="0"/>
  </r>
  <r>
    <x v="46"/>
    <x v="1"/>
    <x v="1"/>
    <x v="1"/>
    <x v="0"/>
    <x v="1"/>
    <x v="1"/>
    <x v="1"/>
    <x v="1"/>
    <x v="106"/>
    <x v="46"/>
    <x v="0"/>
  </r>
  <r>
    <x v="47"/>
    <x v="7"/>
    <x v="2"/>
    <x v="2"/>
    <x v="0"/>
    <x v="2"/>
    <x v="7"/>
    <x v="7"/>
    <x v="503"/>
    <x v="0"/>
    <x v="47"/>
    <x v="0"/>
  </r>
  <r>
    <x v="47"/>
    <x v="11"/>
    <x v="6"/>
    <x v="6"/>
    <x v="0"/>
    <x v="2"/>
    <x v="11"/>
    <x v="11"/>
    <x v="504"/>
    <x v="0"/>
    <x v="47"/>
    <x v="0"/>
  </r>
  <r>
    <x v="47"/>
    <x v="10"/>
    <x v="3"/>
    <x v="3"/>
    <x v="0"/>
    <x v="2"/>
    <x v="10"/>
    <x v="10"/>
    <x v="505"/>
    <x v="0"/>
    <x v="47"/>
    <x v="0"/>
  </r>
  <r>
    <x v="47"/>
    <x v="12"/>
    <x v="4"/>
    <x v="4"/>
    <x v="0"/>
    <x v="2"/>
    <x v="12"/>
    <x v="12"/>
    <x v="506"/>
    <x v="0"/>
    <x v="47"/>
    <x v="0"/>
  </r>
  <r>
    <x v="47"/>
    <x v="4"/>
    <x v="4"/>
    <x v="4"/>
    <x v="0"/>
    <x v="2"/>
    <x v="4"/>
    <x v="4"/>
    <x v="507"/>
    <x v="0"/>
    <x v="47"/>
    <x v="0"/>
  </r>
  <r>
    <x v="47"/>
    <x v="5"/>
    <x v="0"/>
    <x v="0"/>
    <x v="0"/>
    <x v="2"/>
    <x v="5"/>
    <x v="5"/>
    <x v="508"/>
    <x v="0"/>
    <x v="47"/>
    <x v="0"/>
  </r>
  <r>
    <x v="47"/>
    <x v="13"/>
    <x v="5"/>
    <x v="5"/>
    <x v="0"/>
    <x v="2"/>
    <x v="13"/>
    <x v="13"/>
    <x v="509"/>
    <x v="0"/>
    <x v="47"/>
    <x v="0"/>
  </r>
  <r>
    <x v="47"/>
    <x v="1"/>
    <x v="1"/>
    <x v="1"/>
    <x v="0"/>
    <x v="2"/>
    <x v="1"/>
    <x v="1"/>
    <x v="1"/>
    <x v="107"/>
    <x v="47"/>
    <x v="0"/>
  </r>
  <r>
    <x v="47"/>
    <x v="7"/>
    <x v="2"/>
    <x v="2"/>
    <x v="0"/>
    <x v="0"/>
    <x v="7"/>
    <x v="7"/>
    <x v="510"/>
    <x v="0"/>
    <x v="47"/>
    <x v="0"/>
  </r>
  <r>
    <x v="47"/>
    <x v="2"/>
    <x v="2"/>
    <x v="2"/>
    <x v="0"/>
    <x v="0"/>
    <x v="2"/>
    <x v="2"/>
    <x v="511"/>
    <x v="0"/>
    <x v="47"/>
    <x v="0"/>
  </r>
  <r>
    <x v="47"/>
    <x v="9"/>
    <x v="6"/>
    <x v="6"/>
    <x v="0"/>
    <x v="0"/>
    <x v="9"/>
    <x v="9"/>
    <x v="512"/>
    <x v="0"/>
    <x v="47"/>
    <x v="0"/>
  </r>
  <r>
    <x v="47"/>
    <x v="11"/>
    <x v="6"/>
    <x v="6"/>
    <x v="0"/>
    <x v="0"/>
    <x v="11"/>
    <x v="11"/>
    <x v="513"/>
    <x v="0"/>
    <x v="47"/>
    <x v="0"/>
  </r>
  <r>
    <x v="47"/>
    <x v="10"/>
    <x v="3"/>
    <x v="3"/>
    <x v="0"/>
    <x v="0"/>
    <x v="10"/>
    <x v="10"/>
    <x v="514"/>
    <x v="0"/>
    <x v="47"/>
    <x v="0"/>
  </r>
  <r>
    <x v="47"/>
    <x v="3"/>
    <x v="3"/>
    <x v="3"/>
    <x v="0"/>
    <x v="0"/>
    <x v="3"/>
    <x v="3"/>
    <x v="515"/>
    <x v="0"/>
    <x v="47"/>
    <x v="0"/>
  </r>
  <r>
    <x v="47"/>
    <x v="12"/>
    <x v="4"/>
    <x v="4"/>
    <x v="0"/>
    <x v="0"/>
    <x v="12"/>
    <x v="12"/>
    <x v="516"/>
    <x v="0"/>
    <x v="47"/>
    <x v="0"/>
  </r>
  <r>
    <x v="47"/>
    <x v="4"/>
    <x v="4"/>
    <x v="4"/>
    <x v="0"/>
    <x v="0"/>
    <x v="4"/>
    <x v="4"/>
    <x v="517"/>
    <x v="0"/>
    <x v="47"/>
    <x v="0"/>
  </r>
  <r>
    <x v="47"/>
    <x v="0"/>
    <x v="0"/>
    <x v="0"/>
    <x v="0"/>
    <x v="0"/>
    <x v="0"/>
    <x v="0"/>
    <x v="518"/>
    <x v="0"/>
    <x v="47"/>
    <x v="0"/>
  </r>
  <r>
    <x v="47"/>
    <x v="5"/>
    <x v="0"/>
    <x v="0"/>
    <x v="0"/>
    <x v="0"/>
    <x v="5"/>
    <x v="5"/>
    <x v="519"/>
    <x v="0"/>
    <x v="47"/>
    <x v="0"/>
  </r>
  <r>
    <x v="47"/>
    <x v="13"/>
    <x v="5"/>
    <x v="5"/>
    <x v="0"/>
    <x v="0"/>
    <x v="13"/>
    <x v="13"/>
    <x v="520"/>
    <x v="0"/>
    <x v="47"/>
    <x v="0"/>
  </r>
  <r>
    <x v="47"/>
    <x v="6"/>
    <x v="5"/>
    <x v="5"/>
    <x v="0"/>
    <x v="0"/>
    <x v="6"/>
    <x v="6"/>
    <x v="521"/>
    <x v="0"/>
    <x v="47"/>
    <x v="0"/>
  </r>
  <r>
    <x v="47"/>
    <x v="14"/>
    <x v="1"/>
    <x v="1"/>
    <x v="0"/>
    <x v="0"/>
    <x v="14"/>
    <x v="14"/>
    <x v="522"/>
    <x v="0"/>
    <x v="47"/>
    <x v="0"/>
  </r>
  <r>
    <x v="47"/>
    <x v="8"/>
    <x v="1"/>
    <x v="1"/>
    <x v="0"/>
    <x v="0"/>
    <x v="8"/>
    <x v="8"/>
    <x v="523"/>
    <x v="0"/>
    <x v="47"/>
    <x v="0"/>
  </r>
  <r>
    <x v="47"/>
    <x v="1"/>
    <x v="1"/>
    <x v="1"/>
    <x v="0"/>
    <x v="0"/>
    <x v="1"/>
    <x v="1"/>
    <x v="1"/>
    <x v="108"/>
    <x v="47"/>
    <x v="0"/>
  </r>
  <r>
    <x v="47"/>
    <x v="7"/>
    <x v="2"/>
    <x v="2"/>
    <x v="0"/>
    <x v="1"/>
    <x v="7"/>
    <x v="7"/>
    <x v="524"/>
    <x v="0"/>
    <x v="47"/>
    <x v="0"/>
  </r>
  <r>
    <x v="47"/>
    <x v="2"/>
    <x v="2"/>
    <x v="2"/>
    <x v="0"/>
    <x v="1"/>
    <x v="2"/>
    <x v="2"/>
    <x v="525"/>
    <x v="0"/>
    <x v="47"/>
    <x v="0"/>
  </r>
  <r>
    <x v="47"/>
    <x v="9"/>
    <x v="6"/>
    <x v="6"/>
    <x v="0"/>
    <x v="1"/>
    <x v="9"/>
    <x v="9"/>
    <x v="526"/>
    <x v="0"/>
    <x v="47"/>
    <x v="0"/>
  </r>
  <r>
    <x v="47"/>
    <x v="10"/>
    <x v="3"/>
    <x v="3"/>
    <x v="0"/>
    <x v="1"/>
    <x v="10"/>
    <x v="10"/>
    <x v="527"/>
    <x v="0"/>
    <x v="47"/>
    <x v="0"/>
  </r>
  <r>
    <x v="47"/>
    <x v="4"/>
    <x v="4"/>
    <x v="4"/>
    <x v="0"/>
    <x v="1"/>
    <x v="4"/>
    <x v="4"/>
    <x v="528"/>
    <x v="0"/>
    <x v="47"/>
    <x v="0"/>
  </r>
  <r>
    <x v="47"/>
    <x v="0"/>
    <x v="0"/>
    <x v="0"/>
    <x v="0"/>
    <x v="1"/>
    <x v="0"/>
    <x v="0"/>
    <x v="249"/>
    <x v="0"/>
    <x v="47"/>
    <x v="0"/>
  </r>
  <r>
    <x v="47"/>
    <x v="13"/>
    <x v="5"/>
    <x v="5"/>
    <x v="0"/>
    <x v="1"/>
    <x v="13"/>
    <x v="13"/>
    <x v="529"/>
    <x v="0"/>
    <x v="47"/>
    <x v="0"/>
  </r>
  <r>
    <x v="47"/>
    <x v="6"/>
    <x v="5"/>
    <x v="5"/>
    <x v="0"/>
    <x v="1"/>
    <x v="6"/>
    <x v="6"/>
    <x v="530"/>
    <x v="0"/>
    <x v="47"/>
    <x v="0"/>
  </r>
  <r>
    <x v="47"/>
    <x v="1"/>
    <x v="1"/>
    <x v="1"/>
    <x v="0"/>
    <x v="1"/>
    <x v="1"/>
    <x v="1"/>
    <x v="1"/>
    <x v="109"/>
    <x v="47"/>
    <x v="0"/>
  </r>
  <r>
    <x v="48"/>
    <x v="10"/>
    <x v="3"/>
    <x v="3"/>
    <x v="0"/>
    <x v="2"/>
    <x v="10"/>
    <x v="10"/>
    <x v="531"/>
    <x v="0"/>
    <x v="48"/>
    <x v="0"/>
  </r>
  <r>
    <x v="48"/>
    <x v="1"/>
    <x v="1"/>
    <x v="1"/>
    <x v="0"/>
    <x v="2"/>
    <x v="1"/>
    <x v="1"/>
    <x v="1"/>
    <x v="110"/>
    <x v="48"/>
    <x v="0"/>
  </r>
  <r>
    <x v="48"/>
    <x v="1"/>
    <x v="1"/>
    <x v="1"/>
    <x v="0"/>
    <x v="0"/>
    <x v="1"/>
    <x v="1"/>
    <x v="1"/>
    <x v="111"/>
    <x v="48"/>
    <x v="0"/>
  </r>
  <r>
    <x v="48"/>
    <x v="1"/>
    <x v="1"/>
    <x v="1"/>
    <x v="0"/>
    <x v="1"/>
    <x v="1"/>
    <x v="1"/>
    <x v="1"/>
    <x v="112"/>
    <x v="48"/>
    <x v="0"/>
  </r>
  <r>
    <x v="49"/>
    <x v="14"/>
    <x v="1"/>
    <x v="1"/>
    <x v="0"/>
    <x v="1"/>
    <x v="14"/>
    <x v="14"/>
    <x v="532"/>
    <x v="0"/>
    <x v="49"/>
    <x v="0"/>
  </r>
  <r>
    <x v="49"/>
    <x v="1"/>
    <x v="1"/>
    <x v="1"/>
    <x v="0"/>
    <x v="1"/>
    <x v="1"/>
    <x v="1"/>
    <x v="1"/>
    <x v="113"/>
    <x v="49"/>
    <x v="0"/>
  </r>
  <r>
    <x v="50"/>
    <x v="2"/>
    <x v="2"/>
    <x v="2"/>
    <x v="0"/>
    <x v="2"/>
    <x v="2"/>
    <x v="2"/>
    <x v="444"/>
    <x v="0"/>
    <x v="50"/>
    <x v="0"/>
  </r>
  <r>
    <x v="50"/>
    <x v="1"/>
    <x v="1"/>
    <x v="1"/>
    <x v="0"/>
    <x v="2"/>
    <x v="1"/>
    <x v="1"/>
    <x v="1"/>
    <x v="114"/>
    <x v="50"/>
    <x v="0"/>
  </r>
  <r>
    <x v="50"/>
    <x v="10"/>
    <x v="3"/>
    <x v="3"/>
    <x v="0"/>
    <x v="0"/>
    <x v="10"/>
    <x v="10"/>
    <x v="533"/>
    <x v="0"/>
    <x v="50"/>
    <x v="0"/>
  </r>
  <r>
    <x v="50"/>
    <x v="3"/>
    <x v="3"/>
    <x v="3"/>
    <x v="0"/>
    <x v="0"/>
    <x v="3"/>
    <x v="3"/>
    <x v="534"/>
    <x v="0"/>
    <x v="50"/>
    <x v="0"/>
  </r>
  <r>
    <x v="50"/>
    <x v="1"/>
    <x v="1"/>
    <x v="1"/>
    <x v="0"/>
    <x v="0"/>
    <x v="1"/>
    <x v="1"/>
    <x v="1"/>
    <x v="115"/>
    <x v="50"/>
    <x v="0"/>
  </r>
  <r>
    <x v="51"/>
    <x v="1"/>
    <x v="1"/>
    <x v="1"/>
    <x v="0"/>
    <x v="2"/>
    <x v="1"/>
    <x v="1"/>
    <x v="1"/>
    <x v="116"/>
    <x v="51"/>
    <x v="0"/>
  </r>
  <r>
    <x v="51"/>
    <x v="6"/>
    <x v="5"/>
    <x v="5"/>
    <x v="0"/>
    <x v="0"/>
    <x v="6"/>
    <x v="6"/>
    <x v="535"/>
    <x v="0"/>
    <x v="51"/>
    <x v="0"/>
  </r>
  <r>
    <x v="51"/>
    <x v="1"/>
    <x v="1"/>
    <x v="1"/>
    <x v="0"/>
    <x v="0"/>
    <x v="1"/>
    <x v="1"/>
    <x v="1"/>
    <x v="117"/>
    <x v="51"/>
    <x v="0"/>
  </r>
  <r>
    <x v="52"/>
    <x v="0"/>
    <x v="0"/>
    <x v="0"/>
    <x v="0"/>
    <x v="0"/>
    <x v="0"/>
    <x v="0"/>
    <x v="536"/>
    <x v="0"/>
    <x v="52"/>
    <x v="0"/>
  </r>
  <r>
    <x v="52"/>
    <x v="14"/>
    <x v="1"/>
    <x v="1"/>
    <x v="0"/>
    <x v="0"/>
    <x v="14"/>
    <x v="14"/>
    <x v="537"/>
    <x v="0"/>
    <x v="52"/>
    <x v="0"/>
  </r>
  <r>
    <x v="52"/>
    <x v="1"/>
    <x v="1"/>
    <x v="1"/>
    <x v="0"/>
    <x v="0"/>
    <x v="1"/>
    <x v="1"/>
    <x v="1"/>
    <x v="118"/>
    <x v="52"/>
    <x v="0"/>
  </r>
  <r>
    <x v="53"/>
    <x v="7"/>
    <x v="2"/>
    <x v="2"/>
    <x v="0"/>
    <x v="0"/>
    <x v="7"/>
    <x v="7"/>
    <x v="538"/>
    <x v="0"/>
    <x v="53"/>
    <x v="0"/>
  </r>
  <r>
    <x v="53"/>
    <x v="2"/>
    <x v="2"/>
    <x v="2"/>
    <x v="0"/>
    <x v="0"/>
    <x v="2"/>
    <x v="2"/>
    <x v="539"/>
    <x v="0"/>
    <x v="53"/>
    <x v="0"/>
  </r>
  <r>
    <x v="53"/>
    <x v="9"/>
    <x v="6"/>
    <x v="6"/>
    <x v="0"/>
    <x v="0"/>
    <x v="9"/>
    <x v="9"/>
    <x v="540"/>
    <x v="0"/>
    <x v="53"/>
    <x v="0"/>
  </r>
  <r>
    <x v="53"/>
    <x v="11"/>
    <x v="6"/>
    <x v="6"/>
    <x v="0"/>
    <x v="0"/>
    <x v="11"/>
    <x v="11"/>
    <x v="541"/>
    <x v="0"/>
    <x v="53"/>
    <x v="0"/>
  </r>
  <r>
    <x v="53"/>
    <x v="10"/>
    <x v="3"/>
    <x v="3"/>
    <x v="0"/>
    <x v="0"/>
    <x v="10"/>
    <x v="10"/>
    <x v="542"/>
    <x v="0"/>
    <x v="53"/>
    <x v="0"/>
  </r>
  <r>
    <x v="53"/>
    <x v="3"/>
    <x v="3"/>
    <x v="3"/>
    <x v="0"/>
    <x v="0"/>
    <x v="3"/>
    <x v="3"/>
    <x v="543"/>
    <x v="0"/>
    <x v="53"/>
    <x v="0"/>
  </r>
  <r>
    <x v="53"/>
    <x v="12"/>
    <x v="4"/>
    <x v="4"/>
    <x v="0"/>
    <x v="0"/>
    <x v="12"/>
    <x v="12"/>
    <x v="544"/>
    <x v="0"/>
    <x v="53"/>
    <x v="0"/>
  </r>
  <r>
    <x v="53"/>
    <x v="4"/>
    <x v="4"/>
    <x v="4"/>
    <x v="0"/>
    <x v="0"/>
    <x v="4"/>
    <x v="4"/>
    <x v="545"/>
    <x v="0"/>
    <x v="53"/>
    <x v="0"/>
  </r>
  <r>
    <x v="53"/>
    <x v="0"/>
    <x v="0"/>
    <x v="0"/>
    <x v="0"/>
    <x v="0"/>
    <x v="0"/>
    <x v="0"/>
    <x v="546"/>
    <x v="0"/>
    <x v="53"/>
    <x v="0"/>
  </r>
  <r>
    <x v="53"/>
    <x v="5"/>
    <x v="0"/>
    <x v="0"/>
    <x v="0"/>
    <x v="0"/>
    <x v="5"/>
    <x v="5"/>
    <x v="547"/>
    <x v="0"/>
    <x v="53"/>
    <x v="0"/>
  </r>
  <r>
    <x v="53"/>
    <x v="13"/>
    <x v="5"/>
    <x v="5"/>
    <x v="0"/>
    <x v="0"/>
    <x v="13"/>
    <x v="13"/>
    <x v="548"/>
    <x v="0"/>
    <x v="53"/>
    <x v="0"/>
  </r>
  <r>
    <x v="53"/>
    <x v="6"/>
    <x v="5"/>
    <x v="5"/>
    <x v="0"/>
    <x v="0"/>
    <x v="6"/>
    <x v="6"/>
    <x v="549"/>
    <x v="0"/>
    <x v="53"/>
    <x v="0"/>
  </r>
  <r>
    <x v="53"/>
    <x v="14"/>
    <x v="1"/>
    <x v="1"/>
    <x v="0"/>
    <x v="0"/>
    <x v="14"/>
    <x v="14"/>
    <x v="550"/>
    <x v="0"/>
    <x v="53"/>
    <x v="0"/>
  </r>
  <r>
    <x v="53"/>
    <x v="8"/>
    <x v="1"/>
    <x v="1"/>
    <x v="0"/>
    <x v="0"/>
    <x v="8"/>
    <x v="8"/>
    <x v="551"/>
    <x v="0"/>
    <x v="53"/>
    <x v="0"/>
  </r>
  <r>
    <x v="53"/>
    <x v="1"/>
    <x v="1"/>
    <x v="1"/>
    <x v="0"/>
    <x v="0"/>
    <x v="1"/>
    <x v="1"/>
    <x v="1"/>
    <x v="119"/>
    <x v="53"/>
    <x v="0"/>
  </r>
  <r>
    <x v="53"/>
    <x v="2"/>
    <x v="2"/>
    <x v="2"/>
    <x v="0"/>
    <x v="1"/>
    <x v="2"/>
    <x v="2"/>
    <x v="552"/>
    <x v="0"/>
    <x v="53"/>
    <x v="0"/>
  </r>
  <r>
    <x v="53"/>
    <x v="10"/>
    <x v="3"/>
    <x v="3"/>
    <x v="0"/>
    <x v="1"/>
    <x v="10"/>
    <x v="10"/>
    <x v="553"/>
    <x v="0"/>
    <x v="53"/>
    <x v="0"/>
  </r>
  <r>
    <x v="53"/>
    <x v="4"/>
    <x v="4"/>
    <x v="4"/>
    <x v="0"/>
    <x v="1"/>
    <x v="4"/>
    <x v="4"/>
    <x v="554"/>
    <x v="0"/>
    <x v="53"/>
    <x v="0"/>
  </r>
  <r>
    <x v="53"/>
    <x v="13"/>
    <x v="5"/>
    <x v="5"/>
    <x v="0"/>
    <x v="1"/>
    <x v="13"/>
    <x v="13"/>
    <x v="555"/>
    <x v="0"/>
    <x v="53"/>
    <x v="0"/>
  </r>
  <r>
    <x v="53"/>
    <x v="14"/>
    <x v="1"/>
    <x v="1"/>
    <x v="0"/>
    <x v="1"/>
    <x v="14"/>
    <x v="14"/>
    <x v="556"/>
    <x v="0"/>
    <x v="53"/>
    <x v="0"/>
  </r>
  <r>
    <x v="53"/>
    <x v="1"/>
    <x v="1"/>
    <x v="1"/>
    <x v="0"/>
    <x v="1"/>
    <x v="1"/>
    <x v="1"/>
    <x v="1"/>
    <x v="120"/>
    <x v="53"/>
    <x v="0"/>
  </r>
  <r>
    <x v="54"/>
    <x v="1"/>
    <x v="1"/>
    <x v="1"/>
    <x v="0"/>
    <x v="2"/>
    <x v="1"/>
    <x v="1"/>
    <x v="1"/>
    <x v="121"/>
    <x v="54"/>
    <x v="0"/>
  </r>
  <r>
    <x v="54"/>
    <x v="9"/>
    <x v="6"/>
    <x v="6"/>
    <x v="0"/>
    <x v="0"/>
    <x v="9"/>
    <x v="9"/>
    <x v="553"/>
    <x v="0"/>
    <x v="54"/>
    <x v="0"/>
  </r>
  <r>
    <x v="54"/>
    <x v="11"/>
    <x v="6"/>
    <x v="6"/>
    <x v="0"/>
    <x v="0"/>
    <x v="11"/>
    <x v="11"/>
    <x v="557"/>
    <x v="0"/>
    <x v="54"/>
    <x v="0"/>
  </r>
  <r>
    <x v="54"/>
    <x v="1"/>
    <x v="1"/>
    <x v="1"/>
    <x v="0"/>
    <x v="0"/>
    <x v="1"/>
    <x v="1"/>
    <x v="1"/>
    <x v="122"/>
    <x v="54"/>
    <x v="0"/>
  </r>
  <r>
    <x v="54"/>
    <x v="9"/>
    <x v="6"/>
    <x v="6"/>
    <x v="0"/>
    <x v="1"/>
    <x v="9"/>
    <x v="9"/>
    <x v="558"/>
    <x v="0"/>
    <x v="54"/>
    <x v="0"/>
  </r>
  <r>
    <x v="54"/>
    <x v="3"/>
    <x v="3"/>
    <x v="3"/>
    <x v="0"/>
    <x v="1"/>
    <x v="3"/>
    <x v="3"/>
    <x v="559"/>
    <x v="0"/>
    <x v="54"/>
    <x v="0"/>
  </r>
  <r>
    <x v="54"/>
    <x v="1"/>
    <x v="1"/>
    <x v="1"/>
    <x v="0"/>
    <x v="1"/>
    <x v="1"/>
    <x v="1"/>
    <x v="1"/>
    <x v="123"/>
    <x v="54"/>
    <x v="0"/>
  </r>
  <r>
    <x v="55"/>
    <x v="1"/>
    <x v="1"/>
    <x v="1"/>
    <x v="0"/>
    <x v="3"/>
    <x v="1"/>
    <x v="1"/>
    <x v="1"/>
    <x v="124"/>
    <x v="55"/>
    <x v="0"/>
  </r>
  <r>
    <x v="55"/>
    <x v="7"/>
    <x v="2"/>
    <x v="2"/>
    <x v="0"/>
    <x v="4"/>
    <x v="7"/>
    <x v="7"/>
    <x v="560"/>
    <x v="0"/>
    <x v="55"/>
    <x v="0"/>
  </r>
  <r>
    <x v="55"/>
    <x v="2"/>
    <x v="2"/>
    <x v="2"/>
    <x v="0"/>
    <x v="4"/>
    <x v="2"/>
    <x v="2"/>
    <x v="561"/>
    <x v="0"/>
    <x v="55"/>
    <x v="0"/>
  </r>
  <r>
    <x v="55"/>
    <x v="9"/>
    <x v="6"/>
    <x v="6"/>
    <x v="0"/>
    <x v="4"/>
    <x v="9"/>
    <x v="9"/>
    <x v="562"/>
    <x v="0"/>
    <x v="55"/>
    <x v="0"/>
  </r>
  <r>
    <x v="55"/>
    <x v="10"/>
    <x v="3"/>
    <x v="3"/>
    <x v="0"/>
    <x v="4"/>
    <x v="10"/>
    <x v="10"/>
    <x v="563"/>
    <x v="0"/>
    <x v="55"/>
    <x v="0"/>
  </r>
  <r>
    <x v="55"/>
    <x v="3"/>
    <x v="3"/>
    <x v="3"/>
    <x v="0"/>
    <x v="4"/>
    <x v="3"/>
    <x v="3"/>
    <x v="564"/>
    <x v="0"/>
    <x v="55"/>
    <x v="0"/>
  </r>
  <r>
    <x v="55"/>
    <x v="12"/>
    <x v="4"/>
    <x v="4"/>
    <x v="0"/>
    <x v="4"/>
    <x v="12"/>
    <x v="12"/>
    <x v="565"/>
    <x v="0"/>
    <x v="55"/>
    <x v="0"/>
  </r>
  <r>
    <x v="55"/>
    <x v="4"/>
    <x v="4"/>
    <x v="4"/>
    <x v="0"/>
    <x v="4"/>
    <x v="4"/>
    <x v="4"/>
    <x v="566"/>
    <x v="0"/>
    <x v="55"/>
    <x v="0"/>
  </r>
  <r>
    <x v="55"/>
    <x v="0"/>
    <x v="0"/>
    <x v="0"/>
    <x v="0"/>
    <x v="4"/>
    <x v="0"/>
    <x v="0"/>
    <x v="567"/>
    <x v="0"/>
    <x v="55"/>
    <x v="0"/>
  </r>
  <r>
    <x v="55"/>
    <x v="5"/>
    <x v="0"/>
    <x v="0"/>
    <x v="0"/>
    <x v="4"/>
    <x v="5"/>
    <x v="5"/>
    <x v="562"/>
    <x v="0"/>
    <x v="55"/>
    <x v="0"/>
  </r>
  <r>
    <x v="55"/>
    <x v="13"/>
    <x v="5"/>
    <x v="5"/>
    <x v="0"/>
    <x v="4"/>
    <x v="13"/>
    <x v="13"/>
    <x v="568"/>
    <x v="0"/>
    <x v="55"/>
    <x v="0"/>
  </r>
  <r>
    <x v="55"/>
    <x v="6"/>
    <x v="5"/>
    <x v="5"/>
    <x v="0"/>
    <x v="4"/>
    <x v="6"/>
    <x v="6"/>
    <x v="569"/>
    <x v="0"/>
    <x v="55"/>
    <x v="0"/>
  </r>
  <r>
    <x v="55"/>
    <x v="14"/>
    <x v="1"/>
    <x v="1"/>
    <x v="0"/>
    <x v="4"/>
    <x v="14"/>
    <x v="14"/>
    <x v="570"/>
    <x v="0"/>
    <x v="55"/>
    <x v="0"/>
  </r>
  <r>
    <x v="55"/>
    <x v="8"/>
    <x v="1"/>
    <x v="1"/>
    <x v="0"/>
    <x v="4"/>
    <x v="8"/>
    <x v="8"/>
    <x v="571"/>
    <x v="0"/>
    <x v="55"/>
    <x v="0"/>
  </r>
  <r>
    <x v="55"/>
    <x v="1"/>
    <x v="1"/>
    <x v="1"/>
    <x v="0"/>
    <x v="4"/>
    <x v="1"/>
    <x v="1"/>
    <x v="1"/>
    <x v="125"/>
    <x v="55"/>
    <x v="0"/>
  </r>
  <r>
    <x v="55"/>
    <x v="14"/>
    <x v="1"/>
    <x v="1"/>
    <x v="0"/>
    <x v="5"/>
    <x v="14"/>
    <x v="14"/>
    <x v="572"/>
    <x v="0"/>
    <x v="55"/>
    <x v="0"/>
  </r>
  <r>
    <x v="55"/>
    <x v="8"/>
    <x v="1"/>
    <x v="1"/>
    <x v="0"/>
    <x v="5"/>
    <x v="8"/>
    <x v="8"/>
    <x v="573"/>
    <x v="0"/>
    <x v="55"/>
    <x v="0"/>
  </r>
  <r>
    <x v="55"/>
    <x v="1"/>
    <x v="1"/>
    <x v="1"/>
    <x v="0"/>
    <x v="5"/>
    <x v="1"/>
    <x v="1"/>
    <x v="1"/>
    <x v="126"/>
    <x v="55"/>
    <x v="0"/>
  </r>
  <r>
    <x v="55"/>
    <x v="7"/>
    <x v="2"/>
    <x v="2"/>
    <x v="0"/>
    <x v="6"/>
    <x v="7"/>
    <x v="7"/>
    <x v="574"/>
    <x v="0"/>
    <x v="55"/>
    <x v="0"/>
  </r>
  <r>
    <x v="55"/>
    <x v="2"/>
    <x v="2"/>
    <x v="2"/>
    <x v="0"/>
    <x v="6"/>
    <x v="2"/>
    <x v="2"/>
    <x v="575"/>
    <x v="0"/>
    <x v="55"/>
    <x v="0"/>
  </r>
  <r>
    <x v="55"/>
    <x v="10"/>
    <x v="3"/>
    <x v="3"/>
    <x v="0"/>
    <x v="6"/>
    <x v="10"/>
    <x v="10"/>
    <x v="576"/>
    <x v="0"/>
    <x v="55"/>
    <x v="0"/>
  </r>
  <r>
    <x v="55"/>
    <x v="12"/>
    <x v="4"/>
    <x v="4"/>
    <x v="0"/>
    <x v="6"/>
    <x v="12"/>
    <x v="12"/>
    <x v="577"/>
    <x v="0"/>
    <x v="55"/>
    <x v="0"/>
  </r>
  <r>
    <x v="55"/>
    <x v="4"/>
    <x v="4"/>
    <x v="4"/>
    <x v="0"/>
    <x v="6"/>
    <x v="4"/>
    <x v="4"/>
    <x v="578"/>
    <x v="0"/>
    <x v="55"/>
    <x v="0"/>
  </r>
  <r>
    <x v="55"/>
    <x v="5"/>
    <x v="0"/>
    <x v="0"/>
    <x v="0"/>
    <x v="6"/>
    <x v="5"/>
    <x v="5"/>
    <x v="579"/>
    <x v="0"/>
    <x v="55"/>
    <x v="0"/>
  </r>
  <r>
    <x v="55"/>
    <x v="13"/>
    <x v="5"/>
    <x v="5"/>
    <x v="0"/>
    <x v="6"/>
    <x v="13"/>
    <x v="13"/>
    <x v="580"/>
    <x v="0"/>
    <x v="55"/>
    <x v="0"/>
  </r>
  <r>
    <x v="55"/>
    <x v="6"/>
    <x v="5"/>
    <x v="5"/>
    <x v="0"/>
    <x v="6"/>
    <x v="6"/>
    <x v="6"/>
    <x v="581"/>
    <x v="0"/>
    <x v="55"/>
    <x v="0"/>
  </r>
  <r>
    <x v="55"/>
    <x v="14"/>
    <x v="1"/>
    <x v="1"/>
    <x v="0"/>
    <x v="6"/>
    <x v="14"/>
    <x v="14"/>
    <x v="582"/>
    <x v="0"/>
    <x v="55"/>
    <x v="0"/>
  </r>
  <r>
    <x v="55"/>
    <x v="8"/>
    <x v="1"/>
    <x v="1"/>
    <x v="0"/>
    <x v="6"/>
    <x v="8"/>
    <x v="8"/>
    <x v="583"/>
    <x v="0"/>
    <x v="55"/>
    <x v="0"/>
  </r>
  <r>
    <x v="55"/>
    <x v="1"/>
    <x v="1"/>
    <x v="1"/>
    <x v="0"/>
    <x v="6"/>
    <x v="1"/>
    <x v="1"/>
    <x v="1"/>
    <x v="127"/>
    <x v="55"/>
    <x v="0"/>
  </r>
  <r>
    <x v="55"/>
    <x v="7"/>
    <x v="2"/>
    <x v="2"/>
    <x v="0"/>
    <x v="7"/>
    <x v="7"/>
    <x v="7"/>
    <x v="584"/>
    <x v="0"/>
    <x v="55"/>
    <x v="0"/>
  </r>
  <r>
    <x v="55"/>
    <x v="2"/>
    <x v="2"/>
    <x v="2"/>
    <x v="0"/>
    <x v="7"/>
    <x v="2"/>
    <x v="2"/>
    <x v="585"/>
    <x v="0"/>
    <x v="55"/>
    <x v="0"/>
  </r>
  <r>
    <x v="55"/>
    <x v="9"/>
    <x v="6"/>
    <x v="6"/>
    <x v="0"/>
    <x v="7"/>
    <x v="9"/>
    <x v="9"/>
    <x v="586"/>
    <x v="0"/>
    <x v="55"/>
    <x v="0"/>
  </r>
  <r>
    <x v="55"/>
    <x v="10"/>
    <x v="3"/>
    <x v="3"/>
    <x v="0"/>
    <x v="7"/>
    <x v="10"/>
    <x v="10"/>
    <x v="587"/>
    <x v="0"/>
    <x v="55"/>
    <x v="0"/>
  </r>
  <r>
    <x v="55"/>
    <x v="3"/>
    <x v="3"/>
    <x v="3"/>
    <x v="0"/>
    <x v="7"/>
    <x v="3"/>
    <x v="3"/>
    <x v="588"/>
    <x v="0"/>
    <x v="55"/>
    <x v="0"/>
  </r>
  <r>
    <x v="55"/>
    <x v="12"/>
    <x v="4"/>
    <x v="4"/>
    <x v="0"/>
    <x v="7"/>
    <x v="12"/>
    <x v="12"/>
    <x v="589"/>
    <x v="0"/>
    <x v="55"/>
    <x v="0"/>
  </r>
  <r>
    <x v="55"/>
    <x v="4"/>
    <x v="4"/>
    <x v="4"/>
    <x v="0"/>
    <x v="7"/>
    <x v="4"/>
    <x v="4"/>
    <x v="590"/>
    <x v="0"/>
    <x v="55"/>
    <x v="0"/>
  </r>
  <r>
    <x v="55"/>
    <x v="0"/>
    <x v="0"/>
    <x v="0"/>
    <x v="0"/>
    <x v="7"/>
    <x v="0"/>
    <x v="0"/>
    <x v="591"/>
    <x v="0"/>
    <x v="55"/>
    <x v="0"/>
  </r>
  <r>
    <x v="55"/>
    <x v="5"/>
    <x v="0"/>
    <x v="0"/>
    <x v="0"/>
    <x v="7"/>
    <x v="5"/>
    <x v="5"/>
    <x v="592"/>
    <x v="0"/>
    <x v="55"/>
    <x v="0"/>
  </r>
  <r>
    <x v="55"/>
    <x v="13"/>
    <x v="5"/>
    <x v="5"/>
    <x v="0"/>
    <x v="7"/>
    <x v="13"/>
    <x v="13"/>
    <x v="593"/>
    <x v="0"/>
    <x v="55"/>
    <x v="0"/>
  </r>
  <r>
    <x v="55"/>
    <x v="6"/>
    <x v="5"/>
    <x v="5"/>
    <x v="0"/>
    <x v="7"/>
    <x v="6"/>
    <x v="6"/>
    <x v="594"/>
    <x v="0"/>
    <x v="55"/>
    <x v="0"/>
  </r>
  <r>
    <x v="55"/>
    <x v="14"/>
    <x v="1"/>
    <x v="1"/>
    <x v="0"/>
    <x v="7"/>
    <x v="14"/>
    <x v="14"/>
    <x v="595"/>
    <x v="0"/>
    <x v="55"/>
    <x v="0"/>
  </r>
  <r>
    <x v="55"/>
    <x v="8"/>
    <x v="1"/>
    <x v="1"/>
    <x v="0"/>
    <x v="7"/>
    <x v="8"/>
    <x v="8"/>
    <x v="596"/>
    <x v="0"/>
    <x v="55"/>
    <x v="0"/>
  </r>
  <r>
    <x v="55"/>
    <x v="1"/>
    <x v="1"/>
    <x v="1"/>
    <x v="0"/>
    <x v="7"/>
    <x v="1"/>
    <x v="1"/>
    <x v="1"/>
    <x v="128"/>
    <x v="55"/>
    <x v="0"/>
  </r>
  <r>
    <x v="55"/>
    <x v="14"/>
    <x v="1"/>
    <x v="1"/>
    <x v="0"/>
    <x v="8"/>
    <x v="14"/>
    <x v="14"/>
    <x v="597"/>
    <x v="0"/>
    <x v="55"/>
    <x v="0"/>
  </r>
  <r>
    <x v="55"/>
    <x v="22"/>
    <x v="1"/>
    <x v="1"/>
    <x v="0"/>
    <x v="8"/>
    <x v="19"/>
    <x v="22"/>
    <x v="598"/>
    <x v="0"/>
    <x v="55"/>
    <x v="0"/>
  </r>
  <r>
    <x v="55"/>
    <x v="1"/>
    <x v="1"/>
    <x v="1"/>
    <x v="0"/>
    <x v="8"/>
    <x v="1"/>
    <x v="1"/>
    <x v="1"/>
    <x v="129"/>
    <x v="55"/>
    <x v="0"/>
  </r>
  <r>
    <x v="55"/>
    <x v="10"/>
    <x v="3"/>
    <x v="3"/>
    <x v="0"/>
    <x v="9"/>
    <x v="10"/>
    <x v="10"/>
    <x v="599"/>
    <x v="0"/>
    <x v="55"/>
    <x v="0"/>
  </r>
  <r>
    <x v="55"/>
    <x v="3"/>
    <x v="3"/>
    <x v="3"/>
    <x v="0"/>
    <x v="9"/>
    <x v="3"/>
    <x v="3"/>
    <x v="600"/>
    <x v="0"/>
    <x v="55"/>
    <x v="0"/>
  </r>
  <r>
    <x v="55"/>
    <x v="12"/>
    <x v="4"/>
    <x v="4"/>
    <x v="0"/>
    <x v="9"/>
    <x v="12"/>
    <x v="12"/>
    <x v="601"/>
    <x v="0"/>
    <x v="55"/>
    <x v="0"/>
  </r>
  <r>
    <x v="55"/>
    <x v="4"/>
    <x v="4"/>
    <x v="4"/>
    <x v="0"/>
    <x v="9"/>
    <x v="4"/>
    <x v="4"/>
    <x v="602"/>
    <x v="0"/>
    <x v="55"/>
    <x v="0"/>
  </r>
  <r>
    <x v="55"/>
    <x v="0"/>
    <x v="0"/>
    <x v="0"/>
    <x v="0"/>
    <x v="9"/>
    <x v="0"/>
    <x v="0"/>
    <x v="603"/>
    <x v="0"/>
    <x v="55"/>
    <x v="0"/>
  </r>
  <r>
    <x v="55"/>
    <x v="5"/>
    <x v="0"/>
    <x v="0"/>
    <x v="0"/>
    <x v="9"/>
    <x v="5"/>
    <x v="5"/>
    <x v="604"/>
    <x v="0"/>
    <x v="55"/>
    <x v="0"/>
  </r>
  <r>
    <x v="55"/>
    <x v="14"/>
    <x v="1"/>
    <x v="1"/>
    <x v="0"/>
    <x v="9"/>
    <x v="14"/>
    <x v="14"/>
    <x v="605"/>
    <x v="0"/>
    <x v="55"/>
    <x v="0"/>
  </r>
  <r>
    <x v="55"/>
    <x v="8"/>
    <x v="1"/>
    <x v="1"/>
    <x v="0"/>
    <x v="9"/>
    <x v="8"/>
    <x v="8"/>
    <x v="606"/>
    <x v="0"/>
    <x v="55"/>
    <x v="0"/>
  </r>
  <r>
    <x v="55"/>
    <x v="1"/>
    <x v="1"/>
    <x v="1"/>
    <x v="0"/>
    <x v="9"/>
    <x v="1"/>
    <x v="1"/>
    <x v="1"/>
    <x v="130"/>
    <x v="55"/>
    <x v="0"/>
  </r>
  <r>
    <x v="55"/>
    <x v="3"/>
    <x v="3"/>
    <x v="3"/>
    <x v="0"/>
    <x v="10"/>
    <x v="3"/>
    <x v="3"/>
    <x v="607"/>
    <x v="0"/>
    <x v="55"/>
    <x v="0"/>
  </r>
  <r>
    <x v="55"/>
    <x v="12"/>
    <x v="4"/>
    <x v="4"/>
    <x v="0"/>
    <x v="10"/>
    <x v="12"/>
    <x v="12"/>
    <x v="608"/>
    <x v="0"/>
    <x v="55"/>
    <x v="0"/>
  </r>
  <r>
    <x v="55"/>
    <x v="4"/>
    <x v="4"/>
    <x v="4"/>
    <x v="0"/>
    <x v="10"/>
    <x v="4"/>
    <x v="4"/>
    <x v="609"/>
    <x v="0"/>
    <x v="55"/>
    <x v="0"/>
  </r>
  <r>
    <x v="55"/>
    <x v="5"/>
    <x v="0"/>
    <x v="0"/>
    <x v="0"/>
    <x v="10"/>
    <x v="5"/>
    <x v="5"/>
    <x v="610"/>
    <x v="0"/>
    <x v="55"/>
    <x v="0"/>
  </r>
  <r>
    <x v="55"/>
    <x v="13"/>
    <x v="5"/>
    <x v="5"/>
    <x v="0"/>
    <x v="10"/>
    <x v="13"/>
    <x v="13"/>
    <x v="611"/>
    <x v="0"/>
    <x v="55"/>
    <x v="0"/>
  </r>
  <r>
    <x v="55"/>
    <x v="14"/>
    <x v="1"/>
    <x v="1"/>
    <x v="0"/>
    <x v="10"/>
    <x v="14"/>
    <x v="14"/>
    <x v="612"/>
    <x v="0"/>
    <x v="55"/>
    <x v="0"/>
  </r>
  <r>
    <x v="55"/>
    <x v="1"/>
    <x v="1"/>
    <x v="1"/>
    <x v="0"/>
    <x v="10"/>
    <x v="1"/>
    <x v="1"/>
    <x v="1"/>
    <x v="131"/>
    <x v="55"/>
    <x v="0"/>
  </r>
  <r>
    <x v="55"/>
    <x v="7"/>
    <x v="2"/>
    <x v="2"/>
    <x v="0"/>
    <x v="11"/>
    <x v="7"/>
    <x v="7"/>
    <x v="613"/>
    <x v="0"/>
    <x v="55"/>
    <x v="0"/>
  </r>
  <r>
    <x v="55"/>
    <x v="2"/>
    <x v="2"/>
    <x v="2"/>
    <x v="0"/>
    <x v="11"/>
    <x v="2"/>
    <x v="2"/>
    <x v="614"/>
    <x v="0"/>
    <x v="55"/>
    <x v="0"/>
  </r>
  <r>
    <x v="55"/>
    <x v="17"/>
    <x v="2"/>
    <x v="2"/>
    <x v="0"/>
    <x v="11"/>
    <x v="16"/>
    <x v="17"/>
    <x v="615"/>
    <x v="0"/>
    <x v="55"/>
    <x v="0"/>
  </r>
  <r>
    <x v="55"/>
    <x v="9"/>
    <x v="6"/>
    <x v="6"/>
    <x v="0"/>
    <x v="11"/>
    <x v="9"/>
    <x v="9"/>
    <x v="616"/>
    <x v="0"/>
    <x v="55"/>
    <x v="0"/>
  </r>
  <r>
    <x v="55"/>
    <x v="11"/>
    <x v="6"/>
    <x v="6"/>
    <x v="0"/>
    <x v="11"/>
    <x v="11"/>
    <x v="11"/>
    <x v="617"/>
    <x v="0"/>
    <x v="55"/>
    <x v="0"/>
  </r>
  <r>
    <x v="55"/>
    <x v="10"/>
    <x v="3"/>
    <x v="3"/>
    <x v="0"/>
    <x v="11"/>
    <x v="10"/>
    <x v="10"/>
    <x v="618"/>
    <x v="0"/>
    <x v="55"/>
    <x v="0"/>
  </r>
  <r>
    <x v="55"/>
    <x v="3"/>
    <x v="3"/>
    <x v="3"/>
    <x v="0"/>
    <x v="11"/>
    <x v="3"/>
    <x v="3"/>
    <x v="619"/>
    <x v="0"/>
    <x v="55"/>
    <x v="0"/>
  </r>
  <r>
    <x v="55"/>
    <x v="12"/>
    <x v="4"/>
    <x v="4"/>
    <x v="0"/>
    <x v="11"/>
    <x v="12"/>
    <x v="12"/>
    <x v="620"/>
    <x v="0"/>
    <x v="55"/>
    <x v="0"/>
  </r>
  <r>
    <x v="55"/>
    <x v="4"/>
    <x v="4"/>
    <x v="4"/>
    <x v="0"/>
    <x v="11"/>
    <x v="4"/>
    <x v="4"/>
    <x v="621"/>
    <x v="0"/>
    <x v="55"/>
    <x v="0"/>
  </r>
  <r>
    <x v="55"/>
    <x v="0"/>
    <x v="0"/>
    <x v="0"/>
    <x v="0"/>
    <x v="11"/>
    <x v="0"/>
    <x v="0"/>
    <x v="622"/>
    <x v="0"/>
    <x v="55"/>
    <x v="0"/>
  </r>
  <r>
    <x v="55"/>
    <x v="5"/>
    <x v="0"/>
    <x v="0"/>
    <x v="0"/>
    <x v="11"/>
    <x v="5"/>
    <x v="5"/>
    <x v="623"/>
    <x v="0"/>
    <x v="55"/>
    <x v="0"/>
  </r>
  <r>
    <x v="55"/>
    <x v="13"/>
    <x v="5"/>
    <x v="5"/>
    <x v="0"/>
    <x v="11"/>
    <x v="13"/>
    <x v="13"/>
    <x v="624"/>
    <x v="0"/>
    <x v="55"/>
    <x v="0"/>
  </r>
  <r>
    <x v="55"/>
    <x v="6"/>
    <x v="5"/>
    <x v="5"/>
    <x v="0"/>
    <x v="11"/>
    <x v="6"/>
    <x v="6"/>
    <x v="625"/>
    <x v="0"/>
    <x v="55"/>
    <x v="0"/>
  </r>
  <r>
    <x v="55"/>
    <x v="14"/>
    <x v="1"/>
    <x v="1"/>
    <x v="0"/>
    <x v="11"/>
    <x v="14"/>
    <x v="14"/>
    <x v="626"/>
    <x v="0"/>
    <x v="55"/>
    <x v="0"/>
  </r>
  <r>
    <x v="55"/>
    <x v="8"/>
    <x v="1"/>
    <x v="1"/>
    <x v="0"/>
    <x v="11"/>
    <x v="8"/>
    <x v="8"/>
    <x v="627"/>
    <x v="0"/>
    <x v="55"/>
    <x v="0"/>
  </r>
  <r>
    <x v="55"/>
    <x v="1"/>
    <x v="1"/>
    <x v="1"/>
    <x v="0"/>
    <x v="11"/>
    <x v="1"/>
    <x v="1"/>
    <x v="1"/>
    <x v="132"/>
    <x v="55"/>
    <x v="0"/>
  </r>
  <r>
    <x v="55"/>
    <x v="12"/>
    <x v="4"/>
    <x v="4"/>
    <x v="0"/>
    <x v="12"/>
    <x v="12"/>
    <x v="12"/>
    <x v="628"/>
    <x v="0"/>
    <x v="55"/>
    <x v="0"/>
  </r>
  <r>
    <x v="55"/>
    <x v="4"/>
    <x v="4"/>
    <x v="4"/>
    <x v="0"/>
    <x v="12"/>
    <x v="4"/>
    <x v="4"/>
    <x v="629"/>
    <x v="0"/>
    <x v="55"/>
    <x v="0"/>
  </r>
  <r>
    <x v="55"/>
    <x v="1"/>
    <x v="1"/>
    <x v="1"/>
    <x v="0"/>
    <x v="12"/>
    <x v="1"/>
    <x v="1"/>
    <x v="1"/>
    <x v="133"/>
    <x v="55"/>
    <x v="0"/>
  </r>
  <r>
    <x v="55"/>
    <x v="12"/>
    <x v="4"/>
    <x v="4"/>
    <x v="0"/>
    <x v="13"/>
    <x v="12"/>
    <x v="12"/>
    <x v="630"/>
    <x v="0"/>
    <x v="55"/>
    <x v="0"/>
  </r>
  <r>
    <x v="55"/>
    <x v="0"/>
    <x v="0"/>
    <x v="0"/>
    <x v="0"/>
    <x v="13"/>
    <x v="0"/>
    <x v="0"/>
    <x v="631"/>
    <x v="0"/>
    <x v="55"/>
    <x v="0"/>
  </r>
  <r>
    <x v="55"/>
    <x v="14"/>
    <x v="1"/>
    <x v="1"/>
    <x v="0"/>
    <x v="13"/>
    <x v="14"/>
    <x v="14"/>
    <x v="632"/>
    <x v="0"/>
    <x v="55"/>
    <x v="0"/>
  </r>
  <r>
    <x v="55"/>
    <x v="8"/>
    <x v="1"/>
    <x v="1"/>
    <x v="0"/>
    <x v="13"/>
    <x v="8"/>
    <x v="8"/>
    <x v="633"/>
    <x v="0"/>
    <x v="55"/>
    <x v="0"/>
  </r>
  <r>
    <x v="55"/>
    <x v="1"/>
    <x v="1"/>
    <x v="1"/>
    <x v="0"/>
    <x v="13"/>
    <x v="1"/>
    <x v="1"/>
    <x v="1"/>
    <x v="134"/>
    <x v="55"/>
    <x v="0"/>
  </r>
  <r>
    <x v="55"/>
    <x v="7"/>
    <x v="2"/>
    <x v="2"/>
    <x v="0"/>
    <x v="14"/>
    <x v="7"/>
    <x v="7"/>
    <x v="634"/>
    <x v="0"/>
    <x v="55"/>
    <x v="0"/>
  </r>
  <r>
    <x v="55"/>
    <x v="2"/>
    <x v="2"/>
    <x v="2"/>
    <x v="0"/>
    <x v="14"/>
    <x v="2"/>
    <x v="2"/>
    <x v="635"/>
    <x v="0"/>
    <x v="55"/>
    <x v="0"/>
  </r>
  <r>
    <x v="55"/>
    <x v="9"/>
    <x v="6"/>
    <x v="6"/>
    <x v="0"/>
    <x v="14"/>
    <x v="9"/>
    <x v="9"/>
    <x v="636"/>
    <x v="0"/>
    <x v="55"/>
    <x v="0"/>
  </r>
  <r>
    <x v="55"/>
    <x v="11"/>
    <x v="6"/>
    <x v="6"/>
    <x v="0"/>
    <x v="14"/>
    <x v="11"/>
    <x v="11"/>
    <x v="637"/>
    <x v="0"/>
    <x v="55"/>
    <x v="0"/>
  </r>
  <r>
    <x v="55"/>
    <x v="23"/>
    <x v="3"/>
    <x v="3"/>
    <x v="0"/>
    <x v="14"/>
    <x v="17"/>
    <x v="23"/>
    <x v="638"/>
    <x v="0"/>
    <x v="55"/>
    <x v="0"/>
  </r>
  <r>
    <x v="55"/>
    <x v="10"/>
    <x v="3"/>
    <x v="3"/>
    <x v="0"/>
    <x v="14"/>
    <x v="10"/>
    <x v="10"/>
    <x v="639"/>
    <x v="0"/>
    <x v="55"/>
    <x v="0"/>
  </r>
  <r>
    <x v="55"/>
    <x v="3"/>
    <x v="3"/>
    <x v="3"/>
    <x v="0"/>
    <x v="14"/>
    <x v="3"/>
    <x v="3"/>
    <x v="640"/>
    <x v="0"/>
    <x v="55"/>
    <x v="0"/>
  </r>
  <r>
    <x v="55"/>
    <x v="12"/>
    <x v="4"/>
    <x v="4"/>
    <x v="0"/>
    <x v="14"/>
    <x v="12"/>
    <x v="12"/>
    <x v="641"/>
    <x v="0"/>
    <x v="55"/>
    <x v="0"/>
  </r>
  <r>
    <x v="55"/>
    <x v="4"/>
    <x v="4"/>
    <x v="4"/>
    <x v="0"/>
    <x v="14"/>
    <x v="4"/>
    <x v="4"/>
    <x v="642"/>
    <x v="0"/>
    <x v="55"/>
    <x v="0"/>
  </r>
  <r>
    <x v="55"/>
    <x v="0"/>
    <x v="0"/>
    <x v="0"/>
    <x v="0"/>
    <x v="14"/>
    <x v="0"/>
    <x v="0"/>
    <x v="643"/>
    <x v="0"/>
    <x v="55"/>
    <x v="0"/>
  </r>
  <r>
    <x v="55"/>
    <x v="5"/>
    <x v="0"/>
    <x v="0"/>
    <x v="0"/>
    <x v="14"/>
    <x v="5"/>
    <x v="5"/>
    <x v="644"/>
    <x v="0"/>
    <x v="55"/>
    <x v="0"/>
  </r>
  <r>
    <x v="55"/>
    <x v="13"/>
    <x v="5"/>
    <x v="5"/>
    <x v="0"/>
    <x v="14"/>
    <x v="13"/>
    <x v="13"/>
    <x v="645"/>
    <x v="0"/>
    <x v="55"/>
    <x v="0"/>
  </r>
  <r>
    <x v="55"/>
    <x v="6"/>
    <x v="5"/>
    <x v="5"/>
    <x v="0"/>
    <x v="14"/>
    <x v="6"/>
    <x v="6"/>
    <x v="646"/>
    <x v="0"/>
    <x v="55"/>
    <x v="0"/>
  </r>
  <r>
    <x v="55"/>
    <x v="14"/>
    <x v="1"/>
    <x v="1"/>
    <x v="0"/>
    <x v="14"/>
    <x v="14"/>
    <x v="14"/>
    <x v="647"/>
    <x v="0"/>
    <x v="55"/>
    <x v="0"/>
  </r>
  <r>
    <x v="55"/>
    <x v="8"/>
    <x v="1"/>
    <x v="1"/>
    <x v="0"/>
    <x v="14"/>
    <x v="8"/>
    <x v="8"/>
    <x v="648"/>
    <x v="0"/>
    <x v="55"/>
    <x v="0"/>
  </r>
  <r>
    <x v="55"/>
    <x v="1"/>
    <x v="1"/>
    <x v="1"/>
    <x v="0"/>
    <x v="14"/>
    <x v="1"/>
    <x v="1"/>
    <x v="1"/>
    <x v="135"/>
    <x v="55"/>
    <x v="0"/>
  </r>
  <r>
    <x v="55"/>
    <x v="7"/>
    <x v="2"/>
    <x v="2"/>
    <x v="0"/>
    <x v="15"/>
    <x v="7"/>
    <x v="7"/>
    <x v="649"/>
    <x v="0"/>
    <x v="55"/>
    <x v="0"/>
  </r>
  <r>
    <x v="55"/>
    <x v="2"/>
    <x v="2"/>
    <x v="2"/>
    <x v="0"/>
    <x v="15"/>
    <x v="2"/>
    <x v="2"/>
    <x v="650"/>
    <x v="0"/>
    <x v="55"/>
    <x v="0"/>
  </r>
  <r>
    <x v="55"/>
    <x v="9"/>
    <x v="6"/>
    <x v="6"/>
    <x v="0"/>
    <x v="15"/>
    <x v="9"/>
    <x v="9"/>
    <x v="651"/>
    <x v="0"/>
    <x v="55"/>
    <x v="0"/>
  </r>
  <r>
    <x v="55"/>
    <x v="10"/>
    <x v="3"/>
    <x v="3"/>
    <x v="0"/>
    <x v="15"/>
    <x v="10"/>
    <x v="10"/>
    <x v="652"/>
    <x v="0"/>
    <x v="55"/>
    <x v="0"/>
  </r>
  <r>
    <x v="55"/>
    <x v="12"/>
    <x v="4"/>
    <x v="4"/>
    <x v="0"/>
    <x v="15"/>
    <x v="12"/>
    <x v="12"/>
    <x v="653"/>
    <x v="0"/>
    <x v="55"/>
    <x v="0"/>
  </r>
  <r>
    <x v="55"/>
    <x v="4"/>
    <x v="4"/>
    <x v="4"/>
    <x v="0"/>
    <x v="15"/>
    <x v="4"/>
    <x v="4"/>
    <x v="654"/>
    <x v="0"/>
    <x v="55"/>
    <x v="0"/>
  </r>
  <r>
    <x v="55"/>
    <x v="13"/>
    <x v="5"/>
    <x v="5"/>
    <x v="0"/>
    <x v="15"/>
    <x v="13"/>
    <x v="13"/>
    <x v="655"/>
    <x v="0"/>
    <x v="55"/>
    <x v="0"/>
  </r>
  <r>
    <x v="55"/>
    <x v="14"/>
    <x v="1"/>
    <x v="1"/>
    <x v="0"/>
    <x v="15"/>
    <x v="14"/>
    <x v="14"/>
    <x v="656"/>
    <x v="0"/>
    <x v="55"/>
    <x v="0"/>
  </r>
  <r>
    <x v="55"/>
    <x v="8"/>
    <x v="1"/>
    <x v="1"/>
    <x v="0"/>
    <x v="15"/>
    <x v="8"/>
    <x v="8"/>
    <x v="657"/>
    <x v="0"/>
    <x v="55"/>
    <x v="0"/>
  </r>
  <r>
    <x v="55"/>
    <x v="1"/>
    <x v="1"/>
    <x v="1"/>
    <x v="0"/>
    <x v="15"/>
    <x v="1"/>
    <x v="1"/>
    <x v="1"/>
    <x v="136"/>
    <x v="55"/>
    <x v="0"/>
  </r>
  <r>
    <x v="55"/>
    <x v="1"/>
    <x v="1"/>
    <x v="1"/>
    <x v="0"/>
    <x v="16"/>
    <x v="1"/>
    <x v="1"/>
    <x v="1"/>
    <x v="137"/>
    <x v="55"/>
    <x v="0"/>
  </r>
  <r>
    <x v="55"/>
    <x v="1"/>
    <x v="1"/>
    <x v="1"/>
    <x v="0"/>
    <x v="17"/>
    <x v="1"/>
    <x v="1"/>
    <x v="1"/>
    <x v="138"/>
    <x v="55"/>
    <x v="0"/>
  </r>
  <r>
    <x v="55"/>
    <x v="11"/>
    <x v="6"/>
    <x v="6"/>
    <x v="0"/>
    <x v="18"/>
    <x v="11"/>
    <x v="11"/>
    <x v="658"/>
    <x v="0"/>
    <x v="55"/>
    <x v="0"/>
  </r>
  <r>
    <x v="55"/>
    <x v="12"/>
    <x v="4"/>
    <x v="4"/>
    <x v="0"/>
    <x v="18"/>
    <x v="12"/>
    <x v="12"/>
    <x v="659"/>
    <x v="0"/>
    <x v="55"/>
    <x v="0"/>
  </r>
  <r>
    <x v="55"/>
    <x v="1"/>
    <x v="1"/>
    <x v="1"/>
    <x v="0"/>
    <x v="18"/>
    <x v="1"/>
    <x v="1"/>
    <x v="1"/>
    <x v="139"/>
    <x v="55"/>
    <x v="0"/>
  </r>
  <r>
    <x v="56"/>
    <x v="7"/>
    <x v="2"/>
    <x v="2"/>
    <x v="0"/>
    <x v="2"/>
    <x v="7"/>
    <x v="7"/>
    <x v="660"/>
    <x v="0"/>
    <x v="56"/>
    <x v="0"/>
  </r>
  <r>
    <x v="56"/>
    <x v="1"/>
    <x v="1"/>
    <x v="1"/>
    <x v="0"/>
    <x v="2"/>
    <x v="1"/>
    <x v="1"/>
    <x v="1"/>
    <x v="140"/>
    <x v="56"/>
    <x v="0"/>
  </r>
  <r>
    <x v="56"/>
    <x v="7"/>
    <x v="2"/>
    <x v="2"/>
    <x v="0"/>
    <x v="0"/>
    <x v="7"/>
    <x v="7"/>
    <x v="661"/>
    <x v="0"/>
    <x v="56"/>
    <x v="0"/>
  </r>
  <r>
    <x v="56"/>
    <x v="2"/>
    <x v="2"/>
    <x v="2"/>
    <x v="0"/>
    <x v="0"/>
    <x v="2"/>
    <x v="2"/>
    <x v="662"/>
    <x v="0"/>
    <x v="56"/>
    <x v="0"/>
  </r>
  <r>
    <x v="56"/>
    <x v="9"/>
    <x v="6"/>
    <x v="6"/>
    <x v="0"/>
    <x v="0"/>
    <x v="9"/>
    <x v="9"/>
    <x v="663"/>
    <x v="0"/>
    <x v="56"/>
    <x v="0"/>
  </r>
  <r>
    <x v="56"/>
    <x v="11"/>
    <x v="6"/>
    <x v="6"/>
    <x v="0"/>
    <x v="0"/>
    <x v="11"/>
    <x v="11"/>
    <x v="664"/>
    <x v="0"/>
    <x v="56"/>
    <x v="0"/>
  </r>
  <r>
    <x v="56"/>
    <x v="10"/>
    <x v="3"/>
    <x v="3"/>
    <x v="0"/>
    <x v="0"/>
    <x v="10"/>
    <x v="10"/>
    <x v="665"/>
    <x v="0"/>
    <x v="56"/>
    <x v="0"/>
  </r>
  <r>
    <x v="56"/>
    <x v="3"/>
    <x v="3"/>
    <x v="3"/>
    <x v="0"/>
    <x v="0"/>
    <x v="3"/>
    <x v="3"/>
    <x v="666"/>
    <x v="0"/>
    <x v="56"/>
    <x v="0"/>
  </r>
  <r>
    <x v="56"/>
    <x v="12"/>
    <x v="4"/>
    <x v="4"/>
    <x v="0"/>
    <x v="0"/>
    <x v="12"/>
    <x v="12"/>
    <x v="667"/>
    <x v="0"/>
    <x v="56"/>
    <x v="0"/>
  </r>
  <r>
    <x v="56"/>
    <x v="4"/>
    <x v="4"/>
    <x v="4"/>
    <x v="0"/>
    <x v="0"/>
    <x v="4"/>
    <x v="4"/>
    <x v="668"/>
    <x v="0"/>
    <x v="56"/>
    <x v="0"/>
  </r>
  <r>
    <x v="56"/>
    <x v="0"/>
    <x v="0"/>
    <x v="0"/>
    <x v="0"/>
    <x v="0"/>
    <x v="0"/>
    <x v="0"/>
    <x v="669"/>
    <x v="0"/>
    <x v="56"/>
    <x v="0"/>
  </r>
  <r>
    <x v="56"/>
    <x v="5"/>
    <x v="0"/>
    <x v="0"/>
    <x v="0"/>
    <x v="0"/>
    <x v="5"/>
    <x v="5"/>
    <x v="670"/>
    <x v="0"/>
    <x v="56"/>
    <x v="0"/>
  </r>
  <r>
    <x v="56"/>
    <x v="13"/>
    <x v="5"/>
    <x v="5"/>
    <x v="0"/>
    <x v="0"/>
    <x v="13"/>
    <x v="13"/>
    <x v="671"/>
    <x v="0"/>
    <x v="56"/>
    <x v="0"/>
  </r>
  <r>
    <x v="56"/>
    <x v="6"/>
    <x v="5"/>
    <x v="5"/>
    <x v="0"/>
    <x v="0"/>
    <x v="6"/>
    <x v="6"/>
    <x v="672"/>
    <x v="0"/>
    <x v="56"/>
    <x v="0"/>
  </r>
  <r>
    <x v="56"/>
    <x v="14"/>
    <x v="1"/>
    <x v="1"/>
    <x v="0"/>
    <x v="0"/>
    <x v="14"/>
    <x v="14"/>
    <x v="673"/>
    <x v="0"/>
    <x v="56"/>
    <x v="0"/>
  </r>
  <r>
    <x v="56"/>
    <x v="8"/>
    <x v="1"/>
    <x v="1"/>
    <x v="0"/>
    <x v="0"/>
    <x v="8"/>
    <x v="8"/>
    <x v="674"/>
    <x v="0"/>
    <x v="56"/>
    <x v="0"/>
  </r>
  <r>
    <x v="56"/>
    <x v="1"/>
    <x v="1"/>
    <x v="1"/>
    <x v="0"/>
    <x v="0"/>
    <x v="1"/>
    <x v="1"/>
    <x v="1"/>
    <x v="141"/>
    <x v="56"/>
    <x v="0"/>
  </r>
  <r>
    <x v="56"/>
    <x v="7"/>
    <x v="2"/>
    <x v="2"/>
    <x v="0"/>
    <x v="1"/>
    <x v="7"/>
    <x v="7"/>
    <x v="675"/>
    <x v="0"/>
    <x v="56"/>
    <x v="0"/>
  </r>
  <r>
    <x v="56"/>
    <x v="2"/>
    <x v="2"/>
    <x v="2"/>
    <x v="0"/>
    <x v="1"/>
    <x v="2"/>
    <x v="2"/>
    <x v="676"/>
    <x v="0"/>
    <x v="56"/>
    <x v="0"/>
  </r>
  <r>
    <x v="56"/>
    <x v="10"/>
    <x v="3"/>
    <x v="3"/>
    <x v="0"/>
    <x v="1"/>
    <x v="10"/>
    <x v="10"/>
    <x v="677"/>
    <x v="0"/>
    <x v="56"/>
    <x v="0"/>
  </r>
  <r>
    <x v="56"/>
    <x v="3"/>
    <x v="3"/>
    <x v="3"/>
    <x v="0"/>
    <x v="1"/>
    <x v="3"/>
    <x v="3"/>
    <x v="678"/>
    <x v="0"/>
    <x v="56"/>
    <x v="0"/>
  </r>
  <r>
    <x v="56"/>
    <x v="0"/>
    <x v="0"/>
    <x v="0"/>
    <x v="0"/>
    <x v="1"/>
    <x v="0"/>
    <x v="0"/>
    <x v="284"/>
    <x v="0"/>
    <x v="56"/>
    <x v="0"/>
  </r>
  <r>
    <x v="56"/>
    <x v="5"/>
    <x v="0"/>
    <x v="0"/>
    <x v="0"/>
    <x v="1"/>
    <x v="5"/>
    <x v="5"/>
    <x v="679"/>
    <x v="0"/>
    <x v="56"/>
    <x v="0"/>
  </r>
  <r>
    <x v="56"/>
    <x v="13"/>
    <x v="5"/>
    <x v="5"/>
    <x v="0"/>
    <x v="1"/>
    <x v="13"/>
    <x v="13"/>
    <x v="680"/>
    <x v="0"/>
    <x v="56"/>
    <x v="0"/>
  </r>
  <r>
    <x v="56"/>
    <x v="6"/>
    <x v="5"/>
    <x v="5"/>
    <x v="0"/>
    <x v="1"/>
    <x v="6"/>
    <x v="6"/>
    <x v="681"/>
    <x v="0"/>
    <x v="56"/>
    <x v="0"/>
  </r>
  <r>
    <x v="56"/>
    <x v="1"/>
    <x v="1"/>
    <x v="1"/>
    <x v="0"/>
    <x v="1"/>
    <x v="1"/>
    <x v="1"/>
    <x v="1"/>
    <x v="142"/>
    <x v="56"/>
    <x v="0"/>
  </r>
  <r>
    <x v="57"/>
    <x v="11"/>
    <x v="6"/>
    <x v="6"/>
    <x v="0"/>
    <x v="2"/>
    <x v="11"/>
    <x v="11"/>
    <x v="682"/>
    <x v="0"/>
    <x v="57"/>
    <x v="0"/>
  </r>
  <r>
    <x v="57"/>
    <x v="1"/>
    <x v="1"/>
    <x v="1"/>
    <x v="0"/>
    <x v="2"/>
    <x v="1"/>
    <x v="1"/>
    <x v="1"/>
    <x v="143"/>
    <x v="57"/>
    <x v="0"/>
  </r>
  <r>
    <x v="57"/>
    <x v="7"/>
    <x v="2"/>
    <x v="2"/>
    <x v="0"/>
    <x v="0"/>
    <x v="7"/>
    <x v="7"/>
    <x v="683"/>
    <x v="0"/>
    <x v="57"/>
    <x v="0"/>
  </r>
  <r>
    <x v="57"/>
    <x v="2"/>
    <x v="2"/>
    <x v="2"/>
    <x v="0"/>
    <x v="0"/>
    <x v="2"/>
    <x v="2"/>
    <x v="684"/>
    <x v="0"/>
    <x v="57"/>
    <x v="0"/>
  </r>
  <r>
    <x v="57"/>
    <x v="9"/>
    <x v="6"/>
    <x v="6"/>
    <x v="0"/>
    <x v="0"/>
    <x v="9"/>
    <x v="9"/>
    <x v="685"/>
    <x v="0"/>
    <x v="57"/>
    <x v="0"/>
  </r>
  <r>
    <x v="57"/>
    <x v="11"/>
    <x v="6"/>
    <x v="6"/>
    <x v="0"/>
    <x v="0"/>
    <x v="11"/>
    <x v="11"/>
    <x v="686"/>
    <x v="0"/>
    <x v="57"/>
    <x v="0"/>
  </r>
  <r>
    <x v="57"/>
    <x v="10"/>
    <x v="3"/>
    <x v="3"/>
    <x v="0"/>
    <x v="0"/>
    <x v="10"/>
    <x v="10"/>
    <x v="687"/>
    <x v="0"/>
    <x v="57"/>
    <x v="0"/>
  </r>
  <r>
    <x v="57"/>
    <x v="3"/>
    <x v="3"/>
    <x v="3"/>
    <x v="0"/>
    <x v="0"/>
    <x v="3"/>
    <x v="3"/>
    <x v="688"/>
    <x v="0"/>
    <x v="57"/>
    <x v="0"/>
  </r>
  <r>
    <x v="57"/>
    <x v="12"/>
    <x v="4"/>
    <x v="4"/>
    <x v="0"/>
    <x v="0"/>
    <x v="12"/>
    <x v="12"/>
    <x v="689"/>
    <x v="0"/>
    <x v="57"/>
    <x v="0"/>
  </r>
  <r>
    <x v="57"/>
    <x v="4"/>
    <x v="4"/>
    <x v="4"/>
    <x v="0"/>
    <x v="0"/>
    <x v="4"/>
    <x v="4"/>
    <x v="690"/>
    <x v="0"/>
    <x v="57"/>
    <x v="0"/>
  </r>
  <r>
    <x v="57"/>
    <x v="0"/>
    <x v="0"/>
    <x v="0"/>
    <x v="0"/>
    <x v="0"/>
    <x v="0"/>
    <x v="0"/>
    <x v="691"/>
    <x v="0"/>
    <x v="57"/>
    <x v="0"/>
  </r>
  <r>
    <x v="57"/>
    <x v="5"/>
    <x v="0"/>
    <x v="0"/>
    <x v="0"/>
    <x v="0"/>
    <x v="5"/>
    <x v="5"/>
    <x v="692"/>
    <x v="0"/>
    <x v="57"/>
    <x v="0"/>
  </r>
  <r>
    <x v="57"/>
    <x v="13"/>
    <x v="5"/>
    <x v="5"/>
    <x v="0"/>
    <x v="0"/>
    <x v="13"/>
    <x v="13"/>
    <x v="693"/>
    <x v="0"/>
    <x v="57"/>
    <x v="0"/>
  </r>
  <r>
    <x v="57"/>
    <x v="6"/>
    <x v="5"/>
    <x v="5"/>
    <x v="0"/>
    <x v="0"/>
    <x v="6"/>
    <x v="6"/>
    <x v="694"/>
    <x v="0"/>
    <x v="57"/>
    <x v="0"/>
  </r>
  <r>
    <x v="57"/>
    <x v="14"/>
    <x v="1"/>
    <x v="1"/>
    <x v="0"/>
    <x v="0"/>
    <x v="14"/>
    <x v="14"/>
    <x v="695"/>
    <x v="0"/>
    <x v="57"/>
    <x v="0"/>
  </r>
  <r>
    <x v="57"/>
    <x v="8"/>
    <x v="1"/>
    <x v="1"/>
    <x v="0"/>
    <x v="0"/>
    <x v="8"/>
    <x v="8"/>
    <x v="696"/>
    <x v="0"/>
    <x v="57"/>
    <x v="0"/>
  </r>
  <r>
    <x v="57"/>
    <x v="1"/>
    <x v="1"/>
    <x v="1"/>
    <x v="0"/>
    <x v="0"/>
    <x v="1"/>
    <x v="1"/>
    <x v="1"/>
    <x v="144"/>
    <x v="57"/>
    <x v="0"/>
  </r>
  <r>
    <x v="57"/>
    <x v="9"/>
    <x v="6"/>
    <x v="6"/>
    <x v="0"/>
    <x v="1"/>
    <x v="9"/>
    <x v="9"/>
    <x v="697"/>
    <x v="0"/>
    <x v="57"/>
    <x v="0"/>
  </r>
  <r>
    <x v="57"/>
    <x v="11"/>
    <x v="6"/>
    <x v="6"/>
    <x v="0"/>
    <x v="1"/>
    <x v="11"/>
    <x v="11"/>
    <x v="698"/>
    <x v="0"/>
    <x v="57"/>
    <x v="0"/>
  </r>
  <r>
    <x v="57"/>
    <x v="10"/>
    <x v="3"/>
    <x v="3"/>
    <x v="0"/>
    <x v="1"/>
    <x v="10"/>
    <x v="10"/>
    <x v="699"/>
    <x v="0"/>
    <x v="57"/>
    <x v="0"/>
  </r>
  <r>
    <x v="57"/>
    <x v="3"/>
    <x v="3"/>
    <x v="3"/>
    <x v="0"/>
    <x v="1"/>
    <x v="3"/>
    <x v="3"/>
    <x v="700"/>
    <x v="0"/>
    <x v="57"/>
    <x v="0"/>
  </r>
  <r>
    <x v="57"/>
    <x v="12"/>
    <x v="4"/>
    <x v="4"/>
    <x v="0"/>
    <x v="1"/>
    <x v="12"/>
    <x v="12"/>
    <x v="701"/>
    <x v="0"/>
    <x v="57"/>
    <x v="0"/>
  </r>
  <r>
    <x v="57"/>
    <x v="4"/>
    <x v="4"/>
    <x v="4"/>
    <x v="0"/>
    <x v="1"/>
    <x v="4"/>
    <x v="4"/>
    <x v="702"/>
    <x v="0"/>
    <x v="57"/>
    <x v="0"/>
  </r>
  <r>
    <x v="57"/>
    <x v="13"/>
    <x v="5"/>
    <x v="5"/>
    <x v="0"/>
    <x v="1"/>
    <x v="13"/>
    <x v="13"/>
    <x v="703"/>
    <x v="0"/>
    <x v="57"/>
    <x v="0"/>
  </r>
  <r>
    <x v="57"/>
    <x v="6"/>
    <x v="5"/>
    <x v="5"/>
    <x v="0"/>
    <x v="1"/>
    <x v="6"/>
    <x v="6"/>
    <x v="704"/>
    <x v="0"/>
    <x v="57"/>
    <x v="0"/>
  </r>
  <r>
    <x v="57"/>
    <x v="8"/>
    <x v="1"/>
    <x v="1"/>
    <x v="0"/>
    <x v="1"/>
    <x v="8"/>
    <x v="8"/>
    <x v="705"/>
    <x v="0"/>
    <x v="57"/>
    <x v="0"/>
  </r>
  <r>
    <x v="57"/>
    <x v="1"/>
    <x v="1"/>
    <x v="1"/>
    <x v="0"/>
    <x v="1"/>
    <x v="1"/>
    <x v="1"/>
    <x v="1"/>
    <x v="145"/>
    <x v="57"/>
    <x v="0"/>
  </r>
  <r>
    <x v="58"/>
    <x v="4"/>
    <x v="4"/>
    <x v="4"/>
    <x v="0"/>
    <x v="0"/>
    <x v="4"/>
    <x v="4"/>
    <x v="706"/>
    <x v="0"/>
    <x v="58"/>
    <x v="0"/>
  </r>
  <r>
    <x v="58"/>
    <x v="0"/>
    <x v="0"/>
    <x v="0"/>
    <x v="0"/>
    <x v="0"/>
    <x v="0"/>
    <x v="0"/>
    <x v="707"/>
    <x v="0"/>
    <x v="58"/>
    <x v="0"/>
  </r>
  <r>
    <x v="58"/>
    <x v="1"/>
    <x v="1"/>
    <x v="1"/>
    <x v="0"/>
    <x v="0"/>
    <x v="1"/>
    <x v="1"/>
    <x v="1"/>
    <x v="146"/>
    <x v="58"/>
    <x v="0"/>
  </r>
  <r>
    <x v="59"/>
    <x v="0"/>
    <x v="0"/>
    <x v="0"/>
    <x v="0"/>
    <x v="0"/>
    <x v="0"/>
    <x v="0"/>
    <x v="12"/>
    <x v="0"/>
    <x v="59"/>
    <x v="0"/>
  </r>
  <r>
    <x v="59"/>
    <x v="1"/>
    <x v="1"/>
    <x v="1"/>
    <x v="0"/>
    <x v="0"/>
    <x v="1"/>
    <x v="1"/>
    <x v="1"/>
    <x v="147"/>
    <x v="59"/>
    <x v="0"/>
  </r>
  <r>
    <x v="60"/>
    <x v="10"/>
    <x v="3"/>
    <x v="3"/>
    <x v="0"/>
    <x v="0"/>
    <x v="10"/>
    <x v="10"/>
    <x v="708"/>
    <x v="0"/>
    <x v="60"/>
    <x v="0"/>
  </r>
  <r>
    <x v="60"/>
    <x v="3"/>
    <x v="3"/>
    <x v="3"/>
    <x v="0"/>
    <x v="0"/>
    <x v="3"/>
    <x v="3"/>
    <x v="709"/>
    <x v="0"/>
    <x v="60"/>
    <x v="0"/>
  </r>
  <r>
    <x v="60"/>
    <x v="1"/>
    <x v="1"/>
    <x v="1"/>
    <x v="0"/>
    <x v="0"/>
    <x v="1"/>
    <x v="1"/>
    <x v="1"/>
    <x v="148"/>
    <x v="60"/>
    <x v="0"/>
  </r>
  <r>
    <x v="60"/>
    <x v="2"/>
    <x v="2"/>
    <x v="2"/>
    <x v="0"/>
    <x v="1"/>
    <x v="2"/>
    <x v="2"/>
    <x v="710"/>
    <x v="0"/>
    <x v="60"/>
    <x v="0"/>
  </r>
  <r>
    <x v="60"/>
    <x v="9"/>
    <x v="6"/>
    <x v="6"/>
    <x v="0"/>
    <x v="1"/>
    <x v="9"/>
    <x v="9"/>
    <x v="711"/>
    <x v="0"/>
    <x v="60"/>
    <x v="0"/>
  </r>
  <r>
    <x v="60"/>
    <x v="11"/>
    <x v="6"/>
    <x v="6"/>
    <x v="0"/>
    <x v="1"/>
    <x v="11"/>
    <x v="11"/>
    <x v="712"/>
    <x v="0"/>
    <x v="60"/>
    <x v="0"/>
  </r>
  <r>
    <x v="60"/>
    <x v="1"/>
    <x v="1"/>
    <x v="1"/>
    <x v="0"/>
    <x v="1"/>
    <x v="1"/>
    <x v="1"/>
    <x v="1"/>
    <x v="149"/>
    <x v="60"/>
    <x v="0"/>
  </r>
  <r>
    <x v="61"/>
    <x v="4"/>
    <x v="4"/>
    <x v="4"/>
    <x v="0"/>
    <x v="0"/>
    <x v="4"/>
    <x v="4"/>
    <x v="713"/>
    <x v="0"/>
    <x v="61"/>
    <x v="0"/>
  </r>
  <r>
    <x v="61"/>
    <x v="13"/>
    <x v="5"/>
    <x v="5"/>
    <x v="0"/>
    <x v="0"/>
    <x v="13"/>
    <x v="13"/>
    <x v="714"/>
    <x v="0"/>
    <x v="61"/>
    <x v="0"/>
  </r>
  <r>
    <x v="61"/>
    <x v="1"/>
    <x v="1"/>
    <x v="1"/>
    <x v="0"/>
    <x v="0"/>
    <x v="1"/>
    <x v="1"/>
    <x v="1"/>
    <x v="150"/>
    <x v="61"/>
    <x v="0"/>
  </r>
  <r>
    <x v="62"/>
    <x v="9"/>
    <x v="6"/>
    <x v="6"/>
    <x v="0"/>
    <x v="2"/>
    <x v="9"/>
    <x v="9"/>
    <x v="715"/>
    <x v="0"/>
    <x v="62"/>
    <x v="0"/>
  </r>
  <r>
    <x v="62"/>
    <x v="1"/>
    <x v="1"/>
    <x v="1"/>
    <x v="0"/>
    <x v="2"/>
    <x v="1"/>
    <x v="1"/>
    <x v="1"/>
    <x v="151"/>
    <x v="62"/>
    <x v="0"/>
  </r>
  <r>
    <x v="62"/>
    <x v="9"/>
    <x v="6"/>
    <x v="6"/>
    <x v="0"/>
    <x v="0"/>
    <x v="9"/>
    <x v="9"/>
    <x v="716"/>
    <x v="0"/>
    <x v="62"/>
    <x v="0"/>
  </r>
  <r>
    <x v="62"/>
    <x v="6"/>
    <x v="5"/>
    <x v="5"/>
    <x v="0"/>
    <x v="0"/>
    <x v="6"/>
    <x v="6"/>
    <x v="717"/>
    <x v="0"/>
    <x v="62"/>
    <x v="0"/>
  </r>
  <r>
    <x v="62"/>
    <x v="1"/>
    <x v="1"/>
    <x v="1"/>
    <x v="0"/>
    <x v="0"/>
    <x v="1"/>
    <x v="1"/>
    <x v="1"/>
    <x v="152"/>
    <x v="62"/>
    <x v="0"/>
  </r>
  <r>
    <x v="62"/>
    <x v="9"/>
    <x v="6"/>
    <x v="6"/>
    <x v="0"/>
    <x v="1"/>
    <x v="9"/>
    <x v="9"/>
    <x v="718"/>
    <x v="0"/>
    <x v="62"/>
    <x v="0"/>
  </r>
  <r>
    <x v="62"/>
    <x v="1"/>
    <x v="1"/>
    <x v="1"/>
    <x v="0"/>
    <x v="1"/>
    <x v="1"/>
    <x v="1"/>
    <x v="1"/>
    <x v="153"/>
    <x v="62"/>
    <x v="0"/>
  </r>
  <r>
    <x v="63"/>
    <x v="4"/>
    <x v="4"/>
    <x v="4"/>
    <x v="0"/>
    <x v="0"/>
    <x v="4"/>
    <x v="4"/>
    <x v="719"/>
    <x v="0"/>
    <x v="63"/>
    <x v="0"/>
  </r>
  <r>
    <x v="63"/>
    <x v="1"/>
    <x v="1"/>
    <x v="1"/>
    <x v="0"/>
    <x v="0"/>
    <x v="1"/>
    <x v="1"/>
    <x v="1"/>
    <x v="154"/>
    <x v="63"/>
    <x v="0"/>
  </r>
  <r>
    <x v="63"/>
    <x v="1"/>
    <x v="1"/>
    <x v="1"/>
    <x v="0"/>
    <x v="1"/>
    <x v="1"/>
    <x v="1"/>
    <x v="1"/>
    <x v="155"/>
    <x v="63"/>
    <x v="0"/>
  </r>
  <r>
    <x v="64"/>
    <x v="1"/>
    <x v="1"/>
    <x v="1"/>
    <x v="0"/>
    <x v="0"/>
    <x v="1"/>
    <x v="1"/>
    <x v="1"/>
    <x v="156"/>
    <x v="64"/>
    <x v="0"/>
  </r>
  <r>
    <x v="65"/>
    <x v="1"/>
    <x v="1"/>
    <x v="1"/>
    <x v="0"/>
    <x v="2"/>
    <x v="1"/>
    <x v="1"/>
    <x v="1"/>
    <x v="157"/>
    <x v="65"/>
    <x v="0"/>
  </r>
  <r>
    <x v="65"/>
    <x v="12"/>
    <x v="4"/>
    <x v="4"/>
    <x v="0"/>
    <x v="0"/>
    <x v="12"/>
    <x v="12"/>
    <x v="720"/>
    <x v="0"/>
    <x v="65"/>
    <x v="0"/>
  </r>
  <r>
    <x v="65"/>
    <x v="0"/>
    <x v="0"/>
    <x v="0"/>
    <x v="0"/>
    <x v="0"/>
    <x v="0"/>
    <x v="0"/>
    <x v="721"/>
    <x v="0"/>
    <x v="65"/>
    <x v="0"/>
  </r>
  <r>
    <x v="65"/>
    <x v="5"/>
    <x v="0"/>
    <x v="0"/>
    <x v="0"/>
    <x v="0"/>
    <x v="5"/>
    <x v="5"/>
    <x v="722"/>
    <x v="0"/>
    <x v="65"/>
    <x v="0"/>
  </r>
  <r>
    <x v="65"/>
    <x v="1"/>
    <x v="1"/>
    <x v="1"/>
    <x v="0"/>
    <x v="0"/>
    <x v="1"/>
    <x v="1"/>
    <x v="1"/>
    <x v="158"/>
    <x v="65"/>
    <x v="0"/>
  </r>
  <r>
    <x v="66"/>
    <x v="11"/>
    <x v="6"/>
    <x v="6"/>
    <x v="0"/>
    <x v="0"/>
    <x v="11"/>
    <x v="11"/>
    <x v="723"/>
    <x v="0"/>
    <x v="66"/>
    <x v="0"/>
  </r>
  <r>
    <x v="66"/>
    <x v="3"/>
    <x v="3"/>
    <x v="3"/>
    <x v="0"/>
    <x v="0"/>
    <x v="3"/>
    <x v="3"/>
    <x v="724"/>
    <x v="0"/>
    <x v="66"/>
    <x v="0"/>
  </r>
  <r>
    <x v="66"/>
    <x v="4"/>
    <x v="4"/>
    <x v="4"/>
    <x v="0"/>
    <x v="0"/>
    <x v="4"/>
    <x v="4"/>
    <x v="725"/>
    <x v="0"/>
    <x v="66"/>
    <x v="0"/>
  </r>
  <r>
    <x v="66"/>
    <x v="5"/>
    <x v="0"/>
    <x v="0"/>
    <x v="0"/>
    <x v="0"/>
    <x v="5"/>
    <x v="5"/>
    <x v="725"/>
    <x v="0"/>
    <x v="66"/>
    <x v="0"/>
  </r>
  <r>
    <x v="66"/>
    <x v="13"/>
    <x v="5"/>
    <x v="5"/>
    <x v="0"/>
    <x v="0"/>
    <x v="13"/>
    <x v="13"/>
    <x v="726"/>
    <x v="0"/>
    <x v="66"/>
    <x v="0"/>
  </r>
  <r>
    <x v="66"/>
    <x v="1"/>
    <x v="1"/>
    <x v="1"/>
    <x v="0"/>
    <x v="0"/>
    <x v="1"/>
    <x v="1"/>
    <x v="1"/>
    <x v="159"/>
    <x v="66"/>
    <x v="0"/>
  </r>
  <r>
    <x v="66"/>
    <x v="7"/>
    <x v="2"/>
    <x v="2"/>
    <x v="0"/>
    <x v="1"/>
    <x v="7"/>
    <x v="7"/>
    <x v="727"/>
    <x v="0"/>
    <x v="66"/>
    <x v="0"/>
  </r>
  <r>
    <x v="66"/>
    <x v="10"/>
    <x v="3"/>
    <x v="3"/>
    <x v="0"/>
    <x v="1"/>
    <x v="10"/>
    <x v="10"/>
    <x v="728"/>
    <x v="0"/>
    <x v="66"/>
    <x v="0"/>
  </r>
  <r>
    <x v="66"/>
    <x v="1"/>
    <x v="1"/>
    <x v="1"/>
    <x v="0"/>
    <x v="1"/>
    <x v="1"/>
    <x v="1"/>
    <x v="1"/>
    <x v="160"/>
    <x v="66"/>
    <x v="0"/>
  </r>
  <r>
    <x v="67"/>
    <x v="9"/>
    <x v="6"/>
    <x v="6"/>
    <x v="0"/>
    <x v="0"/>
    <x v="9"/>
    <x v="9"/>
    <x v="729"/>
    <x v="0"/>
    <x v="67"/>
    <x v="0"/>
  </r>
  <r>
    <x v="67"/>
    <x v="12"/>
    <x v="4"/>
    <x v="4"/>
    <x v="0"/>
    <x v="0"/>
    <x v="12"/>
    <x v="12"/>
    <x v="730"/>
    <x v="0"/>
    <x v="67"/>
    <x v="0"/>
  </r>
  <r>
    <x v="67"/>
    <x v="1"/>
    <x v="1"/>
    <x v="1"/>
    <x v="0"/>
    <x v="0"/>
    <x v="1"/>
    <x v="1"/>
    <x v="1"/>
    <x v="161"/>
    <x v="67"/>
    <x v="0"/>
  </r>
  <r>
    <x v="67"/>
    <x v="9"/>
    <x v="6"/>
    <x v="6"/>
    <x v="0"/>
    <x v="1"/>
    <x v="9"/>
    <x v="9"/>
    <x v="284"/>
    <x v="0"/>
    <x v="67"/>
    <x v="0"/>
  </r>
  <r>
    <x v="67"/>
    <x v="1"/>
    <x v="1"/>
    <x v="1"/>
    <x v="0"/>
    <x v="1"/>
    <x v="1"/>
    <x v="1"/>
    <x v="1"/>
    <x v="62"/>
    <x v="67"/>
    <x v="0"/>
  </r>
  <r>
    <x v="68"/>
    <x v="0"/>
    <x v="0"/>
    <x v="0"/>
    <x v="0"/>
    <x v="0"/>
    <x v="0"/>
    <x v="0"/>
    <x v="731"/>
    <x v="0"/>
    <x v="68"/>
    <x v="0"/>
  </r>
  <r>
    <x v="68"/>
    <x v="1"/>
    <x v="1"/>
    <x v="1"/>
    <x v="0"/>
    <x v="0"/>
    <x v="1"/>
    <x v="1"/>
    <x v="1"/>
    <x v="162"/>
    <x v="68"/>
    <x v="0"/>
  </r>
  <r>
    <x v="69"/>
    <x v="11"/>
    <x v="6"/>
    <x v="6"/>
    <x v="0"/>
    <x v="2"/>
    <x v="11"/>
    <x v="11"/>
    <x v="732"/>
    <x v="0"/>
    <x v="69"/>
    <x v="0"/>
  </r>
  <r>
    <x v="69"/>
    <x v="5"/>
    <x v="0"/>
    <x v="0"/>
    <x v="0"/>
    <x v="2"/>
    <x v="5"/>
    <x v="5"/>
    <x v="733"/>
    <x v="0"/>
    <x v="69"/>
    <x v="0"/>
  </r>
  <r>
    <x v="69"/>
    <x v="1"/>
    <x v="1"/>
    <x v="1"/>
    <x v="0"/>
    <x v="2"/>
    <x v="1"/>
    <x v="1"/>
    <x v="1"/>
    <x v="163"/>
    <x v="69"/>
    <x v="0"/>
  </r>
  <r>
    <x v="69"/>
    <x v="1"/>
    <x v="1"/>
    <x v="1"/>
    <x v="0"/>
    <x v="0"/>
    <x v="1"/>
    <x v="1"/>
    <x v="1"/>
    <x v="164"/>
    <x v="69"/>
    <x v="0"/>
  </r>
  <r>
    <x v="69"/>
    <x v="2"/>
    <x v="2"/>
    <x v="2"/>
    <x v="0"/>
    <x v="1"/>
    <x v="2"/>
    <x v="2"/>
    <x v="734"/>
    <x v="0"/>
    <x v="69"/>
    <x v="0"/>
  </r>
  <r>
    <x v="69"/>
    <x v="1"/>
    <x v="1"/>
    <x v="1"/>
    <x v="0"/>
    <x v="1"/>
    <x v="1"/>
    <x v="1"/>
    <x v="1"/>
    <x v="165"/>
    <x v="69"/>
    <x v="0"/>
  </r>
  <r>
    <x v="0"/>
    <x v="24"/>
    <x v="2"/>
    <x v="2"/>
    <x v="0"/>
    <x v="2"/>
    <x v="20"/>
    <x v="24"/>
    <x v="735"/>
    <x v="0"/>
    <x v="0"/>
    <x v="1"/>
  </r>
  <r>
    <x v="0"/>
    <x v="25"/>
    <x v="2"/>
    <x v="2"/>
    <x v="0"/>
    <x v="2"/>
    <x v="20"/>
    <x v="24"/>
    <x v="736"/>
    <x v="0"/>
    <x v="0"/>
    <x v="1"/>
  </r>
  <r>
    <x v="0"/>
    <x v="26"/>
    <x v="3"/>
    <x v="3"/>
    <x v="0"/>
    <x v="2"/>
    <x v="20"/>
    <x v="24"/>
    <x v="737"/>
    <x v="0"/>
    <x v="0"/>
    <x v="1"/>
  </r>
  <r>
    <x v="0"/>
    <x v="27"/>
    <x v="3"/>
    <x v="3"/>
    <x v="0"/>
    <x v="2"/>
    <x v="20"/>
    <x v="24"/>
    <x v="738"/>
    <x v="0"/>
    <x v="0"/>
    <x v="1"/>
  </r>
  <r>
    <x v="0"/>
    <x v="28"/>
    <x v="3"/>
    <x v="3"/>
    <x v="0"/>
    <x v="2"/>
    <x v="20"/>
    <x v="24"/>
    <x v="737"/>
    <x v="0"/>
    <x v="0"/>
    <x v="1"/>
  </r>
  <r>
    <x v="0"/>
    <x v="29"/>
    <x v="4"/>
    <x v="4"/>
    <x v="0"/>
    <x v="2"/>
    <x v="20"/>
    <x v="24"/>
    <x v="739"/>
    <x v="0"/>
    <x v="0"/>
    <x v="1"/>
  </r>
  <r>
    <x v="0"/>
    <x v="30"/>
    <x v="4"/>
    <x v="4"/>
    <x v="0"/>
    <x v="2"/>
    <x v="20"/>
    <x v="24"/>
    <x v="740"/>
    <x v="0"/>
    <x v="0"/>
    <x v="1"/>
  </r>
  <r>
    <x v="0"/>
    <x v="31"/>
    <x v="4"/>
    <x v="4"/>
    <x v="0"/>
    <x v="2"/>
    <x v="20"/>
    <x v="24"/>
    <x v="737"/>
    <x v="0"/>
    <x v="0"/>
    <x v="1"/>
  </r>
  <r>
    <x v="0"/>
    <x v="32"/>
    <x v="5"/>
    <x v="5"/>
    <x v="0"/>
    <x v="2"/>
    <x v="20"/>
    <x v="24"/>
    <x v="737"/>
    <x v="0"/>
    <x v="0"/>
    <x v="1"/>
  </r>
  <r>
    <x v="0"/>
    <x v="33"/>
    <x v="1"/>
    <x v="1"/>
    <x v="0"/>
    <x v="2"/>
    <x v="20"/>
    <x v="24"/>
    <x v="741"/>
    <x v="0"/>
    <x v="0"/>
    <x v="1"/>
  </r>
  <r>
    <x v="0"/>
    <x v="1"/>
    <x v="1"/>
    <x v="1"/>
    <x v="0"/>
    <x v="2"/>
    <x v="1"/>
    <x v="1"/>
    <x v="1"/>
    <x v="166"/>
    <x v="0"/>
    <x v="1"/>
  </r>
  <r>
    <x v="0"/>
    <x v="1"/>
    <x v="1"/>
    <x v="1"/>
    <x v="0"/>
    <x v="1"/>
    <x v="1"/>
    <x v="1"/>
    <x v="1"/>
    <x v="167"/>
    <x v="0"/>
    <x v="1"/>
  </r>
  <r>
    <x v="1"/>
    <x v="34"/>
    <x v="5"/>
    <x v="5"/>
    <x v="0"/>
    <x v="2"/>
    <x v="20"/>
    <x v="25"/>
    <x v="742"/>
    <x v="0"/>
    <x v="1"/>
    <x v="1"/>
  </r>
  <r>
    <x v="1"/>
    <x v="1"/>
    <x v="1"/>
    <x v="1"/>
    <x v="0"/>
    <x v="2"/>
    <x v="1"/>
    <x v="1"/>
    <x v="1"/>
    <x v="168"/>
    <x v="1"/>
    <x v="1"/>
  </r>
  <r>
    <x v="2"/>
    <x v="35"/>
    <x v="2"/>
    <x v="2"/>
    <x v="0"/>
    <x v="2"/>
    <x v="20"/>
    <x v="26"/>
    <x v="743"/>
    <x v="0"/>
    <x v="2"/>
    <x v="1"/>
  </r>
  <r>
    <x v="2"/>
    <x v="36"/>
    <x v="6"/>
    <x v="6"/>
    <x v="0"/>
    <x v="2"/>
    <x v="20"/>
    <x v="26"/>
    <x v="744"/>
    <x v="0"/>
    <x v="2"/>
    <x v="1"/>
  </r>
  <r>
    <x v="2"/>
    <x v="15"/>
    <x v="6"/>
    <x v="6"/>
    <x v="0"/>
    <x v="2"/>
    <x v="20"/>
    <x v="26"/>
    <x v="737"/>
    <x v="0"/>
    <x v="2"/>
    <x v="1"/>
  </r>
  <r>
    <x v="2"/>
    <x v="37"/>
    <x v="6"/>
    <x v="6"/>
    <x v="0"/>
    <x v="2"/>
    <x v="20"/>
    <x v="26"/>
    <x v="745"/>
    <x v="0"/>
    <x v="2"/>
    <x v="1"/>
  </r>
  <r>
    <x v="2"/>
    <x v="19"/>
    <x v="3"/>
    <x v="3"/>
    <x v="0"/>
    <x v="2"/>
    <x v="20"/>
    <x v="26"/>
    <x v="745"/>
    <x v="0"/>
    <x v="2"/>
    <x v="1"/>
  </r>
  <r>
    <x v="2"/>
    <x v="38"/>
    <x v="4"/>
    <x v="4"/>
    <x v="0"/>
    <x v="2"/>
    <x v="20"/>
    <x v="26"/>
    <x v="742"/>
    <x v="0"/>
    <x v="2"/>
    <x v="1"/>
  </r>
  <r>
    <x v="2"/>
    <x v="31"/>
    <x v="4"/>
    <x v="4"/>
    <x v="0"/>
    <x v="2"/>
    <x v="20"/>
    <x v="26"/>
    <x v="742"/>
    <x v="0"/>
    <x v="2"/>
    <x v="1"/>
  </r>
  <r>
    <x v="2"/>
    <x v="39"/>
    <x v="4"/>
    <x v="4"/>
    <x v="0"/>
    <x v="2"/>
    <x v="20"/>
    <x v="26"/>
    <x v="737"/>
    <x v="0"/>
    <x v="2"/>
    <x v="1"/>
  </r>
  <r>
    <x v="2"/>
    <x v="40"/>
    <x v="1"/>
    <x v="1"/>
    <x v="0"/>
    <x v="2"/>
    <x v="20"/>
    <x v="26"/>
    <x v="744"/>
    <x v="0"/>
    <x v="2"/>
    <x v="1"/>
  </r>
  <r>
    <x v="2"/>
    <x v="41"/>
    <x v="1"/>
    <x v="1"/>
    <x v="0"/>
    <x v="2"/>
    <x v="20"/>
    <x v="26"/>
    <x v="737"/>
    <x v="0"/>
    <x v="2"/>
    <x v="1"/>
  </r>
  <r>
    <x v="2"/>
    <x v="42"/>
    <x v="1"/>
    <x v="1"/>
    <x v="0"/>
    <x v="2"/>
    <x v="20"/>
    <x v="26"/>
    <x v="742"/>
    <x v="0"/>
    <x v="2"/>
    <x v="1"/>
  </r>
  <r>
    <x v="2"/>
    <x v="1"/>
    <x v="1"/>
    <x v="1"/>
    <x v="0"/>
    <x v="2"/>
    <x v="1"/>
    <x v="1"/>
    <x v="1"/>
    <x v="169"/>
    <x v="2"/>
    <x v="1"/>
  </r>
  <r>
    <x v="3"/>
    <x v="43"/>
    <x v="3"/>
    <x v="3"/>
    <x v="0"/>
    <x v="2"/>
    <x v="20"/>
    <x v="27"/>
    <x v="737"/>
    <x v="0"/>
    <x v="3"/>
    <x v="1"/>
  </r>
  <r>
    <x v="3"/>
    <x v="44"/>
    <x v="3"/>
    <x v="3"/>
    <x v="0"/>
    <x v="2"/>
    <x v="20"/>
    <x v="27"/>
    <x v="744"/>
    <x v="0"/>
    <x v="3"/>
    <x v="1"/>
  </r>
  <r>
    <x v="3"/>
    <x v="45"/>
    <x v="0"/>
    <x v="0"/>
    <x v="0"/>
    <x v="2"/>
    <x v="20"/>
    <x v="27"/>
    <x v="744"/>
    <x v="0"/>
    <x v="3"/>
    <x v="1"/>
  </r>
  <r>
    <x v="3"/>
    <x v="46"/>
    <x v="0"/>
    <x v="0"/>
    <x v="0"/>
    <x v="2"/>
    <x v="20"/>
    <x v="27"/>
    <x v="744"/>
    <x v="0"/>
    <x v="3"/>
    <x v="1"/>
  </r>
  <r>
    <x v="3"/>
    <x v="1"/>
    <x v="1"/>
    <x v="1"/>
    <x v="0"/>
    <x v="2"/>
    <x v="1"/>
    <x v="1"/>
    <x v="1"/>
    <x v="170"/>
    <x v="3"/>
    <x v="1"/>
  </r>
  <r>
    <x v="4"/>
    <x v="47"/>
    <x v="2"/>
    <x v="2"/>
    <x v="0"/>
    <x v="2"/>
    <x v="20"/>
    <x v="28"/>
    <x v="745"/>
    <x v="0"/>
    <x v="4"/>
    <x v="1"/>
  </r>
  <r>
    <x v="4"/>
    <x v="48"/>
    <x v="2"/>
    <x v="2"/>
    <x v="0"/>
    <x v="2"/>
    <x v="20"/>
    <x v="28"/>
    <x v="744"/>
    <x v="0"/>
    <x v="4"/>
    <x v="1"/>
  </r>
  <r>
    <x v="4"/>
    <x v="36"/>
    <x v="6"/>
    <x v="6"/>
    <x v="0"/>
    <x v="2"/>
    <x v="20"/>
    <x v="28"/>
    <x v="737"/>
    <x v="0"/>
    <x v="4"/>
    <x v="1"/>
  </r>
  <r>
    <x v="4"/>
    <x v="21"/>
    <x v="6"/>
    <x v="6"/>
    <x v="0"/>
    <x v="2"/>
    <x v="20"/>
    <x v="28"/>
    <x v="746"/>
    <x v="0"/>
    <x v="4"/>
    <x v="1"/>
  </r>
  <r>
    <x v="4"/>
    <x v="49"/>
    <x v="3"/>
    <x v="3"/>
    <x v="0"/>
    <x v="2"/>
    <x v="20"/>
    <x v="28"/>
    <x v="745"/>
    <x v="0"/>
    <x v="4"/>
    <x v="1"/>
  </r>
  <r>
    <x v="4"/>
    <x v="19"/>
    <x v="3"/>
    <x v="3"/>
    <x v="0"/>
    <x v="2"/>
    <x v="20"/>
    <x v="28"/>
    <x v="745"/>
    <x v="0"/>
    <x v="4"/>
    <x v="1"/>
  </r>
  <r>
    <x v="4"/>
    <x v="10"/>
    <x v="3"/>
    <x v="3"/>
    <x v="0"/>
    <x v="2"/>
    <x v="20"/>
    <x v="28"/>
    <x v="744"/>
    <x v="0"/>
    <x v="4"/>
    <x v="1"/>
  </r>
  <r>
    <x v="4"/>
    <x v="50"/>
    <x v="4"/>
    <x v="4"/>
    <x v="0"/>
    <x v="2"/>
    <x v="20"/>
    <x v="28"/>
    <x v="744"/>
    <x v="0"/>
    <x v="4"/>
    <x v="1"/>
  </r>
  <r>
    <x v="4"/>
    <x v="51"/>
    <x v="4"/>
    <x v="4"/>
    <x v="0"/>
    <x v="2"/>
    <x v="20"/>
    <x v="28"/>
    <x v="747"/>
    <x v="0"/>
    <x v="4"/>
    <x v="1"/>
  </r>
  <r>
    <x v="4"/>
    <x v="52"/>
    <x v="0"/>
    <x v="0"/>
    <x v="0"/>
    <x v="2"/>
    <x v="20"/>
    <x v="28"/>
    <x v="746"/>
    <x v="0"/>
    <x v="4"/>
    <x v="1"/>
  </r>
  <r>
    <x v="4"/>
    <x v="53"/>
    <x v="0"/>
    <x v="0"/>
    <x v="0"/>
    <x v="2"/>
    <x v="20"/>
    <x v="28"/>
    <x v="737"/>
    <x v="0"/>
    <x v="4"/>
    <x v="1"/>
  </r>
  <r>
    <x v="4"/>
    <x v="54"/>
    <x v="5"/>
    <x v="5"/>
    <x v="0"/>
    <x v="2"/>
    <x v="20"/>
    <x v="28"/>
    <x v="744"/>
    <x v="0"/>
    <x v="4"/>
    <x v="1"/>
  </r>
  <r>
    <x v="4"/>
    <x v="55"/>
    <x v="1"/>
    <x v="1"/>
    <x v="0"/>
    <x v="2"/>
    <x v="20"/>
    <x v="28"/>
    <x v="744"/>
    <x v="0"/>
    <x v="4"/>
    <x v="1"/>
  </r>
  <r>
    <x v="4"/>
    <x v="1"/>
    <x v="1"/>
    <x v="1"/>
    <x v="0"/>
    <x v="2"/>
    <x v="20"/>
    <x v="28"/>
    <x v="744"/>
    <x v="0"/>
    <x v="4"/>
    <x v="1"/>
  </r>
  <r>
    <x v="4"/>
    <x v="1"/>
    <x v="1"/>
    <x v="1"/>
    <x v="0"/>
    <x v="2"/>
    <x v="1"/>
    <x v="1"/>
    <x v="1"/>
    <x v="171"/>
    <x v="4"/>
    <x v="1"/>
  </r>
  <r>
    <x v="5"/>
    <x v="56"/>
    <x v="3"/>
    <x v="3"/>
    <x v="0"/>
    <x v="2"/>
    <x v="20"/>
    <x v="29"/>
    <x v="746"/>
    <x v="0"/>
    <x v="5"/>
    <x v="1"/>
  </r>
  <r>
    <x v="5"/>
    <x v="12"/>
    <x v="4"/>
    <x v="4"/>
    <x v="0"/>
    <x v="2"/>
    <x v="20"/>
    <x v="29"/>
    <x v="748"/>
    <x v="0"/>
    <x v="5"/>
    <x v="1"/>
  </r>
  <r>
    <x v="5"/>
    <x v="30"/>
    <x v="4"/>
    <x v="4"/>
    <x v="0"/>
    <x v="2"/>
    <x v="20"/>
    <x v="29"/>
    <x v="749"/>
    <x v="0"/>
    <x v="5"/>
    <x v="1"/>
  </r>
  <r>
    <x v="5"/>
    <x v="57"/>
    <x v="0"/>
    <x v="0"/>
    <x v="0"/>
    <x v="2"/>
    <x v="20"/>
    <x v="29"/>
    <x v="750"/>
    <x v="0"/>
    <x v="5"/>
    <x v="1"/>
  </r>
  <r>
    <x v="5"/>
    <x v="58"/>
    <x v="1"/>
    <x v="1"/>
    <x v="0"/>
    <x v="2"/>
    <x v="20"/>
    <x v="29"/>
    <x v="742"/>
    <x v="0"/>
    <x v="5"/>
    <x v="1"/>
  </r>
  <r>
    <x v="5"/>
    <x v="1"/>
    <x v="1"/>
    <x v="1"/>
    <x v="0"/>
    <x v="2"/>
    <x v="1"/>
    <x v="1"/>
    <x v="1"/>
    <x v="172"/>
    <x v="5"/>
    <x v="1"/>
  </r>
  <r>
    <x v="6"/>
    <x v="35"/>
    <x v="2"/>
    <x v="2"/>
    <x v="0"/>
    <x v="2"/>
    <x v="20"/>
    <x v="30"/>
    <x v="751"/>
    <x v="0"/>
    <x v="6"/>
    <x v="1"/>
  </r>
  <r>
    <x v="6"/>
    <x v="59"/>
    <x v="6"/>
    <x v="6"/>
    <x v="0"/>
    <x v="2"/>
    <x v="20"/>
    <x v="30"/>
    <x v="737"/>
    <x v="0"/>
    <x v="6"/>
    <x v="1"/>
  </r>
  <r>
    <x v="6"/>
    <x v="60"/>
    <x v="3"/>
    <x v="3"/>
    <x v="0"/>
    <x v="2"/>
    <x v="20"/>
    <x v="30"/>
    <x v="752"/>
    <x v="0"/>
    <x v="6"/>
    <x v="1"/>
  </r>
  <r>
    <x v="6"/>
    <x v="61"/>
    <x v="3"/>
    <x v="3"/>
    <x v="0"/>
    <x v="2"/>
    <x v="20"/>
    <x v="30"/>
    <x v="751"/>
    <x v="0"/>
    <x v="6"/>
    <x v="1"/>
  </r>
  <r>
    <x v="6"/>
    <x v="62"/>
    <x v="4"/>
    <x v="4"/>
    <x v="0"/>
    <x v="2"/>
    <x v="20"/>
    <x v="30"/>
    <x v="742"/>
    <x v="0"/>
    <x v="6"/>
    <x v="1"/>
  </r>
  <r>
    <x v="6"/>
    <x v="4"/>
    <x v="4"/>
    <x v="4"/>
    <x v="0"/>
    <x v="2"/>
    <x v="20"/>
    <x v="30"/>
    <x v="748"/>
    <x v="0"/>
    <x v="6"/>
    <x v="1"/>
  </r>
  <r>
    <x v="6"/>
    <x v="63"/>
    <x v="5"/>
    <x v="5"/>
    <x v="0"/>
    <x v="2"/>
    <x v="20"/>
    <x v="30"/>
    <x v="751"/>
    <x v="0"/>
    <x v="6"/>
    <x v="1"/>
  </r>
  <r>
    <x v="6"/>
    <x v="1"/>
    <x v="1"/>
    <x v="1"/>
    <x v="0"/>
    <x v="2"/>
    <x v="1"/>
    <x v="1"/>
    <x v="1"/>
    <x v="173"/>
    <x v="6"/>
    <x v="1"/>
  </r>
  <r>
    <x v="7"/>
    <x v="64"/>
    <x v="2"/>
    <x v="2"/>
    <x v="0"/>
    <x v="2"/>
    <x v="20"/>
    <x v="31"/>
    <x v="753"/>
    <x v="0"/>
    <x v="7"/>
    <x v="1"/>
  </r>
  <r>
    <x v="7"/>
    <x v="65"/>
    <x v="6"/>
    <x v="6"/>
    <x v="0"/>
    <x v="2"/>
    <x v="20"/>
    <x v="31"/>
    <x v="754"/>
    <x v="0"/>
    <x v="7"/>
    <x v="1"/>
  </r>
  <r>
    <x v="7"/>
    <x v="60"/>
    <x v="3"/>
    <x v="3"/>
    <x v="0"/>
    <x v="2"/>
    <x v="20"/>
    <x v="31"/>
    <x v="755"/>
    <x v="0"/>
    <x v="7"/>
    <x v="1"/>
  </r>
  <r>
    <x v="7"/>
    <x v="29"/>
    <x v="4"/>
    <x v="4"/>
    <x v="0"/>
    <x v="2"/>
    <x v="20"/>
    <x v="31"/>
    <x v="756"/>
    <x v="0"/>
    <x v="7"/>
    <x v="1"/>
  </r>
  <r>
    <x v="7"/>
    <x v="66"/>
    <x v="4"/>
    <x v="4"/>
    <x v="0"/>
    <x v="2"/>
    <x v="20"/>
    <x v="31"/>
    <x v="756"/>
    <x v="0"/>
    <x v="7"/>
    <x v="1"/>
  </r>
  <r>
    <x v="7"/>
    <x v="13"/>
    <x v="5"/>
    <x v="5"/>
    <x v="0"/>
    <x v="2"/>
    <x v="20"/>
    <x v="31"/>
    <x v="757"/>
    <x v="0"/>
    <x v="7"/>
    <x v="1"/>
  </r>
  <r>
    <x v="7"/>
    <x v="1"/>
    <x v="1"/>
    <x v="1"/>
    <x v="0"/>
    <x v="2"/>
    <x v="1"/>
    <x v="1"/>
    <x v="1"/>
    <x v="174"/>
    <x v="7"/>
    <x v="1"/>
  </r>
  <r>
    <x v="8"/>
    <x v="67"/>
    <x v="6"/>
    <x v="6"/>
    <x v="0"/>
    <x v="2"/>
    <x v="21"/>
    <x v="32"/>
    <x v="758"/>
    <x v="0"/>
    <x v="8"/>
    <x v="1"/>
  </r>
  <r>
    <x v="8"/>
    <x v="26"/>
    <x v="3"/>
    <x v="3"/>
    <x v="0"/>
    <x v="2"/>
    <x v="20"/>
    <x v="33"/>
    <x v="759"/>
    <x v="0"/>
    <x v="8"/>
    <x v="1"/>
  </r>
  <r>
    <x v="8"/>
    <x v="68"/>
    <x v="4"/>
    <x v="4"/>
    <x v="0"/>
    <x v="2"/>
    <x v="20"/>
    <x v="33"/>
    <x v="760"/>
    <x v="0"/>
    <x v="8"/>
    <x v="1"/>
  </r>
  <r>
    <x v="8"/>
    <x v="51"/>
    <x v="4"/>
    <x v="4"/>
    <x v="0"/>
    <x v="2"/>
    <x v="21"/>
    <x v="34"/>
    <x v="761"/>
    <x v="0"/>
    <x v="8"/>
    <x v="1"/>
  </r>
  <r>
    <x v="8"/>
    <x v="39"/>
    <x v="4"/>
    <x v="4"/>
    <x v="0"/>
    <x v="2"/>
    <x v="20"/>
    <x v="33"/>
    <x v="762"/>
    <x v="0"/>
    <x v="8"/>
    <x v="1"/>
  </r>
  <r>
    <x v="8"/>
    <x v="1"/>
    <x v="1"/>
    <x v="1"/>
    <x v="0"/>
    <x v="2"/>
    <x v="1"/>
    <x v="1"/>
    <x v="1"/>
    <x v="175"/>
    <x v="8"/>
    <x v="1"/>
  </r>
  <r>
    <x v="9"/>
    <x v="69"/>
    <x v="3"/>
    <x v="3"/>
    <x v="0"/>
    <x v="2"/>
    <x v="20"/>
    <x v="35"/>
    <x v="763"/>
    <x v="0"/>
    <x v="9"/>
    <x v="1"/>
  </r>
  <r>
    <x v="9"/>
    <x v="1"/>
    <x v="1"/>
    <x v="1"/>
    <x v="0"/>
    <x v="2"/>
    <x v="1"/>
    <x v="1"/>
    <x v="1"/>
    <x v="176"/>
    <x v="9"/>
    <x v="1"/>
  </r>
  <r>
    <x v="70"/>
    <x v="70"/>
    <x v="2"/>
    <x v="2"/>
    <x v="0"/>
    <x v="2"/>
    <x v="21"/>
    <x v="36"/>
    <x v="764"/>
    <x v="0"/>
    <x v="70"/>
    <x v="1"/>
  </r>
  <r>
    <x v="70"/>
    <x v="71"/>
    <x v="6"/>
    <x v="6"/>
    <x v="0"/>
    <x v="2"/>
    <x v="21"/>
    <x v="37"/>
    <x v="765"/>
    <x v="0"/>
    <x v="70"/>
    <x v="1"/>
  </r>
  <r>
    <x v="70"/>
    <x v="72"/>
    <x v="5"/>
    <x v="5"/>
    <x v="0"/>
    <x v="2"/>
    <x v="21"/>
    <x v="38"/>
    <x v="766"/>
    <x v="0"/>
    <x v="70"/>
    <x v="1"/>
  </r>
  <r>
    <x v="70"/>
    <x v="73"/>
    <x v="1"/>
    <x v="1"/>
    <x v="0"/>
    <x v="2"/>
    <x v="21"/>
    <x v="39"/>
    <x v="767"/>
    <x v="0"/>
    <x v="70"/>
    <x v="1"/>
  </r>
  <r>
    <x v="70"/>
    <x v="1"/>
    <x v="1"/>
    <x v="1"/>
    <x v="0"/>
    <x v="2"/>
    <x v="1"/>
    <x v="1"/>
    <x v="1"/>
    <x v="177"/>
    <x v="70"/>
    <x v="1"/>
  </r>
  <r>
    <x v="71"/>
    <x v="1"/>
    <x v="1"/>
    <x v="1"/>
    <x v="0"/>
    <x v="2"/>
    <x v="1"/>
    <x v="1"/>
    <x v="1"/>
    <x v="178"/>
    <x v="71"/>
    <x v="1"/>
  </r>
  <r>
    <x v="10"/>
    <x v="74"/>
    <x v="3"/>
    <x v="3"/>
    <x v="0"/>
    <x v="2"/>
    <x v="20"/>
    <x v="40"/>
    <x v="737"/>
    <x v="0"/>
    <x v="10"/>
    <x v="1"/>
  </r>
  <r>
    <x v="10"/>
    <x v="75"/>
    <x v="3"/>
    <x v="3"/>
    <x v="0"/>
    <x v="2"/>
    <x v="20"/>
    <x v="40"/>
    <x v="768"/>
    <x v="0"/>
    <x v="10"/>
    <x v="1"/>
  </r>
  <r>
    <x v="10"/>
    <x v="76"/>
    <x v="5"/>
    <x v="5"/>
    <x v="0"/>
    <x v="2"/>
    <x v="20"/>
    <x v="40"/>
    <x v="737"/>
    <x v="0"/>
    <x v="10"/>
    <x v="1"/>
  </r>
  <r>
    <x v="10"/>
    <x v="77"/>
    <x v="5"/>
    <x v="5"/>
    <x v="0"/>
    <x v="2"/>
    <x v="20"/>
    <x v="40"/>
    <x v="737"/>
    <x v="0"/>
    <x v="10"/>
    <x v="1"/>
  </r>
  <r>
    <x v="10"/>
    <x v="54"/>
    <x v="5"/>
    <x v="5"/>
    <x v="0"/>
    <x v="2"/>
    <x v="20"/>
    <x v="40"/>
    <x v="750"/>
    <x v="0"/>
    <x v="10"/>
    <x v="1"/>
  </r>
  <r>
    <x v="10"/>
    <x v="1"/>
    <x v="1"/>
    <x v="1"/>
    <x v="0"/>
    <x v="2"/>
    <x v="1"/>
    <x v="1"/>
    <x v="1"/>
    <x v="179"/>
    <x v="10"/>
    <x v="1"/>
  </r>
  <r>
    <x v="11"/>
    <x v="78"/>
    <x v="4"/>
    <x v="4"/>
    <x v="0"/>
    <x v="2"/>
    <x v="20"/>
    <x v="41"/>
    <x v="737"/>
    <x v="0"/>
    <x v="11"/>
    <x v="1"/>
  </r>
  <r>
    <x v="11"/>
    <x v="73"/>
    <x v="1"/>
    <x v="1"/>
    <x v="0"/>
    <x v="2"/>
    <x v="20"/>
    <x v="41"/>
    <x v="737"/>
    <x v="0"/>
    <x v="11"/>
    <x v="1"/>
  </r>
  <r>
    <x v="11"/>
    <x v="1"/>
    <x v="1"/>
    <x v="1"/>
    <x v="0"/>
    <x v="2"/>
    <x v="1"/>
    <x v="1"/>
    <x v="1"/>
    <x v="180"/>
    <x v="11"/>
    <x v="1"/>
  </r>
  <r>
    <x v="11"/>
    <x v="1"/>
    <x v="1"/>
    <x v="1"/>
    <x v="0"/>
    <x v="0"/>
    <x v="1"/>
    <x v="1"/>
    <x v="1"/>
    <x v="181"/>
    <x v="11"/>
    <x v="1"/>
  </r>
  <r>
    <x v="12"/>
    <x v="70"/>
    <x v="2"/>
    <x v="2"/>
    <x v="0"/>
    <x v="2"/>
    <x v="21"/>
    <x v="36"/>
    <x v="769"/>
    <x v="0"/>
    <x v="12"/>
    <x v="1"/>
  </r>
  <r>
    <x v="12"/>
    <x v="25"/>
    <x v="2"/>
    <x v="2"/>
    <x v="0"/>
    <x v="2"/>
    <x v="20"/>
    <x v="42"/>
    <x v="748"/>
    <x v="0"/>
    <x v="12"/>
    <x v="1"/>
  </r>
  <r>
    <x v="12"/>
    <x v="9"/>
    <x v="6"/>
    <x v="6"/>
    <x v="0"/>
    <x v="2"/>
    <x v="20"/>
    <x v="42"/>
    <x v="770"/>
    <x v="0"/>
    <x v="12"/>
    <x v="1"/>
  </r>
  <r>
    <x v="12"/>
    <x v="60"/>
    <x v="3"/>
    <x v="3"/>
    <x v="0"/>
    <x v="2"/>
    <x v="20"/>
    <x v="42"/>
    <x v="771"/>
    <x v="0"/>
    <x v="12"/>
    <x v="1"/>
  </r>
  <r>
    <x v="12"/>
    <x v="27"/>
    <x v="3"/>
    <x v="3"/>
    <x v="0"/>
    <x v="2"/>
    <x v="21"/>
    <x v="43"/>
    <x v="772"/>
    <x v="0"/>
    <x v="12"/>
    <x v="1"/>
  </r>
  <r>
    <x v="12"/>
    <x v="79"/>
    <x v="3"/>
    <x v="3"/>
    <x v="0"/>
    <x v="2"/>
    <x v="20"/>
    <x v="42"/>
    <x v="771"/>
    <x v="0"/>
    <x v="12"/>
    <x v="1"/>
  </r>
  <r>
    <x v="12"/>
    <x v="80"/>
    <x v="4"/>
    <x v="4"/>
    <x v="0"/>
    <x v="2"/>
    <x v="20"/>
    <x v="42"/>
    <x v="770"/>
    <x v="0"/>
    <x v="12"/>
    <x v="1"/>
  </r>
  <r>
    <x v="12"/>
    <x v="81"/>
    <x v="4"/>
    <x v="4"/>
    <x v="0"/>
    <x v="2"/>
    <x v="20"/>
    <x v="42"/>
    <x v="748"/>
    <x v="0"/>
    <x v="12"/>
    <x v="1"/>
  </r>
  <r>
    <x v="12"/>
    <x v="31"/>
    <x v="4"/>
    <x v="4"/>
    <x v="0"/>
    <x v="2"/>
    <x v="20"/>
    <x v="42"/>
    <x v="748"/>
    <x v="0"/>
    <x v="12"/>
    <x v="1"/>
  </r>
  <r>
    <x v="12"/>
    <x v="57"/>
    <x v="0"/>
    <x v="0"/>
    <x v="0"/>
    <x v="2"/>
    <x v="21"/>
    <x v="44"/>
    <x v="769"/>
    <x v="0"/>
    <x v="12"/>
    <x v="1"/>
  </r>
  <r>
    <x v="12"/>
    <x v="82"/>
    <x v="0"/>
    <x v="0"/>
    <x v="0"/>
    <x v="2"/>
    <x v="20"/>
    <x v="42"/>
    <x v="773"/>
    <x v="0"/>
    <x v="12"/>
    <x v="1"/>
  </r>
  <r>
    <x v="12"/>
    <x v="20"/>
    <x v="5"/>
    <x v="5"/>
    <x v="0"/>
    <x v="2"/>
    <x v="21"/>
    <x v="45"/>
    <x v="769"/>
    <x v="0"/>
    <x v="12"/>
    <x v="1"/>
  </r>
  <r>
    <x v="12"/>
    <x v="58"/>
    <x v="1"/>
    <x v="1"/>
    <x v="0"/>
    <x v="2"/>
    <x v="20"/>
    <x v="42"/>
    <x v="748"/>
    <x v="0"/>
    <x v="12"/>
    <x v="1"/>
  </r>
  <r>
    <x v="12"/>
    <x v="83"/>
    <x v="1"/>
    <x v="1"/>
    <x v="0"/>
    <x v="2"/>
    <x v="20"/>
    <x v="42"/>
    <x v="770"/>
    <x v="0"/>
    <x v="12"/>
    <x v="1"/>
  </r>
  <r>
    <x v="12"/>
    <x v="22"/>
    <x v="1"/>
    <x v="1"/>
    <x v="0"/>
    <x v="2"/>
    <x v="20"/>
    <x v="42"/>
    <x v="748"/>
    <x v="0"/>
    <x v="12"/>
    <x v="1"/>
  </r>
  <r>
    <x v="12"/>
    <x v="33"/>
    <x v="1"/>
    <x v="1"/>
    <x v="0"/>
    <x v="2"/>
    <x v="20"/>
    <x v="42"/>
    <x v="748"/>
    <x v="0"/>
    <x v="12"/>
    <x v="1"/>
  </r>
  <r>
    <x v="12"/>
    <x v="1"/>
    <x v="1"/>
    <x v="1"/>
    <x v="0"/>
    <x v="2"/>
    <x v="1"/>
    <x v="1"/>
    <x v="1"/>
    <x v="182"/>
    <x v="12"/>
    <x v="1"/>
  </r>
  <r>
    <x v="12"/>
    <x v="1"/>
    <x v="1"/>
    <x v="1"/>
    <x v="0"/>
    <x v="1"/>
    <x v="1"/>
    <x v="1"/>
    <x v="1"/>
    <x v="183"/>
    <x v="12"/>
    <x v="1"/>
  </r>
  <r>
    <x v="13"/>
    <x v="84"/>
    <x v="2"/>
    <x v="2"/>
    <x v="0"/>
    <x v="2"/>
    <x v="20"/>
    <x v="46"/>
    <x v="774"/>
    <x v="0"/>
    <x v="13"/>
    <x v="1"/>
  </r>
  <r>
    <x v="13"/>
    <x v="30"/>
    <x v="4"/>
    <x v="4"/>
    <x v="0"/>
    <x v="2"/>
    <x v="20"/>
    <x v="46"/>
    <x v="774"/>
    <x v="0"/>
    <x v="13"/>
    <x v="1"/>
  </r>
  <r>
    <x v="13"/>
    <x v="1"/>
    <x v="1"/>
    <x v="1"/>
    <x v="0"/>
    <x v="2"/>
    <x v="1"/>
    <x v="1"/>
    <x v="1"/>
    <x v="184"/>
    <x v="13"/>
    <x v="1"/>
  </r>
  <r>
    <x v="14"/>
    <x v="85"/>
    <x v="2"/>
    <x v="2"/>
    <x v="0"/>
    <x v="2"/>
    <x v="20"/>
    <x v="47"/>
    <x v="754"/>
    <x v="0"/>
    <x v="14"/>
    <x v="1"/>
  </r>
  <r>
    <x v="14"/>
    <x v="86"/>
    <x v="6"/>
    <x v="6"/>
    <x v="0"/>
    <x v="2"/>
    <x v="20"/>
    <x v="47"/>
    <x v="747"/>
    <x v="0"/>
    <x v="14"/>
    <x v="1"/>
  </r>
  <r>
    <x v="14"/>
    <x v="87"/>
    <x v="6"/>
    <x v="6"/>
    <x v="0"/>
    <x v="2"/>
    <x v="20"/>
    <x v="47"/>
    <x v="742"/>
    <x v="0"/>
    <x v="14"/>
    <x v="1"/>
  </r>
  <r>
    <x v="14"/>
    <x v="88"/>
    <x v="6"/>
    <x v="6"/>
    <x v="0"/>
    <x v="2"/>
    <x v="20"/>
    <x v="47"/>
    <x v="744"/>
    <x v="0"/>
    <x v="14"/>
    <x v="1"/>
  </r>
  <r>
    <x v="14"/>
    <x v="67"/>
    <x v="6"/>
    <x v="6"/>
    <x v="0"/>
    <x v="2"/>
    <x v="20"/>
    <x v="47"/>
    <x v="745"/>
    <x v="0"/>
    <x v="14"/>
    <x v="1"/>
  </r>
  <r>
    <x v="14"/>
    <x v="89"/>
    <x v="4"/>
    <x v="4"/>
    <x v="0"/>
    <x v="2"/>
    <x v="20"/>
    <x v="47"/>
    <x v="748"/>
    <x v="0"/>
    <x v="14"/>
    <x v="1"/>
  </r>
  <r>
    <x v="14"/>
    <x v="4"/>
    <x v="4"/>
    <x v="4"/>
    <x v="0"/>
    <x v="2"/>
    <x v="20"/>
    <x v="47"/>
    <x v="748"/>
    <x v="0"/>
    <x v="14"/>
    <x v="1"/>
  </r>
  <r>
    <x v="14"/>
    <x v="90"/>
    <x v="0"/>
    <x v="0"/>
    <x v="0"/>
    <x v="2"/>
    <x v="20"/>
    <x v="47"/>
    <x v="742"/>
    <x v="0"/>
    <x v="14"/>
    <x v="1"/>
  </r>
  <r>
    <x v="14"/>
    <x v="0"/>
    <x v="0"/>
    <x v="0"/>
    <x v="0"/>
    <x v="2"/>
    <x v="20"/>
    <x v="47"/>
    <x v="737"/>
    <x v="0"/>
    <x v="14"/>
    <x v="1"/>
  </r>
  <r>
    <x v="14"/>
    <x v="91"/>
    <x v="0"/>
    <x v="0"/>
    <x v="0"/>
    <x v="2"/>
    <x v="20"/>
    <x v="47"/>
    <x v="747"/>
    <x v="0"/>
    <x v="14"/>
    <x v="1"/>
  </r>
  <r>
    <x v="14"/>
    <x v="92"/>
    <x v="0"/>
    <x v="0"/>
    <x v="0"/>
    <x v="2"/>
    <x v="20"/>
    <x v="47"/>
    <x v="737"/>
    <x v="0"/>
    <x v="14"/>
    <x v="1"/>
  </r>
  <r>
    <x v="14"/>
    <x v="93"/>
    <x v="0"/>
    <x v="0"/>
    <x v="0"/>
    <x v="2"/>
    <x v="20"/>
    <x v="47"/>
    <x v="737"/>
    <x v="0"/>
    <x v="14"/>
    <x v="1"/>
  </r>
  <r>
    <x v="14"/>
    <x v="94"/>
    <x v="0"/>
    <x v="0"/>
    <x v="0"/>
    <x v="2"/>
    <x v="20"/>
    <x v="47"/>
    <x v="775"/>
    <x v="0"/>
    <x v="14"/>
    <x v="1"/>
  </r>
  <r>
    <x v="14"/>
    <x v="72"/>
    <x v="5"/>
    <x v="5"/>
    <x v="0"/>
    <x v="2"/>
    <x v="20"/>
    <x v="47"/>
    <x v="776"/>
    <x v="0"/>
    <x v="14"/>
    <x v="1"/>
  </r>
  <r>
    <x v="14"/>
    <x v="95"/>
    <x v="1"/>
    <x v="1"/>
    <x v="0"/>
    <x v="2"/>
    <x v="20"/>
    <x v="47"/>
    <x v="748"/>
    <x v="0"/>
    <x v="14"/>
    <x v="1"/>
  </r>
  <r>
    <x v="14"/>
    <x v="41"/>
    <x v="1"/>
    <x v="1"/>
    <x v="0"/>
    <x v="2"/>
    <x v="20"/>
    <x v="47"/>
    <x v="744"/>
    <x v="0"/>
    <x v="14"/>
    <x v="1"/>
  </r>
  <r>
    <x v="14"/>
    <x v="42"/>
    <x v="1"/>
    <x v="1"/>
    <x v="0"/>
    <x v="2"/>
    <x v="20"/>
    <x v="47"/>
    <x v="776"/>
    <x v="0"/>
    <x v="14"/>
    <x v="1"/>
  </r>
  <r>
    <x v="14"/>
    <x v="8"/>
    <x v="1"/>
    <x v="1"/>
    <x v="0"/>
    <x v="2"/>
    <x v="20"/>
    <x v="47"/>
    <x v="776"/>
    <x v="0"/>
    <x v="14"/>
    <x v="1"/>
  </r>
  <r>
    <x v="14"/>
    <x v="1"/>
    <x v="1"/>
    <x v="1"/>
    <x v="0"/>
    <x v="2"/>
    <x v="1"/>
    <x v="1"/>
    <x v="1"/>
    <x v="185"/>
    <x v="14"/>
    <x v="1"/>
  </r>
  <r>
    <x v="15"/>
    <x v="70"/>
    <x v="2"/>
    <x v="2"/>
    <x v="0"/>
    <x v="2"/>
    <x v="20"/>
    <x v="48"/>
    <x v="777"/>
    <x v="0"/>
    <x v="15"/>
    <x v="1"/>
  </r>
  <r>
    <x v="15"/>
    <x v="88"/>
    <x v="6"/>
    <x v="6"/>
    <x v="0"/>
    <x v="2"/>
    <x v="20"/>
    <x v="48"/>
    <x v="755"/>
    <x v="0"/>
    <x v="15"/>
    <x v="1"/>
  </r>
  <r>
    <x v="15"/>
    <x v="96"/>
    <x v="6"/>
    <x v="6"/>
    <x v="0"/>
    <x v="2"/>
    <x v="20"/>
    <x v="48"/>
    <x v="778"/>
    <x v="0"/>
    <x v="15"/>
    <x v="1"/>
  </r>
  <r>
    <x v="15"/>
    <x v="97"/>
    <x v="5"/>
    <x v="5"/>
    <x v="0"/>
    <x v="2"/>
    <x v="20"/>
    <x v="48"/>
    <x v="756"/>
    <x v="0"/>
    <x v="15"/>
    <x v="1"/>
  </r>
  <r>
    <x v="15"/>
    <x v="8"/>
    <x v="1"/>
    <x v="1"/>
    <x v="0"/>
    <x v="2"/>
    <x v="20"/>
    <x v="48"/>
    <x v="778"/>
    <x v="0"/>
    <x v="15"/>
    <x v="1"/>
  </r>
  <r>
    <x v="15"/>
    <x v="98"/>
    <x v="1"/>
    <x v="1"/>
    <x v="0"/>
    <x v="2"/>
    <x v="20"/>
    <x v="48"/>
    <x v="755"/>
    <x v="0"/>
    <x v="15"/>
    <x v="1"/>
  </r>
  <r>
    <x v="15"/>
    <x v="1"/>
    <x v="1"/>
    <x v="1"/>
    <x v="0"/>
    <x v="2"/>
    <x v="1"/>
    <x v="1"/>
    <x v="1"/>
    <x v="186"/>
    <x v="15"/>
    <x v="1"/>
  </r>
  <r>
    <x v="16"/>
    <x v="96"/>
    <x v="6"/>
    <x v="6"/>
    <x v="0"/>
    <x v="2"/>
    <x v="20"/>
    <x v="49"/>
    <x v="779"/>
    <x v="0"/>
    <x v="16"/>
    <x v="1"/>
  </r>
  <r>
    <x v="16"/>
    <x v="61"/>
    <x v="3"/>
    <x v="3"/>
    <x v="0"/>
    <x v="2"/>
    <x v="20"/>
    <x v="49"/>
    <x v="738"/>
    <x v="0"/>
    <x v="16"/>
    <x v="1"/>
  </r>
  <r>
    <x v="16"/>
    <x v="30"/>
    <x v="4"/>
    <x v="4"/>
    <x v="0"/>
    <x v="2"/>
    <x v="20"/>
    <x v="49"/>
    <x v="738"/>
    <x v="0"/>
    <x v="16"/>
    <x v="1"/>
  </r>
  <r>
    <x v="16"/>
    <x v="1"/>
    <x v="1"/>
    <x v="1"/>
    <x v="0"/>
    <x v="2"/>
    <x v="1"/>
    <x v="1"/>
    <x v="1"/>
    <x v="187"/>
    <x v="16"/>
    <x v="1"/>
  </r>
  <r>
    <x v="17"/>
    <x v="75"/>
    <x v="3"/>
    <x v="3"/>
    <x v="0"/>
    <x v="2"/>
    <x v="20"/>
    <x v="50"/>
    <x v="780"/>
    <x v="0"/>
    <x v="17"/>
    <x v="1"/>
  </r>
  <r>
    <x v="17"/>
    <x v="56"/>
    <x v="3"/>
    <x v="3"/>
    <x v="0"/>
    <x v="2"/>
    <x v="22"/>
    <x v="51"/>
    <x v="1"/>
    <x v="188"/>
    <x v="17"/>
    <x v="1"/>
  </r>
  <r>
    <x v="17"/>
    <x v="99"/>
    <x v="3"/>
    <x v="3"/>
    <x v="0"/>
    <x v="2"/>
    <x v="20"/>
    <x v="50"/>
    <x v="781"/>
    <x v="0"/>
    <x v="17"/>
    <x v="1"/>
  </r>
  <r>
    <x v="17"/>
    <x v="89"/>
    <x v="4"/>
    <x v="4"/>
    <x v="0"/>
    <x v="2"/>
    <x v="20"/>
    <x v="50"/>
    <x v="737"/>
    <x v="0"/>
    <x v="17"/>
    <x v="1"/>
  </r>
  <r>
    <x v="17"/>
    <x v="100"/>
    <x v="0"/>
    <x v="0"/>
    <x v="0"/>
    <x v="2"/>
    <x v="20"/>
    <x v="50"/>
    <x v="738"/>
    <x v="0"/>
    <x v="17"/>
    <x v="1"/>
  </r>
  <r>
    <x v="17"/>
    <x v="34"/>
    <x v="5"/>
    <x v="5"/>
    <x v="0"/>
    <x v="2"/>
    <x v="20"/>
    <x v="50"/>
    <x v="744"/>
    <x v="0"/>
    <x v="17"/>
    <x v="1"/>
  </r>
  <r>
    <x v="17"/>
    <x v="101"/>
    <x v="1"/>
    <x v="1"/>
    <x v="0"/>
    <x v="2"/>
    <x v="20"/>
    <x v="50"/>
    <x v="737"/>
    <x v="0"/>
    <x v="17"/>
    <x v="1"/>
  </r>
  <r>
    <x v="17"/>
    <x v="1"/>
    <x v="1"/>
    <x v="1"/>
    <x v="0"/>
    <x v="2"/>
    <x v="1"/>
    <x v="1"/>
    <x v="1"/>
    <x v="189"/>
    <x v="17"/>
    <x v="1"/>
  </r>
  <r>
    <x v="18"/>
    <x v="102"/>
    <x v="6"/>
    <x v="6"/>
    <x v="0"/>
    <x v="2"/>
    <x v="20"/>
    <x v="52"/>
    <x v="747"/>
    <x v="0"/>
    <x v="18"/>
    <x v="1"/>
  </r>
  <r>
    <x v="18"/>
    <x v="1"/>
    <x v="1"/>
    <x v="1"/>
    <x v="0"/>
    <x v="2"/>
    <x v="1"/>
    <x v="1"/>
    <x v="1"/>
    <x v="190"/>
    <x v="18"/>
    <x v="1"/>
  </r>
  <r>
    <x v="19"/>
    <x v="70"/>
    <x v="2"/>
    <x v="2"/>
    <x v="0"/>
    <x v="2"/>
    <x v="21"/>
    <x v="36"/>
    <x v="782"/>
    <x v="0"/>
    <x v="19"/>
    <x v="1"/>
  </r>
  <r>
    <x v="19"/>
    <x v="103"/>
    <x v="3"/>
    <x v="3"/>
    <x v="0"/>
    <x v="2"/>
    <x v="20"/>
    <x v="53"/>
    <x v="783"/>
    <x v="0"/>
    <x v="19"/>
    <x v="1"/>
  </r>
  <r>
    <x v="19"/>
    <x v="104"/>
    <x v="3"/>
    <x v="3"/>
    <x v="0"/>
    <x v="2"/>
    <x v="20"/>
    <x v="53"/>
    <x v="784"/>
    <x v="0"/>
    <x v="19"/>
    <x v="1"/>
  </r>
  <r>
    <x v="19"/>
    <x v="0"/>
    <x v="0"/>
    <x v="0"/>
    <x v="0"/>
    <x v="2"/>
    <x v="20"/>
    <x v="53"/>
    <x v="741"/>
    <x v="0"/>
    <x v="19"/>
    <x v="1"/>
  </r>
  <r>
    <x v="19"/>
    <x v="63"/>
    <x v="5"/>
    <x v="5"/>
    <x v="0"/>
    <x v="2"/>
    <x v="20"/>
    <x v="53"/>
    <x v="785"/>
    <x v="0"/>
    <x v="19"/>
    <x v="1"/>
  </r>
  <r>
    <x v="19"/>
    <x v="83"/>
    <x v="1"/>
    <x v="1"/>
    <x v="0"/>
    <x v="2"/>
    <x v="20"/>
    <x v="53"/>
    <x v="740"/>
    <x v="0"/>
    <x v="19"/>
    <x v="1"/>
  </r>
  <r>
    <x v="19"/>
    <x v="101"/>
    <x v="1"/>
    <x v="1"/>
    <x v="0"/>
    <x v="2"/>
    <x v="20"/>
    <x v="53"/>
    <x v="736"/>
    <x v="0"/>
    <x v="19"/>
    <x v="1"/>
  </r>
  <r>
    <x v="19"/>
    <x v="105"/>
    <x v="1"/>
    <x v="1"/>
    <x v="0"/>
    <x v="2"/>
    <x v="20"/>
    <x v="53"/>
    <x v="782"/>
    <x v="0"/>
    <x v="19"/>
    <x v="1"/>
  </r>
  <r>
    <x v="19"/>
    <x v="1"/>
    <x v="1"/>
    <x v="1"/>
    <x v="0"/>
    <x v="2"/>
    <x v="1"/>
    <x v="1"/>
    <x v="1"/>
    <x v="191"/>
    <x v="19"/>
    <x v="1"/>
  </r>
  <r>
    <x v="19"/>
    <x v="1"/>
    <x v="1"/>
    <x v="1"/>
    <x v="0"/>
    <x v="1"/>
    <x v="1"/>
    <x v="1"/>
    <x v="1"/>
    <x v="192"/>
    <x v="19"/>
    <x v="1"/>
  </r>
  <r>
    <x v="20"/>
    <x v="106"/>
    <x v="2"/>
    <x v="2"/>
    <x v="0"/>
    <x v="2"/>
    <x v="20"/>
    <x v="54"/>
    <x v="756"/>
    <x v="0"/>
    <x v="20"/>
    <x v="1"/>
  </r>
  <r>
    <x v="20"/>
    <x v="107"/>
    <x v="2"/>
    <x v="2"/>
    <x v="0"/>
    <x v="2"/>
    <x v="20"/>
    <x v="54"/>
    <x v="756"/>
    <x v="0"/>
    <x v="20"/>
    <x v="1"/>
  </r>
  <r>
    <x v="20"/>
    <x v="108"/>
    <x v="3"/>
    <x v="3"/>
    <x v="0"/>
    <x v="2"/>
    <x v="20"/>
    <x v="54"/>
    <x v="786"/>
    <x v="0"/>
    <x v="20"/>
    <x v="1"/>
  </r>
  <r>
    <x v="20"/>
    <x v="18"/>
    <x v="3"/>
    <x v="3"/>
    <x v="0"/>
    <x v="2"/>
    <x v="20"/>
    <x v="54"/>
    <x v="756"/>
    <x v="0"/>
    <x v="20"/>
    <x v="1"/>
  </r>
  <r>
    <x v="20"/>
    <x v="78"/>
    <x v="4"/>
    <x v="4"/>
    <x v="0"/>
    <x v="2"/>
    <x v="20"/>
    <x v="54"/>
    <x v="754"/>
    <x v="0"/>
    <x v="20"/>
    <x v="1"/>
  </r>
  <r>
    <x v="20"/>
    <x v="77"/>
    <x v="5"/>
    <x v="5"/>
    <x v="0"/>
    <x v="2"/>
    <x v="20"/>
    <x v="54"/>
    <x v="756"/>
    <x v="0"/>
    <x v="20"/>
    <x v="1"/>
  </r>
  <r>
    <x v="20"/>
    <x v="63"/>
    <x v="5"/>
    <x v="5"/>
    <x v="0"/>
    <x v="2"/>
    <x v="20"/>
    <x v="54"/>
    <x v="787"/>
    <x v="0"/>
    <x v="20"/>
    <x v="1"/>
  </r>
  <r>
    <x v="20"/>
    <x v="95"/>
    <x v="1"/>
    <x v="1"/>
    <x v="0"/>
    <x v="2"/>
    <x v="20"/>
    <x v="54"/>
    <x v="754"/>
    <x v="0"/>
    <x v="20"/>
    <x v="1"/>
  </r>
  <r>
    <x v="20"/>
    <x v="109"/>
    <x v="1"/>
    <x v="1"/>
    <x v="0"/>
    <x v="2"/>
    <x v="20"/>
    <x v="54"/>
    <x v="754"/>
    <x v="0"/>
    <x v="20"/>
    <x v="1"/>
  </r>
  <r>
    <x v="20"/>
    <x v="1"/>
    <x v="1"/>
    <x v="1"/>
    <x v="0"/>
    <x v="2"/>
    <x v="1"/>
    <x v="1"/>
    <x v="1"/>
    <x v="193"/>
    <x v="20"/>
    <x v="1"/>
  </r>
  <r>
    <x v="21"/>
    <x v="24"/>
    <x v="2"/>
    <x v="2"/>
    <x v="0"/>
    <x v="2"/>
    <x v="20"/>
    <x v="55"/>
    <x v="788"/>
    <x v="0"/>
    <x v="21"/>
    <x v="1"/>
  </r>
  <r>
    <x v="21"/>
    <x v="107"/>
    <x v="2"/>
    <x v="2"/>
    <x v="0"/>
    <x v="2"/>
    <x v="20"/>
    <x v="55"/>
    <x v="789"/>
    <x v="0"/>
    <x v="21"/>
    <x v="1"/>
  </r>
  <r>
    <x v="21"/>
    <x v="2"/>
    <x v="2"/>
    <x v="2"/>
    <x v="0"/>
    <x v="2"/>
    <x v="20"/>
    <x v="55"/>
    <x v="746"/>
    <x v="0"/>
    <x v="21"/>
    <x v="1"/>
  </r>
  <r>
    <x v="21"/>
    <x v="110"/>
    <x v="2"/>
    <x v="2"/>
    <x v="0"/>
    <x v="2"/>
    <x v="20"/>
    <x v="55"/>
    <x v="745"/>
    <x v="0"/>
    <x v="21"/>
    <x v="1"/>
  </r>
  <r>
    <x v="21"/>
    <x v="111"/>
    <x v="2"/>
    <x v="2"/>
    <x v="0"/>
    <x v="2"/>
    <x v="20"/>
    <x v="55"/>
    <x v="748"/>
    <x v="0"/>
    <x v="21"/>
    <x v="1"/>
  </r>
  <r>
    <x v="21"/>
    <x v="86"/>
    <x v="6"/>
    <x v="6"/>
    <x v="0"/>
    <x v="2"/>
    <x v="20"/>
    <x v="55"/>
    <x v="746"/>
    <x v="0"/>
    <x v="21"/>
    <x v="1"/>
  </r>
  <r>
    <x v="21"/>
    <x v="95"/>
    <x v="1"/>
    <x v="1"/>
    <x v="0"/>
    <x v="2"/>
    <x v="20"/>
    <x v="55"/>
    <x v="737"/>
    <x v="0"/>
    <x v="21"/>
    <x v="1"/>
  </r>
  <r>
    <x v="21"/>
    <x v="22"/>
    <x v="1"/>
    <x v="1"/>
    <x v="0"/>
    <x v="2"/>
    <x v="20"/>
    <x v="55"/>
    <x v="737"/>
    <x v="0"/>
    <x v="21"/>
    <x v="1"/>
  </r>
  <r>
    <x v="21"/>
    <x v="1"/>
    <x v="1"/>
    <x v="1"/>
    <x v="0"/>
    <x v="2"/>
    <x v="1"/>
    <x v="1"/>
    <x v="1"/>
    <x v="194"/>
    <x v="21"/>
    <x v="1"/>
  </r>
  <r>
    <x v="21"/>
    <x v="112"/>
    <x v="2"/>
    <x v="2"/>
    <x v="0"/>
    <x v="0"/>
    <x v="23"/>
    <x v="56"/>
    <x v="1"/>
    <x v="195"/>
    <x v="21"/>
    <x v="1"/>
  </r>
  <r>
    <x v="21"/>
    <x v="1"/>
    <x v="1"/>
    <x v="1"/>
    <x v="0"/>
    <x v="0"/>
    <x v="1"/>
    <x v="1"/>
    <x v="774"/>
    <x v="0"/>
    <x v="21"/>
    <x v="1"/>
  </r>
  <r>
    <x v="72"/>
    <x v="60"/>
    <x v="3"/>
    <x v="3"/>
    <x v="0"/>
    <x v="2"/>
    <x v="21"/>
    <x v="57"/>
    <x v="790"/>
    <x v="0"/>
    <x v="72"/>
    <x v="1"/>
  </r>
  <r>
    <x v="72"/>
    <x v="61"/>
    <x v="3"/>
    <x v="3"/>
    <x v="0"/>
    <x v="2"/>
    <x v="20"/>
    <x v="58"/>
    <x v="791"/>
    <x v="0"/>
    <x v="72"/>
    <x v="1"/>
  </r>
  <r>
    <x v="72"/>
    <x v="56"/>
    <x v="3"/>
    <x v="3"/>
    <x v="0"/>
    <x v="2"/>
    <x v="24"/>
    <x v="59"/>
    <x v="1"/>
    <x v="196"/>
    <x v="72"/>
    <x v="1"/>
  </r>
  <r>
    <x v="72"/>
    <x v="73"/>
    <x v="1"/>
    <x v="1"/>
    <x v="0"/>
    <x v="2"/>
    <x v="21"/>
    <x v="39"/>
    <x v="790"/>
    <x v="0"/>
    <x v="72"/>
    <x v="1"/>
  </r>
  <r>
    <x v="72"/>
    <x v="1"/>
    <x v="1"/>
    <x v="1"/>
    <x v="0"/>
    <x v="2"/>
    <x v="1"/>
    <x v="1"/>
    <x v="1"/>
    <x v="197"/>
    <x v="72"/>
    <x v="1"/>
  </r>
  <r>
    <x v="72"/>
    <x v="72"/>
    <x v="5"/>
    <x v="5"/>
    <x v="0"/>
    <x v="0"/>
    <x v="21"/>
    <x v="38"/>
    <x v="792"/>
    <x v="0"/>
    <x v="72"/>
    <x v="1"/>
  </r>
  <r>
    <x v="72"/>
    <x v="1"/>
    <x v="1"/>
    <x v="1"/>
    <x v="0"/>
    <x v="0"/>
    <x v="1"/>
    <x v="1"/>
    <x v="1"/>
    <x v="198"/>
    <x v="72"/>
    <x v="1"/>
  </r>
  <r>
    <x v="22"/>
    <x v="113"/>
    <x v="6"/>
    <x v="6"/>
    <x v="0"/>
    <x v="2"/>
    <x v="20"/>
    <x v="60"/>
    <x v="793"/>
    <x v="0"/>
    <x v="22"/>
    <x v="1"/>
  </r>
  <r>
    <x v="22"/>
    <x v="60"/>
    <x v="3"/>
    <x v="3"/>
    <x v="0"/>
    <x v="2"/>
    <x v="20"/>
    <x v="60"/>
    <x v="778"/>
    <x v="0"/>
    <x v="22"/>
    <x v="1"/>
  </r>
  <r>
    <x v="22"/>
    <x v="114"/>
    <x v="3"/>
    <x v="3"/>
    <x v="0"/>
    <x v="2"/>
    <x v="20"/>
    <x v="60"/>
    <x v="794"/>
    <x v="0"/>
    <x v="22"/>
    <x v="1"/>
  </r>
  <r>
    <x v="22"/>
    <x v="75"/>
    <x v="3"/>
    <x v="3"/>
    <x v="0"/>
    <x v="2"/>
    <x v="20"/>
    <x v="60"/>
    <x v="795"/>
    <x v="0"/>
    <x v="22"/>
    <x v="1"/>
  </r>
  <r>
    <x v="22"/>
    <x v="1"/>
    <x v="1"/>
    <x v="1"/>
    <x v="0"/>
    <x v="2"/>
    <x v="1"/>
    <x v="1"/>
    <x v="1"/>
    <x v="199"/>
    <x v="22"/>
    <x v="1"/>
  </r>
  <r>
    <x v="23"/>
    <x v="48"/>
    <x v="2"/>
    <x v="2"/>
    <x v="0"/>
    <x v="2"/>
    <x v="20"/>
    <x v="61"/>
    <x v="787"/>
    <x v="0"/>
    <x v="23"/>
    <x v="1"/>
  </r>
  <r>
    <x v="23"/>
    <x v="102"/>
    <x v="6"/>
    <x v="6"/>
    <x v="0"/>
    <x v="2"/>
    <x v="20"/>
    <x v="61"/>
    <x v="756"/>
    <x v="0"/>
    <x v="23"/>
    <x v="1"/>
  </r>
  <r>
    <x v="23"/>
    <x v="113"/>
    <x v="6"/>
    <x v="6"/>
    <x v="0"/>
    <x v="2"/>
    <x v="20"/>
    <x v="61"/>
    <x v="756"/>
    <x v="0"/>
    <x v="23"/>
    <x v="1"/>
  </r>
  <r>
    <x v="23"/>
    <x v="38"/>
    <x v="4"/>
    <x v="4"/>
    <x v="0"/>
    <x v="2"/>
    <x v="20"/>
    <x v="61"/>
    <x v="191"/>
    <x v="0"/>
    <x v="23"/>
    <x v="1"/>
  </r>
  <r>
    <x v="23"/>
    <x v="115"/>
    <x v="5"/>
    <x v="5"/>
    <x v="0"/>
    <x v="2"/>
    <x v="20"/>
    <x v="61"/>
    <x v="737"/>
    <x v="0"/>
    <x v="23"/>
    <x v="1"/>
  </r>
  <r>
    <x v="23"/>
    <x v="1"/>
    <x v="1"/>
    <x v="1"/>
    <x v="0"/>
    <x v="2"/>
    <x v="1"/>
    <x v="1"/>
    <x v="1"/>
    <x v="200"/>
    <x v="23"/>
    <x v="1"/>
  </r>
  <r>
    <x v="24"/>
    <x v="19"/>
    <x v="3"/>
    <x v="3"/>
    <x v="0"/>
    <x v="2"/>
    <x v="21"/>
    <x v="62"/>
    <x v="796"/>
    <x v="0"/>
    <x v="24"/>
    <x v="1"/>
  </r>
  <r>
    <x v="24"/>
    <x v="108"/>
    <x v="3"/>
    <x v="3"/>
    <x v="0"/>
    <x v="2"/>
    <x v="25"/>
    <x v="63"/>
    <x v="797"/>
    <x v="0"/>
    <x v="24"/>
    <x v="1"/>
  </r>
  <r>
    <x v="24"/>
    <x v="116"/>
    <x v="0"/>
    <x v="0"/>
    <x v="0"/>
    <x v="2"/>
    <x v="21"/>
    <x v="64"/>
    <x v="798"/>
    <x v="0"/>
    <x v="24"/>
    <x v="1"/>
  </r>
  <r>
    <x v="24"/>
    <x v="1"/>
    <x v="1"/>
    <x v="1"/>
    <x v="0"/>
    <x v="2"/>
    <x v="1"/>
    <x v="1"/>
    <x v="1"/>
    <x v="201"/>
    <x v="24"/>
    <x v="1"/>
  </r>
  <r>
    <x v="24"/>
    <x v="1"/>
    <x v="1"/>
    <x v="1"/>
    <x v="0"/>
    <x v="0"/>
    <x v="1"/>
    <x v="1"/>
    <x v="1"/>
    <x v="202"/>
    <x v="24"/>
    <x v="1"/>
  </r>
  <r>
    <x v="24"/>
    <x v="117"/>
    <x v="0"/>
    <x v="0"/>
    <x v="0"/>
    <x v="1"/>
    <x v="21"/>
    <x v="65"/>
    <x v="765"/>
    <x v="0"/>
    <x v="24"/>
    <x v="1"/>
  </r>
  <r>
    <x v="24"/>
    <x v="1"/>
    <x v="1"/>
    <x v="1"/>
    <x v="0"/>
    <x v="1"/>
    <x v="1"/>
    <x v="1"/>
    <x v="1"/>
    <x v="203"/>
    <x v="24"/>
    <x v="1"/>
  </r>
  <r>
    <x v="25"/>
    <x v="44"/>
    <x v="3"/>
    <x v="3"/>
    <x v="0"/>
    <x v="2"/>
    <x v="20"/>
    <x v="66"/>
    <x v="753"/>
    <x v="0"/>
    <x v="25"/>
    <x v="1"/>
  </r>
  <r>
    <x v="25"/>
    <x v="33"/>
    <x v="1"/>
    <x v="1"/>
    <x v="0"/>
    <x v="2"/>
    <x v="20"/>
    <x v="66"/>
    <x v="799"/>
    <x v="0"/>
    <x v="25"/>
    <x v="1"/>
  </r>
  <r>
    <x v="25"/>
    <x v="1"/>
    <x v="1"/>
    <x v="1"/>
    <x v="0"/>
    <x v="2"/>
    <x v="1"/>
    <x v="1"/>
    <x v="1"/>
    <x v="204"/>
    <x v="25"/>
    <x v="1"/>
  </r>
  <r>
    <x v="26"/>
    <x v="70"/>
    <x v="2"/>
    <x v="2"/>
    <x v="0"/>
    <x v="2"/>
    <x v="20"/>
    <x v="67"/>
    <x v="800"/>
    <x v="0"/>
    <x v="26"/>
    <x v="1"/>
  </r>
  <r>
    <x v="26"/>
    <x v="70"/>
    <x v="2"/>
    <x v="2"/>
    <x v="0"/>
    <x v="2"/>
    <x v="21"/>
    <x v="36"/>
    <x v="801"/>
    <x v="0"/>
    <x v="26"/>
    <x v="1"/>
  </r>
  <r>
    <x v="26"/>
    <x v="47"/>
    <x v="2"/>
    <x v="2"/>
    <x v="0"/>
    <x v="2"/>
    <x v="21"/>
    <x v="68"/>
    <x v="769"/>
    <x v="0"/>
    <x v="26"/>
    <x v="1"/>
  </r>
  <r>
    <x v="26"/>
    <x v="118"/>
    <x v="2"/>
    <x v="2"/>
    <x v="0"/>
    <x v="2"/>
    <x v="21"/>
    <x v="69"/>
    <x v="802"/>
    <x v="0"/>
    <x v="26"/>
    <x v="1"/>
  </r>
  <r>
    <x v="26"/>
    <x v="71"/>
    <x v="6"/>
    <x v="6"/>
    <x v="0"/>
    <x v="2"/>
    <x v="21"/>
    <x v="37"/>
    <x v="803"/>
    <x v="0"/>
    <x v="26"/>
    <x v="1"/>
  </r>
  <r>
    <x v="26"/>
    <x v="21"/>
    <x v="6"/>
    <x v="6"/>
    <x v="0"/>
    <x v="2"/>
    <x v="20"/>
    <x v="67"/>
    <x v="800"/>
    <x v="0"/>
    <x v="26"/>
    <x v="1"/>
  </r>
  <r>
    <x v="26"/>
    <x v="21"/>
    <x v="6"/>
    <x v="6"/>
    <x v="0"/>
    <x v="2"/>
    <x v="21"/>
    <x v="70"/>
    <x v="804"/>
    <x v="0"/>
    <x v="26"/>
    <x v="1"/>
  </r>
  <r>
    <x v="26"/>
    <x v="74"/>
    <x v="3"/>
    <x v="3"/>
    <x v="0"/>
    <x v="2"/>
    <x v="20"/>
    <x v="67"/>
    <x v="800"/>
    <x v="0"/>
    <x v="26"/>
    <x v="1"/>
  </r>
  <r>
    <x v="26"/>
    <x v="26"/>
    <x v="3"/>
    <x v="3"/>
    <x v="0"/>
    <x v="2"/>
    <x v="20"/>
    <x v="67"/>
    <x v="805"/>
    <x v="0"/>
    <x v="26"/>
    <x v="1"/>
  </r>
  <r>
    <x v="26"/>
    <x v="43"/>
    <x v="3"/>
    <x v="3"/>
    <x v="0"/>
    <x v="2"/>
    <x v="21"/>
    <x v="71"/>
    <x v="800"/>
    <x v="0"/>
    <x v="26"/>
    <x v="1"/>
  </r>
  <r>
    <x v="26"/>
    <x v="31"/>
    <x v="4"/>
    <x v="4"/>
    <x v="0"/>
    <x v="2"/>
    <x v="21"/>
    <x v="72"/>
    <x v="804"/>
    <x v="0"/>
    <x v="26"/>
    <x v="1"/>
  </r>
  <r>
    <x v="26"/>
    <x v="51"/>
    <x v="4"/>
    <x v="4"/>
    <x v="0"/>
    <x v="2"/>
    <x v="20"/>
    <x v="67"/>
    <x v="779"/>
    <x v="0"/>
    <x v="26"/>
    <x v="1"/>
  </r>
  <r>
    <x v="26"/>
    <x v="119"/>
    <x v="0"/>
    <x v="0"/>
    <x v="0"/>
    <x v="2"/>
    <x v="20"/>
    <x v="67"/>
    <x v="770"/>
    <x v="0"/>
    <x v="26"/>
    <x v="1"/>
  </r>
  <r>
    <x v="26"/>
    <x v="120"/>
    <x v="0"/>
    <x v="0"/>
    <x v="0"/>
    <x v="2"/>
    <x v="20"/>
    <x v="67"/>
    <x v="770"/>
    <x v="0"/>
    <x v="26"/>
    <x v="1"/>
  </r>
  <r>
    <x v="26"/>
    <x v="121"/>
    <x v="0"/>
    <x v="0"/>
    <x v="0"/>
    <x v="2"/>
    <x v="20"/>
    <x v="67"/>
    <x v="800"/>
    <x v="0"/>
    <x v="26"/>
    <x v="1"/>
  </r>
  <r>
    <x v="26"/>
    <x v="100"/>
    <x v="0"/>
    <x v="0"/>
    <x v="0"/>
    <x v="2"/>
    <x v="21"/>
    <x v="73"/>
    <x v="806"/>
    <x v="0"/>
    <x v="26"/>
    <x v="1"/>
  </r>
  <r>
    <x v="26"/>
    <x v="122"/>
    <x v="0"/>
    <x v="0"/>
    <x v="0"/>
    <x v="2"/>
    <x v="20"/>
    <x v="67"/>
    <x v="779"/>
    <x v="0"/>
    <x v="26"/>
    <x v="1"/>
  </r>
  <r>
    <x v="26"/>
    <x v="32"/>
    <x v="5"/>
    <x v="5"/>
    <x v="0"/>
    <x v="2"/>
    <x v="20"/>
    <x v="67"/>
    <x v="779"/>
    <x v="0"/>
    <x v="26"/>
    <x v="1"/>
  </r>
  <r>
    <x v="26"/>
    <x v="97"/>
    <x v="5"/>
    <x v="5"/>
    <x v="0"/>
    <x v="2"/>
    <x v="20"/>
    <x v="67"/>
    <x v="800"/>
    <x v="0"/>
    <x v="26"/>
    <x v="1"/>
  </r>
  <r>
    <x v="26"/>
    <x v="123"/>
    <x v="5"/>
    <x v="5"/>
    <x v="0"/>
    <x v="2"/>
    <x v="21"/>
    <x v="74"/>
    <x v="804"/>
    <x v="0"/>
    <x v="26"/>
    <x v="1"/>
  </r>
  <r>
    <x v="26"/>
    <x v="124"/>
    <x v="5"/>
    <x v="5"/>
    <x v="0"/>
    <x v="2"/>
    <x v="20"/>
    <x v="67"/>
    <x v="770"/>
    <x v="0"/>
    <x v="26"/>
    <x v="1"/>
  </r>
  <r>
    <x v="26"/>
    <x v="83"/>
    <x v="1"/>
    <x v="1"/>
    <x v="0"/>
    <x v="2"/>
    <x v="20"/>
    <x v="67"/>
    <x v="771"/>
    <x v="0"/>
    <x v="26"/>
    <x v="1"/>
  </r>
  <r>
    <x v="26"/>
    <x v="109"/>
    <x v="1"/>
    <x v="1"/>
    <x v="0"/>
    <x v="2"/>
    <x v="20"/>
    <x v="67"/>
    <x v="801"/>
    <x v="0"/>
    <x v="26"/>
    <x v="1"/>
  </r>
  <r>
    <x v="26"/>
    <x v="1"/>
    <x v="1"/>
    <x v="1"/>
    <x v="0"/>
    <x v="2"/>
    <x v="1"/>
    <x v="1"/>
    <x v="1"/>
    <x v="205"/>
    <x v="26"/>
    <x v="1"/>
  </r>
  <r>
    <x v="26"/>
    <x v="70"/>
    <x v="2"/>
    <x v="2"/>
    <x v="0"/>
    <x v="0"/>
    <x v="21"/>
    <x v="36"/>
    <x v="802"/>
    <x v="0"/>
    <x v="26"/>
    <x v="1"/>
  </r>
  <r>
    <x v="26"/>
    <x v="118"/>
    <x v="2"/>
    <x v="2"/>
    <x v="0"/>
    <x v="0"/>
    <x v="21"/>
    <x v="69"/>
    <x v="807"/>
    <x v="0"/>
    <x v="26"/>
    <x v="1"/>
  </r>
  <r>
    <x v="26"/>
    <x v="111"/>
    <x v="2"/>
    <x v="2"/>
    <x v="0"/>
    <x v="0"/>
    <x v="21"/>
    <x v="75"/>
    <x v="803"/>
    <x v="0"/>
    <x v="26"/>
    <x v="1"/>
  </r>
  <r>
    <x v="26"/>
    <x v="114"/>
    <x v="3"/>
    <x v="3"/>
    <x v="0"/>
    <x v="0"/>
    <x v="21"/>
    <x v="76"/>
    <x v="807"/>
    <x v="0"/>
    <x v="26"/>
    <x v="1"/>
  </r>
  <r>
    <x v="26"/>
    <x v="50"/>
    <x v="4"/>
    <x v="4"/>
    <x v="0"/>
    <x v="0"/>
    <x v="21"/>
    <x v="77"/>
    <x v="761"/>
    <x v="0"/>
    <x v="26"/>
    <x v="1"/>
  </r>
  <r>
    <x v="26"/>
    <x v="66"/>
    <x v="4"/>
    <x v="4"/>
    <x v="0"/>
    <x v="0"/>
    <x v="21"/>
    <x v="78"/>
    <x v="761"/>
    <x v="0"/>
    <x v="26"/>
    <x v="1"/>
  </r>
  <r>
    <x v="26"/>
    <x v="90"/>
    <x v="0"/>
    <x v="0"/>
    <x v="0"/>
    <x v="0"/>
    <x v="21"/>
    <x v="79"/>
    <x v="808"/>
    <x v="0"/>
    <x v="26"/>
    <x v="1"/>
  </r>
  <r>
    <x v="26"/>
    <x v="121"/>
    <x v="0"/>
    <x v="0"/>
    <x v="0"/>
    <x v="0"/>
    <x v="21"/>
    <x v="80"/>
    <x v="809"/>
    <x v="0"/>
    <x v="26"/>
    <x v="1"/>
  </r>
  <r>
    <x v="26"/>
    <x v="32"/>
    <x v="5"/>
    <x v="5"/>
    <x v="0"/>
    <x v="0"/>
    <x v="21"/>
    <x v="81"/>
    <x v="810"/>
    <x v="0"/>
    <x v="26"/>
    <x v="1"/>
  </r>
  <r>
    <x v="26"/>
    <x v="125"/>
    <x v="5"/>
    <x v="5"/>
    <x v="0"/>
    <x v="0"/>
    <x v="21"/>
    <x v="82"/>
    <x v="811"/>
    <x v="0"/>
    <x v="26"/>
    <x v="1"/>
  </r>
  <r>
    <x v="26"/>
    <x v="1"/>
    <x v="1"/>
    <x v="1"/>
    <x v="0"/>
    <x v="0"/>
    <x v="1"/>
    <x v="1"/>
    <x v="1"/>
    <x v="206"/>
    <x v="26"/>
    <x v="1"/>
  </r>
  <r>
    <x v="26"/>
    <x v="114"/>
    <x v="3"/>
    <x v="3"/>
    <x v="0"/>
    <x v="1"/>
    <x v="21"/>
    <x v="76"/>
    <x v="803"/>
    <x v="0"/>
    <x v="26"/>
    <x v="1"/>
  </r>
  <r>
    <x v="26"/>
    <x v="126"/>
    <x v="4"/>
    <x v="4"/>
    <x v="0"/>
    <x v="1"/>
    <x v="21"/>
    <x v="83"/>
    <x v="761"/>
    <x v="0"/>
    <x v="26"/>
    <x v="1"/>
  </r>
  <r>
    <x v="26"/>
    <x v="58"/>
    <x v="1"/>
    <x v="1"/>
    <x v="0"/>
    <x v="1"/>
    <x v="21"/>
    <x v="84"/>
    <x v="807"/>
    <x v="0"/>
    <x v="26"/>
    <x v="1"/>
  </r>
  <r>
    <x v="26"/>
    <x v="127"/>
    <x v="1"/>
    <x v="1"/>
    <x v="0"/>
    <x v="1"/>
    <x v="21"/>
    <x v="85"/>
    <x v="812"/>
    <x v="0"/>
    <x v="26"/>
    <x v="1"/>
  </r>
  <r>
    <x v="26"/>
    <x v="1"/>
    <x v="1"/>
    <x v="1"/>
    <x v="0"/>
    <x v="1"/>
    <x v="1"/>
    <x v="1"/>
    <x v="1"/>
    <x v="207"/>
    <x v="26"/>
    <x v="1"/>
  </r>
  <r>
    <x v="27"/>
    <x v="49"/>
    <x v="3"/>
    <x v="3"/>
    <x v="0"/>
    <x v="2"/>
    <x v="20"/>
    <x v="86"/>
    <x v="744"/>
    <x v="0"/>
    <x v="27"/>
    <x v="1"/>
  </r>
  <r>
    <x v="27"/>
    <x v="19"/>
    <x v="3"/>
    <x v="3"/>
    <x v="0"/>
    <x v="2"/>
    <x v="20"/>
    <x v="86"/>
    <x v="813"/>
    <x v="0"/>
    <x v="27"/>
    <x v="1"/>
  </r>
  <r>
    <x v="27"/>
    <x v="43"/>
    <x v="3"/>
    <x v="3"/>
    <x v="0"/>
    <x v="2"/>
    <x v="21"/>
    <x v="71"/>
    <x v="814"/>
    <x v="0"/>
    <x v="27"/>
    <x v="1"/>
  </r>
  <r>
    <x v="27"/>
    <x v="100"/>
    <x v="0"/>
    <x v="0"/>
    <x v="0"/>
    <x v="2"/>
    <x v="20"/>
    <x v="86"/>
    <x v="742"/>
    <x v="0"/>
    <x v="27"/>
    <x v="1"/>
  </r>
  <r>
    <x v="27"/>
    <x v="128"/>
    <x v="1"/>
    <x v="1"/>
    <x v="0"/>
    <x v="2"/>
    <x v="20"/>
    <x v="86"/>
    <x v="737"/>
    <x v="0"/>
    <x v="27"/>
    <x v="1"/>
  </r>
  <r>
    <x v="27"/>
    <x v="1"/>
    <x v="1"/>
    <x v="1"/>
    <x v="0"/>
    <x v="2"/>
    <x v="1"/>
    <x v="1"/>
    <x v="1"/>
    <x v="208"/>
    <x v="27"/>
    <x v="1"/>
  </r>
  <r>
    <x v="28"/>
    <x v="129"/>
    <x v="2"/>
    <x v="2"/>
    <x v="0"/>
    <x v="2"/>
    <x v="20"/>
    <x v="87"/>
    <x v="739"/>
    <x v="0"/>
    <x v="28"/>
    <x v="1"/>
  </r>
  <r>
    <x v="28"/>
    <x v="65"/>
    <x v="6"/>
    <x v="6"/>
    <x v="0"/>
    <x v="2"/>
    <x v="20"/>
    <x v="87"/>
    <x v="815"/>
    <x v="0"/>
    <x v="28"/>
    <x v="1"/>
  </r>
  <r>
    <x v="28"/>
    <x v="71"/>
    <x v="6"/>
    <x v="6"/>
    <x v="0"/>
    <x v="2"/>
    <x v="20"/>
    <x v="87"/>
    <x v="815"/>
    <x v="0"/>
    <x v="28"/>
    <x v="1"/>
  </r>
  <r>
    <x v="28"/>
    <x v="21"/>
    <x v="6"/>
    <x v="6"/>
    <x v="0"/>
    <x v="2"/>
    <x v="20"/>
    <x v="87"/>
    <x v="739"/>
    <x v="0"/>
    <x v="28"/>
    <x v="1"/>
  </r>
  <r>
    <x v="28"/>
    <x v="130"/>
    <x v="3"/>
    <x v="3"/>
    <x v="0"/>
    <x v="2"/>
    <x v="20"/>
    <x v="87"/>
    <x v="816"/>
    <x v="0"/>
    <x v="28"/>
    <x v="1"/>
  </r>
  <r>
    <x v="28"/>
    <x v="99"/>
    <x v="3"/>
    <x v="3"/>
    <x v="0"/>
    <x v="2"/>
    <x v="20"/>
    <x v="87"/>
    <x v="815"/>
    <x v="0"/>
    <x v="28"/>
    <x v="1"/>
  </r>
  <r>
    <x v="28"/>
    <x v="29"/>
    <x v="4"/>
    <x v="4"/>
    <x v="0"/>
    <x v="2"/>
    <x v="20"/>
    <x v="87"/>
    <x v="816"/>
    <x v="0"/>
    <x v="28"/>
    <x v="1"/>
  </r>
  <r>
    <x v="28"/>
    <x v="57"/>
    <x v="0"/>
    <x v="0"/>
    <x v="0"/>
    <x v="2"/>
    <x v="21"/>
    <x v="44"/>
    <x v="772"/>
    <x v="0"/>
    <x v="28"/>
    <x v="1"/>
  </r>
  <r>
    <x v="28"/>
    <x v="120"/>
    <x v="0"/>
    <x v="0"/>
    <x v="0"/>
    <x v="2"/>
    <x v="20"/>
    <x v="87"/>
    <x v="739"/>
    <x v="0"/>
    <x v="28"/>
    <x v="1"/>
  </r>
  <r>
    <x v="28"/>
    <x v="32"/>
    <x v="5"/>
    <x v="5"/>
    <x v="0"/>
    <x v="2"/>
    <x v="20"/>
    <x v="87"/>
    <x v="816"/>
    <x v="0"/>
    <x v="28"/>
    <x v="1"/>
  </r>
  <r>
    <x v="28"/>
    <x v="13"/>
    <x v="5"/>
    <x v="5"/>
    <x v="0"/>
    <x v="2"/>
    <x v="20"/>
    <x v="87"/>
    <x v="815"/>
    <x v="0"/>
    <x v="28"/>
    <x v="1"/>
  </r>
  <r>
    <x v="28"/>
    <x v="124"/>
    <x v="5"/>
    <x v="5"/>
    <x v="0"/>
    <x v="2"/>
    <x v="20"/>
    <x v="87"/>
    <x v="816"/>
    <x v="0"/>
    <x v="28"/>
    <x v="1"/>
  </r>
  <r>
    <x v="28"/>
    <x v="8"/>
    <x v="1"/>
    <x v="1"/>
    <x v="0"/>
    <x v="2"/>
    <x v="20"/>
    <x v="87"/>
    <x v="815"/>
    <x v="0"/>
    <x v="28"/>
    <x v="1"/>
  </r>
  <r>
    <x v="28"/>
    <x v="1"/>
    <x v="1"/>
    <x v="1"/>
    <x v="0"/>
    <x v="2"/>
    <x v="1"/>
    <x v="1"/>
    <x v="1"/>
    <x v="209"/>
    <x v="28"/>
    <x v="1"/>
  </r>
  <r>
    <x v="73"/>
    <x v="16"/>
    <x v="2"/>
    <x v="2"/>
    <x v="0"/>
    <x v="2"/>
    <x v="20"/>
    <x v="88"/>
    <x v="817"/>
    <x v="0"/>
    <x v="73"/>
    <x v="1"/>
  </r>
  <r>
    <x v="73"/>
    <x v="47"/>
    <x v="2"/>
    <x v="2"/>
    <x v="0"/>
    <x v="2"/>
    <x v="20"/>
    <x v="88"/>
    <x v="748"/>
    <x v="0"/>
    <x v="73"/>
    <x v="1"/>
  </r>
  <r>
    <x v="73"/>
    <x v="113"/>
    <x v="6"/>
    <x v="6"/>
    <x v="0"/>
    <x v="2"/>
    <x v="21"/>
    <x v="89"/>
    <x v="818"/>
    <x v="0"/>
    <x v="73"/>
    <x v="1"/>
  </r>
  <r>
    <x v="73"/>
    <x v="27"/>
    <x v="3"/>
    <x v="3"/>
    <x v="0"/>
    <x v="2"/>
    <x v="20"/>
    <x v="88"/>
    <x v="755"/>
    <x v="0"/>
    <x v="73"/>
    <x v="1"/>
  </r>
  <r>
    <x v="73"/>
    <x v="80"/>
    <x v="4"/>
    <x v="4"/>
    <x v="0"/>
    <x v="2"/>
    <x v="21"/>
    <x v="90"/>
    <x v="819"/>
    <x v="0"/>
    <x v="73"/>
    <x v="1"/>
  </r>
  <r>
    <x v="73"/>
    <x v="5"/>
    <x v="0"/>
    <x v="0"/>
    <x v="0"/>
    <x v="2"/>
    <x v="20"/>
    <x v="88"/>
    <x v="820"/>
    <x v="0"/>
    <x v="73"/>
    <x v="1"/>
  </r>
  <r>
    <x v="73"/>
    <x v="1"/>
    <x v="1"/>
    <x v="1"/>
    <x v="0"/>
    <x v="2"/>
    <x v="1"/>
    <x v="1"/>
    <x v="1"/>
    <x v="210"/>
    <x v="73"/>
    <x v="1"/>
  </r>
  <r>
    <x v="73"/>
    <x v="70"/>
    <x v="2"/>
    <x v="2"/>
    <x v="0"/>
    <x v="0"/>
    <x v="21"/>
    <x v="36"/>
    <x v="821"/>
    <x v="0"/>
    <x v="73"/>
    <x v="1"/>
  </r>
  <r>
    <x v="73"/>
    <x v="118"/>
    <x v="2"/>
    <x v="2"/>
    <x v="0"/>
    <x v="0"/>
    <x v="21"/>
    <x v="69"/>
    <x v="822"/>
    <x v="0"/>
    <x v="73"/>
    <x v="1"/>
  </r>
  <r>
    <x v="73"/>
    <x v="108"/>
    <x v="3"/>
    <x v="3"/>
    <x v="0"/>
    <x v="0"/>
    <x v="21"/>
    <x v="63"/>
    <x v="823"/>
    <x v="0"/>
    <x v="73"/>
    <x v="1"/>
  </r>
  <r>
    <x v="73"/>
    <x v="66"/>
    <x v="4"/>
    <x v="4"/>
    <x v="0"/>
    <x v="0"/>
    <x v="21"/>
    <x v="78"/>
    <x v="822"/>
    <x v="0"/>
    <x v="73"/>
    <x v="1"/>
  </r>
  <r>
    <x v="73"/>
    <x v="32"/>
    <x v="5"/>
    <x v="5"/>
    <x v="0"/>
    <x v="0"/>
    <x v="21"/>
    <x v="81"/>
    <x v="824"/>
    <x v="0"/>
    <x v="73"/>
    <x v="1"/>
  </r>
  <r>
    <x v="73"/>
    <x v="125"/>
    <x v="5"/>
    <x v="5"/>
    <x v="0"/>
    <x v="0"/>
    <x v="21"/>
    <x v="82"/>
    <x v="822"/>
    <x v="0"/>
    <x v="73"/>
    <x v="1"/>
  </r>
  <r>
    <x v="73"/>
    <x v="1"/>
    <x v="1"/>
    <x v="1"/>
    <x v="0"/>
    <x v="0"/>
    <x v="1"/>
    <x v="1"/>
    <x v="1"/>
    <x v="211"/>
    <x v="73"/>
    <x v="1"/>
  </r>
  <r>
    <x v="73"/>
    <x v="11"/>
    <x v="6"/>
    <x v="6"/>
    <x v="0"/>
    <x v="1"/>
    <x v="21"/>
    <x v="91"/>
    <x v="825"/>
    <x v="0"/>
    <x v="73"/>
    <x v="1"/>
  </r>
  <r>
    <x v="73"/>
    <x v="1"/>
    <x v="1"/>
    <x v="1"/>
    <x v="0"/>
    <x v="1"/>
    <x v="1"/>
    <x v="1"/>
    <x v="1"/>
    <x v="212"/>
    <x v="73"/>
    <x v="1"/>
  </r>
  <r>
    <x v="29"/>
    <x v="17"/>
    <x v="2"/>
    <x v="2"/>
    <x v="0"/>
    <x v="2"/>
    <x v="20"/>
    <x v="92"/>
    <x v="826"/>
    <x v="0"/>
    <x v="29"/>
    <x v="1"/>
  </r>
  <r>
    <x v="29"/>
    <x v="9"/>
    <x v="6"/>
    <x v="6"/>
    <x v="0"/>
    <x v="2"/>
    <x v="20"/>
    <x v="92"/>
    <x v="189"/>
    <x v="0"/>
    <x v="29"/>
    <x v="1"/>
  </r>
  <r>
    <x v="29"/>
    <x v="11"/>
    <x v="6"/>
    <x v="6"/>
    <x v="0"/>
    <x v="2"/>
    <x v="20"/>
    <x v="92"/>
    <x v="826"/>
    <x v="0"/>
    <x v="29"/>
    <x v="1"/>
  </r>
  <r>
    <x v="29"/>
    <x v="96"/>
    <x v="6"/>
    <x v="6"/>
    <x v="0"/>
    <x v="2"/>
    <x v="20"/>
    <x v="92"/>
    <x v="742"/>
    <x v="0"/>
    <x v="29"/>
    <x v="1"/>
  </r>
  <r>
    <x v="29"/>
    <x v="28"/>
    <x v="3"/>
    <x v="3"/>
    <x v="0"/>
    <x v="2"/>
    <x v="20"/>
    <x v="92"/>
    <x v="826"/>
    <x v="0"/>
    <x v="29"/>
    <x v="1"/>
  </r>
  <r>
    <x v="29"/>
    <x v="131"/>
    <x v="3"/>
    <x v="3"/>
    <x v="0"/>
    <x v="2"/>
    <x v="20"/>
    <x v="92"/>
    <x v="744"/>
    <x v="0"/>
    <x v="29"/>
    <x v="1"/>
  </r>
  <r>
    <x v="29"/>
    <x v="38"/>
    <x v="4"/>
    <x v="4"/>
    <x v="0"/>
    <x v="2"/>
    <x v="20"/>
    <x v="92"/>
    <x v="826"/>
    <x v="0"/>
    <x v="29"/>
    <x v="1"/>
  </r>
  <r>
    <x v="29"/>
    <x v="1"/>
    <x v="1"/>
    <x v="1"/>
    <x v="0"/>
    <x v="2"/>
    <x v="20"/>
    <x v="92"/>
    <x v="784"/>
    <x v="0"/>
    <x v="29"/>
    <x v="1"/>
  </r>
  <r>
    <x v="29"/>
    <x v="1"/>
    <x v="1"/>
    <x v="1"/>
    <x v="0"/>
    <x v="2"/>
    <x v="1"/>
    <x v="1"/>
    <x v="1"/>
    <x v="213"/>
    <x v="29"/>
    <x v="1"/>
  </r>
  <r>
    <x v="29"/>
    <x v="16"/>
    <x v="2"/>
    <x v="2"/>
    <x v="0"/>
    <x v="0"/>
    <x v="21"/>
    <x v="93"/>
    <x v="827"/>
    <x v="0"/>
    <x v="29"/>
    <x v="1"/>
  </r>
  <r>
    <x v="29"/>
    <x v="36"/>
    <x v="6"/>
    <x v="6"/>
    <x v="0"/>
    <x v="0"/>
    <x v="21"/>
    <x v="94"/>
    <x v="828"/>
    <x v="0"/>
    <x v="29"/>
    <x v="1"/>
  </r>
  <r>
    <x v="29"/>
    <x v="60"/>
    <x v="3"/>
    <x v="3"/>
    <x v="0"/>
    <x v="0"/>
    <x v="21"/>
    <x v="57"/>
    <x v="828"/>
    <x v="0"/>
    <x v="29"/>
    <x v="1"/>
  </r>
  <r>
    <x v="29"/>
    <x v="132"/>
    <x v="4"/>
    <x v="4"/>
    <x v="0"/>
    <x v="0"/>
    <x v="21"/>
    <x v="95"/>
    <x v="829"/>
    <x v="0"/>
    <x v="29"/>
    <x v="1"/>
  </r>
  <r>
    <x v="29"/>
    <x v="57"/>
    <x v="0"/>
    <x v="0"/>
    <x v="0"/>
    <x v="0"/>
    <x v="21"/>
    <x v="44"/>
    <x v="830"/>
    <x v="0"/>
    <x v="29"/>
    <x v="1"/>
  </r>
  <r>
    <x v="29"/>
    <x v="119"/>
    <x v="0"/>
    <x v="0"/>
    <x v="0"/>
    <x v="0"/>
    <x v="21"/>
    <x v="96"/>
    <x v="831"/>
    <x v="0"/>
    <x v="29"/>
    <x v="1"/>
  </r>
  <r>
    <x v="29"/>
    <x v="72"/>
    <x v="5"/>
    <x v="5"/>
    <x v="0"/>
    <x v="0"/>
    <x v="21"/>
    <x v="38"/>
    <x v="829"/>
    <x v="0"/>
    <x v="29"/>
    <x v="1"/>
  </r>
  <r>
    <x v="29"/>
    <x v="95"/>
    <x v="1"/>
    <x v="1"/>
    <x v="0"/>
    <x v="0"/>
    <x v="21"/>
    <x v="97"/>
    <x v="828"/>
    <x v="0"/>
    <x v="29"/>
    <x v="1"/>
  </r>
  <r>
    <x v="29"/>
    <x v="1"/>
    <x v="1"/>
    <x v="1"/>
    <x v="0"/>
    <x v="0"/>
    <x v="1"/>
    <x v="1"/>
    <x v="1"/>
    <x v="214"/>
    <x v="29"/>
    <x v="1"/>
  </r>
  <r>
    <x v="30"/>
    <x v="15"/>
    <x v="6"/>
    <x v="6"/>
    <x v="0"/>
    <x v="2"/>
    <x v="20"/>
    <x v="98"/>
    <x v="735"/>
    <x v="0"/>
    <x v="30"/>
    <x v="1"/>
  </r>
  <r>
    <x v="30"/>
    <x v="108"/>
    <x v="3"/>
    <x v="3"/>
    <x v="0"/>
    <x v="2"/>
    <x v="20"/>
    <x v="98"/>
    <x v="771"/>
    <x v="0"/>
    <x v="30"/>
    <x v="1"/>
  </r>
  <r>
    <x v="30"/>
    <x v="126"/>
    <x v="4"/>
    <x v="4"/>
    <x v="0"/>
    <x v="2"/>
    <x v="20"/>
    <x v="98"/>
    <x v="739"/>
    <x v="0"/>
    <x v="30"/>
    <x v="1"/>
  </r>
  <r>
    <x v="30"/>
    <x v="31"/>
    <x v="4"/>
    <x v="4"/>
    <x v="0"/>
    <x v="2"/>
    <x v="20"/>
    <x v="98"/>
    <x v="743"/>
    <x v="0"/>
    <x v="30"/>
    <x v="1"/>
  </r>
  <r>
    <x v="30"/>
    <x v="92"/>
    <x v="0"/>
    <x v="0"/>
    <x v="0"/>
    <x v="2"/>
    <x v="20"/>
    <x v="98"/>
    <x v="735"/>
    <x v="0"/>
    <x v="30"/>
    <x v="1"/>
  </r>
  <r>
    <x v="30"/>
    <x v="1"/>
    <x v="1"/>
    <x v="1"/>
    <x v="0"/>
    <x v="2"/>
    <x v="1"/>
    <x v="1"/>
    <x v="1"/>
    <x v="215"/>
    <x v="30"/>
    <x v="1"/>
  </r>
  <r>
    <x v="30"/>
    <x v="1"/>
    <x v="1"/>
    <x v="1"/>
    <x v="0"/>
    <x v="1"/>
    <x v="1"/>
    <x v="1"/>
    <x v="1"/>
    <x v="216"/>
    <x v="30"/>
    <x v="1"/>
  </r>
  <r>
    <x v="31"/>
    <x v="133"/>
    <x v="2"/>
    <x v="2"/>
    <x v="0"/>
    <x v="2"/>
    <x v="20"/>
    <x v="99"/>
    <x v="785"/>
    <x v="0"/>
    <x v="31"/>
    <x v="1"/>
  </r>
  <r>
    <x v="31"/>
    <x v="71"/>
    <x v="6"/>
    <x v="6"/>
    <x v="0"/>
    <x v="2"/>
    <x v="21"/>
    <x v="37"/>
    <x v="832"/>
    <x v="0"/>
    <x v="31"/>
    <x v="1"/>
  </r>
  <r>
    <x v="31"/>
    <x v="88"/>
    <x v="6"/>
    <x v="6"/>
    <x v="0"/>
    <x v="2"/>
    <x v="20"/>
    <x v="99"/>
    <x v="833"/>
    <x v="0"/>
    <x v="31"/>
    <x v="1"/>
  </r>
  <r>
    <x v="31"/>
    <x v="134"/>
    <x v="6"/>
    <x v="6"/>
    <x v="0"/>
    <x v="2"/>
    <x v="20"/>
    <x v="99"/>
    <x v="834"/>
    <x v="0"/>
    <x v="31"/>
    <x v="1"/>
  </r>
  <r>
    <x v="31"/>
    <x v="37"/>
    <x v="6"/>
    <x v="6"/>
    <x v="0"/>
    <x v="2"/>
    <x v="20"/>
    <x v="99"/>
    <x v="805"/>
    <x v="0"/>
    <x v="31"/>
    <x v="1"/>
  </r>
  <r>
    <x v="31"/>
    <x v="130"/>
    <x v="3"/>
    <x v="3"/>
    <x v="0"/>
    <x v="2"/>
    <x v="20"/>
    <x v="99"/>
    <x v="835"/>
    <x v="0"/>
    <x v="31"/>
    <x v="1"/>
  </r>
  <r>
    <x v="31"/>
    <x v="135"/>
    <x v="3"/>
    <x v="3"/>
    <x v="0"/>
    <x v="2"/>
    <x v="20"/>
    <x v="99"/>
    <x v="742"/>
    <x v="0"/>
    <x v="31"/>
    <x v="1"/>
  </r>
  <r>
    <x v="31"/>
    <x v="75"/>
    <x v="3"/>
    <x v="3"/>
    <x v="0"/>
    <x v="2"/>
    <x v="20"/>
    <x v="99"/>
    <x v="785"/>
    <x v="0"/>
    <x v="31"/>
    <x v="1"/>
  </r>
  <r>
    <x v="31"/>
    <x v="3"/>
    <x v="3"/>
    <x v="3"/>
    <x v="0"/>
    <x v="2"/>
    <x v="20"/>
    <x v="99"/>
    <x v="785"/>
    <x v="0"/>
    <x v="31"/>
    <x v="1"/>
  </r>
  <r>
    <x v="31"/>
    <x v="80"/>
    <x v="4"/>
    <x v="4"/>
    <x v="0"/>
    <x v="2"/>
    <x v="21"/>
    <x v="90"/>
    <x v="836"/>
    <x v="0"/>
    <x v="31"/>
    <x v="1"/>
  </r>
  <r>
    <x v="31"/>
    <x v="136"/>
    <x v="0"/>
    <x v="0"/>
    <x v="0"/>
    <x v="2"/>
    <x v="21"/>
    <x v="100"/>
    <x v="837"/>
    <x v="0"/>
    <x v="31"/>
    <x v="1"/>
  </r>
  <r>
    <x v="31"/>
    <x v="1"/>
    <x v="1"/>
    <x v="1"/>
    <x v="0"/>
    <x v="2"/>
    <x v="1"/>
    <x v="1"/>
    <x v="1"/>
    <x v="217"/>
    <x v="31"/>
    <x v="1"/>
  </r>
  <r>
    <x v="31"/>
    <x v="111"/>
    <x v="2"/>
    <x v="2"/>
    <x v="0"/>
    <x v="0"/>
    <x v="21"/>
    <x v="75"/>
    <x v="764"/>
    <x v="0"/>
    <x v="31"/>
    <x v="1"/>
  </r>
  <r>
    <x v="31"/>
    <x v="57"/>
    <x v="0"/>
    <x v="0"/>
    <x v="0"/>
    <x v="0"/>
    <x v="21"/>
    <x v="44"/>
    <x v="838"/>
    <x v="0"/>
    <x v="31"/>
    <x v="1"/>
  </r>
  <r>
    <x v="31"/>
    <x v="117"/>
    <x v="0"/>
    <x v="0"/>
    <x v="0"/>
    <x v="0"/>
    <x v="21"/>
    <x v="65"/>
    <x v="838"/>
    <x v="0"/>
    <x v="31"/>
    <x v="1"/>
  </r>
  <r>
    <x v="31"/>
    <x v="1"/>
    <x v="1"/>
    <x v="1"/>
    <x v="0"/>
    <x v="0"/>
    <x v="1"/>
    <x v="1"/>
    <x v="1"/>
    <x v="218"/>
    <x v="31"/>
    <x v="1"/>
  </r>
  <r>
    <x v="31"/>
    <x v="111"/>
    <x v="2"/>
    <x v="2"/>
    <x v="0"/>
    <x v="1"/>
    <x v="21"/>
    <x v="75"/>
    <x v="839"/>
    <x v="0"/>
    <x v="31"/>
    <x v="1"/>
  </r>
  <r>
    <x v="31"/>
    <x v="114"/>
    <x v="3"/>
    <x v="3"/>
    <x v="0"/>
    <x v="1"/>
    <x v="21"/>
    <x v="76"/>
    <x v="839"/>
    <x v="0"/>
    <x v="31"/>
    <x v="1"/>
  </r>
  <r>
    <x v="31"/>
    <x v="66"/>
    <x v="4"/>
    <x v="4"/>
    <x v="0"/>
    <x v="1"/>
    <x v="21"/>
    <x v="78"/>
    <x v="840"/>
    <x v="0"/>
    <x v="31"/>
    <x v="1"/>
  </r>
  <r>
    <x v="31"/>
    <x v="1"/>
    <x v="1"/>
    <x v="1"/>
    <x v="0"/>
    <x v="1"/>
    <x v="1"/>
    <x v="1"/>
    <x v="1"/>
    <x v="219"/>
    <x v="31"/>
    <x v="1"/>
  </r>
  <r>
    <x v="32"/>
    <x v="60"/>
    <x v="3"/>
    <x v="3"/>
    <x v="0"/>
    <x v="2"/>
    <x v="20"/>
    <x v="101"/>
    <x v="753"/>
    <x v="0"/>
    <x v="32"/>
    <x v="1"/>
  </r>
  <r>
    <x v="32"/>
    <x v="131"/>
    <x v="3"/>
    <x v="3"/>
    <x v="0"/>
    <x v="2"/>
    <x v="20"/>
    <x v="101"/>
    <x v="799"/>
    <x v="0"/>
    <x v="32"/>
    <x v="1"/>
  </r>
  <r>
    <x v="32"/>
    <x v="120"/>
    <x v="0"/>
    <x v="0"/>
    <x v="0"/>
    <x v="2"/>
    <x v="20"/>
    <x v="101"/>
    <x v="841"/>
    <x v="0"/>
    <x v="32"/>
    <x v="1"/>
  </r>
  <r>
    <x v="32"/>
    <x v="1"/>
    <x v="1"/>
    <x v="1"/>
    <x v="0"/>
    <x v="2"/>
    <x v="1"/>
    <x v="1"/>
    <x v="1"/>
    <x v="220"/>
    <x v="32"/>
    <x v="1"/>
  </r>
  <r>
    <x v="33"/>
    <x v="137"/>
    <x v="6"/>
    <x v="6"/>
    <x v="0"/>
    <x v="2"/>
    <x v="21"/>
    <x v="102"/>
    <x v="816"/>
    <x v="0"/>
    <x v="33"/>
    <x v="1"/>
  </r>
  <r>
    <x v="33"/>
    <x v="1"/>
    <x v="1"/>
    <x v="1"/>
    <x v="0"/>
    <x v="2"/>
    <x v="1"/>
    <x v="1"/>
    <x v="1"/>
    <x v="221"/>
    <x v="33"/>
    <x v="1"/>
  </r>
  <r>
    <x v="34"/>
    <x v="59"/>
    <x v="6"/>
    <x v="6"/>
    <x v="0"/>
    <x v="2"/>
    <x v="20"/>
    <x v="103"/>
    <x v="744"/>
    <x v="0"/>
    <x v="34"/>
    <x v="1"/>
  </r>
  <r>
    <x v="34"/>
    <x v="18"/>
    <x v="3"/>
    <x v="3"/>
    <x v="0"/>
    <x v="2"/>
    <x v="20"/>
    <x v="103"/>
    <x v="842"/>
    <x v="0"/>
    <x v="34"/>
    <x v="1"/>
  </r>
  <r>
    <x v="34"/>
    <x v="50"/>
    <x v="4"/>
    <x v="4"/>
    <x v="0"/>
    <x v="2"/>
    <x v="20"/>
    <x v="103"/>
    <x v="842"/>
    <x v="0"/>
    <x v="34"/>
    <x v="1"/>
  </r>
  <r>
    <x v="34"/>
    <x v="95"/>
    <x v="1"/>
    <x v="1"/>
    <x v="0"/>
    <x v="2"/>
    <x v="20"/>
    <x v="103"/>
    <x v="776"/>
    <x v="0"/>
    <x v="34"/>
    <x v="1"/>
  </r>
  <r>
    <x v="34"/>
    <x v="14"/>
    <x v="1"/>
    <x v="1"/>
    <x v="0"/>
    <x v="2"/>
    <x v="20"/>
    <x v="103"/>
    <x v="776"/>
    <x v="0"/>
    <x v="34"/>
    <x v="1"/>
  </r>
  <r>
    <x v="34"/>
    <x v="1"/>
    <x v="1"/>
    <x v="1"/>
    <x v="0"/>
    <x v="2"/>
    <x v="1"/>
    <x v="1"/>
    <x v="1"/>
    <x v="222"/>
    <x v="34"/>
    <x v="1"/>
  </r>
  <r>
    <x v="35"/>
    <x v="117"/>
    <x v="0"/>
    <x v="0"/>
    <x v="0"/>
    <x v="2"/>
    <x v="20"/>
    <x v="104"/>
    <x v="745"/>
    <x v="0"/>
    <x v="35"/>
    <x v="1"/>
  </r>
  <r>
    <x v="35"/>
    <x v="1"/>
    <x v="1"/>
    <x v="1"/>
    <x v="0"/>
    <x v="2"/>
    <x v="1"/>
    <x v="1"/>
    <x v="1"/>
    <x v="223"/>
    <x v="35"/>
    <x v="1"/>
  </r>
  <r>
    <x v="36"/>
    <x v="43"/>
    <x v="3"/>
    <x v="3"/>
    <x v="0"/>
    <x v="2"/>
    <x v="21"/>
    <x v="71"/>
    <x v="814"/>
    <x v="0"/>
    <x v="36"/>
    <x v="1"/>
  </r>
  <r>
    <x v="36"/>
    <x v="97"/>
    <x v="5"/>
    <x v="5"/>
    <x v="0"/>
    <x v="2"/>
    <x v="20"/>
    <x v="105"/>
    <x v="784"/>
    <x v="0"/>
    <x v="36"/>
    <x v="1"/>
  </r>
  <r>
    <x v="36"/>
    <x v="1"/>
    <x v="1"/>
    <x v="1"/>
    <x v="0"/>
    <x v="2"/>
    <x v="1"/>
    <x v="1"/>
    <x v="1"/>
    <x v="224"/>
    <x v="36"/>
    <x v="1"/>
  </r>
  <r>
    <x v="36"/>
    <x v="1"/>
    <x v="1"/>
    <x v="1"/>
    <x v="0"/>
    <x v="1"/>
    <x v="1"/>
    <x v="1"/>
    <x v="1"/>
    <x v="225"/>
    <x v="36"/>
    <x v="1"/>
  </r>
  <r>
    <x v="37"/>
    <x v="38"/>
    <x v="4"/>
    <x v="4"/>
    <x v="0"/>
    <x v="2"/>
    <x v="21"/>
    <x v="106"/>
    <x v="843"/>
    <x v="0"/>
    <x v="37"/>
    <x v="1"/>
  </r>
  <r>
    <x v="37"/>
    <x v="52"/>
    <x v="0"/>
    <x v="0"/>
    <x v="0"/>
    <x v="2"/>
    <x v="25"/>
    <x v="107"/>
    <x v="844"/>
    <x v="0"/>
    <x v="37"/>
    <x v="1"/>
  </r>
  <r>
    <x v="37"/>
    <x v="138"/>
    <x v="0"/>
    <x v="0"/>
    <x v="0"/>
    <x v="2"/>
    <x v="20"/>
    <x v="108"/>
    <x v="845"/>
    <x v="0"/>
    <x v="37"/>
    <x v="1"/>
  </r>
  <r>
    <x v="37"/>
    <x v="92"/>
    <x v="0"/>
    <x v="0"/>
    <x v="0"/>
    <x v="2"/>
    <x v="21"/>
    <x v="109"/>
    <x v="846"/>
    <x v="0"/>
    <x v="37"/>
    <x v="1"/>
  </r>
  <r>
    <x v="37"/>
    <x v="92"/>
    <x v="0"/>
    <x v="0"/>
    <x v="0"/>
    <x v="2"/>
    <x v="26"/>
    <x v="109"/>
    <x v="1"/>
    <x v="226"/>
    <x v="37"/>
    <x v="1"/>
  </r>
  <r>
    <x v="37"/>
    <x v="139"/>
    <x v="5"/>
    <x v="5"/>
    <x v="0"/>
    <x v="2"/>
    <x v="21"/>
    <x v="110"/>
    <x v="847"/>
    <x v="0"/>
    <x v="37"/>
    <x v="1"/>
  </r>
  <r>
    <x v="37"/>
    <x v="63"/>
    <x v="5"/>
    <x v="5"/>
    <x v="0"/>
    <x v="2"/>
    <x v="21"/>
    <x v="111"/>
    <x v="848"/>
    <x v="0"/>
    <x v="37"/>
    <x v="1"/>
  </r>
  <r>
    <x v="37"/>
    <x v="20"/>
    <x v="5"/>
    <x v="5"/>
    <x v="0"/>
    <x v="2"/>
    <x v="20"/>
    <x v="108"/>
    <x v="849"/>
    <x v="0"/>
    <x v="37"/>
    <x v="1"/>
  </r>
  <r>
    <x v="37"/>
    <x v="14"/>
    <x v="1"/>
    <x v="1"/>
    <x v="0"/>
    <x v="2"/>
    <x v="25"/>
    <x v="112"/>
    <x v="850"/>
    <x v="0"/>
    <x v="37"/>
    <x v="1"/>
  </r>
  <r>
    <x v="37"/>
    <x v="41"/>
    <x v="1"/>
    <x v="1"/>
    <x v="0"/>
    <x v="2"/>
    <x v="21"/>
    <x v="113"/>
    <x v="851"/>
    <x v="0"/>
    <x v="37"/>
    <x v="1"/>
  </r>
  <r>
    <x v="37"/>
    <x v="1"/>
    <x v="1"/>
    <x v="1"/>
    <x v="0"/>
    <x v="2"/>
    <x v="1"/>
    <x v="1"/>
    <x v="1"/>
    <x v="227"/>
    <x v="37"/>
    <x v="1"/>
  </r>
  <r>
    <x v="38"/>
    <x v="25"/>
    <x v="2"/>
    <x v="2"/>
    <x v="0"/>
    <x v="2"/>
    <x v="20"/>
    <x v="114"/>
    <x v="852"/>
    <x v="0"/>
    <x v="38"/>
    <x v="1"/>
  </r>
  <r>
    <x v="38"/>
    <x v="84"/>
    <x v="2"/>
    <x v="2"/>
    <x v="0"/>
    <x v="2"/>
    <x v="20"/>
    <x v="114"/>
    <x v="852"/>
    <x v="0"/>
    <x v="38"/>
    <x v="1"/>
  </r>
  <r>
    <x v="38"/>
    <x v="17"/>
    <x v="2"/>
    <x v="2"/>
    <x v="0"/>
    <x v="2"/>
    <x v="20"/>
    <x v="114"/>
    <x v="852"/>
    <x v="0"/>
    <x v="38"/>
    <x v="1"/>
  </r>
  <r>
    <x v="38"/>
    <x v="26"/>
    <x v="3"/>
    <x v="3"/>
    <x v="0"/>
    <x v="2"/>
    <x v="21"/>
    <x v="115"/>
    <x v="812"/>
    <x v="0"/>
    <x v="38"/>
    <x v="1"/>
  </r>
  <r>
    <x v="38"/>
    <x v="23"/>
    <x v="3"/>
    <x v="3"/>
    <x v="0"/>
    <x v="2"/>
    <x v="20"/>
    <x v="114"/>
    <x v="852"/>
    <x v="0"/>
    <x v="38"/>
    <x v="1"/>
  </r>
  <r>
    <x v="38"/>
    <x v="130"/>
    <x v="3"/>
    <x v="3"/>
    <x v="0"/>
    <x v="2"/>
    <x v="20"/>
    <x v="114"/>
    <x v="852"/>
    <x v="0"/>
    <x v="38"/>
    <x v="1"/>
  </r>
  <r>
    <x v="38"/>
    <x v="43"/>
    <x v="3"/>
    <x v="3"/>
    <x v="0"/>
    <x v="2"/>
    <x v="26"/>
    <x v="71"/>
    <x v="853"/>
    <x v="0"/>
    <x v="38"/>
    <x v="1"/>
  </r>
  <r>
    <x v="38"/>
    <x v="99"/>
    <x v="3"/>
    <x v="3"/>
    <x v="0"/>
    <x v="2"/>
    <x v="26"/>
    <x v="116"/>
    <x v="1"/>
    <x v="228"/>
    <x v="38"/>
    <x v="1"/>
  </r>
  <r>
    <x v="38"/>
    <x v="140"/>
    <x v="4"/>
    <x v="4"/>
    <x v="0"/>
    <x v="2"/>
    <x v="21"/>
    <x v="117"/>
    <x v="812"/>
    <x v="0"/>
    <x v="38"/>
    <x v="1"/>
  </r>
  <r>
    <x v="38"/>
    <x v="90"/>
    <x v="0"/>
    <x v="0"/>
    <x v="0"/>
    <x v="2"/>
    <x v="21"/>
    <x v="79"/>
    <x v="812"/>
    <x v="0"/>
    <x v="38"/>
    <x v="1"/>
  </r>
  <r>
    <x v="38"/>
    <x v="91"/>
    <x v="0"/>
    <x v="0"/>
    <x v="0"/>
    <x v="2"/>
    <x v="21"/>
    <x v="118"/>
    <x v="843"/>
    <x v="0"/>
    <x v="38"/>
    <x v="1"/>
  </r>
  <r>
    <x v="38"/>
    <x v="93"/>
    <x v="0"/>
    <x v="0"/>
    <x v="0"/>
    <x v="2"/>
    <x v="20"/>
    <x v="114"/>
    <x v="852"/>
    <x v="0"/>
    <x v="38"/>
    <x v="1"/>
  </r>
  <r>
    <x v="38"/>
    <x v="141"/>
    <x v="5"/>
    <x v="5"/>
    <x v="0"/>
    <x v="2"/>
    <x v="20"/>
    <x v="114"/>
    <x v="852"/>
    <x v="0"/>
    <x v="38"/>
    <x v="1"/>
  </r>
  <r>
    <x v="38"/>
    <x v="41"/>
    <x v="1"/>
    <x v="1"/>
    <x v="0"/>
    <x v="2"/>
    <x v="20"/>
    <x v="114"/>
    <x v="852"/>
    <x v="0"/>
    <x v="38"/>
    <x v="1"/>
  </r>
  <r>
    <x v="38"/>
    <x v="22"/>
    <x v="1"/>
    <x v="1"/>
    <x v="0"/>
    <x v="2"/>
    <x v="20"/>
    <x v="114"/>
    <x v="852"/>
    <x v="0"/>
    <x v="38"/>
    <x v="1"/>
  </r>
  <r>
    <x v="38"/>
    <x v="1"/>
    <x v="1"/>
    <x v="1"/>
    <x v="0"/>
    <x v="2"/>
    <x v="1"/>
    <x v="1"/>
    <x v="1"/>
    <x v="229"/>
    <x v="38"/>
    <x v="1"/>
  </r>
  <r>
    <x v="38"/>
    <x v="1"/>
    <x v="1"/>
    <x v="1"/>
    <x v="0"/>
    <x v="0"/>
    <x v="1"/>
    <x v="1"/>
    <x v="1"/>
    <x v="230"/>
    <x v="38"/>
    <x v="1"/>
  </r>
  <r>
    <x v="38"/>
    <x v="1"/>
    <x v="1"/>
    <x v="1"/>
    <x v="0"/>
    <x v="1"/>
    <x v="1"/>
    <x v="1"/>
    <x v="1"/>
    <x v="231"/>
    <x v="38"/>
    <x v="1"/>
  </r>
  <r>
    <x v="39"/>
    <x v="41"/>
    <x v="1"/>
    <x v="1"/>
    <x v="0"/>
    <x v="2"/>
    <x v="21"/>
    <x v="113"/>
    <x v="754"/>
    <x v="0"/>
    <x v="39"/>
    <x v="1"/>
  </r>
  <r>
    <x v="39"/>
    <x v="1"/>
    <x v="1"/>
    <x v="1"/>
    <x v="0"/>
    <x v="2"/>
    <x v="1"/>
    <x v="1"/>
    <x v="1"/>
    <x v="232"/>
    <x v="39"/>
    <x v="1"/>
  </r>
  <r>
    <x v="39"/>
    <x v="1"/>
    <x v="1"/>
    <x v="1"/>
    <x v="0"/>
    <x v="0"/>
    <x v="1"/>
    <x v="1"/>
    <x v="1"/>
    <x v="233"/>
    <x v="39"/>
    <x v="1"/>
  </r>
  <r>
    <x v="39"/>
    <x v="119"/>
    <x v="0"/>
    <x v="0"/>
    <x v="0"/>
    <x v="1"/>
    <x v="21"/>
    <x v="96"/>
    <x v="854"/>
    <x v="0"/>
    <x v="39"/>
    <x v="1"/>
  </r>
  <r>
    <x v="39"/>
    <x v="142"/>
    <x v="0"/>
    <x v="0"/>
    <x v="0"/>
    <x v="1"/>
    <x v="21"/>
    <x v="119"/>
    <x v="855"/>
    <x v="0"/>
    <x v="39"/>
    <x v="1"/>
  </r>
  <r>
    <x v="39"/>
    <x v="13"/>
    <x v="5"/>
    <x v="5"/>
    <x v="0"/>
    <x v="1"/>
    <x v="21"/>
    <x v="120"/>
    <x v="856"/>
    <x v="0"/>
    <x v="39"/>
    <x v="1"/>
  </r>
  <r>
    <x v="39"/>
    <x v="95"/>
    <x v="1"/>
    <x v="1"/>
    <x v="0"/>
    <x v="1"/>
    <x v="21"/>
    <x v="97"/>
    <x v="754"/>
    <x v="0"/>
    <x v="39"/>
    <x v="1"/>
  </r>
  <r>
    <x v="39"/>
    <x v="1"/>
    <x v="1"/>
    <x v="1"/>
    <x v="0"/>
    <x v="1"/>
    <x v="1"/>
    <x v="1"/>
    <x v="1"/>
    <x v="234"/>
    <x v="39"/>
    <x v="1"/>
  </r>
  <r>
    <x v="40"/>
    <x v="47"/>
    <x v="2"/>
    <x v="2"/>
    <x v="0"/>
    <x v="2"/>
    <x v="20"/>
    <x v="121"/>
    <x v="857"/>
    <x v="0"/>
    <x v="40"/>
    <x v="1"/>
  </r>
  <r>
    <x v="40"/>
    <x v="143"/>
    <x v="2"/>
    <x v="2"/>
    <x v="0"/>
    <x v="2"/>
    <x v="20"/>
    <x v="121"/>
    <x v="754"/>
    <x v="0"/>
    <x v="40"/>
    <x v="1"/>
  </r>
  <r>
    <x v="40"/>
    <x v="24"/>
    <x v="2"/>
    <x v="2"/>
    <x v="0"/>
    <x v="2"/>
    <x v="20"/>
    <x v="121"/>
    <x v="777"/>
    <x v="0"/>
    <x v="40"/>
    <x v="1"/>
  </r>
  <r>
    <x v="40"/>
    <x v="111"/>
    <x v="2"/>
    <x v="2"/>
    <x v="0"/>
    <x v="2"/>
    <x v="20"/>
    <x v="121"/>
    <x v="756"/>
    <x v="0"/>
    <x v="40"/>
    <x v="1"/>
  </r>
  <r>
    <x v="40"/>
    <x v="74"/>
    <x v="3"/>
    <x v="3"/>
    <x v="0"/>
    <x v="2"/>
    <x v="20"/>
    <x v="121"/>
    <x v="756"/>
    <x v="0"/>
    <x v="40"/>
    <x v="1"/>
  </r>
  <r>
    <x v="40"/>
    <x v="49"/>
    <x v="3"/>
    <x v="3"/>
    <x v="0"/>
    <x v="2"/>
    <x v="20"/>
    <x v="121"/>
    <x v="754"/>
    <x v="0"/>
    <x v="40"/>
    <x v="1"/>
  </r>
  <r>
    <x v="40"/>
    <x v="132"/>
    <x v="4"/>
    <x v="4"/>
    <x v="0"/>
    <x v="2"/>
    <x v="20"/>
    <x v="121"/>
    <x v="754"/>
    <x v="0"/>
    <x v="40"/>
    <x v="1"/>
  </r>
  <r>
    <x v="40"/>
    <x v="119"/>
    <x v="0"/>
    <x v="0"/>
    <x v="0"/>
    <x v="2"/>
    <x v="20"/>
    <x v="121"/>
    <x v="754"/>
    <x v="0"/>
    <x v="40"/>
    <x v="1"/>
  </r>
  <r>
    <x v="40"/>
    <x v="100"/>
    <x v="0"/>
    <x v="0"/>
    <x v="0"/>
    <x v="2"/>
    <x v="20"/>
    <x v="121"/>
    <x v="754"/>
    <x v="0"/>
    <x v="40"/>
    <x v="1"/>
  </r>
  <r>
    <x v="40"/>
    <x v="142"/>
    <x v="0"/>
    <x v="0"/>
    <x v="0"/>
    <x v="2"/>
    <x v="20"/>
    <x v="121"/>
    <x v="856"/>
    <x v="0"/>
    <x v="40"/>
    <x v="1"/>
  </r>
  <r>
    <x v="40"/>
    <x v="141"/>
    <x v="5"/>
    <x v="5"/>
    <x v="0"/>
    <x v="2"/>
    <x v="20"/>
    <x v="121"/>
    <x v="777"/>
    <x v="0"/>
    <x v="40"/>
    <x v="1"/>
  </r>
  <r>
    <x v="40"/>
    <x v="83"/>
    <x v="1"/>
    <x v="1"/>
    <x v="0"/>
    <x v="2"/>
    <x v="20"/>
    <x v="121"/>
    <x v="754"/>
    <x v="0"/>
    <x v="40"/>
    <x v="1"/>
  </r>
  <r>
    <x v="40"/>
    <x v="41"/>
    <x v="1"/>
    <x v="1"/>
    <x v="0"/>
    <x v="2"/>
    <x v="20"/>
    <x v="121"/>
    <x v="754"/>
    <x v="0"/>
    <x v="40"/>
    <x v="1"/>
  </r>
  <r>
    <x v="40"/>
    <x v="1"/>
    <x v="1"/>
    <x v="1"/>
    <x v="0"/>
    <x v="2"/>
    <x v="1"/>
    <x v="1"/>
    <x v="1"/>
    <x v="235"/>
    <x v="40"/>
    <x v="1"/>
  </r>
  <r>
    <x v="74"/>
    <x v="144"/>
    <x v="2"/>
    <x v="2"/>
    <x v="0"/>
    <x v="2"/>
    <x v="20"/>
    <x v="122"/>
    <x v="858"/>
    <x v="0"/>
    <x v="74"/>
    <x v="1"/>
  </r>
  <r>
    <x v="74"/>
    <x v="110"/>
    <x v="2"/>
    <x v="2"/>
    <x v="0"/>
    <x v="2"/>
    <x v="20"/>
    <x v="122"/>
    <x v="858"/>
    <x v="0"/>
    <x v="74"/>
    <x v="1"/>
  </r>
  <r>
    <x v="74"/>
    <x v="49"/>
    <x v="3"/>
    <x v="3"/>
    <x v="0"/>
    <x v="2"/>
    <x v="20"/>
    <x v="122"/>
    <x v="858"/>
    <x v="0"/>
    <x v="74"/>
    <x v="1"/>
  </r>
  <r>
    <x v="74"/>
    <x v="19"/>
    <x v="3"/>
    <x v="3"/>
    <x v="0"/>
    <x v="2"/>
    <x v="20"/>
    <x v="122"/>
    <x v="859"/>
    <x v="0"/>
    <x v="74"/>
    <x v="1"/>
  </r>
  <r>
    <x v="74"/>
    <x v="10"/>
    <x v="3"/>
    <x v="3"/>
    <x v="0"/>
    <x v="2"/>
    <x v="21"/>
    <x v="123"/>
    <x v="860"/>
    <x v="0"/>
    <x v="74"/>
    <x v="1"/>
  </r>
  <r>
    <x v="74"/>
    <x v="80"/>
    <x v="4"/>
    <x v="4"/>
    <x v="0"/>
    <x v="2"/>
    <x v="21"/>
    <x v="90"/>
    <x v="861"/>
    <x v="0"/>
    <x v="74"/>
    <x v="1"/>
  </r>
  <r>
    <x v="74"/>
    <x v="31"/>
    <x v="4"/>
    <x v="4"/>
    <x v="0"/>
    <x v="2"/>
    <x v="26"/>
    <x v="72"/>
    <x v="1"/>
    <x v="236"/>
    <x v="74"/>
    <x v="1"/>
  </r>
  <r>
    <x v="74"/>
    <x v="39"/>
    <x v="4"/>
    <x v="4"/>
    <x v="0"/>
    <x v="2"/>
    <x v="20"/>
    <x v="122"/>
    <x v="740"/>
    <x v="0"/>
    <x v="74"/>
    <x v="1"/>
  </r>
  <r>
    <x v="74"/>
    <x v="90"/>
    <x v="0"/>
    <x v="0"/>
    <x v="0"/>
    <x v="2"/>
    <x v="21"/>
    <x v="79"/>
    <x v="862"/>
    <x v="0"/>
    <x v="74"/>
    <x v="1"/>
  </r>
  <r>
    <x v="74"/>
    <x v="91"/>
    <x v="0"/>
    <x v="0"/>
    <x v="0"/>
    <x v="2"/>
    <x v="20"/>
    <x v="122"/>
    <x v="735"/>
    <x v="0"/>
    <x v="74"/>
    <x v="1"/>
  </r>
  <r>
    <x v="74"/>
    <x v="117"/>
    <x v="0"/>
    <x v="0"/>
    <x v="0"/>
    <x v="2"/>
    <x v="20"/>
    <x v="122"/>
    <x v="858"/>
    <x v="0"/>
    <x v="74"/>
    <x v="1"/>
  </r>
  <r>
    <x v="74"/>
    <x v="5"/>
    <x v="0"/>
    <x v="0"/>
    <x v="0"/>
    <x v="2"/>
    <x v="20"/>
    <x v="122"/>
    <x v="858"/>
    <x v="0"/>
    <x v="74"/>
    <x v="1"/>
  </r>
  <r>
    <x v="74"/>
    <x v="76"/>
    <x v="5"/>
    <x v="5"/>
    <x v="0"/>
    <x v="2"/>
    <x v="20"/>
    <x v="122"/>
    <x v="858"/>
    <x v="0"/>
    <x v="74"/>
    <x v="1"/>
  </r>
  <r>
    <x v="74"/>
    <x v="145"/>
    <x v="5"/>
    <x v="5"/>
    <x v="0"/>
    <x v="2"/>
    <x v="26"/>
    <x v="124"/>
    <x v="1"/>
    <x v="237"/>
    <x v="74"/>
    <x v="1"/>
  </r>
  <r>
    <x v="74"/>
    <x v="40"/>
    <x v="1"/>
    <x v="1"/>
    <x v="0"/>
    <x v="2"/>
    <x v="21"/>
    <x v="125"/>
    <x v="862"/>
    <x v="0"/>
    <x v="74"/>
    <x v="1"/>
  </r>
  <r>
    <x v="74"/>
    <x v="41"/>
    <x v="1"/>
    <x v="1"/>
    <x v="0"/>
    <x v="2"/>
    <x v="20"/>
    <x v="122"/>
    <x v="739"/>
    <x v="0"/>
    <x v="74"/>
    <x v="1"/>
  </r>
  <r>
    <x v="74"/>
    <x v="42"/>
    <x v="1"/>
    <x v="1"/>
    <x v="0"/>
    <x v="2"/>
    <x v="20"/>
    <x v="122"/>
    <x v="858"/>
    <x v="0"/>
    <x v="74"/>
    <x v="1"/>
  </r>
  <r>
    <x v="74"/>
    <x v="101"/>
    <x v="1"/>
    <x v="1"/>
    <x v="0"/>
    <x v="2"/>
    <x v="20"/>
    <x v="122"/>
    <x v="146"/>
    <x v="0"/>
    <x v="74"/>
    <x v="1"/>
  </r>
  <r>
    <x v="74"/>
    <x v="1"/>
    <x v="1"/>
    <x v="1"/>
    <x v="0"/>
    <x v="2"/>
    <x v="1"/>
    <x v="1"/>
    <x v="1"/>
    <x v="238"/>
    <x v="74"/>
    <x v="1"/>
  </r>
  <r>
    <x v="74"/>
    <x v="114"/>
    <x v="3"/>
    <x v="3"/>
    <x v="0"/>
    <x v="1"/>
    <x v="21"/>
    <x v="76"/>
    <x v="825"/>
    <x v="0"/>
    <x v="74"/>
    <x v="1"/>
  </r>
  <r>
    <x v="74"/>
    <x v="1"/>
    <x v="1"/>
    <x v="1"/>
    <x v="0"/>
    <x v="1"/>
    <x v="1"/>
    <x v="1"/>
    <x v="1"/>
    <x v="239"/>
    <x v="74"/>
    <x v="1"/>
  </r>
  <r>
    <x v="75"/>
    <x v="71"/>
    <x v="6"/>
    <x v="6"/>
    <x v="0"/>
    <x v="2"/>
    <x v="21"/>
    <x v="37"/>
    <x v="863"/>
    <x v="0"/>
    <x v="75"/>
    <x v="1"/>
  </r>
  <r>
    <x v="75"/>
    <x v="61"/>
    <x v="3"/>
    <x v="3"/>
    <x v="0"/>
    <x v="2"/>
    <x v="21"/>
    <x v="126"/>
    <x v="764"/>
    <x v="0"/>
    <x v="75"/>
    <x v="1"/>
  </r>
  <r>
    <x v="75"/>
    <x v="80"/>
    <x v="4"/>
    <x v="4"/>
    <x v="0"/>
    <x v="2"/>
    <x v="21"/>
    <x v="90"/>
    <x v="864"/>
    <x v="0"/>
    <x v="75"/>
    <x v="1"/>
  </r>
  <r>
    <x v="75"/>
    <x v="136"/>
    <x v="0"/>
    <x v="0"/>
    <x v="0"/>
    <x v="2"/>
    <x v="21"/>
    <x v="100"/>
    <x v="865"/>
    <x v="0"/>
    <x v="75"/>
    <x v="1"/>
  </r>
  <r>
    <x v="75"/>
    <x v="1"/>
    <x v="1"/>
    <x v="1"/>
    <x v="0"/>
    <x v="2"/>
    <x v="1"/>
    <x v="1"/>
    <x v="1"/>
    <x v="240"/>
    <x v="75"/>
    <x v="1"/>
  </r>
  <r>
    <x v="75"/>
    <x v="111"/>
    <x v="2"/>
    <x v="2"/>
    <x v="0"/>
    <x v="1"/>
    <x v="21"/>
    <x v="75"/>
    <x v="866"/>
    <x v="0"/>
    <x v="75"/>
    <x v="1"/>
  </r>
  <r>
    <x v="75"/>
    <x v="114"/>
    <x v="3"/>
    <x v="3"/>
    <x v="0"/>
    <x v="1"/>
    <x v="21"/>
    <x v="76"/>
    <x v="867"/>
    <x v="0"/>
    <x v="75"/>
    <x v="1"/>
  </r>
  <r>
    <x v="75"/>
    <x v="66"/>
    <x v="4"/>
    <x v="4"/>
    <x v="0"/>
    <x v="1"/>
    <x v="21"/>
    <x v="78"/>
    <x v="868"/>
    <x v="0"/>
    <x v="75"/>
    <x v="1"/>
  </r>
  <r>
    <x v="75"/>
    <x v="90"/>
    <x v="0"/>
    <x v="0"/>
    <x v="0"/>
    <x v="1"/>
    <x v="21"/>
    <x v="79"/>
    <x v="869"/>
    <x v="0"/>
    <x v="75"/>
    <x v="1"/>
  </r>
  <r>
    <x v="75"/>
    <x v="1"/>
    <x v="1"/>
    <x v="1"/>
    <x v="0"/>
    <x v="1"/>
    <x v="1"/>
    <x v="1"/>
    <x v="1"/>
    <x v="241"/>
    <x v="75"/>
    <x v="1"/>
  </r>
  <r>
    <x v="42"/>
    <x v="1"/>
    <x v="1"/>
    <x v="1"/>
    <x v="0"/>
    <x v="2"/>
    <x v="1"/>
    <x v="1"/>
    <x v="1"/>
    <x v="242"/>
    <x v="42"/>
    <x v="1"/>
  </r>
  <r>
    <x v="43"/>
    <x v="90"/>
    <x v="0"/>
    <x v="0"/>
    <x v="0"/>
    <x v="2"/>
    <x v="20"/>
    <x v="127"/>
    <x v="870"/>
    <x v="0"/>
    <x v="43"/>
    <x v="1"/>
  </r>
  <r>
    <x v="43"/>
    <x v="1"/>
    <x v="1"/>
    <x v="1"/>
    <x v="0"/>
    <x v="2"/>
    <x v="1"/>
    <x v="1"/>
    <x v="1"/>
    <x v="243"/>
    <x v="43"/>
    <x v="1"/>
  </r>
  <r>
    <x v="44"/>
    <x v="146"/>
    <x v="6"/>
    <x v="6"/>
    <x v="0"/>
    <x v="2"/>
    <x v="20"/>
    <x v="128"/>
    <x v="776"/>
    <x v="0"/>
    <x v="44"/>
    <x v="1"/>
  </r>
  <r>
    <x v="44"/>
    <x v="102"/>
    <x v="6"/>
    <x v="6"/>
    <x v="0"/>
    <x v="2"/>
    <x v="20"/>
    <x v="128"/>
    <x v="748"/>
    <x v="0"/>
    <x v="44"/>
    <x v="1"/>
  </r>
  <r>
    <x v="44"/>
    <x v="43"/>
    <x v="3"/>
    <x v="3"/>
    <x v="0"/>
    <x v="2"/>
    <x v="20"/>
    <x v="128"/>
    <x v="737"/>
    <x v="0"/>
    <x v="44"/>
    <x v="1"/>
  </r>
  <r>
    <x v="44"/>
    <x v="99"/>
    <x v="3"/>
    <x v="3"/>
    <x v="0"/>
    <x v="2"/>
    <x v="20"/>
    <x v="128"/>
    <x v="744"/>
    <x v="0"/>
    <x v="44"/>
    <x v="1"/>
  </r>
  <r>
    <x v="44"/>
    <x v="82"/>
    <x v="0"/>
    <x v="0"/>
    <x v="0"/>
    <x v="2"/>
    <x v="20"/>
    <x v="128"/>
    <x v="744"/>
    <x v="0"/>
    <x v="44"/>
    <x v="1"/>
  </r>
  <r>
    <x v="44"/>
    <x v="92"/>
    <x v="0"/>
    <x v="0"/>
    <x v="0"/>
    <x v="2"/>
    <x v="20"/>
    <x v="128"/>
    <x v="737"/>
    <x v="0"/>
    <x v="44"/>
    <x v="1"/>
  </r>
  <r>
    <x v="44"/>
    <x v="77"/>
    <x v="5"/>
    <x v="5"/>
    <x v="0"/>
    <x v="2"/>
    <x v="20"/>
    <x v="128"/>
    <x v="748"/>
    <x v="0"/>
    <x v="44"/>
    <x v="1"/>
  </r>
  <r>
    <x v="44"/>
    <x v="123"/>
    <x v="5"/>
    <x v="5"/>
    <x v="0"/>
    <x v="2"/>
    <x v="20"/>
    <x v="128"/>
    <x v="748"/>
    <x v="0"/>
    <x v="44"/>
    <x v="1"/>
  </r>
  <r>
    <x v="44"/>
    <x v="1"/>
    <x v="1"/>
    <x v="1"/>
    <x v="0"/>
    <x v="2"/>
    <x v="1"/>
    <x v="1"/>
    <x v="1"/>
    <x v="7"/>
    <x v="44"/>
    <x v="1"/>
  </r>
  <r>
    <x v="45"/>
    <x v="36"/>
    <x v="6"/>
    <x v="6"/>
    <x v="0"/>
    <x v="2"/>
    <x v="20"/>
    <x v="129"/>
    <x v="745"/>
    <x v="0"/>
    <x v="45"/>
    <x v="1"/>
  </r>
  <r>
    <x v="45"/>
    <x v="87"/>
    <x v="6"/>
    <x v="6"/>
    <x v="0"/>
    <x v="2"/>
    <x v="20"/>
    <x v="129"/>
    <x v="737"/>
    <x v="0"/>
    <x v="45"/>
    <x v="1"/>
  </r>
  <r>
    <x v="45"/>
    <x v="113"/>
    <x v="6"/>
    <x v="6"/>
    <x v="0"/>
    <x v="2"/>
    <x v="20"/>
    <x v="129"/>
    <x v="744"/>
    <x v="0"/>
    <x v="45"/>
    <x v="1"/>
  </r>
  <r>
    <x v="45"/>
    <x v="74"/>
    <x v="3"/>
    <x v="3"/>
    <x v="0"/>
    <x v="2"/>
    <x v="20"/>
    <x v="129"/>
    <x v="791"/>
    <x v="0"/>
    <x v="45"/>
    <x v="1"/>
  </r>
  <r>
    <x v="45"/>
    <x v="56"/>
    <x v="3"/>
    <x v="3"/>
    <x v="0"/>
    <x v="2"/>
    <x v="27"/>
    <x v="59"/>
    <x v="1"/>
    <x v="196"/>
    <x v="45"/>
    <x v="1"/>
  </r>
  <r>
    <x v="45"/>
    <x v="99"/>
    <x v="3"/>
    <x v="3"/>
    <x v="0"/>
    <x v="2"/>
    <x v="20"/>
    <x v="129"/>
    <x v="871"/>
    <x v="0"/>
    <x v="45"/>
    <x v="1"/>
  </r>
  <r>
    <x v="45"/>
    <x v="44"/>
    <x v="3"/>
    <x v="3"/>
    <x v="0"/>
    <x v="2"/>
    <x v="20"/>
    <x v="129"/>
    <x v="871"/>
    <x v="0"/>
    <x v="45"/>
    <x v="1"/>
  </r>
  <r>
    <x v="45"/>
    <x v="92"/>
    <x v="0"/>
    <x v="0"/>
    <x v="0"/>
    <x v="2"/>
    <x v="20"/>
    <x v="129"/>
    <x v="745"/>
    <x v="0"/>
    <x v="45"/>
    <x v="1"/>
  </r>
  <r>
    <x v="45"/>
    <x v="13"/>
    <x v="5"/>
    <x v="5"/>
    <x v="0"/>
    <x v="2"/>
    <x v="20"/>
    <x v="129"/>
    <x v="750"/>
    <x v="0"/>
    <x v="45"/>
    <x v="1"/>
  </r>
  <r>
    <x v="45"/>
    <x v="125"/>
    <x v="5"/>
    <x v="5"/>
    <x v="0"/>
    <x v="2"/>
    <x v="20"/>
    <x v="129"/>
    <x v="742"/>
    <x v="0"/>
    <x v="45"/>
    <x v="1"/>
  </r>
  <r>
    <x v="45"/>
    <x v="1"/>
    <x v="1"/>
    <x v="1"/>
    <x v="0"/>
    <x v="2"/>
    <x v="1"/>
    <x v="1"/>
    <x v="1"/>
    <x v="244"/>
    <x v="45"/>
    <x v="1"/>
  </r>
  <r>
    <x v="46"/>
    <x v="88"/>
    <x v="6"/>
    <x v="6"/>
    <x v="0"/>
    <x v="2"/>
    <x v="20"/>
    <x v="130"/>
    <x v="744"/>
    <x v="0"/>
    <x v="46"/>
    <x v="1"/>
  </r>
  <r>
    <x v="46"/>
    <x v="147"/>
    <x v="6"/>
    <x v="6"/>
    <x v="0"/>
    <x v="2"/>
    <x v="20"/>
    <x v="130"/>
    <x v="744"/>
    <x v="0"/>
    <x v="46"/>
    <x v="1"/>
  </r>
  <r>
    <x v="46"/>
    <x v="11"/>
    <x v="6"/>
    <x v="6"/>
    <x v="0"/>
    <x v="2"/>
    <x v="20"/>
    <x v="130"/>
    <x v="737"/>
    <x v="0"/>
    <x v="46"/>
    <x v="1"/>
  </r>
  <r>
    <x v="46"/>
    <x v="96"/>
    <x v="6"/>
    <x v="6"/>
    <x v="0"/>
    <x v="2"/>
    <x v="20"/>
    <x v="130"/>
    <x v="744"/>
    <x v="0"/>
    <x v="46"/>
    <x v="1"/>
  </r>
  <r>
    <x v="46"/>
    <x v="23"/>
    <x v="3"/>
    <x v="3"/>
    <x v="0"/>
    <x v="2"/>
    <x v="20"/>
    <x v="130"/>
    <x v="744"/>
    <x v="0"/>
    <x v="46"/>
    <x v="1"/>
  </r>
  <r>
    <x v="46"/>
    <x v="148"/>
    <x v="3"/>
    <x v="3"/>
    <x v="0"/>
    <x v="2"/>
    <x v="20"/>
    <x v="130"/>
    <x v="872"/>
    <x v="0"/>
    <x v="46"/>
    <x v="1"/>
  </r>
  <r>
    <x v="46"/>
    <x v="28"/>
    <x v="3"/>
    <x v="3"/>
    <x v="0"/>
    <x v="2"/>
    <x v="20"/>
    <x v="130"/>
    <x v="737"/>
    <x v="0"/>
    <x v="46"/>
    <x v="1"/>
  </r>
  <r>
    <x v="46"/>
    <x v="4"/>
    <x v="4"/>
    <x v="4"/>
    <x v="0"/>
    <x v="2"/>
    <x v="20"/>
    <x v="130"/>
    <x v="744"/>
    <x v="0"/>
    <x v="46"/>
    <x v="1"/>
  </r>
  <r>
    <x v="46"/>
    <x v="51"/>
    <x v="4"/>
    <x v="4"/>
    <x v="0"/>
    <x v="2"/>
    <x v="20"/>
    <x v="130"/>
    <x v="744"/>
    <x v="0"/>
    <x v="46"/>
    <x v="1"/>
  </r>
  <r>
    <x v="46"/>
    <x v="145"/>
    <x v="5"/>
    <x v="5"/>
    <x v="0"/>
    <x v="2"/>
    <x v="20"/>
    <x v="130"/>
    <x v="744"/>
    <x v="0"/>
    <x v="46"/>
    <x v="1"/>
  </r>
  <r>
    <x v="46"/>
    <x v="1"/>
    <x v="1"/>
    <x v="1"/>
    <x v="0"/>
    <x v="2"/>
    <x v="1"/>
    <x v="1"/>
    <x v="1"/>
    <x v="245"/>
    <x v="46"/>
    <x v="1"/>
  </r>
  <r>
    <x v="47"/>
    <x v="111"/>
    <x v="2"/>
    <x v="2"/>
    <x v="0"/>
    <x v="2"/>
    <x v="20"/>
    <x v="131"/>
    <x v="771"/>
    <x v="0"/>
    <x v="47"/>
    <x v="1"/>
  </r>
  <r>
    <x v="47"/>
    <x v="9"/>
    <x v="6"/>
    <x v="6"/>
    <x v="0"/>
    <x v="2"/>
    <x v="20"/>
    <x v="131"/>
    <x v="816"/>
    <x v="0"/>
    <x v="47"/>
    <x v="1"/>
  </r>
  <r>
    <x v="47"/>
    <x v="59"/>
    <x v="6"/>
    <x v="6"/>
    <x v="0"/>
    <x v="2"/>
    <x v="20"/>
    <x v="131"/>
    <x v="770"/>
    <x v="0"/>
    <x v="47"/>
    <x v="1"/>
  </r>
  <r>
    <x v="47"/>
    <x v="149"/>
    <x v="6"/>
    <x v="6"/>
    <x v="0"/>
    <x v="2"/>
    <x v="20"/>
    <x v="131"/>
    <x v="771"/>
    <x v="0"/>
    <x v="47"/>
    <x v="1"/>
  </r>
  <r>
    <x v="47"/>
    <x v="37"/>
    <x v="6"/>
    <x v="6"/>
    <x v="0"/>
    <x v="2"/>
    <x v="20"/>
    <x v="131"/>
    <x v="748"/>
    <x v="0"/>
    <x v="47"/>
    <x v="1"/>
  </r>
  <r>
    <x v="47"/>
    <x v="108"/>
    <x v="3"/>
    <x v="3"/>
    <x v="0"/>
    <x v="2"/>
    <x v="20"/>
    <x v="131"/>
    <x v="770"/>
    <x v="0"/>
    <x v="47"/>
    <x v="1"/>
  </r>
  <r>
    <x v="47"/>
    <x v="131"/>
    <x v="3"/>
    <x v="3"/>
    <x v="0"/>
    <x v="2"/>
    <x v="20"/>
    <x v="131"/>
    <x v="770"/>
    <x v="0"/>
    <x v="47"/>
    <x v="1"/>
  </r>
  <r>
    <x v="47"/>
    <x v="119"/>
    <x v="0"/>
    <x v="0"/>
    <x v="0"/>
    <x v="2"/>
    <x v="20"/>
    <x v="131"/>
    <x v="770"/>
    <x v="0"/>
    <x v="47"/>
    <x v="1"/>
  </r>
  <r>
    <x v="47"/>
    <x v="93"/>
    <x v="0"/>
    <x v="0"/>
    <x v="0"/>
    <x v="2"/>
    <x v="20"/>
    <x v="131"/>
    <x v="873"/>
    <x v="0"/>
    <x v="47"/>
    <x v="1"/>
  </r>
  <r>
    <x v="47"/>
    <x v="125"/>
    <x v="5"/>
    <x v="5"/>
    <x v="0"/>
    <x v="2"/>
    <x v="20"/>
    <x v="131"/>
    <x v="748"/>
    <x v="0"/>
    <x v="47"/>
    <x v="1"/>
  </r>
  <r>
    <x v="47"/>
    <x v="150"/>
    <x v="5"/>
    <x v="5"/>
    <x v="0"/>
    <x v="2"/>
    <x v="20"/>
    <x v="131"/>
    <x v="748"/>
    <x v="0"/>
    <x v="47"/>
    <x v="1"/>
  </r>
  <r>
    <x v="47"/>
    <x v="14"/>
    <x v="1"/>
    <x v="1"/>
    <x v="0"/>
    <x v="2"/>
    <x v="20"/>
    <x v="131"/>
    <x v="748"/>
    <x v="0"/>
    <x v="47"/>
    <x v="1"/>
  </r>
  <r>
    <x v="47"/>
    <x v="151"/>
    <x v="1"/>
    <x v="1"/>
    <x v="0"/>
    <x v="2"/>
    <x v="20"/>
    <x v="131"/>
    <x v="771"/>
    <x v="0"/>
    <x v="47"/>
    <x v="1"/>
  </r>
  <r>
    <x v="47"/>
    <x v="1"/>
    <x v="1"/>
    <x v="1"/>
    <x v="0"/>
    <x v="2"/>
    <x v="1"/>
    <x v="1"/>
    <x v="1"/>
    <x v="246"/>
    <x v="47"/>
    <x v="1"/>
  </r>
  <r>
    <x v="47"/>
    <x v="147"/>
    <x v="6"/>
    <x v="6"/>
    <x v="0"/>
    <x v="0"/>
    <x v="21"/>
    <x v="132"/>
    <x v="874"/>
    <x v="0"/>
    <x v="47"/>
    <x v="1"/>
  </r>
  <r>
    <x v="47"/>
    <x v="1"/>
    <x v="1"/>
    <x v="1"/>
    <x v="0"/>
    <x v="0"/>
    <x v="1"/>
    <x v="1"/>
    <x v="1"/>
    <x v="216"/>
    <x v="47"/>
    <x v="1"/>
  </r>
  <r>
    <x v="47"/>
    <x v="11"/>
    <x v="6"/>
    <x v="6"/>
    <x v="0"/>
    <x v="1"/>
    <x v="21"/>
    <x v="91"/>
    <x v="875"/>
    <x v="0"/>
    <x v="47"/>
    <x v="1"/>
  </r>
  <r>
    <x v="47"/>
    <x v="1"/>
    <x v="1"/>
    <x v="1"/>
    <x v="0"/>
    <x v="1"/>
    <x v="1"/>
    <x v="1"/>
    <x v="1"/>
    <x v="247"/>
    <x v="47"/>
    <x v="1"/>
  </r>
  <r>
    <x v="48"/>
    <x v="107"/>
    <x v="2"/>
    <x v="2"/>
    <x v="0"/>
    <x v="2"/>
    <x v="20"/>
    <x v="133"/>
    <x v="748"/>
    <x v="0"/>
    <x v="48"/>
    <x v="1"/>
  </r>
  <r>
    <x v="48"/>
    <x v="36"/>
    <x v="6"/>
    <x v="6"/>
    <x v="0"/>
    <x v="2"/>
    <x v="20"/>
    <x v="133"/>
    <x v="842"/>
    <x v="0"/>
    <x v="48"/>
    <x v="1"/>
  </r>
  <r>
    <x v="48"/>
    <x v="60"/>
    <x v="3"/>
    <x v="3"/>
    <x v="0"/>
    <x v="2"/>
    <x v="20"/>
    <x v="133"/>
    <x v="842"/>
    <x v="0"/>
    <x v="48"/>
    <x v="1"/>
  </r>
  <r>
    <x v="48"/>
    <x v="135"/>
    <x v="3"/>
    <x v="3"/>
    <x v="0"/>
    <x v="2"/>
    <x v="20"/>
    <x v="133"/>
    <x v="748"/>
    <x v="0"/>
    <x v="48"/>
    <x v="1"/>
  </r>
  <r>
    <x v="48"/>
    <x v="76"/>
    <x v="5"/>
    <x v="5"/>
    <x v="0"/>
    <x v="2"/>
    <x v="20"/>
    <x v="133"/>
    <x v="744"/>
    <x v="0"/>
    <x v="48"/>
    <x v="1"/>
  </r>
  <r>
    <x v="48"/>
    <x v="1"/>
    <x v="1"/>
    <x v="1"/>
    <x v="0"/>
    <x v="2"/>
    <x v="1"/>
    <x v="1"/>
    <x v="1"/>
    <x v="248"/>
    <x v="48"/>
    <x v="1"/>
  </r>
  <r>
    <x v="49"/>
    <x v="112"/>
    <x v="2"/>
    <x v="2"/>
    <x v="0"/>
    <x v="2"/>
    <x v="20"/>
    <x v="134"/>
    <x v="876"/>
    <x v="0"/>
    <x v="49"/>
    <x v="1"/>
  </r>
  <r>
    <x v="49"/>
    <x v="145"/>
    <x v="5"/>
    <x v="5"/>
    <x v="0"/>
    <x v="2"/>
    <x v="20"/>
    <x v="134"/>
    <x v="784"/>
    <x v="0"/>
    <x v="49"/>
    <x v="1"/>
  </r>
  <r>
    <x v="49"/>
    <x v="1"/>
    <x v="1"/>
    <x v="1"/>
    <x v="0"/>
    <x v="2"/>
    <x v="1"/>
    <x v="1"/>
    <x v="1"/>
    <x v="249"/>
    <x v="49"/>
    <x v="1"/>
  </r>
  <r>
    <x v="50"/>
    <x v="2"/>
    <x v="2"/>
    <x v="2"/>
    <x v="0"/>
    <x v="2"/>
    <x v="20"/>
    <x v="135"/>
    <x v="744"/>
    <x v="0"/>
    <x v="50"/>
    <x v="1"/>
  </r>
  <r>
    <x v="50"/>
    <x v="124"/>
    <x v="5"/>
    <x v="5"/>
    <x v="0"/>
    <x v="2"/>
    <x v="20"/>
    <x v="135"/>
    <x v="737"/>
    <x v="0"/>
    <x v="50"/>
    <x v="1"/>
  </r>
  <r>
    <x v="50"/>
    <x v="1"/>
    <x v="1"/>
    <x v="1"/>
    <x v="0"/>
    <x v="2"/>
    <x v="1"/>
    <x v="1"/>
    <x v="1"/>
    <x v="250"/>
    <x v="50"/>
    <x v="1"/>
  </r>
  <r>
    <x v="51"/>
    <x v="107"/>
    <x v="2"/>
    <x v="2"/>
    <x v="0"/>
    <x v="2"/>
    <x v="20"/>
    <x v="136"/>
    <x v="748"/>
    <x v="0"/>
    <x v="51"/>
    <x v="1"/>
  </r>
  <r>
    <x v="51"/>
    <x v="27"/>
    <x v="3"/>
    <x v="3"/>
    <x v="0"/>
    <x v="2"/>
    <x v="20"/>
    <x v="136"/>
    <x v="877"/>
    <x v="0"/>
    <x v="51"/>
    <x v="1"/>
  </r>
  <r>
    <x v="51"/>
    <x v="79"/>
    <x v="3"/>
    <x v="3"/>
    <x v="0"/>
    <x v="2"/>
    <x v="20"/>
    <x v="136"/>
    <x v="751"/>
    <x v="0"/>
    <x v="51"/>
    <x v="1"/>
  </r>
  <r>
    <x v="51"/>
    <x v="56"/>
    <x v="3"/>
    <x v="3"/>
    <x v="0"/>
    <x v="2"/>
    <x v="28"/>
    <x v="59"/>
    <x v="1"/>
    <x v="251"/>
    <x v="51"/>
    <x v="1"/>
  </r>
  <r>
    <x v="51"/>
    <x v="3"/>
    <x v="3"/>
    <x v="3"/>
    <x v="0"/>
    <x v="2"/>
    <x v="20"/>
    <x v="136"/>
    <x v="799"/>
    <x v="0"/>
    <x v="51"/>
    <x v="1"/>
  </r>
  <r>
    <x v="51"/>
    <x v="8"/>
    <x v="1"/>
    <x v="1"/>
    <x v="0"/>
    <x v="2"/>
    <x v="20"/>
    <x v="136"/>
    <x v="799"/>
    <x v="0"/>
    <x v="51"/>
    <x v="1"/>
  </r>
  <r>
    <x v="51"/>
    <x v="152"/>
    <x v="1"/>
    <x v="1"/>
    <x v="0"/>
    <x v="2"/>
    <x v="20"/>
    <x v="136"/>
    <x v="816"/>
    <x v="0"/>
    <x v="51"/>
    <x v="1"/>
  </r>
  <r>
    <x v="51"/>
    <x v="55"/>
    <x v="1"/>
    <x v="1"/>
    <x v="0"/>
    <x v="2"/>
    <x v="20"/>
    <x v="136"/>
    <x v="747"/>
    <x v="0"/>
    <x v="51"/>
    <x v="1"/>
  </r>
  <r>
    <x v="51"/>
    <x v="1"/>
    <x v="1"/>
    <x v="1"/>
    <x v="0"/>
    <x v="2"/>
    <x v="1"/>
    <x v="1"/>
    <x v="1"/>
    <x v="252"/>
    <x v="51"/>
    <x v="1"/>
  </r>
  <r>
    <x v="52"/>
    <x v="145"/>
    <x v="5"/>
    <x v="5"/>
    <x v="0"/>
    <x v="2"/>
    <x v="20"/>
    <x v="137"/>
    <x v="744"/>
    <x v="0"/>
    <x v="52"/>
    <x v="1"/>
  </r>
  <r>
    <x v="52"/>
    <x v="153"/>
    <x v="5"/>
    <x v="5"/>
    <x v="0"/>
    <x v="2"/>
    <x v="20"/>
    <x v="137"/>
    <x v="785"/>
    <x v="0"/>
    <x v="52"/>
    <x v="1"/>
  </r>
  <r>
    <x v="52"/>
    <x v="1"/>
    <x v="1"/>
    <x v="1"/>
    <x v="0"/>
    <x v="2"/>
    <x v="1"/>
    <x v="1"/>
    <x v="1"/>
    <x v="253"/>
    <x v="52"/>
    <x v="1"/>
  </r>
  <r>
    <x v="53"/>
    <x v="1"/>
    <x v="1"/>
    <x v="1"/>
    <x v="0"/>
    <x v="2"/>
    <x v="1"/>
    <x v="1"/>
    <x v="1"/>
    <x v="254"/>
    <x v="53"/>
    <x v="1"/>
  </r>
  <r>
    <x v="54"/>
    <x v="107"/>
    <x v="2"/>
    <x v="2"/>
    <x v="0"/>
    <x v="2"/>
    <x v="20"/>
    <x v="138"/>
    <x v="744"/>
    <x v="0"/>
    <x v="54"/>
    <x v="1"/>
  </r>
  <r>
    <x v="54"/>
    <x v="147"/>
    <x v="6"/>
    <x v="6"/>
    <x v="0"/>
    <x v="2"/>
    <x v="20"/>
    <x v="138"/>
    <x v="744"/>
    <x v="0"/>
    <x v="54"/>
    <x v="1"/>
  </r>
  <r>
    <x v="54"/>
    <x v="119"/>
    <x v="0"/>
    <x v="0"/>
    <x v="0"/>
    <x v="2"/>
    <x v="20"/>
    <x v="138"/>
    <x v="744"/>
    <x v="0"/>
    <x v="54"/>
    <x v="1"/>
  </r>
  <r>
    <x v="54"/>
    <x v="1"/>
    <x v="1"/>
    <x v="1"/>
    <x v="0"/>
    <x v="2"/>
    <x v="1"/>
    <x v="1"/>
    <x v="1"/>
    <x v="255"/>
    <x v="54"/>
    <x v="1"/>
  </r>
  <r>
    <x v="55"/>
    <x v="64"/>
    <x v="2"/>
    <x v="2"/>
    <x v="0"/>
    <x v="19"/>
    <x v="25"/>
    <x v="139"/>
    <x v="878"/>
    <x v="0"/>
    <x v="55"/>
    <x v="1"/>
  </r>
  <r>
    <x v="55"/>
    <x v="1"/>
    <x v="1"/>
    <x v="1"/>
    <x v="0"/>
    <x v="19"/>
    <x v="1"/>
    <x v="1"/>
    <x v="1"/>
    <x v="256"/>
    <x v="55"/>
    <x v="1"/>
  </r>
  <r>
    <x v="55"/>
    <x v="2"/>
    <x v="2"/>
    <x v="2"/>
    <x v="0"/>
    <x v="20"/>
    <x v="26"/>
    <x v="140"/>
    <x v="879"/>
    <x v="0"/>
    <x v="55"/>
    <x v="1"/>
  </r>
  <r>
    <x v="55"/>
    <x v="102"/>
    <x v="6"/>
    <x v="6"/>
    <x v="0"/>
    <x v="20"/>
    <x v="26"/>
    <x v="141"/>
    <x v="880"/>
    <x v="0"/>
    <x v="55"/>
    <x v="1"/>
  </r>
  <r>
    <x v="55"/>
    <x v="79"/>
    <x v="3"/>
    <x v="3"/>
    <x v="0"/>
    <x v="20"/>
    <x v="26"/>
    <x v="142"/>
    <x v="879"/>
    <x v="0"/>
    <x v="55"/>
    <x v="1"/>
  </r>
  <r>
    <x v="55"/>
    <x v="154"/>
    <x v="4"/>
    <x v="4"/>
    <x v="0"/>
    <x v="20"/>
    <x v="26"/>
    <x v="143"/>
    <x v="881"/>
    <x v="0"/>
    <x v="55"/>
    <x v="1"/>
  </r>
  <r>
    <x v="55"/>
    <x v="31"/>
    <x v="4"/>
    <x v="4"/>
    <x v="0"/>
    <x v="20"/>
    <x v="26"/>
    <x v="72"/>
    <x v="781"/>
    <x v="0"/>
    <x v="55"/>
    <x v="1"/>
  </r>
  <r>
    <x v="55"/>
    <x v="53"/>
    <x v="0"/>
    <x v="0"/>
    <x v="0"/>
    <x v="20"/>
    <x v="26"/>
    <x v="144"/>
    <x v="789"/>
    <x v="0"/>
    <x v="55"/>
    <x v="1"/>
  </r>
  <r>
    <x v="55"/>
    <x v="63"/>
    <x v="5"/>
    <x v="5"/>
    <x v="0"/>
    <x v="20"/>
    <x v="26"/>
    <x v="111"/>
    <x v="746"/>
    <x v="0"/>
    <x v="55"/>
    <x v="1"/>
  </r>
  <r>
    <x v="55"/>
    <x v="155"/>
    <x v="1"/>
    <x v="1"/>
    <x v="0"/>
    <x v="20"/>
    <x v="26"/>
    <x v="145"/>
    <x v="881"/>
    <x v="0"/>
    <x v="55"/>
    <x v="1"/>
  </r>
  <r>
    <x v="55"/>
    <x v="1"/>
    <x v="1"/>
    <x v="1"/>
    <x v="0"/>
    <x v="20"/>
    <x v="1"/>
    <x v="1"/>
    <x v="1"/>
    <x v="257"/>
    <x v="55"/>
    <x v="1"/>
  </r>
  <r>
    <x v="55"/>
    <x v="156"/>
    <x v="4"/>
    <x v="4"/>
    <x v="0"/>
    <x v="21"/>
    <x v="21"/>
    <x v="146"/>
    <x v="882"/>
    <x v="0"/>
    <x v="55"/>
    <x v="1"/>
  </r>
  <r>
    <x v="55"/>
    <x v="1"/>
    <x v="1"/>
    <x v="1"/>
    <x v="0"/>
    <x v="21"/>
    <x v="1"/>
    <x v="1"/>
    <x v="1"/>
    <x v="258"/>
    <x v="55"/>
    <x v="1"/>
  </r>
  <r>
    <x v="55"/>
    <x v="1"/>
    <x v="1"/>
    <x v="1"/>
    <x v="0"/>
    <x v="22"/>
    <x v="1"/>
    <x v="1"/>
    <x v="1"/>
    <x v="259"/>
    <x v="55"/>
    <x v="1"/>
  </r>
  <r>
    <x v="55"/>
    <x v="157"/>
    <x v="2"/>
    <x v="2"/>
    <x v="0"/>
    <x v="23"/>
    <x v="26"/>
    <x v="147"/>
    <x v="883"/>
    <x v="0"/>
    <x v="55"/>
    <x v="1"/>
  </r>
  <r>
    <x v="55"/>
    <x v="149"/>
    <x v="6"/>
    <x v="6"/>
    <x v="0"/>
    <x v="23"/>
    <x v="26"/>
    <x v="148"/>
    <x v="884"/>
    <x v="0"/>
    <x v="55"/>
    <x v="1"/>
  </r>
  <r>
    <x v="55"/>
    <x v="135"/>
    <x v="3"/>
    <x v="3"/>
    <x v="0"/>
    <x v="23"/>
    <x v="26"/>
    <x v="149"/>
    <x v="885"/>
    <x v="0"/>
    <x v="55"/>
    <x v="1"/>
  </r>
  <r>
    <x v="55"/>
    <x v="154"/>
    <x v="4"/>
    <x v="4"/>
    <x v="0"/>
    <x v="23"/>
    <x v="26"/>
    <x v="143"/>
    <x v="886"/>
    <x v="0"/>
    <x v="55"/>
    <x v="1"/>
  </r>
  <r>
    <x v="55"/>
    <x v="119"/>
    <x v="0"/>
    <x v="0"/>
    <x v="0"/>
    <x v="23"/>
    <x v="21"/>
    <x v="96"/>
    <x v="887"/>
    <x v="0"/>
    <x v="55"/>
    <x v="1"/>
  </r>
  <r>
    <x v="55"/>
    <x v="53"/>
    <x v="0"/>
    <x v="0"/>
    <x v="0"/>
    <x v="23"/>
    <x v="26"/>
    <x v="144"/>
    <x v="888"/>
    <x v="0"/>
    <x v="55"/>
    <x v="1"/>
  </r>
  <r>
    <x v="55"/>
    <x v="63"/>
    <x v="5"/>
    <x v="5"/>
    <x v="0"/>
    <x v="23"/>
    <x v="26"/>
    <x v="111"/>
    <x v="889"/>
    <x v="0"/>
    <x v="55"/>
    <x v="1"/>
  </r>
  <r>
    <x v="55"/>
    <x v="155"/>
    <x v="1"/>
    <x v="1"/>
    <x v="0"/>
    <x v="23"/>
    <x v="26"/>
    <x v="145"/>
    <x v="890"/>
    <x v="0"/>
    <x v="55"/>
    <x v="1"/>
  </r>
  <r>
    <x v="55"/>
    <x v="1"/>
    <x v="1"/>
    <x v="1"/>
    <x v="0"/>
    <x v="23"/>
    <x v="1"/>
    <x v="1"/>
    <x v="1"/>
    <x v="260"/>
    <x v="55"/>
    <x v="1"/>
  </r>
  <r>
    <x v="55"/>
    <x v="70"/>
    <x v="2"/>
    <x v="2"/>
    <x v="0"/>
    <x v="3"/>
    <x v="25"/>
    <x v="36"/>
    <x v="891"/>
    <x v="0"/>
    <x v="55"/>
    <x v="1"/>
  </r>
  <r>
    <x v="55"/>
    <x v="64"/>
    <x v="2"/>
    <x v="2"/>
    <x v="0"/>
    <x v="3"/>
    <x v="21"/>
    <x v="139"/>
    <x v="891"/>
    <x v="0"/>
    <x v="55"/>
    <x v="1"/>
  </r>
  <r>
    <x v="55"/>
    <x v="17"/>
    <x v="2"/>
    <x v="2"/>
    <x v="0"/>
    <x v="3"/>
    <x v="25"/>
    <x v="150"/>
    <x v="810"/>
    <x v="0"/>
    <x v="55"/>
    <x v="1"/>
  </r>
  <r>
    <x v="55"/>
    <x v="17"/>
    <x v="2"/>
    <x v="2"/>
    <x v="0"/>
    <x v="3"/>
    <x v="21"/>
    <x v="150"/>
    <x v="736"/>
    <x v="0"/>
    <x v="55"/>
    <x v="1"/>
  </r>
  <r>
    <x v="55"/>
    <x v="36"/>
    <x v="6"/>
    <x v="6"/>
    <x v="0"/>
    <x v="3"/>
    <x v="25"/>
    <x v="94"/>
    <x v="892"/>
    <x v="0"/>
    <x v="55"/>
    <x v="1"/>
  </r>
  <r>
    <x v="55"/>
    <x v="36"/>
    <x v="6"/>
    <x v="6"/>
    <x v="0"/>
    <x v="3"/>
    <x v="21"/>
    <x v="94"/>
    <x v="893"/>
    <x v="0"/>
    <x v="55"/>
    <x v="1"/>
  </r>
  <r>
    <x v="55"/>
    <x v="149"/>
    <x v="6"/>
    <x v="6"/>
    <x v="0"/>
    <x v="3"/>
    <x v="21"/>
    <x v="148"/>
    <x v="782"/>
    <x v="0"/>
    <x v="55"/>
    <x v="1"/>
  </r>
  <r>
    <x v="55"/>
    <x v="113"/>
    <x v="6"/>
    <x v="6"/>
    <x v="0"/>
    <x v="3"/>
    <x v="21"/>
    <x v="89"/>
    <x v="894"/>
    <x v="0"/>
    <x v="55"/>
    <x v="1"/>
  </r>
  <r>
    <x v="55"/>
    <x v="74"/>
    <x v="3"/>
    <x v="3"/>
    <x v="0"/>
    <x v="3"/>
    <x v="25"/>
    <x v="151"/>
    <x v="895"/>
    <x v="0"/>
    <x v="55"/>
    <x v="1"/>
  </r>
  <r>
    <x v="55"/>
    <x v="26"/>
    <x v="3"/>
    <x v="3"/>
    <x v="0"/>
    <x v="3"/>
    <x v="21"/>
    <x v="115"/>
    <x v="896"/>
    <x v="0"/>
    <x v="55"/>
    <x v="1"/>
  </r>
  <r>
    <x v="55"/>
    <x v="10"/>
    <x v="3"/>
    <x v="3"/>
    <x v="0"/>
    <x v="3"/>
    <x v="25"/>
    <x v="123"/>
    <x v="897"/>
    <x v="0"/>
    <x v="55"/>
    <x v="1"/>
  </r>
  <r>
    <x v="55"/>
    <x v="69"/>
    <x v="3"/>
    <x v="3"/>
    <x v="0"/>
    <x v="3"/>
    <x v="21"/>
    <x v="152"/>
    <x v="146"/>
    <x v="0"/>
    <x v="55"/>
    <x v="1"/>
  </r>
  <r>
    <x v="55"/>
    <x v="43"/>
    <x v="3"/>
    <x v="3"/>
    <x v="0"/>
    <x v="3"/>
    <x v="25"/>
    <x v="71"/>
    <x v="898"/>
    <x v="0"/>
    <x v="55"/>
    <x v="1"/>
  </r>
  <r>
    <x v="55"/>
    <x v="56"/>
    <x v="3"/>
    <x v="3"/>
    <x v="0"/>
    <x v="3"/>
    <x v="25"/>
    <x v="153"/>
    <x v="899"/>
    <x v="0"/>
    <x v="55"/>
    <x v="1"/>
  </r>
  <r>
    <x v="55"/>
    <x v="80"/>
    <x v="4"/>
    <x v="4"/>
    <x v="0"/>
    <x v="3"/>
    <x v="21"/>
    <x v="90"/>
    <x v="900"/>
    <x v="0"/>
    <x v="55"/>
    <x v="1"/>
  </r>
  <r>
    <x v="55"/>
    <x v="140"/>
    <x v="4"/>
    <x v="4"/>
    <x v="0"/>
    <x v="3"/>
    <x v="21"/>
    <x v="117"/>
    <x v="901"/>
    <x v="0"/>
    <x v="55"/>
    <x v="1"/>
  </r>
  <r>
    <x v="55"/>
    <x v="140"/>
    <x v="4"/>
    <x v="4"/>
    <x v="0"/>
    <x v="3"/>
    <x v="25"/>
    <x v="117"/>
    <x v="902"/>
    <x v="0"/>
    <x v="55"/>
    <x v="1"/>
  </r>
  <r>
    <x v="55"/>
    <x v="156"/>
    <x v="4"/>
    <x v="4"/>
    <x v="0"/>
    <x v="3"/>
    <x v="21"/>
    <x v="146"/>
    <x v="808"/>
    <x v="0"/>
    <x v="55"/>
    <x v="1"/>
  </r>
  <r>
    <x v="55"/>
    <x v="156"/>
    <x v="4"/>
    <x v="4"/>
    <x v="0"/>
    <x v="3"/>
    <x v="26"/>
    <x v="146"/>
    <x v="1"/>
    <x v="261"/>
    <x v="55"/>
    <x v="1"/>
  </r>
  <r>
    <x v="55"/>
    <x v="132"/>
    <x v="4"/>
    <x v="4"/>
    <x v="0"/>
    <x v="3"/>
    <x v="21"/>
    <x v="95"/>
    <x v="759"/>
    <x v="0"/>
    <x v="55"/>
    <x v="1"/>
  </r>
  <r>
    <x v="55"/>
    <x v="50"/>
    <x v="4"/>
    <x v="4"/>
    <x v="0"/>
    <x v="3"/>
    <x v="21"/>
    <x v="77"/>
    <x v="903"/>
    <x v="0"/>
    <x v="55"/>
    <x v="1"/>
  </r>
  <r>
    <x v="55"/>
    <x v="89"/>
    <x v="4"/>
    <x v="4"/>
    <x v="0"/>
    <x v="3"/>
    <x v="25"/>
    <x v="154"/>
    <x v="904"/>
    <x v="0"/>
    <x v="55"/>
    <x v="1"/>
  </r>
  <r>
    <x v="55"/>
    <x v="89"/>
    <x v="4"/>
    <x v="4"/>
    <x v="0"/>
    <x v="3"/>
    <x v="26"/>
    <x v="154"/>
    <x v="1"/>
    <x v="203"/>
    <x v="55"/>
    <x v="1"/>
  </r>
  <r>
    <x v="55"/>
    <x v="38"/>
    <x v="4"/>
    <x v="4"/>
    <x v="0"/>
    <x v="3"/>
    <x v="25"/>
    <x v="106"/>
    <x v="905"/>
    <x v="0"/>
    <x v="55"/>
    <x v="1"/>
  </r>
  <r>
    <x v="55"/>
    <x v="51"/>
    <x v="4"/>
    <x v="4"/>
    <x v="0"/>
    <x v="3"/>
    <x v="25"/>
    <x v="34"/>
    <x v="847"/>
    <x v="0"/>
    <x v="55"/>
    <x v="1"/>
  </r>
  <r>
    <x v="55"/>
    <x v="116"/>
    <x v="0"/>
    <x v="0"/>
    <x v="0"/>
    <x v="3"/>
    <x v="21"/>
    <x v="64"/>
    <x v="146"/>
    <x v="0"/>
    <x v="55"/>
    <x v="1"/>
  </r>
  <r>
    <x v="55"/>
    <x v="57"/>
    <x v="0"/>
    <x v="0"/>
    <x v="0"/>
    <x v="3"/>
    <x v="25"/>
    <x v="44"/>
    <x v="899"/>
    <x v="0"/>
    <x v="55"/>
    <x v="1"/>
  </r>
  <r>
    <x v="55"/>
    <x v="52"/>
    <x v="0"/>
    <x v="0"/>
    <x v="0"/>
    <x v="3"/>
    <x v="21"/>
    <x v="107"/>
    <x v="906"/>
    <x v="0"/>
    <x v="55"/>
    <x v="1"/>
  </r>
  <r>
    <x v="55"/>
    <x v="91"/>
    <x v="0"/>
    <x v="0"/>
    <x v="0"/>
    <x v="3"/>
    <x v="25"/>
    <x v="118"/>
    <x v="907"/>
    <x v="0"/>
    <x v="55"/>
    <x v="1"/>
  </r>
  <r>
    <x v="55"/>
    <x v="91"/>
    <x v="0"/>
    <x v="0"/>
    <x v="0"/>
    <x v="3"/>
    <x v="21"/>
    <x v="118"/>
    <x v="908"/>
    <x v="0"/>
    <x v="55"/>
    <x v="1"/>
  </r>
  <r>
    <x v="55"/>
    <x v="46"/>
    <x v="0"/>
    <x v="0"/>
    <x v="0"/>
    <x v="3"/>
    <x v="25"/>
    <x v="155"/>
    <x v="909"/>
    <x v="0"/>
    <x v="55"/>
    <x v="1"/>
  </r>
  <r>
    <x v="55"/>
    <x v="136"/>
    <x v="0"/>
    <x v="0"/>
    <x v="0"/>
    <x v="3"/>
    <x v="25"/>
    <x v="100"/>
    <x v="909"/>
    <x v="0"/>
    <x v="55"/>
    <x v="1"/>
  </r>
  <r>
    <x v="55"/>
    <x v="77"/>
    <x v="5"/>
    <x v="5"/>
    <x v="0"/>
    <x v="3"/>
    <x v="25"/>
    <x v="156"/>
    <x v="798"/>
    <x v="0"/>
    <x v="55"/>
    <x v="1"/>
  </r>
  <r>
    <x v="55"/>
    <x v="153"/>
    <x v="5"/>
    <x v="5"/>
    <x v="0"/>
    <x v="3"/>
    <x v="25"/>
    <x v="157"/>
    <x v="905"/>
    <x v="0"/>
    <x v="55"/>
    <x v="1"/>
  </r>
  <r>
    <x v="55"/>
    <x v="58"/>
    <x v="1"/>
    <x v="1"/>
    <x v="0"/>
    <x v="3"/>
    <x v="25"/>
    <x v="84"/>
    <x v="905"/>
    <x v="0"/>
    <x v="55"/>
    <x v="1"/>
  </r>
  <r>
    <x v="55"/>
    <x v="40"/>
    <x v="1"/>
    <x v="1"/>
    <x v="0"/>
    <x v="3"/>
    <x v="21"/>
    <x v="125"/>
    <x v="910"/>
    <x v="0"/>
    <x v="55"/>
    <x v="1"/>
  </r>
  <r>
    <x v="55"/>
    <x v="95"/>
    <x v="1"/>
    <x v="1"/>
    <x v="0"/>
    <x v="3"/>
    <x v="26"/>
    <x v="97"/>
    <x v="1"/>
    <x v="262"/>
    <x v="55"/>
    <x v="1"/>
  </r>
  <r>
    <x v="55"/>
    <x v="127"/>
    <x v="1"/>
    <x v="1"/>
    <x v="0"/>
    <x v="3"/>
    <x v="21"/>
    <x v="85"/>
    <x v="911"/>
    <x v="0"/>
    <x v="55"/>
    <x v="1"/>
  </r>
  <r>
    <x v="55"/>
    <x v="1"/>
    <x v="1"/>
    <x v="1"/>
    <x v="0"/>
    <x v="3"/>
    <x v="1"/>
    <x v="1"/>
    <x v="1"/>
    <x v="263"/>
    <x v="55"/>
    <x v="1"/>
  </r>
  <r>
    <x v="55"/>
    <x v="16"/>
    <x v="2"/>
    <x v="2"/>
    <x v="0"/>
    <x v="24"/>
    <x v="21"/>
    <x v="93"/>
    <x v="912"/>
    <x v="0"/>
    <x v="55"/>
    <x v="1"/>
  </r>
  <r>
    <x v="55"/>
    <x v="107"/>
    <x v="2"/>
    <x v="2"/>
    <x v="0"/>
    <x v="24"/>
    <x v="21"/>
    <x v="158"/>
    <x v="735"/>
    <x v="0"/>
    <x v="55"/>
    <x v="1"/>
  </r>
  <r>
    <x v="55"/>
    <x v="30"/>
    <x v="4"/>
    <x v="4"/>
    <x v="0"/>
    <x v="24"/>
    <x v="21"/>
    <x v="159"/>
    <x v="736"/>
    <x v="0"/>
    <x v="55"/>
    <x v="1"/>
  </r>
  <r>
    <x v="55"/>
    <x v="78"/>
    <x v="4"/>
    <x v="4"/>
    <x v="0"/>
    <x v="24"/>
    <x v="21"/>
    <x v="160"/>
    <x v="793"/>
    <x v="0"/>
    <x v="55"/>
    <x v="1"/>
  </r>
  <r>
    <x v="55"/>
    <x v="77"/>
    <x v="5"/>
    <x v="5"/>
    <x v="0"/>
    <x v="24"/>
    <x v="21"/>
    <x v="156"/>
    <x v="913"/>
    <x v="0"/>
    <x v="55"/>
    <x v="1"/>
  </r>
  <r>
    <x v="55"/>
    <x v="1"/>
    <x v="1"/>
    <x v="1"/>
    <x v="0"/>
    <x v="24"/>
    <x v="1"/>
    <x v="1"/>
    <x v="1"/>
    <x v="264"/>
    <x v="55"/>
    <x v="1"/>
  </r>
  <r>
    <x v="55"/>
    <x v="85"/>
    <x v="2"/>
    <x v="2"/>
    <x v="0"/>
    <x v="4"/>
    <x v="21"/>
    <x v="161"/>
    <x v="858"/>
    <x v="0"/>
    <x v="55"/>
    <x v="1"/>
  </r>
  <r>
    <x v="55"/>
    <x v="107"/>
    <x v="2"/>
    <x v="2"/>
    <x v="0"/>
    <x v="4"/>
    <x v="21"/>
    <x v="158"/>
    <x v="814"/>
    <x v="0"/>
    <x v="55"/>
    <x v="1"/>
  </r>
  <r>
    <x v="55"/>
    <x v="144"/>
    <x v="2"/>
    <x v="2"/>
    <x v="0"/>
    <x v="4"/>
    <x v="21"/>
    <x v="162"/>
    <x v="914"/>
    <x v="0"/>
    <x v="55"/>
    <x v="1"/>
  </r>
  <r>
    <x v="55"/>
    <x v="111"/>
    <x v="2"/>
    <x v="2"/>
    <x v="0"/>
    <x v="4"/>
    <x v="21"/>
    <x v="75"/>
    <x v="915"/>
    <x v="0"/>
    <x v="55"/>
    <x v="1"/>
  </r>
  <r>
    <x v="55"/>
    <x v="26"/>
    <x v="3"/>
    <x v="3"/>
    <x v="0"/>
    <x v="4"/>
    <x v="21"/>
    <x v="115"/>
    <x v="739"/>
    <x v="0"/>
    <x v="55"/>
    <x v="1"/>
  </r>
  <r>
    <x v="55"/>
    <x v="108"/>
    <x v="3"/>
    <x v="3"/>
    <x v="0"/>
    <x v="4"/>
    <x v="21"/>
    <x v="63"/>
    <x v="814"/>
    <x v="0"/>
    <x v="55"/>
    <x v="1"/>
  </r>
  <r>
    <x v="55"/>
    <x v="131"/>
    <x v="3"/>
    <x v="3"/>
    <x v="0"/>
    <x v="4"/>
    <x v="21"/>
    <x v="163"/>
    <x v="916"/>
    <x v="0"/>
    <x v="55"/>
    <x v="1"/>
  </r>
  <r>
    <x v="55"/>
    <x v="51"/>
    <x v="4"/>
    <x v="4"/>
    <x v="0"/>
    <x v="4"/>
    <x v="21"/>
    <x v="34"/>
    <x v="917"/>
    <x v="0"/>
    <x v="55"/>
    <x v="1"/>
  </r>
  <r>
    <x v="55"/>
    <x v="92"/>
    <x v="0"/>
    <x v="0"/>
    <x v="0"/>
    <x v="4"/>
    <x v="26"/>
    <x v="109"/>
    <x v="1"/>
    <x v="265"/>
    <x v="55"/>
    <x v="1"/>
  </r>
  <r>
    <x v="55"/>
    <x v="32"/>
    <x v="5"/>
    <x v="5"/>
    <x v="0"/>
    <x v="4"/>
    <x v="21"/>
    <x v="81"/>
    <x v="918"/>
    <x v="0"/>
    <x v="55"/>
    <x v="1"/>
  </r>
  <r>
    <x v="55"/>
    <x v="73"/>
    <x v="1"/>
    <x v="1"/>
    <x v="0"/>
    <x v="4"/>
    <x v="21"/>
    <x v="39"/>
    <x v="919"/>
    <x v="0"/>
    <x v="55"/>
    <x v="1"/>
  </r>
  <r>
    <x v="55"/>
    <x v="128"/>
    <x v="1"/>
    <x v="1"/>
    <x v="0"/>
    <x v="4"/>
    <x v="21"/>
    <x v="164"/>
    <x v="920"/>
    <x v="0"/>
    <x v="55"/>
    <x v="1"/>
  </r>
  <r>
    <x v="55"/>
    <x v="1"/>
    <x v="1"/>
    <x v="1"/>
    <x v="0"/>
    <x v="4"/>
    <x v="1"/>
    <x v="1"/>
    <x v="1"/>
    <x v="266"/>
    <x v="55"/>
    <x v="1"/>
  </r>
  <r>
    <x v="55"/>
    <x v="96"/>
    <x v="6"/>
    <x v="6"/>
    <x v="0"/>
    <x v="5"/>
    <x v="21"/>
    <x v="165"/>
    <x v="921"/>
    <x v="0"/>
    <x v="55"/>
    <x v="1"/>
  </r>
  <r>
    <x v="55"/>
    <x v="20"/>
    <x v="5"/>
    <x v="5"/>
    <x v="0"/>
    <x v="5"/>
    <x v="26"/>
    <x v="45"/>
    <x v="922"/>
    <x v="0"/>
    <x v="55"/>
    <x v="1"/>
  </r>
  <r>
    <x v="55"/>
    <x v="151"/>
    <x v="1"/>
    <x v="1"/>
    <x v="0"/>
    <x v="5"/>
    <x v="25"/>
    <x v="166"/>
    <x v="923"/>
    <x v="0"/>
    <x v="55"/>
    <x v="1"/>
  </r>
  <r>
    <x v="55"/>
    <x v="42"/>
    <x v="1"/>
    <x v="1"/>
    <x v="0"/>
    <x v="5"/>
    <x v="21"/>
    <x v="167"/>
    <x v="924"/>
    <x v="0"/>
    <x v="55"/>
    <x v="1"/>
  </r>
  <r>
    <x v="55"/>
    <x v="1"/>
    <x v="1"/>
    <x v="1"/>
    <x v="0"/>
    <x v="5"/>
    <x v="1"/>
    <x v="1"/>
    <x v="1"/>
    <x v="267"/>
    <x v="55"/>
    <x v="1"/>
  </r>
  <r>
    <x v="55"/>
    <x v="158"/>
    <x v="2"/>
    <x v="2"/>
    <x v="0"/>
    <x v="6"/>
    <x v="25"/>
    <x v="168"/>
    <x v="925"/>
    <x v="0"/>
    <x v="55"/>
    <x v="1"/>
  </r>
  <r>
    <x v="55"/>
    <x v="64"/>
    <x v="2"/>
    <x v="2"/>
    <x v="0"/>
    <x v="6"/>
    <x v="25"/>
    <x v="139"/>
    <x v="926"/>
    <x v="0"/>
    <x v="55"/>
    <x v="1"/>
  </r>
  <r>
    <x v="55"/>
    <x v="25"/>
    <x v="2"/>
    <x v="2"/>
    <x v="0"/>
    <x v="6"/>
    <x v="21"/>
    <x v="169"/>
    <x v="146"/>
    <x v="0"/>
    <x v="55"/>
    <x v="1"/>
  </r>
  <r>
    <x v="55"/>
    <x v="35"/>
    <x v="2"/>
    <x v="2"/>
    <x v="0"/>
    <x v="6"/>
    <x v="21"/>
    <x v="170"/>
    <x v="927"/>
    <x v="0"/>
    <x v="55"/>
    <x v="1"/>
  </r>
  <r>
    <x v="55"/>
    <x v="110"/>
    <x v="2"/>
    <x v="2"/>
    <x v="0"/>
    <x v="6"/>
    <x v="25"/>
    <x v="171"/>
    <x v="928"/>
    <x v="0"/>
    <x v="55"/>
    <x v="1"/>
  </r>
  <r>
    <x v="55"/>
    <x v="146"/>
    <x v="6"/>
    <x v="6"/>
    <x v="0"/>
    <x v="6"/>
    <x v="25"/>
    <x v="172"/>
    <x v="925"/>
    <x v="0"/>
    <x v="55"/>
    <x v="1"/>
  </r>
  <r>
    <x v="55"/>
    <x v="36"/>
    <x v="6"/>
    <x v="6"/>
    <x v="0"/>
    <x v="6"/>
    <x v="25"/>
    <x v="94"/>
    <x v="929"/>
    <x v="0"/>
    <x v="55"/>
    <x v="1"/>
  </r>
  <r>
    <x v="55"/>
    <x v="36"/>
    <x v="6"/>
    <x v="6"/>
    <x v="0"/>
    <x v="6"/>
    <x v="21"/>
    <x v="94"/>
    <x v="930"/>
    <x v="0"/>
    <x v="55"/>
    <x v="1"/>
  </r>
  <r>
    <x v="55"/>
    <x v="26"/>
    <x v="3"/>
    <x v="3"/>
    <x v="0"/>
    <x v="6"/>
    <x v="25"/>
    <x v="115"/>
    <x v="925"/>
    <x v="0"/>
    <x v="55"/>
    <x v="1"/>
  </r>
  <r>
    <x v="55"/>
    <x v="19"/>
    <x v="3"/>
    <x v="3"/>
    <x v="0"/>
    <x v="6"/>
    <x v="21"/>
    <x v="62"/>
    <x v="816"/>
    <x v="0"/>
    <x v="55"/>
    <x v="1"/>
  </r>
  <r>
    <x v="55"/>
    <x v="108"/>
    <x v="3"/>
    <x v="3"/>
    <x v="0"/>
    <x v="6"/>
    <x v="25"/>
    <x v="63"/>
    <x v="931"/>
    <x v="0"/>
    <x v="55"/>
    <x v="1"/>
  </r>
  <r>
    <x v="55"/>
    <x v="43"/>
    <x v="3"/>
    <x v="3"/>
    <x v="0"/>
    <x v="6"/>
    <x v="26"/>
    <x v="71"/>
    <x v="932"/>
    <x v="0"/>
    <x v="55"/>
    <x v="1"/>
  </r>
  <r>
    <x v="55"/>
    <x v="103"/>
    <x v="3"/>
    <x v="3"/>
    <x v="0"/>
    <x v="6"/>
    <x v="21"/>
    <x v="173"/>
    <x v="772"/>
    <x v="0"/>
    <x v="55"/>
    <x v="1"/>
  </r>
  <r>
    <x v="55"/>
    <x v="148"/>
    <x v="3"/>
    <x v="3"/>
    <x v="0"/>
    <x v="6"/>
    <x v="21"/>
    <x v="174"/>
    <x v="933"/>
    <x v="0"/>
    <x v="55"/>
    <x v="1"/>
  </r>
  <r>
    <x v="55"/>
    <x v="79"/>
    <x v="3"/>
    <x v="3"/>
    <x v="0"/>
    <x v="6"/>
    <x v="21"/>
    <x v="142"/>
    <x v="934"/>
    <x v="0"/>
    <x v="55"/>
    <x v="1"/>
  </r>
  <r>
    <x v="55"/>
    <x v="80"/>
    <x v="4"/>
    <x v="4"/>
    <x v="0"/>
    <x v="6"/>
    <x v="25"/>
    <x v="90"/>
    <x v="935"/>
    <x v="0"/>
    <x v="55"/>
    <x v="1"/>
  </r>
  <r>
    <x v="55"/>
    <x v="140"/>
    <x v="4"/>
    <x v="4"/>
    <x v="0"/>
    <x v="6"/>
    <x v="25"/>
    <x v="117"/>
    <x v="925"/>
    <x v="0"/>
    <x v="55"/>
    <x v="1"/>
  </r>
  <r>
    <x v="55"/>
    <x v="81"/>
    <x v="4"/>
    <x v="4"/>
    <x v="0"/>
    <x v="6"/>
    <x v="21"/>
    <x v="175"/>
    <x v="110"/>
    <x v="0"/>
    <x v="55"/>
    <x v="1"/>
  </r>
  <r>
    <x v="55"/>
    <x v="132"/>
    <x v="4"/>
    <x v="4"/>
    <x v="0"/>
    <x v="6"/>
    <x v="21"/>
    <x v="95"/>
    <x v="936"/>
    <x v="0"/>
    <x v="55"/>
    <x v="1"/>
  </r>
  <r>
    <x v="55"/>
    <x v="50"/>
    <x v="4"/>
    <x v="4"/>
    <x v="0"/>
    <x v="6"/>
    <x v="21"/>
    <x v="77"/>
    <x v="736"/>
    <x v="0"/>
    <x v="55"/>
    <x v="1"/>
  </r>
  <r>
    <x v="55"/>
    <x v="62"/>
    <x v="4"/>
    <x v="4"/>
    <x v="0"/>
    <x v="6"/>
    <x v="21"/>
    <x v="176"/>
    <x v="936"/>
    <x v="0"/>
    <x v="55"/>
    <x v="1"/>
  </r>
  <r>
    <x v="55"/>
    <x v="90"/>
    <x v="0"/>
    <x v="0"/>
    <x v="0"/>
    <x v="6"/>
    <x v="21"/>
    <x v="79"/>
    <x v="937"/>
    <x v="0"/>
    <x v="55"/>
    <x v="1"/>
  </r>
  <r>
    <x v="55"/>
    <x v="159"/>
    <x v="0"/>
    <x v="0"/>
    <x v="0"/>
    <x v="6"/>
    <x v="25"/>
    <x v="177"/>
    <x v="925"/>
    <x v="0"/>
    <x v="55"/>
    <x v="1"/>
  </r>
  <r>
    <x v="55"/>
    <x v="116"/>
    <x v="0"/>
    <x v="0"/>
    <x v="0"/>
    <x v="6"/>
    <x v="21"/>
    <x v="64"/>
    <x v="938"/>
    <x v="0"/>
    <x v="55"/>
    <x v="1"/>
  </r>
  <r>
    <x v="55"/>
    <x v="57"/>
    <x v="0"/>
    <x v="0"/>
    <x v="0"/>
    <x v="6"/>
    <x v="25"/>
    <x v="44"/>
    <x v="939"/>
    <x v="0"/>
    <x v="55"/>
    <x v="1"/>
  </r>
  <r>
    <x v="55"/>
    <x v="52"/>
    <x v="0"/>
    <x v="0"/>
    <x v="0"/>
    <x v="6"/>
    <x v="25"/>
    <x v="107"/>
    <x v="940"/>
    <x v="0"/>
    <x v="55"/>
    <x v="1"/>
  </r>
  <r>
    <x v="55"/>
    <x v="52"/>
    <x v="0"/>
    <x v="0"/>
    <x v="0"/>
    <x v="6"/>
    <x v="21"/>
    <x v="107"/>
    <x v="941"/>
    <x v="0"/>
    <x v="55"/>
    <x v="1"/>
  </r>
  <r>
    <x v="55"/>
    <x v="91"/>
    <x v="0"/>
    <x v="0"/>
    <x v="0"/>
    <x v="6"/>
    <x v="21"/>
    <x v="118"/>
    <x v="942"/>
    <x v="0"/>
    <x v="55"/>
    <x v="1"/>
  </r>
  <r>
    <x v="55"/>
    <x v="82"/>
    <x v="0"/>
    <x v="0"/>
    <x v="0"/>
    <x v="6"/>
    <x v="21"/>
    <x v="178"/>
    <x v="772"/>
    <x v="0"/>
    <x v="55"/>
    <x v="1"/>
  </r>
  <r>
    <x v="55"/>
    <x v="100"/>
    <x v="0"/>
    <x v="0"/>
    <x v="0"/>
    <x v="6"/>
    <x v="21"/>
    <x v="73"/>
    <x v="943"/>
    <x v="0"/>
    <x v="55"/>
    <x v="1"/>
  </r>
  <r>
    <x v="55"/>
    <x v="160"/>
    <x v="0"/>
    <x v="0"/>
    <x v="0"/>
    <x v="6"/>
    <x v="21"/>
    <x v="179"/>
    <x v="835"/>
    <x v="0"/>
    <x v="55"/>
    <x v="1"/>
  </r>
  <r>
    <x v="55"/>
    <x v="53"/>
    <x v="0"/>
    <x v="0"/>
    <x v="0"/>
    <x v="6"/>
    <x v="21"/>
    <x v="144"/>
    <x v="110"/>
    <x v="0"/>
    <x v="55"/>
    <x v="1"/>
  </r>
  <r>
    <x v="55"/>
    <x v="45"/>
    <x v="0"/>
    <x v="0"/>
    <x v="0"/>
    <x v="6"/>
    <x v="25"/>
    <x v="180"/>
    <x v="928"/>
    <x v="0"/>
    <x v="55"/>
    <x v="1"/>
  </r>
  <r>
    <x v="55"/>
    <x v="46"/>
    <x v="0"/>
    <x v="0"/>
    <x v="0"/>
    <x v="6"/>
    <x v="21"/>
    <x v="155"/>
    <x v="944"/>
    <x v="0"/>
    <x v="55"/>
    <x v="1"/>
  </r>
  <r>
    <x v="55"/>
    <x v="117"/>
    <x v="0"/>
    <x v="0"/>
    <x v="0"/>
    <x v="6"/>
    <x v="21"/>
    <x v="65"/>
    <x v="765"/>
    <x v="0"/>
    <x v="55"/>
    <x v="1"/>
  </r>
  <r>
    <x v="55"/>
    <x v="122"/>
    <x v="0"/>
    <x v="0"/>
    <x v="0"/>
    <x v="6"/>
    <x v="21"/>
    <x v="181"/>
    <x v="945"/>
    <x v="0"/>
    <x v="55"/>
    <x v="1"/>
  </r>
  <r>
    <x v="55"/>
    <x v="32"/>
    <x v="5"/>
    <x v="5"/>
    <x v="0"/>
    <x v="6"/>
    <x v="21"/>
    <x v="81"/>
    <x v="946"/>
    <x v="0"/>
    <x v="55"/>
    <x v="1"/>
  </r>
  <r>
    <x v="55"/>
    <x v="76"/>
    <x v="5"/>
    <x v="5"/>
    <x v="0"/>
    <x v="6"/>
    <x v="25"/>
    <x v="182"/>
    <x v="925"/>
    <x v="0"/>
    <x v="55"/>
    <x v="1"/>
  </r>
  <r>
    <x v="55"/>
    <x v="97"/>
    <x v="5"/>
    <x v="5"/>
    <x v="0"/>
    <x v="6"/>
    <x v="21"/>
    <x v="183"/>
    <x v="947"/>
    <x v="0"/>
    <x v="55"/>
    <x v="1"/>
  </r>
  <r>
    <x v="55"/>
    <x v="145"/>
    <x v="5"/>
    <x v="5"/>
    <x v="0"/>
    <x v="6"/>
    <x v="25"/>
    <x v="124"/>
    <x v="948"/>
    <x v="0"/>
    <x v="55"/>
    <x v="1"/>
  </r>
  <r>
    <x v="55"/>
    <x v="145"/>
    <x v="5"/>
    <x v="5"/>
    <x v="0"/>
    <x v="6"/>
    <x v="26"/>
    <x v="124"/>
    <x v="1"/>
    <x v="268"/>
    <x v="55"/>
    <x v="1"/>
  </r>
  <r>
    <x v="55"/>
    <x v="34"/>
    <x v="5"/>
    <x v="5"/>
    <x v="0"/>
    <x v="6"/>
    <x v="25"/>
    <x v="184"/>
    <x v="949"/>
    <x v="0"/>
    <x v="55"/>
    <x v="1"/>
  </r>
  <r>
    <x v="55"/>
    <x v="77"/>
    <x v="5"/>
    <x v="5"/>
    <x v="0"/>
    <x v="6"/>
    <x v="25"/>
    <x v="156"/>
    <x v="950"/>
    <x v="0"/>
    <x v="55"/>
    <x v="1"/>
  </r>
  <r>
    <x v="55"/>
    <x v="141"/>
    <x v="5"/>
    <x v="5"/>
    <x v="0"/>
    <x v="6"/>
    <x v="21"/>
    <x v="185"/>
    <x v="891"/>
    <x v="0"/>
    <x v="55"/>
    <x v="1"/>
  </r>
  <r>
    <x v="55"/>
    <x v="123"/>
    <x v="5"/>
    <x v="5"/>
    <x v="0"/>
    <x v="6"/>
    <x v="21"/>
    <x v="74"/>
    <x v="951"/>
    <x v="0"/>
    <x v="55"/>
    <x v="1"/>
  </r>
  <r>
    <x v="55"/>
    <x v="40"/>
    <x v="1"/>
    <x v="1"/>
    <x v="0"/>
    <x v="6"/>
    <x v="25"/>
    <x v="125"/>
    <x v="925"/>
    <x v="0"/>
    <x v="55"/>
    <x v="1"/>
  </r>
  <r>
    <x v="55"/>
    <x v="161"/>
    <x v="1"/>
    <x v="1"/>
    <x v="0"/>
    <x v="6"/>
    <x v="21"/>
    <x v="186"/>
    <x v="952"/>
    <x v="0"/>
    <x v="55"/>
    <x v="1"/>
  </r>
  <r>
    <x v="55"/>
    <x v="95"/>
    <x v="1"/>
    <x v="1"/>
    <x v="0"/>
    <x v="6"/>
    <x v="25"/>
    <x v="97"/>
    <x v="953"/>
    <x v="0"/>
    <x v="55"/>
    <x v="1"/>
  </r>
  <r>
    <x v="55"/>
    <x v="155"/>
    <x v="1"/>
    <x v="1"/>
    <x v="0"/>
    <x v="6"/>
    <x v="21"/>
    <x v="145"/>
    <x v="954"/>
    <x v="0"/>
    <x v="55"/>
    <x v="1"/>
  </r>
  <r>
    <x v="55"/>
    <x v="14"/>
    <x v="1"/>
    <x v="1"/>
    <x v="0"/>
    <x v="6"/>
    <x v="25"/>
    <x v="112"/>
    <x v="955"/>
    <x v="0"/>
    <x v="55"/>
    <x v="1"/>
  </r>
  <r>
    <x v="55"/>
    <x v="14"/>
    <x v="1"/>
    <x v="1"/>
    <x v="0"/>
    <x v="6"/>
    <x v="21"/>
    <x v="112"/>
    <x v="944"/>
    <x v="0"/>
    <x v="55"/>
    <x v="1"/>
  </r>
  <r>
    <x v="55"/>
    <x v="8"/>
    <x v="1"/>
    <x v="1"/>
    <x v="0"/>
    <x v="6"/>
    <x v="21"/>
    <x v="187"/>
    <x v="907"/>
    <x v="0"/>
    <x v="55"/>
    <x v="1"/>
  </r>
  <r>
    <x v="55"/>
    <x v="55"/>
    <x v="1"/>
    <x v="1"/>
    <x v="0"/>
    <x v="6"/>
    <x v="21"/>
    <x v="188"/>
    <x v="956"/>
    <x v="0"/>
    <x v="55"/>
    <x v="1"/>
  </r>
  <r>
    <x v="55"/>
    <x v="1"/>
    <x v="1"/>
    <x v="1"/>
    <x v="0"/>
    <x v="6"/>
    <x v="1"/>
    <x v="1"/>
    <x v="1"/>
    <x v="269"/>
    <x v="55"/>
    <x v="1"/>
  </r>
  <r>
    <x v="55"/>
    <x v="56"/>
    <x v="3"/>
    <x v="3"/>
    <x v="0"/>
    <x v="2"/>
    <x v="21"/>
    <x v="153"/>
    <x v="957"/>
    <x v="0"/>
    <x v="55"/>
    <x v="1"/>
  </r>
  <r>
    <x v="55"/>
    <x v="100"/>
    <x v="0"/>
    <x v="0"/>
    <x v="0"/>
    <x v="2"/>
    <x v="21"/>
    <x v="73"/>
    <x v="958"/>
    <x v="0"/>
    <x v="55"/>
    <x v="1"/>
  </r>
  <r>
    <x v="55"/>
    <x v="1"/>
    <x v="1"/>
    <x v="1"/>
    <x v="0"/>
    <x v="2"/>
    <x v="1"/>
    <x v="1"/>
    <x v="1"/>
    <x v="270"/>
    <x v="55"/>
    <x v="1"/>
  </r>
  <r>
    <x v="55"/>
    <x v="2"/>
    <x v="2"/>
    <x v="2"/>
    <x v="0"/>
    <x v="25"/>
    <x v="21"/>
    <x v="140"/>
    <x v="959"/>
    <x v="0"/>
    <x v="55"/>
    <x v="1"/>
  </r>
  <r>
    <x v="55"/>
    <x v="87"/>
    <x v="6"/>
    <x v="6"/>
    <x v="0"/>
    <x v="25"/>
    <x v="26"/>
    <x v="189"/>
    <x v="1"/>
    <x v="271"/>
    <x v="55"/>
    <x v="1"/>
  </r>
  <r>
    <x v="55"/>
    <x v="108"/>
    <x v="3"/>
    <x v="3"/>
    <x v="0"/>
    <x v="25"/>
    <x v="25"/>
    <x v="63"/>
    <x v="960"/>
    <x v="0"/>
    <x v="55"/>
    <x v="1"/>
  </r>
  <r>
    <x v="55"/>
    <x v="1"/>
    <x v="1"/>
    <x v="1"/>
    <x v="0"/>
    <x v="25"/>
    <x v="1"/>
    <x v="1"/>
    <x v="1"/>
    <x v="272"/>
    <x v="55"/>
    <x v="1"/>
  </r>
  <r>
    <x v="55"/>
    <x v="64"/>
    <x v="2"/>
    <x v="2"/>
    <x v="0"/>
    <x v="7"/>
    <x v="26"/>
    <x v="139"/>
    <x v="961"/>
    <x v="0"/>
    <x v="55"/>
    <x v="1"/>
  </r>
  <r>
    <x v="55"/>
    <x v="85"/>
    <x v="2"/>
    <x v="2"/>
    <x v="0"/>
    <x v="7"/>
    <x v="26"/>
    <x v="161"/>
    <x v="962"/>
    <x v="0"/>
    <x v="55"/>
    <x v="1"/>
  </r>
  <r>
    <x v="55"/>
    <x v="118"/>
    <x v="2"/>
    <x v="2"/>
    <x v="0"/>
    <x v="7"/>
    <x v="21"/>
    <x v="69"/>
    <x v="963"/>
    <x v="0"/>
    <x v="55"/>
    <x v="1"/>
  </r>
  <r>
    <x v="55"/>
    <x v="146"/>
    <x v="6"/>
    <x v="6"/>
    <x v="0"/>
    <x v="7"/>
    <x v="21"/>
    <x v="172"/>
    <x v="964"/>
    <x v="0"/>
    <x v="55"/>
    <x v="1"/>
  </r>
  <r>
    <x v="55"/>
    <x v="65"/>
    <x v="6"/>
    <x v="6"/>
    <x v="0"/>
    <x v="7"/>
    <x v="26"/>
    <x v="190"/>
    <x v="965"/>
    <x v="0"/>
    <x v="55"/>
    <x v="1"/>
  </r>
  <r>
    <x v="55"/>
    <x v="87"/>
    <x v="6"/>
    <x v="6"/>
    <x v="0"/>
    <x v="7"/>
    <x v="21"/>
    <x v="189"/>
    <x v="533"/>
    <x v="0"/>
    <x v="55"/>
    <x v="1"/>
  </r>
  <r>
    <x v="55"/>
    <x v="137"/>
    <x v="6"/>
    <x v="6"/>
    <x v="0"/>
    <x v="7"/>
    <x v="21"/>
    <x v="102"/>
    <x v="966"/>
    <x v="0"/>
    <x v="55"/>
    <x v="1"/>
  </r>
  <r>
    <x v="55"/>
    <x v="137"/>
    <x v="6"/>
    <x v="6"/>
    <x v="0"/>
    <x v="7"/>
    <x v="26"/>
    <x v="102"/>
    <x v="1"/>
    <x v="273"/>
    <x v="55"/>
    <x v="1"/>
  </r>
  <r>
    <x v="55"/>
    <x v="26"/>
    <x v="3"/>
    <x v="3"/>
    <x v="0"/>
    <x v="7"/>
    <x v="21"/>
    <x v="115"/>
    <x v="967"/>
    <x v="0"/>
    <x v="55"/>
    <x v="1"/>
  </r>
  <r>
    <x v="55"/>
    <x v="19"/>
    <x v="3"/>
    <x v="3"/>
    <x v="0"/>
    <x v="7"/>
    <x v="21"/>
    <x v="62"/>
    <x v="968"/>
    <x v="0"/>
    <x v="55"/>
    <x v="1"/>
  </r>
  <r>
    <x v="55"/>
    <x v="108"/>
    <x v="3"/>
    <x v="3"/>
    <x v="0"/>
    <x v="7"/>
    <x v="26"/>
    <x v="63"/>
    <x v="969"/>
    <x v="0"/>
    <x v="55"/>
    <x v="1"/>
  </r>
  <r>
    <x v="55"/>
    <x v="44"/>
    <x v="3"/>
    <x v="3"/>
    <x v="0"/>
    <x v="7"/>
    <x v="21"/>
    <x v="191"/>
    <x v="970"/>
    <x v="0"/>
    <x v="55"/>
    <x v="1"/>
  </r>
  <r>
    <x v="55"/>
    <x v="162"/>
    <x v="4"/>
    <x v="4"/>
    <x v="0"/>
    <x v="7"/>
    <x v="21"/>
    <x v="192"/>
    <x v="971"/>
    <x v="0"/>
    <x v="55"/>
    <x v="1"/>
  </r>
  <r>
    <x v="55"/>
    <x v="50"/>
    <x v="4"/>
    <x v="4"/>
    <x v="0"/>
    <x v="7"/>
    <x v="21"/>
    <x v="77"/>
    <x v="972"/>
    <x v="0"/>
    <x v="55"/>
    <x v="1"/>
  </r>
  <r>
    <x v="55"/>
    <x v="89"/>
    <x v="4"/>
    <x v="4"/>
    <x v="0"/>
    <x v="7"/>
    <x v="21"/>
    <x v="154"/>
    <x v="973"/>
    <x v="0"/>
    <x v="55"/>
    <x v="1"/>
  </r>
  <r>
    <x v="55"/>
    <x v="159"/>
    <x v="0"/>
    <x v="0"/>
    <x v="0"/>
    <x v="7"/>
    <x v="26"/>
    <x v="177"/>
    <x v="974"/>
    <x v="0"/>
    <x v="55"/>
    <x v="1"/>
  </r>
  <r>
    <x v="55"/>
    <x v="141"/>
    <x v="5"/>
    <x v="5"/>
    <x v="0"/>
    <x v="7"/>
    <x v="21"/>
    <x v="185"/>
    <x v="975"/>
    <x v="0"/>
    <x v="55"/>
    <x v="1"/>
  </r>
  <r>
    <x v="55"/>
    <x v="153"/>
    <x v="5"/>
    <x v="5"/>
    <x v="0"/>
    <x v="7"/>
    <x v="21"/>
    <x v="157"/>
    <x v="976"/>
    <x v="0"/>
    <x v="55"/>
    <x v="1"/>
  </r>
  <r>
    <x v="55"/>
    <x v="6"/>
    <x v="5"/>
    <x v="5"/>
    <x v="0"/>
    <x v="7"/>
    <x v="21"/>
    <x v="193"/>
    <x v="908"/>
    <x v="0"/>
    <x v="55"/>
    <x v="1"/>
  </r>
  <r>
    <x v="55"/>
    <x v="20"/>
    <x v="5"/>
    <x v="5"/>
    <x v="0"/>
    <x v="7"/>
    <x v="21"/>
    <x v="45"/>
    <x v="856"/>
    <x v="0"/>
    <x v="55"/>
    <x v="1"/>
  </r>
  <r>
    <x v="55"/>
    <x v="40"/>
    <x v="1"/>
    <x v="1"/>
    <x v="0"/>
    <x v="7"/>
    <x v="21"/>
    <x v="125"/>
    <x v="977"/>
    <x v="0"/>
    <x v="55"/>
    <x v="1"/>
  </r>
  <r>
    <x v="55"/>
    <x v="152"/>
    <x v="1"/>
    <x v="1"/>
    <x v="0"/>
    <x v="7"/>
    <x v="26"/>
    <x v="194"/>
    <x v="1"/>
    <x v="274"/>
    <x v="55"/>
    <x v="1"/>
  </r>
  <r>
    <x v="55"/>
    <x v="1"/>
    <x v="1"/>
    <x v="1"/>
    <x v="0"/>
    <x v="7"/>
    <x v="1"/>
    <x v="1"/>
    <x v="1"/>
    <x v="275"/>
    <x v="55"/>
    <x v="1"/>
  </r>
  <r>
    <x v="55"/>
    <x v="107"/>
    <x v="2"/>
    <x v="2"/>
    <x v="0"/>
    <x v="8"/>
    <x v="21"/>
    <x v="158"/>
    <x v="978"/>
    <x v="0"/>
    <x v="55"/>
    <x v="1"/>
  </r>
  <r>
    <x v="55"/>
    <x v="163"/>
    <x v="6"/>
    <x v="6"/>
    <x v="0"/>
    <x v="8"/>
    <x v="21"/>
    <x v="195"/>
    <x v="979"/>
    <x v="0"/>
    <x v="55"/>
    <x v="1"/>
  </r>
  <r>
    <x v="55"/>
    <x v="19"/>
    <x v="3"/>
    <x v="3"/>
    <x v="0"/>
    <x v="8"/>
    <x v="21"/>
    <x v="62"/>
    <x v="192"/>
    <x v="0"/>
    <x v="55"/>
    <x v="1"/>
  </r>
  <r>
    <x v="55"/>
    <x v="79"/>
    <x v="3"/>
    <x v="3"/>
    <x v="0"/>
    <x v="8"/>
    <x v="21"/>
    <x v="142"/>
    <x v="980"/>
    <x v="0"/>
    <x v="55"/>
    <x v="1"/>
  </r>
  <r>
    <x v="55"/>
    <x v="104"/>
    <x v="3"/>
    <x v="3"/>
    <x v="0"/>
    <x v="8"/>
    <x v="21"/>
    <x v="196"/>
    <x v="736"/>
    <x v="0"/>
    <x v="55"/>
    <x v="1"/>
  </r>
  <r>
    <x v="55"/>
    <x v="50"/>
    <x v="4"/>
    <x v="4"/>
    <x v="0"/>
    <x v="8"/>
    <x v="25"/>
    <x v="77"/>
    <x v="960"/>
    <x v="0"/>
    <x v="55"/>
    <x v="1"/>
  </r>
  <r>
    <x v="55"/>
    <x v="38"/>
    <x v="4"/>
    <x v="4"/>
    <x v="0"/>
    <x v="8"/>
    <x v="21"/>
    <x v="106"/>
    <x v="981"/>
    <x v="0"/>
    <x v="55"/>
    <x v="1"/>
  </r>
  <r>
    <x v="55"/>
    <x v="51"/>
    <x v="4"/>
    <x v="4"/>
    <x v="0"/>
    <x v="8"/>
    <x v="21"/>
    <x v="34"/>
    <x v="982"/>
    <x v="0"/>
    <x v="55"/>
    <x v="1"/>
  </r>
  <r>
    <x v="55"/>
    <x v="57"/>
    <x v="0"/>
    <x v="0"/>
    <x v="0"/>
    <x v="8"/>
    <x v="21"/>
    <x v="44"/>
    <x v="983"/>
    <x v="0"/>
    <x v="55"/>
    <x v="1"/>
  </r>
  <r>
    <x v="55"/>
    <x v="52"/>
    <x v="0"/>
    <x v="0"/>
    <x v="0"/>
    <x v="8"/>
    <x v="21"/>
    <x v="107"/>
    <x v="984"/>
    <x v="0"/>
    <x v="55"/>
    <x v="1"/>
  </r>
  <r>
    <x v="55"/>
    <x v="0"/>
    <x v="0"/>
    <x v="0"/>
    <x v="0"/>
    <x v="8"/>
    <x v="21"/>
    <x v="197"/>
    <x v="985"/>
    <x v="0"/>
    <x v="55"/>
    <x v="1"/>
  </r>
  <r>
    <x v="55"/>
    <x v="91"/>
    <x v="0"/>
    <x v="0"/>
    <x v="0"/>
    <x v="8"/>
    <x v="21"/>
    <x v="118"/>
    <x v="857"/>
    <x v="0"/>
    <x v="55"/>
    <x v="1"/>
  </r>
  <r>
    <x v="55"/>
    <x v="121"/>
    <x v="0"/>
    <x v="0"/>
    <x v="0"/>
    <x v="8"/>
    <x v="21"/>
    <x v="80"/>
    <x v="984"/>
    <x v="0"/>
    <x v="55"/>
    <x v="1"/>
  </r>
  <r>
    <x v="55"/>
    <x v="53"/>
    <x v="0"/>
    <x v="0"/>
    <x v="0"/>
    <x v="8"/>
    <x v="21"/>
    <x v="144"/>
    <x v="986"/>
    <x v="0"/>
    <x v="55"/>
    <x v="1"/>
  </r>
  <r>
    <x v="55"/>
    <x v="92"/>
    <x v="0"/>
    <x v="0"/>
    <x v="0"/>
    <x v="8"/>
    <x v="21"/>
    <x v="109"/>
    <x v="987"/>
    <x v="0"/>
    <x v="55"/>
    <x v="1"/>
  </r>
  <r>
    <x v="55"/>
    <x v="122"/>
    <x v="0"/>
    <x v="0"/>
    <x v="0"/>
    <x v="8"/>
    <x v="21"/>
    <x v="181"/>
    <x v="765"/>
    <x v="0"/>
    <x v="55"/>
    <x v="1"/>
  </r>
  <r>
    <x v="55"/>
    <x v="6"/>
    <x v="5"/>
    <x v="5"/>
    <x v="0"/>
    <x v="8"/>
    <x v="21"/>
    <x v="193"/>
    <x v="736"/>
    <x v="0"/>
    <x v="55"/>
    <x v="1"/>
  </r>
  <r>
    <x v="55"/>
    <x v="161"/>
    <x v="1"/>
    <x v="1"/>
    <x v="0"/>
    <x v="8"/>
    <x v="21"/>
    <x v="186"/>
    <x v="988"/>
    <x v="0"/>
    <x v="55"/>
    <x v="1"/>
  </r>
  <r>
    <x v="55"/>
    <x v="127"/>
    <x v="1"/>
    <x v="1"/>
    <x v="0"/>
    <x v="8"/>
    <x v="21"/>
    <x v="85"/>
    <x v="989"/>
    <x v="0"/>
    <x v="55"/>
    <x v="1"/>
  </r>
  <r>
    <x v="55"/>
    <x v="98"/>
    <x v="1"/>
    <x v="1"/>
    <x v="0"/>
    <x v="8"/>
    <x v="21"/>
    <x v="198"/>
    <x v="990"/>
    <x v="0"/>
    <x v="55"/>
    <x v="1"/>
  </r>
  <r>
    <x v="55"/>
    <x v="1"/>
    <x v="1"/>
    <x v="1"/>
    <x v="0"/>
    <x v="8"/>
    <x v="1"/>
    <x v="1"/>
    <x v="1"/>
    <x v="276"/>
    <x v="55"/>
    <x v="1"/>
  </r>
  <r>
    <x v="55"/>
    <x v="157"/>
    <x v="2"/>
    <x v="2"/>
    <x v="0"/>
    <x v="9"/>
    <x v="26"/>
    <x v="147"/>
    <x v="991"/>
    <x v="0"/>
    <x v="55"/>
    <x v="1"/>
  </r>
  <r>
    <x v="55"/>
    <x v="149"/>
    <x v="6"/>
    <x v="6"/>
    <x v="0"/>
    <x v="9"/>
    <x v="26"/>
    <x v="148"/>
    <x v="992"/>
    <x v="0"/>
    <x v="55"/>
    <x v="1"/>
  </r>
  <r>
    <x v="55"/>
    <x v="96"/>
    <x v="6"/>
    <x v="6"/>
    <x v="0"/>
    <x v="9"/>
    <x v="21"/>
    <x v="165"/>
    <x v="993"/>
    <x v="0"/>
    <x v="55"/>
    <x v="1"/>
  </r>
  <r>
    <x v="55"/>
    <x v="135"/>
    <x v="3"/>
    <x v="3"/>
    <x v="0"/>
    <x v="9"/>
    <x v="26"/>
    <x v="149"/>
    <x v="994"/>
    <x v="0"/>
    <x v="55"/>
    <x v="1"/>
  </r>
  <r>
    <x v="55"/>
    <x v="154"/>
    <x v="4"/>
    <x v="4"/>
    <x v="0"/>
    <x v="9"/>
    <x v="26"/>
    <x v="143"/>
    <x v="995"/>
    <x v="0"/>
    <x v="55"/>
    <x v="1"/>
  </r>
  <r>
    <x v="55"/>
    <x v="4"/>
    <x v="4"/>
    <x v="4"/>
    <x v="0"/>
    <x v="9"/>
    <x v="21"/>
    <x v="199"/>
    <x v="996"/>
    <x v="0"/>
    <x v="55"/>
    <x v="1"/>
  </r>
  <r>
    <x v="55"/>
    <x v="57"/>
    <x v="0"/>
    <x v="0"/>
    <x v="0"/>
    <x v="9"/>
    <x v="21"/>
    <x v="44"/>
    <x v="751"/>
    <x v="0"/>
    <x v="55"/>
    <x v="1"/>
  </r>
  <r>
    <x v="55"/>
    <x v="53"/>
    <x v="0"/>
    <x v="0"/>
    <x v="0"/>
    <x v="9"/>
    <x v="26"/>
    <x v="144"/>
    <x v="997"/>
    <x v="0"/>
    <x v="55"/>
    <x v="1"/>
  </r>
  <r>
    <x v="55"/>
    <x v="63"/>
    <x v="5"/>
    <x v="5"/>
    <x v="0"/>
    <x v="9"/>
    <x v="26"/>
    <x v="111"/>
    <x v="998"/>
    <x v="0"/>
    <x v="55"/>
    <x v="1"/>
  </r>
  <r>
    <x v="55"/>
    <x v="141"/>
    <x v="5"/>
    <x v="5"/>
    <x v="0"/>
    <x v="9"/>
    <x v="21"/>
    <x v="185"/>
    <x v="999"/>
    <x v="0"/>
    <x v="55"/>
    <x v="1"/>
  </r>
  <r>
    <x v="55"/>
    <x v="155"/>
    <x v="1"/>
    <x v="1"/>
    <x v="0"/>
    <x v="9"/>
    <x v="26"/>
    <x v="145"/>
    <x v="1000"/>
    <x v="0"/>
    <x v="55"/>
    <x v="1"/>
  </r>
  <r>
    <x v="55"/>
    <x v="1"/>
    <x v="1"/>
    <x v="1"/>
    <x v="0"/>
    <x v="9"/>
    <x v="1"/>
    <x v="1"/>
    <x v="1"/>
    <x v="277"/>
    <x v="55"/>
    <x v="1"/>
  </r>
  <r>
    <x v="55"/>
    <x v="146"/>
    <x v="6"/>
    <x v="6"/>
    <x v="0"/>
    <x v="26"/>
    <x v="21"/>
    <x v="172"/>
    <x v="1001"/>
    <x v="0"/>
    <x v="55"/>
    <x v="1"/>
  </r>
  <r>
    <x v="55"/>
    <x v="65"/>
    <x v="6"/>
    <x v="6"/>
    <x v="0"/>
    <x v="26"/>
    <x v="21"/>
    <x v="190"/>
    <x v="1002"/>
    <x v="0"/>
    <x v="55"/>
    <x v="1"/>
  </r>
  <r>
    <x v="55"/>
    <x v="164"/>
    <x v="6"/>
    <x v="6"/>
    <x v="0"/>
    <x v="26"/>
    <x v="21"/>
    <x v="200"/>
    <x v="1003"/>
    <x v="0"/>
    <x v="55"/>
    <x v="1"/>
  </r>
  <r>
    <x v="55"/>
    <x v="21"/>
    <x v="6"/>
    <x v="6"/>
    <x v="0"/>
    <x v="26"/>
    <x v="21"/>
    <x v="70"/>
    <x v="1004"/>
    <x v="0"/>
    <x v="55"/>
    <x v="1"/>
  </r>
  <r>
    <x v="55"/>
    <x v="69"/>
    <x v="3"/>
    <x v="3"/>
    <x v="0"/>
    <x v="26"/>
    <x v="21"/>
    <x v="152"/>
    <x v="1005"/>
    <x v="0"/>
    <x v="55"/>
    <x v="1"/>
  </r>
  <r>
    <x v="55"/>
    <x v="27"/>
    <x v="3"/>
    <x v="3"/>
    <x v="0"/>
    <x v="26"/>
    <x v="21"/>
    <x v="43"/>
    <x v="343"/>
    <x v="0"/>
    <x v="55"/>
    <x v="1"/>
  </r>
  <r>
    <x v="55"/>
    <x v="135"/>
    <x v="3"/>
    <x v="3"/>
    <x v="0"/>
    <x v="26"/>
    <x v="21"/>
    <x v="149"/>
    <x v="1006"/>
    <x v="0"/>
    <x v="55"/>
    <x v="1"/>
  </r>
  <r>
    <x v="55"/>
    <x v="1"/>
    <x v="1"/>
    <x v="1"/>
    <x v="0"/>
    <x v="26"/>
    <x v="1"/>
    <x v="1"/>
    <x v="1"/>
    <x v="278"/>
    <x v="55"/>
    <x v="1"/>
  </r>
  <r>
    <x v="55"/>
    <x v="70"/>
    <x v="2"/>
    <x v="2"/>
    <x v="0"/>
    <x v="10"/>
    <x v="21"/>
    <x v="36"/>
    <x v="736"/>
    <x v="0"/>
    <x v="55"/>
    <x v="1"/>
  </r>
  <r>
    <x v="55"/>
    <x v="158"/>
    <x v="2"/>
    <x v="2"/>
    <x v="0"/>
    <x v="10"/>
    <x v="21"/>
    <x v="168"/>
    <x v="736"/>
    <x v="0"/>
    <x v="55"/>
    <x v="1"/>
  </r>
  <r>
    <x v="55"/>
    <x v="64"/>
    <x v="2"/>
    <x v="2"/>
    <x v="0"/>
    <x v="10"/>
    <x v="25"/>
    <x v="139"/>
    <x v="1007"/>
    <x v="0"/>
    <x v="55"/>
    <x v="1"/>
  </r>
  <r>
    <x v="55"/>
    <x v="47"/>
    <x v="2"/>
    <x v="2"/>
    <x v="0"/>
    <x v="10"/>
    <x v="21"/>
    <x v="68"/>
    <x v="1008"/>
    <x v="0"/>
    <x v="55"/>
    <x v="1"/>
  </r>
  <r>
    <x v="55"/>
    <x v="85"/>
    <x v="2"/>
    <x v="2"/>
    <x v="0"/>
    <x v="10"/>
    <x v="21"/>
    <x v="161"/>
    <x v="736"/>
    <x v="0"/>
    <x v="55"/>
    <x v="1"/>
  </r>
  <r>
    <x v="55"/>
    <x v="143"/>
    <x v="2"/>
    <x v="2"/>
    <x v="0"/>
    <x v="10"/>
    <x v="21"/>
    <x v="201"/>
    <x v="852"/>
    <x v="0"/>
    <x v="55"/>
    <x v="1"/>
  </r>
  <r>
    <x v="55"/>
    <x v="118"/>
    <x v="2"/>
    <x v="2"/>
    <x v="0"/>
    <x v="10"/>
    <x v="21"/>
    <x v="69"/>
    <x v="1009"/>
    <x v="0"/>
    <x v="55"/>
    <x v="1"/>
  </r>
  <r>
    <x v="55"/>
    <x v="24"/>
    <x v="2"/>
    <x v="2"/>
    <x v="0"/>
    <x v="10"/>
    <x v="21"/>
    <x v="202"/>
    <x v="735"/>
    <x v="0"/>
    <x v="55"/>
    <x v="1"/>
  </r>
  <r>
    <x v="55"/>
    <x v="144"/>
    <x v="2"/>
    <x v="2"/>
    <x v="0"/>
    <x v="10"/>
    <x v="21"/>
    <x v="162"/>
    <x v="1010"/>
    <x v="0"/>
    <x v="55"/>
    <x v="1"/>
  </r>
  <r>
    <x v="55"/>
    <x v="84"/>
    <x v="2"/>
    <x v="2"/>
    <x v="0"/>
    <x v="10"/>
    <x v="21"/>
    <x v="203"/>
    <x v="852"/>
    <x v="0"/>
    <x v="55"/>
    <x v="1"/>
  </r>
  <r>
    <x v="55"/>
    <x v="35"/>
    <x v="2"/>
    <x v="2"/>
    <x v="0"/>
    <x v="10"/>
    <x v="21"/>
    <x v="170"/>
    <x v="1011"/>
    <x v="0"/>
    <x v="55"/>
    <x v="1"/>
  </r>
  <r>
    <x v="55"/>
    <x v="110"/>
    <x v="2"/>
    <x v="2"/>
    <x v="0"/>
    <x v="10"/>
    <x v="21"/>
    <x v="171"/>
    <x v="1012"/>
    <x v="0"/>
    <x v="55"/>
    <x v="1"/>
  </r>
  <r>
    <x v="55"/>
    <x v="129"/>
    <x v="2"/>
    <x v="2"/>
    <x v="0"/>
    <x v="10"/>
    <x v="21"/>
    <x v="204"/>
    <x v="736"/>
    <x v="0"/>
    <x v="55"/>
    <x v="1"/>
  </r>
  <r>
    <x v="55"/>
    <x v="146"/>
    <x v="6"/>
    <x v="6"/>
    <x v="0"/>
    <x v="10"/>
    <x v="21"/>
    <x v="172"/>
    <x v="1013"/>
    <x v="0"/>
    <x v="55"/>
    <x v="1"/>
  </r>
  <r>
    <x v="55"/>
    <x v="36"/>
    <x v="6"/>
    <x v="6"/>
    <x v="0"/>
    <x v="10"/>
    <x v="21"/>
    <x v="94"/>
    <x v="1014"/>
    <x v="0"/>
    <x v="55"/>
    <x v="1"/>
  </r>
  <r>
    <x v="55"/>
    <x v="71"/>
    <x v="6"/>
    <x v="6"/>
    <x v="0"/>
    <x v="10"/>
    <x v="21"/>
    <x v="37"/>
    <x v="815"/>
    <x v="0"/>
    <x v="55"/>
    <x v="1"/>
  </r>
  <r>
    <x v="55"/>
    <x v="149"/>
    <x v="6"/>
    <x v="6"/>
    <x v="0"/>
    <x v="10"/>
    <x v="21"/>
    <x v="148"/>
    <x v="736"/>
    <x v="0"/>
    <x v="55"/>
    <x v="1"/>
  </r>
  <r>
    <x v="55"/>
    <x v="149"/>
    <x v="6"/>
    <x v="6"/>
    <x v="0"/>
    <x v="10"/>
    <x v="26"/>
    <x v="148"/>
    <x v="1015"/>
    <x v="0"/>
    <x v="55"/>
    <x v="1"/>
  </r>
  <r>
    <x v="55"/>
    <x v="163"/>
    <x v="6"/>
    <x v="6"/>
    <x v="0"/>
    <x v="10"/>
    <x v="21"/>
    <x v="195"/>
    <x v="748"/>
    <x v="0"/>
    <x v="55"/>
    <x v="1"/>
  </r>
  <r>
    <x v="55"/>
    <x v="113"/>
    <x v="6"/>
    <x v="6"/>
    <x v="0"/>
    <x v="10"/>
    <x v="21"/>
    <x v="89"/>
    <x v="782"/>
    <x v="0"/>
    <x v="55"/>
    <x v="1"/>
  </r>
  <r>
    <x v="55"/>
    <x v="67"/>
    <x v="6"/>
    <x v="6"/>
    <x v="0"/>
    <x v="10"/>
    <x v="21"/>
    <x v="32"/>
    <x v="735"/>
    <x v="0"/>
    <x v="55"/>
    <x v="1"/>
  </r>
  <r>
    <x v="55"/>
    <x v="108"/>
    <x v="3"/>
    <x v="3"/>
    <x v="0"/>
    <x v="10"/>
    <x v="21"/>
    <x v="63"/>
    <x v="736"/>
    <x v="0"/>
    <x v="55"/>
    <x v="1"/>
  </r>
  <r>
    <x v="55"/>
    <x v="108"/>
    <x v="3"/>
    <x v="3"/>
    <x v="0"/>
    <x v="10"/>
    <x v="25"/>
    <x v="63"/>
    <x v="929"/>
    <x v="0"/>
    <x v="55"/>
    <x v="1"/>
  </r>
  <r>
    <x v="55"/>
    <x v="135"/>
    <x v="3"/>
    <x v="3"/>
    <x v="0"/>
    <x v="10"/>
    <x v="26"/>
    <x v="149"/>
    <x v="1016"/>
    <x v="0"/>
    <x v="55"/>
    <x v="1"/>
  </r>
  <r>
    <x v="55"/>
    <x v="148"/>
    <x v="3"/>
    <x v="3"/>
    <x v="0"/>
    <x v="10"/>
    <x v="21"/>
    <x v="174"/>
    <x v="736"/>
    <x v="0"/>
    <x v="55"/>
    <x v="1"/>
  </r>
  <r>
    <x v="55"/>
    <x v="148"/>
    <x v="3"/>
    <x v="3"/>
    <x v="0"/>
    <x v="10"/>
    <x v="25"/>
    <x v="174"/>
    <x v="907"/>
    <x v="0"/>
    <x v="55"/>
    <x v="1"/>
  </r>
  <r>
    <x v="55"/>
    <x v="56"/>
    <x v="3"/>
    <x v="3"/>
    <x v="0"/>
    <x v="10"/>
    <x v="21"/>
    <x v="153"/>
    <x v="1017"/>
    <x v="0"/>
    <x v="55"/>
    <x v="1"/>
  </r>
  <r>
    <x v="55"/>
    <x v="156"/>
    <x v="4"/>
    <x v="4"/>
    <x v="0"/>
    <x v="10"/>
    <x v="21"/>
    <x v="146"/>
    <x v="1018"/>
    <x v="0"/>
    <x v="55"/>
    <x v="1"/>
  </r>
  <r>
    <x v="55"/>
    <x v="132"/>
    <x v="4"/>
    <x v="4"/>
    <x v="0"/>
    <x v="10"/>
    <x v="21"/>
    <x v="95"/>
    <x v="1019"/>
    <x v="0"/>
    <x v="55"/>
    <x v="1"/>
  </r>
  <r>
    <x v="55"/>
    <x v="50"/>
    <x v="4"/>
    <x v="4"/>
    <x v="0"/>
    <x v="10"/>
    <x v="21"/>
    <x v="77"/>
    <x v="1020"/>
    <x v="0"/>
    <x v="55"/>
    <x v="1"/>
  </r>
  <r>
    <x v="55"/>
    <x v="30"/>
    <x v="4"/>
    <x v="4"/>
    <x v="0"/>
    <x v="10"/>
    <x v="21"/>
    <x v="159"/>
    <x v="1021"/>
    <x v="0"/>
    <x v="55"/>
    <x v="1"/>
  </r>
  <r>
    <x v="55"/>
    <x v="154"/>
    <x v="4"/>
    <x v="4"/>
    <x v="0"/>
    <x v="10"/>
    <x v="26"/>
    <x v="143"/>
    <x v="1022"/>
    <x v="0"/>
    <x v="55"/>
    <x v="1"/>
  </r>
  <r>
    <x v="55"/>
    <x v="165"/>
    <x v="4"/>
    <x v="4"/>
    <x v="0"/>
    <x v="10"/>
    <x v="21"/>
    <x v="205"/>
    <x v="1019"/>
    <x v="0"/>
    <x v="55"/>
    <x v="1"/>
  </r>
  <r>
    <x v="55"/>
    <x v="90"/>
    <x v="0"/>
    <x v="0"/>
    <x v="0"/>
    <x v="10"/>
    <x v="21"/>
    <x v="79"/>
    <x v="1023"/>
    <x v="0"/>
    <x v="55"/>
    <x v="1"/>
  </r>
  <r>
    <x v="55"/>
    <x v="159"/>
    <x v="0"/>
    <x v="0"/>
    <x v="0"/>
    <x v="10"/>
    <x v="21"/>
    <x v="177"/>
    <x v="1019"/>
    <x v="0"/>
    <x v="55"/>
    <x v="1"/>
  </r>
  <r>
    <x v="55"/>
    <x v="116"/>
    <x v="0"/>
    <x v="0"/>
    <x v="0"/>
    <x v="10"/>
    <x v="21"/>
    <x v="64"/>
    <x v="736"/>
    <x v="0"/>
    <x v="55"/>
    <x v="1"/>
  </r>
  <r>
    <x v="55"/>
    <x v="119"/>
    <x v="0"/>
    <x v="0"/>
    <x v="0"/>
    <x v="10"/>
    <x v="21"/>
    <x v="96"/>
    <x v="736"/>
    <x v="0"/>
    <x v="55"/>
    <x v="1"/>
  </r>
  <r>
    <x v="55"/>
    <x v="121"/>
    <x v="0"/>
    <x v="0"/>
    <x v="0"/>
    <x v="10"/>
    <x v="21"/>
    <x v="80"/>
    <x v="736"/>
    <x v="0"/>
    <x v="55"/>
    <x v="1"/>
  </r>
  <r>
    <x v="55"/>
    <x v="100"/>
    <x v="0"/>
    <x v="0"/>
    <x v="0"/>
    <x v="10"/>
    <x v="21"/>
    <x v="73"/>
    <x v="1024"/>
    <x v="0"/>
    <x v="55"/>
    <x v="1"/>
  </r>
  <r>
    <x v="55"/>
    <x v="53"/>
    <x v="0"/>
    <x v="0"/>
    <x v="0"/>
    <x v="10"/>
    <x v="26"/>
    <x v="144"/>
    <x v="1025"/>
    <x v="0"/>
    <x v="55"/>
    <x v="1"/>
  </r>
  <r>
    <x v="55"/>
    <x v="46"/>
    <x v="0"/>
    <x v="0"/>
    <x v="0"/>
    <x v="10"/>
    <x v="21"/>
    <x v="155"/>
    <x v="736"/>
    <x v="0"/>
    <x v="55"/>
    <x v="1"/>
  </r>
  <r>
    <x v="55"/>
    <x v="142"/>
    <x v="0"/>
    <x v="0"/>
    <x v="0"/>
    <x v="10"/>
    <x v="21"/>
    <x v="119"/>
    <x v="53"/>
    <x v="0"/>
    <x v="55"/>
    <x v="1"/>
  </r>
  <r>
    <x v="55"/>
    <x v="136"/>
    <x v="0"/>
    <x v="0"/>
    <x v="0"/>
    <x v="10"/>
    <x v="21"/>
    <x v="100"/>
    <x v="1019"/>
    <x v="0"/>
    <x v="55"/>
    <x v="1"/>
  </r>
  <r>
    <x v="55"/>
    <x v="32"/>
    <x v="5"/>
    <x v="5"/>
    <x v="0"/>
    <x v="10"/>
    <x v="21"/>
    <x v="81"/>
    <x v="1026"/>
    <x v="0"/>
    <x v="55"/>
    <x v="1"/>
  </r>
  <r>
    <x v="55"/>
    <x v="76"/>
    <x v="5"/>
    <x v="5"/>
    <x v="0"/>
    <x v="10"/>
    <x v="21"/>
    <x v="182"/>
    <x v="1027"/>
    <x v="0"/>
    <x v="55"/>
    <x v="1"/>
  </r>
  <r>
    <x v="55"/>
    <x v="13"/>
    <x v="5"/>
    <x v="5"/>
    <x v="0"/>
    <x v="10"/>
    <x v="21"/>
    <x v="120"/>
    <x v="736"/>
    <x v="0"/>
    <x v="55"/>
    <x v="1"/>
  </r>
  <r>
    <x v="55"/>
    <x v="77"/>
    <x v="5"/>
    <x v="5"/>
    <x v="0"/>
    <x v="10"/>
    <x v="21"/>
    <x v="156"/>
    <x v="1028"/>
    <x v="0"/>
    <x v="55"/>
    <x v="1"/>
  </r>
  <r>
    <x v="55"/>
    <x v="63"/>
    <x v="5"/>
    <x v="5"/>
    <x v="0"/>
    <x v="10"/>
    <x v="21"/>
    <x v="111"/>
    <x v="852"/>
    <x v="0"/>
    <x v="55"/>
    <x v="1"/>
  </r>
  <r>
    <x v="55"/>
    <x v="63"/>
    <x v="5"/>
    <x v="5"/>
    <x v="0"/>
    <x v="10"/>
    <x v="26"/>
    <x v="111"/>
    <x v="1029"/>
    <x v="0"/>
    <x v="55"/>
    <x v="1"/>
  </r>
  <r>
    <x v="55"/>
    <x v="153"/>
    <x v="5"/>
    <x v="5"/>
    <x v="0"/>
    <x v="10"/>
    <x v="21"/>
    <x v="157"/>
    <x v="736"/>
    <x v="0"/>
    <x v="55"/>
    <x v="1"/>
  </r>
  <r>
    <x v="55"/>
    <x v="124"/>
    <x v="5"/>
    <x v="5"/>
    <x v="0"/>
    <x v="10"/>
    <x v="21"/>
    <x v="206"/>
    <x v="1030"/>
    <x v="0"/>
    <x v="55"/>
    <x v="1"/>
  </r>
  <r>
    <x v="55"/>
    <x v="40"/>
    <x v="1"/>
    <x v="1"/>
    <x v="0"/>
    <x v="10"/>
    <x v="21"/>
    <x v="125"/>
    <x v="835"/>
    <x v="0"/>
    <x v="55"/>
    <x v="1"/>
  </r>
  <r>
    <x v="55"/>
    <x v="161"/>
    <x v="1"/>
    <x v="1"/>
    <x v="0"/>
    <x v="10"/>
    <x v="21"/>
    <x v="186"/>
    <x v="661"/>
    <x v="0"/>
    <x v="55"/>
    <x v="1"/>
  </r>
  <r>
    <x v="55"/>
    <x v="155"/>
    <x v="1"/>
    <x v="1"/>
    <x v="0"/>
    <x v="10"/>
    <x v="26"/>
    <x v="145"/>
    <x v="1031"/>
    <x v="0"/>
    <x v="55"/>
    <x v="1"/>
  </r>
  <r>
    <x v="55"/>
    <x v="127"/>
    <x v="1"/>
    <x v="1"/>
    <x v="0"/>
    <x v="10"/>
    <x v="21"/>
    <x v="85"/>
    <x v="1032"/>
    <x v="0"/>
    <x v="55"/>
    <x v="1"/>
  </r>
  <r>
    <x v="55"/>
    <x v="73"/>
    <x v="1"/>
    <x v="1"/>
    <x v="0"/>
    <x v="10"/>
    <x v="21"/>
    <x v="39"/>
    <x v="1033"/>
    <x v="0"/>
    <x v="55"/>
    <x v="1"/>
  </r>
  <r>
    <x v="55"/>
    <x v="8"/>
    <x v="1"/>
    <x v="1"/>
    <x v="0"/>
    <x v="10"/>
    <x v="21"/>
    <x v="187"/>
    <x v="1013"/>
    <x v="0"/>
    <x v="55"/>
    <x v="1"/>
  </r>
  <r>
    <x v="55"/>
    <x v="101"/>
    <x v="1"/>
    <x v="1"/>
    <x v="0"/>
    <x v="10"/>
    <x v="21"/>
    <x v="207"/>
    <x v="1013"/>
    <x v="0"/>
    <x v="55"/>
    <x v="1"/>
  </r>
  <r>
    <x v="55"/>
    <x v="109"/>
    <x v="1"/>
    <x v="1"/>
    <x v="0"/>
    <x v="10"/>
    <x v="21"/>
    <x v="208"/>
    <x v="736"/>
    <x v="0"/>
    <x v="55"/>
    <x v="1"/>
  </r>
  <r>
    <x v="55"/>
    <x v="1"/>
    <x v="1"/>
    <x v="1"/>
    <x v="0"/>
    <x v="10"/>
    <x v="1"/>
    <x v="1"/>
    <x v="1"/>
    <x v="279"/>
    <x v="55"/>
    <x v="1"/>
  </r>
  <r>
    <x v="55"/>
    <x v="158"/>
    <x v="2"/>
    <x v="2"/>
    <x v="0"/>
    <x v="11"/>
    <x v="21"/>
    <x v="168"/>
    <x v="1034"/>
    <x v="0"/>
    <x v="55"/>
    <x v="1"/>
  </r>
  <r>
    <x v="55"/>
    <x v="85"/>
    <x v="2"/>
    <x v="2"/>
    <x v="0"/>
    <x v="11"/>
    <x v="21"/>
    <x v="161"/>
    <x v="1035"/>
    <x v="0"/>
    <x v="55"/>
    <x v="1"/>
  </r>
  <r>
    <x v="55"/>
    <x v="157"/>
    <x v="2"/>
    <x v="2"/>
    <x v="0"/>
    <x v="11"/>
    <x v="26"/>
    <x v="147"/>
    <x v="1036"/>
    <x v="0"/>
    <x v="55"/>
    <x v="1"/>
  </r>
  <r>
    <x v="55"/>
    <x v="65"/>
    <x v="6"/>
    <x v="6"/>
    <x v="0"/>
    <x v="11"/>
    <x v="21"/>
    <x v="190"/>
    <x v="1037"/>
    <x v="0"/>
    <x v="55"/>
    <x v="1"/>
  </r>
  <r>
    <x v="55"/>
    <x v="71"/>
    <x v="6"/>
    <x v="6"/>
    <x v="0"/>
    <x v="11"/>
    <x v="21"/>
    <x v="37"/>
    <x v="1013"/>
    <x v="0"/>
    <x v="55"/>
    <x v="1"/>
  </r>
  <r>
    <x v="55"/>
    <x v="149"/>
    <x v="6"/>
    <x v="6"/>
    <x v="0"/>
    <x v="11"/>
    <x v="26"/>
    <x v="148"/>
    <x v="1038"/>
    <x v="0"/>
    <x v="55"/>
    <x v="1"/>
  </r>
  <r>
    <x v="55"/>
    <x v="113"/>
    <x v="6"/>
    <x v="6"/>
    <x v="0"/>
    <x v="11"/>
    <x v="21"/>
    <x v="89"/>
    <x v="735"/>
    <x v="0"/>
    <x v="55"/>
    <x v="1"/>
  </r>
  <r>
    <x v="55"/>
    <x v="135"/>
    <x v="3"/>
    <x v="3"/>
    <x v="0"/>
    <x v="11"/>
    <x v="26"/>
    <x v="149"/>
    <x v="1039"/>
    <x v="0"/>
    <x v="55"/>
    <x v="1"/>
  </r>
  <r>
    <x v="55"/>
    <x v="154"/>
    <x v="4"/>
    <x v="4"/>
    <x v="0"/>
    <x v="11"/>
    <x v="26"/>
    <x v="143"/>
    <x v="1040"/>
    <x v="0"/>
    <x v="55"/>
    <x v="1"/>
  </r>
  <r>
    <x v="55"/>
    <x v="53"/>
    <x v="0"/>
    <x v="0"/>
    <x v="0"/>
    <x v="11"/>
    <x v="21"/>
    <x v="144"/>
    <x v="1041"/>
    <x v="0"/>
    <x v="55"/>
    <x v="1"/>
  </r>
  <r>
    <x v="55"/>
    <x v="53"/>
    <x v="0"/>
    <x v="0"/>
    <x v="0"/>
    <x v="11"/>
    <x v="26"/>
    <x v="144"/>
    <x v="1042"/>
    <x v="0"/>
    <x v="55"/>
    <x v="1"/>
  </r>
  <r>
    <x v="55"/>
    <x v="63"/>
    <x v="5"/>
    <x v="5"/>
    <x v="0"/>
    <x v="11"/>
    <x v="26"/>
    <x v="111"/>
    <x v="1043"/>
    <x v="0"/>
    <x v="55"/>
    <x v="1"/>
  </r>
  <r>
    <x v="55"/>
    <x v="124"/>
    <x v="5"/>
    <x v="5"/>
    <x v="0"/>
    <x v="11"/>
    <x v="26"/>
    <x v="206"/>
    <x v="1"/>
    <x v="280"/>
    <x v="55"/>
    <x v="1"/>
  </r>
  <r>
    <x v="55"/>
    <x v="155"/>
    <x v="1"/>
    <x v="1"/>
    <x v="0"/>
    <x v="11"/>
    <x v="26"/>
    <x v="145"/>
    <x v="1044"/>
    <x v="0"/>
    <x v="55"/>
    <x v="1"/>
  </r>
  <r>
    <x v="55"/>
    <x v="1"/>
    <x v="1"/>
    <x v="1"/>
    <x v="0"/>
    <x v="11"/>
    <x v="1"/>
    <x v="1"/>
    <x v="1"/>
    <x v="281"/>
    <x v="55"/>
    <x v="1"/>
  </r>
  <r>
    <x v="55"/>
    <x v="47"/>
    <x v="2"/>
    <x v="2"/>
    <x v="0"/>
    <x v="12"/>
    <x v="21"/>
    <x v="68"/>
    <x v="1045"/>
    <x v="0"/>
    <x v="55"/>
    <x v="1"/>
  </r>
  <r>
    <x v="55"/>
    <x v="112"/>
    <x v="2"/>
    <x v="2"/>
    <x v="0"/>
    <x v="12"/>
    <x v="26"/>
    <x v="209"/>
    <x v="1"/>
    <x v="282"/>
    <x v="55"/>
    <x v="1"/>
  </r>
  <r>
    <x v="55"/>
    <x v="129"/>
    <x v="2"/>
    <x v="2"/>
    <x v="0"/>
    <x v="12"/>
    <x v="21"/>
    <x v="204"/>
    <x v="1046"/>
    <x v="0"/>
    <x v="55"/>
    <x v="1"/>
  </r>
  <r>
    <x v="55"/>
    <x v="111"/>
    <x v="2"/>
    <x v="2"/>
    <x v="0"/>
    <x v="12"/>
    <x v="21"/>
    <x v="75"/>
    <x v="1047"/>
    <x v="0"/>
    <x v="55"/>
    <x v="1"/>
  </r>
  <r>
    <x v="55"/>
    <x v="65"/>
    <x v="6"/>
    <x v="6"/>
    <x v="0"/>
    <x v="12"/>
    <x v="21"/>
    <x v="190"/>
    <x v="1048"/>
    <x v="0"/>
    <x v="55"/>
    <x v="1"/>
  </r>
  <r>
    <x v="55"/>
    <x v="87"/>
    <x v="6"/>
    <x v="6"/>
    <x v="0"/>
    <x v="12"/>
    <x v="21"/>
    <x v="189"/>
    <x v="366"/>
    <x v="0"/>
    <x v="55"/>
    <x v="1"/>
  </r>
  <r>
    <x v="55"/>
    <x v="163"/>
    <x v="6"/>
    <x v="6"/>
    <x v="0"/>
    <x v="12"/>
    <x v="21"/>
    <x v="195"/>
    <x v="146"/>
    <x v="0"/>
    <x v="55"/>
    <x v="1"/>
  </r>
  <r>
    <x v="55"/>
    <x v="102"/>
    <x v="6"/>
    <x v="6"/>
    <x v="0"/>
    <x v="12"/>
    <x v="21"/>
    <x v="141"/>
    <x v="1049"/>
    <x v="0"/>
    <x v="55"/>
    <x v="1"/>
  </r>
  <r>
    <x v="55"/>
    <x v="102"/>
    <x v="6"/>
    <x v="6"/>
    <x v="0"/>
    <x v="12"/>
    <x v="26"/>
    <x v="141"/>
    <x v="1050"/>
    <x v="0"/>
    <x v="55"/>
    <x v="1"/>
  </r>
  <r>
    <x v="55"/>
    <x v="137"/>
    <x v="6"/>
    <x v="6"/>
    <x v="0"/>
    <x v="12"/>
    <x v="26"/>
    <x v="102"/>
    <x v="1"/>
    <x v="283"/>
    <x v="55"/>
    <x v="1"/>
  </r>
  <r>
    <x v="55"/>
    <x v="156"/>
    <x v="4"/>
    <x v="4"/>
    <x v="0"/>
    <x v="12"/>
    <x v="21"/>
    <x v="146"/>
    <x v="1051"/>
    <x v="0"/>
    <x v="55"/>
    <x v="1"/>
  </r>
  <r>
    <x v="55"/>
    <x v="39"/>
    <x v="4"/>
    <x v="4"/>
    <x v="0"/>
    <x v="12"/>
    <x v="26"/>
    <x v="210"/>
    <x v="1"/>
    <x v="284"/>
    <x v="55"/>
    <x v="1"/>
  </r>
  <r>
    <x v="55"/>
    <x v="92"/>
    <x v="0"/>
    <x v="0"/>
    <x v="0"/>
    <x v="12"/>
    <x v="21"/>
    <x v="109"/>
    <x v="905"/>
    <x v="0"/>
    <x v="55"/>
    <x v="1"/>
  </r>
  <r>
    <x v="55"/>
    <x v="136"/>
    <x v="0"/>
    <x v="0"/>
    <x v="0"/>
    <x v="12"/>
    <x v="21"/>
    <x v="100"/>
    <x v="1052"/>
    <x v="0"/>
    <x v="55"/>
    <x v="1"/>
  </r>
  <r>
    <x v="55"/>
    <x v="136"/>
    <x v="0"/>
    <x v="0"/>
    <x v="0"/>
    <x v="12"/>
    <x v="26"/>
    <x v="100"/>
    <x v="1"/>
    <x v="285"/>
    <x v="55"/>
    <x v="1"/>
  </r>
  <r>
    <x v="55"/>
    <x v="13"/>
    <x v="5"/>
    <x v="5"/>
    <x v="0"/>
    <x v="12"/>
    <x v="21"/>
    <x v="120"/>
    <x v="1053"/>
    <x v="0"/>
    <x v="55"/>
    <x v="1"/>
  </r>
  <r>
    <x v="55"/>
    <x v="125"/>
    <x v="5"/>
    <x v="5"/>
    <x v="0"/>
    <x v="12"/>
    <x v="21"/>
    <x v="82"/>
    <x v="1054"/>
    <x v="0"/>
    <x v="55"/>
    <x v="1"/>
  </r>
  <r>
    <x v="55"/>
    <x v="95"/>
    <x v="1"/>
    <x v="1"/>
    <x v="0"/>
    <x v="12"/>
    <x v="21"/>
    <x v="97"/>
    <x v="779"/>
    <x v="0"/>
    <x v="55"/>
    <x v="1"/>
  </r>
  <r>
    <x v="55"/>
    <x v="155"/>
    <x v="1"/>
    <x v="1"/>
    <x v="0"/>
    <x v="12"/>
    <x v="21"/>
    <x v="145"/>
    <x v="1055"/>
    <x v="0"/>
    <x v="55"/>
    <x v="1"/>
  </r>
  <r>
    <x v="55"/>
    <x v="1"/>
    <x v="1"/>
    <x v="1"/>
    <x v="0"/>
    <x v="12"/>
    <x v="1"/>
    <x v="1"/>
    <x v="1"/>
    <x v="286"/>
    <x v="55"/>
    <x v="1"/>
  </r>
  <r>
    <x v="55"/>
    <x v="157"/>
    <x v="2"/>
    <x v="2"/>
    <x v="0"/>
    <x v="13"/>
    <x v="26"/>
    <x v="147"/>
    <x v="1056"/>
    <x v="0"/>
    <x v="55"/>
    <x v="1"/>
  </r>
  <r>
    <x v="55"/>
    <x v="110"/>
    <x v="2"/>
    <x v="2"/>
    <x v="0"/>
    <x v="13"/>
    <x v="21"/>
    <x v="171"/>
    <x v="1057"/>
    <x v="0"/>
    <x v="55"/>
    <x v="1"/>
  </r>
  <r>
    <x v="55"/>
    <x v="149"/>
    <x v="6"/>
    <x v="6"/>
    <x v="0"/>
    <x v="13"/>
    <x v="26"/>
    <x v="148"/>
    <x v="1058"/>
    <x v="0"/>
    <x v="55"/>
    <x v="1"/>
  </r>
  <r>
    <x v="55"/>
    <x v="10"/>
    <x v="3"/>
    <x v="3"/>
    <x v="0"/>
    <x v="13"/>
    <x v="21"/>
    <x v="123"/>
    <x v="763"/>
    <x v="0"/>
    <x v="55"/>
    <x v="1"/>
  </r>
  <r>
    <x v="55"/>
    <x v="135"/>
    <x v="3"/>
    <x v="3"/>
    <x v="0"/>
    <x v="13"/>
    <x v="26"/>
    <x v="149"/>
    <x v="1059"/>
    <x v="0"/>
    <x v="55"/>
    <x v="1"/>
  </r>
  <r>
    <x v="55"/>
    <x v="79"/>
    <x v="3"/>
    <x v="3"/>
    <x v="0"/>
    <x v="13"/>
    <x v="21"/>
    <x v="142"/>
    <x v="1024"/>
    <x v="0"/>
    <x v="55"/>
    <x v="1"/>
  </r>
  <r>
    <x v="55"/>
    <x v="154"/>
    <x v="4"/>
    <x v="4"/>
    <x v="0"/>
    <x v="13"/>
    <x v="26"/>
    <x v="143"/>
    <x v="1060"/>
    <x v="0"/>
    <x v="55"/>
    <x v="1"/>
  </r>
  <r>
    <x v="55"/>
    <x v="53"/>
    <x v="0"/>
    <x v="0"/>
    <x v="0"/>
    <x v="13"/>
    <x v="21"/>
    <x v="144"/>
    <x v="1061"/>
    <x v="0"/>
    <x v="55"/>
    <x v="1"/>
  </r>
  <r>
    <x v="55"/>
    <x v="53"/>
    <x v="0"/>
    <x v="0"/>
    <x v="0"/>
    <x v="13"/>
    <x v="26"/>
    <x v="144"/>
    <x v="1062"/>
    <x v="0"/>
    <x v="55"/>
    <x v="1"/>
  </r>
  <r>
    <x v="55"/>
    <x v="13"/>
    <x v="5"/>
    <x v="5"/>
    <x v="0"/>
    <x v="13"/>
    <x v="21"/>
    <x v="120"/>
    <x v="1063"/>
    <x v="0"/>
    <x v="55"/>
    <x v="1"/>
  </r>
  <r>
    <x v="55"/>
    <x v="34"/>
    <x v="5"/>
    <x v="5"/>
    <x v="0"/>
    <x v="13"/>
    <x v="25"/>
    <x v="184"/>
    <x v="1064"/>
    <x v="0"/>
    <x v="55"/>
    <x v="1"/>
  </r>
  <r>
    <x v="55"/>
    <x v="77"/>
    <x v="5"/>
    <x v="5"/>
    <x v="0"/>
    <x v="13"/>
    <x v="21"/>
    <x v="156"/>
    <x v="1065"/>
    <x v="0"/>
    <x v="55"/>
    <x v="1"/>
  </r>
  <r>
    <x v="55"/>
    <x v="63"/>
    <x v="5"/>
    <x v="5"/>
    <x v="0"/>
    <x v="13"/>
    <x v="26"/>
    <x v="111"/>
    <x v="1066"/>
    <x v="0"/>
    <x v="55"/>
    <x v="1"/>
  </r>
  <r>
    <x v="55"/>
    <x v="40"/>
    <x v="1"/>
    <x v="1"/>
    <x v="0"/>
    <x v="13"/>
    <x v="21"/>
    <x v="125"/>
    <x v="1067"/>
    <x v="0"/>
    <x v="55"/>
    <x v="1"/>
  </r>
  <r>
    <x v="55"/>
    <x v="155"/>
    <x v="1"/>
    <x v="1"/>
    <x v="0"/>
    <x v="13"/>
    <x v="26"/>
    <x v="145"/>
    <x v="1068"/>
    <x v="0"/>
    <x v="55"/>
    <x v="1"/>
  </r>
  <r>
    <x v="55"/>
    <x v="22"/>
    <x v="1"/>
    <x v="1"/>
    <x v="0"/>
    <x v="13"/>
    <x v="21"/>
    <x v="211"/>
    <x v="1069"/>
    <x v="0"/>
    <x v="55"/>
    <x v="1"/>
  </r>
  <r>
    <x v="55"/>
    <x v="22"/>
    <x v="1"/>
    <x v="1"/>
    <x v="0"/>
    <x v="13"/>
    <x v="26"/>
    <x v="211"/>
    <x v="1070"/>
    <x v="0"/>
    <x v="55"/>
    <x v="1"/>
  </r>
  <r>
    <x v="55"/>
    <x v="73"/>
    <x v="1"/>
    <x v="1"/>
    <x v="0"/>
    <x v="13"/>
    <x v="21"/>
    <x v="39"/>
    <x v="763"/>
    <x v="0"/>
    <x v="55"/>
    <x v="1"/>
  </r>
  <r>
    <x v="55"/>
    <x v="1"/>
    <x v="1"/>
    <x v="1"/>
    <x v="0"/>
    <x v="13"/>
    <x v="1"/>
    <x v="1"/>
    <x v="1"/>
    <x v="287"/>
    <x v="55"/>
    <x v="1"/>
  </r>
  <r>
    <x v="55"/>
    <x v="70"/>
    <x v="2"/>
    <x v="2"/>
    <x v="0"/>
    <x v="14"/>
    <x v="21"/>
    <x v="36"/>
    <x v="735"/>
    <x v="0"/>
    <x v="55"/>
    <x v="1"/>
  </r>
  <r>
    <x v="55"/>
    <x v="158"/>
    <x v="2"/>
    <x v="2"/>
    <x v="0"/>
    <x v="14"/>
    <x v="25"/>
    <x v="168"/>
    <x v="1071"/>
    <x v="0"/>
    <x v="55"/>
    <x v="1"/>
  </r>
  <r>
    <x v="55"/>
    <x v="16"/>
    <x v="2"/>
    <x v="2"/>
    <x v="0"/>
    <x v="14"/>
    <x v="21"/>
    <x v="93"/>
    <x v="1072"/>
    <x v="0"/>
    <x v="55"/>
    <x v="1"/>
  </r>
  <r>
    <x v="55"/>
    <x v="47"/>
    <x v="2"/>
    <x v="2"/>
    <x v="0"/>
    <x v="14"/>
    <x v="21"/>
    <x v="68"/>
    <x v="1073"/>
    <x v="0"/>
    <x v="55"/>
    <x v="1"/>
  </r>
  <r>
    <x v="55"/>
    <x v="85"/>
    <x v="2"/>
    <x v="2"/>
    <x v="0"/>
    <x v="14"/>
    <x v="21"/>
    <x v="161"/>
    <x v="1074"/>
    <x v="0"/>
    <x v="55"/>
    <x v="1"/>
  </r>
  <r>
    <x v="55"/>
    <x v="118"/>
    <x v="2"/>
    <x v="2"/>
    <x v="0"/>
    <x v="14"/>
    <x v="21"/>
    <x v="69"/>
    <x v="1075"/>
    <x v="0"/>
    <x v="55"/>
    <x v="1"/>
  </r>
  <r>
    <x v="55"/>
    <x v="24"/>
    <x v="2"/>
    <x v="2"/>
    <x v="0"/>
    <x v="14"/>
    <x v="21"/>
    <x v="202"/>
    <x v="1076"/>
    <x v="0"/>
    <x v="55"/>
    <x v="1"/>
  </r>
  <r>
    <x v="55"/>
    <x v="107"/>
    <x v="2"/>
    <x v="2"/>
    <x v="0"/>
    <x v="14"/>
    <x v="21"/>
    <x v="158"/>
    <x v="1077"/>
    <x v="0"/>
    <x v="55"/>
    <x v="1"/>
  </r>
  <r>
    <x v="55"/>
    <x v="157"/>
    <x v="2"/>
    <x v="2"/>
    <x v="0"/>
    <x v="14"/>
    <x v="21"/>
    <x v="147"/>
    <x v="1078"/>
    <x v="0"/>
    <x v="55"/>
    <x v="1"/>
  </r>
  <r>
    <x v="55"/>
    <x v="35"/>
    <x v="2"/>
    <x v="2"/>
    <x v="0"/>
    <x v="14"/>
    <x v="21"/>
    <x v="170"/>
    <x v="999"/>
    <x v="0"/>
    <x v="55"/>
    <x v="1"/>
  </r>
  <r>
    <x v="55"/>
    <x v="129"/>
    <x v="2"/>
    <x v="2"/>
    <x v="0"/>
    <x v="14"/>
    <x v="21"/>
    <x v="204"/>
    <x v="1079"/>
    <x v="0"/>
    <x v="55"/>
    <x v="1"/>
  </r>
  <r>
    <x v="55"/>
    <x v="146"/>
    <x v="6"/>
    <x v="6"/>
    <x v="0"/>
    <x v="14"/>
    <x v="25"/>
    <x v="172"/>
    <x v="1071"/>
    <x v="0"/>
    <x v="55"/>
    <x v="1"/>
  </r>
  <r>
    <x v="55"/>
    <x v="87"/>
    <x v="6"/>
    <x v="6"/>
    <x v="0"/>
    <x v="14"/>
    <x v="21"/>
    <x v="189"/>
    <x v="1080"/>
    <x v="0"/>
    <x v="55"/>
    <x v="1"/>
  </r>
  <r>
    <x v="55"/>
    <x v="71"/>
    <x v="6"/>
    <x v="6"/>
    <x v="0"/>
    <x v="14"/>
    <x v="21"/>
    <x v="37"/>
    <x v="1081"/>
    <x v="0"/>
    <x v="55"/>
    <x v="1"/>
  </r>
  <r>
    <x v="55"/>
    <x v="163"/>
    <x v="6"/>
    <x v="6"/>
    <x v="0"/>
    <x v="14"/>
    <x v="21"/>
    <x v="195"/>
    <x v="1082"/>
    <x v="0"/>
    <x v="55"/>
    <x v="1"/>
  </r>
  <r>
    <x v="55"/>
    <x v="102"/>
    <x v="6"/>
    <x v="6"/>
    <x v="0"/>
    <x v="14"/>
    <x v="21"/>
    <x v="141"/>
    <x v="1083"/>
    <x v="0"/>
    <x v="55"/>
    <x v="1"/>
  </r>
  <r>
    <x v="55"/>
    <x v="113"/>
    <x v="6"/>
    <x v="6"/>
    <x v="0"/>
    <x v="14"/>
    <x v="21"/>
    <x v="89"/>
    <x v="1084"/>
    <x v="0"/>
    <x v="55"/>
    <x v="1"/>
  </r>
  <r>
    <x v="55"/>
    <x v="164"/>
    <x v="6"/>
    <x v="6"/>
    <x v="0"/>
    <x v="14"/>
    <x v="21"/>
    <x v="200"/>
    <x v="1085"/>
    <x v="0"/>
    <x v="55"/>
    <x v="1"/>
  </r>
  <r>
    <x v="55"/>
    <x v="96"/>
    <x v="6"/>
    <x v="6"/>
    <x v="0"/>
    <x v="14"/>
    <x v="21"/>
    <x v="165"/>
    <x v="1086"/>
    <x v="0"/>
    <x v="55"/>
    <x v="1"/>
  </r>
  <r>
    <x v="55"/>
    <x v="137"/>
    <x v="6"/>
    <x v="6"/>
    <x v="0"/>
    <x v="14"/>
    <x v="21"/>
    <x v="102"/>
    <x v="146"/>
    <x v="0"/>
    <x v="55"/>
    <x v="1"/>
  </r>
  <r>
    <x v="55"/>
    <x v="26"/>
    <x v="3"/>
    <x v="3"/>
    <x v="0"/>
    <x v="14"/>
    <x v="25"/>
    <x v="115"/>
    <x v="1087"/>
    <x v="0"/>
    <x v="55"/>
    <x v="1"/>
  </r>
  <r>
    <x v="55"/>
    <x v="19"/>
    <x v="3"/>
    <x v="3"/>
    <x v="0"/>
    <x v="14"/>
    <x v="21"/>
    <x v="62"/>
    <x v="1088"/>
    <x v="0"/>
    <x v="55"/>
    <x v="1"/>
  </r>
  <r>
    <x v="55"/>
    <x v="60"/>
    <x v="3"/>
    <x v="3"/>
    <x v="0"/>
    <x v="14"/>
    <x v="21"/>
    <x v="57"/>
    <x v="1089"/>
    <x v="0"/>
    <x v="55"/>
    <x v="1"/>
  </r>
  <r>
    <x v="55"/>
    <x v="108"/>
    <x v="3"/>
    <x v="3"/>
    <x v="0"/>
    <x v="14"/>
    <x v="21"/>
    <x v="63"/>
    <x v="736"/>
    <x v="0"/>
    <x v="55"/>
    <x v="1"/>
  </r>
  <r>
    <x v="55"/>
    <x v="10"/>
    <x v="3"/>
    <x v="3"/>
    <x v="0"/>
    <x v="14"/>
    <x v="21"/>
    <x v="123"/>
    <x v="0"/>
    <x v="0"/>
    <x v="55"/>
    <x v="1"/>
  </r>
  <r>
    <x v="55"/>
    <x v="114"/>
    <x v="3"/>
    <x v="3"/>
    <x v="0"/>
    <x v="14"/>
    <x v="21"/>
    <x v="76"/>
    <x v="735"/>
    <x v="0"/>
    <x v="55"/>
    <x v="1"/>
  </r>
  <r>
    <x v="55"/>
    <x v="43"/>
    <x v="3"/>
    <x v="3"/>
    <x v="0"/>
    <x v="14"/>
    <x v="21"/>
    <x v="71"/>
    <x v="1085"/>
    <x v="0"/>
    <x v="55"/>
    <x v="1"/>
  </r>
  <r>
    <x v="55"/>
    <x v="61"/>
    <x v="3"/>
    <x v="3"/>
    <x v="0"/>
    <x v="14"/>
    <x v="21"/>
    <x v="126"/>
    <x v="1090"/>
    <x v="0"/>
    <x v="55"/>
    <x v="1"/>
  </r>
  <r>
    <x v="55"/>
    <x v="148"/>
    <x v="3"/>
    <x v="3"/>
    <x v="0"/>
    <x v="14"/>
    <x v="21"/>
    <x v="174"/>
    <x v="1091"/>
    <x v="0"/>
    <x v="55"/>
    <x v="1"/>
  </r>
  <r>
    <x v="55"/>
    <x v="56"/>
    <x v="3"/>
    <x v="3"/>
    <x v="0"/>
    <x v="14"/>
    <x v="21"/>
    <x v="153"/>
    <x v="1092"/>
    <x v="0"/>
    <x v="55"/>
    <x v="1"/>
  </r>
  <r>
    <x v="55"/>
    <x v="99"/>
    <x v="3"/>
    <x v="3"/>
    <x v="0"/>
    <x v="14"/>
    <x v="21"/>
    <x v="116"/>
    <x v="1093"/>
    <x v="0"/>
    <x v="55"/>
    <x v="1"/>
  </r>
  <r>
    <x v="55"/>
    <x v="140"/>
    <x v="4"/>
    <x v="4"/>
    <x v="0"/>
    <x v="14"/>
    <x v="25"/>
    <x v="117"/>
    <x v="1094"/>
    <x v="0"/>
    <x v="55"/>
    <x v="1"/>
  </r>
  <r>
    <x v="55"/>
    <x v="81"/>
    <x v="4"/>
    <x v="4"/>
    <x v="0"/>
    <x v="14"/>
    <x v="21"/>
    <x v="175"/>
    <x v="1095"/>
    <x v="0"/>
    <x v="55"/>
    <x v="1"/>
  </r>
  <r>
    <x v="55"/>
    <x v="132"/>
    <x v="4"/>
    <x v="4"/>
    <x v="0"/>
    <x v="14"/>
    <x v="21"/>
    <x v="95"/>
    <x v="1096"/>
    <x v="0"/>
    <x v="55"/>
    <x v="1"/>
  </r>
  <r>
    <x v="55"/>
    <x v="162"/>
    <x v="4"/>
    <x v="4"/>
    <x v="0"/>
    <x v="14"/>
    <x v="21"/>
    <x v="192"/>
    <x v="1097"/>
    <x v="0"/>
    <x v="55"/>
    <x v="1"/>
  </r>
  <r>
    <x v="55"/>
    <x v="50"/>
    <x v="4"/>
    <x v="4"/>
    <x v="0"/>
    <x v="14"/>
    <x v="21"/>
    <x v="77"/>
    <x v="191"/>
    <x v="0"/>
    <x v="55"/>
    <x v="1"/>
  </r>
  <r>
    <x v="55"/>
    <x v="89"/>
    <x v="4"/>
    <x v="4"/>
    <x v="0"/>
    <x v="14"/>
    <x v="21"/>
    <x v="154"/>
    <x v="1098"/>
    <x v="0"/>
    <x v="55"/>
    <x v="1"/>
  </r>
  <r>
    <x v="55"/>
    <x v="30"/>
    <x v="4"/>
    <x v="4"/>
    <x v="0"/>
    <x v="14"/>
    <x v="21"/>
    <x v="159"/>
    <x v="1099"/>
    <x v="0"/>
    <x v="55"/>
    <x v="1"/>
  </r>
  <r>
    <x v="55"/>
    <x v="126"/>
    <x v="4"/>
    <x v="4"/>
    <x v="0"/>
    <x v="14"/>
    <x v="21"/>
    <x v="83"/>
    <x v="1100"/>
    <x v="0"/>
    <x v="55"/>
    <x v="1"/>
  </r>
  <r>
    <x v="55"/>
    <x v="31"/>
    <x v="4"/>
    <x v="4"/>
    <x v="0"/>
    <x v="14"/>
    <x v="21"/>
    <x v="72"/>
    <x v="1101"/>
    <x v="0"/>
    <x v="55"/>
    <x v="1"/>
  </r>
  <r>
    <x v="55"/>
    <x v="78"/>
    <x v="4"/>
    <x v="4"/>
    <x v="0"/>
    <x v="14"/>
    <x v="21"/>
    <x v="160"/>
    <x v="736"/>
    <x v="0"/>
    <x v="55"/>
    <x v="1"/>
  </r>
  <r>
    <x v="55"/>
    <x v="51"/>
    <x v="4"/>
    <x v="4"/>
    <x v="0"/>
    <x v="14"/>
    <x v="21"/>
    <x v="34"/>
    <x v="1102"/>
    <x v="0"/>
    <x v="55"/>
    <x v="1"/>
  </r>
  <r>
    <x v="55"/>
    <x v="90"/>
    <x v="0"/>
    <x v="0"/>
    <x v="0"/>
    <x v="14"/>
    <x v="21"/>
    <x v="79"/>
    <x v="1103"/>
    <x v="0"/>
    <x v="55"/>
    <x v="1"/>
  </r>
  <r>
    <x v="55"/>
    <x v="159"/>
    <x v="0"/>
    <x v="0"/>
    <x v="0"/>
    <x v="14"/>
    <x v="25"/>
    <x v="177"/>
    <x v="1104"/>
    <x v="0"/>
    <x v="55"/>
    <x v="1"/>
  </r>
  <r>
    <x v="55"/>
    <x v="52"/>
    <x v="0"/>
    <x v="0"/>
    <x v="0"/>
    <x v="14"/>
    <x v="21"/>
    <x v="107"/>
    <x v="1105"/>
    <x v="0"/>
    <x v="55"/>
    <x v="1"/>
  </r>
  <r>
    <x v="55"/>
    <x v="119"/>
    <x v="0"/>
    <x v="0"/>
    <x v="0"/>
    <x v="14"/>
    <x v="21"/>
    <x v="96"/>
    <x v="1106"/>
    <x v="0"/>
    <x v="55"/>
    <x v="1"/>
  </r>
  <r>
    <x v="55"/>
    <x v="120"/>
    <x v="0"/>
    <x v="0"/>
    <x v="0"/>
    <x v="14"/>
    <x v="21"/>
    <x v="212"/>
    <x v="911"/>
    <x v="0"/>
    <x v="55"/>
    <x v="1"/>
  </r>
  <r>
    <x v="55"/>
    <x v="53"/>
    <x v="0"/>
    <x v="0"/>
    <x v="0"/>
    <x v="14"/>
    <x v="21"/>
    <x v="144"/>
    <x v="1107"/>
    <x v="0"/>
    <x v="55"/>
    <x v="1"/>
  </r>
  <r>
    <x v="55"/>
    <x v="46"/>
    <x v="0"/>
    <x v="0"/>
    <x v="0"/>
    <x v="14"/>
    <x v="21"/>
    <x v="155"/>
    <x v="1108"/>
    <x v="0"/>
    <x v="55"/>
    <x v="1"/>
  </r>
  <r>
    <x v="55"/>
    <x v="92"/>
    <x v="0"/>
    <x v="0"/>
    <x v="0"/>
    <x v="14"/>
    <x v="21"/>
    <x v="109"/>
    <x v="790"/>
    <x v="0"/>
    <x v="55"/>
    <x v="1"/>
  </r>
  <r>
    <x v="55"/>
    <x v="117"/>
    <x v="0"/>
    <x v="0"/>
    <x v="0"/>
    <x v="14"/>
    <x v="21"/>
    <x v="65"/>
    <x v="1109"/>
    <x v="0"/>
    <x v="55"/>
    <x v="1"/>
  </r>
  <r>
    <x v="55"/>
    <x v="142"/>
    <x v="0"/>
    <x v="0"/>
    <x v="0"/>
    <x v="14"/>
    <x v="21"/>
    <x v="119"/>
    <x v="110"/>
    <x v="0"/>
    <x v="55"/>
    <x v="1"/>
  </r>
  <r>
    <x v="55"/>
    <x v="32"/>
    <x v="5"/>
    <x v="5"/>
    <x v="0"/>
    <x v="14"/>
    <x v="21"/>
    <x v="81"/>
    <x v="1110"/>
    <x v="0"/>
    <x v="55"/>
    <x v="1"/>
  </r>
  <r>
    <x v="55"/>
    <x v="76"/>
    <x v="5"/>
    <x v="5"/>
    <x v="0"/>
    <x v="14"/>
    <x v="21"/>
    <x v="182"/>
    <x v="1111"/>
    <x v="0"/>
    <x v="55"/>
    <x v="1"/>
  </r>
  <r>
    <x v="55"/>
    <x v="76"/>
    <x v="5"/>
    <x v="5"/>
    <x v="0"/>
    <x v="14"/>
    <x v="25"/>
    <x v="182"/>
    <x v="1112"/>
    <x v="0"/>
    <x v="55"/>
    <x v="1"/>
  </r>
  <r>
    <x v="55"/>
    <x v="115"/>
    <x v="5"/>
    <x v="5"/>
    <x v="0"/>
    <x v="14"/>
    <x v="21"/>
    <x v="213"/>
    <x v="826"/>
    <x v="0"/>
    <x v="55"/>
    <x v="1"/>
  </r>
  <r>
    <x v="55"/>
    <x v="97"/>
    <x v="5"/>
    <x v="5"/>
    <x v="0"/>
    <x v="14"/>
    <x v="21"/>
    <x v="183"/>
    <x v="1113"/>
    <x v="0"/>
    <x v="55"/>
    <x v="1"/>
  </r>
  <r>
    <x v="55"/>
    <x v="13"/>
    <x v="5"/>
    <x v="5"/>
    <x v="0"/>
    <x v="14"/>
    <x v="21"/>
    <x v="120"/>
    <x v="1114"/>
    <x v="0"/>
    <x v="55"/>
    <x v="1"/>
  </r>
  <r>
    <x v="55"/>
    <x v="77"/>
    <x v="5"/>
    <x v="5"/>
    <x v="0"/>
    <x v="14"/>
    <x v="21"/>
    <x v="156"/>
    <x v="701"/>
    <x v="0"/>
    <x v="55"/>
    <x v="1"/>
  </r>
  <r>
    <x v="55"/>
    <x v="141"/>
    <x v="5"/>
    <x v="5"/>
    <x v="0"/>
    <x v="14"/>
    <x v="21"/>
    <x v="185"/>
    <x v="952"/>
    <x v="0"/>
    <x v="55"/>
    <x v="1"/>
  </r>
  <r>
    <x v="55"/>
    <x v="6"/>
    <x v="5"/>
    <x v="5"/>
    <x v="0"/>
    <x v="14"/>
    <x v="21"/>
    <x v="193"/>
    <x v="1115"/>
    <x v="0"/>
    <x v="55"/>
    <x v="1"/>
  </r>
  <r>
    <x v="55"/>
    <x v="150"/>
    <x v="5"/>
    <x v="5"/>
    <x v="0"/>
    <x v="14"/>
    <x v="21"/>
    <x v="214"/>
    <x v="1116"/>
    <x v="0"/>
    <x v="55"/>
    <x v="1"/>
  </r>
  <r>
    <x v="55"/>
    <x v="83"/>
    <x v="1"/>
    <x v="1"/>
    <x v="0"/>
    <x v="14"/>
    <x v="21"/>
    <x v="215"/>
    <x v="1117"/>
    <x v="0"/>
    <x v="55"/>
    <x v="1"/>
  </r>
  <r>
    <x v="55"/>
    <x v="40"/>
    <x v="1"/>
    <x v="1"/>
    <x v="0"/>
    <x v="14"/>
    <x v="25"/>
    <x v="125"/>
    <x v="1104"/>
    <x v="0"/>
    <x v="55"/>
    <x v="1"/>
  </r>
  <r>
    <x v="55"/>
    <x v="161"/>
    <x v="1"/>
    <x v="1"/>
    <x v="0"/>
    <x v="14"/>
    <x v="21"/>
    <x v="186"/>
    <x v="1118"/>
    <x v="0"/>
    <x v="55"/>
    <x v="1"/>
  </r>
  <r>
    <x v="55"/>
    <x v="95"/>
    <x v="1"/>
    <x v="1"/>
    <x v="0"/>
    <x v="14"/>
    <x v="21"/>
    <x v="97"/>
    <x v="1119"/>
    <x v="0"/>
    <x v="55"/>
    <x v="1"/>
  </r>
  <r>
    <x v="55"/>
    <x v="14"/>
    <x v="1"/>
    <x v="1"/>
    <x v="0"/>
    <x v="14"/>
    <x v="25"/>
    <x v="112"/>
    <x v="1120"/>
    <x v="0"/>
    <x v="55"/>
    <x v="1"/>
  </r>
  <r>
    <x v="55"/>
    <x v="127"/>
    <x v="1"/>
    <x v="1"/>
    <x v="0"/>
    <x v="14"/>
    <x v="21"/>
    <x v="85"/>
    <x v="1121"/>
    <x v="0"/>
    <x v="55"/>
    <x v="1"/>
  </r>
  <r>
    <x v="55"/>
    <x v="22"/>
    <x v="1"/>
    <x v="1"/>
    <x v="0"/>
    <x v="14"/>
    <x v="21"/>
    <x v="211"/>
    <x v="835"/>
    <x v="0"/>
    <x v="55"/>
    <x v="1"/>
  </r>
  <r>
    <x v="55"/>
    <x v="42"/>
    <x v="1"/>
    <x v="1"/>
    <x v="0"/>
    <x v="14"/>
    <x v="21"/>
    <x v="167"/>
    <x v="1122"/>
    <x v="0"/>
    <x v="55"/>
    <x v="1"/>
  </r>
  <r>
    <x v="55"/>
    <x v="8"/>
    <x v="1"/>
    <x v="1"/>
    <x v="0"/>
    <x v="14"/>
    <x v="21"/>
    <x v="187"/>
    <x v="1123"/>
    <x v="0"/>
    <x v="55"/>
    <x v="1"/>
  </r>
  <r>
    <x v="55"/>
    <x v="101"/>
    <x v="1"/>
    <x v="1"/>
    <x v="0"/>
    <x v="14"/>
    <x v="21"/>
    <x v="207"/>
    <x v="1124"/>
    <x v="0"/>
    <x v="55"/>
    <x v="1"/>
  </r>
  <r>
    <x v="55"/>
    <x v="152"/>
    <x v="1"/>
    <x v="1"/>
    <x v="0"/>
    <x v="14"/>
    <x v="21"/>
    <x v="194"/>
    <x v="1125"/>
    <x v="0"/>
    <x v="55"/>
    <x v="1"/>
  </r>
  <r>
    <x v="55"/>
    <x v="1"/>
    <x v="1"/>
    <x v="1"/>
    <x v="0"/>
    <x v="14"/>
    <x v="1"/>
    <x v="1"/>
    <x v="1"/>
    <x v="288"/>
    <x v="55"/>
    <x v="1"/>
  </r>
  <r>
    <x v="55"/>
    <x v="158"/>
    <x v="2"/>
    <x v="2"/>
    <x v="0"/>
    <x v="15"/>
    <x v="25"/>
    <x v="168"/>
    <x v="1126"/>
    <x v="0"/>
    <x v="55"/>
    <x v="1"/>
  </r>
  <r>
    <x v="55"/>
    <x v="24"/>
    <x v="2"/>
    <x v="2"/>
    <x v="0"/>
    <x v="15"/>
    <x v="21"/>
    <x v="202"/>
    <x v="1127"/>
    <x v="0"/>
    <x v="55"/>
    <x v="1"/>
  </r>
  <r>
    <x v="55"/>
    <x v="35"/>
    <x v="2"/>
    <x v="2"/>
    <x v="0"/>
    <x v="15"/>
    <x v="21"/>
    <x v="170"/>
    <x v="874"/>
    <x v="0"/>
    <x v="55"/>
    <x v="1"/>
  </r>
  <r>
    <x v="55"/>
    <x v="146"/>
    <x v="6"/>
    <x v="6"/>
    <x v="0"/>
    <x v="15"/>
    <x v="25"/>
    <x v="172"/>
    <x v="1126"/>
    <x v="0"/>
    <x v="55"/>
    <x v="1"/>
  </r>
  <r>
    <x v="55"/>
    <x v="87"/>
    <x v="6"/>
    <x v="6"/>
    <x v="0"/>
    <x v="15"/>
    <x v="26"/>
    <x v="189"/>
    <x v="959"/>
    <x v="0"/>
    <x v="55"/>
    <x v="1"/>
  </r>
  <r>
    <x v="55"/>
    <x v="149"/>
    <x v="6"/>
    <x v="6"/>
    <x v="0"/>
    <x v="15"/>
    <x v="21"/>
    <x v="148"/>
    <x v="1128"/>
    <x v="0"/>
    <x v="55"/>
    <x v="1"/>
  </r>
  <r>
    <x v="55"/>
    <x v="137"/>
    <x v="6"/>
    <x v="6"/>
    <x v="0"/>
    <x v="15"/>
    <x v="21"/>
    <x v="102"/>
    <x v="1129"/>
    <x v="0"/>
    <x v="55"/>
    <x v="1"/>
  </r>
  <r>
    <x v="55"/>
    <x v="26"/>
    <x v="3"/>
    <x v="3"/>
    <x v="0"/>
    <x v="15"/>
    <x v="25"/>
    <x v="115"/>
    <x v="1126"/>
    <x v="0"/>
    <x v="55"/>
    <x v="1"/>
  </r>
  <r>
    <x v="55"/>
    <x v="26"/>
    <x v="3"/>
    <x v="3"/>
    <x v="0"/>
    <x v="15"/>
    <x v="26"/>
    <x v="115"/>
    <x v="1"/>
    <x v="289"/>
    <x v="55"/>
    <x v="1"/>
  </r>
  <r>
    <x v="55"/>
    <x v="60"/>
    <x v="3"/>
    <x v="3"/>
    <x v="0"/>
    <x v="15"/>
    <x v="21"/>
    <x v="57"/>
    <x v="1130"/>
    <x v="0"/>
    <x v="55"/>
    <x v="1"/>
  </r>
  <r>
    <x v="55"/>
    <x v="69"/>
    <x v="3"/>
    <x v="3"/>
    <x v="0"/>
    <x v="15"/>
    <x v="21"/>
    <x v="152"/>
    <x v="1131"/>
    <x v="0"/>
    <x v="55"/>
    <x v="1"/>
  </r>
  <r>
    <x v="55"/>
    <x v="27"/>
    <x v="3"/>
    <x v="3"/>
    <x v="0"/>
    <x v="15"/>
    <x v="21"/>
    <x v="43"/>
    <x v="1132"/>
    <x v="0"/>
    <x v="55"/>
    <x v="1"/>
  </r>
  <r>
    <x v="55"/>
    <x v="135"/>
    <x v="3"/>
    <x v="3"/>
    <x v="0"/>
    <x v="15"/>
    <x v="25"/>
    <x v="149"/>
    <x v="1133"/>
    <x v="0"/>
    <x v="55"/>
    <x v="1"/>
  </r>
  <r>
    <x v="55"/>
    <x v="140"/>
    <x v="4"/>
    <x v="4"/>
    <x v="0"/>
    <x v="15"/>
    <x v="25"/>
    <x v="117"/>
    <x v="1126"/>
    <x v="0"/>
    <x v="55"/>
    <x v="1"/>
  </r>
  <r>
    <x v="55"/>
    <x v="159"/>
    <x v="0"/>
    <x v="0"/>
    <x v="0"/>
    <x v="15"/>
    <x v="25"/>
    <x v="177"/>
    <x v="1126"/>
    <x v="0"/>
    <x v="55"/>
    <x v="1"/>
  </r>
  <r>
    <x v="55"/>
    <x v="116"/>
    <x v="0"/>
    <x v="0"/>
    <x v="0"/>
    <x v="15"/>
    <x v="21"/>
    <x v="64"/>
    <x v="1134"/>
    <x v="0"/>
    <x v="55"/>
    <x v="1"/>
  </r>
  <r>
    <x v="55"/>
    <x v="76"/>
    <x v="5"/>
    <x v="5"/>
    <x v="0"/>
    <x v="15"/>
    <x v="25"/>
    <x v="182"/>
    <x v="1126"/>
    <x v="0"/>
    <x v="55"/>
    <x v="1"/>
  </r>
  <r>
    <x v="55"/>
    <x v="115"/>
    <x v="5"/>
    <x v="5"/>
    <x v="0"/>
    <x v="15"/>
    <x v="26"/>
    <x v="213"/>
    <x v="1"/>
    <x v="289"/>
    <x v="55"/>
    <x v="1"/>
  </r>
  <r>
    <x v="55"/>
    <x v="13"/>
    <x v="5"/>
    <x v="5"/>
    <x v="0"/>
    <x v="15"/>
    <x v="25"/>
    <x v="120"/>
    <x v="1135"/>
    <x v="0"/>
    <x v="55"/>
    <x v="1"/>
  </r>
  <r>
    <x v="55"/>
    <x v="72"/>
    <x v="5"/>
    <x v="5"/>
    <x v="0"/>
    <x v="15"/>
    <x v="21"/>
    <x v="38"/>
    <x v="1136"/>
    <x v="0"/>
    <x v="55"/>
    <x v="1"/>
  </r>
  <r>
    <x v="55"/>
    <x v="40"/>
    <x v="1"/>
    <x v="1"/>
    <x v="0"/>
    <x v="15"/>
    <x v="25"/>
    <x v="125"/>
    <x v="925"/>
    <x v="0"/>
    <x v="55"/>
    <x v="1"/>
  </r>
  <r>
    <x v="55"/>
    <x v="1"/>
    <x v="1"/>
    <x v="1"/>
    <x v="0"/>
    <x v="15"/>
    <x v="1"/>
    <x v="1"/>
    <x v="1"/>
    <x v="290"/>
    <x v="55"/>
    <x v="1"/>
  </r>
  <r>
    <x v="55"/>
    <x v="77"/>
    <x v="5"/>
    <x v="5"/>
    <x v="0"/>
    <x v="27"/>
    <x v="25"/>
    <x v="156"/>
    <x v="1137"/>
    <x v="0"/>
    <x v="55"/>
    <x v="1"/>
  </r>
  <r>
    <x v="55"/>
    <x v="77"/>
    <x v="5"/>
    <x v="5"/>
    <x v="0"/>
    <x v="27"/>
    <x v="21"/>
    <x v="156"/>
    <x v="1138"/>
    <x v="0"/>
    <x v="55"/>
    <x v="1"/>
  </r>
  <r>
    <x v="55"/>
    <x v="40"/>
    <x v="1"/>
    <x v="1"/>
    <x v="0"/>
    <x v="27"/>
    <x v="21"/>
    <x v="125"/>
    <x v="798"/>
    <x v="0"/>
    <x v="55"/>
    <x v="1"/>
  </r>
  <r>
    <x v="55"/>
    <x v="1"/>
    <x v="1"/>
    <x v="1"/>
    <x v="0"/>
    <x v="27"/>
    <x v="1"/>
    <x v="1"/>
    <x v="1"/>
    <x v="291"/>
    <x v="55"/>
    <x v="1"/>
  </r>
  <r>
    <x v="55"/>
    <x v="24"/>
    <x v="2"/>
    <x v="2"/>
    <x v="0"/>
    <x v="28"/>
    <x v="21"/>
    <x v="202"/>
    <x v="1139"/>
    <x v="0"/>
    <x v="55"/>
    <x v="1"/>
  </r>
  <r>
    <x v="55"/>
    <x v="15"/>
    <x v="6"/>
    <x v="6"/>
    <x v="0"/>
    <x v="28"/>
    <x v="21"/>
    <x v="216"/>
    <x v="120"/>
    <x v="0"/>
    <x v="55"/>
    <x v="1"/>
  </r>
  <r>
    <x v="55"/>
    <x v="10"/>
    <x v="3"/>
    <x v="3"/>
    <x v="0"/>
    <x v="28"/>
    <x v="21"/>
    <x v="123"/>
    <x v="1140"/>
    <x v="0"/>
    <x v="55"/>
    <x v="1"/>
  </r>
  <r>
    <x v="55"/>
    <x v="44"/>
    <x v="3"/>
    <x v="3"/>
    <x v="0"/>
    <x v="28"/>
    <x v="21"/>
    <x v="191"/>
    <x v="240"/>
    <x v="0"/>
    <x v="55"/>
    <x v="1"/>
  </r>
  <r>
    <x v="55"/>
    <x v="51"/>
    <x v="4"/>
    <x v="4"/>
    <x v="0"/>
    <x v="28"/>
    <x v="21"/>
    <x v="34"/>
    <x v="1141"/>
    <x v="0"/>
    <x v="55"/>
    <x v="1"/>
  </r>
  <r>
    <x v="55"/>
    <x v="39"/>
    <x v="4"/>
    <x v="4"/>
    <x v="0"/>
    <x v="28"/>
    <x v="26"/>
    <x v="210"/>
    <x v="1142"/>
    <x v="0"/>
    <x v="55"/>
    <x v="1"/>
  </r>
  <r>
    <x v="55"/>
    <x v="90"/>
    <x v="0"/>
    <x v="0"/>
    <x v="0"/>
    <x v="28"/>
    <x v="21"/>
    <x v="79"/>
    <x v="1143"/>
    <x v="0"/>
    <x v="55"/>
    <x v="1"/>
  </r>
  <r>
    <x v="55"/>
    <x v="52"/>
    <x v="0"/>
    <x v="0"/>
    <x v="0"/>
    <x v="28"/>
    <x v="21"/>
    <x v="107"/>
    <x v="1144"/>
    <x v="0"/>
    <x v="55"/>
    <x v="1"/>
  </r>
  <r>
    <x v="55"/>
    <x v="121"/>
    <x v="0"/>
    <x v="0"/>
    <x v="0"/>
    <x v="28"/>
    <x v="21"/>
    <x v="80"/>
    <x v="240"/>
    <x v="0"/>
    <x v="55"/>
    <x v="1"/>
  </r>
  <r>
    <x v="55"/>
    <x v="45"/>
    <x v="0"/>
    <x v="0"/>
    <x v="0"/>
    <x v="28"/>
    <x v="21"/>
    <x v="180"/>
    <x v="1145"/>
    <x v="0"/>
    <x v="55"/>
    <x v="1"/>
  </r>
  <r>
    <x v="55"/>
    <x v="166"/>
    <x v="0"/>
    <x v="0"/>
    <x v="0"/>
    <x v="28"/>
    <x v="21"/>
    <x v="217"/>
    <x v="909"/>
    <x v="0"/>
    <x v="55"/>
    <x v="1"/>
  </r>
  <r>
    <x v="55"/>
    <x v="77"/>
    <x v="5"/>
    <x v="5"/>
    <x v="0"/>
    <x v="28"/>
    <x v="21"/>
    <x v="156"/>
    <x v="1146"/>
    <x v="0"/>
    <x v="55"/>
    <x v="1"/>
  </r>
  <r>
    <x v="55"/>
    <x v="101"/>
    <x v="1"/>
    <x v="1"/>
    <x v="0"/>
    <x v="28"/>
    <x v="26"/>
    <x v="207"/>
    <x v="1147"/>
    <x v="0"/>
    <x v="55"/>
    <x v="1"/>
  </r>
  <r>
    <x v="55"/>
    <x v="1"/>
    <x v="1"/>
    <x v="1"/>
    <x v="0"/>
    <x v="28"/>
    <x v="1"/>
    <x v="1"/>
    <x v="1"/>
    <x v="292"/>
    <x v="55"/>
    <x v="1"/>
  </r>
  <r>
    <x v="55"/>
    <x v="157"/>
    <x v="2"/>
    <x v="2"/>
    <x v="0"/>
    <x v="29"/>
    <x v="26"/>
    <x v="147"/>
    <x v="1148"/>
    <x v="0"/>
    <x v="55"/>
    <x v="1"/>
  </r>
  <r>
    <x v="55"/>
    <x v="112"/>
    <x v="2"/>
    <x v="2"/>
    <x v="0"/>
    <x v="29"/>
    <x v="21"/>
    <x v="209"/>
    <x v="1149"/>
    <x v="0"/>
    <x v="55"/>
    <x v="1"/>
  </r>
  <r>
    <x v="55"/>
    <x v="84"/>
    <x v="2"/>
    <x v="2"/>
    <x v="0"/>
    <x v="29"/>
    <x v="21"/>
    <x v="203"/>
    <x v="1119"/>
    <x v="0"/>
    <x v="55"/>
    <x v="1"/>
  </r>
  <r>
    <x v="55"/>
    <x v="110"/>
    <x v="2"/>
    <x v="2"/>
    <x v="0"/>
    <x v="29"/>
    <x v="21"/>
    <x v="171"/>
    <x v="1067"/>
    <x v="0"/>
    <x v="55"/>
    <x v="1"/>
  </r>
  <r>
    <x v="55"/>
    <x v="129"/>
    <x v="2"/>
    <x v="2"/>
    <x v="0"/>
    <x v="29"/>
    <x v="21"/>
    <x v="204"/>
    <x v="1150"/>
    <x v="0"/>
    <x v="55"/>
    <x v="1"/>
  </r>
  <r>
    <x v="55"/>
    <x v="146"/>
    <x v="6"/>
    <x v="6"/>
    <x v="0"/>
    <x v="29"/>
    <x v="21"/>
    <x v="172"/>
    <x v="1150"/>
    <x v="0"/>
    <x v="55"/>
    <x v="1"/>
  </r>
  <r>
    <x v="55"/>
    <x v="167"/>
    <x v="6"/>
    <x v="6"/>
    <x v="0"/>
    <x v="29"/>
    <x v="25"/>
    <x v="218"/>
    <x v="1151"/>
    <x v="0"/>
    <x v="55"/>
    <x v="1"/>
  </r>
  <r>
    <x v="55"/>
    <x v="36"/>
    <x v="6"/>
    <x v="6"/>
    <x v="0"/>
    <x v="29"/>
    <x v="21"/>
    <x v="94"/>
    <x v="1152"/>
    <x v="0"/>
    <x v="55"/>
    <x v="1"/>
  </r>
  <r>
    <x v="55"/>
    <x v="87"/>
    <x v="6"/>
    <x v="6"/>
    <x v="0"/>
    <x v="29"/>
    <x v="21"/>
    <x v="189"/>
    <x v="1153"/>
    <x v="0"/>
    <x v="55"/>
    <x v="1"/>
  </r>
  <r>
    <x v="55"/>
    <x v="71"/>
    <x v="6"/>
    <x v="6"/>
    <x v="0"/>
    <x v="29"/>
    <x v="21"/>
    <x v="37"/>
    <x v="1154"/>
    <x v="0"/>
    <x v="55"/>
    <x v="1"/>
  </r>
  <r>
    <x v="55"/>
    <x v="149"/>
    <x v="6"/>
    <x v="6"/>
    <x v="0"/>
    <x v="29"/>
    <x v="26"/>
    <x v="148"/>
    <x v="1155"/>
    <x v="0"/>
    <x v="55"/>
    <x v="1"/>
  </r>
  <r>
    <x v="55"/>
    <x v="164"/>
    <x v="6"/>
    <x v="6"/>
    <x v="0"/>
    <x v="29"/>
    <x v="21"/>
    <x v="200"/>
    <x v="1156"/>
    <x v="0"/>
    <x v="55"/>
    <x v="1"/>
  </r>
  <r>
    <x v="55"/>
    <x v="21"/>
    <x v="6"/>
    <x v="6"/>
    <x v="0"/>
    <x v="29"/>
    <x v="21"/>
    <x v="70"/>
    <x v="1157"/>
    <x v="0"/>
    <x v="55"/>
    <x v="1"/>
  </r>
  <r>
    <x v="55"/>
    <x v="26"/>
    <x v="3"/>
    <x v="3"/>
    <x v="0"/>
    <x v="29"/>
    <x v="21"/>
    <x v="115"/>
    <x v="816"/>
    <x v="0"/>
    <x v="55"/>
    <x v="1"/>
  </r>
  <r>
    <x v="55"/>
    <x v="60"/>
    <x v="3"/>
    <x v="3"/>
    <x v="0"/>
    <x v="29"/>
    <x v="21"/>
    <x v="57"/>
    <x v="1158"/>
    <x v="0"/>
    <x v="55"/>
    <x v="1"/>
  </r>
  <r>
    <x v="55"/>
    <x v="108"/>
    <x v="3"/>
    <x v="3"/>
    <x v="0"/>
    <x v="29"/>
    <x v="25"/>
    <x v="63"/>
    <x v="1159"/>
    <x v="0"/>
    <x v="55"/>
    <x v="1"/>
  </r>
  <r>
    <x v="55"/>
    <x v="27"/>
    <x v="3"/>
    <x v="3"/>
    <x v="0"/>
    <x v="29"/>
    <x v="21"/>
    <x v="43"/>
    <x v="1160"/>
    <x v="0"/>
    <x v="55"/>
    <x v="1"/>
  </r>
  <r>
    <x v="55"/>
    <x v="135"/>
    <x v="3"/>
    <x v="3"/>
    <x v="0"/>
    <x v="29"/>
    <x v="26"/>
    <x v="149"/>
    <x v="1161"/>
    <x v="0"/>
    <x v="55"/>
    <x v="1"/>
  </r>
  <r>
    <x v="55"/>
    <x v="18"/>
    <x v="3"/>
    <x v="3"/>
    <x v="0"/>
    <x v="29"/>
    <x v="21"/>
    <x v="219"/>
    <x v="1162"/>
    <x v="0"/>
    <x v="55"/>
    <x v="1"/>
  </r>
  <r>
    <x v="55"/>
    <x v="148"/>
    <x v="3"/>
    <x v="3"/>
    <x v="0"/>
    <x v="29"/>
    <x v="25"/>
    <x v="174"/>
    <x v="956"/>
    <x v="0"/>
    <x v="55"/>
    <x v="1"/>
  </r>
  <r>
    <x v="55"/>
    <x v="80"/>
    <x v="4"/>
    <x v="4"/>
    <x v="0"/>
    <x v="29"/>
    <x v="25"/>
    <x v="90"/>
    <x v="1163"/>
    <x v="0"/>
    <x v="55"/>
    <x v="1"/>
  </r>
  <r>
    <x v="55"/>
    <x v="154"/>
    <x v="4"/>
    <x v="4"/>
    <x v="0"/>
    <x v="29"/>
    <x v="26"/>
    <x v="143"/>
    <x v="1164"/>
    <x v="0"/>
    <x v="55"/>
    <x v="1"/>
  </r>
  <r>
    <x v="55"/>
    <x v="62"/>
    <x v="4"/>
    <x v="4"/>
    <x v="0"/>
    <x v="29"/>
    <x v="21"/>
    <x v="176"/>
    <x v="911"/>
    <x v="0"/>
    <x v="55"/>
    <x v="1"/>
  </r>
  <r>
    <x v="55"/>
    <x v="0"/>
    <x v="0"/>
    <x v="0"/>
    <x v="0"/>
    <x v="29"/>
    <x v="21"/>
    <x v="197"/>
    <x v="1165"/>
    <x v="0"/>
    <x v="55"/>
    <x v="1"/>
  </r>
  <r>
    <x v="55"/>
    <x v="53"/>
    <x v="0"/>
    <x v="0"/>
    <x v="0"/>
    <x v="29"/>
    <x v="26"/>
    <x v="144"/>
    <x v="1166"/>
    <x v="0"/>
    <x v="55"/>
    <x v="1"/>
  </r>
  <r>
    <x v="55"/>
    <x v="32"/>
    <x v="5"/>
    <x v="5"/>
    <x v="0"/>
    <x v="29"/>
    <x v="21"/>
    <x v="81"/>
    <x v="911"/>
    <x v="0"/>
    <x v="55"/>
    <x v="1"/>
  </r>
  <r>
    <x v="55"/>
    <x v="72"/>
    <x v="5"/>
    <x v="5"/>
    <x v="0"/>
    <x v="29"/>
    <x v="21"/>
    <x v="38"/>
    <x v="1167"/>
    <x v="0"/>
    <x v="55"/>
    <x v="1"/>
  </r>
  <r>
    <x v="55"/>
    <x v="63"/>
    <x v="5"/>
    <x v="5"/>
    <x v="0"/>
    <x v="29"/>
    <x v="26"/>
    <x v="111"/>
    <x v="1168"/>
    <x v="0"/>
    <x v="55"/>
    <x v="1"/>
  </r>
  <r>
    <x v="55"/>
    <x v="153"/>
    <x v="5"/>
    <x v="5"/>
    <x v="0"/>
    <x v="29"/>
    <x v="21"/>
    <x v="157"/>
    <x v="1169"/>
    <x v="0"/>
    <x v="55"/>
    <x v="1"/>
  </r>
  <r>
    <x v="55"/>
    <x v="20"/>
    <x v="5"/>
    <x v="5"/>
    <x v="0"/>
    <x v="29"/>
    <x v="21"/>
    <x v="45"/>
    <x v="1170"/>
    <x v="0"/>
    <x v="55"/>
    <x v="1"/>
  </r>
  <r>
    <x v="55"/>
    <x v="155"/>
    <x v="1"/>
    <x v="1"/>
    <x v="0"/>
    <x v="29"/>
    <x v="26"/>
    <x v="145"/>
    <x v="1171"/>
    <x v="0"/>
    <x v="55"/>
    <x v="1"/>
  </r>
  <r>
    <x v="55"/>
    <x v="101"/>
    <x v="1"/>
    <x v="1"/>
    <x v="0"/>
    <x v="29"/>
    <x v="21"/>
    <x v="207"/>
    <x v="1172"/>
    <x v="0"/>
    <x v="55"/>
    <x v="1"/>
  </r>
  <r>
    <x v="55"/>
    <x v="98"/>
    <x v="1"/>
    <x v="1"/>
    <x v="0"/>
    <x v="29"/>
    <x v="26"/>
    <x v="198"/>
    <x v="1"/>
    <x v="293"/>
    <x v="55"/>
    <x v="1"/>
  </r>
  <r>
    <x v="55"/>
    <x v="1"/>
    <x v="1"/>
    <x v="1"/>
    <x v="0"/>
    <x v="29"/>
    <x v="1"/>
    <x v="1"/>
    <x v="1"/>
    <x v="294"/>
    <x v="55"/>
    <x v="1"/>
  </r>
  <r>
    <x v="55"/>
    <x v="35"/>
    <x v="2"/>
    <x v="2"/>
    <x v="0"/>
    <x v="30"/>
    <x v="21"/>
    <x v="170"/>
    <x v="1173"/>
    <x v="0"/>
    <x v="55"/>
    <x v="1"/>
  </r>
  <r>
    <x v="55"/>
    <x v="110"/>
    <x v="2"/>
    <x v="2"/>
    <x v="0"/>
    <x v="30"/>
    <x v="25"/>
    <x v="171"/>
    <x v="1174"/>
    <x v="0"/>
    <x v="55"/>
    <x v="1"/>
  </r>
  <r>
    <x v="55"/>
    <x v="167"/>
    <x v="6"/>
    <x v="6"/>
    <x v="0"/>
    <x v="30"/>
    <x v="25"/>
    <x v="218"/>
    <x v="1175"/>
    <x v="0"/>
    <x v="55"/>
    <x v="1"/>
  </r>
  <r>
    <x v="55"/>
    <x v="87"/>
    <x v="6"/>
    <x v="6"/>
    <x v="0"/>
    <x v="30"/>
    <x v="21"/>
    <x v="189"/>
    <x v="1176"/>
    <x v="0"/>
    <x v="55"/>
    <x v="1"/>
  </r>
  <r>
    <x v="55"/>
    <x v="164"/>
    <x v="6"/>
    <x v="6"/>
    <x v="0"/>
    <x v="30"/>
    <x v="25"/>
    <x v="200"/>
    <x v="1177"/>
    <x v="0"/>
    <x v="55"/>
    <x v="1"/>
  </r>
  <r>
    <x v="55"/>
    <x v="164"/>
    <x v="6"/>
    <x v="6"/>
    <x v="0"/>
    <x v="30"/>
    <x v="21"/>
    <x v="200"/>
    <x v="1178"/>
    <x v="0"/>
    <x v="55"/>
    <x v="1"/>
  </r>
  <r>
    <x v="55"/>
    <x v="11"/>
    <x v="6"/>
    <x v="6"/>
    <x v="0"/>
    <x v="30"/>
    <x v="21"/>
    <x v="91"/>
    <x v="1179"/>
    <x v="0"/>
    <x v="55"/>
    <x v="1"/>
  </r>
  <r>
    <x v="55"/>
    <x v="96"/>
    <x v="6"/>
    <x v="6"/>
    <x v="0"/>
    <x v="30"/>
    <x v="21"/>
    <x v="165"/>
    <x v="1180"/>
    <x v="0"/>
    <x v="55"/>
    <x v="1"/>
  </r>
  <r>
    <x v="55"/>
    <x v="108"/>
    <x v="3"/>
    <x v="3"/>
    <x v="0"/>
    <x v="30"/>
    <x v="25"/>
    <x v="63"/>
    <x v="1181"/>
    <x v="0"/>
    <x v="55"/>
    <x v="1"/>
  </r>
  <r>
    <x v="55"/>
    <x v="75"/>
    <x v="3"/>
    <x v="3"/>
    <x v="0"/>
    <x v="30"/>
    <x v="21"/>
    <x v="220"/>
    <x v="1182"/>
    <x v="0"/>
    <x v="55"/>
    <x v="1"/>
  </r>
  <r>
    <x v="55"/>
    <x v="148"/>
    <x v="3"/>
    <x v="3"/>
    <x v="0"/>
    <x v="30"/>
    <x v="25"/>
    <x v="174"/>
    <x v="956"/>
    <x v="0"/>
    <x v="55"/>
    <x v="1"/>
  </r>
  <r>
    <x v="55"/>
    <x v="81"/>
    <x v="4"/>
    <x v="4"/>
    <x v="0"/>
    <x v="30"/>
    <x v="21"/>
    <x v="175"/>
    <x v="1183"/>
    <x v="0"/>
    <x v="55"/>
    <x v="1"/>
  </r>
  <r>
    <x v="55"/>
    <x v="132"/>
    <x v="4"/>
    <x v="4"/>
    <x v="0"/>
    <x v="30"/>
    <x v="25"/>
    <x v="95"/>
    <x v="956"/>
    <x v="0"/>
    <x v="55"/>
    <x v="1"/>
  </r>
  <r>
    <x v="55"/>
    <x v="50"/>
    <x v="4"/>
    <x v="4"/>
    <x v="0"/>
    <x v="30"/>
    <x v="25"/>
    <x v="77"/>
    <x v="1184"/>
    <x v="0"/>
    <x v="55"/>
    <x v="1"/>
  </r>
  <r>
    <x v="55"/>
    <x v="89"/>
    <x v="4"/>
    <x v="4"/>
    <x v="0"/>
    <x v="30"/>
    <x v="21"/>
    <x v="154"/>
    <x v="1185"/>
    <x v="0"/>
    <x v="55"/>
    <x v="1"/>
  </r>
  <r>
    <x v="55"/>
    <x v="30"/>
    <x v="4"/>
    <x v="4"/>
    <x v="0"/>
    <x v="30"/>
    <x v="21"/>
    <x v="159"/>
    <x v="1186"/>
    <x v="0"/>
    <x v="55"/>
    <x v="1"/>
  </r>
  <r>
    <x v="55"/>
    <x v="159"/>
    <x v="0"/>
    <x v="0"/>
    <x v="0"/>
    <x v="30"/>
    <x v="25"/>
    <x v="177"/>
    <x v="1187"/>
    <x v="0"/>
    <x v="55"/>
    <x v="1"/>
  </r>
  <r>
    <x v="55"/>
    <x v="57"/>
    <x v="0"/>
    <x v="0"/>
    <x v="0"/>
    <x v="30"/>
    <x v="25"/>
    <x v="44"/>
    <x v="1188"/>
    <x v="0"/>
    <x v="55"/>
    <x v="1"/>
  </r>
  <r>
    <x v="55"/>
    <x v="57"/>
    <x v="0"/>
    <x v="0"/>
    <x v="0"/>
    <x v="30"/>
    <x v="21"/>
    <x v="44"/>
    <x v="1182"/>
    <x v="0"/>
    <x v="55"/>
    <x v="1"/>
  </r>
  <r>
    <x v="55"/>
    <x v="100"/>
    <x v="0"/>
    <x v="0"/>
    <x v="0"/>
    <x v="30"/>
    <x v="21"/>
    <x v="73"/>
    <x v="1189"/>
    <x v="0"/>
    <x v="55"/>
    <x v="1"/>
  </r>
  <r>
    <x v="55"/>
    <x v="136"/>
    <x v="0"/>
    <x v="0"/>
    <x v="0"/>
    <x v="30"/>
    <x v="21"/>
    <x v="100"/>
    <x v="1190"/>
    <x v="0"/>
    <x v="55"/>
    <x v="1"/>
  </r>
  <r>
    <x v="55"/>
    <x v="32"/>
    <x v="5"/>
    <x v="5"/>
    <x v="0"/>
    <x v="30"/>
    <x v="21"/>
    <x v="81"/>
    <x v="1191"/>
    <x v="0"/>
    <x v="55"/>
    <x v="1"/>
  </r>
  <r>
    <x v="55"/>
    <x v="76"/>
    <x v="5"/>
    <x v="5"/>
    <x v="0"/>
    <x v="30"/>
    <x v="25"/>
    <x v="182"/>
    <x v="1192"/>
    <x v="0"/>
    <x v="55"/>
    <x v="1"/>
  </r>
  <r>
    <x v="55"/>
    <x v="72"/>
    <x v="5"/>
    <x v="5"/>
    <x v="0"/>
    <x v="30"/>
    <x v="21"/>
    <x v="38"/>
    <x v="1193"/>
    <x v="0"/>
    <x v="55"/>
    <x v="1"/>
  </r>
  <r>
    <x v="55"/>
    <x v="34"/>
    <x v="5"/>
    <x v="5"/>
    <x v="0"/>
    <x v="30"/>
    <x v="25"/>
    <x v="184"/>
    <x v="960"/>
    <x v="0"/>
    <x v="55"/>
    <x v="1"/>
  </r>
  <r>
    <x v="55"/>
    <x v="77"/>
    <x v="5"/>
    <x v="5"/>
    <x v="0"/>
    <x v="30"/>
    <x v="25"/>
    <x v="156"/>
    <x v="844"/>
    <x v="0"/>
    <x v="55"/>
    <x v="1"/>
  </r>
  <r>
    <x v="55"/>
    <x v="77"/>
    <x v="5"/>
    <x v="5"/>
    <x v="0"/>
    <x v="30"/>
    <x v="21"/>
    <x v="156"/>
    <x v="1194"/>
    <x v="0"/>
    <x v="55"/>
    <x v="1"/>
  </r>
  <r>
    <x v="55"/>
    <x v="40"/>
    <x v="1"/>
    <x v="1"/>
    <x v="0"/>
    <x v="30"/>
    <x v="21"/>
    <x v="125"/>
    <x v="907"/>
    <x v="0"/>
    <x v="55"/>
    <x v="1"/>
  </r>
  <r>
    <x v="55"/>
    <x v="155"/>
    <x v="1"/>
    <x v="1"/>
    <x v="0"/>
    <x v="30"/>
    <x v="21"/>
    <x v="145"/>
    <x v="1195"/>
    <x v="0"/>
    <x v="55"/>
    <x v="1"/>
  </r>
  <r>
    <x v="55"/>
    <x v="14"/>
    <x v="1"/>
    <x v="1"/>
    <x v="0"/>
    <x v="30"/>
    <x v="25"/>
    <x v="112"/>
    <x v="1196"/>
    <x v="0"/>
    <x v="55"/>
    <x v="1"/>
  </r>
  <r>
    <x v="55"/>
    <x v="41"/>
    <x v="1"/>
    <x v="1"/>
    <x v="0"/>
    <x v="30"/>
    <x v="21"/>
    <x v="113"/>
    <x v="1197"/>
    <x v="0"/>
    <x v="55"/>
    <x v="1"/>
  </r>
  <r>
    <x v="55"/>
    <x v="73"/>
    <x v="1"/>
    <x v="1"/>
    <x v="0"/>
    <x v="30"/>
    <x v="21"/>
    <x v="39"/>
    <x v="899"/>
    <x v="0"/>
    <x v="55"/>
    <x v="1"/>
  </r>
  <r>
    <x v="55"/>
    <x v="1"/>
    <x v="1"/>
    <x v="1"/>
    <x v="0"/>
    <x v="30"/>
    <x v="1"/>
    <x v="1"/>
    <x v="1"/>
    <x v="295"/>
    <x v="55"/>
    <x v="1"/>
  </r>
  <r>
    <x v="55"/>
    <x v="85"/>
    <x v="2"/>
    <x v="2"/>
    <x v="0"/>
    <x v="17"/>
    <x v="21"/>
    <x v="161"/>
    <x v="110"/>
    <x v="0"/>
    <x v="55"/>
    <x v="1"/>
  </r>
  <r>
    <x v="55"/>
    <x v="24"/>
    <x v="2"/>
    <x v="2"/>
    <x v="0"/>
    <x v="17"/>
    <x v="21"/>
    <x v="202"/>
    <x v="1198"/>
    <x v="0"/>
    <x v="55"/>
    <x v="1"/>
  </r>
  <r>
    <x v="55"/>
    <x v="144"/>
    <x v="2"/>
    <x v="2"/>
    <x v="0"/>
    <x v="17"/>
    <x v="26"/>
    <x v="162"/>
    <x v="1199"/>
    <x v="0"/>
    <x v="55"/>
    <x v="1"/>
  </r>
  <r>
    <x v="55"/>
    <x v="71"/>
    <x v="6"/>
    <x v="6"/>
    <x v="0"/>
    <x v="17"/>
    <x v="21"/>
    <x v="37"/>
    <x v="1200"/>
    <x v="0"/>
    <x v="55"/>
    <x v="1"/>
  </r>
  <r>
    <x v="55"/>
    <x v="71"/>
    <x v="6"/>
    <x v="6"/>
    <x v="0"/>
    <x v="17"/>
    <x v="26"/>
    <x v="37"/>
    <x v="1201"/>
    <x v="0"/>
    <x v="55"/>
    <x v="1"/>
  </r>
  <r>
    <x v="55"/>
    <x v="137"/>
    <x v="6"/>
    <x v="6"/>
    <x v="0"/>
    <x v="17"/>
    <x v="21"/>
    <x v="102"/>
    <x v="1202"/>
    <x v="0"/>
    <x v="55"/>
    <x v="1"/>
  </r>
  <r>
    <x v="55"/>
    <x v="23"/>
    <x v="3"/>
    <x v="3"/>
    <x v="0"/>
    <x v="17"/>
    <x v="26"/>
    <x v="221"/>
    <x v="911"/>
    <x v="0"/>
    <x v="55"/>
    <x v="1"/>
  </r>
  <r>
    <x v="55"/>
    <x v="60"/>
    <x v="3"/>
    <x v="3"/>
    <x v="0"/>
    <x v="17"/>
    <x v="21"/>
    <x v="57"/>
    <x v="1202"/>
    <x v="0"/>
    <x v="55"/>
    <x v="1"/>
  </r>
  <r>
    <x v="55"/>
    <x v="148"/>
    <x v="3"/>
    <x v="3"/>
    <x v="0"/>
    <x v="17"/>
    <x v="25"/>
    <x v="174"/>
    <x v="907"/>
    <x v="0"/>
    <x v="55"/>
    <x v="1"/>
  </r>
  <r>
    <x v="55"/>
    <x v="148"/>
    <x v="3"/>
    <x v="3"/>
    <x v="0"/>
    <x v="17"/>
    <x v="21"/>
    <x v="174"/>
    <x v="670"/>
    <x v="0"/>
    <x v="55"/>
    <x v="1"/>
  </r>
  <r>
    <x v="55"/>
    <x v="79"/>
    <x v="3"/>
    <x v="3"/>
    <x v="0"/>
    <x v="17"/>
    <x v="21"/>
    <x v="142"/>
    <x v="1203"/>
    <x v="0"/>
    <x v="55"/>
    <x v="1"/>
  </r>
  <r>
    <x v="55"/>
    <x v="68"/>
    <x v="4"/>
    <x v="4"/>
    <x v="0"/>
    <x v="17"/>
    <x v="26"/>
    <x v="222"/>
    <x v="1204"/>
    <x v="0"/>
    <x v="55"/>
    <x v="1"/>
  </r>
  <r>
    <x v="55"/>
    <x v="81"/>
    <x v="4"/>
    <x v="4"/>
    <x v="0"/>
    <x v="17"/>
    <x v="21"/>
    <x v="175"/>
    <x v="911"/>
    <x v="0"/>
    <x v="55"/>
    <x v="1"/>
  </r>
  <r>
    <x v="55"/>
    <x v="162"/>
    <x v="4"/>
    <x v="4"/>
    <x v="0"/>
    <x v="17"/>
    <x v="21"/>
    <x v="192"/>
    <x v="1205"/>
    <x v="0"/>
    <x v="55"/>
    <x v="1"/>
  </r>
  <r>
    <x v="55"/>
    <x v="50"/>
    <x v="4"/>
    <x v="4"/>
    <x v="0"/>
    <x v="17"/>
    <x v="26"/>
    <x v="77"/>
    <x v="1206"/>
    <x v="0"/>
    <x v="55"/>
    <x v="1"/>
  </r>
  <r>
    <x v="55"/>
    <x v="89"/>
    <x v="4"/>
    <x v="4"/>
    <x v="0"/>
    <x v="17"/>
    <x v="26"/>
    <x v="154"/>
    <x v="899"/>
    <x v="0"/>
    <x v="55"/>
    <x v="1"/>
  </r>
  <r>
    <x v="55"/>
    <x v="90"/>
    <x v="0"/>
    <x v="0"/>
    <x v="0"/>
    <x v="17"/>
    <x v="21"/>
    <x v="79"/>
    <x v="1207"/>
    <x v="0"/>
    <x v="55"/>
    <x v="1"/>
  </r>
  <r>
    <x v="55"/>
    <x v="159"/>
    <x v="0"/>
    <x v="0"/>
    <x v="0"/>
    <x v="17"/>
    <x v="21"/>
    <x v="177"/>
    <x v="881"/>
    <x v="0"/>
    <x v="55"/>
    <x v="1"/>
  </r>
  <r>
    <x v="55"/>
    <x v="159"/>
    <x v="0"/>
    <x v="0"/>
    <x v="0"/>
    <x v="17"/>
    <x v="26"/>
    <x v="177"/>
    <x v="1208"/>
    <x v="0"/>
    <x v="55"/>
    <x v="1"/>
  </r>
  <r>
    <x v="55"/>
    <x v="0"/>
    <x v="0"/>
    <x v="0"/>
    <x v="0"/>
    <x v="17"/>
    <x v="26"/>
    <x v="197"/>
    <x v="862"/>
    <x v="0"/>
    <x v="55"/>
    <x v="1"/>
  </r>
  <r>
    <x v="55"/>
    <x v="53"/>
    <x v="0"/>
    <x v="0"/>
    <x v="0"/>
    <x v="17"/>
    <x v="21"/>
    <x v="144"/>
    <x v="1209"/>
    <x v="0"/>
    <x v="55"/>
    <x v="1"/>
  </r>
  <r>
    <x v="55"/>
    <x v="46"/>
    <x v="0"/>
    <x v="0"/>
    <x v="0"/>
    <x v="17"/>
    <x v="26"/>
    <x v="155"/>
    <x v="1210"/>
    <x v="0"/>
    <x v="55"/>
    <x v="1"/>
  </r>
  <r>
    <x v="55"/>
    <x v="32"/>
    <x v="5"/>
    <x v="5"/>
    <x v="0"/>
    <x v="17"/>
    <x v="21"/>
    <x v="81"/>
    <x v="862"/>
    <x v="0"/>
    <x v="55"/>
    <x v="1"/>
  </r>
  <r>
    <x v="55"/>
    <x v="13"/>
    <x v="5"/>
    <x v="5"/>
    <x v="0"/>
    <x v="17"/>
    <x v="26"/>
    <x v="120"/>
    <x v="1211"/>
    <x v="0"/>
    <x v="55"/>
    <x v="1"/>
  </r>
  <r>
    <x v="55"/>
    <x v="72"/>
    <x v="5"/>
    <x v="5"/>
    <x v="0"/>
    <x v="17"/>
    <x v="21"/>
    <x v="38"/>
    <x v="53"/>
    <x v="0"/>
    <x v="55"/>
    <x v="1"/>
  </r>
  <r>
    <x v="55"/>
    <x v="141"/>
    <x v="5"/>
    <x v="5"/>
    <x v="0"/>
    <x v="17"/>
    <x v="21"/>
    <x v="185"/>
    <x v="797"/>
    <x v="0"/>
    <x v="55"/>
    <x v="1"/>
  </r>
  <r>
    <x v="55"/>
    <x v="141"/>
    <x v="5"/>
    <x v="5"/>
    <x v="0"/>
    <x v="17"/>
    <x v="26"/>
    <x v="185"/>
    <x v="1212"/>
    <x v="0"/>
    <x v="55"/>
    <x v="1"/>
  </r>
  <r>
    <x v="55"/>
    <x v="40"/>
    <x v="1"/>
    <x v="1"/>
    <x v="0"/>
    <x v="17"/>
    <x v="21"/>
    <x v="125"/>
    <x v="835"/>
    <x v="0"/>
    <x v="55"/>
    <x v="1"/>
  </r>
  <r>
    <x v="55"/>
    <x v="161"/>
    <x v="1"/>
    <x v="1"/>
    <x v="0"/>
    <x v="17"/>
    <x v="21"/>
    <x v="186"/>
    <x v="1213"/>
    <x v="0"/>
    <x v="55"/>
    <x v="1"/>
  </r>
  <r>
    <x v="55"/>
    <x v="95"/>
    <x v="1"/>
    <x v="1"/>
    <x v="0"/>
    <x v="17"/>
    <x v="25"/>
    <x v="97"/>
    <x v="1214"/>
    <x v="0"/>
    <x v="55"/>
    <x v="1"/>
  </r>
  <r>
    <x v="55"/>
    <x v="155"/>
    <x v="1"/>
    <x v="1"/>
    <x v="0"/>
    <x v="17"/>
    <x v="26"/>
    <x v="145"/>
    <x v="852"/>
    <x v="0"/>
    <x v="55"/>
    <x v="1"/>
  </r>
  <r>
    <x v="55"/>
    <x v="55"/>
    <x v="1"/>
    <x v="1"/>
    <x v="0"/>
    <x v="17"/>
    <x v="26"/>
    <x v="188"/>
    <x v="1212"/>
    <x v="0"/>
    <x v="55"/>
    <x v="1"/>
  </r>
  <r>
    <x v="55"/>
    <x v="1"/>
    <x v="1"/>
    <x v="1"/>
    <x v="0"/>
    <x v="17"/>
    <x v="1"/>
    <x v="1"/>
    <x v="1"/>
    <x v="296"/>
    <x v="55"/>
    <x v="1"/>
  </r>
  <r>
    <x v="55"/>
    <x v="158"/>
    <x v="2"/>
    <x v="2"/>
    <x v="0"/>
    <x v="31"/>
    <x v="21"/>
    <x v="168"/>
    <x v="1215"/>
    <x v="0"/>
    <x v="55"/>
    <x v="1"/>
  </r>
  <r>
    <x v="55"/>
    <x v="107"/>
    <x v="2"/>
    <x v="2"/>
    <x v="0"/>
    <x v="31"/>
    <x v="21"/>
    <x v="158"/>
    <x v="1216"/>
    <x v="0"/>
    <x v="55"/>
    <x v="1"/>
  </r>
  <r>
    <x v="55"/>
    <x v="84"/>
    <x v="2"/>
    <x v="2"/>
    <x v="0"/>
    <x v="31"/>
    <x v="21"/>
    <x v="203"/>
    <x v="1217"/>
    <x v="0"/>
    <x v="55"/>
    <x v="1"/>
  </r>
  <r>
    <x v="55"/>
    <x v="129"/>
    <x v="2"/>
    <x v="2"/>
    <x v="0"/>
    <x v="31"/>
    <x v="21"/>
    <x v="204"/>
    <x v="1218"/>
    <x v="0"/>
    <x v="55"/>
    <x v="1"/>
  </r>
  <r>
    <x v="55"/>
    <x v="111"/>
    <x v="2"/>
    <x v="2"/>
    <x v="0"/>
    <x v="31"/>
    <x v="21"/>
    <x v="75"/>
    <x v="1219"/>
    <x v="0"/>
    <x v="55"/>
    <x v="1"/>
  </r>
  <r>
    <x v="55"/>
    <x v="146"/>
    <x v="6"/>
    <x v="6"/>
    <x v="0"/>
    <x v="31"/>
    <x v="21"/>
    <x v="172"/>
    <x v="1220"/>
    <x v="0"/>
    <x v="55"/>
    <x v="1"/>
  </r>
  <r>
    <x v="55"/>
    <x v="87"/>
    <x v="6"/>
    <x v="6"/>
    <x v="0"/>
    <x v="31"/>
    <x v="21"/>
    <x v="189"/>
    <x v="1221"/>
    <x v="0"/>
    <x v="55"/>
    <x v="1"/>
  </r>
  <r>
    <x v="55"/>
    <x v="163"/>
    <x v="6"/>
    <x v="6"/>
    <x v="0"/>
    <x v="31"/>
    <x v="21"/>
    <x v="195"/>
    <x v="1222"/>
    <x v="0"/>
    <x v="55"/>
    <x v="1"/>
  </r>
  <r>
    <x v="55"/>
    <x v="15"/>
    <x v="6"/>
    <x v="6"/>
    <x v="0"/>
    <x v="31"/>
    <x v="21"/>
    <x v="216"/>
    <x v="1223"/>
    <x v="0"/>
    <x v="55"/>
    <x v="1"/>
  </r>
  <r>
    <x v="55"/>
    <x v="60"/>
    <x v="3"/>
    <x v="3"/>
    <x v="0"/>
    <x v="31"/>
    <x v="21"/>
    <x v="57"/>
    <x v="1224"/>
    <x v="0"/>
    <x v="55"/>
    <x v="1"/>
  </r>
  <r>
    <x v="55"/>
    <x v="10"/>
    <x v="3"/>
    <x v="3"/>
    <x v="0"/>
    <x v="31"/>
    <x v="21"/>
    <x v="123"/>
    <x v="1225"/>
    <x v="0"/>
    <x v="55"/>
    <x v="1"/>
  </r>
  <r>
    <x v="55"/>
    <x v="27"/>
    <x v="3"/>
    <x v="3"/>
    <x v="0"/>
    <x v="31"/>
    <x v="21"/>
    <x v="43"/>
    <x v="1226"/>
    <x v="0"/>
    <x v="55"/>
    <x v="1"/>
  </r>
  <r>
    <x v="55"/>
    <x v="43"/>
    <x v="3"/>
    <x v="3"/>
    <x v="0"/>
    <x v="31"/>
    <x v="21"/>
    <x v="71"/>
    <x v="1183"/>
    <x v="0"/>
    <x v="55"/>
    <x v="1"/>
  </r>
  <r>
    <x v="55"/>
    <x v="131"/>
    <x v="3"/>
    <x v="3"/>
    <x v="0"/>
    <x v="31"/>
    <x v="21"/>
    <x v="163"/>
    <x v="1227"/>
    <x v="0"/>
    <x v="55"/>
    <x v="1"/>
  </r>
  <r>
    <x v="55"/>
    <x v="68"/>
    <x v="4"/>
    <x v="4"/>
    <x v="0"/>
    <x v="31"/>
    <x v="21"/>
    <x v="222"/>
    <x v="1228"/>
    <x v="0"/>
    <x v="55"/>
    <x v="1"/>
  </r>
  <r>
    <x v="55"/>
    <x v="81"/>
    <x v="4"/>
    <x v="4"/>
    <x v="0"/>
    <x v="31"/>
    <x v="21"/>
    <x v="175"/>
    <x v="1229"/>
    <x v="0"/>
    <x v="55"/>
    <x v="1"/>
  </r>
  <r>
    <x v="55"/>
    <x v="30"/>
    <x v="4"/>
    <x v="4"/>
    <x v="0"/>
    <x v="31"/>
    <x v="21"/>
    <x v="159"/>
    <x v="1230"/>
    <x v="0"/>
    <x v="55"/>
    <x v="1"/>
  </r>
  <r>
    <x v="55"/>
    <x v="52"/>
    <x v="0"/>
    <x v="0"/>
    <x v="0"/>
    <x v="31"/>
    <x v="21"/>
    <x v="107"/>
    <x v="1231"/>
    <x v="0"/>
    <x v="55"/>
    <x v="1"/>
  </r>
  <r>
    <x v="55"/>
    <x v="119"/>
    <x v="0"/>
    <x v="0"/>
    <x v="0"/>
    <x v="31"/>
    <x v="21"/>
    <x v="96"/>
    <x v="1232"/>
    <x v="0"/>
    <x v="55"/>
    <x v="1"/>
  </r>
  <r>
    <x v="55"/>
    <x v="136"/>
    <x v="0"/>
    <x v="0"/>
    <x v="0"/>
    <x v="31"/>
    <x v="21"/>
    <x v="100"/>
    <x v="1194"/>
    <x v="0"/>
    <x v="55"/>
    <x v="1"/>
  </r>
  <r>
    <x v="55"/>
    <x v="166"/>
    <x v="0"/>
    <x v="0"/>
    <x v="0"/>
    <x v="31"/>
    <x v="21"/>
    <x v="217"/>
    <x v="951"/>
    <x v="0"/>
    <x v="55"/>
    <x v="1"/>
  </r>
  <r>
    <x v="55"/>
    <x v="72"/>
    <x v="5"/>
    <x v="5"/>
    <x v="0"/>
    <x v="31"/>
    <x v="21"/>
    <x v="38"/>
    <x v="1233"/>
    <x v="0"/>
    <x v="55"/>
    <x v="1"/>
  </r>
  <r>
    <x v="55"/>
    <x v="125"/>
    <x v="5"/>
    <x v="5"/>
    <x v="0"/>
    <x v="31"/>
    <x v="21"/>
    <x v="82"/>
    <x v="1234"/>
    <x v="0"/>
    <x v="55"/>
    <x v="1"/>
  </r>
  <r>
    <x v="55"/>
    <x v="77"/>
    <x v="5"/>
    <x v="5"/>
    <x v="0"/>
    <x v="31"/>
    <x v="21"/>
    <x v="156"/>
    <x v="1235"/>
    <x v="0"/>
    <x v="55"/>
    <x v="1"/>
  </r>
  <r>
    <x v="55"/>
    <x v="139"/>
    <x v="5"/>
    <x v="5"/>
    <x v="0"/>
    <x v="31"/>
    <x v="21"/>
    <x v="110"/>
    <x v="835"/>
    <x v="0"/>
    <x v="55"/>
    <x v="1"/>
  </r>
  <r>
    <x v="55"/>
    <x v="151"/>
    <x v="1"/>
    <x v="1"/>
    <x v="0"/>
    <x v="31"/>
    <x v="21"/>
    <x v="166"/>
    <x v="896"/>
    <x v="0"/>
    <x v="55"/>
    <x v="1"/>
  </r>
  <r>
    <x v="55"/>
    <x v="42"/>
    <x v="1"/>
    <x v="1"/>
    <x v="0"/>
    <x v="31"/>
    <x v="21"/>
    <x v="167"/>
    <x v="905"/>
    <x v="0"/>
    <x v="55"/>
    <x v="1"/>
  </r>
  <r>
    <x v="55"/>
    <x v="152"/>
    <x v="1"/>
    <x v="1"/>
    <x v="0"/>
    <x v="31"/>
    <x v="21"/>
    <x v="194"/>
    <x v="1236"/>
    <x v="0"/>
    <x v="55"/>
    <x v="1"/>
  </r>
  <r>
    <x v="55"/>
    <x v="98"/>
    <x v="1"/>
    <x v="1"/>
    <x v="0"/>
    <x v="31"/>
    <x v="21"/>
    <x v="198"/>
    <x v="1237"/>
    <x v="0"/>
    <x v="55"/>
    <x v="1"/>
  </r>
  <r>
    <x v="55"/>
    <x v="128"/>
    <x v="1"/>
    <x v="1"/>
    <x v="0"/>
    <x v="31"/>
    <x v="21"/>
    <x v="164"/>
    <x v="1238"/>
    <x v="0"/>
    <x v="55"/>
    <x v="1"/>
  </r>
  <r>
    <x v="55"/>
    <x v="1"/>
    <x v="1"/>
    <x v="1"/>
    <x v="0"/>
    <x v="31"/>
    <x v="1"/>
    <x v="1"/>
    <x v="1"/>
    <x v="297"/>
    <x v="55"/>
    <x v="1"/>
  </r>
  <r>
    <x v="55"/>
    <x v="70"/>
    <x v="2"/>
    <x v="2"/>
    <x v="0"/>
    <x v="32"/>
    <x v="21"/>
    <x v="36"/>
    <x v="1239"/>
    <x v="0"/>
    <x v="55"/>
    <x v="1"/>
  </r>
  <r>
    <x v="55"/>
    <x v="16"/>
    <x v="2"/>
    <x v="2"/>
    <x v="0"/>
    <x v="32"/>
    <x v="21"/>
    <x v="93"/>
    <x v="1240"/>
    <x v="0"/>
    <x v="55"/>
    <x v="1"/>
  </r>
  <r>
    <x v="55"/>
    <x v="106"/>
    <x v="2"/>
    <x v="2"/>
    <x v="0"/>
    <x v="32"/>
    <x v="21"/>
    <x v="223"/>
    <x v="1241"/>
    <x v="0"/>
    <x v="55"/>
    <x v="1"/>
  </r>
  <r>
    <x v="55"/>
    <x v="47"/>
    <x v="2"/>
    <x v="2"/>
    <x v="0"/>
    <x v="32"/>
    <x v="21"/>
    <x v="68"/>
    <x v="1242"/>
    <x v="0"/>
    <x v="55"/>
    <x v="1"/>
  </r>
  <r>
    <x v="55"/>
    <x v="85"/>
    <x v="2"/>
    <x v="2"/>
    <x v="0"/>
    <x v="32"/>
    <x v="21"/>
    <x v="161"/>
    <x v="1243"/>
    <x v="0"/>
    <x v="55"/>
    <x v="1"/>
  </r>
  <r>
    <x v="55"/>
    <x v="84"/>
    <x v="2"/>
    <x v="2"/>
    <x v="0"/>
    <x v="32"/>
    <x v="21"/>
    <x v="203"/>
    <x v="1244"/>
    <x v="0"/>
    <x v="55"/>
    <x v="1"/>
  </r>
  <r>
    <x v="55"/>
    <x v="35"/>
    <x v="2"/>
    <x v="2"/>
    <x v="0"/>
    <x v="32"/>
    <x v="21"/>
    <x v="170"/>
    <x v="1245"/>
    <x v="0"/>
    <x v="55"/>
    <x v="1"/>
  </r>
  <r>
    <x v="55"/>
    <x v="110"/>
    <x v="2"/>
    <x v="2"/>
    <x v="0"/>
    <x v="32"/>
    <x v="21"/>
    <x v="171"/>
    <x v="1246"/>
    <x v="0"/>
    <x v="55"/>
    <x v="1"/>
  </r>
  <r>
    <x v="55"/>
    <x v="111"/>
    <x v="2"/>
    <x v="2"/>
    <x v="0"/>
    <x v="32"/>
    <x v="21"/>
    <x v="75"/>
    <x v="1247"/>
    <x v="0"/>
    <x v="55"/>
    <x v="1"/>
  </r>
  <r>
    <x v="55"/>
    <x v="86"/>
    <x v="6"/>
    <x v="6"/>
    <x v="0"/>
    <x v="32"/>
    <x v="21"/>
    <x v="224"/>
    <x v="1248"/>
    <x v="0"/>
    <x v="55"/>
    <x v="1"/>
  </r>
  <r>
    <x v="55"/>
    <x v="36"/>
    <x v="6"/>
    <x v="6"/>
    <x v="0"/>
    <x v="32"/>
    <x v="21"/>
    <x v="94"/>
    <x v="1249"/>
    <x v="0"/>
    <x v="55"/>
    <x v="1"/>
  </r>
  <r>
    <x v="55"/>
    <x v="147"/>
    <x v="6"/>
    <x v="6"/>
    <x v="0"/>
    <x v="32"/>
    <x v="21"/>
    <x v="132"/>
    <x v="1250"/>
    <x v="0"/>
    <x v="55"/>
    <x v="1"/>
  </r>
  <r>
    <x v="55"/>
    <x v="137"/>
    <x v="6"/>
    <x v="6"/>
    <x v="0"/>
    <x v="32"/>
    <x v="21"/>
    <x v="102"/>
    <x v="1220"/>
    <x v="0"/>
    <x v="55"/>
    <x v="1"/>
  </r>
  <r>
    <x v="55"/>
    <x v="74"/>
    <x v="3"/>
    <x v="3"/>
    <x v="0"/>
    <x v="32"/>
    <x v="21"/>
    <x v="151"/>
    <x v="1251"/>
    <x v="0"/>
    <x v="55"/>
    <x v="1"/>
  </r>
  <r>
    <x v="55"/>
    <x v="26"/>
    <x v="3"/>
    <x v="3"/>
    <x v="0"/>
    <x v="32"/>
    <x v="21"/>
    <x v="115"/>
    <x v="1252"/>
    <x v="0"/>
    <x v="55"/>
    <x v="1"/>
  </r>
  <r>
    <x v="55"/>
    <x v="60"/>
    <x v="3"/>
    <x v="3"/>
    <x v="0"/>
    <x v="32"/>
    <x v="21"/>
    <x v="57"/>
    <x v="456"/>
    <x v="0"/>
    <x v="55"/>
    <x v="1"/>
  </r>
  <r>
    <x v="55"/>
    <x v="108"/>
    <x v="3"/>
    <x v="3"/>
    <x v="0"/>
    <x v="32"/>
    <x v="25"/>
    <x v="63"/>
    <x v="1253"/>
    <x v="0"/>
    <x v="55"/>
    <x v="1"/>
  </r>
  <r>
    <x v="55"/>
    <x v="108"/>
    <x v="3"/>
    <x v="3"/>
    <x v="0"/>
    <x v="32"/>
    <x v="21"/>
    <x v="63"/>
    <x v="1254"/>
    <x v="0"/>
    <x v="55"/>
    <x v="1"/>
  </r>
  <r>
    <x v="55"/>
    <x v="135"/>
    <x v="3"/>
    <x v="3"/>
    <x v="0"/>
    <x v="32"/>
    <x v="21"/>
    <x v="149"/>
    <x v="882"/>
    <x v="0"/>
    <x v="55"/>
    <x v="1"/>
  </r>
  <r>
    <x v="55"/>
    <x v="114"/>
    <x v="3"/>
    <x v="3"/>
    <x v="0"/>
    <x v="32"/>
    <x v="21"/>
    <x v="76"/>
    <x v="1255"/>
    <x v="0"/>
    <x v="55"/>
    <x v="1"/>
  </r>
  <r>
    <x v="55"/>
    <x v="56"/>
    <x v="3"/>
    <x v="3"/>
    <x v="0"/>
    <x v="32"/>
    <x v="21"/>
    <x v="153"/>
    <x v="1256"/>
    <x v="0"/>
    <x v="55"/>
    <x v="1"/>
  </r>
  <r>
    <x v="55"/>
    <x v="99"/>
    <x v="3"/>
    <x v="3"/>
    <x v="0"/>
    <x v="32"/>
    <x v="21"/>
    <x v="116"/>
    <x v="1257"/>
    <x v="0"/>
    <x v="55"/>
    <x v="1"/>
  </r>
  <r>
    <x v="55"/>
    <x v="68"/>
    <x v="4"/>
    <x v="4"/>
    <x v="0"/>
    <x v="32"/>
    <x v="21"/>
    <x v="222"/>
    <x v="1258"/>
    <x v="0"/>
    <x v="55"/>
    <x v="1"/>
  </r>
  <r>
    <x v="55"/>
    <x v="68"/>
    <x v="4"/>
    <x v="4"/>
    <x v="0"/>
    <x v="32"/>
    <x v="26"/>
    <x v="222"/>
    <x v="1259"/>
    <x v="0"/>
    <x v="55"/>
    <x v="1"/>
  </r>
  <r>
    <x v="55"/>
    <x v="81"/>
    <x v="4"/>
    <x v="4"/>
    <x v="0"/>
    <x v="32"/>
    <x v="21"/>
    <x v="175"/>
    <x v="896"/>
    <x v="0"/>
    <x v="55"/>
    <x v="1"/>
  </r>
  <r>
    <x v="55"/>
    <x v="126"/>
    <x v="4"/>
    <x v="4"/>
    <x v="0"/>
    <x v="32"/>
    <x v="21"/>
    <x v="83"/>
    <x v="1260"/>
    <x v="0"/>
    <x v="55"/>
    <x v="1"/>
  </r>
  <r>
    <x v="55"/>
    <x v="78"/>
    <x v="4"/>
    <x v="4"/>
    <x v="0"/>
    <x v="32"/>
    <x v="21"/>
    <x v="160"/>
    <x v="1261"/>
    <x v="0"/>
    <x v="55"/>
    <x v="1"/>
  </r>
  <r>
    <x v="55"/>
    <x v="90"/>
    <x v="0"/>
    <x v="0"/>
    <x v="0"/>
    <x v="32"/>
    <x v="21"/>
    <x v="79"/>
    <x v="1262"/>
    <x v="0"/>
    <x v="55"/>
    <x v="1"/>
  </r>
  <r>
    <x v="55"/>
    <x v="159"/>
    <x v="0"/>
    <x v="0"/>
    <x v="0"/>
    <x v="32"/>
    <x v="21"/>
    <x v="177"/>
    <x v="1263"/>
    <x v="0"/>
    <x v="55"/>
    <x v="1"/>
  </r>
  <r>
    <x v="55"/>
    <x v="120"/>
    <x v="0"/>
    <x v="0"/>
    <x v="0"/>
    <x v="32"/>
    <x v="21"/>
    <x v="212"/>
    <x v="1264"/>
    <x v="0"/>
    <x v="55"/>
    <x v="1"/>
  </r>
  <r>
    <x v="55"/>
    <x v="100"/>
    <x v="0"/>
    <x v="0"/>
    <x v="0"/>
    <x v="32"/>
    <x v="21"/>
    <x v="73"/>
    <x v="1265"/>
    <x v="0"/>
    <x v="55"/>
    <x v="1"/>
  </r>
  <r>
    <x v="55"/>
    <x v="92"/>
    <x v="0"/>
    <x v="0"/>
    <x v="0"/>
    <x v="32"/>
    <x v="21"/>
    <x v="109"/>
    <x v="1266"/>
    <x v="0"/>
    <x v="55"/>
    <x v="1"/>
  </r>
  <r>
    <x v="55"/>
    <x v="136"/>
    <x v="0"/>
    <x v="0"/>
    <x v="0"/>
    <x v="32"/>
    <x v="21"/>
    <x v="100"/>
    <x v="1267"/>
    <x v="0"/>
    <x v="55"/>
    <x v="1"/>
  </r>
  <r>
    <x v="55"/>
    <x v="32"/>
    <x v="5"/>
    <x v="5"/>
    <x v="0"/>
    <x v="32"/>
    <x v="21"/>
    <x v="81"/>
    <x v="1268"/>
    <x v="0"/>
    <x v="55"/>
    <x v="1"/>
  </r>
  <r>
    <x v="55"/>
    <x v="76"/>
    <x v="5"/>
    <x v="5"/>
    <x v="0"/>
    <x v="32"/>
    <x v="21"/>
    <x v="182"/>
    <x v="1269"/>
    <x v="0"/>
    <x v="55"/>
    <x v="1"/>
  </r>
  <r>
    <x v="55"/>
    <x v="72"/>
    <x v="5"/>
    <x v="5"/>
    <x v="0"/>
    <x v="32"/>
    <x v="21"/>
    <x v="38"/>
    <x v="758"/>
    <x v="0"/>
    <x v="55"/>
    <x v="1"/>
  </r>
  <r>
    <x v="55"/>
    <x v="168"/>
    <x v="5"/>
    <x v="5"/>
    <x v="0"/>
    <x v="32"/>
    <x v="21"/>
    <x v="225"/>
    <x v="1157"/>
    <x v="0"/>
    <x v="55"/>
    <x v="1"/>
  </r>
  <r>
    <x v="55"/>
    <x v="153"/>
    <x v="5"/>
    <x v="5"/>
    <x v="0"/>
    <x v="32"/>
    <x v="21"/>
    <x v="157"/>
    <x v="1270"/>
    <x v="0"/>
    <x v="55"/>
    <x v="1"/>
  </r>
  <r>
    <x v="55"/>
    <x v="124"/>
    <x v="5"/>
    <x v="5"/>
    <x v="0"/>
    <x v="32"/>
    <x v="21"/>
    <x v="206"/>
    <x v="1271"/>
    <x v="0"/>
    <x v="55"/>
    <x v="1"/>
  </r>
  <r>
    <x v="55"/>
    <x v="95"/>
    <x v="1"/>
    <x v="1"/>
    <x v="0"/>
    <x v="32"/>
    <x v="21"/>
    <x v="97"/>
    <x v="1272"/>
    <x v="0"/>
    <x v="55"/>
    <x v="1"/>
  </r>
  <r>
    <x v="55"/>
    <x v="42"/>
    <x v="1"/>
    <x v="1"/>
    <x v="0"/>
    <x v="32"/>
    <x v="21"/>
    <x v="167"/>
    <x v="865"/>
    <x v="0"/>
    <x v="55"/>
    <x v="1"/>
  </r>
  <r>
    <x v="55"/>
    <x v="73"/>
    <x v="1"/>
    <x v="1"/>
    <x v="0"/>
    <x v="32"/>
    <x v="21"/>
    <x v="39"/>
    <x v="1273"/>
    <x v="0"/>
    <x v="55"/>
    <x v="1"/>
  </r>
  <r>
    <x v="55"/>
    <x v="128"/>
    <x v="1"/>
    <x v="1"/>
    <x v="0"/>
    <x v="32"/>
    <x v="21"/>
    <x v="164"/>
    <x v="765"/>
    <x v="0"/>
    <x v="55"/>
    <x v="1"/>
  </r>
  <r>
    <x v="55"/>
    <x v="1"/>
    <x v="1"/>
    <x v="1"/>
    <x v="0"/>
    <x v="32"/>
    <x v="1"/>
    <x v="1"/>
    <x v="1"/>
    <x v="298"/>
    <x v="55"/>
    <x v="1"/>
  </r>
  <r>
    <x v="55"/>
    <x v="62"/>
    <x v="4"/>
    <x v="4"/>
    <x v="0"/>
    <x v="33"/>
    <x v="21"/>
    <x v="176"/>
    <x v="1274"/>
    <x v="0"/>
    <x v="55"/>
    <x v="1"/>
  </r>
  <r>
    <x v="55"/>
    <x v="14"/>
    <x v="1"/>
    <x v="1"/>
    <x v="0"/>
    <x v="33"/>
    <x v="25"/>
    <x v="112"/>
    <x v="1275"/>
    <x v="0"/>
    <x v="55"/>
    <x v="1"/>
  </r>
  <r>
    <x v="55"/>
    <x v="1"/>
    <x v="1"/>
    <x v="1"/>
    <x v="0"/>
    <x v="33"/>
    <x v="1"/>
    <x v="1"/>
    <x v="1"/>
    <x v="299"/>
    <x v="55"/>
    <x v="1"/>
  </r>
  <r>
    <x v="55"/>
    <x v="134"/>
    <x v="6"/>
    <x v="6"/>
    <x v="0"/>
    <x v="34"/>
    <x v="21"/>
    <x v="226"/>
    <x v="1276"/>
    <x v="0"/>
    <x v="55"/>
    <x v="1"/>
  </r>
  <r>
    <x v="55"/>
    <x v="147"/>
    <x v="6"/>
    <x v="6"/>
    <x v="0"/>
    <x v="34"/>
    <x v="21"/>
    <x v="132"/>
    <x v="1277"/>
    <x v="0"/>
    <x v="55"/>
    <x v="1"/>
  </r>
  <r>
    <x v="55"/>
    <x v="104"/>
    <x v="3"/>
    <x v="3"/>
    <x v="0"/>
    <x v="34"/>
    <x v="21"/>
    <x v="196"/>
    <x v="1278"/>
    <x v="0"/>
    <x v="55"/>
    <x v="1"/>
  </r>
  <r>
    <x v="55"/>
    <x v="81"/>
    <x v="4"/>
    <x v="4"/>
    <x v="0"/>
    <x v="34"/>
    <x v="21"/>
    <x v="175"/>
    <x v="1279"/>
    <x v="0"/>
    <x v="55"/>
    <x v="1"/>
  </r>
  <r>
    <x v="55"/>
    <x v="159"/>
    <x v="0"/>
    <x v="0"/>
    <x v="0"/>
    <x v="34"/>
    <x v="21"/>
    <x v="177"/>
    <x v="1280"/>
    <x v="0"/>
    <x v="55"/>
    <x v="1"/>
  </r>
  <r>
    <x v="55"/>
    <x v="72"/>
    <x v="5"/>
    <x v="5"/>
    <x v="0"/>
    <x v="34"/>
    <x v="21"/>
    <x v="38"/>
    <x v="1281"/>
    <x v="0"/>
    <x v="55"/>
    <x v="1"/>
  </r>
  <r>
    <x v="55"/>
    <x v="42"/>
    <x v="1"/>
    <x v="1"/>
    <x v="0"/>
    <x v="34"/>
    <x v="21"/>
    <x v="167"/>
    <x v="1282"/>
    <x v="0"/>
    <x v="55"/>
    <x v="1"/>
  </r>
  <r>
    <x v="55"/>
    <x v="1"/>
    <x v="1"/>
    <x v="1"/>
    <x v="0"/>
    <x v="34"/>
    <x v="1"/>
    <x v="1"/>
    <x v="1"/>
    <x v="300"/>
    <x v="55"/>
    <x v="1"/>
  </r>
  <r>
    <x v="55"/>
    <x v="70"/>
    <x v="2"/>
    <x v="2"/>
    <x v="0"/>
    <x v="18"/>
    <x v="21"/>
    <x v="36"/>
    <x v="1283"/>
    <x v="0"/>
    <x v="55"/>
    <x v="1"/>
  </r>
  <r>
    <x v="55"/>
    <x v="64"/>
    <x v="2"/>
    <x v="2"/>
    <x v="0"/>
    <x v="18"/>
    <x v="25"/>
    <x v="139"/>
    <x v="1284"/>
    <x v="0"/>
    <x v="55"/>
    <x v="1"/>
  </r>
  <r>
    <x v="55"/>
    <x v="25"/>
    <x v="2"/>
    <x v="2"/>
    <x v="0"/>
    <x v="18"/>
    <x v="21"/>
    <x v="169"/>
    <x v="899"/>
    <x v="0"/>
    <x v="55"/>
    <x v="1"/>
  </r>
  <r>
    <x v="55"/>
    <x v="35"/>
    <x v="2"/>
    <x v="2"/>
    <x v="0"/>
    <x v="18"/>
    <x v="21"/>
    <x v="170"/>
    <x v="1285"/>
    <x v="0"/>
    <x v="55"/>
    <x v="1"/>
  </r>
  <r>
    <x v="55"/>
    <x v="110"/>
    <x v="2"/>
    <x v="2"/>
    <x v="0"/>
    <x v="18"/>
    <x v="25"/>
    <x v="171"/>
    <x v="907"/>
    <x v="0"/>
    <x v="55"/>
    <x v="1"/>
  </r>
  <r>
    <x v="55"/>
    <x v="110"/>
    <x v="2"/>
    <x v="2"/>
    <x v="0"/>
    <x v="18"/>
    <x v="21"/>
    <x v="171"/>
    <x v="1286"/>
    <x v="0"/>
    <x v="55"/>
    <x v="1"/>
  </r>
  <r>
    <x v="55"/>
    <x v="111"/>
    <x v="2"/>
    <x v="2"/>
    <x v="0"/>
    <x v="18"/>
    <x v="21"/>
    <x v="75"/>
    <x v="736"/>
    <x v="0"/>
    <x v="55"/>
    <x v="1"/>
  </r>
  <r>
    <x v="55"/>
    <x v="36"/>
    <x v="6"/>
    <x v="6"/>
    <x v="0"/>
    <x v="18"/>
    <x v="25"/>
    <x v="94"/>
    <x v="1287"/>
    <x v="0"/>
    <x v="55"/>
    <x v="1"/>
  </r>
  <r>
    <x v="55"/>
    <x v="164"/>
    <x v="6"/>
    <x v="6"/>
    <x v="0"/>
    <x v="18"/>
    <x v="25"/>
    <x v="200"/>
    <x v="1288"/>
    <x v="0"/>
    <x v="55"/>
    <x v="1"/>
  </r>
  <r>
    <x v="55"/>
    <x v="137"/>
    <x v="6"/>
    <x v="6"/>
    <x v="0"/>
    <x v="18"/>
    <x v="21"/>
    <x v="102"/>
    <x v="736"/>
    <x v="0"/>
    <x v="55"/>
    <x v="1"/>
  </r>
  <r>
    <x v="55"/>
    <x v="60"/>
    <x v="3"/>
    <x v="3"/>
    <x v="0"/>
    <x v="18"/>
    <x v="21"/>
    <x v="57"/>
    <x v="782"/>
    <x v="0"/>
    <x v="55"/>
    <x v="1"/>
  </r>
  <r>
    <x v="55"/>
    <x v="79"/>
    <x v="3"/>
    <x v="3"/>
    <x v="0"/>
    <x v="18"/>
    <x v="21"/>
    <x v="142"/>
    <x v="1289"/>
    <x v="0"/>
    <x v="55"/>
    <x v="1"/>
  </r>
  <r>
    <x v="55"/>
    <x v="89"/>
    <x v="4"/>
    <x v="4"/>
    <x v="0"/>
    <x v="18"/>
    <x v="21"/>
    <x v="154"/>
    <x v="736"/>
    <x v="0"/>
    <x v="55"/>
    <x v="1"/>
  </r>
  <r>
    <x v="55"/>
    <x v="51"/>
    <x v="4"/>
    <x v="4"/>
    <x v="0"/>
    <x v="18"/>
    <x v="21"/>
    <x v="34"/>
    <x v="815"/>
    <x v="0"/>
    <x v="55"/>
    <x v="1"/>
  </r>
  <r>
    <x v="55"/>
    <x v="90"/>
    <x v="0"/>
    <x v="0"/>
    <x v="0"/>
    <x v="18"/>
    <x v="21"/>
    <x v="79"/>
    <x v="1290"/>
    <x v="0"/>
    <x v="55"/>
    <x v="1"/>
  </r>
  <r>
    <x v="55"/>
    <x v="168"/>
    <x v="5"/>
    <x v="5"/>
    <x v="0"/>
    <x v="18"/>
    <x v="21"/>
    <x v="225"/>
    <x v="736"/>
    <x v="0"/>
    <x v="55"/>
    <x v="1"/>
  </r>
  <r>
    <x v="55"/>
    <x v="139"/>
    <x v="5"/>
    <x v="5"/>
    <x v="0"/>
    <x v="18"/>
    <x v="21"/>
    <x v="110"/>
    <x v="735"/>
    <x v="0"/>
    <x v="55"/>
    <x v="1"/>
  </r>
  <r>
    <x v="55"/>
    <x v="161"/>
    <x v="1"/>
    <x v="1"/>
    <x v="0"/>
    <x v="18"/>
    <x v="21"/>
    <x v="186"/>
    <x v="736"/>
    <x v="0"/>
    <x v="55"/>
    <x v="1"/>
  </r>
  <r>
    <x v="55"/>
    <x v="95"/>
    <x v="1"/>
    <x v="1"/>
    <x v="0"/>
    <x v="18"/>
    <x v="21"/>
    <x v="97"/>
    <x v="736"/>
    <x v="0"/>
    <x v="55"/>
    <x v="1"/>
  </r>
  <r>
    <x v="55"/>
    <x v="155"/>
    <x v="1"/>
    <x v="1"/>
    <x v="0"/>
    <x v="18"/>
    <x v="21"/>
    <x v="145"/>
    <x v="1291"/>
    <x v="0"/>
    <x v="55"/>
    <x v="1"/>
  </r>
  <r>
    <x v="55"/>
    <x v="1"/>
    <x v="1"/>
    <x v="1"/>
    <x v="0"/>
    <x v="18"/>
    <x v="1"/>
    <x v="1"/>
    <x v="1"/>
    <x v="301"/>
    <x v="55"/>
    <x v="1"/>
  </r>
  <r>
    <x v="56"/>
    <x v="117"/>
    <x v="0"/>
    <x v="0"/>
    <x v="0"/>
    <x v="2"/>
    <x v="20"/>
    <x v="227"/>
    <x v="750"/>
    <x v="0"/>
    <x v="56"/>
    <x v="1"/>
  </r>
  <r>
    <x v="56"/>
    <x v="42"/>
    <x v="1"/>
    <x v="1"/>
    <x v="0"/>
    <x v="2"/>
    <x v="20"/>
    <x v="227"/>
    <x v="747"/>
    <x v="0"/>
    <x v="56"/>
    <x v="1"/>
  </r>
  <r>
    <x v="56"/>
    <x v="1"/>
    <x v="1"/>
    <x v="1"/>
    <x v="0"/>
    <x v="2"/>
    <x v="1"/>
    <x v="1"/>
    <x v="1"/>
    <x v="302"/>
    <x v="56"/>
    <x v="1"/>
  </r>
  <r>
    <x v="56"/>
    <x v="1"/>
    <x v="1"/>
    <x v="1"/>
    <x v="0"/>
    <x v="0"/>
    <x v="1"/>
    <x v="1"/>
    <x v="1"/>
    <x v="303"/>
    <x v="56"/>
    <x v="1"/>
  </r>
  <r>
    <x v="57"/>
    <x v="88"/>
    <x v="6"/>
    <x v="6"/>
    <x v="0"/>
    <x v="2"/>
    <x v="20"/>
    <x v="228"/>
    <x v="1292"/>
    <x v="0"/>
    <x v="57"/>
    <x v="1"/>
  </r>
  <r>
    <x v="57"/>
    <x v="38"/>
    <x v="4"/>
    <x v="4"/>
    <x v="0"/>
    <x v="2"/>
    <x v="20"/>
    <x v="228"/>
    <x v="742"/>
    <x v="0"/>
    <x v="57"/>
    <x v="1"/>
  </r>
  <r>
    <x v="57"/>
    <x v="31"/>
    <x v="4"/>
    <x v="4"/>
    <x v="0"/>
    <x v="2"/>
    <x v="20"/>
    <x v="228"/>
    <x v="742"/>
    <x v="0"/>
    <x v="57"/>
    <x v="1"/>
  </r>
  <r>
    <x v="57"/>
    <x v="159"/>
    <x v="0"/>
    <x v="0"/>
    <x v="0"/>
    <x v="2"/>
    <x v="20"/>
    <x v="228"/>
    <x v="737"/>
    <x v="0"/>
    <x v="57"/>
    <x v="1"/>
  </r>
  <r>
    <x v="57"/>
    <x v="91"/>
    <x v="0"/>
    <x v="0"/>
    <x v="0"/>
    <x v="2"/>
    <x v="20"/>
    <x v="228"/>
    <x v="747"/>
    <x v="0"/>
    <x v="57"/>
    <x v="1"/>
  </r>
  <r>
    <x v="57"/>
    <x v="121"/>
    <x v="0"/>
    <x v="0"/>
    <x v="0"/>
    <x v="2"/>
    <x v="20"/>
    <x v="228"/>
    <x v="744"/>
    <x v="0"/>
    <x v="57"/>
    <x v="1"/>
  </r>
  <r>
    <x v="57"/>
    <x v="46"/>
    <x v="0"/>
    <x v="0"/>
    <x v="0"/>
    <x v="2"/>
    <x v="20"/>
    <x v="228"/>
    <x v="744"/>
    <x v="0"/>
    <x v="57"/>
    <x v="1"/>
  </r>
  <r>
    <x v="57"/>
    <x v="41"/>
    <x v="1"/>
    <x v="1"/>
    <x v="0"/>
    <x v="2"/>
    <x v="20"/>
    <x v="228"/>
    <x v="1293"/>
    <x v="0"/>
    <x v="57"/>
    <x v="1"/>
  </r>
  <r>
    <x v="57"/>
    <x v="73"/>
    <x v="1"/>
    <x v="1"/>
    <x v="0"/>
    <x v="2"/>
    <x v="20"/>
    <x v="228"/>
    <x v="744"/>
    <x v="0"/>
    <x v="57"/>
    <x v="1"/>
  </r>
  <r>
    <x v="57"/>
    <x v="1"/>
    <x v="1"/>
    <x v="1"/>
    <x v="0"/>
    <x v="2"/>
    <x v="1"/>
    <x v="1"/>
    <x v="1"/>
    <x v="304"/>
    <x v="57"/>
    <x v="1"/>
  </r>
  <r>
    <x v="58"/>
    <x v="70"/>
    <x v="2"/>
    <x v="2"/>
    <x v="0"/>
    <x v="2"/>
    <x v="26"/>
    <x v="36"/>
    <x v="865"/>
    <x v="0"/>
    <x v="58"/>
    <x v="1"/>
  </r>
  <r>
    <x v="58"/>
    <x v="106"/>
    <x v="2"/>
    <x v="2"/>
    <x v="0"/>
    <x v="2"/>
    <x v="21"/>
    <x v="223"/>
    <x v="782"/>
    <x v="0"/>
    <x v="58"/>
    <x v="1"/>
  </r>
  <r>
    <x v="58"/>
    <x v="164"/>
    <x v="6"/>
    <x v="6"/>
    <x v="0"/>
    <x v="2"/>
    <x v="21"/>
    <x v="200"/>
    <x v="761"/>
    <x v="0"/>
    <x v="58"/>
    <x v="1"/>
  </r>
  <r>
    <x v="58"/>
    <x v="78"/>
    <x v="4"/>
    <x v="4"/>
    <x v="0"/>
    <x v="2"/>
    <x v="21"/>
    <x v="160"/>
    <x v="782"/>
    <x v="0"/>
    <x v="58"/>
    <x v="1"/>
  </r>
  <r>
    <x v="58"/>
    <x v="160"/>
    <x v="0"/>
    <x v="0"/>
    <x v="0"/>
    <x v="2"/>
    <x v="26"/>
    <x v="179"/>
    <x v="1294"/>
    <x v="0"/>
    <x v="58"/>
    <x v="1"/>
  </r>
  <r>
    <x v="58"/>
    <x v="58"/>
    <x v="1"/>
    <x v="1"/>
    <x v="0"/>
    <x v="2"/>
    <x v="21"/>
    <x v="84"/>
    <x v="1295"/>
    <x v="0"/>
    <x v="58"/>
    <x v="1"/>
  </r>
  <r>
    <x v="58"/>
    <x v="40"/>
    <x v="1"/>
    <x v="1"/>
    <x v="0"/>
    <x v="2"/>
    <x v="26"/>
    <x v="125"/>
    <x v="1296"/>
    <x v="0"/>
    <x v="58"/>
    <x v="1"/>
  </r>
  <r>
    <x v="58"/>
    <x v="127"/>
    <x v="1"/>
    <x v="1"/>
    <x v="0"/>
    <x v="2"/>
    <x v="21"/>
    <x v="85"/>
    <x v="1295"/>
    <x v="0"/>
    <x v="58"/>
    <x v="1"/>
  </r>
  <r>
    <x v="58"/>
    <x v="1"/>
    <x v="1"/>
    <x v="1"/>
    <x v="0"/>
    <x v="2"/>
    <x v="1"/>
    <x v="1"/>
    <x v="1"/>
    <x v="305"/>
    <x v="58"/>
    <x v="1"/>
  </r>
  <r>
    <x v="59"/>
    <x v="56"/>
    <x v="3"/>
    <x v="3"/>
    <x v="0"/>
    <x v="2"/>
    <x v="21"/>
    <x v="153"/>
    <x v="814"/>
    <x v="0"/>
    <x v="59"/>
    <x v="1"/>
  </r>
  <r>
    <x v="59"/>
    <x v="120"/>
    <x v="0"/>
    <x v="0"/>
    <x v="0"/>
    <x v="2"/>
    <x v="20"/>
    <x v="229"/>
    <x v="814"/>
    <x v="0"/>
    <x v="59"/>
    <x v="1"/>
  </r>
  <r>
    <x v="59"/>
    <x v="83"/>
    <x v="1"/>
    <x v="1"/>
    <x v="0"/>
    <x v="2"/>
    <x v="26"/>
    <x v="215"/>
    <x v="1"/>
    <x v="306"/>
    <x v="59"/>
    <x v="1"/>
  </r>
  <r>
    <x v="59"/>
    <x v="1"/>
    <x v="1"/>
    <x v="1"/>
    <x v="0"/>
    <x v="2"/>
    <x v="1"/>
    <x v="1"/>
    <x v="1"/>
    <x v="307"/>
    <x v="59"/>
    <x v="1"/>
  </r>
  <r>
    <x v="60"/>
    <x v="143"/>
    <x v="2"/>
    <x v="2"/>
    <x v="0"/>
    <x v="2"/>
    <x v="20"/>
    <x v="230"/>
    <x v="1297"/>
    <x v="0"/>
    <x v="60"/>
    <x v="1"/>
  </r>
  <r>
    <x v="60"/>
    <x v="157"/>
    <x v="2"/>
    <x v="2"/>
    <x v="0"/>
    <x v="2"/>
    <x v="20"/>
    <x v="230"/>
    <x v="1298"/>
    <x v="0"/>
    <x v="60"/>
    <x v="1"/>
  </r>
  <r>
    <x v="60"/>
    <x v="36"/>
    <x v="6"/>
    <x v="6"/>
    <x v="0"/>
    <x v="2"/>
    <x v="20"/>
    <x v="230"/>
    <x v="1299"/>
    <x v="0"/>
    <x v="60"/>
    <x v="1"/>
  </r>
  <r>
    <x v="60"/>
    <x v="147"/>
    <x v="6"/>
    <x v="6"/>
    <x v="0"/>
    <x v="2"/>
    <x v="20"/>
    <x v="230"/>
    <x v="768"/>
    <x v="0"/>
    <x v="60"/>
    <x v="1"/>
  </r>
  <r>
    <x v="60"/>
    <x v="108"/>
    <x v="3"/>
    <x v="3"/>
    <x v="0"/>
    <x v="2"/>
    <x v="20"/>
    <x v="230"/>
    <x v="814"/>
    <x v="0"/>
    <x v="60"/>
    <x v="1"/>
  </r>
  <r>
    <x v="60"/>
    <x v="1"/>
    <x v="1"/>
    <x v="1"/>
    <x v="0"/>
    <x v="2"/>
    <x v="1"/>
    <x v="1"/>
    <x v="1"/>
    <x v="308"/>
    <x v="60"/>
    <x v="1"/>
  </r>
  <r>
    <x v="61"/>
    <x v="61"/>
    <x v="3"/>
    <x v="3"/>
    <x v="0"/>
    <x v="2"/>
    <x v="20"/>
    <x v="231"/>
    <x v="780"/>
    <x v="0"/>
    <x v="61"/>
    <x v="1"/>
  </r>
  <r>
    <x v="61"/>
    <x v="56"/>
    <x v="3"/>
    <x v="3"/>
    <x v="0"/>
    <x v="2"/>
    <x v="29"/>
    <x v="51"/>
    <x v="1"/>
    <x v="188"/>
    <x v="61"/>
    <x v="1"/>
  </r>
  <r>
    <x v="61"/>
    <x v="90"/>
    <x v="0"/>
    <x v="0"/>
    <x v="0"/>
    <x v="2"/>
    <x v="21"/>
    <x v="79"/>
    <x v="974"/>
    <x v="0"/>
    <x v="61"/>
    <x v="1"/>
  </r>
  <r>
    <x v="61"/>
    <x v="91"/>
    <x v="0"/>
    <x v="0"/>
    <x v="0"/>
    <x v="2"/>
    <x v="21"/>
    <x v="118"/>
    <x v="974"/>
    <x v="0"/>
    <x v="61"/>
    <x v="1"/>
  </r>
  <r>
    <x v="61"/>
    <x v="1"/>
    <x v="1"/>
    <x v="1"/>
    <x v="0"/>
    <x v="2"/>
    <x v="1"/>
    <x v="1"/>
    <x v="1"/>
    <x v="309"/>
    <x v="61"/>
    <x v="1"/>
  </r>
  <r>
    <x v="61"/>
    <x v="11"/>
    <x v="6"/>
    <x v="6"/>
    <x v="0"/>
    <x v="1"/>
    <x v="21"/>
    <x v="91"/>
    <x v="839"/>
    <x v="0"/>
    <x v="61"/>
    <x v="1"/>
  </r>
  <r>
    <x v="61"/>
    <x v="1"/>
    <x v="1"/>
    <x v="1"/>
    <x v="0"/>
    <x v="1"/>
    <x v="1"/>
    <x v="1"/>
    <x v="1"/>
    <x v="310"/>
    <x v="61"/>
    <x v="1"/>
  </r>
  <r>
    <x v="62"/>
    <x v="71"/>
    <x v="6"/>
    <x v="6"/>
    <x v="0"/>
    <x v="2"/>
    <x v="20"/>
    <x v="232"/>
    <x v="742"/>
    <x v="0"/>
    <x v="62"/>
    <x v="1"/>
  </r>
  <r>
    <x v="62"/>
    <x v="22"/>
    <x v="1"/>
    <x v="1"/>
    <x v="0"/>
    <x v="2"/>
    <x v="20"/>
    <x v="232"/>
    <x v="751"/>
    <x v="0"/>
    <x v="62"/>
    <x v="1"/>
  </r>
  <r>
    <x v="62"/>
    <x v="1"/>
    <x v="1"/>
    <x v="1"/>
    <x v="0"/>
    <x v="2"/>
    <x v="1"/>
    <x v="1"/>
    <x v="1"/>
    <x v="311"/>
    <x v="62"/>
    <x v="1"/>
  </r>
  <r>
    <x v="63"/>
    <x v="135"/>
    <x v="3"/>
    <x v="3"/>
    <x v="0"/>
    <x v="2"/>
    <x v="21"/>
    <x v="149"/>
    <x v="1046"/>
    <x v="0"/>
    <x v="63"/>
    <x v="1"/>
  </r>
  <r>
    <x v="63"/>
    <x v="114"/>
    <x v="3"/>
    <x v="3"/>
    <x v="0"/>
    <x v="2"/>
    <x v="20"/>
    <x v="233"/>
    <x v="771"/>
    <x v="0"/>
    <x v="63"/>
    <x v="1"/>
  </r>
  <r>
    <x v="63"/>
    <x v="68"/>
    <x v="4"/>
    <x v="4"/>
    <x v="0"/>
    <x v="2"/>
    <x v="20"/>
    <x v="233"/>
    <x v="816"/>
    <x v="0"/>
    <x v="63"/>
    <x v="1"/>
  </r>
  <r>
    <x v="63"/>
    <x v="132"/>
    <x v="4"/>
    <x v="4"/>
    <x v="0"/>
    <x v="2"/>
    <x v="20"/>
    <x v="233"/>
    <x v="771"/>
    <x v="0"/>
    <x v="63"/>
    <x v="1"/>
  </r>
  <r>
    <x v="63"/>
    <x v="89"/>
    <x v="4"/>
    <x v="4"/>
    <x v="0"/>
    <x v="2"/>
    <x v="20"/>
    <x v="233"/>
    <x v="1300"/>
    <x v="0"/>
    <x v="63"/>
    <x v="1"/>
  </r>
  <r>
    <x v="63"/>
    <x v="52"/>
    <x v="0"/>
    <x v="0"/>
    <x v="0"/>
    <x v="2"/>
    <x v="20"/>
    <x v="233"/>
    <x v="771"/>
    <x v="0"/>
    <x v="63"/>
    <x v="1"/>
  </r>
  <r>
    <x v="63"/>
    <x v="120"/>
    <x v="0"/>
    <x v="0"/>
    <x v="0"/>
    <x v="2"/>
    <x v="20"/>
    <x v="233"/>
    <x v="1300"/>
    <x v="0"/>
    <x v="63"/>
    <x v="1"/>
  </r>
  <r>
    <x v="63"/>
    <x v="77"/>
    <x v="5"/>
    <x v="5"/>
    <x v="0"/>
    <x v="2"/>
    <x v="20"/>
    <x v="233"/>
    <x v="771"/>
    <x v="0"/>
    <x v="63"/>
    <x v="1"/>
  </r>
  <r>
    <x v="63"/>
    <x v="155"/>
    <x v="1"/>
    <x v="1"/>
    <x v="0"/>
    <x v="2"/>
    <x v="21"/>
    <x v="145"/>
    <x v="769"/>
    <x v="0"/>
    <x v="63"/>
    <x v="1"/>
  </r>
  <r>
    <x v="63"/>
    <x v="1"/>
    <x v="1"/>
    <x v="1"/>
    <x v="0"/>
    <x v="2"/>
    <x v="1"/>
    <x v="1"/>
    <x v="1"/>
    <x v="312"/>
    <x v="63"/>
    <x v="1"/>
  </r>
  <r>
    <x v="64"/>
    <x v="35"/>
    <x v="2"/>
    <x v="2"/>
    <x v="0"/>
    <x v="2"/>
    <x v="20"/>
    <x v="234"/>
    <x v="747"/>
    <x v="0"/>
    <x v="64"/>
    <x v="1"/>
  </r>
  <r>
    <x v="64"/>
    <x v="79"/>
    <x v="3"/>
    <x v="3"/>
    <x v="0"/>
    <x v="2"/>
    <x v="20"/>
    <x v="234"/>
    <x v="744"/>
    <x v="0"/>
    <x v="64"/>
    <x v="1"/>
  </r>
  <r>
    <x v="64"/>
    <x v="4"/>
    <x v="4"/>
    <x v="4"/>
    <x v="0"/>
    <x v="2"/>
    <x v="20"/>
    <x v="234"/>
    <x v="768"/>
    <x v="0"/>
    <x v="64"/>
    <x v="1"/>
  </r>
  <r>
    <x v="64"/>
    <x v="51"/>
    <x v="4"/>
    <x v="4"/>
    <x v="0"/>
    <x v="2"/>
    <x v="20"/>
    <x v="234"/>
    <x v="776"/>
    <x v="0"/>
    <x v="64"/>
    <x v="1"/>
  </r>
  <r>
    <x v="64"/>
    <x v="98"/>
    <x v="1"/>
    <x v="1"/>
    <x v="0"/>
    <x v="2"/>
    <x v="20"/>
    <x v="234"/>
    <x v="1301"/>
    <x v="0"/>
    <x v="64"/>
    <x v="1"/>
  </r>
  <r>
    <x v="64"/>
    <x v="128"/>
    <x v="1"/>
    <x v="1"/>
    <x v="0"/>
    <x v="2"/>
    <x v="20"/>
    <x v="234"/>
    <x v="747"/>
    <x v="0"/>
    <x v="64"/>
    <x v="1"/>
  </r>
  <r>
    <x v="64"/>
    <x v="1"/>
    <x v="1"/>
    <x v="1"/>
    <x v="0"/>
    <x v="2"/>
    <x v="1"/>
    <x v="1"/>
    <x v="1"/>
    <x v="313"/>
    <x v="64"/>
    <x v="1"/>
  </r>
  <r>
    <x v="64"/>
    <x v="28"/>
    <x v="3"/>
    <x v="3"/>
    <x v="0"/>
    <x v="0"/>
    <x v="23"/>
    <x v="235"/>
    <x v="1"/>
    <x v="314"/>
    <x v="64"/>
    <x v="1"/>
  </r>
  <r>
    <x v="64"/>
    <x v="44"/>
    <x v="3"/>
    <x v="3"/>
    <x v="0"/>
    <x v="0"/>
    <x v="30"/>
    <x v="236"/>
    <x v="776"/>
    <x v="0"/>
    <x v="64"/>
    <x v="1"/>
  </r>
  <r>
    <x v="64"/>
    <x v="44"/>
    <x v="3"/>
    <x v="3"/>
    <x v="0"/>
    <x v="0"/>
    <x v="31"/>
    <x v="236"/>
    <x v="776"/>
    <x v="0"/>
    <x v="64"/>
    <x v="1"/>
  </r>
  <r>
    <x v="64"/>
    <x v="1"/>
    <x v="1"/>
    <x v="1"/>
    <x v="0"/>
    <x v="0"/>
    <x v="1"/>
    <x v="1"/>
    <x v="1"/>
    <x v="314"/>
    <x v="64"/>
    <x v="1"/>
  </r>
  <r>
    <x v="65"/>
    <x v="10"/>
    <x v="3"/>
    <x v="3"/>
    <x v="0"/>
    <x v="2"/>
    <x v="21"/>
    <x v="123"/>
    <x v="909"/>
    <x v="0"/>
    <x v="65"/>
    <x v="1"/>
  </r>
  <r>
    <x v="65"/>
    <x v="1"/>
    <x v="1"/>
    <x v="1"/>
    <x v="0"/>
    <x v="2"/>
    <x v="1"/>
    <x v="1"/>
    <x v="1"/>
    <x v="315"/>
    <x v="65"/>
    <x v="1"/>
  </r>
  <r>
    <x v="66"/>
    <x v="70"/>
    <x v="2"/>
    <x v="2"/>
    <x v="0"/>
    <x v="2"/>
    <x v="21"/>
    <x v="36"/>
    <x v="769"/>
    <x v="0"/>
    <x v="66"/>
    <x v="1"/>
  </r>
  <r>
    <x v="66"/>
    <x v="85"/>
    <x v="2"/>
    <x v="2"/>
    <x v="0"/>
    <x v="2"/>
    <x v="20"/>
    <x v="237"/>
    <x v="771"/>
    <x v="0"/>
    <x v="66"/>
    <x v="1"/>
  </r>
  <r>
    <x v="66"/>
    <x v="129"/>
    <x v="2"/>
    <x v="2"/>
    <x v="0"/>
    <x v="2"/>
    <x v="20"/>
    <x v="237"/>
    <x v="771"/>
    <x v="0"/>
    <x v="66"/>
    <x v="1"/>
  </r>
  <r>
    <x v="66"/>
    <x v="167"/>
    <x v="6"/>
    <x v="6"/>
    <x v="0"/>
    <x v="2"/>
    <x v="20"/>
    <x v="237"/>
    <x v="771"/>
    <x v="0"/>
    <x v="66"/>
    <x v="1"/>
  </r>
  <r>
    <x v="66"/>
    <x v="36"/>
    <x v="6"/>
    <x v="6"/>
    <x v="0"/>
    <x v="2"/>
    <x v="20"/>
    <x v="237"/>
    <x v="771"/>
    <x v="0"/>
    <x v="66"/>
    <x v="1"/>
  </r>
  <r>
    <x v="66"/>
    <x v="11"/>
    <x v="6"/>
    <x v="6"/>
    <x v="0"/>
    <x v="2"/>
    <x v="20"/>
    <x v="237"/>
    <x v="1302"/>
    <x v="0"/>
    <x v="66"/>
    <x v="1"/>
  </r>
  <r>
    <x v="66"/>
    <x v="74"/>
    <x v="3"/>
    <x v="3"/>
    <x v="0"/>
    <x v="2"/>
    <x v="20"/>
    <x v="237"/>
    <x v="771"/>
    <x v="0"/>
    <x v="66"/>
    <x v="1"/>
  </r>
  <r>
    <x v="66"/>
    <x v="131"/>
    <x v="3"/>
    <x v="3"/>
    <x v="0"/>
    <x v="2"/>
    <x v="20"/>
    <x v="237"/>
    <x v="771"/>
    <x v="0"/>
    <x v="66"/>
    <x v="1"/>
  </r>
  <r>
    <x v="66"/>
    <x v="31"/>
    <x v="4"/>
    <x v="4"/>
    <x v="0"/>
    <x v="2"/>
    <x v="20"/>
    <x v="237"/>
    <x v="873"/>
    <x v="0"/>
    <x v="66"/>
    <x v="1"/>
  </r>
  <r>
    <x v="66"/>
    <x v="90"/>
    <x v="0"/>
    <x v="0"/>
    <x v="0"/>
    <x v="2"/>
    <x v="20"/>
    <x v="237"/>
    <x v="771"/>
    <x v="0"/>
    <x v="66"/>
    <x v="1"/>
  </r>
  <r>
    <x v="66"/>
    <x v="57"/>
    <x v="0"/>
    <x v="0"/>
    <x v="0"/>
    <x v="2"/>
    <x v="20"/>
    <x v="237"/>
    <x v="771"/>
    <x v="0"/>
    <x v="66"/>
    <x v="1"/>
  </r>
  <r>
    <x v="66"/>
    <x v="100"/>
    <x v="0"/>
    <x v="0"/>
    <x v="0"/>
    <x v="2"/>
    <x v="20"/>
    <x v="237"/>
    <x v="873"/>
    <x v="0"/>
    <x v="66"/>
    <x v="1"/>
  </r>
  <r>
    <x v="66"/>
    <x v="46"/>
    <x v="0"/>
    <x v="0"/>
    <x v="0"/>
    <x v="2"/>
    <x v="20"/>
    <x v="237"/>
    <x v="873"/>
    <x v="0"/>
    <x v="66"/>
    <x v="1"/>
  </r>
  <r>
    <x v="66"/>
    <x v="93"/>
    <x v="0"/>
    <x v="0"/>
    <x v="0"/>
    <x v="2"/>
    <x v="20"/>
    <x v="237"/>
    <x v="873"/>
    <x v="0"/>
    <x v="66"/>
    <x v="1"/>
  </r>
  <r>
    <x v="66"/>
    <x v="63"/>
    <x v="5"/>
    <x v="5"/>
    <x v="0"/>
    <x v="2"/>
    <x v="20"/>
    <x v="237"/>
    <x v="769"/>
    <x v="0"/>
    <x v="66"/>
    <x v="1"/>
  </r>
  <r>
    <x v="66"/>
    <x v="20"/>
    <x v="5"/>
    <x v="5"/>
    <x v="0"/>
    <x v="2"/>
    <x v="21"/>
    <x v="45"/>
    <x v="769"/>
    <x v="0"/>
    <x v="66"/>
    <x v="1"/>
  </r>
  <r>
    <x v="66"/>
    <x v="1"/>
    <x v="1"/>
    <x v="1"/>
    <x v="0"/>
    <x v="2"/>
    <x v="1"/>
    <x v="1"/>
    <x v="1"/>
    <x v="316"/>
    <x v="66"/>
    <x v="1"/>
  </r>
  <r>
    <x v="66"/>
    <x v="11"/>
    <x v="6"/>
    <x v="6"/>
    <x v="0"/>
    <x v="0"/>
    <x v="21"/>
    <x v="91"/>
    <x v="819"/>
    <x v="0"/>
    <x v="66"/>
    <x v="1"/>
  </r>
  <r>
    <x v="66"/>
    <x v="121"/>
    <x v="0"/>
    <x v="0"/>
    <x v="0"/>
    <x v="0"/>
    <x v="21"/>
    <x v="80"/>
    <x v="769"/>
    <x v="0"/>
    <x v="66"/>
    <x v="1"/>
  </r>
  <r>
    <x v="66"/>
    <x v="1"/>
    <x v="1"/>
    <x v="1"/>
    <x v="0"/>
    <x v="0"/>
    <x v="1"/>
    <x v="1"/>
    <x v="1"/>
    <x v="317"/>
    <x v="66"/>
    <x v="1"/>
  </r>
  <r>
    <x v="67"/>
    <x v="64"/>
    <x v="2"/>
    <x v="2"/>
    <x v="0"/>
    <x v="2"/>
    <x v="20"/>
    <x v="238"/>
    <x v="771"/>
    <x v="0"/>
    <x v="67"/>
    <x v="1"/>
  </r>
  <r>
    <x v="67"/>
    <x v="107"/>
    <x v="2"/>
    <x v="2"/>
    <x v="0"/>
    <x v="2"/>
    <x v="20"/>
    <x v="238"/>
    <x v="1303"/>
    <x v="0"/>
    <x v="67"/>
    <x v="1"/>
  </r>
  <r>
    <x v="67"/>
    <x v="146"/>
    <x v="6"/>
    <x v="6"/>
    <x v="0"/>
    <x v="2"/>
    <x v="20"/>
    <x v="238"/>
    <x v="769"/>
    <x v="0"/>
    <x v="67"/>
    <x v="1"/>
  </r>
  <r>
    <x v="67"/>
    <x v="11"/>
    <x v="6"/>
    <x v="6"/>
    <x v="0"/>
    <x v="2"/>
    <x v="21"/>
    <x v="91"/>
    <x v="803"/>
    <x v="0"/>
    <x v="67"/>
    <x v="1"/>
  </r>
  <r>
    <x v="67"/>
    <x v="49"/>
    <x v="3"/>
    <x v="3"/>
    <x v="0"/>
    <x v="2"/>
    <x v="20"/>
    <x v="238"/>
    <x v="805"/>
    <x v="0"/>
    <x v="67"/>
    <x v="1"/>
  </r>
  <r>
    <x v="67"/>
    <x v="120"/>
    <x v="0"/>
    <x v="0"/>
    <x v="0"/>
    <x v="2"/>
    <x v="20"/>
    <x v="238"/>
    <x v="1304"/>
    <x v="0"/>
    <x v="67"/>
    <x v="1"/>
  </r>
  <r>
    <x v="67"/>
    <x v="20"/>
    <x v="5"/>
    <x v="5"/>
    <x v="0"/>
    <x v="2"/>
    <x v="20"/>
    <x v="238"/>
    <x v="1304"/>
    <x v="0"/>
    <x v="67"/>
    <x v="1"/>
  </r>
  <r>
    <x v="67"/>
    <x v="127"/>
    <x v="1"/>
    <x v="1"/>
    <x v="0"/>
    <x v="2"/>
    <x v="20"/>
    <x v="238"/>
    <x v="814"/>
    <x v="0"/>
    <x v="67"/>
    <x v="1"/>
  </r>
  <r>
    <x v="67"/>
    <x v="1"/>
    <x v="1"/>
    <x v="1"/>
    <x v="0"/>
    <x v="2"/>
    <x v="1"/>
    <x v="1"/>
    <x v="1"/>
    <x v="318"/>
    <x v="67"/>
    <x v="1"/>
  </r>
  <r>
    <x v="68"/>
    <x v="91"/>
    <x v="0"/>
    <x v="0"/>
    <x v="0"/>
    <x v="2"/>
    <x v="20"/>
    <x v="239"/>
    <x v="841"/>
    <x v="0"/>
    <x v="68"/>
    <x v="1"/>
  </r>
  <r>
    <x v="68"/>
    <x v="1"/>
    <x v="1"/>
    <x v="1"/>
    <x v="0"/>
    <x v="2"/>
    <x v="1"/>
    <x v="1"/>
    <x v="1"/>
    <x v="319"/>
    <x v="68"/>
    <x v="1"/>
  </r>
  <r>
    <x v="69"/>
    <x v="111"/>
    <x v="2"/>
    <x v="2"/>
    <x v="0"/>
    <x v="2"/>
    <x v="20"/>
    <x v="240"/>
    <x v="778"/>
    <x v="0"/>
    <x v="69"/>
    <x v="1"/>
  </r>
  <r>
    <x v="69"/>
    <x v="65"/>
    <x v="6"/>
    <x v="6"/>
    <x v="0"/>
    <x v="2"/>
    <x v="20"/>
    <x v="240"/>
    <x v="778"/>
    <x v="0"/>
    <x v="69"/>
    <x v="1"/>
  </r>
  <r>
    <x v="69"/>
    <x v="113"/>
    <x v="6"/>
    <x v="6"/>
    <x v="0"/>
    <x v="2"/>
    <x v="20"/>
    <x v="240"/>
    <x v="842"/>
    <x v="0"/>
    <x v="69"/>
    <x v="1"/>
  </r>
  <r>
    <x v="69"/>
    <x v="96"/>
    <x v="6"/>
    <x v="6"/>
    <x v="0"/>
    <x v="2"/>
    <x v="20"/>
    <x v="240"/>
    <x v="744"/>
    <x v="0"/>
    <x v="69"/>
    <x v="1"/>
  </r>
  <r>
    <x v="69"/>
    <x v="26"/>
    <x v="3"/>
    <x v="3"/>
    <x v="0"/>
    <x v="2"/>
    <x v="20"/>
    <x v="240"/>
    <x v="747"/>
    <x v="0"/>
    <x v="69"/>
    <x v="1"/>
  </r>
  <r>
    <x v="69"/>
    <x v="148"/>
    <x v="3"/>
    <x v="3"/>
    <x v="0"/>
    <x v="2"/>
    <x v="20"/>
    <x v="240"/>
    <x v="747"/>
    <x v="0"/>
    <x v="69"/>
    <x v="1"/>
  </r>
  <r>
    <x v="69"/>
    <x v="78"/>
    <x v="4"/>
    <x v="4"/>
    <x v="0"/>
    <x v="2"/>
    <x v="20"/>
    <x v="240"/>
    <x v="747"/>
    <x v="0"/>
    <x v="69"/>
    <x v="1"/>
  </r>
  <r>
    <x v="69"/>
    <x v="5"/>
    <x v="0"/>
    <x v="0"/>
    <x v="0"/>
    <x v="2"/>
    <x v="20"/>
    <x v="240"/>
    <x v="842"/>
    <x v="0"/>
    <x v="69"/>
    <x v="1"/>
  </r>
  <r>
    <x v="69"/>
    <x v="73"/>
    <x v="1"/>
    <x v="1"/>
    <x v="0"/>
    <x v="2"/>
    <x v="20"/>
    <x v="240"/>
    <x v="751"/>
    <x v="0"/>
    <x v="69"/>
    <x v="1"/>
  </r>
  <r>
    <x v="69"/>
    <x v="1"/>
    <x v="1"/>
    <x v="1"/>
    <x v="0"/>
    <x v="2"/>
    <x v="1"/>
    <x v="1"/>
    <x v="1"/>
    <x v="320"/>
    <x v="69"/>
    <x v="1"/>
  </r>
  <r>
    <x v="0"/>
    <x v="79"/>
    <x v="3"/>
    <x v="3"/>
    <x v="0"/>
    <x v="2"/>
    <x v="32"/>
    <x v="142"/>
    <x v="1305"/>
    <x v="0"/>
    <x v="0"/>
    <x v="2"/>
  </r>
  <r>
    <x v="0"/>
    <x v="160"/>
    <x v="0"/>
    <x v="0"/>
    <x v="0"/>
    <x v="2"/>
    <x v="32"/>
    <x v="179"/>
    <x v="1306"/>
    <x v="0"/>
    <x v="0"/>
    <x v="2"/>
  </r>
  <r>
    <x v="0"/>
    <x v="1"/>
    <x v="1"/>
    <x v="1"/>
    <x v="0"/>
    <x v="2"/>
    <x v="1"/>
    <x v="1"/>
    <x v="1"/>
    <x v="321"/>
    <x v="0"/>
    <x v="2"/>
  </r>
  <r>
    <x v="0"/>
    <x v="148"/>
    <x v="3"/>
    <x v="3"/>
    <x v="0"/>
    <x v="0"/>
    <x v="33"/>
    <x v="174"/>
    <x v="1182"/>
    <x v="0"/>
    <x v="0"/>
    <x v="2"/>
  </r>
  <r>
    <x v="0"/>
    <x v="117"/>
    <x v="0"/>
    <x v="0"/>
    <x v="0"/>
    <x v="0"/>
    <x v="33"/>
    <x v="65"/>
    <x v="759"/>
    <x v="0"/>
    <x v="0"/>
    <x v="2"/>
  </r>
  <r>
    <x v="0"/>
    <x v="1"/>
    <x v="1"/>
    <x v="1"/>
    <x v="0"/>
    <x v="0"/>
    <x v="1"/>
    <x v="1"/>
    <x v="1"/>
    <x v="322"/>
    <x v="0"/>
    <x v="2"/>
  </r>
  <r>
    <x v="1"/>
    <x v="10"/>
    <x v="3"/>
    <x v="3"/>
    <x v="0"/>
    <x v="2"/>
    <x v="33"/>
    <x v="123"/>
    <x v="874"/>
    <x v="0"/>
    <x v="1"/>
    <x v="2"/>
  </r>
  <r>
    <x v="1"/>
    <x v="52"/>
    <x v="0"/>
    <x v="0"/>
    <x v="0"/>
    <x v="2"/>
    <x v="33"/>
    <x v="107"/>
    <x v="874"/>
    <x v="0"/>
    <x v="1"/>
    <x v="2"/>
  </r>
  <r>
    <x v="1"/>
    <x v="153"/>
    <x v="5"/>
    <x v="5"/>
    <x v="0"/>
    <x v="2"/>
    <x v="33"/>
    <x v="157"/>
    <x v="874"/>
    <x v="0"/>
    <x v="1"/>
    <x v="2"/>
  </r>
  <r>
    <x v="1"/>
    <x v="20"/>
    <x v="5"/>
    <x v="5"/>
    <x v="0"/>
    <x v="2"/>
    <x v="33"/>
    <x v="45"/>
    <x v="759"/>
    <x v="0"/>
    <x v="1"/>
    <x v="2"/>
  </r>
  <r>
    <x v="1"/>
    <x v="1"/>
    <x v="1"/>
    <x v="1"/>
    <x v="0"/>
    <x v="2"/>
    <x v="1"/>
    <x v="1"/>
    <x v="1"/>
    <x v="237"/>
    <x v="1"/>
    <x v="2"/>
  </r>
  <r>
    <x v="1"/>
    <x v="102"/>
    <x v="6"/>
    <x v="6"/>
    <x v="0"/>
    <x v="0"/>
    <x v="33"/>
    <x v="141"/>
    <x v="874"/>
    <x v="0"/>
    <x v="1"/>
    <x v="2"/>
  </r>
  <r>
    <x v="1"/>
    <x v="19"/>
    <x v="3"/>
    <x v="3"/>
    <x v="0"/>
    <x v="0"/>
    <x v="33"/>
    <x v="62"/>
    <x v="874"/>
    <x v="0"/>
    <x v="1"/>
    <x v="2"/>
  </r>
  <r>
    <x v="1"/>
    <x v="1"/>
    <x v="1"/>
    <x v="1"/>
    <x v="0"/>
    <x v="0"/>
    <x v="1"/>
    <x v="1"/>
    <x v="1"/>
    <x v="203"/>
    <x v="1"/>
    <x v="2"/>
  </r>
  <r>
    <x v="2"/>
    <x v="118"/>
    <x v="2"/>
    <x v="2"/>
    <x v="0"/>
    <x v="0"/>
    <x v="33"/>
    <x v="69"/>
    <x v="874"/>
    <x v="0"/>
    <x v="2"/>
    <x v="2"/>
  </r>
  <r>
    <x v="2"/>
    <x v="1"/>
    <x v="1"/>
    <x v="1"/>
    <x v="0"/>
    <x v="0"/>
    <x v="1"/>
    <x v="1"/>
    <x v="1"/>
    <x v="216"/>
    <x v="2"/>
    <x v="2"/>
  </r>
  <r>
    <x v="2"/>
    <x v="1"/>
    <x v="1"/>
    <x v="1"/>
    <x v="0"/>
    <x v="1"/>
    <x v="1"/>
    <x v="1"/>
    <x v="1"/>
    <x v="216"/>
    <x v="2"/>
    <x v="2"/>
  </r>
  <r>
    <x v="3"/>
    <x v="1"/>
    <x v="1"/>
    <x v="1"/>
    <x v="0"/>
    <x v="2"/>
    <x v="1"/>
    <x v="1"/>
    <x v="1"/>
    <x v="323"/>
    <x v="3"/>
    <x v="2"/>
  </r>
  <r>
    <x v="3"/>
    <x v="1"/>
    <x v="1"/>
    <x v="1"/>
    <x v="0"/>
    <x v="1"/>
    <x v="1"/>
    <x v="1"/>
    <x v="1"/>
    <x v="216"/>
    <x v="3"/>
    <x v="2"/>
  </r>
  <r>
    <x v="4"/>
    <x v="70"/>
    <x v="2"/>
    <x v="2"/>
    <x v="0"/>
    <x v="2"/>
    <x v="33"/>
    <x v="36"/>
    <x v="874"/>
    <x v="0"/>
    <x v="4"/>
    <x v="2"/>
  </r>
  <r>
    <x v="4"/>
    <x v="144"/>
    <x v="2"/>
    <x v="2"/>
    <x v="0"/>
    <x v="2"/>
    <x v="32"/>
    <x v="162"/>
    <x v="1307"/>
    <x v="0"/>
    <x v="4"/>
    <x v="2"/>
  </r>
  <r>
    <x v="4"/>
    <x v="79"/>
    <x v="3"/>
    <x v="3"/>
    <x v="0"/>
    <x v="2"/>
    <x v="32"/>
    <x v="142"/>
    <x v="1308"/>
    <x v="0"/>
    <x v="4"/>
    <x v="2"/>
  </r>
  <r>
    <x v="4"/>
    <x v="79"/>
    <x v="3"/>
    <x v="3"/>
    <x v="0"/>
    <x v="2"/>
    <x v="33"/>
    <x v="142"/>
    <x v="759"/>
    <x v="0"/>
    <x v="4"/>
    <x v="2"/>
  </r>
  <r>
    <x v="4"/>
    <x v="13"/>
    <x v="5"/>
    <x v="5"/>
    <x v="0"/>
    <x v="2"/>
    <x v="32"/>
    <x v="120"/>
    <x v="1309"/>
    <x v="0"/>
    <x v="4"/>
    <x v="2"/>
  </r>
  <r>
    <x v="4"/>
    <x v="33"/>
    <x v="1"/>
    <x v="1"/>
    <x v="0"/>
    <x v="2"/>
    <x v="32"/>
    <x v="241"/>
    <x v="1310"/>
    <x v="0"/>
    <x v="4"/>
    <x v="2"/>
  </r>
  <r>
    <x v="4"/>
    <x v="1"/>
    <x v="1"/>
    <x v="1"/>
    <x v="0"/>
    <x v="2"/>
    <x v="1"/>
    <x v="1"/>
    <x v="1"/>
    <x v="324"/>
    <x v="4"/>
    <x v="2"/>
  </r>
  <r>
    <x v="4"/>
    <x v="47"/>
    <x v="2"/>
    <x v="2"/>
    <x v="0"/>
    <x v="0"/>
    <x v="33"/>
    <x v="68"/>
    <x v="874"/>
    <x v="0"/>
    <x v="4"/>
    <x v="2"/>
  </r>
  <r>
    <x v="4"/>
    <x v="24"/>
    <x v="2"/>
    <x v="2"/>
    <x v="0"/>
    <x v="0"/>
    <x v="33"/>
    <x v="202"/>
    <x v="759"/>
    <x v="0"/>
    <x v="4"/>
    <x v="2"/>
  </r>
  <r>
    <x v="4"/>
    <x v="129"/>
    <x v="2"/>
    <x v="2"/>
    <x v="0"/>
    <x v="0"/>
    <x v="33"/>
    <x v="204"/>
    <x v="146"/>
    <x v="0"/>
    <x v="4"/>
    <x v="2"/>
  </r>
  <r>
    <x v="4"/>
    <x v="146"/>
    <x v="6"/>
    <x v="6"/>
    <x v="0"/>
    <x v="0"/>
    <x v="33"/>
    <x v="172"/>
    <x v="874"/>
    <x v="0"/>
    <x v="4"/>
    <x v="2"/>
  </r>
  <r>
    <x v="4"/>
    <x v="36"/>
    <x v="6"/>
    <x v="6"/>
    <x v="0"/>
    <x v="0"/>
    <x v="33"/>
    <x v="94"/>
    <x v="874"/>
    <x v="0"/>
    <x v="4"/>
    <x v="2"/>
  </r>
  <r>
    <x v="4"/>
    <x v="88"/>
    <x v="6"/>
    <x v="6"/>
    <x v="0"/>
    <x v="0"/>
    <x v="33"/>
    <x v="242"/>
    <x v="874"/>
    <x v="0"/>
    <x v="4"/>
    <x v="2"/>
  </r>
  <r>
    <x v="4"/>
    <x v="134"/>
    <x v="6"/>
    <x v="6"/>
    <x v="0"/>
    <x v="0"/>
    <x v="33"/>
    <x v="226"/>
    <x v="899"/>
    <x v="0"/>
    <x v="4"/>
    <x v="2"/>
  </r>
  <r>
    <x v="4"/>
    <x v="11"/>
    <x v="6"/>
    <x v="6"/>
    <x v="0"/>
    <x v="0"/>
    <x v="33"/>
    <x v="91"/>
    <x v="759"/>
    <x v="0"/>
    <x v="4"/>
    <x v="2"/>
  </r>
  <r>
    <x v="4"/>
    <x v="19"/>
    <x v="3"/>
    <x v="3"/>
    <x v="0"/>
    <x v="0"/>
    <x v="33"/>
    <x v="62"/>
    <x v="874"/>
    <x v="0"/>
    <x v="4"/>
    <x v="2"/>
  </r>
  <r>
    <x v="4"/>
    <x v="148"/>
    <x v="3"/>
    <x v="3"/>
    <x v="0"/>
    <x v="0"/>
    <x v="33"/>
    <x v="174"/>
    <x v="899"/>
    <x v="0"/>
    <x v="4"/>
    <x v="2"/>
  </r>
  <r>
    <x v="4"/>
    <x v="132"/>
    <x v="4"/>
    <x v="4"/>
    <x v="0"/>
    <x v="0"/>
    <x v="33"/>
    <x v="95"/>
    <x v="1182"/>
    <x v="0"/>
    <x v="4"/>
    <x v="2"/>
  </r>
  <r>
    <x v="4"/>
    <x v="89"/>
    <x v="4"/>
    <x v="4"/>
    <x v="0"/>
    <x v="0"/>
    <x v="33"/>
    <x v="154"/>
    <x v="874"/>
    <x v="0"/>
    <x v="4"/>
    <x v="2"/>
  </r>
  <r>
    <x v="4"/>
    <x v="31"/>
    <x v="4"/>
    <x v="4"/>
    <x v="0"/>
    <x v="0"/>
    <x v="33"/>
    <x v="72"/>
    <x v="146"/>
    <x v="0"/>
    <x v="4"/>
    <x v="2"/>
  </r>
  <r>
    <x v="4"/>
    <x v="119"/>
    <x v="0"/>
    <x v="0"/>
    <x v="0"/>
    <x v="0"/>
    <x v="33"/>
    <x v="96"/>
    <x v="759"/>
    <x v="0"/>
    <x v="4"/>
    <x v="2"/>
  </r>
  <r>
    <x v="4"/>
    <x v="40"/>
    <x v="1"/>
    <x v="1"/>
    <x v="0"/>
    <x v="0"/>
    <x v="33"/>
    <x v="125"/>
    <x v="759"/>
    <x v="0"/>
    <x v="4"/>
    <x v="2"/>
  </r>
  <r>
    <x v="4"/>
    <x v="95"/>
    <x v="1"/>
    <x v="1"/>
    <x v="0"/>
    <x v="0"/>
    <x v="33"/>
    <x v="97"/>
    <x v="874"/>
    <x v="0"/>
    <x v="4"/>
    <x v="2"/>
  </r>
  <r>
    <x v="4"/>
    <x v="127"/>
    <x v="1"/>
    <x v="1"/>
    <x v="0"/>
    <x v="0"/>
    <x v="33"/>
    <x v="85"/>
    <x v="146"/>
    <x v="0"/>
    <x v="4"/>
    <x v="2"/>
  </r>
  <r>
    <x v="4"/>
    <x v="8"/>
    <x v="1"/>
    <x v="1"/>
    <x v="0"/>
    <x v="0"/>
    <x v="33"/>
    <x v="187"/>
    <x v="759"/>
    <x v="0"/>
    <x v="4"/>
    <x v="2"/>
  </r>
  <r>
    <x v="4"/>
    <x v="98"/>
    <x v="1"/>
    <x v="1"/>
    <x v="0"/>
    <x v="0"/>
    <x v="33"/>
    <x v="198"/>
    <x v="146"/>
    <x v="0"/>
    <x v="4"/>
    <x v="2"/>
  </r>
  <r>
    <x v="4"/>
    <x v="1"/>
    <x v="1"/>
    <x v="1"/>
    <x v="0"/>
    <x v="0"/>
    <x v="1"/>
    <x v="1"/>
    <x v="1"/>
    <x v="325"/>
    <x v="4"/>
    <x v="2"/>
  </r>
  <r>
    <x v="4"/>
    <x v="129"/>
    <x v="2"/>
    <x v="2"/>
    <x v="0"/>
    <x v="1"/>
    <x v="33"/>
    <x v="204"/>
    <x v="874"/>
    <x v="0"/>
    <x v="4"/>
    <x v="2"/>
  </r>
  <r>
    <x v="4"/>
    <x v="114"/>
    <x v="3"/>
    <x v="3"/>
    <x v="0"/>
    <x v="1"/>
    <x v="33"/>
    <x v="76"/>
    <x v="874"/>
    <x v="0"/>
    <x v="4"/>
    <x v="2"/>
  </r>
  <r>
    <x v="4"/>
    <x v="1"/>
    <x v="1"/>
    <x v="1"/>
    <x v="0"/>
    <x v="1"/>
    <x v="1"/>
    <x v="1"/>
    <x v="1"/>
    <x v="261"/>
    <x v="4"/>
    <x v="2"/>
  </r>
  <r>
    <x v="5"/>
    <x v="19"/>
    <x v="3"/>
    <x v="3"/>
    <x v="0"/>
    <x v="0"/>
    <x v="33"/>
    <x v="62"/>
    <x v="874"/>
    <x v="0"/>
    <x v="5"/>
    <x v="2"/>
  </r>
  <r>
    <x v="5"/>
    <x v="1"/>
    <x v="1"/>
    <x v="1"/>
    <x v="0"/>
    <x v="0"/>
    <x v="1"/>
    <x v="1"/>
    <x v="1"/>
    <x v="216"/>
    <x v="5"/>
    <x v="2"/>
  </r>
  <r>
    <x v="6"/>
    <x v="0"/>
    <x v="0"/>
    <x v="0"/>
    <x v="0"/>
    <x v="2"/>
    <x v="32"/>
    <x v="197"/>
    <x v="1311"/>
    <x v="0"/>
    <x v="6"/>
    <x v="2"/>
  </r>
  <r>
    <x v="6"/>
    <x v="1"/>
    <x v="1"/>
    <x v="1"/>
    <x v="0"/>
    <x v="2"/>
    <x v="1"/>
    <x v="1"/>
    <x v="1"/>
    <x v="326"/>
    <x v="6"/>
    <x v="2"/>
  </r>
  <r>
    <x v="6"/>
    <x v="1"/>
    <x v="1"/>
    <x v="1"/>
    <x v="0"/>
    <x v="0"/>
    <x v="1"/>
    <x v="1"/>
    <x v="1"/>
    <x v="216"/>
    <x v="6"/>
    <x v="2"/>
  </r>
  <r>
    <x v="7"/>
    <x v="64"/>
    <x v="2"/>
    <x v="2"/>
    <x v="0"/>
    <x v="2"/>
    <x v="32"/>
    <x v="139"/>
    <x v="1312"/>
    <x v="0"/>
    <x v="7"/>
    <x v="2"/>
  </r>
  <r>
    <x v="7"/>
    <x v="107"/>
    <x v="2"/>
    <x v="2"/>
    <x v="0"/>
    <x v="2"/>
    <x v="32"/>
    <x v="158"/>
    <x v="1215"/>
    <x v="0"/>
    <x v="7"/>
    <x v="2"/>
  </r>
  <r>
    <x v="7"/>
    <x v="102"/>
    <x v="6"/>
    <x v="6"/>
    <x v="0"/>
    <x v="2"/>
    <x v="32"/>
    <x v="141"/>
    <x v="982"/>
    <x v="0"/>
    <x v="7"/>
    <x v="2"/>
  </r>
  <r>
    <x v="7"/>
    <x v="21"/>
    <x v="6"/>
    <x v="6"/>
    <x v="0"/>
    <x v="2"/>
    <x v="32"/>
    <x v="70"/>
    <x v="1291"/>
    <x v="0"/>
    <x v="7"/>
    <x v="2"/>
  </r>
  <r>
    <x v="7"/>
    <x v="3"/>
    <x v="3"/>
    <x v="3"/>
    <x v="0"/>
    <x v="2"/>
    <x v="32"/>
    <x v="243"/>
    <x v="801"/>
    <x v="0"/>
    <x v="7"/>
    <x v="2"/>
  </r>
  <r>
    <x v="7"/>
    <x v="160"/>
    <x v="0"/>
    <x v="0"/>
    <x v="0"/>
    <x v="2"/>
    <x v="32"/>
    <x v="179"/>
    <x v="1313"/>
    <x v="0"/>
    <x v="7"/>
    <x v="2"/>
  </r>
  <r>
    <x v="7"/>
    <x v="122"/>
    <x v="0"/>
    <x v="0"/>
    <x v="0"/>
    <x v="2"/>
    <x v="33"/>
    <x v="181"/>
    <x v="874"/>
    <x v="0"/>
    <x v="7"/>
    <x v="2"/>
  </r>
  <r>
    <x v="7"/>
    <x v="145"/>
    <x v="5"/>
    <x v="5"/>
    <x v="0"/>
    <x v="2"/>
    <x v="32"/>
    <x v="124"/>
    <x v="1314"/>
    <x v="0"/>
    <x v="7"/>
    <x v="2"/>
  </r>
  <r>
    <x v="7"/>
    <x v="83"/>
    <x v="1"/>
    <x v="1"/>
    <x v="0"/>
    <x v="2"/>
    <x v="32"/>
    <x v="215"/>
    <x v="1315"/>
    <x v="0"/>
    <x v="7"/>
    <x v="2"/>
  </r>
  <r>
    <x v="7"/>
    <x v="1"/>
    <x v="1"/>
    <x v="1"/>
    <x v="0"/>
    <x v="2"/>
    <x v="1"/>
    <x v="1"/>
    <x v="1"/>
    <x v="327"/>
    <x v="7"/>
    <x v="2"/>
  </r>
  <r>
    <x v="8"/>
    <x v="1"/>
    <x v="1"/>
    <x v="1"/>
    <x v="0"/>
    <x v="2"/>
    <x v="1"/>
    <x v="1"/>
    <x v="1"/>
    <x v="328"/>
    <x v="8"/>
    <x v="2"/>
  </r>
  <r>
    <x v="9"/>
    <x v="107"/>
    <x v="2"/>
    <x v="2"/>
    <x v="0"/>
    <x v="2"/>
    <x v="32"/>
    <x v="158"/>
    <x v="1316"/>
    <x v="0"/>
    <x v="9"/>
    <x v="2"/>
  </r>
  <r>
    <x v="9"/>
    <x v="125"/>
    <x v="5"/>
    <x v="5"/>
    <x v="0"/>
    <x v="2"/>
    <x v="32"/>
    <x v="82"/>
    <x v="1317"/>
    <x v="0"/>
    <x v="9"/>
    <x v="2"/>
  </r>
  <r>
    <x v="9"/>
    <x v="1"/>
    <x v="1"/>
    <x v="1"/>
    <x v="0"/>
    <x v="2"/>
    <x v="1"/>
    <x v="1"/>
    <x v="1"/>
    <x v="329"/>
    <x v="9"/>
    <x v="2"/>
  </r>
  <r>
    <x v="9"/>
    <x v="71"/>
    <x v="6"/>
    <x v="6"/>
    <x v="0"/>
    <x v="0"/>
    <x v="33"/>
    <x v="37"/>
    <x v="874"/>
    <x v="0"/>
    <x v="9"/>
    <x v="2"/>
  </r>
  <r>
    <x v="9"/>
    <x v="61"/>
    <x v="3"/>
    <x v="3"/>
    <x v="0"/>
    <x v="0"/>
    <x v="33"/>
    <x v="126"/>
    <x v="874"/>
    <x v="0"/>
    <x v="9"/>
    <x v="2"/>
  </r>
  <r>
    <x v="9"/>
    <x v="132"/>
    <x v="4"/>
    <x v="4"/>
    <x v="0"/>
    <x v="0"/>
    <x v="33"/>
    <x v="95"/>
    <x v="146"/>
    <x v="0"/>
    <x v="9"/>
    <x v="2"/>
  </r>
  <r>
    <x v="9"/>
    <x v="31"/>
    <x v="4"/>
    <x v="4"/>
    <x v="0"/>
    <x v="0"/>
    <x v="33"/>
    <x v="72"/>
    <x v="874"/>
    <x v="0"/>
    <x v="9"/>
    <x v="2"/>
  </r>
  <r>
    <x v="9"/>
    <x v="90"/>
    <x v="0"/>
    <x v="0"/>
    <x v="0"/>
    <x v="0"/>
    <x v="33"/>
    <x v="79"/>
    <x v="874"/>
    <x v="0"/>
    <x v="9"/>
    <x v="2"/>
  </r>
  <r>
    <x v="9"/>
    <x v="52"/>
    <x v="0"/>
    <x v="0"/>
    <x v="0"/>
    <x v="0"/>
    <x v="33"/>
    <x v="107"/>
    <x v="759"/>
    <x v="0"/>
    <x v="9"/>
    <x v="2"/>
  </r>
  <r>
    <x v="9"/>
    <x v="53"/>
    <x v="0"/>
    <x v="0"/>
    <x v="0"/>
    <x v="0"/>
    <x v="33"/>
    <x v="144"/>
    <x v="759"/>
    <x v="0"/>
    <x v="9"/>
    <x v="2"/>
  </r>
  <r>
    <x v="9"/>
    <x v="13"/>
    <x v="5"/>
    <x v="5"/>
    <x v="0"/>
    <x v="0"/>
    <x v="33"/>
    <x v="120"/>
    <x v="874"/>
    <x v="0"/>
    <x v="9"/>
    <x v="2"/>
  </r>
  <r>
    <x v="9"/>
    <x v="40"/>
    <x v="1"/>
    <x v="1"/>
    <x v="0"/>
    <x v="0"/>
    <x v="33"/>
    <x v="125"/>
    <x v="146"/>
    <x v="0"/>
    <x v="9"/>
    <x v="2"/>
  </r>
  <r>
    <x v="9"/>
    <x v="33"/>
    <x v="1"/>
    <x v="1"/>
    <x v="0"/>
    <x v="0"/>
    <x v="33"/>
    <x v="241"/>
    <x v="759"/>
    <x v="0"/>
    <x v="9"/>
    <x v="2"/>
  </r>
  <r>
    <x v="9"/>
    <x v="1"/>
    <x v="1"/>
    <x v="1"/>
    <x v="0"/>
    <x v="0"/>
    <x v="1"/>
    <x v="1"/>
    <x v="1"/>
    <x v="330"/>
    <x v="9"/>
    <x v="2"/>
  </r>
  <r>
    <x v="9"/>
    <x v="49"/>
    <x v="3"/>
    <x v="3"/>
    <x v="0"/>
    <x v="1"/>
    <x v="33"/>
    <x v="244"/>
    <x v="874"/>
    <x v="0"/>
    <x v="9"/>
    <x v="2"/>
  </r>
  <r>
    <x v="9"/>
    <x v="75"/>
    <x v="3"/>
    <x v="3"/>
    <x v="0"/>
    <x v="1"/>
    <x v="33"/>
    <x v="220"/>
    <x v="146"/>
    <x v="0"/>
    <x v="9"/>
    <x v="2"/>
  </r>
  <r>
    <x v="9"/>
    <x v="1"/>
    <x v="1"/>
    <x v="1"/>
    <x v="0"/>
    <x v="1"/>
    <x v="1"/>
    <x v="1"/>
    <x v="1"/>
    <x v="220"/>
    <x v="9"/>
    <x v="2"/>
  </r>
  <r>
    <x v="70"/>
    <x v="70"/>
    <x v="2"/>
    <x v="2"/>
    <x v="0"/>
    <x v="2"/>
    <x v="32"/>
    <x v="36"/>
    <x v="1318"/>
    <x v="0"/>
    <x v="70"/>
    <x v="2"/>
  </r>
  <r>
    <x v="70"/>
    <x v="1"/>
    <x v="1"/>
    <x v="1"/>
    <x v="0"/>
    <x v="2"/>
    <x v="1"/>
    <x v="1"/>
    <x v="1"/>
    <x v="331"/>
    <x v="70"/>
    <x v="2"/>
  </r>
  <r>
    <x v="10"/>
    <x v="70"/>
    <x v="2"/>
    <x v="2"/>
    <x v="0"/>
    <x v="2"/>
    <x v="32"/>
    <x v="36"/>
    <x v="1319"/>
    <x v="0"/>
    <x v="10"/>
    <x v="2"/>
  </r>
  <r>
    <x v="10"/>
    <x v="117"/>
    <x v="0"/>
    <x v="0"/>
    <x v="0"/>
    <x v="2"/>
    <x v="32"/>
    <x v="65"/>
    <x v="1320"/>
    <x v="0"/>
    <x v="10"/>
    <x v="2"/>
  </r>
  <r>
    <x v="10"/>
    <x v="1"/>
    <x v="1"/>
    <x v="1"/>
    <x v="0"/>
    <x v="2"/>
    <x v="1"/>
    <x v="1"/>
    <x v="1"/>
    <x v="332"/>
    <x v="10"/>
    <x v="2"/>
  </r>
  <r>
    <x v="10"/>
    <x v="16"/>
    <x v="2"/>
    <x v="2"/>
    <x v="0"/>
    <x v="0"/>
    <x v="33"/>
    <x v="93"/>
    <x v="765"/>
    <x v="0"/>
    <x v="10"/>
    <x v="2"/>
  </r>
  <r>
    <x v="10"/>
    <x v="106"/>
    <x v="2"/>
    <x v="2"/>
    <x v="0"/>
    <x v="0"/>
    <x v="33"/>
    <x v="223"/>
    <x v="934"/>
    <x v="0"/>
    <x v="10"/>
    <x v="2"/>
  </r>
  <r>
    <x v="10"/>
    <x v="47"/>
    <x v="2"/>
    <x v="2"/>
    <x v="0"/>
    <x v="0"/>
    <x v="33"/>
    <x v="68"/>
    <x v="765"/>
    <x v="0"/>
    <x v="10"/>
    <x v="2"/>
  </r>
  <r>
    <x v="10"/>
    <x v="118"/>
    <x v="2"/>
    <x v="2"/>
    <x v="0"/>
    <x v="0"/>
    <x v="33"/>
    <x v="69"/>
    <x v="759"/>
    <x v="0"/>
    <x v="10"/>
    <x v="2"/>
  </r>
  <r>
    <x v="10"/>
    <x v="24"/>
    <x v="2"/>
    <x v="2"/>
    <x v="0"/>
    <x v="0"/>
    <x v="33"/>
    <x v="202"/>
    <x v="759"/>
    <x v="0"/>
    <x v="10"/>
    <x v="2"/>
  </r>
  <r>
    <x v="10"/>
    <x v="144"/>
    <x v="2"/>
    <x v="2"/>
    <x v="0"/>
    <x v="0"/>
    <x v="33"/>
    <x v="162"/>
    <x v="1182"/>
    <x v="0"/>
    <x v="10"/>
    <x v="2"/>
  </r>
  <r>
    <x v="10"/>
    <x v="84"/>
    <x v="2"/>
    <x v="2"/>
    <x v="0"/>
    <x v="0"/>
    <x v="33"/>
    <x v="203"/>
    <x v="759"/>
    <x v="0"/>
    <x v="10"/>
    <x v="2"/>
  </r>
  <r>
    <x v="10"/>
    <x v="111"/>
    <x v="2"/>
    <x v="2"/>
    <x v="0"/>
    <x v="0"/>
    <x v="33"/>
    <x v="75"/>
    <x v="759"/>
    <x v="0"/>
    <x v="10"/>
    <x v="2"/>
  </r>
  <r>
    <x v="10"/>
    <x v="65"/>
    <x v="6"/>
    <x v="6"/>
    <x v="0"/>
    <x v="0"/>
    <x v="33"/>
    <x v="190"/>
    <x v="934"/>
    <x v="0"/>
    <x v="10"/>
    <x v="2"/>
  </r>
  <r>
    <x v="10"/>
    <x v="36"/>
    <x v="6"/>
    <x v="6"/>
    <x v="0"/>
    <x v="0"/>
    <x v="33"/>
    <x v="94"/>
    <x v="759"/>
    <x v="0"/>
    <x v="10"/>
    <x v="2"/>
  </r>
  <r>
    <x v="10"/>
    <x v="71"/>
    <x v="6"/>
    <x v="6"/>
    <x v="0"/>
    <x v="0"/>
    <x v="33"/>
    <x v="37"/>
    <x v="759"/>
    <x v="0"/>
    <x v="10"/>
    <x v="2"/>
  </r>
  <r>
    <x v="10"/>
    <x v="163"/>
    <x v="6"/>
    <x v="6"/>
    <x v="0"/>
    <x v="0"/>
    <x v="33"/>
    <x v="195"/>
    <x v="759"/>
    <x v="0"/>
    <x v="10"/>
    <x v="2"/>
  </r>
  <r>
    <x v="10"/>
    <x v="134"/>
    <x v="6"/>
    <x v="6"/>
    <x v="0"/>
    <x v="0"/>
    <x v="33"/>
    <x v="226"/>
    <x v="759"/>
    <x v="0"/>
    <x v="10"/>
    <x v="2"/>
  </r>
  <r>
    <x v="10"/>
    <x v="164"/>
    <x v="6"/>
    <x v="6"/>
    <x v="0"/>
    <x v="0"/>
    <x v="33"/>
    <x v="200"/>
    <x v="765"/>
    <x v="0"/>
    <x v="10"/>
    <x v="2"/>
  </r>
  <r>
    <x v="10"/>
    <x v="21"/>
    <x v="6"/>
    <x v="6"/>
    <x v="0"/>
    <x v="0"/>
    <x v="33"/>
    <x v="70"/>
    <x v="765"/>
    <x v="0"/>
    <x v="10"/>
    <x v="2"/>
  </r>
  <r>
    <x v="10"/>
    <x v="26"/>
    <x v="3"/>
    <x v="3"/>
    <x v="0"/>
    <x v="0"/>
    <x v="33"/>
    <x v="115"/>
    <x v="759"/>
    <x v="0"/>
    <x v="10"/>
    <x v="2"/>
  </r>
  <r>
    <x v="10"/>
    <x v="49"/>
    <x v="3"/>
    <x v="3"/>
    <x v="0"/>
    <x v="0"/>
    <x v="33"/>
    <x v="244"/>
    <x v="759"/>
    <x v="0"/>
    <x v="10"/>
    <x v="2"/>
  </r>
  <r>
    <x v="10"/>
    <x v="108"/>
    <x v="3"/>
    <x v="3"/>
    <x v="0"/>
    <x v="0"/>
    <x v="33"/>
    <x v="63"/>
    <x v="1215"/>
    <x v="0"/>
    <x v="10"/>
    <x v="2"/>
  </r>
  <r>
    <x v="10"/>
    <x v="27"/>
    <x v="3"/>
    <x v="3"/>
    <x v="0"/>
    <x v="0"/>
    <x v="33"/>
    <x v="43"/>
    <x v="759"/>
    <x v="0"/>
    <x v="10"/>
    <x v="2"/>
  </r>
  <r>
    <x v="10"/>
    <x v="43"/>
    <x v="3"/>
    <x v="3"/>
    <x v="0"/>
    <x v="0"/>
    <x v="33"/>
    <x v="71"/>
    <x v="146"/>
    <x v="0"/>
    <x v="10"/>
    <x v="2"/>
  </r>
  <r>
    <x v="10"/>
    <x v="75"/>
    <x v="3"/>
    <x v="3"/>
    <x v="0"/>
    <x v="0"/>
    <x v="33"/>
    <x v="220"/>
    <x v="759"/>
    <x v="0"/>
    <x v="10"/>
    <x v="2"/>
  </r>
  <r>
    <x v="10"/>
    <x v="148"/>
    <x v="3"/>
    <x v="3"/>
    <x v="0"/>
    <x v="0"/>
    <x v="33"/>
    <x v="174"/>
    <x v="859"/>
    <x v="0"/>
    <x v="10"/>
    <x v="2"/>
  </r>
  <r>
    <x v="10"/>
    <x v="79"/>
    <x v="3"/>
    <x v="3"/>
    <x v="0"/>
    <x v="0"/>
    <x v="33"/>
    <x v="142"/>
    <x v="1182"/>
    <x v="0"/>
    <x v="10"/>
    <x v="2"/>
  </r>
  <r>
    <x v="10"/>
    <x v="56"/>
    <x v="3"/>
    <x v="3"/>
    <x v="0"/>
    <x v="0"/>
    <x v="33"/>
    <x v="153"/>
    <x v="765"/>
    <x v="0"/>
    <x v="10"/>
    <x v="2"/>
  </r>
  <r>
    <x v="10"/>
    <x v="28"/>
    <x v="3"/>
    <x v="3"/>
    <x v="0"/>
    <x v="0"/>
    <x v="33"/>
    <x v="245"/>
    <x v="874"/>
    <x v="0"/>
    <x v="10"/>
    <x v="2"/>
  </r>
  <r>
    <x v="10"/>
    <x v="99"/>
    <x v="3"/>
    <x v="3"/>
    <x v="0"/>
    <x v="0"/>
    <x v="33"/>
    <x v="116"/>
    <x v="765"/>
    <x v="0"/>
    <x v="10"/>
    <x v="2"/>
  </r>
  <r>
    <x v="10"/>
    <x v="68"/>
    <x v="4"/>
    <x v="4"/>
    <x v="0"/>
    <x v="0"/>
    <x v="33"/>
    <x v="222"/>
    <x v="146"/>
    <x v="0"/>
    <x v="10"/>
    <x v="2"/>
  </r>
  <r>
    <x v="10"/>
    <x v="81"/>
    <x v="4"/>
    <x v="4"/>
    <x v="0"/>
    <x v="0"/>
    <x v="33"/>
    <x v="175"/>
    <x v="899"/>
    <x v="0"/>
    <x v="10"/>
    <x v="2"/>
  </r>
  <r>
    <x v="10"/>
    <x v="156"/>
    <x v="4"/>
    <x v="4"/>
    <x v="0"/>
    <x v="0"/>
    <x v="33"/>
    <x v="146"/>
    <x v="899"/>
    <x v="0"/>
    <x v="10"/>
    <x v="2"/>
  </r>
  <r>
    <x v="10"/>
    <x v="132"/>
    <x v="4"/>
    <x v="4"/>
    <x v="0"/>
    <x v="0"/>
    <x v="33"/>
    <x v="95"/>
    <x v="759"/>
    <x v="0"/>
    <x v="10"/>
    <x v="2"/>
  </r>
  <r>
    <x v="10"/>
    <x v="30"/>
    <x v="4"/>
    <x v="4"/>
    <x v="0"/>
    <x v="0"/>
    <x v="33"/>
    <x v="159"/>
    <x v="146"/>
    <x v="0"/>
    <x v="10"/>
    <x v="2"/>
  </r>
  <r>
    <x v="10"/>
    <x v="165"/>
    <x v="4"/>
    <x v="4"/>
    <x v="0"/>
    <x v="0"/>
    <x v="33"/>
    <x v="205"/>
    <x v="146"/>
    <x v="0"/>
    <x v="10"/>
    <x v="2"/>
  </r>
  <r>
    <x v="10"/>
    <x v="38"/>
    <x v="4"/>
    <x v="4"/>
    <x v="0"/>
    <x v="0"/>
    <x v="33"/>
    <x v="106"/>
    <x v="765"/>
    <x v="0"/>
    <x v="10"/>
    <x v="2"/>
  </r>
  <r>
    <x v="10"/>
    <x v="51"/>
    <x v="4"/>
    <x v="4"/>
    <x v="0"/>
    <x v="0"/>
    <x v="33"/>
    <x v="34"/>
    <x v="146"/>
    <x v="0"/>
    <x v="10"/>
    <x v="2"/>
  </r>
  <r>
    <x v="10"/>
    <x v="90"/>
    <x v="0"/>
    <x v="0"/>
    <x v="0"/>
    <x v="0"/>
    <x v="33"/>
    <x v="79"/>
    <x v="759"/>
    <x v="0"/>
    <x v="10"/>
    <x v="2"/>
  </r>
  <r>
    <x v="10"/>
    <x v="57"/>
    <x v="0"/>
    <x v="0"/>
    <x v="0"/>
    <x v="0"/>
    <x v="33"/>
    <x v="44"/>
    <x v="934"/>
    <x v="0"/>
    <x v="10"/>
    <x v="2"/>
  </r>
  <r>
    <x v="10"/>
    <x v="0"/>
    <x v="0"/>
    <x v="0"/>
    <x v="0"/>
    <x v="0"/>
    <x v="33"/>
    <x v="197"/>
    <x v="759"/>
    <x v="0"/>
    <x v="10"/>
    <x v="2"/>
  </r>
  <r>
    <x v="10"/>
    <x v="91"/>
    <x v="0"/>
    <x v="0"/>
    <x v="0"/>
    <x v="0"/>
    <x v="33"/>
    <x v="118"/>
    <x v="146"/>
    <x v="0"/>
    <x v="10"/>
    <x v="2"/>
  </r>
  <r>
    <x v="10"/>
    <x v="53"/>
    <x v="0"/>
    <x v="0"/>
    <x v="0"/>
    <x v="0"/>
    <x v="33"/>
    <x v="144"/>
    <x v="899"/>
    <x v="0"/>
    <x v="10"/>
    <x v="2"/>
  </r>
  <r>
    <x v="10"/>
    <x v="45"/>
    <x v="0"/>
    <x v="0"/>
    <x v="0"/>
    <x v="0"/>
    <x v="33"/>
    <x v="180"/>
    <x v="1182"/>
    <x v="0"/>
    <x v="10"/>
    <x v="2"/>
  </r>
  <r>
    <x v="10"/>
    <x v="92"/>
    <x v="0"/>
    <x v="0"/>
    <x v="0"/>
    <x v="0"/>
    <x v="33"/>
    <x v="109"/>
    <x v="874"/>
    <x v="0"/>
    <x v="10"/>
    <x v="2"/>
  </r>
  <r>
    <x v="10"/>
    <x v="136"/>
    <x v="0"/>
    <x v="0"/>
    <x v="0"/>
    <x v="0"/>
    <x v="33"/>
    <x v="100"/>
    <x v="874"/>
    <x v="0"/>
    <x v="10"/>
    <x v="2"/>
  </r>
  <r>
    <x v="10"/>
    <x v="122"/>
    <x v="0"/>
    <x v="0"/>
    <x v="0"/>
    <x v="0"/>
    <x v="33"/>
    <x v="181"/>
    <x v="759"/>
    <x v="0"/>
    <x v="10"/>
    <x v="2"/>
  </r>
  <r>
    <x v="10"/>
    <x v="145"/>
    <x v="5"/>
    <x v="5"/>
    <x v="0"/>
    <x v="0"/>
    <x v="33"/>
    <x v="124"/>
    <x v="848"/>
    <x v="0"/>
    <x v="10"/>
    <x v="2"/>
  </r>
  <r>
    <x v="10"/>
    <x v="72"/>
    <x v="5"/>
    <x v="5"/>
    <x v="0"/>
    <x v="0"/>
    <x v="33"/>
    <x v="38"/>
    <x v="934"/>
    <x v="0"/>
    <x v="10"/>
    <x v="2"/>
  </r>
  <r>
    <x v="10"/>
    <x v="77"/>
    <x v="5"/>
    <x v="5"/>
    <x v="0"/>
    <x v="0"/>
    <x v="33"/>
    <x v="156"/>
    <x v="874"/>
    <x v="0"/>
    <x v="10"/>
    <x v="2"/>
  </r>
  <r>
    <x v="10"/>
    <x v="139"/>
    <x v="5"/>
    <x v="5"/>
    <x v="0"/>
    <x v="0"/>
    <x v="33"/>
    <x v="110"/>
    <x v="899"/>
    <x v="0"/>
    <x v="10"/>
    <x v="2"/>
  </r>
  <r>
    <x v="10"/>
    <x v="63"/>
    <x v="5"/>
    <x v="5"/>
    <x v="0"/>
    <x v="0"/>
    <x v="33"/>
    <x v="111"/>
    <x v="899"/>
    <x v="0"/>
    <x v="10"/>
    <x v="2"/>
  </r>
  <r>
    <x v="10"/>
    <x v="123"/>
    <x v="5"/>
    <x v="5"/>
    <x v="0"/>
    <x v="0"/>
    <x v="33"/>
    <x v="74"/>
    <x v="765"/>
    <x v="0"/>
    <x v="10"/>
    <x v="2"/>
  </r>
  <r>
    <x v="10"/>
    <x v="54"/>
    <x v="5"/>
    <x v="5"/>
    <x v="0"/>
    <x v="0"/>
    <x v="33"/>
    <x v="246"/>
    <x v="759"/>
    <x v="0"/>
    <x v="10"/>
    <x v="2"/>
  </r>
  <r>
    <x v="10"/>
    <x v="150"/>
    <x v="5"/>
    <x v="5"/>
    <x v="0"/>
    <x v="0"/>
    <x v="33"/>
    <x v="214"/>
    <x v="759"/>
    <x v="0"/>
    <x v="10"/>
    <x v="2"/>
  </r>
  <r>
    <x v="10"/>
    <x v="40"/>
    <x v="1"/>
    <x v="1"/>
    <x v="0"/>
    <x v="0"/>
    <x v="33"/>
    <x v="125"/>
    <x v="759"/>
    <x v="0"/>
    <x v="10"/>
    <x v="2"/>
  </r>
  <r>
    <x v="10"/>
    <x v="95"/>
    <x v="1"/>
    <x v="1"/>
    <x v="0"/>
    <x v="0"/>
    <x v="33"/>
    <x v="97"/>
    <x v="859"/>
    <x v="0"/>
    <x v="10"/>
    <x v="2"/>
  </r>
  <r>
    <x v="10"/>
    <x v="151"/>
    <x v="1"/>
    <x v="1"/>
    <x v="0"/>
    <x v="0"/>
    <x v="33"/>
    <x v="166"/>
    <x v="765"/>
    <x v="0"/>
    <x v="10"/>
    <x v="2"/>
  </r>
  <r>
    <x v="10"/>
    <x v="42"/>
    <x v="1"/>
    <x v="1"/>
    <x v="0"/>
    <x v="0"/>
    <x v="33"/>
    <x v="167"/>
    <x v="934"/>
    <x v="0"/>
    <x v="10"/>
    <x v="2"/>
  </r>
  <r>
    <x v="10"/>
    <x v="101"/>
    <x v="1"/>
    <x v="1"/>
    <x v="0"/>
    <x v="0"/>
    <x v="33"/>
    <x v="207"/>
    <x v="1132"/>
    <x v="0"/>
    <x v="10"/>
    <x v="2"/>
  </r>
  <r>
    <x v="10"/>
    <x v="128"/>
    <x v="1"/>
    <x v="1"/>
    <x v="0"/>
    <x v="0"/>
    <x v="33"/>
    <x v="164"/>
    <x v="765"/>
    <x v="0"/>
    <x v="10"/>
    <x v="2"/>
  </r>
  <r>
    <x v="10"/>
    <x v="1"/>
    <x v="1"/>
    <x v="1"/>
    <x v="0"/>
    <x v="0"/>
    <x v="1"/>
    <x v="1"/>
    <x v="1"/>
    <x v="333"/>
    <x v="10"/>
    <x v="2"/>
  </r>
  <r>
    <x v="10"/>
    <x v="144"/>
    <x v="2"/>
    <x v="2"/>
    <x v="0"/>
    <x v="1"/>
    <x v="33"/>
    <x v="162"/>
    <x v="759"/>
    <x v="0"/>
    <x v="10"/>
    <x v="2"/>
  </r>
  <r>
    <x v="10"/>
    <x v="87"/>
    <x v="6"/>
    <x v="6"/>
    <x v="0"/>
    <x v="1"/>
    <x v="33"/>
    <x v="189"/>
    <x v="146"/>
    <x v="0"/>
    <x v="10"/>
    <x v="2"/>
  </r>
  <r>
    <x v="10"/>
    <x v="71"/>
    <x v="6"/>
    <x v="6"/>
    <x v="0"/>
    <x v="1"/>
    <x v="33"/>
    <x v="37"/>
    <x v="146"/>
    <x v="0"/>
    <x v="10"/>
    <x v="2"/>
  </r>
  <r>
    <x v="10"/>
    <x v="113"/>
    <x v="6"/>
    <x v="6"/>
    <x v="0"/>
    <x v="1"/>
    <x v="33"/>
    <x v="89"/>
    <x v="874"/>
    <x v="0"/>
    <x v="10"/>
    <x v="2"/>
  </r>
  <r>
    <x v="10"/>
    <x v="21"/>
    <x v="6"/>
    <x v="6"/>
    <x v="0"/>
    <x v="1"/>
    <x v="33"/>
    <x v="70"/>
    <x v="874"/>
    <x v="0"/>
    <x v="10"/>
    <x v="2"/>
  </r>
  <r>
    <x v="10"/>
    <x v="108"/>
    <x v="3"/>
    <x v="3"/>
    <x v="0"/>
    <x v="1"/>
    <x v="33"/>
    <x v="63"/>
    <x v="759"/>
    <x v="0"/>
    <x v="10"/>
    <x v="2"/>
  </r>
  <r>
    <x v="10"/>
    <x v="30"/>
    <x v="4"/>
    <x v="4"/>
    <x v="0"/>
    <x v="1"/>
    <x v="33"/>
    <x v="159"/>
    <x v="874"/>
    <x v="0"/>
    <x v="10"/>
    <x v="2"/>
  </r>
  <r>
    <x v="10"/>
    <x v="51"/>
    <x v="4"/>
    <x v="4"/>
    <x v="0"/>
    <x v="1"/>
    <x v="33"/>
    <x v="34"/>
    <x v="874"/>
    <x v="0"/>
    <x v="10"/>
    <x v="2"/>
  </r>
  <r>
    <x v="10"/>
    <x v="57"/>
    <x v="0"/>
    <x v="0"/>
    <x v="0"/>
    <x v="1"/>
    <x v="33"/>
    <x v="44"/>
    <x v="874"/>
    <x v="0"/>
    <x v="10"/>
    <x v="2"/>
  </r>
  <r>
    <x v="10"/>
    <x v="91"/>
    <x v="0"/>
    <x v="0"/>
    <x v="0"/>
    <x v="1"/>
    <x v="33"/>
    <x v="118"/>
    <x v="874"/>
    <x v="0"/>
    <x v="10"/>
    <x v="2"/>
  </r>
  <r>
    <x v="10"/>
    <x v="122"/>
    <x v="0"/>
    <x v="0"/>
    <x v="0"/>
    <x v="1"/>
    <x v="33"/>
    <x v="181"/>
    <x v="874"/>
    <x v="0"/>
    <x v="10"/>
    <x v="2"/>
  </r>
  <r>
    <x v="10"/>
    <x v="95"/>
    <x v="1"/>
    <x v="1"/>
    <x v="0"/>
    <x v="1"/>
    <x v="33"/>
    <x v="97"/>
    <x v="874"/>
    <x v="0"/>
    <x v="10"/>
    <x v="2"/>
  </r>
  <r>
    <x v="10"/>
    <x v="151"/>
    <x v="1"/>
    <x v="1"/>
    <x v="0"/>
    <x v="1"/>
    <x v="33"/>
    <x v="166"/>
    <x v="874"/>
    <x v="0"/>
    <x v="10"/>
    <x v="2"/>
  </r>
  <r>
    <x v="10"/>
    <x v="1"/>
    <x v="1"/>
    <x v="1"/>
    <x v="0"/>
    <x v="1"/>
    <x v="1"/>
    <x v="1"/>
    <x v="1"/>
    <x v="322"/>
    <x v="10"/>
    <x v="2"/>
  </r>
  <r>
    <x v="11"/>
    <x v="119"/>
    <x v="0"/>
    <x v="0"/>
    <x v="0"/>
    <x v="1"/>
    <x v="33"/>
    <x v="96"/>
    <x v="874"/>
    <x v="0"/>
    <x v="11"/>
    <x v="2"/>
  </r>
  <r>
    <x v="11"/>
    <x v="1"/>
    <x v="1"/>
    <x v="1"/>
    <x v="0"/>
    <x v="1"/>
    <x v="1"/>
    <x v="1"/>
    <x v="1"/>
    <x v="216"/>
    <x v="11"/>
    <x v="2"/>
  </r>
  <r>
    <x v="12"/>
    <x v="70"/>
    <x v="2"/>
    <x v="2"/>
    <x v="0"/>
    <x v="2"/>
    <x v="32"/>
    <x v="36"/>
    <x v="537"/>
    <x v="0"/>
    <x v="12"/>
    <x v="2"/>
  </r>
  <r>
    <x v="12"/>
    <x v="43"/>
    <x v="3"/>
    <x v="3"/>
    <x v="0"/>
    <x v="2"/>
    <x v="32"/>
    <x v="71"/>
    <x v="1321"/>
    <x v="0"/>
    <x v="12"/>
    <x v="2"/>
  </r>
  <r>
    <x v="12"/>
    <x v="160"/>
    <x v="0"/>
    <x v="0"/>
    <x v="0"/>
    <x v="2"/>
    <x v="32"/>
    <x v="179"/>
    <x v="1322"/>
    <x v="0"/>
    <x v="12"/>
    <x v="2"/>
  </r>
  <r>
    <x v="12"/>
    <x v="40"/>
    <x v="1"/>
    <x v="1"/>
    <x v="0"/>
    <x v="2"/>
    <x v="32"/>
    <x v="125"/>
    <x v="1157"/>
    <x v="0"/>
    <x v="12"/>
    <x v="2"/>
  </r>
  <r>
    <x v="12"/>
    <x v="1"/>
    <x v="1"/>
    <x v="1"/>
    <x v="0"/>
    <x v="2"/>
    <x v="1"/>
    <x v="1"/>
    <x v="1"/>
    <x v="334"/>
    <x v="12"/>
    <x v="2"/>
  </r>
  <r>
    <x v="15"/>
    <x v="64"/>
    <x v="2"/>
    <x v="2"/>
    <x v="0"/>
    <x v="2"/>
    <x v="32"/>
    <x v="139"/>
    <x v="1323"/>
    <x v="0"/>
    <x v="15"/>
    <x v="2"/>
  </r>
  <r>
    <x v="15"/>
    <x v="135"/>
    <x v="3"/>
    <x v="3"/>
    <x v="0"/>
    <x v="2"/>
    <x v="32"/>
    <x v="149"/>
    <x v="1324"/>
    <x v="0"/>
    <x v="15"/>
    <x v="2"/>
  </r>
  <r>
    <x v="15"/>
    <x v="159"/>
    <x v="0"/>
    <x v="0"/>
    <x v="0"/>
    <x v="2"/>
    <x v="32"/>
    <x v="177"/>
    <x v="1325"/>
    <x v="0"/>
    <x v="15"/>
    <x v="2"/>
  </r>
  <r>
    <x v="15"/>
    <x v="160"/>
    <x v="0"/>
    <x v="0"/>
    <x v="0"/>
    <x v="2"/>
    <x v="32"/>
    <x v="179"/>
    <x v="1326"/>
    <x v="0"/>
    <x v="15"/>
    <x v="2"/>
  </r>
  <r>
    <x v="15"/>
    <x v="145"/>
    <x v="5"/>
    <x v="5"/>
    <x v="0"/>
    <x v="2"/>
    <x v="32"/>
    <x v="124"/>
    <x v="1327"/>
    <x v="0"/>
    <x v="15"/>
    <x v="2"/>
  </r>
  <r>
    <x v="15"/>
    <x v="40"/>
    <x v="1"/>
    <x v="1"/>
    <x v="0"/>
    <x v="2"/>
    <x v="32"/>
    <x v="125"/>
    <x v="1328"/>
    <x v="0"/>
    <x v="15"/>
    <x v="2"/>
  </r>
  <r>
    <x v="15"/>
    <x v="101"/>
    <x v="1"/>
    <x v="1"/>
    <x v="0"/>
    <x v="2"/>
    <x v="32"/>
    <x v="207"/>
    <x v="1329"/>
    <x v="0"/>
    <x v="15"/>
    <x v="2"/>
  </r>
  <r>
    <x v="15"/>
    <x v="1"/>
    <x v="1"/>
    <x v="1"/>
    <x v="0"/>
    <x v="2"/>
    <x v="1"/>
    <x v="1"/>
    <x v="1"/>
    <x v="335"/>
    <x v="15"/>
    <x v="2"/>
  </r>
  <r>
    <x v="15"/>
    <x v="16"/>
    <x v="2"/>
    <x v="2"/>
    <x v="0"/>
    <x v="0"/>
    <x v="33"/>
    <x v="93"/>
    <x v="899"/>
    <x v="0"/>
    <x v="15"/>
    <x v="2"/>
  </r>
  <r>
    <x v="15"/>
    <x v="118"/>
    <x v="2"/>
    <x v="2"/>
    <x v="0"/>
    <x v="0"/>
    <x v="33"/>
    <x v="69"/>
    <x v="759"/>
    <x v="0"/>
    <x v="15"/>
    <x v="2"/>
  </r>
  <r>
    <x v="15"/>
    <x v="144"/>
    <x v="2"/>
    <x v="2"/>
    <x v="0"/>
    <x v="0"/>
    <x v="33"/>
    <x v="162"/>
    <x v="934"/>
    <x v="0"/>
    <x v="15"/>
    <x v="2"/>
  </r>
  <r>
    <x v="15"/>
    <x v="65"/>
    <x v="6"/>
    <x v="6"/>
    <x v="0"/>
    <x v="0"/>
    <x v="33"/>
    <x v="190"/>
    <x v="146"/>
    <x v="0"/>
    <x v="15"/>
    <x v="2"/>
  </r>
  <r>
    <x v="15"/>
    <x v="36"/>
    <x v="6"/>
    <x v="6"/>
    <x v="0"/>
    <x v="0"/>
    <x v="33"/>
    <x v="94"/>
    <x v="874"/>
    <x v="0"/>
    <x v="15"/>
    <x v="2"/>
  </r>
  <r>
    <x v="15"/>
    <x v="88"/>
    <x v="6"/>
    <x v="6"/>
    <x v="0"/>
    <x v="0"/>
    <x v="33"/>
    <x v="242"/>
    <x v="146"/>
    <x v="0"/>
    <x v="15"/>
    <x v="2"/>
  </r>
  <r>
    <x v="15"/>
    <x v="113"/>
    <x v="6"/>
    <x v="6"/>
    <x v="0"/>
    <x v="0"/>
    <x v="33"/>
    <x v="89"/>
    <x v="874"/>
    <x v="0"/>
    <x v="15"/>
    <x v="2"/>
  </r>
  <r>
    <x v="15"/>
    <x v="21"/>
    <x v="6"/>
    <x v="6"/>
    <x v="0"/>
    <x v="0"/>
    <x v="33"/>
    <x v="70"/>
    <x v="146"/>
    <x v="0"/>
    <x v="15"/>
    <x v="2"/>
  </r>
  <r>
    <x v="15"/>
    <x v="23"/>
    <x v="3"/>
    <x v="3"/>
    <x v="0"/>
    <x v="0"/>
    <x v="33"/>
    <x v="221"/>
    <x v="765"/>
    <x v="0"/>
    <x v="15"/>
    <x v="2"/>
  </r>
  <r>
    <x v="15"/>
    <x v="49"/>
    <x v="3"/>
    <x v="3"/>
    <x v="0"/>
    <x v="0"/>
    <x v="33"/>
    <x v="244"/>
    <x v="874"/>
    <x v="0"/>
    <x v="15"/>
    <x v="2"/>
  </r>
  <r>
    <x v="15"/>
    <x v="43"/>
    <x v="3"/>
    <x v="3"/>
    <x v="0"/>
    <x v="0"/>
    <x v="33"/>
    <x v="71"/>
    <x v="759"/>
    <x v="0"/>
    <x v="15"/>
    <x v="2"/>
  </r>
  <r>
    <x v="15"/>
    <x v="75"/>
    <x v="3"/>
    <x v="3"/>
    <x v="0"/>
    <x v="0"/>
    <x v="33"/>
    <x v="220"/>
    <x v="1182"/>
    <x v="0"/>
    <x v="15"/>
    <x v="2"/>
  </r>
  <r>
    <x v="15"/>
    <x v="30"/>
    <x v="4"/>
    <x v="4"/>
    <x v="0"/>
    <x v="0"/>
    <x v="33"/>
    <x v="159"/>
    <x v="765"/>
    <x v="0"/>
    <x v="15"/>
    <x v="2"/>
  </r>
  <r>
    <x v="15"/>
    <x v="116"/>
    <x v="0"/>
    <x v="0"/>
    <x v="0"/>
    <x v="0"/>
    <x v="33"/>
    <x v="64"/>
    <x v="759"/>
    <x v="0"/>
    <x v="15"/>
    <x v="2"/>
  </r>
  <r>
    <x v="15"/>
    <x v="53"/>
    <x v="0"/>
    <x v="0"/>
    <x v="0"/>
    <x v="0"/>
    <x v="33"/>
    <x v="144"/>
    <x v="146"/>
    <x v="0"/>
    <x v="15"/>
    <x v="2"/>
  </r>
  <r>
    <x v="15"/>
    <x v="76"/>
    <x v="5"/>
    <x v="5"/>
    <x v="0"/>
    <x v="0"/>
    <x v="33"/>
    <x v="182"/>
    <x v="765"/>
    <x v="0"/>
    <x v="15"/>
    <x v="2"/>
  </r>
  <r>
    <x v="15"/>
    <x v="145"/>
    <x v="5"/>
    <x v="5"/>
    <x v="0"/>
    <x v="0"/>
    <x v="33"/>
    <x v="124"/>
    <x v="765"/>
    <x v="0"/>
    <x v="15"/>
    <x v="2"/>
  </r>
  <r>
    <x v="15"/>
    <x v="77"/>
    <x v="5"/>
    <x v="5"/>
    <x v="0"/>
    <x v="0"/>
    <x v="33"/>
    <x v="156"/>
    <x v="759"/>
    <x v="0"/>
    <x v="15"/>
    <x v="2"/>
  </r>
  <r>
    <x v="15"/>
    <x v="139"/>
    <x v="5"/>
    <x v="5"/>
    <x v="0"/>
    <x v="0"/>
    <x v="33"/>
    <x v="110"/>
    <x v="146"/>
    <x v="0"/>
    <x v="15"/>
    <x v="2"/>
  </r>
  <r>
    <x v="15"/>
    <x v="40"/>
    <x v="1"/>
    <x v="1"/>
    <x v="0"/>
    <x v="0"/>
    <x v="33"/>
    <x v="125"/>
    <x v="146"/>
    <x v="0"/>
    <x v="15"/>
    <x v="2"/>
  </r>
  <r>
    <x v="15"/>
    <x v="42"/>
    <x v="1"/>
    <x v="1"/>
    <x v="0"/>
    <x v="0"/>
    <x v="33"/>
    <x v="167"/>
    <x v="899"/>
    <x v="0"/>
    <x v="15"/>
    <x v="2"/>
  </r>
  <r>
    <x v="15"/>
    <x v="1"/>
    <x v="1"/>
    <x v="1"/>
    <x v="0"/>
    <x v="0"/>
    <x v="1"/>
    <x v="1"/>
    <x v="1"/>
    <x v="336"/>
    <x v="15"/>
    <x v="2"/>
  </r>
  <r>
    <x v="15"/>
    <x v="120"/>
    <x v="0"/>
    <x v="0"/>
    <x v="0"/>
    <x v="1"/>
    <x v="33"/>
    <x v="212"/>
    <x v="874"/>
    <x v="0"/>
    <x v="15"/>
    <x v="2"/>
  </r>
  <r>
    <x v="15"/>
    <x v="100"/>
    <x v="0"/>
    <x v="0"/>
    <x v="0"/>
    <x v="1"/>
    <x v="33"/>
    <x v="73"/>
    <x v="874"/>
    <x v="0"/>
    <x v="15"/>
    <x v="2"/>
  </r>
  <r>
    <x v="15"/>
    <x v="1"/>
    <x v="1"/>
    <x v="1"/>
    <x v="0"/>
    <x v="1"/>
    <x v="1"/>
    <x v="1"/>
    <x v="1"/>
    <x v="261"/>
    <x v="15"/>
    <x v="2"/>
  </r>
  <r>
    <x v="16"/>
    <x v="31"/>
    <x v="4"/>
    <x v="4"/>
    <x v="0"/>
    <x v="2"/>
    <x v="33"/>
    <x v="72"/>
    <x v="874"/>
    <x v="0"/>
    <x v="16"/>
    <x v="2"/>
  </r>
  <r>
    <x v="16"/>
    <x v="1"/>
    <x v="1"/>
    <x v="1"/>
    <x v="0"/>
    <x v="2"/>
    <x v="1"/>
    <x v="1"/>
    <x v="1"/>
    <x v="216"/>
    <x v="16"/>
    <x v="2"/>
  </r>
  <r>
    <x v="16"/>
    <x v="16"/>
    <x v="2"/>
    <x v="2"/>
    <x v="0"/>
    <x v="0"/>
    <x v="33"/>
    <x v="93"/>
    <x v="1215"/>
    <x v="0"/>
    <x v="16"/>
    <x v="2"/>
  </r>
  <r>
    <x v="16"/>
    <x v="106"/>
    <x v="2"/>
    <x v="2"/>
    <x v="0"/>
    <x v="0"/>
    <x v="33"/>
    <x v="223"/>
    <x v="1182"/>
    <x v="0"/>
    <x v="16"/>
    <x v="2"/>
  </r>
  <r>
    <x v="16"/>
    <x v="47"/>
    <x v="2"/>
    <x v="2"/>
    <x v="0"/>
    <x v="0"/>
    <x v="33"/>
    <x v="68"/>
    <x v="1182"/>
    <x v="0"/>
    <x v="16"/>
    <x v="2"/>
  </r>
  <r>
    <x v="16"/>
    <x v="85"/>
    <x v="2"/>
    <x v="2"/>
    <x v="0"/>
    <x v="0"/>
    <x v="33"/>
    <x v="161"/>
    <x v="1132"/>
    <x v="0"/>
    <x v="16"/>
    <x v="2"/>
  </r>
  <r>
    <x v="16"/>
    <x v="24"/>
    <x v="2"/>
    <x v="2"/>
    <x v="0"/>
    <x v="0"/>
    <x v="33"/>
    <x v="202"/>
    <x v="759"/>
    <x v="0"/>
    <x v="16"/>
    <x v="2"/>
  </r>
  <r>
    <x v="16"/>
    <x v="107"/>
    <x v="2"/>
    <x v="2"/>
    <x v="0"/>
    <x v="0"/>
    <x v="33"/>
    <x v="158"/>
    <x v="765"/>
    <x v="0"/>
    <x v="16"/>
    <x v="2"/>
  </r>
  <r>
    <x v="16"/>
    <x v="144"/>
    <x v="2"/>
    <x v="2"/>
    <x v="0"/>
    <x v="0"/>
    <x v="33"/>
    <x v="162"/>
    <x v="765"/>
    <x v="0"/>
    <x v="16"/>
    <x v="2"/>
  </r>
  <r>
    <x v="16"/>
    <x v="84"/>
    <x v="2"/>
    <x v="2"/>
    <x v="0"/>
    <x v="0"/>
    <x v="33"/>
    <x v="203"/>
    <x v="982"/>
    <x v="0"/>
    <x v="16"/>
    <x v="2"/>
  </r>
  <r>
    <x v="16"/>
    <x v="110"/>
    <x v="2"/>
    <x v="2"/>
    <x v="0"/>
    <x v="0"/>
    <x v="33"/>
    <x v="171"/>
    <x v="765"/>
    <x v="0"/>
    <x v="16"/>
    <x v="2"/>
  </r>
  <r>
    <x v="16"/>
    <x v="17"/>
    <x v="2"/>
    <x v="2"/>
    <x v="0"/>
    <x v="0"/>
    <x v="33"/>
    <x v="150"/>
    <x v="765"/>
    <x v="0"/>
    <x v="16"/>
    <x v="2"/>
  </r>
  <r>
    <x v="16"/>
    <x v="111"/>
    <x v="2"/>
    <x v="2"/>
    <x v="0"/>
    <x v="0"/>
    <x v="33"/>
    <x v="75"/>
    <x v="1182"/>
    <x v="0"/>
    <x v="16"/>
    <x v="2"/>
  </r>
  <r>
    <x v="16"/>
    <x v="86"/>
    <x v="6"/>
    <x v="6"/>
    <x v="0"/>
    <x v="0"/>
    <x v="33"/>
    <x v="224"/>
    <x v="759"/>
    <x v="0"/>
    <x v="16"/>
    <x v="2"/>
  </r>
  <r>
    <x v="16"/>
    <x v="65"/>
    <x v="6"/>
    <x v="6"/>
    <x v="0"/>
    <x v="0"/>
    <x v="33"/>
    <x v="190"/>
    <x v="934"/>
    <x v="0"/>
    <x v="16"/>
    <x v="2"/>
  </r>
  <r>
    <x v="16"/>
    <x v="36"/>
    <x v="6"/>
    <x v="6"/>
    <x v="0"/>
    <x v="0"/>
    <x v="33"/>
    <x v="94"/>
    <x v="1182"/>
    <x v="0"/>
    <x v="16"/>
    <x v="2"/>
  </r>
  <r>
    <x v="16"/>
    <x v="87"/>
    <x v="6"/>
    <x v="6"/>
    <x v="0"/>
    <x v="0"/>
    <x v="33"/>
    <x v="189"/>
    <x v="759"/>
    <x v="0"/>
    <x v="16"/>
    <x v="2"/>
  </r>
  <r>
    <x v="16"/>
    <x v="71"/>
    <x v="6"/>
    <x v="6"/>
    <x v="0"/>
    <x v="0"/>
    <x v="33"/>
    <x v="37"/>
    <x v="859"/>
    <x v="0"/>
    <x v="16"/>
    <x v="2"/>
  </r>
  <r>
    <x v="16"/>
    <x v="102"/>
    <x v="6"/>
    <x v="6"/>
    <x v="0"/>
    <x v="0"/>
    <x v="33"/>
    <x v="141"/>
    <x v="1132"/>
    <x v="0"/>
    <x v="16"/>
    <x v="2"/>
  </r>
  <r>
    <x v="16"/>
    <x v="134"/>
    <x v="6"/>
    <x v="6"/>
    <x v="0"/>
    <x v="0"/>
    <x v="33"/>
    <x v="226"/>
    <x v="765"/>
    <x v="0"/>
    <x v="16"/>
    <x v="2"/>
  </r>
  <r>
    <x v="16"/>
    <x v="147"/>
    <x v="6"/>
    <x v="6"/>
    <x v="0"/>
    <x v="0"/>
    <x v="33"/>
    <x v="132"/>
    <x v="759"/>
    <x v="0"/>
    <x v="16"/>
    <x v="2"/>
  </r>
  <r>
    <x v="16"/>
    <x v="11"/>
    <x v="6"/>
    <x v="6"/>
    <x v="0"/>
    <x v="0"/>
    <x v="33"/>
    <x v="91"/>
    <x v="859"/>
    <x v="0"/>
    <x v="16"/>
    <x v="2"/>
  </r>
  <r>
    <x v="16"/>
    <x v="21"/>
    <x v="6"/>
    <x v="6"/>
    <x v="0"/>
    <x v="0"/>
    <x v="33"/>
    <x v="70"/>
    <x v="874"/>
    <x v="0"/>
    <x v="16"/>
    <x v="2"/>
  </r>
  <r>
    <x v="16"/>
    <x v="137"/>
    <x v="6"/>
    <x v="6"/>
    <x v="0"/>
    <x v="0"/>
    <x v="33"/>
    <x v="102"/>
    <x v="146"/>
    <x v="0"/>
    <x v="16"/>
    <x v="2"/>
  </r>
  <r>
    <x v="16"/>
    <x v="26"/>
    <x v="3"/>
    <x v="3"/>
    <x v="0"/>
    <x v="0"/>
    <x v="33"/>
    <x v="115"/>
    <x v="146"/>
    <x v="0"/>
    <x v="16"/>
    <x v="2"/>
  </r>
  <r>
    <x v="16"/>
    <x v="23"/>
    <x v="3"/>
    <x v="3"/>
    <x v="0"/>
    <x v="0"/>
    <x v="33"/>
    <x v="221"/>
    <x v="859"/>
    <x v="0"/>
    <x v="16"/>
    <x v="2"/>
  </r>
  <r>
    <x v="16"/>
    <x v="19"/>
    <x v="3"/>
    <x v="3"/>
    <x v="0"/>
    <x v="0"/>
    <x v="33"/>
    <x v="62"/>
    <x v="765"/>
    <x v="0"/>
    <x v="16"/>
    <x v="2"/>
  </r>
  <r>
    <x v="16"/>
    <x v="108"/>
    <x v="3"/>
    <x v="3"/>
    <x v="0"/>
    <x v="0"/>
    <x v="33"/>
    <x v="63"/>
    <x v="952"/>
    <x v="0"/>
    <x v="16"/>
    <x v="2"/>
  </r>
  <r>
    <x v="16"/>
    <x v="27"/>
    <x v="3"/>
    <x v="3"/>
    <x v="0"/>
    <x v="0"/>
    <x v="33"/>
    <x v="43"/>
    <x v="765"/>
    <x v="0"/>
    <x v="16"/>
    <x v="2"/>
  </r>
  <r>
    <x v="16"/>
    <x v="114"/>
    <x v="3"/>
    <x v="3"/>
    <x v="0"/>
    <x v="0"/>
    <x v="33"/>
    <x v="76"/>
    <x v="1132"/>
    <x v="0"/>
    <x v="16"/>
    <x v="2"/>
  </r>
  <r>
    <x v="16"/>
    <x v="43"/>
    <x v="3"/>
    <x v="3"/>
    <x v="0"/>
    <x v="0"/>
    <x v="33"/>
    <x v="71"/>
    <x v="952"/>
    <x v="0"/>
    <x v="16"/>
    <x v="2"/>
  </r>
  <r>
    <x v="16"/>
    <x v="61"/>
    <x v="3"/>
    <x v="3"/>
    <x v="0"/>
    <x v="0"/>
    <x v="33"/>
    <x v="126"/>
    <x v="899"/>
    <x v="0"/>
    <x v="16"/>
    <x v="2"/>
  </r>
  <r>
    <x v="16"/>
    <x v="148"/>
    <x v="3"/>
    <x v="3"/>
    <x v="0"/>
    <x v="0"/>
    <x v="33"/>
    <x v="174"/>
    <x v="874"/>
    <x v="0"/>
    <x v="16"/>
    <x v="2"/>
  </r>
  <r>
    <x v="16"/>
    <x v="79"/>
    <x v="3"/>
    <x v="3"/>
    <x v="0"/>
    <x v="0"/>
    <x v="33"/>
    <x v="142"/>
    <x v="1182"/>
    <x v="0"/>
    <x v="16"/>
    <x v="2"/>
  </r>
  <r>
    <x v="16"/>
    <x v="56"/>
    <x v="3"/>
    <x v="3"/>
    <x v="0"/>
    <x v="0"/>
    <x v="33"/>
    <x v="153"/>
    <x v="759"/>
    <x v="0"/>
    <x v="16"/>
    <x v="2"/>
  </r>
  <r>
    <x v="16"/>
    <x v="28"/>
    <x v="3"/>
    <x v="3"/>
    <x v="0"/>
    <x v="0"/>
    <x v="33"/>
    <x v="245"/>
    <x v="874"/>
    <x v="0"/>
    <x v="16"/>
    <x v="2"/>
  </r>
  <r>
    <x v="16"/>
    <x v="131"/>
    <x v="3"/>
    <x v="3"/>
    <x v="0"/>
    <x v="0"/>
    <x v="33"/>
    <x v="163"/>
    <x v="759"/>
    <x v="0"/>
    <x v="16"/>
    <x v="2"/>
  </r>
  <r>
    <x v="16"/>
    <x v="81"/>
    <x v="4"/>
    <x v="4"/>
    <x v="0"/>
    <x v="0"/>
    <x v="33"/>
    <x v="175"/>
    <x v="934"/>
    <x v="0"/>
    <x v="16"/>
    <x v="2"/>
  </r>
  <r>
    <x v="16"/>
    <x v="132"/>
    <x v="4"/>
    <x v="4"/>
    <x v="0"/>
    <x v="0"/>
    <x v="33"/>
    <x v="95"/>
    <x v="874"/>
    <x v="0"/>
    <x v="16"/>
    <x v="2"/>
  </r>
  <r>
    <x v="16"/>
    <x v="12"/>
    <x v="4"/>
    <x v="4"/>
    <x v="0"/>
    <x v="0"/>
    <x v="33"/>
    <x v="247"/>
    <x v="874"/>
    <x v="0"/>
    <x v="16"/>
    <x v="2"/>
  </r>
  <r>
    <x v="16"/>
    <x v="29"/>
    <x v="4"/>
    <x v="4"/>
    <x v="0"/>
    <x v="0"/>
    <x v="33"/>
    <x v="248"/>
    <x v="899"/>
    <x v="0"/>
    <x v="16"/>
    <x v="2"/>
  </r>
  <r>
    <x v="16"/>
    <x v="30"/>
    <x v="4"/>
    <x v="4"/>
    <x v="0"/>
    <x v="0"/>
    <x v="33"/>
    <x v="159"/>
    <x v="934"/>
    <x v="0"/>
    <x v="16"/>
    <x v="2"/>
  </r>
  <r>
    <x v="16"/>
    <x v="165"/>
    <x v="4"/>
    <x v="4"/>
    <x v="0"/>
    <x v="0"/>
    <x v="33"/>
    <x v="205"/>
    <x v="765"/>
    <x v="0"/>
    <x v="16"/>
    <x v="2"/>
  </r>
  <r>
    <x v="16"/>
    <x v="4"/>
    <x v="4"/>
    <x v="4"/>
    <x v="0"/>
    <x v="0"/>
    <x v="33"/>
    <x v="199"/>
    <x v="874"/>
    <x v="0"/>
    <x v="16"/>
    <x v="2"/>
  </r>
  <r>
    <x v="16"/>
    <x v="159"/>
    <x v="0"/>
    <x v="0"/>
    <x v="0"/>
    <x v="0"/>
    <x v="33"/>
    <x v="177"/>
    <x v="146"/>
    <x v="0"/>
    <x v="16"/>
    <x v="2"/>
  </r>
  <r>
    <x v="16"/>
    <x v="120"/>
    <x v="0"/>
    <x v="0"/>
    <x v="0"/>
    <x v="0"/>
    <x v="33"/>
    <x v="212"/>
    <x v="934"/>
    <x v="0"/>
    <x v="16"/>
    <x v="2"/>
  </r>
  <r>
    <x v="16"/>
    <x v="53"/>
    <x v="0"/>
    <x v="0"/>
    <x v="0"/>
    <x v="0"/>
    <x v="33"/>
    <x v="144"/>
    <x v="146"/>
    <x v="0"/>
    <x v="16"/>
    <x v="2"/>
  </r>
  <r>
    <x v="16"/>
    <x v="45"/>
    <x v="0"/>
    <x v="0"/>
    <x v="0"/>
    <x v="0"/>
    <x v="33"/>
    <x v="180"/>
    <x v="1132"/>
    <x v="0"/>
    <x v="16"/>
    <x v="2"/>
  </r>
  <r>
    <x v="16"/>
    <x v="46"/>
    <x v="0"/>
    <x v="0"/>
    <x v="0"/>
    <x v="0"/>
    <x v="33"/>
    <x v="155"/>
    <x v="759"/>
    <x v="0"/>
    <x v="16"/>
    <x v="2"/>
  </r>
  <r>
    <x v="16"/>
    <x v="92"/>
    <x v="0"/>
    <x v="0"/>
    <x v="0"/>
    <x v="0"/>
    <x v="33"/>
    <x v="109"/>
    <x v="1182"/>
    <x v="0"/>
    <x v="16"/>
    <x v="2"/>
  </r>
  <r>
    <x v="16"/>
    <x v="136"/>
    <x v="0"/>
    <x v="0"/>
    <x v="0"/>
    <x v="0"/>
    <x v="33"/>
    <x v="100"/>
    <x v="759"/>
    <x v="0"/>
    <x v="16"/>
    <x v="2"/>
  </r>
  <r>
    <x v="16"/>
    <x v="122"/>
    <x v="0"/>
    <x v="0"/>
    <x v="0"/>
    <x v="0"/>
    <x v="33"/>
    <x v="181"/>
    <x v="874"/>
    <x v="0"/>
    <x v="16"/>
    <x v="2"/>
  </r>
  <r>
    <x v="16"/>
    <x v="32"/>
    <x v="5"/>
    <x v="5"/>
    <x v="0"/>
    <x v="0"/>
    <x v="33"/>
    <x v="81"/>
    <x v="874"/>
    <x v="0"/>
    <x v="16"/>
    <x v="2"/>
  </r>
  <r>
    <x v="16"/>
    <x v="115"/>
    <x v="5"/>
    <x v="5"/>
    <x v="0"/>
    <x v="0"/>
    <x v="33"/>
    <x v="213"/>
    <x v="848"/>
    <x v="0"/>
    <x v="16"/>
    <x v="2"/>
  </r>
  <r>
    <x v="16"/>
    <x v="97"/>
    <x v="5"/>
    <x v="5"/>
    <x v="0"/>
    <x v="0"/>
    <x v="33"/>
    <x v="183"/>
    <x v="899"/>
    <x v="0"/>
    <x v="16"/>
    <x v="2"/>
  </r>
  <r>
    <x v="16"/>
    <x v="13"/>
    <x v="5"/>
    <x v="5"/>
    <x v="0"/>
    <x v="0"/>
    <x v="33"/>
    <x v="120"/>
    <x v="859"/>
    <x v="0"/>
    <x v="16"/>
    <x v="2"/>
  </r>
  <r>
    <x v="16"/>
    <x v="72"/>
    <x v="5"/>
    <x v="5"/>
    <x v="0"/>
    <x v="0"/>
    <x v="33"/>
    <x v="38"/>
    <x v="759"/>
    <x v="0"/>
    <x v="16"/>
    <x v="2"/>
  </r>
  <r>
    <x v="16"/>
    <x v="125"/>
    <x v="5"/>
    <x v="5"/>
    <x v="0"/>
    <x v="0"/>
    <x v="33"/>
    <x v="82"/>
    <x v="934"/>
    <x v="0"/>
    <x v="16"/>
    <x v="2"/>
  </r>
  <r>
    <x v="16"/>
    <x v="34"/>
    <x v="5"/>
    <x v="5"/>
    <x v="0"/>
    <x v="0"/>
    <x v="33"/>
    <x v="184"/>
    <x v="759"/>
    <x v="0"/>
    <x v="16"/>
    <x v="2"/>
  </r>
  <r>
    <x v="16"/>
    <x v="77"/>
    <x v="5"/>
    <x v="5"/>
    <x v="0"/>
    <x v="0"/>
    <x v="33"/>
    <x v="156"/>
    <x v="146"/>
    <x v="0"/>
    <x v="16"/>
    <x v="2"/>
  </r>
  <r>
    <x v="16"/>
    <x v="139"/>
    <x v="5"/>
    <x v="5"/>
    <x v="0"/>
    <x v="0"/>
    <x v="33"/>
    <x v="110"/>
    <x v="1215"/>
    <x v="0"/>
    <x v="16"/>
    <x v="2"/>
  </r>
  <r>
    <x v="16"/>
    <x v="63"/>
    <x v="5"/>
    <x v="5"/>
    <x v="0"/>
    <x v="0"/>
    <x v="33"/>
    <x v="111"/>
    <x v="146"/>
    <x v="0"/>
    <x v="16"/>
    <x v="2"/>
  </r>
  <r>
    <x v="16"/>
    <x v="54"/>
    <x v="5"/>
    <x v="5"/>
    <x v="0"/>
    <x v="0"/>
    <x v="33"/>
    <x v="246"/>
    <x v="1182"/>
    <x v="0"/>
    <x v="16"/>
    <x v="2"/>
  </r>
  <r>
    <x v="16"/>
    <x v="150"/>
    <x v="5"/>
    <x v="5"/>
    <x v="0"/>
    <x v="0"/>
    <x v="33"/>
    <x v="214"/>
    <x v="874"/>
    <x v="0"/>
    <x v="16"/>
    <x v="2"/>
  </r>
  <r>
    <x v="16"/>
    <x v="20"/>
    <x v="5"/>
    <x v="5"/>
    <x v="0"/>
    <x v="0"/>
    <x v="33"/>
    <x v="45"/>
    <x v="765"/>
    <x v="0"/>
    <x v="16"/>
    <x v="2"/>
  </r>
  <r>
    <x v="16"/>
    <x v="40"/>
    <x v="1"/>
    <x v="1"/>
    <x v="0"/>
    <x v="0"/>
    <x v="33"/>
    <x v="125"/>
    <x v="899"/>
    <x v="0"/>
    <x v="16"/>
    <x v="2"/>
  </r>
  <r>
    <x v="16"/>
    <x v="161"/>
    <x v="1"/>
    <x v="1"/>
    <x v="0"/>
    <x v="0"/>
    <x v="33"/>
    <x v="186"/>
    <x v="899"/>
    <x v="0"/>
    <x v="16"/>
    <x v="2"/>
  </r>
  <r>
    <x v="16"/>
    <x v="95"/>
    <x v="1"/>
    <x v="1"/>
    <x v="0"/>
    <x v="0"/>
    <x v="33"/>
    <x v="97"/>
    <x v="1132"/>
    <x v="0"/>
    <x v="16"/>
    <x v="2"/>
  </r>
  <r>
    <x v="16"/>
    <x v="151"/>
    <x v="1"/>
    <x v="1"/>
    <x v="0"/>
    <x v="0"/>
    <x v="33"/>
    <x v="166"/>
    <x v="899"/>
    <x v="0"/>
    <x v="16"/>
    <x v="2"/>
  </r>
  <r>
    <x v="16"/>
    <x v="41"/>
    <x v="1"/>
    <x v="1"/>
    <x v="0"/>
    <x v="0"/>
    <x v="33"/>
    <x v="113"/>
    <x v="899"/>
    <x v="0"/>
    <x v="16"/>
    <x v="2"/>
  </r>
  <r>
    <x v="16"/>
    <x v="127"/>
    <x v="1"/>
    <x v="1"/>
    <x v="0"/>
    <x v="0"/>
    <x v="33"/>
    <x v="85"/>
    <x v="765"/>
    <x v="0"/>
    <x v="16"/>
    <x v="2"/>
  </r>
  <r>
    <x v="16"/>
    <x v="22"/>
    <x v="1"/>
    <x v="1"/>
    <x v="0"/>
    <x v="0"/>
    <x v="33"/>
    <x v="211"/>
    <x v="146"/>
    <x v="0"/>
    <x v="16"/>
    <x v="2"/>
  </r>
  <r>
    <x v="16"/>
    <x v="8"/>
    <x v="1"/>
    <x v="1"/>
    <x v="0"/>
    <x v="0"/>
    <x v="33"/>
    <x v="187"/>
    <x v="859"/>
    <x v="0"/>
    <x v="16"/>
    <x v="2"/>
  </r>
  <r>
    <x v="16"/>
    <x v="33"/>
    <x v="1"/>
    <x v="1"/>
    <x v="0"/>
    <x v="0"/>
    <x v="33"/>
    <x v="241"/>
    <x v="934"/>
    <x v="0"/>
    <x v="16"/>
    <x v="2"/>
  </r>
  <r>
    <x v="16"/>
    <x v="152"/>
    <x v="1"/>
    <x v="1"/>
    <x v="0"/>
    <x v="0"/>
    <x v="33"/>
    <x v="194"/>
    <x v="759"/>
    <x v="0"/>
    <x v="16"/>
    <x v="2"/>
  </r>
  <r>
    <x v="16"/>
    <x v="98"/>
    <x v="1"/>
    <x v="1"/>
    <x v="0"/>
    <x v="0"/>
    <x v="33"/>
    <x v="198"/>
    <x v="899"/>
    <x v="0"/>
    <x v="16"/>
    <x v="2"/>
  </r>
  <r>
    <x v="16"/>
    <x v="128"/>
    <x v="1"/>
    <x v="1"/>
    <x v="0"/>
    <x v="0"/>
    <x v="33"/>
    <x v="164"/>
    <x v="859"/>
    <x v="0"/>
    <x v="16"/>
    <x v="2"/>
  </r>
  <r>
    <x v="16"/>
    <x v="1"/>
    <x v="1"/>
    <x v="1"/>
    <x v="0"/>
    <x v="0"/>
    <x v="1"/>
    <x v="1"/>
    <x v="1"/>
    <x v="337"/>
    <x v="16"/>
    <x v="2"/>
  </r>
  <r>
    <x v="16"/>
    <x v="70"/>
    <x v="2"/>
    <x v="2"/>
    <x v="0"/>
    <x v="1"/>
    <x v="33"/>
    <x v="36"/>
    <x v="759"/>
    <x v="0"/>
    <x v="16"/>
    <x v="2"/>
  </r>
  <r>
    <x v="16"/>
    <x v="24"/>
    <x v="2"/>
    <x v="2"/>
    <x v="0"/>
    <x v="1"/>
    <x v="33"/>
    <x v="202"/>
    <x v="759"/>
    <x v="0"/>
    <x v="16"/>
    <x v="2"/>
  </r>
  <r>
    <x v="16"/>
    <x v="107"/>
    <x v="2"/>
    <x v="2"/>
    <x v="0"/>
    <x v="1"/>
    <x v="33"/>
    <x v="158"/>
    <x v="759"/>
    <x v="0"/>
    <x v="16"/>
    <x v="2"/>
  </r>
  <r>
    <x v="16"/>
    <x v="84"/>
    <x v="2"/>
    <x v="2"/>
    <x v="0"/>
    <x v="1"/>
    <x v="33"/>
    <x v="203"/>
    <x v="759"/>
    <x v="0"/>
    <x v="16"/>
    <x v="2"/>
  </r>
  <r>
    <x v="16"/>
    <x v="4"/>
    <x v="4"/>
    <x v="4"/>
    <x v="0"/>
    <x v="1"/>
    <x v="33"/>
    <x v="199"/>
    <x v="874"/>
    <x v="0"/>
    <x v="16"/>
    <x v="2"/>
  </r>
  <r>
    <x v="16"/>
    <x v="115"/>
    <x v="5"/>
    <x v="5"/>
    <x v="0"/>
    <x v="1"/>
    <x v="33"/>
    <x v="213"/>
    <x v="874"/>
    <x v="0"/>
    <x v="16"/>
    <x v="2"/>
  </r>
  <r>
    <x v="16"/>
    <x v="8"/>
    <x v="1"/>
    <x v="1"/>
    <x v="0"/>
    <x v="1"/>
    <x v="33"/>
    <x v="187"/>
    <x v="874"/>
    <x v="0"/>
    <x v="16"/>
    <x v="2"/>
  </r>
  <r>
    <x v="16"/>
    <x v="33"/>
    <x v="1"/>
    <x v="1"/>
    <x v="0"/>
    <x v="1"/>
    <x v="33"/>
    <x v="241"/>
    <x v="874"/>
    <x v="0"/>
    <x v="16"/>
    <x v="2"/>
  </r>
  <r>
    <x v="16"/>
    <x v="152"/>
    <x v="1"/>
    <x v="1"/>
    <x v="0"/>
    <x v="1"/>
    <x v="33"/>
    <x v="194"/>
    <x v="874"/>
    <x v="0"/>
    <x v="16"/>
    <x v="2"/>
  </r>
  <r>
    <x v="16"/>
    <x v="98"/>
    <x v="1"/>
    <x v="1"/>
    <x v="0"/>
    <x v="1"/>
    <x v="33"/>
    <x v="198"/>
    <x v="874"/>
    <x v="0"/>
    <x v="16"/>
    <x v="2"/>
  </r>
  <r>
    <x v="16"/>
    <x v="1"/>
    <x v="1"/>
    <x v="1"/>
    <x v="0"/>
    <x v="1"/>
    <x v="1"/>
    <x v="1"/>
    <x v="1"/>
    <x v="338"/>
    <x v="16"/>
    <x v="2"/>
  </r>
  <r>
    <x v="18"/>
    <x v="119"/>
    <x v="0"/>
    <x v="0"/>
    <x v="0"/>
    <x v="2"/>
    <x v="33"/>
    <x v="96"/>
    <x v="1330"/>
    <x v="0"/>
    <x v="18"/>
    <x v="2"/>
  </r>
  <r>
    <x v="18"/>
    <x v="1"/>
    <x v="1"/>
    <x v="1"/>
    <x v="0"/>
    <x v="2"/>
    <x v="1"/>
    <x v="1"/>
    <x v="1"/>
    <x v="339"/>
    <x v="18"/>
    <x v="2"/>
  </r>
  <r>
    <x v="18"/>
    <x v="62"/>
    <x v="4"/>
    <x v="4"/>
    <x v="0"/>
    <x v="1"/>
    <x v="33"/>
    <x v="176"/>
    <x v="874"/>
    <x v="0"/>
    <x v="18"/>
    <x v="2"/>
  </r>
  <r>
    <x v="18"/>
    <x v="1"/>
    <x v="1"/>
    <x v="1"/>
    <x v="0"/>
    <x v="1"/>
    <x v="1"/>
    <x v="1"/>
    <x v="1"/>
    <x v="216"/>
    <x v="18"/>
    <x v="2"/>
  </r>
  <r>
    <x v="19"/>
    <x v="164"/>
    <x v="6"/>
    <x v="6"/>
    <x v="0"/>
    <x v="2"/>
    <x v="33"/>
    <x v="200"/>
    <x v="874"/>
    <x v="0"/>
    <x v="19"/>
    <x v="2"/>
  </r>
  <r>
    <x v="19"/>
    <x v="46"/>
    <x v="0"/>
    <x v="0"/>
    <x v="0"/>
    <x v="2"/>
    <x v="33"/>
    <x v="155"/>
    <x v="874"/>
    <x v="0"/>
    <x v="19"/>
    <x v="2"/>
  </r>
  <r>
    <x v="19"/>
    <x v="58"/>
    <x v="1"/>
    <x v="1"/>
    <x v="0"/>
    <x v="2"/>
    <x v="32"/>
    <x v="84"/>
    <x v="1331"/>
    <x v="0"/>
    <x v="19"/>
    <x v="2"/>
  </r>
  <r>
    <x v="19"/>
    <x v="1"/>
    <x v="1"/>
    <x v="1"/>
    <x v="0"/>
    <x v="2"/>
    <x v="1"/>
    <x v="1"/>
    <x v="1"/>
    <x v="340"/>
    <x v="19"/>
    <x v="2"/>
  </r>
  <r>
    <x v="19"/>
    <x v="164"/>
    <x v="6"/>
    <x v="6"/>
    <x v="0"/>
    <x v="0"/>
    <x v="33"/>
    <x v="200"/>
    <x v="874"/>
    <x v="0"/>
    <x v="19"/>
    <x v="2"/>
  </r>
  <r>
    <x v="19"/>
    <x v="132"/>
    <x v="4"/>
    <x v="4"/>
    <x v="0"/>
    <x v="0"/>
    <x v="33"/>
    <x v="95"/>
    <x v="874"/>
    <x v="0"/>
    <x v="19"/>
    <x v="2"/>
  </r>
  <r>
    <x v="19"/>
    <x v="46"/>
    <x v="0"/>
    <x v="0"/>
    <x v="0"/>
    <x v="0"/>
    <x v="33"/>
    <x v="155"/>
    <x v="765"/>
    <x v="0"/>
    <x v="19"/>
    <x v="2"/>
  </r>
  <r>
    <x v="19"/>
    <x v="1"/>
    <x v="1"/>
    <x v="1"/>
    <x v="0"/>
    <x v="0"/>
    <x v="1"/>
    <x v="1"/>
    <x v="1"/>
    <x v="220"/>
    <x v="19"/>
    <x v="2"/>
  </r>
  <r>
    <x v="20"/>
    <x v="42"/>
    <x v="1"/>
    <x v="1"/>
    <x v="0"/>
    <x v="2"/>
    <x v="33"/>
    <x v="167"/>
    <x v="874"/>
    <x v="0"/>
    <x v="20"/>
    <x v="2"/>
  </r>
  <r>
    <x v="20"/>
    <x v="1"/>
    <x v="1"/>
    <x v="1"/>
    <x v="0"/>
    <x v="2"/>
    <x v="1"/>
    <x v="1"/>
    <x v="1"/>
    <x v="216"/>
    <x v="20"/>
    <x v="2"/>
  </r>
  <r>
    <x v="20"/>
    <x v="106"/>
    <x v="2"/>
    <x v="2"/>
    <x v="0"/>
    <x v="0"/>
    <x v="33"/>
    <x v="223"/>
    <x v="146"/>
    <x v="0"/>
    <x v="20"/>
    <x v="2"/>
  </r>
  <r>
    <x v="20"/>
    <x v="107"/>
    <x v="2"/>
    <x v="2"/>
    <x v="0"/>
    <x v="0"/>
    <x v="33"/>
    <x v="158"/>
    <x v="874"/>
    <x v="0"/>
    <x v="20"/>
    <x v="2"/>
  </r>
  <r>
    <x v="20"/>
    <x v="84"/>
    <x v="2"/>
    <x v="2"/>
    <x v="0"/>
    <x v="0"/>
    <x v="33"/>
    <x v="203"/>
    <x v="759"/>
    <x v="0"/>
    <x v="20"/>
    <x v="2"/>
  </r>
  <r>
    <x v="20"/>
    <x v="36"/>
    <x v="6"/>
    <x v="6"/>
    <x v="0"/>
    <x v="0"/>
    <x v="33"/>
    <x v="94"/>
    <x v="759"/>
    <x v="0"/>
    <x v="20"/>
    <x v="2"/>
  </r>
  <r>
    <x v="20"/>
    <x v="19"/>
    <x v="3"/>
    <x v="3"/>
    <x v="0"/>
    <x v="0"/>
    <x v="33"/>
    <x v="62"/>
    <x v="759"/>
    <x v="0"/>
    <x v="20"/>
    <x v="2"/>
  </r>
  <r>
    <x v="20"/>
    <x v="56"/>
    <x v="3"/>
    <x v="3"/>
    <x v="0"/>
    <x v="0"/>
    <x v="33"/>
    <x v="153"/>
    <x v="1132"/>
    <x v="0"/>
    <x v="20"/>
    <x v="2"/>
  </r>
  <r>
    <x v="20"/>
    <x v="156"/>
    <x v="4"/>
    <x v="4"/>
    <x v="0"/>
    <x v="0"/>
    <x v="33"/>
    <x v="146"/>
    <x v="1132"/>
    <x v="0"/>
    <x v="20"/>
    <x v="2"/>
  </r>
  <r>
    <x v="20"/>
    <x v="50"/>
    <x v="4"/>
    <x v="4"/>
    <x v="0"/>
    <x v="0"/>
    <x v="33"/>
    <x v="77"/>
    <x v="146"/>
    <x v="0"/>
    <x v="20"/>
    <x v="2"/>
  </r>
  <r>
    <x v="20"/>
    <x v="38"/>
    <x v="4"/>
    <x v="4"/>
    <x v="0"/>
    <x v="0"/>
    <x v="33"/>
    <x v="106"/>
    <x v="759"/>
    <x v="0"/>
    <x v="20"/>
    <x v="2"/>
  </r>
  <r>
    <x v="20"/>
    <x v="57"/>
    <x v="0"/>
    <x v="0"/>
    <x v="0"/>
    <x v="0"/>
    <x v="33"/>
    <x v="44"/>
    <x v="146"/>
    <x v="0"/>
    <x v="20"/>
    <x v="2"/>
  </r>
  <r>
    <x v="20"/>
    <x v="45"/>
    <x v="0"/>
    <x v="0"/>
    <x v="0"/>
    <x v="0"/>
    <x v="33"/>
    <x v="180"/>
    <x v="765"/>
    <x v="0"/>
    <x v="20"/>
    <x v="2"/>
  </r>
  <r>
    <x v="20"/>
    <x v="115"/>
    <x v="5"/>
    <x v="5"/>
    <x v="0"/>
    <x v="0"/>
    <x v="33"/>
    <x v="213"/>
    <x v="759"/>
    <x v="0"/>
    <x v="20"/>
    <x v="2"/>
  </r>
  <r>
    <x v="20"/>
    <x v="13"/>
    <x v="5"/>
    <x v="5"/>
    <x v="0"/>
    <x v="0"/>
    <x v="33"/>
    <x v="120"/>
    <x v="1182"/>
    <x v="0"/>
    <x v="20"/>
    <x v="2"/>
  </r>
  <r>
    <x v="20"/>
    <x v="125"/>
    <x v="5"/>
    <x v="5"/>
    <x v="0"/>
    <x v="0"/>
    <x v="33"/>
    <x v="82"/>
    <x v="874"/>
    <x v="0"/>
    <x v="20"/>
    <x v="2"/>
  </r>
  <r>
    <x v="20"/>
    <x v="168"/>
    <x v="5"/>
    <x v="5"/>
    <x v="0"/>
    <x v="0"/>
    <x v="33"/>
    <x v="225"/>
    <x v="759"/>
    <x v="0"/>
    <x v="20"/>
    <x v="2"/>
  </r>
  <r>
    <x v="20"/>
    <x v="63"/>
    <x v="5"/>
    <x v="5"/>
    <x v="0"/>
    <x v="0"/>
    <x v="33"/>
    <x v="111"/>
    <x v="874"/>
    <x v="0"/>
    <x v="20"/>
    <x v="2"/>
  </r>
  <r>
    <x v="20"/>
    <x v="124"/>
    <x v="5"/>
    <x v="5"/>
    <x v="0"/>
    <x v="0"/>
    <x v="33"/>
    <x v="206"/>
    <x v="874"/>
    <x v="0"/>
    <x v="20"/>
    <x v="2"/>
  </r>
  <r>
    <x v="20"/>
    <x v="161"/>
    <x v="1"/>
    <x v="1"/>
    <x v="0"/>
    <x v="0"/>
    <x v="33"/>
    <x v="186"/>
    <x v="759"/>
    <x v="0"/>
    <x v="20"/>
    <x v="2"/>
  </r>
  <r>
    <x v="20"/>
    <x v="95"/>
    <x v="1"/>
    <x v="1"/>
    <x v="0"/>
    <x v="0"/>
    <x v="33"/>
    <x v="97"/>
    <x v="146"/>
    <x v="0"/>
    <x v="20"/>
    <x v="2"/>
  </r>
  <r>
    <x v="20"/>
    <x v="42"/>
    <x v="1"/>
    <x v="1"/>
    <x v="0"/>
    <x v="0"/>
    <x v="33"/>
    <x v="167"/>
    <x v="874"/>
    <x v="0"/>
    <x v="20"/>
    <x v="2"/>
  </r>
  <r>
    <x v="20"/>
    <x v="8"/>
    <x v="1"/>
    <x v="1"/>
    <x v="0"/>
    <x v="0"/>
    <x v="33"/>
    <x v="187"/>
    <x v="759"/>
    <x v="0"/>
    <x v="20"/>
    <x v="2"/>
  </r>
  <r>
    <x v="20"/>
    <x v="1"/>
    <x v="1"/>
    <x v="1"/>
    <x v="0"/>
    <x v="0"/>
    <x v="1"/>
    <x v="1"/>
    <x v="1"/>
    <x v="341"/>
    <x v="20"/>
    <x v="2"/>
  </r>
  <r>
    <x v="20"/>
    <x v="30"/>
    <x v="4"/>
    <x v="4"/>
    <x v="0"/>
    <x v="1"/>
    <x v="33"/>
    <x v="159"/>
    <x v="874"/>
    <x v="0"/>
    <x v="20"/>
    <x v="2"/>
  </r>
  <r>
    <x v="20"/>
    <x v="159"/>
    <x v="0"/>
    <x v="0"/>
    <x v="0"/>
    <x v="1"/>
    <x v="33"/>
    <x v="177"/>
    <x v="899"/>
    <x v="0"/>
    <x v="20"/>
    <x v="2"/>
  </r>
  <r>
    <x v="20"/>
    <x v="42"/>
    <x v="1"/>
    <x v="1"/>
    <x v="0"/>
    <x v="1"/>
    <x v="33"/>
    <x v="167"/>
    <x v="874"/>
    <x v="0"/>
    <x v="20"/>
    <x v="2"/>
  </r>
  <r>
    <x v="20"/>
    <x v="1"/>
    <x v="1"/>
    <x v="1"/>
    <x v="0"/>
    <x v="1"/>
    <x v="1"/>
    <x v="1"/>
    <x v="1"/>
    <x v="342"/>
    <x v="20"/>
    <x v="2"/>
  </r>
  <r>
    <x v="21"/>
    <x v="159"/>
    <x v="0"/>
    <x v="0"/>
    <x v="0"/>
    <x v="2"/>
    <x v="33"/>
    <x v="177"/>
    <x v="874"/>
    <x v="0"/>
    <x v="21"/>
    <x v="2"/>
  </r>
  <r>
    <x v="21"/>
    <x v="1"/>
    <x v="1"/>
    <x v="1"/>
    <x v="0"/>
    <x v="2"/>
    <x v="1"/>
    <x v="1"/>
    <x v="1"/>
    <x v="216"/>
    <x v="21"/>
    <x v="2"/>
  </r>
  <r>
    <x v="21"/>
    <x v="118"/>
    <x v="2"/>
    <x v="2"/>
    <x v="0"/>
    <x v="0"/>
    <x v="33"/>
    <x v="69"/>
    <x v="1132"/>
    <x v="0"/>
    <x v="21"/>
    <x v="2"/>
  </r>
  <r>
    <x v="21"/>
    <x v="17"/>
    <x v="2"/>
    <x v="2"/>
    <x v="0"/>
    <x v="0"/>
    <x v="33"/>
    <x v="150"/>
    <x v="1215"/>
    <x v="0"/>
    <x v="21"/>
    <x v="2"/>
  </r>
  <r>
    <x v="21"/>
    <x v="87"/>
    <x v="6"/>
    <x v="6"/>
    <x v="0"/>
    <x v="0"/>
    <x v="33"/>
    <x v="189"/>
    <x v="859"/>
    <x v="0"/>
    <x v="21"/>
    <x v="2"/>
  </r>
  <r>
    <x v="21"/>
    <x v="15"/>
    <x v="6"/>
    <x v="6"/>
    <x v="0"/>
    <x v="0"/>
    <x v="33"/>
    <x v="216"/>
    <x v="859"/>
    <x v="0"/>
    <x v="21"/>
    <x v="2"/>
  </r>
  <r>
    <x v="21"/>
    <x v="23"/>
    <x v="3"/>
    <x v="3"/>
    <x v="0"/>
    <x v="0"/>
    <x v="33"/>
    <x v="221"/>
    <x v="952"/>
    <x v="0"/>
    <x v="21"/>
    <x v="2"/>
  </r>
  <r>
    <x v="21"/>
    <x v="56"/>
    <x v="3"/>
    <x v="3"/>
    <x v="0"/>
    <x v="0"/>
    <x v="33"/>
    <x v="153"/>
    <x v="1215"/>
    <x v="0"/>
    <x v="21"/>
    <x v="2"/>
  </r>
  <r>
    <x v="21"/>
    <x v="156"/>
    <x v="4"/>
    <x v="4"/>
    <x v="0"/>
    <x v="0"/>
    <x v="33"/>
    <x v="146"/>
    <x v="848"/>
    <x v="0"/>
    <x v="21"/>
    <x v="2"/>
  </r>
  <r>
    <x v="21"/>
    <x v="165"/>
    <x v="4"/>
    <x v="4"/>
    <x v="0"/>
    <x v="0"/>
    <x v="33"/>
    <x v="205"/>
    <x v="934"/>
    <x v="0"/>
    <x v="21"/>
    <x v="2"/>
  </r>
  <r>
    <x v="21"/>
    <x v="57"/>
    <x v="0"/>
    <x v="0"/>
    <x v="0"/>
    <x v="0"/>
    <x v="33"/>
    <x v="44"/>
    <x v="1182"/>
    <x v="0"/>
    <x v="21"/>
    <x v="2"/>
  </r>
  <r>
    <x v="21"/>
    <x v="45"/>
    <x v="0"/>
    <x v="0"/>
    <x v="0"/>
    <x v="0"/>
    <x v="33"/>
    <x v="180"/>
    <x v="859"/>
    <x v="0"/>
    <x v="21"/>
    <x v="2"/>
  </r>
  <r>
    <x v="21"/>
    <x v="97"/>
    <x v="5"/>
    <x v="5"/>
    <x v="0"/>
    <x v="0"/>
    <x v="33"/>
    <x v="183"/>
    <x v="982"/>
    <x v="0"/>
    <x v="21"/>
    <x v="2"/>
  </r>
  <r>
    <x v="21"/>
    <x v="13"/>
    <x v="5"/>
    <x v="5"/>
    <x v="0"/>
    <x v="0"/>
    <x v="33"/>
    <x v="120"/>
    <x v="874"/>
    <x v="0"/>
    <x v="21"/>
    <x v="2"/>
  </r>
  <r>
    <x v="21"/>
    <x v="141"/>
    <x v="5"/>
    <x v="5"/>
    <x v="0"/>
    <x v="0"/>
    <x v="33"/>
    <x v="185"/>
    <x v="982"/>
    <x v="0"/>
    <x v="21"/>
    <x v="2"/>
  </r>
  <r>
    <x v="21"/>
    <x v="40"/>
    <x v="1"/>
    <x v="1"/>
    <x v="0"/>
    <x v="0"/>
    <x v="33"/>
    <x v="125"/>
    <x v="1132"/>
    <x v="0"/>
    <x v="21"/>
    <x v="2"/>
  </r>
  <r>
    <x v="21"/>
    <x v="95"/>
    <x v="1"/>
    <x v="1"/>
    <x v="0"/>
    <x v="0"/>
    <x v="33"/>
    <x v="97"/>
    <x v="759"/>
    <x v="0"/>
    <x v="21"/>
    <x v="2"/>
  </r>
  <r>
    <x v="21"/>
    <x v="109"/>
    <x v="1"/>
    <x v="1"/>
    <x v="0"/>
    <x v="0"/>
    <x v="33"/>
    <x v="208"/>
    <x v="899"/>
    <x v="0"/>
    <x v="21"/>
    <x v="2"/>
  </r>
  <r>
    <x v="21"/>
    <x v="98"/>
    <x v="1"/>
    <x v="1"/>
    <x v="0"/>
    <x v="0"/>
    <x v="33"/>
    <x v="198"/>
    <x v="146"/>
    <x v="0"/>
    <x v="21"/>
    <x v="2"/>
  </r>
  <r>
    <x v="21"/>
    <x v="1"/>
    <x v="1"/>
    <x v="1"/>
    <x v="0"/>
    <x v="0"/>
    <x v="1"/>
    <x v="1"/>
    <x v="1"/>
    <x v="343"/>
    <x v="21"/>
    <x v="2"/>
  </r>
  <r>
    <x v="21"/>
    <x v="118"/>
    <x v="2"/>
    <x v="2"/>
    <x v="0"/>
    <x v="1"/>
    <x v="33"/>
    <x v="69"/>
    <x v="874"/>
    <x v="0"/>
    <x v="21"/>
    <x v="2"/>
  </r>
  <r>
    <x v="21"/>
    <x v="15"/>
    <x v="6"/>
    <x v="6"/>
    <x v="0"/>
    <x v="1"/>
    <x v="33"/>
    <x v="216"/>
    <x v="934"/>
    <x v="0"/>
    <x v="21"/>
    <x v="2"/>
  </r>
  <r>
    <x v="21"/>
    <x v="23"/>
    <x v="3"/>
    <x v="3"/>
    <x v="0"/>
    <x v="1"/>
    <x v="33"/>
    <x v="221"/>
    <x v="146"/>
    <x v="0"/>
    <x v="21"/>
    <x v="2"/>
  </r>
  <r>
    <x v="21"/>
    <x v="56"/>
    <x v="3"/>
    <x v="3"/>
    <x v="0"/>
    <x v="1"/>
    <x v="33"/>
    <x v="153"/>
    <x v="874"/>
    <x v="0"/>
    <x v="21"/>
    <x v="2"/>
  </r>
  <r>
    <x v="21"/>
    <x v="165"/>
    <x v="4"/>
    <x v="4"/>
    <x v="0"/>
    <x v="1"/>
    <x v="33"/>
    <x v="205"/>
    <x v="765"/>
    <x v="0"/>
    <x v="21"/>
    <x v="2"/>
  </r>
  <r>
    <x v="21"/>
    <x v="159"/>
    <x v="0"/>
    <x v="0"/>
    <x v="0"/>
    <x v="1"/>
    <x v="33"/>
    <x v="177"/>
    <x v="759"/>
    <x v="0"/>
    <x v="21"/>
    <x v="2"/>
  </r>
  <r>
    <x v="21"/>
    <x v="45"/>
    <x v="0"/>
    <x v="0"/>
    <x v="0"/>
    <x v="1"/>
    <x v="33"/>
    <x v="180"/>
    <x v="759"/>
    <x v="0"/>
    <x v="21"/>
    <x v="2"/>
  </r>
  <r>
    <x v="21"/>
    <x v="13"/>
    <x v="5"/>
    <x v="5"/>
    <x v="0"/>
    <x v="1"/>
    <x v="33"/>
    <x v="120"/>
    <x v="874"/>
    <x v="0"/>
    <x v="21"/>
    <x v="2"/>
  </r>
  <r>
    <x v="21"/>
    <x v="40"/>
    <x v="1"/>
    <x v="1"/>
    <x v="0"/>
    <x v="1"/>
    <x v="33"/>
    <x v="125"/>
    <x v="759"/>
    <x v="0"/>
    <x v="21"/>
    <x v="2"/>
  </r>
  <r>
    <x v="21"/>
    <x v="1"/>
    <x v="1"/>
    <x v="1"/>
    <x v="0"/>
    <x v="1"/>
    <x v="1"/>
    <x v="1"/>
    <x v="1"/>
    <x v="344"/>
    <x v="21"/>
    <x v="2"/>
  </r>
  <r>
    <x v="72"/>
    <x v="102"/>
    <x v="6"/>
    <x v="6"/>
    <x v="0"/>
    <x v="2"/>
    <x v="32"/>
    <x v="141"/>
    <x v="1332"/>
    <x v="0"/>
    <x v="72"/>
    <x v="2"/>
  </r>
  <r>
    <x v="72"/>
    <x v="1"/>
    <x v="1"/>
    <x v="1"/>
    <x v="0"/>
    <x v="2"/>
    <x v="1"/>
    <x v="1"/>
    <x v="1"/>
    <x v="345"/>
    <x v="72"/>
    <x v="2"/>
  </r>
  <r>
    <x v="23"/>
    <x v="64"/>
    <x v="2"/>
    <x v="2"/>
    <x v="0"/>
    <x v="2"/>
    <x v="32"/>
    <x v="139"/>
    <x v="1105"/>
    <x v="0"/>
    <x v="23"/>
    <x v="2"/>
  </r>
  <r>
    <x v="23"/>
    <x v="160"/>
    <x v="0"/>
    <x v="0"/>
    <x v="0"/>
    <x v="2"/>
    <x v="32"/>
    <x v="179"/>
    <x v="1331"/>
    <x v="0"/>
    <x v="23"/>
    <x v="2"/>
  </r>
  <r>
    <x v="23"/>
    <x v="1"/>
    <x v="1"/>
    <x v="1"/>
    <x v="0"/>
    <x v="2"/>
    <x v="1"/>
    <x v="1"/>
    <x v="1"/>
    <x v="346"/>
    <x v="23"/>
    <x v="2"/>
  </r>
  <r>
    <x v="24"/>
    <x v="84"/>
    <x v="2"/>
    <x v="2"/>
    <x v="0"/>
    <x v="2"/>
    <x v="33"/>
    <x v="203"/>
    <x v="815"/>
    <x v="0"/>
    <x v="24"/>
    <x v="2"/>
  </r>
  <r>
    <x v="24"/>
    <x v="1"/>
    <x v="1"/>
    <x v="1"/>
    <x v="0"/>
    <x v="2"/>
    <x v="1"/>
    <x v="1"/>
    <x v="1"/>
    <x v="347"/>
    <x v="24"/>
    <x v="2"/>
  </r>
  <r>
    <x v="24"/>
    <x v="106"/>
    <x v="2"/>
    <x v="2"/>
    <x v="0"/>
    <x v="0"/>
    <x v="33"/>
    <x v="223"/>
    <x v="759"/>
    <x v="0"/>
    <x v="24"/>
    <x v="2"/>
  </r>
  <r>
    <x v="24"/>
    <x v="47"/>
    <x v="2"/>
    <x v="2"/>
    <x v="0"/>
    <x v="0"/>
    <x v="33"/>
    <x v="68"/>
    <x v="759"/>
    <x v="0"/>
    <x v="24"/>
    <x v="2"/>
  </r>
  <r>
    <x v="24"/>
    <x v="144"/>
    <x v="2"/>
    <x v="2"/>
    <x v="0"/>
    <x v="0"/>
    <x v="33"/>
    <x v="162"/>
    <x v="146"/>
    <x v="0"/>
    <x v="24"/>
    <x v="2"/>
  </r>
  <r>
    <x v="24"/>
    <x v="35"/>
    <x v="2"/>
    <x v="2"/>
    <x v="0"/>
    <x v="0"/>
    <x v="33"/>
    <x v="170"/>
    <x v="874"/>
    <x v="0"/>
    <x v="24"/>
    <x v="2"/>
  </r>
  <r>
    <x v="24"/>
    <x v="36"/>
    <x v="6"/>
    <x v="6"/>
    <x v="0"/>
    <x v="0"/>
    <x v="33"/>
    <x v="94"/>
    <x v="874"/>
    <x v="0"/>
    <x v="24"/>
    <x v="2"/>
  </r>
  <r>
    <x v="24"/>
    <x v="164"/>
    <x v="6"/>
    <x v="6"/>
    <x v="0"/>
    <x v="0"/>
    <x v="33"/>
    <x v="200"/>
    <x v="146"/>
    <x v="0"/>
    <x v="24"/>
    <x v="2"/>
  </r>
  <r>
    <x v="24"/>
    <x v="49"/>
    <x v="3"/>
    <x v="3"/>
    <x v="0"/>
    <x v="0"/>
    <x v="33"/>
    <x v="244"/>
    <x v="146"/>
    <x v="0"/>
    <x v="24"/>
    <x v="2"/>
  </r>
  <r>
    <x v="24"/>
    <x v="60"/>
    <x v="3"/>
    <x v="3"/>
    <x v="0"/>
    <x v="0"/>
    <x v="33"/>
    <x v="57"/>
    <x v="874"/>
    <x v="0"/>
    <x v="24"/>
    <x v="2"/>
  </r>
  <r>
    <x v="24"/>
    <x v="132"/>
    <x v="4"/>
    <x v="4"/>
    <x v="0"/>
    <x v="0"/>
    <x v="33"/>
    <x v="95"/>
    <x v="934"/>
    <x v="0"/>
    <x v="24"/>
    <x v="2"/>
  </r>
  <r>
    <x v="24"/>
    <x v="162"/>
    <x v="4"/>
    <x v="4"/>
    <x v="0"/>
    <x v="0"/>
    <x v="33"/>
    <x v="192"/>
    <x v="874"/>
    <x v="0"/>
    <x v="24"/>
    <x v="2"/>
  </r>
  <r>
    <x v="24"/>
    <x v="154"/>
    <x v="4"/>
    <x v="4"/>
    <x v="0"/>
    <x v="0"/>
    <x v="33"/>
    <x v="143"/>
    <x v="1182"/>
    <x v="0"/>
    <x v="24"/>
    <x v="2"/>
  </r>
  <r>
    <x v="24"/>
    <x v="90"/>
    <x v="0"/>
    <x v="0"/>
    <x v="0"/>
    <x v="0"/>
    <x v="33"/>
    <x v="79"/>
    <x v="874"/>
    <x v="0"/>
    <x v="24"/>
    <x v="2"/>
  </r>
  <r>
    <x v="24"/>
    <x v="159"/>
    <x v="0"/>
    <x v="0"/>
    <x v="0"/>
    <x v="0"/>
    <x v="33"/>
    <x v="177"/>
    <x v="759"/>
    <x v="0"/>
    <x v="24"/>
    <x v="2"/>
  </r>
  <r>
    <x v="24"/>
    <x v="57"/>
    <x v="0"/>
    <x v="0"/>
    <x v="0"/>
    <x v="0"/>
    <x v="33"/>
    <x v="44"/>
    <x v="759"/>
    <x v="0"/>
    <x v="24"/>
    <x v="2"/>
  </r>
  <r>
    <x v="24"/>
    <x v="121"/>
    <x v="0"/>
    <x v="0"/>
    <x v="0"/>
    <x v="0"/>
    <x v="33"/>
    <x v="80"/>
    <x v="874"/>
    <x v="0"/>
    <x v="24"/>
    <x v="2"/>
  </r>
  <r>
    <x v="24"/>
    <x v="53"/>
    <x v="0"/>
    <x v="0"/>
    <x v="0"/>
    <x v="0"/>
    <x v="33"/>
    <x v="144"/>
    <x v="874"/>
    <x v="0"/>
    <x v="24"/>
    <x v="2"/>
  </r>
  <r>
    <x v="24"/>
    <x v="46"/>
    <x v="0"/>
    <x v="0"/>
    <x v="0"/>
    <x v="0"/>
    <x v="33"/>
    <x v="155"/>
    <x v="759"/>
    <x v="0"/>
    <x v="24"/>
    <x v="2"/>
  </r>
  <r>
    <x v="24"/>
    <x v="32"/>
    <x v="5"/>
    <x v="5"/>
    <x v="0"/>
    <x v="0"/>
    <x v="33"/>
    <x v="81"/>
    <x v="874"/>
    <x v="0"/>
    <x v="24"/>
    <x v="2"/>
  </r>
  <r>
    <x v="24"/>
    <x v="76"/>
    <x v="5"/>
    <x v="5"/>
    <x v="0"/>
    <x v="0"/>
    <x v="33"/>
    <x v="182"/>
    <x v="874"/>
    <x v="0"/>
    <x v="24"/>
    <x v="2"/>
  </r>
  <r>
    <x v="24"/>
    <x v="97"/>
    <x v="5"/>
    <x v="5"/>
    <x v="0"/>
    <x v="0"/>
    <x v="33"/>
    <x v="183"/>
    <x v="146"/>
    <x v="0"/>
    <x v="24"/>
    <x v="2"/>
  </r>
  <r>
    <x v="24"/>
    <x v="13"/>
    <x v="5"/>
    <x v="5"/>
    <x v="0"/>
    <x v="0"/>
    <x v="33"/>
    <x v="120"/>
    <x v="759"/>
    <x v="0"/>
    <x v="24"/>
    <x v="2"/>
  </r>
  <r>
    <x v="24"/>
    <x v="34"/>
    <x v="5"/>
    <x v="5"/>
    <x v="0"/>
    <x v="0"/>
    <x v="33"/>
    <x v="184"/>
    <x v="759"/>
    <x v="0"/>
    <x v="24"/>
    <x v="2"/>
  </r>
  <r>
    <x v="24"/>
    <x v="63"/>
    <x v="5"/>
    <x v="5"/>
    <x v="0"/>
    <x v="0"/>
    <x v="33"/>
    <x v="111"/>
    <x v="1182"/>
    <x v="0"/>
    <x v="24"/>
    <x v="2"/>
  </r>
  <r>
    <x v="24"/>
    <x v="123"/>
    <x v="5"/>
    <x v="5"/>
    <x v="0"/>
    <x v="0"/>
    <x v="33"/>
    <x v="74"/>
    <x v="759"/>
    <x v="0"/>
    <x v="24"/>
    <x v="2"/>
  </r>
  <r>
    <x v="24"/>
    <x v="95"/>
    <x v="1"/>
    <x v="1"/>
    <x v="0"/>
    <x v="0"/>
    <x v="33"/>
    <x v="97"/>
    <x v="899"/>
    <x v="0"/>
    <x v="24"/>
    <x v="2"/>
  </r>
  <r>
    <x v="24"/>
    <x v="22"/>
    <x v="1"/>
    <x v="1"/>
    <x v="0"/>
    <x v="0"/>
    <x v="33"/>
    <x v="211"/>
    <x v="759"/>
    <x v="0"/>
    <x v="24"/>
    <x v="2"/>
  </r>
  <r>
    <x v="24"/>
    <x v="152"/>
    <x v="1"/>
    <x v="1"/>
    <x v="0"/>
    <x v="0"/>
    <x v="33"/>
    <x v="194"/>
    <x v="899"/>
    <x v="0"/>
    <x v="24"/>
    <x v="2"/>
  </r>
  <r>
    <x v="24"/>
    <x v="1"/>
    <x v="1"/>
    <x v="1"/>
    <x v="0"/>
    <x v="0"/>
    <x v="1"/>
    <x v="1"/>
    <x v="1"/>
    <x v="348"/>
    <x v="24"/>
    <x v="2"/>
  </r>
  <r>
    <x v="24"/>
    <x v="95"/>
    <x v="1"/>
    <x v="1"/>
    <x v="0"/>
    <x v="1"/>
    <x v="33"/>
    <x v="97"/>
    <x v="874"/>
    <x v="0"/>
    <x v="24"/>
    <x v="2"/>
  </r>
  <r>
    <x v="24"/>
    <x v="14"/>
    <x v="1"/>
    <x v="1"/>
    <x v="0"/>
    <x v="1"/>
    <x v="33"/>
    <x v="112"/>
    <x v="874"/>
    <x v="0"/>
    <x v="24"/>
    <x v="2"/>
  </r>
  <r>
    <x v="24"/>
    <x v="1"/>
    <x v="1"/>
    <x v="1"/>
    <x v="0"/>
    <x v="1"/>
    <x v="1"/>
    <x v="1"/>
    <x v="1"/>
    <x v="349"/>
    <x v="24"/>
    <x v="2"/>
  </r>
  <r>
    <x v="25"/>
    <x v="64"/>
    <x v="2"/>
    <x v="2"/>
    <x v="0"/>
    <x v="2"/>
    <x v="32"/>
    <x v="139"/>
    <x v="1333"/>
    <x v="0"/>
    <x v="25"/>
    <x v="2"/>
  </r>
  <r>
    <x v="25"/>
    <x v="68"/>
    <x v="4"/>
    <x v="4"/>
    <x v="0"/>
    <x v="2"/>
    <x v="32"/>
    <x v="222"/>
    <x v="280"/>
    <x v="0"/>
    <x v="25"/>
    <x v="2"/>
  </r>
  <r>
    <x v="25"/>
    <x v="160"/>
    <x v="0"/>
    <x v="0"/>
    <x v="0"/>
    <x v="2"/>
    <x v="32"/>
    <x v="179"/>
    <x v="1334"/>
    <x v="0"/>
    <x v="25"/>
    <x v="2"/>
  </r>
  <r>
    <x v="25"/>
    <x v="145"/>
    <x v="5"/>
    <x v="5"/>
    <x v="0"/>
    <x v="2"/>
    <x v="32"/>
    <x v="124"/>
    <x v="1335"/>
    <x v="0"/>
    <x v="25"/>
    <x v="2"/>
  </r>
  <r>
    <x v="25"/>
    <x v="124"/>
    <x v="5"/>
    <x v="5"/>
    <x v="0"/>
    <x v="2"/>
    <x v="33"/>
    <x v="206"/>
    <x v="1336"/>
    <x v="0"/>
    <x v="25"/>
    <x v="2"/>
  </r>
  <r>
    <x v="25"/>
    <x v="1"/>
    <x v="1"/>
    <x v="1"/>
    <x v="0"/>
    <x v="2"/>
    <x v="1"/>
    <x v="1"/>
    <x v="1"/>
    <x v="350"/>
    <x v="25"/>
    <x v="2"/>
  </r>
  <r>
    <x v="26"/>
    <x v="65"/>
    <x v="6"/>
    <x v="6"/>
    <x v="0"/>
    <x v="2"/>
    <x v="33"/>
    <x v="190"/>
    <x v="1331"/>
    <x v="0"/>
    <x v="26"/>
    <x v="2"/>
  </r>
  <r>
    <x v="26"/>
    <x v="50"/>
    <x v="4"/>
    <x v="4"/>
    <x v="0"/>
    <x v="2"/>
    <x v="32"/>
    <x v="77"/>
    <x v="1337"/>
    <x v="0"/>
    <x v="26"/>
    <x v="2"/>
  </r>
  <r>
    <x v="26"/>
    <x v="13"/>
    <x v="5"/>
    <x v="5"/>
    <x v="0"/>
    <x v="2"/>
    <x v="32"/>
    <x v="120"/>
    <x v="1338"/>
    <x v="0"/>
    <x v="26"/>
    <x v="2"/>
  </r>
  <r>
    <x v="26"/>
    <x v="41"/>
    <x v="1"/>
    <x v="1"/>
    <x v="0"/>
    <x v="2"/>
    <x v="32"/>
    <x v="113"/>
    <x v="1339"/>
    <x v="0"/>
    <x v="26"/>
    <x v="2"/>
  </r>
  <r>
    <x v="26"/>
    <x v="1"/>
    <x v="1"/>
    <x v="1"/>
    <x v="0"/>
    <x v="2"/>
    <x v="1"/>
    <x v="1"/>
    <x v="1"/>
    <x v="351"/>
    <x v="26"/>
    <x v="2"/>
  </r>
  <r>
    <x v="27"/>
    <x v="77"/>
    <x v="5"/>
    <x v="5"/>
    <x v="0"/>
    <x v="2"/>
    <x v="32"/>
    <x v="156"/>
    <x v="1340"/>
    <x v="0"/>
    <x v="27"/>
    <x v="2"/>
  </r>
  <r>
    <x v="27"/>
    <x v="40"/>
    <x v="1"/>
    <x v="1"/>
    <x v="0"/>
    <x v="2"/>
    <x v="32"/>
    <x v="125"/>
    <x v="1341"/>
    <x v="0"/>
    <x v="27"/>
    <x v="2"/>
  </r>
  <r>
    <x v="27"/>
    <x v="14"/>
    <x v="1"/>
    <x v="1"/>
    <x v="0"/>
    <x v="2"/>
    <x v="32"/>
    <x v="112"/>
    <x v="1342"/>
    <x v="0"/>
    <x v="27"/>
    <x v="2"/>
  </r>
  <r>
    <x v="27"/>
    <x v="1"/>
    <x v="1"/>
    <x v="1"/>
    <x v="0"/>
    <x v="2"/>
    <x v="1"/>
    <x v="1"/>
    <x v="1"/>
    <x v="352"/>
    <x v="27"/>
    <x v="2"/>
  </r>
  <r>
    <x v="27"/>
    <x v="1"/>
    <x v="1"/>
    <x v="1"/>
    <x v="0"/>
    <x v="1"/>
    <x v="1"/>
    <x v="1"/>
    <x v="1"/>
    <x v="349"/>
    <x v="27"/>
    <x v="2"/>
  </r>
  <r>
    <x v="28"/>
    <x v="70"/>
    <x v="2"/>
    <x v="2"/>
    <x v="0"/>
    <x v="2"/>
    <x v="32"/>
    <x v="36"/>
    <x v="1343"/>
    <x v="0"/>
    <x v="28"/>
    <x v="2"/>
  </r>
  <r>
    <x v="28"/>
    <x v="1"/>
    <x v="1"/>
    <x v="1"/>
    <x v="0"/>
    <x v="2"/>
    <x v="1"/>
    <x v="1"/>
    <x v="1"/>
    <x v="353"/>
    <x v="28"/>
    <x v="2"/>
  </r>
  <r>
    <x v="76"/>
    <x v="1"/>
    <x v="1"/>
    <x v="1"/>
    <x v="0"/>
    <x v="0"/>
    <x v="1"/>
    <x v="1"/>
    <x v="1"/>
    <x v="216"/>
    <x v="76"/>
    <x v="2"/>
  </r>
  <r>
    <x v="73"/>
    <x v="70"/>
    <x v="2"/>
    <x v="2"/>
    <x v="0"/>
    <x v="2"/>
    <x v="32"/>
    <x v="36"/>
    <x v="873"/>
    <x v="0"/>
    <x v="73"/>
    <x v="2"/>
  </r>
  <r>
    <x v="73"/>
    <x v="86"/>
    <x v="6"/>
    <x v="6"/>
    <x v="0"/>
    <x v="2"/>
    <x v="32"/>
    <x v="224"/>
    <x v="1344"/>
    <x v="0"/>
    <x v="73"/>
    <x v="2"/>
  </r>
  <r>
    <x v="73"/>
    <x v="65"/>
    <x v="6"/>
    <x v="6"/>
    <x v="0"/>
    <x v="2"/>
    <x v="32"/>
    <x v="190"/>
    <x v="1046"/>
    <x v="0"/>
    <x v="73"/>
    <x v="2"/>
  </r>
  <r>
    <x v="73"/>
    <x v="71"/>
    <x v="6"/>
    <x v="6"/>
    <x v="0"/>
    <x v="2"/>
    <x v="32"/>
    <x v="37"/>
    <x v="1344"/>
    <x v="0"/>
    <x v="73"/>
    <x v="2"/>
  </r>
  <r>
    <x v="73"/>
    <x v="102"/>
    <x v="6"/>
    <x v="6"/>
    <x v="0"/>
    <x v="2"/>
    <x v="32"/>
    <x v="141"/>
    <x v="1345"/>
    <x v="0"/>
    <x v="73"/>
    <x v="2"/>
  </r>
  <r>
    <x v="73"/>
    <x v="108"/>
    <x v="3"/>
    <x v="3"/>
    <x v="0"/>
    <x v="2"/>
    <x v="32"/>
    <x v="63"/>
    <x v="1346"/>
    <x v="0"/>
    <x v="73"/>
    <x v="2"/>
  </r>
  <r>
    <x v="73"/>
    <x v="79"/>
    <x v="3"/>
    <x v="3"/>
    <x v="0"/>
    <x v="2"/>
    <x v="32"/>
    <x v="142"/>
    <x v="1344"/>
    <x v="0"/>
    <x v="73"/>
    <x v="2"/>
  </r>
  <r>
    <x v="73"/>
    <x v="159"/>
    <x v="0"/>
    <x v="0"/>
    <x v="0"/>
    <x v="2"/>
    <x v="32"/>
    <x v="177"/>
    <x v="1347"/>
    <x v="0"/>
    <x v="73"/>
    <x v="2"/>
  </r>
  <r>
    <x v="73"/>
    <x v="160"/>
    <x v="0"/>
    <x v="0"/>
    <x v="0"/>
    <x v="2"/>
    <x v="32"/>
    <x v="179"/>
    <x v="15"/>
    <x v="0"/>
    <x v="73"/>
    <x v="2"/>
  </r>
  <r>
    <x v="73"/>
    <x v="1"/>
    <x v="1"/>
    <x v="1"/>
    <x v="0"/>
    <x v="2"/>
    <x v="1"/>
    <x v="1"/>
    <x v="1"/>
    <x v="354"/>
    <x v="73"/>
    <x v="2"/>
  </r>
  <r>
    <x v="29"/>
    <x v="110"/>
    <x v="2"/>
    <x v="2"/>
    <x v="0"/>
    <x v="0"/>
    <x v="33"/>
    <x v="171"/>
    <x v="874"/>
    <x v="0"/>
    <x v="29"/>
    <x v="2"/>
  </r>
  <r>
    <x v="29"/>
    <x v="19"/>
    <x v="3"/>
    <x v="3"/>
    <x v="0"/>
    <x v="0"/>
    <x v="33"/>
    <x v="62"/>
    <x v="874"/>
    <x v="0"/>
    <x v="29"/>
    <x v="2"/>
  </r>
  <r>
    <x v="29"/>
    <x v="27"/>
    <x v="3"/>
    <x v="3"/>
    <x v="0"/>
    <x v="0"/>
    <x v="33"/>
    <x v="43"/>
    <x v="874"/>
    <x v="0"/>
    <x v="29"/>
    <x v="2"/>
  </r>
  <r>
    <x v="29"/>
    <x v="135"/>
    <x v="3"/>
    <x v="3"/>
    <x v="0"/>
    <x v="0"/>
    <x v="33"/>
    <x v="149"/>
    <x v="874"/>
    <x v="0"/>
    <x v="29"/>
    <x v="2"/>
  </r>
  <r>
    <x v="29"/>
    <x v="56"/>
    <x v="3"/>
    <x v="3"/>
    <x v="0"/>
    <x v="0"/>
    <x v="33"/>
    <x v="153"/>
    <x v="874"/>
    <x v="0"/>
    <x v="29"/>
    <x v="2"/>
  </r>
  <r>
    <x v="29"/>
    <x v="120"/>
    <x v="0"/>
    <x v="0"/>
    <x v="0"/>
    <x v="0"/>
    <x v="33"/>
    <x v="212"/>
    <x v="874"/>
    <x v="0"/>
    <x v="29"/>
    <x v="2"/>
  </r>
  <r>
    <x v="29"/>
    <x v="92"/>
    <x v="0"/>
    <x v="0"/>
    <x v="0"/>
    <x v="0"/>
    <x v="33"/>
    <x v="109"/>
    <x v="759"/>
    <x v="0"/>
    <x v="29"/>
    <x v="2"/>
  </r>
  <r>
    <x v="29"/>
    <x v="142"/>
    <x v="0"/>
    <x v="0"/>
    <x v="0"/>
    <x v="0"/>
    <x v="33"/>
    <x v="119"/>
    <x v="765"/>
    <x v="0"/>
    <x v="29"/>
    <x v="2"/>
  </r>
  <r>
    <x v="29"/>
    <x v="97"/>
    <x v="5"/>
    <x v="5"/>
    <x v="0"/>
    <x v="0"/>
    <x v="33"/>
    <x v="183"/>
    <x v="759"/>
    <x v="0"/>
    <x v="29"/>
    <x v="2"/>
  </r>
  <r>
    <x v="29"/>
    <x v="161"/>
    <x v="1"/>
    <x v="1"/>
    <x v="0"/>
    <x v="0"/>
    <x v="33"/>
    <x v="186"/>
    <x v="874"/>
    <x v="0"/>
    <x v="29"/>
    <x v="2"/>
  </r>
  <r>
    <x v="29"/>
    <x v="95"/>
    <x v="1"/>
    <x v="1"/>
    <x v="0"/>
    <x v="0"/>
    <x v="33"/>
    <x v="97"/>
    <x v="874"/>
    <x v="0"/>
    <x v="29"/>
    <x v="2"/>
  </r>
  <r>
    <x v="29"/>
    <x v="128"/>
    <x v="1"/>
    <x v="1"/>
    <x v="0"/>
    <x v="0"/>
    <x v="33"/>
    <x v="164"/>
    <x v="874"/>
    <x v="0"/>
    <x v="29"/>
    <x v="2"/>
  </r>
  <r>
    <x v="29"/>
    <x v="1"/>
    <x v="1"/>
    <x v="1"/>
    <x v="0"/>
    <x v="0"/>
    <x v="1"/>
    <x v="1"/>
    <x v="1"/>
    <x v="344"/>
    <x v="29"/>
    <x v="2"/>
  </r>
  <r>
    <x v="29"/>
    <x v="85"/>
    <x v="2"/>
    <x v="2"/>
    <x v="0"/>
    <x v="1"/>
    <x v="33"/>
    <x v="161"/>
    <x v="874"/>
    <x v="0"/>
    <x v="29"/>
    <x v="2"/>
  </r>
  <r>
    <x v="29"/>
    <x v="146"/>
    <x v="6"/>
    <x v="6"/>
    <x v="0"/>
    <x v="1"/>
    <x v="33"/>
    <x v="172"/>
    <x v="759"/>
    <x v="0"/>
    <x v="29"/>
    <x v="2"/>
  </r>
  <r>
    <x v="29"/>
    <x v="163"/>
    <x v="6"/>
    <x v="6"/>
    <x v="0"/>
    <x v="1"/>
    <x v="33"/>
    <x v="195"/>
    <x v="874"/>
    <x v="0"/>
    <x v="29"/>
    <x v="2"/>
  </r>
  <r>
    <x v="29"/>
    <x v="1"/>
    <x v="1"/>
    <x v="1"/>
    <x v="0"/>
    <x v="1"/>
    <x v="1"/>
    <x v="1"/>
    <x v="1"/>
    <x v="355"/>
    <x v="29"/>
    <x v="2"/>
  </r>
  <r>
    <x v="30"/>
    <x v="64"/>
    <x v="2"/>
    <x v="2"/>
    <x v="0"/>
    <x v="2"/>
    <x v="32"/>
    <x v="139"/>
    <x v="1348"/>
    <x v="0"/>
    <x v="30"/>
    <x v="2"/>
  </r>
  <r>
    <x v="30"/>
    <x v="84"/>
    <x v="2"/>
    <x v="2"/>
    <x v="0"/>
    <x v="2"/>
    <x v="33"/>
    <x v="203"/>
    <x v="775"/>
    <x v="0"/>
    <x v="30"/>
    <x v="2"/>
  </r>
  <r>
    <x v="30"/>
    <x v="36"/>
    <x v="6"/>
    <x v="6"/>
    <x v="0"/>
    <x v="2"/>
    <x v="33"/>
    <x v="94"/>
    <x v="874"/>
    <x v="0"/>
    <x v="30"/>
    <x v="2"/>
  </r>
  <r>
    <x v="30"/>
    <x v="169"/>
    <x v="6"/>
    <x v="6"/>
    <x v="0"/>
    <x v="2"/>
    <x v="33"/>
    <x v="249"/>
    <x v="874"/>
    <x v="0"/>
    <x v="30"/>
    <x v="2"/>
  </r>
  <r>
    <x v="30"/>
    <x v="50"/>
    <x v="4"/>
    <x v="4"/>
    <x v="0"/>
    <x v="2"/>
    <x v="32"/>
    <x v="77"/>
    <x v="1349"/>
    <x v="0"/>
    <x v="30"/>
    <x v="2"/>
  </r>
  <r>
    <x v="30"/>
    <x v="160"/>
    <x v="0"/>
    <x v="0"/>
    <x v="0"/>
    <x v="2"/>
    <x v="32"/>
    <x v="179"/>
    <x v="1350"/>
    <x v="0"/>
    <x v="30"/>
    <x v="2"/>
  </r>
  <r>
    <x v="30"/>
    <x v="1"/>
    <x v="1"/>
    <x v="1"/>
    <x v="0"/>
    <x v="2"/>
    <x v="1"/>
    <x v="1"/>
    <x v="1"/>
    <x v="356"/>
    <x v="30"/>
    <x v="2"/>
  </r>
  <r>
    <x v="30"/>
    <x v="16"/>
    <x v="2"/>
    <x v="2"/>
    <x v="0"/>
    <x v="0"/>
    <x v="33"/>
    <x v="93"/>
    <x v="759"/>
    <x v="0"/>
    <x v="30"/>
    <x v="2"/>
  </r>
  <r>
    <x v="30"/>
    <x v="144"/>
    <x v="2"/>
    <x v="2"/>
    <x v="0"/>
    <x v="0"/>
    <x v="33"/>
    <x v="162"/>
    <x v="874"/>
    <x v="0"/>
    <x v="30"/>
    <x v="2"/>
  </r>
  <r>
    <x v="30"/>
    <x v="129"/>
    <x v="2"/>
    <x v="2"/>
    <x v="0"/>
    <x v="0"/>
    <x v="33"/>
    <x v="204"/>
    <x v="759"/>
    <x v="0"/>
    <x v="30"/>
    <x v="2"/>
  </r>
  <r>
    <x v="30"/>
    <x v="146"/>
    <x v="6"/>
    <x v="6"/>
    <x v="0"/>
    <x v="0"/>
    <x v="33"/>
    <x v="172"/>
    <x v="874"/>
    <x v="0"/>
    <x v="30"/>
    <x v="2"/>
  </r>
  <r>
    <x v="30"/>
    <x v="36"/>
    <x v="6"/>
    <x v="6"/>
    <x v="0"/>
    <x v="0"/>
    <x v="33"/>
    <x v="94"/>
    <x v="874"/>
    <x v="0"/>
    <x v="30"/>
    <x v="2"/>
  </r>
  <r>
    <x v="30"/>
    <x v="87"/>
    <x v="6"/>
    <x v="6"/>
    <x v="0"/>
    <x v="0"/>
    <x v="33"/>
    <x v="189"/>
    <x v="874"/>
    <x v="0"/>
    <x v="30"/>
    <x v="2"/>
  </r>
  <r>
    <x v="30"/>
    <x v="102"/>
    <x v="6"/>
    <x v="6"/>
    <x v="0"/>
    <x v="0"/>
    <x v="33"/>
    <x v="141"/>
    <x v="874"/>
    <x v="0"/>
    <x v="30"/>
    <x v="2"/>
  </r>
  <r>
    <x v="30"/>
    <x v="134"/>
    <x v="6"/>
    <x v="6"/>
    <x v="0"/>
    <x v="0"/>
    <x v="33"/>
    <x v="226"/>
    <x v="874"/>
    <x v="0"/>
    <x v="30"/>
    <x v="2"/>
  </r>
  <r>
    <x v="30"/>
    <x v="11"/>
    <x v="6"/>
    <x v="6"/>
    <x v="0"/>
    <x v="0"/>
    <x v="33"/>
    <x v="91"/>
    <x v="759"/>
    <x v="0"/>
    <x v="30"/>
    <x v="2"/>
  </r>
  <r>
    <x v="30"/>
    <x v="67"/>
    <x v="6"/>
    <x v="6"/>
    <x v="0"/>
    <x v="0"/>
    <x v="33"/>
    <x v="32"/>
    <x v="759"/>
    <x v="0"/>
    <x v="30"/>
    <x v="2"/>
  </r>
  <r>
    <x v="30"/>
    <x v="26"/>
    <x v="3"/>
    <x v="3"/>
    <x v="0"/>
    <x v="0"/>
    <x v="33"/>
    <x v="115"/>
    <x v="146"/>
    <x v="0"/>
    <x v="30"/>
    <x v="2"/>
  </r>
  <r>
    <x v="30"/>
    <x v="49"/>
    <x v="3"/>
    <x v="3"/>
    <x v="0"/>
    <x v="0"/>
    <x v="33"/>
    <x v="244"/>
    <x v="765"/>
    <x v="0"/>
    <x v="30"/>
    <x v="2"/>
  </r>
  <r>
    <x v="30"/>
    <x v="19"/>
    <x v="3"/>
    <x v="3"/>
    <x v="0"/>
    <x v="0"/>
    <x v="33"/>
    <x v="62"/>
    <x v="874"/>
    <x v="0"/>
    <x v="30"/>
    <x v="2"/>
  </r>
  <r>
    <x v="30"/>
    <x v="18"/>
    <x v="3"/>
    <x v="3"/>
    <x v="0"/>
    <x v="0"/>
    <x v="33"/>
    <x v="219"/>
    <x v="759"/>
    <x v="0"/>
    <x v="30"/>
    <x v="2"/>
  </r>
  <r>
    <x v="30"/>
    <x v="114"/>
    <x v="3"/>
    <x v="3"/>
    <x v="0"/>
    <x v="0"/>
    <x v="33"/>
    <x v="76"/>
    <x v="874"/>
    <x v="0"/>
    <x v="30"/>
    <x v="2"/>
  </r>
  <r>
    <x v="30"/>
    <x v="61"/>
    <x v="3"/>
    <x v="3"/>
    <x v="0"/>
    <x v="0"/>
    <x v="33"/>
    <x v="126"/>
    <x v="874"/>
    <x v="0"/>
    <x v="30"/>
    <x v="2"/>
  </r>
  <r>
    <x v="30"/>
    <x v="148"/>
    <x v="3"/>
    <x v="3"/>
    <x v="0"/>
    <x v="0"/>
    <x v="33"/>
    <x v="174"/>
    <x v="759"/>
    <x v="0"/>
    <x v="30"/>
    <x v="2"/>
  </r>
  <r>
    <x v="30"/>
    <x v="79"/>
    <x v="3"/>
    <x v="3"/>
    <x v="0"/>
    <x v="0"/>
    <x v="33"/>
    <x v="142"/>
    <x v="759"/>
    <x v="0"/>
    <x v="30"/>
    <x v="2"/>
  </r>
  <r>
    <x v="30"/>
    <x v="56"/>
    <x v="3"/>
    <x v="3"/>
    <x v="0"/>
    <x v="0"/>
    <x v="33"/>
    <x v="153"/>
    <x v="146"/>
    <x v="0"/>
    <x v="30"/>
    <x v="2"/>
  </r>
  <r>
    <x v="30"/>
    <x v="81"/>
    <x v="4"/>
    <x v="4"/>
    <x v="0"/>
    <x v="0"/>
    <x v="33"/>
    <x v="175"/>
    <x v="765"/>
    <x v="0"/>
    <x v="30"/>
    <x v="2"/>
  </r>
  <r>
    <x v="30"/>
    <x v="156"/>
    <x v="4"/>
    <x v="4"/>
    <x v="0"/>
    <x v="0"/>
    <x v="33"/>
    <x v="146"/>
    <x v="765"/>
    <x v="0"/>
    <x v="30"/>
    <x v="2"/>
  </r>
  <r>
    <x v="30"/>
    <x v="29"/>
    <x v="4"/>
    <x v="4"/>
    <x v="0"/>
    <x v="0"/>
    <x v="33"/>
    <x v="248"/>
    <x v="874"/>
    <x v="0"/>
    <x v="30"/>
    <x v="2"/>
  </r>
  <r>
    <x v="30"/>
    <x v="165"/>
    <x v="4"/>
    <x v="4"/>
    <x v="0"/>
    <x v="0"/>
    <x v="33"/>
    <x v="205"/>
    <x v="146"/>
    <x v="0"/>
    <x v="30"/>
    <x v="2"/>
  </r>
  <r>
    <x v="30"/>
    <x v="38"/>
    <x v="4"/>
    <x v="4"/>
    <x v="0"/>
    <x v="0"/>
    <x v="33"/>
    <x v="106"/>
    <x v="874"/>
    <x v="0"/>
    <x v="30"/>
    <x v="2"/>
  </r>
  <r>
    <x v="30"/>
    <x v="159"/>
    <x v="0"/>
    <x v="0"/>
    <x v="0"/>
    <x v="0"/>
    <x v="33"/>
    <x v="177"/>
    <x v="759"/>
    <x v="0"/>
    <x v="30"/>
    <x v="2"/>
  </r>
  <r>
    <x v="30"/>
    <x v="116"/>
    <x v="0"/>
    <x v="0"/>
    <x v="0"/>
    <x v="0"/>
    <x v="33"/>
    <x v="64"/>
    <x v="146"/>
    <x v="0"/>
    <x v="30"/>
    <x v="2"/>
  </r>
  <r>
    <x v="30"/>
    <x v="57"/>
    <x v="0"/>
    <x v="0"/>
    <x v="0"/>
    <x v="0"/>
    <x v="33"/>
    <x v="44"/>
    <x v="759"/>
    <x v="0"/>
    <x v="30"/>
    <x v="2"/>
  </r>
  <r>
    <x v="30"/>
    <x v="119"/>
    <x v="0"/>
    <x v="0"/>
    <x v="0"/>
    <x v="0"/>
    <x v="33"/>
    <x v="96"/>
    <x v="759"/>
    <x v="0"/>
    <x v="30"/>
    <x v="2"/>
  </r>
  <r>
    <x v="30"/>
    <x v="0"/>
    <x v="0"/>
    <x v="0"/>
    <x v="0"/>
    <x v="0"/>
    <x v="33"/>
    <x v="197"/>
    <x v="759"/>
    <x v="0"/>
    <x v="30"/>
    <x v="2"/>
  </r>
  <r>
    <x v="30"/>
    <x v="121"/>
    <x v="0"/>
    <x v="0"/>
    <x v="0"/>
    <x v="0"/>
    <x v="33"/>
    <x v="80"/>
    <x v="759"/>
    <x v="0"/>
    <x v="30"/>
    <x v="2"/>
  </r>
  <r>
    <x v="30"/>
    <x v="53"/>
    <x v="0"/>
    <x v="0"/>
    <x v="0"/>
    <x v="0"/>
    <x v="33"/>
    <x v="144"/>
    <x v="759"/>
    <x v="0"/>
    <x v="30"/>
    <x v="2"/>
  </r>
  <r>
    <x v="30"/>
    <x v="115"/>
    <x v="5"/>
    <x v="5"/>
    <x v="0"/>
    <x v="0"/>
    <x v="33"/>
    <x v="213"/>
    <x v="899"/>
    <x v="0"/>
    <x v="30"/>
    <x v="2"/>
  </r>
  <r>
    <x v="30"/>
    <x v="13"/>
    <x v="5"/>
    <x v="5"/>
    <x v="0"/>
    <x v="0"/>
    <x v="33"/>
    <x v="120"/>
    <x v="759"/>
    <x v="0"/>
    <x v="30"/>
    <x v="2"/>
  </r>
  <r>
    <x v="30"/>
    <x v="72"/>
    <x v="5"/>
    <x v="5"/>
    <x v="0"/>
    <x v="0"/>
    <x v="33"/>
    <x v="38"/>
    <x v="759"/>
    <x v="0"/>
    <x v="30"/>
    <x v="2"/>
  </r>
  <r>
    <x v="30"/>
    <x v="139"/>
    <x v="5"/>
    <x v="5"/>
    <x v="0"/>
    <x v="0"/>
    <x v="33"/>
    <x v="110"/>
    <x v="759"/>
    <x v="0"/>
    <x v="30"/>
    <x v="2"/>
  </r>
  <r>
    <x v="30"/>
    <x v="63"/>
    <x v="5"/>
    <x v="5"/>
    <x v="0"/>
    <x v="0"/>
    <x v="33"/>
    <x v="111"/>
    <x v="759"/>
    <x v="0"/>
    <x v="30"/>
    <x v="2"/>
  </r>
  <r>
    <x v="30"/>
    <x v="123"/>
    <x v="5"/>
    <x v="5"/>
    <x v="0"/>
    <x v="0"/>
    <x v="33"/>
    <x v="74"/>
    <x v="874"/>
    <x v="0"/>
    <x v="30"/>
    <x v="2"/>
  </r>
  <r>
    <x v="30"/>
    <x v="40"/>
    <x v="1"/>
    <x v="1"/>
    <x v="0"/>
    <x v="0"/>
    <x v="33"/>
    <x v="125"/>
    <x v="1182"/>
    <x v="0"/>
    <x v="30"/>
    <x v="2"/>
  </r>
  <r>
    <x v="30"/>
    <x v="151"/>
    <x v="1"/>
    <x v="1"/>
    <x v="0"/>
    <x v="0"/>
    <x v="33"/>
    <x v="166"/>
    <x v="899"/>
    <x v="0"/>
    <x v="30"/>
    <x v="2"/>
  </r>
  <r>
    <x v="30"/>
    <x v="127"/>
    <x v="1"/>
    <x v="1"/>
    <x v="0"/>
    <x v="0"/>
    <x v="33"/>
    <x v="85"/>
    <x v="146"/>
    <x v="0"/>
    <x v="30"/>
    <x v="2"/>
  </r>
  <r>
    <x v="30"/>
    <x v="42"/>
    <x v="1"/>
    <x v="1"/>
    <x v="0"/>
    <x v="0"/>
    <x v="33"/>
    <x v="167"/>
    <x v="765"/>
    <x v="0"/>
    <x v="30"/>
    <x v="2"/>
  </r>
  <r>
    <x v="30"/>
    <x v="109"/>
    <x v="1"/>
    <x v="1"/>
    <x v="0"/>
    <x v="0"/>
    <x v="33"/>
    <x v="208"/>
    <x v="765"/>
    <x v="0"/>
    <x v="30"/>
    <x v="2"/>
  </r>
  <r>
    <x v="30"/>
    <x v="152"/>
    <x v="1"/>
    <x v="1"/>
    <x v="0"/>
    <x v="0"/>
    <x v="33"/>
    <x v="194"/>
    <x v="146"/>
    <x v="0"/>
    <x v="30"/>
    <x v="2"/>
  </r>
  <r>
    <x v="30"/>
    <x v="128"/>
    <x v="1"/>
    <x v="1"/>
    <x v="0"/>
    <x v="0"/>
    <x v="33"/>
    <x v="164"/>
    <x v="899"/>
    <x v="0"/>
    <x v="30"/>
    <x v="2"/>
  </r>
  <r>
    <x v="30"/>
    <x v="1"/>
    <x v="1"/>
    <x v="1"/>
    <x v="0"/>
    <x v="0"/>
    <x v="1"/>
    <x v="1"/>
    <x v="1"/>
    <x v="357"/>
    <x v="30"/>
    <x v="2"/>
  </r>
  <r>
    <x v="30"/>
    <x v="2"/>
    <x v="2"/>
    <x v="2"/>
    <x v="0"/>
    <x v="1"/>
    <x v="33"/>
    <x v="140"/>
    <x v="874"/>
    <x v="0"/>
    <x v="30"/>
    <x v="2"/>
  </r>
  <r>
    <x v="30"/>
    <x v="36"/>
    <x v="6"/>
    <x v="6"/>
    <x v="0"/>
    <x v="1"/>
    <x v="33"/>
    <x v="94"/>
    <x v="874"/>
    <x v="0"/>
    <x v="30"/>
    <x v="2"/>
  </r>
  <r>
    <x v="30"/>
    <x v="71"/>
    <x v="6"/>
    <x v="6"/>
    <x v="0"/>
    <x v="1"/>
    <x v="33"/>
    <x v="37"/>
    <x v="874"/>
    <x v="0"/>
    <x v="30"/>
    <x v="2"/>
  </r>
  <r>
    <x v="30"/>
    <x v="27"/>
    <x v="3"/>
    <x v="3"/>
    <x v="0"/>
    <x v="1"/>
    <x v="33"/>
    <x v="43"/>
    <x v="874"/>
    <x v="0"/>
    <x v="30"/>
    <x v="2"/>
  </r>
  <r>
    <x v="30"/>
    <x v="61"/>
    <x v="3"/>
    <x v="3"/>
    <x v="0"/>
    <x v="1"/>
    <x v="33"/>
    <x v="126"/>
    <x v="874"/>
    <x v="0"/>
    <x v="30"/>
    <x v="2"/>
  </r>
  <r>
    <x v="30"/>
    <x v="131"/>
    <x v="3"/>
    <x v="3"/>
    <x v="0"/>
    <x v="1"/>
    <x v="33"/>
    <x v="163"/>
    <x v="874"/>
    <x v="0"/>
    <x v="30"/>
    <x v="2"/>
  </r>
  <r>
    <x v="30"/>
    <x v="121"/>
    <x v="0"/>
    <x v="0"/>
    <x v="0"/>
    <x v="1"/>
    <x v="33"/>
    <x v="80"/>
    <x v="874"/>
    <x v="0"/>
    <x v="30"/>
    <x v="2"/>
  </r>
  <r>
    <x v="30"/>
    <x v="53"/>
    <x v="0"/>
    <x v="0"/>
    <x v="0"/>
    <x v="1"/>
    <x v="33"/>
    <x v="144"/>
    <x v="874"/>
    <x v="0"/>
    <x v="30"/>
    <x v="2"/>
  </r>
  <r>
    <x v="30"/>
    <x v="166"/>
    <x v="0"/>
    <x v="0"/>
    <x v="0"/>
    <x v="1"/>
    <x v="33"/>
    <x v="217"/>
    <x v="874"/>
    <x v="0"/>
    <x v="30"/>
    <x v="2"/>
  </r>
  <r>
    <x v="30"/>
    <x v="76"/>
    <x v="5"/>
    <x v="5"/>
    <x v="0"/>
    <x v="1"/>
    <x v="33"/>
    <x v="182"/>
    <x v="874"/>
    <x v="0"/>
    <x v="30"/>
    <x v="2"/>
  </r>
  <r>
    <x v="30"/>
    <x v="139"/>
    <x v="5"/>
    <x v="5"/>
    <x v="0"/>
    <x v="1"/>
    <x v="33"/>
    <x v="110"/>
    <x v="874"/>
    <x v="0"/>
    <x v="30"/>
    <x v="2"/>
  </r>
  <r>
    <x v="30"/>
    <x v="40"/>
    <x v="1"/>
    <x v="1"/>
    <x v="0"/>
    <x v="1"/>
    <x v="33"/>
    <x v="125"/>
    <x v="874"/>
    <x v="0"/>
    <x v="30"/>
    <x v="2"/>
  </r>
  <r>
    <x v="30"/>
    <x v="128"/>
    <x v="1"/>
    <x v="1"/>
    <x v="0"/>
    <x v="1"/>
    <x v="33"/>
    <x v="164"/>
    <x v="874"/>
    <x v="0"/>
    <x v="30"/>
    <x v="2"/>
  </r>
  <r>
    <x v="30"/>
    <x v="1"/>
    <x v="1"/>
    <x v="1"/>
    <x v="0"/>
    <x v="1"/>
    <x v="1"/>
    <x v="1"/>
    <x v="1"/>
    <x v="358"/>
    <x v="30"/>
    <x v="2"/>
  </r>
  <r>
    <x v="31"/>
    <x v="54"/>
    <x v="5"/>
    <x v="5"/>
    <x v="0"/>
    <x v="2"/>
    <x v="33"/>
    <x v="246"/>
    <x v="815"/>
    <x v="0"/>
    <x v="31"/>
    <x v="2"/>
  </r>
  <r>
    <x v="31"/>
    <x v="1"/>
    <x v="1"/>
    <x v="1"/>
    <x v="0"/>
    <x v="2"/>
    <x v="1"/>
    <x v="1"/>
    <x v="1"/>
    <x v="359"/>
    <x v="31"/>
    <x v="2"/>
  </r>
  <r>
    <x v="32"/>
    <x v="135"/>
    <x v="3"/>
    <x v="3"/>
    <x v="0"/>
    <x v="2"/>
    <x v="32"/>
    <x v="149"/>
    <x v="418"/>
    <x v="0"/>
    <x v="32"/>
    <x v="2"/>
  </r>
  <r>
    <x v="32"/>
    <x v="1"/>
    <x v="1"/>
    <x v="1"/>
    <x v="0"/>
    <x v="2"/>
    <x v="1"/>
    <x v="1"/>
    <x v="1"/>
    <x v="360"/>
    <x v="32"/>
    <x v="2"/>
  </r>
  <r>
    <x v="34"/>
    <x v="16"/>
    <x v="2"/>
    <x v="2"/>
    <x v="0"/>
    <x v="0"/>
    <x v="33"/>
    <x v="93"/>
    <x v="899"/>
    <x v="0"/>
    <x v="34"/>
    <x v="2"/>
  </r>
  <r>
    <x v="34"/>
    <x v="112"/>
    <x v="2"/>
    <x v="2"/>
    <x v="0"/>
    <x v="0"/>
    <x v="33"/>
    <x v="209"/>
    <x v="874"/>
    <x v="0"/>
    <x v="34"/>
    <x v="2"/>
  </r>
  <r>
    <x v="34"/>
    <x v="25"/>
    <x v="2"/>
    <x v="2"/>
    <x v="0"/>
    <x v="0"/>
    <x v="33"/>
    <x v="169"/>
    <x v="874"/>
    <x v="0"/>
    <x v="34"/>
    <x v="2"/>
  </r>
  <r>
    <x v="34"/>
    <x v="35"/>
    <x v="2"/>
    <x v="2"/>
    <x v="0"/>
    <x v="0"/>
    <x v="33"/>
    <x v="170"/>
    <x v="874"/>
    <x v="0"/>
    <x v="34"/>
    <x v="2"/>
  </r>
  <r>
    <x v="34"/>
    <x v="2"/>
    <x v="2"/>
    <x v="2"/>
    <x v="0"/>
    <x v="0"/>
    <x v="33"/>
    <x v="140"/>
    <x v="759"/>
    <x v="0"/>
    <x v="34"/>
    <x v="2"/>
  </r>
  <r>
    <x v="34"/>
    <x v="65"/>
    <x v="6"/>
    <x v="6"/>
    <x v="0"/>
    <x v="0"/>
    <x v="33"/>
    <x v="190"/>
    <x v="759"/>
    <x v="0"/>
    <x v="34"/>
    <x v="2"/>
  </r>
  <r>
    <x v="34"/>
    <x v="36"/>
    <x v="6"/>
    <x v="6"/>
    <x v="0"/>
    <x v="0"/>
    <x v="33"/>
    <x v="94"/>
    <x v="146"/>
    <x v="0"/>
    <x v="34"/>
    <x v="2"/>
  </r>
  <r>
    <x v="34"/>
    <x v="169"/>
    <x v="6"/>
    <x v="6"/>
    <x v="0"/>
    <x v="0"/>
    <x v="33"/>
    <x v="249"/>
    <x v="874"/>
    <x v="0"/>
    <x v="34"/>
    <x v="2"/>
  </r>
  <r>
    <x v="34"/>
    <x v="113"/>
    <x v="6"/>
    <x v="6"/>
    <x v="0"/>
    <x v="0"/>
    <x v="33"/>
    <x v="89"/>
    <x v="874"/>
    <x v="0"/>
    <x v="34"/>
    <x v="2"/>
  </r>
  <r>
    <x v="34"/>
    <x v="49"/>
    <x v="3"/>
    <x v="3"/>
    <x v="0"/>
    <x v="0"/>
    <x v="33"/>
    <x v="244"/>
    <x v="874"/>
    <x v="0"/>
    <x v="34"/>
    <x v="2"/>
  </r>
  <r>
    <x v="34"/>
    <x v="108"/>
    <x v="3"/>
    <x v="3"/>
    <x v="0"/>
    <x v="0"/>
    <x v="33"/>
    <x v="63"/>
    <x v="759"/>
    <x v="0"/>
    <x v="34"/>
    <x v="2"/>
  </r>
  <r>
    <x v="34"/>
    <x v="148"/>
    <x v="3"/>
    <x v="3"/>
    <x v="0"/>
    <x v="0"/>
    <x v="33"/>
    <x v="174"/>
    <x v="146"/>
    <x v="0"/>
    <x v="34"/>
    <x v="2"/>
  </r>
  <r>
    <x v="34"/>
    <x v="81"/>
    <x v="4"/>
    <x v="4"/>
    <x v="0"/>
    <x v="0"/>
    <x v="33"/>
    <x v="175"/>
    <x v="874"/>
    <x v="0"/>
    <x v="34"/>
    <x v="2"/>
  </r>
  <r>
    <x v="34"/>
    <x v="115"/>
    <x v="5"/>
    <x v="5"/>
    <x v="0"/>
    <x v="0"/>
    <x v="33"/>
    <x v="213"/>
    <x v="874"/>
    <x v="0"/>
    <x v="34"/>
    <x v="2"/>
  </r>
  <r>
    <x v="34"/>
    <x v="97"/>
    <x v="5"/>
    <x v="5"/>
    <x v="0"/>
    <x v="0"/>
    <x v="33"/>
    <x v="183"/>
    <x v="874"/>
    <x v="0"/>
    <x v="34"/>
    <x v="2"/>
  </r>
  <r>
    <x v="34"/>
    <x v="72"/>
    <x v="5"/>
    <x v="5"/>
    <x v="0"/>
    <x v="0"/>
    <x v="33"/>
    <x v="38"/>
    <x v="874"/>
    <x v="0"/>
    <x v="34"/>
    <x v="2"/>
  </r>
  <r>
    <x v="34"/>
    <x v="40"/>
    <x v="1"/>
    <x v="1"/>
    <x v="0"/>
    <x v="0"/>
    <x v="33"/>
    <x v="125"/>
    <x v="874"/>
    <x v="0"/>
    <x v="34"/>
    <x v="2"/>
  </r>
  <r>
    <x v="34"/>
    <x v="95"/>
    <x v="1"/>
    <x v="1"/>
    <x v="0"/>
    <x v="0"/>
    <x v="33"/>
    <x v="97"/>
    <x v="759"/>
    <x v="0"/>
    <x v="34"/>
    <x v="2"/>
  </r>
  <r>
    <x v="34"/>
    <x v="42"/>
    <x v="1"/>
    <x v="1"/>
    <x v="0"/>
    <x v="0"/>
    <x v="33"/>
    <x v="167"/>
    <x v="874"/>
    <x v="0"/>
    <x v="34"/>
    <x v="2"/>
  </r>
  <r>
    <x v="34"/>
    <x v="73"/>
    <x v="1"/>
    <x v="1"/>
    <x v="0"/>
    <x v="0"/>
    <x v="33"/>
    <x v="39"/>
    <x v="874"/>
    <x v="0"/>
    <x v="34"/>
    <x v="2"/>
  </r>
  <r>
    <x v="34"/>
    <x v="8"/>
    <x v="1"/>
    <x v="1"/>
    <x v="0"/>
    <x v="0"/>
    <x v="33"/>
    <x v="187"/>
    <x v="874"/>
    <x v="0"/>
    <x v="34"/>
    <x v="2"/>
  </r>
  <r>
    <x v="34"/>
    <x v="128"/>
    <x v="1"/>
    <x v="1"/>
    <x v="0"/>
    <x v="0"/>
    <x v="33"/>
    <x v="164"/>
    <x v="874"/>
    <x v="0"/>
    <x v="34"/>
    <x v="2"/>
  </r>
  <r>
    <x v="34"/>
    <x v="1"/>
    <x v="1"/>
    <x v="1"/>
    <x v="0"/>
    <x v="0"/>
    <x v="1"/>
    <x v="1"/>
    <x v="1"/>
    <x v="361"/>
    <x v="34"/>
    <x v="2"/>
  </r>
  <r>
    <x v="34"/>
    <x v="169"/>
    <x v="6"/>
    <x v="6"/>
    <x v="0"/>
    <x v="1"/>
    <x v="33"/>
    <x v="249"/>
    <x v="874"/>
    <x v="0"/>
    <x v="34"/>
    <x v="2"/>
  </r>
  <r>
    <x v="34"/>
    <x v="114"/>
    <x v="3"/>
    <x v="3"/>
    <x v="0"/>
    <x v="1"/>
    <x v="33"/>
    <x v="76"/>
    <x v="874"/>
    <x v="0"/>
    <x v="34"/>
    <x v="2"/>
  </r>
  <r>
    <x v="34"/>
    <x v="99"/>
    <x v="3"/>
    <x v="3"/>
    <x v="0"/>
    <x v="1"/>
    <x v="33"/>
    <x v="116"/>
    <x v="874"/>
    <x v="0"/>
    <x v="34"/>
    <x v="2"/>
  </r>
  <r>
    <x v="34"/>
    <x v="131"/>
    <x v="3"/>
    <x v="3"/>
    <x v="0"/>
    <x v="1"/>
    <x v="33"/>
    <x v="163"/>
    <x v="874"/>
    <x v="0"/>
    <x v="34"/>
    <x v="2"/>
  </r>
  <r>
    <x v="34"/>
    <x v="29"/>
    <x v="4"/>
    <x v="4"/>
    <x v="0"/>
    <x v="1"/>
    <x v="33"/>
    <x v="248"/>
    <x v="874"/>
    <x v="0"/>
    <x v="34"/>
    <x v="2"/>
  </r>
  <r>
    <x v="34"/>
    <x v="31"/>
    <x v="4"/>
    <x v="4"/>
    <x v="0"/>
    <x v="1"/>
    <x v="33"/>
    <x v="72"/>
    <x v="874"/>
    <x v="0"/>
    <x v="34"/>
    <x v="2"/>
  </r>
  <r>
    <x v="34"/>
    <x v="122"/>
    <x v="0"/>
    <x v="0"/>
    <x v="0"/>
    <x v="1"/>
    <x v="33"/>
    <x v="181"/>
    <x v="874"/>
    <x v="0"/>
    <x v="34"/>
    <x v="2"/>
  </r>
  <r>
    <x v="34"/>
    <x v="124"/>
    <x v="5"/>
    <x v="5"/>
    <x v="0"/>
    <x v="1"/>
    <x v="33"/>
    <x v="206"/>
    <x v="874"/>
    <x v="0"/>
    <x v="34"/>
    <x v="2"/>
  </r>
  <r>
    <x v="34"/>
    <x v="95"/>
    <x v="1"/>
    <x v="1"/>
    <x v="0"/>
    <x v="1"/>
    <x v="33"/>
    <x v="97"/>
    <x v="874"/>
    <x v="0"/>
    <x v="34"/>
    <x v="2"/>
  </r>
  <r>
    <x v="34"/>
    <x v="127"/>
    <x v="1"/>
    <x v="1"/>
    <x v="0"/>
    <x v="1"/>
    <x v="33"/>
    <x v="85"/>
    <x v="759"/>
    <x v="0"/>
    <x v="34"/>
    <x v="2"/>
  </r>
  <r>
    <x v="34"/>
    <x v="1"/>
    <x v="1"/>
    <x v="1"/>
    <x v="0"/>
    <x v="1"/>
    <x v="1"/>
    <x v="1"/>
    <x v="1"/>
    <x v="362"/>
    <x v="34"/>
    <x v="2"/>
  </r>
  <r>
    <x v="35"/>
    <x v="144"/>
    <x v="2"/>
    <x v="2"/>
    <x v="0"/>
    <x v="2"/>
    <x v="32"/>
    <x v="162"/>
    <x v="1351"/>
    <x v="0"/>
    <x v="35"/>
    <x v="2"/>
  </r>
  <r>
    <x v="35"/>
    <x v="144"/>
    <x v="2"/>
    <x v="2"/>
    <x v="0"/>
    <x v="2"/>
    <x v="33"/>
    <x v="162"/>
    <x v="874"/>
    <x v="0"/>
    <x v="35"/>
    <x v="2"/>
  </r>
  <r>
    <x v="35"/>
    <x v="102"/>
    <x v="6"/>
    <x v="6"/>
    <x v="0"/>
    <x v="2"/>
    <x v="33"/>
    <x v="141"/>
    <x v="874"/>
    <x v="0"/>
    <x v="35"/>
    <x v="2"/>
  </r>
  <r>
    <x v="35"/>
    <x v="37"/>
    <x v="6"/>
    <x v="6"/>
    <x v="0"/>
    <x v="2"/>
    <x v="33"/>
    <x v="250"/>
    <x v="874"/>
    <x v="0"/>
    <x v="35"/>
    <x v="2"/>
  </r>
  <r>
    <x v="35"/>
    <x v="114"/>
    <x v="3"/>
    <x v="3"/>
    <x v="0"/>
    <x v="2"/>
    <x v="33"/>
    <x v="76"/>
    <x v="874"/>
    <x v="0"/>
    <x v="35"/>
    <x v="2"/>
  </r>
  <r>
    <x v="35"/>
    <x v="100"/>
    <x v="0"/>
    <x v="0"/>
    <x v="0"/>
    <x v="2"/>
    <x v="33"/>
    <x v="73"/>
    <x v="874"/>
    <x v="0"/>
    <x v="35"/>
    <x v="2"/>
  </r>
  <r>
    <x v="35"/>
    <x v="145"/>
    <x v="5"/>
    <x v="5"/>
    <x v="0"/>
    <x v="2"/>
    <x v="32"/>
    <x v="124"/>
    <x v="1352"/>
    <x v="0"/>
    <x v="35"/>
    <x v="2"/>
  </r>
  <r>
    <x v="35"/>
    <x v="139"/>
    <x v="5"/>
    <x v="5"/>
    <x v="0"/>
    <x v="2"/>
    <x v="33"/>
    <x v="110"/>
    <x v="874"/>
    <x v="0"/>
    <x v="35"/>
    <x v="2"/>
  </r>
  <r>
    <x v="35"/>
    <x v="1"/>
    <x v="1"/>
    <x v="1"/>
    <x v="0"/>
    <x v="2"/>
    <x v="1"/>
    <x v="1"/>
    <x v="1"/>
    <x v="363"/>
    <x v="35"/>
    <x v="2"/>
  </r>
  <r>
    <x v="35"/>
    <x v="16"/>
    <x v="2"/>
    <x v="2"/>
    <x v="0"/>
    <x v="0"/>
    <x v="33"/>
    <x v="93"/>
    <x v="765"/>
    <x v="0"/>
    <x v="35"/>
    <x v="2"/>
  </r>
  <r>
    <x v="35"/>
    <x v="106"/>
    <x v="2"/>
    <x v="2"/>
    <x v="0"/>
    <x v="0"/>
    <x v="33"/>
    <x v="223"/>
    <x v="874"/>
    <x v="0"/>
    <x v="35"/>
    <x v="2"/>
  </r>
  <r>
    <x v="35"/>
    <x v="112"/>
    <x v="2"/>
    <x v="2"/>
    <x v="0"/>
    <x v="0"/>
    <x v="33"/>
    <x v="209"/>
    <x v="874"/>
    <x v="0"/>
    <x v="35"/>
    <x v="2"/>
  </r>
  <r>
    <x v="35"/>
    <x v="144"/>
    <x v="2"/>
    <x v="2"/>
    <x v="0"/>
    <x v="0"/>
    <x v="33"/>
    <x v="162"/>
    <x v="765"/>
    <x v="0"/>
    <x v="35"/>
    <x v="2"/>
  </r>
  <r>
    <x v="35"/>
    <x v="84"/>
    <x v="2"/>
    <x v="2"/>
    <x v="0"/>
    <x v="0"/>
    <x v="33"/>
    <x v="203"/>
    <x v="874"/>
    <x v="0"/>
    <x v="35"/>
    <x v="2"/>
  </r>
  <r>
    <x v="35"/>
    <x v="110"/>
    <x v="2"/>
    <x v="2"/>
    <x v="0"/>
    <x v="0"/>
    <x v="33"/>
    <x v="171"/>
    <x v="874"/>
    <x v="0"/>
    <x v="35"/>
    <x v="2"/>
  </r>
  <r>
    <x v="35"/>
    <x v="146"/>
    <x v="6"/>
    <x v="6"/>
    <x v="0"/>
    <x v="0"/>
    <x v="33"/>
    <x v="172"/>
    <x v="759"/>
    <x v="0"/>
    <x v="35"/>
    <x v="2"/>
  </r>
  <r>
    <x v="35"/>
    <x v="36"/>
    <x v="6"/>
    <x v="6"/>
    <x v="0"/>
    <x v="0"/>
    <x v="33"/>
    <x v="94"/>
    <x v="759"/>
    <x v="0"/>
    <x v="35"/>
    <x v="2"/>
  </r>
  <r>
    <x v="35"/>
    <x v="113"/>
    <x v="6"/>
    <x v="6"/>
    <x v="0"/>
    <x v="0"/>
    <x v="33"/>
    <x v="89"/>
    <x v="874"/>
    <x v="0"/>
    <x v="35"/>
    <x v="2"/>
  </r>
  <r>
    <x v="35"/>
    <x v="147"/>
    <x v="6"/>
    <x v="6"/>
    <x v="0"/>
    <x v="0"/>
    <x v="33"/>
    <x v="132"/>
    <x v="759"/>
    <x v="0"/>
    <x v="35"/>
    <x v="2"/>
  </r>
  <r>
    <x v="35"/>
    <x v="26"/>
    <x v="3"/>
    <x v="3"/>
    <x v="0"/>
    <x v="0"/>
    <x v="33"/>
    <x v="115"/>
    <x v="874"/>
    <x v="0"/>
    <x v="35"/>
    <x v="2"/>
  </r>
  <r>
    <x v="35"/>
    <x v="49"/>
    <x v="3"/>
    <x v="3"/>
    <x v="0"/>
    <x v="0"/>
    <x v="33"/>
    <x v="244"/>
    <x v="1182"/>
    <x v="0"/>
    <x v="35"/>
    <x v="2"/>
  </r>
  <r>
    <x v="35"/>
    <x v="43"/>
    <x v="3"/>
    <x v="3"/>
    <x v="0"/>
    <x v="0"/>
    <x v="33"/>
    <x v="71"/>
    <x v="759"/>
    <x v="0"/>
    <x v="35"/>
    <x v="2"/>
  </r>
  <r>
    <x v="35"/>
    <x v="148"/>
    <x v="3"/>
    <x v="3"/>
    <x v="0"/>
    <x v="0"/>
    <x v="33"/>
    <x v="174"/>
    <x v="759"/>
    <x v="0"/>
    <x v="35"/>
    <x v="2"/>
  </r>
  <r>
    <x v="35"/>
    <x v="99"/>
    <x v="3"/>
    <x v="3"/>
    <x v="0"/>
    <x v="0"/>
    <x v="33"/>
    <x v="116"/>
    <x v="874"/>
    <x v="0"/>
    <x v="35"/>
    <x v="2"/>
  </r>
  <r>
    <x v="35"/>
    <x v="132"/>
    <x v="4"/>
    <x v="4"/>
    <x v="0"/>
    <x v="0"/>
    <x v="33"/>
    <x v="95"/>
    <x v="765"/>
    <x v="0"/>
    <x v="35"/>
    <x v="2"/>
  </r>
  <r>
    <x v="35"/>
    <x v="29"/>
    <x v="4"/>
    <x v="4"/>
    <x v="0"/>
    <x v="0"/>
    <x v="33"/>
    <x v="248"/>
    <x v="874"/>
    <x v="0"/>
    <x v="35"/>
    <x v="2"/>
  </r>
  <r>
    <x v="35"/>
    <x v="154"/>
    <x v="4"/>
    <x v="4"/>
    <x v="0"/>
    <x v="0"/>
    <x v="33"/>
    <x v="143"/>
    <x v="759"/>
    <x v="0"/>
    <x v="35"/>
    <x v="2"/>
  </r>
  <r>
    <x v="35"/>
    <x v="31"/>
    <x v="4"/>
    <x v="4"/>
    <x v="0"/>
    <x v="0"/>
    <x v="33"/>
    <x v="72"/>
    <x v="759"/>
    <x v="0"/>
    <x v="35"/>
    <x v="2"/>
  </r>
  <r>
    <x v="35"/>
    <x v="4"/>
    <x v="4"/>
    <x v="4"/>
    <x v="0"/>
    <x v="0"/>
    <x v="33"/>
    <x v="199"/>
    <x v="874"/>
    <x v="0"/>
    <x v="35"/>
    <x v="2"/>
  </r>
  <r>
    <x v="35"/>
    <x v="159"/>
    <x v="0"/>
    <x v="0"/>
    <x v="0"/>
    <x v="0"/>
    <x v="33"/>
    <x v="177"/>
    <x v="765"/>
    <x v="0"/>
    <x v="35"/>
    <x v="2"/>
  </r>
  <r>
    <x v="35"/>
    <x v="116"/>
    <x v="0"/>
    <x v="0"/>
    <x v="0"/>
    <x v="0"/>
    <x v="33"/>
    <x v="64"/>
    <x v="759"/>
    <x v="0"/>
    <x v="35"/>
    <x v="2"/>
  </r>
  <r>
    <x v="35"/>
    <x v="119"/>
    <x v="0"/>
    <x v="0"/>
    <x v="0"/>
    <x v="0"/>
    <x v="33"/>
    <x v="96"/>
    <x v="759"/>
    <x v="0"/>
    <x v="35"/>
    <x v="2"/>
  </r>
  <r>
    <x v="35"/>
    <x v="120"/>
    <x v="0"/>
    <x v="0"/>
    <x v="0"/>
    <x v="0"/>
    <x v="33"/>
    <x v="212"/>
    <x v="874"/>
    <x v="0"/>
    <x v="35"/>
    <x v="2"/>
  </r>
  <r>
    <x v="35"/>
    <x v="100"/>
    <x v="0"/>
    <x v="0"/>
    <x v="0"/>
    <x v="0"/>
    <x v="33"/>
    <x v="73"/>
    <x v="759"/>
    <x v="0"/>
    <x v="35"/>
    <x v="2"/>
  </r>
  <r>
    <x v="35"/>
    <x v="46"/>
    <x v="0"/>
    <x v="0"/>
    <x v="0"/>
    <x v="0"/>
    <x v="33"/>
    <x v="155"/>
    <x v="874"/>
    <x v="0"/>
    <x v="35"/>
    <x v="2"/>
  </r>
  <r>
    <x v="35"/>
    <x v="92"/>
    <x v="0"/>
    <x v="0"/>
    <x v="0"/>
    <x v="0"/>
    <x v="33"/>
    <x v="109"/>
    <x v="759"/>
    <x v="0"/>
    <x v="35"/>
    <x v="2"/>
  </r>
  <r>
    <x v="35"/>
    <x v="142"/>
    <x v="0"/>
    <x v="0"/>
    <x v="0"/>
    <x v="0"/>
    <x v="33"/>
    <x v="119"/>
    <x v="874"/>
    <x v="0"/>
    <x v="35"/>
    <x v="2"/>
  </r>
  <r>
    <x v="35"/>
    <x v="136"/>
    <x v="0"/>
    <x v="0"/>
    <x v="0"/>
    <x v="0"/>
    <x v="33"/>
    <x v="100"/>
    <x v="874"/>
    <x v="0"/>
    <x v="35"/>
    <x v="2"/>
  </r>
  <r>
    <x v="35"/>
    <x v="145"/>
    <x v="5"/>
    <x v="5"/>
    <x v="0"/>
    <x v="0"/>
    <x v="33"/>
    <x v="124"/>
    <x v="146"/>
    <x v="0"/>
    <x v="35"/>
    <x v="2"/>
  </r>
  <r>
    <x v="35"/>
    <x v="168"/>
    <x v="5"/>
    <x v="5"/>
    <x v="0"/>
    <x v="0"/>
    <x v="33"/>
    <x v="225"/>
    <x v="765"/>
    <x v="0"/>
    <x v="35"/>
    <x v="2"/>
  </r>
  <r>
    <x v="35"/>
    <x v="34"/>
    <x v="5"/>
    <x v="5"/>
    <x v="0"/>
    <x v="0"/>
    <x v="33"/>
    <x v="184"/>
    <x v="146"/>
    <x v="0"/>
    <x v="35"/>
    <x v="2"/>
  </r>
  <r>
    <x v="35"/>
    <x v="139"/>
    <x v="5"/>
    <x v="5"/>
    <x v="0"/>
    <x v="0"/>
    <x v="33"/>
    <x v="110"/>
    <x v="759"/>
    <x v="0"/>
    <x v="35"/>
    <x v="2"/>
  </r>
  <r>
    <x v="35"/>
    <x v="63"/>
    <x v="5"/>
    <x v="5"/>
    <x v="0"/>
    <x v="0"/>
    <x v="33"/>
    <x v="111"/>
    <x v="759"/>
    <x v="0"/>
    <x v="35"/>
    <x v="2"/>
  </r>
  <r>
    <x v="35"/>
    <x v="150"/>
    <x v="5"/>
    <x v="5"/>
    <x v="0"/>
    <x v="0"/>
    <x v="33"/>
    <x v="214"/>
    <x v="874"/>
    <x v="0"/>
    <x v="35"/>
    <x v="2"/>
  </r>
  <r>
    <x v="35"/>
    <x v="161"/>
    <x v="1"/>
    <x v="1"/>
    <x v="0"/>
    <x v="0"/>
    <x v="33"/>
    <x v="186"/>
    <x v="146"/>
    <x v="0"/>
    <x v="35"/>
    <x v="2"/>
  </r>
  <r>
    <x v="35"/>
    <x v="95"/>
    <x v="1"/>
    <x v="1"/>
    <x v="0"/>
    <x v="0"/>
    <x v="33"/>
    <x v="97"/>
    <x v="874"/>
    <x v="0"/>
    <x v="35"/>
    <x v="2"/>
  </r>
  <r>
    <x v="35"/>
    <x v="151"/>
    <x v="1"/>
    <x v="1"/>
    <x v="0"/>
    <x v="0"/>
    <x v="33"/>
    <x v="166"/>
    <x v="146"/>
    <x v="0"/>
    <x v="35"/>
    <x v="2"/>
  </r>
  <r>
    <x v="35"/>
    <x v="127"/>
    <x v="1"/>
    <x v="1"/>
    <x v="0"/>
    <x v="0"/>
    <x v="33"/>
    <x v="85"/>
    <x v="759"/>
    <x v="0"/>
    <x v="35"/>
    <x v="2"/>
  </r>
  <r>
    <x v="35"/>
    <x v="22"/>
    <x v="1"/>
    <x v="1"/>
    <x v="0"/>
    <x v="0"/>
    <x v="33"/>
    <x v="211"/>
    <x v="759"/>
    <x v="0"/>
    <x v="35"/>
    <x v="2"/>
  </r>
  <r>
    <x v="35"/>
    <x v="42"/>
    <x v="1"/>
    <x v="1"/>
    <x v="0"/>
    <x v="0"/>
    <x v="33"/>
    <x v="167"/>
    <x v="874"/>
    <x v="0"/>
    <x v="35"/>
    <x v="2"/>
  </r>
  <r>
    <x v="35"/>
    <x v="101"/>
    <x v="1"/>
    <x v="1"/>
    <x v="0"/>
    <x v="0"/>
    <x v="33"/>
    <x v="207"/>
    <x v="859"/>
    <x v="0"/>
    <x v="35"/>
    <x v="2"/>
  </r>
  <r>
    <x v="35"/>
    <x v="109"/>
    <x v="1"/>
    <x v="1"/>
    <x v="0"/>
    <x v="0"/>
    <x v="33"/>
    <x v="208"/>
    <x v="759"/>
    <x v="0"/>
    <x v="35"/>
    <x v="2"/>
  </r>
  <r>
    <x v="35"/>
    <x v="152"/>
    <x v="1"/>
    <x v="1"/>
    <x v="0"/>
    <x v="0"/>
    <x v="33"/>
    <x v="194"/>
    <x v="759"/>
    <x v="0"/>
    <x v="35"/>
    <x v="2"/>
  </r>
  <r>
    <x v="35"/>
    <x v="128"/>
    <x v="1"/>
    <x v="1"/>
    <x v="0"/>
    <x v="0"/>
    <x v="33"/>
    <x v="164"/>
    <x v="759"/>
    <x v="0"/>
    <x v="35"/>
    <x v="2"/>
  </r>
  <r>
    <x v="35"/>
    <x v="1"/>
    <x v="1"/>
    <x v="1"/>
    <x v="0"/>
    <x v="0"/>
    <x v="1"/>
    <x v="1"/>
    <x v="1"/>
    <x v="364"/>
    <x v="35"/>
    <x v="2"/>
  </r>
  <r>
    <x v="35"/>
    <x v="129"/>
    <x v="2"/>
    <x v="2"/>
    <x v="0"/>
    <x v="1"/>
    <x v="33"/>
    <x v="204"/>
    <x v="874"/>
    <x v="0"/>
    <x v="35"/>
    <x v="2"/>
  </r>
  <r>
    <x v="35"/>
    <x v="102"/>
    <x v="6"/>
    <x v="6"/>
    <x v="0"/>
    <x v="1"/>
    <x v="33"/>
    <x v="141"/>
    <x v="874"/>
    <x v="0"/>
    <x v="35"/>
    <x v="2"/>
  </r>
  <r>
    <x v="35"/>
    <x v="120"/>
    <x v="0"/>
    <x v="0"/>
    <x v="0"/>
    <x v="1"/>
    <x v="33"/>
    <x v="212"/>
    <x v="874"/>
    <x v="0"/>
    <x v="35"/>
    <x v="2"/>
  </r>
  <r>
    <x v="35"/>
    <x v="100"/>
    <x v="0"/>
    <x v="0"/>
    <x v="0"/>
    <x v="1"/>
    <x v="33"/>
    <x v="73"/>
    <x v="874"/>
    <x v="0"/>
    <x v="35"/>
    <x v="2"/>
  </r>
  <r>
    <x v="35"/>
    <x v="124"/>
    <x v="5"/>
    <x v="5"/>
    <x v="0"/>
    <x v="1"/>
    <x v="33"/>
    <x v="206"/>
    <x v="874"/>
    <x v="0"/>
    <x v="35"/>
    <x v="2"/>
  </r>
  <r>
    <x v="35"/>
    <x v="1"/>
    <x v="1"/>
    <x v="1"/>
    <x v="0"/>
    <x v="1"/>
    <x v="1"/>
    <x v="1"/>
    <x v="1"/>
    <x v="365"/>
    <x v="35"/>
    <x v="2"/>
  </r>
  <r>
    <x v="36"/>
    <x v="43"/>
    <x v="3"/>
    <x v="3"/>
    <x v="0"/>
    <x v="2"/>
    <x v="32"/>
    <x v="71"/>
    <x v="1353"/>
    <x v="0"/>
    <x v="36"/>
    <x v="2"/>
  </r>
  <r>
    <x v="36"/>
    <x v="159"/>
    <x v="0"/>
    <x v="0"/>
    <x v="0"/>
    <x v="2"/>
    <x v="33"/>
    <x v="177"/>
    <x v="874"/>
    <x v="0"/>
    <x v="36"/>
    <x v="2"/>
  </r>
  <r>
    <x v="36"/>
    <x v="160"/>
    <x v="0"/>
    <x v="0"/>
    <x v="0"/>
    <x v="2"/>
    <x v="32"/>
    <x v="179"/>
    <x v="1354"/>
    <x v="0"/>
    <x v="36"/>
    <x v="2"/>
  </r>
  <r>
    <x v="36"/>
    <x v="1"/>
    <x v="1"/>
    <x v="1"/>
    <x v="0"/>
    <x v="2"/>
    <x v="1"/>
    <x v="1"/>
    <x v="1"/>
    <x v="366"/>
    <x v="36"/>
    <x v="2"/>
  </r>
  <r>
    <x v="36"/>
    <x v="70"/>
    <x v="2"/>
    <x v="2"/>
    <x v="0"/>
    <x v="0"/>
    <x v="33"/>
    <x v="36"/>
    <x v="146"/>
    <x v="0"/>
    <x v="36"/>
    <x v="2"/>
  </r>
  <r>
    <x v="36"/>
    <x v="158"/>
    <x v="2"/>
    <x v="2"/>
    <x v="0"/>
    <x v="0"/>
    <x v="33"/>
    <x v="168"/>
    <x v="874"/>
    <x v="0"/>
    <x v="36"/>
    <x v="2"/>
  </r>
  <r>
    <x v="36"/>
    <x v="106"/>
    <x v="2"/>
    <x v="2"/>
    <x v="0"/>
    <x v="0"/>
    <x v="33"/>
    <x v="223"/>
    <x v="874"/>
    <x v="0"/>
    <x v="36"/>
    <x v="2"/>
  </r>
  <r>
    <x v="36"/>
    <x v="107"/>
    <x v="2"/>
    <x v="2"/>
    <x v="0"/>
    <x v="0"/>
    <x v="33"/>
    <x v="158"/>
    <x v="874"/>
    <x v="0"/>
    <x v="36"/>
    <x v="2"/>
  </r>
  <r>
    <x v="36"/>
    <x v="112"/>
    <x v="2"/>
    <x v="2"/>
    <x v="0"/>
    <x v="0"/>
    <x v="33"/>
    <x v="209"/>
    <x v="146"/>
    <x v="0"/>
    <x v="36"/>
    <x v="2"/>
  </r>
  <r>
    <x v="36"/>
    <x v="144"/>
    <x v="2"/>
    <x v="2"/>
    <x v="0"/>
    <x v="0"/>
    <x v="33"/>
    <x v="162"/>
    <x v="874"/>
    <x v="0"/>
    <x v="36"/>
    <x v="2"/>
  </r>
  <r>
    <x v="36"/>
    <x v="146"/>
    <x v="6"/>
    <x v="6"/>
    <x v="0"/>
    <x v="0"/>
    <x v="33"/>
    <x v="172"/>
    <x v="765"/>
    <x v="0"/>
    <x v="36"/>
    <x v="2"/>
  </r>
  <r>
    <x v="36"/>
    <x v="65"/>
    <x v="6"/>
    <x v="6"/>
    <x v="0"/>
    <x v="0"/>
    <x v="33"/>
    <x v="190"/>
    <x v="759"/>
    <x v="0"/>
    <x v="36"/>
    <x v="2"/>
  </r>
  <r>
    <x v="36"/>
    <x v="169"/>
    <x v="6"/>
    <x v="6"/>
    <x v="0"/>
    <x v="0"/>
    <x v="33"/>
    <x v="249"/>
    <x v="759"/>
    <x v="0"/>
    <x v="36"/>
    <x v="2"/>
  </r>
  <r>
    <x v="36"/>
    <x v="102"/>
    <x v="6"/>
    <x v="6"/>
    <x v="0"/>
    <x v="0"/>
    <x v="33"/>
    <x v="141"/>
    <x v="874"/>
    <x v="0"/>
    <x v="36"/>
    <x v="2"/>
  </r>
  <r>
    <x v="36"/>
    <x v="113"/>
    <x v="6"/>
    <x v="6"/>
    <x v="0"/>
    <x v="0"/>
    <x v="33"/>
    <x v="89"/>
    <x v="759"/>
    <x v="0"/>
    <x v="36"/>
    <x v="2"/>
  </r>
  <r>
    <x v="36"/>
    <x v="96"/>
    <x v="6"/>
    <x v="6"/>
    <x v="0"/>
    <x v="0"/>
    <x v="33"/>
    <x v="165"/>
    <x v="874"/>
    <x v="0"/>
    <x v="36"/>
    <x v="2"/>
  </r>
  <r>
    <x v="36"/>
    <x v="67"/>
    <x v="6"/>
    <x v="6"/>
    <x v="0"/>
    <x v="0"/>
    <x v="33"/>
    <x v="32"/>
    <x v="874"/>
    <x v="0"/>
    <x v="36"/>
    <x v="2"/>
  </r>
  <r>
    <x v="36"/>
    <x v="19"/>
    <x v="3"/>
    <x v="3"/>
    <x v="0"/>
    <x v="0"/>
    <x v="33"/>
    <x v="62"/>
    <x v="934"/>
    <x v="0"/>
    <x v="36"/>
    <x v="2"/>
  </r>
  <r>
    <x v="36"/>
    <x v="108"/>
    <x v="3"/>
    <x v="3"/>
    <x v="0"/>
    <x v="0"/>
    <x v="33"/>
    <x v="63"/>
    <x v="759"/>
    <x v="0"/>
    <x v="36"/>
    <x v="2"/>
  </r>
  <r>
    <x v="36"/>
    <x v="43"/>
    <x v="3"/>
    <x v="3"/>
    <x v="0"/>
    <x v="0"/>
    <x v="33"/>
    <x v="71"/>
    <x v="1182"/>
    <x v="0"/>
    <x v="36"/>
    <x v="2"/>
  </r>
  <r>
    <x v="36"/>
    <x v="75"/>
    <x v="3"/>
    <x v="3"/>
    <x v="0"/>
    <x v="0"/>
    <x v="33"/>
    <x v="220"/>
    <x v="765"/>
    <x v="0"/>
    <x v="36"/>
    <x v="2"/>
  </r>
  <r>
    <x v="36"/>
    <x v="61"/>
    <x v="3"/>
    <x v="3"/>
    <x v="0"/>
    <x v="0"/>
    <x v="33"/>
    <x v="126"/>
    <x v="874"/>
    <x v="0"/>
    <x v="36"/>
    <x v="2"/>
  </r>
  <r>
    <x v="36"/>
    <x v="79"/>
    <x v="3"/>
    <x v="3"/>
    <x v="0"/>
    <x v="0"/>
    <x v="33"/>
    <x v="142"/>
    <x v="874"/>
    <x v="0"/>
    <x v="36"/>
    <x v="2"/>
  </r>
  <r>
    <x v="36"/>
    <x v="56"/>
    <x v="3"/>
    <x v="3"/>
    <x v="0"/>
    <x v="0"/>
    <x v="33"/>
    <x v="153"/>
    <x v="759"/>
    <x v="0"/>
    <x v="36"/>
    <x v="2"/>
  </r>
  <r>
    <x v="36"/>
    <x v="68"/>
    <x v="4"/>
    <x v="4"/>
    <x v="0"/>
    <x v="0"/>
    <x v="33"/>
    <x v="222"/>
    <x v="874"/>
    <x v="0"/>
    <x v="36"/>
    <x v="2"/>
  </r>
  <r>
    <x v="36"/>
    <x v="81"/>
    <x v="4"/>
    <x v="4"/>
    <x v="0"/>
    <x v="0"/>
    <x v="33"/>
    <x v="175"/>
    <x v="146"/>
    <x v="0"/>
    <x v="36"/>
    <x v="2"/>
  </r>
  <r>
    <x v="36"/>
    <x v="162"/>
    <x v="4"/>
    <x v="4"/>
    <x v="0"/>
    <x v="0"/>
    <x v="33"/>
    <x v="192"/>
    <x v="874"/>
    <x v="0"/>
    <x v="36"/>
    <x v="2"/>
  </r>
  <r>
    <x v="36"/>
    <x v="12"/>
    <x v="4"/>
    <x v="4"/>
    <x v="0"/>
    <x v="0"/>
    <x v="33"/>
    <x v="247"/>
    <x v="874"/>
    <x v="0"/>
    <x v="36"/>
    <x v="2"/>
  </r>
  <r>
    <x v="36"/>
    <x v="30"/>
    <x v="4"/>
    <x v="4"/>
    <x v="0"/>
    <x v="0"/>
    <x v="33"/>
    <x v="159"/>
    <x v="146"/>
    <x v="0"/>
    <x v="36"/>
    <x v="2"/>
  </r>
  <r>
    <x v="36"/>
    <x v="62"/>
    <x v="4"/>
    <x v="4"/>
    <x v="0"/>
    <x v="0"/>
    <x v="33"/>
    <x v="176"/>
    <x v="759"/>
    <x v="0"/>
    <x v="36"/>
    <x v="2"/>
  </r>
  <r>
    <x v="36"/>
    <x v="90"/>
    <x v="0"/>
    <x v="0"/>
    <x v="0"/>
    <x v="0"/>
    <x v="33"/>
    <x v="79"/>
    <x v="874"/>
    <x v="0"/>
    <x v="36"/>
    <x v="2"/>
  </r>
  <r>
    <x v="36"/>
    <x v="159"/>
    <x v="0"/>
    <x v="0"/>
    <x v="0"/>
    <x v="0"/>
    <x v="33"/>
    <x v="177"/>
    <x v="146"/>
    <x v="0"/>
    <x v="36"/>
    <x v="2"/>
  </r>
  <r>
    <x v="36"/>
    <x v="116"/>
    <x v="0"/>
    <x v="0"/>
    <x v="0"/>
    <x v="0"/>
    <x v="33"/>
    <x v="64"/>
    <x v="146"/>
    <x v="0"/>
    <x v="36"/>
    <x v="2"/>
  </r>
  <r>
    <x v="36"/>
    <x v="100"/>
    <x v="0"/>
    <x v="0"/>
    <x v="0"/>
    <x v="0"/>
    <x v="33"/>
    <x v="73"/>
    <x v="899"/>
    <x v="0"/>
    <x v="36"/>
    <x v="2"/>
  </r>
  <r>
    <x v="36"/>
    <x v="45"/>
    <x v="0"/>
    <x v="0"/>
    <x v="0"/>
    <x v="0"/>
    <x v="33"/>
    <x v="180"/>
    <x v="899"/>
    <x v="0"/>
    <x v="36"/>
    <x v="2"/>
  </r>
  <r>
    <x v="36"/>
    <x v="166"/>
    <x v="0"/>
    <x v="0"/>
    <x v="0"/>
    <x v="0"/>
    <x v="33"/>
    <x v="217"/>
    <x v="874"/>
    <x v="0"/>
    <x v="36"/>
    <x v="2"/>
  </r>
  <r>
    <x v="36"/>
    <x v="32"/>
    <x v="5"/>
    <x v="5"/>
    <x v="0"/>
    <x v="0"/>
    <x v="33"/>
    <x v="81"/>
    <x v="146"/>
    <x v="0"/>
    <x v="36"/>
    <x v="2"/>
  </r>
  <r>
    <x v="36"/>
    <x v="76"/>
    <x v="5"/>
    <x v="5"/>
    <x v="0"/>
    <x v="0"/>
    <x v="33"/>
    <x v="182"/>
    <x v="899"/>
    <x v="0"/>
    <x v="36"/>
    <x v="2"/>
  </r>
  <r>
    <x v="36"/>
    <x v="115"/>
    <x v="5"/>
    <x v="5"/>
    <x v="0"/>
    <x v="0"/>
    <x v="33"/>
    <x v="213"/>
    <x v="874"/>
    <x v="0"/>
    <x v="36"/>
    <x v="2"/>
  </r>
  <r>
    <x v="36"/>
    <x v="97"/>
    <x v="5"/>
    <x v="5"/>
    <x v="0"/>
    <x v="0"/>
    <x v="33"/>
    <x v="183"/>
    <x v="759"/>
    <x v="0"/>
    <x v="36"/>
    <x v="2"/>
  </r>
  <r>
    <x v="36"/>
    <x v="72"/>
    <x v="5"/>
    <x v="5"/>
    <x v="0"/>
    <x v="0"/>
    <x v="33"/>
    <x v="38"/>
    <x v="146"/>
    <x v="0"/>
    <x v="36"/>
    <x v="2"/>
  </r>
  <r>
    <x v="36"/>
    <x v="125"/>
    <x v="5"/>
    <x v="5"/>
    <x v="0"/>
    <x v="0"/>
    <x v="33"/>
    <x v="82"/>
    <x v="146"/>
    <x v="0"/>
    <x v="36"/>
    <x v="2"/>
  </r>
  <r>
    <x v="36"/>
    <x v="168"/>
    <x v="5"/>
    <x v="5"/>
    <x v="0"/>
    <x v="0"/>
    <x v="33"/>
    <x v="225"/>
    <x v="759"/>
    <x v="0"/>
    <x v="36"/>
    <x v="2"/>
  </r>
  <r>
    <x v="36"/>
    <x v="77"/>
    <x v="5"/>
    <x v="5"/>
    <x v="0"/>
    <x v="0"/>
    <x v="33"/>
    <x v="156"/>
    <x v="899"/>
    <x v="0"/>
    <x v="36"/>
    <x v="2"/>
  </r>
  <r>
    <x v="36"/>
    <x v="139"/>
    <x v="5"/>
    <x v="5"/>
    <x v="0"/>
    <x v="0"/>
    <x v="33"/>
    <x v="110"/>
    <x v="759"/>
    <x v="0"/>
    <x v="36"/>
    <x v="2"/>
  </r>
  <r>
    <x v="36"/>
    <x v="124"/>
    <x v="5"/>
    <x v="5"/>
    <x v="0"/>
    <x v="0"/>
    <x v="33"/>
    <x v="206"/>
    <x v="146"/>
    <x v="0"/>
    <x v="36"/>
    <x v="2"/>
  </r>
  <r>
    <x v="36"/>
    <x v="40"/>
    <x v="1"/>
    <x v="1"/>
    <x v="0"/>
    <x v="0"/>
    <x v="33"/>
    <x v="125"/>
    <x v="899"/>
    <x v="0"/>
    <x v="36"/>
    <x v="2"/>
  </r>
  <r>
    <x v="36"/>
    <x v="41"/>
    <x v="1"/>
    <x v="1"/>
    <x v="0"/>
    <x v="0"/>
    <x v="33"/>
    <x v="113"/>
    <x v="146"/>
    <x v="0"/>
    <x v="36"/>
    <x v="2"/>
  </r>
  <r>
    <x v="36"/>
    <x v="42"/>
    <x v="1"/>
    <x v="1"/>
    <x v="0"/>
    <x v="0"/>
    <x v="33"/>
    <x v="167"/>
    <x v="765"/>
    <x v="0"/>
    <x v="36"/>
    <x v="2"/>
  </r>
  <r>
    <x v="36"/>
    <x v="101"/>
    <x v="1"/>
    <x v="1"/>
    <x v="0"/>
    <x v="0"/>
    <x v="33"/>
    <x v="207"/>
    <x v="874"/>
    <x v="0"/>
    <x v="36"/>
    <x v="2"/>
  </r>
  <r>
    <x v="36"/>
    <x v="152"/>
    <x v="1"/>
    <x v="1"/>
    <x v="0"/>
    <x v="0"/>
    <x v="33"/>
    <x v="194"/>
    <x v="874"/>
    <x v="0"/>
    <x v="36"/>
    <x v="2"/>
  </r>
  <r>
    <x v="36"/>
    <x v="1"/>
    <x v="1"/>
    <x v="1"/>
    <x v="0"/>
    <x v="0"/>
    <x v="1"/>
    <x v="1"/>
    <x v="1"/>
    <x v="251"/>
    <x v="36"/>
    <x v="2"/>
  </r>
  <r>
    <x v="36"/>
    <x v="158"/>
    <x v="2"/>
    <x v="2"/>
    <x v="0"/>
    <x v="1"/>
    <x v="33"/>
    <x v="168"/>
    <x v="874"/>
    <x v="0"/>
    <x v="36"/>
    <x v="2"/>
  </r>
  <r>
    <x v="36"/>
    <x v="106"/>
    <x v="2"/>
    <x v="2"/>
    <x v="0"/>
    <x v="1"/>
    <x v="33"/>
    <x v="223"/>
    <x v="874"/>
    <x v="0"/>
    <x v="36"/>
    <x v="2"/>
  </r>
  <r>
    <x v="36"/>
    <x v="85"/>
    <x v="2"/>
    <x v="2"/>
    <x v="0"/>
    <x v="1"/>
    <x v="33"/>
    <x v="161"/>
    <x v="765"/>
    <x v="0"/>
    <x v="36"/>
    <x v="2"/>
  </r>
  <r>
    <x v="36"/>
    <x v="107"/>
    <x v="2"/>
    <x v="2"/>
    <x v="0"/>
    <x v="1"/>
    <x v="33"/>
    <x v="158"/>
    <x v="874"/>
    <x v="0"/>
    <x v="36"/>
    <x v="2"/>
  </r>
  <r>
    <x v="36"/>
    <x v="129"/>
    <x v="2"/>
    <x v="2"/>
    <x v="0"/>
    <x v="1"/>
    <x v="33"/>
    <x v="204"/>
    <x v="874"/>
    <x v="0"/>
    <x v="36"/>
    <x v="2"/>
  </r>
  <r>
    <x v="36"/>
    <x v="108"/>
    <x v="3"/>
    <x v="3"/>
    <x v="0"/>
    <x v="1"/>
    <x v="33"/>
    <x v="63"/>
    <x v="874"/>
    <x v="0"/>
    <x v="36"/>
    <x v="2"/>
  </r>
  <r>
    <x v="36"/>
    <x v="43"/>
    <x v="3"/>
    <x v="3"/>
    <x v="0"/>
    <x v="1"/>
    <x v="33"/>
    <x v="71"/>
    <x v="874"/>
    <x v="0"/>
    <x v="36"/>
    <x v="2"/>
  </r>
  <r>
    <x v="36"/>
    <x v="44"/>
    <x v="3"/>
    <x v="3"/>
    <x v="0"/>
    <x v="1"/>
    <x v="33"/>
    <x v="191"/>
    <x v="874"/>
    <x v="0"/>
    <x v="36"/>
    <x v="2"/>
  </r>
  <r>
    <x v="36"/>
    <x v="68"/>
    <x v="4"/>
    <x v="4"/>
    <x v="0"/>
    <x v="1"/>
    <x v="33"/>
    <x v="222"/>
    <x v="874"/>
    <x v="0"/>
    <x v="36"/>
    <x v="2"/>
  </r>
  <r>
    <x v="36"/>
    <x v="89"/>
    <x v="4"/>
    <x v="4"/>
    <x v="0"/>
    <x v="1"/>
    <x v="33"/>
    <x v="154"/>
    <x v="874"/>
    <x v="0"/>
    <x v="36"/>
    <x v="2"/>
  </r>
  <r>
    <x v="36"/>
    <x v="119"/>
    <x v="0"/>
    <x v="0"/>
    <x v="0"/>
    <x v="1"/>
    <x v="33"/>
    <x v="96"/>
    <x v="874"/>
    <x v="0"/>
    <x v="36"/>
    <x v="2"/>
  </r>
  <r>
    <x v="36"/>
    <x v="45"/>
    <x v="0"/>
    <x v="0"/>
    <x v="0"/>
    <x v="1"/>
    <x v="33"/>
    <x v="180"/>
    <x v="874"/>
    <x v="0"/>
    <x v="36"/>
    <x v="2"/>
  </r>
  <r>
    <x v="36"/>
    <x v="46"/>
    <x v="0"/>
    <x v="0"/>
    <x v="0"/>
    <x v="1"/>
    <x v="33"/>
    <x v="155"/>
    <x v="874"/>
    <x v="0"/>
    <x v="36"/>
    <x v="2"/>
  </r>
  <r>
    <x v="36"/>
    <x v="125"/>
    <x v="5"/>
    <x v="5"/>
    <x v="0"/>
    <x v="1"/>
    <x v="33"/>
    <x v="82"/>
    <x v="874"/>
    <x v="0"/>
    <x v="36"/>
    <x v="2"/>
  </r>
  <r>
    <x v="36"/>
    <x v="101"/>
    <x v="1"/>
    <x v="1"/>
    <x v="0"/>
    <x v="1"/>
    <x v="33"/>
    <x v="207"/>
    <x v="874"/>
    <x v="0"/>
    <x v="36"/>
    <x v="2"/>
  </r>
  <r>
    <x v="36"/>
    <x v="1"/>
    <x v="1"/>
    <x v="1"/>
    <x v="0"/>
    <x v="1"/>
    <x v="1"/>
    <x v="1"/>
    <x v="1"/>
    <x v="367"/>
    <x v="36"/>
    <x v="2"/>
  </r>
  <r>
    <x v="39"/>
    <x v="16"/>
    <x v="2"/>
    <x v="2"/>
    <x v="0"/>
    <x v="0"/>
    <x v="33"/>
    <x v="93"/>
    <x v="874"/>
    <x v="0"/>
    <x v="39"/>
    <x v="2"/>
  </r>
  <r>
    <x v="39"/>
    <x v="118"/>
    <x v="2"/>
    <x v="2"/>
    <x v="0"/>
    <x v="0"/>
    <x v="33"/>
    <x v="69"/>
    <x v="874"/>
    <x v="0"/>
    <x v="39"/>
    <x v="2"/>
  </r>
  <r>
    <x v="39"/>
    <x v="111"/>
    <x v="2"/>
    <x v="2"/>
    <x v="0"/>
    <x v="0"/>
    <x v="33"/>
    <x v="75"/>
    <x v="874"/>
    <x v="0"/>
    <x v="39"/>
    <x v="2"/>
  </r>
  <r>
    <x v="39"/>
    <x v="65"/>
    <x v="6"/>
    <x v="6"/>
    <x v="0"/>
    <x v="0"/>
    <x v="33"/>
    <x v="190"/>
    <x v="874"/>
    <x v="0"/>
    <x v="39"/>
    <x v="2"/>
  </r>
  <r>
    <x v="39"/>
    <x v="36"/>
    <x v="6"/>
    <x v="6"/>
    <x v="0"/>
    <x v="0"/>
    <x v="33"/>
    <x v="94"/>
    <x v="874"/>
    <x v="0"/>
    <x v="39"/>
    <x v="2"/>
  </r>
  <r>
    <x v="39"/>
    <x v="87"/>
    <x v="6"/>
    <x v="6"/>
    <x v="0"/>
    <x v="0"/>
    <x v="33"/>
    <x v="189"/>
    <x v="874"/>
    <x v="0"/>
    <x v="39"/>
    <x v="2"/>
  </r>
  <r>
    <x v="39"/>
    <x v="163"/>
    <x v="6"/>
    <x v="6"/>
    <x v="0"/>
    <x v="0"/>
    <x v="33"/>
    <x v="195"/>
    <x v="874"/>
    <x v="0"/>
    <x v="39"/>
    <x v="2"/>
  </r>
  <r>
    <x v="39"/>
    <x v="113"/>
    <x v="6"/>
    <x v="6"/>
    <x v="0"/>
    <x v="0"/>
    <x v="33"/>
    <x v="89"/>
    <x v="874"/>
    <x v="0"/>
    <x v="39"/>
    <x v="2"/>
  </r>
  <r>
    <x v="39"/>
    <x v="19"/>
    <x v="3"/>
    <x v="3"/>
    <x v="0"/>
    <x v="0"/>
    <x v="33"/>
    <x v="62"/>
    <x v="146"/>
    <x v="0"/>
    <x v="39"/>
    <x v="2"/>
  </r>
  <r>
    <x v="39"/>
    <x v="27"/>
    <x v="3"/>
    <x v="3"/>
    <x v="0"/>
    <x v="0"/>
    <x v="33"/>
    <x v="43"/>
    <x v="874"/>
    <x v="0"/>
    <x v="39"/>
    <x v="2"/>
  </r>
  <r>
    <x v="39"/>
    <x v="61"/>
    <x v="3"/>
    <x v="3"/>
    <x v="0"/>
    <x v="0"/>
    <x v="33"/>
    <x v="126"/>
    <x v="146"/>
    <x v="0"/>
    <x v="39"/>
    <x v="2"/>
  </r>
  <r>
    <x v="39"/>
    <x v="56"/>
    <x v="3"/>
    <x v="3"/>
    <x v="0"/>
    <x v="0"/>
    <x v="33"/>
    <x v="153"/>
    <x v="146"/>
    <x v="0"/>
    <x v="39"/>
    <x v="2"/>
  </r>
  <r>
    <x v="39"/>
    <x v="132"/>
    <x v="4"/>
    <x v="4"/>
    <x v="0"/>
    <x v="0"/>
    <x v="33"/>
    <x v="95"/>
    <x v="874"/>
    <x v="0"/>
    <x v="39"/>
    <x v="2"/>
  </r>
  <r>
    <x v="39"/>
    <x v="162"/>
    <x v="4"/>
    <x v="4"/>
    <x v="0"/>
    <x v="0"/>
    <x v="33"/>
    <x v="192"/>
    <x v="759"/>
    <x v="0"/>
    <x v="39"/>
    <x v="2"/>
  </r>
  <r>
    <x v="39"/>
    <x v="12"/>
    <x v="4"/>
    <x v="4"/>
    <x v="0"/>
    <x v="0"/>
    <x v="33"/>
    <x v="247"/>
    <x v="874"/>
    <x v="0"/>
    <x v="39"/>
    <x v="2"/>
  </r>
  <r>
    <x v="39"/>
    <x v="29"/>
    <x v="4"/>
    <x v="4"/>
    <x v="0"/>
    <x v="0"/>
    <x v="33"/>
    <x v="248"/>
    <x v="874"/>
    <x v="0"/>
    <x v="39"/>
    <x v="2"/>
  </r>
  <r>
    <x v="39"/>
    <x v="154"/>
    <x v="4"/>
    <x v="4"/>
    <x v="0"/>
    <x v="0"/>
    <x v="33"/>
    <x v="143"/>
    <x v="874"/>
    <x v="0"/>
    <x v="39"/>
    <x v="2"/>
  </r>
  <r>
    <x v="39"/>
    <x v="78"/>
    <x v="4"/>
    <x v="4"/>
    <x v="0"/>
    <x v="0"/>
    <x v="33"/>
    <x v="160"/>
    <x v="874"/>
    <x v="0"/>
    <x v="39"/>
    <x v="2"/>
  </r>
  <r>
    <x v="39"/>
    <x v="52"/>
    <x v="0"/>
    <x v="0"/>
    <x v="0"/>
    <x v="0"/>
    <x v="33"/>
    <x v="107"/>
    <x v="874"/>
    <x v="0"/>
    <x v="39"/>
    <x v="2"/>
  </r>
  <r>
    <x v="39"/>
    <x v="121"/>
    <x v="0"/>
    <x v="0"/>
    <x v="0"/>
    <x v="0"/>
    <x v="33"/>
    <x v="80"/>
    <x v="874"/>
    <x v="0"/>
    <x v="39"/>
    <x v="2"/>
  </r>
  <r>
    <x v="39"/>
    <x v="53"/>
    <x v="0"/>
    <x v="0"/>
    <x v="0"/>
    <x v="0"/>
    <x v="33"/>
    <x v="144"/>
    <x v="765"/>
    <x v="0"/>
    <x v="39"/>
    <x v="2"/>
  </r>
  <r>
    <x v="39"/>
    <x v="92"/>
    <x v="0"/>
    <x v="0"/>
    <x v="0"/>
    <x v="0"/>
    <x v="33"/>
    <x v="109"/>
    <x v="874"/>
    <x v="0"/>
    <x v="39"/>
    <x v="2"/>
  </r>
  <r>
    <x v="39"/>
    <x v="142"/>
    <x v="0"/>
    <x v="0"/>
    <x v="0"/>
    <x v="0"/>
    <x v="33"/>
    <x v="119"/>
    <x v="874"/>
    <x v="0"/>
    <x v="39"/>
    <x v="2"/>
  </r>
  <r>
    <x v="39"/>
    <x v="76"/>
    <x v="5"/>
    <x v="5"/>
    <x v="0"/>
    <x v="0"/>
    <x v="33"/>
    <x v="182"/>
    <x v="146"/>
    <x v="0"/>
    <x v="39"/>
    <x v="2"/>
  </r>
  <r>
    <x v="39"/>
    <x v="13"/>
    <x v="5"/>
    <x v="5"/>
    <x v="0"/>
    <x v="0"/>
    <x v="33"/>
    <x v="120"/>
    <x v="874"/>
    <x v="0"/>
    <x v="39"/>
    <x v="2"/>
  </r>
  <r>
    <x v="39"/>
    <x v="72"/>
    <x v="5"/>
    <x v="5"/>
    <x v="0"/>
    <x v="0"/>
    <x v="33"/>
    <x v="38"/>
    <x v="759"/>
    <x v="0"/>
    <x v="39"/>
    <x v="2"/>
  </r>
  <r>
    <x v="39"/>
    <x v="168"/>
    <x v="5"/>
    <x v="5"/>
    <x v="0"/>
    <x v="0"/>
    <x v="33"/>
    <x v="225"/>
    <x v="874"/>
    <x v="0"/>
    <x v="39"/>
    <x v="2"/>
  </r>
  <r>
    <x v="39"/>
    <x v="77"/>
    <x v="5"/>
    <x v="5"/>
    <x v="0"/>
    <x v="0"/>
    <x v="33"/>
    <x v="156"/>
    <x v="874"/>
    <x v="0"/>
    <x v="39"/>
    <x v="2"/>
  </r>
  <r>
    <x v="39"/>
    <x v="139"/>
    <x v="5"/>
    <x v="5"/>
    <x v="0"/>
    <x v="0"/>
    <x v="33"/>
    <x v="110"/>
    <x v="874"/>
    <x v="0"/>
    <x v="39"/>
    <x v="2"/>
  </r>
  <r>
    <x v="39"/>
    <x v="63"/>
    <x v="5"/>
    <x v="5"/>
    <x v="0"/>
    <x v="0"/>
    <x v="33"/>
    <x v="111"/>
    <x v="874"/>
    <x v="0"/>
    <x v="39"/>
    <x v="2"/>
  </r>
  <r>
    <x v="39"/>
    <x v="153"/>
    <x v="5"/>
    <x v="5"/>
    <x v="0"/>
    <x v="0"/>
    <x v="33"/>
    <x v="157"/>
    <x v="874"/>
    <x v="0"/>
    <x v="39"/>
    <x v="2"/>
  </r>
  <r>
    <x v="39"/>
    <x v="150"/>
    <x v="5"/>
    <x v="5"/>
    <x v="0"/>
    <x v="0"/>
    <x v="33"/>
    <x v="214"/>
    <x v="874"/>
    <x v="0"/>
    <x v="39"/>
    <x v="2"/>
  </r>
  <r>
    <x v="39"/>
    <x v="161"/>
    <x v="1"/>
    <x v="1"/>
    <x v="0"/>
    <x v="0"/>
    <x v="33"/>
    <x v="186"/>
    <x v="874"/>
    <x v="0"/>
    <x v="39"/>
    <x v="2"/>
  </r>
  <r>
    <x v="39"/>
    <x v="151"/>
    <x v="1"/>
    <x v="1"/>
    <x v="0"/>
    <x v="0"/>
    <x v="33"/>
    <x v="166"/>
    <x v="146"/>
    <x v="0"/>
    <x v="39"/>
    <x v="2"/>
  </r>
  <r>
    <x v="39"/>
    <x v="127"/>
    <x v="1"/>
    <x v="1"/>
    <x v="0"/>
    <x v="0"/>
    <x v="33"/>
    <x v="85"/>
    <x v="874"/>
    <x v="0"/>
    <x v="39"/>
    <x v="2"/>
  </r>
  <r>
    <x v="39"/>
    <x v="42"/>
    <x v="1"/>
    <x v="1"/>
    <x v="0"/>
    <x v="0"/>
    <x v="33"/>
    <x v="167"/>
    <x v="765"/>
    <x v="0"/>
    <x v="39"/>
    <x v="2"/>
  </r>
  <r>
    <x v="39"/>
    <x v="73"/>
    <x v="1"/>
    <x v="1"/>
    <x v="0"/>
    <x v="0"/>
    <x v="33"/>
    <x v="39"/>
    <x v="874"/>
    <x v="0"/>
    <x v="39"/>
    <x v="2"/>
  </r>
  <r>
    <x v="39"/>
    <x v="98"/>
    <x v="1"/>
    <x v="1"/>
    <x v="0"/>
    <x v="0"/>
    <x v="33"/>
    <x v="198"/>
    <x v="874"/>
    <x v="0"/>
    <x v="39"/>
    <x v="2"/>
  </r>
  <r>
    <x v="39"/>
    <x v="1"/>
    <x v="1"/>
    <x v="1"/>
    <x v="0"/>
    <x v="0"/>
    <x v="1"/>
    <x v="1"/>
    <x v="1"/>
    <x v="291"/>
    <x v="39"/>
    <x v="2"/>
  </r>
  <r>
    <x v="39"/>
    <x v="87"/>
    <x v="6"/>
    <x v="6"/>
    <x v="0"/>
    <x v="1"/>
    <x v="33"/>
    <x v="189"/>
    <x v="146"/>
    <x v="0"/>
    <x v="39"/>
    <x v="2"/>
  </r>
  <r>
    <x v="39"/>
    <x v="71"/>
    <x v="6"/>
    <x v="6"/>
    <x v="0"/>
    <x v="1"/>
    <x v="33"/>
    <x v="37"/>
    <x v="874"/>
    <x v="0"/>
    <x v="39"/>
    <x v="2"/>
  </r>
  <r>
    <x v="39"/>
    <x v="1"/>
    <x v="1"/>
    <x v="1"/>
    <x v="0"/>
    <x v="1"/>
    <x v="1"/>
    <x v="1"/>
    <x v="1"/>
    <x v="220"/>
    <x v="39"/>
    <x v="2"/>
  </r>
  <r>
    <x v="40"/>
    <x v="102"/>
    <x v="6"/>
    <x v="6"/>
    <x v="0"/>
    <x v="2"/>
    <x v="33"/>
    <x v="141"/>
    <x v="874"/>
    <x v="0"/>
    <x v="40"/>
    <x v="2"/>
  </r>
  <r>
    <x v="40"/>
    <x v="128"/>
    <x v="1"/>
    <x v="1"/>
    <x v="0"/>
    <x v="2"/>
    <x v="33"/>
    <x v="164"/>
    <x v="874"/>
    <x v="0"/>
    <x v="40"/>
    <x v="2"/>
  </r>
  <r>
    <x v="40"/>
    <x v="1"/>
    <x v="1"/>
    <x v="1"/>
    <x v="0"/>
    <x v="2"/>
    <x v="1"/>
    <x v="1"/>
    <x v="1"/>
    <x v="349"/>
    <x v="40"/>
    <x v="2"/>
  </r>
  <r>
    <x v="40"/>
    <x v="16"/>
    <x v="2"/>
    <x v="2"/>
    <x v="0"/>
    <x v="0"/>
    <x v="33"/>
    <x v="93"/>
    <x v="899"/>
    <x v="0"/>
    <x v="40"/>
    <x v="2"/>
  </r>
  <r>
    <x v="40"/>
    <x v="110"/>
    <x v="2"/>
    <x v="2"/>
    <x v="0"/>
    <x v="0"/>
    <x v="33"/>
    <x v="171"/>
    <x v="765"/>
    <x v="0"/>
    <x v="40"/>
    <x v="2"/>
  </r>
  <r>
    <x v="40"/>
    <x v="36"/>
    <x v="6"/>
    <x v="6"/>
    <x v="0"/>
    <x v="0"/>
    <x v="33"/>
    <x v="94"/>
    <x v="874"/>
    <x v="0"/>
    <x v="40"/>
    <x v="2"/>
  </r>
  <r>
    <x v="40"/>
    <x v="113"/>
    <x v="6"/>
    <x v="6"/>
    <x v="0"/>
    <x v="0"/>
    <x v="33"/>
    <x v="89"/>
    <x v="146"/>
    <x v="0"/>
    <x v="40"/>
    <x v="2"/>
  </r>
  <r>
    <x v="40"/>
    <x v="148"/>
    <x v="3"/>
    <x v="3"/>
    <x v="0"/>
    <x v="0"/>
    <x v="33"/>
    <x v="174"/>
    <x v="848"/>
    <x v="0"/>
    <x v="40"/>
    <x v="2"/>
  </r>
  <r>
    <x v="40"/>
    <x v="79"/>
    <x v="3"/>
    <x v="3"/>
    <x v="0"/>
    <x v="0"/>
    <x v="33"/>
    <x v="142"/>
    <x v="874"/>
    <x v="0"/>
    <x v="40"/>
    <x v="2"/>
  </r>
  <r>
    <x v="40"/>
    <x v="156"/>
    <x v="4"/>
    <x v="4"/>
    <x v="0"/>
    <x v="0"/>
    <x v="33"/>
    <x v="146"/>
    <x v="146"/>
    <x v="0"/>
    <x v="40"/>
    <x v="2"/>
  </r>
  <r>
    <x v="40"/>
    <x v="12"/>
    <x v="4"/>
    <x v="4"/>
    <x v="0"/>
    <x v="0"/>
    <x v="33"/>
    <x v="247"/>
    <x v="874"/>
    <x v="0"/>
    <x v="40"/>
    <x v="2"/>
  </r>
  <r>
    <x v="40"/>
    <x v="62"/>
    <x v="4"/>
    <x v="4"/>
    <x v="0"/>
    <x v="0"/>
    <x v="33"/>
    <x v="176"/>
    <x v="874"/>
    <x v="0"/>
    <x v="40"/>
    <x v="2"/>
  </r>
  <r>
    <x v="40"/>
    <x v="116"/>
    <x v="0"/>
    <x v="0"/>
    <x v="0"/>
    <x v="0"/>
    <x v="33"/>
    <x v="64"/>
    <x v="874"/>
    <x v="0"/>
    <x v="40"/>
    <x v="2"/>
  </r>
  <r>
    <x v="40"/>
    <x v="119"/>
    <x v="0"/>
    <x v="0"/>
    <x v="0"/>
    <x v="0"/>
    <x v="33"/>
    <x v="96"/>
    <x v="874"/>
    <x v="0"/>
    <x v="40"/>
    <x v="2"/>
  </r>
  <r>
    <x v="40"/>
    <x v="45"/>
    <x v="0"/>
    <x v="0"/>
    <x v="0"/>
    <x v="0"/>
    <x v="33"/>
    <x v="180"/>
    <x v="1182"/>
    <x v="0"/>
    <x v="40"/>
    <x v="2"/>
  </r>
  <r>
    <x v="40"/>
    <x v="76"/>
    <x v="5"/>
    <x v="5"/>
    <x v="0"/>
    <x v="0"/>
    <x v="33"/>
    <x v="182"/>
    <x v="899"/>
    <x v="0"/>
    <x v="40"/>
    <x v="2"/>
  </r>
  <r>
    <x v="40"/>
    <x v="125"/>
    <x v="5"/>
    <x v="5"/>
    <x v="0"/>
    <x v="0"/>
    <x v="33"/>
    <x v="82"/>
    <x v="146"/>
    <x v="0"/>
    <x v="40"/>
    <x v="2"/>
  </r>
  <r>
    <x v="40"/>
    <x v="34"/>
    <x v="5"/>
    <x v="5"/>
    <x v="0"/>
    <x v="0"/>
    <x v="33"/>
    <x v="184"/>
    <x v="146"/>
    <x v="0"/>
    <x v="40"/>
    <x v="2"/>
  </r>
  <r>
    <x v="40"/>
    <x v="63"/>
    <x v="5"/>
    <x v="5"/>
    <x v="0"/>
    <x v="0"/>
    <x v="33"/>
    <x v="111"/>
    <x v="765"/>
    <x v="0"/>
    <x v="40"/>
    <x v="2"/>
  </r>
  <r>
    <x v="40"/>
    <x v="14"/>
    <x v="1"/>
    <x v="1"/>
    <x v="0"/>
    <x v="0"/>
    <x v="33"/>
    <x v="112"/>
    <x v="146"/>
    <x v="0"/>
    <x v="40"/>
    <x v="2"/>
  </r>
  <r>
    <x v="40"/>
    <x v="151"/>
    <x v="1"/>
    <x v="1"/>
    <x v="0"/>
    <x v="0"/>
    <x v="33"/>
    <x v="166"/>
    <x v="1182"/>
    <x v="0"/>
    <x v="40"/>
    <x v="2"/>
  </r>
  <r>
    <x v="40"/>
    <x v="33"/>
    <x v="1"/>
    <x v="1"/>
    <x v="0"/>
    <x v="0"/>
    <x v="33"/>
    <x v="241"/>
    <x v="146"/>
    <x v="0"/>
    <x v="40"/>
    <x v="2"/>
  </r>
  <r>
    <x v="40"/>
    <x v="1"/>
    <x v="1"/>
    <x v="1"/>
    <x v="0"/>
    <x v="0"/>
    <x v="1"/>
    <x v="1"/>
    <x v="1"/>
    <x v="368"/>
    <x v="40"/>
    <x v="2"/>
  </r>
  <r>
    <x v="40"/>
    <x v="112"/>
    <x v="2"/>
    <x v="2"/>
    <x v="0"/>
    <x v="1"/>
    <x v="33"/>
    <x v="209"/>
    <x v="759"/>
    <x v="0"/>
    <x v="40"/>
    <x v="2"/>
  </r>
  <r>
    <x v="40"/>
    <x v="36"/>
    <x v="6"/>
    <x v="6"/>
    <x v="0"/>
    <x v="1"/>
    <x v="33"/>
    <x v="94"/>
    <x v="874"/>
    <x v="0"/>
    <x v="40"/>
    <x v="2"/>
  </r>
  <r>
    <x v="40"/>
    <x v="71"/>
    <x v="6"/>
    <x v="6"/>
    <x v="0"/>
    <x v="1"/>
    <x v="33"/>
    <x v="37"/>
    <x v="146"/>
    <x v="0"/>
    <x v="40"/>
    <x v="2"/>
  </r>
  <r>
    <x v="40"/>
    <x v="96"/>
    <x v="6"/>
    <x v="6"/>
    <x v="0"/>
    <x v="1"/>
    <x v="33"/>
    <x v="165"/>
    <x v="874"/>
    <x v="0"/>
    <x v="40"/>
    <x v="2"/>
  </r>
  <r>
    <x v="40"/>
    <x v="136"/>
    <x v="0"/>
    <x v="0"/>
    <x v="0"/>
    <x v="1"/>
    <x v="33"/>
    <x v="100"/>
    <x v="146"/>
    <x v="0"/>
    <x v="40"/>
    <x v="2"/>
  </r>
  <r>
    <x v="40"/>
    <x v="1"/>
    <x v="1"/>
    <x v="1"/>
    <x v="0"/>
    <x v="1"/>
    <x v="1"/>
    <x v="1"/>
    <x v="1"/>
    <x v="369"/>
    <x v="40"/>
    <x v="2"/>
  </r>
  <r>
    <x v="74"/>
    <x v="169"/>
    <x v="6"/>
    <x v="6"/>
    <x v="0"/>
    <x v="2"/>
    <x v="34"/>
    <x v="251"/>
    <x v="1355"/>
    <x v="0"/>
    <x v="74"/>
    <x v="2"/>
  </r>
  <r>
    <x v="74"/>
    <x v="142"/>
    <x v="0"/>
    <x v="0"/>
    <x v="0"/>
    <x v="2"/>
    <x v="32"/>
    <x v="119"/>
    <x v="1356"/>
    <x v="0"/>
    <x v="74"/>
    <x v="2"/>
  </r>
  <r>
    <x v="74"/>
    <x v="1"/>
    <x v="1"/>
    <x v="1"/>
    <x v="0"/>
    <x v="2"/>
    <x v="1"/>
    <x v="1"/>
    <x v="1"/>
    <x v="370"/>
    <x v="74"/>
    <x v="2"/>
  </r>
  <r>
    <x v="75"/>
    <x v="79"/>
    <x v="3"/>
    <x v="3"/>
    <x v="0"/>
    <x v="2"/>
    <x v="32"/>
    <x v="142"/>
    <x v="1357"/>
    <x v="0"/>
    <x v="75"/>
    <x v="2"/>
  </r>
  <r>
    <x v="75"/>
    <x v="1"/>
    <x v="1"/>
    <x v="1"/>
    <x v="0"/>
    <x v="2"/>
    <x v="1"/>
    <x v="1"/>
    <x v="1"/>
    <x v="371"/>
    <x v="75"/>
    <x v="2"/>
  </r>
  <r>
    <x v="42"/>
    <x v="36"/>
    <x v="6"/>
    <x v="6"/>
    <x v="0"/>
    <x v="0"/>
    <x v="33"/>
    <x v="94"/>
    <x v="874"/>
    <x v="0"/>
    <x v="42"/>
    <x v="2"/>
  </r>
  <r>
    <x v="42"/>
    <x v="71"/>
    <x v="6"/>
    <x v="6"/>
    <x v="0"/>
    <x v="0"/>
    <x v="33"/>
    <x v="37"/>
    <x v="874"/>
    <x v="0"/>
    <x v="42"/>
    <x v="2"/>
  </r>
  <r>
    <x v="42"/>
    <x v="53"/>
    <x v="0"/>
    <x v="0"/>
    <x v="0"/>
    <x v="0"/>
    <x v="33"/>
    <x v="144"/>
    <x v="759"/>
    <x v="0"/>
    <x v="42"/>
    <x v="2"/>
  </r>
  <r>
    <x v="42"/>
    <x v="136"/>
    <x v="0"/>
    <x v="0"/>
    <x v="0"/>
    <x v="0"/>
    <x v="33"/>
    <x v="100"/>
    <x v="759"/>
    <x v="0"/>
    <x v="42"/>
    <x v="2"/>
  </r>
  <r>
    <x v="42"/>
    <x v="151"/>
    <x v="1"/>
    <x v="1"/>
    <x v="0"/>
    <x v="0"/>
    <x v="33"/>
    <x v="166"/>
    <x v="874"/>
    <x v="0"/>
    <x v="42"/>
    <x v="2"/>
  </r>
  <r>
    <x v="42"/>
    <x v="127"/>
    <x v="1"/>
    <x v="1"/>
    <x v="0"/>
    <x v="0"/>
    <x v="33"/>
    <x v="85"/>
    <x v="874"/>
    <x v="0"/>
    <x v="42"/>
    <x v="2"/>
  </r>
  <r>
    <x v="42"/>
    <x v="1"/>
    <x v="1"/>
    <x v="1"/>
    <x v="0"/>
    <x v="0"/>
    <x v="1"/>
    <x v="1"/>
    <x v="1"/>
    <x v="372"/>
    <x v="42"/>
    <x v="2"/>
  </r>
  <r>
    <x v="42"/>
    <x v="21"/>
    <x v="6"/>
    <x v="6"/>
    <x v="0"/>
    <x v="1"/>
    <x v="33"/>
    <x v="70"/>
    <x v="874"/>
    <x v="0"/>
    <x v="42"/>
    <x v="2"/>
  </r>
  <r>
    <x v="42"/>
    <x v="56"/>
    <x v="3"/>
    <x v="3"/>
    <x v="0"/>
    <x v="1"/>
    <x v="33"/>
    <x v="153"/>
    <x v="874"/>
    <x v="0"/>
    <x v="42"/>
    <x v="2"/>
  </r>
  <r>
    <x v="42"/>
    <x v="29"/>
    <x v="4"/>
    <x v="4"/>
    <x v="0"/>
    <x v="1"/>
    <x v="33"/>
    <x v="248"/>
    <x v="874"/>
    <x v="0"/>
    <x v="42"/>
    <x v="2"/>
  </r>
  <r>
    <x v="42"/>
    <x v="1"/>
    <x v="1"/>
    <x v="1"/>
    <x v="0"/>
    <x v="1"/>
    <x v="1"/>
    <x v="1"/>
    <x v="1"/>
    <x v="355"/>
    <x v="42"/>
    <x v="2"/>
  </r>
  <r>
    <x v="43"/>
    <x v="170"/>
    <x v="2"/>
    <x v="2"/>
    <x v="0"/>
    <x v="2"/>
    <x v="32"/>
    <x v="252"/>
    <x v="982"/>
    <x v="0"/>
    <x v="43"/>
    <x v="2"/>
  </r>
  <r>
    <x v="43"/>
    <x v="25"/>
    <x v="2"/>
    <x v="2"/>
    <x v="0"/>
    <x v="2"/>
    <x v="32"/>
    <x v="169"/>
    <x v="952"/>
    <x v="0"/>
    <x v="43"/>
    <x v="2"/>
  </r>
  <r>
    <x v="43"/>
    <x v="86"/>
    <x v="6"/>
    <x v="6"/>
    <x v="0"/>
    <x v="2"/>
    <x v="32"/>
    <x v="224"/>
    <x v="982"/>
    <x v="0"/>
    <x v="43"/>
    <x v="2"/>
  </r>
  <r>
    <x v="43"/>
    <x v="169"/>
    <x v="6"/>
    <x v="6"/>
    <x v="0"/>
    <x v="2"/>
    <x v="32"/>
    <x v="249"/>
    <x v="1215"/>
    <x v="0"/>
    <x v="43"/>
    <x v="2"/>
  </r>
  <r>
    <x v="43"/>
    <x v="74"/>
    <x v="3"/>
    <x v="3"/>
    <x v="0"/>
    <x v="2"/>
    <x v="32"/>
    <x v="151"/>
    <x v="801"/>
    <x v="0"/>
    <x v="43"/>
    <x v="2"/>
  </r>
  <r>
    <x v="43"/>
    <x v="114"/>
    <x v="3"/>
    <x v="3"/>
    <x v="0"/>
    <x v="2"/>
    <x v="32"/>
    <x v="76"/>
    <x v="1215"/>
    <x v="0"/>
    <x v="43"/>
    <x v="2"/>
  </r>
  <r>
    <x v="43"/>
    <x v="80"/>
    <x v="4"/>
    <x v="4"/>
    <x v="0"/>
    <x v="2"/>
    <x v="32"/>
    <x v="90"/>
    <x v="801"/>
    <x v="0"/>
    <x v="43"/>
    <x v="2"/>
  </r>
  <r>
    <x v="43"/>
    <x v="30"/>
    <x v="4"/>
    <x v="4"/>
    <x v="0"/>
    <x v="2"/>
    <x v="32"/>
    <x v="159"/>
    <x v="982"/>
    <x v="0"/>
    <x v="43"/>
    <x v="2"/>
  </r>
  <r>
    <x v="43"/>
    <x v="90"/>
    <x v="0"/>
    <x v="0"/>
    <x v="0"/>
    <x v="2"/>
    <x v="32"/>
    <x v="79"/>
    <x v="801"/>
    <x v="0"/>
    <x v="43"/>
    <x v="2"/>
  </r>
  <r>
    <x v="43"/>
    <x v="160"/>
    <x v="0"/>
    <x v="0"/>
    <x v="0"/>
    <x v="2"/>
    <x v="32"/>
    <x v="179"/>
    <x v="1215"/>
    <x v="0"/>
    <x v="43"/>
    <x v="2"/>
  </r>
  <r>
    <x v="43"/>
    <x v="32"/>
    <x v="5"/>
    <x v="5"/>
    <x v="0"/>
    <x v="2"/>
    <x v="32"/>
    <x v="81"/>
    <x v="952"/>
    <x v="0"/>
    <x v="43"/>
    <x v="2"/>
  </r>
  <r>
    <x v="43"/>
    <x v="77"/>
    <x v="5"/>
    <x v="5"/>
    <x v="0"/>
    <x v="2"/>
    <x v="32"/>
    <x v="156"/>
    <x v="982"/>
    <x v="0"/>
    <x v="43"/>
    <x v="2"/>
  </r>
  <r>
    <x v="43"/>
    <x v="58"/>
    <x v="1"/>
    <x v="1"/>
    <x v="0"/>
    <x v="2"/>
    <x v="32"/>
    <x v="84"/>
    <x v="982"/>
    <x v="0"/>
    <x v="43"/>
    <x v="2"/>
  </r>
  <r>
    <x v="43"/>
    <x v="42"/>
    <x v="1"/>
    <x v="1"/>
    <x v="0"/>
    <x v="2"/>
    <x v="32"/>
    <x v="167"/>
    <x v="982"/>
    <x v="0"/>
    <x v="43"/>
    <x v="2"/>
  </r>
  <r>
    <x v="43"/>
    <x v="1"/>
    <x v="1"/>
    <x v="1"/>
    <x v="0"/>
    <x v="2"/>
    <x v="1"/>
    <x v="1"/>
    <x v="1"/>
    <x v="373"/>
    <x v="43"/>
    <x v="2"/>
  </r>
  <r>
    <x v="43"/>
    <x v="1"/>
    <x v="1"/>
    <x v="1"/>
    <x v="0"/>
    <x v="0"/>
    <x v="1"/>
    <x v="1"/>
    <x v="1"/>
    <x v="355"/>
    <x v="43"/>
    <x v="2"/>
  </r>
  <r>
    <x v="43"/>
    <x v="1"/>
    <x v="1"/>
    <x v="1"/>
    <x v="0"/>
    <x v="1"/>
    <x v="1"/>
    <x v="1"/>
    <x v="1"/>
    <x v="216"/>
    <x v="43"/>
    <x v="2"/>
  </r>
  <r>
    <x v="45"/>
    <x v="108"/>
    <x v="3"/>
    <x v="3"/>
    <x v="0"/>
    <x v="2"/>
    <x v="32"/>
    <x v="63"/>
    <x v="1358"/>
    <x v="0"/>
    <x v="45"/>
    <x v="2"/>
  </r>
  <r>
    <x v="45"/>
    <x v="0"/>
    <x v="0"/>
    <x v="0"/>
    <x v="0"/>
    <x v="2"/>
    <x v="32"/>
    <x v="197"/>
    <x v="1359"/>
    <x v="0"/>
    <x v="45"/>
    <x v="2"/>
  </r>
  <r>
    <x v="45"/>
    <x v="1"/>
    <x v="1"/>
    <x v="1"/>
    <x v="0"/>
    <x v="2"/>
    <x v="1"/>
    <x v="1"/>
    <x v="1"/>
    <x v="374"/>
    <x v="45"/>
    <x v="2"/>
  </r>
  <r>
    <x v="45"/>
    <x v="1"/>
    <x v="1"/>
    <x v="1"/>
    <x v="0"/>
    <x v="0"/>
    <x v="1"/>
    <x v="1"/>
    <x v="1"/>
    <x v="349"/>
    <x v="45"/>
    <x v="2"/>
  </r>
  <r>
    <x v="46"/>
    <x v="132"/>
    <x v="4"/>
    <x v="4"/>
    <x v="0"/>
    <x v="2"/>
    <x v="33"/>
    <x v="95"/>
    <x v="874"/>
    <x v="0"/>
    <x v="46"/>
    <x v="2"/>
  </r>
  <r>
    <x v="46"/>
    <x v="1"/>
    <x v="1"/>
    <x v="1"/>
    <x v="0"/>
    <x v="2"/>
    <x v="1"/>
    <x v="1"/>
    <x v="1"/>
    <x v="375"/>
    <x v="46"/>
    <x v="2"/>
  </r>
  <r>
    <x v="46"/>
    <x v="28"/>
    <x v="3"/>
    <x v="3"/>
    <x v="0"/>
    <x v="0"/>
    <x v="33"/>
    <x v="245"/>
    <x v="874"/>
    <x v="0"/>
    <x v="46"/>
    <x v="2"/>
  </r>
  <r>
    <x v="46"/>
    <x v="45"/>
    <x v="0"/>
    <x v="0"/>
    <x v="0"/>
    <x v="0"/>
    <x v="33"/>
    <x v="180"/>
    <x v="874"/>
    <x v="0"/>
    <x v="46"/>
    <x v="2"/>
  </r>
  <r>
    <x v="46"/>
    <x v="13"/>
    <x v="5"/>
    <x v="5"/>
    <x v="0"/>
    <x v="0"/>
    <x v="33"/>
    <x v="120"/>
    <x v="874"/>
    <x v="0"/>
    <x v="46"/>
    <x v="2"/>
  </r>
  <r>
    <x v="46"/>
    <x v="1"/>
    <x v="1"/>
    <x v="1"/>
    <x v="0"/>
    <x v="0"/>
    <x v="1"/>
    <x v="1"/>
    <x v="1"/>
    <x v="261"/>
    <x v="46"/>
    <x v="2"/>
  </r>
  <r>
    <x v="47"/>
    <x v="85"/>
    <x v="2"/>
    <x v="2"/>
    <x v="0"/>
    <x v="2"/>
    <x v="32"/>
    <x v="161"/>
    <x v="1360"/>
    <x v="0"/>
    <x v="47"/>
    <x v="2"/>
  </r>
  <r>
    <x v="47"/>
    <x v="65"/>
    <x v="6"/>
    <x v="6"/>
    <x v="0"/>
    <x v="2"/>
    <x v="32"/>
    <x v="190"/>
    <x v="1361"/>
    <x v="0"/>
    <x v="47"/>
    <x v="2"/>
  </r>
  <r>
    <x v="47"/>
    <x v="102"/>
    <x v="6"/>
    <x v="6"/>
    <x v="0"/>
    <x v="2"/>
    <x v="33"/>
    <x v="141"/>
    <x v="759"/>
    <x v="0"/>
    <x v="47"/>
    <x v="2"/>
  </r>
  <r>
    <x v="47"/>
    <x v="68"/>
    <x v="4"/>
    <x v="4"/>
    <x v="0"/>
    <x v="2"/>
    <x v="32"/>
    <x v="222"/>
    <x v="1362"/>
    <x v="0"/>
    <x v="47"/>
    <x v="2"/>
  </r>
  <r>
    <x v="47"/>
    <x v="160"/>
    <x v="0"/>
    <x v="0"/>
    <x v="0"/>
    <x v="2"/>
    <x v="32"/>
    <x v="179"/>
    <x v="1363"/>
    <x v="0"/>
    <x v="47"/>
    <x v="2"/>
  </r>
  <r>
    <x v="47"/>
    <x v="14"/>
    <x v="1"/>
    <x v="1"/>
    <x v="0"/>
    <x v="2"/>
    <x v="32"/>
    <x v="112"/>
    <x v="1364"/>
    <x v="0"/>
    <x v="47"/>
    <x v="2"/>
  </r>
  <r>
    <x v="47"/>
    <x v="101"/>
    <x v="1"/>
    <x v="1"/>
    <x v="0"/>
    <x v="2"/>
    <x v="33"/>
    <x v="207"/>
    <x v="874"/>
    <x v="0"/>
    <x v="47"/>
    <x v="2"/>
  </r>
  <r>
    <x v="47"/>
    <x v="1"/>
    <x v="1"/>
    <x v="1"/>
    <x v="0"/>
    <x v="2"/>
    <x v="1"/>
    <x v="1"/>
    <x v="1"/>
    <x v="376"/>
    <x v="47"/>
    <x v="2"/>
  </r>
  <r>
    <x v="47"/>
    <x v="70"/>
    <x v="2"/>
    <x v="2"/>
    <x v="0"/>
    <x v="0"/>
    <x v="33"/>
    <x v="36"/>
    <x v="759"/>
    <x v="0"/>
    <x v="47"/>
    <x v="2"/>
  </r>
  <r>
    <x v="47"/>
    <x v="16"/>
    <x v="2"/>
    <x v="2"/>
    <x v="0"/>
    <x v="0"/>
    <x v="33"/>
    <x v="93"/>
    <x v="1182"/>
    <x v="0"/>
    <x v="47"/>
    <x v="2"/>
  </r>
  <r>
    <x v="47"/>
    <x v="106"/>
    <x v="2"/>
    <x v="2"/>
    <x v="0"/>
    <x v="0"/>
    <x v="33"/>
    <x v="223"/>
    <x v="1182"/>
    <x v="0"/>
    <x v="47"/>
    <x v="2"/>
  </r>
  <r>
    <x v="47"/>
    <x v="47"/>
    <x v="2"/>
    <x v="2"/>
    <x v="0"/>
    <x v="0"/>
    <x v="33"/>
    <x v="68"/>
    <x v="874"/>
    <x v="0"/>
    <x v="47"/>
    <x v="2"/>
  </r>
  <r>
    <x v="47"/>
    <x v="85"/>
    <x v="2"/>
    <x v="2"/>
    <x v="0"/>
    <x v="0"/>
    <x v="33"/>
    <x v="161"/>
    <x v="765"/>
    <x v="0"/>
    <x v="47"/>
    <x v="2"/>
  </r>
  <r>
    <x v="47"/>
    <x v="112"/>
    <x v="2"/>
    <x v="2"/>
    <x v="0"/>
    <x v="0"/>
    <x v="33"/>
    <x v="209"/>
    <x v="859"/>
    <x v="0"/>
    <x v="47"/>
    <x v="2"/>
  </r>
  <r>
    <x v="47"/>
    <x v="84"/>
    <x v="2"/>
    <x v="2"/>
    <x v="0"/>
    <x v="0"/>
    <x v="33"/>
    <x v="203"/>
    <x v="765"/>
    <x v="0"/>
    <x v="47"/>
    <x v="2"/>
  </r>
  <r>
    <x v="47"/>
    <x v="129"/>
    <x v="2"/>
    <x v="2"/>
    <x v="0"/>
    <x v="0"/>
    <x v="33"/>
    <x v="204"/>
    <x v="765"/>
    <x v="0"/>
    <x v="47"/>
    <x v="2"/>
  </r>
  <r>
    <x v="47"/>
    <x v="146"/>
    <x v="6"/>
    <x v="6"/>
    <x v="0"/>
    <x v="0"/>
    <x v="33"/>
    <x v="172"/>
    <x v="146"/>
    <x v="0"/>
    <x v="47"/>
    <x v="2"/>
  </r>
  <r>
    <x v="47"/>
    <x v="36"/>
    <x v="6"/>
    <x v="6"/>
    <x v="0"/>
    <x v="0"/>
    <x v="33"/>
    <x v="94"/>
    <x v="952"/>
    <x v="0"/>
    <x v="47"/>
    <x v="2"/>
  </r>
  <r>
    <x v="47"/>
    <x v="71"/>
    <x v="6"/>
    <x v="6"/>
    <x v="0"/>
    <x v="0"/>
    <x v="33"/>
    <x v="37"/>
    <x v="874"/>
    <x v="0"/>
    <x v="47"/>
    <x v="2"/>
  </r>
  <r>
    <x v="47"/>
    <x v="163"/>
    <x v="6"/>
    <x v="6"/>
    <x v="0"/>
    <x v="0"/>
    <x v="33"/>
    <x v="195"/>
    <x v="874"/>
    <x v="0"/>
    <x v="47"/>
    <x v="2"/>
  </r>
  <r>
    <x v="47"/>
    <x v="113"/>
    <x v="6"/>
    <x v="6"/>
    <x v="0"/>
    <x v="0"/>
    <x v="35"/>
    <x v="89"/>
    <x v="874"/>
    <x v="0"/>
    <x v="47"/>
    <x v="2"/>
  </r>
  <r>
    <x v="47"/>
    <x v="134"/>
    <x v="6"/>
    <x v="6"/>
    <x v="0"/>
    <x v="0"/>
    <x v="33"/>
    <x v="226"/>
    <x v="874"/>
    <x v="0"/>
    <x v="47"/>
    <x v="2"/>
  </r>
  <r>
    <x v="47"/>
    <x v="147"/>
    <x v="6"/>
    <x v="6"/>
    <x v="0"/>
    <x v="0"/>
    <x v="33"/>
    <x v="132"/>
    <x v="874"/>
    <x v="0"/>
    <x v="47"/>
    <x v="2"/>
  </r>
  <r>
    <x v="47"/>
    <x v="21"/>
    <x v="6"/>
    <x v="6"/>
    <x v="0"/>
    <x v="0"/>
    <x v="36"/>
    <x v="253"/>
    <x v="765"/>
    <x v="0"/>
    <x v="47"/>
    <x v="2"/>
  </r>
  <r>
    <x v="47"/>
    <x v="137"/>
    <x v="6"/>
    <x v="6"/>
    <x v="0"/>
    <x v="0"/>
    <x v="33"/>
    <x v="102"/>
    <x v="759"/>
    <x v="0"/>
    <x v="47"/>
    <x v="2"/>
  </r>
  <r>
    <x v="47"/>
    <x v="23"/>
    <x v="3"/>
    <x v="3"/>
    <x v="0"/>
    <x v="0"/>
    <x v="33"/>
    <x v="221"/>
    <x v="952"/>
    <x v="0"/>
    <x v="47"/>
    <x v="2"/>
  </r>
  <r>
    <x v="47"/>
    <x v="108"/>
    <x v="3"/>
    <x v="3"/>
    <x v="0"/>
    <x v="0"/>
    <x v="33"/>
    <x v="63"/>
    <x v="859"/>
    <x v="0"/>
    <x v="47"/>
    <x v="2"/>
  </r>
  <r>
    <x v="47"/>
    <x v="135"/>
    <x v="3"/>
    <x v="3"/>
    <x v="0"/>
    <x v="0"/>
    <x v="33"/>
    <x v="149"/>
    <x v="146"/>
    <x v="0"/>
    <x v="47"/>
    <x v="2"/>
  </r>
  <r>
    <x v="47"/>
    <x v="43"/>
    <x v="3"/>
    <x v="3"/>
    <x v="0"/>
    <x v="0"/>
    <x v="33"/>
    <x v="71"/>
    <x v="759"/>
    <x v="0"/>
    <x v="47"/>
    <x v="2"/>
  </r>
  <r>
    <x v="47"/>
    <x v="75"/>
    <x v="3"/>
    <x v="3"/>
    <x v="0"/>
    <x v="0"/>
    <x v="33"/>
    <x v="220"/>
    <x v="899"/>
    <x v="0"/>
    <x v="47"/>
    <x v="2"/>
  </r>
  <r>
    <x v="47"/>
    <x v="61"/>
    <x v="3"/>
    <x v="3"/>
    <x v="0"/>
    <x v="0"/>
    <x v="33"/>
    <x v="126"/>
    <x v="874"/>
    <x v="0"/>
    <x v="47"/>
    <x v="2"/>
  </r>
  <r>
    <x v="47"/>
    <x v="148"/>
    <x v="3"/>
    <x v="3"/>
    <x v="0"/>
    <x v="0"/>
    <x v="33"/>
    <x v="174"/>
    <x v="1182"/>
    <x v="0"/>
    <x v="47"/>
    <x v="2"/>
  </r>
  <r>
    <x v="47"/>
    <x v="79"/>
    <x v="3"/>
    <x v="3"/>
    <x v="0"/>
    <x v="0"/>
    <x v="33"/>
    <x v="142"/>
    <x v="874"/>
    <x v="0"/>
    <x v="47"/>
    <x v="2"/>
  </r>
  <r>
    <x v="47"/>
    <x v="56"/>
    <x v="3"/>
    <x v="3"/>
    <x v="0"/>
    <x v="0"/>
    <x v="33"/>
    <x v="153"/>
    <x v="759"/>
    <x v="0"/>
    <x v="47"/>
    <x v="2"/>
  </r>
  <r>
    <x v="47"/>
    <x v="28"/>
    <x v="3"/>
    <x v="3"/>
    <x v="0"/>
    <x v="0"/>
    <x v="33"/>
    <x v="245"/>
    <x v="759"/>
    <x v="0"/>
    <x v="47"/>
    <x v="2"/>
  </r>
  <r>
    <x v="47"/>
    <x v="68"/>
    <x v="4"/>
    <x v="4"/>
    <x v="0"/>
    <x v="0"/>
    <x v="33"/>
    <x v="222"/>
    <x v="874"/>
    <x v="0"/>
    <x v="47"/>
    <x v="2"/>
  </r>
  <r>
    <x v="47"/>
    <x v="81"/>
    <x v="4"/>
    <x v="4"/>
    <x v="0"/>
    <x v="0"/>
    <x v="33"/>
    <x v="175"/>
    <x v="1182"/>
    <x v="0"/>
    <x v="47"/>
    <x v="2"/>
  </r>
  <r>
    <x v="47"/>
    <x v="132"/>
    <x v="4"/>
    <x v="4"/>
    <x v="0"/>
    <x v="0"/>
    <x v="33"/>
    <x v="95"/>
    <x v="1182"/>
    <x v="0"/>
    <x v="47"/>
    <x v="2"/>
  </r>
  <r>
    <x v="47"/>
    <x v="50"/>
    <x v="4"/>
    <x v="4"/>
    <x v="0"/>
    <x v="0"/>
    <x v="33"/>
    <x v="77"/>
    <x v="146"/>
    <x v="0"/>
    <x v="47"/>
    <x v="2"/>
  </r>
  <r>
    <x v="47"/>
    <x v="165"/>
    <x v="4"/>
    <x v="4"/>
    <x v="0"/>
    <x v="0"/>
    <x v="33"/>
    <x v="205"/>
    <x v="1182"/>
    <x v="0"/>
    <x v="47"/>
    <x v="2"/>
  </r>
  <r>
    <x v="47"/>
    <x v="62"/>
    <x v="4"/>
    <x v="4"/>
    <x v="0"/>
    <x v="0"/>
    <x v="33"/>
    <x v="176"/>
    <x v="759"/>
    <x v="0"/>
    <x v="47"/>
    <x v="2"/>
  </r>
  <r>
    <x v="47"/>
    <x v="4"/>
    <x v="4"/>
    <x v="4"/>
    <x v="0"/>
    <x v="0"/>
    <x v="33"/>
    <x v="199"/>
    <x v="874"/>
    <x v="0"/>
    <x v="47"/>
    <x v="2"/>
  </r>
  <r>
    <x v="47"/>
    <x v="78"/>
    <x v="4"/>
    <x v="4"/>
    <x v="0"/>
    <x v="0"/>
    <x v="33"/>
    <x v="160"/>
    <x v="146"/>
    <x v="0"/>
    <x v="47"/>
    <x v="2"/>
  </r>
  <r>
    <x v="47"/>
    <x v="52"/>
    <x v="0"/>
    <x v="0"/>
    <x v="0"/>
    <x v="0"/>
    <x v="33"/>
    <x v="107"/>
    <x v="759"/>
    <x v="0"/>
    <x v="47"/>
    <x v="2"/>
  </r>
  <r>
    <x v="47"/>
    <x v="119"/>
    <x v="0"/>
    <x v="0"/>
    <x v="0"/>
    <x v="0"/>
    <x v="33"/>
    <x v="96"/>
    <x v="1182"/>
    <x v="0"/>
    <x v="47"/>
    <x v="2"/>
  </r>
  <r>
    <x v="47"/>
    <x v="0"/>
    <x v="0"/>
    <x v="0"/>
    <x v="0"/>
    <x v="0"/>
    <x v="33"/>
    <x v="197"/>
    <x v="765"/>
    <x v="0"/>
    <x v="47"/>
    <x v="2"/>
  </r>
  <r>
    <x v="47"/>
    <x v="100"/>
    <x v="0"/>
    <x v="0"/>
    <x v="0"/>
    <x v="0"/>
    <x v="33"/>
    <x v="73"/>
    <x v="765"/>
    <x v="0"/>
    <x v="47"/>
    <x v="2"/>
  </r>
  <r>
    <x v="47"/>
    <x v="53"/>
    <x v="0"/>
    <x v="0"/>
    <x v="0"/>
    <x v="0"/>
    <x v="33"/>
    <x v="144"/>
    <x v="874"/>
    <x v="0"/>
    <x v="47"/>
    <x v="2"/>
  </r>
  <r>
    <x v="47"/>
    <x v="45"/>
    <x v="0"/>
    <x v="0"/>
    <x v="0"/>
    <x v="0"/>
    <x v="33"/>
    <x v="180"/>
    <x v="899"/>
    <x v="0"/>
    <x v="47"/>
    <x v="2"/>
  </r>
  <r>
    <x v="47"/>
    <x v="142"/>
    <x v="0"/>
    <x v="0"/>
    <x v="0"/>
    <x v="0"/>
    <x v="33"/>
    <x v="119"/>
    <x v="759"/>
    <x v="0"/>
    <x v="47"/>
    <x v="2"/>
  </r>
  <r>
    <x v="47"/>
    <x v="76"/>
    <x v="5"/>
    <x v="5"/>
    <x v="0"/>
    <x v="0"/>
    <x v="33"/>
    <x v="182"/>
    <x v="899"/>
    <x v="0"/>
    <x v="47"/>
    <x v="2"/>
  </r>
  <r>
    <x v="47"/>
    <x v="13"/>
    <x v="5"/>
    <x v="5"/>
    <x v="0"/>
    <x v="0"/>
    <x v="33"/>
    <x v="120"/>
    <x v="759"/>
    <x v="0"/>
    <x v="47"/>
    <x v="2"/>
  </r>
  <r>
    <x v="47"/>
    <x v="72"/>
    <x v="5"/>
    <x v="5"/>
    <x v="0"/>
    <x v="0"/>
    <x v="33"/>
    <x v="38"/>
    <x v="1365"/>
    <x v="0"/>
    <x v="47"/>
    <x v="2"/>
  </r>
  <r>
    <x v="47"/>
    <x v="125"/>
    <x v="5"/>
    <x v="5"/>
    <x v="0"/>
    <x v="0"/>
    <x v="33"/>
    <x v="82"/>
    <x v="759"/>
    <x v="0"/>
    <x v="47"/>
    <x v="2"/>
  </r>
  <r>
    <x v="47"/>
    <x v="168"/>
    <x v="5"/>
    <x v="5"/>
    <x v="0"/>
    <x v="0"/>
    <x v="33"/>
    <x v="225"/>
    <x v="899"/>
    <x v="0"/>
    <x v="47"/>
    <x v="2"/>
  </r>
  <r>
    <x v="47"/>
    <x v="139"/>
    <x v="5"/>
    <x v="5"/>
    <x v="0"/>
    <x v="0"/>
    <x v="33"/>
    <x v="110"/>
    <x v="934"/>
    <x v="0"/>
    <x v="47"/>
    <x v="2"/>
  </r>
  <r>
    <x v="47"/>
    <x v="123"/>
    <x v="5"/>
    <x v="5"/>
    <x v="0"/>
    <x v="0"/>
    <x v="33"/>
    <x v="74"/>
    <x v="874"/>
    <x v="0"/>
    <x v="47"/>
    <x v="2"/>
  </r>
  <r>
    <x v="47"/>
    <x v="153"/>
    <x v="5"/>
    <x v="5"/>
    <x v="0"/>
    <x v="0"/>
    <x v="33"/>
    <x v="157"/>
    <x v="899"/>
    <x v="0"/>
    <x v="47"/>
    <x v="2"/>
  </r>
  <r>
    <x v="47"/>
    <x v="150"/>
    <x v="5"/>
    <x v="5"/>
    <x v="0"/>
    <x v="0"/>
    <x v="33"/>
    <x v="214"/>
    <x v="146"/>
    <x v="0"/>
    <x v="47"/>
    <x v="2"/>
  </r>
  <r>
    <x v="47"/>
    <x v="95"/>
    <x v="1"/>
    <x v="1"/>
    <x v="0"/>
    <x v="0"/>
    <x v="33"/>
    <x v="97"/>
    <x v="952"/>
    <x v="0"/>
    <x v="47"/>
    <x v="2"/>
  </r>
  <r>
    <x v="47"/>
    <x v="14"/>
    <x v="1"/>
    <x v="1"/>
    <x v="0"/>
    <x v="0"/>
    <x v="33"/>
    <x v="112"/>
    <x v="899"/>
    <x v="0"/>
    <x v="47"/>
    <x v="2"/>
  </r>
  <r>
    <x v="47"/>
    <x v="151"/>
    <x v="1"/>
    <x v="1"/>
    <x v="0"/>
    <x v="0"/>
    <x v="33"/>
    <x v="166"/>
    <x v="899"/>
    <x v="0"/>
    <x v="47"/>
    <x v="2"/>
  </r>
  <r>
    <x v="47"/>
    <x v="127"/>
    <x v="1"/>
    <x v="1"/>
    <x v="0"/>
    <x v="0"/>
    <x v="33"/>
    <x v="85"/>
    <x v="765"/>
    <x v="0"/>
    <x v="47"/>
    <x v="2"/>
  </r>
  <r>
    <x v="47"/>
    <x v="22"/>
    <x v="1"/>
    <x v="1"/>
    <x v="0"/>
    <x v="0"/>
    <x v="33"/>
    <x v="211"/>
    <x v="765"/>
    <x v="0"/>
    <x v="47"/>
    <x v="2"/>
  </r>
  <r>
    <x v="47"/>
    <x v="42"/>
    <x v="1"/>
    <x v="1"/>
    <x v="0"/>
    <x v="0"/>
    <x v="33"/>
    <x v="167"/>
    <x v="982"/>
    <x v="0"/>
    <x v="47"/>
    <x v="2"/>
  </r>
  <r>
    <x v="47"/>
    <x v="33"/>
    <x v="1"/>
    <x v="1"/>
    <x v="0"/>
    <x v="0"/>
    <x v="33"/>
    <x v="241"/>
    <x v="899"/>
    <x v="0"/>
    <x v="47"/>
    <x v="2"/>
  </r>
  <r>
    <x v="47"/>
    <x v="101"/>
    <x v="1"/>
    <x v="1"/>
    <x v="0"/>
    <x v="0"/>
    <x v="33"/>
    <x v="207"/>
    <x v="759"/>
    <x v="0"/>
    <x v="47"/>
    <x v="2"/>
  </r>
  <r>
    <x v="47"/>
    <x v="109"/>
    <x v="1"/>
    <x v="1"/>
    <x v="0"/>
    <x v="0"/>
    <x v="33"/>
    <x v="208"/>
    <x v="146"/>
    <x v="0"/>
    <x v="47"/>
    <x v="2"/>
  </r>
  <r>
    <x v="47"/>
    <x v="1"/>
    <x v="1"/>
    <x v="1"/>
    <x v="0"/>
    <x v="0"/>
    <x v="1"/>
    <x v="1"/>
    <x v="1"/>
    <x v="377"/>
    <x v="47"/>
    <x v="2"/>
  </r>
  <r>
    <x v="47"/>
    <x v="87"/>
    <x v="6"/>
    <x v="6"/>
    <x v="0"/>
    <x v="1"/>
    <x v="33"/>
    <x v="189"/>
    <x v="759"/>
    <x v="0"/>
    <x v="47"/>
    <x v="2"/>
  </r>
  <r>
    <x v="47"/>
    <x v="27"/>
    <x v="3"/>
    <x v="3"/>
    <x v="0"/>
    <x v="1"/>
    <x v="33"/>
    <x v="43"/>
    <x v="874"/>
    <x v="0"/>
    <x v="47"/>
    <x v="2"/>
  </r>
  <r>
    <x v="47"/>
    <x v="56"/>
    <x v="3"/>
    <x v="3"/>
    <x v="0"/>
    <x v="1"/>
    <x v="33"/>
    <x v="153"/>
    <x v="874"/>
    <x v="0"/>
    <x v="47"/>
    <x v="2"/>
  </r>
  <r>
    <x v="47"/>
    <x v="28"/>
    <x v="3"/>
    <x v="3"/>
    <x v="0"/>
    <x v="1"/>
    <x v="33"/>
    <x v="245"/>
    <x v="874"/>
    <x v="0"/>
    <x v="47"/>
    <x v="2"/>
  </r>
  <r>
    <x v="47"/>
    <x v="68"/>
    <x v="4"/>
    <x v="4"/>
    <x v="0"/>
    <x v="1"/>
    <x v="33"/>
    <x v="222"/>
    <x v="874"/>
    <x v="0"/>
    <x v="47"/>
    <x v="2"/>
  </r>
  <r>
    <x v="47"/>
    <x v="81"/>
    <x v="4"/>
    <x v="4"/>
    <x v="0"/>
    <x v="1"/>
    <x v="33"/>
    <x v="175"/>
    <x v="759"/>
    <x v="0"/>
    <x v="47"/>
    <x v="2"/>
  </r>
  <r>
    <x v="47"/>
    <x v="89"/>
    <x v="4"/>
    <x v="4"/>
    <x v="0"/>
    <x v="1"/>
    <x v="33"/>
    <x v="154"/>
    <x v="759"/>
    <x v="0"/>
    <x v="47"/>
    <x v="2"/>
  </r>
  <r>
    <x v="47"/>
    <x v="31"/>
    <x v="4"/>
    <x v="4"/>
    <x v="0"/>
    <x v="1"/>
    <x v="33"/>
    <x v="72"/>
    <x v="874"/>
    <x v="0"/>
    <x v="47"/>
    <x v="2"/>
  </r>
  <r>
    <x v="47"/>
    <x v="90"/>
    <x v="0"/>
    <x v="0"/>
    <x v="0"/>
    <x v="1"/>
    <x v="33"/>
    <x v="79"/>
    <x v="874"/>
    <x v="0"/>
    <x v="47"/>
    <x v="2"/>
  </r>
  <r>
    <x v="47"/>
    <x v="57"/>
    <x v="0"/>
    <x v="0"/>
    <x v="0"/>
    <x v="1"/>
    <x v="33"/>
    <x v="44"/>
    <x v="874"/>
    <x v="0"/>
    <x v="47"/>
    <x v="2"/>
  </r>
  <r>
    <x v="47"/>
    <x v="52"/>
    <x v="0"/>
    <x v="0"/>
    <x v="0"/>
    <x v="1"/>
    <x v="33"/>
    <x v="107"/>
    <x v="874"/>
    <x v="0"/>
    <x v="47"/>
    <x v="2"/>
  </r>
  <r>
    <x v="47"/>
    <x v="119"/>
    <x v="0"/>
    <x v="0"/>
    <x v="0"/>
    <x v="1"/>
    <x v="33"/>
    <x v="96"/>
    <x v="146"/>
    <x v="0"/>
    <x v="47"/>
    <x v="2"/>
  </r>
  <r>
    <x v="47"/>
    <x v="0"/>
    <x v="0"/>
    <x v="0"/>
    <x v="0"/>
    <x v="1"/>
    <x v="33"/>
    <x v="197"/>
    <x v="874"/>
    <x v="0"/>
    <x v="47"/>
    <x v="2"/>
  </r>
  <r>
    <x v="47"/>
    <x v="100"/>
    <x v="0"/>
    <x v="0"/>
    <x v="0"/>
    <x v="1"/>
    <x v="33"/>
    <x v="73"/>
    <x v="874"/>
    <x v="0"/>
    <x v="47"/>
    <x v="2"/>
  </r>
  <r>
    <x v="47"/>
    <x v="136"/>
    <x v="0"/>
    <x v="0"/>
    <x v="0"/>
    <x v="1"/>
    <x v="33"/>
    <x v="100"/>
    <x v="874"/>
    <x v="0"/>
    <x v="47"/>
    <x v="2"/>
  </r>
  <r>
    <x v="47"/>
    <x v="14"/>
    <x v="1"/>
    <x v="1"/>
    <x v="0"/>
    <x v="1"/>
    <x v="33"/>
    <x v="112"/>
    <x v="874"/>
    <x v="0"/>
    <x v="47"/>
    <x v="2"/>
  </r>
  <r>
    <x v="47"/>
    <x v="151"/>
    <x v="1"/>
    <x v="1"/>
    <x v="0"/>
    <x v="1"/>
    <x v="33"/>
    <x v="166"/>
    <x v="874"/>
    <x v="0"/>
    <x v="47"/>
    <x v="2"/>
  </r>
  <r>
    <x v="47"/>
    <x v="109"/>
    <x v="1"/>
    <x v="1"/>
    <x v="0"/>
    <x v="1"/>
    <x v="33"/>
    <x v="208"/>
    <x v="874"/>
    <x v="0"/>
    <x v="47"/>
    <x v="2"/>
  </r>
  <r>
    <x v="47"/>
    <x v="1"/>
    <x v="1"/>
    <x v="1"/>
    <x v="0"/>
    <x v="1"/>
    <x v="1"/>
    <x v="1"/>
    <x v="1"/>
    <x v="378"/>
    <x v="47"/>
    <x v="2"/>
  </r>
  <r>
    <x v="48"/>
    <x v="135"/>
    <x v="3"/>
    <x v="3"/>
    <x v="0"/>
    <x v="2"/>
    <x v="32"/>
    <x v="149"/>
    <x v="1366"/>
    <x v="0"/>
    <x v="48"/>
    <x v="2"/>
  </r>
  <r>
    <x v="48"/>
    <x v="1"/>
    <x v="1"/>
    <x v="1"/>
    <x v="0"/>
    <x v="2"/>
    <x v="1"/>
    <x v="1"/>
    <x v="1"/>
    <x v="379"/>
    <x v="48"/>
    <x v="2"/>
  </r>
  <r>
    <x v="49"/>
    <x v="70"/>
    <x v="2"/>
    <x v="2"/>
    <x v="0"/>
    <x v="2"/>
    <x v="32"/>
    <x v="36"/>
    <x v="1304"/>
    <x v="0"/>
    <x v="49"/>
    <x v="2"/>
  </r>
  <r>
    <x v="49"/>
    <x v="43"/>
    <x v="3"/>
    <x v="3"/>
    <x v="0"/>
    <x v="2"/>
    <x v="32"/>
    <x v="71"/>
    <x v="1367"/>
    <x v="0"/>
    <x v="49"/>
    <x v="2"/>
  </r>
  <r>
    <x v="49"/>
    <x v="160"/>
    <x v="0"/>
    <x v="0"/>
    <x v="0"/>
    <x v="2"/>
    <x v="32"/>
    <x v="179"/>
    <x v="709"/>
    <x v="0"/>
    <x v="49"/>
    <x v="2"/>
  </r>
  <r>
    <x v="49"/>
    <x v="58"/>
    <x v="1"/>
    <x v="1"/>
    <x v="0"/>
    <x v="2"/>
    <x v="32"/>
    <x v="84"/>
    <x v="1368"/>
    <x v="0"/>
    <x v="49"/>
    <x v="2"/>
  </r>
  <r>
    <x v="49"/>
    <x v="1"/>
    <x v="1"/>
    <x v="1"/>
    <x v="0"/>
    <x v="2"/>
    <x v="1"/>
    <x v="1"/>
    <x v="1"/>
    <x v="380"/>
    <x v="49"/>
    <x v="2"/>
  </r>
  <r>
    <x v="49"/>
    <x v="43"/>
    <x v="3"/>
    <x v="3"/>
    <x v="0"/>
    <x v="0"/>
    <x v="33"/>
    <x v="71"/>
    <x v="759"/>
    <x v="0"/>
    <x v="49"/>
    <x v="2"/>
  </r>
  <r>
    <x v="49"/>
    <x v="61"/>
    <x v="3"/>
    <x v="3"/>
    <x v="0"/>
    <x v="0"/>
    <x v="33"/>
    <x v="126"/>
    <x v="874"/>
    <x v="0"/>
    <x v="49"/>
    <x v="2"/>
  </r>
  <r>
    <x v="49"/>
    <x v="81"/>
    <x v="4"/>
    <x v="4"/>
    <x v="0"/>
    <x v="0"/>
    <x v="33"/>
    <x v="175"/>
    <x v="759"/>
    <x v="0"/>
    <x v="49"/>
    <x v="2"/>
  </r>
  <r>
    <x v="49"/>
    <x v="1"/>
    <x v="1"/>
    <x v="1"/>
    <x v="0"/>
    <x v="0"/>
    <x v="1"/>
    <x v="1"/>
    <x v="1"/>
    <x v="355"/>
    <x v="49"/>
    <x v="2"/>
  </r>
  <r>
    <x v="49"/>
    <x v="125"/>
    <x v="5"/>
    <x v="5"/>
    <x v="0"/>
    <x v="1"/>
    <x v="33"/>
    <x v="82"/>
    <x v="874"/>
    <x v="0"/>
    <x v="49"/>
    <x v="2"/>
  </r>
  <r>
    <x v="49"/>
    <x v="1"/>
    <x v="1"/>
    <x v="1"/>
    <x v="0"/>
    <x v="1"/>
    <x v="1"/>
    <x v="1"/>
    <x v="1"/>
    <x v="216"/>
    <x v="49"/>
    <x v="2"/>
  </r>
  <r>
    <x v="50"/>
    <x v="65"/>
    <x v="6"/>
    <x v="6"/>
    <x v="0"/>
    <x v="2"/>
    <x v="32"/>
    <x v="190"/>
    <x v="1369"/>
    <x v="0"/>
    <x v="50"/>
    <x v="2"/>
  </r>
  <r>
    <x v="50"/>
    <x v="79"/>
    <x v="3"/>
    <x v="3"/>
    <x v="0"/>
    <x v="2"/>
    <x v="32"/>
    <x v="142"/>
    <x v="1370"/>
    <x v="0"/>
    <x v="50"/>
    <x v="2"/>
  </r>
  <r>
    <x v="50"/>
    <x v="31"/>
    <x v="4"/>
    <x v="4"/>
    <x v="0"/>
    <x v="2"/>
    <x v="32"/>
    <x v="72"/>
    <x v="1371"/>
    <x v="0"/>
    <x v="50"/>
    <x v="2"/>
  </r>
  <r>
    <x v="50"/>
    <x v="160"/>
    <x v="0"/>
    <x v="0"/>
    <x v="0"/>
    <x v="2"/>
    <x v="32"/>
    <x v="179"/>
    <x v="1372"/>
    <x v="0"/>
    <x v="50"/>
    <x v="2"/>
  </r>
  <r>
    <x v="50"/>
    <x v="41"/>
    <x v="1"/>
    <x v="1"/>
    <x v="0"/>
    <x v="2"/>
    <x v="32"/>
    <x v="113"/>
    <x v="1373"/>
    <x v="0"/>
    <x v="50"/>
    <x v="2"/>
  </r>
  <r>
    <x v="50"/>
    <x v="1"/>
    <x v="1"/>
    <x v="1"/>
    <x v="0"/>
    <x v="2"/>
    <x v="1"/>
    <x v="1"/>
    <x v="1"/>
    <x v="381"/>
    <x v="50"/>
    <x v="2"/>
  </r>
  <r>
    <x v="51"/>
    <x v="139"/>
    <x v="5"/>
    <x v="5"/>
    <x v="0"/>
    <x v="2"/>
    <x v="32"/>
    <x v="110"/>
    <x v="1374"/>
    <x v="0"/>
    <x v="51"/>
    <x v="2"/>
  </r>
  <r>
    <x v="51"/>
    <x v="1"/>
    <x v="1"/>
    <x v="1"/>
    <x v="0"/>
    <x v="2"/>
    <x v="1"/>
    <x v="1"/>
    <x v="1"/>
    <x v="382"/>
    <x v="51"/>
    <x v="2"/>
  </r>
  <r>
    <x v="51"/>
    <x v="1"/>
    <x v="1"/>
    <x v="1"/>
    <x v="0"/>
    <x v="0"/>
    <x v="1"/>
    <x v="1"/>
    <x v="1"/>
    <x v="349"/>
    <x v="51"/>
    <x v="2"/>
  </r>
  <r>
    <x v="53"/>
    <x v="47"/>
    <x v="2"/>
    <x v="2"/>
    <x v="0"/>
    <x v="0"/>
    <x v="33"/>
    <x v="68"/>
    <x v="759"/>
    <x v="0"/>
    <x v="53"/>
    <x v="2"/>
  </r>
  <r>
    <x v="53"/>
    <x v="144"/>
    <x v="2"/>
    <x v="2"/>
    <x v="0"/>
    <x v="0"/>
    <x v="33"/>
    <x v="162"/>
    <x v="899"/>
    <x v="0"/>
    <x v="53"/>
    <x v="2"/>
  </r>
  <r>
    <x v="53"/>
    <x v="129"/>
    <x v="2"/>
    <x v="2"/>
    <x v="0"/>
    <x v="0"/>
    <x v="33"/>
    <x v="204"/>
    <x v="874"/>
    <x v="0"/>
    <x v="53"/>
    <x v="2"/>
  </r>
  <r>
    <x v="53"/>
    <x v="65"/>
    <x v="6"/>
    <x v="6"/>
    <x v="0"/>
    <x v="0"/>
    <x v="33"/>
    <x v="190"/>
    <x v="146"/>
    <x v="0"/>
    <x v="53"/>
    <x v="2"/>
  </r>
  <r>
    <x v="53"/>
    <x v="36"/>
    <x v="6"/>
    <x v="6"/>
    <x v="0"/>
    <x v="0"/>
    <x v="33"/>
    <x v="94"/>
    <x v="874"/>
    <x v="0"/>
    <x v="53"/>
    <x v="2"/>
  </r>
  <r>
    <x v="53"/>
    <x v="113"/>
    <x v="6"/>
    <x v="6"/>
    <x v="0"/>
    <x v="0"/>
    <x v="33"/>
    <x v="89"/>
    <x v="874"/>
    <x v="0"/>
    <x v="53"/>
    <x v="2"/>
  </r>
  <r>
    <x v="53"/>
    <x v="108"/>
    <x v="3"/>
    <x v="3"/>
    <x v="0"/>
    <x v="0"/>
    <x v="33"/>
    <x v="63"/>
    <x v="1182"/>
    <x v="0"/>
    <x v="53"/>
    <x v="2"/>
  </r>
  <r>
    <x v="53"/>
    <x v="135"/>
    <x v="3"/>
    <x v="3"/>
    <x v="0"/>
    <x v="0"/>
    <x v="33"/>
    <x v="149"/>
    <x v="759"/>
    <x v="0"/>
    <x v="53"/>
    <x v="2"/>
  </r>
  <r>
    <x v="53"/>
    <x v="148"/>
    <x v="3"/>
    <x v="3"/>
    <x v="0"/>
    <x v="0"/>
    <x v="33"/>
    <x v="174"/>
    <x v="146"/>
    <x v="0"/>
    <x v="53"/>
    <x v="2"/>
  </r>
  <r>
    <x v="53"/>
    <x v="44"/>
    <x v="3"/>
    <x v="3"/>
    <x v="0"/>
    <x v="0"/>
    <x v="33"/>
    <x v="191"/>
    <x v="874"/>
    <x v="0"/>
    <x v="53"/>
    <x v="2"/>
  </r>
  <r>
    <x v="53"/>
    <x v="30"/>
    <x v="4"/>
    <x v="4"/>
    <x v="0"/>
    <x v="0"/>
    <x v="33"/>
    <x v="159"/>
    <x v="874"/>
    <x v="0"/>
    <x v="53"/>
    <x v="2"/>
  </r>
  <r>
    <x v="53"/>
    <x v="159"/>
    <x v="0"/>
    <x v="0"/>
    <x v="0"/>
    <x v="0"/>
    <x v="33"/>
    <x v="177"/>
    <x v="874"/>
    <x v="0"/>
    <x v="53"/>
    <x v="2"/>
  </r>
  <r>
    <x v="53"/>
    <x v="53"/>
    <x v="0"/>
    <x v="0"/>
    <x v="0"/>
    <x v="0"/>
    <x v="33"/>
    <x v="144"/>
    <x v="759"/>
    <x v="0"/>
    <x v="53"/>
    <x v="2"/>
  </r>
  <r>
    <x v="53"/>
    <x v="122"/>
    <x v="0"/>
    <x v="0"/>
    <x v="0"/>
    <x v="0"/>
    <x v="33"/>
    <x v="181"/>
    <x v="874"/>
    <x v="0"/>
    <x v="53"/>
    <x v="2"/>
  </r>
  <r>
    <x v="53"/>
    <x v="76"/>
    <x v="5"/>
    <x v="5"/>
    <x v="0"/>
    <x v="0"/>
    <x v="33"/>
    <x v="182"/>
    <x v="759"/>
    <x v="0"/>
    <x v="53"/>
    <x v="2"/>
  </r>
  <r>
    <x v="53"/>
    <x v="97"/>
    <x v="5"/>
    <x v="5"/>
    <x v="0"/>
    <x v="0"/>
    <x v="33"/>
    <x v="183"/>
    <x v="759"/>
    <x v="0"/>
    <x v="53"/>
    <x v="2"/>
  </r>
  <r>
    <x v="53"/>
    <x v="13"/>
    <x v="5"/>
    <x v="5"/>
    <x v="0"/>
    <x v="0"/>
    <x v="33"/>
    <x v="120"/>
    <x v="874"/>
    <x v="0"/>
    <x v="53"/>
    <x v="2"/>
  </r>
  <r>
    <x v="53"/>
    <x v="168"/>
    <x v="5"/>
    <x v="5"/>
    <x v="0"/>
    <x v="0"/>
    <x v="33"/>
    <x v="225"/>
    <x v="874"/>
    <x v="0"/>
    <x v="53"/>
    <x v="2"/>
  </r>
  <r>
    <x v="53"/>
    <x v="139"/>
    <x v="5"/>
    <x v="5"/>
    <x v="0"/>
    <x v="0"/>
    <x v="33"/>
    <x v="110"/>
    <x v="146"/>
    <x v="0"/>
    <x v="53"/>
    <x v="2"/>
  </r>
  <r>
    <x v="53"/>
    <x v="123"/>
    <x v="5"/>
    <x v="5"/>
    <x v="0"/>
    <x v="0"/>
    <x v="33"/>
    <x v="74"/>
    <x v="874"/>
    <x v="0"/>
    <x v="53"/>
    <x v="2"/>
  </r>
  <r>
    <x v="53"/>
    <x v="124"/>
    <x v="5"/>
    <x v="5"/>
    <x v="0"/>
    <x v="0"/>
    <x v="33"/>
    <x v="206"/>
    <x v="759"/>
    <x v="0"/>
    <x v="53"/>
    <x v="2"/>
  </r>
  <r>
    <x v="53"/>
    <x v="40"/>
    <x v="1"/>
    <x v="1"/>
    <x v="0"/>
    <x v="0"/>
    <x v="33"/>
    <x v="125"/>
    <x v="759"/>
    <x v="0"/>
    <x v="53"/>
    <x v="2"/>
  </r>
  <r>
    <x v="53"/>
    <x v="42"/>
    <x v="1"/>
    <x v="1"/>
    <x v="0"/>
    <x v="0"/>
    <x v="33"/>
    <x v="167"/>
    <x v="874"/>
    <x v="0"/>
    <x v="53"/>
    <x v="2"/>
  </r>
  <r>
    <x v="53"/>
    <x v="33"/>
    <x v="1"/>
    <x v="1"/>
    <x v="0"/>
    <x v="0"/>
    <x v="33"/>
    <x v="241"/>
    <x v="874"/>
    <x v="0"/>
    <x v="53"/>
    <x v="2"/>
  </r>
  <r>
    <x v="53"/>
    <x v="1"/>
    <x v="1"/>
    <x v="1"/>
    <x v="0"/>
    <x v="0"/>
    <x v="1"/>
    <x v="1"/>
    <x v="1"/>
    <x v="383"/>
    <x v="53"/>
    <x v="2"/>
  </r>
  <r>
    <x v="53"/>
    <x v="148"/>
    <x v="3"/>
    <x v="3"/>
    <x v="0"/>
    <x v="1"/>
    <x v="33"/>
    <x v="174"/>
    <x v="874"/>
    <x v="0"/>
    <x v="53"/>
    <x v="2"/>
  </r>
  <r>
    <x v="53"/>
    <x v="1"/>
    <x v="1"/>
    <x v="1"/>
    <x v="0"/>
    <x v="1"/>
    <x v="1"/>
    <x v="1"/>
    <x v="1"/>
    <x v="216"/>
    <x v="53"/>
    <x v="2"/>
  </r>
  <r>
    <x v="54"/>
    <x v="1"/>
    <x v="1"/>
    <x v="1"/>
    <x v="0"/>
    <x v="0"/>
    <x v="1"/>
    <x v="1"/>
    <x v="1"/>
    <x v="261"/>
    <x v="54"/>
    <x v="2"/>
  </r>
  <r>
    <x v="54"/>
    <x v="112"/>
    <x v="2"/>
    <x v="2"/>
    <x v="0"/>
    <x v="1"/>
    <x v="33"/>
    <x v="209"/>
    <x v="874"/>
    <x v="0"/>
    <x v="54"/>
    <x v="2"/>
  </r>
  <r>
    <x v="54"/>
    <x v="67"/>
    <x v="6"/>
    <x v="6"/>
    <x v="0"/>
    <x v="1"/>
    <x v="33"/>
    <x v="32"/>
    <x v="874"/>
    <x v="0"/>
    <x v="54"/>
    <x v="2"/>
  </r>
  <r>
    <x v="54"/>
    <x v="1"/>
    <x v="1"/>
    <x v="1"/>
    <x v="0"/>
    <x v="1"/>
    <x v="1"/>
    <x v="1"/>
    <x v="1"/>
    <x v="261"/>
    <x v="54"/>
    <x v="2"/>
  </r>
  <r>
    <x v="55"/>
    <x v="157"/>
    <x v="2"/>
    <x v="2"/>
    <x v="0"/>
    <x v="19"/>
    <x v="33"/>
    <x v="147"/>
    <x v="1375"/>
    <x v="0"/>
    <x v="55"/>
    <x v="2"/>
  </r>
  <r>
    <x v="55"/>
    <x v="1"/>
    <x v="1"/>
    <x v="1"/>
    <x v="0"/>
    <x v="19"/>
    <x v="1"/>
    <x v="1"/>
    <x v="1"/>
    <x v="384"/>
    <x v="55"/>
    <x v="2"/>
  </r>
  <r>
    <x v="55"/>
    <x v="26"/>
    <x v="3"/>
    <x v="3"/>
    <x v="0"/>
    <x v="20"/>
    <x v="33"/>
    <x v="115"/>
    <x v="1376"/>
    <x v="0"/>
    <x v="55"/>
    <x v="2"/>
  </r>
  <r>
    <x v="55"/>
    <x v="62"/>
    <x v="4"/>
    <x v="4"/>
    <x v="0"/>
    <x v="20"/>
    <x v="33"/>
    <x v="176"/>
    <x v="1377"/>
    <x v="0"/>
    <x v="55"/>
    <x v="2"/>
  </r>
  <r>
    <x v="55"/>
    <x v="153"/>
    <x v="5"/>
    <x v="5"/>
    <x v="0"/>
    <x v="20"/>
    <x v="32"/>
    <x v="157"/>
    <x v="1378"/>
    <x v="0"/>
    <x v="55"/>
    <x v="2"/>
  </r>
  <r>
    <x v="55"/>
    <x v="58"/>
    <x v="1"/>
    <x v="1"/>
    <x v="0"/>
    <x v="20"/>
    <x v="32"/>
    <x v="84"/>
    <x v="1379"/>
    <x v="0"/>
    <x v="55"/>
    <x v="2"/>
  </r>
  <r>
    <x v="55"/>
    <x v="8"/>
    <x v="1"/>
    <x v="1"/>
    <x v="0"/>
    <x v="20"/>
    <x v="33"/>
    <x v="187"/>
    <x v="1380"/>
    <x v="0"/>
    <x v="55"/>
    <x v="2"/>
  </r>
  <r>
    <x v="55"/>
    <x v="33"/>
    <x v="1"/>
    <x v="1"/>
    <x v="0"/>
    <x v="20"/>
    <x v="32"/>
    <x v="241"/>
    <x v="1381"/>
    <x v="0"/>
    <x v="55"/>
    <x v="2"/>
  </r>
  <r>
    <x v="55"/>
    <x v="1"/>
    <x v="1"/>
    <x v="1"/>
    <x v="0"/>
    <x v="20"/>
    <x v="1"/>
    <x v="1"/>
    <x v="1"/>
    <x v="385"/>
    <x v="55"/>
    <x v="2"/>
  </r>
  <r>
    <x v="55"/>
    <x v="70"/>
    <x v="2"/>
    <x v="2"/>
    <x v="0"/>
    <x v="21"/>
    <x v="32"/>
    <x v="36"/>
    <x v="1382"/>
    <x v="0"/>
    <x v="55"/>
    <x v="2"/>
  </r>
  <r>
    <x v="55"/>
    <x v="144"/>
    <x v="2"/>
    <x v="2"/>
    <x v="0"/>
    <x v="21"/>
    <x v="32"/>
    <x v="162"/>
    <x v="1383"/>
    <x v="0"/>
    <x v="55"/>
    <x v="2"/>
  </r>
  <r>
    <x v="55"/>
    <x v="108"/>
    <x v="3"/>
    <x v="3"/>
    <x v="0"/>
    <x v="21"/>
    <x v="32"/>
    <x v="63"/>
    <x v="1384"/>
    <x v="0"/>
    <x v="55"/>
    <x v="2"/>
  </r>
  <r>
    <x v="55"/>
    <x v="135"/>
    <x v="3"/>
    <x v="3"/>
    <x v="0"/>
    <x v="21"/>
    <x v="32"/>
    <x v="149"/>
    <x v="1156"/>
    <x v="0"/>
    <x v="55"/>
    <x v="2"/>
  </r>
  <r>
    <x v="55"/>
    <x v="68"/>
    <x v="4"/>
    <x v="4"/>
    <x v="0"/>
    <x v="21"/>
    <x v="32"/>
    <x v="222"/>
    <x v="1385"/>
    <x v="0"/>
    <x v="55"/>
    <x v="2"/>
  </r>
  <r>
    <x v="55"/>
    <x v="115"/>
    <x v="5"/>
    <x v="5"/>
    <x v="0"/>
    <x v="21"/>
    <x v="32"/>
    <x v="213"/>
    <x v="1386"/>
    <x v="0"/>
    <x v="55"/>
    <x v="2"/>
  </r>
  <r>
    <x v="55"/>
    <x v="1"/>
    <x v="1"/>
    <x v="1"/>
    <x v="0"/>
    <x v="21"/>
    <x v="1"/>
    <x v="1"/>
    <x v="1"/>
    <x v="386"/>
    <x v="55"/>
    <x v="2"/>
  </r>
  <r>
    <x v="55"/>
    <x v="1"/>
    <x v="1"/>
    <x v="1"/>
    <x v="0"/>
    <x v="23"/>
    <x v="1"/>
    <x v="1"/>
    <x v="1"/>
    <x v="387"/>
    <x v="55"/>
    <x v="2"/>
  </r>
  <r>
    <x v="55"/>
    <x v="144"/>
    <x v="2"/>
    <x v="2"/>
    <x v="0"/>
    <x v="3"/>
    <x v="32"/>
    <x v="162"/>
    <x v="1387"/>
    <x v="0"/>
    <x v="55"/>
    <x v="2"/>
  </r>
  <r>
    <x v="55"/>
    <x v="113"/>
    <x v="6"/>
    <x v="6"/>
    <x v="0"/>
    <x v="3"/>
    <x v="32"/>
    <x v="89"/>
    <x v="1"/>
    <x v="262"/>
    <x v="55"/>
    <x v="2"/>
  </r>
  <r>
    <x v="55"/>
    <x v="96"/>
    <x v="6"/>
    <x v="6"/>
    <x v="0"/>
    <x v="3"/>
    <x v="33"/>
    <x v="165"/>
    <x v="1203"/>
    <x v="0"/>
    <x v="55"/>
    <x v="2"/>
  </r>
  <r>
    <x v="55"/>
    <x v="4"/>
    <x v="4"/>
    <x v="4"/>
    <x v="0"/>
    <x v="3"/>
    <x v="33"/>
    <x v="199"/>
    <x v="815"/>
    <x v="0"/>
    <x v="55"/>
    <x v="2"/>
  </r>
  <r>
    <x v="55"/>
    <x v="1"/>
    <x v="1"/>
    <x v="1"/>
    <x v="0"/>
    <x v="3"/>
    <x v="1"/>
    <x v="1"/>
    <x v="1"/>
    <x v="388"/>
    <x v="55"/>
    <x v="2"/>
  </r>
  <r>
    <x v="55"/>
    <x v="30"/>
    <x v="4"/>
    <x v="4"/>
    <x v="0"/>
    <x v="24"/>
    <x v="33"/>
    <x v="159"/>
    <x v="814"/>
    <x v="0"/>
    <x v="55"/>
    <x v="2"/>
  </r>
  <r>
    <x v="55"/>
    <x v="142"/>
    <x v="0"/>
    <x v="0"/>
    <x v="0"/>
    <x v="24"/>
    <x v="33"/>
    <x v="119"/>
    <x v="736"/>
    <x v="0"/>
    <x v="55"/>
    <x v="2"/>
  </r>
  <r>
    <x v="55"/>
    <x v="1"/>
    <x v="1"/>
    <x v="1"/>
    <x v="0"/>
    <x v="24"/>
    <x v="1"/>
    <x v="1"/>
    <x v="1"/>
    <x v="389"/>
    <x v="55"/>
    <x v="2"/>
  </r>
  <r>
    <x v="55"/>
    <x v="85"/>
    <x v="2"/>
    <x v="2"/>
    <x v="0"/>
    <x v="4"/>
    <x v="33"/>
    <x v="161"/>
    <x v="815"/>
    <x v="0"/>
    <x v="55"/>
    <x v="2"/>
  </r>
  <r>
    <x v="55"/>
    <x v="107"/>
    <x v="2"/>
    <x v="2"/>
    <x v="0"/>
    <x v="4"/>
    <x v="33"/>
    <x v="158"/>
    <x v="736"/>
    <x v="0"/>
    <x v="55"/>
    <x v="2"/>
  </r>
  <r>
    <x v="55"/>
    <x v="26"/>
    <x v="3"/>
    <x v="3"/>
    <x v="0"/>
    <x v="4"/>
    <x v="33"/>
    <x v="115"/>
    <x v="735"/>
    <x v="0"/>
    <x v="55"/>
    <x v="2"/>
  </r>
  <r>
    <x v="55"/>
    <x v="108"/>
    <x v="3"/>
    <x v="3"/>
    <x v="0"/>
    <x v="4"/>
    <x v="33"/>
    <x v="63"/>
    <x v="736"/>
    <x v="0"/>
    <x v="55"/>
    <x v="2"/>
  </r>
  <r>
    <x v="55"/>
    <x v="1"/>
    <x v="1"/>
    <x v="1"/>
    <x v="0"/>
    <x v="4"/>
    <x v="1"/>
    <x v="1"/>
    <x v="1"/>
    <x v="390"/>
    <x v="55"/>
    <x v="2"/>
  </r>
  <r>
    <x v="55"/>
    <x v="63"/>
    <x v="5"/>
    <x v="5"/>
    <x v="0"/>
    <x v="5"/>
    <x v="33"/>
    <x v="111"/>
    <x v="1388"/>
    <x v="0"/>
    <x v="55"/>
    <x v="2"/>
  </r>
  <r>
    <x v="55"/>
    <x v="1"/>
    <x v="1"/>
    <x v="1"/>
    <x v="0"/>
    <x v="5"/>
    <x v="1"/>
    <x v="1"/>
    <x v="1"/>
    <x v="391"/>
    <x v="55"/>
    <x v="2"/>
  </r>
  <r>
    <x v="55"/>
    <x v="118"/>
    <x v="2"/>
    <x v="2"/>
    <x v="0"/>
    <x v="6"/>
    <x v="33"/>
    <x v="69"/>
    <x v="1389"/>
    <x v="0"/>
    <x v="55"/>
    <x v="2"/>
  </r>
  <r>
    <x v="55"/>
    <x v="86"/>
    <x v="6"/>
    <x v="6"/>
    <x v="0"/>
    <x v="6"/>
    <x v="32"/>
    <x v="224"/>
    <x v="1390"/>
    <x v="0"/>
    <x v="55"/>
    <x v="2"/>
  </r>
  <r>
    <x v="55"/>
    <x v="11"/>
    <x v="6"/>
    <x v="6"/>
    <x v="0"/>
    <x v="6"/>
    <x v="33"/>
    <x v="91"/>
    <x v="765"/>
    <x v="0"/>
    <x v="55"/>
    <x v="2"/>
  </r>
  <r>
    <x v="55"/>
    <x v="23"/>
    <x v="3"/>
    <x v="3"/>
    <x v="0"/>
    <x v="6"/>
    <x v="32"/>
    <x v="221"/>
    <x v="1391"/>
    <x v="0"/>
    <x v="55"/>
    <x v="2"/>
  </r>
  <r>
    <x v="55"/>
    <x v="23"/>
    <x v="3"/>
    <x v="3"/>
    <x v="0"/>
    <x v="6"/>
    <x v="33"/>
    <x v="221"/>
    <x v="1392"/>
    <x v="0"/>
    <x v="55"/>
    <x v="2"/>
  </r>
  <r>
    <x v="55"/>
    <x v="30"/>
    <x v="4"/>
    <x v="4"/>
    <x v="0"/>
    <x v="6"/>
    <x v="33"/>
    <x v="159"/>
    <x v="1393"/>
    <x v="0"/>
    <x v="55"/>
    <x v="2"/>
  </r>
  <r>
    <x v="55"/>
    <x v="31"/>
    <x v="4"/>
    <x v="4"/>
    <x v="0"/>
    <x v="6"/>
    <x v="32"/>
    <x v="72"/>
    <x v="1394"/>
    <x v="0"/>
    <x v="55"/>
    <x v="2"/>
  </r>
  <r>
    <x v="55"/>
    <x v="31"/>
    <x v="4"/>
    <x v="4"/>
    <x v="0"/>
    <x v="6"/>
    <x v="33"/>
    <x v="72"/>
    <x v="1395"/>
    <x v="0"/>
    <x v="55"/>
    <x v="2"/>
  </r>
  <r>
    <x v="55"/>
    <x v="51"/>
    <x v="4"/>
    <x v="4"/>
    <x v="0"/>
    <x v="6"/>
    <x v="33"/>
    <x v="34"/>
    <x v="1396"/>
    <x v="0"/>
    <x v="55"/>
    <x v="2"/>
  </r>
  <r>
    <x v="55"/>
    <x v="90"/>
    <x v="0"/>
    <x v="0"/>
    <x v="0"/>
    <x v="6"/>
    <x v="33"/>
    <x v="79"/>
    <x v="146"/>
    <x v="0"/>
    <x v="55"/>
    <x v="2"/>
  </r>
  <r>
    <x v="55"/>
    <x v="159"/>
    <x v="0"/>
    <x v="0"/>
    <x v="0"/>
    <x v="6"/>
    <x v="32"/>
    <x v="177"/>
    <x v="891"/>
    <x v="0"/>
    <x v="55"/>
    <x v="2"/>
  </r>
  <r>
    <x v="55"/>
    <x v="159"/>
    <x v="0"/>
    <x v="0"/>
    <x v="0"/>
    <x v="6"/>
    <x v="32"/>
    <x v="177"/>
    <x v="1"/>
    <x v="392"/>
    <x v="55"/>
    <x v="2"/>
  </r>
  <r>
    <x v="55"/>
    <x v="160"/>
    <x v="0"/>
    <x v="0"/>
    <x v="0"/>
    <x v="6"/>
    <x v="32"/>
    <x v="179"/>
    <x v="911"/>
    <x v="0"/>
    <x v="55"/>
    <x v="2"/>
  </r>
  <r>
    <x v="55"/>
    <x v="92"/>
    <x v="0"/>
    <x v="0"/>
    <x v="0"/>
    <x v="6"/>
    <x v="33"/>
    <x v="109"/>
    <x v="874"/>
    <x v="0"/>
    <x v="55"/>
    <x v="2"/>
  </r>
  <r>
    <x v="55"/>
    <x v="117"/>
    <x v="0"/>
    <x v="0"/>
    <x v="0"/>
    <x v="6"/>
    <x v="33"/>
    <x v="65"/>
    <x v="874"/>
    <x v="0"/>
    <x v="55"/>
    <x v="2"/>
  </r>
  <r>
    <x v="55"/>
    <x v="142"/>
    <x v="0"/>
    <x v="0"/>
    <x v="0"/>
    <x v="6"/>
    <x v="33"/>
    <x v="119"/>
    <x v="759"/>
    <x v="0"/>
    <x v="55"/>
    <x v="2"/>
  </r>
  <r>
    <x v="55"/>
    <x v="136"/>
    <x v="0"/>
    <x v="0"/>
    <x v="0"/>
    <x v="6"/>
    <x v="33"/>
    <x v="100"/>
    <x v="759"/>
    <x v="0"/>
    <x v="55"/>
    <x v="2"/>
  </r>
  <r>
    <x v="55"/>
    <x v="122"/>
    <x v="0"/>
    <x v="0"/>
    <x v="0"/>
    <x v="6"/>
    <x v="33"/>
    <x v="181"/>
    <x v="1397"/>
    <x v="0"/>
    <x v="55"/>
    <x v="2"/>
  </r>
  <r>
    <x v="55"/>
    <x v="166"/>
    <x v="0"/>
    <x v="0"/>
    <x v="0"/>
    <x v="6"/>
    <x v="33"/>
    <x v="217"/>
    <x v="1182"/>
    <x v="0"/>
    <x v="55"/>
    <x v="2"/>
  </r>
  <r>
    <x v="55"/>
    <x v="115"/>
    <x v="5"/>
    <x v="5"/>
    <x v="0"/>
    <x v="6"/>
    <x v="32"/>
    <x v="213"/>
    <x v="1236"/>
    <x v="0"/>
    <x v="55"/>
    <x v="2"/>
  </r>
  <r>
    <x v="55"/>
    <x v="97"/>
    <x v="5"/>
    <x v="5"/>
    <x v="0"/>
    <x v="6"/>
    <x v="33"/>
    <x v="183"/>
    <x v="1398"/>
    <x v="0"/>
    <x v="55"/>
    <x v="2"/>
  </r>
  <r>
    <x v="55"/>
    <x v="54"/>
    <x v="5"/>
    <x v="5"/>
    <x v="0"/>
    <x v="6"/>
    <x v="33"/>
    <x v="246"/>
    <x v="1399"/>
    <x v="0"/>
    <x v="55"/>
    <x v="2"/>
  </r>
  <r>
    <x v="55"/>
    <x v="124"/>
    <x v="5"/>
    <x v="5"/>
    <x v="0"/>
    <x v="6"/>
    <x v="33"/>
    <x v="206"/>
    <x v="874"/>
    <x v="0"/>
    <x v="55"/>
    <x v="2"/>
  </r>
  <r>
    <x v="55"/>
    <x v="41"/>
    <x v="1"/>
    <x v="1"/>
    <x v="0"/>
    <x v="6"/>
    <x v="33"/>
    <x v="113"/>
    <x v="1400"/>
    <x v="0"/>
    <x v="55"/>
    <x v="2"/>
  </r>
  <r>
    <x v="55"/>
    <x v="41"/>
    <x v="1"/>
    <x v="1"/>
    <x v="0"/>
    <x v="6"/>
    <x v="32"/>
    <x v="113"/>
    <x v="1401"/>
    <x v="0"/>
    <x v="55"/>
    <x v="2"/>
  </r>
  <r>
    <x v="55"/>
    <x v="22"/>
    <x v="1"/>
    <x v="1"/>
    <x v="0"/>
    <x v="6"/>
    <x v="32"/>
    <x v="211"/>
    <x v="1402"/>
    <x v="0"/>
    <x v="55"/>
    <x v="2"/>
  </r>
  <r>
    <x v="55"/>
    <x v="98"/>
    <x v="1"/>
    <x v="1"/>
    <x v="0"/>
    <x v="6"/>
    <x v="32"/>
    <x v="198"/>
    <x v="1403"/>
    <x v="0"/>
    <x v="55"/>
    <x v="2"/>
  </r>
  <r>
    <x v="55"/>
    <x v="1"/>
    <x v="1"/>
    <x v="1"/>
    <x v="0"/>
    <x v="6"/>
    <x v="1"/>
    <x v="1"/>
    <x v="1"/>
    <x v="393"/>
    <x v="55"/>
    <x v="2"/>
  </r>
  <r>
    <x v="55"/>
    <x v="23"/>
    <x v="3"/>
    <x v="3"/>
    <x v="0"/>
    <x v="7"/>
    <x v="32"/>
    <x v="221"/>
    <x v="1404"/>
    <x v="0"/>
    <x v="55"/>
    <x v="2"/>
  </r>
  <r>
    <x v="55"/>
    <x v="50"/>
    <x v="4"/>
    <x v="4"/>
    <x v="0"/>
    <x v="7"/>
    <x v="32"/>
    <x v="77"/>
    <x v="1331"/>
    <x v="0"/>
    <x v="55"/>
    <x v="2"/>
  </r>
  <r>
    <x v="55"/>
    <x v="159"/>
    <x v="0"/>
    <x v="0"/>
    <x v="0"/>
    <x v="7"/>
    <x v="32"/>
    <x v="177"/>
    <x v="1405"/>
    <x v="0"/>
    <x v="55"/>
    <x v="2"/>
  </r>
  <r>
    <x v="55"/>
    <x v="1"/>
    <x v="1"/>
    <x v="1"/>
    <x v="0"/>
    <x v="7"/>
    <x v="1"/>
    <x v="1"/>
    <x v="1"/>
    <x v="394"/>
    <x v="55"/>
    <x v="2"/>
  </r>
  <r>
    <x v="55"/>
    <x v="20"/>
    <x v="5"/>
    <x v="5"/>
    <x v="0"/>
    <x v="35"/>
    <x v="33"/>
    <x v="45"/>
    <x v="1406"/>
    <x v="0"/>
    <x v="55"/>
    <x v="2"/>
  </r>
  <r>
    <x v="55"/>
    <x v="1"/>
    <x v="1"/>
    <x v="1"/>
    <x v="0"/>
    <x v="35"/>
    <x v="1"/>
    <x v="1"/>
    <x v="1"/>
    <x v="395"/>
    <x v="55"/>
    <x v="2"/>
  </r>
  <r>
    <x v="55"/>
    <x v="156"/>
    <x v="4"/>
    <x v="4"/>
    <x v="0"/>
    <x v="8"/>
    <x v="33"/>
    <x v="146"/>
    <x v="1407"/>
    <x v="0"/>
    <x v="55"/>
    <x v="2"/>
  </r>
  <r>
    <x v="55"/>
    <x v="100"/>
    <x v="0"/>
    <x v="0"/>
    <x v="0"/>
    <x v="8"/>
    <x v="33"/>
    <x v="73"/>
    <x v="1408"/>
    <x v="0"/>
    <x v="55"/>
    <x v="2"/>
  </r>
  <r>
    <x v="55"/>
    <x v="45"/>
    <x v="0"/>
    <x v="0"/>
    <x v="0"/>
    <x v="8"/>
    <x v="33"/>
    <x v="180"/>
    <x v="1409"/>
    <x v="0"/>
    <x v="55"/>
    <x v="2"/>
  </r>
  <r>
    <x v="55"/>
    <x v="136"/>
    <x v="0"/>
    <x v="0"/>
    <x v="0"/>
    <x v="8"/>
    <x v="33"/>
    <x v="100"/>
    <x v="1410"/>
    <x v="0"/>
    <x v="55"/>
    <x v="2"/>
  </r>
  <r>
    <x v="55"/>
    <x v="115"/>
    <x v="5"/>
    <x v="5"/>
    <x v="0"/>
    <x v="8"/>
    <x v="33"/>
    <x v="213"/>
    <x v="1411"/>
    <x v="0"/>
    <x v="55"/>
    <x v="2"/>
  </r>
  <r>
    <x v="55"/>
    <x v="155"/>
    <x v="1"/>
    <x v="1"/>
    <x v="0"/>
    <x v="8"/>
    <x v="33"/>
    <x v="145"/>
    <x v="1412"/>
    <x v="0"/>
    <x v="55"/>
    <x v="2"/>
  </r>
  <r>
    <x v="55"/>
    <x v="22"/>
    <x v="1"/>
    <x v="1"/>
    <x v="0"/>
    <x v="8"/>
    <x v="33"/>
    <x v="211"/>
    <x v="1413"/>
    <x v="0"/>
    <x v="55"/>
    <x v="2"/>
  </r>
  <r>
    <x v="55"/>
    <x v="98"/>
    <x v="1"/>
    <x v="1"/>
    <x v="0"/>
    <x v="8"/>
    <x v="33"/>
    <x v="198"/>
    <x v="1414"/>
    <x v="0"/>
    <x v="55"/>
    <x v="2"/>
  </r>
  <r>
    <x v="55"/>
    <x v="1"/>
    <x v="1"/>
    <x v="1"/>
    <x v="0"/>
    <x v="8"/>
    <x v="1"/>
    <x v="1"/>
    <x v="1"/>
    <x v="396"/>
    <x v="55"/>
    <x v="2"/>
  </r>
  <r>
    <x v="55"/>
    <x v="106"/>
    <x v="2"/>
    <x v="2"/>
    <x v="0"/>
    <x v="9"/>
    <x v="33"/>
    <x v="223"/>
    <x v="1212"/>
    <x v="0"/>
    <x v="55"/>
    <x v="2"/>
  </r>
  <r>
    <x v="55"/>
    <x v="85"/>
    <x v="2"/>
    <x v="2"/>
    <x v="0"/>
    <x v="9"/>
    <x v="32"/>
    <x v="161"/>
    <x v="1415"/>
    <x v="0"/>
    <x v="55"/>
    <x v="2"/>
  </r>
  <r>
    <x v="55"/>
    <x v="85"/>
    <x v="2"/>
    <x v="2"/>
    <x v="0"/>
    <x v="9"/>
    <x v="33"/>
    <x v="161"/>
    <x v="1416"/>
    <x v="0"/>
    <x v="55"/>
    <x v="2"/>
  </r>
  <r>
    <x v="55"/>
    <x v="112"/>
    <x v="2"/>
    <x v="2"/>
    <x v="0"/>
    <x v="9"/>
    <x v="33"/>
    <x v="209"/>
    <x v="1417"/>
    <x v="0"/>
    <x v="55"/>
    <x v="2"/>
  </r>
  <r>
    <x v="55"/>
    <x v="144"/>
    <x v="2"/>
    <x v="2"/>
    <x v="0"/>
    <x v="9"/>
    <x v="33"/>
    <x v="162"/>
    <x v="1418"/>
    <x v="0"/>
    <x v="55"/>
    <x v="2"/>
  </r>
  <r>
    <x v="55"/>
    <x v="87"/>
    <x v="6"/>
    <x v="6"/>
    <x v="0"/>
    <x v="9"/>
    <x v="33"/>
    <x v="189"/>
    <x v="1419"/>
    <x v="0"/>
    <x v="55"/>
    <x v="2"/>
  </r>
  <r>
    <x v="55"/>
    <x v="71"/>
    <x v="6"/>
    <x v="6"/>
    <x v="0"/>
    <x v="9"/>
    <x v="32"/>
    <x v="37"/>
    <x v="1420"/>
    <x v="0"/>
    <x v="55"/>
    <x v="2"/>
  </r>
  <r>
    <x v="55"/>
    <x v="15"/>
    <x v="6"/>
    <x v="6"/>
    <x v="0"/>
    <x v="9"/>
    <x v="33"/>
    <x v="216"/>
    <x v="1421"/>
    <x v="0"/>
    <x v="55"/>
    <x v="2"/>
  </r>
  <r>
    <x v="55"/>
    <x v="113"/>
    <x v="6"/>
    <x v="6"/>
    <x v="0"/>
    <x v="9"/>
    <x v="33"/>
    <x v="89"/>
    <x v="1422"/>
    <x v="0"/>
    <x v="55"/>
    <x v="2"/>
  </r>
  <r>
    <x v="55"/>
    <x v="134"/>
    <x v="6"/>
    <x v="6"/>
    <x v="0"/>
    <x v="9"/>
    <x v="33"/>
    <x v="226"/>
    <x v="1423"/>
    <x v="0"/>
    <x v="55"/>
    <x v="2"/>
  </r>
  <r>
    <x v="55"/>
    <x v="147"/>
    <x v="6"/>
    <x v="6"/>
    <x v="0"/>
    <x v="9"/>
    <x v="33"/>
    <x v="132"/>
    <x v="1424"/>
    <x v="0"/>
    <x v="55"/>
    <x v="2"/>
  </r>
  <r>
    <x v="55"/>
    <x v="21"/>
    <x v="6"/>
    <x v="6"/>
    <x v="0"/>
    <x v="9"/>
    <x v="32"/>
    <x v="70"/>
    <x v="1425"/>
    <x v="0"/>
    <x v="55"/>
    <x v="2"/>
  </r>
  <r>
    <x v="55"/>
    <x v="96"/>
    <x v="6"/>
    <x v="6"/>
    <x v="0"/>
    <x v="9"/>
    <x v="33"/>
    <x v="165"/>
    <x v="1426"/>
    <x v="0"/>
    <x v="55"/>
    <x v="2"/>
  </r>
  <r>
    <x v="55"/>
    <x v="23"/>
    <x v="3"/>
    <x v="3"/>
    <x v="0"/>
    <x v="9"/>
    <x v="32"/>
    <x v="221"/>
    <x v="1427"/>
    <x v="0"/>
    <x v="55"/>
    <x v="2"/>
  </r>
  <r>
    <x v="55"/>
    <x v="27"/>
    <x v="3"/>
    <x v="3"/>
    <x v="0"/>
    <x v="9"/>
    <x v="33"/>
    <x v="43"/>
    <x v="1428"/>
    <x v="0"/>
    <x v="55"/>
    <x v="2"/>
  </r>
  <r>
    <x v="55"/>
    <x v="135"/>
    <x v="3"/>
    <x v="3"/>
    <x v="0"/>
    <x v="9"/>
    <x v="32"/>
    <x v="149"/>
    <x v="1429"/>
    <x v="0"/>
    <x v="55"/>
    <x v="2"/>
  </r>
  <r>
    <x v="55"/>
    <x v="79"/>
    <x v="3"/>
    <x v="3"/>
    <x v="0"/>
    <x v="9"/>
    <x v="33"/>
    <x v="142"/>
    <x v="1430"/>
    <x v="0"/>
    <x v="55"/>
    <x v="2"/>
  </r>
  <r>
    <x v="55"/>
    <x v="104"/>
    <x v="3"/>
    <x v="3"/>
    <x v="0"/>
    <x v="9"/>
    <x v="33"/>
    <x v="196"/>
    <x v="1431"/>
    <x v="0"/>
    <x v="55"/>
    <x v="2"/>
  </r>
  <r>
    <x v="55"/>
    <x v="131"/>
    <x v="3"/>
    <x v="3"/>
    <x v="0"/>
    <x v="9"/>
    <x v="33"/>
    <x v="163"/>
    <x v="1432"/>
    <x v="0"/>
    <x v="55"/>
    <x v="2"/>
  </r>
  <r>
    <x v="55"/>
    <x v="156"/>
    <x v="4"/>
    <x v="4"/>
    <x v="0"/>
    <x v="9"/>
    <x v="32"/>
    <x v="146"/>
    <x v="1433"/>
    <x v="0"/>
    <x v="55"/>
    <x v="2"/>
  </r>
  <r>
    <x v="55"/>
    <x v="50"/>
    <x v="4"/>
    <x v="4"/>
    <x v="0"/>
    <x v="9"/>
    <x v="32"/>
    <x v="77"/>
    <x v="1434"/>
    <x v="0"/>
    <x v="55"/>
    <x v="2"/>
  </r>
  <r>
    <x v="55"/>
    <x v="154"/>
    <x v="4"/>
    <x v="4"/>
    <x v="0"/>
    <x v="9"/>
    <x v="33"/>
    <x v="143"/>
    <x v="1435"/>
    <x v="0"/>
    <x v="55"/>
    <x v="2"/>
  </r>
  <r>
    <x v="55"/>
    <x v="90"/>
    <x v="0"/>
    <x v="0"/>
    <x v="0"/>
    <x v="9"/>
    <x v="33"/>
    <x v="79"/>
    <x v="1436"/>
    <x v="0"/>
    <x v="55"/>
    <x v="2"/>
  </r>
  <r>
    <x v="55"/>
    <x v="52"/>
    <x v="0"/>
    <x v="0"/>
    <x v="0"/>
    <x v="9"/>
    <x v="33"/>
    <x v="107"/>
    <x v="1437"/>
    <x v="0"/>
    <x v="55"/>
    <x v="2"/>
  </r>
  <r>
    <x v="55"/>
    <x v="53"/>
    <x v="0"/>
    <x v="0"/>
    <x v="0"/>
    <x v="9"/>
    <x v="33"/>
    <x v="144"/>
    <x v="1212"/>
    <x v="0"/>
    <x v="55"/>
    <x v="2"/>
  </r>
  <r>
    <x v="55"/>
    <x v="115"/>
    <x v="5"/>
    <x v="5"/>
    <x v="0"/>
    <x v="9"/>
    <x v="32"/>
    <x v="213"/>
    <x v="1438"/>
    <x v="0"/>
    <x v="55"/>
    <x v="2"/>
  </r>
  <r>
    <x v="55"/>
    <x v="97"/>
    <x v="5"/>
    <x v="5"/>
    <x v="0"/>
    <x v="9"/>
    <x v="33"/>
    <x v="183"/>
    <x v="464"/>
    <x v="0"/>
    <x v="55"/>
    <x v="2"/>
  </r>
  <r>
    <x v="55"/>
    <x v="1"/>
    <x v="1"/>
    <x v="1"/>
    <x v="0"/>
    <x v="9"/>
    <x v="1"/>
    <x v="1"/>
    <x v="1"/>
    <x v="397"/>
    <x v="55"/>
    <x v="2"/>
  </r>
  <r>
    <x v="55"/>
    <x v="70"/>
    <x v="2"/>
    <x v="2"/>
    <x v="0"/>
    <x v="26"/>
    <x v="33"/>
    <x v="36"/>
    <x v="1439"/>
    <x v="0"/>
    <x v="55"/>
    <x v="2"/>
  </r>
  <r>
    <x v="55"/>
    <x v="135"/>
    <x v="3"/>
    <x v="3"/>
    <x v="0"/>
    <x v="26"/>
    <x v="33"/>
    <x v="149"/>
    <x v="1283"/>
    <x v="0"/>
    <x v="55"/>
    <x v="2"/>
  </r>
  <r>
    <x v="55"/>
    <x v="89"/>
    <x v="4"/>
    <x v="4"/>
    <x v="0"/>
    <x v="26"/>
    <x v="32"/>
    <x v="154"/>
    <x v="1440"/>
    <x v="0"/>
    <x v="55"/>
    <x v="2"/>
  </r>
  <r>
    <x v="55"/>
    <x v="52"/>
    <x v="0"/>
    <x v="0"/>
    <x v="0"/>
    <x v="26"/>
    <x v="33"/>
    <x v="107"/>
    <x v="1441"/>
    <x v="0"/>
    <x v="55"/>
    <x v="2"/>
  </r>
  <r>
    <x v="55"/>
    <x v="160"/>
    <x v="0"/>
    <x v="0"/>
    <x v="0"/>
    <x v="26"/>
    <x v="32"/>
    <x v="179"/>
    <x v="1442"/>
    <x v="0"/>
    <x v="55"/>
    <x v="2"/>
  </r>
  <r>
    <x v="55"/>
    <x v="34"/>
    <x v="5"/>
    <x v="5"/>
    <x v="0"/>
    <x v="26"/>
    <x v="32"/>
    <x v="184"/>
    <x v="1443"/>
    <x v="0"/>
    <x v="55"/>
    <x v="2"/>
  </r>
  <r>
    <x v="55"/>
    <x v="1"/>
    <x v="1"/>
    <x v="1"/>
    <x v="0"/>
    <x v="26"/>
    <x v="1"/>
    <x v="1"/>
    <x v="1"/>
    <x v="398"/>
    <x v="55"/>
    <x v="2"/>
  </r>
  <r>
    <x v="55"/>
    <x v="47"/>
    <x v="2"/>
    <x v="2"/>
    <x v="0"/>
    <x v="10"/>
    <x v="33"/>
    <x v="68"/>
    <x v="1444"/>
    <x v="0"/>
    <x v="55"/>
    <x v="2"/>
  </r>
  <r>
    <x v="55"/>
    <x v="146"/>
    <x v="6"/>
    <x v="6"/>
    <x v="0"/>
    <x v="10"/>
    <x v="33"/>
    <x v="172"/>
    <x v="1445"/>
    <x v="0"/>
    <x v="55"/>
    <x v="2"/>
  </r>
  <r>
    <x v="55"/>
    <x v="169"/>
    <x v="6"/>
    <x v="6"/>
    <x v="0"/>
    <x v="10"/>
    <x v="33"/>
    <x v="249"/>
    <x v="1446"/>
    <x v="0"/>
    <x v="55"/>
    <x v="2"/>
  </r>
  <r>
    <x v="55"/>
    <x v="29"/>
    <x v="4"/>
    <x v="4"/>
    <x v="0"/>
    <x v="10"/>
    <x v="33"/>
    <x v="248"/>
    <x v="1447"/>
    <x v="0"/>
    <x v="55"/>
    <x v="2"/>
  </r>
  <r>
    <x v="55"/>
    <x v="136"/>
    <x v="0"/>
    <x v="0"/>
    <x v="0"/>
    <x v="10"/>
    <x v="33"/>
    <x v="100"/>
    <x v="736"/>
    <x v="0"/>
    <x v="55"/>
    <x v="2"/>
  </r>
  <r>
    <x v="55"/>
    <x v="32"/>
    <x v="5"/>
    <x v="5"/>
    <x v="0"/>
    <x v="10"/>
    <x v="33"/>
    <x v="81"/>
    <x v="1448"/>
    <x v="0"/>
    <x v="55"/>
    <x v="2"/>
  </r>
  <r>
    <x v="55"/>
    <x v="153"/>
    <x v="5"/>
    <x v="5"/>
    <x v="0"/>
    <x v="10"/>
    <x v="33"/>
    <x v="157"/>
    <x v="736"/>
    <x v="0"/>
    <x v="55"/>
    <x v="2"/>
  </r>
  <r>
    <x v="55"/>
    <x v="150"/>
    <x v="5"/>
    <x v="5"/>
    <x v="0"/>
    <x v="10"/>
    <x v="33"/>
    <x v="214"/>
    <x v="1449"/>
    <x v="0"/>
    <x v="55"/>
    <x v="2"/>
  </r>
  <r>
    <x v="55"/>
    <x v="127"/>
    <x v="1"/>
    <x v="1"/>
    <x v="0"/>
    <x v="10"/>
    <x v="33"/>
    <x v="85"/>
    <x v="1450"/>
    <x v="0"/>
    <x v="55"/>
    <x v="2"/>
  </r>
  <r>
    <x v="55"/>
    <x v="33"/>
    <x v="1"/>
    <x v="1"/>
    <x v="0"/>
    <x v="10"/>
    <x v="33"/>
    <x v="241"/>
    <x v="736"/>
    <x v="0"/>
    <x v="55"/>
    <x v="2"/>
  </r>
  <r>
    <x v="55"/>
    <x v="1"/>
    <x v="1"/>
    <x v="1"/>
    <x v="0"/>
    <x v="10"/>
    <x v="1"/>
    <x v="1"/>
    <x v="1"/>
    <x v="399"/>
    <x v="55"/>
    <x v="2"/>
  </r>
  <r>
    <x v="55"/>
    <x v="70"/>
    <x v="2"/>
    <x v="2"/>
    <x v="0"/>
    <x v="11"/>
    <x v="32"/>
    <x v="36"/>
    <x v="1451"/>
    <x v="0"/>
    <x v="55"/>
    <x v="2"/>
  </r>
  <r>
    <x v="55"/>
    <x v="70"/>
    <x v="2"/>
    <x v="2"/>
    <x v="0"/>
    <x v="11"/>
    <x v="33"/>
    <x v="36"/>
    <x v="1452"/>
    <x v="0"/>
    <x v="55"/>
    <x v="2"/>
  </r>
  <r>
    <x v="55"/>
    <x v="47"/>
    <x v="2"/>
    <x v="2"/>
    <x v="0"/>
    <x v="11"/>
    <x v="33"/>
    <x v="68"/>
    <x v="1115"/>
    <x v="0"/>
    <x v="55"/>
    <x v="2"/>
  </r>
  <r>
    <x v="55"/>
    <x v="111"/>
    <x v="2"/>
    <x v="2"/>
    <x v="0"/>
    <x v="11"/>
    <x v="33"/>
    <x v="75"/>
    <x v="1453"/>
    <x v="0"/>
    <x v="55"/>
    <x v="2"/>
  </r>
  <r>
    <x v="55"/>
    <x v="86"/>
    <x v="6"/>
    <x v="6"/>
    <x v="0"/>
    <x v="11"/>
    <x v="32"/>
    <x v="224"/>
    <x v="1454"/>
    <x v="0"/>
    <x v="55"/>
    <x v="2"/>
  </r>
  <r>
    <x v="55"/>
    <x v="134"/>
    <x v="6"/>
    <x v="6"/>
    <x v="0"/>
    <x v="11"/>
    <x v="33"/>
    <x v="226"/>
    <x v="1455"/>
    <x v="0"/>
    <x v="55"/>
    <x v="2"/>
  </r>
  <r>
    <x v="55"/>
    <x v="21"/>
    <x v="6"/>
    <x v="6"/>
    <x v="0"/>
    <x v="11"/>
    <x v="32"/>
    <x v="70"/>
    <x v="1456"/>
    <x v="0"/>
    <x v="55"/>
    <x v="2"/>
  </r>
  <r>
    <x v="55"/>
    <x v="19"/>
    <x v="3"/>
    <x v="3"/>
    <x v="0"/>
    <x v="11"/>
    <x v="33"/>
    <x v="62"/>
    <x v="1457"/>
    <x v="0"/>
    <x v="55"/>
    <x v="2"/>
  </r>
  <r>
    <x v="55"/>
    <x v="18"/>
    <x v="3"/>
    <x v="3"/>
    <x v="0"/>
    <x v="11"/>
    <x v="33"/>
    <x v="219"/>
    <x v="1458"/>
    <x v="0"/>
    <x v="55"/>
    <x v="2"/>
  </r>
  <r>
    <x v="55"/>
    <x v="79"/>
    <x v="3"/>
    <x v="3"/>
    <x v="0"/>
    <x v="11"/>
    <x v="33"/>
    <x v="142"/>
    <x v="1459"/>
    <x v="0"/>
    <x v="55"/>
    <x v="2"/>
  </r>
  <r>
    <x v="55"/>
    <x v="28"/>
    <x v="3"/>
    <x v="3"/>
    <x v="0"/>
    <x v="11"/>
    <x v="33"/>
    <x v="245"/>
    <x v="1460"/>
    <x v="0"/>
    <x v="55"/>
    <x v="2"/>
  </r>
  <r>
    <x v="55"/>
    <x v="99"/>
    <x v="3"/>
    <x v="3"/>
    <x v="0"/>
    <x v="11"/>
    <x v="33"/>
    <x v="116"/>
    <x v="1459"/>
    <x v="0"/>
    <x v="55"/>
    <x v="2"/>
  </r>
  <r>
    <x v="55"/>
    <x v="68"/>
    <x v="4"/>
    <x v="4"/>
    <x v="0"/>
    <x v="11"/>
    <x v="32"/>
    <x v="222"/>
    <x v="1461"/>
    <x v="0"/>
    <x v="55"/>
    <x v="2"/>
  </r>
  <r>
    <x v="55"/>
    <x v="162"/>
    <x v="4"/>
    <x v="4"/>
    <x v="0"/>
    <x v="11"/>
    <x v="33"/>
    <x v="192"/>
    <x v="1462"/>
    <x v="0"/>
    <x v="55"/>
    <x v="2"/>
  </r>
  <r>
    <x v="55"/>
    <x v="160"/>
    <x v="0"/>
    <x v="0"/>
    <x v="0"/>
    <x v="11"/>
    <x v="32"/>
    <x v="179"/>
    <x v="1463"/>
    <x v="0"/>
    <x v="55"/>
    <x v="2"/>
  </r>
  <r>
    <x v="55"/>
    <x v="142"/>
    <x v="0"/>
    <x v="0"/>
    <x v="0"/>
    <x v="11"/>
    <x v="33"/>
    <x v="119"/>
    <x v="1464"/>
    <x v="0"/>
    <x v="55"/>
    <x v="2"/>
  </r>
  <r>
    <x v="55"/>
    <x v="72"/>
    <x v="5"/>
    <x v="5"/>
    <x v="0"/>
    <x v="11"/>
    <x v="33"/>
    <x v="38"/>
    <x v="1465"/>
    <x v="0"/>
    <x v="55"/>
    <x v="2"/>
  </r>
  <r>
    <x v="55"/>
    <x v="125"/>
    <x v="5"/>
    <x v="5"/>
    <x v="0"/>
    <x v="11"/>
    <x v="32"/>
    <x v="82"/>
    <x v="769"/>
    <x v="0"/>
    <x v="55"/>
    <x v="2"/>
  </r>
  <r>
    <x v="55"/>
    <x v="124"/>
    <x v="5"/>
    <x v="5"/>
    <x v="0"/>
    <x v="11"/>
    <x v="32"/>
    <x v="206"/>
    <x v="1041"/>
    <x v="0"/>
    <x v="55"/>
    <x v="2"/>
  </r>
  <r>
    <x v="55"/>
    <x v="124"/>
    <x v="5"/>
    <x v="5"/>
    <x v="0"/>
    <x v="11"/>
    <x v="33"/>
    <x v="206"/>
    <x v="1466"/>
    <x v="0"/>
    <x v="55"/>
    <x v="2"/>
  </r>
  <r>
    <x v="55"/>
    <x v="40"/>
    <x v="1"/>
    <x v="1"/>
    <x v="0"/>
    <x v="11"/>
    <x v="32"/>
    <x v="125"/>
    <x v="1467"/>
    <x v="0"/>
    <x v="55"/>
    <x v="2"/>
  </r>
  <r>
    <x v="55"/>
    <x v="73"/>
    <x v="1"/>
    <x v="1"/>
    <x v="0"/>
    <x v="11"/>
    <x v="33"/>
    <x v="39"/>
    <x v="1468"/>
    <x v="0"/>
    <x v="55"/>
    <x v="2"/>
  </r>
  <r>
    <x v="55"/>
    <x v="55"/>
    <x v="1"/>
    <x v="1"/>
    <x v="0"/>
    <x v="11"/>
    <x v="33"/>
    <x v="188"/>
    <x v="1469"/>
    <x v="0"/>
    <x v="55"/>
    <x v="2"/>
  </r>
  <r>
    <x v="55"/>
    <x v="98"/>
    <x v="1"/>
    <x v="1"/>
    <x v="0"/>
    <x v="11"/>
    <x v="33"/>
    <x v="198"/>
    <x v="1470"/>
    <x v="0"/>
    <x v="55"/>
    <x v="2"/>
  </r>
  <r>
    <x v="55"/>
    <x v="1"/>
    <x v="1"/>
    <x v="1"/>
    <x v="0"/>
    <x v="11"/>
    <x v="1"/>
    <x v="1"/>
    <x v="1"/>
    <x v="400"/>
    <x v="55"/>
    <x v="2"/>
  </r>
  <r>
    <x v="55"/>
    <x v="1"/>
    <x v="1"/>
    <x v="1"/>
    <x v="0"/>
    <x v="36"/>
    <x v="1"/>
    <x v="1"/>
    <x v="1"/>
    <x v="401"/>
    <x v="55"/>
    <x v="2"/>
  </r>
  <r>
    <x v="55"/>
    <x v="118"/>
    <x v="2"/>
    <x v="2"/>
    <x v="0"/>
    <x v="12"/>
    <x v="33"/>
    <x v="69"/>
    <x v="1471"/>
    <x v="0"/>
    <x v="55"/>
    <x v="2"/>
  </r>
  <r>
    <x v="55"/>
    <x v="147"/>
    <x v="6"/>
    <x v="6"/>
    <x v="0"/>
    <x v="12"/>
    <x v="33"/>
    <x v="132"/>
    <x v="1472"/>
    <x v="0"/>
    <x v="55"/>
    <x v="2"/>
  </r>
  <r>
    <x v="55"/>
    <x v="4"/>
    <x v="4"/>
    <x v="4"/>
    <x v="0"/>
    <x v="12"/>
    <x v="33"/>
    <x v="199"/>
    <x v="1473"/>
    <x v="0"/>
    <x v="55"/>
    <x v="2"/>
  </r>
  <r>
    <x v="55"/>
    <x v="159"/>
    <x v="0"/>
    <x v="0"/>
    <x v="0"/>
    <x v="12"/>
    <x v="33"/>
    <x v="177"/>
    <x v="1474"/>
    <x v="0"/>
    <x v="55"/>
    <x v="2"/>
  </r>
  <r>
    <x v="55"/>
    <x v="115"/>
    <x v="5"/>
    <x v="5"/>
    <x v="0"/>
    <x v="12"/>
    <x v="33"/>
    <x v="213"/>
    <x v="1475"/>
    <x v="0"/>
    <x v="55"/>
    <x v="2"/>
  </r>
  <r>
    <x v="55"/>
    <x v="145"/>
    <x v="5"/>
    <x v="5"/>
    <x v="0"/>
    <x v="12"/>
    <x v="33"/>
    <x v="124"/>
    <x v="1476"/>
    <x v="0"/>
    <x v="55"/>
    <x v="2"/>
  </r>
  <r>
    <x v="55"/>
    <x v="55"/>
    <x v="1"/>
    <x v="1"/>
    <x v="0"/>
    <x v="12"/>
    <x v="33"/>
    <x v="188"/>
    <x v="1477"/>
    <x v="0"/>
    <x v="55"/>
    <x v="2"/>
  </r>
  <r>
    <x v="55"/>
    <x v="1"/>
    <x v="1"/>
    <x v="1"/>
    <x v="0"/>
    <x v="12"/>
    <x v="1"/>
    <x v="1"/>
    <x v="1"/>
    <x v="402"/>
    <x v="55"/>
    <x v="2"/>
  </r>
  <r>
    <x v="55"/>
    <x v="77"/>
    <x v="5"/>
    <x v="5"/>
    <x v="0"/>
    <x v="13"/>
    <x v="32"/>
    <x v="156"/>
    <x v="1478"/>
    <x v="0"/>
    <x v="55"/>
    <x v="2"/>
  </r>
  <r>
    <x v="55"/>
    <x v="22"/>
    <x v="1"/>
    <x v="1"/>
    <x v="0"/>
    <x v="13"/>
    <x v="32"/>
    <x v="211"/>
    <x v="1479"/>
    <x v="0"/>
    <x v="55"/>
    <x v="2"/>
  </r>
  <r>
    <x v="55"/>
    <x v="1"/>
    <x v="1"/>
    <x v="1"/>
    <x v="0"/>
    <x v="13"/>
    <x v="1"/>
    <x v="1"/>
    <x v="1"/>
    <x v="403"/>
    <x v="55"/>
    <x v="2"/>
  </r>
  <r>
    <x v="55"/>
    <x v="85"/>
    <x v="2"/>
    <x v="2"/>
    <x v="0"/>
    <x v="14"/>
    <x v="33"/>
    <x v="161"/>
    <x v="736"/>
    <x v="0"/>
    <x v="55"/>
    <x v="2"/>
  </r>
  <r>
    <x v="55"/>
    <x v="144"/>
    <x v="2"/>
    <x v="2"/>
    <x v="0"/>
    <x v="14"/>
    <x v="32"/>
    <x v="162"/>
    <x v="1403"/>
    <x v="0"/>
    <x v="55"/>
    <x v="2"/>
  </r>
  <r>
    <x v="55"/>
    <x v="163"/>
    <x v="6"/>
    <x v="6"/>
    <x v="0"/>
    <x v="14"/>
    <x v="33"/>
    <x v="195"/>
    <x v="911"/>
    <x v="0"/>
    <x v="55"/>
    <x v="2"/>
  </r>
  <r>
    <x v="55"/>
    <x v="74"/>
    <x v="3"/>
    <x v="3"/>
    <x v="0"/>
    <x v="14"/>
    <x v="33"/>
    <x v="151"/>
    <x v="735"/>
    <x v="0"/>
    <x v="55"/>
    <x v="2"/>
  </r>
  <r>
    <x v="55"/>
    <x v="26"/>
    <x v="3"/>
    <x v="3"/>
    <x v="0"/>
    <x v="14"/>
    <x v="33"/>
    <x v="115"/>
    <x v="736"/>
    <x v="0"/>
    <x v="55"/>
    <x v="2"/>
  </r>
  <r>
    <x v="55"/>
    <x v="23"/>
    <x v="3"/>
    <x v="3"/>
    <x v="0"/>
    <x v="14"/>
    <x v="32"/>
    <x v="221"/>
    <x v="1480"/>
    <x v="0"/>
    <x v="55"/>
    <x v="2"/>
  </r>
  <r>
    <x v="55"/>
    <x v="108"/>
    <x v="3"/>
    <x v="3"/>
    <x v="0"/>
    <x v="14"/>
    <x v="33"/>
    <x v="63"/>
    <x v="911"/>
    <x v="0"/>
    <x v="55"/>
    <x v="2"/>
  </r>
  <r>
    <x v="55"/>
    <x v="61"/>
    <x v="3"/>
    <x v="3"/>
    <x v="0"/>
    <x v="14"/>
    <x v="33"/>
    <x v="126"/>
    <x v="911"/>
    <x v="0"/>
    <x v="55"/>
    <x v="2"/>
  </r>
  <r>
    <x v="55"/>
    <x v="81"/>
    <x v="4"/>
    <x v="4"/>
    <x v="0"/>
    <x v="14"/>
    <x v="33"/>
    <x v="175"/>
    <x v="736"/>
    <x v="0"/>
    <x v="55"/>
    <x v="2"/>
  </r>
  <r>
    <x v="55"/>
    <x v="132"/>
    <x v="4"/>
    <x v="4"/>
    <x v="0"/>
    <x v="14"/>
    <x v="33"/>
    <x v="95"/>
    <x v="735"/>
    <x v="0"/>
    <x v="55"/>
    <x v="2"/>
  </r>
  <r>
    <x v="55"/>
    <x v="162"/>
    <x v="4"/>
    <x v="4"/>
    <x v="0"/>
    <x v="14"/>
    <x v="33"/>
    <x v="192"/>
    <x v="815"/>
    <x v="0"/>
    <x v="55"/>
    <x v="2"/>
  </r>
  <r>
    <x v="55"/>
    <x v="50"/>
    <x v="4"/>
    <x v="4"/>
    <x v="0"/>
    <x v="14"/>
    <x v="33"/>
    <x v="77"/>
    <x v="146"/>
    <x v="0"/>
    <x v="55"/>
    <x v="2"/>
  </r>
  <r>
    <x v="55"/>
    <x v="38"/>
    <x v="4"/>
    <x v="4"/>
    <x v="0"/>
    <x v="14"/>
    <x v="33"/>
    <x v="106"/>
    <x v="816"/>
    <x v="0"/>
    <x v="55"/>
    <x v="2"/>
  </r>
  <r>
    <x v="55"/>
    <x v="90"/>
    <x v="0"/>
    <x v="0"/>
    <x v="0"/>
    <x v="14"/>
    <x v="33"/>
    <x v="79"/>
    <x v="735"/>
    <x v="0"/>
    <x v="55"/>
    <x v="2"/>
  </r>
  <r>
    <x v="55"/>
    <x v="121"/>
    <x v="0"/>
    <x v="0"/>
    <x v="0"/>
    <x v="14"/>
    <x v="33"/>
    <x v="80"/>
    <x v="736"/>
    <x v="0"/>
    <x v="55"/>
    <x v="2"/>
  </r>
  <r>
    <x v="55"/>
    <x v="92"/>
    <x v="0"/>
    <x v="0"/>
    <x v="0"/>
    <x v="14"/>
    <x v="33"/>
    <x v="109"/>
    <x v="736"/>
    <x v="0"/>
    <x v="55"/>
    <x v="2"/>
  </r>
  <r>
    <x v="55"/>
    <x v="136"/>
    <x v="0"/>
    <x v="0"/>
    <x v="0"/>
    <x v="14"/>
    <x v="33"/>
    <x v="100"/>
    <x v="736"/>
    <x v="0"/>
    <x v="55"/>
    <x v="2"/>
  </r>
  <r>
    <x v="55"/>
    <x v="115"/>
    <x v="5"/>
    <x v="5"/>
    <x v="0"/>
    <x v="14"/>
    <x v="33"/>
    <x v="213"/>
    <x v="736"/>
    <x v="0"/>
    <x v="55"/>
    <x v="2"/>
  </r>
  <r>
    <x v="55"/>
    <x v="72"/>
    <x v="5"/>
    <x v="5"/>
    <x v="0"/>
    <x v="14"/>
    <x v="33"/>
    <x v="38"/>
    <x v="1481"/>
    <x v="0"/>
    <x v="55"/>
    <x v="2"/>
  </r>
  <r>
    <x v="55"/>
    <x v="1"/>
    <x v="1"/>
    <x v="1"/>
    <x v="0"/>
    <x v="14"/>
    <x v="1"/>
    <x v="1"/>
    <x v="1"/>
    <x v="404"/>
    <x v="55"/>
    <x v="2"/>
  </r>
  <r>
    <x v="55"/>
    <x v="150"/>
    <x v="5"/>
    <x v="5"/>
    <x v="0"/>
    <x v="15"/>
    <x v="33"/>
    <x v="214"/>
    <x v="1482"/>
    <x v="0"/>
    <x v="55"/>
    <x v="2"/>
  </r>
  <r>
    <x v="55"/>
    <x v="1"/>
    <x v="1"/>
    <x v="1"/>
    <x v="0"/>
    <x v="15"/>
    <x v="1"/>
    <x v="1"/>
    <x v="1"/>
    <x v="405"/>
    <x v="55"/>
    <x v="2"/>
  </r>
  <r>
    <x v="55"/>
    <x v="167"/>
    <x v="6"/>
    <x v="6"/>
    <x v="0"/>
    <x v="27"/>
    <x v="33"/>
    <x v="218"/>
    <x v="1483"/>
    <x v="0"/>
    <x v="55"/>
    <x v="2"/>
  </r>
  <r>
    <x v="55"/>
    <x v="114"/>
    <x v="3"/>
    <x v="3"/>
    <x v="0"/>
    <x v="27"/>
    <x v="33"/>
    <x v="76"/>
    <x v="1137"/>
    <x v="0"/>
    <x v="55"/>
    <x v="2"/>
  </r>
  <r>
    <x v="55"/>
    <x v="1"/>
    <x v="1"/>
    <x v="1"/>
    <x v="0"/>
    <x v="27"/>
    <x v="1"/>
    <x v="1"/>
    <x v="1"/>
    <x v="406"/>
    <x v="55"/>
    <x v="2"/>
  </r>
  <r>
    <x v="55"/>
    <x v="36"/>
    <x v="6"/>
    <x v="6"/>
    <x v="0"/>
    <x v="28"/>
    <x v="33"/>
    <x v="94"/>
    <x v="1484"/>
    <x v="0"/>
    <x v="55"/>
    <x v="2"/>
  </r>
  <r>
    <x v="55"/>
    <x v="159"/>
    <x v="0"/>
    <x v="0"/>
    <x v="0"/>
    <x v="28"/>
    <x v="32"/>
    <x v="177"/>
    <x v="1"/>
    <x v="407"/>
    <x v="55"/>
    <x v="2"/>
  </r>
  <r>
    <x v="55"/>
    <x v="46"/>
    <x v="0"/>
    <x v="0"/>
    <x v="0"/>
    <x v="28"/>
    <x v="32"/>
    <x v="155"/>
    <x v="1485"/>
    <x v="0"/>
    <x v="55"/>
    <x v="2"/>
  </r>
  <r>
    <x v="55"/>
    <x v="92"/>
    <x v="0"/>
    <x v="0"/>
    <x v="0"/>
    <x v="28"/>
    <x v="33"/>
    <x v="109"/>
    <x v="849"/>
    <x v="0"/>
    <x v="55"/>
    <x v="2"/>
  </r>
  <r>
    <x v="55"/>
    <x v="20"/>
    <x v="5"/>
    <x v="5"/>
    <x v="0"/>
    <x v="28"/>
    <x v="33"/>
    <x v="45"/>
    <x v="1486"/>
    <x v="0"/>
    <x v="55"/>
    <x v="2"/>
  </r>
  <r>
    <x v="55"/>
    <x v="1"/>
    <x v="1"/>
    <x v="1"/>
    <x v="0"/>
    <x v="28"/>
    <x v="1"/>
    <x v="1"/>
    <x v="1"/>
    <x v="408"/>
    <x v="55"/>
    <x v="2"/>
  </r>
  <r>
    <x v="55"/>
    <x v="112"/>
    <x v="2"/>
    <x v="2"/>
    <x v="0"/>
    <x v="29"/>
    <x v="33"/>
    <x v="209"/>
    <x v="1487"/>
    <x v="0"/>
    <x v="55"/>
    <x v="2"/>
  </r>
  <r>
    <x v="55"/>
    <x v="36"/>
    <x v="6"/>
    <x v="6"/>
    <x v="0"/>
    <x v="29"/>
    <x v="33"/>
    <x v="94"/>
    <x v="1488"/>
    <x v="0"/>
    <x v="55"/>
    <x v="2"/>
  </r>
  <r>
    <x v="55"/>
    <x v="71"/>
    <x v="6"/>
    <x v="6"/>
    <x v="0"/>
    <x v="29"/>
    <x v="33"/>
    <x v="37"/>
    <x v="1489"/>
    <x v="0"/>
    <x v="55"/>
    <x v="2"/>
  </r>
  <r>
    <x v="55"/>
    <x v="15"/>
    <x v="6"/>
    <x v="6"/>
    <x v="0"/>
    <x v="29"/>
    <x v="33"/>
    <x v="216"/>
    <x v="1490"/>
    <x v="0"/>
    <x v="55"/>
    <x v="2"/>
  </r>
  <r>
    <x v="55"/>
    <x v="27"/>
    <x v="3"/>
    <x v="3"/>
    <x v="0"/>
    <x v="29"/>
    <x v="33"/>
    <x v="43"/>
    <x v="1491"/>
    <x v="0"/>
    <x v="55"/>
    <x v="2"/>
  </r>
  <r>
    <x v="55"/>
    <x v="18"/>
    <x v="3"/>
    <x v="3"/>
    <x v="0"/>
    <x v="29"/>
    <x v="33"/>
    <x v="219"/>
    <x v="1492"/>
    <x v="0"/>
    <x v="55"/>
    <x v="2"/>
  </r>
  <r>
    <x v="55"/>
    <x v="44"/>
    <x v="3"/>
    <x v="3"/>
    <x v="0"/>
    <x v="29"/>
    <x v="33"/>
    <x v="191"/>
    <x v="876"/>
    <x v="0"/>
    <x v="55"/>
    <x v="2"/>
  </r>
  <r>
    <x v="55"/>
    <x v="132"/>
    <x v="4"/>
    <x v="4"/>
    <x v="0"/>
    <x v="29"/>
    <x v="33"/>
    <x v="95"/>
    <x v="1493"/>
    <x v="0"/>
    <x v="55"/>
    <x v="2"/>
  </r>
  <r>
    <x v="55"/>
    <x v="154"/>
    <x v="4"/>
    <x v="4"/>
    <x v="0"/>
    <x v="29"/>
    <x v="33"/>
    <x v="143"/>
    <x v="1494"/>
    <x v="0"/>
    <x v="55"/>
    <x v="2"/>
  </r>
  <r>
    <x v="55"/>
    <x v="77"/>
    <x v="5"/>
    <x v="5"/>
    <x v="0"/>
    <x v="29"/>
    <x v="33"/>
    <x v="156"/>
    <x v="1495"/>
    <x v="0"/>
    <x v="55"/>
    <x v="2"/>
  </r>
  <r>
    <x v="55"/>
    <x v="98"/>
    <x v="1"/>
    <x v="1"/>
    <x v="0"/>
    <x v="29"/>
    <x v="32"/>
    <x v="198"/>
    <x v="1496"/>
    <x v="0"/>
    <x v="55"/>
    <x v="2"/>
  </r>
  <r>
    <x v="55"/>
    <x v="1"/>
    <x v="1"/>
    <x v="1"/>
    <x v="0"/>
    <x v="29"/>
    <x v="1"/>
    <x v="1"/>
    <x v="1"/>
    <x v="409"/>
    <x v="55"/>
    <x v="2"/>
  </r>
  <r>
    <x v="55"/>
    <x v="84"/>
    <x v="2"/>
    <x v="2"/>
    <x v="0"/>
    <x v="16"/>
    <x v="33"/>
    <x v="203"/>
    <x v="1497"/>
    <x v="0"/>
    <x v="55"/>
    <x v="2"/>
  </r>
  <r>
    <x v="55"/>
    <x v="142"/>
    <x v="0"/>
    <x v="0"/>
    <x v="0"/>
    <x v="16"/>
    <x v="33"/>
    <x v="119"/>
    <x v="1498"/>
    <x v="0"/>
    <x v="55"/>
    <x v="2"/>
  </r>
  <r>
    <x v="55"/>
    <x v="1"/>
    <x v="1"/>
    <x v="1"/>
    <x v="0"/>
    <x v="16"/>
    <x v="1"/>
    <x v="1"/>
    <x v="1"/>
    <x v="410"/>
    <x v="55"/>
    <x v="2"/>
  </r>
  <r>
    <x v="55"/>
    <x v="133"/>
    <x v="2"/>
    <x v="2"/>
    <x v="0"/>
    <x v="30"/>
    <x v="32"/>
    <x v="254"/>
    <x v="1499"/>
    <x v="0"/>
    <x v="55"/>
    <x v="2"/>
  </r>
  <r>
    <x v="55"/>
    <x v="86"/>
    <x v="6"/>
    <x v="6"/>
    <x v="0"/>
    <x v="30"/>
    <x v="32"/>
    <x v="224"/>
    <x v="1500"/>
    <x v="0"/>
    <x v="55"/>
    <x v="2"/>
  </r>
  <r>
    <x v="55"/>
    <x v="108"/>
    <x v="3"/>
    <x v="3"/>
    <x v="0"/>
    <x v="30"/>
    <x v="32"/>
    <x v="63"/>
    <x v="1501"/>
    <x v="0"/>
    <x v="55"/>
    <x v="2"/>
  </r>
  <r>
    <x v="55"/>
    <x v="68"/>
    <x v="4"/>
    <x v="4"/>
    <x v="0"/>
    <x v="30"/>
    <x v="32"/>
    <x v="222"/>
    <x v="1502"/>
    <x v="0"/>
    <x v="55"/>
    <x v="2"/>
  </r>
  <r>
    <x v="55"/>
    <x v="50"/>
    <x v="4"/>
    <x v="4"/>
    <x v="0"/>
    <x v="30"/>
    <x v="32"/>
    <x v="77"/>
    <x v="1215"/>
    <x v="0"/>
    <x v="55"/>
    <x v="2"/>
  </r>
  <r>
    <x v="55"/>
    <x v="115"/>
    <x v="5"/>
    <x v="5"/>
    <x v="0"/>
    <x v="30"/>
    <x v="32"/>
    <x v="213"/>
    <x v="1503"/>
    <x v="0"/>
    <x v="55"/>
    <x v="2"/>
  </r>
  <r>
    <x v="55"/>
    <x v="153"/>
    <x v="5"/>
    <x v="5"/>
    <x v="0"/>
    <x v="30"/>
    <x v="32"/>
    <x v="157"/>
    <x v="1504"/>
    <x v="0"/>
    <x v="55"/>
    <x v="2"/>
  </r>
  <r>
    <x v="55"/>
    <x v="40"/>
    <x v="1"/>
    <x v="1"/>
    <x v="0"/>
    <x v="30"/>
    <x v="32"/>
    <x v="125"/>
    <x v="1505"/>
    <x v="0"/>
    <x v="55"/>
    <x v="2"/>
  </r>
  <r>
    <x v="55"/>
    <x v="1"/>
    <x v="1"/>
    <x v="1"/>
    <x v="0"/>
    <x v="30"/>
    <x v="1"/>
    <x v="1"/>
    <x v="1"/>
    <x v="411"/>
    <x v="55"/>
    <x v="2"/>
  </r>
  <r>
    <x v="55"/>
    <x v="144"/>
    <x v="2"/>
    <x v="2"/>
    <x v="0"/>
    <x v="17"/>
    <x v="32"/>
    <x v="162"/>
    <x v="1506"/>
    <x v="0"/>
    <x v="55"/>
    <x v="2"/>
  </r>
  <r>
    <x v="55"/>
    <x v="71"/>
    <x v="6"/>
    <x v="6"/>
    <x v="0"/>
    <x v="17"/>
    <x v="32"/>
    <x v="37"/>
    <x v="1507"/>
    <x v="0"/>
    <x v="55"/>
    <x v="2"/>
  </r>
  <r>
    <x v="55"/>
    <x v="21"/>
    <x v="6"/>
    <x v="6"/>
    <x v="0"/>
    <x v="17"/>
    <x v="32"/>
    <x v="70"/>
    <x v="1508"/>
    <x v="0"/>
    <x v="55"/>
    <x v="2"/>
  </r>
  <r>
    <x v="55"/>
    <x v="23"/>
    <x v="3"/>
    <x v="3"/>
    <x v="0"/>
    <x v="17"/>
    <x v="32"/>
    <x v="221"/>
    <x v="1509"/>
    <x v="0"/>
    <x v="55"/>
    <x v="2"/>
  </r>
  <r>
    <x v="55"/>
    <x v="50"/>
    <x v="4"/>
    <x v="4"/>
    <x v="0"/>
    <x v="17"/>
    <x v="32"/>
    <x v="77"/>
    <x v="1510"/>
    <x v="0"/>
    <x v="55"/>
    <x v="2"/>
  </r>
  <r>
    <x v="55"/>
    <x v="50"/>
    <x v="4"/>
    <x v="4"/>
    <x v="0"/>
    <x v="17"/>
    <x v="33"/>
    <x v="77"/>
    <x v="1511"/>
    <x v="0"/>
    <x v="55"/>
    <x v="2"/>
  </r>
  <r>
    <x v="55"/>
    <x v="89"/>
    <x v="4"/>
    <x v="4"/>
    <x v="0"/>
    <x v="17"/>
    <x v="32"/>
    <x v="154"/>
    <x v="1512"/>
    <x v="0"/>
    <x v="55"/>
    <x v="2"/>
  </r>
  <r>
    <x v="55"/>
    <x v="0"/>
    <x v="0"/>
    <x v="0"/>
    <x v="0"/>
    <x v="17"/>
    <x v="32"/>
    <x v="197"/>
    <x v="1513"/>
    <x v="0"/>
    <x v="55"/>
    <x v="2"/>
  </r>
  <r>
    <x v="55"/>
    <x v="46"/>
    <x v="0"/>
    <x v="0"/>
    <x v="0"/>
    <x v="17"/>
    <x v="32"/>
    <x v="155"/>
    <x v="1514"/>
    <x v="0"/>
    <x v="55"/>
    <x v="2"/>
  </r>
  <r>
    <x v="55"/>
    <x v="13"/>
    <x v="5"/>
    <x v="5"/>
    <x v="0"/>
    <x v="17"/>
    <x v="32"/>
    <x v="120"/>
    <x v="1515"/>
    <x v="0"/>
    <x v="55"/>
    <x v="2"/>
  </r>
  <r>
    <x v="55"/>
    <x v="141"/>
    <x v="5"/>
    <x v="5"/>
    <x v="0"/>
    <x v="17"/>
    <x v="32"/>
    <x v="185"/>
    <x v="1516"/>
    <x v="0"/>
    <x v="55"/>
    <x v="2"/>
  </r>
  <r>
    <x v="55"/>
    <x v="155"/>
    <x v="1"/>
    <x v="1"/>
    <x v="0"/>
    <x v="17"/>
    <x v="32"/>
    <x v="145"/>
    <x v="1517"/>
    <x v="0"/>
    <x v="55"/>
    <x v="2"/>
  </r>
  <r>
    <x v="55"/>
    <x v="98"/>
    <x v="1"/>
    <x v="1"/>
    <x v="0"/>
    <x v="17"/>
    <x v="32"/>
    <x v="198"/>
    <x v="1518"/>
    <x v="0"/>
    <x v="55"/>
    <x v="2"/>
  </r>
  <r>
    <x v="55"/>
    <x v="1"/>
    <x v="1"/>
    <x v="1"/>
    <x v="0"/>
    <x v="17"/>
    <x v="1"/>
    <x v="1"/>
    <x v="1"/>
    <x v="412"/>
    <x v="55"/>
    <x v="2"/>
  </r>
  <r>
    <x v="55"/>
    <x v="1"/>
    <x v="1"/>
    <x v="1"/>
    <x v="0"/>
    <x v="31"/>
    <x v="1"/>
    <x v="1"/>
    <x v="1"/>
    <x v="413"/>
    <x v="55"/>
    <x v="2"/>
  </r>
  <r>
    <x v="55"/>
    <x v="85"/>
    <x v="2"/>
    <x v="2"/>
    <x v="0"/>
    <x v="32"/>
    <x v="32"/>
    <x v="161"/>
    <x v="1519"/>
    <x v="0"/>
    <x v="55"/>
    <x v="2"/>
  </r>
  <r>
    <x v="55"/>
    <x v="17"/>
    <x v="2"/>
    <x v="2"/>
    <x v="0"/>
    <x v="32"/>
    <x v="33"/>
    <x v="150"/>
    <x v="136"/>
    <x v="0"/>
    <x v="55"/>
    <x v="2"/>
  </r>
  <r>
    <x v="55"/>
    <x v="102"/>
    <x v="6"/>
    <x v="6"/>
    <x v="0"/>
    <x v="32"/>
    <x v="32"/>
    <x v="141"/>
    <x v="1520"/>
    <x v="0"/>
    <x v="55"/>
    <x v="2"/>
  </r>
  <r>
    <x v="55"/>
    <x v="21"/>
    <x v="6"/>
    <x v="6"/>
    <x v="0"/>
    <x v="32"/>
    <x v="32"/>
    <x v="70"/>
    <x v="1521"/>
    <x v="0"/>
    <x v="55"/>
    <x v="2"/>
  </r>
  <r>
    <x v="55"/>
    <x v="23"/>
    <x v="3"/>
    <x v="3"/>
    <x v="0"/>
    <x v="32"/>
    <x v="32"/>
    <x v="221"/>
    <x v="1505"/>
    <x v="0"/>
    <x v="55"/>
    <x v="2"/>
  </r>
  <r>
    <x v="55"/>
    <x v="99"/>
    <x v="3"/>
    <x v="3"/>
    <x v="0"/>
    <x v="32"/>
    <x v="33"/>
    <x v="116"/>
    <x v="1522"/>
    <x v="0"/>
    <x v="55"/>
    <x v="2"/>
  </r>
  <r>
    <x v="55"/>
    <x v="1"/>
    <x v="1"/>
    <x v="1"/>
    <x v="0"/>
    <x v="32"/>
    <x v="1"/>
    <x v="1"/>
    <x v="1"/>
    <x v="414"/>
    <x v="55"/>
    <x v="2"/>
  </r>
  <r>
    <x v="55"/>
    <x v="156"/>
    <x v="4"/>
    <x v="4"/>
    <x v="0"/>
    <x v="33"/>
    <x v="32"/>
    <x v="146"/>
    <x v="1523"/>
    <x v="0"/>
    <x v="55"/>
    <x v="2"/>
  </r>
  <r>
    <x v="55"/>
    <x v="98"/>
    <x v="1"/>
    <x v="1"/>
    <x v="0"/>
    <x v="33"/>
    <x v="33"/>
    <x v="198"/>
    <x v="899"/>
    <x v="0"/>
    <x v="55"/>
    <x v="2"/>
  </r>
  <r>
    <x v="55"/>
    <x v="1"/>
    <x v="1"/>
    <x v="1"/>
    <x v="0"/>
    <x v="33"/>
    <x v="1"/>
    <x v="1"/>
    <x v="1"/>
    <x v="415"/>
    <x v="55"/>
    <x v="2"/>
  </r>
  <r>
    <x v="55"/>
    <x v="111"/>
    <x v="2"/>
    <x v="2"/>
    <x v="0"/>
    <x v="18"/>
    <x v="33"/>
    <x v="75"/>
    <x v="736"/>
    <x v="0"/>
    <x v="55"/>
    <x v="2"/>
  </r>
  <r>
    <x v="55"/>
    <x v="60"/>
    <x v="3"/>
    <x v="3"/>
    <x v="0"/>
    <x v="18"/>
    <x v="33"/>
    <x v="57"/>
    <x v="585"/>
    <x v="0"/>
    <x v="55"/>
    <x v="2"/>
  </r>
  <r>
    <x v="55"/>
    <x v="161"/>
    <x v="1"/>
    <x v="1"/>
    <x v="0"/>
    <x v="18"/>
    <x v="33"/>
    <x v="186"/>
    <x v="1524"/>
    <x v="0"/>
    <x v="55"/>
    <x v="2"/>
  </r>
  <r>
    <x v="55"/>
    <x v="1"/>
    <x v="1"/>
    <x v="1"/>
    <x v="0"/>
    <x v="18"/>
    <x v="1"/>
    <x v="1"/>
    <x v="1"/>
    <x v="416"/>
    <x v="55"/>
    <x v="2"/>
  </r>
  <r>
    <x v="56"/>
    <x v="160"/>
    <x v="0"/>
    <x v="0"/>
    <x v="0"/>
    <x v="2"/>
    <x v="32"/>
    <x v="179"/>
    <x v="1525"/>
    <x v="0"/>
    <x v="56"/>
    <x v="2"/>
  </r>
  <r>
    <x v="56"/>
    <x v="1"/>
    <x v="1"/>
    <x v="1"/>
    <x v="0"/>
    <x v="2"/>
    <x v="1"/>
    <x v="1"/>
    <x v="1"/>
    <x v="417"/>
    <x v="56"/>
    <x v="2"/>
  </r>
  <r>
    <x v="56"/>
    <x v="47"/>
    <x v="2"/>
    <x v="2"/>
    <x v="0"/>
    <x v="0"/>
    <x v="33"/>
    <x v="68"/>
    <x v="874"/>
    <x v="0"/>
    <x v="56"/>
    <x v="2"/>
  </r>
  <r>
    <x v="56"/>
    <x v="144"/>
    <x v="2"/>
    <x v="2"/>
    <x v="0"/>
    <x v="0"/>
    <x v="33"/>
    <x v="162"/>
    <x v="759"/>
    <x v="0"/>
    <x v="56"/>
    <x v="2"/>
  </r>
  <r>
    <x v="56"/>
    <x v="65"/>
    <x v="6"/>
    <x v="6"/>
    <x v="0"/>
    <x v="0"/>
    <x v="33"/>
    <x v="190"/>
    <x v="759"/>
    <x v="0"/>
    <x v="56"/>
    <x v="2"/>
  </r>
  <r>
    <x v="56"/>
    <x v="96"/>
    <x v="6"/>
    <x v="6"/>
    <x v="0"/>
    <x v="0"/>
    <x v="33"/>
    <x v="165"/>
    <x v="759"/>
    <x v="0"/>
    <x v="56"/>
    <x v="2"/>
  </r>
  <r>
    <x v="56"/>
    <x v="99"/>
    <x v="3"/>
    <x v="3"/>
    <x v="0"/>
    <x v="0"/>
    <x v="33"/>
    <x v="116"/>
    <x v="759"/>
    <x v="0"/>
    <x v="56"/>
    <x v="2"/>
  </r>
  <r>
    <x v="56"/>
    <x v="132"/>
    <x v="4"/>
    <x v="4"/>
    <x v="0"/>
    <x v="0"/>
    <x v="33"/>
    <x v="95"/>
    <x v="759"/>
    <x v="0"/>
    <x v="56"/>
    <x v="2"/>
  </r>
  <r>
    <x v="56"/>
    <x v="154"/>
    <x v="4"/>
    <x v="4"/>
    <x v="0"/>
    <x v="0"/>
    <x v="33"/>
    <x v="143"/>
    <x v="765"/>
    <x v="0"/>
    <x v="56"/>
    <x v="2"/>
  </r>
  <r>
    <x v="56"/>
    <x v="31"/>
    <x v="4"/>
    <x v="4"/>
    <x v="0"/>
    <x v="0"/>
    <x v="33"/>
    <x v="72"/>
    <x v="874"/>
    <x v="0"/>
    <x v="56"/>
    <x v="2"/>
  </r>
  <r>
    <x v="56"/>
    <x v="57"/>
    <x v="0"/>
    <x v="0"/>
    <x v="0"/>
    <x v="0"/>
    <x v="33"/>
    <x v="44"/>
    <x v="874"/>
    <x v="0"/>
    <x v="56"/>
    <x v="2"/>
  </r>
  <r>
    <x v="56"/>
    <x v="45"/>
    <x v="0"/>
    <x v="0"/>
    <x v="0"/>
    <x v="0"/>
    <x v="33"/>
    <x v="180"/>
    <x v="1182"/>
    <x v="0"/>
    <x v="56"/>
    <x v="2"/>
  </r>
  <r>
    <x v="56"/>
    <x v="92"/>
    <x v="0"/>
    <x v="0"/>
    <x v="0"/>
    <x v="0"/>
    <x v="33"/>
    <x v="109"/>
    <x v="874"/>
    <x v="0"/>
    <x v="56"/>
    <x v="2"/>
  </r>
  <r>
    <x v="56"/>
    <x v="136"/>
    <x v="0"/>
    <x v="0"/>
    <x v="0"/>
    <x v="0"/>
    <x v="33"/>
    <x v="100"/>
    <x v="146"/>
    <x v="0"/>
    <x v="56"/>
    <x v="2"/>
  </r>
  <r>
    <x v="56"/>
    <x v="97"/>
    <x v="5"/>
    <x v="5"/>
    <x v="0"/>
    <x v="0"/>
    <x v="33"/>
    <x v="183"/>
    <x v="1132"/>
    <x v="0"/>
    <x v="56"/>
    <x v="2"/>
  </r>
  <r>
    <x v="56"/>
    <x v="77"/>
    <x v="5"/>
    <x v="5"/>
    <x v="0"/>
    <x v="0"/>
    <x v="33"/>
    <x v="156"/>
    <x v="759"/>
    <x v="0"/>
    <x v="56"/>
    <x v="2"/>
  </r>
  <r>
    <x v="56"/>
    <x v="139"/>
    <x v="5"/>
    <x v="5"/>
    <x v="0"/>
    <x v="0"/>
    <x v="33"/>
    <x v="110"/>
    <x v="759"/>
    <x v="0"/>
    <x v="56"/>
    <x v="2"/>
  </r>
  <r>
    <x v="56"/>
    <x v="63"/>
    <x v="5"/>
    <x v="5"/>
    <x v="0"/>
    <x v="0"/>
    <x v="33"/>
    <x v="111"/>
    <x v="874"/>
    <x v="0"/>
    <x v="56"/>
    <x v="2"/>
  </r>
  <r>
    <x v="56"/>
    <x v="40"/>
    <x v="1"/>
    <x v="1"/>
    <x v="0"/>
    <x v="0"/>
    <x v="33"/>
    <x v="125"/>
    <x v="146"/>
    <x v="0"/>
    <x v="56"/>
    <x v="2"/>
  </r>
  <r>
    <x v="56"/>
    <x v="42"/>
    <x v="1"/>
    <x v="1"/>
    <x v="0"/>
    <x v="0"/>
    <x v="33"/>
    <x v="167"/>
    <x v="765"/>
    <x v="0"/>
    <x v="56"/>
    <x v="2"/>
  </r>
  <r>
    <x v="56"/>
    <x v="101"/>
    <x v="1"/>
    <x v="1"/>
    <x v="0"/>
    <x v="0"/>
    <x v="33"/>
    <x v="207"/>
    <x v="874"/>
    <x v="0"/>
    <x v="56"/>
    <x v="2"/>
  </r>
  <r>
    <x v="56"/>
    <x v="152"/>
    <x v="1"/>
    <x v="1"/>
    <x v="0"/>
    <x v="0"/>
    <x v="33"/>
    <x v="194"/>
    <x v="874"/>
    <x v="0"/>
    <x v="56"/>
    <x v="2"/>
  </r>
  <r>
    <x v="56"/>
    <x v="1"/>
    <x v="1"/>
    <x v="1"/>
    <x v="0"/>
    <x v="0"/>
    <x v="1"/>
    <x v="1"/>
    <x v="1"/>
    <x v="418"/>
    <x v="56"/>
    <x v="2"/>
  </r>
  <r>
    <x v="56"/>
    <x v="102"/>
    <x v="6"/>
    <x v="6"/>
    <x v="0"/>
    <x v="1"/>
    <x v="33"/>
    <x v="141"/>
    <x v="874"/>
    <x v="0"/>
    <x v="56"/>
    <x v="2"/>
  </r>
  <r>
    <x v="56"/>
    <x v="96"/>
    <x v="6"/>
    <x v="6"/>
    <x v="0"/>
    <x v="1"/>
    <x v="33"/>
    <x v="165"/>
    <x v="874"/>
    <x v="0"/>
    <x v="56"/>
    <x v="2"/>
  </r>
  <r>
    <x v="56"/>
    <x v="30"/>
    <x v="4"/>
    <x v="4"/>
    <x v="0"/>
    <x v="1"/>
    <x v="33"/>
    <x v="159"/>
    <x v="874"/>
    <x v="0"/>
    <x v="56"/>
    <x v="2"/>
  </r>
  <r>
    <x v="56"/>
    <x v="31"/>
    <x v="4"/>
    <x v="4"/>
    <x v="0"/>
    <x v="1"/>
    <x v="33"/>
    <x v="72"/>
    <x v="874"/>
    <x v="0"/>
    <x v="56"/>
    <x v="2"/>
  </r>
  <r>
    <x v="56"/>
    <x v="92"/>
    <x v="0"/>
    <x v="0"/>
    <x v="0"/>
    <x v="1"/>
    <x v="33"/>
    <x v="109"/>
    <x v="874"/>
    <x v="0"/>
    <x v="56"/>
    <x v="2"/>
  </r>
  <r>
    <x v="56"/>
    <x v="136"/>
    <x v="0"/>
    <x v="0"/>
    <x v="0"/>
    <x v="1"/>
    <x v="33"/>
    <x v="100"/>
    <x v="874"/>
    <x v="0"/>
    <x v="56"/>
    <x v="2"/>
  </r>
  <r>
    <x v="56"/>
    <x v="76"/>
    <x v="5"/>
    <x v="5"/>
    <x v="0"/>
    <x v="1"/>
    <x v="33"/>
    <x v="182"/>
    <x v="874"/>
    <x v="0"/>
    <x v="56"/>
    <x v="2"/>
  </r>
  <r>
    <x v="56"/>
    <x v="95"/>
    <x v="1"/>
    <x v="1"/>
    <x v="0"/>
    <x v="1"/>
    <x v="33"/>
    <x v="97"/>
    <x v="759"/>
    <x v="0"/>
    <x v="56"/>
    <x v="2"/>
  </r>
  <r>
    <x v="56"/>
    <x v="101"/>
    <x v="1"/>
    <x v="1"/>
    <x v="0"/>
    <x v="1"/>
    <x v="33"/>
    <x v="207"/>
    <x v="874"/>
    <x v="0"/>
    <x v="56"/>
    <x v="2"/>
  </r>
  <r>
    <x v="56"/>
    <x v="1"/>
    <x v="1"/>
    <x v="1"/>
    <x v="0"/>
    <x v="1"/>
    <x v="1"/>
    <x v="1"/>
    <x v="1"/>
    <x v="365"/>
    <x v="56"/>
    <x v="2"/>
  </r>
  <r>
    <x v="57"/>
    <x v="144"/>
    <x v="2"/>
    <x v="2"/>
    <x v="0"/>
    <x v="2"/>
    <x v="33"/>
    <x v="162"/>
    <x v="874"/>
    <x v="0"/>
    <x v="57"/>
    <x v="2"/>
  </r>
  <r>
    <x v="57"/>
    <x v="116"/>
    <x v="0"/>
    <x v="0"/>
    <x v="0"/>
    <x v="2"/>
    <x v="33"/>
    <x v="64"/>
    <x v="874"/>
    <x v="0"/>
    <x v="57"/>
    <x v="2"/>
  </r>
  <r>
    <x v="57"/>
    <x v="1"/>
    <x v="1"/>
    <x v="1"/>
    <x v="0"/>
    <x v="2"/>
    <x v="1"/>
    <x v="1"/>
    <x v="1"/>
    <x v="349"/>
    <x v="57"/>
    <x v="2"/>
  </r>
  <r>
    <x v="57"/>
    <x v="70"/>
    <x v="2"/>
    <x v="2"/>
    <x v="0"/>
    <x v="0"/>
    <x v="33"/>
    <x v="36"/>
    <x v="934"/>
    <x v="0"/>
    <x v="57"/>
    <x v="2"/>
  </r>
  <r>
    <x v="57"/>
    <x v="16"/>
    <x v="2"/>
    <x v="2"/>
    <x v="0"/>
    <x v="0"/>
    <x v="33"/>
    <x v="93"/>
    <x v="759"/>
    <x v="0"/>
    <x v="57"/>
    <x v="2"/>
  </r>
  <r>
    <x v="57"/>
    <x v="47"/>
    <x v="2"/>
    <x v="2"/>
    <x v="0"/>
    <x v="0"/>
    <x v="33"/>
    <x v="68"/>
    <x v="759"/>
    <x v="0"/>
    <x v="57"/>
    <x v="2"/>
  </r>
  <r>
    <x v="57"/>
    <x v="118"/>
    <x v="2"/>
    <x v="2"/>
    <x v="0"/>
    <x v="0"/>
    <x v="33"/>
    <x v="69"/>
    <x v="899"/>
    <x v="0"/>
    <x v="57"/>
    <x v="2"/>
  </r>
  <r>
    <x v="57"/>
    <x v="107"/>
    <x v="2"/>
    <x v="2"/>
    <x v="0"/>
    <x v="0"/>
    <x v="33"/>
    <x v="158"/>
    <x v="874"/>
    <x v="0"/>
    <x v="57"/>
    <x v="2"/>
  </r>
  <r>
    <x v="57"/>
    <x v="144"/>
    <x v="2"/>
    <x v="2"/>
    <x v="0"/>
    <x v="0"/>
    <x v="33"/>
    <x v="162"/>
    <x v="859"/>
    <x v="0"/>
    <x v="57"/>
    <x v="2"/>
  </r>
  <r>
    <x v="57"/>
    <x v="84"/>
    <x v="2"/>
    <x v="2"/>
    <x v="0"/>
    <x v="0"/>
    <x v="33"/>
    <x v="203"/>
    <x v="759"/>
    <x v="0"/>
    <x v="57"/>
    <x v="2"/>
  </r>
  <r>
    <x v="57"/>
    <x v="2"/>
    <x v="2"/>
    <x v="2"/>
    <x v="0"/>
    <x v="0"/>
    <x v="33"/>
    <x v="140"/>
    <x v="759"/>
    <x v="0"/>
    <x v="57"/>
    <x v="2"/>
  </r>
  <r>
    <x v="57"/>
    <x v="110"/>
    <x v="2"/>
    <x v="2"/>
    <x v="0"/>
    <x v="0"/>
    <x v="33"/>
    <x v="171"/>
    <x v="146"/>
    <x v="0"/>
    <x v="57"/>
    <x v="2"/>
  </r>
  <r>
    <x v="57"/>
    <x v="129"/>
    <x v="2"/>
    <x v="2"/>
    <x v="0"/>
    <x v="0"/>
    <x v="33"/>
    <x v="204"/>
    <x v="146"/>
    <x v="0"/>
    <x v="57"/>
    <x v="2"/>
  </r>
  <r>
    <x v="57"/>
    <x v="111"/>
    <x v="2"/>
    <x v="2"/>
    <x v="0"/>
    <x v="0"/>
    <x v="33"/>
    <x v="75"/>
    <x v="874"/>
    <x v="0"/>
    <x v="57"/>
    <x v="2"/>
  </r>
  <r>
    <x v="57"/>
    <x v="146"/>
    <x v="6"/>
    <x v="6"/>
    <x v="0"/>
    <x v="0"/>
    <x v="33"/>
    <x v="172"/>
    <x v="934"/>
    <x v="0"/>
    <x v="57"/>
    <x v="2"/>
  </r>
  <r>
    <x v="57"/>
    <x v="65"/>
    <x v="6"/>
    <x v="6"/>
    <x v="0"/>
    <x v="0"/>
    <x v="33"/>
    <x v="190"/>
    <x v="874"/>
    <x v="0"/>
    <x v="57"/>
    <x v="2"/>
  </r>
  <r>
    <x v="57"/>
    <x v="36"/>
    <x v="6"/>
    <x v="6"/>
    <x v="0"/>
    <x v="0"/>
    <x v="33"/>
    <x v="94"/>
    <x v="146"/>
    <x v="0"/>
    <x v="57"/>
    <x v="2"/>
  </r>
  <r>
    <x v="57"/>
    <x v="87"/>
    <x v="6"/>
    <x v="6"/>
    <x v="0"/>
    <x v="0"/>
    <x v="33"/>
    <x v="189"/>
    <x v="146"/>
    <x v="0"/>
    <x v="57"/>
    <x v="2"/>
  </r>
  <r>
    <x v="57"/>
    <x v="71"/>
    <x v="6"/>
    <x v="6"/>
    <x v="0"/>
    <x v="0"/>
    <x v="33"/>
    <x v="37"/>
    <x v="759"/>
    <x v="0"/>
    <x v="57"/>
    <x v="2"/>
  </r>
  <r>
    <x v="57"/>
    <x v="163"/>
    <x v="6"/>
    <x v="6"/>
    <x v="0"/>
    <x v="0"/>
    <x v="33"/>
    <x v="195"/>
    <x v="759"/>
    <x v="0"/>
    <x v="57"/>
    <x v="2"/>
  </r>
  <r>
    <x v="57"/>
    <x v="169"/>
    <x v="6"/>
    <x v="6"/>
    <x v="0"/>
    <x v="0"/>
    <x v="33"/>
    <x v="249"/>
    <x v="934"/>
    <x v="0"/>
    <x v="57"/>
    <x v="2"/>
  </r>
  <r>
    <x v="57"/>
    <x v="134"/>
    <x v="6"/>
    <x v="6"/>
    <x v="0"/>
    <x v="0"/>
    <x v="33"/>
    <x v="226"/>
    <x v="899"/>
    <x v="0"/>
    <x v="57"/>
    <x v="2"/>
  </r>
  <r>
    <x v="57"/>
    <x v="11"/>
    <x v="6"/>
    <x v="6"/>
    <x v="0"/>
    <x v="0"/>
    <x v="33"/>
    <x v="91"/>
    <x v="146"/>
    <x v="0"/>
    <x v="57"/>
    <x v="2"/>
  </r>
  <r>
    <x v="57"/>
    <x v="96"/>
    <x v="6"/>
    <x v="6"/>
    <x v="0"/>
    <x v="0"/>
    <x v="33"/>
    <x v="165"/>
    <x v="146"/>
    <x v="0"/>
    <x v="57"/>
    <x v="2"/>
  </r>
  <r>
    <x v="57"/>
    <x v="137"/>
    <x v="6"/>
    <x v="6"/>
    <x v="0"/>
    <x v="0"/>
    <x v="33"/>
    <x v="102"/>
    <x v="934"/>
    <x v="0"/>
    <x v="57"/>
    <x v="2"/>
  </r>
  <r>
    <x v="57"/>
    <x v="26"/>
    <x v="3"/>
    <x v="3"/>
    <x v="0"/>
    <x v="0"/>
    <x v="33"/>
    <x v="115"/>
    <x v="934"/>
    <x v="0"/>
    <x v="57"/>
    <x v="2"/>
  </r>
  <r>
    <x v="57"/>
    <x v="23"/>
    <x v="3"/>
    <x v="3"/>
    <x v="0"/>
    <x v="0"/>
    <x v="33"/>
    <x v="221"/>
    <x v="874"/>
    <x v="0"/>
    <x v="57"/>
    <x v="2"/>
  </r>
  <r>
    <x v="57"/>
    <x v="49"/>
    <x v="3"/>
    <x v="3"/>
    <x v="0"/>
    <x v="0"/>
    <x v="33"/>
    <x v="244"/>
    <x v="146"/>
    <x v="0"/>
    <x v="57"/>
    <x v="2"/>
  </r>
  <r>
    <x v="57"/>
    <x v="19"/>
    <x v="3"/>
    <x v="3"/>
    <x v="0"/>
    <x v="0"/>
    <x v="33"/>
    <x v="62"/>
    <x v="759"/>
    <x v="0"/>
    <x v="57"/>
    <x v="2"/>
  </r>
  <r>
    <x v="57"/>
    <x v="108"/>
    <x v="3"/>
    <x v="3"/>
    <x v="0"/>
    <x v="0"/>
    <x v="33"/>
    <x v="63"/>
    <x v="759"/>
    <x v="0"/>
    <x v="57"/>
    <x v="2"/>
  </r>
  <r>
    <x v="57"/>
    <x v="10"/>
    <x v="3"/>
    <x v="3"/>
    <x v="0"/>
    <x v="0"/>
    <x v="33"/>
    <x v="123"/>
    <x v="146"/>
    <x v="0"/>
    <x v="57"/>
    <x v="2"/>
  </r>
  <r>
    <x v="57"/>
    <x v="135"/>
    <x v="3"/>
    <x v="3"/>
    <x v="0"/>
    <x v="0"/>
    <x v="33"/>
    <x v="149"/>
    <x v="765"/>
    <x v="0"/>
    <x v="57"/>
    <x v="2"/>
  </r>
  <r>
    <x v="57"/>
    <x v="43"/>
    <x v="3"/>
    <x v="3"/>
    <x v="0"/>
    <x v="0"/>
    <x v="33"/>
    <x v="71"/>
    <x v="874"/>
    <x v="0"/>
    <x v="57"/>
    <x v="2"/>
  </r>
  <r>
    <x v="57"/>
    <x v="75"/>
    <x v="3"/>
    <x v="3"/>
    <x v="0"/>
    <x v="0"/>
    <x v="33"/>
    <x v="220"/>
    <x v="1215"/>
    <x v="0"/>
    <x v="57"/>
    <x v="2"/>
  </r>
  <r>
    <x v="57"/>
    <x v="148"/>
    <x v="3"/>
    <x v="3"/>
    <x v="0"/>
    <x v="0"/>
    <x v="33"/>
    <x v="174"/>
    <x v="874"/>
    <x v="0"/>
    <x v="57"/>
    <x v="2"/>
  </r>
  <r>
    <x v="57"/>
    <x v="79"/>
    <x v="3"/>
    <x v="3"/>
    <x v="0"/>
    <x v="0"/>
    <x v="33"/>
    <x v="142"/>
    <x v="759"/>
    <x v="0"/>
    <x v="57"/>
    <x v="2"/>
  </r>
  <r>
    <x v="57"/>
    <x v="56"/>
    <x v="3"/>
    <x v="3"/>
    <x v="0"/>
    <x v="0"/>
    <x v="33"/>
    <x v="153"/>
    <x v="765"/>
    <x v="0"/>
    <x v="57"/>
    <x v="2"/>
  </r>
  <r>
    <x v="57"/>
    <x v="99"/>
    <x v="3"/>
    <x v="3"/>
    <x v="0"/>
    <x v="0"/>
    <x v="33"/>
    <x v="116"/>
    <x v="759"/>
    <x v="0"/>
    <x v="57"/>
    <x v="2"/>
  </r>
  <r>
    <x v="57"/>
    <x v="44"/>
    <x v="3"/>
    <x v="3"/>
    <x v="0"/>
    <x v="0"/>
    <x v="33"/>
    <x v="191"/>
    <x v="874"/>
    <x v="0"/>
    <x v="57"/>
    <x v="2"/>
  </r>
  <r>
    <x v="57"/>
    <x v="131"/>
    <x v="3"/>
    <x v="3"/>
    <x v="0"/>
    <x v="0"/>
    <x v="33"/>
    <x v="163"/>
    <x v="759"/>
    <x v="0"/>
    <x v="57"/>
    <x v="2"/>
  </r>
  <r>
    <x v="57"/>
    <x v="81"/>
    <x v="4"/>
    <x v="4"/>
    <x v="0"/>
    <x v="0"/>
    <x v="33"/>
    <x v="175"/>
    <x v="1132"/>
    <x v="0"/>
    <x v="57"/>
    <x v="2"/>
  </r>
  <r>
    <x v="57"/>
    <x v="132"/>
    <x v="4"/>
    <x v="4"/>
    <x v="0"/>
    <x v="0"/>
    <x v="33"/>
    <x v="95"/>
    <x v="765"/>
    <x v="0"/>
    <x v="57"/>
    <x v="2"/>
  </r>
  <r>
    <x v="57"/>
    <x v="162"/>
    <x v="4"/>
    <x v="4"/>
    <x v="0"/>
    <x v="0"/>
    <x v="33"/>
    <x v="192"/>
    <x v="759"/>
    <x v="0"/>
    <x v="57"/>
    <x v="2"/>
  </r>
  <r>
    <x v="57"/>
    <x v="12"/>
    <x v="4"/>
    <x v="4"/>
    <x v="0"/>
    <x v="0"/>
    <x v="33"/>
    <x v="247"/>
    <x v="765"/>
    <x v="0"/>
    <x v="57"/>
    <x v="2"/>
  </r>
  <r>
    <x v="57"/>
    <x v="50"/>
    <x v="4"/>
    <x v="4"/>
    <x v="0"/>
    <x v="0"/>
    <x v="33"/>
    <x v="77"/>
    <x v="759"/>
    <x v="0"/>
    <x v="57"/>
    <x v="2"/>
  </r>
  <r>
    <x v="57"/>
    <x v="89"/>
    <x v="4"/>
    <x v="4"/>
    <x v="0"/>
    <x v="0"/>
    <x v="33"/>
    <x v="154"/>
    <x v="765"/>
    <x v="0"/>
    <x v="57"/>
    <x v="2"/>
  </r>
  <r>
    <x v="57"/>
    <x v="165"/>
    <x v="4"/>
    <x v="4"/>
    <x v="0"/>
    <x v="0"/>
    <x v="33"/>
    <x v="205"/>
    <x v="1182"/>
    <x v="0"/>
    <x v="57"/>
    <x v="2"/>
  </r>
  <r>
    <x v="57"/>
    <x v="62"/>
    <x v="4"/>
    <x v="4"/>
    <x v="0"/>
    <x v="0"/>
    <x v="33"/>
    <x v="176"/>
    <x v="146"/>
    <x v="0"/>
    <x v="57"/>
    <x v="2"/>
  </r>
  <r>
    <x v="57"/>
    <x v="38"/>
    <x v="4"/>
    <x v="4"/>
    <x v="0"/>
    <x v="0"/>
    <x v="33"/>
    <x v="106"/>
    <x v="874"/>
    <x v="0"/>
    <x v="57"/>
    <x v="2"/>
  </r>
  <r>
    <x v="57"/>
    <x v="31"/>
    <x v="4"/>
    <x v="4"/>
    <x v="0"/>
    <x v="0"/>
    <x v="33"/>
    <x v="72"/>
    <x v="874"/>
    <x v="0"/>
    <x v="57"/>
    <x v="2"/>
  </r>
  <r>
    <x v="57"/>
    <x v="78"/>
    <x v="4"/>
    <x v="4"/>
    <x v="0"/>
    <x v="0"/>
    <x v="33"/>
    <x v="160"/>
    <x v="146"/>
    <x v="0"/>
    <x v="57"/>
    <x v="2"/>
  </r>
  <r>
    <x v="57"/>
    <x v="90"/>
    <x v="0"/>
    <x v="0"/>
    <x v="0"/>
    <x v="0"/>
    <x v="33"/>
    <x v="79"/>
    <x v="759"/>
    <x v="0"/>
    <x v="57"/>
    <x v="2"/>
  </r>
  <r>
    <x v="57"/>
    <x v="116"/>
    <x v="0"/>
    <x v="0"/>
    <x v="0"/>
    <x v="0"/>
    <x v="33"/>
    <x v="64"/>
    <x v="952"/>
    <x v="0"/>
    <x v="57"/>
    <x v="2"/>
  </r>
  <r>
    <x v="57"/>
    <x v="119"/>
    <x v="0"/>
    <x v="0"/>
    <x v="0"/>
    <x v="0"/>
    <x v="33"/>
    <x v="96"/>
    <x v="1132"/>
    <x v="0"/>
    <x v="57"/>
    <x v="2"/>
  </r>
  <r>
    <x v="57"/>
    <x v="0"/>
    <x v="0"/>
    <x v="0"/>
    <x v="0"/>
    <x v="0"/>
    <x v="33"/>
    <x v="197"/>
    <x v="759"/>
    <x v="0"/>
    <x v="57"/>
    <x v="2"/>
  </r>
  <r>
    <x v="57"/>
    <x v="121"/>
    <x v="0"/>
    <x v="0"/>
    <x v="0"/>
    <x v="0"/>
    <x v="33"/>
    <x v="80"/>
    <x v="146"/>
    <x v="0"/>
    <x v="57"/>
    <x v="2"/>
  </r>
  <r>
    <x v="57"/>
    <x v="100"/>
    <x v="0"/>
    <x v="0"/>
    <x v="0"/>
    <x v="0"/>
    <x v="33"/>
    <x v="73"/>
    <x v="765"/>
    <x v="0"/>
    <x v="57"/>
    <x v="2"/>
  </r>
  <r>
    <x v="57"/>
    <x v="53"/>
    <x v="0"/>
    <x v="0"/>
    <x v="0"/>
    <x v="0"/>
    <x v="33"/>
    <x v="144"/>
    <x v="934"/>
    <x v="0"/>
    <x v="57"/>
    <x v="2"/>
  </r>
  <r>
    <x v="57"/>
    <x v="45"/>
    <x v="0"/>
    <x v="0"/>
    <x v="0"/>
    <x v="0"/>
    <x v="33"/>
    <x v="180"/>
    <x v="899"/>
    <x v="0"/>
    <x v="57"/>
    <x v="2"/>
  </r>
  <r>
    <x v="57"/>
    <x v="46"/>
    <x v="0"/>
    <x v="0"/>
    <x v="0"/>
    <x v="0"/>
    <x v="33"/>
    <x v="155"/>
    <x v="759"/>
    <x v="0"/>
    <x v="57"/>
    <x v="2"/>
  </r>
  <r>
    <x v="57"/>
    <x v="92"/>
    <x v="0"/>
    <x v="0"/>
    <x v="0"/>
    <x v="0"/>
    <x v="33"/>
    <x v="109"/>
    <x v="146"/>
    <x v="0"/>
    <x v="57"/>
    <x v="2"/>
  </r>
  <r>
    <x v="57"/>
    <x v="142"/>
    <x v="0"/>
    <x v="0"/>
    <x v="0"/>
    <x v="0"/>
    <x v="33"/>
    <x v="119"/>
    <x v="759"/>
    <x v="0"/>
    <x v="57"/>
    <x v="2"/>
  </r>
  <r>
    <x v="57"/>
    <x v="136"/>
    <x v="0"/>
    <x v="0"/>
    <x v="0"/>
    <x v="0"/>
    <x v="33"/>
    <x v="100"/>
    <x v="146"/>
    <x v="0"/>
    <x v="57"/>
    <x v="2"/>
  </r>
  <r>
    <x v="57"/>
    <x v="166"/>
    <x v="0"/>
    <x v="0"/>
    <x v="0"/>
    <x v="0"/>
    <x v="33"/>
    <x v="217"/>
    <x v="146"/>
    <x v="0"/>
    <x v="57"/>
    <x v="2"/>
  </r>
  <r>
    <x v="57"/>
    <x v="76"/>
    <x v="5"/>
    <x v="5"/>
    <x v="0"/>
    <x v="0"/>
    <x v="33"/>
    <x v="182"/>
    <x v="848"/>
    <x v="0"/>
    <x v="57"/>
    <x v="2"/>
  </r>
  <r>
    <x v="57"/>
    <x v="115"/>
    <x v="5"/>
    <x v="5"/>
    <x v="0"/>
    <x v="0"/>
    <x v="33"/>
    <x v="213"/>
    <x v="765"/>
    <x v="0"/>
    <x v="57"/>
    <x v="2"/>
  </r>
  <r>
    <x v="57"/>
    <x v="13"/>
    <x v="5"/>
    <x v="5"/>
    <x v="0"/>
    <x v="0"/>
    <x v="33"/>
    <x v="120"/>
    <x v="899"/>
    <x v="0"/>
    <x v="57"/>
    <x v="2"/>
  </r>
  <r>
    <x v="57"/>
    <x v="72"/>
    <x v="5"/>
    <x v="5"/>
    <x v="0"/>
    <x v="0"/>
    <x v="33"/>
    <x v="38"/>
    <x v="759"/>
    <x v="0"/>
    <x v="57"/>
    <x v="2"/>
  </r>
  <r>
    <x v="57"/>
    <x v="125"/>
    <x v="5"/>
    <x v="5"/>
    <x v="0"/>
    <x v="0"/>
    <x v="33"/>
    <x v="82"/>
    <x v="759"/>
    <x v="0"/>
    <x v="57"/>
    <x v="2"/>
  </r>
  <r>
    <x v="57"/>
    <x v="168"/>
    <x v="5"/>
    <x v="5"/>
    <x v="0"/>
    <x v="0"/>
    <x v="33"/>
    <x v="225"/>
    <x v="759"/>
    <x v="0"/>
    <x v="57"/>
    <x v="2"/>
  </r>
  <r>
    <x v="57"/>
    <x v="77"/>
    <x v="5"/>
    <x v="5"/>
    <x v="0"/>
    <x v="0"/>
    <x v="33"/>
    <x v="156"/>
    <x v="874"/>
    <x v="0"/>
    <x v="57"/>
    <x v="2"/>
  </r>
  <r>
    <x v="57"/>
    <x v="139"/>
    <x v="5"/>
    <x v="5"/>
    <x v="0"/>
    <x v="0"/>
    <x v="33"/>
    <x v="110"/>
    <x v="1215"/>
    <x v="0"/>
    <x v="57"/>
    <x v="2"/>
  </r>
  <r>
    <x v="57"/>
    <x v="63"/>
    <x v="5"/>
    <x v="5"/>
    <x v="0"/>
    <x v="0"/>
    <x v="33"/>
    <x v="111"/>
    <x v="146"/>
    <x v="0"/>
    <x v="57"/>
    <x v="2"/>
  </r>
  <r>
    <x v="57"/>
    <x v="141"/>
    <x v="5"/>
    <x v="5"/>
    <x v="0"/>
    <x v="0"/>
    <x v="33"/>
    <x v="185"/>
    <x v="874"/>
    <x v="0"/>
    <x v="57"/>
    <x v="2"/>
  </r>
  <r>
    <x v="57"/>
    <x v="123"/>
    <x v="5"/>
    <x v="5"/>
    <x v="0"/>
    <x v="0"/>
    <x v="33"/>
    <x v="74"/>
    <x v="759"/>
    <x v="0"/>
    <x v="57"/>
    <x v="2"/>
  </r>
  <r>
    <x v="57"/>
    <x v="54"/>
    <x v="5"/>
    <x v="5"/>
    <x v="0"/>
    <x v="0"/>
    <x v="33"/>
    <x v="246"/>
    <x v="146"/>
    <x v="0"/>
    <x v="57"/>
    <x v="2"/>
  </r>
  <r>
    <x v="57"/>
    <x v="150"/>
    <x v="5"/>
    <x v="5"/>
    <x v="0"/>
    <x v="0"/>
    <x v="33"/>
    <x v="214"/>
    <x v="759"/>
    <x v="0"/>
    <x v="57"/>
    <x v="2"/>
  </r>
  <r>
    <x v="57"/>
    <x v="20"/>
    <x v="5"/>
    <x v="5"/>
    <x v="0"/>
    <x v="0"/>
    <x v="33"/>
    <x v="45"/>
    <x v="146"/>
    <x v="0"/>
    <x v="57"/>
    <x v="2"/>
  </r>
  <r>
    <x v="57"/>
    <x v="40"/>
    <x v="1"/>
    <x v="1"/>
    <x v="0"/>
    <x v="0"/>
    <x v="33"/>
    <x v="125"/>
    <x v="1132"/>
    <x v="0"/>
    <x v="57"/>
    <x v="2"/>
  </r>
  <r>
    <x v="57"/>
    <x v="95"/>
    <x v="1"/>
    <x v="1"/>
    <x v="0"/>
    <x v="0"/>
    <x v="33"/>
    <x v="97"/>
    <x v="874"/>
    <x v="0"/>
    <x v="57"/>
    <x v="2"/>
  </r>
  <r>
    <x v="57"/>
    <x v="151"/>
    <x v="1"/>
    <x v="1"/>
    <x v="0"/>
    <x v="0"/>
    <x v="33"/>
    <x v="166"/>
    <x v="146"/>
    <x v="0"/>
    <x v="57"/>
    <x v="2"/>
  </r>
  <r>
    <x v="57"/>
    <x v="41"/>
    <x v="1"/>
    <x v="1"/>
    <x v="0"/>
    <x v="0"/>
    <x v="33"/>
    <x v="113"/>
    <x v="899"/>
    <x v="0"/>
    <x v="57"/>
    <x v="2"/>
  </r>
  <r>
    <x v="57"/>
    <x v="127"/>
    <x v="1"/>
    <x v="1"/>
    <x v="0"/>
    <x v="0"/>
    <x v="33"/>
    <x v="85"/>
    <x v="146"/>
    <x v="0"/>
    <x v="57"/>
    <x v="2"/>
  </r>
  <r>
    <x v="57"/>
    <x v="42"/>
    <x v="1"/>
    <x v="1"/>
    <x v="0"/>
    <x v="0"/>
    <x v="33"/>
    <x v="167"/>
    <x v="859"/>
    <x v="0"/>
    <x v="57"/>
    <x v="2"/>
  </r>
  <r>
    <x v="57"/>
    <x v="8"/>
    <x v="1"/>
    <x v="1"/>
    <x v="0"/>
    <x v="0"/>
    <x v="33"/>
    <x v="187"/>
    <x v="874"/>
    <x v="0"/>
    <x v="57"/>
    <x v="2"/>
  </r>
  <r>
    <x v="57"/>
    <x v="101"/>
    <x v="1"/>
    <x v="1"/>
    <x v="0"/>
    <x v="0"/>
    <x v="33"/>
    <x v="207"/>
    <x v="759"/>
    <x v="0"/>
    <x v="57"/>
    <x v="2"/>
  </r>
  <r>
    <x v="57"/>
    <x v="152"/>
    <x v="1"/>
    <x v="1"/>
    <x v="0"/>
    <x v="0"/>
    <x v="33"/>
    <x v="194"/>
    <x v="146"/>
    <x v="0"/>
    <x v="57"/>
    <x v="2"/>
  </r>
  <r>
    <x v="57"/>
    <x v="1"/>
    <x v="1"/>
    <x v="1"/>
    <x v="0"/>
    <x v="0"/>
    <x v="1"/>
    <x v="1"/>
    <x v="1"/>
    <x v="419"/>
    <x v="57"/>
    <x v="2"/>
  </r>
  <r>
    <x v="57"/>
    <x v="118"/>
    <x v="2"/>
    <x v="2"/>
    <x v="0"/>
    <x v="1"/>
    <x v="33"/>
    <x v="69"/>
    <x v="874"/>
    <x v="0"/>
    <x v="57"/>
    <x v="2"/>
  </r>
  <r>
    <x v="57"/>
    <x v="107"/>
    <x v="2"/>
    <x v="2"/>
    <x v="0"/>
    <x v="1"/>
    <x v="33"/>
    <x v="158"/>
    <x v="874"/>
    <x v="0"/>
    <x v="57"/>
    <x v="2"/>
  </r>
  <r>
    <x v="57"/>
    <x v="84"/>
    <x v="2"/>
    <x v="2"/>
    <x v="0"/>
    <x v="1"/>
    <x v="33"/>
    <x v="203"/>
    <x v="874"/>
    <x v="0"/>
    <x v="57"/>
    <x v="2"/>
  </r>
  <r>
    <x v="57"/>
    <x v="2"/>
    <x v="2"/>
    <x v="2"/>
    <x v="0"/>
    <x v="1"/>
    <x v="33"/>
    <x v="140"/>
    <x v="874"/>
    <x v="0"/>
    <x v="57"/>
    <x v="2"/>
  </r>
  <r>
    <x v="57"/>
    <x v="110"/>
    <x v="2"/>
    <x v="2"/>
    <x v="0"/>
    <x v="1"/>
    <x v="33"/>
    <x v="171"/>
    <x v="874"/>
    <x v="0"/>
    <x v="57"/>
    <x v="2"/>
  </r>
  <r>
    <x v="57"/>
    <x v="71"/>
    <x v="6"/>
    <x v="6"/>
    <x v="0"/>
    <x v="1"/>
    <x v="33"/>
    <x v="37"/>
    <x v="874"/>
    <x v="0"/>
    <x v="57"/>
    <x v="2"/>
  </r>
  <r>
    <x v="57"/>
    <x v="134"/>
    <x v="6"/>
    <x v="6"/>
    <x v="0"/>
    <x v="1"/>
    <x v="33"/>
    <x v="226"/>
    <x v="874"/>
    <x v="0"/>
    <x v="57"/>
    <x v="2"/>
  </r>
  <r>
    <x v="57"/>
    <x v="96"/>
    <x v="6"/>
    <x v="6"/>
    <x v="0"/>
    <x v="1"/>
    <x v="33"/>
    <x v="165"/>
    <x v="874"/>
    <x v="0"/>
    <x v="57"/>
    <x v="2"/>
  </r>
  <r>
    <x v="57"/>
    <x v="137"/>
    <x v="6"/>
    <x v="6"/>
    <x v="0"/>
    <x v="1"/>
    <x v="33"/>
    <x v="102"/>
    <x v="146"/>
    <x v="0"/>
    <x v="57"/>
    <x v="2"/>
  </r>
  <r>
    <x v="57"/>
    <x v="23"/>
    <x v="3"/>
    <x v="3"/>
    <x v="0"/>
    <x v="1"/>
    <x v="33"/>
    <x v="221"/>
    <x v="874"/>
    <x v="0"/>
    <x v="57"/>
    <x v="2"/>
  </r>
  <r>
    <x v="57"/>
    <x v="19"/>
    <x v="3"/>
    <x v="3"/>
    <x v="0"/>
    <x v="1"/>
    <x v="33"/>
    <x v="62"/>
    <x v="874"/>
    <x v="0"/>
    <x v="57"/>
    <x v="2"/>
  </r>
  <r>
    <x v="57"/>
    <x v="79"/>
    <x v="3"/>
    <x v="3"/>
    <x v="0"/>
    <x v="1"/>
    <x v="33"/>
    <x v="142"/>
    <x v="874"/>
    <x v="0"/>
    <x v="57"/>
    <x v="2"/>
  </r>
  <r>
    <x v="57"/>
    <x v="56"/>
    <x v="3"/>
    <x v="3"/>
    <x v="0"/>
    <x v="1"/>
    <x v="33"/>
    <x v="153"/>
    <x v="874"/>
    <x v="0"/>
    <x v="57"/>
    <x v="2"/>
  </r>
  <r>
    <x v="57"/>
    <x v="62"/>
    <x v="4"/>
    <x v="4"/>
    <x v="0"/>
    <x v="1"/>
    <x v="33"/>
    <x v="176"/>
    <x v="874"/>
    <x v="0"/>
    <x v="57"/>
    <x v="2"/>
  </r>
  <r>
    <x v="57"/>
    <x v="90"/>
    <x v="0"/>
    <x v="0"/>
    <x v="0"/>
    <x v="1"/>
    <x v="33"/>
    <x v="79"/>
    <x v="874"/>
    <x v="0"/>
    <x v="57"/>
    <x v="2"/>
  </r>
  <r>
    <x v="57"/>
    <x v="116"/>
    <x v="0"/>
    <x v="0"/>
    <x v="0"/>
    <x v="1"/>
    <x v="33"/>
    <x v="64"/>
    <x v="874"/>
    <x v="0"/>
    <x v="57"/>
    <x v="2"/>
  </r>
  <r>
    <x v="57"/>
    <x v="100"/>
    <x v="0"/>
    <x v="0"/>
    <x v="0"/>
    <x v="1"/>
    <x v="33"/>
    <x v="73"/>
    <x v="874"/>
    <x v="0"/>
    <x v="57"/>
    <x v="2"/>
  </r>
  <r>
    <x v="57"/>
    <x v="142"/>
    <x v="0"/>
    <x v="0"/>
    <x v="0"/>
    <x v="1"/>
    <x v="33"/>
    <x v="119"/>
    <x v="874"/>
    <x v="0"/>
    <x v="57"/>
    <x v="2"/>
  </r>
  <r>
    <x v="57"/>
    <x v="76"/>
    <x v="5"/>
    <x v="5"/>
    <x v="0"/>
    <x v="1"/>
    <x v="33"/>
    <x v="182"/>
    <x v="874"/>
    <x v="0"/>
    <x v="57"/>
    <x v="2"/>
  </r>
  <r>
    <x v="57"/>
    <x v="115"/>
    <x v="5"/>
    <x v="5"/>
    <x v="0"/>
    <x v="1"/>
    <x v="33"/>
    <x v="213"/>
    <x v="874"/>
    <x v="0"/>
    <x v="57"/>
    <x v="2"/>
  </r>
  <r>
    <x v="57"/>
    <x v="125"/>
    <x v="5"/>
    <x v="5"/>
    <x v="0"/>
    <x v="1"/>
    <x v="33"/>
    <x v="82"/>
    <x v="874"/>
    <x v="0"/>
    <x v="57"/>
    <x v="2"/>
  </r>
  <r>
    <x v="57"/>
    <x v="54"/>
    <x v="5"/>
    <x v="5"/>
    <x v="0"/>
    <x v="1"/>
    <x v="33"/>
    <x v="246"/>
    <x v="874"/>
    <x v="0"/>
    <x v="57"/>
    <x v="2"/>
  </r>
  <r>
    <x v="57"/>
    <x v="40"/>
    <x v="1"/>
    <x v="1"/>
    <x v="0"/>
    <x v="1"/>
    <x v="33"/>
    <x v="125"/>
    <x v="759"/>
    <x v="0"/>
    <x v="57"/>
    <x v="2"/>
  </r>
  <r>
    <x v="57"/>
    <x v="1"/>
    <x v="1"/>
    <x v="1"/>
    <x v="0"/>
    <x v="1"/>
    <x v="1"/>
    <x v="1"/>
    <x v="1"/>
    <x v="367"/>
    <x v="57"/>
    <x v="2"/>
  </r>
  <r>
    <x v="58"/>
    <x v="139"/>
    <x v="5"/>
    <x v="5"/>
    <x v="0"/>
    <x v="2"/>
    <x v="33"/>
    <x v="110"/>
    <x v="782"/>
    <x v="0"/>
    <x v="58"/>
    <x v="2"/>
  </r>
  <r>
    <x v="58"/>
    <x v="1"/>
    <x v="1"/>
    <x v="1"/>
    <x v="0"/>
    <x v="2"/>
    <x v="1"/>
    <x v="1"/>
    <x v="1"/>
    <x v="420"/>
    <x v="58"/>
    <x v="2"/>
  </r>
  <r>
    <x v="60"/>
    <x v="102"/>
    <x v="6"/>
    <x v="6"/>
    <x v="0"/>
    <x v="0"/>
    <x v="33"/>
    <x v="141"/>
    <x v="874"/>
    <x v="0"/>
    <x v="60"/>
    <x v="2"/>
  </r>
  <r>
    <x v="60"/>
    <x v="1"/>
    <x v="1"/>
    <x v="1"/>
    <x v="0"/>
    <x v="0"/>
    <x v="1"/>
    <x v="1"/>
    <x v="1"/>
    <x v="216"/>
    <x v="60"/>
    <x v="2"/>
  </r>
  <r>
    <x v="62"/>
    <x v="71"/>
    <x v="6"/>
    <x v="6"/>
    <x v="0"/>
    <x v="2"/>
    <x v="32"/>
    <x v="37"/>
    <x v="1526"/>
    <x v="0"/>
    <x v="62"/>
    <x v="2"/>
  </r>
  <r>
    <x v="62"/>
    <x v="115"/>
    <x v="5"/>
    <x v="5"/>
    <x v="0"/>
    <x v="2"/>
    <x v="32"/>
    <x v="213"/>
    <x v="1527"/>
    <x v="0"/>
    <x v="62"/>
    <x v="2"/>
  </r>
  <r>
    <x v="62"/>
    <x v="1"/>
    <x v="1"/>
    <x v="1"/>
    <x v="0"/>
    <x v="2"/>
    <x v="1"/>
    <x v="1"/>
    <x v="1"/>
    <x v="421"/>
    <x v="62"/>
    <x v="2"/>
  </r>
  <r>
    <x v="63"/>
    <x v="64"/>
    <x v="2"/>
    <x v="2"/>
    <x v="0"/>
    <x v="2"/>
    <x v="32"/>
    <x v="139"/>
    <x v="1528"/>
    <x v="0"/>
    <x v="63"/>
    <x v="2"/>
  </r>
  <r>
    <x v="63"/>
    <x v="23"/>
    <x v="3"/>
    <x v="3"/>
    <x v="0"/>
    <x v="2"/>
    <x v="32"/>
    <x v="221"/>
    <x v="1529"/>
    <x v="0"/>
    <x v="63"/>
    <x v="2"/>
  </r>
  <r>
    <x v="63"/>
    <x v="43"/>
    <x v="3"/>
    <x v="3"/>
    <x v="0"/>
    <x v="2"/>
    <x v="32"/>
    <x v="71"/>
    <x v="1530"/>
    <x v="0"/>
    <x v="63"/>
    <x v="2"/>
  </r>
  <r>
    <x v="63"/>
    <x v="159"/>
    <x v="0"/>
    <x v="0"/>
    <x v="0"/>
    <x v="2"/>
    <x v="32"/>
    <x v="177"/>
    <x v="1336"/>
    <x v="0"/>
    <x v="63"/>
    <x v="2"/>
  </r>
  <r>
    <x v="63"/>
    <x v="117"/>
    <x v="0"/>
    <x v="0"/>
    <x v="0"/>
    <x v="2"/>
    <x v="32"/>
    <x v="65"/>
    <x v="1531"/>
    <x v="0"/>
    <x v="63"/>
    <x v="2"/>
  </r>
  <r>
    <x v="63"/>
    <x v="155"/>
    <x v="1"/>
    <x v="1"/>
    <x v="0"/>
    <x v="2"/>
    <x v="32"/>
    <x v="145"/>
    <x v="1532"/>
    <x v="0"/>
    <x v="63"/>
    <x v="2"/>
  </r>
  <r>
    <x v="63"/>
    <x v="1"/>
    <x v="1"/>
    <x v="1"/>
    <x v="0"/>
    <x v="2"/>
    <x v="1"/>
    <x v="1"/>
    <x v="1"/>
    <x v="422"/>
    <x v="63"/>
    <x v="2"/>
  </r>
  <r>
    <x v="64"/>
    <x v="1"/>
    <x v="1"/>
    <x v="1"/>
    <x v="0"/>
    <x v="2"/>
    <x v="1"/>
    <x v="1"/>
    <x v="1"/>
    <x v="423"/>
    <x v="64"/>
    <x v="2"/>
  </r>
  <r>
    <x v="65"/>
    <x v="10"/>
    <x v="3"/>
    <x v="3"/>
    <x v="0"/>
    <x v="2"/>
    <x v="33"/>
    <x v="123"/>
    <x v="1533"/>
    <x v="0"/>
    <x v="65"/>
    <x v="2"/>
  </r>
  <r>
    <x v="65"/>
    <x v="135"/>
    <x v="3"/>
    <x v="3"/>
    <x v="0"/>
    <x v="2"/>
    <x v="32"/>
    <x v="149"/>
    <x v="1533"/>
    <x v="0"/>
    <x v="65"/>
    <x v="2"/>
  </r>
  <r>
    <x v="65"/>
    <x v="150"/>
    <x v="5"/>
    <x v="5"/>
    <x v="0"/>
    <x v="2"/>
    <x v="32"/>
    <x v="214"/>
    <x v="1534"/>
    <x v="0"/>
    <x v="65"/>
    <x v="2"/>
  </r>
  <r>
    <x v="65"/>
    <x v="101"/>
    <x v="1"/>
    <x v="1"/>
    <x v="0"/>
    <x v="2"/>
    <x v="32"/>
    <x v="207"/>
    <x v="1535"/>
    <x v="0"/>
    <x v="65"/>
    <x v="2"/>
  </r>
  <r>
    <x v="65"/>
    <x v="128"/>
    <x v="1"/>
    <x v="1"/>
    <x v="0"/>
    <x v="2"/>
    <x v="32"/>
    <x v="164"/>
    <x v="1536"/>
    <x v="0"/>
    <x v="65"/>
    <x v="2"/>
  </r>
  <r>
    <x v="65"/>
    <x v="1"/>
    <x v="1"/>
    <x v="1"/>
    <x v="0"/>
    <x v="2"/>
    <x v="1"/>
    <x v="1"/>
    <x v="1"/>
    <x v="424"/>
    <x v="65"/>
    <x v="2"/>
  </r>
  <r>
    <x v="65"/>
    <x v="87"/>
    <x v="6"/>
    <x v="6"/>
    <x v="0"/>
    <x v="0"/>
    <x v="33"/>
    <x v="189"/>
    <x v="874"/>
    <x v="0"/>
    <x v="65"/>
    <x v="2"/>
  </r>
  <r>
    <x v="65"/>
    <x v="1"/>
    <x v="1"/>
    <x v="1"/>
    <x v="0"/>
    <x v="0"/>
    <x v="1"/>
    <x v="1"/>
    <x v="1"/>
    <x v="216"/>
    <x v="65"/>
    <x v="2"/>
  </r>
  <r>
    <x v="66"/>
    <x v="64"/>
    <x v="2"/>
    <x v="2"/>
    <x v="0"/>
    <x v="2"/>
    <x v="32"/>
    <x v="139"/>
    <x v="493"/>
    <x v="0"/>
    <x v="66"/>
    <x v="2"/>
  </r>
  <r>
    <x v="66"/>
    <x v="43"/>
    <x v="3"/>
    <x v="3"/>
    <x v="0"/>
    <x v="2"/>
    <x v="32"/>
    <x v="71"/>
    <x v="1286"/>
    <x v="0"/>
    <x v="66"/>
    <x v="2"/>
  </r>
  <r>
    <x v="66"/>
    <x v="68"/>
    <x v="4"/>
    <x v="4"/>
    <x v="0"/>
    <x v="2"/>
    <x v="32"/>
    <x v="222"/>
    <x v="1537"/>
    <x v="0"/>
    <x v="66"/>
    <x v="2"/>
  </r>
  <r>
    <x v="66"/>
    <x v="160"/>
    <x v="0"/>
    <x v="0"/>
    <x v="0"/>
    <x v="2"/>
    <x v="32"/>
    <x v="179"/>
    <x v="1538"/>
    <x v="0"/>
    <x v="66"/>
    <x v="2"/>
  </r>
  <r>
    <x v="66"/>
    <x v="41"/>
    <x v="1"/>
    <x v="1"/>
    <x v="0"/>
    <x v="2"/>
    <x v="32"/>
    <x v="113"/>
    <x v="1539"/>
    <x v="0"/>
    <x v="66"/>
    <x v="2"/>
  </r>
  <r>
    <x v="66"/>
    <x v="1"/>
    <x v="1"/>
    <x v="1"/>
    <x v="0"/>
    <x v="2"/>
    <x v="1"/>
    <x v="1"/>
    <x v="1"/>
    <x v="425"/>
    <x v="66"/>
    <x v="2"/>
  </r>
  <r>
    <x v="67"/>
    <x v="144"/>
    <x v="2"/>
    <x v="2"/>
    <x v="0"/>
    <x v="2"/>
    <x v="33"/>
    <x v="162"/>
    <x v="1540"/>
    <x v="0"/>
    <x v="67"/>
    <x v="2"/>
  </r>
  <r>
    <x v="67"/>
    <x v="65"/>
    <x v="6"/>
    <x v="6"/>
    <x v="0"/>
    <x v="2"/>
    <x v="32"/>
    <x v="190"/>
    <x v="1311"/>
    <x v="0"/>
    <x v="67"/>
    <x v="2"/>
  </r>
  <r>
    <x v="67"/>
    <x v="108"/>
    <x v="3"/>
    <x v="3"/>
    <x v="0"/>
    <x v="2"/>
    <x v="32"/>
    <x v="63"/>
    <x v="1541"/>
    <x v="0"/>
    <x v="67"/>
    <x v="2"/>
  </r>
  <r>
    <x v="67"/>
    <x v="79"/>
    <x v="3"/>
    <x v="3"/>
    <x v="0"/>
    <x v="2"/>
    <x v="32"/>
    <x v="142"/>
    <x v="1542"/>
    <x v="0"/>
    <x v="67"/>
    <x v="2"/>
  </r>
  <r>
    <x v="67"/>
    <x v="50"/>
    <x v="4"/>
    <x v="4"/>
    <x v="0"/>
    <x v="2"/>
    <x v="32"/>
    <x v="77"/>
    <x v="1543"/>
    <x v="0"/>
    <x v="67"/>
    <x v="2"/>
  </r>
  <r>
    <x v="67"/>
    <x v="117"/>
    <x v="0"/>
    <x v="0"/>
    <x v="0"/>
    <x v="2"/>
    <x v="32"/>
    <x v="65"/>
    <x v="1544"/>
    <x v="0"/>
    <x v="67"/>
    <x v="2"/>
  </r>
  <r>
    <x v="67"/>
    <x v="115"/>
    <x v="5"/>
    <x v="5"/>
    <x v="0"/>
    <x v="2"/>
    <x v="32"/>
    <x v="213"/>
    <x v="1545"/>
    <x v="0"/>
    <x v="67"/>
    <x v="2"/>
  </r>
  <r>
    <x v="67"/>
    <x v="13"/>
    <x v="5"/>
    <x v="5"/>
    <x v="0"/>
    <x v="2"/>
    <x v="32"/>
    <x v="120"/>
    <x v="1546"/>
    <x v="0"/>
    <x v="67"/>
    <x v="2"/>
  </r>
  <r>
    <x v="67"/>
    <x v="77"/>
    <x v="5"/>
    <x v="5"/>
    <x v="0"/>
    <x v="2"/>
    <x v="32"/>
    <x v="156"/>
    <x v="1547"/>
    <x v="0"/>
    <x v="67"/>
    <x v="2"/>
  </r>
  <r>
    <x v="67"/>
    <x v="1"/>
    <x v="1"/>
    <x v="1"/>
    <x v="0"/>
    <x v="2"/>
    <x v="1"/>
    <x v="1"/>
    <x v="1"/>
    <x v="426"/>
    <x v="67"/>
    <x v="2"/>
  </r>
  <r>
    <x v="67"/>
    <x v="129"/>
    <x v="2"/>
    <x v="2"/>
    <x v="0"/>
    <x v="1"/>
    <x v="33"/>
    <x v="204"/>
    <x v="874"/>
    <x v="0"/>
    <x v="67"/>
    <x v="2"/>
  </r>
  <r>
    <x v="67"/>
    <x v="1"/>
    <x v="1"/>
    <x v="1"/>
    <x v="0"/>
    <x v="1"/>
    <x v="1"/>
    <x v="1"/>
    <x v="1"/>
    <x v="216"/>
    <x v="67"/>
    <x v="2"/>
  </r>
  <r>
    <x v="0"/>
    <x v="160"/>
    <x v="0"/>
    <x v="0"/>
    <x v="0"/>
    <x v="2"/>
    <x v="37"/>
    <x v="179"/>
    <x v="1548"/>
    <x v="0"/>
    <x v="0"/>
    <x v="3"/>
  </r>
  <r>
    <x v="0"/>
    <x v="1"/>
    <x v="1"/>
    <x v="1"/>
    <x v="0"/>
    <x v="2"/>
    <x v="1"/>
    <x v="1"/>
    <x v="1"/>
    <x v="427"/>
    <x v="0"/>
    <x v="3"/>
  </r>
  <r>
    <x v="3"/>
    <x v="1"/>
    <x v="1"/>
    <x v="1"/>
    <x v="0"/>
    <x v="2"/>
    <x v="1"/>
    <x v="1"/>
    <x v="1"/>
    <x v="221"/>
    <x v="3"/>
    <x v="3"/>
  </r>
  <r>
    <x v="6"/>
    <x v="58"/>
    <x v="1"/>
    <x v="1"/>
    <x v="0"/>
    <x v="2"/>
    <x v="37"/>
    <x v="84"/>
    <x v="1549"/>
    <x v="0"/>
    <x v="6"/>
    <x v="3"/>
  </r>
  <r>
    <x v="6"/>
    <x v="1"/>
    <x v="1"/>
    <x v="1"/>
    <x v="0"/>
    <x v="2"/>
    <x v="1"/>
    <x v="1"/>
    <x v="1"/>
    <x v="428"/>
    <x v="6"/>
    <x v="3"/>
  </r>
  <r>
    <x v="7"/>
    <x v="22"/>
    <x v="1"/>
    <x v="1"/>
    <x v="0"/>
    <x v="2"/>
    <x v="37"/>
    <x v="211"/>
    <x v="1550"/>
    <x v="0"/>
    <x v="7"/>
    <x v="3"/>
  </r>
  <r>
    <x v="7"/>
    <x v="1"/>
    <x v="1"/>
    <x v="1"/>
    <x v="0"/>
    <x v="2"/>
    <x v="1"/>
    <x v="1"/>
    <x v="1"/>
    <x v="429"/>
    <x v="7"/>
    <x v="3"/>
  </r>
  <r>
    <x v="8"/>
    <x v="55"/>
    <x v="1"/>
    <x v="1"/>
    <x v="0"/>
    <x v="2"/>
    <x v="37"/>
    <x v="188"/>
    <x v="1129"/>
    <x v="0"/>
    <x v="8"/>
    <x v="3"/>
  </r>
  <r>
    <x v="8"/>
    <x v="1"/>
    <x v="1"/>
    <x v="1"/>
    <x v="0"/>
    <x v="2"/>
    <x v="1"/>
    <x v="1"/>
    <x v="1"/>
    <x v="430"/>
    <x v="8"/>
    <x v="3"/>
  </r>
  <r>
    <x v="70"/>
    <x v="22"/>
    <x v="1"/>
    <x v="1"/>
    <x v="0"/>
    <x v="2"/>
    <x v="37"/>
    <x v="211"/>
    <x v="1551"/>
    <x v="0"/>
    <x v="70"/>
    <x v="3"/>
  </r>
  <r>
    <x v="70"/>
    <x v="1"/>
    <x v="1"/>
    <x v="1"/>
    <x v="0"/>
    <x v="2"/>
    <x v="1"/>
    <x v="1"/>
    <x v="1"/>
    <x v="431"/>
    <x v="70"/>
    <x v="3"/>
  </r>
  <r>
    <x v="12"/>
    <x v="41"/>
    <x v="1"/>
    <x v="1"/>
    <x v="0"/>
    <x v="2"/>
    <x v="37"/>
    <x v="113"/>
    <x v="1552"/>
    <x v="0"/>
    <x v="12"/>
    <x v="3"/>
  </r>
  <r>
    <x v="12"/>
    <x v="1"/>
    <x v="1"/>
    <x v="1"/>
    <x v="0"/>
    <x v="2"/>
    <x v="1"/>
    <x v="1"/>
    <x v="1"/>
    <x v="432"/>
    <x v="12"/>
    <x v="3"/>
  </r>
  <r>
    <x v="14"/>
    <x v="1"/>
    <x v="1"/>
    <x v="1"/>
    <x v="0"/>
    <x v="2"/>
    <x v="1"/>
    <x v="1"/>
    <x v="1"/>
    <x v="433"/>
    <x v="14"/>
    <x v="3"/>
  </r>
  <r>
    <x v="15"/>
    <x v="71"/>
    <x v="6"/>
    <x v="6"/>
    <x v="0"/>
    <x v="2"/>
    <x v="37"/>
    <x v="37"/>
    <x v="816"/>
    <x v="0"/>
    <x v="15"/>
    <x v="3"/>
  </r>
  <r>
    <x v="15"/>
    <x v="1"/>
    <x v="1"/>
    <x v="1"/>
    <x v="0"/>
    <x v="2"/>
    <x v="1"/>
    <x v="1"/>
    <x v="1"/>
    <x v="221"/>
    <x v="15"/>
    <x v="3"/>
  </r>
  <r>
    <x v="16"/>
    <x v="128"/>
    <x v="1"/>
    <x v="1"/>
    <x v="0"/>
    <x v="2"/>
    <x v="37"/>
    <x v="164"/>
    <x v="1553"/>
    <x v="0"/>
    <x v="16"/>
    <x v="3"/>
  </r>
  <r>
    <x v="16"/>
    <x v="1"/>
    <x v="1"/>
    <x v="1"/>
    <x v="0"/>
    <x v="2"/>
    <x v="1"/>
    <x v="1"/>
    <x v="1"/>
    <x v="434"/>
    <x v="16"/>
    <x v="3"/>
  </r>
  <r>
    <x v="72"/>
    <x v="125"/>
    <x v="5"/>
    <x v="5"/>
    <x v="0"/>
    <x v="2"/>
    <x v="37"/>
    <x v="82"/>
    <x v="911"/>
    <x v="0"/>
    <x v="72"/>
    <x v="3"/>
  </r>
  <r>
    <x v="72"/>
    <x v="1"/>
    <x v="1"/>
    <x v="1"/>
    <x v="0"/>
    <x v="2"/>
    <x v="1"/>
    <x v="1"/>
    <x v="1"/>
    <x v="232"/>
    <x v="72"/>
    <x v="3"/>
  </r>
  <r>
    <x v="24"/>
    <x v="129"/>
    <x v="2"/>
    <x v="2"/>
    <x v="0"/>
    <x v="2"/>
    <x v="38"/>
    <x v="204"/>
    <x v="1554"/>
    <x v="0"/>
    <x v="24"/>
    <x v="3"/>
  </r>
  <r>
    <x v="24"/>
    <x v="39"/>
    <x v="4"/>
    <x v="4"/>
    <x v="0"/>
    <x v="2"/>
    <x v="37"/>
    <x v="210"/>
    <x v="1"/>
    <x v="435"/>
    <x v="24"/>
    <x v="3"/>
  </r>
  <r>
    <x v="27"/>
    <x v="77"/>
    <x v="5"/>
    <x v="5"/>
    <x v="0"/>
    <x v="2"/>
    <x v="37"/>
    <x v="156"/>
    <x v="1555"/>
    <x v="0"/>
    <x v="27"/>
    <x v="3"/>
  </r>
  <r>
    <x v="27"/>
    <x v="41"/>
    <x v="1"/>
    <x v="1"/>
    <x v="0"/>
    <x v="2"/>
    <x v="37"/>
    <x v="113"/>
    <x v="1556"/>
    <x v="0"/>
    <x v="27"/>
    <x v="3"/>
  </r>
  <r>
    <x v="27"/>
    <x v="1"/>
    <x v="1"/>
    <x v="1"/>
    <x v="0"/>
    <x v="2"/>
    <x v="1"/>
    <x v="1"/>
    <x v="1"/>
    <x v="436"/>
    <x v="27"/>
    <x v="3"/>
  </r>
  <r>
    <x v="73"/>
    <x v="40"/>
    <x v="1"/>
    <x v="1"/>
    <x v="0"/>
    <x v="2"/>
    <x v="37"/>
    <x v="125"/>
    <x v="1557"/>
    <x v="0"/>
    <x v="73"/>
    <x v="3"/>
  </r>
  <r>
    <x v="73"/>
    <x v="1"/>
    <x v="1"/>
    <x v="1"/>
    <x v="0"/>
    <x v="2"/>
    <x v="1"/>
    <x v="1"/>
    <x v="1"/>
    <x v="437"/>
    <x v="73"/>
    <x v="3"/>
  </r>
  <r>
    <x v="35"/>
    <x v="128"/>
    <x v="1"/>
    <x v="1"/>
    <x v="0"/>
    <x v="2"/>
    <x v="37"/>
    <x v="164"/>
    <x v="891"/>
    <x v="0"/>
    <x v="35"/>
    <x v="3"/>
  </r>
  <r>
    <x v="35"/>
    <x v="1"/>
    <x v="1"/>
    <x v="1"/>
    <x v="0"/>
    <x v="2"/>
    <x v="1"/>
    <x v="1"/>
    <x v="1"/>
    <x v="438"/>
    <x v="35"/>
    <x v="3"/>
  </r>
  <r>
    <x v="36"/>
    <x v="77"/>
    <x v="5"/>
    <x v="5"/>
    <x v="0"/>
    <x v="2"/>
    <x v="37"/>
    <x v="156"/>
    <x v="1558"/>
    <x v="0"/>
    <x v="36"/>
    <x v="3"/>
  </r>
  <r>
    <x v="36"/>
    <x v="58"/>
    <x v="1"/>
    <x v="1"/>
    <x v="0"/>
    <x v="2"/>
    <x v="37"/>
    <x v="84"/>
    <x v="1559"/>
    <x v="0"/>
    <x v="36"/>
    <x v="3"/>
  </r>
  <r>
    <x v="36"/>
    <x v="1"/>
    <x v="1"/>
    <x v="1"/>
    <x v="0"/>
    <x v="2"/>
    <x v="1"/>
    <x v="1"/>
    <x v="1"/>
    <x v="439"/>
    <x v="36"/>
    <x v="3"/>
  </r>
  <r>
    <x v="74"/>
    <x v="98"/>
    <x v="1"/>
    <x v="1"/>
    <x v="0"/>
    <x v="2"/>
    <x v="37"/>
    <x v="198"/>
    <x v="899"/>
    <x v="0"/>
    <x v="74"/>
    <x v="3"/>
  </r>
  <r>
    <x v="74"/>
    <x v="1"/>
    <x v="1"/>
    <x v="1"/>
    <x v="0"/>
    <x v="2"/>
    <x v="1"/>
    <x v="1"/>
    <x v="1"/>
    <x v="355"/>
    <x v="74"/>
    <x v="3"/>
  </r>
  <r>
    <x v="75"/>
    <x v="33"/>
    <x v="1"/>
    <x v="1"/>
    <x v="0"/>
    <x v="2"/>
    <x v="37"/>
    <x v="241"/>
    <x v="1560"/>
    <x v="0"/>
    <x v="75"/>
    <x v="3"/>
  </r>
  <r>
    <x v="75"/>
    <x v="101"/>
    <x v="1"/>
    <x v="1"/>
    <x v="0"/>
    <x v="2"/>
    <x v="37"/>
    <x v="207"/>
    <x v="1338"/>
    <x v="0"/>
    <x v="75"/>
    <x v="3"/>
  </r>
  <r>
    <x v="75"/>
    <x v="1"/>
    <x v="1"/>
    <x v="1"/>
    <x v="0"/>
    <x v="2"/>
    <x v="1"/>
    <x v="1"/>
    <x v="1"/>
    <x v="440"/>
    <x v="75"/>
    <x v="3"/>
  </r>
  <r>
    <x v="41"/>
    <x v="1"/>
    <x v="1"/>
    <x v="1"/>
    <x v="0"/>
    <x v="2"/>
    <x v="1"/>
    <x v="1"/>
    <x v="1"/>
    <x v="441"/>
    <x v="41"/>
    <x v="3"/>
  </r>
  <r>
    <x v="45"/>
    <x v="108"/>
    <x v="3"/>
    <x v="3"/>
    <x v="0"/>
    <x v="2"/>
    <x v="38"/>
    <x v="63"/>
    <x v="768"/>
    <x v="0"/>
    <x v="45"/>
    <x v="3"/>
  </r>
  <r>
    <x v="45"/>
    <x v="1"/>
    <x v="1"/>
    <x v="1"/>
    <x v="0"/>
    <x v="2"/>
    <x v="1"/>
    <x v="1"/>
    <x v="1"/>
    <x v="442"/>
    <x v="45"/>
    <x v="3"/>
  </r>
  <r>
    <x v="46"/>
    <x v="50"/>
    <x v="4"/>
    <x v="4"/>
    <x v="0"/>
    <x v="2"/>
    <x v="37"/>
    <x v="77"/>
    <x v="1561"/>
    <x v="0"/>
    <x v="46"/>
    <x v="3"/>
  </r>
  <r>
    <x v="46"/>
    <x v="1"/>
    <x v="1"/>
    <x v="1"/>
    <x v="0"/>
    <x v="2"/>
    <x v="1"/>
    <x v="1"/>
    <x v="1"/>
    <x v="443"/>
    <x v="46"/>
    <x v="3"/>
  </r>
  <r>
    <x v="49"/>
    <x v="101"/>
    <x v="1"/>
    <x v="1"/>
    <x v="0"/>
    <x v="2"/>
    <x v="37"/>
    <x v="207"/>
    <x v="1562"/>
    <x v="0"/>
    <x v="49"/>
    <x v="3"/>
  </r>
  <r>
    <x v="49"/>
    <x v="1"/>
    <x v="1"/>
    <x v="1"/>
    <x v="0"/>
    <x v="2"/>
    <x v="1"/>
    <x v="1"/>
    <x v="1"/>
    <x v="444"/>
    <x v="49"/>
    <x v="3"/>
  </r>
  <r>
    <x v="51"/>
    <x v="70"/>
    <x v="2"/>
    <x v="2"/>
    <x v="0"/>
    <x v="2"/>
    <x v="37"/>
    <x v="36"/>
    <x v="1563"/>
    <x v="0"/>
    <x v="51"/>
    <x v="3"/>
  </r>
  <r>
    <x v="51"/>
    <x v="1"/>
    <x v="1"/>
    <x v="1"/>
    <x v="0"/>
    <x v="2"/>
    <x v="1"/>
    <x v="1"/>
    <x v="1"/>
    <x v="445"/>
    <x v="51"/>
    <x v="3"/>
  </r>
  <r>
    <x v="52"/>
    <x v="98"/>
    <x v="1"/>
    <x v="1"/>
    <x v="0"/>
    <x v="2"/>
    <x v="37"/>
    <x v="198"/>
    <x v="1564"/>
    <x v="0"/>
    <x v="52"/>
    <x v="3"/>
  </r>
  <r>
    <x v="52"/>
    <x v="1"/>
    <x v="1"/>
    <x v="1"/>
    <x v="0"/>
    <x v="2"/>
    <x v="1"/>
    <x v="1"/>
    <x v="1"/>
    <x v="446"/>
    <x v="52"/>
    <x v="3"/>
  </r>
  <r>
    <x v="54"/>
    <x v="21"/>
    <x v="6"/>
    <x v="6"/>
    <x v="0"/>
    <x v="2"/>
    <x v="37"/>
    <x v="70"/>
    <x v="816"/>
    <x v="0"/>
    <x v="54"/>
    <x v="3"/>
  </r>
  <r>
    <x v="54"/>
    <x v="1"/>
    <x v="1"/>
    <x v="1"/>
    <x v="0"/>
    <x v="2"/>
    <x v="1"/>
    <x v="1"/>
    <x v="1"/>
    <x v="447"/>
    <x v="54"/>
    <x v="3"/>
  </r>
  <r>
    <x v="55"/>
    <x v="70"/>
    <x v="2"/>
    <x v="2"/>
    <x v="0"/>
    <x v="3"/>
    <x v="37"/>
    <x v="36"/>
    <x v="1565"/>
    <x v="0"/>
    <x v="55"/>
    <x v="3"/>
  </r>
  <r>
    <x v="55"/>
    <x v="71"/>
    <x v="6"/>
    <x v="6"/>
    <x v="0"/>
    <x v="3"/>
    <x v="37"/>
    <x v="37"/>
    <x v="1566"/>
    <x v="0"/>
    <x v="55"/>
    <x v="3"/>
  </r>
  <r>
    <x v="55"/>
    <x v="1"/>
    <x v="1"/>
    <x v="1"/>
    <x v="0"/>
    <x v="3"/>
    <x v="1"/>
    <x v="1"/>
    <x v="1"/>
    <x v="448"/>
    <x v="55"/>
    <x v="3"/>
  </r>
  <r>
    <x v="55"/>
    <x v="1"/>
    <x v="1"/>
    <x v="1"/>
    <x v="0"/>
    <x v="24"/>
    <x v="1"/>
    <x v="1"/>
    <x v="1"/>
    <x v="449"/>
    <x v="55"/>
    <x v="3"/>
  </r>
  <r>
    <x v="55"/>
    <x v="89"/>
    <x v="4"/>
    <x v="4"/>
    <x v="0"/>
    <x v="4"/>
    <x v="37"/>
    <x v="154"/>
    <x v="1567"/>
    <x v="0"/>
    <x v="55"/>
    <x v="3"/>
  </r>
  <r>
    <x v="55"/>
    <x v="1"/>
    <x v="1"/>
    <x v="1"/>
    <x v="0"/>
    <x v="4"/>
    <x v="1"/>
    <x v="1"/>
    <x v="1"/>
    <x v="450"/>
    <x v="55"/>
    <x v="3"/>
  </r>
  <r>
    <x v="55"/>
    <x v="39"/>
    <x v="4"/>
    <x v="4"/>
    <x v="0"/>
    <x v="5"/>
    <x v="37"/>
    <x v="210"/>
    <x v="1554"/>
    <x v="0"/>
    <x v="55"/>
    <x v="3"/>
  </r>
  <r>
    <x v="55"/>
    <x v="1"/>
    <x v="1"/>
    <x v="1"/>
    <x v="0"/>
    <x v="5"/>
    <x v="1"/>
    <x v="1"/>
    <x v="1"/>
    <x v="451"/>
    <x v="55"/>
    <x v="3"/>
  </r>
  <r>
    <x v="55"/>
    <x v="86"/>
    <x v="6"/>
    <x v="6"/>
    <x v="0"/>
    <x v="6"/>
    <x v="38"/>
    <x v="224"/>
    <x v="1568"/>
    <x v="0"/>
    <x v="55"/>
    <x v="3"/>
  </r>
  <r>
    <x v="55"/>
    <x v="135"/>
    <x v="3"/>
    <x v="3"/>
    <x v="0"/>
    <x v="6"/>
    <x v="38"/>
    <x v="149"/>
    <x v="1569"/>
    <x v="0"/>
    <x v="55"/>
    <x v="3"/>
  </r>
  <r>
    <x v="55"/>
    <x v="89"/>
    <x v="4"/>
    <x v="4"/>
    <x v="0"/>
    <x v="6"/>
    <x v="38"/>
    <x v="154"/>
    <x v="1570"/>
    <x v="0"/>
    <x v="55"/>
    <x v="3"/>
  </r>
  <r>
    <x v="55"/>
    <x v="92"/>
    <x v="0"/>
    <x v="0"/>
    <x v="0"/>
    <x v="6"/>
    <x v="38"/>
    <x v="109"/>
    <x v="1571"/>
    <x v="0"/>
    <x v="55"/>
    <x v="3"/>
  </r>
  <r>
    <x v="55"/>
    <x v="122"/>
    <x v="0"/>
    <x v="0"/>
    <x v="0"/>
    <x v="6"/>
    <x v="38"/>
    <x v="181"/>
    <x v="1572"/>
    <x v="0"/>
    <x v="55"/>
    <x v="3"/>
  </r>
  <r>
    <x v="55"/>
    <x v="139"/>
    <x v="5"/>
    <x v="5"/>
    <x v="0"/>
    <x v="6"/>
    <x v="38"/>
    <x v="110"/>
    <x v="1573"/>
    <x v="0"/>
    <x v="55"/>
    <x v="3"/>
  </r>
  <r>
    <x v="55"/>
    <x v="150"/>
    <x v="5"/>
    <x v="5"/>
    <x v="0"/>
    <x v="6"/>
    <x v="37"/>
    <x v="214"/>
    <x v="1574"/>
    <x v="0"/>
    <x v="55"/>
    <x v="3"/>
  </r>
  <r>
    <x v="55"/>
    <x v="83"/>
    <x v="1"/>
    <x v="1"/>
    <x v="0"/>
    <x v="6"/>
    <x v="38"/>
    <x v="215"/>
    <x v="1575"/>
    <x v="0"/>
    <x v="55"/>
    <x v="3"/>
  </r>
  <r>
    <x v="55"/>
    <x v="40"/>
    <x v="1"/>
    <x v="1"/>
    <x v="0"/>
    <x v="6"/>
    <x v="37"/>
    <x v="125"/>
    <x v="1576"/>
    <x v="0"/>
    <x v="55"/>
    <x v="3"/>
  </r>
  <r>
    <x v="55"/>
    <x v="14"/>
    <x v="1"/>
    <x v="1"/>
    <x v="0"/>
    <x v="6"/>
    <x v="38"/>
    <x v="112"/>
    <x v="1577"/>
    <x v="0"/>
    <x v="55"/>
    <x v="3"/>
  </r>
  <r>
    <x v="55"/>
    <x v="41"/>
    <x v="1"/>
    <x v="1"/>
    <x v="0"/>
    <x v="6"/>
    <x v="37"/>
    <x v="113"/>
    <x v="1578"/>
    <x v="0"/>
    <x v="55"/>
    <x v="3"/>
  </r>
  <r>
    <x v="55"/>
    <x v="22"/>
    <x v="1"/>
    <x v="1"/>
    <x v="0"/>
    <x v="6"/>
    <x v="37"/>
    <x v="211"/>
    <x v="1579"/>
    <x v="0"/>
    <x v="55"/>
    <x v="3"/>
  </r>
  <r>
    <x v="55"/>
    <x v="33"/>
    <x v="1"/>
    <x v="1"/>
    <x v="0"/>
    <x v="6"/>
    <x v="37"/>
    <x v="241"/>
    <x v="1580"/>
    <x v="0"/>
    <x v="55"/>
    <x v="3"/>
  </r>
  <r>
    <x v="55"/>
    <x v="101"/>
    <x v="1"/>
    <x v="1"/>
    <x v="0"/>
    <x v="6"/>
    <x v="37"/>
    <x v="207"/>
    <x v="1424"/>
    <x v="0"/>
    <x v="55"/>
    <x v="3"/>
  </r>
  <r>
    <x v="55"/>
    <x v="1"/>
    <x v="1"/>
    <x v="1"/>
    <x v="0"/>
    <x v="6"/>
    <x v="1"/>
    <x v="1"/>
    <x v="1"/>
    <x v="452"/>
    <x v="55"/>
    <x v="3"/>
  </r>
  <r>
    <x v="55"/>
    <x v="96"/>
    <x v="6"/>
    <x v="6"/>
    <x v="0"/>
    <x v="7"/>
    <x v="37"/>
    <x v="165"/>
    <x v="1"/>
    <x v="453"/>
    <x v="55"/>
    <x v="3"/>
  </r>
  <r>
    <x v="55"/>
    <x v="50"/>
    <x v="4"/>
    <x v="4"/>
    <x v="0"/>
    <x v="7"/>
    <x v="37"/>
    <x v="77"/>
    <x v="1581"/>
    <x v="0"/>
    <x v="55"/>
    <x v="3"/>
  </r>
  <r>
    <x v="55"/>
    <x v="39"/>
    <x v="4"/>
    <x v="4"/>
    <x v="0"/>
    <x v="7"/>
    <x v="37"/>
    <x v="210"/>
    <x v="1582"/>
    <x v="0"/>
    <x v="55"/>
    <x v="3"/>
  </r>
  <r>
    <x v="55"/>
    <x v="39"/>
    <x v="4"/>
    <x v="4"/>
    <x v="0"/>
    <x v="7"/>
    <x v="37"/>
    <x v="210"/>
    <x v="1"/>
    <x v="454"/>
    <x v="55"/>
    <x v="3"/>
  </r>
  <r>
    <x v="55"/>
    <x v="40"/>
    <x v="1"/>
    <x v="1"/>
    <x v="0"/>
    <x v="7"/>
    <x v="37"/>
    <x v="125"/>
    <x v="1583"/>
    <x v="0"/>
    <x v="55"/>
    <x v="3"/>
  </r>
  <r>
    <x v="55"/>
    <x v="1"/>
    <x v="1"/>
    <x v="1"/>
    <x v="0"/>
    <x v="7"/>
    <x v="1"/>
    <x v="1"/>
    <x v="1"/>
    <x v="455"/>
    <x v="55"/>
    <x v="3"/>
  </r>
  <r>
    <x v="55"/>
    <x v="169"/>
    <x v="6"/>
    <x v="6"/>
    <x v="0"/>
    <x v="8"/>
    <x v="38"/>
    <x v="249"/>
    <x v="1584"/>
    <x v="0"/>
    <x v="55"/>
    <x v="3"/>
  </r>
  <r>
    <x v="55"/>
    <x v="4"/>
    <x v="4"/>
    <x v="4"/>
    <x v="0"/>
    <x v="8"/>
    <x v="38"/>
    <x v="199"/>
    <x v="1585"/>
    <x v="0"/>
    <x v="55"/>
    <x v="3"/>
  </r>
  <r>
    <x v="55"/>
    <x v="1"/>
    <x v="1"/>
    <x v="1"/>
    <x v="0"/>
    <x v="8"/>
    <x v="1"/>
    <x v="1"/>
    <x v="1"/>
    <x v="456"/>
    <x v="55"/>
    <x v="3"/>
  </r>
  <r>
    <x v="55"/>
    <x v="107"/>
    <x v="2"/>
    <x v="2"/>
    <x v="0"/>
    <x v="9"/>
    <x v="37"/>
    <x v="158"/>
    <x v="910"/>
    <x v="0"/>
    <x v="55"/>
    <x v="3"/>
  </r>
  <r>
    <x v="55"/>
    <x v="96"/>
    <x v="6"/>
    <x v="6"/>
    <x v="0"/>
    <x v="9"/>
    <x v="38"/>
    <x v="165"/>
    <x v="1586"/>
    <x v="0"/>
    <x v="55"/>
    <x v="3"/>
  </r>
  <r>
    <x v="55"/>
    <x v="79"/>
    <x v="3"/>
    <x v="3"/>
    <x v="0"/>
    <x v="9"/>
    <x v="37"/>
    <x v="142"/>
    <x v="1121"/>
    <x v="0"/>
    <x v="55"/>
    <x v="3"/>
  </r>
  <r>
    <x v="55"/>
    <x v="62"/>
    <x v="4"/>
    <x v="4"/>
    <x v="0"/>
    <x v="9"/>
    <x v="38"/>
    <x v="176"/>
    <x v="903"/>
    <x v="0"/>
    <x v="55"/>
    <x v="3"/>
  </r>
  <r>
    <x v="55"/>
    <x v="145"/>
    <x v="5"/>
    <x v="5"/>
    <x v="0"/>
    <x v="9"/>
    <x v="38"/>
    <x v="124"/>
    <x v="1587"/>
    <x v="0"/>
    <x v="55"/>
    <x v="3"/>
  </r>
  <r>
    <x v="55"/>
    <x v="1"/>
    <x v="1"/>
    <x v="1"/>
    <x v="0"/>
    <x v="9"/>
    <x v="1"/>
    <x v="1"/>
    <x v="1"/>
    <x v="457"/>
    <x v="55"/>
    <x v="3"/>
  </r>
  <r>
    <x v="55"/>
    <x v="1"/>
    <x v="1"/>
    <x v="1"/>
    <x v="0"/>
    <x v="26"/>
    <x v="1"/>
    <x v="1"/>
    <x v="1"/>
    <x v="458"/>
    <x v="55"/>
    <x v="3"/>
  </r>
  <r>
    <x v="55"/>
    <x v="85"/>
    <x v="2"/>
    <x v="2"/>
    <x v="0"/>
    <x v="11"/>
    <x v="38"/>
    <x v="161"/>
    <x v="1588"/>
    <x v="0"/>
    <x v="55"/>
    <x v="3"/>
  </r>
  <r>
    <x v="55"/>
    <x v="1"/>
    <x v="1"/>
    <x v="1"/>
    <x v="0"/>
    <x v="11"/>
    <x v="1"/>
    <x v="1"/>
    <x v="1"/>
    <x v="459"/>
    <x v="55"/>
    <x v="3"/>
  </r>
  <r>
    <x v="55"/>
    <x v="169"/>
    <x v="6"/>
    <x v="6"/>
    <x v="0"/>
    <x v="12"/>
    <x v="38"/>
    <x v="249"/>
    <x v="1589"/>
    <x v="0"/>
    <x v="55"/>
    <x v="3"/>
  </r>
  <r>
    <x v="55"/>
    <x v="79"/>
    <x v="3"/>
    <x v="3"/>
    <x v="0"/>
    <x v="12"/>
    <x v="38"/>
    <x v="142"/>
    <x v="1590"/>
    <x v="0"/>
    <x v="55"/>
    <x v="3"/>
  </r>
  <r>
    <x v="55"/>
    <x v="62"/>
    <x v="4"/>
    <x v="4"/>
    <x v="0"/>
    <x v="12"/>
    <x v="38"/>
    <x v="176"/>
    <x v="1591"/>
    <x v="0"/>
    <x v="55"/>
    <x v="3"/>
  </r>
  <r>
    <x v="55"/>
    <x v="4"/>
    <x v="4"/>
    <x v="4"/>
    <x v="0"/>
    <x v="12"/>
    <x v="38"/>
    <x v="199"/>
    <x v="1592"/>
    <x v="0"/>
    <x v="55"/>
    <x v="3"/>
  </r>
  <r>
    <x v="55"/>
    <x v="1"/>
    <x v="1"/>
    <x v="1"/>
    <x v="0"/>
    <x v="12"/>
    <x v="1"/>
    <x v="1"/>
    <x v="1"/>
    <x v="460"/>
    <x v="55"/>
    <x v="3"/>
  </r>
  <r>
    <x v="55"/>
    <x v="96"/>
    <x v="6"/>
    <x v="6"/>
    <x v="0"/>
    <x v="13"/>
    <x v="37"/>
    <x v="165"/>
    <x v="1593"/>
    <x v="0"/>
    <x v="55"/>
    <x v="3"/>
  </r>
  <r>
    <x v="55"/>
    <x v="145"/>
    <x v="5"/>
    <x v="5"/>
    <x v="0"/>
    <x v="13"/>
    <x v="38"/>
    <x v="124"/>
    <x v="816"/>
    <x v="0"/>
    <x v="55"/>
    <x v="3"/>
  </r>
  <r>
    <x v="55"/>
    <x v="1"/>
    <x v="1"/>
    <x v="1"/>
    <x v="0"/>
    <x v="13"/>
    <x v="1"/>
    <x v="1"/>
    <x v="1"/>
    <x v="461"/>
    <x v="55"/>
    <x v="3"/>
  </r>
  <r>
    <x v="55"/>
    <x v="85"/>
    <x v="2"/>
    <x v="2"/>
    <x v="0"/>
    <x v="14"/>
    <x v="38"/>
    <x v="161"/>
    <x v="1594"/>
    <x v="0"/>
    <x v="55"/>
    <x v="3"/>
  </r>
  <r>
    <x v="55"/>
    <x v="144"/>
    <x v="2"/>
    <x v="2"/>
    <x v="0"/>
    <x v="14"/>
    <x v="38"/>
    <x v="162"/>
    <x v="816"/>
    <x v="0"/>
    <x v="55"/>
    <x v="3"/>
  </r>
  <r>
    <x v="55"/>
    <x v="9"/>
    <x v="6"/>
    <x v="6"/>
    <x v="0"/>
    <x v="14"/>
    <x v="38"/>
    <x v="255"/>
    <x v="1061"/>
    <x v="0"/>
    <x v="55"/>
    <x v="3"/>
  </r>
  <r>
    <x v="55"/>
    <x v="23"/>
    <x v="3"/>
    <x v="3"/>
    <x v="0"/>
    <x v="14"/>
    <x v="37"/>
    <x v="221"/>
    <x v="1595"/>
    <x v="0"/>
    <x v="55"/>
    <x v="3"/>
  </r>
  <r>
    <x v="55"/>
    <x v="79"/>
    <x v="3"/>
    <x v="3"/>
    <x v="0"/>
    <x v="14"/>
    <x v="37"/>
    <x v="142"/>
    <x v="816"/>
    <x v="0"/>
    <x v="55"/>
    <x v="3"/>
  </r>
  <r>
    <x v="55"/>
    <x v="50"/>
    <x v="4"/>
    <x v="4"/>
    <x v="0"/>
    <x v="14"/>
    <x v="37"/>
    <x v="77"/>
    <x v="900"/>
    <x v="0"/>
    <x v="55"/>
    <x v="3"/>
  </r>
  <r>
    <x v="55"/>
    <x v="89"/>
    <x v="4"/>
    <x v="4"/>
    <x v="0"/>
    <x v="14"/>
    <x v="37"/>
    <x v="154"/>
    <x v="1596"/>
    <x v="0"/>
    <x v="55"/>
    <x v="3"/>
  </r>
  <r>
    <x v="55"/>
    <x v="62"/>
    <x v="4"/>
    <x v="4"/>
    <x v="0"/>
    <x v="14"/>
    <x v="37"/>
    <x v="176"/>
    <x v="1061"/>
    <x v="0"/>
    <x v="55"/>
    <x v="3"/>
  </r>
  <r>
    <x v="55"/>
    <x v="159"/>
    <x v="0"/>
    <x v="0"/>
    <x v="0"/>
    <x v="14"/>
    <x v="37"/>
    <x v="177"/>
    <x v="1596"/>
    <x v="0"/>
    <x v="55"/>
    <x v="3"/>
  </r>
  <r>
    <x v="55"/>
    <x v="145"/>
    <x v="5"/>
    <x v="5"/>
    <x v="0"/>
    <x v="14"/>
    <x v="37"/>
    <x v="124"/>
    <x v="816"/>
    <x v="0"/>
    <x v="55"/>
    <x v="3"/>
  </r>
  <r>
    <x v="55"/>
    <x v="150"/>
    <x v="5"/>
    <x v="5"/>
    <x v="0"/>
    <x v="14"/>
    <x v="37"/>
    <x v="214"/>
    <x v="1061"/>
    <x v="0"/>
    <x v="55"/>
    <x v="3"/>
  </r>
  <r>
    <x v="55"/>
    <x v="40"/>
    <x v="1"/>
    <x v="1"/>
    <x v="0"/>
    <x v="14"/>
    <x v="37"/>
    <x v="125"/>
    <x v="816"/>
    <x v="0"/>
    <x v="55"/>
    <x v="3"/>
  </r>
  <r>
    <x v="55"/>
    <x v="1"/>
    <x v="1"/>
    <x v="1"/>
    <x v="0"/>
    <x v="14"/>
    <x v="1"/>
    <x v="1"/>
    <x v="1"/>
    <x v="462"/>
    <x v="55"/>
    <x v="3"/>
  </r>
  <r>
    <x v="55"/>
    <x v="159"/>
    <x v="0"/>
    <x v="0"/>
    <x v="0"/>
    <x v="15"/>
    <x v="38"/>
    <x v="177"/>
    <x v="1061"/>
    <x v="0"/>
    <x v="55"/>
    <x v="3"/>
  </r>
  <r>
    <x v="55"/>
    <x v="1"/>
    <x v="1"/>
    <x v="1"/>
    <x v="0"/>
    <x v="15"/>
    <x v="1"/>
    <x v="1"/>
    <x v="1"/>
    <x v="463"/>
    <x v="55"/>
    <x v="3"/>
  </r>
  <r>
    <x v="55"/>
    <x v="25"/>
    <x v="2"/>
    <x v="2"/>
    <x v="0"/>
    <x v="28"/>
    <x v="38"/>
    <x v="169"/>
    <x v="1597"/>
    <x v="0"/>
    <x v="55"/>
    <x v="3"/>
  </r>
  <r>
    <x v="55"/>
    <x v="75"/>
    <x v="3"/>
    <x v="3"/>
    <x v="0"/>
    <x v="28"/>
    <x v="38"/>
    <x v="220"/>
    <x v="1182"/>
    <x v="0"/>
    <x v="55"/>
    <x v="3"/>
  </r>
  <r>
    <x v="55"/>
    <x v="78"/>
    <x v="4"/>
    <x v="4"/>
    <x v="0"/>
    <x v="28"/>
    <x v="37"/>
    <x v="160"/>
    <x v="1"/>
    <x v="464"/>
    <x v="55"/>
    <x v="3"/>
  </r>
  <r>
    <x v="55"/>
    <x v="142"/>
    <x v="0"/>
    <x v="0"/>
    <x v="0"/>
    <x v="28"/>
    <x v="37"/>
    <x v="119"/>
    <x v="1598"/>
    <x v="0"/>
    <x v="55"/>
    <x v="3"/>
  </r>
  <r>
    <x v="55"/>
    <x v="141"/>
    <x v="5"/>
    <x v="5"/>
    <x v="0"/>
    <x v="28"/>
    <x v="38"/>
    <x v="185"/>
    <x v="1599"/>
    <x v="0"/>
    <x v="55"/>
    <x v="3"/>
  </r>
  <r>
    <x v="55"/>
    <x v="151"/>
    <x v="1"/>
    <x v="1"/>
    <x v="0"/>
    <x v="28"/>
    <x v="38"/>
    <x v="166"/>
    <x v="1600"/>
    <x v="0"/>
    <x v="55"/>
    <x v="3"/>
  </r>
  <r>
    <x v="55"/>
    <x v="1"/>
    <x v="1"/>
    <x v="1"/>
    <x v="0"/>
    <x v="28"/>
    <x v="1"/>
    <x v="1"/>
    <x v="1"/>
    <x v="465"/>
    <x v="55"/>
    <x v="3"/>
  </r>
  <r>
    <x v="55"/>
    <x v="1"/>
    <x v="1"/>
    <x v="1"/>
    <x v="0"/>
    <x v="29"/>
    <x v="1"/>
    <x v="1"/>
    <x v="1"/>
    <x v="466"/>
    <x v="55"/>
    <x v="3"/>
  </r>
  <r>
    <x v="55"/>
    <x v="84"/>
    <x v="2"/>
    <x v="2"/>
    <x v="0"/>
    <x v="16"/>
    <x v="38"/>
    <x v="203"/>
    <x v="1601"/>
    <x v="0"/>
    <x v="55"/>
    <x v="3"/>
  </r>
  <r>
    <x v="55"/>
    <x v="1"/>
    <x v="1"/>
    <x v="1"/>
    <x v="0"/>
    <x v="16"/>
    <x v="1"/>
    <x v="1"/>
    <x v="1"/>
    <x v="467"/>
    <x v="55"/>
    <x v="3"/>
  </r>
  <r>
    <x v="55"/>
    <x v="85"/>
    <x v="2"/>
    <x v="2"/>
    <x v="0"/>
    <x v="30"/>
    <x v="37"/>
    <x v="161"/>
    <x v="1602"/>
    <x v="0"/>
    <x v="55"/>
    <x v="3"/>
  </r>
  <r>
    <x v="55"/>
    <x v="107"/>
    <x v="2"/>
    <x v="2"/>
    <x v="0"/>
    <x v="30"/>
    <x v="37"/>
    <x v="158"/>
    <x v="1603"/>
    <x v="0"/>
    <x v="55"/>
    <x v="3"/>
  </r>
  <r>
    <x v="55"/>
    <x v="1"/>
    <x v="1"/>
    <x v="1"/>
    <x v="0"/>
    <x v="30"/>
    <x v="1"/>
    <x v="1"/>
    <x v="1"/>
    <x v="468"/>
    <x v="55"/>
    <x v="3"/>
  </r>
  <r>
    <x v="55"/>
    <x v="102"/>
    <x v="6"/>
    <x v="6"/>
    <x v="0"/>
    <x v="17"/>
    <x v="37"/>
    <x v="141"/>
    <x v="1604"/>
    <x v="0"/>
    <x v="55"/>
    <x v="3"/>
  </r>
  <r>
    <x v="55"/>
    <x v="1"/>
    <x v="1"/>
    <x v="1"/>
    <x v="0"/>
    <x v="17"/>
    <x v="1"/>
    <x v="1"/>
    <x v="1"/>
    <x v="469"/>
    <x v="55"/>
    <x v="3"/>
  </r>
  <r>
    <x v="55"/>
    <x v="24"/>
    <x v="2"/>
    <x v="2"/>
    <x v="0"/>
    <x v="32"/>
    <x v="38"/>
    <x v="202"/>
    <x v="1602"/>
    <x v="0"/>
    <x v="55"/>
    <x v="3"/>
  </r>
  <r>
    <x v="55"/>
    <x v="21"/>
    <x v="6"/>
    <x v="6"/>
    <x v="0"/>
    <x v="32"/>
    <x v="37"/>
    <x v="70"/>
    <x v="1605"/>
    <x v="0"/>
    <x v="55"/>
    <x v="3"/>
  </r>
  <r>
    <x v="55"/>
    <x v="1"/>
    <x v="1"/>
    <x v="1"/>
    <x v="0"/>
    <x v="32"/>
    <x v="1"/>
    <x v="1"/>
    <x v="1"/>
    <x v="470"/>
    <x v="55"/>
    <x v="3"/>
  </r>
  <r>
    <x v="55"/>
    <x v="79"/>
    <x v="3"/>
    <x v="3"/>
    <x v="0"/>
    <x v="34"/>
    <x v="38"/>
    <x v="142"/>
    <x v="952"/>
    <x v="0"/>
    <x v="55"/>
    <x v="3"/>
  </r>
  <r>
    <x v="55"/>
    <x v="90"/>
    <x v="0"/>
    <x v="0"/>
    <x v="0"/>
    <x v="34"/>
    <x v="37"/>
    <x v="79"/>
    <x v="1"/>
    <x v="471"/>
    <x v="55"/>
    <x v="3"/>
  </r>
  <r>
    <x v="55"/>
    <x v="155"/>
    <x v="1"/>
    <x v="1"/>
    <x v="0"/>
    <x v="34"/>
    <x v="38"/>
    <x v="145"/>
    <x v="1596"/>
    <x v="0"/>
    <x v="55"/>
    <x v="3"/>
  </r>
  <r>
    <x v="55"/>
    <x v="33"/>
    <x v="1"/>
    <x v="1"/>
    <x v="0"/>
    <x v="34"/>
    <x v="38"/>
    <x v="241"/>
    <x v="1606"/>
    <x v="0"/>
    <x v="55"/>
    <x v="3"/>
  </r>
  <r>
    <x v="55"/>
    <x v="1"/>
    <x v="1"/>
    <x v="1"/>
    <x v="0"/>
    <x v="34"/>
    <x v="1"/>
    <x v="1"/>
    <x v="1"/>
    <x v="472"/>
    <x v="55"/>
    <x v="3"/>
  </r>
  <r>
    <x v="56"/>
    <x v="1"/>
    <x v="1"/>
    <x v="1"/>
    <x v="0"/>
    <x v="2"/>
    <x v="1"/>
    <x v="1"/>
    <x v="1"/>
    <x v="221"/>
    <x v="56"/>
    <x v="3"/>
  </r>
  <r>
    <x v="58"/>
    <x v="23"/>
    <x v="3"/>
    <x v="3"/>
    <x v="0"/>
    <x v="2"/>
    <x v="37"/>
    <x v="221"/>
    <x v="1607"/>
    <x v="0"/>
    <x v="58"/>
    <x v="3"/>
  </r>
  <r>
    <x v="58"/>
    <x v="40"/>
    <x v="1"/>
    <x v="1"/>
    <x v="0"/>
    <x v="2"/>
    <x v="37"/>
    <x v="125"/>
    <x v="1608"/>
    <x v="0"/>
    <x v="58"/>
    <x v="3"/>
  </r>
  <r>
    <x v="58"/>
    <x v="1"/>
    <x v="1"/>
    <x v="1"/>
    <x v="0"/>
    <x v="2"/>
    <x v="1"/>
    <x v="1"/>
    <x v="1"/>
    <x v="473"/>
    <x v="58"/>
    <x v="3"/>
  </r>
  <r>
    <x v="66"/>
    <x v="41"/>
    <x v="1"/>
    <x v="1"/>
    <x v="0"/>
    <x v="2"/>
    <x v="37"/>
    <x v="113"/>
    <x v="1609"/>
    <x v="0"/>
    <x v="66"/>
    <x v="3"/>
  </r>
  <r>
    <x v="66"/>
    <x v="1"/>
    <x v="1"/>
    <x v="1"/>
    <x v="0"/>
    <x v="2"/>
    <x v="1"/>
    <x v="1"/>
    <x v="1"/>
    <x v="474"/>
    <x v="66"/>
    <x v="3"/>
  </r>
  <r>
    <x v="0"/>
    <x v="70"/>
    <x v="2"/>
    <x v="2"/>
    <x v="0"/>
    <x v="2"/>
    <x v="39"/>
    <x v="36"/>
    <x v="1381"/>
    <x v="0"/>
    <x v="0"/>
    <x v="4"/>
  </r>
  <r>
    <x v="0"/>
    <x v="144"/>
    <x v="2"/>
    <x v="2"/>
    <x v="0"/>
    <x v="2"/>
    <x v="39"/>
    <x v="162"/>
    <x v="1610"/>
    <x v="0"/>
    <x v="0"/>
    <x v="4"/>
  </r>
  <r>
    <x v="0"/>
    <x v="86"/>
    <x v="6"/>
    <x v="6"/>
    <x v="0"/>
    <x v="2"/>
    <x v="39"/>
    <x v="224"/>
    <x v="1611"/>
    <x v="0"/>
    <x v="0"/>
    <x v="4"/>
  </r>
  <r>
    <x v="0"/>
    <x v="108"/>
    <x v="3"/>
    <x v="3"/>
    <x v="0"/>
    <x v="2"/>
    <x v="39"/>
    <x v="63"/>
    <x v="1612"/>
    <x v="0"/>
    <x v="0"/>
    <x v="4"/>
  </r>
  <r>
    <x v="0"/>
    <x v="135"/>
    <x v="3"/>
    <x v="3"/>
    <x v="0"/>
    <x v="2"/>
    <x v="39"/>
    <x v="149"/>
    <x v="1613"/>
    <x v="0"/>
    <x v="0"/>
    <x v="4"/>
  </r>
  <r>
    <x v="0"/>
    <x v="0"/>
    <x v="0"/>
    <x v="0"/>
    <x v="0"/>
    <x v="2"/>
    <x v="39"/>
    <x v="197"/>
    <x v="1614"/>
    <x v="0"/>
    <x v="0"/>
    <x v="4"/>
  </r>
  <r>
    <x v="0"/>
    <x v="13"/>
    <x v="5"/>
    <x v="5"/>
    <x v="0"/>
    <x v="2"/>
    <x v="39"/>
    <x v="120"/>
    <x v="1615"/>
    <x v="0"/>
    <x v="0"/>
    <x v="4"/>
  </r>
  <r>
    <x v="0"/>
    <x v="139"/>
    <x v="5"/>
    <x v="5"/>
    <x v="0"/>
    <x v="2"/>
    <x v="39"/>
    <x v="110"/>
    <x v="1616"/>
    <x v="0"/>
    <x v="0"/>
    <x v="4"/>
  </r>
  <r>
    <x v="0"/>
    <x v="153"/>
    <x v="5"/>
    <x v="5"/>
    <x v="0"/>
    <x v="2"/>
    <x v="39"/>
    <x v="157"/>
    <x v="1617"/>
    <x v="0"/>
    <x v="0"/>
    <x v="4"/>
  </r>
  <r>
    <x v="0"/>
    <x v="1"/>
    <x v="1"/>
    <x v="1"/>
    <x v="0"/>
    <x v="2"/>
    <x v="1"/>
    <x v="1"/>
    <x v="1"/>
    <x v="475"/>
    <x v="0"/>
    <x v="4"/>
  </r>
  <r>
    <x v="1"/>
    <x v="106"/>
    <x v="2"/>
    <x v="2"/>
    <x v="0"/>
    <x v="2"/>
    <x v="40"/>
    <x v="223"/>
    <x v="1618"/>
    <x v="0"/>
    <x v="1"/>
    <x v="4"/>
  </r>
  <r>
    <x v="1"/>
    <x v="36"/>
    <x v="6"/>
    <x v="6"/>
    <x v="0"/>
    <x v="2"/>
    <x v="40"/>
    <x v="94"/>
    <x v="1619"/>
    <x v="0"/>
    <x v="1"/>
    <x v="4"/>
  </r>
  <r>
    <x v="1"/>
    <x v="30"/>
    <x v="4"/>
    <x v="4"/>
    <x v="0"/>
    <x v="2"/>
    <x v="40"/>
    <x v="159"/>
    <x v="1620"/>
    <x v="0"/>
    <x v="1"/>
    <x v="4"/>
  </r>
  <r>
    <x v="1"/>
    <x v="90"/>
    <x v="0"/>
    <x v="0"/>
    <x v="0"/>
    <x v="2"/>
    <x v="40"/>
    <x v="79"/>
    <x v="1621"/>
    <x v="0"/>
    <x v="1"/>
    <x v="4"/>
  </r>
  <r>
    <x v="1"/>
    <x v="1"/>
    <x v="1"/>
    <x v="1"/>
    <x v="0"/>
    <x v="2"/>
    <x v="1"/>
    <x v="1"/>
    <x v="1"/>
    <x v="476"/>
    <x v="1"/>
    <x v="4"/>
  </r>
  <r>
    <x v="2"/>
    <x v="70"/>
    <x v="2"/>
    <x v="2"/>
    <x v="0"/>
    <x v="2"/>
    <x v="39"/>
    <x v="36"/>
    <x v="784"/>
    <x v="0"/>
    <x v="2"/>
    <x v="4"/>
  </r>
  <r>
    <x v="2"/>
    <x v="70"/>
    <x v="2"/>
    <x v="2"/>
    <x v="0"/>
    <x v="2"/>
    <x v="40"/>
    <x v="36"/>
    <x v="1622"/>
    <x v="0"/>
    <x v="2"/>
    <x v="4"/>
  </r>
  <r>
    <x v="2"/>
    <x v="75"/>
    <x v="3"/>
    <x v="3"/>
    <x v="0"/>
    <x v="2"/>
    <x v="40"/>
    <x v="220"/>
    <x v="1623"/>
    <x v="0"/>
    <x v="2"/>
    <x v="4"/>
  </r>
  <r>
    <x v="2"/>
    <x v="0"/>
    <x v="0"/>
    <x v="0"/>
    <x v="0"/>
    <x v="2"/>
    <x v="40"/>
    <x v="197"/>
    <x v="1138"/>
    <x v="0"/>
    <x v="2"/>
    <x v="4"/>
  </r>
  <r>
    <x v="2"/>
    <x v="160"/>
    <x v="0"/>
    <x v="0"/>
    <x v="0"/>
    <x v="2"/>
    <x v="39"/>
    <x v="179"/>
    <x v="1624"/>
    <x v="0"/>
    <x v="2"/>
    <x v="4"/>
  </r>
  <r>
    <x v="2"/>
    <x v="73"/>
    <x v="1"/>
    <x v="1"/>
    <x v="0"/>
    <x v="2"/>
    <x v="40"/>
    <x v="39"/>
    <x v="1138"/>
    <x v="0"/>
    <x v="2"/>
    <x v="4"/>
  </r>
  <r>
    <x v="2"/>
    <x v="128"/>
    <x v="1"/>
    <x v="1"/>
    <x v="0"/>
    <x v="2"/>
    <x v="39"/>
    <x v="164"/>
    <x v="1625"/>
    <x v="0"/>
    <x v="2"/>
    <x v="4"/>
  </r>
  <r>
    <x v="2"/>
    <x v="1"/>
    <x v="1"/>
    <x v="1"/>
    <x v="0"/>
    <x v="2"/>
    <x v="1"/>
    <x v="1"/>
    <x v="1"/>
    <x v="477"/>
    <x v="2"/>
    <x v="4"/>
  </r>
  <r>
    <x v="3"/>
    <x v="85"/>
    <x v="2"/>
    <x v="2"/>
    <x v="0"/>
    <x v="2"/>
    <x v="39"/>
    <x v="161"/>
    <x v="1626"/>
    <x v="0"/>
    <x v="3"/>
    <x v="4"/>
  </r>
  <r>
    <x v="3"/>
    <x v="102"/>
    <x v="6"/>
    <x v="6"/>
    <x v="0"/>
    <x v="2"/>
    <x v="39"/>
    <x v="141"/>
    <x v="1627"/>
    <x v="0"/>
    <x v="3"/>
    <x v="4"/>
  </r>
  <r>
    <x v="3"/>
    <x v="68"/>
    <x v="4"/>
    <x v="4"/>
    <x v="0"/>
    <x v="2"/>
    <x v="39"/>
    <x v="222"/>
    <x v="1628"/>
    <x v="0"/>
    <x v="3"/>
    <x v="4"/>
  </r>
  <r>
    <x v="3"/>
    <x v="159"/>
    <x v="0"/>
    <x v="0"/>
    <x v="0"/>
    <x v="2"/>
    <x v="39"/>
    <x v="177"/>
    <x v="1629"/>
    <x v="0"/>
    <x v="3"/>
    <x v="4"/>
  </r>
  <r>
    <x v="3"/>
    <x v="0"/>
    <x v="0"/>
    <x v="0"/>
    <x v="0"/>
    <x v="2"/>
    <x v="39"/>
    <x v="197"/>
    <x v="1630"/>
    <x v="0"/>
    <x v="3"/>
    <x v="4"/>
  </r>
  <r>
    <x v="3"/>
    <x v="145"/>
    <x v="5"/>
    <x v="5"/>
    <x v="0"/>
    <x v="2"/>
    <x v="39"/>
    <x v="124"/>
    <x v="1631"/>
    <x v="0"/>
    <x v="3"/>
    <x v="4"/>
  </r>
  <r>
    <x v="3"/>
    <x v="77"/>
    <x v="5"/>
    <x v="5"/>
    <x v="0"/>
    <x v="2"/>
    <x v="39"/>
    <x v="156"/>
    <x v="1632"/>
    <x v="0"/>
    <x v="3"/>
    <x v="4"/>
  </r>
  <r>
    <x v="3"/>
    <x v="1"/>
    <x v="1"/>
    <x v="1"/>
    <x v="0"/>
    <x v="2"/>
    <x v="1"/>
    <x v="1"/>
    <x v="1"/>
    <x v="478"/>
    <x v="3"/>
    <x v="4"/>
  </r>
  <r>
    <x v="4"/>
    <x v="144"/>
    <x v="2"/>
    <x v="2"/>
    <x v="0"/>
    <x v="2"/>
    <x v="39"/>
    <x v="162"/>
    <x v="1633"/>
    <x v="0"/>
    <x v="4"/>
    <x v="4"/>
  </r>
  <r>
    <x v="4"/>
    <x v="79"/>
    <x v="3"/>
    <x v="3"/>
    <x v="0"/>
    <x v="2"/>
    <x v="39"/>
    <x v="142"/>
    <x v="1633"/>
    <x v="0"/>
    <x v="4"/>
    <x v="4"/>
  </r>
  <r>
    <x v="4"/>
    <x v="0"/>
    <x v="0"/>
    <x v="0"/>
    <x v="0"/>
    <x v="2"/>
    <x v="39"/>
    <x v="197"/>
    <x v="1156"/>
    <x v="0"/>
    <x v="4"/>
    <x v="4"/>
  </r>
  <r>
    <x v="4"/>
    <x v="13"/>
    <x v="5"/>
    <x v="5"/>
    <x v="0"/>
    <x v="2"/>
    <x v="39"/>
    <x v="120"/>
    <x v="1634"/>
    <x v="0"/>
    <x v="4"/>
    <x v="4"/>
  </r>
  <r>
    <x v="4"/>
    <x v="33"/>
    <x v="1"/>
    <x v="1"/>
    <x v="0"/>
    <x v="2"/>
    <x v="39"/>
    <x v="241"/>
    <x v="1635"/>
    <x v="0"/>
    <x v="4"/>
    <x v="4"/>
  </r>
  <r>
    <x v="4"/>
    <x v="1"/>
    <x v="1"/>
    <x v="1"/>
    <x v="0"/>
    <x v="2"/>
    <x v="1"/>
    <x v="1"/>
    <x v="1"/>
    <x v="479"/>
    <x v="4"/>
    <x v="4"/>
  </r>
  <r>
    <x v="5"/>
    <x v="70"/>
    <x v="2"/>
    <x v="2"/>
    <x v="0"/>
    <x v="2"/>
    <x v="39"/>
    <x v="36"/>
    <x v="1636"/>
    <x v="0"/>
    <x v="5"/>
    <x v="4"/>
  </r>
  <r>
    <x v="5"/>
    <x v="79"/>
    <x v="3"/>
    <x v="3"/>
    <x v="0"/>
    <x v="2"/>
    <x v="39"/>
    <x v="142"/>
    <x v="1637"/>
    <x v="0"/>
    <x v="5"/>
    <x v="4"/>
  </r>
  <r>
    <x v="5"/>
    <x v="33"/>
    <x v="1"/>
    <x v="1"/>
    <x v="0"/>
    <x v="2"/>
    <x v="39"/>
    <x v="241"/>
    <x v="1638"/>
    <x v="0"/>
    <x v="5"/>
    <x v="4"/>
  </r>
  <r>
    <x v="5"/>
    <x v="1"/>
    <x v="1"/>
    <x v="1"/>
    <x v="0"/>
    <x v="2"/>
    <x v="1"/>
    <x v="1"/>
    <x v="1"/>
    <x v="480"/>
    <x v="5"/>
    <x v="4"/>
  </r>
  <r>
    <x v="6"/>
    <x v="170"/>
    <x v="2"/>
    <x v="2"/>
    <x v="0"/>
    <x v="2"/>
    <x v="40"/>
    <x v="252"/>
    <x v="858"/>
    <x v="0"/>
    <x v="6"/>
    <x v="4"/>
  </r>
  <r>
    <x v="6"/>
    <x v="64"/>
    <x v="2"/>
    <x v="2"/>
    <x v="0"/>
    <x v="2"/>
    <x v="39"/>
    <x v="139"/>
    <x v="763"/>
    <x v="0"/>
    <x v="6"/>
    <x v="4"/>
  </r>
  <r>
    <x v="6"/>
    <x v="107"/>
    <x v="2"/>
    <x v="2"/>
    <x v="0"/>
    <x v="2"/>
    <x v="39"/>
    <x v="158"/>
    <x v="1639"/>
    <x v="0"/>
    <x v="6"/>
    <x v="4"/>
  </r>
  <r>
    <x v="6"/>
    <x v="68"/>
    <x v="4"/>
    <x v="4"/>
    <x v="0"/>
    <x v="2"/>
    <x v="39"/>
    <x v="222"/>
    <x v="891"/>
    <x v="0"/>
    <x v="6"/>
    <x v="4"/>
  </r>
  <r>
    <x v="6"/>
    <x v="115"/>
    <x v="5"/>
    <x v="5"/>
    <x v="0"/>
    <x v="2"/>
    <x v="39"/>
    <x v="213"/>
    <x v="1640"/>
    <x v="0"/>
    <x v="6"/>
    <x v="4"/>
  </r>
  <r>
    <x v="6"/>
    <x v="58"/>
    <x v="1"/>
    <x v="1"/>
    <x v="0"/>
    <x v="2"/>
    <x v="39"/>
    <x v="84"/>
    <x v="1641"/>
    <x v="0"/>
    <x v="6"/>
    <x v="4"/>
  </r>
  <r>
    <x v="6"/>
    <x v="98"/>
    <x v="1"/>
    <x v="1"/>
    <x v="0"/>
    <x v="2"/>
    <x v="39"/>
    <x v="198"/>
    <x v="1200"/>
    <x v="0"/>
    <x v="6"/>
    <x v="4"/>
  </r>
  <r>
    <x v="6"/>
    <x v="1"/>
    <x v="1"/>
    <x v="1"/>
    <x v="0"/>
    <x v="2"/>
    <x v="1"/>
    <x v="1"/>
    <x v="1"/>
    <x v="481"/>
    <x v="6"/>
    <x v="4"/>
  </r>
  <r>
    <x v="7"/>
    <x v="64"/>
    <x v="2"/>
    <x v="2"/>
    <x v="0"/>
    <x v="2"/>
    <x v="39"/>
    <x v="139"/>
    <x v="1642"/>
    <x v="0"/>
    <x v="7"/>
    <x v="4"/>
  </r>
  <r>
    <x v="7"/>
    <x v="71"/>
    <x v="6"/>
    <x v="6"/>
    <x v="0"/>
    <x v="2"/>
    <x v="39"/>
    <x v="37"/>
    <x v="1335"/>
    <x v="0"/>
    <x v="7"/>
    <x v="4"/>
  </r>
  <r>
    <x v="7"/>
    <x v="135"/>
    <x v="3"/>
    <x v="3"/>
    <x v="0"/>
    <x v="2"/>
    <x v="39"/>
    <x v="149"/>
    <x v="1344"/>
    <x v="0"/>
    <x v="7"/>
    <x v="4"/>
  </r>
  <r>
    <x v="7"/>
    <x v="89"/>
    <x v="4"/>
    <x v="4"/>
    <x v="0"/>
    <x v="2"/>
    <x v="39"/>
    <x v="154"/>
    <x v="1643"/>
    <x v="0"/>
    <x v="7"/>
    <x v="4"/>
  </r>
  <r>
    <x v="7"/>
    <x v="92"/>
    <x v="0"/>
    <x v="0"/>
    <x v="0"/>
    <x v="2"/>
    <x v="40"/>
    <x v="109"/>
    <x v="1644"/>
    <x v="0"/>
    <x v="7"/>
    <x v="4"/>
  </r>
  <r>
    <x v="7"/>
    <x v="115"/>
    <x v="5"/>
    <x v="5"/>
    <x v="0"/>
    <x v="2"/>
    <x v="39"/>
    <x v="213"/>
    <x v="1645"/>
    <x v="0"/>
    <x v="7"/>
    <x v="4"/>
  </r>
  <r>
    <x v="7"/>
    <x v="20"/>
    <x v="5"/>
    <x v="5"/>
    <x v="0"/>
    <x v="2"/>
    <x v="40"/>
    <x v="45"/>
    <x v="1528"/>
    <x v="0"/>
    <x v="7"/>
    <x v="4"/>
  </r>
  <r>
    <x v="7"/>
    <x v="1"/>
    <x v="1"/>
    <x v="1"/>
    <x v="0"/>
    <x v="2"/>
    <x v="1"/>
    <x v="1"/>
    <x v="1"/>
    <x v="482"/>
    <x v="7"/>
    <x v="4"/>
  </r>
  <r>
    <x v="8"/>
    <x v="23"/>
    <x v="3"/>
    <x v="3"/>
    <x v="0"/>
    <x v="2"/>
    <x v="39"/>
    <x v="221"/>
    <x v="810"/>
    <x v="0"/>
    <x v="8"/>
    <x v="4"/>
  </r>
  <r>
    <x v="8"/>
    <x v="79"/>
    <x v="3"/>
    <x v="3"/>
    <x v="0"/>
    <x v="2"/>
    <x v="39"/>
    <x v="142"/>
    <x v="1646"/>
    <x v="0"/>
    <x v="8"/>
    <x v="4"/>
  </r>
  <r>
    <x v="8"/>
    <x v="53"/>
    <x v="0"/>
    <x v="0"/>
    <x v="0"/>
    <x v="2"/>
    <x v="40"/>
    <x v="144"/>
    <x v="1303"/>
    <x v="0"/>
    <x v="8"/>
    <x v="4"/>
  </r>
  <r>
    <x v="8"/>
    <x v="77"/>
    <x v="5"/>
    <x v="5"/>
    <x v="0"/>
    <x v="2"/>
    <x v="39"/>
    <x v="156"/>
    <x v="1647"/>
    <x v="0"/>
    <x v="8"/>
    <x v="4"/>
  </r>
  <r>
    <x v="8"/>
    <x v="22"/>
    <x v="1"/>
    <x v="1"/>
    <x v="0"/>
    <x v="2"/>
    <x v="39"/>
    <x v="211"/>
    <x v="810"/>
    <x v="0"/>
    <x v="8"/>
    <x v="4"/>
  </r>
  <r>
    <x v="8"/>
    <x v="1"/>
    <x v="1"/>
    <x v="1"/>
    <x v="0"/>
    <x v="2"/>
    <x v="1"/>
    <x v="1"/>
    <x v="1"/>
    <x v="483"/>
    <x v="8"/>
    <x v="4"/>
  </r>
  <r>
    <x v="9"/>
    <x v="107"/>
    <x v="2"/>
    <x v="2"/>
    <x v="0"/>
    <x v="2"/>
    <x v="39"/>
    <x v="158"/>
    <x v="847"/>
    <x v="0"/>
    <x v="9"/>
    <x v="4"/>
  </r>
  <r>
    <x v="9"/>
    <x v="107"/>
    <x v="2"/>
    <x v="2"/>
    <x v="0"/>
    <x v="2"/>
    <x v="40"/>
    <x v="158"/>
    <x v="1648"/>
    <x v="0"/>
    <x v="9"/>
    <x v="4"/>
  </r>
  <r>
    <x v="9"/>
    <x v="50"/>
    <x v="4"/>
    <x v="4"/>
    <x v="0"/>
    <x v="2"/>
    <x v="39"/>
    <x v="77"/>
    <x v="1649"/>
    <x v="0"/>
    <x v="9"/>
    <x v="4"/>
  </r>
  <r>
    <x v="9"/>
    <x v="125"/>
    <x v="5"/>
    <x v="5"/>
    <x v="0"/>
    <x v="2"/>
    <x v="39"/>
    <x v="82"/>
    <x v="1650"/>
    <x v="0"/>
    <x v="9"/>
    <x v="4"/>
  </r>
  <r>
    <x v="9"/>
    <x v="155"/>
    <x v="1"/>
    <x v="1"/>
    <x v="0"/>
    <x v="2"/>
    <x v="39"/>
    <x v="145"/>
    <x v="601"/>
    <x v="0"/>
    <x v="9"/>
    <x v="4"/>
  </r>
  <r>
    <x v="9"/>
    <x v="1"/>
    <x v="1"/>
    <x v="1"/>
    <x v="0"/>
    <x v="2"/>
    <x v="1"/>
    <x v="1"/>
    <x v="1"/>
    <x v="484"/>
    <x v="9"/>
    <x v="4"/>
  </r>
  <r>
    <x v="70"/>
    <x v="86"/>
    <x v="6"/>
    <x v="6"/>
    <x v="0"/>
    <x v="2"/>
    <x v="39"/>
    <x v="224"/>
    <x v="1535"/>
    <x v="0"/>
    <x v="70"/>
    <x v="4"/>
  </r>
  <r>
    <x v="70"/>
    <x v="154"/>
    <x v="4"/>
    <x v="4"/>
    <x v="0"/>
    <x v="2"/>
    <x v="39"/>
    <x v="143"/>
    <x v="1651"/>
    <x v="0"/>
    <x v="70"/>
    <x v="4"/>
  </r>
  <r>
    <x v="70"/>
    <x v="41"/>
    <x v="1"/>
    <x v="1"/>
    <x v="0"/>
    <x v="2"/>
    <x v="39"/>
    <x v="113"/>
    <x v="1652"/>
    <x v="0"/>
    <x v="70"/>
    <x v="4"/>
  </r>
  <r>
    <x v="70"/>
    <x v="1"/>
    <x v="1"/>
    <x v="1"/>
    <x v="0"/>
    <x v="2"/>
    <x v="1"/>
    <x v="1"/>
    <x v="1"/>
    <x v="485"/>
    <x v="70"/>
    <x v="4"/>
  </r>
  <r>
    <x v="10"/>
    <x v="70"/>
    <x v="2"/>
    <x v="2"/>
    <x v="0"/>
    <x v="2"/>
    <x v="39"/>
    <x v="36"/>
    <x v="1653"/>
    <x v="0"/>
    <x v="10"/>
    <x v="4"/>
  </r>
  <r>
    <x v="10"/>
    <x v="144"/>
    <x v="2"/>
    <x v="2"/>
    <x v="0"/>
    <x v="2"/>
    <x v="39"/>
    <x v="162"/>
    <x v="1654"/>
    <x v="0"/>
    <x v="10"/>
    <x v="4"/>
  </r>
  <r>
    <x v="10"/>
    <x v="71"/>
    <x v="6"/>
    <x v="6"/>
    <x v="0"/>
    <x v="2"/>
    <x v="39"/>
    <x v="37"/>
    <x v="1655"/>
    <x v="0"/>
    <x v="10"/>
    <x v="4"/>
  </r>
  <r>
    <x v="10"/>
    <x v="108"/>
    <x v="3"/>
    <x v="3"/>
    <x v="0"/>
    <x v="2"/>
    <x v="39"/>
    <x v="63"/>
    <x v="1656"/>
    <x v="0"/>
    <x v="10"/>
    <x v="4"/>
  </r>
  <r>
    <x v="10"/>
    <x v="68"/>
    <x v="4"/>
    <x v="4"/>
    <x v="0"/>
    <x v="2"/>
    <x v="39"/>
    <x v="222"/>
    <x v="1073"/>
    <x v="0"/>
    <x v="10"/>
    <x v="4"/>
  </r>
  <r>
    <x v="10"/>
    <x v="50"/>
    <x v="4"/>
    <x v="4"/>
    <x v="0"/>
    <x v="2"/>
    <x v="39"/>
    <x v="77"/>
    <x v="1657"/>
    <x v="0"/>
    <x v="10"/>
    <x v="4"/>
  </r>
  <r>
    <x v="10"/>
    <x v="159"/>
    <x v="0"/>
    <x v="0"/>
    <x v="0"/>
    <x v="2"/>
    <x v="39"/>
    <x v="177"/>
    <x v="1658"/>
    <x v="0"/>
    <x v="10"/>
    <x v="4"/>
  </r>
  <r>
    <x v="10"/>
    <x v="117"/>
    <x v="0"/>
    <x v="0"/>
    <x v="0"/>
    <x v="2"/>
    <x v="39"/>
    <x v="65"/>
    <x v="1659"/>
    <x v="0"/>
    <x v="10"/>
    <x v="4"/>
  </r>
  <r>
    <x v="10"/>
    <x v="115"/>
    <x v="5"/>
    <x v="5"/>
    <x v="0"/>
    <x v="2"/>
    <x v="39"/>
    <x v="213"/>
    <x v="1660"/>
    <x v="0"/>
    <x v="10"/>
    <x v="4"/>
  </r>
  <r>
    <x v="10"/>
    <x v="13"/>
    <x v="5"/>
    <x v="5"/>
    <x v="0"/>
    <x v="2"/>
    <x v="39"/>
    <x v="120"/>
    <x v="1661"/>
    <x v="0"/>
    <x v="10"/>
    <x v="4"/>
  </r>
  <r>
    <x v="10"/>
    <x v="155"/>
    <x v="1"/>
    <x v="1"/>
    <x v="0"/>
    <x v="2"/>
    <x v="39"/>
    <x v="145"/>
    <x v="1662"/>
    <x v="0"/>
    <x v="10"/>
    <x v="4"/>
  </r>
  <r>
    <x v="10"/>
    <x v="1"/>
    <x v="1"/>
    <x v="1"/>
    <x v="0"/>
    <x v="2"/>
    <x v="1"/>
    <x v="1"/>
    <x v="1"/>
    <x v="486"/>
    <x v="10"/>
    <x v="4"/>
  </r>
  <r>
    <x v="11"/>
    <x v="108"/>
    <x v="3"/>
    <x v="3"/>
    <x v="0"/>
    <x v="2"/>
    <x v="39"/>
    <x v="63"/>
    <x v="1663"/>
    <x v="0"/>
    <x v="11"/>
    <x v="4"/>
  </r>
  <r>
    <x v="11"/>
    <x v="115"/>
    <x v="5"/>
    <x v="5"/>
    <x v="0"/>
    <x v="2"/>
    <x v="39"/>
    <x v="213"/>
    <x v="1664"/>
    <x v="0"/>
    <x v="11"/>
    <x v="4"/>
  </r>
  <r>
    <x v="11"/>
    <x v="1"/>
    <x v="1"/>
    <x v="1"/>
    <x v="0"/>
    <x v="2"/>
    <x v="1"/>
    <x v="1"/>
    <x v="1"/>
    <x v="487"/>
    <x v="11"/>
    <x v="4"/>
  </r>
  <r>
    <x v="12"/>
    <x v="108"/>
    <x v="3"/>
    <x v="3"/>
    <x v="0"/>
    <x v="2"/>
    <x v="39"/>
    <x v="63"/>
    <x v="1665"/>
    <x v="0"/>
    <x v="12"/>
    <x v="4"/>
  </r>
  <r>
    <x v="12"/>
    <x v="33"/>
    <x v="1"/>
    <x v="1"/>
    <x v="0"/>
    <x v="2"/>
    <x v="39"/>
    <x v="241"/>
    <x v="1666"/>
    <x v="0"/>
    <x v="12"/>
    <x v="4"/>
  </r>
  <r>
    <x v="12"/>
    <x v="98"/>
    <x v="1"/>
    <x v="1"/>
    <x v="0"/>
    <x v="2"/>
    <x v="39"/>
    <x v="198"/>
    <x v="982"/>
    <x v="0"/>
    <x v="12"/>
    <x v="4"/>
  </r>
  <r>
    <x v="12"/>
    <x v="1"/>
    <x v="1"/>
    <x v="1"/>
    <x v="0"/>
    <x v="2"/>
    <x v="1"/>
    <x v="1"/>
    <x v="1"/>
    <x v="488"/>
    <x v="12"/>
    <x v="4"/>
  </r>
  <r>
    <x v="13"/>
    <x v="133"/>
    <x v="2"/>
    <x v="2"/>
    <x v="0"/>
    <x v="2"/>
    <x v="39"/>
    <x v="254"/>
    <x v="1667"/>
    <x v="0"/>
    <x v="13"/>
    <x v="4"/>
  </r>
  <r>
    <x v="13"/>
    <x v="13"/>
    <x v="5"/>
    <x v="5"/>
    <x v="0"/>
    <x v="2"/>
    <x v="39"/>
    <x v="120"/>
    <x v="536"/>
    <x v="0"/>
    <x v="13"/>
    <x v="4"/>
  </r>
  <r>
    <x v="13"/>
    <x v="58"/>
    <x v="1"/>
    <x v="1"/>
    <x v="0"/>
    <x v="2"/>
    <x v="39"/>
    <x v="84"/>
    <x v="823"/>
    <x v="0"/>
    <x v="13"/>
    <x v="4"/>
  </r>
  <r>
    <x v="13"/>
    <x v="14"/>
    <x v="1"/>
    <x v="1"/>
    <x v="0"/>
    <x v="2"/>
    <x v="39"/>
    <x v="112"/>
    <x v="1596"/>
    <x v="0"/>
    <x v="13"/>
    <x v="4"/>
  </r>
  <r>
    <x v="13"/>
    <x v="55"/>
    <x v="1"/>
    <x v="1"/>
    <x v="0"/>
    <x v="2"/>
    <x v="39"/>
    <x v="188"/>
    <x v="1668"/>
    <x v="0"/>
    <x v="13"/>
    <x v="4"/>
  </r>
  <r>
    <x v="13"/>
    <x v="1"/>
    <x v="1"/>
    <x v="1"/>
    <x v="0"/>
    <x v="2"/>
    <x v="1"/>
    <x v="1"/>
    <x v="1"/>
    <x v="489"/>
    <x v="13"/>
    <x v="4"/>
  </r>
  <r>
    <x v="14"/>
    <x v="70"/>
    <x v="2"/>
    <x v="2"/>
    <x v="0"/>
    <x v="2"/>
    <x v="39"/>
    <x v="36"/>
    <x v="1669"/>
    <x v="0"/>
    <x v="14"/>
    <x v="4"/>
  </r>
  <r>
    <x v="14"/>
    <x v="71"/>
    <x v="6"/>
    <x v="6"/>
    <x v="0"/>
    <x v="2"/>
    <x v="39"/>
    <x v="37"/>
    <x v="1670"/>
    <x v="0"/>
    <x v="14"/>
    <x v="4"/>
  </r>
  <r>
    <x v="14"/>
    <x v="43"/>
    <x v="3"/>
    <x v="3"/>
    <x v="0"/>
    <x v="2"/>
    <x v="39"/>
    <x v="71"/>
    <x v="1671"/>
    <x v="0"/>
    <x v="14"/>
    <x v="4"/>
  </r>
  <r>
    <x v="14"/>
    <x v="160"/>
    <x v="0"/>
    <x v="0"/>
    <x v="0"/>
    <x v="2"/>
    <x v="39"/>
    <x v="179"/>
    <x v="1672"/>
    <x v="0"/>
    <x v="14"/>
    <x v="4"/>
  </r>
  <r>
    <x v="14"/>
    <x v="153"/>
    <x v="5"/>
    <x v="5"/>
    <x v="0"/>
    <x v="2"/>
    <x v="39"/>
    <x v="157"/>
    <x v="1673"/>
    <x v="0"/>
    <x v="14"/>
    <x v="4"/>
  </r>
  <r>
    <x v="14"/>
    <x v="1"/>
    <x v="1"/>
    <x v="1"/>
    <x v="0"/>
    <x v="2"/>
    <x v="1"/>
    <x v="1"/>
    <x v="1"/>
    <x v="490"/>
    <x v="14"/>
    <x v="4"/>
  </r>
  <r>
    <x v="15"/>
    <x v="64"/>
    <x v="2"/>
    <x v="2"/>
    <x v="0"/>
    <x v="2"/>
    <x v="39"/>
    <x v="139"/>
    <x v="1674"/>
    <x v="0"/>
    <x v="15"/>
    <x v="4"/>
  </r>
  <r>
    <x v="15"/>
    <x v="133"/>
    <x v="2"/>
    <x v="2"/>
    <x v="0"/>
    <x v="2"/>
    <x v="39"/>
    <x v="254"/>
    <x v="1675"/>
    <x v="0"/>
    <x v="15"/>
    <x v="4"/>
  </r>
  <r>
    <x v="15"/>
    <x v="135"/>
    <x v="3"/>
    <x v="3"/>
    <x v="0"/>
    <x v="2"/>
    <x v="39"/>
    <x v="149"/>
    <x v="1676"/>
    <x v="0"/>
    <x v="15"/>
    <x v="4"/>
  </r>
  <r>
    <x v="15"/>
    <x v="160"/>
    <x v="0"/>
    <x v="0"/>
    <x v="0"/>
    <x v="2"/>
    <x v="39"/>
    <x v="179"/>
    <x v="1677"/>
    <x v="0"/>
    <x v="15"/>
    <x v="4"/>
  </r>
  <r>
    <x v="15"/>
    <x v="145"/>
    <x v="5"/>
    <x v="5"/>
    <x v="0"/>
    <x v="2"/>
    <x v="39"/>
    <x v="124"/>
    <x v="810"/>
    <x v="0"/>
    <x v="15"/>
    <x v="4"/>
  </r>
  <r>
    <x v="15"/>
    <x v="40"/>
    <x v="1"/>
    <x v="1"/>
    <x v="0"/>
    <x v="2"/>
    <x v="39"/>
    <x v="125"/>
    <x v="1678"/>
    <x v="0"/>
    <x v="15"/>
    <x v="4"/>
  </r>
  <r>
    <x v="15"/>
    <x v="1"/>
    <x v="1"/>
    <x v="1"/>
    <x v="0"/>
    <x v="2"/>
    <x v="1"/>
    <x v="1"/>
    <x v="1"/>
    <x v="491"/>
    <x v="15"/>
    <x v="4"/>
  </r>
  <r>
    <x v="16"/>
    <x v="71"/>
    <x v="6"/>
    <x v="6"/>
    <x v="0"/>
    <x v="2"/>
    <x v="39"/>
    <x v="37"/>
    <x v="1679"/>
    <x v="0"/>
    <x v="16"/>
    <x v="4"/>
  </r>
  <r>
    <x v="16"/>
    <x v="145"/>
    <x v="5"/>
    <x v="5"/>
    <x v="0"/>
    <x v="2"/>
    <x v="39"/>
    <x v="124"/>
    <x v="1680"/>
    <x v="0"/>
    <x v="16"/>
    <x v="4"/>
  </r>
  <r>
    <x v="16"/>
    <x v="128"/>
    <x v="1"/>
    <x v="1"/>
    <x v="0"/>
    <x v="2"/>
    <x v="39"/>
    <x v="164"/>
    <x v="1681"/>
    <x v="0"/>
    <x v="16"/>
    <x v="4"/>
  </r>
  <r>
    <x v="16"/>
    <x v="1"/>
    <x v="1"/>
    <x v="1"/>
    <x v="0"/>
    <x v="2"/>
    <x v="1"/>
    <x v="1"/>
    <x v="1"/>
    <x v="492"/>
    <x v="16"/>
    <x v="4"/>
  </r>
  <r>
    <x v="17"/>
    <x v="107"/>
    <x v="2"/>
    <x v="2"/>
    <x v="0"/>
    <x v="2"/>
    <x v="39"/>
    <x v="158"/>
    <x v="240"/>
    <x v="0"/>
    <x v="17"/>
    <x v="4"/>
  </r>
  <r>
    <x v="17"/>
    <x v="79"/>
    <x v="3"/>
    <x v="3"/>
    <x v="0"/>
    <x v="2"/>
    <x v="39"/>
    <x v="142"/>
    <x v="1682"/>
    <x v="0"/>
    <x v="17"/>
    <x v="4"/>
  </r>
  <r>
    <x v="17"/>
    <x v="62"/>
    <x v="4"/>
    <x v="4"/>
    <x v="0"/>
    <x v="2"/>
    <x v="39"/>
    <x v="176"/>
    <x v="816"/>
    <x v="0"/>
    <x v="17"/>
    <x v="4"/>
  </r>
  <r>
    <x v="17"/>
    <x v="22"/>
    <x v="1"/>
    <x v="1"/>
    <x v="0"/>
    <x v="2"/>
    <x v="39"/>
    <x v="211"/>
    <x v="1683"/>
    <x v="0"/>
    <x v="17"/>
    <x v="4"/>
  </r>
  <r>
    <x v="17"/>
    <x v="98"/>
    <x v="1"/>
    <x v="1"/>
    <x v="0"/>
    <x v="2"/>
    <x v="39"/>
    <x v="198"/>
    <x v="1684"/>
    <x v="0"/>
    <x v="17"/>
    <x v="4"/>
  </r>
  <r>
    <x v="17"/>
    <x v="1"/>
    <x v="1"/>
    <x v="1"/>
    <x v="0"/>
    <x v="2"/>
    <x v="1"/>
    <x v="1"/>
    <x v="1"/>
    <x v="493"/>
    <x v="17"/>
    <x v="4"/>
  </r>
  <r>
    <x v="18"/>
    <x v="70"/>
    <x v="2"/>
    <x v="2"/>
    <x v="0"/>
    <x v="2"/>
    <x v="39"/>
    <x v="36"/>
    <x v="1685"/>
    <x v="0"/>
    <x v="18"/>
    <x v="4"/>
  </r>
  <r>
    <x v="18"/>
    <x v="77"/>
    <x v="5"/>
    <x v="5"/>
    <x v="0"/>
    <x v="2"/>
    <x v="39"/>
    <x v="156"/>
    <x v="1686"/>
    <x v="0"/>
    <x v="18"/>
    <x v="4"/>
  </r>
  <r>
    <x v="18"/>
    <x v="33"/>
    <x v="1"/>
    <x v="1"/>
    <x v="0"/>
    <x v="2"/>
    <x v="39"/>
    <x v="241"/>
    <x v="988"/>
    <x v="0"/>
    <x v="18"/>
    <x v="4"/>
  </r>
  <r>
    <x v="18"/>
    <x v="1"/>
    <x v="1"/>
    <x v="1"/>
    <x v="0"/>
    <x v="2"/>
    <x v="1"/>
    <x v="1"/>
    <x v="1"/>
    <x v="494"/>
    <x v="18"/>
    <x v="4"/>
  </r>
  <r>
    <x v="19"/>
    <x v="70"/>
    <x v="2"/>
    <x v="2"/>
    <x v="0"/>
    <x v="2"/>
    <x v="39"/>
    <x v="36"/>
    <x v="1687"/>
    <x v="0"/>
    <x v="19"/>
    <x v="4"/>
  </r>
  <r>
    <x v="19"/>
    <x v="31"/>
    <x v="4"/>
    <x v="4"/>
    <x v="0"/>
    <x v="2"/>
    <x v="39"/>
    <x v="72"/>
    <x v="1688"/>
    <x v="0"/>
    <x v="19"/>
    <x v="4"/>
  </r>
  <r>
    <x v="19"/>
    <x v="58"/>
    <x v="1"/>
    <x v="1"/>
    <x v="0"/>
    <x v="2"/>
    <x v="39"/>
    <x v="84"/>
    <x v="1689"/>
    <x v="0"/>
    <x v="19"/>
    <x v="4"/>
  </r>
  <r>
    <x v="19"/>
    <x v="1"/>
    <x v="1"/>
    <x v="1"/>
    <x v="0"/>
    <x v="2"/>
    <x v="1"/>
    <x v="1"/>
    <x v="1"/>
    <x v="495"/>
    <x v="19"/>
    <x v="4"/>
  </r>
  <r>
    <x v="20"/>
    <x v="133"/>
    <x v="2"/>
    <x v="2"/>
    <x v="0"/>
    <x v="2"/>
    <x v="39"/>
    <x v="254"/>
    <x v="1690"/>
    <x v="0"/>
    <x v="20"/>
    <x v="4"/>
  </r>
  <r>
    <x v="20"/>
    <x v="71"/>
    <x v="6"/>
    <x v="6"/>
    <x v="0"/>
    <x v="2"/>
    <x v="39"/>
    <x v="37"/>
    <x v="1691"/>
    <x v="0"/>
    <x v="20"/>
    <x v="4"/>
  </r>
  <r>
    <x v="20"/>
    <x v="135"/>
    <x v="3"/>
    <x v="3"/>
    <x v="0"/>
    <x v="2"/>
    <x v="39"/>
    <x v="149"/>
    <x v="1692"/>
    <x v="0"/>
    <x v="20"/>
    <x v="4"/>
  </r>
  <r>
    <x v="20"/>
    <x v="50"/>
    <x v="4"/>
    <x v="4"/>
    <x v="0"/>
    <x v="2"/>
    <x v="39"/>
    <x v="77"/>
    <x v="1693"/>
    <x v="0"/>
    <x v="20"/>
    <x v="4"/>
  </r>
  <r>
    <x v="20"/>
    <x v="160"/>
    <x v="0"/>
    <x v="0"/>
    <x v="0"/>
    <x v="2"/>
    <x v="39"/>
    <x v="179"/>
    <x v="1176"/>
    <x v="0"/>
    <x v="20"/>
    <x v="4"/>
  </r>
  <r>
    <x v="20"/>
    <x v="45"/>
    <x v="0"/>
    <x v="0"/>
    <x v="0"/>
    <x v="2"/>
    <x v="40"/>
    <x v="180"/>
    <x v="1694"/>
    <x v="0"/>
    <x v="20"/>
    <x v="4"/>
  </r>
  <r>
    <x v="20"/>
    <x v="22"/>
    <x v="1"/>
    <x v="1"/>
    <x v="0"/>
    <x v="2"/>
    <x v="39"/>
    <x v="211"/>
    <x v="1695"/>
    <x v="0"/>
    <x v="20"/>
    <x v="4"/>
  </r>
  <r>
    <x v="20"/>
    <x v="1"/>
    <x v="1"/>
    <x v="1"/>
    <x v="0"/>
    <x v="2"/>
    <x v="1"/>
    <x v="1"/>
    <x v="1"/>
    <x v="496"/>
    <x v="20"/>
    <x v="4"/>
  </r>
  <r>
    <x v="21"/>
    <x v="85"/>
    <x v="2"/>
    <x v="2"/>
    <x v="0"/>
    <x v="2"/>
    <x v="40"/>
    <x v="161"/>
    <x v="907"/>
    <x v="0"/>
    <x v="21"/>
    <x v="4"/>
  </r>
  <r>
    <x v="21"/>
    <x v="169"/>
    <x v="6"/>
    <x v="6"/>
    <x v="0"/>
    <x v="2"/>
    <x v="40"/>
    <x v="249"/>
    <x v="907"/>
    <x v="0"/>
    <x v="21"/>
    <x v="4"/>
  </r>
  <r>
    <x v="21"/>
    <x v="44"/>
    <x v="3"/>
    <x v="3"/>
    <x v="0"/>
    <x v="2"/>
    <x v="40"/>
    <x v="191"/>
    <x v="1696"/>
    <x v="0"/>
    <x v="21"/>
    <x v="4"/>
  </r>
  <r>
    <x v="21"/>
    <x v="50"/>
    <x v="4"/>
    <x v="4"/>
    <x v="0"/>
    <x v="2"/>
    <x v="39"/>
    <x v="77"/>
    <x v="1697"/>
    <x v="0"/>
    <x v="21"/>
    <x v="4"/>
  </r>
  <r>
    <x v="21"/>
    <x v="121"/>
    <x v="0"/>
    <x v="0"/>
    <x v="0"/>
    <x v="2"/>
    <x v="40"/>
    <x v="80"/>
    <x v="907"/>
    <x v="0"/>
    <x v="21"/>
    <x v="4"/>
  </r>
  <r>
    <x v="21"/>
    <x v="76"/>
    <x v="5"/>
    <x v="5"/>
    <x v="0"/>
    <x v="2"/>
    <x v="40"/>
    <x v="182"/>
    <x v="907"/>
    <x v="0"/>
    <x v="21"/>
    <x v="4"/>
  </r>
  <r>
    <x v="21"/>
    <x v="40"/>
    <x v="1"/>
    <x v="1"/>
    <x v="0"/>
    <x v="2"/>
    <x v="39"/>
    <x v="125"/>
    <x v="1698"/>
    <x v="0"/>
    <x v="21"/>
    <x v="4"/>
  </r>
  <r>
    <x v="21"/>
    <x v="152"/>
    <x v="1"/>
    <x v="1"/>
    <x v="0"/>
    <x v="2"/>
    <x v="39"/>
    <x v="194"/>
    <x v="1699"/>
    <x v="0"/>
    <x v="21"/>
    <x v="4"/>
  </r>
  <r>
    <x v="21"/>
    <x v="1"/>
    <x v="1"/>
    <x v="1"/>
    <x v="0"/>
    <x v="2"/>
    <x v="1"/>
    <x v="1"/>
    <x v="1"/>
    <x v="497"/>
    <x v="21"/>
    <x v="4"/>
  </r>
  <r>
    <x v="72"/>
    <x v="64"/>
    <x v="2"/>
    <x v="2"/>
    <x v="0"/>
    <x v="2"/>
    <x v="39"/>
    <x v="139"/>
    <x v="1700"/>
    <x v="0"/>
    <x v="72"/>
    <x v="4"/>
  </r>
  <r>
    <x v="72"/>
    <x v="107"/>
    <x v="2"/>
    <x v="2"/>
    <x v="0"/>
    <x v="2"/>
    <x v="39"/>
    <x v="158"/>
    <x v="1701"/>
    <x v="0"/>
    <x v="72"/>
    <x v="4"/>
  </r>
  <r>
    <x v="72"/>
    <x v="102"/>
    <x v="6"/>
    <x v="6"/>
    <x v="0"/>
    <x v="2"/>
    <x v="39"/>
    <x v="141"/>
    <x v="1702"/>
    <x v="0"/>
    <x v="72"/>
    <x v="4"/>
  </r>
  <r>
    <x v="72"/>
    <x v="23"/>
    <x v="3"/>
    <x v="3"/>
    <x v="0"/>
    <x v="2"/>
    <x v="39"/>
    <x v="221"/>
    <x v="1703"/>
    <x v="0"/>
    <x v="72"/>
    <x v="4"/>
  </r>
  <r>
    <x v="72"/>
    <x v="125"/>
    <x v="5"/>
    <x v="5"/>
    <x v="0"/>
    <x v="2"/>
    <x v="39"/>
    <x v="82"/>
    <x v="1704"/>
    <x v="0"/>
    <x v="72"/>
    <x v="4"/>
  </r>
  <r>
    <x v="72"/>
    <x v="155"/>
    <x v="1"/>
    <x v="1"/>
    <x v="0"/>
    <x v="2"/>
    <x v="39"/>
    <x v="145"/>
    <x v="1705"/>
    <x v="0"/>
    <x v="72"/>
    <x v="4"/>
  </r>
  <r>
    <x v="72"/>
    <x v="1"/>
    <x v="1"/>
    <x v="1"/>
    <x v="0"/>
    <x v="2"/>
    <x v="1"/>
    <x v="1"/>
    <x v="1"/>
    <x v="498"/>
    <x v="72"/>
    <x v="4"/>
  </r>
  <r>
    <x v="22"/>
    <x v="135"/>
    <x v="3"/>
    <x v="3"/>
    <x v="0"/>
    <x v="2"/>
    <x v="39"/>
    <x v="149"/>
    <x v="1706"/>
    <x v="0"/>
    <x v="22"/>
    <x v="4"/>
  </r>
  <r>
    <x v="22"/>
    <x v="152"/>
    <x v="1"/>
    <x v="1"/>
    <x v="0"/>
    <x v="2"/>
    <x v="40"/>
    <x v="194"/>
    <x v="1707"/>
    <x v="0"/>
    <x v="22"/>
    <x v="4"/>
  </r>
  <r>
    <x v="22"/>
    <x v="1"/>
    <x v="1"/>
    <x v="1"/>
    <x v="0"/>
    <x v="2"/>
    <x v="1"/>
    <x v="1"/>
    <x v="1"/>
    <x v="499"/>
    <x v="22"/>
    <x v="4"/>
  </r>
  <r>
    <x v="23"/>
    <x v="71"/>
    <x v="6"/>
    <x v="6"/>
    <x v="0"/>
    <x v="2"/>
    <x v="39"/>
    <x v="37"/>
    <x v="1708"/>
    <x v="0"/>
    <x v="23"/>
    <x v="4"/>
  </r>
  <r>
    <x v="23"/>
    <x v="108"/>
    <x v="3"/>
    <x v="3"/>
    <x v="0"/>
    <x v="2"/>
    <x v="39"/>
    <x v="63"/>
    <x v="1709"/>
    <x v="0"/>
    <x v="23"/>
    <x v="4"/>
  </r>
  <r>
    <x v="23"/>
    <x v="0"/>
    <x v="0"/>
    <x v="0"/>
    <x v="0"/>
    <x v="2"/>
    <x v="39"/>
    <x v="197"/>
    <x v="1710"/>
    <x v="0"/>
    <x v="23"/>
    <x v="4"/>
  </r>
  <r>
    <x v="23"/>
    <x v="145"/>
    <x v="5"/>
    <x v="5"/>
    <x v="0"/>
    <x v="2"/>
    <x v="39"/>
    <x v="124"/>
    <x v="1711"/>
    <x v="0"/>
    <x v="23"/>
    <x v="4"/>
  </r>
  <r>
    <x v="23"/>
    <x v="33"/>
    <x v="1"/>
    <x v="1"/>
    <x v="0"/>
    <x v="2"/>
    <x v="39"/>
    <x v="241"/>
    <x v="1712"/>
    <x v="0"/>
    <x v="23"/>
    <x v="4"/>
  </r>
  <r>
    <x v="23"/>
    <x v="128"/>
    <x v="1"/>
    <x v="1"/>
    <x v="0"/>
    <x v="2"/>
    <x v="39"/>
    <x v="164"/>
    <x v="1713"/>
    <x v="0"/>
    <x v="23"/>
    <x v="4"/>
  </r>
  <r>
    <x v="23"/>
    <x v="1"/>
    <x v="1"/>
    <x v="1"/>
    <x v="0"/>
    <x v="2"/>
    <x v="1"/>
    <x v="1"/>
    <x v="1"/>
    <x v="500"/>
    <x v="23"/>
    <x v="4"/>
  </r>
  <r>
    <x v="24"/>
    <x v="87"/>
    <x v="6"/>
    <x v="6"/>
    <x v="0"/>
    <x v="2"/>
    <x v="40"/>
    <x v="189"/>
    <x v="1714"/>
    <x v="0"/>
    <x v="24"/>
    <x v="4"/>
  </r>
  <r>
    <x v="24"/>
    <x v="71"/>
    <x v="6"/>
    <x v="6"/>
    <x v="0"/>
    <x v="2"/>
    <x v="39"/>
    <x v="37"/>
    <x v="1715"/>
    <x v="0"/>
    <x v="24"/>
    <x v="4"/>
  </r>
  <r>
    <x v="24"/>
    <x v="125"/>
    <x v="5"/>
    <x v="5"/>
    <x v="0"/>
    <x v="2"/>
    <x v="39"/>
    <x v="82"/>
    <x v="905"/>
    <x v="0"/>
    <x v="24"/>
    <x v="4"/>
  </r>
  <r>
    <x v="24"/>
    <x v="63"/>
    <x v="5"/>
    <x v="5"/>
    <x v="0"/>
    <x v="2"/>
    <x v="39"/>
    <x v="111"/>
    <x v="1716"/>
    <x v="0"/>
    <x v="24"/>
    <x v="4"/>
  </r>
  <r>
    <x v="24"/>
    <x v="1"/>
    <x v="1"/>
    <x v="1"/>
    <x v="0"/>
    <x v="2"/>
    <x v="1"/>
    <x v="1"/>
    <x v="1"/>
    <x v="501"/>
    <x v="24"/>
    <x v="4"/>
  </r>
  <r>
    <x v="25"/>
    <x v="64"/>
    <x v="2"/>
    <x v="2"/>
    <x v="0"/>
    <x v="2"/>
    <x v="39"/>
    <x v="139"/>
    <x v="1717"/>
    <x v="0"/>
    <x v="25"/>
    <x v="4"/>
  </r>
  <r>
    <x v="25"/>
    <x v="68"/>
    <x v="4"/>
    <x v="4"/>
    <x v="0"/>
    <x v="2"/>
    <x v="39"/>
    <x v="222"/>
    <x v="1718"/>
    <x v="0"/>
    <x v="25"/>
    <x v="4"/>
  </r>
  <r>
    <x v="25"/>
    <x v="160"/>
    <x v="0"/>
    <x v="0"/>
    <x v="0"/>
    <x v="2"/>
    <x v="39"/>
    <x v="179"/>
    <x v="419"/>
    <x v="0"/>
    <x v="25"/>
    <x v="4"/>
  </r>
  <r>
    <x v="25"/>
    <x v="145"/>
    <x v="5"/>
    <x v="5"/>
    <x v="0"/>
    <x v="2"/>
    <x v="39"/>
    <x v="124"/>
    <x v="1719"/>
    <x v="0"/>
    <x v="25"/>
    <x v="4"/>
  </r>
  <r>
    <x v="25"/>
    <x v="1"/>
    <x v="1"/>
    <x v="1"/>
    <x v="0"/>
    <x v="2"/>
    <x v="1"/>
    <x v="1"/>
    <x v="1"/>
    <x v="502"/>
    <x v="25"/>
    <x v="4"/>
  </r>
  <r>
    <x v="26"/>
    <x v="65"/>
    <x v="6"/>
    <x v="6"/>
    <x v="0"/>
    <x v="2"/>
    <x v="39"/>
    <x v="190"/>
    <x v="1720"/>
    <x v="0"/>
    <x v="26"/>
    <x v="4"/>
  </r>
  <r>
    <x v="26"/>
    <x v="65"/>
    <x v="6"/>
    <x v="6"/>
    <x v="0"/>
    <x v="2"/>
    <x v="40"/>
    <x v="190"/>
    <x v="1721"/>
    <x v="0"/>
    <x v="26"/>
    <x v="4"/>
  </r>
  <r>
    <x v="26"/>
    <x v="135"/>
    <x v="3"/>
    <x v="3"/>
    <x v="0"/>
    <x v="2"/>
    <x v="39"/>
    <x v="149"/>
    <x v="1722"/>
    <x v="0"/>
    <x v="26"/>
    <x v="4"/>
  </r>
  <r>
    <x v="26"/>
    <x v="50"/>
    <x v="4"/>
    <x v="4"/>
    <x v="0"/>
    <x v="2"/>
    <x v="39"/>
    <x v="77"/>
    <x v="1723"/>
    <x v="0"/>
    <x v="26"/>
    <x v="4"/>
  </r>
  <r>
    <x v="26"/>
    <x v="31"/>
    <x v="4"/>
    <x v="4"/>
    <x v="0"/>
    <x v="2"/>
    <x v="39"/>
    <x v="72"/>
    <x v="1724"/>
    <x v="0"/>
    <x v="26"/>
    <x v="4"/>
  </r>
  <r>
    <x v="26"/>
    <x v="33"/>
    <x v="1"/>
    <x v="1"/>
    <x v="0"/>
    <x v="2"/>
    <x v="39"/>
    <x v="241"/>
    <x v="1220"/>
    <x v="0"/>
    <x v="26"/>
    <x v="4"/>
  </r>
  <r>
    <x v="26"/>
    <x v="1"/>
    <x v="1"/>
    <x v="1"/>
    <x v="0"/>
    <x v="2"/>
    <x v="1"/>
    <x v="1"/>
    <x v="1"/>
    <x v="503"/>
    <x v="26"/>
    <x v="4"/>
  </r>
  <r>
    <x v="27"/>
    <x v="156"/>
    <x v="4"/>
    <x v="4"/>
    <x v="0"/>
    <x v="2"/>
    <x v="39"/>
    <x v="146"/>
    <x v="1725"/>
    <x v="0"/>
    <x v="27"/>
    <x v="4"/>
  </r>
  <r>
    <x v="27"/>
    <x v="58"/>
    <x v="1"/>
    <x v="1"/>
    <x v="0"/>
    <x v="2"/>
    <x v="39"/>
    <x v="84"/>
    <x v="1726"/>
    <x v="0"/>
    <x v="27"/>
    <x v="4"/>
  </r>
  <r>
    <x v="27"/>
    <x v="98"/>
    <x v="1"/>
    <x v="1"/>
    <x v="0"/>
    <x v="2"/>
    <x v="39"/>
    <x v="198"/>
    <x v="1727"/>
    <x v="0"/>
    <x v="27"/>
    <x v="4"/>
  </r>
  <r>
    <x v="27"/>
    <x v="128"/>
    <x v="1"/>
    <x v="1"/>
    <x v="0"/>
    <x v="2"/>
    <x v="39"/>
    <x v="164"/>
    <x v="1728"/>
    <x v="0"/>
    <x v="27"/>
    <x v="4"/>
  </r>
  <r>
    <x v="27"/>
    <x v="1"/>
    <x v="1"/>
    <x v="1"/>
    <x v="0"/>
    <x v="2"/>
    <x v="1"/>
    <x v="1"/>
    <x v="1"/>
    <x v="504"/>
    <x v="27"/>
    <x v="4"/>
  </r>
  <r>
    <x v="28"/>
    <x v="64"/>
    <x v="2"/>
    <x v="2"/>
    <x v="0"/>
    <x v="2"/>
    <x v="39"/>
    <x v="139"/>
    <x v="905"/>
    <x v="0"/>
    <x v="28"/>
    <x v="4"/>
  </r>
  <r>
    <x v="28"/>
    <x v="86"/>
    <x v="6"/>
    <x v="6"/>
    <x v="0"/>
    <x v="2"/>
    <x v="39"/>
    <x v="224"/>
    <x v="1729"/>
    <x v="0"/>
    <x v="28"/>
    <x v="4"/>
  </r>
  <r>
    <x v="28"/>
    <x v="52"/>
    <x v="0"/>
    <x v="0"/>
    <x v="0"/>
    <x v="2"/>
    <x v="40"/>
    <x v="107"/>
    <x v="187"/>
    <x v="0"/>
    <x v="28"/>
    <x v="4"/>
  </r>
  <r>
    <x v="28"/>
    <x v="155"/>
    <x v="1"/>
    <x v="1"/>
    <x v="0"/>
    <x v="2"/>
    <x v="39"/>
    <x v="145"/>
    <x v="1730"/>
    <x v="0"/>
    <x v="28"/>
    <x v="4"/>
  </r>
  <r>
    <x v="28"/>
    <x v="128"/>
    <x v="1"/>
    <x v="1"/>
    <x v="0"/>
    <x v="2"/>
    <x v="39"/>
    <x v="164"/>
    <x v="1242"/>
    <x v="0"/>
    <x v="28"/>
    <x v="4"/>
  </r>
  <r>
    <x v="28"/>
    <x v="1"/>
    <x v="1"/>
    <x v="1"/>
    <x v="0"/>
    <x v="2"/>
    <x v="1"/>
    <x v="1"/>
    <x v="1"/>
    <x v="505"/>
    <x v="28"/>
    <x v="4"/>
  </r>
  <r>
    <x v="29"/>
    <x v="86"/>
    <x v="6"/>
    <x v="6"/>
    <x v="0"/>
    <x v="2"/>
    <x v="39"/>
    <x v="224"/>
    <x v="1731"/>
    <x v="0"/>
    <x v="29"/>
    <x v="4"/>
  </r>
  <r>
    <x v="29"/>
    <x v="97"/>
    <x v="5"/>
    <x v="5"/>
    <x v="0"/>
    <x v="2"/>
    <x v="40"/>
    <x v="183"/>
    <x v="1732"/>
    <x v="0"/>
    <x v="29"/>
    <x v="4"/>
  </r>
  <r>
    <x v="29"/>
    <x v="13"/>
    <x v="5"/>
    <x v="5"/>
    <x v="0"/>
    <x v="2"/>
    <x v="39"/>
    <x v="120"/>
    <x v="1084"/>
    <x v="0"/>
    <x v="29"/>
    <x v="4"/>
  </r>
  <r>
    <x v="29"/>
    <x v="101"/>
    <x v="1"/>
    <x v="1"/>
    <x v="0"/>
    <x v="2"/>
    <x v="40"/>
    <x v="207"/>
    <x v="840"/>
    <x v="0"/>
    <x v="29"/>
    <x v="4"/>
  </r>
  <r>
    <x v="29"/>
    <x v="55"/>
    <x v="1"/>
    <x v="1"/>
    <x v="0"/>
    <x v="2"/>
    <x v="39"/>
    <x v="188"/>
    <x v="1733"/>
    <x v="0"/>
    <x v="29"/>
    <x v="4"/>
  </r>
  <r>
    <x v="29"/>
    <x v="128"/>
    <x v="1"/>
    <x v="1"/>
    <x v="0"/>
    <x v="2"/>
    <x v="39"/>
    <x v="164"/>
    <x v="1734"/>
    <x v="0"/>
    <x v="29"/>
    <x v="4"/>
  </r>
  <r>
    <x v="29"/>
    <x v="128"/>
    <x v="1"/>
    <x v="1"/>
    <x v="0"/>
    <x v="2"/>
    <x v="40"/>
    <x v="164"/>
    <x v="1136"/>
    <x v="0"/>
    <x v="29"/>
    <x v="4"/>
  </r>
  <r>
    <x v="29"/>
    <x v="1"/>
    <x v="1"/>
    <x v="1"/>
    <x v="0"/>
    <x v="2"/>
    <x v="1"/>
    <x v="1"/>
    <x v="1"/>
    <x v="506"/>
    <x v="29"/>
    <x v="4"/>
  </r>
  <r>
    <x v="30"/>
    <x v="64"/>
    <x v="2"/>
    <x v="2"/>
    <x v="0"/>
    <x v="2"/>
    <x v="39"/>
    <x v="139"/>
    <x v="1735"/>
    <x v="0"/>
    <x v="30"/>
    <x v="4"/>
  </r>
  <r>
    <x v="30"/>
    <x v="71"/>
    <x v="6"/>
    <x v="6"/>
    <x v="0"/>
    <x v="2"/>
    <x v="39"/>
    <x v="37"/>
    <x v="1365"/>
    <x v="0"/>
    <x v="30"/>
    <x v="4"/>
  </r>
  <r>
    <x v="30"/>
    <x v="160"/>
    <x v="0"/>
    <x v="0"/>
    <x v="0"/>
    <x v="2"/>
    <x v="39"/>
    <x v="179"/>
    <x v="1579"/>
    <x v="0"/>
    <x v="30"/>
    <x v="4"/>
  </r>
  <r>
    <x v="30"/>
    <x v="1"/>
    <x v="1"/>
    <x v="1"/>
    <x v="0"/>
    <x v="2"/>
    <x v="1"/>
    <x v="1"/>
    <x v="1"/>
    <x v="507"/>
    <x v="30"/>
    <x v="4"/>
  </r>
  <r>
    <x v="31"/>
    <x v="68"/>
    <x v="4"/>
    <x v="4"/>
    <x v="0"/>
    <x v="2"/>
    <x v="39"/>
    <x v="222"/>
    <x v="1736"/>
    <x v="0"/>
    <x v="31"/>
    <x v="4"/>
  </r>
  <r>
    <x v="31"/>
    <x v="153"/>
    <x v="5"/>
    <x v="5"/>
    <x v="0"/>
    <x v="2"/>
    <x v="39"/>
    <x v="157"/>
    <x v="816"/>
    <x v="0"/>
    <x v="31"/>
    <x v="4"/>
  </r>
  <r>
    <x v="31"/>
    <x v="1"/>
    <x v="1"/>
    <x v="1"/>
    <x v="0"/>
    <x v="2"/>
    <x v="1"/>
    <x v="1"/>
    <x v="1"/>
    <x v="508"/>
    <x v="31"/>
    <x v="4"/>
  </r>
  <r>
    <x v="32"/>
    <x v="50"/>
    <x v="4"/>
    <x v="4"/>
    <x v="0"/>
    <x v="2"/>
    <x v="39"/>
    <x v="77"/>
    <x v="1737"/>
    <x v="0"/>
    <x v="32"/>
    <x v="4"/>
  </r>
  <r>
    <x v="32"/>
    <x v="115"/>
    <x v="5"/>
    <x v="5"/>
    <x v="0"/>
    <x v="2"/>
    <x v="39"/>
    <x v="213"/>
    <x v="1335"/>
    <x v="0"/>
    <x v="32"/>
    <x v="4"/>
  </r>
  <r>
    <x v="32"/>
    <x v="40"/>
    <x v="1"/>
    <x v="1"/>
    <x v="0"/>
    <x v="2"/>
    <x v="39"/>
    <x v="125"/>
    <x v="1738"/>
    <x v="0"/>
    <x v="32"/>
    <x v="4"/>
  </r>
  <r>
    <x v="32"/>
    <x v="33"/>
    <x v="1"/>
    <x v="1"/>
    <x v="0"/>
    <x v="2"/>
    <x v="39"/>
    <x v="241"/>
    <x v="1575"/>
    <x v="0"/>
    <x v="32"/>
    <x v="4"/>
  </r>
  <r>
    <x v="32"/>
    <x v="1"/>
    <x v="1"/>
    <x v="1"/>
    <x v="0"/>
    <x v="2"/>
    <x v="1"/>
    <x v="1"/>
    <x v="1"/>
    <x v="509"/>
    <x v="32"/>
    <x v="4"/>
  </r>
  <r>
    <x v="33"/>
    <x v="21"/>
    <x v="6"/>
    <x v="6"/>
    <x v="0"/>
    <x v="2"/>
    <x v="39"/>
    <x v="70"/>
    <x v="848"/>
    <x v="0"/>
    <x v="33"/>
    <x v="4"/>
  </r>
  <r>
    <x v="33"/>
    <x v="68"/>
    <x v="4"/>
    <x v="4"/>
    <x v="0"/>
    <x v="2"/>
    <x v="39"/>
    <x v="222"/>
    <x v="1739"/>
    <x v="0"/>
    <x v="33"/>
    <x v="4"/>
  </r>
  <r>
    <x v="33"/>
    <x v="50"/>
    <x v="4"/>
    <x v="4"/>
    <x v="0"/>
    <x v="2"/>
    <x v="39"/>
    <x v="77"/>
    <x v="764"/>
    <x v="0"/>
    <x v="33"/>
    <x v="4"/>
  </r>
  <r>
    <x v="33"/>
    <x v="13"/>
    <x v="5"/>
    <x v="5"/>
    <x v="0"/>
    <x v="2"/>
    <x v="39"/>
    <x v="120"/>
    <x v="1740"/>
    <x v="0"/>
    <x v="33"/>
    <x v="4"/>
  </r>
  <r>
    <x v="33"/>
    <x v="33"/>
    <x v="1"/>
    <x v="1"/>
    <x v="0"/>
    <x v="2"/>
    <x v="39"/>
    <x v="241"/>
    <x v="1741"/>
    <x v="0"/>
    <x v="33"/>
    <x v="4"/>
  </r>
  <r>
    <x v="33"/>
    <x v="55"/>
    <x v="1"/>
    <x v="1"/>
    <x v="0"/>
    <x v="2"/>
    <x v="39"/>
    <x v="188"/>
    <x v="1742"/>
    <x v="0"/>
    <x v="33"/>
    <x v="4"/>
  </r>
  <r>
    <x v="33"/>
    <x v="1"/>
    <x v="1"/>
    <x v="1"/>
    <x v="0"/>
    <x v="2"/>
    <x v="1"/>
    <x v="1"/>
    <x v="1"/>
    <x v="510"/>
    <x v="33"/>
    <x v="4"/>
  </r>
  <r>
    <x v="34"/>
    <x v="64"/>
    <x v="2"/>
    <x v="2"/>
    <x v="0"/>
    <x v="2"/>
    <x v="39"/>
    <x v="139"/>
    <x v="1236"/>
    <x v="0"/>
    <x v="34"/>
    <x v="4"/>
  </r>
  <r>
    <x v="34"/>
    <x v="65"/>
    <x v="6"/>
    <x v="6"/>
    <x v="0"/>
    <x v="2"/>
    <x v="39"/>
    <x v="190"/>
    <x v="1743"/>
    <x v="0"/>
    <x v="34"/>
    <x v="4"/>
  </r>
  <r>
    <x v="34"/>
    <x v="79"/>
    <x v="3"/>
    <x v="3"/>
    <x v="0"/>
    <x v="2"/>
    <x v="39"/>
    <x v="142"/>
    <x v="865"/>
    <x v="0"/>
    <x v="34"/>
    <x v="4"/>
  </r>
  <r>
    <x v="34"/>
    <x v="156"/>
    <x v="4"/>
    <x v="4"/>
    <x v="0"/>
    <x v="2"/>
    <x v="39"/>
    <x v="146"/>
    <x v="1236"/>
    <x v="0"/>
    <x v="34"/>
    <x v="4"/>
  </r>
  <r>
    <x v="34"/>
    <x v="160"/>
    <x v="0"/>
    <x v="0"/>
    <x v="0"/>
    <x v="2"/>
    <x v="39"/>
    <x v="179"/>
    <x v="900"/>
    <x v="0"/>
    <x v="34"/>
    <x v="4"/>
  </r>
  <r>
    <x v="34"/>
    <x v="13"/>
    <x v="5"/>
    <x v="5"/>
    <x v="0"/>
    <x v="2"/>
    <x v="39"/>
    <x v="120"/>
    <x v="1744"/>
    <x v="0"/>
    <x v="34"/>
    <x v="4"/>
  </r>
  <r>
    <x v="34"/>
    <x v="1"/>
    <x v="1"/>
    <x v="1"/>
    <x v="0"/>
    <x v="2"/>
    <x v="1"/>
    <x v="1"/>
    <x v="1"/>
    <x v="511"/>
    <x v="34"/>
    <x v="4"/>
  </r>
  <r>
    <x v="35"/>
    <x v="79"/>
    <x v="3"/>
    <x v="3"/>
    <x v="0"/>
    <x v="2"/>
    <x v="39"/>
    <x v="142"/>
    <x v="1582"/>
    <x v="0"/>
    <x v="35"/>
    <x v="4"/>
  </r>
  <r>
    <x v="35"/>
    <x v="79"/>
    <x v="3"/>
    <x v="3"/>
    <x v="0"/>
    <x v="2"/>
    <x v="39"/>
    <x v="142"/>
    <x v="1"/>
    <x v="454"/>
    <x v="35"/>
    <x v="4"/>
  </r>
  <r>
    <x v="35"/>
    <x v="44"/>
    <x v="3"/>
    <x v="3"/>
    <x v="0"/>
    <x v="2"/>
    <x v="39"/>
    <x v="191"/>
    <x v="1745"/>
    <x v="0"/>
    <x v="35"/>
    <x v="4"/>
  </r>
  <r>
    <x v="35"/>
    <x v="154"/>
    <x v="4"/>
    <x v="4"/>
    <x v="0"/>
    <x v="2"/>
    <x v="39"/>
    <x v="143"/>
    <x v="587"/>
    <x v="0"/>
    <x v="35"/>
    <x v="4"/>
  </r>
  <r>
    <x v="35"/>
    <x v="46"/>
    <x v="0"/>
    <x v="0"/>
    <x v="0"/>
    <x v="2"/>
    <x v="39"/>
    <x v="155"/>
    <x v="1746"/>
    <x v="0"/>
    <x v="35"/>
    <x v="4"/>
  </r>
  <r>
    <x v="35"/>
    <x v="139"/>
    <x v="5"/>
    <x v="5"/>
    <x v="0"/>
    <x v="2"/>
    <x v="39"/>
    <x v="110"/>
    <x v="1747"/>
    <x v="0"/>
    <x v="35"/>
    <x v="4"/>
  </r>
  <r>
    <x v="35"/>
    <x v="41"/>
    <x v="1"/>
    <x v="1"/>
    <x v="0"/>
    <x v="2"/>
    <x v="39"/>
    <x v="113"/>
    <x v="1748"/>
    <x v="0"/>
    <x v="35"/>
    <x v="4"/>
  </r>
  <r>
    <x v="35"/>
    <x v="128"/>
    <x v="1"/>
    <x v="1"/>
    <x v="0"/>
    <x v="2"/>
    <x v="39"/>
    <x v="164"/>
    <x v="1749"/>
    <x v="0"/>
    <x v="35"/>
    <x v="4"/>
  </r>
  <r>
    <x v="35"/>
    <x v="1"/>
    <x v="1"/>
    <x v="1"/>
    <x v="0"/>
    <x v="2"/>
    <x v="1"/>
    <x v="1"/>
    <x v="1"/>
    <x v="512"/>
    <x v="35"/>
    <x v="4"/>
  </r>
  <r>
    <x v="77"/>
    <x v="111"/>
    <x v="2"/>
    <x v="2"/>
    <x v="0"/>
    <x v="2"/>
    <x v="40"/>
    <x v="75"/>
    <x v="1737"/>
    <x v="0"/>
    <x v="77"/>
    <x v="4"/>
  </r>
  <r>
    <x v="77"/>
    <x v="154"/>
    <x v="4"/>
    <x v="4"/>
    <x v="0"/>
    <x v="2"/>
    <x v="39"/>
    <x v="143"/>
    <x v="782"/>
    <x v="0"/>
    <x v="77"/>
    <x v="4"/>
  </r>
  <r>
    <x v="77"/>
    <x v="41"/>
    <x v="1"/>
    <x v="1"/>
    <x v="0"/>
    <x v="2"/>
    <x v="39"/>
    <x v="113"/>
    <x v="1750"/>
    <x v="0"/>
    <x v="77"/>
    <x v="4"/>
  </r>
  <r>
    <x v="77"/>
    <x v="152"/>
    <x v="1"/>
    <x v="1"/>
    <x v="0"/>
    <x v="2"/>
    <x v="39"/>
    <x v="194"/>
    <x v="1751"/>
    <x v="0"/>
    <x v="77"/>
    <x v="4"/>
  </r>
  <r>
    <x v="77"/>
    <x v="128"/>
    <x v="1"/>
    <x v="1"/>
    <x v="0"/>
    <x v="2"/>
    <x v="39"/>
    <x v="164"/>
    <x v="1752"/>
    <x v="0"/>
    <x v="77"/>
    <x v="4"/>
  </r>
  <r>
    <x v="77"/>
    <x v="1"/>
    <x v="1"/>
    <x v="1"/>
    <x v="0"/>
    <x v="2"/>
    <x v="1"/>
    <x v="1"/>
    <x v="1"/>
    <x v="513"/>
    <x v="77"/>
    <x v="4"/>
  </r>
  <r>
    <x v="36"/>
    <x v="144"/>
    <x v="2"/>
    <x v="2"/>
    <x v="0"/>
    <x v="2"/>
    <x v="39"/>
    <x v="162"/>
    <x v="1753"/>
    <x v="0"/>
    <x v="36"/>
    <x v="4"/>
  </r>
  <r>
    <x v="36"/>
    <x v="36"/>
    <x v="6"/>
    <x v="6"/>
    <x v="0"/>
    <x v="2"/>
    <x v="40"/>
    <x v="94"/>
    <x v="1754"/>
    <x v="0"/>
    <x v="36"/>
    <x v="4"/>
  </r>
  <r>
    <x v="36"/>
    <x v="102"/>
    <x v="6"/>
    <x v="6"/>
    <x v="0"/>
    <x v="2"/>
    <x v="39"/>
    <x v="141"/>
    <x v="1755"/>
    <x v="0"/>
    <x v="36"/>
    <x v="4"/>
  </r>
  <r>
    <x v="36"/>
    <x v="108"/>
    <x v="3"/>
    <x v="3"/>
    <x v="0"/>
    <x v="2"/>
    <x v="40"/>
    <x v="63"/>
    <x v="1756"/>
    <x v="0"/>
    <x v="36"/>
    <x v="4"/>
  </r>
  <r>
    <x v="36"/>
    <x v="43"/>
    <x v="3"/>
    <x v="3"/>
    <x v="0"/>
    <x v="2"/>
    <x v="39"/>
    <x v="71"/>
    <x v="1757"/>
    <x v="0"/>
    <x v="36"/>
    <x v="4"/>
  </r>
  <r>
    <x v="36"/>
    <x v="68"/>
    <x v="4"/>
    <x v="4"/>
    <x v="0"/>
    <x v="2"/>
    <x v="39"/>
    <x v="222"/>
    <x v="187"/>
    <x v="0"/>
    <x v="36"/>
    <x v="4"/>
  </r>
  <r>
    <x v="36"/>
    <x v="50"/>
    <x v="4"/>
    <x v="4"/>
    <x v="0"/>
    <x v="2"/>
    <x v="39"/>
    <x v="77"/>
    <x v="1758"/>
    <x v="0"/>
    <x v="36"/>
    <x v="4"/>
  </r>
  <r>
    <x v="36"/>
    <x v="57"/>
    <x v="0"/>
    <x v="0"/>
    <x v="0"/>
    <x v="2"/>
    <x v="39"/>
    <x v="44"/>
    <x v="1759"/>
    <x v="0"/>
    <x v="36"/>
    <x v="4"/>
  </r>
  <r>
    <x v="36"/>
    <x v="117"/>
    <x v="0"/>
    <x v="0"/>
    <x v="0"/>
    <x v="2"/>
    <x v="39"/>
    <x v="65"/>
    <x v="1760"/>
    <x v="0"/>
    <x v="36"/>
    <x v="4"/>
  </r>
  <r>
    <x v="36"/>
    <x v="115"/>
    <x v="5"/>
    <x v="5"/>
    <x v="0"/>
    <x v="2"/>
    <x v="39"/>
    <x v="213"/>
    <x v="1761"/>
    <x v="0"/>
    <x v="36"/>
    <x v="4"/>
  </r>
  <r>
    <x v="36"/>
    <x v="13"/>
    <x v="5"/>
    <x v="5"/>
    <x v="0"/>
    <x v="2"/>
    <x v="39"/>
    <x v="120"/>
    <x v="1762"/>
    <x v="0"/>
    <x v="36"/>
    <x v="4"/>
  </r>
  <r>
    <x v="36"/>
    <x v="153"/>
    <x v="5"/>
    <x v="5"/>
    <x v="0"/>
    <x v="2"/>
    <x v="39"/>
    <x v="157"/>
    <x v="1017"/>
    <x v="0"/>
    <x v="36"/>
    <x v="4"/>
  </r>
  <r>
    <x v="36"/>
    <x v="152"/>
    <x v="1"/>
    <x v="1"/>
    <x v="0"/>
    <x v="2"/>
    <x v="39"/>
    <x v="194"/>
    <x v="1763"/>
    <x v="0"/>
    <x v="36"/>
    <x v="4"/>
  </r>
  <r>
    <x v="36"/>
    <x v="1"/>
    <x v="1"/>
    <x v="1"/>
    <x v="0"/>
    <x v="2"/>
    <x v="1"/>
    <x v="1"/>
    <x v="1"/>
    <x v="514"/>
    <x v="36"/>
    <x v="4"/>
  </r>
  <r>
    <x v="37"/>
    <x v="147"/>
    <x v="6"/>
    <x v="6"/>
    <x v="0"/>
    <x v="2"/>
    <x v="39"/>
    <x v="132"/>
    <x v="1764"/>
    <x v="0"/>
    <x v="37"/>
    <x v="4"/>
  </r>
  <r>
    <x v="37"/>
    <x v="50"/>
    <x v="4"/>
    <x v="4"/>
    <x v="0"/>
    <x v="2"/>
    <x v="39"/>
    <x v="77"/>
    <x v="482"/>
    <x v="0"/>
    <x v="37"/>
    <x v="4"/>
  </r>
  <r>
    <x v="37"/>
    <x v="117"/>
    <x v="0"/>
    <x v="0"/>
    <x v="0"/>
    <x v="2"/>
    <x v="39"/>
    <x v="65"/>
    <x v="1765"/>
    <x v="0"/>
    <x v="37"/>
    <x v="4"/>
  </r>
  <r>
    <x v="37"/>
    <x v="1"/>
    <x v="1"/>
    <x v="1"/>
    <x v="0"/>
    <x v="2"/>
    <x v="1"/>
    <x v="1"/>
    <x v="1"/>
    <x v="515"/>
    <x v="37"/>
    <x v="4"/>
  </r>
  <r>
    <x v="38"/>
    <x v="144"/>
    <x v="2"/>
    <x v="2"/>
    <x v="0"/>
    <x v="2"/>
    <x v="39"/>
    <x v="162"/>
    <x v="858"/>
    <x v="0"/>
    <x v="38"/>
    <x v="4"/>
  </r>
  <r>
    <x v="38"/>
    <x v="77"/>
    <x v="5"/>
    <x v="5"/>
    <x v="0"/>
    <x v="2"/>
    <x v="39"/>
    <x v="156"/>
    <x v="1766"/>
    <x v="0"/>
    <x v="38"/>
    <x v="4"/>
  </r>
  <r>
    <x v="38"/>
    <x v="1"/>
    <x v="1"/>
    <x v="1"/>
    <x v="0"/>
    <x v="2"/>
    <x v="1"/>
    <x v="1"/>
    <x v="1"/>
    <x v="516"/>
    <x v="38"/>
    <x v="4"/>
  </r>
  <r>
    <x v="39"/>
    <x v="112"/>
    <x v="2"/>
    <x v="2"/>
    <x v="0"/>
    <x v="2"/>
    <x v="40"/>
    <x v="209"/>
    <x v="1767"/>
    <x v="0"/>
    <x v="39"/>
    <x v="4"/>
  </r>
  <r>
    <x v="39"/>
    <x v="86"/>
    <x v="6"/>
    <x v="6"/>
    <x v="0"/>
    <x v="2"/>
    <x v="39"/>
    <x v="224"/>
    <x v="1768"/>
    <x v="0"/>
    <x v="39"/>
    <x v="4"/>
  </r>
  <r>
    <x v="39"/>
    <x v="71"/>
    <x v="6"/>
    <x v="6"/>
    <x v="0"/>
    <x v="2"/>
    <x v="40"/>
    <x v="37"/>
    <x v="782"/>
    <x v="0"/>
    <x v="39"/>
    <x v="4"/>
  </r>
  <r>
    <x v="39"/>
    <x v="135"/>
    <x v="3"/>
    <x v="3"/>
    <x v="0"/>
    <x v="2"/>
    <x v="39"/>
    <x v="149"/>
    <x v="1769"/>
    <x v="0"/>
    <x v="39"/>
    <x v="4"/>
  </r>
  <r>
    <x v="39"/>
    <x v="156"/>
    <x v="4"/>
    <x v="4"/>
    <x v="0"/>
    <x v="2"/>
    <x v="39"/>
    <x v="146"/>
    <x v="1770"/>
    <x v="0"/>
    <x v="39"/>
    <x v="4"/>
  </r>
  <r>
    <x v="39"/>
    <x v="162"/>
    <x v="4"/>
    <x v="4"/>
    <x v="0"/>
    <x v="2"/>
    <x v="40"/>
    <x v="192"/>
    <x v="865"/>
    <x v="0"/>
    <x v="39"/>
    <x v="4"/>
  </r>
  <r>
    <x v="39"/>
    <x v="154"/>
    <x v="4"/>
    <x v="4"/>
    <x v="0"/>
    <x v="2"/>
    <x v="39"/>
    <x v="143"/>
    <x v="1771"/>
    <x v="0"/>
    <x v="39"/>
    <x v="4"/>
  </r>
  <r>
    <x v="39"/>
    <x v="160"/>
    <x v="0"/>
    <x v="0"/>
    <x v="0"/>
    <x v="2"/>
    <x v="39"/>
    <x v="179"/>
    <x v="1772"/>
    <x v="0"/>
    <x v="39"/>
    <x v="4"/>
  </r>
  <r>
    <x v="39"/>
    <x v="115"/>
    <x v="5"/>
    <x v="5"/>
    <x v="0"/>
    <x v="2"/>
    <x v="39"/>
    <x v="213"/>
    <x v="1773"/>
    <x v="0"/>
    <x v="39"/>
    <x v="4"/>
  </r>
  <r>
    <x v="39"/>
    <x v="150"/>
    <x v="5"/>
    <x v="5"/>
    <x v="0"/>
    <x v="2"/>
    <x v="39"/>
    <x v="214"/>
    <x v="806"/>
    <x v="0"/>
    <x v="39"/>
    <x v="4"/>
  </r>
  <r>
    <x v="39"/>
    <x v="128"/>
    <x v="1"/>
    <x v="1"/>
    <x v="0"/>
    <x v="2"/>
    <x v="39"/>
    <x v="164"/>
    <x v="1774"/>
    <x v="0"/>
    <x v="39"/>
    <x v="4"/>
  </r>
  <r>
    <x v="39"/>
    <x v="1"/>
    <x v="1"/>
    <x v="1"/>
    <x v="0"/>
    <x v="2"/>
    <x v="1"/>
    <x v="1"/>
    <x v="1"/>
    <x v="517"/>
    <x v="39"/>
    <x v="4"/>
  </r>
  <r>
    <x v="40"/>
    <x v="71"/>
    <x v="6"/>
    <x v="6"/>
    <x v="0"/>
    <x v="2"/>
    <x v="39"/>
    <x v="37"/>
    <x v="1775"/>
    <x v="0"/>
    <x v="40"/>
    <x v="4"/>
  </r>
  <r>
    <x v="40"/>
    <x v="90"/>
    <x v="0"/>
    <x v="0"/>
    <x v="0"/>
    <x v="2"/>
    <x v="40"/>
    <x v="79"/>
    <x v="1776"/>
    <x v="0"/>
    <x v="40"/>
    <x v="4"/>
  </r>
  <r>
    <x v="40"/>
    <x v="57"/>
    <x v="0"/>
    <x v="0"/>
    <x v="0"/>
    <x v="2"/>
    <x v="39"/>
    <x v="44"/>
    <x v="1777"/>
    <x v="0"/>
    <x v="40"/>
    <x v="4"/>
  </r>
  <r>
    <x v="40"/>
    <x v="98"/>
    <x v="1"/>
    <x v="1"/>
    <x v="0"/>
    <x v="2"/>
    <x v="39"/>
    <x v="198"/>
    <x v="1778"/>
    <x v="0"/>
    <x v="40"/>
    <x v="4"/>
  </r>
  <r>
    <x v="40"/>
    <x v="1"/>
    <x v="1"/>
    <x v="1"/>
    <x v="0"/>
    <x v="2"/>
    <x v="1"/>
    <x v="1"/>
    <x v="1"/>
    <x v="518"/>
    <x v="40"/>
    <x v="4"/>
  </r>
  <r>
    <x v="74"/>
    <x v="79"/>
    <x v="3"/>
    <x v="3"/>
    <x v="0"/>
    <x v="2"/>
    <x v="39"/>
    <x v="142"/>
    <x v="1779"/>
    <x v="0"/>
    <x v="74"/>
    <x v="4"/>
  </r>
  <r>
    <x v="74"/>
    <x v="28"/>
    <x v="3"/>
    <x v="3"/>
    <x v="0"/>
    <x v="2"/>
    <x v="40"/>
    <x v="245"/>
    <x v="1780"/>
    <x v="0"/>
    <x v="74"/>
    <x v="4"/>
  </r>
  <r>
    <x v="74"/>
    <x v="142"/>
    <x v="0"/>
    <x v="0"/>
    <x v="0"/>
    <x v="2"/>
    <x v="39"/>
    <x v="119"/>
    <x v="1781"/>
    <x v="0"/>
    <x v="74"/>
    <x v="4"/>
  </r>
  <r>
    <x v="74"/>
    <x v="72"/>
    <x v="5"/>
    <x v="5"/>
    <x v="0"/>
    <x v="2"/>
    <x v="40"/>
    <x v="38"/>
    <x v="1782"/>
    <x v="0"/>
    <x v="74"/>
    <x v="4"/>
  </r>
  <r>
    <x v="74"/>
    <x v="40"/>
    <x v="1"/>
    <x v="1"/>
    <x v="0"/>
    <x v="2"/>
    <x v="39"/>
    <x v="125"/>
    <x v="1783"/>
    <x v="0"/>
    <x v="74"/>
    <x v="4"/>
  </r>
  <r>
    <x v="74"/>
    <x v="155"/>
    <x v="1"/>
    <x v="1"/>
    <x v="0"/>
    <x v="2"/>
    <x v="39"/>
    <x v="145"/>
    <x v="1784"/>
    <x v="0"/>
    <x v="74"/>
    <x v="4"/>
  </r>
  <r>
    <x v="74"/>
    <x v="98"/>
    <x v="1"/>
    <x v="1"/>
    <x v="0"/>
    <x v="2"/>
    <x v="39"/>
    <x v="198"/>
    <x v="1785"/>
    <x v="0"/>
    <x v="74"/>
    <x v="4"/>
  </r>
  <r>
    <x v="74"/>
    <x v="1"/>
    <x v="1"/>
    <x v="1"/>
    <x v="0"/>
    <x v="2"/>
    <x v="1"/>
    <x v="1"/>
    <x v="1"/>
    <x v="519"/>
    <x v="74"/>
    <x v="4"/>
  </r>
  <r>
    <x v="75"/>
    <x v="134"/>
    <x v="6"/>
    <x v="6"/>
    <x v="0"/>
    <x v="2"/>
    <x v="40"/>
    <x v="226"/>
    <x v="861"/>
    <x v="0"/>
    <x v="75"/>
    <x v="4"/>
  </r>
  <r>
    <x v="75"/>
    <x v="0"/>
    <x v="0"/>
    <x v="0"/>
    <x v="0"/>
    <x v="2"/>
    <x v="39"/>
    <x v="197"/>
    <x v="1786"/>
    <x v="0"/>
    <x v="75"/>
    <x v="4"/>
  </r>
  <r>
    <x v="75"/>
    <x v="101"/>
    <x v="1"/>
    <x v="1"/>
    <x v="0"/>
    <x v="2"/>
    <x v="39"/>
    <x v="207"/>
    <x v="1061"/>
    <x v="0"/>
    <x v="75"/>
    <x v="4"/>
  </r>
  <r>
    <x v="75"/>
    <x v="1"/>
    <x v="1"/>
    <x v="1"/>
    <x v="0"/>
    <x v="2"/>
    <x v="1"/>
    <x v="1"/>
    <x v="1"/>
    <x v="520"/>
    <x v="75"/>
    <x v="4"/>
  </r>
  <r>
    <x v="41"/>
    <x v="107"/>
    <x v="2"/>
    <x v="2"/>
    <x v="0"/>
    <x v="2"/>
    <x v="39"/>
    <x v="158"/>
    <x v="1787"/>
    <x v="0"/>
    <x v="41"/>
    <x v="4"/>
  </r>
  <r>
    <x v="41"/>
    <x v="13"/>
    <x v="5"/>
    <x v="5"/>
    <x v="0"/>
    <x v="2"/>
    <x v="39"/>
    <x v="120"/>
    <x v="1004"/>
    <x v="0"/>
    <x v="41"/>
    <x v="4"/>
  </r>
  <r>
    <x v="41"/>
    <x v="77"/>
    <x v="5"/>
    <x v="5"/>
    <x v="0"/>
    <x v="2"/>
    <x v="39"/>
    <x v="156"/>
    <x v="1004"/>
    <x v="0"/>
    <x v="41"/>
    <x v="4"/>
  </r>
  <r>
    <x v="41"/>
    <x v="1"/>
    <x v="1"/>
    <x v="1"/>
    <x v="0"/>
    <x v="2"/>
    <x v="1"/>
    <x v="1"/>
    <x v="1"/>
    <x v="521"/>
    <x v="41"/>
    <x v="4"/>
  </r>
  <r>
    <x v="43"/>
    <x v="70"/>
    <x v="2"/>
    <x v="2"/>
    <x v="0"/>
    <x v="2"/>
    <x v="39"/>
    <x v="36"/>
    <x v="1788"/>
    <x v="0"/>
    <x v="43"/>
    <x v="4"/>
  </r>
  <r>
    <x v="43"/>
    <x v="144"/>
    <x v="2"/>
    <x v="2"/>
    <x v="0"/>
    <x v="2"/>
    <x v="39"/>
    <x v="162"/>
    <x v="1789"/>
    <x v="0"/>
    <x v="43"/>
    <x v="4"/>
  </r>
  <r>
    <x v="43"/>
    <x v="89"/>
    <x v="4"/>
    <x v="4"/>
    <x v="0"/>
    <x v="2"/>
    <x v="39"/>
    <x v="154"/>
    <x v="1790"/>
    <x v="0"/>
    <x v="43"/>
    <x v="4"/>
  </r>
  <r>
    <x v="43"/>
    <x v="13"/>
    <x v="5"/>
    <x v="5"/>
    <x v="0"/>
    <x v="2"/>
    <x v="39"/>
    <x v="120"/>
    <x v="1791"/>
    <x v="0"/>
    <x v="43"/>
    <x v="4"/>
  </r>
  <r>
    <x v="43"/>
    <x v="155"/>
    <x v="1"/>
    <x v="1"/>
    <x v="0"/>
    <x v="2"/>
    <x v="39"/>
    <x v="145"/>
    <x v="1792"/>
    <x v="0"/>
    <x v="43"/>
    <x v="4"/>
  </r>
  <r>
    <x v="43"/>
    <x v="1"/>
    <x v="1"/>
    <x v="1"/>
    <x v="0"/>
    <x v="2"/>
    <x v="1"/>
    <x v="1"/>
    <x v="1"/>
    <x v="522"/>
    <x v="43"/>
    <x v="4"/>
  </r>
  <r>
    <x v="44"/>
    <x v="64"/>
    <x v="2"/>
    <x v="2"/>
    <x v="0"/>
    <x v="2"/>
    <x v="39"/>
    <x v="139"/>
    <x v="1793"/>
    <x v="0"/>
    <x v="44"/>
    <x v="4"/>
  </r>
  <r>
    <x v="44"/>
    <x v="133"/>
    <x v="2"/>
    <x v="2"/>
    <x v="0"/>
    <x v="2"/>
    <x v="39"/>
    <x v="254"/>
    <x v="146"/>
    <x v="0"/>
    <x v="44"/>
    <x v="4"/>
  </r>
  <r>
    <x v="44"/>
    <x v="21"/>
    <x v="6"/>
    <x v="6"/>
    <x v="0"/>
    <x v="2"/>
    <x v="39"/>
    <x v="70"/>
    <x v="1794"/>
    <x v="0"/>
    <x v="44"/>
    <x v="4"/>
  </r>
  <r>
    <x v="44"/>
    <x v="23"/>
    <x v="3"/>
    <x v="3"/>
    <x v="0"/>
    <x v="2"/>
    <x v="39"/>
    <x v="221"/>
    <x v="798"/>
    <x v="0"/>
    <x v="44"/>
    <x v="4"/>
  </r>
  <r>
    <x v="44"/>
    <x v="135"/>
    <x v="3"/>
    <x v="3"/>
    <x v="0"/>
    <x v="2"/>
    <x v="39"/>
    <x v="149"/>
    <x v="816"/>
    <x v="0"/>
    <x v="44"/>
    <x v="4"/>
  </r>
  <r>
    <x v="44"/>
    <x v="62"/>
    <x v="4"/>
    <x v="4"/>
    <x v="0"/>
    <x v="2"/>
    <x v="39"/>
    <x v="176"/>
    <x v="1795"/>
    <x v="0"/>
    <x v="44"/>
    <x v="4"/>
  </r>
  <r>
    <x v="44"/>
    <x v="57"/>
    <x v="0"/>
    <x v="0"/>
    <x v="0"/>
    <x v="2"/>
    <x v="39"/>
    <x v="44"/>
    <x v="905"/>
    <x v="0"/>
    <x v="44"/>
    <x v="4"/>
  </r>
  <r>
    <x v="44"/>
    <x v="117"/>
    <x v="0"/>
    <x v="0"/>
    <x v="0"/>
    <x v="2"/>
    <x v="39"/>
    <x v="65"/>
    <x v="187"/>
    <x v="0"/>
    <x v="44"/>
    <x v="4"/>
  </r>
  <r>
    <x v="44"/>
    <x v="128"/>
    <x v="1"/>
    <x v="1"/>
    <x v="0"/>
    <x v="2"/>
    <x v="39"/>
    <x v="164"/>
    <x v="1061"/>
    <x v="0"/>
    <x v="44"/>
    <x v="4"/>
  </r>
  <r>
    <x v="44"/>
    <x v="1"/>
    <x v="1"/>
    <x v="1"/>
    <x v="0"/>
    <x v="2"/>
    <x v="1"/>
    <x v="1"/>
    <x v="1"/>
    <x v="523"/>
    <x v="44"/>
    <x v="4"/>
  </r>
  <r>
    <x v="45"/>
    <x v="70"/>
    <x v="2"/>
    <x v="2"/>
    <x v="0"/>
    <x v="2"/>
    <x v="39"/>
    <x v="36"/>
    <x v="1796"/>
    <x v="0"/>
    <x v="45"/>
    <x v="4"/>
  </r>
  <r>
    <x v="45"/>
    <x v="111"/>
    <x v="2"/>
    <x v="2"/>
    <x v="0"/>
    <x v="2"/>
    <x v="40"/>
    <x v="75"/>
    <x v="852"/>
    <x v="0"/>
    <x v="45"/>
    <x v="4"/>
  </r>
  <r>
    <x v="45"/>
    <x v="71"/>
    <x v="6"/>
    <x v="6"/>
    <x v="0"/>
    <x v="2"/>
    <x v="40"/>
    <x v="37"/>
    <x v="1797"/>
    <x v="0"/>
    <x v="45"/>
    <x v="4"/>
  </r>
  <r>
    <x v="45"/>
    <x v="56"/>
    <x v="3"/>
    <x v="3"/>
    <x v="0"/>
    <x v="2"/>
    <x v="40"/>
    <x v="153"/>
    <x v="1798"/>
    <x v="0"/>
    <x v="45"/>
    <x v="4"/>
  </r>
  <r>
    <x v="45"/>
    <x v="90"/>
    <x v="0"/>
    <x v="0"/>
    <x v="0"/>
    <x v="2"/>
    <x v="40"/>
    <x v="79"/>
    <x v="1799"/>
    <x v="0"/>
    <x v="45"/>
    <x v="4"/>
  </r>
  <r>
    <x v="45"/>
    <x v="76"/>
    <x v="5"/>
    <x v="5"/>
    <x v="0"/>
    <x v="2"/>
    <x v="40"/>
    <x v="182"/>
    <x v="1800"/>
    <x v="0"/>
    <x v="45"/>
    <x v="4"/>
  </r>
  <r>
    <x v="45"/>
    <x v="1"/>
    <x v="1"/>
    <x v="1"/>
    <x v="0"/>
    <x v="2"/>
    <x v="1"/>
    <x v="1"/>
    <x v="1"/>
    <x v="524"/>
    <x v="45"/>
    <x v="4"/>
  </r>
  <r>
    <x v="46"/>
    <x v="86"/>
    <x v="6"/>
    <x v="6"/>
    <x v="0"/>
    <x v="2"/>
    <x v="39"/>
    <x v="224"/>
    <x v="1801"/>
    <x v="0"/>
    <x v="46"/>
    <x v="4"/>
  </r>
  <r>
    <x v="46"/>
    <x v="108"/>
    <x v="3"/>
    <x v="3"/>
    <x v="0"/>
    <x v="2"/>
    <x v="39"/>
    <x v="63"/>
    <x v="1802"/>
    <x v="0"/>
    <x v="46"/>
    <x v="4"/>
  </r>
  <r>
    <x v="46"/>
    <x v="79"/>
    <x v="3"/>
    <x v="3"/>
    <x v="0"/>
    <x v="2"/>
    <x v="39"/>
    <x v="142"/>
    <x v="1803"/>
    <x v="0"/>
    <x v="46"/>
    <x v="4"/>
  </r>
  <r>
    <x v="46"/>
    <x v="159"/>
    <x v="0"/>
    <x v="0"/>
    <x v="0"/>
    <x v="2"/>
    <x v="39"/>
    <x v="177"/>
    <x v="1804"/>
    <x v="0"/>
    <x v="46"/>
    <x v="4"/>
  </r>
  <r>
    <x v="46"/>
    <x v="160"/>
    <x v="0"/>
    <x v="0"/>
    <x v="0"/>
    <x v="2"/>
    <x v="39"/>
    <x v="179"/>
    <x v="1805"/>
    <x v="0"/>
    <x v="46"/>
    <x v="4"/>
  </r>
  <r>
    <x v="46"/>
    <x v="145"/>
    <x v="5"/>
    <x v="5"/>
    <x v="0"/>
    <x v="2"/>
    <x v="39"/>
    <x v="124"/>
    <x v="1806"/>
    <x v="0"/>
    <x v="46"/>
    <x v="4"/>
  </r>
  <r>
    <x v="46"/>
    <x v="41"/>
    <x v="1"/>
    <x v="1"/>
    <x v="0"/>
    <x v="2"/>
    <x v="39"/>
    <x v="113"/>
    <x v="1807"/>
    <x v="0"/>
    <x v="46"/>
    <x v="4"/>
  </r>
  <r>
    <x v="46"/>
    <x v="33"/>
    <x v="1"/>
    <x v="1"/>
    <x v="0"/>
    <x v="2"/>
    <x v="39"/>
    <x v="241"/>
    <x v="1808"/>
    <x v="0"/>
    <x v="46"/>
    <x v="4"/>
  </r>
  <r>
    <x v="46"/>
    <x v="128"/>
    <x v="1"/>
    <x v="1"/>
    <x v="0"/>
    <x v="2"/>
    <x v="39"/>
    <x v="164"/>
    <x v="1809"/>
    <x v="0"/>
    <x v="46"/>
    <x v="4"/>
  </r>
  <r>
    <x v="46"/>
    <x v="1"/>
    <x v="1"/>
    <x v="1"/>
    <x v="0"/>
    <x v="2"/>
    <x v="1"/>
    <x v="1"/>
    <x v="1"/>
    <x v="525"/>
    <x v="46"/>
    <x v="4"/>
  </r>
  <r>
    <x v="47"/>
    <x v="85"/>
    <x v="2"/>
    <x v="2"/>
    <x v="0"/>
    <x v="2"/>
    <x v="39"/>
    <x v="161"/>
    <x v="1810"/>
    <x v="0"/>
    <x v="47"/>
    <x v="4"/>
  </r>
  <r>
    <x v="47"/>
    <x v="68"/>
    <x v="4"/>
    <x v="4"/>
    <x v="0"/>
    <x v="2"/>
    <x v="39"/>
    <x v="222"/>
    <x v="1811"/>
    <x v="0"/>
    <x v="47"/>
    <x v="4"/>
  </r>
  <r>
    <x v="47"/>
    <x v="160"/>
    <x v="0"/>
    <x v="0"/>
    <x v="0"/>
    <x v="2"/>
    <x v="39"/>
    <x v="179"/>
    <x v="1812"/>
    <x v="0"/>
    <x v="47"/>
    <x v="4"/>
  </r>
  <r>
    <x v="47"/>
    <x v="150"/>
    <x v="5"/>
    <x v="5"/>
    <x v="0"/>
    <x v="2"/>
    <x v="39"/>
    <x v="214"/>
    <x v="1813"/>
    <x v="0"/>
    <x v="47"/>
    <x v="4"/>
  </r>
  <r>
    <x v="47"/>
    <x v="14"/>
    <x v="1"/>
    <x v="1"/>
    <x v="0"/>
    <x v="2"/>
    <x v="39"/>
    <x v="112"/>
    <x v="1814"/>
    <x v="0"/>
    <x v="47"/>
    <x v="4"/>
  </r>
  <r>
    <x v="47"/>
    <x v="1"/>
    <x v="1"/>
    <x v="1"/>
    <x v="0"/>
    <x v="2"/>
    <x v="1"/>
    <x v="1"/>
    <x v="1"/>
    <x v="526"/>
    <x v="47"/>
    <x v="4"/>
  </r>
  <r>
    <x v="48"/>
    <x v="86"/>
    <x v="6"/>
    <x v="6"/>
    <x v="0"/>
    <x v="2"/>
    <x v="39"/>
    <x v="224"/>
    <x v="1379"/>
    <x v="0"/>
    <x v="48"/>
    <x v="4"/>
  </r>
  <r>
    <x v="48"/>
    <x v="102"/>
    <x v="6"/>
    <x v="6"/>
    <x v="0"/>
    <x v="2"/>
    <x v="39"/>
    <x v="141"/>
    <x v="1815"/>
    <x v="0"/>
    <x v="48"/>
    <x v="4"/>
  </r>
  <r>
    <x v="48"/>
    <x v="62"/>
    <x v="4"/>
    <x v="4"/>
    <x v="0"/>
    <x v="2"/>
    <x v="39"/>
    <x v="176"/>
    <x v="1816"/>
    <x v="0"/>
    <x v="48"/>
    <x v="4"/>
  </r>
  <r>
    <x v="48"/>
    <x v="117"/>
    <x v="0"/>
    <x v="0"/>
    <x v="0"/>
    <x v="2"/>
    <x v="39"/>
    <x v="65"/>
    <x v="1817"/>
    <x v="0"/>
    <x v="48"/>
    <x v="4"/>
  </r>
  <r>
    <x v="48"/>
    <x v="115"/>
    <x v="5"/>
    <x v="5"/>
    <x v="0"/>
    <x v="2"/>
    <x v="39"/>
    <x v="213"/>
    <x v="1818"/>
    <x v="0"/>
    <x v="48"/>
    <x v="4"/>
  </r>
  <r>
    <x v="48"/>
    <x v="128"/>
    <x v="1"/>
    <x v="1"/>
    <x v="0"/>
    <x v="2"/>
    <x v="39"/>
    <x v="164"/>
    <x v="1819"/>
    <x v="0"/>
    <x v="48"/>
    <x v="4"/>
  </r>
  <r>
    <x v="48"/>
    <x v="1"/>
    <x v="1"/>
    <x v="1"/>
    <x v="0"/>
    <x v="2"/>
    <x v="1"/>
    <x v="1"/>
    <x v="1"/>
    <x v="527"/>
    <x v="48"/>
    <x v="4"/>
  </r>
  <r>
    <x v="49"/>
    <x v="86"/>
    <x v="6"/>
    <x v="6"/>
    <x v="0"/>
    <x v="2"/>
    <x v="39"/>
    <x v="224"/>
    <x v="493"/>
    <x v="0"/>
    <x v="49"/>
    <x v="4"/>
  </r>
  <r>
    <x v="49"/>
    <x v="71"/>
    <x v="6"/>
    <x v="6"/>
    <x v="0"/>
    <x v="2"/>
    <x v="39"/>
    <x v="37"/>
    <x v="1795"/>
    <x v="0"/>
    <x v="49"/>
    <x v="4"/>
  </r>
  <r>
    <x v="49"/>
    <x v="21"/>
    <x v="6"/>
    <x v="6"/>
    <x v="0"/>
    <x v="2"/>
    <x v="39"/>
    <x v="70"/>
    <x v="1820"/>
    <x v="0"/>
    <x v="49"/>
    <x v="4"/>
  </r>
  <r>
    <x v="49"/>
    <x v="50"/>
    <x v="4"/>
    <x v="4"/>
    <x v="0"/>
    <x v="2"/>
    <x v="39"/>
    <x v="77"/>
    <x v="1821"/>
    <x v="0"/>
    <x v="49"/>
    <x v="4"/>
  </r>
  <r>
    <x v="49"/>
    <x v="154"/>
    <x v="4"/>
    <x v="4"/>
    <x v="0"/>
    <x v="2"/>
    <x v="39"/>
    <x v="143"/>
    <x v="1822"/>
    <x v="0"/>
    <x v="49"/>
    <x v="4"/>
  </r>
  <r>
    <x v="49"/>
    <x v="13"/>
    <x v="5"/>
    <x v="5"/>
    <x v="0"/>
    <x v="2"/>
    <x v="39"/>
    <x v="120"/>
    <x v="1823"/>
    <x v="0"/>
    <x v="49"/>
    <x v="4"/>
  </r>
  <r>
    <x v="49"/>
    <x v="128"/>
    <x v="1"/>
    <x v="1"/>
    <x v="0"/>
    <x v="2"/>
    <x v="39"/>
    <x v="164"/>
    <x v="1824"/>
    <x v="0"/>
    <x v="49"/>
    <x v="4"/>
  </r>
  <r>
    <x v="49"/>
    <x v="1"/>
    <x v="1"/>
    <x v="1"/>
    <x v="0"/>
    <x v="2"/>
    <x v="1"/>
    <x v="1"/>
    <x v="1"/>
    <x v="528"/>
    <x v="49"/>
    <x v="4"/>
  </r>
  <r>
    <x v="50"/>
    <x v="147"/>
    <x v="6"/>
    <x v="6"/>
    <x v="0"/>
    <x v="2"/>
    <x v="39"/>
    <x v="132"/>
    <x v="1825"/>
    <x v="0"/>
    <x v="50"/>
    <x v="4"/>
  </r>
  <r>
    <x v="50"/>
    <x v="156"/>
    <x v="4"/>
    <x v="4"/>
    <x v="0"/>
    <x v="2"/>
    <x v="39"/>
    <x v="146"/>
    <x v="1826"/>
    <x v="0"/>
    <x v="50"/>
    <x v="4"/>
  </r>
  <r>
    <x v="50"/>
    <x v="145"/>
    <x v="5"/>
    <x v="5"/>
    <x v="0"/>
    <x v="2"/>
    <x v="39"/>
    <x v="124"/>
    <x v="1827"/>
    <x v="0"/>
    <x v="50"/>
    <x v="4"/>
  </r>
  <r>
    <x v="50"/>
    <x v="41"/>
    <x v="1"/>
    <x v="1"/>
    <x v="0"/>
    <x v="2"/>
    <x v="39"/>
    <x v="113"/>
    <x v="1282"/>
    <x v="0"/>
    <x v="50"/>
    <x v="4"/>
  </r>
  <r>
    <x v="50"/>
    <x v="1"/>
    <x v="1"/>
    <x v="1"/>
    <x v="0"/>
    <x v="2"/>
    <x v="1"/>
    <x v="1"/>
    <x v="1"/>
    <x v="529"/>
    <x v="50"/>
    <x v="4"/>
  </r>
  <r>
    <x v="51"/>
    <x v="70"/>
    <x v="2"/>
    <x v="2"/>
    <x v="0"/>
    <x v="2"/>
    <x v="39"/>
    <x v="36"/>
    <x v="1828"/>
    <x v="0"/>
    <x v="51"/>
    <x v="4"/>
  </r>
  <r>
    <x v="51"/>
    <x v="23"/>
    <x v="3"/>
    <x v="3"/>
    <x v="0"/>
    <x v="2"/>
    <x v="39"/>
    <x v="221"/>
    <x v="1829"/>
    <x v="0"/>
    <x v="51"/>
    <x v="4"/>
  </r>
  <r>
    <x v="51"/>
    <x v="68"/>
    <x v="4"/>
    <x v="4"/>
    <x v="0"/>
    <x v="2"/>
    <x v="39"/>
    <x v="222"/>
    <x v="703"/>
    <x v="0"/>
    <x v="51"/>
    <x v="4"/>
  </r>
  <r>
    <x v="51"/>
    <x v="115"/>
    <x v="5"/>
    <x v="5"/>
    <x v="0"/>
    <x v="2"/>
    <x v="39"/>
    <x v="213"/>
    <x v="1830"/>
    <x v="0"/>
    <x v="51"/>
    <x v="4"/>
  </r>
  <r>
    <x v="51"/>
    <x v="101"/>
    <x v="1"/>
    <x v="1"/>
    <x v="0"/>
    <x v="2"/>
    <x v="40"/>
    <x v="207"/>
    <x v="1831"/>
    <x v="0"/>
    <x v="51"/>
    <x v="4"/>
  </r>
  <r>
    <x v="51"/>
    <x v="128"/>
    <x v="1"/>
    <x v="1"/>
    <x v="0"/>
    <x v="2"/>
    <x v="40"/>
    <x v="164"/>
    <x v="1222"/>
    <x v="0"/>
    <x v="51"/>
    <x v="4"/>
  </r>
  <r>
    <x v="51"/>
    <x v="1"/>
    <x v="1"/>
    <x v="1"/>
    <x v="0"/>
    <x v="2"/>
    <x v="1"/>
    <x v="1"/>
    <x v="1"/>
    <x v="530"/>
    <x v="51"/>
    <x v="4"/>
  </r>
  <r>
    <x v="52"/>
    <x v="81"/>
    <x v="4"/>
    <x v="4"/>
    <x v="0"/>
    <x v="2"/>
    <x v="40"/>
    <x v="175"/>
    <x v="1567"/>
    <x v="0"/>
    <x v="52"/>
    <x v="4"/>
  </r>
  <r>
    <x v="52"/>
    <x v="46"/>
    <x v="0"/>
    <x v="0"/>
    <x v="0"/>
    <x v="2"/>
    <x v="39"/>
    <x v="155"/>
    <x v="1832"/>
    <x v="0"/>
    <x v="52"/>
    <x v="4"/>
  </r>
  <r>
    <x v="52"/>
    <x v="98"/>
    <x v="1"/>
    <x v="1"/>
    <x v="0"/>
    <x v="2"/>
    <x v="39"/>
    <x v="198"/>
    <x v="1833"/>
    <x v="0"/>
    <x v="52"/>
    <x v="4"/>
  </r>
  <r>
    <x v="52"/>
    <x v="1"/>
    <x v="1"/>
    <x v="1"/>
    <x v="0"/>
    <x v="2"/>
    <x v="1"/>
    <x v="1"/>
    <x v="1"/>
    <x v="531"/>
    <x v="52"/>
    <x v="4"/>
  </r>
  <r>
    <x v="53"/>
    <x v="70"/>
    <x v="2"/>
    <x v="2"/>
    <x v="0"/>
    <x v="2"/>
    <x v="39"/>
    <x v="36"/>
    <x v="1834"/>
    <x v="0"/>
    <x v="53"/>
    <x v="4"/>
  </r>
  <r>
    <x v="53"/>
    <x v="64"/>
    <x v="2"/>
    <x v="2"/>
    <x v="0"/>
    <x v="2"/>
    <x v="39"/>
    <x v="139"/>
    <x v="19"/>
    <x v="0"/>
    <x v="53"/>
    <x v="4"/>
  </r>
  <r>
    <x v="53"/>
    <x v="107"/>
    <x v="2"/>
    <x v="2"/>
    <x v="0"/>
    <x v="2"/>
    <x v="39"/>
    <x v="158"/>
    <x v="1835"/>
    <x v="0"/>
    <x v="53"/>
    <x v="4"/>
  </r>
  <r>
    <x v="53"/>
    <x v="108"/>
    <x v="3"/>
    <x v="3"/>
    <x v="0"/>
    <x v="2"/>
    <x v="39"/>
    <x v="63"/>
    <x v="1836"/>
    <x v="0"/>
    <x v="53"/>
    <x v="4"/>
  </r>
  <r>
    <x v="53"/>
    <x v="68"/>
    <x v="4"/>
    <x v="4"/>
    <x v="0"/>
    <x v="2"/>
    <x v="39"/>
    <x v="222"/>
    <x v="1837"/>
    <x v="0"/>
    <x v="53"/>
    <x v="4"/>
  </r>
  <r>
    <x v="53"/>
    <x v="50"/>
    <x v="4"/>
    <x v="4"/>
    <x v="0"/>
    <x v="2"/>
    <x v="39"/>
    <x v="77"/>
    <x v="1838"/>
    <x v="0"/>
    <x v="53"/>
    <x v="4"/>
  </r>
  <r>
    <x v="53"/>
    <x v="153"/>
    <x v="5"/>
    <x v="5"/>
    <x v="0"/>
    <x v="2"/>
    <x v="39"/>
    <x v="157"/>
    <x v="1839"/>
    <x v="0"/>
    <x v="53"/>
    <x v="4"/>
  </r>
  <r>
    <x v="53"/>
    <x v="1"/>
    <x v="1"/>
    <x v="1"/>
    <x v="0"/>
    <x v="2"/>
    <x v="1"/>
    <x v="1"/>
    <x v="1"/>
    <x v="532"/>
    <x v="53"/>
    <x v="4"/>
  </r>
  <r>
    <x v="54"/>
    <x v="144"/>
    <x v="2"/>
    <x v="2"/>
    <x v="0"/>
    <x v="2"/>
    <x v="39"/>
    <x v="162"/>
    <x v="1840"/>
    <x v="0"/>
    <x v="54"/>
    <x v="4"/>
  </r>
  <r>
    <x v="54"/>
    <x v="114"/>
    <x v="3"/>
    <x v="3"/>
    <x v="0"/>
    <x v="2"/>
    <x v="40"/>
    <x v="76"/>
    <x v="1841"/>
    <x v="0"/>
    <x v="54"/>
    <x v="4"/>
  </r>
  <r>
    <x v="54"/>
    <x v="68"/>
    <x v="4"/>
    <x v="4"/>
    <x v="0"/>
    <x v="2"/>
    <x v="39"/>
    <x v="222"/>
    <x v="1842"/>
    <x v="0"/>
    <x v="54"/>
    <x v="4"/>
  </r>
  <r>
    <x v="54"/>
    <x v="159"/>
    <x v="0"/>
    <x v="0"/>
    <x v="0"/>
    <x v="2"/>
    <x v="39"/>
    <x v="177"/>
    <x v="1843"/>
    <x v="0"/>
    <x v="54"/>
    <x v="4"/>
  </r>
  <r>
    <x v="54"/>
    <x v="0"/>
    <x v="0"/>
    <x v="0"/>
    <x v="0"/>
    <x v="2"/>
    <x v="39"/>
    <x v="197"/>
    <x v="1844"/>
    <x v="0"/>
    <x v="54"/>
    <x v="4"/>
  </r>
  <r>
    <x v="54"/>
    <x v="101"/>
    <x v="1"/>
    <x v="1"/>
    <x v="0"/>
    <x v="2"/>
    <x v="40"/>
    <x v="207"/>
    <x v="1845"/>
    <x v="0"/>
    <x v="54"/>
    <x v="4"/>
  </r>
  <r>
    <x v="54"/>
    <x v="98"/>
    <x v="1"/>
    <x v="1"/>
    <x v="0"/>
    <x v="2"/>
    <x v="39"/>
    <x v="198"/>
    <x v="1846"/>
    <x v="0"/>
    <x v="54"/>
    <x v="4"/>
  </r>
  <r>
    <x v="54"/>
    <x v="1"/>
    <x v="1"/>
    <x v="1"/>
    <x v="0"/>
    <x v="2"/>
    <x v="1"/>
    <x v="1"/>
    <x v="1"/>
    <x v="533"/>
    <x v="54"/>
    <x v="4"/>
  </r>
  <r>
    <x v="55"/>
    <x v="1"/>
    <x v="1"/>
    <x v="1"/>
    <x v="0"/>
    <x v="19"/>
    <x v="1"/>
    <x v="1"/>
    <x v="1"/>
    <x v="534"/>
    <x v="55"/>
    <x v="4"/>
  </r>
  <r>
    <x v="55"/>
    <x v="41"/>
    <x v="1"/>
    <x v="1"/>
    <x v="0"/>
    <x v="20"/>
    <x v="39"/>
    <x v="113"/>
    <x v="1847"/>
    <x v="0"/>
    <x v="55"/>
    <x v="4"/>
  </r>
  <r>
    <x v="55"/>
    <x v="101"/>
    <x v="1"/>
    <x v="1"/>
    <x v="0"/>
    <x v="20"/>
    <x v="39"/>
    <x v="207"/>
    <x v="1848"/>
    <x v="0"/>
    <x v="55"/>
    <x v="4"/>
  </r>
  <r>
    <x v="55"/>
    <x v="1"/>
    <x v="1"/>
    <x v="1"/>
    <x v="0"/>
    <x v="20"/>
    <x v="1"/>
    <x v="1"/>
    <x v="1"/>
    <x v="535"/>
    <x v="55"/>
    <x v="4"/>
  </r>
  <r>
    <x v="55"/>
    <x v="36"/>
    <x v="6"/>
    <x v="6"/>
    <x v="0"/>
    <x v="22"/>
    <x v="40"/>
    <x v="94"/>
    <x v="1849"/>
    <x v="0"/>
    <x v="55"/>
    <x v="4"/>
  </r>
  <r>
    <x v="55"/>
    <x v="1"/>
    <x v="1"/>
    <x v="1"/>
    <x v="0"/>
    <x v="22"/>
    <x v="1"/>
    <x v="1"/>
    <x v="1"/>
    <x v="536"/>
    <x v="55"/>
    <x v="4"/>
  </r>
  <r>
    <x v="55"/>
    <x v="25"/>
    <x v="2"/>
    <x v="2"/>
    <x v="0"/>
    <x v="3"/>
    <x v="39"/>
    <x v="169"/>
    <x v="460"/>
    <x v="0"/>
    <x v="55"/>
    <x v="4"/>
  </r>
  <r>
    <x v="55"/>
    <x v="1"/>
    <x v="1"/>
    <x v="1"/>
    <x v="0"/>
    <x v="3"/>
    <x v="1"/>
    <x v="1"/>
    <x v="1"/>
    <x v="537"/>
    <x v="55"/>
    <x v="4"/>
  </r>
  <r>
    <x v="55"/>
    <x v="25"/>
    <x v="2"/>
    <x v="2"/>
    <x v="0"/>
    <x v="24"/>
    <x v="40"/>
    <x v="169"/>
    <x v="951"/>
    <x v="0"/>
    <x v="55"/>
    <x v="4"/>
  </r>
  <r>
    <x v="55"/>
    <x v="101"/>
    <x v="1"/>
    <x v="1"/>
    <x v="0"/>
    <x v="24"/>
    <x v="40"/>
    <x v="207"/>
    <x v="1850"/>
    <x v="0"/>
    <x v="55"/>
    <x v="4"/>
  </r>
  <r>
    <x v="55"/>
    <x v="98"/>
    <x v="1"/>
    <x v="1"/>
    <x v="0"/>
    <x v="24"/>
    <x v="40"/>
    <x v="198"/>
    <x v="1851"/>
    <x v="0"/>
    <x v="55"/>
    <x v="4"/>
  </r>
  <r>
    <x v="55"/>
    <x v="1"/>
    <x v="1"/>
    <x v="1"/>
    <x v="0"/>
    <x v="24"/>
    <x v="1"/>
    <x v="1"/>
    <x v="1"/>
    <x v="538"/>
    <x v="55"/>
    <x v="4"/>
  </r>
  <r>
    <x v="55"/>
    <x v="144"/>
    <x v="2"/>
    <x v="2"/>
    <x v="0"/>
    <x v="4"/>
    <x v="40"/>
    <x v="162"/>
    <x v="1852"/>
    <x v="0"/>
    <x v="55"/>
    <x v="4"/>
  </r>
  <r>
    <x v="55"/>
    <x v="111"/>
    <x v="2"/>
    <x v="2"/>
    <x v="0"/>
    <x v="4"/>
    <x v="40"/>
    <x v="75"/>
    <x v="1853"/>
    <x v="0"/>
    <x v="55"/>
    <x v="4"/>
  </r>
  <r>
    <x v="55"/>
    <x v="131"/>
    <x v="3"/>
    <x v="3"/>
    <x v="0"/>
    <x v="4"/>
    <x v="40"/>
    <x v="163"/>
    <x v="1854"/>
    <x v="0"/>
    <x v="55"/>
    <x v="4"/>
  </r>
  <r>
    <x v="55"/>
    <x v="32"/>
    <x v="5"/>
    <x v="5"/>
    <x v="0"/>
    <x v="4"/>
    <x v="40"/>
    <x v="81"/>
    <x v="1855"/>
    <x v="0"/>
    <x v="55"/>
    <x v="4"/>
  </r>
  <r>
    <x v="55"/>
    <x v="150"/>
    <x v="5"/>
    <x v="5"/>
    <x v="0"/>
    <x v="4"/>
    <x v="40"/>
    <x v="214"/>
    <x v="1856"/>
    <x v="0"/>
    <x v="55"/>
    <x v="4"/>
  </r>
  <r>
    <x v="55"/>
    <x v="124"/>
    <x v="5"/>
    <x v="5"/>
    <x v="0"/>
    <x v="4"/>
    <x v="40"/>
    <x v="206"/>
    <x v="1857"/>
    <x v="0"/>
    <x v="55"/>
    <x v="4"/>
  </r>
  <r>
    <x v="55"/>
    <x v="161"/>
    <x v="1"/>
    <x v="1"/>
    <x v="0"/>
    <x v="4"/>
    <x v="40"/>
    <x v="186"/>
    <x v="1858"/>
    <x v="0"/>
    <x v="55"/>
    <x v="4"/>
  </r>
  <r>
    <x v="55"/>
    <x v="22"/>
    <x v="1"/>
    <x v="1"/>
    <x v="0"/>
    <x v="4"/>
    <x v="40"/>
    <x v="211"/>
    <x v="1859"/>
    <x v="0"/>
    <x v="55"/>
    <x v="4"/>
  </r>
  <r>
    <x v="55"/>
    <x v="128"/>
    <x v="1"/>
    <x v="1"/>
    <x v="0"/>
    <x v="4"/>
    <x v="40"/>
    <x v="164"/>
    <x v="1860"/>
    <x v="0"/>
    <x v="55"/>
    <x v="4"/>
  </r>
  <r>
    <x v="55"/>
    <x v="1"/>
    <x v="1"/>
    <x v="1"/>
    <x v="0"/>
    <x v="4"/>
    <x v="1"/>
    <x v="1"/>
    <x v="1"/>
    <x v="539"/>
    <x v="55"/>
    <x v="4"/>
  </r>
  <r>
    <x v="55"/>
    <x v="116"/>
    <x v="0"/>
    <x v="0"/>
    <x v="0"/>
    <x v="5"/>
    <x v="40"/>
    <x v="64"/>
    <x v="1861"/>
    <x v="0"/>
    <x v="55"/>
    <x v="4"/>
  </r>
  <r>
    <x v="55"/>
    <x v="98"/>
    <x v="1"/>
    <x v="1"/>
    <x v="0"/>
    <x v="5"/>
    <x v="40"/>
    <x v="198"/>
    <x v="1862"/>
    <x v="0"/>
    <x v="55"/>
    <x v="4"/>
  </r>
  <r>
    <x v="55"/>
    <x v="1"/>
    <x v="1"/>
    <x v="1"/>
    <x v="0"/>
    <x v="5"/>
    <x v="1"/>
    <x v="1"/>
    <x v="1"/>
    <x v="540"/>
    <x v="55"/>
    <x v="4"/>
  </r>
  <r>
    <x v="55"/>
    <x v="147"/>
    <x v="6"/>
    <x v="6"/>
    <x v="0"/>
    <x v="6"/>
    <x v="40"/>
    <x v="132"/>
    <x v="1370"/>
    <x v="0"/>
    <x v="55"/>
    <x v="4"/>
  </r>
  <r>
    <x v="55"/>
    <x v="96"/>
    <x v="6"/>
    <x v="6"/>
    <x v="0"/>
    <x v="6"/>
    <x v="40"/>
    <x v="165"/>
    <x v="1863"/>
    <x v="0"/>
    <x v="55"/>
    <x v="4"/>
  </r>
  <r>
    <x v="55"/>
    <x v="23"/>
    <x v="3"/>
    <x v="3"/>
    <x v="0"/>
    <x v="6"/>
    <x v="39"/>
    <x v="221"/>
    <x v="1864"/>
    <x v="0"/>
    <x v="55"/>
    <x v="4"/>
  </r>
  <r>
    <x v="55"/>
    <x v="79"/>
    <x v="3"/>
    <x v="3"/>
    <x v="0"/>
    <x v="6"/>
    <x v="39"/>
    <x v="142"/>
    <x v="1588"/>
    <x v="0"/>
    <x v="55"/>
    <x v="4"/>
  </r>
  <r>
    <x v="55"/>
    <x v="44"/>
    <x v="3"/>
    <x v="3"/>
    <x v="0"/>
    <x v="6"/>
    <x v="40"/>
    <x v="191"/>
    <x v="896"/>
    <x v="0"/>
    <x v="55"/>
    <x v="4"/>
  </r>
  <r>
    <x v="55"/>
    <x v="68"/>
    <x v="4"/>
    <x v="4"/>
    <x v="0"/>
    <x v="6"/>
    <x v="39"/>
    <x v="222"/>
    <x v="1865"/>
    <x v="0"/>
    <x v="55"/>
    <x v="4"/>
  </r>
  <r>
    <x v="55"/>
    <x v="156"/>
    <x v="4"/>
    <x v="4"/>
    <x v="0"/>
    <x v="6"/>
    <x v="39"/>
    <x v="146"/>
    <x v="240"/>
    <x v="0"/>
    <x v="55"/>
    <x v="4"/>
  </r>
  <r>
    <x v="55"/>
    <x v="159"/>
    <x v="0"/>
    <x v="0"/>
    <x v="0"/>
    <x v="6"/>
    <x v="39"/>
    <x v="177"/>
    <x v="1866"/>
    <x v="0"/>
    <x v="55"/>
    <x v="4"/>
  </r>
  <r>
    <x v="55"/>
    <x v="0"/>
    <x v="0"/>
    <x v="0"/>
    <x v="0"/>
    <x v="6"/>
    <x v="40"/>
    <x v="197"/>
    <x v="1867"/>
    <x v="0"/>
    <x v="55"/>
    <x v="4"/>
  </r>
  <r>
    <x v="55"/>
    <x v="160"/>
    <x v="0"/>
    <x v="0"/>
    <x v="0"/>
    <x v="6"/>
    <x v="39"/>
    <x v="179"/>
    <x v="911"/>
    <x v="0"/>
    <x v="55"/>
    <x v="4"/>
  </r>
  <r>
    <x v="55"/>
    <x v="145"/>
    <x v="5"/>
    <x v="5"/>
    <x v="0"/>
    <x v="6"/>
    <x v="39"/>
    <x v="124"/>
    <x v="1868"/>
    <x v="0"/>
    <x v="55"/>
    <x v="4"/>
  </r>
  <r>
    <x v="55"/>
    <x v="13"/>
    <x v="5"/>
    <x v="5"/>
    <x v="0"/>
    <x v="6"/>
    <x v="39"/>
    <x v="120"/>
    <x v="1471"/>
    <x v="0"/>
    <x v="55"/>
    <x v="4"/>
  </r>
  <r>
    <x v="55"/>
    <x v="22"/>
    <x v="1"/>
    <x v="1"/>
    <x v="0"/>
    <x v="6"/>
    <x v="39"/>
    <x v="211"/>
    <x v="1869"/>
    <x v="0"/>
    <x v="55"/>
    <x v="4"/>
  </r>
  <r>
    <x v="55"/>
    <x v="33"/>
    <x v="1"/>
    <x v="1"/>
    <x v="0"/>
    <x v="6"/>
    <x v="39"/>
    <x v="241"/>
    <x v="1870"/>
    <x v="0"/>
    <x v="55"/>
    <x v="4"/>
  </r>
  <r>
    <x v="55"/>
    <x v="98"/>
    <x v="1"/>
    <x v="1"/>
    <x v="0"/>
    <x v="6"/>
    <x v="40"/>
    <x v="198"/>
    <x v="1871"/>
    <x v="0"/>
    <x v="55"/>
    <x v="4"/>
  </r>
  <r>
    <x v="55"/>
    <x v="1"/>
    <x v="1"/>
    <x v="1"/>
    <x v="0"/>
    <x v="6"/>
    <x v="1"/>
    <x v="1"/>
    <x v="1"/>
    <x v="541"/>
    <x v="55"/>
    <x v="4"/>
  </r>
  <r>
    <x v="55"/>
    <x v="85"/>
    <x v="2"/>
    <x v="2"/>
    <x v="0"/>
    <x v="7"/>
    <x v="40"/>
    <x v="161"/>
    <x v="1872"/>
    <x v="0"/>
    <x v="55"/>
    <x v="4"/>
  </r>
  <r>
    <x v="55"/>
    <x v="25"/>
    <x v="2"/>
    <x v="2"/>
    <x v="0"/>
    <x v="7"/>
    <x v="40"/>
    <x v="169"/>
    <x v="1873"/>
    <x v="0"/>
    <x v="55"/>
    <x v="4"/>
  </r>
  <r>
    <x v="55"/>
    <x v="129"/>
    <x v="2"/>
    <x v="2"/>
    <x v="0"/>
    <x v="7"/>
    <x v="40"/>
    <x v="204"/>
    <x v="1874"/>
    <x v="0"/>
    <x v="55"/>
    <x v="4"/>
  </r>
  <r>
    <x v="55"/>
    <x v="49"/>
    <x v="3"/>
    <x v="3"/>
    <x v="0"/>
    <x v="7"/>
    <x v="40"/>
    <x v="244"/>
    <x v="1875"/>
    <x v="0"/>
    <x v="55"/>
    <x v="4"/>
  </r>
  <r>
    <x v="55"/>
    <x v="159"/>
    <x v="0"/>
    <x v="0"/>
    <x v="0"/>
    <x v="7"/>
    <x v="39"/>
    <x v="177"/>
    <x v="1876"/>
    <x v="0"/>
    <x v="55"/>
    <x v="4"/>
  </r>
  <r>
    <x v="55"/>
    <x v="53"/>
    <x v="0"/>
    <x v="0"/>
    <x v="0"/>
    <x v="7"/>
    <x v="40"/>
    <x v="144"/>
    <x v="1877"/>
    <x v="0"/>
    <x v="55"/>
    <x v="4"/>
  </r>
  <r>
    <x v="55"/>
    <x v="76"/>
    <x v="5"/>
    <x v="5"/>
    <x v="0"/>
    <x v="7"/>
    <x v="40"/>
    <x v="182"/>
    <x v="1878"/>
    <x v="0"/>
    <x v="55"/>
    <x v="4"/>
  </r>
  <r>
    <x v="55"/>
    <x v="97"/>
    <x v="5"/>
    <x v="5"/>
    <x v="0"/>
    <x v="7"/>
    <x v="40"/>
    <x v="183"/>
    <x v="1879"/>
    <x v="0"/>
    <x v="55"/>
    <x v="4"/>
  </r>
  <r>
    <x v="55"/>
    <x v="150"/>
    <x v="5"/>
    <x v="5"/>
    <x v="0"/>
    <x v="7"/>
    <x v="40"/>
    <x v="214"/>
    <x v="1880"/>
    <x v="0"/>
    <x v="55"/>
    <x v="4"/>
  </r>
  <r>
    <x v="55"/>
    <x v="101"/>
    <x v="1"/>
    <x v="1"/>
    <x v="0"/>
    <x v="7"/>
    <x v="39"/>
    <x v="207"/>
    <x v="1"/>
    <x v="542"/>
    <x v="55"/>
    <x v="4"/>
  </r>
  <r>
    <x v="55"/>
    <x v="152"/>
    <x v="1"/>
    <x v="1"/>
    <x v="0"/>
    <x v="7"/>
    <x v="40"/>
    <x v="194"/>
    <x v="1881"/>
    <x v="0"/>
    <x v="55"/>
    <x v="4"/>
  </r>
  <r>
    <x v="55"/>
    <x v="55"/>
    <x v="1"/>
    <x v="1"/>
    <x v="0"/>
    <x v="7"/>
    <x v="40"/>
    <x v="188"/>
    <x v="1882"/>
    <x v="0"/>
    <x v="55"/>
    <x v="4"/>
  </r>
  <r>
    <x v="55"/>
    <x v="128"/>
    <x v="1"/>
    <x v="1"/>
    <x v="0"/>
    <x v="7"/>
    <x v="40"/>
    <x v="164"/>
    <x v="1883"/>
    <x v="0"/>
    <x v="55"/>
    <x v="4"/>
  </r>
  <r>
    <x v="55"/>
    <x v="1"/>
    <x v="1"/>
    <x v="1"/>
    <x v="0"/>
    <x v="7"/>
    <x v="1"/>
    <x v="1"/>
    <x v="1"/>
    <x v="543"/>
    <x v="55"/>
    <x v="4"/>
  </r>
  <r>
    <x v="55"/>
    <x v="157"/>
    <x v="2"/>
    <x v="2"/>
    <x v="0"/>
    <x v="8"/>
    <x v="40"/>
    <x v="147"/>
    <x v="1884"/>
    <x v="0"/>
    <x v="55"/>
    <x v="4"/>
  </r>
  <r>
    <x v="55"/>
    <x v="11"/>
    <x v="6"/>
    <x v="6"/>
    <x v="0"/>
    <x v="8"/>
    <x v="40"/>
    <x v="91"/>
    <x v="1885"/>
    <x v="0"/>
    <x v="55"/>
    <x v="4"/>
  </r>
  <r>
    <x v="55"/>
    <x v="165"/>
    <x v="4"/>
    <x v="4"/>
    <x v="0"/>
    <x v="8"/>
    <x v="40"/>
    <x v="205"/>
    <x v="1886"/>
    <x v="0"/>
    <x v="55"/>
    <x v="4"/>
  </r>
  <r>
    <x v="55"/>
    <x v="0"/>
    <x v="0"/>
    <x v="0"/>
    <x v="0"/>
    <x v="8"/>
    <x v="40"/>
    <x v="197"/>
    <x v="1887"/>
    <x v="0"/>
    <x v="55"/>
    <x v="4"/>
  </r>
  <r>
    <x v="55"/>
    <x v="152"/>
    <x v="1"/>
    <x v="1"/>
    <x v="0"/>
    <x v="8"/>
    <x v="40"/>
    <x v="194"/>
    <x v="1888"/>
    <x v="0"/>
    <x v="55"/>
    <x v="4"/>
  </r>
  <r>
    <x v="55"/>
    <x v="128"/>
    <x v="1"/>
    <x v="1"/>
    <x v="0"/>
    <x v="8"/>
    <x v="40"/>
    <x v="164"/>
    <x v="1889"/>
    <x v="0"/>
    <x v="55"/>
    <x v="4"/>
  </r>
  <r>
    <x v="55"/>
    <x v="1"/>
    <x v="1"/>
    <x v="1"/>
    <x v="0"/>
    <x v="8"/>
    <x v="1"/>
    <x v="1"/>
    <x v="1"/>
    <x v="544"/>
    <x v="55"/>
    <x v="4"/>
  </r>
  <r>
    <x v="55"/>
    <x v="107"/>
    <x v="2"/>
    <x v="2"/>
    <x v="0"/>
    <x v="9"/>
    <x v="39"/>
    <x v="158"/>
    <x v="1890"/>
    <x v="0"/>
    <x v="55"/>
    <x v="4"/>
  </r>
  <r>
    <x v="55"/>
    <x v="25"/>
    <x v="2"/>
    <x v="2"/>
    <x v="0"/>
    <x v="9"/>
    <x v="40"/>
    <x v="169"/>
    <x v="1846"/>
    <x v="0"/>
    <x v="55"/>
    <x v="4"/>
  </r>
  <r>
    <x v="55"/>
    <x v="144"/>
    <x v="2"/>
    <x v="2"/>
    <x v="0"/>
    <x v="9"/>
    <x v="39"/>
    <x v="162"/>
    <x v="1891"/>
    <x v="0"/>
    <x v="55"/>
    <x v="4"/>
  </r>
  <r>
    <x v="55"/>
    <x v="144"/>
    <x v="2"/>
    <x v="2"/>
    <x v="0"/>
    <x v="9"/>
    <x v="40"/>
    <x v="162"/>
    <x v="816"/>
    <x v="0"/>
    <x v="55"/>
    <x v="4"/>
  </r>
  <r>
    <x v="55"/>
    <x v="35"/>
    <x v="2"/>
    <x v="2"/>
    <x v="0"/>
    <x v="9"/>
    <x v="40"/>
    <x v="170"/>
    <x v="936"/>
    <x v="0"/>
    <x v="55"/>
    <x v="4"/>
  </r>
  <r>
    <x v="55"/>
    <x v="87"/>
    <x v="6"/>
    <x v="6"/>
    <x v="0"/>
    <x v="9"/>
    <x v="40"/>
    <x v="189"/>
    <x v="1892"/>
    <x v="0"/>
    <x v="55"/>
    <x v="4"/>
  </r>
  <r>
    <x v="55"/>
    <x v="169"/>
    <x v="6"/>
    <x v="6"/>
    <x v="0"/>
    <x v="9"/>
    <x v="40"/>
    <x v="249"/>
    <x v="874"/>
    <x v="0"/>
    <x v="55"/>
    <x v="4"/>
  </r>
  <r>
    <x v="55"/>
    <x v="21"/>
    <x v="6"/>
    <x v="6"/>
    <x v="0"/>
    <x v="9"/>
    <x v="39"/>
    <x v="70"/>
    <x v="1893"/>
    <x v="0"/>
    <x v="55"/>
    <x v="4"/>
  </r>
  <r>
    <x v="55"/>
    <x v="96"/>
    <x v="6"/>
    <x v="6"/>
    <x v="0"/>
    <x v="9"/>
    <x v="40"/>
    <x v="165"/>
    <x v="1894"/>
    <x v="0"/>
    <x v="55"/>
    <x v="4"/>
  </r>
  <r>
    <x v="55"/>
    <x v="23"/>
    <x v="3"/>
    <x v="3"/>
    <x v="0"/>
    <x v="9"/>
    <x v="39"/>
    <x v="221"/>
    <x v="1895"/>
    <x v="0"/>
    <x v="55"/>
    <x v="4"/>
  </r>
  <r>
    <x v="55"/>
    <x v="135"/>
    <x v="3"/>
    <x v="3"/>
    <x v="0"/>
    <x v="9"/>
    <x v="39"/>
    <x v="149"/>
    <x v="1896"/>
    <x v="0"/>
    <x v="55"/>
    <x v="4"/>
  </r>
  <r>
    <x v="55"/>
    <x v="156"/>
    <x v="4"/>
    <x v="4"/>
    <x v="0"/>
    <x v="9"/>
    <x v="39"/>
    <x v="146"/>
    <x v="108"/>
    <x v="0"/>
    <x v="55"/>
    <x v="4"/>
  </r>
  <r>
    <x v="55"/>
    <x v="154"/>
    <x v="4"/>
    <x v="4"/>
    <x v="0"/>
    <x v="9"/>
    <x v="40"/>
    <x v="143"/>
    <x v="1897"/>
    <x v="0"/>
    <x v="55"/>
    <x v="4"/>
  </r>
  <r>
    <x v="55"/>
    <x v="31"/>
    <x v="4"/>
    <x v="4"/>
    <x v="0"/>
    <x v="9"/>
    <x v="39"/>
    <x v="72"/>
    <x v="1898"/>
    <x v="0"/>
    <x v="55"/>
    <x v="4"/>
  </r>
  <r>
    <x v="55"/>
    <x v="0"/>
    <x v="0"/>
    <x v="0"/>
    <x v="0"/>
    <x v="9"/>
    <x v="39"/>
    <x v="197"/>
    <x v="1899"/>
    <x v="0"/>
    <x v="55"/>
    <x v="4"/>
  </r>
  <r>
    <x v="55"/>
    <x v="45"/>
    <x v="0"/>
    <x v="0"/>
    <x v="0"/>
    <x v="9"/>
    <x v="40"/>
    <x v="180"/>
    <x v="1385"/>
    <x v="0"/>
    <x v="55"/>
    <x v="4"/>
  </r>
  <r>
    <x v="55"/>
    <x v="72"/>
    <x v="5"/>
    <x v="5"/>
    <x v="0"/>
    <x v="9"/>
    <x v="40"/>
    <x v="38"/>
    <x v="1900"/>
    <x v="0"/>
    <x v="55"/>
    <x v="4"/>
  </r>
  <r>
    <x v="55"/>
    <x v="41"/>
    <x v="1"/>
    <x v="1"/>
    <x v="0"/>
    <x v="9"/>
    <x v="40"/>
    <x v="113"/>
    <x v="1901"/>
    <x v="0"/>
    <x v="55"/>
    <x v="4"/>
  </r>
  <r>
    <x v="55"/>
    <x v="22"/>
    <x v="1"/>
    <x v="1"/>
    <x v="0"/>
    <x v="9"/>
    <x v="39"/>
    <x v="211"/>
    <x v="1902"/>
    <x v="0"/>
    <x v="55"/>
    <x v="4"/>
  </r>
  <r>
    <x v="55"/>
    <x v="73"/>
    <x v="1"/>
    <x v="1"/>
    <x v="0"/>
    <x v="9"/>
    <x v="40"/>
    <x v="39"/>
    <x v="1903"/>
    <x v="0"/>
    <x v="55"/>
    <x v="4"/>
  </r>
  <r>
    <x v="55"/>
    <x v="98"/>
    <x v="1"/>
    <x v="1"/>
    <x v="0"/>
    <x v="9"/>
    <x v="39"/>
    <x v="198"/>
    <x v="895"/>
    <x v="0"/>
    <x v="55"/>
    <x v="4"/>
  </r>
  <r>
    <x v="55"/>
    <x v="128"/>
    <x v="1"/>
    <x v="1"/>
    <x v="0"/>
    <x v="9"/>
    <x v="39"/>
    <x v="164"/>
    <x v="1169"/>
    <x v="0"/>
    <x v="55"/>
    <x v="4"/>
  </r>
  <r>
    <x v="55"/>
    <x v="128"/>
    <x v="1"/>
    <x v="1"/>
    <x v="0"/>
    <x v="9"/>
    <x v="40"/>
    <x v="164"/>
    <x v="1904"/>
    <x v="0"/>
    <x v="55"/>
    <x v="4"/>
  </r>
  <r>
    <x v="55"/>
    <x v="1"/>
    <x v="1"/>
    <x v="1"/>
    <x v="0"/>
    <x v="9"/>
    <x v="1"/>
    <x v="1"/>
    <x v="1"/>
    <x v="545"/>
    <x v="55"/>
    <x v="4"/>
  </r>
  <r>
    <x v="55"/>
    <x v="85"/>
    <x v="2"/>
    <x v="2"/>
    <x v="0"/>
    <x v="26"/>
    <x v="40"/>
    <x v="161"/>
    <x v="951"/>
    <x v="0"/>
    <x v="55"/>
    <x v="4"/>
  </r>
  <r>
    <x v="55"/>
    <x v="113"/>
    <x v="6"/>
    <x v="6"/>
    <x v="0"/>
    <x v="26"/>
    <x v="40"/>
    <x v="89"/>
    <x v="1905"/>
    <x v="0"/>
    <x v="55"/>
    <x v="4"/>
  </r>
  <r>
    <x v="55"/>
    <x v="89"/>
    <x v="4"/>
    <x v="4"/>
    <x v="0"/>
    <x v="26"/>
    <x v="39"/>
    <x v="154"/>
    <x v="1906"/>
    <x v="0"/>
    <x v="55"/>
    <x v="4"/>
  </r>
  <r>
    <x v="55"/>
    <x v="1"/>
    <x v="1"/>
    <x v="1"/>
    <x v="0"/>
    <x v="26"/>
    <x v="1"/>
    <x v="1"/>
    <x v="1"/>
    <x v="546"/>
    <x v="55"/>
    <x v="4"/>
  </r>
  <r>
    <x v="55"/>
    <x v="47"/>
    <x v="2"/>
    <x v="2"/>
    <x v="0"/>
    <x v="10"/>
    <x v="40"/>
    <x v="68"/>
    <x v="1907"/>
    <x v="0"/>
    <x v="55"/>
    <x v="4"/>
  </r>
  <r>
    <x v="55"/>
    <x v="144"/>
    <x v="2"/>
    <x v="2"/>
    <x v="0"/>
    <x v="10"/>
    <x v="40"/>
    <x v="162"/>
    <x v="1908"/>
    <x v="0"/>
    <x v="55"/>
    <x v="4"/>
  </r>
  <r>
    <x v="55"/>
    <x v="169"/>
    <x v="6"/>
    <x v="6"/>
    <x v="0"/>
    <x v="10"/>
    <x v="40"/>
    <x v="249"/>
    <x v="1866"/>
    <x v="0"/>
    <x v="55"/>
    <x v="4"/>
  </r>
  <r>
    <x v="55"/>
    <x v="79"/>
    <x v="3"/>
    <x v="3"/>
    <x v="0"/>
    <x v="10"/>
    <x v="40"/>
    <x v="142"/>
    <x v="1909"/>
    <x v="0"/>
    <x v="55"/>
    <x v="4"/>
  </r>
  <r>
    <x v="55"/>
    <x v="132"/>
    <x v="4"/>
    <x v="4"/>
    <x v="0"/>
    <x v="10"/>
    <x v="40"/>
    <x v="95"/>
    <x v="1866"/>
    <x v="0"/>
    <x v="55"/>
    <x v="4"/>
  </r>
  <r>
    <x v="55"/>
    <x v="29"/>
    <x v="4"/>
    <x v="4"/>
    <x v="0"/>
    <x v="10"/>
    <x v="40"/>
    <x v="248"/>
    <x v="1866"/>
    <x v="0"/>
    <x v="55"/>
    <x v="4"/>
  </r>
  <r>
    <x v="55"/>
    <x v="142"/>
    <x v="0"/>
    <x v="0"/>
    <x v="0"/>
    <x v="10"/>
    <x v="40"/>
    <x v="119"/>
    <x v="1866"/>
    <x v="0"/>
    <x v="55"/>
    <x v="4"/>
  </r>
  <r>
    <x v="55"/>
    <x v="155"/>
    <x v="1"/>
    <x v="1"/>
    <x v="0"/>
    <x v="10"/>
    <x v="39"/>
    <x v="145"/>
    <x v="1910"/>
    <x v="0"/>
    <x v="55"/>
    <x v="4"/>
  </r>
  <r>
    <x v="55"/>
    <x v="1"/>
    <x v="1"/>
    <x v="1"/>
    <x v="0"/>
    <x v="10"/>
    <x v="1"/>
    <x v="1"/>
    <x v="1"/>
    <x v="547"/>
    <x v="55"/>
    <x v="4"/>
  </r>
  <r>
    <x v="55"/>
    <x v="70"/>
    <x v="2"/>
    <x v="2"/>
    <x v="0"/>
    <x v="11"/>
    <x v="39"/>
    <x v="36"/>
    <x v="952"/>
    <x v="0"/>
    <x v="55"/>
    <x v="4"/>
  </r>
  <r>
    <x v="55"/>
    <x v="70"/>
    <x v="2"/>
    <x v="2"/>
    <x v="0"/>
    <x v="11"/>
    <x v="40"/>
    <x v="36"/>
    <x v="1911"/>
    <x v="0"/>
    <x v="55"/>
    <x v="4"/>
  </r>
  <r>
    <x v="55"/>
    <x v="47"/>
    <x v="2"/>
    <x v="2"/>
    <x v="0"/>
    <x v="11"/>
    <x v="40"/>
    <x v="68"/>
    <x v="1912"/>
    <x v="0"/>
    <x v="55"/>
    <x v="4"/>
  </r>
  <r>
    <x v="55"/>
    <x v="86"/>
    <x v="6"/>
    <x v="6"/>
    <x v="0"/>
    <x v="11"/>
    <x v="39"/>
    <x v="224"/>
    <x v="1913"/>
    <x v="0"/>
    <x v="55"/>
    <x v="4"/>
  </r>
  <r>
    <x v="55"/>
    <x v="134"/>
    <x v="6"/>
    <x v="6"/>
    <x v="0"/>
    <x v="11"/>
    <x v="40"/>
    <x v="226"/>
    <x v="1914"/>
    <x v="0"/>
    <x v="55"/>
    <x v="4"/>
  </r>
  <r>
    <x v="55"/>
    <x v="18"/>
    <x v="3"/>
    <x v="3"/>
    <x v="0"/>
    <x v="11"/>
    <x v="40"/>
    <x v="219"/>
    <x v="1596"/>
    <x v="0"/>
    <x v="55"/>
    <x v="4"/>
  </r>
  <r>
    <x v="55"/>
    <x v="28"/>
    <x v="3"/>
    <x v="3"/>
    <x v="0"/>
    <x v="11"/>
    <x v="40"/>
    <x v="245"/>
    <x v="1915"/>
    <x v="0"/>
    <x v="55"/>
    <x v="4"/>
  </r>
  <r>
    <x v="55"/>
    <x v="132"/>
    <x v="4"/>
    <x v="4"/>
    <x v="0"/>
    <x v="11"/>
    <x v="40"/>
    <x v="95"/>
    <x v="1805"/>
    <x v="0"/>
    <x v="55"/>
    <x v="4"/>
  </r>
  <r>
    <x v="55"/>
    <x v="162"/>
    <x v="4"/>
    <x v="4"/>
    <x v="0"/>
    <x v="11"/>
    <x v="40"/>
    <x v="192"/>
    <x v="1916"/>
    <x v="0"/>
    <x v="55"/>
    <x v="4"/>
  </r>
  <r>
    <x v="55"/>
    <x v="142"/>
    <x v="0"/>
    <x v="0"/>
    <x v="0"/>
    <x v="11"/>
    <x v="40"/>
    <x v="119"/>
    <x v="816"/>
    <x v="0"/>
    <x v="55"/>
    <x v="4"/>
  </r>
  <r>
    <x v="55"/>
    <x v="72"/>
    <x v="5"/>
    <x v="5"/>
    <x v="0"/>
    <x v="11"/>
    <x v="40"/>
    <x v="38"/>
    <x v="1917"/>
    <x v="0"/>
    <x v="55"/>
    <x v="4"/>
  </r>
  <r>
    <x v="55"/>
    <x v="40"/>
    <x v="1"/>
    <x v="1"/>
    <x v="0"/>
    <x v="11"/>
    <x v="40"/>
    <x v="125"/>
    <x v="1918"/>
    <x v="0"/>
    <x v="55"/>
    <x v="4"/>
  </r>
  <r>
    <x v="55"/>
    <x v="40"/>
    <x v="1"/>
    <x v="1"/>
    <x v="0"/>
    <x v="11"/>
    <x v="39"/>
    <x v="125"/>
    <x v="1919"/>
    <x v="0"/>
    <x v="55"/>
    <x v="4"/>
  </r>
  <r>
    <x v="55"/>
    <x v="127"/>
    <x v="1"/>
    <x v="1"/>
    <x v="0"/>
    <x v="11"/>
    <x v="40"/>
    <x v="85"/>
    <x v="1920"/>
    <x v="0"/>
    <x v="55"/>
    <x v="4"/>
  </r>
  <r>
    <x v="55"/>
    <x v="42"/>
    <x v="1"/>
    <x v="1"/>
    <x v="0"/>
    <x v="11"/>
    <x v="40"/>
    <x v="167"/>
    <x v="1921"/>
    <x v="0"/>
    <x v="55"/>
    <x v="4"/>
  </r>
  <r>
    <x v="55"/>
    <x v="33"/>
    <x v="1"/>
    <x v="1"/>
    <x v="0"/>
    <x v="11"/>
    <x v="39"/>
    <x v="241"/>
    <x v="1922"/>
    <x v="0"/>
    <x v="55"/>
    <x v="4"/>
  </r>
  <r>
    <x v="55"/>
    <x v="55"/>
    <x v="1"/>
    <x v="1"/>
    <x v="0"/>
    <x v="11"/>
    <x v="40"/>
    <x v="188"/>
    <x v="1923"/>
    <x v="0"/>
    <x v="55"/>
    <x v="4"/>
  </r>
  <r>
    <x v="55"/>
    <x v="128"/>
    <x v="1"/>
    <x v="1"/>
    <x v="0"/>
    <x v="11"/>
    <x v="40"/>
    <x v="164"/>
    <x v="1924"/>
    <x v="0"/>
    <x v="55"/>
    <x v="4"/>
  </r>
  <r>
    <x v="55"/>
    <x v="1"/>
    <x v="1"/>
    <x v="1"/>
    <x v="0"/>
    <x v="11"/>
    <x v="1"/>
    <x v="1"/>
    <x v="1"/>
    <x v="548"/>
    <x v="55"/>
    <x v="4"/>
  </r>
  <r>
    <x v="55"/>
    <x v="167"/>
    <x v="6"/>
    <x v="6"/>
    <x v="0"/>
    <x v="36"/>
    <x v="40"/>
    <x v="218"/>
    <x v="816"/>
    <x v="0"/>
    <x v="55"/>
    <x v="4"/>
  </r>
  <r>
    <x v="55"/>
    <x v="33"/>
    <x v="1"/>
    <x v="1"/>
    <x v="0"/>
    <x v="36"/>
    <x v="39"/>
    <x v="241"/>
    <x v="1209"/>
    <x v="0"/>
    <x v="55"/>
    <x v="4"/>
  </r>
  <r>
    <x v="55"/>
    <x v="152"/>
    <x v="1"/>
    <x v="1"/>
    <x v="0"/>
    <x v="36"/>
    <x v="39"/>
    <x v="194"/>
    <x v="1925"/>
    <x v="0"/>
    <x v="55"/>
    <x v="4"/>
  </r>
  <r>
    <x v="55"/>
    <x v="98"/>
    <x v="1"/>
    <x v="1"/>
    <x v="0"/>
    <x v="36"/>
    <x v="39"/>
    <x v="198"/>
    <x v="1926"/>
    <x v="0"/>
    <x v="55"/>
    <x v="4"/>
  </r>
  <r>
    <x v="55"/>
    <x v="1"/>
    <x v="1"/>
    <x v="1"/>
    <x v="0"/>
    <x v="36"/>
    <x v="1"/>
    <x v="1"/>
    <x v="1"/>
    <x v="549"/>
    <x v="55"/>
    <x v="4"/>
  </r>
  <r>
    <x v="55"/>
    <x v="106"/>
    <x v="2"/>
    <x v="2"/>
    <x v="0"/>
    <x v="12"/>
    <x v="40"/>
    <x v="223"/>
    <x v="792"/>
    <x v="0"/>
    <x v="55"/>
    <x v="4"/>
  </r>
  <r>
    <x v="55"/>
    <x v="110"/>
    <x v="2"/>
    <x v="2"/>
    <x v="0"/>
    <x v="12"/>
    <x v="40"/>
    <x v="171"/>
    <x v="1927"/>
    <x v="0"/>
    <x v="55"/>
    <x v="4"/>
  </r>
  <r>
    <x v="55"/>
    <x v="17"/>
    <x v="2"/>
    <x v="2"/>
    <x v="0"/>
    <x v="12"/>
    <x v="40"/>
    <x v="150"/>
    <x v="1928"/>
    <x v="0"/>
    <x v="55"/>
    <x v="4"/>
  </r>
  <r>
    <x v="55"/>
    <x v="129"/>
    <x v="2"/>
    <x v="2"/>
    <x v="0"/>
    <x v="12"/>
    <x v="40"/>
    <x v="204"/>
    <x v="909"/>
    <x v="0"/>
    <x v="55"/>
    <x v="4"/>
  </r>
  <r>
    <x v="55"/>
    <x v="137"/>
    <x v="6"/>
    <x v="6"/>
    <x v="0"/>
    <x v="12"/>
    <x v="40"/>
    <x v="102"/>
    <x v="782"/>
    <x v="0"/>
    <x v="55"/>
    <x v="4"/>
  </r>
  <r>
    <x v="55"/>
    <x v="60"/>
    <x v="3"/>
    <x v="3"/>
    <x v="0"/>
    <x v="12"/>
    <x v="40"/>
    <x v="57"/>
    <x v="1929"/>
    <x v="0"/>
    <x v="55"/>
    <x v="4"/>
  </r>
  <r>
    <x v="55"/>
    <x v="50"/>
    <x v="4"/>
    <x v="4"/>
    <x v="0"/>
    <x v="12"/>
    <x v="40"/>
    <x v="77"/>
    <x v="905"/>
    <x v="0"/>
    <x v="55"/>
    <x v="4"/>
  </r>
  <r>
    <x v="55"/>
    <x v="4"/>
    <x v="4"/>
    <x v="4"/>
    <x v="0"/>
    <x v="12"/>
    <x v="40"/>
    <x v="199"/>
    <x v="800"/>
    <x v="0"/>
    <x v="55"/>
    <x v="4"/>
  </r>
  <r>
    <x v="55"/>
    <x v="52"/>
    <x v="0"/>
    <x v="0"/>
    <x v="0"/>
    <x v="12"/>
    <x v="40"/>
    <x v="107"/>
    <x v="1930"/>
    <x v="0"/>
    <x v="55"/>
    <x v="4"/>
  </r>
  <r>
    <x v="55"/>
    <x v="91"/>
    <x v="0"/>
    <x v="0"/>
    <x v="0"/>
    <x v="12"/>
    <x v="40"/>
    <x v="118"/>
    <x v="1931"/>
    <x v="0"/>
    <x v="55"/>
    <x v="4"/>
  </r>
  <r>
    <x v="55"/>
    <x v="153"/>
    <x v="5"/>
    <x v="5"/>
    <x v="0"/>
    <x v="12"/>
    <x v="40"/>
    <x v="157"/>
    <x v="1932"/>
    <x v="0"/>
    <x v="55"/>
    <x v="4"/>
  </r>
  <r>
    <x v="55"/>
    <x v="6"/>
    <x v="5"/>
    <x v="5"/>
    <x v="0"/>
    <x v="12"/>
    <x v="40"/>
    <x v="193"/>
    <x v="1933"/>
    <x v="0"/>
    <x v="55"/>
    <x v="4"/>
  </r>
  <r>
    <x v="55"/>
    <x v="1"/>
    <x v="1"/>
    <x v="1"/>
    <x v="0"/>
    <x v="12"/>
    <x v="1"/>
    <x v="1"/>
    <x v="1"/>
    <x v="550"/>
    <x v="55"/>
    <x v="4"/>
  </r>
  <r>
    <x v="55"/>
    <x v="66"/>
    <x v="4"/>
    <x v="4"/>
    <x v="0"/>
    <x v="13"/>
    <x v="40"/>
    <x v="78"/>
    <x v="1934"/>
    <x v="0"/>
    <x v="55"/>
    <x v="4"/>
  </r>
  <r>
    <x v="55"/>
    <x v="54"/>
    <x v="5"/>
    <x v="5"/>
    <x v="0"/>
    <x v="13"/>
    <x v="40"/>
    <x v="246"/>
    <x v="1935"/>
    <x v="0"/>
    <x v="55"/>
    <x v="4"/>
  </r>
  <r>
    <x v="55"/>
    <x v="22"/>
    <x v="1"/>
    <x v="1"/>
    <x v="0"/>
    <x v="13"/>
    <x v="39"/>
    <x v="211"/>
    <x v="1105"/>
    <x v="0"/>
    <x v="55"/>
    <x v="4"/>
  </r>
  <r>
    <x v="55"/>
    <x v="101"/>
    <x v="1"/>
    <x v="1"/>
    <x v="0"/>
    <x v="13"/>
    <x v="39"/>
    <x v="207"/>
    <x v="1876"/>
    <x v="0"/>
    <x v="55"/>
    <x v="4"/>
  </r>
  <r>
    <x v="55"/>
    <x v="152"/>
    <x v="1"/>
    <x v="1"/>
    <x v="0"/>
    <x v="13"/>
    <x v="39"/>
    <x v="194"/>
    <x v="1936"/>
    <x v="0"/>
    <x v="55"/>
    <x v="4"/>
  </r>
  <r>
    <x v="55"/>
    <x v="128"/>
    <x v="1"/>
    <x v="1"/>
    <x v="0"/>
    <x v="13"/>
    <x v="40"/>
    <x v="164"/>
    <x v="909"/>
    <x v="0"/>
    <x v="55"/>
    <x v="4"/>
  </r>
  <r>
    <x v="55"/>
    <x v="1"/>
    <x v="1"/>
    <x v="1"/>
    <x v="0"/>
    <x v="13"/>
    <x v="1"/>
    <x v="1"/>
    <x v="1"/>
    <x v="551"/>
    <x v="55"/>
    <x v="4"/>
  </r>
  <r>
    <x v="55"/>
    <x v="144"/>
    <x v="2"/>
    <x v="2"/>
    <x v="0"/>
    <x v="14"/>
    <x v="40"/>
    <x v="162"/>
    <x v="1937"/>
    <x v="0"/>
    <x v="55"/>
    <x v="4"/>
  </r>
  <r>
    <x v="55"/>
    <x v="169"/>
    <x v="6"/>
    <x v="6"/>
    <x v="0"/>
    <x v="14"/>
    <x v="40"/>
    <x v="249"/>
    <x v="1737"/>
    <x v="0"/>
    <x v="55"/>
    <x v="4"/>
  </r>
  <r>
    <x v="55"/>
    <x v="108"/>
    <x v="3"/>
    <x v="3"/>
    <x v="0"/>
    <x v="14"/>
    <x v="39"/>
    <x v="63"/>
    <x v="1938"/>
    <x v="0"/>
    <x v="55"/>
    <x v="4"/>
  </r>
  <r>
    <x v="55"/>
    <x v="18"/>
    <x v="3"/>
    <x v="3"/>
    <x v="0"/>
    <x v="14"/>
    <x v="40"/>
    <x v="219"/>
    <x v="899"/>
    <x v="0"/>
    <x v="55"/>
    <x v="4"/>
  </r>
  <r>
    <x v="55"/>
    <x v="81"/>
    <x v="4"/>
    <x v="4"/>
    <x v="0"/>
    <x v="14"/>
    <x v="40"/>
    <x v="175"/>
    <x v="852"/>
    <x v="0"/>
    <x v="55"/>
    <x v="4"/>
  </r>
  <r>
    <x v="55"/>
    <x v="156"/>
    <x v="4"/>
    <x v="4"/>
    <x v="0"/>
    <x v="14"/>
    <x v="40"/>
    <x v="146"/>
    <x v="933"/>
    <x v="0"/>
    <x v="55"/>
    <x v="4"/>
  </r>
  <r>
    <x v="55"/>
    <x v="162"/>
    <x v="4"/>
    <x v="4"/>
    <x v="0"/>
    <x v="14"/>
    <x v="40"/>
    <x v="192"/>
    <x v="563"/>
    <x v="0"/>
    <x v="55"/>
    <x v="4"/>
  </r>
  <r>
    <x v="55"/>
    <x v="126"/>
    <x v="4"/>
    <x v="4"/>
    <x v="0"/>
    <x v="14"/>
    <x v="40"/>
    <x v="83"/>
    <x v="1939"/>
    <x v="0"/>
    <x v="55"/>
    <x v="4"/>
  </r>
  <r>
    <x v="55"/>
    <x v="78"/>
    <x v="4"/>
    <x v="4"/>
    <x v="0"/>
    <x v="14"/>
    <x v="40"/>
    <x v="160"/>
    <x v="1940"/>
    <x v="0"/>
    <x v="55"/>
    <x v="4"/>
  </r>
  <r>
    <x v="55"/>
    <x v="51"/>
    <x v="4"/>
    <x v="4"/>
    <x v="0"/>
    <x v="14"/>
    <x v="40"/>
    <x v="34"/>
    <x v="1941"/>
    <x v="0"/>
    <x v="55"/>
    <x v="4"/>
  </r>
  <r>
    <x v="55"/>
    <x v="90"/>
    <x v="0"/>
    <x v="0"/>
    <x v="0"/>
    <x v="14"/>
    <x v="40"/>
    <x v="79"/>
    <x v="1836"/>
    <x v="0"/>
    <x v="55"/>
    <x v="4"/>
  </r>
  <r>
    <x v="55"/>
    <x v="57"/>
    <x v="0"/>
    <x v="0"/>
    <x v="0"/>
    <x v="14"/>
    <x v="40"/>
    <x v="44"/>
    <x v="1942"/>
    <x v="0"/>
    <x v="55"/>
    <x v="4"/>
  </r>
  <r>
    <x v="55"/>
    <x v="32"/>
    <x v="5"/>
    <x v="5"/>
    <x v="0"/>
    <x v="14"/>
    <x v="40"/>
    <x v="81"/>
    <x v="1132"/>
    <x v="0"/>
    <x v="55"/>
    <x v="4"/>
  </r>
  <r>
    <x v="55"/>
    <x v="125"/>
    <x v="5"/>
    <x v="5"/>
    <x v="0"/>
    <x v="14"/>
    <x v="39"/>
    <x v="82"/>
    <x v="1943"/>
    <x v="0"/>
    <x v="55"/>
    <x v="4"/>
  </r>
  <r>
    <x v="55"/>
    <x v="41"/>
    <x v="1"/>
    <x v="1"/>
    <x v="0"/>
    <x v="14"/>
    <x v="40"/>
    <x v="113"/>
    <x v="1944"/>
    <x v="0"/>
    <x v="55"/>
    <x v="4"/>
  </r>
  <r>
    <x v="55"/>
    <x v="22"/>
    <x v="1"/>
    <x v="1"/>
    <x v="0"/>
    <x v="14"/>
    <x v="39"/>
    <x v="211"/>
    <x v="1945"/>
    <x v="0"/>
    <x v="55"/>
    <x v="4"/>
  </r>
  <r>
    <x v="55"/>
    <x v="152"/>
    <x v="1"/>
    <x v="1"/>
    <x v="0"/>
    <x v="14"/>
    <x v="40"/>
    <x v="194"/>
    <x v="1946"/>
    <x v="0"/>
    <x v="55"/>
    <x v="4"/>
  </r>
  <r>
    <x v="55"/>
    <x v="152"/>
    <x v="1"/>
    <x v="1"/>
    <x v="0"/>
    <x v="14"/>
    <x v="39"/>
    <x v="194"/>
    <x v="1947"/>
    <x v="0"/>
    <x v="55"/>
    <x v="4"/>
  </r>
  <r>
    <x v="55"/>
    <x v="55"/>
    <x v="1"/>
    <x v="1"/>
    <x v="0"/>
    <x v="14"/>
    <x v="39"/>
    <x v="188"/>
    <x v="1948"/>
    <x v="0"/>
    <x v="55"/>
    <x v="4"/>
  </r>
  <r>
    <x v="55"/>
    <x v="128"/>
    <x v="1"/>
    <x v="1"/>
    <x v="0"/>
    <x v="14"/>
    <x v="40"/>
    <x v="164"/>
    <x v="1949"/>
    <x v="0"/>
    <x v="55"/>
    <x v="4"/>
  </r>
  <r>
    <x v="55"/>
    <x v="1"/>
    <x v="1"/>
    <x v="1"/>
    <x v="0"/>
    <x v="14"/>
    <x v="1"/>
    <x v="1"/>
    <x v="1"/>
    <x v="552"/>
    <x v="55"/>
    <x v="4"/>
  </r>
  <r>
    <x v="55"/>
    <x v="13"/>
    <x v="5"/>
    <x v="5"/>
    <x v="0"/>
    <x v="15"/>
    <x v="40"/>
    <x v="120"/>
    <x v="1950"/>
    <x v="0"/>
    <x v="55"/>
    <x v="4"/>
  </r>
  <r>
    <x v="55"/>
    <x v="8"/>
    <x v="1"/>
    <x v="1"/>
    <x v="0"/>
    <x v="15"/>
    <x v="40"/>
    <x v="187"/>
    <x v="1951"/>
    <x v="0"/>
    <x v="55"/>
    <x v="4"/>
  </r>
  <r>
    <x v="55"/>
    <x v="128"/>
    <x v="1"/>
    <x v="1"/>
    <x v="0"/>
    <x v="15"/>
    <x v="40"/>
    <x v="164"/>
    <x v="1588"/>
    <x v="0"/>
    <x v="55"/>
    <x v="4"/>
  </r>
  <r>
    <x v="55"/>
    <x v="1"/>
    <x v="1"/>
    <x v="1"/>
    <x v="0"/>
    <x v="15"/>
    <x v="1"/>
    <x v="1"/>
    <x v="1"/>
    <x v="553"/>
    <x v="55"/>
    <x v="4"/>
  </r>
  <r>
    <x v="55"/>
    <x v="129"/>
    <x v="2"/>
    <x v="2"/>
    <x v="0"/>
    <x v="28"/>
    <x v="40"/>
    <x v="204"/>
    <x v="782"/>
    <x v="0"/>
    <x v="55"/>
    <x v="4"/>
  </r>
  <r>
    <x v="55"/>
    <x v="71"/>
    <x v="6"/>
    <x v="6"/>
    <x v="0"/>
    <x v="28"/>
    <x v="40"/>
    <x v="37"/>
    <x v="782"/>
    <x v="0"/>
    <x v="55"/>
    <x v="4"/>
  </r>
  <r>
    <x v="55"/>
    <x v="162"/>
    <x v="4"/>
    <x v="4"/>
    <x v="0"/>
    <x v="28"/>
    <x v="40"/>
    <x v="192"/>
    <x v="966"/>
    <x v="0"/>
    <x v="55"/>
    <x v="4"/>
  </r>
  <r>
    <x v="55"/>
    <x v="159"/>
    <x v="0"/>
    <x v="0"/>
    <x v="0"/>
    <x v="28"/>
    <x v="39"/>
    <x v="177"/>
    <x v="1484"/>
    <x v="0"/>
    <x v="55"/>
    <x v="4"/>
  </r>
  <r>
    <x v="55"/>
    <x v="121"/>
    <x v="0"/>
    <x v="0"/>
    <x v="0"/>
    <x v="28"/>
    <x v="40"/>
    <x v="80"/>
    <x v="1566"/>
    <x v="0"/>
    <x v="55"/>
    <x v="4"/>
  </r>
  <r>
    <x v="55"/>
    <x v="53"/>
    <x v="0"/>
    <x v="0"/>
    <x v="0"/>
    <x v="28"/>
    <x v="40"/>
    <x v="144"/>
    <x v="1952"/>
    <x v="0"/>
    <x v="55"/>
    <x v="4"/>
  </r>
  <r>
    <x v="55"/>
    <x v="115"/>
    <x v="5"/>
    <x v="5"/>
    <x v="0"/>
    <x v="28"/>
    <x v="39"/>
    <x v="213"/>
    <x v="1641"/>
    <x v="0"/>
    <x v="55"/>
    <x v="4"/>
  </r>
  <r>
    <x v="55"/>
    <x v="73"/>
    <x v="1"/>
    <x v="1"/>
    <x v="0"/>
    <x v="28"/>
    <x v="40"/>
    <x v="39"/>
    <x v="782"/>
    <x v="0"/>
    <x v="55"/>
    <x v="4"/>
  </r>
  <r>
    <x v="55"/>
    <x v="98"/>
    <x v="1"/>
    <x v="1"/>
    <x v="0"/>
    <x v="28"/>
    <x v="39"/>
    <x v="198"/>
    <x v="1953"/>
    <x v="0"/>
    <x v="55"/>
    <x v="4"/>
  </r>
  <r>
    <x v="55"/>
    <x v="1"/>
    <x v="1"/>
    <x v="1"/>
    <x v="0"/>
    <x v="28"/>
    <x v="1"/>
    <x v="1"/>
    <x v="1"/>
    <x v="554"/>
    <x v="55"/>
    <x v="4"/>
  </r>
  <r>
    <x v="55"/>
    <x v="53"/>
    <x v="0"/>
    <x v="0"/>
    <x v="0"/>
    <x v="29"/>
    <x v="40"/>
    <x v="144"/>
    <x v="1954"/>
    <x v="0"/>
    <x v="55"/>
    <x v="4"/>
  </r>
  <r>
    <x v="55"/>
    <x v="41"/>
    <x v="1"/>
    <x v="1"/>
    <x v="0"/>
    <x v="29"/>
    <x v="40"/>
    <x v="113"/>
    <x v="909"/>
    <x v="0"/>
    <x v="55"/>
    <x v="4"/>
  </r>
  <r>
    <x v="55"/>
    <x v="33"/>
    <x v="1"/>
    <x v="1"/>
    <x v="0"/>
    <x v="29"/>
    <x v="39"/>
    <x v="241"/>
    <x v="1955"/>
    <x v="0"/>
    <x v="55"/>
    <x v="4"/>
  </r>
  <r>
    <x v="55"/>
    <x v="98"/>
    <x v="1"/>
    <x v="1"/>
    <x v="0"/>
    <x v="29"/>
    <x v="39"/>
    <x v="198"/>
    <x v="1956"/>
    <x v="0"/>
    <x v="55"/>
    <x v="4"/>
  </r>
  <r>
    <x v="55"/>
    <x v="98"/>
    <x v="1"/>
    <x v="1"/>
    <x v="0"/>
    <x v="29"/>
    <x v="40"/>
    <x v="198"/>
    <x v="1957"/>
    <x v="0"/>
    <x v="55"/>
    <x v="4"/>
  </r>
  <r>
    <x v="55"/>
    <x v="1"/>
    <x v="1"/>
    <x v="1"/>
    <x v="0"/>
    <x v="29"/>
    <x v="1"/>
    <x v="1"/>
    <x v="1"/>
    <x v="555"/>
    <x v="55"/>
    <x v="4"/>
  </r>
  <r>
    <x v="55"/>
    <x v="41"/>
    <x v="1"/>
    <x v="1"/>
    <x v="0"/>
    <x v="30"/>
    <x v="39"/>
    <x v="113"/>
    <x v="1958"/>
    <x v="0"/>
    <x v="55"/>
    <x v="4"/>
  </r>
  <r>
    <x v="55"/>
    <x v="1"/>
    <x v="1"/>
    <x v="1"/>
    <x v="0"/>
    <x v="30"/>
    <x v="1"/>
    <x v="1"/>
    <x v="1"/>
    <x v="556"/>
    <x v="55"/>
    <x v="4"/>
  </r>
  <r>
    <x v="55"/>
    <x v="107"/>
    <x v="2"/>
    <x v="2"/>
    <x v="0"/>
    <x v="17"/>
    <x v="40"/>
    <x v="158"/>
    <x v="911"/>
    <x v="0"/>
    <x v="55"/>
    <x v="4"/>
  </r>
  <r>
    <x v="55"/>
    <x v="144"/>
    <x v="2"/>
    <x v="2"/>
    <x v="0"/>
    <x v="17"/>
    <x v="39"/>
    <x v="162"/>
    <x v="1959"/>
    <x v="0"/>
    <x v="55"/>
    <x v="4"/>
  </r>
  <r>
    <x v="55"/>
    <x v="71"/>
    <x v="6"/>
    <x v="6"/>
    <x v="0"/>
    <x v="17"/>
    <x v="39"/>
    <x v="37"/>
    <x v="1609"/>
    <x v="0"/>
    <x v="55"/>
    <x v="4"/>
  </r>
  <r>
    <x v="55"/>
    <x v="13"/>
    <x v="5"/>
    <x v="5"/>
    <x v="0"/>
    <x v="17"/>
    <x v="39"/>
    <x v="120"/>
    <x v="1960"/>
    <x v="0"/>
    <x v="55"/>
    <x v="4"/>
  </r>
  <r>
    <x v="55"/>
    <x v="55"/>
    <x v="1"/>
    <x v="1"/>
    <x v="0"/>
    <x v="17"/>
    <x v="39"/>
    <x v="188"/>
    <x v="736"/>
    <x v="0"/>
    <x v="55"/>
    <x v="4"/>
  </r>
  <r>
    <x v="55"/>
    <x v="98"/>
    <x v="1"/>
    <x v="1"/>
    <x v="0"/>
    <x v="17"/>
    <x v="39"/>
    <x v="198"/>
    <x v="1961"/>
    <x v="0"/>
    <x v="55"/>
    <x v="4"/>
  </r>
  <r>
    <x v="55"/>
    <x v="128"/>
    <x v="1"/>
    <x v="1"/>
    <x v="0"/>
    <x v="17"/>
    <x v="39"/>
    <x v="164"/>
    <x v="780"/>
    <x v="0"/>
    <x v="55"/>
    <x v="4"/>
  </r>
  <r>
    <x v="55"/>
    <x v="1"/>
    <x v="1"/>
    <x v="1"/>
    <x v="0"/>
    <x v="17"/>
    <x v="1"/>
    <x v="1"/>
    <x v="1"/>
    <x v="557"/>
    <x v="55"/>
    <x v="4"/>
  </r>
  <r>
    <x v="55"/>
    <x v="114"/>
    <x v="3"/>
    <x v="3"/>
    <x v="0"/>
    <x v="32"/>
    <x v="40"/>
    <x v="76"/>
    <x v="1962"/>
    <x v="0"/>
    <x v="55"/>
    <x v="4"/>
  </r>
  <r>
    <x v="55"/>
    <x v="1"/>
    <x v="1"/>
    <x v="1"/>
    <x v="0"/>
    <x v="32"/>
    <x v="1"/>
    <x v="1"/>
    <x v="1"/>
    <x v="558"/>
    <x v="55"/>
    <x v="4"/>
  </r>
  <r>
    <x v="55"/>
    <x v="33"/>
    <x v="1"/>
    <x v="1"/>
    <x v="0"/>
    <x v="33"/>
    <x v="39"/>
    <x v="241"/>
    <x v="1963"/>
    <x v="0"/>
    <x v="55"/>
    <x v="4"/>
  </r>
  <r>
    <x v="55"/>
    <x v="1"/>
    <x v="1"/>
    <x v="1"/>
    <x v="0"/>
    <x v="33"/>
    <x v="1"/>
    <x v="1"/>
    <x v="1"/>
    <x v="559"/>
    <x v="55"/>
    <x v="4"/>
  </r>
  <r>
    <x v="55"/>
    <x v="157"/>
    <x v="2"/>
    <x v="2"/>
    <x v="0"/>
    <x v="37"/>
    <x v="40"/>
    <x v="147"/>
    <x v="1964"/>
    <x v="0"/>
    <x v="55"/>
    <x v="4"/>
  </r>
  <r>
    <x v="55"/>
    <x v="132"/>
    <x v="4"/>
    <x v="4"/>
    <x v="0"/>
    <x v="37"/>
    <x v="40"/>
    <x v="95"/>
    <x v="1965"/>
    <x v="0"/>
    <x v="55"/>
    <x v="4"/>
  </r>
  <r>
    <x v="55"/>
    <x v="78"/>
    <x v="4"/>
    <x v="4"/>
    <x v="0"/>
    <x v="37"/>
    <x v="40"/>
    <x v="160"/>
    <x v="1966"/>
    <x v="0"/>
    <x v="55"/>
    <x v="4"/>
  </r>
  <r>
    <x v="55"/>
    <x v="1"/>
    <x v="1"/>
    <x v="1"/>
    <x v="0"/>
    <x v="37"/>
    <x v="1"/>
    <x v="1"/>
    <x v="1"/>
    <x v="560"/>
    <x v="55"/>
    <x v="4"/>
  </r>
  <r>
    <x v="55"/>
    <x v="118"/>
    <x v="2"/>
    <x v="2"/>
    <x v="0"/>
    <x v="34"/>
    <x v="40"/>
    <x v="69"/>
    <x v="1967"/>
    <x v="0"/>
    <x v="55"/>
    <x v="4"/>
  </r>
  <r>
    <x v="55"/>
    <x v="57"/>
    <x v="0"/>
    <x v="0"/>
    <x v="0"/>
    <x v="34"/>
    <x v="39"/>
    <x v="44"/>
    <x v="1744"/>
    <x v="0"/>
    <x v="55"/>
    <x v="4"/>
  </r>
  <r>
    <x v="55"/>
    <x v="1"/>
    <x v="1"/>
    <x v="1"/>
    <x v="0"/>
    <x v="34"/>
    <x v="1"/>
    <x v="1"/>
    <x v="1"/>
    <x v="561"/>
    <x v="55"/>
    <x v="4"/>
  </r>
  <r>
    <x v="55"/>
    <x v="16"/>
    <x v="2"/>
    <x v="2"/>
    <x v="0"/>
    <x v="18"/>
    <x v="40"/>
    <x v="93"/>
    <x v="1968"/>
    <x v="0"/>
    <x v="55"/>
    <x v="4"/>
  </r>
  <r>
    <x v="55"/>
    <x v="146"/>
    <x v="6"/>
    <x v="6"/>
    <x v="0"/>
    <x v="18"/>
    <x v="40"/>
    <x v="172"/>
    <x v="1969"/>
    <x v="0"/>
    <x v="55"/>
    <x v="4"/>
  </r>
  <r>
    <x v="55"/>
    <x v="65"/>
    <x v="6"/>
    <x v="6"/>
    <x v="0"/>
    <x v="18"/>
    <x v="40"/>
    <x v="190"/>
    <x v="1970"/>
    <x v="0"/>
    <x v="55"/>
    <x v="4"/>
  </r>
  <r>
    <x v="55"/>
    <x v="65"/>
    <x v="6"/>
    <x v="6"/>
    <x v="0"/>
    <x v="18"/>
    <x v="39"/>
    <x v="190"/>
    <x v="1"/>
    <x v="562"/>
    <x v="55"/>
    <x v="4"/>
  </r>
  <r>
    <x v="55"/>
    <x v="59"/>
    <x v="6"/>
    <x v="6"/>
    <x v="0"/>
    <x v="18"/>
    <x v="40"/>
    <x v="256"/>
    <x v="1971"/>
    <x v="0"/>
    <x v="55"/>
    <x v="4"/>
  </r>
  <r>
    <x v="55"/>
    <x v="156"/>
    <x v="4"/>
    <x v="4"/>
    <x v="0"/>
    <x v="18"/>
    <x v="40"/>
    <x v="146"/>
    <x v="1972"/>
    <x v="0"/>
    <x v="55"/>
    <x v="4"/>
  </r>
  <r>
    <x v="55"/>
    <x v="116"/>
    <x v="0"/>
    <x v="0"/>
    <x v="0"/>
    <x v="18"/>
    <x v="40"/>
    <x v="64"/>
    <x v="1973"/>
    <x v="0"/>
    <x v="55"/>
    <x v="4"/>
  </r>
  <r>
    <x v="55"/>
    <x v="76"/>
    <x v="5"/>
    <x v="5"/>
    <x v="0"/>
    <x v="18"/>
    <x v="40"/>
    <x v="182"/>
    <x v="1974"/>
    <x v="0"/>
    <x v="55"/>
    <x v="4"/>
  </r>
  <r>
    <x v="55"/>
    <x v="95"/>
    <x v="1"/>
    <x v="1"/>
    <x v="0"/>
    <x v="18"/>
    <x v="40"/>
    <x v="97"/>
    <x v="1975"/>
    <x v="0"/>
    <x v="55"/>
    <x v="4"/>
  </r>
  <r>
    <x v="55"/>
    <x v="155"/>
    <x v="1"/>
    <x v="1"/>
    <x v="0"/>
    <x v="18"/>
    <x v="40"/>
    <x v="145"/>
    <x v="1976"/>
    <x v="0"/>
    <x v="55"/>
    <x v="4"/>
  </r>
  <r>
    <x v="55"/>
    <x v="1"/>
    <x v="1"/>
    <x v="1"/>
    <x v="0"/>
    <x v="18"/>
    <x v="1"/>
    <x v="1"/>
    <x v="1"/>
    <x v="563"/>
    <x v="55"/>
    <x v="4"/>
  </r>
  <r>
    <x v="56"/>
    <x v="129"/>
    <x v="2"/>
    <x v="2"/>
    <x v="0"/>
    <x v="2"/>
    <x v="40"/>
    <x v="204"/>
    <x v="1977"/>
    <x v="0"/>
    <x v="56"/>
    <x v="4"/>
  </r>
  <r>
    <x v="56"/>
    <x v="86"/>
    <x v="6"/>
    <x v="6"/>
    <x v="0"/>
    <x v="2"/>
    <x v="39"/>
    <x v="224"/>
    <x v="1978"/>
    <x v="0"/>
    <x v="56"/>
    <x v="4"/>
  </r>
  <r>
    <x v="56"/>
    <x v="71"/>
    <x v="6"/>
    <x v="6"/>
    <x v="0"/>
    <x v="2"/>
    <x v="39"/>
    <x v="37"/>
    <x v="1979"/>
    <x v="0"/>
    <x v="56"/>
    <x v="4"/>
  </r>
  <r>
    <x v="56"/>
    <x v="135"/>
    <x v="3"/>
    <x v="3"/>
    <x v="0"/>
    <x v="2"/>
    <x v="39"/>
    <x v="149"/>
    <x v="1980"/>
    <x v="0"/>
    <x v="56"/>
    <x v="4"/>
  </r>
  <r>
    <x v="56"/>
    <x v="43"/>
    <x v="3"/>
    <x v="3"/>
    <x v="0"/>
    <x v="2"/>
    <x v="40"/>
    <x v="71"/>
    <x v="782"/>
    <x v="0"/>
    <x v="56"/>
    <x v="4"/>
  </r>
  <r>
    <x v="56"/>
    <x v="50"/>
    <x v="4"/>
    <x v="4"/>
    <x v="0"/>
    <x v="2"/>
    <x v="39"/>
    <x v="77"/>
    <x v="1981"/>
    <x v="0"/>
    <x v="56"/>
    <x v="4"/>
  </r>
  <r>
    <x v="56"/>
    <x v="160"/>
    <x v="0"/>
    <x v="0"/>
    <x v="0"/>
    <x v="2"/>
    <x v="39"/>
    <x v="179"/>
    <x v="1982"/>
    <x v="0"/>
    <x v="56"/>
    <x v="4"/>
  </r>
  <r>
    <x v="56"/>
    <x v="46"/>
    <x v="0"/>
    <x v="0"/>
    <x v="0"/>
    <x v="2"/>
    <x v="39"/>
    <x v="155"/>
    <x v="1983"/>
    <x v="0"/>
    <x v="56"/>
    <x v="4"/>
  </r>
  <r>
    <x v="56"/>
    <x v="145"/>
    <x v="5"/>
    <x v="5"/>
    <x v="0"/>
    <x v="2"/>
    <x v="39"/>
    <x v="124"/>
    <x v="1984"/>
    <x v="0"/>
    <x v="56"/>
    <x v="4"/>
  </r>
  <r>
    <x v="56"/>
    <x v="77"/>
    <x v="5"/>
    <x v="5"/>
    <x v="0"/>
    <x v="2"/>
    <x v="39"/>
    <x v="156"/>
    <x v="1985"/>
    <x v="0"/>
    <x v="56"/>
    <x v="4"/>
  </r>
  <r>
    <x v="56"/>
    <x v="155"/>
    <x v="1"/>
    <x v="1"/>
    <x v="0"/>
    <x v="2"/>
    <x v="39"/>
    <x v="145"/>
    <x v="1986"/>
    <x v="0"/>
    <x v="56"/>
    <x v="4"/>
  </r>
  <r>
    <x v="56"/>
    <x v="1"/>
    <x v="1"/>
    <x v="1"/>
    <x v="0"/>
    <x v="2"/>
    <x v="1"/>
    <x v="1"/>
    <x v="1"/>
    <x v="564"/>
    <x v="56"/>
    <x v="4"/>
  </r>
  <r>
    <x v="57"/>
    <x v="50"/>
    <x v="4"/>
    <x v="4"/>
    <x v="0"/>
    <x v="2"/>
    <x v="39"/>
    <x v="77"/>
    <x v="1987"/>
    <x v="0"/>
    <x v="57"/>
    <x v="4"/>
  </r>
  <r>
    <x v="57"/>
    <x v="55"/>
    <x v="1"/>
    <x v="1"/>
    <x v="0"/>
    <x v="2"/>
    <x v="39"/>
    <x v="188"/>
    <x v="1988"/>
    <x v="0"/>
    <x v="57"/>
    <x v="4"/>
  </r>
  <r>
    <x v="57"/>
    <x v="1"/>
    <x v="1"/>
    <x v="1"/>
    <x v="0"/>
    <x v="2"/>
    <x v="1"/>
    <x v="1"/>
    <x v="1"/>
    <x v="565"/>
    <x v="57"/>
    <x v="4"/>
  </r>
  <r>
    <x v="58"/>
    <x v="71"/>
    <x v="6"/>
    <x v="6"/>
    <x v="0"/>
    <x v="2"/>
    <x v="39"/>
    <x v="37"/>
    <x v="1989"/>
    <x v="0"/>
    <x v="58"/>
    <x v="4"/>
  </r>
  <r>
    <x v="58"/>
    <x v="23"/>
    <x v="3"/>
    <x v="3"/>
    <x v="0"/>
    <x v="2"/>
    <x v="39"/>
    <x v="221"/>
    <x v="1990"/>
    <x v="0"/>
    <x v="58"/>
    <x v="4"/>
  </r>
  <r>
    <x v="58"/>
    <x v="160"/>
    <x v="0"/>
    <x v="0"/>
    <x v="0"/>
    <x v="2"/>
    <x v="39"/>
    <x v="179"/>
    <x v="1991"/>
    <x v="0"/>
    <x v="58"/>
    <x v="4"/>
  </r>
  <r>
    <x v="58"/>
    <x v="77"/>
    <x v="5"/>
    <x v="5"/>
    <x v="0"/>
    <x v="2"/>
    <x v="39"/>
    <x v="156"/>
    <x v="1992"/>
    <x v="0"/>
    <x v="58"/>
    <x v="4"/>
  </r>
  <r>
    <x v="58"/>
    <x v="1"/>
    <x v="1"/>
    <x v="1"/>
    <x v="0"/>
    <x v="2"/>
    <x v="1"/>
    <x v="1"/>
    <x v="1"/>
    <x v="566"/>
    <x v="58"/>
    <x v="4"/>
  </r>
  <r>
    <x v="59"/>
    <x v="144"/>
    <x v="2"/>
    <x v="2"/>
    <x v="0"/>
    <x v="2"/>
    <x v="39"/>
    <x v="162"/>
    <x v="1993"/>
    <x v="0"/>
    <x v="59"/>
    <x v="4"/>
  </r>
  <r>
    <x v="59"/>
    <x v="159"/>
    <x v="0"/>
    <x v="0"/>
    <x v="0"/>
    <x v="2"/>
    <x v="39"/>
    <x v="177"/>
    <x v="909"/>
    <x v="0"/>
    <x v="59"/>
    <x v="4"/>
  </r>
  <r>
    <x v="59"/>
    <x v="145"/>
    <x v="5"/>
    <x v="5"/>
    <x v="0"/>
    <x v="2"/>
    <x v="39"/>
    <x v="124"/>
    <x v="1471"/>
    <x v="0"/>
    <x v="59"/>
    <x v="4"/>
  </r>
  <r>
    <x v="59"/>
    <x v="1"/>
    <x v="1"/>
    <x v="1"/>
    <x v="0"/>
    <x v="2"/>
    <x v="1"/>
    <x v="1"/>
    <x v="1"/>
    <x v="567"/>
    <x v="59"/>
    <x v="4"/>
  </r>
  <r>
    <x v="60"/>
    <x v="88"/>
    <x v="6"/>
    <x v="6"/>
    <x v="0"/>
    <x v="2"/>
    <x v="40"/>
    <x v="242"/>
    <x v="858"/>
    <x v="0"/>
    <x v="60"/>
    <x v="4"/>
  </r>
  <r>
    <x v="60"/>
    <x v="60"/>
    <x v="3"/>
    <x v="3"/>
    <x v="0"/>
    <x v="2"/>
    <x v="40"/>
    <x v="57"/>
    <x v="1994"/>
    <x v="0"/>
    <x v="60"/>
    <x v="4"/>
  </r>
  <r>
    <x v="60"/>
    <x v="132"/>
    <x v="4"/>
    <x v="4"/>
    <x v="0"/>
    <x v="2"/>
    <x v="40"/>
    <x v="95"/>
    <x v="1776"/>
    <x v="0"/>
    <x v="60"/>
    <x v="4"/>
  </r>
  <r>
    <x v="60"/>
    <x v="154"/>
    <x v="4"/>
    <x v="4"/>
    <x v="0"/>
    <x v="2"/>
    <x v="39"/>
    <x v="143"/>
    <x v="1995"/>
    <x v="0"/>
    <x v="60"/>
    <x v="4"/>
  </r>
  <r>
    <x v="60"/>
    <x v="51"/>
    <x v="4"/>
    <x v="4"/>
    <x v="0"/>
    <x v="2"/>
    <x v="40"/>
    <x v="34"/>
    <x v="1996"/>
    <x v="0"/>
    <x v="60"/>
    <x v="4"/>
  </r>
  <r>
    <x v="60"/>
    <x v="0"/>
    <x v="0"/>
    <x v="0"/>
    <x v="0"/>
    <x v="2"/>
    <x v="39"/>
    <x v="197"/>
    <x v="1997"/>
    <x v="0"/>
    <x v="60"/>
    <x v="4"/>
  </r>
  <r>
    <x v="60"/>
    <x v="125"/>
    <x v="5"/>
    <x v="5"/>
    <x v="0"/>
    <x v="2"/>
    <x v="40"/>
    <x v="82"/>
    <x v="1998"/>
    <x v="0"/>
    <x v="60"/>
    <x v="4"/>
  </r>
  <r>
    <x v="60"/>
    <x v="77"/>
    <x v="5"/>
    <x v="5"/>
    <x v="0"/>
    <x v="2"/>
    <x v="39"/>
    <x v="156"/>
    <x v="782"/>
    <x v="0"/>
    <x v="60"/>
    <x v="4"/>
  </r>
  <r>
    <x v="60"/>
    <x v="124"/>
    <x v="5"/>
    <x v="5"/>
    <x v="0"/>
    <x v="2"/>
    <x v="40"/>
    <x v="206"/>
    <x v="1999"/>
    <x v="0"/>
    <x v="60"/>
    <x v="4"/>
  </r>
  <r>
    <x v="60"/>
    <x v="42"/>
    <x v="1"/>
    <x v="1"/>
    <x v="0"/>
    <x v="2"/>
    <x v="40"/>
    <x v="167"/>
    <x v="1641"/>
    <x v="0"/>
    <x v="60"/>
    <x v="4"/>
  </r>
  <r>
    <x v="60"/>
    <x v="33"/>
    <x v="1"/>
    <x v="1"/>
    <x v="0"/>
    <x v="2"/>
    <x v="39"/>
    <x v="241"/>
    <x v="1723"/>
    <x v="0"/>
    <x v="60"/>
    <x v="4"/>
  </r>
  <r>
    <x v="60"/>
    <x v="1"/>
    <x v="1"/>
    <x v="1"/>
    <x v="0"/>
    <x v="2"/>
    <x v="1"/>
    <x v="1"/>
    <x v="1"/>
    <x v="568"/>
    <x v="60"/>
    <x v="4"/>
  </r>
  <r>
    <x v="61"/>
    <x v="102"/>
    <x v="6"/>
    <x v="6"/>
    <x v="0"/>
    <x v="2"/>
    <x v="39"/>
    <x v="141"/>
    <x v="1139"/>
    <x v="0"/>
    <x v="61"/>
    <x v="4"/>
  </r>
  <r>
    <x v="61"/>
    <x v="79"/>
    <x v="3"/>
    <x v="3"/>
    <x v="0"/>
    <x v="2"/>
    <x v="39"/>
    <x v="142"/>
    <x v="1641"/>
    <x v="0"/>
    <x v="61"/>
    <x v="4"/>
  </r>
  <r>
    <x v="61"/>
    <x v="115"/>
    <x v="5"/>
    <x v="5"/>
    <x v="0"/>
    <x v="2"/>
    <x v="39"/>
    <x v="213"/>
    <x v="1822"/>
    <x v="0"/>
    <x v="61"/>
    <x v="4"/>
  </r>
  <r>
    <x v="61"/>
    <x v="1"/>
    <x v="1"/>
    <x v="1"/>
    <x v="0"/>
    <x v="2"/>
    <x v="1"/>
    <x v="1"/>
    <x v="1"/>
    <x v="569"/>
    <x v="61"/>
    <x v="4"/>
  </r>
  <r>
    <x v="62"/>
    <x v="85"/>
    <x v="2"/>
    <x v="2"/>
    <x v="0"/>
    <x v="2"/>
    <x v="39"/>
    <x v="161"/>
    <x v="2000"/>
    <x v="0"/>
    <x v="62"/>
    <x v="4"/>
  </r>
  <r>
    <x v="62"/>
    <x v="102"/>
    <x v="6"/>
    <x v="6"/>
    <x v="0"/>
    <x v="2"/>
    <x v="39"/>
    <x v="141"/>
    <x v="1194"/>
    <x v="0"/>
    <x v="62"/>
    <x v="4"/>
  </r>
  <r>
    <x v="62"/>
    <x v="21"/>
    <x v="6"/>
    <x v="6"/>
    <x v="0"/>
    <x v="2"/>
    <x v="39"/>
    <x v="70"/>
    <x v="2001"/>
    <x v="0"/>
    <x v="62"/>
    <x v="4"/>
  </r>
  <r>
    <x v="62"/>
    <x v="135"/>
    <x v="3"/>
    <x v="3"/>
    <x v="0"/>
    <x v="2"/>
    <x v="39"/>
    <x v="149"/>
    <x v="2002"/>
    <x v="0"/>
    <x v="62"/>
    <x v="4"/>
  </r>
  <r>
    <x v="62"/>
    <x v="127"/>
    <x v="1"/>
    <x v="1"/>
    <x v="0"/>
    <x v="2"/>
    <x v="40"/>
    <x v="85"/>
    <x v="858"/>
    <x v="0"/>
    <x v="62"/>
    <x v="4"/>
  </r>
  <r>
    <x v="62"/>
    <x v="98"/>
    <x v="1"/>
    <x v="1"/>
    <x v="0"/>
    <x v="2"/>
    <x v="39"/>
    <x v="198"/>
    <x v="2003"/>
    <x v="0"/>
    <x v="62"/>
    <x v="4"/>
  </r>
  <r>
    <x v="62"/>
    <x v="1"/>
    <x v="1"/>
    <x v="1"/>
    <x v="0"/>
    <x v="2"/>
    <x v="1"/>
    <x v="1"/>
    <x v="1"/>
    <x v="570"/>
    <x v="62"/>
    <x v="4"/>
  </r>
  <r>
    <x v="63"/>
    <x v="70"/>
    <x v="2"/>
    <x v="2"/>
    <x v="0"/>
    <x v="2"/>
    <x v="39"/>
    <x v="36"/>
    <x v="171"/>
    <x v="0"/>
    <x v="63"/>
    <x v="4"/>
  </r>
  <r>
    <x v="63"/>
    <x v="86"/>
    <x v="6"/>
    <x v="6"/>
    <x v="0"/>
    <x v="2"/>
    <x v="39"/>
    <x v="224"/>
    <x v="2004"/>
    <x v="0"/>
    <x v="63"/>
    <x v="4"/>
  </r>
  <r>
    <x v="63"/>
    <x v="43"/>
    <x v="3"/>
    <x v="3"/>
    <x v="0"/>
    <x v="2"/>
    <x v="39"/>
    <x v="71"/>
    <x v="2005"/>
    <x v="0"/>
    <x v="63"/>
    <x v="4"/>
  </r>
  <r>
    <x v="63"/>
    <x v="159"/>
    <x v="0"/>
    <x v="0"/>
    <x v="0"/>
    <x v="2"/>
    <x v="39"/>
    <x v="177"/>
    <x v="2006"/>
    <x v="0"/>
    <x v="63"/>
    <x v="4"/>
  </r>
  <r>
    <x v="63"/>
    <x v="117"/>
    <x v="0"/>
    <x v="0"/>
    <x v="0"/>
    <x v="2"/>
    <x v="39"/>
    <x v="65"/>
    <x v="2007"/>
    <x v="0"/>
    <x v="63"/>
    <x v="4"/>
  </r>
  <r>
    <x v="63"/>
    <x v="98"/>
    <x v="1"/>
    <x v="1"/>
    <x v="0"/>
    <x v="2"/>
    <x v="39"/>
    <x v="198"/>
    <x v="2008"/>
    <x v="0"/>
    <x v="63"/>
    <x v="4"/>
  </r>
  <r>
    <x v="63"/>
    <x v="1"/>
    <x v="1"/>
    <x v="1"/>
    <x v="0"/>
    <x v="2"/>
    <x v="1"/>
    <x v="1"/>
    <x v="1"/>
    <x v="571"/>
    <x v="63"/>
    <x v="4"/>
  </r>
  <r>
    <x v="64"/>
    <x v="85"/>
    <x v="2"/>
    <x v="2"/>
    <x v="0"/>
    <x v="2"/>
    <x v="39"/>
    <x v="161"/>
    <x v="2009"/>
    <x v="0"/>
    <x v="64"/>
    <x v="4"/>
  </r>
  <r>
    <x v="64"/>
    <x v="85"/>
    <x v="2"/>
    <x v="2"/>
    <x v="0"/>
    <x v="2"/>
    <x v="40"/>
    <x v="161"/>
    <x v="2010"/>
    <x v="0"/>
    <x v="64"/>
    <x v="4"/>
  </r>
  <r>
    <x v="64"/>
    <x v="0"/>
    <x v="0"/>
    <x v="0"/>
    <x v="0"/>
    <x v="2"/>
    <x v="39"/>
    <x v="197"/>
    <x v="2011"/>
    <x v="0"/>
    <x v="64"/>
    <x v="4"/>
  </r>
  <r>
    <x v="64"/>
    <x v="40"/>
    <x v="1"/>
    <x v="1"/>
    <x v="0"/>
    <x v="2"/>
    <x v="39"/>
    <x v="125"/>
    <x v="2012"/>
    <x v="0"/>
    <x v="64"/>
    <x v="4"/>
  </r>
  <r>
    <x v="64"/>
    <x v="1"/>
    <x v="1"/>
    <x v="1"/>
    <x v="0"/>
    <x v="2"/>
    <x v="1"/>
    <x v="1"/>
    <x v="1"/>
    <x v="572"/>
    <x v="64"/>
    <x v="4"/>
  </r>
  <r>
    <x v="65"/>
    <x v="135"/>
    <x v="3"/>
    <x v="3"/>
    <x v="0"/>
    <x v="2"/>
    <x v="39"/>
    <x v="149"/>
    <x v="2013"/>
    <x v="0"/>
    <x v="65"/>
    <x v="4"/>
  </r>
  <r>
    <x v="65"/>
    <x v="50"/>
    <x v="4"/>
    <x v="4"/>
    <x v="0"/>
    <x v="2"/>
    <x v="39"/>
    <x v="77"/>
    <x v="2014"/>
    <x v="0"/>
    <x v="65"/>
    <x v="4"/>
  </r>
  <r>
    <x v="65"/>
    <x v="101"/>
    <x v="1"/>
    <x v="1"/>
    <x v="0"/>
    <x v="2"/>
    <x v="39"/>
    <x v="207"/>
    <x v="2015"/>
    <x v="0"/>
    <x v="65"/>
    <x v="4"/>
  </r>
  <r>
    <x v="65"/>
    <x v="128"/>
    <x v="1"/>
    <x v="1"/>
    <x v="0"/>
    <x v="2"/>
    <x v="39"/>
    <x v="164"/>
    <x v="1690"/>
    <x v="0"/>
    <x v="65"/>
    <x v="4"/>
  </r>
  <r>
    <x v="65"/>
    <x v="1"/>
    <x v="1"/>
    <x v="1"/>
    <x v="0"/>
    <x v="2"/>
    <x v="1"/>
    <x v="1"/>
    <x v="1"/>
    <x v="573"/>
    <x v="65"/>
    <x v="4"/>
  </r>
  <r>
    <x v="66"/>
    <x v="86"/>
    <x v="6"/>
    <x v="6"/>
    <x v="0"/>
    <x v="2"/>
    <x v="39"/>
    <x v="224"/>
    <x v="2016"/>
    <x v="0"/>
    <x v="66"/>
    <x v="4"/>
  </r>
  <r>
    <x v="66"/>
    <x v="77"/>
    <x v="5"/>
    <x v="5"/>
    <x v="0"/>
    <x v="2"/>
    <x v="39"/>
    <x v="156"/>
    <x v="2017"/>
    <x v="0"/>
    <x v="66"/>
    <x v="4"/>
  </r>
  <r>
    <x v="66"/>
    <x v="41"/>
    <x v="1"/>
    <x v="1"/>
    <x v="0"/>
    <x v="2"/>
    <x v="39"/>
    <x v="113"/>
    <x v="2018"/>
    <x v="0"/>
    <x v="66"/>
    <x v="4"/>
  </r>
  <r>
    <x v="66"/>
    <x v="1"/>
    <x v="1"/>
    <x v="1"/>
    <x v="0"/>
    <x v="2"/>
    <x v="1"/>
    <x v="1"/>
    <x v="1"/>
    <x v="574"/>
    <x v="66"/>
    <x v="4"/>
  </r>
  <r>
    <x v="67"/>
    <x v="47"/>
    <x v="2"/>
    <x v="2"/>
    <x v="0"/>
    <x v="2"/>
    <x v="40"/>
    <x v="68"/>
    <x v="2019"/>
    <x v="0"/>
    <x v="67"/>
    <x v="4"/>
  </r>
  <r>
    <x v="67"/>
    <x v="108"/>
    <x v="3"/>
    <x v="3"/>
    <x v="0"/>
    <x v="2"/>
    <x v="39"/>
    <x v="63"/>
    <x v="1212"/>
    <x v="0"/>
    <x v="67"/>
    <x v="4"/>
  </r>
  <r>
    <x v="67"/>
    <x v="159"/>
    <x v="0"/>
    <x v="0"/>
    <x v="0"/>
    <x v="2"/>
    <x v="39"/>
    <x v="177"/>
    <x v="2020"/>
    <x v="0"/>
    <x v="67"/>
    <x v="4"/>
  </r>
  <r>
    <x v="67"/>
    <x v="13"/>
    <x v="5"/>
    <x v="5"/>
    <x v="0"/>
    <x v="2"/>
    <x v="39"/>
    <x v="120"/>
    <x v="2021"/>
    <x v="0"/>
    <x v="67"/>
    <x v="4"/>
  </r>
  <r>
    <x v="67"/>
    <x v="77"/>
    <x v="5"/>
    <x v="5"/>
    <x v="0"/>
    <x v="2"/>
    <x v="39"/>
    <x v="156"/>
    <x v="1303"/>
    <x v="0"/>
    <x v="67"/>
    <x v="4"/>
  </r>
  <r>
    <x v="67"/>
    <x v="33"/>
    <x v="1"/>
    <x v="1"/>
    <x v="0"/>
    <x v="2"/>
    <x v="39"/>
    <x v="241"/>
    <x v="2022"/>
    <x v="0"/>
    <x v="67"/>
    <x v="4"/>
  </r>
  <r>
    <x v="67"/>
    <x v="128"/>
    <x v="1"/>
    <x v="1"/>
    <x v="0"/>
    <x v="2"/>
    <x v="39"/>
    <x v="164"/>
    <x v="2023"/>
    <x v="0"/>
    <x v="67"/>
    <x v="4"/>
  </r>
  <r>
    <x v="67"/>
    <x v="1"/>
    <x v="1"/>
    <x v="1"/>
    <x v="0"/>
    <x v="2"/>
    <x v="1"/>
    <x v="1"/>
    <x v="1"/>
    <x v="575"/>
    <x v="67"/>
    <x v="4"/>
  </r>
  <r>
    <x v="68"/>
    <x v="121"/>
    <x v="0"/>
    <x v="0"/>
    <x v="0"/>
    <x v="2"/>
    <x v="40"/>
    <x v="80"/>
    <x v="146"/>
    <x v="0"/>
    <x v="68"/>
    <x v="4"/>
  </r>
  <r>
    <x v="68"/>
    <x v="160"/>
    <x v="0"/>
    <x v="0"/>
    <x v="0"/>
    <x v="2"/>
    <x v="39"/>
    <x v="179"/>
    <x v="882"/>
    <x v="0"/>
    <x v="68"/>
    <x v="4"/>
  </r>
  <r>
    <x v="68"/>
    <x v="1"/>
    <x v="1"/>
    <x v="1"/>
    <x v="0"/>
    <x v="2"/>
    <x v="1"/>
    <x v="1"/>
    <x v="1"/>
    <x v="576"/>
    <x v="68"/>
    <x v="4"/>
  </r>
  <r>
    <x v="69"/>
    <x v="107"/>
    <x v="2"/>
    <x v="2"/>
    <x v="0"/>
    <x v="2"/>
    <x v="39"/>
    <x v="158"/>
    <x v="2024"/>
    <x v="0"/>
    <x v="69"/>
    <x v="4"/>
  </r>
  <r>
    <x v="69"/>
    <x v="62"/>
    <x v="4"/>
    <x v="4"/>
    <x v="0"/>
    <x v="2"/>
    <x v="39"/>
    <x v="176"/>
    <x v="2025"/>
    <x v="0"/>
    <x v="69"/>
    <x v="4"/>
  </r>
  <r>
    <x v="69"/>
    <x v="57"/>
    <x v="0"/>
    <x v="0"/>
    <x v="0"/>
    <x v="2"/>
    <x v="39"/>
    <x v="44"/>
    <x v="2026"/>
    <x v="0"/>
    <x v="69"/>
    <x v="4"/>
  </r>
  <r>
    <x v="69"/>
    <x v="160"/>
    <x v="0"/>
    <x v="0"/>
    <x v="0"/>
    <x v="2"/>
    <x v="39"/>
    <x v="179"/>
    <x v="1543"/>
    <x v="0"/>
    <x v="69"/>
    <x v="4"/>
  </r>
  <r>
    <x v="69"/>
    <x v="1"/>
    <x v="1"/>
    <x v="1"/>
    <x v="0"/>
    <x v="2"/>
    <x v="1"/>
    <x v="1"/>
    <x v="1"/>
    <x v="577"/>
    <x v="69"/>
    <x v="4"/>
  </r>
  <r>
    <x v="0"/>
    <x v="171"/>
    <x v="7"/>
    <x v="7"/>
    <x v="1"/>
    <x v="0"/>
    <x v="41"/>
    <x v="257"/>
    <x v="2027"/>
    <x v="0"/>
    <x v="0"/>
    <x v="0"/>
  </r>
  <r>
    <x v="0"/>
    <x v="172"/>
    <x v="8"/>
    <x v="8"/>
    <x v="1"/>
    <x v="1"/>
    <x v="42"/>
    <x v="258"/>
    <x v="2028"/>
    <x v="0"/>
    <x v="0"/>
    <x v="0"/>
  </r>
  <r>
    <x v="0"/>
    <x v="173"/>
    <x v="8"/>
    <x v="8"/>
    <x v="1"/>
    <x v="1"/>
    <x v="43"/>
    <x v="259"/>
    <x v="2029"/>
    <x v="0"/>
    <x v="0"/>
    <x v="0"/>
  </r>
  <r>
    <x v="0"/>
    <x v="174"/>
    <x v="6"/>
    <x v="6"/>
    <x v="1"/>
    <x v="1"/>
    <x v="44"/>
    <x v="260"/>
    <x v="2030"/>
    <x v="0"/>
    <x v="0"/>
    <x v="0"/>
  </r>
  <r>
    <x v="1"/>
    <x v="175"/>
    <x v="9"/>
    <x v="9"/>
    <x v="1"/>
    <x v="2"/>
    <x v="45"/>
    <x v="261"/>
    <x v="2031"/>
    <x v="0"/>
    <x v="1"/>
    <x v="0"/>
  </r>
  <r>
    <x v="1"/>
    <x v="176"/>
    <x v="10"/>
    <x v="10"/>
    <x v="1"/>
    <x v="2"/>
    <x v="46"/>
    <x v="262"/>
    <x v="2032"/>
    <x v="0"/>
    <x v="1"/>
    <x v="0"/>
  </r>
  <r>
    <x v="1"/>
    <x v="177"/>
    <x v="11"/>
    <x v="11"/>
    <x v="1"/>
    <x v="2"/>
    <x v="47"/>
    <x v="263"/>
    <x v="2032"/>
    <x v="0"/>
    <x v="1"/>
    <x v="0"/>
  </r>
  <r>
    <x v="1"/>
    <x v="171"/>
    <x v="7"/>
    <x v="7"/>
    <x v="1"/>
    <x v="0"/>
    <x v="41"/>
    <x v="257"/>
    <x v="2033"/>
    <x v="0"/>
    <x v="1"/>
    <x v="0"/>
  </r>
  <r>
    <x v="1"/>
    <x v="178"/>
    <x v="9"/>
    <x v="9"/>
    <x v="1"/>
    <x v="0"/>
    <x v="48"/>
    <x v="264"/>
    <x v="2034"/>
    <x v="0"/>
    <x v="1"/>
    <x v="0"/>
  </r>
  <r>
    <x v="2"/>
    <x v="179"/>
    <x v="7"/>
    <x v="7"/>
    <x v="1"/>
    <x v="0"/>
    <x v="49"/>
    <x v="265"/>
    <x v="2035"/>
    <x v="0"/>
    <x v="2"/>
    <x v="0"/>
  </r>
  <r>
    <x v="2"/>
    <x v="180"/>
    <x v="10"/>
    <x v="10"/>
    <x v="1"/>
    <x v="0"/>
    <x v="50"/>
    <x v="266"/>
    <x v="2036"/>
    <x v="0"/>
    <x v="2"/>
    <x v="0"/>
  </r>
  <r>
    <x v="2"/>
    <x v="176"/>
    <x v="10"/>
    <x v="10"/>
    <x v="1"/>
    <x v="0"/>
    <x v="46"/>
    <x v="262"/>
    <x v="2037"/>
    <x v="0"/>
    <x v="2"/>
    <x v="0"/>
  </r>
  <r>
    <x v="2"/>
    <x v="174"/>
    <x v="6"/>
    <x v="6"/>
    <x v="1"/>
    <x v="0"/>
    <x v="44"/>
    <x v="260"/>
    <x v="2038"/>
    <x v="0"/>
    <x v="2"/>
    <x v="0"/>
  </r>
  <r>
    <x v="2"/>
    <x v="174"/>
    <x v="6"/>
    <x v="6"/>
    <x v="1"/>
    <x v="1"/>
    <x v="44"/>
    <x v="260"/>
    <x v="2039"/>
    <x v="0"/>
    <x v="2"/>
    <x v="0"/>
  </r>
  <r>
    <x v="3"/>
    <x v="180"/>
    <x v="10"/>
    <x v="10"/>
    <x v="1"/>
    <x v="2"/>
    <x v="50"/>
    <x v="266"/>
    <x v="2040"/>
    <x v="0"/>
    <x v="3"/>
    <x v="0"/>
  </r>
  <r>
    <x v="3"/>
    <x v="173"/>
    <x v="8"/>
    <x v="8"/>
    <x v="1"/>
    <x v="0"/>
    <x v="43"/>
    <x v="259"/>
    <x v="2041"/>
    <x v="0"/>
    <x v="3"/>
    <x v="0"/>
  </r>
  <r>
    <x v="3"/>
    <x v="176"/>
    <x v="10"/>
    <x v="10"/>
    <x v="1"/>
    <x v="0"/>
    <x v="46"/>
    <x v="262"/>
    <x v="2042"/>
    <x v="0"/>
    <x v="3"/>
    <x v="0"/>
  </r>
  <r>
    <x v="3"/>
    <x v="181"/>
    <x v="11"/>
    <x v="11"/>
    <x v="1"/>
    <x v="0"/>
    <x v="51"/>
    <x v="267"/>
    <x v="2043"/>
    <x v="0"/>
    <x v="3"/>
    <x v="0"/>
  </r>
  <r>
    <x v="4"/>
    <x v="172"/>
    <x v="8"/>
    <x v="8"/>
    <x v="1"/>
    <x v="2"/>
    <x v="42"/>
    <x v="258"/>
    <x v="2044"/>
    <x v="0"/>
    <x v="4"/>
    <x v="0"/>
  </r>
  <r>
    <x v="4"/>
    <x v="178"/>
    <x v="9"/>
    <x v="9"/>
    <x v="1"/>
    <x v="2"/>
    <x v="48"/>
    <x v="264"/>
    <x v="2045"/>
    <x v="0"/>
    <x v="4"/>
    <x v="0"/>
  </r>
  <r>
    <x v="4"/>
    <x v="181"/>
    <x v="11"/>
    <x v="11"/>
    <x v="1"/>
    <x v="2"/>
    <x v="51"/>
    <x v="267"/>
    <x v="2046"/>
    <x v="0"/>
    <x v="4"/>
    <x v="0"/>
  </r>
  <r>
    <x v="4"/>
    <x v="182"/>
    <x v="2"/>
    <x v="2"/>
    <x v="1"/>
    <x v="2"/>
    <x v="52"/>
    <x v="268"/>
    <x v="2047"/>
    <x v="0"/>
    <x v="4"/>
    <x v="0"/>
  </r>
  <r>
    <x v="4"/>
    <x v="183"/>
    <x v="2"/>
    <x v="2"/>
    <x v="1"/>
    <x v="2"/>
    <x v="53"/>
    <x v="269"/>
    <x v="2048"/>
    <x v="0"/>
    <x v="4"/>
    <x v="0"/>
  </r>
  <r>
    <x v="4"/>
    <x v="184"/>
    <x v="6"/>
    <x v="6"/>
    <x v="1"/>
    <x v="2"/>
    <x v="54"/>
    <x v="270"/>
    <x v="2049"/>
    <x v="0"/>
    <x v="4"/>
    <x v="0"/>
  </r>
  <r>
    <x v="4"/>
    <x v="179"/>
    <x v="7"/>
    <x v="7"/>
    <x v="1"/>
    <x v="0"/>
    <x v="49"/>
    <x v="265"/>
    <x v="2050"/>
    <x v="0"/>
    <x v="4"/>
    <x v="0"/>
  </r>
  <r>
    <x v="4"/>
    <x v="171"/>
    <x v="7"/>
    <x v="7"/>
    <x v="1"/>
    <x v="0"/>
    <x v="41"/>
    <x v="257"/>
    <x v="2051"/>
    <x v="0"/>
    <x v="4"/>
    <x v="0"/>
  </r>
  <r>
    <x v="4"/>
    <x v="172"/>
    <x v="8"/>
    <x v="8"/>
    <x v="1"/>
    <x v="0"/>
    <x v="42"/>
    <x v="258"/>
    <x v="2052"/>
    <x v="0"/>
    <x v="4"/>
    <x v="0"/>
  </r>
  <r>
    <x v="4"/>
    <x v="173"/>
    <x v="8"/>
    <x v="8"/>
    <x v="1"/>
    <x v="0"/>
    <x v="43"/>
    <x v="259"/>
    <x v="2053"/>
    <x v="0"/>
    <x v="4"/>
    <x v="0"/>
  </r>
  <r>
    <x v="4"/>
    <x v="175"/>
    <x v="9"/>
    <x v="9"/>
    <x v="1"/>
    <x v="0"/>
    <x v="45"/>
    <x v="261"/>
    <x v="2054"/>
    <x v="0"/>
    <x v="4"/>
    <x v="0"/>
  </r>
  <r>
    <x v="4"/>
    <x v="178"/>
    <x v="9"/>
    <x v="9"/>
    <x v="1"/>
    <x v="0"/>
    <x v="48"/>
    <x v="264"/>
    <x v="2055"/>
    <x v="0"/>
    <x v="4"/>
    <x v="0"/>
  </r>
  <r>
    <x v="4"/>
    <x v="180"/>
    <x v="10"/>
    <x v="10"/>
    <x v="1"/>
    <x v="0"/>
    <x v="50"/>
    <x v="266"/>
    <x v="2056"/>
    <x v="0"/>
    <x v="4"/>
    <x v="0"/>
  </r>
  <r>
    <x v="4"/>
    <x v="176"/>
    <x v="10"/>
    <x v="10"/>
    <x v="1"/>
    <x v="0"/>
    <x v="46"/>
    <x v="262"/>
    <x v="2057"/>
    <x v="0"/>
    <x v="4"/>
    <x v="0"/>
  </r>
  <r>
    <x v="4"/>
    <x v="177"/>
    <x v="11"/>
    <x v="11"/>
    <x v="1"/>
    <x v="0"/>
    <x v="47"/>
    <x v="263"/>
    <x v="2058"/>
    <x v="0"/>
    <x v="4"/>
    <x v="0"/>
  </r>
  <r>
    <x v="4"/>
    <x v="181"/>
    <x v="11"/>
    <x v="11"/>
    <x v="1"/>
    <x v="0"/>
    <x v="51"/>
    <x v="267"/>
    <x v="2059"/>
    <x v="0"/>
    <x v="4"/>
    <x v="0"/>
  </r>
  <r>
    <x v="4"/>
    <x v="182"/>
    <x v="2"/>
    <x v="2"/>
    <x v="1"/>
    <x v="0"/>
    <x v="52"/>
    <x v="268"/>
    <x v="2060"/>
    <x v="0"/>
    <x v="4"/>
    <x v="0"/>
  </r>
  <r>
    <x v="4"/>
    <x v="183"/>
    <x v="2"/>
    <x v="2"/>
    <x v="1"/>
    <x v="0"/>
    <x v="53"/>
    <x v="269"/>
    <x v="2061"/>
    <x v="0"/>
    <x v="4"/>
    <x v="0"/>
  </r>
  <r>
    <x v="4"/>
    <x v="184"/>
    <x v="6"/>
    <x v="6"/>
    <x v="1"/>
    <x v="0"/>
    <x v="54"/>
    <x v="270"/>
    <x v="2062"/>
    <x v="0"/>
    <x v="4"/>
    <x v="0"/>
  </r>
  <r>
    <x v="4"/>
    <x v="174"/>
    <x v="6"/>
    <x v="6"/>
    <x v="1"/>
    <x v="0"/>
    <x v="44"/>
    <x v="260"/>
    <x v="2063"/>
    <x v="0"/>
    <x v="4"/>
    <x v="0"/>
  </r>
  <r>
    <x v="4"/>
    <x v="177"/>
    <x v="11"/>
    <x v="11"/>
    <x v="1"/>
    <x v="1"/>
    <x v="47"/>
    <x v="263"/>
    <x v="2064"/>
    <x v="0"/>
    <x v="4"/>
    <x v="0"/>
  </r>
  <r>
    <x v="4"/>
    <x v="182"/>
    <x v="2"/>
    <x v="2"/>
    <x v="1"/>
    <x v="1"/>
    <x v="52"/>
    <x v="268"/>
    <x v="2065"/>
    <x v="0"/>
    <x v="4"/>
    <x v="0"/>
  </r>
  <r>
    <x v="4"/>
    <x v="184"/>
    <x v="6"/>
    <x v="6"/>
    <x v="1"/>
    <x v="1"/>
    <x v="54"/>
    <x v="270"/>
    <x v="2066"/>
    <x v="0"/>
    <x v="4"/>
    <x v="0"/>
  </r>
  <r>
    <x v="4"/>
    <x v="174"/>
    <x v="6"/>
    <x v="6"/>
    <x v="1"/>
    <x v="1"/>
    <x v="44"/>
    <x v="260"/>
    <x v="2067"/>
    <x v="0"/>
    <x v="4"/>
    <x v="0"/>
  </r>
  <r>
    <x v="5"/>
    <x v="179"/>
    <x v="7"/>
    <x v="7"/>
    <x v="1"/>
    <x v="0"/>
    <x v="49"/>
    <x v="265"/>
    <x v="2068"/>
    <x v="0"/>
    <x v="5"/>
    <x v="0"/>
  </r>
  <r>
    <x v="5"/>
    <x v="171"/>
    <x v="7"/>
    <x v="7"/>
    <x v="1"/>
    <x v="0"/>
    <x v="41"/>
    <x v="257"/>
    <x v="2069"/>
    <x v="0"/>
    <x v="5"/>
    <x v="0"/>
  </r>
  <r>
    <x v="5"/>
    <x v="181"/>
    <x v="11"/>
    <x v="11"/>
    <x v="1"/>
    <x v="1"/>
    <x v="51"/>
    <x v="267"/>
    <x v="170"/>
    <x v="0"/>
    <x v="5"/>
    <x v="0"/>
  </r>
  <r>
    <x v="5"/>
    <x v="184"/>
    <x v="6"/>
    <x v="6"/>
    <x v="1"/>
    <x v="1"/>
    <x v="54"/>
    <x v="270"/>
    <x v="2070"/>
    <x v="0"/>
    <x v="5"/>
    <x v="0"/>
  </r>
  <r>
    <x v="6"/>
    <x v="180"/>
    <x v="10"/>
    <x v="10"/>
    <x v="1"/>
    <x v="0"/>
    <x v="50"/>
    <x v="266"/>
    <x v="2071"/>
    <x v="0"/>
    <x v="6"/>
    <x v="0"/>
  </r>
  <r>
    <x v="6"/>
    <x v="176"/>
    <x v="10"/>
    <x v="10"/>
    <x v="1"/>
    <x v="0"/>
    <x v="46"/>
    <x v="262"/>
    <x v="2072"/>
    <x v="0"/>
    <x v="6"/>
    <x v="0"/>
  </r>
  <r>
    <x v="7"/>
    <x v="176"/>
    <x v="10"/>
    <x v="10"/>
    <x v="1"/>
    <x v="1"/>
    <x v="46"/>
    <x v="262"/>
    <x v="2073"/>
    <x v="0"/>
    <x v="7"/>
    <x v="0"/>
  </r>
  <r>
    <x v="8"/>
    <x v="175"/>
    <x v="9"/>
    <x v="9"/>
    <x v="1"/>
    <x v="0"/>
    <x v="45"/>
    <x v="261"/>
    <x v="1046"/>
    <x v="0"/>
    <x v="8"/>
    <x v="0"/>
  </r>
  <r>
    <x v="9"/>
    <x v="172"/>
    <x v="8"/>
    <x v="8"/>
    <x v="1"/>
    <x v="2"/>
    <x v="42"/>
    <x v="258"/>
    <x v="2074"/>
    <x v="0"/>
    <x v="9"/>
    <x v="0"/>
  </r>
  <r>
    <x v="9"/>
    <x v="179"/>
    <x v="7"/>
    <x v="7"/>
    <x v="1"/>
    <x v="0"/>
    <x v="49"/>
    <x v="265"/>
    <x v="2075"/>
    <x v="0"/>
    <x v="9"/>
    <x v="0"/>
  </r>
  <r>
    <x v="9"/>
    <x v="171"/>
    <x v="7"/>
    <x v="7"/>
    <x v="1"/>
    <x v="0"/>
    <x v="41"/>
    <x v="257"/>
    <x v="2076"/>
    <x v="0"/>
    <x v="9"/>
    <x v="0"/>
  </r>
  <r>
    <x v="9"/>
    <x v="172"/>
    <x v="8"/>
    <x v="8"/>
    <x v="1"/>
    <x v="0"/>
    <x v="42"/>
    <x v="258"/>
    <x v="2077"/>
    <x v="0"/>
    <x v="9"/>
    <x v="0"/>
  </r>
  <r>
    <x v="9"/>
    <x v="173"/>
    <x v="8"/>
    <x v="8"/>
    <x v="1"/>
    <x v="0"/>
    <x v="43"/>
    <x v="259"/>
    <x v="2078"/>
    <x v="0"/>
    <x v="9"/>
    <x v="0"/>
  </r>
  <r>
    <x v="9"/>
    <x v="175"/>
    <x v="9"/>
    <x v="9"/>
    <x v="1"/>
    <x v="0"/>
    <x v="45"/>
    <x v="261"/>
    <x v="2079"/>
    <x v="0"/>
    <x v="9"/>
    <x v="0"/>
  </r>
  <r>
    <x v="9"/>
    <x v="178"/>
    <x v="9"/>
    <x v="9"/>
    <x v="1"/>
    <x v="0"/>
    <x v="48"/>
    <x v="264"/>
    <x v="2080"/>
    <x v="0"/>
    <x v="9"/>
    <x v="0"/>
  </r>
  <r>
    <x v="9"/>
    <x v="180"/>
    <x v="10"/>
    <x v="10"/>
    <x v="1"/>
    <x v="0"/>
    <x v="50"/>
    <x v="266"/>
    <x v="2081"/>
    <x v="0"/>
    <x v="9"/>
    <x v="0"/>
  </r>
  <r>
    <x v="9"/>
    <x v="176"/>
    <x v="10"/>
    <x v="10"/>
    <x v="1"/>
    <x v="0"/>
    <x v="46"/>
    <x v="262"/>
    <x v="2082"/>
    <x v="0"/>
    <x v="9"/>
    <x v="0"/>
  </r>
  <r>
    <x v="9"/>
    <x v="177"/>
    <x v="11"/>
    <x v="11"/>
    <x v="1"/>
    <x v="0"/>
    <x v="47"/>
    <x v="263"/>
    <x v="2083"/>
    <x v="0"/>
    <x v="9"/>
    <x v="0"/>
  </r>
  <r>
    <x v="9"/>
    <x v="181"/>
    <x v="11"/>
    <x v="11"/>
    <x v="1"/>
    <x v="0"/>
    <x v="51"/>
    <x v="267"/>
    <x v="2084"/>
    <x v="0"/>
    <x v="9"/>
    <x v="0"/>
  </r>
  <r>
    <x v="9"/>
    <x v="182"/>
    <x v="2"/>
    <x v="2"/>
    <x v="1"/>
    <x v="0"/>
    <x v="52"/>
    <x v="268"/>
    <x v="2085"/>
    <x v="0"/>
    <x v="9"/>
    <x v="0"/>
  </r>
  <r>
    <x v="9"/>
    <x v="183"/>
    <x v="2"/>
    <x v="2"/>
    <x v="1"/>
    <x v="0"/>
    <x v="53"/>
    <x v="269"/>
    <x v="2086"/>
    <x v="0"/>
    <x v="9"/>
    <x v="0"/>
  </r>
  <r>
    <x v="9"/>
    <x v="174"/>
    <x v="6"/>
    <x v="6"/>
    <x v="1"/>
    <x v="0"/>
    <x v="44"/>
    <x v="260"/>
    <x v="2087"/>
    <x v="0"/>
    <x v="9"/>
    <x v="0"/>
  </r>
  <r>
    <x v="9"/>
    <x v="173"/>
    <x v="8"/>
    <x v="8"/>
    <x v="1"/>
    <x v="1"/>
    <x v="43"/>
    <x v="259"/>
    <x v="2088"/>
    <x v="0"/>
    <x v="9"/>
    <x v="0"/>
  </r>
  <r>
    <x v="9"/>
    <x v="175"/>
    <x v="9"/>
    <x v="9"/>
    <x v="1"/>
    <x v="1"/>
    <x v="45"/>
    <x v="261"/>
    <x v="2089"/>
    <x v="0"/>
    <x v="9"/>
    <x v="0"/>
  </r>
  <r>
    <x v="9"/>
    <x v="181"/>
    <x v="11"/>
    <x v="11"/>
    <x v="1"/>
    <x v="1"/>
    <x v="51"/>
    <x v="267"/>
    <x v="2088"/>
    <x v="0"/>
    <x v="9"/>
    <x v="0"/>
  </r>
  <r>
    <x v="9"/>
    <x v="183"/>
    <x v="2"/>
    <x v="2"/>
    <x v="1"/>
    <x v="1"/>
    <x v="53"/>
    <x v="269"/>
    <x v="2090"/>
    <x v="0"/>
    <x v="9"/>
    <x v="0"/>
  </r>
  <r>
    <x v="9"/>
    <x v="184"/>
    <x v="6"/>
    <x v="6"/>
    <x v="1"/>
    <x v="1"/>
    <x v="54"/>
    <x v="270"/>
    <x v="2091"/>
    <x v="0"/>
    <x v="9"/>
    <x v="0"/>
  </r>
  <r>
    <x v="9"/>
    <x v="174"/>
    <x v="6"/>
    <x v="6"/>
    <x v="1"/>
    <x v="1"/>
    <x v="44"/>
    <x v="260"/>
    <x v="2065"/>
    <x v="0"/>
    <x v="9"/>
    <x v="0"/>
  </r>
  <r>
    <x v="10"/>
    <x v="179"/>
    <x v="7"/>
    <x v="7"/>
    <x v="1"/>
    <x v="2"/>
    <x v="49"/>
    <x v="265"/>
    <x v="2092"/>
    <x v="0"/>
    <x v="10"/>
    <x v="0"/>
  </r>
  <r>
    <x v="10"/>
    <x v="172"/>
    <x v="8"/>
    <x v="8"/>
    <x v="1"/>
    <x v="2"/>
    <x v="42"/>
    <x v="258"/>
    <x v="2093"/>
    <x v="0"/>
    <x v="10"/>
    <x v="0"/>
  </r>
  <r>
    <x v="10"/>
    <x v="180"/>
    <x v="10"/>
    <x v="10"/>
    <x v="1"/>
    <x v="2"/>
    <x v="50"/>
    <x v="266"/>
    <x v="2094"/>
    <x v="0"/>
    <x v="10"/>
    <x v="0"/>
  </r>
  <r>
    <x v="10"/>
    <x v="176"/>
    <x v="10"/>
    <x v="10"/>
    <x v="1"/>
    <x v="2"/>
    <x v="46"/>
    <x v="262"/>
    <x v="2095"/>
    <x v="0"/>
    <x v="10"/>
    <x v="0"/>
  </r>
  <r>
    <x v="10"/>
    <x v="177"/>
    <x v="11"/>
    <x v="11"/>
    <x v="1"/>
    <x v="2"/>
    <x v="47"/>
    <x v="263"/>
    <x v="2096"/>
    <x v="0"/>
    <x v="10"/>
    <x v="0"/>
  </r>
  <r>
    <x v="10"/>
    <x v="179"/>
    <x v="7"/>
    <x v="7"/>
    <x v="1"/>
    <x v="0"/>
    <x v="49"/>
    <x v="265"/>
    <x v="2097"/>
    <x v="0"/>
    <x v="10"/>
    <x v="0"/>
  </r>
  <r>
    <x v="10"/>
    <x v="171"/>
    <x v="7"/>
    <x v="7"/>
    <x v="1"/>
    <x v="0"/>
    <x v="41"/>
    <x v="257"/>
    <x v="2098"/>
    <x v="0"/>
    <x v="10"/>
    <x v="0"/>
  </r>
  <r>
    <x v="10"/>
    <x v="172"/>
    <x v="8"/>
    <x v="8"/>
    <x v="1"/>
    <x v="0"/>
    <x v="42"/>
    <x v="258"/>
    <x v="2099"/>
    <x v="0"/>
    <x v="10"/>
    <x v="0"/>
  </r>
  <r>
    <x v="10"/>
    <x v="173"/>
    <x v="8"/>
    <x v="8"/>
    <x v="1"/>
    <x v="0"/>
    <x v="43"/>
    <x v="259"/>
    <x v="2100"/>
    <x v="0"/>
    <x v="10"/>
    <x v="0"/>
  </r>
  <r>
    <x v="10"/>
    <x v="185"/>
    <x v="8"/>
    <x v="8"/>
    <x v="1"/>
    <x v="0"/>
    <x v="55"/>
    <x v="271"/>
    <x v="2101"/>
    <x v="0"/>
    <x v="10"/>
    <x v="0"/>
  </r>
  <r>
    <x v="10"/>
    <x v="175"/>
    <x v="9"/>
    <x v="9"/>
    <x v="1"/>
    <x v="0"/>
    <x v="45"/>
    <x v="261"/>
    <x v="2102"/>
    <x v="0"/>
    <x v="10"/>
    <x v="0"/>
  </r>
  <r>
    <x v="10"/>
    <x v="178"/>
    <x v="9"/>
    <x v="9"/>
    <x v="1"/>
    <x v="0"/>
    <x v="48"/>
    <x v="264"/>
    <x v="2103"/>
    <x v="0"/>
    <x v="10"/>
    <x v="0"/>
  </r>
  <r>
    <x v="10"/>
    <x v="180"/>
    <x v="10"/>
    <x v="10"/>
    <x v="1"/>
    <x v="0"/>
    <x v="50"/>
    <x v="266"/>
    <x v="2104"/>
    <x v="0"/>
    <x v="10"/>
    <x v="0"/>
  </r>
  <r>
    <x v="10"/>
    <x v="176"/>
    <x v="10"/>
    <x v="10"/>
    <x v="1"/>
    <x v="0"/>
    <x v="46"/>
    <x v="262"/>
    <x v="2105"/>
    <x v="0"/>
    <x v="10"/>
    <x v="0"/>
  </r>
  <r>
    <x v="10"/>
    <x v="177"/>
    <x v="11"/>
    <x v="11"/>
    <x v="1"/>
    <x v="0"/>
    <x v="47"/>
    <x v="263"/>
    <x v="2106"/>
    <x v="0"/>
    <x v="10"/>
    <x v="0"/>
  </r>
  <r>
    <x v="10"/>
    <x v="181"/>
    <x v="11"/>
    <x v="11"/>
    <x v="1"/>
    <x v="0"/>
    <x v="51"/>
    <x v="267"/>
    <x v="2107"/>
    <x v="0"/>
    <x v="10"/>
    <x v="0"/>
  </r>
  <r>
    <x v="10"/>
    <x v="182"/>
    <x v="2"/>
    <x v="2"/>
    <x v="1"/>
    <x v="0"/>
    <x v="52"/>
    <x v="268"/>
    <x v="2108"/>
    <x v="0"/>
    <x v="10"/>
    <x v="0"/>
  </r>
  <r>
    <x v="10"/>
    <x v="183"/>
    <x v="2"/>
    <x v="2"/>
    <x v="1"/>
    <x v="0"/>
    <x v="53"/>
    <x v="269"/>
    <x v="2109"/>
    <x v="0"/>
    <x v="10"/>
    <x v="0"/>
  </r>
  <r>
    <x v="10"/>
    <x v="184"/>
    <x v="6"/>
    <x v="6"/>
    <x v="1"/>
    <x v="0"/>
    <x v="54"/>
    <x v="270"/>
    <x v="2110"/>
    <x v="0"/>
    <x v="10"/>
    <x v="0"/>
  </r>
  <r>
    <x v="10"/>
    <x v="174"/>
    <x v="6"/>
    <x v="6"/>
    <x v="1"/>
    <x v="0"/>
    <x v="44"/>
    <x v="260"/>
    <x v="2111"/>
    <x v="0"/>
    <x v="10"/>
    <x v="0"/>
  </r>
  <r>
    <x v="10"/>
    <x v="179"/>
    <x v="7"/>
    <x v="7"/>
    <x v="1"/>
    <x v="1"/>
    <x v="49"/>
    <x v="265"/>
    <x v="2112"/>
    <x v="0"/>
    <x v="10"/>
    <x v="0"/>
  </r>
  <r>
    <x v="10"/>
    <x v="172"/>
    <x v="8"/>
    <x v="8"/>
    <x v="1"/>
    <x v="1"/>
    <x v="42"/>
    <x v="258"/>
    <x v="2113"/>
    <x v="0"/>
    <x v="10"/>
    <x v="0"/>
  </r>
  <r>
    <x v="10"/>
    <x v="173"/>
    <x v="8"/>
    <x v="8"/>
    <x v="1"/>
    <x v="1"/>
    <x v="43"/>
    <x v="259"/>
    <x v="114"/>
    <x v="0"/>
    <x v="10"/>
    <x v="0"/>
  </r>
  <r>
    <x v="10"/>
    <x v="175"/>
    <x v="9"/>
    <x v="9"/>
    <x v="1"/>
    <x v="1"/>
    <x v="45"/>
    <x v="261"/>
    <x v="2114"/>
    <x v="0"/>
    <x v="10"/>
    <x v="0"/>
  </r>
  <r>
    <x v="10"/>
    <x v="180"/>
    <x v="10"/>
    <x v="10"/>
    <x v="1"/>
    <x v="1"/>
    <x v="50"/>
    <x v="266"/>
    <x v="1551"/>
    <x v="0"/>
    <x v="10"/>
    <x v="0"/>
  </r>
  <r>
    <x v="10"/>
    <x v="176"/>
    <x v="10"/>
    <x v="10"/>
    <x v="1"/>
    <x v="1"/>
    <x v="46"/>
    <x v="262"/>
    <x v="2115"/>
    <x v="0"/>
    <x v="10"/>
    <x v="0"/>
  </r>
  <r>
    <x v="10"/>
    <x v="177"/>
    <x v="11"/>
    <x v="11"/>
    <x v="1"/>
    <x v="1"/>
    <x v="47"/>
    <x v="263"/>
    <x v="1353"/>
    <x v="0"/>
    <x v="10"/>
    <x v="0"/>
  </r>
  <r>
    <x v="10"/>
    <x v="183"/>
    <x v="2"/>
    <x v="2"/>
    <x v="1"/>
    <x v="1"/>
    <x v="53"/>
    <x v="269"/>
    <x v="2116"/>
    <x v="0"/>
    <x v="10"/>
    <x v="0"/>
  </r>
  <r>
    <x v="10"/>
    <x v="184"/>
    <x v="6"/>
    <x v="6"/>
    <x v="1"/>
    <x v="1"/>
    <x v="54"/>
    <x v="270"/>
    <x v="2117"/>
    <x v="0"/>
    <x v="10"/>
    <x v="0"/>
  </r>
  <r>
    <x v="10"/>
    <x v="174"/>
    <x v="6"/>
    <x v="6"/>
    <x v="1"/>
    <x v="1"/>
    <x v="44"/>
    <x v="260"/>
    <x v="2118"/>
    <x v="0"/>
    <x v="10"/>
    <x v="0"/>
  </r>
  <r>
    <x v="12"/>
    <x v="171"/>
    <x v="7"/>
    <x v="7"/>
    <x v="1"/>
    <x v="2"/>
    <x v="41"/>
    <x v="257"/>
    <x v="831"/>
    <x v="0"/>
    <x v="12"/>
    <x v="0"/>
  </r>
  <r>
    <x v="12"/>
    <x v="172"/>
    <x v="8"/>
    <x v="8"/>
    <x v="1"/>
    <x v="2"/>
    <x v="42"/>
    <x v="258"/>
    <x v="831"/>
    <x v="0"/>
    <x v="12"/>
    <x v="0"/>
  </r>
  <r>
    <x v="12"/>
    <x v="173"/>
    <x v="8"/>
    <x v="8"/>
    <x v="1"/>
    <x v="2"/>
    <x v="43"/>
    <x v="259"/>
    <x v="831"/>
    <x v="0"/>
    <x v="12"/>
    <x v="0"/>
  </r>
  <r>
    <x v="12"/>
    <x v="179"/>
    <x v="7"/>
    <x v="7"/>
    <x v="1"/>
    <x v="0"/>
    <x v="49"/>
    <x v="265"/>
    <x v="2119"/>
    <x v="0"/>
    <x v="12"/>
    <x v="0"/>
  </r>
  <r>
    <x v="12"/>
    <x v="171"/>
    <x v="7"/>
    <x v="7"/>
    <x v="1"/>
    <x v="0"/>
    <x v="41"/>
    <x v="257"/>
    <x v="2120"/>
    <x v="0"/>
    <x v="12"/>
    <x v="0"/>
  </r>
  <r>
    <x v="12"/>
    <x v="182"/>
    <x v="2"/>
    <x v="2"/>
    <x v="1"/>
    <x v="0"/>
    <x v="52"/>
    <x v="268"/>
    <x v="1683"/>
    <x v="0"/>
    <x v="12"/>
    <x v="0"/>
  </r>
  <r>
    <x v="12"/>
    <x v="184"/>
    <x v="6"/>
    <x v="6"/>
    <x v="1"/>
    <x v="0"/>
    <x v="54"/>
    <x v="270"/>
    <x v="2121"/>
    <x v="0"/>
    <x v="12"/>
    <x v="0"/>
  </r>
  <r>
    <x v="12"/>
    <x v="176"/>
    <x v="10"/>
    <x v="10"/>
    <x v="1"/>
    <x v="1"/>
    <x v="46"/>
    <x v="262"/>
    <x v="2122"/>
    <x v="0"/>
    <x v="12"/>
    <x v="0"/>
  </r>
  <r>
    <x v="13"/>
    <x v="171"/>
    <x v="7"/>
    <x v="7"/>
    <x v="1"/>
    <x v="0"/>
    <x v="41"/>
    <x v="257"/>
    <x v="2123"/>
    <x v="0"/>
    <x v="13"/>
    <x v="0"/>
  </r>
  <r>
    <x v="14"/>
    <x v="180"/>
    <x v="10"/>
    <x v="10"/>
    <x v="1"/>
    <x v="2"/>
    <x v="50"/>
    <x v="266"/>
    <x v="2124"/>
    <x v="0"/>
    <x v="14"/>
    <x v="0"/>
  </r>
  <r>
    <x v="14"/>
    <x v="171"/>
    <x v="7"/>
    <x v="7"/>
    <x v="1"/>
    <x v="0"/>
    <x v="41"/>
    <x v="257"/>
    <x v="1694"/>
    <x v="0"/>
    <x v="14"/>
    <x v="0"/>
  </r>
  <r>
    <x v="14"/>
    <x v="173"/>
    <x v="8"/>
    <x v="8"/>
    <x v="1"/>
    <x v="0"/>
    <x v="43"/>
    <x v="259"/>
    <x v="1781"/>
    <x v="0"/>
    <x v="14"/>
    <x v="0"/>
  </r>
  <r>
    <x v="14"/>
    <x v="175"/>
    <x v="9"/>
    <x v="9"/>
    <x v="1"/>
    <x v="0"/>
    <x v="45"/>
    <x v="261"/>
    <x v="2125"/>
    <x v="0"/>
    <x v="14"/>
    <x v="0"/>
  </r>
  <r>
    <x v="15"/>
    <x v="175"/>
    <x v="9"/>
    <x v="9"/>
    <x v="1"/>
    <x v="2"/>
    <x v="45"/>
    <x v="261"/>
    <x v="2126"/>
    <x v="0"/>
    <x v="15"/>
    <x v="0"/>
  </r>
  <r>
    <x v="15"/>
    <x v="179"/>
    <x v="7"/>
    <x v="7"/>
    <x v="1"/>
    <x v="0"/>
    <x v="49"/>
    <x v="265"/>
    <x v="2127"/>
    <x v="0"/>
    <x v="15"/>
    <x v="0"/>
  </r>
  <r>
    <x v="15"/>
    <x v="171"/>
    <x v="7"/>
    <x v="7"/>
    <x v="1"/>
    <x v="0"/>
    <x v="41"/>
    <x v="257"/>
    <x v="2128"/>
    <x v="0"/>
    <x v="15"/>
    <x v="0"/>
  </r>
  <r>
    <x v="15"/>
    <x v="172"/>
    <x v="8"/>
    <x v="8"/>
    <x v="1"/>
    <x v="0"/>
    <x v="42"/>
    <x v="258"/>
    <x v="2129"/>
    <x v="0"/>
    <x v="15"/>
    <x v="0"/>
  </r>
  <r>
    <x v="15"/>
    <x v="173"/>
    <x v="8"/>
    <x v="8"/>
    <x v="1"/>
    <x v="0"/>
    <x v="43"/>
    <x v="259"/>
    <x v="2130"/>
    <x v="0"/>
    <x v="15"/>
    <x v="0"/>
  </r>
  <r>
    <x v="15"/>
    <x v="175"/>
    <x v="9"/>
    <x v="9"/>
    <x v="1"/>
    <x v="0"/>
    <x v="45"/>
    <x v="261"/>
    <x v="2131"/>
    <x v="0"/>
    <x v="15"/>
    <x v="0"/>
  </r>
  <r>
    <x v="15"/>
    <x v="178"/>
    <x v="9"/>
    <x v="9"/>
    <x v="1"/>
    <x v="0"/>
    <x v="48"/>
    <x v="264"/>
    <x v="2132"/>
    <x v="0"/>
    <x v="15"/>
    <x v="0"/>
  </r>
  <r>
    <x v="15"/>
    <x v="180"/>
    <x v="10"/>
    <x v="10"/>
    <x v="1"/>
    <x v="0"/>
    <x v="50"/>
    <x v="266"/>
    <x v="2133"/>
    <x v="0"/>
    <x v="15"/>
    <x v="0"/>
  </r>
  <r>
    <x v="15"/>
    <x v="176"/>
    <x v="10"/>
    <x v="10"/>
    <x v="1"/>
    <x v="0"/>
    <x v="46"/>
    <x v="262"/>
    <x v="2134"/>
    <x v="0"/>
    <x v="15"/>
    <x v="0"/>
  </r>
  <r>
    <x v="15"/>
    <x v="177"/>
    <x v="11"/>
    <x v="11"/>
    <x v="1"/>
    <x v="0"/>
    <x v="47"/>
    <x v="263"/>
    <x v="2135"/>
    <x v="0"/>
    <x v="15"/>
    <x v="0"/>
  </r>
  <r>
    <x v="15"/>
    <x v="181"/>
    <x v="11"/>
    <x v="11"/>
    <x v="1"/>
    <x v="0"/>
    <x v="51"/>
    <x v="267"/>
    <x v="2136"/>
    <x v="0"/>
    <x v="15"/>
    <x v="0"/>
  </r>
  <r>
    <x v="15"/>
    <x v="182"/>
    <x v="2"/>
    <x v="2"/>
    <x v="1"/>
    <x v="0"/>
    <x v="52"/>
    <x v="268"/>
    <x v="2137"/>
    <x v="0"/>
    <x v="15"/>
    <x v="0"/>
  </r>
  <r>
    <x v="15"/>
    <x v="183"/>
    <x v="2"/>
    <x v="2"/>
    <x v="1"/>
    <x v="0"/>
    <x v="53"/>
    <x v="269"/>
    <x v="2138"/>
    <x v="0"/>
    <x v="15"/>
    <x v="0"/>
  </r>
  <r>
    <x v="15"/>
    <x v="184"/>
    <x v="6"/>
    <x v="6"/>
    <x v="1"/>
    <x v="0"/>
    <x v="54"/>
    <x v="270"/>
    <x v="2139"/>
    <x v="0"/>
    <x v="15"/>
    <x v="0"/>
  </r>
  <r>
    <x v="15"/>
    <x v="174"/>
    <x v="6"/>
    <x v="6"/>
    <x v="1"/>
    <x v="0"/>
    <x v="44"/>
    <x v="260"/>
    <x v="2140"/>
    <x v="0"/>
    <x v="15"/>
    <x v="0"/>
  </r>
  <r>
    <x v="15"/>
    <x v="177"/>
    <x v="11"/>
    <x v="11"/>
    <x v="1"/>
    <x v="1"/>
    <x v="47"/>
    <x v="263"/>
    <x v="734"/>
    <x v="0"/>
    <x v="15"/>
    <x v="0"/>
  </r>
  <r>
    <x v="15"/>
    <x v="174"/>
    <x v="6"/>
    <x v="6"/>
    <x v="1"/>
    <x v="1"/>
    <x v="44"/>
    <x v="260"/>
    <x v="2141"/>
    <x v="0"/>
    <x v="15"/>
    <x v="0"/>
  </r>
  <r>
    <x v="16"/>
    <x v="172"/>
    <x v="8"/>
    <x v="8"/>
    <x v="1"/>
    <x v="2"/>
    <x v="42"/>
    <x v="258"/>
    <x v="2142"/>
    <x v="0"/>
    <x v="16"/>
    <x v="0"/>
  </r>
  <r>
    <x v="16"/>
    <x v="173"/>
    <x v="8"/>
    <x v="8"/>
    <x v="1"/>
    <x v="2"/>
    <x v="43"/>
    <x v="259"/>
    <x v="2143"/>
    <x v="0"/>
    <x v="16"/>
    <x v="0"/>
  </r>
  <r>
    <x v="16"/>
    <x v="174"/>
    <x v="6"/>
    <x v="6"/>
    <x v="1"/>
    <x v="2"/>
    <x v="44"/>
    <x v="260"/>
    <x v="2144"/>
    <x v="0"/>
    <x v="16"/>
    <x v="0"/>
  </r>
  <r>
    <x v="16"/>
    <x v="179"/>
    <x v="7"/>
    <x v="7"/>
    <x v="1"/>
    <x v="0"/>
    <x v="49"/>
    <x v="265"/>
    <x v="2145"/>
    <x v="0"/>
    <x v="16"/>
    <x v="0"/>
  </r>
  <r>
    <x v="16"/>
    <x v="171"/>
    <x v="7"/>
    <x v="7"/>
    <x v="1"/>
    <x v="0"/>
    <x v="41"/>
    <x v="257"/>
    <x v="2146"/>
    <x v="0"/>
    <x v="16"/>
    <x v="0"/>
  </r>
  <r>
    <x v="16"/>
    <x v="172"/>
    <x v="8"/>
    <x v="8"/>
    <x v="1"/>
    <x v="0"/>
    <x v="42"/>
    <x v="258"/>
    <x v="2147"/>
    <x v="0"/>
    <x v="16"/>
    <x v="0"/>
  </r>
  <r>
    <x v="16"/>
    <x v="173"/>
    <x v="8"/>
    <x v="8"/>
    <x v="1"/>
    <x v="0"/>
    <x v="43"/>
    <x v="259"/>
    <x v="2148"/>
    <x v="0"/>
    <x v="16"/>
    <x v="0"/>
  </r>
  <r>
    <x v="16"/>
    <x v="175"/>
    <x v="9"/>
    <x v="9"/>
    <x v="1"/>
    <x v="0"/>
    <x v="45"/>
    <x v="261"/>
    <x v="2149"/>
    <x v="0"/>
    <x v="16"/>
    <x v="0"/>
  </r>
  <r>
    <x v="16"/>
    <x v="178"/>
    <x v="9"/>
    <x v="9"/>
    <x v="1"/>
    <x v="0"/>
    <x v="48"/>
    <x v="264"/>
    <x v="2150"/>
    <x v="0"/>
    <x v="16"/>
    <x v="0"/>
  </r>
  <r>
    <x v="16"/>
    <x v="180"/>
    <x v="10"/>
    <x v="10"/>
    <x v="1"/>
    <x v="0"/>
    <x v="50"/>
    <x v="266"/>
    <x v="2151"/>
    <x v="0"/>
    <x v="16"/>
    <x v="0"/>
  </r>
  <r>
    <x v="16"/>
    <x v="176"/>
    <x v="10"/>
    <x v="10"/>
    <x v="1"/>
    <x v="0"/>
    <x v="46"/>
    <x v="262"/>
    <x v="2152"/>
    <x v="0"/>
    <x v="16"/>
    <x v="0"/>
  </r>
  <r>
    <x v="16"/>
    <x v="177"/>
    <x v="11"/>
    <x v="11"/>
    <x v="1"/>
    <x v="0"/>
    <x v="47"/>
    <x v="263"/>
    <x v="2153"/>
    <x v="0"/>
    <x v="16"/>
    <x v="0"/>
  </r>
  <r>
    <x v="16"/>
    <x v="181"/>
    <x v="11"/>
    <x v="11"/>
    <x v="1"/>
    <x v="0"/>
    <x v="51"/>
    <x v="267"/>
    <x v="2154"/>
    <x v="0"/>
    <x v="16"/>
    <x v="0"/>
  </r>
  <r>
    <x v="16"/>
    <x v="182"/>
    <x v="2"/>
    <x v="2"/>
    <x v="1"/>
    <x v="0"/>
    <x v="52"/>
    <x v="268"/>
    <x v="2155"/>
    <x v="0"/>
    <x v="16"/>
    <x v="0"/>
  </r>
  <r>
    <x v="16"/>
    <x v="183"/>
    <x v="2"/>
    <x v="2"/>
    <x v="1"/>
    <x v="0"/>
    <x v="53"/>
    <x v="269"/>
    <x v="2156"/>
    <x v="0"/>
    <x v="16"/>
    <x v="0"/>
  </r>
  <r>
    <x v="16"/>
    <x v="184"/>
    <x v="6"/>
    <x v="6"/>
    <x v="1"/>
    <x v="0"/>
    <x v="54"/>
    <x v="270"/>
    <x v="2157"/>
    <x v="0"/>
    <x v="16"/>
    <x v="0"/>
  </r>
  <r>
    <x v="16"/>
    <x v="174"/>
    <x v="6"/>
    <x v="6"/>
    <x v="1"/>
    <x v="0"/>
    <x v="44"/>
    <x v="260"/>
    <x v="2158"/>
    <x v="0"/>
    <x v="16"/>
    <x v="0"/>
  </r>
  <r>
    <x v="16"/>
    <x v="179"/>
    <x v="7"/>
    <x v="7"/>
    <x v="1"/>
    <x v="1"/>
    <x v="49"/>
    <x v="265"/>
    <x v="2159"/>
    <x v="0"/>
    <x v="16"/>
    <x v="0"/>
  </r>
  <r>
    <x v="16"/>
    <x v="171"/>
    <x v="7"/>
    <x v="7"/>
    <x v="1"/>
    <x v="1"/>
    <x v="41"/>
    <x v="257"/>
    <x v="2160"/>
    <x v="0"/>
    <x v="16"/>
    <x v="0"/>
  </r>
  <r>
    <x v="16"/>
    <x v="173"/>
    <x v="8"/>
    <x v="8"/>
    <x v="1"/>
    <x v="1"/>
    <x v="43"/>
    <x v="259"/>
    <x v="2161"/>
    <x v="0"/>
    <x v="16"/>
    <x v="0"/>
  </r>
  <r>
    <x v="16"/>
    <x v="175"/>
    <x v="9"/>
    <x v="9"/>
    <x v="1"/>
    <x v="1"/>
    <x v="45"/>
    <x v="261"/>
    <x v="2162"/>
    <x v="0"/>
    <x v="16"/>
    <x v="0"/>
  </r>
  <r>
    <x v="16"/>
    <x v="178"/>
    <x v="9"/>
    <x v="9"/>
    <x v="1"/>
    <x v="1"/>
    <x v="48"/>
    <x v="264"/>
    <x v="2163"/>
    <x v="0"/>
    <x v="16"/>
    <x v="0"/>
  </r>
  <r>
    <x v="16"/>
    <x v="180"/>
    <x v="10"/>
    <x v="10"/>
    <x v="1"/>
    <x v="1"/>
    <x v="50"/>
    <x v="266"/>
    <x v="2164"/>
    <x v="0"/>
    <x v="16"/>
    <x v="0"/>
  </r>
  <r>
    <x v="16"/>
    <x v="177"/>
    <x v="11"/>
    <x v="11"/>
    <x v="1"/>
    <x v="1"/>
    <x v="47"/>
    <x v="263"/>
    <x v="2165"/>
    <x v="0"/>
    <x v="16"/>
    <x v="0"/>
  </r>
  <r>
    <x v="16"/>
    <x v="181"/>
    <x v="11"/>
    <x v="11"/>
    <x v="1"/>
    <x v="1"/>
    <x v="51"/>
    <x v="267"/>
    <x v="2166"/>
    <x v="0"/>
    <x v="16"/>
    <x v="0"/>
  </r>
  <r>
    <x v="16"/>
    <x v="182"/>
    <x v="2"/>
    <x v="2"/>
    <x v="1"/>
    <x v="1"/>
    <x v="52"/>
    <x v="268"/>
    <x v="2167"/>
    <x v="0"/>
    <x v="16"/>
    <x v="0"/>
  </r>
  <r>
    <x v="16"/>
    <x v="184"/>
    <x v="6"/>
    <x v="6"/>
    <x v="1"/>
    <x v="1"/>
    <x v="54"/>
    <x v="270"/>
    <x v="2168"/>
    <x v="0"/>
    <x v="16"/>
    <x v="0"/>
  </r>
  <r>
    <x v="16"/>
    <x v="174"/>
    <x v="6"/>
    <x v="6"/>
    <x v="1"/>
    <x v="1"/>
    <x v="44"/>
    <x v="260"/>
    <x v="2169"/>
    <x v="0"/>
    <x v="16"/>
    <x v="0"/>
  </r>
  <r>
    <x v="17"/>
    <x v="171"/>
    <x v="7"/>
    <x v="7"/>
    <x v="1"/>
    <x v="0"/>
    <x v="41"/>
    <x v="257"/>
    <x v="2170"/>
    <x v="0"/>
    <x v="17"/>
    <x v="0"/>
  </r>
  <r>
    <x v="17"/>
    <x v="180"/>
    <x v="10"/>
    <x v="10"/>
    <x v="1"/>
    <x v="0"/>
    <x v="50"/>
    <x v="266"/>
    <x v="2171"/>
    <x v="0"/>
    <x v="17"/>
    <x v="0"/>
  </r>
  <r>
    <x v="17"/>
    <x v="176"/>
    <x v="10"/>
    <x v="10"/>
    <x v="1"/>
    <x v="0"/>
    <x v="46"/>
    <x v="262"/>
    <x v="2172"/>
    <x v="0"/>
    <x v="17"/>
    <x v="0"/>
  </r>
  <r>
    <x v="17"/>
    <x v="182"/>
    <x v="2"/>
    <x v="2"/>
    <x v="1"/>
    <x v="0"/>
    <x v="52"/>
    <x v="268"/>
    <x v="2173"/>
    <x v="0"/>
    <x v="17"/>
    <x v="0"/>
  </r>
  <r>
    <x v="18"/>
    <x v="171"/>
    <x v="7"/>
    <x v="7"/>
    <x v="1"/>
    <x v="0"/>
    <x v="41"/>
    <x v="257"/>
    <x v="2174"/>
    <x v="0"/>
    <x v="18"/>
    <x v="0"/>
  </r>
  <r>
    <x v="19"/>
    <x v="177"/>
    <x v="11"/>
    <x v="11"/>
    <x v="1"/>
    <x v="2"/>
    <x v="47"/>
    <x v="263"/>
    <x v="2175"/>
    <x v="0"/>
    <x v="19"/>
    <x v="0"/>
  </r>
  <r>
    <x v="19"/>
    <x v="179"/>
    <x v="7"/>
    <x v="7"/>
    <x v="1"/>
    <x v="0"/>
    <x v="49"/>
    <x v="265"/>
    <x v="2176"/>
    <x v="0"/>
    <x v="19"/>
    <x v="0"/>
  </r>
  <r>
    <x v="19"/>
    <x v="171"/>
    <x v="7"/>
    <x v="7"/>
    <x v="1"/>
    <x v="0"/>
    <x v="41"/>
    <x v="257"/>
    <x v="2177"/>
    <x v="0"/>
    <x v="19"/>
    <x v="0"/>
  </r>
  <r>
    <x v="19"/>
    <x v="172"/>
    <x v="8"/>
    <x v="8"/>
    <x v="1"/>
    <x v="0"/>
    <x v="42"/>
    <x v="258"/>
    <x v="2178"/>
    <x v="0"/>
    <x v="19"/>
    <x v="0"/>
  </r>
  <r>
    <x v="19"/>
    <x v="173"/>
    <x v="8"/>
    <x v="8"/>
    <x v="1"/>
    <x v="0"/>
    <x v="43"/>
    <x v="259"/>
    <x v="2179"/>
    <x v="0"/>
    <x v="19"/>
    <x v="0"/>
  </r>
  <r>
    <x v="19"/>
    <x v="175"/>
    <x v="9"/>
    <x v="9"/>
    <x v="1"/>
    <x v="0"/>
    <x v="45"/>
    <x v="261"/>
    <x v="2180"/>
    <x v="0"/>
    <x v="19"/>
    <x v="0"/>
  </r>
  <r>
    <x v="19"/>
    <x v="178"/>
    <x v="9"/>
    <x v="9"/>
    <x v="1"/>
    <x v="0"/>
    <x v="48"/>
    <x v="264"/>
    <x v="2181"/>
    <x v="0"/>
    <x v="19"/>
    <x v="0"/>
  </r>
  <r>
    <x v="19"/>
    <x v="180"/>
    <x v="10"/>
    <x v="10"/>
    <x v="1"/>
    <x v="0"/>
    <x v="50"/>
    <x v="266"/>
    <x v="2182"/>
    <x v="0"/>
    <x v="19"/>
    <x v="0"/>
  </r>
  <r>
    <x v="19"/>
    <x v="176"/>
    <x v="10"/>
    <x v="10"/>
    <x v="1"/>
    <x v="0"/>
    <x v="46"/>
    <x v="262"/>
    <x v="2183"/>
    <x v="0"/>
    <x v="19"/>
    <x v="0"/>
  </r>
  <r>
    <x v="19"/>
    <x v="177"/>
    <x v="11"/>
    <x v="11"/>
    <x v="1"/>
    <x v="0"/>
    <x v="47"/>
    <x v="263"/>
    <x v="2184"/>
    <x v="0"/>
    <x v="19"/>
    <x v="0"/>
  </r>
  <r>
    <x v="19"/>
    <x v="181"/>
    <x v="11"/>
    <x v="11"/>
    <x v="1"/>
    <x v="0"/>
    <x v="51"/>
    <x v="267"/>
    <x v="2185"/>
    <x v="0"/>
    <x v="19"/>
    <x v="0"/>
  </r>
  <r>
    <x v="19"/>
    <x v="182"/>
    <x v="2"/>
    <x v="2"/>
    <x v="1"/>
    <x v="0"/>
    <x v="52"/>
    <x v="268"/>
    <x v="2186"/>
    <x v="0"/>
    <x v="19"/>
    <x v="0"/>
  </r>
  <r>
    <x v="19"/>
    <x v="183"/>
    <x v="2"/>
    <x v="2"/>
    <x v="1"/>
    <x v="0"/>
    <x v="53"/>
    <x v="269"/>
    <x v="2187"/>
    <x v="0"/>
    <x v="19"/>
    <x v="0"/>
  </r>
  <r>
    <x v="19"/>
    <x v="184"/>
    <x v="6"/>
    <x v="6"/>
    <x v="1"/>
    <x v="0"/>
    <x v="54"/>
    <x v="270"/>
    <x v="2188"/>
    <x v="0"/>
    <x v="19"/>
    <x v="0"/>
  </r>
  <r>
    <x v="19"/>
    <x v="174"/>
    <x v="6"/>
    <x v="6"/>
    <x v="1"/>
    <x v="0"/>
    <x v="44"/>
    <x v="260"/>
    <x v="2189"/>
    <x v="0"/>
    <x v="19"/>
    <x v="0"/>
  </r>
  <r>
    <x v="19"/>
    <x v="171"/>
    <x v="7"/>
    <x v="7"/>
    <x v="1"/>
    <x v="1"/>
    <x v="41"/>
    <x v="257"/>
    <x v="2190"/>
    <x v="0"/>
    <x v="19"/>
    <x v="0"/>
  </r>
  <r>
    <x v="19"/>
    <x v="180"/>
    <x v="10"/>
    <x v="10"/>
    <x v="1"/>
    <x v="1"/>
    <x v="50"/>
    <x v="266"/>
    <x v="63"/>
    <x v="0"/>
    <x v="19"/>
    <x v="0"/>
  </r>
  <r>
    <x v="19"/>
    <x v="176"/>
    <x v="10"/>
    <x v="10"/>
    <x v="1"/>
    <x v="1"/>
    <x v="46"/>
    <x v="262"/>
    <x v="2191"/>
    <x v="0"/>
    <x v="19"/>
    <x v="0"/>
  </r>
  <r>
    <x v="19"/>
    <x v="181"/>
    <x v="11"/>
    <x v="11"/>
    <x v="1"/>
    <x v="1"/>
    <x v="51"/>
    <x v="267"/>
    <x v="2192"/>
    <x v="0"/>
    <x v="19"/>
    <x v="0"/>
  </r>
  <r>
    <x v="20"/>
    <x v="179"/>
    <x v="7"/>
    <x v="7"/>
    <x v="1"/>
    <x v="2"/>
    <x v="49"/>
    <x v="265"/>
    <x v="2193"/>
    <x v="0"/>
    <x v="20"/>
    <x v="0"/>
  </r>
  <r>
    <x v="20"/>
    <x v="182"/>
    <x v="2"/>
    <x v="2"/>
    <x v="1"/>
    <x v="2"/>
    <x v="52"/>
    <x v="268"/>
    <x v="2194"/>
    <x v="0"/>
    <x v="20"/>
    <x v="0"/>
  </r>
  <r>
    <x v="20"/>
    <x v="183"/>
    <x v="2"/>
    <x v="2"/>
    <x v="1"/>
    <x v="2"/>
    <x v="53"/>
    <x v="269"/>
    <x v="2195"/>
    <x v="0"/>
    <x v="20"/>
    <x v="0"/>
  </r>
  <r>
    <x v="20"/>
    <x v="184"/>
    <x v="6"/>
    <x v="6"/>
    <x v="1"/>
    <x v="2"/>
    <x v="54"/>
    <x v="270"/>
    <x v="2196"/>
    <x v="0"/>
    <x v="20"/>
    <x v="0"/>
  </r>
  <r>
    <x v="20"/>
    <x v="174"/>
    <x v="6"/>
    <x v="6"/>
    <x v="1"/>
    <x v="2"/>
    <x v="44"/>
    <x v="260"/>
    <x v="2197"/>
    <x v="0"/>
    <x v="20"/>
    <x v="0"/>
  </r>
  <r>
    <x v="20"/>
    <x v="179"/>
    <x v="7"/>
    <x v="7"/>
    <x v="1"/>
    <x v="0"/>
    <x v="49"/>
    <x v="265"/>
    <x v="2198"/>
    <x v="0"/>
    <x v="20"/>
    <x v="0"/>
  </r>
  <r>
    <x v="20"/>
    <x v="171"/>
    <x v="7"/>
    <x v="7"/>
    <x v="1"/>
    <x v="0"/>
    <x v="41"/>
    <x v="257"/>
    <x v="2199"/>
    <x v="0"/>
    <x v="20"/>
    <x v="0"/>
  </r>
  <r>
    <x v="20"/>
    <x v="172"/>
    <x v="8"/>
    <x v="8"/>
    <x v="1"/>
    <x v="0"/>
    <x v="42"/>
    <x v="258"/>
    <x v="2200"/>
    <x v="0"/>
    <x v="20"/>
    <x v="0"/>
  </r>
  <r>
    <x v="20"/>
    <x v="173"/>
    <x v="8"/>
    <x v="8"/>
    <x v="1"/>
    <x v="0"/>
    <x v="43"/>
    <x v="259"/>
    <x v="2201"/>
    <x v="0"/>
    <x v="20"/>
    <x v="0"/>
  </r>
  <r>
    <x v="20"/>
    <x v="175"/>
    <x v="9"/>
    <x v="9"/>
    <x v="1"/>
    <x v="0"/>
    <x v="45"/>
    <x v="261"/>
    <x v="2202"/>
    <x v="0"/>
    <x v="20"/>
    <x v="0"/>
  </r>
  <r>
    <x v="20"/>
    <x v="178"/>
    <x v="9"/>
    <x v="9"/>
    <x v="1"/>
    <x v="0"/>
    <x v="48"/>
    <x v="264"/>
    <x v="2203"/>
    <x v="0"/>
    <x v="20"/>
    <x v="0"/>
  </r>
  <r>
    <x v="20"/>
    <x v="180"/>
    <x v="10"/>
    <x v="10"/>
    <x v="1"/>
    <x v="0"/>
    <x v="50"/>
    <x v="266"/>
    <x v="2204"/>
    <x v="0"/>
    <x v="20"/>
    <x v="0"/>
  </r>
  <r>
    <x v="20"/>
    <x v="176"/>
    <x v="10"/>
    <x v="10"/>
    <x v="1"/>
    <x v="0"/>
    <x v="46"/>
    <x v="262"/>
    <x v="2205"/>
    <x v="0"/>
    <x v="20"/>
    <x v="0"/>
  </r>
  <r>
    <x v="20"/>
    <x v="177"/>
    <x v="11"/>
    <x v="11"/>
    <x v="1"/>
    <x v="0"/>
    <x v="47"/>
    <x v="263"/>
    <x v="2206"/>
    <x v="0"/>
    <x v="20"/>
    <x v="0"/>
  </r>
  <r>
    <x v="20"/>
    <x v="181"/>
    <x v="11"/>
    <x v="11"/>
    <x v="1"/>
    <x v="0"/>
    <x v="51"/>
    <x v="267"/>
    <x v="2207"/>
    <x v="0"/>
    <x v="20"/>
    <x v="0"/>
  </r>
  <r>
    <x v="20"/>
    <x v="182"/>
    <x v="2"/>
    <x v="2"/>
    <x v="1"/>
    <x v="0"/>
    <x v="52"/>
    <x v="268"/>
    <x v="2208"/>
    <x v="0"/>
    <x v="20"/>
    <x v="0"/>
  </r>
  <r>
    <x v="20"/>
    <x v="183"/>
    <x v="2"/>
    <x v="2"/>
    <x v="1"/>
    <x v="0"/>
    <x v="53"/>
    <x v="269"/>
    <x v="2209"/>
    <x v="0"/>
    <x v="20"/>
    <x v="0"/>
  </r>
  <r>
    <x v="20"/>
    <x v="184"/>
    <x v="6"/>
    <x v="6"/>
    <x v="1"/>
    <x v="0"/>
    <x v="54"/>
    <x v="270"/>
    <x v="2210"/>
    <x v="0"/>
    <x v="20"/>
    <x v="0"/>
  </r>
  <r>
    <x v="20"/>
    <x v="174"/>
    <x v="6"/>
    <x v="6"/>
    <x v="1"/>
    <x v="0"/>
    <x v="44"/>
    <x v="260"/>
    <x v="2211"/>
    <x v="0"/>
    <x v="20"/>
    <x v="0"/>
  </r>
  <r>
    <x v="20"/>
    <x v="179"/>
    <x v="7"/>
    <x v="7"/>
    <x v="1"/>
    <x v="1"/>
    <x v="49"/>
    <x v="265"/>
    <x v="2212"/>
    <x v="0"/>
    <x v="20"/>
    <x v="0"/>
  </r>
  <r>
    <x v="20"/>
    <x v="176"/>
    <x v="10"/>
    <x v="10"/>
    <x v="1"/>
    <x v="1"/>
    <x v="46"/>
    <x v="262"/>
    <x v="2213"/>
    <x v="0"/>
    <x v="20"/>
    <x v="0"/>
  </r>
  <r>
    <x v="20"/>
    <x v="177"/>
    <x v="11"/>
    <x v="11"/>
    <x v="1"/>
    <x v="1"/>
    <x v="47"/>
    <x v="263"/>
    <x v="2214"/>
    <x v="0"/>
    <x v="20"/>
    <x v="0"/>
  </r>
  <r>
    <x v="20"/>
    <x v="183"/>
    <x v="2"/>
    <x v="2"/>
    <x v="1"/>
    <x v="1"/>
    <x v="53"/>
    <x v="269"/>
    <x v="2215"/>
    <x v="0"/>
    <x v="20"/>
    <x v="0"/>
  </r>
  <r>
    <x v="20"/>
    <x v="174"/>
    <x v="6"/>
    <x v="6"/>
    <x v="1"/>
    <x v="1"/>
    <x v="44"/>
    <x v="260"/>
    <x v="2216"/>
    <x v="0"/>
    <x v="20"/>
    <x v="0"/>
  </r>
  <r>
    <x v="21"/>
    <x v="172"/>
    <x v="8"/>
    <x v="8"/>
    <x v="1"/>
    <x v="2"/>
    <x v="42"/>
    <x v="258"/>
    <x v="546"/>
    <x v="0"/>
    <x v="21"/>
    <x v="0"/>
  </r>
  <r>
    <x v="21"/>
    <x v="175"/>
    <x v="9"/>
    <x v="9"/>
    <x v="1"/>
    <x v="2"/>
    <x v="45"/>
    <x v="261"/>
    <x v="2217"/>
    <x v="0"/>
    <x v="21"/>
    <x v="0"/>
  </r>
  <r>
    <x v="21"/>
    <x v="177"/>
    <x v="11"/>
    <x v="11"/>
    <x v="1"/>
    <x v="2"/>
    <x v="47"/>
    <x v="263"/>
    <x v="2218"/>
    <x v="0"/>
    <x v="21"/>
    <x v="0"/>
  </r>
  <r>
    <x v="21"/>
    <x v="179"/>
    <x v="7"/>
    <x v="7"/>
    <x v="1"/>
    <x v="0"/>
    <x v="49"/>
    <x v="265"/>
    <x v="2219"/>
    <x v="0"/>
    <x v="21"/>
    <x v="0"/>
  </r>
  <r>
    <x v="21"/>
    <x v="171"/>
    <x v="7"/>
    <x v="7"/>
    <x v="1"/>
    <x v="0"/>
    <x v="41"/>
    <x v="257"/>
    <x v="2220"/>
    <x v="0"/>
    <x v="21"/>
    <x v="0"/>
  </r>
  <r>
    <x v="21"/>
    <x v="172"/>
    <x v="8"/>
    <x v="8"/>
    <x v="1"/>
    <x v="0"/>
    <x v="42"/>
    <x v="258"/>
    <x v="2221"/>
    <x v="0"/>
    <x v="21"/>
    <x v="0"/>
  </r>
  <r>
    <x v="21"/>
    <x v="173"/>
    <x v="8"/>
    <x v="8"/>
    <x v="1"/>
    <x v="0"/>
    <x v="43"/>
    <x v="259"/>
    <x v="2222"/>
    <x v="0"/>
    <x v="21"/>
    <x v="0"/>
  </r>
  <r>
    <x v="21"/>
    <x v="175"/>
    <x v="9"/>
    <x v="9"/>
    <x v="1"/>
    <x v="0"/>
    <x v="45"/>
    <x v="261"/>
    <x v="2223"/>
    <x v="0"/>
    <x v="21"/>
    <x v="0"/>
  </r>
  <r>
    <x v="21"/>
    <x v="178"/>
    <x v="9"/>
    <x v="9"/>
    <x v="1"/>
    <x v="0"/>
    <x v="48"/>
    <x v="264"/>
    <x v="2224"/>
    <x v="0"/>
    <x v="21"/>
    <x v="0"/>
  </r>
  <r>
    <x v="21"/>
    <x v="180"/>
    <x v="10"/>
    <x v="10"/>
    <x v="1"/>
    <x v="0"/>
    <x v="50"/>
    <x v="266"/>
    <x v="2225"/>
    <x v="0"/>
    <x v="21"/>
    <x v="0"/>
  </r>
  <r>
    <x v="21"/>
    <x v="176"/>
    <x v="10"/>
    <x v="10"/>
    <x v="1"/>
    <x v="0"/>
    <x v="46"/>
    <x v="262"/>
    <x v="2226"/>
    <x v="0"/>
    <x v="21"/>
    <x v="0"/>
  </r>
  <r>
    <x v="21"/>
    <x v="177"/>
    <x v="11"/>
    <x v="11"/>
    <x v="1"/>
    <x v="0"/>
    <x v="47"/>
    <x v="263"/>
    <x v="2227"/>
    <x v="0"/>
    <x v="21"/>
    <x v="0"/>
  </r>
  <r>
    <x v="21"/>
    <x v="181"/>
    <x v="11"/>
    <x v="11"/>
    <x v="1"/>
    <x v="0"/>
    <x v="51"/>
    <x v="267"/>
    <x v="2228"/>
    <x v="0"/>
    <x v="21"/>
    <x v="0"/>
  </r>
  <r>
    <x v="21"/>
    <x v="182"/>
    <x v="2"/>
    <x v="2"/>
    <x v="1"/>
    <x v="0"/>
    <x v="52"/>
    <x v="268"/>
    <x v="2229"/>
    <x v="0"/>
    <x v="21"/>
    <x v="0"/>
  </r>
  <r>
    <x v="21"/>
    <x v="183"/>
    <x v="2"/>
    <x v="2"/>
    <x v="1"/>
    <x v="0"/>
    <x v="53"/>
    <x v="269"/>
    <x v="2230"/>
    <x v="0"/>
    <x v="21"/>
    <x v="0"/>
  </r>
  <r>
    <x v="21"/>
    <x v="184"/>
    <x v="6"/>
    <x v="6"/>
    <x v="1"/>
    <x v="0"/>
    <x v="54"/>
    <x v="270"/>
    <x v="2231"/>
    <x v="0"/>
    <x v="21"/>
    <x v="0"/>
  </r>
  <r>
    <x v="21"/>
    <x v="174"/>
    <x v="6"/>
    <x v="6"/>
    <x v="1"/>
    <x v="0"/>
    <x v="44"/>
    <x v="260"/>
    <x v="2232"/>
    <x v="0"/>
    <x v="21"/>
    <x v="0"/>
  </r>
  <r>
    <x v="21"/>
    <x v="175"/>
    <x v="9"/>
    <x v="9"/>
    <x v="1"/>
    <x v="1"/>
    <x v="45"/>
    <x v="261"/>
    <x v="2233"/>
    <x v="0"/>
    <x v="21"/>
    <x v="0"/>
  </r>
  <r>
    <x v="21"/>
    <x v="180"/>
    <x v="10"/>
    <x v="10"/>
    <x v="1"/>
    <x v="1"/>
    <x v="50"/>
    <x v="266"/>
    <x v="2234"/>
    <x v="0"/>
    <x v="21"/>
    <x v="0"/>
  </r>
  <r>
    <x v="21"/>
    <x v="176"/>
    <x v="10"/>
    <x v="10"/>
    <x v="1"/>
    <x v="1"/>
    <x v="46"/>
    <x v="262"/>
    <x v="12"/>
    <x v="0"/>
    <x v="21"/>
    <x v="0"/>
  </r>
  <r>
    <x v="21"/>
    <x v="177"/>
    <x v="11"/>
    <x v="11"/>
    <x v="1"/>
    <x v="1"/>
    <x v="47"/>
    <x v="263"/>
    <x v="2235"/>
    <x v="0"/>
    <x v="21"/>
    <x v="0"/>
  </r>
  <r>
    <x v="21"/>
    <x v="182"/>
    <x v="2"/>
    <x v="2"/>
    <x v="1"/>
    <x v="1"/>
    <x v="52"/>
    <x v="268"/>
    <x v="2236"/>
    <x v="0"/>
    <x v="21"/>
    <x v="0"/>
  </r>
  <r>
    <x v="21"/>
    <x v="183"/>
    <x v="2"/>
    <x v="2"/>
    <x v="1"/>
    <x v="1"/>
    <x v="53"/>
    <x v="269"/>
    <x v="0"/>
    <x v="0"/>
    <x v="21"/>
    <x v="0"/>
  </r>
  <r>
    <x v="21"/>
    <x v="184"/>
    <x v="6"/>
    <x v="6"/>
    <x v="1"/>
    <x v="1"/>
    <x v="54"/>
    <x v="270"/>
    <x v="2237"/>
    <x v="0"/>
    <x v="21"/>
    <x v="0"/>
  </r>
  <r>
    <x v="21"/>
    <x v="174"/>
    <x v="6"/>
    <x v="6"/>
    <x v="1"/>
    <x v="1"/>
    <x v="44"/>
    <x v="260"/>
    <x v="2238"/>
    <x v="0"/>
    <x v="21"/>
    <x v="0"/>
  </r>
  <r>
    <x v="22"/>
    <x v="173"/>
    <x v="8"/>
    <x v="8"/>
    <x v="1"/>
    <x v="0"/>
    <x v="43"/>
    <x v="259"/>
    <x v="2239"/>
    <x v="0"/>
    <x v="22"/>
    <x v="0"/>
  </r>
  <r>
    <x v="22"/>
    <x v="181"/>
    <x v="11"/>
    <x v="11"/>
    <x v="1"/>
    <x v="0"/>
    <x v="51"/>
    <x v="267"/>
    <x v="2240"/>
    <x v="0"/>
    <x v="22"/>
    <x v="0"/>
  </r>
  <r>
    <x v="22"/>
    <x v="174"/>
    <x v="6"/>
    <x v="6"/>
    <x v="1"/>
    <x v="0"/>
    <x v="44"/>
    <x v="260"/>
    <x v="2241"/>
    <x v="0"/>
    <x v="22"/>
    <x v="0"/>
  </r>
  <r>
    <x v="23"/>
    <x v="179"/>
    <x v="7"/>
    <x v="7"/>
    <x v="1"/>
    <x v="0"/>
    <x v="49"/>
    <x v="265"/>
    <x v="1563"/>
    <x v="0"/>
    <x v="23"/>
    <x v="0"/>
  </r>
  <r>
    <x v="23"/>
    <x v="173"/>
    <x v="8"/>
    <x v="8"/>
    <x v="1"/>
    <x v="0"/>
    <x v="43"/>
    <x v="259"/>
    <x v="2242"/>
    <x v="0"/>
    <x v="23"/>
    <x v="0"/>
  </r>
  <r>
    <x v="23"/>
    <x v="181"/>
    <x v="11"/>
    <x v="11"/>
    <x v="1"/>
    <x v="0"/>
    <x v="51"/>
    <x v="267"/>
    <x v="2243"/>
    <x v="0"/>
    <x v="23"/>
    <x v="0"/>
  </r>
  <r>
    <x v="23"/>
    <x v="182"/>
    <x v="2"/>
    <x v="2"/>
    <x v="1"/>
    <x v="0"/>
    <x v="52"/>
    <x v="268"/>
    <x v="2244"/>
    <x v="0"/>
    <x v="23"/>
    <x v="0"/>
  </r>
  <r>
    <x v="23"/>
    <x v="183"/>
    <x v="2"/>
    <x v="2"/>
    <x v="1"/>
    <x v="0"/>
    <x v="53"/>
    <x v="269"/>
    <x v="65"/>
    <x v="0"/>
    <x v="23"/>
    <x v="0"/>
  </r>
  <r>
    <x v="23"/>
    <x v="174"/>
    <x v="6"/>
    <x v="6"/>
    <x v="1"/>
    <x v="0"/>
    <x v="44"/>
    <x v="260"/>
    <x v="2245"/>
    <x v="0"/>
    <x v="23"/>
    <x v="0"/>
  </r>
  <r>
    <x v="23"/>
    <x v="175"/>
    <x v="9"/>
    <x v="9"/>
    <x v="1"/>
    <x v="1"/>
    <x v="45"/>
    <x v="261"/>
    <x v="2246"/>
    <x v="0"/>
    <x v="23"/>
    <x v="0"/>
  </r>
  <r>
    <x v="23"/>
    <x v="181"/>
    <x v="11"/>
    <x v="11"/>
    <x v="1"/>
    <x v="1"/>
    <x v="51"/>
    <x v="267"/>
    <x v="1053"/>
    <x v="0"/>
    <x v="23"/>
    <x v="0"/>
  </r>
  <r>
    <x v="23"/>
    <x v="174"/>
    <x v="6"/>
    <x v="6"/>
    <x v="1"/>
    <x v="1"/>
    <x v="44"/>
    <x v="260"/>
    <x v="2247"/>
    <x v="0"/>
    <x v="23"/>
    <x v="0"/>
  </r>
  <r>
    <x v="24"/>
    <x v="179"/>
    <x v="7"/>
    <x v="7"/>
    <x v="1"/>
    <x v="2"/>
    <x v="49"/>
    <x v="265"/>
    <x v="2248"/>
    <x v="0"/>
    <x v="24"/>
    <x v="0"/>
  </r>
  <r>
    <x v="24"/>
    <x v="171"/>
    <x v="7"/>
    <x v="7"/>
    <x v="1"/>
    <x v="2"/>
    <x v="41"/>
    <x v="257"/>
    <x v="2249"/>
    <x v="0"/>
    <x v="24"/>
    <x v="0"/>
  </r>
  <r>
    <x v="24"/>
    <x v="172"/>
    <x v="8"/>
    <x v="8"/>
    <x v="1"/>
    <x v="2"/>
    <x v="42"/>
    <x v="258"/>
    <x v="2250"/>
    <x v="0"/>
    <x v="24"/>
    <x v="0"/>
  </r>
  <r>
    <x v="24"/>
    <x v="175"/>
    <x v="9"/>
    <x v="9"/>
    <x v="1"/>
    <x v="2"/>
    <x v="45"/>
    <x v="261"/>
    <x v="2251"/>
    <x v="0"/>
    <x v="24"/>
    <x v="0"/>
  </r>
  <r>
    <x v="24"/>
    <x v="180"/>
    <x v="10"/>
    <x v="10"/>
    <x v="1"/>
    <x v="2"/>
    <x v="50"/>
    <x v="266"/>
    <x v="2252"/>
    <x v="0"/>
    <x v="24"/>
    <x v="0"/>
  </r>
  <r>
    <x v="24"/>
    <x v="176"/>
    <x v="10"/>
    <x v="10"/>
    <x v="1"/>
    <x v="2"/>
    <x v="46"/>
    <x v="262"/>
    <x v="2253"/>
    <x v="0"/>
    <x v="24"/>
    <x v="0"/>
  </r>
  <r>
    <x v="24"/>
    <x v="177"/>
    <x v="11"/>
    <x v="11"/>
    <x v="1"/>
    <x v="2"/>
    <x v="47"/>
    <x v="263"/>
    <x v="2254"/>
    <x v="0"/>
    <x v="24"/>
    <x v="0"/>
  </r>
  <r>
    <x v="24"/>
    <x v="181"/>
    <x v="11"/>
    <x v="11"/>
    <x v="1"/>
    <x v="2"/>
    <x v="51"/>
    <x v="267"/>
    <x v="2255"/>
    <x v="0"/>
    <x v="24"/>
    <x v="0"/>
  </r>
  <r>
    <x v="24"/>
    <x v="182"/>
    <x v="2"/>
    <x v="2"/>
    <x v="1"/>
    <x v="2"/>
    <x v="52"/>
    <x v="268"/>
    <x v="2010"/>
    <x v="0"/>
    <x v="24"/>
    <x v="0"/>
  </r>
  <r>
    <x v="24"/>
    <x v="174"/>
    <x v="6"/>
    <x v="6"/>
    <x v="1"/>
    <x v="2"/>
    <x v="44"/>
    <x v="260"/>
    <x v="2256"/>
    <x v="0"/>
    <x v="24"/>
    <x v="0"/>
  </r>
  <r>
    <x v="24"/>
    <x v="179"/>
    <x v="7"/>
    <x v="7"/>
    <x v="1"/>
    <x v="0"/>
    <x v="49"/>
    <x v="265"/>
    <x v="2257"/>
    <x v="0"/>
    <x v="24"/>
    <x v="0"/>
  </r>
  <r>
    <x v="24"/>
    <x v="171"/>
    <x v="7"/>
    <x v="7"/>
    <x v="1"/>
    <x v="0"/>
    <x v="41"/>
    <x v="257"/>
    <x v="2258"/>
    <x v="0"/>
    <x v="24"/>
    <x v="0"/>
  </r>
  <r>
    <x v="24"/>
    <x v="172"/>
    <x v="8"/>
    <x v="8"/>
    <x v="1"/>
    <x v="0"/>
    <x v="42"/>
    <x v="258"/>
    <x v="2259"/>
    <x v="0"/>
    <x v="24"/>
    <x v="0"/>
  </r>
  <r>
    <x v="24"/>
    <x v="173"/>
    <x v="8"/>
    <x v="8"/>
    <x v="1"/>
    <x v="0"/>
    <x v="43"/>
    <x v="259"/>
    <x v="2260"/>
    <x v="0"/>
    <x v="24"/>
    <x v="0"/>
  </r>
  <r>
    <x v="24"/>
    <x v="175"/>
    <x v="9"/>
    <x v="9"/>
    <x v="1"/>
    <x v="0"/>
    <x v="45"/>
    <x v="261"/>
    <x v="2261"/>
    <x v="0"/>
    <x v="24"/>
    <x v="0"/>
  </r>
  <r>
    <x v="24"/>
    <x v="178"/>
    <x v="9"/>
    <x v="9"/>
    <x v="1"/>
    <x v="0"/>
    <x v="48"/>
    <x v="264"/>
    <x v="2262"/>
    <x v="0"/>
    <x v="24"/>
    <x v="0"/>
  </r>
  <r>
    <x v="24"/>
    <x v="180"/>
    <x v="10"/>
    <x v="10"/>
    <x v="1"/>
    <x v="0"/>
    <x v="50"/>
    <x v="266"/>
    <x v="2263"/>
    <x v="0"/>
    <x v="24"/>
    <x v="0"/>
  </r>
  <r>
    <x v="24"/>
    <x v="186"/>
    <x v="10"/>
    <x v="10"/>
    <x v="1"/>
    <x v="0"/>
    <x v="56"/>
    <x v="272"/>
    <x v="2264"/>
    <x v="0"/>
    <x v="24"/>
    <x v="0"/>
  </r>
  <r>
    <x v="24"/>
    <x v="176"/>
    <x v="10"/>
    <x v="10"/>
    <x v="1"/>
    <x v="0"/>
    <x v="46"/>
    <x v="262"/>
    <x v="2265"/>
    <x v="0"/>
    <x v="24"/>
    <x v="0"/>
  </r>
  <r>
    <x v="24"/>
    <x v="177"/>
    <x v="11"/>
    <x v="11"/>
    <x v="1"/>
    <x v="0"/>
    <x v="47"/>
    <x v="263"/>
    <x v="2266"/>
    <x v="0"/>
    <x v="24"/>
    <x v="0"/>
  </r>
  <r>
    <x v="24"/>
    <x v="181"/>
    <x v="11"/>
    <x v="11"/>
    <x v="1"/>
    <x v="0"/>
    <x v="51"/>
    <x v="267"/>
    <x v="2267"/>
    <x v="0"/>
    <x v="24"/>
    <x v="0"/>
  </r>
  <r>
    <x v="24"/>
    <x v="182"/>
    <x v="2"/>
    <x v="2"/>
    <x v="1"/>
    <x v="0"/>
    <x v="52"/>
    <x v="268"/>
    <x v="2268"/>
    <x v="0"/>
    <x v="24"/>
    <x v="0"/>
  </r>
  <r>
    <x v="24"/>
    <x v="183"/>
    <x v="2"/>
    <x v="2"/>
    <x v="1"/>
    <x v="0"/>
    <x v="53"/>
    <x v="269"/>
    <x v="2269"/>
    <x v="0"/>
    <x v="24"/>
    <x v="0"/>
  </r>
  <r>
    <x v="24"/>
    <x v="184"/>
    <x v="6"/>
    <x v="6"/>
    <x v="1"/>
    <x v="0"/>
    <x v="54"/>
    <x v="270"/>
    <x v="2270"/>
    <x v="0"/>
    <x v="24"/>
    <x v="0"/>
  </r>
  <r>
    <x v="24"/>
    <x v="174"/>
    <x v="6"/>
    <x v="6"/>
    <x v="1"/>
    <x v="0"/>
    <x v="44"/>
    <x v="260"/>
    <x v="2271"/>
    <x v="0"/>
    <x v="24"/>
    <x v="0"/>
  </r>
  <r>
    <x v="24"/>
    <x v="179"/>
    <x v="7"/>
    <x v="7"/>
    <x v="1"/>
    <x v="1"/>
    <x v="49"/>
    <x v="265"/>
    <x v="2272"/>
    <x v="0"/>
    <x v="24"/>
    <x v="0"/>
  </r>
  <r>
    <x v="24"/>
    <x v="173"/>
    <x v="8"/>
    <x v="8"/>
    <x v="1"/>
    <x v="1"/>
    <x v="43"/>
    <x v="259"/>
    <x v="2273"/>
    <x v="0"/>
    <x v="24"/>
    <x v="0"/>
  </r>
  <r>
    <x v="24"/>
    <x v="175"/>
    <x v="9"/>
    <x v="9"/>
    <x v="1"/>
    <x v="1"/>
    <x v="45"/>
    <x v="261"/>
    <x v="2274"/>
    <x v="0"/>
    <x v="24"/>
    <x v="0"/>
  </r>
  <r>
    <x v="24"/>
    <x v="182"/>
    <x v="2"/>
    <x v="2"/>
    <x v="1"/>
    <x v="1"/>
    <x v="52"/>
    <x v="268"/>
    <x v="2275"/>
    <x v="0"/>
    <x v="24"/>
    <x v="0"/>
  </r>
  <r>
    <x v="24"/>
    <x v="183"/>
    <x v="2"/>
    <x v="2"/>
    <x v="1"/>
    <x v="1"/>
    <x v="53"/>
    <x v="269"/>
    <x v="2276"/>
    <x v="0"/>
    <x v="24"/>
    <x v="0"/>
  </r>
  <r>
    <x v="24"/>
    <x v="184"/>
    <x v="6"/>
    <x v="6"/>
    <x v="1"/>
    <x v="1"/>
    <x v="54"/>
    <x v="270"/>
    <x v="825"/>
    <x v="0"/>
    <x v="24"/>
    <x v="0"/>
  </r>
  <r>
    <x v="24"/>
    <x v="174"/>
    <x v="6"/>
    <x v="6"/>
    <x v="1"/>
    <x v="1"/>
    <x v="44"/>
    <x v="260"/>
    <x v="2277"/>
    <x v="0"/>
    <x v="24"/>
    <x v="0"/>
  </r>
  <r>
    <x v="25"/>
    <x v="171"/>
    <x v="7"/>
    <x v="7"/>
    <x v="1"/>
    <x v="0"/>
    <x v="41"/>
    <x v="257"/>
    <x v="1621"/>
    <x v="0"/>
    <x v="25"/>
    <x v="0"/>
  </r>
  <r>
    <x v="25"/>
    <x v="173"/>
    <x v="8"/>
    <x v="8"/>
    <x v="1"/>
    <x v="1"/>
    <x v="43"/>
    <x v="259"/>
    <x v="2278"/>
    <x v="0"/>
    <x v="25"/>
    <x v="0"/>
  </r>
  <r>
    <x v="26"/>
    <x v="181"/>
    <x v="11"/>
    <x v="11"/>
    <x v="1"/>
    <x v="0"/>
    <x v="51"/>
    <x v="267"/>
    <x v="1558"/>
    <x v="0"/>
    <x v="26"/>
    <x v="0"/>
  </r>
  <r>
    <x v="26"/>
    <x v="174"/>
    <x v="6"/>
    <x v="6"/>
    <x v="1"/>
    <x v="0"/>
    <x v="44"/>
    <x v="260"/>
    <x v="2279"/>
    <x v="0"/>
    <x v="26"/>
    <x v="0"/>
  </r>
  <r>
    <x v="26"/>
    <x v="179"/>
    <x v="7"/>
    <x v="7"/>
    <x v="1"/>
    <x v="1"/>
    <x v="49"/>
    <x v="265"/>
    <x v="679"/>
    <x v="0"/>
    <x v="26"/>
    <x v="0"/>
  </r>
  <r>
    <x v="27"/>
    <x v="173"/>
    <x v="8"/>
    <x v="8"/>
    <x v="1"/>
    <x v="2"/>
    <x v="43"/>
    <x v="259"/>
    <x v="2280"/>
    <x v="0"/>
    <x v="27"/>
    <x v="0"/>
  </r>
  <r>
    <x v="27"/>
    <x v="177"/>
    <x v="11"/>
    <x v="11"/>
    <x v="1"/>
    <x v="2"/>
    <x v="47"/>
    <x v="263"/>
    <x v="2281"/>
    <x v="0"/>
    <x v="27"/>
    <x v="0"/>
  </r>
  <r>
    <x v="27"/>
    <x v="181"/>
    <x v="11"/>
    <x v="11"/>
    <x v="1"/>
    <x v="2"/>
    <x v="51"/>
    <x v="267"/>
    <x v="2282"/>
    <x v="0"/>
    <x v="27"/>
    <x v="0"/>
  </r>
  <r>
    <x v="27"/>
    <x v="182"/>
    <x v="2"/>
    <x v="2"/>
    <x v="1"/>
    <x v="2"/>
    <x v="52"/>
    <x v="268"/>
    <x v="2283"/>
    <x v="0"/>
    <x v="27"/>
    <x v="0"/>
  </r>
  <r>
    <x v="27"/>
    <x v="183"/>
    <x v="2"/>
    <x v="2"/>
    <x v="1"/>
    <x v="2"/>
    <x v="53"/>
    <x v="269"/>
    <x v="2284"/>
    <x v="0"/>
    <x v="27"/>
    <x v="0"/>
  </r>
  <r>
    <x v="27"/>
    <x v="179"/>
    <x v="7"/>
    <x v="7"/>
    <x v="1"/>
    <x v="0"/>
    <x v="49"/>
    <x v="265"/>
    <x v="2285"/>
    <x v="0"/>
    <x v="27"/>
    <x v="0"/>
  </r>
  <r>
    <x v="27"/>
    <x v="171"/>
    <x v="7"/>
    <x v="7"/>
    <x v="1"/>
    <x v="0"/>
    <x v="41"/>
    <x v="257"/>
    <x v="2286"/>
    <x v="0"/>
    <x v="27"/>
    <x v="0"/>
  </r>
  <r>
    <x v="27"/>
    <x v="172"/>
    <x v="8"/>
    <x v="8"/>
    <x v="1"/>
    <x v="0"/>
    <x v="42"/>
    <x v="258"/>
    <x v="2287"/>
    <x v="0"/>
    <x v="27"/>
    <x v="0"/>
  </r>
  <r>
    <x v="27"/>
    <x v="173"/>
    <x v="8"/>
    <x v="8"/>
    <x v="1"/>
    <x v="0"/>
    <x v="43"/>
    <x v="259"/>
    <x v="2288"/>
    <x v="0"/>
    <x v="27"/>
    <x v="0"/>
  </r>
  <r>
    <x v="27"/>
    <x v="175"/>
    <x v="9"/>
    <x v="9"/>
    <x v="1"/>
    <x v="0"/>
    <x v="45"/>
    <x v="261"/>
    <x v="2289"/>
    <x v="0"/>
    <x v="27"/>
    <x v="0"/>
  </r>
  <r>
    <x v="27"/>
    <x v="178"/>
    <x v="9"/>
    <x v="9"/>
    <x v="1"/>
    <x v="0"/>
    <x v="48"/>
    <x v="264"/>
    <x v="2290"/>
    <x v="0"/>
    <x v="27"/>
    <x v="0"/>
  </r>
  <r>
    <x v="27"/>
    <x v="180"/>
    <x v="10"/>
    <x v="10"/>
    <x v="1"/>
    <x v="0"/>
    <x v="50"/>
    <x v="266"/>
    <x v="2291"/>
    <x v="0"/>
    <x v="27"/>
    <x v="0"/>
  </r>
  <r>
    <x v="27"/>
    <x v="176"/>
    <x v="10"/>
    <x v="10"/>
    <x v="1"/>
    <x v="0"/>
    <x v="46"/>
    <x v="262"/>
    <x v="2292"/>
    <x v="0"/>
    <x v="27"/>
    <x v="0"/>
  </r>
  <r>
    <x v="27"/>
    <x v="177"/>
    <x v="11"/>
    <x v="11"/>
    <x v="1"/>
    <x v="0"/>
    <x v="47"/>
    <x v="263"/>
    <x v="2293"/>
    <x v="0"/>
    <x v="27"/>
    <x v="0"/>
  </r>
  <r>
    <x v="27"/>
    <x v="181"/>
    <x v="11"/>
    <x v="11"/>
    <x v="1"/>
    <x v="0"/>
    <x v="51"/>
    <x v="267"/>
    <x v="2294"/>
    <x v="0"/>
    <x v="27"/>
    <x v="0"/>
  </r>
  <r>
    <x v="27"/>
    <x v="182"/>
    <x v="2"/>
    <x v="2"/>
    <x v="1"/>
    <x v="0"/>
    <x v="52"/>
    <x v="268"/>
    <x v="2295"/>
    <x v="0"/>
    <x v="27"/>
    <x v="0"/>
  </r>
  <r>
    <x v="27"/>
    <x v="183"/>
    <x v="2"/>
    <x v="2"/>
    <x v="1"/>
    <x v="0"/>
    <x v="53"/>
    <x v="269"/>
    <x v="2296"/>
    <x v="0"/>
    <x v="27"/>
    <x v="0"/>
  </r>
  <r>
    <x v="27"/>
    <x v="184"/>
    <x v="6"/>
    <x v="6"/>
    <x v="1"/>
    <x v="0"/>
    <x v="54"/>
    <x v="270"/>
    <x v="2297"/>
    <x v="0"/>
    <x v="27"/>
    <x v="0"/>
  </r>
  <r>
    <x v="27"/>
    <x v="174"/>
    <x v="6"/>
    <x v="6"/>
    <x v="1"/>
    <x v="0"/>
    <x v="44"/>
    <x v="260"/>
    <x v="2298"/>
    <x v="0"/>
    <x v="27"/>
    <x v="0"/>
  </r>
  <r>
    <x v="27"/>
    <x v="179"/>
    <x v="7"/>
    <x v="7"/>
    <x v="1"/>
    <x v="1"/>
    <x v="49"/>
    <x v="265"/>
    <x v="1873"/>
    <x v="0"/>
    <x v="27"/>
    <x v="0"/>
  </r>
  <r>
    <x v="27"/>
    <x v="180"/>
    <x v="10"/>
    <x v="10"/>
    <x v="1"/>
    <x v="1"/>
    <x v="50"/>
    <x v="266"/>
    <x v="505"/>
    <x v="0"/>
    <x v="27"/>
    <x v="0"/>
  </r>
  <r>
    <x v="27"/>
    <x v="176"/>
    <x v="10"/>
    <x v="10"/>
    <x v="1"/>
    <x v="1"/>
    <x v="46"/>
    <x v="262"/>
    <x v="2299"/>
    <x v="0"/>
    <x v="27"/>
    <x v="0"/>
  </r>
  <r>
    <x v="27"/>
    <x v="177"/>
    <x v="11"/>
    <x v="11"/>
    <x v="1"/>
    <x v="1"/>
    <x v="47"/>
    <x v="263"/>
    <x v="2300"/>
    <x v="0"/>
    <x v="27"/>
    <x v="0"/>
  </r>
  <r>
    <x v="27"/>
    <x v="181"/>
    <x v="11"/>
    <x v="11"/>
    <x v="1"/>
    <x v="1"/>
    <x v="51"/>
    <x v="267"/>
    <x v="2301"/>
    <x v="0"/>
    <x v="27"/>
    <x v="0"/>
  </r>
  <r>
    <x v="27"/>
    <x v="182"/>
    <x v="2"/>
    <x v="2"/>
    <x v="1"/>
    <x v="1"/>
    <x v="52"/>
    <x v="268"/>
    <x v="2302"/>
    <x v="0"/>
    <x v="27"/>
    <x v="0"/>
  </r>
  <r>
    <x v="27"/>
    <x v="183"/>
    <x v="2"/>
    <x v="2"/>
    <x v="1"/>
    <x v="1"/>
    <x v="53"/>
    <x v="269"/>
    <x v="1317"/>
    <x v="0"/>
    <x v="27"/>
    <x v="0"/>
  </r>
  <r>
    <x v="27"/>
    <x v="184"/>
    <x v="6"/>
    <x v="6"/>
    <x v="1"/>
    <x v="1"/>
    <x v="54"/>
    <x v="270"/>
    <x v="2303"/>
    <x v="0"/>
    <x v="27"/>
    <x v="0"/>
  </r>
  <r>
    <x v="27"/>
    <x v="174"/>
    <x v="6"/>
    <x v="6"/>
    <x v="1"/>
    <x v="1"/>
    <x v="44"/>
    <x v="260"/>
    <x v="2304"/>
    <x v="0"/>
    <x v="27"/>
    <x v="0"/>
  </r>
  <r>
    <x v="28"/>
    <x v="181"/>
    <x v="11"/>
    <x v="11"/>
    <x v="1"/>
    <x v="0"/>
    <x v="51"/>
    <x v="267"/>
    <x v="2305"/>
    <x v="0"/>
    <x v="28"/>
    <x v="0"/>
  </r>
  <r>
    <x v="28"/>
    <x v="181"/>
    <x v="11"/>
    <x v="11"/>
    <x v="1"/>
    <x v="1"/>
    <x v="51"/>
    <x v="267"/>
    <x v="2306"/>
    <x v="0"/>
    <x v="28"/>
    <x v="0"/>
  </r>
  <r>
    <x v="29"/>
    <x v="179"/>
    <x v="7"/>
    <x v="7"/>
    <x v="1"/>
    <x v="0"/>
    <x v="49"/>
    <x v="265"/>
    <x v="2307"/>
    <x v="0"/>
    <x v="29"/>
    <x v="0"/>
  </r>
  <r>
    <x v="29"/>
    <x v="171"/>
    <x v="7"/>
    <x v="7"/>
    <x v="1"/>
    <x v="0"/>
    <x v="41"/>
    <x v="257"/>
    <x v="2308"/>
    <x v="0"/>
    <x v="29"/>
    <x v="0"/>
  </r>
  <r>
    <x v="29"/>
    <x v="172"/>
    <x v="8"/>
    <x v="8"/>
    <x v="1"/>
    <x v="0"/>
    <x v="42"/>
    <x v="258"/>
    <x v="2309"/>
    <x v="0"/>
    <x v="29"/>
    <x v="0"/>
  </r>
  <r>
    <x v="29"/>
    <x v="173"/>
    <x v="8"/>
    <x v="8"/>
    <x v="1"/>
    <x v="0"/>
    <x v="43"/>
    <x v="259"/>
    <x v="2310"/>
    <x v="0"/>
    <x v="29"/>
    <x v="0"/>
  </r>
  <r>
    <x v="29"/>
    <x v="175"/>
    <x v="9"/>
    <x v="9"/>
    <x v="1"/>
    <x v="0"/>
    <x v="45"/>
    <x v="261"/>
    <x v="2311"/>
    <x v="0"/>
    <x v="29"/>
    <x v="0"/>
  </r>
  <r>
    <x v="29"/>
    <x v="178"/>
    <x v="9"/>
    <x v="9"/>
    <x v="1"/>
    <x v="0"/>
    <x v="48"/>
    <x v="264"/>
    <x v="2312"/>
    <x v="0"/>
    <x v="29"/>
    <x v="0"/>
  </r>
  <r>
    <x v="29"/>
    <x v="180"/>
    <x v="10"/>
    <x v="10"/>
    <x v="1"/>
    <x v="0"/>
    <x v="50"/>
    <x v="266"/>
    <x v="2313"/>
    <x v="0"/>
    <x v="29"/>
    <x v="0"/>
  </r>
  <r>
    <x v="29"/>
    <x v="186"/>
    <x v="10"/>
    <x v="10"/>
    <x v="1"/>
    <x v="0"/>
    <x v="56"/>
    <x v="272"/>
    <x v="2314"/>
    <x v="0"/>
    <x v="29"/>
    <x v="0"/>
  </r>
  <r>
    <x v="29"/>
    <x v="176"/>
    <x v="10"/>
    <x v="10"/>
    <x v="1"/>
    <x v="0"/>
    <x v="46"/>
    <x v="262"/>
    <x v="2315"/>
    <x v="0"/>
    <x v="29"/>
    <x v="0"/>
  </r>
  <r>
    <x v="29"/>
    <x v="177"/>
    <x v="11"/>
    <x v="11"/>
    <x v="1"/>
    <x v="0"/>
    <x v="47"/>
    <x v="263"/>
    <x v="2316"/>
    <x v="0"/>
    <x v="29"/>
    <x v="0"/>
  </r>
  <r>
    <x v="29"/>
    <x v="181"/>
    <x v="11"/>
    <x v="11"/>
    <x v="1"/>
    <x v="0"/>
    <x v="51"/>
    <x v="267"/>
    <x v="2317"/>
    <x v="0"/>
    <x v="29"/>
    <x v="0"/>
  </r>
  <r>
    <x v="29"/>
    <x v="182"/>
    <x v="2"/>
    <x v="2"/>
    <x v="1"/>
    <x v="0"/>
    <x v="52"/>
    <x v="268"/>
    <x v="2318"/>
    <x v="0"/>
    <x v="29"/>
    <x v="0"/>
  </r>
  <r>
    <x v="29"/>
    <x v="183"/>
    <x v="2"/>
    <x v="2"/>
    <x v="1"/>
    <x v="0"/>
    <x v="53"/>
    <x v="269"/>
    <x v="2319"/>
    <x v="0"/>
    <x v="29"/>
    <x v="0"/>
  </r>
  <r>
    <x v="29"/>
    <x v="184"/>
    <x v="6"/>
    <x v="6"/>
    <x v="1"/>
    <x v="0"/>
    <x v="54"/>
    <x v="270"/>
    <x v="2320"/>
    <x v="0"/>
    <x v="29"/>
    <x v="0"/>
  </r>
  <r>
    <x v="29"/>
    <x v="174"/>
    <x v="6"/>
    <x v="6"/>
    <x v="1"/>
    <x v="0"/>
    <x v="44"/>
    <x v="260"/>
    <x v="2321"/>
    <x v="0"/>
    <x v="29"/>
    <x v="0"/>
  </r>
  <r>
    <x v="29"/>
    <x v="172"/>
    <x v="8"/>
    <x v="8"/>
    <x v="1"/>
    <x v="1"/>
    <x v="42"/>
    <x v="258"/>
    <x v="2322"/>
    <x v="0"/>
    <x v="29"/>
    <x v="0"/>
  </r>
  <r>
    <x v="29"/>
    <x v="175"/>
    <x v="9"/>
    <x v="9"/>
    <x v="1"/>
    <x v="1"/>
    <x v="45"/>
    <x v="261"/>
    <x v="2323"/>
    <x v="0"/>
    <x v="29"/>
    <x v="0"/>
  </r>
  <r>
    <x v="29"/>
    <x v="177"/>
    <x v="11"/>
    <x v="11"/>
    <x v="1"/>
    <x v="1"/>
    <x v="47"/>
    <x v="263"/>
    <x v="2324"/>
    <x v="0"/>
    <x v="29"/>
    <x v="0"/>
  </r>
  <r>
    <x v="29"/>
    <x v="174"/>
    <x v="6"/>
    <x v="6"/>
    <x v="1"/>
    <x v="1"/>
    <x v="44"/>
    <x v="260"/>
    <x v="2042"/>
    <x v="0"/>
    <x v="29"/>
    <x v="0"/>
  </r>
  <r>
    <x v="30"/>
    <x v="181"/>
    <x v="11"/>
    <x v="11"/>
    <x v="1"/>
    <x v="2"/>
    <x v="51"/>
    <x v="267"/>
    <x v="1313"/>
    <x v="0"/>
    <x v="30"/>
    <x v="0"/>
  </r>
  <r>
    <x v="30"/>
    <x v="184"/>
    <x v="6"/>
    <x v="6"/>
    <x v="1"/>
    <x v="2"/>
    <x v="54"/>
    <x v="270"/>
    <x v="2325"/>
    <x v="0"/>
    <x v="30"/>
    <x v="0"/>
  </r>
  <r>
    <x v="30"/>
    <x v="179"/>
    <x v="7"/>
    <x v="7"/>
    <x v="1"/>
    <x v="0"/>
    <x v="49"/>
    <x v="265"/>
    <x v="2326"/>
    <x v="0"/>
    <x v="30"/>
    <x v="0"/>
  </r>
  <r>
    <x v="30"/>
    <x v="171"/>
    <x v="7"/>
    <x v="7"/>
    <x v="1"/>
    <x v="0"/>
    <x v="41"/>
    <x v="257"/>
    <x v="2327"/>
    <x v="0"/>
    <x v="30"/>
    <x v="0"/>
  </r>
  <r>
    <x v="30"/>
    <x v="172"/>
    <x v="8"/>
    <x v="8"/>
    <x v="1"/>
    <x v="0"/>
    <x v="42"/>
    <x v="258"/>
    <x v="2328"/>
    <x v="0"/>
    <x v="30"/>
    <x v="0"/>
  </r>
  <r>
    <x v="30"/>
    <x v="173"/>
    <x v="8"/>
    <x v="8"/>
    <x v="1"/>
    <x v="0"/>
    <x v="43"/>
    <x v="259"/>
    <x v="2329"/>
    <x v="0"/>
    <x v="30"/>
    <x v="0"/>
  </r>
  <r>
    <x v="30"/>
    <x v="175"/>
    <x v="9"/>
    <x v="9"/>
    <x v="1"/>
    <x v="0"/>
    <x v="45"/>
    <x v="261"/>
    <x v="2330"/>
    <x v="0"/>
    <x v="30"/>
    <x v="0"/>
  </r>
  <r>
    <x v="30"/>
    <x v="178"/>
    <x v="9"/>
    <x v="9"/>
    <x v="1"/>
    <x v="0"/>
    <x v="48"/>
    <x v="264"/>
    <x v="2331"/>
    <x v="0"/>
    <x v="30"/>
    <x v="0"/>
  </r>
  <r>
    <x v="30"/>
    <x v="180"/>
    <x v="10"/>
    <x v="10"/>
    <x v="1"/>
    <x v="0"/>
    <x v="50"/>
    <x v="266"/>
    <x v="2332"/>
    <x v="0"/>
    <x v="30"/>
    <x v="0"/>
  </r>
  <r>
    <x v="30"/>
    <x v="176"/>
    <x v="10"/>
    <x v="10"/>
    <x v="1"/>
    <x v="0"/>
    <x v="46"/>
    <x v="262"/>
    <x v="2333"/>
    <x v="0"/>
    <x v="30"/>
    <x v="0"/>
  </r>
  <r>
    <x v="30"/>
    <x v="177"/>
    <x v="11"/>
    <x v="11"/>
    <x v="1"/>
    <x v="0"/>
    <x v="47"/>
    <x v="263"/>
    <x v="2334"/>
    <x v="0"/>
    <x v="30"/>
    <x v="0"/>
  </r>
  <r>
    <x v="30"/>
    <x v="181"/>
    <x v="11"/>
    <x v="11"/>
    <x v="1"/>
    <x v="0"/>
    <x v="51"/>
    <x v="267"/>
    <x v="2335"/>
    <x v="0"/>
    <x v="30"/>
    <x v="0"/>
  </r>
  <r>
    <x v="30"/>
    <x v="182"/>
    <x v="2"/>
    <x v="2"/>
    <x v="1"/>
    <x v="0"/>
    <x v="52"/>
    <x v="268"/>
    <x v="2336"/>
    <x v="0"/>
    <x v="30"/>
    <x v="0"/>
  </r>
  <r>
    <x v="30"/>
    <x v="183"/>
    <x v="2"/>
    <x v="2"/>
    <x v="1"/>
    <x v="0"/>
    <x v="53"/>
    <x v="269"/>
    <x v="2337"/>
    <x v="0"/>
    <x v="30"/>
    <x v="0"/>
  </r>
  <r>
    <x v="30"/>
    <x v="184"/>
    <x v="6"/>
    <x v="6"/>
    <x v="1"/>
    <x v="0"/>
    <x v="54"/>
    <x v="270"/>
    <x v="476"/>
    <x v="0"/>
    <x v="30"/>
    <x v="0"/>
  </r>
  <r>
    <x v="30"/>
    <x v="174"/>
    <x v="6"/>
    <x v="6"/>
    <x v="1"/>
    <x v="0"/>
    <x v="44"/>
    <x v="260"/>
    <x v="2338"/>
    <x v="0"/>
    <x v="30"/>
    <x v="0"/>
  </r>
  <r>
    <x v="30"/>
    <x v="179"/>
    <x v="7"/>
    <x v="7"/>
    <x v="1"/>
    <x v="1"/>
    <x v="49"/>
    <x v="265"/>
    <x v="2339"/>
    <x v="0"/>
    <x v="30"/>
    <x v="0"/>
  </r>
  <r>
    <x v="30"/>
    <x v="173"/>
    <x v="8"/>
    <x v="8"/>
    <x v="1"/>
    <x v="1"/>
    <x v="43"/>
    <x v="259"/>
    <x v="2340"/>
    <x v="0"/>
    <x v="30"/>
    <x v="0"/>
  </r>
  <r>
    <x v="30"/>
    <x v="178"/>
    <x v="9"/>
    <x v="9"/>
    <x v="1"/>
    <x v="1"/>
    <x v="48"/>
    <x v="264"/>
    <x v="993"/>
    <x v="0"/>
    <x v="30"/>
    <x v="0"/>
  </r>
  <r>
    <x v="30"/>
    <x v="180"/>
    <x v="10"/>
    <x v="10"/>
    <x v="1"/>
    <x v="1"/>
    <x v="50"/>
    <x v="266"/>
    <x v="2341"/>
    <x v="0"/>
    <x v="30"/>
    <x v="0"/>
  </r>
  <r>
    <x v="30"/>
    <x v="176"/>
    <x v="10"/>
    <x v="10"/>
    <x v="1"/>
    <x v="1"/>
    <x v="46"/>
    <x v="262"/>
    <x v="1982"/>
    <x v="0"/>
    <x v="30"/>
    <x v="0"/>
  </r>
  <r>
    <x v="30"/>
    <x v="177"/>
    <x v="11"/>
    <x v="11"/>
    <x v="1"/>
    <x v="1"/>
    <x v="47"/>
    <x v="263"/>
    <x v="2342"/>
    <x v="0"/>
    <x v="30"/>
    <x v="0"/>
  </r>
  <r>
    <x v="30"/>
    <x v="181"/>
    <x v="11"/>
    <x v="11"/>
    <x v="1"/>
    <x v="1"/>
    <x v="51"/>
    <x v="267"/>
    <x v="400"/>
    <x v="0"/>
    <x v="30"/>
    <x v="0"/>
  </r>
  <r>
    <x v="30"/>
    <x v="183"/>
    <x v="2"/>
    <x v="2"/>
    <x v="1"/>
    <x v="1"/>
    <x v="53"/>
    <x v="269"/>
    <x v="2343"/>
    <x v="0"/>
    <x v="30"/>
    <x v="0"/>
  </r>
  <r>
    <x v="30"/>
    <x v="184"/>
    <x v="6"/>
    <x v="6"/>
    <x v="1"/>
    <x v="1"/>
    <x v="54"/>
    <x v="270"/>
    <x v="2344"/>
    <x v="0"/>
    <x v="30"/>
    <x v="0"/>
  </r>
  <r>
    <x v="30"/>
    <x v="174"/>
    <x v="6"/>
    <x v="6"/>
    <x v="1"/>
    <x v="1"/>
    <x v="44"/>
    <x v="260"/>
    <x v="2345"/>
    <x v="0"/>
    <x v="30"/>
    <x v="0"/>
  </r>
  <r>
    <x v="31"/>
    <x v="171"/>
    <x v="7"/>
    <x v="7"/>
    <x v="1"/>
    <x v="0"/>
    <x v="41"/>
    <x v="257"/>
    <x v="2346"/>
    <x v="0"/>
    <x v="31"/>
    <x v="0"/>
  </r>
  <r>
    <x v="31"/>
    <x v="176"/>
    <x v="10"/>
    <x v="10"/>
    <x v="1"/>
    <x v="1"/>
    <x v="46"/>
    <x v="262"/>
    <x v="2347"/>
    <x v="0"/>
    <x v="31"/>
    <x v="0"/>
  </r>
  <r>
    <x v="31"/>
    <x v="177"/>
    <x v="11"/>
    <x v="11"/>
    <x v="1"/>
    <x v="1"/>
    <x v="47"/>
    <x v="263"/>
    <x v="2348"/>
    <x v="0"/>
    <x v="31"/>
    <x v="0"/>
  </r>
  <r>
    <x v="32"/>
    <x v="171"/>
    <x v="7"/>
    <x v="7"/>
    <x v="1"/>
    <x v="0"/>
    <x v="41"/>
    <x v="257"/>
    <x v="2349"/>
    <x v="0"/>
    <x v="32"/>
    <x v="0"/>
  </r>
  <r>
    <x v="33"/>
    <x v="176"/>
    <x v="10"/>
    <x v="10"/>
    <x v="1"/>
    <x v="2"/>
    <x v="46"/>
    <x v="262"/>
    <x v="2350"/>
    <x v="0"/>
    <x v="33"/>
    <x v="0"/>
  </r>
  <r>
    <x v="33"/>
    <x v="174"/>
    <x v="6"/>
    <x v="6"/>
    <x v="1"/>
    <x v="0"/>
    <x v="44"/>
    <x v="260"/>
    <x v="2351"/>
    <x v="0"/>
    <x v="33"/>
    <x v="0"/>
  </r>
  <r>
    <x v="34"/>
    <x v="179"/>
    <x v="7"/>
    <x v="7"/>
    <x v="1"/>
    <x v="0"/>
    <x v="49"/>
    <x v="265"/>
    <x v="2352"/>
    <x v="0"/>
    <x v="34"/>
    <x v="0"/>
  </r>
  <r>
    <x v="34"/>
    <x v="171"/>
    <x v="7"/>
    <x v="7"/>
    <x v="1"/>
    <x v="0"/>
    <x v="41"/>
    <x v="257"/>
    <x v="2353"/>
    <x v="0"/>
    <x v="34"/>
    <x v="0"/>
  </r>
  <r>
    <x v="34"/>
    <x v="172"/>
    <x v="8"/>
    <x v="8"/>
    <x v="1"/>
    <x v="0"/>
    <x v="42"/>
    <x v="258"/>
    <x v="2354"/>
    <x v="0"/>
    <x v="34"/>
    <x v="0"/>
  </r>
  <r>
    <x v="34"/>
    <x v="173"/>
    <x v="8"/>
    <x v="8"/>
    <x v="1"/>
    <x v="0"/>
    <x v="43"/>
    <x v="259"/>
    <x v="2355"/>
    <x v="0"/>
    <x v="34"/>
    <x v="0"/>
  </r>
  <r>
    <x v="34"/>
    <x v="175"/>
    <x v="9"/>
    <x v="9"/>
    <x v="1"/>
    <x v="0"/>
    <x v="45"/>
    <x v="261"/>
    <x v="2356"/>
    <x v="0"/>
    <x v="34"/>
    <x v="0"/>
  </r>
  <r>
    <x v="34"/>
    <x v="178"/>
    <x v="9"/>
    <x v="9"/>
    <x v="1"/>
    <x v="0"/>
    <x v="48"/>
    <x v="264"/>
    <x v="2357"/>
    <x v="0"/>
    <x v="34"/>
    <x v="0"/>
  </r>
  <r>
    <x v="34"/>
    <x v="180"/>
    <x v="10"/>
    <x v="10"/>
    <x v="1"/>
    <x v="0"/>
    <x v="50"/>
    <x v="266"/>
    <x v="2358"/>
    <x v="0"/>
    <x v="34"/>
    <x v="0"/>
  </r>
  <r>
    <x v="34"/>
    <x v="176"/>
    <x v="10"/>
    <x v="10"/>
    <x v="1"/>
    <x v="0"/>
    <x v="46"/>
    <x v="262"/>
    <x v="2359"/>
    <x v="0"/>
    <x v="34"/>
    <x v="0"/>
  </r>
  <r>
    <x v="34"/>
    <x v="187"/>
    <x v="11"/>
    <x v="11"/>
    <x v="1"/>
    <x v="0"/>
    <x v="57"/>
    <x v="273"/>
    <x v="2360"/>
    <x v="0"/>
    <x v="34"/>
    <x v="0"/>
  </r>
  <r>
    <x v="34"/>
    <x v="177"/>
    <x v="11"/>
    <x v="11"/>
    <x v="1"/>
    <x v="0"/>
    <x v="47"/>
    <x v="263"/>
    <x v="2361"/>
    <x v="0"/>
    <x v="34"/>
    <x v="0"/>
  </r>
  <r>
    <x v="34"/>
    <x v="181"/>
    <x v="11"/>
    <x v="11"/>
    <x v="1"/>
    <x v="0"/>
    <x v="51"/>
    <x v="267"/>
    <x v="2362"/>
    <x v="0"/>
    <x v="34"/>
    <x v="0"/>
  </r>
  <r>
    <x v="34"/>
    <x v="182"/>
    <x v="2"/>
    <x v="2"/>
    <x v="1"/>
    <x v="0"/>
    <x v="52"/>
    <x v="268"/>
    <x v="2363"/>
    <x v="0"/>
    <x v="34"/>
    <x v="0"/>
  </r>
  <r>
    <x v="34"/>
    <x v="183"/>
    <x v="2"/>
    <x v="2"/>
    <x v="1"/>
    <x v="0"/>
    <x v="53"/>
    <x v="269"/>
    <x v="2364"/>
    <x v="0"/>
    <x v="34"/>
    <x v="0"/>
  </r>
  <r>
    <x v="34"/>
    <x v="184"/>
    <x v="6"/>
    <x v="6"/>
    <x v="1"/>
    <x v="0"/>
    <x v="54"/>
    <x v="270"/>
    <x v="2321"/>
    <x v="0"/>
    <x v="34"/>
    <x v="0"/>
  </r>
  <r>
    <x v="34"/>
    <x v="188"/>
    <x v="6"/>
    <x v="6"/>
    <x v="1"/>
    <x v="0"/>
    <x v="58"/>
    <x v="274"/>
    <x v="2365"/>
    <x v="0"/>
    <x v="34"/>
    <x v="0"/>
  </r>
  <r>
    <x v="34"/>
    <x v="174"/>
    <x v="6"/>
    <x v="6"/>
    <x v="1"/>
    <x v="0"/>
    <x v="44"/>
    <x v="260"/>
    <x v="2366"/>
    <x v="0"/>
    <x v="34"/>
    <x v="0"/>
  </r>
  <r>
    <x v="34"/>
    <x v="179"/>
    <x v="7"/>
    <x v="7"/>
    <x v="1"/>
    <x v="1"/>
    <x v="49"/>
    <x v="265"/>
    <x v="2367"/>
    <x v="0"/>
    <x v="34"/>
    <x v="0"/>
  </r>
  <r>
    <x v="34"/>
    <x v="175"/>
    <x v="9"/>
    <x v="9"/>
    <x v="1"/>
    <x v="1"/>
    <x v="45"/>
    <x v="261"/>
    <x v="2244"/>
    <x v="0"/>
    <x v="34"/>
    <x v="0"/>
  </r>
  <r>
    <x v="34"/>
    <x v="178"/>
    <x v="9"/>
    <x v="9"/>
    <x v="1"/>
    <x v="1"/>
    <x v="48"/>
    <x v="264"/>
    <x v="2368"/>
    <x v="0"/>
    <x v="34"/>
    <x v="0"/>
  </r>
  <r>
    <x v="34"/>
    <x v="180"/>
    <x v="10"/>
    <x v="10"/>
    <x v="1"/>
    <x v="1"/>
    <x v="50"/>
    <x v="266"/>
    <x v="2369"/>
    <x v="0"/>
    <x v="34"/>
    <x v="0"/>
  </r>
  <r>
    <x v="34"/>
    <x v="177"/>
    <x v="11"/>
    <x v="11"/>
    <x v="1"/>
    <x v="1"/>
    <x v="47"/>
    <x v="263"/>
    <x v="2370"/>
    <x v="0"/>
    <x v="34"/>
    <x v="0"/>
  </r>
  <r>
    <x v="34"/>
    <x v="182"/>
    <x v="2"/>
    <x v="2"/>
    <x v="1"/>
    <x v="1"/>
    <x v="52"/>
    <x v="268"/>
    <x v="2371"/>
    <x v="0"/>
    <x v="34"/>
    <x v="0"/>
  </r>
  <r>
    <x v="34"/>
    <x v="183"/>
    <x v="2"/>
    <x v="2"/>
    <x v="1"/>
    <x v="1"/>
    <x v="53"/>
    <x v="269"/>
    <x v="2372"/>
    <x v="0"/>
    <x v="34"/>
    <x v="0"/>
  </r>
  <r>
    <x v="34"/>
    <x v="184"/>
    <x v="6"/>
    <x v="6"/>
    <x v="1"/>
    <x v="1"/>
    <x v="54"/>
    <x v="270"/>
    <x v="2373"/>
    <x v="0"/>
    <x v="34"/>
    <x v="0"/>
  </r>
  <r>
    <x v="34"/>
    <x v="174"/>
    <x v="6"/>
    <x v="6"/>
    <x v="1"/>
    <x v="1"/>
    <x v="44"/>
    <x v="260"/>
    <x v="2374"/>
    <x v="0"/>
    <x v="34"/>
    <x v="0"/>
  </r>
  <r>
    <x v="35"/>
    <x v="181"/>
    <x v="11"/>
    <x v="11"/>
    <x v="1"/>
    <x v="2"/>
    <x v="51"/>
    <x v="267"/>
    <x v="2375"/>
    <x v="0"/>
    <x v="35"/>
    <x v="0"/>
  </r>
  <r>
    <x v="35"/>
    <x v="179"/>
    <x v="7"/>
    <x v="7"/>
    <x v="1"/>
    <x v="0"/>
    <x v="49"/>
    <x v="265"/>
    <x v="2376"/>
    <x v="0"/>
    <x v="35"/>
    <x v="0"/>
  </r>
  <r>
    <x v="35"/>
    <x v="171"/>
    <x v="7"/>
    <x v="7"/>
    <x v="1"/>
    <x v="0"/>
    <x v="41"/>
    <x v="257"/>
    <x v="2377"/>
    <x v="0"/>
    <x v="35"/>
    <x v="0"/>
  </r>
  <r>
    <x v="35"/>
    <x v="172"/>
    <x v="8"/>
    <x v="8"/>
    <x v="1"/>
    <x v="0"/>
    <x v="42"/>
    <x v="258"/>
    <x v="2378"/>
    <x v="0"/>
    <x v="35"/>
    <x v="0"/>
  </r>
  <r>
    <x v="35"/>
    <x v="173"/>
    <x v="8"/>
    <x v="8"/>
    <x v="1"/>
    <x v="0"/>
    <x v="43"/>
    <x v="259"/>
    <x v="2379"/>
    <x v="0"/>
    <x v="35"/>
    <x v="0"/>
  </r>
  <r>
    <x v="35"/>
    <x v="175"/>
    <x v="9"/>
    <x v="9"/>
    <x v="1"/>
    <x v="0"/>
    <x v="45"/>
    <x v="261"/>
    <x v="271"/>
    <x v="0"/>
    <x v="35"/>
    <x v="0"/>
  </r>
  <r>
    <x v="35"/>
    <x v="178"/>
    <x v="9"/>
    <x v="9"/>
    <x v="1"/>
    <x v="0"/>
    <x v="48"/>
    <x v="264"/>
    <x v="2380"/>
    <x v="0"/>
    <x v="35"/>
    <x v="0"/>
  </r>
  <r>
    <x v="35"/>
    <x v="180"/>
    <x v="10"/>
    <x v="10"/>
    <x v="1"/>
    <x v="0"/>
    <x v="50"/>
    <x v="266"/>
    <x v="2381"/>
    <x v="0"/>
    <x v="35"/>
    <x v="0"/>
  </r>
  <r>
    <x v="35"/>
    <x v="176"/>
    <x v="10"/>
    <x v="10"/>
    <x v="1"/>
    <x v="0"/>
    <x v="46"/>
    <x v="262"/>
    <x v="2382"/>
    <x v="0"/>
    <x v="35"/>
    <x v="0"/>
  </r>
  <r>
    <x v="35"/>
    <x v="177"/>
    <x v="11"/>
    <x v="11"/>
    <x v="1"/>
    <x v="0"/>
    <x v="47"/>
    <x v="263"/>
    <x v="2383"/>
    <x v="0"/>
    <x v="35"/>
    <x v="0"/>
  </r>
  <r>
    <x v="35"/>
    <x v="181"/>
    <x v="11"/>
    <x v="11"/>
    <x v="1"/>
    <x v="0"/>
    <x v="51"/>
    <x v="267"/>
    <x v="2384"/>
    <x v="0"/>
    <x v="35"/>
    <x v="0"/>
  </r>
  <r>
    <x v="35"/>
    <x v="182"/>
    <x v="2"/>
    <x v="2"/>
    <x v="1"/>
    <x v="0"/>
    <x v="52"/>
    <x v="268"/>
    <x v="2385"/>
    <x v="0"/>
    <x v="35"/>
    <x v="0"/>
  </r>
  <r>
    <x v="35"/>
    <x v="183"/>
    <x v="2"/>
    <x v="2"/>
    <x v="1"/>
    <x v="0"/>
    <x v="53"/>
    <x v="269"/>
    <x v="2386"/>
    <x v="0"/>
    <x v="35"/>
    <x v="0"/>
  </r>
  <r>
    <x v="35"/>
    <x v="184"/>
    <x v="6"/>
    <x v="6"/>
    <x v="1"/>
    <x v="0"/>
    <x v="54"/>
    <x v="270"/>
    <x v="2387"/>
    <x v="0"/>
    <x v="35"/>
    <x v="0"/>
  </r>
  <r>
    <x v="35"/>
    <x v="174"/>
    <x v="6"/>
    <x v="6"/>
    <x v="1"/>
    <x v="0"/>
    <x v="44"/>
    <x v="260"/>
    <x v="2388"/>
    <x v="0"/>
    <x v="35"/>
    <x v="0"/>
  </r>
  <r>
    <x v="35"/>
    <x v="172"/>
    <x v="8"/>
    <x v="8"/>
    <x v="1"/>
    <x v="1"/>
    <x v="42"/>
    <x v="258"/>
    <x v="2389"/>
    <x v="0"/>
    <x v="35"/>
    <x v="0"/>
  </r>
  <r>
    <x v="35"/>
    <x v="180"/>
    <x v="10"/>
    <x v="10"/>
    <x v="1"/>
    <x v="1"/>
    <x v="50"/>
    <x v="266"/>
    <x v="56"/>
    <x v="0"/>
    <x v="35"/>
    <x v="0"/>
  </r>
  <r>
    <x v="35"/>
    <x v="181"/>
    <x v="11"/>
    <x v="11"/>
    <x v="1"/>
    <x v="1"/>
    <x v="51"/>
    <x v="267"/>
    <x v="2390"/>
    <x v="0"/>
    <x v="35"/>
    <x v="0"/>
  </r>
  <r>
    <x v="35"/>
    <x v="174"/>
    <x v="6"/>
    <x v="6"/>
    <x v="1"/>
    <x v="1"/>
    <x v="44"/>
    <x v="260"/>
    <x v="2391"/>
    <x v="0"/>
    <x v="35"/>
    <x v="0"/>
  </r>
  <r>
    <x v="77"/>
    <x v="171"/>
    <x v="7"/>
    <x v="7"/>
    <x v="1"/>
    <x v="0"/>
    <x v="41"/>
    <x v="257"/>
    <x v="2392"/>
    <x v="0"/>
    <x v="77"/>
    <x v="0"/>
  </r>
  <r>
    <x v="77"/>
    <x v="174"/>
    <x v="6"/>
    <x v="6"/>
    <x v="1"/>
    <x v="0"/>
    <x v="44"/>
    <x v="260"/>
    <x v="899"/>
    <x v="0"/>
    <x v="77"/>
    <x v="0"/>
  </r>
  <r>
    <x v="36"/>
    <x v="178"/>
    <x v="9"/>
    <x v="9"/>
    <x v="1"/>
    <x v="2"/>
    <x v="48"/>
    <x v="264"/>
    <x v="2393"/>
    <x v="0"/>
    <x v="36"/>
    <x v="0"/>
  </r>
  <r>
    <x v="36"/>
    <x v="182"/>
    <x v="2"/>
    <x v="2"/>
    <x v="1"/>
    <x v="2"/>
    <x v="52"/>
    <x v="268"/>
    <x v="2394"/>
    <x v="0"/>
    <x v="36"/>
    <x v="0"/>
  </r>
  <r>
    <x v="36"/>
    <x v="174"/>
    <x v="6"/>
    <x v="6"/>
    <x v="1"/>
    <x v="2"/>
    <x v="44"/>
    <x v="260"/>
    <x v="2395"/>
    <x v="0"/>
    <x v="36"/>
    <x v="0"/>
  </r>
  <r>
    <x v="36"/>
    <x v="179"/>
    <x v="7"/>
    <x v="7"/>
    <x v="1"/>
    <x v="0"/>
    <x v="49"/>
    <x v="265"/>
    <x v="2396"/>
    <x v="0"/>
    <x v="36"/>
    <x v="0"/>
  </r>
  <r>
    <x v="36"/>
    <x v="171"/>
    <x v="7"/>
    <x v="7"/>
    <x v="1"/>
    <x v="0"/>
    <x v="41"/>
    <x v="257"/>
    <x v="2397"/>
    <x v="0"/>
    <x v="36"/>
    <x v="0"/>
  </r>
  <r>
    <x v="36"/>
    <x v="172"/>
    <x v="8"/>
    <x v="8"/>
    <x v="1"/>
    <x v="0"/>
    <x v="42"/>
    <x v="258"/>
    <x v="2398"/>
    <x v="0"/>
    <x v="36"/>
    <x v="0"/>
  </r>
  <r>
    <x v="36"/>
    <x v="173"/>
    <x v="8"/>
    <x v="8"/>
    <x v="1"/>
    <x v="0"/>
    <x v="43"/>
    <x v="259"/>
    <x v="2399"/>
    <x v="0"/>
    <x v="36"/>
    <x v="0"/>
  </r>
  <r>
    <x v="36"/>
    <x v="175"/>
    <x v="9"/>
    <x v="9"/>
    <x v="1"/>
    <x v="0"/>
    <x v="45"/>
    <x v="261"/>
    <x v="2400"/>
    <x v="0"/>
    <x v="36"/>
    <x v="0"/>
  </r>
  <r>
    <x v="36"/>
    <x v="178"/>
    <x v="9"/>
    <x v="9"/>
    <x v="1"/>
    <x v="0"/>
    <x v="48"/>
    <x v="264"/>
    <x v="2401"/>
    <x v="0"/>
    <x v="36"/>
    <x v="0"/>
  </r>
  <r>
    <x v="36"/>
    <x v="180"/>
    <x v="10"/>
    <x v="10"/>
    <x v="1"/>
    <x v="0"/>
    <x v="50"/>
    <x v="266"/>
    <x v="2402"/>
    <x v="0"/>
    <x v="36"/>
    <x v="0"/>
  </r>
  <r>
    <x v="36"/>
    <x v="176"/>
    <x v="10"/>
    <x v="10"/>
    <x v="1"/>
    <x v="0"/>
    <x v="46"/>
    <x v="262"/>
    <x v="2403"/>
    <x v="0"/>
    <x v="36"/>
    <x v="0"/>
  </r>
  <r>
    <x v="36"/>
    <x v="177"/>
    <x v="11"/>
    <x v="11"/>
    <x v="1"/>
    <x v="0"/>
    <x v="47"/>
    <x v="263"/>
    <x v="2404"/>
    <x v="0"/>
    <x v="36"/>
    <x v="0"/>
  </r>
  <r>
    <x v="36"/>
    <x v="181"/>
    <x v="11"/>
    <x v="11"/>
    <x v="1"/>
    <x v="0"/>
    <x v="51"/>
    <x v="267"/>
    <x v="2405"/>
    <x v="0"/>
    <x v="36"/>
    <x v="0"/>
  </r>
  <r>
    <x v="36"/>
    <x v="182"/>
    <x v="2"/>
    <x v="2"/>
    <x v="1"/>
    <x v="0"/>
    <x v="52"/>
    <x v="268"/>
    <x v="2406"/>
    <x v="0"/>
    <x v="36"/>
    <x v="0"/>
  </r>
  <r>
    <x v="36"/>
    <x v="183"/>
    <x v="2"/>
    <x v="2"/>
    <x v="1"/>
    <x v="0"/>
    <x v="53"/>
    <x v="269"/>
    <x v="2407"/>
    <x v="0"/>
    <x v="36"/>
    <x v="0"/>
  </r>
  <r>
    <x v="36"/>
    <x v="184"/>
    <x v="6"/>
    <x v="6"/>
    <x v="1"/>
    <x v="0"/>
    <x v="54"/>
    <x v="270"/>
    <x v="2408"/>
    <x v="0"/>
    <x v="36"/>
    <x v="0"/>
  </r>
  <r>
    <x v="36"/>
    <x v="174"/>
    <x v="6"/>
    <x v="6"/>
    <x v="1"/>
    <x v="0"/>
    <x v="44"/>
    <x v="260"/>
    <x v="2409"/>
    <x v="0"/>
    <x v="36"/>
    <x v="0"/>
  </r>
  <r>
    <x v="36"/>
    <x v="171"/>
    <x v="7"/>
    <x v="7"/>
    <x v="1"/>
    <x v="1"/>
    <x v="41"/>
    <x v="257"/>
    <x v="2410"/>
    <x v="0"/>
    <x v="36"/>
    <x v="0"/>
  </r>
  <r>
    <x v="36"/>
    <x v="172"/>
    <x v="8"/>
    <x v="8"/>
    <x v="1"/>
    <x v="1"/>
    <x v="42"/>
    <x v="258"/>
    <x v="438"/>
    <x v="0"/>
    <x v="36"/>
    <x v="0"/>
  </r>
  <r>
    <x v="36"/>
    <x v="175"/>
    <x v="9"/>
    <x v="9"/>
    <x v="1"/>
    <x v="1"/>
    <x v="45"/>
    <x v="261"/>
    <x v="2411"/>
    <x v="0"/>
    <x v="36"/>
    <x v="0"/>
  </r>
  <r>
    <x v="36"/>
    <x v="178"/>
    <x v="9"/>
    <x v="9"/>
    <x v="1"/>
    <x v="1"/>
    <x v="48"/>
    <x v="264"/>
    <x v="2412"/>
    <x v="0"/>
    <x v="36"/>
    <x v="0"/>
  </r>
  <r>
    <x v="36"/>
    <x v="180"/>
    <x v="10"/>
    <x v="10"/>
    <x v="1"/>
    <x v="1"/>
    <x v="50"/>
    <x v="266"/>
    <x v="2413"/>
    <x v="0"/>
    <x v="36"/>
    <x v="0"/>
  </r>
  <r>
    <x v="36"/>
    <x v="177"/>
    <x v="11"/>
    <x v="11"/>
    <x v="1"/>
    <x v="1"/>
    <x v="47"/>
    <x v="263"/>
    <x v="2414"/>
    <x v="0"/>
    <x v="36"/>
    <x v="0"/>
  </r>
  <r>
    <x v="36"/>
    <x v="181"/>
    <x v="11"/>
    <x v="11"/>
    <x v="1"/>
    <x v="1"/>
    <x v="51"/>
    <x v="267"/>
    <x v="2415"/>
    <x v="0"/>
    <x v="36"/>
    <x v="0"/>
  </r>
  <r>
    <x v="36"/>
    <x v="183"/>
    <x v="2"/>
    <x v="2"/>
    <x v="1"/>
    <x v="1"/>
    <x v="53"/>
    <x v="269"/>
    <x v="2"/>
    <x v="0"/>
    <x v="36"/>
    <x v="0"/>
  </r>
  <r>
    <x v="36"/>
    <x v="184"/>
    <x v="6"/>
    <x v="6"/>
    <x v="1"/>
    <x v="1"/>
    <x v="54"/>
    <x v="270"/>
    <x v="2416"/>
    <x v="0"/>
    <x v="36"/>
    <x v="0"/>
  </r>
  <r>
    <x v="36"/>
    <x v="174"/>
    <x v="6"/>
    <x v="6"/>
    <x v="1"/>
    <x v="1"/>
    <x v="44"/>
    <x v="260"/>
    <x v="2417"/>
    <x v="0"/>
    <x v="36"/>
    <x v="0"/>
  </r>
  <r>
    <x v="37"/>
    <x v="174"/>
    <x v="6"/>
    <x v="6"/>
    <x v="1"/>
    <x v="2"/>
    <x v="44"/>
    <x v="260"/>
    <x v="2418"/>
    <x v="0"/>
    <x v="37"/>
    <x v="0"/>
  </r>
  <r>
    <x v="37"/>
    <x v="171"/>
    <x v="7"/>
    <x v="7"/>
    <x v="1"/>
    <x v="0"/>
    <x v="41"/>
    <x v="257"/>
    <x v="248"/>
    <x v="0"/>
    <x v="37"/>
    <x v="0"/>
  </r>
  <r>
    <x v="39"/>
    <x v="179"/>
    <x v="7"/>
    <x v="7"/>
    <x v="1"/>
    <x v="2"/>
    <x v="49"/>
    <x v="265"/>
    <x v="2419"/>
    <x v="0"/>
    <x v="39"/>
    <x v="0"/>
  </r>
  <r>
    <x v="39"/>
    <x v="179"/>
    <x v="7"/>
    <x v="7"/>
    <x v="1"/>
    <x v="0"/>
    <x v="49"/>
    <x v="265"/>
    <x v="2420"/>
    <x v="0"/>
    <x v="39"/>
    <x v="0"/>
  </r>
  <r>
    <x v="39"/>
    <x v="171"/>
    <x v="7"/>
    <x v="7"/>
    <x v="1"/>
    <x v="0"/>
    <x v="41"/>
    <x v="257"/>
    <x v="2421"/>
    <x v="0"/>
    <x v="39"/>
    <x v="0"/>
  </r>
  <r>
    <x v="39"/>
    <x v="172"/>
    <x v="8"/>
    <x v="8"/>
    <x v="1"/>
    <x v="0"/>
    <x v="42"/>
    <x v="258"/>
    <x v="2422"/>
    <x v="0"/>
    <x v="39"/>
    <x v="0"/>
  </r>
  <r>
    <x v="39"/>
    <x v="175"/>
    <x v="9"/>
    <x v="9"/>
    <x v="1"/>
    <x v="0"/>
    <x v="45"/>
    <x v="261"/>
    <x v="2423"/>
    <x v="0"/>
    <x v="39"/>
    <x v="0"/>
  </r>
  <r>
    <x v="39"/>
    <x v="178"/>
    <x v="9"/>
    <x v="9"/>
    <x v="1"/>
    <x v="0"/>
    <x v="48"/>
    <x v="264"/>
    <x v="2424"/>
    <x v="0"/>
    <x v="39"/>
    <x v="0"/>
  </r>
  <r>
    <x v="39"/>
    <x v="180"/>
    <x v="10"/>
    <x v="10"/>
    <x v="1"/>
    <x v="0"/>
    <x v="50"/>
    <x v="266"/>
    <x v="2425"/>
    <x v="0"/>
    <x v="39"/>
    <x v="0"/>
  </r>
  <r>
    <x v="39"/>
    <x v="176"/>
    <x v="10"/>
    <x v="10"/>
    <x v="1"/>
    <x v="0"/>
    <x v="46"/>
    <x v="262"/>
    <x v="2426"/>
    <x v="0"/>
    <x v="39"/>
    <x v="0"/>
  </r>
  <r>
    <x v="39"/>
    <x v="177"/>
    <x v="11"/>
    <x v="11"/>
    <x v="1"/>
    <x v="0"/>
    <x v="47"/>
    <x v="263"/>
    <x v="2427"/>
    <x v="0"/>
    <x v="39"/>
    <x v="0"/>
  </r>
  <r>
    <x v="39"/>
    <x v="181"/>
    <x v="11"/>
    <x v="11"/>
    <x v="1"/>
    <x v="0"/>
    <x v="51"/>
    <x v="267"/>
    <x v="2428"/>
    <x v="0"/>
    <x v="39"/>
    <x v="0"/>
  </r>
  <r>
    <x v="39"/>
    <x v="182"/>
    <x v="2"/>
    <x v="2"/>
    <x v="1"/>
    <x v="0"/>
    <x v="52"/>
    <x v="268"/>
    <x v="2429"/>
    <x v="0"/>
    <x v="39"/>
    <x v="0"/>
  </r>
  <r>
    <x v="39"/>
    <x v="183"/>
    <x v="2"/>
    <x v="2"/>
    <x v="1"/>
    <x v="0"/>
    <x v="53"/>
    <x v="269"/>
    <x v="2430"/>
    <x v="0"/>
    <x v="39"/>
    <x v="0"/>
  </r>
  <r>
    <x v="39"/>
    <x v="184"/>
    <x v="6"/>
    <x v="6"/>
    <x v="1"/>
    <x v="0"/>
    <x v="54"/>
    <x v="270"/>
    <x v="2431"/>
    <x v="0"/>
    <x v="39"/>
    <x v="0"/>
  </r>
  <r>
    <x v="39"/>
    <x v="174"/>
    <x v="6"/>
    <x v="6"/>
    <x v="1"/>
    <x v="0"/>
    <x v="44"/>
    <x v="260"/>
    <x v="2432"/>
    <x v="0"/>
    <x v="39"/>
    <x v="0"/>
  </r>
  <r>
    <x v="39"/>
    <x v="179"/>
    <x v="7"/>
    <x v="7"/>
    <x v="1"/>
    <x v="1"/>
    <x v="49"/>
    <x v="265"/>
    <x v="2433"/>
    <x v="0"/>
    <x v="39"/>
    <x v="0"/>
  </r>
  <r>
    <x v="39"/>
    <x v="173"/>
    <x v="8"/>
    <x v="8"/>
    <x v="1"/>
    <x v="1"/>
    <x v="43"/>
    <x v="259"/>
    <x v="1079"/>
    <x v="0"/>
    <x v="39"/>
    <x v="0"/>
  </r>
  <r>
    <x v="39"/>
    <x v="181"/>
    <x v="11"/>
    <x v="11"/>
    <x v="1"/>
    <x v="1"/>
    <x v="51"/>
    <x v="267"/>
    <x v="2434"/>
    <x v="0"/>
    <x v="39"/>
    <x v="0"/>
  </r>
  <r>
    <x v="39"/>
    <x v="184"/>
    <x v="6"/>
    <x v="6"/>
    <x v="1"/>
    <x v="1"/>
    <x v="54"/>
    <x v="270"/>
    <x v="1757"/>
    <x v="0"/>
    <x v="39"/>
    <x v="0"/>
  </r>
  <r>
    <x v="40"/>
    <x v="171"/>
    <x v="7"/>
    <x v="7"/>
    <x v="1"/>
    <x v="2"/>
    <x v="41"/>
    <x v="257"/>
    <x v="2435"/>
    <x v="0"/>
    <x v="40"/>
    <x v="0"/>
  </r>
  <r>
    <x v="40"/>
    <x v="175"/>
    <x v="9"/>
    <x v="9"/>
    <x v="1"/>
    <x v="2"/>
    <x v="45"/>
    <x v="261"/>
    <x v="2436"/>
    <x v="0"/>
    <x v="40"/>
    <x v="0"/>
  </r>
  <r>
    <x v="40"/>
    <x v="177"/>
    <x v="11"/>
    <x v="11"/>
    <x v="1"/>
    <x v="2"/>
    <x v="47"/>
    <x v="263"/>
    <x v="2437"/>
    <x v="0"/>
    <x v="40"/>
    <x v="0"/>
  </r>
  <r>
    <x v="40"/>
    <x v="179"/>
    <x v="7"/>
    <x v="7"/>
    <x v="1"/>
    <x v="0"/>
    <x v="49"/>
    <x v="265"/>
    <x v="2438"/>
    <x v="0"/>
    <x v="40"/>
    <x v="0"/>
  </r>
  <r>
    <x v="40"/>
    <x v="171"/>
    <x v="7"/>
    <x v="7"/>
    <x v="1"/>
    <x v="0"/>
    <x v="41"/>
    <x v="257"/>
    <x v="2439"/>
    <x v="0"/>
    <x v="40"/>
    <x v="0"/>
  </r>
  <r>
    <x v="40"/>
    <x v="172"/>
    <x v="8"/>
    <x v="8"/>
    <x v="1"/>
    <x v="0"/>
    <x v="42"/>
    <x v="258"/>
    <x v="2440"/>
    <x v="0"/>
    <x v="40"/>
    <x v="0"/>
  </r>
  <r>
    <x v="40"/>
    <x v="173"/>
    <x v="8"/>
    <x v="8"/>
    <x v="1"/>
    <x v="0"/>
    <x v="43"/>
    <x v="259"/>
    <x v="2441"/>
    <x v="0"/>
    <x v="40"/>
    <x v="0"/>
  </r>
  <r>
    <x v="40"/>
    <x v="175"/>
    <x v="9"/>
    <x v="9"/>
    <x v="1"/>
    <x v="0"/>
    <x v="45"/>
    <x v="261"/>
    <x v="2442"/>
    <x v="0"/>
    <x v="40"/>
    <x v="0"/>
  </r>
  <r>
    <x v="40"/>
    <x v="178"/>
    <x v="9"/>
    <x v="9"/>
    <x v="1"/>
    <x v="0"/>
    <x v="48"/>
    <x v="264"/>
    <x v="2443"/>
    <x v="0"/>
    <x v="40"/>
    <x v="0"/>
  </r>
  <r>
    <x v="40"/>
    <x v="180"/>
    <x v="10"/>
    <x v="10"/>
    <x v="1"/>
    <x v="0"/>
    <x v="50"/>
    <x v="266"/>
    <x v="2444"/>
    <x v="0"/>
    <x v="40"/>
    <x v="0"/>
  </r>
  <r>
    <x v="40"/>
    <x v="176"/>
    <x v="10"/>
    <x v="10"/>
    <x v="1"/>
    <x v="0"/>
    <x v="46"/>
    <x v="262"/>
    <x v="2445"/>
    <x v="0"/>
    <x v="40"/>
    <x v="0"/>
  </r>
  <r>
    <x v="40"/>
    <x v="177"/>
    <x v="11"/>
    <x v="11"/>
    <x v="1"/>
    <x v="0"/>
    <x v="47"/>
    <x v="263"/>
    <x v="2446"/>
    <x v="0"/>
    <x v="40"/>
    <x v="0"/>
  </r>
  <r>
    <x v="40"/>
    <x v="181"/>
    <x v="11"/>
    <x v="11"/>
    <x v="1"/>
    <x v="0"/>
    <x v="51"/>
    <x v="267"/>
    <x v="2447"/>
    <x v="0"/>
    <x v="40"/>
    <x v="0"/>
  </r>
  <r>
    <x v="40"/>
    <x v="182"/>
    <x v="2"/>
    <x v="2"/>
    <x v="1"/>
    <x v="0"/>
    <x v="52"/>
    <x v="268"/>
    <x v="2448"/>
    <x v="0"/>
    <x v="40"/>
    <x v="0"/>
  </r>
  <r>
    <x v="40"/>
    <x v="183"/>
    <x v="2"/>
    <x v="2"/>
    <x v="1"/>
    <x v="0"/>
    <x v="53"/>
    <x v="269"/>
    <x v="2449"/>
    <x v="0"/>
    <x v="40"/>
    <x v="0"/>
  </r>
  <r>
    <x v="40"/>
    <x v="184"/>
    <x v="6"/>
    <x v="6"/>
    <x v="1"/>
    <x v="0"/>
    <x v="54"/>
    <x v="270"/>
    <x v="2450"/>
    <x v="0"/>
    <x v="40"/>
    <x v="0"/>
  </r>
  <r>
    <x v="40"/>
    <x v="174"/>
    <x v="6"/>
    <x v="6"/>
    <x v="1"/>
    <x v="0"/>
    <x v="44"/>
    <x v="260"/>
    <x v="2451"/>
    <x v="0"/>
    <x v="40"/>
    <x v="0"/>
  </r>
  <r>
    <x v="40"/>
    <x v="173"/>
    <x v="8"/>
    <x v="8"/>
    <x v="1"/>
    <x v="1"/>
    <x v="43"/>
    <x v="259"/>
    <x v="2452"/>
    <x v="0"/>
    <x v="40"/>
    <x v="0"/>
  </r>
  <r>
    <x v="40"/>
    <x v="175"/>
    <x v="9"/>
    <x v="9"/>
    <x v="1"/>
    <x v="1"/>
    <x v="45"/>
    <x v="261"/>
    <x v="2453"/>
    <x v="0"/>
    <x v="40"/>
    <x v="0"/>
  </r>
  <r>
    <x v="40"/>
    <x v="178"/>
    <x v="9"/>
    <x v="9"/>
    <x v="1"/>
    <x v="1"/>
    <x v="48"/>
    <x v="264"/>
    <x v="2454"/>
    <x v="0"/>
    <x v="40"/>
    <x v="0"/>
  </r>
  <r>
    <x v="40"/>
    <x v="180"/>
    <x v="10"/>
    <x v="10"/>
    <x v="1"/>
    <x v="1"/>
    <x v="50"/>
    <x v="266"/>
    <x v="2455"/>
    <x v="0"/>
    <x v="40"/>
    <x v="0"/>
  </r>
  <r>
    <x v="40"/>
    <x v="176"/>
    <x v="10"/>
    <x v="10"/>
    <x v="1"/>
    <x v="1"/>
    <x v="46"/>
    <x v="262"/>
    <x v="2456"/>
    <x v="0"/>
    <x v="40"/>
    <x v="0"/>
  </r>
  <r>
    <x v="40"/>
    <x v="177"/>
    <x v="11"/>
    <x v="11"/>
    <x v="1"/>
    <x v="1"/>
    <x v="47"/>
    <x v="263"/>
    <x v="2457"/>
    <x v="0"/>
    <x v="40"/>
    <x v="0"/>
  </r>
  <r>
    <x v="40"/>
    <x v="181"/>
    <x v="11"/>
    <x v="11"/>
    <x v="1"/>
    <x v="1"/>
    <x v="51"/>
    <x v="267"/>
    <x v="5"/>
    <x v="0"/>
    <x v="40"/>
    <x v="0"/>
  </r>
  <r>
    <x v="40"/>
    <x v="182"/>
    <x v="2"/>
    <x v="2"/>
    <x v="1"/>
    <x v="1"/>
    <x v="52"/>
    <x v="268"/>
    <x v="2458"/>
    <x v="0"/>
    <x v="40"/>
    <x v="0"/>
  </r>
  <r>
    <x v="40"/>
    <x v="183"/>
    <x v="2"/>
    <x v="2"/>
    <x v="1"/>
    <x v="1"/>
    <x v="53"/>
    <x v="269"/>
    <x v="2459"/>
    <x v="0"/>
    <x v="40"/>
    <x v="0"/>
  </r>
  <r>
    <x v="40"/>
    <x v="184"/>
    <x v="6"/>
    <x v="6"/>
    <x v="1"/>
    <x v="1"/>
    <x v="54"/>
    <x v="270"/>
    <x v="2460"/>
    <x v="0"/>
    <x v="40"/>
    <x v="0"/>
  </r>
  <r>
    <x v="40"/>
    <x v="174"/>
    <x v="6"/>
    <x v="6"/>
    <x v="1"/>
    <x v="1"/>
    <x v="44"/>
    <x v="260"/>
    <x v="2461"/>
    <x v="0"/>
    <x v="40"/>
    <x v="0"/>
  </r>
  <r>
    <x v="41"/>
    <x v="171"/>
    <x v="7"/>
    <x v="7"/>
    <x v="1"/>
    <x v="0"/>
    <x v="41"/>
    <x v="257"/>
    <x v="2462"/>
    <x v="0"/>
    <x v="41"/>
    <x v="0"/>
  </r>
  <r>
    <x v="43"/>
    <x v="171"/>
    <x v="7"/>
    <x v="7"/>
    <x v="1"/>
    <x v="0"/>
    <x v="41"/>
    <x v="257"/>
    <x v="879"/>
    <x v="0"/>
    <x v="43"/>
    <x v="0"/>
  </r>
  <r>
    <x v="43"/>
    <x v="180"/>
    <x v="10"/>
    <x v="10"/>
    <x v="1"/>
    <x v="0"/>
    <x v="50"/>
    <x v="266"/>
    <x v="2463"/>
    <x v="0"/>
    <x v="43"/>
    <x v="0"/>
  </r>
  <r>
    <x v="43"/>
    <x v="176"/>
    <x v="10"/>
    <x v="10"/>
    <x v="1"/>
    <x v="0"/>
    <x v="46"/>
    <x v="262"/>
    <x v="2464"/>
    <x v="0"/>
    <x v="43"/>
    <x v="0"/>
  </r>
  <r>
    <x v="43"/>
    <x v="177"/>
    <x v="11"/>
    <x v="11"/>
    <x v="1"/>
    <x v="0"/>
    <x v="47"/>
    <x v="263"/>
    <x v="2465"/>
    <x v="0"/>
    <x v="43"/>
    <x v="0"/>
  </r>
  <r>
    <x v="43"/>
    <x v="182"/>
    <x v="2"/>
    <x v="2"/>
    <x v="1"/>
    <x v="0"/>
    <x v="52"/>
    <x v="268"/>
    <x v="2466"/>
    <x v="0"/>
    <x v="43"/>
    <x v="0"/>
  </r>
  <r>
    <x v="44"/>
    <x v="184"/>
    <x v="6"/>
    <x v="6"/>
    <x v="1"/>
    <x v="1"/>
    <x v="54"/>
    <x v="270"/>
    <x v="287"/>
    <x v="0"/>
    <x v="44"/>
    <x v="0"/>
  </r>
  <r>
    <x v="45"/>
    <x v="171"/>
    <x v="7"/>
    <x v="7"/>
    <x v="1"/>
    <x v="0"/>
    <x v="41"/>
    <x v="257"/>
    <x v="676"/>
    <x v="0"/>
    <x v="45"/>
    <x v="0"/>
  </r>
  <r>
    <x v="45"/>
    <x v="173"/>
    <x v="8"/>
    <x v="8"/>
    <x v="1"/>
    <x v="0"/>
    <x v="43"/>
    <x v="259"/>
    <x v="2467"/>
    <x v="0"/>
    <x v="45"/>
    <x v="0"/>
  </r>
  <r>
    <x v="45"/>
    <x v="178"/>
    <x v="9"/>
    <x v="9"/>
    <x v="1"/>
    <x v="0"/>
    <x v="48"/>
    <x v="264"/>
    <x v="2468"/>
    <x v="0"/>
    <x v="45"/>
    <x v="0"/>
  </r>
  <r>
    <x v="45"/>
    <x v="180"/>
    <x v="10"/>
    <x v="10"/>
    <x v="1"/>
    <x v="0"/>
    <x v="50"/>
    <x v="266"/>
    <x v="2469"/>
    <x v="0"/>
    <x v="45"/>
    <x v="0"/>
  </r>
  <r>
    <x v="45"/>
    <x v="172"/>
    <x v="8"/>
    <x v="8"/>
    <x v="1"/>
    <x v="1"/>
    <x v="42"/>
    <x v="258"/>
    <x v="2470"/>
    <x v="0"/>
    <x v="45"/>
    <x v="0"/>
  </r>
  <r>
    <x v="45"/>
    <x v="175"/>
    <x v="9"/>
    <x v="9"/>
    <x v="1"/>
    <x v="1"/>
    <x v="45"/>
    <x v="261"/>
    <x v="1505"/>
    <x v="0"/>
    <x v="45"/>
    <x v="0"/>
  </r>
  <r>
    <x v="45"/>
    <x v="180"/>
    <x v="10"/>
    <x v="10"/>
    <x v="1"/>
    <x v="1"/>
    <x v="50"/>
    <x v="266"/>
    <x v="2161"/>
    <x v="0"/>
    <x v="45"/>
    <x v="0"/>
  </r>
  <r>
    <x v="45"/>
    <x v="176"/>
    <x v="10"/>
    <x v="10"/>
    <x v="1"/>
    <x v="1"/>
    <x v="46"/>
    <x v="262"/>
    <x v="2471"/>
    <x v="0"/>
    <x v="45"/>
    <x v="0"/>
  </r>
  <r>
    <x v="45"/>
    <x v="183"/>
    <x v="2"/>
    <x v="2"/>
    <x v="1"/>
    <x v="1"/>
    <x v="53"/>
    <x v="269"/>
    <x v="2472"/>
    <x v="0"/>
    <x v="45"/>
    <x v="0"/>
  </r>
  <r>
    <x v="46"/>
    <x v="180"/>
    <x v="10"/>
    <x v="10"/>
    <x v="1"/>
    <x v="0"/>
    <x v="50"/>
    <x v="266"/>
    <x v="2473"/>
    <x v="0"/>
    <x v="46"/>
    <x v="0"/>
  </r>
  <r>
    <x v="46"/>
    <x v="176"/>
    <x v="10"/>
    <x v="10"/>
    <x v="1"/>
    <x v="0"/>
    <x v="46"/>
    <x v="262"/>
    <x v="1980"/>
    <x v="0"/>
    <x v="46"/>
    <x v="0"/>
  </r>
  <r>
    <x v="46"/>
    <x v="172"/>
    <x v="8"/>
    <x v="8"/>
    <x v="1"/>
    <x v="1"/>
    <x v="42"/>
    <x v="258"/>
    <x v="2474"/>
    <x v="0"/>
    <x v="46"/>
    <x v="0"/>
  </r>
  <r>
    <x v="46"/>
    <x v="173"/>
    <x v="8"/>
    <x v="8"/>
    <x v="1"/>
    <x v="1"/>
    <x v="43"/>
    <x v="259"/>
    <x v="384"/>
    <x v="0"/>
    <x v="46"/>
    <x v="0"/>
  </r>
  <r>
    <x v="47"/>
    <x v="175"/>
    <x v="9"/>
    <x v="9"/>
    <x v="1"/>
    <x v="2"/>
    <x v="45"/>
    <x v="261"/>
    <x v="2475"/>
    <x v="0"/>
    <x v="47"/>
    <x v="0"/>
  </r>
  <r>
    <x v="47"/>
    <x v="178"/>
    <x v="9"/>
    <x v="9"/>
    <x v="1"/>
    <x v="2"/>
    <x v="48"/>
    <x v="264"/>
    <x v="2476"/>
    <x v="0"/>
    <x v="47"/>
    <x v="0"/>
  </r>
  <r>
    <x v="47"/>
    <x v="180"/>
    <x v="10"/>
    <x v="10"/>
    <x v="1"/>
    <x v="2"/>
    <x v="50"/>
    <x v="266"/>
    <x v="2477"/>
    <x v="0"/>
    <x v="47"/>
    <x v="0"/>
  </r>
  <r>
    <x v="47"/>
    <x v="176"/>
    <x v="10"/>
    <x v="10"/>
    <x v="1"/>
    <x v="2"/>
    <x v="46"/>
    <x v="262"/>
    <x v="2478"/>
    <x v="0"/>
    <x v="47"/>
    <x v="0"/>
  </r>
  <r>
    <x v="47"/>
    <x v="177"/>
    <x v="11"/>
    <x v="11"/>
    <x v="1"/>
    <x v="2"/>
    <x v="47"/>
    <x v="263"/>
    <x v="2479"/>
    <x v="0"/>
    <x v="47"/>
    <x v="0"/>
  </r>
  <r>
    <x v="47"/>
    <x v="183"/>
    <x v="2"/>
    <x v="2"/>
    <x v="1"/>
    <x v="2"/>
    <x v="53"/>
    <x v="269"/>
    <x v="2480"/>
    <x v="0"/>
    <x v="47"/>
    <x v="0"/>
  </r>
  <r>
    <x v="47"/>
    <x v="184"/>
    <x v="6"/>
    <x v="6"/>
    <x v="1"/>
    <x v="2"/>
    <x v="54"/>
    <x v="270"/>
    <x v="2481"/>
    <x v="0"/>
    <x v="47"/>
    <x v="0"/>
  </r>
  <r>
    <x v="47"/>
    <x v="174"/>
    <x v="6"/>
    <x v="6"/>
    <x v="1"/>
    <x v="2"/>
    <x v="44"/>
    <x v="260"/>
    <x v="2474"/>
    <x v="0"/>
    <x v="47"/>
    <x v="0"/>
  </r>
  <r>
    <x v="47"/>
    <x v="179"/>
    <x v="7"/>
    <x v="7"/>
    <x v="1"/>
    <x v="0"/>
    <x v="49"/>
    <x v="265"/>
    <x v="2482"/>
    <x v="0"/>
    <x v="47"/>
    <x v="0"/>
  </r>
  <r>
    <x v="47"/>
    <x v="171"/>
    <x v="7"/>
    <x v="7"/>
    <x v="1"/>
    <x v="0"/>
    <x v="41"/>
    <x v="257"/>
    <x v="2483"/>
    <x v="0"/>
    <x v="47"/>
    <x v="0"/>
  </r>
  <r>
    <x v="47"/>
    <x v="172"/>
    <x v="8"/>
    <x v="8"/>
    <x v="1"/>
    <x v="0"/>
    <x v="42"/>
    <x v="258"/>
    <x v="2484"/>
    <x v="0"/>
    <x v="47"/>
    <x v="0"/>
  </r>
  <r>
    <x v="47"/>
    <x v="173"/>
    <x v="8"/>
    <x v="8"/>
    <x v="1"/>
    <x v="0"/>
    <x v="43"/>
    <x v="259"/>
    <x v="2485"/>
    <x v="0"/>
    <x v="47"/>
    <x v="0"/>
  </r>
  <r>
    <x v="47"/>
    <x v="175"/>
    <x v="9"/>
    <x v="9"/>
    <x v="1"/>
    <x v="0"/>
    <x v="45"/>
    <x v="261"/>
    <x v="2486"/>
    <x v="0"/>
    <x v="47"/>
    <x v="0"/>
  </r>
  <r>
    <x v="47"/>
    <x v="178"/>
    <x v="9"/>
    <x v="9"/>
    <x v="1"/>
    <x v="0"/>
    <x v="48"/>
    <x v="264"/>
    <x v="2487"/>
    <x v="0"/>
    <x v="47"/>
    <x v="0"/>
  </r>
  <r>
    <x v="47"/>
    <x v="180"/>
    <x v="10"/>
    <x v="10"/>
    <x v="1"/>
    <x v="0"/>
    <x v="50"/>
    <x v="266"/>
    <x v="2488"/>
    <x v="0"/>
    <x v="47"/>
    <x v="0"/>
  </r>
  <r>
    <x v="47"/>
    <x v="176"/>
    <x v="10"/>
    <x v="10"/>
    <x v="1"/>
    <x v="0"/>
    <x v="46"/>
    <x v="262"/>
    <x v="2489"/>
    <x v="0"/>
    <x v="47"/>
    <x v="0"/>
  </r>
  <r>
    <x v="47"/>
    <x v="177"/>
    <x v="11"/>
    <x v="11"/>
    <x v="1"/>
    <x v="0"/>
    <x v="47"/>
    <x v="263"/>
    <x v="2490"/>
    <x v="0"/>
    <x v="47"/>
    <x v="0"/>
  </r>
  <r>
    <x v="47"/>
    <x v="181"/>
    <x v="11"/>
    <x v="11"/>
    <x v="1"/>
    <x v="0"/>
    <x v="51"/>
    <x v="267"/>
    <x v="2491"/>
    <x v="0"/>
    <x v="47"/>
    <x v="0"/>
  </r>
  <r>
    <x v="47"/>
    <x v="182"/>
    <x v="2"/>
    <x v="2"/>
    <x v="1"/>
    <x v="0"/>
    <x v="52"/>
    <x v="268"/>
    <x v="2492"/>
    <x v="0"/>
    <x v="47"/>
    <x v="0"/>
  </r>
  <r>
    <x v="47"/>
    <x v="183"/>
    <x v="2"/>
    <x v="2"/>
    <x v="1"/>
    <x v="0"/>
    <x v="53"/>
    <x v="269"/>
    <x v="2493"/>
    <x v="0"/>
    <x v="47"/>
    <x v="0"/>
  </r>
  <r>
    <x v="47"/>
    <x v="184"/>
    <x v="6"/>
    <x v="6"/>
    <x v="1"/>
    <x v="0"/>
    <x v="54"/>
    <x v="270"/>
    <x v="2494"/>
    <x v="0"/>
    <x v="47"/>
    <x v="0"/>
  </r>
  <r>
    <x v="47"/>
    <x v="174"/>
    <x v="6"/>
    <x v="6"/>
    <x v="1"/>
    <x v="0"/>
    <x v="44"/>
    <x v="260"/>
    <x v="2495"/>
    <x v="0"/>
    <x v="47"/>
    <x v="0"/>
  </r>
  <r>
    <x v="47"/>
    <x v="171"/>
    <x v="7"/>
    <x v="7"/>
    <x v="1"/>
    <x v="1"/>
    <x v="41"/>
    <x v="257"/>
    <x v="2496"/>
    <x v="0"/>
    <x v="47"/>
    <x v="0"/>
  </r>
  <r>
    <x v="47"/>
    <x v="172"/>
    <x v="8"/>
    <x v="8"/>
    <x v="1"/>
    <x v="1"/>
    <x v="42"/>
    <x v="258"/>
    <x v="2497"/>
    <x v="0"/>
    <x v="47"/>
    <x v="0"/>
  </r>
  <r>
    <x v="47"/>
    <x v="173"/>
    <x v="8"/>
    <x v="8"/>
    <x v="1"/>
    <x v="1"/>
    <x v="43"/>
    <x v="259"/>
    <x v="2498"/>
    <x v="0"/>
    <x v="47"/>
    <x v="0"/>
  </r>
  <r>
    <x v="47"/>
    <x v="175"/>
    <x v="9"/>
    <x v="9"/>
    <x v="1"/>
    <x v="1"/>
    <x v="45"/>
    <x v="261"/>
    <x v="2499"/>
    <x v="0"/>
    <x v="47"/>
    <x v="0"/>
  </r>
  <r>
    <x v="47"/>
    <x v="178"/>
    <x v="9"/>
    <x v="9"/>
    <x v="1"/>
    <x v="1"/>
    <x v="48"/>
    <x v="264"/>
    <x v="2500"/>
    <x v="0"/>
    <x v="47"/>
    <x v="0"/>
  </r>
  <r>
    <x v="47"/>
    <x v="180"/>
    <x v="10"/>
    <x v="10"/>
    <x v="1"/>
    <x v="1"/>
    <x v="50"/>
    <x v="266"/>
    <x v="2501"/>
    <x v="0"/>
    <x v="47"/>
    <x v="0"/>
  </r>
  <r>
    <x v="47"/>
    <x v="176"/>
    <x v="10"/>
    <x v="10"/>
    <x v="1"/>
    <x v="1"/>
    <x v="46"/>
    <x v="262"/>
    <x v="2502"/>
    <x v="0"/>
    <x v="47"/>
    <x v="0"/>
  </r>
  <r>
    <x v="47"/>
    <x v="177"/>
    <x v="11"/>
    <x v="11"/>
    <x v="1"/>
    <x v="1"/>
    <x v="47"/>
    <x v="263"/>
    <x v="2503"/>
    <x v="0"/>
    <x v="47"/>
    <x v="0"/>
  </r>
  <r>
    <x v="47"/>
    <x v="181"/>
    <x v="11"/>
    <x v="11"/>
    <x v="1"/>
    <x v="1"/>
    <x v="51"/>
    <x v="267"/>
    <x v="2504"/>
    <x v="0"/>
    <x v="47"/>
    <x v="0"/>
  </r>
  <r>
    <x v="47"/>
    <x v="182"/>
    <x v="2"/>
    <x v="2"/>
    <x v="1"/>
    <x v="1"/>
    <x v="52"/>
    <x v="268"/>
    <x v="2505"/>
    <x v="0"/>
    <x v="47"/>
    <x v="0"/>
  </r>
  <r>
    <x v="47"/>
    <x v="183"/>
    <x v="2"/>
    <x v="2"/>
    <x v="1"/>
    <x v="1"/>
    <x v="53"/>
    <x v="269"/>
    <x v="2506"/>
    <x v="0"/>
    <x v="47"/>
    <x v="0"/>
  </r>
  <r>
    <x v="47"/>
    <x v="184"/>
    <x v="6"/>
    <x v="6"/>
    <x v="1"/>
    <x v="1"/>
    <x v="54"/>
    <x v="270"/>
    <x v="2507"/>
    <x v="0"/>
    <x v="47"/>
    <x v="0"/>
  </r>
  <r>
    <x v="47"/>
    <x v="174"/>
    <x v="6"/>
    <x v="6"/>
    <x v="1"/>
    <x v="1"/>
    <x v="44"/>
    <x v="260"/>
    <x v="2508"/>
    <x v="0"/>
    <x v="47"/>
    <x v="0"/>
  </r>
  <r>
    <x v="48"/>
    <x v="171"/>
    <x v="7"/>
    <x v="7"/>
    <x v="1"/>
    <x v="0"/>
    <x v="41"/>
    <x v="257"/>
    <x v="2509"/>
    <x v="0"/>
    <x v="48"/>
    <x v="0"/>
  </r>
  <r>
    <x v="48"/>
    <x v="178"/>
    <x v="9"/>
    <x v="9"/>
    <x v="1"/>
    <x v="1"/>
    <x v="48"/>
    <x v="264"/>
    <x v="2510"/>
    <x v="0"/>
    <x v="48"/>
    <x v="0"/>
  </r>
  <r>
    <x v="48"/>
    <x v="181"/>
    <x v="11"/>
    <x v="11"/>
    <x v="1"/>
    <x v="1"/>
    <x v="51"/>
    <x v="267"/>
    <x v="2511"/>
    <x v="0"/>
    <x v="48"/>
    <x v="0"/>
  </r>
  <r>
    <x v="49"/>
    <x v="175"/>
    <x v="9"/>
    <x v="9"/>
    <x v="1"/>
    <x v="0"/>
    <x v="45"/>
    <x v="261"/>
    <x v="2123"/>
    <x v="0"/>
    <x v="49"/>
    <x v="0"/>
  </r>
  <r>
    <x v="49"/>
    <x v="180"/>
    <x v="10"/>
    <x v="10"/>
    <x v="1"/>
    <x v="0"/>
    <x v="50"/>
    <x v="266"/>
    <x v="361"/>
    <x v="0"/>
    <x v="49"/>
    <x v="0"/>
  </r>
  <r>
    <x v="49"/>
    <x v="176"/>
    <x v="10"/>
    <x v="10"/>
    <x v="1"/>
    <x v="0"/>
    <x v="46"/>
    <x v="262"/>
    <x v="2512"/>
    <x v="0"/>
    <x v="49"/>
    <x v="0"/>
  </r>
  <r>
    <x v="49"/>
    <x v="177"/>
    <x v="11"/>
    <x v="11"/>
    <x v="1"/>
    <x v="1"/>
    <x v="47"/>
    <x v="263"/>
    <x v="2513"/>
    <x v="0"/>
    <x v="49"/>
    <x v="0"/>
  </r>
  <r>
    <x v="50"/>
    <x v="179"/>
    <x v="7"/>
    <x v="7"/>
    <x v="1"/>
    <x v="0"/>
    <x v="49"/>
    <x v="265"/>
    <x v="2514"/>
    <x v="0"/>
    <x v="50"/>
    <x v="0"/>
  </r>
  <r>
    <x v="50"/>
    <x v="171"/>
    <x v="7"/>
    <x v="7"/>
    <x v="1"/>
    <x v="0"/>
    <x v="41"/>
    <x v="257"/>
    <x v="2515"/>
    <x v="0"/>
    <x v="50"/>
    <x v="0"/>
  </r>
  <r>
    <x v="50"/>
    <x v="180"/>
    <x v="10"/>
    <x v="10"/>
    <x v="1"/>
    <x v="0"/>
    <x v="50"/>
    <x v="266"/>
    <x v="2516"/>
    <x v="0"/>
    <x v="50"/>
    <x v="0"/>
  </r>
  <r>
    <x v="50"/>
    <x v="176"/>
    <x v="10"/>
    <x v="10"/>
    <x v="1"/>
    <x v="0"/>
    <x v="46"/>
    <x v="262"/>
    <x v="2517"/>
    <x v="0"/>
    <x v="50"/>
    <x v="0"/>
  </r>
  <r>
    <x v="50"/>
    <x v="177"/>
    <x v="11"/>
    <x v="11"/>
    <x v="1"/>
    <x v="0"/>
    <x v="47"/>
    <x v="263"/>
    <x v="2518"/>
    <x v="0"/>
    <x v="50"/>
    <x v="0"/>
  </r>
  <r>
    <x v="51"/>
    <x v="178"/>
    <x v="9"/>
    <x v="9"/>
    <x v="1"/>
    <x v="2"/>
    <x v="48"/>
    <x v="264"/>
    <x v="2519"/>
    <x v="0"/>
    <x v="51"/>
    <x v="0"/>
  </r>
  <r>
    <x v="51"/>
    <x v="180"/>
    <x v="10"/>
    <x v="10"/>
    <x v="1"/>
    <x v="0"/>
    <x v="50"/>
    <x v="266"/>
    <x v="490"/>
    <x v="0"/>
    <x v="51"/>
    <x v="0"/>
  </r>
  <r>
    <x v="51"/>
    <x v="176"/>
    <x v="10"/>
    <x v="10"/>
    <x v="1"/>
    <x v="0"/>
    <x v="46"/>
    <x v="262"/>
    <x v="2520"/>
    <x v="0"/>
    <x v="51"/>
    <x v="0"/>
  </r>
  <r>
    <x v="51"/>
    <x v="184"/>
    <x v="6"/>
    <x v="6"/>
    <x v="1"/>
    <x v="0"/>
    <x v="54"/>
    <x v="270"/>
    <x v="2521"/>
    <x v="0"/>
    <x v="51"/>
    <x v="0"/>
  </r>
  <r>
    <x v="51"/>
    <x v="184"/>
    <x v="6"/>
    <x v="6"/>
    <x v="1"/>
    <x v="1"/>
    <x v="54"/>
    <x v="270"/>
    <x v="2522"/>
    <x v="0"/>
    <x v="51"/>
    <x v="0"/>
  </r>
  <r>
    <x v="52"/>
    <x v="171"/>
    <x v="7"/>
    <x v="7"/>
    <x v="1"/>
    <x v="0"/>
    <x v="41"/>
    <x v="257"/>
    <x v="1431"/>
    <x v="0"/>
    <x v="52"/>
    <x v="0"/>
  </r>
  <r>
    <x v="52"/>
    <x v="181"/>
    <x v="11"/>
    <x v="11"/>
    <x v="1"/>
    <x v="0"/>
    <x v="51"/>
    <x v="267"/>
    <x v="2523"/>
    <x v="0"/>
    <x v="52"/>
    <x v="0"/>
  </r>
  <r>
    <x v="52"/>
    <x v="174"/>
    <x v="6"/>
    <x v="6"/>
    <x v="1"/>
    <x v="0"/>
    <x v="44"/>
    <x v="260"/>
    <x v="841"/>
    <x v="0"/>
    <x v="52"/>
    <x v="0"/>
  </r>
  <r>
    <x v="53"/>
    <x v="179"/>
    <x v="7"/>
    <x v="7"/>
    <x v="1"/>
    <x v="0"/>
    <x v="49"/>
    <x v="265"/>
    <x v="2524"/>
    <x v="0"/>
    <x v="53"/>
    <x v="0"/>
  </r>
  <r>
    <x v="53"/>
    <x v="171"/>
    <x v="7"/>
    <x v="7"/>
    <x v="1"/>
    <x v="0"/>
    <x v="41"/>
    <x v="257"/>
    <x v="2525"/>
    <x v="0"/>
    <x v="53"/>
    <x v="0"/>
  </r>
  <r>
    <x v="53"/>
    <x v="172"/>
    <x v="8"/>
    <x v="8"/>
    <x v="1"/>
    <x v="0"/>
    <x v="42"/>
    <x v="258"/>
    <x v="2526"/>
    <x v="0"/>
    <x v="53"/>
    <x v="0"/>
  </r>
  <r>
    <x v="53"/>
    <x v="173"/>
    <x v="8"/>
    <x v="8"/>
    <x v="1"/>
    <x v="0"/>
    <x v="43"/>
    <x v="259"/>
    <x v="2527"/>
    <x v="0"/>
    <x v="53"/>
    <x v="0"/>
  </r>
  <r>
    <x v="53"/>
    <x v="175"/>
    <x v="9"/>
    <x v="9"/>
    <x v="1"/>
    <x v="0"/>
    <x v="45"/>
    <x v="261"/>
    <x v="2528"/>
    <x v="0"/>
    <x v="53"/>
    <x v="0"/>
  </r>
  <r>
    <x v="53"/>
    <x v="178"/>
    <x v="9"/>
    <x v="9"/>
    <x v="1"/>
    <x v="0"/>
    <x v="48"/>
    <x v="264"/>
    <x v="2529"/>
    <x v="0"/>
    <x v="53"/>
    <x v="0"/>
  </r>
  <r>
    <x v="53"/>
    <x v="180"/>
    <x v="10"/>
    <x v="10"/>
    <x v="1"/>
    <x v="0"/>
    <x v="50"/>
    <x v="266"/>
    <x v="2530"/>
    <x v="0"/>
    <x v="53"/>
    <x v="0"/>
  </r>
  <r>
    <x v="53"/>
    <x v="176"/>
    <x v="10"/>
    <x v="10"/>
    <x v="1"/>
    <x v="0"/>
    <x v="46"/>
    <x v="262"/>
    <x v="1230"/>
    <x v="0"/>
    <x v="53"/>
    <x v="0"/>
  </r>
  <r>
    <x v="53"/>
    <x v="177"/>
    <x v="11"/>
    <x v="11"/>
    <x v="1"/>
    <x v="0"/>
    <x v="47"/>
    <x v="263"/>
    <x v="2531"/>
    <x v="0"/>
    <x v="53"/>
    <x v="0"/>
  </r>
  <r>
    <x v="53"/>
    <x v="181"/>
    <x v="11"/>
    <x v="11"/>
    <x v="1"/>
    <x v="0"/>
    <x v="51"/>
    <x v="267"/>
    <x v="2532"/>
    <x v="0"/>
    <x v="53"/>
    <x v="0"/>
  </r>
  <r>
    <x v="53"/>
    <x v="182"/>
    <x v="2"/>
    <x v="2"/>
    <x v="1"/>
    <x v="0"/>
    <x v="52"/>
    <x v="268"/>
    <x v="2533"/>
    <x v="0"/>
    <x v="53"/>
    <x v="0"/>
  </r>
  <r>
    <x v="53"/>
    <x v="183"/>
    <x v="2"/>
    <x v="2"/>
    <x v="1"/>
    <x v="0"/>
    <x v="53"/>
    <x v="269"/>
    <x v="2534"/>
    <x v="0"/>
    <x v="53"/>
    <x v="0"/>
  </r>
  <r>
    <x v="53"/>
    <x v="184"/>
    <x v="6"/>
    <x v="6"/>
    <x v="1"/>
    <x v="0"/>
    <x v="54"/>
    <x v="270"/>
    <x v="2535"/>
    <x v="0"/>
    <x v="53"/>
    <x v="0"/>
  </r>
  <r>
    <x v="53"/>
    <x v="174"/>
    <x v="6"/>
    <x v="6"/>
    <x v="1"/>
    <x v="0"/>
    <x v="44"/>
    <x v="260"/>
    <x v="2536"/>
    <x v="0"/>
    <x v="53"/>
    <x v="0"/>
  </r>
  <r>
    <x v="54"/>
    <x v="172"/>
    <x v="8"/>
    <x v="8"/>
    <x v="1"/>
    <x v="2"/>
    <x v="42"/>
    <x v="258"/>
    <x v="2537"/>
    <x v="0"/>
    <x v="54"/>
    <x v="0"/>
  </r>
  <r>
    <x v="54"/>
    <x v="171"/>
    <x v="7"/>
    <x v="7"/>
    <x v="1"/>
    <x v="0"/>
    <x v="41"/>
    <x v="257"/>
    <x v="2538"/>
    <x v="0"/>
    <x v="54"/>
    <x v="0"/>
  </r>
  <r>
    <x v="55"/>
    <x v="176"/>
    <x v="10"/>
    <x v="10"/>
    <x v="1"/>
    <x v="3"/>
    <x v="46"/>
    <x v="262"/>
    <x v="2539"/>
    <x v="0"/>
    <x v="55"/>
    <x v="0"/>
  </r>
  <r>
    <x v="55"/>
    <x v="177"/>
    <x v="11"/>
    <x v="11"/>
    <x v="1"/>
    <x v="3"/>
    <x v="47"/>
    <x v="263"/>
    <x v="2540"/>
    <x v="0"/>
    <x v="55"/>
    <x v="0"/>
  </r>
  <r>
    <x v="55"/>
    <x v="179"/>
    <x v="7"/>
    <x v="7"/>
    <x v="1"/>
    <x v="4"/>
    <x v="49"/>
    <x v="265"/>
    <x v="2541"/>
    <x v="0"/>
    <x v="55"/>
    <x v="0"/>
  </r>
  <r>
    <x v="55"/>
    <x v="171"/>
    <x v="7"/>
    <x v="7"/>
    <x v="1"/>
    <x v="4"/>
    <x v="41"/>
    <x v="257"/>
    <x v="2542"/>
    <x v="0"/>
    <x v="55"/>
    <x v="0"/>
  </r>
  <r>
    <x v="55"/>
    <x v="172"/>
    <x v="8"/>
    <x v="8"/>
    <x v="1"/>
    <x v="4"/>
    <x v="42"/>
    <x v="258"/>
    <x v="2543"/>
    <x v="0"/>
    <x v="55"/>
    <x v="0"/>
  </r>
  <r>
    <x v="55"/>
    <x v="175"/>
    <x v="9"/>
    <x v="9"/>
    <x v="1"/>
    <x v="4"/>
    <x v="45"/>
    <x v="261"/>
    <x v="2544"/>
    <x v="0"/>
    <x v="55"/>
    <x v="0"/>
  </r>
  <r>
    <x v="55"/>
    <x v="178"/>
    <x v="9"/>
    <x v="9"/>
    <x v="1"/>
    <x v="4"/>
    <x v="48"/>
    <x v="264"/>
    <x v="2545"/>
    <x v="0"/>
    <x v="55"/>
    <x v="0"/>
  </r>
  <r>
    <x v="55"/>
    <x v="176"/>
    <x v="10"/>
    <x v="10"/>
    <x v="1"/>
    <x v="4"/>
    <x v="46"/>
    <x v="262"/>
    <x v="2546"/>
    <x v="0"/>
    <x v="55"/>
    <x v="0"/>
  </r>
  <r>
    <x v="55"/>
    <x v="177"/>
    <x v="11"/>
    <x v="11"/>
    <x v="1"/>
    <x v="4"/>
    <x v="47"/>
    <x v="263"/>
    <x v="2547"/>
    <x v="0"/>
    <x v="55"/>
    <x v="0"/>
  </r>
  <r>
    <x v="55"/>
    <x v="181"/>
    <x v="11"/>
    <x v="11"/>
    <x v="1"/>
    <x v="4"/>
    <x v="51"/>
    <x v="267"/>
    <x v="2548"/>
    <x v="0"/>
    <x v="55"/>
    <x v="0"/>
  </r>
  <r>
    <x v="55"/>
    <x v="182"/>
    <x v="2"/>
    <x v="2"/>
    <x v="1"/>
    <x v="4"/>
    <x v="52"/>
    <x v="268"/>
    <x v="2549"/>
    <x v="0"/>
    <x v="55"/>
    <x v="0"/>
  </r>
  <r>
    <x v="55"/>
    <x v="183"/>
    <x v="2"/>
    <x v="2"/>
    <x v="1"/>
    <x v="4"/>
    <x v="53"/>
    <x v="269"/>
    <x v="2550"/>
    <x v="0"/>
    <x v="55"/>
    <x v="0"/>
  </r>
  <r>
    <x v="55"/>
    <x v="184"/>
    <x v="6"/>
    <x v="6"/>
    <x v="1"/>
    <x v="4"/>
    <x v="54"/>
    <x v="270"/>
    <x v="2551"/>
    <x v="0"/>
    <x v="55"/>
    <x v="0"/>
  </r>
  <r>
    <x v="55"/>
    <x v="174"/>
    <x v="6"/>
    <x v="6"/>
    <x v="1"/>
    <x v="4"/>
    <x v="44"/>
    <x v="260"/>
    <x v="2552"/>
    <x v="0"/>
    <x v="55"/>
    <x v="0"/>
  </r>
  <r>
    <x v="55"/>
    <x v="177"/>
    <x v="11"/>
    <x v="11"/>
    <x v="1"/>
    <x v="5"/>
    <x v="47"/>
    <x v="263"/>
    <x v="2553"/>
    <x v="0"/>
    <x v="55"/>
    <x v="0"/>
  </r>
  <r>
    <x v="55"/>
    <x v="171"/>
    <x v="7"/>
    <x v="7"/>
    <x v="1"/>
    <x v="6"/>
    <x v="41"/>
    <x v="257"/>
    <x v="2554"/>
    <x v="0"/>
    <x v="55"/>
    <x v="0"/>
  </r>
  <r>
    <x v="55"/>
    <x v="172"/>
    <x v="8"/>
    <x v="8"/>
    <x v="1"/>
    <x v="6"/>
    <x v="42"/>
    <x v="258"/>
    <x v="2555"/>
    <x v="0"/>
    <x v="55"/>
    <x v="0"/>
  </r>
  <r>
    <x v="55"/>
    <x v="178"/>
    <x v="9"/>
    <x v="9"/>
    <x v="1"/>
    <x v="6"/>
    <x v="48"/>
    <x v="264"/>
    <x v="2556"/>
    <x v="0"/>
    <x v="55"/>
    <x v="0"/>
  </r>
  <r>
    <x v="55"/>
    <x v="180"/>
    <x v="10"/>
    <x v="10"/>
    <x v="1"/>
    <x v="6"/>
    <x v="50"/>
    <x v="266"/>
    <x v="2557"/>
    <x v="0"/>
    <x v="55"/>
    <x v="0"/>
  </r>
  <r>
    <x v="55"/>
    <x v="176"/>
    <x v="10"/>
    <x v="10"/>
    <x v="1"/>
    <x v="6"/>
    <x v="46"/>
    <x v="262"/>
    <x v="2558"/>
    <x v="0"/>
    <x v="55"/>
    <x v="0"/>
  </r>
  <r>
    <x v="55"/>
    <x v="189"/>
    <x v="10"/>
    <x v="10"/>
    <x v="1"/>
    <x v="6"/>
    <x v="56"/>
    <x v="275"/>
    <x v="2559"/>
    <x v="0"/>
    <x v="55"/>
    <x v="0"/>
  </r>
  <r>
    <x v="55"/>
    <x v="177"/>
    <x v="11"/>
    <x v="11"/>
    <x v="1"/>
    <x v="6"/>
    <x v="47"/>
    <x v="263"/>
    <x v="2560"/>
    <x v="0"/>
    <x v="55"/>
    <x v="0"/>
  </r>
  <r>
    <x v="55"/>
    <x v="183"/>
    <x v="2"/>
    <x v="2"/>
    <x v="1"/>
    <x v="6"/>
    <x v="53"/>
    <x v="269"/>
    <x v="2561"/>
    <x v="0"/>
    <x v="55"/>
    <x v="0"/>
  </r>
  <r>
    <x v="55"/>
    <x v="184"/>
    <x v="6"/>
    <x v="6"/>
    <x v="1"/>
    <x v="6"/>
    <x v="54"/>
    <x v="270"/>
    <x v="51"/>
    <x v="0"/>
    <x v="55"/>
    <x v="0"/>
  </r>
  <r>
    <x v="55"/>
    <x v="174"/>
    <x v="6"/>
    <x v="6"/>
    <x v="1"/>
    <x v="6"/>
    <x v="44"/>
    <x v="260"/>
    <x v="2562"/>
    <x v="0"/>
    <x v="55"/>
    <x v="0"/>
  </r>
  <r>
    <x v="55"/>
    <x v="179"/>
    <x v="7"/>
    <x v="7"/>
    <x v="1"/>
    <x v="7"/>
    <x v="49"/>
    <x v="265"/>
    <x v="2563"/>
    <x v="0"/>
    <x v="55"/>
    <x v="0"/>
  </r>
  <r>
    <x v="55"/>
    <x v="171"/>
    <x v="7"/>
    <x v="7"/>
    <x v="1"/>
    <x v="7"/>
    <x v="41"/>
    <x v="257"/>
    <x v="2564"/>
    <x v="0"/>
    <x v="55"/>
    <x v="0"/>
  </r>
  <r>
    <x v="55"/>
    <x v="172"/>
    <x v="8"/>
    <x v="8"/>
    <x v="1"/>
    <x v="7"/>
    <x v="42"/>
    <x v="258"/>
    <x v="2565"/>
    <x v="0"/>
    <x v="55"/>
    <x v="0"/>
  </r>
  <r>
    <x v="55"/>
    <x v="173"/>
    <x v="8"/>
    <x v="8"/>
    <x v="1"/>
    <x v="7"/>
    <x v="43"/>
    <x v="259"/>
    <x v="2566"/>
    <x v="0"/>
    <x v="55"/>
    <x v="0"/>
  </r>
  <r>
    <x v="55"/>
    <x v="180"/>
    <x v="10"/>
    <x v="10"/>
    <x v="1"/>
    <x v="7"/>
    <x v="50"/>
    <x v="266"/>
    <x v="2567"/>
    <x v="0"/>
    <x v="55"/>
    <x v="0"/>
  </r>
  <r>
    <x v="55"/>
    <x v="176"/>
    <x v="10"/>
    <x v="10"/>
    <x v="1"/>
    <x v="7"/>
    <x v="46"/>
    <x v="262"/>
    <x v="2568"/>
    <x v="0"/>
    <x v="55"/>
    <x v="0"/>
  </r>
  <r>
    <x v="55"/>
    <x v="177"/>
    <x v="11"/>
    <x v="11"/>
    <x v="1"/>
    <x v="7"/>
    <x v="47"/>
    <x v="263"/>
    <x v="2569"/>
    <x v="0"/>
    <x v="55"/>
    <x v="0"/>
  </r>
  <r>
    <x v="55"/>
    <x v="182"/>
    <x v="2"/>
    <x v="2"/>
    <x v="1"/>
    <x v="7"/>
    <x v="52"/>
    <x v="268"/>
    <x v="2570"/>
    <x v="0"/>
    <x v="55"/>
    <x v="0"/>
  </r>
  <r>
    <x v="55"/>
    <x v="180"/>
    <x v="10"/>
    <x v="10"/>
    <x v="1"/>
    <x v="8"/>
    <x v="50"/>
    <x v="266"/>
    <x v="2571"/>
    <x v="0"/>
    <x v="55"/>
    <x v="0"/>
  </r>
  <r>
    <x v="55"/>
    <x v="182"/>
    <x v="2"/>
    <x v="2"/>
    <x v="1"/>
    <x v="8"/>
    <x v="52"/>
    <x v="268"/>
    <x v="2572"/>
    <x v="0"/>
    <x v="55"/>
    <x v="0"/>
  </r>
  <r>
    <x v="55"/>
    <x v="184"/>
    <x v="6"/>
    <x v="6"/>
    <x v="1"/>
    <x v="8"/>
    <x v="54"/>
    <x v="270"/>
    <x v="2573"/>
    <x v="0"/>
    <x v="55"/>
    <x v="0"/>
  </r>
  <r>
    <x v="55"/>
    <x v="174"/>
    <x v="6"/>
    <x v="6"/>
    <x v="1"/>
    <x v="8"/>
    <x v="44"/>
    <x v="260"/>
    <x v="2574"/>
    <x v="0"/>
    <x v="55"/>
    <x v="0"/>
  </r>
  <r>
    <x v="55"/>
    <x v="190"/>
    <x v="6"/>
    <x v="6"/>
    <x v="1"/>
    <x v="8"/>
    <x v="58"/>
    <x v="276"/>
    <x v="2575"/>
    <x v="0"/>
    <x v="55"/>
    <x v="0"/>
  </r>
  <r>
    <x v="55"/>
    <x v="191"/>
    <x v="6"/>
    <x v="6"/>
    <x v="1"/>
    <x v="8"/>
    <x v="58"/>
    <x v="277"/>
    <x v="26"/>
    <x v="0"/>
    <x v="55"/>
    <x v="0"/>
  </r>
  <r>
    <x v="55"/>
    <x v="173"/>
    <x v="8"/>
    <x v="8"/>
    <x v="1"/>
    <x v="9"/>
    <x v="43"/>
    <x v="259"/>
    <x v="2576"/>
    <x v="0"/>
    <x v="55"/>
    <x v="0"/>
  </r>
  <r>
    <x v="55"/>
    <x v="179"/>
    <x v="7"/>
    <x v="7"/>
    <x v="1"/>
    <x v="10"/>
    <x v="49"/>
    <x v="265"/>
    <x v="2577"/>
    <x v="0"/>
    <x v="55"/>
    <x v="0"/>
  </r>
  <r>
    <x v="55"/>
    <x v="172"/>
    <x v="8"/>
    <x v="8"/>
    <x v="1"/>
    <x v="10"/>
    <x v="42"/>
    <x v="258"/>
    <x v="2578"/>
    <x v="0"/>
    <x v="55"/>
    <x v="0"/>
  </r>
  <r>
    <x v="55"/>
    <x v="173"/>
    <x v="8"/>
    <x v="8"/>
    <x v="1"/>
    <x v="10"/>
    <x v="43"/>
    <x v="259"/>
    <x v="2579"/>
    <x v="0"/>
    <x v="55"/>
    <x v="0"/>
  </r>
  <r>
    <x v="55"/>
    <x v="180"/>
    <x v="10"/>
    <x v="10"/>
    <x v="1"/>
    <x v="10"/>
    <x v="50"/>
    <x v="266"/>
    <x v="2467"/>
    <x v="0"/>
    <x v="55"/>
    <x v="0"/>
  </r>
  <r>
    <x v="55"/>
    <x v="177"/>
    <x v="11"/>
    <x v="11"/>
    <x v="1"/>
    <x v="10"/>
    <x v="47"/>
    <x v="263"/>
    <x v="2580"/>
    <x v="0"/>
    <x v="55"/>
    <x v="0"/>
  </r>
  <r>
    <x v="55"/>
    <x v="181"/>
    <x v="11"/>
    <x v="11"/>
    <x v="1"/>
    <x v="10"/>
    <x v="51"/>
    <x v="267"/>
    <x v="2581"/>
    <x v="0"/>
    <x v="55"/>
    <x v="0"/>
  </r>
  <r>
    <x v="55"/>
    <x v="183"/>
    <x v="2"/>
    <x v="2"/>
    <x v="1"/>
    <x v="10"/>
    <x v="53"/>
    <x v="269"/>
    <x v="2582"/>
    <x v="0"/>
    <x v="55"/>
    <x v="0"/>
  </r>
  <r>
    <x v="55"/>
    <x v="184"/>
    <x v="6"/>
    <x v="6"/>
    <x v="1"/>
    <x v="10"/>
    <x v="54"/>
    <x v="270"/>
    <x v="2583"/>
    <x v="0"/>
    <x v="55"/>
    <x v="0"/>
  </r>
  <r>
    <x v="55"/>
    <x v="174"/>
    <x v="6"/>
    <x v="6"/>
    <x v="1"/>
    <x v="10"/>
    <x v="44"/>
    <x v="260"/>
    <x v="2584"/>
    <x v="0"/>
    <x v="55"/>
    <x v="0"/>
  </r>
  <r>
    <x v="55"/>
    <x v="179"/>
    <x v="7"/>
    <x v="7"/>
    <x v="1"/>
    <x v="11"/>
    <x v="49"/>
    <x v="265"/>
    <x v="2585"/>
    <x v="0"/>
    <x v="55"/>
    <x v="0"/>
  </r>
  <r>
    <x v="55"/>
    <x v="171"/>
    <x v="7"/>
    <x v="7"/>
    <x v="1"/>
    <x v="11"/>
    <x v="41"/>
    <x v="257"/>
    <x v="2586"/>
    <x v="0"/>
    <x v="55"/>
    <x v="0"/>
  </r>
  <r>
    <x v="55"/>
    <x v="192"/>
    <x v="8"/>
    <x v="8"/>
    <x v="1"/>
    <x v="11"/>
    <x v="55"/>
    <x v="278"/>
    <x v="2587"/>
    <x v="0"/>
    <x v="55"/>
    <x v="0"/>
  </r>
  <r>
    <x v="55"/>
    <x v="172"/>
    <x v="8"/>
    <x v="8"/>
    <x v="1"/>
    <x v="11"/>
    <x v="42"/>
    <x v="258"/>
    <x v="2588"/>
    <x v="0"/>
    <x v="55"/>
    <x v="0"/>
  </r>
  <r>
    <x v="55"/>
    <x v="173"/>
    <x v="8"/>
    <x v="8"/>
    <x v="1"/>
    <x v="11"/>
    <x v="43"/>
    <x v="259"/>
    <x v="2589"/>
    <x v="0"/>
    <x v="55"/>
    <x v="0"/>
  </r>
  <r>
    <x v="55"/>
    <x v="175"/>
    <x v="9"/>
    <x v="9"/>
    <x v="1"/>
    <x v="11"/>
    <x v="45"/>
    <x v="261"/>
    <x v="2590"/>
    <x v="0"/>
    <x v="55"/>
    <x v="0"/>
  </r>
  <r>
    <x v="55"/>
    <x v="178"/>
    <x v="9"/>
    <x v="9"/>
    <x v="1"/>
    <x v="11"/>
    <x v="48"/>
    <x v="264"/>
    <x v="2591"/>
    <x v="0"/>
    <x v="55"/>
    <x v="0"/>
  </r>
  <r>
    <x v="55"/>
    <x v="180"/>
    <x v="10"/>
    <x v="10"/>
    <x v="1"/>
    <x v="11"/>
    <x v="50"/>
    <x v="266"/>
    <x v="2592"/>
    <x v="0"/>
    <x v="55"/>
    <x v="0"/>
  </r>
  <r>
    <x v="55"/>
    <x v="186"/>
    <x v="10"/>
    <x v="10"/>
    <x v="1"/>
    <x v="11"/>
    <x v="56"/>
    <x v="272"/>
    <x v="2593"/>
    <x v="0"/>
    <x v="55"/>
    <x v="0"/>
  </r>
  <r>
    <x v="55"/>
    <x v="176"/>
    <x v="10"/>
    <x v="10"/>
    <x v="1"/>
    <x v="11"/>
    <x v="46"/>
    <x v="262"/>
    <x v="2594"/>
    <x v="0"/>
    <x v="55"/>
    <x v="0"/>
  </r>
  <r>
    <x v="55"/>
    <x v="177"/>
    <x v="11"/>
    <x v="11"/>
    <x v="1"/>
    <x v="11"/>
    <x v="47"/>
    <x v="263"/>
    <x v="2595"/>
    <x v="0"/>
    <x v="55"/>
    <x v="0"/>
  </r>
  <r>
    <x v="55"/>
    <x v="193"/>
    <x v="11"/>
    <x v="11"/>
    <x v="1"/>
    <x v="11"/>
    <x v="57"/>
    <x v="279"/>
    <x v="2596"/>
    <x v="0"/>
    <x v="55"/>
    <x v="0"/>
  </r>
  <r>
    <x v="55"/>
    <x v="181"/>
    <x v="11"/>
    <x v="11"/>
    <x v="1"/>
    <x v="11"/>
    <x v="51"/>
    <x v="267"/>
    <x v="2597"/>
    <x v="0"/>
    <x v="55"/>
    <x v="0"/>
  </r>
  <r>
    <x v="55"/>
    <x v="182"/>
    <x v="2"/>
    <x v="2"/>
    <x v="1"/>
    <x v="11"/>
    <x v="52"/>
    <x v="268"/>
    <x v="2598"/>
    <x v="0"/>
    <x v="55"/>
    <x v="0"/>
  </r>
  <r>
    <x v="55"/>
    <x v="183"/>
    <x v="2"/>
    <x v="2"/>
    <x v="1"/>
    <x v="11"/>
    <x v="53"/>
    <x v="269"/>
    <x v="2599"/>
    <x v="0"/>
    <x v="55"/>
    <x v="0"/>
  </r>
  <r>
    <x v="55"/>
    <x v="184"/>
    <x v="6"/>
    <x v="6"/>
    <x v="1"/>
    <x v="11"/>
    <x v="54"/>
    <x v="270"/>
    <x v="2600"/>
    <x v="0"/>
    <x v="55"/>
    <x v="0"/>
  </r>
  <r>
    <x v="55"/>
    <x v="174"/>
    <x v="6"/>
    <x v="6"/>
    <x v="1"/>
    <x v="11"/>
    <x v="44"/>
    <x v="260"/>
    <x v="2601"/>
    <x v="0"/>
    <x v="55"/>
    <x v="0"/>
  </r>
  <r>
    <x v="55"/>
    <x v="178"/>
    <x v="9"/>
    <x v="9"/>
    <x v="1"/>
    <x v="13"/>
    <x v="48"/>
    <x v="264"/>
    <x v="2602"/>
    <x v="0"/>
    <x v="55"/>
    <x v="0"/>
  </r>
  <r>
    <x v="55"/>
    <x v="180"/>
    <x v="10"/>
    <x v="10"/>
    <x v="1"/>
    <x v="13"/>
    <x v="50"/>
    <x v="266"/>
    <x v="2603"/>
    <x v="0"/>
    <x v="55"/>
    <x v="0"/>
  </r>
  <r>
    <x v="55"/>
    <x v="181"/>
    <x v="11"/>
    <x v="11"/>
    <x v="1"/>
    <x v="13"/>
    <x v="51"/>
    <x v="267"/>
    <x v="2604"/>
    <x v="0"/>
    <x v="55"/>
    <x v="0"/>
  </r>
  <r>
    <x v="55"/>
    <x v="183"/>
    <x v="2"/>
    <x v="2"/>
    <x v="1"/>
    <x v="13"/>
    <x v="53"/>
    <x v="269"/>
    <x v="2605"/>
    <x v="0"/>
    <x v="55"/>
    <x v="0"/>
  </r>
  <r>
    <x v="55"/>
    <x v="179"/>
    <x v="7"/>
    <x v="7"/>
    <x v="1"/>
    <x v="14"/>
    <x v="49"/>
    <x v="265"/>
    <x v="2606"/>
    <x v="0"/>
    <x v="55"/>
    <x v="0"/>
  </r>
  <r>
    <x v="55"/>
    <x v="171"/>
    <x v="7"/>
    <x v="7"/>
    <x v="1"/>
    <x v="14"/>
    <x v="41"/>
    <x v="257"/>
    <x v="2607"/>
    <x v="0"/>
    <x v="55"/>
    <x v="0"/>
  </r>
  <r>
    <x v="55"/>
    <x v="172"/>
    <x v="8"/>
    <x v="8"/>
    <x v="1"/>
    <x v="14"/>
    <x v="42"/>
    <x v="258"/>
    <x v="2608"/>
    <x v="0"/>
    <x v="55"/>
    <x v="0"/>
  </r>
  <r>
    <x v="55"/>
    <x v="173"/>
    <x v="8"/>
    <x v="8"/>
    <x v="1"/>
    <x v="14"/>
    <x v="43"/>
    <x v="259"/>
    <x v="2609"/>
    <x v="0"/>
    <x v="55"/>
    <x v="0"/>
  </r>
  <r>
    <x v="55"/>
    <x v="175"/>
    <x v="9"/>
    <x v="9"/>
    <x v="1"/>
    <x v="14"/>
    <x v="45"/>
    <x v="261"/>
    <x v="2610"/>
    <x v="0"/>
    <x v="55"/>
    <x v="0"/>
  </r>
  <r>
    <x v="55"/>
    <x v="178"/>
    <x v="9"/>
    <x v="9"/>
    <x v="1"/>
    <x v="14"/>
    <x v="48"/>
    <x v="264"/>
    <x v="2611"/>
    <x v="0"/>
    <x v="55"/>
    <x v="0"/>
  </r>
  <r>
    <x v="55"/>
    <x v="180"/>
    <x v="10"/>
    <x v="10"/>
    <x v="1"/>
    <x v="14"/>
    <x v="50"/>
    <x v="266"/>
    <x v="2533"/>
    <x v="0"/>
    <x v="55"/>
    <x v="0"/>
  </r>
  <r>
    <x v="55"/>
    <x v="176"/>
    <x v="10"/>
    <x v="10"/>
    <x v="1"/>
    <x v="14"/>
    <x v="46"/>
    <x v="262"/>
    <x v="2612"/>
    <x v="0"/>
    <x v="55"/>
    <x v="0"/>
  </r>
  <r>
    <x v="55"/>
    <x v="177"/>
    <x v="11"/>
    <x v="11"/>
    <x v="1"/>
    <x v="14"/>
    <x v="47"/>
    <x v="263"/>
    <x v="2613"/>
    <x v="0"/>
    <x v="55"/>
    <x v="0"/>
  </r>
  <r>
    <x v="55"/>
    <x v="181"/>
    <x v="11"/>
    <x v="11"/>
    <x v="1"/>
    <x v="14"/>
    <x v="51"/>
    <x v="267"/>
    <x v="2614"/>
    <x v="0"/>
    <x v="55"/>
    <x v="0"/>
  </r>
  <r>
    <x v="55"/>
    <x v="182"/>
    <x v="2"/>
    <x v="2"/>
    <x v="1"/>
    <x v="14"/>
    <x v="52"/>
    <x v="268"/>
    <x v="2615"/>
    <x v="0"/>
    <x v="55"/>
    <x v="0"/>
  </r>
  <r>
    <x v="55"/>
    <x v="183"/>
    <x v="2"/>
    <x v="2"/>
    <x v="1"/>
    <x v="14"/>
    <x v="53"/>
    <x v="269"/>
    <x v="2616"/>
    <x v="0"/>
    <x v="55"/>
    <x v="0"/>
  </r>
  <r>
    <x v="55"/>
    <x v="184"/>
    <x v="6"/>
    <x v="6"/>
    <x v="1"/>
    <x v="14"/>
    <x v="54"/>
    <x v="270"/>
    <x v="2617"/>
    <x v="0"/>
    <x v="55"/>
    <x v="0"/>
  </r>
  <r>
    <x v="55"/>
    <x v="174"/>
    <x v="6"/>
    <x v="6"/>
    <x v="1"/>
    <x v="14"/>
    <x v="44"/>
    <x v="260"/>
    <x v="2618"/>
    <x v="0"/>
    <x v="55"/>
    <x v="0"/>
  </r>
  <r>
    <x v="55"/>
    <x v="179"/>
    <x v="7"/>
    <x v="7"/>
    <x v="1"/>
    <x v="15"/>
    <x v="49"/>
    <x v="265"/>
    <x v="2619"/>
    <x v="0"/>
    <x v="55"/>
    <x v="0"/>
  </r>
  <r>
    <x v="55"/>
    <x v="172"/>
    <x v="8"/>
    <x v="8"/>
    <x v="1"/>
    <x v="15"/>
    <x v="42"/>
    <x v="258"/>
    <x v="2620"/>
    <x v="0"/>
    <x v="55"/>
    <x v="0"/>
  </r>
  <r>
    <x v="55"/>
    <x v="173"/>
    <x v="8"/>
    <x v="8"/>
    <x v="1"/>
    <x v="15"/>
    <x v="43"/>
    <x v="259"/>
    <x v="2621"/>
    <x v="0"/>
    <x v="55"/>
    <x v="0"/>
  </r>
  <r>
    <x v="55"/>
    <x v="175"/>
    <x v="9"/>
    <x v="9"/>
    <x v="1"/>
    <x v="15"/>
    <x v="45"/>
    <x v="261"/>
    <x v="2622"/>
    <x v="0"/>
    <x v="55"/>
    <x v="0"/>
  </r>
  <r>
    <x v="55"/>
    <x v="194"/>
    <x v="9"/>
    <x v="9"/>
    <x v="1"/>
    <x v="15"/>
    <x v="59"/>
    <x v="280"/>
    <x v="2623"/>
    <x v="0"/>
    <x v="55"/>
    <x v="0"/>
  </r>
  <r>
    <x v="55"/>
    <x v="180"/>
    <x v="10"/>
    <x v="10"/>
    <x v="1"/>
    <x v="15"/>
    <x v="50"/>
    <x v="266"/>
    <x v="2624"/>
    <x v="0"/>
    <x v="55"/>
    <x v="0"/>
  </r>
  <r>
    <x v="55"/>
    <x v="176"/>
    <x v="10"/>
    <x v="10"/>
    <x v="1"/>
    <x v="15"/>
    <x v="46"/>
    <x v="262"/>
    <x v="2625"/>
    <x v="0"/>
    <x v="55"/>
    <x v="0"/>
  </r>
  <r>
    <x v="55"/>
    <x v="177"/>
    <x v="11"/>
    <x v="11"/>
    <x v="1"/>
    <x v="15"/>
    <x v="47"/>
    <x v="263"/>
    <x v="2626"/>
    <x v="0"/>
    <x v="55"/>
    <x v="0"/>
  </r>
  <r>
    <x v="55"/>
    <x v="182"/>
    <x v="2"/>
    <x v="2"/>
    <x v="1"/>
    <x v="15"/>
    <x v="52"/>
    <x v="268"/>
    <x v="2627"/>
    <x v="0"/>
    <x v="55"/>
    <x v="0"/>
  </r>
  <r>
    <x v="55"/>
    <x v="183"/>
    <x v="2"/>
    <x v="2"/>
    <x v="1"/>
    <x v="15"/>
    <x v="53"/>
    <x v="269"/>
    <x v="2628"/>
    <x v="0"/>
    <x v="55"/>
    <x v="0"/>
  </r>
  <r>
    <x v="55"/>
    <x v="184"/>
    <x v="6"/>
    <x v="6"/>
    <x v="1"/>
    <x v="15"/>
    <x v="54"/>
    <x v="270"/>
    <x v="2629"/>
    <x v="0"/>
    <x v="55"/>
    <x v="0"/>
  </r>
  <r>
    <x v="55"/>
    <x v="179"/>
    <x v="7"/>
    <x v="7"/>
    <x v="1"/>
    <x v="18"/>
    <x v="49"/>
    <x v="265"/>
    <x v="2630"/>
    <x v="0"/>
    <x v="55"/>
    <x v="0"/>
  </r>
  <r>
    <x v="55"/>
    <x v="172"/>
    <x v="8"/>
    <x v="8"/>
    <x v="1"/>
    <x v="18"/>
    <x v="42"/>
    <x v="258"/>
    <x v="2631"/>
    <x v="0"/>
    <x v="55"/>
    <x v="0"/>
  </r>
  <r>
    <x v="55"/>
    <x v="175"/>
    <x v="9"/>
    <x v="9"/>
    <x v="1"/>
    <x v="18"/>
    <x v="45"/>
    <x v="261"/>
    <x v="1957"/>
    <x v="0"/>
    <x v="55"/>
    <x v="0"/>
  </r>
  <r>
    <x v="55"/>
    <x v="178"/>
    <x v="9"/>
    <x v="9"/>
    <x v="1"/>
    <x v="18"/>
    <x v="48"/>
    <x v="264"/>
    <x v="2632"/>
    <x v="0"/>
    <x v="55"/>
    <x v="0"/>
  </r>
  <r>
    <x v="55"/>
    <x v="176"/>
    <x v="10"/>
    <x v="10"/>
    <x v="1"/>
    <x v="18"/>
    <x v="46"/>
    <x v="262"/>
    <x v="2633"/>
    <x v="0"/>
    <x v="55"/>
    <x v="0"/>
  </r>
  <r>
    <x v="55"/>
    <x v="182"/>
    <x v="2"/>
    <x v="2"/>
    <x v="1"/>
    <x v="18"/>
    <x v="52"/>
    <x v="268"/>
    <x v="2634"/>
    <x v="0"/>
    <x v="55"/>
    <x v="0"/>
  </r>
  <r>
    <x v="56"/>
    <x v="171"/>
    <x v="7"/>
    <x v="7"/>
    <x v="1"/>
    <x v="2"/>
    <x v="41"/>
    <x v="257"/>
    <x v="2635"/>
    <x v="0"/>
    <x v="56"/>
    <x v="0"/>
  </r>
  <r>
    <x v="56"/>
    <x v="172"/>
    <x v="8"/>
    <x v="8"/>
    <x v="1"/>
    <x v="2"/>
    <x v="42"/>
    <x v="258"/>
    <x v="2636"/>
    <x v="0"/>
    <x v="56"/>
    <x v="0"/>
  </r>
  <r>
    <x v="56"/>
    <x v="180"/>
    <x v="10"/>
    <x v="10"/>
    <x v="1"/>
    <x v="2"/>
    <x v="50"/>
    <x v="266"/>
    <x v="2637"/>
    <x v="0"/>
    <x v="56"/>
    <x v="0"/>
  </r>
  <r>
    <x v="56"/>
    <x v="181"/>
    <x v="11"/>
    <x v="11"/>
    <x v="1"/>
    <x v="2"/>
    <x v="51"/>
    <x v="267"/>
    <x v="2638"/>
    <x v="0"/>
    <x v="56"/>
    <x v="0"/>
  </r>
  <r>
    <x v="56"/>
    <x v="182"/>
    <x v="2"/>
    <x v="2"/>
    <x v="1"/>
    <x v="2"/>
    <x v="52"/>
    <x v="268"/>
    <x v="2639"/>
    <x v="0"/>
    <x v="56"/>
    <x v="0"/>
  </r>
  <r>
    <x v="56"/>
    <x v="179"/>
    <x v="7"/>
    <x v="7"/>
    <x v="1"/>
    <x v="0"/>
    <x v="49"/>
    <x v="265"/>
    <x v="2640"/>
    <x v="0"/>
    <x v="56"/>
    <x v="0"/>
  </r>
  <r>
    <x v="56"/>
    <x v="171"/>
    <x v="7"/>
    <x v="7"/>
    <x v="1"/>
    <x v="0"/>
    <x v="41"/>
    <x v="257"/>
    <x v="2641"/>
    <x v="0"/>
    <x v="56"/>
    <x v="0"/>
  </r>
  <r>
    <x v="56"/>
    <x v="172"/>
    <x v="8"/>
    <x v="8"/>
    <x v="1"/>
    <x v="0"/>
    <x v="42"/>
    <x v="258"/>
    <x v="2642"/>
    <x v="0"/>
    <x v="56"/>
    <x v="0"/>
  </r>
  <r>
    <x v="56"/>
    <x v="173"/>
    <x v="8"/>
    <x v="8"/>
    <x v="1"/>
    <x v="0"/>
    <x v="43"/>
    <x v="259"/>
    <x v="2643"/>
    <x v="0"/>
    <x v="56"/>
    <x v="0"/>
  </r>
  <r>
    <x v="56"/>
    <x v="175"/>
    <x v="9"/>
    <x v="9"/>
    <x v="1"/>
    <x v="0"/>
    <x v="45"/>
    <x v="261"/>
    <x v="2644"/>
    <x v="0"/>
    <x v="56"/>
    <x v="0"/>
  </r>
  <r>
    <x v="56"/>
    <x v="178"/>
    <x v="9"/>
    <x v="9"/>
    <x v="1"/>
    <x v="0"/>
    <x v="48"/>
    <x v="264"/>
    <x v="2645"/>
    <x v="0"/>
    <x v="56"/>
    <x v="0"/>
  </r>
  <r>
    <x v="56"/>
    <x v="180"/>
    <x v="10"/>
    <x v="10"/>
    <x v="1"/>
    <x v="0"/>
    <x v="50"/>
    <x v="266"/>
    <x v="2646"/>
    <x v="0"/>
    <x v="56"/>
    <x v="0"/>
  </r>
  <r>
    <x v="56"/>
    <x v="176"/>
    <x v="10"/>
    <x v="10"/>
    <x v="1"/>
    <x v="0"/>
    <x v="46"/>
    <x v="262"/>
    <x v="2647"/>
    <x v="0"/>
    <x v="56"/>
    <x v="0"/>
  </r>
  <r>
    <x v="56"/>
    <x v="177"/>
    <x v="11"/>
    <x v="11"/>
    <x v="1"/>
    <x v="0"/>
    <x v="47"/>
    <x v="263"/>
    <x v="2648"/>
    <x v="0"/>
    <x v="56"/>
    <x v="0"/>
  </r>
  <r>
    <x v="56"/>
    <x v="181"/>
    <x v="11"/>
    <x v="11"/>
    <x v="1"/>
    <x v="0"/>
    <x v="51"/>
    <x v="267"/>
    <x v="476"/>
    <x v="0"/>
    <x v="56"/>
    <x v="0"/>
  </r>
  <r>
    <x v="56"/>
    <x v="182"/>
    <x v="2"/>
    <x v="2"/>
    <x v="1"/>
    <x v="0"/>
    <x v="52"/>
    <x v="268"/>
    <x v="753"/>
    <x v="0"/>
    <x v="56"/>
    <x v="0"/>
  </r>
  <r>
    <x v="56"/>
    <x v="183"/>
    <x v="2"/>
    <x v="2"/>
    <x v="1"/>
    <x v="0"/>
    <x v="53"/>
    <x v="269"/>
    <x v="2649"/>
    <x v="0"/>
    <x v="56"/>
    <x v="0"/>
  </r>
  <r>
    <x v="56"/>
    <x v="184"/>
    <x v="6"/>
    <x v="6"/>
    <x v="1"/>
    <x v="0"/>
    <x v="54"/>
    <x v="270"/>
    <x v="2650"/>
    <x v="0"/>
    <x v="56"/>
    <x v="0"/>
  </r>
  <r>
    <x v="56"/>
    <x v="174"/>
    <x v="6"/>
    <x v="6"/>
    <x v="1"/>
    <x v="0"/>
    <x v="44"/>
    <x v="260"/>
    <x v="2651"/>
    <x v="0"/>
    <x v="56"/>
    <x v="0"/>
  </r>
  <r>
    <x v="56"/>
    <x v="179"/>
    <x v="7"/>
    <x v="7"/>
    <x v="1"/>
    <x v="1"/>
    <x v="49"/>
    <x v="265"/>
    <x v="2652"/>
    <x v="0"/>
    <x v="56"/>
    <x v="0"/>
  </r>
  <r>
    <x v="56"/>
    <x v="171"/>
    <x v="7"/>
    <x v="7"/>
    <x v="1"/>
    <x v="1"/>
    <x v="41"/>
    <x v="257"/>
    <x v="1436"/>
    <x v="0"/>
    <x v="56"/>
    <x v="0"/>
  </r>
  <r>
    <x v="56"/>
    <x v="172"/>
    <x v="8"/>
    <x v="8"/>
    <x v="1"/>
    <x v="1"/>
    <x v="42"/>
    <x v="258"/>
    <x v="2653"/>
    <x v="0"/>
    <x v="56"/>
    <x v="0"/>
  </r>
  <r>
    <x v="56"/>
    <x v="173"/>
    <x v="8"/>
    <x v="8"/>
    <x v="1"/>
    <x v="1"/>
    <x v="43"/>
    <x v="259"/>
    <x v="2654"/>
    <x v="0"/>
    <x v="56"/>
    <x v="0"/>
  </r>
  <r>
    <x v="56"/>
    <x v="176"/>
    <x v="10"/>
    <x v="10"/>
    <x v="1"/>
    <x v="1"/>
    <x v="46"/>
    <x v="262"/>
    <x v="678"/>
    <x v="0"/>
    <x v="56"/>
    <x v="0"/>
  </r>
  <r>
    <x v="56"/>
    <x v="177"/>
    <x v="11"/>
    <x v="11"/>
    <x v="1"/>
    <x v="1"/>
    <x v="47"/>
    <x v="263"/>
    <x v="2655"/>
    <x v="0"/>
    <x v="56"/>
    <x v="0"/>
  </r>
  <r>
    <x v="56"/>
    <x v="181"/>
    <x v="11"/>
    <x v="11"/>
    <x v="1"/>
    <x v="1"/>
    <x v="51"/>
    <x v="267"/>
    <x v="1445"/>
    <x v="0"/>
    <x v="56"/>
    <x v="0"/>
  </r>
  <r>
    <x v="56"/>
    <x v="183"/>
    <x v="2"/>
    <x v="2"/>
    <x v="1"/>
    <x v="1"/>
    <x v="53"/>
    <x v="269"/>
    <x v="2656"/>
    <x v="0"/>
    <x v="56"/>
    <x v="0"/>
  </r>
  <r>
    <x v="57"/>
    <x v="175"/>
    <x v="9"/>
    <x v="9"/>
    <x v="1"/>
    <x v="2"/>
    <x v="45"/>
    <x v="261"/>
    <x v="2657"/>
    <x v="0"/>
    <x v="57"/>
    <x v="0"/>
  </r>
  <r>
    <x v="57"/>
    <x v="182"/>
    <x v="2"/>
    <x v="2"/>
    <x v="1"/>
    <x v="2"/>
    <x v="52"/>
    <x v="268"/>
    <x v="2658"/>
    <x v="0"/>
    <x v="57"/>
    <x v="0"/>
  </r>
  <r>
    <x v="57"/>
    <x v="183"/>
    <x v="2"/>
    <x v="2"/>
    <x v="1"/>
    <x v="2"/>
    <x v="53"/>
    <x v="269"/>
    <x v="2659"/>
    <x v="0"/>
    <x v="57"/>
    <x v="0"/>
  </r>
  <r>
    <x v="57"/>
    <x v="179"/>
    <x v="7"/>
    <x v="7"/>
    <x v="1"/>
    <x v="0"/>
    <x v="49"/>
    <x v="265"/>
    <x v="2660"/>
    <x v="0"/>
    <x v="57"/>
    <x v="0"/>
  </r>
  <r>
    <x v="57"/>
    <x v="171"/>
    <x v="7"/>
    <x v="7"/>
    <x v="1"/>
    <x v="0"/>
    <x v="41"/>
    <x v="257"/>
    <x v="2661"/>
    <x v="0"/>
    <x v="57"/>
    <x v="0"/>
  </r>
  <r>
    <x v="57"/>
    <x v="172"/>
    <x v="8"/>
    <x v="8"/>
    <x v="1"/>
    <x v="0"/>
    <x v="42"/>
    <x v="258"/>
    <x v="2662"/>
    <x v="0"/>
    <x v="57"/>
    <x v="0"/>
  </r>
  <r>
    <x v="57"/>
    <x v="173"/>
    <x v="8"/>
    <x v="8"/>
    <x v="1"/>
    <x v="0"/>
    <x v="43"/>
    <x v="259"/>
    <x v="2663"/>
    <x v="0"/>
    <x v="57"/>
    <x v="0"/>
  </r>
  <r>
    <x v="57"/>
    <x v="175"/>
    <x v="9"/>
    <x v="9"/>
    <x v="1"/>
    <x v="0"/>
    <x v="45"/>
    <x v="261"/>
    <x v="2664"/>
    <x v="0"/>
    <x v="57"/>
    <x v="0"/>
  </r>
  <r>
    <x v="57"/>
    <x v="178"/>
    <x v="9"/>
    <x v="9"/>
    <x v="1"/>
    <x v="0"/>
    <x v="48"/>
    <x v="264"/>
    <x v="2665"/>
    <x v="0"/>
    <x v="57"/>
    <x v="0"/>
  </r>
  <r>
    <x v="57"/>
    <x v="180"/>
    <x v="10"/>
    <x v="10"/>
    <x v="1"/>
    <x v="0"/>
    <x v="50"/>
    <x v="266"/>
    <x v="2666"/>
    <x v="0"/>
    <x v="57"/>
    <x v="0"/>
  </r>
  <r>
    <x v="57"/>
    <x v="176"/>
    <x v="10"/>
    <x v="10"/>
    <x v="1"/>
    <x v="0"/>
    <x v="46"/>
    <x v="262"/>
    <x v="2667"/>
    <x v="0"/>
    <x v="57"/>
    <x v="0"/>
  </r>
  <r>
    <x v="57"/>
    <x v="177"/>
    <x v="11"/>
    <x v="11"/>
    <x v="1"/>
    <x v="0"/>
    <x v="47"/>
    <x v="263"/>
    <x v="2668"/>
    <x v="0"/>
    <x v="57"/>
    <x v="0"/>
  </r>
  <r>
    <x v="57"/>
    <x v="181"/>
    <x v="11"/>
    <x v="11"/>
    <x v="1"/>
    <x v="0"/>
    <x v="51"/>
    <x v="267"/>
    <x v="2669"/>
    <x v="0"/>
    <x v="57"/>
    <x v="0"/>
  </r>
  <r>
    <x v="57"/>
    <x v="182"/>
    <x v="2"/>
    <x v="2"/>
    <x v="1"/>
    <x v="0"/>
    <x v="52"/>
    <x v="268"/>
    <x v="2670"/>
    <x v="0"/>
    <x v="57"/>
    <x v="0"/>
  </r>
  <r>
    <x v="57"/>
    <x v="183"/>
    <x v="2"/>
    <x v="2"/>
    <x v="1"/>
    <x v="0"/>
    <x v="53"/>
    <x v="269"/>
    <x v="2671"/>
    <x v="0"/>
    <x v="57"/>
    <x v="0"/>
  </r>
  <r>
    <x v="57"/>
    <x v="184"/>
    <x v="6"/>
    <x v="6"/>
    <x v="1"/>
    <x v="0"/>
    <x v="54"/>
    <x v="270"/>
    <x v="2672"/>
    <x v="0"/>
    <x v="57"/>
    <x v="0"/>
  </r>
  <r>
    <x v="57"/>
    <x v="174"/>
    <x v="6"/>
    <x v="6"/>
    <x v="1"/>
    <x v="0"/>
    <x v="44"/>
    <x v="260"/>
    <x v="2673"/>
    <x v="0"/>
    <x v="57"/>
    <x v="0"/>
  </r>
  <r>
    <x v="57"/>
    <x v="182"/>
    <x v="2"/>
    <x v="2"/>
    <x v="1"/>
    <x v="1"/>
    <x v="52"/>
    <x v="268"/>
    <x v="527"/>
    <x v="0"/>
    <x v="57"/>
    <x v="0"/>
  </r>
  <r>
    <x v="58"/>
    <x v="175"/>
    <x v="9"/>
    <x v="9"/>
    <x v="1"/>
    <x v="0"/>
    <x v="45"/>
    <x v="261"/>
    <x v="2674"/>
    <x v="0"/>
    <x v="58"/>
    <x v="0"/>
  </r>
  <r>
    <x v="60"/>
    <x v="179"/>
    <x v="7"/>
    <x v="7"/>
    <x v="1"/>
    <x v="0"/>
    <x v="49"/>
    <x v="265"/>
    <x v="2509"/>
    <x v="0"/>
    <x v="60"/>
    <x v="0"/>
  </r>
  <r>
    <x v="60"/>
    <x v="171"/>
    <x v="7"/>
    <x v="7"/>
    <x v="1"/>
    <x v="0"/>
    <x v="41"/>
    <x v="257"/>
    <x v="2675"/>
    <x v="0"/>
    <x v="60"/>
    <x v="0"/>
  </r>
  <r>
    <x v="60"/>
    <x v="180"/>
    <x v="10"/>
    <x v="10"/>
    <x v="1"/>
    <x v="0"/>
    <x v="50"/>
    <x v="266"/>
    <x v="2676"/>
    <x v="0"/>
    <x v="60"/>
    <x v="0"/>
  </r>
  <r>
    <x v="60"/>
    <x v="176"/>
    <x v="10"/>
    <x v="10"/>
    <x v="1"/>
    <x v="0"/>
    <x v="46"/>
    <x v="262"/>
    <x v="2677"/>
    <x v="0"/>
    <x v="60"/>
    <x v="0"/>
  </r>
  <r>
    <x v="61"/>
    <x v="172"/>
    <x v="8"/>
    <x v="8"/>
    <x v="1"/>
    <x v="0"/>
    <x v="42"/>
    <x v="258"/>
    <x v="2678"/>
    <x v="0"/>
    <x v="61"/>
    <x v="0"/>
  </r>
  <r>
    <x v="61"/>
    <x v="176"/>
    <x v="10"/>
    <x v="10"/>
    <x v="1"/>
    <x v="0"/>
    <x v="46"/>
    <x v="262"/>
    <x v="2679"/>
    <x v="0"/>
    <x v="61"/>
    <x v="0"/>
  </r>
  <r>
    <x v="61"/>
    <x v="177"/>
    <x v="11"/>
    <x v="11"/>
    <x v="1"/>
    <x v="0"/>
    <x v="47"/>
    <x v="263"/>
    <x v="2680"/>
    <x v="0"/>
    <x v="61"/>
    <x v="0"/>
  </r>
  <r>
    <x v="61"/>
    <x v="177"/>
    <x v="11"/>
    <x v="11"/>
    <x v="1"/>
    <x v="1"/>
    <x v="47"/>
    <x v="263"/>
    <x v="2681"/>
    <x v="0"/>
    <x v="61"/>
    <x v="0"/>
  </r>
  <r>
    <x v="63"/>
    <x v="171"/>
    <x v="7"/>
    <x v="7"/>
    <x v="1"/>
    <x v="0"/>
    <x v="41"/>
    <x v="257"/>
    <x v="2682"/>
    <x v="0"/>
    <x v="63"/>
    <x v="0"/>
  </r>
  <r>
    <x v="63"/>
    <x v="172"/>
    <x v="8"/>
    <x v="8"/>
    <x v="1"/>
    <x v="0"/>
    <x v="42"/>
    <x v="258"/>
    <x v="2683"/>
    <x v="0"/>
    <x v="63"/>
    <x v="0"/>
  </r>
  <r>
    <x v="63"/>
    <x v="180"/>
    <x v="10"/>
    <x v="10"/>
    <x v="1"/>
    <x v="0"/>
    <x v="50"/>
    <x v="266"/>
    <x v="2684"/>
    <x v="0"/>
    <x v="63"/>
    <x v="0"/>
  </r>
  <r>
    <x v="63"/>
    <x v="176"/>
    <x v="10"/>
    <x v="10"/>
    <x v="1"/>
    <x v="0"/>
    <x v="46"/>
    <x v="262"/>
    <x v="2685"/>
    <x v="0"/>
    <x v="63"/>
    <x v="0"/>
  </r>
  <r>
    <x v="63"/>
    <x v="182"/>
    <x v="2"/>
    <x v="2"/>
    <x v="1"/>
    <x v="0"/>
    <x v="52"/>
    <x v="268"/>
    <x v="2686"/>
    <x v="0"/>
    <x v="63"/>
    <x v="0"/>
  </r>
  <r>
    <x v="63"/>
    <x v="183"/>
    <x v="2"/>
    <x v="2"/>
    <x v="1"/>
    <x v="0"/>
    <x v="53"/>
    <x v="269"/>
    <x v="2687"/>
    <x v="0"/>
    <x v="63"/>
    <x v="0"/>
  </r>
  <r>
    <x v="63"/>
    <x v="184"/>
    <x v="6"/>
    <x v="6"/>
    <x v="1"/>
    <x v="0"/>
    <x v="54"/>
    <x v="270"/>
    <x v="2688"/>
    <x v="0"/>
    <x v="63"/>
    <x v="0"/>
  </r>
  <r>
    <x v="63"/>
    <x v="174"/>
    <x v="6"/>
    <x v="6"/>
    <x v="1"/>
    <x v="0"/>
    <x v="44"/>
    <x v="260"/>
    <x v="2689"/>
    <x v="0"/>
    <x v="63"/>
    <x v="0"/>
  </r>
  <r>
    <x v="63"/>
    <x v="172"/>
    <x v="8"/>
    <x v="8"/>
    <x v="1"/>
    <x v="1"/>
    <x v="42"/>
    <x v="258"/>
    <x v="2690"/>
    <x v="0"/>
    <x v="63"/>
    <x v="0"/>
  </r>
  <r>
    <x v="63"/>
    <x v="178"/>
    <x v="9"/>
    <x v="9"/>
    <x v="1"/>
    <x v="1"/>
    <x v="48"/>
    <x v="264"/>
    <x v="2691"/>
    <x v="0"/>
    <x v="63"/>
    <x v="0"/>
  </r>
  <r>
    <x v="63"/>
    <x v="184"/>
    <x v="6"/>
    <x v="6"/>
    <x v="1"/>
    <x v="1"/>
    <x v="54"/>
    <x v="270"/>
    <x v="2692"/>
    <x v="0"/>
    <x v="63"/>
    <x v="0"/>
  </r>
  <r>
    <x v="63"/>
    <x v="174"/>
    <x v="6"/>
    <x v="6"/>
    <x v="1"/>
    <x v="1"/>
    <x v="44"/>
    <x v="260"/>
    <x v="2693"/>
    <x v="0"/>
    <x v="63"/>
    <x v="0"/>
  </r>
  <r>
    <x v="78"/>
    <x v="183"/>
    <x v="2"/>
    <x v="2"/>
    <x v="1"/>
    <x v="0"/>
    <x v="53"/>
    <x v="269"/>
    <x v="2694"/>
    <x v="0"/>
    <x v="78"/>
    <x v="0"/>
  </r>
  <r>
    <x v="67"/>
    <x v="171"/>
    <x v="7"/>
    <x v="7"/>
    <x v="1"/>
    <x v="0"/>
    <x v="41"/>
    <x v="257"/>
    <x v="2695"/>
    <x v="0"/>
    <x v="67"/>
    <x v="0"/>
  </r>
  <r>
    <x v="67"/>
    <x v="176"/>
    <x v="10"/>
    <x v="10"/>
    <x v="1"/>
    <x v="0"/>
    <x v="46"/>
    <x v="262"/>
    <x v="2696"/>
    <x v="0"/>
    <x v="67"/>
    <x v="0"/>
  </r>
  <r>
    <x v="67"/>
    <x v="174"/>
    <x v="6"/>
    <x v="6"/>
    <x v="1"/>
    <x v="0"/>
    <x v="44"/>
    <x v="260"/>
    <x v="673"/>
    <x v="0"/>
    <x v="67"/>
    <x v="0"/>
  </r>
  <r>
    <x v="67"/>
    <x v="180"/>
    <x v="10"/>
    <x v="10"/>
    <x v="1"/>
    <x v="1"/>
    <x v="50"/>
    <x v="266"/>
    <x v="2697"/>
    <x v="0"/>
    <x v="67"/>
    <x v="0"/>
  </r>
  <r>
    <x v="68"/>
    <x v="174"/>
    <x v="6"/>
    <x v="6"/>
    <x v="1"/>
    <x v="1"/>
    <x v="44"/>
    <x v="260"/>
    <x v="2698"/>
    <x v="0"/>
    <x v="68"/>
    <x v="0"/>
  </r>
  <r>
    <x v="69"/>
    <x v="171"/>
    <x v="7"/>
    <x v="7"/>
    <x v="1"/>
    <x v="0"/>
    <x v="41"/>
    <x v="257"/>
    <x v="2699"/>
    <x v="0"/>
    <x v="69"/>
    <x v="0"/>
  </r>
  <r>
    <x v="69"/>
    <x v="172"/>
    <x v="8"/>
    <x v="8"/>
    <x v="1"/>
    <x v="1"/>
    <x v="42"/>
    <x v="258"/>
    <x v="2700"/>
    <x v="0"/>
    <x v="69"/>
    <x v="0"/>
  </r>
  <r>
    <x v="0"/>
    <x v="195"/>
    <x v="8"/>
    <x v="8"/>
    <x v="1"/>
    <x v="2"/>
    <x v="20"/>
    <x v="24"/>
    <x v="813"/>
    <x v="0"/>
    <x v="0"/>
    <x v="1"/>
  </r>
  <r>
    <x v="0"/>
    <x v="196"/>
    <x v="8"/>
    <x v="8"/>
    <x v="1"/>
    <x v="2"/>
    <x v="20"/>
    <x v="24"/>
    <x v="735"/>
    <x v="0"/>
    <x v="0"/>
    <x v="1"/>
  </r>
  <r>
    <x v="0"/>
    <x v="197"/>
    <x v="9"/>
    <x v="9"/>
    <x v="1"/>
    <x v="2"/>
    <x v="20"/>
    <x v="24"/>
    <x v="735"/>
    <x v="0"/>
    <x v="0"/>
    <x v="1"/>
  </r>
  <r>
    <x v="0"/>
    <x v="198"/>
    <x v="10"/>
    <x v="10"/>
    <x v="1"/>
    <x v="2"/>
    <x v="20"/>
    <x v="24"/>
    <x v="736"/>
    <x v="0"/>
    <x v="0"/>
    <x v="1"/>
  </r>
  <r>
    <x v="0"/>
    <x v="199"/>
    <x v="10"/>
    <x v="10"/>
    <x v="1"/>
    <x v="2"/>
    <x v="20"/>
    <x v="24"/>
    <x v="735"/>
    <x v="0"/>
    <x v="0"/>
    <x v="1"/>
  </r>
  <r>
    <x v="0"/>
    <x v="200"/>
    <x v="11"/>
    <x v="11"/>
    <x v="1"/>
    <x v="2"/>
    <x v="20"/>
    <x v="24"/>
    <x v="748"/>
    <x v="0"/>
    <x v="0"/>
    <x v="1"/>
  </r>
  <r>
    <x v="0"/>
    <x v="201"/>
    <x v="11"/>
    <x v="11"/>
    <x v="1"/>
    <x v="2"/>
    <x v="20"/>
    <x v="24"/>
    <x v="742"/>
    <x v="0"/>
    <x v="0"/>
    <x v="1"/>
  </r>
  <r>
    <x v="0"/>
    <x v="202"/>
    <x v="11"/>
    <x v="11"/>
    <x v="1"/>
    <x v="2"/>
    <x v="20"/>
    <x v="24"/>
    <x v="741"/>
    <x v="0"/>
    <x v="0"/>
    <x v="1"/>
  </r>
  <r>
    <x v="0"/>
    <x v="203"/>
    <x v="6"/>
    <x v="6"/>
    <x v="1"/>
    <x v="2"/>
    <x v="20"/>
    <x v="24"/>
    <x v="1894"/>
    <x v="0"/>
    <x v="0"/>
    <x v="1"/>
  </r>
  <r>
    <x v="0"/>
    <x v="204"/>
    <x v="6"/>
    <x v="6"/>
    <x v="1"/>
    <x v="2"/>
    <x v="20"/>
    <x v="24"/>
    <x v="735"/>
    <x v="0"/>
    <x v="0"/>
    <x v="1"/>
  </r>
  <r>
    <x v="1"/>
    <x v="205"/>
    <x v="7"/>
    <x v="7"/>
    <x v="1"/>
    <x v="2"/>
    <x v="20"/>
    <x v="25"/>
    <x v="742"/>
    <x v="0"/>
    <x v="1"/>
    <x v="1"/>
  </r>
  <r>
    <x v="1"/>
    <x v="206"/>
    <x v="7"/>
    <x v="7"/>
    <x v="1"/>
    <x v="2"/>
    <x v="20"/>
    <x v="25"/>
    <x v="742"/>
    <x v="0"/>
    <x v="1"/>
    <x v="1"/>
  </r>
  <r>
    <x v="1"/>
    <x v="207"/>
    <x v="8"/>
    <x v="8"/>
    <x v="1"/>
    <x v="2"/>
    <x v="20"/>
    <x v="25"/>
    <x v="908"/>
    <x v="0"/>
    <x v="1"/>
    <x v="1"/>
  </r>
  <r>
    <x v="1"/>
    <x v="208"/>
    <x v="8"/>
    <x v="8"/>
    <x v="1"/>
    <x v="2"/>
    <x v="20"/>
    <x v="25"/>
    <x v="763"/>
    <x v="0"/>
    <x v="1"/>
    <x v="1"/>
  </r>
  <r>
    <x v="1"/>
    <x v="182"/>
    <x v="2"/>
    <x v="2"/>
    <x v="1"/>
    <x v="2"/>
    <x v="20"/>
    <x v="25"/>
    <x v="742"/>
    <x v="0"/>
    <x v="1"/>
    <x v="1"/>
  </r>
  <r>
    <x v="2"/>
    <x v="179"/>
    <x v="7"/>
    <x v="7"/>
    <x v="1"/>
    <x v="2"/>
    <x v="20"/>
    <x v="26"/>
    <x v="776"/>
    <x v="0"/>
    <x v="2"/>
    <x v="1"/>
  </r>
  <r>
    <x v="2"/>
    <x v="209"/>
    <x v="7"/>
    <x v="7"/>
    <x v="1"/>
    <x v="2"/>
    <x v="20"/>
    <x v="26"/>
    <x v="771"/>
    <x v="0"/>
    <x v="2"/>
    <x v="1"/>
  </r>
  <r>
    <x v="2"/>
    <x v="210"/>
    <x v="7"/>
    <x v="7"/>
    <x v="1"/>
    <x v="2"/>
    <x v="20"/>
    <x v="26"/>
    <x v="745"/>
    <x v="0"/>
    <x v="2"/>
    <x v="1"/>
  </r>
  <r>
    <x v="2"/>
    <x v="211"/>
    <x v="9"/>
    <x v="9"/>
    <x v="1"/>
    <x v="2"/>
    <x v="20"/>
    <x v="26"/>
    <x v="776"/>
    <x v="0"/>
    <x v="2"/>
    <x v="1"/>
  </r>
  <r>
    <x v="2"/>
    <x v="212"/>
    <x v="10"/>
    <x v="10"/>
    <x v="1"/>
    <x v="2"/>
    <x v="20"/>
    <x v="26"/>
    <x v="777"/>
    <x v="0"/>
    <x v="2"/>
    <x v="1"/>
  </r>
  <r>
    <x v="2"/>
    <x v="213"/>
    <x v="11"/>
    <x v="11"/>
    <x v="1"/>
    <x v="2"/>
    <x v="20"/>
    <x v="26"/>
    <x v="742"/>
    <x v="0"/>
    <x v="2"/>
    <x v="1"/>
  </r>
  <r>
    <x v="2"/>
    <x v="214"/>
    <x v="11"/>
    <x v="11"/>
    <x v="1"/>
    <x v="2"/>
    <x v="20"/>
    <x v="26"/>
    <x v="750"/>
    <x v="0"/>
    <x v="2"/>
    <x v="1"/>
  </r>
  <r>
    <x v="2"/>
    <x v="215"/>
    <x v="2"/>
    <x v="2"/>
    <x v="1"/>
    <x v="2"/>
    <x v="20"/>
    <x v="26"/>
    <x v="737"/>
    <x v="0"/>
    <x v="2"/>
    <x v="1"/>
  </r>
  <r>
    <x v="2"/>
    <x v="216"/>
    <x v="2"/>
    <x v="2"/>
    <x v="1"/>
    <x v="2"/>
    <x v="20"/>
    <x v="26"/>
    <x v="2701"/>
    <x v="0"/>
    <x v="2"/>
    <x v="1"/>
  </r>
  <r>
    <x v="2"/>
    <x v="217"/>
    <x v="6"/>
    <x v="6"/>
    <x v="1"/>
    <x v="2"/>
    <x v="20"/>
    <x v="26"/>
    <x v="745"/>
    <x v="0"/>
    <x v="2"/>
    <x v="1"/>
  </r>
  <r>
    <x v="2"/>
    <x v="218"/>
    <x v="6"/>
    <x v="6"/>
    <x v="1"/>
    <x v="2"/>
    <x v="20"/>
    <x v="26"/>
    <x v="744"/>
    <x v="0"/>
    <x v="2"/>
    <x v="1"/>
  </r>
  <r>
    <x v="2"/>
    <x v="190"/>
    <x v="6"/>
    <x v="6"/>
    <x v="1"/>
    <x v="2"/>
    <x v="20"/>
    <x v="26"/>
    <x v="744"/>
    <x v="0"/>
    <x v="2"/>
    <x v="1"/>
  </r>
  <r>
    <x v="3"/>
    <x v="219"/>
    <x v="9"/>
    <x v="9"/>
    <x v="1"/>
    <x v="2"/>
    <x v="20"/>
    <x v="27"/>
    <x v="738"/>
    <x v="0"/>
    <x v="3"/>
    <x v="1"/>
  </r>
  <r>
    <x v="3"/>
    <x v="220"/>
    <x v="11"/>
    <x v="11"/>
    <x v="1"/>
    <x v="2"/>
    <x v="20"/>
    <x v="27"/>
    <x v="744"/>
    <x v="0"/>
    <x v="3"/>
    <x v="1"/>
  </r>
  <r>
    <x v="3"/>
    <x v="202"/>
    <x v="11"/>
    <x v="11"/>
    <x v="1"/>
    <x v="2"/>
    <x v="20"/>
    <x v="27"/>
    <x v="763"/>
    <x v="0"/>
    <x v="3"/>
    <x v="1"/>
  </r>
  <r>
    <x v="3"/>
    <x v="221"/>
    <x v="2"/>
    <x v="2"/>
    <x v="1"/>
    <x v="2"/>
    <x v="20"/>
    <x v="27"/>
    <x v="737"/>
    <x v="0"/>
    <x v="3"/>
    <x v="1"/>
  </r>
  <r>
    <x v="3"/>
    <x v="222"/>
    <x v="2"/>
    <x v="2"/>
    <x v="1"/>
    <x v="2"/>
    <x v="20"/>
    <x v="27"/>
    <x v="742"/>
    <x v="0"/>
    <x v="3"/>
    <x v="1"/>
  </r>
  <r>
    <x v="3"/>
    <x v="223"/>
    <x v="2"/>
    <x v="2"/>
    <x v="1"/>
    <x v="2"/>
    <x v="20"/>
    <x v="27"/>
    <x v="737"/>
    <x v="0"/>
    <x v="3"/>
    <x v="1"/>
  </r>
  <r>
    <x v="3"/>
    <x v="224"/>
    <x v="2"/>
    <x v="2"/>
    <x v="1"/>
    <x v="2"/>
    <x v="20"/>
    <x v="27"/>
    <x v="748"/>
    <x v="0"/>
    <x v="3"/>
    <x v="1"/>
  </r>
  <r>
    <x v="3"/>
    <x v="204"/>
    <x v="6"/>
    <x v="6"/>
    <x v="1"/>
    <x v="2"/>
    <x v="20"/>
    <x v="27"/>
    <x v="744"/>
    <x v="0"/>
    <x v="3"/>
    <x v="1"/>
  </r>
  <r>
    <x v="3"/>
    <x v="191"/>
    <x v="6"/>
    <x v="6"/>
    <x v="1"/>
    <x v="2"/>
    <x v="20"/>
    <x v="27"/>
    <x v="763"/>
    <x v="0"/>
    <x v="3"/>
    <x v="1"/>
  </r>
  <r>
    <x v="4"/>
    <x v="179"/>
    <x v="7"/>
    <x v="7"/>
    <x v="1"/>
    <x v="2"/>
    <x v="20"/>
    <x v="28"/>
    <x v="744"/>
    <x v="0"/>
    <x v="4"/>
    <x v="1"/>
  </r>
  <r>
    <x v="4"/>
    <x v="225"/>
    <x v="7"/>
    <x v="7"/>
    <x v="1"/>
    <x v="2"/>
    <x v="20"/>
    <x v="28"/>
    <x v="744"/>
    <x v="0"/>
    <x v="4"/>
    <x v="1"/>
  </r>
  <r>
    <x v="4"/>
    <x v="206"/>
    <x v="7"/>
    <x v="7"/>
    <x v="1"/>
    <x v="2"/>
    <x v="20"/>
    <x v="28"/>
    <x v="777"/>
    <x v="0"/>
    <x v="4"/>
    <x v="1"/>
  </r>
  <r>
    <x v="4"/>
    <x v="196"/>
    <x v="8"/>
    <x v="8"/>
    <x v="1"/>
    <x v="2"/>
    <x v="20"/>
    <x v="28"/>
    <x v="745"/>
    <x v="0"/>
    <x v="4"/>
    <x v="1"/>
  </r>
  <r>
    <x v="4"/>
    <x v="226"/>
    <x v="8"/>
    <x v="8"/>
    <x v="1"/>
    <x v="2"/>
    <x v="20"/>
    <x v="28"/>
    <x v="2702"/>
    <x v="0"/>
    <x v="4"/>
    <x v="1"/>
  </r>
  <r>
    <x v="4"/>
    <x v="208"/>
    <x v="8"/>
    <x v="8"/>
    <x v="1"/>
    <x v="2"/>
    <x v="20"/>
    <x v="28"/>
    <x v="745"/>
    <x v="0"/>
    <x v="4"/>
    <x v="1"/>
  </r>
  <r>
    <x v="4"/>
    <x v="227"/>
    <x v="9"/>
    <x v="9"/>
    <x v="1"/>
    <x v="2"/>
    <x v="20"/>
    <x v="28"/>
    <x v="742"/>
    <x v="0"/>
    <x v="4"/>
    <x v="1"/>
  </r>
  <r>
    <x v="4"/>
    <x v="194"/>
    <x v="9"/>
    <x v="9"/>
    <x v="1"/>
    <x v="2"/>
    <x v="20"/>
    <x v="28"/>
    <x v="744"/>
    <x v="0"/>
    <x v="4"/>
    <x v="1"/>
  </r>
  <r>
    <x v="4"/>
    <x v="228"/>
    <x v="9"/>
    <x v="9"/>
    <x v="1"/>
    <x v="2"/>
    <x v="20"/>
    <x v="28"/>
    <x v="737"/>
    <x v="0"/>
    <x v="4"/>
    <x v="1"/>
  </r>
  <r>
    <x v="4"/>
    <x v="229"/>
    <x v="6"/>
    <x v="6"/>
    <x v="1"/>
    <x v="2"/>
    <x v="25"/>
    <x v="281"/>
    <x v="744"/>
    <x v="0"/>
    <x v="4"/>
    <x v="1"/>
  </r>
  <r>
    <x v="4"/>
    <x v="174"/>
    <x v="6"/>
    <x v="6"/>
    <x v="1"/>
    <x v="0"/>
    <x v="25"/>
    <x v="282"/>
    <x v="744"/>
    <x v="0"/>
    <x v="4"/>
    <x v="1"/>
  </r>
  <r>
    <x v="4"/>
    <x v="229"/>
    <x v="6"/>
    <x v="6"/>
    <x v="1"/>
    <x v="0"/>
    <x v="25"/>
    <x v="281"/>
    <x v="739"/>
    <x v="0"/>
    <x v="4"/>
    <x v="1"/>
  </r>
  <r>
    <x v="4"/>
    <x v="230"/>
    <x v="9"/>
    <x v="9"/>
    <x v="1"/>
    <x v="1"/>
    <x v="25"/>
    <x v="283"/>
    <x v="745"/>
    <x v="0"/>
    <x v="4"/>
    <x v="1"/>
  </r>
  <r>
    <x v="5"/>
    <x v="226"/>
    <x v="8"/>
    <x v="8"/>
    <x v="1"/>
    <x v="2"/>
    <x v="20"/>
    <x v="29"/>
    <x v="746"/>
    <x v="0"/>
    <x v="5"/>
    <x v="1"/>
  </r>
  <r>
    <x v="5"/>
    <x v="198"/>
    <x v="10"/>
    <x v="10"/>
    <x v="1"/>
    <x v="2"/>
    <x v="20"/>
    <x v="29"/>
    <x v="750"/>
    <x v="0"/>
    <x v="5"/>
    <x v="1"/>
  </r>
  <r>
    <x v="5"/>
    <x v="231"/>
    <x v="10"/>
    <x v="10"/>
    <x v="1"/>
    <x v="2"/>
    <x v="20"/>
    <x v="29"/>
    <x v="1355"/>
    <x v="0"/>
    <x v="5"/>
    <x v="1"/>
  </r>
  <r>
    <x v="5"/>
    <x v="232"/>
    <x v="10"/>
    <x v="10"/>
    <x v="1"/>
    <x v="2"/>
    <x v="20"/>
    <x v="29"/>
    <x v="748"/>
    <x v="0"/>
    <x v="5"/>
    <x v="1"/>
  </r>
  <r>
    <x v="5"/>
    <x v="186"/>
    <x v="10"/>
    <x v="10"/>
    <x v="1"/>
    <x v="2"/>
    <x v="20"/>
    <x v="29"/>
    <x v="748"/>
    <x v="0"/>
    <x v="5"/>
    <x v="1"/>
  </r>
  <r>
    <x v="5"/>
    <x v="233"/>
    <x v="10"/>
    <x v="10"/>
    <x v="1"/>
    <x v="2"/>
    <x v="20"/>
    <x v="29"/>
    <x v="745"/>
    <x v="0"/>
    <x v="5"/>
    <x v="1"/>
  </r>
  <r>
    <x v="5"/>
    <x v="176"/>
    <x v="10"/>
    <x v="10"/>
    <x v="1"/>
    <x v="2"/>
    <x v="20"/>
    <x v="29"/>
    <x v="750"/>
    <x v="0"/>
    <x v="5"/>
    <x v="1"/>
  </r>
  <r>
    <x v="5"/>
    <x v="234"/>
    <x v="11"/>
    <x v="11"/>
    <x v="1"/>
    <x v="2"/>
    <x v="20"/>
    <x v="29"/>
    <x v="775"/>
    <x v="0"/>
    <x v="5"/>
    <x v="1"/>
  </r>
  <r>
    <x v="5"/>
    <x v="223"/>
    <x v="2"/>
    <x v="2"/>
    <x v="1"/>
    <x v="2"/>
    <x v="20"/>
    <x v="29"/>
    <x v="2703"/>
    <x v="0"/>
    <x v="5"/>
    <x v="1"/>
  </r>
  <r>
    <x v="5"/>
    <x v="235"/>
    <x v="2"/>
    <x v="2"/>
    <x v="1"/>
    <x v="2"/>
    <x v="20"/>
    <x v="29"/>
    <x v="777"/>
    <x v="0"/>
    <x v="5"/>
    <x v="1"/>
  </r>
  <r>
    <x v="5"/>
    <x v="236"/>
    <x v="6"/>
    <x v="6"/>
    <x v="1"/>
    <x v="2"/>
    <x v="20"/>
    <x v="29"/>
    <x v="748"/>
    <x v="0"/>
    <x v="5"/>
    <x v="1"/>
  </r>
  <r>
    <x v="5"/>
    <x v="174"/>
    <x v="6"/>
    <x v="6"/>
    <x v="1"/>
    <x v="2"/>
    <x v="20"/>
    <x v="29"/>
    <x v="748"/>
    <x v="0"/>
    <x v="5"/>
    <x v="1"/>
  </r>
  <r>
    <x v="6"/>
    <x v="237"/>
    <x v="7"/>
    <x v="7"/>
    <x v="1"/>
    <x v="2"/>
    <x v="20"/>
    <x v="30"/>
    <x v="752"/>
    <x v="0"/>
    <x v="6"/>
    <x v="1"/>
  </r>
  <r>
    <x v="6"/>
    <x v="196"/>
    <x v="8"/>
    <x v="8"/>
    <x v="1"/>
    <x v="2"/>
    <x v="20"/>
    <x v="30"/>
    <x v="842"/>
    <x v="0"/>
    <x v="6"/>
    <x v="1"/>
  </r>
  <r>
    <x v="6"/>
    <x v="238"/>
    <x v="9"/>
    <x v="9"/>
    <x v="1"/>
    <x v="2"/>
    <x v="20"/>
    <x v="30"/>
    <x v="2704"/>
    <x v="0"/>
    <x v="6"/>
    <x v="1"/>
  </r>
  <r>
    <x v="6"/>
    <x v="197"/>
    <x v="9"/>
    <x v="9"/>
    <x v="1"/>
    <x v="2"/>
    <x v="20"/>
    <x v="30"/>
    <x v="2704"/>
    <x v="0"/>
    <x v="6"/>
    <x v="1"/>
  </r>
  <r>
    <x v="6"/>
    <x v="239"/>
    <x v="10"/>
    <x v="10"/>
    <x v="1"/>
    <x v="2"/>
    <x v="20"/>
    <x v="30"/>
    <x v="742"/>
    <x v="0"/>
    <x v="6"/>
    <x v="1"/>
  </r>
  <r>
    <x v="6"/>
    <x v="240"/>
    <x v="2"/>
    <x v="2"/>
    <x v="1"/>
    <x v="2"/>
    <x v="20"/>
    <x v="30"/>
    <x v="191"/>
    <x v="0"/>
    <x v="6"/>
    <x v="1"/>
  </r>
  <r>
    <x v="6"/>
    <x v="224"/>
    <x v="2"/>
    <x v="2"/>
    <x v="1"/>
    <x v="2"/>
    <x v="20"/>
    <x v="30"/>
    <x v="744"/>
    <x v="0"/>
    <x v="6"/>
    <x v="1"/>
  </r>
  <r>
    <x v="6"/>
    <x v="241"/>
    <x v="6"/>
    <x v="6"/>
    <x v="1"/>
    <x v="2"/>
    <x v="20"/>
    <x v="30"/>
    <x v="842"/>
    <x v="0"/>
    <x v="6"/>
    <x v="1"/>
  </r>
  <r>
    <x v="7"/>
    <x v="242"/>
    <x v="9"/>
    <x v="9"/>
    <x v="1"/>
    <x v="2"/>
    <x v="20"/>
    <x v="31"/>
    <x v="842"/>
    <x v="0"/>
    <x v="7"/>
    <x v="1"/>
  </r>
  <r>
    <x v="7"/>
    <x v="243"/>
    <x v="10"/>
    <x v="10"/>
    <x v="1"/>
    <x v="2"/>
    <x v="20"/>
    <x v="31"/>
    <x v="755"/>
    <x v="0"/>
    <x v="7"/>
    <x v="1"/>
  </r>
  <r>
    <x v="7"/>
    <x v="244"/>
    <x v="10"/>
    <x v="10"/>
    <x v="1"/>
    <x v="2"/>
    <x v="20"/>
    <x v="31"/>
    <x v="756"/>
    <x v="0"/>
    <x v="7"/>
    <x v="1"/>
  </r>
  <r>
    <x v="7"/>
    <x v="199"/>
    <x v="10"/>
    <x v="10"/>
    <x v="1"/>
    <x v="2"/>
    <x v="20"/>
    <x v="31"/>
    <x v="745"/>
    <x v="0"/>
    <x v="7"/>
    <x v="1"/>
  </r>
  <r>
    <x v="8"/>
    <x v="206"/>
    <x v="7"/>
    <x v="7"/>
    <x v="1"/>
    <x v="2"/>
    <x v="21"/>
    <x v="284"/>
    <x v="761"/>
    <x v="0"/>
    <x v="8"/>
    <x v="1"/>
  </r>
  <r>
    <x v="8"/>
    <x v="245"/>
    <x v="8"/>
    <x v="8"/>
    <x v="1"/>
    <x v="2"/>
    <x v="20"/>
    <x v="33"/>
    <x v="858"/>
    <x v="0"/>
    <x v="8"/>
    <x v="1"/>
  </r>
  <r>
    <x v="8"/>
    <x v="245"/>
    <x v="8"/>
    <x v="8"/>
    <x v="1"/>
    <x v="2"/>
    <x v="21"/>
    <x v="285"/>
    <x v="1295"/>
    <x v="0"/>
    <x v="8"/>
    <x v="1"/>
  </r>
  <r>
    <x v="8"/>
    <x v="211"/>
    <x v="9"/>
    <x v="9"/>
    <x v="1"/>
    <x v="2"/>
    <x v="25"/>
    <x v="286"/>
    <x v="761"/>
    <x v="0"/>
    <x v="8"/>
    <x v="1"/>
  </r>
  <r>
    <x v="8"/>
    <x v="246"/>
    <x v="2"/>
    <x v="2"/>
    <x v="1"/>
    <x v="2"/>
    <x v="25"/>
    <x v="287"/>
    <x v="1596"/>
    <x v="0"/>
    <x v="8"/>
    <x v="1"/>
  </r>
  <r>
    <x v="8"/>
    <x v="203"/>
    <x v="6"/>
    <x v="6"/>
    <x v="1"/>
    <x v="2"/>
    <x v="25"/>
    <x v="288"/>
    <x v="2705"/>
    <x v="0"/>
    <x v="8"/>
    <x v="1"/>
  </r>
  <r>
    <x v="9"/>
    <x v="207"/>
    <x v="8"/>
    <x v="8"/>
    <x v="1"/>
    <x v="2"/>
    <x v="20"/>
    <x v="35"/>
    <x v="763"/>
    <x v="0"/>
    <x v="9"/>
    <x v="1"/>
  </r>
  <r>
    <x v="9"/>
    <x v="196"/>
    <x v="8"/>
    <x v="8"/>
    <x v="1"/>
    <x v="2"/>
    <x v="20"/>
    <x v="35"/>
    <x v="763"/>
    <x v="0"/>
    <x v="9"/>
    <x v="1"/>
  </r>
  <r>
    <x v="70"/>
    <x v="247"/>
    <x v="8"/>
    <x v="8"/>
    <x v="1"/>
    <x v="2"/>
    <x v="21"/>
    <x v="289"/>
    <x v="2706"/>
    <x v="0"/>
    <x v="70"/>
    <x v="1"/>
  </r>
  <r>
    <x v="70"/>
    <x v="232"/>
    <x v="10"/>
    <x v="10"/>
    <x v="1"/>
    <x v="2"/>
    <x v="25"/>
    <x v="290"/>
    <x v="2707"/>
    <x v="0"/>
    <x v="70"/>
    <x v="1"/>
  </r>
  <r>
    <x v="10"/>
    <x v="207"/>
    <x v="8"/>
    <x v="8"/>
    <x v="1"/>
    <x v="2"/>
    <x v="20"/>
    <x v="40"/>
    <x v="2708"/>
    <x v="0"/>
    <x v="10"/>
    <x v="1"/>
  </r>
  <r>
    <x v="10"/>
    <x v="248"/>
    <x v="10"/>
    <x v="10"/>
    <x v="1"/>
    <x v="2"/>
    <x v="20"/>
    <x v="40"/>
    <x v="1301"/>
    <x v="0"/>
    <x v="10"/>
    <x v="1"/>
  </r>
  <r>
    <x v="10"/>
    <x v="249"/>
    <x v="11"/>
    <x v="11"/>
    <x v="1"/>
    <x v="2"/>
    <x v="20"/>
    <x v="40"/>
    <x v="742"/>
    <x v="0"/>
    <x v="10"/>
    <x v="1"/>
  </r>
  <r>
    <x v="10"/>
    <x v="250"/>
    <x v="2"/>
    <x v="2"/>
    <x v="1"/>
    <x v="2"/>
    <x v="20"/>
    <x v="40"/>
    <x v="770"/>
    <x v="0"/>
    <x v="10"/>
    <x v="1"/>
  </r>
  <r>
    <x v="11"/>
    <x v="229"/>
    <x v="6"/>
    <x v="6"/>
    <x v="1"/>
    <x v="2"/>
    <x v="20"/>
    <x v="41"/>
    <x v="774"/>
    <x v="0"/>
    <x v="11"/>
    <x v="1"/>
  </r>
  <r>
    <x v="11"/>
    <x v="251"/>
    <x v="8"/>
    <x v="8"/>
    <x v="1"/>
    <x v="0"/>
    <x v="21"/>
    <x v="291"/>
    <x v="823"/>
    <x v="0"/>
    <x v="11"/>
    <x v="1"/>
  </r>
  <r>
    <x v="12"/>
    <x v="252"/>
    <x v="7"/>
    <x v="7"/>
    <x v="1"/>
    <x v="2"/>
    <x v="20"/>
    <x v="42"/>
    <x v="858"/>
    <x v="0"/>
    <x v="12"/>
    <x v="1"/>
  </r>
  <r>
    <x v="12"/>
    <x v="253"/>
    <x v="7"/>
    <x v="7"/>
    <x v="1"/>
    <x v="2"/>
    <x v="21"/>
    <x v="292"/>
    <x v="769"/>
    <x v="0"/>
    <x v="12"/>
    <x v="1"/>
  </r>
  <r>
    <x v="12"/>
    <x v="210"/>
    <x v="7"/>
    <x v="7"/>
    <x v="1"/>
    <x v="2"/>
    <x v="20"/>
    <x v="42"/>
    <x v="770"/>
    <x v="0"/>
    <x v="12"/>
    <x v="1"/>
  </r>
  <r>
    <x v="12"/>
    <x v="254"/>
    <x v="8"/>
    <x v="8"/>
    <x v="1"/>
    <x v="2"/>
    <x v="20"/>
    <x v="42"/>
    <x v="748"/>
    <x v="0"/>
    <x v="12"/>
    <x v="1"/>
  </r>
  <r>
    <x v="12"/>
    <x v="207"/>
    <x v="8"/>
    <x v="8"/>
    <x v="1"/>
    <x v="2"/>
    <x v="20"/>
    <x v="42"/>
    <x v="816"/>
    <x v="0"/>
    <x v="12"/>
    <x v="1"/>
  </r>
  <r>
    <x v="12"/>
    <x v="173"/>
    <x v="8"/>
    <x v="8"/>
    <x v="1"/>
    <x v="2"/>
    <x v="20"/>
    <x v="42"/>
    <x v="816"/>
    <x v="0"/>
    <x v="12"/>
    <x v="1"/>
  </r>
  <r>
    <x v="12"/>
    <x v="178"/>
    <x v="9"/>
    <x v="9"/>
    <x v="1"/>
    <x v="2"/>
    <x v="20"/>
    <x v="42"/>
    <x v="748"/>
    <x v="0"/>
    <x v="12"/>
    <x v="1"/>
  </r>
  <r>
    <x v="12"/>
    <x v="255"/>
    <x v="9"/>
    <x v="9"/>
    <x v="1"/>
    <x v="2"/>
    <x v="25"/>
    <x v="293"/>
    <x v="769"/>
    <x v="0"/>
    <x v="12"/>
    <x v="1"/>
  </r>
  <r>
    <x v="12"/>
    <x v="256"/>
    <x v="11"/>
    <x v="11"/>
    <x v="1"/>
    <x v="2"/>
    <x v="25"/>
    <x v="294"/>
    <x v="769"/>
    <x v="0"/>
    <x v="12"/>
    <x v="1"/>
  </r>
  <r>
    <x v="12"/>
    <x v="257"/>
    <x v="2"/>
    <x v="2"/>
    <x v="1"/>
    <x v="2"/>
    <x v="20"/>
    <x v="42"/>
    <x v="814"/>
    <x v="0"/>
    <x v="12"/>
    <x v="1"/>
  </r>
  <r>
    <x v="12"/>
    <x v="203"/>
    <x v="6"/>
    <x v="6"/>
    <x v="1"/>
    <x v="2"/>
    <x v="20"/>
    <x v="42"/>
    <x v="873"/>
    <x v="0"/>
    <x v="12"/>
    <x v="1"/>
  </r>
  <r>
    <x v="13"/>
    <x v="245"/>
    <x v="8"/>
    <x v="8"/>
    <x v="1"/>
    <x v="2"/>
    <x v="20"/>
    <x v="46"/>
    <x v="2709"/>
    <x v="0"/>
    <x v="13"/>
    <x v="1"/>
  </r>
  <r>
    <x v="13"/>
    <x v="174"/>
    <x v="6"/>
    <x v="6"/>
    <x v="1"/>
    <x v="2"/>
    <x v="20"/>
    <x v="46"/>
    <x v="2709"/>
    <x v="0"/>
    <x v="13"/>
    <x v="1"/>
  </r>
  <r>
    <x v="14"/>
    <x v="258"/>
    <x v="7"/>
    <x v="7"/>
    <x v="1"/>
    <x v="2"/>
    <x v="20"/>
    <x v="47"/>
    <x v="737"/>
    <x v="0"/>
    <x v="14"/>
    <x v="1"/>
  </r>
  <r>
    <x v="14"/>
    <x v="259"/>
    <x v="7"/>
    <x v="7"/>
    <x v="1"/>
    <x v="2"/>
    <x v="20"/>
    <x v="47"/>
    <x v="742"/>
    <x v="0"/>
    <x v="14"/>
    <x v="1"/>
  </r>
  <r>
    <x v="14"/>
    <x v="260"/>
    <x v="7"/>
    <x v="7"/>
    <x v="1"/>
    <x v="2"/>
    <x v="20"/>
    <x v="47"/>
    <x v="1111"/>
    <x v="0"/>
    <x v="14"/>
    <x v="1"/>
  </r>
  <r>
    <x v="14"/>
    <x v="261"/>
    <x v="8"/>
    <x v="8"/>
    <x v="1"/>
    <x v="2"/>
    <x v="20"/>
    <x v="47"/>
    <x v="737"/>
    <x v="0"/>
    <x v="14"/>
    <x v="1"/>
  </r>
  <r>
    <x v="14"/>
    <x v="196"/>
    <x v="8"/>
    <x v="8"/>
    <x v="1"/>
    <x v="2"/>
    <x v="20"/>
    <x v="47"/>
    <x v="745"/>
    <x v="0"/>
    <x v="14"/>
    <x v="1"/>
  </r>
  <r>
    <x v="14"/>
    <x v="227"/>
    <x v="9"/>
    <x v="9"/>
    <x v="1"/>
    <x v="2"/>
    <x v="20"/>
    <x v="47"/>
    <x v="754"/>
    <x v="0"/>
    <x v="14"/>
    <x v="1"/>
  </r>
  <r>
    <x v="14"/>
    <x v="238"/>
    <x v="9"/>
    <x v="9"/>
    <x v="1"/>
    <x v="2"/>
    <x v="20"/>
    <x v="47"/>
    <x v="777"/>
    <x v="0"/>
    <x v="14"/>
    <x v="1"/>
  </r>
  <r>
    <x v="14"/>
    <x v="197"/>
    <x v="9"/>
    <x v="9"/>
    <x v="1"/>
    <x v="2"/>
    <x v="20"/>
    <x v="47"/>
    <x v="742"/>
    <x v="0"/>
    <x v="14"/>
    <x v="1"/>
  </r>
  <r>
    <x v="14"/>
    <x v="242"/>
    <x v="9"/>
    <x v="9"/>
    <x v="1"/>
    <x v="2"/>
    <x v="20"/>
    <x v="47"/>
    <x v="742"/>
    <x v="0"/>
    <x v="14"/>
    <x v="1"/>
  </r>
  <r>
    <x v="14"/>
    <x v="262"/>
    <x v="9"/>
    <x v="9"/>
    <x v="1"/>
    <x v="2"/>
    <x v="20"/>
    <x v="47"/>
    <x v="776"/>
    <x v="0"/>
    <x v="14"/>
    <x v="1"/>
  </r>
  <r>
    <x v="14"/>
    <x v="255"/>
    <x v="9"/>
    <x v="9"/>
    <x v="1"/>
    <x v="2"/>
    <x v="20"/>
    <x v="47"/>
    <x v="754"/>
    <x v="0"/>
    <x v="14"/>
    <x v="1"/>
  </r>
  <r>
    <x v="14"/>
    <x v="176"/>
    <x v="10"/>
    <x v="10"/>
    <x v="1"/>
    <x v="2"/>
    <x v="20"/>
    <x v="47"/>
    <x v="737"/>
    <x v="0"/>
    <x v="14"/>
    <x v="1"/>
  </r>
  <r>
    <x v="14"/>
    <x v="223"/>
    <x v="2"/>
    <x v="2"/>
    <x v="1"/>
    <x v="2"/>
    <x v="20"/>
    <x v="47"/>
    <x v="742"/>
    <x v="0"/>
    <x v="14"/>
    <x v="1"/>
  </r>
  <r>
    <x v="14"/>
    <x v="174"/>
    <x v="6"/>
    <x v="6"/>
    <x v="1"/>
    <x v="2"/>
    <x v="20"/>
    <x v="47"/>
    <x v="745"/>
    <x v="0"/>
    <x v="14"/>
    <x v="1"/>
  </r>
  <r>
    <x v="15"/>
    <x v="210"/>
    <x v="7"/>
    <x v="7"/>
    <x v="1"/>
    <x v="2"/>
    <x v="20"/>
    <x v="48"/>
    <x v="735"/>
    <x v="0"/>
    <x v="15"/>
    <x v="1"/>
  </r>
  <r>
    <x v="15"/>
    <x v="195"/>
    <x v="8"/>
    <x v="8"/>
    <x v="1"/>
    <x v="2"/>
    <x v="20"/>
    <x v="48"/>
    <x v="2710"/>
    <x v="0"/>
    <x v="15"/>
    <x v="1"/>
  </r>
  <r>
    <x v="15"/>
    <x v="226"/>
    <x v="8"/>
    <x v="8"/>
    <x v="1"/>
    <x v="2"/>
    <x v="20"/>
    <x v="48"/>
    <x v="2710"/>
    <x v="0"/>
    <x v="15"/>
    <x v="1"/>
  </r>
  <r>
    <x v="15"/>
    <x v="263"/>
    <x v="10"/>
    <x v="10"/>
    <x v="1"/>
    <x v="2"/>
    <x v="20"/>
    <x v="48"/>
    <x v="841"/>
    <x v="0"/>
    <x v="15"/>
    <x v="1"/>
  </r>
  <r>
    <x v="15"/>
    <x v="180"/>
    <x v="10"/>
    <x v="10"/>
    <x v="1"/>
    <x v="2"/>
    <x v="20"/>
    <x v="48"/>
    <x v="755"/>
    <x v="0"/>
    <x v="15"/>
    <x v="1"/>
  </r>
  <r>
    <x v="15"/>
    <x v="264"/>
    <x v="6"/>
    <x v="6"/>
    <x v="1"/>
    <x v="2"/>
    <x v="20"/>
    <x v="48"/>
    <x v="777"/>
    <x v="0"/>
    <x v="15"/>
    <x v="1"/>
  </r>
  <r>
    <x v="15"/>
    <x v="265"/>
    <x v="6"/>
    <x v="6"/>
    <x v="1"/>
    <x v="2"/>
    <x v="20"/>
    <x v="48"/>
    <x v="756"/>
    <x v="0"/>
    <x v="15"/>
    <x v="1"/>
  </r>
  <r>
    <x v="15"/>
    <x v="266"/>
    <x v="6"/>
    <x v="6"/>
    <x v="1"/>
    <x v="2"/>
    <x v="20"/>
    <x v="48"/>
    <x v="738"/>
    <x v="0"/>
    <x v="15"/>
    <x v="1"/>
  </r>
  <r>
    <x v="15"/>
    <x v="203"/>
    <x v="6"/>
    <x v="6"/>
    <x v="1"/>
    <x v="2"/>
    <x v="20"/>
    <x v="48"/>
    <x v="777"/>
    <x v="0"/>
    <x v="15"/>
    <x v="1"/>
  </r>
  <r>
    <x v="15"/>
    <x v="229"/>
    <x v="6"/>
    <x v="6"/>
    <x v="1"/>
    <x v="2"/>
    <x v="20"/>
    <x v="48"/>
    <x v="841"/>
    <x v="0"/>
    <x v="15"/>
    <x v="1"/>
  </r>
  <r>
    <x v="16"/>
    <x v="267"/>
    <x v="8"/>
    <x v="8"/>
    <x v="1"/>
    <x v="2"/>
    <x v="20"/>
    <x v="49"/>
    <x v="873"/>
    <x v="0"/>
    <x v="16"/>
    <x v="1"/>
  </r>
  <r>
    <x v="16"/>
    <x v="220"/>
    <x v="11"/>
    <x v="11"/>
    <x v="1"/>
    <x v="2"/>
    <x v="20"/>
    <x v="49"/>
    <x v="738"/>
    <x v="0"/>
    <x v="16"/>
    <x v="1"/>
  </r>
  <r>
    <x v="16"/>
    <x v="218"/>
    <x v="6"/>
    <x v="6"/>
    <x v="1"/>
    <x v="2"/>
    <x v="20"/>
    <x v="49"/>
    <x v="2711"/>
    <x v="0"/>
    <x v="16"/>
    <x v="1"/>
  </r>
  <r>
    <x v="17"/>
    <x v="208"/>
    <x v="8"/>
    <x v="8"/>
    <x v="1"/>
    <x v="2"/>
    <x v="20"/>
    <x v="50"/>
    <x v="709"/>
    <x v="0"/>
    <x v="17"/>
    <x v="1"/>
  </r>
  <r>
    <x v="17"/>
    <x v="255"/>
    <x v="9"/>
    <x v="9"/>
    <x v="1"/>
    <x v="2"/>
    <x v="20"/>
    <x v="50"/>
    <x v="748"/>
    <x v="0"/>
    <x v="17"/>
    <x v="1"/>
  </r>
  <r>
    <x v="17"/>
    <x v="231"/>
    <x v="10"/>
    <x v="10"/>
    <x v="1"/>
    <x v="2"/>
    <x v="20"/>
    <x v="50"/>
    <x v="737"/>
    <x v="0"/>
    <x v="17"/>
    <x v="1"/>
  </r>
  <r>
    <x v="17"/>
    <x v="180"/>
    <x v="10"/>
    <x v="10"/>
    <x v="1"/>
    <x v="2"/>
    <x v="20"/>
    <x v="50"/>
    <x v="737"/>
    <x v="0"/>
    <x v="17"/>
    <x v="1"/>
  </r>
  <r>
    <x v="17"/>
    <x v="268"/>
    <x v="10"/>
    <x v="10"/>
    <x v="1"/>
    <x v="2"/>
    <x v="20"/>
    <x v="50"/>
    <x v="737"/>
    <x v="0"/>
    <x v="17"/>
    <x v="1"/>
  </r>
  <r>
    <x v="17"/>
    <x v="269"/>
    <x v="11"/>
    <x v="11"/>
    <x v="1"/>
    <x v="2"/>
    <x v="20"/>
    <x v="50"/>
    <x v="736"/>
    <x v="0"/>
    <x v="17"/>
    <x v="1"/>
  </r>
  <r>
    <x v="17"/>
    <x v="270"/>
    <x v="2"/>
    <x v="2"/>
    <x v="1"/>
    <x v="2"/>
    <x v="20"/>
    <x v="50"/>
    <x v="763"/>
    <x v="0"/>
    <x v="17"/>
    <x v="1"/>
  </r>
  <r>
    <x v="17"/>
    <x v="216"/>
    <x v="2"/>
    <x v="2"/>
    <x v="1"/>
    <x v="2"/>
    <x v="20"/>
    <x v="50"/>
    <x v="737"/>
    <x v="0"/>
    <x v="17"/>
    <x v="1"/>
  </r>
  <r>
    <x v="17"/>
    <x v="246"/>
    <x v="2"/>
    <x v="2"/>
    <x v="1"/>
    <x v="2"/>
    <x v="20"/>
    <x v="50"/>
    <x v="763"/>
    <x v="0"/>
    <x v="17"/>
    <x v="1"/>
  </r>
  <r>
    <x v="17"/>
    <x v="271"/>
    <x v="6"/>
    <x v="6"/>
    <x v="1"/>
    <x v="2"/>
    <x v="20"/>
    <x v="50"/>
    <x v="747"/>
    <x v="0"/>
    <x v="17"/>
    <x v="1"/>
  </r>
  <r>
    <x v="18"/>
    <x v="226"/>
    <x v="8"/>
    <x v="8"/>
    <x v="1"/>
    <x v="2"/>
    <x v="20"/>
    <x v="52"/>
    <x v="742"/>
    <x v="0"/>
    <x v="18"/>
    <x v="1"/>
  </r>
  <r>
    <x v="18"/>
    <x v="272"/>
    <x v="11"/>
    <x v="11"/>
    <x v="1"/>
    <x v="2"/>
    <x v="20"/>
    <x v="52"/>
    <x v="747"/>
    <x v="0"/>
    <x v="18"/>
    <x v="1"/>
  </r>
  <r>
    <x v="18"/>
    <x v="273"/>
    <x v="11"/>
    <x v="11"/>
    <x v="1"/>
    <x v="2"/>
    <x v="20"/>
    <x v="52"/>
    <x v="2712"/>
    <x v="0"/>
    <x v="18"/>
    <x v="1"/>
  </r>
  <r>
    <x v="18"/>
    <x v="274"/>
    <x v="11"/>
    <x v="11"/>
    <x v="1"/>
    <x v="2"/>
    <x v="20"/>
    <x v="52"/>
    <x v="771"/>
    <x v="0"/>
    <x v="18"/>
    <x v="1"/>
  </r>
  <r>
    <x v="18"/>
    <x v="275"/>
    <x v="11"/>
    <x v="11"/>
    <x v="1"/>
    <x v="2"/>
    <x v="20"/>
    <x v="52"/>
    <x v="771"/>
    <x v="0"/>
    <x v="18"/>
    <x v="1"/>
  </r>
  <r>
    <x v="18"/>
    <x v="276"/>
    <x v="2"/>
    <x v="2"/>
    <x v="1"/>
    <x v="2"/>
    <x v="20"/>
    <x v="52"/>
    <x v="743"/>
    <x v="0"/>
    <x v="18"/>
    <x v="1"/>
  </r>
  <r>
    <x v="19"/>
    <x v="277"/>
    <x v="7"/>
    <x v="7"/>
    <x v="1"/>
    <x v="2"/>
    <x v="20"/>
    <x v="53"/>
    <x v="785"/>
    <x v="0"/>
    <x v="19"/>
    <x v="1"/>
  </r>
  <r>
    <x v="19"/>
    <x v="278"/>
    <x v="7"/>
    <x v="7"/>
    <x v="1"/>
    <x v="2"/>
    <x v="20"/>
    <x v="53"/>
    <x v="909"/>
    <x v="0"/>
    <x v="19"/>
    <x v="1"/>
  </r>
  <r>
    <x v="19"/>
    <x v="279"/>
    <x v="7"/>
    <x v="7"/>
    <x v="1"/>
    <x v="2"/>
    <x v="20"/>
    <x v="53"/>
    <x v="785"/>
    <x v="0"/>
    <x v="19"/>
    <x v="1"/>
  </r>
  <r>
    <x v="19"/>
    <x v="280"/>
    <x v="2"/>
    <x v="2"/>
    <x v="1"/>
    <x v="2"/>
    <x v="25"/>
    <x v="295"/>
    <x v="2713"/>
    <x v="0"/>
    <x v="19"/>
    <x v="1"/>
  </r>
  <r>
    <x v="19"/>
    <x v="235"/>
    <x v="2"/>
    <x v="2"/>
    <x v="1"/>
    <x v="2"/>
    <x v="20"/>
    <x v="53"/>
    <x v="785"/>
    <x v="0"/>
    <x v="19"/>
    <x v="1"/>
  </r>
  <r>
    <x v="19"/>
    <x v="281"/>
    <x v="6"/>
    <x v="6"/>
    <x v="1"/>
    <x v="2"/>
    <x v="20"/>
    <x v="53"/>
    <x v="857"/>
    <x v="0"/>
    <x v="19"/>
    <x v="1"/>
  </r>
  <r>
    <x v="19"/>
    <x v="255"/>
    <x v="9"/>
    <x v="9"/>
    <x v="1"/>
    <x v="1"/>
    <x v="25"/>
    <x v="293"/>
    <x v="2714"/>
    <x v="0"/>
    <x v="19"/>
    <x v="1"/>
  </r>
  <r>
    <x v="20"/>
    <x v="206"/>
    <x v="7"/>
    <x v="7"/>
    <x v="1"/>
    <x v="2"/>
    <x v="20"/>
    <x v="54"/>
    <x v="2273"/>
    <x v="0"/>
    <x v="20"/>
    <x v="1"/>
  </r>
  <r>
    <x v="20"/>
    <x v="279"/>
    <x v="7"/>
    <x v="7"/>
    <x v="1"/>
    <x v="2"/>
    <x v="20"/>
    <x v="54"/>
    <x v="751"/>
    <x v="0"/>
    <x v="20"/>
    <x v="1"/>
  </r>
  <r>
    <x v="20"/>
    <x v="192"/>
    <x v="8"/>
    <x v="8"/>
    <x v="1"/>
    <x v="2"/>
    <x v="20"/>
    <x v="54"/>
    <x v="795"/>
    <x v="0"/>
    <x v="20"/>
    <x v="1"/>
  </r>
  <r>
    <x v="20"/>
    <x v="247"/>
    <x v="8"/>
    <x v="8"/>
    <x v="1"/>
    <x v="2"/>
    <x v="20"/>
    <x v="54"/>
    <x v="795"/>
    <x v="0"/>
    <x v="20"/>
    <x v="1"/>
  </r>
  <r>
    <x v="20"/>
    <x v="262"/>
    <x v="9"/>
    <x v="9"/>
    <x v="1"/>
    <x v="2"/>
    <x v="20"/>
    <x v="54"/>
    <x v="751"/>
    <x v="0"/>
    <x v="20"/>
    <x v="1"/>
  </r>
  <r>
    <x v="20"/>
    <x v="263"/>
    <x v="10"/>
    <x v="10"/>
    <x v="1"/>
    <x v="2"/>
    <x v="20"/>
    <x v="54"/>
    <x v="795"/>
    <x v="0"/>
    <x v="20"/>
    <x v="1"/>
  </r>
  <r>
    <x v="20"/>
    <x v="282"/>
    <x v="11"/>
    <x v="11"/>
    <x v="1"/>
    <x v="2"/>
    <x v="20"/>
    <x v="54"/>
    <x v="742"/>
    <x v="0"/>
    <x v="20"/>
    <x v="1"/>
  </r>
  <r>
    <x v="20"/>
    <x v="283"/>
    <x v="11"/>
    <x v="11"/>
    <x v="1"/>
    <x v="2"/>
    <x v="20"/>
    <x v="54"/>
    <x v="795"/>
    <x v="0"/>
    <x v="20"/>
    <x v="1"/>
  </r>
  <r>
    <x v="20"/>
    <x v="284"/>
    <x v="2"/>
    <x v="2"/>
    <x v="1"/>
    <x v="2"/>
    <x v="20"/>
    <x v="54"/>
    <x v="756"/>
    <x v="0"/>
    <x v="20"/>
    <x v="1"/>
  </r>
  <r>
    <x v="20"/>
    <x v="270"/>
    <x v="2"/>
    <x v="2"/>
    <x v="1"/>
    <x v="2"/>
    <x v="20"/>
    <x v="54"/>
    <x v="754"/>
    <x v="0"/>
    <x v="20"/>
    <x v="1"/>
  </r>
  <r>
    <x v="20"/>
    <x v="257"/>
    <x v="2"/>
    <x v="2"/>
    <x v="1"/>
    <x v="2"/>
    <x v="20"/>
    <x v="54"/>
    <x v="754"/>
    <x v="0"/>
    <x v="20"/>
    <x v="1"/>
  </r>
  <r>
    <x v="20"/>
    <x v="285"/>
    <x v="6"/>
    <x v="6"/>
    <x v="1"/>
    <x v="2"/>
    <x v="20"/>
    <x v="54"/>
    <x v="756"/>
    <x v="0"/>
    <x v="20"/>
    <x v="1"/>
  </r>
  <r>
    <x v="21"/>
    <x v="195"/>
    <x v="8"/>
    <x v="8"/>
    <x v="1"/>
    <x v="2"/>
    <x v="20"/>
    <x v="55"/>
    <x v="745"/>
    <x v="0"/>
    <x v="21"/>
    <x v="1"/>
  </r>
  <r>
    <x v="21"/>
    <x v="198"/>
    <x v="10"/>
    <x v="10"/>
    <x v="1"/>
    <x v="2"/>
    <x v="20"/>
    <x v="55"/>
    <x v="737"/>
    <x v="0"/>
    <x v="21"/>
    <x v="1"/>
  </r>
  <r>
    <x v="21"/>
    <x v="190"/>
    <x v="6"/>
    <x v="6"/>
    <x v="1"/>
    <x v="2"/>
    <x v="20"/>
    <x v="55"/>
    <x v="745"/>
    <x v="0"/>
    <x v="21"/>
    <x v="1"/>
  </r>
  <r>
    <x v="72"/>
    <x v="185"/>
    <x v="8"/>
    <x v="8"/>
    <x v="1"/>
    <x v="2"/>
    <x v="21"/>
    <x v="296"/>
    <x v="766"/>
    <x v="0"/>
    <x v="72"/>
    <x v="1"/>
  </r>
  <r>
    <x v="72"/>
    <x v="230"/>
    <x v="9"/>
    <x v="9"/>
    <x v="1"/>
    <x v="2"/>
    <x v="25"/>
    <x v="283"/>
    <x v="835"/>
    <x v="0"/>
    <x v="72"/>
    <x v="1"/>
  </r>
  <r>
    <x v="72"/>
    <x v="286"/>
    <x v="10"/>
    <x v="10"/>
    <x v="1"/>
    <x v="2"/>
    <x v="25"/>
    <x v="297"/>
    <x v="790"/>
    <x v="0"/>
    <x v="72"/>
    <x v="1"/>
  </r>
  <r>
    <x v="72"/>
    <x v="199"/>
    <x v="10"/>
    <x v="10"/>
    <x v="1"/>
    <x v="2"/>
    <x v="25"/>
    <x v="298"/>
    <x v="2715"/>
    <x v="0"/>
    <x v="72"/>
    <x v="1"/>
  </r>
  <r>
    <x v="72"/>
    <x v="246"/>
    <x v="2"/>
    <x v="2"/>
    <x v="1"/>
    <x v="2"/>
    <x v="25"/>
    <x v="287"/>
    <x v="765"/>
    <x v="0"/>
    <x v="72"/>
    <x v="1"/>
  </r>
  <r>
    <x v="72"/>
    <x v="229"/>
    <x v="6"/>
    <x v="6"/>
    <x v="1"/>
    <x v="2"/>
    <x v="25"/>
    <x v="281"/>
    <x v="1183"/>
    <x v="0"/>
    <x v="72"/>
    <x v="1"/>
  </r>
  <r>
    <x v="72"/>
    <x v="246"/>
    <x v="2"/>
    <x v="2"/>
    <x v="1"/>
    <x v="0"/>
    <x v="25"/>
    <x v="287"/>
    <x v="765"/>
    <x v="0"/>
    <x v="72"/>
    <x v="1"/>
  </r>
  <r>
    <x v="72"/>
    <x v="246"/>
    <x v="2"/>
    <x v="2"/>
    <x v="1"/>
    <x v="1"/>
    <x v="25"/>
    <x v="287"/>
    <x v="1132"/>
    <x v="0"/>
    <x v="72"/>
    <x v="1"/>
  </r>
  <r>
    <x v="22"/>
    <x v="245"/>
    <x v="8"/>
    <x v="8"/>
    <x v="1"/>
    <x v="2"/>
    <x v="20"/>
    <x v="60"/>
    <x v="2710"/>
    <x v="0"/>
    <x v="22"/>
    <x v="1"/>
  </r>
  <r>
    <x v="22"/>
    <x v="287"/>
    <x v="10"/>
    <x v="10"/>
    <x v="1"/>
    <x v="2"/>
    <x v="20"/>
    <x v="60"/>
    <x v="777"/>
    <x v="0"/>
    <x v="22"/>
    <x v="1"/>
  </r>
  <r>
    <x v="22"/>
    <x v="217"/>
    <x v="6"/>
    <x v="6"/>
    <x v="1"/>
    <x v="2"/>
    <x v="20"/>
    <x v="60"/>
    <x v="2716"/>
    <x v="0"/>
    <x v="22"/>
    <x v="1"/>
  </r>
  <r>
    <x v="23"/>
    <x v="288"/>
    <x v="7"/>
    <x v="7"/>
    <x v="1"/>
    <x v="2"/>
    <x v="20"/>
    <x v="61"/>
    <x v="2717"/>
    <x v="0"/>
    <x v="23"/>
    <x v="1"/>
  </r>
  <r>
    <x v="23"/>
    <x v="192"/>
    <x v="8"/>
    <x v="8"/>
    <x v="1"/>
    <x v="2"/>
    <x v="20"/>
    <x v="61"/>
    <x v="737"/>
    <x v="0"/>
    <x v="23"/>
    <x v="1"/>
  </r>
  <r>
    <x v="23"/>
    <x v="226"/>
    <x v="8"/>
    <x v="8"/>
    <x v="1"/>
    <x v="2"/>
    <x v="20"/>
    <x v="61"/>
    <x v="737"/>
    <x v="0"/>
    <x v="23"/>
    <x v="1"/>
  </r>
  <r>
    <x v="23"/>
    <x v="184"/>
    <x v="6"/>
    <x v="6"/>
    <x v="1"/>
    <x v="2"/>
    <x v="20"/>
    <x v="61"/>
    <x v="737"/>
    <x v="0"/>
    <x v="23"/>
    <x v="1"/>
  </r>
  <r>
    <x v="24"/>
    <x v="205"/>
    <x v="7"/>
    <x v="7"/>
    <x v="1"/>
    <x v="2"/>
    <x v="21"/>
    <x v="299"/>
    <x v="720"/>
    <x v="0"/>
    <x v="24"/>
    <x v="1"/>
  </r>
  <r>
    <x v="24"/>
    <x v="192"/>
    <x v="8"/>
    <x v="8"/>
    <x v="1"/>
    <x v="2"/>
    <x v="21"/>
    <x v="300"/>
    <x v="2718"/>
    <x v="0"/>
    <x v="24"/>
    <x v="1"/>
  </r>
  <r>
    <x v="24"/>
    <x v="289"/>
    <x v="8"/>
    <x v="8"/>
    <x v="1"/>
    <x v="2"/>
    <x v="21"/>
    <x v="301"/>
    <x v="816"/>
    <x v="0"/>
    <x v="24"/>
    <x v="1"/>
  </r>
  <r>
    <x v="24"/>
    <x v="245"/>
    <x v="8"/>
    <x v="8"/>
    <x v="1"/>
    <x v="2"/>
    <x v="21"/>
    <x v="285"/>
    <x v="1798"/>
    <x v="0"/>
    <x v="24"/>
    <x v="1"/>
  </r>
  <r>
    <x v="24"/>
    <x v="290"/>
    <x v="9"/>
    <x v="9"/>
    <x v="1"/>
    <x v="2"/>
    <x v="25"/>
    <x v="302"/>
    <x v="843"/>
    <x v="0"/>
    <x v="24"/>
    <x v="1"/>
  </r>
  <r>
    <x v="24"/>
    <x v="291"/>
    <x v="9"/>
    <x v="9"/>
    <x v="1"/>
    <x v="2"/>
    <x v="25"/>
    <x v="303"/>
    <x v="2719"/>
    <x v="0"/>
    <x v="24"/>
    <x v="1"/>
  </r>
  <r>
    <x v="24"/>
    <x v="248"/>
    <x v="10"/>
    <x v="10"/>
    <x v="1"/>
    <x v="2"/>
    <x v="25"/>
    <x v="304"/>
    <x v="1441"/>
    <x v="0"/>
    <x v="24"/>
    <x v="1"/>
  </r>
  <r>
    <x v="24"/>
    <x v="202"/>
    <x v="11"/>
    <x v="11"/>
    <x v="1"/>
    <x v="2"/>
    <x v="25"/>
    <x v="305"/>
    <x v="2720"/>
    <x v="0"/>
    <x v="24"/>
    <x v="1"/>
  </r>
  <r>
    <x v="24"/>
    <x v="214"/>
    <x v="11"/>
    <x v="11"/>
    <x v="1"/>
    <x v="2"/>
    <x v="25"/>
    <x v="306"/>
    <x v="2720"/>
    <x v="0"/>
    <x v="24"/>
    <x v="1"/>
  </r>
  <r>
    <x v="24"/>
    <x v="275"/>
    <x v="11"/>
    <x v="11"/>
    <x v="1"/>
    <x v="2"/>
    <x v="26"/>
    <x v="307"/>
    <x v="1"/>
    <x v="578"/>
    <x v="24"/>
    <x v="1"/>
  </r>
  <r>
    <x v="24"/>
    <x v="246"/>
    <x v="2"/>
    <x v="2"/>
    <x v="1"/>
    <x v="0"/>
    <x v="25"/>
    <x v="287"/>
    <x v="911"/>
    <x v="0"/>
    <x v="24"/>
    <x v="1"/>
  </r>
  <r>
    <x v="24"/>
    <x v="290"/>
    <x v="9"/>
    <x v="9"/>
    <x v="1"/>
    <x v="1"/>
    <x v="25"/>
    <x v="302"/>
    <x v="982"/>
    <x v="0"/>
    <x v="24"/>
    <x v="1"/>
  </r>
  <r>
    <x v="25"/>
    <x v="251"/>
    <x v="8"/>
    <x v="8"/>
    <x v="1"/>
    <x v="2"/>
    <x v="20"/>
    <x v="66"/>
    <x v="2721"/>
    <x v="0"/>
    <x v="25"/>
    <x v="1"/>
  </r>
  <r>
    <x v="25"/>
    <x v="272"/>
    <x v="11"/>
    <x v="11"/>
    <x v="1"/>
    <x v="2"/>
    <x v="20"/>
    <x v="66"/>
    <x v="2722"/>
    <x v="0"/>
    <x v="25"/>
    <x v="1"/>
  </r>
  <r>
    <x v="25"/>
    <x v="273"/>
    <x v="11"/>
    <x v="11"/>
    <x v="1"/>
    <x v="2"/>
    <x v="20"/>
    <x v="66"/>
    <x v="1301"/>
    <x v="0"/>
    <x v="25"/>
    <x v="1"/>
  </r>
  <r>
    <x v="26"/>
    <x v="261"/>
    <x v="8"/>
    <x v="8"/>
    <x v="1"/>
    <x v="2"/>
    <x v="20"/>
    <x v="67"/>
    <x v="770"/>
    <x v="0"/>
    <x v="26"/>
    <x v="1"/>
  </r>
  <r>
    <x v="26"/>
    <x v="245"/>
    <x v="8"/>
    <x v="8"/>
    <x v="1"/>
    <x v="2"/>
    <x v="20"/>
    <x v="67"/>
    <x v="800"/>
    <x v="0"/>
    <x v="26"/>
    <x v="1"/>
  </r>
  <r>
    <x v="26"/>
    <x v="292"/>
    <x v="9"/>
    <x v="9"/>
    <x v="1"/>
    <x v="2"/>
    <x v="20"/>
    <x v="67"/>
    <x v="800"/>
    <x v="0"/>
    <x v="26"/>
    <x v="1"/>
  </r>
  <r>
    <x v="26"/>
    <x v="293"/>
    <x v="9"/>
    <x v="9"/>
    <x v="1"/>
    <x v="2"/>
    <x v="20"/>
    <x v="67"/>
    <x v="800"/>
    <x v="0"/>
    <x v="26"/>
    <x v="1"/>
  </r>
  <r>
    <x v="26"/>
    <x v="262"/>
    <x v="9"/>
    <x v="9"/>
    <x v="1"/>
    <x v="2"/>
    <x v="20"/>
    <x v="67"/>
    <x v="800"/>
    <x v="0"/>
    <x v="26"/>
    <x v="1"/>
  </r>
  <r>
    <x v="26"/>
    <x v="219"/>
    <x v="9"/>
    <x v="9"/>
    <x v="1"/>
    <x v="2"/>
    <x v="25"/>
    <x v="308"/>
    <x v="804"/>
    <x v="0"/>
    <x v="26"/>
    <x v="1"/>
  </r>
  <r>
    <x v="26"/>
    <x v="255"/>
    <x v="9"/>
    <x v="9"/>
    <x v="1"/>
    <x v="2"/>
    <x v="20"/>
    <x v="67"/>
    <x v="800"/>
    <x v="0"/>
    <x v="26"/>
    <x v="1"/>
  </r>
  <r>
    <x v="26"/>
    <x v="248"/>
    <x v="10"/>
    <x v="10"/>
    <x v="1"/>
    <x v="2"/>
    <x v="20"/>
    <x v="67"/>
    <x v="800"/>
    <x v="0"/>
    <x v="26"/>
    <x v="1"/>
  </r>
  <r>
    <x v="26"/>
    <x v="244"/>
    <x v="10"/>
    <x v="10"/>
    <x v="1"/>
    <x v="2"/>
    <x v="20"/>
    <x v="67"/>
    <x v="800"/>
    <x v="0"/>
    <x v="26"/>
    <x v="1"/>
  </r>
  <r>
    <x v="26"/>
    <x v="287"/>
    <x v="10"/>
    <x v="10"/>
    <x v="1"/>
    <x v="2"/>
    <x v="20"/>
    <x v="67"/>
    <x v="800"/>
    <x v="0"/>
    <x v="26"/>
    <x v="1"/>
  </r>
  <r>
    <x v="26"/>
    <x v="220"/>
    <x v="11"/>
    <x v="11"/>
    <x v="1"/>
    <x v="2"/>
    <x v="25"/>
    <x v="309"/>
    <x v="891"/>
    <x v="0"/>
    <x v="26"/>
    <x v="1"/>
  </r>
  <r>
    <x v="26"/>
    <x v="201"/>
    <x v="11"/>
    <x v="11"/>
    <x v="1"/>
    <x v="2"/>
    <x v="20"/>
    <x v="67"/>
    <x v="800"/>
    <x v="0"/>
    <x v="26"/>
    <x v="1"/>
  </r>
  <r>
    <x v="26"/>
    <x v="213"/>
    <x v="11"/>
    <x v="11"/>
    <x v="1"/>
    <x v="2"/>
    <x v="20"/>
    <x v="67"/>
    <x v="800"/>
    <x v="0"/>
    <x v="26"/>
    <x v="1"/>
  </r>
  <r>
    <x v="26"/>
    <x v="275"/>
    <x v="11"/>
    <x v="11"/>
    <x v="1"/>
    <x v="2"/>
    <x v="20"/>
    <x v="67"/>
    <x v="770"/>
    <x v="0"/>
    <x v="26"/>
    <x v="1"/>
  </r>
  <r>
    <x v="26"/>
    <x v="294"/>
    <x v="11"/>
    <x v="11"/>
    <x v="1"/>
    <x v="2"/>
    <x v="20"/>
    <x v="67"/>
    <x v="770"/>
    <x v="0"/>
    <x v="26"/>
    <x v="1"/>
  </r>
  <r>
    <x v="26"/>
    <x v="295"/>
    <x v="2"/>
    <x v="2"/>
    <x v="1"/>
    <x v="2"/>
    <x v="25"/>
    <x v="310"/>
    <x v="800"/>
    <x v="0"/>
    <x v="26"/>
    <x v="1"/>
  </r>
  <r>
    <x v="26"/>
    <x v="276"/>
    <x v="2"/>
    <x v="2"/>
    <x v="1"/>
    <x v="2"/>
    <x v="20"/>
    <x v="67"/>
    <x v="1849"/>
    <x v="0"/>
    <x v="26"/>
    <x v="1"/>
  </r>
  <r>
    <x v="26"/>
    <x v="264"/>
    <x v="6"/>
    <x v="6"/>
    <x v="1"/>
    <x v="2"/>
    <x v="25"/>
    <x v="311"/>
    <x v="951"/>
    <x v="0"/>
    <x v="26"/>
    <x v="1"/>
  </r>
  <r>
    <x v="26"/>
    <x v="296"/>
    <x v="6"/>
    <x v="6"/>
    <x v="1"/>
    <x v="2"/>
    <x v="25"/>
    <x v="312"/>
    <x v="800"/>
    <x v="0"/>
    <x v="26"/>
    <x v="1"/>
  </r>
  <r>
    <x v="26"/>
    <x v="204"/>
    <x v="6"/>
    <x v="6"/>
    <x v="1"/>
    <x v="2"/>
    <x v="20"/>
    <x v="67"/>
    <x v="800"/>
    <x v="0"/>
    <x v="26"/>
    <x v="1"/>
  </r>
  <r>
    <x v="26"/>
    <x v="297"/>
    <x v="6"/>
    <x v="6"/>
    <x v="1"/>
    <x v="2"/>
    <x v="25"/>
    <x v="313"/>
    <x v="804"/>
    <x v="0"/>
    <x v="26"/>
    <x v="1"/>
  </r>
  <r>
    <x v="26"/>
    <x v="298"/>
    <x v="10"/>
    <x v="10"/>
    <x v="1"/>
    <x v="0"/>
    <x v="25"/>
    <x v="314"/>
    <x v="2723"/>
    <x v="0"/>
    <x v="26"/>
    <x v="1"/>
  </r>
  <r>
    <x v="26"/>
    <x v="299"/>
    <x v="11"/>
    <x v="11"/>
    <x v="1"/>
    <x v="0"/>
    <x v="25"/>
    <x v="315"/>
    <x v="2723"/>
    <x v="0"/>
    <x v="26"/>
    <x v="1"/>
  </r>
  <r>
    <x v="26"/>
    <x v="300"/>
    <x v="2"/>
    <x v="2"/>
    <x v="1"/>
    <x v="0"/>
    <x v="25"/>
    <x v="316"/>
    <x v="803"/>
    <x v="0"/>
    <x v="26"/>
    <x v="1"/>
  </r>
  <r>
    <x v="26"/>
    <x v="280"/>
    <x v="2"/>
    <x v="2"/>
    <x v="1"/>
    <x v="0"/>
    <x v="25"/>
    <x v="295"/>
    <x v="2724"/>
    <x v="0"/>
    <x v="26"/>
    <x v="1"/>
  </r>
  <r>
    <x v="26"/>
    <x v="264"/>
    <x v="6"/>
    <x v="6"/>
    <x v="1"/>
    <x v="0"/>
    <x v="25"/>
    <x v="311"/>
    <x v="803"/>
    <x v="0"/>
    <x v="26"/>
    <x v="1"/>
  </r>
  <r>
    <x v="26"/>
    <x v="204"/>
    <x v="6"/>
    <x v="6"/>
    <x v="1"/>
    <x v="0"/>
    <x v="25"/>
    <x v="317"/>
    <x v="803"/>
    <x v="0"/>
    <x v="26"/>
    <x v="1"/>
  </r>
  <r>
    <x v="26"/>
    <x v="191"/>
    <x v="6"/>
    <x v="6"/>
    <x v="1"/>
    <x v="0"/>
    <x v="25"/>
    <x v="318"/>
    <x v="2725"/>
    <x v="0"/>
    <x v="26"/>
    <x v="1"/>
  </r>
  <r>
    <x v="26"/>
    <x v="212"/>
    <x v="10"/>
    <x v="10"/>
    <x v="1"/>
    <x v="1"/>
    <x v="25"/>
    <x v="319"/>
    <x v="832"/>
    <x v="0"/>
    <x v="26"/>
    <x v="1"/>
  </r>
  <r>
    <x v="27"/>
    <x v="252"/>
    <x v="7"/>
    <x v="7"/>
    <x v="1"/>
    <x v="2"/>
    <x v="20"/>
    <x v="86"/>
    <x v="742"/>
    <x v="0"/>
    <x v="27"/>
    <x v="1"/>
  </r>
  <r>
    <x v="27"/>
    <x v="261"/>
    <x v="8"/>
    <x v="8"/>
    <x v="1"/>
    <x v="2"/>
    <x v="21"/>
    <x v="320"/>
    <x v="814"/>
    <x v="0"/>
    <x v="27"/>
    <x v="1"/>
  </r>
  <r>
    <x v="27"/>
    <x v="186"/>
    <x v="10"/>
    <x v="10"/>
    <x v="1"/>
    <x v="2"/>
    <x v="25"/>
    <x v="321"/>
    <x v="814"/>
    <x v="0"/>
    <x v="27"/>
    <x v="1"/>
  </r>
  <r>
    <x v="28"/>
    <x v="207"/>
    <x v="8"/>
    <x v="8"/>
    <x v="1"/>
    <x v="2"/>
    <x v="20"/>
    <x v="87"/>
    <x v="899"/>
    <x v="0"/>
    <x v="28"/>
    <x v="1"/>
  </r>
  <r>
    <x v="28"/>
    <x v="176"/>
    <x v="10"/>
    <x v="10"/>
    <x v="1"/>
    <x v="2"/>
    <x v="20"/>
    <x v="87"/>
    <x v="900"/>
    <x v="0"/>
    <x v="28"/>
    <x v="1"/>
  </r>
  <r>
    <x v="28"/>
    <x v="177"/>
    <x v="11"/>
    <x v="11"/>
    <x v="1"/>
    <x v="2"/>
    <x v="20"/>
    <x v="87"/>
    <x v="815"/>
    <x v="0"/>
    <x v="28"/>
    <x v="1"/>
  </r>
  <r>
    <x v="28"/>
    <x v="223"/>
    <x v="2"/>
    <x v="2"/>
    <x v="1"/>
    <x v="2"/>
    <x v="20"/>
    <x v="87"/>
    <x v="849"/>
    <x v="0"/>
    <x v="28"/>
    <x v="1"/>
  </r>
  <r>
    <x v="28"/>
    <x v="264"/>
    <x v="6"/>
    <x v="6"/>
    <x v="1"/>
    <x v="2"/>
    <x v="20"/>
    <x v="87"/>
    <x v="900"/>
    <x v="0"/>
    <x v="28"/>
    <x v="1"/>
  </r>
  <r>
    <x v="73"/>
    <x v="290"/>
    <x v="9"/>
    <x v="9"/>
    <x v="1"/>
    <x v="2"/>
    <x v="20"/>
    <x v="88"/>
    <x v="748"/>
    <x v="0"/>
    <x v="73"/>
    <x v="1"/>
  </r>
  <r>
    <x v="73"/>
    <x v="299"/>
    <x v="11"/>
    <x v="11"/>
    <x v="1"/>
    <x v="2"/>
    <x v="25"/>
    <x v="315"/>
    <x v="2726"/>
    <x v="0"/>
    <x v="73"/>
    <x v="1"/>
  </r>
  <r>
    <x v="73"/>
    <x v="215"/>
    <x v="2"/>
    <x v="2"/>
    <x v="1"/>
    <x v="2"/>
    <x v="26"/>
    <x v="322"/>
    <x v="1"/>
    <x v="579"/>
    <x v="73"/>
    <x v="1"/>
  </r>
  <r>
    <x v="73"/>
    <x v="270"/>
    <x v="2"/>
    <x v="2"/>
    <x v="1"/>
    <x v="2"/>
    <x v="20"/>
    <x v="88"/>
    <x v="2727"/>
    <x v="0"/>
    <x v="73"/>
    <x v="1"/>
  </r>
  <r>
    <x v="73"/>
    <x v="217"/>
    <x v="6"/>
    <x v="6"/>
    <x v="1"/>
    <x v="2"/>
    <x v="20"/>
    <x v="88"/>
    <x v="740"/>
    <x v="0"/>
    <x v="73"/>
    <x v="1"/>
  </r>
  <r>
    <x v="73"/>
    <x v="217"/>
    <x v="6"/>
    <x v="6"/>
    <x v="1"/>
    <x v="2"/>
    <x v="25"/>
    <x v="323"/>
    <x v="2728"/>
    <x v="0"/>
    <x v="73"/>
    <x v="1"/>
  </r>
  <r>
    <x v="73"/>
    <x v="191"/>
    <x v="6"/>
    <x v="6"/>
    <x v="1"/>
    <x v="2"/>
    <x v="25"/>
    <x v="318"/>
    <x v="2726"/>
    <x v="0"/>
    <x v="73"/>
    <x v="1"/>
  </r>
  <r>
    <x v="73"/>
    <x v="298"/>
    <x v="10"/>
    <x v="10"/>
    <x v="1"/>
    <x v="0"/>
    <x v="25"/>
    <x v="314"/>
    <x v="2726"/>
    <x v="0"/>
    <x v="73"/>
    <x v="1"/>
  </r>
  <r>
    <x v="73"/>
    <x v="300"/>
    <x v="2"/>
    <x v="2"/>
    <x v="1"/>
    <x v="0"/>
    <x v="25"/>
    <x v="316"/>
    <x v="819"/>
    <x v="0"/>
    <x v="73"/>
    <x v="1"/>
  </r>
  <r>
    <x v="73"/>
    <x v="280"/>
    <x v="2"/>
    <x v="2"/>
    <x v="1"/>
    <x v="0"/>
    <x v="25"/>
    <x v="295"/>
    <x v="822"/>
    <x v="0"/>
    <x v="73"/>
    <x v="1"/>
  </r>
  <r>
    <x v="73"/>
    <x v="217"/>
    <x v="6"/>
    <x v="6"/>
    <x v="1"/>
    <x v="1"/>
    <x v="25"/>
    <x v="323"/>
    <x v="861"/>
    <x v="0"/>
    <x v="73"/>
    <x v="1"/>
  </r>
  <r>
    <x v="29"/>
    <x v="253"/>
    <x v="7"/>
    <x v="7"/>
    <x v="1"/>
    <x v="2"/>
    <x v="20"/>
    <x v="92"/>
    <x v="826"/>
    <x v="0"/>
    <x v="29"/>
    <x v="1"/>
  </r>
  <r>
    <x v="29"/>
    <x v="245"/>
    <x v="8"/>
    <x v="8"/>
    <x v="1"/>
    <x v="2"/>
    <x v="21"/>
    <x v="285"/>
    <x v="814"/>
    <x v="0"/>
    <x v="29"/>
    <x v="1"/>
  </r>
  <r>
    <x v="29"/>
    <x v="208"/>
    <x v="8"/>
    <x v="8"/>
    <x v="1"/>
    <x v="2"/>
    <x v="20"/>
    <x v="92"/>
    <x v="2582"/>
    <x v="0"/>
    <x v="29"/>
    <x v="1"/>
  </r>
  <r>
    <x v="29"/>
    <x v="301"/>
    <x v="9"/>
    <x v="9"/>
    <x v="1"/>
    <x v="2"/>
    <x v="20"/>
    <x v="92"/>
    <x v="2729"/>
    <x v="0"/>
    <x v="29"/>
    <x v="1"/>
  </r>
  <r>
    <x v="29"/>
    <x v="255"/>
    <x v="9"/>
    <x v="9"/>
    <x v="1"/>
    <x v="2"/>
    <x v="20"/>
    <x v="92"/>
    <x v="826"/>
    <x v="0"/>
    <x v="29"/>
    <x v="1"/>
  </r>
  <r>
    <x v="29"/>
    <x v="302"/>
    <x v="11"/>
    <x v="11"/>
    <x v="1"/>
    <x v="2"/>
    <x v="25"/>
    <x v="324"/>
    <x v="814"/>
    <x v="0"/>
    <x v="29"/>
    <x v="1"/>
  </r>
  <r>
    <x v="29"/>
    <x v="273"/>
    <x v="11"/>
    <x v="11"/>
    <x v="1"/>
    <x v="2"/>
    <x v="20"/>
    <x v="92"/>
    <x v="2730"/>
    <x v="0"/>
    <x v="29"/>
    <x v="1"/>
  </r>
  <r>
    <x v="29"/>
    <x v="277"/>
    <x v="7"/>
    <x v="7"/>
    <x v="1"/>
    <x v="0"/>
    <x v="21"/>
    <x v="325"/>
    <x v="2731"/>
    <x v="0"/>
    <x v="29"/>
    <x v="1"/>
  </r>
  <r>
    <x v="29"/>
    <x v="251"/>
    <x v="8"/>
    <x v="8"/>
    <x v="1"/>
    <x v="0"/>
    <x v="21"/>
    <x v="291"/>
    <x v="858"/>
    <x v="0"/>
    <x v="29"/>
    <x v="1"/>
  </r>
  <r>
    <x v="29"/>
    <x v="254"/>
    <x v="8"/>
    <x v="8"/>
    <x v="1"/>
    <x v="0"/>
    <x v="21"/>
    <x v="326"/>
    <x v="2731"/>
    <x v="0"/>
    <x v="29"/>
    <x v="1"/>
  </r>
  <r>
    <x v="29"/>
    <x v="303"/>
    <x v="9"/>
    <x v="9"/>
    <x v="1"/>
    <x v="0"/>
    <x v="21"/>
    <x v="327"/>
    <x v="2731"/>
    <x v="0"/>
    <x v="29"/>
    <x v="1"/>
  </r>
  <r>
    <x v="29"/>
    <x v="187"/>
    <x v="11"/>
    <x v="11"/>
    <x v="1"/>
    <x v="0"/>
    <x v="25"/>
    <x v="328"/>
    <x v="828"/>
    <x v="0"/>
    <x v="29"/>
    <x v="1"/>
  </r>
  <r>
    <x v="29"/>
    <x v="304"/>
    <x v="2"/>
    <x v="2"/>
    <x v="1"/>
    <x v="0"/>
    <x v="25"/>
    <x v="329"/>
    <x v="830"/>
    <x v="0"/>
    <x v="29"/>
    <x v="1"/>
  </r>
  <r>
    <x v="29"/>
    <x v="183"/>
    <x v="2"/>
    <x v="2"/>
    <x v="1"/>
    <x v="0"/>
    <x v="25"/>
    <x v="330"/>
    <x v="2732"/>
    <x v="0"/>
    <x v="29"/>
    <x v="1"/>
  </r>
  <r>
    <x v="29"/>
    <x v="305"/>
    <x v="6"/>
    <x v="6"/>
    <x v="1"/>
    <x v="0"/>
    <x v="25"/>
    <x v="331"/>
    <x v="2731"/>
    <x v="0"/>
    <x v="29"/>
    <x v="1"/>
  </r>
  <r>
    <x v="29"/>
    <x v="229"/>
    <x v="6"/>
    <x v="6"/>
    <x v="1"/>
    <x v="0"/>
    <x v="25"/>
    <x v="281"/>
    <x v="744"/>
    <x v="0"/>
    <x v="29"/>
    <x v="1"/>
  </r>
  <r>
    <x v="30"/>
    <x v="277"/>
    <x v="7"/>
    <x v="7"/>
    <x v="1"/>
    <x v="2"/>
    <x v="20"/>
    <x v="98"/>
    <x v="815"/>
    <x v="0"/>
    <x v="30"/>
    <x v="1"/>
  </r>
  <r>
    <x v="30"/>
    <x v="255"/>
    <x v="9"/>
    <x v="9"/>
    <x v="1"/>
    <x v="2"/>
    <x v="25"/>
    <x v="293"/>
    <x v="2714"/>
    <x v="0"/>
    <x v="30"/>
    <x v="1"/>
  </r>
  <r>
    <x v="30"/>
    <x v="198"/>
    <x v="10"/>
    <x v="10"/>
    <x v="1"/>
    <x v="2"/>
    <x v="20"/>
    <x v="98"/>
    <x v="770"/>
    <x v="0"/>
    <x v="30"/>
    <x v="1"/>
  </r>
  <r>
    <x v="31"/>
    <x v="252"/>
    <x v="7"/>
    <x v="7"/>
    <x v="1"/>
    <x v="2"/>
    <x v="20"/>
    <x v="99"/>
    <x v="785"/>
    <x v="0"/>
    <x v="31"/>
    <x v="1"/>
  </r>
  <r>
    <x v="31"/>
    <x v="251"/>
    <x v="8"/>
    <x v="8"/>
    <x v="1"/>
    <x v="2"/>
    <x v="20"/>
    <x v="99"/>
    <x v="779"/>
    <x v="0"/>
    <x v="31"/>
    <x v="1"/>
  </r>
  <r>
    <x v="31"/>
    <x v="185"/>
    <x v="8"/>
    <x v="8"/>
    <x v="1"/>
    <x v="2"/>
    <x v="20"/>
    <x v="99"/>
    <x v="187"/>
    <x v="0"/>
    <x v="31"/>
    <x v="1"/>
  </r>
  <r>
    <x v="31"/>
    <x v="306"/>
    <x v="9"/>
    <x v="9"/>
    <x v="1"/>
    <x v="2"/>
    <x v="20"/>
    <x v="99"/>
    <x v="785"/>
    <x v="0"/>
    <x v="31"/>
    <x v="1"/>
  </r>
  <r>
    <x v="31"/>
    <x v="293"/>
    <x v="9"/>
    <x v="9"/>
    <x v="1"/>
    <x v="2"/>
    <x v="20"/>
    <x v="99"/>
    <x v="785"/>
    <x v="0"/>
    <x v="31"/>
    <x v="1"/>
  </r>
  <r>
    <x v="31"/>
    <x v="231"/>
    <x v="10"/>
    <x v="10"/>
    <x v="1"/>
    <x v="2"/>
    <x v="20"/>
    <x v="99"/>
    <x v="785"/>
    <x v="0"/>
    <x v="31"/>
    <x v="1"/>
  </r>
  <r>
    <x v="31"/>
    <x v="300"/>
    <x v="2"/>
    <x v="2"/>
    <x v="1"/>
    <x v="2"/>
    <x v="25"/>
    <x v="316"/>
    <x v="1951"/>
    <x v="0"/>
    <x v="31"/>
    <x v="1"/>
  </r>
  <r>
    <x v="31"/>
    <x v="307"/>
    <x v="2"/>
    <x v="2"/>
    <x v="1"/>
    <x v="2"/>
    <x v="20"/>
    <x v="99"/>
    <x v="785"/>
    <x v="0"/>
    <x v="31"/>
    <x v="1"/>
  </r>
  <r>
    <x v="31"/>
    <x v="216"/>
    <x v="2"/>
    <x v="2"/>
    <x v="1"/>
    <x v="2"/>
    <x v="25"/>
    <x v="332"/>
    <x v="2733"/>
    <x v="0"/>
    <x v="31"/>
    <x v="1"/>
  </r>
  <r>
    <x v="31"/>
    <x v="280"/>
    <x v="2"/>
    <x v="2"/>
    <x v="1"/>
    <x v="2"/>
    <x v="25"/>
    <x v="295"/>
    <x v="807"/>
    <x v="0"/>
    <x v="31"/>
    <x v="1"/>
  </r>
  <r>
    <x v="31"/>
    <x v="246"/>
    <x v="2"/>
    <x v="2"/>
    <x v="1"/>
    <x v="2"/>
    <x v="25"/>
    <x v="287"/>
    <x v="898"/>
    <x v="0"/>
    <x v="31"/>
    <x v="1"/>
  </r>
  <r>
    <x v="31"/>
    <x v="305"/>
    <x v="6"/>
    <x v="6"/>
    <x v="1"/>
    <x v="2"/>
    <x v="26"/>
    <x v="331"/>
    <x v="1"/>
    <x v="580"/>
    <x v="31"/>
    <x v="1"/>
  </r>
  <r>
    <x v="31"/>
    <x v="203"/>
    <x v="6"/>
    <x v="6"/>
    <x v="1"/>
    <x v="2"/>
    <x v="20"/>
    <x v="99"/>
    <x v="785"/>
    <x v="0"/>
    <x v="31"/>
    <x v="1"/>
  </r>
  <r>
    <x v="31"/>
    <x v="190"/>
    <x v="6"/>
    <x v="6"/>
    <x v="1"/>
    <x v="2"/>
    <x v="20"/>
    <x v="99"/>
    <x v="779"/>
    <x v="0"/>
    <x v="31"/>
    <x v="1"/>
  </r>
  <r>
    <x v="31"/>
    <x v="191"/>
    <x v="6"/>
    <x v="6"/>
    <x v="1"/>
    <x v="2"/>
    <x v="25"/>
    <x v="318"/>
    <x v="839"/>
    <x v="0"/>
    <x v="31"/>
    <x v="1"/>
  </r>
  <r>
    <x v="31"/>
    <x v="308"/>
    <x v="7"/>
    <x v="7"/>
    <x v="1"/>
    <x v="0"/>
    <x v="21"/>
    <x v="333"/>
    <x v="2734"/>
    <x v="0"/>
    <x v="31"/>
    <x v="1"/>
  </r>
  <r>
    <x v="31"/>
    <x v="309"/>
    <x v="7"/>
    <x v="7"/>
    <x v="1"/>
    <x v="0"/>
    <x v="21"/>
    <x v="334"/>
    <x v="885"/>
    <x v="0"/>
    <x v="31"/>
    <x v="1"/>
  </r>
  <r>
    <x v="31"/>
    <x v="310"/>
    <x v="10"/>
    <x v="10"/>
    <x v="1"/>
    <x v="0"/>
    <x v="25"/>
    <x v="335"/>
    <x v="1588"/>
    <x v="0"/>
    <x v="31"/>
    <x v="1"/>
  </r>
  <r>
    <x v="31"/>
    <x v="298"/>
    <x v="10"/>
    <x v="10"/>
    <x v="1"/>
    <x v="0"/>
    <x v="25"/>
    <x v="314"/>
    <x v="839"/>
    <x v="0"/>
    <x v="31"/>
    <x v="1"/>
  </r>
  <r>
    <x v="31"/>
    <x v="264"/>
    <x v="6"/>
    <x v="6"/>
    <x v="1"/>
    <x v="0"/>
    <x v="25"/>
    <x v="311"/>
    <x v="839"/>
    <x v="0"/>
    <x v="31"/>
    <x v="1"/>
  </r>
  <r>
    <x v="31"/>
    <x v="204"/>
    <x v="6"/>
    <x v="6"/>
    <x v="1"/>
    <x v="0"/>
    <x v="25"/>
    <x v="317"/>
    <x v="839"/>
    <x v="0"/>
    <x v="31"/>
    <x v="1"/>
  </r>
  <r>
    <x v="31"/>
    <x v="306"/>
    <x v="9"/>
    <x v="9"/>
    <x v="1"/>
    <x v="1"/>
    <x v="21"/>
    <x v="336"/>
    <x v="2533"/>
    <x v="0"/>
    <x v="31"/>
    <x v="1"/>
  </r>
  <r>
    <x v="31"/>
    <x v="293"/>
    <x v="9"/>
    <x v="9"/>
    <x v="1"/>
    <x v="1"/>
    <x v="21"/>
    <x v="337"/>
    <x v="840"/>
    <x v="0"/>
    <x v="31"/>
    <x v="1"/>
  </r>
  <r>
    <x v="31"/>
    <x v="255"/>
    <x v="9"/>
    <x v="9"/>
    <x v="1"/>
    <x v="1"/>
    <x v="25"/>
    <x v="293"/>
    <x v="819"/>
    <x v="0"/>
    <x v="31"/>
    <x v="1"/>
  </r>
  <r>
    <x v="31"/>
    <x v="198"/>
    <x v="10"/>
    <x v="10"/>
    <x v="1"/>
    <x v="1"/>
    <x v="25"/>
    <x v="338"/>
    <x v="838"/>
    <x v="0"/>
    <x v="31"/>
    <x v="1"/>
  </r>
  <r>
    <x v="31"/>
    <x v="268"/>
    <x v="10"/>
    <x v="10"/>
    <x v="1"/>
    <x v="1"/>
    <x v="25"/>
    <x v="339"/>
    <x v="839"/>
    <x v="0"/>
    <x v="31"/>
    <x v="1"/>
  </r>
  <r>
    <x v="31"/>
    <x v="299"/>
    <x v="11"/>
    <x v="11"/>
    <x v="1"/>
    <x v="1"/>
    <x v="25"/>
    <x v="315"/>
    <x v="839"/>
    <x v="0"/>
    <x v="31"/>
    <x v="1"/>
  </r>
  <r>
    <x v="31"/>
    <x v="300"/>
    <x v="2"/>
    <x v="2"/>
    <x v="1"/>
    <x v="1"/>
    <x v="25"/>
    <x v="316"/>
    <x v="2735"/>
    <x v="0"/>
    <x v="31"/>
    <x v="1"/>
  </r>
  <r>
    <x v="32"/>
    <x v="268"/>
    <x v="10"/>
    <x v="10"/>
    <x v="1"/>
    <x v="2"/>
    <x v="20"/>
    <x v="101"/>
    <x v="841"/>
    <x v="0"/>
    <x v="32"/>
    <x v="1"/>
  </r>
  <r>
    <x v="32"/>
    <x v="199"/>
    <x v="10"/>
    <x v="10"/>
    <x v="1"/>
    <x v="2"/>
    <x v="20"/>
    <x v="101"/>
    <x v="1301"/>
    <x v="0"/>
    <x v="32"/>
    <x v="1"/>
  </r>
  <r>
    <x v="32"/>
    <x v="311"/>
    <x v="11"/>
    <x v="11"/>
    <x v="1"/>
    <x v="2"/>
    <x v="20"/>
    <x v="101"/>
    <x v="1301"/>
    <x v="0"/>
    <x v="32"/>
    <x v="1"/>
  </r>
  <r>
    <x v="32"/>
    <x v="174"/>
    <x v="6"/>
    <x v="6"/>
    <x v="1"/>
    <x v="2"/>
    <x v="20"/>
    <x v="101"/>
    <x v="1301"/>
    <x v="0"/>
    <x v="32"/>
    <x v="1"/>
  </r>
  <r>
    <x v="33"/>
    <x v="312"/>
    <x v="2"/>
    <x v="2"/>
    <x v="1"/>
    <x v="2"/>
    <x v="20"/>
    <x v="340"/>
    <x v="759"/>
    <x v="0"/>
    <x v="33"/>
    <x v="1"/>
  </r>
  <r>
    <x v="33"/>
    <x v="313"/>
    <x v="6"/>
    <x v="6"/>
    <x v="1"/>
    <x v="2"/>
    <x v="25"/>
    <x v="341"/>
    <x v="899"/>
    <x v="0"/>
    <x v="33"/>
    <x v="1"/>
  </r>
  <r>
    <x v="33"/>
    <x v="190"/>
    <x v="6"/>
    <x v="6"/>
    <x v="1"/>
    <x v="2"/>
    <x v="26"/>
    <x v="342"/>
    <x v="1"/>
    <x v="355"/>
    <x v="33"/>
    <x v="1"/>
  </r>
  <r>
    <x v="34"/>
    <x v="209"/>
    <x v="7"/>
    <x v="7"/>
    <x v="1"/>
    <x v="2"/>
    <x v="20"/>
    <x v="103"/>
    <x v="748"/>
    <x v="0"/>
    <x v="34"/>
    <x v="1"/>
  </r>
  <r>
    <x v="34"/>
    <x v="195"/>
    <x v="8"/>
    <x v="8"/>
    <x v="1"/>
    <x v="2"/>
    <x v="20"/>
    <x v="103"/>
    <x v="842"/>
    <x v="0"/>
    <x v="34"/>
    <x v="1"/>
  </r>
  <r>
    <x v="34"/>
    <x v="293"/>
    <x v="9"/>
    <x v="9"/>
    <x v="1"/>
    <x v="2"/>
    <x v="20"/>
    <x v="103"/>
    <x v="842"/>
    <x v="0"/>
    <x v="34"/>
    <x v="1"/>
  </r>
  <r>
    <x v="34"/>
    <x v="180"/>
    <x v="10"/>
    <x v="10"/>
    <x v="1"/>
    <x v="2"/>
    <x v="20"/>
    <x v="103"/>
    <x v="776"/>
    <x v="0"/>
    <x v="34"/>
    <x v="1"/>
  </r>
  <r>
    <x v="34"/>
    <x v="200"/>
    <x v="11"/>
    <x v="11"/>
    <x v="1"/>
    <x v="2"/>
    <x v="20"/>
    <x v="103"/>
    <x v="743"/>
    <x v="0"/>
    <x v="34"/>
    <x v="1"/>
  </r>
  <r>
    <x v="34"/>
    <x v="215"/>
    <x v="2"/>
    <x v="2"/>
    <x v="1"/>
    <x v="2"/>
    <x v="20"/>
    <x v="103"/>
    <x v="842"/>
    <x v="0"/>
    <x v="34"/>
    <x v="1"/>
  </r>
  <r>
    <x v="34"/>
    <x v="314"/>
    <x v="6"/>
    <x v="6"/>
    <x v="1"/>
    <x v="2"/>
    <x v="20"/>
    <x v="103"/>
    <x v="744"/>
    <x v="0"/>
    <x v="34"/>
    <x v="1"/>
  </r>
  <r>
    <x v="34"/>
    <x v="229"/>
    <x v="6"/>
    <x v="6"/>
    <x v="1"/>
    <x v="2"/>
    <x v="20"/>
    <x v="103"/>
    <x v="842"/>
    <x v="0"/>
    <x v="34"/>
    <x v="1"/>
  </r>
  <r>
    <x v="35"/>
    <x v="207"/>
    <x v="8"/>
    <x v="8"/>
    <x v="1"/>
    <x v="2"/>
    <x v="20"/>
    <x v="104"/>
    <x v="745"/>
    <x v="0"/>
    <x v="35"/>
    <x v="1"/>
  </r>
  <r>
    <x v="35"/>
    <x v="226"/>
    <x v="8"/>
    <x v="8"/>
    <x v="1"/>
    <x v="2"/>
    <x v="20"/>
    <x v="104"/>
    <x v="745"/>
    <x v="0"/>
    <x v="35"/>
    <x v="1"/>
  </r>
  <r>
    <x v="35"/>
    <x v="315"/>
    <x v="2"/>
    <x v="2"/>
    <x v="1"/>
    <x v="2"/>
    <x v="20"/>
    <x v="104"/>
    <x v="748"/>
    <x v="0"/>
    <x v="35"/>
    <x v="1"/>
  </r>
  <r>
    <x v="77"/>
    <x v="244"/>
    <x v="10"/>
    <x v="10"/>
    <x v="1"/>
    <x v="2"/>
    <x v="20"/>
    <x v="343"/>
    <x v="737"/>
    <x v="0"/>
    <x v="77"/>
    <x v="1"/>
  </r>
  <r>
    <x v="36"/>
    <x v="261"/>
    <x v="8"/>
    <x v="8"/>
    <x v="1"/>
    <x v="2"/>
    <x v="21"/>
    <x v="320"/>
    <x v="814"/>
    <x v="0"/>
    <x v="36"/>
    <x v="1"/>
  </r>
  <r>
    <x v="36"/>
    <x v="208"/>
    <x v="8"/>
    <x v="8"/>
    <x v="1"/>
    <x v="2"/>
    <x v="20"/>
    <x v="105"/>
    <x v="742"/>
    <x v="0"/>
    <x v="36"/>
    <x v="1"/>
  </r>
  <r>
    <x v="36"/>
    <x v="233"/>
    <x v="10"/>
    <x v="10"/>
    <x v="1"/>
    <x v="2"/>
    <x v="25"/>
    <x v="344"/>
    <x v="814"/>
    <x v="0"/>
    <x v="36"/>
    <x v="1"/>
  </r>
  <r>
    <x v="36"/>
    <x v="189"/>
    <x v="10"/>
    <x v="10"/>
    <x v="1"/>
    <x v="2"/>
    <x v="25"/>
    <x v="345"/>
    <x v="814"/>
    <x v="0"/>
    <x v="36"/>
    <x v="1"/>
  </r>
  <r>
    <x v="36"/>
    <x v="177"/>
    <x v="11"/>
    <x v="11"/>
    <x v="1"/>
    <x v="2"/>
    <x v="25"/>
    <x v="346"/>
    <x v="814"/>
    <x v="0"/>
    <x v="36"/>
    <x v="1"/>
  </r>
  <r>
    <x v="36"/>
    <x v="221"/>
    <x v="2"/>
    <x v="2"/>
    <x v="1"/>
    <x v="2"/>
    <x v="25"/>
    <x v="347"/>
    <x v="814"/>
    <x v="0"/>
    <x v="36"/>
    <x v="1"/>
  </r>
  <r>
    <x v="36"/>
    <x v="316"/>
    <x v="2"/>
    <x v="2"/>
    <x v="1"/>
    <x v="2"/>
    <x v="25"/>
    <x v="348"/>
    <x v="814"/>
    <x v="0"/>
    <x v="36"/>
    <x v="1"/>
  </r>
  <r>
    <x v="36"/>
    <x v="204"/>
    <x v="6"/>
    <x v="6"/>
    <x v="1"/>
    <x v="2"/>
    <x v="25"/>
    <x v="317"/>
    <x v="814"/>
    <x v="0"/>
    <x v="36"/>
    <x v="1"/>
  </r>
  <r>
    <x v="36"/>
    <x v="229"/>
    <x v="6"/>
    <x v="6"/>
    <x v="1"/>
    <x v="2"/>
    <x v="25"/>
    <x v="281"/>
    <x v="814"/>
    <x v="0"/>
    <x v="36"/>
    <x v="1"/>
  </r>
  <r>
    <x v="37"/>
    <x v="237"/>
    <x v="7"/>
    <x v="7"/>
    <x v="1"/>
    <x v="2"/>
    <x v="20"/>
    <x v="108"/>
    <x v="849"/>
    <x v="0"/>
    <x v="37"/>
    <x v="1"/>
  </r>
  <r>
    <x v="37"/>
    <x v="293"/>
    <x v="9"/>
    <x v="9"/>
    <x v="1"/>
    <x v="2"/>
    <x v="20"/>
    <x v="108"/>
    <x v="849"/>
    <x v="0"/>
    <x v="37"/>
    <x v="1"/>
  </r>
  <r>
    <x v="37"/>
    <x v="317"/>
    <x v="10"/>
    <x v="10"/>
    <x v="1"/>
    <x v="2"/>
    <x v="20"/>
    <x v="108"/>
    <x v="849"/>
    <x v="0"/>
    <x v="37"/>
    <x v="1"/>
  </r>
  <r>
    <x v="37"/>
    <x v="299"/>
    <x v="11"/>
    <x v="11"/>
    <x v="1"/>
    <x v="2"/>
    <x v="20"/>
    <x v="108"/>
    <x v="849"/>
    <x v="0"/>
    <x v="37"/>
    <x v="1"/>
  </r>
  <r>
    <x v="37"/>
    <x v="193"/>
    <x v="11"/>
    <x v="11"/>
    <x v="1"/>
    <x v="2"/>
    <x v="20"/>
    <x v="108"/>
    <x v="849"/>
    <x v="0"/>
    <x v="37"/>
    <x v="1"/>
  </r>
  <r>
    <x v="37"/>
    <x v="246"/>
    <x v="2"/>
    <x v="2"/>
    <x v="1"/>
    <x v="2"/>
    <x v="25"/>
    <x v="287"/>
    <x v="736"/>
    <x v="0"/>
    <x v="37"/>
    <x v="1"/>
  </r>
  <r>
    <x v="38"/>
    <x v="308"/>
    <x v="7"/>
    <x v="7"/>
    <x v="1"/>
    <x v="2"/>
    <x v="21"/>
    <x v="333"/>
    <x v="2736"/>
    <x v="0"/>
    <x v="38"/>
    <x v="1"/>
  </r>
  <r>
    <x v="38"/>
    <x v="258"/>
    <x v="7"/>
    <x v="7"/>
    <x v="1"/>
    <x v="2"/>
    <x v="26"/>
    <x v="349"/>
    <x v="1"/>
    <x v="581"/>
    <x v="38"/>
    <x v="1"/>
  </r>
  <r>
    <x v="38"/>
    <x v="192"/>
    <x v="8"/>
    <x v="8"/>
    <x v="1"/>
    <x v="2"/>
    <x v="21"/>
    <x v="300"/>
    <x v="851"/>
    <x v="0"/>
    <x v="38"/>
    <x v="1"/>
  </r>
  <r>
    <x v="38"/>
    <x v="192"/>
    <x v="8"/>
    <x v="8"/>
    <x v="1"/>
    <x v="2"/>
    <x v="26"/>
    <x v="300"/>
    <x v="1"/>
    <x v="582"/>
    <x v="38"/>
    <x v="1"/>
  </r>
  <r>
    <x v="38"/>
    <x v="247"/>
    <x v="8"/>
    <x v="8"/>
    <x v="1"/>
    <x v="2"/>
    <x v="21"/>
    <x v="289"/>
    <x v="2737"/>
    <x v="0"/>
    <x v="38"/>
    <x v="1"/>
  </r>
  <r>
    <x v="38"/>
    <x v="318"/>
    <x v="8"/>
    <x v="8"/>
    <x v="1"/>
    <x v="2"/>
    <x v="20"/>
    <x v="114"/>
    <x v="852"/>
    <x v="0"/>
    <x v="38"/>
    <x v="1"/>
  </r>
  <r>
    <x v="38"/>
    <x v="261"/>
    <x v="8"/>
    <x v="8"/>
    <x v="1"/>
    <x v="2"/>
    <x v="20"/>
    <x v="114"/>
    <x v="852"/>
    <x v="0"/>
    <x v="38"/>
    <x v="1"/>
  </r>
  <r>
    <x v="38"/>
    <x v="319"/>
    <x v="8"/>
    <x v="8"/>
    <x v="1"/>
    <x v="2"/>
    <x v="21"/>
    <x v="350"/>
    <x v="851"/>
    <x v="0"/>
    <x v="38"/>
    <x v="1"/>
  </r>
  <r>
    <x v="38"/>
    <x v="292"/>
    <x v="9"/>
    <x v="9"/>
    <x v="1"/>
    <x v="2"/>
    <x v="20"/>
    <x v="114"/>
    <x v="743"/>
    <x v="0"/>
    <x v="38"/>
    <x v="1"/>
  </r>
  <r>
    <x v="38"/>
    <x v="290"/>
    <x v="9"/>
    <x v="9"/>
    <x v="1"/>
    <x v="2"/>
    <x v="20"/>
    <x v="114"/>
    <x v="779"/>
    <x v="0"/>
    <x v="38"/>
    <x v="1"/>
  </r>
  <r>
    <x v="38"/>
    <x v="211"/>
    <x v="9"/>
    <x v="9"/>
    <x v="1"/>
    <x v="2"/>
    <x v="25"/>
    <x v="286"/>
    <x v="2738"/>
    <x v="0"/>
    <x v="38"/>
    <x v="1"/>
  </r>
  <r>
    <x v="38"/>
    <x v="180"/>
    <x v="10"/>
    <x v="10"/>
    <x v="1"/>
    <x v="2"/>
    <x v="20"/>
    <x v="114"/>
    <x v="2015"/>
    <x v="0"/>
    <x v="38"/>
    <x v="1"/>
  </r>
  <r>
    <x v="38"/>
    <x v="282"/>
    <x v="11"/>
    <x v="11"/>
    <x v="1"/>
    <x v="2"/>
    <x v="20"/>
    <x v="114"/>
    <x v="852"/>
    <x v="0"/>
    <x v="38"/>
    <x v="1"/>
  </r>
  <r>
    <x v="38"/>
    <x v="187"/>
    <x v="11"/>
    <x v="11"/>
    <x v="1"/>
    <x v="2"/>
    <x v="20"/>
    <x v="114"/>
    <x v="852"/>
    <x v="0"/>
    <x v="38"/>
    <x v="1"/>
  </r>
  <r>
    <x v="38"/>
    <x v="202"/>
    <x v="11"/>
    <x v="11"/>
    <x v="1"/>
    <x v="2"/>
    <x v="20"/>
    <x v="114"/>
    <x v="852"/>
    <x v="0"/>
    <x v="38"/>
    <x v="1"/>
  </r>
  <r>
    <x v="38"/>
    <x v="246"/>
    <x v="2"/>
    <x v="2"/>
    <x v="1"/>
    <x v="2"/>
    <x v="20"/>
    <x v="114"/>
    <x v="852"/>
    <x v="0"/>
    <x v="38"/>
    <x v="1"/>
  </r>
  <r>
    <x v="38"/>
    <x v="271"/>
    <x v="6"/>
    <x v="6"/>
    <x v="1"/>
    <x v="2"/>
    <x v="20"/>
    <x v="114"/>
    <x v="2015"/>
    <x v="0"/>
    <x v="38"/>
    <x v="1"/>
  </r>
  <r>
    <x v="38"/>
    <x v="308"/>
    <x v="7"/>
    <x v="7"/>
    <x v="1"/>
    <x v="0"/>
    <x v="21"/>
    <x v="333"/>
    <x v="2736"/>
    <x v="0"/>
    <x v="38"/>
    <x v="1"/>
  </r>
  <r>
    <x v="38"/>
    <x v="309"/>
    <x v="7"/>
    <x v="7"/>
    <x v="1"/>
    <x v="0"/>
    <x v="21"/>
    <x v="334"/>
    <x v="848"/>
    <x v="0"/>
    <x v="38"/>
    <x v="1"/>
  </r>
  <r>
    <x v="38"/>
    <x v="306"/>
    <x v="9"/>
    <x v="9"/>
    <x v="1"/>
    <x v="1"/>
    <x v="21"/>
    <x v="336"/>
    <x v="2739"/>
    <x v="0"/>
    <x v="38"/>
    <x v="1"/>
  </r>
  <r>
    <x v="38"/>
    <x v="293"/>
    <x v="9"/>
    <x v="9"/>
    <x v="1"/>
    <x v="1"/>
    <x v="21"/>
    <x v="337"/>
    <x v="2740"/>
    <x v="0"/>
    <x v="38"/>
    <x v="1"/>
  </r>
  <r>
    <x v="39"/>
    <x v="253"/>
    <x v="7"/>
    <x v="7"/>
    <x v="1"/>
    <x v="2"/>
    <x v="21"/>
    <x v="292"/>
    <x v="856"/>
    <x v="0"/>
    <x v="39"/>
    <x v="1"/>
  </r>
  <r>
    <x v="39"/>
    <x v="200"/>
    <x v="11"/>
    <x v="11"/>
    <x v="1"/>
    <x v="2"/>
    <x v="25"/>
    <x v="351"/>
    <x v="2741"/>
    <x v="0"/>
    <x v="39"/>
    <x v="1"/>
  </r>
  <r>
    <x v="39"/>
    <x v="296"/>
    <x v="6"/>
    <x v="6"/>
    <x v="1"/>
    <x v="2"/>
    <x v="25"/>
    <x v="312"/>
    <x v="2741"/>
    <x v="0"/>
    <x v="39"/>
    <x v="1"/>
  </r>
  <r>
    <x v="39"/>
    <x v="303"/>
    <x v="9"/>
    <x v="9"/>
    <x v="1"/>
    <x v="1"/>
    <x v="21"/>
    <x v="327"/>
    <x v="856"/>
    <x v="0"/>
    <x v="39"/>
    <x v="1"/>
  </r>
  <r>
    <x v="40"/>
    <x v="290"/>
    <x v="9"/>
    <x v="9"/>
    <x v="1"/>
    <x v="2"/>
    <x v="20"/>
    <x v="121"/>
    <x v="754"/>
    <x v="0"/>
    <x v="40"/>
    <x v="1"/>
  </r>
  <r>
    <x v="40"/>
    <x v="282"/>
    <x v="11"/>
    <x v="11"/>
    <x v="1"/>
    <x v="2"/>
    <x v="20"/>
    <x v="121"/>
    <x v="754"/>
    <x v="0"/>
    <x v="40"/>
    <x v="1"/>
  </r>
  <r>
    <x v="40"/>
    <x v="220"/>
    <x v="11"/>
    <x v="11"/>
    <x v="1"/>
    <x v="2"/>
    <x v="25"/>
    <x v="309"/>
    <x v="749"/>
    <x v="0"/>
    <x v="40"/>
    <x v="1"/>
  </r>
  <r>
    <x v="40"/>
    <x v="246"/>
    <x v="2"/>
    <x v="2"/>
    <x v="1"/>
    <x v="2"/>
    <x v="20"/>
    <x v="121"/>
    <x v="795"/>
    <x v="0"/>
    <x v="40"/>
    <x v="1"/>
  </r>
  <r>
    <x v="74"/>
    <x v="171"/>
    <x v="7"/>
    <x v="7"/>
    <x v="1"/>
    <x v="2"/>
    <x v="20"/>
    <x v="122"/>
    <x v="1303"/>
    <x v="0"/>
    <x v="74"/>
    <x v="1"/>
  </r>
  <r>
    <x v="74"/>
    <x v="237"/>
    <x v="7"/>
    <x v="7"/>
    <x v="1"/>
    <x v="2"/>
    <x v="20"/>
    <x v="122"/>
    <x v="781"/>
    <x v="0"/>
    <x v="74"/>
    <x v="1"/>
  </r>
  <r>
    <x v="74"/>
    <x v="251"/>
    <x v="8"/>
    <x v="8"/>
    <x v="1"/>
    <x v="2"/>
    <x v="21"/>
    <x v="291"/>
    <x v="2726"/>
    <x v="0"/>
    <x v="74"/>
    <x v="1"/>
  </r>
  <r>
    <x v="74"/>
    <x v="247"/>
    <x v="8"/>
    <x v="8"/>
    <x v="1"/>
    <x v="2"/>
    <x v="20"/>
    <x v="122"/>
    <x v="858"/>
    <x v="0"/>
    <x v="74"/>
    <x v="1"/>
  </r>
  <r>
    <x v="74"/>
    <x v="320"/>
    <x v="8"/>
    <x v="8"/>
    <x v="1"/>
    <x v="2"/>
    <x v="20"/>
    <x v="122"/>
    <x v="858"/>
    <x v="0"/>
    <x v="74"/>
    <x v="1"/>
  </r>
  <r>
    <x v="74"/>
    <x v="173"/>
    <x v="8"/>
    <x v="8"/>
    <x v="1"/>
    <x v="2"/>
    <x v="20"/>
    <x v="122"/>
    <x v="2742"/>
    <x v="0"/>
    <x v="74"/>
    <x v="1"/>
  </r>
  <r>
    <x v="74"/>
    <x v="306"/>
    <x v="9"/>
    <x v="9"/>
    <x v="1"/>
    <x v="2"/>
    <x v="20"/>
    <x v="122"/>
    <x v="858"/>
    <x v="0"/>
    <x v="74"/>
    <x v="1"/>
  </r>
  <r>
    <x v="74"/>
    <x v="175"/>
    <x v="9"/>
    <x v="9"/>
    <x v="1"/>
    <x v="2"/>
    <x v="20"/>
    <x v="122"/>
    <x v="858"/>
    <x v="0"/>
    <x v="74"/>
    <x v="1"/>
  </r>
  <r>
    <x v="74"/>
    <x v="303"/>
    <x v="9"/>
    <x v="9"/>
    <x v="1"/>
    <x v="2"/>
    <x v="20"/>
    <x v="122"/>
    <x v="858"/>
    <x v="0"/>
    <x v="74"/>
    <x v="1"/>
  </r>
  <r>
    <x v="74"/>
    <x v="178"/>
    <x v="9"/>
    <x v="9"/>
    <x v="1"/>
    <x v="2"/>
    <x v="20"/>
    <x v="122"/>
    <x v="782"/>
    <x v="0"/>
    <x v="74"/>
    <x v="1"/>
  </r>
  <r>
    <x v="74"/>
    <x v="255"/>
    <x v="9"/>
    <x v="9"/>
    <x v="1"/>
    <x v="2"/>
    <x v="25"/>
    <x v="293"/>
    <x v="1584"/>
    <x v="0"/>
    <x v="74"/>
    <x v="1"/>
  </r>
  <r>
    <x v="74"/>
    <x v="230"/>
    <x v="9"/>
    <x v="9"/>
    <x v="1"/>
    <x v="2"/>
    <x v="20"/>
    <x v="122"/>
    <x v="874"/>
    <x v="0"/>
    <x v="74"/>
    <x v="1"/>
  </r>
  <r>
    <x v="74"/>
    <x v="263"/>
    <x v="10"/>
    <x v="10"/>
    <x v="1"/>
    <x v="2"/>
    <x v="20"/>
    <x v="122"/>
    <x v="770"/>
    <x v="0"/>
    <x v="74"/>
    <x v="1"/>
  </r>
  <r>
    <x v="74"/>
    <x v="176"/>
    <x v="10"/>
    <x v="10"/>
    <x v="1"/>
    <x v="2"/>
    <x v="20"/>
    <x v="122"/>
    <x v="874"/>
    <x v="0"/>
    <x v="74"/>
    <x v="1"/>
  </r>
  <r>
    <x v="74"/>
    <x v="274"/>
    <x v="11"/>
    <x v="11"/>
    <x v="1"/>
    <x v="2"/>
    <x v="20"/>
    <x v="122"/>
    <x v="146"/>
    <x v="0"/>
    <x v="74"/>
    <x v="1"/>
  </r>
  <r>
    <x v="74"/>
    <x v="240"/>
    <x v="2"/>
    <x v="2"/>
    <x v="1"/>
    <x v="2"/>
    <x v="20"/>
    <x v="122"/>
    <x v="858"/>
    <x v="0"/>
    <x v="74"/>
    <x v="1"/>
  </r>
  <r>
    <x v="74"/>
    <x v="223"/>
    <x v="2"/>
    <x v="2"/>
    <x v="1"/>
    <x v="2"/>
    <x v="20"/>
    <x v="122"/>
    <x v="146"/>
    <x v="0"/>
    <x v="74"/>
    <x v="1"/>
  </r>
  <r>
    <x v="74"/>
    <x v="246"/>
    <x v="2"/>
    <x v="2"/>
    <x v="1"/>
    <x v="2"/>
    <x v="25"/>
    <x v="287"/>
    <x v="936"/>
    <x v="0"/>
    <x v="74"/>
    <x v="1"/>
  </r>
  <r>
    <x v="74"/>
    <x v="312"/>
    <x v="2"/>
    <x v="2"/>
    <x v="1"/>
    <x v="2"/>
    <x v="20"/>
    <x v="122"/>
    <x v="858"/>
    <x v="0"/>
    <x v="74"/>
    <x v="1"/>
  </r>
  <r>
    <x v="74"/>
    <x v="314"/>
    <x v="6"/>
    <x v="6"/>
    <x v="1"/>
    <x v="2"/>
    <x v="20"/>
    <x v="122"/>
    <x v="735"/>
    <x v="0"/>
    <x v="74"/>
    <x v="1"/>
  </r>
  <r>
    <x v="74"/>
    <x v="255"/>
    <x v="9"/>
    <x v="9"/>
    <x v="1"/>
    <x v="0"/>
    <x v="25"/>
    <x v="293"/>
    <x v="819"/>
    <x v="0"/>
    <x v="74"/>
    <x v="1"/>
  </r>
  <r>
    <x v="74"/>
    <x v="268"/>
    <x v="10"/>
    <x v="10"/>
    <x v="1"/>
    <x v="0"/>
    <x v="25"/>
    <x v="339"/>
    <x v="819"/>
    <x v="0"/>
    <x v="74"/>
    <x v="1"/>
  </r>
  <r>
    <x v="74"/>
    <x v="204"/>
    <x v="6"/>
    <x v="6"/>
    <x v="1"/>
    <x v="0"/>
    <x v="25"/>
    <x v="317"/>
    <x v="861"/>
    <x v="0"/>
    <x v="74"/>
    <x v="1"/>
  </r>
  <r>
    <x v="74"/>
    <x v="308"/>
    <x v="7"/>
    <x v="7"/>
    <x v="1"/>
    <x v="1"/>
    <x v="21"/>
    <x v="333"/>
    <x v="2743"/>
    <x v="0"/>
    <x v="74"/>
    <x v="1"/>
  </r>
  <r>
    <x v="75"/>
    <x v="309"/>
    <x v="7"/>
    <x v="7"/>
    <x v="1"/>
    <x v="2"/>
    <x v="21"/>
    <x v="334"/>
    <x v="1849"/>
    <x v="0"/>
    <x v="75"/>
    <x v="1"/>
  </r>
  <r>
    <x v="75"/>
    <x v="319"/>
    <x v="8"/>
    <x v="8"/>
    <x v="1"/>
    <x v="2"/>
    <x v="21"/>
    <x v="350"/>
    <x v="764"/>
    <x v="0"/>
    <x v="75"/>
    <x v="1"/>
  </r>
  <r>
    <x v="75"/>
    <x v="292"/>
    <x v="9"/>
    <x v="9"/>
    <x v="1"/>
    <x v="2"/>
    <x v="21"/>
    <x v="352"/>
    <x v="835"/>
    <x v="0"/>
    <x v="75"/>
    <x v="1"/>
  </r>
  <r>
    <x v="75"/>
    <x v="178"/>
    <x v="9"/>
    <x v="9"/>
    <x v="1"/>
    <x v="2"/>
    <x v="25"/>
    <x v="353"/>
    <x v="764"/>
    <x v="0"/>
    <x v="75"/>
    <x v="1"/>
  </r>
  <r>
    <x v="75"/>
    <x v="189"/>
    <x v="10"/>
    <x v="10"/>
    <x v="1"/>
    <x v="2"/>
    <x v="25"/>
    <x v="345"/>
    <x v="765"/>
    <x v="0"/>
    <x v="75"/>
    <x v="1"/>
  </r>
  <r>
    <x v="75"/>
    <x v="273"/>
    <x v="11"/>
    <x v="11"/>
    <x v="1"/>
    <x v="2"/>
    <x v="25"/>
    <x v="354"/>
    <x v="764"/>
    <x v="0"/>
    <x v="75"/>
    <x v="1"/>
  </r>
  <r>
    <x v="75"/>
    <x v="259"/>
    <x v="7"/>
    <x v="7"/>
    <x v="1"/>
    <x v="0"/>
    <x v="21"/>
    <x v="355"/>
    <x v="2744"/>
    <x v="0"/>
    <x v="75"/>
    <x v="1"/>
  </r>
  <r>
    <x v="41"/>
    <x v="192"/>
    <x v="8"/>
    <x v="8"/>
    <x v="1"/>
    <x v="2"/>
    <x v="20"/>
    <x v="356"/>
    <x v="795"/>
    <x v="0"/>
    <x v="41"/>
    <x v="1"/>
  </r>
  <r>
    <x v="41"/>
    <x v="196"/>
    <x v="8"/>
    <x v="8"/>
    <x v="1"/>
    <x v="2"/>
    <x v="20"/>
    <x v="356"/>
    <x v="786"/>
    <x v="0"/>
    <x v="41"/>
    <x v="1"/>
  </r>
  <r>
    <x v="41"/>
    <x v="244"/>
    <x v="10"/>
    <x v="10"/>
    <x v="1"/>
    <x v="2"/>
    <x v="20"/>
    <x v="356"/>
    <x v="756"/>
    <x v="0"/>
    <x v="41"/>
    <x v="1"/>
  </r>
  <r>
    <x v="41"/>
    <x v="273"/>
    <x v="11"/>
    <x v="11"/>
    <x v="1"/>
    <x v="2"/>
    <x v="20"/>
    <x v="356"/>
    <x v="2745"/>
    <x v="0"/>
    <x v="41"/>
    <x v="1"/>
  </r>
  <r>
    <x v="42"/>
    <x v="239"/>
    <x v="10"/>
    <x v="10"/>
    <x v="1"/>
    <x v="2"/>
    <x v="20"/>
    <x v="357"/>
    <x v="777"/>
    <x v="0"/>
    <x v="42"/>
    <x v="1"/>
  </r>
  <r>
    <x v="42"/>
    <x v="287"/>
    <x v="10"/>
    <x v="10"/>
    <x v="1"/>
    <x v="2"/>
    <x v="20"/>
    <x v="357"/>
    <x v="857"/>
    <x v="0"/>
    <x v="42"/>
    <x v="1"/>
  </r>
  <r>
    <x v="43"/>
    <x v="194"/>
    <x v="9"/>
    <x v="9"/>
    <x v="1"/>
    <x v="2"/>
    <x v="20"/>
    <x v="127"/>
    <x v="755"/>
    <x v="0"/>
    <x v="43"/>
    <x v="1"/>
  </r>
  <r>
    <x v="43"/>
    <x v="176"/>
    <x v="10"/>
    <x v="10"/>
    <x v="1"/>
    <x v="2"/>
    <x v="20"/>
    <x v="127"/>
    <x v="774"/>
    <x v="0"/>
    <x v="43"/>
    <x v="1"/>
  </r>
  <r>
    <x v="43"/>
    <x v="199"/>
    <x v="10"/>
    <x v="10"/>
    <x v="1"/>
    <x v="2"/>
    <x v="20"/>
    <x v="127"/>
    <x v="745"/>
    <x v="0"/>
    <x v="43"/>
    <x v="1"/>
  </r>
  <r>
    <x v="43"/>
    <x v="273"/>
    <x v="11"/>
    <x v="11"/>
    <x v="1"/>
    <x v="2"/>
    <x v="20"/>
    <x v="127"/>
    <x v="745"/>
    <x v="0"/>
    <x v="43"/>
    <x v="1"/>
  </r>
  <r>
    <x v="43"/>
    <x v="285"/>
    <x v="6"/>
    <x v="6"/>
    <x v="1"/>
    <x v="2"/>
    <x v="20"/>
    <x v="127"/>
    <x v="756"/>
    <x v="0"/>
    <x v="43"/>
    <x v="1"/>
  </r>
  <r>
    <x v="43"/>
    <x v="174"/>
    <x v="6"/>
    <x v="6"/>
    <x v="1"/>
    <x v="2"/>
    <x v="20"/>
    <x v="127"/>
    <x v="745"/>
    <x v="0"/>
    <x v="43"/>
    <x v="1"/>
  </r>
  <r>
    <x v="43"/>
    <x v="191"/>
    <x v="6"/>
    <x v="6"/>
    <x v="1"/>
    <x v="2"/>
    <x v="20"/>
    <x v="127"/>
    <x v="745"/>
    <x v="0"/>
    <x v="43"/>
    <x v="1"/>
  </r>
  <r>
    <x v="44"/>
    <x v="321"/>
    <x v="8"/>
    <x v="8"/>
    <x v="1"/>
    <x v="2"/>
    <x v="20"/>
    <x v="128"/>
    <x v="748"/>
    <x v="0"/>
    <x v="44"/>
    <x v="1"/>
  </r>
  <r>
    <x v="44"/>
    <x v="208"/>
    <x v="8"/>
    <x v="8"/>
    <x v="1"/>
    <x v="2"/>
    <x v="20"/>
    <x v="128"/>
    <x v="747"/>
    <x v="0"/>
    <x v="44"/>
    <x v="1"/>
  </r>
  <r>
    <x v="44"/>
    <x v="186"/>
    <x v="10"/>
    <x v="10"/>
    <x v="1"/>
    <x v="2"/>
    <x v="20"/>
    <x v="128"/>
    <x v="778"/>
    <x v="0"/>
    <x v="44"/>
    <x v="1"/>
  </r>
  <r>
    <x v="44"/>
    <x v="284"/>
    <x v="2"/>
    <x v="2"/>
    <x v="1"/>
    <x v="2"/>
    <x v="20"/>
    <x v="128"/>
    <x v="744"/>
    <x v="0"/>
    <x v="44"/>
    <x v="1"/>
  </r>
  <r>
    <x v="44"/>
    <x v="305"/>
    <x v="6"/>
    <x v="6"/>
    <x v="1"/>
    <x v="2"/>
    <x v="20"/>
    <x v="128"/>
    <x v="737"/>
    <x v="0"/>
    <x v="44"/>
    <x v="1"/>
  </r>
  <r>
    <x v="44"/>
    <x v="314"/>
    <x v="6"/>
    <x v="6"/>
    <x v="1"/>
    <x v="2"/>
    <x v="20"/>
    <x v="128"/>
    <x v="737"/>
    <x v="0"/>
    <x v="44"/>
    <x v="1"/>
  </r>
  <r>
    <x v="44"/>
    <x v="236"/>
    <x v="6"/>
    <x v="6"/>
    <x v="1"/>
    <x v="2"/>
    <x v="20"/>
    <x v="128"/>
    <x v="744"/>
    <x v="0"/>
    <x v="44"/>
    <x v="1"/>
  </r>
  <r>
    <x v="44"/>
    <x v="190"/>
    <x v="6"/>
    <x v="6"/>
    <x v="1"/>
    <x v="2"/>
    <x v="20"/>
    <x v="128"/>
    <x v="842"/>
    <x v="0"/>
    <x v="44"/>
    <x v="1"/>
  </r>
  <r>
    <x v="44"/>
    <x v="191"/>
    <x v="6"/>
    <x v="6"/>
    <x v="1"/>
    <x v="2"/>
    <x v="20"/>
    <x v="128"/>
    <x v="799"/>
    <x v="0"/>
    <x v="44"/>
    <x v="1"/>
  </r>
  <r>
    <x v="45"/>
    <x v="179"/>
    <x v="7"/>
    <x v="7"/>
    <x v="1"/>
    <x v="2"/>
    <x v="20"/>
    <x v="129"/>
    <x v="742"/>
    <x v="0"/>
    <x v="45"/>
    <x v="1"/>
  </r>
  <r>
    <x v="45"/>
    <x v="254"/>
    <x v="8"/>
    <x v="8"/>
    <x v="1"/>
    <x v="2"/>
    <x v="20"/>
    <x v="129"/>
    <x v="737"/>
    <x v="0"/>
    <x v="45"/>
    <x v="1"/>
  </r>
  <r>
    <x v="45"/>
    <x v="227"/>
    <x v="9"/>
    <x v="9"/>
    <x v="1"/>
    <x v="2"/>
    <x v="20"/>
    <x v="129"/>
    <x v="744"/>
    <x v="0"/>
    <x v="45"/>
    <x v="1"/>
  </r>
  <r>
    <x v="45"/>
    <x v="175"/>
    <x v="9"/>
    <x v="9"/>
    <x v="1"/>
    <x v="2"/>
    <x v="20"/>
    <x v="129"/>
    <x v="737"/>
    <x v="0"/>
    <x v="45"/>
    <x v="1"/>
  </r>
  <r>
    <x v="45"/>
    <x v="303"/>
    <x v="9"/>
    <x v="9"/>
    <x v="1"/>
    <x v="2"/>
    <x v="20"/>
    <x v="129"/>
    <x v="744"/>
    <x v="0"/>
    <x v="45"/>
    <x v="1"/>
  </r>
  <r>
    <x v="45"/>
    <x v="197"/>
    <x v="9"/>
    <x v="9"/>
    <x v="1"/>
    <x v="2"/>
    <x v="20"/>
    <x v="129"/>
    <x v="744"/>
    <x v="0"/>
    <x v="45"/>
    <x v="1"/>
  </r>
  <r>
    <x v="45"/>
    <x v="228"/>
    <x v="9"/>
    <x v="9"/>
    <x v="1"/>
    <x v="2"/>
    <x v="20"/>
    <x v="129"/>
    <x v="744"/>
    <x v="0"/>
    <x v="45"/>
    <x v="1"/>
  </r>
  <r>
    <x v="45"/>
    <x v="214"/>
    <x v="11"/>
    <x v="11"/>
    <x v="1"/>
    <x v="2"/>
    <x v="20"/>
    <x v="129"/>
    <x v="737"/>
    <x v="0"/>
    <x v="45"/>
    <x v="1"/>
  </r>
  <r>
    <x v="45"/>
    <x v="218"/>
    <x v="6"/>
    <x v="6"/>
    <x v="1"/>
    <x v="2"/>
    <x v="20"/>
    <x v="129"/>
    <x v="744"/>
    <x v="0"/>
    <x v="45"/>
    <x v="1"/>
  </r>
  <r>
    <x v="45"/>
    <x v="271"/>
    <x v="6"/>
    <x v="6"/>
    <x v="1"/>
    <x v="2"/>
    <x v="20"/>
    <x v="129"/>
    <x v="744"/>
    <x v="0"/>
    <x v="45"/>
    <x v="1"/>
  </r>
  <r>
    <x v="46"/>
    <x v="288"/>
    <x v="7"/>
    <x v="7"/>
    <x v="1"/>
    <x v="2"/>
    <x v="20"/>
    <x v="130"/>
    <x v="744"/>
    <x v="0"/>
    <x v="46"/>
    <x v="1"/>
  </r>
  <r>
    <x v="46"/>
    <x v="258"/>
    <x v="7"/>
    <x v="7"/>
    <x v="1"/>
    <x v="2"/>
    <x v="20"/>
    <x v="130"/>
    <x v="744"/>
    <x v="0"/>
    <x v="46"/>
    <x v="1"/>
  </r>
  <r>
    <x v="46"/>
    <x v="252"/>
    <x v="7"/>
    <x v="7"/>
    <x v="1"/>
    <x v="2"/>
    <x v="20"/>
    <x v="130"/>
    <x v="744"/>
    <x v="0"/>
    <x v="46"/>
    <x v="1"/>
  </r>
  <r>
    <x v="46"/>
    <x v="271"/>
    <x v="6"/>
    <x v="6"/>
    <x v="1"/>
    <x v="2"/>
    <x v="20"/>
    <x v="130"/>
    <x v="2746"/>
    <x v="0"/>
    <x v="46"/>
    <x v="1"/>
  </r>
  <r>
    <x v="47"/>
    <x v="206"/>
    <x v="7"/>
    <x v="7"/>
    <x v="1"/>
    <x v="2"/>
    <x v="20"/>
    <x v="131"/>
    <x v="814"/>
    <x v="0"/>
    <x v="47"/>
    <x v="1"/>
  </r>
  <r>
    <x v="47"/>
    <x v="322"/>
    <x v="7"/>
    <x v="7"/>
    <x v="1"/>
    <x v="2"/>
    <x v="20"/>
    <x v="131"/>
    <x v="771"/>
    <x v="0"/>
    <x v="47"/>
    <x v="1"/>
  </r>
  <r>
    <x v="47"/>
    <x v="289"/>
    <x v="8"/>
    <x v="8"/>
    <x v="1"/>
    <x v="2"/>
    <x v="20"/>
    <x v="131"/>
    <x v="748"/>
    <x v="0"/>
    <x v="47"/>
    <x v="1"/>
  </r>
  <r>
    <x v="47"/>
    <x v="320"/>
    <x v="8"/>
    <x v="8"/>
    <x v="1"/>
    <x v="2"/>
    <x v="20"/>
    <x v="131"/>
    <x v="771"/>
    <x v="0"/>
    <x v="47"/>
    <x v="1"/>
  </r>
  <r>
    <x v="47"/>
    <x v="303"/>
    <x v="9"/>
    <x v="9"/>
    <x v="1"/>
    <x v="2"/>
    <x v="20"/>
    <x v="131"/>
    <x v="748"/>
    <x v="0"/>
    <x v="47"/>
    <x v="1"/>
  </r>
  <r>
    <x v="47"/>
    <x v="290"/>
    <x v="9"/>
    <x v="9"/>
    <x v="1"/>
    <x v="2"/>
    <x v="20"/>
    <x v="131"/>
    <x v="814"/>
    <x v="0"/>
    <x v="47"/>
    <x v="1"/>
  </r>
  <r>
    <x v="47"/>
    <x v="238"/>
    <x v="9"/>
    <x v="9"/>
    <x v="1"/>
    <x v="2"/>
    <x v="20"/>
    <x v="131"/>
    <x v="873"/>
    <x v="0"/>
    <x v="47"/>
    <x v="1"/>
  </r>
  <r>
    <x v="47"/>
    <x v="299"/>
    <x v="11"/>
    <x v="11"/>
    <x v="1"/>
    <x v="2"/>
    <x v="20"/>
    <x v="131"/>
    <x v="735"/>
    <x v="0"/>
    <x v="47"/>
    <x v="1"/>
  </r>
  <r>
    <x v="47"/>
    <x v="214"/>
    <x v="11"/>
    <x v="11"/>
    <x v="1"/>
    <x v="2"/>
    <x v="20"/>
    <x v="131"/>
    <x v="814"/>
    <x v="0"/>
    <x v="47"/>
    <x v="1"/>
  </r>
  <r>
    <x v="47"/>
    <x v="275"/>
    <x v="11"/>
    <x v="11"/>
    <x v="1"/>
    <x v="2"/>
    <x v="26"/>
    <x v="307"/>
    <x v="1"/>
    <x v="583"/>
    <x v="47"/>
    <x v="1"/>
  </r>
  <r>
    <x v="47"/>
    <x v="282"/>
    <x v="11"/>
    <x v="11"/>
    <x v="1"/>
    <x v="0"/>
    <x v="25"/>
    <x v="358"/>
    <x v="2747"/>
    <x v="0"/>
    <x v="47"/>
    <x v="1"/>
  </r>
  <r>
    <x v="47"/>
    <x v="249"/>
    <x v="11"/>
    <x v="11"/>
    <x v="1"/>
    <x v="0"/>
    <x v="25"/>
    <x v="359"/>
    <x v="1283"/>
    <x v="0"/>
    <x v="47"/>
    <x v="1"/>
  </r>
  <r>
    <x v="47"/>
    <x v="255"/>
    <x v="9"/>
    <x v="9"/>
    <x v="1"/>
    <x v="1"/>
    <x v="25"/>
    <x v="293"/>
    <x v="2748"/>
    <x v="0"/>
    <x v="47"/>
    <x v="1"/>
  </r>
  <r>
    <x v="47"/>
    <x v="268"/>
    <x v="10"/>
    <x v="10"/>
    <x v="1"/>
    <x v="1"/>
    <x v="25"/>
    <x v="339"/>
    <x v="803"/>
    <x v="0"/>
    <x v="47"/>
    <x v="1"/>
  </r>
  <r>
    <x v="48"/>
    <x v="323"/>
    <x v="8"/>
    <x v="8"/>
    <x v="1"/>
    <x v="2"/>
    <x v="20"/>
    <x v="133"/>
    <x v="842"/>
    <x v="0"/>
    <x v="48"/>
    <x v="1"/>
  </r>
  <r>
    <x v="48"/>
    <x v="196"/>
    <x v="8"/>
    <x v="8"/>
    <x v="1"/>
    <x v="2"/>
    <x v="20"/>
    <x v="133"/>
    <x v="842"/>
    <x v="0"/>
    <x v="48"/>
    <x v="1"/>
  </r>
  <r>
    <x v="48"/>
    <x v="208"/>
    <x v="8"/>
    <x v="8"/>
    <x v="1"/>
    <x v="2"/>
    <x v="20"/>
    <x v="133"/>
    <x v="778"/>
    <x v="0"/>
    <x v="48"/>
    <x v="1"/>
  </r>
  <r>
    <x v="48"/>
    <x v="173"/>
    <x v="8"/>
    <x v="8"/>
    <x v="1"/>
    <x v="2"/>
    <x v="20"/>
    <x v="133"/>
    <x v="2749"/>
    <x v="0"/>
    <x v="48"/>
    <x v="1"/>
  </r>
  <r>
    <x v="48"/>
    <x v="244"/>
    <x v="10"/>
    <x v="10"/>
    <x v="1"/>
    <x v="2"/>
    <x v="20"/>
    <x v="133"/>
    <x v="744"/>
    <x v="0"/>
    <x v="48"/>
    <x v="1"/>
  </r>
  <r>
    <x v="48"/>
    <x v="324"/>
    <x v="6"/>
    <x v="6"/>
    <x v="1"/>
    <x v="2"/>
    <x v="20"/>
    <x v="133"/>
    <x v="1277"/>
    <x v="0"/>
    <x v="48"/>
    <x v="1"/>
  </r>
  <r>
    <x v="49"/>
    <x v="195"/>
    <x v="8"/>
    <x v="8"/>
    <x v="1"/>
    <x v="2"/>
    <x v="20"/>
    <x v="134"/>
    <x v="795"/>
    <x v="0"/>
    <x v="49"/>
    <x v="1"/>
  </r>
  <r>
    <x v="49"/>
    <x v="323"/>
    <x v="8"/>
    <x v="8"/>
    <x v="1"/>
    <x v="2"/>
    <x v="20"/>
    <x v="134"/>
    <x v="784"/>
    <x v="0"/>
    <x v="49"/>
    <x v="1"/>
  </r>
  <r>
    <x v="49"/>
    <x v="194"/>
    <x v="9"/>
    <x v="9"/>
    <x v="1"/>
    <x v="2"/>
    <x v="20"/>
    <x v="134"/>
    <x v="754"/>
    <x v="0"/>
    <x v="49"/>
    <x v="1"/>
  </r>
  <r>
    <x v="49"/>
    <x v="232"/>
    <x v="10"/>
    <x v="10"/>
    <x v="1"/>
    <x v="2"/>
    <x v="20"/>
    <x v="134"/>
    <x v="776"/>
    <x v="0"/>
    <x v="49"/>
    <x v="1"/>
  </r>
  <r>
    <x v="49"/>
    <x v="325"/>
    <x v="11"/>
    <x v="11"/>
    <x v="1"/>
    <x v="2"/>
    <x v="20"/>
    <x v="134"/>
    <x v="762"/>
    <x v="0"/>
    <x v="49"/>
    <x v="1"/>
  </r>
  <r>
    <x v="49"/>
    <x v="272"/>
    <x v="11"/>
    <x v="11"/>
    <x v="1"/>
    <x v="2"/>
    <x v="25"/>
    <x v="360"/>
    <x v="814"/>
    <x v="0"/>
    <x v="49"/>
    <x v="1"/>
  </r>
  <r>
    <x v="49"/>
    <x v="213"/>
    <x v="11"/>
    <x v="11"/>
    <x v="1"/>
    <x v="2"/>
    <x v="25"/>
    <x v="361"/>
    <x v="814"/>
    <x v="0"/>
    <x v="49"/>
    <x v="1"/>
  </r>
  <r>
    <x v="49"/>
    <x v="249"/>
    <x v="11"/>
    <x v="11"/>
    <x v="1"/>
    <x v="2"/>
    <x v="20"/>
    <x v="134"/>
    <x v="784"/>
    <x v="0"/>
    <x v="49"/>
    <x v="1"/>
  </r>
  <r>
    <x v="49"/>
    <x v="181"/>
    <x v="11"/>
    <x v="11"/>
    <x v="1"/>
    <x v="2"/>
    <x v="20"/>
    <x v="134"/>
    <x v="2746"/>
    <x v="0"/>
    <x v="49"/>
    <x v="1"/>
  </r>
  <r>
    <x v="49"/>
    <x v="181"/>
    <x v="11"/>
    <x v="11"/>
    <x v="1"/>
    <x v="2"/>
    <x v="25"/>
    <x v="362"/>
    <x v="814"/>
    <x v="0"/>
    <x v="49"/>
    <x v="1"/>
  </r>
  <r>
    <x v="49"/>
    <x v="270"/>
    <x v="2"/>
    <x v="2"/>
    <x v="1"/>
    <x v="2"/>
    <x v="25"/>
    <x v="363"/>
    <x v="814"/>
    <x v="0"/>
    <x v="49"/>
    <x v="1"/>
  </r>
  <r>
    <x v="49"/>
    <x v="250"/>
    <x v="2"/>
    <x v="2"/>
    <x v="1"/>
    <x v="2"/>
    <x v="20"/>
    <x v="134"/>
    <x v="784"/>
    <x v="0"/>
    <x v="49"/>
    <x v="1"/>
  </r>
  <r>
    <x v="49"/>
    <x v="297"/>
    <x v="6"/>
    <x v="6"/>
    <x v="1"/>
    <x v="2"/>
    <x v="25"/>
    <x v="313"/>
    <x v="814"/>
    <x v="0"/>
    <x v="49"/>
    <x v="1"/>
  </r>
  <r>
    <x v="49"/>
    <x v="324"/>
    <x v="6"/>
    <x v="6"/>
    <x v="1"/>
    <x v="2"/>
    <x v="20"/>
    <x v="134"/>
    <x v="2701"/>
    <x v="0"/>
    <x v="49"/>
    <x v="1"/>
  </r>
  <r>
    <x v="50"/>
    <x v="243"/>
    <x v="10"/>
    <x v="10"/>
    <x v="1"/>
    <x v="2"/>
    <x v="20"/>
    <x v="135"/>
    <x v="744"/>
    <x v="0"/>
    <x v="50"/>
    <x v="1"/>
  </r>
  <r>
    <x v="50"/>
    <x v="316"/>
    <x v="2"/>
    <x v="2"/>
    <x v="1"/>
    <x v="2"/>
    <x v="20"/>
    <x v="135"/>
    <x v="744"/>
    <x v="0"/>
    <x v="50"/>
    <x v="1"/>
  </r>
  <r>
    <x v="50"/>
    <x v="246"/>
    <x v="2"/>
    <x v="2"/>
    <x v="1"/>
    <x v="2"/>
    <x v="20"/>
    <x v="135"/>
    <x v="744"/>
    <x v="0"/>
    <x v="50"/>
    <x v="1"/>
  </r>
  <r>
    <x v="51"/>
    <x v="254"/>
    <x v="8"/>
    <x v="8"/>
    <x v="1"/>
    <x v="2"/>
    <x v="20"/>
    <x v="136"/>
    <x v="1140"/>
    <x v="0"/>
    <x v="51"/>
    <x v="1"/>
  </r>
  <r>
    <x v="51"/>
    <x v="261"/>
    <x v="8"/>
    <x v="8"/>
    <x v="1"/>
    <x v="2"/>
    <x v="20"/>
    <x v="136"/>
    <x v="748"/>
    <x v="0"/>
    <x v="51"/>
    <x v="1"/>
  </r>
  <r>
    <x v="51"/>
    <x v="323"/>
    <x v="8"/>
    <x v="8"/>
    <x v="1"/>
    <x v="2"/>
    <x v="20"/>
    <x v="136"/>
    <x v="842"/>
    <x v="0"/>
    <x v="51"/>
    <x v="1"/>
  </r>
  <r>
    <x v="51"/>
    <x v="207"/>
    <x v="8"/>
    <x v="8"/>
    <x v="1"/>
    <x v="2"/>
    <x v="20"/>
    <x v="136"/>
    <x v="842"/>
    <x v="0"/>
    <x v="51"/>
    <x v="1"/>
  </r>
  <r>
    <x v="51"/>
    <x v="221"/>
    <x v="2"/>
    <x v="2"/>
    <x v="1"/>
    <x v="2"/>
    <x v="20"/>
    <x v="136"/>
    <x v="751"/>
    <x v="0"/>
    <x v="51"/>
    <x v="1"/>
  </r>
  <r>
    <x v="51"/>
    <x v="270"/>
    <x v="2"/>
    <x v="2"/>
    <x v="1"/>
    <x v="2"/>
    <x v="20"/>
    <x v="136"/>
    <x v="739"/>
    <x v="0"/>
    <x v="51"/>
    <x v="1"/>
  </r>
  <r>
    <x v="51"/>
    <x v="188"/>
    <x v="6"/>
    <x v="6"/>
    <x v="1"/>
    <x v="2"/>
    <x v="20"/>
    <x v="136"/>
    <x v="842"/>
    <x v="0"/>
    <x v="51"/>
    <x v="1"/>
  </r>
  <r>
    <x v="52"/>
    <x v="206"/>
    <x v="7"/>
    <x v="7"/>
    <x v="1"/>
    <x v="2"/>
    <x v="20"/>
    <x v="137"/>
    <x v="2750"/>
    <x v="0"/>
    <x v="52"/>
    <x v="1"/>
  </r>
  <r>
    <x v="52"/>
    <x v="237"/>
    <x v="7"/>
    <x v="7"/>
    <x v="1"/>
    <x v="2"/>
    <x v="20"/>
    <x v="137"/>
    <x v="742"/>
    <x v="0"/>
    <x v="52"/>
    <x v="1"/>
  </r>
  <r>
    <x v="52"/>
    <x v="326"/>
    <x v="8"/>
    <x v="8"/>
    <x v="1"/>
    <x v="2"/>
    <x v="20"/>
    <x v="137"/>
    <x v="737"/>
    <x v="0"/>
    <x v="52"/>
    <x v="1"/>
  </r>
  <r>
    <x v="52"/>
    <x v="244"/>
    <x v="10"/>
    <x v="10"/>
    <x v="1"/>
    <x v="2"/>
    <x v="20"/>
    <x v="137"/>
    <x v="742"/>
    <x v="0"/>
    <x v="52"/>
    <x v="1"/>
  </r>
  <r>
    <x v="52"/>
    <x v="234"/>
    <x v="11"/>
    <x v="11"/>
    <x v="1"/>
    <x v="2"/>
    <x v="20"/>
    <x v="137"/>
    <x v="748"/>
    <x v="0"/>
    <x v="52"/>
    <x v="1"/>
  </r>
  <r>
    <x v="53"/>
    <x v="261"/>
    <x v="8"/>
    <x v="8"/>
    <x v="1"/>
    <x v="2"/>
    <x v="20"/>
    <x v="364"/>
    <x v="745"/>
    <x v="0"/>
    <x v="53"/>
    <x v="1"/>
  </r>
  <r>
    <x v="53"/>
    <x v="216"/>
    <x v="2"/>
    <x v="2"/>
    <x v="1"/>
    <x v="2"/>
    <x v="25"/>
    <x v="332"/>
    <x v="814"/>
    <x v="0"/>
    <x v="53"/>
    <x v="1"/>
  </r>
  <r>
    <x v="53"/>
    <x v="296"/>
    <x v="6"/>
    <x v="6"/>
    <x v="1"/>
    <x v="2"/>
    <x v="25"/>
    <x v="312"/>
    <x v="814"/>
    <x v="0"/>
    <x v="53"/>
    <x v="1"/>
  </r>
  <r>
    <x v="53"/>
    <x v="310"/>
    <x v="10"/>
    <x v="10"/>
    <x v="1"/>
    <x v="0"/>
    <x v="25"/>
    <x v="335"/>
    <x v="828"/>
    <x v="0"/>
    <x v="53"/>
    <x v="1"/>
  </r>
  <r>
    <x v="54"/>
    <x v="327"/>
    <x v="7"/>
    <x v="7"/>
    <x v="1"/>
    <x v="2"/>
    <x v="20"/>
    <x v="138"/>
    <x v="1293"/>
    <x v="0"/>
    <x v="54"/>
    <x v="1"/>
  </r>
  <r>
    <x v="54"/>
    <x v="288"/>
    <x v="7"/>
    <x v="7"/>
    <x v="1"/>
    <x v="2"/>
    <x v="20"/>
    <x v="138"/>
    <x v="737"/>
    <x v="0"/>
    <x v="54"/>
    <x v="1"/>
  </r>
  <r>
    <x v="54"/>
    <x v="260"/>
    <x v="7"/>
    <x v="7"/>
    <x v="1"/>
    <x v="2"/>
    <x v="20"/>
    <x v="138"/>
    <x v="742"/>
    <x v="0"/>
    <x v="54"/>
    <x v="1"/>
  </r>
  <r>
    <x v="54"/>
    <x v="207"/>
    <x v="8"/>
    <x v="8"/>
    <x v="1"/>
    <x v="2"/>
    <x v="20"/>
    <x v="138"/>
    <x v="813"/>
    <x v="0"/>
    <x v="54"/>
    <x v="1"/>
  </r>
  <r>
    <x v="54"/>
    <x v="194"/>
    <x v="9"/>
    <x v="9"/>
    <x v="1"/>
    <x v="2"/>
    <x v="20"/>
    <x v="138"/>
    <x v="742"/>
    <x v="0"/>
    <x v="54"/>
    <x v="1"/>
  </r>
  <r>
    <x v="54"/>
    <x v="290"/>
    <x v="9"/>
    <x v="9"/>
    <x v="1"/>
    <x v="2"/>
    <x v="20"/>
    <x v="138"/>
    <x v="742"/>
    <x v="0"/>
    <x v="54"/>
    <x v="1"/>
  </r>
  <r>
    <x v="54"/>
    <x v="262"/>
    <x v="9"/>
    <x v="9"/>
    <x v="1"/>
    <x v="2"/>
    <x v="60"/>
    <x v="365"/>
    <x v="813"/>
    <x v="0"/>
    <x v="54"/>
    <x v="1"/>
  </r>
  <r>
    <x v="54"/>
    <x v="232"/>
    <x v="10"/>
    <x v="10"/>
    <x v="1"/>
    <x v="2"/>
    <x v="25"/>
    <x v="290"/>
    <x v="735"/>
    <x v="0"/>
    <x v="54"/>
    <x v="1"/>
  </r>
  <r>
    <x v="54"/>
    <x v="174"/>
    <x v="6"/>
    <x v="6"/>
    <x v="1"/>
    <x v="2"/>
    <x v="20"/>
    <x v="138"/>
    <x v="813"/>
    <x v="0"/>
    <x v="54"/>
    <x v="1"/>
  </r>
  <r>
    <x v="55"/>
    <x v="328"/>
    <x v="7"/>
    <x v="7"/>
    <x v="1"/>
    <x v="20"/>
    <x v="26"/>
    <x v="366"/>
    <x v="2751"/>
    <x v="0"/>
    <x v="55"/>
    <x v="1"/>
  </r>
  <r>
    <x v="55"/>
    <x v="323"/>
    <x v="8"/>
    <x v="8"/>
    <x v="1"/>
    <x v="20"/>
    <x v="26"/>
    <x v="367"/>
    <x v="881"/>
    <x v="0"/>
    <x v="55"/>
    <x v="1"/>
  </r>
  <r>
    <x v="55"/>
    <x v="262"/>
    <x v="9"/>
    <x v="9"/>
    <x v="1"/>
    <x v="20"/>
    <x v="26"/>
    <x v="368"/>
    <x v="2752"/>
    <x v="0"/>
    <x v="55"/>
    <x v="1"/>
  </r>
  <r>
    <x v="55"/>
    <x v="219"/>
    <x v="9"/>
    <x v="9"/>
    <x v="1"/>
    <x v="20"/>
    <x v="25"/>
    <x v="308"/>
    <x v="2753"/>
    <x v="0"/>
    <x v="55"/>
    <x v="1"/>
  </r>
  <r>
    <x v="55"/>
    <x v="255"/>
    <x v="9"/>
    <x v="9"/>
    <x v="1"/>
    <x v="20"/>
    <x v="25"/>
    <x v="293"/>
    <x v="2754"/>
    <x v="0"/>
    <x v="55"/>
    <x v="1"/>
  </r>
  <r>
    <x v="55"/>
    <x v="248"/>
    <x v="10"/>
    <x v="10"/>
    <x v="1"/>
    <x v="20"/>
    <x v="25"/>
    <x v="304"/>
    <x v="2755"/>
    <x v="0"/>
    <x v="55"/>
    <x v="1"/>
  </r>
  <r>
    <x v="55"/>
    <x v="200"/>
    <x v="11"/>
    <x v="11"/>
    <x v="1"/>
    <x v="20"/>
    <x v="26"/>
    <x v="351"/>
    <x v="789"/>
    <x v="0"/>
    <x v="55"/>
    <x v="1"/>
  </r>
  <r>
    <x v="55"/>
    <x v="299"/>
    <x v="11"/>
    <x v="11"/>
    <x v="1"/>
    <x v="20"/>
    <x v="26"/>
    <x v="315"/>
    <x v="1"/>
    <x v="236"/>
    <x v="55"/>
    <x v="1"/>
  </r>
  <r>
    <x v="55"/>
    <x v="193"/>
    <x v="11"/>
    <x v="11"/>
    <x v="1"/>
    <x v="20"/>
    <x v="26"/>
    <x v="369"/>
    <x v="1183"/>
    <x v="0"/>
    <x v="55"/>
    <x v="1"/>
  </r>
  <r>
    <x v="55"/>
    <x v="316"/>
    <x v="2"/>
    <x v="2"/>
    <x v="1"/>
    <x v="20"/>
    <x v="26"/>
    <x v="348"/>
    <x v="2756"/>
    <x v="0"/>
    <x v="55"/>
    <x v="1"/>
  </r>
  <r>
    <x v="55"/>
    <x v="266"/>
    <x v="6"/>
    <x v="6"/>
    <x v="1"/>
    <x v="20"/>
    <x v="26"/>
    <x v="370"/>
    <x v="2757"/>
    <x v="0"/>
    <x v="55"/>
    <x v="1"/>
  </r>
  <r>
    <x v="55"/>
    <x v="236"/>
    <x v="6"/>
    <x v="6"/>
    <x v="1"/>
    <x v="20"/>
    <x v="26"/>
    <x v="371"/>
    <x v="879"/>
    <x v="0"/>
    <x v="55"/>
    <x v="1"/>
  </r>
  <r>
    <x v="55"/>
    <x v="314"/>
    <x v="6"/>
    <x v="6"/>
    <x v="1"/>
    <x v="21"/>
    <x v="26"/>
    <x v="372"/>
    <x v="1225"/>
    <x v="0"/>
    <x v="55"/>
    <x v="1"/>
  </r>
  <r>
    <x v="55"/>
    <x v="215"/>
    <x v="2"/>
    <x v="2"/>
    <x v="1"/>
    <x v="22"/>
    <x v="25"/>
    <x v="322"/>
    <x v="824"/>
    <x v="0"/>
    <x v="55"/>
    <x v="1"/>
  </r>
  <r>
    <x v="55"/>
    <x v="316"/>
    <x v="2"/>
    <x v="2"/>
    <x v="1"/>
    <x v="22"/>
    <x v="26"/>
    <x v="348"/>
    <x v="2758"/>
    <x v="0"/>
    <x v="55"/>
    <x v="1"/>
  </r>
  <r>
    <x v="55"/>
    <x v="328"/>
    <x v="7"/>
    <x v="7"/>
    <x v="1"/>
    <x v="23"/>
    <x v="26"/>
    <x v="366"/>
    <x v="2759"/>
    <x v="0"/>
    <x v="55"/>
    <x v="1"/>
  </r>
  <r>
    <x v="55"/>
    <x v="323"/>
    <x v="8"/>
    <x v="8"/>
    <x v="1"/>
    <x v="23"/>
    <x v="26"/>
    <x v="367"/>
    <x v="2760"/>
    <x v="0"/>
    <x v="55"/>
    <x v="1"/>
  </r>
  <r>
    <x v="55"/>
    <x v="293"/>
    <x v="9"/>
    <x v="9"/>
    <x v="1"/>
    <x v="23"/>
    <x v="21"/>
    <x v="337"/>
    <x v="2756"/>
    <x v="0"/>
    <x v="55"/>
    <x v="1"/>
  </r>
  <r>
    <x v="55"/>
    <x v="262"/>
    <x v="9"/>
    <x v="9"/>
    <x v="1"/>
    <x v="23"/>
    <x v="26"/>
    <x v="368"/>
    <x v="2761"/>
    <x v="0"/>
    <x v="55"/>
    <x v="1"/>
  </r>
  <r>
    <x v="55"/>
    <x v="199"/>
    <x v="10"/>
    <x v="10"/>
    <x v="1"/>
    <x v="23"/>
    <x v="26"/>
    <x v="298"/>
    <x v="2762"/>
    <x v="0"/>
    <x v="55"/>
    <x v="1"/>
  </r>
  <r>
    <x v="55"/>
    <x v="299"/>
    <x v="11"/>
    <x v="11"/>
    <x v="1"/>
    <x v="23"/>
    <x v="26"/>
    <x v="315"/>
    <x v="1"/>
    <x v="584"/>
    <x v="55"/>
    <x v="1"/>
  </r>
  <r>
    <x v="55"/>
    <x v="193"/>
    <x v="11"/>
    <x v="11"/>
    <x v="1"/>
    <x v="23"/>
    <x v="26"/>
    <x v="369"/>
    <x v="2763"/>
    <x v="0"/>
    <x v="55"/>
    <x v="1"/>
  </r>
  <r>
    <x v="55"/>
    <x v="316"/>
    <x v="2"/>
    <x v="2"/>
    <x v="1"/>
    <x v="23"/>
    <x v="26"/>
    <x v="348"/>
    <x v="2764"/>
    <x v="0"/>
    <x v="55"/>
    <x v="1"/>
  </r>
  <r>
    <x v="55"/>
    <x v="246"/>
    <x v="2"/>
    <x v="2"/>
    <x v="1"/>
    <x v="23"/>
    <x v="25"/>
    <x v="287"/>
    <x v="765"/>
    <x v="0"/>
    <x v="55"/>
    <x v="1"/>
  </r>
  <r>
    <x v="55"/>
    <x v="266"/>
    <x v="6"/>
    <x v="6"/>
    <x v="1"/>
    <x v="23"/>
    <x v="26"/>
    <x v="370"/>
    <x v="2765"/>
    <x v="0"/>
    <x v="55"/>
    <x v="1"/>
  </r>
  <r>
    <x v="55"/>
    <x v="259"/>
    <x v="7"/>
    <x v="7"/>
    <x v="1"/>
    <x v="3"/>
    <x v="25"/>
    <x v="355"/>
    <x v="816"/>
    <x v="0"/>
    <x v="55"/>
    <x v="1"/>
  </r>
  <r>
    <x v="55"/>
    <x v="309"/>
    <x v="7"/>
    <x v="7"/>
    <x v="1"/>
    <x v="3"/>
    <x v="21"/>
    <x v="334"/>
    <x v="146"/>
    <x v="0"/>
    <x v="55"/>
    <x v="1"/>
  </r>
  <r>
    <x v="55"/>
    <x v="206"/>
    <x v="7"/>
    <x v="7"/>
    <x v="1"/>
    <x v="3"/>
    <x v="21"/>
    <x v="284"/>
    <x v="911"/>
    <x v="0"/>
    <x v="55"/>
    <x v="1"/>
  </r>
  <r>
    <x v="55"/>
    <x v="254"/>
    <x v="8"/>
    <x v="8"/>
    <x v="1"/>
    <x v="3"/>
    <x v="21"/>
    <x v="326"/>
    <x v="736"/>
    <x v="0"/>
    <x v="55"/>
    <x v="1"/>
  </r>
  <r>
    <x v="55"/>
    <x v="195"/>
    <x v="8"/>
    <x v="8"/>
    <x v="1"/>
    <x v="3"/>
    <x v="21"/>
    <x v="373"/>
    <x v="736"/>
    <x v="0"/>
    <x v="55"/>
    <x v="1"/>
  </r>
  <r>
    <x v="55"/>
    <x v="323"/>
    <x v="8"/>
    <x v="8"/>
    <x v="1"/>
    <x v="3"/>
    <x v="21"/>
    <x v="367"/>
    <x v="2766"/>
    <x v="0"/>
    <x v="55"/>
    <x v="1"/>
  </r>
  <r>
    <x v="55"/>
    <x v="207"/>
    <x v="8"/>
    <x v="8"/>
    <x v="1"/>
    <x v="3"/>
    <x v="25"/>
    <x v="374"/>
    <x v="2767"/>
    <x v="0"/>
    <x v="55"/>
    <x v="1"/>
  </r>
  <r>
    <x v="55"/>
    <x v="207"/>
    <x v="8"/>
    <x v="8"/>
    <x v="1"/>
    <x v="3"/>
    <x v="21"/>
    <x v="374"/>
    <x v="1132"/>
    <x v="0"/>
    <x v="55"/>
    <x v="1"/>
  </r>
  <r>
    <x v="55"/>
    <x v="196"/>
    <x v="8"/>
    <x v="8"/>
    <x v="1"/>
    <x v="3"/>
    <x v="25"/>
    <x v="375"/>
    <x v="2768"/>
    <x v="0"/>
    <x v="55"/>
    <x v="1"/>
  </r>
  <r>
    <x v="55"/>
    <x v="196"/>
    <x v="8"/>
    <x v="8"/>
    <x v="1"/>
    <x v="3"/>
    <x v="21"/>
    <x v="375"/>
    <x v="874"/>
    <x v="0"/>
    <x v="55"/>
    <x v="1"/>
  </r>
  <r>
    <x v="55"/>
    <x v="226"/>
    <x v="8"/>
    <x v="8"/>
    <x v="1"/>
    <x v="3"/>
    <x v="26"/>
    <x v="376"/>
    <x v="1"/>
    <x v="585"/>
    <x v="55"/>
    <x v="1"/>
  </r>
  <r>
    <x v="55"/>
    <x v="208"/>
    <x v="8"/>
    <x v="8"/>
    <x v="1"/>
    <x v="3"/>
    <x v="21"/>
    <x v="377"/>
    <x v="1999"/>
    <x v="0"/>
    <x v="55"/>
    <x v="1"/>
  </r>
  <r>
    <x v="55"/>
    <x v="173"/>
    <x v="8"/>
    <x v="8"/>
    <x v="1"/>
    <x v="3"/>
    <x v="21"/>
    <x v="378"/>
    <x v="2769"/>
    <x v="0"/>
    <x v="55"/>
    <x v="1"/>
  </r>
  <r>
    <x v="55"/>
    <x v="292"/>
    <x v="9"/>
    <x v="9"/>
    <x v="1"/>
    <x v="3"/>
    <x v="21"/>
    <x v="352"/>
    <x v="146"/>
    <x v="0"/>
    <x v="55"/>
    <x v="1"/>
  </r>
  <r>
    <x v="55"/>
    <x v="293"/>
    <x v="9"/>
    <x v="9"/>
    <x v="1"/>
    <x v="3"/>
    <x v="25"/>
    <x v="337"/>
    <x v="905"/>
    <x v="0"/>
    <x v="55"/>
    <x v="1"/>
  </r>
  <r>
    <x v="55"/>
    <x v="238"/>
    <x v="9"/>
    <x v="9"/>
    <x v="1"/>
    <x v="3"/>
    <x v="21"/>
    <x v="379"/>
    <x v="800"/>
    <x v="0"/>
    <x v="55"/>
    <x v="1"/>
  </r>
  <r>
    <x v="55"/>
    <x v="262"/>
    <x v="9"/>
    <x v="9"/>
    <x v="1"/>
    <x v="3"/>
    <x v="21"/>
    <x v="368"/>
    <x v="782"/>
    <x v="0"/>
    <x v="55"/>
    <x v="1"/>
  </r>
  <r>
    <x v="55"/>
    <x v="310"/>
    <x v="10"/>
    <x v="10"/>
    <x v="1"/>
    <x v="3"/>
    <x v="25"/>
    <x v="335"/>
    <x v="816"/>
    <x v="0"/>
    <x v="55"/>
    <x v="1"/>
  </r>
  <r>
    <x v="55"/>
    <x v="329"/>
    <x v="10"/>
    <x v="10"/>
    <x v="1"/>
    <x v="3"/>
    <x v="25"/>
    <x v="380"/>
    <x v="2770"/>
    <x v="0"/>
    <x v="55"/>
    <x v="1"/>
  </r>
  <r>
    <x v="55"/>
    <x v="233"/>
    <x v="10"/>
    <x v="10"/>
    <x v="1"/>
    <x v="3"/>
    <x v="25"/>
    <x v="344"/>
    <x v="934"/>
    <x v="0"/>
    <x v="55"/>
    <x v="1"/>
  </r>
  <r>
    <x v="55"/>
    <x v="213"/>
    <x v="11"/>
    <x v="11"/>
    <x v="1"/>
    <x v="3"/>
    <x v="25"/>
    <x v="361"/>
    <x v="816"/>
    <x v="0"/>
    <x v="55"/>
    <x v="1"/>
  </r>
  <r>
    <x v="55"/>
    <x v="193"/>
    <x v="11"/>
    <x v="11"/>
    <x v="1"/>
    <x v="3"/>
    <x v="25"/>
    <x v="369"/>
    <x v="2771"/>
    <x v="0"/>
    <x v="55"/>
    <x v="1"/>
  </r>
  <r>
    <x v="55"/>
    <x v="256"/>
    <x v="11"/>
    <x v="11"/>
    <x v="1"/>
    <x v="3"/>
    <x v="26"/>
    <x v="294"/>
    <x v="1"/>
    <x v="178"/>
    <x v="55"/>
    <x v="1"/>
  </r>
  <r>
    <x v="55"/>
    <x v="330"/>
    <x v="11"/>
    <x v="11"/>
    <x v="1"/>
    <x v="3"/>
    <x v="25"/>
    <x v="381"/>
    <x v="736"/>
    <x v="0"/>
    <x v="55"/>
    <x v="1"/>
  </r>
  <r>
    <x v="55"/>
    <x v="181"/>
    <x v="11"/>
    <x v="11"/>
    <x v="1"/>
    <x v="3"/>
    <x v="25"/>
    <x v="362"/>
    <x v="736"/>
    <x v="0"/>
    <x v="55"/>
    <x v="1"/>
  </r>
  <r>
    <x v="55"/>
    <x v="214"/>
    <x v="11"/>
    <x v="11"/>
    <x v="1"/>
    <x v="3"/>
    <x v="25"/>
    <x v="306"/>
    <x v="146"/>
    <x v="0"/>
    <x v="55"/>
    <x v="1"/>
  </r>
  <r>
    <x v="55"/>
    <x v="294"/>
    <x v="11"/>
    <x v="11"/>
    <x v="1"/>
    <x v="3"/>
    <x v="21"/>
    <x v="382"/>
    <x v="911"/>
    <x v="0"/>
    <x v="55"/>
    <x v="1"/>
  </r>
  <r>
    <x v="55"/>
    <x v="284"/>
    <x v="2"/>
    <x v="2"/>
    <x v="1"/>
    <x v="3"/>
    <x v="25"/>
    <x v="383"/>
    <x v="146"/>
    <x v="0"/>
    <x v="55"/>
    <x v="1"/>
  </r>
  <r>
    <x v="55"/>
    <x v="222"/>
    <x v="2"/>
    <x v="2"/>
    <x v="1"/>
    <x v="3"/>
    <x v="25"/>
    <x v="384"/>
    <x v="911"/>
    <x v="0"/>
    <x v="55"/>
    <x v="1"/>
  </r>
  <r>
    <x v="55"/>
    <x v="270"/>
    <x v="2"/>
    <x v="2"/>
    <x v="1"/>
    <x v="3"/>
    <x v="25"/>
    <x v="363"/>
    <x v="2772"/>
    <x v="0"/>
    <x v="55"/>
    <x v="1"/>
  </r>
  <r>
    <x v="55"/>
    <x v="276"/>
    <x v="2"/>
    <x v="2"/>
    <x v="1"/>
    <x v="3"/>
    <x v="25"/>
    <x v="385"/>
    <x v="816"/>
    <x v="0"/>
    <x v="55"/>
    <x v="1"/>
  </r>
  <r>
    <x v="55"/>
    <x v="183"/>
    <x v="2"/>
    <x v="2"/>
    <x v="1"/>
    <x v="3"/>
    <x v="25"/>
    <x v="330"/>
    <x v="1007"/>
    <x v="0"/>
    <x v="55"/>
    <x v="1"/>
  </r>
  <r>
    <x v="55"/>
    <x v="246"/>
    <x v="2"/>
    <x v="2"/>
    <x v="1"/>
    <x v="3"/>
    <x v="25"/>
    <x v="287"/>
    <x v="816"/>
    <x v="0"/>
    <x v="55"/>
    <x v="1"/>
  </r>
  <r>
    <x v="55"/>
    <x v="217"/>
    <x v="6"/>
    <x v="6"/>
    <x v="1"/>
    <x v="3"/>
    <x v="25"/>
    <x v="323"/>
    <x v="736"/>
    <x v="0"/>
    <x v="55"/>
    <x v="1"/>
  </r>
  <r>
    <x v="55"/>
    <x v="265"/>
    <x v="6"/>
    <x v="6"/>
    <x v="1"/>
    <x v="3"/>
    <x v="25"/>
    <x v="386"/>
    <x v="911"/>
    <x v="0"/>
    <x v="55"/>
    <x v="1"/>
  </r>
  <r>
    <x v="55"/>
    <x v="266"/>
    <x v="6"/>
    <x v="6"/>
    <x v="1"/>
    <x v="3"/>
    <x v="25"/>
    <x v="370"/>
    <x v="816"/>
    <x v="0"/>
    <x v="55"/>
    <x v="1"/>
  </r>
  <r>
    <x v="55"/>
    <x v="191"/>
    <x v="6"/>
    <x v="6"/>
    <x v="1"/>
    <x v="3"/>
    <x v="25"/>
    <x v="318"/>
    <x v="900"/>
    <x v="0"/>
    <x v="55"/>
    <x v="1"/>
  </r>
  <r>
    <x v="55"/>
    <x v="251"/>
    <x v="8"/>
    <x v="8"/>
    <x v="1"/>
    <x v="24"/>
    <x v="21"/>
    <x v="291"/>
    <x v="735"/>
    <x v="0"/>
    <x v="55"/>
    <x v="1"/>
  </r>
  <r>
    <x v="55"/>
    <x v="327"/>
    <x v="7"/>
    <x v="7"/>
    <x v="1"/>
    <x v="4"/>
    <x v="21"/>
    <x v="387"/>
    <x v="146"/>
    <x v="0"/>
    <x v="55"/>
    <x v="1"/>
  </r>
  <r>
    <x v="55"/>
    <x v="206"/>
    <x v="7"/>
    <x v="7"/>
    <x v="1"/>
    <x v="4"/>
    <x v="21"/>
    <x v="284"/>
    <x v="814"/>
    <x v="0"/>
    <x v="55"/>
    <x v="1"/>
  </r>
  <r>
    <x v="55"/>
    <x v="254"/>
    <x v="8"/>
    <x v="8"/>
    <x v="1"/>
    <x v="4"/>
    <x v="21"/>
    <x v="326"/>
    <x v="874"/>
    <x v="0"/>
    <x v="55"/>
    <x v="1"/>
  </r>
  <r>
    <x v="55"/>
    <x v="318"/>
    <x v="8"/>
    <x v="8"/>
    <x v="1"/>
    <x v="4"/>
    <x v="21"/>
    <x v="388"/>
    <x v="146"/>
    <x v="0"/>
    <x v="55"/>
    <x v="1"/>
  </r>
  <r>
    <x v="55"/>
    <x v="196"/>
    <x v="8"/>
    <x v="8"/>
    <x v="1"/>
    <x v="4"/>
    <x v="21"/>
    <x v="375"/>
    <x v="1355"/>
    <x v="0"/>
    <x v="55"/>
    <x v="1"/>
  </r>
  <r>
    <x v="55"/>
    <x v="291"/>
    <x v="9"/>
    <x v="9"/>
    <x v="1"/>
    <x v="4"/>
    <x v="25"/>
    <x v="303"/>
    <x v="1580"/>
    <x v="0"/>
    <x v="55"/>
    <x v="1"/>
  </r>
  <r>
    <x v="55"/>
    <x v="268"/>
    <x v="10"/>
    <x v="10"/>
    <x v="1"/>
    <x v="4"/>
    <x v="25"/>
    <x v="339"/>
    <x v="2773"/>
    <x v="0"/>
    <x v="55"/>
    <x v="1"/>
  </r>
  <r>
    <x v="55"/>
    <x v="220"/>
    <x v="11"/>
    <x v="11"/>
    <x v="1"/>
    <x v="4"/>
    <x v="26"/>
    <x v="309"/>
    <x v="2774"/>
    <x v="0"/>
    <x v="55"/>
    <x v="1"/>
  </r>
  <r>
    <x v="55"/>
    <x v="193"/>
    <x v="11"/>
    <x v="11"/>
    <x v="1"/>
    <x v="4"/>
    <x v="25"/>
    <x v="369"/>
    <x v="146"/>
    <x v="0"/>
    <x v="55"/>
    <x v="1"/>
  </r>
  <r>
    <x v="55"/>
    <x v="330"/>
    <x v="11"/>
    <x v="11"/>
    <x v="1"/>
    <x v="4"/>
    <x v="25"/>
    <x v="381"/>
    <x v="2775"/>
    <x v="0"/>
    <x v="55"/>
    <x v="1"/>
  </r>
  <r>
    <x v="55"/>
    <x v="284"/>
    <x v="2"/>
    <x v="2"/>
    <x v="1"/>
    <x v="4"/>
    <x v="25"/>
    <x v="383"/>
    <x v="1010"/>
    <x v="0"/>
    <x v="55"/>
    <x v="1"/>
  </r>
  <r>
    <x v="55"/>
    <x v="276"/>
    <x v="2"/>
    <x v="2"/>
    <x v="1"/>
    <x v="4"/>
    <x v="25"/>
    <x v="385"/>
    <x v="2776"/>
    <x v="0"/>
    <x v="55"/>
    <x v="1"/>
  </r>
  <r>
    <x v="55"/>
    <x v="314"/>
    <x v="6"/>
    <x v="6"/>
    <x v="1"/>
    <x v="4"/>
    <x v="26"/>
    <x v="372"/>
    <x v="736"/>
    <x v="0"/>
    <x v="55"/>
    <x v="1"/>
  </r>
  <r>
    <x v="55"/>
    <x v="266"/>
    <x v="6"/>
    <x v="6"/>
    <x v="1"/>
    <x v="4"/>
    <x v="26"/>
    <x v="370"/>
    <x v="2777"/>
    <x v="0"/>
    <x v="55"/>
    <x v="1"/>
  </r>
  <r>
    <x v="55"/>
    <x v="308"/>
    <x v="7"/>
    <x v="7"/>
    <x v="1"/>
    <x v="5"/>
    <x v="21"/>
    <x v="333"/>
    <x v="2778"/>
    <x v="0"/>
    <x v="55"/>
    <x v="1"/>
  </r>
  <r>
    <x v="55"/>
    <x v="258"/>
    <x v="7"/>
    <x v="7"/>
    <x v="1"/>
    <x v="5"/>
    <x v="21"/>
    <x v="349"/>
    <x v="2779"/>
    <x v="0"/>
    <x v="55"/>
    <x v="1"/>
  </r>
  <r>
    <x v="55"/>
    <x v="192"/>
    <x v="8"/>
    <x v="8"/>
    <x v="1"/>
    <x v="5"/>
    <x v="25"/>
    <x v="300"/>
    <x v="2780"/>
    <x v="0"/>
    <x v="55"/>
    <x v="1"/>
  </r>
  <r>
    <x v="55"/>
    <x v="175"/>
    <x v="9"/>
    <x v="9"/>
    <x v="1"/>
    <x v="5"/>
    <x v="26"/>
    <x v="389"/>
    <x v="2781"/>
    <x v="0"/>
    <x v="55"/>
    <x v="1"/>
  </r>
  <r>
    <x v="55"/>
    <x v="194"/>
    <x v="9"/>
    <x v="9"/>
    <x v="1"/>
    <x v="5"/>
    <x v="21"/>
    <x v="390"/>
    <x v="2782"/>
    <x v="0"/>
    <x v="55"/>
    <x v="1"/>
  </r>
  <r>
    <x v="55"/>
    <x v="211"/>
    <x v="9"/>
    <x v="9"/>
    <x v="1"/>
    <x v="5"/>
    <x v="25"/>
    <x v="286"/>
    <x v="2783"/>
    <x v="0"/>
    <x v="55"/>
    <x v="1"/>
  </r>
  <r>
    <x v="55"/>
    <x v="331"/>
    <x v="9"/>
    <x v="9"/>
    <x v="1"/>
    <x v="5"/>
    <x v="25"/>
    <x v="391"/>
    <x v="2784"/>
    <x v="0"/>
    <x v="55"/>
    <x v="1"/>
  </r>
  <r>
    <x v="55"/>
    <x v="255"/>
    <x v="9"/>
    <x v="9"/>
    <x v="1"/>
    <x v="5"/>
    <x v="21"/>
    <x v="293"/>
    <x v="2785"/>
    <x v="0"/>
    <x v="55"/>
    <x v="1"/>
  </r>
  <r>
    <x v="55"/>
    <x v="248"/>
    <x v="10"/>
    <x v="10"/>
    <x v="1"/>
    <x v="5"/>
    <x v="25"/>
    <x v="304"/>
    <x v="2786"/>
    <x v="0"/>
    <x v="55"/>
    <x v="1"/>
  </r>
  <r>
    <x v="55"/>
    <x v="233"/>
    <x v="10"/>
    <x v="10"/>
    <x v="1"/>
    <x v="5"/>
    <x v="21"/>
    <x v="344"/>
    <x v="2787"/>
    <x v="0"/>
    <x v="55"/>
    <x v="1"/>
  </r>
  <r>
    <x v="55"/>
    <x v="182"/>
    <x v="2"/>
    <x v="2"/>
    <x v="1"/>
    <x v="5"/>
    <x v="26"/>
    <x v="392"/>
    <x v="2788"/>
    <x v="0"/>
    <x v="55"/>
    <x v="1"/>
  </r>
  <r>
    <x v="55"/>
    <x v="295"/>
    <x v="2"/>
    <x v="2"/>
    <x v="1"/>
    <x v="5"/>
    <x v="25"/>
    <x v="310"/>
    <x v="2782"/>
    <x v="0"/>
    <x v="55"/>
    <x v="1"/>
  </r>
  <r>
    <x v="55"/>
    <x v="235"/>
    <x v="2"/>
    <x v="2"/>
    <x v="1"/>
    <x v="5"/>
    <x v="25"/>
    <x v="393"/>
    <x v="2789"/>
    <x v="0"/>
    <x v="55"/>
    <x v="1"/>
  </r>
  <r>
    <x v="55"/>
    <x v="246"/>
    <x v="2"/>
    <x v="2"/>
    <x v="1"/>
    <x v="5"/>
    <x v="25"/>
    <x v="287"/>
    <x v="2790"/>
    <x v="0"/>
    <x v="55"/>
    <x v="1"/>
  </r>
  <r>
    <x v="55"/>
    <x v="312"/>
    <x v="2"/>
    <x v="2"/>
    <x v="1"/>
    <x v="5"/>
    <x v="26"/>
    <x v="394"/>
    <x v="1"/>
    <x v="586"/>
    <x v="55"/>
    <x v="1"/>
  </r>
  <r>
    <x v="55"/>
    <x v="281"/>
    <x v="6"/>
    <x v="6"/>
    <x v="1"/>
    <x v="5"/>
    <x v="26"/>
    <x v="395"/>
    <x v="2791"/>
    <x v="0"/>
    <x v="55"/>
    <x v="1"/>
  </r>
  <r>
    <x v="55"/>
    <x v="277"/>
    <x v="7"/>
    <x v="7"/>
    <x v="1"/>
    <x v="6"/>
    <x v="25"/>
    <x v="325"/>
    <x v="925"/>
    <x v="0"/>
    <x v="55"/>
    <x v="1"/>
  </r>
  <r>
    <x v="55"/>
    <x v="259"/>
    <x v="7"/>
    <x v="7"/>
    <x v="1"/>
    <x v="6"/>
    <x v="21"/>
    <x v="355"/>
    <x v="966"/>
    <x v="0"/>
    <x v="55"/>
    <x v="1"/>
  </r>
  <r>
    <x v="55"/>
    <x v="252"/>
    <x v="7"/>
    <x v="7"/>
    <x v="1"/>
    <x v="6"/>
    <x v="21"/>
    <x v="396"/>
    <x v="759"/>
    <x v="0"/>
    <x v="55"/>
    <x v="1"/>
  </r>
  <r>
    <x v="55"/>
    <x v="332"/>
    <x v="7"/>
    <x v="7"/>
    <x v="1"/>
    <x v="6"/>
    <x v="21"/>
    <x v="397"/>
    <x v="907"/>
    <x v="0"/>
    <x v="55"/>
    <x v="1"/>
  </r>
  <r>
    <x v="55"/>
    <x v="192"/>
    <x v="8"/>
    <x v="8"/>
    <x v="1"/>
    <x v="6"/>
    <x v="25"/>
    <x v="300"/>
    <x v="925"/>
    <x v="0"/>
    <x v="55"/>
    <x v="1"/>
  </r>
  <r>
    <x v="55"/>
    <x v="320"/>
    <x v="8"/>
    <x v="8"/>
    <x v="1"/>
    <x v="6"/>
    <x v="25"/>
    <x v="398"/>
    <x v="2792"/>
    <x v="0"/>
    <x v="55"/>
    <x v="1"/>
  </r>
  <r>
    <x v="55"/>
    <x v="207"/>
    <x v="8"/>
    <x v="8"/>
    <x v="1"/>
    <x v="6"/>
    <x v="26"/>
    <x v="374"/>
    <x v="2793"/>
    <x v="0"/>
    <x v="55"/>
    <x v="1"/>
  </r>
  <r>
    <x v="55"/>
    <x v="196"/>
    <x v="8"/>
    <x v="8"/>
    <x v="1"/>
    <x v="6"/>
    <x v="21"/>
    <x v="375"/>
    <x v="1165"/>
    <x v="0"/>
    <x v="55"/>
    <x v="1"/>
  </r>
  <r>
    <x v="55"/>
    <x v="208"/>
    <x v="8"/>
    <x v="8"/>
    <x v="1"/>
    <x v="6"/>
    <x v="25"/>
    <x v="377"/>
    <x v="953"/>
    <x v="0"/>
    <x v="55"/>
    <x v="1"/>
  </r>
  <r>
    <x v="55"/>
    <x v="319"/>
    <x v="8"/>
    <x v="8"/>
    <x v="1"/>
    <x v="6"/>
    <x v="21"/>
    <x v="350"/>
    <x v="2794"/>
    <x v="0"/>
    <x v="55"/>
    <x v="1"/>
  </r>
  <r>
    <x v="55"/>
    <x v="319"/>
    <x v="8"/>
    <x v="8"/>
    <x v="1"/>
    <x v="6"/>
    <x v="26"/>
    <x v="350"/>
    <x v="2795"/>
    <x v="0"/>
    <x v="55"/>
    <x v="1"/>
  </r>
  <r>
    <x v="55"/>
    <x v="306"/>
    <x v="9"/>
    <x v="9"/>
    <x v="1"/>
    <x v="6"/>
    <x v="25"/>
    <x v="336"/>
    <x v="925"/>
    <x v="0"/>
    <x v="55"/>
    <x v="1"/>
  </r>
  <r>
    <x v="55"/>
    <x v="227"/>
    <x v="9"/>
    <x v="9"/>
    <x v="1"/>
    <x v="6"/>
    <x v="21"/>
    <x v="399"/>
    <x v="2796"/>
    <x v="0"/>
    <x v="55"/>
    <x v="1"/>
  </r>
  <r>
    <x v="55"/>
    <x v="238"/>
    <x v="9"/>
    <x v="9"/>
    <x v="1"/>
    <x v="6"/>
    <x v="21"/>
    <x v="379"/>
    <x v="843"/>
    <x v="0"/>
    <x v="55"/>
    <x v="1"/>
  </r>
  <r>
    <x v="55"/>
    <x v="333"/>
    <x v="9"/>
    <x v="9"/>
    <x v="1"/>
    <x v="6"/>
    <x v="21"/>
    <x v="400"/>
    <x v="1931"/>
    <x v="0"/>
    <x v="55"/>
    <x v="1"/>
  </r>
  <r>
    <x v="55"/>
    <x v="211"/>
    <x v="9"/>
    <x v="9"/>
    <x v="1"/>
    <x v="6"/>
    <x v="25"/>
    <x v="286"/>
    <x v="2797"/>
    <x v="0"/>
    <x v="55"/>
    <x v="1"/>
  </r>
  <r>
    <x v="55"/>
    <x v="331"/>
    <x v="9"/>
    <x v="9"/>
    <x v="1"/>
    <x v="6"/>
    <x v="25"/>
    <x v="391"/>
    <x v="2798"/>
    <x v="0"/>
    <x v="55"/>
    <x v="1"/>
  </r>
  <r>
    <x v="55"/>
    <x v="331"/>
    <x v="9"/>
    <x v="9"/>
    <x v="1"/>
    <x v="6"/>
    <x v="26"/>
    <x v="391"/>
    <x v="2799"/>
    <x v="0"/>
    <x v="55"/>
    <x v="1"/>
  </r>
  <r>
    <x v="55"/>
    <x v="255"/>
    <x v="9"/>
    <x v="9"/>
    <x v="1"/>
    <x v="6"/>
    <x v="25"/>
    <x v="293"/>
    <x v="2800"/>
    <x v="0"/>
    <x v="55"/>
    <x v="1"/>
  </r>
  <r>
    <x v="55"/>
    <x v="255"/>
    <x v="9"/>
    <x v="9"/>
    <x v="1"/>
    <x v="6"/>
    <x v="21"/>
    <x v="293"/>
    <x v="1024"/>
    <x v="0"/>
    <x v="55"/>
    <x v="1"/>
  </r>
  <r>
    <x v="55"/>
    <x v="230"/>
    <x v="9"/>
    <x v="9"/>
    <x v="1"/>
    <x v="6"/>
    <x v="25"/>
    <x v="283"/>
    <x v="1220"/>
    <x v="0"/>
    <x v="55"/>
    <x v="1"/>
  </r>
  <r>
    <x v="55"/>
    <x v="286"/>
    <x v="10"/>
    <x v="10"/>
    <x v="1"/>
    <x v="6"/>
    <x v="25"/>
    <x v="297"/>
    <x v="925"/>
    <x v="0"/>
    <x v="55"/>
    <x v="1"/>
  </r>
  <r>
    <x v="55"/>
    <x v="310"/>
    <x v="10"/>
    <x v="10"/>
    <x v="1"/>
    <x v="6"/>
    <x v="26"/>
    <x v="335"/>
    <x v="852"/>
    <x v="0"/>
    <x v="55"/>
    <x v="1"/>
  </r>
  <r>
    <x v="55"/>
    <x v="317"/>
    <x v="10"/>
    <x v="10"/>
    <x v="1"/>
    <x v="6"/>
    <x v="25"/>
    <x v="401"/>
    <x v="2801"/>
    <x v="0"/>
    <x v="55"/>
    <x v="1"/>
  </r>
  <r>
    <x v="55"/>
    <x v="231"/>
    <x v="10"/>
    <x v="10"/>
    <x v="1"/>
    <x v="6"/>
    <x v="21"/>
    <x v="402"/>
    <x v="2802"/>
    <x v="0"/>
    <x v="55"/>
    <x v="1"/>
  </r>
  <r>
    <x v="55"/>
    <x v="248"/>
    <x v="10"/>
    <x v="10"/>
    <x v="1"/>
    <x v="6"/>
    <x v="25"/>
    <x v="304"/>
    <x v="2803"/>
    <x v="0"/>
    <x v="55"/>
    <x v="1"/>
  </r>
  <r>
    <x v="55"/>
    <x v="199"/>
    <x v="10"/>
    <x v="10"/>
    <x v="1"/>
    <x v="6"/>
    <x v="25"/>
    <x v="298"/>
    <x v="848"/>
    <x v="0"/>
    <x v="55"/>
    <x v="1"/>
  </r>
  <r>
    <x v="55"/>
    <x v="269"/>
    <x v="11"/>
    <x v="11"/>
    <x v="1"/>
    <x v="6"/>
    <x v="25"/>
    <x v="403"/>
    <x v="413"/>
    <x v="0"/>
    <x v="55"/>
    <x v="1"/>
  </r>
  <r>
    <x v="55"/>
    <x v="200"/>
    <x v="11"/>
    <x v="11"/>
    <x v="1"/>
    <x v="6"/>
    <x v="25"/>
    <x v="351"/>
    <x v="2804"/>
    <x v="0"/>
    <x v="55"/>
    <x v="1"/>
  </r>
  <r>
    <x v="55"/>
    <x v="193"/>
    <x v="11"/>
    <x v="11"/>
    <x v="1"/>
    <x v="6"/>
    <x v="25"/>
    <x v="369"/>
    <x v="146"/>
    <x v="0"/>
    <x v="55"/>
    <x v="1"/>
  </r>
  <r>
    <x v="55"/>
    <x v="330"/>
    <x v="11"/>
    <x v="11"/>
    <x v="1"/>
    <x v="6"/>
    <x v="25"/>
    <x v="381"/>
    <x v="2805"/>
    <x v="0"/>
    <x v="55"/>
    <x v="1"/>
  </r>
  <r>
    <x v="55"/>
    <x v="214"/>
    <x v="11"/>
    <x v="11"/>
    <x v="1"/>
    <x v="6"/>
    <x v="25"/>
    <x v="306"/>
    <x v="2806"/>
    <x v="0"/>
    <x v="55"/>
    <x v="1"/>
  </r>
  <r>
    <x v="55"/>
    <x v="274"/>
    <x v="11"/>
    <x v="11"/>
    <x v="1"/>
    <x v="6"/>
    <x v="25"/>
    <x v="404"/>
    <x v="761"/>
    <x v="0"/>
    <x v="55"/>
    <x v="1"/>
  </r>
  <r>
    <x v="55"/>
    <x v="315"/>
    <x v="2"/>
    <x v="2"/>
    <x v="1"/>
    <x v="6"/>
    <x v="25"/>
    <x v="405"/>
    <x v="810"/>
    <x v="0"/>
    <x v="55"/>
    <x v="1"/>
  </r>
  <r>
    <x v="55"/>
    <x v="334"/>
    <x v="2"/>
    <x v="2"/>
    <x v="1"/>
    <x v="6"/>
    <x v="26"/>
    <x v="406"/>
    <x v="2807"/>
    <x v="0"/>
    <x v="55"/>
    <x v="1"/>
  </r>
  <r>
    <x v="55"/>
    <x v="222"/>
    <x v="2"/>
    <x v="2"/>
    <x v="1"/>
    <x v="6"/>
    <x v="25"/>
    <x v="384"/>
    <x v="891"/>
    <x v="0"/>
    <x v="55"/>
    <x v="1"/>
  </r>
  <r>
    <x v="55"/>
    <x v="182"/>
    <x v="2"/>
    <x v="2"/>
    <x v="1"/>
    <x v="6"/>
    <x v="25"/>
    <x v="392"/>
    <x v="2808"/>
    <x v="0"/>
    <x v="55"/>
    <x v="1"/>
  </r>
  <r>
    <x v="55"/>
    <x v="270"/>
    <x v="2"/>
    <x v="2"/>
    <x v="1"/>
    <x v="6"/>
    <x v="25"/>
    <x v="363"/>
    <x v="772"/>
    <x v="0"/>
    <x v="55"/>
    <x v="1"/>
  </r>
  <r>
    <x v="55"/>
    <x v="276"/>
    <x v="2"/>
    <x v="2"/>
    <x v="1"/>
    <x v="6"/>
    <x v="25"/>
    <x v="385"/>
    <x v="899"/>
    <x v="0"/>
    <x v="55"/>
    <x v="1"/>
  </r>
  <r>
    <x v="55"/>
    <x v="276"/>
    <x v="2"/>
    <x v="2"/>
    <x v="1"/>
    <x v="6"/>
    <x v="21"/>
    <x v="385"/>
    <x v="1024"/>
    <x v="0"/>
    <x v="55"/>
    <x v="1"/>
  </r>
  <r>
    <x v="55"/>
    <x v="304"/>
    <x v="2"/>
    <x v="2"/>
    <x v="1"/>
    <x v="6"/>
    <x v="25"/>
    <x v="329"/>
    <x v="782"/>
    <x v="0"/>
    <x v="55"/>
    <x v="1"/>
  </r>
  <r>
    <x v="55"/>
    <x v="183"/>
    <x v="2"/>
    <x v="2"/>
    <x v="1"/>
    <x v="6"/>
    <x v="25"/>
    <x v="330"/>
    <x v="2809"/>
    <x v="0"/>
    <x v="55"/>
    <x v="1"/>
  </r>
  <r>
    <x v="55"/>
    <x v="246"/>
    <x v="2"/>
    <x v="2"/>
    <x v="1"/>
    <x v="6"/>
    <x v="25"/>
    <x v="287"/>
    <x v="840"/>
    <x v="0"/>
    <x v="55"/>
    <x v="1"/>
  </r>
  <r>
    <x v="55"/>
    <x v="264"/>
    <x v="6"/>
    <x v="6"/>
    <x v="1"/>
    <x v="6"/>
    <x v="25"/>
    <x v="311"/>
    <x v="1849"/>
    <x v="0"/>
    <x v="55"/>
    <x v="1"/>
  </r>
  <r>
    <x v="55"/>
    <x v="265"/>
    <x v="6"/>
    <x v="6"/>
    <x v="1"/>
    <x v="6"/>
    <x v="25"/>
    <x v="386"/>
    <x v="824"/>
    <x v="0"/>
    <x v="55"/>
    <x v="1"/>
  </r>
  <r>
    <x v="55"/>
    <x v="305"/>
    <x v="6"/>
    <x v="6"/>
    <x v="1"/>
    <x v="6"/>
    <x v="21"/>
    <x v="331"/>
    <x v="2810"/>
    <x v="0"/>
    <x v="55"/>
    <x v="1"/>
  </r>
  <r>
    <x v="55"/>
    <x v="305"/>
    <x v="6"/>
    <x v="6"/>
    <x v="1"/>
    <x v="6"/>
    <x v="25"/>
    <x v="331"/>
    <x v="801"/>
    <x v="0"/>
    <x v="55"/>
    <x v="1"/>
  </r>
  <r>
    <x v="55"/>
    <x v="236"/>
    <x v="6"/>
    <x v="6"/>
    <x v="1"/>
    <x v="6"/>
    <x v="26"/>
    <x v="371"/>
    <x v="2811"/>
    <x v="0"/>
    <x v="55"/>
    <x v="1"/>
  </r>
  <r>
    <x v="55"/>
    <x v="236"/>
    <x v="6"/>
    <x v="6"/>
    <x v="1"/>
    <x v="6"/>
    <x v="25"/>
    <x v="371"/>
    <x v="899"/>
    <x v="0"/>
    <x v="55"/>
    <x v="1"/>
  </r>
  <r>
    <x v="55"/>
    <x v="188"/>
    <x v="6"/>
    <x v="6"/>
    <x v="1"/>
    <x v="6"/>
    <x v="26"/>
    <x v="407"/>
    <x v="2812"/>
    <x v="0"/>
    <x v="55"/>
    <x v="1"/>
  </r>
  <r>
    <x v="55"/>
    <x v="313"/>
    <x v="6"/>
    <x v="6"/>
    <x v="1"/>
    <x v="6"/>
    <x v="25"/>
    <x v="341"/>
    <x v="759"/>
    <x v="0"/>
    <x v="55"/>
    <x v="1"/>
  </r>
  <r>
    <x v="55"/>
    <x v="335"/>
    <x v="6"/>
    <x v="6"/>
    <x v="1"/>
    <x v="6"/>
    <x v="25"/>
    <x v="408"/>
    <x v="1132"/>
    <x v="0"/>
    <x v="55"/>
    <x v="1"/>
  </r>
  <r>
    <x v="55"/>
    <x v="174"/>
    <x v="6"/>
    <x v="6"/>
    <x v="1"/>
    <x v="6"/>
    <x v="25"/>
    <x v="282"/>
    <x v="2813"/>
    <x v="0"/>
    <x v="55"/>
    <x v="1"/>
  </r>
  <r>
    <x v="55"/>
    <x v="229"/>
    <x v="6"/>
    <x v="6"/>
    <x v="1"/>
    <x v="6"/>
    <x v="25"/>
    <x v="281"/>
    <x v="1021"/>
    <x v="0"/>
    <x v="55"/>
    <x v="1"/>
  </r>
  <r>
    <x v="55"/>
    <x v="190"/>
    <x v="6"/>
    <x v="6"/>
    <x v="1"/>
    <x v="6"/>
    <x v="26"/>
    <x v="342"/>
    <x v="1"/>
    <x v="355"/>
    <x v="55"/>
    <x v="1"/>
  </r>
  <r>
    <x v="55"/>
    <x v="191"/>
    <x v="6"/>
    <x v="6"/>
    <x v="1"/>
    <x v="6"/>
    <x v="25"/>
    <x v="318"/>
    <x v="765"/>
    <x v="0"/>
    <x v="55"/>
    <x v="1"/>
  </r>
  <r>
    <x v="55"/>
    <x v="200"/>
    <x v="11"/>
    <x v="11"/>
    <x v="1"/>
    <x v="2"/>
    <x v="21"/>
    <x v="351"/>
    <x v="846"/>
    <x v="0"/>
    <x v="55"/>
    <x v="1"/>
  </r>
  <r>
    <x v="55"/>
    <x v="216"/>
    <x v="2"/>
    <x v="2"/>
    <x v="1"/>
    <x v="2"/>
    <x v="25"/>
    <x v="332"/>
    <x v="187"/>
    <x v="0"/>
    <x v="55"/>
    <x v="1"/>
  </r>
  <r>
    <x v="55"/>
    <x v="175"/>
    <x v="9"/>
    <x v="9"/>
    <x v="1"/>
    <x v="38"/>
    <x v="21"/>
    <x v="389"/>
    <x v="925"/>
    <x v="0"/>
    <x v="55"/>
    <x v="1"/>
  </r>
  <r>
    <x v="55"/>
    <x v="193"/>
    <x v="11"/>
    <x v="11"/>
    <x v="1"/>
    <x v="7"/>
    <x v="25"/>
    <x v="369"/>
    <x v="2814"/>
    <x v="0"/>
    <x v="55"/>
    <x v="1"/>
  </r>
  <r>
    <x v="55"/>
    <x v="276"/>
    <x v="2"/>
    <x v="2"/>
    <x v="1"/>
    <x v="7"/>
    <x v="25"/>
    <x v="385"/>
    <x v="2815"/>
    <x v="0"/>
    <x v="55"/>
    <x v="1"/>
  </r>
  <r>
    <x v="55"/>
    <x v="217"/>
    <x v="6"/>
    <x v="6"/>
    <x v="1"/>
    <x v="7"/>
    <x v="26"/>
    <x v="323"/>
    <x v="2816"/>
    <x v="0"/>
    <x v="55"/>
    <x v="1"/>
  </r>
  <r>
    <x v="55"/>
    <x v="314"/>
    <x v="6"/>
    <x v="6"/>
    <x v="1"/>
    <x v="7"/>
    <x v="25"/>
    <x v="372"/>
    <x v="782"/>
    <x v="0"/>
    <x v="55"/>
    <x v="1"/>
  </r>
  <r>
    <x v="55"/>
    <x v="266"/>
    <x v="6"/>
    <x v="6"/>
    <x v="1"/>
    <x v="7"/>
    <x v="26"/>
    <x v="370"/>
    <x v="2817"/>
    <x v="0"/>
    <x v="55"/>
    <x v="1"/>
  </r>
  <r>
    <x v="55"/>
    <x v="296"/>
    <x v="6"/>
    <x v="6"/>
    <x v="1"/>
    <x v="7"/>
    <x v="25"/>
    <x v="312"/>
    <x v="1455"/>
    <x v="0"/>
    <x v="55"/>
    <x v="1"/>
  </r>
  <r>
    <x v="55"/>
    <x v="297"/>
    <x v="6"/>
    <x v="6"/>
    <x v="1"/>
    <x v="7"/>
    <x v="25"/>
    <x v="313"/>
    <x v="2818"/>
    <x v="0"/>
    <x v="55"/>
    <x v="1"/>
  </r>
  <r>
    <x v="55"/>
    <x v="285"/>
    <x v="6"/>
    <x v="6"/>
    <x v="1"/>
    <x v="39"/>
    <x v="21"/>
    <x v="409"/>
    <x v="2819"/>
    <x v="0"/>
    <x v="55"/>
    <x v="1"/>
  </r>
  <r>
    <x v="55"/>
    <x v="257"/>
    <x v="2"/>
    <x v="2"/>
    <x v="1"/>
    <x v="35"/>
    <x v="26"/>
    <x v="410"/>
    <x v="2820"/>
    <x v="0"/>
    <x v="55"/>
    <x v="1"/>
  </r>
  <r>
    <x v="55"/>
    <x v="285"/>
    <x v="6"/>
    <x v="6"/>
    <x v="1"/>
    <x v="35"/>
    <x v="26"/>
    <x v="409"/>
    <x v="1"/>
    <x v="587"/>
    <x v="55"/>
    <x v="1"/>
  </r>
  <r>
    <x v="55"/>
    <x v="292"/>
    <x v="9"/>
    <x v="9"/>
    <x v="1"/>
    <x v="8"/>
    <x v="21"/>
    <x v="352"/>
    <x v="146"/>
    <x v="0"/>
    <x v="55"/>
    <x v="1"/>
  </r>
  <r>
    <x v="55"/>
    <x v="238"/>
    <x v="9"/>
    <x v="9"/>
    <x v="1"/>
    <x v="8"/>
    <x v="21"/>
    <x v="379"/>
    <x v="2821"/>
    <x v="0"/>
    <x v="55"/>
    <x v="1"/>
  </r>
  <r>
    <x v="55"/>
    <x v="211"/>
    <x v="9"/>
    <x v="9"/>
    <x v="1"/>
    <x v="8"/>
    <x v="25"/>
    <x v="286"/>
    <x v="1245"/>
    <x v="0"/>
    <x v="55"/>
    <x v="1"/>
  </r>
  <r>
    <x v="55"/>
    <x v="198"/>
    <x v="10"/>
    <x v="10"/>
    <x v="1"/>
    <x v="8"/>
    <x v="25"/>
    <x v="338"/>
    <x v="2822"/>
    <x v="0"/>
    <x v="55"/>
    <x v="1"/>
  </r>
  <r>
    <x v="55"/>
    <x v="243"/>
    <x v="10"/>
    <x v="10"/>
    <x v="1"/>
    <x v="8"/>
    <x v="25"/>
    <x v="411"/>
    <x v="2823"/>
    <x v="0"/>
    <x v="55"/>
    <x v="1"/>
  </r>
  <r>
    <x v="55"/>
    <x v="248"/>
    <x v="10"/>
    <x v="10"/>
    <x v="1"/>
    <x v="8"/>
    <x v="25"/>
    <x v="304"/>
    <x v="2824"/>
    <x v="0"/>
    <x v="55"/>
    <x v="1"/>
  </r>
  <r>
    <x v="55"/>
    <x v="248"/>
    <x v="10"/>
    <x v="10"/>
    <x v="1"/>
    <x v="8"/>
    <x v="21"/>
    <x v="304"/>
    <x v="2825"/>
    <x v="0"/>
    <x v="55"/>
    <x v="1"/>
  </r>
  <r>
    <x v="55"/>
    <x v="176"/>
    <x v="10"/>
    <x v="10"/>
    <x v="1"/>
    <x v="8"/>
    <x v="25"/>
    <x v="412"/>
    <x v="2826"/>
    <x v="0"/>
    <x v="55"/>
    <x v="1"/>
  </r>
  <r>
    <x v="55"/>
    <x v="200"/>
    <x v="11"/>
    <x v="11"/>
    <x v="1"/>
    <x v="8"/>
    <x v="25"/>
    <x v="351"/>
    <x v="1925"/>
    <x v="0"/>
    <x v="55"/>
    <x v="1"/>
  </r>
  <r>
    <x v="55"/>
    <x v="200"/>
    <x v="11"/>
    <x v="11"/>
    <x v="1"/>
    <x v="8"/>
    <x v="26"/>
    <x v="351"/>
    <x v="2827"/>
    <x v="0"/>
    <x v="55"/>
    <x v="1"/>
  </r>
  <r>
    <x v="55"/>
    <x v="187"/>
    <x v="11"/>
    <x v="11"/>
    <x v="1"/>
    <x v="8"/>
    <x v="25"/>
    <x v="328"/>
    <x v="2826"/>
    <x v="0"/>
    <x v="55"/>
    <x v="1"/>
  </r>
  <r>
    <x v="55"/>
    <x v="330"/>
    <x v="11"/>
    <x v="11"/>
    <x v="1"/>
    <x v="8"/>
    <x v="25"/>
    <x v="381"/>
    <x v="736"/>
    <x v="0"/>
    <x v="55"/>
    <x v="1"/>
  </r>
  <r>
    <x v="55"/>
    <x v="274"/>
    <x v="11"/>
    <x v="11"/>
    <x v="1"/>
    <x v="8"/>
    <x v="25"/>
    <x v="404"/>
    <x v="1013"/>
    <x v="0"/>
    <x v="55"/>
    <x v="1"/>
  </r>
  <r>
    <x v="55"/>
    <x v="284"/>
    <x v="2"/>
    <x v="2"/>
    <x v="1"/>
    <x v="8"/>
    <x v="25"/>
    <x v="383"/>
    <x v="2828"/>
    <x v="0"/>
    <x v="55"/>
    <x v="1"/>
  </r>
  <r>
    <x v="55"/>
    <x v="183"/>
    <x v="2"/>
    <x v="2"/>
    <x v="1"/>
    <x v="8"/>
    <x v="25"/>
    <x v="330"/>
    <x v="783"/>
    <x v="0"/>
    <x v="55"/>
    <x v="1"/>
  </r>
  <r>
    <x v="55"/>
    <x v="312"/>
    <x v="2"/>
    <x v="2"/>
    <x v="1"/>
    <x v="8"/>
    <x v="21"/>
    <x v="394"/>
    <x v="1819"/>
    <x v="0"/>
    <x v="55"/>
    <x v="1"/>
  </r>
  <r>
    <x v="55"/>
    <x v="184"/>
    <x v="6"/>
    <x v="6"/>
    <x v="1"/>
    <x v="8"/>
    <x v="25"/>
    <x v="413"/>
    <x v="2829"/>
    <x v="0"/>
    <x v="55"/>
    <x v="1"/>
  </r>
  <r>
    <x v="55"/>
    <x v="314"/>
    <x v="6"/>
    <x v="6"/>
    <x v="1"/>
    <x v="8"/>
    <x v="26"/>
    <x v="372"/>
    <x v="736"/>
    <x v="0"/>
    <x v="55"/>
    <x v="1"/>
  </r>
  <r>
    <x v="55"/>
    <x v="335"/>
    <x v="6"/>
    <x v="6"/>
    <x v="1"/>
    <x v="8"/>
    <x v="25"/>
    <x v="408"/>
    <x v="2830"/>
    <x v="0"/>
    <x v="55"/>
    <x v="1"/>
  </r>
  <r>
    <x v="55"/>
    <x v="229"/>
    <x v="6"/>
    <x v="6"/>
    <x v="1"/>
    <x v="8"/>
    <x v="25"/>
    <x v="281"/>
    <x v="1693"/>
    <x v="0"/>
    <x v="55"/>
    <x v="1"/>
  </r>
  <r>
    <x v="55"/>
    <x v="328"/>
    <x v="7"/>
    <x v="7"/>
    <x v="1"/>
    <x v="9"/>
    <x v="26"/>
    <x v="366"/>
    <x v="2831"/>
    <x v="0"/>
    <x v="55"/>
    <x v="1"/>
  </r>
  <r>
    <x v="55"/>
    <x v="323"/>
    <x v="8"/>
    <x v="8"/>
    <x v="1"/>
    <x v="9"/>
    <x v="26"/>
    <x v="367"/>
    <x v="2832"/>
    <x v="0"/>
    <x v="55"/>
    <x v="1"/>
  </r>
  <r>
    <x v="55"/>
    <x v="211"/>
    <x v="9"/>
    <x v="9"/>
    <x v="1"/>
    <x v="9"/>
    <x v="25"/>
    <x v="286"/>
    <x v="746"/>
    <x v="0"/>
    <x v="55"/>
    <x v="1"/>
  </r>
  <r>
    <x v="55"/>
    <x v="262"/>
    <x v="9"/>
    <x v="9"/>
    <x v="1"/>
    <x v="9"/>
    <x v="26"/>
    <x v="368"/>
    <x v="2833"/>
    <x v="0"/>
    <x v="55"/>
    <x v="1"/>
  </r>
  <r>
    <x v="55"/>
    <x v="255"/>
    <x v="9"/>
    <x v="9"/>
    <x v="1"/>
    <x v="9"/>
    <x v="25"/>
    <x v="293"/>
    <x v="2834"/>
    <x v="0"/>
    <x v="55"/>
    <x v="1"/>
  </r>
  <r>
    <x v="55"/>
    <x v="310"/>
    <x v="10"/>
    <x v="10"/>
    <x v="1"/>
    <x v="9"/>
    <x v="25"/>
    <x v="335"/>
    <x v="2835"/>
    <x v="0"/>
    <x v="55"/>
    <x v="1"/>
  </r>
  <r>
    <x v="55"/>
    <x v="232"/>
    <x v="10"/>
    <x v="10"/>
    <x v="1"/>
    <x v="9"/>
    <x v="25"/>
    <x v="290"/>
    <x v="2836"/>
    <x v="0"/>
    <x v="55"/>
    <x v="1"/>
  </r>
  <r>
    <x v="55"/>
    <x v="199"/>
    <x v="10"/>
    <x v="10"/>
    <x v="1"/>
    <x v="9"/>
    <x v="26"/>
    <x v="298"/>
    <x v="2837"/>
    <x v="0"/>
    <x v="55"/>
    <x v="1"/>
  </r>
  <r>
    <x v="55"/>
    <x v="249"/>
    <x v="11"/>
    <x v="11"/>
    <x v="1"/>
    <x v="9"/>
    <x v="25"/>
    <x v="359"/>
    <x v="768"/>
    <x v="0"/>
    <x v="55"/>
    <x v="1"/>
  </r>
  <r>
    <x v="55"/>
    <x v="299"/>
    <x v="11"/>
    <x v="11"/>
    <x v="1"/>
    <x v="9"/>
    <x v="26"/>
    <x v="315"/>
    <x v="1"/>
    <x v="588"/>
    <x v="55"/>
    <x v="1"/>
  </r>
  <r>
    <x v="55"/>
    <x v="193"/>
    <x v="11"/>
    <x v="11"/>
    <x v="1"/>
    <x v="9"/>
    <x v="26"/>
    <x v="369"/>
    <x v="2838"/>
    <x v="0"/>
    <x v="55"/>
    <x v="1"/>
  </r>
  <r>
    <x v="55"/>
    <x v="221"/>
    <x v="2"/>
    <x v="2"/>
    <x v="1"/>
    <x v="9"/>
    <x v="25"/>
    <x v="347"/>
    <x v="773"/>
    <x v="0"/>
    <x v="55"/>
    <x v="1"/>
  </r>
  <r>
    <x v="55"/>
    <x v="216"/>
    <x v="2"/>
    <x v="2"/>
    <x v="1"/>
    <x v="9"/>
    <x v="25"/>
    <x v="332"/>
    <x v="2839"/>
    <x v="0"/>
    <x v="55"/>
    <x v="1"/>
  </r>
  <r>
    <x v="55"/>
    <x v="316"/>
    <x v="2"/>
    <x v="2"/>
    <x v="1"/>
    <x v="9"/>
    <x v="26"/>
    <x v="348"/>
    <x v="2840"/>
    <x v="0"/>
    <x v="55"/>
    <x v="1"/>
  </r>
  <r>
    <x v="55"/>
    <x v="304"/>
    <x v="2"/>
    <x v="2"/>
    <x v="1"/>
    <x v="9"/>
    <x v="25"/>
    <x v="329"/>
    <x v="2841"/>
    <x v="0"/>
    <x v="55"/>
    <x v="1"/>
  </r>
  <r>
    <x v="55"/>
    <x v="224"/>
    <x v="2"/>
    <x v="2"/>
    <x v="1"/>
    <x v="9"/>
    <x v="25"/>
    <x v="414"/>
    <x v="768"/>
    <x v="0"/>
    <x v="55"/>
    <x v="1"/>
  </r>
  <r>
    <x v="55"/>
    <x v="281"/>
    <x v="6"/>
    <x v="6"/>
    <x v="1"/>
    <x v="9"/>
    <x v="25"/>
    <x v="395"/>
    <x v="2839"/>
    <x v="0"/>
    <x v="55"/>
    <x v="1"/>
  </r>
  <r>
    <x v="55"/>
    <x v="266"/>
    <x v="6"/>
    <x v="6"/>
    <x v="1"/>
    <x v="9"/>
    <x v="26"/>
    <x v="370"/>
    <x v="2842"/>
    <x v="0"/>
    <x v="55"/>
    <x v="1"/>
  </r>
  <r>
    <x v="55"/>
    <x v="296"/>
    <x v="6"/>
    <x v="6"/>
    <x v="1"/>
    <x v="9"/>
    <x v="25"/>
    <x v="312"/>
    <x v="2839"/>
    <x v="0"/>
    <x v="55"/>
    <x v="1"/>
  </r>
  <r>
    <x v="55"/>
    <x v="204"/>
    <x v="6"/>
    <x v="6"/>
    <x v="1"/>
    <x v="9"/>
    <x v="25"/>
    <x v="317"/>
    <x v="2839"/>
    <x v="0"/>
    <x v="55"/>
    <x v="1"/>
  </r>
  <r>
    <x v="55"/>
    <x v="277"/>
    <x v="7"/>
    <x v="7"/>
    <x v="1"/>
    <x v="10"/>
    <x v="21"/>
    <x v="325"/>
    <x v="736"/>
    <x v="0"/>
    <x v="55"/>
    <x v="1"/>
  </r>
  <r>
    <x v="55"/>
    <x v="327"/>
    <x v="7"/>
    <x v="7"/>
    <x v="1"/>
    <x v="10"/>
    <x v="25"/>
    <x v="387"/>
    <x v="2756"/>
    <x v="0"/>
    <x v="55"/>
    <x v="1"/>
  </r>
  <r>
    <x v="55"/>
    <x v="179"/>
    <x v="7"/>
    <x v="7"/>
    <x v="1"/>
    <x v="10"/>
    <x v="21"/>
    <x v="415"/>
    <x v="1157"/>
    <x v="0"/>
    <x v="55"/>
    <x v="1"/>
  </r>
  <r>
    <x v="55"/>
    <x v="225"/>
    <x v="7"/>
    <x v="7"/>
    <x v="1"/>
    <x v="10"/>
    <x v="25"/>
    <x v="416"/>
    <x v="911"/>
    <x v="0"/>
    <x v="55"/>
    <x v="1"/>
  </r>
  <r>
    <x v="55"/>
    <x v="206"/>
    <x v="7"/>
    <x v="7"/>
    <x v="1"/>
    <x v="10"/>
    <x v="21"/>
    <x v="284"/>
    <x v="2843"/>
    <x v="0"/>
    <x v="55"/>
    <x v="1"/>
  </r>
  <r>
    <x v="55"/>
    <x v="328"/>
    <x v="7"/>
    <x v="7"/>
    <x v="1"/>
    <x v="10"/>
    <x v="26"/>
    <x v="366"/>
    <x v="2844"/>
    <x v="0"/>
    <x v="55"/>
    <x v="1"/>
  </r>
  <r>
    <x v="55"/>
    <x v="332"/>
    <x v="7"/>
    <x v="7"/>
    <x v="1"/>
    <x v="10"/>
    <x v="21"/>
    <x v="397"/>
    <x v="736"/>
    <x v="0"/>
    <x v="55"/>
    <x v="1"/>
  </r>
  <r>
    <x v="55"/>
    <x v="253"/>
    <x v="7"/>
    <x v="7"/>
    <x v="1"/>
    <x v="10"/>
    <x v="21"/>
    <x v="292"/>
    <x v="1132"/>
    <x v="0"/>
    <x v="55"/>
    <x v="1"/>
  </r>
  <r>
    <x v="55"/>
    <x v="237"/>
    <x v="7"/>
    <x v="7"/>
    <x v="1"/>
    <x v="10"/>
    <x v="21"/>
    <x v="417"/>
    <x v="2845"/>
    <x v="0"/>
    <x v="55"/>
    <x v="1"/>
  </r>
  <r>
    <x v="55"/>
    <x v="210"/>
    <x v="7"/>
    <x v="7"/>
    <x v="1"/>
    <x v="10"/>
    <x v="21"/>
    <x v="418"/>
    <x v="1170"/>
    <x v="0"/>
    <x v="55"/>
    <x v="1"/>
  </r>
  <r>
    <x v="55"/>
    <x v="254"/>
    <x v="8"/>
    <x v="8"/>
    <x v="1"/>
    <x v="10"/>
    <x v="21"/>
    <x v="326"/>
    <x v="1795"/>
    <x v="0"/>
    <x v="55"/>
    <x v="1"/>
  </r>
  <r>
    <x v="55"/>
    <x v="261"/>
    <x v="8"/>
    <x v="8"/>
    <x v="1"/>
    <x v="10"/>
    <x v="21"/>
    <x v="320"/>
    <x v="911"/>
    <x v="0"/>
    <x v="55"/>
    <x v="1"/>
  </r>
  <r>
    <x v="55"/>
    <x v="323"/>
    <x v="8"/>
    <x v="8"/>
    <x v="1"/>
    <x v="10"/>
    <x v="26"/>
    <x v="367"/>
    <x v="2846"/>
    <x v="0"/>
    <x v="55"/>
    <x v="1"/>
  </r>
  <r>
    <x v="55"/>
    <x v="292"/>
    <x v="9"/>
    <x v="9"/>
    <x v="1"/>
    <x v="10"/>
    <x v="21"/>
    <x v="352"/>
    <x v="745"/>
    <x v="0"/>
    <x v="55"/>
    <x v="1"/>
  </r>
  <r>
    <x v="55"/>
    <x v="303"/>
    <x v="9"/>
    <x v="9"/>
    <x v="1"/>
    <x v="10"/>
    <x v="21"/>
    <x v="327"/>
    <x v="2847"/>
    <x v="0"/>
    <x v="55"/>
    <x v="1"/>
  </r>
  <r>
    <x v="55"/>
    <x v="238"/>
    <x v="9"/>
    <x v="9"/>
    <x v="1"/>
    <x v="10"/>
    <x v="21"/>
    <x v="379"/>
    <x v="815"/>
    <x v="0"/>
    <x v="55"/>
    <x v="1"/>
  </r>
  <r>
    <x v="55"/>
    <x v="262"/>
    <x v="9"/>
    <x v="9"/>
    <x v="1"/>
    <x v="10"/>
    <x v="26"/>
    <x v="368"/>
    <x v="2848"/>
    <x v="0"/>
    <x v="55"/>
    <x v="1"/>
  </r>
  <r>
    <x v="55"/>
    <x v="331"/>
    <x v="9"/>
    <x v="9"/>
    <x v="1"/>
    <x v="10"/>
    <x v="25"/>
    <x v="391"/>
    <x v="736"/>
    <x v="0"/>
    <x v="55"/>
    <x v="1"/>
  </r>
  <r>
    <x v="55"/>
    <x v="255"/>
    <x v="9"/>
    <x v="9"/>
    <x v="1"/>
    <x v="10"/>
    <x v="25"/>
    <x v="293"/>
    <x v="1032"/>
    <x v="0"/>
    <x v="55"/>
    <x v="1"/>
  </r>
  <r>
    <x v="55"/>
    <x v="317"/>
    <x v="10"/>
    <x v="10"/>
    <x v="1"/>
    <x v="10"/>
    <x v="25"/>
    <x v="401"/>
    <x v="736"/>
    <x v="0"/>
    <x v="55"/>
    <x v="1"/>
  </r>
  <r>
    <x v="55"/>
    <x v="239"/>
    <x v="10"/>
    <x v="10"/>
    <x v="1"/>
    <x v="10"/>
    <x v="25"/>
    <x v="419"/>
    <x v="816"/>
    <x v="0"/>
    <x v="55"/>
    <x v="1"/>
  </r>
  <r>
    <x v="55"/>
    <x v="268"/>
    <x v="10"/>
    <x v="10"/>
    <x v="1"/>
    <x v="10"/>
    <x v="25"/>
    <x v="339"/>
    <x v="816"/>
    <x v="0"/>
    <x v="55"/>
    <x v="1"/>
  </r>
  <r>
    <x v="55"/>
    <x v="336"/>
    <x v="10"/>
    <x v="10"/>
    <x v="1"/>
    <x v="10"/>
    <x v="26"/>
    <x v="420"/>
    <x v="1"/>
    <x v="221"/>
    <x v="55"/>
    <x v="1"/>
  </r>
  <r>
    <x v="55"/>
    <x v="186"/>
    <x v="10"/>
    <x v="10"/>
    <x v="1"/>
    <x v="10"/>
    <x v="25"/>
    <x v="321"/>
    <x v="2756"/>
    <x v="0"/>
    <x v="55"/>
    <x v="1"/>
  </r>
  <r>
    <x v="55"/>
    <x v="248"/>
    <x v="10"/>
    <x v="10"/>
    <x v="1"/>
    <x v="10"/>
    <x v="25"/>
    <x v="304"/>
    <x v="2847"/>
    <x v="0"/>
    <x v="55"/>
    <x v="1"/>
  </r>
  <r>
    <x v="55"/>
    <x v="199"/>
    <x v="10"/>
    <x v="10"/>
    <x v="1"/>
    <x v="10"/>
    <x v="26"/>
    <x v="298"/>
    <x v="2714"/>
    <x v="0"/>
    <x v="55"/>
    <x v="1"/>
  </r>
  <r>
    <x v="55"/>
    <x v="189"/>
    <x v="10"/>
    <x v="10"/>
    <x v="1"/>
    <x v="10"/>
    <x v="25"/>
    <x v="345"/>
    <x v="1537"/>
    <x v="0"/>
    <x v="55"/>
    <x v="1"/>
  </r>
  <r>
    <x v="55"/>
    <x v="269"/>
    <x v="11"/>
    <x v="11"/>
    <x v="1"/>
    <x v="10"/>
    <x v="25"/>
    <x v="403"/>
    <x v="1537"/>
    <x v="0"/>
    <x v="55"/>
    <x v="1"/>
  </r>
  <r>
    <x v="55"/>
    <x v="200"/>
    <x v="11"/>
    <x v="11"/>
    <x v="1"/>
    <x v="10"/>
    <x v="21"/>
    <x v="351"/>
    <x v="1024"/>
    <x v="0"/>
    <x v="55"/>
    <x v="1"/>
  </r>
  <r>
    <x v="55"/>
    <x v="325"/>
    <x v="11"/>
    <x v="11"/>
    <x v="1"/>
    <x v="10"/>
    <x v="25"/>
    <x v="421"/>
    <x v="2756"/>
    <x v="0"/>
    <x v="55"/>
    <x v="1"/>
  </r>
  <r>
    <x v="55"/>
    <x v="282"/>
    <x v="11"/>
    <x v="11"/>
    <x v="1"/>
    <x v="10"/>
    <x v="25"/>
    <x v="358"/>
    <x v="2849"/>
    <x v="0"/>
    <x v="55"/>
    <x v="1"/>
  </r>
  <r>
    <x v="55"/>
    <x v="272"/>
    <x v="11"/>
    <x v="11"/>
    <x v="1"/>
    <x v="10"/>
    <x v="25"/>
    <x v="360"/>
    <x v="146"/>
    <x v="0"/>
    <x v="55"/>
    <x v="1"/>
  </r>
  <r>
    <x v="55"/>
    <x v="177"/>
    <x v="11"/>
    <x v="11"/>
    <x v="1"/>
    <x v="10"/>
    <x v="25"/>
    <x v="346"/>
    <x v="2850"/>
    <x v="0"/>
    <x v="55"/>
    <x v="1"/>
  </r>
  <r>
    <x v="55"/>
    <x v="201"/>
    <x v="11"/>
    <x v="11"/>
    <x v="1"/>
    <x v="10"/>
    <x v="25"/>
    <x v="422"/>
    <x v="1580"/>
    <x v="0"/>
    <x v="55"/>
    <x v="1"/>
  </r>
  <r>
    <x v="55"/>
    <x v="213"/>
    <x v="11"/>
    <x v="11"/>
    <x v="1"/>
    <x v="10"/>
    <x v="25"/>
    <x v="361"/>
    <x v="2851"/>
    <x v="0"/>
    <x v="55"/>
    <x v="1"/>
  </r>
  <r>
    <x v="55"/>
    <x v="299"/>
    <x v="11"/>
    <x v="11"/>
    <x v="1"/>
    <x v="10"/>
    <x v="26"/>
    <x v="315"/>
    <x v="1"/>
    <x v="589"/>
    <x v="55"/>
    <x v="1"/>
  </r>
  <r>
    <x v="55"/>
    <x v="193"/>
    <x v="11"/>
    <x v="11"/>
    <x v="1"/>
    <x v="10"/>
    <x v="25"/>
    <x v="369"/>
    <x v="2852"/>
    <x v="0"/>
    <x v="55"/>
    <x v="1"/>
  </r>
  <r>
    <x v="55"/>
    <x v="193"/>
    <x v="11"/>
    <x v="11"/>
    <x v="1"/>
    <x v="10"/>
    <x v="26"/>
    <x v="369"/>
    <x v="2853"/>
    <x v="0"/>
    <x v="55"/>
    <x v="1"/>
  </r>
  <r>
    <x v="55"/>
    <x v="202"/>
    <x v="11"/>
    <x v="11"/>
    <x v="1"/>
    <x v="10"/>
    <x v="25"/>
    <x v="305"/>
    <x v="2854"/>
    <x v="0"/>
    <x v="55"/>
    <x v="1"/>
  </r>
  <r>
    <x v="55"/>
    <x v="273"/>
    <x v="11"/>
    <x v="11"/>
    <x v="1"/>
    <x v="10"/>
    <x v="25"/>
    <x v="354"/>
    <x v="736"/>
    <x v="0"/>
    <x v="55"/>
    <x v="1"/>
  </r>
  <r>
    <x v="55"/>
    <x v="181"/>
    <x v="11"/>
    <x v="11"/>
    <x v="1"/>
    <x v="10"/>
    <x v="25"/>
    <x v="362"/>
    <x v="2855"/>
    <x v="0"/>
    <x v="55"/>
    <x v="1"/>
  </r>
  <r>
    <x v="55"/>
    <x v="275"/>
    <x v="11"/>
    <x v="11"/>
    <x v="1"/>
    <x v="10"/>
    <x v="25"/>
    <x v="307"/>
    <x v="735"/>
    <x v="0"/>
    <x v="55"/>
    <x v="1"/>
  </r>
  <r>
    <x v="55"/>
    <x v="300"/>
    <x v="2"/>
    <x v="2"/>
    <x v="1"/>
    <x v="10"/>
    <x v="25"/>
    <x v="316"/>
    <x v="736"/>
    <x v="0"/>
    <x v="55"/>
    <x v="1"/>
  </r>
  <r>
    <x v="55"/>
    <x v="280"/>
    <x v="2"/>
    <x v="2"/>
    <x v="1"/>
    <x v="10"/>
    <x v="25"/>
    <x v="295"/>
    <x v="2856"/>
    <x v="0"/>
    <x v="55"/>
    <x v="1"/>
  </r>
  <r>
    <x v="55"/>
    <x v="316"/>
    <x v="2"/>
    <x v="2"/>
    <x v="1"/>
    <x v="10"/>
    <x v="26"/>
    <x v="348"/>
    <x v="2857"/>
    <x v="0"/>
    <x v="55"/>
    <x v="1"/>
  </r>
  <r>
    <x v="55"/>
    <x v="276"/>
    <x v="2"/>
    <x v="2"/>
    <x v="1"/>
    <x v="10"/>
    <x v="25"/>
    <x v="385"/>
    <x v="896"/>
    <x v="0"/>
    <x v="55"/>
    <x v="1"/>
  </r>
  <r>
    <x v="55"/>
    <x v="264"/>
    <x v="6"/>
    <x v="6"/>
    <x v="1"/>
    <x v="10"/>
    <x v="25"/>
    <x v="311"/>
    <x v="2858"/>
    <x v="0"/>
    <x v="55"/>
    <x v="1"/>
  </r>
  <r>
    <x v="55"/>
    <x v="265"/>
    <x v="6"/>
    <x v="6"/>
    <x v="1"/>
    <x v="10"/>
    <x v="25"/>
    <x v="386"/>
    <x v="736"/>
    <x v="0"/>
    <x v="55"/>
    <x v="1"/>
  </r>
  <r>
    <x v="55"/>
    <x v="184"/>
    <x v="6"/>
    <x v="6"/>
    <x v="1"/>
    <x v="10"/>
    <x v="25"/>
    <x v="413"/>
    <x v="814"/>
    <x v="0"/>
    <x v="55"/>
    <x v="1"/>
  </r>
  <r>
    <x v="55"/>
    <x v="314"/>
    <x v="6"/>
    <x v="6"/>
    <x v="1"/>
    <x v="10"/>
    <x v="26"/>
    <x v="372"/>
    <x v="782"/>
    <x v="0"/>
    <x v="55"/>
    <x v="1"/>
  </r>
  <r>
    <x v="55"/>
    <x v="266"/>
    <x v="6"/>
    <x v="6"/>
    <x v="1"/>
    <x v="10"/>
    <x v="26"/>
    <x v="370"/>
    <x v="2859"/>
    <x v="0"/>
    <x v="55"/>
    <x v="1"/>
  </r>
  <r>
    <x v="55"/>
    <x v="297"/>
    <x v="6"/>
    <x v="6"/>
    <x v="1"/>
    <x v="10"/>
    <x v="25"/>
    <x v="313"/>
    <x v="2860"/>
    <x v="0"/>
    <x v="55"/>
    <x v="1"/>
  </r>
  <r>
    <x v="55"/>
    <x v="335"/>
    <x v="6"/>
    <x v="6"/>
    <x v="1"/>
    <x v="10"/>
    <x v="25"/>
    <x v="408"/>
    <x v="736"/>
    <x v="0"/>
    <x v="55"/>
    <x v="1"/>
  </r>
  <r>
    <x v="55"/>
    <x v="335"/>
    <x v="6"/>
    <x v="6"/>
    <x v="1"/>
    <x v="10"/>
    <x v="21"/>
    <x v="408"/>
    <x v="982"/>
    <x v="0"/>
    <x v="55"/>
    <x v="1"/>
  </r>
  <r>
    <x v="55"/>
    <x v="174"/>
    <x v="6"/>
    <x v="6"/>
    <x v="1"/>
    <x v="10"/>
    <x v="25"/>
    <x v="282"/>
    <x v="879"/>
    <x v="0"/>
    <x v="55"/>
    <x v="1"/>
  </r>
  <r>
    <x v="55"/>
    <x v="191"/>
    <x v="6"/>
    <x v="6"/>
    <x v="1"/>
    <x v="10"/>
    <x v="25"/>
    <x v="318"/>
    <x v="2861"/>
    <x v="0"/>
    <x v="55"/>
    <x v="1"/>
  </r>
  <r>
    <x v="55"/>
    <x v="328"/>
    <x v="7"/>
    <x v="7"/>
    <x v="1"/>
    <x v="11"/>
    <x v="26"/>
    <x v="366"/>
    <x v="2862"/>
    <x v="0"/>
    <x v="55"/>
    <x v="1"/>
  </r>
  <r>
    <x v="55"/>
    <x v="323"/>
    <x v="8"/>
    <x v="8"/>
    <x v="1"/>
    <x v="11"/>
    <x v="26"/>
    <x v="367"/>
    <x v="2863"/>
    <x v="0"/>
    <x v="55"/>
    <x v="1"/>
  </r>
  <r>
    <x v="55"/>
    <x v="262"/>
    <x v="9"/>
    <x v="9"/>
    <x v="1"/>
    <x v="11"/>
    <x v="26"/>
    <x v="368"/>
    <x v="2864"/>
    <x v="0"/>
    <x v="55"/>
    <x v="1"/>
  </r>
  <r>
    <x v="55"/>
    <x v="199"/>
    <x v="10"/>
    <x v="10"/>
    <x v="1"/>
    <x v="11"/>
    <x v="26"/>
    <x v="298"/>
    <x v="2865"/>
    <x v="0"/>
    <x v="55"/>
    <x v="1"/>
  </r>
  <r>
    <x v="55"/>
    <x v="299"/>
    <x v="11"/>
    <x v="11"/>
    <x v="1"/>
    <x v="11"/>
    <x v="26"/>
    <x v="315"/>
    <x v="1"/>
    <x v="590"/>
    <x v="55"/>
    <x v="1"/>
  </r>
  <r>
    <x v="55"/>
    <x v="193"/>
    <x v="11"/>
    <x v="11"/>
    <x v="1"/>
    <x v="11"/>
    <x v="26"/>
    <x v="369"/>
    <x v="2866"/>
    <x v="0"/>
    <x v="55"/>
    <x v="1"/>
  </r>
  <r>
    <x v="55"/>
    <x v="300"/>
    <x v="2"/>
    <x v="2"/>
    <x v="1"/>
    <x v="11"/>
    <x v="26"/>
    <x v="316"/>
    <x v="2867"/>
    <x v="0"/>
    <x v="55"/>
    <x v="1"/>
  </r>
  <r>
    <x v="55"/>
    <x v="316"/>
    <x v="2"/>
    <x v="2"/>
    <x v="1"/>
    <x v="11"/>
    <x v="26"/>
    <x v="348"/>
    <x v="2868"/>
    <x v="0"/>
    <x v="55"/>
    <x v="1"/>
  </r>
  <r>
    <x v="55"/>
    <x v="266"/>
    <x v="6"/>
    <x v="6"/>
    <x v="1"/>
    <x v="11"/>
    <x v="26"/>
    <x v="370"/>
    <x v="2869"/>
    <x v="0"/>
    <x v="55"/>
    <x v="1"/>
  </r>
  <r>
    <x v="55"/>
    <x v="258"/>
    <x v="7"/>
    <x v="7"/>
    <x v="1"/>
    <x v="12"/>
    <x v="21"/>
    <x v="349"/>
    <x v="2870"/>
    <x v="0"/>
    <x v="55"/>
    <x v="1"/>
  </r>
  <r>
    <x v="55"/>
    <x v="259"/>
    <x v="7"/>
    <x v="7"/>
    <x v="1"/>
    <x v="12"/>
    <x v="21"/>
    <x v="355"/>
    <x v="781"/>
    <x v="0"/>
    <x v="55"/>
    <x v="1"/>
  </r>
  <r>
    <x v="55"/>
    <x v="247"/>
    <x v="8"/>
    <x v="8"/>
    <x v="1"/>
    <x v="12"/>
    <x v="21"/>
    <x v="289"/>
    <x v="835"/>
    <x v="0"/>
    <x v="55"/>
    <x v="1"/>
  </r>
  <r>
    <x v="55"/>
    <x v="326"/>
    <x v="8"/>
    <x v="8"/>
    <x v="1"/>
    <x v="12"/>
    <x v="26"/>
    <x v="423"/>
    <x v="2871"/>
    <x v="0"/>
    <x v="55"/>
    <x v="1"/>
  </r>
  <r>
    <x v="55"/>
    <x v="320"/>
    <x v="8"/>
    <x v="8"/>
    <x v="1"/>
    <x v="12"/>
    <x v="21"/>
    <x v="398"/>
    <x v="2872"/>
    <x v="0"/>
    <x v="55"/>
    <x v="1"/>
  </r>
  <r>
    <x v="55"/>
    <x v="261"/>
    <x v="8"/>
    <x v="8"/>
    <x v="1"/>
    <x v="12"/>
    <x v="21"/>
    <x v="320"/>
    <x v="933"/>
    <x v="0"/>
    <x v="55"/>
    <x v="1"/>
  </r>
  <r>
    <x v="55"/>
    <x v="245"/>
    <x v="8"/>
    <x v="8"/>
    <x v="1"/>
    <x v="12"/>
    <x v="25"/>
    <x v="285"/>
    <x v="1182"/>
    <x v="0"/>
    <x v="55"/>
    <x v="1"/>
  </r>
  <r>
    <x v="55"/>
    <x v="173"/>
    <x v="8"/>
    <x v="8"/>
    <x v="1"/>
    <x v="12"/>
    <x v="21"/>
    <x v="378"/>
    <x v="2873"/>
    <x v="0"/>
    <x v="55"/>
    <x v="1"/>
  </r>
  <r>
    <x v="55"/>
    <x v="319"/>
    <x v="8"/>
    <x v="8"/>
    <x v="1"/>
    <x v="12"/>
    <x v="21"/>
    <x v="350"/>
    <x v="763"/>
    <x v="0"/>
    <x v="55"/>
    <x v="1"/>
  </r>
  <r>
    <x v="55"/>
    <x v="306"/>
    <x v="9"/>
    <x v="9"/>
    <x v="1"/>
    <x v="12"/>
    <x v="21"/>
    <x v="336"/>
    <x v="2774"/>
    <x v="0"/>
    <x v="55"/>
    <x v="1"/>
  </r>
  <r>
    <x v="55"/>
    <x v="337"/>
    <x v="9"/>
    <x v="9"/>
    <x v="1"/>
    <x v="12"/>
    <x v="21"/>
    <x v="424"/>
    <x v="2874"/>
    <x v="0"/>
    <x v="55"/>
    <x v="1"/>
  </r>
  <r>
    <x v="55"/>
    <x v="194"/>
    <x v="9"/>
    <x v="9"/>
    <x v="1"/>
    <x v="12"/>
    <x v="21"/>
    <x v="390"/>
    <x v="2875"/>
    <x v="0"/>
    <x v="55"/>
    <x v="1"/>
  </r>
  <r>
    <x v="55"/>
    <x v="338"/>
    <x v="9"/>
    <x v="9"/>
    <x v="1"/>
    <x v="12"/>
    <x v="25"/>
    <x v="425"/>
    <x v="346"/>
    <x v="0"/>
    <x v="55"/>
    <x v="1"/>
  </r>
  <r>
    <x v="55"/>
    <x v="255"/>
    <x v="9"/>
    <x v="9"/>
    <x v="1"/>
    <x v="12"/>
    <x v="26"/>
    <x v="293"/>
    <x v="2876"/>
    <x v="0"/>
    <x v="55"/>
    <x v="1"/>
  </r>
  <r>
    <x v="55"/>
    <x v="231"/>
    <x v="10"/>
    <x v="10"/>
    <x v="1"/>
    <x v="12"/>
    <x v="25"/>
    <x v="402"/>
    <x v="1347"/>
    <x v="0"/>
    <x v="55"/>
    <x v="1"/>
  </r>
  <r>
    <x v="55"/>
    <x v="248"/>
    <x v="10"/>
    <x v="10"/>
    <x v="1"/>
    <x v="12"/>
    <x v="21"/>
    <x v="304"/>
    <x v="2877"/>
    <x v="0"/>
    <x v="55"/>
    <x v="1"/>
  </r>
  <r>
    <x v="55"/>
    <x v="248"/>
    <x v="10"/>
    <x v="10"/>
    <x v="1"/>
    <x v="12"/>
    <x v="25"/>
    <x v="304"/>
    <x v="2878"/>
    <x v="0"/>
    <x v="55"/>
    <x v="1"/>
  </r>
  <r>
    <x v="55"/>
    <x v="200"/>
    <x v="11"/>
    <x v="11"/>
    <x v="1"/>
    <x v="12"/>
    <x v="25"/>
    <x v="351"/>
    <x v="2879"/>
    <x v="0"/>
    <x v="55"/>
    <x v="1"/>
  </r>
  <r>
    <x v="55"/>
    <x v="187"/>
    <x v="11"/>
    <x v="11"/>
    <x v="1"/>
    <x v="12"/>
    <x v="25"/>
    <x v="328"/>
    <x v="2582"/>
    <x v="0"/>
    <x v="55"/>
    <x v="1"/>
  </r>
  <r>
    <x v="55"/>
    <x v="193"/>
    <x v="11"/>
    <x v="11"/>
    <x v="1"/>
    <x v="12"/>
    <x v="21"/>
    <x v="369"/>
    <x v="990"/>
    <x v="0"/>
    <x v="55"/>
    <x v="1"/>
  </r>
  <r>
    <x v="55"/>
    <x v="315"/>
    <x v="2"/>
    <x v="2"/>
    <x v="1"/>
    <x v="12"/>
    <x v="26"/>
    <x v="405"/>
    <x v="1"/>
    <x v="591"/>
    <x v="55"/>
    <x v="1"/>
  </r>
  <r>
    <x v="55"/>
    <x v="184"/>
    <x v="6"/>
    <x v="6"/>
    <x v="1"/>
    <x v="12"/>
    <x v="25"/>
    <x v="413"/>
    <x v="2880"/>
    <x v="0"/>
    <x v="55"/>
    <x v="1"/>
  </r>
  <r>
    <x v="55"/>
    <x v="314"/>
    <x v="6"/>
    <x v="6"/>
    <x v="1"/>
    <x v="12"/>
    <x v="25"/>
    <x v="372"/>
    <x v="2872"/>
    <x v="0"/>
    <x v="55"/>
    <x v="1"/>
  </r>
  <r>
    <x v="55"/>
    <x v="271"/>
    <x v="6"/>
    <x v="6"/>
    <x v="1"/>
    <x v="12"/>
    <x v="21"/>
    <x v="426"/>
    <x v="2881"/>
    <x v="0"/>
    <x v="55"/>
    <x v="1"/>
  </r>
  <r>
    <x v="55"/>
    <x v="328"/>
    <x v="7"/>
    <x v="7"/>
    <x v="1"/>
    <x v="13"/>
    <x v="26"/>
    <x v="366"/>
    <x v="2882"/>
    <x v="0"/>
    <x v="55"/>
    <x v="1"/>
  </r>
  <r>
    <x v="55"/>
    <x v="323"/>
    <x v="8"/>
    <x v="8"/>
    <x v="1"/>
    <x v="13"/>
    <x v="26"/>
    <x v="367"/>
    <x v="2883"/>
    <x v="0"/>
    <x v="55"/>
    <x v="1"/>
  </r>
  <r>
    <x v="55"/>
    <x v="208"/>
    <x v="8"/>
    <x v="8"/>
    <x v="1"/>
    <x v="13"/>
    <x v="26"/>
    <x v="377"/>
    <x v="2884"/>
    <x v="0"/>
    <x v="55"/>
    <x v="1"/>
  </r>
  <r>
    <x v="55"/>
    <x v="262"/>
    <x v="9"/>
    <x v="9"/>
    <x v="1"/>
    <x v="13"/>
    <x v="26"/>
    <x v="368"/>
    <x v="2885"/>
    <x v="0"/>
    <x v="55"/>
    <x v="1"/>
  </r>
  <r>
    <x v="55"/>
    <x v="329"/>
    <x v="10"/>
    <x v="10"/>
    <x v="1"/>
    <x v="13"/>
    <x v="25"/>
    <x v="380"/>
    <x v="2886"/>
    <x v="0"/>
    <x v="55"/>
    <x v="1"/>
  </r>
  <r>
    <x v="55"/>
    <x v="339"/>
    <x v="10"/>
    <x v="10"/>
    <x v="1"/>
    <x v="13"/>
    <x v="26"/>
    <x v="427"/>
    <x v="2887"/>
    <x v="0"/>
    <x v="55"/>
    <x v="1"/>
  </r>
  <r>
    <x v="55"/>
    <x v="177"/>
    <x v="11"/>
    <x v="11"/>
    <x v="1"/>
    <x v="13"/>
    <x v="25"/>
    <x v="346"/>
    <x v="763"/>
    <x v="0"/>
    <x v="55"/>
    <x v="1"/>
  </r>
  <r>
    <x v="55"/>
    <x v="294"/>
    <x v="11"/>
    <x v="11"/>
    <x v="1"/>
    <x v="13"/>
    <x v="25"/>
    <x v="382"/>
    <x v="2888"/>
    <x v="0"/>
    <x v="55"/>
    <x v="1"/>
  </r>
  <r>
    <x v="55"/>
    <x v="334"/>
    <x v="2"/>
    <x v="2"/>
    <x v="1"/>
    <x v="13"/>
    <x v="26"/>
    <x v="406"/>
    <x v="1067"/>
    <x v="0"/>
    <x v="55"/>
    <x v="1"/>
  </r>
  <r>
    <x v="55"/>
    <x v="184"/>
    <x v="6"/>
    <x v="6"/>
    <x v="1"/>
    <x v="13"/>
    <x v="25"/>
    <x v="413"/>
    <x v="2889"/>
    <x v="0"/>
    <x v="55"/>
    <x v="1"/>
  </r>
  <r>
    <x v="55"/>
    <x v="314"/>
    <x v="6"/>
    <x v="6"/>
    <x v="1"/>
    <x v="13"/>
    <x v="26"/>
    <x v="372"/>
    <x v="2247"/>
    <x v="0"/>
    <x v="55"/>
    <x v="1"/>
  </r>
  <r>
    <x v="55"/>
    <x v="188"/>
    <x v="6"/>
    <x v="6"/>
    <x v="1"/>
    <x v="13"/>
    <x v="25"/>
    <x v="407"/>
    <x v="2890"/>
    <x v="0"/>
    <x v="55"/>
    <x v="1"/>
  </r>
  <r>
    <x v="55"/>
    <x v="277"/>
    <x v="7"/>
    <x v="7"/>
    <x v="1"/>
    <x v="14"/>
    <x v="25"/>
    <x v="325"/>
    <x v="1104"/>
    <x v="0"/>
    <x v="55"/>
    <x v="1"/>
  </r>
  <r>
    <x v="55"/>
    <x v="225"/>
    <x v="7"/>
    <x v="7"/>
    <x v="1"/>
    <x v="14"/>
    <x v="21"/>
    <x v="416"/>
    <x v="2891"/>
    <x v="0"/>
    <x v="55"/>
    <x v="1"/>
  </r>
  <r>
    <x v="55"/>
    <x v="309"/>
    <x v="7"/>
    <x v="7"/>
    <x v="1"/>
    <x v="14"/>
    <x v="21"/>
    <x v="334"/>
    <x v="2574"/>
    <x v="0"/>
    <x v="55"/>
    <x v="1"/>
  </r>
  <r>
    <x v="55"/>
    <x v="252"/>
    <x v="7"/>
    <x v="7"/>
    <x v="1"/>
    <x v="14"/>
    <x v="21"/>
    <x v="396"/>
    <x v="1095"/>
    <x v="0"/>
    <x v="55"/>
    <x v="1"/>
  </r>
  <r>
    <x v="55"/>
    <x v="209"/>
    <x v="7"/>
    <x v="7"/>
    <x v="1"/>
    <x v="14"/>
    <x v="21"/>
    <x v="428"/>
    <x v="2892"/>
    <x v="0"/>
    <x v="55"/>
    <x v="1"/>
  </r>
  <r>
    <x v="55"/>
    <x v="253"/>
    <x v="7"/>
    <x v="7"/>
    <x v="1"/>
    <x v="14"/>
    <x v="21"/>
    <x v="292"/>
    <x v="2893"/>
    <x v="0"/>
    <x v="55"/>
    <x v="1"/>
  </r>
  <r>
    <x v="55"/>
    <x v="171"/>
    <x v="7"/>
    <x v="7"/>
    <x v="1"/>
    <x v="14"/>
    <x v="21"/>
    <x v="429"/>
    <x v="2894"/>
    <x v="0"/>
    <x v="55"/>
    <x v="1"/>
  </r>
  <r>
    <x v="55"/>
    <x v="321"/>
    <x v="8"/>
    <x v="8"/>
    <x v="1"/>
    <x v="14"/>
    <x v="21"/>
    <x v="430"/>
    <x v="2895"/>
    <x v="0"/>
    <x v="55"/>
    <x v="1"/>
  </r>
  <r>
    <x v="55"/>
    <x v="192"/>
    <x v="8"/>
    <x v="8"/>
    <x v="1"/>
    <x v="14"/>
    <x v="25"/>
    <x v="300"/>
    <x v="1112"/>
    <x v="0"/>
    <x v="55"/>
    <x v="1"/>
  </r>
  <r>
    <x v="55"/>
    <x v="289"/>
    <x v="8"/>
    <x v="8"/>
    <x v="1"/>
    <x v="14"/>
    <x v="21"/>
    <x v="301"/>
    <x v="2896"/>
    <x v="0"/>
    <x v="55"/>
    <x v="1"/>
  </r>
  <r>
    <x v="55"/>
    <x v="254"/>
    <x v="8"/>
    <x v="8"/>
    <x v="1"/>
    <x v="14"/>
    <x v="21"/>
    <x v="326"/>
    <x v="2897"/>
    <x v="0"/>
    <x v="55"/>
    <x v="1"/>
  </r>
  <r>
    <x v="55"/>
    <x v="172"/>
    <x v="8"/>
    <x v="8"/>
    <x v="1"/>
    <x v="14"/>
    <x v="21"/>
    <x v="431"/>
    <x v="2898"/>
    <x v="0"/>
    <x v="55"/>
    <x v="1"/>
  </r>
  <r>
    <x v="55"/>
    <x v="323"/>
    <x v="8"/>
    <x v="8"/>
    <x v="1"/>
    <x v="14"/>
    <x v="21"/>
    <x v="367"/>
    <x v="2899"/>
    <x v="0"/>
    <x v="55"/>
    <x v="1"/>
  </r>
  <r>
    <x v="55"/>
    <x v="245"/>
    <x v="8"/>
    <x v="8"/>
    <x v="1"/>
    <x v="14"/>
    <x v="21"/>
    <x v="285"/>
    <x v="2900"/>
    <x v="0"/>
    <x v="55"/>
    <x v="1"/>
  </r>
  <r>
    <x v="55"/>
    <x v="173"/>
    <x v="8"/>
    <x v="8"/>
    <x v="1"/>
    <x v="14"/>
    <x v="21"/>
    <x v="378"/>
    <x v="2901"/>
    <x v="0"/>
    <x v="55"/>
    <x v="1"/>
  </r>
  <r>
    <x v="55"/>
    <x v="306"/>
    <x v="9"/>
    <x v="9"/>
    <x v="1"/>
    <x v="14"/>
    <x v="25"/>
    <x v="336"/>
    <x v="2902"/>
    <x v="0"/>
    <x v="55"/>
    <x v="1"/>
  </r>
  <r>
    <x v="55"/>
    <x v="337"/>
    <x v="9"/>
    <x v="9"/>
    <x v="1"/>
    <x v="14"/>
    <x v="21"/>
    <x v="424"/>
    <x v="2903"/>
    <x v="0"/>
    <x v="55"/>
    <x v="1"/>
  </r>
  <r>
    <x v="55"/>
    <x v="303"/>
    <x v="9"/>
    <x v="9"/>
    <x v="1"/>
    <x v="14"/>
    <x v="21"/>
    <x v="327"/>
    <x v="2904"/>
    <x v="0"/>
    <x v="55"/>
    <x v="1"/>
  </r>
  <r>
    <x v="55"/>
    <x v="238"/>
    <x v="9"/>
    <x v="9"/>
    <x v="1"/>
    <x v="14"/>
    <x v="21"/>
    <x v="379"/>
    <x v="2905"/>
    <x v="0"/>
    <x v="55"/>
    <x v="1"/>
  </r>
  <r>
    <x v="55"/>
    <x v="197"/>
    <x v="9"/>
    <x v="9"/>
    <x v="1"/>
    <x v="14"/>
    <x v="21"/>
    <x v="432"/>
    <x v="2906"/>
    <x v="0"/>
    <x v="55"/>
    <x v="1"/>
  </r>
  <r>
    <x v="55"/>
    <x v="211"/>
    <x v="9"/>
    <x v="9"/>
    <x v="1"/>
    <x v="14"/>
    <x v="25"/>
    <x v="286"/>
    <x v="2907"/>
    <x v="0"/>
    <x v="55"/>
    <x v="1"/>
  </r>
  <r>
    <x v="55"/>
    <x v="286"/>
    <x v="10"/>
    <x v="10"/>
    <x v="1"/>
    <x v="14"/>
    <x v="25"/>
    <x v="297"/>
    <x v="1104"/>
    <x v="0"/>
    <x v="55"/>
    <x v="1"/>
  </r>
  <r>
    <x v="55"/>
    <x v="212"/>
    <x v="10"/>
    <x v="10"/>
    <x v="1"/>
    <x v="14"/>
    <x v="25"/>
    <x v="319"/>
    <x v="146"/>
    <x v="0"/>
    <x v="55"/>
    <x v="1"/>
  </r>
  <r>
    <x v="55"/>
    <x v="310"/>
    <x v="10"/>
    <x v="10"/>
    <x v="1"/>
    <x v="14"/>
    <x v="25"/>
    <x v="335"/>
    <x v="2908"/>
    <x v="0"/>
    <x v="55"/>
    <x v="1"/>
  </r>
  <r>
    <x v="55"/>
    <x v="317"/>
    <x v="10"/>
    <x v="10"/>
    <x v="1"/>
    <x v="14"/>
    <x v="25"/>
    <x v="401"/>
    <x v="2909"/>
    <x v="0"/>
    <x v="55"/>
    <x v="1"/>
  </r>
  <r>
    <x v="55"/>
    <x v="243"/>
    <x v="10"/>
    <x v="10"/>
    <x v="1"/>
    <x v="14"/>
    <x v="25"/>
    <x v="411"/>
    <x v="611"/>
    <x v="0"/>
    <x v="55"/>
    <x v="1"/>
  </r>
  <r>
    <x v="55"/>
    <x v="232"/>
    <x v="10"/>
    <x v="10"/>
    <x v="1"/>
    <x v="14"/>
    <x v="25"/>
    <x v="290"/>
    <x v="2513"/>
    <x v="0"/>
    <x v="55"/>
    <x v="1"/>
  </r>
  <r>
    <x v="55"/>
    <x v="244"/>
    <x v="10"/>
    <x v="10"/>
    <x v="1"/>
    <x v="14"/>
    <x v="25"/>
    <x v="433"/>
    <x v="2910"/>
    <x v="0"/>
    <x v="55"/>
    <x v="1"/>
  </r>
  <r>
    <x v="55"/>
    <x v="199"/>
    <x v="10"/>
    <x v="10"/>
    <x v="1"/>
    <x v="14"/>
    <x v="25"/>
    <x v="298"/>
    <x v="2911"/>
    <x v="0"/>
    <x v="55"/>
    <x v="1"/>
  </r>
  <r>
    <x v="55"/>
    <x v="189"/>
    <x v="10"/>
    <x v="10"/>
    <x v="1"/>
    <x v="14"/>
    <x v="25"/>
    <x v="345"/>
    <x v="874"/>
    <x v="0"/>
    <x v="55"/>
    <x v="1"/>
  </r>
  <r>
    <x v="55"/>
    <x v="269"/>
    <x v="11"/>
    <x v="11"/>
    <x v="1"/>
    <x v="14"/>
    <x v="25"/>
    <x v="403"/>
    <x v="736"/>
    <x v="0"/>
    <x v="55"/>
    <x v="1"/>
  </r>
  <r>
    <x v="55"/>
    <x v="200"/>
    <x v="11"/>
    <x v="11"/>
    <x v="1"/>
    <x v="14"/>
    <x v="25"/>
    <x v="351"/>
    <x v="1104"/>
    <x v="0"/>
    <x v="55"/>
    <x v="1"/>
  </r>
  <r>
    <x v="55"/>
    <x v="325"/>
    <x v="11"/>
    <x v="11"/>
    <x v="1"/>
    <x v="14"/>
    <x v="25"/>
    <x v="421"/>
    <x v="2850"/>
    <x v="0"/>
    <x v="55"/>
    <x v="1"/>
  </r>
  <r>
    <x v="55"/>
    <x v="177"/>
    <x v="11"/>
    <x v="11"/>
    <x v="1"/>
    <x v="14"/>
    <x v="25"/>
    <x v="346"/>
    <x v="2912"/>
    <x v="0"/>
    <x v="55"/>
    <x v="1"/>
  </r>
  <r>
    <x v="55"/>
    <x v="299"/>
    <x v="11"/>
    <x v="11"/>
    <x v="1"/>
    <x v="14"/>
    <x v="25"/>
    <x v="315"/>
    <x v="2913"/>
    <x v="0"/>
    <x v="55"/>
    <x v="1"/>
  </r>
  <r>
    <x v="55"/>
    <x v="202"/>
    <x v="11"/>
    <x v="11"/>
    <x v="1"/>
    <x v="14"/>
    <x v="25"/>
    <x v="305"/>
    <x v="1203"/>
    <x v="0"/>
    <x v="55"/>
    <x v="1"/>
  </r>
  <r>
    <x v="55"/>
    <x v="273"/>
    <x v="11"/>
    <x v="11"/>
    <x v="1"/>
    <x v="14"/>
    <x v="25"/>
    <x v="354"/>
    <x v="2914"/>
    <x v="0"/>
    <x v="55"/>
    <x v="1"/>
  </r>
  <r>
    <x v="55"/>
    <x v="215"/>
    <x v="2"/>
    <x v="2"/>
    <x v="1"/>
    <x v="14"/>
    <x v="25"/>
    <x v="322"/>
    <x v="2915"/>
    <x v="0"/>
    <x v="55"/>
    <x v="1"/>
  </r>
  <r>
    <x v="55"/>
    <x v="221"/>
    <x v="2"/>
    <x v="2"/>
    <x v="1"/>
    <x v="14"/>
    <x v="25"/>
    <x v="347"/>
    <x v="2916"/>
    <x v="0"/>
    <x v="55"/>
    <x v="1"/>
  </r>
  <r>
    <x v="55"/>
    <x v="284"/>
    <x v="2"/>
    <x v="2"/>
    <x v="1"/>
    <x v="14"/>
    <x v="25"/>
    <x v="383"/>
    <x v="2917"/>
    <x v="0"/>
    <x v="55"/>
    <x v="1"/>
  </r>
  <r>
    <x v="55"/>
    <x v="270"/>
    <x v="2"/>
    <x v="2"/>
    <x v="1"/>
    <x v="14"/>
    <x v="25"/>
    <x v="363"/>
    <x v="2918"/>
    <x v="0"/>
    <x v="55"/>
    <x v="1"/>
  </r>
  <r>
    <x v="55"/>
    <x v="216"/>
    <x v="2"/>
    <x v="2"/>
    <x v="1"/>
    <x v="14"/>
    <x v="25"/>
    <x v="332"/>
    <x v="816"/>
    <x v="0"/>
    <x v="55"/>
    <x v="1"/>
  </r>
  <r>
    <x v="55"/>
    <x v="257"/>
    <x v="2"/>
    <x v="2"/>
    <x v="1"/>
    <x v="14"/>
    <x v="25"/>
    <x v="410"/>
    <x v="2919"/>
    <x v="0"/>
    <x v="55"/>
    <x v="1"/>
  </r>
  <r>
    <x v="55"/>
    <x v="316"/>
    <x v="2"/>
    <x v="2"/>
    <x v="1"/>
    <x v="14"/>
    <x v="25"/>
    <x v="348"/>
    <x v="2920"/>
    <x v="0"/>
    <x v="55"/>
    <x v="1"/>
  </r>
  <r>
    <x v="55"/>
    <x v="304"/>
    <x v="2"/>
    <x v="2"/>
    <x v="1"/>
    <x v="14"/>
    <x v="25"/>
    <x v="329"/>
    <x v="1176"/>
    <x v="0"/>
    <x v="55"/>
    <x v="1"/>
  </r>
  <r>
    <x v="55"/>
    <x v="246"/>
    <x v="2"/>
    <x v="2"/>
    <x v="1"/>
    <x v="14"/>
    <x v="25"/>
    <x v="287"/>
    <x v="2921"/>
    <x v="0"/>
    <x v="55"/>
    <x v="1"/>
  </r>
  <r>
    <x v="55"/>
    <x v="217"/>
    <x v="6"/>
    <x v="6"/>
    <x v="1"/>
    <x v="14"/>
    <x v="25"/>
    <x v="323"/>
    <x v="2922"/>
    <x v="0"/>
    <x v="55"/>
    <x v="1"/>
  </r>
  <r>
    <x v="55"/>
    <x v="265"/>
    <x v="6"/>
    <x v="6"/>
    <x v="1"/>
    <x v="14"/>
    <x v="25"/>
    <x v="386"/>
    <x v="2923"/>
    <x v="0"/>
    <x v="55"/>
    <x v="1"/>
  </r>
  <r>
    <x v="55"/>
    <x v="184"/>
    <x v="6"/>
    <x v="6"/>
    <x v="1"/>
    <x v="14"/>
    <x v="25"/>
    <x v="413"/>
    <x v="2924"/>
    <x v="0"/>
    <x v="55"/>
    <x v="1"/>
  </r>
  <r>
    <x v="55"/>
    <x v="314"/>
    <x v="6"/>
    <x v="6"/>
    <x v="1"/>
    <x v="14"/>
    <x v="25"/>
    <x v="372"/>
    <x v="911"/>
    <x v="0"/>
    <x v="55"/>
    <x v="1"/>
  </r>
  <r>
    <x v="55"/>
    <x v="296"/>
    <x v="6"/>
    <x v="6"/>
    <x v="1"/>
    <x v="14"/>
    <x v="25"/>
    <x v="312"/>
    <x v="2925"/>
    <x v="0"/>
    <x v="55"/>
    <x v="1"/>
  </r>
  <r>
    <x v="55"/>
    <x v="313"/>
    <x v="6"/>
    <x v="6"/>
    <x v="1"/>
    <x v="14"/>
    <x v="25"/>
    <x v="341"/>
    <x v="2926"/>
    <x v="0"/>
    <x v="55"/>
    <x v="1"/>
  </r>
  <r>
    <x v="55"/>
    <x v="174"/>
    <x v="6"/>
    <x v="6"/>
    <x v="1"/>
    <x v="14"/>
    <x v="25"/>
    <x v="282"/>
    <x v="2927"/>
    <x v="0"/>
    <x v="55"/>
    <x v="1"/>
  </r>
  <r>
    <x v="55"/>
    <x v="277"/>
    <x v="7"/>
    <x v="7"/>
    <x v="1"/>
    <x v="15"/>
    <x v="25"/>
    <x v="325"/>
    <x v="925"/>
    <x v="0"/>
    <x v="55"/>
    <x v="1"/>
  </r>
  <r>
    <x v="55"/>
    <x v="277"/>
    <x v="7"/>
    <x v="7"/>
    <x v="1"/>
    <x v="15"/>
    <x v="21"/>
    <x v="325"/>
    <x v="146"/>
    <x v="0"/>
    <x v="55"/>
    <x v="1"/>
  </r>
  <r>
    <x v="55"/>
    <x v="327"/>
    <x v="7"/>
    <x v="7"/>
    <x v="1"/>
    <x v="15"/>
    <x v="21"/>
    <x v="387"/>
    <x v="146"/>
    <x v="0"/>
    <x v="55"/>
    <x v="1"/>
  </r>
  <r>
    <x v="55"/>
    <x v="179"/>
    <x v="7"/>
    <x v="7"/>
    <x v="1"/>
    <x v="15"/>
    <x v="21"/>
    <x v="415"/>
    <x v="2928"/>
    <x v="0"/>
    <x v="55"/>
    <x v="1"/>
  </r>
  <r>
    <x v="55"/>
    <x v="259"/>
    <x v="7"/>
    <x v="7"/>
    <x v="1"/>
    <x v="15"/>
    <x v="21"/>
    <x v="355"/>
    <x v="146"/>
    <x v="0"/>
    <x v="55"/>
    <x v="1"/>
  </r>
  <r>
    <x v="55"/>
    <x v="192"/>
    <x v="8"/>
    <x v="8"/>
    <x v="1"/>
    <x v="15"/>
    <x v="25"/>
    <x v="300"/>
    <x v="925"/>
    <x v="0"/>
    <x v="55"/>
    <x v="1"/>
  </r>
  <r>
    <x v="55"/>
    <x v="326"/>
    <x v="8"/>
    <x v="8"/>
    <x v="1"/>
    <x v="15"/>
    <x v="21"/>
    <x v="423"/>
    <x v="2734"/>
    <x v="0"/>
    <x v="55"/>
    <x v="1"/>
  </r>
  <r>
    <x v="55"/>
    <x v="254"/>
    <x v="8"/>
    <x v="8"/>
    <x v="1"/>
    <x v="15"/>
    <x v="21"/>
    <x v="326"/>
    <x v="146"/>
    <x v="0"/>
    <x v="55"/>
    <x v="1"/>
  </r>
  <r>
    <x v="55"/>
    <x v="323"/>
    <x v="8"/>
    <x v="8"/>
    <x v="1"/>
    <x v="15"/>
    <x v="21"/>
    <x v="367"/>
    <x v="2929"/>
    <x v="0"/>
    <x v="55"/>
    <x v="1"/>
  </r>
  <r>
    <x v="55"/>
    <x v="306"/>
    <x v="9"/>
    <x v="9"/>
    <x v="1"/>
    <x v="15"/>
    <x v="25"/>
    <x v="336"/>
    <x v="925"/>
    <x v="0"/>
    <x v="55"/>
    <x v="1"/>
  </r>
  <r>
    <x v="55"/>
    <x v="227"/>
    <x v="9"/>
    <x v="9"/>
    <x v="1"/>
    <x v="15"/>
    <x v="21"/>
    <x v="399"/>
    <x v="2930"/>
    <x v="0"/>
    <x v="55"/>
    <x v="1"/>
  </r>
  <r>
    <x v="55"/>
    <x v="303"/>
    <x v="9"/>
    <x v="9"/>
    <x v="1"/>
    <x v="15"/>
    <x v="21"/>
    <x v="327"/>
    <x v="874"/>
    <x v="0"/>
    <x v="55"/>
    <x v="1"/>
  </r>
  <r>
    <x v="55"/>
    <x v="197"/>
    <x v="9"/>
    <x v="9"/>
    <x v="1"/>
    <x v="15"/>
    <x v="21"/>
    <x v="432"/>
    <x v="1182"/>
    <x v="0"/>
    <x v="55"/>
    <x v="1"/>
  </r>
  <r>
    <x v="55"/>
    <x v="286"/>
    <x v="10"/>
    <x v="10"/>
    <x v="1"/>
    <x v="15"/>
    <x v="25"/>
    <x v="297"/>
    <x v="925"/>
    <x v="0"/>
    <x v="55"/>
    <x v="1"/>
  </r>
  <r>
    <x v="55"/>
    <x v="212"/>
    <x v="10"/>
    <x v="10"/>
    <x v="1"/>
    <x v="15"/>
    <x v="25"/>
    <x v="319"/>
    <x v="2931"/>
    <x v="0"/>
    <x v="55"/>
    <x v="1"/>
  </r>
  <r>
    <x v="55"/>
    <x v="248"/>
    <x v="10"/>
    <x v="10"/>
    <x v="1"/>
    <x v="15"/>
    <x v="26"/>
    <x v="304"/>
    <x v="1"/>
    <x v="261"/>
    <x v="55"/>
    <x v="1"/>
  </r>
  <r>
    <x v="55"/>
    <x v="200"/>
    <x v="11"/>
    <x v="11"/>
    <x v="1"/>
    <x v="15"/>
    <x v="25"/>
    <x v="351"/>
    <x v="925"/>
    <x v="0"/>
    <x v="55"/>
    <x v="1"/>
  </r>
  <r>
    <x v="55"/>
    <x v="220"/>
    <x v="11"/>
    <x v="11"/>
    <x v="1"/>
    <x v="15"/>
    <x v="25"/>
    <x v="309"/>
    <x v="874"/>
    <x v="0"/>
    <x v="55"/>
    <x v="1"/>
  </r>
  <r>
    <x v="55"/>
    <x v="193"/>
    <x v="11"/>
    <x v="11"/>
    <x v="1"/>
    <x v="15"/>
    <x v="25"/>
    <x v="369"/>
    <x v="2932"/>
    <x v="0"/>
    <x v="55"/>
    <x v="1"/>
  </r>
  <r>
    <x v="55"/>
    <x v="302"/>
    <x v="11"/>
    <x v="11"/>
    <x v="1"/>
    <x v="15"/>
    <x v="25"/>
    <x v="324"/>
    <x v="2933"/>
    <x v="0"/>
    <x v="55"/>
    <x v="1"/>
  </r>
  <r>
    <x v="55"/>
    <x v="330"/>
    <x v="11"/>
    <x v="11"/>
    <x v="1"/>
    <x v="15"/>
    <x v="25"/>
    <x v="381"/>
    <x v="2934"/>
    <x v="0"/>
    <x v="55"/>
    <x v="1"/>
  </r>
  <r>
    <x v="55"/>
    <x v="221"/>
    <x v="2"/>
    <x v="2"/>
    <x v="1"/>
    <x v="15"/>
    <x v="25"/>
    <x v="347"/>
    <x v="925"/>
    <x v="0"/>
    <x v="55"/>
    <x v="1"/>
  </r>
  <r>
    <x v="55"/>
    <x v="284"/>
    <x v="2"/>
    <x v="2"/>
    <x v="1"/>
    <x v="15"/>
    <x v="25"/>
    <x v="383"/>
    <x v="2930"/>
    <x v="0"/>
    <x v="55"/>
    <x v="1"/>
  </r>
  <r>
    <x v="55"/>
    <x v="265"/>
    <x v="6"/>
    <x v="6"/>
    <x v="1"/>
    <x v="15"/>
    <x v="25"/>
    <x v="386"/>
    <x v="925"/>
    <x v="0"/>
    <x v="55"/>
    <x v="1"/>
  </r>
  <r>
    <x v="55"/>
    <x v="290"/>
    <x v="9"/>
    <x v="9"/>
    <x v="1"/>
    <x v="27"/>
    <x v="25"/>
    <x v="302"/>
    <x v="2935"/>
    <x v="0"/>
    <x v="55"/>
    <x v="1"/>
  </r>
  <r>
    <x v="55"/>
    <x v="316"/>
    <x v="2"/>
    <x v="2"/>
    <x v="1"/>
    <x v="27"/>
    <x v="25"/>
    <x v="348"/>
    <x v="2815"/>
    <x v="0"/>
    <x v="55"/>
    <x v="1"/>
  </r>
  <r>
    <x v="55"/>
    <x v="248"/>
    <x v="10"/>
    <x v="10"/>
    <x v="1"/>
    <x v="28"/>
    <x v="25"/>
    <x v="304"/>
    <x v="2707"/>
    <x v="0"/>
    <x v="55"/>
    <x v="1"/>
  </r>
  <r>
    <x v="55"/>
    <x v="269"/>
    <x v="11"/>
    <x v="11"/>
    <x v="1"/>
    <x v="28"/>
    <x v="25"/>
    <x v="403"/>
    <x v="849"/>
    <x v="0"/>
    <x v="55"/>
    <x v="1"/>
  </r>
  <r>
    <x v="55"/>
    <x v="182"/>
    <x v="2"/>
    <x v="2"/>
    <x v="1"/>
    <x v="28"/>
    <x v="25"/>
    <x v="392"/>
    <x v="2936"/>
    <x v="0"/>
    <x v="55"/>
    <x v="1"/>
  </r>
  <r>
    <x v="55"/>
    <x v="270"/>
    <x v="2"/>
    <x v="2"/>
    <x v="1"/>
    <x v="28"/>
    <x v="25"/>
    <x v="363"/>
    <x v="2937"/>
    <x v="0"/>
    <x v="55"/>
    <x v="1"/>
  </r>
  <r>
    <x v="55"/>
    <x v="280"/>
    <x v="2"/>
    <x v="2"/>
    <x v="1"/>
    <x v="28"/>
    <x v="25"/>
    <x v="295"/>
    <x v="2938"/>
    <x v="0"/>
    <x v="55"/>
    <x v="1"/>
  </r>
  <r>
    <x v="55"/>
    <x v="223"/>
    <x v="2"/>
    <x v="2"/>
    <x v="1"/>
    <x v="28"/>
    <x v="25"/>
    <x v="434"/>
    <x v="2939"/>
    <x v="0"/>
    <x v="55"/>
    <x v="1"/>
  </r>
  <r>
    <x v="55"/>
    <x v="276"/>
    <x v="2"/>
    <x v="2"/>
    <x v="1"/>
    <x v="28"/>
    <x v="25"/>
    <x v="385"/>
    <x v="2940"/>
    <x v="0"/>
    <x v="55"/>
    <x v="1"/>
  </r>
  <r>
    <x v="55"/>
    <x v="281"/>
    <x v="6"/>
    <x v="6"/>
    <x v="1"/>
    <x v="28"/>
    <x v="25"/>
    <x v="395"/>
    <x v="110"/>
    <x v="0"/>
    <x v="55"/>
    <x v="1"/>
  </r>
  <r>
    <x v="55"/>
    <x v="265"/>
    <x v="6"/>
    <x v="6"/>
    <x v="1"/>
    <x v="28"/>
    <x v="25"/>
    <x v="386"/>
    <x v="2941"/>
    <x v="0"/>
    <x v="55"/>
    <x v="1"/>
  </r>
  <r>
    <x v="55"/>
    <x v="296"/>
    <x v="6"/>
    <x v="6"/>
    <x v="1"/>
    <x v="28"/>
    <x v="21"/>
    <x v="312"/>
    <x v="1024"/>
    <x v="0"/>
    <x v="55"/>
    <x v="1"/>
  </r>
  <r>
    <x v="55"/>
    <x v="296"/>
    <x v="6"/>
    <x v="6"/>
    <x v="1"/>
    <x v="28"/>
    <x v="25"/>
    <x v="312"/>
    <x v="2213"/>
    <x v="0"/>
    <x v="55"/>
    <x v="1"/>
  </r>
  <r>
    <x v="55"/>
    <x v="203"/>
    <x v="6"/>
    <x v="6"/>
    <x v="1"/>
    <x v="28"/>
    <x v="25"/>
    <x v="288"/>
    <x v="1941"/>
    <x v="0"/>
    <x v="55"/>
    <x v="1"/>
  </r>
  <r>
    <x v="55"/>
    <x v="188"/>
    <x v="6"/>
    <x v="6"/>
    <x v="1"/>
    <x v="28"/>
    <x v="25"/>
    <x v="407"/>
    <x v="774"/>
    <x v="0"/>
    <x v="55"/>
    <x v="1"/>
  </r>
  <r>
    <x v="55"/>
    <x v="271"/>
    <x v="6"/>
    <x v="6"/>
    <x v="1"/>
    <x v="28"/>
    <x v="25"/>
    <x v="426"/>
    <x v="763"/>
    <x v="0"/>
    <x v="55"/>
    <x v="1"/>
  </r>
  <r>
    <x v="55"/>
    <x v="174"/>
    <x v="6"/>
    <x v="6"/>
    <x v="1"/>
    <x v="28"/>
    <x v="25"/>
    <x v="282"/>
    <x v="2942"/>
    <x v="0"/>
    <x v="55"/>
    <x v="1"/>
  </r>
  <r>
    <x v="55"/>
    <x v="190"/>
    <x v="6"/>
    <x v="6"/>
    <x v="1"/>
    <x v="28"/>
    <x v="21"/>
    <x v="342"/>
    <x v="2829"/>
    <x v="0"/>
    <x v="55"/>
    <x v="1"/>
  </r>
  <r>
    <x v="55"/>
    <x v="308"/>
    <x v="7"/>
    <x v="7"/>
    <x v="1"/>
    <x v="29"/>
    <x v="21"/>
    <x v="333"/>
    <x v="2943"/>
    <x v="0"/>
    <x v="55"/>
    <x v="1"/>
  </r>
  <r>
    <x v="55"/>
    <x v="328"/>
    <x v="7"/>
    <x v="7"/>
    <x v="1"/>
    <x v="29"/>
    <x v="26"/>
    <x v="366"/>
    <x v="2944"/>
    <x v="0"/>
    <x v="55"/>
    <x v="1"/>
  </r>
  <r>
    <x v="55"/>
    <x v="323"/>
    <x v="8"/>
    <x v="8"/>
    <x v="1"/>
    <x v="29"/>
    <x v="26"/>
    <x v="367"/>
    <x v="1412"/>
    <x v="0"/>
    <x v="55"/>
    <x v="1"/>
  </r>
  <r>
    <x v="55"/>
    <x v="262"/>
    <x v="9"/>
    <x v="9"/>
    <x v="1"/>
    <x v="29"/>
    <x v="26"/>
    <x v="368"/>
    <x v="1805"/>
    <x v="0"/>
    <x v="55"/>
    <x v="1"/>
  </r>
  <r>
    <x v="55"/>
    <x v="199"/>
    <x v="10"/>
    <x v="10"/>
    <x v="1"/>
    <x v="29"/>
    <x v="26"/>
    <x v="298"/>
    <x v="1838"/>
    <x v="0"/>
    <x v="55"/>
    <x v="1"/>
  </r>
  <r>
    <x v="55"/>
    <x v="299"/>
    <x v="11"/>
    <x v="11"/>
    <x v="1"/>
    <x v="29"/>
    <x v="26"/>
    <x v="315"/>
    <x v="1"/>
    <x v="592"/>
    <x v="55"/>
    <x v="1"/>
  </r>
  <r>
    <x v="55"/>
    <x v="193"/>
    <x v="11"/>
    <x v="11"/>
    <x v="1"/>
    <x v="29"/>
    <x v="26"/>
    <x v="369"/>
    <x v="2945"/>
    <x v="0"/>
    <x v="55"/>
    <x v="1"/>
  </r>
  <r>
    <x v="55"/>
    <x v="225"/>
    <x v="7"/>
    <x v="7"/>
    <x v="1"/>
    <x v="30"/>
    <x v="21"/>
    <x v="416"/>
    <x v="1288"/>
    <x v="0"/>
    <x v="55"/>
    <x v="1"/>
  </r>
  <r>
    <x v="55"/>
    <x v="225"/>
    <x v="7"/>
    <x v="7"/>
    <x v="1"/>
    <x v="30"/>
    <x v="25"/>
    <x v="416"/>
    <x v="2946"/>
    <x v="0"/>
    <x v="55"/>
    <x v="1"/>
  </r>
  <r>
    <x v="55"/>
    <x v="252"/>
    <x v="7"/>
    <x v="7"/>
    <x v="1"/>
    <x v="30"/>
    <x v="21"/>
    <x v="396"/>
    <x v="2947"/>
    <x v="0"/>
    <x v="55"/>
    <x v="1"/>
  </r>
  <r>
    <x v="55"/>
    <x v="206"/>
    <x v="7"/>
    <x v="7"/>
    <x v="1"/>
    <x v="30"/>
    <x v="21"/>
    <x v="284"/>
    <x v="2948"/>
    <x v="0"/>
    <x v="55"/>
    <x v="1"/>
  </r>
  <r>
    <x v="55"/>
    <x v="332"/>
    <x v="7"/>
    <x v="7"/>
    <x v="1"/>
    <x v="30"/>
    <x v="21"/>
    <x v="397"/>
    <x v="1067"/>
    <x v="0"/>
    <x v="55"/>
    <x v="1"/>
  </r>
  <r>
    <x v="55"/>
    <x v="247"/>
    <x v="8"/>
    <x v="8"/>
    <x v="1"/>
    <x v="30"/>
    <x v="21"/>
    <x v="289"/>
    <x v="2949"/>
    <x v="0"/>
    <x v="55"/>
    <x v="1"/>
  </r>
  <r>
    <x v="55"/>
    <x v="254"/>
    <x v="8"/>
    <x v="8"/>
    <x v="1"/>
    <x v="30"/>
    <x v="21"/>
    <x v="326"/>
    <x v="764"/>
    <x v="0"/>
    <x v="55"/>
    <x v="1"/>
  </r>
  <r>
    <x v="55"/>
    <x v="318"/>
    <x v="8"/>
    <x v="8"/>
    <x v="1"/>
    <x v="30"/>
    <x v="21"/>
    <x v="388"/>
    <x v="2950"/>
    <x v="0"/>
    <x v="55"/>
    <x v="1"/>
  </r>
  <r>
    <x v="55"/>
    <x v="245"/>
    <x v="8"/>
    <x v="8"/>
    <x v="1"/>
    <x v="30"/>
    <x v="21"/>
    <x v="285"/>
    <x v="2064"/>
    <x v="0"/>
    <x v="55"/>
    <x v="1"/>
  </r>
  <r>
    <x v="55"/>
    <x v="245"/>
    <x v="8"/>
    <x v="8"/>
    <x v="1"/>
    <x v="30"/>
    <x v="25"/>
    <x v="285"/>
    <x v="2951"/>
    <x v="0"/>
    <x v="55"/>
    <x v="1"/>
  </r>
  <r>
    <x v="55"/>
    <x v="208"/>
    <x v="8"/>
    <x v="8"/>
    <x v="1"/>
    <x v="30"/>
    <x v="21"/>
    <x v="377"/>
    <x v="2952"/>
    <x v="0"/>
    <x v="55"/>
    <x v="1"/>
  </r>
  <r>
    <x v="55"/>
    <x v="319"/>
    <x v="8"/>
    <x v="8"/>
    <x v="1"/>
    <x v="30"/>
    <x v="21"/>
    <x v="350"/>
    <x v="2953"/>
    <x v="0"/>
    <x v="55"/>
    <x v="1"/>
  </r>
  <r>
    <x v="55"/>
    <x v="242"/>
    <x v="9"/>
    <x v="9"/>
    <x v="1"/>
    <x v="30"/>
    <x v="21"/>
    <x v="435"/>
    <x v="804"/>
    <x v="0"/>
    <x v="55"/>
    <x v="1"/>
  </r>
  <r>
    <x v="55"/>
    <x v="211"/>
    <x v="9"/>
    <x v="9"/>
    <x v="1"/>
    <x v="30"/>
    <x v="25"/>
    <x v="286"/>
    <x v="2954"/>
    <x v="0"/>
    <x v="55"/>
    <x v="1"/>
  </r>
  <r>
    <x v="55"/>
    <x v="331"/>
    <x v="9"/>
    <x v="9"/>
    <x v="1"/>
    <x v="30"/>
    <x v="25"/>
    <x v="391"/>
    <x v="2955"/>
    <x v="0"/>
    <x v="55"/>
    <x v="1"/>
  </r>
  <r>
    <x v="55"/>
    <x v="263"/>
    <x v="10"/>
    <x v="10"/>
    <x v="1"/>
    <x v="30"/>
    <x v="25"/>
    <x v="436"/>
    <x v="759"/>
    <x v="0"/>
    <x v="55"/>
    <x v="1"/>
  </r>
  <r>
    <x v="55"/>
    <x v="310"/>
    <x v="10"/>
    <x v="10"/>
    <x v="1"/>
    <x v="30"/>
    <x v="25"/>
    <x v="335"/>
    <x v="2956"/>
    <x v="0"/>
    <x v="55"/>
    <x v="1"/>
  </r>
  <r>
    <x v="55"/>
    <x v="239"/>
    <x v="10"/>
    <x v="10"/>
    <x v="1"/>
    <x v="30"/>
    <x v="25"/>
    <x v="419"/>
    <x v="1242"/>
    <x v="0"/>
    <x v="55"/>
    <x v="1"/>
  </r>
  <r>
    <x v="55"/>
    <x v="248"/>
    <x v="10"/>
    <x v="10"/>
    <x v="1"/>
    <x v="30"/>
    <x v="25"/>
    <x v="304"/>
    <x v="2957"/>
    <x v="0"/>
    <x v="55"/>
    <x v="1"/>
  </r>
  <r>
    <x v="55"/>
    <x v="248"/>
    <x v="10"/>
    <x v="10"/>
    <x v="1"/>
    <x v="30"/>
    <x v="21"/>
    <x v="304"/>
    <x v="2958"/>
    <x v="0"/>
    <x v="55"/>
    <x v="1"/>
  </r>
  <r>
    <x v="55"/>
    <x v="233"/>
    <x v="10"/>
    <x v="10"/>
    <x v="1"/>
    <x v="30"/>
    <x v="21"/>
    <x v="344"/>
    <x v="2959"/>
    <x v="0"/>
    <x v="55"/>
    <x v="1"/>
  </r>
  <r>
    <x v="55"/>
    <x v="200"/>
    <x v="11"/>
    <x v="11"/>
    <x v="1"/>
    <x v="30"/>
    <x v="25"/>
    <x v="351"/>
    <x v="2960"/>
    <x v="0"/>
    <x v="55"/>
    <x v="1"/>
  </r>
  <r>
    <x v="55"/>
    <x v="200"/>
    <x v="11"/>
    <x v="11"/>
    <x v="1"/>
    <x v="30"/>
    <x v="21"/>
    <x v="351"/>
    <x v="1024"/>
    <x v="0"/>
    <x v="55"/>
    <x v="1"/>
  </r>
  <r>
    <x v="55"/>
    <x v="202"/>
    <x v="11"/>
    <x v="11"/>
    <x v="1"/>
    <x v="30"/>
    <x v="26"/>
    <x v="305"/>
    <x v="2961"/>
    <x v="0"/>
    <x v="55"/>
    <x v="1"/>
  </r>
  <r>
    <x v="55"/>
    <x v="330"/>
    <x v="11"/>
    <x v="11"/>
    <x v="1"/>
    <x v="30"/>
    <x v="25"/>
    <x v="381"/>
    <x v="2962"/>
    <x v="0"/>
    <x v="55"/>
    <x v="1"/>
  </r>
  <r>
    <x v="55"/>
    <x v="274"/>
    <x v="11"/>
    <x v="11"/>
    <x v="1"/>
    <x v="30"/>
    <x v="25"/>
    <x v="404"/>
    <x v="2963"/>
    <x v="0"/>
    <x v="55"/>
    <x v="1"/>
  </r>
  <r>
    <x v="55"/>
    <x v="300"/>
    <x v="2"/>
    <x v="2"/>
    <x v="1"/>
    <x v="30"/>
    <x v="25"/>
    <x v="316"/>
    <x v="911"/>
    <x v="0"/>
    <x v="55"/>
    <x v="1"/>
  </r>
  <r>
    <x v="55"/>
    <x v="315"/>
    <x v="2"/>
    <x v="2"/>
    <x v="1"/>
    <x v="30"/>
    <x v="25"/>
    <x v="405"/>
    <x v="2964"/>
    <x v="0"/>
    <x v="55"/>
    <x v="1"/>
  </r>
  <r>
    <x v="55"/>
    <x v="334"/>
    <x v="2"/>
    <x v="2"/>
    <x v="1"/>
    <x v="30"/>
    <x v="21"/>
    <x v="406"/>
    <x v="2965"/>
    <x v="0"/>
    <x v="55"/>
    <x v="1"/>
  </r>
  <r>
    <x v="55"/>
    <x v="284"/>
    <x v="2"/>
    <x v="2"/>
    <x v="1"/>
    <x v="30"/>
    <x v="26"/>
    <x v="383"/>
    <x v="2966"/>
    <x v="0"/>
    <x v="55"/>
    <x v="1"/>
  </r>
  <r>
    <x v="55"/>
    <x v="270"/>
    <x v="2"/>
    <x v="2"/>
    <x v="1"/>
    <x v="30"/>
    <x v="26"/>
    <x v="363"/>
    <x v="2967"/>
    <x v="0"/>
    <x v="55"/>
    <x v="1"/>
  </r>
  <r>
    <x v="55"/>
    <x v="216"/>
    <x v="2"/>
    <x v="2"/>
    <x v="1"/>
    <x v="30"/>
    <x v="25"/>
    <x v="332"/>
    <x v="2968"/>
    <x v="0"/>
    <x v="55"/>
    <x v="1"/>
  </r>
  <r>
    <x v="55"/>
    <x v="223"/>
    <x v="2"/>
    <x v="2"/>
    <x v="1"/>
    <x v="30"/>
    <x v="21"/>
    <x v="434"/>
    <x v="2969"/>
    <x v="0"/>
    <x v="55"/>
    <x v="1"/>
  </r>
  <r>
    <x v="55"/>
    <x v="276"/>
    <x v="2"/>
    <x v="2"/>
    <x v="1"/>
    <x v="30"/>
    <x v="25"/>
    <x v="385"/>
    <x v="2970"/>
    <x v="0"/>
    <x v="55"/>
    <x v="1"/>
  </r>
  <r>
    <x v="55"/>
    <x v="276"/>
    <x v="2"/>
    <x v="2"/>
    <x v="1"/>
    <x v="30"/>
    <x v="21"/>
    <x v="385"/>
    <x v="2971"/>
    <x v="0"/>
    <x v="55"/>
    <x v="1"/>
  </r>
  <r>
    <x v="55"/>
    <x v="183"/>
    <x v="2"/>
    <x v="2"/>
    <x v="1"/>
    <x v="30"/>
    <x v="25"/>
    <x v="330"/>
    <x v="2972"/>
    <x v="0"/>
    <x v="55"/>
    <x v="1"/>
  </r>
  <r>
    <x v="55"/>
    <x v="285"/>
    <x v="6"/>
    <x v="6"/>
    <x v="1"/>
    <x v="30"/>
    <x v="21"/>
    <x v="409"/>
    <x v="2973"/>
    <x v="0"/>
    <x v="55"/>
    <x v="1"/>
  </r>
  <r>
    <x v="55"/>
    <x v="217"/>
    <x v="6"/>
    <x v="6"/>
    <x v="1"/>
    <x v="30"/>
    <x v="25"/>
    <x v="323"/>
    <x v="2974"/>
    <x v="0"/>
    <x v="55"/>
    <x v="1"/>
  </r>
  <r>
    <x v="55"/>
    <x v="265"/>
    <x v="6"/>
    <x v="6"/>
    <x v="1"/>
    <x v="30"/>
    <x v="25"/>
    <x v="386"/>
    <x v="816"/>
    <x v="0"/>
    <x v="55"/>
    <x v="1"/>
  </r>
  <r>
    <x v="55"/>
    <x v="265"/>
    <x v="6"/>
    <x v="6"/>
    <x v="1"/>
    <x v="30"/>
    <x v="26"/>
    <x v="386"/>
    <x v="2975"/>
    <x v="0"/>
    <x v="55"/>
    <x v="1"/>
  </r>
  <r>
    <x v="55"/>
    <x v="184"/>
    <x v="6"/>
    <x v="6"/>
    <x v="1"/>
    <x v="30"/>
    <x v="25"/>
    <x v="413"/>
    <x v="2976"/>
    <x v="0"/>
    <x v="55"/>
    <x v="1"/>
  </r>
  <r>
    <x v="55"/>
    <x v="236"/>
    <x v="6"/>
    <x v="6"/>
    <x v="1"/>
    <x v="30"/>
    <x v="26"/>
    <x v="371"/>
    <x v="2977"/>
    <x v="0"/>
    <x v="55"/>
    <x v="1"/>
  </r>
  <r>
    <x v="55"/>
    <x v="335"/>
    <x v="6"/>
    <x v="6"/>
    <x v="1"/>
    <x v="30"/>
    <x v="21"/>
    <x v="408"/>
    <x v="982"/>
    <x v="0"/>
    <x v="55"/>
    <x v="1"/>
  </r>
  <r>
    <x v="55"/>
    <x v="190"/>
    <x v="6"/>
    <x v="6"/>
    <x v="1"/>
    <x v="30"/>
    <x v="25"/>
    <x v="342"/>
    <x v="899"/>
    <x v="0"/>
    <x v="55"/>
    <x v="1"/>
  </r>
  <r>
    <x v="55"/>
    <x v="190"/>
    <x v="6"/>
    <x v="6"/>
    <x v="1"/>
    <x v="30"/>
    <x v="21"/>
    <x v="342"/>
    <x v="2978"/>
    <x v="0"/>
    <x v="55"/>
    <x v="1"/>
  </r>
  <r>
    <x v="55"/>
    <x v="332"/>
    <x v="7"/>
    <x v="7"/>
    <x v="1"/>
    <x v="17"/>
    <x v="26"/>
    <x v="397"/>
    <x v="2979"/>
    <x v="0"/>
    <x v="55"/>
    <x v="1"/>
  </r>
  <r>
    <x v="55"/>
    <x v="254"/>
    <x v="8"/>
    <x v="8"/>
    <x v="1"/>
    <x v="17"/>
    <x v="21"/>
    <x v="326"/>
    <x v="852"/>
    <x v="0"/>
    <x v="55"/>
    <x v="1"/>
  </r>
  <r>
    <x v="55"/>
    <x v="261"/>
    <x v="8"/>
    <x v="8"/>
    <x v="1"/>
    <x v="17"/>
    <x v="26"/>
    <x v="320"/>
    <x v="2839"/>
    <x v="0"/>
    <x v="55"/>
    <x v="1"/>
  </r>
  <r>
    <x v="55"/>
    <x v="323"/>
    <x v="8"/>
    <x v="8"/>
    <x v="1"/>
    <x v="17"/>
    <x v="26"/>
    <x v="367"/>
    <x v="2980"/>
    <x v="0"/>
    <x v="55"/>
    <x v="1"/>
  </r>
  <r>
    <x v="55"/>
    <x v="227"/>
    <x v="9"/>
    <x v="9"/>
    <x v="1"/>
    <x v="17"/>
    <x v="26"/>
    <x v="399"/>
    <x v="899"/>
    <x v="0"/>
    <x v="55"/>
    <x v="1"/>
  </r>
  <r>
    <x v="55"/>
    <x v="194"/>
    <x v="9"/>
    <x v="9"/>
    <x v="1"/>
    <x v="17"/>
    <x v="26"/>
    <x v="390"/>
    <x v="2981"/>
    <x v="0"/>
    <x v="55"/>
    <x v="1"/>
  </r>
  <r>
    <x v="55"/>
    <x v="338"/>
    <x v="9"/>
    <x v="9"/>
    <x v="1"/>
    <x v="17"/>
    <x v="25"/>
    <x v="425"/>
    <x v="2982"/>
    <x v="0"/>
    <x v="55"/>
    <x v="1"/>
  </r>
  <r>
    <x v="55"/>
    <x v="286"/>
    <x v="10"/>
    <x v="10"/>
    <x v="1"/>
    <x v="17"/>
    <x v="25"/>
    <x v="297"/>
    <x v="2983"/>
    <x v="0"/>
    <x v="55"/>
    <x v="1"/>
  </r>
  <r>
    <x v="55"/>
    <x v="263"/>
    <x v="10"/>
    <x v="10"/>
    <x v="1"/>
    <x v="17"/>
    <x v="26"/>
    <x v="436"/>
    <x v="2984"/>
    <x v="0"/>
    <x v="55"/>
    <x v="1"/>
  </r>
  <r>
    <x v="55"/>
    <x v="317"/>
    <x v="10"/>
    <x v="10"/>
    <x v="1"/>
    <x v="17"/>
    <x v="21"/>
    <x v="401"/>
    <x v="2985"/>
    <x v="0"/>
    <x v="55"/>
    <x v="1"/>
  </r>
  <r>
    <x v="55"/>
    <x v="248"/>
    <x v="10"/>
    <x v="10"/>
    <x v="1"/>
    <x v="17"/>
    <x v="25"/>
    <x v="304"/>
    <x v="2986"/>
    <x v="0"/>
    <x v="55"/>
    <x v="1"/>
  </r>
  <r>
    <x v="55"/>
    <x v="176"/>
    <x v="10"/>
    <x v="10"/>
    <x v="1"/>
    <x v="17"/>
    <x v="26"/>
    <x v="412"/>
    <x v="2987"/>
    <x v="0"/>
    <x v="55"/>
    <x v="1"/>
  </r>
  <r>
    <x v="55"/>
    <x v="249"/>
    <x v="11"/>
    <x v="11"/>
    <x v="1"/>
    <x v="17"/>
    <x v="25"/>
    <x v="359"/>
    <x v="2988"/>
    <x v="0"/>
    <x v="55"/>
    <x v="1"/>
  </r>
  <r>
    <x v="55"/>
    <x v="214"/>
    <x v="11"/>
    <x v="11"/>
    <x v="1"/>
    <x v="17"/>
    <x v="26"/>
    <x v="306"/>
    <x v="2989"/>
    <x v="0"/>
    <x v="55"/>
    <x v="1"/>
  </r>
  <r>
    <x v="55"/>
    <x v="275"/>
    <x v="11"/>
    <x v="11"/>
    <x v="1"/>
    <x v="17"/>
    <x v="25"/>
    <x v="307"/>
    <x v="835"/>
    <x v="0"/>
    <x v="55"/>
    <x v="1"/>
  </r>
  <r>
    <x v="55"/>
    <x v="300"/>
    <x v="2"/>
    <x v="2"/>
    <x v="1"/>
    <x v="17"/>
    <x v="25"/>
    <x v="316"/>
    <x v="905"/>
    <x v="0"/>
    <x v="55"/>
    <x v="1"/>
  </r>
  <r>
    <x v="55"/>
    <x v="182"/>
    <x v="2"/>
    <x v="2"/>
    <x v="1"/>
    <x v="17"/>
    <x v="25"/>
    <x v="392"/>
    <x v="2990"/>
    <x v="0"/>
    <x v="55"/>
    <x v="1"/>
  </r>
  <r>
    <x v="55"/>
    <x v="182"/>
    <x v="2"/>
    <x v="2"/>
    <x v="1"/>
    <x v="17"/>
    <x v="26"/>
    <x v="392"/>
    <x v="2991"/>
    <x v="0"/>
    <x v="55"/>
    <x v="1"/>
  </r>
  <r>
    <x v="55"/>
    <x v="246"/>
    <x v="2"/>
    <x v="2"/>
    <x v="1"/>
    <x v="17"/>
    <x v="25"/>
    <x v="287"/>
    <x v="2992"/>
    <x v="0"/>
    <x v="55"/>
    <x v="1"/>
  </r>
  <r>
    <x v="55"/>
    <x v="314"/>
    <x v="6"/>
    <x v="6"/>
    <x v="1"/>
    <x v="17"/>
    <x v="25"/>
    <x v="372"/>
    <x v="1746"/>
    <x v="0"/>
    <x v="55"/>
    <x v="1"/>
  </r>
  <r>
    <x v="55"/>
    <x v="314"/>
    <x v="6"/>
    <x v="6"/>
    <x v="1"/>
    <x v="17"/>
    <x v="26"/>
    <x v="372"/>
    <x v="2993"/>
    <x v="0"/>
    <x v="55"/>
    <x v="1"/>
  </r>
  <r>
    <x v="55"/>
    <x v="297"/>
    <x v="6"/>
    <x v="6"/>
    <x v="1"/>
    <x v="17"/>
    <x v="25"/>
    <x v="313"/>
    <x v="2994"/>
    <x v="0"/>
    <x v="55"/>
    <x v="1"/>
  </r>
  <r>
    <x v="55"/>
    <x v="335"/>
    <x v="6"/>
    <x v="6"/>
    <x v="1"/>
    <x v="17"/>
    <x v="25"/>
    <x v="408"/>
    <x v="2823"/>
    <x v="0"/>
    <x v="55"/>
    <x v="1"/>
  </r>
  <r>
    <x v="55"/>
    <x v="259"/>
    <x v="7"/>
    <x v="7"/>
    <x v="1"/>
    <x v="31"/>
    <x v="21"/>
    <x v="355"/>
    <x v="1231"/>
    <x v="0"/>
    <x v="55"/>
    <x v="1"/>
  </r>
  <r>
    <x v="55"/>
    <x v="260"/>
    <x v="7"/>
    <x v="7"/>
    <x v="1"/>
    <x v="31"/>
    <x v="21"/>
    <x v="437"/>
    <x v="2995"/>
    <x v="0"/>
    <x v="55"/>
    <x v="1"/>
  </r>
  <r>
    <x v="55"/>
    <x v="251"/>
    <x v="8"/>
    <x v="8"/>
    <x v="1"/>
    <x v="31"/>
    <x v="21"/>
    <x v="291"/>
    <x v="782"/>
    <x v="0"/>
    <x v="55"/>
    <x v="1"/>
  </r>
  <r>
    <x v="55"/>
    <x v="321"/>
    <x v="8"/>
    <x v="8"/>
    <x v="1"/>
    <x v="31"/>
    <x v="21"/>
    <x v="430"/>
    <x v="899"/>
    <x v="0"/>
    <x v="55"/>
    <x v="1"/>
  </r>
  <r>
    <x v="55"/>
    <x v="267"/>
    <x v="8"/>
    <x v="8"/>
    <x v="1"/>
    <x v="31"/>
    <x v="21"/>
    <x v="438"/>
    <x v="1212"/>
    <x v="0"/>
    <x v="55"/>
    <x v="1"/>
  </r>
  <r>
    <x v="55"/>
    <x v="245"/>
    <x v="8"/>
    <x v="8"/>
    <x v="1"/>
    <x v="31"/>
    <x v="21"/>
    <x v="285"/>
    <x v="2996"/>
    <x v="0"/>
    <x v="55"/>
    <x v="1"/>
  </r>
  <r>
    <x v="55"/>
    <x v="173"/>
    <x v="8"/>
    <x v="8"/>
    <x v="1"/>
    <x v="31"/>
    <x v="21"/>
    <x v="378"/>
    <x v="905"/>
    <x v="0"/>
    <x v="55"/>
    <x v="1"/>
  </r>
  <r>
    <x v="55"/>
    <x v="337"/>
    <x v="9"/>
    <x v="9"/>
    <x v="1"/>
    <x v="31"/>
    <x v="21"/>
    <x v="424"/>
    <x v="2997"/>
    <x v="0"/>
    <x v="55"/>
    <x v="1"/>
  </r>
  <r>
    <x v="55"/>
    <x v="303"/>
    <x v="9"/>
    <x v="9"/>
    <x v="1"/>
    <x v="31"/>
    <x v="21"/>
    <x v="327"/>
    <x v="2998"/>
    <x v="0"/>
    <x v="55"/>
    <x v="1"/>
  </r>
  <r>
    <x v="55"/>
    <x v="194"/>
    <x v="9"/>
    <x v="9"/>
    <x v="1"/>
    <x v="31"/>
    <x v="21"/>
    <x v="390"/>
    <x v="765"/>
    <x v="0"/>
    <x v="55"/>
    <x v="1"/>
  </r>
  <r>
    <x v="55"/>
    <x v="290"/>
    <x v="9"/>
    <x v="9"/>
    <x v="1"/>
    <x v="31"/>
    <x v="21"/>
    <x v="302"/>
    <x v="2999"/>
    <x v="0"/>
    <x v="55"/>
    <x v="1"/>
  </r>
  <r>
    <x v="55"/>
    <x v="333"/>
    <x v="9"/>
    <x v="9"/>
    <x v="1"/>
    <x v="31"/>
    <x v="21"/>
    <x v="400"/>
    <x v="1219"/>
    <x v="0"/>
    <x v="55"/>
    <x v="1"/>
  </r>
  <r>
    <x v="55"/>
    <x v="211"/>
    <x v="9"/>
    <x v="9"/>
    <x v="1"/>
    <x v="31"/>
    <x v="21"/>
    <x v="286"/>
    <x v="3000"/>
    <x v="0"/>
    <x v="55"/>
    <x v="1"/>
  </r>
  <r>
    <x v="55"/>
    <x v="331"/>
    <x v="9"/>
    <x v="9"/>
    <x v="1"/>
    <x v="31"/>
    <x v="25"/>
    <x v="391"/>
    <x v="3001"/>
    <x v="0"/>
    <x v="55"/>
    <x v="1"/>
  </r>
  <r>
    <x v="55"/>
    <x v="230"/>
    <x v="9"/>
    <x v="9"/>
    <x v="1"/>
    <x v="31"/>
    <x v="25"/>
    <x v="283"/>
    <x v="804"/>
    <x v="0"/>
    <x v="55"/>
    <x v="1"/>
  </r>
  <r>
    <x v="55"/>
    <x v="286"/>
    <x v="10"/>
    <x v="10"/>
    <x v="1"/>
    <x v="31"/>
    <x v="25"/>
    <x v="297"/>
    <x v="859"/>
    <x v="0"/>
    <x v="55"/>
    <x v="1"/>
  </r>
  <r>
    <x v="55"/>
    <x v="186"/>
    <x v="10"/>
    <x v="10"/>
    <x v="1"/>
    <x v="31"/>
    <x v="25"/>
    <x v="321"/>
    <x v="3002"/>
    <x v="0"/>
    <x v="55"/>
    <x v="1"/>
  </r>
  <r>
    <x v="55"/>
    <x v="248"/>
    <x v="10"/>
    <x v="10"/>
    <x v="1"/>
    <x v="31"/>
    <x v="25"/>
    <x v="304"/>
    <x v="3003"/>
    <x v="0"/>
    <x v="55"/>
    <x v="1"/>
  </r>
  <r>
    <x v="55"/>
    <x v="176"/>
    <x v="10"/>
    <x v="10"/>
    <x v="1"/>
    <x v="31"/>
    <x v="25"/>
    <x v="412"/>
    <x v="3004"/>
    <x v="0"/>
    <x v="55"/>
    <x v="1"/>
  </r>
  <r>
    <x v="55"/>
    <x v="200"/>
    <x v="11"/>
    <x v="11"/>
    <x v="1"/>
    <x v="31"/>
    <x v="25"/>
    <x v="351"/>
    <x v="3005"/>
    <x v="0"/>
    <x v="55"/>
    <x v="1"/>
  </r>
  <r>
    <x v="55"/>
    <x v="282"/>
    <x v="11"/>
    <x v="11"/>
    <x v="1"/>
    <x v="31"/>
    <x v="25"/>
    <x v="358"/>
    <x v="3006"/>
    <x v="0"/>
    <x v="55"/>
    <x v="1"/>
  </r>
  <r>
    <x v="55"/>
    <x v="272"/>
    <x v="11"/>
    <x v="11"/>
    <x v="1"/>
    <x v="31"/>
    <x v="25"/>
    <x v="360"/>
    <x v="772"/>
    <x v="0"/>
    <x v="55"/>
    <x v="1"/>
  </r>
  <r>
    <x v="55"/>
    <x v="299"/>
    <x v="11"/>
    <x v="11"/>
    <x v="1"/>
    <x v="31"/>
    <x v="25"/>
    <x v="315"/>
    <x v="900"/>
    <x v="0"/>
    <x v="55"/>
    <x v="1"/>
  </r>
  <r>
    <x v="55"/>
    <x v="330"/>
    <x v="11"/>
    <x v="11"/>
    <x v="1"/>
    <x v="31"/>
    <x v="21"/>
    <x v="381"/>
    <x v="2015"/>
    <x v="0"/>
    <x v="55"/>
    <x v="1"/>
  </r>
  <r>
    <x v="55"/>
    <x v="334"/>
    <x v="2"/>
    <x v="2"/>
    <x v="1"/>
    <x v="31"/>
    <x v="25"/>
    <x v="406"/>
    <x v="1134"/>
    <x v="0"/>
    <x v="55"/>
    <x v="1"/>
  </r>
  <r>
    <x v="55"/>
    <x v="221"/>
    <x v="2"/>
    <x v="2"/>
    <x v="1"/>
    <x v="31"/>
    <x v="25"/>
    <x v="347"/>
    <x v="896"/>
    <x v="0"/>
    <x v="55"/>
    <x v="1"/>
  </r>
  <r>
    <x v="55"/>
    <x v="280"/>
    <x v="2"/>
    <x v="2"/>
    <x v="1"/>
    <x v="31"/>
    <x v="25"/>
    <x v="295"/>
    <x v="3007"/>
    <x v="0"/>
    <x v="55"/>
    <x v="1"/>
  </r>
  <r>
    <x v="55"/>
    <x v="257"/>
    <x v="2"/>
    <x v="2"/>
    <x v="1"/>
    <x v="31"/>
    <x v="25"/>
    <x v="410"/>
    <x v="764"/>
    <x v="0"/>
    <x v="55"/>
    <x v="1"/>
  </r>
  <r>
    <x v="55"/>
    <x v="223"/>
    <x v="2"/>
    <x v="2"/>
    <x v="1"/>
    <x v="31"/>
    <x v="25"/>
    <x v="434"/>
    <x v="1242"/>
    <x v="0"/>
    <x v="55"/>
    <x v="1"/>
  </r>
  <r>
    <x v="55"/>
    <x v="276"/>
    <x v="2"/>
    <x v="2"/>
    <x v="1"/>
    <x v="31"/>
    <x v="25"/>
    <x v="385"/>
    <x v="2734"/>
    <x v="0"/>
    <x v="55"/>
    <x v="1"/>
  </r>
  <r>
    <x v="55"/>
    <x v="281"/>
    <x v="6"/>
    <x v="6"/>
    <x v="1"/>
    <x v="31"/>
    <x v="25"/>
    <x v="395"/>
    <x v="3008"/>
    <x v="0"/>
    <x v="55"/>
    <x v="1"/>
  </r>
  <r>
    <x v="55"/>
    <x v="265"/>
    <x v="6"/>
    <x v="6"/>
    <x v="1"/>
    <x v="31"/>
    <x v="25"/>
    <x v="386"/>
    <x v="3009"/>
    <x v="0"/>
    <x v="55"/>
    <x v="1"/>
  </r>
  <r>
    <x v="55"/>
    <x v="203"/>
    <x v="6"/>
    <x v="6"/>
    <x v="1"/>
    <x v="31"/>
    <x v="25"/>
    <x v="288"/>
    <x v="3010"/>
    <x v="0"/>
    <x v="55"/>
    <x v="1"/>
  </r>
  <r>
    <x v="55"/>
    <x v="204"/>
    <x v="6"/>
    <x v="6"/>
    <x v="1"/>
    <x v="31"/>
    <x v="25"/>
    <x v="317"/>
    <x v="772"/>
    <x v="0"/>
    <x v="55"/>
    <x v="1"/>
  </r>
  <r>
    <x v="55"/>
    <x v="271"/>
    <x v="6"/>
    <x v="6"/>
    <x v="1"/>
    <x v="31"/>
    <x v="25"/>
    <x v="426"/>
    <x v="3011"/>
    <x v="0"/>
    <x v="55"/>
    <x v="1"/>
  </r>
  <r>
    <x v="55"/>
    <x v="229"/>
    <x v="6"/>
    <x v="6"/>
    <x v="1"/>
    <x v="31"/>
    <x v="25"/>
    <x v="281"/>
    <x v="3012"/>
    <x v="0"/>
    <x v="55"/>
    <x v="1"/>
  </r>
  <r>
    <x v="55"/>
    <x v="190"/>
    <x v="6"/>
    <x v="6"/>
    <x v="1"/>
    <x v="31"/>
    <x v="25"/>
    <x v="342"/>
    <x v="1303"/>
    <x v="0"/>
    <x v="55"/>
    <x v="1"/>
  </r>
  <r>
    <x v="55"/>
    <x v="327"/>
    <x v="7"/>
    <x v="7"/>
    <x v="1"/>
    <x v="32"/>
    <x v="21"/>
    <x v="387"/>
    <x v="887"/>
    <x v="0"/>
    <x v="55"/>
    <x v="1"/>
  </r>
  <r>
    <x v="55"/>
    <x v="288"/>
    <x v="7"/>
    <x v="7"/>
    <x v="1"/>
    <x v="32"/>
    <x v="21"/>
    <x v="439"/>
    <x v="2985"/>
    <x v="0"/>
    <x v="55"/>
    <x v="1"/>
  </r>
  <r>
    <x v="55"/>
    <x v="309"/>
    <x v="7"/>
    <x v="7"/>
    <x v="1"/>
    <x v="32"/>
    <x v="21"/>
    <x v="334"/>
    <x v="3013"/>
    <x v="0"/>
    <x v="55"/>
    <x v="1"/>
  </r>
  <r>
    <x v="55"/>
    <x v="206"/>
    <x v="7"/>
    <x v="7"/>
    <x v="1"/>
    <x v="32"/>
    <x v="21"/>
    <x v="284"/>
    <x v="1268"/>
    <x v="0"/>
    <x v="55"/>
    <x v="1"/>
  </r>
  <r>
    <x v="55"/>
    <x v="171"/>
    <x v="7"/>
    <x v="7"/>
    <x v="1"/>
    <x v="32"/>
    <x v="21"/>
    <x v="429"/>
    <x v="3014"/>
    <x v="0"/>
    <x v="55"/>
    <x v="1"/>
  </r>
  <r>
    <x v="55"/>
    <x v="192"/>
    <x v="8"/>
    <x v="8"/>
    <x v="1"/>
    <x v="32"/>
    <x v="21"/>
    <x v="300"/>
    <x v="3015"/>
    <x v="0"/>
    <x v="55"/>
    <x v="1"/>
  </r>
  <r>
    <x v="55"/>
    <x v="289"/>
    <x v="8"/>
    <x v="8"/>
    <x v="1"/>
    <x v="32"/>
    <x v="21"/>
    <x v="301"/>
    <x v="3016"/>
    <x v="0"/>
    <x v="55"/>
    <x v="1"/>
  </r>
  <r>
    <x v="55"/>
    <x v="254"/>
    <x v="8"/>
    <x v="8"/>
    <x v="1"/>
    <x v="32"/>
    <x v="21"/>
    <x v="326"/>
    <x v="3017"/>
    <x v="0"/>
    <x v="55"/>
    <x v="1"/>
  </r>
  <r>
    <x v="55"/>
    <x v="207"/>
    <x v="8"/>
    <x v="8"/>
    <x v="1"/>
    <x v="32"/>
    <x v="21"/>
    <x v="374"/>
    <x v="3018"/>
    <x v="0"/>
    <x v="55"/>
    <x v="1"/>
  </r>
  <r>
    <x v="55"/>
    <x v="208"/>
    <x v="8"/>
    <x v="8"/>
    <x v="1"/>
    <x v="32"/>
    <x v="21"/>
    <x v="377"/>
    <x v="3019"/>
    <x v="0"/>
    <x v="55"/>
    <x v="1"/>
  </r>
  <r>
    <x v="55"/>
    <x v="337"/>
    <x v="9"/>
    <x v="9"/>
    <x v="1"/>
    <x v="32"/>
    <x v="21"/>
    <x v="424"/>
    <x v="3020"/>
    <x v="0"/>
    <x v="55"/>
    <x v="1"/>
  </r>
  <r>
    <x v="55"/>
    <x v="292"/>
    <x v="9"/>
    <x v="9"/>
    <x v="1"/>
    <x v="32"/>
    <x v="21"/>
    <x v="352"/>
    <x v="3021"/>
    <x v="0"/>
    <x v="55"/>
    <x v="1"/>
  </r>
  <r>
    <x v="55"/>
    <x v="290"/>
    <x v="9"/>
    <x v="9"/>
    <x v="1"/>
    <x v="32"/>
    <x v="21"/>
    <x v="302"/>
    <x v="3022"/>
    <x v="0"/>
    <x v="55"/>
    <x v="1"/>
  </r>
  <r>
    <x v="55"/>
    <x v="211"/>
    <x v="9"/>
    <x v="9"/>
    <x v="1"/>
    <x v="32"/>
    <x v="21"/>
    <x v="286"/>
    <x v="3023"/>
    <x v="0"/>
    <x v="55"/>
    <x v="1"/>
  </r>
  <r>
    <x v="55"/>
    <x v="219"/>
    <x v="9"/>
    <x v="9"/>
    <x v="1"/>
    <x v="32"/>
    <x v="25"/>
    <x v="308"/>
    <x v="1132"/>
    <x v="0"/>
    <x v="55"/>
    <x v="1"/>
  </r>
  <r>
    <x v="55"/>
    <x v="331"/>
    <x v="9"/>
    <x v="9"/>
    <x v="1"/>
    <x v="32"/>
    <x v="25"/>
    <x v="391"/>
    <x v="3024"/>
    <x v="0"/>
    <x v="55"/>
    <x v="1"/>
  </r>
  <r>
    <x v="55"/>
    <x v="331"/>
    <x v="9"/>
    <x v="9"/>
    <x v="1"/>
    <x v="32"/>
    <x v="26"/>
    <x v="391"/>
    <x v="3025"/>
    <x v="0"/>
    <x v="55"/>
    <x v="1"/>
  </r>
  <r>
    <x v="55"/>
    <x v="286"/>
    <x v="10"/>
    <x v="10"/>
    <x v="1"/>
    <x v="32"/>
    <x v="25"/>
    <x v="297"/>
    <x v="3026"/>
    <x v="0"/>
    <x v="55"/>
    <x v="1"/>
  </r>
  <r>
    <x v="55"/>
    <x v="263"/>
    <x v="10"/>
    <x v="10"/>
    <x v="1"/>
    <x v="32"/>
    <x v="25"/>
    <x v="436"/>
    <x v="3027"/>
    <x v="0"/>
    <x v="55"/>
    <x v="1"/>
  </r>
  <r>
    <x v="55"/>
    <x v="263"/>
    <x v="10"/>
    <x v="10"/>
    <x v="1"/>
    <x v="32"/>
    <x v="26"/>
    <x v="436"/>
    <x v="531"/>
    <x v="0"/>
    <x v="55"/>
    <x v="1"/>
  </r>
  <r>
    <x v="55"/>
    <x v="310"/>
    <x v="10"/>
    <x v="10"/>
    <x v="1"/>
    <x v="32"/>
    <x v="25"/>
    <x v="335"/>
    <x v="1212"/>
    <x v="0"/>
    <x v="55"/>
    <x v="1"/>
  </r>
  <r>
    <x v="55"/>
    <x v="231"/>
    <x v="10"/>
    <x v="10"/>
    <x v="1"/>
    <x v="32"/>
    <x v="25"/>
    <x v="402"/>
    <x v="3028"/>
    <x v="0"/>
    <x v="55"/>
    <x v="1"/>
  </r>
  <r>
    <x v="55"/>
    <x v="339"/>
    <x v="10"/>
    <x v="10"/>
    <x v="1"/>
    <x v="32"/>
    <x v="26"/>
    <x v="427"/>
    <x v="3029"/>
    <x v="0"/>
    <x v="55"/>
    <x v="1"/>
  </r>
  <r>
    <x v="55"/>
    <x v="189"/>
    <x v="10"/>
    <x v="10"/>
    <x v="1"/>
    <x v="32"/>
    <x v="26"/>
    <x v="345"/>
    <x v="3030"/>
    <x v="0"/>
    <x v="55"/>
    <x v="1"/>
  </r>
  <r>
    <x v="55"/>
    <x v="200"/>
    <x v="11"/>
    <x v="11"/>
    <x v="1"/>
    <x v="32"/>
    <x v="25"/>
    <x v="351"/>
    <x v="3031"/>
    <x v="0"/>
    <x v="55"/>
    <x v="1"/>
  </r>
  <r>
    <x v="55"/>
    <x v="282"/>
    <x v="11"/>
    <x v="11"/>
    <x v="1"/>
    <x v="32"/>
    <x v="25"/>
    <x v="358"/>
    <x v="3032"/>
    <x v="0"/>
    <x v="55"/>
    <x v="1"/>
  </r>
  <r>
    <x v="55"/>
    <x v="187"/>
    <x v="11"/>
    <x v="11"/>
    <x v="1"/>
    <x v="32"/>
    <x v="25"/>
    <x v="328"/>
    <x v="3033"/>
    <x v="0"/>
    <x v="55"/>
    <x v="1"/>
  </r>
  <r>
    <x v="55"/>
    <x v="202"/>
    <x v="11"/>
    <x v="11"/>
    <x v="1"/>
    <x v="32"/>
    <x v="26"/>
    <x v="305"/>
    <x v="905"/>
    <x v="0"/>
    <x v="55"/>
    <x v="1"/>
  </r>
  <r>
    <x v="55"/>
    <x v="311"/>
    <x v="11"/>
    <x v="11"/>
    <x v="1"/>
    <x v="32"/>
    <x v="25"/>
    <x v="440"/>
    <x v="3034"/>
    <x v="0"/>
    <x v="55"/>
    <x v="1"/>
  </r>
  <r>
    <x v="55"/>
    <x v="274"/>
    <x v="11"/>
    <x v="11"/>
    <x v="1"/>
    <x v="32"/>
    <x v="25"/>
    <x v="404"/>
    <x v="3035"/>
    <x v="0"/>
    <x v="55"/>
    <x v="1"/>
  </r>
  <r>
    <x v="55"/>
    <x v="300"/>
    <x v="2"/>
    <x v="2"/>
    <x v="1"/>
    <x v="32"/>
    <x v="25"/>
    <x v="316"/>
    <x v="2444"/>
    <x v="0"/>
    <x v="55"/>
    <x v="1"/>
  </r>
  <r>
    <x v="55"/>
    <x v="215"/>
    <x v="2"/>
    <x v="2"/>
    <x v="1"/>
    <x v="32"/>
    <x v="25"/>
    <x v="322"/>
    <x v="3036"/>
    <x v="0"/>
    <x v="55"/>
    <x v="1"/>
  </r>
  <r>
    <x v="55"/>
    <x v="182"/>
    <x v="2"/>
    <x v="2"/>
    <x v="1"/>
    <x v="32"/>
    <x v="26"/>
    <x v="392"/>
    <x v="3037"/>
    <x v="0"/>
    <x v="55"/>
    <x v="1"/>
  </r>
  <r>
    <x v="55"/>
    <x v="295"/>
    <x v="2"/>
    <x v="2"/>
    <x v="1"/>
    <x v="32"/>
    <x v="25"/>
    <x v="310"/>
    <x v="3038"/>
    <x v="0"/>
    <x v="55"/>
    <x v="1"/>
  </r>
  <r>
    <x v="55"/>
    <x v="307"/>
    <x v="2"/>
    <x v="2"/>
    <x v="1"/>
    <x v="32"/>
    <x v="25"/>
    <x v="441"/>
    <x v="552"/>
    <x v="0"/>
    <x v="55"/>
    <x v="1"/>
  </r>
  <r>
    <x v="55"/>
    <x v="240"/>
    <x v="2"/>
    <x v="2"/>
    <x v="1"/>
    <x v="32"/>
    <x v="26"/>
    <x v="442"/>
    <x v="3039"/>
    <x v="0"/>
    <x v="55"/>
    <x v="1"/>
  </r>
  <r>
    <x v="55"/>
    <x v="316"/>
    <x v="2"/>
    <x v="2"/>
    <x v="1"/>
    <x v="32"/>
    <x v="26"/>
    <x v="348"/>
    <x v="3040"/>
    <x v="0"/>
    <x v="55"/>
    <x v="1"/>
  </r>
  <r>
    <x v="55"/>
    <x v="276"/>
    <x v="2"/>
    <x v="2"/>
    <x v="1"/>
    <x v="32"/>
    <x v="25"/>
    <x v="385"/>
    <x v="3041"/>
    <x v="0"/>
    <x v="55"/>
    <x v="1"/>
  </r>
  <r>
    <x v="55"/>
    <x v="246"/>
    <x v="2"/>
    <x v="2"/>
    <x v="1"/>
    <x v="32"/>
    <x v="26"/>
    <x v="287"/>
    <x v="1"/>
    <x v="593"/>
    <x v="55"/>
    <x v="1"/>
  </r>
  <r>
    <x v="55"/>
    <x v="264"/>
    <x v="6"/>
    <x v="6"/>
    <x v="1"/>
    <x v="32"/>
    <x v="25"/>
    <x v="311"/>
    <x v="3042"/>
    <x v="0"/>
    <x v="55"/>
    <x v="1"/>
  </r>
  <r>
    <x v="55"/>
    <x v="281"/>
    <x v="6"/>
    <x v="6"/>
    <x v="1"/>
    <x v="32"/>
    <x v="25"/>
    <x v="395"/>
    <x v="3043"/>
    <x v="0"/>
    <x v="55"/>
    <x v="1"/>
  </r>
  <r>
    <x v="55"/>
    <x v="217"/>
    <x v="6"/>
    <x v="6"/>
    <x v="1"/>
    <x v="32"/>
    <x v="25"/>
    <x v="323"/>
    <x v="3044"/>
    <x v="0"/>
    <x v="55"/>
    <x v="1"/>
  </r>
  <r>
    <x v="55"/>
    <x v="305"/>
    <x v="6"/>
    <x v="6"/>
    <x v="1"/>
    <x v="32"/>
    <x v="25"/>
    <x v="331"/>
    <x v="391"/>
    <x v="0"/>
    <x v="55"/>
    <x v="1"/>
  </r>
  <r>
    <x v="55"/>
    <x v="262"/>
    <x v="9"/>
    <x v="9"/>
    <x v="1"/>
    <x v="33"/>
    <x v="26"/>
    <x v="368"/>
    <x v="3045"/>
    <x v="0"/>
    <x v="55"/>
    <x v="1"/>
  </r>
  <r>
    <x v="55"/>
    <x v="255"/>
    <x v="9"/>
    <x v="9"/>
    <x v="1"/>
    <x v="33"/>
    <x v="25"/>
    <x v="293"/>
    <x v="146"/>
    <x v="0"/>
    <x v="55"/>
    <x v="1"/>
  </r>
  <r>
    <x v="55"/>
    <x v="255"/>
    <x v="9"/>
    <x v="9"/>
    <x v="1"/>
    <x v="33"/>
    <x v="26"/>
    <x v="293"/>
    <x v="3046"/>
    <x v="0"/>
    <x v="55"/>
    <x v="1"/>
  </r>
  <r>
    <x v="55"/>
    <x v="263"/>
    <x v="10"/>
    <x v="10"/>
    <x v="1"/>
    <x v="33"/>
    <x v="26"/>
    <x v="436"/>
    <x v="3047"/>
    <x v="0"/>
    <x v="55"/>
    <x v="1"/>
  </r>
  <r>
    <x v="55"/>
    <x v="176"/>
    <x v="10"/>
    <x v="10"/>
    <x v="1"/>
    <x v="33"/>
    <x v="26"/>
    <x v="412"/>
    <x v="3048"/>
    <x v="0"/>
    <x v="55"/>
    <x v="1"/>
  </r>
  <r>
    <x v="55"/>
    <x v="269"/>
    <x v="11"/>
    <x v="11"/>
    <x v="1"/>
    <x v="33"/>
    <x v="25"/>
    <x v="403"/>
    <x v="785"/>
    <x v="0"/>
    <x v="55"/>
    <x v="1"/>
  </r>
  <r>
    <x v="55"/>
    <x v="200"/>
    <x v="11"/>
    <x v="11"/>
    <x v="1"/>
    <x v="33"/>
    <x v="25"/>
    <x v="351"/>
    <x v="1067"/>
    <x v="0"/>
    <x v="55"/>
    <x v="1"/>
  </r>
  <r>
    <x v="55"/>
    <x v="311"/>
    <x v="11"/>
    <x v="11"/>
    <x v="1"/>
    <x v="33"/>
    <x v="26"/>
    <x v="440"/>
    <x v="1"/>
    <x v="594"/>
    <x v="55"/>
    <x v="1"/>
  </r>
  <r>
    <x v="55"/>
    <x v="330"/>
    <x v="11"/>
    <x v="11"/>
    <x v="1"/>
    <x v="33"/>
    <x v="25"/>
    <x v="381"/>
    <x v="3049"/>
    <x v="0"/>
    <x v="55"/>
    <x v="1"/>
  </r>
  <r>
    <x v="55"/>
    <x v="181"/>
    <x v="11"/>
    <x v="11"/>
    <x v="1"/>
    <x v="33"/>
    <x v="21"/>
    <x v="362"/>
    <x v="3050"/>
    <x v="0"/>
    <x v="55"/>
    <x v="1"/>
  </r>
  <r>
    <x v="55"/>
    <x v="334"/>
    <x v="2"/>
    <x v="2"/>
    <x v="1"/>
    <x v="33"/>
    <x v="26"/>
    <x v="406"/>
    <x v="3051"/>
    <x v="0"/>
    <x v="55"/>
    <x v="1"/>
  </r>
  <r>
    <x v="55"/>
    <x v="284"/>
    <x v="2"/>
    <x v="2"/>
    <x v="1"/>
    <x v="33"/>
    <x v="26"/>
    <x v="383"/>
    <x v="3052"/>
    <x v="0"/>
    <x v="55"/>
    <x v="1"/>
  </r>
  <r>
    <x v="55"/>
    <x v="222"/>
    <x v="2"/>
    <x v="2"/>
    <x v="1"/>
    <x v="33"/>
    <x v="25"/>
    <x v="384"/>
    <x v="951"/>
    <x v="0"/>
    <x v="55"/>
    <x v="1"/>
  </r>
  <r>
    <x v="55"/>
    <x v="270"/>
    <x v="2"/>
    <x v="2"/>
    <x v="1"/>
    <x v="33"/>
    <x v="26"/>
    <x v="363"/>
    <x v="3053"/>
    <x v="0"/>
    <x v="55"/>
    <x v="1"/>
  </r>
  <r>
    <x v="55"/>
    <x v="240"/>
    <x v="2"/>
    <x v="2"/>
    <x v="1"/>
    <x v="33"/>
    <x v="26"/>
    <x v="442"/>
    <x v="3054"/>
    <x v="0"/>
    <x v="55"/>
    <x v="1"/>
  </r>
  <r>
    <x v="55"/>
    <x v="257"/>
    <x v="2"/>
    <x v="2"/>
    <x v="1"/>
    <x v="33"/>
    <x v="26"/>
    <x v="410"/>
    <x v="3055"/>
    <x v="0"/>
    <x v="55"/>
    <x v="1"/>
  </r>
  <r>
    <x v="55"/>
    <x v="183"/>
    <x v="2"/>
    <x v="2"/>
    <x v="1"/>
    <x v="33"/>
    <x v="25"/>
    <x v="330"/>
    <x v="3056"/>
    <x v="0"/>
    <x v="55"/>
    <x v="1"/>
  </r>
  <r>
    <x v="55"/>
    <x v="335"/>
    <x v="6"/>
    <x v="6"/>
    <x v="1"/>
    <x v="33"/>
    <x v="21"/>
    <x v="408"/>
    <x v="3050"/>
    <x v="0"/>
    <x v="55"/>
    <x v="1"/>
  </r>
  <r>
    <x v="55"/>
    <x v="249"/>
    <x v="11"/>
    <x v="11"/>
    <x v="1"/>
    <x v="37"/>
    <x v="25"/>
    <x v="359"/>
    <x v="3057"/>
    <x v="0"/>
    <x v="55"/>
    <x v="1"/>
  </r>
  <r>
    <x v="55"/>
    <x v="286"/>
    <x v="10"/>
    <x v="10"/>
    <x v="1"/>
    <x v="34"/>
    <x v="25"/>
    <x v="297"/>
    <x v="3058"/>
    <x v="0"/>
    <x v="55"/>
    <x v="1"/>
  </r>
  <r>
    <x v="55"/>
    <x v="232"/>
    <x v="10"/>
    <x v="10"/>
    <x v="1"/>
    <x v="34"/>
    <x v="25"/>
    <x v="290"/>
    <x v="530"/>
    <x v="0"/>
    <x v="55"/>
    <x v="1"/>
  </r>
  <r>
    <x v="55"/>
    <x v="282"/>
    <x v="11"/>
    <x v="11"/>
    <x v="1"/>
    <x v="34"/>
    <x v="25"/>
    <x v="358"/>
    <x v="3059"/>
    <x v="0"/>
    <x v="55"/>
    <x v="1"/>
  </r>
  <r>
    <x v="55"/>
    <x v="307"/>
    <x v="2"/>
    <x v="2"/>
    <x v="1"/>
    <x v="34"/>
    <x v="25"/>
    <x v="441"/>
    <x v="53"/>
    <x v="0"/>
    <x v="55"/>
    <x v="1"/>
  </r>
  <r>
    <x v="55"/>
    <x v="246"/>
    <x v="2"/>
    <x v="2"/>
    <x v="1"/>
    <x v="34"/>
    <x v="25"/>
    <x v="287"/>
    <x v="735"/>
    <x v="0"/>
    <x v="55"/>
    <x v="1"/>
  </r>
  <r>
    <x v="55"/>
    <x v="281"/>
    <x v="6"/>
    <x v="6"/>
    <x v="1"/>
    <x v="34"/>
    <x v="25"/>
    <x v="395"/>
    <x v="3060"/>
    <x v="0"/>
    <x v="55"/>
    <x v="1"/>
  </r>
  <r>
    <x v="55"/>
    <x v="288"/>
    <x v="7"/>
    <x v="7"/>
    <x v="1"/>
    <x v="18"/>
    <x v="21"/>
    <x v="439"/>
    <x v="3061"/>
    <x v="0"/>
    <x v="55"/>
    <x v="1"/>
  </r>
  <r>
    <x v="55"/>
    <x v="206"/>
    <x v="7"/>
    <x v="7"/>
    <x v="1"/>
    <x v="18"/>
    <x v="21"/>
    <x v="284"/>
    <x v="3062"/>
    <x v="0"/>
    <x v="55"/>
    <x v="1"/>
  </r>
  <r>
    <x v="55"/>
    <x v="195"/>
    <x v="8"/>
    <x v="8"/>
    <x v="1"/>
    <x v="18"/>
    <x v="21"/>
    <x v="373"/>
    <x v="735"/>
    <x v="0"/>
    <x v="55"/>
    <x v="1"/>
  </r>
  <r>
    <x v="55"/>
    <x v="323"/>
    <x v="8"/>
    <x v="8"/>
    <x v="1"/>
    <x v="18"/>
    <x v="21"/>
    <x v="367"/>
    <x v="735"/>
    <x v="0"/>
    <x v="55"/>
    <x v="1"/>
  </r>
  <r>
    <x v="55"/>
    <x v="245"/>
    <x v="8"/>
    <x v="8"/>
    <x v="1"/>
    <x v="18"/>
    <x v="21"/>
    <x v="285"/>
    <x v="3063"/>
    <x v="0"/>
    <x v="55"/>
    <x v="1"/>
  </r>
  <r>
    <x v="55"/>
    <x v="208"/>
    <x v="8"/>
    <x v="8"/>
    <x v="1"/>
    <x v="18"/>
    <x v="21"/>
    <x v="377"/>
    <x v="736"/>
    <x v="0"/>
    <x v="55"/>
    <x v="1"/>
  </r>
  <r>
    <x v="55"/>
    <x v="319"/>
    <x v="8"/>
    <x v="8"/>
    <x v="1"/>
    <x v="18"/>
    <x v="21"/>
    <x v="350"/>
    <x v="3064"/>
    <x v="0"/>
    <x v="55"/>
    <x v="1"/>
  </r>
  <r>
    <x v="55"/>
    <x v="227"/>
    <x v="9"/>
    <x v="9"/>
    <x v="1"/>
    <x v="18"/>
    <x v="21"/>
    <x v="399"/>
    <x v="797"/>
    <x v="0"/>
    <x v="55"/>
    <x v="1"/>
  </r>
  <r>
    <x v="55"/>
    <x v="290"/>
    <x v="9"/>
    <x v="9"/>
    <x v="1"/>
    <x v="18"/>
    <x v="21"/>
    <x v="302"/>
    <x v="1736"/>
    <x v="0"/>
    <x v="55"/>
    <x v="1"/>
  </r>
  <r>
    <x v="55"/>
    <x v="293"/>
    <x v="9"/>
    <x v="9"/>
    <x v="1"/>
    <x v="18"/>
    <x v="21"/>
    <x v="337"/>
    <x v="3065"/>
    <x v="0"/>
    <x v="55"/>
    <x v="1"/>
  </r>
  <r>
    <x v="55"/>
    <x v="230"/>
    <x v="9"/>
    <x v="9"/>
    <x v="1"/>
    <x v="18"/>
    <x v="26"/>
    <x v="283"/>
    <x v="2783"/>
    <x v="0"/>
    <x v="55"/>
    <x v="1"/>
  </r>
  <r>
    <x v="55"/>
    <x v="263"/>
    <x v="10"/>
    <x v="10"/>
    <x v="1"/>
    <x v="18"/>
    <x v="25"/>
    <x v="436"/>
    <x v="3066"/>
    <x v="0"/>
    <x v="55"/>
    <x v="1"/>
  </r>
  <r>
    <x v="55"/>
    <x v="244"/>
    <x v="10"/>
    <x v="10"/>
    <x v="1"/>
    <x v="18"/>
    <x v="25"/>
    <x v="433"/>
    <x v="835"/>
    <x v="0"/>
    <x v="55"/>
    <x v="1"/>
  </r>
  <r>
    <x v="55"/>
    <x v="311"/>
    <x v="11"/>
    <x v="11"/>
    <x v="1"/>
    <x v="18"/>
    <x v="26"/>
    <x v="440"/>
    <x v="785"/>
    <x v="0"/>
    <x v="55"/>
    <x v="1"/>
  </r>
  <r>
    <x v="55"/>
    <x v="330"/>
    <x v="11"/>
    <x v="11"/>
    <x v="1"/>
    <x v="18"/>
    <x v="25"/>
    <x v="381"/>
    <x v="735"/>
    <x v="0"/>
    <x v="55"/>
    <x v="1"/>
  </r>
  <r>
    <x v="55"/>
    <x v="275"/>
    <x v="11"/>
    <x v="11"/>
    <x v="1"/>
    <x v="18"/>
    <x v="26"/>
    <x v="307"/>
    <x v="187"/>
    <x v="0"/>
    <x v="55"/>
    <x v="1"/>
  </r>
  <r>
    <x v="55"/>
    <x v="300"/>
    <x v="2"/>
    <x v="2"/>
    <x v="1"/>
    <x v="18"/>
    <x v="25"/>
    <x v="316"/>
    <x v="736"/>
    <x v="0"/>
    <x v="55"/>
    <x v="1"/>
  </r>
  <r>
    <x v="55"/>
    <x v="307"/>
    <x v="2"/>
    <x v="2"/>
    <x v="1"/>
    <x v="18"/>
    <x v="25"/>
    <x v="441"/>
    <x v="835"/>
    <x v="0"/>
    <x v="55"/>
    <x v="1"/>
  </r>
  <r>
    <x v="55"/>
    <x v="235"/>
    <x v="2"/>
    <x v="2"/>
    <x v="1"/>
    <x v="18"/>
    <x v="25"/>
    <x v="393"/>
    <x v="3067"/>
    <x v="0"/>
    <x v="55"/>
    <x v="1"/>
  </r>
  <r>
    <x v="55"/>
    <x v="264"/>
    <x v="6"/>
    <x v="6"/>
    <x v="1"/>
    <x v="18"/>
    <x v="25"/>
    <x v="311"/>
    <x v="735"/>
    <x v="0"/>
    <x v="55"/>
    <x v="1"/>
  </r>
  <r>
    <x v="56"/>
    <x v="327"/>
    <x v="7"/>
    <x v="7"/>
    <x v="1"/>
    <x v="2"/>
    <x v="20"/>
    <x v="227"/>
    <x v="737"/>
    <x v="0"/>
    <x v="56"/>
    <x v="1"/>
  </r>
  <r>
    <x v="56"/>
    <x v="252"/>
    <x v="7"/>
    <x v="7"/>
    <x v="1"/>
    <x v="2"/>
    <x v="20"/>
    <x v="227"/>
    <x v="750"/>
    <x v="0"/>
    <x v="56"/>
    <x v="1"/>
  </r>
  <r>
    <x v="56"/>
    <x v="206"/>
    <x v="7"/>
    <x v="7"/>
    <x v="1"/>
    <x v="2"/>
    <x v="20"/>
    <x v="227"/>
    <x v="743"/>
    <x v="0"/>
    <x v="56"/>
    <x v="1"/>
  </r>
  <r>
    <x v="56"/>
    <x v="279"/>
    <x v="7"/>
    <x v="7"/>
    <x v="1"/>
    <x v="2"/>
    <x v="20"/>
    <x v="227"/>
    <x v="742"/>
    <x v="0"/>
    <x v="56"/>
    <x v="1"/>
  </r>
  <r>
    <x v="56"/>
    <x v="251"/>
    <x v="8"/>
    <x v="8"/>
    <x v="1"/>
    <x v="2"/>
    <x v="20"/>
    <x v="227"/>
    <x v="742"/>
    <x v="0"/>
    <x v="56"/>
    <x v="1"/>
  </r>
  <r>
    <x v="56"/>
    <x v="318"/>
    <x v="8"/>
    <x v="8"/>
    <x v="1"/>
    <x v="2"/>
    <x v="20"/>
    <x v="227"/>
    <x v="742"/>
    <x v="0"/>
    <x v="56"/>
    <x v="1"/>
  </r>
  <r>
    <x v="56"/>
    <x v="267"/>
    <x v="8"/>
    <x v="8"/>
    <x v="1"/>
    <x v="2"/>
    <x v="20"/>
    <x v="227"/>
    <x v="748"/>
    <x v="0"/>
    <x v="56"/>
    <x v="1"/>
  </r>
  <r>
    <x v="56"/>
    <x v="245"/>
    <x v="8"/>
    <x v="8"/>
    <x v="1"/>
    <x v="2"/>
    <x v="20"/>
    <x v="227"/>
    <x v="745"/>
    <x v="0"/>
    <x v="56"/>
    <x v="1"/>
  </r>
  <r>
    <x v="56"/>
    <x v="263"/>
    <x v="10"/>
    <x v="10"/>
    <x v="1"/>
    <x v="2"/>
    <x v="20"/>
    <x v="227"/>
    <x v="737"/>
    <x v="0"/>
    <x v="56"/>
    <x v="1"/>
  </r>
  <r>
    <x v="57"/>
    <x v="288"/>
    <x v="7"/>
    <x v="7"/>
    <x v="1"/>
    <x v="2"/>
    <x v="20"/>
    <x v="228"/>
    <x v="857"/>
    <x v="0"/>
    <x v="57"/>
    <x v="1"/>
  </r>
  <r>
    <x v="57"/>
    <x v="207"/>
    <x v="8"/>
    <x v="8"/>
    <x v="1"/>
    <x v="2"/>
    <x v="20"/>
    <x v="228"/>
    <x v="763"/>
    <x v="0"/>
    <x v="57"/>
    <x v="1"/>
  </r>
  <r>
    <x v="57"/>
    <x v="194"/>
    <x v="9"/>
    <x v="9"/>
    <x v="1"/>
    <x v="2"/>
    <x v="20"/>
    <x v="228"/>
    <x v="742"/>
    <x v="0"/>
    <x v="57"/>
    <x v="1"/>
  </r>
  <r>
    <x v="57"/>
    <x v="197"/>
    <x v="9"/>
    <x v="9"/>
    <x v="1"/>
    <x v="2"/>
    <x v="20"/>
    <x v="228"/>
    <x v="742"/>
    <x v="0"/>
    <x v="57"/>
    <x v="1"/>
  </r>
  <r>
    <x v="57"/>
    <x v="244"/>
    <x v="10"/>
    <x v="10"/>
    <x v="1"/>
    <x v="2"/>
    <x v="20"/>
    <x v="228"/>
    <x v="737"/>
    <x v="0"/>
    <x v="57"/>
    <x v="1"/>
  </r>
  <r>
    <x v="57"/>
    <x v="272"/>
    <x v="11"/>
    <x v="11"/>
    <x v="1"/>
    <x v="2"/>
    <x v="20"/>
    <x v="228"/>
    <x v="1355"/>
    <x v="0"/>
    <x v="57"/>
    <x v="1"/>
  </r>
  <r>
    <x v="57"/>
    <x v="276"/>
    <x v="2"/>
    <x v="2"/>
    <x v="1"/>
    <x v="2"/>
    <x v="20"/>
    <x v="228"/>
    <x v="3068"/>
    <x v="0"/>
    <x v="57"/>
    <x v="1"/>
  </r>
  <r>
    <x v="57"/>
    <x v="266"/>
    <x v="6"/>
    <x v="6"/>
    <x v="1"/>
    <x v="2"/>
    <x v="20"/>
    <x v="228"/>
    <x v="1355"/>
    <x v="0"/>
    <x v="57"/>
    <x v="1"/>
  </r>
  <r>
    <x v="57"/>
    <x v="296"/>
    <x v="6"/>
    <x v="6"/>
    <x v="1"/>
    <x v="2"/>
    <x v="20"/>
    <x v="228"/>
    <x v="737"/>
    <x v="0"/>
    <x v="57"/>
    <x v="1"/>
  </r>
  <r>
    <x v="57"/>
    <x v="174"/>
    <x v="6"/>
    <x v="6"/>
    <x v="1"/>
    <x v="2"/>
    <x v="20"/>
    <x v="228"/>
    <x v="737"/>
    <x v="0"/>
    <x v="57"/>
    <x v="1"/>
  </r>
  <r>
    <x v="57"/>
    <x v="181"/>
    <x v="11"/>
    <x v="11"/>
    <x v="1"/>
    <x v="0"/>
    <x v="25"/>
    <x v="362"/>
    <x v="146"/>
    <x v="0"/>
    <x v="57"/>
    <x v="1"/>
  </r>
  <r>
    <x v="58"/>
    <x v="326"/>
    <x v="8"/>
    <x v="8"/>
    <x v="1"/>
    <x v="2"/>
    <x v="26"/>
    <x v="423"/>
    <x v="187"/>
    <x v="0"/>
    <x v="58"/>
    <x v="1"/>
  </r>
  <r>
    <x v="58"/>
    <x v="331"/>
    <x v="9"/>
    <x v="9"/>
    <x v="1"/>
    <x v="2"/>
    <x v="25"/>
    <x v="391"/>
    <x v="782"/>
    <x v="0"/>
    <x v="58"/>
    <x v="1"/>
  </r>
  <r>
    <x v="58"/>
    <x v="268"/>
    <x v="10"/>
    <x v="10"/>
    <x v="1"/>
    <x v="2"/>
    <x v="26"/>
    <x v="339"/>
    <x v="905"/>
    <x v="0"/>
    <x v="58"/>
    <x v="1"/>
  </r>
  <r>
    <x v="58"/>
    <x v="248"/>
    <x v="10"/>
    <x v="10"/>
    <x v="1"/>
    <x v="2"/>
    <x v="21"/>
    <x v="304"/>
    <x v="3069"/>
    <x v="0"/>
    <x v="58"/>
    <x v="1"/>
  </r>
  <r>
    <x v="58"/>
    <x v="202"/>
    <x v="11"/>
    <x v="11"/>
    <x v="1"/>
    <x v="2"/>
    <x v="26"/>
    <x v="305"/>
    <x v="187"/>
    <x v="0"/>
    <x v="58"/>
    <x v="1"/>
  </r>
  <r>
    <x v="58"/>
    <x v="273"/>
    <x v="11"/>
    <x v="11"/>
    <x v="1"/>
    <x v="2"/>
    <x v="25"/>
    <x v="354"/>
    <x v="782"/>
    <x v="0"/>
    <x v="58"/>
    <x v="1"/>
  </r>
  <r>
    <x v="58"/>
    <x v="234"/>
    <x v="11"/>
    <x v="11"/>
    <x v="1"/>
    <x v="2"/>
    <x v="20"/>
    <x v="443"/>
    <x v="762"/>
    <x v="0"/>
    <x v="58"/>
    <x v="1"/>
  </r>
  <r>
    <x v="58"/>
    <x v="229"/>
    <x v="6"/>
    <x v="6"/>
    <x v="1"/>
    <x v="2"/>
    <x v="25"/>
    <x v="281"/>
    <x v="3070"/>
    <x v="0"/>
    <x v="58"/>
    <x v="1"/>
  </r>
  <r>
    <x v="59"/>
    <x v="208"/>
    <x v="8"/>
    <x v="8"/>
    <x v="1"/>
    <x v="2"/>
    <x v="20"/>
    <x v="229"/>
    <x v="3071"/>
    <x v="0"/>
    <x v="59"/>
    <x v="1"/>
  </r>
  <r>
    <x v="59"/>
    <x v="329"/>
    <x v="10"/>
    <x v="10"/>
    <x v="1"/>
    <x v="2"/>
    <x v="25"/>
    <x v="380"/>
    <x v="814"/>
    <x v="0"/>
    <x v="59"/>
    <x v="1"/>
  </r>
  <r>
    <x v="59"/>
    <x v="280"/>
    <x v="2"/>
    <x v="2"/>
    <x v="1"/>
    <x v="2"/>
    <x v="25"/>
    <x v="295"/>
    <x v="814"/>
    <x v="0"/>
    <x v="59"/>
    <x v="1"/>
  </r>
  <r>
    <x v="59"/>
    <x v="257"/>
    <x v="2"/>
    <x v="2"/>
    <x v="1"/>
    <x v="2"/>
    <x v="25"/>
    <x v="410"/>
    <x v="814"/>
    <x v="0"/>
    <x v="59"/>
    <x v="1"/>
  </r>
  <r>
    <x v="60"/>
    <x v="225"/>
    <x v="7"/>
    <x v="7"/>
    <x v="1"/>
    <x v="2"/>
    <x v="20"/>
    <x v="230"/>
    <x v="3072"/>
    <x v="0"/>
    <x v="60"/>
    <x v="1"/>
  </r>
  <r>
    <x v="60"/>
    <x v="285"/>
    <x v="6"/>
    <x v="6"/>
    <x v="1"/>
    <x v="2"/>
    <x v="20"/>
    <x v="230"/>
    <x v="2710"/>
    <x v="0"/>
    <x v="60"/>
    <x v="1"/>
  </r>
  <r>
    <x v="61"/>
    <x v="255"/>
    <x v="9"/>
    <x v="9"/>
    <x v="1"/>
    <x v="2"/>
    <x v="25"/>
    <x v="293"/>
    <x v="838"/>
    <x v="0"/>
    <x v="61"/>
    <x v="1"/>
  </r>
  <r>
    <x v="61"/>
    <x v="274"/>
    <x v="11"/>
    <x v="11"/>
    <x v="1"/>
    <x v="2"/>
    <x v="26"/>
    <x v="404"/>
    <x v="804"/>
    <x v="0"/>
    <x v="61"/>
    <x v="1"/>
  </r>
  <r>
    <x v="62"/>
    <x v="261"/>
    <x v="8"/>
    <x v="8"/>
    <x v="1"/>
    <x v="2"/>
    <x v="20"/>
    <x v="232"/>
    <x v="842"/>
    <x v="0"/>
    <x v="62"/>
    <x v="1"/>
  </r>
  <r>
    <x v="62"/>
    <x v="186"/>
    <x v="10"/>
    <x v="10"/>
    <x v="1"/>
    <x v="2"/>
    <x v="20"/>
    <x v="232"/>
    <x v="842"/>
    <x v="0"/>
    <x v="62"/>
    <x v="1"/>
  </r>
  <r>
    <x v="63"/>
    <x v="321"/>
    <x v="8"/>
    <x v="8"/>
    <x v="1"/>
    <x v="2"/>
    <x v="20"/>
    <x v="233"/>
    <x v="1300"/>
    <x v="0"/>
    <x v="63"/>
    <x v="1"/>
  </r>
  <r>
    <x v="63"/>
    <x v="319"/>
    <x v="8"/>
    <x v="8"/>
    <x v="1"/>
    <x v="2"/>
    <x v="20"/>
    <x v="233"/>
    <x v="1300"/>
    <x v="0"/>
    <x v="63"/>
    <x v="1"/>
  </r>
  <r>
    <x v="63"/>
    <x v="333"/>
    <x v="9"/>
    <x v="9"/>
    <x v="1"/>
    <x v="2"/>
    <x v="20"/>
    <x v="233"/>
    <x v="771"/>
    <x v="0"/>
    <x v="63"/>
    <x v="1"/>
  </r>
  <r>
    <x v="63"/>
    <x v="176"/>
    <x v="10"/>
    <x v="10"/>
    <x v="1"/>
    <x v="2"/>
    <x v="20"/>
    <x v="233"/>
    <x v="771"/>
    <x v="0"/>
    <x v="63"/>
    <x v="1"/>
  </r>
  <r>
    <x v="63"/>
    <x v="193"/>
    <x v="11"/>
    <x v="11"/>
    <x v="1"/>
    <x v="2"/>
    <x v="20"/>
    <x v="233"/>
    <x v="770"/>
    <x v="0"/>
    <x v="63"/>
    <x v="1"/>
  </r>
  <r>
    <x v="63"/>
    <x v="217"/>
    <x v="6"/>
    <x v="6"/>
    <x v="1"/>
    <x v="2"/>
    <x v="20"/>
    <x v="233"/>
    <x v="1344"/>
    <x v="0"/>
    <x v="63"/>
    <x v="1"/>
  </r>
  <r>
    <x v="63"/>
    <x v="241"/>
    <x v="6"/>
    <x v="6"/>
    <x v="1"/>
    <x v="2"/>
    <x v="20"/>
    <x v="233"/>
    <x v="770"/>
    <x v="0"/>
    <x v="63"/>
    <x v="1"/>
  </r>
  <r>
    <x v="63"/>
    <x v="190"/>
    <x v="6"/>
    <x v="6"/>
    <x v="1"/>
    <x v="2"/>
    <x v="20"/>
    <x v="233"/>
    <x v="770"/>
    <x v="0"/>
    <x v="63"/>
    <x v="1"/>
  </r>
  <r>
    <x v="63"/>
    <x v="324"/>
    <x v="6"/>
    <x v="6"/>
    <x v="1"/>
    <x v="2"/>
    <x v="20"/>
    <x v="233"/>
    <x v="771"/>
    <x v="0"/>
    <x v="63"/>
    <x v="1"/>
  </r>
  <r>
    <x v="64"/>
    <x v="279"/>
    <x v="7"/>
    <x v="7"/>
    <x v="1"/>
    <x v="2"/>
    <x v="20"/>
    <x v="234"/>
    <x v="745"/>
    <x v="0"/>
    <x v="64"/>
    <x v="1"/>
  </r>
  <r>
    <x v="64"/>
    <x v="196"/>
    <x v="8"/>
    <x v="8"/>
    <x v="1"/>
    <x v="2"/>
    <x v="20"/>
    <x v="234"/>
    <x v="745"/>
    <x v="0"/>
    <x v="64"/>
    <x v="1"/>
  </r>
  <r>
    <x v="64"/>
    <x v="219"/>
    <x v="9"/>
    <x v="9"/>
    <x v="1"/>
    <x v="2"/>
    <x v="20"/>
    <x v="234"/>
    <x v="1355"/>
    <x v="0"/>
    <x v="64"/>
    <x v="1"/>
  </r>
  <r>
    <x v="64"/>
    <x v="176"/>
    <x v="10"/>
    <x v="10"/>
    <x v="1"/>
    <x v="2"/>
    <x v="20"/>
    <x v="234"/>
    <x v="750"/>
    <x v="0"/>
    <x v="64"/>
    <x v="1"/>
  </r>
  <r>
    <x v="78"/>
    <x v="246"/>
    <x v="2"/>
    <x v="2"/>
    <x v="1"/>
    <x v="2"/>
    <x v="20"/>
    <x v="444"/>
    <x v="814"/>
    <x v="0"/>
    <x v="78"/>
    <x v="1"/>
  </r>
  <r>
    <x v="78"/>
    <x v="229"/>
    <x v="6"/>
    <x v="6"/>
    <x v="1"/>
    <x v="2"/>
    <x v="20"/>
    <x v="444"/>
    <x v="814"/>
    <x v="0"/>
    <x v="78"/>
    <x v="1"/>
  </r>
  <r>
    <x v="65"/>
    <x v="290"/>
    <x v="9"/>
    <x v="9"/>
    <x v="1"/>
    <x v="2"/>
    <x v="25"/>
    <x v="302"/>
    <x v="951"/>
    <x v="0"/>
    <x v="65"/>
    <x v="1"/>
  </r>
  <r>
    <x v="65"/>
    <x v="242"/>
    <x v="9"/>
    <x v="9"/>
    <x v="1"/>
    <x v="2"/>
    <x v="25"/>
    <x v="435"/>
    <x v="952"/>
    <x v="0"/>
    <x v="65"/>
    <x v="1"/>
  </r>
  <r>
    <x v="65"/>
    <x v="302"/>
    <x v="11"/>
    <x v="11"/>
    <x v="1"/>
    <x v="2"/>
    <x v="25"/>
    <x v="324"/>
    <x v="899"/>
    <x v="0"/>
    <x v="65"/>
    <x v="1"/>
  </r>
  <r>
    <x v="65"/>
    <x v="218"/>
    <x v="6"/>
    <x v="6"/>
    <x v="1"/>
    <x v="2"/>
    <x v="20"/>
    <x v="445"/>
    <x v="815"/>
    <x v="0"/>
    <x v="65"/>
    <x v="1"/>
  </r>
  <r>
    <x v="65"/>
    <x v="191"/>
    <x v="6"/>
    <x v="6"/>
    <x v="1"/>
    <x v="2"/>
    <x v="20"/>
    <x v="445"/>
    <x v="735"/>
    <x v="0"/>
    <x v="65"/>
    <x v="1"/>
  </r>
  <r>
    <x v="65"/>
    <x v="290"/>
    <x v="9"/>
    <x v="9"/>
    <x v="1"/>
    <x v="1"/>
    <x v="25"/>
    <x v="302"/>
    <x v="3073"/>
    <x v="0"/>
    <x v="65"/>
    <x v="1"/>
  </r>
  <r>
    <x v="66"/>
    <x v="171"/>
    <x v="7"/>
    <x v="7"/>
    <x v="1"/>
    <x v="2"/>
    <x v="21"/>
    <x v="429"/>
    <x v="769"/>
    <x v="0"/>
    <x v="66"/>
    <x v="1"/>
  </r>
  <r>
    <x v="66"/>
    <x v="331"/>
    <x v="9"/>
    <x v="9"/>
    <x v="1"/>
    <x v="2"/>
    <x v="25"/>
    <x v="391"/>
    <x v="769"/>
    <x v="0"/>
    <x v="66"/>
    <x v="1"/>
  </r>
  <r>
    <x v="66"/>
    <x v="275"/>
    <x v="11"/>
    <x v="11"/>
    <x v="1"/>
    <x v="2"/>
    <x v="25"/>
    <x v="307"/>
    <x v="769"/>
    <x v="0"/>
    <x v="66"/>
    <x v="1"/>
  </r>
  <r>
    <x v="66"/>
    <x v="307"/>
    <x v="2"/>
    <x v="2"/>
    <x v="1"/>
    <x v="2"/>
    <x v="20"/>
    <x v="237"/>
    <x v="742"/>
    <x v="0"/>
    <x v="66"/>
    <x v="1"/>
  </r>
  <r>
    <x v="66"/>
    <x v="174"/>
    <x v="6"/>
    <x v="6"/>
    <x v="1"/>
    <x v="2"/>
    <x v="25"/>
    <x v="282"/>
    <x v="769"/>
    <x v="0"/>
    <x v="66"/>
    <x v="1"/>
  </r>
  <r>
    <x v="67"/>
    <x v="179"/>
    <x v="7"/>
    <x v="7"/>
    <x v="1"/>
    <x v="2"/>
    <x v="20"/>
    <x v="238"/>
    <x v="1304"/>
    <x v="0"/>
    <x v="67"/>
    <x v="1"/>
  </r>
  <r>
    <x v="67"/>
    <x v="259"/>
    <x v="7"/>
    <x v="7"/>
    <x v="1"/>
    <x v="2"/>
    <x v="20"/>
    <x v="238"/>
    <x v="1304"/>
    <x v="0"/>
    <x v="67"/>
    <x v="1"/>
  </r>
  <r>
    <x v="67"/>
    <x v="253"/>
    <x v="7"/>
    <x v="7"/>
    <x v="1"/>
    <x v="2"/>
    <x v="21"/>
    <x v="292"/>
    <x v="769"/>
    <x v="0"/>
    <x v="67"/>
    <x v="1"/>
  </r>
  <r>
    <x v="67"/>
    <x v="239"/>
    <x v="10"/>
    <x v="10"/>
    <x v="1"/>
    <x v="2"/>
    <x v="20"/>
    <x v="238"/>
    <x v="771"/>
    <x v="0"/>
    <x v="67"/>
    <x v="1"/>
  </r>
  <r>
    <x v="67"/>
    <x v="177"/>
    <x v="11"/>
    <x v="11"/>
    <x v="1"/>
    <x v="2"/>
    <x v="20"/>
    <x v="238"/>
    <x v="814"/>
    <x v="0"/>
    <x v="67"/>
    <x v="1"/>
  </r>
  <r>
    <x v="67"/>
    <x v="294"/>
    <x v="11"/>
    <x v="11"/>
    <x v="1"/>
    <x v="2"/>
    <x v="25"/>
    <x v="382"/>
    <x v="769"/>
    <x v="0"/>
    <x v="67"/>
    <x v="1"/>
  </r>
  <r>
    <x v="67"/>
    <x v="257"/>
    <x v="2"/>
    <x v="2"/>
    <x v="1"/>
    <x v="2"/>
    <x v="20"/>
    <x v="238"/>
    <x v="2700"/>
    <x v="0"/>
    <x v="67"/>
    <x v="1"/>
  </r>
  <r>
    <x v="67"/>
    <x v="265"/>
    <x v="6"/>
    <x v="6"/>
    <x v="1"/>
    <x v="2"/>
    <x v="20"/>
    <x v="238"/>
    <x v="770"/>
    <x v="0"/>
    <x v="67"/>
    <x v="1"/>
  </r>
  <r>
    <x v="67"/>
    <x v="190"/>
    <x v="6"/>
    <x v="6"/>
    <x v="1"/>
    <x v="2"/>
    <x v="20"/>
    <x v="238"/>
    <x v="814"/>
    <x v="0"/>
    <x v="67"/>
    <x v="1"/>
  </r>
  <r>
    <x v="67"/>
    <x v="191"/>
    <x v="6"/>
    <x v="6"/>
    <x v="1"/>
    <x v="2"/>
    <x v="25"/>
    <x v="318"/>
    <x v="769"/>
    <x v="0"/>
    <x v="67"/>
    <x v="1"/>
  </r>
  <r>
    <x v="68"/>
    <x v="245"/>
    <x v="8"/>
    <x v="8"/>
    <x v="1"/>
    <x v="2"/>
    <x v="20"/>
    <x v="239"/>
    <x v="753"/>
    <x v="0"/>
    <x v="68"/>
    <x v="1"/>
  </r>
  <r>
    <x v="68"/>
    <x v="226"/>
    <x v="8"/>
    <x v="8"/>
    <x v="1"/>
    <x v="2"/>
    <x v="20"/>
    <x v="239"/>
    <x v="3074"/>
    <x v="0"/>
    <x v="68"/>
    <x v="1"/>
  </r>
  <r>
    <x v="68"/>
    <x v="303"/>
    <x v="9"/>
    <x v="9"/>
    <x v="1"/>
    <x v="2"/>
    <x v="20"/>
    <x v="239"/>
    <x v="191"/>
    <x v="0"/>
    <x v="68"/>
    <x v="1"/>
  </r>
  <r>
    <x v="68"/>
    <x v="268"/>
    <x v="10"/>
    <x v="10"/>
    <x v="1"/>
    <x v="2"/>
    <x v="20"/>
    <x v="239"/>
    <x v="841"/>
    <x v="0"/>
    <x v="68"/>
    <x v="1"/>
  </r>
  <r>
    <x v="68"/>
    <x v="176"/>
    <x v="10"/>
    <x v="10"/>
    <x v="1"/>
    <x v="2"/>
    <x v="20"/>
    <x v="239"/>
    <x v="1301"/>
    <x v="0"/>
    <x v="68"/>
    <x v="1"/>
  </r>
  <r>
    <x v="68"/>
    <x v="177"/>
    <x v="11"/>
    <x v="11"/>
    <x v="1"/>
    <x v="2"/>
    <x v="20"/>
    <x v="239"/>
    <x v="753"/>
    <x v="0"/>
    <x v="68"/>
    <x v="1"/>
  </r>
  <r>
    <x v="68"/>
    <x v="201"/>
    <x v="11"/>
    <x v="11"/>
    <x v="1"/>
    <x v="2"/>
    <x v="20"/>
    <x v="239"/>
    <x v="191"/>
    <x v="0"/>
    <x v="68"/>
    <x v="1"/>
  </r>
  <r>
    <x v="68"/>
    <x v="273"/>
    <x v="11"/>
    <x v="11"/>
    <x v="1"/>
    <x v="2"/>
    <x v="20"/>
    <x v="239"/>
    <x v="1301"/>
    <x v="0"/>
    <x v="68"/>
    <x v="1"/>
  </r>
  <r>
    <x v="68"/>
    <x v="257"/>
    <x v="2"/>
    <x v="2"/>
    <x v="1"/>
    <x v="2"/>
    <x v="20"/>
    <x v="239"/>
    <x v="753"/>
    <x v="0"/>
    <x v="68"/>
    <x v="1"/>
  </r>
  <r>
    <x v="68"/>
    <x v="266"/>
    <x v="6"/>
    <x v="6"/>
    <x v="1"/>
    <x v="2"/>
    <x v="20"/>
    <x v="239"/>
    <x v="753"/>
    <x v="0"/>
    <x v="68"/>
    <x v="1"/>
  </r>
  <r>
    <x v="69"/>
    <x v="308"/>
    <x v="7"/>
    <x v="7"/>
    <x v="1"/>
    <x v="2"/>
    <x v="20"/>
    <x v="240"/>
    <x v="747"/>
    <x v="0"/>
    <x v="69"/>
    <x v="1"/>
  </r>
  <r>
    <x v="69"/>
    <x v="323"/>
    <x v="8"/>
    <x v="8"/>
    <x v="1"/>
    <x v="2"/>
    <x v="20"/>
    <x v="240"/>
    <x v="842"/>
    <x v="0"/>
    <x v="69"/>
    <x v="1"/>
  </r>
  <r>
    <x v="69"/>
    <x v="207"/>
    <x v="8"/>
    <x v="8"/>
    <x v="1"/>
    <x v="2"/>
    <x v="20"/>
    <x v="240"/>
    <x v="737"/>
    <x v="0"/>
    <x v="69"/>
    <x v="1"/>
  </r>
  <r>
    <x v="69"/>
    <x v="340"/>
    <x v="8"/>
    <x v="8"/>
    <x v="1"/>
    <x v="2"/>
    <x v="20"/>
    <x v="240"/>
    <x v="842"/>
    <x v="0"/>
    <x v="69"/>
    <x v="1"/>
  </r>
  <r>
    <x v="69"/>
    <x v="292"/>
    <x v="9"/>
    <x v="9"/>
    <x v="1"/>
    <x v="2"/>
    <x v="20"/>
    <x v="240"/>
    <x v="752"/>
    <x v="0"/>
    <x v="69"/>
    <x v="1"/>
  </r>
  <r>
    <x v="69"/>
    <x v="242"/>
    <x v="9"/>
    <x v="9"/>
    <x v="1"/>
    <x v="2"/>
    <x v="20"/>
    <x v="240"/>
    <x v="737"/>
    <x v="0"/>
    <x v="69"/>
    <x v="1"/>
  </r>
  <r>
    <x v="69"/>
    <x v="338"/>
    <x v="9"/>
    <x v="9"/>
    <x v="1"/>
    <x v="2"/>
    <x v="20"/>
    <x v="240"/>
    <x v="842"/>
    <x v="0"/>
    <x v="69"/>
    <x v="1"/>
  </r>
  <r>
    <x v="69"/>
    <x v="231"/>
    <x v="10"/>
    <x v="10"/>
    <x v="1"/>
    <x v="2"/>
    <x v="20"/>
    <x v="240"/>
    <x v="744"/>
    <x v="0"/>
    <x v="69"/>
    <x v="1"/>
  </r>
  <r>
    <x v="69"/>
    <x v="329"/>
    <x v="10"/>
    <x v="10"/>
    <x v="1"/>
    <x v="2"/>
    <x v="20"/>
    <x v="240"/>
    <x v="3075"/>
    <x v="0"/>
    <x v="69"/>
    <x v="1"/>
  </r>
  <r>
    <x v="69"/>
    <x v="233"/>
    <x v="10"/>
    <x v="10"/>
    <x v="1"/>
    <x v="2"/>
    <x v="20"/>
    <x v="240"/>
    <x v="842"/>
    <x v="0"/>
    <x v="69"/>
    <x v="1"/>
  </r>
  <r>
    <x v="69"/>
    <x v="199"/>
    <x v="10"/>
    <x v="10"/>
    <x v="1"/>
    <x v="2"/>
    <x v="20"/>
    <x v="240"/>
    <x v="748"/>
    <x v="0"/>
    <x v="69"/>
    <x v="1"/>
  </r>
  <r>
    <x v="69"/>
    <x v="299"/>
    <x v="11"/>
    <x v="11"/>
    <x v="1"/>
    <x v="2"/>
    <x v="20"/>
    <x v="240"/>
    <x v="742"/>
    <x v="0"/>
    <x v="69"/>
    <x v="1"/>
  </r>
  <r>
    <x v="69"/>
    <x v="182"/>
    <x v="2"/>
    <x v="2"/>
    <x v="1"/>
    <x v="2"/>
    <x v="20"/>
    <x v="240"/>
    <x v="737"/>
    <x v="0"/>
    <x v="69"/>
    <x v="1"/>
  </r>
  <r>
    <x v="69"/>
    <x v="276"/>
    <x v="2"/>
    <x v="2"/>
    <x v="1"/>
    <x v="2"/>
    <x v="20"/>
    <x v="240"/>
    <x v="752"/>
    <x v="0"/>
    <x v="69"/>
    <x v="1"/>
  </r>
  <r>
    <x v="69"/>
    <x v="174"/>
    <x v="6"/>
    <x v="6"/>
    <x v="1"/>
    <x v="2"/>
    <x v="20"/>
    <x v="240"/>
    <x v="3076"/>
    <x v="0"/>
    <x v="69"/>
    <x v="1"/>
  </r>
  <r>
    <x v="0"/>
    <x v="319"/>
    <x v="8"/>
    <x v="8"/>
    <x v="1"/>
    <x v="2"/>
    <x v="32"/>
    <x v="350"/>
    <x v="3077"/>
    <x v="0"/>
    <x v="0"/>
    <x v="2"/>
  </r>
  <r>
    <x v="0"/>
    <x v="200"/>
    <x v="11"/>
    <x v="11"/>
    <x v="1"/>
    <x v="2"/>
    <x v="32"/>
    <x v="351"/>
    <x v="1331"/>
    <x v="0"/>
    <x v="0"/>
    <x v="2"/>
  </r>
  <r>
    <x v="0"/>
    <x v="182"/>
    <x v="2"/>
    <x v="2"/>
    <x v="1"/>
    <x v="2"/>
    <x v="32"/>
    <x v="392"/>
    <x v="3078"/>
    <x v="0"/>
    <x v="0"/>
    <x v="2"/>
  </r>
  <r>
    <x v="0"/>
    <x v="335"/>
    <x v="6"/>
    <x v="6"/>
    <x v="1"/>
    <x v="2"/>
    <x v="32"/>
    <x v="408"/>
    <x v="1603"/>
    <x v="0"/>
    <x v="0"/>
    <x v="2"/>
  </r>
  <r>
    <x v="0"/>
    <x v="277"/>
    <x v="7"/>
    <x v="7"/>
    <x v="1"/>
    <x v="0"/>
    <x v="33"/>
    <x v="325"/>
    <x v="934"/>
    <x v="0"/>
    <x v="0"/>
    <x v="2"/>
  </r>
  <r>
    <x v="0"/>
    <x v="206"/>
    <x v="7"/>
    <x v="7"/>
    <x v="1"/>
    <x v="0"/>
    <x v="33"/>
    <x v="284"/>
    <x v="874"/>
    <x v="0"/>
    <x v="0"/>
    <x v="2"/>
  </r>
  <r>
    <x v="0"/>
    <x v="338"/>
    <x v="9"/>
    <x v="9"/>
    <x v="1"/>
    <x v="0"/>
    <x v="33"/>
    <x v="425"/>
    <x v="874"/>
    <x v="0"/>
    <x v="0"/>
    <x v="2"/>
  </r>
  <r>
    <x v="0"/>
    <x v="186"/>
    <x v="10"/>
    <x v="10"/>
    <x v="1"/>
    <x v="0"/>
    <x v="33"/>
    <x v="321"/>
    <x v="759"/>
    <x v="0"/>
    <x v="0"/>
    <x v="2"/>
  </r>
  <r>
    <x v="0"/>
    <x v="325"/>
    <x v="11"/>
    <x v="11"/>
    <x v="1"/>
    <x v="0"/>
    <x v="33"/>
    <x v="421"/>
    <x v="759"/>
    <x v="0"/>
    <x v="0"/>
    <x v="2"/>
  </r>
  <r>
    <x v="0"/>
    <x v="282"/>
    <x v="11"/>
    <x v="11"/>
    <x v="1"/>
    <x v="0"/>
    <x v="33"/>
    <x v="358"/>
    <x v="874"/>
    <x v="0"/>
    <x v="0"/>
    <x v="2"/>
  </r>
  <r>
    <x v="0"/>
    <x v="285"/>
    <x v="6"/>
    <x v="6"/>
    <x v="1"/>
    <x v="0"/>
    <x v="33"/>
    <x v="409"/>
    <x v="759"/>
    <x v="0"/>
    <x v="0"/>
    <x v="2"/>
  </r>
  <r>
    <x v="0"/>
    <x v="184"/>
    <x v="6"/>
    <x v="6"/>
    <x v="1"/>
    <x v="0"/>
    <x v="33"/>
    <x v="413"/>
    <x v="874"/>
    <x v="0"/>
    <x v="0"/>
    <x v="2"/>
  </r>
  <r>
    <x v="0"/>
    <x v="236"/>
    <x v="6"/>
    <x v="6"/>
    <x v="1"/>
    <x v="0"/>
    <x v="33"/>
    <x v="371"/>
    <x v="765"/>
    <x v="0"/>
    <x v="0"/>
    <x v="2"/>
  </r>
  <r>
    <x v="0"/>
    <x v="188"/>
    <x v="6"/>
    <x v="6"/>
    <x v="1"/>
    <x v="0"/>
    <x v="33"/>
    <x v="407"/>
    <x v="874"/>
    <x v="0"/>
    <x v="0"/>
    <x v="2"/>
  </r>
  <r>
    <x v="0"/>
    <x v="188"/>
    <x v="6"/>
    <x v="6"/>
    <x v="1"/>
    <x v="0"/>
    <x v="32"/>
    <x v="407"/>
    <x v="1"/>
    <x v="216"/>
    <x v="0"/>
    <x v="2"/>
  </r>
  <r>
    <x v="4"/>
    <x v="323"/>
    <x v="8"/>
    <x v="8"/>
    <x v="1"/>
    <x v="2"/>
    <x v="33"/>
    <x v="367"/>
    <x v="146"/>
    <x v="0"/>
    <x v="4"/>
    <x v="2"/>
  </r>
  <r>
    <x v="4"/>
    <x v="319"/>
    <x v="8"/>
    <x v="8"/>
    <x v="1"/>
    <x v="2"/>
    <x v="32"/>
    <x v="350"/>
    <x v="3079"/>
    <x v="0"/>
    <x v="4"/>
    <x v="2"/>
  </r>
  <r>
    <x v="4"/>
    <x v="200"/>
    <x v="11"/>
    <x v="11"/>
    <x v="1"/>
    <x v="2"/>
    <x v="32"/>
    <x v="351"/>
    <x v="3080"/>
    <x v="0"/>
    <x v="4"/>
    <x v="2"/>
  </r>
  <r>
    <x v="4"/>
    <x v="177"/>
    <x v="11"/>
    <x v="11"/>
    <x v="1"/>
    <x v="2"/>
    <x v="33"/>
    <x v="346"/>
    <x v="765"/>
    <x v="0"/>
    <x v="4"/>
    <x v="2"/>
  </r>
  <r>
    <x v="4"/>
    <x v="274"/>
    <x v="11"/>
    <x v="11"/>
    <x v="1"/>
    <x v="2"/>
    <x v="33"/>
    <x v="404"/>
    <x v="874"/>
    <x v="0"/>
    <x v="4"/>
    <x v="2"/>
  </r>
  <r>
    <x v="4"/>
    <x v="275"/>
    <x v="11"/>
    <x v="11"/>
    <x v="1"/>
    <x v="2"/>
    <x v="33"/>
    <x v="307"/>
    <x v="874"/>
    <x v="0"/>
    <x v="4"/>
    <x v="2"/>
  </r>
  <r>
    <x v="4"/>
    <x v="240"/>
    <x v="2"/>
    <x v="2"/>
    <x v="1"/>
    <x v="2"/>
    <x v="32"/>
    <x v="442"/>
    <x v="3081"/>
    <x v="0"/>
    <x v="4"/>
    <x v="2"/>
  </r>
  <r>
    <x v="4"/>
    <x v="257"/>
    <x v="2"/>
    <x v="2"/>
    <x v="1"/>
    <x v="2"/>
    <x v="33"/>
    <x v="410"/>
    <x v="874"/>
    <x v="0"/>
    <x v="4"/>
    <x v="2"/>
  </r>
  <r>
    <x v="4"/>
    <x v="327"/>
    <x v="7"/>
    <x v="7"/>
    <x v="1"/>
    <x v="0"/>
    <x v="33"/>
    <x v="387"/>
    <x v="765"/>
    <x v="0"/>
    <x v="4"/>
    <x v="2"/>
  </r>
  <r>
    <x v="4"/>
    <x v="179"/>
    <x v="7"/>
    <x v="7"/>
    <x v="1"/>
    <x v="0"/>
    <x v="33"/>
    <x v="415"/>
    <x v="874"/>
    <x v="0"/>
    <x v="4"/>
    <x v="2"/>
  </r>
  <r>
    <x v="4"/>
    <x v="225"/>
    <x v="7"/>
    <x v="7"/>
    <x v="1"/>
    <x v="0"/>
    <x v="33"/>
    <x v="416"/>
    <x v="874"/>
    <x v="0"/>
    <x v="4"/>
    <x v="2"/>
  </r>
  <r>
    <x v="4"/>
    <x v="209"/>
    <x v="7"/>
    <x v="7"/>
    <x v="1"/>
    <x v="0"/>
    <x v="33"/>
    <x v="428"/>
    <x v="874"/>
    <x v="0"/>
    <x v="4"/>
    <x v="2"/>
  </r>
  <r>
    <x v="4"/>
    <x v="332"/>
    <x v="7"/>
    <x v="7"/>
    <x v="1"/>
    <x v="0"/>
    <x v="33"/>
    <x v="397"/>
    <x v="874"/>
    <x v="0"/>
    <x v="4"/>
    <x v="2"/>
  </r>
  <r>
    <x v="4"/>
    <x v="192"/>
    <x v="8"/>
    <x v="8"/>
    <x v="1"/>
    <x v="0"/>
    <x v="33"/>
    <x v="300"/>
    <x v="146"/>
    <x v="0"/>
    <x v="4"/>
    <x v="2"/>
  </r>
  <r>
    <x v="4"/>
    <x v="254"/>
    <x v="8"/>
    <x v="8"/>
    <x v="1"/>
    <x v="0"/>
    <x v="33"/>
    <x v="326"/>
    <x v="874"/>
    <x v="0"/>
    <x v="4"/>
    <x v="2"/>
  </r>
  <r>
    <x v="4"/>
    <x v="261"/>
    <x v="8"/>
    <x v="8"/>
    <x v="1"/>
    <x v="0"/>
    <x v="33"/>
    <x v="320"/>
    <x v="1182"/>
    <x v="0"/>
    <x v="4"/>
    <x v="2"/>
  </r>
  <r>
    <x v="4"/>
    <x v="196"/>
    <x v="8"/>
    <x v="8"/>
    <x v="1"/>
    <x v="0"/>
    <x v="33"/>
    <x v="375"/>
    <x v="874"/>
    <x v="0"/>
    <x v="4"/>
    <x v="2"/>
  </r>
  <r>
    <x v="4"/>
    <x v="227"/>
    <x v="9"/>
    <x v="9"/>
    <x v="1"/>
    <x v="0"/>
    <x v="33"/>
    <x v="399"/>
    <x v="765"/>
    <x v="0"/>
    <x v="4"/>
    <x v="2"/>
  </r>
  <r>
    <x v="4"/>
    <x v="211"/>
    <x v="9"/>
    <x v="9"/>
    <x v="1"/>
    <x v="0"/>
    <x v="33"/>
    <x v="286"/>
    <x v="874"/>
    <x v="0"/>
    <x v="4"/>
    <x v="2"/>
  </r>
  <r>
    <x v="4"/>
    <x v="331"/>
    <x v="9"/>
    <x v="9"/>
    <x v="1"/>
    <x v="0"/>
    <x v="33"/>
    <x v="391"/>
    <x v="874"/>
    <x v="0"/>
    <x v="4"/>
    <x v="2"/>
  </r>
  <r>
    <x v="4"/>
    <x v="339"/>
    <x v="10"/>
    <x v="10"/>
    <x v="1"/>
    <x v="0"/>
    <x v="33"/>
    <x v="427"/>
    <x v="765"/>
    <x v="0"/>
    <x v="4"/>
    <x v="2"/>
  </r>
  <r>
    <x v="4"/>
    <x v="176"/>
    <x v="10"/>
    <x v="10"/>
    <x v="1"/>
    <x v="0"/>
    <x v="33"/>
    <x v="412"/>
    <x v="874"/>
    <x v="0"/>
    <x v="4"/>
    <x v="2"/>
  </r>
  <r>
    <x v="4"/>
    <x v="200"/>
    <x v="11"/>
    <x v="11"/>
    <x v="1"/>
    <x v="0"/>
    <x v="33"/>
    <x v="351"/>
    <x v="874"/>
    <x v="0"/>
    <x v="4"/>
    <x v="2"/>
  </r>
  <r>
    <x v="4"/>
    <x v="282"/>
    <x v="11"/>
    <x v="11"/>
    <x v="1"/>
    <x v="0"/>
    <x v="33"/>
    <x v="358"/>
    <x v="146"/>
    <x v="0"/>
    <x v="4"/>
    <x v="2"/>
  </r>
  <r>
    <x v="4"/>
    <x v="221"/>
    <x v="2"/>
    <x v="2"/>
    <x v="1"/>
    <x v="0"/>
    <x v="61"/>
    <x v="446"/>
    <x v="874"/>
    <x v="0"/>
    <x v="4"/>
    <x v="2"/>
  </r>
  <r>
    <x v="4"/>
    <x v="221"/>
    <x v="2"/>
    <x v="2"/>
    <x v="1"/>
    <x v="0"/>
    <x v="33"/>
    <x v="347"/>
    <x v="874"/>
    <x v="0"/>
    <x v="4"/>
    <x v="2"/>
  </r>
  <r>
    <x v="4"/>
    <x v="222"/>
    <x v="2"/>
    <x v="2"/>
    <x v="1"/>
    <x v="0"/>
    <x v="32"/>
    <x v="384"/>
    <x v="874"/>
    <x v="0"/>
    <x v="4"/>
    <x v="2"/>
  </r>
  <r>
    <x v="4"/>
    <x v="222"/>
    <x v="2"/>
    <x v="2"/>
    <x v="1"/>
    <x v="0"/>
    <x v="33"/>
    <x v="384"/>
    <x v="874"/>
    <x v="0"/>
    <x v="4"/>
    <x v="2"/>
  </r>
  <r>
    <x v="4"/>
    <x v="182"/>
    <x v="2"/>
    <x v="2"/>
    <x v="1"/>
    <x v="0"/>
    <x v="62"/>
    <x v="59"/>
    <x v="1"/>
    <x v="216"/>
    <x v="4"/>
    <x v="2"/>
  </r>
  <r>
    <x v="4"/>
    <x v="307"/>
    <x v="2"/>
    <x v="2"/>
    <x v="1"/>
    <x v="0"/>
    <x v="33"/>
    <x v="441"/>
    <x v="874"/>
    <x v="0"/>
    <x v="4"/>
    <x v="2"/>
  </r>
  <r>
    <x v="4"/>
    <x v="257"/>
    <x v="2"/>
    <x v="2"/>
    <x v="1"/>
    <x v="0"/>
    <x v="33"/>
    <x v="410"/>
    <x v="874"/>
    <x v="0"/>
    <x v="4"/>
    <x v="2"/>
  </r>
  <r>
    <x v="4"/>
    <x v="235"/>
    <x v="2"/>
    <x v="2"/>
    <x v="1"/>
    <x v="0"/>
    <x v="33"/>
    <x v="393"/>
    <x v="874"/>
    <x v="0"/>
    <x v="4"/>
    <x v="2"/>
  </r>
  <r>
    <x v="4"/>
    <x v="217"/>
    <x v="6"/>
    <x v="6"/>
    <x v="1"/>
    <x v="0"/>
    <x v="33"/>
    <x v="323"/>
    <x v="146"/>
    <x v="0"/>
    <x v="4"/>
    <x v="2"/>
  </r>
  <r>
    <x v="4"/>
    <x v="184"/>
    <x v="6"/>
    <x v="6"/>
    <x v="1"/>
    <x v="0"/>
    <x v="33"/>
    <x v="413"/>
    <x v="874"/>
    <x v="0"/>
    <x v="4"/>
    <x v="2"/>
  </r>
  <r>
    <x v="4"/>
    <x v="296"/>
    <x v="6"/>
    <x v="6"/>
    <x v="1"/>
    <x v="0"/>
    <x v="33"/>
    <x v="312"/>
    <x v="874"/>
    <x v="0"/>
    <x v="4"/>
    <x v="2"/>
  </r>
  <r>
    <x v="4"/>
    <x v="236"/>
    <x v="6"/>
    <x v="6"/>
    <x v="1"/>
    <x v="0"/>
    <x v="33"/>
    <x v="371"/>
    <x v="759"/>
    <x v="0"/>
    <x v="4"/>
    <x v="2"/>
  </r>
  <r>
    <x v="4"/>
    <x v="174"/>
    <x v="6"/>
    <x v="6"/>
    <x v="1"/>
    <x v="0"/>
    <x v="33"/>
    <x v="282"/>
    <x v="874"/>
    <x v="0"/>
    <x v="4"/>
    <x v="2"/>
  </r>
  <r>
    <x v="4"/>
    <x v="229"/>
    <x v="6"/>
    <x v="6"/>
    <x v="1"/>
    <x v="0"/>
    <x v="33"/>
    <x v="281"/>
    <x v="759"/>
    <x v="0"/>
    <x v="4"/>
    <x v="2"/>
  </r>
  <r>
    <x v="4"/>
    <x v="241"/>
    <x v="6"/>
    <x v="6"/>
    <x v="1"/>
    <x v="0"/>
    <x v="33"/>
    <x v="447"/>
    <x v="146"/>
    <x v="0"/>
    <x v="4"/>
    <x v="2"/>
  </r>
  <r>
    <x v="4"/>
    <x v="191"/>
    <x v="6"/>
    <x v="6"/>
    <x v="1"/>
    <x v="0"/>
    <x v="33"/>
    <x v="318"/>
    <x v="874"/>
    <x v="0"/>
    <x v="4"/>
    <x v="2"/>
  </r>
  <r>
    <x v="4"/>
    <x v="239"/>
    <x v="10"/>
    <x v="10"/>
    <x v="1"/>
    <x v="1"/>
    <x v="33"/>
    <x v="419"/>
    <x v="874"/>
    <x v="0"/>
    <x v="4"/>
    <x v="2"/>
  </r>
  <r>
    <x v="4"/>
    <x v="187"/>
    <x v="11"/>
    <x v="11"/>
    <x v="1"/>
    <x v="1"/>
    <x v="33"/>
    <x v="328"/>
    <x v="874"/>
    <x v="0"/>
    <x v="4"/>
    <x v="2"/>
  </r>
  <r>
    <x v="4"/>
    <x v="177"/>
    <x v="11"/>
    <x v="11"/>
    <x v="1"/>
    <x v="1"/>
    <x v="33"/>
    <x v="346"/>
    <x v="874"/>
    <x v="0"/>
    <x v="4"/>
    <x v="2"/>
  </r>
  <r>
    <x v="4"/>
    <x v="285"/>
    <x v="6"/>
    <x v="6"/>
    <x v="1"/>
    <x v="1"/>
    <x v="33"/>
    <x v="409"/>
    <x v="874"/>
    <x v="0"/>
    <x v="4"/>
    <x v="2"/>
  </r>
  <r>
    <x v="6"/>
    <x v="323"/>
    <x v="8"/>
    <x v="8"/>
    <x v="1"/>
    <x v="2"/>
    <x v="32"/>
    <x v="367"/>
    <x v="3082"/>
    <x v="0"/>
    <x v="6"/>
    <x v="2"/>
  </r>
  <r>
    <x v="6"/>
    <x v="339"/>
    <x v="10"/>
    <x v="10"/>
    <x v="1"/>
    <x v="2"/>
    <x v="32"/>
    <x v="427"/>
    <x v="1624"/>
    <x v="0"/>
    <x v="6"/>
    <x v="2"/>
  </r>
  <r>
    <x v="6"/>
    <x v="214"/>
    <x v="11"/>
    <x v="11"/>
    <x v="1"/>
    <x v="2"/>
    <x v="32"/>
    <x v="306"/>
    <x v="3083"/>
    <x v="0"/>
    <x v="6"/>
    <x v="2"/>
  </r>
  <r>
    <x v="6"/>
    <x v="335"/>
    <x v="6"/>
    <x v="6"/>
    <x v="1"/>
    <x v="2"/>
    <x v="32"/>
    <x v="408"/>
    <x v="3084"/>
    <x v="0"/>
    <x v="6"/>
    <x v="2"/>
  </r>
  <r>
    <x v="7"/>
    <x v="277"/>
    <x v="7"/>
    <x v="7"/>
    <x v="1"/>
    <x v="2"/>
    <x v="32"/>
    <x v="325"/>
    <x v="3085"/>
    <x v="0"/>
    <x v="7"/>
    <x v="2"/>
  </r>
  <r>
    <x v="7"/>
    <x v="303"/>
    <x v="9"/>
    <x v="9"/>
    <x v="1"/>
    <x v="2"/>
    <x v="32"/>
    <x v="327"/>
    <x v="1"/>
    <x v="508"/>
    <x v="7"/>
    <x v="2"/>
  </r>
  <r>
    <x v="7"/>
    <x v="194"/>
    <x v="9"/>
    <x v="9"/>
    <x v="1"/>
    <x v="2"/>
    <x v="32"/>
    <x v="390"/>
    <x v="3086"/>
    <x v="0"/>
    <x v="7"/>
    <x v="2"/>
  </r>
  <r>
    <x v="7"/>
    <x v="248"/>
    <x v="10"/>
    <x v="10"/>
    <x v="1"/>
    <x v="2"/>
    <x v="33"/>
    <x v="304"/>
    <x v="3087"/>
    <x v="0"/>
    <x v="7"/>
    <x v="2"/>
  </r>
  <r>
    <x v="7"/>
    <x v="299"/>
    <x v="11"/>
    <x v="11"/>
    <x v="1"/>
    <x v="2"/>
    <x v="32"/>
    <x v="315"/>
    <x v="1215"/>
    <x v="0"/>
    <x v="7"/>
    <x v="2"/>
  </r>
  <r>
    <x v="7"/>
    <x v="214"/>
    <x v="11"/>
    <x v="11"/>
    <x v="1"/>
    <x v="2"/>
    <x v="32"/>
    <x v="306"/>
    <x v="3088"/>
    <x v="0"/>
    <x v="7"/>
    <x v="2"/>
  </r>
  <r>
    <x v="7"/>
    <x v="281"/>
    <x v="6"/>
    <x v="6"/>
    <x v="1"/>
    <x v="2"/>
    <x v="32"/>
    <x v="395"/>
    <x v="848"/>
    <x v="0"/>
    <x v="7"/>
    <x v="2"/>
  </r>
  <r>
    <x v="7"/>
    <x v="190"/>
    <x v="6"/>
    <x v="6"/>
    <x v="1"/>
    <x v="2"/>
    <x v="32"/>
    <x v="342"/>
    <x v="933"/>
    <x v="0"/>
    <x v="7"/>
    <x v="2"/>
  </r>
  <r>
    <x v="8"/>
    <x v="249"/>
    <x v="11"/>
    <x v="11"/>
    <x v="1"/>
    <x v="2"/>
    <x v="33"/>
    <x v="359"/>
    <x v="761"/>
    <x v="0"/>
    <x v="8"/>
    <x v="2"/>
  </r>
  <r>
    <x v="9"/>
    <x v="259"/>
    <x v="7"/>
    <x v="7"/>
    <x v="1"/>
    <x v="2"/>
    <x v="33"/>
    <x v="355"/>
    <x v="874"/>
    <x v="0"/>
    <x v="9"/>
    <x v="2"/>
  </r>
  <r>
    <x v="9"/>
    <x v="262"/>
    <x v="9"/>
    <x v="9"/>
    <x v="1"/>
    <x v="2"/>
    <x v="32"/>
    <x v="368"/>
    <x v="1795"/>
    <x v="0"/>
    <x v="9"/>
    <x v="2"/>
  </r>
  <r>
    <x v="9"/>
    <x v="258"/>
    <x v="7"/>
    <x v="7"/>
    <x v="1"/>
    <x v="0"/>
    <x v="33"/>
    <x v="349"/>
    <x v="759"/>
    <x v="0"/>
    <x v="9"/>
    <x v="2"/>
  </r>
  <r>
    <x v="9"/>
    <x v="309"/>
    <x v="7"/>
    <x v="7"/>
    <x v="1"/>
    <x v="0"/>
    <x v="33"/>
    <x v="334"/>
    <x v="874"/>
    <x v="0"/>
    <x v="9"/>
    <x v="2"/>
  </r>
  <r>
    <x v="9"/>
    <x v="337"/>
    <x v="9"/>
    <x v="9"/>
    <x v="1"/>
    <x v="0"/>
    <x v="33"/>
    <x v="424"/>
    <x v="759"/>
    <x v="0"/>
    <x v="9"/>
    <x v="2"/>
  </r>
  <r>
    <x v="9"/>
    <x v="303"/>
    <x v="9"/>
    <x v="9"/>
    <x v="1"/>
    <x v="0"/>
    <x v="33"/>
    <x v="327"/>
    <x v="874"/>
    <x v="0"/>
    <x v="9"/>
    <x v="2"/>
  </r>
  <r>
    <x v="9"/>
    <x v="338"/>
    <x v="9"/>
    <x v="9"/>
    <x v="1"/>
    <x v="0"/>
    <x v="33"/>
    <x v="425"/>
    <x v="874"/>
    <x v="0"/>
    <x v="9"/>
    <x v="2"/>
  </r>
  <r>
    <x v="9"/>
    <x v="233"/>
    <x v="10"/>
    <x v="10"/>
    <x v="1"/>
    <x v="0"/>
    <x v="33"/>
    <x v="344"/>
    <x v="765"/>
    <x v="0"/>
    <x v="9"/>
    <x v="2"/>
  </r>
  <r>
    <x v="9"/>
    <x v="272"/>
    <x v="11"/>
    <x v="11"/>
    <x v="1"/>
    <x v="0"/>
    <x v="33"/>
    <x v="360"/>
    <x v="146"/>
    <x v="0"/>
    <x v="9"/>
    <x v="2"/>
  </r>
  <r>
    <x v="9"/>
    <x v="314"/>
    <x v="6"/>
    <x v="6"/>
    <x v="1"/>
    <x v="0"/>
    <x v="33"/>
    <x v="372"/>
    <x v="759"/>
    <x v="0"/>
    <x v="9"/>
    <x v="2"/>
  </r>
  <r>
    <x v="9"/>
    <x v="254"/>
    <x v="8"/>
    <x v="8"/>
    <x v="1"/>
    <x v="1"/>
    <x v="33"/>
    <x v="326"/>
    <x v="874"/>
    <x v="0"/>
    <x v="9"/>
    <x v="2"/>
  </r>
  <r>
    <x v="9"/>
    <x v="246"/>
    <x v="2"/>
    <x v="2"/>
    <x v="1"/>
    <x v="1"/>
    <x v="33"/>
    <x v="287"/>
    <x v="759"/>
    <x v="0"/>
    <x v="9"/>
    <x v="2"/>
  </r>
  <r>
    <x v="10"/>
    <x v="194"/>
    <x v="9"/>
    <x v="9"/>
    <x v="1"/>
    <x v="2"/>
    <x v="33"/>
    <x v="390"/>
    <x v="874"/>
    <x v="0"/>
    <x v="10"/>
    <x v="2"/>
  </r>
  <r>
    <x v="10"/>
    <x v="230"/>
    <x v="9"/>
    <x v="9"/>
    <x v="1"/>
    <x v="2"/>
    <x v="33"/>
    <x v="283"/>
    <x v="874"/>
    <x v="0"/>
    <x v="10"/>
    <x v="2"/>
  </r>
  <r>
    <x v="10"/>
    <x v="317"/>
    <x v="10"/>
    <x v="10"/>
    <x v="1"/>
    <x v="2"/>
    <x v="33"/>
    <x v="401"/>
    <x v="759"/>
    <x v="0"/>
    <x v="10"/>
    <x v="2"/>
  </r>
  <r>
    <x v="10"/>
    <x v="191"/>
    <x v="6"/>
    <x v="6"/>
    <x v="1"/>
    <x v="2"/>
    <x v="33"/>
    <x v="318"/>
    <x v="874"/>
    <x v="0"/>
    <x v="10"/>
    <x v="2"/>
  </r>
  <r>
    <x v="10"/>
    <x v="288"/>
    <x v="7"/>
    <x v="7"/>
    <x v="1"/>
    <x v="0"/>
    <x v="33"/>
    <x v="439"/>
    <x v="759"/>
    <x v="0"/>
    <x v="10"/>
    <x v="2"/>
  </r>
  <r>
    <x v="10"/>
    <x v="259"/>
    <x v="7"/>
    <x v="7"/>
    <x v="1"/>
    <x v="0"/>
    <x v="33"/>
    <x v="355"/>
    <x v="759"/>
    <x v="0"/>
    <x v="10"/>
    <x v="2"/>
  </r>
  <r>
    <x v="10"/>
    <x v="205"/>
    <x v="7"/>
    <x v="7"/>
    <x v="1"/>
    <x v="0"/>
    <x v="33"/>
    <x v="299"/>
    <x v="934"/>
    <x v="0"/>
    <x v="10"/>
    <x v="2"/>
  </r>
  <r>
    <x v="10"/>
    <x v="209"/>
    <x v="7"/>
    <x v="7"/>
    <x v="1"/>
    <x v="0"/>
    <x v="33"/>
    <x v="428"/>
    <x v="848"/>
    <x v="0"/>
    <x v="10"/>
    <x v="2"/>
  </r>
  <r>
    <x v="10"/>
    <x v="322"/>
    <x v="7"/>
    <x v="7"/>
    <x v="1"/>
    <x v="0"/>
    <x v="33"/>
    <x v="448"/>
    <x v="1182"/>
    <x v="0"/>
    <x v="10"/>
    <x v="2"/>
  </r>
  <r>
    <x v="10"/>
    <x v="279"/>
    <x v="7"/>
    <x v="7"/>
    <x v="1"/>
    <x v="0"/>
    <x v="33"/>
    <x v="449"/>
    <x v="759"/>
    <x v="0"/>
    <x v="10"/>
    <x v="2"/>
  </r>
  <r>
    <x v="10"/>
    <x v="192"/>
    <x v="8"/>
    <x v="8"/>
    <x v="1"/>
    <x v="0"/>
    <x v="33"/>
    <x v="300"/>
    <x v="952"/>
    <x v="0"/>
    <x v="10"/>
    <x v="2"/>
  </r>
  <r>
    <x v="10"/>
    <x v="254"/>
    <x v="8"/>
    <x v="8"/>
    <x v="1"/>
    <x v="0"/>
    <x v="33"/>
    <x v="326"/>
    <x v="859"/>
    <x v="0"/>
    <x v="10"/>
    <x v="2"/>
  </r>
  <r>
    <x v="10"/>
    <x v="261"/>
    <x v="8"/>
    <x v="8"/>
    <x v="1"/>
    <x v="0"/>
    <x v="33"/>
    <x v="320"/>
    <x v="899"/>
    <x v="0"/>
    <x v="10"/>
    <x v="2"/>
  </r>
  <r>
    <x v="10"/>
    <x v="323"/>
    <x v="8"/>
    <x v="8"/>
    <x v="1"/>
    <x v="0"/>
    <x v="33"/>
    <x v="367"/>
    <x v="759"/>
    <x v="0"/>
    <x v="10"/>
    <x v="2"/>
  </r>
  <r>
    <x v="10"/>
    <x v="245"/>
    <x v="8"/>
    <x v="8"/>
    <x v="1"/>
    <x v="0"/>
    <x v="33"/>
    <x v="285"/>
    <x v="899"/>
    <x v="0"/>
    <x v="10"/>
    <x v="2"/>
  </r>
  <r>
    <x v="10"/>
    <x v="196"/>
    <x v="8"/>
    <x v="8"/>
    <x v="1"/>
    <x v="0"/>
    <x v="33"/>
    <x v="375"/>
    <x v="899"/>
    <x v="0"/>
    <x v="10"/>
    <x v="2"/>
  </r>
  <r>
    <x v="10"/>
    <x v="173"/>
    <x v="8"/>
    <x v="8"/>
    <x v="1"/>
    <x v="0"/>
    <x v="33"/>
    <x v="378"/>
    <x v="759"/>
    <x v="0"/>
    <x v="10"/>
    <x v="2"/>
  </r>
  <r>
    <x v="10"/>
    <x v="337"/>
    <x v="9"/>
    <x v="9"/>
    <x v="1"/>
    <x v="0"/>
    <x v="33"/>
    <x v="424"/>
    <x v="899"/>
    <x v="0"/>
    <x v="10"/>
    <x v="2"/>
  </r>
  <r>
    <x v="10"/>
    <x v="227"/>
    <x v="9"/>
    <x v="9"/>
    <x v="1"/>
    <x v="0"/>
    <x v="33"/>
    <x v="399"/>
    <x v="952"/>
    <x v="0"/>
    <x v="10"/>
    <x v="2"/>
  </r>
  <r>
    <x v="10"/>
    <x v="194"/>
    <x v="9"/>
    <x v="9"/>
    <x v="1"/>
    <x v="0"/>
    <x v="33"/>
    <x v="390"/>
    <x v="934"/>
    <x v="0"/>
    <x v="10"/>
    <x v="2"/>
  </r>
  <r>
    <x v="10"/>
    <x v="242"/>
    <x v="9"/>
    <x v="9"/>
    <x v="1"/>
    <x v="0"/>
    <x v="33"/>
    <x v="435"/>
    <x v="982"/>
    <x v="0"/>
    <x v="10"/>
    <x v="2"/>
  </r>
  <r>
    <x v="10"/>
    <x v="219"/>
    <x v="9"/>
    <x v="9"/>
    <x v="1"/>
    <x v="0"/>
    <x v="33"/>
    <x v="308"/>
    <x v="146"/>
    <x v="0"/>
    <x v="10"/>
    <x v="2"/>
  </r>
  <r>
    <x v="10"/>
    <x v="178"/>
    <x v="9"/>
    <x v="9"/>
    <x v="1"/>
    <x v="0"/>
    <x v="33"/>
    <x v="353"/>
    <x v="899"/>
    <x v="0"/>
    <x v="10"/>
    <x v="2"/>
  </r>
  <r>
    <x v="10"/>
    <x v="255"/>
    <x v="9"/>
    <x v="9"/>
    <x v="1"/>
    <x v="0"/>
    <x v="33"/>
    <x v="293"/>
    <x v="759"/>
    <x v="0"/>
    <x v="10"/>
    <x v="2"/>
  </r>
  <r>
    <x v="10"/>
    <x v="291"/>
    <x v="9"/>
    <x v="9"/>
    <x v="1"/>
    <x v="0"/>
    <x v="33"/>
    <x v="303"/>
    <x v="759"/>
    <x v="0"/>
    <x v="10"/>
    <x v="2"/>
  </r>
  <r>
    <x v="10"/>
    <x v="263"/>
    <x v="10"/>
    <x v="10"/>
    <x v="1"/>
    <x v="0"/>
    <x v="33"/>
    <x v="436"/>
    <x v="899"/>
    <x v="0"/>
    <x v="10"/>
    <x v="2"/>
  </r>
  <r>
    <x v="10"/>
    <x v="212"/>
    <x v="10"/>
    <x v="10"/>
    <x v="1"/>
    <x v="0"/>
    <x v="33"/>
    <x v="319"/>
    <x v="874"/>
    <x v="0"/>
    <x v="10"/>
    <x v="2"/>
  </r>
  <r>
    <x v="10"/>
    <x v="317"/>
    <x v="10"/>
    <x v="10"/>
    <x v="1"/>
    <x v="0"/>
    <x v="33"/>
    <x v="401"/>
    <x v="874"/>
    <x v="0"/>
    <x v="10"/>
    <x v="2"/>
  </r>
  <r>
    <x v="10"/>
    <x v="186"/>
    <x v="10"/>
    <x v="10"/>
    <x v="1"/>
    <x v="0"/>
    <x v="33"/>
    <x v="321"/>
    <x v="759"/>
    <x v="0"/>
    <x v="10"/>
    <x v="2"/>
  </r>
  <r>
    <x v="10"/>
    <x v="329"/>
    <x v="10"/>
    <x v="10"/>
    <x v="1"/>
    <x v="0"/>
    <x v="33"/>
    <x v="380"/>
    <x v="1182"/>
    <x v="0"/>
    <x v="10"/>
    <x v="2"/>
  </r>
  <r>
    <x v="10"/>
    <x v="248"/>
    <x v="10"/>
    <x v="10"/>
    <x v="1"/>
    <x v="0"/>
    <x v="33"/>
    <x v="304"/>
    <x v="759"/>
    <x v="0"/>
    <x v="10"/>
    <x v="2"/>
  </r>
  <r>
    <x v="10"/>
    <x v="233"/>
    <x v="10"/>
    <x v="10"/>
    <x v="1"/>
    <x v="0"/>
    <x v="33"/>
    <x v="344"/>
    <x v="759"/>
    <x v="0"/>
    <x v="10"/>
    <x v="2"/>
  </r>
  <r>
    <x v="10"/>
    <x v="176"/>
    <x v="10"/>
    <x v="10"/>
    <x v="1"/>
    <x v="0"/>
    <x v="33"/>
    <x v="412"/>
    <x v="1182"/>
    <x v="0"/>
    <x v="10"/>
    <x v="2"/>
  </r>
  <r>
    <x v="10"/>
    <x v="325"/>
    <x v="11"/>
    <x v="11"/>
    <x v="1"/>
    <x v="0"/>
    <x v="33"/>
    <x v="421"/>
    <x v="899"/>
    <x v="0"/>
    <x v="10"/>
    <x v="2"/>
  </r>
  <r>
    <x v="10"/>
    <x v="282"/>
    <x v="11"/>
    <x v="11"/>
    <x v="1"/>
    <x v="0"/>
    <x v="33"/>
    <x v="358"/>
    <x v="848"/>
    <x v="0"/>
    <x v="10"/>
    <x v="2"/>
  </r>
  <r>
    <x v="10"/>
    <x v="187"/>
    <x v="11"/>
    <x v="11"/>
    <x v="1"/>
    <x v="0"/>
    <x v="33"/>
    <x v="328"/>
    <x v="759"/>
    <x v="0"/>
    <x v="10"/>
    <x v="2"/>
  </r>
  <r>
    <x v="10"/>
    <x v="201"/>
    <x v="11"/>
    <x v="11"/>
    <x v="1"/>
    <x v="0"/>
    <x v="33"/>
    <x v="422"/>
    <x v="1182"/>
    <x v="0"/>
    <x v="10"/>
    <x v="2"/>
  </r>
  <r>
    <x v="10"/>
    <x v="249"/>
    <x v="11"/>
    <x v="11"/>
    <x v="1"/>
    <x v="0"/>
    <x v="33"/>
    <x v="359"/>
    <x v="899"/>
    <x v="0"/>
    <x v="10"/>
    <x v="2"/>
  </r>
  <r>
    <x v="10"/>
    <x v="299"/>
    <x v="11"/>
    <x v="11"/>
    <x v="1"/>
    <x v="0"/>
    <x v="33"/>
    <x v="315"/>
    <x v="146"/>
    <x v="0"/>
    <x v="10"/>
    <x v="2"/>
  </r>
  <r>
    <x v="10"/>
    <x v="302"/>
    <x v="11"/>
    <x v="11"/>
    <x v="1"/>
    <x v="0"/>
    <x v="33"/>
    <x v="324"/>
    <x v="759"/>
    <x v="0"/>
    <x v="10"/>
    <x v="2"/>
  </r>
  <r>
    <x v="10"/>
    <x v="256"/>
    <x v="11"/>
    <x v="11"/>
    <x v="1"/>
    <x v="0"/>
    <x v="33"/>
    <x v="294"/>
    <x v="934"/>
    <x v="0"/>
    <x v="10"/>
    <x v="2"/>
  </r>
  <r>
    <x v="10"/>
    <x v="202"/>
    <x v="11"/>
    <x v="11"/>
    <x v="1"/>
    <x v="0"/>
    <x v="33"/>
    <x v="305"/>
    <x v="934"/>
    <x v="0"/>
    <x v="10"/>
    <x v="2"/>
  </r>
  <r>
    <x v="10"/>
    <x v="273"/>
    <x v="11"/>
    <x v="11"/>
    <x v="1"/>
    <x v="0"/>
    <x v="33"/>
    <x v="354"/>
    <x v="874"/>
    <x v="0"/>
    <x v="10"/>
    <x v="2"/>
  </r>
  <r>
    <x v="10"/>
    <x v="214"/>
    <x v="11"/>
    <x v="11"/>
    <x v="1"/>
    <x v="0"/>
    <x v="33"/>
    <x v="306"/>
    <x v="759"/>
    <x v="0"/>
    <x v="10"/>
    <x v="2"/>
  </r>
  <r>
    <x v="10"/>
    <x v="274"/>
    <x v="11"/>
    <x v="11"/>
    <x v="1"/>
    <x v="0"/>
    <x v="33"/>
    <x v="404"/>
    <x v="759"/>
    <x v="0"/>
    <x v="10"/>
    <x v="2"/>
  </r>
  <r>
    <x v="10"/>
    <x v="294"/>
    <x v="11"/>
    <x v="11"/>
    <x v="1"/>
    <x v="0"/>
    <x v="33"/>
    <x v="382"/>
    <x v="759"/>
    <x v="0"/>
    <x v="10"/>
    <x v="2"/>
  </r>
  <r>
    <x v="10"/>
    <x v="300"/>
    <x v="2"/>
    <x v="2"/>
    <x v="1"/>
    <x v="0"/>
    <x v="33"/>
    <x v="316"/>
    <x v="759"/>
    <x v="0"/>
    <x v="10"/>
    <x v="2"/>
  </r>
  <r>
    <x v="10"/>
    <x v="315"/>
    <x v="2"/>
    <x v="2"/>
    <x v="1"/>
    <x v="0"/>
    <x v="33"/>
    <x v="405"/>
    <x v="1182"/>
    <x v="0"/>
    <x v="10"/>
    <x v="2"/>
  </r>
  <r>
    <x v="10"/>
    <x v="334"/>
    <x v="2"/>
    <x v="2"/>
    <x v="1"/>
    <x v="0"/>
    <x v="33"/>
    <x v="406"/>
    <x v="146"/>
    <x v="0"/>
    <x v="10"/>
    <x v="2"/>
  </r>
  <r>
    <x v="10"/>
    <x v="221"/>
    <x v="2"/>
    <x v="2"/>
    <x v="1"/>
    <x v="0"/>
    <x v="63"/>
    <x v="446"/>
    <x v="146"/>
    <x v="0"/>
    <x v="10"/>
    <x v="2"/>
  </r>
  <r>
    <x v="10"/>
    <x v="221"/>
    <x v="2"/>
    <x v="2"/>
    <x v="1"/>
    <x v="0"/>
    <x v="33"/>
    <x v="347"/>
    <x v="874"/>
    <x v="0"/>
    <x v="10"/>
    <x v="2"/>
  </r>
  <r>
    <x v="10"/>
    <x v="284"/>
    <x v="2"/>
    <x v="2"/>
    <x v="1"/>
    <x v="0"/>
    <x v="33"/>
    <x v="383"/>
    <x v="874"/>
    <x v="0"/>
    <x v="10"/>
    <x v="2"/>
  </r>
  <r>
    <x v="10"/>
    <x v="222"/>
    <x v="2"/>
    <x v="2"/>
    <x v="1"/>
    <x v="0"/>
    <x v="32"/>
    <x v="384"/>
    <x v="146"/>
    <x v="0"/>
    <x v="10"/>
    <x v="2"/>
  </r>
  <r>
    <x v="10"/>
    <x v="182"/>
    <x v="2"/>
    <x v="2"/>
    <x v="1"/>
    <x v="0"/>
    <x v="62"/>
    <x v="59"/>
    <x v="1"/>
    <x v="261"/>
    <x v="10"/>
    <x v="2"/>
  </r>
  <r>
    <x v="10"/>
    <x v="270"/>
    <x v="2"/>
    <x v="2"/>
    <x v="1"/>
    <x v="0"/>
    <x v="33"/>
    <x v="363"/>
    <x v="759"/>
    <x v="0"/>
    <x v="10"/>
    <x v="2"/>
  </r>
  <r>
    <x v="10"/>
    <x v="257"/>
    <x v="2"/>
    <x v="2"/>
    <x v="1"/>
    <x v="0"/>
    <x v="33"/>
    <x v="410"/>
    <x v="759"/>
    <x v="0"/>
    <x v="10"/>
    <x v="2"/>
  </r>
  <r>
    <x v="10"/>
    <x v="276"/>
    <x v="2"/>
    <x v="2"/>
    <x v="1"/>
    <x v="0"/>
    <x v="33"/>
    <x v="385"/>
    <x v="1132"/>
    <x v="0"/>
    <x v="10"/>
    <x v="2"/>
  </r>
  <r>
    <x v="10"/>
    <x v="246"/>
    <x v="2"/>
    <x v="2"/>
    <x v="1"/>
    <x v="0"/>
    <x v="33"/>
    <x v="287"/>
    <x v="874"/>
    <x v="0"/>
    <x v="10"/>
    <x v="2"/>
  </r>
  <r>
    <x v="10"/>
    <x v="281"/>
    <x v="6"/>
    <x v="6"/>
    <x v="1"/>
    <x v="0"/>
    <x v="33"/>
    <x v="395"/>
    <x v="934"/>
    <x v="0"/>
    <x v="10"/>
    <x v="2"/>
  </r>
  <r>
    <x v="10"/>
    <x v="265"/>
    <x v="6"/>
    <x v="6"/>
    <x v="1"/>
    <x v="0"/>
    <x v="33"/>
    <x v="386"/>
    <x v="899"/>
    <x v="0"/>
    <x v="10"/>
    <x v="2"/>
  </r>
  <r>
    <x v="10"/>
    <x v="184"/>
    <x v="6"/>
    <x v="6"/>
    <x v="1"/>
    <x v="0"/>
    <x v="33"/>
    <x v="413"/>
    <x v="759"/>
    <x v="0"/>
    <x v="10"/>
    <x v="2"/>
  </r>
  <r>
    <x v="10"/>
    <x v="314"/>
    <x v="6"/>
    <x v="6"/>
    <x v="1"/>
    <x v="0"/>
    <x v="33"/>
    <x v="372"/>
    <x v="759"/>
    <x v="0"/>
    <x v="10"/>
    <x v="2"/>
  </r>
  <r>
    <x v="10"/>
    <x v="203"/>
    <x v="6"/>
    <x v="6"/>
    <x v="1"/>
    <x v="0"/>
    <x v="33"/>
    <x v="288"/>
    <x v="146"/>
    <x v="0"/>
    <x v="10"/>
    <x v="2"/>
  </r>
  <r>
    <x v="10"/>
    <x v="236"/>
    <x v="6"/>
    <x v="6"/>
    <x v="1"/>
    <x v="0"/>
    <x v="33"/>
    <x v="371"/>
    <x v="934"/>
    <x v="0"/>
    <x v="10"/>
    <x v="2"/>
  </r>
  <r>
    <x v="10"/>
    <x v="188"/>
    <x v="6"/>
    <x v="6"/>
    <x v="1"/>
    <x v="0"/>
    <x v="33"/>
    <x v="407"/>
    <x v="765"/>
    <x v="0"/>
    <x v="10"/>
    <x v="2"/>
  </r>
  <r>
    <x v="10"/>
    <x v="335"/>
    <x v="6"/>
    <x v="6"/>
    <x v="1"/>
    <x v="0"/>
    <x v="33"/>
    <x v="408"/>
    <x v="146"/>
    <x v="0"/>
    <x v="10"/>
    <x v="2"/>
  </r>
  <r>
    <x v="10"/>
    <x v="190"/>
    <x v="6"/>
    <x v="6"/>
    <x v="1"/>
    <x v="0"/>
    <x v="33"/>
    <x v="342"/>
    <x v="874"/>
    <x v="0"/>
    <x v="10"/>
    <x v="2"/>
  </r>
  <r>
    <x v="10"/>
    <x v="191"/>
    <x v="6"/>
    <x v="6"/>
    <x v="1"/>
    <x v="0"/>
    <x v="33"/>
    <x v="318"/>
    <x v="765"/>
    <x v="0"/>
    <x v="10"/>
    <x v="2"/>
  </r>
  <r>
    <x v="10"/>
    <x v="277"/>
    <x v="7"/>
    <x v="7"/>
    <x v="1"/>
    <x v="1"/>
    <x v="33"/>
    <x v="325"/>
    <x v="874"/>
    <x v="0"/>
    <x v="10"/>
    <x v="2"/>
  </r>
  <r>
    <x v="10"/>
    <x v="327"/>
    <x v="7"/>
    <x v="7"/>
    <x v="1"/>
    <x v="1"/>
    <x v="33"/>
    <x v="387"/>
    <x v="874"/>
    <x v="0"/>
    <x v="10"/>
    <x v="2"/>
  </r>
  <r>
    <x v="10"/>
    <x v="209"/>
    <x v="7"/>
    <x v="7"/>
    <x v="1"/>
    <x v="1"/>
    <x v="33"/>
    <x v="428"/>
    <x v="874"/>
    <x v="0"/>
    <x v="10"/>
    <x v="2"/>
  </r>
  <r>
    <x v="10"/>
    <x v="279"/>
    <x v="7"/>
    <x v="7"/>
    <x v="1"/>
    <x v="1"/>
    <x v="33"/>
    <x v="449"/>
    <x v="874"/>
    <x v="0"/>
    <x v="10"/>
    <x v="2"/>
  </r>
  <r>
    <x v="10"/>
    <x v="245"/>
    <x v="8"/>
    <x v="8"/>
    <x v="1"/>
    <x v="1"/>
    <x v="33"/>
    <x v="285"/>
    <x v="874"/>
    <x v="0"/>
    <x v="10"/>
    <x v="2"/>
  </r>
  <r>
    <x v="10"/>
    <x v="207"/>
    <x v="8"/>
    <x v="8"/>
    <x v="1"/>
    <x v="1"/>
    <x v="33"/>
    <x v="374"/>
    <x v="874"/>
    <x v="0"/>
    <x v="10"/>
    <x v="2"/>
  </r>
  <r>
    <x v="10"/>
    <x v="242"/>
    <x v="9"/>
    <x v="9"/>
    <x v="1"/>
    <x v="1"/>
    <x v="33"/>
    <x v="435"/>
    <x v="874"/>
    <x v="0"/>
    <x v="10"/>
    <x v="2"/>
  </r>
  <r>
    <x v="10"/>
    <x v="230"/>
    <x v="9"/>
    <x v="9"/>
    <x v="1"/>
    <x v="1"/>
    <x v="33"/>
    <x v="283"/>
    <x v="874"/>
    <x v="0"/>
    <x v="10"/>
    <x v="2"/>
  </r>
  <r>
    <x v="10"/>
    <x v="329"/>
    <x v="10"/>
    <x v="10"/>
    <x v="1"/>
    <x v="1"/>
    <x v="33"/>
    <x v="380"/>
    <x v="874"/>
    <x v="0"/>
    <x v="10"/>
    <x v="2"/>
  </r>
  <r>
    <x v="10"/>
    <x v="315"/>
    <x v="2"/>
    <x v="2"/>
    <x v="1"/>
    <x v="1"/>
    <x v="33"/>
    <x v="405"/>
    <x v="874"/>
    <x v="0"/>
    <x v="10"/>
    <x v="2"/>
  </r>
  <r>
    <x v="10"/>
    <x v="246"/>
    <x v="2"/>
    <x v="2"/>
    <x v="1"/>
    <x v="1"/>
    <x v="33"/>
    <x v="287"/>
    <x v="874"/>
    <x v="0"/>
    <x v="10"/>
    <x v="2"/>
  </r>
  <r>
    <x v="10"/>
    <x v="265"/>
    <x v="6"/>
    <x v="6"/>
    <x v="1"/>
    <x v="1"/>
    <x v="33"/>
    <x v="386"/>
    <x v="874"/>
    <x v="0"/>
    <x v="10"/>
    <x v="2"/>
  </r>
  <r>
    <x v="12"/>
    <x v="263"/>
    <x v="10"/>
    <x v="10"/>
    <x v="1"/>
    <x v="2"/>
    <x v="32"/>
    <x v="436"/>
    <x v="3089"/>
    <x v="0"/>
    <x v="12"/>
    <x v="2"/>
  </r>
  <r>
    <x v="12"/>
    <x v="189"/>
    <x v="10"/>
    <x v="10"/>
    <x v="1"/>
    <x v="2"/>
    <x v="32"/>
    <x v="345"/>
    <x v="3090"/>
    <x v="0"/>
    <x v="12"/>
    <x v="2"/>
  </r>
  <r>
    <x v="12"/>
    <x v="330"/>
    <x v="11"/>
    <x v="11"/>
    <x v="1"/>
    <x v="2"/>
    <x v="32"/>
    <x v="381"/>
    <x v="1331"/>
    <x v="0"/>
    <x v="12"/>
    <x v="2"/>
  </r>
  <r>
    <x v="12"/>
    <x v="315"/>
    <x v="2"/>
    <x v="2"/>
    <x v="1"/>
    <x v="2"/>
    <x v="32"/>
    <x v="405"/>
    <x v="1331"/>
    <x v="0"/>
    <x v="12"/>
    <x v="2"/>
  </r>
  <r>
    <x v="13"/>
    <x v="205"/>
    <x v="7"/>
    <x v="7"/>
    <x v="1"/>
    <x v="0"/>
    <x v="33"/>
    <x v="299"/>
    <x v="874"/>
    <x v="0"/>
    <x v="13"/>
    <x v="2"/>
  </r>
  <r>
    <x v="15"/>
    <x v="263"/>
    <x v="10"/>
    <x v="10"/>
    <x v="1"/>
    <x v="2"/>
    <x v="32"/>
    <x v="436"/>
    <x v="3091"/>
    <x v="0"/>
    <x v="15"/>
    <x v="2"/>
  </r>
  <r>
    <x v="15"/>
    <x v="330"/>
    <x v="11"/>
    <x v="11"/>
    <x v="1"/>
    <x v="2"/>
    <x v="32"/>
    <x v="381"/>
    <x v="1145"/>
    <x v="0"/>
    <x v="15"/>
    <x v="2"/>
  </r>
  <r>
    <x v="15"/>
    <x v="305"/>
    <x v="6"/>
    <x v="6"/>
    <x v="1"/>
    <x v="2"/>
    <x v="32"/>
    <x v="331"/>
    <x v="1"/>
    <x v="595"/>
    <x v="15"/>
    <x v="2"/>
  </r>
  <r>
    <x v="15"/>
    <x v="229"/>
    <x v="6"/>
    <x v="6"/>
    <x v="1"/>
    <x v="2"/>
    <x v="32"/>
    <x v="281"/>
    <x v="3092"/>
    <x v="0"/>
    <x v="15"/>
    <x v="2"/>
  </r>
  <r>
    <x v="15"/>
    <x v="308"/>
    <x v="7"/>
    <x v="7"/>
    <x v="1"/>
    <x v="0"/>
    <x v="33"/>
    <x v="333"/>
    <x v="765"/>
    <x v="0"/>
    <x v="15"/>
    <x v="2"/>
  </r>
  <r>
    <x v="15"/>
    <x v="209"/>
    <x v="7"/>
    <x v="7"/>
    <x v="1"/>
    <x v="0"/>
    <x v="33"/>
    <x v="428"/>
    <x v="765"/>
    <x v="0"/>
    <x v="15"/>
    <x v="2"/>
  </r>
  <r>
    <x v="15"/>
    <x v="192"/>
    <x v="8"/>
    <x v="8"/>
    <x v="1"/>
    <x v="0"/>
    <x v="33"/>
    <x v="300"/>
    <x v="765"/>
    <x v="0"/>
    <x v="15"/>
    <x v="2"/>
  </r>
  <r>
    <x v="15"/>
    <x v="320"/>
    <x v="8"/>
    <x v="8"/>
    <x v="1"/>
    <x v="0"/>
    <x v="33"/>
    <x v="398"/>
    <x v="874"/>
    <x v="0"/>
    <x v="15"/>
    <x v="2"/>
  </r>
  <r>
    <x v="15"/>
    <x v="207"/>
    <x v="8"/>
    <x v="8"/>
    <x v="1"/>
    <x v="0"/>
    <x v="33"/>
    <x v="374"/>
    <x v="765"/>
    <x v="0"/>
    <x v="15"/>
    <x v="2"/>
  </r>
  <r>
    <x v="15"/>
    <x v="226"/>
    <x v="8"/>
    <x v="8"/>
    <x v="1"/>
    <x v="0"/>
    <x v="33"/>
    <x v="376"/>
    <x v="874"/>
    <x v="0"/>
    <x v="15"/>
    <x v="2"/>
  </r>
  <r>
    <x v="15"/>
    <x v="337"/>
    <x v="9"/>
    <x v="9"/>
    <x v="1"/>
    <x v="0"/>
    <x v="33"/>
    <x v="424"/>
    <x v="1182"/>
    <x v="0"/>
    <x v="15"/>
    <x v="2"/>
  </r>
  <r>
    <x v="15"/>
    <x v="242"/>
    <x v="9"/>
    <x v="9"/>
    <x v="1"/>
    <x v="0"/>
    <x v="33"/>
    <x v="435"/>
    <x v="765"/>
    <x v="0"/>
    <x v="15"/>
    <x v="2"/>
  </r>
  <r>
    <x v="15"/>
    <x v="331"/>
    <x v="9"/>
    <x v="9"/>
    <x v="1"/>
    <x v="0"/>
    <x v="33"/>
    <x v="391"/>
    <x v="874"/>
    <x v="0"/>
    <x v="15"/>
    <x v="2"/>
  </r>
  <r>
    <x v="15"/>
    <x v="286"/>
    <x v="10"/>
    <x v="10"/>
    <x v="1"/>
    <x v="0"/>
    <x v="33"/>
    <x v="297"/>
    <x v="146"/>
    <x v="0"/>
    <x v="15"/>
    <x v="2"/>
  </r>
  <r>
    <x v="15"/>
    <x v="186"/>
    <x v="10"/>
    <x v="10"/>
    <x v="1"/>
    <x v="0"/>
    <x v="33"/>
    <x v="321"/>
    <x v="934"/>
    <x v="0"/>
    <x v="15"/>
    <x v="2"/>
  </r>
  <r>
    <x v="15"/>
    <x v="325"/>
    <x v="11"/>
    <x v="11"/>
    <x v="1"/>
    <x v="0"/>
    <x v="33"/>
    <x v="421"/>
    <x v="952"/>
    <x v="0"/>
    <x v="15"/>
    <x v="2"/>
  </r>
  <r>
    <x v="15"/>
    <x v="187"/>
    <x v="11"/>
    <x v="11"/>
    <x v="1"/>
    <x v="0"/>
    <x v="33"/>
    <x v="328"/>
    <x v="874"/>
    <x v="0"/>
    <x v="15"/>
    <x v="2"/>
  </r>
  <r>
    <x v="15"/>
    <x v="272"/>
    <x v="11"/>
    <x v="11"/>
    <x v="1"/>
    <x v="0"/>
    <x v="33"/>
    <x v="360"/>
    <x v="874"/>
    <x v="0"/>
    <x v="15"/>
    <x v="2"/>
  </r>
  <r>
    <x v="15"/>
    <x v="302"/>
    <x v="11"/>
    <x v="11"/>
    <x v="1"/>
    <x v="0"/>
    <x v="33"/>
    <x v="324"/>
    <x v="1132"/>
    <x v="0"/>
    <x v="15"/>
    <x v="2"/>
  </r>
  <r>
    <x v="15"/>
    <x v="274"/>
    <x v="11"/>
    <x v="11"/>
    <x v="1"/>
    <x v="0"/>
    <x v="33"/>
    <x v="404"/>
    <x v="874"/>
    <x v="0"/>
    <x v="15"/>
    <x v="2"/>
  </r>
  <r>
    <x v="15"/>
    <x v="215"/>
    <x v="2"/>
    <x v="2"/>
    <x v="1"/>
    <x v="0"/>
    <x v="33"/>
    <x v="322"/>
    <x v="859"/>
    <x v="0"/>
    <x v="15"/>
    <x v="2"/>
  </r>
  <r>
    <x v="15"/>
    <x v="222"/>
    <x v="2"/>
    <x v="2"/>
    <x v="1"/>
    <x v="0"/>
    <x v="33"/>
    <x v="384"/>
    <x v="874"/>
    <x v="0"/>
    <x v="15"/>
    <x v="2"/>
  </r>
  <r>
    <x v="15"/>
    <x v="257"/>
    <x v="2"/>
    <x v="2"/>
    <x v="1"/>
    <x v="0"/>
    <x v="33"/>
    <x v="410"/>
    <x v="765"/>
    <x v="0"/>
    <x v="15"/>
    <x v="2"/>
  </r>
  <r>
    <x v="15"/>
    <x v="246"/>
    <x v="2"/>
    <x v="2"/>
    <x v="1"/>
    <x v="0"/>
    <x v="33"/>
    <x v="287"/>
    <x v="874"/>
    <x v="0"/>
    <x v="15"/>
    <x v="2"/>
  </r>
  <r>
    <x v="15"/>
    <x v="264"/>
    <x v="6"/>
    <x v="6"/>
    <x v="1"/>
    <x v="0"/>
    <x v="33"/>
    <x v="311"/>
    <x v="765"/>
    <x v="0"/>
    <x v="15"/>
    <x v="2"/>
  </r>
  <r>
    <x v="15"/>
    <x v="285"/>
    <x v="6"/>
    <x v="6"/>
    <x v="1"/>
    <x v="0"/>
    <x v="33"/>
    <x v="409"/>
    <x v="874"/>
    <x v="0"/>
    <x v="15"/>
    <x v="2"/>
  </r>
  <r>
    <x v="15"/>
    <x v="236"/>
    <x v="6"/>
    <x v="6"/>
    <x v="1"/>
    <x v="0"/>
    <x v="33"/>
    <x v="371"/>
    <x v="1182"/>
    <x v="0"/>
    <x v="15"/>
    <x v="2"/>
  </r>
  <r>
    <x v="15"/>
    <x v="335"/>
    <x v="6"/>
    <x v="6"/>
    <x v="1"/>
    <x v="0"/>
    <x v="33"/>
    <x v="408"/>
    <x v="759"/>
    <x v="0"/>
    <x v="15"/>
    <x v="2"/>
  </r>
  <r>
    <x v="16"/>
    <x v="277"/>
    <x v="7"/>
    <x v="7"/>
    <x v="1"/>
    <x v="2"/>
    <x v="33"/>
    <x v="325"/>
    <x v="874"/>
    <x v="0"/>
    <x v="16"/>
    <x v="2"/>
  </r>
  <r>
    <x v="16"/>
    <x v="209"/>
    <x v="7"/>
    <x v="7"/>
    <x v="1"/>
    <x v="2"/>
    <x v="33"/>
    <x v="428"/>
    <x v="874"/>
    <x v="0"/>
    <x v="16"/>
    <x v="2"/>
  </r>
  <r>
    <x v="16"/>
    <x v="277"/>
    <x v="7"/>
    <x v="7"/>
    <x v="1"/>
    <x v="0"/>
    <x v="33"/>
    <x v="325"/>
    <x v="146"/>
    <x v="0"/>
    <x v="16"/>
    <x v="2"/>
  </r>
  <r>
    <x v="16"/>
    <x v="327"/>
    <x v="7"/>
    <x v="7"/>
    <x v="1"/>
    <x v="0"/>
    <x v="33"/>
    <x v="387"/>
    <x v="146"/>
    <x v="0"/>
    <x v="16"/>
    <x v="2"/>
  </r>
  <r>
    <x v="16"/>
    <x v="278"/>
    <x v="7"/>
    <x v="7"/>
    <x v="1"/>
    <x v="0"/>
    <x v="33"/>
    <x v="450"/>
    <x v="859"/>
    <x v="0"/>
    <x v="16"/>
    <x v="2"/>
  </r>
  <r>
    <x v="16"/>
    <x v="259"/>
    <x v="7"/>
    <x v="7"/>
    <x v="1"/>
    <x v="0"/>
    <x v="33"/>
    <x v="355"/>
    <x v="874"/>
    <x v="0"/>
    <x v="16"/>
    <x v="2"/>
  </r>
  <r>
    <x v="16"/>
    <x v="225"/>
    <x v="7"/>
    <x v="7"/>
    <x v="1"/>
    <x v="0"/>
    <x v="33"/>
    <x v="416"/>
    <x v="146"/>
    <x v="0"/>
    <x v="16"/>
    <x v="2"/>
  </r>
  <r>
    <x v="16"/>
    <x v="309"/>
    <x v="7"/>
    <x v="7"/>
    <x v="1"/>
    <x v="0"/>
    <x v="33"/>
    <x v="334"/>
    <x v="874"/>
    <x v="0"/>
    <x v="16"/>
    <x v="2"/>
  </r>
  <r>
    <x v="16"/>
    <x v="205"/>
    <x v="7"/>
    <x v="7"/>
    <x v="1"/>
    <x v="0"/>
    <x v="33"/>
    <x v="299"/>
    <x v="1132"/>
    <x v="0"/>
    <x v="16"/>
    <x v="2"/>
  </r>
  <r>
    <x v="16"/>
    <x v="252"/>
    <x v="7"/>
    <x v="7"/>
    <x v="1"/>
    <x v="0"/>
    <x v="33"/>
    <x v="396"/>
    <x v="146"/>
    <x v="0"/>
    <x v="16"/>
    <x v="2"/>
  </r>
  <r>
    <x v="16"/>
    <x v="206"/>
    <x v="7"/>
    <x v="7"/>
    <x v="1"/>
    <x v="0"/>
    <x v="33"/>
    <x v="284"/>
    <x v="874"/>
    <x v="0"/>
    <x v="16"/>
    <x v="2"/>
  </r>
  <r>
    <x v="16"/>
    <x v="209"/>
    <x v="7"/>
    <x v="7"/>
    <x v="1"/>
    <x v="0"/>
    <x v="33"/>
    <x v="428"/>
    <x v="759"/>
    <x v="0"/>
    <x v="16"/>
    <x v="2"/>
  </r>
  <r>
    <x v="16"/>
    <x v="210"/>
    <x v="7"/>
    <x v="7"/>
    <x v="1"/>
    <x v="0"/>
    <x v="33"/>
    <x v="418"/>
    <x v="874"/>
    <x v="0"/>
    <x v="16"/>
    <x v="2"/>
  </r>
  <r>
    <x v="16"/>
    <x v="251"/>
    <x v="8"/>
    <x v="8"/>
    <x v="1"/>
    <x v="0"/>
    <x v="33"/>
    <x v="291"/>
    <x v="859"/>
    <x v="0"/>
    <x v="16"/>
    <x v="2"/>
  </r>
  <r>
    <x v="16"/>
    <x v="192"/>
    <x v="8"/>
    <x v="8"/>
    <x v="1"/>
    <x v="0"/>
    <x v="33"/>
    <x v="300"/>
    <x v="874"/>
    <x v="0"/>
    <x v="16"/>
    <x v="2"/>
  </r>
  <r>
    <x v="16"/>
    <x v="247"/>
    <x v="8"/>
    <x v="8"/>
    <x v="1"/>
    <x v="0"/>
    <x v="33"/>
    <x v="289"/>
    <x v="765"/>
    <x v="0"/>
    <x v="16"/>
    <x v="2"/>
  </r>
  <r>
    <x v="16"/>
    <x v="254"/>
    <x v="8"/>
    <x v="8"/>
    <x v="1"/>
    <x v="0"/>
    <x v="33"/>
    <x v="326"/>
    <x v="146"/>
    <x v="0"/>
    <x v="16"/>
    <x v="2"/>
  </r>
  <r>
    <x v="16"/>
    <x v="320"/>
    <x v="8"/>
    <x v="8"/>
    <x v="1"/>
    <x v="0"/>
    <x v="33"/>
    <x v="398"/>
    <x v="765"/>
    <x v="0"/>
    <x v="16"/>
    <x v="2"/>
  </r>
  <r>
    <x v="16"/>
    <x v="261"/>
    <x v="8"/>
    <x v="8"/>
    <x v="1"/>
    <x v="0"/>
    <x v="33"/>
    <x v="320"/>
    <x v="146"/>
    <x v="0"/>
    <x v="16"/>
    <x v="2"/>
  </r>
  <r>
    <x v="16"/>
    <x v="323"/>
    <x v="8"/>
    <x v="8"/>
    <x v="1"/>
    <x v="0"/>
    <x v="33"/>
    <x v="367"/>
    <x v="759"/>
    <x v="0"/>
    <x v="16"/>
    <x v="2"/>
  </r>
  <r>
    <x v="16"/>
    <x v="245"/>
    <x v="8"/>
    <x v="8"/>
    <x v="1"/>
    <x v="0"/>
    <x v="33"/>
    <x v="285"/>
    <x v="1182"/>
    <x v="0"/>
    <x v="16"/>
    <x v="2"/>
  </r>
  <r>
    <x v="16"/>
    <x v="185"/>
    <x v="8"/>
    <x v="8"/>
    <x v="1"/>
    <x v="0"/>
    <x v="33"/>
    <x v="296"/>
    <x v="765"/>
    <x v="0"/>
    <x v="16"/>
    <x v="2"/>
  </r>
  <r>
    <x v="16"/>
    <x v="292"/>
    <x v="9"/>
    <x v="9"/>
    <x v="1"/>
    <x v="0"/>
    <x v="33"/>
    <x v="352"/>
    <x v="982"/>
    <x v="0"/>
    <x v="16"/>
    <x v="2"/>
  </r>
  <r>
    <x v="16"/>
    <x v="194"/>
    <x v="9"/>
    <x v="9"/>
    <x v="1"/>
    <x v="0"/>
    <x v="33"/>
    <x v="390"/>
    <x v="765"/>
    <x v="0"/>
    <x v="16"/>
    <x v="2"/>
  </r>
  <r>
    <x v="16"/>
    <x v="197"/>
    <x v="9"/>
    <x v="9"/>
    <x v="1"/>
    <x v="0"/>
    <x v="33"/>
    <x v="432"/>
    <x v="859"/>
    <x v="0"/>
    <x v="16"/>
    <x v="2"/>
  </r>
  <r>
    <x v="16"/>
    <x v="211"/>
    <x v="9"/>
    <x v="9"/>
    <x v="1"/>
    <x v="0"/>
    <x v="33"/>
    <x v="286"/>
    <x v="874"/>
    <x v="0"/>
    <x v="16"/>
    <x v="2"/>
  </r>
  <r>
    <x v="16"/>
    <x v="230"/>
    <x v="9"/>
    <x v="9"/>
    <x v="1"/>
    <x v="0"/>
    <x v="33"/>
    <x v="283"/>
    <x v="874"/>
    <x v="0"/>
    <x v="16"/>
    <x v="2"/>
  </r>
  <r>
    <x v="16"/>
    <x v="198"/>
    <x v="10"/>
    <x v="10"/>
    <x v="1"/>
    <x v="0"/>
    <x v="33"/>
    <x v="338"/>
    <x v="765"/>
    <x v="0"/>
    <x v="16"/>
    <x v="2"/>
  </r>
  <r>
    <x v="16"/>
    <x v="263"/>
    <x v="10"/>
    <x v="10"/>
    <x v="1"/>
    <x v="0"/>
    <x v="33"/>
    <x v="436"/>
    <x v="1182"/>
    <x v="0"/>
    <x v="16"/>
    <x v="2"/>
  </r>
  <r>
    <x v="16"/>
    <x v="212"/>
    <x v="10"/>
    <x v="10"/>
    <x v="1"/>
    <x v="0"/>
    <x v="33"/>
    <x v="319"/>
    <x v="759"/>
    <x v="0"/>
    <x v="16"/>
    <x v="2"/>
  </r>
  <r>
    <x v="16"/>
    <x v="317"/>
    <x v="10"/>
    <x v="10"/>
    <x v="1"/>
    <x v="0"/>
    <x v="33"/>
    <x v="401"/>
    <x v="899"/>
    <x v="0"/>
    <x v="16"/>
    <x v="2"/>
  </r>
  <r>
    <x v="16"/>
    <x v="239"/>
    <x v="10"/>
    <x v="10"/>
    <x v="1"/>
    <x v="0"/>
    <x v="33"/>
    <x v="419"/>
    <x v="874"/>
    <x v="0"/>
    <x v="16"/>
    <x v="2"/>
  </r>
  <r>
    <x v="16"/>
    <x v="243"/>
    <x v="10"/>
    <x v="10"/>
    <x v="1"/>
    <x v="0"/>
    <x v="33"/>
    <x v="411"/>
    <x v="874"/>
    <x v="0"/>
    <x v="16"/>
    <x v="2"/>
  </r>
  <r>
    <x v="16"/>
    <x v="232"/>
    <x v="10"/>
    <x v="10"/>
    <x v="1"/>
    <x v="0"/>
    <x v="33"/>
    <x v="290"/>
    <x v="899"/>
    <x v="0"/>
    <x v="16"/>
    <x v="2"/>
  </r>
  <r>
    <x v="16"/>
    <x v="186"/>
    <x v="10"/>
    <x v="10"/>
    <x v="1"/>
    <x v="0"/>
    <x v="33"/>
    <x v="321"/>
    <x v="899"/>
    <x v="0"/>
    <x v="16"/>
    <x v="2"/>
  </r>
  <r>
    <x v="16"/>
    <x v="329"/>
    <x v="10"/>
    <x v="10"/>
    <x v="1"/>
    <x v="0"/>
    <x v="33"/>
    <x v="380"/>
    <x v="1182"/>
    <x v="0"/>
    <x v="16"/>
    <x v="2"/>
  </r>
  <r>
    <x v="16"/>
    <x v="339"/>
    <x v="10"/>
    <x v="10"/>
    <x v="1"/>
    <x v="0"/>
    <x v="33"/>
    <x v="427"/>
    <x v="1182"/>
    <x v="0"/>
    <x v="16"/>
    <x v="2"/>
  </r>
  <r>
    <x v="16"/>
    <x v="244"/>
    <x v="10"/>
    <x v="10"/>
    <x v="1"/>
    <x v="0"/>
    <x v="33"/>
    <x v="433"/>
    <x v="765"/>
    <x v="0"/>
    <x v="16"/>
    <x v="2"/>
  </r>
  <r>
    <x v="16"/>
    <x v="233"/>
    <x v="10"/>
    <x v="10"/>
    <x v="1"/>
    <x v="0"/>
    <x v="33"/>
    <x v="344"/>
    <x v="759"/>
    <x v="0"/>
    <x v="16"/>
    <x v="2"/>
  </r>
  <r>
    <x v="16"/>
    <x v="199"/>
    <x v="10"/>
    <x v="10"/>
    <x v="1"/>
    <x v="0"/>
    <x v="33"/>
    <x v="298"/>
    <x v="759"/>
    <x v="0"/>
    <x v="16"/>
    <x v="2"/>
  </r>
  <r>
    <x v="16"/>
    <x v="269"/>
    <x v="11"/>
    <x v="11"/>
    <x v="1"/>
    <x v="0"/>
    <x v="33"/>
    <x v="403"/>
    <x v="848"/>
    <x v="0"/>
    <x v="16"/>
    <x v="2"/>
  </r>
  <r>
    <x v="16"/>
    <x v="325"/>
    <x v="11"/>
    <x v="11"/>
    <x v="1"/>
    <x v="0"/>
    <x v="33"/>
    <x v="421"/>
    <x v="1182"/>
    <x v="0"/>
    <x v="16"/>
    <x v="2"/>
  </r>
  <r>
    <x v="16"/>
    <x v="282"/>
    <x v="11"/>
    <x v="11"/>
    <x v="1"/>
    <x v="0"/>
    <x v="33"/>
    <x v="358"/>
    <x v="934"/>
    <x v="0"/>
    <x v="16"/>
    <x v="2"/>
  </r>
  <r>
    <x v="16"/>
    <x v="272"/>
    <x v="11"/>
    <x v="11"/>
    <x v="1"/>
    <x v="0"/>
    <x v="33"/>
    <x v="360"/>
    <x v="759"/>
    <x v="0"/>
    <x v="16"/>
    <x v="2"/>
  </r>
  <r>
    <x v="16"/>
    <x v="220"/>
    <x v="11"/>
    <x v="11"/>
    <x v="1"/>
    <x v="0"/>
    <x v="33"/>
    <x v="309"/>
    <x v="934"/>
    <x v="0"/>
    <x v="16"/>
    <x v="2"/>
  </r>
  <r>
    <x v="16"/>
    <x v="201"/>
    <x v="11"/>
    <x v="11"/>
    <x v="1"/>
    <x v="0"/>
    <x v="33"/>
    <x v="422"/>
    <x v="899"/>
    <x v="0"/>
    <x v="16"/>
    <x v="2"/>
  </r>
  <r>
    <x v="16"/>
    <x v="249"/>
    <x v="11"/>
    <x v="11"/>
    <x v="1"/>
    <x v="0"/>
    <x v="33"/>
    <x v="359"/>
    <x v="1132"/>
    <x v="0"/>
    <x v="16"/>
    <x v="2"/>
  </r>
  <r>
    <x v="16"/>
    <x v="299"/>
    <x v="11"/>
    <x v="11"/>
    <x v="1"/>
    <x v="0"/>
    <x v="33"/>
    <x v="315"/>
    <x v="1182"/>
    <x v="0"/>
    <x v="16"/>
    <x v="2"/>
  </r>
  <r>
    <x v="16"/>
    <x v="302"/>
    <x v="11"/>
    <x v="11"/>
    <x v="1"/>
    <x v="0"/>
    <x v="33"/>
    <x v="324"/>
    <x v="1132"/>
    <x v="0"/>
    <x v="16"/>
    <x v="2"/>
  </r>
  <r>
    <x v="16"/>
    <x v="181"/>
    <x v="11"/>
    <x v="11"/>
    <x v="1"/>
    <x v="0"/>
    <x v="33"/>
    <x v="362"/>
    <x v="899"/>
    <x v="0"/>
    <x v="16"/>
    <x v="2"/>
  </r>
  <r>
    <x v="16"/>
    <x v="275"/>
    <x v="11"/>
    <x v="11"/>
    <x v="1"/>
    <x v="0"/>
    <x v="33"/>
    <x v="307"/>
    <x v="759"/>
    <x v="0"/>
    <x v="16"/>
    <x v="2"/>
  </r>
  <r>
    <x v="16"/>
    <x v="294"/>
    <x v="11"/>
    <x v="11"/>
    <x v="1"/>
    <x v="0"/>
    <x v="33"/>
    <x v="382"/>
    <x v="765"/>
    <x v="0"/>
    <x v="16"/>
    <x v="2"/>
  </r>
  <r>
    <x v="16"/>
    <x v="300"/>
    <x v="2"/>
    <x v="2"/>
    <x v="1"/>
    <x v="0"/>
    <x v="33"/>
    <x v="316"/>
    <x v="848"/>
    <x v="0"/>
    <x v="16"/>
    <x v="2"/>
  </r>
  <r>
    <x v="16"/>
    <x v="215"/>
    <x v="2"/>
    <x v="2"/>
    <x v="1"/>
    <x v="0"/>
    <x v="33"/>
    <x v="322"/>
    <x v="1182"/>
    <x v="0"/>
    <x v="16"/>
    <x v="2"/>
  </r>
  <r>
    <x v="16"/>
    <x v="221"/>
    <x v="2"/>
    <x v="2"/>
    <x v="1"/>
    <x v="0"/>
    <x v="33"/>
    <x v="347"/>
    <x v="765"/>
    <x v="0"/>
    <x v="16"/>
    <x v="2"/>
  </r>
  <r>
    <x v="16"/>
    <x v="284"/>
    <x v="2"/>
    <x v="2"/>
    <x v="1"/>
    <x v="0"/>
    <x v="33"/>
    <x v="383"/>
    <x v="765"/>
    <x v="0"/>
    <x v="16"/>
    <x v="2"/>
  </r>
  <r>
    <x v="16"/>
    <x v="222"/>
    <x v="2"/>
    <x v="2"/>
    <x v="1"/>
    <x v="0"/>
    <x v="33"/>
    <x v="384"/>
    <x v="899"/>
    <x v="0"/>
    <x v="16"/>
    <x v="2"/>
  </r>
  <r>
    <x v="16"/>
    <x v="295"/>
    <x v="2"/>
    <x v="2"/>
    <x v="1"/>
    <x v="0"/>
    <x v="33"/>
    <x v="310"/>
    <x v="759"/>
    <x v="0"/>
    <x v="16"/>
    <x v="2"/>
  </r>
  <r>
    <x v="16"/>
    <x v="270"/>
    <x v="2"/>
    <x v="2"/>
    <x v="1"/>
    <x v="0"/>
    <x v="33"/>
    <x v="363"/>
    <x v="759"/>
    <x v="0"/>
    <x v="16"/>
    <x v="2"/>
  </r>
  <r>
    <x v="16"/>
    <x v="216"/>
    <x v="2"/>
    <x v="2"/>
    <x v="1"/>
    <x v="0"/>
    <x v="33"/>
    <x v="332"/>
    <x v="1182"/>
    <x v="0"/>
    <x v="16"/>
    <x v="2"/>
  </r>
  <r>
    <x v="16"/>
    <x v="280"/>
    <x v="2"/>
    <x v="2"/>
    <x v="1"/>
    <x v="0"/>
    <x v="33"/>
    <x v="295"/>
    <x v="1182"/>
    <x v="0"/>
    <x v="16"/>
    <x v="2"/>
  </r>
  <r>
    <x v="16"/>
    <x v="257"/>
    <x v="2"/>
    <x v="2"/>
    <x v="1"/>
    <x v="0"/>
    <x v="33"/>
    <x v="410"/>
    <x v="899"/>
    <x v="0"/>
    <x v="16"/>
    <x v="2"/>
  </r>
  <r>
    <x v="16"/>
    <x v="223"/>
    <x v="2"/>
    <x v="2"/>
    <x v="1"/>
    <x v="0"/>
    <x v="33"/>
    <x v="434"/>
    <x v="874"/>
    <x v="0"/>
    <x v="16"/>
    <x v="2"/>
  </r>
  <r>
    <x v="16"/>
    <x v="276"/>
    <x v="2"/>
    <x v="2"/>
    <x v="1"/>
    <x v="0"/>
    <x v="33"/>
    <x v="385"/>
    <x v="874"/>
    <x v="0"/>
    <x v="16"/>
    <x v="2"/>
  </r>
  <r>
    <x v="16"/>
    <x v="183"/>
    <x v="2"/>
    <x v="2"/>
    <x v="1"/>
    <x v="0"/>
    <x v="33"/>
    <x v="330"/>
    <x v="1182"/>
    <x v="0"/>
    <x v="16"/>
    <x v="2"/>
  </r>
  <r>
    <x v="16"/>
    <x v="246"/>
    <x v="2"/>
    <x v="2"/>
    <x v="1"/>
    <x v="0"/>
    <x v="33"/>
    <x v="287"/>
    <x v="146"/>
    <x v="0"/>
    <x v="16"/>
    <x v="2"/>
  </r>
  <r>
    <x v="16"/>
    <x v="264"/>
    <x v="6"/>
    <x v="6"/>
    <x v="1"/>
    <x v="0"/>
    <x v="33"/>
    <x v="311"/>
    <x v="934"/>
    <x v="0"/>
    <x v="16"/>
    <x v="2"/>
  </r>
  <r>
    <x v="16"/>
    <x v="281"/>
    <x v="6"/>
    <x v="6"/>
    <x v="1"/>
    <x v="0"/>
    <x v="33"/>
    <x v="395"/>
    <x v="899"/>
    <x v="0"/>
    <x v="16"/>
    <x v="2"/>
  </r>
  <r>
    <x v="16"/>
    <x v="285"/>
    <x v="6"/>
    <x v="6"/>
    <x v="1"/>
    <x v="0"/>
    <x v="33"/>
    <x v="409"/>
    <x v="759"/>
    <x v="0"/>
    <x v="16"/>
    <x v="2"/>
  </r>
  <r>
    <x v="16"/>
    <x v="265"/>
    <x v="6"/>
    <x v="6"/>
    <x v="1"/>
    <x v="0"/>
    <x v="33"/>
    <x v="386"/>
    <x v="899"/>
    <x v="0"/>
    <x v="16"/>
    <x v="2"/>
  </r>
  <r>
    <x v="16"/>
    <x v="314"/>
    <x v="6"/>
    <x v="6"/>
    <x v="1"/>
    <x v="0"/>
    <x v="33"/>
    <x v="372"/>
    <x v="874"/>
    <x v="0"/>
    <x v="16"/>
    <x v="2"/>
  </r>
  <r>
    <x v="16"/>
    <x v="296"/>
    <x v="6"/>
    <x v="6"/>
    <x v="1"/>
    <x v="0"/>
    <x v="33"/>
    <x v="312"/>
    <x v="146"/>
    <x v="0"/>
    <x v="16"/>
    <x v="2"/>
  </r>
  <r>
    <x v="16"/>
    <x v="204"/>
    <x v="6"/>
    <x v="6"/>
    <x v="1"/>
    <x v="0"/>
    <x v="33"/>
    <x v="317"/>
    <x v="899"/>
    <x v="0"/>
    <x v="16"/>
    <x v="2"/>
  </r>
  <r>
    <x v="16"/>
    <x v="236"/>
    <x v="6"/>
    <x v="6"/>
    <x v="1"/>
    <x v="0"/>
    <x v="33"/>
    <x v="371"/>
    <x v="1182"/>
    <x v="0"/>
    <x v="16"/>
    <x v="2"/>
  </r>
  <r>
    <x v="16"/>
    <x v="188"/>
    <x v="6"/>
    <x v="6"/>
    <x v="1"/>
    <x v="0"/>
    <x v="33"/>
    <x v="407"/>
    <x v="759"/>
    <x v="0"/>
    <x v="16"/>
    <x v="2"/>
  </r>
  <r>
    <x v="16"/>
    <x v="313"/>
    <x v="6"/>
    <x v="6"/>
    <x v="1"/>
    <x v="0"/>
    <x v="33"/>
    <x v="341"/>
    <x v="765"/>
    <x v="0"/>
    <x v="16"/>
    <x v="2"/>
  </r>
  <r>
    <x v="16"/>
    <x v="335"/>
    <x v="6"/>
    <x v="6"/>
    <x v="1"/>
    <x v="0"/>
    <x v="33"/>
    <x v="408"/>
    <x v="874"/>
    <x v="0"/>
    <x v="16"/>
    <x v="2"/>
  </r>
  <r>
    <x v="16"/>
    <x v="174"/>
    <x v="6"/>
    <x v="6"/>
    <x v="1"/>
    <x v="0"/>
    <x v="33"/>
    <x v="282"/>
    <x v="874"/>
    <x v="0"/>
    <x v="16"/>
    <x v="2"/>
  </r>
  <r>
    <x v="16"/>
    <x v="229"/>
    <x v="6"/>
    <x v="6"/>
    <x v="1"/>
    <x v="0"/>
    <x v="33"/>
    <x v="281"/>
    <x v="874"/>
    <x v="0"/>
    <x v="16"/>
    <x v="2"/>
  </r>
  <r>
    <x v="16"/>
    <x v="241"/>
    <x v="6"/>
    <x v="6"/>
    <x v="1"/>
    <x v="0"/>
    <x v="33"/>
    <x v="447"/>
    <x v="759"/>
    <x v="0"/>
    <x v="16"/>
    <x v="2"/>
  </r>
  <r>
    <x v="16"/>
    <x v="191"/>
    <x v="6"/>
    <x v="6"/>
    <x v="1"/>
    <x v="0"/>
    <x v="33"/>
    <x v="318"/>
    <x v="899"/>
    <x v="0"/>
    <x v="16"/>
    <x v="2"/>
  </r>
  <r>
    <x v="16"/>
    <x v="209"/>
    <x v="7"/>
    <x v="7"/>
    <x v="1"/>
    <x v="1"/>
    <x v="33"/>
    <x v="428"/>
    <x v="874"/>
    <x v="0"/>
    <x v="16"/>
    <x v="2"/>
  </r>
  <r>
    <x v="16"/>
    <x v="323"/>
    <x v="8"/>
    <x v="8"/>
    <x v="1"/>
    <x v="1"/>
    <x v="33"/>
    <x v="367"/>
    <x v="874"/>
    <x v="0"/>
    <x v="16"/>
    <x v="2"/>
  </r>
  <r>
    <x v="16"/>
    <x v="185"/>
    <x v="8"/>
    <x v="8"/>
    <x v="1"/>
    <x v="1"/>
    <x v="33"/>
    <x v="296"/>
    <x v="759"/>
    <x v="0"/>
    <x v="16"/>
    <x v="2"/>
  </r>
  <r>
    <x v="16"/>
    <x v="292"/>
    <x v="9"/>
    <x v="9"/>
    <x v="1"/>
    <x v="1"/>
    <x v="33"/>
    <x v="352"/>
    <x v="759"/>
    <x v="0"/>
    <x v="16"/>
    <x v="2"/>
  </r>
  <r>
    <x v="16"/>
    <x v="317"/>
    <x v="10"/>
    <x v="10"/>
    <x v="1"/>
    <x v="1"/>
    <x v="33"/>
    <x v="401"/>
    <x v="874"/>
    <x v="0"/>
    <x v="16"/>
    <x v="2"/>
  </r>
  <r>
    <x v="16"/>
    <x v="200"/>
    <x v="11"/>
    <x v="11"/>
    <x v="1"/>
    <x v="1"/>
    <x v="33"/>
    <x v="351"/>
    <x v="874"/>
    <x v="0"/>
    <x v="16"/>
    <x v="2"/>
  </r>
  <r>
    <x v="16"/>
    <x v="220"/>
    <x v="11"/>
    <x v="11"/>
    <x v="1"/>
    <x v="1"/>
    <x v="33"/>
    <x v="309"/>
    <x v="874"/>
    <x v="0"/>
    <x v="16"/>
    <x v="2"/>
  </r>
  <r>
    <x v="16"/>
    <x v="270"/>
    <x v="2"/>
    <x v="2"/>
    <x v="1"/>
    <x v="1"/>
    <x v="33"/>
    <x v="363"/>
    <x v="146"/>
    <x v="0"/>
    <x v="16"/>
    <x v="2"/>
  </r>
  <r>
    <x v="16"/>
    <x v="246"/>
    <x v="2"/>
    <x v="2"/>
    <x v="1"/>
    <x v="1"/>
    <x v="33"/>
    <x v="287"/>
    <x v="874"/>
    <x v="0"/>
    <x v="16"/>
    <x v="2"/>
  </r>
  <r>
    <x v="16"/>
    <x v="264"/>
    <x v="6"/>
    <x v="6"/>
    <x v="1"/>
    <x v="1"/>
    <x v="33"/>
    <x v="311"/>
    <x v="874"/>
    <x v="0"/>
    <x v="16"/>
    <x v="2"/>
  </r>
  <r>
    <x v="16"/>
    <x v="296"/>
    <x v="6"/>
    <x v="6"/>
    <x v="1"/>
    <x v="1"/>
    <x v="33"/>
    <x v="312"/>
    <x v="759"/>
    <x v="0"/>
    <x v="16"/>
    <x v="2"/>
  </r>
  <r>
    <x v="16"/>
    <x v="241"/>
    <x v="6"/>
    <x v="6"/>
    <x v="1"/>
    <x v="1"/>
    <x v="33"/>
    <x v="447"/>
    <x v="874"/>
    <x v="0"/>
    <x v="16"/>
    <x v="2"/>
  </r>
  <r>
    <x v="17"/>
    <x v="214"/>
    <x v="11"/>
    <x v="11"/>
    <x v="1"/>
    <x v="2"/>
    <x v="32"/>
    <x v="306"/>
    <x v="3093"/>
    <x v="0"/>
    <x v="17"/>
    <x v="2"/>
  </r>
  <r>
    <x v="17"/>
    <x v="242"/>
    <x v="9"/>
    <x v="9"/>
    <x v="1"/>
    <x v="0"/>
    <x v="33"/>
    <x v="435"/>
    <x v="874"/>
    <x v="0"/>
    <x v="17"/>
    <x v="2"/>
  </r>
  <r>
    <x v="18"/>
    <x v="227"/>
    <x v="9"/>
    <x v="9"/>
    <x v="1"/>
    <x v="2"/>
    <x v="32"/>
    <x v="399"/>
    <x v="891"/>
    <x v="0"/>
    <x v="18"/>
    <x v="2"/>
  </r>
  <r>
    <x v="18"/>
    <x v="240"/>
    <x v="2"/>
    <x v="2"/>
    <x v="1"/>
    <x v="2"/>
    <x v="32"/>
    <x v="442"/>
    <x v="1755"/>
    <x v="0"/>
    <x v="18"/>
    <x v="2"/>
  </r>
  <r>
    <x v="19"/>
    <x v="308"/>
    <x v="7"/>
    <x v="7"/>
    <x v="1"/>
    <x v="2"/>
    <x v="33"/>
    <x v="333"/>
    <x v="759"/>
    <x v="0"/>
    <x v="19"/>
    <x v="2"/>
  </r>
  <r>
    <x v="19"/>
    <x v="290"/>
    <x v="9"/>
    <x v="9"/>
    <x v="1"/>
    <x v="2"/>
    <x v="32"/>
    <x v="302"/>
    <x v="3094"/>
    <x v="0"/>
    <x v="19"/>
    <x v="2"/>
  </r>
  <r>
    <x v="19"/>
    <x v="178"/>
    <x v="9"/>
    <x v="9"/>
    <x v="1"/>
    <x v="2"/>
    <x v="33"/>
    <x v="353"/>
    <x v="874"/>
    <x v="0"/>
    <x v="19"/>
    <x v="2"/>
  </r>
  <r>
    <x v="19"/>
    <x v="255"/>
    <x v="9"/>
    <x v="9"/>
    <x v="1"/>
    <x v="2"/>
    <x v="33"/>
    <x v="293"/>
    <x v="874"/>
    <x v="0"/>
    <x v="19"/>
    <x v="2"/>
  </r>
  <r>
    <x v="19"/>
    <x v="308"/>
    <x v="7"/>
    <x v="7"/>
    <x v="1"/>
    <x v="0"/>
    <x v="33"/>
    <x v="333"/>
    <x v="765"/>
    <x v="0"/>
    <x v="19"/>
    <x v="2"/>
  </r>
  <r>
    <x v="19"/>
    <x v="308"/>
    <x v="7"/>
    <x v="7"/>
    <x v="1"/>
    <x v="1"/>
    <x v="33"/>
    <x v="333"/>
    <x v="874"/>
    <x v="0"/>
    <x v="19"/>
    <x v="2"/>
  </r>
  <r>
    <x v="20"/>
    <x v="300"/>
    <x v="2"/>
    <x v="2"/>
    <x v="1"/>
    <x v="2"/>
    <x v="33"/>
    <x v="316"/>
    <x v="874"/>
    <x v="0"/>
    <x v="20"/>
    <x v="2"/>
  </r>
  <r>
    <x v="20"/>
    <x v="308"/>
    <x v="7"/>
    <x v="7"/>
    <x v="1"/>
    <x v="0"/>
    <x v="33"/>
    <x v="333"/>
    <x v="759"/>
    <x v="0"/>
    <x v="20"/>
    <x v="2"/>
  </r>
  <r>
    <x v="20"/>
    <x v="277"/>
    <x v="7"/>
    <x v="7"/>
    <x v="1"/>
    <x v="0"/>
    <x v="33"/>
    <x v="325"/>
    <x v="874"/>
    <x v="0"/>
    <x v="20"/>
    <x v="2"/>
  </r>
  <r>
    <x v="20"/>
    <x v="326"/>
    <x v="8"/>
    <x v="8"/>
    <x v="1"/>
    <x v="0"/>
    <x v="33"/>
    <x v="423"/>
    <x v="759"/>
    <x v="0"/>
    <x v="20"/>
    <x v="2"/>
  </r>
  <r>
    <x v="20"/>
    <x v="245"/>
    <x v="8"/>
    <x v="8"/>
    <x v="1"/>
    <x v="0"/>
    <x v="33"/>
    <x v="285"/>
    <x v="759"/>
    <x v="0"/>
    <x v="20"/>
    <x v="2"/>
  </r>
  <r>
    <x v="20"/>
    <x v="337"/>
    <x v="9"/>
    <x v="9"/>
    <x v="1"/>
    <x v="0"/>
    <x v="33"/>
    <x v="424"/>
    <x v="759"/>
    <x v="0"/>
    <x v="20"/>
    <x v="2"/>
  </r>
  <r>
    <x v="20"/>
    <x v="303"/>
    <x v="9"/>
    <x v="9"/>
    <x v="1"/>
    <x v="0"/>
    <x v="33"/>
    <x v="327"/>
    <x v="146"/>
    <x v="0"/>
    <x v="20"/>
    <x v="2"/>
  </r>
  <r>
    <x v="20"/>
    <x v="197"/>
    <x v="9"/>
    <x v="9"/>
    <x v="1"/>
    <x v="0"/>
    <x v="33"/>
    <x v="432"/>
    <x v="146"/>
    <x v="0"/>
    <x v="20"/>
    <x v="2"/>
  </r>
  <r>
    <x v="20"/>
    <x v="242"/>
    <x v="9"/>
    <x v="9"/>
    <x v="1"/>
    <x v="0"/>
    <x v="33"/>
    <x v="435"/>
    <x v="759"/>
    <x v="0"/>
    <x v="20"/>
    <x v="2"/>
  </r>
  <r>
    <x v="20"/>
    <x v="286"/>
    <x v="10"/>
    <x v="10"/>
    <x v="1"/>
    <x v="0"/>
    <x v="33"/>
    <x v="297"/>
    <x v="759"/>
    <x v="0"/>
    <x v="20"/>
    <x v="2"/>
  </r>
  <r>
    <x v="20"/>
    <x v="244"/>
    <x v="10"/>
    <x v="10"/>
    <x v="1"/>
    <x v="0"/>
    <x v="33"/>
    <x v="433"/>
    <x v="1182"/>
    <x v="0"/>
    <x v="20"/>
    <x v="2"/>
  </r>
  <r>
    <x v="20"/>
    <x v="187"/>
    <x v="11"/>
    <x v="11"/>
    <x v="1"/>
    <x v="0"/>
    <x v="33"/>
    <x v="328"/>
    <x v="952"/>
    <x v="0"/>
    <x v="20"/>
    <x v="2"/>
  </r>
  <r>
    <x v="20"/>
    <x v="299"/>
    <x v="11"/>
    <x v="11"/>
    <x v="1"/>
    <x v="0"/>
    <x v="33"/>
    <x v="315"/>
    <x v="874"/>
    <x v="0"/>
    <x v="20"/>
    <x v="2"/>
  </r>
  <r>
    <x v="20"/>
    <x v="202"/>
    <x v="11"/>
    <x v="11"/>
    <x v="1"/>
    <x v="0"/>
    <x v="33"/>
    <x v="305"/>
    <x v="146"/>
    <x v="0"/>
    <x v="20"/>
    <x v="2"/>
  </r>
  <r>
    <x v="20"/>
    <x v="300"/>
    <x v="2"/>
    <x v="2"/>
    <x v="1"/>
    <x v="0"/>
    <x v="33"/>
    <x v="316"/>
    <x v="765"/>
    <x v="0"/>
    <x v="20"/>
    <x v="2"/>
  </r>
  <r>
    <x v="20"/>
    <x v="222"/>
    <x v="2"/>
    <x v="2"/>
    <x v="1"/>
    <x v="0"/>
    <x v="33"/>
    <x v="384"/>
    <x v="759"/>
    <x v="0"/>
    <x v="20"/>
    <x v="2"/>
  </r>
  <r>
    <x v="20"/>
    <x v="216"/>
    <x v="2"/>
    <x v="2"/>
    <x v="1"/>
    <x v="0"/>
    <x v="33"/>
    <x v="332"/>
    <x v="874"/>
    <x v="0"/>
    <x v="20"/>
    <x v="2"/>
  </r>
  <r>
    <x v="20"/>
    <x v="257"/>
    <x v="2"/>
    <x v="2"/>
    <x v="1"/>
    <x v="0"/>
    <x v="33"/>
    <x v="410"/>
    <x v="146"/>
    <x v="0"/>
    <x v="20"/>
    <x v="2"/>
  </r>
  <r>
    <x v="20"/>
    <x v="276"/>
    <x v="2"/>
    <x v="2"/>
    <x v="1"/>
    <x v="0"/>
    <x v="33"/>
    <x v="385"/>
    <x v="759"/>
    <x v="0"/>
    <x v="20"/>
    <x v="2"/>
  </r>
  <r>
    <x v="20"/>
    <x v="304"/>
    <x v="2"/>
    <x v="2"/>
    <x v="1"/>
    <x v="0"/>
    <x v="33"/>
    <x v="329"/>
    <x v="759"/>
    <x v="0"/>
    <x v="20"/>
    <x v="2"/>
  </r>
  <r>
    <x v="20"/>
    <x v="265"/>
    <x v="6"/>
    <x v="6"/>
    <x v="1"/>
    <x v="0"/>
    <x v="33"/>
    <x v="386"/>
    <x v="874"/>
    <x v="0"/>
    <x v="20"/>
    <x v="2"/>
  </r>
  <r>
    <x v="20"/>
    <x v="184"/>
    <x v="6"/>
    <x v="6"/>
    <x v="1"/>
    <x v="0"/>
    <x v="33"/>
    <x v="413"/>
    <x v="874"/>
    <x v="0"/>
    <x v="20"/>
    <x v="2"/>
  </r>
  <r>
    <x v="20"/>
    <x v="314"/>
    <x v="6"/>
    <x v="6"/>
    <x v="1"/>
    <x v="0"/>
    <x v="33"/>
    <x v="372"/>
    <x v="759"/>
    <x v="0"/>
    <x v="20"/>
    <x v="2"/>
  </r>
  <r>
    <x v="20"/>
    <x v="297"/>
    <x v="6"/>
    <x v="6"/>
    <x v="1"/>
    <x v="0"/>
    <x v="33"/>
    <x v="313"/>
    <x v="146"/>
    <x v="0"/>
    <x v="20"/>
    <x v="2"/>
  </r>
  <r>
    <x v="20"/>
    <x v="271"/>
    <x v="6"/>
    <x v="6"/>
    <x v="1"/>
    <x v="0"/>
    <x v="33"/>
    <x v="426"/>
    <x v="146"/>
    <x v="0"/>
    <x v="20"/>
    <x v="2"/>
  </r>
  <r>
    <x v="20"/>
    <x v="286"/>
    <x v="10"/>
    <x v="10"/>
    <x v="1"/>
    <x v="1"/>
    <x v="33"/>
    <x v="297"/>
    <x v="874"/>
    <x v="0"/>
    <x v="20"/>
    <x v="2"/>
  </r>
  <r>
    <x v="20"/>
    <x v="268"/>
    <x v="10"/>
    <x v="10"/>
    <x v="1"/>
    <x v="1"/>
    <x v="33"/>
    <x v="339"/>
    <x v="874"/>
    <x v="0"/>
    <x v="20"/>
    <x v="2"/>
  </r>
  <r>
    <x v="20"/>
    <x v="181"/>
    <x v="11"/>
    <x v="11"/>
    <x v="1"/>
    <x v="1"/>
    <x v="33"/>
    <x v="362"/>
    <x v="874"/>
    <x v="0"/>
    <x v="20"/>
    <x v="2"/>
  </r>
  <r>
    <x v="20"/>
    <x v="300"/>
    <x v="2"/>
    <x v="2"/>
    <x v="1"/>
    <x v="1"/>
    <x v="33"/>
    <x v="316"/>
    <x v="874"/>
    <x v="0"/>
    <x v="20"/>
    <x v="2"/>
  </r>
  <r>
    <x v="20"/>
    <x v="222"/>
    <x v="2"/>
    <x v="2"/>
    <x v="1"/>
    <x v="1"/>
    <x v="33"/>
    <x v="384"/>
    <x v="874"/>
    <x v="0"/>
    <x v="20"/>
    <x v="2"/>
  </r>
  <r>
    <x v="20"/>
    <x v="304"/>
    <x v="2"/>
    <x v="2"/>
    <x v="1"/>
    <x v="1"/>
    <x v="33"/>
    <x v="329"/>
    <x v="874"/>
    <x v="0"/>
    <x v="20"/>
    <x v="2"/>
  </r>
  <r>
    <x v="21"/>
    <x v="248"/>
    <x v="10"/>
    <x v="10"/>
    <x v="1"/>
    <x v="2"/>
    <x v="33"/>
    <x v="304"/>
    <x v="874"/>
    <x v="0"/>
    <x v="21"/>
    <x v="2"/>
  </r>
  <r>
    <x v="21"/>
    <x v="269"/>
    <x v="11"/>
    <x v="11"/>
    <x v="1"/>
    <x v="2"/>
    <x v="33"/>
    <x v="403"/>
    <x v="874"/>
    <x v="0"/>
    <x v="21"/>
    <x v="2"/>
  </r>
  <r>
    <x v="21"/>
    <x v="288"/>
    <x v="7"/>
    <x v="7"/>
    <x v="1"/>
    <x v="0"/>
    <x v="33"/>
    <x v="439"/>
    <x v="899"/>
    <x v="0"/>
    <x v="21"/>
    <x v="2"/>
  </r>
  <r>
    <x v="21"/>
    <x v="332"/>
    <x v="7"/>
    <x v="7"/>
    <x v="1"/>
    <x v="0"/>
    <x v="33"/>
    <x v="397"/>
    <x v="952"/>
    <x v="0"/>
    <x v="21"/>
    <x v="2"/>
  </r>
  <r>
    <x v="21"/>
    <x v="192"/>
    <x v="8"/>
    <x v="8"/>
    <x v="1"/>
    <x v="0"/>
    <x v="33"/>
    <x v="300"/>
    <x v="982"/>
    <x v="0"/>
    <x v="21"/>
    <x v="2"/>
  </r>
  <r>
    <x v="21"/>
    <x v="196"/>
    <x v="8"/>
    <x v="8"/>
    <x v="1"/>
    <x v="0"/>
    <x v="33"/>
    <x v="375"/>
    <x v="1182"/>
    <x v="0"/>
    <x v="21"/>
    <x v="2"/>
  </r>
  <r>
    <x v="21"/>
    <x v="303"/>
    <x v="9"/>
    <x v="9"/>
    <x v="1"/>
    <x v="0"/>
    <x v="33"/>
    <x v="327"/>
    <x v="952"/>
    <x v="0"/>
    <x v="21"/>
    <x v="2"/>
  </r>
  <r>
    <x v="21"/>
    <x v="293"/>
    <x v="9"/>
    <x v="9"/>
    <x v="1"/>
    <x v="0"/>
    <x v="33"/>
    <x v="337"/>
    <x v="759"/>
    <x v="0"/>
    <x v="21"/>
    <x v="2"/>
  </r>
  <r>
    <x v="21"/>
    <x v="197"/>
    <x v="9"/>
    <x v="9"/>
    <x v="1"/>
    <x v="0"/>
    <x v="33"/>
    <x v="432"/>
    <x v="934"/>
    <x v="0"/>
    <x v="21"/>
    <x v="2"/>
  </r>
  <r>
    <x v="21"/>
    <x v="263"/>
    <x v="10"/>
    <x v="10"/>
    <x v="1"/>
    <x v="0"/>
    <x v="33"/>
    <x v="436"/>
    <x v="1132"/>
    <x v="0"/>
    <x v="21"/>
    <x v="2"/>
  </r>
  <r>
    <x v="21"/>
    <x v="233"/>
    <x v="10"/>
    <x v="10"/>
    <x v="1"/>
    <x v="0"/>
    <x v="33"/>
    <x v="344"/>
    <x v="801"/>
    <x v="0"/>
    <x v="21"/>
    <x v="2"/>
  </r>
  <r>
    <x v="21"/>
    <x v="325"/>
    <x v="11"/>
    <x v="11"/>
    <x v="1"/>
    <x v="0"/>
    <x v="33"/>
    <x v="421"/>
    <x v="952"/>
    <x v="0"/>
    <x v="21"/>
    <x v="2"/>
  </r>
  <r>
    <x v="21"/>
    <x v="299"/>
    <x v="11"/>
    <x v="11"/>
    <x v="1"/>
    <x v="0"/>
    <x v="33"/>
    <x v="315"/>
    <x v="146"/>
    <x v="0"/>
    <x v="21"/>
    <x v="2"/>
  </r>
  <r>
    <x v="21"/>
    <x v="202"/>
    <x v="11"/>
    <x v="11"/>
    <x v="1"/>
    <x v="0"/>
    <x v="33"/>
    <x v="305"/>
    <x v="859"/>
    <x v="0"/>
    <x v="21"/>
    <x v="2"/>
  </r>
  <r>
    <x v="21"/>
    <x v="275"/>
    <x v="11"/>
    <x v="11"/>
    <x v="1"/>
    <x v="0"/>
    <x v="33"/>
    <x v="307"/>
    <x v="874"/>
    <x v="0"/>
    <x v="21"/>
    <x v="2"/>
  </r>
  <r>
    <x v="21"/>
    <x v="215"/>
    <x v="2"/>
    <x v="2"/>
    <x v="1"/>
    <x v="0"/>
    <x v="33"/>
    <x v="322"/>
    <x v="801"/>
    <x v="0"/>
    <x v="21"/>
    <x v="2"/>
  </r>
  <r>
    <x v="21"/>
    <x v="183"/>
    <x v="2"/>
    <x v="2"/>
    <x v="1"/>
    <x v="0"/>
    <x v="33"/>
    <x v="330"/>
    <x v="952"/>
    <x v="0"/>
    <x v="21"/>
    <x v="2"/>
  </r>
  <r>
    <x v="21"/>
    <x v="281"/>
    <x v="6"/>
    <x v="6"/>
    <x v="1"/>
    <x v="0"/>
    <x v="33"/>
    <x v="395"/>
    <x v="146"/>
    <x v="0"/>
    <x v="21"/>
    <x v="2"/>
  </r>
  <r>
    <x v="21"/>
    <x v="265"/>
    <x v="6"/>
    <x v="6"/>
    <x v="1"/>
    <x v="0"/>
    <x v="33"/>
    <x v="386"/>
    <x v="146"/>
    <x v="0"/>
    <x v="21"/>
    <x v="2"/>
  </r>
  <r>
    <x v="21"/>
    <x v="314"/>
    <x v="6"/>
    <x v="6"/>
    <x v="1"/>
    <x v="0"/>
    <x v="33"/>
    <x v="372"/>
    <x v="874"/>
    <x v="0"/>
    <x v="21"/>
    <x v="2"/>
  </r>
  <r>
    <x v="21"/>
    <x v="188"/>
    <x v="6"/>
    <x v="6"/>
    <x v="1"/>
    <x v="0"/>
    <x v="33"/>
    <x v="407"/>
    <x v="934"/>
    <x v="0"/>
    <x v="21"/>
    <x v="2"/>
  </r>
  <r>
    <x v="21"/>
    <x v="218"/>
    <x v="6"/>
    <x v="6"/>
    <x v="1"/>
    <x v="0"/>
    <x v="33"/>
    <x v="451"/>
    <x v="874"/>
    <x v="0"/>
    <x v="21"/>
    <x v="2"/>
  </r>
  <r>
    <x v="21"/>
    <x v="259"/>
    <x v="7"/>
    <x v="7"/>
    <x v="1"/>
    <x v="1"/>
    <x v="33"/>
    <x v="355"/>
    <x v="759"/>
    <x v="0"/>
    <x v="21"/>
    <x v="2"/>
  </r>
  <r>
    <x v="21"/>
    <x v="197"/>
    <x v="9"/>
    <x v="9"/>
    <x v="1"/>
    <x v="1"/>
    <x v="33"/>
    <x v="432"/>
    <x v="874"/>
    <x v="0"/>
    <x v="21"/>
    <x v="2"/>
  </r>
  <r>
    <x v="21"/>
    <x v="269"/>
    <x v="11"/>
    <x v="11"/>
    <x v="1"/>
    <x v="1"/>
    <x v="33"/>
    <x v="403"/>
    <x v="759"/>
    <x v="0"/>
    <x v="21"/>
    <x v="2"/>
  </r>
  <r>
    <x v="21"/>
    <x v="273"/>
    <x v="11"/>
    <x v="11"/>
    <x v="1"/>
    <x v="1"/>
    <x v="33"/>
    <x v="354"/>
    <x v="874"/>
    <x v="0"/>
    <x v="21"/>
    <x v="2"/>
  </r>
  <r>
    <x v="21"/>
    <x v="314"/>
    <x v="6"/>
    <x v="6"/>
    <x v="1"/>
    <x v="1"/>
    <x v="33"/>
    <x v="372"/>
    <x v="765"/>
    <x v="0"/>
    <x v="21"/>
    <x v="2"/>
  </r>
  <r>
    <x v="24"/>
    <x v="230"/>
    <x v="9"/>
    <x v="9"/>
    <x v="1"/>
    <x v="2"/>
    <x v="33"/>
    <x v="283"/>
    <x v="909"/>
    <x v="0"/>
    <x v="24"/>
    <x v="2"/>
  </r>
  <r>
    <x v="24"/>
    <x v="264"/>
    <x v="6"/>
    <x v="6"/>
    <x v="1"/>
    <x v="2"/>
    <x v="33"/>
    <x v="311"/>
    <x v="874"/>
    <x v="0"/>
    <x v="24"/>
    <x v="2"/>
  </r>
  <r>
    <x v="24"/>
    <x v="217"/>
    <x v="6"/>
    <x v="6"/>
    <x v="1"/>
    <x v="2"/>
    <x v="33"/>
    <x v="323"/>
    <x v="874"/>
    <x v="0"/>
    <x v="24"/>
    <x v="2"/>
  </r>
  <r>
    <x v="24"/>
    <x v="258"/>
    <x v="7"/>
    <x v="7"/>
    <x v="1"/>
    <x v="0"/>
    <x v="33"/>
    <x v="349"/>
    <x v="934"/>
    <x v="0"/>
    <x v="24"/>
    <x v="2"/>
  </r>
  <r>
    <x v="24"/>
    <x v="179"/>
    <x v="7"/>
    <x v="7"/>
    <x v="1"/>
    <x v="0"/>
    <x v="33"/>
    <x v="415"/>
    <x v="146"/>
    <x v="0"/>
    <x v="24"/>
    <x v="2"/>
  </r>
  <r>
    <x v="24"/>
    <x v="259"/>
    <x v="7"/>
    <x v="7"/>
    <x v="1"/>
    <x v="0"/>
    <x v="33"/>
    <x v="355"/>
    <x v="874"/>
    <x v="0"/>
    <x v="24"/>
    <x v="2"/>
  </r>
  <r>
    <x v="24"/>
    <x v="225"/>
    <x v="7"/>
    <x v="7"/>
    <x v="1"/>
    <x v="0"/>
    <x v="33"/>
    <x v="416"/>
    <x v="146"/>
    <x v="0"/>
    <x v="24"/>
    <x v="2"/>
  </r>
  <r>
    <x v="24"/>
    <x v="205"/>
    <x v="7"/>
    <x v="7"/>
    <x v="1"/>
    <x v="0"/>
    <x v="33"/>
    <x v="299"/>
    <x v="874"/>
    <x v="0"/>
    <x v="24"/>
    <x v="2"/>
  </r>
  <r>
    <x v="24"/>
    <x v="206"/>
    <x v="7"/>
    <x v="7"/>
    <x v="1"/>
    <x v="0"/>
    <x v="33"/>
    <x v="284"/>
    <x v="765"/>
    <x v="0"/>
    <x v="24"/>
    <x v="2"/>
  </r>
  <r>
    <x v="24"/>
    <x v="332"/>
    <x v="7"/>
    <x v="7"/>
    <x v="1"/>
    <x v="0"/>
    <x v="33"/>
    <x v="397"/>
    <x v="146"/>
    <x v="0"/>
    <x v="24"/>
    <x v="2"/>
  </r>
  <r>
    <x v="24"/>
    <x v="251"/>
    <x v="8"/>
    <x v="8"/>
    <x v="1"/>
    <x v="0"/>
    <x v="33"/>
    <x v="291"/>
    <x v="146"/>
    <x v="0"/>
    <x v="24"/>
    <x v="2"/>
  </r>
  <r>
    <x v="24"/>
    <x v="247"/>
    <x v="8"/>
    <x v="8"/>
    <x v="1"/>
    <x v="0"/>
    <x v="64"/>
    <x v="289"/>
    <x v="874"/>
    <x v="0"/>
    <x v="24"/>
    <x v="2"/>
  </r>
  <r>
    <x v="24"/>
    <x v="247"/>
    <x v="8"/>
    <x v="8"/>
    <x v="1"/>
    <x v="0"/>
    <x v="33"/>
    <x v="289"/>
    <x v="146"/>
    <x v="0"/>
    <x v="24"/>
    <x v="2"/>
  </r>
  <r>
    <x v="24"/>
    <x v="254"/>
    <x v="8"/>
    <x v="8"/>
    <x v="1"/>
    <x v="0"/>
    <x v="33"/>
    <x v="326"/>
    <x v="759"/>
    <x v="0"/>
    <x v="24"/>
    <x v="2"/>
  </r>
  <r>
    <x v="24"/>
    <x v="320"/>
    <x v="8"/>
    <x v="8"/>
    <x v="1"/>
    <x v="0"/>
    <x v="33"/>
    <x v="398"/>
    <x v="874"/>
    <x v="0"/>
    <x v="24"/>
    <x v="2"/>
  </r>
  <r>
    <x v="24"/>
    <x v="323"/>
    <x v="8"/>
    <x v="8"/>
    <x v="1"/>
    <x v="0"/>
    <x v="33"/>
    <x v="367"/>
    <x v="759"/>
    <x v="0"/>
    <x v="24"/>
    <x v="2"/>
  </r>
  <r>
    <x v="24"/>
    <x v="245"/>
    <x v="8"/>
    <x v="8"/>
    <x v="1"/>
    <x v="0"/>
    <x v="33"/>
    <x v="285"/>
    <x v="759"/>
    <x v="0"/>
    <x v="24"/>
    <x v="2"/>
  </r>
  <r>
    <x v="24"/>
    <x v="226"/>
    <x v="8"/>
    <x v="8"/>
    <x v="1"/>
    <x v="0"/>
    <x v="33"/>
    <x v="376"/>
    <x v="759"/>
    <x v="0"/>
    <x v="24"/>
    <x v="2"/>
  </r>
  <r>
    <x v="24"/>
    <x v="208"/>
    <x v="8"/>
    <x v="8"/>
    <x v="1"/>
    <x v="0"/>
    <x v="33"/>
    <x v="377"/>
    <x v="759"/>
    <x v="0"/>
    <x v="24"/>
    <x v="2"/>
  </r>
  <r>
    <x v="24"/>
    <x v="337"/>
    <x v="9"/>
    <x v="9"/>
    <x v="1"/>
    <x v="0"/>
    <x v="33"/>
    <x v="424"/>
    <x v="146"/>
    <x v="0"/>
    <x v="24"/>
    <x v="2"/>
  </r>
  <r>
    <x v="24"/>
    <x v="303"/>
    <x v="9"/>
    <x v="9"/>
    <x v="1"/>
    <x v="0"/>
    <x v="33"/>
    <x v="327"/>
    <x v="146"/>
    <x v="0"/>
    <x v="24"/>
    <x v="2"/>
  </r>
  <r>
    <x v="24"/>
    <x v="194"/>
    <x v="9"/>
    <x v="9"/>
    <x v="1"/>
    <x v="0"/>
    <x v="33"/>
    <x v="390"/>
    <x v="874"/>
    <x v="0"/>
    <x v="24"/>
    <x v="2"/>
  </r>
  <r>
    <x v="24"/>
    <x v="197"/>
    <x v="9"/>
    <x v="9"/>
    <x v="1"/>
    <x v="0"/>
    <x v="33"/>
    <x v="432"/>
    <x v="874"/>
    <x v="0"/>
    <x v="24"/>
    <x v="2"/>
  </r>
  <r>
    <x v="24"/>
    <x v="211"/>
    <x v="9"/>
    <x v="9"/>
    <x v="1"/>
    <x v="0"/>
    <x v="33"/>
    <x v="286"/>
    <x v="874"/>
    <x v="0"/>
    <x v="24"/>
    <x v="2"/>
  </r>
  <r>
    <x v="24"/>
    <x v="262"/>
    <x v="9"/>
    <x v="9"/>
    <x v="1"/>
    <x v="0"/>
    <x v="33"/>
    <x v="368"/>
    <x v="759"/>
    <x v="0"/>
    <x v="24"/>
    <x v="2"/>
  </r>
  <r>
    <x v="24"/>
    <x v="219"/>
    <x v="9"/>
    <x v="9"/>
    <x v="1"/>
    <x v="0"/>
    <x v="33"/>
    <x v="308"/>
    <x v="874"/>
    <x v="0"/>
    <x v="24"/>
    <x v="2"/>
  </r>
  <r>
    <x v="24"/>
    <x v="263"/>
    <x v="10"/>
    <x v="10"/>
    <x v="1"/>
    <x v="0"/>
    <x v="33"/>
    <x v="436"/>
    <x v="899"/>
    <x v="0"/>
    <x v="24"/>
    <x v="2"/>
  </r>
  <r>
    <x v="24"/>
    <x v="310"/>
    <x v="10"/>
    <x v="10"/>
    <x v="1"/>
    <x v="0"/>
    <x v="33"/>
    <x v="335"/>
    <x v="146"/>
    <x v="0"/>
    <x v="24"/>
    <x v="2"/>
  </r>
  <r>
    <x v="24"/>
    <x v="231"/>
    <x v="10"/>
    <x v="10"/>
    <x v="1"/>
    <x v="0"/>
    <x v="33"/>
    <x v="402"/>
    <x v="874"/>
    <x v="0"/>
    <x v="24"/>
    <x v="2"/>
  </r>
  <r>
    <x v="24"/>
    <x v="232"/>
    <x v="10"/>
    <x v="10"/>
    <x v="1"/>
    <x v="0"/>
    <x v="33"/>
    <x v="290"/>
    <x v="874"/>
    <x v="0"/>
    <x v="24"/>
    <x v="2"/>
  </r>
  <r>
    <x v="24"/>
    <x v="186"/>
    <x v="10"/>
    <x v="10"/>
    <x v="1"/>
    <x v="0"/>
    <x v="33"/>
    <x v="321"/>
    <x v="759"/>
    <x v="0"/>
    <x v="24"/>
    <x v="2"/>
  </r>
  <r>
    <x v="24"/>
    <x v="329"/>
    <x v="10"/>
    <x v="10"/>
    <x v="1"/>
    <x v="0"/>
    <x v="33"/>
    <x v="380"/>
    <x v="146"/>
    <x v="0"/>
    <x v="24"/>
    <x v="2"/>
  </r>
  <r>
    <x v="24"/>
    <x v="199"/>
    <x v="10"/>
    <x v="10"/>
    <x v="1"/>
    <x v="0"/>
    <x v="33"/>
    <x v="298"/>
    <x v="146"/>
    <x v="0"/>
    <x v="24"/>
    <x v="2"/>
  </r>
  <r>
    <x v="24"/>
    <x v="189"/>
    <x v="10"/>
    <x v="10"/>
    <x v="1"/>
    <x v="0"/>
    <x v="33"/>
    <x v="345"/>
    <x v="874"/>
    <x v="0"/>
    <x v="24"/>
    <x v="2"/>
  </r>
  <r>
    <x v="24"/>
    <x v="200"/>
    <x v="11"/>
    <x v="11"/>
    <x v="1"/>
    <x v="0"/>
    <x v="33"/>
    <x v="351"/>
    <x v="759"/>
    <x v="0"/>
    <x v="24"/>
    <x v="2"/>
  </r>
  <r>
    <x v="24"/>
    <x v="325"/>
    <x v="11"/>
    <x v="11"/>
    <x v="1"/>
    <x v="0"/>
    <x v="33"/>
    <x v="421"/>
    <x v="874"/>
    <x v="0"/>
    <x v="24"/>
    <x v="2"/>
  </r>
  <r>
    <x v="24"/>
    <x v="282"/>
    <x v="11"/>
    <x v="11"/>
    <x v="1"/>
    <x v="0"/>
    <x v="33"/>
    <x v="358"/>
    <x v="899"/>
    <x v="0"/>
    <x v="24"/>
    <x v="2"/>
  </r>
  <r>
    <x v="24"/>
    <x v="187"/>
    <x v="11"/>
    <x v="11"/>
    <x v="1"/>
    <x v="0"/>
    <x v="33"/>
    <x v="328"/>
    <x v="874"/>
    <x v="0"/>
    <x v="24"/>
    <x v="2"/>
  </r>
  <r>
    <x v="24"/>
    <x v="201"/>
    <x v="11"/>
    <x v="11"/>
    <x v="1"/>
    <x v="0"/>
    <x v="33"/>
    <x v="422"/>
    <x v="874"/>
    <x v="0"/>
    <x v="24"/>
    <x v="2"/>
  </r>
  <r>
    <x v="24"/>
    <x v="299"/>
    <x v="11"/>
    <x v="11"/>
    <x v="1"/>
    <x v="0"/>
    <x v="33"/>
    <x v="315"/>
    <x v="874"/>
    <x v="0"/>
    <x v="24"/>
    <x v="2"/>
  </r>
  <r>
    <x v="24"/>
    <x v="302"/>
    <x v="11"/>
    <x v="11"/>
    <x v="1"/>
    <x v="0"/>
    <x v="33"/>
    <x v="324"/>
    <x v="146"/>
    <x v="0"/>
    <x v="24"/>
    <x v="2"/>
  </r>
  <r>
    <x v="24"/>
    <x v="202"/>
    <x v="11"/>
    <x v="11"/>
    <x v="1"/>
    <x v="0"/>
    <x v="33"/>
    <x v="305"/>
    <x v="874"/>
    <x v="0"/>
    <x v="24"/>
    <x v="2"/>
  </r>
  <r>
    <x v="24"/>
    <x v="311"/>
    <x v="11"/>
    <x v="11"/>
    <x v="1"/>
    <x v="0"/>
    <x v="33"/>
    <x v="440"/>
    <x v="759"/>
    <x v="0"/>
    <x v="24"/>
    <x v="2"/>
  </r>
  <r>
    <x v="24"/>
    <x v="330"/>
    <x v="11"/>
    <x v="11"/>
    <x v="1"/>
    <x v="0"/>
    <x v="33"/>
    <x v="381"/>
    <x v="874"/>
    <x v="0"/>
    <x v="24"/>
    <x v="2"/>
  </r>
  <r>
    <x v="24"/>
    <x v="275"/>
    <x v="11"/>
    <x v="11"/>
    <x v="1"/>
    <x v="0"/>
    <x v="33"/>
    <x v="307"/>
    <x v="874"/>
    <x v="0"/>
    <x v="24"/>
    <x v="2"/>
  </r>
  <r>
    <x v="24"/>
    <x v="223"/>
    <x v="2"/>
    <x v="2"/>
    <x v="1"/>
    <x v="0"/>
    <x v="33"/>
    <x v="434"/>
    <x v="952"/>
    <x v="0"/>
    <x v="24"/>
    <x v="2"/>
  </r>
  <r>
    <x v="24"/>
    <x v="276"/>
    <x v="2"/>
    <x v="2"/>
    <x v="1"/>
    <x v="0"/>
    <x v="33"/>
    <x v="385"/>
    <x v="759"/>
    <x v="0"/>
    <x v="24"/>
    <x v="2"/>
  </r>
  <r>
    <x v="24"/>
    <x v="183"/>
    <x v="2"/>
    <x v="2"/>
    <x v="1"/>
    <x v="0"/>
    <x v="33"/>
    <x v="330"/>
    <x v="759"/>
    <x v="0"/>
    <x v="24"/>
    <x v="2"/>
  </r>
  <r>
    <x v="24"/>
    <x v="235"/>
    <x v="2"/>
    <x v="2"/>
    <x v="1"/>
    <x v="0"/>
    <x v="33"/>
    <x v="393"/>
    <x v="874"/>
    <x v="0"/>
    <x v="24"/>
    <x v="2"/>
  </r>
  <r>
    <x v="24"/>
    <x v="281"/>
    <x v="6"/>
    <x v="6"/>
    <x v="1"/>
    <x v="0"/>
    <x v="33"/>
    <x v="395"/>
    <x v="146"/>
    <x v="0"/>
    <x v="24"/>
    <x v="2"/>
  </r>
  <r>
    <x v="24"/>
    <x v="285"/>
    <x v="6"/>
    <x v="6"/>
    <x v="1"/>
    <x v="0"/>
    <x v="33"/>
    <x v="409"/>
    <x v="146"/>
    <x v="0"/>
    <x v="24"/>
    <x v="2"/>
  </r>
  <r>
    <x v="24"/>
    <x v="217"/>
    <x v="6"/>
    <x v="6"/>
    <x v="1"/>
    <x v="0"/>
    <x v="33"/>
    <x v="323"/>
    <x v="874"/>
    <x v="0"/>
    <x v="24"/>
    <x v="2"/>
  </r>
  <r>
    <x v="24"/>
    <x v="305"/>
    <x v="6"/>
    <x v="6"/>
    <x v="1"/>
    <x v="0"/>
    <x v="33"/>
    <x v="331"/>
    <x v="759"/>
    <x v="0"/>
    <x v="24"/>
    <x v="2"/>
  </r>
  <r>
    <x v="24"/>
    <x v="314"/>
    <x v="6"/>
    <x v="6"/>
    <x v="1"/>
    <x v="0"/>
    <x v="33"/>
    <x v="372"/>
    <x v="759"/>
    <x v="0"/>
    <x v="24"/>
    <x v="2"/>
  </r>
  <r>
    <x v="24"/>
    <x v="296"/>
    <x v="6"/>
    <x v="6"/>
    <x v="1"/>
    <x v="0"/>
    <x v="33"/>
    <x v="312"/>
    <x v="874"/>
    <x v="0"/>
    <x v="24"/>
    <x v="2"/>
  </r>
  <r>
    <x v="24"/>
    <x v="204"/>
    <x v="6"/>
    <x v="6"/>
    <x v="1"/>
    <x v="0"/>
    <x v="33"/>
    <x v="317"/>
    <x v="765"/>
    <x v="0"/>
    <x v="24"/>
    <x v="2"/>
  </r>
  <r>
    <x v="24"/>
    <x v="297"/>
    <x v="6"/>
    <x v="6"/>
    <x v="1"/>
    <x v="0"/>
    <x v="33"/>
    <x v="313"/>
    <x v="759"/>
    <x v="0"/>
    <x v="24"/>
    <x v="2"/>
  </r>
  <r>
    <x v="24"/>
    <x v="218"/>
    <x v="6"/>
    <x v="6"/>
    <x v="1"/>
    <x v="0"/>
    <x v="33"/>
    <x v="451"/>
    <x v="759"/>
    <x v="0"/>
    <x v="24"/>
    <x v="2"/>
  </r>
  <r>
    <x v="24"/>
    <x v="271"/>
    <x v="6"/>
    <x v="6"/>
    <x v="1"/>
    <x v="0"/>
    <x v="33"/>
    <x v="426"/>
    <x v="874"/>
    <x v="0"/>
    <x v="24"/>
    <x v="2"/>
  </r>
  <r>
    <x v="24"/>
    <x v="174"/>
    <x v="6"/>
    <x v="6"/>
    <x v="1"/>
    <x v="0"/>
    <x v="33"/>
    <x v="282"/>
    <x v="874"/>
    <x v="0"/>
    <x v="24"/>
    <x v="2"/>
  </r>
  <r>
    <x v="24"/>
    <x v="229"/>
    <x v="6"/>
    <x v="6"/>
    <x v="1"/>
    <x v="0"/>
    <x v="33"/>
    <x v="281"/>
    <x v="874"/>
    <x v="0"/>
    <x v="24"/>
    <x v="2"/>
  </r>
  <r>
    <x v="24"/>
    <x v="245"/>
    <x v="8"/>
    <x v="8"/>
    <x v="1"/>
    <x v="1"/>
    <x v="33"/>
    <x v="285"/>
    <x v="874"/>
    <x v="0"/>
    <x v="24"/>
    <x v="2"/>
  </r>
  <r>
    <x v="25"/>
    <x v="310"/>
    <x v="10"/>
    <x v="10"/>
    <x v="1"/>
    <x v="2"/>
    <x v="32"/>
    <x v="335"/>
    <x v="3095"/>
    <x v="0"/>
    <x v="25"/>
    <x v="2"/>
  </r>
  <r>
    <x v="25"/>
    <x v="315"/>
    <x v="2"/>
    <x v="2"/>
    <x v="1"/>
    <x v="2"/>
    <x v="32"/>
    <x v="405"/>
    <x v="3096"/>
    <x v="0"/>
    <x v="25"/>
    <x v="2"/>
  </r>
  <r>
    <x v="26"/>
    <x v="175"/>
    <x v="9"/>
    <x v="9"/>
    <x v="1"/>
    <x v="2"/>
    <x v="32"/>
    <x v="389"/>
    <x v="3097"/>
    <x v="0"/>
    <x v="26"/>
    <x v="2"/>
  </r>
  <r>
    <x v="26"/>
    <x v="243"/>
    <x v="10"/>
    <x v="10"/>
    <x v="1"/>
    <x v="2"/>
    <x v="32"/>
    <x v="411"/>
    <x v="1331"/>
    <x v="0"/>
    <x v="26"/>
    <x v="2"/>
  </r>
  <r>
    <x v="26"/>
    <x v="189"/>
    <x v="10"/>
    <x v="10"/>
    <x v="1"/>
    <x v="0"/>
    <x v="33"/>
    <x v="345"/>
    <x v="874"/>
    <x v="0"/>
    <x v="26"/>
    <x v="2"/>
  </r>
  <r>
    <x v="27"/>
    <x v="205"/>
    <x v="7"/>
    <x v="7"/>
    <x v="1"/>
    <x v="0"/>
    <x v="33"/>
    <x v="299"/>
    <x v="874"/>
    <x v="0"/>
    <x v="27"/>
    <x v="2"/>
  </r>
  <r>
    <x v="27"/>
    <x v="251"/>
    <x v="8"/>
    <x v="8"/>
    <x v="1"/>
    <x v="0"/>
    <x v="33"/>
    <x v="291"/>
    <x v="874"/>
    <x v="0"/>
    <x v="27"/>
    <x v="2"/>
  </r>
  <r>
    <x v="27"/>
    <x v="245"/>
    <x v="8"/>
    <x v="8"/>
    <x v="1"/>
    <x v="0"/>
    <x v="33"/>
    <x v="285"/>
    <x v="874"/>
    <x v="0"/>
    <x v="27"/>
    <x v="2"/>
  </r>
  <r>
    <x v="27"/>
    <x v="338"/>
    <x v="9"/>
    <x v="9"/>
    <x v="1"/>
    <x v="0"/>
    <x v="33"/>
    <x v="425"/>
    <x v="874"/>
    <x v="0"/>
    <x v="27"/>
    <x v="2"/>
  </r>
  <r>
    <x v="27"/>
    <x v="233"/>
    <x v="10"/>
    <x v="10"/>
    <x v="1"/>
    <x v="0"/>
    <x v="33"/>
    <x v="344"/>
    <x v="874"/>
    <x v="0"/>
    <x v="27"/>
    <x v="2"/>
  </r>
  <r>
    <x v="28"/>
    <x v="306"/>
    <x v="9"/>
    <x v="9"/>
    <x v="1"/>
    <x v="2"/>
    <x v="32"/>
    <x v="336"/>
    <x v="2872"/>
    <x v="0"/>
    <x v="28"/>
    <x v="2"/>
  </r>
  <r>
    <x v="28"/>
    <x v="274"/>
    <x v="11"/>
    <x v="11"/>
    <x v="1"/>
    <x v="2"/>
    <x v="32"/>
    <x v="404"/>
    <x v="3098"/>
    <x v="0"/>
    <x v="28"/>
    <x v="2"/>
  </r>
  <r>
    <x v="73"/>
    <x v="238"/>
    <x v="9"/>
    <x v="9"/>
    <x v="1"/>
    <x v="2"/>
    <x v="32"/>
    <x v="379"/>
    <x v="1046"/>
    <x v="0"/>
    <x v="73"/>
    <x v="2"/>
  </r>
  <r>
    <x v="73"/>
    <x v="177"/>
    <x v="11"/>
    <x v="11"/>
    <x v="1"/>
    <x v="2"/>
    <x v="32"/>
    <x v="346"/>
    <x v="1046"/>
    <x v="0"/>
    <x v="73"/>
    <x v="2"/>
  </r>
  <r>
    <x v="73"/>
    <x v="183"/>
    <x v="2"/>
    <x v="2"/>
    <x v="1"/>
    <x v="2"/>
    <x v="32"/>
    <x v="330"/>
    <x v="858"/>
    <x v="0"/>
    <x v="73"/>
    <x v="2"/>
  </r>
  <r>
    <x v="29"/>
    <x v="238"/>
    <x v="9"/>
    <x v="9"/>
    <x v="1"/>
    <x v="2"/>
    <x v="32"/>
    <x v="379"/>
    <x v="3099"/>
    <x v="0"/>
    <x v="29"/>
    <x v="2"/>
  </r>
  <r>
    <x v="29"/>
    <x v="327"/>
    <x v="7"/>
    <x v="7"/>
    <x v="1"/>
    <x v="0"/>
    <x v="33"/>
    <x v="387"/>
    <x v="874"/>
    <x v="0"/>
    <x v="29"/>
    <x v="2"/>
  </r>
  <r>
    <x v="29"/>
    <x v="309"/>
    <x v="7"/>
    <x v="7"/>
    <x v="1"/>
    <x v="0"/>
    <x v="33"/>
    <x v="334"/>
    <x v="765"/>
    <x v="0"/>
    <x v="29"/>
    <x v="2"/>
  </r>
  <r>
    <x v="29"/>
    <x v="254"/>
    <x v="8"/>
    <x v="8"/>
    <x v="1"/>
    <x v="0"/>
    <x v="33"/>
    <x v="326"/>
    <x v="759"/>
    <x v="0"/>
    <x v="29"/>
    <x v="2"/>
  </r>
  <r>
    <x v="29"/>
    <x v="195"/>
    <x v="8"/>
    <x v="8"/>
    <x v="1"/>
    <x v="0"/>
    <x v="33"/>
    <x v="373"/>
    <x v="874"/>
    <x v="0"/>
    <x v="29"/>
    <x v="2"/>
  </r>
  <r>
    <x v="29"/>
    <x v="219"/>
    <x v="9"/>
    <x v="9"/>
    <x v="1"/>
    <x v="0"/>
    <x v="33"/>
    <x v="308"/>
    <x v="874"/>
    <x v="0"/>
    <x v="29"/>
    <x v="2"/>
  </r>
  <r>
    <x v="29"/>
    <x v="268"/>
    <x v="10"/>
    <x v="10"/>
    <x v="1"/>
    <x v="0"/>
    <x v="33"/>
    <x v="339"/>
    <x v="874"/>
    <x v="0"/>
    <x v="29"/>
    <x v="2"/>
  </r>
  <r>
    <x v="29"/>
    <x v="248"/>
    <x v="10"/>
    <x v="10"/>
    <x v="1"/>
    <x v="0"/>
    <x v="33"/>
    <x v="304"/>
    <x v="874"/>
    <x v="0"/>
    <x v="29"/>
    <x v="2"/>
  </r>
  <r>
    <x v="29"/>
    <x v="187"/>
    <x v="11"/>
    <x v="11"/>
    <x v="1"/>
    <x v="0"/>
    <x v="33"/>
    <x v="328"/>
    <x v="759"/>
    <x v="0"/>
    <x v="29"/>
    <x v="2"/>
  </r>
  <r>
    <x v="29"/>
    <x v="249"/>
    <x v="11"/>
    <x v="11"/>
    <x v="1"/>
    <x v="0"/>
    <x v="33"/>
    <x v="359"/>
    <x v="874"/>
    <x v="0"/>
    <x v="29"/>
    <x v="2"/>
  </r>
  <r>
    <x v="29"/>
    <x v="315"/>
    <x v="2"/>
    <x v="2"/>
    <x v="1"/>
    <x v="0"/>
    <x v="33"/>
    <x v="405"/>
    <x v="874"/>
    <x v="0"/>
    <x v="29"/>
    <x v="2"/>
  </r>
  <r>
    <x v="29"/>
    <x v="223"/>
    <x v="2"/>
    <x v="2"/>
    <x v="1"/>
    <x v="0"/>
    <x v="33"/>
    <x v="434"/>
    <x v="874"/>
    <x v="0"/>
    <x v="29"/>
    <x v="2"/>
  </r>
  <r>
    <x v="29"/>
    <x v="276"/>
    <x v="2"/>
    <x v="2"/>
    <x v="1"/>
    <x v="0"/>
    <x v="33"/>
    <x v="385"/>
    <x v="874"/>
    <x v="0"/>
    <x v="29"/>
    <x v="2"/>
  </r>
  <r>
    <x v="29"/>
    <x v="281"/>
    <x v="6"/>
    <x v="6"/>
    <x v="1"/>
    <x v="0"/>
    <x v="33"/>
    <x v="395"/>
    <x v="874"/>
    <x v="0"/>
    <x v="29"/>
    <x v="2"/>
  </r>
  <r>
    <x v="29"/>
    <x v="183"/>
    <x v="2"/>
    <x v="2"/>
    <x v="1"/>
    <x v="1"/>
    <x v="33"/>
    <x v="330"/>
    <x v="874"/>
    <x v="0"/>
    <x v="29"/>
    <x v="2"/>
  </r>
  <r>
    <x v="30"/>
    <x v="277"/>
    <x v="7"/>
    <x v="7"/>
    <x v="1"/>
    <x v="2"/>
    <x v="32"/>
    <x v="325"/>
    <x v="3100"/>
    <x v="0"/>
    <x v="30"/>
    <x v="2"/>
  </r>
  <r>
    <x v="30"/>
    <x v="261"/>
    <x v="8"/>
    <x v="8"/>
    <x v="1"/>
    <x v="2"/>
    <x v="33"/>
    <x v="320"/>
    <x v="759"/>
    <x v="0"/>
    <x v="30"/>
    <x v="2"/>
  </r>
  <r>
    <x v="30"/>
    <x v="194"/>
    <x v="9"/>
    <x v="9"/>
    <x v="1"/>
    <x v="2"/>
    <x v="32"/>
    <x v="390"/>
    <x v="3018"/>
    <x v="0"/>
    <x v="30"/>
    <x v="2"/>
  </r>
  <r>
    <x v="30"/>
    <x v="310"/>
    <x v="10"/>
    <x v="10"/>
    <x v="1"/>
    <x v="2"/>
    <x v="32"/>
    <x v="335"/>
    <x v="3101"/>
    <x v="0"/>
    <x v="30"/>
    <x v="2"/>
  </r>
  <r>
    <x v="30"/>
    <x v="199"/>
    <x v="10"/>
    <x v="10"/>
    <x v="1"/>
    <x v="2"/>
    <x v="33"/>
    <x v="298"/>
    <x v="874"/>
    <x v="0"/>
    <x v="30"/>
    <x v="2"/>
  </r>
  <r>
    <x v="30"/>
    <x v="200"/>
    <x v="11"/>
    <x v="11"/>
    <x v="1"/>
    <x v="2"/>
    <x v="32"/>
    <x v="351"/>
    <x v="3102"/>
    <x v="0"/>
    <x v="30"/>
    <x v="2"/>
  </r>
  <r>
    <x v="30"/>
    <x v="182"/>
    <x v="2"/>
    <x v="2"/>
    <x v="1"/>
    <x v="2"/>
    <x v="33"/>
    <x v="392"/>
    <x v="874"/>
    <x v="0"/>
    <x v="30"/>
    <x v="2"/>
  </r>
  <r>
    <x v="30"/>
    <x v="217"/>
    <x v="6"/>
    <x v="6"/>
    <x v="1"/>
    <x v="2"/>
    <x v="32"/>
    <x v="323"/>
    <x v="3101"/>
    <x v="0"/>
    <x v="30"/>
    <x v="2"/>
  </r>
  <r>
    <x v="30"/>
    <x v="265"/>
    <x v="6"/>
    <x v="6"/>
    <x v="1"/>
    <x v="2"/>
    <x v="33"/>
    <x v="386"/>
    <x v="874"/>
    <x v="0"/>
    <x v="30"/>
    <x v="2"/>
  </r>
  <r>
    <x v="30"/>
    <x v="308"/>
    <x v="7"/>
    <x v="7"/>
    <x v="1"/>
    <x v="0"/>
    <x v="33"/>
    <x v="333"/>
    <x v="874"/>
    <x v="0"/>
    <x v="30"/>
    <x v="2"/>
  </r>
  <r>
    <x v="30"/>
    <x v="327"/>
    <x v="7"/>
    <x v="7"/>
    <x v="1"/>
    <x v="0"/>
    <x v="33"/>
    <x v="387"/>
    <x v="765"/>
    <x v="0"/>
    <x v="30"/>
    <x v="2"/>
  </r>
  <r>
    <x v="30"/>
    <x v="209"/>
    <x v="7"/>
    <x v="7"/>
    <x v="1"/>
    <x v="0"/>
    <x v="33"/>
    <x v="428"/>
    <x v="759"/>
    <x v="0"/>
    <x v="30"/>
    <x v="2"/>
  </r>
  <r>
    <x v="30"/>
    <x v="251"/>
    <x v="8"/>
    <x v="8"/>
    <x v="1"/>
    <x v="0"/>
    <x v="33"/>
    <x v="291"/>
    <x v="899"/>
    <x v="0"/>
    <x v="30"/>
    <x v="2"/>
  </r>
  <r>
    <x v="30"/>
    <x v="192"/>
    <x v="8"/>
    <x v="8"/>
    <x v="1"/>
    <x v="0"/>
    <x v="33"/>
    <x v="300"/>
    <x v="759"/>
    <x v="0"/>
    <x v="30"/>
    <x v="2"/>
  </r>
  <r>
    <x v="30"/>
    <x v="254"/>
    <x v="8"/>
    <x v="8"/>
    <x v="1"/>
    <x v="0"/>
    <x v="33"/>
    <x v="326"/>
    <x v="874"/>
    <x v="0"/>
    <x v="30"/>
    <x v="2"/>
  </r>
  <r>
    <x v="30"/>
    <x v="245"/>
    <x v="8"/>
    <x v="8"/>
    <x v="1"/>
    <x v="0"/>
    <x v="33"/>
    <x v="285"/>
    <x v="765"/>
    <x v="0"/>
    <x v="30"/>
    <x v="2"/>
  </r>
  <r>
    <x v="30"/>
    <x v="226"/>
    <x v="8"/>
    <x v="8"/>
    <x v="1"/>
    <x v="0"/>
    <x v="33"/>
    <x v="376"/>
    <x v="874"/>
    <x v="0"/>
    <x v="30"/>
    <x v="2"/>
  </r>
  <r>
    <x v="30"/>
    <x v="337"/>
    <x v="9"/>
    <x v="9"/>
    <x v="1"/>
    <x v="0"/>
    <x v="33"/>
    <x v="424"/>
    <x v="759"/>
    <x v="0"/>
    <x v="30"/>
    <x v="2"/>
  </r>
  <r>
    <x v="30"/>
    <x v="303"/>
    <x v="9"/>
    <x v="9"/>
    <x v="1"/>
    <x v="0"/>
    <x v="33"/>
    <x v="327"/>
    <x v="759"/>
    <x v="0"/>
    <x v="30"/>
    <x v="2"/>
  </r>
  <r>
    <x v="30"/>
    <x v="197"/>
    <x v="9"/>
    <x v="9"/>
    <x v="1"/>
    <x v="0"/>
    <x v="33"/>
    <x v="432"/>
    <x v="146"/>
    <x v="0"/>
    <x v="30"/>
    <x v="2"/>
  </r>
  <r>
    <x v="30"/>
    <x v="331"/>
    <x v="9"/>
    <x v="9"/>
    <x v="1"/>
    <x v="0"/>
    <x v="33"/>
    <x v="391"/>
    <x v="874"/>
    <x v="0"/>
    <x v="30"/>
    <x v="2"/>
  </r>
  <r>
    <x v="30"/>
    <x v="230"/>
    <x v="9"/>
    <x v="9"/>
    <x v="1"/>
    <x v="0"/>
    <x v="33"/>
    <x v="283"/>
    <x v="874"/>
    <x v="0"/>
    <x v="30"/>
    <x v="2"/>
  </r>
  <r>
    <x v="30"/>
    <x v="198"/>
    <x v="10"/>
    <x v="10"/>
    <x v="1"/>
    <x v="0"/>
    <x v="33"/>
    <x v="338"/>
    <x v="874"/>
    <x v="0"/>
    <x v="30"/>
    <x v="2"/>
  </r>
  <r>
    <x v="30"/>
    <x v="317"/>
    <x v="10"/>
    <x v="10"/>
    <x v="1"/>
    <x v="0"/>
    <x v="33"/>
    <x v="401"/>
    <x v="759"/>
    <x v="0"/>
    <x v="30"/>
    <x v="2"/>
  </r>
  <r>
    <x v="30"/>
    <x v="243"/>
    <x v="10"/>
    <x v="10"/>
    <x v="1"/>
    <x v="0"/>
    <x v="33"/>
    <x v="411"/>
    <x v="874"/>
    <x v="0"/>
    <x v="30"/>
    <x v="2"/>
  </r>
  <r>
    <x v="30"/>
    <x v="186"/>
    <x v="10"/>
    <x v="10"/>
    <x v="1"/>
    <x v="0"/>
    <x v="33"/>
    <x v="321"/>
    <x v="874"/>
    <x v="0"/>
    <x v="30"/>
    <x v="2"/>
  </r>
  <r>
    <x v="30"/>
    <x v="339"/>
    <x v="10"/>
    <x v="10"/>
    <x v="1"/>
    <x v="0"/>
    <x v="33"/>
    <x v="427"/>
    <x v="874"/>
    <x v="0"/>
    <x v="30"/>
    <x v="2"/>
  </r>
  <r>
    <x v="30"/>
    <x v="248"/>
    <x v="10"/>
    <x v="10"/>
    <x v="1"/>
    <x v="0"/>
    <x v="33"/>
    <x v="304"/>
    <x v="874"/>
    <x v="0"/>
    <x v="30"/>
    <x v="2"/>
  </r>
  <r>
    <x v="30"/>
    <x v="189"/>
    <x v="10"/>
    <x v="10"/>
    <x v="1"/>
    <x v="0"/>
    <x v="33"/>
    <x v="345"/>
    <x v="146"/>
    <x v="0"/>
    <x v="30"/>
    <x v="2"/>
  </r>
  <r>
    <x v="30"/>
    <x v="269"/>
    <x v="11"/>
    <x v="11"/>
    <x v="1"/>
    <x v="0"/>
    <x v="33"/>
    <x v="403"/>
    <x v="874"/>
    <x v="0"/>
    <x v="30"/>
    <x v="2"/>
  </r>
  <r>
    <x v="30"/>
    <x v="325"/>
    <x v="11"/>
    <x v="11"/>
    <x v="1"/>
    <x v="0"/>
    <x v="33"/>
    <x v="421"/>
    <x v="759"/>
    <x v="0"/>
    <x v="30"/>
    <x v="2"/>
  </r>
  <r>
    <x v="30"/>
    <x v="282"/>
    <x v="11"/>
    <x v="11"/>
    <x v="1"/>
    <x v="0"/>
    <x v="33"/>
    <x v="358"/>
    <x v="759"/>
    <x v="0"/>
    <x v="30"/>
    <x v="2"/>
  </r>
  <r>
    <x v="30"/>
    <x v="220"/>
    <x v="11"/>
    <x v="11"/>
    <x v="1"/>
    <x v="0"/>
    <x v="33"/>
    <x v="309"/>
    <x v="874"/>
    <x v="0"/>
    <x v="30"/>
    <x v="2"/>
  </r>
  <r>
    <x v="30"/>
    <x v="177"/>
    <x v="11"/>
    <x v="11"/>
    <x v="1"/>
    <x v="0"/>
    <x v="33"/>
    <x v="346"/>
    <x v="759"/>
    <x v="0"/>
    <x v="30"/>
    <x v="2"/>
  </r>
  <r>
    <x v="30"/>
    <x v="201"/>
    <x v="11"/>
    <x v="11"/>
    <x v="1"/>
    <x v="0"/>
    <x v="33"/>
    <x v="422"/>
    <x v="874"/>
    <x v="0"/>
    <x v="30"/>
    <x v="2"/>
  </r>
  <r>
    <x v="30"/>
    <x v="249"/>
    <x v="11"/>
    <x v="11"/>
    <x v="1"/>
    <x v="0"/>
    <x v="33"/>
    <x v="359"/>
    <x v="759"/>
    <x v="0"/>
    <x v="30"/>
    <x v="2"/>
  </r>
  <r>
    <x v="30"/>
    <x v="302"/>
    <x v="11"/>
    <x v="11"/>
    <x v="1"/>
    <x v="0"/>
    <x v="33"/>
    <x v="324"/>
    <x v="934"/>
    <x v="0"/>
    <x v="30"/>
    <x v="2"/>
  </r>
  <r>
    <x v="30"/>
    <x v="311"/>
    <x v="11"/>
    <x v="11"/>
    <x v="1"/>
    <x v="0"/>
    <x v="33"/>
    <x v="440"/>
    <x v="874"/>
    <x v="0"/>
    <x v="30"/>
    <x v="2"/>
  </r>
  <r>
    <x v="30"/>
    <x v="330"/>
    <x v="11"/>
    <x v="11"/>
    <x v="1"/>
    <x v="0"/>
    <x v="33"/>
    <x v="381"/>
    <x v="874"/>
    <x v="0"/>
    <x v="30"/>
    <x v="2"/>
  </r>
  <r>
    <x v="30"/>
    <x v="214"/>
    <x v="11"/>
    <x v="11"/>
    <x v="1"/>
    <x v="0"/>
    <x v="33"/>
    <x v="306"/>
    <x v="759"/>
    <x v="0"/>
    <x v="30"/>
    <x v="2"/>
  </r>
  <r>
    <x v="30"/>
    <x v="300"/>
    <x v="2"/>
    <x v="2"/>
    <x v="1"/>
    <x v="0"/>
    <x v="33"/>
    <x v="316"/>
    <x v="759"/>
    <x v="0"/>
    <x v="30"/>
    <x v="2"/>
  </r>
  <r>
    <x v="30"/>
    <x v="315"/>
    <x v="2"/>
    <x v="2"/>
    <x v="1"/>
    <x v="0"/>
    <x v="33"/>
    <x v="405"/>
    <x v="146"/>
    <x v="0"/>
    <x v="30"/>
    <x v="2"/>
  </r>
  <r>
    <x v="30"/>
    <x v="215"/>
    <x v="2"/>
    <x v="2"/>
    <x v="1"/>
    <x v="0"/>
    <x v="33"/>
    <x v="322"/>
    <x v="759"/>
    <x v="0"/>
    <x v="30"/>
    <x v="2"/>
  </r>
  <r>
    <x v="30"/>
    <x v="334"/>
    <x v="2"/>
    <x v="2"/>
    <x v="1"/>
    <x v="0"/>
    <x v="33"/>
    <x v="406"/>
    <x v="874"/>
    <x v="0"/>
    <x v="30"/>
    <x v="2"/>
  </r>
  <r>
    <x v="30"/>
    <x v="284"/>
    <x v="2"/>
    <x v="2"/>
    <x v="1"/>
    <x v="0"/>
    <x v="33"/>
    <x v="383"/>
    <x v="874"/>
    <x v="0"/>
    <x v="30"/>
    <x v="2"/>
  </r>
  <r>
    <x v="30"/>
    <x v="216"/>
    <x v="2"/>
    <x v="2"/>
    <x v="1"/>
    <x v="0"/>
    <x v="33"/>
    <x v="332"/>
    <x v="759"/>
    <x v="0"/>
    <x v="30"/>
    <x v="2"/>
  </r>
  <r>
    <x v="30"/>
    <x v="257"/>
    <x v="2"/>
    <x v="2"/>
    <x v="1"/>
    <x v="0"/>
    <x v="33"/>
    <x v="410"/>
    <x v="874"/>
    <x v="0"/>
    <x v="30"/>
    <x v="2"/>
  </r>
  <r>
    <x v="30"/>
    <x v="223"/>
    <x v="2"/>
    <x v="2"/>
    <x v="1"/>
    <x v="0"/>
    <x v="33"/>
    <x v="434"/>
    <x v="759"/>
    <x v="0"/>
    <x v="30"/>
    <x v="2"/>
  </r>
  <r>
    <x v="30"/>
    <x v="316"/>
    <x v="2"/>
    <x v="2"/>
    <x v="1"/>
    <x v="0"/>
    <x v="33"/>
    <x v="348"/>
    <x v="874"/>
    <x v="0"/>
    <x v="30"/>
    <x v="2"/>
  </r>
  <r>
    <x v="30"/>
    <x v="276"/>
    <x v="2"/>
    <x v="2"/>
    <x v="1"/>
    <x v="0"/>
    <x v="33"/>
    <x v="385"/>
    <x v="759"/>
    <x v="0"/>
    <x v="30"/>
    <x v="2"/>
  </r>
  <r>
    <x v="30"/>
    <x v="304"/>
    <x v="2"/>
    <x v="2"/>
    <x v="1"/>
    <x v="0"/>
    <x v="33"/>
    <x v="329"/>
    <x v="759"/>
    <x v="0"/>
    <x v="30"/>
    <x v="2"/>
  </r>
  <r>
    <x v="30"/>
    <x v="183"/>
    <x v="2"/>
    <x v="2"/>
    <x v="1"/>
    <x v="0"/>
    <x v="33"/>
    <x v="330"/>
    <x v="759"/>
    <x v="0"/>
    <x v="30"/>
    <x v="2"/>
  </r>
  <r>
    <x v="30"/>
    <x v="217"/>
    <x v="6"/>
    <x v="6"/>
    <x v="1"/>
    <x v="0"/>
    <x v="33"/>
    <x v="323"/>
    <x v="765"/>
    <x v="0"/>
    <x v="30"/>
    <x v="2"/>
  </r>
  <r>
    <x v="30"/>
    <x v="305"/>
    <x v="6"/>
    <x v="6"/>
    <x v="1"/>
    <x v="0"/>
    <x v="33"/>
    <x v="331"/>
    <x v="874"/>
    <x v="0"/>
    <x v="30"/>
    <x v="2"/>
  </r>
  <r>
    <x v="30"/>
    <x v="203"/>
    <x v="6"/>
    <x v="6"/>
    <x v="1"/>
    <x v="0"/>
    <x v="33"/>
    <x v="288"/>
    <x v="759"/>
    <x v="0"/>
    <x v="30"/>
    <x v="2"/>
  </r>
  <r>
    <x v="30"/>
    <x v="297"/>
    <x v="6"/>
    <x v="6"/>
    <x v="1"/>
    <x v="0"/>
    <x v="33"/>
    <x v="313"/>
    <x v="874"/>
    <x v="0"/>
    <x v="30"/>
    <x v="2"/>
  </r>
  <r>
    <x v="30"/>
    <x v="236"/>
    <x v="6"/>
    <x v="6"/>
    <x v="1"/>
    <x v="0"/>
    <x v="33"/>
    <x v="371"/>
    <x v="146"/>
    <x v="0"/>
    <x v="30"/>
    <x v="2"/>
  </r>
  <r>
    <x v="30"/>
    <x v="188"/>
    <x v="6"/>
    <x v="6"/>
    <x v="1"/>
    <x v="0"/>
    <x v="33"/>
    <x v="407"/>
    <x v="874"/>
    <x v="0"/>
    <x v="30"/>
    <x v="2"/>
  </r>
  <r>
    <x v="30"/>
    <x v="313"/>
    <x v="6"/>
    <x v="6"/>
    <x v="1"/>
    <x v="0"/>
    <x v="33"/>
    <x v="341"/>
    <x v="874"/>
    <x v="0"/>
    <x v="30"/>
    <x v="2"/>
  </r>
  <r>
    <x v="30"/>
    <x v="218"/>
    <x v="6"/>
    <x v="6"/>
    <x v="1"/>
    <x v="0"/>
    <x v="33"/>
    <x v="451"/>
    <x v="874"/>
    <x v="0"/>
    <x v="30"/>
    <x v="2"/>
  </r>
  <r>
    <x v="30"/>
    <x v="271"/>
    <x v="6"/>
    <x v="6"/>
    <x v="1"/>
    <x v="0"/>
    <x v="33"/>
    <x v="426"/>
    <x v="874"/>
    <x v="0"/>
    <x v="30"/>
    <x v="2"/>
  </r>
  <r>
    <x v="30"/>
    <x v="229"/>
    <x v="6"/>
    <x v="6"/>
    <x v="1"/>
    <x v="0"/>
    <x v="33"/>
    <x v="281"/>
    <x v="759"/>
    <x v="0"/>
    <x v="30"/>
    <x v="2"/>
  </r>
  <r>
    <x v="30"/>
    <x v="191"/>
    <x v="6"/>
    <x v="6"/>
    <x v="1"/>
    <x v="0"/>
    <x v="33"/>
    <x v="318"/>
    <x v="874"/>
    <x v="0"/>
    <x v="30"/>
    <x v="2"/>
  </r>
  <r>
    <x v="30"/>
    <x v="209"/>
    <x v="7"/>
    <x v="7"/>
    <x v="1"/>
    <x v="1"/>
    <x v="33"/>
    <x v="428"/>
    <x v="874"/>
    <x v="0"/>
    <x v="30"/>
    <x v="2"/>
  </r>
  <r>
    <x v="30"/>
    <x v="251"/>
    <x v="8"/>
    <x v="8"/>
    <x v="1"/>
    <x v="1"/>
    <x v="33"/>
    <x v="291"/>
    <x v="874"/>
    <x v="0"/>
    <x v="30"/>
    <x v="2"/>
  </r>
  <r>
    <x v="30"/>
    <x v="194"/>
    <x v="9"/>
    <x v="9"/>
    <x v="1"/>
    <x v="1"/>
    <x v="33"/>
    <x v="390"/>
    <x v="874"/>
    <x v="0"/>
    <x v="30"/>
    <x v="2"/>
  </r>
  <r>
    <x v="30"/>
    <x v="230"/>
    <x v="9"/>
    <x v="9"/>
    <x v="1"/>
    <x v="1"/>
    <x v="33"/>
    <x v="283"/>
    <x v="874"/>
    <x v="0"/>
    <x v="30"/>
    <x v="2"/>
  </r>
  <r>
    <x v="30"/>
    <x v="263"/>
    <x v="10"/>
    <x v="10"/>
    <x v="1"/>
    <x v="1"/>
    <x v="33"/>
    <x v="436"/>
    <x v="874"/>
    <x v="0"/>
    <x v="30"/>
    <x v="2"/>
  </r>
  <r>
    <x v="30"/>
    <x v="189"/>
    <x v="10"/>
    <x v="10"/>
    <x v="1"/>
    <x v="1"/>
    <x v="33"/>
    <x v="345"/>
    <x v="146"/>
    <x v="0"/>
    <x v="30"/>
    <x v="2"/>
  </r>
  <r>
    <x v="30"/>
    <x v="181"/>
    <x v="11"/>
    <x v="11"/>
    <x v="1"/>
    <x v="1"/>
    <x v="33"/>
    <x v="362"/>
    <x v="874"/>
    <x v="0"/>
    <x v="30"/>
    <x v="2"/>
  </r>
  <r>
    <x v="30"/>
    <x v="265"/>
    <x v="6"/>
    <x v="6"/>
    <x v="1"/>
    <x v="1"/>
    <x v="33"/>
    <x v="386"/>
    <x v="765"/>
    <x v="0"/>
    <x v="30"/>
    <x v="2"/>
  </r>
  <r>
    <x v="30"/>
    <x v="184"/>
    <x v="6"/>
    <x v="6"/>
    <x v="1"/>
    <x v="1"/>
    <x v="33"/>
    <x v="413"/>
    <x v="146"/>
    <x v="0"/>
    <x v="30"/>
    <x v="2"/>
  </r>
  <r>
    <x v="30"/>
    <x v="296"/>
    <x v="6"/>
    <x v="6"/>
    <x v="1"/>
    <x v="1"/>
    <x v="33"/>
    <x v="312"/>
    <x v="146"/>
    <x v="0"/>
    <x v="30"/>
    <x v="2"/>
  </r>
  <r>
    <x v="30"/>
    <x v="203"/>
    <x v="6"/>
    <x v="6"/>
    <x v="1"/>
    <x v="1"/>
    <x v="33"/>
    <x v="288"/>
    <x v="874"/>
    <x v="0"/>
    <x v="30"/>
    <x v="2"/>
  </r>
  <r>
    <x v="30"/>
    <x v="204"/>
    <x v="6"/>
    <x v="6"/>
    <x v="1"/>
    <x v="1"/>
    <x v="33"/>
    <x v="317"/>
    <x v="874"/>
    <x v="0"/>
    <x v="30"/>
    <x v="2"/>
  </r>
  <r>
    <x v="30"/>
    <x v="229"/>
    <x v="6"/>
    <x v="6"/>
    <x v="1"/>
    <x v="1"/>
    <x v="33"/>
    <x v="281"/>
    <x v="759"/>
    <x v="0"/>
    <x v="30"/>
    <x v="2"/>
  </r>
  <r>
    <x v="31"/>
    <x v="242"/>
    <x v="9"/>
    <x v="9"/>
    <x v="1"/>
    <x v="2"/>
    <x v="32"/>
    <x v="435"/>
    <x v="3103"/>
    <x v="0"/>
    <x v="31"/>
    <x v="2"/>
  </r>
  <r>
    <x v="32"/>
    <x v="175"/>
    <x v="9"/>
    <x v="9"/>
    <x v="1"/>
    <x v="2"/>
    <x v="32"/>
    <x v="389"/>
    <x v="1331"/>
    <x v="0"/>
    <x v="32"/>
    <x v="2"/>
  </r>
  <r>
    <x v="33"/>
    <x v="179"/>
    <x v="7"/>
    <x v="7"/>
    <x v="1"/>
    <x v="2"/>
    <x v="32"/>
    <x v="415"/>
    <x v="3083"/>
    <x v="0"/>
    <x v="33"/>
    <x v="2"/>
  </r>
  <r>
    <x v="33"/>
    <x v="306"/>
    <x v="9"/>
    <x v="9"/>
    <x v="1"/>
    <x v="2"/>
    <x v="32"/>
    <x v="336"/>
    <x v="1755"/>
    <x v="0"/>
    <x v="33"/>
    <x v="2"/>
  </r>
  <r>
    <x v="34"/>
    <x v="327"/>
    <x v="7"/>
    <x v="7"/>
    <x v="1"/>
    <x v="0"/>
    <x v="33"/>
    <x v="387"/>
    <x v="874"/>
    <x v="0"/>
    <x v="34"/>
    <x v="2"/>
  </r>
  <r>
    <x v="34"/>
    <x v="278"/>
    <x v="7"/>
    <x v="7"/>
    <x v="1"/>
    <x v="0"/>
    <x v="33"/>
    <x v="450"/>
    <x v="874"/>
    <x v="0"/>
    <x v="34"/>
    <x v="2"/>
  </r>
  <r>
    <x v="34"/>
    <x v="258"/>
    <x v="7"/>
    <x v="7"/>
    <x v="1"/>
    <x v="0"/>
    <x v="33"/>
    <x v="349"/>
    <x v="874"/>
    <x v="0"/>
    <x v="34"/>
    <x v="2"/>
  </r>
  <r>
    <x v="34"/>
    <x v="206"/>
    <x v="7"/>
    <x v="7"/>
    <x v="1"/>
    <x v="0"/>
    <x v="33"/>
    <x v="284"/>
    <x v="759"/>
    <x v="0"/>
    <x v="34"/>
    <x v="2"/>
  </r>
  <r>
    <x v="34"/>
    <x v="192"/>
    <x v="8"/>
    <x v="8"/>
    <x v="1"/>
    <x v="0"/>
    <x v="33"/>
    <x v="300"/>
    <x v="874"/>
    <x v="0"/>
    <x v="34"/>
    <x v="2"/>
  </r>
  <r>
    <x v="34"/>
    <x v="292"/>
    <x v="9"/>
    <x v="9"/>
    <x v="1"/>
    <x v="0"/>
    <x v="33"/>
    <x v="352"/>
    <x v="146"/>
    <x v="0"/>
    <x v="34"/>
    <x v="2"/>
  </r>
  <r>
    <x v="34"/>
    <x v="197"/>
    <x v="9"/>
    <x v="9"/>
    <x v="1"/>
    <x v="0"/>
    <x v="33"/>
    <x v="432"/>
    <x v="759"/>
    <x v="0"/>
    <x v="34"/>
    <x v="2"/>
  </r>
  <r>
    <x v="34"/>
    <x v="338"/>
    <x v="9"/>
    <x v="9"/>
    <x v="1"/>
    <x v="0"/>
    <x v="33"/>
    <x v="425"/>
    <x v="759"/>
    <x v="0"/>
    <x v="34"/>
    <x v="2"/>
  </r>
  <r>
    <x v="34"/>
    <x v="219"/>
    <x v="9"/>
    <x v="9"/>
    <x v="1"/>
    <x v="0"/>
    <x v="33"/>
    <x v="308"/>
    <x v="874"/>
    <x v="0"/>
    <x v="34"/>
    <x v="2"/>
  </r>
  <r>
    <x v="34"/>
    <x v="331"/>
    <x v="9"/>
    <x v="9"/>
    <x v="1"/>
    <x v="0"/>
    <x v="33"/>
    <x v="391"/>
    <x v="759"/>
    <x v="0"/>
    <x v="34"/>
    <x v="2"/>
  </r>
  <r>
    <x v="34"/>
    <x v="268"/>
    <x v="10"/>
    <x v="10"/>
    <x v="1"/>
    <x v="0"/>
    <x v="33"/>
    <x v="339"/>
    <x v="874"/>
    <x v="0"/>
    <x v="34"/>
    <x v="2"/>
  </r>
  <r>
    <x v="34"/>
    <x v="248"/>
    <x v="10"/>
    <x v="10"/>
    <x v="1"/>
    <x v="0"/>
    <x v="33"/>
    <x v="304"/>
    <x v="759"/>
    <x v="0"/>
    <x v="34"/>
    <x v="2"/>
  </r>
  <r>
    <x v="34"/>
    <x v="282"/>
    <x v="11"/>
    <x v="11"/>
    <x v="1"/>
    <x v="0"/>
    <x v="33"/>
    <x v="358"/>
    <x v="765"/>
    <x v="0"/>
    <x v="34"/>
    <x v="2"/>
  </r>
  <r>
    <x v="34"/>
    <x v="272"/>
    <x v="11"/>
    <x v="11"/>
    <x v="1"/>
    <x v="0"/>
    <x v="33"/>
    <x v="360"/>
    <x v="874"/>
    <x v="0"/>
    <x v="34"/>
    <x v="2"/>
  </r>
  <r>
    <x v="34"/>
    <x v="302"/>
    <x v="11"/>
    <x v="11"/>
    <x v="1"/>
    <x v="0"/>
    <x v="33"/>
    <x v="324"/>
    <x v="874"/>
    <x v="0"/>
    <x v="34"/>
    <x v="2"/>
  </r>
  <r>
    <x v="34"/>
    <x v="181"/>
    <x v="11"/>
    <x v="11"/>
    <x v="1"/>
    <x v="0"/>
    <x v="33"/>
    <x v="362"/>
    <x v="874"/>
    <x v="0"/>
    <x v="34"/>
    <x v="2"/>
  </r>
  <r>
    <x v="34"/>
    <x v="316"/>
    <x v="2"/>
    <x v="2"/>
    <x v="1"/>
    <x v="0"/>
    <x v="33"/>
    <x v="348"/>
    <x v="874"/>
    <x v="0"/>
    <x v="34"/>
    <x v="2"/>
  </r>
  <r>
    <x v="34"/>
    <x v="281"/>
    <x v="6"/>
    <x v="6"/>
    <x v="1"/>
    <x v="0"/>
    <x v="33"/>
    <x v="395"/>
    <x v="874"/>
    <x v="0"/>
    <x v="34"/>
    <x v="2"/>
  </r>
  <r>
    <x v="34"/>
    <x v="203"/>
    <x v="6"/>
    <x v="6"/>
    <x v="1"/>
    <x v="0"/>
    <x v="33"/>
    <x v="288"/>
    <x v="874"/>
    <x v="0"/>
    <x v="34"/>
    <x v="2"/>
  </r>
  <r>
    <x v="34"/>
    <x v="204"/>
    <x v="6"/>
    <x v="6"/>
    <x v="1"/>
    <x v="0"/>
    <x v="33"/>
    <x v="317"/>
    <x v="759"/>
    <x v="0"/>
    <x v="34"/>
    <x v="2"/>
  </r>
  <r>
    <x v="34"/>
    <x v="190"/>
    <x v="6"/>
    <x v="6"/>
    <x v="1"/>
    <x v="0"/>
    <x v="33"/>
    <x v="342"/>
    <x v="874"/>
    <x v="0"/>
    <x v="34"/>
    <x v="2"/>
  </r>
  <r>
    <x v="34"/>
    <x v="173"/>
    <x v="8"/>
    <x v="8"/>
    <x v="1"/>
    <x v="1"/>
    <x v="33"/>
    <x v="378"/>
    <x v="874"/>
    <x v="0"/>
    <x v="34"/>
    <x v="2"/>
  </r>
  <r>
    <x v="34"/>
    <x v="185"/>
    <x v="8"/>
    <x v="8"/>
    <x v="1"/>
    <x v="1"/>
    <x v="33"/>
    <x v="296"/>
    <x v="874"/>
    <x v="0"/>
    <x v="34"/>
    <x v="2"/>
  </r>
  <r>
    <x v="34"/>
    <x v="290"/>
    <x v="9"/>
    <x v="9"/>
    <x v="1"/>
    <x v="1"/>
    <x v="33"/>
    <x v="302"/>
    <x v="874"/>
    <x v="0"/>
    <x v="34"/>
    <x v="2"/>
  </r>
  <r>
    <x v="34"/>
    <x v="268"/>
    <x v="10"/>
    <x v="10"/>
    <x v="1"/>
    <x v="1"/>
    <x v="33"/>
    <x v="339"/>
    <x v="874"/>
    <x v="0"/>
    <x v="34"/>
    <x v="2"/>
  </r>
  <r>
    <x v="34"/>
    <x v="232"/>
    <x v="10"/>
    <x v="10"/>
    <x v="1"/>
    <x v="1"/>
    <x v="33"/>
    <x v="290"/>
    <x v="874"/>
    <x v="0"/>
    <x v="34"/>
    <x v="2"/>
  </r>
  <r>
    <x v="34"/>
    <x v="330"/>
    <x v="11"/>
    <x v="11"/>
    <x v="1"/>
    <x v="1"/>
    <x v="33"/>
    <x v="381"/>
    <x v="874"/>
    <x v="0"/>
    <x v="34"/>
    <x v="2"/>
  </r>
  <r>
    <x v="34"/>
    <x v="275"/>
    <x v="11"/>
    <x v="11"/>
    <x v="1"/>
    <x v="1"/>
    <x v="33"/>
    <x v="307"/>
    <x v="874"/>
    <x v="0"/>
    <x v="34"/>
    <x v="2"/>
  </r>
  <r>
    <x v="34"/>
    <x v="300"/>
    <x v="2"/>
    <x v="2"/>
    <x v="1"/>
    <x v="1"/>
    <x v="33"/>
    <x v="316"/>
    <x v="874"/>
    <x v="0"/>
    <x v="34"/>
    <x v="2"/>
  </r>
  <r>
    <x v="34"/>
    <x v="315"/>
    <x v="2"/>
    <x v="2"/>
    <x v="1"/>
    <x v="1"/>
    <x v="33"/>
    <x v="405"/>
    <x v="874"/>
    <x v="0"/>
    <x v="34"/>
    <x v="2"/>
  </r>
  <r>
    <x v="34"/>
    <x v="334"/>
    <x v="2"/>
    <x v="2"/>
    <x v="1"/>
    <x v="1"/>
    <x v="33"/>
    <x v="406"/>
    <x v="874"/>
    <x v="0"/>
    <x v="34"/>
    <x v="2"/>
  </r>
  <r>
    <x v="34"/>
    <x v="221"/>
    <x v="2"/>
    <x v="2"/>
    <x v="1"/>
    <x v="1"/>
    <x v="33"/>
    <x v="347"/>
    <x v="874"/>
    <x v="0"/>
    <x v="34"/>
    <x v="2"/>
  </r>
  <r>
    <x v="34"/>
    <x v="316"/>
    <x v="2"/>
    <x v="2"/>
    <x v="1"/>
    <x v="1"/>
    <x v="33"/>
    <x v="348"/>
    <x v="874"/>
    <x v="0"/>
    <x v="34"/>
    <x v="2"/>
  </r>
  <r>
    <x v="35"/>
    <x v="329"/>
    <x v="10"/>
    <x v="10"/>
    <x v="1"/>
    <x v="2"/>
    <x v="32"/>
    <x v="380"/>
    <x v="1525"/>
    <x v="0"/>
    <x v="35"/>
    <x v="2"/>
  </r>
  <r>
    <x v="35"/>
    <x v="282"/>
    <x v="11"/>
    <x v="11"/>
    <x v="1"/>
    <x v="2"/>
    <x v="33"/>
    <x v="358"/>
    <x v="759"/>
    <x v="0"/>
    <x v="35"/>
    <x v="2"/>
  </r>
  <r>
    <x v="35"/>
    <x v="305"/>
    <x v="6"/>
    <x v="6"/>
    <x v="1"/>
    <x v="2"/>
    <x v="32"/>
    <x v="331"/>
    <x v="1"/>
    <x v="596"/>
    <x v="35"/>
    <x v="2"/>
  </r>
  <r>
    <x v="35"/>
    <x v="308"/>
    <x v="7"/>
    <x v="7"/>
    <x v="1"/>
    <x v="0"/>
    <x v="33"/>
    <x v="333"/>
    <x v="765"/>
    <x v="0"/>
    <x v="35"/>
    <x v="2"/>
  </r>
  <r>
    <x v="35"/>
    <x v="277"/>
    <x v="7"/>
    <x v="7"/>
    <x v="1"/>
    <x v="0"/>
    <x v="33"/>
    <x v="325"/>
    <x v="146"/>
    <x v="0"/>
    <x v="35"/>
    <x v="2"/>
  </r>
  <r>
    <x v="35"/>
    <x v="259"/>
    <x v="7"/>
    <x v="7"/>
    <x v="1"/>
    <x v="0"/>
    <x v="33"/>
    <x v="355"/>
    <x v="874"/>
    <x v="0"/>
    <x v="35"/>
    <x v="2"/>
  </r>
  <r>
    <x v="35"/>
    <x v="252"/>
    <x v="7"/>
    <x v="7"/>
    <x v="1"/>
    <x v="0"/>
    <x v="33"/>
    <x v="396"/>
    <x v="146"/>
    <x v="0"/>
    <x v="35"/>
    <x v="2"/>
  </r>
  <r>
    <x v="35"/>
    <x v="332"/>
    <x v="7"/>
    <x v="7"/>
    <x v="1"/>
    <x v="0"/>
    <x v="33"/>
    <x v="397"/>
    <x v="759"/>
    <x v="0"/>
    <x v="35"/>
    <x v="2"/>
  </r>
  <r>
    <x v="35"/>
    <x v="253"/>
    <x v="7"/>
    <x v="7"/>
    <x v="1"/>
    <x v="0"/>
    <x v="33"/>
    <x v="292"/>
    <x v="759"/>
    <x v="0"/>
    <x v="35"/>
    <x v="2"/>
  </r>
  <r>
    <x v="35"/>
    <x v="251"/>
    <x v="8"/>
    <x v="8"/>
    <x v="1"/>
    <x v="0"/>
    <x v="33"/>
    <x v="291"/>
    <x v="874"/>
    <x v="0"/>
    <x v="35"/>
    <x v="2"/>
  </r>
  <r>
    <x v="35"/>
    <x v="192"/>
    <x v="8"/>
    <x v="8"/>
    <x v="1"/>
    <x v="0"/>
    <x v="33"/>
    <x v="300"/>
    <x v="874"/>
    <x v="0"/>
    <x v="35"/>
    <x v="2"/>
  </r>
  <r>
    <x v="35"/>
    <x v="326"/>
    <x v="8"/>
    <x v="8"/>
    <x v="1"/>
    <x v="0"/>
    <x v="33"/>
    <x v="423"/>
    <x v="874"/>
    <x v="0"/>
    <x v="35"/>
    <x v="2"/>
  </r>
  <r>
    <x v="35"/>
    <x v="254"/>
    <x v="8"/>
    <x v="8"/>
    <x v="1"/>
    <x v="0"/>
    <x v="33"/>
    <x v="326"/>
    <x v="759"/>
    <x v="0"/>
    <x v="35"/>
    <x v="2"/>
  </r>
  <r>
    <x v="35"/>
    <x v="320"/>
    <x v="8"/>
    <x v="8"/>
    <x v="1"/>
    <x v="0"/>
    <x v="33"/>
    <x v="398"/>
    <x v="874"/>
    <x v="0"/>
    <x v="35"/>
    <x v="2"/>
  </r>
  <r>
    <x v="35"/>
    <x v="261"/>
    <x v="8"/>
    <x v="8"/>
    <x v="1"/>
    <x v="0"/>
    <x v="33"/>
    <x v="320"/>
    <x v="146"/>
    <x v="0"/>
    <x v="35"/>
    <x v="2"/>
  </r>
  <r>
    <x v="35"/>
    <x v="245"/>
    <x v="8"/>
    <x v="8"/>
    <x v="1"/>
    <x v="0"/>
    <x v="33"/>
    <x v="285"/>
    <x v="759"/>
    <x v="0"/>
    <x v="35"/>
    <x v="2"/>
  </r>
  <r>
    <x v="35"/>
    <x v="207"/>
    <x v="8"/>
    <x v="8"/>
    <x v="1"/>
    <x v="0"/>
    <x v="33"/>
    <x v="374"/>
    <x v="759"/>
    <x v="0"/>
    <x v="35"/>
    <x v="2"/>
  </r>
  <r>
    <x v="35"/>
    <x v="173"/>
    <x v="8"/>
    <x v="8"/>
    <x v="1"/>
    <x v="0"/>
    <x v="33"/>
    <x v="378"/>
    <x v="874"/>
    <x v="0"/>
    <x v="35"/>
    <x v="2"/>
  </r>
  <r>
    <x v="35"/>
    <x v="194"/>
    <x v="9"/>
    <x v="9"/>
    <x v="1"/>
    <x v="0"/>
    <x v="33"/>
    <x v="390"/>
    <x v="759"/>
    <x v="0"/>
    <x v="35"/>
    <x v="2"/>
  </r>
  <r>
    <x v="35"/>
    <x v="242"/>
    <x v="9"/>
    <x v="9"/>
    <x v="1"/>
    <x v="0"/>
    <x v="33"/>
    <x v="435"/>
    <x v="1182"/>
    <x v="0"/>
    <x v="35"/>
    <x v="2"/>
  </r>
  <r>
    <x v="35"/>
    <x v="219"/>
    <x v="9"/>
    <x v="9"/>
    <x v="1"/>
    <x v="0"/>
    <x v="33"/>
    <x v="308"/>
    <x v="874"/>
    <x v="0"/>
    <x v="35"/>
    <x v="2"/>
  </r>
  <r>
    <x v="35"/>
    <x v="255"/>
    <x v="9"/>
    <x v="9"/>
    <x v="1"/>
    <x v="0"/>
    <x v="33"/>
    <x v="293"/>
    <x v="874"/>
    <x v="0"/>
    <x v="35"/>
    <x v="2"/>
  </r>
  <r>
    <x v="35"/>
    <x v="317"/>
    <x v="10"/>
    <x v="10"/>
    <x v="1"/>
    <x v="0"/>
    <x v="33"/>
    <x v="401"/>
    <x v="874"/>
    <x v="0"/>
    <x v="35"/>
    <x v="2"/>
  </r>
  <r>
    <x v="35"/>
    <x v="180"/>
    <x v="10"/>
    <x v="10"/>
    <x v="1"/>
    <x v="0"/>
    <x v="33"/>
    <x v="452"/>
    <x v="759"/>
    <x v="0"/>
    <x v="35"/>
    <x v="2"/>
  </r>
  <r>
    <x v="35"/>
    <x v="186"/>
    <x v="10"/>
    <x v="10"/>
    <x v="1"/>
    <x v="0"/>
    <x v="33"/>
    <x v="321"/>
    <x v="759"/>
    <x v="0"/>
    <x v="35"/>
    <x v="2"/>
  </r>
  <r>
    <x v="35"/>
    <x v="339"/>
    <x v="10"/>
    <x v="10"/>
    <x v="1"/>
    <x v="0"/>
    <x v="33"/>
    <x v="427"/>
    <x v="759"/>
    <x v="0"/>
    <x v="35"/>
    <x v="2"/>
  </r>
  <r>
    <x v="35"/>
    <x v="248"/>
    <x v="10"/>
    <x v="10"/>
    <x v="1"/>
    <x v="0"/>
    <x v="33"/>
    <x v="304"/>
    <x v="874"/>
    <x v="0"/>
    <x v="35"/>
    <x v="2"/>
  </r>
  <r>
    <x v="35"/>
    <x v="176"/>
    <x v="10"/>
    <x v="10"/>
    <x v="1"/>
    <x v="0"/>
    <x v="33"/>
    <x v="412"/>
    <x v="759"/>
    <x v="0"/>
    <x v="35"/>
    <x v="2"/>
  </r>
  <r>
    <x v="35"/>
    <x v="282"/>
    <x v="11"/>
    <x v="11"/>
    <x v="1"/>
    <x v="0"/>
    <x v="33"/>
    <x v="358"/>
    <x v="934"/>
    <x v="0"/>
    <x v="35"/>
    <x v="2"/>
  </r>
  <r>
    <x v="35"/>
    <x v="187"/>
    <x v="11"/>
    <x v="11"/>
    <x v="1"/>
    <x v="0"/>
    <x v="33"/>
    <x v="328"/>
    <x v="759"/>
    <x v="0"/>
    <x v="35"/>
    <x v="2"/>
  </r>
  <r>
    <x v="35"/>
    <x v="177"/>
    <x v="11"/>
    <x v="11"/>
    <x v="1"/>
    <x v="0"/>
    <x v="33"/>
    <x v="346"/>
    <x v="759"/>
    <x v="0"/>
    <x v="35"/>
    <x v="2"/>
  </r>
  <r>
    <x v="35"/>
    <x v="249"/>
    <x v="11"/>
    <x v="11"/>
    <x v="1"/>
    <x v="0"/>
    <x v="33"/>
    <x v="359"/>
    <x v="759"/>
    <x v="0"/>
    <x v="35"/>
    <x v="2"/>
  </r>
  <r>
    <x v="35"/>
    <x v="299"/>
    <x v="11"/>
    <x v="11"/>
    <x v="1"/>
    <x v="0"/>
    <x v="33"/>
    <x v="315"/>
    <x v="759"/>
    <x v="0"/>
    <x v="35"/>
    <x v="2"/>
  </r>
  <r>
    <x v="35"/>
    <x v="302"/>
    <x v="11"/>
    <x v="11"/>
    <x v="1"/>
    <x v="0"/>
    <x v="33"/>
    <x v="324"/>
    <x v="146"/>
    <x v="0"/>
    <x v="35"/>
    <x v="2"/>
  </r>
  <r>
    <x v="35"/>
    <x v="311"/>
    <x v="11"/>
    <x v="11"/>
    <x v="1"/>
    <x v="0"/>
    <x v="33"/>
    <x v="440"/>
    <x v="759"/>
    <x v="0"/>
    <x v="35"/>
    <x v="2"/>
  </r>
  <r>
    <x v="35"/>
    <x v="330"/>
    <x v="11"/>
    <x v="11"/>
    <x v="1"/>
    <x v="0"/>
    <x v="33"/>
    <x v="381"/>
    <x v="874"/>
    <x v="0"/>
    <x v="35"/>
    <x v="2"/>
  </r>
  <r>
    <x v="35"/>
    <x v="294"/>
    <x v="11"/>
    <x v="11"/>
    <x v="1"/>
    <x v="0"/>
    <x v="33"/>
    <x v="382"/>
    <x v="146"/>
    <x v="0"/>
    <x v="35"/>
    <x v="2"/>
  </r>
  <r>
    <x v="35"/>
    <x v="315"/>
    <x v="2"/>
    <x v="2"/>
    <x v="1"/>
    <x v="0"/>
    <x v="33"/>
    <x v="405"/>
    <x v="146"/>
    <x v="0"/>
    <x v="35"/>
    <x v="2"/>
  </r>
  <r>
    <x v="35"/>
    <x v="221"/>
    <x v="2"/>
    <x v="2"/>
    <x v="1"/>
    <x v="0"/>
    <x v="33"/>
    <x v="347"/>
    <x v="759"/>
    <x v="0"/>
    <x v="35"/>
    <x v="2"/>
  </r>
  <r>
    <x v="35"/>
    <x v="307"/>
    <x v="2"/>
    <x v="2"/>
    <x v="1"/>
    <x v="0"/>
    <x v="33"/>
    <x v="441"/>
    <x v="874"/>
    <x v="0"/>
    <x v="35"/>
    <x v="2"/>
  </r>
  <r>
    <x v="35"/>
    <x v="216"/>
    <x v="2"/>
    <x v="2"/>
    <x v="1"/>
    <x v="0"/>
    <x v="33"/>
    <x v="332"/>
    <x v="146"/>
    <x v="0"/>
    <x v="35"/>
    <x v="2"/>
  </r>
  <r>
    <x v="35"/>
    <x v="223"/>
    <x v="2"/>
    <x v="2"/>
    <x v="1"/>
    <x v="0"/>
    <x v="33"/>
    <x v="434"/>
    <x v="759"/>
    <x v="0"/>
    <x v="35"/>
    <x v="2"/>
  </r>
  <r>
    <x v="35"/>
    <x v="316"/>
    <x v="2"/>
    <x v="2"/>
    <x v="1"/>
    <x v="0"/>
    <x v="33"/>
    <x v="348"/>
    <x v="759"/>
    <x v="0"/>
    <x v="35"/>
    <x v="2"/>
  </r>
  <r>
    <x v="35"/>
    <x v="235"/>
    <x v="2"/>
    <x v="2"/>
    <x v="1"/>
    <x v="0"/>
    <x v="33"/>
    <x v="393"/>
    <x v="146"/>
    <x v="0"/>
    <x v="35"/>
    <x v="2"/>
  </r>
  <r>
    <x v="35"/>
    <x v="246"/>
    <x v="2"/>
    <x v="2"/>
    <x v="1"/>
    <x v="0"/>
    <x v="33"/>
    <x v="287"/>
    <x v="759"/>
    <x v="0"/>
    <x v="35"/>
    <x v="2"/>
  </r>
  <r>
    <x v="35"/>
    <x v="281"/>
    <x v="6"/>
    <x v="6"/>
    <x v="1"/>
    <x v="0"/>
    <x v="33"/>
    <x v="395"/>
    <x v="146"/>
    <x v="0"/>
    <x v="35"/>
    <x v="2"/>
  </r>
  <r>
    <x v="35"/>
    <x v="217"/>
    <x v="6"/>
    <x v="6"/>
    <x v="1"/>
    <x v="0"/>
    <x v="33"/>
    <x v="323"/>
    <x v="759"/>
    <x v="0"/>
    <x v="35"/>
    <x v="2"/>
  </r>
  <r>
    <x v="35"/>
    <x v="305"/>
    <x v="6"/>
    <x v="6"/>
    <x v="1"/>
    <x v="0"/>
    <x v="33"/>
    <x v="331"/>
    <x v="759"/>
    <x v="0"/>
    <x v="35"/>
    <x v="2"/>
  </r>
  <r>
    <x v="35"/>
    <x v="314"/>
    <x v="6"/>
    <x v="6"/>
    <x v="1"/>
    <x v="0"/>
    <x v="33"/>
    <x v="372"/>
    <x v="874"/>
    <x v="0"/>
    <x v="35"/>
    <x v="2"/>
  </r>
  <r>
    <x v="35"/>
    <x v="204"/>
    <x v="6"/>
    <x v="6"/>
    <x v="1"/>
    <x v="0"/>
    <x v="33"/>
    <x v="317"/>
    <x v="759"/>
    <x v="0"/>
    <x v="35"/>
    <x v="2"/>
  </r>
  <r>
    <x v="35"/>
    <x v="297"/>
    <x v="6"/>
    <x v="6"/>
    <x v="1"/>
    <x v="0"/>
    <x v="33"/>
    <x v="313"/>
    <x v="874"/>
    <x v="0"/>
    <x v="35"/>
    <x v="2"/>
  </r>
  <r>
    <x v="35"/>
    <x v="218"/>
    <x v="6"/>
    <x v="6"/>
    <x v="1"/>
    <x v="0"/>
    <x v="33"/>
    <x v="451"/>
    <x v="874"/>
    <x v="0"/>
    <x v="35"/>
    <x v="2"/>
  </r>
  <r>
    <x v="35"/>
    <x v="271"/>
    <x v="6"/>
    <x v="6"/>
    <x v="1"/>
    <x v="0"/>
    <x v="33"/>
    <x v="426"/>
    <x v="146"/>
    <x v="0"/>
    <x v="35"/>
    <x v="2"/>
  </r>
  <r>
    <x v="35"/>
    <x v="179"/>
    <x v="7"/>
    <x v="7"/>
    <x v="1"/>
    <x v="1"/>
    <x v="33"/>
    <x v="415"/>
    <x v="874"/>
    <x v="0"/>
    <x v="35"/>
    <x v="2"/>
  </r>
  <r>
    <x v="35"/>
    <x v="269"/>
    <x v="11"/>
    <x v="11"/>
    <x v="1"/>
    <x v="1"/>
    <x v="33"/>
    <x v="403"/>
    <x v="874"/>
    <x v="0"/>
    <x v="35"/>
    <x v="2"/>
  </r>
  <r>
    <x v="36"/>
    <x v="173"/>
    <x v="8"/>
    <x v="8"/>
    <x v="1"/>
    <x v="2"/>
    <x v="33"/>
    <x v="378"/>
    <x v="874"/>
    <x v="0"/>
    <x v="36"/>
    <x v="2"/>
  </r>
  <r>
    <x v="36"/>
    <x v="242"/>
    <x v="9"/>
    <x v="9"/>
    <x v="1"/>
    <x v="2"/>
    <x v="33"/>
    <x v="435"/>
    <x v="874"/>
    <x v="0"/>
    <x v="36"/>
    <x v="2"/>
  </r>
  <r>
    <x v="36"/>
    <x v="213"/>
    <x v="11"/>
    <x v="11"/>
    <x v="1"/>
    <x v="2"/>
    <x v="33"/>
    <x v="361"/>
    <x v="874"/>
    <x v="0"/>
    <x v="36"/>
    <x v="2"/>
  </r>
  <r>
    <x v="36"/>
    <x v="229"/>
    <x v="6"/>
    <x v="6"/>
    <x v="1"/>
    <x v="2"/>
    <x v="32"/>
    <x v="281"/>
    <x v="3088"/>
    <x v="0"/>
    <x v="36"/>
    <x v="2"/>
  </r>
  <r>
    <x v="36"/>
    <x v="229"/>
    <x v="6"/>
    <x v="6"/>
    <x v="1"/>
    <x v="2"/>
    <x v="33"/>
    <x v="281"/>
    <x v="759"/>
    <x v="0"/>
    <x v="36"/>
    <x v="2"/>
  </r>
  <r>
    <x v="36"/>
    <x v="327"/>
    <x v="7"/>
    <x v="7"/>
    <x v="1"/>
    <x v="0"/>
    <x v="33"/>
    <x v="387"/>
    <x v="1132"/>
    <x v="0"/>
    <x v="36"/>
    <x v="2"/>
  </r>
  <r>
    <x v="36"/>
    <x v="259"/>
    <x v="7"/>
    <x v="7"/>
    <x v="1"/>
    <x v="0"/>
    <x v="33"/>
    <x v="355"/>
    <x v="874"/>
    <x v="0"/>
    <x v="36"/>
    <x v="2"/>
  </r>
  <r>
    <x v="36"/>
    <x v="309"/>
    <x v="7"/>
    <x v="7"/>
    <x v="1"/>
    <x v="0"/>
    <x v="33"/>
    <x v="334"/>
    <x v="146"/>
    <x v="0"/>
    <x v="36"/>
    <x v="2"/>
  </r>
  <r>
    <x v="36"/>
    <x v="205"/>
    <x v="7"/>
    <x v="7"/>
    <x v="1"/>
    <x v="0"/>
    <x v="33"/>
    <x v="299"/>
    <x v="759"/>
    <x v="0"/>
    <x v="36"/>
    <x v="2"/>
  </r>
  <r>
    <x v="36"/>
    <x v="206"/>
    <x v="7"/>
    <x v="7"/>
    <x v="1"/>
    <x v="0"/>
    <x v="33"/>
    <x v="284"/>
    <x v="874"/>
    <x v="0"/>
    <x v="36"/>
    <x v="2"/>
  </r>
  <r>
    <x v="36"/>
    <x v="209"/>
    <x v="7"/>
    <x v="7"/>
    <x v="1"/>
    <x v="0"/>
    <x v="33"/>
    <x v="428"/>
    <x v="874"/>
    <x v="0"/>
    <x v="36"/>
    <x v="2"/>
  </r>
  <r>
    <x v="36"/>
    <x v="210"/>
    <x v="7"/>
    <x v="7"/>
    <x v="1"/>
    <x v="0"/>
    <x v="33"/>
    <x v="418"/>
    <x v="874"/>
    <x v="0"/>
    <x v="36"/>
    <x v="2"/>
  </r>
  <r>
    <x v="36"/>
    <x v="251"/>
    <x v="8"/>
    <x v="8"/>
    <x v="1"/>
    <x v="0"/>
    <x v="33"/>
    <x v="291"/>
    <x v="759"/>
    <x v="0"/>
    <x v="36"/>
    <x v="2"/>
  </r>
  <r>
    <x v="36"/>
    <x v="192"/>
    <x v="8"/>
    <x v="8"/>
    <x v="1"/>
    <x v="0"/>
    <x v="33"/>
    <x v="300"/>
    <x v="146"/>
    <x v="0"/>
    <x v="36"/>
    <x v="2"/>
  </r>
  <r>
    <x v="36"/>
    <x v="289"/>
    <x v="8"/>
    <x v="8"/>
    <x v="1"/>
    <x v="0"/>
    <x v="33"/>
    <x v="301"/>
    <x v="759"/>
    <x v="0"/>
    <x v="36"/>
    <x v="2"/>
  </r>
  <r>
    <x v="36"/>
    <x v="245"/>
    <x v="8"/>
    <x v="8"/>
    <x v="1"/>
    <x v="0"/>
    <x v="33"/>
    <x v="285"/>
    <x v="765"/>
    <x v="0"/>
    <x v="36"/>
    <x v="2"/>
  </r>
  <r>
    <x v="36"/>
    <x v="173"/>
    <x v="8"/>
    <x v="8"/>
    <x v="1"/>
    <x v="0"/>
    <x v="33"/>
    <x v="378"/>
    <x v="146"/>
    <x v="0"/>
    <x v="36"/>
    <x v="2"/>
  </r>
  <r>
    <x v="36"/>
    <x v="337"/>
    <x v="9"/>
    <x v="9"/>
    <x v="1"/>
    <x v="0"/>
    <x v="33"/>
    <x v="424"/>
    <x v="146"/>
    <x v="0"/>
    <x v="36"/>
    <x v="2"/>
  </r>
  <r>
    <x v="36"/>
    <x v="227"/>
    <x v="9"/>
    <x v="9"/>
    <x v="1"/>
    <x v="0"/>
    <x v="33"/>
    <x v="399"/>
    <x v="1132"/>
    <x v="0"/>
    <x v="36"/>
    <x v="2"/>
  </r>
  <r>
    <x v="36"/>
    <x v="333"/>
    <x v="9"/>
    <x v="9"/>
    <x v="1"/>
    <x v="0"/>
    <x v="33"/>
    <x v="400"/>
    <x v="146"/>
    <x v="0"/>
    <x v="36"/>
    <x v="2"/>
  </r>
  <r>
    <x v="36"/>
    <x v="197"/>
    <x v="9"/>
    <x v="9"/>
    <x v="1"/>
    <x v="0"/>
    <x v="33"/>
    <x v="432"/>
    <x v="146"/>
    <x v="0"/>
    <x v="36"/>
    <x v="2"/>
  </r>
  <r>
    <x v="36"/>
    <x v="338"/>
    <x v="9"/>
    <x v="9"/>
    <x v="1"/>
    <x v="0"/>
    <x v="33"/>
    <x v="425"/>
    <x v="759"/>
    <x v="0"/>
    <x v="36"/>
    <x v="2"/>
  </r>
  <r>
    <x v="36"/>
    <x v="255"/>
    <x v="9"/>
    <x v="9"/>
    <x v="1"/>
    <x v="0"/>
    <x v="33"/>
    <x v="293"/>
    <x v="874"/>
    <x v="0"/>
    <x v="36"/>
    <x v="2"/>
  </r>
  <r>
    <x v="36"/>
    <x v="291"/>
    <x v="9"/>
    <x v="9"/>
    <x v="1"/>
    <x v="0"/>
    <x v="33"/>
    <x v="303"/>
    <x v="874"/>
    <x v="0"/>
    <x v="36"/>
    <x v="2"/>
  </r>
  <r>
    <x v="36"/>
    <x v="230"/>
    <x v="9"/>
    <x v="9"/>
    <x v="1"/>
    <x v="0"/>
    <x v="33"/>
    <x v="283"/>
    <x v="874"/>
    <x v="0"/>
    <x v="36"/>
    <x v="2"/>
  </r>
  <r>
    <x v="36"/>
    <x v="198"/>
    <x v="10"/>
    <x v="10"/>
    <x v="1"/>
    <x v="0"/>
    <x v="33"/>
    <x v="338"/>
    <x v="874"/>
    <x v="0"/>
    <x v="36"/>
    <x v="2"/>
  </r>
  <r>
    <x v="36"/>
    <x v="286"/>
    <x v="10"/>
    <x v="10"/>
    <x v="1"/>
    <x v="0"/>
    <x v="33"/>
    <x v="297"/>
    <x v="759"/>
    <x v="0"/>
    <x v="36"/>
    <x v="2"/>
  </r>
  <r>
    <x v="36"/>
    <x v="263"/>
    <x v="10"/>
    <x v="10"/>
    <x v="1"/>
    <x v="0"/>
    <x v="33"/>
    <x v="436"/>
    <x v="874"/>
    <x v="0"/>
    <x v="36"/>
    <x v="2"/>
  </r>
  <r>
    <x v="36"/>
    <x v="232"/>
    <x v="10"/>
    <x v="10"/>
    <x v="1"/>
    <x v="0"/>
    <x v="33"/>
    <x v="290"/>
    <x v="146"/>
    <x v="0"/>
    <x v="36"/>
    <x v="2"/>
  </r>
  <r>
    <x v="36"/>
    <x v="186"/>
    <x v="10"/>
    <x v="10"/>
    <x v="1"/>
    <x v="0"/>
    <x v="33"/>
    <x v="321"/>
    <x v="765"/>
    <x v="0"/>
    <x v="36"/>
    <x v="2"/>
  </r>
  <r>
    <x v="36"/>
    <x v="329"/>
    <x v="10"/>
    <x v="10"/>
    <x v="1"/>
    <x v="0"/>
    <x v="33"/>
    <x v="380"/>
    <x v="759"/>
    <x v="0"/>
    <x v="36"/>
    <x v="2"/>
  </r>
  <r>
    <x v="36"/>
    <x v="248"/>
    <x v="10"/>
    <x v="10"/>
    <x v="1"/>
    <x v="0"/>
    <x v="33"/>
    <x v="304"/>
    <x v="874"/>
    <x v="0"/>
    <x v="36"/>
    <x v="2"/>
  </r>
  <r>
    <x v="36"/>
    <x v="176"/>
    <x v="10"/>
    <x v="10"/>
    <x v="1"/>
    <x v="0"/>
    <x v="33"/>
    <x v="412"/>
    <x v="874"/>
    <x v="0"/>
    <x v="36"/>
    <x v="2"/>
  </r>
  <r>
    <x v="36"/>
    <x v="189"/>
    <x v="10"/>
    <x v="10"/>
    <x v="1"/>
    <x v="0"/>
    <x v="33"/>
    <x v="345"/>
    <x v="146"/>
    <x v="0"/>
    <x v="36"/>
    <x v="2"/>
  </r>
  <r>
    <x v="36"/>
    <x v="200"/>
    <x v="11"/>
    <x v="11"/>
    <x v="1"/>
    <x v="0"/>
    <x v="33"/>
    <x v="351"/>
    <x v="765"/>
    <x v="0"/>
    <x v="36"/>
    <x v="2"/>
  </r>
  <r>
    <x v="36"/>
    <x v="325"/>
    <x v="11"/>
    <x v="11"/>
    <x v="1"/>
    <x v="0"/>
    <x v="33"/>
    <x v="421"/>
    <x v="765"/>
    <x v="0"/>
    <x v="36"/>
    <x v="2"/>
  </r>
  <r>
    <x v="36"/>
    <x v="282"/>
    <x v="11"/>
    <x v="11"/>
    <x v="1"/>
    <x v="0"/>
    <x v="33"/>
    <x v="358"/>
    <x v="759"/>
    <x v="0"/>
    <x v="36"/>
    <x v="2"/>
  </r>
  <r>
    <x v="36"/>
    <x v="299"/>
    <x v="11"/>
    <x v="11"/>
    <x v="1"/>
    <x v="0"/>
    <x v="33"/>
    <x v="315"/>
    <x v="1182"/>
    <x v="0"/>
    <x v="36"/>
    <x v="2"/>
  </r>
  <r>
    <x v="36"/>
    <x v="302"/>
    <x v="11"/>
    <x v="11"/>
    <x v="1"/>
    <x v="0"/>
    <x v="33"/>
    <x v="324"/>
    <x v="765"/>
    <x v="0"/>
    <x v="36"/>
    <x v="2"/>
  </r>
  <r>
    <x v="36"/>
    <x v="300"/>
    <x v="2"/>
    <x v="2"/>
    <x v="1"/>
    <x v="0"/>
    <x v="33"/>
    <x v="316"/>
    <x v="934"/>
    <x v="0"/>
    <x v="36"/>
    <x v="2"/>
  </r>
  <r>
    <x v="36"/>
    <x v="315"/>
    <x v="2"/>
    <x v="2"/>
    <x v="1"/>
    <x v="0"/>
    <x v="33"/>
    <x v="405"/>
    <x v="146"/>
    <x v="0"/>
    <x v="36"/>
    <x v="2"/>
  </r>
  <r>
    <x v="36"/>
    <x v="270"/>
    <x v="2"/>
    <x v="2"/>
    <x v="1"/>
    <x v="0"/>
    <x v="33"/>
    <x v="363"/>
    <x v="874"/>
    <x v="0"/>
    <x v="36"/>
    <x v="2"/>
  </r>
  <r>
    <x v="36"/>
    <x v="240"/>
    <x v="2"/>
    <x v="2"/>
    <x v="1"/>
    <x v="0"/>
    <x v="33"/>
    <x v="442"/>
    <x v="146"/>
    <x v="0"/>
    <x v="36"/>
    <x v="2"/>
  </r>
  <r>
    <x v="36"/>
    <x v="223"/>
    <x v="2"/>
    <x v="2"/>
    <x v="1"/>
    <x v="0"/>
    <x v="33"/>
    <x v="434"/>
    <x v="874"/>
    <x v="0"/>
    <x v="36"/>
    <x v="2"/>
  </r>
  <r>
    <x v="36"/>
    <x v="316"/>
    <x v="2"/>
    <x v="2"/>
    <x v="1"/>
    <x v="0"/>
    <x v="33"/>
    <x v="348"/>
    <x v="874"/>
    <x v="0"/>
    <x v="36"/>
    <x v="2"/>
  </r>
  <r>
    <x v="36"/>
    <x v="276"/>
    <x v="2"/>
    <x v="2"/>
    <x v="1"/>
    <x v="0"/>
    <x v="33"/>
    <x v="385"/>
    <x v="874"/>
    <x v="0"/>
    <x v="36"/>
    <x v="2"/>
  </r>
  <r>
    <x v="36"/>
    <x v="304"/>
    <x v="2"/>
    <x v="2"/>
    <x v="1"/>
    <x v="0"/>
    <x v="33"/>
    <x v="329"/>
    <x v="874"/>
    <x v="0"/>
    <x v="36"/>
    <x v="2"/>
  </r>
  <r>
    <x v="36"/>
    <x v="264"/>
    <x v="6"/>
    <x v="6"/>
    <x v="1"/>
    <x v="0"/>
    <x v="33"/>
    <x v="311"/>
    <x v="765"/>
    <x v="0"/>
    <x v="36"/>
    <x v="2"/>
  </r>
  <r>
    <x v="36"/>
    <x v="265"/>
    <x v="6"/>
    <x v="6"/>
    <x v="1"/>
    <x v="0"/>
    <x v="33"/>
    <x v="386"/>
    <x v="765"/>
    <x v="0"/>
    <x v="36"/>
    <x v="2"/>
  </r>
  <r>
    <x v="36"/>
    <x v="296"/>
    <x v="6"/>
    <x v="6"/>
    <x v="1"/>
    <x v="0"/>
    <x v="33"/>
    <x v="312"/>
    <x v="874"/>
    <x v="0"/>
    <x v="36"/>
    <x v="2"/>
  </r>
  <r>
    <x v="36"/>
    <x v="203"/>
    <x v="6"/>
    <x v="6"/>
    <x v="1"/>
    <x v="0"/>
    <x v="33"/>
    <x v="288"/>
    <x v="146"/>
    <x v="0"/>
    <x v="36"/>
    <x v="2"/>
  </r>
  <r>
    <x v="36"/>
    <x v="204"/>
    <x v="6"/>
    <x v="6"/>
    <x v="1"/>
    <x v="0"/>
    <x v="33"/>
    <x v="317"/>
    <x v="765"/>
    <x v="0"/>
    <x v="36"/>
    <x v="2"/>
  </r>
  <r>
    <x v="36"/>
    <x v="297"/>
    <x v="6"/>
    <x v="6"/>
    <x v="1"/>
    <x v="0"/>
    <x v="33"/>
    <x v="313"/>
    <x v="759"/>
    <x v="0"/>
    <x v="36"/>
    <x v="2"/>
  </r>
  <r>
    <x v="36"/>
    <x v="191"/>
    <x v="6"/>
    <x v="6"/>
    <x v="1"/>
    <x v="0"/>
    <x v="33"/>
    <x v="318"/>
    <x v="146"/>
    <x v="0"/>
    <x v="36"/>
    <x v="2"/>
  </r>
  <r>
    <x v="36"/>
    <x v="259"/>
    <x v="7"/>
    <x v="7"/>
    <x v="1"/>
    <x v="1"/>
    <x v="33"/>
    <x v="355"/>
    <x v="874"/>
    <x v="0"/>
    <x v="36"/>
    <x v="2"/>
  </r>
  <r>
    <x v="36"/>
    <x v="303"/>
    <x v="9"/>
    <x v="9"/>
    <x v="1"/>
    <x v="1"/>
    <x v="33"/>
    <x v="327"/>
    <x v="874"/>
    <x v="0"/>
    <x v="36"/>
    <x v="2"/>
  </r>
  <r>
    <x v="36"/>
    <x v="197"/>
    <x v="9"/>
    <x v="9"/>
    <x v="1"/>
    <x v="1"/>
    <x v="33"/>
    <x v="432"/>
    <x v="874"/>
    <x v="0"/>
    <x v="36"/>
    <x v="2"/>
  </r>
  <r>
    <x v="36"/>
    <x v="186"/>
    <x v="10"/>
    <x v="10"/>
    <x v="1"/>
    <x v="1"/>
    <x v="33"/>
    <x v="321"/>
    <x v="874"/>
    <x v="0"/>
    <x v="36"/>
    <x v="2"/>
  </r>
  <r>
    <x v="36"/>
    <x v="176"/>
    <x v="10"/>
    <x v="10"/>
    <x v="1"/>
    <x v="1"/>
    <x v="33"/>
    <x v="412"/>
    <x v="874"/>
    <x v="0"/>
    <x v="36"/>
    <x v="2"/>
  </r>
  <r>
    <x v="36"/>
    <x v="199"/>
    <x v="10"/>
    <x v="10"/>
    <x v="1"/>
    <x v="1"/>
    <x v="33"/>
    <x v="298"/>
    <x v="874"/>
    <x v="0"/>
    <x v="36"/>
    <x v="2"/>
  </r>
  <r>
    <x v="36"/>
    <x v="189"/>
    <x v="10"/>
    <x v="10"/>
    <x v="1"/>
    <x v="1"/>
    <x v="33"/>
    <x v="345"/>
    <x v="874"/>
    <x v="0"/>
    <x v="36"/>
    <x v="2"/>
  </r>
  <r>
    <x v="36"/>
    <x v="330"/>
    <x v="11"/>
    <x v="11"/>
    <x v="1"/>
    <x v="1"/>
    <x v="33"/>
    <x v="381"/>
    <x v="874"/>
    <x v="0"/>
    <x v="36"/>
    <x v="2"/>
  </r>
  <r>
    <x v="36"/>
    <x v="284"/>
    <x v="2"/>
    <x v="2"/>
    <x v="1"/>
    <x v="1"/>
    <x v="33"/>
    <x v="383"/>
    <x v="874"/>
    <x v="0"/>
    <x v="36"/>
    <x v="2"/>
  </r>
  <r>
    <x v="36"/>
    <x v="304"/>
    <x v="2"/>
    <x v="2"/>
    <x v="1"/>
    <x v="1"/>
    <x v="33"/>
    <x v="329"/>
    <x v="874"/>
    <x v="0"/>
    <x v="36"/>
    <x v="2"/>
  </r>
  <r>
    <x v="36"/>
    <x v="264"/>
    <x v="6"/>
    <x v="6"/>
    <x v="1"/>
    <x v="1"/>
    <x v="33"/>
    <x v="311"/>
    <x v="874"/>
    <x v="0"/>
    <x v="36"/>
    <x v="2"/>
  </r>
  <r>
    <x v="36"/>
    <x v="265"/>
    <x v="6"/>
    <x v="6"/>
    <x v="1"/>
    <x v="1"/>
    <x v="33"/>
    <x v="386"/>
    <x v="146"/>
    <x v="0"/>
    <x v="36"/>
    <x v="2"/>
  </r>
  <r>
    <x v="36"/>
    <x v="241"/>
    <x v="6"/>
    <x v="6"/>
    <x v="1"/>
    <x v="1"/>
    <x v="33"/>
    <x v="447"/>
    <x v="874"/>
    <x v="0"/>
    <x v="36"/>
    <x v="2"/>
  </r>
  <r>
    <x v="37"/>
    <x v="238"/>
    <x v="9"/>
    <x v="9"/>
    <x v="1"/>
    <x v="2"/>
    <x v="32"/>
    <x v="379"/>
    <x v="3104"/>
    <x v="0"/>
    <x v="37"/>
    <x v="2"/>
  </r>
  <r>
    <x v="37"/>
    <x v="315"/>
    <x v="2"/>
    <x v="2"/>
    <x v="1"/>
    <x v="2"/>
    <x v="32"/>
    <x v="405"/>
    <x v="2717"/>
    <x v="0"/>
    <x v="37"/>
    <x v="2"/>
  </r>
  <r>
    <x v="39"/>
    <x v="261"/>
    <x v="8"/>
    <x v="8"/>
    <x v="1"/>
    <x v="2"/>
    <x v="32"/>
    <x v="320"/>
    <x v="3105"/>
    <x v="0"/>
    <x v="39"/>
    <x v="2"/>
  </r>
  <r>
    <x v="39"/>
    <x v="183"/>
    <x v="2"/>
    <x v="2"/>
    <x v="1"/>
    <x v="2"/>
    <x v="32"/>
    <x v="330"/>
    <x v="3088"/>
    <x v="0"/>
    <x v="39"/>
    <x v="2"/>
  </r>
  <r>
    <x v="39"/>
    <x v="308"/>
    <x v="7"/>
    <x v="7"/>
    <x v="1"/>
    <x v="0"/>
    <x v="33"/>
    <x v="333"/>
    <x v="759"/>
    <x v="0"/>
    <x v="39"/>
    <x v="2"/>
  </r>
  <r>
    <x v="39"/>
    <x v="209"/>
    <x v="7"/>
    <x v="7"/>
    <x v="1"/>
    <x v="0"/>
    <x v="33"/>
    <x v="428"/>
    <x v="874"/>
    <x v="0"/>
    <x v="39"/>
    <x v="2"/>
  </r>
  <r>
    <x v="39"/>
    <x v="261"/>
    <x v="8"/>
    <x v="8"/>
    <x v="1"/>
    <x v="0"/>
    <x v="33"/>
    <x v="320"/>
    <x v="874"/>
    <x v="0"/>
    <x v="39"/>
    <x v="2"/>
  </r>
  <r>
    <x v="39"/>
    <x v="245"/>
    <x v="8"/>
    <x v="8"/>
    <x v="1"/>
    <x v="0"/>
    <x v="33"/>
    <x v="285"/>
    <x v="759"/>
    <x v="0"/>
    <x v="39"/>
    <x v="2"/>
  </r>
  <r>
    <x v="39"/>
    <x v="303"/>
    <x v="9"/>
    <x v="9"/>
    <x v="1"/>
    <x v="0"/>
    <x v="33"/>
    <x v="327"/>
    <x v="899"/>
    <x v="0"/>
    <x v="39"/>
    <x v="2"/>
  </r>
  <r>
    <x v="39"/>
    <x v="197"/>
    <x v="9"/>
    <x v="9"/>
    <x v="1"/>
    <x v="0"/>
    <x v="33"/>
    <x v="432"/>
    <x v="759"/>
    <x v="0"/>
    <x v="39"/>
    <x v="2"/>
  </r>
  <r>
    <x v="39"/>
    <x v="263"/>
    <x v="10"/>
    <x v="10"/>
    <x v="1"/>
    <x v="0"/>
    <x v="33"/>
    <x v="436"/>
    <x v="146"/>
    <x v="0"/>
    <x v="39"/>
    <x v="2"/>
  </r>
  <r>
    <x v="39"/>
    <x v="239"/>
    <x v="10"/>
    <x v="10"/>
    <x v="1"/>
    <x v="0"/>
    <x v="33"/>
    <x v="419"/>
    <x v="874"/>
    <x v="0"/>
    <x v="39"/>
    <x v="2"/>
  </r>
  <r>
    <x v="39"/>
    <x v="186"/>
    <x v="10"/>
    <x v="10"/>
    <x v="1"/>
    <x v="0"/>
    <x v="33"/>
    <x v="321"/>
    <x v="874"/>
    <x v="0"/>
    <x v="39"/>
    <x v="2"/>
  </r>
  <r>
    <x v="39"/>
    <x v="244"/>
    <x v="10"/>
    <x v="10"/>
    <x v="1"/>
    <x v="0"/>
    <x v="33"/>
    <x v="433"/>
    <x v="759"/>
    <x v="0"/>
    <x v="39"/>
    <x v="2"/>
  </r>
  <r>
    <x v="39"/>
    <x v="269"/>
    <x v="11"/>
    <x v="11"/>
    <x v="1"/>
    <x v="0"/>
    <x v="33"/>
    <x v="403"/>
    <x v="759"/>
    <x v="0"/>
    <x v="39"/>
    <x v="2"/>
  </r>
  <r>
    <x v="39"/>
    <x v="200"/>
    <x v="11"/>
    <x v="11"/>
    <x v="1"/>
    <x v="0"/>
    <x v="33"/>
    <x v="351"/>
    <x v="874"/>
    <x v="0"/>
    <x v="39"/>
    <x v="2"/>
  </r>
  <r>
    <x v="39"/>
    <x v="282"/>
    <x v="11"/>
    <x v="11"/>
    <x v="1"/>
    <x v="0"/>
    <x v="33"/>
    <x v="358"/>
    <x v="759"/>
    <x v="0"/>
    <x v="39"/>
    <x v="2"/>
  </r>
  <r>
    <x v="39"/>
    <x v="187"/>
    <x v="11"/>
    <x v="11"/>
    <x v="1"/>
    <x v="0"/>
    <x v="33"/>
    <x v="328"/>
    <x v="874"/>
    <x v="0"/>
    <x v="39"/>
    <x v="2"/>
  </r>
  <r>
    <x v="39"/>
    <x v="249"/>
    <x v="11"/>
    <x v="11"/>
    <x v="1"/>
    <x v="0"/>
    <x v="33"/>
    <x v="359"/>
    <x v="874"/>
    <x v="0"/>
    <x v="39"/>
    <x v="2"/>
  </r>
  <r>
    <x v="39"/>
    <x v="302"/>
    <x v="11"/>
    <x v="11"/>
    <x v="1"/>
    <x v="0"/>
    <x v="33"/>
    <x v="324"/>
    <x v="874"/>
    <x v="0"/>
    <x v="39"/>
    <x v="2"/>
  </r>
  <r>
    <x v="39"/>
    <x v="202"/>
    <x v="11"/>
    <x v="11"/>
    <x v="1"/>
    <x v="0"/>
    <x v="33"/>
    <x v="305"/>
    <x v="874"/>
    <x v="0"/>
    <x v="39"/>
    <x v="2"/>
  </r>
  <r>
    <x v="39"/>
    <x v="274"/>
    <x v="11"/>
    <x v="11"/>
    <x v="1"/>
    <x v="0"/>
    <x v="33"/>
    <x v="404"/>
    <x v="874"/>
    <x v="0"/>
    <x v="39"/>
    <x v="2"/>
  </r>
  <r>
    <x v="39"/>
    <x v="300"/>
    <x v="2"/>
    <x v="2"/>
    <x v="1"/>
    <x v="0"/>
    <x v="33"/>
    <x v="316"/>
    <x v="759"/>
    <x v="0"/>
    <x v="39"/>
    <x v="2"/>
  </r>
  <r>
    <x v="39"/>
    <x v="215"/>
    <x v="2"/>
    <x v="2"/>
    <x v="1"/>
    <x v="0"/>
    <x v="33"/>
    <x v="322"/>
    <x v="874"/>
    <x v="0"/>
    <x v="39"/>
    <x v="2"/>
  </r>
  <r>
    <x v="39"/>
    <x v="284"/>
    <x v="2"/>
    <x v="2"/>
    <x v="1"/>
    <x v="0"/>
    <x v="33"/>
    <x v="383"/>
    <x v="759"/>
    <x v="0"/>
    <x v="39"/>
    <x v="2"/>
  </r>
  <r>
    <x v="39"/>
    <x v="222"/>
    <x v="2"/>
    <x v="2"/>
    <x v="1"/>
    <x v="0"/>
    <x v="33"/>
    <x v="384"/>
    <x v="874"/>
    <x v="0"/>
    <x v="39"/>
    <x v="2"/>
  </r>
  <r>
    <x v="39"/>
    <x v="182"/>
    <x v="2"/>
    <x v="2"/>
    <x v="1"/>
    <x v="0"/>
    <x v="33"/>
    <x v="392"/>
    <x v="874"/>
    <x v="0"/>
    <x v="39"/>
    <x v="2"/>
  </r>
  <r>
    <x v="39"/>
    <x v="280"/>
    <x v="2"/>
    <x v="2"/>
    <x v="1"/>
    <x v="0"/>
    <x v="33"/>
    <x v="295"/>
    <x v="874"/>
    <x v="0"/>
    <x v="39"/>
    <x v="2"/>
  </r>
  <r>
    <x v="39"/>
    <x v="257"/>
    <x v="2"/>
    <x v="2"/>
    <x v="1"/>
    <x v="0"/>
    <x v="33"/>
    <x v="410"/>
    <x v="759"/>
    <x v="0"/>
    <x v="39"/>
    <x v="2"/>
  </r>
  <r>
    <x v="39"/>
    <x v="276"/>
    <x v="2"/>
    <x v="2"/>
    <x v="1"/>
    <x v="0"/>
    <x v="33"/>
    <x v="385"/>
    <x v="765"/>
    <x v="0"/>
    <x v="39"/>
    <x v="2"/>
  </r>
  <r>
    <x v="39"/>
    <x v="183"/>
    <x v="2"/>
    <x v="2"/>
    <x v="1"/>
    <x v="0"/>
    <x v="33"/>
    <x v="330"/>
    <x v="765"/>
    <x v="0"/>
    <x v="39"/>
    <x v="2"/>
  </r>
  <r>
    <x v="39"/>
    <x v="246"/>
    <x v="2"/>
    <x v="2"/>
    <x v="1"/>
    <x v="0"/>
    <x v="33"/>
    <x v="287"/>
    <x v="759"/>
    <x v="0"/>
    <x v="39"/>
    <x v="2"/>
  </r>
  <r>
    <x v="39"/>
    <x v="281"/>
    <x v="6"/>
    <x v="6"/>
    <x v="1"/>
    <x v="0"/>
    <x v="33"/>
    <x v="395"/>
    <x v="765"/>
    <x v="0"/>
    <x v="39"/>
    <x v="2"/>
  </r>
  <r>
    <x v="39"/>
    <x v="285"/>
    <x v="6"/>
    <x v="6"/>
    <x v="1"/>
    <x v="0"/>
    <x v="33"/>
    <x v="409"/>
    <x v="874"/>
    <x v="0"/>
    <x v="39"/>
    <x v="2"/>
  </r>
  <r>
    <x v="39"/>
    <x v="305"/>
    <x v="6"/>
    <x v="6"/>
    <x v="1"/>
    <x v="0"/>
    <x v="33"/>
    <x v="331"/>
    <x v="874"/>
    <x v="0"/>
    <x v="39"/>
    <x v="2"/>
  </r>
  <r>
    <x v="39"/>
    <x v="297"/>
    <x v="6"/>
    <x v="6"/>
    <x v="1"/>
    <x v="0"/>
    <x v="33"/>
    <x v="313"/>
    <x v="874"/>
    <x v="0"/>
    <x v="39"/>
    <x v="2"/>
  </r>
  <r>
    <x v="39"/>
    <x v="271"/>
    <x v="6"/>
    <x v="6"/>
    <x v="1"/>
    <x v="0"/>
    <x v="33"/>
    <x v="426"/>
    <x v="874"/>
    <x v="0"/>
    <x v="39"/>
    <x v="2"/>
  </r>
  <r>
    <x v="39"/>
    <x v="190"/>
    <x v="6"/>
    <x v="6"/>
    <x v="1"/>
    <x v="0"/>
    <x v="33"/>
    <x v="342"/>
    <x v="874"/>
    <x v="0"/>
    <x v="39"/>
    <x v="2"/>
  </r>
  <r>
    <x v="39"/>
    <x v="200"/>
    <x v="11"/>
    <x v="11"/>
    <x v="1"/>
    <x v="1"/>
    <x v="33"/>
    <x v="351"/>
    <x v="874"/>
    <x v="0"/>
    <x v="39"/>
    <x v="2"/>
  </r>
  <r>
    <x v="39"/>
    <x v="280"/>
    <x v="2"/>
    <x v="2"/>
    <x v="1"/>
    <x v="1"/>
    <x v="33"/>
    <x v="295"/>
    <x v="874"/>
    <x v="0"/>
    <x v="39"/>
    <x v="2"/>
  </r>
  <r>
    <x v="40"/>
    <x v="248"/>
    <x v="10"/>
    <x v="10"/>
    <x v="1"/>
    <x v="2"/>
    <x v="33"/>
    <x v="304"/>
    <x v="874"/>
    <x v="0"/>
    <x v="40"/>
    <x v="2"/>
  </r>
  <r>
    <x v="40"/>
    <x v="220"/>
    <x v="11"/>
    <x v="11"/>
    <x v="1"/>
    <x v="2"/>
    <x v="33"/>
    <x v="309"/>
    <x v="146"/>
    <x v="0"/>
    <x v="40"/>
    <x v="2"/>
  </r>
  <r>
    <x v="40"/>
    <x v="209"/>
    <x v="7"/>
    <x v="7"/>
    <x v="1"/>
    <x v="0"/>
    <x v="33"/>
    <x v="428"/>
    <x v="146"/>
    <x v="0"/>
    <x v="40"/>
    <x v="2"/>
  </r>
  <r>
    <x v="40"/>
    <x v="171"/>
    <x v="7"/>
    <x v="7"/>
    <x v="1"/>
    <x v="0"/>
    <x v="33"/>
    <x v="429"/>
    <x v="874"/>
    <x v="0"/>
    <x v="40"/>
    <x v="2"/>
  </r>
  <r>
    <x v="40"/>
    <x v="247"/>
    <x v="8"/>
    <x v="8"/>
    <x v="1"/>
    <x v="0"/>
    <x v="33"/>
    <x v="289"/>
    <x v="765"/>
    <x v="0"/>
    <x v="40"/>
    <x v="2"/>
  </r>
  <r>
    <x v="40"/>
    <x v="323"/>
    <x v="8"/>
    <x v="8"/>
    <x v="1"/>
    <x v="0"/>
    <x v="33"/>
    <x v="367"/>
    <x v="759"/>
    <x v="0"/>
    <x v="40"/>
    <x v="2"/>
  </r>
  <r>
    <x v="40"/>
    <x v="173"/>
    <x v="8"/>
    <x v="8"/>
    <x v="1"/>
    <x v="0"/>
    <x v="33"/>
    <x v="378"/>
    <x v="765"/>
    <x v="0"/>
    <x v="40"/>
    <x v="2"/>
  </r>
  <r>
    <x v="40"/>
    <x v="319"/>
    <x v="8"/>
    <x v="8"/>
    <x v="1"/>
    <x v="0"/>
    <x v="33"/>
    <x v="350"/>
    <x v="874"/>
    <x v="0"/>
    <x v="40"/>
    <x v="2"/>
  </r>
  <r>
    <x v="40"/>
    <x v="337"/>
    <x v="9"/>
    <x v="9"/>
    <x v="1"/>
    <x v="0"/>
    <x v="33"/>
    <x v="424"/>
    <x v="759"/>
    <x v="0"/>
    <x v="40"/>
    <x v="2"/>
  </r>
  <r>
    <x v="40"/>
    <x v="194"/>
    <x v="9"/>
    <x v="9"/>
    <x v="1"/>
    <x v="0"/>
    <x v="33"/>
    <x v="390"/>
    <x v="146"/>
    <x v="0"/>
    <x v="40"/>
    <x v="2"/>
  </r>
  <r>
    <x v="40"/>
    <x v="178"/>
    <x v="9"/>
    <x v="9"/>
    <x v="1"/>
    <x v="0"/>
    <x v="33"/>
    <x v="353"/>
    <x v="146"/>
    <x v="0"/>
    <x v="40"/>
    <x v="2"/>
  </r>
  <r>
    <x v="40"/>
    <x v="310"/>
    <x v="10"/>
    <x v="10"/>
    <x v="1"/>
    <x v="0"/>
    <x v="33"/>
    <x v="335"/>
    <x v="759"/>
    <x v="0"/>
    <x v="40"/>
    <x v="2"/>
  </r>
  <r>
    <x v="40"/>
    <x v="329"/>
    <x v="10"/>
    <x v="10"/>
    <x v="1"/>
    <x v="0"/>
    <x v="33"/>
    <x v="380"/>
    <x v="899"/>
    <x v="0"/>
    <x v="40"/>
    <x v="2"/>
  </r>
  <r>
    <x v="40"/>
    <x v="269"/>
    <x v="11"/>
    <x v="11"/>
    <x v="1"/>
    <x v="0"/>
    <x v="33"/>
    <x v="403"/>
    <x v="874"/>
    <x v="0"/>
    <x v="40"/>
    <x v="2"/>
  </r>
  <r>
    <x v="40"/>
    <x v="282"/>
    <x v="11"/>
    <x v="11"/>
    <x v="1"/>
    <x v="0"/>
    <x v="33"/>
    <x v="358"/>
    <x v="765"/>
    <x v="0"/>
    <x v="40"/>
    <x v="2"/>
  </r>
  <r>
    <x v="40"/>
    <x v="187"/>
    <x v="11"/>
    <x v="11"/>
    <x v="1"/>
    <x v="0"/>
    <x v="33"/>
    <x v="328"/>
    <x v="759"/>
    <x v="0"/>
    <x v="40"/>
    <x v="2"/>
  </r>
  <r>
    <x v="40"/>
    <x v="302"/>
    <x v="11"/>
    <x v="11"/>
    <x v="1"/>
    <x v="0"/>
    <x v="33"/>
    <x v="324"/>
    <x v="899"/>
    <x v="0"/>
    <x v="40"/>
    <x v="2"/>
  </r>
  <r>
    <x v="40"/>
    <x v="202"/>
    <x v="11"/>
    <x v="11"/>
    <x v="1"/>
    <x v="0"/>
    <x v="33"/>
    <x v="305"/>
    <x v="874"/>
    <x v="0"/>
    <x v="40"/>
    <x v="2"/>
  </r>
  <r>
    <x v="40"/>
    <x v="221"/>
    <x v="2"/>
    <x v="2"/>
    <x v="1"/>
    <x v="0"/>
    <x v="63"/>
    <x v="446"/>
    <x v="765"/>
    <x v="0"/>
    <x v="40"/>
    <x v="2"/>
  </r>
  <r>
    <x v="40"/>
    <x v="222"/>
    <x v="2"/>
    <x v="2"/>
    <x v="1"/>
    <x v="0"/>
    <x v="32"/>
    <x v="384"/>
    <x v="765"/>
    <x v="0"/>
    <x v="40"/>
    <x v="2"/>
  </r>
  <r>
    <x v="40"/>
    <x v="182"/>
    <x v="2"/>
    <x v="2"/>
    <x v="1"/>
    <x v="0"/>
    <x v="62"/>
    <x v="59"/>
    <x v="1"/>
    <x v="203"/>
    <x v="40"/>
    <x v="2"/>
  </r>
  <r>
    <x v="40"/>
    <x v="307"/>
    <x v="2"/>
    <x v="2"/>
    <x v="1"/>
    <x v="0"/>
    <x v="33"/>
    <x v="441"/>
    <x v="759"/>
    <x v="0"/>
    <x v="40"/>
    <x v="2"/>
  </r>
  <r>
    <x v="40"/>
    <x v="223"/>
    <x v="2"/>
    <x v="2"/>
    <x v="1"/>
    <x v="0"/>
    <x v="33"/>
    <x v="434"/>
    <x v="874"/>
    <x v="0"/>
    <x v="40"/>
    <x v="2"/>
  </r>
  <r>
    <x v="40"/>
    <x v="276"/>
    <x v="2"/>
    <x v="2"/>
    <x v="1"/>
    <x v="0"/>
    <x v="33"/>
    <x v="385"/>
    <x v="759"/>
    <x v="0"/>
    <x v="40"/>
    <x v="2"/>
  </r>
  <r>
    <x v="40"/>
    <x v="246"/>
    <x v="2"/>
    <x v="2"/>
    <x v="1"/>
    <x v="0"/>
    <x v="33"/>
    <x v="287"/>
    <x v="874"/>
    <x v="0"/>
    <x v="40"/>
    <x v="2"/>
  </r>
  <r>
    <x v="40"/>
    <x v="281"/>
    <x v="6"/>
    <x v="6"/>
    <x v="1"/>
    <x v="0"/>
    <x v="33"/>
    <x v="395"/>
    <x v="874"/>
    <x v="0"/>
    <x v="40"/>
    <x v="2"/>
  </r>
  <r>
    <x v="40"/>
    <x v="285"/>
    <x v="6"/>
    <x v="6"/>
    <x v="1"/>
    <x v="0"/>
    <x v="33"/>
    <x v="409"/>
    <x v="759"/>
    <x v="0"/>
    <x v="40"/>
    <x v="2"/>
  </r>
  <r>
    <x v="40"/>
    <x v="184"/>
    <x v="6"/>
    <x v="6"/>
    <x v="1"/>
    <x v="0"/>
    <x v="33"/>
    <x v="413"/>
    <x v="759"/>
    <x v="0"/>
    <x v="40"/>
    <x v="2"/>
  </r>
  <r>
    <x v="40"/>
    <x v="236"/>
    <x v="6"/>
    <x v="6"/>
    <x v="1"/>
    <x v="0"/>
    <x v="33"/>
    <x v="371"/>
    <x v="899"/>
    <x v="0"/>
    <x v="40"/>
    <x v="2"/>
  </r>
  <r>
    <x v="40"/>
    <x v="245"/>
    <x v="8"/>
    <x v="8"/>
    <x v="1"/>
    <x v="1"/>
    <x v="33"/>
    <x v="285"/>
    <x v="874"/>
    <x v="0"/>
    <x v="40"/>
    <x v="2"/>
  </r>
  <r>
    <x v="40"/>
    <x v="194"/>
    <x v="9"/>
    <x v="9"/>
    <x v="1"/>
    <x v="1"/>
    <x v="33"/>
    <x v="390"/>
    <x v="874"/>
    <x v="0"/>
    <x v="40"/>
    <x v="2"/>
  </r>
  <r>
    <x v="40"/>
    <x v="197"/>
    <x v="9"/>
    <x v="9"/>
    <x v="1"/>
    <x v="1"/>
    <x v="33"/>
    <x v="432"/>
    <x v="759"/>
    <x v="0"/>
    <x v="40"/>
    <x v="2"/>
  </r>
  <r>
    <x v="40"/>
    <x v="291"/>
    <x v="9"/>
    <x v="9"/>
    <x v="1"/>
    <x v="1"/>
    <x v="33"/>
    <x v="303"/>
    <x v="874"/>
    <x v="0"/>
    <x v="40"/>
    <x v="2"/>
  </r>
  <r>
    <x v="40"/>
    <x v="230"/>
    <x v="9"/>
    <x v="9"/>
    <x v="1"/>
    <x v="1"/>
    <x v="33"/>
    <x v="283"/>
    <x v="874"/>
    <x v="0"/>
    <x v="40"/>
    <x v="2"/>
  </r>
  <r>
    <x v="40"/>
    <x v="198"/>
    <x v="10"/>
    <x v="10"/>
    <x v="1"/>
    <x v="1"/>
    <x v="33"/>
    <x v="338"/>
    <x v="874"/>
    <x v="0"/>
    <x v="40"/>
    <x v="2"/>
  </r>
  <r>
    <x v="40"/>
    <x v="212"/>
    <x v="10"/>
    <x v="10"/>
    <x v="1"/>
    <x v="1"/>
    <x v="33"/>
    <x v="319"/>
    <x v="759"/>
    <x v="0"/>
    <x v="40"/>
    <x v="2"/>
  </r>
  <r>
    <x v="40"/>
    <x v="310"/>
    <x v="10"/>
    <x v="10"/>
    <x v="1"/>
    <x v="1"/>
    <x v="33"/>
    <x v="335"/>
    <x v="874"/>
    <x v="0"/>
    <x v="40"/>
    <x v="2"/>
  </r>
  <r>
    <x v="40"/>
    <x v="317"/>
    <x v="10"/>
    <x v="10"/>
    <x v="1"/>
    <x v="1"/>
    <x v="33"/>
    <x v="401"/>
    <x v="874"/>
    <x v="0"/>
    <x v="40"/>
    <x v="2"/>
  </r>
  <r>
    <x v="40"/>
    <x v="295"/>
    <x v="2"/>
    <x v="2"/>
    <x v="1"/>
    <x v="1"/>
    <x v="33"/>
    <x v="310"/>
    <x v="874"/>
    <x v="0"/>
    <x v="40"/>
    <x v="2"/>
  </r>
  <r>
    <x v="40"/>
    <x v="264"/>
    <x v="6"/>
    <x v="6"/>
    <x v="1"/>
    <x v="1"/>
    <x v="33"/>
    <x v="311"/>
    <x v="874"/>
    <x v="0"/>
    <x v="40"/>
    <x v="2"/>
  </r>
  <r>
    <x v="75"/>
    <x v="260"/>
    <x v="7"/>
    <x v="7"/>
    <x v="1"/>
    <x v="2"/>
    <x v="32"/>
    <x v="437"/>
    <x v="1331"/>
    <x v="0"/>
    <x v="75"/>
    <x v="2"/>
  </r>
  <r>
    <x v="75"/>
    <x v="178"/>
    <x v="9"/>
    <x v="9"/>
    <x v="1"/>
    <x v="2"/>
    <x v="34"/>
    <x v="453"/>
    <x v="735"/>
    <x v="0"/>
    <x v="75"/>
    <x v="2"/>
  </r>
  <r>
    <x v="75"/>
    <x v="263"/>
    <x v="10"/>
    <x v="10"/>
    <x v="1"/>
    <x v="2"/>
    <x v="32"/>
    <x v="436"/>
    <x v="1332"/>
    <x v="0"/>
    <x v="75"/>
    <x v="2"/>
  </r>
  <r>
    <x v="75"/>
    <x v="269"/>
    <x v="11"/>
    <x v="11"/>
    <x v="1"/>
    <x v="2"/>
    <x v="34"/>
    <x v="453"/>
    <x v="735"/>
    <x v="0"/>
    <x v="75"/>
    <x v="2"/>
  </r>
  <r>
    <x v="75"/>
    <x v="187"/>
    <x v="11"/>
    <x v="11"/>
    <x v="1"/>
    <x v="2"/>
    <x v="34"/>
    <x v="453"/>
    <x v="736"/>
    <x v="0"/>
    <x v="75"/>
    <x v="2"/>
  </r>
  <r>
    <x v="75"/>
    <x v="316"/>
    <x v="2"/>
    <x v="2"/>
    <x v="1"/>
    <x v="2"/>
    <x v="32"/>
    <x v="348"/>
    <x v="3106"/>
    <x v="0"/>
    <x v="75"/>
    <x v="2"/>
  </r>
  <r>
    <x v="75"/>
    <x v="229"/>
    <x v="6"/>
    <x v="6"/>
    <x v="1"/>
    <x v="2"/>
    <x v="32"/>
    <x v="281"/>
    <x v="3107"/>
    <x v="0"/>
    <x v="75"/>
    <x v="2"/>
  </r>
  <r>
    <x v="75"/>
    <x v="191"/>
    <x v="6"/>
    <x v="6"/>
    <x v="1"/>
    <x v="2"/>
    <x v="34"/>
    <x v="453"/>
    <x v="835"/>
    <x v="0"/>
    <x v="75"/>
    <x v="2"/>
  </r>
  <r>
    <x v="42"/>
    <x v="242"/>
    <x v="9"/>
    <x v="9"/>
    <x v="1"/>
    <x v="2"/>
    <x v="33"/>
    <x v="435"/>
    <x v="874"/>
    <x v="0"/>
    <x v="42"/>
    <x v="2"/>
  </r>
  <r>
    <x v="42"/>
    <x v="331"/>
    <x v="9"/>
    <x v="9"/>
    <x v="1"/>
    <x v="0"/>
    <x v="33"/>
    <x v="391"/>
    <x v="874"/>
    <x v="0"/>
    <x v="42"/>
    <x v="2"/>
  </r>
  <r>
    <x v="42"/>
    <x v="242"/>
    <x v="9"/>
    <x v="9"/>
    <x v="1"/>
    <x v="1"/>
    <x v="33"/>
    <x v="435"/>
    <x v="874"/>
    <x v="0"/>
    <x v="42"/>
    <x v="2"/>
  </r>
  <r>
    <x v="42"/>
    <x v="269"/>
    <x v="11"/>
    <x v="11"/>
    <x v="1"/>
    <x v="1"/>
    <x v="33"/>
    <x v="403"/>
    <x v="874"/>
    <x v="0"/>
    <x v="42"/>
    <x v="2"/>
  </r>
  <r>
    <x v="43"/>
    <x v="308"/>
    <x v="7"/>
    <x v="7"/>
    <x v="1"/>
    <x v="2"/>
    <x v="32"/>
    <x v="333"/>
    <x v="952"/>
    <x v="0"/>
    <x v="43"/>
    <x v="2"/>
  </r>
  <r>
    <x v="43"/>
    <x v="205"/>
    <x v="7"/>
    <x v="7"/>
    <x v="1"/>
    <x v="2"/>
    <x v="32"/>
    <x v="299"/>
    <x v="801"/>
    <x v="0"/>
    <x v="43"/>
    <x v="2"/>
  </r>
  <r>
    <x v="43"/>
    <x v="251"/>
    <x v="8"/>
    <x v="8"/>
    <x v="1"/>
    <x v="2"/>
    <x v="32"/>
    <x v="291"/>
    <x v="801"/>
    <x v="0"/>
    <x v="43"/>
    <x v="2"/>
  </r>
  <r>
    <x v="43"/>
    <x v="245"/>
    <x v="8"/>
    <x v="8"/>
    <x v="1"/>
    <x v="2"/>
    <x v="32"/>
    <x v="285"/>
    <x v="952"/>
    <x v="0"/>
    <x v="43"/>
    <x v="2"/>
  </r>
  <r>
    <x v="43"/>
    <x v="306"/>
    <x v="9"/>
    <x v="9"/>
    <x v="1"/>
    <x v="2"/>
    <x v="32"/>
    <x v="336"/>
    <x v="952"/>
    <x v="0"/>
    <x v="43"/>
    <x v="2"/>
  </r>
  <r>
    <x v="43"/>
    <x v="333"/>
    <x v="9"/>
    <x v="9"/>
    <x v="1"/>
    <x v="2"/>
    <x v="32"/>
    <x v="400"/>
    <x v="801"/>
    <x v="0"/>
    <x v="43"/>
    <x v="2"/>
  </r>
  <r>
    <x v="43"/>
    <x v="198"/>
    <x v="10"/>
    <x v="10"/>
    <x v="1"/>
    <x v="2"/>
    <x v="32"/>
    <x v="338"/>
    <x v="801"/>
    <x v="0"/>
    <x v="43"/>
    <x v="2"/>
  </r>
  <r>
    <x v="43"/>
    <x v="186"/>
    <x v="10"/>
    <x v="10"/>
    <x v="1"/>
    <x v="2"/>
    <x v="32"/>
    <x v="321"/>
    <x v="848"/>
    <x v="0"/>
    <x v="43"/>
    <x v="2"/>
  </r>
  <r>
    <x v="43"/>
    <x v="200"/>
    <x v="11"/>
    <x v="11"/>
    <x v="1"/>
    <x v="2"/>
    <x v="32"/>
    <x v="351"/>
    <x v="982"/>
    <x v="0"/>
    <x v="43"/>
    <x v="2"/>
  </r>
  <r>
    <x v="43"/>
    <x v="299"/>
    <x v="11"/>
    <x v="11"/>
    <x v="1"/>
    <x v="2"/>
    <x v="32"/>
    <x v="315"/>
    <x v="1215"/>
    <x v="0"/>
    <x v="43"/>
    <x v="2"/>
  </r>
  <r>
    <x v="43"/>
    <x v="315"/>
    <x v="2"/>
    <x v="2"/>
    <x v="1"/>
    <x v="2"/>
    <x v="32"/>
    <x v="405"/>
    <x v="801"/>
    <x v="0"/>
    <x v="43"/>
    <x v="2"/>
  </r>
  <r>
    <x v="43"/>
    <x v="240"/>
    <x v="2"/>
    <x v="2"/>
    <x v="1"/>
    <x v="2"/>
    <x v="32"/>
    <x v="442"/>
    <x v="3108"/>
    <x v="0"/>
    <x v="43"/>
    <x v="2"/>
  </r>
  <r>
    <x v="43"/>
    <x v="335"/>
    <x v="6"/>
    <x v="6"/>
    <x v="1"/>
    <x v="2"/>
    <x v="32"/>
    <x v="408"/>
    <x v="1132"/>
    <x v="0"/>
    <x v="43"/>
    <x v="2"/>
  </r>
  <r>
    <x v="43"/>
    <x v="271"/>
    <x v="6"/>
    <x v="6"/>
    <x v="1"/>
    <x v="2"/>
    <x v="32"/>
    <x v="426"/>
    <x v="1"/>
    <x v="372"/>
    <x v="43"/>
    <x v="2"/>
  </r>
  <r>
    <x v="44"/>
    <x v="202"/>
    <x v="11"/>
    <x v="11"/>
    <x v="1"/>
    <x v="2"/>
    <x v="32"/>
    <x v="305"/>
    <x v="3109"/>
    <x v="0"/>
    <x v="44"/>
    <x v="2"/>
  </r>
  <r>
    <x v="45"/>
    <x v="330"/>
    <x v="11"/>
    <x v="11"/>
    <x v="1"/>
    <x v="2"/>
    <x v="32"/>
    <x v="381"/>
    <x v="3110"/>
    <x v="0"/>
    <x v="45"/>
    <x v="2"/>
  </r>
  <r>
    <x v="45"/>
    <x v="182"/>
    <x v="2"/>
    <x v="2"/>
    <x v="1"/>
    <x v="2"/>
    <x v="32"/>
    <x v="392"/>
    <x v="3111"/>
    <x v="0"/>
    <x v="45"/>
    <x v="2"/>
  </r>
  <r>
    <x v="47"/>
    <x v="288"/>
    <x v="7"/>
    <x v="7"/>
    <x v="1"/>
    <x v="2"/>
    <x v="32"/>
    <x v="439"/>
    <x v="590"/>
    <x v="0"/>
    <x v="47"/>
    <x v="2"/>
  </r>
  <r>
    <x v="47"/>
    <x v="179"/>
    <x v="7"/>
    <x v="7"/>
    <x v="1"/>
    <x v="2"/>
    <x v="32"/>
    <x v="415"/>
    <x v="590"/>
    <x v="0"/>
    <x v="47"/>
    <x v="2"/>
  </r>
  <r>
    <x v="47"/>
    <x v="242"/>
    <x v="9"/>
    <x v="9"/>
    <x v="1"/>
    <x v="2"/>
    <x v="32"/>
    <x v="435"/>
    <x v="3112"/>
    <x v="0"/>
    <x v="47"/>
    <x v="2"/>
  </r>
  <r>
    <x v="47"/>
    <x v="249"/>
    <x v="11"/>
    <x v="11"/>
    <x v="1"/>
    <x v="2"/>
    <x v="32"/>
    <x v="359"/>
    <x v="590"/>
    <x v="0"/>
    <x v="47"/>
    <x v="2"/>
  </r>
  <r>
    <x v="47"/>
    <x v="266"/>
    <x v="6"/>
    <x v="6"/>
    <x v="1"/>
    <x v="2"/>
    <x v="32"/>
    <x v="370"/>
    <x v="3077"/>
    <x v="0"/>
    <x v="47"/>
    <x v="2"/>
  </r>
  <r>
    <x v="47"/>
    <x v="308"/>
    <x v="7"/>
    <x v="7"/>
    <x v="1"/>
    <x v="0"/>
    <x v="33"/>
    <x v="333"/>
    <x v="848"/>
    <x v="0"/>
    <x v="47"/>
    <x v="2"/>
  </r>
  <r>
    <x v="47"/>
    <x v="179"/>
    <x v="7"/>
    <x v="7"/>
    <x v="1"/>
    <x v="0"/>
    <x v="33"/>
    <x v="415"/>
    <x v="934"/>
    <x v="0"/>
    <x v="47"/>
    <x v="2"/>
  </r>
  <r>
    <x v="47"/>
    <x v="259"/>
    <x v="7"/>
    <x v="7"/>
    <x v="1"/>
    <x v="0"/>
    <x v="33"/>
    <x v="355"/>
    <x v="759"/>
    <x v="0"/>
    <x v="47"/>
    <x v="2"/>
  </r>
  <r>
    <x v="47"/>
    <x v="225"/>
    <x v="7"/>
    <x v="7"/>
    <x v="1"/>
    <x v="0"/>
    <x v="33"/>
    <x v="416"/>
    <x v="765"/>
    <x v="0"/>
    <x v="47"/>
    <x v="2"/>
  </r>
  <r>
    <x v="47"/>
    <x v="206"/>
    <x v="7"/>
    <x v="7"/>
    <x v="1"/>
    <x v="0"/>
    <x v="33"/>
    <x v="284"/>
    <x v="1182"/>
    <x v="0"/>
    <x v="47"/>
    <x v="2"/>
  </r>
  <r>
    <x v="47"/>
    <x v="209"/>
    <x v="7"/>
    <x v="7"/>
    <x v="1"/>
    <x v="0"/>
    <x v="33"/>
    <x v="428"/>
    <x v="874"/>
    <x v="0"/>
    <x v="47"/>
    <x v="2"/>
  </r>
  <r>
    <x v="47"/>
    <x v="332"/>
    <x v="7"/>
    <x v="7"/>
    <x v="1"/>
    <x v="0"/>
    <x v="33"/>
    <x v="397"/>
    <x v="874"/>
    <x v="0"/>
    <x v="47"/>
    <x v="2"/>
  </r>
  <r>
    <x v="47"/>
    <x v="251"/>
    <x v="8"/>
    <x v="8"/>
    <x v="1"/>
    <x v="0"/>
    <x v="33"/>
    <x v="291"/>
    <x v="874"/>
    <x v="0"/>
    <x v="47"/>
    <x v="2"/>
  </r>
  <r>
    <x v="47"/>
    <x v="326"/>
    <x v="8"/>
    <x v="8"/>
    <x v="1"/>
    <x v="0"/>
    <x v="33"/>
    <x v="423"/>
    <x v="1132"/>
    <x v="0"/>
    <x v="47"/>
    <x v="2"/>
  </r>
  <r>
    <x v="47"/>
    <x v="254"/>
    <x v="8"/>
    <x v="8"/>
    <x v="1"/>
    <x v="0"/>
    <x v="33"/>
    <x v="326"/>
    <x v="899"/>
    <x v="0"/>
    <x v="47"/>
    <x v="2"/>
  </r>
  <r>
    <x v="47"/>
    <x v="320"/>
    <x v="8"/>
    <x v="8"/>
    <x v="1"/>
    <x v="0"/>
    <x v="33"/>
    <x v="398"/>
    <x v="765"/>
    <x v="0"/>
    <x v="47"/>
    <x v="2"/>
  </r>
  <r>
    <x v="47"/>
    <x v="323"/>
    <x v="8"/>
    <x v="8"/>
    <x v="1"/>
    <x v="0"/>
    <x v="33"/>
    <x v="367"/>
    <x v="759"/>
    <x v="0"/>
    <x v="47"/>
    <x v="2"/>
  </r>
  <r>
    <x v="47"/>
    <x v="173"/>
    <x v="8"/>
    <x v="8"/>
    <x v="1"/>
    <x v="0"/>
    <x v="33"/>
    <x v="378"/>
    <x v="1182"/>
    <x v="0"/>
    <x v="47"/>
    <x v="2"/>
  </r>
  <r>
    <x v="47"/>
    <x v="337"/>
    <x v="9"/>
    <x v="9"/>
    <x v="1"/>
    <x v="0"/>
    <x v="33"/>
    <x v="424"/>
    <x v="1132"/>
    <x v="0"/>
    <x v="47"/>
    <x v="2"/>
  </r>
  <r>
    <x v="47"/>
    <x v="227"/>
    <x v="9"/>
    <x v="9"/>
    <x v="1"/>
    <x v="0"/>
    <x v="33"/>
    <x v="399"/>
    <x v="765"/>
    <x v="0"/>
    <x v="47"/>
    <x v="2"/>
  </r>
  <r>
    <x v="47"/>
    <x v="194"/>
    <x v="9"/>
    <x v="9"/>
    <x v="1"/>
    <x v="0"/>
    <x v="33"/>
    <x v="390"/>
    <x v="759"/>
    <x v="0"/>
    <x v="47"/>
    <x v="2"/>
  </r>
  <r>
    <x v="47"/>
    <x v="238"/>
    <x v="9"/>
    <x v="9"/>
    <x v="1"/>
    <x v="0"/>
    <x v="33"/>
    <x v="379"/>
    <x v="759"/>
    <x v="0"/>
    <x v="47"/>
    <x v="2"/>
  </r>
  <r>
    <x v="47"/>
    <x v="197"/>
    <x v="9"/>
    <x v="9"/>
    <x v="1"/>
    <x v="0"/>
    <x v="33"/>
    <x v="432"/>
    <x v="899"/>
    <x v="0"/>
    <x v="47"/>
    <x v="2"/>
  </r>
  <r>
    <x v="47"/>
    <x v="211"/>
    <x v="9"/>
    <x v="9"/>
    <x v="1"/>
    <x v="0"/>
    <x v="33"/>
    <x v="286"/>
    <x v="765"/>
    <x v="0"/>
    <x v="47"/>
    <x v="2"/>
  </r>
  <r>
    <x v="47"/>
    <x v="178"/>
    <x v="9"/>
    <x v="9"/>
    <x v="1"/>
    <x v="0"/>
    <x v="33"/>
    <x v="353"/>
    <x v="759"/>
    <x v="0"/>
    <x v="47"/>
    <x v="2"/>
  </r>
  <r>
    <x v="47"/>
    <x v="286"/>
    <x v="10"/>
    <x v="10"/>
    <x v="1"/>
    <x v="0"/>
    <x v="33"/>
    <x v="297"/>
    <x v="1132"/>
    <x v="0"/>
    <x v="47"/>
    <x v="2"/>
  </r>
  <r>
    <x v="47"/>
    <x v="317"/>
    <x v="10"/>
    <x v="10"/>
    <x v="1"/>
    <x v="0"/>
    <x v="33"/>
    <x v="401"/>
    <x v="146"/>
    <x v="0"/>
    <x v="47"/>
    <x v="2"/>
  </r>
  <r>
    <x v="47"/>
    <x v="232"/>
    <x v="10"/>
    <x v="10"/>
    <x v="1"/>
    <x v="0"/>
    <x v="33"/>
    <x v="290"/>
    <x v="759"/>
    <x v="0"/>
    <x v="47"/>
    <x v="2"/>
  </r>
  <r>
    <x v="47"/>
    <x v="186"/>
    <x v="10"/>
    <x v="10"/>
    <x v="1"/>
    <x v="0"/>
    <x v="33"/>
    <x v="321"/>
    <x v="146"/>
    <x v="0"/>
    <x v="47"/>
    <x v="2"/>
  </r>
  <r>
    <x v="47"/>
    <x v="329"/>
    <x v="10"/>
    <x v="10"/>
    <x v="1"/>
    <x v="0"/>
    <x v="33"/>
    <x v="380"/>
    <x v="146"/>
    <x v="0"/>
    <x v="47"/>
    <x v="2"/>
  </r>
  <r>
    <x v="47"/>
    <x v="233"/>
    <x v="10"/>
    <x v="10"/>
    <x v="1"/>
    <x v="0"/>
    <x v="33"/>
    <x v="344"/>
    <x v="934"/>
    <x v="0"/>
    <x v="47"/>
    <x v="2"/>
  </r>
  <r>
    <x v="47"/>
    <x v="176"/>
    <x v="10"/>
    <x v="10"/>
    <x v="1"/>
    <x v="0"/>
    <x v="33"/>
    <x v="412"/>
    <x v="874"/>
    <x v="0"/>
    <x v="47"/>
    <x v="2"/>
  </r>
  <r>
    <x v="47"/>
    <x v="325"/>
    <x v="11"/>
    <x v="11"/>
    <x v="1"/>
    <x v="0"/>
    <x v="33"/>
    <x v="421"/>
    <x v="982"/>
    <x v="0"/>
    <x v="47"/>
    <x v="2"/>
  </r>
  <r>
    <x v="47"/>
    <x v="187"/>
    <x v="11"/>
    <x v="11"/>
    <x v="1"/>
    <x v="0"/>
    <x v="33"/>
    <x v="328"/>
    <x v="934"/>
    <x v="0"/>
    <x v="47"/>
    <x v="2"/>
  </r>
  <r>
    <x v="47"/>
    <x v="201"/>
    <x v="11"/>
    <x v="11"/>
    <x v="1"/>
    <x v="0"/>
    <x v="33"/>
    <x v="422"/>
    <x v="1182"/>
    <x v="0"/>
    <x v="47"/>
    <x v="2"/>
  </r>
  <r>
    <x v="47"/>
    <x v="299"/>
    <x v="11"/>
    <x v="11"/>
    <x v="1"/>
    <x v="0"/>
    <x v="33"/>
    <x v="315"/>
    <x v="899"/>
    <x v="0"/>
    <x v="47"/>
    <x v="2"/>
  </r>
  <r>
    <x v="47"/>
    <x v="202"/>
    <x v="11"/>
    <x v="11"/>
    <x v="1"/>
    <x v="0"/>
    <x v="33"/>
    <x v="305"/>
    <x v="859"/>
    <x v="0"/>
    <x v="47"/>
    <x v="2"/>
  </r>
  <r>
    <x v="47"/>
    <x v="311"/>
    <x v="11"/>
    <x v="11"/>
    <x v="1"/>
    <x v="0"/>
    <x v="33"/>
    <x v="440"/>
    <x v="899"/>
    <x v="0"/>
    <x v="47"/>
    <x v="2"/>
  </r>
  <r>
    <x v="47"/>
    <x v="181"/>
    <x v="11"/>
    <x v="11"/>
    <x v="1"/>
    <x v="0"/>
    <x v="33"/>
    <x v="362"/>
    <x v="146"/>
    <x v="0"/>
    <x v="47"/>
    <x v="2"/>
  </r>
  <r>
    <x v="47"/>
    <x v="300"/>
    <x v="2"/>
    <x v="2"/>
    <x v="1"/>
    <x v="0"/>
    <x v="33"/>
    <x v="316"/>
    <x v="934"/>
    <x v="0"/>
    <x v="47"/>
    <x v="2"/>
  </r>
  <r>
    <x v="47"/>
    <x v="334"/>
    <x v="2"/>
    <x v="2"/>
    <x v="1"/>
    <x v="0"/>
    <x v="33"/>
    <x v="406"/>
    <x v="146"/>
    <x v="0"/>
    <x v="47"/>
    <x v="2"/>
  </r>
  <r>
    <x v="47"/>
    <x v="221"/>
    <x v="2"/>
    <x v="2"/>
    <x v="1"/>
    <x v="0"/>
    <x v="63"/>
    <x v="446"/>
    <x v="952"/>
    <x v="0"/>
    <x v="47"/>
    <x v="2"/>
  </r>
  <r>
    <x v="47"/>
    <x v="222"/>
    <x v="2"/>
    <x v="2"/>
    <x v="1"/>
    <x v="0"/>
    <x v="32"/>
    <x v="384"/>
    <x v="952"/>
    <x v="0"/>
    <x v="47"/>
    <x v="2"/>
  </r>
  <r>
    <x v="47"/>
    <x v="182"/>
    <x v="2"/>
    <x v="2"/>
    <x v="1"/>
    <x v="0"/>
    <x v="62"/>
    <x v="59"/>
    <x v="1"/>
    <x v="342"/>
    <x v="47"/>
    <x v="2"/>
  </r>
  <r>
    <x v="47"/>
    <x v="182"/>
    <x v="2"/>
    <x v="2"/>
    <x v="1"/>
    <x v="0"/>
    <x v="33"/>
    <x v="392"/>
    <x v="759"/>
    <x v="0"/>
    <x v="47"/>
    <x v="2"/>
  </r>
  <r>
    <x v="47"/>
    <x v="216"/>
    <x v="2"/>
    <x v="2"/>
    <x v="1"/>
    <x v="0"/>
    <x v="33"/>
    <x v="332"/>
    <x v="874"/>
    <x v="0"/>
    <x v="47"/>
    <x v="2"/>
  </r>
  <r>
    <x v="47"/>
    <x v="280"/>
    <x v="2"/>
    <x v="2"/>
    <x v="1"/>
    <x v="0"/>
    <x v="33"/>
    <x v="295"/>
    <x v="899"/>
    <x v="0"/>
    <x v="47"/>
    <x v="2"/>
  </r>
  <r>
    <x v="47"/>
    <x v="223"/>
    <x v="2"/>
    <x v="2"/>
    <x v="1"/>
    <x v="0"/>
    <x v="33"/>
    <x v="434"/>
    <x v="934"/>
    <x v="0"/>
    <x v="47"/>
    <x v="2"/>
  </r>
  <r>
    <x v="47"/>
    <x v="316"/>
    <x v="2"/>
    <x v="2"/>
    <x v="1"/>
    <x v="0"/>
    <x v="33"/>
    <x v="348"/>
    <x v="874"/>
    <x v="0"/>
    <x v="47"/>
    <x v="2"/>
  </r>
  <r>
    <x v="47"/>
    <x v="224"/>
    <x v="2"/>
    <x v="2"/>
    <x v="1"/>
    <x v="0"/>
    <x v="33"/>
    <x v="414"/>
    <x v="146"/>
    <x v="0"/>
    <x v="47"/>
    <x v="2"/>
  </r>
  <r>
    <x v="47"/>
    <x v="264"/>
    <x v="6"/>
    <x v="6"/>
    <x v="1"/>
    <x v="0"/>
    <x v="33"/>
    <x v="311"/>
    <x v="899"/>
    <x v="0"/>
    <x v="47"/>
    <x v="2"/>
  </r>
  <r>
    <x v="47"/>
    <x v="281"/>
    <x v="6"/>
    <x v="6"/>
    <x v="1"/>
    <x v="0"/>
    <x v="33"/>
    <x v="395"/>
    <x v="1182"/>
    <x v="0"/>
    <x v="47"/>
    <x v="2"/>
  </r>
  <r>
    <x v="47"/>
    <x v="265"/>
    <x v="6"/>
    <x v="6"/>
    <x v="1"/>
    <x v="0"/>
    <x v="33"/>
    <x v="386"/>
    <x v="874"/>
    <x v="0"/>
    <x v="47"/>
    <x v="2"/>
  </r>
  <r>
    <x v="47"/>
    <x v="184"/>
    <x v="6"/>
    <x v="6"/>
    <x v="1"/>
    <x v="0"/>
    <x v="33"/>
    <x v="413"/>
    <x v="874"/>
    <x v="0"/>
    <x v="47"/>
    <x v="2"/>
  </r>
  <r>
    <x v="47"/>
    <x v="314"/>
    <x v="6"/>
    <x v="6"/>
    <x v="1"/>
    <x v="0"/>
    <x v="33"/>
    <x v="372"/>
    <x v="874"/>
    <x v="0"/>
    <x v="47"/>
    <x v="2"/>
  </r>
  <r>
    <x v="47"/>
    <x v="296"/>
    <x v="6"/>
    <x v="6"/>
    <x v="1"/>
    <x v="0"/>
    <x v="33"/>
    <x v="312"/>
    <x v="759"/>
    <x v="0"/>
    <x v="47"/>
    <x v="2"/>
  </r>
  <r>
    <x v="47"/>
    <x v="297"/>
    <x v="6"/>
    <x v="6"/>
    <x v="1"/>
    <x v="0"/>
    <x v="33"/>
    <x v="313"/>
    <x v="952"/>
    <x v="0"/>
    <x v="47"/>
    <x v="2"/>
  </r>
  <r>
    <x v="47"/>
    <x v="313"/>
    <x v="6"/>
    <x v="6"/>
    <x v="1"/>
    <x v="0"/>
    <x v="33"/>
    <x v="341"/>
    <x v="874"/>
    <x v="0"/>
    <x v="47"/>
    <x v="2"/>
  </r>
  <r>
    <x v="47"/>
    <x v="218"/>
    <x v="6"/>
    <x v="6"/>
    <x v="1"/>
    <x v="0"/>
    <x v="33"/>
    <x v="451"/>
    <x v="874"/>
    <x v="0"/>
    <x v="47"/>
    <x v="2"/>
  </r>
  <r>
    <x v="47"/>
    <x v="191"/>
    <x v="6"/>
    <x v="6"/>
    <x v="1"/>
    <x v="0"/>
    <x v="33"/>
    <x v="318"/>
    <x v="874"/>
    <x v="0"/>
    <x v="47"/>
    <x v="2"/>
  </r>
  <r>
    <x v="47"/>
    <x v="179"/>
    <x v="7"/>
    <x v="7"/>
    <x v="1"/>
    <x v="1"/>
    <x v="33"/>
    <x v="415"/>
    <x v="759"/>
    <x v="0"/>
    <x v="47"/>
    <x v="2"/>
  </r>
  <r>
    <x v="47"/>
    <x v="309"/>
    <x v="7"/>
    <x v="7"/>
    <x v="1"/>
    <x v="1"/>
    <x v="33"/>
    <x v="334"/>
    <x v="874"/>
    <x v="0"/>
    <x v="47"/>
    <x v="2"/>
  </r>
  <r>
    <x v="47"/>
    <x v="209"/>
    <x v="7"/>
    <x v="7"/>
    <x v="1"/>
    <x v="1"/>
    <x v="33"/>
    <x v="428"/>
    <x v="874"/>
    <x v="0"/>
    <x v="47"/>
    <x v="2"/>
  </r>
  <r>
    <x v="47"/>
    <x v="279"/>
    <x v="7"/>
    <x v="7"/>
    <x v="1"/>
    <x v="1"/>
    <x v="33"/>
    <x v="449"/>
    <x v="874"/>
    <x v="0"/>
    <x v="47"/>
    <x v="2"/>
  </r>
  <r>
    <x v="47"/>
    <x v="326"/>
    <x v="8"/>
    <x v="8"/>
    <x v="1"/>
    <x v="1"/>
    <x v="33"/>
    <x v="423"/>
    <x v="874"/>
    <x v="0"/>
    <x v="47"/>
    <x v="2"/>
  </r>
  <r>
    <x v="47"/>
    <x v="254"/>
    <x v="8"/>
    <x v="8"/>
    <x v="1"/>
    <x v="1"/>
    <x v="33"/>
    <x v="326"/>
    <x v="874"/>
    <x v="0"/>
    <x v="47"/>
    <x v="2"/>
  </r>
  <r>
    <x v="47"/>
    <x v="323"/>
    <x v="8"/>
    <x v="8"/>
    <x v="1"/>
    <x v="1"/>
    <x v="33"/>
    <x v="367"/>
    <x v="874"/>
    <x v="0"/>
    <x v="47"/>
    <x v="2"/>
  </r>
  <r>
    <x v="47"/>
    <x v="337"/>
    <x v="9"/>
    <x v="9"/>
    <x v="1"/>
    <x v="1"/>
    <x v="33"/>
    <x v="424"/>
    <x v="759"/>
    <x v="0"/>
    <x v="47"/>
    <x v="2"/>
  </r>
  <r>
    <x v="47"/>
    <x v="227"/>
    <x v="9"/>
    <x v="9"/>
    <x v="1"/>
    <x v="1"/>
    <x v="33"/>
    <x v="399"/>
    <x v="874"/>
    <x v="0"/>
    <x v="47"/>
    <x v="2"/>
  </r>
  <r>
    <x v="47"/>
    <x v="194"/>
    <x v="9"/>
    <x v="9"/>
    <x v="1"/>
    <x v="1"/>
    <x v="33"/>
    <x v="390"/>
    <x v="874"/>
    <x v="0"/>
    <x v="47"/>
    <x v="2"/>
  </r>
  <r>
    <x v="47"/>
    <x v="238"/>
    <x v="9"/>
    <x v="9"/>
    <x v="1"/>
    <x v="1"/>
    <x v="33"/>
    <x v="379"/>
    <x v="146"/>
    <x v="0"/>
    <x v="47"/>
    <x v="2"/>
  </r>
  <r>
    <x v="47"/>
    <x v="197"/>
    <x v="9"/>
    <x v="9"/>
    <x v="1"/>
    <x v="1"/>
    <x v="33"/>
    <x v="432"/>
    <x v="874"/>
    <x v="0"/>
    <x v="47"/>
    <x v="2"/>
  </r>
  <r>
    <x v="47"/>
    <x v="291"/>
    <x v="9"/>
    <x v="9"/>
    <x v="1"/>
    <x v="1"/>
    <x v="33"/>
    <x v="303"/>
    <x v="765"/>
    <x v="0"/>
    <x v="47"/>
    <x v="2"/>
  </r>
  <r>
    <x v="47"/>
    <x v="286"/>
    <x v="10"/>
    <x v="10"/>
    <x v="1"/>
    <x v="1"/>
    <x v="33"/>
    <x v="297"/>
    <x v="759"/>
    <x v="0"/>
    <x v="47"/>
    <x v="2"/>
  </r>
  <r>
    <x v="47"/>
    <x v="317"/>
    <x v="10"/>
    <x v="10"/>
    <x v="1"/>
    <x v="1"/>
    <x v="33"/>
    <x v="401"/>
    <x v="874"/>
    <x v="0"/>
    <x v="47"/>
    <x v="2"/>
  </r>
  <r>
    <x v="47"/>
    <x v="180"/>
    <x v="10"/>
    <x v="10"/>
    <x v="1"/>
    <x v="1"/>
    <x v="33"/>
    <x v="452"/>
    <x v="874"/>
    <x v="0"/>
    <x v="47"/>
    <x v="2"/>
  </r>
  <r>
    <x v="47"/>
    <x v="268"/>
    <x v="10"/>
    <x v="10"/>
    <x v="1"/>
    <x v="1"/>
    <x v="33"/>
    <x v="339"/>
    <x v="874"/>
    <x v="0"/>
    <x v="47"/>
    <x v="2"/>
  </r>
  <r>
    <x v="47"/>
    <x v="232"/>
    <x v="10"/>
    <x v="10"/>
    <x v="1"/>
    <x v="1"/>
    <x v="33"/>
    <x v="290"/>
    <x v="874"/>
    <x v="0"/>
    <x v="47"/>
    <x v="2"/>
  </r>
  <r>
    <x v="47"/>
    <x v="186"/>
    <x v="10"/>
    <x v="10"/>
    <x v="1"/>
    <x v="1"/>
    <x v="33"/>
    <x v="321"/>
    <x v="759"/>
    <x v="0"/>
    <x v="47"/>
    <x v="2"/>
  </r>
  <r>
    <x v="47"/>
    <x v="329"/>
    <x v="10"/>
    <x v="10"/>
    <x v="1"/>
    <x v="1"/>
    <x v="33"/>
    <x v="380"/>
    <x v="874"/>
    <x v="0"/>
    <x v="47"/>
    <x v="2"/>
  </r>
  <r>
    <x v="47"/>
    <x v="233"/>
    <x v="10"/>
    <x v="10"/>
    <x v="1"/>
    <x v="1"/>
    <x v="33"/>
    <x v="344"/>
    <x v="759"/>
    <x v="0"/>
    <x v="47"/>
    <x v="2"/>
  </r>
  <r>
    <x v="47"/>
    <x v="176"/>
    <x v="10"/>
    <x v="10"/>
    <x v="1"/>
    <x v="1"/>
    <x v="33"/>
    <x v="412"/>
    <x v="765"/>
    <x v="0"/>
    <x v="47"/>
    <x v="2"/>
  </r>
  <r>
    <x v="47"/>
    <x v="189"/>
    <x v="10"/>
    <x v="10"/>
    <x v="1"/>
    <x v="1"/>
    <x v="33"/>
    <x v="345"/>
    <x v="874"/>
    <x v="0"/>
    <x v="47"/>
    <x v="2"/>
  </r>
  <r>
    <x v="47"/>
    <x v="325"/>
    <x v="11"/>
    <x v="11"/>
    <x v="1"/>
    <x v="1"/>
    <x v="33"/>
    <x v="421"/>
    <x v="759"/>
    <x v="0"/>
    <x v="47"/>
    <x v="2"/>
  </r>
  <r>
    <x v="47"/>
    <x v="187"/>
    <x v="11"/>
    <x v="11"/>
    <x v="1"/>
    <x v="1"/>
    <x v="33"/>
    <x v="328"/>
    <x v="874"/>
    <x v="0"/>
    <x v="47"/>
    <x v="2"/>
  </r>
  <r>
    <x v="47"/>
    <x v="201"/>
    <x v="11"/>
    <x v="11"/>
    <x v="1"/>
    <x v="1"/>
    <x v="33"/>
    <x v="422"/>
    <x v="146"/>
    <x v="0"/>
    <x v="47"/>
    <x v="2"/>
  </r>
  <r>
    <x v="47"/>
    <x v="299"/>
    <x v="11"/>
    <x v="11"/>
    <x v="1"/>
    <x v="1"/>
    <x v="33"/>
    <x v="315"/>
    <x v="874"/>
    <x v="0"/>
    <x v="47"/>
    <x v="2"/>
  </r>
  <r>
    <x v="47"/>
    <x v="202"/>
    <x v="11"/>
    <x v="11"/>
    <x v="1"/>
    <x v="1"/>
    <x v="33"/>
    <x v="305"/>
    <x v="874"/>
    <x v="0"/>
    <x v="47"/>
    <x v="2"/>
  </r>
  <r>
    <x v="47"/>
    <x v="311"/>
    <x v="11"/>
    <x v="11"/>
    <x v="1"/>
    <x v="1"/>
    <x v="33"/>
    <x v="440"/>
    <x v="934"/>
    <x v="0"/>
    <x v="47"/>
    <x v="2"/>
  </r>
  <r>
    <x v="47"/>
    <x v="181"/>
    <x v="11"/>
    <x v="11"/>
    <x v="1"/>
    <x v="1"/>
    <x v="33"/>
    <x v="362"/>
    <x v="874"/>
    <x v="0"/>
    <x v="47"/>
    <x v="2"/>
  </r>
  <r>
    <x v="47"/>
    <x v="222"/>
    <x v="2"/>
    <x v="2"/>
    <x v="1"/>
    <x v="1"/>
    <x v="32"/>
    <x v="384"/>
    <x v="874"/>
    <x v="0"/>
    <x v="47"/>
    <x v="2"/>
  </r>
  <r>
    <x v="47"/>
    <x v="182"/>
    <x v="2"/>
    <x v="2"/>
    <x v="1"/>
    <x v="1"/>
    <x v="33"/>
    <x v="392"/>
    <x v="874"/>
    <x v="0"/>
    <x v="47"/>
    <x v="2"/>
  </r>
  <r>
    <x v="47"/>
    <x v="216"/>
    <x v="2"/>
    <x v="2"/>
    <x v="1"/>
    <x v="1"/>
    <x v="33"/>
    <x v="332"/>
    <x v="765"/>
    <x v="0"/>
    <x v="47"/>
    <x v="2"/>
  </r>
  <r>
    <x v="47"/>
    <x v="224"/>
    <x v="2"/>
    <x v="2"/>
    <x v="1"/>
    <x v="1"/>
    <x v="33"/>
    <x v="414"/>
    <x v="146"/>
    <x v="0"/>
    <x v="47"/>
    <x v="2"/>
  </r>
  <r>
    <x v="47"/>
    <x v="264"/>
    <x v="6"/>
    <x v="6"/>
    <x v="1"/>
    <x v="1"/>
    <x v="33"/>
    <x v="311"/>
    <x v="1132"/>
    <x v="0"/>
    <x v="47"/>
    <x v="2"/>
  </r>
  <r>
    <x v="47"/>
    <x v="281"/>
    <x v="6"/>
    <x v="6"/>
    <x v="1"/>
    <x v="1"/>
    <x v="33"/>
    <x v="395"/>
    <x v="874"/>
    <x v="0"/>
    <x v="47"/>
    <x v="2"/>
  </r>
  <r>
    <x v="47"/>
    <x v="265"/>
    <x v="6"/>
    <x v="6"/>
    <x v="1"/>
    <x v="1"/>
    <x v="33"/>
    <x v="386"/>
    <x v="874"/>
    <x v="0"/>
    <x v="47"/>
    <x v="2"/>
  </r>
  <r>
    <x v="47"/>
    <x v="184"/>
    <x v="6"/>
    <x v="6"/>
    <x v="1"/>
    <x v="1"/>
    <x v="33"/>
    <x v="413"/>
    <x v="874"/>
    <x v="0"/>
    <x v="47"/>
    <x v="2"/>
  </r>
  <r>
    <x v="47"/>
    <x v="314"/>
    <x v="6"/>
    <x v="6"/>
    <x v="1"/>
    <x v="1"/>
    <x v="33"/>
    <x v="372"/>
    <x v="874"/>
    <x v="0"/>
    <x v="47"/>
    <x v="2"/>
  </r>
  <r>
    <x v="47"/>
    <x v="266"/>
    <x v="6"/>
    <x v="6"/>
    <x v="1"/>
    <x v="1"/>
    <x v="33"/>
    <x v="370"/>
    <x v="759"/>
    <x v="0"/>
    <x v="47"/>
    <x v="2"/>
  </r>
  <r>
    <x v="47"/>
    <x v="296"/>
    <x v="6"/>
    <x v="6"/>
    <x v="1"/>
    <x v="1"/>
    <x v="33"/>
    <x v="312"/>
    <x v="759"/>
    <x v="0"/>
    <x v="47"/>
    <x v="2"/>
  </r>
  <r>
    <x v="47"/>
    <x v="229"/>
    <x v="6"/>
    <x v="6"/>
    <x v="1"/>
    <x v="1"/>
    <x v="33"/>
    <x v="281"/>
    <x v="146"/>
    <x v="0"/>
    <x v="47"/>
    <x v="2"/>
  </r>
  <r>
    <x v="47"/>
    <x v="241"/>
    <x v="6"/>
    <x v="6"/>
    <x v="1"/>
    <x v="1"/>
    <x v="33"/>
    <x v="447"/>
    <x v="874"/>
    <x v="0"/>
    <x v="47"/>
    <x v="2"/>
  </r>
  <r>
    <x v="48"/>
    <x v="310"/>
    <x v="10"/>
    <x v="10"/>
    <x v="1"/>
    <x v="2"/>
    <x v="32"/>
    <x v="335"/>
    <x v="3113"/>
    <x v="0"/>
    <x v="48"/>
    <x v="2"/>
  </r>
  <r>
    <x v="49"/>
    <x v="207"/>
    <x v="8"/>
    <x v="8"/>
    <x v="1"/>
    <x v="2"/>
    <x v="32"/>
    <x v="374"/>
    <x v="841"/>
    <x v="0"/>
    <x v="49"/>
    <x v="2"/>
  </r>
  <r>
    <x v="49"/>
    <x v="243"/>
    <x v="10"/>
    <x v="10"/>
    <x v="1"/>
    <x v="2"/>
    <x v="32"/>
    <x v="411"/>
    <x v="1109"/>
    <x v="0"/>
    <x v="49"/>
    <x v="2"/>
  </r>
  <r>
    <x v="49"/>
    <x v="330"/>
    <x v="11"/>
    <x v="11"/>
    <x v="1"/>
    <x v="2"/>
    <x v="32"/>
    <x v="381"/>
    <x v="1331"/>
    <x v="0"/>
    <x v="49"/>
    <x v="2"/>
  </r>
  <r>
    <x v="49"/>
    <x v="173"/>
    <x v="8"/>
    <x v="8"/>
    <x v="1"/>
    <x v="0"/>
    <x v="33"/>
    <x v="378"/>
    <x v="874"/>
    <x v="0"/>
    <x v="49"/>
    <x v="2"/>
  </r>
  <r>
    <x v="49"/>
    <x v="276"/>
    <x v="2"/>
    <x v="2"/>
    <x v="1"/>
    <x v="0"/>
    <x v="33"/>
    <x v="385"/>
    <x v="874"/>
    <x v="0"/>
    <x v="49"/>
    <x v="2"/>
  </r>
  <r>
    <x v="50"/>
    <x v="238"/>
    <x v="9"/>
    <x v="9"/>
    <x v="1"/>
    <x v="2"/>
    <x v="32"/>
    <x v="379"/>
    <x v="1355"/>
    <x v="0"/>
    <x v="50"/>
    <x v="2"/>
  </r>
  <r>
    <x v="50"/>
    <x v="330"/>
    <x v="11"/>
    <x v="11"/>
    <x v="1"/>
    <x v="2"/>
    <x v="32"/>
    <x v="381"/>
    <x v="3114"/>
    <x v="0"/>
    <x v="50"/>
    <x v="2"/>
  </r>
  <r>
    <x v="50"/>
    <x v="229"/>
    <x v="6"/>
    <x v="6"/>
    <x v="1"/>
    <x v="2"/>
    <x v="32"/>
    <x v="281"/>
    <x v="2826"/>
    <x v="0"/>
    <x v="50"/>
    <x v="2"/>
  </r>
  <r>
    <x v="51"/>
    <x v="217"/>
    <x v="6"/>
    <x v="6"/>
    <x v="1"/>
    <x v="2"/>
    <x v="32"/>
    <x v="323"/>
    <x v="3115"/>
    <x v="0"/>
    <x v="51"/>
    <x v="2"/>
  </r>
  <r>
    <x v="52"/>
    <x v="263"/>
    <x v="10"/>
    <x v="10"/>
    <x v="1"/>
    <x v="2"/>
    <x v="32"/>
    <x v="436"/>
    <x v="3116"/>
    <x v="0"/>
    <x v="52"/>
    <x v="2"/>
  </r>
  <r>
    <x v="53"/>
    <x v="327"/>
    <x v="7"/>
    <x v="7"/>
    <x v="1"/>
    <x v="0"/>
    <x v="33"/>
    <x v="387"/>
    <x v="759"/>
    <x v="0"/>
    <x v="53"/>
    <x v="2"/>
  </r>
  <r>
    <x v="53"/>
    <x v="258"/>
    <x v="7"/>
    <x v="7"/>
    <x v="1"/>
    <x v="0"/>
    <x v="33"/>
    <x v="349"/>
    <x v="874"/>
    <x v="0"/>
    <x v="53"/>
    <x v="2"/>
  </r>
  <r>
    <x v="53"/>
    <x v="206"/>
    <x v="7"/>
    <x v="7"/>
    <x v="1"/>
    <x v="0"/>
    <x v="33"/>
    <x v="284"/>
    <x v="759"/>
    <x v="0"/>
    <x v="53"/>
    <x v="2"/>
  </r>
  <r>
    <x v="53"/>
    <x v="326"/>
    <x v="8"/>
    <x v="8"/>
    <x v="1"/>
    <x v="0"/>
    <x v="33"/>
    <x v="423"/>
    <x v="759"/>
    <x v="0"/>
    <x v="53"/>
    <x v="2"/>
  </r>
  <r>
    <x v="53"/>
    <x v="173"/>
    <x v="8"/>
    <x v="8"/>
    <x v="1"/>
    <x v="0"/>
    <x v="33"/>
    <x v="378"/>
    <x v="759"/>
    <x v="0"/>
    <x v="53"/>
    <x v="2"/>
  </r>
  <r>
    <x v="53"/>
    <x v="337"/>
    <x v="9"/>
    <x v="9"/>
    <x v="1"/>
    <x v="0"/>
    <x v="33"/>
    <x v="424"/>
    <x v="874"/>
    <x v="0"/>
    <x v="53"/>
    <x v="2"/>
  </r>
  <r>
    <x v="53"/>
    <x v="194"/>
    <x v="9"/>
    <x v="9"/>
    <x v="1"/>
    <x v="0"/>
    <x v="33"/>
    <x v="390"/>
    <x v="759"/>
    <x v="0"/>
    <x v="53"/>
    <x v="2"/>
  </r>
  <r>
    <x v="53"/>
    <x v="178"/>
    <x v="9"/>
    <x v="9"/>
    <x v="1"/>
    <x v="0"/>
    <x v="33"/>
    <x v="353"/>
    <x v="146"/>
    <x v="0"/>
    <x v="53"/>
    <x v="2"/>
  </r>
  <r>
    <x v="53"/>
    <x v="317"/>
    <x v="10"/>
    <x v="10"/>
    <x v="1"/>
    <x v="0"/>
    <x v="33"/>
    <x v="401"/>
    <x v="759"/>
    <x v="0"/>
    <x v="53"/>
    <x v="2"/>
  </r>
  <r>
    <x v="53"/>
    <x v="248"/>
    <x v="10"/>
    <x v="10"/>
    <x v="1"/>
    <x v="0"/>
    <x v="33"/>
    <x v="304"/>
    <x v="146"/>
    <x v="0"/>
    <x v="53"/>
    <x v="2"/>
  </r>
  <r>
    <x v="53"/>
    <x v="269"/>
    <x v="11"/>
    <x v="11"/>
    <x v="1"/>
    <x v="0"/>
    <x v="33"/>
    <x v="403"/>
    <x v="759"/>
    <x v="0"/>
    <x v="53"/>
    <x v="2"/>
  </r>
  <r>
    <x v="53"/>
    <x v="187"/>
    <x v="11"/>
    <x v="11"/>
    <x v="1"/>
    <x v="0"/>
    <x v="33"/>
    <x v="328"/>
    <x v="146"/>
    <x v="0"/>
    <x v="53"/>
    <x v="2"/>
  </r>
  <r>
    <x v="53"/>
    <x v="202"/>
    <x v="11"/>
    <x v="11"/>
    <x v="1"/>
    <x v="0"/>
    <x v="33"/>
    <x v="305"/>
    <x v="874"/>
    <x v="0"/>
    <x v="53"/>
    <x v="2"/>
  </r>
  <r>
    <x v="53"/>
    <x v="294"/>
    <x v="11"/>
    <x v="11"/>
    <x v="1"/>
    <x v="0"/>
    <x v="33"/>
    <x v="382"/>
    <x v="874"/>
    <x v="0"/>
    <x v="53"/>
    <x v="2"/>
  </r>
  <r>
    <x v="53"/>
    <x v="223"/>
    <x v="2"/>
    <x v="2"/>
    <x v="1"/>
    <x v="0"/>
    <x v="33"/>
    <x v="434"/>
    <x v="874"/>
    <x v="0"/>
    <x v="53"/>
    <x v="2"/>
  </r>
  <r>
    <x v="53"/>
    <x v="276"/>
    <x v="2"/>
    <x v="2"/>
    <x v="1"/>
    <x v="0"/>
    <x v="33"/>
    <x v="385"/>
    <x v="759"/>
    <x v="0"/>
    <x v="53"/>
    <x v="2"/>
  </r>
  <r>
    <x v="53"/>
    <x v="236"/>
    <x v="6"/>
    <x v="6"/>
    <x v="1"/>
    <x v="0"/>
    <x v="33"/>
    <x v="371"/>
    <x v="146"/>
    <x v="0"/>
    <x v="53"/>
    <x v="2"/>
  </r>
  <r>
    <x v="53"/>
    <x v="218"/>
    <x v="6"/>
    <x v="6"/>
    <x v="1"/>
    <x v="0"/>
    <x v="33"/>
    <x v="451"/>
    <x v="759"/>
    <x v="0"/>
    <x v="53"/>
    <x v="2"/>
  </r>
  <r>
    <x v="53"/>
    <x v="174"/>
    <x v="6"/>
    <x v="6"/>
    <x v="1"/>
    <x v="0"/>
    <x v="33"/>
    <x v="282"/>
    <x v="874"/>
    <x v="0"/>
    <x v="53"/>
    <x v="2"/>
  </r>
  <r>
    <x v="53"/>
    <x v="190"/>
    <x v="6"/>
    <x v="6"/>
    <x v="1"/>
    <x v="0"/>
    <x v="33"/>
    <x v="342"/>
    <x v="874"/>
    <x v="0"/>
    <x v="53"/>
    <x v="2"/>
  </r>
  <r>
    <x v="53"/>
    <x v="191"/>
    <x v="6"/>
    <x v="6"/>
    <x v="1"/>
    <x v="0"/>
    <x v="33"/>
    <x v="318"/>
    <x v="146"/>
    <x v="0"/>
    <x v="53"/>
    <x v="2"/>
  </r>
  <r>
    <x v="55"/>
    <x v="259"/>
    <x v="7"/>
    <x v="7"/>
    <x v="1"/>
    <x v="20"/>
    <x v="33"/>
    <x v="355"/>
    <x v="3117"/>
    <x v="0"/>
    <x v="55"/>
    <x v="2"/>
  </r>
  <r>
    <x v="55"/>
    <x v="225"/>
    <x v="7"/>
    <x v="7"/>
    <x v="1"/>
    <x v="20"/>
    <x v="32"/>
    <x v="416"/>
    <x v="3118"/>
    <x v="0"/>
    <x v="55"/>
    <x v="2"/>
  </r>
  <r>
    <x v="55"/>
    <x v="210"/>
    <x v="7"/>
    <x v="7"/>
    <x v="1"/>
    <x v="20"/>
    <x v="32"/>
    <x v="418"/>
    <x v="2943"/>
    <x v="0"/>
    <x v="55"/>
    <x v="2"/>
  </r>
  <r>
    <x v="55"/>
    <x v="251"/>
    <x v="8"/>
    <x v="8"/>
    <x v="1"/>
    <x v="20"/>
    <x v="32"/>
    <x v="291"/>
    <x v="764"/>
    <x v="0"/>
    <x v="55"/>
    <x v="2"/>
  </r>
  <r>
    <x v="55"/>
    <x v="247"/>
    <x v="8"/>
    <x v="8"/>
    <x v="1"/>
    <x v="20"/>
    <x v="32"/>
    <x v="289"/>
    <x v="1675"/>
    <x v="0"/>
    <x v="55"/>
    <x v="2"/>
  </r>
  <r>
    <x v="55"/>
    <x v="254"/>
    <x v="8"/>
    <x v="8"/>
    <x v="1"/>
    <x v="20"/>
    <x v="32"/>
    <x v="326"/>
    <x v="3119"/>
    <x v="0"/>
    <x v="55"/>
    <x v="2"/>
  </r>
  <r>
    <x v="55"/>
    <x v="263"/>
    <x v="10"/>
    <x v="10"/>
    <x v="1"/>
    <x v="20"/>
    <x v="32"/>
    <x v="436"/>
    <x v="1505"/>
    <x v="0"/>
    <x v="55"/>
    <x v="2"/>
  </r>
  <r>
    <x v="55"/>
    <x v="193"/>
    <x v="11"/>
    <x v="11"/>
    <x v="1"/>
    <x v="20"/>
    <x v="33"/>
    <x v="369"/>
    <x v="3120"/>
    <x v="0"/>
    <x v="55"/>
    <x v="2"/>
  </r>
  <r>
    <x v="55"/>
    <x v="330"/>
    <x v="11"/>
    <x v="11"/>
    <x v="1"/>
    <x v="20"/>
    <x v="32"/>
    <x v="381"/>
    <x v="2943"/>
    <x v="0"/>
    <x v="55"/>
    <x v="2"/>
  </r>
  <r>
    <x v="55"/>
    <x v="217"/>
    <x v="6"/>
    <x v="6"/>
    <x v="1"/>
    <x v="20"/>
    <x v="32"/>
    <x v="323"/>
    <x v="3121"/>
    <x v="0"/>
    <x v="55"/>
    <x v="2"/>
  </r>
  <r>
    <x v="55"/>
    <x v="305"/>
    <x v="6"/>
    <x v="6"/>
    <x v="1"/>
    <x v="20"/>
    <x v="33"/>
    <x v="331"/>
    <x v="3122"/>
    <x v="0"/>
    <x v="55"/>
    <x v="2"/>
  </r>
  <r>
    <x v="55"/>
    <x v="266"/>
    <x v="6"/>
    <x v="6"/>
    <x v="1"/>
    <x v="20"/>
    <x v="32"/>
    <x v="370"/>
    <x v="3123"/>
    <x v="0"/>
    <x v="55"/>
    <x v="2"/>
  </r>
  <r>
    <x v="55"/>
    <x v="335"/>
    <x v="6"/>
    <x v="6"/>
    <x v="1"/>
    <x v="20"/>
    <x v="32"/>
    <x v="408"/>
    <x v="1942"/>
    <x v="0"/>
    <x v="55"/>
    <x v="2"/>
  </r>
  <r>
    <x v="55"/>
    <x v="209"/>
    <x v="7"/>
    <x v="7"/>
    <x v="1"/>
    <x v="21"/>
    <x v="33"/>
    <x v="428"/>
    <x v="3124"/>
    <x v="0"/>
    <x v="55"/>
    <x v="2"/>
  </r>
  <r>
    <x v="55"/>
    <x v="254"/>
    <x v="8"/>
    <x v="8"/>
    <x v="1"/>
    <x v="21"/>
    <x v="32"/>
    <x v="326"/>
    <x v="3125"/>
    <x v="0"/>
    <x v="55"/>
    <x v="2"/>
  </r>
  <r>
    <x v="55"/>
    <x v="198"/>
    <x v="10"/>
    <x v="10"/>
    <x v="1"/>
    <x v="21"/>
    <x v="33"/>
    <x v="338"/>
    <x v="2325"/>
    <x v="0"/>
    <x v="55"/>
    <x v="2"/>
  </r>
  <r>
    <x v="55"/>
    <x v="243"/>
    <x v="10"/>
    <x v="10"/>
    <x v="1"/>
    <x v="21"/>
    <x v="33"/>
    <x v="411"/>
    <x v="3126"/>
    <x v="0"/>
    <x v="55"/>
    <x v="2"/>
  </r>
  <r>
    <x v="55"/>
    <x v="302"/>
    <x v="11"/>
    <x v="11"/>
    <x v="1"/>
    <x v="21"/>
    <x v="33"/>
    <x v="324"/>
    <x v="3127"/>
    <x v="0"/>
    <x v="55"/>
    <x v="2"/>
  </r>
  <r>
    <x v="55"/>
    <x v="314"/>
    <x v="6"/>
    <x v="6"/>
    <x v="1"/>
    <x v="21"/>
    <x v="32"/>
    <x v="372"/>
    <x v="1"/>
    <x v="597"/>
    <x v="55"/>
    <x v="2"/>
  </r>
  <r>
    <x v="55"/>
    <x v="229"/>
    <x v="6"/>
    <x v="6"/>
    <x v="1"/>
    <x v="21"/>
    <x v="33"/>
    <x v="281"/>
    <x v="3128"/>
    <x v="0"/>
    <x v="55"/>
    <x v="2"/>
  </r>
  <r>
    <x v="55"/>
    <x v="266"/>
    <x v="6"/>
    <x v="6"/>
    <x v="1"/>
    <x v="22"/>
    <x v="32"/>
    <x v="370"/>
    <x v="3129"/>
    <x v="0"/>
    <x v="55"/>
    <x v="2"/>
  </r>
  <r>
    <x v="55"/>
    <x v="194"/>
    <x v="9"/>
    <x v="9"/>
    <x v="1"/>
    <x v="3"/>
    <x v="33"/>
    <x v="390"/>
    <x v="736"/>
    <x v="0"/>
    <x v="55"/>
    <x v="2"/>
  </r>
  <r>
    <x v="55"/>
    <x v="333"/>
    <x v="9"/>
    <x v="9"/>
    <x v="1"/>
    <x v="3"/>
    <x v="33"/>
    <x v="400"/>
    <x v="146"/>
    <x v="0"/>
    <x v="55"/>
    <x v="2"/>
  </r>
  <r>
    <x v="55"/>
    <x v="211"/>
    <x v="9"/>
    <x v="9"/>
    <x v="1"/>
    <x v="3"/>
    <x v="33"/>
    <x v="286"/>
    <x v="735"/>
    <x v="0"/>
    <x v="55"/>
    <x v="2"/>
  </r>
  <r>
    <x v="55"/>
    <x v="255"/>
    <x v="9"/>
    <x v="9"/>
    <x v="1"/>
    <x v="3"/>
    <x v="33"/>
    <x v="293"/>
    <x v="3130"/>
    <x v="0"/>
    <x v="55"/>
    <x v="2"/>
  </r>
  <r>
    <x v="55"/>
    <x v="230"/>
    <x v="9"/>
    <x v="9"/>
    <x v="1"/>
    <x v="3"/>
    <x v="33"/>
    <x v="283"/>
    <x v="905"/>
    <x v="0"/>
    <x v="55"/>
    <x v="2"/>
  </r>
  <r>
    <x v="55"/>
    <x v="180"/>
    <x v="10"/>
    <x v="10"/>
    <x v="1"/>
    <x v="3"/>
    <x v="33"/>
    <x v="452"/>
    <x v="911"/>
    <x v="0"/>
    <x v="55"/>
    <x v="2"/>
  </r>
  <r>
    <x v="55"/>
    <x v="205"/>
    <x v="7"/>
    <x v="7"/>
    <x v="1"/>
    <x v="4"/>
    <x v="33"/>
    <x v="299"/>
    <x v="759"/>
    <x v="0"/>
    <x v="55"/>
    <x v="2"/>
  </r>
  <r>
    <x v="55"/>
    <x v="206"/>
    <x v="7"/>
    <x v="7"/>
    <x v="1"/>
    <x v="4"/>
    <x v="33"/>
    <x v="284"/>
    <x v="736"/>
    <x v="0"/>
    <x v="55"/>
    <x v="2"/>
  </r>
  <r>
    <x v="55"/>
    <x v="244"/>
    <x v="10"/>
    <x v="10"/>
    <x v="1"/>
    <x v="4"/>
    <x v="32"/>
    <x v="433"/>
    <x v="3131"/>
    <x v="0"/>
    <x v="55"/>
    <x v="2"/>
  </r>
  <r>
    <x v="55"/>
    <x v="187"/>
    <x v="11"/>
    <x v="11"/>
    <x v="1"/>
    <x v="4"/>
    <x v="33"/>
    <x v="328"/>
    <x v="3132"/>
    <x v="0"/>
    <x v="55"/>
    <x v="2"/>
  </r>
  <r>
    <x v="55"/>
    <x v="275"/>
    <x v="11"/>
    <x v="11"/>
    <x v="1"/>
    <x v="4"/>
    <x v="33"/>
    <x v="307"/>
    <x v="3133"/>
    <x v="0"/>
    <x v="55"/>
    <x v="2"/>
  </r>
  <r>
    <x v="55"/>
    <x v="314"/>
    <x v="6"/>
    <x v="6"/>
    <x v="1"/>
    <x v="4"/>
    <x v="32"/>
    <x v="372"/>
    <x v="1"/>
    <x v="598"/>
    <x v="55"/>
    <x v="2"/>
  </r>
  <r>
    <x v="55"/>
    <x v="268"/>
    <x v="10"/>
    <x v="10"/>
    <x v="1"/>
    <x v="5"/>
    <x v="32"/>
    <x v="339"/>
    <x v="743"/>
    <x v="0"/>
    <x v="55"/>
    <x v="2"/>
  </r>
  <r>
    <x v="55"/>
    <x v="181"/>
    <x v="11"/>
    <x v="11"/>
    <x v="1"/>
    <x v="5"/>
    <x v="33"/>
    <x v="362"/>
    <x v="3134"/>
    <x v="0"/>
    <x v="55"/>
    <x v="2"/>
  </r>
  <r>
    <x v="55"/>
    <x v="252"/>
    <x v="7"/>
    <x v="7"/>
    <x v="1"/>
    <x v="6"/>
    <x v="33"/>
    <x v="396"/>
    <x v="899"/>
    <x v="0"/>
    <x v="55"/>
    <x v="2"/>
  </r>
  <r>
    <x v="55"/>
    <x v="260"/>
    <x v="7"/>
    <x v="7"/>
    <x v="1"/>
    <x v="6"/>
    <x v="32"/>
    <x v="437"/>
    <x v="3135"/>
    <x v="0"/>
    <x v="55"/>
    <x v="2"/>
  </r>
  <r>
    <x v="55"/>
    <x v="254"/>
    <x v="8"/>
    <x v="8"/>
    <x v="1"/>
    <x v="6"/>
    <x v="33"/>
    <x v="326"/>
    <x v="3136"/>
    <x v="0"/>
    <x v="55"/>
    <x v="2"/>
  </r>
  <r>
    <x v="55"/>
    <x v="185"/>
    <x v="8"/>
    <x v="8"/>
    <x v="1"/>
    <x v="6"/>
    <x v="32"/>
    <x v="296"/>
    <x v="2015"/>
    <x v="0"/>
    <x v="55"/>
    <x v="2"/>
  </r>
  <r>
    <x v="55"/>
    <x v="194"/>
    <x v="9"/>
    <x v="9"/>
    <x v="1"/>
    <x v="6"/>
    <x v="33"/>
    <x v="390"/>
    <x v="899"/>
    <x v="0"/>
    <x v="55"/>
    <x v="2"/>
  </r>
  <r>
    <x v="55"/>
    <x v="242"/>
    <x v="9"/>
    <x v="9"/>
    <x v="1"/>
    <x v="6"/>
    <x v="33"/>
    <x v="435"/>
    <x v="3137"/>
    <x v="0"/>
    <x v="55"/>
    <x v="2"/>
  </r>
  <r>
    <x v="55"/>
    <x v="219"/>
    <x v="9"/>
    <x v="9"/>
    <x v="1"/>
    <x v="6"/>
    <x v="33"/>
    <x v="308"/>
    <x v="3138"/>
    <x v="0"/>
    <x v="55"/>
    <x v="2"/>
  </r>
  <r>
    <x v="55"/>
    <x v="331"/>
    <x v="9"/>
    <x v="9"/>
    <x v="1"/>
    <x v="6"/>
    <x v="32"/>
    <x v="391"/>
    <x v="1759"/>
    <x v="0"/>
    <x v="55"/>
    <x v="2"/>
  </r>
  <r>
    <x v="55"/>
    <x v="198"/>
    <x v="10"/>
    <x v="10"/>
    <x v="1"/>
    <x v="6"/>
    <x v="33"/>
    <x v="338"/>
    <x v="909"/>
    <x v="0"/>
    <x v="55"/>
    <x v="2"/>
  </r>
  <r>
    <x v="55"/>
    <x v="263"/>
    <x v="10"/>
    <x v="10"/>
    <x v="1"/>
    <x v="6"/>
    <x v="32"/>
    <x v="436"/>
    <x v="3139"/>
    <x v="0"/>
    <x v="55"/>
    <x v="2"/>
  </r>
  <r>
    <x v="55"/>
    <x v="310"/>
    <x v="10"/>
    <x v="10"/>
    <x v="1"/>
    <x v="6"/>
    <x v="32"/>
    <x v="335"/>
    <x v="3140"/>
    <x v="0"/>
    <x v="55"/>
    <x v="2"/>
  </r>
  <r>
    <x v="55"/>
    <x v="243"/>
    <x v="10"/>
    <x v="10"/>
    <x v="1"/>
    <x v="6"/>
    <x v="32"/>
    <x v="411"/>
    <x v="3141"/>
    <x v="0"/>
    <x v="55"/>
    <x v="2"/>
  </r>
  <r>
    <x v="55"/>
    <x v="268"/>
    <x v="10"/>
    <x v="10"/>
    <x v="1"/>
    <x v="6"/>
    <x v="32"/>
    <x v="339"/>
    <x v="3142"/>
    <x v="0"/>
    <x v="55"/>
    <x v="2"/>
  </r>
  <r>
    <x v="55"/>
    <x v="186"/>
    <x v="10"/>
    <x v="10"/>
    <x v="1"/>
    <x v="6"/>
    <x v="33"/>
    <x v="321"/>
    <x v="3143"/>
    <x v="0"/>
    <x v="55"/>
    <x v="2"/>
  </r>
  <r>
    <x v="55"/>
    <x v="200"/>
    <x v="11"/>
    <x v="11"/>
    <x v="1"/>
    <x v="6"/>
    <x v="32"/>
    <x v="351"/>
    <x v="3144"/>
    <x v="0"/>
    <x v="55"/>
    <x v="2"/>
  </r>
  <r>
    <x v="55"/>
    <x v="200"/>
    <x v="11"/>
    <x v="11"/>
    <x v="1"/>
    <x v="6"/>
    <x v="33"/>
    <x v="351"/>
    <x v="798"/>
    <x v="0"/>
    <x v="55"/>
    <x v="2"/>
  </r>
  <r>
    <x v="55"/>
    <x v="282"/>
    <x v="11"/>
    <x v="11"/>
    <x v="1"/>
    <x v="6"/>
    <x v="32"/>
    <x v="358"/>
    <x v="1165"/>
    <x v="0"/>
    <x v="55"/>
    <x v="2"/>
  </r>
  <r>
    <x v="55"/>
    <x v="220"/>
    <x v="11"/>
    <x v="11"/>
    <x v="1"/>
    <x v="6"/>
    <x v="32"/>
    <x v="309"/>
    <x v="366"/>
    <x v="0"/>
    <x v="55"/>
    <x v="2"/>
  </r>
  <r>
    <x v="55"/>
    <x v="201"/>
    <x v="11"/>
    <x v="11"/>
    <x v="1"/>
    <x v="6"/>
    <x v="32"/>
    <x v="422"/>
    <x v="3145"/>
    <x v="0"/>
    <x v="55"/>
    <x v="2"/>
  </r>
  <r>
    <x v="55"/>
    <x v="202"/>
    <x v="11"/>
    <x v="11"/>
    <x v="1"/>
    <x v="6"/>
    <x v="32"/>
    <x v="305"/>
    <x v="1"/>
    <x v="599"/>
    <x v="55"/>
    <x v="2"/>
  </r>
  <r>
    <x v="55"/>
    <x v="330"/>
    <x v="11"/>
    <x v="11"/>
    <x v="1"/>
    <x v="6"/>
    <x v="32"/>
    <x v="381"/>
    <x v="1560"/>
    <x v="0"/>
    <x v="55"/>
    <x v="2"/>
  </r>
  <r>
    <x v="55"/>
    <x v="214"/>
    <x v="11"/>
    <x v="11"/>
    <x v="1"/>
    <x v="6"/>
    <x v="32"/>
    <x v="306"/>
    <x v="146"/>
    <x v="0"/>
    <x v="55"/>
    <x v="2"/>
  </r>
  <r>
    <x v="55"/>
    <x v="315"/>
    <x v="2"/>
    <x v="2"/>
    <x v="1"/>
    <x v="6"/>
    <x v="32"/>
    <x v="405"/>
    <x v="3146"/>
    <x v="0"/>
    <x v="55"/>
    <x v="2"/>
  </r>
  <r>
    <x v="55"/>
    <x v="240"/>
    <x v="2"/>
    <x v="2"/>
    <x v="1"/>
    <x v="6"/>
    <x v="32"/>
    <x v="442"/>
    <x v="3147"/>
    <x v="0"/>
    <x v="55"/>
    <x v="2"/>
  </r>
  <r>
    <x v="55"/>
    <x v="316"/>
    <x v="2"/>
    <x v="2"/>
    <x v="1"/>
    <x v="6"/>
    <x v="32"/>
    <x v="348"/>
    <x v="3148"/>
    <x v="0"/>
    <x v="55"/>
    <x v="2"/>
  </r>
  <r>
    <x v="55"/>
    <x v="183"/>
    <x v="2"/>
    <x v="2"/>
    <x v="1"/>
    <x v="6"/>
    <x v="32"/>
    <x v="330"/>
    <x v="3149"/>
    <x v="0"/>
    <x v="55"/>
    <x v="2"/>
  </r>
  <r>
    <x v="55"/>
    <x v="217"/>
    <x v="6"/>
    <x v="6"/>
    <x v="1"/>
    <x v="6"/>
    <x v="32"/>
    <x v="323"/>
    <x v="1499"/>
    <x v="0"/>
    <x v="55"/>
    <x v="2"/>
  </r>
  <r>
    <x v="55"/>
    <x v="266"/>
    <x v="6"/>
    <x v="6"/>
    <x v="1"/>
    <x v="6"/>
    <x v="32"/>
    <x v="370"/>
    <x v="1200"/>
    <x v="0"/>
    <x v="55"/>
    <x v="2"/>
  </r>
  <r>
    <x v="55"/>
    <x v="335"/>
    <x v="6"/>
    <x v="6"/>
    <x v="1"/>
    <x v="6"/>
    <x v="32"/>
    <x v="408"/>
    <x v="3150"/>
    <x v="0"/>
    <x v="55"/>
    <x v="2"/>
  </r>
  <r>
    <x v="55"/>
    <x v="255"/>
    <x v="9"/>
    <x v="9"/>
    <x v="1"/>
    <x v="25"/>
    <x v="33"/>
    <x v="293"/>
    <x v="3151"/>
    <x v="0"/>
    <x v="55"/>
    <x v="2"/>
  </r>
  <r>
    <x v="55"/>
    <x v="290"/>
    <x v="9"/>
    <x v="9"/>
    <x v="1"/>
    <x v="7"/>
    <x v="32"/>
    <x v="302"/>
    <x v="3152"/>
    <x v="0"/>
    <x v="55"/>
    <x v="2"/>
  </r>
  <r>
    <x v="55"/>
    <x v="310"/>
    <x v="10"/>
    <x v="10"/>
    <x v="1"/>
    <x v="7"/>
    <x v="32"/>
    <x v="335"/>
    <x v="3153"/>
    <x v="0"/>
    <x v="55"/>
    <x v="2"/>
  </r>
  <r>
    <x v="55"/>
    <x v="335"/>
    <x v="6"/>
    <x v="6"/>
    <x v="1"/>
    <x v="7"/>
    <x v="32"/>
    <x v="408"/>
    <x v="3154"/>
    <x v="0"/>
    <x v="55"/>
    <x v="2"/>
  </r>
  <r>
    <x v="55"/>
    <x v="261"/>
    <x v="8"/>
    <x v="8"/>
    <x v="1"/>
    <x v="8"/>
    <x v="33"/>
    <x v="320"/>
    <x v="3155"/>
    <x v="0"/>
    <x v="55"/>
    <x v="2"/>
  </r>
  <r>
    <x v="55"/>
    <x v="196"/>
    <x v="8"/>
    <x v="8"/>
    <x v="1"/>
    <x v="8"/>
    <x v="33"/>
    <x v="375"/>
    <x v="3156"/>
    <x v="0"/>
    <x v="55"/>
    <x v="2"/>
  </r>
  <r>
    <x v="55"/>
    <x v="243"/>
    <x v="10"/>
    <x v="10"/>
    <x v="1"/>
    <x v="8"/>
    <x v="33"/>
    <x v="411"/>
    <x v="736"/>
    <x v="0"/>
    <x v="55"/>
    <x v="2"/>
  </r>
  <r>
    <x v="55"/>
    <x v="232"/>
    <x v="10"/>
    <x v="10"/>
    <x v="1"/>
    <x v="8"/>
    <x v="33"/>
    <x v="290"/>
    <x v="3157"/>
    <x v="0"/>
    <x v="55"/>
    <x v="2"/>
  </r>
  <r>
    <x v="55"/>
    <x v="282"/>
    <x v="11"/>
    <x v="11"/>
    <x v="1"/>
    <x v="8"/>
    <x v="33"/>
    <x v="358"/>
    <x v="699"/>
    <x v="0"/>
    <x v="55"/>
    <x v="2"/>
  </r>
  <r>
    <x v="55"/>
    <x v="249"/>
    <x v="11"/>
    <x v="11"/>
    <x v="1"/>
    <x v="8"/>
    <x v="33"/>
    <x v="359"/>
    <x v="3158"/>
    <x v="0"/>
    <x v="55"/>
    <x v="2"/>
  </r>
  <r>
    <x v="55"/>
    <x v="299"/>
    <x v="11"/>
    <x v="11"/>
    <x v="1"/>
    <x v="8"/>
    <x v="33"/>
    <x v="315"/>
    <x v="3159"/>
    <x v="0"/>
    <x v="55"/>
    <x v="2"/>
  </r>
  <r>
    <x v="55"/>
    <x v="274"/>
    <x v="11"/>
    <x v="11"/>
    <x v="1"/>
    <x v="8"/>
    <x v="33"/>
    <x v="404"/>
    <x v="3160"/>
    <x v="0"/>
    <x v="55"/>
    <x v="2"/>
  </r>
  <r>
    <x v="55"/>
    <x v="334"/>
    <x v="2"/>
    <x v="2"/>
    <x v="1"/>
    <x v="8"/>
    <x v="33"/>
    <x v="406"/>
    <x v="3161"/>
    <x v="0"/>
    <x v="55"/>
    <x v="2"/>
  </r>
  <r>
    <x v="55"/>
    <x v="307"/>
    <x v="2"/>
    <x v="2"/>
    <x v="1"/>
    <x v="8"/>
    <x v="33"/>
    <x v="441"/>
    <x v="3162"/>
    <x v="0"/>
    <x v="55"/>
    <x v="2"/>
  </r>
  <r>
    <x v="55"/>
    <x v="276"/>
    <x v="2"/>
    <x v="2"/>
    <x v="1"/>
    <x v="8"/>
    <x v="33"/>
    <x v="385"/>
    <x v="3163"/>
    <x v="0"/>
    <x v="55"/>
    <x v="2"/>
  </r>
  <r>
    <x v="55"/>
    <x v="305"/>
    <x v="6"/>
    <x v="6"/>
    <x v="1"/>
    <x v="8"/>
    <x v="32"/>
    <x v="331"/>
    <x v="1"/>
    <x v="600"/>
    <x v="55"/>
    <x v="2"/>
  </r>
  <r>
    <x v="55"/>
    <x v="314"/>
    <x v="6"/>
    <x v="6"/>
    <x v="1"/>
    <x v="8"/>
    <x v="32"/>
    <x v="372"/>
    <x v="1"/>
    <x v="598"/>
    <x v="55"/>
    <x v="2"/>
  </r>
  <r>
    <x v="55"/>
    <x v="174"/>
    <x v="6"/>
    <x v="6"/>
    <x v="1"/>
    <x v="8"/>
    <x v="33"/>
    <x v="282"/>
    <x v="3164"/>
    <x v="0"/>
    <x v="55"/>
    <x v="2"/>
  </r>
  <r>
    <x v="55"/>
    <x v="206"/>
    <x v="7"/>
    <x v="7"/>
    <x v="1"/>
    <x v="9"/>
    <x v="32"/>
    <x v="284"/>
    <x v="3165"/>
    <x v="0"/>
    <x v="55"/>
    <x v="2"/>
  </r>
  <r>
    <x v="55"/>
    <x v="332"/>
    <x v="7"/>
    <x v="7"/>
    <x v="1"/>
    <x v="9"/>
    <x v="32"/>
    <x v="397"/>
    <x v="3166"/>
    <x v="0"/>
    <x v="55"/>
    <x v="2"/>
  </r>
  <r>
    <x v="55"/>
    <x v="192"/>
    <x v="8"/>
    <x v="8"/>
    <x v="1"/>
    <x v="9"/>
    <x v="33"/>
    <x v="300"/>
    <x v="1331"/>
    <x v="0"/>
    <x v="55"/>
    <x v="2"/>
  </r>
  <r>
    <x v="55"/>
    <x v="323"/>
    <x v="8"/>
    <x v="8"/>
    <x v="1"/>
    <x v="9"/>
    <x v="32"/>
    <x v="367"/>
    <x v="3167"/>
    <x v="0"/>
    <x v="55"/>
    <x v="2"/>
  </r>
  <r>
    <x v="55"/>
    <x v="319"/>
    <x v="8"/>
    <x v="8"/>
    <x v="1"/>
    <x v="9"/>
    <x v="33"/>
    <x v="350"/>
    <x v="3168"/>
    <x v="0"/>
    <x v="55"/>
    <x v="2"/>
  </r>
  <r>
    <x v="55"/>
    <x v="243"/>
    <x v="10"/>
    <x v="10"/>
    <x v="1"/>
    <x v="9"/>
    <x v="32"/>
    <x v="411"/>
    <x v="3169"/>
    <x v="0"/>
    <x v="55"/>
    <x v="2"/>
  </r>
  <r>
    <x v="55"/>
    <x v="233"/>
    <x v="10"/>
    <x v="10"/>
    <x v="1"/>
    <x v="9"/>
    <x v="33"/>
    <x v="344"/>
    <x v="3170"/>
    <x v="0"/>
    <x v="55"/>
    <x v="2"/>
  </r>
  <r>
    <x v="55"/>
    <x v="189"/>
    <x v="10"/>
    <x v="10"/>
    <x v="1"/>
    <x v="9"/>
    <x v="32"/>
    <x v="345"/>
    <x v="3171"/>
    <x v="0"/>
    <x v="55"/>
    <x v="2"/>
  </r>
  <r>
    <x v="55"/>
    <x v="187"/>
    <x v="11"/>
    <x v="11"/>
    <x v="1"/>
    <x v="9"/>
    <x v="33"/>
    <x v="328"/>
    <x v="3172"/>
    <x v="0"/>
    <x v="55"/>
    <x v="2"/>
  </r>
  <r>
    <x v="55"/>
    <x v="220"/>
    <x v="11"/>
    <x v="11"/>
    <x v="1"/>
    <x v="9"/>
    <x v="33"/>
    <x v="309"/>
    <x v="556"/>
    <x v="0"/>
    <x v="55"/>
    <x v="2"/>
  </r>
  <r>
    <x v="55"/>
    <x v="177"/>
    <x v="11"/>
    <x v="11"/>
    <x v="1"/>
    <x v="9"/>
    <x v="32"/>
    <x v="346"/>
    <x v="3173"/>
    <x v="0"/>
    <x v="55"/>
    <x v="2"/>
  </r>
  <r>
    <x v="55"/>
    <x v="281"/>
    <x v="6"/>
    <x v="6"/>
    <x v="1"/>
    <x v="9"/>
    <x v="32"/>
    <x v="395"/>
    <x v="3174"/>
    <x v="0"/>
    <x v="55"/>
    <x v="2"/>
  </r>
  <r>
    <x v="55"/>
    <x v="217"/>
    <x v="6"/>
    <x v="6"/>
    <x v="1"/>
    <x v="9"/>
    <x v="32"/>
    <x v="323"/>
    <x v="3175"/>
    <x v="0"/>
    <x v="55"/>
    <x v="2"/>
  </r>
  <r>
    <x v="55"/>
    <x v="335"/>
    <x v="6"/>
    <x v="6"/>
    <x v="1"/>
    <x v="9"/>
    <x v="32"/>
    <x v="408"/>
    <x v="3176"/>
    <x v="0"/>
    <x v="55"/>
    <x v="2"/>
  </r>
  <r>
    <x v="55"/>
    <x v="258"/>
    <x v="7"/>
    <x v="7"/>
    <x v="1"/>
    <x v="10"/>
    <x v="33"/>
    <x v="349"/>
    <x v="3177"/>
    <x v="0"/>
    <x v="55"/>
    <x v="2"/>
  </r>
  <r>
    <x v="55"/>
    <x v="210"/>
    <x v="7"/>
    <x v="7"/>
    <x v="1"/>
    <x v="10"/>
    <x v="33"/>
    <x v="418"/>
    <x v="3178"/>
    <x v="0"/>
    <x v="55"/>
    <x v="2"/>
  </r>
  <r>
    <x v="55"/>
    <x v="230"/>
    <x v="9"/>
    <x v="9"/>
    <x v="1"/>
    <x v="10"/>
    <x v="33"/>
    <x v="283"/>
    <x v="3179"/>
    <x v="0"/>
    <x v="55"/>
    <x v="2"/>
  </r>
  <r>
    <x v="55"/>
    <x v="186"/>
    <x v="10"/>
    <x v="10"/>
    <x v="1"/>
    <x v="10"/>
    <x v="33"/>
    <x v="321"/>
    <x v="736"/>
    <x v="0"/>
    <x v="55"/>
    <x v="2"/>
  </r>
  <r>
    <x v="55"/>
    <x v="325"/>
    <x v="11"/>
    <x v="11"/>
    <x v="1"/>
    <x v="10"/>
    <x v="33"/>
    <x v="421"/>
    <x v="736"/>
    <x v="0"/>
    <x v="55"/>
    <x v="2"/>
  </r>
  <r>
    <x v="55"/>
    <x v="249"/>
    <x v="11"/>
    <x v="11"/>
    <x v="1"/>
    <x v="10"/>
    <x v="33"/>
    <x v="359"/>
    <x v="736"/>
    <x v="0"/>
    <x v="55"/>
    <x v="2"/>
  </r>
  <r>
    <x v="55"/>
    <x v="273"/>
    <x v="11"/>
    <x v="11"/>
    <x v="1"/>
    <x v="10"/>
    <x v="33"/>
    <x v="354"/>
    <x v="3180"/>
    <x v="0"/>
    <x v="55"/>
    <x v="2"/>
  </r>
  <r>
    <x v="55"/>
    <x v="314"/>
    <x v="6"/>
    <x v="6"/>
    <x v="1"/>
    <x v="10"/>
    <x v="32"/>
    <x v="372"/>
    <x v="1"/>
    <x v="420"/>
    <x v="55"/>
    <x v="2"/>
  </r>
  <r>
    <x v="55"/>
    <x v="335"/>
    <x v="6"/>
    <x v="6"/>
    <x v="1"/>
    <x v="10"/>
    <x v="32"/>
    <x v="408"/>
    <x v="3181"/>
    <x v="0"/>
    <x v="55"/>
    <x v="2"/>
  </r>
  <r>
    <x v="55"/>
    <x v="306"/>
    <x v="9"/>
    <x v="9"/>
    <x v="1"/>
    <x v="11"/>
    <x v="32"/>
    <x v="336"/>
    <x v="1603"/>
    <x v="0"/>
    <x v="55"/>
    <x v="2"/>
  </r>
  <r>
    <x v="55"/>
    <x v="194"/>
    <x v="9"/>
    <x v="9"/>
    <x v="1"/>
    <x v="11"/>
    <x v="32"/>
    <x v="390"/>
    <x v="3182"/>
    <x v="0"/>
    <x v="55"/>
    <x v="2"/>
  </r>
  <r>
    <x v="55"/>
    <x v="194"/>
    <x v="9"/>
    <x v="9"/>
    <x v="1"/>
    <x v="11"/>
    <x v="33"/>
    <x v="390"/>
    <x v="3183"/>
    <x v="0"/>
    <x v="55"/>
    <x v="2"/>
  </r>
  <r>
    <x v="55"/>
    <x v="255"/>
    <x v="9"/>
    <x v="9"/>
    <x v="1"/>
    <x v="11"/>
    <x v="33"/>
    <x v="293"/>
    <x v="815"/>
    <x v="0"/>
    <x v="55"/>
    <x v="2"/>
  </r>
  <r>
    <x v="55"/>
    <x v="248"/>
    <x v="10"/>
    <x v="10"/>
    <x v="1"/>
    <x v="11"/>
    <x v="33"/>
    <x v="304"/>
    <x v="1812"/>
    <x v="0"/>
    <x v="55"/>
    <x v="2"/>
  </r>
  <r>
    <x v="55"/>
    <x v="176"/>
    <x v="10"/>
    <x v="10"/>
    <x v="1"/>
    <x v="11"/>
    <x v="33"/>
    <x v="412"/>
    <x v="1812"/>
    <x v="0"/>
    <x v="55"/>
    <x v="2"/>
  </r>
  <r>
    <x v="55"/>
    <x v="187"/>
    <x v="11"/>
    <x v="11"/>
    <x v="1"/>
    <x v="11"/>
    <x v="32"/>
    <x v="328"/>
    <x v="3184"/>
    <x v="0"/>
    <x v="55"/>
    <x v="2"/>
  </r>
  <r>
    <x v="55"/>
    <x v="272"/>
    <x v="11"/>
    <x v="11"/>
    <x v="1"/>
    <x v="11"/>
    <x v="33"/>
    <x v="360"/>
    <x v="1913"/>
    <x v="0"/>
    <x v="55"/>
    <x v="2"/>
  </r>
  <r>
    <x v="55"/>
    <x v="272"/>
    <x v="11"/>
    <x v="11"/>
    <x v="1"/>
    <x v="11"/>
    <x v="32"/>
    <x v="360"/>
    <x v="1"/>
    <x v="601"/>
    <x v="55"/>
    <x v="2"/>
  </r>
  <r>
    <x v="55"/>
    <x v="300"/>
    <x v="2"/>
    <x v="2"/>
    <x v="1"/>
    <x v="11"/>
    <x v="33"/>
    <x v="316"/>
    <x v="3185"/>
    <x v="0"/>
    <x v="55"/>
    <x v="2"/>
  </r>
  <r>
    <x v="55"/>
    <x v="315"/>
    <x v="2"/>
    <x v="2"/>
    <x v="1"/>
    <x v="11"/>
    <x v="32"/>
    <x v="405"/>
    <x v="3186"/>
    <x v="0"/>
    <x v="55"/>
    <x v="2"/>
  </r>
  <r>
    <x v="55"/>
    <x v="246"/>
    <x v="2"/>
    <x v="2"/>
    <x v="1"/>
    <x v="11"/>
    <x v="33"/>
    <x v="287"/>
    <x v="3187"/>
    <x v="0"/>
    <x v="55"/>
    <x v="2"/>
  </r>
  <r>
    <x v="55"/>
    <x v="297"/>
    <x v="6"/>
    <x v="6"/>
    <x v="1"/>
    <x v="11"/>
    <x v="33"/>
    <x v="313"/>
    <x v="3188"/>
    <x v="0"/>
    <x v="55"/>
    <x v="2"/>
  </r>
  <r>
    <x v="55"/>
    <x v="308"/>
    <x v="7"/>
    <x v="7"/>
    <x v="1"/>
    <x v="12"/>
    <x v="33"/>
    <x v="333"/>
    <x v="1527"/>
    <x v="0"/>
    <x v="55"/>
    <x v="2"/>
  </r>
  <r>
    <x v="55"/>
    <x v="173"/>
    <x v="8"/>
    <x v="8"/>
    <x v="1"/>
    <x v="12"/>
    <x v="33"/>
    <x v="378"/>
    <x v="146"/>
    <x v="0"/>
    <x v="55"/>
    <x v="2"/>
  </r>
  <r>
    <x v="55"/>
    <x v="274"/>
    <x v="11"/>
    <x v="11"/>
    <x v="1"/>
    <x v="12"/>
    <x v="33"/>
    <x v="404"/>
    <x v="3189"/>
    <x v="0"/>
    <x v="55"/>
    <x v="2"/>
  </r>
  <r>
    <x v="55"/>
    <x v="208"/>
    <x v="8"/>
    <x v="8"/>
    <x v="1"/>
    <x v="13"/>
    <x v="32"/>
    <x v="377"/>
    <x v="3190"/>
    <x v="0"/>
    <x v="55"/>
    <x v="2"/>
  </r>
  <r>
    <x v="55"/>
    <x v="263"/>
    <x v="10"/>
    <x v="10"/>
    <x v="1"/>
    <x v="13"/>
    <x v="32"/>
    <x v="436"/>
    <x v="3191"/>
    <x v="0"/>
    <x v="55"/>
    <x v="2"/>
  </r>
  <r>
    <x v="55"/>
    <x v="202"/>
    <x v="11"/>
    <x v="11"/>
    <x v="1"/>
    <x v="13"/>
    <x v="32"/>
    <x v="305"/>
    <x v="3192"/>
    <x v="0"/>
    <x v="55"/>
    <x v="2"/>
  </r>
  <r>
    <x v="55"/>
    <x v="240"/>
    <x v="2"/>
    <x v="2"/>
    <x v="1"/>
    <x v="13"/>
    <x v="32"/>
    <x v="442"/>
    <x v="3193"/>
    <x v="0"/>
    <x v="55"/>
    <x v="2"/>
  </r>
  <r>
    <x v="55"/>
    <x v="217"/>
    <x v="6"/>
    <x v="6"/>
    <x v="1"/>
    <x v="13"/>
    <x v="32"/>
    <x v="323"/>
    <x v="3194"/>
    <x v="0"/>
    <x v="55"/>
    <x v="2"/>
  </r>
  <r>
    <x v="55"/>
    <x v="314"/>
    <x v="6"/>
    <x v="6"/>
    <x v="1"/>
    <x v="13"/>
    <x v="32"/>
    <x v="372"/>
    <x v="1"/>
    <x v="602"/>
    <x v="55"/>
    <x v="2"/>
  </r>
  <r>
    <x v="55"/>
    <x v="309"/>
    <x v="7"/>
    <x v="7"/>
    <x v="1"/>
    <x v="14"/>
    <x v="33"/>
    <x v="334"/>
    <x v="911"/>
    <x v="0"/>
    <x v="55"/>
    <x v="2"/>
  </r>
  <r>
    <x v="55"/>
    <x v="254"/>
    <x v="8"/>
    <x v="8"/>
    <x v="1"/>
    <x v="14"/>
    <x v="33"/>
    <x v="326"/>
    <x v="736"/>
    <x v="0"/>
    <x v="55"/>
    <x v="2"/>
  </r>
  <r>
    <x v="55"/>
    <x v="208"/>
    <x v="8"/>
    <x v="8"/>
    <x v="1"/>
    <x v="14"/>
    <x v="32"/>
    <x v="377"/>
    <x v="1868"/>
    <x v="0"/>
    <x v="55"/>
    <x v="2"/>
  </r>
  <r>
    <x v="55"/>
    <x v="338"/>
    <x v="9"/>
    <x v="9"/>
    <x v="1"/>
    <x v="14"/>
    <x v="33"/>
    <x v="425"/>
    <x v="3195"/>
    <x v="0"/>
    <x v="55"/>
    <x v="2"/>
  </r>
  <r>
    <x v="55"/>
    <x v="239"/>
    <x v="10"/>
    <x v="10"/>
    <x v="1"/>
    <x v="14"/>
    <x v="33"/>
    <x v="419"/>
    <x v="759"/>
    <x v="0"/>
    <x v="55"/>
    <x v="2"/>
  </r>
  <r>
    <x v="55"/>
    <x v="180"/>
    <x v="10"/>
    <x v="10"/>
    <x v="1"/>
    <x v="14"/>
    <x v="33"/>
    <x v="452"/>
    <x v="3125"/>
    <x v="0"/>
    <x v="55"/>
    <x v="2"/>
  </r>
  <r>
    <x v="55"/>
    <x v="248"/>
    <x v="10"/>
    <x v="10"/>
    <x v="1"/>
    <x v="14"/>
    <x v="33"/>
    <x v="304"/>
    <x v="911"/>
    <x v="0"/>
    <x v="55"/>
    <x v="2"/>
  </r>
  <r>
    <x v="55"/>
    <x v="236"/>
    <x v="6"/>
    <x v="6"/>
    <x v="1"/>
    <x v="14"/>
    <x v="33"/>
    <x v="371"/>
    <x v="3196"/>
    <x v="0"/>
    <x v="55"/>
    <x v="2"/>
  </r>
  <r>
    <x v="55"/>
    <x v="200"/>
    <x v="11"/>
    <x v="11"/>
    <x v="1"/>
    <x v="28"/>
    <x v="32"/>
    <x v="351"/>
    <x v="710"/>
    <x v="0"/>
    <x v="55"/>
    <x v="2"/>
  </r>
  <r>
    <x v="55"/>
    <x v="335"/>
    <x v="6"/>
    <x v="6"/>
    <x v="1"/>
    <x v="28"/>
    <x v="32"/>
    <x v="408"/>
    <x v="3197"/>
    <x v="0"/>
    <x v="55"/>
    <x v="2"/>
  </r>
  <r>
    <x v="55"/>
    <x v="237"/>
    <x v="7"/>
    <x v="7"/>
    <x v="1"/>
    <x v="29"/>
    <x v="33"/>
    <x v="417"/>
    <x v="1471"/>
    <x v="0"/>
    <x v="55"/>
    <x v="2"/>
  </r>
  <r>
    <x v="55"/>
    <x v="306"/>
    <x v="9"/>
    <x v="9"/>
    <x v="1"/>
    <x v="29"/>
    <x v="32"/>
    <x v="336"/>
    <x v="3198"/>
    <x v="0"/>
    <x v="55"/>
    <x v="2"/>
  </r>
  <r>
    <x v="55"/>
    <x v="244"/>
    <x v="10"/>
    <x v="10"/>
    <x v="1"/>
    <x v="29"/>
    <x v="32"/>
    <x v="433"/>
    <x v="3199"/>
    <x v="0"/>
    <x v="55"/>
    <x v="2"/>
  </r>
  <r>
    <x v="55"/>
    <x v="187"/>
    <x v="11"/>
    <x v="11"/>
    <x v="1"/>
    <x v="29"/>
    <x v="32"/>
    <x v="328"/>
    <x v="3200"/>
    <x v="0"/>
    <x v="55"/>
    <x v="2"/>
  </r>
  <r>
    <x v="55"/>
    <x v="177"/>
    <x v="11"/>
    <x v="11"/>
    <x v="1"/>
    <x v="29"/>
    <x v="32"/>
    <x v="346"/>
    <x v="884"/>
    <x v="0"/>
    <x v="55"/>
    <x v="2"/>
  </r>
  <r>
    <x v="55"/>
    <x v="315"/>
    <x v="2"/>
    <x v="2"/>
    <x v="1"/>
    <x v="29"/>
    <x v="32"/>
    <x v="405"/>
    <x v="3201"/>
    <x v="0"/>
    <x v="55"/>
    <x v="2"/>
  </r>
  <r>
    <x v="55"/>
    <x v="235"/>
    <x v="2"/>
    <x v="2"/>
    <x v="1"/>
    <x v="29"/>
    <x v="32"/>
    <x v="393"/>
    <x v="3202"/>
    <x v="0"/>
    <x v="55"/>
    <x v="2"/>
  </r>
  <r>
    <x v="55"/>
    <x v="305"/>
    <x v="6"/>
    <x v="6"/>
    <x v="1"/>
    <x v="29"/>
    <x v="32"/>
    <x v="331"/>
    <x v="1"/>
    <x v="603"/>
    <x v="55"/>
    <x v="2"/>
  </r>
  <r>
    <x v="55"/>
    <x v="332"/>
    <x v="7"/>
    <x v="7"/>
    <x v="1"/>
    <x v="30"/>
    <x v="32"/>
    <x v="397"/>
    <x v="448"/>
    <x v="0"/>
    <x v="55"/>
    <x v="2"/>
  </r>
  <r>
    <x v="55"/>
    <x v="261"/>
    <x v="8"/>
    <x v="8"/>
    <x v="1"/>
    <x v="30"/>
    <x v="32"/>
    <x v="320"/>
    <x v="3203"/>
    <x v="0"/>
    <x v="55"/>
    <x v="2"/>
  </r>
  <r>
    <x v="55"/>
    <x v="207"/>
    <x v="8"/>
    <x v="8"/>
    <x v="1"/>
    <x v="30"/>
    <x v="32"/>
    <x v="374"/>
    <x v="1505"/>
    <x v="0"/>
    <x v="55"/>
    <x v="2"/>
  </r>
  <r>
    <x v="55"/>
    <x v="194"/>
    <x v="9"/>
    <x v="9"/>
    <x v="1"/>
    <x v="30"/>
    <x v="33"/>
    <x v="390"/>
    <x v="3204"/>
    <x v="0"/>
    <x v="55"/>
    <x v="2"/>
  </r>
  <r>
    <x v="55"/>
    <x v="200"/>
    <x v="11"/>
    <x v="11"/>
    <x v="1"/>
    <x v="30"/>
    <x v="33"/>
    <x v="351"/>
    <x v="3205"/>
    <x v="0"/>
    <x v="55"/>
    <x v="2"/>
  </r>
  <r>
    <x v="55"/>
    <x v="202"/>
    <x v="11"/>
    <x v="11"/>
    <x v="1"/>
    <x v="30"/>
    <x v="32"/>
    <x v="305"/>
    <x v="3206"/>
    <x v="0"/>
    <x v="55"/>
    <x v="2"/>
  </r>
  <r>
    <x v="55"/>
    <x v="182"/>
    <x v="2"/>
    <x v="2"/>
    <x v="1"/>
    <x v="30"/>
    <x v="32"/>
    <x v="392"/>
    <x v="3207"/>
    <x v="0"/>
    <x v="55"/>
    <x v="2"/>
  </r>
  <r>
    <x v="55"/>
    <x v="240"/>
    <x v="2"/>
    <x v="2"/>
    <x v="1"/>
    <x v="30"/>
    <x v="32"/>
    <x v="442"/>
    <x v="3208"/>
    <x v="0"/>
    <x v="55"/>
    <x v="2"/>
  </r>
  <r>
    <x v="55"/>
    <x v="277"/>
    <x v="7"/>
    <x v="7"/>
    <x v="1"/>
    <x v="17"/>
    <x v="32"/>
    <x v="325"/>
    <x v="3209"/>
    <x v="0"/>
    <x v="55"/>
    <x v="2"/>
  </r>
  <r>
    <x v="55"/>
    <x v="332"/>
    <x v="7"/>
    <x v="7"/>
    <x v="1"/>
    <x v="17"/>
    <x v="32"/>
    <x v="397"/>
    <x v="3210"/>
    <x v="0"/>
    <x v="55"/>
    <x v="2"/>
  </r>
  <r>
    <x v="55"/>
    <x v="261"/>
    <x v="8"/>
    <x v="8"/>
    <x v="1"/>
    <x v="17"/>
    <x v="32"/>
    <x v="320"/>
    <x v="3211"/>
    <x v="0"/>
    <x v="55"/>
    <x v="2"/>
  </r>
  <r>
    <x v="55"/>
    <x v="323"/>
    <x v="8"/>
    <x v="8"/>
    <x v="1"/>
    <x v="17"/>
    <x v="32"/>
    <x v="367"/>
    <x v="3212"/>
    <x v="0"/>
    <x v="55"/>
    <x v="2"/>
  </r>
  <r>
    <x v="55"/>
    <x v="208"/>
    <x v="8"/>
    <x v="8"/>
    <x v="1"/>
    <x v="17"/>
    <x v="32"/>
    <x v="377"/>
    <x v="3213"/>
    <x v="0"/>
    <x v="55"/>
    <x v="2"/>
  </r>
  <r>
    <x v="55"/>
    <x v="227"/>
    <x v="9"/>
    <x v="9"/>
    <x v="1"/>
    <x v="17"/>
    <x v="32"/>
    <x v="399"/>
    <x v="3214"/>
    <x v="0"/>
    <x v="55"/>
    <x v="2"/>
  </r>
  <r>
    <x v="55"/>
    <x v="243"/>
    <x v="10"/>
    <x v="10"/>
    <x v="1"/>
    <x v="17"/>
    <x v="32"/>
    <x v="411"/>
    <x v="3215"/>
    <x v="0"/>
    <x v="55"/>
    <x v="2"/>
  </r>
  <r>
    <x v="55"/>
    <x v="268"/>
    <x v="10"/>
    <x v="10"/>
    <x v="1"/>
    <x v="17"/>
    <x v="32"/>
    <x v="339"/>
    <x v="1346"/>
    <x v="0"/>
    <x v="55"/>
    <x v="2"/>
  </r>
  <r>
    <x v="55"/>
    <x v="314"/>
    <x v="6"/>
    <x v="6"/>
    <x v="1"/>
    <x v="17"/>
    <x v="32"/>
    <x v="372"/>
    <x v="1"/>
    <x v="604"/>
    <x v="55"/>
    <x v="2"/>
  </r>
  <r>
    <x v="55"/>
    <x v="266"/>
    <x v="6"/>
    <x v="6"/>
    <x v="1"/>
    <x v="17"/>
    <x v="32"/>
    <x v="370"/>
    <x v="1385"/>
    <x v="0"/>
    <x v="55"/>
    <x v="2"/>
  </r>
  <r>
    <x v="55"/>
    <x v="216"/>
    <x v="2"/>
    <x v="2"/>
    <x v="1"/>
    <x v="31"/>
    <x v="33"/>
    <x v="332"/>
    <x v="2847"/>
    <x v="0"/>
    <x v="55"/>
    <x v="2"/>
  </r>
  <r>
    <x v="55"/>
    <x v="242"/>
    <x v="9"/>
    <x v="9"/>
    <x v="1"/>
    <x v="32"/>
    <x v="32"/>
    <x v="435"/>
    <x v="3216"/>
    <x v="0"/>
    <x v="55"/>
    <x v="2"/>
  </r>
  <r>
    <x v="55"/>
    <x v="242"/>
    <x v="9"/>
    <x v="9"/>
    <x v="1"/>
    <x v="32"/>
    <x v="33"/>
    <x v="435"/>
    <x v="1596"/>
    <x v="0"/>
    <x v="55"/>
    <x v="2"/>
  </r>
  <r>
    <x v="55"/>
    <x v="263"/>
    <x v="10"/>
    <x v="10"/>
    <x v="1"/>
    <x v="18"/>
    <x v="33"/>
    <x v="436"/>
    <x v="3217"/>
    <x v="0"/>
    <x v="55"/>
    <x v="2"/>
  </r>
  <r>
    <x v="56"/>
    <x v="209"/>
    <x v="7"/>
    <x v="7"/>
    <x v="1"/>
    <x v="2"/>
    <x v="33"/>
    <x v="428"/>
    <x v="759"/>
    <x v="0"/>
    <x v="56"/>
    <x v="2"/>
  </r>
  <r>
    <x v="56"/>
    <x v="194"/>
    <x v="9"/>
    <x v="9"/>
    <x v="1"/>
    <x v="2"/>
    <x v="32"/>
    <x v="390"/>
    <x v="1504"/>
    <x v="0"/>
    <x v="56"/>
    <x v="2"/>
  </r>
  <r>
    <x v="56"/>
    <x v="202"/>
    <x v="11"/>
    <x v="11"/>
    <x v="1"/>
    <x v="2"/>
    <x v="33"/>
    <x v="305"/>
    <x v="874"/>
    <x v="0"/>
    <x v="56"/>
    <x v="2"/>
  </r>
  <r>
    <x v="56"/>
    <x v="182"/>
    <x v="2"/>
    <x v="2"/>
    <x v="1"/>
    <x v="2"/>
    <x v="32"/>
    <x v="392"/>
    <x v="1928"/>
    <x v="0"/>
    <x v="56"/>
    <x v="2"/>
  </r>
  <r>
    <x v="56"/>
    <x v="240"/>
    <x v="2"/>
    <x v="2"/>
    <x v="1"/>
    <x v="2"/>
    <x v="32"/>
    <x v="442"/>
    <x v="3218"/>
    <x v="0"/>
    <x v="56"/>
    <x v="2"/>
  </r>
  <r>
    <x v="56"/>
    <x v="308"/>
    <x v="7"/>
    <x v="7"/>
    <x v="1"/>
    <x v="0"/>
    <x v="33"/>
    <x v="333"/>
    <x v="146"/>
    <x v="0"/>
    <x v="56"/>
    <x v="2"/>
  </r>
  <r>
    <x v="56"/>
    <x v="206"/>
    <x v="7"/>
    <x v="7"/>
    <x v="1"/>
    <x v="0"/>
    <x v="33"/>
    <x v="284"/>
    <x v="765"/>
    <x v="0"/>
    <x v="56"/>
    <x v="2"/>
  </r>
  <r>
    <x v="56"/>
    <x v="192"/>
    <x v="8"/>
    <x v="8"/>
    <x v="1"/>
    <x v="0"/>
    <x v="33"/>
    <x v="300"/>
    <x v="759"/>
    <x v="0"/>
    <x v="56"/>
    <x v="2"/>
  </r>
  <r>
    <x v="56"/>
    <x v="320"/>
    <x v="8"/>
    <x v="8"/>
    <x v="1"/>
    <x v="0"/>
    <x v="33"/>
    <x v="398"/>
    <x v="874"/>
    <x v="0"/>
    <x v="56"/>
    <x v="2"/>
  </r>
  <r>
    <x v="56"/>
    <x v="292"/>
    <x v="9"/>
    <x v="9"/>
    <x v="1"/>
    <x v="0"/>
    <x v="33"/>
    <x v="352"/>
    <x v="759"/>
    <x v="0"/>
    <x v="56"/>
    <x v="2"/>
  </r>
  <r>
    <x v="56"/>
    <x v="303"/>
    <x v="9"/>
    <x v="9"/>
    <x v="1"/>
    <x v="0"/>
    <x v="33"/>
    <x v="327"/>
    <x v="934"/>
    <x v="0"/>
    <x v="56"/>
    <x v="2"/>
  </r>
  <r>
    <x v="56"/>
    <x v="197"/>
    <x v="9"/>
    <x v="9"/>
    <x v="1"/>
    <x v="0"/>
    <x v="33"/>
    <x v="432"/>
    <x v="759"/>
    <x v="0"/>
    <x v="56"/>
    <x v="2"/>
  </r>
  <r>
    <x v="56"/>
    <x v="198"/>
    <x v="10"/>
    <x v="10"/>
    <x v="1"/>
    <x v="0"/>
    <x v="33"/>
    <x v="338"/>
    <x v="146"/>
    <x v="0"/>
    <x v="56"/>
    <x v="2"/>
  </r>
  <r>
    <x v="56"/>
    <x v="310"/>
    <x v="10"/>
    <x v="10"/>
    <x v="1"/>
    <x v="0"/>
    <x v="33"/>
    <x v="335"/>
    <x v="146"/>
    <x v="0"/>
    <x v="56"/>
    <x v="2"/>
  </r>
  <r>
    <x v="56"/>
    <x v="317"/>
    <x v="10"/>
    <x v="10"/>
    <x v="1"/>
    <x v="0"/>
    <x v="33"/>
    <x v="401"/>
    <x v="759"/>
    <x v="0"/>
    <x v="56"/>
    <x v="2"/>
  </r>
  <r>
    <x v="56"/>
    <x v="243"/>
    <x v="10"/>
    <x v="10"/>
    <x v="1"/>
    <x v="0"/>
    <x v="33"/>
    <x v="411"/>
    <x v="874"/>
    <x v="0"/>
    <x v="56"/>
    <x v="2"/>
  </r>
  <r>
    <x v="56"/>
    <x v="186"/>
    <x v="10"/>
    <x v="10"/>
    <x v="1"/>
    <x v="0"/>
    <x v="33"/>
    <x v="321"/>
    <x v="765"/>
    <x v="0"/>
    <x v="56"/>
    <x v="2"/>
  </r>
  <r>
    <x v="56"/>
    <x v="329"/>
    <x v="10"/>
    <x v="10"/>
    <x v="1"/>
    <x v="0"/>
    <x v="33"/>
    <x v="380"/>
    <x v="874"/>
    <x v="0"/>
    <x v="56"/>
    <x v="2"/>
  </r>
  <r>
    <x v="56"/>
    <x v="176"/>
    <x v="10"/>
    <x v="10"/>
    <x v="1"/>
    <x v="0"/>
    <x v="33"/>
    <x v="412"/>
    <x v="765"/>
    <x v="0"/>
    <x v="56"/>
    <x v="2"/>
  </r>
  <r>
    <x v="56"/>
    <x v="200"/>
    <x v="11"/>
    <x v="11"/>
    <x v="1"/>
    <x v="0"/>
    <x v="33"/>
    <x v="351"/>
    <x v="874"/>
    <x v="0"/>
    <x v="56"/>
    <x v="2"/>
  </r>
  <r>
    <x v="56"/>
    <x v="325"/>
    <x v="11"/>
    <x v="11"/>
    <x v="1"/>
    <x v="0"/>
    <x v="33"/>
    <x v="421"/>
    <x v="899"/>
    <x v="0"/>
    <x v="56"/>
    <x v="2"/>
  </r>
  <r>
    <x v="56"/>
    <x v="216"/>
    <x v="2"/>
    <x v="2"/>
    <x v="1"/>
    <x v="0"/>
    <x v="33"/>
    <x v="332"/>
    <x v="146"/>
    <x v="0"/>
    <x v="56"/>
    <x v="2"/>
  </r>
  <r>
    <x v="56"/>
    <x v="257"/>
    <x v="2"/>
    <x v="2"/>
    <x v="1"/>
    <x v="0"/>
    <x v="33"/>
    <x v="410"/>
    <x v="759"/>
    <x v="0"/>
    <x v="56"/>
    <x v="2"/>
  </r>
  <r>
    <x v="56"/>
    <x v="217"/>
    <x v="6"/>
    <x v="6"/>
    <x v="1"/>
    <x v="0"/>
    <x v="33"/>
    <x v="323"/>
    <x v="874"/>
    <x v="0"/>
    <x v="56"/>
    <x v="2"/>
  </r>
  <r>
    <x v="56"/>
    <x v="265"/>
    <x v="6"/>
    <x v="6"/>
    <x v="1"/>
    <x v="0"/>
    <x v="33"/>
    <x v="386"/>
    <x v="874"/>
    <x v="0"/>
    <x v="56"/>
    <x v="2"/>
  </r>
  <r>
    <x v="56"/>
    <x v="313"/>
    <x v="6"/>
    <x v="6"/>
    <x v="1"/>
    <x v="0"/>
    <x v="33"/>
    <x v="341"/>
    <x v="146"/>
    <x v="0"/>
    <x v="56"/>
    <x v="2"/>
  </r>
  <r>
    <x v="56"/>
    <x v="174"/>
    <x v="6"/>
    <x v="6"/>
    <x v="1"/>
    <x v="0"/>
    <x v="33"/>
    <x v="282"/>
    <x v="874"/>
    <x v="0"/>
    <x v="56"/>
    <x v="2"/>
  </r>
  <r>
    <x v="56"/>
    <x v="205"/>
    <x v="7"/>
    <x v="7"/>
    <x v="1"/>
    <x v="1"/>
    <x v="33"/>
    <x v="299"/>
    <x v="874"/>
    <x v="0"/>
    <x v="56"/>
    <x v="2"/>
  </r>
  <r>
    <x v="56"/>
    <x v="209"/>
    <x v="7"/>
    <x v="7"/>
    <x v="1"/>
    <x v="1"/>
    <x v="33"/>
    <x v="428"/>
    <x v="759"/>
    <x v="0"/>
    <x v="56"/>
    <x v="2"/>
  </r>
  <r>
    <x v="56"/>
    <x v="320"/>
    <x v="8"/>
    <x v="8"/>
    <x v="1"/>
    <x v="1"/>
    <x v="33"/>
    <x v="398"/>
    <x v="874"/>
    <x v="0"/>
    <x v="56"/>
    <x v="2"/>
  </r>
  <r>
    <x v="56"/>
    <x v="212"/>
    <x v="10"/>
    <x v="10"/>
    <x v="1"/>
    <x v="1"/>
    <x v="33"/>
    <x v="319"/>
    <x v="759"/>
    <x v="0"/>
    <x v="56"/>
    <x v="2"/>
  </r>
  <r>
    <x v="56"/>
    <x v="186"/>
    <x v="10"/>
    <x v="10"/>
    <x v="1"/>
    <x v="1"/>
    <x v="33"/>
    <x v="321"/>
    <x v="874"/>
    <x v="0"/>
    <x v="56"/>
    <x v="2"/>
  </r>
  <r>
    <x v="56"/>
    <x v="248"/>
    <x v="10"/>
    <x v="10"/>
    <x v="1"/>
    <x v="1"/>
    <x v="33"/>
    <x v="304"/>
    <x v="874"/>
    <x v="0"/>
    <x v="56"/>
    <x v="2"/>
  </r>
  <r>
    <x v="56"/>
    <x v="273"/>
    <x v="11"/>
    <x v="11"/>
    <x v="1"/>
    <x v="1"/>
    <x v="33"/>
    <x v="354"/>
    <x v="146"/>
    <x v="0"/>
    <x v="56"/>
    <x v="2"/>
  </r>
  <r>
    <x v="56"/>
    <x v="300"/>
    <x v="2"/>
    <x v="2"/>
    <x v="1"/>
    <x v="1"/>
    <x v="33"/>
    <x v="316"/>
    <x v="759"/>
    <x v="0"/>
    <x v="56"/>
    <x v="2"/>
  </r>
  <r>
    <x v="56"/>
    <x v="204"/>
    <x v="6"/>
    <x v="6"/>
    <x v="1"/>
    <x v="1"/>
    <x v="33"/>
    <x v="317"/>
    <x v="874"/>
    <x v="0"/>
    <x v="56"/>
    <x v="2"/>
  </r>
  <r>
    <x v="56"/>
    <x v="188"/>
    <x v="6"/>
    <x v="6"/>
    <x v="1"/>
    <x v="1"/>
    <x v="33"/>
    <x v="407"/>
    <x v="759"/>
    <x v="0"/>
    <x v="56"/>
    <x v="2"/>
  </r>
  <r>
    <x v="56"/>
    <x v="218"/>
    <x v="6"/>
    <x v="6"/>
    <x v="1"/>
    <x v="1"/>
    <x v="33"/>
    <x v="451"/>
    <x v="759"/>
    <x v="0"/>
    <x v="56"/>
    <x v="2"/>
  </r>
  <r>
    <x v="56"/>
    <x v="190"/>
    <x v="6"/>
    <x v="6"/>
    <x v="1"/>
    <x v="1"/>
    <x v="33"/>
    <x v="342"/>
    <x v="874"/>
    <x v="0"/>
    <x v="56"/>
    <x v="2"/>
  </r>
  <r>
    <x v="57"/>
    <x v="219"/>
    <x v="9"/>
    <x v="9"/>
    <x v="1"/>
    <x v="2"/>
    <x v="33"/>
    <x v="308"/>
    <x v="874"/>
    <x v="0"/>
    <x v="57"/>
    <x v="2"/>
  </r>
  <r>
    <x v="57"/>
    <x v="201"/>
    <x v="11"/>
    <x v="11"/>
    <x v="1"/>
    <x v="2"/>
    <x v="33"/>
    <x v="422"/>
    <x v="874"/>
    <x v="0"/>
    <x v="57"/>
    <x v="2"/>
  </r>
  <r>
    <x v="57"/>
    <x v="294"/>
    <x v="11"/>
    <x v="11"/>
    <x v="1"/>
    <x v="2"/>
    <x v="33"/>
    <x v="382"/>
    <x v="874"/>
    <x v="0"/>
    <x v="57"/>
    <x v="2"/>
  </r>
  <r>
    <x v="57"/>
    <x v="277"/>
    <x v="7"/>
    <x v="7"/>
    <x v="1"/>
    <x v="0"/>
    <x v="33"/>
    <x v="325"/>
    <x v="874"/>
    <x v="0"/>
    <x v="57"/>
    <x v="2"/>
  </r>
  <r>
    <x v="57"/>
    <x v="327"/>
    <x v="7"/>
    <x v="7"/>
    <x v="1"/>
    <x v="0"/>
    <x v="33"/>
    <x v="387"/>
    <x v="1132"/>
    <x v="0"/>
    <x v="57"/>
    <x v="2"/>
  </r>
  <r>
    <x v="57"/>
    <x v="278"/>
    <x v="7"/>
    <x v="7"/>
    <x v="1"/>
    <x v="0"/>
    <x v="33"/>
    <x v="450"/>
    <x v="765"/>
    <x v="0"/>
    <x v="57"/>
    <x v="2"/>
  </r>
  <r>
    <x v="57"/>
    <x v="179"/>
    <x v="7"/>
    <x v="7"/>
    <x v="1"/>
    <x v="0"/>
    <x v="33"/>
    <x v="415"/>
    <x v="874"/>
    <x v="0"/>
    <x v="57"/>
    <x v="2"/>
  </r>
  <r>
    <x v="57"/>
    <x v="259"/>
    <x v="7"/>
    <x v="7"/>
    <x v="1"/>
    <x v="0"/>
    <x v="33"/>
    <x v="355"/>
    <x v="874"/>
    <x v="0"/>
    <x v="57"/>
    <x v="2"/>
  </r>
  <r>
    <x v="57"/>
    <x v="225"/>
    <x v="7"/>
    <x v="7"/>
    <x v="1"/>
    <x v="0"/>
    <x v="33"/>
    <x v="416"/>
    <x v="765"/>
    <x v="0"/>
    <x v="57"/>
    <x v="2"/>
  </r>
  <r>
    <x v="57"/>
    <x v="309"/>
    <x v="7"/>
    <x v="7"/>
    <x v="1"/>
    <x v="0"/>
    <x v="33"/>
    <x v="334"/>
    <x v="759"/>
    <x v="0"/>
    <x v="57"/>
    <x v="2"/>
  </r>
  <r>
    <x v="57"/>
    <x v="209"/>
    <x v="7"/>
    <x v="7"/>
    <x v="1"/>
    <x v="0"/>
    <x v="33"/>
    <x v="428"/>
    <x v="952"/>
    <x v="0"/>
    <x v="57"/>
    <x v="2"/>
  </r>
  <r>
    <x v="57"/>
    <x v="332"/>
    <x v="7"/>
    <x v="7"/>
    <x v="1"/>
    <x v="0"/>
    <x v="33"/>
    <x v="397"/>
    <x v="934"/>
    <x v="0"/>
    <x v="57"/>
    <x v="2"/>
  </r>
  <r>
    <x v="57"/>
    <x v="210"/>
    <x v="7"/>
    <x v="7"/>
    <x v="1"/>
    <x v="0"/>
    <x v="33"/>
    <x v="418"/>
    <x v="1182"/>
    <x v="0"/>
    <x v="57"/>
    <x v="2"/>
  </r>
  <r>
    <x v="57"/>
    <x v="251"/>
    <x v="8"/>
    <x v="8"/>
    <x v="1"/>
    <x v="0"/>
    <x v="33"/>
    <x v="291"/>
    <x v="859"/>
    <x v="0"/>
    <x v="57"/>
    <x v="2"/>
  </r>
  <r>
    <x v="57"/>
    <x v="192"/>
    <x v="8"/>
    <x v="8"/>
    <x v="1"/>
    <x v="0"/>
    <x v="33"/>
    <x v="300"/>
    <x v="759"/>
    <x v="0"/>
    <x v="57"/>
    <x v="2"/>
  </r>
  <r>
    <x v="57"/>
    <x v="254"/>
    <x v="8"/>
    <x v="8"/>
    <x v="1"/>
    <x v="0"/>
    <x v="33"/>
    <x v="326"/>
    <x v="765"/>
    <x v="0"/>
    <x v="57"/>
    <x v="2"/>
  </r>
  <r>
    <x v="57"/>
    <x v="320"/>
    <x v="8"/>
    <x v="8"/>
    <x v="1"/>
    <x v="0"/>
    <x v="33"/>
    <x v="398"/>
    <x v="874"/>
    <x v="0"/>
    <x v="57"/>
    <x v="2"/>
  </r>
  <r>
    <x v="57"/>
    <x v="261"/>
    <x v="8"/>
    <x v="8"/>
    <x v="1"/>
    <x v="0"/>
    <x v="33"/>
    <x v="320"/>
    <x v="765"/>
    <x v="0"/>
    <x v="57"/>
    <x v="2"/>
  </r>
  <r>
    <x v="57"/>
    <x v="323"/>
    <x v="8"/>
    <x v="8"/>
    <x v="1"/>
    <x v="0"/>
    <x v="33"/>
    <x v="367"/>
    <x v="765"/>
    <x v="0"/>
    <x v="57"/>
    <x v="2"/>
  </r>
  <r>
    <x v="57"/>
    <x v="245"/>
    <x v="8"/>
    <x v="8"/>
    <x v="1"/>
    <x v="0"/>
    <x v="33"/>
    <x v="285"/>
    <x v="1132"/>
    <x v="0"/>
    <x v="57"/>
    <x v="2"/>
  </r>
  <r>
    <x v="57"/>
    <x v="196"/>
    <x v="8"/>
    <x v="8"/>
    <x v="1"/>
    <x v="0"/>
    <x v="33"/>
    <x v="375"/>
    <x v="874"/>
    <x v="0"/>
    <x v="57"/>
    <x v="2"/>
  </r>
  <r>
    <x v="57"/>
    <x v="226"/>
    <x v="8"/>
    <x v="8"/>
    <x v="1"/>
    <x v="0"/>
    <x v="33"/>
    <x v="376"/>
    <x v="874"/>
    <x v="0"/>
    <x v="57"/>
    <x v="2"/>
  </r>
  <r>
    <x v="57"/>
    <x v="173"/>
    <x v="8"/>
    <x v="8"/>
    <x v="1"/>
    <x v="0"/>
    <x v="33"/>
    <x v="378"/>
    <x v="146"/>
    <x v="0"/>
    <x v="57"/>
    <x v="2"/>
  </r>
  <r>
    <x v="57"/>
    <x v="185"/>
    <x v="8"/>
    <x v="8"/>
    <x v="1"/>
    <x v="0"/>
    <x v="33"/>
    <x v="296"/>
    <x v="146"/>
    <x v="0"/>
    <x v="57"/>
    <x v="2"/>
  </r>
  <r>
    <x v="57"/>
    <x v="337"/>
    <x v="9"/>
    <x v="9"/>
    <x v="1"/>
    <x v="0"/>
    <x v="33"/>
    <x v="424"/>
    <x v="933"/>
    <x v="0"/>
    <x v="57"/>
    <x v="2"/>
  </r>
  <r>
    <x v="57"/>
    <x v="303"/>
    <x v="9"/>
    <x v="9"/>
    <x v="1"/>
    <x v="0"/>
    <x v="33"/>
    <x v="327"/>
    <x v="146"/>
    <x v="0"/>
    <x v="57"/>
    <x v="2"/>
  </r>
  <r>
    <x v="57"/>
    <x v="290"/>
    <x v="9"/>
    <x v="9"/>
    <x v="1"/>
    <x v="0"/>
    <x v="33"/>
    <x v="302"/>
    <x v="759"/>
    <x v="0"/>
    <x v="57"/>
    <x v="2"/>
  </r>
  <r>
    <x v="57"/>
    <x v="197"/>
    <x v="9"/>
    <x v="9"/>
    <x v="1"/>
    <x v="0"/>
    <x v="33"/>
    <x v="432"/>
    <x v="859"/>
    <x v="0"/>
    <x v="57"/>
    <x v="2"/>
  </r>
  <r>
    <x v="57"/>
    <x v="242"/>
    <x v="9"/>
    <x v="9"/>
    <x v="1"/>
    <x v="0"/>
    <x v="33"/>
    <x v="435"/>
    <x v="874"/>
    <x v="0"/>
    <x v="57"/>
    <x v="2"/>
  </r>
  <r>
    <x v="57"/>
    <x v="338"/>
    <x v="9"/>
    <x v="9"/>
    <x v="1"/>
    <x v="0"/>
    <x v="33"/>
    <x v="425"/>
    <x v="759"/>
    <x v="0"/>
    <x v="57"/>
    <x v="2"/>
  </r>
  <r>
    <x v="57"/>
    <x v="178"/>
    <x v="9"/>
    <x v="9"/>
    <x v="1"/>
    <x v="0"/>
    <x v="33"/>
    <x v="353"/>
    <x v="759"/>
    <x v="0"/>
    <x v="57"/>
    <x v="2"/>
  </r>
  <r>
    <x v="57"/>
    <x v="331"/>
    <x v="9"/>
    <x v="9"/>
    <x v="1"/>
    <x v="0"/>
    <x v="33"/>
    <x v="391"/>
    <x v="874"/>
    <x v="0"/>
    <x v="57"/>
    <x v="2"/>
  </r>
  <r>
    <x v="57"/>
    <x v="291"/>
    <x v="9"/>
    <x v="9"/>
    <x v="1"/>
    <x v="0"/>
    <x v="33"/>
    <x v="303"/>
    <x v="874"/>
    <x v="0"/>
    <x v="57"/>
    <x v="2"/>
  </r>
  <r>
    <x v="57"/>
    <x v="230"/>
    <x v="9"/>
    <x v="9"/>
    <x v="1"/>
    <x v="0"/>
    <x v="33"/>
    <x v="283"/>
    <x v="874"/>
    <x v="0"/>
    <x v="57"/>
    <x v="2"/>
  </r>
  <r>
    <x v="57"/>
    <x v="198"/>
    <x v="10"/>
    <x v="10"/>
    <x v="1"/>
    <x v="0"/>
    <x v="33"/>
    <x v="338"/>
    <x v="874"/>
    <x v="0"/>
    <x v="57"/>
    <x v="2"/>
  </r>
  <r>
    <x v="57"/>
    <x v="286"/>
    <x v="10"/>
    <x v="10"/>
    <x v="1"/>
    <x v="0"/>
    <x v="33"/>
    <x v="297"/>
    <x v="1182"/>
    <x v="0"/>
    <x v="57"/>
    <x v="2"/>
  </r>
  <r>
    <x v="57"/>
    <x v="212"/>
    <x v="10"/>
    <x v="10"/>
    <x v="1"/>
    <x v="0"/>
    <x v="33"/>
    <x v="319"/>
    <x v="759"/>
    <x v="0"/>
    <x v="57"/>
    <x v="2"/>
  </r>
  <r>
    <x v="57"/>
    <x v="317"/>
    <x v="10"/>
    <x v="10"/>
    <x v="1"/>
    <x v="0"/>
    <x v="33"/>
    <x v="401"/>
    <x v="874"/>
    <x v="0"/>
    <x v="57"/>
    <x v="2"/>
  </r>
  <r>
    <x v="57"/>
    <x v="231"/>
    <x v="10"/>
    <x v="10"/>
    <x v="1"/>
    <x v="0"/>
    <x v="33"/>
    <x v="402"/>
    <x v="874"/>
    <x v="0"/>
    <x v="57"/>
    <x v="2"/>
  </r>
  <r>
    <x v="57"/>
    <x v="239"/>
    <x v="10"/>
    <x v="10"/>
    <x v="1"/>
    <x v="0"/>
    <x v="33"/>
    <x v="419"/>
    <x v="759"/>
    <x v="0"/>
    <x v="57"/>
    <x v="2"/>
  </r>
  <r>
    <x v="57"/>
    <x v="180"/>
    <x v="10"/>
    <x v="10"/>
    <x v="1"/>
    <x v="0"/>
    <x v="33"/>
    <x v="452"/>
    <x v="759"/>
    <x v="0"/>
    <x v="57"/>
    <x v="2"/>
  </r>
  <r>
    <x v="57"/>
    <x v="268"/>
    <x v="10"/>
    <x v="10"/>
    <x v="1"/>
    <x v="0"/>
    <x v="33"/>
    <x v="339"/>
    <x v="759"/>
    <x v="0"/>
    <x v="57"/>
    <x v="2"/>
  </r>
  <r>
    <x v="57"/>
    <x v="232"/>
    <x v="10"/>
    <x v="10"/>
    <x v="1"/>
    <x v="0"/>
    <x v="33"/>
    <x v="290"/>
    <x v="874"/>
    <x v="0"/>
    <x v="57"/>
    <x v="2"/>
  </r>
  <r>
    <x v="57"/>
    <x v="186"/>
    <x v="10"/>
    <x v="10"/>
    <x v="1"/>
    <x v="0"/>
    <x v="33"/>
    <x v="321"/>
    <x v="759"/>
    <x v="0"/>
    <x v="57"/>
    <x v="2"/>
  </r>
  <r>
    <x v="57"/>
    <x v="329"/>
    <x v="10"/>
    <x v="10"/>
    <x v="1"/>
    <x v="0"/>
    <x v="33"/>
    <x v="380"/>
    <x v="934"/>
    <x v="0"/>
    <x v="57"/>
    <x v="2"/>
  </r>
  <r>
    <x v="57"/>
    <x v="339"/>
    <x v="10"/>
    <x v="10"/>
    <x v="1"/>
    <x v="0"/>
    <x v="33"/>
    <x v="427"/>
    <x v="146"/>
    <x v="0"/>
    <x v="57"/>
    <x v="2"/>
  </r>
  <r>
    <x v="57"/>
    <x v="248"/>
    <x v="10"/>
    <x v="10"/>
    <x v="1"/>
    <x v="0"/>
    <x v="33"/>
    <x v="304"/>
    <x v="874"/>
    <x v="0"/>
    <x v="57"/>
    <x v="2"/>
  </r>
  <r>
    <x v="57"/>
    <x v="233"/>
    <x v="10"/>
    <x v="10"/>
    <x v="1"/>
    <x v="0"/>
    <x v="33"/>
    <x v="344"/>
    <x v="759"/>
    <x v="0"/>
    <x v="57"/>
    <x v="2"/>
  </r>
  <r>
    <x v="57"/>
    <x v="199"/>
    <x v="10"/>
    <x v="10"/>
    <x v="1"/>
    <x v="0"/>
    <x v="33"/>
    <x v="298"/>
    <x v="759"/>
    <x v="0"/>
    <x v="57"/>
    <x v="2"/>
  </r>
  <r>
    <x v="57"/>
    <x v="269"/>
    <x v="11"/>
    <x v="11"/>
    <x v="1"/>
    <x v="0"/>
    <x v="33"/>
    <x v="403"/>
    <x v="146"/>
    <x v="0"/>
    <x v="57"/>
    <x v="2"/>
  </r>
  <r>
    <x v="57"/>
    <x v="282"/>
    <x v="11"/>
    <x v="11"/>
    <x v="1"/>
    <x v="0"/>
    <x v="33"/>
    <x v="358"/>
    <x v="1132"/>
    <x v="0"/>
    <x v="57"/>
    <x v="2"/>
  </r>
  <r>
    <x v="57"/>
    <x v="187"/>
    <x v="11"/>
    <x v="11"/>
    <x v="1"/>
    <x v="0"/>
    <x v="33"/>
    <x v="328"/>
    <x v="146"/>
    <x v="0"/>
    <x v="57"/>
    <x v="2"/>
  </r>
  <r>
    <x v="57"/>
    <x v="220"/>
    <x v="11"/>
    <x v="11"/>
    <x v="1"/>
    <x v="0"/>
    <x v="33"/>
    <x v="309"/>
    <x v="759"/>
    <x v="0"/>
    <x v="57"/>
    <x v="2"/>
  </r>
  <r>
    <x v="57"/>
    <x v="177"/>
    <x v="11"/>
    <x v="11"/>
    <x v="1"/>
    <x v="0"/>
    <x v="33"/>
    <x v="346"/>
    <x v="759"/>
    <x v="0"/>
    <x v="57"/>
    <x v="2"/>
  </r>
  <r>
    <x v="57"/>
    <x v="201"/>
    <x v="11"/>
    <x v="11"/>
    <x v="1"/>
    <x v="0"/>
    <x v="33"/>
    <x v="422"/>
    <x v="759"/>
    <x v="0"/>
    <x v="57"/>
    <x v="2"/>
  </r>
  <r>
    <x v="57"/>
    <x v="249"/>
    <x v="11"/>
    <x v="11"/>
    <x v="1"/>
    <x v="0"/>
    <x v="33"/>
    <x v="359"/>
    <x v="874"/>
    <x v="0"/>
    <x v="57"/>
    <x v="2"/>
  </r>
  <r>
    <x v="57"/>
    <x v="302"/>
    <x v="11"/>
    <x v="11"/>
    <x v="1"/>
    <x v="0"/>
    <x v="33"/>
    <x v="324"/>
    <x v="982"/>
    <x v="0"/>
    <x v="57"/>
    <x v="2"/>
  </r>
  <r>
    <x v="57"/>
    <x v="202"/>
    <x v="11"/>
    <x v="11"/>
    <x v="1"/>
    <x v="0"/>
    <x v="33"/>
    <x v="305"/>
    <x v="759"/>
    <x v="0"/>
    <x v="57"/>
    <x v="2"/>
  </r>
  <r>
    <x v="57"/>
    <x v="273"/>
    <x v="11"/>
    <x v="11"/>
    <x v="1"/>
    <x v="0"/>
    <x v="33"/>
    <x v="354"/>
    <x v="874"/>
    <x v="0"/>
    <x v="57"/>
    <x v="2"/>
  </r>
  <r>
    <x v="57"/>
    <x v="311"/>
    <x v="11"/>
    <x v="11"/>
    <x v="1"/>
    <x v="0"/>
    <x v="33"/>
    <x v="440"/>
    <x v="874"/>
    <x v="0"/>
    <x v="57"/>
    <x v="2"/>
  </r>
  <r>
    <x v="57"/>
    <x v="181"/>
    <x v="11"/>
    <x v="11"/>
    <x v="1"/>
    <x v="0"/>
    <x v="33"/>
    <x v="362"/>
    <x v="874"/>
    <x v="0"/>
    <x v="57"/>
    <x v="2"/>
  </r>
  <r>
    <x v="57"/>
    <x v="274"/>
    <x v="11"/>
    <x v="11"/>
    <x v="1"/>
    <x v="0"/>
    <x v="33"/>
    <x v="404"/>
    <x v="759"/>
    <x v="0"/>
    <x v="57"/>
    <x v="2"/>
  </r>
  <r>
    <x v="57"/>
    <x v="275"/>
    <x v="11"/>
    <x v="11"/>
    <x v="1"/>
    <x v="0"/>
    <x v="33"/>
    <x v="307"/>
    <x v="874"/>
    <x v="0"/>
    <x v="57"/>
    <x v="2"/>
  </r>
  <r>
    <x v="57"/>
    <x v="294"/>
    <x v="11"/>
    <x v="11"/>
    <x v="1"/>
    <x v="0"/>
    <x v="33"/>
    <x v="382"/>
    <x v="874"/>
    <x v="0"/>
    <x v="57"/>
    <x v="2"/>
  </r>
  <r>
    <x v="57"/>
    <x v="300"/>
    <x v="2"/>
    <x v="2"/>
    <x v="1"/>
    <x v="0"/>
    <x v="33"/>
    <x v="316"/>
    <x v="859"/>
    <x v="0"/>
    <x v="57"/>
    <x v="2"/>
  </r>
  <r>
    <x v="57"/>
    <x v="284"/>
    <x v="2"/>
    <x v="2"/>
    <x v="1"/>
    <x v="0"/>
    <x v="33"/>
    <x v="383"/>
    <x v="1182"/>
    <x v="0"/>
    <x v="57"/>
    <x v="2"/>
  </r>
  <r>
    <x v="57"/>
    <x v="222"/>
    <x v="2"/>
    <x v="2"/>
    <x v="1"/>
    <x v="0"/>
    <x v="33"/>
    <x v="384"/>
    <x v="874"/>
    <x v="0"/>
    <x v="57"/>
    <x v="2"/>
  </r>
  <r>
    <x v="57"/>
    <x v="307"/>
    <x v="2"/>
    <x v="2"/>
    <x v="1"/>
    <x v="0"/>
    <x v="33"/>
    <x v="441"/>
    <x v="759"/>
    <x v="0"/>
    <x v="57"/>
    <x v="2"/>
  </r>
  <r>
    <x v="57"/>
    <x v="270"/>
    <x v="2"/>
    <x v="2"/>
    <x v="1"/>
    <x v="0"/>
    <x v="33"/>
    <x v="363"/>
    <x v="759"/>
    <x v="0"/>
    <x v="57"/>
    <x v="2"/>
  </r>
  <r>
    <x v="57"/>
    <x v="216"/>
    <x v="2"/>
    <x v="2"/>
    <x v="1"/>
    <x v="0"/>
    <x v="33"/>
    <x v="332"/>
    <x v="874"/>
    <x v="0"/>
    <x v="57"/>
    <x v="2"/>
  </r>
  <r>
    <x v="57"/>
    <x v="240"/>
    <x v="2"/>
    <x v="2"/>
    <x v="1"/>
    <x v="0"/>
    <x v="33"/>
    <x v="442"/>
    <x v="1132"/>
    <x v="0"/>
    <x v="57"/>
    <x v="2"/>
  </r>
  <r>
    <x v="57"/>
    <x v="223"/>
    <x v="2"/>
    <x v="2"/>
    <x v="1"/>
    <x v="0"/>
    <x v="33"/>
    <x v="434"/>
    <x v="146"/>
    <x v="0"/>
    <x v="57"/>
    <x v="2"/>
  </r>
  <r>
    <x v="57"/>
    <x v="316"/>
    <x v="2"/>
    <x v="2"/>
    <x v="1"/>
    <x v="0"/>
    <x v="33"/>
    <x v="348"/>
    <x v="874"/>
    <x v="0"/>
    <x v="57"/>
    <x v="2"/>
  </r>
  <r>
    <x v="57"/>
    <x v="276"/>
    <x v="2"/>
    <x v="2"/>
    <x v="1"/>
    <x v="0"/>
    <x v="33"/>
    <x v="385"/>
    <x v="874"/>
    <x v="0"/>
    <x v="57"/>
    <x v="2"/>
  </r>
  <r>
    <x v="57"/>
    <x v="304"/>
    <x v="2"/>
    <x v="2"/>
    <x v="1"/>
    <x v="0"/>
    <x v="33"/>
    <x v="329"/>
    <x v="874"/>
    <x v="0"/>
    <x v="57"/>
    <x v="2"/>
  </r>
  <r>
    <x v="57"/>
    <x v="183"/>
    <x v="2"/>
    <x v="2"/>
    <x v="1"/>
    <x v="0"/>
    <x v="33"/>
    <x v="330"/>
    <x v="759"/>
    <x v="0"/>
    <x v="57"/>
    <x v="2"/>
  </r>
  <r>
    <x v="57"/>
    <x v="235"/>
    <x v="2"/>
    <x v="2"/>
    <x v="1"/>
    <x v="0"/>
    <x v="33"/>
    <x v="393"/>
    <x v="874"/>
    <x v="0"/>
    <x v="57"/>
    <x v="2"/>
  </r>
  <r>
    <x v="57"/>
    <x v="246"/>
    <x v="2"/>
    <x v="2"/>
    <x v="1"/>
    <x v="0"/>
    <x v="33"/>
    <x v="287"/>
    <x v="874"/>
    <x v="0"/>
    <x v="57"/>
    <x v="2"/>
  </r>
  <r>
    <x v="57"/>
    <x v="264"/>
    <x v="6"/>
    <x v="6"/>
    <x v="1"/>
    <x v="0"/>
    <x v="33"/>
    <x v="311"/>
    <x v="759"/>
    <x v="0"/>
    <x v="57"/>
    <x v="2"/>
  </r>
  <r>
    <x v="57"/>
    <x v="281"/>
    <x v="6"/>
    <x v="6"/>
    <x v="1"/>
    <x v="0"/>
    <x v="33"/>
    <x v="395"/>
    <x v="874"/>
    <x v="0"/>
    <x v="57"/>
    <x v="2"/>
  </r>
  <r>
    <x v="57"/>
    <x v="285"/>
    <x v="6"/>
    <x v="6"/>
    <x v="1"/>
    <x v="0"/>
    <x v="33"/>
    <x v="409"/>
    <x v="146"/>
    <x v="0"/>
    <x v="57"/>
    <x v="2"/>
  </r>
  <r>
    <x v="57"/>
    <x v="217"/>
    <x v="6"/>
    <x v="6"/>
    <x v="1"/>
    <x v="0"/>
    <x v="33"/>
    <x v="323"/>
    <x v="899"/>
    <x v="0"/>
    <x v="57"/>
    <x v="2"/>
  </r>
  <r>
    <x v="57"/>
    <x v="265"/>
    <x v="6"/>
    <x v="6"/>
    <x v="1"/>
    <x v="0"/>
    <x v="33"/>
    <x v="386"/>
    <x v="146"/>
    <x v="0"/>
    <x v="57"/>
    <x v="2"/>
  </r>
  <r>
    <x v="57"/>
    <x v="184"/>
    <x v="6"/>
    <x v="6"/>
    <x v="1"/>
    <x v="0"/>
    <x v="33"/>
    <x v="413"/>
    <x v="874"/>
    <x v="0"/>
    <x v="57"/>
    <x v="2"/>
  </r>
  <r>
    <x v="57"/>
    <x v="314"/>
    <x v="6"/>
    <x v="6"/>
    <x v="1"/>
    <x v="0"/>
    <x v="33"/>
    <x v="372"/>
    <x v="874"/>
    <x v="0"/>
    <x v="57"/>
    <x v="2"/>
  </r>
  <r>
    <x v="57"/>
    <x v="296"/>
    <x v="6"/>
    <x v="6"/>
    <x v="1"/>
    <x v="0"/>
    <x v="33"/>
    <x v="312"/>
    <x v="759"/>
    <x v="0"/>
    <x v="57"/>
    <x v="2"/>
  </r>
  <r>
    <x v="57"/>
    <x v="204"/>
    <x v="6"/>
    <x v="6"/>
    <x v="1"/>
    <x v="0"/>
    <x v="33"/>
    <x v="317"/>
    <x v="759"/>
    <x v="0"/>
    <x v="57"/>
    <x v="2"/>
  </r>
  <r>
    <x v="57"/>
    <x v="297"/>
    <x v="6"/>
    <x v="6"/>
    <x v="1"/>
    <x v="0"/>
    <x v="33"/>
    <x v="313"/>
    <x v="934"/>
    <x v="0"/>
    <x v="57"/>
    <x v="2"/>
  </r>
  <r>
    <x v="57"/>
    <x v="236"/>
    <x v="6"/>
    <x v="6"/>
    <x v="1"/>
    <x v="0"/>
    <x v="33"/>
    <x v="371"/>
    <x v="146"/>
    <x v="0"/>
    <x v="57"/>
    <x v="2"/>
  </r>
  <r>
    <x v="57"/>
    <x v="188"/>
    <x v="6"/>
    <x v="6"/>
    <x v="1"/>
    <x v="0"/>
    <x v="33"/>
    <x v="407"/>
    <x v="874"/>
    <x v="0"/>
    <x v="57"/>
    <x v="2"/>
  </r>
  <r>
    <x v="57"/>
    <x v="313"/>
    <x v="6"/>
    <x v="6"/>
    <x v="1"/>
    <x v="0"/>
    <x v="33"/>
    <x v="341"/>
    <x v="759"/>
    <x v="0"/>
    <x v="57"/>
    <x v="2"/>
  </r>
  <r>
    <x v="57"/>
    <x v="335"/>
    <x v="6"/>
    <x v="6"/>
    <x v="1"/>
    <x v="0"/>
    <x v="33"/>
    <x v="408"/>
    <x v="759"/>
    <x v="0"/>
    <x v="57"/>
    <x v="2"/>
  </r>
  <r>
    <x v="57"/>
    <x v="271"/>
    <x v="6"/>
    <x v="6"/>
    <x v="1"/>
    <x v="0"/>
    <x v="33"/>
    <x v="426"/>
    <x v="874"/>
    <x v="0"/>
    <x v="57"/>
    <x v="2"/>
  </r>
  <r>
    <x v="57"/>
    <x v="174"/>
    <x v="6"/>
    <x v="6"/>
    <x v="1"/>
    <x v="0"/>
    <x v="33"/>
    <x v="282"/>
    <x v="874"/>
    <x v="0"/>
    <x v="57"/>
    <x v="2"/>
  </r>
  <r>
    <x v="57"/>
    <x v="229"/>
    <x v="6"/>
    <x v="6"/>
    <x v="1"/>
    <x v="0"/>
    <x v="33"/>
    <x v="281"/>
    <x v="874"/>
    <x v="0"/>
    <x v="57"/>
    <x v="2"/>
  </r>
  <r>
    <x v="57"/>
    <x v="241"/>
    <x v="6"/>
    <x v="6"/>
    <x v="1"/>
    <x v="0"/>
    <x v="33"/>
    <x v="447"/>
    <x v="874"/>
    <x v="0"/>
    <x v="57"/>
    <x v="2"/>
  </r>
  <r>
    <x v="57"/>
    <x v="278"/>
    <x v="7"/>
    <x v="7"/>
    <x v="1"/>
    <x v="1"/>
    <x v="33"/>
    <x v="450"/>
    <x v="874"/>
    <x v="0"/>
    <x v="57"/>
    <x v="2"/>
  </r>
  <r>
    <x v="57"/>
    <x v="259"/>
    <x v="7"/>
    <x v="7"/>
    <x v="1"/>
    <x v="1"/>
    <x v="33"/>
    <x v="355"/>
    <x v="146"/>
    <x v="0"/>
    <x v="57"/>
    <x v="2"/>
  </r>
  <r>
    <x v="57"/>
    <x v="332"/>
    <x v="7"/>
    <x v="7"/>
    <x v="1"/>
    <x v="1"/>
    <x v="33"/>
    <x v="397"/>
    <x v="874"/>
    <x v="0"/>
    <x v="57"/>
    <x v="2"/>
  </r>
  <r>
    <x v="57"/>
    <x v="261"/>
    <x v="8"/>
    <x v="8"/>
    <x v="1"/>
    <x v="1"/>
    <x v="33"/>
    <x v="320"/>
    <x v="874"/>
    <x v="0"/>
    <x v="57"/>
    <x v="2"/>
  </r>
  <r>
    <x v="57"/>
    <x v="303"/>
    <x v="9"/>
    <x v="9"/>
    <x v="1"/>
    <x v="1"/>
    <x v="33"/>
    <x v="327"/>
    <x v="874"/>
    <x v="0"/>
    <x v="57"/>
    <x v="2"/>
  </r>
  <r>
    <x v="57"/>
    <x v="201"/>
    <x v="11"/>
    <x v="11"/>
    <x v="1"/>
    <x v="1"/>
    <x v="33"/>
    <x v="422"/>
    <x v="874"/>
    <x v="0"/>
    <x v="57"/>
    <x v="2"/>
  </r>
  <r>
    <x v="57"/>
    <x v="275"/>
    <x v="11"/>
    <x v="11"/>
    <x v="1"/>
    <x v="1"/>
    <x v="33"/>
    <x v="307"/>
    <x v="874"/>
    <x v="0"/>
    <x v="57"/>
    <x v="2"/>
  </r>
  <r>
    <x v="57"/>
    <x v="265"/>
    <x v="6"/>
    <x v="6"/>
    <x v="1"/>
    <x v="1"/>
    <x v="33"/>
    <x v="386"/>
    <x v="874"/>
    <x v="0"/>
    <x v="57"/>
    <x v="2"/>
  </r>
  <r>
    <x v="57"/>
    <x v="296"/>
    <x v="6"/>
    <x v="6"/>
    <x v="1"/>
    <x v="1"/>
    <x v="33"/>
    <x v="312"/>
    <x v="874"/>
    <x v="0"/>
    <x v="57"/>
    <x v="2"/>
  </r>
  <r>
    <x v="57"/>
    <x v="204"/>
    <x v="6"/>
    <x v="6"/>
    <x v="1"/>
    <x v="1"/>
    <x v="33"/>
    <x v="317"/>
    <x v="874"/>
    <x v="0"/>
    <x v="57"/>
    <x v="2"/>
  </r>
  <r>
    <x v="57"/>
    <x v="297"/>
    <x v="6"/>
    <x v="6"/>
    <x v="1"/>
    <x v="1"/>
    <x v="33"/>
    <x v="313"/>
    <x v="874"/>
    <x v="0"/>
    <x v="57"/>
    <x v="2"/>
  </r>
  <r>
    <x v="57"/>
    <x v="236"/>
    <x v="6"/>
    <x v="6"/>
    <x v="1"/>
    <x v="1"/>
    <x v="33"/>
    <x v="371"/>
    <x v="874"/>
    <x v="0"/>
    <x v="57"/>
    <x v="2"/>
  </r>
  <r>
    <x v="57"/>
    <x v="188"/>
    <x v="6"/>
    <x v="6"/>
    <x v="1"/>
    <x v="1"/>
    <x v="33"/>
    <x v="407"/>
    <x v="874"/>
    <x v="0"/>
    <x v="57"/>
    <x v="2"/>
  </r>
  <r>
    <x v="57"/>
    <x v="313"/>
    <x v="6"/>
    <x v="6"/>
    <x v="1"/>
    <x v="1"/>
    <x v="33"/>
    <x v="341"/>
    <x v="874"/>
    <x v="0"/>
    <x v="57"/>
    <x v="2"/>
  </r>
  <r>
    <x v="57"/>
    <x v="335"/>
    <x v="6"/>
    <x v="6"/>
    <x v="1"/>
    <x v="1"/>
    <x v="33"/>
    <x v="408"/>
    <x v="874"/>
    <x v="0"/>
    <x v="57"/>
    <x v="2"/>
  </r>
  <r>
    <x v="59"/>
    <x v="194"/>
    <x v="9"/>
    <x v="9"/>
    <x v="1"/>
    <x v="2"/>
    <x v="32"/>
    <x v="390"/>
    <x v="3219"/>
    <x v="0"/>
    <x v="59"/>
    <x v="2"/>
  </r>
  <r>
    <x v="59"/>
    <x v="325"/>
    <x v="11"/>
    <x v="11"/>
    <x v="1"/>
    <x v="2"/>
    <x v="33"/>
    <x v="421"/>
    <x v="874"/>
    <x v="0"/>
    <x v="59"/>
    <x v="2"/>
  </r>
  <r>
    <x v="60"/>
    <x v="206"/>
    <x v="7"/>
    <x v="7"/>
    <x v="1"/>
    <x v="0"/>
    <x v="33"/>
    <x v="284"/>
    <x v="874"/>
    <x v="0"/>
    <x v="60"/>
    <x v="2"/>
  </r>
  <r>
    <x v="62"/>
    <x v="227"/>
    <x v="9"/>
    <x v="9"/>
    <x v="1"/>
    <x v="2"/>
    <x v="32"/>
    <x v="399"/>
    <x v="1331"/>
    <x v="0"/>
    <x v="62"/>
    <x v="2"/>
  </r>
  <r>
    <x v="62"/>
    <x v="242"/>
    <x v="9"/>
    <x v="9"/>
    <x v="1"/>
    <x v="2"/>
    <x v="32"/>
    <x v="435"/>
    <x v="3220"/>
    <x v="0"/>
    <x v="62"/>
    <x v="2"/>
  </r>
  <r>
    <x v="62"/>
    <x v="214"/>
    <x v="11"/>
    <x v="11"/>
    <x v="1"/>
    <x v="2"/>
    <x v="32"/>
    <x v="306"/>
    <x v="3221"/>
    <x v="0"/>
    <x v="62"/>
    <x v="2"/>
  </r>
  <r>
    <x v="62"/>
    <x v="204"/>
    <x v="6"/>
    <x v="6"/>
    <x v="1"/>
    <x v="0"/>
    <x v="33"/>
    <x v="317"/>
    <x v="874"/>
    <x v="0"/>
    <x v="62"/>
    <x v="2"/>
  </r>
  <r>
    <x v="63"/>
    <x v="194"/>
    <x v="9"/>
    <x v="9"/>
    <x v="1"/>
    <x v="2"/>
    <x v="32"/>
    <x v="390"/>
    <x v="3222"/>
    <x v="0"/>
    <x v="63"/>
    <x v="2"/>
  </r>
  <r>
    <x v="63"/>
    <x v="242"/>
    <x v="9"/>
    <x v="9"/>
    <x v="1"/>
    <x v="2"/>
    <x v="32"/>
    <x v="435"/>
    <x v="3223"/>
    <x v="0"/>
    <x v="63"/>
    <x v="2"/>
  </r>
  <r>
    <x v="63"/>
    <x v="263"/>
    <x v="10"/>
    <x v="10"/>
    <x v="1"/>
    <x v="2"/>
    <x v="32"/>
    <x v="436"/>
    <x v="3222"/>
    <x v="0"/>
    <x v="63"/>
    <x v="2"/>
  </r>
  <r>
    <x v="63"/>
    <x v="311"/>
    <x v="11"/>
    <x v="11"/>
    <x v="1"/>
    <x v="2"/>
    <x v="32"/>
    <x v="440"/>
    <x v="1"/>
    <x v="216"/>
    <x v="63"/>
    <x v="2"/>
  </r>
  <r>
    <x v="63"/>
    <x v="330"/>
    <x v="11"/>
    <x v="11"/>
    <x v="1"/>
    <x v="2"/>
    <x v="32"/>
    <x v="381"/>
    <x v="3224"/>
    <x v="0"/>
    <x v="63"/>
    <x v="2"/>
  </r>
  <r>
    <x v="63"/>
    <x v="229"/>
    <x v="6"/>
    <x v="6"/>
    <x v="1"/>
    <x v="2"/>
    <x v="32"/>
    <x v="281"/>
    <x v="3225"/>
    <x v="0"/>
    <x v="63"/>
    <x v="2"/>
  </r>
  <r>
    <x v="63"/>
    <x v="302"/>
    <x v="11"/>
    <x v="11"/>
    <x v="1"/>
    <x v="0"/>
    <x v="33"/>
    <x v="324"/>
    <x v="952"/>
    <x v="0"/>
    <x v="63"/>
    <x v="2"/>
  </r>
  <r>
    <x v="63"/>
    <x v="273"/>
    <x v="11"/>
    <x v="11"/>
    <x v="1"/>
    <x v="0"/>
    <x v="33"/>
    <x v="354"/>
    <x v="759"/>
    <x v="0"/>
    <x v="63"/>
    <x v="2"/>
  </r>
  <r>
    <x v="63"/>
    <x v="181"/>
    <x v="11"/>
    <x v="11"/>
    <x v="1"/>
    <x v="0"/>
    <x v="32"/>
    <x v="362"/>
    <x v="1"/>
    <x v="349"/>
    <x v="63"/>
    <x v="2"/>
  </r>
  <r>
    <x v="63"/>
    <x v="215"/>
    <x v="2"/>
    <x v="2"/>
    <x v="1"/>
    <x v="0"/>
    <x v="33"/>
    <x v="322"/>
    <x v="759"/>
    <x v="0"/>
    <x v="63"/>
    <x v="2"/>
  </r>
  <r>
    <x v="63"/>
    <x v="284"/>
    <x v="2"/>
    <x v="2"/>
    <x v="1"/>
    <x v="0"/>
    <x v="33"/>
    <x v="383"/>
    <x v="759"/>
    <x v="0"/>
    <x v="63"/>
    <x v="2"/>
  </r>
  <r>
    <x v="63"/>
    <x v="216"/>
    <x v="2"/>
    <x v="2"/>
    <x v="1"/>
    <x v="0"/>
    <x v="33"/>
    <x v="332"/>
    <x v="759"/>
    <x v="0"/>
    <x v="63"/>
    <x v="2"/>
  </r>
  <r>
    <x v="63"/>
    <x v="223"/>
    <x v="2"/>
    <x v="2"/>
    <x v="1"/>
    <x v="0"/>
    <x v="33"/>
    <x v="434"/>
    <x v="759"/>
    <x v="0"/>
    <x v="63"/>
    <x v="2"/>
  </r>
  <r>
    <x v="63"/>
    <x v="183"/>
    <x v="2"/>
    <x v="2"/>
    <x v="1"/>
    <x v="0"/>
    <x v="33"/>
    <x v="330"/>
    <x v="874"/>
    <x v="0"/>
    <x v="63"/>
    <x v="2"/>
  </r>
  <r>
    <x v="63"/>
    <x v="285"/>
    <x v="6"/>
    <x v="6"/>
    <x v="1"/>
    <x v="0"/>
    <x v="33"/>
    <x v="409"/>
    <x v="759"/>
    <x v="0"/>
    <x v="63"/>
    <x v="2"/>
  </r>
  <r>
    <x v="63"/>
    <x v="217"/>
    <x v="6"/>
    <x v="6"/>
    <x v="1"/>
    <x v="0"/>
    <x v="33"/>
    <x v="323"/>
    <x v="146"/>
    <x v="0"/>
    <x v="63"/>
    <x v="2"/>
  </r>
  <r>
    <x v="63"/>
    <x v="265"/>
    <x v="6"/>
    <x v="6"/>
    <x v="1"/>
    <x v="0"/>
    <x v="33"/>
    <x v="386"/>
    <x v="874"/>
    <x v="0"/>
    <x v="63"/>
    <x v="2"/>
  </r>
  <r>
    <x v="63"/>
    <x v="184"/>
    <x v="6"/>
    <x v="6"/>
    <x v="1"/>
    <x v="0"/>
    <x v="33"/>
    <x v="413"/>
    <x v="146"/>
    <x v="0"/>
    <x v="63"/>
    <x v="2"/>
  </r>
  <r>
    <x v="63"/>
    <x v="296"/>
    <x v="6"/>
    <x v="6"/>
    <x v="1"/>
    <x v="0"/>
    <x v="33"/>
    <x v="312"/>
    <x v="146"/>
    <x v="0"/>
    <x v="63"/>
    <x v="2"/>
  </r>
  <r>
    <x v="63"/>
    <x v="297"/>
    <x v="6"/>
    <x v="6"/>
    <x v="1"/>
    <x v="0"/>
    <x v="33"/>
    <x v="313"/>
    <x v="934"/>
    <x v="0"/>
    <x v="63"/>
    <x v="2"/>
  </r>
  <r>
    <x v="63"/>
    <x v="313"/>
    <x v="6"/>
    <x v="6"/>
    <x v="1"/>
    <x v="0"/>
    <x v="33"/>
    <x v="341"/>
    <x v="759"/>
    <x v="0"/>
    <x v="63"/>
    <x v="2"/>
  </r>
  <r>
    <x v="63"/>
    <x v="218"/>
    <x v="6"/>
    <x v="6"/>
    <x v="1"/>
    <x v="0"/>
    <x v="33"/>
    <x v="451"/>
    <x v="759"/>
    <x v="0"/>
    <x v="63"/>
    <x v="2"/>
  </r>
  <r>
    <x v="63"/>
    <x v="229"/>
    <x v="6"/>
    <x v="6"/>
    <x v="1"/>
    <x v="0"/>
    <x v="33"/>
    <x v="281"/>
    <x v="765"/>
    <x v="0"/>
    <x v="63"/>
    <x v="2"/>
  </r>
  <r>
    <x v="63"/>
    <x v="191"/>
    <x v="6"/>
    <x v="6"/>
    <x v="1"/>
    <x v="0"/>
    <x v="33"/>
    <x v="318"/>
    <x v="759"/>
    <x v="0"/>
    <x v="63"/>
    <x v="2"/>
  </r>
  <r>
    <x v="63"/>
    <x v="216"/>
    <x v="2"/>
    <x v="2"/>
    <x v="1"/>
    <x v="1"/>
    <x v="33"/>
    <x v="332"/>
    <x v="874"/>
    <x v="0"/>
    <x v="63"/>
    <x v="2"/>
  </r>
  <r>
    <x v="63"/>
    <x v="276"/>
    <x v="2"/>
    <x v="2"/>
    <x v="1"/>
    <x v="1"/>
    <x v="33"/>
    <x v="385"/>
    <x v="759"/>
    <x v="0"/>
    <x v="63"/>
    <x v="2"/>
  </r>
  <r>
    <x v="63"/>
    <x v="264"/>
    <x v="6"/>
    <x v="6"/>
    <x v="1"/>
    <x v="1"/>
    <x v="33"/>
    <x v="311"/>
    <x v="874"/>
    <x v="0"/>
    <x v="63"/>
    <x v="2"/>
  </r>
  <r>
    <x v="63"/>
    <x v="281"/>
    <x v="6"/>
    <x v="6"/>
    <x v="1"/>
    <x v="1"/>
    <x v="33"/>
    <x v="395"/>
    <x v="765"/>
    <x v="0"/>
    <x v="63"/>
    <x v="2"/>
  </r>
  <r>
    <x v="64"/>
    <x v="208"/>
    <x v="8"/>
    <x v="8"/>
    <x v="1"/>
    <x v="2"/>
    <x v="32"/>
    <x v="377"/>
    <x v="3226"/>
    <x v="0"/>
    <x v="64"/>
    <x v="2"/>
  </r>
  <r>
    <x v="64"/>
    <x v="315"/>
    <x v="2"/>
    <x v="2"/>
    <x v="1"/>
    <x v="2"/>
    <x v="32"/>
    <x v="405"/>
    <x v="3227"/>
    <x v="0"/>
    <x v="64"/>
    <x v="2"/>
  </r>
  <r>
    <x v="64"/>
    <x v="316"/>
    <x v="2"/>
    <x v="2"/>
    <x v="1"/>
    <x v="0"/>
    <x v="33"/>
    <x v="348"/>
    <x v="874"/>
    <x v="0"/>
    <x v="64"/>
    <x v="2"/>
  </r>
  <r>
    <x v="65"/>
    <x v="242"/>
    <x v="9"/>
    <x v="9"/>
    <x v="1"/>
    <x v="2"/>
    <x v="32"/>
    <x v="435"/>
    <x v="3228"/>
    <x v="0"/>
    <x v="65"/>
    <x v="2"/>
  </r>
  <r>
    <x v="65"/>
    <x v="263"/>
    <x v="10"/>
    <x v="10"/>
    <x v="1"/>
    <x v="2"/>
    <x v="32"/>
    <x v="436"/>
    <x v="3228"/>
    <x v="0"/>
    <x v="65"/>
    <x v="2"/>
  </r>
  <r>
    <x v="65"/>
    <x v="187"/>
    <x v="11"/>
    <x v="11"/>
    <x v="1"/>
    <x v="2"/>
    <x v="32"/>
    <x v="328"/>
    <x v="3228"/>
    <x v="0"/>
    <x v="65"/>
    <x v="2"/>
  </r>
  <r>
    <x v="65"/>
    <x v="229"/>
    <x v="6"/>
    <x v="6"/>
    <x v="1"/>
    <x v="2"/>
    <x v="32"/>
    <x v="281"/>
    <x v="3161"/>
    <x v="0"/>
    <x v="65"/>
    <x v="2"/>
  </r>
  <r>
    <x v="66"/>
    <x v="263"/>
    <x v="10"/>
    <x v="10"/>
    <x v="1"/>
    <x v="2"/>
    <x v="32"/>
    <x v="436"/>
    <x v="3229"/>
    <x v="0"/>
    <x v="66"/>
    <x v="2"/>
  </r>
  <r>
    <x v="66"/>
    <x v="240"/>
    <x v="2"/>
    <x v="2"/>
    <x v="1"/>
    <x v="2"/>
    <x v="32"/>
    <x v="442"/>
    <x v="3230"/>
    <x v="0"/>
    <x v="66"/>
    <x v="2"/>
  </r>
  <r>
    <x v="66"/>
    <x v="264"/>
    <x v="6"/>
    <x v="6"/>
    <x v="1"/>
    <x v="2"/>
    <x v="34"/>
    <x v="454"/>
    <x v="759"/>
    <x v="0"/>
    <x v="66"/>
    <x v="2"/>
  </r>
  <r>
    <x v="67"/>
    <x v="225"/>
    <x v="7"/>
    <x v="7"/>
    <x v="1"/>
    <x v="2"/>
    <x v="32"/>
    <x v="416"/>
    <x v="3231"/>
    <x v="0"/>
    <x v="67"/>
    <x v="2"/>
  </r>
  <r>
    <x v="67"/>
    <x v="323"/>
    <x v="8"/>
    <x v="8"/>
    <x v="1"/>
    <x v="2"/>
    <x v="32"/>
    <x v="367"/>
    <x v="3232"/>
    <x v="0"/>
    <x v="67"/>
    <x v="2"/>
  </r>
  <r>
    <x v="67"/>
    <x v="185"/>
    <x v="8"/>
    <x v="8"/>
    <x v="1"/>
    <x v="2"/>
    <x v="32"/>
    <x v="296"/>
    <x v="3233"/>
    <x v="0"/>
    <x v="67"/>
    <x v="2"/>
  </r>
  <r>
    <x v="67"/>
    <x v="263"/>
    <x v="10"/>
    <x v="10"/>
    <x v="1"/>
    <x v="2"/>
    <x v="32"/>
    <x v="436"/>
    <x v="3234"/>
    <x v="0"/>
    <x v="67"/>
    <x v="2"/>
  </r>
  <r>
    <x v="68"/>
    <x v="224"/>
    <x v="2"/>
    <x v="2"/>
    <x v="1"/>
    <x v="1"/>
    <x v="33"/>
    <x v="414"/>
    <x v="759"/>
    <x v="0"/>
    <x v="68"/>
    <x v="2"/>
  </r>
  <r>
    <x v="8"/>
    <x v="316"/>
    <x v="2"/>
    <x v="2"/>
    <x v="1"/>
    <x v="2"/>
    <x v="37"/>
    <x v="348"/>
    <x v="881"/>
    <x v="0"/>
    <x v="8"/>
    <x v="3"/>
  </r>
  <r>
    <x v="26"/>
    <x v="171"/>
    <x v="7"/>
    <x v="7"/>
    <x v="1"/>
    <x v="2"/>
    <x v="37"/>
    <x v="429"/>
    <x v="3235"/>
    <x v="0"/>
    <x v="26"/>
    <x v="3"/>
  </r>
  <r>
    <x v="31"/>
    <x v="277"/>
    <x v="7"/>
    <x v="7"/>
    <x v="1"/>
    <x v="2"/>
    <x v="37"/>
    <x v="325"/>
    <x v="3236"/>
    <x v="0"/>
    <x v="31"/>
    <x v="3"/>
  </r>
  <r>
    <x v="33"/>
    <x v="326"/>
    <x v="8"/>
    <x v="8"/>
    <x v="1"/>
    <x v="2"/>
    <x v="37"/>
    <x v="423"/>
    <x v="3237"/>
    <x v="0"/>
    <x v="33"/>
    <x v="3"/>
  </r>
  <r>
    <x v="34"/>
    <x v="214"/>
    <x v="11"/>
    <x v="11"/>
    <x v="1"/>
    <x v="2"/>
    <x v="37"/>
    <x v="306"/>
    <x v="3106"/>
    <x v="0"/>
    <x v="34"/>
    <x v="3"/>
  </r>
  <r>
    <x v="75"/>
    <x v="214"/>
    <x v="11"/>
    <x v="11"/>
    <x v="1"/>
    <x v="2"/>
    <x v="37"/>
    <x v="306"/>
    <x v="782"/>
    <x v="0"/>
    <x v="75"/>
    <x v="3"/>
  </r>
  <r>
    <x v="42"/>
    <x v="277"/>
    <x v="7"/>
    <x v="7"/>
    <x v="1"/>
    <x v="2"/>
    <x v="37"/>
    <x v="325"/>
    <x v="3238"/>
    <x v="0"/>
    <x v="42"/>
    <x v="3"/>
  </r>
  <r>
    <x v="47"/>
    <x v="288"/>
    <x v="7"/>
    <x v="7"/>
    <x v="1"/>
    <x v="2"/>
    <x v="37"/>
    <x v="439"/>
    <x v="3239"/>
    <x v="0"/>
    <x v="47"/>
    <x v="3"/>
  </r>
  <r>
    <x v="49"/>
    <x v="327"/>
    <x v="7"/>
    <x v="7"/>
    <x v="1"/>
    <x v="2"/>
    <x v="37"/>
    <x v="387"/>
    <x v="3240"/>
    <x v="0"/>
    <x v="49"/>
    <x v="3"/>
  </r>
  <r>
    <x v="55"/>
    <x v="303"/>
    <x v="9"/>
    <x v="9"/>
    <x v="1"/>
    <x v="5"/>
    <x v="38"/>
    <x v="327"/>
    <x v="1401"/>
    <x v="0"/>
    <x v="55"/>
    <x v="3"/>
  </r>
  <r>
    <x v="55"/>
    <x v="338"/>
    <x v="9"/>
    <x v="9"/>
    <x v="1"/>
    <x v="5"/>
    <x v="38"/>
    <x v="425"/>
    <x v="3241"/>
    <x v="0"/>
    <x v="55"/>
    <x v="3"/>
  </r>
  <r>
    <x v="55"/>
    <x v="298"/>
    <x v="10"/>
    <x v="10"/>
    <x v="1"/>
    <x v="5"/>
    <x v="38"/>
    <x v="314"/>
    <x v="3242"/>
    <x v="0"/>
    <x v="55"/>
    <x v="3"/>
  </r>
  <r>
    <x v="55"/>
    <x v="277"/>
    <x v="7"/>
    <x v="7"/>
    <x v="1"/>
    <x v="6"/>
    <x v="37"/>
    <x v="325"/>
    <x v="782"/>
    <x v="0"/>
    <x v="55"/>
    <x v="3"/>
  </r>
  <r>
    <x v="55"/>
    <x v="179"/>
    <x v="7"/>
    <x v="7"/>
    <x v="1"/>
    <x v="6"/>
    <x v="37"/>
    <x v="415"/>
    <x v="3243"/>
    <x v="0"/>
    <x v="55"/>
    <x v="3"/>
  </r>
  <r>
    <x v="55"/>
    <x v="260"/>
    <x v="7"/>
    <x v="7"/>
    <x v="1"/>
    <x v="6"/>
    <x v="37"/>
    <x v="437"/>
    <x v="3244"/>
    <x v="0"/>
    <x v="55"/>
    <x v="3"/>
  </r>
  <r>
    <x v="55"/>
    <x v="237"/>
    <x v="7"/>
    <x v="7"/>
    <x v="1"/>
    <x v="6"/>
    <x v="65"/>
    <x v="455"/>
    <x v="3245"/>
    <x v="0"/>
    <x v="55"/>
    <x v="3"/>
  </r>
  <r>
    <x v="55"/>
    <x v="321"/>
    <x v="8"/>
    <x v="8"/>
    <x v="1"/>
    <x v="6"/>
    <x v="38"/>
    <x v="430"/>
    <x v="3246"/>
    <x v="0"/>
    <x v="55"/>
    <x v="3"/>
  </r>
  <r>
    <x v="55"/>
    <x v="319"/>
    <x v="8"/>
    <x v="8"/>
    <x v="1"/>
    <x v="6"/>
    <x v="66"/>
    <x v="456"/>
    <x v="1"/>
    <x v="605"/>
    <x v="55"/>
    <x v="3"/>
  </r>
  <r>
    <x v="55"/>
    <x v="298"/>
    <x v="10"/>
    <x v="10"/>
    <x v="1"/>
    <x v="6"/>
    <x v="67"/>
    <x v="456"/>
    <x v="1"/>
    <x v="606"/>
    <x v="55"/>
    <x v="3"/>
  </r>
  <r>
    <x v="55"/>
    <x v="298"/>
    <x v="10"/>
    <x v="10"/>
    <x v="1"/>
    <x v="6"/>
    <x v="38"/>
    <x v="314"/>
    <x v="3247"/>
    <x v="0"/>
    <x v="55"/>
    <x v="3"/>
  </r>
  <r>
    <x v="55"/>
    <x v="269"/>
    <x v="11"/>
    <x v="11"/>
    <x v="1"/>
    <x v="6"/>
    <x v="38"/>
    <x v="403"/>
    <x v="3248"/>
    <x v="0"/>
    <x v="55"/>
    <x v="3"/>
  </r>
  <r>
    <x v="55"/>
    <x v="201"/>
    <x v="11"/>
    <x v="11"/>
    <x v="1"/>
    <x v="6"/>
    <x v="37"/>
    <x v="422"/>
    <x v="900"/>
    <x v="0"/>
    <x v="55"/>
    <x v="3"/>
  </r>
  <r>
    <x v="55"/>
    <x v="275"/>
    <x v="11"/>
    <x v="11"/>
    <x v="1"/>
    <x v="6"/>
    <x v="68"/>
    <x v="456"/>
    <x v="1"/>
    <x v="607"/>
    <x v="55"/>
    <x v="3"/>
  </r>
  <r>
    <x v="55"/>
    <x v="335"/>
    <x v="6"/>
    <x v="6"/>
    <x v="1"/>
    <x v="6"/>
    <x v="37"/>
    <x v="408"/>
    <x v="3249"/>
    <x v="0"/>
    <x v="55"/>
    <x v="3"/>
  </r>
  <r>
    <x v="55"/>
    <x v="191"/>
    <x v="6"/>
    <x v="6"/>
    <x v="1"/>
    <x v="6"/>
    <x v="38"/>
    <x v="318"/>
    <x v="3250"/>
    <x v="0"/>
    <x v="55"/>
    <x v="3"/>
  </r>
  <r>
    <x v="55"/>
    <x v="206"/>
    <x v="7"/>
    <x v="7"/>
    <x v="1"/>
    <x v="7"/>
    <x v="37"/>
    <x v="284"/>
    <x v="3251"/>
    <x v="0"/>
    <x v="55"/>
    <x v="3"/>
  </r>
  <r>
    <x v="55"/>
    <x v="217"/>
    <x v="6"/>
    <x v="6"/>
    <x v="1"/>
    <x v="7"/>
    <x v="37"/>
    <x v="323"/>
    <x v="3252"/>
    <x v="0"/>
    <x v="55"/>
    <x v="3"/>
  </r>
  <r>
    <x v="55"/>
    <x v="335"/>
    <x v="6"/>
    <x v="6"/>
    <x v="1"/>
    <x v="7"/>
    <x v="37"/>
    <x v="408"/>
    <x v="1784"/>
    <x v="0"/>
    <x v="55"/>
    <x v="3"/>
  </r>
  <r>
    <x v="55"/>
    <x v="249"/>
    <x v="11"/>
    <x v="11"/>
    <x v="1"/>
    <x v="9"/>
    <x v="37"/>
    <x v="359"/>
    <x v="3253"/>
    <x v="0"/>
    <x v="55"/>
    <x v="3"/>
  </r>
  <r>
    <x v="55"/>
    <x v="220"/>
    <x v="11"/>
    <x v="11"/>
    <x v="1"/>
    <x v="11"/>
    <x v="38"/>
    <x v="309"/>
    <x v="3254"/>
    <x v="0"/>
    <x v="55"/>
    <x v="3"/>
  </r>
  <r>
    <x v="55"/>
    <x v="290"/>
    <x v="9"/>
    <x v="9"/>
    <x v="1"/>
    <x v="12"/>
    <x v="37"/>
    <x v="302"/>
    <x v="3255"/>
    <x v="0"/>
    <x v="55"/>
    <x v="3"/>
  </r>
  <r>
    <x v="55"/>
    <x v="187"/>
    <x v="11"/>
    <x v="11"/>
    <x v="1"/>
    <x v="12"/>
    <x v="37"/>
    <x v="328"/>
    <x v="3256"/>
    <x v="0"/>
    <x v="55"/>
    <x v="3"/>
  </r>
  <r>
    <x v="55"/>
    <x v="332"/>
    <x v="7"/>
    <x v="7"/>
    <x v="1"/>
    <x v="14"/>
    <x v="37"/>
    <x v="397"/>
    <x v="1176"/>
    <x v="0"/>
    <x v="55"/>
    <x v="3"/>
  </r>
  <r>
    <x v="55"/>
    <x v="251"/>
    <x v="8"/>
    <x v="8"/>
    <x v="1"/>
    <x v="14"/>
    <x v="37"/>
    <x v="291"/>
    <x v="816"/>
    <x v="0"/>
    <x v="55"/>
    <x v="3"/>
  </r>
  <r>
    <x v="55"/>
    <x v="331"/>
    <x v="9"/>
    <x v="9"/>
    <x v="1"/>
    <x v="14"/>
    <x v="37"/>
    <x v="391"/>
    <x v="925"/>
    <x v="0"/>
    <x v="55"/>
    <x v="3"/>
  </r>
  <r>
    <x v="55"/>
    <x v="243"/>
    <x v="10"/>
    <x v="10"/>
    <x v="1"/>
    <x v="14"/>
    <x v="37"/>
    <x v="411"/>
    <x v="3257"/>
    <x v="0"/>
    <x v="55"/>
    <x v="3"/>
  </r>
  <r>
    <x v="55"/>
    <x v="330"/>
    <x v="11"/>
    <x v="11"/>
    <x v="1"/>
    <x v="14"/>
    <x v="37"/>
    <x v="381"/>
    <x v="816"/>
    <x v="0"/>
    <x v="55"/>
    <x v="3"/>
  </r>
  <r>
    <x v="55"/>
    <x v="274"/>
    <x v="11"/>
    <x v="11"/>
    <x v="1"/>
    <x v="14"/>
    <x v="37"/>
    <x v="404"/>
    <x v="988"/>
    <x v="0"/>
    <x v="55"/>
    <x v="3"/>
  </r>
  <r>
    <x v="55"/>
    <x v="315"/>
    <x v="2"/>
    <x v="2"/>
    <x v="1"/>
    <x v="14"/>
    <x v="37"/>
    <x v="405"/>
    <x v="1596"/>
    <x v="0"/>
    <x v="55"/>
    <x v="3"/>
  </r>
  <r>
    <x v="55"/>
    <x v="265"/>
    <x v="6"/>
    <x v="6"/>
    <x v="1"/>
    <x v="14"/>
    <x v="37"/>
    <x v="386"/>
    <x v="816"/>
    <x v="0"/>
    <x v="55"/>
    <x v="3"/>
  </r>
  <r>
    <x v="55"/>
    <x v="261"/>
    <x v="8"/>
    <x v="8"/>
    <x v="1"/>
    <x v="15"/>
    <x v="38"/>
    <x v="320"/>
    <x v="1596"/>
    <x v="0"/>
    <x v="55"/>
    <x v="3"/>
  </r>
  <r>
    <x v="55"/>
    <x v="273"/>
    <x v="11"/>
    <x v="11"/>
    <x v="1"/>
    <x v="15"/>
    <x v="38"/>
    <x v="354"/>
    <x v="900"/>
    <x v="0"/>
    <x v="55"/>
    <x v="3"/>
  </r>
  <r>
    <x v="55"/>
    <x v="305"/>
    <x v="6"/>
    <x v="6"/>
    <x v="1"/>
    <x v="29"/>
    <x v="37"/>
    <x v="331"/>
    <x v="1105"/>
    <x v="0"/>
    <x v="55"/>
    <x v="3"/>
  </r>
  <r>
    <x v="55"/>
    <x v="314"/>
    <x v="6"/>
    <x v="6"/>
    <x v="1"/>
    <x v="16"/>
    <x v="38"/>
    <x v="372"/>
    <x v="3258"/>
    <x v="0"/>
    <x v="55"/>
    <x v="3"/>
  </r>
  <r>
    <x v="58"/>
    <x v="249"/>
    <x v="11"/>
    <x v="11"/>
    <x v="1"/>
    <x v="2"/>
    <x v="37"/>
    <x v="359"/>
    <x v="900"/>
    <x v="0"/>
    <x v="58"/>
    <x v="3"/>
  </r>
  <r>
    <x v="67"/>
    <x v="277"/>
    <x v="7"/>
    <x v="7"/>
    <x v="1"/>
    <x v="2"/>
    <x v="37"/>
    <x v="325"/>
    <x v="798"/>
    <x v="0"/>
    <x v="67"/>
    <x v="3"/>
  </r>
  <r>
    <x v="0"/>
    <x v="247"/>
    <x v="8"/>
    <x v="8"/>
    <x v="1"/>
    <x v="2"/>
    <x v="39"/>
    <x v="289"/>
    <x v="3259"/>
    <x v="0"/>
    <x v="0"/>
    <x v="4"/>
  </r>
  <r>
    <x v="0"/>
    <x v="227"/>
    <x v="9"/>
    <x v="9"/>
    <x v="1"/>
    <x v="2"/>
    <x v="39"/>
    <x v="399"/>
    <x v="3260"/>
    <x v="0"/>
    <x v="0"/>
    <x v="4"/>
  </r>
  <r>
    <x v="0"/>
    <x v="339"/>
    <x v="10"/>
    <x v="10"/>
    <x v="1"/>
    <x v="2"/>
    <x v="39"/>
    <x v="427"/>
    <x v="3261"/>
    <x v="0"/>
    <x v="0"/>
    <x v="4"/>
  </r>
  <r>
    <x v="0"/>
    <x v="244"/>
    <x v="10"/>
    <x v="10"/>
    <x v="1"/>
    <x v="2"/>
    <x v="39"/>
    <x v="433"/>
    <x v="3261"/>
    <x v="0"/>
    <x v="0"/>
    <x v="4"/>
  </r>
  <r>
    <x v="0"/>
    <x v="200"/>
    <x v="11"/>
    <x v="11"/>
    <x v="1"/>
    <x v="2"/>
    <x v="39"/>
    <x v="351"/>
    <x v="2368"/>
    <x v="0"/>
    <x v="0"/>
    <x v="4"/>
  </r>
  <r>
    <x v="0"/>
    <x v="187"/>
    <x v="11"/>
    <x v="11"/>
    <x v="1"/>
    <x v="2"/>
    <x v="39"/>
    <x v="328"/>
    <x v="3262"/>
    <x v="0"/>
    <x v="0"/>
    <x v="4"/>
  </r>
  <r>
    <x v="0"/>
    <x v="281"/>
    <x v="6"/>
    <x v="6"/>
    <x v="1"/>
    <x v="2"/>
    <x v="39"/>
    <x v="395"/>
    <x v="3187"/>
    <x v="0"/>
    <x v="0"/>
    <x v="4"/>
  </r>
  <r>
    <x v="1"/>
    <x v="185"/>
    <x v="8"/>
    <x v="8"/>
    <x v="1"/>
    <x v="2"/>
    <x v="40"/>
    <x v="296"/>
    <x v="3263"/>
    <x v="0"/>
    <x v="1"/>
    <x v="4"/>
  </r>
  <r>
    <x v="1"/>
    <x v="212"/>
    <x v="10"/>
    <x v="10"/>
    <x v="1"/>
    <x v="2"/>
    <x v="40"/>
    <x v="319"/>
    <x v="3264"/>
    <x v="0"/>
    <x v="1"/>
    <x v="4"/>
  </r>
  <r>
    <x v="2"/>
    <x v="214"/>
    <x v="11"/>
    <x v="11"/>
    <x v="1"/>
    <x v="2"/>
    <x v="40"/>
    <x v="306"/>
    <x v="1622"/>
    <x v="0"/>
    <x v="2"/>
    <x v="4"/>
  </r>
  <r>
    <x v="2"/>
    <x v="214"/>
    <x v="11"/>
    <x v="11"/>
    <x v="1"/>
    <x v="2"/>
    <x v="39"/>
    <x v="306"/>
    <x v="1124"/>
    <x v="0"/>
    <x v="2"/>
    <x v="4"/>
  </r>
  <r>
    <x v="3"/>
    <x v="227"/>
    <x v="9"/>
    <x v="9"/>
    <x v="1"/>
    <x v="2"/>
    <x v="39"/>
    <x v="399"/>
    <x v="3265"/>
    <x v="0"/>
    <x v="3"/>
    <x v="4"/>
  </r>
  <r>
    <x v="3"/>
    <x v="240"/>
    <x v="2"/>
    <x v="2"/>
    <x v="1"/>
    <x v="2"/>
    <x v="39"/>
    <x v="442"/>
    <x v="3266"/>
    <x v="0"/>
    <x v="3"/>
    <x v="4"/>
  </r>
  <r>
    <x v="4"/>
    <x v="319"/>
    <x v="8"/>
    <x v="8"/>
    <x v="1"/>
    <x v="2"/>
    <x v="39"/>
    <x v="350"/>
    <x v="952"/>
    <x v="0"/>
    <x v="4"/>
    <x v="4"/>
  </r>
  <r>
    <x v="4"/>
    <x v="291"/>
    <x v="9"/>
    <x v="9"/>
    <x v="1"/>
    <x v="2"/>
    <x v="39"/>
    <x v="303"/>
    <x v="3267"/>
    <x v="0"/>
    <x v="4"/>
    <x v="4"/>
  </r>
  <r>
    <x v="4"/>
    <x v="214"/>
    <x v="11"/>
    <x v="11"/>
    <x v="1"/>
    <x v="2"/>
    <x v="39"/>
    <x v="306"/>
    <x v="1365"/>
    <x v="0"/>
    <x v="4"/>
    <x v="4"/>
  </r>
  <r>
    <x v="4"/>
    <x v="240"/>
    <x v="2"/>
    <x v="2"/>
    <x v="1"/>
    <x v="2"/>
    <x v="39"/>
    <x v="442"/>
    <x v="1215"/>
    <x v="0"/>
    <x v="4"/>
    <x v="4"/>
  </r>
  <r>
    <x v="4"/>
    <x v="188"/>
    <x v="6"/>
    <x v="6"/>
    <x v="1"/>
    <x v="2"/>
    <x v="39"/>
    <x v="407"/>
    <x v="3268"/>
    <x v="0"/>
    <x v="4"/>
    <x v="4"/>
  </r>
  <r>
    <x v="5"/>
    <x v="331"/>
    <x v="9"/>
    <x v="9"/>
    <x v="1"/>
    <x v="2"/>
    <x v="39"/>
    <x v="391"/>
    <x v="3269"/>
    <x v="0"/>
    <x v="5"/>
    <x v="4"/>
  </r>
  <r>
    <x v="5"/>
    <x v="217"/>
    <x v="6"/>
    <x v="6"/>
    <x v="1"/>
    <x v="2"/>
    <x v="39"/>
    <x v="323"/>
    <x v="3270"/>
    <x v="0"/>
    <x v="5"/>
    <x v="4"/>
  </r>
  <r>
    <x v="6"/>
    <x v="332"/>
    <x v="7"/>
    <x v="7"/>
    <x v="1"/>
    <x v="2"/>
    <x v="39"/>
    <x v="397"/>
    <x v="3271"/>
    <x v="0"/>
    <x v="6"/>
    <x v="4"/>
  </r>
  <r>
    <x v="6"/>
    <x v="242"/>
    <x v="9"/>
    <x v="9"/>
    <x v="1"/>
    <x v="2"/>
    <x v="40"/>
    <x v="435"/>
    <x v="1641"/>
    <x v="0"/>
    <x v="6"/>
    <x v="4"/>
  </r>
  <r>
    <x v="6"/>
    <x v="282"/>
    <x v="11"/>
    <x v="11"/>
    <x v="1"/>
    <x v="2"/>
    <x v="39"/>
    <x v="358"/>
    <x v="1983"/>
    <x v="0"/>
    <x v="6"/>
    <x v="4"/>
  </r>
  <r>
    <x v="6"/>
    <x v="177"/>
    <x v="11"/>
    <x v="11"/>
    <x v="1"/>
    <x v="2"/>
    <x v="39"/>
    <x v="346"/>
    <x v="1286"/>
    <x v="0"/>
    <x v="6"/>
    <x v="4"/>
  </r>
  <r>
    <x v="6"/>
    <x v="316"/>
    <x v="2"/>
    <x v="2"/>
    <x v="1"/>
    <x v="2"/>
    <x v="39"/>
    <x v="348"/>
    <x v="3272"/>
    <x v="0"/>
    <x v="6"/>
    <x v="4"/>
  </r>
  <r>
    <x v="7"/>
    <x v="319"/>
    <x v="8"/>
    <x v="8"/>
    <x v="1"/>
    <x v="2"/>
    <x v="39"/>
    <x v="350"/>
    <x v="3273"/>
    <x v="0"/>
    <x v="7"/>
    <x v="4"/>
  </r>
  <r>
    <x v="7"/>
    <x v="242"/>
    <x v="9"/>
    <x v="9"/>
    <x v="1"/>
    <x v="2"/>
    <x v="39"/>
    <x v="435"/>
    <x v="3274"/>
    <x v="0"/>
    <x v="7"/>
    <x v="4"/>
  </r>
  <r>
    <x v="7"/>
    <x v="329"/>
    <x v="10"/>
    <x v="10"/>
    <x v="1"/>
    <x v="2"/>
    <x v="40"/>
    <x v="380"/>
    <x v="3275"/>
    <x v="0"/>
    <x v="7"/>
    <x v="4"/>
  </r>
  <r>
    <x v="7"/>
    <x v="240"/>
    <x v="2"/>
    <x v="2"/>
    <x v="1"/>
    <x v="2"/>
    <x v="39"/>
    <x v="442"/>
    <x v="2880"/>
    <x v="0"/>
    <x v="7"/>
    <x v="4"/>
  </r>
  <r>
    <x v="7"/>
    <x v="281"/>
    <x v="6"/>
    <x v="6"/>
    <x v="1"/>
    <x v="2"/>
    <x v="39"/>
    <x v="395"/>
    <x v="3276"/>
    <x v="0"/>
    <x v="7"/>
    <x v="4"/>
  </r>
  <r>
    <x v="8"/>
    <x v="210"/>
    <x v="7"/>
    <x v="7"/>
    <x v="1"/>
    <x v="2"/>
    <x v="39"/>
    <x v="418"/>
    <x v="3277"/>
    <x v="0"/>
    <x v="8"/>
    <x v="4"/>
  </r>
  <r>
    <x v="8"/>
    <x v="306"/>
    <x v="9"/>
    <x v="9"/>
    <x v="1"/>
    <x v="2"/>
    <x v="39"/>
    <x v="336"/>
    <x v="3278"/>
    <x v="0"/>
    <x v="8"/>
    <x v="4"/>
  </r>
  <r>
    <x v="8"/>
    <x v="310"/>
    <x v="10"/>
    <x v="10"/>
    <x v="1"/>
    <x v="2"/>
    <x v="39"/>
    <x v="335"/>
    <x v="3279"/>
    <x v="0"/>
    <x v="8"/>
    <x v="4"/>
  </r>
  <r>
    <x v="8"/>
    <x v="316"/>
    <x v="2"/>
    <x v="2"/>
    <x v="1"/>
    <x v="2"/>
    <x v="39"/>
    <x v="348"/>
    <x v="3280"/>
    <x v="0"/>
    <x v="8"/>
    <x v="4"/>
  </r>
  <r>
    <x v="8"/>
    <x v="229"/>
    <x v="6"/>
    <x v="6"/>
    <x v="1"/>
    <x v="2"/>
    <x v="39"/>
    <x v="281"/>
    <x v="810"/>
    <x v="0"/>
    <x v="8"/>
    <x v="4"/>
  </r>
  <r>
    <x v="9"/>
    <x v="254"/>
    <x v="8"/>
    <x v="8"/>
    <x v="1"/>
    <x v="2"/>
    <x v="40"/>
    <x v="326"/>
    <x v="53"/>
    <x v="0"/>
    <x v="9"/>
    <x v="4"/>
  </r>
  <r>
    <x v="9"/>
    <x v="323"/>
    <x v="8"/>
    <x v="8"/>
    <x v="1"/>
    <x v="2"/>
    <x v="39"/>
    <x v="367"/>
    <x v="3281"/>
    <x v="0"/>
    <x v="9"/>
    <x v="4"/>
  </r>
  <r>
    <x v="9"/>
    <x v="207"/>
    <x v="8"/>
    <x v="8"/>
    <x v="1"/>
    <x v="2"/>
    <x v="39"/>
    <x v="374"/>
    <x v="3282"/>
    <x v="0"/>
    <x v="9"/>
    <x v="4"/>
  </r>
  <r>
    <x v="9"/>
    <x v="244"/>
    <x v="10"/>
    <x v="10"/>
    <x v="1"/>
    <x v="2"/>
    <x v="39"/>
    <x v="433"/>
    <x v="3283"/>
    <x v="0"/>
    <x v="9"/>
    <x v="4"/>
  </r>
  <r>
    <x v="9"/>
    <x v="202"/>
    <x v="11"/>
    <x v="11"/>
    <x v="1"/>
    <x v="2"/>
    <x v="39"/>
    <x v="305"/>
    <x v="1168"/>
    <x v="0"/>
    <x v="9"/>
    <x v="4"/>
  </r>
  <r>
    <x v="9"/>
    <x v="183"/>
    <x v="2"/>
    <x v="2"/>
    <x v="1"/>
    <x v="2"/>
    <x v="39"/>
    <x v="330"/>
    <x v="3284"/>
    <x v="0"/>
    <x v="9"/>
    <x v="4"/>
  </r>
  <r>
    <x v="70"/>
    <x v="260"/>
    <x v="7"/>
    <x v="7"/>
    <x v="1"/>
    <x v="2"/>
    <x v="39"/>
    <x v="437"/>
    <x v="3285"/>
    <x v="0"/>
    <x v="70"/>
    <x v="4"/>
  </r>
  <r>
    <x v="70"/>
    <x v="240"/>
    <x v="2"/>
    <x v="2"/>
    <x v="1"/>
    <x v="2"/>
    <x v="39"/>
    <x v="442"/>
    <x v="3286"/>
    <x v="0"/>
    <x v="70"/>
    <x v="4"/>
  </r>
  <r>
    <x v="70"/>
    <x v="229"/>
    <x v="6"/>
    <x v="6"/>
    <x v="1"/>
    <x v="2"/>
    <x v="39"/>
    <x v="281"/>
    <x v="3287"/>
    <x v="0"/>
    <x v="70"/>
    <x v="4"/>
  </r>
  <r>
    <x v="10"/>
    <x v="251"/>
    <x v="8"/>
    <x v="8"/>
    <x v="1"/>
    <x v="2"/>
    <x v="39"/>
    <x v="291"/>
    <x v="3288"/>
    <x v="0"/>
    <x v="10"/>
    <x v="4"/>
  </r>
  <r>
    <x v="10"/>
    <x v="319"/>
    <x v="8"/>
    <x v="8"/>
    <x v="1"/>
    <x v="2"/>
    <x v="39"/>
    <x v="350"/>
    <x v="3289"/>
    <x v="0"/>
    <x v="10"/>
    <x v="4"/>
  </r>
  <r>
    <x v="10"/>
    <x v="306"/>
    <x v="9"/>
    <x v="9"/>
    <x v="1"/>
    <x v="2"/>
    <x v="39"/>
    <x v="336"/>
    <x v="3290"/>
    <x v="0"/>
    <x v="10"/>
    <x v="4"/>
  </r>
  <r>
    <x v="10"/>
    <x v="194"/>
    <x v="9"/>
    <x v="9"/>
    <x v="1"/>
    <x v="2"/>
    <x v="39"/>
    <x v="390"/>
    <x v="3291"/>
    <x v="0"/>
    <x v="10"/>
    <x v="4"/>
  </r>
  <r>
    <x v="10"/>
    <x v="263"/>
    <x v="10"/>
    <x v="10"/>
    <x v="1"/>
    <x v="2"/>
    <x v="39"/>
    <x v="436"/>
    <x v="2701"/>
    <x v="0"/>
    <x v="10"/>
    <x v="4"/>
  </r>
  <r>
    <x v="10"/>
    <x v="200"/>
    <x v="11"/>
    <x v="11"/>
    <x v="1"/>
    <x v="2"/>
    <x v="39"/>
    <x v="351"/>
    <x v="3292"/>
    <x v="0"/>
    <x v="10"/>
    <x v="4"/>
  </r>
  <r>
    <x v="10"/>
    <x v="177"/>
    <x v="11"/>
    <x v="11"/>
    <x v="1"/>
    <x v="2"/>
    <x v="39"/>
    <x v="346"/>
    <x v="3293"/>
    <x v="0"/>
    <x v="10"/>
    <x v="4"/>
  </r>
  <r>
    <x v="10"/>
    <x v="214"/>
    <x v="11"/>
    <x v="11"/>
    <x v="1"/>
    <x v="2"/>
    <x v="39"/>
    <x v="306"/>
    <x v="3294"/>
    <x v="0"/>
    <x v="10"/>
    <x v="4"/>
  </r>
  <r>
    <x v="10"/>
    <x v="315"/>
    <x v="2"/>
    <x v="2"/>
    <x v="1"/>
    <x v="2"/>
    <x v="39"/>
    <x v="405"/>
    <x v="3295"/>
    <x v="0"/>
    <x v="10"/>
    <x v="4"/>
  </r>
  <r>
    <x v="10"/>
    <x v="183"/>
    <x v="2"/>
    <x v="2"/>
    <x v="1"/>
    <x v="2"/>
    <x v="39"/>
    <x v="330"/>
    <x v="3296"/>
    <x v="0"/>
    <x v="10"/>
    <x v="4"/>
  </r>
  <r>
    <x v="10"/>
    <x v="217"/>
    <x v="6"/>
    <x v="6"/>
    <x v="1"/>
    <x v="2"/>
    <x v="39"/>
    <x v="323"/>
    <x v="3297"/>
    <x v="0"/>
    <x v="10"/>
    <x v="4"/>
  </r>
  <r>
    <x v="11"/>
    <x v="263"/>
    <x v="10"/>
    <x v="10"/>
    <x v="1"/>
    <x v="2"/>
    <x v="39"/>
    <x v="436"/>
    <x v="3298"/>
    <x v="0"/>
    <x v="11"/>
    <x v="4"/>
  </r>
  <r>
    <x v="11"/>
    <x v="177"/>
    <x v="11"/>
    <x v="11"/>
    <x v="1"/>
    <x v="2"/>
    <x v="39"/>
    <x v="346"/>
    <x v="3299"/>
    <x v="0"/>
    <x v="11"/>
    <x v="4"/>
  </r>
  <r>
    <x v="12"/>
    <x v="238"/>
    <x v="9"/>
    <x v="9"/>
    <x v="1"/>
    <x v="2"/>
    <x v="39"/>
    <x v="379"/>
    <x v="3300"/>
    <x v="0"/>
    <x v="12"/>
    <x v="4"/>
  </r>
  <r>
    <x v="13"/>
    <x v="243"/>
    <x v="10"/>
    <x v="10"/>
    <x v="1"/>
    <x v="2"/>
    <x v="39"/>
    <x v="411"/>
    <x v="1212"/>
    <x v="0"/>
    <x v="13"/>
    <x v="4"/>
  </r>
  <r>
    <x v="13"/>
    <x v="249"/>
    <x v="11"/>
    <x v="11"/>
    <x v="1"/>
    <x v="2"/>
    <x v="39"/>
    <x v="359"/>
    <x v="3301"/>
    <x v="0"/>
    <x v="13"/>
    <x v="4"/>
  </r>
  <r>
    <x v="13"/>
    <x v="240"/>
    <x v="2"/>
    <x v="2"/>
    <x v="1"/>
    <x v="2"/>
    <x v="39"/>
    <x v="442"/>
    <x v="3302"/>
    <x v="0"/>
    <x v="13"/>
    <x v="4"/>
  </r>
  <r>
    <x v="14"/>
    <x v="179"/>
    <x v="7"/>
    <x v="7"/>
    <x v="1"/>
    <x v="2"/>
    <x v="39"/>
    <x v="415"/>
    <x v="3303"/>
    <x v="0"/>
    <x v="14"/>
    <x v="4"/>
  </r>
  <r>
    <x v="14"/>
    <x v="194"/>
    <x v="9"/>
    <x v="9"/>
    <x v="1"/>
    <x v="2"/>
    <x v="39"/>
    <x v="390"/>
    <x v="3304"/>
    <x v="0"/>
    <x v="14"/>
    <x v="4"/>
  </r>
  <r>
    <x v="14"/>
    <x v="263"/>
    <x v="10"/>
    <x v="10"/>
    <x v="1"/>
    <x v="2"/>
    <x v="39"/>
    <x v="436"/>
    <x v="3305"/>
    <x v="0"/>
    <x v="14"/>
    <x v="4"/>
  </r>
  <r>
    <x v="14"/>
    <x v="249"/>
    <x v="11"/>
    <x v="11"/>
    <x v="1"/>
    <x v="2"/>
    <x v="39"/>
    <x v="359"/>
    <x v="3306"/>
    <x v="0"/>
    <x v="14"/>
    <x v="4"/>
  </r>
  <r>
    <x v="14"/>
    <x v="202"/>
    <x v="11"/>
    <x v="11"/>
    <x v="1"/>
    <x v="2"/>
    <x v="39"/>
    <x v="305"/>
    <x v="3307"/>
    <x v="0"/>
    <x v="14"/>
    <x v="4"/>
  </r>
  <r>
    <x v="14"/>
    <x v="240"/>
    <x v="2"/>
    <x v="2"/>
    <x v="1"/>
    <x v="2"/>
    <x v="39"/>
    <x v="442"/>
    <x v="3308"/>
    <x v="0"/>
    <x v="14"/>
    <x v="4"/>
  </r>
  <r>
    <x v="14"/>
    <x v="266"/>
    <x v="6"/>
    <x v="6"/>
    <x v="1"/>
    <x v="2"/>
    <x v="39"/>
    <x v="370"/>
    <x v="3309"/>
    <x v="0"/>
    <x v="14"/>
    <x v="4"/>
  </r>
  <r>
    <x v="15"/>
    <x v="207"/>
    <x v="8"/>
    <x v="8"/>
    <x v="1"/>
    <x v="2"/>
    <x v="39"/>
    <x v="374"/>
    <x v="3310"/>
    <x v="0"/>
    <x v="15"/>
    <x v="4"/>
  </r>
  <r>
    <x v="15"/>
    <x v="263"/>
    <x v="10"/>
    <x v="10"/>
    <x v="1"/>
    <x v="2"/>
    <x v="39"/>
    <x v="436"/>
    <x v="3311"/>
    <x v="0"/>
    <x v="15"/>
    <x v="4"/>
  </r>
  <r>
    <x v="15"/>
    <x v="282"/>
    <x v="11"/>
    <x v="11"/>
    <x v="1"/>
    <x v="2"/>
    <x v="39"/>
    <x v="358"/>
    <x v="3312"/>
    <x v="0"/>
    <x v="15"/>
    <x v="4"/>
  </r>
  <r>
    <x v="15"/>
    <x v="330"/>
    <x v="11"/>
    <x v="11"/>
    <x v="1"/>
    <x v="2"/>
    <x v="39"/>
    <x v="381"/>
    <x v="3313"/>
    <x v="0"/>
    <x v="15"/>
    <x v="4"/>
  </r>
  <r>
    <x v="15"/>
    <x v="315"/>
    <x v="2"/>
    <x v="2"/>
    <x v="1"/>
    <x v="2"/>
    <x v="39"/>
    <x v="405"/>
    <x v="1807"/>
    <x v="0"/>
    <x v="15"/>
    <x v="4"/>
  </r>
  <r>
    <x v="15"/>
    <x v="240"/>
    <x v="2"/>
    <x v="2"/>
    <x v="1"/>
    <x v="2"/>
    <x v="39"/>
    <x v="442"/>
    <x v="3314"/>
    <x v="0"/>
    <x v="15"/>
    <x v="4"/>
  </r>
  <r>
    <x v="15"/>
    <x v="305"/>
    <x v="6"/>
    <x v="6"/>
    <x v="1"/>
    <x v="2"/>
    <x v="39"/>
    <x v="331"/>
    <x v="3315"/>
    <x v="0"/>
    <x v="15"/>
    <x v="4"/>
  </r>
  <r>
    <x v="15"/>
    <x v="335"/>
    <x v="6"/>
    <x v="6"/>
    <x v="1"/>
    <x v="2"/>
    <x v="39"/>
    <x v="408"/>
    <x v="768"/>
    <x v="0"/>
    <x v="15"/>
    <x v="4"/>
  </r>
  <r>
    <x v="15"/>
    <x v="229"/>
    <x v="6"/>
    <x v="6"/>
    <x v="1"/>
    <x v="2"/>
    <x v="39"/>
    <x v="281"/>
    <x v="3316"/>
    <x v="0"/>
    <x v="15"/>
    <x v="4"/>
  </r>
  <r>
    <x v="16"/>
    <x v="247"/>
    <x v="8"/>
    <x v="8"/>
    <x v="1"/>
    <x v="2"/>
    <x v="39"/>
    <x v="289"/>
    <x v="3317"/>
    <x v="0"/>
    <x v="16"/>
    <x v="4"/>
  </r>
  <r>
    <x v="16"/>
    <x v="331"/>
    <x v="9"/>
    <x v="9"/>
    <x v="1"/>
    <x v="2"/>
    <x v="39"/>
    <x v="391"/>
    <x v="3318"/>
    <x v="0"/>
    <x v="16"/>
    <x v="4"/>
  </r>
  <r>
    <x v="16"/>
    <x v="244"/>
    <x v="10"/>
    <x v="10"/>
    <x v="1"/>
    <x v="2"/>
    <x v="39"/>
    <x v="433"/>
    <x v="3319"/>
    <x v="0"/>
    <x v="16"/>
    <x v="4"/>
  </r>
  <r>
    <x v="16"/>
    <x v="300"/>
    <x v="2"/>
    <x v="2"/>
    <x v="1"/>
    <x v="2"/>
    <x v="40"/>
    <x v="316"/>
    <x v="782"/>
    <x v="0"/>
    <x v="16"/>
    <x v="4"/>
  </r>
  <r>
    <x v="16"/>
    <x v="315"/>
    <x v="2"/>
    <x v="2"/>
    <x v="1"/>
    <x v="2"/>
    <x v="39"/>
    <x v="405"/>
    <x v="3320"/>
    <x v="0"/>
    <x v="16"/>
    <x v="4"/>
  </r>
  <r>
    <x v="16"/>
    <x v="182"/>
    <x v="2"/>
    <x v="2"/>
    <x v="1"/>
    <x v="2"/>
    <x v="39"/>
    <x v="392"/>
    <x v="3321"/>
    <x v="0"/>
    <x v="16"/>
    <x v="4"/>
  </r>
  <r>
    <x v="16"/>
    <x v="264"/>
    <x v="6"/>
    <x v="6"/>
    <x v="1"/>
    <x v="2"/>
    <x v="40"/>
    <x v="311"/>
    <x v="782"/>
    <x v="0"/>
    <x v="16"/>
    <x v="4"/>
  </r>
  <r>
    <x v="16"/>
    <x v="281"/>
    <x v="6"/>
    <x v="6"/>
    <x v="1"/>
    <x v="2"/>
    <x v="39"/>
    <x v="395"/>
    <x v="3322"/>
    <x v="0"/>
    <x v="16"/>
    <x v="4"/>
  </r>
  <r>
    <x v="16"/>
    <x v="217"/>
    <x v="6"/>
    <x v="6"/>
    <x v="1"/>
    <x v="2"/>
    <x v="40"/>
    <x v="323"/>
    <x v="782"/>
    <x v="0"/>
    <x v="16"/>
    <x v="4"/>
  </r>
  <r>
    <x v="17"/>
    <x v="205"/>
    <x v="7"/>
    <x v="7"/>
    <x v="1"/>
    <x v="2"/>
    <x v="39"/>
    <x v="299"/>
    <x v="1641"/>
    <x v="0"/>
    <x v="17"/>
    <x v="4"/>
  </r>
  <r>
    <x v="17"/>
    <x v="171"/>
    <x v="7"/>
    <x v="7"/>
    <x v="1"/>
    <x v="2"/>
    <x v="39"/>
    <x v="429"/>
    <x v="1641"/>
    <x v="0"/>
    <x v="17"/>
    <x v="4"/>
  </r>
  <r>
    <x v="17"/>
    <x v="194"/>
    <x v="9"/>
    <x v="9"/>
    <x v="1"/>
    <x v="2"/>
    <x v="39"/>
    <x v="390"/>
    <x v="1282"/>
    <x v="0"/>
    <x v="17"/>
    <x v="4"/>
  </r>
  <r>
    <x v="17"/>
    <x v="316"/>
    <x v="2"/>
    <x v="2"/>
    <x v="1"/>
    <x v="2"/>
    <x v="39"/>
    <x v="348"/>
    <x v="3323"/>
    <x v="0"/>
    <x v="17"/>
    <x v="4"/>
  </r>
  <r>
    <x v="18"/>
    <x v="310"/>
    <x v="10"/>
    <x v="10"/>
    <x v="1"/>
    <x v="2"/>
    <x v="39"/>
    <x v="335"/>
    <x v="3324"/>
    <x v="0"/>
    <x v="18"/>
    <x v="4"/>
  </r>
  <r>
    <x v="18"/>
    <x v="317"/>
    <x v="10"/>
    <x v="10"/>
    <x v="1"/>
    <x v="2"/>
    <x v="40"/>
    <x v="401"/>
    <x v="3325"/>
    <x v="0"/>
    <x v="18"/>
    <x v="4"/>
  </r>
  <r>
    <x v="19"/>
    <x v="207"/>
    <x v="8"/>
    <x v="8"/>
    <x v="1"/>
    <x v="2"/>
    <x v="39"/>
    <x v="374"/>
    <x v="3326"/>
    <x v="0"/>
    <x v="19"/>
    <x v="4"/>
  </r>
  <r>
    <x v="19"/>
    <x v="290"/>
    <x v="9"/>
    <x v="9"/>
    <x v="1"/>
    <x v="2"/>
    <x v="39"/>
    <x v="302"/>
    <x v="3327"/>
    <x v="0"/>
    <x v="19"/>
    <x v="4"/>
  </r>
  <r>
    <x v="19"/>
    <x v="182"/>
    <x v="2"/>
    <x v="2"/>
    <x v="1"/>
    <x v="2"/>
    <x v="39"/>
    <x v="392"/>
    <x v="3328"/>
    <x v="0"/>
    <x v="19"/>
    <x v="4"/>
  </r>
  <r>
    <x v="20"/>
    <x v="206"/>
    <x v="7"/>
    <x v="7"/>
    <x v="1"/>
    <x v="2"/>
    <x v="39"/>
    <x v="284"/>
    <x v="3329"/>
    <x v="0"/>
    <x v="20"/>
    <x v="4"/>
  </r>
  <r>
    <x v="20"/>
    <x v="227"/>
    <x v="9"/>
    <x v="9"/>
    <x v="1"/>
    <x v="2"/>
    <x v="39"/>
    <x v="399"/>
    <x v="3330"/>
    <x v="0"/>
    <x v="20"/>
    <x v="4"/>
  </r>
  <r>
    <x v="20"/>
    <x v="263"/>
    <x v="10"/>
    <x v="10"/>
    <x v="1"/>
    <x v="2"/>
    <x v="39"/>
    <x v="436"/>
    <x v="3331"/>
    <x v="0"/>
    <x v="20"/>
    <x v="4"/>
  </r>
  <r>
    <x v="20"/>
    <x v="200"/>
    <x v="11"/>
    <x v="11"/>
    <x v="1"/>
    <x v="2"/>
    <x v="39"/>
    <x v="351"/>
    <x v="3332"/>
    <x v="0"/>
    <x v="20"/>
    <x v="4"/>
  </r>
  <r>
    <x v="20"/>
    <x v="315"/>
    <x v="2"/>
    <x v="2"/>
    <x v="1"/>
    <x v="2"/>
    <x v="39"/>
    <x v="405"/>
    <x v="3333"/>
    <x v="0"/>
    <x v="20"/>
    <x v="4"/>
  </r>
  <r>
    <x v="20"/>
    <x v="281"/>
    <x v="6"/>
    <x v="6"/>
    <x v="1"/>
    <x v="2"/>
    <x v="39"/>
    <x v="395"/>
    <x v="3334"/>
    <x v="0"/>
    <x v="20"/>
    <x v="4"/>
  </r>
  <r>
    <x v="21"/>
    <x v="326"/>
    <x v="8"/>
    <x v="8"/>
    <x v="1"/>
    <x v="2"/>
    <x v="39"/>
    <x v="423"/>
    <x v="3335"/>
    <x v="0"/>
    <x v="21"/>
    <x v="4"/>
  </r>
  <r>
    <x v="21"/>
    <x v="175"/>
    <x v="9"/>
    <x v="9"/>
    <x v="1"/>
    <x v="2"/>
    <x v="39"/>
    <x v="389"/>
    <x v="120"/>
    <x v="0"/>
    <x v="21"/>
    <x v="4"/>
  </r>
  <r>
    <x v="21"/>
    <x v="255"/>
    <x v="9"/>
    <x v="9"/>
    <x v="1"/>
    <x v="2"/>
    <x v="39"/>
    <x v="293"/>
    <x v="907"/>
    <x v="0"/>
    <x v="21"/>
    <x v="4"/>
  </r>
  <r>
    <x v="21"/>
    <x v="263"/>
    <x v="10"/>
    <x v="10"/>
    <x v="1"/>
    <x v="2"/>
    <x v="39"/>
    <x v="436"/>
    <x v="810"/>
    <x v="0"/>
    <x v="21"/>
    <x v="4"/>
  </r>
  <r>
    <x v="21"/>
    <x v="200"/>
    <x v="11"/>
    <x v="11"/>
    <x v="1"/>
    <x v="2"/>
    <x v="39"/>
    <x v="351"/>
    <x v="3336"/>
    <x v="0"/>
    <x v="21"/>
    <x v="4"/>
  </r>
  <r>
    <x v="21"/>
    <x v="214"/>
    <x v="11"/>
    <x v="11"/>
    <x v="1"/>
    <x v="2"/>
    <x v="39"/>
    <x v="306"/>
    <x v="3337"/>
    <x v="0"/>
    <x v="21"/>
    <x v="4"/>
  </r>
  <r>
    <x v="21"/>
    <x v="335"/>
    <x v="6"/>
    <x v="6"/>
    <x v="1"/>
    <x v="2"/>
    <x v="39"/>
    <x v="408"/>
    <x v="907"/>
    <x v="0"/>
    <x v="21"/>
    <x v="4"/>
  </r>
  <r>
    <x v="72"/>
    <x v="261"/>
    <x v="8"/>
    <x v="8"/>
    <x v="1"/>
    <x v="2"/>
    <x v="39"/>
    <x v="320"/>
    <x v="460"/>
    <x v="0"/>
    <x v="72"/>
    <x v="4"/>
  </r>
  <r>
    <x v="72"/>
    <x v="189"/>
    <x v="10"/>
    <x v="10"/>
    <x v="1"/>
    <x v="2"/>
    <x v="39"/>
    <x v="345"/>
    <x v="3338"/>
    <x v="0"/>
    <x v="72"/>
    <x v="4"/>
  </r>
  <r>
    <x v="72"/>
    <x v="235"/>
    <x v="2"/>
    <x v="2"/>
    <x v="1"/>
    <x v="2"/>
    <x v="39"/>
    <x v="393"/>
    <x v="3339"/>
    <x v="0"/>
    <x v="72"/>
    <x v="4"/>
  </r>
  <r>
    <x v="22"/>
    <x v="278"/>
    <x v="7"/>
    <x v="7"/>
    <x v="1"/>
    <x v="2"/>
    <x v="40"/>
    <x v="450"/>
    <x v="3340"/>
    <x v="0"/>
    <x v="22"/>
    <x v="4"/>
  </r>
  <r>
    <x v="22"/>
    <x v="171"/>
    <x v="7"/>
    <x v="7"/>
    <x v="1"/>
    <x v="2"/>
    <x v="39"/>
    <x v="429"/>
    <x v="1"/>
    <x v="608"/>
    <x v="22"/>
    <x v="4"/>
  </r>
  <r>
    <x v="22"/>
    <x v="268"/>
    <x v="10"/>
    <x v="10"/>
    <x v="1"/>
    <x v="2"/>
    <x v="39"/>
    <x v="339"/>
    <x v="1325"/>
    <x v="0"/>
    <x v="22"/>
    <x v="4"/>
  </r>
  <r>
    <x v="22"/>
    <x v="189"/>
    <x v="10"/>
    <x v="10"/>
    <x v="1"/>
    <x v="2"/>
    <x v="39"/>
    <x v="345"/>
    <x v="3084"/>
    <x v="0"/>
    <x v="22"/>
    <x v="4"/>
  </r>
  <r>
    <x v="22"/>
    <x v="200"/>
    <x v="11"/>
    <x v="11"/>
    <x v="1"/>
    <x v="2"/>
    <x v="39"/>
    <x v="351"/>
    <x v="3341"/>
    <x v="0"/>
    <x v="22"/>
    <x v="4"/>
  </r>
  <r>
    <x v="23"/>
    <x v="243"/>
    <x v="10"/>
    <x v="10"/>
    <x v="1"/>
    <x v="2"/>
    <x v="39"/>
    <x v="411"/>
    <x v="86"/>
    <x v="0"/>
    <x v="23"/>
    <x v="4"/>
  </r>
  <r>
    <x v="23"/>
    <x v="282"/>
    <x v="11"/>
    <x v="11"/>
    <x v="1"/>
    <x v="2"/>
    <x v="39"/>
    <x v="358"/>
    <x v="2471"/>
    <x v="0"/>
    <x v="23"/>
    <x v="4"/>
  </r>
  <r>
    <x v="23"/>
    <x v="202"/>
    <x v="11"/>
    <x v="11"/>
    <x v="1"/>
    <x v="2"/>
    <x v="39"/>
    <x v="305"/>
    <x v="3342"/>
    <x v="0"/>
    <x v="23"/>
    <x v="4"/>
  </r>
  <r>
    <x v="23"/>
    <x v="217"/>
    <x v="6"/>
    <x v="6"/>
    <x v="1"/>
    <x v="2"/>
    <x v="39"/>
    <x v="323"/>
    <x v="3343"/>
    <x v="0"/>
    <x v="23"/>
    <x v="4"/>
  </r>
  <r>
    <x v="25"/>
    <x v="206"/>
    <x v="7"/>
    <x v="7"/>
    <x v="1"/>
    <x v="2"/>
    <x v="39"/>
    <x v="284"/>
    <x v="3344"/>
    <x v="0"/>
    <x v="25"/>
    <x v="4"/>
  </r>
  <r>
    <x v="25"/>
    <x v="310"/>
    <x v="10"/>
    <x v="10"/>
    <x v="1"/>
    <x v="2"/>
    <x v="39"/>
    <x v="335"/>
    <x v="3345"/>
    <x v="0"/>
    <x v="25"/>
    <x v="4"/>
  </r>
  <r>
    <x v="25"/>
    <x v="315"/>
    <x v="2"/>
    <x v="2"/>
    <x v="1"/>
    <x v="2"/>
    <x v="39"/>
    <x v="405"/>
    <x v="3346"/>
    <x v="0"/>
    <x v="25"/>
    <x v="4"/>
  </r>
  <r>
    <x v="26"/>
    <x v="260"/>
    <x v="7"/>
    <x v="7"/>
    <x v="1"/>
    <x v="2"/>
    <x v="39"/>
    <x v="437"/>
    <x v="3347"/>
    <x v="0"/>
    <x v="26"/>
    <x v="4"/>
  </r>
  <r>
    <x v="26"/>
    <x v="175"/>
    <x v="9"/>
    <x v="9"/>
    <x v="1"/>
    <x v="2"/>
    <x v="39"/>
    <x v="389"/>
    <x v="1484"/>
    <x v="0"/>
    <x v="26"/>
    <x v="4"/>
  </r>
  <r>
    <x v="26"/>
    <x v="189"/>
    <x v="10"/>
    <x v="10"/>
    <x v="1"/>
    <x v="2"/>
    <x v="39"/>
    <x v="345"/>
    <x v="3348"/>
    <x v="0"/>
    <x v="26"/>
    <x v="4"/>
  </r>
  <r>
    <x v="26"/>
    <x v="182"/>
    <x v="2"/>
    <x v="2"/>
    <x v="1"/>
    <x v="2"/>
    <x v="39"/>
    <x v="392"/>
    <x v="3349"/>
    <x v="0"/>
    <x v="26"/>
    <x v="4"/>
  </r>
  <r>
    <x v="26"/>
    <x v="217"/>
    <x v="6"/>
    <x v="6"/>
    <x v="1"/>
    <x v="2"/>
    <x v="39"/>
    <x v="323"/>
    <x v="3350"/>
    <x v="0"/>
    <x v="26"/>
    <x v="4"/>
  </r>
  <r>
    <x v="26"/>
    <x v="335"/>
    <x v="6"/>
    <x v="6"/>
    <x v="1"/>
    <x v="2"/>
    <x v="39"/>
    <x v="408"/>
    <x v="3351"/>
    <x v="0"/>
    <x v="26"/>
    <x v="4"/>
  </r>
  <r>
    <x v="27"/>
    <x v="242"/>
    <x v="9"/>
    <x v="9"/>
    <x v="1"/>
    <x v="2"/>
    <x v="39"/>
    <x v="435"/>
    <x v="1342"/>
    <x v="0"/>
    <x v="27"/>
    <x v="4"/>
  </r>
  <r>
    <x v="27"/>
    <x v="230"/>
    <x v="9"/>
    <x v="9"/>
    <x v="1"/>
    <x v="2"/>
    <x v="39"/>
    <x v="283"/>
    <x v="3352"/>
    <x v="0"/>
    <x v="27"/>
    <x v="4"/>
  </r>
  <r>
    <x v="27"/>
    <x v="330"/>
    <x v="11"/>
    <x v="11"/>
    <x v="1"/>
    <x v="2"/>
    <x v="39"/>
    <x v="381"/>
    <x v="3353"/>
    <x v="0"/>
    <x v="27"/>
    <x v="4"/>
  </r>
  <r>
    <x v="28"/>
    <x v="247"/>
    <x v="8"/>
    <x v="8"/>
    <x v="1"/>
    <x v="2"/>
    <x v="39"/>
    <x v="289"/>
    <x v="3354"/>
    <x v="0"/>
    <x v="28"/>
    <x v="4"/>
  </r>
  <r>
    <x v="28"/>
    <x v="207"/>
    <x v="8"/>
    <x v="8"/>
    <x v="1"/>
    <x v="2"/>
    <x v="39"/>
    <x v="374"/>
    <x v="1836"/>
    <x v="0"/>
    <x v="28"/>
    <x v="4"/>
  </r>
  <r>
    <x v="28"/>
    <x v="319"/>
    <x v="8"/>
    <x v="8"/>
    <x v="1"/>
    <x v="2"/>
    <x v="39"/>
    <x v="350"/>
    <x v="3355"/>
    <x v="0"/>
    <x v="28"/>
    <x v="4"/>
  </r>
  <r>
    <x v="28"/>
    <x v="182"/>
    <x v="2"/>
    <x v="2"/>
    <x v="1"/>
    <x v="2"/>
    <x v="39"/>
    <x v="392"/>
    <x v="3356"/>
    <x v="0"/>
    <x v="28"/>
    <x v="4"/>
  </r>
  <r>
    <x v="28"/>
    <x v="316"/>
    <x v="2"/>
    <x v="2"/>
    <x v="1"/>
    <x v="2"/>
    <x v="39"/>
    <x v="348"/>
    <x v="3357"/>
    <x v="0"/>
    <x v="28"/>
    <x v="4"/>
  </r>
  <r>
    <x v="73"/>
    <x v="238"/>
    <x v="9"/>
    <x v="9"/>
    <x v="1"/>
    <x v="2"/>
    <x v="39"/>
    <x v="379"/>
    <x v="3358"/>
    <x v="0"/>
    <x v="73"/>
    <x v="4"/>
  </r>
  <r>
    <x v="73"/>
    <x v="243"/>
    <x v="10"/>
    <x v="10"/>
    <x v="1"/>
    <x v="2"/>
    <x v="39"/>
    <x v="411"/>
    <x v="3359"/>
    <x v="0"/>
    <x v="73"/>
    <x v="4"/>
  </r>
  <r>
    <x v="29"/>
    <x v="263"/>
    <x v="10"/>
    <x v="10"/>
    <x v="1"/>
    <x v="2"/>
    <x v="39"/>
    <x v="436"/>
    <x v="3360"/>
    <x v="0"/>
    <x v="29"/>
    <x v="4"/>
  </r>
  <r>
    <x v="29"/>
    <x v="249"/>
    <x v="11"/>
    <x v="11"/>
    <x v="1"/>
    <x v="2"/>
    <x v="39"/>
    <x v="359"/>
    <x v="784"/>
    <x v="0"/>
    <x v="29"/>
    <x v="4"/>
  </r>
  <r>
    <x v="29"/>
    <x v="188"/>
    <x v="6"/>
    <x v="6"/>
    <x v="1"/>
    <x v="2"/>
    <x v="40"/>
    <x v="407"/>
    <x v="3361"/>
    <x v="0"/>
    <x v="29"/>
    <x v="4"/>
  </r>
  <r>
    <x v="30"/>
    <x v="254"/>
    <x v="8"/>
    <x v="8"/>
    <x v="1"/>
    <x v="2"/>
    <x v="40"/>
    <x v="326"/>
    <x v="3362"/>
    <x v="0"/>
    <x v="30"/>
    <x v="4"/>
  </r>
  <r>
    <x v="30"/>
    <x v="194"/>
    <x v="9"/>
    <x v="9"/>
    <x v="1"/>
    <x v="2"/>
    <x v="39"/>
    <x v="390"/>
    <x v="3363"/>
    <x v="0"/>
    <x v="30"/>
    <x v="4"/>
  </r>
  <r>
    <x v="30"/>
    <x v="200"/>
    <x v="11"/>
    <x v="11"/>
    <x v="1"/>
    <x v="2"/>
    <x v="39"/>
    <x v="351"/>
    <x v="3364"/>
    <x v="0"/>
    <x v="30"/>
    <x v="4"/>
  </r>
  <r>
    <x v="30"/>
    <x v="202"/>
    <x v="11"/>
    <x v="11"/>
    <x v="1"/>
    <x v="2"/>
    <x v="39"/>
    <x v="305"/>
    <x v="2943"/>
    <x v="0"/>
    <x v="30"/>
    <x v="4"/>
  </r>
  <r>
    <x v="30"/>
    <x v="281"/>
    <x v="6"/>
    <x v="6"/>
    <x v="1"/>
    <x v="2"/>
    <x v="39"/>
    <x v="395"/>
    <x v="3365"/>
    <x v="0"/>
    <x v="30"/>
    <x v="4"/>
  </r>
  <r>
    <x v="31"/>
    <x v="247"/>
    <x v="8"/>
    <x v="8"/>
    <x v="1"/>
    <x v="2"/>
    <x v="39"/>
    <x v="289"/>
    <x v="3366"/>
    <x v="0"/>
    <x v="31"/>
    <x v="4"/>
  </r>
  <r>
    <x v="31"/>
    <x v="242"/>
    <x v="9"/>
    <x v="9"/>
    <x v="1"/>
    <x v="2"/>
    <x v="39"/>
    <x v="435"/>
    <x v="1182"/>
    <x v="0"/>
    <x v="31"/>
    <x v="4"/>
  </r>
  <r>
    <x v="31"/>
    <x v="176"/>
    <x v="10"/>
    <x v="10"/>
    <x v="1"/>
    <x v="2"/>
    <x v="39"/>
    <x v="412"/>
    <x v="366"/>
    <x v="0"/>
    <x v="31"/>
    <x v="4"/>
  </r>
  <r>
    <x v="32"/>
    <x v="247"/>
    <x v="8"/>
    <x v="8"/>
    <x v="1"/>
    <x v="2"/>
    <x v="39"/>
    <x v="289"/>
    <x v="1641"/>
    <x v="0"/>
    <x v="32"/>
    <x v="4"/>
  </r>
  <r>
    <x v="32"/>
    <x v="175"/>
    <x v="9"/>
    <x v="9"/>
    <x v="1"/>
    <x v="2"/>
    <x v="39"/>
    <x v="389"/>
    <x v="1335"/>
    <x v="0"/>
    <x v="32"/>
    <x v="4"/>
  </r>
  <r>
    <x v="32"/>
    <x v="329"/>
    <x v="10"/>
    <x v="10"/>
    <x v="1"/>
    <x v="2"/>
    <x v="39"/>
    <x v="380"/>
    <x v="3367"/>
    <x v="0"/>
    <x v="32"/>
    <x v="4"/>
  </r>
  <r>
    <x v="32"/>
    <x v="249"/>
    <x v="11"/>
    <x v="11"/>
    <x v="1"/>
    <x v="2"/>
    <x v="39"/>
    <x v="359"/>
    <x v="3368"/>
    <x v="0"/>
    <x v="32"/>
    <x v="4"/>
  </r>
  <r>
    <x v="32"/>
    <x v="240"/>
    <x v="2"/>
    <x v="2"/>
    <x v="1"/>
    <x v="2"/>
    <x v="39"/>
    <x v="442"/>
    <x v="3369"/>
    <x v="0"/>
    <x v="32"/>
    <x v="4"/>
  </r>
  <r>
    <x v="33"/>
    <x v="179"/>
    <x v="7"/>
    <x v="7"/>
    <x v="1"/>
    <x v="2"/>
    <x v="39"/>
    <x v="415"/>
    <x v="1866"/>
    <x v="0"/>
    <x v="33"/>
    <x v="4"/>
  </r>
  <r>
    <x v="33"/>
    <x v="263"/>
    <x v="10"/>
    <x v="10"/>
    <x v="1"/>
    <x v="2"/>
    <x v="39"/>
    <x v="436"/>
    <x v="3370"/>
    <x v="0"/>
    <x v="33"/>
    <x v="4"/>
  </r>
  <r>
    <x v="33"/>
    <x v="201"/>
    <x v="11"/>
    <x v="11"/>
    <x v="1"/>
    <x v="2"/>
    <x v="39"/>
    <x v="422"/>
    <x v="905"/>
    <x v="0"/>
    <x v="33"/>
    <x v="4"/>
  </r>
  <r>
    <x v="33"/>
    <x v="213"/>
    <x v="11"/>
    <x v="11"/>
    <x v="1"/>
    <x v="2"/>
    <x v="39"/>
    <x v="361"/>
    <x v="1"/>
    <x v="262"/>
    <x v="33"/>
    <x v="4"/>
  </r>
  <r>
    <x v="33"/>
    <x v="316"/>
    <x v="2"/>
    <x v="2"/>
    <x v="1"/>
    <x v="2"/>
    <x v="39"/>
    <x v="348"/>
    <x v="3371"/>
    <x v="0"/>
    <x v="33"/>
    <x v="4"/>
  </r>
  <r>
    <x v="33"/>
    <x v="229"/>
    <x v="6"/>
    <x v="6"/>
    <x v="1"/>
    <x v="2"/>
    <x v="39"/>
    <x v="281"/>
    <x v="3372"/>
    <x v="0"/>
    <x v="33"/>
    <x v="4"/>
  </r>
  <r>
    <x v="34"/>
    <x v="189"/>
    <x v="10"/>
    <x v="10"/>
    <x v="1"/>
    <x v="2"/>
    <x v="39"/>
    <x v="345"/>
    <x v="3373"/>
    <x v="0"/>
    <x v="34"/>
    <x v="4"/>
  </r>
  <r>
    <x v="34"/>
    <x v="315"/>
    <x v="2"/>
    <x v="2"/>
    <x v="1"/>
    <x v="2"/>
    <x v="39"/>
    <x v="405"/>
    <x v="3374"/>
    <x v="0"/>
    <x v="34"/>
    <x v="4"/>
  </r>
  <r>
    <x v="34"/>
    <x v="229"/>
    <x v="6"/>
    <x v="6"/>
    <x v="1"/>
    <x v="2"/>
    <x v="39"/>
    <x v="281"/>
    <x v="3375"/>
    <x v="0"/>
    <x v="34"/>
    <x v="4"/>
  </r>
  <r>
    <x v="35"/>
    <x v="261"/>
    <x v="8"/>
    <x v="8"/>
    <x v="1"/>
    <x v="2"/>
    <x v="39"/>
    <x v="320"/>
    <x v="3376"/>
    <x v="0"/>
    <x v="35"/>
    <x v="4"/>
  </r>
  <r>
    <x v="35"/>
    <x v="207"/>
    <x v="8"/>
    <x v="8"/>
    <x v="1"/>
    <x v="2"/>
    <x v="39"/>
    <x v="374"/>
    <x v="3377"/>
    <x v="0"/>
    <x v="35"/>
    <x v="4"/>
  </r>
  <r>
    <x v="35"/>
    <x v="310"/>
    <x v="10"/>
    <x v="10"/>
    <x v="1"/>
    <x v="2"/>
    <x v="39"/>
    <x v="335"/>
    <x v="3378"/>
    <x v="0"/>
    <x v="35"/>
    <x v="4"/>
  </r>
  <r>
    <x v="35"/>
    <x v="187"/>
    <x v="11"/>
    <x v="11"/>
    <x v="1"/>
    <x v="2"/>
    <x v="39"/>
    <x v="328"/>
    <x v="3379"/>
    <x v="0"/>
    <x v="35"/>
    <x v="4"/>
  </r>
  <r>
    <x v="35"/>
    <x v="202"/>
    <x v="11"/>
    <x v="11"/>
    <x v="1"/>
    <x v="2"/>
    <x v="39"/>
    <x v="305"/>
    <x v="3380"/>
    <x v="0"/>
    <x v="35"/>
    <x v="4"/>
  </r>
  <r>
    <x v="35"/>
    <x v="265"/>
    <x v="6"/>
    <x v="6"/>
    <x v="1"/>
    <x v="2"/>
    <x v="39"/>
    <x v="386"/>
    <x v="3381"/>
    <x v="0"/>
    <x v="35"/>
    <x v="4"/>
  </r>
  <r>
    <x v="35"/>
    <x v="305"/>
    <x v="6"/>
    <x v="6"/>
    <x v="1"/>
    <x v="2"/>
    <x v="39"/>
    <x v="331"/>
    <x v="1525"/>
    <x v="0"/>
    <x v="35"/>
    <x v="4"/>
  </r>
  <r>
    <x v="77"/>
    <x v="326"/>
    <x v="8"/>
    <x v="8"/>
    <x v="1"/>
    <x v="2"/>
    <x v="39"/>
    <x v="423"/>
    <x v="3382"/>
    <x v="0"/>
    <x v="77"/>
    <x v="4"/>
  </r>
  <r>
    <x v="77"/>
    <x v="261"/>
    <x v="8"/>
    <x v="8"/>
    <x v="1"/>
    <x v="2"/>
    <x v="40"/>
    <x v="320"/>
    <x v="858"/>
    <x v="0"/>
    <x v="77"/>
    <x v="4"/>
  </r>
  <r>
    <x v="77"/>
    <x v="306"/>
    <x v="9"/>
    <x v="9"/>
    <x v="1"/>
    <x v="2"/>
    <x v="39"/>
    <x v="336"/>
    <x v="3383"/>
    <x v="0"/>
    <x v="77"/>
    <x v="4"/>
  </r>
  <r>
    <x v="77"/>
    <x v="227"/>
    <x v="9"/>
    <x v="9"/>
    <x v="1"/>
    <x v="2"/>
    <x v="40"/>
    <x v="399"/>
    <x v="858"/>
    <x v="0"/>
    <x v="77"/>
    <x v="4"/>
  </r>
  <r>
    <x v="77"/>
    <x v="290"/>
    <x v="9"/>
    <x v="9"/>
    <x v="1"/>
    <x v="2"/>
    <x v="39"/>
    <x v="302"/>
    <x v="3384"/>
    <x v="0"/>
    <x v="77"/>
    <x v="4"/>
  </r>
  <r>
    <x v="77"/>
    <x v="242"/>
    <x v="9"/>
    <x v="9"/>
    <x v="1"/>
    <x v="2"/>
    <x v="39"/>
    <x v="435"/>
    <x v="3385"/>
    <x v="0"/>
    <x v="77"/>
    <x v="4"/>
  </r>
  <r>
    <x v="77"/>
    <x v="198"/>
    <x v="10"/>
    <x v="10"/>
    <x v="1"/>
    <x v="2"/>
    <x v="40"/>
    <x v="338"/>
    <x v="858"/>
    <x v="0"/>
    <x v="77"/>
    <x v="4"/>
  </r>
  <r>
    <x v="77"/>
    <x v="243"/>
    <x v="10"/>
    <x v="10"/>
    <x v="1"/>
    <x v="2"/>
    <x v="39"/>
    <x v="411"/>
    <x v="1533"/>
    <x v="0"/>
    <x v="77"/>
    <x v="4"/>
  </r>
  <r>
    <x v="77"/>
    <x v="186"/>
    <x v="10"/>
    <x v="10"/>
    <x v="1"/>
    <x v="2"/>
    <x v="40"/>
    <x v="321"/>
    <x v="244"/>
    <x v="0"/>
    <x v="77"/>
    <x v="4"/>
  </r>
  <r>
    <x v="77"/>
    <x v="202"/>
    <x v="11"/>
    <x v="11"/>
    <x v="1"/>
    <x v="2"/>
    <x v="39"/>
    <x v="305"/>
    <x v="3355"/>
    <x v="0"/>
    <x v="77"/>
    <x v="4"/>
  </r>
  <r>
    <x v="77"/>
    <x v="183"/>
    <x v="2"/>
    <x v="2"/>
    <x v="1"/>
    <x v="2"/>
    <x v="40"/>
    <x v="330"/>
    <x v="3386"/>
    <x v="0"/>
    <x v="77"/>
    <x v="4"/>
  </r>
  <r>
    <x v="77"/>
    <x v="183"/>
    <x v="2"/>
    <x v="2"/>
    <x v="1"/>
    <x v="2"/>
    <x v="39"/>
    <x v="330"/>
    <x v="3387"/>
    <x v="0"/>
    <x v="77"/>
    <x v="4"/>
  </r>
  <r>
    <x v="36"/>
    <x v="225"/>
    <x v="7"/>
    <x v="7"/>
    <x v="1"/>
    <x v="2"/>
    <x v="39"/>
    <x v="416"/>
    <x v="1535"/>
    <x v="0"/>
    <x v="36"/>
    <x v="4"/>
  </r>
  <r>
    <x v="36"/>
    <x v="332"/>
    <x v="7"/>
    <x v="7"/>
    <x v="1"/>
    <x v="2"/>
    <x v="39"/>
    <x v="397"/>
    <x v="1999"/>
    <x v="0"/>
    <x v="36"/>
    <x v="4"/>
  </r>
  <r>
    <x v="36"/>
    <x v="251"/>
    <x v="8"/>
    <x v="8"/>
    <x v="1"/>
    <x v="2"/>
    <x v="39"/>
    <x v="291"/>
    <x v="3388"/>
    <x v="0"/>
    <x v="36"/>
    <x v="4"/>
  </r>
  <r>
    <x v="36"/>
    <x v="261"/>
    <x v="8"/>
    <x v="8"/>
    <x v="1"/>
    <x v="2"/>
    <x v="39"/>
    <x v="320"/>
    <x v="920"/>
    <x v="0"/>
    <x v="36"/>
    <x v="4"/>
  </r>
  <r>
    <x v="36"/>
    <x v="319"/>
    <x v="8"/>
    <x v="8"/>
    <x v="1"/>
    <x v="2"/>
    <x v="39"/>
    <x v="350"/>
    <x v="2722"/>
    <x v="0"/>
    <x v="36"/>
    <x v="4"/>
  </r>
  <r>
    <x v="36"/>
    <x v="263"/>
    <x v="10"/>
    <x v="10"/>
    <x v="1"/>
    <x v="2"/>
    <x v="39"/>
    <x v="436"/>
    <x v="1156"/>
    <x v="0"/>
    <x v="36"/>
    <x v="4"/>
  </r>
  <r>
    <x v="36"/>
    <x v="200"/>
    <x v="11"/>
    <x v="11"/>
    <x v="1"/>
    <x v="2"/>
    <x v="39"/>
    <x v="351"/>
    <x v="3389"/>
    <x v="0"/>
    <x v="36"/>
    <x v="4"/>
  </r>
  <r>
    <x v="36"/>
    <x v="182"/>
    <x v="2"/>
    <x v="2"/>
    <x v="1"/>
    <x v="2"/>
    <x v="39"/>
    <x v="392"/>
    <x v="3390"/>
    <x v="0"/>
    <x v="36"/>
    <x v="4"/>
  </r>
  <r>
    <x v="36"/>
    <x v="335"/>
    <x v="6"/>
    <x v="6"/>
    <x v="1"/>
    <x v="2"/>
    <x v="39"/>
    <x v="408"/>
    <x v="3391"/>
    <x v="0"/>
    <x v="36"/>
    <x v="4"/>
  </r>
  <r>
    <x v="37"/>
    <x v="310"/>
    <x v="10"/>
    <x v="10"/>
    <x v="1"/>
    <x v="2"/>
    <x v="39"/>
    <x v="335"/>
    <x v="3392"/>
    <x v="0"/>
    <x v="37"/>
    <x v="4"/>
  </r>
  <r>
    <x v="37"/>
    <x v="330"/>
    <x v="11"/>
    <x v="11"/>
    <x v="1"/>
    <x v="2"/>
    <x v="39"/>
    <x v="381"/>
    <x v="3393"/>
    <x v="0"/>
    <x v="37"/>
    <x v="4"/>
  </r>
  <r>
    <x v="38"/>
    <x v="326"/>
    <x v="8"/>
    <x v="8"/>
    <x v="1"/>
    <x v="2"/>
    <x v="39"/>
    <x v="423"/>
    <x v="858"/>
    <x v="0"/>
    <x v="38"/>
    <x v="4"/>
  </r>
  <r>
    <x v="38"/>
    <x v="194"/>
    <x v="9"/>
    <x v="9"/>
    <x v="1"/>
    <x v="2"/>
    <x v="39"/>
    <x v="390"/>
    <x v="858"/>
    <x v="0"/>
    <x v="38"/>
    <x v="4"/>
  </r>
  <r>
    <x v="38"/>
    <x v="183"/>
    <x v="2"/>
    <x v="2"/>
    <x v="1"/>
    <x v="2"/>
    <x v="39"/>
    <x v="330"/>
    <x v="858"/>
    <x v="0"/>
    <x v="38"/>
    <x v="4"/>
  </r>
  <r>
    <x v="38"/>
    <x v="229"/>
    <x v="6"/>
    <x v="6"/>
    <x v="1"/>
    <x v="2"/>
    <x v="39"/>
    <x v="281"/>
    <x v="858"/>
    <x v="0"/>
    <x v="38"/>
    <x v="4"/>
  </r>
  <r>
    <x v="39"/>
    <x v="179"/>
    <x v="7"/>
    <x v="7"/>
    <x v="1"/>
    <x v="2"/>
    <x v="39"/>
    <x v="415"/>
    <x v="1838"/>
    <x v="0"/>
    <x v="39"/>
    <x v="4"/>
  </r>
  <r>
    <x v="39"/>
    <x v="306"/>
    <x v="9"/>
    <x v="9"/>
    <x v="1"/>
    <x v="2"/>
    <x v="39"/>
    <x v="336"/>
    <x v="3394"/>
    <x v="0"/>
    <x v="39"/>
    <x v="4"/>
  </r>
  <r>
    <x v="39"/>
    <x v="262"/>
    <x v="9"/>
    <x v="9"/>
    <x v="1"/>
    <x v="2"/>
    <x v="39"/>
    <x v="368"/>
    <x v="1221"/>
    <x v="0"/>
    <x v="39"/>
    <x v="4"/>
  </r>
  <r>
    <x v="39"/>
    <x v="219"/>
    <x v="9"/>
    <x v="9"/>
    <x v="1"/>
    <x v="2"/>
    <x v="40"/>
    <x v="308"/>
    <x v="782"/>
    <x v="0"/>
    <x v="39"/>
    <x v="4"/>
  </r>
  <r>
    <x v="39"/>
    <x v="282"/>
    <x v="11"/>
    <x v="11"/>
    <x v="1"/>
    <x v="2"/>
    <x v="39"/>
    <x v="358"/>
    <x v="3395"/>
    <x v="0"/>
    <x v="39"/>
    <x v="4"/>
  </r>
  <r>
    <x v="39"/>
    <x v="177"/>
    <x v="11"/>
    <x v="11"/>
    <x v="1"/>
    <x v="2"/>
    <x v="40"/>
    <x v="346"/>
    <x v="782"/>
    <x v="0"/>
    <x v="39"/>
    <x v="4"/>
  </r>
  <r>
    <x v="39"/>
    <x v="177"/>
    <x v="11"/>
    <x v="11"/>
    <x v="1"/>
    <x v="2"/>
    <x v="39"/>
    <x v="346"/>
    <x v="3396"/>
    <x v="0"/>
    <x v="39"/>
    <x v="4"/>
  </r>
  <r>
    <x v="39"/>
    <x v="235"/>
    <x v="2"/>
    <x v="2"/>
    <x v="1"/>
    <x v="2"/>
    <x v="39"/>
    <x v="393"/>
    <x v="3397"/>
    <x v="0"/>
    <x v="39"/>
    <x v="4"/>
  </r>
  <r>
    <x v="39"/>
    <x v="335"/>
    <x v="6"/>
    <x v="6"/>
    <x v="1"/>
    <x v="2"/>
    <x v="39"/>
    <x v="408"/>
    <x v="1303"/>
    <x v="0"/>
    <x v="39"/>
    <x v="4"/>
  </r>
  <r>
    <x v="40"/>
    <x v="286"/>
    <x v="10"/>
    <x v="10"/>
    <x v="1"/>
    <x v="2"/>
    <x v="40"/>
    <x v="297"/>
    <x v="865"/>
    <x v="0"/>
    <x v="40"/>
    <x v="4"/>
  </r>
  <r>
    <x v="40"/>
    <x v="263"/>
    <x v="10"/>
    <x v="10"/>
    <x v="1"/>
    <x v="2"/>
    <x v="39"/>
    <x v="436"/>
    <x v="3398"/>
    <x v="0"/>
    <x v="40"/>
    <x v="4"/>
  </r>
  <r>
    <x v="40"/>
    <x v="188"/>
    <x v="6"/>
    <x v="6"/>
    <x v="1"/>
    <x v="2"/>
    <x v="40"/>
    <x v="407"/>
    <x v="782"/>
    <x v="0"/>
    <x v="40"/>
    <x v="4"/>
  </r>
  <r>
    <x v="40"/>
    <x v="229"/>
    <x v="6"/>
    <x v="6"/>
    <x v="1"/>
    <x v="2"/>
    <x v="39"/>
    <x v="281"/>
    <x v="1231"/>
    <x v="0"/>
    <x v="40"/>
    <x v="4"/>
  </r>
  <r>
    <x v="74"/>
    <x v="227"/>
    <x v="9"/>
    <x v="9"/>
    <x v="1"/>
    <x v="2"/>
    <x v="39"/>
    <x v="399"/>
    <x v="3399"/>
    <x v="0"/>
    <x v="74"/>
    <x v="4"/>
  </r>
  <r>
    <x v="74"/>
    <x v="189"/>
    <x v="10"/>
    <x v="10"/>
    <x v="1"/>
    <x v="2"/>
    <x v="39"/>
    <x v="345"/>
    <x v="2751"/>
    <x v="0"/>
    <x v="74"/>
    <x v="4"/>
  </r>
  <r>
    <x v="75"/>
    <x v="323"/>
    <x v="8"/>
    <x v="8"/>
    <x v="1"/>
    <x v="2"/>
    <x v="39"/>
    <x v="367"/>
    <x v="3400"/>
    <x v="0"/>
    <x v="75"/>
    <x v="4"/>
  </r>
  <r>
    <x v="75"/>
    <x v="282"/>
    <x v="11"/>
    <x v="11"/>
    <x v="1"/>
    <x v="2"/>
    <x v="39"/>
    <x v="358"/>
    <x v="3401"/>
    <x v="0"/>
    <x v="75"/>
    <x v="4"/>
  </r>
  <r>
    <x v="75"/>
    <x v="214"/>
    <x v="11"/>
    <x v="11"/>
    <x v="1"/>
    <x v="2"/>
    <x v="39"/>
    <x v="306"/>
    <x v="3402"/>
    <x v="0"/>
    <x v="75"/>
    <x v="4"/>
  </r>
  <r>
    <x v="75"/>
    <x v="265"/>
    <x v="6"/>
    <x v="6"/>
    <x v="1"/>
    <x v="2"/>
    <x v="39"/>
    <x v="386"/>
    <x v="905"/>
    <x v="0"/>
    <x v="75"/>
    <x v="4"/>
  </r>
  <r>
    <x v="41"/>
    <x v="255"/>
    <x v="9"/>
    <x v="9"/>
    <x v="1"/>
    <x v="2"/>
    <x v="39"/>
    <x v="293"/>
    <x v="3403"/>
    <x v="0"/>
    <x v="41"/>
    <x v="4"/>
  </r>
  <r>
    <x v="41"/>
    <x v="187"/>
    <x v="11"/>
    <x v="11"/>
    <x v="1"/>
    <x v="2"/>
    <x v="39"/>
    <x v="328"/>
    <x v="545"/>
    <x v="0"/>
    <x v="41"/>
    <x v="4"/>
  </r>
  <r>
    <x v="42"/>
    <x v="208"/>
    <x v="8"/>
    <x v="8"/>
    <x v="1"/>
    <x v="2"/>
    <x v="39"/>
    <x v="377"/>
    <x v="3404"/>
    <x v="0"/>
    <x v="42"/>
    <x v="4"/>
  </r>
  <r>
    <x v="42"/>
    <x v="331"/>
    <x v="9"/>
    <x v="9"/>
    <x v="1"/>
    <x v="2"/>
    <x v="39"/>
    <x v="391"/>
    <x v="3405"/>
    <x v="0"/>
    <x v="42"/>
    <x v="4"/>
  </r>
  <r>
    <x v="42"/>
    <x v="220"/>
    <x v="11"/>
    <x v="11"/>
    <x v="1"/>
    <x v="2"/>
    <x v="39"/>
    <x v="309"/>
    <x v="3406"/>
    <x v="0"/>
    <x v="42"/>
    <x v="4"/>
  </r>
  <r>
    <x v="42"/>
    <x v="235"/>
    <x v="2"/>
    <x v="2"/>
    <x v="1"/>
    <x v="2"/>
    <x v="39"/>
    <x v="393"/>
    <x v="1331"/>
    <x v="0"/>
    <x v="42"/>
    <x v="4"/>
  </r>
  <r>
    <x v="43"/>
    <x v="261"/>
    <x v="8"/>
    <x v="8"/>
    <x v="1"/>
    <x v="2"/>
    <x v="39"/>
    <x v="320"/>
    <x v="3407"/>
    <x v="0"/>
    <x v="43"/>
    <x v="4"/>
  </r>
  <r>
    <x v="43"/>
    <x v="240"/>
    <x v="2"/>
    <x v="2"/>
    <x v="1"/>
    <x v="2"/>
    <x v="39"/>
    <x v="442"/>
    <x v="3408"/>
    <x v="0"/>
    <x v="43"/>
    <x v="4"/>
  </r>
  <r>
    <x v="44"/>
    <x v="268"/>
    <x v="10"/>
    <x v="10"/>
    <x v="1"/>
    <x v="2"/>
    <x v="39"/>
    <x v="339"/>
    <x v="816"/>
    <x v="0"/>
    <x v="44"/>
    <x v="4"/>
  </r>
  <r>
    <x v="44"/>
    <x v="329"/>
    <x v="10"/>
    <x v="10"/>
    <x v="1"/>
    <x v="2"/>
    <x v="39"/>
    <x v="380"/>
    <x v="245"/>
    <x v="0"/>
    <x v="44"/>
    <x v="4"/>
  </r>
  <r>
    <x v="44"/>
    <x v="315"/>
    <x v="2"/>
    <x v="2"/>
    <x v="1"/>
    <x v="2"/>
    <x v="39"/>
    <x v="405"/>
    <x v="1815"/>
    <x v="0"/>
    <x v="44"/>
    <x v="4"/>
  </r>
  <r>
    <x v="44"/>
    <x v="240"/>
    <x v="2"/>
    <x v="2"/>
    <x v="1"/>
    <x v="2"/>
    <x v="39"/>
    <x v="442"/>
    <x v="346"/>
    <x v="0"/>
    <x v="44"/>
    <x v="4"/>
  </r>
  <r>
    <x v="44"/>
    <x v="281"/>
    <x v="6"/>
    <x v="6"/>
    <x v="1"/>
    <x v="2"/>
    <x v="39"/>
    <x v="395"/>
    <x v="3355"/>
    <x v="0"/>
    <x v="44"/>
    <x v="4"/>
  </r>
  <r>
    <x v="44"/>
    <x v="266"/>
    <x v="6"/>
    <x v="6"/>
    <x v="1"/>
    <x v="2"/>
    <x v="39"/>
    <x v="370"/>
    <x v="187"/>
    <x v="0"/>
    <x v="44"/>
    <x v="4"/>
  </r>
  <r>
    <x v="44"/>
    <x v="335"/>
    <x v="6"/>
    <x v="6"/>
    <x v="1"/>
    <x v="2"/>
    <x v="39"/>
    <x v="408"/>
    <x v="804"/>
    <x v="0"/>
    <x v="44"/>
    <x v="4"/>
  </r>
  <r>
    <x v="45"/>
    <x v="327"/>
    <x v="7"/>
    <x v="7"/>
    <x v="1"/>
    <x v="2"/>
    <x v="40"/>
    <x v="387"/>
    <x v="1641"/>
    <x v="0"/>
    <x v="45"/>
    <x v="4"/>
  </r>
  <r>
    <x v="45"/>
    <x v="306"/>
    <x v="9"/>
    <x v="9"/>
    <x v="1"/>
    <x v="2"/>
    <x v="39"/>
    <x v="336"/>
    <x v="3409"/>
    <x v="0"/>
    <x v="45"/>
    <x v="4"/>
  </r>
  <r>
    <x v="45"/>
    <x v="292"/>
    <x v="9"/>
    <x v="9"/>
    <x v="1"/>
    <x v="2"/>
    <x v="40"/>
    <x v="352"/>
    <x v="3410"/>
    <x v="0"/>
    <x v="45"/>
    <x v="4"/>
  </r>
  <r>
    <x v="45"/>
    <x v="310"/>
    <x v="10"/>
    <x v="10"/>
    <x v="1"/>
    <x v="2"/>
    <x v="39"/>
    <x v="335"/>
    <x v="3411"/>
    <x v="0"/>
    <x v="45"/>
    <x v="4"/>
  </r>
  <r>
    <x v="45"/>
    <x v="200"/>
    <x v="11"/>
    <x v="11"/>
    <x v="1"/>
    <x v="2"/>
    <x v="39"/>
    <x v="351"/>
    <x v="3411"/>
    <x v="0"/>
    <x v="45"/>
    <x v="4"/>
  </r>
  <r>
    <x v="45"/>
    <x v="177"/>
    <x v="11"/>
    <x v="11"/>
    <x v="1"/>
    <x v="2"/>
    <x v="39"/>
    <x v="346"/>
    <x v="1335"/>
    <x v="0"/>
    <x v="45"/>
    <x v="4"/>
  </r>
  <r>
    <x v="46"/>
    <x v="261"/>
    <x v="8"/>
    <x v="8"/>
    <x v="1"/>
    <x v="2"/>
    <x v="39"/>
    <x v="320"/>
    <x v="3181"/>
    <x v="0"/>
    <x v="46"/>
    <x v="4"/>
  </r>
  <r>
    <x v="46"/>
    <x v="339"/>
    <x v="10"/>
    <x v="10"/>
    <x v="1"/>
    <x v="2"/>
    <x v="39"/>
    <x v="427"/>
    <x v="3412"/>
    <x v="0"/>
    <x v="46"/>
    <x v="4"/>
  </r>
  <r>
    <x v="46"/>
    <x v="315"/>
    <x v="2"/>
    <x v="2"/>
    <x v="1"/>
    <x v="2"/>
    <x v="39"/>
    <x v="405"/>
    <x v="681"/>
    <x v="0"/>
    <x v="46"/>
    <x v="4"/>
  </r>
  <r>
    <x v="46"/>
    <x v="281"/>
    <x v="6"/>
    <x v="6"/>
    <x v="1"/>
    <x v="2"/>
    <x v="39"/>
    <x v="395"/>
    <x v="1310"/>
    <x v="0"/>
    <x v="46"/>
    <x v="4"/>
  </r>
  <r>
    <x v="47"/>
    <x v="319"/>
    <x v="8"/>
    <x v="8"/>
    <x v="1"/>
    <x v="2"/>
    <x v="39"/>
    <x v="350"/>
    <x v="3099"/>
    <x v="0"/>
    <x v="47"/>
    <x v="4"/>
  </r>
  <r>
    <x v="47"/>
    <x v="242"/>
    <x v="9"/>
    <x v="9"/>
    <x v="1"/>
    <x v="2"/>
    <x v="39"/>
    <x v="435"/>
    <x v="57"/>
    <x v="0"/>
    <x v="47"/>
    <x v="4"/>
  </r>
  <r>
    <x v="47"/>
    <x v="249"/>
    <x v="11"/>
    <x v="11"/>
    <x v="1"/>
    <x v="2"/>
    <x v="39"/>
    <x v="359"/>
    <x v="3413"/>
    <x v="0"/>
    <x v="47"/>
    <x v="4"/>
  </r>
  <r>
    <x v="47"/>
    <x v="266"/>
    <x v="6"/>
    <x v="6"/>
    <x v="1"/>
    <x v="2"/>
    <x v="39"/>
    <x v="370"/>
    <x v="3414"/>
    <x v="0"/>
    <x v="47"/>
    <x v="4"/>
  </r>
  <r>
    <x v="48"/>
    <x v="208"/>
    <x v="8"/>
    <x v="8"/>
    <x v="1"/>
    <x v="2"/>
    <x v="39"/>
    <x v="377"/>
    <x v="147"/>
    <x v="0"/>
    <x v="48"/>
    <x v="4"/>
  </r>
  <r>
    <x v="48"/>
    <x v="244"/>
    <x v="10"/>
    <x v="10"/>
    <x v="1"/>
    <x v="2"/>
    <x v="39"/>
    <x v="433"/>
    <x v="3415"/>
    <x v="0"/>
    <x v="48"/>
    <x v="4"/>
  </r>
  <r>
    <x v="48"/>
    <x v="182"/>
    <x v="2"/>
    <x v="2"/>
    <x v="1"/>
    <x v="2"/>
    <x v="39"/>
    <x v="392"/>
    <x v="3416"/>
    <x v="0"/>
    <x v="48"/>
    <x v="4"/>
  </r>
  <r>
    <x v="48"/>
    <x v="183"/>
    <x v="2"/>
    <x v="2"/>
    <x v="1"/>
    <x v="2"/>
    <x v="39"/>
    <x v="330"/>
    <x v="3417"/>
    <x v="0"/>
    <x v="48"/>
    <x v="4"/>
  </r>
  <r>
    <x v="49"/>
    <x v="251"/>
    <x v="8"/>
    <x v="8"/>
    <x v="1"/>
    <x v="2"/>
    <x v="39"/>
    <x v="291"/>
    <x v="3240"/>
    <x v="0"/>
    <x v="49"/>
    <x v="4"/>
  </r>
  <r>
    <x v="49"/>
    <x v="176"/>
    <x v="10"/>
    <x v="10"/>
    <x v="1"/>
    <x v="2"/>
    <x v="39"/>
    <x v="412"/>
    <x v="3418"/>
    <x v="0"/>
    <x v="49"/>
    <x v="4"/>
  </r>
  <r>
    <x v="49"/>
    <x v="240"/>
    <x v="2"/>
    <x v="2"/>
    <x v="1"/>
    <x v="2"/>
    <x v="39"/>
    <x v="442"/>
    <x v="3419"/>
    <x v="0"/>
    <x v="49"/>
    <x v="4"/>
  </r>
  <r>
    <x v="49"/>
    <x v="316"/>
    <x v="2"/>
    <x v="2"/>
    <x v="1"/>
    <x v="2"/>
    <x v="39"/>
    <x v="348"/>
    <x v="3420"/>
    <x v="0"/>
    <x v="49"/>
    <x v="4"/>
  </r>
  <r>
    <x v="49"/>
    <x v="183"/>
    <x v="2"/>
    <x v="2"/>
    <x v="1"/>
    <x v="2"/>
    <x v="39"/>
    <x v="330"/>
    <x v="3362"/>
    <x v="0"/>
    <x v="49"/>
    <x v="4"/>
  </r>
  <r>
    <x v="49"/>
    <x v="335"/>
    <x v="6"/>
    <x v="6"/>
    <x v="1"/>
    <x v="2"/>
    <x v="39"/>
    <x v="408"/>
    <x v="3421"/>
    <x v="0"/>
    <x v="49"/>
    <x v="4"/>
  </r>
  <r>
    <x v="50"/>
    <x v="207"/>
    <x v="8"/>
    <x v="8"/>
    <x v="1"/>
    <x v="2"/>
    <x v="39"/>
    <x v="374"/>
    <x v="3422"/>
    <x v="0"/>
    <x v="50"/>
    <x v="4"/>
  </r>
  <r>
    <x v="50"/>
    <x v="255"/>
    <x v="9"/>
    <x v="9"/>
    <x v="1"/>
    <x v="2"/>
    <x v="39"/>
    <x v="293"/>
    <x v="1327"/>
    <x v="0"/>
    <x v="50"/>
    <x v="4"/>
  </r>
  <r>
    <x v="50"/>
    <x v="243"/>
    <x v="10"/>
    <x v="10"/>
    <x v="1"/>
    <x v="2"/>
    <x v="39"/>
    <x v="411"/>
    <x v="3423"/>
    <x v="0"/>
    <x v="50"/>
    <x v="4"/>
  </r>
  <r>
    <x v="50"/>
    <x v="282"/>
    <x v="11"/>
    <x v="11"/>
    <x v="1"/>
    <x v="2"/>
    <x v="39"/>
    <x v="358"/>
    <x v="838"/>
    <x v="0"/>
    <x v="50"/>
    <x v="4"/>
  </r>
  <r>
    <x v="50"/>
    <x v="281"/>
    <x v="6"/>
    <x v="6"/>
    <x v="1"/>
    <x v="2"/>
    <x v="39"/>
    <x v="395"/>
    <x v="3424"/>
    <x v="0"/>
    <x v="50"/>
    <x v="4"/>
  </r>
  <r>
    <x v="51"/>
    <x v="263"/>
    <x v="10"/>
    <x v="10"/>
    <x v="1"/>
    <x v="2"/>
    <x v="39"/>
    <x v="436"/>
    <x v="3425"/>
    <x v="0"/>
    <x v="51"/>
    <x v="4"/>
  </r>
  <r>
    <x v="51"/>
    <x v="282"/>
    <x v="11"/>
    <x v="11"/>
    <x v="1"/>
    <x v="2"/>
    <x v="39"/>
    <x v="358"/>
    <x v="1797"/>
    <x v="0"/>
    <x v="51"/>
    <x v="4"/>
  </r>
  <r>
    <x v="51"/>
    <x v="246"/>
    <x v="2"/>
    <x v="2"/>
    <x v="1"/>
    <x v="2"/>
    <x v="40"/>
    <x v="287"/>
    <x v="1061"/>
    <x v="0"/>
    <x v="51"/>
    <x v="4"/>
  </r>
  <r>
    <x v="52"/>
    <x v="319"/>
    <x v="8"/>
    <x v="8"/>
    <x v="1"/>
    <x v="2"/>
    <x v="39"/>
    <x v="350"/>
    <x v="3426"/>
    <x v="0"/>
    <x v="52"/>
    <x v="4"/>
  </r>
  <r>
    <x v="52"/>
    <x v="201"/>
    <x v="11"/>
    <x v="11"/>
    <x v="1"/>
    <x v="2"/>
    <x v="39"/>
    <x v="422"/>
    <x v="3427"/>
    <x v="0"/>
    <x v="52"/>
    <x v="4"/>
  </r>
  <r>
    <x v="53"/>
    <x v="206"/>
    <x v="7"/>
    <x v="7"/>
    <x v="1"/>
    <x v="2"/>
    <x v="39"/>
    <x v="284"/>
    <x v="1335"/>
    <x v="0"/>
    <x v="53"/>
    <x v="4"/>
  </r>
  <r>
    <x v="53"/>
    <x v="237"/>
    <x v="7"/>
    <x v="7"/>
    <x v="1"/>
    <x v="2"/>
    <x v="39"/>
    <x v="417"/>
    <x v="3428"/>
    <x v="0"/>
    <x v="53"/>
    <x v="4"/>
  </r>
  <r>
    <x v="53"/>
    <x v="261"/>
    <x v="8"/>
    <x v="8"/>
    <x v="1"/>
    <x v="2"/>
    <x v="39"/>
    <x v="320"/>
    <x v="970"/>
    <x v="0"/>
    <x v="53"/>
    <x v="4"/>
  </r>
  <r>
    <x v="53"/>
    <x v="263"/>
    <x v="10"/>
    <x v="10"/>
    <x v="1"/>
    <x v="2"/>
    <x v="39"/>
    <x v="436"/>
    <x v="3429"/>
    <x v="0"/>
    <x v="53"/>
    <x v="4"/>
  </r>
  <r>
    <x v="53"/>
    <x v="200"/>
    <x v="11"/>
    <x v="11"/>
    <x v="1"/>
    <x v="2"/>
    <x v="39"/>
    <x v="351"/>
    <x v="3430"/>
    <x v="0"/>
    <x v="53"/>
    <x v="4"/>
  </r>
  <r>
    <x v="53"/>
    <x v="177"/>
    <x v="11"/>
    <x v="11"/>
    <x v="1"/>
    <x v="2"/>
    <x v="39"/>
    <x v="346"/>
    <x v="3431"/>
    <x v="0"/>
    <x v="53"/>
    <x v="4"/>
  </r>
  <r>
    <x v="53"/>
    <x v="249"/>
    <x v="11"/>
    <x v="11"/>
    <x v="1"/>
    <x v="2"/>
    <x v="39"/>
    <x v="359"/>
    <x v="3432"/>
    <x v="0"/>
    <x v="53"/>
    <x v="4"/>
  </r>
  <r>
    <x v="53"/>
    <x v="214"/>
    <x v="11"/>
    <x v="11"/>
    <x v="1"/>
    <x v="2"/>
    <x v="39"/>
    <x v="306"/>
    <x v="3433"/>
    <x v="0"/>
    <x v="53"/>
    <x v="4"/>
  </r>
  <r>
    <x v="54"/>
    <x v="208"/>
    <x v="8"/>
    <x v="8"/>
    <x v="1"/>
    <x v="2"/>
    <x v="39"/>
    <x v="377"/>
    <x v="3434"/>
    <x v="0"/>
    <x v="54"/>
    <x v="4"/>
  </r>
  <r>
    <x v="54"/>
    <x v="242"/>
    <x v="9"/>
    <x v="9"/>
    <x v="1"/>
    <x v="2"/>
    <x v="39"/>
    <x v="435"/>
    <x v="3435"/>
    <x v="0"/>
    <x v="54"/>
    <x v="4"/>
  </r>
  <r>
    <x v="54"/>
    <x v="244"/>
    <x v="10"/>
    <x v="10"/>
    <x v="1"/>
    <x v="2"/>
    <x v="39"/>
    <x v="433"/>
    <x v="3436"/>
    <x v="0"/>
    <x v="54"/>
    <x v="4"/>
  </r>
  <r>
    <x v="54"/>
    <x v="315"/>
    <x v="2"/>
    <x v="2"/>
    <x v="1"/>
    <x v="2"/>
    <x v="39"/>
    <x v="405"/>
    <x v="3437"/>
    <x v="0"/>
    <x v="54"/>
    <x v="4"/>
  </r>
  <r>
    <x v="54"/>
    <x v="182"/>
    <x v="2"/>
    <x v="2"/>
    <x v="1"/>
    <x v="2"/>
    <x v="39"/>
    <x v="392"/>
    <x v="3438"/>
    <x v="0"/>
    <x v="54"/>
    <x v="4"/>
  </r>
  <r>
    <x v="54"/>
    <x v="335"/>
    <x v="6"/>
    <x v="6"/>
    <x v="1"/>
    <x v="2"/>
    <x v="40"/>
    <x v="408"/>
    <x v="3439"/>
    <x v="0"/>
    <x v="54"/>
    <x v="4"/>
  </r>
  <r>
    <x v="55"/>
    <x v="319"/>
    <x v="8"/>
    <x v="8"/>
    <x v="1"/>
    <x v="20"/>
    <x v="39"/>
    <x v="350"/>
    <x v="847"/>
    <x v="0"/>
    <x v="55"/>
    <x v="4"/>
  </r>
  <r>
    <x v="55"/>
    <x v="208"/>
    <x v="8"/>
    <x v="8"/>
    <x v="1"/>
    <x v="3"/>
    <x v="40"/>
    <x v="377"/>
    <x v="3440"/>
    <x v="0"/>
    <x v="55"/>
    <x v="4"/>
  </r>
  <r>
    <x v="55"/>
    <x v="269"/>
    <x v="11"/>
    <x v="11"/>
    <x v="1"/>
    <x v="4"/>
    <x v="40"/>
    <x v="403"/>
    <x v="698"/>
    <x v="0"/>
    <x v="55"/>
    <x v="4"/>
  </r>
  <r>
    <x v="55"/>
    <x v="272"/>
    <x v="11"/>
    <x v="11"/>
    <x v="1"/>
    <x v="4"/>
    <x v="40"/>
    <x v="360"/>
    <x v="3441"/>
    <x v="0"/>
    <x v="55"/>
    <x v="4"/>
  </r>
  <r>
    <x v="55"/>
    <x v="314"/>
    <x v="6"/>
    <x v="6"/>
    <x v="1"/>
    <x v="4"/>
    <x v="40"/>
    <x v="372"/>
    <x v="2118"/>
    <x v="0"/>
    <x v="55"/>
    <x v="4"/>
  </r>
  <r>
    <x v="55"/>
    <x v="266"/>
    <x v="6"/>
    <x v="6"/>
    <x v="1"/>
    <x v="4"/>
    <x v="39"/>
    <x v="370"/>
    <x v="3442"/>
    <x v="0"/>
    <x v="55"/>
    <x v="4"/>
  </r>
  <r>
    <x v="55"/>
    <x v="236"/>
    <x v="6"/>
    <x v="6"/>
    <x v="1"/>
    <x v="4"/>
    <x v="40"/>
    <x v="371"/>
    <x v="3443"/>
    <x v="0"/>
    <x v="55"/>
    <x v="4"/>
  </r>
  <r>
    <x v="55"/>
    <x v="268"/>
    <x v="10"/>
    <x v="10"/>
    <x v="1"/>
    <x v="5"/>
    <x v="40"/>
    <x v="339"/>
    <x v="1571"/>
    <x v="0"/>
    <x v="55"/>
    <x v="4"/>
  </r>
  <r>
    <x v="55"/>
    <x v="275"/>
    <x v="11"/>
    <x v="11"/>
    <x v="1"/>
    <x v="5"/>
    <x v="40"/>
    <x v="307"/>
    <x v="3444"/>
    <x v="0"/>
    <x v="55"/>
    <x v="4"/>
  </r>
  <r>
    <x v="55"/>
    <x v="314"/>
    <x v="6"/>
    <x v="6"/>
    <x v="1"/>
    <x v="5"/>
    <x v="40"/>
    <x v="372"/>
    <x v="3445"/>
    <x v="0"/>
    <x v="55"/>
    <x v="4"/>
  </r>
  <r>
    <x v="55"/>
    <x v="260"/>
    <x v="7"/>
    <x v="7"/>
    <x v="1"/>
    <x v="6"/>
    <x v="39"/>
    <x v="437"/>
    <x v="3446"/>
    <x v="0"/>
    <x v="55"/>
    <x v="4"/>
  </r>
  <r>
    <x v="55"/>
    <x v="247"/>
    <x v="8"/>
    <x v="8"/>
    <x v="1"/>
    <x v="6"/>
    <x v="39"/>
    <x v="289"/>
    <x v="1682"/>
    <x v="0"/>
    <x v="55"/>
    <x v="4"/>
  </r>
  <r>
    <x v="55"/>
    <x v="208"/>
    <x v="8"/>
    <x v="8"/>
    <x v="1"/>
    <x v="6"/>
    <x v="39"/>
    <x v="377"/>
    <x v="3447"/>
    <x v="0"/>
    <x v="55"/>
    <x v="4"/>
  </r>
  <r>
    <x v="55"/>
    <x v="319"/>
    <x v="8"/>
    <x v="8"/>
    <x v="1"/>
    <x v="6"/>
    <x v="39"/>
    <x v="350"/>
    <x v="1595"/>
    <x v="0"/>
    <x v="55"/>
    <x v="4"/>
  </r>
  <r>
    <x v="55"/>
    <x v="293"/>
    <x v="9"/>
    <x v="9"/>
    <x v="1"/>
    <x v="6"/>
    <x v="40"/>
    <x v="337"/>
    <x v="3448"/>
    <x v="0"/>
    <x v="55"/>
    <x v="4"/>
  </r>
  <r>
    <x v="55"/>
    <x v="331"/>
    <x v="9"/>
    <x v="9"/>
    <x v="1"/>
    <x v="6"/>
    <x v="39"/>
    <x v="391"/>
    <x v="3449"/>
    <x v="0"/>
    <x v="55"/>
    <x v="4"/>
  </r>
  <r>
    <x v="55"/>
    <x v="255"/>
    <x v="9"/>
    <x v="9"/>
    <x v="1"/>
    <x v="6"/>
    <x v="39"/>
    <x v="293"/>
    <x v="858"/>
    <x v="0"/>
    <x v="55"/>
    <x v="4"/>
  </r>
  <r>
    <x v="55"/>
    <x v="198"/>
    <x v="10"/>
    <x v="10"/>
    <x v="1"/>
    <x v="6"/>
    <x v="40"/>
    <x v="338"/>
    <x v="1157"/>
    <x v="0"/>
    <x v="55"/>
    <x v="4"/>
  </r>
  <r>
    <x v="55"/>
    <x v="243"/>
    <x v="10"/>
    <x v="10"/>
    <x v="1"/>
    <x v="6"/>
    <x v="39"/>
    <x v="411"/>
    <x v="858"/>
    <x v="0"/>
    <x v="55"/>
    <x v="4"/>
  </r>
  <r>
    <x v="55"/>
    <x v="244"/>
    <x v="10"/>
    <x v="10"/>
    <x v="1"/>
    <x v="6"/>
    <x v="39"/>
    <x v="433"/>
    <x v="3450"/>
    <x v="0"/>
    <x v="55"/>
    <x v="4"/>
  </r>
  <r>
    <x v="55"/>
    <x v="244"/>
    <x v="10"/>
    <x v="10"/>
    <x v="1"/>
    <x v="6"/>
    <x v="40"/>
    <x v="433"/>
    <x v="1641"/>
    <x v="0"/>
    <x v="55"/>
    <x v="4"/>
  </r>
  <r>
    <x v="55"/>
    <x v="249"/>
    <x v="11"/>
    <x v="11"/>
    <x v="1"/>
    <x v="6"/>
    <x v="39"/>
    <x v="359"/>
    <x v="3194"/>
    <x v="0"/>
    <x v="55"/>
    <x v="4"/>
  </r>
  <r>
    <x v="55"/>
    <x v="302"/>
    <x v="11"/>
    <x v="11"/>
    <x v="1"/>
    <x v="6"/>
    <x v="40"/>
    <x v="324"/>
    <x v="3451"/>
    <x v="0"/>
    <x v="55"/>
    <x v="4"/>
  </r>
  <r>
    <x v="55"/>
    <x v="202"/>
    <x v="11"/>
    <x v="11"/>
    <x v="1"/>
    <x v="6"/>
    <x v="39"/>
    <x v="305"/>
    <x v="3237"/>
    <x v="0"/>
    <x v="55"/>
    <x v="4"/>
  </r>
  <r>
    <x v="55"/>
    <x v="202"/>
    <x v="11"/>
    <x v="11"/>
    <x v="1"/>
    <x v="6"/>
    <x v="40"/>
    <x v="305"/>
    <x v="3452"/>
    <x v="0"/>
    <x v="55"/>
    <x v="4"/>
  </r>
  <r>
    <x v="55"/>
    <x v="315"/>
    <x v="2"/>
    <x v="2"/>
    <x v="1"/>
    <x v="6"/>
    <x v="39"/>
    <x v="405"/>
    <x v="858"/>
    <x v="0"/>
    <x v="55"/>
    <x v="4"/>
  </r>
  <r>
    <x v="55"/>
    <x v="307"/>
    <x v="2"/>
    <x v="2"/>
    <x v="1"/>
    <x v="6"/>
    <x v="40"/>
    <x v="441"/>
    <x v="764"/>
    <x v="0"/>
    <x v="55"/>
    <x v="4"/>
  </r>
  <r>
    <x v="55"/>
    <x v="217"/>
    <x v="6"/>
    <x v="6"/>
    <x v="1"/>
    <x v="6"/>
    <x v="39"/>
    <x v="323"/>
    <x v="3453"/>
    <x v="0"/>
    <x v="55"/>
    <x v="4"/>
  </r>
  <r>
    <x v="55"/>
    <x v="305"/>
    <x v="6"/>
    <x v="6"/>
    <x v="1"/>
    <x v="6"/>
    <x v="40"/>
    <x v="331"/>
    <x v="3454"/>
    <x v="0"/>
    <x v="55"/>
    <x v="4"/>
  </r>
  <r>
    <x v="55"/>
    <x v="229"/>
    <x v="6"/>
    <x v="6"/>
    <x v="1"/>
    <x v="6"/>
    <x v="39"/>
    <x v="281"/>
    <x v="860"/>
    <x v="0"/>
    <x v="55"/>
    <x v="4"/>
  </r>
  <r>
    <x v="55"/>
    <x v="229"/>
    <x v="6"/>
    <x v="6"/>
    <x v="1"/>
    <x v="6"/>
    <x v="40"/>
    <x v="281"/>
    <x v="1157"/>
    <x v="0"/>
    <x v="55"/>
    <x v="4"/>
  </r>
  <r>
    <x v="55"/>
    <x v="267"/>
    <x v="8"/>
    <x v="8"/>
    <x v="1"/>
    <x v="38"/>
    <x v="40"/>
    <x v="438"/>
    <x v="3242"/>
    <x v="0"/>
    <x v="55"/>
    <x v="4"/>
  </r>
  <r>
    <x v="55"/>
    <x v="293"/>
    <x v="9"/>
    <x v="9"/>
    <x v="1"/>
    <x v="38"/>
    <x v="39"/>
    <x v="337"/>
    <x v="3242"/>
    <x v="0"/>
    <x v="55"/>
    <x v="4"/>
  </r>
  <r>
    <x v="55"/>
    <x v="215"/>
    <x v="2"/>
    <x v="2"/>
    <x v="1"/>
    <x v="38"/>
    <x v="40"/>
    <x v="322"/>
    <x v="3455"/>
    <x v="0"/>
    <x v="55"/>
    <x v="4"/>
  </r>
  <r>
    <x v="55"/>
    <x v="312"/>
    <x v="2"/>
    <x v="2"/>
    <x v="1"/>
    <x v="38"/>
    <x v="39"/>
    <x v="394"/>
    <x v="3242"/>
    <x v="0"/>
    <x v="55"/>
    <x v="4"/>
  </r>
  <r>
    <x v="55"/>
    <x v="217"/>
    <x v="6"/>
    <x v="6"/>
    <x v="1"/>
    <x v="38"/>
    <x v="39"/>
    <x v="323"/>
    <x v="1"/>
    <x v="609"/>
    <x v="55"/>
    <x v="4"/>
  </r>
  <r>
    <x v="55"/>
    <x v="237"/>
    <x v="7"/>
    <x v="7"/>
    <x v="1"/>
    <x v="7"/>
    <x v="40"/>
    <x v="417"/>
    <x v="3456"/>
    <x v="0"/>
    <x v="55"/>
    <x v="4"/>
  </r>
  <r>
    <x v="55"/>
    <x v="290"/>
    <x v="9"/>
    <x v="9"/>
    <x v="1"/>
    <x v="7"/>
    <x v="39"/>
    <x v="302"/>
    <x v="3457"/>
    <x v="0"/>
    <x v="55"/>
    <x v="4"/>
  </r>
  <r>
    <x v="55"/>
    <x v="198"/>
    <x v="10"/>
    <x v="10"/>
    <x v="1"/>
    <x v="7"/>
    <x v="40"/>
    <x v="338"/>
    <x v="3458"/>
    <x v="0"/>
    <x v="55"/>
    <x v="4"/>
  </r>
  <r>
    <x v="55"/>
    <x v="263"/>
    <x v="10"/>
    <x v="10"/>
    <x v="1"/>
    <x v="7"/>
    <x v="40"/>
    <x v="436"/>
    <x v="3459"/>
    <x v="0"/>
    <x v="55"/>
    <x v="4"/>
  </r>
  <r>
    <x v="55"/>
    <x v="315"/>
    <x v="2"/>
    <x v="2"/>
    <x v="1"/>
    <x v="7"/>
    <x v="39"/>
    <x v="405"/>
    <x v="3460"/>
    <x v="0"/>
    <x v="55"/>
    <x v="4"/>
  </r>
  <r>
    <x v="55"/>
    <x v="315"/>
    <x v="2"/>
    <x v="2"/>
    <x v="1"/>
    <x v="7"/>
    <x v="40"/>
    <x v="405"/>
    <x v="1882"/>
    <x v="0"/>
    <x v="55"/>
    <x v="4"/>
  </r>
  <r>
    <x v="55"/>
    <x v="215"/>
    <x v="2"/>
    <x v="2"/>
    <x v="1"/>
    <x v="7"/>
    <x v="40"/>
    <x v="322"/>
    <x v="3461"/>
    <x v="0"/>
    <x v="55"/>
    <x v="4"/>
  </r>
  <r>
    <x v="55"/>
    <x v="280"/>
    <x v="2"/>
    <x v="2"/>
    <x v="1"/>
    <x v="7"/>
    <x v="40"/>
    <x v="295"/>
    <x v="2216"/>
    <x v="0"/>
    <x v="55"/>
    <x v="4"/>
  </r>
  <r>
    <x v="55"/>
    <x v="223"/>
    <x v="2"/>
    <x v="2"/>
    <x v="1"/>
    <x v="7"/>
    <x v="40"/>
    <x v="434"/>
    <x v="3462"/>
    <x v="0"/>
    <x v="55"/>
    <x v="4"/>
  </r>
  <r>
    <x v="55"/>
    <x v="183"/>
    <x v="2"/>
    <x v="2"/>
    <x v="1"/>
    <x v="7"/>
    <x v="40"/>
    <x v="330"/>
    <x v="3463"/>
    <x v="0"/>
    <x v="55"/>
    <x v="4"/>
  </r>
  <r>
    <x v="55"/>
    <x v="281"/>
    <x v="6"/>
    <x v="6"/>
    <x v="1"/>
    <x v="7"/>
    <x v="39"/>
    <x v="395"/>
    <x v="3464"/>
    <x v="0"/>
    <x v="55"/>
    <x v="4"/>
  </r>
  <r>
    <x v="55"/>
    <x v="281"/>
    <x v="6"/>
    <x v="6"/>
    <x v="1"/>
    <x v="7"/>
    <x v="40"/>
    <x v="395"/>
    <x v="3465"/>
    <x v="0"/>
    <x v="55"/>
    <x v="4"/>
  </r>
  <r>
    <x v="55"/>
    <x v="217"/>
    <x v="6"/>
    <x v="6"/>
    <x v="1"/>
    <x v="40"/>
    <x v="39"/>
    <x v="323"/>
    <x v="1087"/>
    <x v="0"/>
    <x v="55"/>
    <x v="4"/>
  </r>
  <r>
    <x v="55"/>
    <x v="204"/>
    <x v="6"/>
    <x v="6"/>
    <x v="1"/>
    <x v="40"/>
    <x v="40"/>
    <x v="317"/>
    <x v="3242"/>
    <x v="0"/>
    <x v="55"/>
    <x v="4"/>
  </r>
  <r>
    <x v="55"/>
    <x v="273"/>
    <x v="11"/>
    <x v="11"/>
    <x v="1"/>
    <x v="35"/>
    <x v="40"/>
    <x v="354"/>
    <x v="3466"/>
    <x v="0"/>
    <x v="55"/>
    <x v="4"/>
  </r>
  <r>
    <x v="55"/>
    <x v="329"/>
    <x v="10"/>
    <x v="10"/>
    <x v="1"/>
    <x v="8"/>
    <x v="40"/>
    <x v="380"/>
    <x v="1087"/>
    <x v="0"/>
    <x v="55"/>
    <x v="4"/>
  </r>
  <r>
    <x v="55"/>
    <x v="334"/>
    <x v="2"/>
    <x v="2"/>
    <x v="1"/>
    <x v="8"/>
    <x v="39"/>
    <x v="406"/>
    <x v="1"/>
    <x v="609"/>
    <x v="55"/>
    <x v="4"/>
  </r>
  <r>
    <x v="55"/>
    <x v="257"/>
    <x v="2"/>
    <x v="2"/>
    <x v="1"/>
    <x v="8"/>
    <x v="40"/>
    <x v="410"/>
    <x v="3467"/>
    <x v="0"/>
    <x v="55"/>
    <x v="4"/>
  </r>
  <r>
    <x v="55"/>
    <x v="305"/>
    <x v="6"/>
    <x v="6"/>
    <x v="1"/>
    <x v="8"/>
    <x v="39"/>
    <x v="331"/>
    <x v="3163"/>
    <x v="0"/>
    <x v="55"/>
    <x v="4"/>
  </r>
  <r>
    <x v="55"/>
    <x v="218"/>
    <x v="6"/>
    <x v="6"/>
    <x v="1"/>
    <x v="8"/>
    <x v="40"/>
    <x v="451"/>
    <x v="3468"/>
    <x v="0"/>
    <x v="55"/>
    <x v="4"/>
  </r>
  <r>
    <x v="55"/>
    <x v="190"/>
    <x v="6"/>
    <x v="6"/>
    <x v="1"/>
    <x v="8"/>
    <x v="40"/>
    <x v="342"/>
    <x v="3469"/>
    <x v="0"/>
    <x v="55"/>
    <x v="4"/>
  </r>
  <r>
    <x v="55"/>
    <x v="191"/>
    <x v="6"/>
    <x v="6"/>
    <x v="1"/>
    <x v="8"/>
    <x v="40"/>
    <x v="318"/>
    <x v="3469"/>
    <x v="0"/>
    <x v="55"/>
    <x v="4"/>
  </r>
  <r>
    <x v="55"/>
    <x v="191"/>
    <x v="6"/>
    <x v="6"/>
    <x v="1"/>
    <x v="8"/>
    <x v="39"/>
    <x v="318"/>
    <x v="1"/>
    <x v="610"/>
    <x v="55"/>
    <x v="4"/>
  </r>
  <r>
    <x v="55"/>
    <x v="172"/>
    <x v="8"/>
    <x v="8"/>
    <x v="1"/>
    <x v="9"/>
    <x v="40"/>
    <x v="431"/>
    <x v="1119"/>
    <x v="0"/>
    <x v="55"/>
    <x v="4"/>
  </r>
  <r>
    <x v="55"/>
    <x v="245"/>
    <x v="8"/>
    <x v="8"/>
    <x v="1"/>
    <x v="9"/>
    <x v="40"/>
    <x v="285"/>
    <x v="3470"/>
    <x v="0"/>
    <x v="55"/>
    <x v="4"/>
  </r>
  <r>
    <x v="55"/>
    <x v="337"/>
    <x v="9"/>
    <x v="9"/>
    <x v="1"/>
    <x v="9"/>
    <x v="40"/>
    <x v="424"/>
    <x v="3471"/>
    <x v="0"/>
    <x v="55"/>
    <x v="4"/>
  </r>
  <r>
    <x v="55"/>
    <x v="293"/>
    <x v="9"/>
    <x v="9"/>
    <x v="1"/>
    <x v="9"/>
    <x v="40"/>
    <x v="337"/>
    <x v="3472"/>
    <x v="0"/>
    <x v="55"/>
    <x v="4"/>
  </r>
  <r>
    <x v="55"/>
    <x v="310"/>
    <x v="10"/>
    <x v="10"/>
    <x v="1"/>
    <x v="9"/>
    <x v="39"/>
    <x v="335"/>
    <x v="3473"/>
    <x v="0"/>
    <x v="55"/>
    <x v="4"/>
  </r>
  <r>
    <x v="55"/>
    <x v="180"/>
    <x v="10"/>
    <x v="10"/>
    <x v="1"/>
    <x v="9"/>
    <x v="40"/>
    <x v="452"/>
    <x v="3474"/>
    <x v="0"/>
    <x v="55"/>
    <x v="4"/>
  </r>
  <r>
    <x v="55"/>
    <x v="232"/>
    <x v="10"/>
    <x v="10"/>
    <x v="1"/>
    <x v="9"/>
    <x v="40"/>
    <x v="290"/>
    <x v="2247"/>
    <x v="0"/>
    <x v="55"/>
    <x v="4"/>
  </r>
  <r>
    <x v="55"/>
    <x v="298"/>
    <x v="10"/>
    <x v="10"/>
    <x v="1"/>
    <x v="9"/>
    <x v="39"/>
    <x v="314"/>
    <x v="3475"/>
    <x v="0"/>
    <x v="55"/>
    <x v="4"/>
  </r>
  <r>
    <x v="55"/>
    <x v="177"/>
    <x v="11"/>
    <x v="11"/>
    <x v="1"/>
    <x v="9"/>
    <x v="39"/>
    <x v="346"/>
    <x v="3476"/>
    <x v="0"/>
    <x v="55"/>
    <x v="4"/>
  </r>
  <r>
    <x v="55"/>
    <x v="315"/>
    <x v="2"/>
    <x v="2"/>
    <x v="1"/>
    <x v="9"/>
    <x v="39"/>
    <x v="405"/>
    <x v="3477"/>
    <x v="0"/>
    <x v="55"/>
    <x v="4"/>
  </r>
  <r>
    <x v="55"/>
    <x v="307"/>
    <x v="2"/>
    <x v="2"/>
    <x v="1"/>
    <x v="9"/>
    <x v="40"/>
    <x v="441"/>
    <x v="1866"/>
    <x v="0"/>
    <x v="55"/>
    <x v="4"/>
  </r>
  <r>
    <x v="55"/>
    <x v="257"/>
    <x v="2"/>
    <x v="2"/>
    <x v="1"/>
    <x v="9"/>
    <x v="40"/>
    <x v="410"/>
    <x v="3265"/>
    <x v="0"/>
    <x v="55"/>
    <x v="4"/>
  </r>
  <r>
    <x v="55"/>
    <x v="304"/>
    <x v="2"/>
    <x v="2"/>
    <x v="1"/>
    <x v="9"/>
    <x v="40"/>
    <x v="329"/>
    <x v="3304"/>
    <x v="0"/>
    <x v="55"/>
    <x v="4"/>
  </r>
  <r>
    <x v="55"/>
    <x v="183"/>
    <x v="2"/>
    <x v="2"/>
    <x v="1"/>
    <x v="9"/>
    <x v="39"/>
    <x v="330"/>
    <x v="3478"/>
    <x v="0"/>
    <x v="55"/>
    <x v="4"/>
  </r>
  <r>
    <x v="55"/>
    <x v="281"/>
    <x v="6"/>
    <x v="6"/>
    <x v="1"/>
    <x v="9"/>
    <x v="39"/>
    <x v="395"/>
    <x v="541"/>
    <x v="0"/>
    <x v="55"/>
    <x v="4"/>
  </r>
  <r>
    <x v="55"/>
    <x v="285"/>
    <x v="6"/>
    <x v="6"/>
    <x v="1"/>
    <x v="9"/>
    <x v="40"/>
    <x v="409"/>
    <x v="2771"/>
    <x v="0"/>
    <x v="55"/>
    <x v="4"/>
  </r>
  <r>
    <x v="55"/>
    <x v="258"/>
    <x v="7"/>
    <x v="7"/>
    <x v="1"/>
    <x v="10"/>
    <x v="40"/>
    <x v="349"/>
    <x v="1866"/>
    <x v="0"/>
    <x v="55"/>
    <x v="4"/>
  </r>
  <r>
    <x v="55"/>
    <x v="210"/>
    <x v="7"/>
    <x v="7"/>
    <x v="1"/>
    <x v="10"/>
    <x v="40"/>
    <x v="418"/>
    <x v="1866"/>
    <x v="0"/>
    <x v="55"/>
    <x v="4"/>
  </r>
  <r>
    <x v="55"/>
    <x v="291"/>
    <x v="9"/>
    <x v="9"/>
    <x v="1"/>
    <x v="10"/>
    <x v="40"/>
    <x v="303"/>
    <x v="3479"/>
    <x v="0"/>
    <x v="55"/>
    <x v="4"/>
  </r>
  <r>
    <x v="55"/>
    <x v="317"/>
    <x v="10"/>
    <x v="10"/>
    <x v="1"/>
    <x v="10"/>
    <x v="40"/>
    <x v="401"/>
    <x v="3480"/>
    <x v="0"/>
    <x v="55"/>
    <x v="4"/>
  </r>
  <r>
    <x v="55"/>
    <x v="239"/>
    <x v="10"/>
    <x v="10"/>
    <x v="1"/>
    <x v="10"/>
    <x v="40"/>
    <x v="419"/>
    <x v="3481"/>
    <x v="0"/>
    <x v="55"/>
    <x v="4"/>
  </r>
  <r>
    <x v="55"/>
    <x v="233"/>
    <x v="10"/>
    <x v="10"/>
    <x v="1"/>
    <x v="10"/>
    <x v="40"/>
    <x v="344"/>
    <x v="3482"/>
    <x v="0"/>
    <x v="55"/>
    <x v="4"/>
  </r>
  <r>
    <x v="55"/>
    <x v="325"/>
    <x v="11"/>
    <x v="11"/>
    <x v="1"/>
    <x v="10"/>
    <x v="40"/>
    <x v="421"/>
    <x v="1866"/>
    <x v="0"/>
    <x v="55"/>
    <x v="4"/>
  </r>
  <r>
    <x v="55"/>
    <x v="273"/>
    <x v="11"/>
    <x v="11"/>
    <x v="1"/>
    <x v="10"/>
    <x v="40"/>
    <x v="354"/>
    <x v="1212"/>
    <x v="0"/>
    <x v="55"/>
    <x v="4"/>
  </r>
  <r>
    <x v="55"/>
    <x v="174"/>
    <x v="6"/>
    <x v="6"/>
    <x v="1"/>
    <x v="10"/>
    <x v="40"/>
    <x v="282"/>
    <x v="1866"/>
    <x v="0"/>
    <x v="55"/>
    <x v="4"/>
  </r>
  <r>
    <x v="55"/>
    <x v="319"/>
    <x v="8"/>
    <x v="8"/>
    <x v="1"/>
    <x v="11"/>
    <x v="40"/>
    <x v="350"/>
    <x v="187"/>
    <x v="0"/>
    <x v="55"/>
    <x v="4"/>
  </r>
  <r>
    <x v="55"/>
    <x v="194"/>
    <x v="9"/>
    <x v="9"/>
    <x v="1"/>
    <x v="11"/>
    <x v="40"/>
    <x v="390"/>
    <x v="3307"/>
    <x v="0"/>
    <x v="55"/>
    <x v="4"/>
  </r>
  <r>
    <x v="55"/>
    <x v="255"/>
    <x v="9"/>
    <x v="9"/>
    <x v="1"/>
    <x v="11"/>
    <x v="40"/>
    <x v="293"/>
    <x v="3483"/>
    <x v="0"/>
    <x v="55"/>
    <x v="4"/>
  </r>
  <r>
    <x v="55"/>
    <x v="291"/>
    <x v="9"/>
    <x v="9"/>
    <x v="1"/>
    <x v="11"/>
    <x v="40"/>
    <x v="303"/>
    <x v="1815"/>
    <x v="0"/>
    <x v="55"/>
    <x v="4"/>
  </r>
  <r>
    <x v="55"/>
    <x v="198"/>
    <x v="10"/>
    <x v="10"/>
    <x v="1"/>
    <x v="11"/>
    <x v="40"/>
    <x v="338"/>
    <x v="3484"/>
    <x v="0"/>
    <x v="55"/>
    <x v="4"/>
  </r>
  <r>
    <x v="55"/>
    <x v="317"/>
    <x v="10"/>
    <x v="10"/>
    <x v="1"/>
    <x v="11"/>
    <x v="40"/>
    <x v="401"/>
    <x v="3485"/>
    <x v="0"/>
    <x v="55"/>
    <x v="4"/>
  </r>
  <r>
    <x v="55"/>
    <x v="243"/>
    <x v="10"/>
    <x v="10"/>
    <x v="1"/>
    <x v="11"/>
    <x v="39"/>
    <x v="411"/>
    <x v="3486"/>
    <x v="0"/>
    <x v="55"/>
    <x v="4"/>
  </r>
  <r>
    <x v="55"/>
    <x v="248"/>
    <x v="10"/>
    <x v="10"/>
    <x v="1"/>
    <x v="11"/>
    <x v="40"/>
    <x v="304"/>
    <x v="3487"/>
    <x v="0"/>
    <x v="55"/>
    <x v="4"/>
  </r>
  <r>
    <x v="55"/>
    <x v="269"/>
    <x v="11"/>
    <x v="11"/>
    <x v="1"/>
    <x v="11"/>
    <x v="40"/>
    <x v="403"/>
    <x v="3488"/>
    <x v="0"/>
    <x v="55"/>
    <x v="4"/>
  </r>
  <r>
    <x v="55"/>
    <x v="221"/>
    <x v="2"/>
    <x v="2"/>
    <x v="1"/>
    <x v="11"/>
    <x v="40"/>
    <x v="347"/>
    <x v="3489"/>
    <x v="0"/>
    <x v="55"/>
    <x v="4"/>
  </r>
  <r>
    <x v="55"/>
    <x v="183"/>
    <x v="2"/>
    <x v="2"/>
    <x v="1"/>
    <x v="11"/>
    <x v="39"/>
    <x v="330"/>
    <x v="3490"/>
    <x v="0"/>
    <x v="55"/>
    <x v="4"/>
  </r>
  <r>
    <x v="55"/>
    <x v="246"/>
    <x v="2"/>
    <x v="2"/>
    <x v="1"/>
    <x v="11"/>
    <x v="40"/>
    <x v="287"/>
    <x v="849"/>
    <x v="0"/>
    <x v="55"/>
    <x v="4"/>
  </r>
  <r>
    <x v="55"/>
    <x v="297"/>
    <x v="6"/>
    <x v="6"/>
    <x v="1"/>
    <x v="11"/>
    <x v="40"/>
    <x v="313"/>
    <x v="3268"/>
    <x v="0"/>
    <x v="55"/>
    <x v="4"/>
  </r>
  <r>
    <x v="55"/>
    <x v="229"/>
    <x v="6"/>
    <x v="6"/>
    <x v="1"/>
    <x v="11"/>
    <x v="40"/>
    <x v="281"/>
    <x v="2143"/>
    <x v="0"/>
    <x v="55"/>
    <x v="4"/>
  </r>
  <r>
    <x v="55"/>
    <x v="319"/>
    <x v="8"/>
    <x v="8"/>
    <x v="1"/>
    <x v="36"/>
    <x v="39"/>
    <x v="350"/>
    <x v="282"/>
    <x v="0"/>
    <x v="55"/>
    <x v="4"/>
  </r>
  <r>
    <x v="55"/>
    <x v="263"/>
    <x v="10"/>
    <x v="10"/>
    <x v="1"/>
    <x v="36"/>
    <x v="39"/>
    <x v="436"/>
    <x v="3491"/>
    <x v="0"/>
    <x v="55"/>
    <x v="4"/>
  </r>
  <r>
    <x v="55"/>
    <x v="244"/>
    <x v="10"/>
    <x v="10"/>
    <x v="1"/>
    <x v="36"/>
    <x v="39"/>
    <x v="433"/>
    <x v="3492"/>
    <x v="0"/>
    <x v="55"/>
    <x v="4"/>
  </r>
  <r>
    <x v="55"/>
    <x v="315"/>
    <x v="2"/>
    <x v="2"/>
    <x v="1"/>
    <x v="36"/>
    <x v="39"/>
    <x v="405"/>
    <x v="3493"/>
    <x v="0"/>
    <x v="55"/>
    <x v="4"/>
  </r>
  <r>
    <x v="55"/>
    <x v="251"/>
    <x v="8"/>
    <x v="8"/>
    <x v="1"/>
    <x v="12"/>
    <x v="40"/>
    <x v="291"/>
    <x v="3058"/>
    <x v="0"/>
    <x v="55"/>
    <x v="4"/>
  </r>
  <r>
    <x v="55"/>
    <x v="321"/>
    <x v="8"/>
    <x v="8"/>
    <x v="1"/>
    <x v="12"/>
    <x v="40"/>
    <x v="430"/>
    <x v="816"/>
    <x v="0"/>
    <x v="55"/>
    <x v="4"/>
  </r>
  <r>
    <x v="55"/>
    <x v="196"/>
    <x v="8"/>
    <x v="8"/>
    <x v="1"/>
    <x v="12"/>
    <x v="40"/>
    <x v="375"/>
    <x v="816"/>
    <x v="0"/>
    <x v="55"/>
    <x v="4"/>
  </r>
  <r>
    <x v="55"/>
    <x v="185"/>
    <x v="8"/>
    <x v="8"/>
    <x v="1"/>
    <x v="12"/>
    <x v="40"/>
    <x v="296"/>
    <x v="859"/>
    <x v="0"/>
    <x v="55"/>
    <x v="4"/>
  </r>
  <r>
    <x v="55"/>
    <x v="178"/>
    <x v="9"/>
    <x v="9"/>
    <x v="1"/>
    <x v="12"/>
    <x v="40"/>
    <x v="353"/>
    <x v="3494"/>
    <x v="0"/>
    <x v="55"/>
    <x v="4"/>
  </r>
  <r>
    <x v="55"/>
    <x v="286"/>
    <x v="10"/>
    <x v="10"/>
    <x v="1"/>
    <x v="12"/>
    <x v="40"/>
    <x v="297"/>
    <x v="905"/>
    <x v="0"/>
    <x v="55"/>
    <x v="4"/>
  </r>
  <r>
    <x v="55"/>
    <x v="339"/>
    <x v="10"/>
    <x v="10"/>
    <x v="1"/>
    <x v="12"/>
    <x v="40"/>
    <x v="427"/>
    <x v="1200"/>
    <x v="0"/>
    <x v="55"/>
    <x v="4"/>
  </r>
  <r>
    <x v="55"/>
    <x v="269"/>
    <x v="11"/>
    <x v="11"/>
    <x v="1"/>
    <x v="12"/>
    <x v="40"/>
    <x v="403"/>
    <x v="782"/>
    <x v="0"/>
    <x v="55"/>
    <x v="4"/>
  </r>
  <r>
    <x v="55"/>
    <x v="299"/>
    <x v="11"/>
    <x v="11"/>
    <x v="1"/>
    <x v="12"/>
    <x v="40"/>
    <x v="315"/>
    <x v="899"/>
    <x v="0"/>
    <x v="55"/>
    <x v="4"/>
  </r>
  <r>
    <x v="55"/>
    <x v="215"/>
    <x v="2"/>
    <x v="2"/>
    <x v="1"/>
    <x v="12"/>
    <x v="40"/>
    <x v="322"/>
    <x v="3495"/>
    <x v="0"/>
    <x v="55"/>
    <x v="4"/>
  </r>
  <r>
    <x v="55"/>
    <x v="182"/>
    <x v="2"/>
    <x v="2"/>
    <x v="1"/>
    <x v="12"/>
    <x v="39"/>
    <x v="392"/>
    <x v="899"/>
    <x v="0"/>
    <x v="55"/>
    <x v="4"/>
  </r>
  <r>
    <x v="55"/>
    <x v="307"/>
    <x v="2"/>
    <x v="2"/>
    <x v="1"/>
    <x v="12"/>
    <x v="40"/>
    <x v="441"/>
    <x v="3496"/>
    <x v="0"/>
    <x v="55"/>
    <x v="4"/>
  </r>
  <r>
    <x v="55"/>
    <x v="316"/>
    <x v="2"/>
    <x v="2"/>
    <x v="1"/>
    <x v="12"/>
    <x v="40"/>
    <x v="348"/>
    <x v="187"/>
    <x v="0"/>
    <x v="55"/>
    <x v="4"/>
  </r>
  <r>
    <x v="55"/>
    <x v="281"/>
    <x v="6"/>
    <x v="6"/>
    <x v="1"/>
    <x v="12"/>
    <x v="40"/>
    <x v="395"/>
    <x v="905"/>
    <x v="0"/>
    <x v="55"/>
    <x v="4"/>
  </r>
  <r>
    <x v="55"/>
    <x v="236"/>
    <x v="6"/>
    <x v="6"/>
    <x v="1"/>
    <x v="12"/>
    <x v="40"/>
    <x v="371"/>
    <x v="3497"/>
    <x v="0"/>
    <x v="55"/>
    <x v="4"/>
  </r>
  <r>
    <x v="55"/>
    <x v="188"/>
    <x v="6"/>
    <x v="6"/>
    <x v="1"/>
    <x v="12"/>
    <x v="40"/>
    <x v="407"/>
    <x v="3498"/>
    <x v="0"/>
    <x v="55"/>
    <x v="4"/>
  </r>
  <r>
    <x v="55"/>
    <x v="263"/>
    <x v="10"/>
    <x v="10"/>
    <x v="1"/>
    <x v="13"/>
    <x v="39"/>
    <x v="436"/>
    <x v="3499"/>
    <x v="0"/>
    <x v="55"/>
    <x v="4"/>
  </r>
  <r>
    <x v="55"/>
    <x v="232"/>
    <x v="10"/>
    <x v="10"/>
    <x v="1"/>
    <x v="13"/>
    <x v="40"/>
    <x v="290"/>
    <x v="3500"/>
    <x v="0"/>
    <x v="55"/>
    <x v="4"/>
  </r>
  <r>
    <x v="55"/>
    <x v="240"/>
    <x v="2"/>
    <x v="2"/>
    <x v="1"/>
    <x v="13"/>
    <x v="39"/>
    <x v="442"/>
    <x v="3501"/>
    <x v="0"/>
    <x v="55"/>
    <x v="4"/>
  </r>
  <r>
    <x v="55"/>
    <x v="217"/>
    <x v="6"/>
    <x v="6"/>
    <x v="1"/>
    <x v="13"/>
    <x v="39"/>
    <x v="323"/>
    <x v="3502"/>
    <x v="0"/>
    <x v="55"/>
    <x v="4"/>
  </r>
  <r>
    <x v="55"/>
    <x v="327"/>
    <x v="7"/>
    <x v="7"/>
    <x v="1"/>
    <x v="14"/>
    <x v="40"/>
    <x v="387"/>
    <x v="3503"/>
    <x v="0"/>
    <x v="55"/>
    <x v="4"/>
  </r>
  <r>
    <x v="55"/>
    <x v="237"/>
    <x v="7"/>
    <x v="7"/>
    <x v="1"/>
    <x v="14"/>
    <x v="39"/>
    <x v="417"/>
    <x v="3504"/>
    <x v="0"/>
    <x v="55"/>
    <x v="4"/>
  </r>
  <r>
    <x v="55"/>
    <x v="279"/>
    <x v="7"/>
    <x v="7"/>
    <x v="1"/>
    <x v="14"/>
    <x v="40"/>
    <x v="449"/>
    <x v="1417"/>
    <x v="0"/>
    <x v="55"/>
    <x v="4"/>
  </r>
  <r>
    <x v="55"/>
    <x v="251"/>
    <x v="8"/>
    <x v="8"/>
    <x v="1"/>
    <x v="14"/>
    <x v="40"/>
    <x v="291"/>
    <x v="3505"/>
    <x v="0"/>
    <x v="55"/>
    <x v="4"/>
  </r>
  <r>
    <x v="55"/>
    <x v="207"/>
    <x v="8"/>
    <x v="8"/>
    <x v="1"/>
    <x v="14"/>
    <x v="39"/>
    <x v="374"/>
    <x v="3506"/>
    <x v="0"/>
    <x v="55"/>
    <x v="4"/>
  </r>
  <r>
    <x v="55"/>
    <x v="337"/>
    <x v="9"/>
    <x v="9"/>
    <x v="1"/>
    <x v="14"/>
    <x v="40"/>
    <x v="424"/>
    <x v="848"/>
    <x v="0"/>
    <x v="55"/>
    <x v="4"/>
  </r>
  <r>
    <x v="55"/>
    <x v="175"/>
    <x v="9"/>
    <x v="9"/>
    <x v="1"/>
    <x v="14"/>
    <x v="39"/>
    <x v="389"/>
    <x v="3507"/>
    <x v="0"/>
    <x v="55"/>
    <x v="4"/>
  </r>
  <r>
    <x v="55"/>
    <x v="194"/>
    <x v="9"/>
    <x v="9"/>
    <x v="1"/>
    <x v="14"/>
    <x v="40"/>
    <x v="390"/>
    <x v="3508"/>
    <x v="0"/>
    <x v="55"/>
    <x v="4"/>
  </r>
  <r>
    <x v="55"/>
    <x v="255"/>
    <x v="9"/>
    <x v="9"/>
    <x v="1"/>
    <x v="14"/>
    <x v="39"/>
    <x v="293"/>
    <x v="3509"/>
    <x v="0"/>
    <x v="55"/>
    <x v="4"/>
  </r>
  <r>
    <x v="55"/>
    <x v="263"/>
    <x v="10"/>
    <x v="10"/>
    <x v="1"/>
    <x v="14"/>
    <x v="39"/>
    <x v="436"/>
    <x v="3510"/>
    <x v="0"/>
    <x v="55"/>
    <x v="4"/>
  </r>
  <r>
    <x v="55"/>
    <x v="310"/>
    <x v="10"/>
    <x v="10"/>
    <x v="1"/>
    <x v="14"/>
    <x v="40"/>
    <x v="335"/>
    <x v="3511"/>
    <x v="0"/>
    <x v="55"/>
    <x v="4"/>
  </r>
  <r>
    <x v="55"/>
    <x v="177"/>
    <x v="11"/>
    <x v="11"/>
    <x v="1"/>
    <x v="14"/>
    <x v="40"/>
    <x v="346"/>
    <x v="3512"/>
    <x v="0"/>
    <x v="55"/>
    <x v="4"/>
  </r>
  <r>
    <x v="55"/>
    <x v="300"/>
    <x v="2"/>
    <x v="2"/>
    <x v="1"/>
    <x v="14"/>
    <x v="40"/>
    <x v="316"/>
    <x v="1282"/>
    <x v="0"/>
    <x v="55"/>
    <x v="4"/>
  </r>
  <r>
    <x v="55"/>
    <x v="315"/>
    <x v="2"/>
    <x v="2"/>
    <x v="1"/>
    <x v="14"/>
    <x v="39"/>
    <x v="405"/>
    <x v="3513"/>
    <x v="0"/>
    <x v="55"/>
    <x v="4"/>
  </r>
  <r>
    <x v="55"/>
    <x v="281"/>
    <x v="6"/>
    <x v="6"/>
    <x v="1"/>
    <x v="14"/>
    <x v="40"/>
    <x v="395"/>
    <x v="849"/>
    <x v="0"/>
    <x v="55"/>
    <x v="4"/>
  </r>
  <r>
    <x v="55"/>
    <x v="265"/>
    <x v="6"/>
    <x v="6"/>
    <x v="1"/>
    <x v="14"/>
    <x v="39"/>
    <x v="386"/>
    <x v="3514"/>
    <x v="0"/>
    <x v="55"/>
    <x v="4"/>
  </r>
  <r>
    <x v="55"/>
    <x v="335"/>
    <x v="6"/>
    <x v="6"/>
    <x v="1"/>
    <x v="14"/>
    <x v="40"/>
    <x v="408"/>
    <x v="911"/>
    <x v="0"/>
    <x v="55"/>
    <x v="4"/>
  </r>
  <r>
    <x v="55"/>
    <x v="254"/>
    <x v="8"/>
    <x v="8"/>
    <x v="1"/>
    <x v="15"/>
    <x v="40"/>
    <x v="326"/>
    <x v="1303"/>
    <x v="0"/>
    <x v="55"/>
    <x v="4"/>
  </r>
  <r>
    <x v="55"/>
    <x v="177"/>
    <x v="11"/>
    <x v="11"/>
    <x v="1"/>
    <x v="15"/>
    <x v="40"/>
    <x v="346"/>
    <x v="1202"/>
    <x v="0"/>
    <x v="55"/>
    <x v="4"/>
  </r>
  <r>
    <x v="55"/>
    <x v="254"/>
    <x v="8"/>
    <x v="8"/>
    <x v="1"/>
    <x v="28"/>
    <x v="40"/>
    <x v="326"/>
    <x v="782"/>
    <x v="0"/>
    <x v="55"/>
    <x v="4"/>
  </r>
  <r>
    <x v="55"/>
    <x v="173"/>
    <x v="8"/>
    <x v="8"/>
    <x v="1"/>
    <x v="28"/>
    <x v="40"/>
    <x v="378"/>
    <x v="1682"/>
    <x v="0"/>
    <x v="55"/>
    <x v="4"/>
  </r>
  <r>
    <x v="55"/>
    <x v="187"/>
    <x v="11"/>
    <x v="11"/>
    <x v="1"/>
    <x v="28"/>
    <x v="40"/>
    <x v="328"/>
    <x v="782"/>
    <x v="0"/>
    <x v="55"/>
    <x v="4"/>
  </r>
  <r>
    <x v="55"/>
    <x v="304"/>
    <x v="2"/>
    <x v="2"/>
    <x v="1"/>
    <x v="28"/>
    <x v="40"/>
    <x v="329"/>
    <x v="782"/>
    <x v="0"/>
    <x v="55"/>
    <x v="4"/>
  </r>
  <r>
    <x v="55"/>
    <x v="265"/>
    <x v="6"/>
    <x v="6"/>
    <x v="1"/>
    <x v="28"/>
    <x v="39"/>
    <x v="386"/>
    <x v="982"/>
    <x v="0"/>
    <x v="55"/>
    <x v="4"/>
  </r>
  <r>
    <x v="55"/>
    <x v="188"/>
    <x v="6"/>
    <x v="6"/>
    <x v="1"/>
    <x v="28"/>
    <x v="40"/>
    <x v="407"/>
    <x v="782"/>
    <x v="0"/>
    <x v="55"/>
    <x v="4"/>
  </r>
  <r>
    <x v="55"/>
    <x v="335"/>
    <x v="6"/>
    <x v="6"/>
    <x v="1"/>
    <x v="28"/>
    <x v="39"/>
    <x v="408"/>
    <x v="765"/>
    <x v="0"/>
    <x v="55"/>
    <x v="4"/>
  </r>
  <r>
    <x v="55"/>
    <x v="214"/>
    <x v="11"/>
    <x v="11"/>
    <x v="1"/>
    <x v="29"/>
    <x v="39"/>
    <x v="306"/>
    <x v="3515"/>
    <x v="0"/>
    <x v="55"/>
    <x v="4"/>
  </r>
  <r>
    <x v="55"/>
    <x v="240"/>
    <x v="2"/>
    <x v="2"/>
    <x v="1"/>
    <x v="29"/>
    <x v="39"/>
    <x v="442"/>
    <x v="1157"/>
    <x v="0"/>
    <x v="55"/>
    <x v="4"/>
  </r>
  <r>
    <x v="55"/>
    <x v="335"/>
    <x v="6"/>
    <x v="6"/>
    <x v="1"/>
    <x v="29"/>
    <x v="39"/>
    <x v="408"/>
    <x v="1157"/>
    <x v="0"/>
    <x v="55"/>
    <x v="4"/>
  </r>
  <r>
    <x v="55"/>
    <x v="176"/>
    <x v="10"/>
    <x v="10"/>
    <x v="1"/>
    <x v="17"/>
    <x v="39"/>
    <x v="412"/>
    <x v="53"/>
    <x v="0"/>
    <x v="55"/>
    <x v="4"/>
  </r>
  <r>
    <x v="55"/>
    <x v="202"/>
    <x v="11"/>
    <x v="11"/>
    <x v="1"/>
    <x v="17"/>
    <x v="39"/>
    <x v="305"/>
    <x v="3439"/>
    <x v="0"/>
    <x v="55"/>
    <x v="4"/>
  </r>
  <r>
    <x v="55"/>
    <x v="215"/>
    <x v="2"/>
    <x v="2"/>
    <x v="1"/>
    <x v="17"/>
    <x v="40"/>
    <x v="322"/>
    <x v="900"/>
    <x v="0"/>
    <x v="55"/>
    <x v="4"/>
  </r>
  <r>
    <x v="55"/>
    <x v="264"/>
    <x v="6"/>
    <x v="6"/>
    <x v="1"/>
    <x v="17"/>
    <x v="40"/>
    <x v="311"/>
    <x v="905"/>
    <x v="0"/>
    <x v="55"/>
    <x v="4"/>
  </r>
  <r>
    <x v="55"/>
    <x v="266"/>
    <x v="6"/>
    <x v="6"/>
    <x v="1"/>
    <x v="17"/>
    <x v="39"/>
    <x v="370"/>
    <x v="3516"/>
    <x v="0"/>
    <x v="55"/>
    <x v="4"/>
  </r>
  <r>
    <x v="55"/>
    <x v="302"/>
    <x v="11"/>
    <x v="11"/>
    <x v="1"/>
    <x v="33"/>
    <x v="40"/>
    <x v="324"/>
    <x v="3517"/>
    <x v="0"/>
    <x v="55"/>
    <x v="4"/>
  </r>
  <r>
    <x v="55"/>
    <x v="285"/>
    <x v="6"/>
    <x v="6"/>
    <x v="1"/>
    <x v="33"/>
    <x v="40"/>
    <x v="409"/>
    <x v="3518"/>
    <x v="0"/>
    <x v="55"/>
    <x v="4"/>
  </r>
  <r>
    <x v="55"/>
    <x v="184"/>
    <x v="6"/>
    <x v="6"/>
    <x v="1"/>
    <x v="33"/>
    <x v="40"/>
    <x v="413"/>
    <x v="3127"/>
    <x v="0"/>
    <x v="55"/>
    <x v="4"/>
  </r>
  <r>
    <x v="55"/>
    <x v="196"/>
    <x v="8"/>
    <x v="8"/>
    <x v="1"/>
    <x v="37"/>
    <x v="40"/>
    <x v="375"/>
    <x v="1966"/>
    <x v="0"/>
    <x v="55"/>
    <x v="4"/>
  </r>
  <r>
    <x v="55"/>
    <x v="219"/>
    <x v="9"/>
    <x v="9"/>
    <x v="1"/>
    <x v="37"/>
    <x v="40"/>
    <x v="308"/>
    <x v="3519"/>
    <x v="0"/>
    <x v="55"/>
    <x v="4"/>
  </r>
  <r>
    <x v="55"/>
    <x v="186"/>
    <x v="10"/>
    <x v="10"/>
    <x v="1"/>
    <x v="37"/>
    <x v="40"/>
    <x v="321"/>
    <x v="3520"/>
    <x v="0"/>
    <x v="55"/>
    <x v="4"/>
  </r>
  <r>
    <x v="55"/>
    <x v="181"/>
    <x v="11"/>
    <x v="11"/>
    <x v="1"/>
    <x v="37"/>
    <x v="40"/>
    <x v="362"/>
    <x v="3521"/>
    <x v="0"/>
    <x v="55"/>
    <x v="4"/>
  </r>
  <r>
    <x v="55"/>
    <x v="327"/>
    <x v="7"/>
    <x v="7"/>
    <x v="1"/>
    <x v="18"/>
    <x v="40"/>
    <x v="387"/>
    <x v="3522"/>
    <x v="0"/>
    <x v="55"/>
    <x v="4"/>
  </r>
  <r>
    <x v="55"/>
    <x v="247"/>
    <x v="8"/>
    <x v="8"/>
    <x v="1"/>
    <x v="18"/>
    <x v="40"/>
    <x v="289"/>
    <x v="3523"/>
    <x v="0"/>
    <x v="55"/>
    <x v="4"/>
  </r>
  <r>
    <x v="55"/>
    <x v="227"/>
    <x v="9"/>
    <x v="9"/>
    <x v="1"/>
    <x v="18"/>
    <x v="40"/>
    <x v="399"/>
    <x v="3524"/>
    <x v="0"/>
    <x v="55"/>
    <x v="4"/>
  </r>
  <r>
    <x v="55"/>
    <x v="310"/>
    <x v="10"/>
    <x v="10"/>
    <x v="1"/>
    <x v="18"/>
    <x v="40"/>
    <x v="335"/>
    <x v="3525"/>
    <x v="0"/>
    <x v="55"/>
    <x v="4"/>
  </r>
  <r>
    <x v="55"/>
    <x v="282"/>
    <x v="11"/>
    <x v="11"/>
    <x v="1"/>
    <x v="18"/>
    <x v="40"/>
    <x v="358"/>
    <x v="3526"/>
    <x v="0"/>
    <x v="55"/>
    <x v="4"/>
  </r>
  <r>
    <x v="55"/>
    <x v="334"/>
    <x v="2"/>
    <x v="2"/>
    <x v="1"/>
    <x v="18"/>
    <x v="40"/>
    <x v="406"/>
    <x v="3527"/>
    <x v="0"/>
    <x v="55"/>
    <x v="4"/>
  </r>
  <r>
    <x v="55"/>
    <x v="217"/>
    <x v="6"/>
    <x v="6"/>
    <x v="1"/>
    <x v="18"/>
    <x v="40"/>
    <x v="323"/>
    <x v="3528"/>
    <x v="0"/>
    <x v="55"/>
    <x v="4"/>
  </r>
  <r>
    <x v="56"/>
    <x v="260"/>
    <x v="7"/>
    <x v="7"/>
    <x v="1"/>
    <x v="2"/>
    <x v="39"/>
    <x v="437"/>
    <x v="1182"/>
    <x v="0"/>
    <x v="56"/>
    <x v="4"/>
  </r>
  <r>
    <x v="56"/>
    <x v="321"/>
    <x v="8"/>
    <x v="8"/>
    <x v="1"/>
    <x v="2"/>
    <x v="40"/>
    <x v="430"/>
    <x v="782"/>
    <x v="0"/>
    <x v="56"/>
    <x v="4"/>
  </r>
  <r>
    <x v="56"/>
    <x v="261"/>
    <x v="8"/>
    <x v="8"/>
    <x v="1"/>
    <x v="2"/>
    <x v="39"/>
    <x v="320"/>
    <x v="3529"/>
    <x v="0"/>
    <x v="56"/>
    <x v="4"/>
  </r>
  <r>
    <x v="56"/>
    <x v="310"/>
    <x v="10"/>
    <x v="10"/>
    <x v="1"/>
    <x v="2"/>
    <x v="39"/>
    <x v="335"/>
    <x v="3530"/>
    <x v="0"/>
    <x v="56"/>
    <x v="4"/>
  </r>
  <r>
    <x v="56"/>
    <x v="200"/>
    <x v="11"/>
    <x v="11"/>
    <x v="1"/>
    <x v="2"/>
    <x v="39"/>
    <x v="351"/>
    <x v="93"/>
    <x v="0"/>
    <x v="56"/>
    <x v="4"/>
  </r>
  <r>
    <x v="56"/>
    <x v="249"/>
    <x v="11"/>
    <x v="11"/>
    <x v="1"/>
    <x v="2"/>
    <x v="39"/>
    <x v="359"/>
    <x v="3531"/>
    <x v="0"/>
    <x v="56"/>
    <x v="4"/>
  </r>
  <r>
    <x v="56"/>
    <x v="182"/>
    <x v="2"/>
    <x v="2"/>
    <x v="1"/>
    <x v="2"/>
    <x v="39"/>
    <x v="392"/>
    <x v="3532"/>
    <x v="0"/>
    <x v="56"/>
    <x v="4"/>
  </r>
  <r>
    <x v="56"/>
    <x v="281"/>
    <x v="6"/>
    <x v="6"/>
    <x v="1"/>
    <x v="2"/>
    <x v="39"/>
    <x v="395"/>
    <x v="1863"/>
    <x v="0"/>
    <x v="56"/>
    <x v="4"/>
  </r>
  <r>
    <x v="56"/>
    <x v="217"/>
    <x v="6"/>
    <x v="6"/>
    <x v="1"/>
    <x v="2"/>
    <x v="39"/>
    <x v="323"/>
    <x v="3533"/>
    <x v="0"/>
    <x v="56"/>
    <x v="4"/>
  </r>
  <r>
    <x v="57"/>
    <x v="187"/>
    <x v="11"/>
    <x v="11"/>
    <x v="1"/>
    <x v="2"/>
    <x v="39"/>
    <x v="328"/>
    <x v="3534"/>
    <x v="0"/>
    <x v="57"/>
    <x v="4"/>
  </r>
  <r>
    <x v="58"/>
    <x v="247"/>
    <x v="8"/>
    <x v="8"/>
    <x v="1"/>
    <x v="2"/>
    <x v="39"/>
    <x v="289"/>
    <x v="3535"/>
    <x v="0"/>
    <x v="58"/>
    <x v="4"/>
  </r>
  <r>
    <x v="58"/>
    <x v="326"/>
    <x v="8"/>
    <x v="8"/>
    <x v="1"/>
    <x v="2"/>
    <x v="39"/>
    <x v="423"/>
    <x v="3536"/>
    <x v="0"/>
    <x v="58"/>
    <x v="4"/>
  </r>
  <r>
    <x v="58"/>
    <x v="242"/>
    <x v="9"/>
    <x v="9"/>
    <x v="1"/>
    <x v="2"/>
    <x v="39"/>
    <x v="435"/>
    <x v="3537"/>
    <x v="0"/>
    <x v="58"/>
    <x v="4"/>
  </r>
  <r>
    <x v="58"/>
    <x v="220"/>
    <x v="11"/>
    <x v="11"/>
    <x v="1"/>
    <x v="2"/>
    <x v="39"/>
    <x v="309"/>
    <x v="3538"/>
    <x v="0"/>
    <x v="58"/>
    <x v="4"/>
  </r>
  <r>
    <x v="58"/>
    <x v="335"/>
    <x v="6"/>
    <x v="6"/>
    <x v="1"/>
    <x v="2"/>
    <x v="39"/>
    <x v="408"/>
    <x v="1700"/>
    <x v="0"/>
    <x v="58"/>
    <x v="4"/>
  </r>
  <r>
    <x v="59"/>
    <x v="326"/>
    <x v="8"/>
    <x v="8"/>
    <x v="1"/>
    <x v="2"/>
    <x v="39"/>
    <x v="423"/>
    <x v="3539"/>
    <x v="0"/>
    <x v="59"/>
    <x v="4"/>
  </r>
  <r>
    <x v="59"/>
    <x v="189"/>
    <x v="10"/>
    <x v="10"/>
    <x v="1"/>
    <x v="2"/>
    <x v="39"/>
    <x v="345"/>
    <x v="891"/>
    <x v="0"/>
    <x v="59"/>
    <x v="4"/>
  </r>
  <r>
    <x v="59"/>
    <x v="257"/>
    <x v="2"/>
    <x v="2"/>
    <x v="1"/>
    <x v="2"/>
    <x v="40"/>
    <x v="410"/>
    <x v="816"/>
    <x v="0"/>
    <x v="59"/>
    <x v="4"/>
  </r>
  <r>
    <x v="59"/>
    <x v="266"/>
    <x v="6"/>
    <x v="6"/>
    <x v="1"/>
    <x v="2"/>
    <x v="39"/>
    <x v="370"/>
    <x v="816"/>
    <x v="0"/>
    <x v="59"/>
    <x v="4"/>
  </r>
  <r>
    <x v="60"/>
    <x v="171"/>
    <x v="7"/>
    <x v="7"/>
    <x v="1"/>
    <x v="2"/>
    <x v="39"/>
    <x v="429"/>
    <x v="1182"/>
    <x v="0"/>
    <x v="60"/>
    <x v="4"/>
  </r>
  <r>
    <x v="60"/>
    <x v="247"/>
    <x v="8"/>
    <x v="8"/>
    <x v="1"/>
    <x v="2"/>
    <x v="39"/>
    <x v="289"/>
    <x v="3540"/>
    <x v="0"/>
    <x v="60"/>
    <x v="4"/>
  </r>
  <r>
    <x v="60"/>
    <x v="247"/>
    <x v="8"/>
    <x v="8"/>
    <x v="1"/>
    <x v="2"/>
    <x v="40"/>
    <x v="289"/>
    <x v="858"/>
    <x v="0"/>
    <x v="60"/>
    <x v="4"/>
  </r>
  <r>
    <x v="60"/>
    <x v="243"/>
    <x v="10"/>
    <x v="10"/>
    <x v="1"/>
    <x v="2"/>
    <x v="39"/>
    <x v="411"/>
    <x v="3094"/>
    <x v="0"/>
    <x v="60"/>
    <x v="4"/>
  </r>
  <r>
    <x v="60"/>
    <x v="186"/>
    <x v="10"/>
    <x v="10"/>
    <x v="1"/>
    <x v="2"/>
    <x v="40"/>
    <x v="321"/>
    <x v="1744"/>
    <x v="0"/>
    <x v="60"/>
    <x v="4"/>
  </r>
  <r>
    <x v="60"/>
    <x v="187"/>
    <x v="11"/>
    <x v="11"/>
    <x v="1"/>
    <x v="2"/>
    <x v="39"/>
    <x v="328"/>
    <x v="3541"/>
    <x v="0"/>
    <x v="60"/>
    <x v="4"/>
  </r>
  <r>
    <x v="60"/>
    <x v="177"/>
    <x v="11"/>
    <x v="11"/>
    <x v="1"/>
    <x v="2"/>
    <x v="40"/>
    <x v="346"/>
    <x v="3542"/>
    <x v="0"/>
    <x v="60"/>
    <x v="4"/>
  </r>
  <r>
    <x v="60"/>
    <x v="183"/>
    <x v="2"/>
    <x v="2"/>
    <x v="1"/>
    <x v="2"/>
    <x v="40"/>
    <x v="330"/>
    <x v="3543"/>
    <x v="0"/>
    <x v="60"/>
    <x v="4"/>
  </r>
  <r>
    <x v="61"/>
    <x v="310"/>
    <x v="10"/>
    <x v="10"/>
    <x v="1"/>
    <x v="2"/>
    <x v="39"/>
    <x v="335"/>
    <x v="1822"/>
    <x v="0"/>
    <x v="61"/>
    <x v="4"/>
  </r>
  <r>
    <x v="61"/>
    <x v="220"/>
    <x v="11"/>
    <x v="11"/>
    <x v="1"/>
    <x v="2"/>
    <x v="39"/>
    <x v="309"/>
    <x v="2777"/>
    <x v="0"/>
    <x v="61"/>
    <x v="4"/>
  </r>
  <r>
    <x v="61"/>
    <x v="217"/>
    <x v="6"/>
    <x v="6"/>
    <x v="1"/>
    <x v="2"/>
    <x v="39"/>
    <x v="323"/>
    <x v="3544"/>
    <x v="0"/>
    <x v="61"/>
    <x v="4"/>
  </r>
  <r>
    <x v="62"/>
    <x v="262"/>
    <x v="9"/>
    <x v="9"/>
    <x v="1"/>
    <x v="2"/>
    <x v="39"/>
    <x v="368"/>
    <x v="1352"/>
    <x v="0"/>
    <x v="62"/>
    <x v="4"/>
  </r>
  <r>
    <x v="62"/>
    <x v="189"/>
    <x v="10"/>
    <x v="10"/>
    <x v="1"/>
    <x v="2"/>
    <x v="39"/>
    <x v="345"/>
    <x v="3545"/>
    <x v="0"/>
    <x v="62"/>
    <x v="4"/>
  </r>
  <r>
    <x v="62"/>
    <x v="330"/>
    <x v="11"/>
    <x v="11"/>
    <x v="1"/>
    <x v="2"/>
    <x v="39"/>
    <x v="381"/>
    <x v="3546"/>
    <x v="0"/>
    <x v="62"/>
    <x v="4"/>
  </r>
  <r>
    <x v="62"/>
    <x v="182"/>
    <x v="2"/>
    <x v="2"/>
    <x v="1"/>
    <x v="2"/>
    <x v="39"/>
    <x v="392"/>
    <x v="3547"/>
    <x v="0"/>
    <x v="62"/>
    <x v="4"/>
  </r>
  <r>
    <x v="62"/>
    <x v="335"/>
    <x v="6"/>
    <x v="6"/>
    <x v="1"/>
    <x v="2"/>
    <x v="39"/>
    <x v="408"/>
    <x v="3548"/>
    <x v="0"/>
    <x v="62"/>
    <x v="4"/>
  </r>
  <r>
    <x v="63"/>
    <x v="187"/>
    <x v="11"/>
    <x v="11"/>
    <x v="1"/>
    <x v="2"/>
    <x v="39"/>
    <x v="328"/>
    <x v="3549"/>
    <x v="0"/>
    <x v="63"/>
    <x v="4"/>
  </r>
  <r>
    <x v="63"/>
    <x v="315"/>
    <x v="2"/>
    <x v="2"/>
    <x v="1"/>
    <x v="2"/>
    <x v="39"/>
    <x v="405"/>
    <x v="554"/>
    <x v="0"/>
    <x v="63"/>
    <x v="4"/>
  </r>
  <r>
    <x v="63"/>
    <x v="240"/>
    <x v="2"/>
    <x v="2"/>
    <x v="1"/>
    <x v="2"/>
    <x v="39"/>
    <x v="442"/>
    <x v="3347"/>
    <x v="0"/>
    <x v="63"/>
    <x v="4"/>
  </r>
  <r>
    <x v="64"/>
    <x v="205"/>
    <x v="7"/>
    <x v="7"/>
    <x v="1"/>
    <x v="2"/>
    <x v="39"/>
    <x v="299"/>
    <x v="3550"/>
    <x v="0"/>
    <x v="64"/>
    <x v="4"/>
  </r>
  <r>
    <x v="64"/>
    <x v="322"/>
    <x v="7"/>
    <x v="7"/>
    <x v="1"/>
    <x v="2"/>
    <x v="39"/>
    <x v="448"/>
    <x v="1"/>
    <x v="611"/>
    <x v="64"/>
    <x v="4"/>
  </r>
  <r>
    <x v="64"/>
    <x v="263"/>
    <x v="10"/>
    <x v="10"/>
    <x v="1"/>
    <x v="2"/>
    <x v="39"/>
    <x v="436"/>
    <x v="3551"/>
    <x v="0"/>
    <x v="64"/>
    <x v="4"/>
  </r>
  <r>
    <x v="64"/>
    <x v="202"/>
    <x v="11"/>
    <x v="11"/>
    <x v="1"/>
    <x v="2"/>
    <x v="39"/>
    <x v="305"/>
    <x v="3552"/>
    <x v="0"/>
    <x v="64"/>
    <x v="4"/>
  </r>
  <r>
    <x v="64"/>
    <x v="183"/>
    <x v="2"/>
    <x v="2"/>
    <x v="1"/>
    <x v="2"/>
    <x v="39"/>
    <x v="330"/>
    <x v="1852"/>
    <x v="0"/>
    <x v="64"/>
    <x v="4"/>
  </r>
  <r>
    <x v="65"/>
    <x v="242"/>
    <x v="9"/>
    <x v="9"/>
    <x v="1"/>
    <x v="2"/>
    <x v="39"/>
    <x v="435"/>
    <x v="3553"/>
    <x v="0"/>
    <x v="65"/>
    <x v="4"/>
  </r>
  <r>
    <x v="65"/>
    <x v="217"/>
    <x v="6"/>
    <x v="6"/>
    <x v="1"/>
    <x v="2"/>
    <x v="39"/>
    <x v="323"/>
    <x v="3554"/>
    <x v="0"/>
    <x v="65"/>
    <x v="4"/>
  </r>
  <r>
    <x v="65"/>
    <x v="266"/>
    <x v="6"/>
    <x v="6"/>
    <x v="1"/>
    <x v="2"/>
    <x v="39"/>
    <x v="370"/>
    <x v="3161"/>
    <x v="0"/>
    <x v="65"/>
    <x v="4"/>
  </r>
  <r>
    <x v="65"/>
    <x v="188"/>
    <x v="6"/>
    <x v="6"/>
    <x v="1"/>
    <x v="2"/>
    <x v="39"/>
    <x v="407"/>
    <x v="3161"/>
    <x v="0"/>
    <x v="65"/>
    <x v="4"/>
  </r>
  <r>
    <x v="66"/>
    <x v="205"/>
    <x v="7"/>
    <x v="7"/>
    <x v="1"/>
    <x v="2"/>
    <x v="39"/>
    <x v="299"/>
    <x v="3555"/>
    <x v="0"/>
    <x v="66"/>
    <x v="4"/>
  </r>
  <r>
    <x v="66"/>
    <x v="326"/>
    <x v="8"/>
    <x v="8"/>
    <x v="1"/>
    <x v="2"/>
    <x v="39"/>
    <x v="423"/>
    <x v="3556"/>
    <x v="0"/>
    <x v="66"/>
    <x v="4"/>
  </r>
  <r>
    <x v="66"/>
    <x v="263"/>
    <x v="10"/>
    <x v="10"/>
    <x v="1"/>
    <x v="2"/>
    <x v="39"/>
    <x v="436"/>
    <x v="759"/>
    <x v="0"/>
    <x v="66"/>
    <x v="4"/>
  </r>
  <r>
    <x v="66"/>
    <x v="183"/>
    <x v="2"/>
    <x v="2"/>
    <x v="1"/>
    <x v="2"/>
    <x v="39"/>
    <x v="330"/>
    <x v="1422"/>
    <x v="0"/>
    <x v="66"/>
    <x v="4"/>
  </r>
  <r>
    <x v="67"/>
    <x v="179"/>
    <x v="7"/>
    <x v="7"/>
    <x v="1"/>
    <x v="2"/>
    <x v="39"/>
    <x v="415"/>
    <x v="1212"/>
    <x v="0"/>
    <x v="67"/>
    <x v="4"/>
  </r>
  <r>
    <x v="67"/>
    <x v="322"/>
    <x v="7"/>
    <x v="7"/>
    <x v="1"/>
    <x v="2"/>
    <x v="39"/>
    <x v="448"/>
    <x v="3550"/>
    <x v="0"/>
    <x v="67"/>
    <x v="4"/>
  </r>
  <r>
    <x v="67"/>
    <x v="171"/>
    <x v="7"/>
    <x v="7"/>
    <x v="1"/>
    <x v="2"/>
    <x v="39"/>
    <x v="429"/>
    <x v="3557"/>
    <x v="0"/>
    <x v="67"/>
    <x v="4"/>
  </r>
  <r>
    <x v="67"/>
    <x v="323"/>
    <x v="8"/>
    <x v="8"/>
    <x v="1"/>
    <x v="2"/>
    <x v="39"/>
    <x v="367"/>
    <x v="3558"/>
    <x v="0"/>
    <x v="67"/>
    <x v="4"/>
  </r>
  <r>
    <x v="67"/>
    <x v="185"/>
    <x v="8"/>
    <x v="8"/>
    <x v="1"/>
    <x v="2"/>
    <x v="39"/>
    <x v="296"/>
    <x v="3366"/>
    <x v="0"/>
    <x v="67"/>
    <x v="4"/>
  </r>
  <r>
    <x v="67"/>
    <x v="263"/>
    <x v="10"/>
    <x v="10"/>
    <x v="1"/>
    <x v="2"/>
    <x v="39"/>
    <x v="436"/>
    <x v="975"/>
    <x v="0"/>
    <x v="67"/>
    <x v="4"/>
  </r>
  <r>
    <x v="67"/>
    <x v="315"/>
    <x v="2"/>
    <x v="2"/>
    <x v="1"/>
    <x v="2"/>
    <x v="39"/>
    <x v="405"/>
    <x v="3343"/>
    <x v="0"/>
    <x v="67"/>
    <x v="4"/>
  </r>
  <r>
    <x v="67"/>
    <x v="229"/>
    <x v="6"/>
    <x v="6"/>
    <x v="1"/>
    <x v="2"/>
    <x v="39"/>
    <x v="281"/>
    <x v="782"/>
    <x v="0"/>
    <x v="67"/>
    <x v="4"/>
  </r>
  <r>
    <x v="68"/>
    <x v="208"/>
    <x v="8"/>
    <x v="8"/>
    <x v="1"/>
    <x v="2"/>
    <x v="39"/>
    <x v="377"/>
    <x v="3559"/>
    <x v="0"/>
    <x v="68"/>
    <x v="4"/>
  </r>
  <r>
    <x v="68"/>
    <x v="331"/>
    <x v="9"/>
    <x v="9"/>
    <x v="1"/>
    <x v="2"/>
    <x v="39"/>
    <x v="391"/>
    <x v="3560"/>
    <x v="0"/>
    <x v="68"/>
    <x v="4"/>
  </r>
  <r>
    <x v="68"/>
    <x v="220"/>
    <x v="11"/>
    <x v="11"/>
    <x v="1"/>
    <x v="2"/>
    <x v="39"/>
    <x v="309"/>
    <x v="3090"/>
    <x v="0"/>
    <x v="68"/>
    <x v="4"/>
  </r>
  <r>
    <x v="68"/>
    <x v="315"/>
    <x v="2"/>
    <x v="2"/>
    <x v="1"/>
    <x v="2"/>
    <x v="39"/>
    <x v="405"/>
    <x v="764"/>
    <x v="0"/>
    <x v="68"/>
    <x v="4"/>
  </r>
  <r>
    <x v="68"/>
    <x v="265"/>
    <x v="6"/>
    <x v="6"/>
    <x v="1"/>
    <x v="2"/>
    <x v="39"/>
    <x v="386"/>
    <x v="492"/>
    <x v="0"/>
    <x v="68"/>
    <x v="4"/>
  </r>
  <r>
    <x v="68"/>
    <x v="335"/>
    <x v="6"/>
    <x v="6"/>
    <x v="1"/>
    <x v="2"/>
    <x v="39"/>
    <x v="408"/>
    <x v="2306"/>
    <x v="0"/>
    <x v="68"/>
    <x v="4"/>
  </r>
  <r>
    <x v="69"/>
    <x v="323"/>
    <x v="8"/>
    <x v="8"/>
    <x v="1"/>
    <x v="2"/>
    <x v="39"/>
    <x v="367"/>
    <x v="3561"/>
    <x v="0"/>
    <x v="69"/>
    <x v="4"/>
  </r>
  <r>
    <x v="69"/>
    <x v="255"/>
    <x v="9"/>
    <x v="9"/>
    <x v="1"/>
    <x v="2"/>
    <x v="39"/>
    <x v="293"/>
    <x v="3562"/>
    <x v="0"/>
    <x v="69"/>
    <x v="4"/>
  </r>
  <r>
    <x v="69"/>
    <x v="220"/>
    <x v="11"/>
    <x v="11"/>
    <x v="1"/>
    <x v="2"/>
    <x v="39"/>
    <x v="309"/>
    <x v="3563"/>
    <x v="0"/>
    <x v="69"/>
    <x v="4"/>
  </r>
  <r>
    <x v="69"/>
    <x v="315"/>
    <x v="2"/>
    <x v="2"/>
    <x v="1"/>
    <x v="2"/>
    <x v="39"/>
    <x v="405"/>
    <x v="3564"/>
    <x v="0"/>
    <x v="69"/>
    <x v="4"/>
  </r>
</pivotCacheRecords>
</file>

<file path=xl/pivotCache/pivotCacheRecords2.xml><?xml version="1.0" encoding="utf-8"?>
<pivotCacheRecords xmlns="http://schemas.openxmlformats.org/spreadsheetml/2006/main" xmlns:r="http://schemas.openxmlformats.org/officeDocument/2006/relationships" count="8161">
  <r>
    <n v="1"/>
    <d v="2018-10-10T00:00:00"/>
    <x v="0"/>
    <x v="0"/>
    <x v="0"/>
    <s v="CAJA"/>
    <s v="PAGO NOMINA QUINCENA 1 OCTUBRE 2018"/>
    <s v="TRANSACCIONES DEL DIA 10/10/2018 RECURSOS HUMANOS"/>
    <n v="15.46"/>
    <n v="0"/>
    <s v="CASA MATRIZ"/>
    <x v="0"/>
  </r>
  <r>
    <n v="1"/>
    <d v="2018-12-31T00:00:00"/>
    <x v="1"/>
    <x v="1"/>
    <x v="0"/>
    <s v="CAJA"/>
    <s v="CIERRE DE ANIO FISCAL"/>
    <s v="CIERRE_DE_CTAS_NOMINALES"/>
    <n v="0"/>
    <n v="275.62"/>
    <s v="CASA MATRIZ"/>
    <x v="0"/>
  </r>
  <r>
    <n v="1"/>
    <d v="2018-06-25T00:00:00"/>
    <x v="2"/>
    <x v="2"/>
    <x v="0"/>
    <s v="SERVICIOS PERSONALES"/>
    <s v="PAGO NOMINA QUINCENA 2 JUNIO 2018"/>
    <s v="TRANSACCIONES DEL DIA 06/25/2018 RECURSOS HUMANOS"/>
    <n v="24.18"/>
    <n v="0"/>
    <s v="CASA MATRIZ"/>
    <x v="0"/>
  </r>
  <r>
    <n v="1"/>
    <d v="2018-08-25T00:00:00"/>
    <x v="3"/>
    <x v="3"/>
    <x v="0"/>
    <s v="SERVICIOS PERSONALES"/>
    <s v="PAGO NOMINA QUINCENA 2 AGOSTO 2018"/>
    <s v="TRANSACCIONES DEL DIA 08/25/2018 RECURSOS HUMANOS"/>
    <n v="55.37"/>
    <n v="0"/>
    <s v="CASA MATRIZ"/>
    <x v="0"/>
  </r>
  <r>
    <n v="1"/>
    <d v="2018-09-25T00:00:00"/>
    <x v="4"/>
    <x v="4"/>
    <x v="0"/>
    <s v="SERVICIOS PERSONALES"/>
    <s v="PAGO NOMINA QUINCENA 2 SEPTIEMBRE 2018"/>
    <s v="TRANSACCIONES DEL DIA 09/25/2018 RECURSOS HUMANOS"/>
    <n v="26.82"/>
    <n v="0"/>
    <s v="CASA MATRIZ"/>
    <x v="0"/>
  </r>
  <r>
    <n v="1"/>
    <d v="2018-10-10T00:00:00"/>
    <x v="0"/>
    <x v="0"/>
    <x v="0"/>
    <s v="SERVICIOS PERSONALES"/>
    <s v="PAGO NOMINA QUINCENA 1 OCTUBRE 2018"/>
    <s v="TRANSACCIONES DEL DIA 10/10/2018 RECURSOS HUMANOS"/>
    <n v="26.82"/>
    <n v="0"/>
    <s v="CASA MATRIZ"/>
    <x v="0"/>
  </r>
  <r>
    <n v="1"/>
    <d v="2018-10-25T00:00:00"/>
    <x v="0"/>
    <x v="0"/>
    <x v="0"/>
    <s v="SERVICIOS PERSONALES"/>
    <s v="PAGO NOMINA QUINCENA 2 OCTUBRE 2018"/>
    <s v="TRANSACCIONES DEL DIA 10/25/2018 RECURSOS HUMANOS"/>
    <n v="83.96"/>
    <n v="0"/>
    <s v="CASA MATRIZ"/>
    <x v="0"/>
  </r>
  <r>
    <n v="1"/>
    <d v="2018-11-24T00:00:00"/>
    <x v="5"/>
    <x v="5"/>
    <x v="0"/>
    <s v="SERVICIOS PERSONALES"/>
    <s v="PAGO NOMINA QUINCENA 2 NOVIEMBRE 2018"/>
    <s v="TRANSACCIONES DEL DIA 11/24/2018 RECURSOS HUMANOS"/>
    <n v="81.67"/>
    <n v="0"/>
    <s v="CASA MATRIZ"/>
    <x v="0"/>
  </r>
  <r>
    <n v="1"/>
    <d v="2018-12-31T00:00:00"/>
    <x v="1"/>
    <x v="1"/>
    <x v="0"/>
    <s v="SERVICIOS PERSONALES"/>
    <s v="CIERRE DE ANIO FISCAL"/>
    <s v="CIERRE_DE_CTAS_NOMINALES"/>
    <n v="0"/>
    <n v="298.82"/>
    <s v="CASA MATRIZ"/>
    <x v="0"/>
  </r>
  <r>
    <n v="2"/>
    <d v="2018-06-09T00:00:00"/>
    <x v="2"/>
    <x v="2"/>
    <x v="0"/>
    <s v="ADMINISTRACION DE SUCURSALES"/>
    <s v="PAGO NOMINA QUINCENA 1 JUNIO 2018"/>
    <s v="TRANSACCIONES DEL DIA 06/09/2018 RECURSOS HUMANOS"/>
    <n v="54.12"/>
    <n v="0"/>
    <s v="PAITILLA"/>
    <x v="0"/>
  </r>
  <r>
    <n v="2"/>
    <d v="2018-08-25T00:00:00"/>
    <x v="3"/>
    <x v="3"/>
    <x v="0"/>
    <s v="ADMINISTRACION DE SUCURSALES"/>
    <s v="PAGO NOMINA QUINCENA 2 AGOSTO 2018"/>
    <s v="TRANSACCIONES DEL DIA 08/25/2018 RECURSOS HUMANOS"/>
    <n v="73.349999999999994"/>
    <n v="0"/>
    <s v="PAITILLA"/>
    <x v="0"/>
  </r>
  <r>
    <n v="2"/>
    <d v="2018-10-25T00:00:00"/>
    <x v="0"/>
    <x v="0"/>
    <x v="0"/>
    <s v="ADMINISTRACION DE SUCURSALES"/>
    <s v="PAGO NOMINA QUINCENA 2 OCTUBRE 2018"/>
    <s v="TRANSACCIONES DEL DIA 10/25/2018 RECURSOS HUMANOS"/>
    <n v="71.12"/>
    <n v="0"/>
    <s v="PAITILLA"/>
    <x v="0"/>
  </r>
  <r>
    <n v="2"/>
    <d v="2018-12-19T00:00:00"/>
    <x v="1"/>
    <x v="1"/>
    <x v="0"/>
    <s v="ADMINISTRACION DE SUCURSALES"/>
    <s v="PAGO NOMINA QUINCENA 2 DICIEMBRE 2018"/>
    <s v="TRANSACCIONES DEL DIA 12/19/2018 RECURSOS HUMANOS"/>
    <n v="150.84"/>
    <n v="0"/>
    <s v="PAITILLA"/>
    <x v="0"/>
  </r>
  <r>
    <n v="2"/>
    <d v="2018-12-31T00:00:00"/>
    <x v="1"/>
    <x v="1"/>
    <x v="0"/>
    <s v="ADMINISTRACION DE SUCURSALES"/>
    <s v="CIERRE DE ANIO FISCAL"/>
    <s v="CIERRE_DE_CTAS_NOMINALES"/>
    <n v="0"/>
    <n v="981.18"/>
    <s v="PAITILLA"/>
    <x v="0"/>
  </r>
  <r>
    <n v="2"/>
    <d v="2018-07-10T00:00:00"/>
    <x v="6"/>
    <x v="6"/>
    <x v="0"/>
    <s v="CAJA"/>
    <s v="PAGO NOMINA QUINCENA 1 JULIO 2018"/>
    <s v="TRANSACCIONES DEL DIA 07/10/2018 RECURSOS HUMANOS"/>
    <n v="23.77"/>
    <n v="0"/>
    <s v="PAITILLA"/>
    <x v="0"/>
  </r>
  <r>
    <n v="2"/>
    <d v="2018-08-10T00:00:00"/>
    <x v="3"/>
    <x v="3"/>
    <x v="0"/>
    <s v="CAJA"/>
    <s v="PAGO NOMINA QUINCENA 1 AGOSTO 2018"/>
    <s v="TRANSACCIONES DEL DIA 08/10/2018 RECURSOS HUMANOS"/>
    <n v="25.11"/>
    <n v="0"/>
    <s v="PAITILLA"/>
    <x v="0"/>
  </r>
  <r>
    <n v="2"/>
    <d v="2018-08-25T00:00:00"/>
    <x v="3"/>
    <x v="3"/>
    <x v="0"/>
    <s v="CAJA"/>
    <s v="PAGO NOMINA QUINCENA 2 AGOSTO 2018"/>
    <s v="TRANSACCIONES DEL DIA 08/25/2018 RECURSOS HUMANOS"/>
    <n v="12.79"/>
    <n v="0"/>
    <s v="PAITILLA"/>
    <x v="0"/>
  </r>
  <r>
    <n v="2"/>
    <d v="2018-09-25T00:00:00"/>
    <x v="4"/>
    <x v="4"/>
    <x v="0"/>
    <s v="CAJA"/>
    <s v="PAGO NOMINA QUINCENA 2 SEPTIEMBRE 2018"/>
    <s v="TRANSACCIONES DEL DIA 09/25/2018 RECURSOS HUMANOS"/>
    <n v="31.39"/>
    <n v="0"/>
    <s v="PAITILLA"/>
    <x v="0"/>
  </r>
  <r>
    <n v="2"/>
    <d v="2018-10-10T00:00:00"/>
    <x v="0"/>
    <x v="0"/>
    <x v="0"/>
    <s v="CAJA"/>
    <s v="PAGO NOMINA QUINCENA 1 OCTUBRE 2018"/>
    <s v="TRANSACCIONES DEL DIA 10/10/2018 RECURSOS HUMANOS"/>
    <n v="23.9"/>
    <n v="0"/>
    <s v="PAITILLA"/>
    <x v="0"/>
  </r>
  <r>
    <n v="2"/>
    <d v="2018-12-31T00:00:00"/>
    <x v="1"/>
    <x v="1"/>
    <x v="0"/>
    <s v="CAJA"/>
    <s v="CIERRE DE ANIO FISCAL"/>
    <s v="CIERRE_DE_CTAS_NOMINALES"/>
    <n v="0"/>
    <n v="142.80000000000001"/>
    <s v="PAITILLA"/>
    <x v="0"/>
  </r>
  <r>
    <n v="2"/>
    <d v="2018-12-31T00:00:00"/>
    <x v="1"/>
    <x v="1"/>
    <x v="0"/>
    <s v="SERVICIOS PERSONALES"/>
    <s v="CIERRE DE ANIO FISCAL"/>
    <s v="CIERRE_DE_CTAS_NOMINALES"/>
    <n v="0"/>
    <n v="23.32"/>
    <s v="PAITILLA"/>
    <x v="0"/>
  </r>
  <r>
    <n v="3"/>
    <d v="2018-07-25T00:00:00"/>
    <x v="6"/>
    <x v="6"/>
    <x v="0"/>
    <s v="CAJA"/>
    <s v="PAGO NOMINA QUINCENA 2 JULIO 2018"/>
    <s v="TRANSACCIONES DEL DIA 07/25/2018 RECURSOS HUMANOS"/>
    <n v="38.840000000000003"/>
    <n v="0"/>
    <s v="EL DORADO"/>
    <x v="0"/>
  </r>
  <r>
    <n v="3"/>
    <d v="2018-08-25T00:00:00"/>
    <x v="3"/>
    <x v="3"/>
    <x v="0"/>
    <s v="CAJA"/>
    <s v="PAGO NOMINA QUINCENA 2 AGOSTO 2018"/>
    <s v="TRANSACCIONES DEL DIA 08/25/2018 RECURSOS HUMANOS"/>
    <n v="60.69"/>
    <n v="0"/>
    <s v="EL DORADO"/>
    <x v="0"/>
  </r>
  <r>
    <n v="3"/>
    <d v="2018-09-25T00:00:00"/>
    <x v="4"/>
    <x v="4"/>
    <x v="0"/>
    <s v="CAJA"/>
    <s v="PAGO NOMINA QUINCENA 2 SEPTIEMBRE 2018"/>
    <s v="TRANSACCIONES DEL DIA 09/25/2018 RECURSOS HUMANOS"/>
    <n v="83.09"/>
    <n v="0"/>
    <s v="EL DORADO"/>
    <x v="0"/>
  </r>
  <r>
    <n v="3"/>
    <d v="2018-10-25T00:00:00"/>
    <x v="0"/>
    <x v="0"/>
    <x v="0"/>
    <s v="CAJA"/>
    <s v="PAGO NOMINA QUINCENA 2 OCTUBRE 2018"/>
    <s v="TRANSACCIONES DEL DIA 10/25/2018 RECURSOS HUMANOS"/>
    <n v="29.39"/>
    <n v="0"/>
    <s v="EL DORADO"/>
    <x v="0"/>
  </r>
  <r>
    <n v="3"/>
    <d v="2018-12-31T00:00:00"/>
    <x v="1"/>
    <x v="1"/>
    <x v="0"/>
    <s v="CAJA"/>
    <s v="CIERRE DE ANIO FISCAL"/>
    <s v="CIERRE_DE_CTAS_NOMINALES"/>
    <n v="0"/>
    <n v="667.86"/>
    <s v="EL DORADO"/>
    <x v="0"/>
  </r>
  <r>
    <n v="3"/>
    <d v="2018-12-31T00:00:00"/>
    <x v="1"/>
    <x v="1"/>
    <x v="0"/>
    <s v="SERVICIOS PERSONALES"/>
    <s v="CIERRE DE ANIO FISCAL"/>
    <s v="CIERRE_DE_CTAS_NOMINALES"/>
    <n v="0"/>
    <n v="29.35"/>
    <s v="EL DORADO"/>
    <x v="0"/>
  </r>
  <r>
    <n v="4"/>
    <d v="2018-12-31T00:00:00"/>
    <x v="1"/>
    <x v="1"/>
    <x v="0"/>
    <s v="CAJA"/>
    <s v="CIERRE DE ANIO FISCAL"/>
    <s v="CIERRE_DE_CTAS_NOMINALES"/>
    <n v="0"/>
    <n v="243.28"/>
    <s v="VIA ARGENTINA"/>
    <x v="0"/>
  </r>
  <r>
    <n v="4"/>
    <d v="2018-12-31T00:00:00"/>
    <x v="1"/>
    <x v="1"/>
    <x v="0"/>
    <s v="SERVICIOS PERSONALES"/>
    <s v="CIERRE DE ANIO FISCAL"/>
    <s v="CIERRE_DE_CTAS_NOMINALES"/>
    <n v="0"/>
    <n v="27.32"/>
    <s v="VIA ARGENTINA"/>
    <x v="0"/>
  </r>
  <r>
    <n v="5"/>
    <d v="2018-06-25T00:00:00"/>
    <x v="2"/>
    <x v="2"/>
    <x v="0"/>
    <s v="ADMINISTRACION DE SUCURSALES"/>
    <s v="PAGO NOMINA QUINCENA 2 JUNIO 2018"/>
    <s v="TRANSACCIONES DEL DIA 06/25/2018 RECURSOS HUMANOS"/>
    <n v="101.33"/>
    <n v="0"/>
    <s v="VIA PORRAS"/>
    <x v="0"/>
  </r>
  <r>
    <n v="5"/>
    <d v="2018-07-25T00:00:00"/>
    <x v="6"/>
    <x v="6"/>
    <x v="0"/>
    <s v="ADMINISTRACION DE SUCURSALES"/>
    <s v="PAGO NOMINA QUINCENA 2 JULIO 2018"/>
    <s v="TRANSACCIONES DEL DIA 07/25/2018 RECURSOS HUMANOS"/>
    <n v="45.24"/>
    <n v="0"/>
    <s v="VIA PORRAS"/>
    <x v="0"/>
  </r>
  <r>
    <n v="5"/>
    <d v="2018-09-10T00:00:00"/>
    <x v="4"/>
    <x v="4"/>
    <x v="0"/>
    <s v="ADMINISTRACION DE SUCURSALES"/>
    <s v="PAGO NOMINA QUINCENA 1 SEPTIEMBRE 2018"/>
    <s v="TRANSACCIONES DEL DIA 09/10/2018 RECURSOS HUMANOS"/>
    <n v="268.72000000000003"/>
    <n v="0"/>
    <s v="VIA PORRAS"/>
    <x v="0"/>
  </r>
  <r>
    <n v="5"/>
    <d v="2018-10-10T00:00:00"/>
    <x v="0"/>
    <x v="0"/>
    <x v="0"/>
    <s v="ADMINISTRACION DE SUCURSALES"/>
    <s v="PAGO NOMINA QUINCENA 1 OCTUBRE 2018"/>
    <s v="TRANSACCIONES DEL DIA 10/10/2018 RECURSOS HUMANOS"/>
    <n v="439.17"/>
    <n v="0"/>
    <s v="VIA PORRAS"/>
    <x v="0"/>
  </r>
  <r>
    <n v="5"/>
    <d v="2018-11-09T00:00:00"/>
    <x v="5"/>
    <x v="5"/>
    <x v="0"/>
    <s v="ADMINISTRACION DE SUCURSALES"/>
    <s v="PAGO NOMINA QUINCENA 1 NOVIEMBRE 2018"/>
    <s v="TRANSACCIONES DEL DIA 11/09/2018 RECURSOS HUMANOS"/>
    <n v="15.88"/>
    <n v="0"/>
    <s v="VIA PORRAS"/>
    <x v="0"/>
  </r>
  <r>
    <n v="5"/>
    <d v="2018-11-24T00:00:00"/>
    <x v="5"/>
    <x v="5"/>
    <x v="0"/>
    <s v="ADMINISTRACION DE SUCURSALES"/>
    <s v="PAGO NOMINA QUINCENA 2 NOVIEMBRE 2018"/>
    <s v="TRANSACCIONES DEL DIA 11/24/2018 RECURSOS HUMANOS"/>
    <n v="83.42"/>
    <n v="0"/>
    <s v="VIA PORRAS"/>
    <x v="0"/>
  </r>
  <r>
    <n v="5"/>
    <d v="2018-12-10T00:00:00"/>
    <x v="1"/>
    <x v="1"/>
    <x v="0"/>
    <s v="ADMINISTRACION DE SUCURSALES"/>
    <s v="PAGO NOMINA QUINCENA 1 DICIEMBRE 2018"/>
    <s v="TRANSACCIONES DEL DIA 12/10/2018 RECURSOS HUMANOS"/>
    <n v="138.41"/>
    <n v="0"/>
    <s v="VIA PORRAS"/>
    <x v="0"/>
  </r>
  <r>
    <n v="5"/>
    <d v="2018-12-31T00:00:00"/>
    <x v="1"/>
    <x v="1"/>
    <x v="0"/>
    <s v="ADMINISTRACION DE SUCURSALES"/>
    <s v="CIERRE DE ANIO FISCAL"/>
    <s v="CIERRE_DE_CTAS_NOMINALES"/>
    <n v="0"/>
    <n v="1938.67"/>
    <s v="VIA PORRAS"/>
    <x v="0"/>
  </r>
  <r>
    <n v="5"/>
    <d v="2018-06-09T00:00:00"/>
    <x v="2"/>
    <x v="2"/>
    <x v="0"/>
    <s v="CAJA"/>
    <s v="PAGO NOMINA QUINCENA 1 JUNIO 2018"/>
    <s v="TRANSACCIONES DEL DIA 06/09/2018 RECURSOS HUMANOS"/>
    <n v="941.68"/>
    <n v="0"/>
    <s v="VIA PORRAS"/>
    <x v="0"/>
  </r>
  <r>
    <n v="5"/>
    <d v="2018-06-25T00:00:00"/>
    <x v="2"/>
    <x v="2"/>
    <x v="0"/>
    <s v="CAJA"/>
    <s v="PAGO NOMINA QUINCENA 2 JUNIO 2018"/>
    <s v="TRANSACCIONES DEL DIA 06/25/2018 RECURSOS HUMANOS"/>
    <n v="927.86"/>
    <n v="0"/>
    <s v="VIA PORRAS"/>
    <x v="0"/>
  </r>
  <r>
    <n v="5"/>
    <d v="2018-07-10T00:00:00"/>
    <x v="6"/>
    <x v="6"/>
    <x v="0"/>
    <s v="CAJA"/>
    <s v="PAGO NOMINA QUINCENA 1 JULIO 2018"/>
    <s v="TRANSACCIONES DEL DIA 07/10/2018 RECURSOS HUMANOS"/>
    <n v="717.88"/>
    <n v="0"/>
    <s v="VIA PORRAS"/>
    <x v="0"/>
  </r>
  <r>
    <n v="5"/>
    <d v="2018-07-25T00:00:00"/>
    <x v="6"/>
    <x v="6"/>
    <x v="0"/>
    <s v="CAJA"/>
    <s v="PAGO NOMINA QUINCENA 2 JULIO 2018"/>
    <s v="TRANSACCIONES DEL DIA 07/25/2018 RECURSOS HUMANOS"/>
    <n v="679.01"/>
    <n v="0"/>
    <s v="VIA PORRAS"/>
    <x v="0"/>
  </r>
  <r>
    <n v="5"/>
    <d v="2018-08-10T00:00:00"/>
    <x v="3"/>
    <x v="3"/>
    <x v="0"/>
    <s v="CAJA"/>
    <s v="PAGO NOMINA QUINCENA 1 AGOSTO 2018"/>
    <s v="TRANSACCIONES DEL DIA 08/10/2018 RECURSOS HUMANOS"/>
    <n v="639.87"/>
    <n v="0"/>
    <s v="VIA PORRAS"/>
    <x v="0"/>
  </r>
  <r>
    <n v="5"/>
    <d v="2018-08-25T00:00:00"/>
    <x v="3"/>
    <x v="3"/>
    <x v="0"/>
    <s v="CAJA"/>
    <s v="PAGO NOMINA QUINCENA 2 AGOSTO 2018"/>
    <s v="TRANSACCIONES DEL DIA 08/25/2018 RECURSOS HUMANOS"/>
    <n v="938.84"/>
    <n v="0"/>
    <s v="VIA PORRAS"/>
    <x v="0"/>
  </r>
  <r>
    <n v="5"/>
    <d v="2018-09-10T00:00:00"/>
    <x v="4"/>
    <x v="4"/>
    <x v="0"/>
    <s v="CAJA"/>
    <s v="PAGO NOMINA QUINCENA 1 SEPTIEMBRE 2018"/>
    <s v="TRANSACCIONES DEL DIA 09/10/2018 RECURSOS HUMANOS"/>
    <n v="751.63"/>
    <n v="0"/>
    <s v="VIA PORRAS"/>
    <x v="0"/>
  </r>
  <r>
    <n v="5"/>
    <d v="2018-09-25T00:00:00"/>
    <x v="4"/>
    <x v="4"/>
    <x v="0"/>
    <s v="CAJA"/>
    <s v="PAGO NOMINA QUINCENA 2 SEPTIEMBRE 2018"/>
    <s v="TRANSACCIONES DEL DIA 09/25/2018 RECURSOS HUMANOS"/>
    <n v="1220.46"/>
    <n v="0"/>
    <s v="VIA PORRAS"/>
    <x v="0"/>
  </r>
  <r>
    <n v="5"/>
    <d v="2018-10-10T00:00:00"/>
    <x v="0"/>
    <x v="0"/>
    <x v="0"/>
    <s v="CAJA"/>
    <s v="PAGO NOMINA QUINCENA 1 OCTUBRE 2018"/>
    <s v="TRANSACCIONES DEL DIA 10/10/2018 RECURSOS HUMANOS"/>
    <n v="686.59"/>
    <n v="0"/>
    <s v="VIA PORRAS"/>
    <x v="0"/>
  </r>
  <r>
    <n v="5"/>
    <d v="2018-10-25T00:00:00"/>
    <x v="0"/>
    <x v="0"/>
    <x v="0"/>
    <s v="CAJA"/>
    <s v="PAGO NOMINA QUINCENA 2 OCTUBRE 2018"/>
    <s v="TRANSACCIONES DEL DIA 10/25/2018 RECURSOS HUMANOS"/>
    <n v="578.47"/>
    <n v="0"/>
    <s v="VIA PORRAS"/>
    <x v="0"/>
  </r>
  <r>
    <n v="5"/>
    <d v="2018-11-09T00:00:00"/>
    <x v="5"/>
    <x v="5"/>
    <x v="0"/>
    <s v="CAJA"/>
    <s v="PAGO NOMINA QUINCENA 1 NOVIEMBRE 2018"/>
    <s v="TRANSACCIONES DEL DIA 11/09/2018 RECURSOS HUMANOS"/>
    <n v="940.44"/>
    <n v="0"/>
    <s v="VIA PORRAS"/>
    <x v="0"/>
  </r>
  <r>
    <n v="5"/>
    <d v="2018-11-24T00:00:00"/>
    <x v="5"/>
    <x v="5"/>
    <x v="0"/>
    <s v="CAJA"/>
    <s v="PAGO NOMINA QUINCENA 2 NOVIEMBRE 2018"/>
    <s v="TRANSACCIONES DEL DIA 11/24/2018 RECURSOS HUMANOS"/>
    <n v="784.57"/>
    <n v="0"/>
    <s v="VIA PORRAS"/>
    <x v="0"/>
  </r>
  <r>
    <n v="5"/>
    <d v="2018-12-10T00:00:00"/>
    <x v="1"/>
    <x v="1"/>
    <x v="0"/>
    <s v="CAJA"/>
    <s v="PAGO NOMINA QUINCENA 1 DICIEMBRE 2018"/>
    <s v="TRANSACCIONES DEL DIA 12/10/2018 RECURSOS HUMANOS"/>
    <n v="492.62"/>
    <n v="0"/>
    <s v="VIA PORRAS"/>
    <x v="0"/>
  </r>
  <r>
    <n v="5"/>
    <d v="2018-12-19T00:00:00"/>
    <x v="1"/>
    <x v="1"/>
    <x v="0"/>
    <s v="CAJA"/>
    <s v="PAGO NOMINA QUINCENA 2 DICIEMBRE 2018"/>
    <s v="TRANSACCIONES DEL DIA 12/19/2018 RECURSOS HUMANOS"/>
    <n v="728.85"/>
    <n v="0"/>
    <s v="VIA PORRAS"/>
    <x v="0"/>
  </r>
  <r>
    <n v="5"/>
    <d v="2018-12-31T00:00:00"/>
    <x v="1"/>
    <x v="1"/>
    <x v="0"/>
    <s v="CAJA"/>
    <s v="CIERRE DE ANIO FISCAL"/>
    <s v="CIERRE_DE_CTAS_NOMINALES"/>
    <n v="0"/>
    <n v="18084.27"/>
    <s v="VIA PORRAS"/>
    <x v="0"/>
  </r>
  <r>
    <n v="5"/>
    <d v="2018-06-09T00:00:00"/>
    <x v="2"/>
    <x v="2"/>
    <x v="0"/>
    <s v="SERVICIOS PERSONALES"/>
    <s v="PAGO NOMINA QUINCENA 1 JUNIO 2018"/>
    <s v="TRANSACCIONES DEL DIA 06/09/2018 RECURSOS HUMANOS"/>
    <n v="31.74"/>
    <n v="0"/>
    <s v="VIA PORRAS"/>
    <x v="0"/>
  </r>
  <r>
    <n v="5"/>
    <d v="2018-06-25T00:00:00"/>
    <x v="2"/>
    <x v="2"/>
    <x v="0"/>
    <s v="SERVICIOS PERSONALES"/>
    <s v="PAGO NOMINA QUINCENA 2 JUNIO 2018"/>
    <s v="TRANSACCIONES DEL DIA 06/25/2018 RECURSOS HUMANOS"/>
    <n v="33.28"/>
    <n v="0"/>
    <s v="VIA PORRAS"/>
    <x v="0"/>
  </r>
  <r>
    <n v="5"/>
    <d v="2018-07-25T00:00:00"/>
    <x v="6"/>
    <x v="6"/>
    <x v="0"/>
    <s v="SERVICIOS PERSONALES"/>
    <s v="PAGO NOMINA QUINCENA 2 JULIO 2018"/>
    <s v="TRANSACCIONES DEL DIA 07/25/2018 RECURSOS HUMANOS"/>
    <n v="6.31"/>
    <n v="0"/>
    <s v="VIA PORRAS"/>
    <x v="0"/>
  </r>
  <r>
    <n v="5"/>
    <d v="2018-08-25T00:00:00"/>
    <x v="3"/>
    <x v="3"/>
    <x v="0"/>
    <s v="SERVICIOS PERSONALES"/>
    <s v="PAGO NOMINA QUINCENA 2 AGOSTO 2018"/>
    <s v="TRANSACCIONES DEL DIA 08/25/2018 RECURSOS HUMANOS"/>
    <n v="30.92"/>
    <n v="0"/>
    <s v="VIA PORRAS"/>
    <x v="0"/>
  </r>
  <r>
    <n v="5"/>
    <d v="2018-09-10T00:00:00"/>
    <x v="4"/>
    <x v="4"/>
    <x v="0"/>
    <s v="SERVICIOS PERSONALES"/>
    <s v="PAGO NOMINA QUINCENA 1 SEPTIEMBRE 2018"/>
    <s v="TRANSACCIONES DEL DIA 09/10/2018 RECURSOS HUMANOS"/>
    <n v="58.09"/>
    <n v="0"/>
    <s v="VIA PORRAS"/>
    <x v="0"/>
  </r>
  <r>
    <n v="5"/>
    <d v="2018-09-25T00:00:00"/>
    <x v="4"/>
    <x v="4"/>
    <x v="0"/>
    <s v="SERVICIOS PERSONALES"/>
    <s v="PAGO NOMINA QUINCENA 2 SEPTIEMBRE 2018"/>
    <s v="TRANSACCIONES DEL DIA 09/25/2018 RECURSOS HUMANOS"/>
    <n v="12.87"/>
    <n v="0"/>
    <s v="VIA PORRAS"/>
    <x v="0"/>
  </r>
  <r>
    <n v="5"/>
    <d v="2018-11-09T00:00:00"/>
    <x v="5"/>
    <x v="5"/>
    <x v="0"/>
    <s v="SERVICIOS PERSONALES"/>
    <s v="PAGO NOMINA QUINCENA 1 NOVIEMBRE 2018"/>
    <s v="TRANSACCIONES DEL DIA 11/09/2018 RECURSOS HUMANOS"/>
    <n v="15.84"/>
    <n v="0"/>
    <s v="VIA PORRAS"/>
    <x v="0"/>
  </r>
  <r>
    <n v="5"/>
    <d v="2018-11-24T00:00:00"/>
    <x v="5"/>
    <x v="5"/>
    <x v="0"/>
    <s v="SERVICIOS PERSONALES"/>
    <s v="PAGO NOMINA QUINCENA 2 NOVIEMBRE 2018"/>
    <s v="TRANSACCIONES DEL DIA 11/24/2018 RECURSOS HUMANOS"/>
    <n v="13.67"/>
    <n v="0"/>
    <s v="VIA PORRAS"/>
    <x v="0"/>
  </r>
  <r>
    <n v="5"/>
    <d v="2018-12-10T00:00:00"/>
    <x v="1"/>
    <x v="1"/>
    <x v="0"/>
    <s v="SERVICIOS PERSONALES"/>
    <s v="PAGO NOMINA QUINCENA 1 DICIEMBRE 2018"/>
    <s v="TRANSACCIONES DEL DIA 12/10/2018 RECURSOS HUMANOS"/>
    <n v="6.94"/>
    <n v="0"/>
    <s v="VIA PORRAS"/>
    <x v="0"/>
  </r>
  <r>
    <n v="5"/>
    <d v="2018-12-31T00:00:00"/>
    <x v="1"/>
    <x v="1"/>
    <x v="0"/>
    <s v="SERVICIOS PERSONALES"/>
    <s v="CIERRE DE ANIO FISCAL"/>
    <s v="CIERRE_DE_CTAS_NOMINALES"/>
    <n v="0"/>
    <n v="221.6"/>
    <s v="VIA PORRAS"/>
    <x v="0"/>
  </r>
  <r>
    <n v="6"/>
    <d v="2018-08-25T00:00:00"/>
    <x v="3"/>
    <x v="3"/>
    <x v="0"/>
    <s v="ADMINISTRACION DE SUCURSALES"/>
    <s v="PAGO NOMINA QUINCENA 2 AGOSTO 2018"/>
    <s v="TRANSACCIONES DEL DIA 08/25/2018 RECURSOS HUMANOS"/>
    <n v="49.82"/>
    <n v="0"/>
    <s v="EL INGENIO"/>
    <x v="0"/>
  </r>
  <r>
    <n v="6"/>
    <d v="2018-12-31T00:00:00"/>
    <x v="1"/>
    <x v="1"/>
    <x v="0"/>
    <s v="ADMINISTRACION DE SUCURSALES"/>
    <s v="CIERRE DE ANIO FISCAL"/>
    <s v="CIERRE_DE_CTAS_NOMINALES"/>
    <n v="0"/>
    <n v="49.82"/>
    <s v="EL INGENIO"/>
    <x v="0"/>
  </r>
  <r>
    <n v="6"/>
    <d v="2018-08-25T00:00:00"/>
    <x v="3"/>
    <x v="3"/>
    <x v="0"/>
    <s v="CAJA"/>
    <s v="PAGO NOMINA QUINCENA 2 AGOSTO 2018"/>
    <s v="TRANSACCIONES DEL DIA 08/25/2018 RECURSOS HUMANOS"/>
    <n v="25.14"/>
    <n v="0"/>
    <s v="EL INGENIO"/>
    <x v="0"/>
  </r>
  <r>
    <n v="6"/>
    <d v="2018-12-31T00:00:00"/>
    <x v="1"/>
    <x v="1"/>
    <x v="0"/>
    <s v="CAJA"/>
    <s v="CIERRE DE ANIO FISCAL"/>
    <s v="CIERRE_DE_CTAS_NOMINALES"/>
    <n v="0"/>
    <n v="219.53"/>
    <s v="EL INGENIO"/>
    <x v="0"/>
  </r>
  <r>
    <n v="6"/>
    <d v="2018-12-31T00:00:00"/>
    <x v="1"/>
    <x v="1"/>
    <x v="0"/>
    <s v="SERVICIOS PERSONALES"/>
    <s v="CIERRE DE ANIO FISCAL"/>
    <s v="CIERRE_DE_CTAS_NOMINALES"/>
    <n v="0"/>
    <n v="26.49"/>
    <s v="EL INGENIO"/>
    <x v="0"/>
  </r>
  <r>
    <n v="7"/>
    <d v="2018-10-25T00:00:00"/>
    <x v="0"/>
    <x v="0"/>
    <x v="0"/>
    <s v="ADMINISTRACION DE SUCURSALES"/>
    <s v="PAGO NOMINA QUINCENA 2 OCTUBRE 2018"/>
    <s v="TRANSACCIONES DEL DIA 10/25/2018 RECURSOS HUMANOS"/>
    <n v="53.39"/>
    <n v="0"/>
    <s v="CHANIS"/>
    <x v="0"/>
  </r>
  <r>
    <n v="7"/>
    <d v="2018-12-31T00:00:00"/>
    <x v="1"/>
    <x v="1"/>
    <x v="0"/>
    <s v="ADMINISTRACION DE SUCURSALES"/>
    <s v="CIERRE DE ANIO FISCAL"/>
    <s v="CIERRE_DE_CTAS_NOMINALES"/>
    <n v="0"/>
    <n v="53.39"/>
    <s v="CHANIS"/>
    <x v="0"/>
  </r>
  <r>
    <n v="7"/>
    <d v="2018-09-25T00:00:00"/>
    <x v="4"/>
    <x v="4"/>
    <x v="0"/>
    <s v="CAJA"/>
    <s v="PAGO NOMINA QUINCENA 2 SEPTIEMBRE 2018"/>
    <s v="TRANSACCIONES DEL DIA 09/25/2018 RECURSOS HUMANOS"/>
    <n v="17"/>
    <n v="0"/>
    <s v="CHANIS"/>
    <x v="0"/>
  </r>
  <r>
    <n v="7"/>
    <d v="2018-12-19T00:00:00"/>
    <x v="1"/>
    <x v="1"/>
    <x v="0"/>
    <s v="CAJA"/>
    <s v="PAGO NOMINA QUINCENA 2 DICIEMBRE 2018"/>
    <s v="TRANSACCIONES DEL DIA 12/19/2018 RECURSOS HUMANOS"/>
    <n v="18.77"/>
    <n v="0"/>
    <s v="CHANIS"/>
    <x v="0"/>
  </r>
  <r>
    <n v="7"/>
    <d v="2018-12-31T00:00:00"/>
    <x v="1"/>
    <x v="1"/>
    <x v="0"/>
    <s v="CAJA"/>
    <s v="CIERRE DE ANIO FISCAL"/>
    <s v="CIERRE_DE_CTAS_NOMINALES"/>
    <n v="0"/>
    <n v="221.7"/>
    <s v="CHANIS"/>
    <x v="0"/>
  </r>
  <r>
    <n v="7"/>
    <d v="2018-07-25T00:00:00"/>
    <x v="6"/>
    <x v="6"/>
    <x v="0"/>
    <s v="SERVICIOS PERSONALES"/>
    <s v="PAGO NOMINA QUINCENA 2 JULIO 2018"/>
    <s v="TRANSACCIONES DEL DIA 07/25/2018 RECURSOS HUMANOS"/>
    <n v="17.649999999999999"/>
    <n v="0"/>
    <s v="CHANIS"/>
    <x v="0"/>
  </r>
  <r>
    <n v="7"/>
    <d v="2018-12-31T00:00:00"/>
    <x v="1"/>
    <x v="1"/>
    <x v="0"/>
    <s v="SERVICIOS PERSONALES"/>
    <s v="CIERRE DE ANIO FISCAL"/>
    <s v="CIERRE_DE_CTAS_NOMINALES"/>
    <n v="0"/>
    <n v="17.649999999999999"/>
    <s v="CHANIS"/>
    <x v="0"/>
  </r>
  <r>
    <n v="8"/>
    <d v="2018-12-31T00:00:00"/>
    <x v="1"/>
    <x v="1"/>
    <x v="0"/>
    <s v="ADMINISTRACION DE SUCURSALES"/>
    <s v="CIERRE DE ANIO FISCAL"/>
    <s v="CIERRE_DE_CTAS_NOMINALES"/>
    <n v="0"/>
    <n v="703.1"/>
    <s v="PLAZA TOCUMEN"/>
    <x v="0"/>
  </r>
  <r>
    <n v="8"/>
    <d v="2018-06-25T00:00:00"/>
    <x v="2"/>
    <x v="2"/>
    <x v="0"/>
    <s v="CAJA"/>
    <s v="PAGO NOMINA QUINCENA 2 JUNIO 2018"/>
    <s v="TRANSACCIONES DEL DIA 06/25/2018 RECURSOS HUMANOS"/>
    <n v="21.74"/>
    <n v="0"/>
    <s v="PLAZA TOCUMEN"/>
    <x v="0"/>
  </r>
  <r>
    <n v="8"/>
    <d v="2018-12-31T00:00:00"/>
    <x v="1"/>
    <x v="1"/>
    <x v="0"/>
    <s v="CAJA"/>
    <s v="CIERRE DE ANIO FISCAL"/>
    <s v="CIERRE_DE_CTAS_NOMINALES"/>
    <n v="0"/>
    <n v="121.12"/>
    <s v="PLAZA TOCUMEN"/>
    <x v="0"/>
  </r>
  <r>
    <n v="8"/>
    <d v="2018-08-10T00:00:00"/>
    <x v="3"/>
    <x v="3"/>
    <x v="0"/>
    <s v="SERVICIOS PERSONALES"/>
    <s v="PAGO NOMINA QUINCENA 1 AGOSTO 2018"/>
    <s v="TRANSACCIONES DEL DIA 08/10/2018 RECURSOS HUMANOS"/>
    <n v="52.73"/>
    <n v="0"/>
    <s v="PLAZA TOCUMEN"/>
    <x v="0"/>
  </r>
  <r>
    <n v="8"/>
    <d v="2018-10-10T00:00:00"/>
    <x v="0"/>
    <x v="0"/>
    <x v="0"/>
    <s v="SERVICIOS PERSONALES"/>
    <s v="PAGO NOMINA QUINCENA 1 OCTUBRE 2018"/>
    <s v="TRANSACCIONES DEL DIA 10/10/2018 RECURSOS HUMANOS"/>
    <n v="39.39"/>
    <n v="0"/>
    <s v="PLAZA TOCUMEN"/>
    <x v="0"/>
  </r>
  <r>
    <n v="8"/>
    <d v="2018-12-31T00:00:00"/>
    <x v="1"/>
    <x v="1"/>
    <x v="0"/>
    <s v="SERVICIOS PERSONALES"/>
    <s v="CIERRE DE ANIO FISCAL"/>
    <s v="CIERRE_DE_CTAS_NOMINALES"/>
    <n v="0"/>
    <n v="92.12"/>
    <s v="PLAZA TOCUMEN"/>
    <x v="0"/>
  </r>
  <r>
    <n v="9"/>
    <d v="2018-08-25T00:00:00"/>
    <x v="3"/>
    <x v="3"/>
    <x v="0"/>
    <s v="CAJA"/>
    <s v="PAGO NOMINA QUINCENA 2 AGOSTO 2018"/>
    <s v="TRANSACCIONES DEL DIA 08/25/2018 RECURSOS HUMANOS"/>
    <n v="6.66"/>
    <n v="0"/>
    <s v="SANTIAGO"/>
    <x v="0"/>
  </r>
  <r>
    <n v="9"/>
    <d v="2018-10-10T00:00:00"/>
    <x v="0"/>
    <x v="0"/>
    <x v="0"/>
    <s v="CAJA"/>
    <s v="PAGO NOMINA QUINCENA 1 OCTUBRE 2018"/>
    <s v="TRANSACCIONES DEL DIA 10/10/2018 RECURSOS HUMANOS"/>
    <n v="49.41"/>
    <n v="0"/>
    <s v="SANTIAGO"/>
    <x v="0"/>
  </r>
  <r>
    <n v="9"/>
    <d v="2018-10-25T00:00:00"/>
    <x v="0"/>
    <x v="0"/>
    <x v="0"/>
    <s v="CAJA"/>
    <s v="PAGO NOMINA QUINCENA 2 OCTUBRE 2018"/>
    <s v="TRANSACCIONES DEL DIA 10/25/2018 RECURSOS HUMANOS"/>
    <n v="52.52"/>
    <n v="0"/>
    <s v="SANTIAGO"/>
    <x v="0"/>
  </r>
  <r>
    <n v="9"/>
    <d v="2018-11-09T00:00:00"/>
    <x v="5"/>
    <x v="5"/>
    <x v="0"/>
    <s v="CAJA"/>
    <s v="PAGO NOMINA QUINCENA 1 NOVIEMBRE 2018"/>
    <s v="TRANSACCIONES DEL DIA 11/09/2018 RECURSOS HUMANOS"/>
    <n v="8.6199999999999992"/>
    <n v="0"/>
    <s v="SANTIAGO"/>
    <x v="0"/>
  </r>
  <r>
    <n v="9"/>
    <d v="2018-12-31T00:00:00"/>
    <x v="1"/>
    <x v="1"/>
    <x v="0"/>
    <s v="CAJA"/>
    <s v="CIERRE DE ANIO FISCAL"/>
    <s v="CIERRE_DE_CTAS_NOMINALES"/>
    <n v="0"/>
    <n v="117.21"/>
    <s v="SANTIAGO"/>
    <x v="0"/>
  </r>
  <r>
    <n v="9"/>
    <d v="2018-07-25T00:00:00"/>
    <x v="6"/>
    <x v="6"/>
    <x v="0"/>
    <s v="SERVICIOS PERSONALES"/>
    <s v="PAGO NOMINA QUINCENA 2 JULIO 2018"/>
    <s v="TRANSACCIONES DEL DIA 07/25/2018 RECURSOS HUMANOS"/>
    <n v="13.79"/>
    <n v="0"/>
    <s v="SANTIAGO"/>
    <x v="0"/>
  </r>
  <r>
    <n v="9"/>
    <d v="2018-09-10T00:00:00"/>
    <x v="4"/>
    <x v="4"/>
    <x v="0"/>
    <s v="SERVICIOS PERSONALES"/>
    <s v="PAGO NOMINA QUINCENA 1 SEPTIEMBRE 2018"/>
    <s v="TRANSACCIONES DEL DIA 09/10/2018 RECURSOS HUMANOS"/>
    <n v="19.079999999999998"/>
    <n v="0"/>
    <s v="SANTIAGO"/>
    <x v="0"/>
  </r>
  <r>
    <n v="9"/>
    <d v="2018-10-10T00:00:00"/>
    <x v="0"/>
    <x v="0"/>
    <x v="0"/>
    <s v="SERVICIOS PERSONALES"/>
    <s v="PAGO NOMINA QUINCENA 1 OCTUBRE 2018"/>
    <s v="TRANSACCIONES DEL DIA 10/10/2018 RECURSOS HUMANOS"/>
    <n v="6.79"/>
    <n v="0"/>
    <s v="SANTIAGO"/>
    <x v="0"/>
  </r>
  <r>
    <n v="9"/>
    <d v="2018-10-25T00:00:00"/>
    <x v="0"/>
    <x v="0"/>
    <x v="0"/>
    <s v="SERVICIOS PERSONALES"/>
    <s v="PAGO NOMINA QUINCENA 2 OCTUBRE 2018"/>
    <s v="TRANSACCIONES DEL DIA 10/25/2018 RECURSOS HUMANOS"/>
    <n v="7.95"/>
    <n v="0"/>
    <s v="SANTIAGO"/>
    <x v="0"/>
  </r>
  <r>
    <n v="9"/>
    <d v="2018-12-31T00:00:00"/>
    <x v="1"/>
    <x v="1"/>
    <x v="0"/>
    <s v="SERVICIOS PERSONALES"/>
    <s v="CIERRE DE ANIO FISCAL"/>
    <s v="CIERRE_DE_CTAS_NOMINALES"/>
    <n v="0"/>
    <n v="69.81"/>
    <s v="SANTIAGO"/>
    <x v="0"/>
  </r>
  <r>
    <n v="10"/>
    <d v="2018-11-09T00:00:00"/>
    <x v="5"/>
    <x v="5"/>
    <x v="0"/>
    <s v="ADMINISTRACION DE SUCURSALES"/>
    <s v="PAGO NOMINA QUINCENA 1 NOVIEMBRE 2018"/>
    <s v="TRANSACCIONES DEL DIA 11/09/2018 RECURSOS HUMANOS"/>
    <n v="32.06"/>
    <n v="0"/>
    <s v="OBARRIO"/>
    <x v="0"/>
  </r>
  <r>
    <n v="10"/>
    <d v="2018-12-31T00:00:00"/>
    <x v="1"/>
    <x v="1"/>
    <x v="0"/>
    <s v="ADMINISTRACION DE SUCURSALES"/>
    <s v="CIERRE DE ANIO FISCAL"/>
    <s v="CIERRE_DE_CTAS_NOMINALES"/>
    <n v="0"/>
    <n v="117.66"/>
    <s v="OBARRIO"/>
    <x v="0"/>
  </r>
  <r>
    <n v="10"/>
    <d v="2018-06-09T00:00:00"/>
    <x v="2"/>
    <x v="2"/>
    <x v="0"/>
    <s v="CAJA"/>
    <s v="PAGO NOMINA QUINCENA 1 JUNIO 2018"/>
    <s v="TRANSACCIONES DEL DIA 06/09/2018 RECURSOS HUMANOS"/>
    <n v="356.87"/>
    <n v="0"/>
    <s v="OBARRIO"/>
    <x v="0"/>
  </r>
  <r>
    <n v="10"/>
    <d v="2018-06-25T00:00:00"/>
    <x v="2"/>
    <x v="2"/>
    <x v="0"/>
    <s v="CAJA"/>
    <s v="PAGO NOMINA QUINCENA 2 JUNIO 2018"/>
    <s v="TRANSACCIONES DEL DIA 06/25/2018 RECURSOS HUMANOS"/>
    <n v="374.44"/>
    <n v="0"/>
    <s v="OBARRIO"/>
    <x v="0"/>
  </r>
  <r>
    <n v="10"/>
    <d v="2018-07-10T00:00:00"/>
    <x v="6"/>
    <x v="6"/>
    <x v="0"/>
    <s v="CAJA"/>
    <s v="PAGO NOMINA QUINCENA 1 JULIO 2018"/>
    <s v="TRANSACCIONES DEL DIA 07/10/2018 RECURSOS HUMANOS"/>
    <n v="272.77"/>
    <n v="0"/>
    <s v="OBARRIO"/>
    <x v="0"/>
  </r>
  <r>
    <n v="10"/>
    <d v="2018-07-19T00:00:00"/>
    <x v="6"/>
    <x v="6"/>
    <x v="0"/>
    <s v="CAJA"/>
    <s v="PLANILLAS DE LIQUIDACIONES JUL 2018"/>
    <s v="TRANSACCIONES DEL DIA 07/19/2018 RECURSOS HUMANOS"/>
    <n v="21.79"/>
    <n v="0"/>
    <s v="OBARRIO"/>
    <x v="0"/>
  </r>
  <r>
    <n v="10"/>
    <d v="2018-07-25T00:00:00"/>
    <x v="6"/>
    <x v="6"/>
    <x v="0"/>
    <s v="CAJA"/>
    <s v="PAGO NOMINA QUINCENA 2 JULIO 2018"/>
    <s v="TRANSACCIONES DEL DIA 07/25/2018 RECURSOS HUMANOS"/>
    <n v="281.14"/>
    <n v="0"/>
    <s v="OBARRIO"/>
    <x v="0"/>
  </r>
  <r>
    <n v="10"/>
    <d v="2018-08-10T00:00:00"/>
    <x v="3"/>
    <x v="3"/>
    <x v="0"/>
    <s v="CAJA"/>
    <s v="PAGO NOMINA QUINCENA 1 AGOSTO 2018"/>
    <s v="TRANSACCIONES DEL DIA 08/10/2018 RECURSOS HUMANOS"/>
    <n v="234.75"/>
    <n v="0"/>
    <s v="OBARRIO"/>
    <x v="0"/>
  </r>
  <r>
    <n v="10"/>
    <d v="2018-08-25T00:00:00"/>
    <x v="3"/>
    <x v="3"/>
    <x v="0"/>
    <s v="CAJA"/>
    <s v="PAGO NOMINA QUINCENA 2 AGOSTO 2018"/>
    <s v="TRANSACCIONES DEL DIA 08/25/2018 RECURSOS HUMANOS"/>
    <n v="281.75"/>
    <n v="0"/>
    <s v="OBARRIO"/>
    <x v="0"/>
  </r>
  <r>
    <n v="10"/>
    <d v="2018-09-10T00:00:00"/>
    <x v="4"/>
    <x v="4"/>
    <x v="0"/>
    <s v="CAJA"/>
    <s v="PAGO NOMINA QUINCENA 1 SEPTIEMBRE 2018"/>
    <s v="TRANSACCIONES DEL DIA 09/10/2018 RECURSOS HUMANOS"/>
    <n v="337.57"/>
    <n v="0"/>
    <s v="OBARRIO"/>
    <x v="0"/>
  </r>
  <r>
    <n v="10"/>
    <d v="2018-09-25T00:00:00"/>
    <x v="4"/>
    <x v="4"/>
    <x v="0"/>
    <s v="CAJA"/>
    <s v="PAGO NOMINA QUINCENA 2 SEPTIEMBRE 2018"/>
    <s v="TRANSACCIONES DEL DIA 09/25/2018 RECURSOS HUMANOS"/>
    <n v="295.95"/>
    <n v="0"/>
    <s v="OBARRIO"/>
    <x v="0"/>
  </r>
  <r>
    <n v="10"/>
    <d v="2018-10-10T00:00:00"/>
    <x v="0"/>
    <x v="0"/>
    <x v="0"/>
    <s v="CAJA"/>
    <s v="PAGO NOMINA QUINCENA 1 OCTUBRE 2018"/>
    <s v="TRANSACCIONES DEL DIA 10/10/2018 RECURSOS HUMANOS"/>
    <n v="170.87"/>
    <n v="0"/>
    <s v="OBARRIO"/>
    <x v="0"/>
  </r>
  <r>
    <n v="10"/>
    <d v="2018-10-25T00:00:00"/>
    <x v="0"/>
    <x v="0"/>
    <x v="0"/>
    <s v="CAJA"/>
    <s v="PAGO NOMINA QUINCENA 2 OCTUBRE 2018"/>
    <s v="TRANSACCIONES DEL DIA 10/25/2018 RECURSOS HUMANOS"/>
    <n v="466.63"/>
    <n v="0"/>
    <s v="OBARRIO"/>
    <x v="0"/>
  </r>
  <r>
    <n v="10"/>
    <d v="2018-11-09T00:00:00"/>
    <x v="5"/>
    <x v="5"/>
    <x v="0"/>
    <s v="CAJA"/>
    <s v="PAGO NOMINA QUINCENA 1 NOVIEMBRE 2018"/>
    <s v="TRANSACCIONES DEL DIA 11/09/2018 RECURSOS HUMANOS"/>
    <n v="210.68"/>
    <n v="0"/>
    <s v="OBARRIO"/>
    <x v="0"/>
  </r>
  <r>
    <n v="10"/>
    <d v="2018-11-24T00:00:00"/>
    <x v="5"/>
    <x v="5"/>
    <x v="0"/>
    <s v="CAJA"/>
    <s v="PAGO NOMINA QUINCENA 2 NOVIEMBRE 2018"/>
    <s v="TRANSACCIONES DEL DIA 11/24/2018 RECURSOS HUMANOS"/>
    <n v="341.38"/>
    <n v="0"/>
    <s v="OBARRIO"/>
    <x v="0"/>
  </r>
  <r>
    <n v="10"/>
    <d v="2018-12-10T00:00:00"/>
    <x v="1"/>
    <x v="1"/>
    <x v="0"/>
    <s v="CAJA"/>
    <s v="PAGO NOMINA QUINCENA 1 DICIEMBRE 2018"/>
    <s v="TRANSACCIONES DEL DIA 12/10/2018 RECURSOS HUMANOS"/>
    <n v="176.55"/>
    <n v="0"/>
    <s v="OBARRIO"/>
    <x v="0"/>
  </r>
  <r>
    <n v="10"/>
    <d v="2018-12-19T00:00:00"/>
    <x v="1"/>
    <x v="1"/>
    <x v="0"/>
    <s v="CAJA"/>
    <s v="PAGO NOMINA QUINCENA 2 DICIEMBRE 2018"/>
    <s v="TRANSACCIONES DEL DIA 12/19/2018 RECURSOS HUMANOS"/>
    <n v="381.53"/>
    <n v="0"/>
    <s v="OBARRIO"/>
    <x v="0"/>
  </r>
  <r>
    <n v="10"/>
    <d v="2018-12-31T00:00:00"/>
    <x v="1"/>
    <x v="1"/>
    <x v="0"/>
    <s v="CAJA"/>
    <s v="CIERRE DE ANIO FISCAL"/>
    <s v="CIERRE_DE_CTAS_NOMINALES"/>
    <n v="0"/>
    <n v="7742.17"/>
    <s v="OBARRIO"/>
    <x v="0"/>
  </r>
  <r>
    <n v="10"/>
    <d v="2018-08-10T00:00:00"/>
    <x v="3"/>
    <x v="3"/>
    <x v="0"/>
    <s v="SERVICIOS PERSONALES"/>
    <s v="PAGO NOMINA QUINCENA 1 AGOSTO 2018"/>
    <s v="TRANSACCIONES DEL DIA 08/10/2018 RECURSOS HUMANOS"/>
    <n v="57.73"/>
    <n v="0"/>
    <s v="OBARRIO"/>
    <x v="0"/>
  </r>
  <r>
    <n v="10"/>
    <d v="2018-08-25T00:00:00"/>
    <x v="3"/>
    <x v="3"/>
    <x v="0"/>
    <s v="SERVICIOS PERSONALES"/>
    <s v="PAGO NOMINA QUINCENA 2 AGOSTO 2018"/>
    <s v="TRANSACCIONES DEL DIA 08/25/2018 RECURSOS HUMANOS"/>
    <n v="43.81"/>
    <n v="0"/>
    <s v="OBARRIO"/>
    <x v="0"/>
  </r>
  <r>
    <n v="10"/>
    <d v="2018-09-10T00:00:00"/>
    <x v="4"/>
    <x v="4"/>
    <x v="0"/>
    <s v="SERVICIOS PERSONALES"/>
    <s v="PAGO NOMINA QUINCENA 1 SEPTIEMBRE 2018"/>
    <s v="TRANSACCIONES DEL DIA 09/10/2018 RECURSOS HUMANOS"/>
    <n v="88.76"/>
    <n v="0"/>
    <s v="OBARRIO"/>
    <x v="0"/>
  </r>
  <r>
    <n v="10"/>
    <d v="2018-09-25T00:00:00"/>
    <x v="4"/>
    <x v="4"/>
    <x v="0"/>
    <s v="SERVICIOS PERSONALES"/>
    <s v="PAGO NOMINA QUINCENA 2 SEPTIEMBRE 2018"/>
    <s v="TRANSACCIONES DEL DIA 09/25/2018 RECURSOS HUMANOS"/>
    <n v="13.38"/>
    <n v="0"/>
    <s v="OBARRIO"/>
    <x v="0"/>
  </r>
  <r>
    <n v="10"/>
    <d v="2018-10-10T00:00:00"/>
    <x v="0"/>
    <x v="0"/>
    <x v="0"/>
    <s v="SERVICIOS PERSONALES"/>
    <s v="PAGO NOMINA QUINCENA 1 OCTUBRE 2018"/>
    <s v="TRANSACCIONES DEL DIA 10/10/2018 RECURSOS HUMANOS"/>
    <n v="44.52"/>
    <n v="0"/>
    <s v="OBARRIO"/>
    <x v="0"/>
  </r>
  <r>
    <n v="10"/>
    <d v="2018-11-09T00:00:00"/>
    <x v="5"/>
    <x v="5"/>
    <x v="0"/>
    <s v="SERVICIOS PERSONALES"/>
    <s v="PAGO NOMINA QUINCENA 1 NOVIEMBRE 2018"/>
    <s v="TRANSACCIONES DEL DIA 11/09/2018 RECURSOS HUMANOS"/>
    <n v="24.12"/>
    <n v="0"/>
    <s v="OBARRIO"/>
    <x v="0"/>
  </r>
  <r>
    <n v="10"/>
    <d v="2018-11-24T00:00:00"/>
    <x v="5"/>
    <x v="5"/>
    <x v="0"/>
    <s v="SERVICIOS PERSONALES"/>
    <s v="PAGO NOMINA QUINCENA 2 NOVIEMBRE 2018"/>
    <s v="TRANSACCIONES DEL DIA 11/24/2018 RECURSOS HUMANOS"/>
    <n v="13.38"/>
    <n v="0"/>
    <s v="OBARRIO"/>
    <x v="0"/>
  </r>
  <r>
    <n v="10"/>
    <d v="2018-12-19T00:00:00"/>
    <x v="1"/>
    <x v="1"/>
    <x v="0"/>
    <s v="SERVICIOS PERSONALES"/>
    <s v="PAGO NOMINA QUINCENA 2 DICIEMBRE 2018"/>
    <s v="TRANSACCIONES DEL DIA 12/19/2018 RECURSOS HUMANOS"/>
    <n v="53.34"/>
    <n v="0"/>
    <s v="OBARRIO"/>
    <x v="0"/>
  </r>
  <r>
    <n v="10"/>
    <d v="2018-12-31T00:00:00"/>
    <x v="1"/>
    <x v="1"/>
    <x v="0"/>
    <s v="SERVICIOS PERSONALES"/>
    <s v="CIERRE DE ANIO FISCAL"/>
    <s v="CIERRE_DE_CTAS_NOMINALES"/>
    <n v="0"/>
    <n v="378.31"/>
    <s v="OBARRIO"/>
    <x v="0"/>
  </r>
  <r>
    <n v="13"/>
    <d v="2018-06-09T00:00:00"/>
    <x v="2"/>
    <x v="2"/>
    <x v="0"/>
    <s v="ADMINISTRACION DE SUCURSALES"/>
    <s v="PAGO NOMINA QUINCENA 1 JUNIO 2018"/>
    <s v="TRANSACCIONES DEL DIA 06/09/2018 RECURSOS HUMANOS"/>
    <n v="72.33"/>
    <n v="0"/>
    <s v="HATO PINTADO"/>
    <x v="0"/>
  </r>
  <r>
    <n v="13"/>
    <d v="2018-08-10T00:00:00"/>
    <x v="3"/>
    <x v="3"/>
    <x v="0"/>
    <s v="ADMINISTRACION DE SUCURSALES"/>
    <s v="PAGO NOMINA QUINCENA 1 AGOSTO 2018"/>
    <s v="TRANSACCIONES DEL DIA 08/10/2018 RECURSOS HUMANOS"/>
    <n v="92.26"/>
    <n v="0"/>
    <s v="HATO PINTADO"/>
    <x v="0"/>
  </r>
  <r>
    <n v="13"/>
    <d v="2018-12-10T00:00:00"/>
    <x v="1"/>
    <x v="1"/>
    <x v="0"/>
    <s v="ADMINISTRACION DE SUCURSALES"/>
    <s v="PAGO NOMINA QUINCENA 1 DICIEMBRE 2018"/>
    <s v="TRANSACCIONES DEL DIA 12/10/2018 RECURSOS HUMANOS"/>
    <n v="42.42"/>
    <n v="0"/>
    <s v="HATO PINTADO"/>
    <x v="0"/>
  </r>
  <r>
    <n v="13"/>
    <d v="2018-12-19T00:00:00"/>
    <x v="1"/>
    <x v="1"/>
    <x v="0"/>
    <s v="ADMINISTRACION DE SUCURSALES"/>
    <s v="PAGO NOMINA QUINCENA 2 DICIEMBRE 2018"/>
    <s v="TRANSACCIONES DEL DIA 12/19/2018 RECURSOS HUMANOS"/>
    <n v="23.76"/>
    <n v="0"/>
    <s v="HATO PINTADO"/>
    <x v="0"/>
  </r>
  <r>
    <n v="13"/>
    <d v="2018-12-31T00:00:00"/>
    <x v="1"/>
    <x v="1"/>
    <x v="0"/>
    <s v="ADMINISTRACION DE SUCURSALES"/>
    <s v="CIERRE DE ANIO FISCAL"/>
    <s v="CIERRE_DE_CTAS_NOMINALES"/>
    <n v="0"/>
    <n v="604.91999999999996"/>
    <s v="HATO PINTADO"/>
    <x v="0"/>
  </r>
  <r>
    <n v="13"/>
    <d v="2018-06-09T00:00:00"/>
    <x v="2"/>
    <x v="2"/>
    <x v="0"/>
    <s v="CAJA"/>
    <s v="PAGO NOMINA QUINCENA 1 JUNIO 2018"/>
    <s v="TRANSACCIONES DEL DIA 06/09/2018 RECURSOS HUMANOS"/>
    <n v="636.30999999999995"/>
    <n v="0"/>
    <s v="HATO PINTADO"/>
    <x v="0"/>
  </r>
  <r>
    <n v="13"/>
    <d v="2018-06-25T00:00:00"/>
    <x v="2"/>
    <x v="2"/>
    <x v="0"/>
    <s v="CAJA"/>
    <s v="PAGO NOMINA QUINCENA 2 JUNIO 2018"/>
    <s v="TRANSACCIONES DEL DIA 06/25/2018 RECURSOS HUMANOS"/>
    <n v="598.84"/>
    <n v="0"/>
    <s v="HATO PINTADO"/>
    <x v="0"/>
  </r>
  <r>
    <n v="13"/>
    <d v="2018-07-10T00:00:00"/>
    <x v="6"/>
    <x v="6"/>
    <x v="0"/>
    <s v="CAJA"/>
    <s v="PAGO NOMINA QUINCENA 1 JULIO 2018"/>
    <s v="TRANSACCIONES DEL DIA 07/10/2018 RECURSOS HUMANOS"/>
    <n v="560.16999999999996"/>
    <n v="0"/>
    <s v="HATO PINTADO"/>
    <x v="0"/>
  </r>
  <r>
    <n v="13"/>
    <d v="2018-07-25T00:00:00"/>
    <x v="6"/>
    <x v="6"/>
    <x v="0"/>
    <s v="CAJA"/>
    <s v="PAGO NOMINA QUINCENA 2 JULIO 2018"/>
    <s v="TRANSACCIONES DEL DIA 07/25/2018 RECURSOS HUMANOS"/>
    <n v="548.05999999999995"/>
    <n v="0"/>
    <s v="HATO PINTADO"/>
    <x v="0"/>
  </r>
  <r>
    <n v="13"/>
    <d v="2018-08-10T00:00:00"/>
    <x v="3"/>
    <x v="3"/>
    <x v="0"/>
    <s v="CAJA"/>
    <s v="PAGO NOMINA QUINCENA 1 AGOSTO 2018"/>
    <s v="TRANSACCIONES DEL DIA 08/10/2018 RECURSOS HUMANOS"/>
    <n v="316.97000000000003"/>
    <n v="0"/>
    <s v="HATO PINTADO"/>
    <x v="0"/>
  </r>
  <r>
    <n v="13"/>
    <d v="2018-08-25T00:00:00"/>
    <x v="3"/>
    <x v="3"/>
    <x v="0"/>
    <s v="CAJA"/>
    <s v="PAGO NOMINA QUINCENA 2 AGOSTO 2018"/>
    <s v="TRANSACCIONES DEL DIA 08/25/2018 RECURSOS HUMANOS"/>
    <n v="867.93"/>
    <n v="0"/>
    <s v="HATO PINTADO"/>
    <x v="0"/>
  </r>
  <r>
    <n v="13"/>
    <d v="2018-09-10T00:00:00"/>
    <x v="4"/>
    <x v="4"/>
    <x v="0"/>
    <s v="CAJA"/>
    <s v="PAGO NOMINA QUINCENA 1 SEPTIEMBRE 2018"/>
    <s v="TRANSACCIONES DEL DIA 09/10/2018 RECURSOS HUMANOS"/>
    <n v="821.4"/>
    <n v="0"/>
    <s v="HATO PINTADO"/>
    <x v="0"/>
  </r>
  <r>
    <n v="13"/>
    <d v="2018-09-25T00:00:00"/>
    <x v="4"/>
    <x v="4"/>
    <x v="0"/>
    <s v="CAJA"/>
    <s v="PAGO NOMINA QUINCENA 2 SEPTIEMBRE 2018"/>
    <s v="TRANSACCIONES DEL DIA 09/25/2018 RECURSOS HUMANOS"/>
    <n v="1086.4000000000001"/>
    <n v="0"/>
    <s v="HATO PINTADO"/>
    <x v="0"/>
  </r>
  <r>
    <n v="13"/>
    <d v="2018-10-10T00:00:00"/>
    <x v="0"/>
    <x v="0"/>
    <x v="0"/>
    <s v="CAJA"/>
    <s v="PAGO NOMINA QUINCENA 1 OCTUBRE 2018"/>
    <s v="TRANSACCIONES DEL DIA 10/10/2018 RECURSOS HUMANOS"/>
    <n v="502.17"/>
    <n v="0"/>
    <s v="HATO PINTADO"/>
    <x v="0"/>
  </r>
  <r>
    <n v="13"/>
    <d v="2018-10-25T00:00:00"/>
    <x v="0"/>
    <x v="0"/>
    <x v="0"/>
    <s v="CAJA"/>
    <s v="PAGO NOMINA QUINCENA 2 OCTUBRE 2018"/>
    <s v="TRANSACCIONES DEL DIA 10/25/2018 RECURSOS HUMANOS"/>
    <n v="581.75"/>
    <n v="0"/>
    <s v="HATO PINTADO"/>
    <x v="0"/>
  </r>
  <r>
    <n v="13"/>
    <d v="2018-11-09T00:00:00"/>
    <x v="5"/>
    <x v="5"/>
    <x v="0"/>
    <s v="CAJA"/>
    <s v="PAGO NOMINA QUINCENA 1 NOVIEMBRE 2018"/>
    <s v="TRANSACCIONES DEL DIA 11/09/2018 RECURSOS HUMANOS"/>
    <n v="722.42"/>
    <n v="0"/>
    <s v="HATO PINTADO"/>
    <x v="0"/>
  </r>
  <r>
    <n v="13"/>
    <d v="2018-11-24T00:00:00"/>
    <x v="5"/>
    <x v="5"/>
    <x v="0"/>
    <s v="CAJA"/>
    <s v="PAGO NOMINA QUINCENA 2 NOVIEMBRE 2018"/>
    <s v="TRANSACCIONES DEL DIA 11/24/2018 RECURSOS HUMANOS"/>
    <n v="564.22"/>
    <n v="0"/>
    <s v="HATO PINTADO"/>
    <x v="0"/>
  </r>
  <r>
    <n v="13"/>
    <d v="2018-12-10T00:00:00"/>
    <x v="1"/>
    <x v="1"/>
    <x v="0"/>
    <s v="CAJA"/>
    <s v="PAGO NOMINA QUINCENA 1 DICIEMBRE 2018"/>
    <s v="TRANSACCIONES DEL DIA 12/10/2018 RECURSOS HUMANOS"/>
    <n v="348.54"/>
    <n v="0"/>
    <s v="HATO PINTADO"/>
    <x v="0"/>
  </r>
  <r>
    <n v="13"/>
    <d v="2018-12-19T00:00:00"/>
    <x v="1"/>
    <x v="1"/>
    <x v="0"/>
    <s v="CAJA"/>
    <s v="PAGO NOMINA QUINCENA 2 DICIEMBRE 2018"/>
    <s v="TRANSACCIONES DEL DIA 12/19/2018 RECURSOS HUMANOS"/>
    <n v="816.62"/>
    <n v="0"/>
    <s v="HATO PINTADO"/>
    <x v="0"/>
  </r>
  <r>
    <n v="13"/>
    <d v="2018-12-31T00:00:00"/>
    <x v="1"/>
    <x v="1"/>
    <x v="0"/>
    <s v="CAJA"/>
    <s v="CIERRE DE ANIO FISCAL"/>
    <s v="CIERRE_DE_CTAS_NOMINALES"/>
    <n v="0"/>
    <n v="13776.33"/>
    <s v="HATO PINTADO"/>
    <x v="0"/>
  </r>
  <r>
    <n v="13"/>
    <d v="2018-06-25T00:00:00"/>
    <x v="2"/>
    <x v="2"/>
    <x v="0"/>
    <s v="SERVICIOS PERSONALES"/>
    <s v="PAGO NOMINA QUINCENA 2 JUNIO 2018"/>
    <s v="TRANSACCIONES DEL DIA 06/25/2018 RECURSOS HUMANOS"/>
    <n v="8.57"/>
    <n v="0"/>
    <s v="HATO PINTADO"/>
    <x v="0"/>
  </r>
  <r>
    <n v="13"/>
    <d v="2018-07-10T00:00:00"/>
    <x v="6"/>
    <x v="6"/>
    <x v="0"/>
    <s v="SERVICIOS PERSONALES"/>
    <s v="PAGO NOMINA QUINCENA 1 JULIO 2018"/>
    <s v="TRANSACCIONES DEL DIA 07/10/2018 RECURSOS HUMANOS"/>
    <n v="80.14"/>
    <n v="0"/>
    <s v="HATO PINTADO"/>
    <x v="0"/>
  </r>
  <r>
    <n v="13"/>
    <d v="2018-07-25T00:00:00"/>
    <x v="6"/>
    <x v="6"/>
    <x v="0"/>
    <s v="SERVICIOS PERSONALES"/>
    <s v="PAGO NOMINA QUINCENA 2 JULIO 2018"/>
    <s v="TRANSACCIONES DEL DIA 07/25/2018 RECURSOS HUMANOS"/>
    <n v="49"/>
    <n v="0"/>
    <s v="HATO PINTADO"/>
    <x v="0"/>
  </r>
  <r>
    <n v="13"/>
    <d v="2018-08-10T00:00:00"/>
    <x v="3"/>
    <x v="3"/>
    <x v="0"/>
    <s v="SERVICIOS PERSONALES"/>
    <s v="PAGO NOMINA QUINCENA 1 AGOSTO 2018"/>
    <s v="TRANSACCIONES DEL DIA 08/10/2018 RECURSOS HUMANOS"/>
    <n v="121.69"/>
    <n v="0"/>
    <s v="HATO PINTADO"/>
    <x v="0"/>
  </r>
  <r>
    <n v="13"/>
    <d v="2018-08-25T00:00:00"/>
    <x v="3"/>
    <x v="3"/>
    <x v="0"/>
    <s v="SERVICIOS PERSONALES"/>
    <s v="PAGO NOMINA QUINCENA 2 AGOSTO 2018"/>
    <s v="TRANSACCIONES DEL DIA 08/25/2018 RECURSOS HUMANOS"/>
    <n v="49.7"/>
    <n v="0"/>
    <s v="HATO PINTADO"/>
    <x v="0"/>
  </r>
  <r>
    <n v="13"/>
    <d v="2018-10-10T00:00:00"/>
    <x v="0"/>
    <x v="0"/>
    <x v="0"/>
    <s v="SERVICIOS PERSONALES"/>
    <s v="PAGO NOMINA QUINCENA 1 OCTUBRE 2018"/>
    <s v="TRANSACCIONES DEL DIA 10/10/2018 RECURSOS HUMANOS"/>
    <n v="24.18"/>
    <n v="0"/>
    <s v="HATO PINTADO"/>
    <x v="0"/>
  </r>
  <r>
    <n v="13"/>
    <d v="2018-10-25T00:00:00"/>
    <x v="0"/>
    <x v="0"/>
    <x v="0"/>
    <s v="SERVICIOS PERSONALES"/>
    <s v="PAGO NOMINA QUINCENA 2 OCTUBRE 2018"/>
    <s v="TRANSACCIONES DEL DIA 10/25/2018 RECURSOS HUMANOS"/>
    <n v="50.95"/>
    <n v="0"/>
    <s v="HATO PINTADO"/>
    <x v="0"/>
  </r>
  <r>
    <n v="13"/>
    <d v="2018-11-09T00:00:00"/>
    <x v="5"/>
    <x v="5"/>
    <x v="0"/>
    <s v="SERVICIOS PERSONALES"/>
    <s v="PAGO NOMINA QUINCENA 1 NOVIEMBRE 2018"/>
    <s v="TRANSACCIONES DEL DIA 11/09/2018 RECURSOS HUMANOS"/>
    <n v="27.72"/>
    <n v="0"/>
    <s v="HATO PINTADO"/>
    <x v="0"/>
  </r>
  <r>
    <n v="13"/>
    <d v="2018-11-24T00:00:00"/>
    <x v="5"/>
    <x v="5"/>
    <x v="0"/>
    <s v="SERVICIOS PERSONALES"/>
    <s v="PAGO NOMINA QUINCENA 2 NOVIEMBRE 2018"/>
    <s v="TRANSACCIONES DEL DIA 11/24/2018 RECURSOS HUMANOS"/>
    <n v="13.61"/>
    <n v="0"/>
    <s v="HATO PINTADO"/>
    <x v="0"/>
  </r>
  <r>
    <n v="13"/>
    <d v="2018-12-19T00:00:00"/>
    <x v="1"/>
    <x v="1"/>
    <x v="0"/>
    <s v="SERVICIOS PERSONALES"/>
    <s v="PAGO NOMINA QUINCENA 2 DICIEMBRE 2018"/>
    <s v="TRANSACCIONES DEL DIA 12/19/2018 RECURSOS HUMANOS"/>
    <n v="27.72"/>
    <n v="0"/>
    <s v="HATO PINTADO"/>
    <x v="0"/>
  </r>
  <r>
    <n v="13"/>
    <d v="2018-12-31T00:00:00"/>
    <x v="1"/>
    <x v="1"/>
    <x v="0"/>
    <s v="SERVICIOS PERSONALES"/>
    <s v="CIERRE DE ANIO FISCAL"/>
    <s v="CIERRE_DE_CTAS_NOMINALES"/>
    <n v="0"/>
    <n v="839.97"/>
    <s v="HATO PINTADO"/>
    <x v="0"/>
  </r>
  <r>
    <n v="14"/>
    <d v="2018-09-25T00:00:00"/>
    <x v="4"/>
    <x v="4"/>
    <x v="0"/>
    <s v="CAJA"/>
    <s v="PAGO NOMINA QUINCENA 2 SEPTIEMBRE 2018"/>
    <s v="TRANSACCIONES DEL DIA 09/25/2018 RECURSOS HUMANOS"/>
    <n v="28.09"/>
    <n v="0"/>
    <s v="RIO ABAJO"/>
    <x v="0"/>
  </r>
  <r>
    <n v="14"/>
    <d v="2018-10-25T00:00:00"/>
    <x v="0"/>
    <x v="0"/>
    <x v="0"/>
    <s v="CAJA"/>
    <s v="PAGO NOMINA QUINCENA 2 OCTUBRE 2018"/>
    <s v="TRANSACCIONES DEL DIA 10/25/2018 RECURSOS HUMANOS"/>
    <n v="41.72"/>
    <n v="0"/>
    <s v="RIO ABAJO"/>
    <x v="0"/>
  </r>
  <r>
    <n v="14"/>
    <d v="2018-12-31T00:00:00"/>
    <x v="1"/>
    <x v="1"/>
    <x v="0"/>
    <s v="CAJA"/>
    <s v="CIERRE DE ANIO FISCAL"/>
    <s v="CIERRE_DE_CTAS_NOMINALES"/>
    <n v="0"/>
    <n v="468.25"/>
    <s v="RIO ABAJO"/>
    <x v="0"/>
  </r>
  <r>
    <n v="15"/>
    <d v="2018-12-31T00:00:00"/>
    <x v="1"/>
    <x v="1"/>
    <x v="0"/>
    <s v="ADMINISTRACION DE SUCURSALES"/>
    <s v="CIERRE DE ANIO FISCAL"/>
    <s v="CIERRE_DE_CTAS_NOMINALES"/>
    <n v="0"/>
    <n v="146.65"/>
    <s v="LA CHORRERA"/>
    <x v="0"/>
  </r>
  <r>
    <n v="15"/>
    <d v="2018-07-25T00:00:00"/>
    <x v="6"/>
    <x v="6"/>
    <x v="0"/>
    <s v="CAJA"/>
    <s v="PAGO NOMINA QUINCENA 2 JULIO 2018"/>
    <s v="TRANSACCIONES DEL DIA 07/25/2018 RECURSOS HUMANOS"/>
    <n v="48.91"/>
    <n v="0"/>
    <s v="LA CHORRERA"/>
    <x v="0"/>
  </r>
  <r>
    <n v="15"/>
    <d v="2018-09-10T00:00:00"/>
    <x v="4"/>
    <x v="4"/>
    <x v="0"/>
    <s v="CAJA"/>
    <s v="PAGO NOMINA QUINCENA 1 SEPTIEMBRE 2018"/>
    <s v="TRANSACCIONES DEL DIA 09/10/2018 RECURSOS HUMANOS"/>
    <n v="55.5"/>
    <n v="0"/>
    <s v="LA CHORRERA"/>
    <x v="0"/>
  </r>
  <r>
    <n v="15"/>
    <d v="2018-09-25T00:00:00"/>
    <x v="4"/>
    <x v="4"/>
    <x v="0"/>
    <s v="CAJA"/>
    <s v="PAGO NOMINA QUINCENA 2 SEPTIEMBRE 2018"/>
    <s v="TRANSACCIONES DEL DIA 09/25/2018 RECURSOS HUMANOS"/>
    <n v="36.590000000000003"/>
    <n v="0"/>
    <s v="LA CHORRERA"/>
    <x v="0"/>
  </r>
  <r>
    <n v="15"/>
    <d v="2018-10-10T00:00:00"/>
    <x v="0"/>
    <x v="0"/>
    <x v="0"/>
    <s v="CAJA"/>
    <s v="PAGO NOMINA QUINCENA 1 OCTUBRE 2018"/>
    <s v="TRANSACCIONES DEL DIA 10/10/2018 RECURSOS HUMANOS"/>
    <n v="15.09"/>
    <n v="0"/>
    <s v="LA CHORRERA"/>
    <x v="0"/>
  </r>
  <r>
    <n v="15"/>
    <d v="2018-12-31T00:00:00"/>
    <x v="1"/>
    <x v="1"/>
    <x v="0"/>
    <s v="CAJA"/>
    <s v="CIERRE DE ANIO FISCAL"/>
    <s v="CIERRE_DE_CTAS_NOMINALES"/>
    <n v="0"/>
    <n v="741.73"/>
    <s v="LA CHORRERA"/>
    <x v="0"/>
  </r>
  <r>
    <n v="15"/>
    <d v="2018-06-09T00:00:00"/>
    <x v="2"/>
    <x v="2"/>
    <x v="0"/>
    <s v="SERVICIOS PERSONALES"/>
    <s v="PAGO NOMINA QUINCENA 1 JUNIO 2018"/>
    <s v="TRANSACCIONES DEL DIA 06/09/2018 RECURSOS HUMANOS"/>
    <n v="59.61"/>
    <n v="0"/>
    <s v="LA CHORRERA"/>
    <x v="0"/>
  </r>
  <r>
    <n v="15"/>
    <d v="2018-12-31T00:00:00"/>
    <x v="1"/>
    <x v="1"/>
    <x v="0"/>
    <s v="SERVICIOS PERSONALES"/>
    <s v="CIERRE DE ANIO FISCAL"/>
    <s v="CIERRE_DE_CTAS_NOMINALES"/>
    <n v="0"/>
    <n v="59.61"/>
    <s v="LA CHORRERA"/>
    <x v="0"/>
  </r>
  <r>
    <n v="16"/>
    <d v="2018-07-25T00:00:00"/>
    <x v="6"/>
    <x v="6"/>
    <x v="0"/>
    <s v="CAJA"/>
    <s v="PAGO NOMINA QUINCENA 2 JULIO 2018"/>
    <s v="TRANSACCIONES DEL DIA 07/25/2018 RECURSOS HUMANOS"/>
    <n v="14.73"/>
    <n v="0"/>
    <s v="AVENIDA CENTRAL"/>
    <x v="0"/>
  </r>
  <r>
    <n v="16"/>
    <d v="2018-11-24T00:00:00"/>
    <x v="5"/>
    <x v="5"/>
    <x v="0"/>
    <s v="CAJA"/>
    <s v="PAGO NOMINA QUINCENA 2 NOVIEMBRE 2018"/>
    <s v="TRANSACCIONES DEL DIA 11/24/2018 RECURSOS HUMANOS"/>
    <n v="36.61"/>
    <n v="0"/>
    <s v="AVENIDA CENTRAL"/>
    <x v="0"/>
  </r>
  <r>
    <n v="16"/>
    <d v="2018-12-31T00:00:00"/>
    <x v="1"/>
    <x v="1"/>
    <x v="0"/>
    <s v="CAJA"/>
    <s v="CIERRE DE ANIO FISCAL"/>
    <s v="CIERRE_DE_CTAS_NOMINALES"/>
    <n v="0"/>
    <n v="295.66000000000003"/>
    <s v="AVENIDA CENTRAL"/>
    <x v="0"/>
  </r>
  <r>
    <n v="17"/>
    <d v="2018-10-25T00:00:00"/>
    <x v="0"/>
    <x v="0"/>
    <x v="0"/>
    <s v="ADMINISTRACION DE SUCURSALES"/>
    <s v="PAGO NOMINA QUINCENA 2 OCTUBRE 2018"/>
    <s v="TRANSACCIONES DEL DIA 10/25/2018 RECURSOS HUMANOS"/>
    <n v="66.27"/>
    <n v="0"/>
    <s v="LOS ANGELES"/>
    <x v="0"/>
  </r>
  <r>
    <n v="17"/>
    <d v="2018-12-31T00:00:00"/>
    <x v="1"/>
    <x v="1"/>
    <x v="0"/>
    <s v="ADMINISTRACION DE SUCURSALES"/>
    <s v="CIERRE DE ANIO FISCAL"/>
    <s v="CIERRE_DE_CTAS_NOMINALES"/>
    <n v="0"/>
    <n v="66.27"/>
    <s v="LOS ANGELES"/>
    <x v="0"/>
  </r>
  <r>
    <n v="17"/>
    <d v="2018-08-10T00:00:00"/>
    <x v="3"/>
    <x v="3"/>
    <x v="0"/>
    <s v="CAJA"/>
    <s v="PAGO NOMINA QUINCENA 1 AGOSTO 2018"/>
    <s v="TRANSACCIONES DEL DIA 08/10/2018 RECURSOS HUMANOS"/>
    <n v="10.68"/>
    <n v="0"/>
    <s v="LOS ANGELES"/>
    <x v="0"/>
  </r>
  <r>
    <n v="17"/>
    <d v="2018-08-25T00:00:00"/>
    <x v="3"/>
    <x v="3"/>
    <x v="0"/>
    <s v="CAJA"/>
    <s v="PAGO NOMINA QUINCENA 2 AGOSTO 2018"/>
    <s v="TRANSACCIONES DEL DIA 08/25/2018 RECURSOS HUMANOS"/>
    <n v="24.85"/>
    <n v="0"/>
    <s v="LOS ANGELES"/>
    <x v="0"/>
  </r>
  <r>
    <n v="17"/>
    <d v="2018-10-25T00:00:00"/>
    <x v="0"/>
    <x v="0"/>
    <x v="0"/>
    <s v="CAJA"/>
    <s v="PAGO NOMINA QUINCENA 2 OCTUBRE 2018"/>
    <s v="TRANSACCIONES DEL DIA 10/25/2018 RECURSOS HUMANOS"/>
    <n v="214.05"/>
    <n v="0"/>
    <s v="LOS ANGELES"/>
    <x v="0"/>
  </r>
  <r>
    <n v="17"/>
    <d v="2018-12-31T00:00:00"/>
    <x v="1"/>
    <x v="1"/>
    <x v="0"/>
    <s v="CAJA"/>
    <s v="CIERRE DE ANIO FISCAL"/>
    <s v="CIERRE_DE_CTAS_NOMINALES"/>
    <n v="0"/>
    <n v="446.24"/>
    <s v="LOS ANGELES"/>
    <x v="0"/>
  </r>
  <r>
    <n v="18"/>
    <d v="2018-07-25T00:00:00"/>
    <x v="6"/>
    <x v="6"/>
    <x v="0"/>
    <s v="ADMINISTRACION DE SUCURSALES"/>
    <s v="PAGO NOMINA QUINCENA 2 JULIO 2018"/>
    <s v="TRANSACCIONES DEL DIA 07/25/2018 RECURSOS HUMANOS"/>
    <n v="52.41"/>
    <n v="0"/>
    <s v="VILLA LUCRE"/>
    <x v="0"/>
  </r>
  <r>
    <n v="18"/>
    <d v="2018-12-31T00:00:00"/>
    <x v="1"/>
    <x v="1"/>
    <x v="0"/>
    <s v="ADMINISTRACION DE SUCURSALES"/>
    <s v="CIERRE DE ANIO FISCAL"/>
    <s v="CIERRE_DE_CTAS_NOMINALES"/>
    <n v="0"/>
    <n v="52.41"/>
    <s v="VILLA LUCRE"/>
    <x v="0"/>
  </r>
  <r>
    <n v="18"/>
    <d v="2018-06-09T00:00:00"/>
    <x v="2"/>
    <x v="2"/>
    <x v="0"/>
    <s v="CAJA"/>
    <s v="PAGO NOMINA QUINCENA 1 JUNIO 2018"/>
    <s v="TRANSACCIONES DEL DIA 06/09/2018 RECURSOS HUMANOS"/>
    <n v="523.71"/>
    <n v="0"/>
    <s v="VILLA LUCRE"/>
    <x v="0"/>
  </r>
  <r>
    <n v="18"/>
    <d v="2018-06-25T00:00:00"/>
    <x v="2"/>
    <x v="2"/>
    <x v="0"/>
    <s v="CAJA"/>
    <s v="PAGO NOMINA QUINCENA 2 JUNIO 2018"/>
    <s v="TRANSACCIONES DEL DIA 06/25/2018 RECURSOS HUMANOS"/>
    <n v="254.33"/>
    <n v="0"/>
    <s v="VILLA LUCRE"/>
    <x v="0"/>
  </r>
  <r>
    <n v="18"/>
    <d v="2018-07-10T00:00:00"/>
    <x v="6"/>
    <x v="6"/>
    <x v="0"/>
    <s v="CAJA"/>
    <s v="PAGO NOMINA QUINCENA 1 JULIO 2018"/>
    <s v="TRANSACCIONES DEL DIA 07/10/2018 RECURSOS HUMANOS"/>
    <n v="429.05"/>
    <n v="0"/>
    <s v="VILLA LUCRE"/>
    <x v="0"/>
  </r>
  <r>
    <n v="18"/>
    <d v="2018-07-25T00:00:00"/>
    <x v="6"/>
    <x v="6"/>
    <x v="0"/>
    <s v="CAJA"/>
    <s v="PAGO NOMINA QUINCENA 2 JULIO 2018"/>
    <s v="TRANSACCIONES DEL DIA 07/25/2018 RECURSOS HUMANOS"/>
    <n v="339.08"/>
    <n v="0"/>
    <s v="VILLA LUCRE"/>
    <x v="0"/>
  </r>
  <r>
    <n v="18"/>
    <d v="2018-08-10T00:00:00"/>
    <x v="3"/>
    <x v="3"/>
    <x v="0"/>
    <s v="CAJA"/>
    <s v="PAGO NOMINA QUINCENA 1 AGOSTO 2018"/>
    <s v="TRANSACCIONES DEL DIA 08/10/2018 RECURSOS HUMANOS"/>
    <n v="339.37"/>
    <n v="0"/>
    <s v="VILLA LUCRE"/>
    <x v="0"/>
  </r>
  <r>
    <n v="18"/>
    <d v="2018-08-25T00:00:00"/>
    <x v="3"/>
    <x v="3"/>
    <x v="0"/>
    <s v="CAJA"/>
    <s v="PAGO NOMINA QUINCENA 2 AGOSTO 2018"/>
    <s v="TRANSACCIONES DEL DIA 08/25/2018 RECURSOS HUMANOS"/>
    <n v="403.79"/>
    <n v="0"/>
    <s v="VILLA LUCRE"/>
    <x v="0"/>
  </r>
  <r>
    <n v="18"/>
    <d v="2018-09-10T00:00:00"/>
    <x v="4"/>
    <x v="4"/>
    <x v="0"/>
    <s v="CAJA"/>
    <s v="PAGO NOMINA QUINCENA 1 SEPTIEMBRE 2018"/>
    <s v="TRANSACCIONES DEL DIA 09/10/2018 RECURSOS HUMANOS"/>
    <n v="224.35"/>
    <n v="0"/>
    <s v="VILLA LUCRE"/>
    <x v="0"/>
  </r>
  <r>
    <n v="18"/>
    <d v="2018-09-25T00:00:00"/>
    <x v="4"/>
    <x v="4"/>
    <x v="0"/>
    <s v="CAJA"/>
    <s v="PAGO NOMINA QUINCENA 2 SEPTIEMBRE 2018"/>
    <s v="TRANSACCIONES DEL DIA 09/25/2018 RECURSOS HUMANOS"/>
    <n v="120.64"/>
    <n v="0"/>
    <s v="VILLA LUCRE"/>
    <x v="0"/>
  </r>
  <r>
    <n v="18"/>
    <d v="2018-10-10T00:00:00"/>
    <x v="0"/>
    <x v="0"/>
    <x v="0"/>
    <s v="CAJA"/>
    <s v="PAGO NOMINA QUINCENA 1 OCTUBRE 2018"/>
    <s v="TRANSACCIONES DEL DIA 10/10/2018 RECURSOS HUMANOS"/>
    <n v="450.39"/>
    <n v="0"/>
    <s v="VILLA LUCRE"/>
    <x v="0"/>
  </r>
  <r>
    <n v="18"/>
    <d v="2018-10-25T00:00:00"/>
    <x v="0"/>
    <x v="0"/>
    <x v="0"/>
    <s v="CAJA"/>
    <s v="PAGO NOMINA QUINCENA 2 OCTUBRE 2018"/>
    <s v="TRANSACCIONES DEL DIA 10/25/2018 RECURSOS HUMANOS"/>
    <n v="261.58999999999997"/>
    <n v="0"/>
    <s v="VILLA LUCRE"/>
    <x v="0"/>
  </r>
  <r>
    <n v="18"/>
    <d v="2018-11-09T00:00:00"/>
    <x v="5"/>
    <x v="5"/>
    <x v="0"/>
    <s v="CAJA"/>
    <s v="PAGO NOMINA QUINCENA 1 NOVIEMBRE 2018"/>
    <s v="TRANSACCIONES DEL DIA 11/09/2018 RECURSOS HUMANOS"/>
    <n v="302.99"/>
    <n v="0"/>
    <s v="VILLA LUCRE"/>
    <x v="0"/>
  </r>
  <r>
    <n v="18"/>
    <d v="2018-11-24T00:00:00"/>
    <x v="5"/>
    <x v="5"/>
    <x v="0"/>
    <s v="CAJA"/>
    <s v="PAGO NOMINA QUINCENA 2 NOVIEMBRE 2018"/>
    <s v="TRANSACCIONES DEL DIA 11/24/2018 RECURSOS HUMANOS"/>
    <n v="384.79"/>
    <n v="0"/>
    <s v="VILLA LUCRE"/>
    <x v="0"/>
  </r>
  <r>
    <n v="18"/>
    <d v="2018-12-10T00:00:00"/>
    <x v="1"/>
    <x v="1"/>
    <x v="0"/>
    <s v="CAJA"/>
    <s v="PAGO NOMINA QUINCENA 1 DICIEMBRE 2018"/>
    <s v="TRANSACCIONES DEL DIA 12/10/2018 RECURSOS HUMANOS"/>
    <n v="204.94"/>
    <n v="0"/>
    <s v="VILLA LUCRE"/>
    <x v="0"/>
  </r>
  <r>
    <n v="18"/>
    <d v="2018-12-19T00:00:00"/>
    <x v="1"/>
    <x v="1"/>
    <x v="0"/>
    <s v="CAJA"/>
    <s v="PAGO NOMINA QUINCENA 2 DICIEMBRE 2018"/>
    <s v="TRANSACCIONES DEL DIA 12/19/2018 RECURSOS HUMANOS"/>
    <n v="174.44"/>
    <n v="0"/>
    <s v="VILLA LUCRE"/>
    <x v="0"/>
  </r>
  <r>
    <n v="18"/>
    <d v="2018-12-31T00:00:00"/>
    <x v="1"/>
    <x v="1"/>
    <x v="0"/>
    <s v="CAJA"/>
    <s v="CIERRE DE ANIO FISCAL"/>
    <s v="CIERRE_DE_CTAS_NOMINALES"/>
    <n v="0"/>
    <n v="8299.23"/>
    <s v="VILLA LUCRE"/>
    <x v="0"/>
  </r>
  <r>
    <n v="18"/>
    <d v="2018-06-09T00:00:00"/>
    <x v="2"/>
    <x v="2"/>
    <x v="0"/>
    <s v="SERVICIOS PERSONALES"/>
    <s v="PAGO NOMINA QUINCENA 1 JUNIO 2018"/>
    <s v="TRANSACCIONES DEL DIA 06/09/2018 RECURSOS HUMANOS"/>
    <n v="21.74"/>
    <n v="0"/>
    <s v="VILLA LUCRE"/>
    <x v="0"/>
  </r>
  <r>
    <n v="18"/>
    <d v="2018-07-25T00:00:00"/>
    <x v="6"/>
    <x v="6"/>
    <x v="0"/>
    <s v="SERVICIOS PERSONALES"/>
    <s v="PAGO NOMINA QUINCENA 2 JULIO 2018"/>
    <s v="TRANSACCIONES DEL DIA 07/25/2018 RECURSOS HUMANOS"/>
    <n v="14.79"/>
    <n v="0"/>
    <s v="VILLA LUCRE"/>
    <x v="0"/>
  </r>
  <r>
    <n v="18"/>
    <d v="2018-11-09T00:00:00"/>
    <x v="5"/>
    <x v="5"/>
    <x v="0"/>
    <s v="SERVICIOS PERSONALES"/>
    <s v="PAGO NOMINA QUINCENA 1 NOVIEMBRE 2018"/>
    <s v="TRANSACCIONES DEL DIA 11/09/2018 RECURSOS HUMANOS"/>
    <n v="46.15"/>
    <n v="0"/>
    <s v="VILLA LUCRE"/>
    <x v="0"/>
  </r>
  <r>
    <n v="18"/>
    <d v="2018-12-31T00:00:00"/>
    <x v="1"/>
    <x v="1"/>
    <x v="0"/>
    <s v="SERVICIOS PERSONALES"/>
    <s v="CIERRE DE ANIO FISCAL"/>
    <s v="CIERRE_DE_CTAS_NOMINALES"/>
    <n v="0"/>
    <n v="116.79"/>
    <s v="VILLA LUCRE"/>
    <x v="0"/>
  </r>
  <r>
    <n v="19"/>
    <d v="2018-06-09T00:00:00"/>
    <x v="2"/>
    <x v="2"/>
    <x v="0"/>
    <s v="ADMINISTRACION DE SUCURSALES"/>
    <s v="PAGO NOMINA QUINCENA 1 JUNIO 2018"/>
    <s v="TRANSACCIONES DEL DIA 06/09/2018 RECURSOS HUMANOS"/>
    <n v="24"/>
    <n v="0"/>
    <s v="LOS ANDES"/>
    <x v="0"/>
  </r>
  <r>
    <n v="19"/>
    <d v="2018-10-25T00:00:00"/>
    <x v="0"/>
    <x v="0"/>
    <x v="0"/>
    <s v="ADMINISTRACION DE SUCURSALES"/>
    <s v="PAGO NOMINA QUINCENA 2 OCTUBRE 2018"/>
    <s v="TRANSACCIONES DEL DIA 10/25/2018 RECURSOS HUMANOS"/>
    <n v="39.19"/>
    <n v="0"/>
    <s v="LOS ANDES"/>
    <x v="0"/>
  </r>
  <r>
    <n v="19"/>
    <d v="2018-12-31T00:00:00"/>
    <x v="1"/>
    <x v="1"/>
    <x v="0"/>
    <s v="ADMINISTRACION DE SUCURSALES"/>
    <s v="CIERRE DE ANIO FISCAL"/>
    <s v="CIERRE_DE_CTAS_NOMINALES"/>
    <n v="0"/>
    <n v="63.19"/>
    <s v="LOS ANDES"/>
    <x v="0"/>
  </r>
  <r>
    <n v="19"/>
    <d v="2018-06-05T00:00:00"/>
    <x v="2"/>
    <x v="2"/>
    <x v="0"/>
    <s v="CAJA"/>
    <s v="PLANILLAS DE LIQUIDACIONES JUN 2018"/>
    <s v="TRANSACCIONES DEL DIA 06/05/2018 RECURSOS HUMANOS"/>
    <n v="111.78"/>
    <n v="0"/>
    <s v="LOS ANDES"/>
    <x v="0"/>
  </r>
  <r>
    <n v="19"/>
    <d v="2018-06-09T00:00:00"/>
    <x v="2"/>
    <x v="2"/>
    <x v="0"/>
    <s v="CAJA"/>
    <s v="PAGO NOMINA QUINCENA 1 JUNIO 2018"/>
    <s v="TRANSACCIONES DEL DIA 06/09/2018 RECURSOS HUMANOS"/>
    <n v="1317.94"/>
    <n v="0"/>
    <s v="LOS ANDES"/>
    <x v="0"/>
  </r>
  <r>
    <n v="19"/>
    <d v="2018-06-25T00:00:00"/>
    <x v="2"/>
    <x v="2"/>
    <x v="0"/>
    <s v="CAJA"/>
    <s v="PAGO NOMINA QUINCENA 2 JUNIO 2018"/>
    <s v="TRANSACCIONES DEL DIA 06/25/2018 RECURSOS HUMANOS"/>
    <n v="1283.47"/>
    <n v="0"/>
    <s v="LOS ANDES"/>
    <x v="0"/>
  </r>
  <r>
    <n v="19"/>
    <d v="2018-06-27T00:00:00"/>
    <x v="2"/>
    <x v="2"/>
    <x v="0"/>
    <s v="CAJA"/>
    <s v="PLANILLAS DE LIQUIDACIONES JUN 2018"/>
    <s v="TRANSACCIONES DEL DIA 06/27/2018 RECURSOS HUMANOS"/>
    <n v="16.38"/>
    <n v="0"/>
    <s v="LOS ANDES"/>
    <x v="0"/>
  </r>
  <r>
    <n v="19"/>
    <d v="2018-07-10T00:00:00"/>
    <x v="6"/>
    <x v="6"/>
    <x v="0"/>
    <s v="CAJA"/>
    <s v="PAGO NOMINA QUINCENA 1 JULIO 2018"/>
    <s v="TRANSACCIONES DEL DIA 07/10/2018 RECURSOS HUMANOS"/>
    <n v="1749.39"/>
    <n v="0"/>
    <s v="LOS ANDES"/>
    <x v="0"/>
  </r>
  <r>
    <n v="19"/>
    <d v="2018-07-25T00:00:00"/>
    <x v="6"/>
    <x v="6"/>
    <x v="0"/>
    <s v="CAJA"/>
    <s v="PAGO NOMINA QUINCENA 2 JULIO 2018"/>
    <s v="TRANSACCIONES DEL DIA 07/25/2018 RECURSOS HUMANOS"/>
    <n v="1542.51"/>
    <n v="0"/>
    <s v="LOS ANDES"/>
    <x v="0"/>
  </r>
  <r>
    <n v="19"/>
    <d v="2018-08-10T00:00:00"/>
    <x v="3"/>
    <x v="3"/>
    <x v="0"/>
    <s v="CAJA"/>
    <s v="PAGO NOMINA QUINCENA 1 AGOSTO 2018"/>
    <s v="TRANSACCIONES DEL DIA 08/10/2018 RECURSOS HUMANOS"/>
    <n v="1520.74"/>
    <n v="0"/>
    <s v="LOS ANDES"/>
    <x v="0"/>
  </r>
  <r>
    <n v="19"/>
    <d v="2018-08-25T00:00:00"/>
    <x v="3"/>
    <x v="3"/>
    <x v="0"/>
    <s v="CAJA"/>
    <s v="PAGO NOMINA QUINCENA 2 AGOSTO 2018"/>
    <s v="TRANSACCIONES DEL DIA 08/25/2018 RECURSOS HUMANOS"/>
    <n v="1388.9"/>
    <n v="0"/>
    <s v="LOS ANDES"/>
    <x v="0"/>
  </r>
  <r>
    <n v="19"/>
    <d v="2018-09-10T00:00:00"/>
    <x v="4"/>
    <x v="4"/>
    <x v="0"/>
    <s v="CAJA"/>
    <s v="PAGO NOMINA QUINCENA 1 SEPTIEMBRE 2018"/>
    <s v="TRANSACCIONES DEL DIA 09/10/2018 RECURSOS HUMANOS"/>
    <n v="1534.32"/>
    <n v="0"/>
    <s v="LOS ANDES"/>
    <x v="0"/>
  </r>
  <r>
    <n v="19"/>
    <d v="2018-09-25T00:00:00"/>
    <x v="4"/>
    <x v="4"/>
    <x v="0"/>
    <s v="CAJA"/>
    <s v="PAGO NOMINA QUINCENA 2 SEPTIEMBRE 2018"/>
    <s v="TRANSACCIONES DEL DIA 09/25/2018 RECURSOS HUMANOS"/>
    <n v="1092.69"/>
    <n v="0"/>
    <s v="LOS ANDES"/>
    <x v="0"/>
  </r>
  <r>
    <n v="19"/>
    <d v="2018-10-10T00:00:00"/>
    <x v="0"/>
    <x v="0"/>
    <x v="0"/>
    <s v="CAJA"/>
    <s v="PAGO NOMINA QUINCENA 1 OCTUBRE 2018"/>
    <s v="TRANSACCIONES DEL DIA 10/10/2018 RECURSOS HUMANOS"/>
    <n v="861.99"/>
    <n v="0"/>
    <s v="LOS ANDES"/>
    <x v="0"/>
  </r>
  <r>
    <n v="19"/>
    <d v="2018-10-25T00:00:00"/>
    <x v="0"/>
    <x v="0"/>
    <x v="0"/>
    <s v="CAJA"/>
    <s v="PAGO NOMINA QUINCENA 2 OCTUBRE 2018"/>
    <s v="TRANSACCIONES DEL DIA 10/25/2018 RECURSOS HUMANOS"/>
    <n v="512.05999999999995"/>
    <n v="0"/>
    <s v="LOS ANDES"/>
    <x v="0"/>
  </r>
  <r>
    <n v="19"/>
    <d v="2018-11-09T00:00:00"/>
    <x v="5"/>
    <x v="5"/>
    <x v="0"/>
    <s v="CAJA"/>
    <s v="PAGO NOMINA QUINCENA 1 NOVIEMBRE 2018"/>
    <s v="TRANSACCIONES DEL DIA 11/09/2018 RECURSOS HUMANOS"/>
    <n v="713.18"/>
    <n v="0"/>
    <s v="LOS ANDES"/>
    <x v="0"/>
  </r>
  <r>
    <n v="19"/>
    <d v="2018-11-24T00:00:00"/>
    <x v="5"/>
    <x v="5"/>
    <x v="0"/>
    <s v="CAJA"/>
    <s v="PAGO NOMINA QUINCENA 2 NOVIEMBRE 2018"/>
    <s v="TRANSACCIONES DEL DIA 11/24/2018 RECURSOS HUMANOS"/>
    <n v="1129.82"/>
    <n v="0"/>
    <s v="LOS ANDES"/>
    <x v="0"/>
  </r>
  <r>
    <n v="19"/>
    <d v="2018-12-10T00:00:00"/>
    <x v="1"/>
    <x v="1"/>
    <x v="0"/>
    <s v="CAJA"/>
    <s v="PAGO NOMINA QUINCENA 1 DICIEMBRE 2018"/>
    <s v="TRANSACCIONES DEL DIA 12/10/2018 RECURSOS HUMANOS"/>
    <n v="1421.56"/>
    <n v="0"/>
    <s v="LOS ANDES"/>
    <x v="0"/>
  </r>
  <r>
    <n v="19"/>
    <d v="2018-12-19T00:00:00"/>
    <x v="1"/>
    <x v="1"/>
    <x v="0"/>
    <s v="CAJA"/>
    <s v="PAGO NOMINA QUINCENA 2 DICIEMBRE 2018"/>
    <s v="TRANSACCIONES DEL DIA 12/19/2018 RECURSOS HUMANOS"/>
    <n v="1708.76"/>
    <n v="0"/>
    <s v="LOS ANDES"/>
    <x v="0"/>
  </r>
  <r>
    <n v="19"/>
    <d v="2018-12-31T00:00:00"/>
    <x v="1"/>
    <x v="1"/>
    <x v="0"/>
    <s v="CAJA"/>
    <s v="CIERRE DE ANIO FISCAL"/>
    <s v="CIERRE_DE_CTAS_NOMINALES"/>
    <n v="0"/>
    <n v="28914.81"/>
    <s v="LOS ANDES"/>
    <x v="0"/>
  </r>
  <r>
    <n v="19"/>
    <d v="2018-06-09T00:00:00"/>
    <x v="2"/>
    <x v="2"/>
    <x v="0"/>
    <s v="SERVICIOS PERSONALES"/>
    <s v="PAGO NOMINA QUINCENA 1 JUNIO 2018"/>
    <s v="TRANSACCIONES DEL DIA 06/09/2018 RECURSOS HUMANOS"/>
    <n v="44.52"/>
    <n v="0"/>
    <s v="LOS ANDES"/>
    <x v="0"/>
  </r>
  <r>
    <n v="19"/>
    <d v="2018-09-10T00:00:00"/>
    <x v="4"/>
    <x v="4"/>
    <x v="0"/>
    <s v="SERVICIOS PERSONALES"/>
    <s v="PAGO NOMINA QUINCENA 1 SEPTIEMBRE 2018"/>
    <s v="TRANSACCIONES DEL DIA 09/10/2018 RECURSOS HUMANOS"/>
    <n v="23.46"/>
    <n v="0"/>
    <s v="LOS ANDES"/>
    <x v="0"/>
  </r>
  <r>
    <n v="19"/>
    <d v="2018-10-25T00:00:00"/>
    <x v="0"/>
    <x v="0"/>
    <x v="0"/>
    <s v="SERVICIOS PERSONALES"/>
    <s v="PAGO NOMINA QUINCENA 2 OCTUBRE 2018"/>
    <s v="TRANSACCIONES DEL DIA 10/25/2018 RECURSOS HUMANOS"/>
    <n v="36.14"/>
    <n v="0"/>
    <s v="LOS ANDES"/>
    <x v="0"/>
  </r>
  <r>
    <n v="19"/>
    <d v="2018-11-24T00:00:00"/>
    <x v="5"/>
    <x v="5"/>
    <x v="0"/>
    <s v="SERVICIOS PERSONALES"/>
    <s v="PAGO NOMINA QUINCENA 2 NOVIEMBRE 2018"/>
    <s v="TRANSACCIONES DEL DIA 11/24/2018 RECURSOS HUMANOS"/>
    <n v="32.4"/>
    <n v="0"/>
    <s v="LOS ANDES"/>
    <x v="0"/>
  </r>
  <r>
    <n v="19"/>
    <d v="2018-12-31T00:00:00"/>
    <x v="1"/>
    <x v="1"/>
    <x v="0"/>
    <s v="SERVICIOS PERSONALES"/>
    <s v="CIERRE DE ANIO FISCAL"/>
    <s v="CIERRE_DE_CTAS_NOMINALES"/>
    <n v="0"/>
    <n v="285.3"/>
    <s v="LOS ANDES"/>
    <x v="0"/>
  </r>
  <r>
    <n v="20"/>
    <d v="2018-11-09T00:00:00"/>
    <x v="5"/>
    <x v="5"/>
    <x v="0"/>
    <s v="CAJA"/>
    <s v="PAGO NOMINA QUINCENA 1 NOVIEMBRE 2018"/>
    <s v="TRANSACCIONES DEL DIA 11/09/2018 RECURSOS HUMANOS"/>
    <n v="28.76"/>
    <n v="0"/>
    <s v="VIA ESPANA"/>
    <x v="0"/>
  </r>
  <r>
    <n v="20"/>
    <d v="2018-12-31T00:00:00"/>
    <x v="1"/>
    <x v="1"/>
    <x v="0"/>
    <s v="CAJA"/>
    <s v="CIERRE DE ANIO FISCAL"/>
    <s v="CIERRE_DE_CTAS_NOMINALES"/>
    <n v="0"/>
    <n v="492.05"/>
    <s v="VIA ESPANA"/>
    <x v="0"/>
  </r>
  <r>
    <n v="21"/>
    <d v="2018-09-10T00:00:00"/>
    <x v="4"/>
    <x v="4"/>
    <x v="0"/>
    <s v="CAJA"/>
    <s v="PAGO NOMINA QUINCENA 1 SEPTIEMBRE 2018"/>
    <s v="TRANSACCIONES DEL DIA 09/10/2018 RECURSOS HUMANOS"/>
    <n v="35.549999999999997"/>
    <n v="0"/>
    <s v="AVENIDA CUBA"/>
    <x v="0"/>
  </r>
  <r>
    <n v="21"/>
    <d v="2018-10-10T00:00:00"/>
    <x v="0"/>
    <x v="0"/>
    <x v="0"/>
    <s v="CAJA"/>
    <s v="PAGO NOMINA QUINCENA 1 OCTUBRE 2018"/>
    <s v="TRANSACCIONES DEL DIA 10/10/2018 RECURSOS HUMANOS"/>
    <n v="24.55"/>
    <n v="0"/>
    <s v="AVENIDA CUBA"/>
    <x v="0"/>
  </r>
  <r>
    <n v="21"/>
    <d v="2018-10-25T00:00:00"/>
    <x v="0"/>
    <x v="0"/>
    <x v="0"/>
    <s v="CAJA"/>
    <s v="PAGO NOMINA QUINCENA 2 OCTUBRE 2018"/>
    <s v="TRANSACCIONES DEL DIA 10/25/2018 RECURSOS HUMANOS"/>
    <n v="38.090000000000003"/>
    <n v="0"/>
    <s v="AVENIDA CUBA"/>
    <x v="0"/>
  </r>
  <r>
    <n v="21"/>
    <d v="2018-12-31T00:00:00"/>
    <x v="1"/>
    <x v="1"/>
    <x v="0"/>
    <s v="CAJA"/>
    <s v="CIERRE DE ANIO FISCAL"/>
    <s v="CIERRE_DE_CTAS_NOMINALES"/>
    <n v="0"/>
    <n v="183.42"/>
    <s v="AVENIDA CUBA"/>
    <x v="0"/>
  </r>
  <r>
    <n v="21"/>
    <d v="2018-11-09T00:00:00"/>
    <x v="5"/>
    <x v="5"/>
    <x v="0"/>
    <s v="SERVICIOS PERSONALES"/>
    <s v="PAGO NOMINA QUINCENA 1 NOVIEMBRE 2018"/>
    <s v="TRANSACCIONES DEL DIA 11/09/2018 RECURSOS HUMANOS"/>
    <n v="29.9"/>
    <n v="0"/>
    <s v="AVENIDA CUBA"/>
    <x v="0"/>
  </r>
  <r>
    <n v="21"/>
    <d v="2018-12-31T00:00:00"/>
    <x v="1"/>
    <x v="1"/>
    <x v="0"/>
    <s v="SERVICIOS PERSONALES"/>
    <s v="CIERRE DE ANIO FISCAL"/>
    <s v="CIERRE_DE_CTAS_NOMINALES"/>
    <n v="0"/>
    <n v="600.89"/>
    <s v="AVENIDA CUBA"/>
    <x v="0"/>
  </r>
  <r>
    <n v="22"/>
    <d v="2018-09-25T00:00:00"/>
    <x v="4"/>
    <x v="4"/>
    <x v="0"/>
    <s v="ADMINISTRACION DE SUCURSALES"/>
    <s v="PAGO NOMINA QUINCENA 2 SEPTIEMBRE 2018"/>
    <s v="TRANSACCIONES DEL DIA 09/25/2018 RECURSOS HUMANOS"/>
    <n v="4.6399999999999997"/>
    <n v="0"/>
    <s v="CHITRE"/>
    <x v="0"/>
  </r>
  <r>
    <n v="22"/>
    <d v="2018-12-31T00:00:00"/>
    <x v="1"/>
    <x v="1"/>
    <x v="0"/>
    <s v="ADMINISTRACION DE SUCURSALES"/>
    <s v="CIERRE DE ANIO FISCAL"/>
    <s v="CIERRE_DE_CTAS_NOMINALES"/>
    <n v="0"/>
    <n v="27.46"/>
    <s v="CHITRE"/>
    <x v="0"/>
  </r>
  <r>
    <n v="22"/>
    <d v="2018-06-09T00:00:00"/>
    <x v="2"/>
    <x v="2"/>
    <x v="0"/>
    <s v="CAJA"/>
    <s v="PAGO NOMINA QUINCENA 1 JUNIO 2018"/>
    <s v="TRANSACCIONES DEL DIA 06/09/2018 RECURSOS HUMANOS"/>
    <n v="441.03"/>
    <n v="0"/>
    <s v="CHITRE"/>
    <x v="0"/>
  </r>
  <r>
    <n v="22"/>
    <d v="2018-06-25T00:00:00"/>
    <x v="2"/>
    <x v="2"/>
    <x v="0"/>
    <s v="CAJA"/>
    <s v="PAGO NOMINA QUINCENA 2 JUNIO 2018"/>
    <s v="TRANSACCIONES DEL DIA 06/25/2018 RECURSOS HUMANOS"/>
    <n v="193.81"/>
    <n v="0"/>
    <s v="CHITRE"/>
    <x v="0"/>
  </r>
  <r>
    <n v="22"/>
    <d v="2018-07-10T00:00:00"/>
    <x v="6"/>
    <x v="6"/>
    <x v="0"/>
    <s v="CAJA"/>
    <s v="PAGO NOMINA QUINCENA 1 JULIO 2018"/>
    <s v="TRANSACCIONES DEL DIA 07/10/2018 RECURSOS HUMANOS"/>
    <n v="178.36"/>
    <n v="0"/>
    <s v="CHITRE"/>
    <x v="0"/>
  </r>
  <r>
    <n v="22"/>
    <d v="2018-07-25T00:00:00"/>
    <x v="6"/>
    <x v="6"/>
    <x v="0"/>
    <s v="CAJA"/>
    <s v="PAGO NOMINA QUINCENA 2 JULIO 2018"/>
    <s v="TRANSACCIONES DEL DIA 07/25/2018 RECURSOS HUMANOS"/>
    <n v="288.79000000000002"/>
    <n v="0"/>
    <s v="CHITRE"/>
    <x v="0"/>
  </r>
  <r>
    <n v="22"/>
    <d v="2018-08-10T00:00:00"/>
    <x v="3"/>
    <x v="3"/>
    <x v="0"/>
    <s v="CAJA"/>
    <s v="PAGO NOMINA QUINCENA 1 AGOSTO 2018"/>
    <s v="TRANSACCIONES DEL DIA 08/10/2018 RECURSOS HUMANOS"/>
    <n v="164.81"/>
    <n v="0"/>
    <s v="CHITRE"/>
    <x v="0"/>
  </r>
  <r>
    <n v="22"/>
    <d v="2018-08-25T00:00:00"/>
    <x v="3"/>
    <x v="3"/>
    <x v="0"/>
    <s v="CAJA"/>
    <s v="PAGO NOMINA QUINCENA 2 AGOSTO 2018"/>
    <s v="TRANSACCIONES DEL DIA 08/25/2018 RECURSOS HUMANOS"/>
    <n v="327.9"/>
    <n v="0"/>
    <s v="CHITRE"/>
    <x v="0"/>
  </r>
  <r>
    <n v="22"/>
    <d v="2018-09-10T00:00:00"/>
    <x v="4"/>
    <x v="4"/>
    <x v="0"/>
    <s v="CAJA"/>
    <s v="PAGO NOMINA QUINCENA 1 SEPTIEMBRE 2018"/>
    <s v="TRANSACCIONES DEL DIA 09/10/2018 RECURSOS HUMANOS"/>
    <n v="620.96"/>
    <n v="0"/>
    <s v="CHITRE"/>
    <x v="0"/>
  </r>
  <r>
    <n v="22"/>
    <d v="2018-09-25T00:00:00"/>
    <x v="4"/>
    <x v="4"/>
    <x v="0"/>
    <s v="CAJA"/>
    <s v="PAGO NOMINA QUINCENA 2 SEPTIEMBRE 2018"/>
    <s v="TRANSACCIONES DEL DIA 09/25/2018 RECURSOS HUMANOS"/>
    <n v="653.11"/>
    <n v="0"/>
    <s v="CHITRE"/>
    <x v="0"/>
  </r>
  <r>
    <n v="22"/>
    <d v="2018-10-10T00:00:00"/>
    <x v="0"/>
    <x v="0"/>
    <x v="0"/>
    <s v="CAJA"/>
    <s v="PAGO NOMINA QUINCENA 1 OCTUBRE 2018"/>
    <s v="TRANSACCIONES DEL DIA 10/10/2018 RECURSOS HUMANOS"/>
    <n v="415.3"/>
    <n v="0"/>
    <s v="CHITRE"/>
    <x v="0"/>
  </r>
  <r>
    <n v="22"/>
    <d v="2018-10-25T00:00:00"/>
    <x v="0"/>
    <x v="0"/>
    <x v="0"/>
    <s v="CAJA"/>
    <s v="PAGO NOMINA QUINCENA 2 OCTUBRE 2018"/>
    <s v="TRANSACCIONES DEL DIA 10/25/2018 RECURSOS HUMANOS"/>
    <n v="421.31"/>
    <n v="0"/>
    <s v="CHITRE"/>
    <x v="0"/>
  </r>
  <r>
    <n v="22"/>
    <d v="2018-11-09T00:00:00"/>
    <x v="5"/>
    <x v="5"/>
    <x v="0"/>
    <s v="CAJA"/>
    <s v="PAGO NOMINA QUINCENA 1 NOVIEMBRE 2018"/>
    <s v="TRANSACCIONES DEL DIA 11/09/2018 RECURSOS HUMANOS"/>
    <n v="563.80999999999995"/>
    <n v="0"/>
    <s v="CHITRE"/>
    <x v="0"/>
  </r>
  <r>
    <n v="22"/>
    <d v="2018-11-24T00:00:00"/>
    <x v="5"/>
    <x v="5"/>
    <x v="0"/>
    <s v="CAJA"/>
    <s v="PAGO NOMINA QUINCENA 2 NOVIEMBRE 2018"/>
    <s v="TRANSACCIONES DEL DIA 11/24/2018 RECURSOS HUMANOS"/>
    <n v="524.77"/>
    <n v="0"/>
    <s v="CHITRE"/>
    <x v="0"/>
  </r>
  <r>
    <n v="22"/>
    <d v="2018-12-10T00:00:00"/>
    <x v="1"/>
    <x v="1"/>
    <x v="0"/>
    <s v="CAJA"/>
    <s v="PAGO NOMINA QUINCENA 1 DICIEMBRE 2018"/>
    <s v="TRANSACCIONES DEL DIA 12/10/2018 RECURSOS HUMANOS"/>
    <n v="853.72"/>
    <n v="0"/>
    <s v="CHITRE"/>
    <x v="0"/>
  </r>
  <r>
    <n v="22"/>
    <d v="2018-12-19T00:00:00"/>
    <x v="1"/>
    <x v="1"/>
    <x v="0"/>
    <s v="CAJA"/>
    <s v="PAGO NOMINA QUINCENA 2 DICIEMBRE 2018"/>
    <s v="TRANSACCIONES DEL DIA 12/19/2018 RECURSOS HUMANOS"/>
    <n v="823.91"/>
    <n v="0"/>
    <s v="CHITRE"/>
    <x v="0"/>
  </r>
  <r>
    <n v="22"/>
    <d v="2018-12-31T00:00:00"/>
    <x v="1"/>
    <x v="1"/>
    <x v="0"/>
    <s v="CAJA"/>
    <s v="CIERRE DE ANIO FISCAL"/>
    <s v="CIERRE_DE_CTAS_NOMINALES"/>
    <n v="0"/>
    <n v="10469.540000000001"/>
    <s v="CHITRE"/>
    <x v="0"/>
  </r>
  <r>
    <n v="22"/>
    <d v="2018-08-10T00:00:00"/>
    <x v="3"/>
    <x v="3"/>
    <x v="0"/>
    <s v="SERVICIOS PERSONALES"/>
    <s v="PAGO NOMINA QUINCENA 1 AGOSTO 2018"/>
    <s v="TRANSACCIONES DEL DIA 08/10/2018 RECURSOS HUMANOS"/>
    <n v="28"/>
    <n v="0"/>
    <s v="CHITRE"/>
    <x v="0"/>
  </r>
  <r>
    <n v="22"/>
    <d v="2018-09-10T00:00:00"/>
    <x v="4"/>
    <x v="4"/>
    <x v="0"/>
    <s v="SERVICIOS PERSONALES"/>
    <s v="PAGO NOMINA QUINCENA 1 SEPTIEMBRE 2018"/>
    <s v="TRANSACCIONES DEL DIA 09/10/2018 RECURSOS HUMANOS"/>
    <n v="23.27"/>
    <n v="0"/>
    <s v="CHITRE"/>
    <x v="0"/>
  </r>
  <r>
    <n v="22"/>
    <d v="2018-09-25T00:00:00"/>
    <x v="4"/>
    <x v="4"/>
    <x v="0"/>
    <s v="SERVICIOS PERSONALES"/>
    <s v="PAGO NOMINA QUINCENA 2 SEPTIEMBRE 2018"/>
    <s v="TRANSACCIONES DEL DIA 09/25/2018 RECURSOS HUMANOS"/>
    <n v="5.63"/>
    <n v="0"/>
    <s v="CHITRE"/>
    <x v="0"/>
  </r>
  <r>
    <n v="22"/>
    <d v="2018-10-10T00:00:00"/>
    <x v="0"/>
    <x v="0"/>
    <x v="0"/>
    <s v="SERVICIOS PERSONALES"/>
    <s v="PAGO NOMINA QUINCENA 1 OCTUBRE 2018"/>
    <s v="TRANSACCIONES DEL DIA 10/10/2018 RECURSOS HUMANOS"/>
    <n v="7.73"/>
    <n v="0"/>
    <s v="CHITRE"/>
    <x v="0"/>
  </r>
  <r>
    <n v="22"/>
    <d v="2018-10-25T00:00:00"/>
    <x v="0"/>
    <x v="0"/>
    <x v="0"/>
    <s v="SERVICIOS PERSONALES"/>
    <s v="PAGO NOMINA QUINCENA 2 OCTUBRE 2018"/>
    <s v="TRANSACCIONES DEL DIA 10/25/2018 RECURSOS HUMANOS"/>
    <n v="4.2"/>
    <n v="0"/>
    <s v="CHITRE"/>
    <x v="0"/>
  </r>
  <r>
    <n v="22"/>
    <d v="2018-11-24T00:00:00"/>
    <x v="5"/>
    <x v="5"/>
    <x v="0"/>
    <s v="SERVICIOS PERSONALES"/>
    <s v="PAGO NOMINA QUINCENA 2 NOVIEMBRE 2018"/>
    <s v="TRANSACCIONES DEL DIA 11/24/2018 RECURSOS HUMANOS"/>
    <n v="11.02"/>
    <n v="0"/>
    <s v="CHITRE"/>
    <x v="0"/>
  </r>
  <r>
    <n v="22"/>
    <d v="2018-12-31T00:00:00"/>
    <x v="1"/>
    <x v="1"/>
    <x v="0"/>
    <s v="SERVICIOS PERSONALES"/>
    <s v="CIERRE DE ANIO FISCAL"/>
    <s v="CIERRE_DE_CTAS_NOMINALES"/>
    <n v="0"/>
    <n v="2827.76"/>
    <s v="CHITRE"/>
    <x v="0"/>
  </r>
  <r>
    <n v="23"/>
    <d v="2018-10-25T00:00:00"/>
    <x v="0"/>
    <x v="0"/>
    <x v="0"/>
    <s v="ADMINISTRACION DE SUCURSALES"/>
    <s v="PAGO NOMINA QUINCENA 2 OCTUBRE 2018"/>
    <s v="TRANSACCIONES DEL DIA 10/25/2018 RECURSOS HUMANOS"/>
    <n v="41.65"/>
    <n v="0"/>
    <s v="LOS PUEBLOS"/>
    <x v="0"/>
  </r>
  <r>
    <n v="23"/>
    <d v="2018-12-31T00:00:00"/>
    <x v="1"/>
    <x v="1"/>
    <x v="0"/>
    <s v="ADMINISTRACION DE SUCURSALES"/>
    <s v="CIERRE DE ANIO FISCAL"/>
    <s v="CIERRE_DE_CTAS_NOMINALES"/>
    <n v="0"/>
    <n v="108.09"/>
    <s v="LOS PUEBLOS"/>
    <x v="0"/>
  </r>
  <r>
    <n v="23"/>
    <d v="2018-06-09T00:00:00"/>
    <x v="2"/>
    <x v="2"/>
    <x v="0"/>
    <s v="CAJA"/>
    <s v="PAGO NOMINA QUINCENA 1 JUNIO 2018"/>
    <s v="TRANSACCIONES DEL DIA 06/09/2018 RECURSOS HUMANOS"/>
    <n v="415.06"/>
    <n v="0"/>
    <s v="LOS PUEBLOS"/>
    <x v="0"/>
  </r>
  <r>
    <n v="23"/>
    <d v="2018-06-25T00:00:00"/>
    <x v="2"/>
    <x v="2"/>
    <x v="0"/>
    <s v="CAJA"/>
    <s v="PAGO NOMINA QUINCENA 2 JUNIO 2018"/>
    <s v="TRANSACCIONES DEL DIA 06/25/2018 RECURSOS HUMANOS"/>
    <n v="493.74"/>
    <n v="0"/>
    <s v="LOS PUEBLOS"/>
    <x v="0"/>
  </r>
  <r>
    <n v="23"/>
    <d v="2018-07-10T00:00:00"/>
    <x v="6"/>
    <x v="6"/>
    <x v="0"/>
    <s v="CAJA"/>
    <s v="PAGO NOMINA QUINCENA 1 JULIO 2018"/>
    <s v="TRANSACCIONES DEL DIA 07/10/2018 RECURSOS HUMANOS"/>
    <n v="383.97"/>
    <n v="0"/>
    <s v="LOS PUEBLOS"/>
    <x v="0"/>
  </r>
  <r>
    <n v="23"/>
    <d v="2018-07-25T00:00:00"/>
    <x v="6"/>
    <x v="6"/>
    <x v="0"/>
    <s v="CAJA"/>
    <s v="PAGO NOMINA QUINCENA 2 JULIO 2018"/>
    <s v="TRANSACCIONES DEL DIA 07/25/2018 RECURSOS HUMANOS"/>
    <n v="469.33"/>
    <n v="0"/>
    <s v="LOS PUEBLOS"/>
    <x v="0"/>
  </r>
  <r>
    <n v="23"/>
    <d v="2018-08-10T00:00:00"/>
    <x v="3"/>
    <x v="3"/>
    <x v="0"/>
    <s v="CAJA"/>
    <s v="PAGO NOMINA QUINCENA 1 AGOSTO 2018"/>
    <s v="TRANSACCIONES DEL DIA 08/10/2018 RECURSOS HUMANOS"/>
    <n v="362.75"/>
    <n v="0"/>
    <s v="LOS PUEBLOS"/>
    <x v="0"/>
  </r>
  <r>
    <n v="23"/>
    <d v="2018-08-25T00:00:00"/>
    <x v="3"/>
    <x v="3"/>
    <x v="0"/>
    <s v="CAJA"/>
    <s v="PAGO NOMINA QUINCENA 2 AGOSTO 2018"/>
    <s v="TRANSACCIONES DEL DIA 08/25/2018 RECURSOS HUMANOS"/>
    <n v="471.52"/>
    <n v="0"/>
    <s v="LOS PUEBLOS"/>
    <x v="0"/>
  </r>
  <r>
    <n v="23"/>
    <d v="2018-09-10T00:00:00"/>
    <x v="4"/>
    <x v="4"/>
    <x v="0"/>
    <s v="CAJA"/>
    <s v="PAGO NOMINA QUINCENA 1 SEPTIEMBRE 2018"/>
    <s v="TRANSACCIONES DEL DIA 09/10/2018 RECURSOS HUMANOS"/>
    <n v="882.86"/>
    <n v="0"/>
    <s v="LOS PUEBLOS"/>
    <x v="0"/>
  </r>
  <r>
    <n v="23"/>
    <d v="2018-09-25T00:00:00"/>
    <x v="4"/>
    <x v="4"/>
    <x v="0"/>
    <s v="CAJA"/>
    <s v="PAGO NOMINA QUINCENA 2 SEPTIEMBRE 2018"/>
    <s v="TRANSACCIONES DEL DIA 09/25/2018 RECURSOS HUMANOS"/>
    <n v="1197.99"/>
    <n v="0"/>
    <s v="LOS PUEBLOS"/>
    <x v="0"/>
  </r>
  <r>
    <n v="23"/>
    <d v="2018-10-10T00:00:00"/>
    <x v="0"/>
    <x v="0"/>
    <x v="0"/>
    <s v="CAJA"/>
    <s v="PAGO NOMINA QUINCENA 1 OCTUBRE 2018"/>
    <s v="TRANSACCIONES DEL DIA 10/10/2018 RECURSOS HUMANOS"/>
    <n v="523.47"/>
    <n v="0"/>
    <s v="LOS PUEBLOS"/>
    <x v="0"/>
  </r>
  <r>
    <n v="23"/>
    <d v="2018-10-25T00:00:00"/>
    <x v="0"/>
    <x v="0"/>
    <x v="0"/>
    <s v="CAJA"/>
    <s v="PAGO NOMINA QUINCENA 2 OCTUBRE 2018"/>
    <s v="TRANSACCIONES DEL DIA 10/25/2018 RECURSOS HUMANOS"/>
    <n v="332.9"/>
    <n v="0"/>
    <s v="LOS PUEBLOS"/>
    <x v="0"/>
  </r>
  <r>
    <n v="23"/>
    <d v="2018-11-09T00:00:00"/>
    <x v="5"/>
    <x v="5"/>
    <x v="0"/>
    <s v="CAJA"/>
    <s v="PAGO NOMINA QUINCENA 1 NOVIEMBRE 2018"/>
    <s v="TRANSACCIONES DEL DIA 11/09/2018 RECURSOS HUMANOS"/>
    <n v="460.64"/>
    <n v="0"/>
    <s v="LOS PUEBLOS"/>
    <x v="0"/>
  </r>
  <r>
    <n v="23"/>
    <d v="2018-11-24T00:00:00"/>
    <x v="5"/>
    <x v="5"/>
    <x v="0"/>
    <s v="CAJA"/>
    <s v="PAGO NOMINA QUINCENA 2 NOVIEMBRE 2018"/>
    <s v="TRANSACCIONES DEL DIA 11/24/2018 RECURSOS HUMANOS"/>
    <n v="580.74"/>
    <n v="0"/>
    <s v="LOS PUEBLOS"/>
    <x v="0"/>
  </r>
  <r>
    <n v="23"/>
    <d v="2018-12-10T00:00:00"/>
    <x v="1"/>
    <x v="1"/>
    <x v="0"/>
    <s v="CAJA"/>
    <s v="PAGO NOMINA QUINCENA 1 DICIEMBRE 2018"/>
    <s v="TRANSACCIONES DEL DIA 12/10/2018 RECURSOS HUMANOS"/>
    <n v="525.66"/>
    <n v="0"/>
    <s v="LOS PUEBLOS"/>
    <x v="0"/>
  </r>
  <r>
    <n v="23"/>
    <d v="2018-12-19T00:00:00"/>
    <x v="1"/>
    <x v="1"/>
    <x v="0"/>
    <s v="CAJA"/>
    <s v="PAGO NOMINA QUINCENA 2 DICIEMBRE 2018"/>
    <s v="TRANSACCIONES DEL DIA 12/19/2018 RECURSOS HUMANOS"/>
    <n v="438.4"/>
    <n v="0"/>
    <s v="LOS PUEBLOS"/>
    <x v="0"/>
  </r>
  <r>
    <n v="23"/>
    <d v="2018-12-31T00:00:00"/>
    <x v="1"/>
    <x v="1"/>
    <x v="0"/>
    <s v="CAJA"/>
    <s v="CIERRE DE ANIO FISCAL"/>
    <s v="CIERRE_DE_CTAS_NOMINALES"/>
    <n v="0"/>
    <n v="11572.06"/>
    <s v="LOS PUEBLOS"/>
    <x v="0"/>
  </r>
  <r>
    <n v="23"/>
    <d v="2018-06-25T00:00:00"/>
    <x v="2"/>
    <x v="2"/>
    <x v="0"/>
    <s v="SERVICIOS PERSONALES"/>
    <s v="PAGO NOMINA QUINCENA 2 JUNIO 2018"/>
    <s v="TRANSACCIONES DEL DIA 06/25/2018 RECURSOS HUMANOS"/>
    <n v="27.87"/>
    <n v="0"/>
    <s v="LOS PUEBLOS"/>
    <x v="0"/>
  </r>
  <r>
    <n v="23"/>
    <d v="2018-08-10T00:00:00"/>
    <x v="3"/>
    <x v="3"/>
    <x v="0"/>
    <s v="SERVICIOS PERSONALES"/>
    <s v="PAGO NOMINA QUINCENA 1 AGOSTO 2018"/>
    <s v="TRANSACCIONES DEL DIA 08/10/2018 RECURSOS HUMANOS"/>
    <n v="13.33"/>
    <n v="0"/>
    <s v="LOS PUEBLOS"/>
    <x v="0"/>
  </r>
  <r>
    <n v="23"/>
    <d v="2018-08-15T00:00:00"/>
    <x v="3"/>
    <x v="3"/>
    <x v="0"/>
    <s v="SERVICIOS PERSONALES"/>
    <s v="PLANILLAS DE LIQUIDACIONES AGO 2018"/>
    <s v="TRANSACCIONES DEL DIA 08/15/2018 RECURSOS HUMANOS"/>
    <n v="15.81"/>
    <n v="0"/>
    <s v="LOS PUEBLOS"/>
    <x v="0"/>
  </r>
  <r>
    <n v="23"/>
    <d v="2018-09-10T00:00:00"/>
    <x v="4"/>
    <x v="4"/>
    <x v="0"/>
    <s v="SERVICIOS PERSONALES"/>
    <s v="PAGO NOMINA QUINCENA 1 SEPTIEMBRE 2018"/>
    <s v="TRANSACCIONES DEL DIA 09/10/2018 RECURSOS HUMANOS"/>
    <n v="44.34"/>
    <n v="0"/>
    <s v="LOS PUEBLOS"/>
    <x v="0"/>
  </r>
  <r>
    <n v="23"/>
    <d v="2018-09-25T00:00:00"/>
    <x v="4"/>
    <x v="4"/>
    <x v="0"/>
    <s v="SERVICIOS PERSONALES"/>
    <s v="PAGO NOMINA QUINCENA 2 SEPTIEMBRE 2018"/>
    <s v="TRANSACCIONES DEL DIA 09/25/2018 RECURSOS HUMANOS"/>
    <n v="28.7"/>
    <n v="0"/>
    <s v="LOS PUEBLOS"/>
    <x v="0"/>
  </r>
  <r>
    <n v="23"/>
    <d v="2018-10-25T00:00:00"/>
    <x v="0"/>
    <x v="0"/>
    <x v="0"/>
    <s v="SERVICIOS PERSONALES"/>
    <s v="PAGO NOMINA QUINCENA 2 OCTUBRE 2018"/>
    <s v="TRANSACCIONES DEL DIA 10/25/2018 RECURSOS HUMANOS"/>
    <n v="131.9"/>
    <n v="0"/>
    <s v="LOS PUEBLOS"/>
    <x v="0"/>
  </r>
  <r>
    <n v="23"/>
    <d v="2018-11-09T00:00:00"/>
    <x v="5"/>
    <x v="5"/>
    <x v="0"/>
    <s v="SERVICIOS PERSONALES"/>
    <s v="PAGO NOMINA QUINCENA 1 NOVIEMBRE 2018"/>
    <s v="TRANSACCIONES DEL DIA 11/09/2018 RECURSOS HUMANOS"/>
    <n v="12.26"/>
    <n v="0"/>
    <s v="LOS PUEBLOS"/>
    <x v="0"/>
  </r>
  <r>
    <n v="23"/>
    <d v="2018-12-19T00:00:00"/>
    <x v="1"/>
    <x v="1"/>
    <x v="0"/>
    <s v="SERVICIOS PERSONALES"/>
    <s v="PAGO NOMINA QUINCENA 2 DICIEMBRE 2018"/>
    <s v="TRANSACCIONES DEL DIA 12/19/2018 RECURSOS HUMANOS"/>
    <n v="11.99"/>
    <n v="0"/>
    <s v="LOS PUEBLOS"/>
    <x v="0"/>
  </r>
  <r>
    <n v="23"/>
    <d v="2018-12-31T00:00:00"/>
    <x v="1"/>
    <x v="1"/>
    <x v="0"/>
    <s v="SERVICIOS PERSONALES"/>
    <s v="CIERRE DE ANIO FISCAL"/>
    <s v="CIERRE_DE_CTAS_NOMINALES"/>
    <n v="0"/>
    <n v="384.59"/>
    <s v="LOS PUEBLOS"/>
    <x v="0"/>
  </r>
  <r>
    <n v="26"/>
    <d v="2018-06-09T00:00:00"/>
    <x v="2"/>
    <x v="2"/>
    <x v="0"/>
    <s v="ADMINISTRACION DE SUCURSALES"/>
    <s v="PAGO NOMINA QUINCENA 1 JUNIO 2018"/>
    <s v="TRANSACCIONES DEL DIA 06/09/2018 RECURSOS HUMANOS"/>
    <n v="48.24"/>
    <n v="0"/>
    <s v="TRANSISTMICA"/>
    <x v="0"/>
  </r>
  <r>
    <n v="26"/>
    <d v="2018-07-25T00:00:00"/>
    <x v="6"/>
    <x v="6"/>
    <x v="0"/>
    <s v="ADMINISTRACION DE SUCURSALES"/>
    <s v="PAGO NOMINA QUINCENA 2 JULIO 2018"/>
    <s v="TRANSACCIONES DEL DIA 07/25/2018 RECURSOS HUMANOS"/>
    <n v="15.09"/>
    <n v="0"/>
    <s v="TRANSISTMICA"/>
    <x v="0"/>
  </r>
  <r>
    <n v="26"/>
    <d v="2018-08-10T00:00:00"/>
    <x v="3"/>
    <x v="3"/>
    <x v="0"/>
    <s v="ADMINISTRACION DE SUCURSALES"/>
    <s v="PAGO NOMINA QUINCENA 1 AGOSTO 2018"/>
    <s v="TRANSACCIONES DEL DIA 08/10/2018 RECURSOS HUMANOS"/>
    <n v="33.58"/>
    <n v="0"/>
    <s v="TRANSISTMICA"/>
    <x v="0"/>
  </r>
  <r>
    <n v="26"/>
    <d v="2018-08-25T00:00:00"/>
    <x v="3"/>
    <x v="3"/>
    <x v="0"/>
    <s v="ADMINISTRACION DE SUCURSALES"/>
    <s v="PAGO NOMINA QUINCENA 2 AGOSTO 2018"/>
    <s v="TRANSACCIONES DEL DIA 08/25/2018 RECURSOS HUMANOS"/>
    <n v="34.42"/>
    <n v="0"/>
    <s v="TRANSISTMICA"/>
    <x v="0"/>
  </r>
  <r>
    <n v="26"/>
    <d v="2018-09-10T00:00:00"/>
    <x v="4"/>
    <x v="4"/>
    <x v="0"/>
    <s v="ADMINISTRACION DE SUCURSALES"/>
    <s v="PAGO NOMINA QUINCENA 1 SEPTIEMBRE 2018"/>
    <s v="TRANSACCIONES DEL DIA 09/10/2018 RECURSOS HUMANOS"/>
    <n v="21.04"/>
    <n v="0"/>
    <s v="TRANSISTMICA"/>
    <x v="0"/>
  </r>
  <r>
    <n v="26"/>
    <d v="2018-10-10T00:00:00"/>
    <x v="0"/>
    <x v="0"/>
    <x v="0"/>
    <s v="ADMINISTRACION DE SUCURSALES"/>
    <s v="PAGO NOMINA QUINCENA 1 OCTUBRE 2018"/>
    <s v="TRANSACCIONES DEL DIA 10/10/2018 RECURSOS HUMANOS"/>
    <n v="40.35"/>
    <n v="0"/>
    <s v="TRANSISTMICA"/>
    <x v="0"/>
  </r>
  <r>
    <n v="26"/>
    <d v="2018-10-25T00:00:00"/>
    <x v="0"/>
    <x v="0"/>
    <x v="0"/>
    <s v="ADMINISTRACION DE SUCURSALES"/>
    <s v="PAGO NOMINA QUINCENA 2 OCTUBRE 2018"/>
    <s v="TRANSACCIONES DEL DIA 10/25/2018 RECURSOS HUMANOS"/>
    <n v="21.44"/>
    <n v="0"/>
    <s v="TRANSISTMICA"/>
    <x v="0"/>
  </r>
  <r>
    <n v="26"/>
    <d v="2018-11-09T00:00:00"/>
    <x v="5"/>
    <x v="5"/>
    <x v="0"/>
    <s v="ADMINISTRACION DE SUCURSALES"/>
    <s v="PAGO NOMINA QUINCENA 1 NOVIEMBRE 2018"/>
    <s v="TRANSACCIONES DEL DIA 11/09/2018 RECURSOS HUMANOS"/>
    <n v="38.81"/>
    <n v="0"/>
    <s v="TRANSISTMICA"/>
    <x v="0"/>
  </r>
  <r>
    <n v="26"/>
    <d v="2018-11-24T00:00:00"/>
    <x v="5"/>
    <x v="5"/>
    <x v="0"/>
    <s v="ADMINISTRACION DE SUCURSALES"/>
    <s v="PAGO NOMINA QUINCENA 2 NOVIEMBRE 2018"/>
    <s v="TRANSACCIONES DEL DIA 11/24/2018 RECURSOS HUMANOS"/>
    <n v="38.81"/>
    <n v="0"/>
    <s v="TRANSISTMICA"/>
    <x v="0"/>
  </r>
  <r>
    <n v="26"/>
    <d v="2018-12-31T00:00:00"/>
    <x v="1"/>
    <x v="1"/>
    <x v="0"/>
    <s v="ADMINISTRACION DE SUCURSALES"/>
    <s v="CIERRE DE ANIO FISCAL"/>
    <s v="CIERRE_DE_CTAS_NOMINALES"/>
    <n v="0"/>
    <n v="369.1"/>
    <s v="TRANSISTMICA"/>
    <x v="0"/>
  </r>
  <r>
    <n v="26"/>
    <d v="2018-06-09T00:00:00"/>
    <x v="2"/>
    <x v="2"/>
    <x v="0"/>
    <s v="CAJA"/>
    <s v="PAGO NOMINA QUINCENA 1 JUNIO 2018"/>
    <s v="TRANSACCIONES DEL DIA 06/09/2018 RECURSOS HUMANOS"/>
    <n v="556.64"/>
    <n v="0"/>
    <s v="TRANSISTMICA"/>
    <x v="0"/>
  </r>
  <r>
    <n v="26"/>
    <d v="2018-06-25T00:00:00"/>
    <x v="2"/>
    <x v="2"/>
    <x v="0"/>
    <s v="CAJA"/>
    <s v="PAGO NOMINA QUINCENA 2 JUNIO 2018"/>
    <s v="TRANSACCIONES DEL DIA 06/25/2018 RECURSOS HUMANOS"/>
    <n v="98.72"/>
    <n v="0"/>
    <s v="TRANSISTMICA"/>
    <x v="0"/>
  </r>
  <r>
    <n v="26"/>
    <d v="2018-07-10T00:00:00"/>
    <x v="6"/>
    <x v="6"/>
    <x v="0"/>
    <s v="CAJA"/>
    <s v="PAGO NOMINA QUINCENA 1 JULIO 2018"/>
    <s v="TRANSACCIONES DEL DIA 07/10/2018 RECURSOS HUMANOS"/>
    <n v="24.12"/>
    <n v="0"/>
    <s v="TRANSISTMICA"/>
    <x v="0"/>
  </r>
  <r>
    <n v="26"/>
    <d v="2018-07-25T00:00:00"/>
    <x v="6"/>
    <x v="6"/>
    <x v="0"/>
    <s v="CAJA"/>
    <s v="PAGO NOMINA QUINCENA 2 JULIO 2018"/>
    <s v="TRANSACCIONES DEL DIA 07/25/2018 RECURSOS HUMANOS"/>
    <n v="298.81"/>
    <n v="0"/>
    <s v="TRANSISTMICA"/>
    <x v="0"/>
  </r>
  <r>
    <n v="26"/>
    <d v="2018-08-10T00:00:00"/>
    <x v="3"/>
    <x v="3"/>
    <x v="0"/>
    <s v="CAJA"/>
    <s v="PAGO NOMINA QUINCENA 1 AGOSTO 2018"/>
    <s v="TRANSACCIONES DEL DIA 08/10/2018 RECURSOS HUMANOS"/>
    <n v="496.79"/>
    <n v="0"/>
    <s v="TRANSISTMICA"/>
    <x v="0"/>
  </r>
  <r>
    <n v="26"/>
    <d v="2018-08-25T00:00:00"/>
    <x v="3"/>
    <x v="3"/>
    <x v="0"/>
    <s v="CAJA"/>
    <s v="PAGO NOMINA QUINCENA 2 AGOSTO 2018"/>
    <s v="TRANSACCIONES DEL DIA 08/25/2018 RECURSOS HUMANOS"/>
    <n v="1473.5"/>
    <n v="0"/>
    <s v="TRANSISTMICA"/>
    <x v="0"/>
  </r>
  <r>
    <n v="26"/>
    <d v="2018-09-10T00:00:00"/>
    <x v="4"/>
    <x v="4"/>
    <x v="0"/>
    <s v="CAJA"/>
    <s v="PAGO NOMINA QUINCENA 1 SEPTIEMBRE 2018"/>
    <s v="TRANSACCIONES DEL DIA 09/10/2018 RECURSOS HUMANOS"/>
    <n v="446.09"/>
    <n v="0"/>
    <s v="TRANSISTMICA"/>
    <x v="0"/>
  </r>
  <r>
    <n v="26"/>
    <d v="2018-09-25T00:00:00"/>
    <x v="4"/>
    <x v="4"/>
    <x v="0"/>
    <s v="CAJA"/>
    <s v="PAGO NOMINA QUINCENA 2 SEPTIEMBRE 2018"/>
    <s v="TRANSACCIONES DEL DIA 09/25/2018 RECURSOS HUMANOS"/>
    <n v="607.30999999999995"/>
    <n v="0"/>
    <s v="TRANSISTMICA"/>
    <x v="0"/>
  </r>
  <r>
    <n v="26"/>
    <d v="2018-10-10T00:00:00"/>
    <x v="0"/>
    <x v="0"/>
    <x v="0"/>
    <s v="CAJA"/>
    <s v="PAGO NOMINA QUINCENA 1 OCTUBRE 2018"/>
    <s v="TRANSACCIONES DEL DIA 10/10/2018 RECURSOS HUMANOS"/>
    <n v="503.22"/>
    <n v="0"/>
    <s v="TRANSISTMICA"/>
    <x v="0"/>
  </r>
  <r>
    <n v="26"/>
    <d v="2018-10-25T00:00:00"/>
    <x v="0"/>
    <x v="0"/>
    <x v="0"/>
    <s v="CAJA"/>
    <s v="PAGO NOMINA QUINCENA 2 OCTUBRE 2018"/>
    <s v="TRANSACCIONES DEL DIA 10/25/2018 RECURSOS HUMANOS"/>
    <n v="389.72"/>
    <n v="0"/>
    <s v="TRANSISTMICA"/>
    <x v="0"/>
  </r>
  <r>
    <n v="26"/>
    <d v="2018-11-09T00:00:00"/>
    <x v="5"/>
    <x v="5"/>
    <x v="0"/>
    <s v="CAJA"/>
    <s v="PAGO NOMINA QUINCENA 1 NOVIEMBRE 2018"/>
    <s v="TRANSACCIONES DEL DIA 11/09/2018 RECURSOS HUMANOS"/>
    <n v="508.37"/>
    <n v="0"/>
    <s v="TRANSISTMICA"/>
    <x v="0"/>
  </r>
  <r>
    <n v="26"/>
    <d v="2018-11-24T00:00:00"/>
    <x v="5"/>
    <x v="5"/>
    <x v="0"/>
    <s v="CAJA"/>
    <s v="PAGO NOMINA QUINCENA 2 NOVIEMBRE 2018"/>
    <s v="TRANSACCIONES DEL DIA 11/24/2018 RECURSOS HUMANOS"/>
    <n v="631.69000000000005"/>
    <n v="0"/>
    <s v="TRANSISTMICA"/>
    <x v="0"/>
  </r>
  <r>
    <n v="26"/>
    <d v="2018-12-10T00:00:00"/>
    <x v="1"/>
    <x v="1"/>
    <x v="0"/>
    <s v="CAJA"/>
    <s v="PAGO NOMINA QUINCENA 1 DICIEMBRE 2018"/>
    <s v="TRANSACCIONES DEL DIA 12/10/2018 RECURSOS HUMANOS"/>
    <n v="292.58"/>
    <n v="0"/>
    <s v="TRANSISTMICA"/>
    <x v="0"/>
  </r>
  <r>
    <n v="26"/>
    <d v="2018-12-19T00:00:00"/>
    <x v="1"/>
    <x v="1"/>
    <x v="0"/>
    <s v="CAJA"/>
    <s v="PAGO NOMINA QUINCENA 2 DICIEMBRE 2018"/>
    <s v="TRANSACCIONES DEL DIA 12/19/2018 RECURSOS HUMANOS"/>
    <n v="685.88"/>
    <n v="0"/>
    <s v="TRANSISTMICA"/>
    <x v="0"/>
  </r>
  <r>
    <n v="26"/>
    <d v="2018-12-31T00:00:00"/>
    <x v="1"/>
    <x v="1"/>
    <x v="0"/>
    <s v="CAJA"/>
    <s v="CIERRE DE ANIO FISCAL"/>
    <s v="CIERRE_DE_CTAS_NOMINALES"/>
    <n v="0"/>
    <n v="10220.83"/>
    <s v="TRANSISTMICA"/>
    <x v="0"/>
  </r>
  <r>
    <n v="26"/>
    <d v="2018-08-10T00:00:00"/>
    <x v="3"/>
    <x v="3"/>
    <x v="0"/>
    <s v="SERVICIOS PERSONALES"/>
    <s v="PAGO NOMINA QUINCENA 1 AGOSTO 2018"/>
    <s v="TRANSACCIONES DEL DIA 08/10/2018 RECURSOS HUMANOS"/>
    <n v="88.67"/>
    <n v="0"/>
    <s v="TRANSISTMICA"/>
    <x v="0"/>
  </r>
  <r>
    <n v="26"/>
    <d v="2018-08-25T00:00:00"/>
    <x v="3"/>
    <x v="3"/>
    <x v="0"/>
    <s v="SERVICIOS PERSONALES"/>
    <s v="PAGO NOMINA QUINCENA 2 AGOSTO 2018"/>
    <s v="TRANSACCIONES DEL DIA 08/25/2018 RECURSOS HUMANOS"/>
    <n v="52.49"/>
    <n v="0"/>
    <s v="TRANSISTMICA"/>
    <x v="0"/>
  </r>
  <r>
    <n v="26"/>
    <d v="2018-09-25T00:00:00"/>
    <x v="4"/>
    <x v="4"/>
    <x v="0"/>
    <s v="SERVICIOS PERSONALES"/>
    <s v="PAGO NOMINA QUINCENA 2 SEPTIEMBRE 2018"/>
    <s v="TRANSACCIONES DEL DIA 09/25/2018 RECURSOS HUMANOS"/>
    <n v="23.08"/>
    <n v="0"/>
    <s v="TRANSISTMICA"/>
    <x v="0"/>
  </r>
  <r>
    <n v="26"/>
    <d v="2018-10-10T00:00:00"/>
    <x v="0"/>
    <x v="0"/>
    <x v="0"/>
    <s v="SERVICIOS PERSONALES"/>
    <s v="PAGO NOMINA QUINCENA 1 OCTUBRE 2018"/>
    <s v="TRANSACCIONES DEL DIA 10/10/2018 RECURSOS HUMANOS"/>
    <n v="85.08"/>
    <n v="0"/>
    <s v="TRANSISTMICA"/>
    <x v="0"/>
  </r>
  <r>
    <n v="26"/>
    <d v="2018-10-25T00:00:00"/>
    <x v="0"/>
    <x v="0"/>
    <x v="0"/>
    <s v="SERVICIOS PERSONALES"/>
    <s v="PAGO NOMINA QUINCENA 2 OCTUBRE 2018"/>
    <s v="TRANSACCIONES DEL DIA 10/25/2018 RECURSOS HUMANOS"/>
    <n v="25.68"/>
    <n v="0"/>
    <s v="TRANSISTMICA"/>
    <x v="0"/>
  </r>
  <r>
    <n v="26"/>
    <d v="2018-11-09T00:00:00"/>
    <x v="5"/>
    <x v="5"/>
    <x v="0"/>
    <s v="SERVICIOS PERSONALES"/>
    <s v="PAGO NOMINA QUINCENA 1 NOVIEMBRE 2018"/>
    <s v="TRANSACCIONES DEL DIA 11/09/2018 RECURSOS HUMANOS"/>
    <n v="36.28"/>
    <n v="0"/>
    <s v="TRANSISTMICA"/>
    <x v="0"/>
  </r>
  <r>
    <n v="26"/>
    <d v="2018-12-10T00:00:00"/>
    <x v="1"/>
    <x v="1"/>
    <x v="0"/>
    <s v="SERVICIOS PERSONALES"/>
    <s v="PAGO NOMINA QUINCENA 1 DICIEMBRE 2018"/>
    <s v="TRANSACCIONES DEL DIA 12/10/2018 RECURSOS HUMANOS"/>
    <n v="27.64"/>
    <n v="0"/>
    <s v="TRANSISTMICA"/>
    <x v="0"/>
  </r>
  <r>
    <n v="26"/>
    <d v="2018-12-19T00:00:00"/>
    <x v="1"/>
    <x v="1"/>
    <x v="0"/>
    <s v="SERVICIOS PERSONALES"/>
    <s v="PAGO NOMINA QUINCENA 2 DICIEMBRE 2018"/>
    <s v="TRANSACCIONES DEL DIA 12/19/2018 RECURSOS HUMANOS"/>
    <n v="66.94"/>
    <n v="0"/>
    <s v="TRANSISTMICA"/>
    <x v="0"/>
  </r>
  <r>
    <n v="26"/>
    <d v="2018-12-31T00:00:00"/>
    <x v="1"/>
    <x v="1"/>
    <x v="0"/>
    <s v="SERVICIOS PERSONALES"/>
    <s v="CIERRE DE ANIO FISCAL"/>
    <s v="CIERRE_DE_CTAS_NOMINALES"/>
    <n v="0"/>
    <n v="450.79"/>
    <s v="TRANSISTMICA"/>
    <x v="0"/>
  </r>
  <r>
    <n v="28"/>
    <d v="2018-09-25T00:00:00"/>
    <x v="4"/>
    <x v="4"/>
    <x v="0"/>
    <s v="CAJA"/>
    <s v="PAGO NOMINA QUINCENA 2 SEPTIEMBRE 2018"/>
    <s v="TRANSACCIONES DEL DIA 09/25/2018 RECURSOS HUMANOS"/>
    <n v="24.25"/>
    <n v="0"/>
    <s v="PLAZA GALAPAGO"/>
    <x v="0"/>
  </r>
  <r>
    <n v="28"/>
    <d v="2018-10-10T00:00:00"/>
    <x v="0"/>
    <x v="0"/>
    <x v="0"/>
    <s v="CAJA"/>
    <s v="PAGO NOMINA QUINCENA 1 OCTUBRE 2018"/>
    <s v="TRANSACCIONES DEL DIA 10/10/2018 RECURSOS HUMANOS"/>
    <n v="31.72"/>
    <n v="0"/>
    <s v="PLAZA GALAPAGO"/>
    <x v="0"/>
  </r>
  <r>
    <n v="28"/>
    <d v="2018-10-25T00:00:00"/>
    <x v="0"/>
    <x v="0"/>
    <x v="0"/>
    <s v="CAJA"/>
    <s v="PAGO NOMINA QUINCENA 2 OCTUBRE 2018"/>
    <s v="TRANSACCIONES DEL DIA 10/25/2018 RECURSOS HUMANOS"/>
    <n v="52.32"/>
    <n v="0"/>
    <s v="PLAZA GALAPAGO"/>
    <x v="0"/>
  </r>
  <r>
    <n v="28"/>
    <d v="2018-12-31T00:00:00"/>
    <x v="1"/>
    <x v="1"/>
    <x v="0"/>
    <s v="CAJA"/>
    <s v="CIERRE DE ANIO FISCAL"/>
    <s v="CIERRE_DE_CTAS_NOMINALES"/>
    <n v="0"/>
    <n v="147.72"/>
    <s v="PLAZA GALAPAGO"/>
    <x v="0"/>
  </r>
  <r>
    <n v="29"/>
    <d v="2018-08-10T00:00:00"/>
    <x v="3"/>
    <x v="3"/>
    <x v="0"/>
    <s v="CAJA"/>
    <s v="PAGO NOMINA QUINCENA 1 AGOSTO 2018"/>
    <s v="TRANSACCIONES DEL DIA 08/10/2018 RECURSOS HUMANOS"/>
    <n v="41.48"/>
    <n v="0"/>
    <s v="PARQUE LEFEVRE"/>
    <x v="0"/>
  </r>
  <r>
    <n v="29"/>
    <d v="2018-08-25T00:00:00"/>
    <x v="3"/>
    <x v="3"/>
    <x v="0"/>
    <s v="CAJA"/>
    <s v="PAGO NOMINA QUINCENA 2 AGOSTO 2018"/>
    <s v="TRANSACCIONES DEL DIA 08/25/2018 RECURSOS HUMANOS"/>
    <n v="80.37"/>
    <n v="0"/>
    <s v="PARQUE LEFEVRE"/>
    <x v="0"/>
  </r>
  <r>
    <n v="29"/>
    <d v="2018-12-31T00:00:00"/>
    <x v="1"/>
    <x v="1"/>
    <x v="0"/>
    <s v="CAJA"/>
    <s v="CIERRE DE ANIO FISCAL"/>
    <s v="CIERRE_DE_CTAS_NOMINALES"/>
    <n v="0"/>
    <n v="435.52"/>
    <s v="PARQUE LEFEVRE"/>
    <x v="0"/>
  </r>
  <r>
    <n v="29"/>
    <d v="2018-07-25T00:00:00"/>
    <x v="6"/>
    <x v="6"/>
    <x v="0"/>
    <s v="SERVICIOS PERSONALES"/>
    <s v="PAGO NOMINA QUINCENA 2 JULIO 2018"/>
    <s v="TRANSACCIONES DEL DIA 07/25/2018 RECURSOS HUMANOS"/>
    <n v="27.29"/>
    <n v="0"/>
    <s v="PARQUE LEFEVRE"/>
    <x v="0"/>
  </r>
  <r>
    <n v="29"/>
    <d v="2018-08-10T00:00:00"/>
    <x v="3"/>
    <x v="3"/>
    <x v="0"/>
    <s v="SERVICIOS PERSONALES"/>
    <s v="PAGO NOMINA QUINCENA 1 AGOSTO 2018"/>
    <s v="TRANSACCIONES DEL DIA 08/10/2018 RECURSOS HUMANOS"/>
    <n v="39.61"/>
    <n v="0"/>
    <s v="PARQUE LEFEVRE"/>
    <x v="0"/>
  </r>
  <r>
    <n v="29"/>
    <d v="2018-10-10T00:00:00"/>
    <x v="0"/>
    <x v="0"/>
    <x v="0"/>
    <s v="SERVICIOS PERSONALES"/>
    <s v="PAGO NOMINA QUINCENA 1 OCTUBRE 2018"/>
    <s v="TRANSACCIONES DEL DIA 10/10/2018 RECURSOS HUMANOS"/>
    <n v="14.97"/>
    <n v="0"/>
    <s v="PARQUE LEFEVRE"/>
    <x v="0"/>
  </r>
  <r>
    <n v="29"/>
    <d v="2018-10-25T00:00:00"/>
    <x v="0"/>
    <x v="0"/>
    <x v="0"/>
    <s v="SERVICIOS PERSONALES"/>
    <s v="PAGO NOMINA QUINCENA 2 OCTUBRE 2018"/>
    <s v="TRANSACCIONES DEL DIA 10/25/2018 RECURSOS HUMANOS"/>
    <n v="14.42"/>
    <n v="0"/>
    <s v="PARQUE LEFEVRE"/>
    <x v="0"/>
  </r>
  <r>
    <n v="29"/>
    <d v="2018-12-31T00:00:00"/>
    <x v="1"/>
    <x v="1"/>
    <x v="0"/>
    <s v="SERVICIOS PERSONALES"/>
    <s v="CIERRE DE ANIO FISCAL"/>
    <s v="CIERRE_DE_CTAS_NOMINALES"/>
    <n v="0"/>
    <n v="96.29"/>
    <s v="PARQUE LEFEVRE"/>
    <x v="0"/>
  </r>
  <r>
    <n v="30"/>
    <d v="2018-06-09T00:00:00"/>
    <x v="2"/>
    <x v="2"/>
    <x v="0"/>
    <s v="ADMINISTRACION DE SUCURSALES"/>
    <s v="PAGO NOMINA QUINCENA 1 JUNIO 2018"/>
    <s v="TRANSACCIONES DEL DIA 06/09/2018 RECURSOS HUMANOS"/>
    <n v="21.15"/>
    <n v="0"/>
    <s v="DAVID"/>
    <x v="0"/>
  </r>
  <r>
    <n v="30"/>
    <d v="2018-07-10T00:00:00"/>
    <x v="6"/>
    <x v="6"/>
    <x v="0"/>
    <s v="ADMINISTRACION DE SUCURSALES"/>
    <s v="PAGO NOMINA QUINCENA 1 JULIO 2018"/>
    <s v="TRANSACCIONES DEL DIA 07/10/2018 RECURSOS HUMANOS"/>
    <n v="54.75"/>
    <n v="0"/>
    <s v="DAVID"/>
    <x v="0"/>
  </r>
  <r>
    <n v="30"/>
    <d v="2018-07-25T00:00:00"/>
    <x v="6"/>
    <x v="6"/>
    <x v="0"/>
    <s v="ADMINISTRACION DE SUCURSALES"/>
    <s v="PAGO NOMINA QUINCENA 2 JULIO 2018"/>
    <s v="TRANSACCIONES DEL DIA 07/25/2018 RECURSOS HUMANOS"/>
    <n v="86.75"/>
    <n v="0"/>
    <s v="DAVID"/>
    <x v="0"/>
  </r>
  <r>
    <n v="30"/>
    <d v="2018-09-10T00:00:00"/>
    <x v="4"/>
    <x v="4"/>
    <x v="0"/>
    <s v="ADMINISTRACION DE SUCURSALES"/>
    <s v="PAGO NOMINA QUINCENA 1 SEPTIEMBRE 2018"/>
    <s v="TRANSACCIONES DEL DIA 09/10/2018 RECURSOS HUMANOS"/>
    <n v="34.28"/>
    <n v="0"/>
    <s v="DAVID"/>
    <x v="0"/>
  </r>
  <r>
    <n v="30"/>
    <d v="2018-10-10T00:00:00"/>
    <x v="0"/>
    <x v="0"/>
    <x v="0"/>
    <s v="ADMINISTRACION DE SUCURSALES"/>
    <s v="PAGO NOMINA QUINCENA 1 OCTUBRE 2018"/>
    <s v="TRANSACCIONES DEL DIA 10/10/2018 RECURSOS HUMANOS"/>
    <n v="8.85"/>
    <n v="0"/>
    <s v="DAVID"/>
    <x v="0"/>
  </r>
  <r>
    <n v="30"/>
    <d v="2018-10-25T00:00:00"/>
    <x v="0"/>
    <x v="0"/>
    <x v="0"/>
    <s v="ADMINISTRACION DE SUCURSALES"/>
    <s v="PAGO NOMINA QUINCENA 2 OCTUBRE 2018"/>
    <s v="TRANSACCIONES DEL DIA 10/25/2018 RECURSOS HUMANOS"/>
    <n v="20.13"/>
    <n v="0"/>
    <s v="DAVID"/>
    <x v="0"/>
  </r>
  <r>
    <n v="30"/>
    <d v="2018-11-09T00:00:00"/>
    <x v="5"/>
    <x v="5"/>
    <x v="0"/>
    <s v="ADMINISTRACION DE SUCURSALES"/>
    <s v="PAGO NOMINA QUINCENA 1 NOVIEMBRE 2018"/>
    <s v="TRANSACCIONES DEL DIA 11/09/2018 RECURSOS HUMANOS"/>
    <n v="17.36"/>
    <n v="0"/>
    <s v="DAVID"/>
    <x v="0"/>
  </r>
  <r>
    <n v="30"/>
    <d v="2018-11-24T00:00:00"/>
    <x v="5"/>
    <x v="5"/>
    <x v="0"/>
    <s v="ADMINISTRACION DE SUCURSALES"/>
    <s v="PAGO NOMINA QUINCENA 2 NOVIEMBRE 2018"/>
    <s v="TRANSACCIONES DEL DIA 11/24/2018 RECURSOS HUMANOS"/>
    <n v="37.049999999999997"/>
    <n v="0"/>
    <s v="DAVID"/>
    <x v="0"/>
  </r>
  <r>
    <n v="30"/>
    <d v="2018-12-10T00:00:00"/>
    <x v="1"/>
    <x v="1"/>
    <x v="0"/>
    <s v="ADMINISTRACION DE SUCURSALES"/>
    <s v="PAGO NOMINA QUINCENA 1 DICIEMBRE 2018"/>
    <s v="TRANSACCIONES DEL DIA 12/10/2018 RECURSOS HUMANOS"/>
    <n v="55.36"/>
    <n v="0"/>
    <s v="DAVID"/>
    <x v="0"/>
  </r>
  <r>
    <n v="30"/>
    <d v="2018-12-19T00:00:00"/>
    <x v="1"/>
    <x v="1"/>
    <x v="0"/>
    <s v="ADMINISTRACION DE SUCURSALES"/>
    <s v="PAGO NOMINA QUINCENA 2 DICIEMBRE 2018"/>
    <s v="TRANSACCIONES DEL DIA 12/19/2018 RECURSOS HUMANOS"/>
    <n v="17.47"/>
    <n v="0"/>
    <s v="DAVID"/>
    <x v="0"/>
  </r>
  <r>
    <n v="30"/>
    <d v="2018-12-31T00:00:00"/>
    <x v="1"/>
    <x v="1"/>
    <x v="0"/>
    <s v="ADMINISTRACION DE SUCURSALES"/>
    <s v="CIERRE DE ANIO FISCAL"/>
    <s v="CIERRE_DE_CTAS_NOMINALES"/>
    <n v="0"/>
    <n v="835.33"/>
    <s v="DAVID"/>
    <x v="0"/>
  </r>
  <r>
    <n v="30"/>
    <d v="2018-06-09T00:00:00"/>
    <x v="2"/>
    <x v="2"/>
    <x v="0"/>
    <s v="CAJA"/>
    <s v="PAGO NOMINA QUINCENA 1 JUNIO 2018"/>
    <s v="TRANSACCIONES DEL DIA 06/09/2018 RECURSOS HUMANOS"/>
    <n v="571.73"/>
    <n v="0"/>
    <s v="DAVID"/>
    <x v="0"/>
  </r>
  <r>
    <n v="30"/>
    <d v="2018-06-25T00:00:00"/>
    <x v="2"/>
    <x v="2"/>
    <x v="0"/>
    <s v="CAJA"/>
    <s v="PAGO NOMINA QUINCENA 2 JUNIO 2018"/>
    <s v="TRANSACCIONES DEL DIA 06/25/2018 RECURSOS HUMANOS"/>
    <n v="420.53"/>
    <n v="0"/>
    <s v="DAVID"/>
    <x v="0"/>
  </r>
  <r>
    <n v="30"/>
    <d v="2018-07-10T00:00:00"/>
    <x v="6"/>
    <x v="6"/>
    <x v="0"/>
    <s v="CAJA"/>
    <s v="PAGO NOMINA QUINCENA 1 JULIO 2018"/>
    <s v="TRANSACCIONES DEL DIA 07/10/2018 RECURSOS HUMANOS"/>
    <n v="541.79999999999995"/>
    <n v="0"/>
    <s v="DAVID"/>
    <x v="0"/>
  </r>
  <r>
    <n v="30"/>
    <d v="2018-07-25T00:00:00"/>
    <x v="6"/>
    <x v="6"/>
    <x v="0"/>
    <s v="CAJA"/>
    <s v="PAGO NOMINA QUINCENA 2 JULIO 2018"/>
    <s v="TRANSACCIONES DEL DIA 07/25/2018 RECURSOS HUMANOS"/>
    <n v="649.70000000000005"/>
    <n v="0"/>
    <s v="DAVID"/>
    <x v="0"/>
  </r>
  <r>
    <n v="30"/>
    <d v="2018-08-07T00:00:00"/>
    <x v="3"/>
    <x v="3"/>
    <x v="0"/>
    <s v="CAJA"/>
    <s v="PLANILLAS DE LIQUIDACIONES AGO 2018"/>
    <s v="TRANSACCIONES DEL DIA 08/07/2018 RECURSOS HUMANOS"/>
    <n v="61.02"/>
    <n v="0"/>
    <s v="DAVID"/>
    <x v="0"/>
  </r>
  <r>
    <n v="30"/>
    <d v="2018-08-10T00:00:00"/>
    <x v="3"/>
    <x v="3"/>
    <x v="0"/>
    <s v="CAJA"/>
    <s v="PAGO NOMINA QUINCENA 1 AGOSTO 2018"/>
    <s v="TRANSACCIONES DEL DIA 08/10/2018 RECURSOS HUMANOS"/>
    <n v="244"/>
    <n v="0"/>
    <s v="DAVID"/>
    <x v="0"/>
  </r>
  <r>
    <n v="30"/>
    <d v="2018-08-25T00:00:00"/>
    <x v="3"/>
    <x v="3"/>
    <x v="0"/>
    <s v="CAJA"/>
    <s v="PAGO NOMINA QUINCENA 2 AGOSTO 2018"/>
    <s v="TRANSACCIONES DEL DIA 08/25/2018 RECURSOS HUMANOS"/>
    <n v="465.27"/>
    <n v="0"/>
    <s v="DAVID"/>
    <x v="0"/>
  </r>
  <r>
    <n v="30"/>
    <d v="2018-09-10T00:00:00"/>
    <x v="4"/>
    <x v="4"/>
    <x v="0"/>
    <s v="CAJA"/>
    <s v="PAGO NOMINA QUINCENA 1 SEPTIEMBRE 2018"/>
    <s v="TRANSACCIONES DEL DIA 09/10/2018 RECURSOS HUMANOS"/>
    <n v="492.88"/>
    <n v="0"/>
    <s v="DAVID"/>
    <x v="0"/>
  </r>
  <r>
    <n v="30"/>
    <d v="2018-09-25T00:00:00"/>
    <x v="4"/>
    <x v="4"/>
    <x v="0"/>
    <s v="CAJA"/>
    <s v="PAGO NOMINA QUINCENA 2 SEPTIEMBRE 2018"/>
    <s v="TRANSACCIONES DEL DIA 09/25/2018 RECURSOS HUMANOS"/>
    <n v="297.5"/>
    <n v="0"/>
    <s v="DAVID"/>
    <x v="0"/>
  </r>
  <r>
    <n v="30"/>
    <d v="2018-10-10T00:00:00"/>
    <x v="0"/>
    <x v="0"/>
    <x v="0"/>
    <s v="CAJA"/>
    <s v="PAGO NOMINA QUINCENA 1 OCTUBRE 2018"/>
    <s v="TRANSACCIONES DEL DIA 10/10/2018 RECURSOS HUMANOS"/>
    <n v="401.01"/>
    <n v="0"/>
    <s v="DAVID"/>
    <x v="0"/>
  </r>
  <r>
    <n v="30"/>
    <d v="2018-10-25T00:00:00"/>
    <x v="0"/>
    <x v="0"/>
    <x v="0"/>
    <s v="CAJA"/>
    <s v="PAGO NOMINA QUINCENA 2 OCTUBRE 2018"/>
    <s v="TRANSACCIONES DEL DIA 10/25/2018 RECURSOS HUMANOS"/>
    <n v="434.25"/>
    <n v="0"/>
    <s v="DAVID"/>
    <x v="0"/>
  </r>
  <r>
    <n v="30"/>
    <d v="2018-11-09T00:00:00"/>
    <x v="5"/>
    <x v="5"/>
    <x v="0"/>
    <s v="CAJA"/>
    <s v="PAGO NOMINA QUINCENA 1 NOVIEMBRE 2018"/>
    <s v="TRANSACCIONES DEL DIA 11/09/2018 RECURSOS HUMANOS"/>
    <n v="444.88"/>
    <n v="0"/>
    <s v="DAVID"/>
    <x v="0"/>
  </r>
  <r>
    <n v="30"/>
    <d v="2018-11-24T00:00:00"/>
    <x v="5"/>
    <x v="5"/>
    <x v="0"/>
    <s v="CAJA"/>
    <s v="PAGO NOMINA QUINCENA 2 NOVIEMBRE 2018"/>
    <s v="TRANSACCIONES DEL DIA 11/24/2018 RECURSOS HUMANOS"/>
    <n v="657.63"/>
    <n v="0"/>
    <s v="DAVID"/>
    <x v="0"/>
  </r>
  <r>
    <n v="30"/>
    <d v="2018-12-10T00:00:00"/>
    <x v="1"/>
    <x v="1"/>
    <x v="0"/>
    <s v="CAJA"/>
    <s v="PAGO NOMINA QUINCENA 1 DICIEMBRE 2018"/>
    <s v="TRANSACCIONES DEL DIA 12/10/2018 RECURSOS HUMANOS"/>
    <n v="855.44"/>
    <n v="0"/>
    <s v="DAVID"/>
    <x v="0"/>
  </r>
  <r>
    <n v="30"/>
    <d v="2018-12-19T00:00:00"/>
    <x v="1"/>
    <x v="1"/>
    <x v="0"/>
    <s v="CAJA"/>
    <s v="PAGO NOMINA QUINCENA 2 DICIEMBRE 2018"/>
    <s v="TRANSACCIONES DEL DIA 12/19/2018 RECURSOS HUMANOS"/>
    <n v="659.88"/>
    <n v="0"/>
    <s v="DAVID"/>
    <x v="0"/>
  </r>
  <r>
    <n v="30"/>
    <d v="2018-12-31T00:00:00"/>
    <x v="1"/>
    <x v="1"/>
    <x v="0"/>
    <s v="CAJA"/>
    <s v="CIERRE DE ANIO FISCAL"/>
    <s v="CIERRE_DE_CTAS_NOMINALES"/>
    <n v="0"/>
    <n v="14128.72"/>
    <s v="DAVID"/>
    <x v="0"/>
  </r>
  <r>
    <n v="30"/>
    <d v="2018-07-10T00:00:00"/>
    <x v="6"/>
    <x v="6"/>
    <x v="0"/>
    <s v="SERVICIOS PERSONALES"/>
    <s v="PAGO NOMINA QUINCENA 1 JULIO 2018"/>
    <s v="TRANSACCIONES DEL DIA 07/10/2018 RECURSOS HUMANOS"/>
    <n v="148.30000000000001"/>
    <n v="0"/>
    <s v="DAVID"/>
    <x v="0"/>
  </r>
  <r>
    <n v="30"/>
    <d v="2018-07-25T00:00:00"/>
    <x v="6"/>
    <x v="6"/>
    <x v="0"/>
    <s v="SERVICIOS PERSONALES"/>
    <s v="PAGO NOMINA QUINCENA 2 JULIO 2018"/>
    <s v="TRANSACCIONES DEL DIA 07/25/2018 RECURSOS HUMANOS"/>
    <n v="144.5"/>
    <n v="0"/>
    <s v="DAVID"/>
    <x v="0"/>
  </r>
  <r>
    <n v="30"/>
    <d v="2018-10-25T00:00:00"/>
    <x v="0"/>
    <x v="0"/>
    <x v="0"/>
    <s v="SERVICIOS PERSONALES"/>
    <s v="PAGO NOMINA QUINCENA 2 OCTUBRE 2018"/>
    <s v="TRANSACCIONES DEL DIA 10/25/2018 RECURSOS HUMANOS"/>
    <n v="21.29"/>
    <n v="0"/>
    <s v="DAVID"/>
    <x v="0"/>
  </r>
  <r>
    <n v="30"/>
    <d v="2018-11-09T00:00:00"/>
    <x v="5"/>
    <x v="5"/>
    <x v="0"/>
    <s v="SERVICIOS PERSONALES"/>
    <s v="PAGO NOMINA QUINCENA 1 NOVIEMBRE 2018"/>
    <s v="TRANSACCIONES DEL DIA 11/09/2018 RECURSOS HUMANOS"/>
    <n v="99.04"/>
    <n v="0"/>
    <s v="DAVID"/>
    <x v="0"/>
  </r>
  <r>
    <n v="30"/>
    <d v="2018-11-24T00:00:00"/>
    <x v="5"/>
    <x v="5"/>
    <x v="0"/>
    <s v="SERVICIOS PERSONALES"/>
    <s v="PAGO NOMINA QUINCENA 2 NOVIEMBRE 2018"/>
    <s v="TRANSACCIONES DEL DIA 11/24/2018 RECURSOS HUMANOS"/>
    <n v="69.900000000000006"/>
    <n v="0"/>
    <s v="DAVID"/>
    <x v="0"/>
  </r>
  <r>
    <n v="30"/>
    <d v="2018-12-19T00:00:00"/>
    <x v="1"/>
    <x v="1"/>
    <x v="0"/>
    <s v="SERVICIOS PERSONALES"/>
    <s v="PAGO NOMINA QUINCENA 2 DICIEMBRE 2018"/>
    <s v="TRANSACCIONES DEL DIA 12/19/2018 RECURSOS HUMANOS"/>
    <n v="102.33"/>
    <n v="0"/>
    <s v="DAVID"/>
    <x v="0"/>
  </r>
  <r>
    <n v="30"/>
    <d v="2018-12-31T00:00:00"/>
    <x v="1"/>
    <x v="1"/>
    <x v="0"/>
    <s v="SERVICIOS PERSONALES"/>
    <s v="CIERRE DE ANIO FISCAL"/>
    <s v="CIERRE_DE_CTAS_NOMINALES"/>
    <n v="0"/>
    <n v="3667.4"/>
    <s v="DAVID"/>
    <x v="0"/>
  </r>
  <r>
    <n v="32"/>
    <d v="2018-12-31T00:00:00"/>
    <x v="1"/>
    <x v="1"/>
    <x v="0"/>
    <s v="CAJA"/>
    <s v="CIERRE DE ANIO FISCAL"/>
    <s v="CIERRE_DE_CTAS_NOMINALES"/>
    <n v="0"/>
    <n v="12.37"/>
    <s v="PLAZA LAS AMERICAS"/>
    <x v="0"/>
  </r>
  <r>
    <n v="32"/>
    <d v="2018-08-25T00:00:00"/>
    <x v="3"/>
    <x v="3"/>
    <x v="0"/>
    <s v="SERVICIOS PERSONALES"/>
    <s v="PAGO NOMINA QUINCENA 2 AGOSTO 2018"/>
    <s v="TRANSACCIONES DEL DIA 08/25/2018 RECURSOS HUMANOS"/>
    <n v="24.92"/>
    <n v="0"/>
    <s v="PLAZA LAS AMERICAS"/>
    <x v="0"/>
  </r>
  <r>
    <n v="32"/>
    <d v="2018-12-31T00:00:00"/>
    <x v="1"/>
    <x v="1"/>
    <x v="0"/>
    <s v="SERVICIOS PERSONALES"/>
    <s v="CIERRE DE ANIO FISCAL"/>
    <s v="CIERRE_DE_CTAS_NOMINALES"/>
    <n v="0"/>
    <n v="24.92"/>
    <s v="PLAZA LAS AMERICAS"/>
    <x v="0"/>
  </r>
  <r>
    <n v="33"/>
    <d v="2018-12-31T00:00:00"/>
    <x v="1"/>
    <x v="1"/>
    <x v="0"/>
    <s v="ADMINISTRACION DE SUCURSALES"/>
    <s v="CIERRE DE ANIO FISCAL"/>
    <s v="CIERRE_DE_CTAS_NOMINALES"/>
    <n v="0"/>
    <n v="175.7"/>
    <s v="CORONADO"/>
    <x v="0"/>
  </r>
  <r>
    <n v="33"/>
    <d v="2018-11-09T00:00:00"/>
    <x v="5"/>
    <x v="5"/>
    <x v="0"/>
    <s v="CAJA"/>
    <s v="PAGO NOMINA QUINCENA 1 NOVIEMBRE 2018"/>
    <s v="TRANSACCIONES DEL DIA 11/09/2018 RECURSOS HUMANOS"/>
    <n v="209.41"/>
    <n v="0"/>
    <s v="CORONADO"/>
    <x v="0"/>
  </r>
  <r>
    <n v="33"/>
    <d v="2018-11-24T00:00:00"/>
    <x v="5"/>
    <x v="5"/>
    <x v="0"/>
    <s v="CAJA"/>
    <s v="PAGO NOMINA QUINCENA 2 NOVIEMBRE 2018"/>
    <s v="TRANSACCIONES DEL DIA 11/24/2018 RECURSOS HUMANOS"/>
    <n v="54.42"/>
    <n v="0"/>
    <s v="CORONADO"/>
    <x v="0"/>
  </r>
  <r>
    <n v="33"/>
    <d v="2018-12-10T00:00:00"/>
    <x v="1"/>
    <x v="1"/>
    <x v="0"/>
    <s v="CAJA"/>
    <s v="PAGO NOMINA QUINCENA 1 DICIEMBRE 2018"/>
    <s v="TRANSACCIONES DEL DIA 12/10/2018 RECURSOS HUMANOS"/>
    <n v="29.29"/>
    <n v="0"/>
    <s v="CORONADO"/>
    <x v="0"/>
  </r>
  <r>
    <n v="33"/>
    <d v="2018-12-31T00:00:00"/>
    <x v="1"/>
    <x v="1"/>
    <x v="0"/>
    <s v="CAJA"/>
    <s v="CIERRE DE ANIO FISCAL"/>
    <s v="CIERRE_DE_CTAS_NOMINALES"/>
    <n v="0"/>
    <n v="909.37"/>
    <s v="CORONADO"/>
    <x v="0"/>
  </r>
  <r>
    <n v="33"/>
    <d v="2018-10-25T00:00:00"/>
    <x v="0"/>
    <x v="0"/>
    <x v="0"/>
    <s v="SERVICIOS PERSONALES"/>
    <s v="PAGO NOMINA QUINCENA 2 OCTUBRE 2018"/>
    <s v="TRANSACCIONES DEL DIA 10/25/2018 RECURSOS HUMANOS"/>
    <n v="33.96"/>
    <n v="0"/>
    <s v="CORONADO"/>
    <x v="0"/>
  </r>
  <r>
    <n v="33"/>
    <d v="2018-12-19T00:00:00"/>
    <x v="1"/>
    <x v="1"/>
    <x v="0"/>
    <s v="SERVICIOS PERSONALES"/>
    <s v="PAGO NOMINA QUINCENA 2 DICIEMBRE 2018"/>
    <s v="TRANSACCIONES DEL DIA 12/19/2018 RECURSOS HUMANOS"/>
    <n v="17.63"/>
    <n v="0"/>
    <s v="CORONADO"/>
    <x v="0"/>
  </r>
  <r>
    <n v="33"/>
    <d v="2018-12-31T00:00:00"/>
    <x v="1"/>
    <x v="1"/>
    <x v="0"/>
    <s v="SERVICIOS PERSONALES"/>
    <s v="CIERRE DE ANIO FISCAL"/>
    <s v="CIERRE_DE_CTAS_NOMINALES"/>
    <n v="0"/>
    <n v="449.02"/>
    <s v="CORONADO"/>
    <x v="0"/>
  </r>
  <r>
    <n v="34"/>
    <d v="2018-09-10T00:00:00"/>
    <x v="4"/>
    <x v="4"/>
    <x v="0"/>
    <s v="ADMINISTRACION DE SUCURSALES"/>
    <s v="PAGO NOMINA QUINCENA 1 SEPTIEMBRE 2018"/>
    <s v="TRANSACCIONES DEL DIA 09/10/2018 RECURSOS HUMANOS"/>
    <n v="26.81"/>
    <n v="0"/>
    <s v="ALBROOK MALL"/>
    <x v="0"/>
  </r>
  <r>
    <n v="34"/>
    <d v="2018-11-09T00:00:00"/>
    <x v="5"/>
    <x v="5"/>
    <x v="0"/>
    <s v="ADMINISTRACION DE SUCURSALES"/>
    <s v="PAGO NOMINA QUINCENA 1 NOVIEMBRE 2018"/>
    <s v="TRANSACCIONES DEL DIA 11/09/2018 RECURSOS HUMANOS"/>
    <n v="24.09"/>
    <n v="0"/>
    <s v="ALBROOK MALL"/>
    <x v="0"/>
  </r>
  <r>
    <n v="34"/>
    <d v="2018-12-31T00:00:00"/>
    <x v="1"/>
    <x v="1"/>
    <x v="0"/>
    <s v="ADMINISTRACION DE SUCURSALES"/>
    <s v="CIERRE DE ANIO FISCAL"/>
    <s v="CIERRE_DE_CTAS_NOMINALES"/>
    <n v="0"/>
    <n v="50.9"/>
    <s v="ALBROOK MALL"/>
    <x v="0"/>
  </r>
  <r>
    <n v="34"/>
    <d v="2018-06-09T00:00:00"/>
    <x v="2"/>
    <x v="2"/>
    <x v="0"/>
    <s v="CAJA"/>
    <s v="PAGO NOMINA QUINCENA 1 JUNIO 2018"/>
    <s v="TRANSACCIONES DEL DIA 06/09/2018 RECURSOS HUMANOS"/>
    <n v="404.26"/>
    <n v="0"/>
    <s v="ALBROOK MALL"/>
    <x v="0"/>
  </r>
  <r>
    <n v="34"/>
    <d v="2018-06-25T00:00:00"/>
    <x v="2"/>
    <x v="2"/>
    <x v="0"/>
    <s v="CAJA"/>
    <s v="PAGO NOMINA QUINCENA 2 JUNIO 2018"/>
    <s v="TRANSACCIONES DEL DIA 06/25/2018 RECURSOS HUMANOS"/>
    <n v="481.94"/>
    <n v="0"/>
    <s v="ALBROOK MALL"/>
    <x v="0"/>
  </r>
  <r>
    <n v="34"/>
    <d v="2018-07-10T00:00:00"/>
    <x v="6"/>
    <x v="6"/>
    <x v="0"/>
    <s v="CAJA"/>
    <s v="PAGO NOMINA QUINCENA 1 JULIO 2018"/>
    <s v="TRANSACCIONES DEL DIA 07/10/2018 RECURSOS HUMANOS"/>
    <n v="380.09"/>
    <n v="0"/>
    <s v="ALBROOK MALL"/>
    <x v="0"/>
  </r>
  <r>
    <n v="34"/>
    <d v="2018-07-25T00:00:00"/>
    <x v="6"/>
    <x v="6"/>
    <x v="0"/>
    <s v="CAJA"/>
    <s v="PAGO NOMINA QUINCENA 2 JULIO 2018"/>
    <s v="TRANSACCIONES DEL DIA 07/25/2018 RECURSOS HUMANOS"/>
    <n v="417.96"/>
    <n v="0"/>
    <s v="ALBROOK MALL"/>
    <x v="0"/>
  </r>
  <r>
    <n v="34"/>
    <d v="2018-08-10T00:00:00"/>
    <x v="3"/>
    <x v="3"/>
    <x v="0"/>
    <s v="CAJA"/>
    <s v="PAGO NOMINA QUINCENA 1 AGOSTO 2018"/>
    <s v="TRANSACCIONES DEL DIA 08/10/2018 RECURSOS HUMANOS"/>
    <n v="365.79"/>
    <n v="0"/>
    <s v="ALBROOK MALL"/>
    <x v="0"/>
  </r>
  <r>
    <n v="34"/>
    <d v="2018-08-25T00:00:00"/>
    <x v="3"/>
    <x v="3"/>
    <x v="0"/>
    <s v="CAJA"/>
    <s v="PAGO NOMINA QUINCENA 2 AGOSTO 2018"/>
    <s v="TRANSACCIONES DEL DIA 08/25/2018 RECURSOS HUMANOS"/>
    <n v="451.51"/>
    <n v="0"/>
    <s v="ALBROOK MALL"/>
    <x v="0"/>
  </r>
  <r>
    <n v="34"/>
    <d v="2018-09-10T00:00:00"/>
    <x v="4"/>
    <x v="4"/>
    <x v="0"/>
    <s v="CAJA"/>
    <s v="PAGO NOMINA QUINCENA 1 SEPTIEMBRE 2018"/>
    <s v="TRANSACCIONES DEL DIA 09/10/2018 RECURSOS HUMANOS"/>
    <n v="540.01"/>
    <n v="0"/>
    <s v="ALBROOK MALL"/>
    <x v="0"/>
  </r>
  <r>
    <n v="34"/>
    <d v="2018-09-25T00:00:00"/>
    <x v="4"/>
    <x v="4"/>
    <x v="0"/>
    <s v="CAJA"/>
    <s v="PAGO NOMINA QUINCENA 2 SEPTIEMBRE 2018"/>
    <s v="TRANSACCIONES DEL DIA 09/25/2018 RECURSOS HUMANOS"/>
    <n v="591.12"/>
    <n v="0"/>
    <s v="ALBROOK MALL"/>
    <x v="0"/>
  </r>
  <r>
    <n v="34"/>
    <d v="2018-10-10T00:00:00"/>
    <x v="0"/>
    <x v="0"/>
    <x v="0"/>
    <s v="CAJA"/>
    <s v="PAGO NOMINA QUINCENA 1 OCTUBRE 2018"/>
    <s v="TRANSACCIONES DEL DIA 10/10/2018 RECURSOS HUMANOS"/>
    <n v="322.37"/>
    <n v="0"/>
    <s v="ALBROOK MALL"/>
    <x v="0"/>
  </r>
  <r>
    <n v="34"/>
    <d v="2018-10-25T00:00:00"/>
    <x v="0"/>
    <x v="0"/>
    <x v="0"/>
    <s v="CAJA"/>
    <s v="PAGO NOMINA QUINCENA 2 OCTUBRE 2018"/>
    <s v="TRANSACCIONES DEL DIA 10/25/2018 RECURSOS HUMANOS"/>
    <n v="359.5"/>
    <n v="0"/>
    <s v="ALBROOK MALL"/>
    <x v="0"/>
  </r>
  <r>
    <n v="34"/>
    <d v="2018-11-09T00:00:00"/>
    <x v="5"/>
    <x v="5"/>
    <x v="0"/>
    <s v="CAJA"/>
    <s v="PAGO NOMINA QUINCENA 1 NOVIEMBRE 2018"/>
    <s v="TRANSACCIONES DEL DIA 11/09/2018 RECURSOS HUMANOS"/>
    <n v="467.29"/>
    <n v="0"/>
    <s v="ALBROOK MALL"/>
    <x v="0"/>
  </r>
  <r>
    <n v="34"/>
    <d v="2018-11-24T00:00:00"/>
    <x v="5"/>
    <x v="5"/>
    <x v="0"/>
    <s v="CAJA"/>
    <s v="PAGO NOMINA QUINCENA 2 NOVIEMBRE 2018"/>
    <s v="TRANSACCIONES DEL DIA 11/24/2018 RECURSOS HUMANOS"/>
    <n v="563.71"/>
    <n v="0"/>
    <s v="ALBROOK MALL"/>
    <x v="0"/>
  </r>
  <r>
    <n v="34"/>
    <d v="2018-11-29T00:00:00"/>
    <x v="5"/>
    <x v="5"/>
    <x v="0"/>
    <s v="CAJA"/>
    <s v="PLANILLAS DE LIQUIDACIONES NOV 2018"/>
    <s v="TRANSACCIONES DEL DIA 11/29/2018 RECURSOS HUMANOS"/>
    <n v="15.62"/>
    <n v="0"/>
    <s v="ALBROOK MALL"/>
    <x v="0"/>
  </r>
  <r>
    <n v="34"/>
    <d v="2018-12-10T00:00:00"/>
    <x v="1"/>
    <x v="1"/>
    <x v="0"/>
    <s v="CAJA"/>
    <s v="PAGO NOMINA QUINCENA 1 DICIEMBRE 2018"/>
    <s v="TRANSACCIONES DEL DIA 12/10/2018 RECURSOS HUMANOS"/>
    <n v="284.25"/>
    <n v="0"/>
    <s v="ALBROOK MALL"/>
    <x v="0"/>
  </r>
  <r>
    <n v="34"/>
    <d v="2018-12-19T00:00:00"/>
    <x v="1"/>
    <x v="1"/>
    <x v="0"/>
    <s v="CAJA"/>
    <s v="PAGO NOMINA QUINCENA 2 DICIEMBRE 2018"/>
    <s v="TRANSACCIONES DEL DIA 12/19/2018 RECURSOS HUMANOS"/>
    <n v="410.5"/>
    <n v="0"/>
    <s v="ALBROOK MALL"/>
    <x v="0"/>
  </r>
  <r>
    <n v="34"/>
    <d v="2018-12-31T00:00:00"/>
    <x v="1"/>
    <x v="1"/>
    <x v="0"/>
    <s v="CAJA"/>
    <s v="CIERRE DE ANIO FISCAL"/>
    <s v="CIERRE_DE_CTAS_NOMINALES"/>
    <n v="0"/>
    <n v="9547.69"/>
    <s v="ALBROOK MALL"/>
    <x v="0"/>
  </r>
  <r>
    <n v="34"/>
    <d v="2018-06-09T00:00:00"/>
    <x v="2"/>
    <x v="2"/>
    <x v="0"/>
    <s v="SERVICIOS PERSONALES"/>
    <s v="PAGO NOMINA QUINCENA 1 JUNIO 2018"/>
    <s v="TRANSACCIONES DEL DIA 06/09/2018 RECURSOS HUMANOS"/>
    <n v="17.350000000000001"/>
    <n v="0"/>
    <s v="ALBROOK MALL"/>
    <x v="0"/>
  </r>
  <r>
    <n v="34"/>
    <d v="2018-06-25T00:00:00"/>
    <x v="2"/>
    <x v="2"/>
    <x v="0"/>
    <s v="SERVICIOS PERSONALES"/>
    <s v="PAGO NOMINA QUINCENA 2 JUNIO 2018"/>
    <s v="TRANSACCIONES DEL DIA 06/25/2018 RECURSOS HUMANOS"/>
    <n v="15.68"/>
    <n v="0"/>
    <s v="ALBROOK MALL"/>
    <x v="0"/>
  </r>
  <r>
    <n v="34"/>
    <d v="2018-07-10T00:00:00"/>
    <x v="6"/>
    <x v="6"/>
    <x v="0"/>
    <s v="SERVICIOS PERSONALES"/>
    <s v="PAGO NOMINA QUINCENA 1 JULIO 2018"/>
    <s v="TRANSACCIONES DEL DIA 07/10/2018 RECURSOS HUMANOS"/>
    <n v="45.96"/>
    <n v="0"/>
    <s v="ALBROOK MALL"/>
    <x v="0"/>
  </r>
  <r>
    <n v="34"/>
    <d v="2018-07-25T00:00:00"/>
    <x v="6"/>
    <x v="6"/>
    <x v="0"/>
    <s v="SERVICIOS PERSONALES"/>
    <s v="PAGO NOMINA QUINCENA 2 JULIO 2018"/>
    <s v="TRANSACCIONES DEL DIA 07/25/2018 RECURSOS HUMANOS"/>
    <n v="34.340000000000003"/>
    <n v="0"/>
    <s v="ALBROOK MALL"/>
    <x v="0"/>
  </r>
  <r>
    <n v="34"/>
    <d v="2018-08-10T00:00:00"/>
    <x v="3"/>
    <x v="3"/>
    <x v="0"/>
    <s v="SERVICIOS PERSONALES"/>
    <s v="PAGO NOMINA QUINCENA 1 AGOSTO 2018"/>
    <s v="TRANSACCIONES DEL DIA 08/10/2018 RECURSOS HUMANOS"/>
    <n v="17.829999999999998"/>
    <n v="0"/>
    <s v="ALBROOK MALL"/>
    <x v="0"/>
  </r>
  <r>
    <n v="34"/>
    <d v="2018-09-10T00:00:00"/>
    <x v="4"/>
    <x v="4"/>
    <x v="0"/>
    <s v="SERVICIOS PERSONALES"/>
    <s v="PAGO NOMINA QUINCENA 1 SEPTIEMBRE 2018"/>
    <s v="TRANSACCIONES DEL DIA 09/10/2018 RECURSOS HUMANOS"/>
    <n v="30.17"/>
    <n v="0"/>
    <s v="ALBROOK MALL"/>
    <x v="0"/>
  </r>
  <r>
    <n v="34"/>
    <d v="2018-09-25T00:00:00"/>
    <x v="4"/>
    <x v="4"/>
    <x v="0"/>
    <s v="SERVICIOS PERSONALES"/>
    <s v="PAGO NOMINA QUINCENA 2 SEPTIEMBRE 2018"/>
    <s v="TRANSACCIONES DEL DIA 09/25/2018 RECURSOS HUMANOS"/>
    <n v="33.92"/>
    <n v="0"/>
    <s v="ALBROOK MALL"/>
    <x v="0"/>
  </r>
  <r>
    <n v="34"/>
    <d v="2018-10-10T00:00:00"/>
    <x v="0"/>
    <x v="0"/>
    <x v="0"/>
    <s v="SERVICIOS PERSONALES"/>
    <s v="PAGO NOMINA QUINCENA 1 OCTUBRE 2018"/>
    <s v="TRANSACCIONES DEL DIA 10/10/2018 RECURSOS HUMANOS"/>
    <n v="17.760000000000002"/>
    <n v="0"/>
    <s v="ALBROOK MALL"/>
    <x v="0"/>
  </r>
  <r>
    <n v="34"/>
    <d v="2018-10-25T00:00:00"/>
    <x v="0"/>
    <x v="0"/>
    <x v="0"/>
    <s v="SERVICIOS PERSONALES"/>
    <s v="PAGO NOMINA QUINCENA 2 OCTUBRE 2018"/>
    <s v="TRANSACCIONES DEL DIA 10/25/2018 RECURSOS HUMANOS"/>
    <n v="53.28"/>
    <n v="0"/>
    <s v="ALBROOK MALL"/>
    <x v="0"/>
  </r>
  <r>
    <n v="34"/>
    <d v="2018-11-09T00:00:00"/>
    <x v="5"/>
    <x v="5"/>
    <x v="0"/>
    <s v="SERVICIOS PERSONALES"/>
    <s v="PAGO NOMINA QUINCENA 1 NOVIEMBRE 2018"/>
    <s v="TRANSACCIONES DEL DIA 11/09/2018 RECURSOS HUMANOS"/>
    <n v="64.58"/>
    <n v="0"/>
    <s v="ALBROOK MALL"/>
    <x v="0"/>
  </r>
  <r>
    <n v="34"/>
    <d v="2018-11-24T00:00:00"/>
    <x v="5"/>
    <x v="5"/>
    <x v="0"/>
    <s v="SERVICIOS PERSONALES"/>
    <s v="PAGO NOMINA QUINCENA 2 NOVIEMBRE 2018"/>
    <s v="TRANSACCIONES DEL DIA 11/24/2018 RECURSOS HUMANOS"/>
    <n v="38.840000000000003"/>
    <n v="0"/>
    <s v="ALBROOK MALL"/>
    <x v="0"/>
  </r>
  <r>
    <n v="34"/>
    <d v="2018-12-10T00:00:00"/>
    <x v="1"/>
    <x v="1"/>
    <x v="0"/>
    <s v="SERVICIOS PERSONALES"/>
    <s v="PAGO NOMINA QUINCENA 1 DICIEMBRE 2018"/>
    <s v="TRANSACCIONES DEL DIA 12/10/2018 RECURSOS HUMANOS"/>
    <n v="74.66"/>
    <n v="0"/>
    <s v="ALBROOK MALL"/>
    <x v="0"/>
  </r>
  <r>
    <n v="34"/>
    <d v="2018-12-19T00:00:00"/>
    <x v="1"/>
    <x v="1"/>
    <x v="0"/>
    <s v="SERVICIOS PERSONALES"/>
    <s v="PAGO NOMINA QUINCENA 2 DICIEMBRE 2018"/>
    <s v="TRANSACCIONES DEL DIA 12/19/2018 RECURSOS HUMANOS"/>
    <n v="15.55"/>
    <n v="0"/>
    <s v="ALBROOK MALL"/>
    <x v="0"/>
  </r>
  <r>
    <n v="34"/>
    <d v="2018-12-31T00:00:00"/>
    <x v="1"/>
    <x v="1"/>
    <x v="0"/>
    <s v="SERVICIOS PERSONALES"/>
    <s v="CIERRE DE ANIO FISCAL"/>
    <s v="CIERRE_DE_CTAS_NOMINALES"/>
    <n v="0"/>
    <n v="648.05999999999995"/>
    <s v="ALBROOK MALL"/>
    <x v="0"/>
  </r>
  <r>
    <n v="35"/>
    <d v="2018-08-10T00:00:00"/>
    <x v="3"/>
    <x v="3"/>
    <x v="0"/>
    <s v="ADMINISTRACION DE SUCURSALES"/>
    <s v="PAGO NOMINA QUINCENA 1 AGOSTO 2018"/>
    <s v="TRANSACCIONES DEL DIA 08/10/2018 RECURSOS HUMANOS"/>
    <n v="68.88"/>
    <n v="0"/>
    <s v="PANAMA PACIFICO"/>
    <x v="0"/>
  </r>
  <r>
    <n v="35"/>
    <d v="2018-12-31T00:00:00"/>
    <x v="1"/>
    <x v="1"/>
    <x v="0"/>
    <s v="ADMINISTRACION DE SUCURSALES"/>
    <s v="CIERRE DE ANIO FISCAL"/>
    <s v="CIERRE_DE_CTAS_NOMINALES"/>
    <n v="0"/>
    <n v="68.88"/>
    <s v="PANAMA PACIFICO"/>
    <x v="0"/>
  </r>
  <r>
    <n v="35"/>
    <d v="2018-07-25T00:00:00"/>
    <x v="6"/>
    <x v="6"/>
    <x v="0"/>
    <s v="CAJA"/>
    <s v="PAGO NOMINA QUINCENA 2 JULIO 2018"/>
    <s v="TRANSACCIONES DEL DIA 07/25/2018 RECURSOS HUMANOS"/>
    <n v="29.22"/>
    <n v="0"/>
    <s v="PANAMA PACIFICO"/>
    <x v="0"/>
  </r>
  <r>
    <n v="35"/>
    <d v="2018-10-10T00:00:00"/>
    <x v="0"/>
    <x v="0"/>
    <x v="0"/>
    <s v="CAJA"/>
    <s v="PAGO NOMINA QUINCENA 1 OCTUBRE 2018"/>
    <s v="TRANSACCIONES DEL DIA 10/10/2018 RECURSOS HUMANOS"/>
    <n v="96.53"/>
    <n v="0"/>
    <s v="PANAMA PACIFICO"/>
    <x v="0"/>
  </r>
  <r>
    <n v="35"/>
    <d v="2018-12-10T00:00:00"/>
    <x v="1"/>
    <x v="1"/>
    <x v="0"/>
    <s v="CAJA"/>
    <s v="PAGO NOMINA QUINCENA 1 DICIEMBRE 2018"/>
    <s v="TRANSACCIONES DEL DIA 12/10/2018 RECURSOS HUMANOS"/>
    <n v="40.72"/>
    <n v="0"/>
    <s v="PANAMA PACIFICO"/>
    <x v="0"/>
  </r>
  <r>
    <n v="35"/>
    <d v="2018-12-31T00:00:00"/>
    <x v="1"/>
    <x v="1"/>
    <x v="0"/>
    <s v="CAJA"/>
    <s v="CIERRE DE ANIO FISCAL"/>
    <s v="CIERRE_DE_CTAS_NOMINALES"/>
    <n v="0"/>
    <n v="596.84"/>
    <s v="PANAMA PACIFICO"/>
    <x v="0"/>
  </r>
  <r>
    <n v="35"/>
    <d v="2018-06-09T00:00:00"/>
    <x v="2"/>
    <x v="2"/>
    <x v="0"/>
    <s v="SERVICIOS PERSONALES"/>
    <s v="PAGO NOMINA QUINCENA 1 JUNIO 2018"/>
    <s v="TRANSACCIONES DEL DIA 06/09/2018 RECURSOS HUMANOS"/>
    <n v="51.66"/>
    <n v="0"/>
    <s v="PANAMA PACIFICO"/>
    <x v="0"/>
  </r>
  <r>
    <n v="35"/>
    <d v="2018-09-10T00:00:00"/>
    <x v="4"/>
    <x v="4"/>
    <x v="0"/>
    <s v="SERVICIOS PERSONALES"/>
    <s v="PAGO NOMINA QUINCENA 1 SEPTIEMBRE 2018"/>
    <s v="TRANSACCIONES DEL DIA 09/10/2018 RECURSOS HUMANOS"/>
    <n v="14.23"/>
    <n v="0"/>
    <s v="PANAMA PACIFICO"/>
    <x v="0"/>
  </r>
  <r>
    <n v="35"/>
    <d v="2018-09-25T00:00:00"/>
    <x v="4"/>
    <x v="4"/>
    <x v="0"/>
    <s v="SERVICIOS PERSONALES"/>
    <s v="PAGO NOMINA QUINCENA 2 SEPTIEMBRE 2018"/>
    <s v="TRANSACCIONES DEL DIA 09/25/2018 RECURSOS HUMANOS"/>
    <n v="26.86"/>
    <n v="0"/>
    <s v="PANAMA PACIFICO"/>
    <x v="0"/>
  </r>
  <r>
    <n v="35"/>
    <d v="2018-10-10T00:00:00"/>
    <x v="0"/>
    <x v="0"/>
    <x v="0"/>
    <s v="SERVICIOS PERSONALES"/>
    <s v="PAGO NOMINA QUINCENA 1 OCTUBRE 2018"/>
    <s v="TRANSACCIONES DEL DIA 10/10/2018 RECURSOS HUMANOS"/>
    <n v="26.62"/>
    <n v="0"/>
    <s v="PANAMA PACIFICO"/>
    <x v="0"/>
  </r>
  <r>
    <n v="35"/>
    <d v="2018-12-10T00:00:00"/>
    <x v="1"/>
    <x v="1"/>
    <x v="0"/>
    <s v="SERVICIOS PERSONALES"/>
    <s v="PAGO NOMINA QUINCENA 1 DICIEMBRE 2018"/>
    <s v="TRANSACCIONES DEL DIA 12/10/2018 RECURSOS HUMANOS"/>
    <n v="28.41"/>
    <n v="0"/>
    <s v="PANAMA PACIFICO"/>
    <x v="0"/>
  </r>
  <r>
    <n v="35"/>
    <d v="2018-12-19T00:00:00"/>
    <x v="1"/>
    <x v="1"/>
    <x v="0"/>
    <s v="SERVICIOS PERSONALES"/>
    <s v="PAGO NOMINA QUINCENA 2 DICIEMBRE 2018"/>
    <s v="TRANSACCIONES DEL DIA 12/19/2018 RECURSOS HUMANOS"/>
    <n v="26.62"/>
    <n v="0"/>
    <s v="PANAMA PACIFICO"/>
    <x v="0"/>
  </r>
  <r>
    <n v="35"/>
    <d v="2018-12-31T00:00:00"/>
    <x v="1"/>
    <x v="1"/>
    <x v="0"/>
    <s v="SERVICIOS PERSONALES"/>
    <s v="CIERRE DE ANIO FISCAL"/>
    <s v="CIERRE_DE_CTAS_NOMINALES"/>
    <n v="0"/>
    <n v="307.38"/>
    <s v="PANAMA PACIFICO"/>
    <x v="0"/>
  </r>
  <r>
    <n v="38"/>
    <d v="2018-06-25T00:00:00"/>
    <x v="2"/>
    <x v="2"/>
    <x v="0"/>
    <s v="CAJA"/>
    <s v="PAGO NOMINA QUINCENA 2 JUNIO 2018"/>
    <s v="TRANSACCIONES DEL DIA 06/25/2018 RECURSOS HUMANOS"/>
    <n v="88.07"/>
    <n v="0"/>
    <s v="ALBROOK"/>
    <x v="0"/>
  </r>
  <r>
    <n v="38"/>
    <d v="2018-07-10T00:00:00"/>
    <x v="6"/>
    <x v="6"/>
    <x v="0"/>
    <s v="CAJA"/>
    <s v="PAGO NOMINA QUINCENA 1 JULIO 2018"/>
    <s v="TRANSACCIONES DEL DIA 07/10/2018 RECURSOS HUMANOS"/>
    <n v="70.97"/>
    <n v="0"/>
    <s v="ALBROOK"/>
    <x v="0"/>
  </r>
  <r>
    <n v="38"/>
    <d v="2018-07-25T00:00:00"/>
    <x v="6"/>
    <x v="6"/>
    <x v="0"/>
    <s v="CAJA"/>
    <s v="PAGO NOMINA QUINCENA 2 JULIO 2018"/>
    <s v="TRANSACCIONES DEL DIA 07/25/2018 RECURSOS HUMANOS"/>
    <n v="211.01"/>
    <n v="0"/>
    <s v="ALBROOK"/>
    <x v="0"/>
  </r>
  <r>
    <n v="38"/>
    <d v="2018-08-10T00:00:00"/>
    <x v="3"/>
    <x v="3"/>
    <x v="0"/>
    <s v="CAJA"/>
    <s v="PAGO NOMINA QUINCENA 1 AGOSTO 2018"/>
    <s v="TRANSACCIONES DEL DIA 08/10/2018 RECURSOS HUMANOS"/>
    <n v="30.02"/>
    <n v="0"/>
    <s v="ALBROOK"/>
    <x v="0"/>
  </r>
  <r>
    <n v="38"/>
    <d v="2018-08-25T00:00:00"/>
    <x v="3"/>
    <x v="3"/>
    <x v="0"/>
    <s v="CAJA"/>
    <s v="PAGO NOMINA QUINCENA 2 AGOSTO 2018"/>
    <s v="TRANSACCIONES DEL DIA 08/25/2018 RECURSOS HUMANOS"/>
    <n v="83.43"/>
    <n v="0"/>
    <s v="ALBROOK"/>
    <x v="0"/>
  </r>
  <r>
    <n v="38"/>
    <d v="2018-09-10T00:00:00"/>
    <x v="4"/>
    <x v="4"/>
    <x v="0"/>
    <s v="CAJA"/>
    <s v="PAGO NOMINA QUINCENA 1 SEPTIEMBRE 2018"/>
    <s v="TRANSACCIONES DEL DIA 09/10/2018 RECURSOS HUMANOS"/>
    <n v="100.66"/>
    <n v="0"/>
    <s v="ALBROOK"/>
    <x v="0"/>
  </r>
  <r>
    <n v="38"/>
    <d v="2018-09-25T00:00:00"/>
    <x v="4"/>
    <x v="4"/>
    <x v="0"/>
    <s v="CAJA"/>
    <s v="PAGO NOMINA QUINCENA 2 SEPTIEMBRE 2018"/>
    <s v="TRANSACCIONES DEL DIA 09/25/2018 RECURSOS HUMANOS"/>
    <n v="190.22"/>
    <n v="0"/>
    <s v="ALBROOK"/>
    <x v="0"/>
  </r>
  <r>
    <n v="38"/>
    <d v="2018-10-10T00:00:00"/>
    <x v="0"/>
    <x v="0"/>
    <x v="0"/>
    <s v="CAJA"/>
    <s v="PAGO NOMINA QUINCENA 1 OCTUBRE 2018"/>
    <s v="TRANSACCIONES DEL DIA 10/10/2018 RECURSOS HUMANOS"/>
    <n v="108.73"/>
    <n v="0"/>
    <s v="ALBROOK"/>
    <x v="0"/>
  </r>
  <r>
    <n v="38"/>
    <d v="2018-10-25T00:00:00"/>
    <x v="0"/>
    <x v="0"/>
    <x v="0"/>
    <s v="CAJA"/>
    <s v="PAGO NOMINA QUINCENA 2 OCTUBRE 2018"/>
    <s v="TRANSACCIONES DEL DIA 10/25/2018 RECURSOS HUMANOS"/>
    <n v="133.29"/>
    <n v="0"/>
    <s v="ALBROOK"/>
    <x v="0"/>
  </r>
  <r>
    <n v="38"/>
    <d v="2018-11-09T00:00:00"/>
    <x v="5"/>
    <x v="5"/>
    <x v="0"/>
    <s v="CAJA"/>
    <s v="PAGO NOMINA QUINCENA 1 NOVIEMBRE 2018"/>
    <s v="TRANSACCIONES DEL DIA 11/09/2018 RECURSOS HUMANOS"/>
    <n v="78.69"/>
    <n v="0"/>
    <s v="ALBROOK"/>
    <x v="0"/>
  </r>
  <r>
    <n v="38"/>
    <d v="2018-11-24T00:00:00"/>
    <x v="5"/>
    <x v="5"/>
    <x v="0"/>
    <s v="CAJA"/>
    <s v="PAGO NOMINA QUINCENA 2 NOVIEMBRE 2018"/>
    <s v="TRANSACCIONES DEL DIA 11/24/2018 RECURSOS HUMANOS"/>
    <n v="236.28"/>
    <n v="0"/>
    <s v="ALBROOK"/>
    <x v="0"/>
  </r>
  <r>
    <n v="38"/>
    <d v="2018-12-10T00:00:00"/>
    <x v="1"/>
    <x v="1"/>
    <x v="0"/>
    <s v="CAJA"/>
    <s v="PAGO NOMINA QUINCENA 1 DICIEMBRE 2018"/>
    <s v="TRANSACCIONES DEL DIA 12/10/2018 RECURSOS HUMANOS"/>
    <n v="24.74"/>
    <n v="0"/>
    <s v="ALBROOK"/>
    <x v="0"/>
  </r>
  <r>
    <n v="38"/>
    <d v="2018-12-19T00:00:00"/>
    <x v="1"/>
    <x v="1"/>
    <x v="0"/>
    <s v="CAJA"/>
    <s v="PAGO NOMINA QUINCENA 2 DICIEMBRE 2018"/>
    <s v="TRANSACCIONES DEL DIA 12/19/2018 RECURSOS HUMANOS"/>
    <n v="132.25"/>
    <n v="0"/>
    <s v="ALBROOK"/>
    <x v="0"/>
  </r>
  <r>
    <n v="38"/>
    <d v="2018-12-31T00:00:00"/>
    <x v="1"/>
    <x v="1"/>
    <x v="0"/>
    <s v="CAJA"/>
    <s v="CIERRE DE ANIO FISCAL"/>
    <s v="CIERRE_DE_CTAS_NOMINALES"/>
    <n v="0"/>
    <n v="2899.26"/>
    <s v="ALBROOK"/>
    <x v="0"/>
  </r>
  <r>
    <n v="38"/>
    <d v="2018-07-10T00:00:00"/>
    <x v="6"/>
    <x v="6"/>
    <x v="0"/>
    <s v="SERVICIOS PERSONALES"/>
    <s v="PAGO NOMINA QUINCENA 1 JULIO 2018"/>
    <s v="TRANSACCIONES DEL DIA 07/10/2018 RECURSOS HUMANOS"/>
    <n v="31.42"/>
    <n v="0"/>
    <s v="ALBROOK"/>
    <x v="0"/>
  </r>
  <r>
    <n v="38"/>
    <d v="2018-07-25T00:00:00"/>
    <x v="6"/>
    <x v="6"/>
    <x v="0"/>
    <s v="SERVICIOS PERSONALES"/>
    <s v="PAGO NOMINA QUINCENA 2 JULIO 2018"/>
    <s v="TRANSACCIONES DEL DIA 07/25/2018 RECURSOS HUMANOS"/>
    <n v="63.84"/>
    <n v="0"/>
    <s v="ALBROOK"/>
    <x v="0"/>
  </r>
  <r>
    <n v="38"/>
    <d v="2018-08-10T00:00:00"/>
    <x v="3"/>
    <x v="3"/>
    <x v="0"/>
    <s v="SERVICIOS PERSONALES"/>
    <s v="PAGO NOMINA QUINCENA 1 AGOSTO 2018"/>
    <s v="TRANSACCIONES DEL DIA 08/10/2018 RECURSOS HUMANOS"/>
    <n v="22.58"/>
    <n v="0"/>
    <s v="ALBROOK"/>
    <x v="0"/>
  </r>
  <r>
    <n v="38"/>
    <d v="2018-12-31T00:00:00"/>
    <x v="1"/>
    <x v="1"/>
    <x v="0"/>
    <s v="SERVICIOS PERSONALES"/>
    <s v="CIERRE DE ANIO FISCAL"/>
    <s v="CIERRE_DE_CTAS_NOMINALES"/>
    <n v="0"/>
    <n v="186.53"/>
    <s v="ALBROOK"/>
    <x v="0"/>
  </r>
  <r>
    <n v="39"/>
    <d v="2018-12-31T00:00:00"/>
    <x v="1"/>
    <x v="1"/>
    <x v="0"/>
    <s v="ADMINISTRACION DE SUCURSALES"/>
    <s v="CIERRE DE ANIO FISCAL"/>
    <s v="CIERRE_DE_CTAS_NOMINALES"/>
    <n v="0"/>
    <n v="71.959999999999994"/>
    <s v="SUCURSAL DE VISTA ALEGRE"/>
    <x v="0"/>
  </r>
  <r>
    <n v="39"/>
    <d v="2018-06-09T00:00:00"/>
    <x v="2"/>
    <x v="2"/>
    <x v="0"/>
    <s v="CAJA"/>
    <s v="PAGO NOMINA QUINCENA 1 JUNIO 2018"/>
    <s v="TRANSACCIONES DEL DIA 06/09/2018 RECURSOS HUMANOS"/>
    <n v="147.52000000000001"/>
    <n v="0"/>
    <s v="SUCURSAL DE VISTA ALEGRE"/>
    <x v="0"/>
  </r>
  <r>
    <n v="39"/>
    <d v="2018-06-25T00:00:00"/>
    <x v="2"/>
    <x v="2"/>
    <x v="0"/>
    <s v="CAJA"/>
    <s v="PAGO NOMINA QUINCENA 2 JUNIO 2018"/>
    <s v="TRANSACCIONES DEL DIA 06/25/2018 RECURSOS HUMANOS"/>
    <n v="94.97"/>
    <n v="0"/>
    <s v="SUCURSAL DE VISTA ALEGRE"/>
    <x v="0"/>
  </r>
  <r>
    <n v="39"/>
    <d v="2018-07-10T00:00:00"/>
    <x v="6"/>
    <x v="6"/>
    <x v="0"/>
    <s v="CAJA"/>
    <s v="PAGO NOMINA QUINCENA 1 JULIO 2018"/>
    <s v="TRANSACCIONES DEL DIA 07/10/2018 RECURSOS HUMANOS"/>
    <n v="33.25"/>
    <n v="0"/>
    <s v="SUCURSAL DE VISTA ALEGRE"/>
    <x v="0"/>
  </r>
  <r>
    <n v="39"/>
    <d v="2018-07-25T00:00:00"/>
    <x v="6"/>
    <x v="6"/>
    <x v="0"/>
    <s v="CAJA"/>
    <s v="PAGO NOMINA QUINCENA 2 JULIO 2018"/>
    <s v="TRANSACCIONES DEL DIA 07/25/2018 RECURSOS HUMANOS"/>
    <n v="123.9"/>
    <n v="0"/>
    <s v="SUCURSAL DE VISTA ALEGRE"/>
    <x v="0"/>
  </r>
  <r>
    <n v="39"/>
    <d v="2018-08-10T00:00:00"/>
    <x v="3"/>
    <x v="3"/>
    <x v="0"/>
    <s v="CAJA"/>
    <s v="PAGO NOMINA QUINCENA 1 AGOSTO 2018"/>
    <s v="TRANSACCIONES DEL DIA 08/10/2018 RECURSOS HUMANOS"/>
    <n v="86.54"/>
    <n v="0"/>
    <s v="SUCURSAL DE VISTA ALEGRE"/>
    <x v="0"/>
  </r>
  <r>
    <n v="39"/>
    <d v="2018-08-25T00:00:00"/>
    <x v="3"/>
    <x v="3"/>
    <x v="0"/>
    <s v="CAJA"/>
    <s v="PAGO NOMINA QUINCENA 2 AGOSTO 2018"/>
    <s v="TRANSACCIONES DEL DIA 08/25/2018 RECURSOS HUMANOS"/>
    <n v="323.60000000000002"/>
    <n v="0"/>
    <s v="SUCURSAL DE VISTA ALEGRE"/>
    <x v="0"/>
  </r>
  <r>
    <n v="39"/>
    <d v="2018-09-10T00:00:00"/>
    <x v="4"/>
    <x v="4"/>
    <x v="0"/>
    <s v="CAJA"/>
    <s v="PAGO NOMINA QUINCENA 1 SEPTIEMBRE 2018"/>
    <s v="TRANSACCIONES DEL DIA 09/10/2018 RECURSOS HUMANOS"/>
    <n v="128.56"/>
    <n v="0"/>
    <s v="SUCURSAL DE VISTA ALEGRE"/>
    <x v="0"/>
  </r>
  <r>
    <n v="39"/>
    <d v="2018-09-25T00:00:00"/>
    <x v="4"/>
    <x v="4"/>
    <x v="0"/>
    <s v="CAJA"/>
    <s v="PAGO NOMINA QUINCENA 2 SEPTIEMBRE 2018"/>
    <s v="TRANSACCIONES DEL DIA 09/25/2018 RECURSOS HUMANOS"/>
    <n v="396.15"/>
    <n v="0"/>
    <s v="SUCURSAL DE VISTA ALEGRE"/>
    <x v="0"/>
  </r>
  <r>
    <n v="39"/>
    <d v="2018-10-10T00:00:00"/>
    <x v="0"/>
    <x v="0"/>
    <x v="0"/>
    <s v="CAJA"/>
    <s v="PAGO NOMINA QUINCENA 1 OCTUBRE 2018"/>
    <s v="TRANSACCIONES DEL DIA 10/10/2018 RECURSOS HUMANOS"/>
    <n v="210.3"/>
    <n v="0"/>
    <s v="SUCURSAL DE VISTA ALEGRE"/>
    <x v="0"/>
  </r>
  <r>
    <n v="39"/>
    <d v="2018-10-25T00:00:00"/>
    <x v="0"/>
    <x v="0"/>
    <x v="0"/>
    <s v="CAJA"/>
    <s v="PAGO NOMINA QUINCENA 2 OCTUBRE 2018"/>
    <s v="TRANSACCIONES DEL DIA 10/25/2018 RECURSOS HUMANOS"/>
    <n v="221.42"/>
    <n v="0"/>
    <s v="SUCURSAL DE VISTA ALEGRE"/>
    <x v="0"/>
  </r>
  <r>
    <n v="39"/>
    <d v="2018-11-09T00:00:00"/>
    <x v="5"/>
    <x v="5"/>
    <x v="0"/>
    <s v="CAJA"/>
    <s v="PAGO NOMINA QUINCENA 1 NOVIEMBRE 2018"/>
    <s v="TRANSACCIONES DEL DIA 11/09/2018 RECURSOS HUMANOS"/>
    <n v="93.58"/>
    <n v="0"/>
    <s v="SUCURSAL DE VISTA ALEGRE"/>
    <x v="0"/>
  </r>
  <r>
    <n v="39"/>
    <d v="2018-11-24T00:00:00"/>
    <x v="5"/>
    <x v="5"/>
    <x v="0"/>
    <s v="CAJA"/>
    <s v="PAGO NOMINA QUINCENA 2 NOVIEMBRE 2018"/>
    <s v="TRANSACCIONES DEL DIA 11/24/2018 RECURSOS HUMANOS"/>
    <n v="253.1"/>
    <n v="0"/>
    <s v="SUCURSAL DE VISTA ALEGRE"/>
    <x v="0"/>
  </r>
  <r>
    <n v="39"/>
    <d v="2018-12-10T00:00:00"/>
    <x v="1"/>
    <x v="1"/>
    <x v="0"/>
    <s v="CAJA"/>
    <s v="PAGO NOMINA QUINCENA 1 DICIEMBRE 2018"/>
    <s v="TRANSACCIONES DEL DIA 12/10/2018 RECURSOS HUMANOS"/>
    <n v="233.35"/>
    <n v="0"/>
    <s v="SUCURSAL DE VISTA ALEGRE"/>
    <x v="0"/>
  </r>
  <r>
    <n v="39"/>
    <d v="2018-12-19T00:00:00"/>
    <x v="1"/>
    <x v="1"/>
    <x v="0"/>
    <s v="CAJA"/>
    <s v="PAGO NOMINA QUINCENA 2 DICIEMBRE 2018"/>
    <s v="TRANSACCIONES DEL DIA 12/19/2018 RECURSOS HUMANOS"/>
    <n v="195.92"/>
    <n v="0"/>
    <s v="SUCURSAL DE VISTA ALEGRE"/>
    <x v="0"/>
  </r>
  <r>
    <n v="39"/>
    <d v="2018-12-31T00:00:00"/>
    <x v="1"/>
    <x v="1"/>
    <x v="0"/>
    <s v="CAJA"/>
    <s v="CIERRE DE ANIO FISCAL"/>
    <s v="CIERRE_DE_CTAS_NOMINALES"/>
    <n v="0"/>
    <n v="4838.25"/>
    <s v="SUCURSAL DE VISTA ALEGRE"/>
    <x v="0"/>
  </r>
  <r>
    <n v="39"/>
    <d v="2018-06-25T00:00:00"/>
    <x v="2"/>
    <x v="2"/>
    <x v="0"/>
    <s v="SERVICIOS PERSONALES"/>
    <s v="PAGO NOMINA QUINCENA 2 JUNIO 2018"/>
    <s v="TRANSACCIONES DEL DIA 06/25/2018 RECURSOS HUMANOS"/>
    <n v="58.8"/>
    <n v="0"/>
    <s v="SUCURSAL DE VISTA ALEGRE"/>
    <x v="0"/>
  </r>
  <r>
    <n v="39"/>
    <d v="2018-09-10T00:00:00"/>
    <x v="4"/>
    <x v="4"/>
    <x v="0"/>
    <s v="SERVICIOS PERSONALES"/>
    <s v="PAGO NOMINA QUINCENA 1 SEPTIEMBRE 2018"/>
    <s v="TRANSACCIONES DEL DIA 09/10/2018 RECURSOS HUMANOS"/>
    <n v="31.05"/>
    <n v="0"/>
    <s v="SUCURSAL DE VISTA ALEGRE"/>
    <x v="0"/>
  </r>
  <r>
    <n v="39"/>
    <d v="2018-09-25T00:00:00"/>
    <x v="4"/>
    <x v="4"/>
    <x v="0"/>
    <s v="SERVICIOS PERSONALES"/>
    <s v="PAGO NOMINA QUINCENA 2 SEPTIEMBRE 2018"/>
    <s v="TRANSACCIONES DEL DIA 09/25/2018 RECURSOS HUMANOS"/>
    <n v="32.17"/>
    <n v="0"/>
    <s v="SUCURSAL DE VISTA ALEGRE"/>
    <x v="0"/>
  </r>
  <r>
    <n v="39"/>
    <d v="2018-11-09T00:00:00"/>
    <x v="5"/>
    <x v="5"/>
    <x v="0"/>
    <s v="SERVICIOS PERSONALES"/>
    <s v="PAGO NOMINA QUINCENA 1 NOVIEMBRE 2018"/>
    <s v="TRANSACCIONES DEL DIA 11/09/2018 RECURSOS HUMANOS"/>
    <n v="39.01"/>
    <n v="0"/>
    <s v="SUCURSAL DE VISTA ALEGRE"/>
    <x v="0"/>
  </r>
  <r>
    <n v="39"/>
    <d v="2018-11-24T00:00:00"/>
    <x v="5"/>
    <x v="5"/>
    <x v="0"/>
    <s v="SERVICIOS PERSONALES"/>
    <s v="PAGO NOMINA QUINCENA 2 NOVIEMBRE 2018"/>
    <s v="TRANSACCIONES DEL DIA 11/24/2018 RECURSOS HUMANOS"/>
    <n v="57.12"/>
    <n v="0"/>
    <s v="SUCURSAL DE VISTA ALEGRE"/>
    <x v="0"/>
  </r>
  <r>
    <n v="39"/>
    <d v="2018-12-19T00:00:00"/>
    <x v="1"/>
    <x v="1"/>
    <x v="0"/>
    <s v="SERVICIOS PERSONALES"/>
    <s v="PAGO NOMINA QUINCENA 2 DICIEMBRE 2018"/>
    <s v="TRANSACCIONES DEL DIA 12/19/2018 RECURSOS HUMANOS"/>
    <n v="8.17"/>
    <n v="0"/>
    <s v="SUCURSAL DE VISTA ALEGRE"/>
    <x v="0"/>
  </r>
  <r>
    <n v="39"/>
    <d v="2018-12-31T00:00:00"/>
    <x v="1"/>
    <x v="1"/>
    <x v="0"/>
    <s v="SERVICIOS PERSONALES"/>
    <s v="CIERRE DE ANIO FISCAL"/>
    <s v="CIERRE_DE_CTAS_NOMINALES"/>
    <n v="0"/>
    <n v="339.32"/>
    <s v="SUCURSAL DE VISTA ALEGRE"/>
    <x v="0"/>
  </r>
  <r>
    <n v="40"/>
    <d v="2018-10-10T00:00:00"/>
    <x v="0"/>
    <x v="0"/>
    <x v="0"/>
    <s v="CAJA"/>
    <s v="PAGO NOMINA QUINCENA 1 OCTUBRE 2018"/>
    <s v="TRANSACCIONES DEL DIA 10/10/2018 RECURSOS HUMANOS"/>
    <n v="24.02"/>
    <n v="0"/>
    <s v="LAS TABLAS"/>
    <x v="0"/>
  </r>
  <r>
    <n v="40"/>
    <d v="2018-10-25T00:00:00"/>
    <x v="0"/>
    <x v="0"/>
    <x v="0"/>
    <s v="CAJA"/>
    <s v="PAGO NOMINA QUINCENA 2 OCTUBRE 2018"/>
    <s v="TRANSACCIONES DEL DIA 10/25/2018 RECURSOS HUMANOS"/>
    <n v="39.130000000000003"/>
    <n v="0"/>
    <s v="LAS TABLAS"/>
    <x v="0"/>
  </r>
  <r>
    <n v="40"/>
    <d v="2018-12-31T00:00:00"/>
    <x v="1"/>
    <x v="1"/>
    <x v="0"/>
    <s v="CAJA"/>
    <s v="CIERRE DE ANIO FISCAL"/>
    <s v="CIERRE_DE_CTAS_NOMINALES"/>
    <n v="0"/>
    <n v="153.74"/>
    <s v="LAS TABLAS"/>
    <x v="0"/>
  </r>
  <r>
    <n v="40"/>
    <d v="2018-12-31T00:00:00"/>
    <x v="1"/>
    <x v="1"/>
    <x v="0"/>
    <s v="SERVICIOS PERSONALES"/>
    <s v="CIERRE DE ANIO FISCAL"/>
    <s v="CIERRE_DE_CTAS_NOMINALES"/>
    <n v="0"/>
    <n v="554.63"/>
    <s v="LAS TABLAS"/>
    <x v="0"/>
  </r>
  <r>
    <n v="41"/>
    <d v="2018-08-10T00:00:00"/>
    <x v="3"/>
    <x v="3"/>
    <x v="0"/>
    <s v="CAJA"/>
    <s v="PAGO NOMINA QUINCENA 1 AGOSTO 2018"/>
    <s v="TRANSACCIONES DEL DIA 08/10/2018 RECURSOS HUMANOS"/>
    <n v="29.5"/>
    <n v="0"/>
    <s v="24 DE DICIEMBRE"/>
    <x v="0"/>
  </r>
  <r>
    <n v="41"/>
    <d v="2018-08-25T00:00:00"/>
    <x v="3"/>
    <x v="3"/>
    <x v="0"/>
    <s v="CAJA"/>
    <s v="PAGO NOMINA QUINCENA 2 AGOSTO 2018"/>
    <s v="TRANSACCIONES DEL DIA 08/25/2018 RECURSOS HUMANOS"/>
    <n v="51.73"/>
    <n v="0"/>
    <s v="24 DE DICIEMBRE"/>
    <x v="0"/>
  </r>
  <r>
    <n v="41"/>
    <d v="2018-12-31T00:00:00"/>
    <x v="1"/>
    <x v="1"/>
    <x v="0"/>
    <s v="CAJA"/>
    <s v="CIERRE DE ANIO FISCAL"/>
    <s v="CIERRE_DE_CTAS_NOMINALES"/>
    <n v="0"/>
    <n v="81.23"/>
    <s v="24 DE DICIEMBRE"/>
    <x v="0"/>
  </r>
  <r>
    <n v="42"/>
    <d v="2018-11-24T00:00:00"/>
    <x v="5"/>
    <x v="5"/>
    <x v="0"/>
    <s v="CAJA"/>
    <s v="PAGO NOMINA QUINCENA 2 NOVIEMBRE 2018"/>
    <s v="TRANSACCIONES DEL DIA 11/24/2018 RECURSOS HUMANOS"/>
    <n v="16.12"/>
    <n v="0"/>
    <s v="DAVID - TERRONAL"/>
    <x v="0"/>
  </r>
  <r>
    <n v="42"/>
    <d v="2018-12-31T00:00:00"/>
    <x v="1"/>
    <x v="1"/>
    <x v="0"/>
    <s v="CAJA"/>
    <s v="CIERRE DE ANIO FISCAL"/>
    <s v="CIERRE_DE_CTAS_NOMINALES"/>
    <n v="0"/>
    <n v="16.12"/>
    <s v="DAVID - TERRONAL"/>
    <x v="0"/>
  </r>
  <r>
    <n v="43"/>
    <d v="2018-12-31T00:00:00"/>
    <x v="1"/>
    <x v="1"/>
    <x v="0"/>
    <s v="ADMINISTRACION DE SUCURSALES"/>
    <s v="CIERRE DE ANIO FISCAL"/>
    <s v="CIERRE_DE_CTAS_NOMINALES"/>
    <n v="0"/>
    <n v="87.59"/>
    <s v="COSTA DEL ESTE"/>
    <x v="0"/>
  </r>
  <r>
    <n v="43"/>
    <d v="2018-06-09T00:00:00"/>
    <x v="2"/>
    <x v="2"/>
    <x v="0"/>
    <s v="CAJA"/>
    <s v="PAGO NOMINA QUINCENA 1 JUNIO 2018"/>
    <s v="TRANSACCIONES DEL DIA 06/09/2018 RECURSOS HUMANOS"/>
    <n v="299.97000000000003"/>
    <n v="0"/>
    <s v="COSTA DEL ESTE"/>
    <x v="0"/>
  </r>
  <r>
    <n v="43"/>
    <d v="2018-06-25T00:00:00"/>
    <x v="2"/>
    <x v="2"/>
    <x v="0"/>
    <s v="CAJA"/>
    <s v="PAGO NOMINA QUINCENA 2 JUNIO 2018"/>
    <s v="TRANSACCIONES DEL DIA 06/25/2018 RECURSOS HUMANOS"/>
    <n v="439.82"/>
    <n v="0"/>
    <s v="COSTA DEL ESTE"/>
    <x v="0"/>
  </r>
  <r>
    <n v="43"/>
    <d v="2018-07-10T00:00:00"/>
    <x v="6"/>
    <x v="6"/>
    <x v="0"/>
    <s v="CAJA"/>
    <s v="PAGO NOMINA QUINCENA 1 JULIO 2018"/>
    <s v="TRANSACCIONES DEL DIA 07/10/2018 RECURSOS HUMANOS"/>
    <n v="387.3"/>
    <n v="0"/>
    <s v="COSTA DEL ESTE"/>
    <x v="0"/>
  </r>
  <r>
    <n v="43"/>
    <d v="2018-07-25T00:00:00"/>
    <x v="6"/>
    <x v="6"/>
    <x v="0"/>
    <s v="CAJA"/>
    <s v="PAGO NOMINA QUINCENA 2 JULIO 2018"/>
    <s v="TRANSACCIONES DEL DIA 07/25/2018 RECURSOS HUMANOS"/>
    <n v="418.53"/>
    <n v="0"/>
    <s v="COSTA DEL ESTE"/>
    <x v="0"/>
  </r>
  <r>
    <n v="43"/>
    <d v="2018-08-10T00:00:00"/>
    <x v="3"/>
    <x v="3"/>
    <x v="0"/>
    <s v="CAJA"/>
    <s v="PAGO NOMINA QUINCENA 1 AGOSTO 2018"/>
    <s v="TRANSACCIONES DEL DIA 08/10/2018 RECURSOS HUMANOS"/>
    <n v="338.3"/>
    <n v="0"/>
    <s v="COSTA DEL ESTE"/>
    <x v="0"/>
  </r>
  <r>
    <n v="43"/>
    <d v="2018-08-15T00:00:00"/>
    <x v="3"/>
    <x v="3"/>
    <x v="0"/>
    <s v="CAJA"/>
    <s v="PLANILLAS DE LIQUIDACIONES AGO 2018"/>
    <s v="TRANSACCIONES DEL DIA 08/15/2018 RECURSOS HUMANOS"/>
    <n v="79.02"/>
    <n v="0"/>
    <s v="COSTA DEL ESTE"/>
    <x v="0"/>
  </r>
  <r>
    <n v="43"/>
    <d v="2018-08-25T00:00:00"/>
    <x v="3"/>
    <x v="3"/>
    <x v="0"/>
    <s v="CAJA"/>
    <s v="PAGO NOMINA QUINCENA 2 AGOSTO 2018"/>
    <s v="TRANSACCIONES DEL DIA 08/25/2018 RECURSOS HUMANOS"/>
    <n v="235.92"/>
    <n v="0"/>
    <s v="COSTA DEL ESTE"/>
    <x v="0"/>
  </r>
  <r>
    <n v="43"/>
    <d v="2018-09-10T00:00:00"/>
    <x v="4"/>
    <x v="4"/>
    <x v="0"/>
    <s v="CAJA"/>
    <s v="PAGO NOMINA QUINCENA 1 SEPTIEMBRE 2018"/>
    <s v="TRANSACCIONES DEL DIA 09/10/2018 RECURSOS HUMANOS"/>
    <n v="516.44000000000005"/>
    <n v="0"/>
    <s v="COSTA DEL ESTE"/>
    <x v="0"/>
  </r>
  <r>
    <n v="43"/>
    <d v="2018-09-25T00:00:00"/>
    <x v="4"/>
    <x v="4"/>
    <x v="0"/>
    <s v="CAJA"/>
    <s v="PAGO NOMINA QUINCENA 2 SEPTIEMBRE 2018"/>
    <s v="TRANSACCIONES DEL DIA 09/25/2018 RECURSOS HUMANOS"/>
    <n v="465.99"/>
    <n v="0"/>
    <s v="COSTA DEL ESTE"/>
    <x v="0"/>
  </r>
  <r>
    <n v="43"/>
    <d v="2018-10-10T00:00:00"/>
    <x v="0"/>
    <x v="0"/>
    <x v="0"/>
    <s v="CAJA"/>
    <s v="PAGO NOMINA QUINCENA 1 OCTUBRE 2018"/>
    <s v="TRANSACCIONES DEL DIA 10/10/2018 RECURSOS HUMANOS"/>
    <n v="379.72"/>
    <n v="0"/>
    <s v="COSTA DEL ESTE"/>
    <x v="0"/>
  </r>
  <r>
    <n v="43"/>
    <d v="2018-10-25T00:00:00"/>
    <x v="0"/>
    <x v="0"/>
    <x v="0"/>
    <s v="CAJA"/>
    <s v="PAGO NOMINA QUINCENA 2 OCTUBRE 2018"/>
    <s v="TRANSACCIONES DEL DIA 10/25/2018 RECURSOS HUMANOS"/>
    <n v="203.3"/>
    <n v="0"/>
    <s v="COSTA DEL ESTE"/>
    <x v="0"/>
  </r>
  <r>
    <n v="43"/>
    <d v="2018-11-09T00:00:00"/>
    <x v="5"/>
    <x v="5"/>
    <x v="0"/>
    <s v="CAJA"/>
    <s v="PAGO NOMINA QUINCENA 1 NOVIEMBRE 2018"/>
    <s v="TRANSACCIONES DEL DIA 11/09/2018 RECURSOS HUMANOS"/>
    <n v="214.21"/>
    <n v="0"/>
    <s v="COSTA DEL ESTE"/>
    <x v="0"/>
  </r>
  <r>
    <n v="43"/>
    <d v="2018-11-24T00:00:00"/>
    <x v="5"/>
    <x v="5"/>
    <x v="0"/>
    <s v="CAJA"/>
    <s v="PAGO NOMINA QUINCENA 2 NOVIEMBRE 2018"/>
    <s v="TRANSACCIONES DEL DIA 11/24/2018 RECURSOS HUMANOS"/>
    <n v="263.73"/>
    <n v="0"/>
    <s v="COSTA DEL ESTE"/>
    <x v="0"/>
  </r>
  <r>
    <n v="43"/>
    <d v="2018-12-10T00:00:00"/>
    <x v="1"/>
    <x v="1"/>
    <x v="0"/>
    <s v="CAJA"/>
    <s v="PAGO NOMINA QUINCENA 1 DICIEMBRE 2018"/>
    <s v="TRANSACCIONES DEL DIA 12/10/2018 RECURSOS HUMANOS"/>
    <n v="224.67"/>
    <n v="0"/>
    <s v="COSTA DEL ESTE"/>
    <x v="0"/>
  </r>
  <r>
    <n v="43"/>
    <d v="2018-12-19T00:00:00"/>
    <x v="1"/>
    <x v="1"/>
    <x v="0"/>
    <s v="CAJA"/>
    <s v="PAGO NOMINA QUINCENA 2 DICIEMBRE 2018"/>
    <s v="TRANSACCIONES DEL DIA 12/19/2018 RECURSOS HUMANOS"/>
    <n v="420.08"/>
    <n v="0"/>
    <s v="COSTA DEL ESTE"/>
    <x v="0"/>
  </r>
  <r>
    <n v="43"/>
    <d v="2018-12-31T00:00:00"/>
    <x v="1"/>
    <x v="1"/>
    <x v="0"/>
    <s v="CAJA"/>
    <s v="CIERRE DE ANIO FISCAL"/>
    <s v="CIERRE_DE_CTAS_NOMINALES"/>
    <n v="0"/>
    <n v="8514.23"/>
    <s v="COSTA DEL ESTE"/>
    <x v="0"/>
  </r>
  <r>
    <n v="43"/>
    <d v="2018-06-09T00:00:00"/>
    <x v="2"/>
    <x v="2"/>
    <x v="0"/>
    <s v="SERVICIOS PERSONALES"/>
    <s v="PAGO NOMINA QUINCENA 1 JUNIO 2018"/>
    <s v="TRANSACCIONES DEL DIA 06/09/2018 RECURSOS HUMANOS"/>
    <n v="28.57"/>
    <n v="0"/>
    <s v="COSTA DEL ESTE"/>
    <x v="0"/>
  </r>
  <r>
    <n v="43"/>
    <d v="2018-06-25T00:00:00"/>
    <x v="2"/>
    <x v="2"/>
    <x v="0"/>
    <s v="SERVICIOS PERSONALES"/>
    <s v="PAGO NOMINA QUINCENA 2 JUNIO 2018"/>
    <s v="TRANSACCIONES DEL DIA 06/25/2018 RECURSOS HUMANOS"/>
    <n v="28.57"/>
    <n v="0"/>
    <s v="COSTA DEL ESTE"/>
    <x v="0"/>
  </r>
  <r>
    <n v="43"/>
    <d v="2018-08-10T00:00:00"/>
    <x v="3"/>
    <x v="3"/>
    <x v="0"/>
    <s v="SERVICIOS PERSONALES"/>
    <s v="PAGO NOMINA QUINCENA 1 AGOSTO 2018"/>
    <s v="TRANSACCIONES DEL DIA 08/10/2018 RECURSOS HUMANOS"/>
    <n v="28.78"/>
    <n v="0"/>
    <s v="COSTA DEL ESTE"/>
    <x v="0"/>
  </r>
  <r>
    <n v="43"/>
    <d v="2018-09-10T00:00:00"/>
    <x v="4"/>
    <x v="4"/>
    <x v="0"/>
    <s v="SERVICIOS PERSONALES"/>
    <s v="PAGO NOMINA QUINCENA 1 SEPTIEMBRE 2018"/>
    <s v="TRANSACCIONES DEL DIA 09/10/2018 RECURSOS HUMANOS"/>
    <n v="59.19"/>
    <n v="0"/>
    <s v="COSTA DEL ESTE"/>
    <x v="0"/>
  </r>
  <r>
    <n v="43"/>
    <d v="2018-09-25T00:00:00"/>
    <x v="4"/>
    <x v="4"/>
    <x v="0"/>
    <s v="SERVICIOS PERSONALES"/>
    <s v="PAGO NOMINA QUINCENA 2 SEPTIEMBRE 2018"/>
    <s v="TRANSACCIONES DEL DIA 09/25/2018 RECURSOS HUMANOS"/>
    <n v="28.78"/>
    <n v="0"/>
    <s v="COSTA DEL ESTE"/>
    <x v="0"/>
  </r>
  <r>
    <n v="43"/>
    <d v="2018-10-10T00:00:00"/>
    <x v="0"/>
    <x v="0"/>
    <x v="0"/>
    <s v="SERVICIOS PERSONALES"/>
    <s v="PAGO NOMINA QUINCENA 1 OCTUBRE 2018"/>
    <s v="TRANSACCIONES DEL DIA 10/10/2018 RECURSOS HUMANOS"/>
    <n v="43.57"/>
    <n v="0"/>
    <s v="COSTA DEL ESTE"/>
    <x v="0"/>
  </r>
  <r>
    <n v="43"/>
    <d v="2018-10-25T00:00:00"/>
    <x v="0"/>
    <x v="0"/>
    <x v="0"/>
    <s v="SERVICIOS PERSONALES"/>
    <s v="PAGO NOMINA QUINCENA 2 OCTUBRE 2018"/>
    <s v="TRANSACCIONES DEL DIA 10/25/2018 RECURSOS HUMANOS"/>
    <n v="41.23"/>
    <n v="0"/>
    <s v="COSTA DEL ESTE"/>
    <x v="0"/>
  </r>
  <r>
    <n v="43"/>
    <d v="2018-11-24T00:00:00"/>
    <x v="5"/>
    <x v="5"/>
    <x v="0"/>
    <s v="SERVICIOS PERSONALES"/>
    <s v="PAGO NOMINA QUINCENA 2 NOVIEMBRE 2018"/>
    <s v="TRANSACCIONES DEL DIA 11/24/2018 RECURSOS HUMANOS"/>
    <n v="29.14"/>
    <n v="0"/>
    <s v="COSTA DEL ESTE"/>
    <x v="0"/>
  </r>
  <r>
    <n v="43"/>
    <d v="2018-12-19T00:00:00"/>
    <x v="1"/>
    <x v="1"/>
    <x v="0"/>
    <s v="SERVICIOS PERSONALES"/>
    <s v="PAGO NOMINA QUINCENA 2 DICIEMBRE 2018"/>
    <s v="TRANSACCIONES DEL DIA 12/19/2018 RECURSOS HUMANOS"/>
    <n v="31.68"/>
    <n v="0"/>
    <s v="COSTA DEL ESTE"/>
    <x v="0"/>
  </r>
  <r>
    <n v="43"/>
    <d v="2018-12-31T00:00:00"/>
    <x v="1"/>
    <x v="1"/>
    <x v="0"/>
    <s v="SERVICIOS PERSONALES"/>
    <s v="CIERRE DE ANIO FISCAL"/>
    <s v="CIERRE_DE_CTAS_NOMINALES"/>
    <n v="0"/>
    <n v="453.02"/>
    <s v="COSTA DEL ESTE"/>
    <x v="0"/>
  </r>
  <r>
    <n v="44"/>
    <d v="2018-06-09T00:00:00"/>
    <x v="2"/>
    <x v="2"/>
    <x v="0"/>
    <s v="ADMINISTRACION DE SUCURSALES"/>
    <s v="PAGO NOMINA QUINCENA 1 JUNIO 2018"/>
    <s v="TRANSACCIONES DEL DIA 06/09/2018 RECURSOS HUMANOS"/>
    <n v="66.569999999999993"/>
    <n v="0"/>
    <s v="MULTI PLAZA"/>
    <x v="0"/>
  </r>
  <r>
    <n v="44"/>
    <d v="2018-07-10T00:00:00"/>
    <x v="6"/>
    <x v="6"/>
    <x v="0"/>
    <s v="ADMINISTRACION DE SUCURSALES"/>
    <s v="PAGO NOMINA QUINCENA 1 JULIO 2018"/>
    <s v="TRANSACCIONES DEL DIA 07/10/2018 RECURSOS HUMANOS"/>
    <n v="55.58"/>
    <n v="0"/>
    <s v="MULTI PLAZA"/>
    <x v="0"/>
  </r>
  <r>
    <n v="44"/>
    <d v="2018-08-10T00:00:00"/>
    <x v="3"/>
    <x v="3"/>
    <x v="0"/>
    <s v="ADMINISTRACION DE SUCURSALES"/>
    <s v="PAGO NOMINA QUINCENA 1 AGOSTO 2018"/>
    <s v="TRANSACCIONES DEL DIA 08/10/2018 RECURSOS HUMANOS"/>
    <n v="51.1"/>
    <n v="0"/>
    <s v="MULTI PLAZA"/>
    <x v="0"/>
  </r>
  <r>
    <n v="44"/>
    <d v="2018-08-25T00:00:00"/>
    <x v="3"/>
    <x v="3"/>
    <x v="0"/>
    <s v="ADMINISTRACION DE SUCURSALES"/>
    <s v="PAGO NOMINA QUINCENA 2 AGOSTO 2018"/>
    <s v="TRANSACCIONES DEL DIA 08/25/2018 RECURSOS HUMANOS"/>
    <n v="28.22"/>
    <n v="0"/>
    <s v="MULTI PLAZA"/>
    <x v="0"/>
  </r>
  <r>
    <n v="44"/>
    <d v="2018-09-10T00:00:00"/>
    <x v="4"/>
    <x v="4"/>
    <x v="0"/>
    <s v="ADMINISTRACION DE SUCURSALES"/>
    <s v="PAGO NOMINA QUINCENA 1 SEPTIEMBRE 2018"/>
    <s v="TRANSACCIONES DEL DIA 09/10/2018 RECURSOS HUMANOS"/>
    <n v="37.04"/>
    <n v="0"/>
    <s v="MULTI PLAZA"/>
    <x v="0"/>
  </r>
  <r>
    <n v="44"/>
    <d v="2018-11-09T00:00:00"/>
    <x v="5"/>
    <x v="5"/>
    <x v="0"/>
    <s v="ADMINISTRACION DE SUCURSALES"/>
    <s v="PAGO NOMINA QUINCENA 1 NOVIEMBRE 2018"/>
    <s v="TRANSACCIONES DEL DIA 11/09/2018 RECURSOS HUMANOS"/>
    <n v="28.4"/>
    <n v="0"/>
    <s v="MULTI PLAZA"/>
    <x v="0"/>
  </r>
  <r>
    <n v="44"/>
    <d v="2018-12-10T00:00:00"/>
    <x v="1"/>
    <x v="1"/>
    <x v="0"/>
    <s v="ADMINISTRACION DE SUCURSALES"/>
    <s v="PAGO NOMINA QUINCENA 1 DICIEMBRE 2018"/>
    <s v="TRANSACCIONES DEL DIA 12/10/2018 RECURSOS HUMANOS"/>
    <n v="46.7"/>
    <n v="0"/>
    <s v="MULTI PLAZA"/>
    <x v="0"/>
  </r>
  <r>
    <n v="44"/>
    <d v="2018-12-31T00:00:00"/>
    <x v="1"/>
    <x v="1"/>
    <x v="0"/>
    <s v="ADMINISTRACION DE SUCURSALES"/>
    <s v="CIERRE DE ANIO FISCAL"/>
    <s v="CIERRE_DE_CTAS_NOMINALES"/>
    <n v="0"/>
    <n v="353.33"/>
    <s v="MULTI PLAZA"/>
    <x v="0"/>
  </r>
  <r>
    <n v="44"/>
    <d v="2018-06-09T00:00:00"/>
    <x v="2"/>
    <x v="2"/>
    <x v="0"/>
    <s v="CAJA"/>
    <s v="PAGO NOMINA QUINCENA 1 JUNIO 2018"/>
    <s v="TRANSACCIONES DEL DIA 06/09/2018 RECURSOS HUMANOS"/>
    <n v="165.96"/>
    <n v="0"/>
    <s v="MULTI PLAZA"/>
    <x v="0"/>
  </r>
  <r>
    <n v="44"/>
    <d v="2018-06-25T00:00:00"/>
    <x v="2"/>
    <x v="2"/>
    <x v="0"/>
    <s v="CAJA"/>
    <s v="PAGO NOMINA QUINCENA 2 JUNIO 2018"/>
    <s v="TRANSACCIONES DEL DIA 06/25/2018 RECURSOS HUMANOS"/>
    <n v="102.96"/>
    <n v="0"/>
    <s v="MULTI PLAZA"/>
    <x v="0"/>
  </r>
  <r>
    <n v="44"/>
    <d v="2018-07-10T00:00:00"/>
    <x v="6"/>
    <x v="6"/>
    <x v="0"/>
    <s v="CAJA"/>
    <s v="PAGO NOMINA QUINCENA 1 JULIO 2018"/>
    <s v="TRANSACCIONES DEL DIA 07/10/2018 RECURSOS HUMANOS"/>
    <n v="125.74"/>
    <n v="0"/>
    <s v="MULTI PLAZA"/>
    <x v="0"/>
  </r>
  <r>
    <n v="44"/>
    <d v="2018-07-25T00:00:00"/>
    <x v="6"/>
    <x v="6"/>
    <x v="0"/>
    <s v="CAJA"/>
    <s v="PAGO NOMINA QUINCENA 2 JULIO 2018"/>
    <s v="TRANSACCIONES DEL DIA 07/25/2018 RECURSOS HUMANOS"/>
    <n v="174.24"/>
    <n v="0"/>
    <s v="MULTI PLAZA"/>
    <x v="0"/>
  </r>
  <r>
    <n v="44"/>
    <d v="2018-08-10T00:00:00"/>
    <x v="3"/>
    <x v="3"/>
    <x v="0"/>
    <s v="CAJA"/>
    <s v="PAGO NOMINA QUINCENA 1 AGOSTO 2018"/>
    <s v="TRANSACCIONES DEL DIA 08/10/2018 RECURSOS HUMANOS"/>
    <n v="51.02"/>
    <n v="0"/>
    <s v="MULTI PLAZA"/>
    <x v="0"/>
  </r>
  <r>
    <n v="44"/>
    <d v="2018-08-25T00:00:00"/>
    <x v="3"/>
    <x v="3"/>
    <x v="0"/>
    <s v="CAJA"/>
    <s v="PAGO NOMINA QUINCENA 2 AGOSTO 2018"/>
    <s v="TRANSACCIONES DEL DIA 08/25/2018 RECURSOS HUMANOS"/>
    <n v="301.62"/>
    <n v="0"/>
    <s v="MULTI PLAZA"/>
    <x v="0"/>
  </r>
  <r>
    <n v="44"/>
    <d v="2018-09-10T00:00:00"/>
    <x v="4"/>
    <x v="4"/>
    <x v="0"/>
    <s v="CAJA"/>
    <s v="PAGO NOMINA QUINCENA 1 SEPTIEMBRE 2018"/>
    <s v="TRANSACCIONES DEL DIA 09/10/2018 RECURSOS HUMANOS"/>
    <n v="110.13"/>
    <n v="0"/>
    <s v="MULTI PLAZA"/>
    <x v="0"/>
  </r>
  <r>
    <n v="44"/>
    <d v="2018-09-25T00:00:00"/>
    <x v="4"/>
    <x v="4"/>
    <x v="0"/>
    <s v="CAJA"/>
    <s v="PAGO NOMINA QUINCENA 2 SEPTIEMBRE 2018"/>
    <s v="TRANSACCIONES DEL DIA 09/25/2018 RECURSOS HUMANOS"/>
    <n v="111.56"/>
    <n v="0"/>
    <s v="MULTI PLAZA"/>
    <x v="0"/>
  </r>
  <r>
    <n v="44"/>
    <d v="2018-10-10T00:00:00"/>
    <x v="0"/>
    <x v="0"/>
    <x v="0"/>
    <s v="CAJA"/>
    <s v="PAGO NOMINA QUINCENA 1 OCTUBRE 2018"/>
    <s v="TRANSACCIONES DEL DIA 10/10/2018 RECURSOS HUMANOS"/>
    <n v="124.99"/>
    <n v="0"/>
    <s v="MULTI PLAZA"/>
    <x v="0"/>
  </r>
  <r>
    <n v="44"/>
    <d v="2018-10-25T00:00:00"/>
    <x v="0"/>
    <x v="0"/>
    <x v="0"/>
    <s v="CAJA"/>
    <s v="PAGO NOMINA QUINCENA 2 OCTUBRE 2018"/>
    <s v="TRANSACCIONES DEL DIA 10/25/2018 RECURSOS HUMANOS"/>
    <n v="247.59"/>
    <n v="0"/>
    <s v="MULTI PLAZA"/>
    <x v="0"/>
  </r>
  <r>
    <n v="44"/>
    <d v="2018-11-09T00:00:00"/>
    <x v="5"/>
    <x v="5"/>
    <x v="0"/>
    <s v="CAJA"/>
    <s v="PAGO NOMINA QUINCENA 1 NOVIEMBRE 2018"/>
    <s v="TRANSACCIONES DEL DIA 11/09/2018 RECURSOS HUMANOS"/>
    <n v="209.54"/>
    <n v="0"/>
    <s v="MULTI PLAZA"/>
    <x v="0"/>
  </r>
  <r>
    <n v="44"/>
    <d v="2018-11-24T00:00:00"/>
    <x v="5"/>
    <x v="5"/>
    <x v="0"/>
    <s v="CAJA"/>
    <s v="PAGO NOMINA QUINCENA 2 NOVIEMBRE 2018"/>
    <s v="TRANSACCIONES DEL DIA 11/24/2018 RECURSOS HUMANOS"/>
    <n v="228.43"/>
    <n v="0"/>
    <s v="MULTI PLAZA"/>
    <x v="0"/>
  </r>
  <r>
    <n v="44"/>
    <d v="2018-12-10T00:00:00"/>
    <x v="1"/>
    <x v="1"/>
    <x v="0"/>
    <s v="CAJA"/>
    <s v="PAGO NOMINA QUINCENA 1 DICIEMBRE 2018"/>
    <s v="TRANSACCIONES DEL DIA 12/10/2018 RECURSOS HUMANOS"/>
    <n v="164.05"/>
    <n v="0"/>
    <s v="MULTI PLAZA"/>
    <x v="0"/>
  </r>
  <r>
    <n v="44"/>
    <d v="2018-12-19T00:00:00"/>
    <x v="1"/>
    <x v="1"/>
    <x v="0"/>
    <s v="CAJA"/>
    <s v="PAGO NOMINA QUINCENA 2 DICIEMBRE 2018"/>
    <s v="TRANSACCIONES DEL DIA 12/19/2018 RECURSOS HUMANOS"/>
    <n v="151.01"/>
    <n v="0"/>
    <s v="MULTI PLAZA"/>
    <x v="0"/>
  </r>
  <r>
    <n v="44"/>
    <d v="2018-12-31T00:00:00"/>
    <x v="1"/>
    <x v="1"/>
    <x v="0"/>
    <s v="CAJA"/>
    <s v="CIERRE DE ANIO FISCAL"/>
    <s v="CIERRE_DE_CTAS_NOMINALES"/>
    <n v="0"/>
    <n v="4525.3100000000004"/>
    <s v="MULTI PLAZA"/>
    <x v="0"/>
  </r>
  <r>
    <n v="44"/>
    <d v="2018-06-09T00:00:00"/>
    <x v="2"/>
    <x v="2"/>
    <x v="0"/>
    <s v="SERVICIOS PERSONALES"/>
    <s v="PAGO NOMINA QUINCENA 1 JUNIO 2018"/>
    <s v="TRANSACCIONES DEL DIA 06/09/2018 RECURSOS HUMANOS"/>
    <n v="72.03"/>
    <n v="0"/>
    <s v="MULTI PLAZA"/>
    <x v="0"/>
  </r>
  <r>
    <n v="44"/>
    <d v="2018-07-25T00:00:00"/>
    <x v="6"/>
    <x v="6"/>
    <x v="0"/>
    <s v="SERVICIOS PERSONALES"/>
    <s v="PAGO NOMINA QUINCENA 2 JULIO 2018"/>
    <s v="TRANSACCIONES DEL DIA 07/25/2018 RECURSOS HUMANOS"/>
    <n v="30.26"/>
    <n v="0"/>
    <s v="MULTI PLAZA"/>
    <x v="0"/>
  </r>
  <r>
    <n v="44"/>
    <d v="2018-08-10T00:00:00"/>
    <x v="3"/>
    <x v="3"/>
    <x v="0"/>
    <s v="SERVICIOS PERSONALES"/>
    <s v="PAGO NOMINA QUINCENA 1 AGOSTO 2018"/>
    <s v="TRANSACCIONES DEL DIA 08/10/2018 RECURSOS HUMANOS"/>
    <n v="33.15"/>
    <n v="0"/>
    <s v="MULTI PLAZA"/>
    <x v="0"/>
  </r>
  <r>
    <n v="44"/>
    <d v="2018-11-09T00:00:00"/>
    <x v="5"/>
    <x v="5"/>
    <x v="0"/>
    <s v="SERVICIOS PERSONALES"/>
    <s v="PAGO NOMINA QUINCENA 1 NOVIEMBRE 2018"/>
    <s v="TRANSACCIONES DEL DIA 11/09/2018 RECURSOS HUMANOS"/>
    <n v="59.5"/>
    <n v="0"/>
    <s v="MULTI PLAZA"/>
    <x v="0"/>
  </r>
  <r>
    <n v="44"/>
    <d v="2018-11-24T00:00:00"/>
    <x v="5"/>
    <x v="5"/>
    <x v="0"/>
    <s v="SERVICIOS PERSONALES"/>
    <s v="PAGO NOMINA QUINCENA 2 NOVIEMBRE 2018"/>
    <s v="TRANSACCIONES DEL DIA 11/24/2018 RECURSOS HUMANOS"/>
    <n v="22.78"/>
    <n v="0"/>
    <s v="MULTI PLAZA"/>
    <x v="0"/>
  </r>
  <r>
    <n v="44"/>
    <d v="2018-12-19T00:00:00"/>
    <x v="1"/>
    <x v="1"/>
    <x v="0"/>
    <s v="SERVICIOS PERSONALES"/>
    <s v="PAGO NOMINA QUINCENA 2 DICIEMBRE 2018"/>
    <s v="TRANSACCIONES DEL DIA 12/19/2018 RECURSOS HUMANOS"/>
    <n v="24.9"/>
    <n v="0"/>
    <s v="MULTI PLAZA"/>
    <x v="0"/>
  </r>
  <r>
    <n v="44"/>
    <d v="2018-12-31T00:00:00"/>
    <x v="1"/>
    <x v="1"/>
    <x v="0"/>
    <s v="SERVICIOS PERSONALES"/>
    <s v="CIERRE DE ANIO FISCAL"/>
    <s v="CIERRE_DE_CTAS_NOMINALES"/>
    <n v="0"/>
    <n v="509.7"/>
    <s v="MULTI PLAZA"/>
    <x v="0"/>
  </r>
  <r>
    <n v="46"/>
    <d v="2018-06-09T00:00:00"/>
    <x v="2"/>
    <x v="2"/>
    <x v="0"/>
    <s v="ADMINISTRACION DE SUCURSALES"/>
    <s v="PAGO NOMINA QUINCENA 1 JUNIO 2018"/>
    <s v="TRANSACCIONES DEL DIA 06/09/2018 RECURSOS HUMANOS"/>
    <n v="42.85"/>
    <n v="0"/>
    <s v="TERMINAL DE ALBROOK"/>
    <x v="0"/>
  </r>
  <r>
    <n v="46"/>
    <d v="2018-10-25T00:00:00"/>
    <x v="0"/>
    <x v="0"/>
    <x v="0"/>
    <s v="ADMINISTRACION DE SUCURSALES"/>
    <s v="PAGO NOMINA QUINCENA 2 OCTUBRE 2018"/>
    <s v="TRANSACCIONES DEL DIA 10/25/2018 RECURSOS HUMANOS"/>
    <n v="49.33"/>
    <n v="0"/>
    <s v="TERMINAL DE ALBROOK"/>
    <x v="0"/>
  </r>
  <r>
    <n v="46"/>
    <d v="2018-12-31T00:00:00"/>
    <x v="1"/>
    <x v="1"/>
    <x v="0"/>
    <s v="ADMINISTRACION DE SUCURSALES"/>
    <s v="CIERRE DE ANIO FISCAL"/>
    <s v="CIERRE_DE_CTAS_NOMINALES"/>
    <n v="0"/>
    <n v="183.12"/>
    <s v="TERMINAL DE ALBROOK"/>
    <x v="0"/>
  </r>
  <r>
    <n v="46"/>
    <d v="2018-06-09T00:00:00"/>
    <x v="2"/>
    <x v="2"/>
    <x v="0"/>
    <s v="CAJA"/>
    <s v="PAGO NOMINA QUINCENA 1 JUNIO 2018"/>
    <s v="TRANSACCIONES DEL DIA 06/09/2018 RECURSOS HUMANOS"/>
    <n v="109.68"/>
    <n v="0"/>
    <s v="TERMINAL DE ALBROOK"/>
    <x v="0"/>
  </r>
  <r>
    <n v="46"/>
    <d v="2018-06-25T00:00:00"/>
    <x v="2"/>
    <x v="2"/>
    <x v="0"/>
    <s v="CAJA"/>
    <s v="PAGO NOMINA QUINCENA 2 JUNIO 2018"/>
    <s v="TRANSACCIONES DEL DIA 06/25/2018 RECURSOS HUMANOS"/>
    <n v="68.73"/>
    <n v="0"/>
    <s v="TERMINAL DE ALBROOK"/>
    <x v="0"/>
  </r>
  <r>
    <n v="46"/>
    <d v="2018-07-10T00:00:00"/>
    <x v="6"/>
    <x v="6"/>
    <x v="0"/>
    <s v="CAJA"/>
    <s v="PAGO NOMINA QUINCENA 1 JULIO 2018"/>
    <s v="TRANSACCIONES DEL DIA 07/10/2018 RECURSOS HUMANOS"/>
    <n v="133.16999999999999"/>
    <n v="0"/>
    <s v="TERMINAL DE ALBROOK"/>
    <x v="0"/>
  </r>
  <r>
    <n v="46"/>
    <d v="2018-07-25T00:00:00"/>
    <x v="6"/>
    <x v="6"/>
    <x v="0"/>
    <s v="CAJA"/>
    <s v="PAGO NOMINA QUINCENA 2 JULIO 2018"/>
    <s v="TRANSACCIONES DEL DIA 07/25/2018 RECURSOS HUMANOS"/>
    <n v="219.43"/>
    <n v="0"/>
    <s v="TERMINAL DE ALBROOK"/>
    <x v="0"/>
  </r>
  <r>
    <n v="46"/>
    <d v="2018-07-26T00:00:00"/>
    <x v="6"/>
    <x v="6"/>
    <x v="0"/>
    <s v="CAJA"/>
    <s v="PLANILLAS DE LIQUIDACIONES JUL 2018"/>
    <s v="TRANSACCIONES DEL DIA 07/26/2018 RECURSOS HUMANOS"/>
    <n v="46.95"/>
    <n v="0"/>
    <s v="TERMINAL DE ALBROOK"/>
    <x v="0"/>
  </r>
  <r>
    <n v="46"/>
    <d v="2018-08-10T00:00:00"/>
    <x v="3"/>
    <x v="3"/>
    <x v="0"/>
    <s v="CAJA"/>
    <s v="PAGO NOMINA QUINCENA 1 AGOSTO 2018"/>
    <s v="TRANSACCIONES DEL DIA 08/10/2018 RECURSOS HUMANOS"/>
    <n v="145.5"/>
    <n v="0"/>
    <s v="TERMINAL DE ALBROOK"/>
    <x v="0"/>
  </r>
  <r>
    <n v="46"/>
    <d v="2018-08-25T00:00:00"/>
    <x v="3"/>
    <x v="3"/>
    <x v="0"/>
    <s v="CAJA"/>
    <s v="PAGO NOMINA QUINCENA 2 AGOSTO 2018"/>
    <s v="TRANSACCIONES DEL DIA 08/25/2018 RECURSOS HUMANOS"/>
    <n v="246.81"/>
    <n v="0"/>
    <s v="TERMINAL DE ALBROOK"/>
    <x v="0"/>
  </r>
  <r>
    <n v="46"/>
    <d v="2018-09-10T00:00:00"/>
    <x v="4"/>
    <x v="4"/>
    <x v="0"/>
    <s v="CAJA"/>
    <s v="PAGO NOMINA QUINCENA 1 SEPTIEMBRE 2018"/>
    <s v="TRANSACCIONES DEL DIA 09/10/2018 RECURSOS HUMANOS"/>
    <n v="389.07"/>
    <n v="0"/>
    <s v="TERMINAL DE ALBROOK"/>
    <x v="0"/>
  </r>
  <r>
    <n v="46"/>
    <d v="2018-09-25T00:00:00"/>
    <x v="4"/>
    <x v="4"/>
    <x v="0"/>
    <s v="CAJA"/>
    <s v="PAGO NOMINA QUINCENA 2 SEPTIEMBRE 2018"/>
    <s v="TRANSACCIONES DEL DIA 09/25/2018 RECURSOS HUMANOS"/>
    <n v="278.27"/>
    <n v="0"/>
    <s v="TERMINAL DE ALBROOK"/>
    <x v="0"/>
  </r>
  <r>
    <n v="46"/>
    <d v="2018-10-10T00:00:00"/>
    <x v="0"/>
    <x v="0"/>
    <x v="0"/>
    <s v="CAJA"/>
    <s v="PAGO NOMINA QUINCENA 1 OCTUBRE 2018"/>
    <s v="TRANSACCIONES DEL DIA 10/10/2018 RECURSOS HUMANOS"/>
    <n v="196.6"/>
    <n v="0"/>
    <s v="TERMINAL DE ALBROOK"/>
    <x v="0"/>
  </r>
  <r>
    <n v="46"/>
    <d v="2018-10-25T00:00:00"/>
    <x v="0"/>
    <x v="0"/>
    <x v="0"/>
    <s v="CAJA"/>
    <s v="PAGO NOMINA QUINCENA 2 OCTUBRE 2018"/>
    <s v="TRANSACCIONES DEL DIA 10/25/2018 RECURSOS HUMANOS"/>
    <n v="191.55"/>
    <n v="0"/>
    <s v="TERMINAL DE ALBROOK"/>
    <x v="0"/>
  </r>
  <r>
    <n v="46"/>
    <d v="2018-11-09T00:00:00"/>
    <x v="5"/>
    <x v="5"/>
    <x v="0"/>
    <s v="CAJA"/>
    <s v="PAGO NOMINA QUINCENA 1 NOVIEMBRE 2018"/>
    <s v="TRANSACCIONES DEL DIA 11/09/2018 RECURSOS HUMANOS"/>
    <n v="319.35000000000002"/>
    <n v="0"/>
    <s v="TERMINAL DE ALBROOK"/>
    <x v="0"/>
  </r>
  <r>
    <n v="46"/>
    <d v="2018-11-24T00:00:00"/>
    <x v="5"/>
    <x v="5"/>
    <x v="0"/>
    <s v="CAJA"/>
    <s v="PAGO NOMINA QUINCENA 2 NOVIEMBRE 2018"/>
    <s v="TRANSACCIONES DEL DIA 11/24/2018 RECURSOS HUMANOS"/>
    <n v="322.63"/>
    <n v="0"/>
    <s v="TERMINAL DE ALBROOK"/>
    <x v="0"/>
  </r>
  <r>
    <n v="46"/>
    <d v="2018-12-10T00:00:00"/>
    <x v="1"/>
    <x v="1"/>
    <x v="0"/>
    <s v="CAJA"/>
    <s v="PAGO NOMINA QUINCENA 1 DICIEMBRE 2018"/>
    <s v="TRANSACCIONES DEL DIA 12/10/2018 RECURSOS HUMANOS"/>
    <n v="318.16000000000003"/>
    <n v="0"/>
    <s v="TERMINAL DE ALBROOK"/>
    <x v="0"/>
  </r>
  <r>
    <n v="46"/>
    <d v="2018-12-19T00:00:00"/>
    <x v="1"/>
    <x v="1"/>
    <x v="0"/>
    <s v="CAJA"/>
    <s v="PAGO NOMINA QUINCENA 2 DICIEMBRE 2018"/>
    <s v="TRANSACCIONES DEL DIA 12/19/2018 RECURSOS HUMANOS"/>
    <n v="283.88"/>
    <n v="0"/>
    <s v="TERMINAL DE ALBROOK"/>
    <x v="0"/>
  </r>
  <r>
    <n v="46"/>
    <d v="2018-12-31T00:00:00"/>
    <x v="1"/>
    <x v="1"/>
    <x v="0"/>
    <s v="CAJA"/>
    <s v="CIERRE DE ANIO FISCAL"/>
    <s v="CIERRE_DE_CTAS_NOMINALES"/>
    <n v="0"/>
    <n v="4652.25"/>
    <s v="TERMINAL DE ALBROOK"/>
    <x v="0"/>
  </r>
  <r>
    <n v="46"/>
    <d v="2018-06-09T00:00:00"/>
    <x v="2"/>
    <x v="2"/>
    <x v="0"/>
    <s v="SERVICIOS PERSONALES"/>
    <s v="PAGO NOMINA QUINCENA 1 JUNIO 2018"/>
    <s v="TRANSACCIONES DEL DIA 06/09/2018 RECURSOS HUMANOS"/>
    <n v="28.84"/>
    <n v="0"/>
    <s v="TERMINAL DE ALBROOK"/>
    <x v="0"/>
  </r>
  <r>
    <n v="46"/>
    <d v="2018-06-25T00:00:00"/>
    <x v="2"/>
    <x v="2"/>
    <x v="0"/>
    <s v="SERVICIOS PERSONALES"/>
    <s v="PAGO NOMINA QUINCENA 2 JUNIO 2018"/>
    <s v="TRANSACCIONES DEL DIA 06/25/2018 RECURSOS HUMANOS"/>
    <n v="24.94"/>
    <n v="0"/>
    <s v="TERMINAL DE ALBROOK"/>
    <x v="0"/>
  </r>
  <r>
    <n v="46"/>
    <d v="2018-07-10T00:00:00"/>
    <x v="6"/>
    <x v="6"/>
    <x v="0"/>
    <s v="SERVICIOS PERSONALES"/>
    <s v="PAGO NOMINA QUINCENA 1 JULIO 2018"/>
    <s v="TRANSACCIONES DEL DIA 07/10/2018 RECURSOS HUMANOS"/>
    <n v="154.03"/>
    <n v="0"/>
    <s v="TERMINAL DE ALBROOK"/>
    <x v="0"/>
  </r>
  <r>
    <n v="46"/>
    <d v="2018-07-25T00:00:00"/>
    <x v="6"/>
    <x v="6"/>
    <x v="0"/>
    <s v="SERVICIOS PERSONALES"/>
    <s v="PAGO NOMINA QUINCENA 2 JULIO 2018"/>
    <s v="TRANSACCIONES DEL DIA 07/25/2018 RECURSOS HUMANOS"/>
    <n v="25.26"/>
    <n v="0"/>
    <s v="TERMINAL DE ALBROOK"/>
    <x v="0"/>
  </r>
  <r>
    <n v="46"/>
    <d v="2018-08-25T00:00:00"/>
    <x v="3"/>
    <x v="3"/>
    <x v="0"/>
    <s v="SERVICIOS PERSONALES"/>
    <s v="PAGO NOMINA QUINCENA 2 AGOSTO 2018"/>
    <s v="TRANSACCIONES DEL DIA 08/25/2018 RECURSOS HUMANOS"/>
    <n v="13.86"/>
    <n v="0"/>
    <s v="TERMINAL DE ALBROOK"/>
    <x v="0"/>
  </r>
  <r>
    <n v="46"/>
    <d v="2018-09-10T00:00:00"/>
    <x v="4"/>
    <x v="4"/>
    <x v="0"/>
    <s v="SERVICIOS PERSONALES"/>
    <s v="PAGO NOMINA QUINCENA 1 SEPTIEMBRE 2018"/>
    <s v="TRANSACCIONES DEL DIA 09/10/2018 RECURSOS HUMANOS"/>
    <n v="58.52"/>
    <n v="0"/>
    <s v="TERMINAL DE ALBROOK"/>
    <x v="0"/>
  </r>
  <r>
    <n v="46"/>
    <d v="2018-09-25T00:00:00"/>
    <x v="4"/>
    <x v="4"/>
    <x v="0"/>
    <s v="SERVICIOS PERSONALES"/>
    <s v="PAGO NOMINA QUINCENA 2 SEPTIEMBRE 2018"/>
    <s v="TRANSACCIONES DEL DIA 09/25/2018 RECURSOS HUMANOS"/>
    <n v="50.06"/>
    <n v="0"/>
    <s v="TERMINAL DE ALBROOK"/>
    <x v="0"/>
  </r>
  <r>
    <n v="46"/>
    <d v="2018-10-10T00:00:00"/>
    <x v="0"/>
    <x v="0"/>
    <x v="0"/>
    <s v="SERVICIOS PERSONALES"/>
    <s v="PAGO NOMINA QUINCENA 1 OCTUBRE 2018"/>
    <s v="TRANSACCIONES DEL DIA 10/10/2018 RECURSOS HUMANOS"/>
    <n v="28.51"/>
    <n v="0"/>
    <s v="TERMINAL DE ALBROOK"/>
    <x v="0"/>
  </r>
  <r>
    <n v="46"/>
    <d v="2018-11-09T00:00:00"/>
    <x v="5"/>
    <x v="5"/>
    <x v="0"/>
    <s v="SERVICIOS PERSONALES"/>
    <s v="PAGO NOMINA QUINCENA 1 NOVIEMBRE 2018"/>
    <s v="TRANSACCIONES DEL DIA 11/09/2018 RECURSOS HUMANOS"/>
    <n v="18.29"/>
    <n v="0"/>
    <s v="TERMINAL DE ALBROOK"/>
    <x v="0"/>
  </r>
  <r>
    <n v="46"/>
    <d v="2018-11-24T00:00:00"/>
    <x v="5"/>
    <x v="5"/>
    <x v="0"/>
    <s v="SERVICIOS PERSONALES"/>
    <s v="PAGO NOMINA QUINCENA 2 NOVIEMBRE 2018"/>
    <s v="TRANSACCIONES DEL DIA 11/24/2018 RECURSOS HUMANOS"/>
    <n v="72.040000000000006"/>
    <n v="0"/>
    <s v="TERMINAL DE ALBROOK"/>
    <x v="0"/>
  </r>
  <r>
    <n v="46"/>
    <d v="2018-12-10T00:00:00"/>
    <x v="1"/>
    <x v="1"/>
    <x v="0"/>
    <s v="SERVICIOS PERSONALES"/>
    <s v="PAGO NOMINA QUINCENA 1 DICIEMBRE 2018"/>
    <s v="TRANSACCIONES DEL DIA 12/10/2018 RECURSOS HUMANOS"/>
    <n v="30.9"/>
    <n v="0"/>
    <s v="TERMINAL DE ALBROOK"/>
    <x v="0"/>
  </r>
  <r>
    <n v="46"/>
    <d v="2018-12-19T00:00:00"/>
    <x v="1"/>
    <x v="1"/>
    <x v="0"/>
    <s v="SERVICIOS PERSONALES"/>
    <s v="PAGO NOMINA QUINCENA 2 DICIEMBRE 2018"/>
    <s v="TRANSACCIONES DEL DIA 12/19/2018 RECURSOS HUMANOS"/>
    <n v="15.38"/>
    <n v="0"/>
    <s v="TERMINAL DE ALBROOK"/>
    <x v="0"/>
  </r>
  <r>
    <n v="46"/>
    <d v="2018-12-31T00:00:00"/>
    <x v="1"/>
    <x v="1"/>
    <x v="0"/>
    <s v="SERVICIOS PERSONALES"/>
    <s v="CIERRE DE ANIO FISCAL"/>
    <s v="CIERRE_DE_CTAS_NOMINALES"/>
    <n v="0"/>
    <n v="943.52"/>
    <s v="TERMINAL DE ALBROOK"/>
    <x v="0"/>
  </r>
  <r>
    <n v="47"/>
    <d v="2018-12-31T00:00:00"/>
    <x v="1"/>
    <x v="1"/>
    <x v="0"/>
    <s v="ADMINISTRACION DE SUCURSALES"/>
    <s v="CIERRE DE ANIO FISCAL"/>
    <s v="CIERRE_DE_CTAS_NOMINALES"/>
    <n v="0"/>
    <n v="291.97000000000003"/>
    <s v="CONCEPCION"/>
    <x v="0"/>
  </r>
  <r>
    <n v="47"/>
    <d v="2018-12-31T00:00:00"/>
    <x v="1"/>
    <x v="1"/>
    <x v="0"/>
    <s v="CAJA"/>
    <s v="CIERRE DE ANIO FISCAL"/>
    <s v="CIERRE_DE_CTAS_NOMINALES"/>
    <n v="0"/>
    <n v="210.62"/>
    <s v="CONCEPCION"/>
    <x v="0"/>
  </r>
  <r>
    <n v="48"/>
    <d v="2018-08-10T00:00:00"/>
    <x v="3"/>
    <x v="3"/>
    <x v="0"/>
    <s v="CAJA"/>
    <s v="PAGO NOMINA QUINCENA 1 AGOSTO 2018"/>
    <s v="TRANSACCIONES DEL DIA 08/10/2018 RECURSOS HUMANOS"/>
    <n v="30.14"/>
    <n v="0"/>
    <s v="BOQUETE"/>
    <x v="0"/>
  </r>
  <r>
    <n v="48"/>
    <d v="2018-08-25T00:00:00"/>
    <x v="3"/>
    <x v="3"/>
    <x v="0"/>
    <s v="CAJA"/>
    <s v="PAGO NOMINA QUINCENA 2 AGOSTO 2018"/>
    <s v="TRANSACCIONES DEL DIA 08/25/2018 RECURSOS HUMANOS"/>
    <n v="45.75"/>
    <n v="0"/>
    <s v="BOQUETE"/>
    <x v="0"/>
  </r>
  <r>
    <n v="48"/>
    <d v="2018-12-31T00:00:00"/>
    <x v="1"/>
    <x v="1"/>
    <x v="0"/>
    <s v="CAJA"/>
    <s v="CIERRE DE ANIO FISCAL"/>
    <s v="CIERRE_DE_CTAS_NOMINALES"/>
    <n v="0"/>
    <n v="135.25"/>
    <s v="BOQUETE"/>
    <x v="0"/>
  </r>
  <r>
    <n v="49"/>
    <d v="2018-06-09T00:00:00"/>
    <x v="2"/>
    <x v="2"/>
    <x v="0"/>
    <s v="CAJA"/>
    <s v="PAGO NOMINA QUINCENA 1 JUNIO 2018"/>
    <s v="TRANSACCIONES DEL DIA 06/09/2018 RECURSOS HUMANOS"/>
    <n v="162.99"/>
    <n v="0"/>
    <s v="BRISAS DEL GOLF"/>
    <x v="0"/>
  </r>
  <r>
    <n v="49"/>
    <d v="2018-06-25T00:00:00"/>
    <x v="2"/>
    <x v="2"/>
    <x v="0"/>
    <s v="CAJA"/>
    <s v="PAGO NOMINA QUINCENA 2 JUNIO 2018"/>
    <s v="TRANSACCIONES DEL DIA 06/25/2018 RECURSOS HUMANOS"/>
    <n v="69.8"/>
    <n v="0"/>
    <s v="BRISAS DEL GOLF"/>
    <x v="0"/>
  </r>
  <r>
    <n v="49"/>
    <d v="2018-07-10T00:00:00"/>
    <x v="6"/>
    <x v="6"/>
    <x v="0"/>
    <s v="CAJA"/>
    <s v="PAGO NOMINA QUINCENA 1 JULIO 2018"/>
    <s v="TRANSACCIONES DEL DIA 07/10/2018 RECURSOS HUMANOS"/>
    <n v="40.1"/>
    <n v="0"/>
    <s v="BRISAS DEL GOLF"/>
    <x v="0"/>
  </r>
  <r>
    <n v="49"/>
    <d v="2018-07-25T00:00:00"/>
    <x v="6"/>
    <x v="6"/>
    <x v="0"/>
    <s v="CAJA"/>
    <s v="PAGO NOMINA QUINCENA 2 JULIO 2018"/>
    <s v="TRANSACCIONES DEL DIA 07/25/2018 RECURSOS HUMANOS"/>
    <n v="217.67"/>
    <n v="0"/>
    <s v="BRISAS DEL GOLF"/>
    <x v="0"/>
  </r>
  <r>
    <n v="49"/>
    <d v="2018-08-10T00:00:00"/>
    <x v="3"/>
    <x v="3"/>
    <x v="0"/>
    <s v="CAJA"/>
    <s v="PAGO NOMINA QUINCENA 1 AGOSTO 2018"/>
    <s v="TRANSACCIONES DEL DIA 08/10/2018 RECURSOS HUMANOS"/>
    <n v="233.51"/>
    <n v="0"/>
    <s v="BRISAS DEL GOLF"/>
    <x v="0"/>
  </r>
  <r>
    <n v="49"/>
    <d v="2018-08-25T00:00:00"/>
    <x v="3"/>
    <x v="3"/>
    <x v="0"/>
    <s v="CAJA"/>
    <s v="PAGO NOMINA QUINCENA 2 AGOSTO 2018"/>
    <s v="TRANSACCIONES DEL DIA 08/25/2018 RECURSOS HUMANOS"/>
    <n v="172.65"/>
    <n v="0"/>
    <s v="BRISAS DEL GOLF"/>
    <x v="0"/>
  </r>
  <r>
    <n v="49"/>
    <d v="2018-09-10T00:00:00"/>
    <x v="4"/>
    <x v="4"/>
    <x v="0"/>
    <s v="CAJA"/>
    <s v="PAGO NOMINA QUINCENA 1 SEPTIEMBRE 2018"/>
    <s v="TRANSACCIONES DEL DIA 09/10/2018 RECURSOS HUMANOS"/>
    <n v="158.68"/>
    <n v="0"/>
    <s v="BRISAS DEL GOLF"/>
    <x v="0"/>
  </r>
  <r>
    <n v="49"/>
    <d v="2018-09-25T00:00:00"/>
    <x v="4"/>
    <x v="4"/>
    <x v="0"/>
    <s v="CAJA"/>
    <s v="PAGO NOMINA QUINCENA 2 SEPTIEMBRE 2018"/>
    <s v="TRANSACCIONES DEL DIA 09/25/2018 RECURSOS HUMANOS"/>
    <n v="138.18"/>
    <n v="0"/>
    <s v="BRISAS DEL GOLF"/>
    <x v="0"/>
  </r>
  <r>
    <n v="49"/>
    <d v="2018-10-10T00:00:00"/>
    <x v="0"/>
    <x v="0"/>
    <x v="0"/>
    <s v="CAJA"/>
    <s v="PAGO NOMINA QUINCENA 1 OCTUBRE 2018"/>
    <s v="TRANSACCIONES DEL DIA 10/10/2018 RECURSOS HUMANOS"/>
    <n v="229.55"/>
    <n v="0"/>
    <s v="BRISAS DEL GOLF"/>
    <x v="0"/>
  </r>
  <r>
    <n v="49"/>
    <d v="2018-10-25T00:00:00"/>
    <x v="0"/>
    <x v="0"/>
    <x v="0"/>
    <s v="CAJA"/>
    <s v="PAGO NOMINA QUINCENA 2 OCTUBRE 2018"/>
    <s v="TRANSACCIONES DEL DIA 10/25/2018 RECURSOS HUMANOS"/>
    <n v="148.88999999999999"/>
    <n v="0"/>
    <s v="BRISAS DEL GOLF"/>
    <x v="0"/>
  </r>
  <r>
    <n v="49"/>
    <d v="2018-11-09T00:00:00"/>
    <x v="5"/>
    <x v="5"/>
    <x v="0"/>
    <s v="CAJA"/>
    <s v="PAGO NOMINA QUINCENA 1 NOVIEMBRE 2018"/>
    <s v="TRANSACCIONES DEL DIA 11/09/2018 RECURSOS HUMANOS"/>
    <n v="251.59"/>
    <n v="0"/>
    <s v="BRISAS DEL GOLF"/>
    <x v="0"/>
  </r>
  <r>
    <n v="49"/>
    <d v="2018-11-24T00:00:00"/>
    <x v="5"/>
    <x v="5"/>
    <x v="0"/>
    <s v="CAJA"/>
    <s v="PAGO NOMINA QUINCENA 2 NOVIEMBRE 2018"/>
    <s v="TRANSACCIONES DEL DIA 11/24/2018 RECURSOS HUMANOS"/>
    <n v="250"/>
    <n v="0"/>
    <s v="BRISAS DEL GOLF"/>
    <x v="0"/>
  </r>
  <r>
    <n v="49"/>
    <d v="2018-12-10T00:00:00"/>
    <x v="1"/>
    <x v="1"/>
    <x v="0"/>
    <s v="CAJA"/>
    <s v="PAGO NOMINA QUINCENA 1 DICIEMBRE 2018"/>
    <s v="TRANSACCIONES DEL DIA 12/10/2018 RECURSOS HUMANOS"/>
    <n v="224.28"/>
    <n v="0"/>
    <s v="BRISAS DEL GOLF"/>
    <x v="0"/>
  </r>
  <r>
    <n v="49"/>
    <d v="2018-12-19T00:00:00"/>
    <x v="1"/>
    <x v="1"/>
    <x v="0"/>
    <s v="CAJA"/>
    <s v="PAGO NOMINA QUINCENA 2 DICIEMBRE 2018"/>
    <s v="TRANSACCIONES DEL DIA 12/19/2018 RECURSOS HUMANOS"/>
    <n v="160.21"/>
    <n v="0"/>
    <s v="BRISAS DEL GOLF"/>
    <x v="0"/>
  </r>
  <r>
    <n v="49"/>
    <d v="2018-12-31T00:00:00"/>
    <x v="1"/>
    <x v="1"/>
    <x v="0"/>
    <s v="CAJA"/>
    <s v="CIERRE DE ANIO FISCAL"/>
    <s v="CIERRE_DE_CTAS_NOMINALES"/>
    <n v="0"/>
    <n v="3718.37"/>
    <s v="BRISAS DEL GOLF"/>
    <x v="0"/>
  </r>
  <r>
    <n v="49"/>
    <d v="2018-06-09T00:00:00"/>
    <x v="2"/>
    <x v="2"/>
    <x v="0"/>
    <s v="SERVICIOS PERSONALES"/>
    <s v="PAGO NOMINA QUINCENA 1 JUNIO 2018"/>
    <s v="TRANSACCIONES DEL DIA 06/09/2018 RECURSOS HUMANOS"/>
    <n v="26.27"/>
    <n v="0"/>
    <s v="BRISAS DEL GOLF"/>
    <x v="0"/>
  </r>
  <r>
    <n v="49"/>
    <d v="2018-08-10T00:00:00"/>
    <x v="3"/>
    <x v="3"/>
    <x v="0"/>
    <s v="SERVICIOS PERSONALES"/>
    <s v="PAGO NOMINA QUINCENA 1 AGOSTO 2018"/>
    <s v="TRANSACCIONES DEL DIA 08/10/2018 RECURSOS HUMANOS"/>
    <n v="30.87"/>
    <n v="0"/>
    <s v="BRISAS DEL GOLF"/>
    <x v="0"/>
  </r>
  <r>
    <n v="49"/>
    <d v="2018-12-31T00:00:00"/>
    <x v="1"/>
    <x v="1"/>
    <x v="0"/>
    <s v="SERVICIOS PERSONALES"/>
    <s v="CIERRE DE ANIO FISCAL"/>
    <s v="CIERRE_DE_CTAS_NOMINALES"/>
    <n v="0"/>
    <n v="57.14"/>
    <s v="BRISAS DEL GOLF"/>
    <x v="0"/>
  </r>
  <r>
    <n v="51"/>
    <d v="2018-06-09T00:00:00"/>
    <x v="2"/>
    <x v="2"/>
    <x v="0"/>
    <s v="ADMINISTRACION DE SUCURSALES"/>
    <s v="PAGO NOMINA QUINCENA 1 JUNIO 2018"/>
    <s v="TRANSACCIONES DEL DIA 06/09/2018 RECURSOS HUMANOS"/>
    <n v="36.020000000000003"/>
    <n v="0"/>
    <s v="PUENTE CENTENARIO"/>
    <x v="0"/>
  </r>
  <r>
    <n v="51"/>
    <d v="2018-08-10T00:00:00"/>
    <x v="3"/>
    <x v="3"/>
    <x v="0"/>
    <s v="ADMINISTRACION DE SUCURSALES"/>
    <s v="PAGO NOMINA QUINCENA 1 AGOSTO 2018"/>
    <s v="TRANSACCIONES DEL DIA 08/10/2018 RECURSOS HUMANOS"/>
    <n v="62.37"/>
    <n v="0"/>
    <s v="PUENTE CENTENARIO"/>
    <x v="0"/>
  </r>
  <r>
    <n v="51"/>
    <d v="2018-12-31T00:00:00"/>
    <x v="1"/>
    <x v="1"/>
    <x v="0"/>
    <s v="ADMINISTRACION DE SUCURSALES"/>
    <s v="CIERRE DE ANIO FISCAL"/>
    <s v="CIERRE_DE_CTAS_NOMINALES"/>
    <n v="0"/>
    <n v="98.39"/>
    <s v="PUENTE CENTENARIO"/>
    <x v="0"/>
  </r>
  <r>
    <n v="51"/>
    <d v="2018-06-09T00:00:00"/>
    <x v="2"/>
    <x v="2"/>
    <x v="0"/>
    <s v="CAJA"/>
    <s v="PAGO NOMINA QUINCENA 1 JUNIO 2018"/>
    <s v="TRANSACCIONES DEL DIA 06/09/2018 RECURSOS HUMANOS"/>
    <n v="224.45"/>
    <n v="0"/>
    <s v="PUENTE CENTENARIO"/>
    <x v="0"/>
  </r>
  <r>
    <n v="51"/>
    <d v="2018-06-25T00:00:00"/>
    <x v="2"/>
    <x v="2"/>
    <x v="0"/>
    <s v="CAJA"/>
    <s v="PAGO NOMINA QUINCENA 2 JUNIO 2018"/>
    <s v="TRANSACCIONES DEL DIA 06/25/2018 RECURSOS HUMANOS"/>
    <n v="221.32"/>
    <n v="0"/>
    <s v="PUENTE CENTENARIO"/>
    <x v="0"/>
  </r>
  <r>
    <n v="51"/>
    <d v="2018-07-10T00:00:00"/>
    <x v="6"/>
    <x v="6"/>
    <x v="0"/>
    <s v="CAJA"/>
    <s v="PAGO NOMINA QUINCENA 1 JULIO 2018"/>
    <s v="TRANSACCIONES DEL DIA 07/10/2018 RECURSOS HUMANOS"/>
    <n v="210.16"/>
    <n v="0"/>
    <s v="PUENTE CENTENARIO"/>
    <x v="0"/>
  </r>
  <r>
    <n v="51"/>
    <d v="2018-07-25T00:00:00"/>
    <x v="6"/>
    <x v="6"/>
    <x v="0"/>
    <s v="CAJA"/>
    <s v="PAGO NOMINA QUINCENA 2 JULIO 2018"/>
    <s v="TRANSACCIONES DEL DIA 07/25/2018 RECURSOS HUMANOS"/>
    <n v="252.54"/>
    <n v="0"/>
    <s v="PUENTE CENTENARIO"/>
    <x v="0"/>
  </r>
  <r>
    <n v="51"/>
    <d v="2018-08-10T00:00:00"/>
    <x v="3"/>
    <x v="3"/>
    <x v="0"/>
    <s v="CAJA"/>
    <s v="PAGO NOMINA QUINCENA 1 AGOSTO 2018"/>
    <s v="TRANSACCIONES DEL DIA 08/10/2018 RECURSOS HUMANOS"/>
    <n v="228.39"/>
    <n v="0"/>
    <s v="PUENTE CENTENARIO"/>
    <x v="0"/>
  </r>
  <r>
    <n v="51"/>
    <d v="2018-08-25T00:00:00"/>
    <x v="3"/>
    <x v="3"/>
    <x v="0"/>
    <s v="CAJA"/>
    <s v="PAGO NOMINA QUINCENA 2 AGOSTO 2018"/>
    <s v="TRANSACCIONES DEL DIA 08/25/2018 RECURSOS HUMANOS"/>
    <n v="306.07"/>
    <n v="0"/>
    <s v="PUENTE CENTENARIO"/>
    <x v="0"/>
  </r>
  <r>
    <n v="51"/>
    <d v="2018-09-10T00:00:00"/>
    <x v="4"/>
    <x v="4"/>
    <x v="0"/>
    <s v="CAJA"/>
    <s v="PAGO NOMINA QUINCENA 1 SEPTIEMBRE 2018"/>
    <s v="TRANSACCIONES DEL DIA 09/10/2018 RECURSOS HUMANOS"/>
    <n v="262.12"/>
    <n v="0"/>
    <s v="PUENTE CENTENARIO"/>
    <x v="0"/>
  </r>
  <r>
    <n v="51"/>
    <d v="2018-09-25T00:00:00"/>
    <x v="4"/>
    <x v="4"/>
    <x v="0"/>
    <s v="CAJA"/>
    <s v="PAGO NOMINA QUINCENA 2 SEPTIEMBRE 2018"/>
    <s v="TRANSACCIONES DEL DIA 09/25/2018 RECURSOS HUMANOS"/>
    <n v="298.35000000000002"/>
    <n v="0"/>
    <s v="PUENTE CENTENARIO"/>
    <x v="0"/>
  </r>
  <r>
    <n v="51"/>
    <d v="2018-10-10T00:00:00"/>
    <x v="0"/>
    <x v="0"/>
    <x v="0"/>
    <s v="CAJA"/>
    <s v="PAGO NOMINA QUINCENA 1 OCTUBRE 2018"/>
    <s v="TRANSACCIONES DEL DIA 10/10/2018 RECURSOS HUMANOS"/>
    <n v="236.68"/>
    <n v="0"/>
    <s v="PUENTE CENTENARIO"/>
    <x v="0"/>
  </r>
  <r>
    <n v="51"/>
    <d v="2018-10-25T00:00:00"/>
    <x v="0"/>
    <x v="0"/>
    <x v="0"/>
    <s v="CAJA"/>
    <s v="PAGO NOMINA QUINCENA 2 OCTUBRE 2018"/>
    <s v="TRANSACCIONES DEL DIA 10/25/2018 RECURSOS HUMANOS"/>
    <n v="277.51"/>
    <n v="0"/>
    <s v="PUENTE CENTENARIO"/>
    <x v="0"/>
  </r>
  <r>
    <n v="51"/>
    <d v="2018-11-09T00:00:00"/>
    <x v="5"/>
    <x v="5"/>
    <x v="0"/>
    <s v="CAJA"/>
    <s v="PAGO NOMINA QUINCENA 1 NOVIEMBRE 2018"/>
    <s v="TRANSACCIONES DEL DIA 11/09/2018 RECURSOS HUMANOS"/>
    <n v="329.37"/>
    <n v="0"/>
    <s v="PUENTE CENTENARIO"/>
    <x v="0"/>
  </r>
  <r>
    <n v="51"/>
    <d v="2018-11-24T00:00:00"/>
    <x v="5"/>
    <x v="5"/>
    <x v="0"/>
    <s v="CAJA"/>
    <s v="PAGO NOMINA QUINCENA 2 NOVIEMBRE 2018"/>
    <s v="TRANSACCIONES DEL DIA 11/24/2018 RECURSOS HUMANOS"/>
    <n v="265.14999999999998"/>
    <n v="0"/>
    <s v="PUENTE CENTENARIO"/>
    <x v="0"/>
  </r>
  <r>
    <n v="51"/>
    <d v="2018-12-10T00:00:00"/>
    <x v="1"/>
    <x v="1"/>
    <x v="0"/>
    <s v="CAJA"/>
    <s v="PAGO NOMINA QUINCENA 1 DICIEMBRE 2018"/>
    <s v="TRANSACCIONES DEL DIA 12/10/2018 RECURSOS HUMANOS"/>
    <n v="332.19"/>
    <n v="0"/>
    <s v="PUENTE CENTENARIO"/>
    <x v="0"/>
  </r>
  <r>
    <n v="51"/>
    <d v="2018-12-19T00:00:00"/>
    <x v="1"/>
    <x v="1"/>
    <x v="0"/>
    <s v="CAJA"/>
    <s v="PAGO NOMINA QUINCENA 2 DICIEMBRE 2018"/>
    <s v="TRANSACCIONES DEL DIA 12/19/2018 RECURSOS HUMANOS"/>
    <n v="414.55"/>
    <n v="0"/>
    <s v="PUENTE CENTENARIO"/>
    <x v="0"/>
  </r>
  <r>
    <n v="51"/>
    <d v="2018-12-31T00:00:00"/>
    <x v="1"/>
    <x v="1"/>
    <x v="0"/>
    <s v="CAJA"/>
    <s v="CIERRE DE ANIO FISCAL"/>
    <s v="CIERRE_DE_CTAS_NOMINALES"/>
    <n v="0"/>
    <n v="6432.96"/>
    <s v="PUENTE CENTENARIO"/>
    <x v="0"/>
  </r>
  <r>
    <n v="51"/>
    <d v="2018-06-09T00:00:00"/>
    <x v="2"/>
    <x v="2"/>
    <x v="0"/>
    <s v="SERVICIOS PERSONALES"/>
    <s v="PAGO NOMINA QUINCENA 1 JUNIO 2018"/>
    <s v="TRANSACCIONES DEL DIA 06/09/2018 RECURSOS HUMANOS"/>
    <n v="74.63"/>
    <n v="0"/>
    <s v="PUENTE CENTENARIO"/>
    <x v="0"/>
  </r>
  <r>
    <n v="51"/>
    <d v="2018-07-10T00:00:00"/>
    <x v="6"/>
    <x v="6"/>
    <x v="0"/>
    <s v="SERVICIOS PERSONALES"/>
    <s v="PAGO NOMINA QUINCENA 1 JULIO 2018"/>
    <s v="TRANSACCIONES DEL DIA 07/10/2018 RECURSOS HUMANOS"/>
    <n v="29.74"/>
    <n v="0"/>
    <s v="PUENTE CENTENARIO"/>
    <x v="0"/>
  </r>
  <r>
    <n v="51"/>
    <d v="2018-07-25T00:00:00"/>
    <x v="6"/>
    <x v="6"/>
    <x v="0"/>
    <s v="SERVICIOS PERSONALES"/>
    <s v="PAGO NOMINA QUINCENA 2 JULIO 2018"/>
    <s v="TRANSACCIONES DEL DIA 07/25/2018 RECURSOS HUMANOS"/>
    <n v="14.38"/>
    <n v="0"/>
    <s v="PUENTE CENTENARIO"/>
    <x v="0"/>
  </r>
  <r>
    <n v="51"/>
    <d v="2018-08-10T00:00:00"/>
    <x v="3"/>
    <x v="3"/>
    <x v="0"/>
    <s v="SERVICIOS PERSONALES"/>
    <s v="PAGO NOMINA QUINCENA 1 AGOSTO 2018"/>
    <s v="TRANSACCIONES DEL DIA 08/10/2018 RECURSOS HUMANOS"/>
    <n v="169.99"/>
    <n v="0"/>
    <s v="PUENTE CENTENARIO"/>
    <x v="0"/>
  </r>
  <r>
    <n v="51"/>
    <d v="2018-09-10T00:00:00"/>
    <x v="4"/>
    <x v="4"/>
    <x v="0"/>
    <s v="SERVICIOS PERSONALES"/>
    <s v="PAGO NOMINA QUINCENA 1 SEPTIEMBRE 2018"/>
    <s v="TRANSACCIONES DEL DIA 09/10/2018 RECURSOS HUMANOS"/>
    <n v="27.07"/>
    <n v="0"/>
    <s v="PUENTE CENTENARIO"/>
    <x v="0"/>
  </r>
  <r>
    <n v="51"/>
    <d v="2018-10-10T00:00:00"/>
    <x v="0"/>
    <x v="0"/>
    <x v="0"/>
    <s v="SERVICIOS PERSONALES"/>
    <s v="PAGO NOMINA QUINCENA 1 OCTUBRE 2018"/>
    <s v="TRANSACCIONES DEL DIA 10/10/2018 RECURSOS HUMANOS"/>
    <n v="10.86"/>
    <n v="0"/>
    <s v="PUENTE CENTENARIO"/>
    <x v="0"/>
  </r>
  <r>
    <n v="51"/>
    <d v="2018-11-24T00:00:00"/>
    <x v="5"/>
    <x v="5"/>
    <x v="0"/>
    <s v="SERVICIOS PERSONALES"/>
    <s v="PAGO NOMINA QUINCENA 2 NOVIEMBRE 2018"/>
    <s v="TRANSACCIONES DEL DIA 11/24/2018 RECURSOS HUMANOS"/>
    <n v="84.37"/>
    <n v="0"/>
    <s v="PUENTE CENTENARIO"/>
    <x v="0"/>
  </r>
  <r>
    <n v="51"/>
    <d v="2018-12-19T00:00:00"/>
    <x v="1"/>
    <x v="1"/>
    <x v="0"/>
    <s v="SERVICIOS PERSONALES"/>
    <s v="PAGO NOMINA QUINCENA 2 DICIEMBRE 2018"/>
    <s v="TRANSACCIONES DEL DIA 12/19/2018 RECURSOS HUMANOS"/>
    <n v="16.13"/>
    <n v="0"/>
    <s v="PUENTE CENTENARIO"/>
    <x v="0"/>
  </r>
  <r>
    <n v="51"/>
    <d v="2018-12-31T00:00:00"/>
    <x v="1"/>
    <x v="1"/>
    <x v="0"/>
    <s v="SERVICIOS PERSONALES"/>
    <s v="CIERRE DE ANIO FISCAL"/>
    <s v="CIERRE_DE_CTAS_NOMINALES"/>
    <n v="0"/>
    <n v="472.53"/>
    <s v="PUENTE CENTENARIO"/>
    <x v="0"/>
  </r>
  <r>
    <n v="66"/>
    <d v="2018-12-31T00:00:00"/>
    <x v="1"/>
    <x v="1"/>
    <x v="0"/>
    <s v="CAJA"/>
    <s v="CIERRE DE ANIO FISCAL"/>
    <s v="CIERRE_DE_CTAS_NOMINALES"/>
    <n v="0"/>
    <n v="43.87"/>
    <s v="METROMALL"/>
    <x v="0"/>
  </r>
  <r>
    <n v="68"/>
    <d v="2018-07-25T00:00:00"/>
    <x v="6"/>
    <x v="6"/>
    <x v="0"/>
    <s v="CAJA"/>
    <s v="PAGO NOMINA QUINCENA 2 JULIO 2018"/>
    <s v="TRANSACCIONES DEL DIA 07/25/2018 RECURSOS HUMANOS"/>
    <n v="14.42"/>
    <n v="0"/>
    <s v="ALTOS DE PANAMA"/>
    <x v="0"/>
  </r>
  <r>
    <n v="68"/>
    <d v="2018-08-10T00:00:00"/>
    <x v="3"/>
    <x v="3"/>
    <x v="0"/>
    <s v="CAJA"/>
    <s v="PAGO NOMINA QUINCENA 1 AGOSTO 2018"/>
    <s v="TRANSACCIONES DEL DIA 08/10/2018 RECURSOS HUMANOS"/>
    <n v="50.1"/>
    <n v="0"/>
    <s v="ALTOS DE PANAMA"/>
    <x v="0"/>
  </r>
  <r>
    <n v="68"/>
    <d v="2018-08-25T00:00:00"/>
    <x v="3"/>
    <x v="3"/>
    <x v="0"/>
    <s v="CAJA"/>
    <s v="PAGO NOMINA QUINCENA 2 AGOSTO 2018"/>
    <s v="TRANSACCIONES DEL DIA 08/25/2018 RECURSOS HUMANOS"/>
    <n v="45.5"/>
    <n v="0"/>
    <s v="ALTOS DE PANAMA"/>
    <x v="0"/>
  </r>
  <r>
    <n v="68"/>
    <d v="2018-09-10T00:00:00"/>
    <x v="4"/>
    <x v="4"/>
    <x v="0"/>
    <s v="CAJA"/>
    <s v="PAGO NOMINA QUINCENA 1 SEPTIEMBRE 2018"/>
    <s v="TRANSACCIONES DEL DIA 09/10/2018 RECURSOS HUMANOS"/>
    <n v="53.14"/>
    <n v="0"/>
    <s v="ALTOS DE PANAMA"/>
    <x v="0"/>
  </r>
  <r>
    <n v="68"/>
    <d v="2018-09-25T00:00:00"/>
    <x v="4"/>
    <x v="4"/>
    <x v="0"/>
    <s v="CAJA"/>
    <s v="PAGO NOMINA QUINCENA 2 SEPTIEMBRE 2018"/>
    <s v="TRANSACCIONES DEL DIA 09/25/2018 RECURSOS HUMANOS"/>
    <n v="35.75"/>
    <n v="0"/>
    <s v="ALTOS DE PANAMA"/>
    <x v="0"/>
  </r>
  <r>
    <n v="68"/>
    <d v="2018-12-31T00:00:00"/>
    <x v="1"/>
    <x v="1"/>
    <x v="0"/>
    <s v="CAJA"/>
    <s v="CIERRE DE ANIO FISCAL"/>
    <s v="CIERRE_DE_CTAS_NOMINALES"/>
    <n v="0"/>
    <n v="279.20999999999998"/>
    <s v="ALTOS DE PANAMA"/>
    <x v="0"/>
  </r>
  <r>
    <n v="69"/>
    <d v="2018-09-25T00:00:00"/>
    <x v="4"/>
    <x v="4"/>
    <x v="0"/>
    <s v="CAJA"/>
    <s v="PAGO NOMINA QUINCENA 2 SEPTIEMBRE 2018"/>
    <s v="TRANSACCIONES DEL DIA 09/25/2018 RECURSOS HUMANOS"/>
    <n v="23.96"/>
    <n v="0"/>
    <s v="VERSALLES"/>
    <x v="0"/>
  </r>
  <r>
    <n v="69"/>
    <d v="2018-12-19T00:00:00"/>
    <x v="1"/>
    <x v="1"/>
    <x v="0"/>
    <s v="CAJA"/>
    <s v="PAGO NOMINA QUINCENA 2 DICIEMBRE 2018"/>
    <s v="TRANSACCIONES DEL DIA 12/19/2018 RECURSOS HUMANOS"/>
    <n v="116.28"/>
    <n v="0"/>
    <s v="VERSALLES"/>
    <x v="0"/>
  </r>
  <r>
    <n v="69"/>
    <d v="2018-12-31T00:00:00"/>
    <x v="1"/>
    <x v="1"/>
    <x v="0"/>
    <s v="CAJA"/>
    <s v="CIERRE DE ANIO FISCAL"/>
    <s v="CIERRE_DE_CTAS_NOMINALES"/>
    <n v="0"/>
    <n v="182.56"/>
    <s v="VERSALLES"/>
    <x v="0"/>
  </r>
  <r>
    <n v="70"/>
    <d v="2018-09-10T00:00:00"/>
    <x v="4"/>
    <x v="4"/>
    <x v="0"/>
    <s v="CAJA"/>
    <s v="PAGO NOMINA QUINCENA 1 SEPTIEMBRE 2018"/>
    <s v="TRANSACCIONES DEL DIA 09/10/2018 RECURSOS HUMANOS"/>
    <n v="33.85"/>
    <n v="0"/>
    <s v="BUSINESS PARK"/>
    <x v="0"/>
  </r>
  <r>
    <n v="70"/>
    <d v="2018-12-31T00:00:00"/>
    <x v="1"/>
    <x v="1"/>
    <x v="0"/>
    <s v="CAJA"/>
    <s v="CIERRE DE ANIO FISCAL"/>
    <s v="CIERRE_DE_CTAS_NOMINALES"/>
    <n v="0"/>
    <n v="58.52"/>
    <s v="BUSINESS PARK"/>
    <x v="0"/>
  </r>
  <r>
    <n v="70"/>
    <d v="2018-08-10T00:00:00"/>
    <x v="3"/>
    <x v="3"/>
    <x v="0"/>
    <s v="SERVICIOS PERSONALES"/>
    <s v="PAGO NOMINA QUINCENA 1 AGOSTO 2018"/>
    <s v="TRANSACCIONES DEL DIA 08/10/2018 RECURSOS HUMANOS"/>
    <n v="45.75"/>
    <n v="0"/>
    <s v="BUSINESS PARK"/>
    <x v="0"/>
  </r>
  <r>
    <n v="70"/>
    <d v="2018-11-09T00:00:00"/>
    <x v="5"/>
    <x v="5"/>
    <x v="0"/>
    <s v="SERVICIOS PERSONALES"/>
    <s v="PAGO NOMINA QUINCENA 1 NOVIEMBRE 2018"/>
    <s v="TRANSACCIONES DEL DIA 11/09/2018 RECURSOS HUMANOS"/>
    <n v="11.54"/>
    <n v="0"/>
    <s v="BUSINESS PARK"/>
    <x v="0"/>
  </r>
  <r>
    <n v="70"/>
    <d v="2018-12-31T00:00:00"/>
    <x v="1"/>
    <x v="1"/>
    <x v="0"/>
    <s v="SERVICIOS PERSONALES"/>
    <s v="CIERRE DE ANIO FISCAL"/>
    <s v="CIERRE_DE_CTAS_NOMINALES"/>
    <n v="0"/>
    <n v="57.29"/>
    <s v="BUSINESS PARK"/>
    <x v="0"/>
  </r>
  <r>
    <n v="71"/>
    <d v="2018-08-25T00:00:00"/>
    <x v="3"/>
    <x v="3"/>
    <x v="0"/>
    <s v="CAJA"/>
    <s v="PAGO NOMINA QUINCENA 2 AGOSTO 2018"/>
    <s v="TRANSACCIONES DEL DIA 08/25/2018 RECURSOS HUMANOS"/>
    <n v="9.59"/>
    <n v="0"/>
    <s v="SAN FRANCISCO"/>
    <x v="0"/>
  </r>
  <r>
    <n v="71"/>
    <d v="2018-12-31T00:00:00"/>
    <x v="1"/>
    <x v="1"/>
    <x v="0"/>
    <s v="CAJA"/>
    <s v="CIERRE DE ANIO FISCAL"/>
    <s v="CIERRE_DE_CTAS_NOMINALES"/>
    <n v="0"/>
    <n v="318.02"/>
    <s v="SAN FRANCISCO"/>
    <x v="0"/>
  </r>
  <r>
    <n v="72"/>
    <d v="2018-09-25T00:00:00"/>
    <x v="4"/>
    <x v="4"/>
    <x v="0"/>
    <s v="ADMINISTRACION DE SUCURSALES"/>
    <s v="PAGO NOMINA QUINCENA 2 SEPTIEMBRE 2018"/>
    <s v="TRANSACCIONES DEL DIA 09/25/2018 RECURSOS HUMANOS"/>
    <n v="33.21"/>
    <n v="0"/>
    <s v="PLAZA BANCO GENERAL"/>
    <x v="0"/>
  </r>
  <r>
    <n v="72"/>
    <d v="2018-10-25T00:00:00"/>
    <x v="0"/>
    <x v="0"/>
    <x v="0"/>
    <s v="ADMINISTRACION DE SUCURSALES"/>
    <s v="PAGO NOMINA QUINCENA 2 OCTUBRE 2018"/>
    <s v="TRANSACCIONES DEL DIA 10/25/2018 RECURSOS HUMANOS"/>
    <n v="67.930000000000007"/>
    <n v="0"/>
    <s v="PLAZA BANCO GENERAL"/>
    <x v="0"/>
  </r>
  <r>
    <n v="72"/>
    <d v="2018-12-31T00:00:00"/>
    <x v="1"/>
    <x v="1"/>
    <x v="0"/>
    <s v="ADMINISTRACION DE SUCURSALES"/>
    <s v="CIERRE DE ANIO FISCAL"/>
    <s v="CIERRE_DE_CTAS_NOMINALES"/>
    <n v="0"/>
    <n v="133.38"/>
    <s v="PLAZA BANCO GENERAL"/>
    <x v="0"/>
  </r>
  <r>
    <n v="72"/>
    <d v="2018-12-31T00:00:00"/>
    <x v="1"/>
    <x v="1"/>
    <x v="0"/>
    <s v="CAJA"/>
    <s v="CIERRE DE ANIO FISCAL"/>
    <s v="CIERRE_DE_CTAS_NOMINALES"/>
    <n v="0"/>
    <n v="195.85"/>
    <s v="PLAZA BANCO GENERAL"/>
    <x v="0"/>
  </r>
  <r>
    <n v="72"/>
    <d v="2018-08-25T00:00:00"/>
    <x v="3"/>
    <x v="3"/>
    <x v="0"/>
    <s v="SERVICIOS PERSONALES"/>
    <s v="PAGO NOMINA QUINCENA 2 AGOSTO 2018"/>
    <s v="TRANSACCIONES DEL DIA 08/25/2018 RECURSOS HUMANOS"/>
    <n v="77.28"/>
    <n v="0"/>
    <s v="PLAZA BANCO GENERAL"/>
    <x v="0"/>
  </r>
  <r>
    <n v="72"/>
    <d v="2018-09-10T00:00:00"/>
    <x v="4"/>
    <x v="4"/>
    <x v="0"/>
    <s v="SERVICIOS PERSONALES"/>
    <s v="PAGO NOMINA QUINCENA 1 SEPTIEMBRE 2018"/>
    <s v="TRANSACCIONES DEL DIA 09/10/2018 RECURSOS HUMANOS"/>
    <n v="26.26"/>
    <n v="0"/>
    <s v="PLAZA BANCO GENERAL"/>
    <x v="0"/>
  </r>
  <r>
    <n v="72"/>
    <d v="2018-09-25T00:00:00"/>
    <x v="4"/>
    <x v="4"/>
    <x v="0"/>
    <s v="SERVICIOS PERSONALES"/>
    <s v="PAGO NOMINA QUINCENA 2 SEPTIEMBRE 2018"/>
    <s v="TRANSACCIONES DEL DIA 09/25/2018 RECURSOS HUMANOS"/>
    <n v="25.91"/>
    <n v="0"/>
    <s v="PLAZA BANCO GENERAL"/>
    <x v="0"/>
  </r>
  <r>
    <n v="72"/>
    <d v="2018-12-10T00:00:00"/>
    <x v="1"/>
    <x v="1"/>
    <x v="0"/>
    <s v="SERVICIOS PERSONALES"/>
    <s v="PAGO NOMINA QUINCENA 1 DICIEMBRE 2018"/>
    <s v="TRANSACCIONES DEL DIA 12/10/2018 RECURSOS HUMANOS"/>
    <n v="25.68"/>
    <n v="0"/>
    <s v="PLAZA BANCO GENERAL"/>
    <x v="0"/>
  </r>
  <r>
    <n v="72"/>
    <d v="2018-12-31T00:00:00"/>
    <x v="1"/>
    <x v="1"/>
    <x v="0"/>
    <s v="SERVICIOS PERSONALES"/>
    <s v="CIERRE DE ANIO FISCAL"/>
    <s v="CIERRE_DE_CTAS_NOMINALES"/>
    <n v="0"/>
    <n v="155.13"/>
    <s v="PLAZA BANCO GENERAL"/>
    <x v="0"/>
  </r>
  <r>
    <n v="73"/>
    <d v="2018-06-09T00:00:00"/>
    <x v="2"/>
    <x v="2"/>
    <x v="0"/>
    <s v="ADMINISTRACION DE SUCURSALES"/>
    <s v="PAGO NOMINA QUINCENA 1 JUNIO 2018"/>
    <s v="TRANSACCIONES DEL DIA 06/09/2018 RECURSOS HUMANOS"/>
    <n v="69.349999999999994"/>
    <n v="0"/>
    <s v="LA CHORRERA - PARQUE 10 DE NOV."/>
    <x v="0"/>
  </r>
  <r>
    <n v="73"/>
    <d v="2018-07-25T00:00:00"/>
    <x v="6"/>
    <x v="6"/>
    <x v="0"/>
    <s v="ADMINISTRACION DE SUCURSALES"/>
    <s v="PAGO NOMINA QUINCENA 2 JULIO 2018"/>
    <s v="TRANSACCIONES DEL DIA 07/25/2018 RECURSOS HUMANOS"/>
    <n v="61.01"/>
    <n v="0"/>
    <s v="LA CHORRERA - PARQUE 10 DE NOV."/>
    <x v="0"/>
  </r>
  <r>
    <n v="73"/>
    <d v="2018-08-10T00:00:00"/>
    <x v="3"/>
    <x v="3"/>
    <x v="0"/>
    <s v="ADMINISTRACION DE SUCURSALES"/>
    <s v="PAGO NOMINA QUINCENA 1 AGOSTO 2018"/>
    <s v="TRANSACCIONES DEL DIA 08/10/2018 RECURSOS HUMANOS"/>
    <n v="45.54"/>
    <n v="0"/>
    <s v="LA CHORRERA - PARQUE 10 DE NOV."/>
    <x v="0"/>
  </r>
  <r>
    <n v="73"/>
    <d v="2018-09-10T00:00:00"/>
    <x v="4"/>
    <x v="4"/>
    <x v="0"/>
    <s v="ADMINISTRACION DE SUCURSALES"/>
    <s v="PAGO NOMINA QUINCENA 1 SEPTIEMBRE 2018"/>
    <s v="TRANSACCIONES DEL DIA 09/10/2018 RECURSOS HUMANOS"/>
    <n v="17.34"/>
    <n v="0"/>
    <s v="LA CHORRERA - PARQUE 10 DE NOV."/>
    <x v="0"/>
  </r>
  <r>
    <n v="73"/>
    <d v="2018-09-25T00:00:00"/>
    <x v="4"/>
    <x v="4"/>
    <x v="0"/>
    <s v="ADMINISTRACION DE SUCURSALES"/>
    <s v="PAGO NOMINA QUINCENA 2 SEPTIEMBRE 2018"/>
    <s v="TRANSACCIONES DEL DIA 09/25/2018 RECURSOS HUMANOS"/>
    <n v="153.78"/>
    <n v="0"/>
    <s v="LA CHORRERA - PARQUE 10 DE NOV."/>
    <x v="0"/>
  </r>
  <r>
    <n v="73"/>
    <d v="2018-10-25T00:00:00"/>
    <x v="0"/>
    <x v="0"/>
    <x v="0"/>
    <s v="ADMINISTRACION DE SUCURSALES"/>
    <s v="PAGO NOMINA QUINCENA 2 OCTUBRE 2018"/>
    <s v="TRANSACCIONES DEL DIA 10/25/2018 RECURSOS HUMANOS"/>
    <n v="43.44"/>
    <n v="0"/>
    <s v="LA CHORRERA - PARQUE 10 DE NOV."/>
    <x v="0"/>
  </r>
  <r>
    <n v="73"/>
    <d v="2018-11-09T00:00:00"/>
    <x v="5"/>
    <x v="5"/>
    <x v="0"/>
    <s v="ADMINISTRACION DE SUCURSALES"/>
    <s v="PAGO NOMINA QUINCENA 1 NOVIEMBRE 2018"/>
    <s v="TRANSACCIONES DEL DIA 11/09/2018 RECURSOS HUMANOS"/>
    <n v="113.23"/>
    <n v="0"/>
    <s v="LA CHORRERA - PARQUE 10 DE NOV."/>
    <x v="0"/>
  </r>
  <r>
    <n v="73"/>
    <d v="2018-12-31T00:00:00"/>
    <x v="1"/>
    <x v="1"/>
    <x v="0"/>
    <s v="ADMINISTRACION DE SUCURSALES"/>
    <s v="CIERRE DE ANIO FISCAL"/>
    <s v="CIERRE_DE_CTAS_NOMINALES"/>
    <n v="0"/>
    <n v="986.22"/>
    <s v="LA CHORRERA - PARQUE 10 DE NOV."/>
    <x v="0"/>
  </r>
  <r>
    <n v="73"/>
    <d v="2018-06-09T00:00:00"/>
    <x v="2"/>
    <x v="2"/>
    <x v="0"/>
    <s v="CAJA"/>
    <s v="PAGO NOMINA QUINCENA 1 JUNIO 2018"/>
    <s v="TRANSACCIONES DEL DIA 06/09/2018 RECURSOS HUMANOS"/>
    <n v="1082.95"/>
    <n v="0"/>
    <s v="LA CHORRERA - PARQUE 10 DE NOV."/>
    <x v="0"/>
  </r>
  <r>
    <n v="73"/>
    <d v="2018-06-25T00:00:00"/>
    <x v="2"/>
    <x v="2"/>
    <x v="0"/>
    <s v="CAJA"/>
    <s v="PAGO NOMINA QUINCENA 2 JUNIO 2018"/>
    <s v="TRANSACCIONES DEL DIA 06/25/2018 RECURSOS HUMANOS"/>
    <n v="945.08"/>
    <n v="0"/>
    <s v="LA CHORRERA - PARQUE 10 DE NOV."/>
    <x v="0"/>
  </r>
  <r>
    <n v="73"/>
    <d v="2018-07-10T00:00:00"/>
    <x v="6"/>
    <x v="6"/>
    <x v="0"/>
    <s v="CAJA"/>
    <s v="PAGO NOMINA QUINCENA 1 JULIO 2018"/>
    <s v="TRANSACCIONES DEL DIA 07/10/2018 RECURSOS HUMANOS"/>
    <n v="873.47"/>
    <n v="0"/>
    <s v="LA CHORRERA - PARQUE 10 DE NOV."/>
    <x v="0"/>
  </r>
  <r>
    <n v="73"/>
    <d v="2018-07-25T00:00:00"/>
    <x v="6"/>
    <x v="6"/>
    <x v="0"/>
    <s v="CAJA"/>
    <s v="PAGO NOMINA QUINCENA 2 JULIO 2018"/>
    <s v="TRANSACCIONES DEL DIA 07/25/2018 RECURSOS HUMANOS"/>
    <n v="978.46"/>
    <n v="0"/>
    <s v="LA CHORRERA - PARQUE 10 DE NOV."/>
    <x v="0"/>
  </r>
  <r>
    <n v="73"/>
    <d v="2018-08-10T00:00:00"/>
    <x v="3"/>
    <x v="3"/>
    <x v="0"/>
    <s v="CAJA"/>
    <s v="PAGO NOMINA QUINCENA 1 AGOSTO 2018"/>
    <s v="TRANSACCIONES DEL DIA 08/10/2018 RECURSOS HUMANOS"/>
    <n v="549.44000000000005"/>
    <n v="0"/>
    <s v="LA CHORRERA - PARQUE 10 DE NOV."/>
    <x v="0"/>
  </r>
  <r>
    <n v="73"/>
    <d v="2018-08-25T00:00:00"/>
    <x v="3"/>
    <x v="3"/>
    <x v="0"/>
    <s v="CAJA"/>
    <s v="PAGO NOMINA QUINCENA 2 AGOSTO 2018"/>
    <s v="TRANSACCIONES DEL DIA 08/25/2018 RECURSOS HUMANOS"/>
    <n v="1066.53"/>
    <n v="0"/>
    <s v="LA CHORRERA - PARQUE 10 DE NOV."/>
    <x v="0"/>
  </r>
  <r>
    <n v="73"/>
    <d v="2018-09-10T00:00:00"/>
    <x v="4"/>
    <x v="4"/>
    <x v="0"/>
    <s v="CAJA"/>
    <s v="PAGO NOMINA QUINCENA 1 SEPTIEMBRE 2018"/>
    <s v="TRANSACCIONES DEL DIA 09/10/2018 RECURSOS HUMANOS"/>
    <n v="952.83"/>
    <n v="0"/>
    <s v="LA CHORRERA - PARQUE 10 DE NOV."/>
    <x v="0"/>
  </r>
  <r>
    <n v="73"/>
    <d v="2018-09-25T00:00:00"/>
    <x v="4"/>
    <x v="4"/>
    <x v="0"/>
    <s v="CAJA"/>
    <s v="PAGO NOMINA QUINCENA 2 SEPTIEMBRE 2018"/>
    <s v="TRANSACCIONES DEL DIA 09/25/2018 RECURSOS HUMANOS"/>
    <n v="852.46"/>
    <n v="0"/>
    <s v="LA CHORRERA - PARQUE 10 DE NOV."/>
    <x v="0"/>
  </r>
  <r>
    <n v="73"/>
    <d v="2018-10-10T00:00:00"/>
    <x v="0"/>
    <x v="0"/>
    <x v="0"/>
    <s v="CAJA"/>
    <s v="PAGO NOMINA QUINCENA 1 OCTUBRE 2018"/>
    <s v="TRANSACCIONES DEL DIA 10/10/2018 RECURSOS HUMANOS"/>
    <n v="580.63"/>
    <n v="0"/>
    <s v="LA CHORRERA - PARQUE 10 DE NOV."/>
    <x v="0"/>
  </r>
  <r>
    <n v="73"/>
    <d v="2018-10-25T00:00:00"/>
    <x v="0"/>
    <x v="0"/>
    <x v="0"/>
    <s v="CAJA"/>
    <s v="PAGO NOMINA QUINCENA 2 OCTUBRE 2018"/>
    <s v="TRANSACCIONES DEL DIA 10/25/2018 RECURSOS HUMANOS"/>
    <n v="665.7"/>
    <n v="0"/>
    <s v="LA CHORRERA - PARQUE 10 DE NOV."/>
    <x v="0"/>
  </r>
  <r>
    <n v="73"/>
    <d v="2018-11-09T00:00:00"/>
    <x v="5"/>
    <x v="5"/>
    <x v="0"/>
    <s v="CAJA"/>
    <s v="PAGO NOMINA QUINCENA 1 NOVIEMBRE 2018"/>
    <s v="TRANSACCIONES DEL DIA 11/09/2018 RECURSOS HUMANOS"/>
    <n v="653.28"/>
    <n v="0"/>
    <s v="LA CHORRERA - PARQUE 10 DE NOV."/>
    <x v="0"/>
  </r>
  <r>
    <n v="73"/>
    <d v="2018-11-24T00:00:00"/>
    <x v="5"/>
    <x v="5"/>
    <x v="0"/>
    <s v="CAJA"/>
    <s v="PAGO NOMINA QUINCENA 2 NOVIEMBRE 2018"/>
    <s v="TRANSACCIONES DEL DIA 11/24/2018 RECURSOS HUMANOS"/>
    <n v="763.6"/>
    <n v="0"/>
    <s v="LA CHORRERA - PARQUE 10 DE NOV."/>
    <x v="0"/>
  </r>
  <r>
    <n v="73"/>
    <d v="2018-12-10T00:00:00"/>
    <x v="1"/>
    <x v="1"/>
    <x v="0"/>
    <s v="CAJA"/>
    <s v="PAGO NOMINA QUINCENA 1 DICIEMBRE 2018"/>
    <s v="TRANSACCIONES DEL DIA 12/10/2018 RECURSOS HUMANOS"/>
    <n v="1091.8399999999999"/>
    <n v="0"/>
    <s v="LA CHORRERA - PARQUE 10 DE NOV."/>
    <x v="0"/>
  </r>
  <r>
    <n v="73"/>
    <d v="2018-12-19T00:00:00"/>
    <x v="1"/>
    <x v="1"/>
    <x v="0"/>
    <s v="CAJA"/>
    <s v="PAGO NOMINA QUINCENA 2 DICIEMBRE 2018"/>
    <s v="TRANSACCIONES DEL DIA 12/19/2018 RECURSOS HUMANOS"/>
    <n v="780.23"/>
    <n v="0"/>
    <s v="LA CHORRERA - PARQUE 10 DE NOV."/>
    <x v="0"/>
  </r>
  <r>
    <n v="73"/>
    <d v="2018-12-31T00:00:00"/>
    <x v="1"/>
    <x v="1"/>
    <x v="0"/>
    <s v="CAJA"/>
    <s v="CIERRE DE ANIO FISCAL"/>
    <s v="CIERRE_DE_CTAS_NOMINALES"/>
    <n v="0"/>
    <n v="20550.37"/>
    <s v="LA CHORRERA - PARQUE 10 DE NOV."/>
    <x v="0"/>
  </r>
  <r>
    <n v="73"/>
    <d v="2018-06-09T00:00:00"/>
    <x v="2"/>
    <x v="2"/>
    <x v="0"/>
    <s v="SERVICIOS PERSONALES"/>
    <s v="PAGO NOMINA QUINCENA 1 JUNIO 2018"/>
    <s v="TRANSACCIONES DEL DIA 06/09/2018 RECURSOS HUMANOS"/>
    <n v="84.76"/>
    <n v="0"/>
    <s v="LA CHORRERA - PARQUE 10 DE NOV."/>
    <x v="0"/>
  </r>
  <r>
    <n v="73"/>
    <d v="2018-06-25T00:00:00"/>
    <x v="2"/>
    <x v="2"/>
    <x v="0"/>
    <s v="SERVICIOS PERSONALES"/>
    <s v="PAGO NOMINA QUINCENA 2 JUNIO 2018"/>
    <s v="TRANSACCIONES DEL DIA 06/25/2018 RECURSOS HUMANOS"/>
    <n v="28.28"/>
    <n v="0"/>
    <s v="LA CHORRERA - PARQUE 10 DE NOV."/>
    <x v="0"/>
  </r>
  <r>
    <n v="73"/>
    <d v="2018-07-10T00:00:00"/>
    <x v="6"/>
    <x v="6"/>
    <x v="0"/>
    <s v="SERVICIOS PERSONALES"/>
    <s v="PAGO NOMINA QUINCENA 1 JULIO 2018"/>
    <s v="TRANSACCIONES DEL DIA 07/10/2018 RECURSOS HUMANOS"/>
    <n v="14.06"/>
    <n v="0"/>
    <s v="LA CHORRERA - PARQUE 10 DE NOV."/>
    <x v="0"/>
  </r>
  <r>
    <n v="73"/>
    <d v="2018-08-10T00:00:00"/>
    <x v="3"/>
    <x v="3"/>
    <x v="0"/>
    <s v="SERVICIOS PERSONALES"/>
    <s v="PAGO NOMINA QUINCENA 1 AGOSTO 2018"/>
    <s v="TRANSACCIONES DEL DIA 08/10/2018 RECURSOS HUMANOS"/>
    <n v="31.75"/>
    <n v="0"/>
    <s v="LA CHORRERA - PARQUE 10 DE NOV."/>
    <x v="0"/>
  </r>
  <r>
    <n v="73"/>
    <d v="2018-09-25T00:00:00"/>
    <x v="4"/>
    <x v="4"/>
    <x v="0"/>
    <s v="SERVICIOS PERSONALES"/>
    <s v="PAGO NOMINA QUINCENA 2 SEPTIEMBRE 2018"/>
    <s v="TRANSACCIONES DEL DIA 09/25/2018 RECURSOS HUMANOS"/>
    <n v="94.73"/>
    <n v="0"/>
    <s v="LA CHORRERA - PARQUE 10 DE NOV."/>
    <x v="0"/>
  </r>
  <r>
    <n v="73"/>
    <d v="2018-10-10T00:00:00"/>
    <x v="0"/>
    <x v="0"/>
    <x v="0"/>
    <s v="SERVICIOS PERSONALES"/>
    <s v="PAGO NOMINA QUINCENA 1 OCTUBRE 2018"/>
    <s v="TRANSACCIONES DEL DIA 10/10/2018 RECURSOS HUMANOS"/>
    <n v="27.29"/>
    <n v="0"/>
    <s v="LA CHORRERA - PARQUE 10 DE NOV."/>
    <x v="0"/>
  </r>
  <r>
    <n v="73"/>
    <d v="2018-11-09T00:00:00"/>
    <x v="5"/>
    <x v="5"/>
    <x v="0"/>
    <s v="SERVICIOS PERSONALES"/>
    <s v="PAGO NOMINA QUINCENA 1 NOVIEMBRE 2018"/>
    <s v="TRANSACCIONES DEL DIA 11/09/2018 RECURSOS HUMANOS"/>
    <n v="185.43"/>
    <n v="0"/>
    <s v="LA CHORRERA - PARQUE 10 DE NOV."/>
    <x v="0"/>
  </r>
  <r>
    <n v="73"/>
    <d v="2018-11-24T00:00:00"/>
    <x v="5"/>
    <x v="5"/>
    <x v="0"/>
    <s v="SERVICIOS PERSONALES"/>
    <s v="PAGO NOMINA QUINCENA 2 NOVIEMBRE 2018"/>
    <s v="TRANSACCIONES DEL DIA 11/24/2018 RECURSOS HUMANOS"/>
    <n v="32.549999999999997"/>
    <n v="0"/>
    <s v="LA CHORRERA - PARQUE 10 DE NOV."/>
    <x v="0"/>
  </r>
  <r>
    <n v="73"/>
    <d v="2018-12-31T00:00:00"/>
    <x v="1"/>
    <x v="1"/>
    <x v="0"/>
    <s v="SERVICIOS PERSONALES"/>
    <s v="CIERRE DE ANIO FISCAL"/>
    <s v="CIERRE_DE_CTAS_NOMINALES"/>
    <n v="0"/>
    <n v="860.31"/>
    <s v="LA CHORRERA - PARQUE 10 DE NOV."/>
    <x v="0"/>
  </r>
  <r>
    <n v="74"/>
    <d v="2018-08-10T00:00:00"/>
    <x v="3"/>
    <x v="3"/>
    <x v="0"/>
    <s v="ADMINISTRACION DE SUCURSALES"/>
    <s v="PAGO NOMINA QUINCENA 1 AGOSTO 2018"/>
    <s v="TRANSACCIONES DEL DIA 08/10/2018 RECURSOS HUMANOS"/>
    <n v="43.34"/>
    <n v="0"/>
    <s v="COSTA DEL ESTE - CENTENARIO"/>
    <x v="0"/>
  </r>
  <r>
    <n v="74"/>
    <d v="2018-12-31T00:00:00"/>
    <x v="1"/>
    <x v="1"/>
    <x v="0"/>
    <s v="ADMINISTRACION DE SUCURSALES"/>
    <s v="CIERRE DE ANIO FISCAL"/>
    <s v="CIERRE_DE_CTAS_NOMINALES"/>
    <n v="0"/>
    <n v="43.34"/>
    <s v="COSTA DEL ESTE - CENTENARIO"/>
    <x v="0"/>
  </r>
  <r>
    <n v="74"/>
    <d v="2018-12-31T00:00:00"/>
    <x v="1"/>
    <x v="1"/>
    <x v="0"/>
    <s v="CAJA"/>
    <s v="CIERRE DE ANIO FISCAL"/>
    <s v="CIERRE_DE_CTAS_NOMINALES"/>
    <n v="0"/>
    <n v="234.56"/>
    <s v="COSTA DEL ESTE - CENTENARIO"/>
    <x v="0"/>
  </r>
  <r>
    <n v="74"/>
    <d v="2018-12-31T00:00:00"/>
    <x v="1"/>
    <x v="1"/>
    <x v="0"/>
    <s v="SERVICIOS PERSONALES"/>
    <s v="CIERRE DE ANIO FISCAL"/>
    <s v="CIERRE_DE_CTAS_NOMINALES"/>
    <n v="0"/>
    <n v="25.04"/>
    <s v="COSTA DEL ESTE - CENTENARIO"/>
    <x v="0"/>
  </r>
  <r>
    <n v="76"/>
    <d v="2018-12-10T00:00:00"/>
    <x v="1"/>
    <x v="1"/>
    <x v="0"/>
    <s v="SERVICIOS PERSONALES"/>
    <s v="PAGO NOMINA QUINCENA 1 DICIEMBRE 2018"/>
    <s v="TRANSACCIONES DEL DIA 12/10/2018 RECURSOS HUMANOS"/>
    <n v="29.88"/>
    <n v="0"/>
    <s v="CLAYTON"/>
    <x v="0"/>
  </r>
  <r>
    <n v="76"/>
    <d v="2018-12-31T00:00:00"/>
    <x v="1"/>
    <x v="1"/>
    <x v="0"/>
    <s v="SERVICIOS PERSONALES"/>
    <s v="CIERRE DE ANIO FISCAL"/>
    <s v="CIERRE_DE_CTAS_NOMINALES"/>
    <n v="0"/>
    <n v="29.88"/>
    <s v="CLAYTON"/>
    <x v="0"/>
  </r>
  <r>
    <n v="77"/>
    <d v="2018-06-25T00:00:00"/>
    <x v="2"/>
    <x v="2"/>
    <x v="0"/>
    <s v="ADMINISTRACION DE SUCURSALES"/>
    <s v="PAGO NOMINA QUINCENA 2 JUNIO 2018"/>
    <s v="TRANSACCIONES DEL DIA 06/25/2018 RECURSOS HUMANOS"/>
    <n v="72.040000000000006"/>
    <n v="0"/>
    <s v="MARBELLA"/>
    <x v="0"/>
  </r>
  <r>
    <n v="77"/>
    <d v="2018-12-31T00:00:00"/>
    <x v="1"/>
    <x v="1"/>
    <x v="0"/>
    <s v="ADMINISTRACION DE SUCURSALES"/>
    <s v="CIERRE DE ANIO FISCAL"/>
    <s v="CIERRE_DE_CTAS_NOMINALES"/>
    <n v="0"/>
    <n v="72.040000000000006"/>
    <s v="MARBELLA"/>
    <x v="0"/>
  </r>
  <r>
    <n v="77"/>
    <d v="2018-08-10T00:00:00"/>
    <x v="3"/>
    <x v="3"/>
    <x v="0"/>
    <s v="CAJA"/>
    <s v="PAGO NOMINA QUINCENA 1 AGOSTO 2018"/>
    <s v="TRANSACCIONES DEL DIA 08/10/2018 RECURSOS HUMANOS"/>
    <n v="14.1"/>
    <n v="0"/>
    <s v="MARBELLA"/>
    <x v="0"/>
  </r>
  <r>
    <n v="77"/>
    <d v="2018-08-25T00:00:00"/>
    <x v="3"/>
    <x v="3"/>
    <x v="0"/>
    <s v="CAJA"/>
    <s v="PAGO NOMINA QUINCENA 2 AGOSTO 2018"/>
    <s v="TRANSACCIONES DEL DIA 08/25/2018 RECURSOS HUMANOS"/>
    <n v="51.17"/>
    <n v="0"/>
    <s v="MARBELLA"/>
    <x v="0"/>
  </r>
  <r>
    <n v="77"/>
    <d v="2018-12-31T00:00:00"/>
    <x v="1"/>
    <x v="1"/>
    <x v="0"/>
    <s v="CAJA"/>
    <s v="CIERRE DE ANIO FISCAL"/>
    <s v="CIERRE_DE_CTAS_NOMINALES"/>
    <n v="0"/>
    <n v="137.41999999999999"/>
    <s v="MARBELLA"/>
    <x v="0"/>
  </r>
  <r>
    <n v="78"/>
    <d v="2018-12-31T00:00:00"/>
    <x v="1"/>
    <x v="1"/>
    <x v="0"/>
    <s v="ADMINISTRACION DE SUCURSALES"/>
    <s v="CIERRE DE ANIO FISCAL"/>
    <s v="CIERRE_DE_CTAS_NOMINALES"/>
    <n v="0"/>
    <n v="26.94"/>
    <s v="PLAZA CAROLINA"/>
    <x v="0"/>
  </r>
  <r>
    <n v="78"/>
    <d v="2018-11-24T00:00:00"/>
    <x v="5"/>
    <x v="5"/>
    <x v="0"/>
    <s v="CAJA"/>
    <s v="PAGO NOMINA QUINCENA 2 NOVIEMBRE 2018"/>
    <s v="TRANSACCIONES DEL DIA 11/24/2018 RECURSOS HUMANOS"/>
    <n v="12.89"/>
    <n v="0"/>
    <s v="PLAZA CAROLINA"/>
    <x v="0"/>
  </r>
  <r>
    <n v="78"/>
    <d v="2018-12-31T00:00:00"/>
    <x v="1"/>
    <x v="1"/>
    <x v="0"/>
    <s v="CAJA"/>
    <s v="CIERRE DE ANIO FISCAL"/>
    <s v="CIERRE_DE_CTAS_NOMINALES"/>
    <n v="0"/>
    <n v="195.11"/>
    <s v="PLAZA CAROLINA"/>
    <x v="0"/>
  </r>
  <r>
    <n v="79"/>
    <d v="2018-10-10T00:00:00"/>
    <x v="0"/>
    <x v="0"/>
    <x v="0"/>
    <s v="CAJA"/>
    <s v="PAGO NOMINA QUINCENA 1 OCTUBRE 2018"/>
    <s v="TRANSACCIONES DEL DIA 10/10/2018 RECURSOS HUMANOS"/>
    <n v="41.1"/>
    <n v="0"/>
    <s v="PLAZA CORDOBA"/>
    <x v="0"/>
  </r>
  <r>
    <n v="79"/>
    <d v="2018-12-10T00:00:00"/>
    <x v="1"/>
    <x v="1"/>
    <x v="0"/>
    <s v="CAJA"/>
    <s v="PAGO NOMINA QUINCENA 1 DICIEMBRE 2018"/>
    <s v="TRANSACCIONES DEL DIA 12/10/2018 RECURSOS HUMANOS"/>
    <n v="25.82"/>
    <n v="0"/>
    <s v="PLAZA CORDOBA"/>
    <x v="0"/>
  </r>
  <r>
    <n v="79"/>
    <d v="2018-12-31T00:00:00"/>
    <x v="1"/>
    <x v="1"/>
    <x v="0"/>
    <s v="CAJA"/>
    <s v="CIERRE DE ANIO FISCAL"/>
    <s v="CIERRE_DE_CTAS_NOMINALES"/>
    <n v="0"/>
    <n v="381.27"/>
    <s v="PLAZA CORDOBA"/>
    <x v="0"/>
  </r>
  <r>
    <n v="80"/>
    <d v="2018-06-09T00:00:00"/>
    <x v="2"/>
    <x v="2"/>
    <x v="0"/>
    <s v="CAJA"/>
    <s v="PAGO NOMINA QUINCENA 1 JUNIO 2018"/>
    <s v="TRANSACCIONES DEL DIA 06/09/2018 RECURSOS HUMANOS"/>
    <n v="197.67"/>
    <n v="0"/>
    <s v="VIA SIMON BOLIVAR"/>
    <x v="0"/>
  </r>
  <r>
    <n v="80"/>
    <d v="2018-06-25T00:00:00"/>
    <x v="2"/>
    <x v="2"/>
    <x v="0"/>
    <s v="CAJA"/>
    <s v="PAGO NOMINA QUINCENA 2 JUNIO 2018"/>
    <s v="TRANSACCIONES DEL DIA 06/25/2018 RECURSOS HUMANOS"/>
    <n v="134.44999999999999"/>
    <n v="0"/>
    <s v="VIA SIMON BOLIVAR"/>
    <x v="0"/>
  </r>
  <r>
    <n v="80"/>
    <d v="2018-07-10T00:00:00"/>
    <x v="6"/>
    <x v="6"/>
    <x v="0"/>
    <s v="CAJA"/>
    <s v="PAGO NOMINA QUINCENA 1 JULIO 2018"/>
    <s v="TRANSACCIONES DEL DIA 07/10/2018 RECURSOS HUMANOS"/>
    <n v="170.92"/>
    <n v="0"/>
    <s v="VIA SIMON BOLIVAR"/>
    <x v="0"/>
  </r>
  <r>
    <n v="80"/>
    <d v="2018-07-25T00:00:00"/>
    <x v="6"/>
    <x v="6"/>
    <x v="0"/>
    <s v="CAJA"/>
    <s v="PAGO NOMINA QUINCENA 2 JULIO 2018"/>
    <s v="TRANSACCIONES DEL DIA 07/25/2018 RECURSOS HUMANOS"/>
    <n v="195.78"/>
    <n v="0"/>
    <s v="VIA SIMON BOLIVAR"/>
    <x v="0"/>
  </r>
  <r>
    <n v="80"/>
    <d v="2018-08-10T00:00:00"/>
    <x v="3"/>
    <x v="3"/>
    <x v="0"/>
    <s v="CAJA"/>
    <s v="PAGO NOMINA QUINCENA 1 AGOSTO 2018"/>
    <s v="TRANSACCIONES DEL DIA 08/10/2018 RECURSOS HUMANOS"/>
    <n v="143.71"/>
    <n v="0"/>
    <s v="VIA SIMON BOLIVAR"/>
    <x v="0"/>
  </r>
  <r>
    <n v="80"/>
    <d v="2018-08-25T00:00:00"/>
    <x v="3"/>
    <x v="3"/>
    <x v="0"/>
    <s v="CAJA"/>
    <s v="PAGO NOMINA QUINCENA 2 AGOSTO 2018"/>
    <s v="TRANSACCIONES DEL DIA 08/25/2018 RECURSOS HUMANOS"/>
    <n v="281.07"/>
    <n v="0"/>
    <s v="VIA SIMON BOLIVAR"/>
    <x v="0"/>
  </r>
  <r>
    <n v="80"/>
    <d v="2018-09-10T00:00:00"/>
    <x v="4"/>
    <x v="4"/>
    <x v="0"/>
    <s v="CAJA"/>
    <s v="PAGO NOMINA QUINCENA 1 SEPTIEMBRE 2018"/>
    <s v="TRANSACCIONES DEL DIA 09/10/2018 RECURSOS HUMANOS"/>
    <n v="188.36"/>
    <n v="0"/>
    <s v="VIA SIMON BOLIVAR"/>
    <x v="0"/>
  </r>
  <r>
    <n v="80"/>
    <d v="2018-09-25T00:00:00"/>
    <x v="4"/>
    <x v="4"/>
    <x v="0"/>
    <s v="CAJA"/>
    <s v="PAGO NOMINA QUINCENA 2 SEPTIEMBRE 2018"/>
    <s v="TRANSACCIONES DEL DIA 09/25/2018 RECURSOS HUMANOS"/>
    <n v="42.03"/>
    <n v="0"/>
    <s v="VIA SIMON BOLIVAR"/>
    <x v="0"/>
  </r>
  <r>
    <n v="80"/>
    <d v="2018-10-10T00:00:00"/>
    <x v="0"/>
    <x v="0"/>
    <x v="0"/>
    <s v="CAJA"/>
    <s v="PAGO NOMINA QUINCENA 1 OCTUBRE 2018"/>
    <s v="TRANSACCIONES DEL DIA 10/10/2018 RECURSOS HUMANOS"/>
    <n v="110.17"/>
    <n v="0"/>
    <s v="VIA SIMON BOLIVAR"/>
    <x v="0"/>
  </r>
  <r>
    <n v="80"/>
    <d v="2018-10-25T00:00:00"/>
    <x v="0"/>
    <x v="0"/>
    <x v="0"/>
    <s v="CAJA"/>
    <s v="PAGO NOMINA QUINCENA 2 OCTUBRE 2018"/>
    <s v="TRANSACCIONES DEL DIA 10/25/2018 RECURSOS HUMANOS"/>
    <n v="133.07"/>
    <n v="0"/>
    <s v="VIA SIMON BOLIVAR"/>
    <x v="0"/>
  </r>
  <r>
    <n v="80"/>
    <d v="2018-11-09T00:00:00"/>
    <x v="5"/>
    <x v="5"/>
    <x v="0"/>
    <s v="CAJA"/>
    <s v="PAGO NOMINA QUINCENA 1 NOVIEMBRE 2018"/>
    <s v="TRANSACCIONES DEL DIA 11/09/2018 RECURSOS HUMANOS"/>
    <n v="154.83000000000001"/>
    <n v="0"/>
    <s v="VIA SIMON BOLIVAR"/>
    <x v="0"/>
  </r>
  <r>
    <n v="80"/>
    <d v="2018-11-24T00:00:00"/>
    <x v="5"/>
    <x v="5"/>
    <x v="0"/>
    <s v="CAJA"/>
    <s v="PAGO NOMINA QUINCENA 2 NOVIEMBRE 2018"/>
    <s v="TRANSACCIONES DEL DIA 11/24/2018 RECURSOS HUMANOS"/>
    <n v="189.44"/>
    <n v="0"/>
    <s v="VIA SIMON BOLIVAR"/>
    <x v="0"/>
  </r>
  <r>
    <n v="80"/>
    <d v="2018-12-10T00:00:00"/>
    <x v="1"/>
    <x v="1"/>
    <x v="0"/>
    <s v="CAJA"/>
    <s v="PAGO NOMINA QUINCENA 1 DICIEMBRE 2018"/>
    <s v="TRANSACCIONES DEL DIA 12/10/2018 RECURSOS HUMANOS"/>
    <n v="198.07"/>
    <n v="0"/>
    <s v="VIA SIMON BOLIVAR"/>
    <x v="0"/>
  </r>
  <r>
    <n v="80"/>
    <d v="2018-12-19T00:00:00"/>
    <x v="1"/>
    <x v="1"/>
    <x v="0"/>
    <s v="CAJA"/>
    <s v="PAGO NOMINA QUINCENA 2 DICIEMBRE 2018"/>
    <s v="TRANSACCIONES DEL DIA 12/19/2018 RECURSOS HUMANOS"/>
    <n v="244.87"/>
    <n v="0"/>
    <s v="VIA SIMON BOLIVAR"/>
    <x v="0"/>
  </r>
  <r>
    <n v="80"/>
    <d v="2018-12-31T00:00:00"/>
    <x v="1"/>
    <x v="1"/>
    <x v="0"/>
    <s v="CAJA"/>
    <s v="CIERRE DE ANIO FISCAL"/>
    <s v="CIERRE_DE_CTAS_NOMINALES"/>
    <n v="0"/>
    <n v="4185.47"/>
    <s v="VIA SIMON BOLIVAR"/>
    <x v="0"/>
  </r>
  <r>
    <n v="80"/>
    <d v="2018-06-25T00:00:00"/>
    <x v="2"/>
    <x v="2"/>
    <x v="0"/>
    <s v="SERVICIOS PERSONALES"/>
    <s v="PAGO NOMINA QUINCENA 2 JUNIO 2018"/>
    <s v="TRANSACCIONES DEL DIA 06/25/2018 RECURSOS HUMANOS"/>
    <n v="13.4"/>
    <n v="0"/>
    <s v="VIA SIMON BOLIVAR"/>
    <x v="0"/>
  </r>
  <r>
    <n v="80"/>
    <d v="2018-08-10T00:00:00"/>
    <x v="3"/>
    <x v="3"/>
    <x v="0"/>
    <s v="SERVICIOS PERSONALES"/>
    <s v="PAGO NOMINA QUINCENA 1 AGOSTO 2018"/>
    <s v="TRANSACCIONES DEL DIA 08/10/2018 RECURSOS HUMANOS"/>
    <n v="12.88"/>
    <n v="0"/>
    <s v="VIA SIMON BOLIVAR"/>
    <x v="0"/>
  </r>
  <r>
    <n v="80"/>
    <d v="2018-09-25T00:00:00"/>
    <x v="4"/>
    <x v="4"/>
    <x v="0"/>
    <s v="SERVICIOS PERSONALES"/>
    <s v="PAGO NOMINA QUINCENA 2 SEPTIEMBRE 2018"/>
    <s v="TRANSACCIONES DEL DIA 09/25/2018 RECURSOS HUMANOS"/>
    <n v="27.45"/>
    <n v="0"/>
    <s v="VIA SIMON BOLIVAR"/>
    <x v="0"/>
  </r>
  <r>
    <n v="80"/>
    <d v="2018-11-09T00:00:00"/>
    <x v="5"/>
    <x v="5"/>
    <x v="0"/>
    <s v="SERVICIOS PERSONALES"/>
    <s v="PAGO NOMINA QUINCENA 1 NOVIEMBRE 2018"/>
    <s v="TRANSACCIONES DEL DIA 11/09/2018 RECURSOS HUMANOS"/>
    <n v="13.48"/>
    <n v="0"/>
    <s v="VIA SIMON BOLIVAR"/>
    <x v="0"/>
  </r>
  <r>
    <n v="80"/>
    <d v="2018-12-10T00:00:00"/>
    <x v="1"/>
    <x v="1"/>
    <x v="0"/>
    <s v="SERVICIOS PERSONALES"/>
    <s v="PAGO NOMINA QUINCENA 1 DICIEMBRE 2018"/>
    <s v="TRANSACCIONES DEL DIA 12/10/2018 RECURSOS HUMANOS"/>
    <n v="14.5"/>
    <n v="0"/>
    <s v="VIA SIMON BOLIVAR"/>
    <x v="0"/>
  </r>
  <r>
    <n v="80"/>
    <d v="2018-12-31T00:00:00"/>
    <x v="1"/>
    <x v="1"/>
    <x v="0"/>
    <s v="SERVICIOS PERSONALES"/>
    <s v="CIERRE DE ANIO FISCAL"/>
    <s v="CIERRE_DE_CTAS_NOMINALES"/>
    <n v="0"/>
    <n v="190.91"/>
    <s v="VIA SIMON BOLIVAR"/>
    <x v="0"/>
  </r>
  <r>
    <n v="89"/>
    <d v="2018-12-31T00:00:00"/>
    <x v="1"/>
    <x v="1"/>
    <x v="0"/>
    <s v="ADMINISTRACION DE SUCURSALES"/>
    <s v="CIERRE DE ANIO FISCAL"/>
    <s v="CIERRE_DE_CTAS_NOMINALES"/>
    <n v="0"/>
    <n v="34.42"/>
    <s v="JUSTO AROSEMENA"/>
    <x v="0"/>
  </r>
  <r>
    <n v="89"/>
    <d v="2018-07-10T00:00:00"/>
    <x v="6"/>
    <x v="6"/>
    <x v="0"/>
    <s v="CAJA"/>
    <s v="PAGO NOMINA QUINCENA 1 JULIO 2018"/>
    <s v="TRANSACCIONES DEL DIA 07/10/2018 RECURSOS HUMANOS"/>
    <n v="12.88"/>
    <n v="0"/>
    <s v="JUSTO AROSEMENA"/>
    <x v="0"/>
  </r>
  <r>
    <n v="89"/>
    <d v="2018-07-25T00:00:00"/>
    <x v="6"/>
    <x v="6"/>
    <x v="0"/>
    <s v="CAJA"/>
    <s v="PAGO NOMINA QUINCENA 2 JULIO 2018"/>
    <s v="TRANSACCIONES DEL DIA 07/25/2018 RECURSOS HUMANOS"/>
    <n v="161.36000000000001"/>
    <n v="0"/>
    <s v="JUSTO AROSEMENA"/>
    <x v="0"/>
  </r>
  <r>
    <n v="89"/>
    <d v="2018-12-31T00:00:00"/>
    <x v="1"/>
    <x v="1"/>
    <x v="0"/>
    <s v="CAJA"/>
    <s v="CIERRE DE ANIO FISCAL"/>
    <s v="CIERRE_DE_CTAS_NOMINALES"/>
    <n v="0"/>
    <n v="409.17"/>
    <s v="JUSTO AROSEMENA"/>
    <x v="0"/>
  </r>
  <r>
    <n v="89"/>
    <d v="2018-07-10T00:00:00"/>
    <x v="6"/>
    <x v="6"/>
    <x v="0"/>
    <s v="SERVICIOS PERSONALES"/>
    <s v="PAGO NOMINA QUINCENA 1 JULIO 2018"/>
    <s v="TRANSACCIONES DEL DIA 07/10/2018 RECURSOS HUMANOS"/>
    <n v="30.44"/>
    <n v="0"/>
    <s v="JUSTO AROSEMENA"/>
    <x v="0"/>
  </r>
  <r>
    <n v="89"/>
    <d v="2018-08-25T00:00:00"/>
    <x v="3"/>
    <x v="3"/>
    <x v="0"/>
    <s v="SERVICIOS PERSONALES"/>
    <s v="PAGO NOMINA QUINCENA 2 AGOSTO 2018"/>
    <s v="TRANSACCIONES DEL DIA 08/25/2018 RECURSOS HUMANOS"/>
    <n v="28.06"/>
    <n v="0"/>
    <s v="JUSTO AROSEMENA"/>
    <x v="0"/>
  </r>
  <r>
    <n v="89"/>
    <d v="2018-12-31T00:00:00"/>
    <x v="1"/>
    <x v="1"/>
    <x v="0"/>
    <s v="SERVICIOS PERSONALES"/>
    <s v="CIERRE DE ANIO FISCAL"/>
    <s v="CIERRE_DE_CTAS_NOMINALES"/>
    <n v="0"/>
    <n v="228.07"/>
    <s v="JUSTO AROSEMENA"/>
    <x v="0"/>
  </r>
  <r>
    <n v="91"/>
    <d v="2018-12-31T00:00:00"/>
    <x v="1"/>
    <x v="1"/>
    <x v="0"/>
    <s v="HIPOTECAS"/>
    <s v="CIERRE DE ANIO FISCAL"/>
    <s v="CIERRE_DE_CTAS_NOMINALES"/>
    <n v="0"/>
    <n v="372.01"/>
    <s v="NEGOCIOS"/>
    <x v="0"/>
  </r>
  <r>
    <n v="91"/>
    <d v="2018-06-09T00:00:00"/>
    <x v="2"/>
    <x v="2"/>
    <x v="0"/>
    <s v="GESTION HIPOTECARIA"/>
    <s v="PAGO NOMINA QUINCENA 1 JUNIO 2018"/>
    <s v="TRANSACCIONES DEL DIA 06/09/2018 RECURSOS HUMANOS"/>
    <n v="164.44"/>
    <n v="0"/>
    <s v="NEGOCIOS"/>
    <x v="0"/>
  </r>
  <r>
    <n v="91"/>
    <d v="2018-06-25T00:00:00"/>
    <x v="2"/>
    <x v="2"/>
    <x v="0"/>
    <s v="GESTION HIPOTECARIA"/>
    <s v="PAGO NOMINA QUINCENA 2 JUNIO 2018"/>
    <s v="TRANSACCIONES DEL DIA 06/25/2018 RECURSOS HUMANOS"/>
    <n v="343.2"/>
    <n v="0"/>
    <s v="NEGOCIOS"/>
    <x v="0"/>
  </r>
  <r>
    <n v="91"/>
    <d v="2018-07-10T00:00:00"/>
    <x v="6"/>
    <x v="6"/>
    <x v="0"/>
    <s v="GESTION HIPOTECARIA"/>
    <s v="PAGO NOMINA QUINCENA 1 JULIO 2018"/>
    <s v="TRANSACCIONES DEL DIA 07/10/2018 RECURSOS HUMANOS"/>
    <n v="144.66999999999999"/>
    <n v="0"/>
    <s v="NEGOCIOS"/>
    <x v="0"/>
  </r>
  <r>
    <n v="91"/>
    <d v="2018-08-10T00:00:00"/>
    <x v="3"/>
    <x v="3"/>
    <x v="0"/>
    <s v="GESTION HIPOTECARIA"/>
    <s v="PAGO NOMINA QUINCENA 1 AGOSTO 2018"/>
    <s v="TRANSACCIONES DEL DIA 08/10/2018 RECURSOS HUMANOS"/>
    <n v="64.55"/>
    <n v="0"/>
    <s v="NEGOCIOS"/>
    <x v="0"/>
  </r>
  <r>
    <n v="91"/>
    <d v="2018-08-25T00:00:00"/>
    <x v="3"/>
    <x v="3"/>
    <x v="0"/>
    <s v="GESTION HIPOTECARIA"/>
    <s v="PAGO NOMINA QUINCENA 2 AGOSTO 2018"/>
    <s v="TRANSACCIONES DEL DIA 08/25/2018 RECURSOS HUMANOS"/>
    <n v="120.7"/>
    <n v="0"/>
    <s v="NEGOCIOS"/>
    <x v="0"/>
  </r>
  <r>
    <n v="91"/>
    <d v="2018-09-10T00:00:00"/>
    <x v="4"/>
    <x v="4"/>
    <x v="0"/>
    <s v="GESTION HIPOTECARIA"/>
    <s v="PAGO NOMINA QUINCENA 1 SEPTIEMBRE 2018"/>
    <s v="TRANSACCIONES DEL DIA 09/10/2018 RECURSOS HUMANOS"/>
    <n v="257.27999999999997"/>
    <n v="0"/>
    <s v="NEGOCIOS"/>
    <x v="0"/>
  </r>
  <r>
    <n v="91"/>
    <d v="2018-09-25T00:00:00"/>
    <x v="4"/>
    <x v="4"/>
    <x v="0"/>
    <s v="GESTION HIPOTECARIA"/>
    <s v="PAGO NOMINA QUINCENA 2 SEPTIEMBRE 2018"/>
    <s v="TRANSACCIONES DEL DIA 09/25/2018 RECURSOS HUMANOS"/>
    <n v="437.8"/>
    <n v="0"/>
    <s v="NEGOCIOS"/>
    <x v="0"/>
  </r>
  <r>
    <n v="91"/>
    <d v="2018-10-10T00:00:00"/>
    <x v="0"/>
    <x v="0"/>
    <x v="0"/>
    <s v="GESTION HIPOTECARIA"/>
    <s v="PAGO NOMINA QUINCENA 1 OCTUBRE 2018"/>
    <s v="TRANSACCIONES DEL DIA 10/10/2018 RECURSOS HUMANOS"/>
    <n v="2622.92"/>
    <n v="0"/>
    <s v="NEGOCIOS"/>
    <x v="0"/>
  </r>
  <r>
    <n v="91"/>
    <d v="2018-10-25T00:00:00"/>
    <x v="0"/>
    <x v="0"/>
    <x v="0"/>
    <s v="GESTION HIPOTECARIA"/>
    <s v="PAGO NOMINA QUINCENA 2 OCTUBRE 2018"/>
    <s v="TRANSACCIONES DEL DIA 10/25/2018 RECURSOS HUMANOS"/>
    <n v="144.66999999999999"/>
    <n v="0"/>
    <s v="NEGOCIOS"/>
    <x v="0"/>
  </r>
  <r>
    <n v="91"/>
    <d v="2018-11-09T00:00:00"/>
    <x v="5"/>
    <x v="5"/>
    <x v="0"/>
    <s v="GESTION HIPOTECARIA"/>
    <s v="PAGO NOMINA QUINCENA 1 NOVIEMBRE 2018"/>
    <s v="TRANSACCIONES DEL DIA 11/09/2018 RECURSOS HUMANOS"/>
    <n v="145.36000000000001"/>
    <n v="0"/>
    <s v="NEGOCIOS"/>
    <x v="0"/>
  </r>
  <r>
    <n v="91"/>
    <d v="2018-11-24T00:00:00"/>
    <x v="5"/>
    <x v="5"/>
    <x v="0"/>
    <s v="GESTION HIPOTECARIA"/>
    <s v="PAGO NOMINA QUINCENA 2 NOVIEMBRE 2018"/>
    <s v="TRANSACCIONES DEL DIA 11/24/2018 RECURSOS HUMANOS"/>
    <n v="127.94"/>
    <n v="0"/>
    <s v="NEGOCIOS"/>
    <x v="0"/>
  </r>
  <r>
    <n v="91"/>
    <d v="2018-12-10T00:00:00"/>
    <x v="1"/>
    <x v="1"/>
    <x v="0"/>
    <s v="GESTION HIPOTECARIA"/>
    <s v="PAGO NOMINA QUINCENA 1 DICIEMBRE 2018"/>
    <s v="TRANSACCIONES DEL DIA 12/10/2018 RECURSOS HUMANOS"/>
    <n v="1091.26"/>
    <n v="0"/>
    <s v="NEGOCIOS"/>
    <x v="0"/>
  </r>
  <r>
    <n v="91"/>
    <d v="2018-12-19T00:00:00"/>
    <x v="1"/>
    <x v="1"/>
    <x v="0"/>
    <s v="GESTION HIPOTECARIA"/>
    <s v="PAGO NOMINA QUINCENA 2 DICIEMBRE 2018"/>
    <s v="TRANSACCIONES DEL DIA 12/19/2018 RECURSOS HUMANOS"/>
    <n v="783.85"/>
    <n v="0"/>
    <s v="NEGOCIOS"/>
    <x v="0"/>
  </r>
  <r>
    <n v="91"/>
    <d v="2018-12-31T00:00:00"/>
    <x v="1"/>
    <x v="1"/>
    <x v="0"/>
    <s v="GESTION HIPOTECARIA"/>
    <s v="CIERRE DE ANIO FISCAL"/>
    <s v="CIERRE_DE_CTAS_NOMINALES"/>
    <n v="0"/>
    <n v="16889.43"/>
    <s v="NEGOCIOS"/>
    <x v="0"/>
  </r>
  <r>
    <n v="91"/>
    <d v="2018-12-10T00:00:00"/>
    <x v="1"/>
    <x v="1"/>
    <x v="0"/>
    <s v="BANCA DE CONSUMO"/>
    <s v="PAGO NOMINA QUINCENA 1 DICIEMBRE 2018"/>
    <s v="TRANSACCIONES DEL DIA 12/10/2018 RECURSOS HUMANOS"/>
    <n v="980.2"/>
    <n v="0"/>
    <s v="NEGOCIOS"/>
    <x v="0"/>
  </r>
  <r>
    <n v="91"/>
    <d v="2018-12-19T00:00:00"/>
    <x v="1"/>
    <x v="1"/>
    <x v="0"/>
    <s v="BANCA DE CONSUMO"/>
    <s v="PAGO NOMINA QUINCENA 2 DICIEMBRE 2018"/>
    <s v="TRANSACCIONES DEL DIA 12/19/2018 RECURSOS HUMANOS"/>
    <n v="467.52"/>
    <n v="0"/>
    <s v="NEGOCIOS"/>
    <x v="0"/>
  </r>
  <r>
    <n v="91"/>
    <d v="2018-12-31T00:00:00"/>
    <x v="1"/>
    <x v="1"/>
    <x v="0"/>
    <s v="BANCA DE CONSUMO"/>
    <s v="CIERRE DE ANIO FISCAL"/>
    <s v="CIERRE_DE_CTAS_NOMINALES"/>
    <n v="0"/>
    <n v="2828.04"/>
    <s v="NEGOCIOS"/>
    <x v="0"/>
  </r>
  <r>
    <n v="91"/>
    <d v="2018-06-09T00:00:00"/>
    <x v="2"/>
    <x v="2"/>
    <x v="0"/>
    <s v="CANALES DE DISTRIBUCION"/>
    <s v="PAGO NOMINA QUINCENA 1 JUNIO 2018"/>
    <s v="TRANSACCIONES DEL DIA 06/09/2018 RECURSOS HUMANOS"/>
    <n v="77.819999999999993"/>
    <n v="0"/>
    <s v="NEGOCIOS"/>
    <x v="0"/>
  </r>
  <r>
    <n v="91"/>
    <d v="2018-06-25T00:00:00"/>
    <x v="2"/>
    <x v="2"/>
    <x v="0"/>
    <s v="CANALES DE DISTRIBUCION"/>
    <s v="PAGO NOMINA QUINCENA 2 JUNIO 2018"/>
    <s v="TRANSACCIONES DEL DIA 06/25/2018 RECURSOS HUMANOS"/>
    <n v="313.26"/>
    <n v="0"/>
    <s v="NEGOCIOS"/>
    <x v="0"/>
  </r>
  <r>
    <n v="91"/>
    <d v="2018-08-10T00:00:00"/>
    <x v="3"/>
    <x v="3"/>
    <x v="0"/>
    <s v="CANALES DE DISTRIBUCION"/>
    <s v="PAGO NOMINA QUINCENA 1 AGOSTO 2018"/>
    <s v="TRANSACCIONES DEL DIA 08/10/2018 RECURSOS HUMANOS"/>
    <n v="1356.16"/>
    <n v="0"/>
    <s v="NEGOCIOS"/>
    <x v="0"/>
  </r>
  <r>
    <n v="91"/>
    <d v="2018-09-10T00:00:00"/>
    <x v="4"/>
    <x v="4"/>
    <x v="0"/>
    <s v="CANALES DE DISTRIBUCION"/>
    <s v="PAGO NOMINA QUINCENA 1 SEPTIEMBRE 2018"/>
    <s v="TRANSACCIONES DEL DIA 09/10/2018 RECURSOS HUMANOS"/>
    <n v="278.75"/>
    <n v="0"/>
    <s v="NEGOCIOS"/>
    <x v="0"/>
  </r>
  <r>
    <n v="91"/>
    <d v="2018-09-25T00:00:00"/>
    <x v="4"/>
    <x v="4"/>
    <x v="0"/>
    <s v="CANALES DE DISTRIBUCION"/>
    <s v="PAGO NOMINA QUINCENA 2 SEPTIEMBRE 2018"/>
    <s v="TRANSACCIONES DEL DIA 09/25/2018 RECURSOS HUMANOS"/>
    <n v="571.72"/>
    <n v="0"/>
    <s v="NEGOCIOS"/>
    <x v="0"/>
  </r>
  <r>
    <n v="91"/>
    <d v="2018-10-25T00:00:00"/>
    <x v="0"/>
    <x v="0"/>
    <x v="0"/>
    <s v="CANALES DE DISTRIBUCION"/>
    <s v="PAGO NOMINA QUINCENA 2 OCTUBRE 2018"/>
    <s v="TRANSACCIONES DEL DIA 10/25/2018 RECURSOS HUMANOS"/>
    <n v="117.52"/>
    <n v="0"/>
    <s v="NEGOCIOS"/>
    <x v="0"/>
  </r>
  <r>
    <n v="91"/>
    <d v="2018-11-09T00:00:00"/>
    <x v="5"/>
    <x v="5"/>
    <x v="0"/>
    <s v="CANALES DE DISTRIBUCION"/>
    <s v="PAGO NOMINA QUINCENA 1 NOVIEMBRE 2018"/>
    <s v="TRANSACCIONES DEL DIA 11/09/2018 RECURSOS HUMANOS"/>
    <n v="231.17"/>
    <n v="0"/>
    <s v="NEGOCIOS"/>
    <x v="0"/>
  </r>
  <r>
    <n v="91"/>
    <d v="2018-11-24T00:00:00"/>
    <x v="5"/>
    <x v="5"/>
    <x v="0"/>
    <s v="CANALES DE DISTRIBUCION"/>
    <s v="PAGO NOMINA QUINCENA 2 NOVIEMBRE 2018"/>
    <s v="TRANSACCIONES DEL DIA 11/24/2018 RECURSOS HUMANOS"/>
    <n v="340.7"/>
    <n v="0"/>
    <s v="NEGOCIOS"/>
    <x v="0"/>
  </r>
  <r>
    <n v="91"/>
    <d v="2018-12-10T00:00:00"/>
    <x v="1"/>
    <x v="1"/>
    <x v="0"/>
    <s v="CANALES DE DISTRIBUCION"/>
    <s v="PAGO NOMINA QUINCENA 1 DICIEMBRE 2018"/>
    <s v="TRANSACCIONES DEL DIA 12/10/2018 RECURSOS HUMANOS"/>
    <n v="873.71"/>
    <n v="0"/>
    <s v="NEGOCIOS"/>
    <x v="0"/>
  </r>
  <r>
    <n v="91"/>
    <d v="2018-12-19T00:00:00"/>
    <x v="1"/>
    <x v="1"/>
    <x v="0"/>
    <s v="CANALES DE DISTRIBUCION"/>
    <s v="PAGO NOMINA QUINCENA 2 DICIEMBRE 2018"/>
    <s v="TRANSACCIONES DEL DIA 12/19/2018 RECURSOS HUMANOS"/>
    <n v="1744.43"/>
    <n v="0"/>
    <s v="NEGOCIOS"/>
    <x v="0"/>
  </r>
  <r>
    <n v="91"/>
    <d v="2018-12-31T00:00:00"/>
    <x v="1"/>
    <x v="1"/>
    <x v="0"/>
    <s v="CANALES DE DISTRIBUCION"/>
    <s v="CIERRE DE ANIO FISCAL"/>
    <s v="CIERRE_DE_CTAS_NOMINALES"/>
    <n v="0"/>
    <n v="19323.77"/>
    <s v="NEGOCIOS"/>
    <x v="0"/>
  </r>
  <r>
    <n v="91"/>
    <d v="2018-06-09T00:00:00"/>
    <x v="2"/>
    <x v="2"/>
    <x v="0"/>
    <s v="CENTRO DE TARJETAS"/>
    <s v="PAGO NOMINA QUINCENA 1 JUNIO 2018"/>
    <s v="TRANSACCIONES DEL DIA 06/09/2018 RECURSOS HUMANOS"/>
    <n v="114.84"/>
    <n v="0"/>
    <s v="NEGOCIOS"/>
    <x v="0"/>
  </r>
  <r>
    <n v="91"/>
    <d v="2018-06-25T00:00:00"/>
    <x v="2"/>
    <x v="2"/>
    <x v="0"/>
    <s v="CENTRO DE TARJETAS"/>
    <s v="PAGO NOMINA QUINCENA 2 JUNIO 2018"/>
    <s v="TRANSACCIONES DEL DIA 06/25/2018 RECURSOS HUMANOS"/>
    <n v="8.99"/>
    <n v="0"/>
    <s v="NEGOCIOS"/>
    <x v="0"/>
  </r>
  <r>
    <n v="91"/>
    <d v="2018-07-10T00:00:00"/>
    <x v="6"/>
    <x v="6"/>
    <x v="0"/>
    <s v="CENTRO DE TARJETAS"/>
    <s v="PAGO NOMINA QUINCENA 1 JULIO 2018"/>
    <s v="TRANSACCIONES DEL DIA 07/10/2018 RECURSOS HUMANOS"/>
    <n v="43.71"/>
    <n v="0"/>
    <s v="NEGOCIOS"/>
    <x v="0"/>
  </r>
  <r>
    <n v="91"/>
    <d v="2018-08-10T00:00:00"/>
    <x v="3"/>
    <x v="3"/>
    <x v="0"/>
    <s v="CENTRO DE TARJETAS"/>
    <s v="PAGO NOMINA QUINCENA 1 AGOSTO 2018"/>
    <s v="TRANSACCIONES DEL DIA 08/10/2018 RECURSOS HUMANOS"/>
    <n v="35.08"/>
    <n v="0"/>
    <s v="NEGOCIOS"/>
    <x v="0"/>
  </r>
  <r>
    <n v="91"/>
    <d v="2018-08-25T00:00:00"/>
    <x v="3"/>
    <x v="3"/>
    <x v="0"/>
    <s v="CENTRO DE TARJETAS"/>
    <s v="PAGO NOMINA QUINCENA 2 AGOSTO 2018"/>
    <s v="TRANSACCIONES DEL DIA 08/25/2018 RECURSOS HUMANOS"/>
    <n v="21.39"/>
    <n v="0"/>
    <s v="NEGOCIOS"/>
    <x v="0"/>
  </r>
  <r>
    <n v="91"/>
    <d v="2018-09-10T00:00:00"/>
    <x v="4"/>
    <x v="4"/>
    <x v="0"/>
    <s v="CENTRO DE TARJETAS"/>
    <s v="PAGO NOMINA QUINCENA 1 SEPTIEMBRE 2018"/>
    <s v="TRANSACCIONES DEL DIA 09/10/2018 RECURSOS HUMANOS"/>
    <n v="31.19"/>
    <n v="0"/>
    <s v="NEGOCIOS"/>
    <x v="0"/>
  </r>
  <r>
    <n v="91"/>
    <d v="2018-09-25T00:00:00"/>
    <x v="4"/>
    <x v="4"/>
    <x v="0"/>
    <s v="CENTRO DE TARJETAS"/>
    <s v="PAGO NOMINA QUINCENA 2 SEPTIEMBRE 2018"/>
    <s v="TRANSACCIONES DEL DIA 09/25/2018 RECURSOS HUMANOS"/>
    <n v="64.95"/>
    <n v="0"/>
    <s v="NEGOCIOS"/>
    <x v="0"/>
  </r>
  <r>
    <n v="91"/>
    <d v="2018-10-10T00:00:00"/>
    <x v="0"/>
    <x v="0"/>
    <x v="0"/>
    <s v="CENTRO DE TARJETAS"/>
    <s v="PAGO NOMINA QUINCENA 1 OCTUBRE 2018"/>
    <s v="TRANSACCIONES DEL DIA 10/10/2018 RECURSOS HUMANOS"/>
    <n v="35.71"/>
    <n v="0"/>
    <s v="NEGOCIOS"/>
    <x v="0"/>
  </r>
  <r>
    <n v="91"/>
    <d v="2018-10-25T00:00:00"/>
    <x v="0"/>
    <x v="0"/>
    <x v="0"/>
    <s v="CENTRO DE TARJETAS"/>
    <s v="PAGO NOMINA QUINCENA 2 OCTUBRE 2018"/>
    <s v="TRANSACCIONES DEL DIA 10/25/2018 RECURSOS HUMANOS"/>
    <n v="35.32"/>
    <n v="0"/>
    <s v="NEGOCIOS"/>
    <x v="0"/>
  </r>
  <r>
    <n v="91"/>
    <d v="2018-11-09T00:00:00"/>
    <x v="5"/>
    <x v="5"/>
    <x v="0"/>
    <s v="CENTRO DE TARJETAS"/>
    <s v="PAGO NOMINA QUINCENA 1 NOVIEMBRE 2018"/>
    <s v="TRANSACCIONES DEL DIA 11/09/2018 RECURSOS HUMANOS"/>
    <n v="49.45"/>
    <n v="0"/>
    <s v="NEGOCIOS"/>
    <x v="0"/>
  </r>
  <r>
    <n v="91"/>
    <d v="2018-11-24T00:00:00"/>
    <x v="5"/>
    <x v="5"/>
    <x v="0"/>
    <s v="CENTRO DE TARJETAS"/>
    <s v="PAGO NOMINA QUINCENA 2 NOVIEMBRE 2018"/>
    <s v="TRANSACCIONES DEL DIA 11/24/2018 RECURSOS HUMANOS"/>
    <n v="570.05999999999995"/>
    <n v="0"/>
    <s v="NEGOCIOS"/>
    <x v="0"/>
  </r>
  <r>
    <n v="91"/>
    <d v="2018-12-10T00:00:00"/>
    <x v="1"/>
    <x v="1"/>
    <x v="0"/>
    <s v="CENTRO DE TARJETAS"/>
    <s v="PAGO NOMINA QUINCENA 1 DICIEMBRE 2018"/>
    <s v="TRANSACCIONES DEL DIA 12/10/2018 RECURSOS HUMANOS"/>
    <n v="116.6"/>
    <n v="0"/>
    <s v="NEGOCIOS"/>
    <x v="0"/>
  </r>
  <r>
    <n v="91"/>
    <d v="2018-12-19T00:00:00"/>
    <x v="1"/>
    <x v="1"/>
    <x v="0"/>
    <s v="CENTRO DE TARJETAS"/>
    <s v="PAGO NOMINA QUINCENA 2 DICIEMBRE 2018"/>
    <s v="TRANSACCIONES DEL DIA 12/19/2018 RECURSOS HUMANOS"/>
    <n v="117.78"/>
    <n v="0"/>
    <s v="NEGOCIOS"/>
    <x v="0"/>
  </r>
  <r>
    <n v="91"/>
    <d v="2018-12-31T00:00:00"/>
    <x v="1"/>
    <x v="1"/>
    <x v="0"/>
    <s v="CENTRO DE TARJETAS"/>
    <s v="CIERRE DE ANIO FISCAL"/>
    <s v="CIERRE_DE_CTAS_NOMINALES"/>
    <n v="0"/>
    <n v="1386.2"/>
    <s v="NEGOCIOS"/>
    <x v="0"/>
  </r>
  <r>
    <n v="91"/>
    <d v="2018-12-10T00:00:00"/>
    <x v="1"/>
    <x v="1"/>
    <x v="0"/>
    <s v="CANALES ALTERNOS"/>
    <s v="PAGO NOMINA QUINCENA 1 DICIEMBRE 2018"/>
    <s v="TRANSACCIONES DEL DIA 12/10/2018 RECURSOS HUMANOS"/>
    <n v="90.61"/>
    <n v="0"/>
    <s v="NEGOCIOS"/>
    <x v="0"/>
  </r>
  <r>
    <n v="91"/>
    <d v="2018-12-14T00:00:00"/>
    <x v="1"/>
    <x v="1"/>
    <x v="0"/>
    <s v="CANALES ALTERNOS"/>
    <s v="PLANILLAS DE LIQUIDACIONES DIC 2018"/>
    <s v="TRANSACCIONES DEL DIA 12/14/2018 RECURSOS HUMANOS"/>
    <n v="68.5"/>
    <n v="0"/>
    <s v="NEGOCIOS"/>
    <x v="0"/>
  </r>
  <r>
    <n v="91"/>
    <d v="2018-12-31T00:00:00"/>
    <x v="1"/>
    <x v="1"/>
    <x v="0"/>
    <s v="CANALES ALTERNOS"/>
    <s v="CIERRE DE ANIO FISCAL"/>
    <s v="CIERRE_DE_CTAS_NOMINALES"/>
    <n v="0"/>
    <n v="693.29"/>
    <s v="NEGOCIOS"/>
    <x v="0"/>
  </r>
  <r>
    <n v="91"/>
    <d v="2018-08-10T00:00:00"/>
    <x v="3"/>
    <x v="3"/>
    <x v="0"/>
    <s v="TELEMERCADEO"/>
    <s v="PAGO NOMINA QUINCENA 1 AGOSTO 2018"/>
    <s v="TRANSACCIONES DEL DIA 08/10/2018 RECURSOS HUMANOS"/>
    <n v="549.17999999999995"/>
    <n v="0"/>
    <s v="NEGOCIOS"/>
    <x v="0"/>
  </r>
  <r>
    <n v="91"/>
    <d v="2018-08-25T00:00:00"/>
    <x v="3"/>
    <x v="3"/>
    <x v="0"/>
    <s v="TELEMERCADEO"/>
    <s v="PAGO NOMINA QUINCENA 2 AGOSTO 2018"/>
    <s v="TRANSACCIONES DEL DIA 08/25/2018 RECURSOS HUMANOS"/>
    <n v="488.12"/>
    <n v="0"/>
    <s v="NEGOCIOS"/>
    <x v="0"/>
  </r>
  <r>
    <n v="91"/>
    <d v="2018-09-10T00:00:00"/>
    <x v="4"/>
    <x v="4"/>
    <x v="0"/>
    <s v="TELEMERCADEO"/>
    <s v="PAGO NOMINA QUINCENA 1 SEPTIEMBRE 2018"/>
    <s v="TRANSACCIONES DEL DIA 09/10/2018 RECURSOS HUMANOS"/>
    <n v="76.7"/>
    <n v="0"/>
    <s v="NEGOCIOS"/>
    <x v="0"/>
  </r>
  <r>
    <n v="91"/>
    <d v="2018-09-25T00:00:00"/>
    <x v="4"/>
    <x v="4"/>
    <x v="0"/>
    <s v="TELEMERCADEO"/>
    <s v="PAGO NOMINA QUINCENA 2 SEPTIEMBRE 2018"/>
    <s v="TRANSACCIONES DEL DIA 09/25/2018 RECURSOS HUMANOS"/>
    <n v="59.34"/>
    <n v="0"/>
    <s v="NEGOCIOS"/>
    <x v="0"/>
  </r>
  <r>
    <n v="91"/>
    <d v="2018-10-10T00:00:00"/>
    <x v="0"/>
    <x v="0"/>
    <x v="0"/>
    <s v="TELEMERCADEO"/>
    <s v="PAGO NOMINA QUINCENA 1 OCTUBRE 2018"/>
    <s v="TRANSACCIONES DEL DIA 10/10/2018 RECURSOS HUMANOS"/>
    <n v="171.88"/>
    <n v="0"/>
    <s v="NEGOCIOS"/>
    <x v="0"/>
  </r>
  <r>
    <n v="91"/>
    <d v="2018-10-25T00:00:00"/>
    <x v="0"/>
    <x v="0"/>
    <x v="0"/>
    <s v="TELEMERCADEO"/>
    <s v="PAGO NOMINA QUINCENA 2 OCTUBRE 2018"/>
    <s v="TRANSACCIONES DEL DIA 10/25/2018 RECURSOS HUMANOS"/>
    <n v="97"/>
    <n v="0"/>
    <s v="NEGOCIOS"/>
    <x v="0"/>
  </r>
  <r>
    <n v="91"/>
    <d v="2018-12-10T00:00:00"/>
    <x v="1"/>
    <x v="1"/>
    <x v="0"/>
    <s v="TELEMERCADEO"/>
    <s v="PAGO NOMINA QUINCENA 1 DICIEMBRE 2018"/>
    <s v="TRANSACCIONES DEL DIA 12/10/2018 RECURSOS HUMANOS"/>
    <n v="93.43"/>
    <n v="0"/>
    <s v="NEGOCIOS"/>
    <x v="0"/>
  </r>
  <r>
    <n v="91"/>
    <d v="2018-12-19T00:00:00"/>
    <x v="1"/>
    <x v="1"/>
    <x v="0"/>
    <s v="TELEMERCADEO"/>
    <s v="PAGO NOMINA QUINCENA 2 DICIEMBRE 2018"/>
    <s v="TRANSACCIONES DEL DIA 12/19/2018 RECURSOS HUMANOS"/>
    <n v="128.75"/>
    <n v="0"/>
    <s v="NEGOCIOS"/>
    <x v="0"/>
  </r>
  <r>
    <n v="91"/>
    <d v="2018-12-31T00:00:00"/>
    <x v="1"/>
    <x v="1"/>
    <x v="0"/>
    <s v="TELEMERCADEO"/>
    <s v="CIERRE DE ANIO FISCAL"/>
    <s v="CIERRE_DE_CTAS_NOMINALES"/>
    <n v="0"/>
    <n v="2496.35"/>
    <s v="NEGOCIOS"/>
    <x v="0"/>
  </r>
  <r>
    <n v="91"/>
    <d v="2018-08-25T00:00:00"/>
    <x v="3"/>
    <x v="3"/>
    <x v="0"/>
    <s v="ATM"/>
    <s v="PAGO NOMINA QUINCENA 2 AGOSTO 2018"/>
    <s v="TRANSACCIONES DEL DIA 08/25/2018 RECURSOS HUMANOS"/>
    <n v="14.22"/>
    <n v="0"/>
    <s v="NEGOCIOS"/>
    <x v="0"/>
  </r>
  <r>
    <n v="91"/>
    <d v="2018-09-10T00:00:00"/>
    <x v="4"/>
    <x v="4"/>
    <x v="0"/>
    <s v="ATM"/>
    <s v="PAGO NOMINA QUINCENA 1 SEPTIEMBRE 2018"/>
    <s v="TRANSACCIONES DEL DIA 09/10/2018 RECURSOS HUMANOS"/>
    <n v="86.85"/>
    <n v="0"/>
    <s v="NEGOCIOS"/>
    <x v="0"/>
  </r>
  <r>
    <n v="91"/>
    <d v="2018-09-25T00:00:00"/>
    <x v="4"/>
    <x v="4"/>
    <x v="0"/>
    <s v="ATM"/>
    <s v="PAGO NOMINA QUINCENA 2 SEPTIEMBRE 2018"/>
    <s v="TRANSACCIONES DEL DIA 09/25/2018 RECURSOS HUMANOS"/>
    <n v="66.36"/>
    <n v="0"/>
    <s v="NEGOCIOS"/>
    <x v="0"/>
  </r>
  <r>
    <n v="91"/>
    <d v="2018-10-25T00:00:00"/>
    <x v="0"/>
    <x v="0"/>
    <x v="0"/>
    <s v="ATM"/>
    <s v="PAGO NOMINA QUINCENA 2 OCTUBRE 2018"/>
    <s v="TRANSACCIONES DEL DIA 10/25/2018 RECURSOS HUMANOS"/>
    <n v="16.79"/>
    <n v="0"/>
    <s v="NEGOCIOS"/>
    <x v="0"/>
  </r>
  <r>
    <n v="91"/>
    <d v="2018-11-09T00:00:00"/>
    <x v="5"/>
    <x v="5"/>
    <x v="0"/>
    <s v="ATM"/>
    <s v="PAGO NOMINA QUINCENA 1 NOVIEMBRE 2018"/>
    <s v="TRANSACCIONES DEL DIA 11/09/2018 RECURSOS HUMANOS"/>
    <n v="10.58"/>
    <n v="0"/>
    <s v="NEGOCIOS"/>
    <x v="0"/>
  </r>
  <r>
    <n v="91"/>
    <d v="2018-12-10T00:00:00"/>
    <x v="1"/>
    <x v="1"/>
    <x v="0"/>
    <s v="ATM"/>
    <s v="PAGO NOMINA QUINCENA 1 DICIEMBRE 2018"/>
    <s v="TRANSACCIONES DEL DIA 12/10/2018 RECURSOS HUMANOS"/>
    <n v="367.27"/>
    <n v="0"/>
    <s v="NEGOCIOS"/>
    <x v="0"/>
  </r>
  <r>
    <n v="91"/>
    <d v="2018-12-31T00:00:00"/>
    <x v="1"/>
    <x v="1"/>
    <x v="0"/>
    <s v="ATM"/>
    <s v="CIERRE DE ANIO FISCAL"/>
    <s v="CIERRE_DE_CTAS_NOMINALES"/>
    <n v="0"/>
    <n v="562.07000000000005"/>
    <s v="NEGOCIOS"/>
    <x v="0"/>
  </r>
  <r>
    <n v="91"/>
    <d v="2018-06-09T00:00:00"/>
    <x v="2"/>
    <x v="2"/>
    <x v="0"/>
    <s v="ATENCION A CLIENTES"/>
    <s v="PAGO NOMINA QUINCENA 1 JUNIO 2018"/>
    <s v="TRANSACCIONES DEL DIA 06/09/2018 RECURSOS HUMANOS"/>
    <n v="2620.46"/>
    <n v="0"/>
    <s v="NEGOCIOS"/>
    <x v="0"/>
  </r>
  <r>
    <n v="91"/>
    <d v="2018-06-25T00:00:00"/>
    <x v="2"/>
    <x v="2"/>
    <x v="0"/>
    <s v="ATENCION A CLIENTES"/>
    <s v="PAGO NOMINA QUINCENA 2 JUNIO 2018"/>
    <s v="TRANSACCIONES DEL DIA 06/25/2018 RECURSOS HUMANOS"/>
    <n v="311.67"/>
    <n v="0"/>
    <s v="NEGOCIOS"/>
    <x v="0"/>
  </r>
  <r>
    <n v="91"/>
    <d v="2018-06-27T00:00:00"/>
    <x v="2"/>
    <x v="2"/>
    <x v="0"/>
    <s v="ATENCION A CLIENTES"/>
    <s v="PLANILLAS DE LIQUIDACIONES JUN 2018"/>
    <s v="TRANSACCIONES DEL DIA 06/27/2018 RECURSOS HUMANOS"/>
    <n v="4.22"/>
    <n v="0"/>
    <s v="NEGOCIOS"/>
    <x v="0"/>
  </r>
  <r>
    <n v="91"/>
    <d v="2018-07-10T00:00:00"/>
    <x v="6"/>
    <x v="6"/>
    <x v="0"/>
    <s v="ATENCION A CLIENTES"/>
    <s v="PAGO NOMINA QUINCENA 1 JULIO 2018"/>
    <s v="TRANSACCIONES DEL DIA 07/10/2018 RECURSOS HUMANOS"/>
    <n v="512.62"/>
    <n v="0"/>
    <s v="NEGOCIOS"/>
    <x v="0"/>
  </r>
  <r>
    <n v="91"/>
    <d v="2018-07-25T00:00:00"/>
    <x v="6"/>
    <x v="6"/>
    <x v="0"/>
    <s v="ATENCION A CLIENTES"/>
    <s v="PAGO NOMINA QUINCENA 2 JULIO 2018"/>
    <s v="TRANSACCIONES DEL DIA 07/25/2018 RECURSOS HUMANOS"/>
    <n v="514.69000000000005"/>
    <n v="0"/>
    <s v="NEGOCIOS"/>
    <x v="0"/>
  </r>
  <r>
    <n v="91"/>
    <d v="2018-08-10T00:00:00"/>
    <x v="3"/>
    <x v="3"/>
    <x v="0"/>
    <s v="ATENCION A CLIENTES"/>
    <s v="PAGO NOMINA QUINCENA 1 AGOSTO 2018"/>
    <s v="TRANSACCIONES DEL DIA 08/10/2018 RECURSOS HUMANOS"/>
    <n v="1091"/>
    <n v="0"/>
    <s v="NEGOCIOS"/>
    <x v="0"/>
  </r>
  <r>
    <n v="91"/>
    <d v="2018-08-25T00:00:00"/>
    <x v="3"/>
    <x v="3"/>
    <x v="0"/>
    <s v="ATENCION A CLIENTES"/>
    <s v="PAGO NOMINA QUINCENA 2 AGOSTO 2018"/>
    <s v="TRANSACCIONES DEL DIA 08/25/2018 RECURSOS HUMANOS"/>
    <n v="343.02"/>
    <n v="0"/>
    <s v="NEGOCIOS"/>
    <x v="0"/>
  </r>
  <r>
    <n v="91"/>
    <d v="2018-09-10T00:00:00"/>
    <x v="4"/>
    <x v="4"/>
    <x v="0"/>
    <s v="ATENCION A CLIENTES"/>
    <s v="PAGO NOMINA QUINCENA 1 SEPTIEMBRE 2018"/>
    <s v="TRANSACCIONES DEL DIA 09/10/2018 RECURSOS HUMANOS"/>
    <n v="344.36"/>
    <n v="0"/>
    <s v="NEGOCIOS"/>
    <x v="0"/>
  </r>
  <r>
    <n v="91"/>
    <d v="2018-09-25T00:00:00"/>
    <x v="4"/>
    <x v="4"/>
    <x v="0"/>
    <s v="ATENCION A CLIENTES"/>
    <s v="PAGO NOMINA QUINCENA 2 SEPTIEMBRE 2018"/>
    <s v="TRANSACCIONES DEL DIA 09/25/2018 RECURSOS HUMANOS"/>
    <n v="513.04999999999995"/>
    <n v="0"/>
    <s v="NEGOCIOS"/>
    <x v="0"/>
  </r>
  <r>
    <n v="91"/>
    <d v="2018-10-10T00:00:00"/>
    <x v="0"/>
    <x v="0"/>
    <x v="0"/>
    <s v="ATENCION A CLIENTES"/>
    <s v="PAGO NOMINA QUINCENA 1 OCTUBRE 2018"/>
    <s v="TRANSACCIONES DEL DIA 10/10/2018 RECURSOS HUMANOS"/>
    <n v="757.98"/>
    <n v="0"/>
    <s v="NEGOCIOS"/>
    <x v="0"/>
  </r>
  <r>
    <n v="91"/>
    <d v="2018-10-25T00:00:00"/>
    <x v="0"/>
    <x v="0"/>
    <x v="0"/>
    <s v="ATENCION A CLIENTES"/>
    <s v="PAGO NOMINA QUINCENA 2 OCTUBRE 2018"/>
    <s v="TRANSACCIONES DEL DIA 10/25/2018 RECURSOS HUMANOS"/>
    <n v="858.47"/>
    <n v="0"/>
    <s v="NEGOCIOS"/>
    <x v="0"/>
  </r>
  <r>
    <n v="91"/>
    <d v="2018-11-09T00:00:00"/>
    <x v="5"/>
    <x v="5"/>
    <x v="0"/>
    <s v="ATENCION A CLIENTES"/>
    <s v="PAGO NOMINA QUINCENA 1 NOVIEMBRE 2018"/>
    <s v="TRANSACCIONES DEL DIA 11/09/2018 RECURSOS HUMANOS"/>
    <n v="986.6"/>
    <n v="0"/>
    <s v="NEGOCIOS"/>
    <x v="0"/>
  </r>
  <r>
    <n v="91"/>
    <d v="2018-11-24T00:00:00"/>
    <x v="5"/>
    <x v="5"/>
    <x v="0"/>
    <s v="ATENCION A CLIENTES"/>
    <s v="PAGO NOMINA QUINCENA 2 NOVIEMBRE 2018"/>
    <s v="TRANSACCIONES DEL DIA 11/24/2018 RECURSOS HUMANOS"/>
    <n v="415.81"/>
    <n v="0"/>
    <s v="NEGOCIOS"/>
    <x v="0"/>
  </r>
  <r>
    <n v="91"/>
    <d v="2018-12-10T00:00:00"/>
    <x v="1"/>
    <x v="1"/>
    <x v="0"/>
    <s v="ATENCION A CLIENTES"/>
    <s v="PAGO NOMINA QUINCENA 1 DICIEMBRE 2018"/>
    <s v="TRANSACCIONES DEL DIA 12/10/2018 RECURSOS HUMANOS"/>
    <n v="5973.76"/>
    <n v="0"/>
    <s v="NEGOCIOS"/>
    <x v="0"/>
  </r>
  <r>
    <n v="91"/>
    <d v="2018-12-19T00:00:00"/>
    <x v="1"/>
    <x v="1"/>
    <x v="0"/>
    <s v="ATENCION A CLIENTES"/>
    <s v="PAGO NOMINA QUINCENA 2 DICIEMBRE 2018"/>
    <s v="TRANSACCIONES DEL DIA 12/19/2018 RECURSOS HUMANOS"/>
    <n v="3585"/>
    <n v="0"/>
    <s v="NEGOCIOS"/>
    <x v="0"/>
  </r>
  <r>
    <n v="91"/>
    <d v="2018-12-31T00:00:00"/>
    <x v="1"/>
    <x v="1"/>
    <x v="0"/>
    <s v="ATENCION A CLIENTES"/>
    <s v="CIERRE DE ANIO FISCAL"/>
    <s v="CIERRE_DE_CTAS_NOMINALES"/>
    <n v="0"/>
    <n v="29631.119999999999"/>
    <s v="NEGOCIOS"/>
    <x v="0"/>
  </r>
  <r>
    <n v="91"/>
    <d v="2018-09-10T00:00:00"/>
    <x v="4"/>
    <x v="4"/>
    <x v="0"/>
    <s v="DESARROLLO DE PRODUCTOS"/>
    <s v="PAGO NOMINA QUINCENA 1 SEPTIEMBRE 2018"/>
    <s v="TRANSACCIONES DEL DIA 09/10/2018 RECURSOS HUMANOS"/>
    <n v="535.44000000000005"/>
    <n v="0"/>
    <s v="NEGOCIOS"/>
    <x v="0"/>
  </r>
  <r>
    <n v="91"/>
    <d v="2018-09-25T00:00:00"/>
    <x v="4"/>
    <x v="4"/>
    <x v="0"/>
    <s v="DESARROLLO DE PRODUCTOS"/>
    <s v="PAGO NOMINA QUINCENA 2 SEPTIEMBRE 2018"/>
    <s v="TRANSACCIONES DEL DIA 09/25/2018 RECURSOS HUMANOS"/>
    <n v="283.48"/>
    <n v="0"/>
    <s v="NEGOCIOS"/>
    <x v="0"/>
  </r>
  <r>
    <n v="91"/>
    <d v="2018-12-31T00:00:00"/>
    <x v="1"/>
    <x v="1"/>
    <x v="0"/>
    <s v="DESARROLLO DE PRODUCTOS"/>
    <s v="CIERRE DE ANIO FISCAL"/>
    <s v="CIERRE_DE_CTAS_NOMINALES"/>
    <n v="0"/>
    <n v="818.92"/>
    <s v="NEGOCIOS"/>
    <x v="0"/>
  </r>
  <r>
    <n v="91"/>
    <d v="2018-09-10T00:00:00"/>
    <x v="4"/>
    <x v="4"/>
    <x v="0"/>
    <s v="VENTAS CONSUMO"/>
    <s v="PAGO NOMINA QUINCENA 1 SEPTIEMBRE 2018"/>
    <s v="TRANSACCIONES DEL DIA 09/10/2018 RECURSOS HUMANOS"/>
    <n v="447.54"/>
    <n v="0"/>
    <s v="NEGOCIOS"/>
    <x v="0"/>
  </r>
  <r>
    <n v="91"/>
    <d v="2018-10-10T00:00:00"/>
    <x v="0"/>
    <x v="0"/>
    <x v="0"/>
    <s v="VENTAS CONSUMO"/>
    <s v="PAGO NOMINA QUINCENA 1 OCTUBRE 2018"/>
    <s v="TRANSACCIONES DEL DIA 10/10/2018 RECURSOS HUMANOS"/>
    <n v="833.5"/>
    <n v="0"/>
    <s v="NEGOCIOS"/>
    <x v="0"/>
  </r>
  <r>
    <n v="91"/>
    <d v="2018-12-10T00:00:00"/>
    <x v="1"/>
    <x v="1"/>
    <x v="0"/>
    <s v="VENTAS CONSUMO"/>
    <s v="PAGO NOMINA QUINCENA 1 DICIEMBRE 2018"/>
    <s v="TRANSACCIONES DEL DIA 12/10/2018 RECURSOS HUMANOS"/>
    <n v="167.5"/>
    <n v="0"/>
    <s v="NEGOCIOS"/>
    <x v="0"/>
  </r>
  <r>
    <n v="91"/>
    <d v="2018-12-19T00:00:00"/>
    <x v="1"/>
    <x v="1"/>
    <x v="0"/>
    <s v="VENTAS CONSUMO"/>
    <s v="PAGO NOMINA QUINCENA 2 DICIEMBRE 2018"/>
    <s v="TRANSACCIONES DEL DIA 12/19/2018 RECURSOS HUMANOS"/>
    <n v="205.24"/>
    <n v="0"/>
    <s v="NEGOCIOS"/>
    <x v="0"/>
  </r>
  <r>
    <n v="91"/>
    <d v="2018-12-31T00:00:00"/>
    <x v="1"/>
    <x v="1"/>
    <x v="0"/>
    <s v="VENTAS CONSUMO"/>
    <s v="CIERRE DE ANIO FISCAL"/>
    <s v="CIERRE_DE_CTAS_NOMINALES"/>
    <n v="0"/>
    <n v="3084.31"/>
    <s v="NEGOCIOS"/>
    <x v="0"/>
  </r>
  <r>
    <n v="91"/>
    <d v="2018-06-09T00:00:00"/>
    <x v="2"/>
    <x v="2"/>
    <x v="0"/>
    <s v="FUERZAS DE VENTAS PANAMA"/>
    <s v="PAGO NOMINA QUINCENA 1 JUNIO 2018"/>
    <s v="TRANSACCIONES DEL DIA 06/09/2018 RECURSOS HUMANOS"/>
    <n v="2846.89"/>
    <n v="0"/>
    <s v="NEGOCIOS"/>
    <x v="0"/>
  </r>
  <r>
    <n v="91"/>
    <d v="2018-06-25T00:00:00"/>
    <x v="2"/>
    <x v="2"/>
    <x v="0"/>
    <s v="FUERZAS DE VENTAS PANAMA"/>
    <s v="PAGO NOMINA QUINCENA 2 JUNIO 2018"/>
    <s v="TRANSACCIONES DEL DIA 06/25/2018 RECURSOS HUMANOS"/>
    <n v="5485.2"/>
    <n v="0"/>
    <s v="NEGOCIOS"/>
    <x v="0"/>
  </r>
  <r>
    <n v="91"/>
    <d v="2018-07-10T00:00:00"/>
    <x v="6"/>
    <x v="6"/>
    <x v="0"/>
    <s v="FUERZAS DE VENTAS PANAMA"/>
    <s v="PAGO NOMINA QUINCENA 1 JULIO 2018"/>
    <s v="TRANSACCIONES DEL DIA 07/10/2018 RECURSOS HUMANOS"/>
    <n v="2715.03"/>
    <n v="0"/>
    <s v="NEGOCIOS"/>
    <x v="0"/>
  </r>
  <r>
    <n v="91"/>
    <d v="2018-07-25T00:00:00"/>
    <x v="6"/>
    <x v="6"/>
    <x v="0"/>
    <s v="FUERZAS DE VENTAS PANAMA"/>
    <s v="PAGO NOMINA QUINCENA 2 JULIO 2018"/>
    <s v="TRANSACCIONES DEL DIA 07/25/2018 RECURSOS HUMANOS"/>
    <n v="1367.19"/>
    <n v="0"/>
    <s v="NEGOCIOS"/>
    <x v="0"/>
  </r>
  <r>
    <n v="91"/>
    <d v="2018-08-03T00:00:00"/>
    <x v="3"/>
    <x v="3"/>
    <x v="0"/>
    <s v="FUERZAS DE VENTAS PANAMA"/>
    <s v="PLANILLAS DE LIQUIDACIONES AGO 2018"/>
    <s v="TRANSACCIONES DEL DIA 08/03/2018 RECURSOS HUMANOS"/>
    <n v="7.84"/>
    <n v="0"/>
    <s v="NEGOCIOS"/>
    <x v="0"/>
  </r>
  <r>
    <n v="91"/>
    <d v="2018-08-10T00:00:00"/>
    <x v="3"/>
    <x v="3"/>
    <x v="0"/>
    <s v="FUERZAS DE VENTAS PANAMA"/>
    <s v="PAGO NOMINA QUINCENA 1 AGOSTO 2018"/>
    <s v="TRANSACCIONES DEL DIA 08/10/2018 RECURSOS HUMANOS"/>
    <n v="3292.47"/>
    <n v="0"/>
    <s v="NEGOCIOS"/>
    <x v="0"/>
  </r>
  <r>
    <n v="91"/>
    <d v="2018-08-25T00:00:00"/>
    <x v="3"/>
    <x v="3"/>
    <x v="0"/>
    <s v="FUERZAS DE VENTAS PANAMA"/>
    <s v="PAGO NOMINA QUINCENA 2 AGOSTO 2018"/>
    <s v="TRANSACCIONES DEL DIA 08/25/2018 RECURSOS HUMANOS"/>
    <n v="3012.69"/>
    <n v="0"/>
    <s v="NEGOCIOS"/>
    <x v="0"/>
  </r>
  <r>
    <n v="91"/>
    <d v="2018-09-10T00:00:00"/>
    <x v="4"/>
    <x v="4"/>
    <x v="0"/>
    <s v="FUERZAS DE VENTAS PANAMA"/>
    <s v="PAGO NOMINA QUINCENA 1 SEPTIEMBRE 2018"/>
    <s v="TRANSACCIONES DEL DIA 09/10/2018 RECURSOS HUMANOS"/>
    <n v="8498.83"/>
    <n v="0"/>
    <s v="NEGOCIOS"/>
    <x v="0"/>
  </r>
  <r>
    <n v="91"/>
    <d v="2018-09-25T00:00:00"/>
    <x v="4"/>
    <x v="4"/>
    <x v="0"/>
    <s v="FUERZAS DE VENTAS PANAMA"/>
    <s v="PAGO NOMINA QUINCENA 2 SEPTIEMBRE 2018"/>
    <s v="TRANSACCIONES DEL DIA 09/25/2018 RECURSOS HUMANOS"/>
    <n v="3781.53"/>
    <n v="0"/>
    <s v="NEGOCIOS"/>
    <x v="0"/>
  </r>
  <r>
    <n v="91"/>
    <d v="2018-10-10T00:00:00"/>
    <x v="0"/>
    <x v="0"/>
    <x v="0"/>
    <s v="FUERZAS DE VENTAS PANAMA"/>
    <s v="PAGO NOMINA QUINCENA 1 OCTUBRE 2018"/>
    <s v="TRANSACCIONES DEL DIA 10/10/2018 RECURSOS HUMANOS"/>
    <n v="19187.669999999998"/>
    <n v="0"/>
    <s v="NEGOCIOS"/>
    <x v="0"/>
  </r>
  <r>
    <n v="91"/>
    <d v="2018-10-25T00:00:00"/>
    <x v="0"/>
    <x v="0"/>
    <x v="0"/>
    <s v="FUERZAS DE VENTAS PANAMA"/>
    <s v="PAGO NOMINA QUINCENA 2 OCTUBRE 2018"/>
    <s v="TRANSACCIONES DEL DIA 10/25/2018 RECURSOS HUMANOS"/>
    <n v="2912.65"/>
    <n v="0"/>
    <s v="NEGOCIOS"/>
    <x v="0"/>
  </r>
  <r>
    <n v="91"/>
    <d v="2018-11-09T00:00:00"/>
    <x v="5"/>
    <x v="5"/>
    <x v="0"/>
    <s v="FUERZAS DE VENTAS PANAMA"/>
    <s v="PAGO NOMINA QUINCENA 1 NOVIEMBRE 2018"/>
    <s v="TRANSACCIONES DEL DIA 11/09/2018 RECURSOS HUMANOS"/>
    <n v="2032.34"/>
    <n v="0"/>
    <s v="NEGOCIOS"/>
    <x v="0"/>
  </r>
  <r>
    <n v="91"/>
    <d v="2018-11-24T00:00:00"/>
    <x v="5"/>
    <x v="5"/>
    <x v="0"/>
    <s v="FUERZAS DE VENTAS PANAMA"/>
    <s v="PAGO NOMINA QUINCENA 2 NOVIEMBRE 2018"/>
    <s v="TRANSACCIONES DEL DIA 11/24/2018 RECURSOS HUMANOS"/>
    <n v="2595.87"/>
    <n v="0"/>
    <s v="NEGOCIOS"/>
    <x v="0"/>
  </r>
  <r>
    <n v="91"/>
    <d v="2018-12-10T00:00:00"/>
    <x v="1"/>
    <x v="1"/>
    <x v="0"/>
    <s v="FUERZAS DE VENTAS PANAMA"/>
    <s v="PAGO NOMINA QUINCENA 1 DICIEMBRE 2018"/>
    <s v="TRANSACCIONES DEL DIA 12/10/2018 RECURSOS HUMANOS"/>
    <n v="9024.7000000000007"/>
    <n v="0"/>
    <s v="NEGOCIOS"/>
    <x v="0"/>
  </r>
  <r>
    <n v="91"/>
    <d v="2018-12-19T00:00:00"/>
    <x v="1"/>
    <x v="1"/>
    <x v="0"/>
    <s v="FUERZAS DE VENTAS PANAMA"/>
    <s v="PAGO NOMINA QUINCENA 2 DICIEMBRE 2018"/>
    <s v="TRANSACCIONES DEL DIA 12/19/2018 RECURSOS HUMANOS"/>
    <n v="8494.94"/>
    <n v="0"/>
    <s v="NEGOCIOS"/>
    <x v="0"/>
  </r>
  <r>
    <n v="91"/>
    <d v="2018-12-31T00:00:00"/>
    <x v="1"/>
    <x v="1"/>
    <x v="0"/>
    <s v="FUERZAS DE VENTAS PANAMA"/>
    <s v="CIERRE DE ANIO FISCAL"/>
    <s v="CIERRE_DE_CTAS_NOMINALES"/>
    <n v="0"/>
    <n v="125050.55"/>
    <s v="NEGOCIOS"/>
    <x v="0"/>
  </r>
  <r>
    <n v="91"/>
    <d v="2018-06-09T00:00:00"/>
    <x v="2"/>
    <x v="2"/>
    <x v="0"/>
    <s v="FUERZA DE VENTAS AUTOS"/>
    <s v="PAGO NOMINA QUINCENA 1 JUNIO 2018"/>
    <s v="TRANSACCIONES DEL DIA 06/09/2018 RECURSOS HUMANOS"/>
    <n v="480.62"/>
    <n v="0"/>
    <s v="NEGOCIOS"/>
    <x v="0"/>
  </r>
  <r>
    <n v="91"/>
    <d v="2018-06-25T00:00:00"/>
    <x v="2"/>
    <x v="2"/>
    <x v="0"/>
    <s v="FUERZA DE VENTAS AUTOS"/>
    <s v="PAGO NOMINA QUINCENA 2 JUNIO 2018"/>
    <s v="TRANSACCIONES DEL DIA 06/25/2018 RECURSOS HUMANOS"/>
    <n v="951.08"/>
    <n v="0"/>
    <s v="NEGOCIOS"/>
    <x v="0"/>
  </r>
  <r>
    <n v="91"/>
    <d v="2018-07-10T00:00:00"/>
    <x v="6"/>
    <x v="6"/>
    <x v="0"/>
    <s v="FUERZA DE VENTAS AUTOS"/>
    <s v="PAGO NOMINA QUINCENA 1 JULIO 2018"/>
    <s v="TRANSACCIONES DEL DIA 07/10/2018 RECURSOS HUMANOS"/>
    <n v="52.88"/>
    <n v="0"/>
    <s v="NEGOCIOS"/>
    <x v="0"/>
  </r>
  <r>
    <n v="91"/>
    <d v="2018-08-10T00:00:00"/>
    <x v="3"/>
    <x v="3"/>
    <x v="0"/>
    <s v="FUERZA DE VENTAS AUTOS"/>
    <s v="PAGO NOMINA QUINCENA 1 AGOSTO 2018"/>
    <s v="TRANSACCIONES DEL DIA 08/10/2018 RECURSOS HUMANOS"/>
    <n v="435.82"/>
    <n v="0"/>
    <s v="NEGOCIOS"/>
    <x v="0"/>
  </r>
  <r>
    <n v="91"/>
    <d v="2018-09-10T00:00:00"/>
    <x v="4"/>
    <x v="4"/>
    <x v="0"/>
    <s v="FUERZA DE VENTAS AUTOS"/>
    <s v="PAGO NOMINA QUINCENA 1 SEPTIEMBRE 2018"/>
    <s v="TRANSACCIONES DEL DIA 09/10/2018 RECURSOS HUMANOS"/>
    <n v="610.65"/>
    <n v="0"/>
    <s v="NEGOCIOS"/>
    <x v="0"/>
  </r>
  <r>
    <n v="91"/>
    <d v="2018-09-25T00:00:00"/>
    <x v="4"/>
    <x v="4"/>
    <x v="0"/>
    <s v="FUERZA DE VENTAS AUTOS"/>
    <s v="PAGO NOMINA QUINCENA 2 SEPTIEMBRE 2018"/>
    <s v="TRANSACCIONES DEL DIA 09/25/2018 RECURSOS HUMANOS"/>
    <n v="1650.01"/>
    <n v="0"/>
    <s v="NEGOCIOS"/>
    <x v="0"/>
  </r>
  <r>
    <n v="91"/>
    <d v="2018-11-09T00:00:00"/>
    <x v="5"/>
    <x v="5"/>
    <x v="0"/>
    <s v="FUERZA DE VENTAS AUTOS"/>
    <s v="PAGO NOMINA QUINCENA 1 NOVIEMBRE 2018"/>
    <s v="TRANSACCIONES DEL DIA 11/09/2018 RECURSOS HUMANOS"/>
    <n v="380.73"/>
    <n v="0"/>
    <s v="NEGOCIOS"/>
    <x v="0"/>
  </r>
  <r>
    <n v="91"/>
    <d v="2018-12-10T00:00:00"/>
    <x v="1"/>
    <x v="1"/>
    <x v="0"/>
    <s v="FUERZA DE VENTAS AUTOS"/>
    <s v="PAGO NOMINA QUINCENA 1 DICIEMBRE 2018"/>
    <s v="TRANSACCIONES DEL DIA 12/10/2018 RECURSOS HUMANOS"/>
    <n v="3783.38"/>
    <n v="0"/>
    <s v="NEGOCIOS"/>
    <x v="0"/>
  </r>
  <r>
    <n v="91"/>
    <d v="2018-12-19T00:00:00"/>
    <x v="1"/>
    <x v="1"/>
    <x v="0"/>
    <s v="FUERZA DE VENTAS AUTOS"/>
    <s v="PAGO NOMINA QUINCENA 2 DICIEMBRE 2018"/>
    <s v="TRANSACCIONES DEL DIA 12/19/2018 RECURSOS HUMANOS"/>
    <n v="3298.03"/>
    <n v="0"/>
    <s v="NEGOCIOS"/>
    <x v="0"/>
  </r>
  <r>
    <n v="91"/>
    <d v="2018-12-31T00:00:00"/>
    <x v="1"/>
    <x v="1"/>
    <x v="0"/>
    <s v="FUERZA DE VENTAS AUTOS"/>
    <s v="CIERRE DE ANIO FISCAL"/>
    <s v="CIERRE_DE_CTAS_NOMINALES"/>
    <n v="0"/>
    <n v="18232.189999999999"/>
    <s v="NEGOCIOS"/>
    <x v="0"/>
  </r>
  <r>
    <n v="91"/>
    <d v="2018-12-31T00:00:00"/>
    <x v="1"/>
    <x v="1"/>
    <x v="0"/>
    <s v="CAMPAðA"/>
    <s v="CIERRE DE ANIO FISCAL"/>
    <s v="CIERRE_DE_CTAS_NOMINALES"/>
    <n v="0"/>
    <n v="51.99"/>
    <s v="NEGOCIOS"/>
    <x v="0"/>
  </r>
  <r>
    <n v="91"/>
    <d v="2018-12-31T00:00:00"/>
    <x v="1"/>
    <x v="1"/>
    <x v="0"/>
    <s v="BANCA COMERCIAL INTERIOR"/>
    <s v="CIERRE DE ANIO FISCAL"/>
    <s v="CIERRE_DE_CTAS_NOMINALES"/>
    <n v="0"/>
    <n v="546.02"/>
    <s v="NEGOCIOS"/>
    <x v="0"/>
  </r>
  <r>
    <n v="91"/>
    <d v="2018-07-25T00:00:00"/>
    <x v="6"/>
    <x v="6"/>
    <x v="0"/>
    <s v="IMAGEN CORPORATIVA"/>
    <s v="PAGO NOMINA QUINCENA 2 JULIO 2018"/>
    <s v="TRANSACCIONES DEL DIA 07/25/2018 RECURSOS HUMANOS"/>
    <n v="96.97"/>
    <n v="0"/>
    <s v="NEGOCIOS"/>
    <x v="0"/>
  </r>
  <r>
    <n v="91"/>
    <d v="2018-09-10T00:00:00"/>
    <x v="4"/>
    <x v="4"/>
    <x v="0"/>
    <s v="IMAGEN CORPORATIVA"/>
    <s v="PAGO NOMINA QUINCENA 1 SEPTIEMBRE 2018"/>
    <s v="TRANSACCIONES DEL DIA 09/10/2018 RECURSOS HUMANOS"/>
    <n v="74.11"/>
    <n v="0"/>
    <s v="NEGOCIOS"/>
    <x v="0"/>
  </r>
  <r>
    <n v="91"/>
    <d v="2018-12-31T00:00:00"/>
    <x v="1"/>
    <x v="1"/>
    <x v="0"/>
    <s v="IMAGEN CORPORATIVA"/>
    <s v="CIERRE DE ANIO FISCAL"/>
    <s v="CIERRE_DE_CTAS_NOMINALES"/>
    <n v="0"/>
    <n v="1254.9000000000001"/>
    <s v="NEGOCIOS"/>
    <x v="0"/>
  </r>
  <r>
    <n v="95"/>
    <d v="2018-06-09T00:00:00"/>
    <x v="2"/>
    <x v="2"/>
    <x v="0"/>
    <s v="ADMINISTRACION DE SUCURSALES"/>
    <s v="PAGO NOMINA QUINCENA 1 JUNIO 2018"/>
    <s v="TRANSACCIONES DEL DIA 06/09/2018 RECURSOS HUMANOS"/>
    <n v="33.51"/>
    <n v="0"/>
    <s v="BOULEVARD EL DORADO"/>
    <x v="0"/>
  </r>
  <r>
    <n v="95"/>
    <d v="2018-12-31T00:00:00"/>
    <x v="1"/>
    <x v="1"/>
    <x v="0"/>
    <s v="ADMINISTRACION DE SUCURSALES"/>
    <s v="CIERRE DE ANIO FISCAL"/>
    <s v="CIERRE_DE_CTAS_NOMINALES"/>
    <n v="0"/>
    <n v="61.05"/>
    <s v="BOULEVARD EL DORADO"/>
    <x v="0"/>
  </r>
  <r>
    <n v="95"/>
    <d v="2018-06-09T00:00:00"/>
    <x v="2"/>
    <x v="2"/>
    <x v="0"/>
    <s v="CAJA"/>
    <s v="PAGO NOMINA QUINCENA 1 JUNIO 2018"/>
    <s v="TRANSACCIONES DEL DIA 06/09/2018 RECURSOS HUMANOS"/>
    <n v="111.6"/>
    <n v="0"/>
    <s v="BOULEVARD EL DORADO"/>
    <x v="0"/>
  </r>
  <r>
    <n v="95"/>
    <d v="2018-06-25T00:00:00"/>
    <x v="2"/>
    <x v="2"/>
    <x v="0"/>
    <s v="CAJA"/>
    <s v="PAGO NOMINA QUINCENA 2 JUNIO 2018"/>
    <s v="TRANSACCIONES DEL DIA 06/25/2018 RECURSOS HUMANOS"/>
    <n v="43.04"/>
    <n v="0"/>
    <s v="BOULEVARD EL DORADO"/>
    <x v="0"/>
  </r>
  <r>
    <n v="95"/>
    <d v="2018-07-10T00:00:00"/>
    <x v="6"/>
    <x v="6"/>
    <x v="0"/>
    <s v="CAJA"/>
    <s v="PAGO NOMINA QUINCENA 1 JULIO 2018"/>
    <s v="TRANSACCIONES DEL DIA 07/10/2018 RECURSOS HUMANOS"/>
    <n v="88.55"/>
    <n v="0"/>
    <s v="BOULEVARD EL DORADO"/>
    <x v="0"/>
  </r>
  <r>
    <n v="95"/>
    <d v="2018-07-25T00:00:00"/>
    <x v="6"/>
    <x v="6"/>
    <x v="0"/>
    <s v="CAJA"/>
    <s v="PAGO NOMINA QUINCENA 2 JULIO 2018"/>
    <s v="TRANSACCIONES DEL DIA 07/25/2018 RECURSOS HUMANOS"/>
    <n v="13.57"/>
    <n v="0"/>
    <s v="BOULEVARD EL DORADO"/>
    <x v="0"/>
  </r>
  <r>
    <n v="95"/>
    <d v="2018-08-10T00:00:00"/>
    <x v="3"/>
    <x v="3"/>
    <x v="0"/>
    <s v="CAJA"/>
    <s v="PAGO NOMINA QUINCENA 1 AGOSTO 2018"/>
    <s v="TRANSACCIONES DEL DIA 08/10/2018 RECURSOS HUMANOS"/>
    <n v="106.23"/>
    <n v="0"/>
    <s v="BOULEVARD EL DORADO"/>
    <x v="0"/>
  </r>
  <r>
    <n v="95"/>
    <d v="2018-08-25T00:00:00"/>
    <x v="3"/>
    <x v="3"/>
    <x v="0"/>
    <s v="CAJA"/>
    <s v="PAGO NOMINA QUINCENA 2 AGOSTO 2018"/>
    <s v="TRANSACCIONES DEL DIA 08/25/2018 RECURSOS HUMANOS"/>
    <n v="53.95"/>
    <n v="0"/>
    <s v="BOULEVARD EL DORADO"/>
    <x v="0"/>
  </r>
  <r>
    <n v="95"/>
    <d v="2018-09-10T00:00:00"/>
    <x v="4"/>
    <x v="4"/>
    <x v="0"/>
    <s v="CAJA"/>
    <s v="PAGO NOMINA QUINCENA 1 SEPTIEMBRE 2018"/>
    <s v="TRANSACCIONES DEL DIA 09/10/2018 RECURSOS HUMANOS"/>
    <n v="69.489999999999995"/>
    <n v="0"/>
    <s v="BOULEVARD EL DORADO"/>
    <x v="0"/>
  </r>
  <r>
    <n v="95"/>
    <d v="2018-09-25T00:00:00"/>
    <x v="4"/>
    <x v="4"/>
    <x v="0"/>
    <s v="CAJA"/>
    <s v="PAGO NOMINA QUINCENA 2 SEPTIEMBRE 2018"/>
    <s v="TRANSACCIONES DEL DIA 09/25/2018 RECURSOS HUMANOS"/>
    <n v="64.41"/>
    <n v="0"/>
    <s v="BOULEVARD EL DORADO"/>
    <x v="0"/>
  </r>
  <r>
    <n v="95"/>
    <d v="2018-10-10T00:00:00"/>
    <x v="0"/>
    <x v="0"/>
    <x v="0"/>
    <s v="CAJA"/>
    <s v="PAGO NOMINA QUINCENA 1 OCTUBRE 2018"/>
    <s v="TRANSACCIONES DEL DIA 10/10/2018 RECURSOS HUMANOS"/>
    <n v="157.83000000000001"/>
    <n v="0"/>
    <s v="BOULEVARD EL DORADO"/>
    <x v="0"/>
  </r>
  <r>
    <n v="95"/>
    <d v="2018-10-25T00:00:00"/>
    <x v="0"/>
    <x v="0"/>
    <x v="0"/>
    <s v="CAJA"/>
    <s v="PAGO NOMINA QUINCENA 2 OCTUBRE 2018"/>
    <s v="TRANSACCIONES DEL DIA 10/25/2018 RECURSOS HUMANOS"/>
    <n v="118.76"/>
    <n v="0"/>
    <s v="BOULEVARD EL DORADO"/>
    <x v="0"/>
  </r>
  <r>
    <n v="95"/>
    <d v="2018-11-09T00:00:00"/>
    <x v="5"/>
    <x v="5"/>
    <x v="0"/>
    <s v="CAJA"/>
    <s v="PAGO NOMINA QUINCENA 1 NOVIEMBRE 2018"/>
    <s v="TRANSACCIONES DEL DIA 11/09/2018 RECURSOS HUMANOS"/>
    <n v="152.76"/>
    <n v="0"/>
    <s v="BOULEVARD EL DORADO"/>
    <x v="0"/>
  </r>
  <r>
    <n v="95"/>
    <d v="2018-11-24T00:00:00"/>
    <x v="5"/>
    <x v="5"/>
    <x v="0"/>
    <s v="CAJA"/>
    <s v="PAGO NOMINA QUINCENA 2 NOVIEMBRE 2018"/>
    <s v="TRANSACCIONES DEL DIA 11/24/2018 RECURSOS HUMANOS"/>
    <n v="406.42"/>
    <n v="0"/>
    <s v="BOULEVARD EL DORADO"/>
    <x v="0"/>
  </r>
  <r>
    <n v="95"/>
    <d v="2018-12-10T00:00:00"/>
    <x v="1"/>
    <x v="1"/>
    <x v="0"/>
    <s v="CAJA"/>
    <s v="PAGO NOMINA QUINCENA 1 DICIEMBRE 2018"/>
    <s v="TRANSACCIONES DEL DIA 12/10/2018 RECURSOS HUMANOS"/>
    <n v="26.02"/>
    <n v="0"/>
    <s v="BOULEVARD EL DORADO"/>
    <x v="0"/>
  </r>
  <r>
    <n v="95"/>
    <d v="2018-12-19T00:00:00"/>
    <x v="1"/>
    <x v="1"/>
    <x v="0"/>
    <s v="CAJA"/>
    <s v="PAGO NOMINA QUINCENA 2 DICIEMBRE 2018"/>
    <s v="TRANSACCIONES DEL DIA 12/19/2018 RECURSOS HUMANOS"/>
    <n v="268.98"/>
    <n v="0"/>
    <s v="BOULEVARD EL DORADO"/>
    <x v="0"/>
  </r>
  <r>
    <n v="95"/>
    <d v="2018-12-31T00:00:00"/>
    <x v="1"/>
    <x v="1"/>
    <x v="0"/>
    <s v="CAJA"/>
    <s v="CIERRE DE ANIO FISCAL"/>
    <s v="CIERRE_DE_CTAS_NOMINALES"/>
    <n v="0"/>
    <n v="3668.11"/>
    <s v="BOULEVARD EL DORADO"/>
    <x v="0"/>
  </r>
  <r>
    <n v="95"/>
    <d v="2018-06-09T00:00:00"/>
    <x v="2"/>
    <x v="2"/>
    <x v="0"/>
    <s v="SERVICIOS PERSONALES"/>
    <s v="PAGO NOMINA QUINCENA 1 JUNIO 2018"/>
    <s v="TRANSACCIONES DEL DIA 06/09/2018 RECURSOS HUMANOS"/>
    <n v="21.26"/>
    <n v="0"/>
    <s v="BOULEVARD EL DORADO"/>
    <x v="0"/>
  </r>
  <r>
    <n v="95"/>
    <d v="2018-06-25T00:00:00"/>
    <x v="2"/>
    <x v="2"/>
    <x v="0"/>
    <s v="SERVICIOS PERSONALES"/>
    <s v="PAGO NOMINA QUINCENA 2 JUNIO 2018"/>
    <s v="TRANSACCIONES DEL DIA 06/25/2018 RECURSOS HUMANOS"/>
    <n v="13.04"/>
    <n v="0"/>
    <s v="BOULEVARD EL DORADO"/>
    <x v="0"/>
  </r>
  <r>
    <n v="95"/>
    <d v="2018-08-10T00:00:00"/>
    <x v="3"/>
    <x v="3"/>
    <x v="0"/>
    <s v="SERVICIOS PERSONALES"/>
    <s v="PAGO NOMINA QUINCENA 1 AGOSTO 2018"/>
    <s v="TRANSACCIONES DEL DIA 08/10/2018 RECURSOS HUMANOS"/>
    <n v="30.27"/>
    <n v="0"/>
    <s v="BOULEVARD EL DORADO"/>
    <x v="0"/>
  </r>
  <r>
    <n v="95"/>
    <d v="2018-08-25T00:00:00"/>
    <x v="3"/>
    <x v="3"/>
    <x v="0"/>
    <s v="SERVICIOS PERSONALES"/>
    <s v="PAGO NOMINA QUINCENA 2 AGOSTO 2018"/>
    <s v="TRANSACCIONES DEL DIA 08/25/2018 RECURSOS HUMANOS"/>
    <n v="29.35"/>
    <n v="0"/>
    <s v="BOULEVARD EL DORADO"/>
    <x v="0"/>
  </r>
  <r>
    <n v="95"/>
    <d v="2018-10-10T00:00:00"/>
    <x v="0"/>
    <x v="0"/>
    <x v="0"/>
    <s v="SERVICIOS PERSONALES"/>
    <s v="PAGO NOMINA QUINCENA 1 OCTUBRE 2018"/>
    <s v="TRANSACCIONES DEL DIA 10/10/2018 RECURSOS HUMANOS"/>
    <n v="24.92"/>
    <n v="0"/>
    <s v="BOULEVARD EL DORADO"/>
    <x v="0"/>
  </r>
  <r>
    <n v="95"/>
    <d v="2018-10-25T00:00:00"/>
    <x v="0"/>
    <x v="0"/>
    <x v="0"/>
    <s v="SERVICIOS PERSONALES"/>
    <s v="PAGO NOMINA QUINCENA 2 OCTUBRE 2018"/>
    <s v="TRANSACCIONES DEL DIA 10/25/2018 RECURSOS HUMANOS"/>
    <n v="30.67"/>
    <n v="0"/>
    <s v="BOULEVARD EL DORADO"/>
    <x v="0"/>
  </r>
  <r>
    <n v="95"/>
    <d v="2018-11-09T00:00:00"/>
    <x v="5"/>
    <x v="5"/>
    <x v="0"/>
    <s v="SERVICIOS PERSONALES"/>
    <s v="PAGO NOMINA QUINCENA 1 NOVIEMBRE 2018"/>
    <s v="TRANSACCIONES DEL DIA 11/09/2018 RECURSOS HUMANOS"/>
    <n v="25.59"/>
    <n v="0"/>
    <s v="BOULEVARD EL DORADO"/>
    <x v="0"/>
  </r>
  <r>
    <n v="95"/>
    <d v="2018-11-24T00:00:00"/>
    <x v="5"/>
    <x v="5"/>
    <x v="0"/>
    <s v="SERVICIOS PERSONALES"/>
    <s v="PAGO NOMINA QUINCENA 2 NOVIEMBRE 2018"/>
    <s v="TRANSACCIONES DEL DIA 11/24/2018 RECURSOS HUMANOS"/>
    <n v="77.98"/>
    <n v="0"/>
    <s v="BOULEVARD EL DORADO"/>
    <x v="0"/>
  </r>
  <r>
    <n v="95"/>
    <d v="2018-12-31T00:00:00"/>
    <x v="1"/>
    <x v="1"/>
    <x v="0"/>
    <s v="SERVICIOS PERSONALES"/>
    <s v="CIERRE DE ANIO FISCAL"/>
    <s v="CIERRE_DE_CTAS_NOMINALES"/>
    <n v="0"/>
    <n v="313.83"/>
    <s v="BOULEVARD EL DORADO"/>
    <x v="0"/>
  </r>
  <r>
    <n v="97"/>
    <d v="2018-07-25T00:00:00"/>
    <x v="6"/>
    <x v="6"/>
    <x v="0"/>
    <s v="ADMINISTRACION DE SUCURSALES"/>
    <s v="PAGO NOMINA QUINCENA 2 JULIO 2018"/>
    <s v="TRANSACCIONES DEL DIA 07/25/2018 RECURSOS HUMANOS"/>
    <n v="25.94"/>
    <n v="0"/>
    <s v="SAN SEBASTIAN"/>
    <x v="0"/>
  </r>
  <r>
    <n v="97"/>
    <d v="2018-12-31T00:00:00"/>
    <x v="1"/>
    <x v="1"/>
    <x v="0"/>
    <s v="ADMINISTRACION DE SUCURSALES"/>
    <s v="CIERRE DE ANIO FISCAL"/>
    <s v="CIERRE_DE_CTAS_NOMINALES"/>
    <n v="0"/>
    <n v="25.94"/>
    <s v="SAN SEBASTIAN"/>
    <x v="0"/>
  </r>
  <r>
    <n v="97"/>
    <d v="2018-06-09T00:00:00"/>
    <x v="2"/>
    <x v="2"/>
    <x v="0"/>
    <s v="CAJA"/>
    <s v="PAGO NOMINA QUINCENA 1 JUNIO 2018"/>
    <s v="TRANSACCIONES DEL DIA 06/09/2018 RECURSOS HUMANOS"/>
    <n v="426.16"/>
    <n v="0"/>
    <s v="SAN SEBASTIAN"/>
    <x v="0"/>
  </r>
  <r>
    <n v="97"/>
    <d v="2018-06-25T00:00:00"/>
    <x v="2"/>
    <x v="2"/>
    <x v="0"/>
    <s v="CAJA"/>
    <s v="PAGO NOMINA QUINCENA 2 JUNIO 2018"/>
    <s v="TRANSACCIONES DEL DIA 06/25/2018 RECURSOS HUMANOS"/>
    <n v="422.74"/>
    <n v="0"/>
    <s v="SAN SEBASTIAN"/>
    <x v="0"/>
  </r>
  <r>
    <n v="97"/>
    <d v="2018-07-10T00:00:00"/>
    <x v="6"/>
    <x v="6"/>
    <x v="0"/>
    <s v="CAJA"/>
    <s v="PAGO NOMINA QUINCENA 1 JULIO 2018"/>
    <s v="TRANSACCIONES DEL DIA 07/10/2018 RECURSOS HUMANOS"/>
    <n v="413.49"/>
    <n v="0"/>
    <s v="SAN SEBASTIAN"/>
    <x v="0"/>
  </r>
  <r>
    <n v="97"/>
    <d v="2018-07-25T00:00:00"/>
    <x v="6"/>
    <x v="6"/>
    <x v="0"/>
    <s v="CAJA"/>
    <s v="PAGO NOMINA QUINCENA 2 JULIO 2018"/>
    <s v="TRANSACCIONES DEL DIA 07/25/2018 RECURSOS HUMANOS"/>
    <n v="578.76"/>
    <n v="0"/>
    <s v="SAN SEBASTIAN"/>
    <x v="0"/>
  </r>
  <r>
    <n v="97"/>
    <d v="2018-08-10T00:00:00"/>
    <x v="3"/>
    <x v="3"/>
    <x v="0"/>
    <s v="CAJA"/>
    <s v="PAGO NOMINA QUINCENA 1 AGOSTO 2018"/>
    <s v="TRANSACCIONES DEL DIA 08/10/2018 RECURSOS HUMANOS"/>
    <n v="503.99"/>
    <n v="0"/>
    <s v="SAN SEBASTIAN"/>
    <x v="0"/>
  </r>
  <r>
    <n v="97"/>
    <d v="2018-08-25T00:00:00"/>
    <x v="3"/>
    <x v="3"/>
    <x v="0"/>
    <s v="CAJA"/>
    <s v="PAGO NOMINA QUINCENA 2 AGOSTO 2018"/>
    <s v="TRANSACCIONES DEL DIA 08/25/2018 RECURSOS HUMANOS"/>
    <n v="661.6"/>
    <n v="0"/>
    <s v="SAN SEBASTIAN"/>
    <x v="0"/>
  </r>
  <r>
    <n v="97"/>
    <d v="2018-09-10T00:00:00"/>
    <x v="4"/>
    <x v="4"/>
    <x v="0"/>
    <s v="CAJA"/>
    <s v="PAGO NOMINA QUINCENA 1 SEPTIEMBRE 2018"/>
    <s v="TRANSACCIONES DEL DIA 09/10/2018 RECURSOS HUMANOS"/>
    <n v="602.92999999999995"/>
    <n v="0"/>
    <s v="SAN SEBASTIAN"/>
    <x v="0"/>
  </r>
  <r>
    <n v="97"/>
    <d v="2018-09-25T00:00:00"/>
    <x v="4"/>
    <x v="4"/>
    <x v="0"/>
    <s v="CAJA"/>
    <s v="PAGO NOMINA QUINCENA 2 SEPTIEMBRE 2018"/>
    <s v="TRANSACCIONES DEL DIA 09/25/2018 RECURSOS HUMANOS"/>
    <n v="566.08000000000004"/>
    <n v="0"/>
    <s v="SAN SEBASTIAN"/>
    <x v="0"/>
  </r>
  <r>
    <n v="97"/>
    <d v="2018-10-10T00:00:00"/>
    <x v="0"/>
    <x v="0"/>
    <x v="0"/>
    <s v="CAJA"/>
    <s v="PAGO NOMINA QUINCENA 1 OCTUBRE 2018"/>
    <s v="TRANSACCIONES DEL DIA 10/10/2018 RECURSOS HUMANOS"/>
    <n v="609.58000000000004"/>
    <n v="0"/>
    <s v="SAN SEBASTIAN"/>
    <x v="0"/>
  </r>
  <r>
    <n v="97"/>
    <d v="2018-10-25T00:00:00"/>
    <x v="0"/>
    <x v="0"/>
    <x v="0"/>
    <s v="CAJA"/>
    <s v="PAGO NOMINA QUINCENA 2 OCTUBRE 2018"/>
    <s v="TRANSACCIONES DEL DIA 10/25/2018 RECURSOS HUMANOS"/>
    <n v="422.93"/>
    <n v="0"/>
    <s v="SAN SEBASTIAN"/>
    <x v="0"/>
  </r>
  <r>
    <n v="97"/>
    <d v="2018-11-09T00:00:00"/>
    <x v="5"/>
    <x v="5"/>
    <x v="0"/>
    <s v="CAJA"/>
    <s v="PAGO NOMINA QUINCENA 1 NOVIEMBRE 2018"/>
    <s v="TRANSACCIONES DEL DIA 11/09/2018 RECURSOS HUMANOS"/>
    <n v="590.33000000000004"/>
    <n v="0"/>
    <s v="SAN SEBASTIAN"/>
    <x v="0"/>
  </r>
  <r>
    <n v="97"/>
    <d v="2018-11-24T00:00:00"/>
    <x v="5"/>
    <x v="5"/>
    <x v="0"/>
    <s v="CAJA"/>
    <s v="PAGO NOMINA QUINCENA 2 NOVIEMBRE 2018"/>
    <s v="TRANSACCIONES DEL DIA 11/24/2018 RECURSOS HUMANOS"/>
    <n v="745.07"/>
    <n v="0"/>
    <s v="SAN SEBASTIAN"/>
    <x v="0"/>
  </r>
  <r>
    <n v="97"/>
    <d v="2018-12-10T00:00:00"/>
    <x v="1"/>
    <x v="1"/>
    <x v="0"/>
    <s v="CAJA"/>
    <s v="PAGO NOMINA QUINCENA 1 DICIEMBRE 2018"/>
    <s v="TRANSACCIONES DEL DIA 12/10/2018 RECURSOS HUMANOS"/>
    <n v="628.98"/>
    <n v="0"/>
    <s v="SAN SEBASTIAN"/>
    <x v="0"/>
  </r>
  <r>
    <n v="97"/>
    <d v="2018-12-19T00:00:00"/>
    <x v="1"/>
    <x v="1"/>
    <x v="0"/>
    <s v="CAJA"/>
    <s v="PAGO NOMINA QUINCENA 2 DICIEMBRE 2018"/>
    <s v="TRANSACCIONES DEL DIA 12/19/2018 RECURSOS HUMANOS"/>
    <n v="498.38"/>
    <n v="0"/>
    <s v="SAN SEBASTIAN"/>
    <x v="0"/>
  </r>
  <r>
    <n v="97"/>
    <d v="2018-12-31T00:00:00"/>
    <x v="1"/>
    <x v="1"/>
    <x v="0"/>
    <s v="CAJA"/>
    <s v="CIERRE DE ANIO FISCAL"/>
    <s v="CIERRE_DE_CTAS_NOMINALES"/>
    <n v="0"/>
    <n v="12275.05"/>
    <s v="SAN SEBASTIAN"/>
    <x v="0"/>
  </r>
  <r>
    <n v="97"/>
    <d v="2018-07-10T00:00:00"/>
    <x v="6"/>
    <x v="6"/>
    <x v="0"/>
    <s v="SERVICIOS PERSONALES"/>
    <s v="PAGO NOMINA QUINCENA 1 JULIO 2018"/>
    <s v="TRANSACCIONES DEL DIA 07/10/2018 RECURSOS HUMANOS"/>
    <n v="112.18"/>
    <n v="0"/>
    <s v="SAN SEBASTIAN"/>
    <x v="0"/>
  </r>
  <r>
    <n v="97"/>
    <d v="2018-07-25T00:00:00"/>
    <x v="6"/>
    <x v="6"/>
    <x v="0"/>
    <s v="SERVICIOS PERSONALES"/>
    <s v="PAGO NOMINA QUINCENA 2 JULIO 2018"/>
    <s v="TRANSACCIONES DEL DIA 07/25/2018 RECURSOS HUMANOS"/>
    <n v="92"/>
    <n v="0"/>
    <s v="SAN SEBASTIAN"/>
    <x v="0"/>
  </r>
  <r>
    <n v="97"/>
    <d v="2018-08-10T00:00:00"/>
    <x v="3"/>
    <x v="3"/>
    <x v="0"/>
    <s v="SERVICIOS PERSONALES"/>
    <s v="PAGO NOMINA QUINCENA 1 AGOSTO 2018"/>
    <s v="TRANSACCIONES DEL DIA 08/10/2018 RECURSOS HUMANOS"/>
    <n v="49.79"/>
    <n v="0"/>
    <s v="SAN SEBASTIAN"/>
    <x v="0"/>
  </r>
  <r>
    <n v="97"/>
    <d v="2018-08-25T00:00:00"/>
    <x v="3"/>
    <x v="3"/>
    <x v="0"/>
    <s v="SERVICIOS PERSONALES"/>
    <s v="PAGO NOMINA QUINCENA 2 AGOSTO 2018"/>
    <s v="TRANSACCIONES DEL DIA 08/25/2018 RECURSOS HUMANOS"/>
    <n v="15.39"/>
    <n v="0"/>
    <s v="SAN SEBASTIAN"/>
    <x v="0"/>
  </r>
  <r>
    <n v="97"/>
    <d v="2018-09-10T00:00:00"/>
    <x v="4"/>
    <x v="4"/>
    <x v="0"/>
    <s v="SERVICIOS PERSONALES"/>
    <s v="PAGO NOMINA QUINCENA 1 SEPTIEMBRE 2018"/>
    <s v="TRANSACCIONES DEL DIA 09/10/2018 RECURSOS HUMANOS"/>
    <n v="29.04"/>
    <n v="0"/>
    <s v="SAN SEBASTIAN"/>
    <x v="0"/>
  </r>
  <r>
    <n v="97"/>
    <d v="2018-09-25T00:00:00"/>
    <x v="4"/>
    <x v="4"/>
    <x v="0"/>
    <s v="SERVICIOS PERSONALES"/>
    <s v="PAGO NOMINA QUINCENA 2 SEPTIEMBRE 2018"/>
    <s v="TRANSACCIONES DEL DIA 09/25/2018 RECURSOS HUMANOS"/>
    <n v="44.56"/>
    <n v="0"/>
    <s v="SAN SEBASTIAN"/>
    <x v="0"/>
  </r>
  <r>
    <n v="97"/>
    <d v="2018-11-09T00:00:00"/>
    <x v="5"/>
    <x v="5"/>
    <x v="0"/>
    <s v="SERVICIOS PERSONALES"/>
    <s v="PAGO NOMINA QUINCENA 1 NOVIEMBRE 2018"/>
    <s v="TRANSACCIONES DEL DIA 11/09/2018 RECURSOS HUMANOS"/>
    <n v="29.17"/>
    <n v="0"/>
    <s v="SAN SEBASTIAN"/>
    <x v="0"/>
  </r>
  <r>
    <n v="97"/>
    <d v="2018-11-24T00:00:00"/>
    <x v="5"/>
    <x v="5"/>
    <x v="0"/>
    <s v="SERVICIOS PERSONALES"/>
    <s v="PAGO NOMINA QUINCENA 2 NOVIEMBRE 2018"/>
    <s v="TRANSACCIONES DEL DIA 11/24/2018 RECURSOS HUMANOS"/>
    <n v="87.19"/>
    <n v="0"/>
    <s v="SAN SEBASTIAN"/>
    <x v="0"/>
  </r>
  <r>
    <n v="97"/>
    <d v="2018-12-19T00:00:00"/>
    <x v="1"/>
    <x v="1"/>
    <x v="0"/>
    <s v="SERVICIOS PERSONALES"/>
    <s v="PAGO NOMINA QUINCENA 2 DICIEMBRE 2018"/>
    <s v="TRANSACCIONES DEL DIA 12/19/2018 RECURSOS HUMANOS"/>
    <n v="41.82"/>
    <n v="0"/>
    <s v="SAN SEBASTIAN"/>
    <x v="0"/>
  </r>
  <r>
    <n v="97"/>
    <d v="2018-12-31T00:00:00"/>
    <x v="1"/>
    <x v="1"/>
    <x v="0"/>
    <s v="SERVICIOS PERSONALES"/>
    <s v="CIERRE DE ANIO FISCAL"/>
    <s v="CIERRE_DE_CTAS_NOMINALES"/>
    <n v="0"/>
    <n v="716.46"/>
    <s v="SAN SEBASTIAN"/>
    <x v="0"/>
  </r>
  <r>
    <n v="98"/>
    <d v="2018-09-25T00:00:00"/>
    <x v="4"/>
    <x v="4"/>
    <x v="0"/>
    <s v="CAJA"/>
    <s v="PAGO NOMINA QUINCENA 2 SEPTIEMBRE 2018"/>
    <s v="TRANSACCIONES DEL DIA 09/25/2018 RECURSOS HUMANOS"/>
    <n v="14.52"/>
    <n v="0"/>
    <s v="SANTIAGO INTERAMERICANA"/>
    <x v="0"/>
  </r>
  <r>
    <n v="98"/>
    <d v="2018-10-10T00:00:00"/>
    <x v="0"/>
    <x v="0"/>
    <x v="0"/>
    <s v="CAJA"/>
    <s v="PAGO NOMINA QUINCENA 1 OCTUBRE 2018"/>
    <s v="TRANSACCIONES DEL DIA 10/10/2018 RECURSOS HUMANOS"/>
    <n v="8.0500000000000007"/>
    <n v="0"/>
    <s v="SANTIAGO INTERAMERICANA"/>
    <x v="0"/>
  </r>
  <r>
    <n v="98"/>
    <d v="2018-12-31T00:00:00"/>
    <x v="1"/>
    <x v="1"/>
    <x v="0"/>
    <s v="CAJA"/>
    <s v="CIERRE DE ANIO FISCAL"/>
    <s v="CIERRE_DE_CTAS_NOMINALES"/>
    <n v="0"/>
    <n v="22.57"/>
    <s v="SANTIAGO INTERAMERICANA"/>
    <x v="0"/>
  </r>
  <r>
    <n v="99"/>
    <d v="2018-10-10T00:00:00"/>
    <x v="0"/>
    <x v="0"/>
    <x v="0"/>
    <s v="CAJA"/>
    <s v="PAGO NOMINA QUINCENA 1 OCTUBRE 2018"/>
    <s v="TRANSACCIONES DEL DIA 10/10/2018 RECURSOS HUMANOS"/>
    <n v="25.11"/>
    <n v="0"/>
    <s v="CIUDAD DEL SABER"/>
    <x v="0"/>
  </r>
  <r>
    <n v="99"/>
    <d v="2018-12-31T00:00:00"/>
    <x v="1"/>
    <x v="1"/>
    <x v="0"/>
    <s v="CAJA"/>
    <s v="CIERRE DE ANIO FISCAL"/>
    <s v="CIERRE_DE_CTAS_NOMINALES"/>
    <n v="0"/>
    <n v="25.11"/>
    <s v="CIUDAD DEL SABER"/>
    <x v="0"/>
  </r>
  <r>
    <n v="101"/>
    <d v="2018-08-10T00:00:00"/>
    <x v="3"/>
    <x v="3"/>
    <x v="0"/>
    <s v="CAJA"/>
    <s v="PAGO NOMINA QUINCENA 1 AGOSTO 2018"/>
    <s v="TRANSACCIONES DEL DIA 08/10/2018 RECURSOS HUMANOS"/>
    <n v="37.19"/>
    <n v="0"/>
    <s v="VILLA ZAITA"/>
    <x v="0"/>
  </r>
  <r>
    <n v="101"/>
    <d v="2018-08-25T00:00:00"/>
    <x v="3"/>
    <x v="3"/>
    <x v="0"/>
    <s v="CAJA"/>
    <s v="PAGO NOMINA QUINCENA 2 AGOSTO 2018"/>
    <s v="TRANSACCIONES DEL DIA 08/25/2018 RECURSOS HUMANOS"/>
    <n v="12.65"/>
    <n v="0"/>
    <s v="VILLA ZAITA"/>
    <x v="0"/>
  </r>
  <r>
    <n v="101"/>
    <d v="2018-12-31T00:00:00"/>
    <x v="1"/>
    <x v="1"/>
    <x v="0"/>
    <s v="CAJA"/>
    <s v="CIERRE DE ANIO FISCAL"/>
    <s v="CIERRE_DE_CTAS_NOMINALES"/>
    <n v="0"/>
    <n v="417.98"/>
    <s v="VILLA ZAITA"/>
    <x v="0"/>
  </r>
  <r>
    <n v="101"/>
    <d v="2018-06-25T00:00:00"/>
    <x v="2"/>
    <x v="2"/>
    <x v="0"/>
    <s v="SERVICIOS PERSONALES"/>
    <s v="PAGO NOMINA QUINCENA 2 JUNIO 2018"/>
    <s v="TRANSACCIONES DEL DIA 06/25/2018 RECURSOS HUMANOS"/>
    <n v="51.51"/>
    <n v="0"/>
    <s v="VILLA ZAITA"/>
    <x v="0"/>
  </r>
  <r>
    <n v="101"/>
    <d v="2018-07-10T00:00:00"/>
    <x v="6"/>
    <x v="6"/>
    <x v="0"/>
    <s v="SERVICIOS PERSONALES"/>
    <s v="PAGO NOMINA QUINCENA 1 JULIO 2018"/>
    <s v="TRANSACCIONES DEL DIA 07/10/2018 RECURSOS HUMANOS"/>
    <n v="190.33"/>
    <n v="0"/>
    <s v="VILLA ZAITA"/>
    <x v="0"/>
  </r>
  <r>
    <n v="101"/>
    <d v="2018-07-25T00:00:00"/>
    <x v="6"/>
    <x v="6"/>
    <x v="0"/>
    <s v="SERVICIOS PERSONALES"/>
    <s v="PAGO NOMINA QUINCENA 2 JULIO 2018"/>
    <s v="TRANSACCIONES DEL DIA 07/25/2018 RECURSOS HUMANOS"/>
    <n v="26.11"/>
    <n v="0"/>
    <s v="VILLA ZAITA"/>
    <x v="0"/>
  </r>
  <r>
    <n v="101"/>
    <d v="2018-12-31T00:00:00"/>
    <x v="1"/>
    <x v="1"/>
    <x v="0"/>
    <s v="SERVICIOS PERSONALES"/>
    <s v="CIERRE DE ANIO FISCAL"/>
    <s v="CIERRE_DE_CTAS_NOMINALES"/>
    <n v="0"/>
    <n v="300.58999999999997"/>
    <s v="VILLA ZAITA"/>
    <x v="0"/>
  </r>
  <r>
    <n v="102"/>
    <d v="2018-09-25T00:00:00"/>
    <x v="4"/>
    <x v="4"/>
    <x v="0"/>
    <s v="CAJA"/>
    <s v="PAGO NOMINA QUINCENA 2 SEPTIEMBRE 2018"/>
    <s v="TRANSACCIONES DEL DIA 09/25/2018 RECURSOS HUMANOS"/>
    <n v="16.46"/>
    <n v="0"/>
    <s v="AZUERO TERMINAL PLAZA"/>
    <x v="0"/>
  </r>
  <r>
    <n v="102"/>
    <d v="2018-11-09T00:00:00"/>
    <x v="5"/>
    <x v="5"/>
    <x v="0"/>
    <s v="CAJA"/>
    <s v="PAGO NOMINA QUINCENA 1 NOVIEMBRE 2018"/>
    <s v="TRANSACCIONES DEL DIA 11/09/2018 RECURSOS HUMANOS"/>
    <n v="34.29"/>
    <n v="0"/>
    <s v="AZUERO TERMINAL PLAZA"/>
    <x v="0"/>
  </r>
  <r>
    <n v="102"/>
    <d v="2018-12-31T00:00:00"/>
    <x v="1"/>
    <x v="1"/>
    <x v="0"/>
    <s v="CAJA"/>
    <s v="CIERRE DE ANIO FISCAL"/>
    <s v="CIERRE_DE_CTAS_NOMINALES"/>
    <n v="0"/>
    <n v="107.12"/>
    <s v="AZUERO TERMINAL PLAZA"/>
    <x v="0"/>
  </r>
  <r>
    <n v="103"/>
    <d v="2018-07-10T00:00:00"/>
    <x v="6"/>
    <x v="6"/>
    <x v="0"/>
    <s v="ADMINISTRACION DE SUCURSALES"/>
    <s v="PAGO NOMINA QUINCENA 1 JULIO 2018"/>
    <s v="TRANSACCIONES DEL DIA 07/10/2018 RECURSOS HUMANOS"/>
    <n v="10.94"/>
    <n v="0"/>
    <s v="TOWN CENTER COSTA DEL ESTE"/>
    <x v="0"/>
  </r>
  <r>
    <n v="103"/>
    <d v="2018-12-31T00:00:00"/>
    <x v="1"/>
    <x v="1"/>
    <x v="0"/>
    <s v="ADMINISTRACION DE SUCURSALES"/>
    <s v="CIERRE DE ANIO FISCAL"/>
    <s v="CIERRE_DE_CTAS_NOMINALES"/>
    <n v="0"/>
    <n v="22.22"/>
    <s v="TOWN CENTER COSTA DEL ESTE"/>
    <x v="0"/>
  </r>
  <r>
    <n v="103"/>
    <d v="2018-07-10T00:00:00"/>
    <x v="6"/>
    <x v="6"/>
    <x v="0"/>
    <s v="CAJA"/>
    <s v="PAGO NOMINA QUINCENA 1 JULIO 2018"/>
    <s v="TRANSACCIONES DEL DIA 07/10/2018 RECURSOS HUMANOS"/>
    <n v="16.670000000000002"/>
    <n v="0"/>
    <s v="TOWN CENTER COSTA DEL ESTE"/>
    <x v="0"/>
  </r>
  <r>
    <n v="103"/>
    <d v="2018-11-24T00:00:00"/>
    <x v="5"/>
    <x v="5"/>
    <x v="0"/>
    <s v="CAJA"/>
    <s v="PAGO NOMINA QUINCENA 2 NOVIEMBRE 2018"/>
    <s v="TRANSACCIONES DEL DIA 11/24/2018 RECURSOS HUMANOS"/>
    <n v="266.67"/>
    <n v="0"/>
    <s v="TOWN CENTER COSTA DEL ESTE"/>
    <x v="0"/>
  </r>
  <r>
    <n v="103"/>
    <d v="2018-12-31T00:00:00"/>
    <x v="1"/>
    <x v="1"/>
    <x v="0"/>
    <s v="CAJA"/>
    <s v="CIERRE DE ANIO FISCAL"/>
    <s v="CIERRE_DE_CTAS_NOMINALES"/>
    <n v="0"/>
    <n v="411.44"/>
    <s v="TOWN CENTER COSTA DEL ESTE"/>
    <x v="0"/>
  </r>
  <r>
    <n v="103"/>
    <d v="2018-07-10T00:00:00"/>
    <x v="6"/>
    <x v="6"/>
    <x v="0"/>
    <s v="SERVICIOS PERSONALES"/>
    <s v="PAGO NOMINA QUINCENA 1 JULIO 2018"/>
    <s v="TRANSACCIONES DEL DIA 07/10/2018 RECURSOS HUMANOS"/>
    <n v="7.36"/>
    <n v="0"/>
    <s v="TOWN CENTER COSTA DEL ESTE"/>
    <x v="0"/>
  </r>
  <r>
    <n v="103"/>
    <d v="2018-12-31T00:00:00"/>
    <x v="1"/>
    <x v="1"/>
    <x v="0"/>
    <s v="SERVICIOS PERSONALES"/>
    <s v="CIERRE DE ANIO FISCAL"/>
    <s v="CIERRE_DE_CTAS_NOMINALES"/>
    <n v="0"/>
    <n v="15.11"/>
    <s v="TOWN CENTER COSTA DEL ESTE"/>
    <x v="0"/>
  </r>
  <r>
    <n v="125"/>
    <d v="2018-09-25T00:00:00"/>
    <x v="4"/>
    <x v="4"/>
    <x v="0"/>
    <s v="CAJA"/>
    <s v="PAGO NOMINA QUINCENA 2 SEPTIEMBRE 2018"/>
    <s v="TRANSACCIONES DEL DIA 09/25/2018 RECURSOS HUMANOS"/>
    <n v="50.21"/>
    <n v="0"/>
    <s v="COSTA VERDE"/>
    <x v="0"/>
  </r>
  <r>
    <n v="125"/>
    <d v="2018-12-31T00:00:00"/>
    <x v="1"/>
    <x v="1"/>
    <x v="0"/>
    <s v="CAJA"/>
    <s v="CIERRE DE ANIO FISCAL"/>
    <s v="CIERRE_DE_CTAS_NOMINALES"/>
    <n v="0"/>
    <n v="286.37"/>
    <s v="COSTA VERDE"/>
    <x v="0"/>
  </r>
  <r>
    <n v="125"/>
    <d v="2018-12-31T00:00:00"/>
    <x v="1"/>
    <x v="1"/>
    <x v="0"/>
    <s v="SERVICIOS PERSONALES"/>
    <s v="CIERRE DE ANIO FISCAL"/>
    <s v="CIERRE_DE_CTAS_NOMINALES"/>
    <n v="0"/>
    <n v="44.69"/>
    <s v="COSTA VERDE"/>
    <x v="0"/>
  </r>
  <r>
    <n v="131"/>
    <d v="2018-12-31T00:00:00"/>
    <x v="1"/>
    <x v="1"/>
    <x v="0"/>
    <s v="CAJA"/>
    <s v="CIERRE DE ANIO FISCAL"/>
    <s v="CIERRE_DE_CTAS_NOMINALES"/>
    <n v="0"/>
    <n v="13.41"/>
    <s v="PLAZA LOS ANGELES"/>
    <x v="0"/>
  </r>
  <r>
    <n v="157"/>
    <d v="2018-12-31T00:00:00"/>
    <x v="1"/>
    <x v="1"/>
    <x v="0"/>
    <s v="ADMINISTRACION DE SUCURSALES"/>
    <s v="CIERRE DE ANIO FISCAL"/>
    <s v="CIERRE_DE_CTAS_NOMINALES"/>
    <n v="0"/>
    <n v="282.49"/>
    <s v="SAN MATEO"/>
    <x v="0"/>
  </r>
  <r>
    <n v="157"/>
    <d v="2018-09-10T00:00:00"/>
    <x v="4"/>
    <x v="4"/>
    <x v="0"/>
    <s v="CAJA"/>
    <s v="PAGO NOMINA QUINCENA 1 SEPTIEMBRE 2018"/>
    <s v="TRANSACCIONES DEL DIA 09/10/2018 RECURSOS HUMANOS"/>
    <n v="19.489999999999998"/>
    <n v="0"/>
    <s v="SAN MATEO"/>
    <x v="0"/>
  </r>
  <r>
    <n v="157"/>
    <d v="2018-10-10T00:00:00"/>
    <x v="0"/>
    <x v="0"/>
    <x v="0"/>
    <s v="CAJA"/>
    <s v="PAGO NOMINA QUINCENA 1 OCTUBRE 2018"/>
    <s v="TRANSACCIONES DEL DIA 10/10/2018 RECURSOS HUMANOS"/>
    <n v="48.04"/>
    <n v="0"/>
    <s v="SAN MATEO"/>
    <x v="0"/>
  </r>
  <r>
    <n v="157"/>
    <d v="2018-10-25T00:00:00"/>
    <x v="0"/>
    <x v="0"/>
    <x v="0"/>
    <s v="CAJA"/>
    <s v="PAGO NOMINA QUINCENA 2 OCTUBRE 2018"/>
    <s v="TRANSACCIONES DEL DIA 10/25/2018 RECURSOS HUMANOS"/>
    <n v="69.010000000000005"/>
    <n v="0"/>
    <s v="SAN MATEO"/>
    <x v="0"/>
  </r>
  <r>
    <n v="157"/>
    <d v="2018-12-31T00:00:00"/>
    <x v="1"/>
    <x v="1"/>
    <x v="0"/>
    <s v="CAJA"/>
    <s v="CIERRE DE ANIO FISCAL"/>
    <s v="CIERRE_DE_CTAS_NOMINALES"/>
    <n v="0"/>
    <n v="136.54"/>
    <s v="SAN MATEO"/>
    <x v="0"/>
  </r>
  <r>
    <n v="162"/>
    <d v="2018-07-25T00:00:00"/>
    <x v="6"/>
    <x v="6"/>
    <x v="0"/>
    <s v="CAJA"/>
    <s v="PAGO NOMINA QUINCENA 2 JULIO 2018"/>
    <s v="TRANSACCIONES DEL DIA 07/25/2018 RECURSOS HUMANOS"/>
    <n v="39.04"/>
    <n v="0"/>
    <s v="BRISAS DEL GOLF ARRAIJAN"/>
    <x v="0"/>
  </r>
  <r>
    <n v="162"/>
    <d v="2018-08-25T00:00:00"/>
    <x v="3"/>
    <x v="3"/>
    <x v="0"/>
    <s v="CAJA"/>
    <s v="PAGO NOMINA QUINCENA 2 AGOSTO 2018"/>
    <s v="TRANSACCIONES DEL DIA 08/25/2018 RECURSOS HUMANOS"/>
    <n v="119.59"/>
    <n v="0"/>
    <s v="BRISAS DEL GOLF ARRAIJAN"/>
    <x v="0"/>
  </r>
  <r>
    <n v="162"/>
    <d v="2018-09-25T00:00:00"/>
    <x v="4"/>
    <x v="4"/>
    <x v="0"/>
    <s v="CAJA"/>
    <s v="PAGO NOMINA QUINCENA 2 SEPTIEMBRE 2018"/>
    <s v="TRANSACCIONES DEL DIA 09/25/2018 RECURSOS HUMANOS"/>
    <n v="39.68"/>
    <n v="0"/>
    <s v="BRISAS DEL GOLF ARRAIJAN"/>
    <x v="0"/>
  </r>
  <r>
    <n v="162"/>
    <d v="2018-10-25T00:00:00"/>
    <x v="0"/>
    <x v="0"/>
    <x v="0"/>
    <s v="CAJA"/>
    <s v="PAGO NOMINA QUINCENA 2 OCTUBRE 2018"/>
    <s v="TRANSACCIONES DEL DIA 10/25/2018 RECURSOS HUMANOS"/>
    <n v="39.68"/>
    <n v="0"/>
    <s v="BRISAS DEL GOLF ARRAIJAN"/>
    <x v="0"/>
  </r>
  <r>
    <n v="162"/>
    <d v="2018-11-09T00:00:00"/>
    <x v="5"/>
    <x v="5"/>
    <x v="0"/>
    <s v="CAJA"/>
    <s v="PAGO NOMINA QUINCENA 1 NOVIEMBRE 2018"/>
    <s v="TRANSACCIONES DEL DIA 11/09/2018 RECURSOS HUMANOS"/>
    <n v="179.88"/>
    <n v="0"/>
    <s v="BRISAS DEL GOLF ARRAIJAN"/>
    <x v="0"/>
  </r>
  <r>
    <n v="162"/>
    <d v="2018-12-31T00:00:00"/>
    <x v="1"/>
    <x v="1"/>
    <x v="0"/>
    <s v="CAJA"/>
    <s v="CIERRE DE ANIO FISCAL"/>
    <s v="CIERRE_DE_CTAS_NOMINALES"/>
    <n v="0"/>
    <n v="901.93"/>
    <s v="BRISAS DEL GOLF ARRAIJAN"/>
    <x v="0"/>
  </r>
  <r>
    <n v="162"/>
    <d v="2018-06-09T00:00:00"/>
    <x v="2"/>
    <x v="2"/>
    <x v="0"/>
    <s v="SERVICIOS PERSONALES"/>
    <s v="PAGO NOMINA QUINCENA 1 JUNIO 2018"/>
    <s v="TRANSACCIONES DEL DIA 06/09/2018 RECURSOS HUMANOS"/>
    <n v="75.209999999999994"/>
    <n v="0"/>
    <s v="BRISAS DEL GOLF ARRAIJAN"/>
    <x v="0"/>
  </r>
  <r>
    <n v="162"/>
    <d v="2018-08-10T00:00:00"/>
    <x v="3"/>
    <x v="3"/>
    <x v="0"/>
    <s v="SERVICIOS PERSONALES"/>
    <s v="PAGO NOMINA QUINCENA 1 AGOSTO 2018"/>
    <s v="TRANSACCIONES DEL DIA 08/10/2018 RECURSOS HUMANOS"/>
    <n v="86.35"/>
    <n v="0"/>
    <s v="BRISAS DEL GOLF ARRAIJAN"/>
    <x v="0"/>
  </r>
  <r>
    <n v="162"/>
    <d v="2018-12-31T00:00:00"/>
    <x v="1"/>
    <x v="1"/>
    <x v="0"/>
    <s v="SERVICIOS PERSONALES"/>
    <s v="CIERRE DE ANIO FISCAL"/>
    <s v="CIERRE_DE_CTAS_NOMINALES"/>
    <n v="0"/>
    <n v="241.59"/>
    <s v="BRISAS DEL GOLF ARRAIJAN"/>
    <x v="0"/>
  </r>
  <r>
    <n v="164"/>
    <d v="2018-07-10T00:00:00"/>
    <x v="6"/>
    <x v="6"/>
    <x v="0"/>
    <s v="CAJA"/>
    <s v="PAGO NOMINA QUINCENA 1 JULIO 2018"/>
    <s v="TRANSACCIONES DEL DIA 07/10/2018 RECURSOS HUMANOS"/>
    <n v="73.16"/>
    <n v="0"/>
    <s v="PASEO ARRAIJAN"/>
    <x v="0"/>
  </r>
  <r>
    <n v="164"/>
    <d v="2018-09-10T00:00:00"/>
    <x v="4"/>
    <x v="4"/>
    <x v="0"/>
    <s v="CAJA"/>
    <s v="PAGO NOMINA QUINCENA 1 SEPTIEMBRE 2018"/>
    <s v="TRANSACCIONES DEL DIA 09/10/2018 RECURSOS HUMANOS"/>
    <n v="26.47"/>
    <n v="0"/>
    <s v="PASEO ARRAIJAN"/>
    <x v="0"/>
  </r>
  <r>
    <n v="164"/>
    <d v="2018-12-31T00:00:00"/>
    <x v="1"/>
    <x v="1"/>
    <x v="0"/>
    <s v="CAJA"/>
    <s v="CIERRE DE ANIO FISCAL"/>
    <s v="CIERRE_DE_CTAS_NOMINALES"/>
    <n v="0"/>
    <n v="129.09"/>
    <s v="PASEO ARRAIJAN"/>
    <x v="0"/>
  </r>
  <r>
    <n v="164"/>
    <d v="2018-07-10T00:00:00"/>
    <x v="6"/>
    <x v="6"/>
    <x v="0"/>
    <s v="SERVICIOS PERSONALES"/>
    <s v="PAGO NOMINA QUINCENA 1 JULIO 2018"/>
    <s v="TRANSACCIONES DEL DIA 07/10/2018 RECURSOS HUMANOS"/>
    <n v="24.92"/>
    <n v="0"/>
    <s v="PASEO ARRAIJAN"/>
    <x v="0"/>
  </r>
  <r>
    <n v="164"/>
    <d v="2018-12-31T00:00:00"/>
    <x v="1"/>
    <x v="1"/>
    <x v="0"/>
    <s v="SERVICIOS PERSONALES"/>
    <s v="CIERRE DE ANIO FISCAL"/>
    <s v="CIERRE_DE_CTAS_NOMINALES"/>
    <n v="0"/>
    <n v="24.92"/>
    <s v="PASEO ARRAIJAN"/>
    <x v="0"/>
  </r>
  <r>
    <n v="165"/>
    <d v="2018-10-10T00:00:00"/>
    <x v="0"/>
    <x v="0"/>
    <x v="0"/>
    <s v="CAJA"/>
    <s v="PAGO NOMINA QUINCENA 1 OCTUBRE 2018"/>
    <s v="TRANSACCIONES DEL DIA 10/10/2018 RECURSOS HUMANOS"/>
    <n v="60.4"/>
    <n v="0"/>
    <s v="PLAZA NUEVO TOCUMEN"/>
    <x v="0"/>
  </r>
  <r>
    <n v="165"/>
    <d v="2018-12-31T00:00:00"/>
    <x v="1"/>
    <x v="1"/>
    <x v="0"/>
    <s v="CAJA"/>
    <s v="CIERRE DE ANIO FISCAL"/>
    <s v="CIERRE_DE_CTAS_NOMINALES"/>
    <n v="0"/>
    <n v="60.4"/>
    <s v="PLAZA NUEVO TOCUMEN"/>
    <x v="0"/>
  </r>
  <r>
    <n v="196"/>
    <d v="2018-07-25T00:00:00"/>
    <x v="6"/>
    <x v="6"/>
    <x v="0"/>
    <s v="ADMINISTRACION DE SUCURSALES"/>
    <s v="PAGO NOMINA QUINCENA 2 JULIO 2018"/>
    <s v="TRANSACCIONES DEL DIA 07/25/2018 RECURSOS HUMANOS"/>
    <n v="38.729999999999997"/>
    <n v="0"/>
    <s v="SANTA MARIA"/>
    <x v="0"/>
  </r>
  <r>
    <n v="196"/>
    <d v="2018-10-25T00:00:00"/>
    <x v="0"/>
    <x v="0"/>
    <x v="0"/>
    <s v="ADMINISTRACION DE SUCURSALES"/>
    <s v="PAGO NOMINA QUINCENA 2 OCTUBRE 2018"/>
    <s v="TRANSACCIONES DEL DIA 10/25/2018 RECURSOS HUMANOS"/>
    <n v="56.68"/>
    <n v="0"/>
    <s v="SANTA MARIA"/>
    <x v="0"/>
  </r>
  <r>
    <n v="196"/>
    <d v="2018-12-31T00:00:00"/>
    <x v="1"/>
    <x v="1"/>
    <x v="0"/>
    <s v="ADMINISTRACION DE SUCURSALES"/>
    <s v="CIERRE DE ANIO FISCAL"/>
    <s v="CIERRE_DE_CTAS_NOMINALES"/>
    <n v="0"/>
    <n v="95.41"/>
    <s v="SANTA MARIA"/>
    <x v="0"/>
  </r>
  <r>
    <n v="196"/>
    <d v="2018-12-31T00:00:00"/>
    <x v="1"/>
    <x v="1"/>
    <x v="0"/>
    <s v="CAJA"/>
    <s v="CIERRE DE ANIO FISCAL"/>
    <s v="CIERRE_DE_CTAS_NOMINALES"/>
    <n v="0"/>
    <n v="26.52"/>
    <s v="SANTA MARIA"/>
    <x v="0"/>
  </r>
  <r>
    <n v="196"/>
    <d v="2018-06-25T00:00:00"/>
    <x v="2"/>
    <x v="2"/>
    <x v="0"/>
    <s v="SERVICIOS PERSONALES"/>
    <s v="PAGO NOMINA QUINCENA 2 JUNIO 2018"/>
    <s v="TRANSACCIONES DEL DIA 06/25/2018 RECURSOS HUMANOS"/>
    <n v="14.18"/>
    <n v="0"/>
    <s v="SANTA MARIA"/>
    <x v="0"/>
  </r>
  <r>
    <n v="196"/>
    <d v="2018-12-31T00:00:00"/>
    <x v="1"/>
    <x v="1"/>
    <x v="0"/>
    <s v="SERVICIOS PERSONALES"/>
    <s v="CIERRE DE ANIO FISCAL"/>
    <s v="CIERRE_DE_CTAS_NOMINALES"/>
    <n v="0"/>
    <n v="14.18"/>
    <s v="SANTA MARIA"/>
    <x v="0"/>
  </r>
  <r>
    <n v="1"/>
    <d v="2018-06-14T00:00:00"/>
    <x v="2"/>
    <x v="2"/>
    <x v="0"/>
    <s v="ADMINISTRACION DE SUCURSALES"/>
    <s v="OTROS EGRESOS 18"/>
    <s v="OTROS EGRESOS 1.P.O (OR:1/DES:1 TRN:86 PERF:300086 CAU: 18"/>
    <n v="5"/>
    <n v="0"/>
    <s v="CASA MATRIZ"/>
    <x v="1"/>
  </r>
  <r>
    <n v="1"/>
    <d v="2018-06-19T00:00:00"/>
    <x v="2"/>
    <x v="2"/>
    <x v="0"/>
    <s v="ADMINISTRACION DE SUCURSALES"/>
    <s v="OTROS EGRESOS 18"/>
    <s v="OTROS EGRESOS 1.P.O (OR:1/DES:1 TRN:86 PERF:300086 CAU: 18"/>
    <n v="10"/>
    <n v="0"/>
    <s v="CASA MATRIZ"/>
    <x v="1"/>
  </r>
  <r>
    <n v="1"/>
    <d v="2018-08-02T00:00:00"/>
    <x v="3"/>
    <x v="3"/>
    <x v="0"/>
    <s v="ADMINISTRACION DE SUCURSALES"/>
    <s v="OTROS EGRESOS 18"/>
    <s v="OTROS EGRESOS 1.P.O (OR:1/DES:1 TRN:86 PERF:300086 CAU: 18"/>
    <n v="2.4"/>
    <n v="0"/>
    <s v="CASA MATRIZ"/>
    <x v="1"/>
  </r>
  <r>
    <n v="1"/>
    <d v="2018-08-13T00:00:00"/>
    <x v="3"/>
    <x v="3"/>
    <x v="0"/>
    <s v="ADMINISTRACION DE SUCURSALES"/>
    <s v="OTROS EGRESOS 18"/>
    <s v="OTROS EGRESOS 1.P.O (OR:1/DES:1 TRN:86 PERF:300086 CAU: 18"/>
    <n v="5.55"/>
    <n v="0"/>
    <s v="CASA MATRIZ"/>
    <x v="1"/>
  </r>
  <r>
    <n v="1"/>
    <d v="2018-08-27T00:00:00"/>
    <x v="3"/>
    <x v="3"/>
    <x v="0"/>
    <s v="ADMINISTRACION DE SUCURSALES"/>
    <s v="OTROS EGRESOS 18"/>
    <s v="OTROS EGRESOS 1.P.O (OR:1/DES:1 TRN:86 PERF:300086 CAU: 18"/>
    <n v="2.4"/>
    <n v="0"/>
    <s v="CASA MATRIZ"/>
    <x v="1"/>
  </r>
  <r>
    <n v="1"/>
    <d v="2018-09-12T00:00:00"/>
    <x v="4"/>
    <x v="4"/>
    <x v="0"/>
    <s v="ADMINISTRACION DE SUCURSALES"/>
    <s v="OTROS EGRESOS 18"/>
    <s v="OTROS EGRESOS 1.P.O (OR:1/DES:1 TRN:86 PERF:300086 CAU: 18"/>
    <n v="6"/>
    <n v="0"/>
    <s v="CASA MATRIZ"/>
    <x v="1"/>
  </r>
  <r>
    <n v="1"/>
    <d v="2018-09-17T00:00:00"/>
    <x v="4"/>
    <x v="4"/>
    <x v="0"/>
    <s v="ADMINISTRACION DE SUCURSALES"/>
    <s v="OTROS EGRESOS 18"/>
    <s v="OTROS EGRESOS 1.P.O (OR:1/DES:1 TRN:86 PERF:300086 CAU: 18"/>
    <n v="4"/>
    <n v="0"/>
    <s v="CASA MATRIZ"/>
    <x v="1"/>
  </r>
  <r>
    <n v="1"/>
    <d v="2018-09-24T00:00:00"/>
    <x v="4"/>
    <x v="4"/>
    <x v="0"/>
    <s v="ADMINISTRACION DE SUCURSALES"/>
    <s v="OTROS EGRESOS 18"/>
    <s v="OTROS EGRESOS 1.P.O (OR:1/DES:1 TRN:86 PERF:300086 CAU: 18"/>
    <n v="2.4"/>
    <n v="0"/>
    <s v="CASA MATRIZ"/>
    <x v="1"/>
  </r>
  <r>
    <n v="1"/>
    <d v="2018-11-01T00:00:00"/>
    <x v="5"/>
    <x v="5"/>
    <x v="0"/>
    <s v="ADMINISTRACION DE SUCURSALES"/>
    <s v="OTROS EGRESOS 18"/>
    <s v="OTROS EGRESOS 1.P.O (OR:1/DES:1 TRN:86 PERF:300086 CAU: 18"/>
    <n v="2.4"/>
    <n v="0"/>
    <s v="CASA MATRIZ"/>
    <x v="1"/>
  </r>
  <r>
    <n v="1"/>
    <d v="2018-12-20T00:00:00"/>
    <x v="1"/>
    <x v="1"/>
    <x v="0"/>
    <s v="ADMINISTRACION DE SUCURSALES"/>
    <s v="OTROS EGRESOS 18"/>
    <s v="OTROS EGRESOS 1.P.O (OR:1/DES:1 TRN:86 PERF:300086 CAU: 18"/>
    <n v="2"/>
    <n v="0"/>
    <s v="CASA MATRIZ"/>
    <x v="1"/>
  </r>
  <r>
    <n v="1"/>
    <d v="2018-12-31T00:00:00"/>
    <x v="1"/>
    <x v="1"/>
    <x v="0"/>
    <s v="ADMINISTRACION DE SUCURSALES"/>
    <s v="CIERRE DE ANIO FISCAL"/>
    <s v="CIERRE_DE_CTAS_NOMINALES"/>
    <n v="0"/>
    <n v="67"/>
    <s v="CASA MATRIZ"/>
    <x v="1"/>
  </r>
  <r>
    <n v="1"/>
    <d v="2018-12-31T00:00:00"/>
    <x v="1"/>
    <x v="1"/>
    <x v="0"/>
    <s v="SERVICIOS PERSONALES"/>
    <s v="CIERRE DE ANIO FISCAL"/>
    <s v="CIERRE_DE_CTAS_NOMINALES"/>
    <n v="0"/>
    <n v="3.15"/>
    <s v="CASA MATRIZ"/>
    <x v="1"/>
  </r>
  <r>
    <n v="2"/>
    <d v="2018-11-15T00:00:00"/>
    <x v="5"/>
    <x v="5"/>
    <x v="0"/>
    <s v="ADMINISTRACION DE SUCURSALES"/>
    <s v="OTROS EGRESOS 18"/>
    <s v="OTROS EGRESOS 1.P.O (OR:2/DES:2 TRN:86 PERF:300086 CAU: 18"/>
    <n v="3"/>
    <n v="0"/>
    <s v="PAITILLA"/>
    <x v="1"/>
  </r>
  <r>
    <n v="2"/>
    <d v="2018-12-31T00:00:00"/>
    <x v="1"/>
    <x v="1"/>
    <x v="0"/>
    <s v="ADMINISTRACION DE SUCURSALES"/>
    <s v="CIERRE DE ANIO FISCAL"/>
    <s v="CIERRE_DE_CTAS_NOMINALES"/>
    <n v="0"/>
    <n v="13.25"/>
    <s v="PAITILLA"/>
    <x v="1"/>
  </r>
  <r>
    <n v="3"/>
    <d v="2018-06-22T00:00:00"/>
    <x v="2"/>
    <x v="2"/>
    <x v="0"/>
    <s v="ADMINISTRACION DE SUCURSALES"/>
    <s v="OTROS EGRESOS 18"/>
    <s v="OTROS EGRESOS 1.P.O (OR:3/DES:3 TRN:86 PERF:300086 CAU: 18"/>
    <n v="3.5"/>
    <n v="0"/>
    <s v="EL DORADO"/>
    <x v="1"/>
  </r>
  <r>
    <n v="3"/>
    <d v="2018-07-06T00:00:00"/>
    <x v="6"/>
    <x v="6"/>
    <x v="0"/>
    <s v="ADMINISTRACION DE SUCURSALES"/>
    <s v="OTROS EGRESOS 18"/>
    <s v="OTROS EGRESOS 1.P.O (OR:3/DES:3 TRN:86 PERF:300086 CAU: 18"/>
    <n v="1.8"/>
    <n v="0"/>
    <s v="EL DORADO"/>
    <x v="1"/>
  </r>
  <r>
    <n v="3"/>
    <d v="2018-07-19T00:00:00"/>
    <x v="6"/>
    <x v="6"/>
    <x v="0"/>
    <s v="ADMINISTRACION DE SUCURSALES"/>
    <s v="OTROS EGRESOS 18"/>
    <s v="OTROS EGRESOS 1.P.O (OR:3/DES:3 TRN:86 PERF:300086 CAU: 18"/>
    <n v="2.4"/>
    <n v="0"/>
    <s v="EL DORADO"/>
    <x v="1"/>
  </r>
  <r>
    <n v="3"/>
    <d v="2018-07-31T00:00:00"/>
    <x v="6"/>
    <x v="6"/>
    <x v="0"/>
    <s v="ADMINISTRACION DE SUCURSALES"/>
    <s v="OTROS EGRESOS 18"/>
    <s v="OTROS EGRESOS 1.P.O (OR:3/DES:3 TRN:86 PERF:300086 CAU: 18"/>
    <n v="9.1999999999999993"/>
    <n v="0"/>
    <s v="EL DORADO"/>
    <x v="1"/>
  </r>
  <r>
    <n v="3"/>
    <d v="2018-08-07T00:00:00"/>
    <x v="3"/>
    <x v="3"/>
    <x v="0"/>
    <s v="ADMINISTRACION DE SUCURSALES"/>
    <s v="OTROS EGRESOS 18"/>
    <s v="OTROS EGRESOS 1.P.O (OR:3/DES:3 TRN:86 PERF:300086 CAU: 18"/>
    <n v="9.1999999999999993"/>
    <n v="0"/>
    <s v="EL DORADO"/>
    <x v="1"/>
  </r>
  <r>
    <n v="3"/>
    <d v="2018-09-21T00:00:00"/>
    <x v="4"/>
    <x v="4"/>
    <x v="0"/>
    <s v="ADMINISTRACION DE SUCURSALES"/>
    <s v="OTROS EGRESOS 18"/>
    <s v="OTROS EGRESOS 1.P.O (OR:3/DES:3 TRN:86 PERF:300086 CAU: 18"/>
    <n v="3"/>
    <n v="0"/>
    <s v="EL DORADO"/>
    <x v="1"/>
  </r>
  <r>
    <n v="3"/>
    <d v="2018-09-24T00:00:00"/>
    <x v="4"/>
    <x v="4"/>
    <x v="0"/>
    <s v="ADMINISTRACION DE SUCURSALES"/>
    <s v="OTROS EGRESOS 18"/>
    <s v="OTROS EGRESOS 1.P.O (OR:3/DES:3 TRN:86 PERF:300086 CAU: 18"/>
    <n v="3"/>
    <n v="0"/>
    <s v="EL DORADO"/>
    <x v="1"/>
  </r>
  <r>
    <n v="3"/>
    <d v="2018-09-28T00:00:00"/>
    <x v="4"/>
    <x v="4"/>
    <x v="0"/>
    <s v="ADMINISTRACION DE SUCURSALES"/>
    <s v="OTROS EGRESOS 18"/>
    <s v="OTROS EGRESOS 1.P.O (OR:3/DES:3 TRN:86 PERF:300086 CAU: 18"/>
    <n v="2.4"/>
    <n v="0"/>
    <s v="EL DORADO"/>
    <x v="1"/>
  </r>
  <r>
    <n v="3"/>
    <d v="2018-12-04T00:00:00"/>
    <x v="1"/>
    <x v="1"/>
    <x v="0"/>
    <s v="ADMINISTRACION DE SUCURSALES"/>
    <s v="OTROS EGRESOS 18"/>
    <s v="OTROS EGRESOS 1.P.O (OR:3/DES:3 TRN:86 PERF:300086 CAU: 18"/>
    <n v="1.8"/>
    <n v="0"/>
    <s v="EL DORADO"/>
    <x v="1"/>
  </r>
  <r>
    <n v="3"/>
    <d v="2018-12-12T00:00:00"/>
    <x v="1"/>
    <x v="1"/>
    <x v="0"/>
    <s v="ADMINISTRACION DE SUCURSALES"/>
    <s v="OTROS EGRESOS 18"/>
    <s v="OTROS EGRESOS 1.P.O (OR:3/DES:3 TRN:86 PERF:300086 CAU: 18"/>
    <n v="2.4"/>
    <n v="0"/>
    <s v="EL DORADO"/>
    <x v="1"/>
  </r>
  <r>
    <n v="3"/>
    <d v="2018-12-17T00:00:00"/>
    <x v="1"/>
    <x v="1"/>
    <x v="0"/>
    <s v="ADMINISTRACION DE SUCURSALES"/>
    <s v="OTROS EGRESOS 18"/>
    <s v="OTROS EGRESOS 1.P.O (OR:3/DES:3 TRN:86 PERF:300086 CAU: 18"/>
    <n v="3"/>
    <n v="0"/>
    <s v="EL DORADO"/>
    <x v="1"/>
  </r>
  <r>
    <n v="3"/>
    <d v="2018-12-31T00:00:00"/>
    <x v="1"/>
    <x v="1"/>
    <x v="0"/>
    <s v="ADMINISTRACION DE SUCURSALES"/>
    <s v="CIERRE DE ANIO FISCAL"/>
    <s v="CIERRE_DE_CTAS_NOMINALES"/>
    <n v="0"/>
    <n v="97.05"/>
    <s v="EL DORADO"/>
    <x v="1"/>
  </r>
  <r>
    <n v="4"/>
    <d v="2018-08-17T00:00:00"/>
    <x v="3"/>
    <x v="3"/>
    <x v="0"/>
    <s v="ADMINISTRACION DE SUCURSALES"/>
    <s v="OTROS EGRESOS 18"/>
    <s v="OTROS EGRESOS 1.P.O (OR:4/DES:4 TRN:86 PERF:300086 CAU: 18"/>
    <n v="2.4"/>
    <n v="0"/>
    <s v="VIA ARGENTINA"/>
    <x v="1"/>
  </r>
  <r>
    <n v="4"/>
    <d v="2018-08-29T00:00:00"/>
    <x v="3"/>
    <x v="3"/>
    <x v="0"/>
    <s v="ADMINISTRACION DE SUCURSALES"/>
    <s v="OTROS EGRESOS 18"/>
    <s v="OTROS EGRESOS 1.P.O (OR:4/DES:4 TRN:86 PERF:300086 CAU: 18"/>
    <n v="1.8"/>
    <n v="0"/>
    <s v="VIA ARGENTINA"/>
    <x v="1"/>
  </r>
  <r>
    <n v="4"/>
    <d v="2018-10-18T00:00:00"/>
    <x v="0"/>
    <x v="0"/>
    <x v="0"/>
    <s v="ADMINISTRACION DE SUCURSALES"/>
    <s v="OTROS EGRESOS 18"/>
    <s v="OTROS EGRESOS 1.P.O (OR:4/DES:4 TRN:86 PERF:300086 CAU: 18"/>
    <n v="1.8"/>
    <n v="0"/>
    <s v="VIA ARGENTINA"/>
    <x v="1"/>
  </r>
  <r>
    <n v="4"/>
    <d v="2018-10-19T00:00:00"/>
    <x v="0"/>
    <x v="0"/>
    <x v="0"/>
    <s v="ADMINISTRACION DE SUCURSALES"/>
    <s v="OTROS EGRESOS 18"/>
    <s v="OTROS EGRESOS 1.P.O (OR:4/DES:4 TRN:86 PERF:300086 CAU: 18"/>
    <n v="1.8"/>
    <n v="0"/>
    <s v="VIA ARGENTINA"/>
    <x v="1"/>
  </r>
  <r>
    <n v="4"/>
    <d v="2018-12-31T00:00:00"/>
    <x v="1"/>
    <x v="1"/>
    <x v="0"/>
    <s v="ADMINISTRACION DE SUCURSALES"/>
    <s v="CIERRE DE ANIO FISCAL"/>
    <s v="CIERRE_DE_CTAS_NOMINALES"/>
    <n v="0"/>
    <n v="33.1"/>
    <s v="VIA ARGENTINA"/>
    <x v="1"/>
  </r>
  <r>
    <n v="5"/>
    <d v="2018-06-08T00:00:00"/>
    <x v="2"/>
    <x v="2"/>
    <x v="0"/>
    <s v="ADMINISTRACION DE SUCURSALES"/>
    <s v="OTROS EGRESOS 18"/>
    <s v="OTROS EGRESOS 1.P.O (OR:5/DES:5 TRN:86 PERF:300086 CAU: 18"/>
    <n v="9.1999999999999993"/>
    <n v="0"/>
    <s v="VIA PORRAS"/>
    <x v="1"/>
  </r>
  <r>
    <n v="5"/>
    <d v="2018-06-30T00:00:00"/>
    <x v="2"/>
    <x v="2"/>
    <x v="0"/>
    <s v="ADMINISTRACION DE SUCURSALES"/>
    <s v="OTROS EGRESOS 18"/>
    <s v="OTROS EGRESOS 1.P.O (OR:5/DES:5 TRN:86 PERF:300086 CAU: 18"/>
    <n v="1.8"/>
    <n v="0"/>
    <s v="VIA PORRAS"/>
    <x v="1"/>
  </r>
  <r>
    <n v="5"/>
    <d v="2018-07-06T00:00:00"/>
    <x v="6"/>
    <x v="6"/>
    <x v="0"/>
    <s v="ADMINISTRACION DE SUCURSALES"/>
    <s v="OTROS EGRESOS 18"/>
    <s v="OTROS EGRESOS 1.P.O (OR:5/DES:5 TRN:86 PERF:300086 CAU: 18"/>
    <n v="2.4"/>
    <n v="0"/>
    <s v="VIA PORRAS"/>
    <x v="1"/>
  </r>
  <r>
    <n v="5"/>
    <d v="2018-07-26T00:00:00"/>
    <x v="6"/>
    <x v="6"/>
    <x v="0"/>
    <s v="ADMINISTRACION DE SUCURSALES"/>
    <s v="OTROS EGRESOS 18"/>
    <s v="OTROS EGRESOS 1.P.O (OR:5/DES:5 TRN:86 PERF:300086 CAU: 18"/>
    <n v="18.399999999999999"/>
    <n v="0"/>
    <s v="VIA PORRAS"/>
    <x v="1"/>
  </r>
  <r>
    <n v="5"/>
    <d v="2018-08-06T00:00:00"/>
    <x v="3"/>
    <x v="3"/>
    <x v="0"/>
    <s v="ADMINISTRACION DE SUCURSALES"/>
    <s v="OTROS EGRESOS 18"/>
    <s v="OTROS EGRESOS 1.P.O (OR:5/DES:5 TRN:86 PERF:300086 CAU: 18"/>
    <n v="9.1999999999999993"/>
    <n v="0"/>
    <s v="VIA PORRAS"/>
    <x v="1"/>
  </r>
  <r>
    <n v="5"/>
    <d v="2018-08-07T00:00:00"/>
    <x v="3"/>
    <x v="3"/>
    <x v="0"/>
    <s v="ADMINISTRACION DE SUCURSALES"/>
    <s v="OTROS EGRESOS 18"/>
    <s v="OTROS EGRESOS 1.P.O (OR:5/DES:5 TRN:86 PERF:300086 CAU: 18"/>
    <n v="9.1999999999999993"/>
    <n v="0"/>
    <s v="VIA PORRAS"/>
    <x v="1"/>
  </r>
  <r>
    <n v="5"/>
    <d v="2018-08-10T00:00:00"/>
    <x v="3"/>
    <x v="3"/>
    <x v="0"/>
    <s v="ADMINISTRACION DE SUCURSALES"/>
    <s v="OTROS EGRESOS 18"/>
    <s v="OTROS EGRESOS 1.P.O (OR:5/DES:5 TRN:86 PERF:300086 CAU: 18"/>
    <n v="1.8"/>
    <n v="0"/>
    <s v="VIA PORRAS"/>
    <x v="1"/>
  </r>
  <r>
    <n v="5"/>
    <d v="2018-09-11T00:00:00"/>
    <x v="4"/>
    <x v="4"/>
    <x v="0"/>
    <s v="ADMINISTRACION DE SUCURSALES"/>
    <s v="OTROS EGRESOS 18"/>
    <s v="OTROS EGRESOS 1.P.O (OR:5/DES:5 TRN:86 PERF:300086 CAU: 18"/>
    <n v="1.8"/>
    <n v="0"/>
    <s v="VIA PORRAS"/>
    <x v="1"/>
  </r>
  <r>
    <n v="5"/>
    <d v="2018-09-27T00:00:00"/>
    <x v="4"/>
    <x v="4"/>
    <x v="0"/>
    <s v="ADMINISTRACION DE SUCURSALES"/>
    <s v="OTROS EGRESOS 18"/>
    <s v="OTROS EGRESOS 1.P.O (OR:5/DES:5 TRN:86 PERF:300086 CAU: 18"/>
    <n v="3.6"/>
    <n v="0"/>
    <s v="VIA PORRAS"/>
    <x v="1"/>
  </r>
  <r>
    <n v="5"/>
    <d v="2018-10-05T00:00:00"/>
    <x v="0"/>
    <x v="0"/>
    <x v="0"/>
    <s v="ADMINISTRACION DE SUCURSALES"/>
    <s v="OTROS EGRESOS 18"/>
    <s v="OTROS EGRESOS 1.P.O (OR:5/DES:5 TRN:86 PERF:300086 CAU: 18"/>
    <n v="18.399999999999999"/>
    <n v="0"/>
    <s v="VIA PORRAS"/>
    <x v="1"/>
  </r>
  <r>
    <n v="5"/>
    <d v="2018-10-17T00:00:00"/>
    <x v="0"/>
    <x v="0"/>
    <x v="0"/>
    <s v="ADMINISTRACION DE SUCURSALES"/>
    <s v="OTROS EGRESOS 18"/>
    <s v="OTROS EGRESOS 1.P.O (OR:5/DES:5 TRN:86 PERF:300086 CAU: 18"/>
    <n v="2.4"/>
    <n v="0"/>
    <s v="VIA PORRAS"/>
    <x v="1"/>
  </r>
  <r>
    <n v="5"/>
    <d v="2018-11-26T00:00:00"/>
    <x v="5"/>
    <x v="5"/>
    <x v="0"/>
    <s v="ADMINISTRACION DE SUCURSALES"/>
    <s v="OTROS EGRESOS 18"/>
    <s v="OTROS EGRESOS 1.P.O (OR:5/DES:5 TRN:86 PERF:300086 CAU: 18"/>
    <n v="1.8"/>
    <n v="0"/>
    <s v="VIA PORRAS"/>
    <x v="1"/>
  </r>
  <r>
    <n v="5"/>
    <d v="2018-12-26T00:00:00"/>
    <x v="1"/>
    <x v="1"/>
    <x v="0"/>
    <s v="ADMINISTRACION DE SUCURSALES"/>
    <s v="OTROS EGRESOS 18"/>
    <s v="OTROS EGRESOS 1.P.O (OR:5/DES:5 TRN:86 PERF:300086 CAU: 18"/>
    <n v="1.8"/>
    <n v="0"/>
    <s v="VIA PORRAS"/>
    <x v="1"/>
  </r>
  <r>
    <n v="5"/>
    <d v="2018-12-31T00:00:00"/>
    <x v="1"/>
    <x v="1"/>
    <x v="0"/>
    <s v="ADMINISTRACION DE SUCURSALES"/>
    <s v="OTROS EGRESOS 18"/>
    <s v="OTROS EGRESOS 1.P.O (OR:5/DES:5 TRN:86 PERF:300086 CAU: 18"/>
    <n v="1.8"/>
    <n v="0"/>
    <s v="VIA PORRAS"/>
    <x v="1"/>
  </r>
  <r>
    <n v="5"/>
    <d v="2018-12-31T00:00:00"/>
    <x v="1"/>
    <x v="1"/>
    <x v="0"/>
    <s v="ADMINISTRACION DE SUCURSALES"/>
    <s v="CIERRE DE ANIO FISCAL"/>
    <s v="CIERRE_DE_CTAS_NOMINALES"/>
    <n v="0"/>
    <n v="110.8"/>
    <s v="VIA PORRAS"/>
    <x v="1"/>
  </r>
  <r>
    <n v="6"/>
    <d v="2018-08-24T00:00:00"/>
    <x v="3"/>
    <x v="3"/>
    <x v="0"/>
    <s v="ADMINISTRACION DE SUCURSALES"/>
    <s v="OTROS EGRESOS 18"/>
    <s v="OTROS EGRESOS 1.P.O (OR:6/DES:6 TRN:86 PERF:300086 CAU: 18"/>
    <n v="18.399999999999999"/>
    <n v="0"/>
    <s v="EL INGENIO"/>
    <x v="1"/>
  </r>
  <r>
    <n v="6"/>
    <d v="2018-09-10T00:00:00"/>
    <x v="4"/>
    <x v="4"/>
    <x v="0"/>
    <s v="ADMINISTRACION DE SUCURSALES"/>
    <s v="OTROS EGRESOS 18"/>
    <s v="OTROS EGRESOS 1.P.O (OR:6/DES:6 TRN:86 PERF:300086 CAU: 18"/>
    <n v="2.25"/>
    <n v="0"/>
    <s v="EL INGENIO"/>
    <x v="1"/>
  </r>
  <r>
    <n v="6"/>
    <d v="2018-09-17T00:00:00"/>
    <x v="4"/>
    <x v="4"/>
    <x v="0"/>
    <s v="ADMINISTRACION DE SUCURSALES"/>
    <s v="OTROS EGRESOS 18"/>
    <s v="OTROS EGRESOS 1.P.O (OR:6/DES:6 TRN:86 PERF:300086 CAU: 18"/>
    <n v="5.4"/>
    <n v="0"/>
    <s v="EL INGENIO"/>
    <x v="1"/>
  </r>
  <r>
    <n v="6"/>
    <d v="2018-10-04T00:00:00"/>
    <x v="0"/>
    <x v="0"/>
    <x v="0"/>
    <s v="ADMINISTRACION DE SUCURSALES"/>
    <s v="OTROS EGRESOS 18"/>
    <s v="OTROS EGRESOS 1.P.O (OR:6/DES:6 TRN:86 PERF:300086 CAU: 18"/>
    <n v="2.7"/>
    <n v="0"/>
    <s v="EL INGENIO"/>
    <x v="1"/>
  </r>
  <r>
    <n v="6"/>
    <d v="2018-12-01T00:00:00"/>
    <x v="1"/>
    <x v="1"/>
    <x v="0"/>
    <s v="ADMINISTRACION DE SUCURSALES"/>
    <s v="OTROS EGRESOS 18"/>
    <s v="OTROS EGRESOS 1.P.O (OR:6/DES:6 TRN:86 PERF:300086 CAU: 18"/>
    <n v="3"/>
    <n v="0"/>
    <s v="EL INGENIO"/>
    <x v="1"/>
  </r>
  <r>
    <n v="6"/>
    <d v="2018-12-31T00:00:00"/>
    <x v="1"/>
    <x v="1"/>
    <x v="0"/>
    <s v="ADMINISTRACION DE SUCURSALES"/>
    <s v="CIERRE DE ANIO FISCAL"/>
    <s v="CIERRE_DE_CTAS_NOMINALES"/>
    <n v="0"/>
    <n v="41.95"/>
    <s v="EL INGENIO"/>
    <x v="1"/>
  </r>
  <r>
    <n v="7"/>
    <d v="2018-06-22T00:00:00"/>
    <x v="2"/>
    <x v="2"/>
    <x v="0"/>
    <s v="ADMINISTRACION DE SUCURSALES"/>
    <s v="OTROS EGRESOS 18"/>
    <s v="OTROS EGRESOS 1.P.O (OR:7/DES:7 TRN:86 PERF:300086 CAU: 18"/>
    <n v="6.5"/>
    <n v="0"/>
    <s v="CHANIS"/>
    <x v="1"/>
  </r>
  <r>
    <n v="7"/>
    <d v="2018-07-11T00:00:00"/>
    <x v="6"/>
    <x v="6"/>
    <x v="0"/>
    <s v="ADMINISTRACION DE SUCURSALES"/>
    <s v="OTROS EGRESOS 18"/>
    <s v="OTROS EGRESOS 1.P.O (OR:7/DES:7 TRN:86 PERF:300086 CAU: 18"/>
    <n v="2.4"/>
    <n v="0"/>
    <s v="CHANIS"/>
    <x v="1"/>
  </r>
  <r>
    <n v="7"/>
    <d v="2018-08-08T00:00:00"/>
    <x v="3"/>
    <x v="3"/>
    <x v="0"/>
    <s v="ADMINISTRACION DE SUCURSALES"/>
    <s v="OTROS EGRESOS 18"/>
    <s v="OTROS EGRESOS 1.P.O (OR:7/DES:7 TRN:86 PERF:300086 CAU: 18"/>
    <n v="14.7"/>
    <n v="0"/>
    <s v="CHANIS"/>
    <x v="1"/>
  </r>
  <r>
    <n v="7"/>
    <d v="2018-08-21T00:00:00"/>
    <x v="3"/>
    <x v="3"/>
    <x v="0"/>
    <s v="ADMINISTRACION DE SUCURSALES"/>
    <s v="OTROS EGRESOS 18"/>
    <s v="OTROS EGRESOS 1.P.O (OR:7/DES:7 TRN:86 PERF:300086 CAU: 18"/>
    <n v="6.5"/>
    <n v="0"/>
    <s v="CHANIS"/>
    <x v="1"/>
  </r>
  <r>
    <n v="7"/>
    <d v="2018-09-20T00:00:00"/>
    <x v="4"/>
    <x v="4"/>
    <x v="0"/>
    <s v="ADMINISTRACION DE SUCURSALES"/>
    <s v="OTROS EGRESOS 18"/>
    <s v="OTROS EGRESOS 1.P.O (OR:7/DES:7 TRN:86 PERF:300086 CAU: 18"/>
    <n v="3"/>
    <n v="0"/>
    <s v="CHANIS"/>
    <x v="1"/>
  </r>
  <r>
    <n v="7"/>
    <d v="2018-09-25T00:00:00"/>
    <x v="4"/>
    <x v="4"/>
    <x v="0"/>
    <s v="ADMINISTRACION DE SUCURSALES"/>
    <s v="OTROS EGRESOS 18"/>
    <s v="OTROS EGRESOS 1.P.O (OR:7/DES:7 TRN:86 PERF:300086 CAU: 18"/>
    <n v="2.25"/>
    <n v="0"/>
    <s v="CHANIS"/>
    <x v="1"/>
  </r>
  <r>
    <n v="7"/>
    <d v="2018-11-20T00:00:00"/>
    <x v="5"/>
    <x v="5"/>
    <x v="0"/>
    <s v="ADMINISTRACION DE SUCURSALES"/>
    <s v="OTROS EGRESOS 18"/>
    <s v="OTROS EGRESOS 1.P.O (OR:7/DES:7 TRN:86 PERF:300086 CAU: 18"/>
    <n v="6.5"/>
    <n v="0"/>
    <s v="CHANIS"/>
    <x v="1"/>
  </r>
  <r>
    <n v="7"/>
    <d v="2018-12-31T00:00:00"/>
    <x v="1"/>
    <x v="1"/>
    <x v="0"/>
    <s v="ADMINISTRACION DE SUCURSALES"/>
    <s v="CIERRE DE ANIO FISCAL"/>
    <s v="CIERRE_DE_CTAS_NOMINALES"/>
    <n v="0"/>
    <n v="89.6"/>
    <s v="CHANIS"/>
    <x v="1"/>
  </r>
  <r>
    <n v="8"/>
    <d v="2018-06-07T00:00:00"/>
    <x v="2"/>
    <x v="2"/>
    <x v="0"/>
    <s v="ADMINISTRACION DE SUCURSALES"/>
    <s v="OTROS EGRESOS 18"/>
    <s v="OTROS EGRESOS 1.P.O (OR:8/DES:8 TRN:86 PERF:300086 CAU: 18"/>
    <n v="9.5500000000000007"/>
    <n v="0"/>
    <s v="PLAZA TOCUMEN"/>
    <x v="1"/>
  </r>
  <r>
    <n v="8"/>
    <d v="2018-07-04T00:00:00"/>
    <x v="6"/>
    <x v="6"/>
    <x v="0"/>
    <s v="ADMINISTRACION DE SUCURSALES"/>
    <s v="OTROS EGRESOS 18"/>
    <s v="OTROS EGRESOS 1.P.O (OR:8/DES:8 TRN:86 PERF:300086 CAU: 18"/>
    <n v="3.15"/>
    <n v="0"/>
    <s v="PLAZA TOCUMEN"/>
    <x v="1"/>
  </r>
  <r>
    <n v="8"/>
    <d v="2018-08-08T00:00:00"/>
    <x v="3"/>
    <x v="3"/>
    <x v="0"/>
    <s v="ADMINISTRACION DE SUCURSALES"/>
    <s v="OTROS EGRESOS 18"/>
    <s v="OTROS EGRESOS 1.P.O (OR:8/DES:8 TRN:86 PERF:300086 CAU: 18"/>
    <n v="2.1"/>
    <n v="0"/>
    <s v="PLAZA TOCUMEN"/>
    <x v="1"/>
  </r>
  <r>
    <n v="8"/>
    <d v="2018-09-12T00:00:00"/>
    <x v="4"/>
    <x v="4"/>
    <x v="0"/>
    <s v="ADMINISTRACION DE SUCURSALES"/>
    <s v="OTROS EGRESOS 18"/>
    <s v="OTROS EGRESOS 1.P.O (OR:8/DES:8 TRN:86 PERF:300086 CAU: 18"/>
    <n v="3.7"/>
    <n v="0"/>
    <s v="PLAZA TOCUMEN"/>
    <x v="1"/>
  </r>
  <r>
    <n v="8"/>
    <d v="2018-09-13T00:00:00"/>
    <x v="4"/>
    <x v="4"/>
    <x v="0"/>
    <s v="ADMINISTRACION DE SUCURSALES"/>
    <s v="OTROS EGRESOS 18"/>
    <s v="OTROS EGRESOS 1.P.O (OR:8/DES:8 TRN:86 PERF:300086 CAU: 18"/>
    <n v="3.7"/>
    <n v="0"/>
    <s v="PLAZA TOCUMEN"/>
    <x v="1"/>
  </r>
  <r>
    <n v="8"/>
    <d v="2018-11-09T00:00:00"/>
    <x v="5"/>
    <x v="5"/>
    <x v="0"/>
    <s v="ADMINISTRACION DE SUCURSALES"/>
    <s v="OTROS EGRESOS 18"/>
    <s v="OTROS EGRESOS 1.P.O (OR:8/DES:8 TRN:86 PERF:300086 CAU: 18"/>
    <n v="12.1"/>
    <n v="0"/>
    <s v="PLAZA TOCUMEN"/>
    <x v="1"/>
  </r>
  <r>
    <n v="8"/>
    <d v="2018-12-31T00:00:00"/>
    <x v="1"/>
    <x v="1"/>
    <x v="0"/>
    <s v="ADMINISTRACION DE SUCURSALES"/>
    <s v="CIERRE DE ANIO FISCAL"/>
    <s v="CIERRE_DE_CTAS_NOMINALES"/>
    <n v="0"/>
    <n v="55.15"/>
    <s v="PLAZA TOCUMEN"/>
    <x v="1"/>
  </r>
  <r>
    <n v="9"/>
    <d v="2018-07-28T00:00:00"/>
    <x v="6"/>
    <x v="6"/>
    <x v="0"/>
    <s v="ADMINISTRACION DE SUCURSALES"/>
    <s v="VIATICOS"/>
    <s v="TRANSACCIONES DEL DIA 07/28/2018SPYRAL - GESTION ADMINISTRATIVA"/>
    <n v="115"/>
    <n v="0"/>
    <s v="SANTIAGO"/>
    <x v="1"/>
  </r>
  <r>
    <n v="9"/>
    <d v="2018-08-02T00:00:00"/>
    <x v="3"/>
    <x v="3"/>
    <x v="0"/>
    <s v="ADMINISTRACION DE SUCURSALES"/>
    <s v="OTROS EGRESOS 18"/>
    <s v="OTROS EGRESOS 1.P.O (OR:9/DES:9 TRN:86 PERF:300086 CAU: 18"/>
    <n v="16"/>
    <n v="0"/>
    <s v="SANTIAGO"/>
    <x v="1"/>
  </r>
  <r>
    <n v="9"/>
    <d v="2018-09-03T00:00:00"/>
    <x v="4"/>
    <x v="4"/>
    <x v="0"/>
    <s v="ADMINISTRACION DE SUCURSALES"/>
    <s v="OTROS EGRESOS 18"/>
    <s v="OTROS EGRESOS 1.P.O (OR:9/DES:9 TRN:86 PERF:300086 CAU: 18"/>
    <n v="35.200000000000003"/>
    <n v="0"/>
    <s v="SANTIAGO"/>
    <x v="1"/>
  </r>
  <r>
    <n v="9"/>
    <d v="2018-09-27T00:00:00"/>
    <x v="4"/>
    <x v="4"/>
    <x v="0"/>
    <s v="ADMINISTRACION DE SUCURSALES"/>
    <s v="VIATICOS"/>
    <s v="TRANSACCIONES DEL DIA 09/27/2018SPYRAL - GESTION ADMINISTRATIVA"/>
    <n v="130"/>
    <n v="0"/>
    <s v="SANTIAGO"/>
    <x v="1"/>
  </r>
  <r>
    <n v="9"/>
    <d v="2018-09-28T00:00:00"/>
    <x v="4"/>
    <x v="4"/>
    <x v="0"/>
    <s v="ADMINISTRACION DE SUCURSALES"/>
    <s v="OTROS EGRESOS 18"/>
    <s v="OTROS EGRESOS 1.P.O (OR:9/DES:9 TRN:86 PERF:300086 CAU: 18"/>
    <n v="2.65"/>
    <n v="0"/>
    <s v="SANTIAGO"/>
    <x v="1"/>
  </r>
  <r>
    <n v="9"/>
    <d v="2018-12-31T00:00:00"/>
    <x v="1"/>
    <x v="1"/>
    <x v="0"/>
    <s v="ADMINISTRACION DE SUCURSALES"/>
    <s v="CIERRE DE ANIO FISCAL"/>
    <s v="CIERRE_DE_CTAS_NOMINALES"/>
    <n v="0"/>
    <n v="343.85"/>
    <s v="SANTIAGO"/>
    <x v="1"/>
  </r>
  <r>
    <n v="10"/>
    <d v="2018-08-11T00:00:00"/>
    <x v="3"/>
    <x v="3"/>
    <x v="0"/>
    <s v="ADMINISTRACION DE SUCURSALES"/>
    <s v="OTROS EGRESOS 18"/>
    <s v="OTROS EGRESOS 1.P.O (OR:10/DES:10 TRN:86 PERF:300086 CAU: 18"/>
    <n v="10.25"/>
    <n v="0"/>
    <s v="OBARRIO"/>
    <x v="1"/>
  </r>
  <r>
    <n v="10"/>
    <d v="2018-12-31T00:00:00"/>
    <x v="1"/>
    <x v="1"/>
    <x v="0"/>
    <s v="ADMINISTRACION DE SUCURSALES"/>
    <s v="CIERRE DE ANIO FISCAL"/>
    <s v="CIERRE_DE_CTAS_NOMINALES"/>
    <n v="0"/>
    <n v="30.75"/>
    <s v="OBARRIO"/>
    <x v="1"/>
  </r>
  <r>
    <n v="11"/>
    <d v="2018-06-01T00:00:00"/>
    <x v="2"/>
    <x v="2"/>
    <x v="0"/>
    <s v="ADMINISTRACION DE SUCURSALES"/>
    <s v="VIATICOS"/>
    <s v="TRANSACCIONES DEL DIA 06/01/2018SPYRAL - GESTION ADMINISTRATIVA"/>
    <n v="39"/>
    <n v="0"/>
    <s v="COLON"/>
    <x v="1"/>
  </r>
  <r>
    <n v="11"/>
    <d v="2018-07-12T00:00:00"/>
    <x v="6"/>
    <x v="6"/>
    <x v="0"/>
    <s v="ADMINISTRACION DE SUCURSALES"/>
    <s v="VIATICOS"/>
    <s v="TRANSACCIONES DEL DIA 07/12/2018SPYRAL - GESTION ADMINISTRATIVA"/>
    <n v="32"/>
    <n v="0"/>
    <s v="COLON"/>
    <x v="1"/>
  </r>
  <r>
    <n v="11"/>
    <d v="2018-11-12T00:00:00"/>
    <x v="5"/>
    <x v="5"/>
    <x v="0"/>
    <s v="ADMINISTRACION DE SUCURSALES"/>
    <s v="VIATICOS"/>
    <s v="TRANSACCIONES DEL DIA 11/12/2018SPYRAL - GESTION ADMINISTRATIVA"/>
    <n v="51.6"/>
    <n v="0"/>
    <s v="COLON"/>
    <x v="1"/>
  </r>
  <r>
    <n v="11"/>
    <d v="2018-12-18T00:00:00"/>
    <x v="1"/>
    <x v="1"/>
    <x v="0"/>
    <s v="ADMINISTRACION DE SUCURSALES"/>
    <s v="VIATICOS"/>
    <s v="TRANSACCIONES DEL DIA 12/18/2018SPYRAL - GESTION ADMINISTRATIVA"/>
    <n v="86.8"/>
    <n v="0"/>
    <s v="COLON"/>
    <x v="1"/>
  </r>
  <r>
    <n v="11"/>
    <d v="2018-12-31T00:00:00"/>
    <x v="1"/>
    <x v="1"/>
    <x v="0"/>
    <s v="ADMINISTRACION DE SUCURSALES"/>
    <s v="CIERRE DE ANIO FISCAL"/>
    <s v="CIERRE_DE_CTAS_NOMINALES"/>
    <n v="0"/>
    <n v="340.5"/>
    <s v="COLON"/>
    <x v="1"/>
  </r>
  <r>
    <n v="12"/>
    <d v="2018-12-31T00:00:00"/>
    <x v="1"/>
    <x v="1"/>
    <x v="0"/>
    <s v="ADMINISTRACION DE SUCURSALES"/>
    <s v="CIERRE DE ANIO FISCAL"/>
    <s v="CIERRE_DE_CTAS_NOMINALES"/>
    <n v="0"/>
    <n v="9.1999999999999993"/>
    <s v="AUTOBANCO SAN FRANCISCO"/>
    <x v="1"/>
  </r>
  <r>
    <n v="13"/>
    <d v="2018-08-01T00:00:00"/>
    <x v="3"/>
    <x v="3"/>
    <x v="0"/>
    <s v="ADMINISTRACION DE SUCURSALES"/>
    <s v="OTROS EGRESOS 18"/>
    <s v="OTROS EGRESOS 1.P.O (OR:13/DES:13 TRN:86 PERF:300086 CAU: 18"/>
    <n v="2.4"/>
    <n v="0"/>
    <s v="HATO PINTADO"/>
    <x v="1"/>
  </r>
  <r>
    <n v="13"/>
    <d v="2018-08-20T00:00:00"/>
    <x v="3"/>
    <x v="3"/>
    <x v="0"/>
    <s v="ADMINISTRACION DE SUCURSALES"/>
    <s v="OTROS EGRESOS 18"/>
    <s v="OTROS EGRESOS 1.P.O (OR:13/DES:13 TRN:86 PERF:300086 CAU: 18"/>
    <n v="10.7"/>
    <n v="0"/>
    <s v="HATO PINTADO"/>
    <x v="1"/>
  </r>
  <r>
    <n v="13"/>
    <d v="2018-11-02T00:00:00"/>
    <x v="5"/>
    <x v="5"/>
    <x v="0"/>
    <s v="ADMINISTRACION DE SUCURSALES"/>
    <s v="OTROS EGRESOS 18"/>
    <s v="OTROS EGRESOS 1.P.O (OR:13/DES:13 TRN:86 PERF:300086 CAU: 18"/>
    <n v="2.4"/>
    <n v="0"/>
    <s v="HATO PINTADO"/>
    <x v="1"/>
  </r>
  <r>
    <n v="13"/>
    <d v="2018-11-16T00:00:00"/>
    <x v="5"/>
    <x v="5"/>
    <x v="0"/>
    <s v="ADMINISTRACION DE SUCURSALES"/>
    <s v="OTROS EGRESOS 18"/>
    <s v="OTROS EGRESOS 1.P.O (OR:13/DES:13 TRN:86 PERF:300086 CAU: 18"/>
    <n v="2.4"/>
    <n v="0"/>
    <s v="HATO PINTADO"/>
    <x v="1"/>
  </r>
  <r>
    <n v="13"/>
    <d v="2018-11-26T00:00:00"/>
    <x v="5"/>
    <x v="5"/>
    <x v="0"/>
    <s v="ADMINISTRACION DE SUCURSALES"/>
    <s v="OTROS EGRESOS 18"/>
    <s v="OTROS EGRESOS 1.P.O (OR:13/DES:13 TRN:86 PERF:300086 CAU: 18"/>
    <n v="2.7"/>
    <n v="0"/>
    <s v="HATO PINTADO"/>
    <x v="1"/>
  </r>
  <r>
    <n v="13"/>
    <d v="2018-12-31T00:00:00"/>
    <x v="1"/>
    <x v="1"/>
    <x v="0"/>
    <s v="ADMINISTRACION DE SUCURSALES"/>
    <s v="CIERRE DE ANIO FISCAL"/>
    <s v="CIERRE_DE_CTAS_NOMINALES"/>
    <n v="0"/>
    <n v="117.6"/>
    <s v="HATO PINTADO"/>
    <x v="1"/>
  </r>
  <r>
    <n v="14"/>
    <d v="2018-09-26T00:00:00"/>
    <x v="4"/>
    <x v="4"/>
    <x v="0"/>
    <s v="ADMINISTRACION DE SUCURSALES"/>
    <s v="OTROS EGRESOS 18"/>
    <s v="OTROS EGRESOS 1.P.O (OR:14/DES:14 TRN:86 PERF:300086 CAU: 18"/>
    <n v="2.4"/>
    <n v="0"/>
    <s v="RIO ABAJO"/>
    <x v="1"/>
  </r>
  <r>
    <n v="14"/>
    <d v="2018-12-18T00:00:00"/>
    <x v="1"/>
    <x v="1"/>
    <x v="0"/>
    <s v="ADMINISTRACION DE SUCURSALES"/>
    <s v="OTROS EGRESOS 18"/>
    <s v="OTROS EGRESOS 1.P.O (OR:14/DES:14 TRN:86 PERF:300086 CAU: 18"/>
    <n v="2.4"/>
    <n v="0"/>
    <s v="RIO ABAJO"/>
    <x v="1"/>
  </r>
  <r>
    <n v="14"/>
    <d v="2018-12-31T00:00:00"/>
    <x v="1"/>
    <x v="1"/>
    <x v="0"/>
    <s v="ADMINISTRACION DE SUCURSALES"/>
    <s v="CIERRE DE ANIO FISCAL"/>
    <s v="CIERRE_DE_CTAS_NOMINALES"/>
    <n v="0"/>
    <n v="13.2"/>
    <s v="RIO ABAJO"/>
    <x v="1"/>
  </r>
  <r>
    <n v="14"/>
    <d v="2018-12-31T00:00:00"/>
    <x v="1"/>
    <x v="1"/>
    <x v="0"/>
    <s v="CAJA"/>
    <s v="CIERRE DE ANIO FISCAL"/>
    <s v="CIERRE_DE_CTAS_NOMINALES"/>
    <n v="0"/>
    <n v="123.6"/>
    <s v="RIO ABAJO"/>
    <x v="1"/>
  </r>
  <r>
    <n v="15"/>
    <d v="2018-06-01T00:00:00"/>
    <x v="2"/>
    <x v="2"/>
    <x v="0"/>
    <s v="ADMINISTRACION DE SUCURSALES"/>
    <s v="VIATICOS"/>
    <s v="TRANSACCIONES DEL DIA 06/01/2018SPYRAL - GESTION ADMINISTRATIVA"/>
    <n v="19"/>
    <n v="0"/>
    <s v="LA CHORRERA"/>
    <x v="1"/>
  </r>
  <r>
    <n v="15"/>
    <d v="2018-06-19T00:00:00"/>
    <x v="2"/>
    <x v="2"/>
    <x v="0"/>
    <s v="ADMINISTRACION DE SUCURSALES"/>
    <s v="OTROS EGRESOS 18"/>
    <s v="OTROS EGRESOS 1.P.O (OR:15/DES:15 TRN:86 PERF:300086 CAU: 18"/>
    <n v="2.25"/>
    <n v="0"/>
    <s v="LA CHORRERA"/>
    <x v="1"/>
  </r>
  <r>
    <n v="15"/>
    <d v="2018-07-10T00:00:00"/>
    <x v="6"/>
    <x v="6"/>
    <x v="0"/>
    <s v="ADMINISTRACION DE SUCURSALES"/>
    <s v="OTROS EGRESOS 18"/>
    <s v="OTROS EGRESOS 1.P.O (OR:15/DES:15 TRN:86 PERF:300086 CAU: 18"/>
    <n v="9"/>
    <n v="0"/>
    <s v="LA CHORRERA"/>
    <x v="1"/>
  </r>
  <r>
    <n v="15"/>
    <d v="2018-08-08T00:00:00"/>
    <x v="3"/>
    <x v="3"/>
    <x v="0"/>
    <s v="ADMINISTRACION DE SUCURSALES"/>
    <s v="OTROS EGRESOS 18"/>
    <s v="OTROS EGRESOS 1.P.O (OR:15/DES:15 TRN:86 PERF:300086 CAU: 18"/>
    <n v="4.5"/>
    <n v="0"/>
    <s v="LA CHORRERA"/>
    <x v="1"/>
  </r>
  <r>
    <n v="15"/>
    <d v="2018-08-13T00:00:00"/>
    <x v="3"/>
    <x v="3"/>
    <x v="0"/>
    <s v="ADMINISTRACION DE SUCURSALES"/>
    <s v="VIATICOS"/>
    <s v="TRANSACCIONES DEL DIA 08/13/2018SPYRAL - GESTION ADMINISTRATIVA"/>
    <n v="38"/>
    <n v="0"/>
    <s v="LA CHORRERA"/>
    <x v="1"/>
  </r>
  <r>
    <n v="15"/>
    <d v="2018-08-23T00:00:00"/>
    <x v="3"/>
    <x v="3"/>
    <x v="0"/>
    <s v="ADMINISTRACION DE SUCURSALES"/>
    <s v="OTROS EGRESOS 18"/>
    <s v="OTROS EGRESOS 1.P.O (OR:15/DES:15 TRN:86 PERF:300086 CAU: 18"/>
    <n v="4.5"/>
    <n v="0"/>
    <s v="LA CHORRERA"/>
    <x v="1"/>
  </r>
  <r>
    <n v="15"/>
    <d v="2018-09-01T00:00:00"/>
    <x v="4"/>
    <x v="4"/>
    <x v="0"/>
    <s v="ADMINISTRACION DE SUCURSALES"/>
    <s v="OTROS EGRESOS 18"/>
    <s v="OTROS EGRESOS 1.P.O (OR:15/DES:15 TRN:86 PERF:300086 CAU: 18"/>
    <n v="9"/>
    <n v="0"/>
    <s v="LA CHORRERA"/>
    <x v="1"/>
  </r>
  <r>
    <n v="15"/>
    <d v="2018-09-05T00:00:00"/>
    <x v="4"/>
    <x v="4"/>
    <x v="0"/>
    <s v="ADMINISTRACION DE SUCURSALES"/>
    <s v="OTROS EGRESOS 18"/>
    <s v="OTROS EGRESOS 1.P.O (OR:15/DES:15 TRN:86 PERF:300086 CAU: 18"/>
    <n v="2.25"/>
    <n v="0"/>
    <s v="LA CHORRERA"/>
    <x v="1"/>
  </r>
  <r>
    <n v="15"/>
    <d v="2018-09-24T00:00:00"/>
    <x v="4"/>
    <x v="4"/>
    <x v="0"/>
    <s v="ADMINISTRACION DE SUCURSALES"/>
    <s v="OTROS EGRESOS 18"/>
    <s v="OTROS EGRESOS 1.P.O (OR:15/DES:15 TRN:86 PERF:300086 CAU: 18"/>
    <n v="2.25"/>
    <n v="0"/>
    <s v="LA CHORRERA"/>
    <x v="1"/>
  </r>
  <r>
    <n v="15"/>
    <d v="2018-10-04T00:00:00"/>
    <x v="0"/>
    <x v="0"/>
    <x v="0"/>
    <s v="ADMINISTRACION DE SUCURSALES"/>
    <s v="VIATICOS"/>
    <s v="TRANSACCIONES DEL DIA 10/04/2018SPYRAL - GESTION ADMINISTRATIVA"/>
    <n v="19"/>
    <n v="0"/>
    <s v="LA CHORRERA"/>
    <x v="1"/>
  </r>
  <r>
    <n v="15"/>
    <d v="2018-10-13T00:00:00"/>
    <x v="0"/>
    <x v="0"/>
    <x v="0"/>
    <s v="ADMINISTRACION DE SUCURSALES"/>
    <s v="OTROS EGRESOS 18"/>
    <s v="OTROS EGRESOS 1.P.O (OR:15/DES:15 TRN:86 PERF:300086 CAU: 18"/>
    <n v="12.75"/>
    <n v="0"/>
    <s v="LA CHORRERA"/>
    <x v="1"/>
  </r>
  <r>
    <n v="15"/>
    <d v="2018-11-29T00:00:00"/>
    <x v="5"/>
    <x v="5"/>
    <x v="0"/>
    <s v="ADMINISTRACION DE SUCURSALES"/>
    <s v="VIATICOS"/>
    <s v="TRANSACCIONES DEL DIA 11/29/2018SPYRAL - GESTION ADMINISTRATIVA"/>
    <n v="19"/>
    <n v="0"/>
    <s v="LA CHORRERA"/>
    <x v="1"/>
  </r>
  <r>
    <n v="15"/>
    <d v="2018-12-01T00:00:00"/>
    <x v="1"/>
    <x v="1"/>
    <x v="0"/>
    <s v="ADMINISTRACION DE SUCURSALES"/>
    <s v="OTROS EGRESOS 18"/>
    <s v="OTROS EGRESOS 1.P.O (OR:15/DES:15 TRN:86 PERF:300086 CAU: 18"/>
    <n v="2.25"/>
    <n v="0"/>
    <s v="LA CHORRERA"/>
    <x v="1"/>
  </r>
  <r>
    <n v="15"/>
    <d v="2018-12-03T00:00:00"/>
    <x v="1"/>
    <x v="1"/>
    <x v="0"/>
    <s v="ADMINISTRACION DE SUCURSALES"/>
    <s v="OTROS EGRESOS 18"/>
    <s v="OTROS EGRESOS 1.P.O (OR:15/DES:15 TRN:86 PERF:300086 CAU: 18"/>
    <n v="9"/>
    <n v="0"/>
    <s v="LA CHORRERA"/>
    <x v="1"/>
  </r>
  <r>
    <n v="15"/>
    <d v="2018-12-14T00:00:00"/>
    <x v="1"/>
    <x v="1"/>
    <x v="0"/>
    <s v="ADMINISTRACION DE SUCURSALES"/>
    <s v="OTROS EGRESOS 18"/>
    <s v="OTROS EGRESOS 1.P.O (OR:15/DES:15 TRN:86 PERF:300086 CAU: 18"/>
    <n v="2.25"/>
    <n v="0"/>
    <s v="LA CHORRERA"/>
    <x v="1"/>
  </r>
  <r>
    <n v="15"/>
    <d v="2018-12-20T00:00:00"/>
    <x v="1"/>
    <x v="1"/>
    <x v="0"/>
    <s v="ADMINISTRACION DE SUCURSALES"/>
    <s v="OTROS EGRESOS 18"/>
    <s v="OTROS EGRESOS 1.P.O (OR:15/DES:15 TRN:86 PERF:300086 CAU: 18"/>
    <n v="2.25"/>
    <n v="0"/>
    <s v="LA CHORRERA"/>
    <x v="1"/>
  </r>
  <r>
    <n v="15"/>
    <d v="2018-12-31T00:00:00"/>
    <x v="1"/>
    <x v="1"/>
    <x v="0"/>
    <s v="ADMINISTRACION DE SUCURSALES"/>
    <s v="CIERRE DE ANIO FISCAL"/>
    <s v="CIERRE_DE_CTAS_NOMINALES"/>
    <n v="0"/>
    <n v="247.85"/>
    <s v="LA CHORRERA"/>
    <x v="1"/>
  </r>
  <r>
    <n v="15"/>
    <d v="2018-12-31T00:00:00"/>
    <x v="1"/>
    <x v="1"/>
    <x v="0"/>
    <s v="SERVICIOS PERSONALES"/>
    <s v="CIERRE DE ANIO FISCAL"/>
    <s v="CIERRE_DE_CTAS_NOMINALES"/>
    <n v="0"/>
    <n v="38"/>
    <s v="LA CHORRERA"/>
    <x v="1"/>
  </r>
  <r>
    <n v="16"/>
    <d v="2018-06-21T00:00:00"/>
    <x v="2"/>
    <x v="2"/>
    <x v="0"/>
    <s v="ADMINISTRACION DE SUCURSALES"/>
    <s v="OTROS EGRESOS 18"/>
    <s v="OTROS EGRESOS 1.P.O (OR:16/DES:16 TRN:86 PERF:300086 CAU: 18"/>
    <n v="8.4"/>
    <n v="0"/>
    <s v="AVENIDA CENTRAL"/>
    <x v="1"/>
  </r>
  <r>
    <n v="16"/>
    <d v="2018-09-17T00:00:00"/>
    <x v="4"/>
    <x v="4"/>
    <x v="0"/>
    <s v="ADMINISTRACION DE SUCURSALES"/>
    <s v="OTROS EGRESOS 18"/>
    <s v="OTROS EGRESOS 1.P.O (OR:16/DES:16 TRN:86 PERF:300086 CAU: 18"/>
    <n v="8.4"/>
    <n v="0"/>
    <s v="AVENIDA CENTRAL"/>
    <x v="1"/>
  </r>
  <r>
    <n v="16"/>
    <d v="2018-12-31T00:00:00"/>
    <x v="1"/>
    <x v="1"/>
    <x v="0"/>
    <s v="ADMINISTRACION DE SUCURSALES"/>
    <s v="CIERRE DE ANIO FISCAL"/>
    <s v="CIERRE_DE_CTAS_NOMINALES"/>
    <n v="0"/>
    <n v="87.57"/>
    <s v="AVENIDA CENTRAL"/>
    <x v="1"/>
  </r>
  <r>
    <n v="17"/>
    <d v="2018-06-11T00:00:00"/>
    <x v="2"/>
    <x v="2"/>
    <x v="0"/>
    <s v="ADMINISTRACION DE SUCURSALES"/>
    <s v="OTROS EGRESOS 18"/>
    <s v="OTROS EGRESOS 1.P.O (OR:17/DES:17 TRN:86 PERF:300086 CAU: 18"/>
    <n v="3.15"/>
    <n v="0"/>
    <s v="LOS ANGELES"/>
    <x v="1"/>
  </r>
  <r>
    <n v="17"/>
    <d v="2018-07-02T00:00:00"/>
    <x v="6"/>
    <x v="6"/>
    <x v="0"/>
    <s v="ADMINISTRACION DE SUCURSALES"/>
    <s v="OTROS EGRESOS 18"/>
    <s v="OTROS EGRESOS 1.P.O (OR:17/DES:17 TRN:86 PERF:300086 CAU: 18"/>
    <n v="3.6"/>
    <n v="0"/>
    <s v="LOS ANGELES"/>
    <x v="1"/>
  </r>
  <r>
    <n v="17"/>
    <d v="2018-07-09T00:00:00"/>
    <x v="6"/>
    <x v="6"/>
    <x v="0"/>
    <s v="ADMINISTRACION DE SUCURSALES"/>
    <s v="OTROS EGRESOS 18"/>
    <s v="OTROS EGRESOS 1.P.O (OR:17/DES:17 TRN:86 PERF:300086 CAU: 18"/>
    <n v="3"/>
    <n v="0"/>
    <s v="LOS ANGELES"/>
    <x v="1"/>
  </r>
  <r>
    <n v="17"/>
    <d v="2018-07-18T00:00:00"/>
    <x v="6"/>
    <x v="6"/>
    <x v="0"/>
    <s v="ADMINISTRACION DE SUCURSALES"/>
    <s v="OTROS EGRESOS 18"/>
    <s v="OTROS EGRESOS 1.P.O (OR:17/DES:17 TRN:86 PERF:300086 CAU: 18"/>
    <n v="1.8"/>
    <n v="0"/>
    <s v="LOS ANGELES"/>
    <x v="1"/>
  </r>
  <r>
    <n v="17"/>
    <d v="2018-07-28T00:00:00"/>
    <x v="6"/>
    <x v="6"/>
    <x v="0"/>
    <s v="ADMINISTRACION DE SUCURSALES"/>
    <s v="OTROS EGRESOS 18"/>
    <s v="OTROS EGRESOS 1.P.O (OR:17/DES:17 TRN:86 PERF:300086 CAU: 18"/>
    <n v="9.1999999999999993"/>
    <n v="0"/>
    <s v="LOS ANGELES"/>
    <x v="1"/>
  </r>
  <r>
    <n v="17"/>
    <d v="2018-09-14T00:00:00"/>
    <x v="4"/>
    <x v="4"/>
    <x v="0"/>
    <s v="ADMINISTRACION DE SUCURSALES"/>
    <s v="OTROS EGRESOS 18"/>
    <s v="OTROS EGRESOS 1.P.O (OR:17/DES:17 TRN:86 PERF:300086 CAU: 18"/>
    <n v="2.25"/>
    <n v="0"/>
    <s v="LOS ANGELES"/>
    <x v="1"/>
  </r>
  <r>
    <n v="17"/>
    <d v="2018-09-25T00:00:00"/>
    <x v="4"/>
    <x v="4"/>
    <x v="0"/>
    <s v="ADMINISTRACION DE SUCURSALES"/>
    <s v="OTROS EGRESOS 18"/>
    <s v="OTROS EGRESOS 1.P.O (OR:17/DES:17 TRN:86 PERF:300086 CAU: 18"/>
    <n v="2.25"/>
    <n v="0"/>
    <s v="LOS ANGELES"/>
    <x v="1"/>
  </r>
  <r>
    <n v="17"/>
    <d v="2018-10-01T00:00:00"/>
    <x v="0"/>
    <x v="0"/>
    <x v="0"/>
    <s v="ADMINISTRACION DE SUCURSALES"/>
    <s v="OTROS EGRESOS 18"/>
    <s v="OTROS EGRESOS 1.P.O (OR:17/DES:17 TRN:86 PERF:300086 CAU: 18"/>
    <n v="3"/>
    <n v="0"/>
    <s v="LOS ANGELES"/>
    <x v="1"/>
  </r>
  <r>
    <n v="17"/>
    <d v="2018-10-10T00:00:00"/>
    <x v="0"/>
    <x v="0"/>
    <x v="0"/>
    <s v="ADMINISTRACION DE SUCURSALES"/>
    <s v="OTROS EGRESOS 18"/>
    <s v="OTROS EGRESOS 1.P.O (OR:17/DES:17 TRN:86 PERF:300086 CAU: 18"/>
    <n v="2.4"/>
    <n v="0"/>
    <s v="LOS ANGELES"/>
    <x v="1"/>
  </r>
  <r>
    <n v="17"/>
    <d v="2018-10-11T00:00:00"/>
    <x v="0"/>
    <x v="0"/>
    <x v="0"/>
    <s v="ADMINISTRACION DE SUCURSALES"/>
    <s v="OTROS EGRESOS 18"/>
    <s v="OTROS EGRESOS 1.P.O (OR:17/DES:17 TRN:86 PERF:300086 CAU: 18"/>
    <n v="3.6"/>
    <n v="0"/>
    <s v="LOS ANGELES"/>
    <x v="1"/>
  </r>
  <r>
    <n v="17"/>
    <d v="2018-10-22T00:00:00"/>
    <x v="0"/>
    <x v="0"/>
    <x v="0"/>
    <s v="ADMINISTRACION DE SUCURSALES"/>
    <s v="OTROS EGRESOS 18"/>
    <s v="OTROS EGRESOS 1.P.O (OR:17/DES:17 TRN:86 PERF:300086 CAU: 18"/>
    <n v="2.4"/>
    <n v="0"/>
    <s v="LOS ANGELES"/>
    <x v="1"/>
  </r>
  <r>
    <n v="17"/>
    <d v="2018-10-30T00:00:00"/>
    <x v="0"/>
    <x v="0"/>
    <x v="0"/>
    <s v="ADMINISTRACION DE SUCURSALES"/>
    <s v="OTROS EGRESOS 18"/>
    <s v="OTROS EGRESOS 1.P.O (OR:17/DES:17 TRN:86 PERF:300086 CAU: 18"/>
    <n v="2.4"/>
    <n v="0"/>
    <s v="LOS ANGELES"/>
    <x v="1"/>
  </r>
  <r>
    <n v="17"/>
    <d v="2018-10-31T00:00:00"/>
    <x v="0"/>
    <x v="0"/>
    <x v="0"/>
    <s v="ADMINISTRACION DE SUCURSALES"/>
    <s v="OTROS EGRESOS 18"/>
    <s v="OTROS EGRESOS 1.P.O (OR:17/DES:17 TRN:86 PERF:300086 CAU: 18"/>
    <n v="6.75"/>
    <n v="0"/>
    <s v="LOS ANGELES"/>
    <x v="1"/>
  </r>
  <r>
    <n v="17"/>
    <d v="2018-11-12T00:00:00"/>
    <x v="5"/>
    <x v="5"/>
    <x v="0"/>
    <s v="ADMINISTRACION DE SUCURSALES"/>
    <s v="OTROS EGRESOS 18"/>
    <s v="OTROS EGRESOS 1.P.O (OR:17/DES:17 TRN:86 PERF:300086 CAU: 18"/>
    <n v="6.85"/>
    <n v="0"/>
    <s v="LOS ANGELES"/>
    <x v="1"/>
  </r>
  <r>
    <n v="17"/>
    <d v="2018-12-06T00:00:00"/>
    <x v="1"/>
    <x v="1"/>
    <x v="0"/>
    <s v="ADMINISTRACION DE SUCURSALES"/>
    <s v="OTROS EGRESOS 18"/>
    <s v="OTROS EGRESOS 1.P.O (OR:17/DES:17 TRN:86 PERF:300086 CAU: 18"/>
    <n v="2.25"/>
    <n v="0"/>
    <s v="LOS ANGELES"/>
    <x v="1"/>
  </r>
  <r>
    <n v="17"/>
    <d v="2018-12-12T00:00:00"/>
    <x v="1"/>
    <x v="1"/>
    <x v="0"/>
    <s v="ADMINISTRACION DE SUCURSALES"/>
    <s v="OTROS EGRESOS 18"/>
    <s v="OTROS EGRESOS 1.P.O (OR:17/DES:17 TRN:86 PERF:300086 CAU: 18"/>
    <n v="1.8"/>
    <n v="0"/>
    <s v="LOS ANGELES"/>
    <x v="1"/>
  </r>
  <r>
    <n v="17"/>
    <d v="2018-12-17T00:00:00"/>
    <x v="1"/>
    <x v="1"/>
    <x v="0"/>
    <s v="ADMINISTRACION DE SUCURSALES"/>
    <s v="OTROS EGRESOS 18"/>
    <s v="OTROS EGRESOS 1.P.O (OR:17/DES:17 TRN:86 PERF:300086 CAU: 18"/>
    <n v="6.85"/>
    <n v="0"/>
    <s v="LOS ANGELES"/>
    <x v="1"/>
  </r>
  <r>
    <n v="17"/>
    <d v="2018-12-19T00:00:00"/>
    <x v="1"/>
    <x v="1"/>
    <x v="0"/>
    <s v="ADMINISTRACION DE SUCURSALES"/>
    <s v="OTROS EGRESOS 18"/>
    <s v="OTROS EGRESOS 1.P.O (OR:17/DES:17 TRN:86 PERF:300086 CAU: 18"/>
    <n v="6.85"/>
    <n v="0"/>
    <s v="LOS ANGELES"/>
    <x v="1"/>
  </r>
  <r>
    <n v="17"/>
    <d v="2018-12-31T00:00:00"/>
    <x v="1"/>
    <x v="1"/>
    <x v="0"/>
    <s v="ADMINISTRACION DE SUCURSALES"/>
    <s v="CIERRE DE ANIO FISCAL"/>
    <s v="CIERRE_DE_CTAS_NOMINALES"/>
    <n v="0"/>
    <n v="118.25"/>
    <s v="LOS ANGELES"/>
    <x v="1"/>
  </r>
  <r>
    <n v="18"/>
    <d v="2018-06-01T00:00:00"/>
    <x v="2"/>
    <x v="2"/>
    <x v="0"/>
    <s v="ADMINISTRACION DE SUCURSALES"/>
    <s v="OTROS EGRESOS 18"/>
    <s v="OTROS EGRESOS 1.P.O (OR:18/DES:18 TRN:86 PERF:300086 CAU: 18"/>
    <n v="4.75"/>
    <n v="0"/>
    <s v="VILLA LUCRE"/>
    <x v="1"/>
  </r>
  <r>
    <n v="18"/>
    <d v="2018-07-18T00:00:00"/>
    <x v="6"/>
    <x v="6"/>
    <x v="0"/>
    <s v="ADMINISTRACION DE SUCURSALES"/>
    <s v="OTROS EGRESOS 18"/>
    <s v="OTROS EGRESOS 1.P.O (OR:18/DES:18 TRN:86 PERF:300086 CAU: 18"/>
    <n v="2.1"/>
    <n v="0"/>
    <s v="VILLA LUCRE"/>
    <x v="1"/>
  </r>
  <r>
    <n v="18"/>
    <d v="2018-07-27T00:00:00"/>
    <x v="6"/>
    <x v="6"/>
    <x v="0"/>
    <s v="ADMINISTRACION DE SUCURSALES"/>
    <s v="OTROS EGRESOS 18"/>
    <s v="OTROS EGRESOS 1.P.O (OR:18/DES:18 TRN:86 PERF:300086 CAU: 18"/>
    <n v="2.9"/>
    <n v="0"/>
    <s v="VILLA LUCRE"/>
    <x v="1"/>
  </r>
  <r>
    <n v="18"/>
    <d v="2018-11-07T00:00:00"/>
    <x v="5"/>
    <x v="5"/>
    <x v="0"/>
    <s v="ADMINISTRACION DE SUCURSALES"/>
    <s v="OTROS EGRESOS 18"/>
    <s v="OTROS EGRESOS 1.P.O (OR:18/DES:18 TRN:86 PERF:300086 CAU: 18"/>
    <n v="3.7"/>
    <n v="0"/>
    <s v="VILLA LUCRE"/>
    <x v="1"/>
  </r>
  <r>
    <n v="18"/>
    <d v="2018-12-19T00:00:00"/>
    <x v="1"/>
    <x v="1"/>
    <x v="0"/>
    <s v="ADMINISTRACION DE SUCURSALES"/>
    <s v="OTROS EGRESOS 18"/>
    <s v="OTROS EGRESOS 1.P.O (OR:18/DES:18 TRN:86 PERF:300086 CAU: 18"/>
    <n v="2.9"/>
    <n v="0"/>
    <s v="VILLA LUCRE"/>
    <x v="1"/>
  </r>
  <r>
    <n v="18"/>
    <d v="2018-12-27T00:00:00"/>
    <x v="1"/>
    <x v="1"/>
    <x v="0"/>
    <s v="ADMINISTRACION DE SUCURSALES"/>
    <s v="OTROS EGRESOS 18"/>
    <s v="OTROS EGRESOS 1.P.O (OR:18/DES:18 TRN:86 PERF:300086 CAU: 18"/>
    <n v="2.1"/>
    <n v="0"/>
    <s v="VILLA LUCRE"/>
    <x v="1"/>
  </r>
  <r>
    <n v="18"/>
    <d v="2018-12-31T00:00:00"/>
    <x v="1"/>
    <x v="1"/>
    <x v="0"/>
    <s v="ADMINISTRACION DE SUCURSALES"/>
    <s v="CIERRE DE ANIO FISCAL"/>
    <s v="CIERRE_DE_CTAS_NOMINALES"/>
    <n v="0"/>
    <n v="96.05"/>
    <s v="VILLA LUCRE"/>
    <x v="1"/>
  </r>
  <r>
    <n v="19"/>
    <d v="2018-07-27T00:00:00"/>
    <x v="6"/>
    <x v="6"/>
    <x v="0"/>
    <s v="ADMINISTRACION DE SUCURSALES"/>
    <s v="OTROS EGRESOS 18"/>
    <s v="OTROS EGRESOS 1.P.O (OR:19/DES:19 TRN:86 PERF:300086 CAU: 18"/>
    <n v="7"/>
    <n v="0"/>
    <s v="LOS ANDES"/>
    <x v="1"/>
  </r>
  <r>
    <n v="19"/>
    <d v="2018-08-21T00:00:00"/>
    <x v="3"/>
    <x v="3"/>
    <x v="0"/>
    <s v="ADMINISTRACION DE SUCURSALES"/>
    <s v="OTROS EGRESOS 18"/>
    <s v="OTROS EGRESOS 1.P.O (OR:19/DES:19 TRN:86 PERF:300086 CAU: 18"/>
    <n v="5.55"/>
    <n v="0"/>
    <s v="LOS ANDES"/>
    <x v="1"/>
  </r>
  <r>
    <n v="19"/>
    <d v="2018-09-17T00:00:00"/>
    <x v="4"/>
    <x v="4"/>
    <x v="0"/>
    <s v="ADMINISTRACION DE SUCURSALES"/>
    <s v="OTROS EGRESOS 18"/>
    <s v="OTROS EGRESOS 1.P.O (OR:19/DES:19 TRN:86 PERF:300086 CAU: 18"/>
    <n v="5.55"/>
    <n v="0"/>
    <s v="LOS ANDES"/>
    <x v="1"/>
  </r>
  <r>
    <n v="19"/>
    <d v="2018-12-31T00:00:00"/>
    <x v="1"/>
    <x v="1"/>
    <x v="0"/>
    <s v="ADMINISTRACION DE SUCURSALES"/>
    <s v="CIERRE DE ANIO FISCAL"/>
    <s v="CIERRE_DE_CTAS_NOMINALES"/>
    <n v="0"/>
    <n v="163.19999999999999"/>
    <s v="LOS ANDES"/>
    <x v="1"/>
  </r>
  <r>
    <n v="20"/>
    <d v="2018-08-20T00:00:00"/>
    <x v="3"/>
    <x v="3"/>
    <x v="0"/>
    <s v="ADMINISTRACION DE SUCURSALES"/>
    <s v="OTROS EGRESOS 18"/>
    <s v="OTROS EGRESOS 1.P.O (OR:20/DES:20 TRN:86 PERF:300086 CAU: 18"/>
    <n v="1100"/>
    <n v="0"/>
    <s v="VIA ESPANA"/>
    <x v="1"/>
  </r>
  <r>
    <n v="20"/>
    <d v="2018-08-24T00:00:00"/>
    <x v="3"/>
    <x v="3"/>
    <x v="0"/>
    <s v="ADMINISTRACION DE SUCURSALES"/>
    <s v="CORREGIMOS ENTRADA DEL 20 DE AGOSTO POR ERROR EN CAUSA. SE DEBIO"/>
    <s v="REGISTRO DE ENTRADA DE CAJA"/>
    <n v="0"/>
    <n v="1100"/>
    <s v="VIA ESPANA"/>
    <x v="1"/>
  </r>
  <r>
    <n v="20"/>
    <d v="2018-08-28T00:00:00"/>
    <x v="3"/>
    <x v="3"/>
    <x v="0"/>
    <s v="ADMINISTRACION DE SUCURSALES"/>
    <s v="OTROS EGRESOS 18"/>
    <s v="OTROS EGRESOS 1.P.O (OR:20/DES:20 TRN:86 PERF:300086 CAU: 18"/>
    <n v="11.5"/>
    <n v="0"/>
    <s v="VIA ESPANA"/>
    <x v="1"/>
  </r>
  <r>
    <n v="20"/>
    <d v="2018-09-14T00:00:00"/>
    <x v="4"/>
    <x v="4"/>
    <x v="0"/>
    <s v="ADMINISTRACION DE SUCURSALES"/>
    <s v="OTROS EGRESOS 18"/>
    <s v="OTROS EGRESOS 1.P.O (OR:20/DES:20 TRN:86 PERF:300086 CAU: 18"/>
    <n v="2.4"/>
    <n v="0"/>
    <s v="VIA ESPANA"/>
    <x v="1"/>
  </r>
  <r>
    <n v="20"/>
    <d v="2018-10-15T00:00:00"/>
    <x v="0"/>
    <x v="0"/>
    <x v="0"/>
    <s v="ADMINISTRACION DE SUCURSALES"/>
    <s v="OTROS EGRESOS 18"/>
    <s v="OTROS EGRESOS 1.P.O (OR:20/DES:20 TRN:86 PERF:300086 CAU: 18"/>
    <n v="5.55"/>
    <n v="0"/>
    <s v="VIA ESPANA"/>
    <x v="1"/>
  </r>
  <r>
    <n v="20"/>
    <d v="2018-11-15T00:00:00"/>
    <x v="5"/>
    <x v="5"/>
    <x v="0"/>
    <s v="ADMINISTRACION DE SUCURSALES"/>
    <s v="OTROS EGRESOS 18"/>
    <s v="OTROS EGRESOS 1.P.O (OR:20/DES:20 TRN:86 PERF:300086 CAU: 18"/>
    <n v="1.8"/>
    <n v="0"/>
    <s v="VIA ESPANA"/>
    <x v="1"/>
  </r>
  <r>
    <n v="20"/>
    <d v="2018-12-21T00:00:00"/>
    <x v="1"/>
    <x v="1"/>
    <x v="0"/>
    <s v="ADMINISTRACION DE SUCURSALES"/>
    <s v="OTROS EGRESOS 18"/>
    <s v="OTROS EGRESOS 1.P.O (OR:20/DES:20 TRN:86 PERF:300086 CAU: 18"/>
    <n v="2.4"/>
    <n v="0"/>
    <s v="VIA ESPANA"/>
    <x v="1"/>
  </r>
  <r>
    <n v="20"/>
    <d v="2018-12-31T00:00:00"/>
    <x v="1"/>
    <x v="1"/>
    <x v="0"/>
    <s v="ADMINISTRACION DE SUCURSALES"/>
    <s v="CIERRE DE ANIO FISCAL"/>
    <s v="CIERRE_DE_CTAS_NOMINALES"/>
    <n v="0"/>
    <n v="61.9"/>
    <s v="VIA ESPANA"/>
    <x v="1"/>
  </r>
  <r>
    <n v="21"/>
    <d v="2018-07-17T00:00:00"/>
    <x v="6"/>
    <x v="6"/>
    <x v="0"/>
    <s v="ADMINISTRACION DE SUCURSALES"/>
    <s v="OTROS EGRESOS 18"/>
    <s v="OTROS EGRESOS 1.P.O (OR:21/DES:21 TRN:86 PERF:300086 CAU: 18"/>
    <n v="3.6"/>
    <n v="0"/>
    <s v="AVENIDA CUBA"/>
    <x v="1"/>
  </r>
  <r>
    <n v="21"/>
    <d v="2018-12-31T00:00:00"/>
    <x v="1"/>
    <x v="1"/>
    <x v="0"/>
    <s v="ADMINISTRACION DE SUCURSALES"/>
    <s v="CIERRE DE ANIO FISCAL"/>
    <s v="CIERRE_DE_CTAS_NOMINALES"/>
    <n v="0"/>
    <n v="16.149999999999999"/>
    <s v="AVENIDA CUBA"/>
    <x v="1"/>
  </r>
  <r>
    <n v="22"/>
    <d v="2018-06-01T00:00:00"/>
    <x v="2"/>
    <x v="2"/>
    <x v="0"/>
    <s v="ADMINISTRACION DE SUCURSALES"/>
    <s v="VIATICOS"/>
    <s v="TRANSACCIONES DEL DIA 06/01/2018SPYRAL - GESTION ADMINISTRATIVA"/>
    <n v="30"/>
    <n v="0"/>
    <s v="CHITRE"/>
    <x v="1"/>
  </r>
  <r>
    <n v="22"/>
    <d v="2018-08-18T00:00:00"/>
    <x v="3"/>
    <x v="3"/>
    <x v="0"/>
    <s v="ADMINISTRACION DE SUCURSALES"/>
    <s v="OTROS EGRESOS 18"/>
    <s v="OTROS EGRESOS 1.P.O (OR:22/DES:22 TRN:86 PERF:300086 CAU: 18"/>
    <n v="27.4"/>
    <n v="0"/>
    <s v="CHITRE"/>
    <x v="1"/>
  </r>
  <r>
    <n v="22"/>
    <d v="2018-08-30T00:00:00"/>
    <x v="3"/>
    <x v="3"/>
    <x v="0"/>
    <s v="ADMINISTRACION DE SUCURSALES"/>
    <s v="OTROS EGRESOS 18"/>
    <s v="OTROS EGRESOS 1.P.O (OR:22/DES:22 TRN:86 PERF:300086 CAU: 18"/>
    <n v="8.6999999999999993"/>
    <n v="0"/>
    <s v="CHITRE"/>
    <x v="1"/>
  </r>
  <r>
    <n v="22"/>
    <d v="2018-10-10T00:00:00"/>
    <x v="0"/>
    <x v="0"/>
    <x v="0"/>
    <s v="ADMINISTRACION DE SUCURSALES"/>
    <s v="OTROS EGRESOS 18"/>
    <s v="OTROS EGRESOS 1.P.O (OR:22/DES:22 TRN:86 PERF:300086 CAU: 18"/>
    <n v="2"/>
    <n v="0"/>
    <s v="CHITRE"/>
    <x v="1"/>
  </r>
  <r>
    <n v="22"/>
    <d v="2018-11-20T00:00:00"/>
    <x v="5"/>
    <x v="5"/>
    <x v="0"/>
    <s v="ADMINISTRACION DE SUCURSALES"/>
    <s v="OTROS EGRESOS 18"/>
    <s v="OTROS EGRESOS 1.P.O (OR:22/DES:22 TRN:86 PERF:300086 CAU: 18"/>
    <n v="14"/>
    <n v="0"/>
    <s v="CHITRE"/>
    <x v="1"/>
  </r>
  <r>
    <n v="22"/>
    <d v="2018-12-03T00:00:00"/>
    <x v="1"/>
    <x v="1"/>
    <x v="0"/>
    <s v="ADMINISTRACION DE SUCURSALES"/>
    <s v="OTROS EGRESOS 18"/>
    <s v="OTROS EGRESOS 1.P.O (OR:22/DES:22 TRN:86 PERF:300086 CAU: 18"/>
    <n v="4"/>
    <n v="0"/>
    <s v="CHITRE"/>
    <x v="1"/>
  </r>
  <r>
    <n v="22"/>
    <d v="2018-12-21T00:00:00"/>
    <x v="1"/>
    <x v="1"/>
    <x v="0"/>
    <s v="ADMINISTRACION DE SUCURSALES"/>
    <s v="OTROS EGRESOS 18"/>
    <s v="OTROS EGRESOS 1.P.O (OR:22/DES:22 TRN:86 PERF:300086 CAU: 18"/>
    <n v="10"/>
    <n v="0"/>
    <s v="CHITRE"/>
    <x v="1"/>
  </r>
  <r>
    <n v="22"/>
    <d v="2018-12-29T00:00:00"/>
    <x v="1"/>
    <x v="1"/>
    <x v="0"/>
    <s v="ADMINISTRACION DE SUCURSALES"/>
    <s v="OTROS EGRESOS 18"/>
    <s v="OTROS EGRESOS 1.P.O (OR:22/DES:22 TRN:86 PERF:300086 CAU: 18"/>
    <n v="30"/>
    <n v="0"/>
    <s v="CHITRE"/>
    <x v="1"/>
  </r>
  <r>
    <n v="22"/>
    <d v="2018-12-31T00:00:00"/>
    <x v="1"/>
    <x v="1"/>
    <x v="0"/>
    <s v="ADMINISTRACION DE SUCURSALES"/>
    <s v="CIERRE DE ANIO FISCAL"/>
    <s v="CIERRE_DE_CTAS_NOMINALES"/>
    <n v="0"/>
    <n v="294.36"/>
    <s v="CHITRE"/>
    <x v="1"/>
  </r>
  <r>
    <n v="22"/>
    <d v="2018-12-31T00:00:00"/>
    <x v="1"/>
    <x v="1"/>
    <x v="0"/>
    <s v="SERVICIOS PERSONALES"/>
    <s v="CIERRE DE ANIO FISCAL"/>
    <s v="CIERRE_DE_CTAS_NOMINALES"/>
    <n v="0"/>
    <n v="1224"/>
    <s v="CHITRE"/>
    <x v="1"/>
  </r>
  <r>
    <n v="23"/>
    <d v="2018-06-06T00:00:00"/>
    <x v="2"/>
    <x v="2"/>
    <x v="0"/>
    <s v="ADMINISTRACION DE SUCURSALES"/>
    <s v="OTROS EGRESOS 18"/>
    <s v="OTROS EGRESOS 1.P.O (OR:23/DES:23 TRN:86 PERF:300086 CAU: 18"/>
    <n v="3.7"/>
    <n v="0"/>
    <s v="LOS PUEBLOS"/>
    <x v="1"/>
  </r>
  <r>
    <n v="23"/>
    <d v="2018-06-15T00:00:00"/>
    <x v="2"/>
    <x v="2"/>
    <x v="0"/>
    <s v="ADMINISTRACION DE SUCURSALES"/>
    <s v="OTROS EGRESOS 18"/>
    <s v="OTROS EGRESOS 1.P.O (OR:23/DES:23 TRN:86 PERF:300086 CAU: 18"/>
    <n v="3.7"/>
    <n v="0"/>
    <s v="LOS PUEBLOS"/>
    <x v="1"/>
  </r>
  <r>
    <n v="23"/>
    <d v="2018-08-09T00:00:00"/>
    <x v="3"/>
    <x v="3"/>
    <x v="0"/>
    <s v="ADMINISTRACION DE SUCURSALES"/>
    <s v="OTROS EGRESOS 18"/>
    <s v="OTROS EGRESOS 1.P.O (OR:23/DES:23 TRN:86 PERF:300086 CAU: 18"/>
    <n v="7.4"/>
    <n v="0"/>
    <s v="LOS PUEBLOS"/>
    <x v="1"/>
  </r>
  <r>
    <n v="23"/>
    <d v="2018-08-15T00:00:00"/>
    <x v="3"/>
    <x v="3"/>
    <x v="0"/>
    <s v="ADMINISTRACION DE SUCURSALES"/>
    <s v="OTROS EGRESOS 18"/>
    <s v="OTROS EGRESOS 1.P.O (OR:23/DES:23 TRN:86 PERF:300086 CAU: 18"/>
    <n v="3.7"/>
    <n v="0"/>
    <s v="LOS PUEBLOS"/>
    <x v="1"/>
  </r>
  <r>
    <n v="23"/>
    <d v="2018-09-26T00:00:00"/>
    <x v="4"/>
    <x v="4"/>
    <x v="0"/>
    <s v="ADMINISTRACION DE SUCURSALES"/>
    <s v="OTROS EGRESOS 18"/>
    <s v="OTROS EGRESOS 1.P.O (OR:23/DES:23 TRN:86 PERF:300086 CAU: 18"/>
    <n v="3.15"/>
    <n v="0"/>
    <s v="LOS PUEBLOS"/>
    <x v="1"/>
  </r>
  <r>
    <n v="23"/>
    <d v="2018-11-16T00:00:00"/>
    <x v="5"/>
    <x v="5"/>
    <x v="0"/>
    <s v="ADMINISTRACION DE SUCURSALES"/>
    <s v="OTROS EGRESOS 18"/>
    <s v="OTROS EGRESOS 1.P.O (OR:23/DES:23 TRN:86 PERF:300086 CAU: 18"/>
    <n v="3.7"/>
    <n v="0"/>
    <s v="LOS PUEBLOS"/>
    <x v="1"/>
  </r>
  <r>
    <n v="23"/>
    <d v="2018-11-20T00:00:00"/>
    <x v="5"/>
    <x v="5"/>
    <x v="0"/>
    <s v="ADMINISTRACION DE SUCURSALES"/>
    <s v="OTROS EGRESOS 18"/>
    <s v="OTROS EGRESOS 1.P.O (OR:23/DES:23 TRN:86 PERF:300086 CAU: 18"/>
    <n v="7.3"/>
    <n v="0"/>
    <s v="LOS PUEBLOS"/>
    <x v="1"/>
  </r>
  <r>
    <n v="23"/>
    <d v="2018-12-06T00:00:00"/>
    <x v="1"/>
    <x v="1"/>
    <x v="0"/>
    <s v="ADMINISTRACION DE SUCURSALES"/>
    <s v="OTROS EGRESOS 18"/>
    <s v="OTROS EGRESOS 1.P.O (OR:23/DES:23 TRN:86 PERF:300086 CAU: 18"/>
    <n v="3.15"/>
    <n v="0"/>
    <s v="LOS PUEBLOS"/>
    <x v="1"/>
  </r>
  <r>
    <n v="23"/>
    <d v="2018-12-22T00:00:00"/>
    <x v="1"/>
    <x v="1"/>
    <x v="0"/>
    <s v="ADMINISTRACION DE SUCURSALES"/>
    <s v="OTROS EGRESOS 18"/>
    <s v="OTROS EGRESOS 1.P.O (OR:23/DES:23 TRN:86 PERF:300086 CAU: 18"/>
    <n v="3.15"/>
    <n v="0"/>
    <s v="LOS PUEBLOS"/>
    <x v="1"/>
  </r>
  <r>
    <n v="23"/>
    <d v="2018-12-31T00:00:00"/>
    <x v="1"/>
    <x v="1"/>
    <x v="0"/>
    <s v="ADMINISTRACION DE SUCURSALES"/>
    <s v="CIERRE DE ANIO FISCAL"/>
    <s v="CIERRE_DE_CTAS_NOMINALES"/>
    <n v="0"/>
    <n v="73.45"/>
    <s v="LOS PUEBLOS"/>
    <x v="1"/>
  </r>
  <r>
    <n v="26"/>
    <d v="2018-06-14T00:00:00"/>
    <x v="2"/>
    <x v="2"/>
    <x v="0"/>
    <s v="ADMINISTRACION DE SUCURSALES"/>
    <s v="OTROS EGRESOS 18"/>
    <s v="OTROS EGRESOS 1.P.O (OR:26/DES:26 TRN:86 PERF:300086 CAU: 18"/>
    <n v="64.400000000000006"/>
    <n v="0"/>
    <s v="TRANSISTMICA"/>
    <x v="1"/>
  </r>
  <r>
    <n v="26"/>
    <d v="2018-06-15T00:00:00"/>
    <x v="2"/>
    <x v="2"/>
    <x v="0"/>
    <s v="ADMINISTRACION DE SUCURSALES"/>
    <s v="OTROS EGRESOS 18"/>
    <s v="OTROS EGRESOS 1.P.O (OR:26/DES:26 TRN:86 PERF:300086 CAU: 18"/>
    <n v="36.799999999999997"/>
    <n v="0"/>
    <s v="TRANSISTMICA"/>
    <x v="1"/>
  </r>
  <r>
    <n v="26"/>
    <d v="2018-06-25T00:00:00"/>
    <x v="2"/>
    <x v="2"/>
    <x v="0"/>
    <s v="ADMINISTRACION DE SUCURSALES"/>
    <s v="OTROS EGRESOS 18"/>
    <s v="OTROS EGRESOS 1.P.O (OR:26/DES:26 TRN:86 PERF:300086 CAU: 18"/>
    <n v="18.399999999999999"/>
    <n v="0"/>
    <s v="TRANSISTMICA"/>
    <x v="1"/>
  </r>
  <r>
    <n v="26"/>
    <d v="2018-06-26T00:00:00"/>
    <x v="2"/>
    <x v="2"/>
    <x v="0"/>
    <s v="ADMINISTRACION DE SUCURSALES"/>
    <s v="OTROS EGRESOS 18"/>
    <s v="OTROS EGRESOS 1.P.O (OR:26/DES:26 TRN:86 PERF:300086 CAU: 18"/>
    <n v="9.1999999999999993"/>
    <n v="0"/>
    <s v="TRANSISTMICA"/>
    <x v="1"/>
  </r>
  <r>
    <n v="26"/>
    <d v="2018-06-29T00:00:00"/>
    <x v="2"/>
    <x v="2"/>
    <x v="0"/>
    <s v="ADMINISTRACION DE SUCURSALES"/>
    <s v="OTROS EGRESOS 18"/>
    <s v="OTROS EGRESOS 1.P.O (OR:26/DES:26 TRN:86 PERF:300086 CAU: 18"/>
    <n v="2.25"/>
    <n v="0"/>
    <s v="TRANSISTMICA"/>
    <x v="1"/>
  </r>
  <r>
    <n v="26"/>
    <d v="2018-07-02T00:00:00"/>
    <x v="6"/>
    <x v="6"/>
    <x v="0"/>
    <s v="ADMINISTRACION DE SUCURSALES"/>
    <s v="OTROS EGRESOS 18"/>
    <s v="OTROS EGRESOS 1.P.O (OR:26/DES:26 TRN:86 PERF:300086 CAU: 18"/>
    <n v="18.399999999999999"/>
    <n v="0"/>
    <s v="TRANSISTMICA"/>
    <x v="1"/>
  </r>
  <r>
    <n v="26"/>
    <d v="2018-12-06T00:00:00"/>
    <x v="1"/>
    <x v="1"/>
    <x v="0"/>
    <s v="ADMINISTRACION DE SUCURSALES"/>
    <s v="OTROS EGRESOS 18"/>
    <s v="OTROS EGRESOS 1.P.O (OR:26/DES:26 TRN:86 PERF:300086 CAU: 18"/>
    <n v="2.4"/>
    <n v="0"/>
    <s v="TRANSISTMICA"/>
    <x v="1"/>
  </r>
  <r>
    <n v="26"/>
    <d v="2018-12-14T00:00:00"/>
    <x v="1"/>
    <x v="1"/>
    <x v="0"/>
    <s v="ADMINISTRACION DE SUCURSALES"/>
    <s v="OTROS EGRESOS 18"/>
    <s v="OTROS EGRESOS 1.P.O (OR:26/DES:26 TRN:86 PERF:300086 CAU: 18"/>
    <n v="2.4"/>
    <n v="0"/>
    <s v="TRANSISTMICA"/>
    <x v="1"/>
  </r>
  <r>
    <n v="26"/>
    <d v="2018-12-31T00:00:00"/>
    <x v="1"/>
    <x v="1"/>
    <x v="0"/>
    <s v="ADMINISTRACION DE SUCURSALES"/>
    <s v="CIERRE DE ANIO FISCAL"/>
    <s v="CIERRE_DE_CTAS_NOMINALES"/>
    <n v="0"/>
    <n v="171.25"/>
    <s v="TRANSISTMICA"/>
    <x v="1"/>
  </r>
  <r>
    <n v="26"/>
    <d v="2018-06-18T00:00:00"/>
    <x v="2"/>
    <x v="2"/>
    <x v="0"/>
    <s v="CAJA"/>
    <s v="O/ING. EFECTIVO 18"/>
    <s v="O/ING. EFECTIVO 1.P.O (OR:26/DES:26 TRN:32 PERF:300032E CAU: 18"/>
    <n v="0"/>
    <n v="8.4"/>
    <s v="TRANSISTMICA"/>
    <x v="1"/>
  </r>
  <r>
    <n v="26"/>
    <d v="2018-12-31T00:00:00"/>
    <x v="1"/>
    <x v="1"/>
    <x v="0"/>
    <s v="CAJA"/>
    <s v="CIERRE DE ANIO FISCAL"/>
    <s v="CIERRE_DE_CTAS_NOMINALES"/>
    <n v="8.4"/>
    <n v="0"/>
    <s v="TRANSISTMICA"/>
    <x v="1"/>
  </r>
  <r>
    <n v="27"/>
    <d v="2018-08-08T00:00:00"/>
    <x v="3"/>
    <x v="3"/>
    <x v="0"/>
    <s v="ADMINISTRACION DE SUCURSALES"/>
    <s v="VIATICOS"/>
    <s v="TRANSACCIONES DEL DIA 08/08/2018SPYRAL - GESTION ADMINISTRATIVA"/>
    <n v="41.6"/>
    <n v="0"/>
    <s v="ZONA LIBRE"/>
    <x v="1"/>
  </r>
  <r>
    <n v="27"/>
    <d v="2018-08-21T00:00:00"/>
    <x v="3"/>
    <x v="3"/>
    <x v="0"/>
    <s v="ADMINISTRACION DE SUCURSALES"/>
    <s v="OTROS EGRESOS 18"/>
    <s v="OTROS EGRESOS 1.P.O (OR:27/DES:27 TRN:86 PERF:300086 CAU: 18"/>
    <n v="1500"/>
    <n v="0"/>
    <s v="ZONA LIBRE"/>
    <x v="1"/>
  </r>
  <r>
    <n v="27"/>
    <d v="2018-08-24T00:00:00"/>
    <x v="3"/>
    <x v="3"/>
    <x v="0"/>
    <s v="ADMINISTRACION DE SUCURSALES"/>
    <s v="CORRIGE ENTRADA DE GASTOS DE DECORACION DE FIESTAS PATRIAS 2018-"/>
    <s v="REGISTRO DE ENTRADA DE ADMINISTRACION"/>
    <n v="0"/>
    <n v="1500"/>
    <s v="ZONA LIBRE"/>
    <x v="1"/>
  </r>
  <r>
    <n v="27"/>
    <d v="2018-12-18T00:00:00"/>
    <x v="1"/>
    <x v="1"/>
    <x v="0"/>
    <s v="ADMINISTRACION DE SUCURSALES"/>
    <s v="VIATICOS"/>
    <s v="TRANSACCIONES DEL DIA 12/18/2018SPYRAL - GESTION ADMINISTRATIVA"/>
    <n v="41.6"/>
    <n v="0"/>
    <s v="ZONA LIBRE"/>
    <x v="1"/>
  </r>
  <r>
    <n v="27"/>
    <d v="2018-12-31T00:00:00"/>
    <x v="1"/>
    <x v="1"/>
    <x v="0"/>
    <s v="ADMINISTRACION DE SUCURSALES"/>
    <s v="CIERRE DE ANIO FISCAL"/>
    <s v="CIERRE_DE_CTAS_NOMINALES"/>
    <n v="0"/>
    <n v="213.4"/>
    <s v="ZONA LIBRE"/>
    <x v="1"/>
  </r>
  <r>
    <n v="27"/>
    <d v="2018-11-12T00:00:00"/>
    <x v="5"/>
    <x v="5"/>
    <x v="0"/>
    <s v="CAJA"/>
    <s v="VIATICOS"/>
    <s v="TRANSACCIONES DEL DIA 11/12/2018SPYRAL - GESTION ADMINISTRATIVA"/>
    <n v="62.6"/>
    <n v="0"/>
    <s v="ZONA LIBRE"/>
    <x v="1"/>
  </r>
  <r>
    <n v="27"/>
    <d v="2018-12-31T00:00:00"/>
    <x v="1"/>
    <x v="1"/>
    <x v="0"/>
    <s v="CAJA"/>
    <s v="CIERRE DE ANIO FISCAL"/>
    <s v="CIERRE_DE_CTAS_NOMINALES"/>
    <n v="0"/>
    <n v="104.2"/>
    <s v="ZONA LIBRE"/>
    <x v="1"/>
  </r>
  <r>
    <n v="28"/>
    <d v="2018-07-20T00:00:00"/>
    <x v="6"/>
    <x v="6"/>
    <x v="0"/>
    <s v="ADMINISTRACION DE SUCURSALES"/>
    <s v="OTROS EGRESOS 18"/>
    <s v="OTROS EGRESOS 1.P.O (OR:28/DES:28 TRN:86 PERF:300086 CAU: 18"/>
    <n v="1.3"/>
    <n v="0"/>
    <s v="PLAZA GALAPAGO"/>
    <x v="1"/>
  </r>
  <r>
    <n v="28"/>
    <d v="2018-08-08T00:00:00"/>
    <x v="3"/>
    <x v="3"/>
    <x v="0"/>
    <s v="ADMINISTRACION DE SUCURSALES"/>
    <s v="OTROS EGRESOS 18"/>
    <s v="OTROS EGRESOS 1.P.O (OR:28/DES:28 TRN:86 PERF:300086 CAU: 18"/>
    <n v="2.9"/>
    <n v="0"/>
    <s v="PLAZA GALAPAGO"/>
    <x v="1"/>
  </r>
  <r>
    <n v="28"/>
    <d v="2018-08-16T00:00:00"/>
    <x v="3"/>
    <x v="3"/>
    <x v="0"/>
    <s v="ADMINISTRACION DE SUCURSALES"/>
    <s v="OTROS EGRESOS 18"/>
    <s v="OTROS EGRESOS 1.P.O (OR:28/DES:28 TRN:86 PERF:300086 CAU: 18"/>
    <n v="1.45"/>
    <n v="0"/>
    <s v="PLAZA GALAPAGO"/>
    <x v="1"/>
  </r>
  <r>
    <n v="28"/>
    <d v="2018-08-20T00:00:00"/>
    <x v="3"/>
    <x v="3"/>
    <x v="0"/>
    <s v="ADMINISTRACION DE SUCURSALES"/>
    <s v="OTROS EGRESOS 18"/>
    <s v="OTROS EGRESOS 1.P.O (OR:28/DES:28 TRN:86 PERF:300086 CAU: 18"/>
    <n v="6.4"/>
    <n v="0"/>
    <s v="PLAZA GALAPAGO"/>
    <x v="1"/>
  </r>
  <r>
    <n v="28"/>
    <d v="2018-12-31T00:00:00"/>
    <x v="1"/>
    <x v="1"/>
    <x v="0"/>
    <s v="ADMINISTRACION DE SUCURSALES"/>
    <s v="CIERRE DE ANIO FISCAL"/>
    <s v="CIERRE_DE_CTAS_NOMINALES"/>
    <n v="0"/>
    <n v="74"/>
    <s v="PLAZA GALAPAGO"/>
    <x v="1"/>
  </r>
  <r>
    <n v="29"/>
    <d v="2018-06-30T00:00:00"/>
    <x v="2"/>
    <x v="2"/>
    <x v="0"/>
    <s v="ADMINISTRACION DE SUCURSALES"/>
    <s v="OTROS EGRESOS 18"/>
    <s v="OTROS EGRESOS 1.P.O (OR:29/DES:29 TRN:86 PERF:300086 CAU: 18"/>
    <n v="7.3"/>
    <n v="0"/>
    <s v="PARQUE LEFEVRE"/>
    <x v="1"/>
  </r>
  <r>
    <n v="29"/>
    <d v="2018-07-17T00:00:00"/>
    <x v="6"/>
    <x v="6"/>
    <x v="0"/>
    <s v="ADMINISTRACION DE SUCURSALES"/>
    <s v="OTROS EGRESOS 18"/>
    <s v="OTROS EGRESOS 1.P.O (OR:29/DES:29 TRN:86 PERF:300086 CAU: 18"/>
    <n v="3.7"/>
    <n v="0"/>
    <s v="PARQUE LEFEVRE"/>
    <x v="1"/>
  </r>
  <r>
    <n v="29"/>
    <d v="2018-07-20T00:00:00"/>
    <x v="6"/>
    <x v="6"/>
    <x v="0"/>
    <s v="ADMINISTRACION DE SUCURSALES"/>
    <s v="OTROS EGRESOS 18"/>
    <s v="OTROS EGRESOS 1.P.O (OR:29/DES:29 TRN:86 PERF:300086 CAU: 18"/>
    <n v="3.7"/>
    <n v="0"/>
    <s v="PARQUE LEFEVRE"/>
    <x v="1"/>
  </r>
  <r>
    <n v="29"/>
    <d v="2018-09-21T00:00:00"/>
    <x v="4"/>
    <x v="4"/>
    <x v="0"/>
    <s v="ADMINISTRACION DE SUCURSALES"/>
    <s v="OTROS EGRESOS 18"/>
    <s v="OTROS EGRESOS 1.P.O (OR:29/DES:29 TRN:86 PERF:300086 CAU: 18"/>
    <n v="4.2"/>
    <n v="0"/>
    <s v="PARQUE LEFEVRE"/>
    <x v="1"/>
  </r>
  <r>
    <n v="29"/>
    <d v="2018-11-06T00:00:00"/>
    <x v="5"/>
    <x v="5"/>
    <x v="0"/>
    <s v="ADMINISTRACION DE SUCURSALES"/>
    <s v="OTROS EGRESOS 18"/>
    <s v="OTROS EGRESOS 1.P.O (OR:29/DES:29 TRN:86 PERF:300086 CAU: 18"/>
    <n v="2.4"/>
    <n v="0"/>
    <s v="PARQUE LEFEVRE"/>
    <x v="1"/>
  </r>
  <r>
    <n v="29"/>
    <d v="2018-12-31T00:00:00"/>
    <x v="1"/>
    <x v="1"/>
    <x v="0"/>
    <s v="ADMINISTRACION DE SUCURSALES"/>
    <s v="CIERRE DE ANIO FISCAL"/>
    <s v="CIERRE_DE_CTAS_NOMINALES"/>
    <n v="0"/>
    <n v="29.7"/>
    <s v="PARQUE LEFEVRE"/>
    <x v="1"/>
  </r>
  <r>
    <n v="30"/>
    <d v="2018-08-07T00:00:00"/>
    <x v="3"/>
    <x v="3"/>
    <x v="0"/>
    <s v="ADMINISTRACION DE SUCURSALES"/>
    <s v="VIATICOS"/>
    <s v="TRANSACCIONES DEL DIA 08/07/2018SPYRAL - GESTION ADMINISTRATIVA"/>
    <n v="24.34"/>
    <n v="0"/>
    <s v="DAVID"/>
    <x v="1"/>
  </r>
  <r>
    <n v="30"/>
    <d v="2018-08-09T00:00:00"/>
    <x v="3"/>
    <x v="3"/>
    <x v="0"/>
    <s v="ADMINISTRACION DE SUCURSALES"/>
    <s v="VIATICOS 2"/>
    <s v="TRANSACCIONES DEL DIA 08/09/2018SPYRAL - GESTION ADMINISTRATIVA"/>
    <n v="176"/>
    <n v="0"/>
    <s v="DAVID"/>
    <x v="1"/>
  </r>
  <r>
    <n v="30"/>
    <d v="2018-10-03T00:00:00"/>
    <x v="0"/>
    <x v="0"/>
    <x v="0"/>
    <s v="ADMINISTRACION DE SUCURSALES"/>
    <s v="VIATICOS"/>
    <s v="TRANSACCIONES DEL DIA 10/03/2018SPYRAL - GESTION ADMINISTRATIVA"/>
    <n v="45"/>
    <n v="0"/>
    <s v="DAVID"/>
    <x v="1"/>
  </r>
  <r>
    <n v="30"/>
    <d v="2018-12-31T00:00:00"/>
    <x v="1"/>
    <x v="1"/>
    <x v="0"/>
    <s v="ADMINISTRACION DE SUCURSALES"/>
    <s v="CIERRE DE ANIO FISCAL"/>
    <s v="CIERRE_DE_CTAS_NOMINALES"/>
    <n v="0"/>
    <n v="300.33999999999997"/>
    <s v="DAVID"/>
    <x v="1"/>
  </r>
  <r>
    <n v="30"/>
    <d v="2018-12-31T00:00:00"/>
    <x v="1"/>
    <x v="1"/>
    <x v="0"/>
    <s v="CAJA"/>
    <s v="CIERRE DE ANIO FISCAL"/>
    <s v="CIERRE_DE_CTAS_NOMINALES"/>
    <n v="0"/>
    <n v="38.119999999999997"/>
    <s v="DAVID"/>
    <x v="1"/>
  </r>
  <r>
    <n v="30"/>
    <d v="2018-10-23T00:00:00"/>
    <x v="0"/>
    <x v="0"/>
    <x v="0"/>
    <s v="SERVICIOS PERSONALES"/>
    <s v="VIATICOS"/>
    <s v="TRANSACCIONES DEL DIA 10/23/2018SPYRAL - GESTION ADMINISTRATIVA"/>
    <n v="32"/>
    <n v="0"/>
    <s v="DAVID"/>
    <x v="1"/>
  </r>
  <r>
    <n v="30"/>
    <d v="2018-12-31T00:00:00"/>
    <x v="1"/>
    <x v="1"/>
    <x v="0"/>
    <s v="SERVICIOS PERSONALES"/>
    <s v="CIERRE DE ANIO FISCAL"/>
    <s v="CIERRE_DE_CTAS_NOMINALES"/>
    <n v="0"/>
    <n v="32"/>
    <s v="DAVID"/>
    <x v="1"/>
  </r>
  <r>
    <n v="32"/>
    <d v="2018-08-29T00:00:00"/>
    <x v="3"/>
    <x v="3"/>
    <x v="0"/>
    <s v="ADMINISTRACION DE SUCURSALES"/>
    <s v="OTROS EGRESOS 18"/>
    <s v="OTROS EGRESOS 1.P.O (OR:32/DES:32 TRN:86 PERF:300086 CAU: 18"/>
    <n v="9.5500000000000007"/>
    <n v="0"/>
    <s v="PLAZA LAS AMERICAS"/>
    <x v="1"/>
  </r>
  <r>
    <n v="32"/>
    <d v="2018-12-20T00:00:00"/>
    <x v="1"/>
    <x v="1"/>
    <x v="0"/>
    <s v="ADMINISTRACION DE SUCURSALES"/>
    <s v="OTROS EGRESOS 18"/>
    <s v="OTROS EGRESOS 1.P.O (OR:32/DES:32 TRN:86 PERF:300086 CAU: 18"/>
    <n v="14.55"/>
    <n v="0"/>
    <s v="PLAZA LAS AMERICAS"/>
    <x v="1"/>
  </r>
  <r>
    <n v="32"/>
    <d v="2018-12-31T00:00:00"/>
    <x v="1"/>
    <x v="1"/>
    <x v="0"/>
    <s v="ADMINISTRACION DE SUCURSALES"/>
    <s v="CIERRE DE ANIO FISCAL"/>
    <s v="CIERRE_DE_CTAS_NOMINALES"/>
    <n v="0"/>
    <n v="24.1"/>
    <s v="PLAZA LAS AMERICAS"/>
    <x v="1"/>
  </r>
  <r>
    <n v="33"/>
    <d v="2018-06-01T00:00:00"/>
    <x v="2"/>
    <x v="2"/>
    <x v="0"/>
    <s v="ADMINISTRACION DE SUCURSALES"/>
    <s v="OTROS EGRESOS 18"/>
    <s v="OTROS EGRESOS 1.P.O (OR:33/DES:33 TRN:86 PERF:300086 CAU: 18"/>
    <n v="26"/>
    <n v="0"/>
    <s v="CORONADO"/>
    <x v="1"/>
  </r>
  <r>
    <n v="33"/>
    <d v="2018-06-01T00:00:00"/>
    <x v="2"/>
    <x v="2"/>
    <x v="0"/>
    <s v="ADMINISTRACION DE SUCURSALES"/>
    <s v="VIATICOS"/>
    <s v="TRANSACCIONES DEL DIA 06/01/2018SPYRAL - GESTION ADMINISTRATIVA"/>
    <n v="104"/>
    <n v="0"/>
    <s v="CORONADO"/>
    <x v="1"/>
  </r>
  <r>
    <n v="33"/>
    <d v="2018-06-08T00:00:00"/>
    <x v="2"/>
    <x v="2"/>
    <x v="0"/>
    <s v="ADMINISTRACION DE SUCURSALES"/>
    <s v="VIATICOS"/>
    <s v="TRANSACCIONES DEL DIA 06/08/2018SPYRAL - GESTION ADMINISTRATIVA"/>
    <n v="19"/>
    <n v="0"/>
    <s v="CORONADO"/>
    <x v="1"/>
  </r>
  <r>
    <n v="33"/>
    <d v="2018-06-13T00:00:00"/>
    <x v="2"/>
    <x v="2"/>
    <x v="0"/>
    <s v="ADMINISTRACION DE SUCURSALES"/>
    <s v="VIATICOS"/>
    <s v="TRANSACCIONES DEL DIA 06/13/2018SPYRAL - GESTION ADMINISTRATIVA"/>
    <n v="364"/>
    <n v="0"/>
    <s v="CORONADO"/>
    <x v="1"/>
  </r>
  <r>
    <n v="33"/>
    <d v="2018-07-12T00:00:00"/>
    <x v="6"/>
    <x v="6"/>
    <x v="0"/>
    <s v="ADMINISTRACION DE SUCURSALES"/>
    <s v="VIATICOS"/>
    <s v="TRANSACCIONES DEL DIA 07/12/2018SPYRAL - GESTION ADMINISTRATIVA"/>
    <n v="338"/>
    <n v="0"/>
    <s v="CORONADO"/>
    <x v="1"/>
  </r>
  <r>
    <n v="33"/>
    <d v="2018-07-26T00:00:00"/>
    <x v="6"/>
    <x v="6"/>
    <x v="0"/>
    <s v="ADMINISTRACION DE SUCURSALES"/>
    <s v="OTROS EGRESOS 18"/>
    <s v="OTROS EGRESOS 1.P.O (OR:33/DES:33 TRN:86 PERF:300086 CAU: 18"/>
    <n v="26"/>
    <n v="0"/>
    <s v="CORONADO"/>
    <x v="1"/>
  </r>
  <r>
    <n v="33"/>
    <d v="2018-07-26T00:00:00"/>
    <x v="6"/>
    <x v="6"/>
    <x v="0"/>
    <s v="ADMINISTRACION DE SUCURSALES"/>
    <s v="VIATICOS"/>
    <s v="TRANSACCIONES DEL DIA 07/26/2018SPYRAL - GESTION ADMINISTRATIVA"/>
    <n v="34"/>
    <n v="0"/>
    <s v="CORONADO"/>
    <x v="1"/>
  </r>
  <r>
    <n v="33"/>
    <d v="2018-08-01T00:00:00"/>
    <x v="3"/>
    <x v="3"/>
    <x v="0"/>
    <s v="ADMINISTRACION DE SUCURSALES"/>
    <s v="OTROS EGRESOS 18"/>
    <s v="OTROS EGRESOS 1.P.O (OR:33/DES:33 TRN:86 PERF:300086 CAU: 18"/>
    <n v="26"/>
    <n v="0"/>
    <s v="CORONADO"/>
    <x v="1"/>
  </r>
  <r>
    <n v="33"/>
    <d v="2018-08-02T00:00:00"/>
    <x v="3"/>
    <x v="3"/>
    <x v="0"/>
    <s v="ADMINISTRACION DE SUCURSALES"/>
    <s v="OTROS EGRESOS 18"/>
    <s v="OTROS EGRESOS 1.P.O (OR:33/DES:33 TRN:86 PERF:300086 CAU: 18"/>
    <n v="13"/>
    <n v="0"/>
    <s v="CORONADO"/>
    <x v="1"/>
  </r>
  <r>
    <n v="33"/>
    <d v="2018-08-17T00:00:00"/>
    <x v="3"/>
    <x v="3"/>
    <x v="0"/>
    <s v="ADMINISTRACION DE SUCURSALES"/>
    <s v="VIATICOS"/>
    <s v="TRANSACCIONES DEL DIA 08/17/2018SPYRAL - GESTION ADMINISTRATIVA"/>
    <n v="26"/>
    <n v="0"/>
    <s v="CORONADO"/>
    <x v="1"/>
  </r>
  <r>
    <n v="33"/>
    <d v="2018-09-24T00:00:00"/>
    <x v="4"/>
    <x v="4"/>
    <x v="0"/>
    <s v="ADMINISTRACION DE SUCURSALES"/>
    <s v="VIATICOS"/>
    <s v="TRANSACCIONES DEL DIA 09/24/2018SPYRAL - GESTION ADMINISTRATIVA"/>
    <n v="34"/>
    <n v="0"/>
    <s v="CORONADO"/>
    <x v="1"/>
  </r>
  <r>
    <n v="33"/>
    <d v="2018-09-27T00:00:00"/>
    <x v="4"/>
    <x v="4"/>
    <x v="0"/>
    <s v="ADMINISTRACION DE SUCURSALES"/>
    <s v="OTROS EGRESOS 18"/>
    <s v="OTROS EGRESOS 1.P.O (OR:33/DES:33 TRN:86 PERF:300086 CAU: 18"/>
    <n v="7"/>
    <n v="0"/>
    <s v="CORONADO"/>
    <x v="1"/>
  </r>
  <r>
    <n v="33"/>
    <d v="2018-10-08T00:00:00"/>
    <x v="0"/>
    <x v="0"/>
    <x v="0"/>
    <s v="ADMINISTRACION DE SUCURSALES"/>
    <s v="OTROS EGRESOS 18"/>
    <s v="OTROS EGRESOS 1.P.O (OR:33/DES:33 TRN:86 PERF:300086 CAU: 18"/>
    <n v="9"/>
    <n v="0"/>
    <s v="CORONADO"/>
    <x v="1"/>
  </r>
  <r>
    <n v="33"/>
    <d v="2018-10-09T00:00:00"/>
    <x v="0"/>
    <x v="0"/>
    <x v="0"/>
    <s v="ADMINISTRACION DE SUCURSALES"/>
    <s v="OTROS EGRESOS 18"/>
    <s v="OTROS EGRESOS 1.P.O (OR:33/DES:33 TRN:86 PERF:300086 CAU: 18"/>
    <n v="9"/>
    <n v="0"/>
    <s v="CORONADO"/>
    <x v="1"/>
  </r>
  <r>
    <n v="33"/>
    <d v="2018-10-12T00:00:00"/>
    <x v="0"/>
    <x v="0"/>
    <x v="0"/>
    <s v="ADMINISTRACION DE SUCURSALES"/>
    <s v="OTROS EGRESOS 18"/>
    <s v="OTROS EGRESOS 1.P.O (OR:33/DES:33 TRN:86 PERF:300086 CAU: 18"/>
    <n v="26"/>
    <n v="0"/>
    <s v="CORONADO"/>
    <x v="1"/>
  </r>
  <r>
    <n v="33"/>
    <d v="2018-10-15T00:00:00"/>
    <x v="0"/>
    <x v="0"/>
    <x v="0"/>
    <s v="ADMINISTRACION DE SUCURSALES"/>
    <s v="VIATICOS"/>
    <s v="TRANSACCIONES DEL DIA 10/15/2018SPYRAL - GESTION ADMINISTRATIVA"/>
    <n v="30.4"/>
    <n v="0"/>
    <s v="CORONADO"/>
    <x v="1"/>
  </r>
  <r>
    <n v="33"/>
    <d v="2018-10-27T00:00:00"/>
    <x v="0"/>
    <x v="0"/>
    <x v="0"/>
    <s v="ADMINISTRACION DE SUCURSALES"/>
    <s v="OTROS EGRESOS 18"/>
    <s v="OTROS EGRESOS 1.P.O (OR:33/DES:33 TRN:86 PERF:300086 CAU: 18"/>
    <n v="7"/>
    <n v="0"/>
    <s v="CORONADO"/>
    <x v="1"/>
  </r>
  <r>
    <n v="33"/>
    <d v="2018-11-01T00:00:00"/>
    <x v="5"/>
    <x v="5"/>
    <x v="0"/>
    <s v="ADMINISTRACION DE SUCURSALES"/>
    <s v="OTROS EGRESOS 18"/>
    <s v="OTROS EGRESOS 1.P.O (OR:33/DES:33 TRN:86 PERF:300086 CAU: 18"/>
    <n v="7"/>
    <n v="0"/>
    <s v="CORONADO"/>
    <x v="1"/>
  </r>
  <r>
    <n v="33"/>
    <d v="2018-11-07T00:00:00"/>
    <x v="5"/>
    <x v="5"/>
    <x v="0"/>
    <s v="ADMINISTRACION DE SUCURSALES"/>
    <s v="OTROS EGRESOS 18"/>
    <s v="OTROS EGRESOS 1.P.O (OR:33/DES:33 TRN:86 PERF:300086 CAU: 18"/>
    <n v="26"/>
    <n v="0"/>
    <s v="CORONADO"/>
    <x v="1"/>
  </r>
  <r>
    <n v="33"/>
    <d v="2018-11-22T00:00:00"/>
    <x v="5"/>
    <x v="5"/>
    <x v="0"/>
    <s v="ADMINISTRACION DE SUCURSALES"/>
    <s v="VIATICOS"/>
    <s v="TRANSACCIONES DEL DIA 11/22/2018SPYRAL - GESTION ADMINISTRATIVA"/>
    <n v="34"/>
    <n v="0"/>
    <s v="CORONADO"/>
    <x v="1"/>
  </r>
  <r>
    <n v="33"/>
    <d v="2018-11-30T00:00:00"/>
    <x v="5"/>
    <x v="5"/>
    <x v="0"/>
    <s v="ADMINISTRACION DE SUCURSALES"/>
    <s v="OTROS EGRESOS 18"/>
    <s v="OTROS EGRESOS 1.P.O (OR:33/DES:33 TRN:86 PERF:300086 CAU: 18"/>
    <n v="9"/>
    <n v="0"/>
    <s v="CORONADO"/>
    <x v="1"/>
  </r>
  <r>
    <n v="33"/>
    <d v="2018-12-03T00:00:00"/>
    <x v="1"/>
    <x v="1"/>
    <x v="0"/>
    <s v="ADMINISTRACION DE SUCURSALES"/>
    <s v="OTROS EGRESOS 18"/>
    <s v="OTROS EGRESOS 1.P.O (OR:33/DES:33 TRN:86 PERF:300086 CAU: 18"/>
    <n v="4.5"/>
    <n v="0"/>
    <s v="CORONADO"/>
    <x v="1"/>
  </r>
  <r>
    <n v="33"/>
    <d v="2018-12-22T00:00:00"/>
    <x v="1"/>
    <x v="1"/>
    <x v="0"/>
    <s v="ADMINISTRACION DE SUCURSALES"/>
    <s v="OTROS EGRESOS 18"/>
    <s v="OTROS EGRESOS 1.P.O (OR:33/DES:33 TRN:86 PERF:300086 CAU: 18"/>
    <n v="104"/>
    <n v="0"/>
    <s v="CORONADO"/>
    <x v="1"/>
  </r>
  <r>
    <n v="33"/>
    <d v="2018-12-31T00:00:00"/>
    <x v="1"/>
    <x v="1"/>
    <x v="0"/>
    <s v="ADMINISTRACION DE SUCURSALES"/>
    <s v="CIERRE DE ANIO FISCAL"/>
    <s v="CIERRE_DE_CTAS_NOMINALES"/>
    <n v="0"/>
    <n v="2746.9"/>
    <s v="CORONADO"/>
    <x v="1"/>
  </r>
  <r>
    <n v="33"/>
    <d v="2018-06-01T00:00:00"/>
    <x v="2"/>
    <x v="2"/>
    <x v="0"/>
    <s v="CAJA"/>
    <s v="VIATICOS"/>
    <s v="TRANSACCIONES DEL DIA 06/01/2018SPYRAL - GESTION ADMINISTRATIVA"/>
    <n v="364"/>
    <n v="0"/>
    <s v="CORONADO"/>
    <x v="1"/>
  </r>
  <r>
    <n v="33"/>
    <d v="2018-06-13T00:00:00"/>
    <x v="2"/>
    <x v="2"/>
    <x v="0"/>
    <s v="CAJA"/>
    <s v="VIATICOS"/>
    <s v="TRANSACCIONES DEL DIA 06/13/2018SPYRAL - GESTION ADMINISTRATIVA"/>
    <n v="312"/>
    <n v="0"/>
    <s v="CORONADO"/>
    <x v="1"/>
  </r>
  <r>
    <n v="33"/>
    <d v="2018-06-29T00:00:00"/>
    <x v="2"/>
    <x v="2"/>
    <x v="0"/>
    <s v="CAJA"/>
    <s v="VIATICOS"/>
    <s v="TRANSACCIONES DEL DIA 06/29/2018SPYRAL - GESTION ADMINISTRATIVA"/>
    <n v="338"/>
    <n v="0"/>
    <s v="CORONADO"/>
    <x v="1"/>
  </r>
  <r>
    <n v="33"/>
    <d v="2018-08-16T00:00:00"/>
    <x v="3"/>
    <x v="3"/>
    <x v="0"/>
    <s v="CAJA"/>
    <s v="VIATICOS"/>
    <s v="TRANSACCIONES DEL DIA 08/16/2018SPYRAL - GESTION ADMINISTRATIVA"/>
    <n v="312"/>
    <n v="0"/>
    <s v="CORONADO"/>
    <x v="1"/>
  </r>
  <r>
    <n v="33"/>
    <d v="2018-09-11T00:00:00"/>
    <x v="4"/>
    <x v="4"/>
    <x v="0"/>
    <s v="CAJA"/>
    <s v="VIATICOS"/>
    <s v="TRANSACCIONES DEL DIA 09/11/2018SPYRAL - GESTION ADMINISTRATIVA"/>
    <n v="130"/>
    <n v="0"/>
    <s v="CORONADO"/>
    <x v="1"/>
  </r>
  <r>
    <n v="33"/>
    <d v="2018-09-13T00:00:00"/>
    <x v="4"/>
    <x v="4"/>
    <x v="0"/>
    <s v="CAJA"/>
    <s v="VIATICOS"/>
    <s v="TRANSACCIONES DEL DIA 09/13/2018SPYRAL - GESTION ADMINISTRATIVA"/>
    <n v="130"/>
    <n v="0"/>
    <s v="CORONADO"/>
    <x v="1"/>
  </r>
  <r>
    <n v="33"/>
    <d v="2018-10-01T00:00:00"/>
    <x v="0"/>
    <x v="0"/>
    <x v="0"/>
    <s v="CAJA"/>
    <s v="VIATICOS"/>
    <s v="TRANSACCIONES DEL DIA 10/01/2018SPYRAL - GESTION ADMINISTRATIVA"/>
    <n v="67.599999999999994"/>
    <n v="0"/>
    <s v="CORONADO"/>
    <x v="1"/>
  </r>
  <r>
    <n v="33"/>
    <d v="2018-10-12T00:00:00"/>
    <x v="0"/>
    <x v="0"/>
    <x v="0"/>
    <s v="CAJA"/>
    <s v="VIATICOS"/>
    <s v="TRANSACCIONES DEL DIA 10/12/2018SPYRAL - GESTION ADMINISTRATIVA"/>
    <n v="62.4"/>
    <n v="0"/>
    <s v="CORONADO"/>
    <x v="1"/>
  </r>
  <r>
    <n v="33"/>
    <d v="2018-11-01T00:00:00"/>
    <x v="5"/>
    <x v="5"/>
    <x v="0"/>
    <s v="CAJA"/>
    <s v="VIATICOS"/>
    <s v="TRANSACCIONES DEL DIA 11/01/2018SPYRAL - GESTION ADMINISTRATIVA"/>
    <n v="90"/>
    <n v="0"/>
    <s v="CORONADO"/>
    <x v="1"/>
  </r>
  <r>
    <n v="33"/>
    <d v="2018-11-13T00:00:00"/>
    <x v="5"/>
    <x v="5"/>
    <x v="0"/>
    <s v="CAJA"/>
    <s v="VIATICOS"/>
    <s v="TRANSACCIONES DEL DIA 11/13/2018SPYRAL - GESTION ADMINISTRATIVA"/>
    <n v="108"/>
    <n v="0"/>
    <s v="CORONADO"/>
    <x v="1"/>
  </r>
  <r>
    <n v="33"/>
    <d v="2018-12-31T00:00:00"/>
    <x v="1"/>
    <x v="1"/>
    <x v="0"/>
    <s v="CAJA"/>
    <s v="CIERRE DE ANIO FISCAL"/>
    <s v="CIERRE_DE_CTAS_NOMINALES"/>
    <n v="0"/>
    <n v="2252"/>
    <s v="CORONADO"/>
    <x v="1"/>
  </r>
  <r>
    <n v="33"/>
    <d v="2018-08-16T00:00:00"/>
    <x v="3"/>
    <x v="3"/>
    <x v="0"/>
    <s v="SERVICIOS PERSONALES"/>
    <s v="VIATICOS"/>
    <s v="TRANSACCIONES DEL DIA 08/16/2018SPYRAL - GESTION ADMINISTRATIVA"/>
    <n v="338"/>
    <n v="0"/>
    <s v="CORONADO"/>
    <x v="1"/>
  </r>
  <r>
    <n v="33"/>
    <d v="2018-09-22T00:00:00"/>
    <x v="4"/>
    <x v="4"/>
    <x v="0"/>
    <s v="SERVICIOS PERSONALES"/>
    <s v="VIATICOS"/>
    <s v="TRANSACCIONES DEL DIA 09/22/2018SPYRAL - GESTION ADMINISTRATIVA"/>
    <n v="130"/>
    <n v="0"/>
    <s v="CORONADO"/>
    <x v="1"/>
  </r>
  <r>
    <n v="33"/>
    <d v="2018-12-01T00:00:00"/>
    <x v="1"/>
    <x v="1"/>
    <x v="0"/>
    <s v="SERVICIOS PERSONALES"/>
    <s v="VIATICOS"/>
    <s v="TRANSACCIONES DEL DIA 12/01/2018SPYRAL - GESTION ADMINISTRATIVA"/>
    <n v="312"/>
    <n v="0"/>
    <s v="CORONADO"/>
    <x v="1"/>
  </r>
  <r>
    <n v="33"/>
    <d v="2018-12-13T00:00:00"/>
    <x v="1"/>
    <x v="1"/>
    <x v="0"/>
    <s v="SERVICIOS PERSONALES"/>
    <s v="VIATICOS"/>
    <s v="TRANSACCIONES DEL DIA 12/13/2018SPYRAL - GESTION ADMINISTRATIVA"/>
    <n v="286"/>
    <n v="0"/>
    <s v="CORONADO"/>
    <x v="1"/>
  </r>
  <r>
    <n v="33"/>
    <d v="2018-12-31T00:00:00"/>
    <x v="1"/>
    <x v="1"/>
    <x v="0"/>
    <s v="SERVICIOS PERSONALES"/>
    <s v="CIERRE DE ANIO FISCAL"/>
    <s v="CIERRE_DE_CTAS_NOMINALES"/>
    <n v="0"/>
    <n v="1144"/>
    <s v="CORONADO"/>
    <x v="1"/>
  </r>
  <r>
    <n v="34"/>
    <d v="2018-08-06T00:00:00"/>
    <x v="3"/>
    <x v="3"/>
    <x v="0"/>
    <s v="ADMINISTRACION DE SUCURSALES"/>
    <s v="OTROS EGRESOS 18"/>
    <s v="OTROS EGRESOS 1.P.O (OR:34/DES:34 TRN:86 PERF:300086 CAU: 18"/>
    <n v="1.8"/>
    <n v="0"/>
    <s v="ALBROOK MALL"/>
    <x v="1"/>
  </r>
  <r>
    <n v="34"/>
    <d v="2018-08-07T00:00:00"/>
    <x v="3"/>
    <x v="3"/>
    <x v="0"/>
    <s v="ADMINISTRACION DE SUCURSALES"/>
    <s v="OTROS EGRESOS 18"/>
    <s v="OTROS EGRESOS 1.P.O (OR:34/DES:34 TRN:86 PERF:300086 CAU: 18"/>
    <n v="11.3"/>
    <n v="0"/>
    <s v="ALBROOK MALL"/>
    <x v="1"/>
  </r>
  <r>
    <n v="34"/>
    <d v="2018-08-17T00:00:00"/>
    <x v="3"/>
    <x v="3"/>
    <x v="0"/>
    <s v="ADMINISTRACION DE SUCURSALES"/>
    <s v="VIATICOS"/>
    <s v="TRANSACCIONES DEL DIA 08/17/2018SPYRAL - GESTION ADMINISTRATIVA"/>
    <n v="12"/>
    <n v="0"/>
    <s v="ALBROOK MALL"/>
    <x v="1"/>
  </r>
  <r>
    <n v="34"/>
    <d v="2018-10-15T00:00:00"/>
    <x v="0"/>
    <x v="0"/>
    <x v="0"/>
    <s v="ADMINISTRACION DE SUCURSALES"/>
    <s v="OTROS EGRESOS 18"/>
    <s v="OTROS EGRESOS 1.P.O (OR:34/DES:34 TRN:86 PERF:300086 CAU: 18"/>
    <n v="3"/>
    <n v="0"/>
    <s v="ALBROOK MALL"/>
    <x v="1"/>
  </r>
  <r>
    <n v="34"/>
    <d v="2018-12-28T00:00:00"/>
    <x v="1"/>
    <x v="1"/>
    <x v="0"/>
    <s v="ADMINISTRACION DE SUCURSALES"/>
    <s v="OTROS EGRESOS 18"/>
    <s v="OTROS EGRESOS 1.P.O (OR:34/DES:34 TRN:86 PERF:300086 CAU: 18"/>
    <n v="2.4"/>
    <n v="0"/>
    <s v="ALBROOK MALL"/>
    <x v="1"/>
  </r>
  <r>
    <n v="34"/>
    <d v="2018-12-31T00:00:00"/>
    <x v="1"/>
    <x v="1"/>
    <x v="0"/>
    <s v="ADMINISTRACION DE SUCURSALES"/>
    <s v="CIERRE DE ANIO FISCAL"/>
    <s v="CIERRE_DE_CTAS_NOMINALES"/>
    <n v="0"/>
    <n v="78.78"/>
    <s v="ALBROOK MALL"/>
    <x v="1"/>
  </r>
  <r>
    <n v="35"/>
    <d v="2018-06-28T00:00:00"/>
    <x v="2"/>
    <x v="2"/>
    <x v="0"/>
    <s v="ADMINISTRACION DE SUCURSALES"/>
    <s v="OTROS EGRESOS 18"/>
    <s v="OTROS EGRESOS 1.P.O (OR:35/DES:35 TRN:86 PERF:300086 CAU: 18"/>
    <n v="6"/>
    <n v="0"/>
    <s v="PANAMA PACIFICO"/>
    <x v="1"/>
  </r>
  <r>
    <n v="35"/>
    <d v="2018-07-04T00:00:00"/>
    <x v="6"/>
    <x v="6"/>
    <x v="0"/>
    <s v="ADMINISTRACION DE SUCURSALES"/>
    <s v="OTROS EGRESOS 18"/>
    <s v="OTROS EGRESOS 1.P.O (OR:35/DES:35 TRN:86 PERF:300086 CAU: 18"/>
    <n v="15"/>
    <n v="0"/>
    <s v="PANAMA PACIFICO"/>
    <x v="1"/>
  </r>
  <r>
    <n v="35"/>
    <d v="2018-07-12T00:00:00"/>
    <x v="6"/>
    <x v="6"/>
    <x v="0"/>
    <s v="ADMINISTRACION DE SUCURSALES"/>
    <s v="OTROS EGRESOS 18"/>
    <s v="OTROS EGRESOS 1.P.O (OR:35/DES:35 TRN:86 PERF:300086 CAU: 18"/>
    <n v="15"/>
    <n v="0"/>
    <s v="PANAMA PACIFICO"/>
    <x v="1"/>
  </r>
  <r>
    <n v="35"/>
    <d v="2018-07-26T00:00:00"/>
    <x v="6"/>
    <x v="6"/>
    <x v="0"/>
    <s v="ADMINISTRACION DE SUCURSALES"/>
    <s v="OTROS EGRESOS 18"/>
    <s v="OTROS EGRESOS 1.P.O (OR:35/DES:35 TRN:86 PERF:300086 CAU: 18"/>
    <n v="6"/>
    <n v="0"/>
    <s v="PANAMA PACIFICO"/>
    <x v="1"/>
  </r>
  <r>
    <n v="35"/>
    <d v="2018-08-04T00:00:00"/>
    <x v="3"/>
    <x v="3"/>
    <x v="0"/>
    <s v="ADMINISTRACION DE SUCURSALES"/>
    <s v="OTROS EGRESOS 18"/>
    <s v="OTROS EGRESOS 1.P.O (OR:35/DES:35 TRN:86 PERF:300086 CAU: 18"/>
    <n v="25"/>
    <n v="0"/>
    <s v="PANAMA PACIFICO"/>
    <x v="1"/>
  </r>
  <r>
    <n v="35"/>
    <d v="2018-08-28T00:00:00"/>
    <x v="3"/>
    <x v="3"/>
    <x v="0"/>
    <s v="ADMINISTRACION DE SUCURSALES"/>
    <s v="OTROS EGRESOS 18"/>
    <s v="OTROS EGRESOS 1.P.O (OR:35/DES:35 TRN:86 PERF:300086 CAU: 18"/>
    <n v="15"/>
    <n v="0"/>
    <s v="PANAMA PACIFICO"/>
    <x v="1"/>
  </r>
  <r>
    <n v="35"/>
    <d v="2018-09-12T00:00:00"/>
    <x v="4"/>
    <x v="4"/>
    <x v="0"/>
    <s v="ADMINISTRACION DE SUCURSALES"/>
    <s v="OTROS EGRESOS 18"/>
    <s v="OTROS EGRESOS 1.P.O (OR:35/DES:35 TRN:86 PERF:300086 CAU: 18"/>
    <n v="25"/>
    <n v="0"/>
    <s v="PANAMA PACIFICO"/>
    <x v="1"/>
  </r>
  <r>
    <n v="35"/>
    <d v="2018-10-04T00:00:00"/>
    <x v="0"/>
    <x v="0"/>
    <x v="0"/>
    <s v="ADMINISTRACION DE SUCURSALES"/>
    <s v="VIATICOS"/>
    <s v="TRANSACCIONES DEL DIA 10/04/2018SPYRAL - GESTION ADMINISTRATIVA"/>
    <n v="38"/>
    <n v="0"/>
    <s v="PANAMA PACIFICO"/>
    <x v="1"/>
  </r>
  <r>
    <n v="35"/>
    <d v="2018-10-09T00:00:00"/>
    <x v="0"/>
    <x v="0"/>
    <x v="0"/>
    <s v="ADMINISTRACION DE SUCURSALES"/>
    <s v="OTROS EGRESOS 18"/>
    <s v="OTROS EGRESOS 1.P.O (OR:35/DES:35 TRN:86 PERF:300086 CAU: 18"/>
    <n v="6"/>
    <n v="0"/>
    <s v="PANAMA PACIFICO"/>
    <x v="1"/>
  </r>
  <r>
    <n v="35"/>
    <d v="2018-11-01T00:00:00"/>
    <x v="5"/>
    <x v="5"/>
    <x v="0"/>
    <s v="ADMINISTRACION DE SUCURSALES"/>
    <s v="OTROS EGRESOS 18"/>
    <s v="OTROS EGRESOS 1.P.O (OR:35/DES:35 TRN:86 PERF:300086 CAU: 18"/>
    <n v="25"/>
    <n v="0"/>
    <s v="PANAMA PACIFICO"/>
    <x v="1"/>
  </r>
  <r>
    <n v="35"/>
    <d v="2018-11-09T00:00:00"/>
    <x v="5"/>
    <x v="5"/>
    <x v="0"/>
    <s v="ADMINISTRACION DE SUCURSALES"/>
    <s v="OTROS EGRESOS 18"/>
    <s v="OTROS EGRESOS 1.P.O (OR:35/DES:35 TRN:86 PERF:300086 CAU: 18"/>
    <n v="15"/>
    <n v="0"/>
    <s v="PANAMA PACIFICO"/>
    <x v="1"/>
  </r>
  <r>
    <n v="35"/>
    <d v="2018-11-30T00:00:00"/>
    <x v="5"/>
    <x v="5"/>
    <x v="0"/>
    <s v="ADMINISTRACION DE SUCURSALES"/>
    <s v="OTROS EGRESOS 18"/>
    <s v="OTROS EGRESOS 1.P.O (OR:35/DES:35 TRN:86 PERF:300086 CAU: 18"/>
    <n v="25"/>
    <n v="0"/>
    <s v="PANAMA PACIFICO"/>
    <x v="1"/>
  </r>
  <r>
    <n v="35"/>
    <d v="2018-12-19T00:00:00"/>
    <x v="1"/>
    <x v="1"/>
    <x v="0"/>
    <s v="ADMINISTRACION DE SUCURSALES"/>
    <s v="OTROS EGRESOS 18"/>
    <s v="OTROS EGRESOS 1.P.O (OR:35/DES:35 TRN:86 PERF:300086 CAU: 18"/>
    <n v="15"/>
    <n v="0"/>
    <s v="PANAMA PACIFICO"/>
    <x v="1"/>
  </r>
  <r>
    <n v="35"/>
    <d v="2018-12-31T00:00:00"/>
    <x v="1"/>
    <x v="1"/>
    <x v="0"/>
    <s v="ADMINISTRACION DE SUCURSALES"/>
    <s v="CIERRE DE ANIO FISCAL"/>
    <s v="CIERRE_DE_CTAS_NOMINALES"/>
    <n v="0"/>
    <n v="452.75"/>
    <s v="PANAMA PACIFICO"/>
    <x v="1"/>
  </r>
  <r>
    <n v="37"/>
    <d v="2018-06-05T00:00:00"/>
    <x v="2"/>
    <x v="2"/>
    <x v="0"/>
    <s v="ADMINISTRACION DE SUCURSALES"/>
    <s v="OTROS EGRESOS 18"/>
    <s v="OTROS EGRESOS 1.P.O (OR:37/DES:37 TRN:86 PERF:300086 CAU: 18"/>
    <n v="1.25"/>
    <n v="0"/>
    <s v="PENONOME"/>
    <x v="1"/>
  </r>
  <r>
    <n v="37"/>
    <d v="2018-06-08T00:00:00"/>
    <x v="2"/>
    <x v="2"/>
    <x v="0"/>
    <s v="ADMINISTRACION DE SUCURSALES"/>
    <s v="OTROS EGRESOS 18"/>
    <s v="OTROS EGRESOS 1.P.O (OR:37/DES:37 TRN:86 PERF:300086 CAU: 18"/>
    <n v="2.25"/>
    <n v="0"/>
    <s v="PENONOME"/>
    <x v="1"/>
  </r>
  <r>
    <n v="37"/>
    <d v="2018-07-20T00:00:00"/>
    <x v="6"/>
    <x v="6"/>
    <x v="0"/>
    <s v="ADMINISTRACION DE SUCURSALES"/>
    <s v="VIATICOS"/>
    <s v="TRANSACCIONES DEL DIA 07/20/2018SPYRAL - GESTION ADMINISTRATIVA"/>
    <n v="124"/>
    <n v="0"/>
    <s v="PENONOME"/>
    <x v="1"/>
  </r>
  <r>
    <n v="37"/>
    <d v="2018-08-13T00:00:00"/>
    <x v="3"/>
    <x v="3"/>
    <x v="0"/>
    <s v="ADMINISTRACION DE SUCURSALES"/>
    <s v="OTROS EGRESOS 18"/>
    <s v="OTROS EGRESOS 1.P.O (OR:37/DES:37 TRN:86 PERF:300086 CAU: 18"/>
    <n v="2.1"/>
    <n v="0"/>
    <s v="PENONOME"/>
    <x v="1"/>
  </r>
  <r>
    <n v="37"/>
    <d v="2018-09-01T00:00:00"/>
    <x v="4"/>
    <x v="4"/>
    <x v="0"/>
    <s v="ADMINISTRACION DE SUCURSALES"/>
    <s v="VIATICOS"/>
    <s v="TRANSACCIONES DEL DIA 09/01/2018SPYRAL - GESTION ADMINISTRATIVA"/>
    <n v="234"/>
    <n v="0"/>
    <s v="PENONOME"/>
    <x v="1"/>
  </r>
  <r>
    <n v="37"/>
    <d v="2018-10-25T00:00:00"/>
    <x v="0"/>
    <x v="0"/>
    <x v="0"/>
    <s v="ADMINISTRACION DE SUCURSALES"/>
    <s v="OTROS EGRESOS 18"/>
    <s v="OTROS EGRESOS 1.P.O (OR:37/DES:37 TRN:86 PERF:300086 CAU: 18"/>
    <n v="5.5"/>
    <n v="0"/>
    <s v="PENONOME"/>
    <x v="1"/>
  </r>
  <r>
    <n v="37"/>
    <d v="2018-12-31T00:00:00"/>
    <x v="1"/>
    <x v="1"/>
    <x v="0"/>
    <s v="ADMINISTRACION DE SUCURSALES"/>
    <s v="CIERRE DE ANIO FISCAL"/>
    <s v="CIERRE_DE_CTAS_NOMINALES"/>
    <n v="0"/>
    <n v="436.8"/>
    <s v="PENONOME"/>
    <x v="1"/>
  </r>
  <r>
    <n v="37"/>
    <d v="2018-06-01T00:00:00"/>
    <x v="2"/>
    <x v="2"/>
    <x v="0"/>
    <s v="CAJA"/>
    <s v="VIATICOS"/>
    <s v="TRANSACCIONES DEL DIA 06/01/2018SPYRAL - GESTION ADMINISTRATIVA"/>
    <n v="252"/>
    <n v="0"/>
    <s v="PENONOME"/>
    <x v="1"/>
  </r>
  <r>
    <n v="37"/>
    <d v="2018-06-13T00:00:00"/>
    <x v="2"/>
    <x v="2"/>
    <x v="0"/>
    <s v="CAJA"/>
    <s v="VIATICOS"/>
    <s v="TRANSACCIONES DEL DIA 06/13/2018SPYRAL - GESTION ADMINISTRATIVA"/>
    <n v="216"/>
    <n v="0"/>
    <s v="PENONOME"/>
    <x v="1"/>
  </r>
  <r>
    <n v="37"/>
    <d v="2018-08-09T00:00:00"/>
    <x v="3"/>
    <x v="3"/>
    <x v="0"/>
    <s v="CAJA"/>
    <s v="VIATICOS"/>
    <s v="TRANSACCIONES DEL DIA 08/09/2018SPYRAL - GESTION ADMINISTRATIVA"/>
    <n v="126"/>
    <n v="0"/>
    <s v="PENONOME"/>
    <x v="1"/>
  </r>
  <r>
    <n v="37"/>
    <d v="2018-09-13T00:00:00"/>
    <x v="4"/>
    <x v="4"/>
    <x v="0"/>
    <s v="CAJA"/>
    <s v="VIATICOS"/>
    <s v="TRANSACCIONES DEL DIA 09/13/2018SPYRAL - GESTION ADMINISTRATIVA"/>
    <n v="216"/>
    <n v="0"/>
    <s v="PENONOME"/>
    <x v="1"/>
  </r>
  <r>
    <n v="37"/>
    <d v="2018-11-01T00:00:00"/>
    <x v="5"/>
    <x v="5"/>
    <x v="0"/>
    <s v="CAJA"/>
    <s v="VIATICOS"/>
    <s v="TRANSACCIONES DEL DIA 11/01/2018SPYRAL - GESTION ADMINISTRATIVA"/>
    <n v="180"/>
    <n v="0"/>
    <s v="PENONOME"/>
    <x v="1"/>
  </r>
  <r>
    <n v="37"/>
    <d v="2018-11-13T00:00:00"/>
    <x v="5"/>
    <x v="5"/>
    <x v="0"/>
    <s v="CAJA"/>
    <s v="VIATICOS"/>
    <s v="TRANSACCIONES DEL DIA 11/13/2018SPYRAL - GESTION ADMINISTRATIVA"/>
    <n v="216"/>
    <n v="0"/>
    <s v="PENONOME"/>
    <x v="1"/>
  </r>
  <r>
    <n v="37"/>
    <d v="2018-12-31T00:00:00"/>
    <x v="1"/>
    <x v="1"/>
    <x v="0"/>
    <s v="CAJA"/>
    <s v="CIERRE DE ANIO FISCAL"/>
    <s v="CIERRE_DE_CTAS_NOMINALES"/>
    <n v="0"/>
    <n v="1620"/>
    <s v="PENONOME"/>
    <x v="1"/>
  </r>
  <r>
    <n v="37"/>
    <d v="2018-07-25T00:00:00"/>
    <x v="6"/>
    <x v="6"/>
    <x v="0"/>
    <s v="SERVICIOS PERSONALES"/>
    <s v="VIATICOS"/>
    <s v="TRANSACCIONES DEL DIA 07/25/2018SPYRAL - GESTION ADMINISTRATIVA"/>
    <n v="136.5"/>
    <n v="0"/>
    <s v="PENONOME"/>
    <x v="1"/>
  </r>
  <r>
    <n v="37"/>
    <d v="2018-12-31T00:00:00"/>
    <x v="1"/>
    <x v="1"/>
    <x v="0"/>
    <s v="SERVICIOS PERSONALES"/>
    <s v="CIERRE DE ANIO FISCAL"/>
    <s v="CIERRE_DE_CTAS_NOMINALES"/>
    <n v="0"/>
    <n v="586.5"/>
    <s v="PENONOME"/>
    <x v="1"/>
  </r>
  <r>
    <n v="38"/>
    <d v="2018-06-27T00:00:00"/>
    <x v="2"/>
    <x v="2"/>
    <x v="0"/>
    <s v="ADMINISTRACION DE SUCURSALES"/>
    <s v="OTROS EGRESOS 18"/>
    <s v="OTROS EGRESOS 1.P.O (OR:38/DES:38 TRN:86 PERF:300086 CAU: 18"/>
    <n v="17.399999999999999"/>
    <n v="0"/>
    <s v="ALBROOK"/>
    <x v="1"/>
  </r>
  <r>
    <n v="38"/>
    <d v="2018-07-10T00:00:00"/>
    <x v="6"/>
    <x v="6"/>
    <x v="0"/>
    <s v="ADMINISTRACION DE SUCURSALES"/>
    <s v="OTROS EGRESOS 18"/>
    <s v="OTROS EGRESOS 1.P.O (OR:38/DES:38 TRN:86 PERF:300086 CAU: 18"/>
    <n v="5.63"/>
    <n v="0"/>
    <s v="ALBROOK"/>
    <x v="1"/>
  </r>
  <r>
    <n v="38"/>
    <d v="2018-07-25T00:00:00"/>
    <x v="6"/>
    <x v="6"/>
    <x v="0"/>
    <s v="ADMINISTRACION DE SUCURSALES"/>
    <s v="OTROS EGRESOS 18"/>
    <s v="OTROS EGRESOS 1.P.O (OR:38/DES:38 TRN:86 PERF:300086 CAU: 18"/>
    <n v="17.399999999999999"/>
    <n v="0"/>
    <s v="ALBROOK"/>
    <x v="1"/>
  </r>
  <r>
    <n v="38"/>
    <d v="2018-07-27T00:00:00"/>
    <x v="6"/>
    <x v="6"/>
    <x v="0"/>
    <s v="ADMINISTRACION DE SUCURSALES"/>
    <s v="OTROS EGRESOS 18"/>
    <s v="OTROS EGRESOS 1.P.O (OR:38/DES:38 TRN:86 PERF:300086 CAU: 18"/>
    <n v="3"/>
    <n v="0"/>
    <s v="ALBROOK"/>
    <x v="1"/>
  </r>
  <r>
    <n v="38"/>
    <d v="2018-08-27T00:00:00"/>
    <x v="3"/>
    <x v="3"/>
    <x v="0"/>
    <s v="ADMINISTRACION DE SUCURSALES"/>
    <s v="OTROS EGRESOS 18"/>
    <s v="OTROS EGRESOS 1.P.O (OR:38/DES:38 TRN:86 PERF:300086 CAU: 18"/>
    <n v="17.399999999999999"/>
    <n v="0"/>
    <s v="ALBROOK"/>
    <x v="1"/>
  </r>
  <r>
    <n v="38"/>
    <d v="2018-08-31T00:00:00"/>
    <x v="3"/>
    <x v="3"/>
    <x v="0"/>
    <s v="ADMINISTRACION DE SUCURSALES"/>
    <s v="OTROS EGRESOS 18"/>
    <s v="OTROS EGRESOS 1.P.O (OR:38/DES:38 TRN:86 PERF:300086 CAU: 18"/>
    <n v="1.8"/>
    <n v="0"/>
    <s v="ALBROOK"/>
    <x v="1"/>
  </r>
  <r>
    <n v="38"/>
    <d v="2018-09-21T00:00:00"/>
    <x v="4"/>
    <x v="4"/>
    <x v="0"/>
    <s v="ADMINISTRACION DE SUCURSALES"/>
    <s v="OTROS EGRESOS 18"/>
    <s v="OTROS EGRESOS 1.P.O (OR:38/DES:38 TRN:86 PERF:300086 CAU: 18"/>
    <n v="17.399999999999999"/>
    <n v="0"/>
    <s v="ALBROOK"/>
    <x v="1"/>
  </r>
  <r>
    <n v="38"/>
    <d v="2018-12-31T00:00:00"/>
    <x v="1"/>
    <x v="1"/>
    <x v="0"/>
    <s v="ADMINISTRACION DE SUCURSALES"/>
    <s v="OTROS EGRESOS 18"/>
    <s v="OTROS EGRESOS 1.P.O (OR:38/DES:38 TRN:86 PERF:300086 CAU: 18"/>
    <n v="8.6999999999999993"/>
    <n v="0"/>
    <s v="ALBROOK"/>
    <x v="1"/>
  </r>
  <r>
    <n v="38"/>
    <d v="2018-12-31T00:00:00"/>
    <x v="1"/>
    <x v="1"/>
    <x v="0"/>
    <s v="ADMINISTRACION DE SUCURSALES"/>
    <s v="CIERRE DE ANIO FISCAL"/>
    <s v="CIERRE_DE_CTAS_NOMINALES"/>
    <n v="0"/>
    <n v="240.13"/>
    <s v="ALBROOK"/>
    <x v="1"/>
  </r>
  <r>
    <n v="38"/>
    <d v="2018-06-05T00:00:00"/>
    <x v="2"/>
    <x v="2"/>
    <x v="0"/>
    <s v="CAJA"/>
    <s v="VIATICOS"/>
    <s v="TRANSACCIONES DEL DIA 06/05/2018SPYRAL - GESTION ADMINISTRATIVA"/>
    <n v="113.1"/>
    <n v="0"/>
    <s v="ALBROOK"/>
    <x v="1"/>
  </r>
  <r>
    <n v="38"/>
    <d v="2018-07-06T00:00:00"/>
    <x v="6"/>
    <x v="6"/>
    <x v="0"/>
    <s v="CAJA"/>
    <s v="VIATICOS"/>
    <s v="TRANSACCIONES DEL DIA 07/06/2018SPYRAL - GESTION ADMINISTRATIVA"/>
    <n v="147.9"/>
    <n v="0"/>
    <s v="ALBROOK"/>
    <x v="1"/>
  </r>
  <r>
    <n v="38"/>
    <d v="2018-08-08T00:00:00"/>
    <x v="3"/>
    <x v="3"/>
    <x v="0"/>
    <s v="CAJA"/>
    <s v="VIATICOS"/>
    <s v="TRANSACCIONES DEL DIA 08/08/2018SPYRAL - GESTION ADMINISTRATIVA"/>
    <n v="147.9"/>
    <n v="0"/>
    <s v="ALBROOK"/>
    <x v="1"/>
  </r>
  <r>
    <n v="38"/>
    <d v="2018-09-07T00:00:00"/>
    <x v="4"/>
    <x v="4"/>
    <x v="0"/>
    <s v="CAJA"/>
    <s v="VIATICOS"/>
    <s v="TRANSACCIONES DEL DIA 09/07/2018SPYRAL - GESTION ADMINISTRATIVA"/>
    <n v="165.3"/>
    <n v="0"/>
    <s v="ALBROOK"/>
    <x v="1"/>
  </r>
  <r>
    <n v="38"/>
    <d v="2018-10-04T00:00:00"/>
    <x v="0"/>
    <x v="0"/>
    <x v="0"/>
    <s v="CAJA"/>
    <s v="VIATICOS"/>
    <s v="TRANSACCIONES DEL DIA 10/04/2018SPYRAL - GESTION ADMINISTRATIVA"/>
    <n v="95.7"/>
    <n v="0"/>
    <s v="ALBROOK"/>
    <x v="1"/>
  </r>
  <r>
    <n v="38"/>
    <d v="2018-10-08T00:00:00"/>
    <x v="0"/>
    <x v="0"/>
    <x v="0"/>
    <s v="CAJA"/>
    <s v="VIATICOS"/>
    <s v="TRANSACCIONES DEL DIA 10/08/2018SPYRAL - GESTION ADMINISTRATIVA"/>
    <n v="43.5"/>
    <n v="0"/>
    <s v="ALBROOK"/>
    <x v="1"/>
  </r>
  <r>
    <n v="38"/>
    <d v="2018-11-12T00:00:00"/>
    <x v="5"/>
    <x v="5"/>
    <x v="0"/>
    <s v="CAJA"/>
    <s v="VIATICOS"/>
    <s v="TRANSACCIONES DEL DIA 11/12/2018SPYRAL - GESTION ADMINISTRATIVA"/>
    <n v="165.3"/>
    <n v="0"/>
    <s v="ALBROOK"/>
    <x v="1"/>
  </r>
  <r>
    <n v="38"/>
    <d v="2018-12-06T00:00:00"/>
    <x v="1"/>
    <x v="1"/>
    <x v="0"/>
    <s v="CAJA"/>
    <s v="VIATICOS"/>
    <s v="TRANSACCIONES DEL DIA 12/06/2018SPYRAL - GESTION ADMINISTRATIVA"/>
    <n v="147.9"/>
    <n v="0"/>
    <s v="ALBROOK"/>
    <x v="1"/>
  </r>
  <r>
    <n v="38"/>
    <d v="2018-12-31T00:00:00"/>
    <x v="1"/>
    <x v="1"/>
    <x v="0"/>
    <s v="CAJA"/>
    <s v="CIERRE DE ANIO FISCAL"/>
    <s v="CIERRE_DE_CTAS_NOMINALES"/>
    <n v="0"/>
    <n v="1487.7"/>
    <s v="ALBROOK"/>
    <x v="1"/>
  </r>
  <r>
    <n v="39"/>
    <d v="2018-07-19T00:00:00"/>
    <x v="6"/>
    <x v="6"/>
    <x v="0"/>
    <s v="ADMINISTRACION DE SUCURSALES"/>
    <s v="OTROS EGRESOS 18"/>
    <s v="OTROS EGRESOS 1.P.O (OR:39/DES:39 TRN:86 PERF:300086 CAU: 18"/>
    <n v="5"/>
    <n v="0"/>
    <s v="SUCURSAL DE VISTA ALEGRE"/>
    <x v="1"/>
  </r>
  <r>
    <n v="39"/>
    <d v="2018-08-09T00:00:00"/>
    <x v="3"/>
    <x v="3"/>
    <x v="0"/>
    <s v="ADMINISTRACION DE SUCURSALES"/>
    <s v="OTROS EGRESOS 18"/>
    <s v="OTROS EGRESOS 1.P.O (OR:39/DES:39 TRN:86 PERF:300086 CAU: 18"/>
    <n v="4.5"/>
    <n v="0"/>
    <s v="SUCURSAL DE VISTA ALEGRE"/>
    <x v="1"/>
  </r>
  <r>
    <n v="39"/>
    <d v="2018-09-22T00:00:00"/>
    <x v="4"/>
    <x v="4"/>
    <x v="0"/>
    <s v="ADMINISTRACION DE SUCURSALES"/>
    <s v="OTROS EGRESOS 18"/>
    <s v="OTROS EGRESOS 1.P.O (OR:39/DES:39 TRN:86 PERF:300086 CAU: 18"/>
    <n v="6"/>
    <n v="0"/>
    <s v="SUCURSAL DE VISTA ALEGRE"/>
    <x v="1"/>
  </r>
  <r>
    <n v="39"/>
    <d v="2018-09-24T00:00:00"/>
    <x v="4"/>
    <x v="4"/>
    <x v="0"/>
    <s v="ADMINISTRACION DE SUCURSALES"/>
    <s v="OTROS EGRESOS 18"/>
    <s v="OTROS EGRESOS 1.P.O (OR:39/DES:39 TRN:86 PERF:300086 CAU: 18"/>
    <n v="3.5"/>
    <n v="0"/>
    <s v="SUCURSAL DE VISTA ALEGRE"/>
    <x v="1"/>
  </r>
  <r>
    <n v="39"/>
    <d v="2018-10-22T00:00:00"/>
    <x v="0"/>
    <x v="0"/>
    <x v="0"/>
    <s v="ADMINISTRACION DE SUCURSALES"/>
    <s v="OTROS EGRESOS 18"/>
    <s v="OTROS EGRESOS 1.P.O (OR:39/DES:39 TRN:86 PERF:300086 CAU: 18"/>
    <n v="5"/>
    <n v="0"/>
    <s v="SUCURSAL DE VISTA ALEGRE"/>
    <x v="1"/>
  </r>
  <r>
    <n v="39"/>
    <d v="2018-12-31T00:00:00"/>
    <x v="1"/>
    <x v="1"/>
    <x v="0"/>
    <s v="ADMINISTRACION DE SUCURSALES"/>
    <s v="CIERRE DE ANIO FISCAL"/>
    <s v="CIERRE_DE_CTAS_NOMINALES"/>
    <n v="0"/>
    <n v="84.25"/>
    <s v="SUCURSAL DE VISTA ALEGRE"/>
    <x v="1"/>
  </r>
  <r>
    <n v="39"/>
    <d v="2018-12-31T00:00:00"/>
    <x v="1"/>
    <x v="1"/>
    <x v="0"/>
    <s v="SERVICIOS PERSONALES"/>
    <s v="CIERRE DE ANIO FISCAL"/>
    <s v="CIERRE_DE_CTAS_NOMINALES"/>
    <n v="0"/>
    <n v="8"/>
    <s v="SUCURSAL DE VISTA ALEGRE"/>
    <x v="1"/>
  </r>
  <r>
    <n v="40"/>
    <d v="2018-06-23T00:00:00"/>
    <x v="2"/>
    <x v="2"/>
    <x v="0"/>
    <s v="ADMINISTRACION DE SUCURSALES"/>
    <s v="OTROS EGRESOS 18"/>
    <s v="OTROS EGRESOS 1.P.O (OR:40/DES:40 TRN:86 PERF:300086 CAU: 18"/>
    <n v="14"/>
    <n v="0"/>
    <s v="LAS TABLAS"/>
    <x v="1"/>
  </r>
  <r>
    <n v="40"/>
    <d v="2018-07-12T00:00:00"/>
    <x v="6"/>
    <x v="6"/>
    <x v="0"/>
    <s v="ADMINISTRACION DE SUCURSALES"/>
    <s v="VIATICOS"/>
    <s v="TRANSACCIONES DEL DIA 07/12/2018SPYRAL - GESTION ADMINISTRATIVA"/>
    <n v="221"/>
    <n v="0"/>
    <s v="LAS TABLAS"/>
    <x v="1"/>
  </r>
  <r>
    <n v="40"/>
    <d v="2018-07-18T00:00:00"/>
    <x v="6"/>
    <x v="6"/>
    <x v="0"/>
    <s v="ADMINISTRACION DE SUCURSALES"/>
    <s v="OTROS EGRESOS 18"/>
    <s v="OTROS EGRESOS 1.P.O (OR:40/DES:40 TRN:86 PERF:300086 CAU: 18"/>
    <n v="22.8"/>
    <n v="0"/>
    <s v="LAS TABLAS"/>
    <x v="1"/>
  </r>
  <r>
    <n v="40"/>
    <d v="2018-07-21T00:00:00"/>
    <x v="6"/>
    <x v="6"/>
    <x v="0"/>
    <s v="ADMINISTRACION DE SUCURSALES"/>
    <s v="OTROS EGRESOS 18"/>
    <s v="OTROS EGRESOS 1.P.O (OR:40/DES:40 TRN:86 PERF:300086 CAU: 18"/>
    <n v="16.5"/>
    <n v="0"/>
    <s v="LAS TABLAS"/>
    <x v="1"/>
  </r>
  <r>
    <n v="40"/>
    <d v="2018-07-31T00:00:00"/>
    <x v="6"/>
    <x v="6"/>
    <x v="0"/>
    <s v="ADMINISTRACION DE SUCURSALES"/>
    <s v="OTROS EGRESOS 18"/>
    <s v="OTROS EGRESOS 1.P.O (OR:40/DES:40 TRN:86 PERF:300086 CAU: 18"/>
    <n v="13"/>
    <n v="0"/>
    <s v="LAS TABLAS"/>
    <x v="1"/>
  </r>
  <r>
    <n v="40"/>
    <d v="2018-08-04T00:00:00"/>
    <x v="3"/>
    <x v="3"/>
    <x v="0"/>
    <s v="ADMINISTRACION DE SUCURSALES"/>
    <s v="OTROS EGRESOS 18"/>
    <s v="OTROS EGRESOS 1.P.O (OR:40/DES:40 TRN:86 PERF:300086 CAU: 18"/>
    <n v="42"/>
    <n v="0"/>
    <s v="LAS TABLAS"/>
    <x v="1"/>
  </r>
  <r>
    <n v="40"/>
    <d v="2018-08-14T00:00:00"/>
    <x v="3"/>
    <x v="3"/>
    <x v="0"/>
    <s v="ADMINISTRACION DE SUCURSALES"/>
    <s v="OTROS EGRESOS 18"/>
    <s v="OTROS EGRESOS 1.P.O (OR:40/DES:40 TRN:86 PERF:300086 CAU: 18"/>
    <n v="3"/>
    <n v="0"/>
    <s v="LAS TABLAS"/>
    <x v="1"/>
  </r>
  <r>
    <n v="40"/>
    <d v="2018-08-20T00:00:00"/>
    <x v="3"/>
    <x v="3"/>
    <x v="0"/>
    <s v="ADMINISTRACION DE SUCURSALES"/>
    <s v="OTROS EGRESOS 18"/>
    <s v="OTROS EGRESOS 1.P.O (OR:40/DES:40 TRN:86 PERF:300086 CAU: 18"/>
    <n v="14"/>
    <n v="0"/>
    <s v="LAS TABLAS"/>
    <x v="1"/>
  </r>
  <r>
    <n v="40"/>
    <d v="2018-08-25T00:00:00"/>
    <x v="3"/>
    <x v="3"/>
    <x v="0"/>
    <s v="ADMINISTRACION DE SUCURSALES"/>
    <s v="OTROS EGRESOS 18"/>
    <s v="OTROS EGRESOS 1.P.O (OR:40/DES:40 TRN:86 PERF:300086 CAU: 18"/>
    <n v="14"/>
    <n v="0"/>
    <s v="LAS TABLAS"/>
    <x v="1"/>
  </r>
  <r>
    <n v="40"/>
    <d v="2018-09-01T00:00:00"/>
    <x v="4"/>
    <x v="4"/>
    <x v="0"/>
    <s v="ADMINISTRACION DE SUCURSALES"/>
    <s v="VIATICOS"/>
    <s v="TRANSACCIONES DEL DIA 09/01/2018SPYRAL - GESTION ADMINISTRATIVA"/>
    <n v="154"/>
    <n v="0"/>
    <s v="LAS TABLAS"/>
    <x v="1"/>
  </r>
  <r>
    <n v="40"/>
    <d v="2018-10-26T00:00:00"/>
    <x v="0"/>
    <x v="0"/>
    <x v="0"/>
    <s v="ADMINISTRACION DE SUCURSALES"/>
    <s v="VIATICOS"/>
    <s v="TRANSACCIONES DEL DIA 10/26/2018SPYRAL - GESTION ADMINISTRATIVA"/>
    <n v="27.84"/>
    <n v="0"/>
    <s v="LAS TABLAS"/>
    <x v="1"/>
  </r>
  <r>
    <n v="40"/>
    <d v="2018-12-31T00:00:00"/>
    <x v="1"/>
    <x v="1"/>
    <x v="0"/>
    <s v="ADMINISTRACION DE SUCURSALES"/>
    <s v="CIERRE DE ANIO FISCAL"/>
    <s v="CIERRE_DE_CTAS_NOMINALES"/>
    <n v="0"/>
    <n v="654.14"/>
    <s v="LAS TABLAS"/>
    <x v="1"/>
  </r>
  <r>
    <n v="40"/>
    <d v="2018-06-29T00:00:00"/>
    <x v="2"/>
    <x v="2"/>
    <x v="0"/>
    <s v="CAJA"/>
    <s v="VIATICOS"/>
    <s v="TRANSACCIONES DEL DIA 06/29/2018SPYRAL - GESTION ADMINISTRATIVA"/>
    <n v="39"/>
    <n v="0"/>
    <s v="LAS TABLAS"/>
    <x v="1"/>
  </r>
  <r>
    <n v="40"/>
    <d v="2018-10-04T00:00:00"/>
    <x v="0"/>
    <x v="0"/>
    <x v="0"/>
    <s v="CAJA"/>
    <s v="VIATICOS"/>
    <s v="TRANSACCIONES DEL DIA 10/04/2018SPYRAL - GESTION ADMINISTRATIVA"/>
    <n v="91"/>
    <n v="0"/>
    <s v="LAS TABLAS"/>
    <x v="1"/>
  </r>
  <r>
    <n v="40"/>
    <d v="2018-10-23T00:00:00"/>
    <x v="0"/>
    <x v="0"/>
    <x v="0"/>
    <s v="CAJA"/>
    <s v="VIATICOS"/>
    <s v="TRANSACCIONES DEL DIA 10/23/2018SPYRAL - GESTION ADMINISTRATIVA"/>
    <n v="91"/>
    <n v="0"/>
    <s v="LAS TABLAS"/>
    <x v="1"/>
  </r>
  <r>
    <n v="40"/>
    <d v="2018-12-31T00:00:00"/>
    <x v="1"/>
    <x v="1"/>
    <x v="0"/>
    <s v="CAJA"/>
    <s v="CIERRE DE ANIO FISCAL"/>
    <s v="CIERRE_DE_CTAS_NOMINALES"/>
    <n v="0"/>
    <n v="221"/>
    <s v="LAS TABLAS"/>
    <x v="1"/>
  </r>
  <r>
    <n v="40"/>
    <d v="2018-06-29T00:00:00"/>
    <x v="2"/>
    <x v="2"/>
    <x v="0"/>
    <s v="SERVICIOS PERSONALES"/>
    <s v="VIATICOS"/>
    <s v="TRANSACCIONES DEL DIA 06/29/2018SPYRAL - GESTION ADMINISTRATIVA"/>
    <n v="182"/>
    <n v="0"/>
    <s v="LAS TABLAS"/>
    <x v="1"/>
  </r>
  <r>
    <n v="40"/>
    <d v="2018-08-16T00:00:00"/>
    <x v="3"/>
    <x v="3"/>
    <x v="0"/>
    <s v="SERVICIOS PERSONALES"/>
    <s v="VIATICOS"/>
    <s v="TRANSACCIONES DEL DIA 08/16/2018SPYRAL - GESTION ADMINISTRATIVA"/>
    <n v="182"/>
    <n v="0"/>
    <s v="LAS TABLAS"/>
    <x v="1"/>
  </r>
  <r>
    <n v="40"/>
    <d v="2018-09-13T00:00:00"/>
    <x v="4"/>
    <x v="4"/>
    <x v="0"/>
    <s v="SERVICIOS PERSONALES"/>
    <s v="VIATICOS"/>
    <s v="TRANSACCIONES DEL DIA 09/13/2018SPYRAL - GESTION ADMINISTRATIVA"/>
    <n v="168"/>
    <n v="0"/>
    <s v="LAS TABLAS"/>
    <x v="1"/>
  </r>
  <r>
    <n v="40"/>
    <d v="2018-12-31T00:00:00"/>
    <x v="1"/>
    <x v="1"/>
    <x v="0"/>
    <s v="SERVICIOS PERSONALES"/>
    <s v="CIERRE DE ANIO FISCAL"/>
    <s v="CIERRE_DE_CTAS_NOMINALES"/>
    <n v="0"/>
    <n v="718"/>
    <s v="LAS TABLAS"/>
    <x v="1"/>
  </r>
  <r>
    <n v="41"/>
    <d v="2018-08-08T00:00:00"/>
    <x v="3"/>
    <x v="3"/>
    <x v="0"/>
    <s v="ADMINISTRACION DE SUCURSALES"/>
    <s v="OTROS EGRESOS 18"/>
    <s v="OTROS EGRESOS 1.P.O (OR:41/DES:41 TRN:86 PERF:300086 CAU: 18"/>
    <n v="9.5500000000000007"/>
    <n v="0"/>
    <s v="24 DE DICIEMBRE"/>
    <x v="1"/>
  </r>
  <r>
    <n v="41"/>
    <d v="2018-08-31T00:00:00"/>
    <x v="3"/>
    <x v="3"/>
    <x v="0"/>
    <s v="ADMINISTRACION DE SUCURSALES"/>
    <s v="OTROS EGRESOS 18"/>
    <s v="OTROS EGRESOS 1.P.O (OR:41/DES:41 TRN:86 PERF:300086 CAU: 18"/>
    <n v="14.55"/>
    <n v="0"/>
    <s v="24 DE DICIEMBRE"/>
    <x v="1"/>
  </r>
  <r>
    <n v="41"/>
    <d v="2018-10-09T00:00:00"/>
    <x v="0"/>
    <x v="0"/>
    <x v="0"/>
    <s v="ADMINISTRACION DE SUCURSALES"/>
    <s v="OTROS EGRESOS 18"/>
    <s v="OTROS EGRESOS 1.P.O (OR:41/DES:41 TRN:86 PERF:300086 CAU: 18"/>
    <n v="14.35"/>
    <n v="0"/>
    <s v="24 DE DICIEMBRE"/>
    <x v="1"/>
  </r>
  <r>
    <n v="41"/>
    <d v="2018-12-31T00:00:00"/>
    <x v="1"/>
    <x v="1"/>
    <x v="0"/>
    <s v="ADMINISTRACION DE SUCURSALES"/>
    <s v="CIERRE DE ANIO FISCAL"/>
    <s v="CIERRE_DE_CTAS_NOMINALES"/>
    <n v="0"/>
    <n v="48"/>
    <s v="24 DE DICIEMBRE"/>
    <x v="1"/>
  </r>
  <r>
    <n v="42"/>
    <d v="2018-07-30T00:00:00"/>
    <x v="6"/>
    <x v="6"/>
    <x v="0"/>
    <s v="ADMINISTRACION DE SUCURSALES"/>
    <s v="VIATICOS"/>
    <s v="TRANSACCIONES DEL DIA 07/30/2018SPYRAL - GESTION ADMINISTRATIVA"/>
    <n v="25"/>
    <n v="0"/>
    <s v="DAVID - TERRONAL"/>
    <x v="1"/>
  </r>
  <r>
    <n v="42"/>
    <d v="2018-12-31T00:00:00"/>
    <x v="1"/>
    <x v="1"/>
    <x v="0"/>
    <s v="ADMINISTRACION DE SUCURSALES"/>
    <s v="CIERRE DE ANIO FISCAL"/>
    <s v="CIERRE_DE_CTAS_NOMINALES"/>
    <n v="0"/>
    <n v="25"/>
    <s v="DAVID - TERRONAL"/>
    <x v="1"/>
  </r>
  <r>
    <n v="43"/>
    <d v="2018-07-11T00:00:00"/>
    <x v="6"/>
    <x v="6"/>
    <x v="0"/>
    <s v="ADMINISTRACION DE SUCURSALES"/>
    <s v="OTROS EGRESOS 18"/>
    <s v="OTROS EGRESOS 1.P.O (OR:43/DES:43 TRN:86 PERF:300086 CAU: 18"/>
    <n v="1.8"/>
    <n v="0"/>
    <s v="COSTA DEL ESTE"/>
    <x v="1"/>
  </r>
  <r>
    <n v="43"/>
    <d v="2018-08-15T00:00:00"/>
    <x v="3"/>
    <x v="3"/>
    <x v="0"/>
    <s v="ADMINISTRACION DE SUCURSALES"/>
    <s v="OTROS EGRESOS 18"/>
    <s v="OTROS EGRESOS 1.P.O (OR:43/DES:43 TRN:86 PERF:300086 CAU: 18"/>
    <n v="7.35"/>
    <n v="0"/>
    <s v="COSTA DEL ESTE"/>
    <x v="1"/>
  </r>
  <r>
    <n v="43"/>
    <d v="2018-09-11T00:00:00"/>
    <x v="4"/>
    <x v="4"/>
    <x v="0"/>
    <s v="ADMINISTRACION DE SUCURSALES"/>
    <s v="OTROS EGRESOS 18"/>
    <s v="OTROS EGRESOS 1.P.O (OR:43/DES:43 TRN:86 PERF:300086 CAU: 18"/>
    <n v="7.35"/>
    <n v="0"/>
    <s v="COSTA DEL ESTE"/>
    <x v="1"/>
  </r>
  <r>
    <n v="43"/>
    <d v="2018-12-06T00:00:00"/>
    <x v="1"/>
    <x v="1"/>
    <x v="0"/>
    <s v="ADMINISTRACION DE SUCURSALES"/>
    <s v="OTROS EGRESOS 18"/>
    <s v="OTROS EGRESOS 1.P.O (OR:43/DES:43 TRN:86 PERF:300086 CAU: 18"/>
    <n v="6.85"/>
    <n v="0"/>
    <s v="COSTA DEL ESTE"/>
    <x v="1"/>
  </r>
  <r>
    <n v="43"/>
    <d v="2018-12-10T00:00:00"/>
    <x v="1"/>
    <x v="1"/>
    <x v="0"/>
    <s v="ADMINISTRACION DE SUCURSALES"/>
    <s v="OTROS EGRESOS 18"/>
    <s v="OTROS EGRESOS 1.P.O (OR:43/DES:43 TRN:86 PERF:300086 CAU: 18"/>
    <n v="6.85"/>
    <n v="0"/>
    <s v="COSTA DEL ESTE"/>
    <x v="1"/>
  </r>
  <r>
    <n v="43"/>
    <d v="2018-12-31T00:00:00"/>
    <x v="1"/>
    <x v="1"/>
    <x v="0"/>
    <s v="ADMINISTRACION DE SUCURSALES"/>
    <s v="CIERRE DE ANIO FISCAL"/>
    <s v="CIERRE_DE_CTAS_NOMINALES"/>
    <n v="0"/>
    <n v="78.5"/>
    <s v="COSTA DEL ESTE"/>
    <x v="1"/>
  </r>
  <r>
    <n v="44"/>
    <d v="2018-10-23T00:00:00"/>
    <x v="0"/>
    <x v="0"/>
    <x v="0"/>
    <s v="ADMINISTRACION DE SUCURSALES"/>
    <s v="OTROS EGRESOS 18"/>
    <s v="OTROS EGRESOS 1.P.O (OR:44/DES:44 TRN:86 PERF:300086 CAU: 18"/>
    <n v="9.1999999999999993"/>
    <n v="0"/>
    <s v="MULTI PLAZA"/>
    <x v="1"/>
  </r>
  <r>
    <n v="44"/>
    <d v="2018-12-31T00:00:00"/>
    <x v="1"/>
    <x v="1"/>
    <x v="0"/>
    <s v="ADMINISTRACION DE SUCURSALES"/>
    <s v="CIERRE DE ANIO FISCAL"/>
    <s v="CIERRE_DE_CTAS_NOMINALES"/>
    <n v="0"/>
    <n v="46.55"/>
    <s v="MULTI PLAZA"/>
    <x v="1"/>
  </r>
  <r>
    <n v="46"/>
    <d v="2018-08-17T00:00:00"/>
    <x v="3"/>
    <x v="3"/>
    <x v="0"/>
    <s v="ADMINISTRACION DE SUCURSALES"/>
    <s v="VIATICOS"/>
    <s v="TRANSACCIONES DEL DIA 08/17/2018SPYRAL - GESTION ADMINISTRATIVA"/>
    <n v="12"/>
    <n v="0"/>
    <s v="TERMINAL DE ALBROOK"/>
    <x v="1"/>
  </r>
  <r>
    <n v="46"/>
    <d v="2018-11-07T00:00:00"/>
    <x v="5"/>
    <x v="5"/>
    <x v="0"/>
    <s v="ADMINISTRACION DE SUCURSALES"/>
    <s v="OTROS EGRESOS 18"/>
    <s v="OTROS EGRESOS 1.P.O (OR:46/DES:46 TRN:86 PERF:300086 CAU: 18"/>
    <n v="8.6999999999999993"/>
    <n v="0"/>
    <s v="TERMINAL DE ALBROOK"/>
    <x v="1"/>
  </r>
  <r>
    <n v="46"/>
    <d v="2018-12-31T00:00:00"/>
    <x v="1"/>
    <x v="1"/>
    <x v="0"/>
    <s v="ADMINISTRACION DE SUCURSALES"/>
    <s v="CIERRE DE ANIO FISCAL"/>
    <s v="CIERRE_DE_CTAS_NOMINALES"/>
    <n v="0"/>
    <n v="99.8"/>
    <s v="TERMINAL DE ALBROOK"/>
    <x v="1"/>
  </r>
  <r>
    <n v="46"/>
    <d v="2018-12-31T00:00:00"/>
    <x v="1"/>
    <x v="1"/>
    <x v="0"/>
    <s v="SERVICIOS PERSONALES"/>
    <s v="CIERRE DE ANIO FISCAL"/>
    <s v="CIERRE_DE_CTAS_NOMINALES"/>
    <n v="0"/>
    <n v="11.3"/>
    <s v="TERMINAL DE ALBROOK"/>
    <x v="1"/>
  </r>
  <r>
    <n v="47"/>
    <d v="2018-09-21T00:00:00"/>
    <x v="4"/>
    <x v="4"/>
    <x v="0"/>
    <s v="ADMINISTRACION DE SUCURSALES"/>
    <s v="VIATICOS"/>
    <s v="TRANSACCIONES DEL DIA 09/21/2018SPYRAL - GESTION ADMINISTRATIVA"/>
    <n v="132"/>
    <n v="0"/>
    <s v="CONCEPCION"/>
    <x v="1"/>
  </r>
  <r>
    <n v="47"/>
    <d v="2018-10-05T00:00:00"/>
    <x v="0"/>
    <x v="0"/>
    <x v="0"/>
    <s v="ADMINISTRACION DE SUCURSALES"/>
    <s v="VIATICOS 2"/>
    <s v="TRANSACCIONES DEL DIA 10/05/2018SPYRAL - GESTION ADMINISTRATIVA"/>
    <n v="178"/>
    <n v="0"/>
    <s v="CONCEPCION"/>
    <x v="1"/>
  </r>
  <r>
    <n v="47"/>
    <d v="2018-10-06T00:00:00"/>
    <x v="0"/>
    <x v="0"/>
    <x v="0"/>
    <s v="ADMINISTRACION DE SUCURSALES"/>
    <s v="OTROS EGRESOS 18"/>
    <s v="OTROS EGRESOS 1.P.O (OR:47/DES:47 TRN:86 PERF:300086 CAU: 18"/>
    <n v="11.25"/>
    <n v="0"/>
    <s v="CONCEPCION"/>
    <x v="1"/>
  </r>
  <r>
    <n v="47"/>
    <d v="2018-10-22T00:00:00"/>
    <x v="0"/>
    <x v="0"/>
    <x v="0"/>
    <s v="ADMINISTRACION DE SUCURSALES"/>
    <s v="VIATICOS"/>
    <s v="TRANSACCIONES DEL DIA 10/22/2018SPYRAL - GESTION ADMINISTRATIVA"/>
    <n v="245.24"/>
    <n v="0"/>
    <s v="CONCEPCION"/>
    <x v="1"/>
  </r>
  <r>
    <n v="47"/>
    <d v="2018-10-22T00:00:00"/>
    <x v="0"/>
    <x v="0"/>
    <x v="0"/>
    <s v="ADMINISTRACION DE SUCURSALES"/>
    <s v="NC VIATICOS"/>
    <s v="TRANSACCIONES DEL DIA 10/22/2018SPYRAL - GESTION ADMINISTRATIVA"/>
    <n v="0"/>
    <n v="122.62"/>
    <s v="CONCEPCION"/>
    <x v="1"/>
  </r>
  <r>
    <n v="47"/>
    <d v="2018-11-19T00:00:00"/>
    <x v="5"/>
    <x v="5"/>
    <x v="0"/>
    <s v="ADMINISTRACION DE SUCURSALES"/>
    <s v="VIATICOS"/>
    <s v="TRANSACCIONES DEL DIA 11/19/2018SPYRAL - GESTION ADMINISTRATIVA"/>
    <n v="65"/>
    <n v="0"/>
    <s v="CONCEPCION"/>
    <x v="1"/>
  </r>
  <r>
    <n v="47"/>
    <d v="2018-11-20T00:00:00"/>
    <x v="5"/>
    <x v="5"/>
    <x v="0"/>
    <s v="ADMINISTRACION DE SUCURSALES"/>
    <s v="VIATICOS"/>
    <s v="TRANSACCIONES DEL DIA 11/20/2018SPYRAL - GESTION ADMINISTRATIVA"/>
    <n v="88"/>
    <n v="0"/>
    <s v="CONCEPCION"/>
    <x v="1"/>
  </r>
  <r>
    <n v="47"/>
    <d v="2018-11-29T00:00:00"/>
    <x v="5"/>
    <x v="5"/>
    <x v="0"/>
    <s v="ADMINISTRACION DE SUCURSALES"/>
    <s v="OTROS EGRESOS 18"/>
    <s v="OTROS EGRESOS 1.P.O (OR:47/DES:47 TRN:86 PERF:300086 CAU: 18"/>
    <n v="22.5"/>
    <n v="0"/>
    <s v="CONCEPCION"/>
    <x v="1"/>
  </r>
  <r>
    <n v="47"/>
    <d v="2018-12-10T00:00:00"/>
    <x v="1"/>
    <x v="1"/>
    <x v="0"/>
    <s v="ADMINISTRACION DE SUCURSALES"/>
    <s v="VIATICOS 2"/>
    <s v="TRANSACCIONES DEL DIA 12/10/2018SPYRAL - GESTION ADMINISTRATIVA"/>
    <n v="185.85"/>
    <n v="0"/>
    <s v="CONCEPCION"/>
    <x v="1"/>
  </r>
  <r>
    <n v="47"/>
    <d v="2018-12-12T00:00:00"/>
    <x v="1"/>
    <x v="1"/>
    <x v="0"/>
    <s v="ADMINISTRACION DE SUCURSALES"/>
    <s v="VIATICOS"/>
    <s v="TRANSACCIONES DEL DIA 12/12/2018SPYRAL - GESTION ADMINISTRATIVA"/>
    <n v="183.93"/>
    <n v="0"/>
    <s v="CONCEPCION"/>
    <x v="1"/>
  </r>
  <r>
    <n v="47"/>
    <d v="2018-12-31T00:00:00"/>
    <x v="1"/>
    <x v="1"/>
    <x v="0"/>
    <s v="ADMINISTRACION DE SUCURSALES"/>
    <s v="CIERRE DE ANIO FISCAL"/>
    <s v="CIERRE_DE_CTAS_NOMINALES"/>
    <n v="0"/>
    <n v="1544.15"/>
    <s v="CONCEPCION"/>
    <x v="1"/>
  </r>
  <r>
    <n v="48"/>
    <d v="2018-06-19T00:00:00"/>
    <x v="2"/>
    <x v="2"/>
    <x v="0"/>
    <s v="ADMINISTRACION DE SUCURSALES"/>
    <s v="OTROS EGRESOS 18"/>
    <s v="OTROS EGRESOS 1.P.O (OR:48/DES:48 TRN:86 PERF:300086 CAU: 18"/>
    <n v="22"/>
    <n v="0"/>
    <s v="BOQUETE"/>
    <x v="1"/>
  </r>
  <r>
    <n v="48"/>
    <d v="2018-06-21T00:00:00"/>
    <x v="2"/>
    <x v="2"/>
    <x v="0"/>
    <s v="ADMINISTRACION DE SUCURSALES"/>
    <s v="OTROS EGRESOS 18"/>
    <s v="OTROS EGRESOS 1.P.O (OR:48/DES:48 TRN:86 PERF:300086 CAU: 18"/>
    <n v="22"/>
    <n v="0"/>
    <s v="BOQUETE"/>
    <x v="1"/>
  </r>
  <r>
    <n v="48"/>
    <d v="2018-06-27T00:00:00"/>
    <x v="2"/>
    <x v="2"/>
    <x v="0"/>
    <s v="ADMINISTRACION DE SUCURSALES"/>
    <s v="OTROS EGRESOS 18"/>
    <s v="OTROS EGRESOS 1.P.O (OR:48/DES:48 TRN:86 PERF:300086 CAU: 18"/>
    <n v="22"/>
    <n v="0"/>
    <s v="BOQUETE"/>
    <x v="1"/>
  </r>
  <r>
    <n v="48"/>
    <d v="2018-08-02T00:00:00"/>
    <x v="3"/>
    <x v="3"/>
    <x v="0"/>
    <s v="ADMINISTRACION DE SUCURSALES"/>
    <s v="VIATICOS"/>
    <s v="TRANSACCIONES DEL DIA 08/02/2018SPYRAL - GESTION ADMINISTRATIVA"/>
    <n v="286"/>
    <n v="0"/>
    <s v="BOQUETE"/>
    <x v="1"/>
  </r>
  <r>
    <n v="48"/>
    <d v="2018-08-03T00:00:00"/>
    <x v="3"/>
    <x v="3"/>
    <x v="0"/>
    <s v="ADMINISTRACION DE SUCURSALES"/>
    <s v="OTROS EGRESOS 18"/>
    <s v="OTROS EGRESOS 1.P.O (OR:48/DES:48 TRN:86 PERF:300086 CAU: 18"/>
    <n v="22"/>
    <n v="0"/>
    <s v="BOQUETE"/>
    <x v="1"/>
  </r>
  <r>
    <n v="48"/>
    <d v="2018-08-04T00:00:00"/>
    <x v="3"/>
    <x v="3"/>
    <x v="0"/>
    <s v="ADMINISTRACION DE SUCURSALES"/>
    <s v="OTROS EGRESOS 18"/>
    <s v="OTROS EGRESOS 1.P.O (OR:48/DES:48 TRN:86 PERF:300086 CAU: 18"/>
    <n v="22"/>
    <n v="0"/>
    <s v="BOQUETE"/>
    <x v="1"/>
  </r>
  <r>
    <n v="48"/>
    <d v="2018-08-17T00:00:00"/>
    <x v="3"/>
    <x v="3"/>
    <x v="0"/>
    <s v="ADMINISTRACION DE SUCURSALES"/>
    <s v="NC VIATICOS"/>
    <s v="TRANSACCIONES DEL DIA 08/17/2018SPYRAL - GESTION ADMINISTRATIVA"/>
    <n v="136.61000000000001"/>
    <n v="0"/>
    <s v="BOQUETE"/>
    <x v="1"/>
  </r>
  <r>
    <n v="48"/>
    <d v="2018-08-28T00:00:00"/>
    <x v="3"/>
    <x v="3"/>
    <x v="0"/>
    <s v="ADMINISTRACION DE SUCURSALES"/>
    <s v="NC VIATICOS"/>
    <s v="TRANSACCIONES DEL DIA 08/28/2018SPYRAL - GESTION ADMINISTRATIVA"/>
    <n v="0"/>
    <n v="22"/>
    <s v="BOQUETE"/>
    <x v="1"/>
  </r>
  <r>
    <n v="48"/>
    <d v="2018-09-04T00:00:00"/>
    <x v="4"/>
    <x v="4"/>
    <x v="0"/>
    <s v="ADMINISTRACION DE SUCURSALES"/>
    <s v="VIATICOS"/>
    <s v="TRANSACCIONES DEL DIA 09/04/2018SPYRAL - GESTION ADMINISTRATIVA"/>
    <n v="286"/>
    <n v="0"/>
    <s v="BOQUETE"/>
    <x v="1"/>
  </r>
  <r>
    <n v="48"/>
    <d v="2018-10-01T00:00:00"/>
    <x v="0"/>
    <x v="0"/>
    <x v="0"/>
    <s v="ADMINISTRACION DE SUCURSALES"/>
    <s v="VIATICOS"/>
    <s v="TRANSACCIONES DEL DIA 10/01/2018SPYRAL - GESTION ADMINISTRATIVA"/>
    <n v="286"/>
    <n v="0"/>
    <s v="BOQUETE"/>
    <x v="1"/>
  </r>
  <r>
    <n v="48"/>
    <d v="2018-10-11T00:00:00"/>
    <x v="0"/>
    <x v="0"/>
    <x v="0"/>
    <s v="ADMINISTRACION DE SUCURSALES"/>
    <s v="VIATICOS"/>
    <s v="TRANSACCIONES DEL DIA 10/11/2018SPYRAL - GESTION ADMINISTRATIVA"/>
    <n v="132"/>
    <n v="0"/>
    <s v="BOQUETE"/>
    <x v="1"/>
  </r>
  <r>
    <n v="48"/>
    <d v="2018-10-30T00:00:00"/>
    <x v="0"/>
    <x v="0"/>
    <x v="0"/>
    <s v="ADMINISTRACION DE SUCURSALES"/>
    <s v="OTROS EGRESOS 18"/>
    <s v="OTROS EGRESOS 1.P.O (OR:48/DES:48 TRN:86 PERF:300086 CAU: 18"/>
    <n v="22"/>
    <n v="0"/>
    <s v="BOQUETE"/>
    <x v="1"/>
  </r>
  <r>
    <n v="48"/>
    <d v="2018-11-21T00:00:00"/>
    <x v="5"/>
    <x v="5"/>
    <x v="0"/>
    <s v="ADMINISTRACION DE SUCURSALES"/>
    <s v="OTROS EGRESOS 18"/>
    <s v="OTROS EGRESOS 1.P.O (OR:48/DES:48 TRN:86 PERF:300086 CAU: 18"/>
    <n v="22"/>
    <n v="0"/>
    <s v="BOQUETE"/>
    <x v="1"/>
  </r>
  <r>
    <n v="48"/>
    <d v="2018-12-12T00:00:00"/>
    <x v="1"/>
    <x v="1"/>
    <x v="0"/>
    <s v="ADMINISTRACION DE SUCURSALES"/>
    <s v="OTROS EGRESOS 18"/>
    <s v="OTROS EGRESOS 1.P.O (OR:48/DES:48 TRN:86 PERF:300086 CAU: 18"/>
    <n v="22"/>
    <n v="0"/>
    <s v="BOQUETE"/>
    <x v="1"/>
  </r>
  <r>
    <n v="48"/>
    <d v="2018-12-14T00:00:00"/>
    <x v="1"/>
    <x v="1"/>
    <x v="0"/>
    <s v="ADMINISTRACION DE SUCURSALES"/>
    <s v="OTROS EGRESOS 18"/>
    <s v="OTROS EGRESOS 1.P.O (OR:48/DES:48 TRN:86 PERF:300086 CAU: 18"/>
    <n v="22"/>
    <n v="0"/>
    <s v="BOQUETE"/>
    <x v="1"/>
  </r>
  <r>
    <n v="48"/>
    <d v="2018-12-31T00:00:00"/>
    <x v="1"/>
    <x v="1"/>
    <x v="0"/>
    <s v="ADMINISTRACION DE SUCURSALES"/>
    <s v="CIERRE DE ANIO FISCAL"/>
    <s v="CIERRE_DE_CTAS_NOMINALES"/>
    <n v="0"/>
    <n v="1698.61"/>
    <s v="BOQUETE"/>
    <x v="1"/>
  </r>
  <r>
    <n v="48"/>
    <d v="2018-12-31T00:00:00"/>
    <x v="1"/>
    <x v="1"/>
    <x v="0"/>
    <s v="CAJA"/>
    <s v="CIERRE DE ANIO FISCAL"/>
    <s v="CIERRE_DE_CTAS_NOMINALES"/>
    <n v="0"/>
    <n v="968"/>
    <s v="BOQUETE"/>
    <x v="1"/>
  </r>
  <r>
    <n v="48"/>
    <d v="2018-12-31T00:00:00"/>
    <x v="1"/>
    <x v="1"/>
    <x v="0"/>
    <s v="SERVICIOS PERSONALES"/>
    <s v="CIERRE DE ANIO FISCAL"/>
    <s v="CIERRE_DE_CTAS_NOMINALES"/>
    <n v="0"/>
    <n v="550"/>
    <s v="BOQUETE"/>
    <x v="1"/>
  </r>
  <r>
    <n v="49"/>
    <d v="2018-12-12T00:00:00"/>
    <x v="1"/>
    <x v="1"/>
    <x v="0"/>
    <s v="ADMINISTRACION DE SUCURSALES"/>
    <s v="VIATICOS"/>
    <s v="TRANSACCIONES DEL DIA 12/12/2018SPYRAL - GESTION ADMINISTRATIVA"/>
    <n v="3.15"/>
    <n v="0"/>
    <s v="BRISAS DEL GOLF"/>
    <x v="1"/>
  </r>
  <r>
    <n v="49"/>
    <d v="2018-12-31T00:00:00"/>
    <x v="1"/>
    <x v="1"/>
    <x v="0"/>
    <s v="ADMINISTRACION DE SUCURSALES"/>
    <s v="CIERRE DE ANIO FISCAL"/>
    <s v="CIERRE_DE_CTAS_NOMINALES"/>
    <n v="0"/>
    <n v="20"/>
    <s v="BRISAS DEL GOLF"/>
    <x v="1"/>
  </r>
  <r>
    <n v="49"/>
    <d v="2018-12-31T00:00:00"/>
    <x v="1"/>
    <x v="1"/>
    <x v="0"/>
    <s v="CAJA"/>
    <s v="CIERRE DE ANIO FISCAL"/>
    <s v="CIERRE_DE_CTAS_NOMINALES"/>
    <n v="0"/>
    <n v="47.4"/>
    <s v="BRISAS DEL GOLF"/>
    <x v="1"/>
  </r>
  <r>
    <n v="49"/>
    <d v="2018-10-08T00:00:00"/>
    <x v="0"/>
    <x v="0"/>
    <x v="0"/>
    <s v="SERVICIOS PERSONALES"/>
    <s v="VIATICOS"/>
    <s v="TRANSACCIONES DEL DIA 10/08/2018SPYRAL - GESTION ADMINISTRATIVA"/>
    <n v="6.95"/>
    <n v="0"/>
    <s v="BRISAS DEL GOLF"/>
    <x v="1"/>
  </r>
  <r>
    <n v="49"/>
    <d v="2018-10-24T00:00:00"/>
    <x v="0"/>
    <x v="0"/>
    <x v="0"/>
    <s v="SERVICIOS PERSONALES"/>
    <s v="VIATICOS"/>
    <s v="TRANSACCIONES DEL DIA 10/24/2018SPYRAL - GESTION ADMINISTRATIVA"/>
    <n v="10.8"/>
    <n v="0"/>
    <s v="BRISAS DEL GOLF"/>
    <x v="1"/>
  </r>
  <r>
    <n v="49"/>
    <d v="2018-11-09T00:00:00"/>
    <x v="5"/>
    <x v="5"/>
    <x v="0"/>
    <s v="SERVICIOS PERSONALES"/>
    <s v="VIATICOS"/>
    <s v="TRANSACCIONES DEL DIA 11/09/2018SPYRAL - GESTION ADMINISTRATIVA"/>
    <n v="6.3"/>
    <n v="0"/>
    <s v="BRISAS DEL GOLF"/>
    <x v="1"/>
  </r>
  <r>
    <n v="49"/>
    <d v="2018-12-06T00:00:00"/>
    <x v="1"/>
    <x v="1"/>
    <x v="0"/>
    <s v="SERVICIOS PERSONALES"/>
    <s v="VIATICOS"/>
    <s v="TRANSACCIONES DEL DIA 12/06/2018SPYRAL - GESTION ADMINISTRATIVA"/>
    <n v="3.15"/>
    <n v="0"/>
    <s v="BRISAS DEL GOLF"/>
    <x v="1"/>
  </r>
  <r>
    <n v="49"/>
    <d v="2018-12-31T00:00:00"/>
    <x v="1"/>
    <x v="1"/>
    <x v="0"/>
    <s v="SERVICIOS PERSONALES"/>
    <s v="CIERRE DE ANIO FISCAL"/>
    <s v="CIERRE_DE_CTAS_NOMINALES"/>
    <n v="0"/>
    <n v="27.2"/>
    <s v="BRISAS DEL GOLF"/>
    <x v="1"/>
  </r>
  <r>
    <n v="51"/>
    <d v="2018-06-08T00:00:00"/>
    <x v="2"/>
    <x v="2"/>
    <x v="0"/>
    <s v="ADMINISTRACION DE SUCURSALES"/>
    <s v="OTROS EGRESOS 18"/>
    <s v="OTROS EGRESOS 1.P.O (OR:51/DES:51 TRN:86 PERF:300086 CAU: 18"/>
    <n v="6.6"/>
    <n v="0"/>
    <s v="PUENTE CENTENARIO"/>
    <x v="1"/>
  </r>
  <r>
    <n v="51"/>
    <d v="2018-06-12T00:00:00"/>
    <x v="2"/>
    <x v="2"/>
    <x v="0"/>
    <s v="ADMINISTRACION DE SUCURSALES"/>
    <s v="OTROS EGRESOS 18"/>
    <s v="OTROS EGRESOS 1.P.O (OR:51/DES:51 TRN:86 PERF:300086 CAU: 18"/>
    <n v="3.15"/>
    <n v="0"/>
    <s v="PUENTE CENTENARIO"/>
    <x v="1"/>
  </r>
  <r>
    <n v="51"/>
    <d v="2018-06-14T00:00:00"/>
    <x v="2"/>
    <x v="2"/>
    <x v="0"/>
    <s v="ADMINISTRACION DE SUCURSALES"/>
    <s v="OTROS EGRESOS 18"/>
    <s v="OTROS EGRESOS 1.P.O (OR:51/DES:51 TRN:86 PERF:300086 CAU: 18"/>
    <n v="4.75"/>
    <n v="0"/>
    <s v="PUENTE CENTENARIO"/>
    <x v="1"/>
  </r>
  <r>
    <n v="51"/>
    <d v="2018-06-29T00:00:00"/>
    <x v="2"/>
    <x v="2"/>
    <x v="0"/>
    <s v="ADMINISTRACION DE SUCURSALES"/>
    <s v="OTROS EGRESOS 18"/>
    <s v="OTROS EGRESOS 1.P.O (OR:51/DES:51 TRN:86 PERF:300086 CAU: 18"/>
    <n v="3.7"/>
    <n v="0"/>
    <s v="PUENTE CENTENARIO"/>
    <x v="1"/>
  </r>
  <r>
    <n v="51"/>
    <d v="2018-08-01T00:00:00"/>
    <x v="3"/>
    <x v="3"/>
    <x v="0"/>
    <s v="ADMINISTRACION DE SUCURSALES"/>
    <s v="OTROS EGRESOS 18"/>
    <s v="OTROS EGRESOS 1.P.O (OR:51/DES:51 TRN:86 PERF:300086 CAU: 18"/>
    <n v="3.7"/>
    <n v="0"/>
    <s v="PUENTE CENTENARIO"/>
    <x v="1"/>
  </r>
  <r>
    <n v="51"/>
    <d v="2018-08-06T00:00:00"/>
    <x v="3"/>
    <x v="3"/>
    <x v="0"/>
    <s v="ADMINISTRACION DE SUCURSALES"/>
    <s v="OTROS EGRESOS 18"/>
    <s v="OTROS EGRESOS 1.P.O (OR:51/DES:51 TRN:86 PERF:300086 CAU: 18"/>
    <n v="3.15"/>
    <n v="0"/>
    <s v="PUENTE CENTENARIO"/>
    <x v="1"/>
  </r>
  <r>
    <n v="51"/>
    <d v="2018-09-07T00:00:00"/>
    <x v="4"/>
    <x v="4"/>
    <x v="0"/>
    <s v="ADMINISTRACION DE SUCURSALES"/>
    <s v="OTROS EGRESOS 18"/>
    <s v="OTROS EGRESOS 1.P.O (OR:51/DES:51 TRN:86 PERF:300086 CAU: 18"/>
    <n v="3.15"/>
    <n v="0"/>
    <s v="PUENTE CENTENARIO"/>
    <x v="1"/>
  </r>
  <r>
    <n v="51"/>
    <d v="2018-10-08T00:00:00"/>
    <x v="0"/>
    <x v="0"/>
    <x v="0"/>
    <s v="ADMINISTRACION DE SUCURSALES"/>
    <s v="OTROS EGRESOS 18"/>
    <s v="OTROS EGRESOS 1.P.O (OR:51/DES:51 TRN:86 PERF:300086 CAU: 18"/>
    <n v="3.15"/>
    <n v="0"/>
    <s v="PUENTE CENTENARIO"/>
    <x v="1"/>
  </r>
  <r>
    <n v="51"/>
    <d v="2018-10-15T00:00:00"/>
    <x v="0"/>
    <x v="0"/>
    <x v="0"/>
    <s v="ADMINISTRACION DE SUCURSALES"/>
    <s v="OTROS EGRESOS 18"/>
    <s v="OTROS EGRESOS 1.P.O (OR:51/DES:51 TRN:86 PERF:300086 CAU: 18"/>
    <n v="3.15"/>
    <n v="0"/>
    <s v="PUENTE CENTENARIO"/>
    <x v="1"/>
  </r>
  <r>
    <n v="51"/>
    <d v="2018-10-24T00:00:00"/>
    <x v="0"/>
    <x v="0"/>
    <x v="0"/>
    <s v="ADMINISTRACION DE SUCURSALES"/>
    <s v="OTROS EGRESOS 18"/>
    <s v="OTROS EGRESOS 1.P.O (OR:51/DES:51 TRN:86 PERF:300086 CAU: 18"/>
    <n v="6.3"/>
    <n v="0"/>
    <s v="PUENTE CENTENARIO"/>
    <x v="1"/>
  </r>
  <r>
    <n v="51"/>
    <d v="2018-11-21T00:00:00"/>
    <x v="5"/>
    <x v="5"/>
    <x v="0"/>
    <s v="ADMINISTRACION DE SUCURSALES"/>
    <s v="OTROS EGRESOS 18"/>
    <s v="OTROS EGRESOS 1.P.O (OR:51/DES:51 TRN:86 PERF:300086 CAU: 18"/>
    <n v="4.75"/>
    <n v="0"/>
    <s v="PUENTE CENTENARIO"/>
    <x v="1"/>
  </r>
  <r>
    <n v="51"/>
    <d v="2018-12-03T00:00:00"/>
    <x v="1"/>
    <x v="1"/>
    <x v="0"/>
    <s v="ADMINISTRACION DE SUCURSALES"/>
    <s v="OTROS EGRESOS 18"/>
    <s v="OTROS EGRESOS 1.P.O (OR:51/DES:51 TRN:86 PERF:300086 CAU: 18"/>
    <n v="3.15"/>
    <n v="0"/>
    <s v="PUENTE CENTENARIO"/>
    <x v="1"/>
  </r>
  <r>
    <n v="51"/>
    <d v="2018-12-12T00:00:00"/>
    <x v="1"/>
    <x v="1"/>
    <x v="0"/>
    <s v="ADMINISTRACION DE SUCURSALES"/>
    <s v="OTROS EGRESOS 18"/>
    <s v="OTROS EGRESOS 1.P.O (OR:51/DES:51 TRN:86 PERF:300086 CAU: 18"/>
    <n v="3.15"/>
    <n v="0"/>
    <s v="PUENTE CENTENARIO"/>
    <x v="1"/>
  </r>
  <r>
    <n v="51"/>
    <d v="2018-12-31T00:00:00"/>
    <x v="1"/>
    <x v="1"/>
    <x v="0"/>
    <s v="ADMINISTRACION DE SUCURSALES"/>
    <s v="CIERRE DE ANIO FISCAL"/>
    <s v="CIERRE_DE_CTAS_NOMINALES"/>
    <n v="0"/>
    <n v="73.349999999999994"/>
    <s v="PUENTE CENTENARIO"/>
    <x v="1"/>
  </r>
  <r>
    <n v="53"/>
    <d v="2018-06-20T00:00:00"/>
    <x v="2"/>
    <x v="2"/>
    <x v="0"/>
    <s v="ADMINISTRACION DE SUCURSALES"/>
    <s v="OTROS EGRESOS 18"/>
    <s v="OTROS EGRESOS 1.P.O (OR:53/DES:53 TRN:86 PERF:300086 CAU: 18"/>
    <n v="18"/>
    <n v="0"/>
    <s v="AGUADULCE"/>
    <x v="1"/>
  </r>
  <r>
    <n v="53"/>
    <d v="2018-06-26T00:00:00"/>
    <x v="2"/>
    <x v="2"/>
    <x v="0"/>
    <s v="ADMINISTRACION DE SUCURSALES"/>
    <s v="OTROS EGRESOS 18"/>
    <s v="OTROS EGRESOS 1.P.O (OR:53/DES:53 TRN:86 PERF:300086 CAU: 18"/>
    <n v="18"/>
    <n v="0"/>
    <s v="AGUADULCE"/>
    <x v="1"/>
  </r>
  <r>
    <n v="53"/>
    <d v="2018-08-06T00:00:00"/>
    <x v="3"/>
    <x v="3"/>
    <x v="0"/>
    <s v="ADMINISTRACION DE SUCURSALES"/>
    <s v="OTROS EGRESOS 18"/>
    <s v="OTROS EGRESOS 1.P.O (OR:53/DES:53 TRN:86 PERF:300086 CAU: 18"/>
    <n v="18"/>
    <n v="0"/>
    <s v="AGUADULCE"/>
    <x v="1"/>
  </r>
  <r>
    <n v="53"/>
    <d v="2018-08-07T00:00:00"/>
    <x v="3"/>
    <x v="3"/>
    <x v="0"/>
    <s v="ADMINISTRACION DE SUCURSALES"/>
    <s v="OTROS EGRESOS 18"/>
    <s v="OTROS EGRESOS 1.P.O (OR:53/DES:53 TRN:86 PERF:300086 CAU: 18"/>
    <n v="72"/>
    <n v="0"/>
    <s v="AGUADULCE"/>
    <x v="1"/>
  </r>
  <r>
    <n v="53"/>
    <d v="2018-08-10T00:00:00"/>
    <x v="3"/>
    <x v="3"/>
    <x v="0"/>
    <s v="ADMINISTRACION DE SUCURSALES"/>
    <s v="VIATICOS"/>
    <s v="TRANSACCIONES DEL DIA 08/10/2018SPYRAL - GESTION ADMINISTRATIVA"/>
    <n v="91.5"/>
    <n v="0"/>
    <s v="AGUADULCE"/>
    <x v="1"/>
  </r>
  <r>
    <n v="53"/>
    <d v="2018-09-01T00:00:00"/>
    <x v="4"/>
    <x v="4"/>
    <x v="0"/>
    <s v="ADMINISTRACION DE SUCURSALES"/>
    <s v="VIATICOS"/>
    <s v="TRANSACCIONES DEL DIA 09/01/2018SPYRAL - GESTION ADMINISTRATIVA"/>
    <n v="149.5"/>
    <n v="0"/>
    <s v="AGUADULCE"/>
    <x v="1"/>
  </r>
  <r>
    <n v="53"/>
    <d v="2018-09-24T00:00:00"/>
    <x v="4"/>
    <x v="4"/>
    <x v="0"/>
    <s v="ADMINISTRACION DE SUCURSALES"/>
    <s v="NC VIATICOS"/>
    <s v="TRANSACCIONES DEL DIA 09/24/2018SPYRAL - GESTION ADMINISTRATIVA"/>
    <n v="0"/>
    <n v="23"/>
    <s v="AGUADULCE"/>
    <x v="1"/>
  </r>
  <r>
    <n v="53"/>
    <d v="2018-09-28T00:00:00"/>
    <x v="4"/>
    <x v="4"/>
    <x v="0"/>
    <s v="ADMINISTRACION DE SUCURSALES"/>
    <s v="OTROS EGRESOS 18"/>
    <s v="OTROS EGRESOS 1.P.O (OR:53/DES:53 TRN:86 PERF:300086 CAU: 18"/>
    <n v="4"/>
    <n v="0"/>
    <s v="AGUADULCE"/>
    <x v="1"/>
  </r>
  <r>
    <n v="53"/>
    <d v="2018-10-01T00:00:00"/>
    <x v="0"/>
    <x v="0"/>
    <x v="0"/>
    <s v="ADMINISTRACION DE SUCURSALES"/>
    <s v="VIATICOS"/>
    <s v="TRANSACCIONES DEL DIA 10/01/2018SPYRAL - GESTION ADMINISTRATIVA"/>
    <n v="264"/>
    <n v="0"/>
    <s v="AGUADULCE"/>
    <x v="1"/>
  </r>
  <r>
    <n v="53"/>
    <d v="2018-10-11T00:00:00"/>
    <x v="0"/>
    <x v="0"/>
    <x v="0"/>
    <s v="ADMINISTRACION DE SUCURSALES"/>
    <s v="OTROS EGRESOS 18"/>
    <s v="OTROS EGRESOS 1.P.O (OR:53/DES:53 TRN:86 PERF:300086 CAU: 18"/>
    <n v="5"/>
    <n v="0"/>
    <s v="AGUADULCE"/>
    <x v="1"/>
  </r>
  <r>
    <n v="53"/>
    <d v="2018-10-23T00:00:00"/>
    <x v="0"/>
    <x v="0"/>
    <x v="0"/>
    <s v="ADMINISTRACION DE SUCURSALES"/>
    <s v="OTROS EGRESOS 18"/>
    <s v="OTROS EGRESOS 1.P.O (OR:53/DES:53 TRN:86 PERF:300086 CAU: 18"/>
    <n v="18"/>
    <n v="0"/>
    <s v="AGUADULCE"/>
    <x v="1"/>
  </r>
  <r>
    <n v="53"/>
    <d v="2018-10-25T00:00:00"/>
    <x v="0"/>
    <x v="0"/>
    <x v="0"/>
    <s v="ADMINISTRACION DE SUCURSALES"/>
    <s v="OTROS EGRESOS 18"/>
    <s v="OTROS EGRESOS 1.P.O (OR:53/DES:53 TRN:86 PERF:300086 CAU: 18"/>
    <n v="18"/>
    <n v="0"/>
    <s v="AGUADULCE"/>
    <x v="1"/>
  </r>
  <r>
    <n v="53"/>
    <d v="2018-11-02T00:00:00"/>
    <x v="5"/>
    <x v="5"/>
    <x v="0"/>
    <s v="ADMINISTRACION DE SUCURSALES"/>
    <s v="OTROS EGRESOS 18"/>
    <s v="OTROS EGRESOS 1.P.O (OR:53/DES:53 TRN:86 PERF:300086 CAU: 18"/>
    <n v="18"/>
    <n v="0"/>
    <s v="AGUADULCE"/>
    <x v="1"/>
  </r>
  <r>
    <n v="53"/>
    <d v="2018-11-08T00:00:00"/>
    <x v="5"/>
    <x v="5"/>
    <x v="0"/>
    <s v="ADMINISTRACION DE SUCURSALES"/>
    <s v="NC VIATICOS"/>
    <s v="TRANSACCIONES DEL DIA 11/08/2018SPYRAL - GESTION ADMINISTRATIVA"/>
    <n v="0"/>
    <n v="96"/>
    <s v="AGUADULCE"/>
    <x v="1"/>
  </r>
  <r>
    <n v="53"/>
    <d v="2018-12-04T00:00:00"/>
    <x v="1"/>
    <x v="1"/>
    <x v="0"/>
    <s v="ADMINISTRACION DE SUCURSALES"/>
    <s v="VIATICOS"/>
    <s v="TRANSACCIONES DEL DIA 12/04/2018SPYRAL - GESTION ADMINISTRATIVA"/>
    <n v="264"/>
    <n v="0"/>
    <s v="AGUADULCE"/>
    <x v="1"/>
  </r>
  <r>
    <n v="53"/>
    <d v="2018-12-12T00:00:00"/>
    <x v="1"/>
    <x v="1"/>
    <x v="0"/>
    <s v="ADMINISTRACION DE SUCURSALES"/>
    <s v="OTROS EGRESOS 18"/>
    <s v="OTROS EGRESOS 1.P.O (OR:53/DES:53 TRN:86 PERF:300086 CAU: 18"/>
    <n v="6"/>
    <n v="0"/>
    <s v="AGUADULCE"/>
    <x v="1"/>
  </r>
  <r>
    <n v="53"/>
    <d v="2018-12-17T00:00:00"/>
    <x v="1"/>
    <x v="1"/>
    <x v="0"/>
    <s v="ADMINISTRACION DE SUCURSALES"/>
    <s v="OTROS EGRESOS 18"/>
    <s v="OTROS EGRESOS 1.P.O (OR:53/DES:53 TRN:86 PERF:300086 CAU: 18"/>
    <n v="18"/>
    <n v="0"/>
    <s v="AGUADULCE"/>
    <x v="1"/>
  </r>
  <r>
    <n v="53"/>
    <d v="2018-12-21T00:00:00"/>
    <x v="1"/>
    <x v="1"/>
    <x v="0"/>
    <s v="ADMINISTRACION DE SUCURSALES"/>
    <s v="OTROS EGRESOS 18"/>
    <s v="OTROS EGRESOS 1.P.O (OR:53/DES:53 TRN:86 PERF:300086 CAU: 18"/>
    <n v="24"/>
    <n v="0"/>
    <s v="AGUADULCE"/>
    <x v="1"/>
  </r>
  <r>
    <n v="53"/>
    <d v="2018-12-31T00:00:00"/>
    <x v="1"/>
    <x v="1"/>
    <x v="0"/>
    <s v="ADMINISTRACION DE SUCURSALES"/>
    <s v="CIERRE DE ANIO FISCAL"/>
    <s v="CIERRE_DE_CTAS_NOMINALES"/>
    <n v="0"/>
    <n v="1544.52"/>
    <s v="AGUADULCE"/>
    <x v="1"/>
  </r>
  <r>
    <n v="53"/>
    <d v="2018-08-16T00:00:00"/>
    <x v="3"/>
    <x v="3"/>
    <x v="0"/>
    <s v="SERVICIOS PERSONALES"/>
    <s v="VIATICOS"/>
    <s v="TRANSACCIONES DEL DIA 08/16/2018SPYRAL - GESTION ADMINISTRATIVA"/>
    <n v="136.5"/>
    <n v="0"/>
    <s v="AGUADULCE"/>
    <x v="1"/>
  </r>
  <r>
    <n v="53"/>
    <d v="2018-12-31T00:00:00"/>
    <x v="1"/>
    <x v="1"/>
    <x v="0"/>
    <s v="SERVICIOS PERSONALES"/>
    <s v="CIERRE DE ANIO FISCAL"/>
    <s v="CIERRE_DE_CTAS_NOMINALES"/>
    <n v="0"/>
    <n v="346.5"/>
    <s v="AGUADULCE"/>
    <x v="1"/>
  </r>
  <r>
    <n v="54"/>
    <d v="2018-07-12T00:00:00"/>
    <x v="6"/>
    <x v="6"/>
    <x v="0"/>
    <s v="ADMINISTRACION DE SUCURSALES"/>
    <s v="VIATICOS"/>
    <s v="TRANSACCIONES DEL DIA 07/12/2018SPYRAL - GESTION ADMINISTRATIVA"/>
    <n v="208.8"/>
    <n v="0"/>
    <s v="SABANITAS"/>
    <x v="1"/>
  </r>
  <r>
    <n v="54"/>
    <d v="2018-08-21T00:00:00"/>
    <x v="3"/>
    <x v="3"/>
    <x v="0"/>
    <s v="ADMINISTRACION DE SUCURSALES"/>
    <s v="VIATICOS"/>
    <s v="TRANSACCIONES DEL DIA 08/21/2018SPYRAL - GESTION ADMINISTRATIVA"/>
    <n v="39"/>
    <n v="0"/>
    <s v="SABANITAS"/>
    <x v="1"/>
  </r>
  <r>
    <n v="54"/>
    <d v="2018-09-01T00:00:00"/>
    <x v="4"/>
    <x v="4"/>
    <x v="0"/>
    <s v="ADMINISTRACION DE SUCURSALES"/>
    <s v="VIATICOS"/>
    <s v="TRANSACCIONES DEL DIA 09/01/2018SPYRAL - GESTION ADMINISTRATIVA"/>
    <n v="176.8"/>
    <n v="0"/>
    <s v="SABANITAS"/>
    <x v="1"/>
  </r>
  <r>
    <n v="54"/>
    <d v="2018-10-26T00:00:00"/>
    <x v="0"/>
    <x v="0"/>
    <x v="0"/>
    <s v="ADMINISTRACION DE SUCURSALES"/>
    <s v="VIATICOS"/>
    <s v="TRANSACCIONES DEL DIA 10/26/2018SPYRAL - GESTION ADMINISTRATIVA"/>
    <n v="47"/>
    <n v="0"/>
    <s v="SABANITAS"/>
    <x v="1"/>
  </r>
  <r>
    <n v="54"/>
    <d v="2018-12-31T00:00:00"/>
    <x v="1"/>
    <x v="1"/>
    <x v="0"/>
    <s v="ADMINISTRACION DE SUCURSALES"/>
    <s v="CIERRE DE ANIO FISCAL"/>
    <s v="CIERRE_DE_CTAS_NOMINALES"/>
    <n v="0"/>
    <n v="584"/>
    <s v="SABANITAS"/>
    <x v="1"/>
  </r>
  <r>
    <n v="54"/>
    <d v="2018-06-29T00:00:00"/>
    <x v="2"/>
    <x v="2"/>
    <x v="0"/>
    <s v="SERVICIOS PERSONALES"/>
    <s v="VIATICOS"/>
    <s v="TRANSACCIONES DEL DIA 06/29/2018SPYRAL - GESTION ADMINISTRATIVA"/>
    <n v="183.8"/>
    <n v="0"/>
    <s v="SABANITAS"/>
    <x v="1"/>
  </r>
  <r>
    <n v="54"/>
    <d v="2018-08-16T00:00:00"/>
    <x v="3"/>
    <x v="3"/>
    <x v="0"/>
    <s v="SERVICIOS PERSONALES"/>
    <s v="VIATICOS"/>
    <s v="TRANSACCIONES DEL DIA 08/16/2018SPYRAL - GESTION ADMINISTRATIVA"/>
    <n v="190.4"/>
    <n v="0"/>
    <s v="SABANITAS"/>
    <x v="1"/>
  </r>
  <r>
    <n v="54"/>
    <d v="2018-09-13T00:00:00"/>
    <x v="4"/>
    <x v="4"/>
    <x v="0"/>
    <s v="SERVICIOS PERSONALES"/>
    <s v="VIATICOS"/>
    <s v="TRANSACCIONES DEL DIA 09/13/2018SPYRAL - GESTION ADMINISTRATIVA"/>
    <n v="163.19999999999999"/>
    <n v="0"/>
    <s v="SABANITAS"/>
    <x v="1"/>
  </r>
  <r>
    <n v="54"/>
    <d v="2018-10-01T00:00:00"/>
    <x v="0"/>
    <x v="0"/>
    <x v="0"/>
    <s v="SERVICIOS PERSONALES"/>
    <s v="VIATICOS"/>
    <s v="TRANSACCIONES DEL DIA 10/01/2018SPYRAL - GESTION ADMINISTRATIVA"/>
    <n v="88.6"/>
    <n v="0"/>
    <s v="SABANITAS"/>
    <x v="1"/>
  </r>
  <r>
    <n v="54"/>
    <d v="2018-12-31T00:00:00"/>
    <x v="1"/>
    <x v="1"/>
    <x v="0"/>
    <s v="SERVICIOS PERSONALES"/>
    <s v="CIERRE DE ANIO FISCAL"/>
    <s v="CIERRE_DE_CTAS_NOMINALES"/>
    <n v="0"/>
    <n v="626"/>
    <s v="SABANITAS"/>
    <x v="1"/>
  </r>
  <r>
    <n v="68"/>
    <d v="2018-12-31T00:00:00"/>
    <x v="1"/>
    <x v="1"/>
    <x v="0"/>
    <s v="ADMINISTRACION DE SUCURSALES"/>
    <s v="CIERRE DE ANIO FISCAL"/>
    <s v="CIERRE_DE_CTAS_NOMINALES"/>
    <n v="0"/>
    <n v="6.6"/>
    <s v="ALTOS DE PANAMA"/>
    <x v="1"/>
  </r>
  <r>
    <n v="69"/>
    <d v="2018-10-01T00:00:00"/>
    <x v="0"/>
    <x v="0"/>
    <x v="0"/>
    <s v="ADMINISTRACION DE SUCURSALES"/>
    <s v="OTROS EGRESOS 18"/>
    <s v="OTROS EGRESOS 1.P.O (OR:69/DES:69 TRN:86 PERF:300086 CAU: 18"/>
    <n v="6.83"/>
    <n v="0"/>
    <s v="VERSALLES"/>
    <x v="1"/>
  </r>
  <r>
    <n v="69"/>
    <d v="2018-12-31T00:00:00"/>
    <x v="1"/>
    <x v="1"/>
    <x v="0"/>
    <s v="ADMINISTRACION DE SUCURSALES"/>
    <s v="CIERRE DE ANIO FISCAL"/>
    <s v="CIERRE_DE_CTAS_NOMINALES"/>
    <n v="0"/>
    <n v="34.68"/>
    <s v="VERSALLES"/>
    <x v="1"/>
  </r>
  <r>
    <n v="70"/>
    <d v="2018-07-03T00:00:00"/>
    <x v="6"/>
    <x v="6"/>
    <x v="0"/>
    <s v="ADMINISTRACION DE SUCURSALES"/>
    <s v="OTROS EGRESOS 18"/>
    <s v="OTROS EGRESOS 1.P.O (OR:70/DES:70 TRN:86 PERF:300086 CAU: 18"/>
    <n v="6.85"/>
    <n v="0"/>
    <s v="BUSINESS PARK"/>
    <x v="1"/>
  </r>
  <r>
    <n v="70"/>
    <d v="2018-07-17T00:00:00"/>
    <x v="6"/>
    <x v="6"/>
    <x v="0"/>
    <s v="ADMINISTRACION DE SUCURSALES"/>
    <s v="OTROS EGRESOS 18"/>
    <s v="OTROS EGRESOS 1.P.O (OR:70/DES:70 TRN:86 PERF:300086 CAU: 18"/>
    <n v="2.25"/>
    <n v="0"/>
    <s v="BUSINESS PARK"/>
    <x v="1"/>
  </r>
  <r>
    <n v="70"/>
    <d v="2018-08-17T00:00:00"/>
    <x v="3"/>
    <x v="3"/>
    <x v="0"/>
    <s v="ADMINISTRACION DE SUCURSALES"/>
    <s v="OTROS EGRESOS 18"/>
    <s v="OTROS EGRESOS 1.P.O (OR:70/DES:70 TRN:86 PERF:300086 CAU: 18"/>
    <n v="2.4"/>
    <n v="0"/>
    <s v="BUSINESS PARK"/>
    <x v="1"/>
  </r>
  <r>
    <n v="70"/>
    <d v="2018-08-28T00:00:00"/>
    <x v="3"/>
    <x v="3"/>
    <x v="0"/>
    <s v="ADMINISTRACION DE SUCURSALES"/>
    <s v="OTROS EGRESOS 18"/>
    <s v="OTROS EGRESOS 1.P.O (OR:70/DES:70 TRN:86 PERF:300086 CAU: 18"/>
    <n v="1.8"/>
    <n v="0"/>
    <s v="BUSINESS PARK"/>
    <x v="1"/>
  </r>
  <r>
    <n v="70"/>
    <d v="2018-10-13T00:00:00"/>
    <x v="0"/>
    <x v="0"/>
    <x v="0"/>
    <s v="ADMINISTRACION DE SUCURSALES"/>
    <s v="OTROS EGRESOS 18"/>
    <s v="OTROS EGRESOS 1.P.O (OR:70/DES:70 TRN:86 PERF:300086 CAU: 18"/>
    <n v="1.8"/>
    <n v="0"/>
    <s v="BUSINESS PARK"/>
    <x v="1"/>
  </r>
  <r>
    <n v="70"/>
    <d v="2018-10-22T00:00:00"/>
    <x v="0"/>
    <x v="0"/>
    <x v="0"/>
    <s v="ADMINISTRACION DE SUCURSALES"/>
    <s v="OTROS EGRESOS 18"/>
    <s v="OTROS EGRESOS 1.P.O (OR:70/DES:70 TRN:86 PERF:300086 CAU: 18"/>
    <n v="2.4"/>
    <n v="0"/>
    <s v="BUSINESS PARK"/>
    <x v="1"/>
  </r>
  <r>
    <n v="70"/>
    <d v="2018-11-16T00:00:00"/>
    <x v="5"/>
    <x v="5"/>
    <x v="0"/>
    <s v="ADMINISTRACION DE SUCURSALES"/>
    <s v="OTROS EGRESOS 18"/>
    <s v="OTROS EGRESOS 1.P.O (OR:70/DES:70 TRN:86 PERF:300086 CAU: 18"/>
    <n v="2.25"/>
    <n v="0"/>
    <s v="BUSINESS PARK"/>
    <x v="1"/>
  </r>
  <r>
    <n v="70"/>
    <d v="2018-11-22T00:00:00"/>
    <x v="5"/>
    <x v="5"/>
    <x v="0"/>
    <s v="ADMINISTRACION DE SUCURSALES"/>
    <s v="OTROS EGRESOS 18"/>
    <s v="OTROS EGRESOS 1.P.O (OR:70/DES:70 TRN:86 PERF:300086 CAU: 18"/>
    <n v="2.25"/>
    <n v="0"/>
    <s v="BUSINESS PARK"/>
    <x v="1"/>
  </r>
  <r>
    <n v="70"/>
    <d v="2018-12-31T00:00:00"/>
    <x v="1"/>
    <x v="1"/>
    <x v="0"/>
    <s v="ADMINISTRACION DE SUCURSALES"/>
    <s v="CIERRE DE ANIO FISCAL"/>
    <s v="CIERRE_DE_CTAS_NOMINALES"/>
    <n v="0"/>
    <n v="29.35"/>
    <s v="BUSINESS PARK"/>
    <x v="1"/>
  </r>
  <r>
    <n v="71"/>
    <d v="2018-07-06T00:00:00"/>
    <x v="6"/>
    <x v="6"/>
    <x v="0"/>
    <s v="ADMINISTRACION DE SUCURSALES"/>
    <s v="OTROS EGRESOS 18"/>
    <s v="OTROS EGRESOS 1.P.O (OR:71/DES:71 TRN:86 PERF:300086 CAU: 18"/>
    <n v="9.1999999999999993"/>
    <n v="0"/>
    <s v="SAN FRANCISCO"/>
    <x v="1"/>
  </r>
  <r>
    <n v="71"/>
    <d v="2018-07-09T00:00:00"/>
    <x v="6"/>
    <x v="6"/>
    <x v="0"/>
    <s v="ADMINISTRACION DE SUCURSALES"/>
    <s v="OTROS EGRESOS 18"/>
    <s v="OTROS EGRESOS 1.P.O (OR:71/DES:71 TRN:86 PERF:300086 CAU: 18"/>
    <n v="2.4"/>
    <n v="0"/>
    <s v="SAN FRANCISCO"/>
    <x v="1"/>
  </r>
  <r>
    <n v="71"/>
    <d v="2018-07-20T00:00:00"/>
    <x v="6"/>
    <x v="6"/>
    <x v="0"/>
    <s v="ADMINISTRACION DE SUCURSALES"/>
    <s v="OTROS EGRESOS 18"/>
    <s v="OTROS EGRESOS 1.P.O (OR:71/DES:71 TRN:86 PERF:300086 CAU: 18"/>
    <n v="1.8"/>
    <n v="0"/>
    <s v="SAN FRANCISCO"/>
    <x v="1"/>
  </r>
  <r>
    <n v="71"/>
    <d v="2018-08-01T00:00:00"/>
    <x v="3"/>
    <x v="3"/>
    <x v="0"/>
    <s v="ADMINISTRACION DE SUCURSALES"/>
    <s v="OTROS EGRESOS 18"/>
    <s v="OTROS EGRESOS 1.P.O (OR:71/DES:71 TRN:86 PERF:300086 CAU: 18"/>
    <n v="1500"/>
    <n v="0"/>
    <s v="SAN FRANCISCO"/>
    <x v="1"/>
  </r>
  <r>
    <n v="71"/>
    <d v="2018-08-24T00:00:00"/>
    <x v="3"/>
    <x v="3"/>
    <x v="0"/>
    <s v="ADMINISTRACION DE SUCURSALES"/>
    <s v="SE CORRIGE ENTRADA DEL DIA 1 DE AGOSTO, SE UTILIZO LA CAUSA INCO"/>
    <s v="REGISTRO DE ENTRADA DE ADMINISTRACION"/>
    <n v="0"/>
    <n v="1500"/>
    <s v="SAN FRANCISCO"/>
    <x v="1"/>
  </r>
  <r>
    <n v="71"/>
    <d v="2018-08-28T00:00:00"/>
    <x v="3"/>
    <x v="3"/>
    <x v="0"/>
    <s v="ADMINISTRACION DE SUCURSALES"/>
    <s v="OTROS EGRESOS 18"/>
    <s v="OTROS EGRESOS 1.P.O (OR:71/DES:71 TRN:86 PERF:300086 CAU: 18"/>
    <n v="1.5"/>
    <n v="0"/>
    <s v="SAN FRANCISCO"/>
    <x v="1"/>
  </r>
  <r>
    <n v="71"/>
    <d v="2018-08-29T00:00:00"/>
    <x v="3"/>
    <x v="3"/>
    <x v="0"/>
    <s v="ADMINISTRACION DE SUCURSALES"/>
    <s v="OTROS EGRESOS 18"/>
    <s v="OTROS EGRESOS 1.P.O (OR:71/DES:71 TRN:86 PERF:300086 CAU: 18"/>
    <n v="1.5"/>
    <n v="0"/>
    <s v="SAN FRANCISCO"/>
    <x v="1"/>
  </r>
  <r>
    <n v="71"/>
    <d v="2018-10-22T00:00:00"/>
    <x v="0"/>
    <x v="0"/>
    <x v="0"/>
    <s v="ADMINISTRACION DE SUCURSALES"/>
    <s v="OTROS EGRESOS 18"/>
    <s v="OTROS EGRESOS 1.P.O (OR:71/DES:71 TRN:86 PERF:300086 CAU: 18"/>
    <n v="9.1999999999999993"/>
    <n v="0"/>
    <s v="SAN FRANCISCO"/>
    <x v="1"/>
  </r>
  <r>
    <n v="71"/>
    <d v="2018-11-09T00:00:00"/>
    <x v="5"/>
    <x v="5"/>
    <x v="0"/>
    <s v="ADMINISTRACION DE SUCURSALES"/>
    <s v="OTROS EGRESOS 18"/>
    <s v="OTROS EGRESOS 1.P.O (OR:71/DES:71 TRN:86 PERF:300086 CAU: 18"/>
    <n v="2.7"/>
    <n v="0"/>
    <s v="SAN FRANCISCO"/>
    <x v="1"/>
  </r>
  <r>
    <n v="71"/>
    <d v="2018-11-13T00:00:00"/>
    <x v="5"/>
    <x v="5"/>
    <x v="0"/>
    <s v="ADMINISTRACION DE SUCURSALES"/>
    <s v="OTROS EGRESOS 18"/>
    <s v="OTROS EGRESOS 1.P.O (OR:71/DES:71 TRN:86 PERF:300086 CAU: 18"/>
    <n v="3"/>
    <n v="0"/>
    <s v="SAN FRANCISCO"/>
    <x v="1"/>
  </r>
  <r>
    <n v="71"/>
    <d v="2018-12-31T00:00:00"/>
    <x v="1"/>
    <x v="1"/>
    <x v="0"/>
    <s v="ADMINISTRACION DE SUCURSALES"/>
    <s v="CIERRE DE ANIO FISCAL"/>
    <s v="CIERRE_DE_CTAS_NOMINALES"/>
    <n v="0"/>
    <n v="43.65"/>
    <s v="SAN FRANCISCO"/>
    <x v="1"/>
  </r>
  <r>
    <n v="72"/>
    <d v="2018-07-18T00:00:00"/>
    <x v="6"/>
    <x v="6"/>
    <x v="0"/>
    <s v="ADMINISTRACION DE SUCURSALES"/>
    <s v="OTROS EGRESOS 18"/>
    <s v="OTROS EGRESOS 1.P.O (OR:72/DES:72 TRN:86 PERF:300086 CAU: 18"/>
    <n v="1.8"/>
    <n v="0"/>
    <s v="PLAZA BANCO GENERAL"/>
    <x v="1"/>
  </r>
  <r>
    <n v="72"/>
    <d v="2018-07-24T00:00:00"/>
    <x v="6"/>
    <x v="6"/>
    <x v="0"/>
    <s v="ADMINISTRACION DE SUCURSALES"/>
    <s v="OTROS EGRESOS 18"/>
    <s v="OTROS EGRESOS 1.P.O (OR:72/DES:72 TRN:86 PERF:300086 CAU: 18"/>
    <n v="1.8"/>
    <n v="0"/>
    <s v="PLAZA BANCO GENERAL"/>
    <x v="1"/>
  </r>
  <r>
    <n v="72"/>
    <d v="2018-07-25T00:00:00"/>
    <x v="6"/>
    <x v="6"/>
    <x v="0"/>
    <s v="ADMINISTRACION DE SUCURSALES"/>
    <s v="OTROS EGRESOS 18"/>
    <s v="OTROS EGRESOS 1.P.O (OR:72/DES:72 TRN:86 PERF:300086 CAU: 18"/>
    <n v="2.4"/>
    <n v="0"/>
    <s v="PLAZA BANCO GENERAL"/>
    <x v="1"/>
  </r>
  <r>
    <n v="72"/>
    <d v="2018-07-27T00:00:00"/>
    <x v="6"/>
    <x v="6"/>
    <x v="0"/>
    <s v="ADMINISTRACION DE SUCURSALES"/>
    <s v="OTROS EGRESOS 18"/>
    <s v="OTROS EGRESOS 1.P.O (OR:72/DES:72 TRN:86 PERF:300086 CAU: 18"/>
    <n v="1.8"/>
    <n v="0"/>
    <s v="PLAZA BANCO GENERAL"/>
    <x v="1"/>
  </r>
  <r>
    <n v="72"/>
    <d v="2018-08-03T00:00:00"/>
    <x v="3"/>
    <x v="3"/>
    <x v="0"/>
    <s v="ADMINISTRACION DE SUCURSALES"/>
    <s v="OTROS EGRESOS 18"/>
    <s v="OTROS EGRESOS 1.P.O (OR:72/DES:72 TRN:86 PERF:300086 CAU: 18"/>
    <n v="1.8"/>
    <n v="0"/>
    <s v="PLAZA BANCO GENERAL"/>
    <x v="1"/>
  </r>
  <r>
    <n v="72"/>
    <d v="2018-08-22T00:00:00"/>
    <x v="3"/>
    <x v="3"/>
    <x v="0"/>
    <s v="ADMINISTRACION DE SUCURSALES"/>
    <s v="OTROS EGRESOS 18"/>
    <s v="OTROS EGRESOS 1.P.O (OR:72/DES:72 TRN:86 PERF:300086 CAU: 18"/>
    <n v="13.3"/>
    <n v="0"/>
    <s v="PLAZA BANCO GENERAL"/>
    <x v="1"/>
  </r>
  <r>
    <n v="72"/>
    <d v="2018-08-27T00:00:00"/>
    <x v="3"/>
    <x v="3"/>
    <x v="0"/>
    <s v="ADMINISTRACION DE SUCURSALES"/>
    <s v="OTROS EGRESOS 18"/>
    <s v="OTROS EGRESOS 1.P.O (OR:72/DES:72 TRN:86 PERF:300086 CAU: 18"/>
    <n v="2.4"/>
    <n v="0"/>
    <s v="PLAZA BANCO GENERAL"/>
    <x v="1"/>
  </r>
  <r>
    <n v="72"/>
    <d v="2018-09-25T00:00:00"/>
    <x v="4"/>
    <x v="4"/>
    <x v="0"/>
    <s v="ADMINISTRACION DE SUCURSALES"/>
    <s v="OTROS EGRESOS 18"/>
    <s v="OTROS EGRESOS 1.P.O (OR:72/DES:72 TRN:86 PERF:300086 CAU: 18"/>
    <n v="1.8"/>
    <n v="0"/>
    <s v="PLAZA BANCO GENERAL"/>
    <x v="1"/>
  </r>
  <r>
    <n v="72"/>
    <d v="2018-09-27T00:00:00"/>
    <x v="4"/>
    <x v="4"/>
    <x v="0"/>
    <s v="ADMINISTRACION DE SUCURSALES"/>
    <s v="OTROS EGRESOS 18"/>
    <s v="OTROS EGRESOS 1.P.O (OR:72/DES:72 TRN:86 PERF:300086 CAU: 18"/>
    <n v="1.8"/>
    <n v="0"/>
    <s v="PLAZA BANCO GENERAL"/>
    <x v="1"/>
  </r>
  <r>
    <n v="72"/>
    <d v="2018-11-08T00:00:00"/>
    <x v="5"/>
    <x v="5"/>
    <x v="0"/>
    <s v="ADMINISTRACION DE SUCURSALES"/>
    <s v="OTROS EGRESOS 18"/>
    <s v="OTROS EGRESOS 1.P.O (OR:72/DES:72 TRN:86 PERF:300086 CAU: 18"/>
    <n v="1.8"/>
    <n v="0"/>
    <s v="PLAZA BANCO GENERAL"/>
    <x v="1"/>
  </r>
  <r>
    <n v="72"/>
    <d v="2018-12-31T00:00:00"/>
    <x v="1"/>
    <x v="1"/>
    <x v="0"/>
    <s v="ADMINISTRACION DE SUCURSALES"/>
    <s v="CIERRE DE ANIO FISCAL"/>
    <s v="CIERRE_DE_CTAS_NOMINALES"/>
    <n v="0"/>
    <n v="58.15"/>
    <s v="PLAZA BANCO GENERAL"/>
    <x v="1"/>
  </r>
  <r>
    <n v="73"/>
    <d v="2018-06-29T00:00:00"/>
    <x v="2"/>
    <x v="2"/>
    <x v="0"/>
    <s v="ADMINISTRACION DE SUCURSALES"/>
    <s v="OTROS EGRESOS 18"/>
    <s v="OTROS EGRESOS 1.P.O (OR:73/DES:73 TRN:86 PERF:300086 CAU: 18"/>
    <n v="4.5"/>
    <n v="0"/>
    <s v="LA CHORRERA - PARQUE 10 DE NOV."/>
    <x v="1"/>
  </r>
  <r>
    <n v="73"/>
    <d v="2018-07-10T00:00:00"/>
    <x v="6"/>
    <x v="6"/>
    <x v="0"/>
    <s v="ADMINISTRACION DE SUCURSALES"/>
    <s v="OTROS EGRESOS 18"/>
    <s v="OTROS EGRESOS 1.P.O (OR:73/DES:73 TRN:86 PERF:300086 CAU: 18"/>
    <n v="25"/>
    <n v="0"/>
    <s v="LA CHORRERA - PARQUE 10 DE NOV."/>
    <x v="1"/>
  </r>
  <r>
    <n v="73"/>
    <d v="2018-07-11T00:00:00"/>
    <x v="6"/>
    <x v="6"/>
    <x v="0"/>
    <s v="ADMINISTRACION DE SUCURSALES"/>
    <s v="OTROS EGRESOS 18"/>
    <s v="OTROS EGRESOS 1.P.O (OR:73/DES:73 TRN:86 PERF:300086 CAU: 18"/>
    <n v="9"/>
    <n v="0"/>
    <s v="LA CHORRERA - PARQUE 10 DE NOV."/>
    <x v="1"/>
  </r>
  <r>
    <n v="73"/>
    <d v="2018-07-13T00:00:00"/>
    <x v="6"/>
    <x v="6"/>
    <x v="0"/>
    <s v="ADMINISTRACION DE SUCURSALES"/>
    <s v="OTROS EGRESOS 18"/>
    <s v="OTROS EGRESOS 1.P.O (OR:73/DES:73 TRN:86 PERF:300086 CAU: 18"/>
    <n v="4.5"/>
    <n v="0"/>
    <s v="LA CHORRERA - PARQUE 10 DE NOV."/>
    <x v="1"/>
  </r>
  <r>
    <n v="73"/>
    <d v="2018-07-31T00:00:00"/>
    <x v="6"/>
    <x v="6"/>
    <x v="0"/>
    <s v="ADMINISTRACION DE SUCURSALES"/>
    <s v="OTROS EGRESOS 18"/>
    <s v="OTROS EGRESOS 1.P.O (OR:73/DES:73 TRN:86 PERF:300086 CAU: 18"/>
    <n v="2.25"/>
    <n v="0"/>
    <s v="LA CHORRERA - PARQUE 10 DE NOV."/>
    <x v="1"/>
  </r>
  <r>
    <n v="73"/>
    <d v="2018-08-09T00:00:00"/>
    <x v="3"/>
    <x v="3"/>
    <x v="0"/>
    <s v="ADMINISTRACION DE SUCURSALES"/>
    <s v="OTROS EGRESOS 18"/>
    <s v="OTROS EGRESOS 1.P.O (OR:73/DES:73 TRN:86 PERF:300086 CAU: 18"/>
    <n v="9"/>
    <n v="0"/>
    <s v="LA CHORRERA - PARQUE 10 DE NOV."/>
    <x v="1"/>
  </r>
  <r>
    <n v="73"/>
    <d v="2018-08-31T00:00:00"/>
    <x v="3"/>
    <x v="3"/>
    <x v="0"/>
    <s v="ADMINISTRACION DE SUCURSALES"/>
    <s v="OTROS EGRESOS 18"/>
    <s v="OTROS EGRESOS 1.P.O (OR:73/DES:73 TRN:86 PERF:300086 CAU: 18"/>
    <n v="9"/>
    <n v="0"/>
    <s v="LA CHORRERA - PARQUE 10 DE NOV."/>
    <x v="1"/>
  </r>
  <r>
    <n v="73"/>
    <d v="2018-10-08T00:00:00"/>
    <x v="0"/>
    <x v="0"/>
    <x v="0"/>
    <s v="ADMINISTRACION DE SUCURSALES"/>
    <s v="OTROS EGRESOS 18"/>
    <s v="OTROS EGRESOS 1.P.O (OR:73/DES:73 TRN:86 PERF:300086 CAU: 18"/>
    <n v="9"/>
    <n v="0"/>
    <s v="LA CHORRERA - PARQUE 10 DE NOV."/>
    <x v="1"/>
  </r>
  <r>
    <n v="73"/>
    <d v="2018-10-30T00:00:00"/>
    <x v="0"/>
    <x v="0"/>
    <x v="0"/>
    <s v="ADMINISTRACION DE SUCURSALES"/>
    <s v="OTROS EGRESOS 18"/>
    <s v="OTROS EGRESOS 1.P.O (OR:73/DES:73 TRN:86 PERF:300086 CAU: 18"/>
    <n v="10.5"/>
    <n v="0"/>
    <s v="LA CHORRERA - PARQUE 10 DE NOV."/>
    <x v="1"/>
  </r>
  <r>
    <n v="73"/>
    <d v="2018-11-13T00:00:00"/>
    <x v="5"/>
    <x v="5"/>
    <x v="0"/>
    <s v="ADMINISTRACION DE SUCURSALES"/>
    <s v="OTROS EGRESOS 18"/>
    <s v="OTROS EGRESOS 1.P.O (OR:73/DES:73 TRN:86 PERF:300086 CAU: 18"/>
    <n v="2.25"/>
    <n v="0"/>
    <s v="LA CHORRERA - PARQUE 10 DE NOV."/>
    <x v="1"/>
  </r>
  <r>
    <n v="73"/>
    <d v="2018-11-27T00:00:00"/>
    <x v="5"/>
    <x v="5"/>
    <x v="0"/>
    <s v="ADMINISTRACION DE SUCURSALES"/>
    <s v="OTROS EGRESOS 18"/>
    <s v="OTROS EGRESOS 1.P.O (OR:73/DES:73 TRN:86 PERF:300086 CAU: 18"/>
    <n v="2.25"/>
    <n v="0"/>
    <s v="LA CHORRERA - PARQUE 10 DE NOV."/>
    <x v="1"/>
  </r>
  <r>
    <n v="73"/>
    <d v="2018-12-10T00:00:00"/>
    <x v="1"/>
    <x v="1"/>
    <x v="0"/>
    <s v="ADMINISTRACION DE SUCURSALES"/>
    <s v="OTROS EGRESOS 18"/>
    <s v="OTROS EGRESOS 1.P.O (OR:73/DES:73 TRN:86 PERF:300086 CAU: 18"/>
    <n v="2.25"/>
    <n v="0"/>
    <s v="LA CHORRERA - PARQUE 10 DE NOV."/>
    <x v="1"/>
  </r>
  <r>
    <n v="73"/>
    <d v="2018-12-11T00:00:00"/>
    <x v="1"/>
    <x v="1"/>
    <x v="0"/>
    <s v="ADMINISTRACION DE SUCURSALES"/>
    <s v="OTROS EGRESOS 18"/>
    <s v="OTROS EGRESOS 1.P.O (OR:73/DES:73 TRN:86 PERF:300086 CAU: 18"/>
    <n v="4.5"/>
    <n v="0"/>
    <s v="LA CHORRERA - PARQUE 10 DE NOV."/>
    <x v="1"/>
  </r>
  <r>
    <n v="73"/>
    <d v="2018-12-31T00:00:00"/>
    <x v="1"/>
    <x v="1"/>
    <x v="0"/>
    <s v="ADMINISTRACION DE SUCURSALES"/>
    <s v="CIERRE DE ANIO FISCAL"/>
    <s v="CIERRE_DE_CTAS_NOMINALES"/>
    <n v="0"/>
    <n v="213"/>
    <s v="LA CHORRERA - PARQUE 10 DE NOV."/>
    <x v="1"/>
  </r>
  <r>
    <n v="73"/>
    <d v="2018-07-24T00:00:00"/>
    <x v="6"/>
    <x v="6"/>
    <x v="0"/>
    <s v="CAJA"/>
    <s v="VIATICOS"/>
    <s v="TRANSACCIONES DEL DIA 07/24/2018SPYRAL - GESTION ADMINISTRATIVA"/>
    <n v="8"/>
    <n v="0"/>
    <s v="LA CHORRERA - PARQUE 10 DE NOV."/>
    <x v="1"/>
  </r>
  <r>
    <n v="73"/>
    <d v="2018-12-31T00:00:00"/>
    <x v="1"/>
    <x v="1"/>
    <x v="0"/>
    <s v="CAJA"/>
    <s v="CIERRE DE ANIO FISCAL"/>
    <s v="CIERRE_DE_CTAS_NOMINALES"/>
    <n v="0"/>
    <n v="8"/>
    <s v="LA CHORRERA - PARQUE 10 DE NOV."/>
    <x v="1"/>
  </r>
  <r>
    <n v="73"/>
    <d v="2018-07-25T00:00:00"/>
    <x v="6"/>
    <x v="6"/>
    <x v="0"/>
    <s v="SERVICIOS PERSONALES"/>
    <s v="VIATICOS"/>
    <s v="TRANSACCIONES DEL DIA 07/25/2018SPYRAL - GESTION ADMINISTRATIVA"/>
    <n v="514.79999999999995"/>
    <n v="0"/>
    <s v="LA CHORRERA - PARQUE 10 DE NOV."/>
    <x v="1"/>
  </r>
  <r>
    <n v="73"/>
    <d v="2018-12-31T00:00:00"/>
    <x v="1"/>
    <x v="1"/>
    <x v="0"/>
    <s v="SERVICIOS PERSONALES"/>
    <s v="CIERRE DE ANIO FISCAL"/>
    <s v="CIERRE_DE_CTAS_NOMINALES"/>
    <n v="0"/>
    <n v="522.79999999999995"/>
    <s v="LA CHORRERA - PARQUE 10 DE NOV."/>
    <x v="1"/>
  </r>
  <r>
    <n v="74"/>
    <d v="2018-06-15T00:00:00"/>
    <x v="2"/>
    <x v="2"/>
    <x v="0"/>
    <s v="ADMINISTRACION DE SUCURSALES"/>
    <s v="OTROS EGRESOS 18"/>
    <s v="OTROS EGRESOS 1.P.O (OR:74/DES:74 TRN:86 PERF:300086 CAU: 18"/>
    <n v="2.25"/>
    <n v="0"/>
    <s v="COSTA DEL ESTE - CENTENARIO"/>
    <x v="1"/>
  </r>
  <r>
    <n v="74"/>
    <d v="2018-07-06T00:00:00"/>
    <x v="6"/>
    <x v="6"/>
    <x v="0"/>
    <s v="ADMINISTRACION DE SUCURSALES"/>
    <s v="OTROS EGRESOS 18"/>
    <s v="OTROS EGRESOS 1.P.O (OR:74/DES:74 TRN:86 PERF:300086 CAU: 18"/>
    <n v="7.35"/>
    <n v="0"/>
    <s v="COSTA DEL ESTE - CENTENARIO"/>
    <x v="1"/>
  </r>
  <r>
    <n v="74"/>
    <d v="2018-08-08T00:00:00"/>
    <x v="3"/>
    <x v="3"/>
    <x v="0"/>
    <s v="ADMINISTRACION DE SUCURSALES"/>
    <s v="OTROS EGRESOS 18"/>
    <s v="OTROS EGRESOS 1.P.O (OR:74/DES:74 TRN:86 PERF:300086 CAU: 18"/>
    <n v="7.35"/>
    <n v="0"/>
    <s v="COSTA DEL ESTE - CENTENARIO"/>
    <x v="1"/>
  </r>
  <r>
    <n v="74"/>
    <d v="2018-08-14T00:00:00"/>
    <x v="3"/>
    <x v="3"/>
    <x v="0"/>
    <s v="ADMINISTRACION DE SUCURSALES"/>
    <s v="OTROS EGRESOS 18"/>
    <s v="OTROS EGRESOS 1.P.O (OR:74/DES:74 TRN:86 PERF:300086 CAU: 18"/>
    <n v="2.25"/>
    <n v="0"/>
    <s v="COSTA DEL ESTE - CENTENARIO"/>
    <x v="1"/>
  </r>
  <r>
    <n v="74"/>
    <d v="2018-11-02T00:00:00"/>
    <x v="5"/>
    <x v="5"/>
    <x v="0"/>
    <s v="ADMINISTRACION DE SUCURSALES"/>
    <s v="OTROS EGRESOS 18"/>
    <s v="OTROS EGRESOS 1.P.O (OR:74/DES:74 TRN:86 PERF:300086 CAU: 18"/>
    <n v="1.8"/>
    <n v="0"/>
    <s v="COSTA DEL ESTE - CENTENARIO"/>
    <x v="1"/>
  </r>
  <r>
    <n v="74"/>
    <d v="2018-12-31T00:00:00"/>
    <x v="1"/>
    <x v="1"/>
    <x v="0"/>
    <s v="ADMINISTRACION DE SUCURSALES"/>
    <s v="CIERRE DE ANIO FISCAL"/>
    <s v="CIERRE_DE_CTAS_NOMINALES"/>
    <n v="0"/>
    <n v="28.35"/>
    <s v="COSTA DEL ESTE - CENTENARIO"/>
    <x v="1"/>
  </r>
  <r>
    <n v="76"/>
    <d v="2018-06-18T00:00:00"/>
    <x v="2"/>
    <x v="2"/>
    <x v="0"/>
    <s v="ADMINISTRACION DE SUCURSALES"/>
    <s v="OTROS EGRESOS 18"/>
    <s v="OTROS EGRESOS 1.P.O (OR:76/DES:76 TRN:86 PERF:300086 CAU: 18"/>
    <n v="9.4499999999999993"/>
    <n v="0"/>
    <s v="CLAYTON"/>
    <x v="1"/>
  </r>
  <r>
    <n v="76"/>
    <d v="2018-11-08T00:00:00"/>
    <x v="5"/>
    <x v="5"/>
    <x v="0"/>
    <s v="ADMINISTRACION DE SUCURSALES"/>
    <s v="OTROS EGRESOS 18"/>
    <s v="OTROS EGRESOS 1.P.O (OR:76/DES:76 TRN:86 PERF:300086 CAU: 18"/>
    <n v="8.6999999999999993"/>
    <n v="0"/>
    <s v="CLAYTON"/>
    <x v="1"/>
  </r>
  <r>
    <n v="76"/>
    <d v="2018-12-31T00:00:00"/>
    <x v="1"/>
    <x v="1"/>
    <x v="0"/>
    <s v="ADMINISTRACION DE SUCURSALES"/>
    <s v="CIERRE DE ANIO FISCAL"/>
    <s v="CIERRE_DE_CTAS_NOMINALES"/>
    <n v="0"/>
    <n v="72.5"/>
    <s v="CLAYTON"/>
    <x v="1"/>
  </r>
  <r>
    <n v="77"/>
    <d v="2018-06-25T00:00:00"/>
    <x v="2"/>
    <x v="2"/>
    <x v="0"/>
    <s v="ADMINISTRACION DE SUCURSALES"/>
    <s v="OTROS EGRESOS 18"/>
    <s v="OTROS EGRESOS 1.P.O (OR:77/DES:77 TRN:86 PERF:300086 CAU: 18"/>
    <n v="1.8"/>
    <n v="0"/>
    <s v="MARBELLA"/>
    <x v="1"/>
  </r>
  <r>
    <n v="77"/>
    <d v="2018-11-30T00:00:00"/>
    <x v="5"/>
    <x v="5"/>
    <x v="0"/>
    <s v="ADMINISTRACION DE SUCURSALES"/>
    <s v="OTROS EGRESOS 18"/>
    <s v="OTROS EGRESOS 1.P.O (OR:77/DES:77 TRN:86 PERF:300086 CAU: 18"/>
    <n v="2.4"/>
    <n v="0"/>
    <s v="MARBELLA"/>
    <x v="1"/>
  </r>
  <r>
    <n v="77"/>
    <d v="2018-12-31T00:00:00"/>
    <x v="1"/>
    <x v="1"/>
    <x v="0"/>
    <s v="ADMINISTRACION DE SUCURSALES"/>
    <s v="CIERRE DE ANIO FISCAL"/>
    <s v="CIERRE_DE_CTAS_NOMINALES"/>
    <n v="0"/>
    <n v="4.2"/>
    <s v="MARBELLA"/>
    <x v="1"/>
  </r>
  <r>
    <n v="78"/>
    <d v="2018-06-15T00:00:00"/>
    <x v="2"/>
    <x v="2"/>
    <x v="0"/>
    <s v="ADMINISTRACION DE SUCURSALES"/>
    <s v="OTROS EGRESOS 18"/>
    <s v="OTROS EGRESOS 1.P.O (OR:78/DES:78 TRN:86 PERF:300086 CAU: 18"/>
    <n v="2.25"/>
    <n v="0"/>
    <s v="PLAZA CAROLINA"/>
    <x v="1"/>
  </r>
  <r>
    <n v="78"/>
    <d v="2018-08-13T00:00:00"/>
    <x v="3"/>
    <x v="3"/>
    <x v="0"/>
    <s v="ADMINISTRACION DE SUCURSALES"/>
    <s v="OTROS EGRESOS 18"/>
    <s v="OTROS EGRESOS 1.P.O (OR:78/DES:78 TRN:86 PERF:300086 CAU: 18"/>
    <n v="1200"/>
    <n v="0"/>
    <s v="PLAZA CAROLINA"/>
    <x v="1"/>
  </r>
  <r>
    <n v="78"/>
    <d v="2018-08-23T00:00:00"/>
    <x v="3"/>
    <x v="3"/>
    <x v="0"/>
    <s v="ADMINISTRACION DE SUCURSALES"/>
    <s v="OTROS EGRESOS 18"/>
    <s v="OTROS EGRESOS 1.P.O (OR:78/DES:78 TRN:86 PERF:300086 CAU: 18"/>
    <n v="6.5"/>
    <n v="0"/>
    <s v="PLAZA CAROLINA"/>
    <x v="1"/>
  </r>
  <r>
    <n v="78"/>
    <d v="2018-08-24T00:00:00"/>
    <x v="3"/>
    <x v="3"/>
    <x v="0"/>
    <s v="ADMINISTRACION DE SUCURSALES"/>
    <s v="CORRECCION DE ENTRADA DE PARTIDA DE FIESTAS PATRIAS"/>
    <s v="REGISTRO DE ENTRADA DE ADMINISTRACION"/>
    <n v="0"/>
    <n v="1200"/>
    <s v="PLAZA CAROLINA"/>
    <x v="1"/>
  </r>
  <r>
    <n v="78"/>
    <d v="2018-08-25T00:00:00"/>
    <x v="3"/>
    <x v="3"/>
    <x v="0"/>
    <s v="ADMINISTRACION DE SUCURSALES"/>
    <s v="OTROS EGRESOS 18"/>
    <s v="OTROS EGRESOS 1.P.O (OR:78/DES:78 TRN:86 PERF:300086 CAU: 18"/>
    <n v="14.55"/>
    <n v="0"/>
    <s v="PLAZA CAROLINA"/>
    <x v="1"/>
  </r>
  <r>
    <n v="78"/>
    <d v="2018-12-19T00:00:00"/>
    <x v="1"/>
    <x v="1"/>
    <x v="0"/>
    <s v="ADMINISTRACION DE SUCURSALES"/>
    <s v="OTROS EGRESOS 18"/>
    <s v="OTROS EGRESOS 1.P.O (OR:78/DES:78 TRN:86 PERF:300086 CAU: 18"/>
    <n v="14.55"/>
    <n v="0"/>
    <s v="PLAZA CAROLINA"/>
    <x v="1"/>
  </r>
  <r>
    <n v="78"/>
    <d v="2018-12-24T00:00:00"/>
    <x v="1"/>
    <x v="1"/>
    <x v="0"/>
    <s v="ADMINISTRACION DE SUCURSALES"/>
    <s v="OTROS EGRESOS 18"/>
    <s v="OTROS EGRESOS 1.P.O (OR:78/DES:78 TRN:86 PERF:300086 CAU: 18"/>
    <n v="25"/>
    <n v="0"/>
    <s v="PLAZA CAROLINA"/>
    <x v="1"/>
  </r>
  <r>
    <n v="78"/>
    <d v="2018-12-26T00:00:00"/>
    <x v="1"/>
    <x v="1"/>
    <x v="0"/>
    <s v="ADMINISTRACION DE SUCURSALES"/>
    <s v="OTROS EGRESOS 18"/>
    <s v="OTROS EGRESOS 1.P.O (OR:78/DES:78 TRN:86 PERF:300086 CAU: 18"/>
    <n v="3.6"/>
    <n v="0"/>
    <s v="PLAZA CAROLINA"/>
    <x v="1"/>
  </r>
  <r>
    <n v="78"/>
    <d v="2018-12-31T00:00:00"/>
    <x v="1"/>
    <x v="1"/>
    <x v="0"/>
    <s v="ADMINISTRACION DE SUCURSALES"/>
    <s v="CIERRE DE ANIO FISCAL"/>
    <s v="CIERRE_DE_CTAS_NOMINALES"/>
    <n v="0"/>
    <n v="72.95"/>
    <s v="PLAZA CAROLINA"/>
    <x v="1"/>
  </r>
  <r>
    <n v="79"/>
    <d v="2018-11-08T00:00:00"/>
    <x v="5"/>
    <x v="5"/>
    <x v="0"/>
    <s v="ADMINISTRACION DE SUCURSALES"/>
    <s v="OTROS EGRESOS 18"/>
    <s v="OTROS EGRESOS 1.P.O (OR:79/DES:79 TRN:86 PERF:300086 CAU: 18"/>
    <n v="1.8"/>
    <n v="0"/>
    <s v="PLAZA CORDOBA"/>
    <x v="1"/>
  </r>
  <r>
    <n v="79"/>
    <d v="2018-11-23T00:00:00"/>
    <x v="5"/>
    <x v="5"/>
    <x v="0"/>
    <s v="ADMINISTRACION DE SUCURSALES"/>
    <s v="OTROS EGRESOS 18"/>
    <s v="OTROS EGRESOS 1.P.O (OR:79/DES:79 TRN:86 PERF:300086 CAU: 18"/>
    <n v="14"/>
    <n v="0"/>
    <s v="PLAZA CORDOBA"/>
    <x v="1"/>
  </r>
  <r>
    <n v="79"/>
    <d v="2018-12-31T00:00:00"/>
    <x v="1"/>
    <x v="1"/>
    <x v="0"/>
    <s v="ADMINISTRACION DE SUCURSALES"/>
    <s v="CIERRE DE ANIO FISCAL"/>
    <s v="CIERRE_DE_CTAS_NOMINALES"/>
    <n v="0"/>
    <n v="15.8"/>
    <s v="PLAZA CORDOBA"/>
    <x v="1"/>
  </r>
  <r>
    <n v="80"/>
    <d v="2018-12-31T00:00:00"/>
    <x v="1"/>
    <x v="1"/>
    <x v="0"/>
    <s v="ADMINISTRACION DE SUCURSALES"/>
    <s v="CIERRE DE ANIO FISCAL"/>
    <s v="CIERRE_DE_CTAS_NOMINALES"/>
    <n v="0"/>
    <n v="11.6"/>
    <s v="VIA SIMON BOLIVAR"/>
    <x v="1"/>
  </r>
  <r>
    <n v="89"/>
    <d v="2018-06-15T00:00:00"/>
    <x v="2"/>
    <x v="2"/>
    <x v="0"/>
    <s v="ADMINISTRACION DE SUCURSALES"/>
    <s v="OTROS EGRESOS 18"/>
    <s v="OTROS EGRESOS 1.P.O (OR:89/DES:89 TRN:86 PERF:300086 CAU: 18"/>
    <n v="1.8"/>
    <n v="0"/>
    <s v="JUSTO AROSEMENA"/>
    <x v="1"/>
  </r>
  <r>
    <n v="89"/>
    <d v="2018-07-24T00:00:00"/>
    <x v="6"/>
    <x v="6"/>
    <x v="0"/>
    <s v="ADMINISTRACION DE SUCURSALES"/>
    <s v="OTROS EGRESOS 18"/>
    <s v="OTROS EGRESOS 1.P.O (OR:89/DES:89 TRN:86 PERF:300086 CAU: 18"/>
    <n v="1.8"/>
    <n v="0"/>
    <s v="JUSTO AROSEMENA"/>
    <x v="1"/>
  </r>
  <r>
    <n v="89"/>
    <d v="2018-10-08T00:00:00"/>
    <x v="0"/>
    <x v="0"/>
    <x v="0"/>
    <s v="ADMINISTRACION DE SUCURSALES"/>
    <s v="OTROS EGRESOS 18"/>
    <s v="OTROS EGRESOS 1.P.O (OR:89/DES:89 TRN:86 PERF:300086 CAU: 18"/>
    <n v="1.8"/>
    <n v="0"/>
    <s v="JUSTO AROSEMENA"/>
    <x v="1"/>
  </r>
  <r>
    <n v="89"/>
    <d v="2018-12-31T00:00:00"/>
    <x v="1"/>
    <x v="1"/>
    <x v="0"/>
    <s v="ADMINISTRACION DE SUCURSALES"/>
    <s v="CIERRE DE ANIO FISCAL"/>
    <s v="CIERRE_DE_CTAS_NOMINALES"/>
    <n v="0"/>
    <n v="60.95"/>
    <s v="JUSTO AROSEMENA"/>
    <x v="1"/>
  </r>
  <r>
    <n v="91"/>
    <d v="2018-06-07T00:00:00"/>
    <x v="2"/>
    <x v="2"/>
    <x v="0"/>
    <s v="NEGOCIOS"/>
    <s v="VIATICOS 2"/>
    <s v="TRANSACCIONES DEL DIA 06/07/2018SPYRAL - GESTION ADMINISTRATIVA"/>
    <n v="620.70000000000005"/>
    <n v="0"/>
    <s v="NEGOCIOS"/>
    <x v="1"/>
  </r>
  <r>
    <n v="91"/>
    <d v="2018-12-31T00:00:00"/>
    <x v="1"/>
    <x v="1"/>
    <x v="0"/>
    <s v="NEGOCIOS"/>
    <s v="CIERRE DE ANIO FISCAL"/>
    <s v="CIERRE_DE_CTAS_NOMINALES"/>
    <n v="0"/>
    <n v="6332.8"/>
    <s v="NEGOCIOS"/>
    <x v="1"/>
  </r>
  <r>
    <n v="91"/>
    <d v="2018-06-25T00:00:00"/>
    <x v="2"/>
    <x v="2"/>
    <x v="0"/>
    <s v="BANCA CORPORATIVA"/>
    <s v="NC VIATICOS"/>
    <s v="TRANSACCIONES DEL DIA 06/25/2018SPYRAL - GESTION ADMINISTRATIVA"/>
    <n v="13.8"/>
    <n v="0"/>
    <s v="NEGOCIOS"/>
    <x v="1"/>
  </r>
  <r>
    <n v="91"/>
    <d v="2018-07-17T00:00:00"/>
    <x v="6"/>
    <x v="6"/>
    <x v="0"/>
    <s v="BANCA CORPORATIVA"/>
    <s v="NC VIATICOS"/>
    <s v="TRANSACCIONES DEL DIA 07/17/2018SPYRAL - GESTION ADMINISTRATIVA"/>
    <n v="41.4"/>
    <n v="0"/>
    <s v="NEGOCIOS"/>
    <x v="1"/>
  </r>
  <r>
    <n v="91"/>
    <d v="2018-08-23T00:00:00"/>
    <x v="3"/>
    <x v="3"/>
    <x v="0"/>
    <s v="BANCA CORPORATIVA"/>
    <s v="NC VIATICOS"/>
    <s v="TRANSACCIONES DEL DIA 08/23/2018SPYRAL - GESTION ADMINISTRATIVA"/>
    <n v="13.8"/>
    <n v="0"/>
    <s v="NEGOCIOS"/>
    <x v="1"/>
  </r>
  <r>
    <n v="91"/>
    <d v="2018-09-18T00:00:00"/>
    <x v="4"/>
    <x v="4"/>
    <x v="0"/>
    <s v="BANCA CORPORATIVA"/>
    <s v="NC VIATICOS"/>
    <s v="TRANSACCIONES DEL DIA 09/18/2018SPYRAL - GESTION ADMINISTRATIVA"/>
    <n v="23"/>
    <n v="0"/>
    <s v="NEGOCIOS"/>
    <x v="1"/>
  </r>
  <r>
    <n v="91"/>
    <d v="2018-09-24T00:00:00"/>
    <x v="4"/>
    <x v="4"/>
    <x v="0"/>
    <s v="BANCA CORPORATIVA"/>
    <s v="NC VIATICOS"/>
    <s v="TRANSACCIONES DEL DIA 09/24/2018SPYRAL - GESTION ADMINISTRATIVA"/>
    <n v="11.5"/>
    <n v="0"/>
    <s v="NEGOCIOS"/>
    <x v="1"/>
  </r>
  <r>
    <n v="91"/>
    <d v="2018-10-17T00:00:00"/>
    <x v="0"/>
    <x v="0"/>
    <x v="0"/>
    <s v="BANCA CORPORATIVA"/>
    <s v="NC VIATICOS"/>
    <s v="TRANSACCIONES DEL DIA 10/17/2018SPYRAL - GESTION ADMINISTRATIVA"/>
    <n v="36.799999999999997"/>
    <n v="0"/>
    <s v="NEGOCIOS"/>
    <x v="1"/>
  </r>
  <r>
    <n v="91"/>
    <d v="2018-11-20T00:00:00"/>
    <x v="5"/>
    <x v="5"/>
    <x v="0"/>
    <s v="BANCA CORPORATIVA"/>
    <s v="NC VIATICOS"/>
    <s v="TRANSACCIONES DEL DIA 11/20/2018SPYRAL - GESTION ADMINISTRATIVA"/>
    <n v="18.399999999999999"/>
    <n v="0"/>
    <s v="NEGOCIOS"/>
    <x v="1"/>
  </r>
  <r>
    <n v="91"/>
    <d v="2018-12-07T00:00:00"/>
    <x v="1"/>
    <x v="1"/>
    <x v="0"/>
    <s v="BANCA CORPORATIVA"/>
    <s v="NC VIATICOS"/>
    <s v="TRANSACCIONES DEL DIA 12/07/2018SPYRAL - GESTION ADMINISTRATIVA"/>
    <n v="23"/>
    <n v="0"/>
    <s v="NEGOCIOS"/>
    <x v="1"/>
  </r>
  <r>
    <n v="91"/>
    <d v="2018-12-31T00:00:00"/>
    <x v="1"/>
    <x v="1"/>
    <x v="0"/>
    <s v="BANCA CORPORATIVA"/>
    <s v="CIERRE DE ANIO FISCAL"/>
    <s v="CIERRE_DE_CTAS_NOMINALES"/>
    <n v="0"/>
    <n v="453.63"/>
    <s v="NEGOCIOS"/>
    <x v="1"/>
  </r>
  <r>
    <n v="91"/>
    <d v="2018-09-06T00:00:00"/>
    <x v="4"/>
    <x v="4"/>
    <x v="0"/>
    <s v="INTERINOS"/>
    <s v="VIATICOS"/>
    <s v="TRANSACCIONES DEL DIA 09/06/2018SPYRAL - GESTION ADMINISTRATIVA"/>
    <n v="50.75"/>
    <n v="0"/>
    <s v="NEGOCIOS"/>
    <x v="1"/>
  </r>
  <r>
    <n v="91"/>
    <d v="2018-12-31T00:00:00"/>
    <x v="1"/>
    <x v="1"/>
    <x v="0"/>
    <s v="INTERINOS"/>
    <s v="CIERRE DE ANIO FISCAL"/>
    <s v="CIERRE_DE_CTAS_NOMINALES"/>
    <n v="0"/>
    <n v="70.75"/>
    <s v="NEGOCIOS"/>
    <x v="1"/>
  </r>
  <r>
    <n v="91"/>
    <d v="2018-12-31T00:00:00"/>
    <x v="1"/>
    <x v="1"/>
    <x v="0"/>
    <s v="CUENTAS CORPORATIVAS"/>
    <s v="CIERRE DE ANIO FISCAL"/>
    <s v="CIERRE_DE_CTAS_NOMINALES"/>
    <n v="0"/>
    <n v="77"/>
    <s v="NEGOCIOS"/>
    <x v="1"/>
  </r>
  <r>
    <n v="91"/>
    <d v="2018-06-16T00:00:00"/>
    <x v="2"/>
    <x v="2"/>
    <x v="0"/>
    <s v="ZONA LIBRE"/>
    <s v="NC VIATICOS"/>
    <s v="TRANSACCIONES DEL DIA 06/16/2018SPYRAL - GESTION ADMINISTRATIVA"/>
    <n v="112.2"/>
    <n v="0"/>
    <s v="NEGOCIOS"/>
    <x v="1"/>
  </r>
  <r>
    <n v="91"/>
    <d v="2018-07-13T00:00:00"/>
    <x v="6"/>
    <x v="6"/>
    <x v="0"/>
    <s v="ZONA LIBRE"/>
    <s v="NC VIATICOS"/>
    <s v="TRANSACCIONES DEL DIA 07/13/2018SPYRAL - GESTION ADMINISTRATIVA"/>
    <n v="91.6"/>
    <n v="0"/>
    <s v="NEGOCIOS"/>
    <x v="1"/>
  </r>
  <r>
    <n v="91"/>
    <d v="2018-08-14T00:00:00"/>
    <x v="3"/>
    <x v="3"/>
    <x v="0"/>
    <s v="ZONA LIBRE"/>
    <s v="NC VIATICOS"/>
    <s v="TRANSACCIONES DEL DIA 08/14/2018SPYRAL - GESTION ADMINISTRATIVA"/>
    <n v="98"/>
    <n v="0"/>
    <s v="NEGOCIOS"/>
    <x v="1"/>
  </r>
  <r>
    <n v="91"/>
    <d v="2018-09-18T00:00:00"/>
    <x v="4"/>
    <x v="4"/>
    <x v="0"/>
    <s v="ZONA LIBRE"/>
    <s v="NC VIATICOS"/>
    <s v="TRANSACCIONES DEL DIA 09/18/2018SPYRAL - GESTION ADMINISTRATIVA"/>
    <n v="139.44999999999999"/>
    <n v="0"/>
    <s v="NEGOCIOS"/>
    <x v="1"/>
  </r>
  <r>
    <n v="91"/>
    <d v="2018-10-08T00:00:00"/>
    <x v="0"/>
    <x v="0"/>
    <x v="0"/>
    <s v="ZONA LIBRE"/>
    <s v="VIATICOS"/>
    <s v="TRANSACCIONES DEL DIA 10/08/2018SPYRAL - GESTION ADMINISTRATIVA"/>
    <n v="82.6"/>
    <n v="0"/>
    <s v="NEGOCIOS"/>
    <x v="1"/>
  </r>
  <r>
    <n v="91"/>
    <d v="2018-10-17T00:00:00"/>
    <x v="0"/>
    <x v="0"/>
    <x v="0"/>
    <s v="ZONA LIBRE"/>
    <s v="NC VIATICOS"/>
    <s v="TRANSACCIONES DEL DIA 10/17/2018SPYRAL - GESTION ADMINISTRATIVA"/>
    <n v="92.95"/>
    <n v="0"/>
    <s v="NEGOCIOS"/>
    <x v="1"/>
  </r>
  <r>
    <n v="91"/>
    <d v="2018-11-20T00:00:00"/>
    <x v="5"/>
    <x v="5"/>
    <x v="0"/>
    <s v="ZONA LIBRE"/>
    <s v="NC VIATICOS"/>
    <s v="TRANSACCIONES DEL DIA 11/20/2018SPYRAL - GESTION ADMINISTRATIVA"/>
    <n v="125.7"/>
    <n v="0"/>
    <s v="NEGOCIOS"/>
    <x v="1"/>
  </r>
  <r>
    <n v="91"/>
    <d v="2018-12-07T00:00:00"/>
    <x v="1"/>
    <x v="1"/>
    <x v="0"/>
    <s v="ZONA LIBRE"/>
    <s v="NC VIATICOS"/>
    <s v="TRANSACCIONES DEL DIA 12/07/2018SPYRAL - GESTION ADMINISTRATIVA"/>
    <n v="138.80000000000001"/>
    <n v="0"/>
    <s v="NEGOCIOS"/>
    <x v="1"/>
  </r>
  <r>
    <n v="91"/>
    <d v="2018-12-31T00:00:00"/>
    <x v="1"/>
    <x v="1"/>
    <x v="0"/>
    <s v="ZONA LIBRE"/>
    <s v="CIERRE DE ANIO FISCAL"/>
    <s v="CIERRE_DE_CTAS_NOMINALES"/>
    <n v="0"/>
    <n v="1629.28"/>
    <s v="NEGOCIOS"/>
    <x v="1"/>
  </r>
  <r>
    <n v="91"/>
    <d v="2018-06-01T00:00:00"/>
    <x v="2"/>
    <x v="2"/>
    <x v="0"/>
    <s v="HIPOTECAS"/>
    <s v="VIATICOS 2"/>
    <s v="TRANSACCIONES DEL DIA 06/01/2018SPYRAL - GESTION ADMINISTRATIVA"/>
    <n v="60"/>
    <n v="0"/>
    <s v="NEGOCIOS"/>
    <x v="1"/>
  </r>
  <r>
    <n v="91"/>
    <d v="2018-06-07T00:00:00"/>
    <x v="2"/>
    <x v="2"/>
    <x v="0"/>
    <s v="HIPOTECAS"/>
    <s v="VIATICOS"/>
    <s v="TRANSACCIONES DEL DIA 06/07/2018SPYRAL - GESTION ADMINISTRATIVA"/>
    <n v="60"/>
    <n v="0"/>
    <s v="NEGOCIOS"/>
    <x v="1"/>
  </r>
  <r>
    <n v="91"/>
    <d v="2018-06-27T00:00:00"/>
    <x v="2"/>
    <x v="2"/>
    <x v="0"/>
    <s v="HIPOTECAS"/>
    <s v="VIATICOS 2"/>
    <s v="TRANSACCIONES DEL DIA 06/27/2018SPYRAL - GESTION ADMINISTRATIVA"/>
    <n v="90"/>
    <n v="0"/>
    <s v="NEGOCIOS"/>
    <x v="1"/>
  </r>
  <r>
    <n v="91"/>
    <d v="2018-06-27T00:00:00"/>
    <x v="2"/>
    <x v="2"/>
    <x v="0"/>
    <s v="HIPOTECAS"/>
    <s v="VIATICOS"/>
    <s v="TRANSACCIONES DEL DIA 06/27/2018SPYRAL - GESTION ADMINISTRATIVA"/>
    <n v="10"/>
    <n v="0"/>
    <s v="NEGOCIOS"/>
    <x v="1"/>
  </r>
  <r>
    <n v="91"/>
    <d v="2018-07-06T00:00:00"/>
    <x v="6"/>
    <x v="6"/>
    <x v="0"/>
    <s v="HIPOTECAS"/>
    <s v="VIATICOS 2"/>
    <s v="TRANSACCIONES DEL DIA 07/06/2018SPYRAL - GESTION ADMINISTRATIVA"/>
    <n v="217.6"/>
    <n v="0"/>
    <s v="NEGOCIOS"/>
    <x v="1"/>
  </r>
  <r>
    <n v="91"/>
    <d v="2018-07-06T00:00:00"/>
    <x v="6"/>
    <x v="6"/>
    <x v="0"/>
    <s v="HIPOTECAS"/>
    <s v="VIATICOS"/>
    <s v="TRANSACCIONES DEL DIA 07/06/2018SPYRAL - GESTION ADMINISTRATIVA"/>
    <n v="156.66"/>
    <n v="0"/>
    <s v="NEGOCIOS"/>
    <x v="1"/>
  </r>
  <r>
    <n v="91"/>
    <d v="2018-07-13T00:00:00"/>
    <x v="6"/>
    <x v="6"/>
    <x v="0"/>
    <s v="HIPOTECAS"/>
    <s v="VIATICOS"/>
    <s v="TRANSACCIONES DEL DIA 07/13/2018SPYRAL - GESTION ADMINISTRATIVA"/>
    <n v="30"/>
    <n v="0"/>
    <s v="NEGOCIOS"/>
    <x v="1"/>
  </r>
  <r>
    <n v="91"/>
    <d v="2018-07-20T00:00:00"/>
    <x v="6"/>
    <x v="6"/>
    <x v="0"/>
    <s v="HIPOTECAS"/>
    <s v="VIATICOS"/>
    <s v="TRANSACCIONES DEL DIA 07/20/2018SPYRAL - GESTION ADMINISTRATIVA"/>
    <n v="133"/>
    <n v="0"/>
    <s v="NEGOCIOS"/>
    <x v="1"/>
  </r>
  <r>
    <n v="91"/>
    <d v="2018-08-01T00:00:00"/>
    <x v="3"/>
    <x v="3"/>
    <x v="0"/>
    <s v="HIPOTECAS"/>
    <s v="VIATICOS 2"/>
    <s v="TRANSACCIONES DEL DIA 08/01/2018SPYRAL - GESTION ADMINISTRATIVA"/>
    <n v="1020"/>
    <n v="0"/>
    <s v="NEGOCIOS"/>
    <x v="1"/>
  </r>
  <r>
    <n v="91"/>
    <d v="2018-08-02T00:00:00"/>
    <x v="3"/>
    <x v="3"/>
    <x v="0"/>
    <s v="HIPOTECAS"/>
    <s v="VIATICOS"/>
    <s v="TRANSACCIONES DEL DIA 08/02/2018SPYRAL - GESTION ADMINISTRATIVA"/>
    <n v="37"/>
    <n v="0"/>
    <s v="NEGOCIOS"/>
    <x v="1"/>
  </r>
  <r>
    <n v="91"/>
    <d v="2018-08-10T00:00:00"/>
    <x v="3"/>
    <x v="3"/>
    <x v="0"/>
    <s v="HIPOTECAS"/>
    <s v="VIATICOS 2"/>
    <s v="TRANSACCIONES DEL DIA 08/10/2018SPYRAL - GESTION ADMINISTRATIVA"/>
    <n v="108.4"/>
    <n v="0"/>
    <s v="NEGOCIOS"/>
    <x v="1"/>
  </r>
  <r>
    <n v="91"/>
    <d v="2018-08-11T00:00:00"/>
    <x v="3"/>
    <x v="3"/>
    <x v="0"/>
    <s v="HIPOTECAS"/>
    <s v="VIATICOS"/>
    <s v="TRANSACCIONES DEL DIA 08/11/2018SPYRAL - GESTION ADMINISTRATIVA"/>
    <n v="24"/>
    <n v="0"/>
    <s v="NEGOCIOS"/>
    <x v="1"/>
  </r>
  <r>
    <n v="91"/>
    <d v="2018-08-17T00:00:00"/>
    <x v="3"/>
    <x v="3"/>
    <x v="0"/>
    <s v="HIPOTECAS"/>
    <s v="VIATICOS 2"/>
    <s v="TRANSACCIONES DEL DIA 08/17/2018SPYRAL - GESTION ADMINISTRATIVA"/>
    <n v="114"/>
    <n v="0"/>
    <s v="NEGOCIOS"/>
    <x v="1"/>
  </r>
  <r>
    <n v="91"/>
    <d v="2018-08-24T00:00:00"/>
    <x v="3"/>
    <x v="3"/>
    <x v="0"/>
    <s v="HIPOTECAS"/>
    <s v="VIATICOS 2"/>
    <s v="TRANSACCIONES DEL DIA 08/24/2018SPYRAL - GESTION ADMINISTRATIVA"/>
    <n v="40"/>
    <n v="0"/>
    <s v="NEGOCIOS"/>
    <x v="1"/>
  </r>
  <r>
    <n v="91"/>
    <d v="2018-09-01T00:00:00"/>
    <x v="4"/>
    <x v="4"/>
    <x v="0"/>
    <s v="HIPOTECAS"/>
    <s v="VIATICOS"/>
    <s v="TRANSACCIONES DEL DIA 09/01/2018SPYRAL - GESTION ADMINISTRATIVA"/>
    <n v="50"/>
    <n v="0"/>
    <s v="NEGOCIOS"/>
    <x v="1"/>
  </r>
  <r>
    <n v="91"/>
    <d v="2018-09-04T00:00:00"/>
    <x v="4"/>
    <x v="4"/>
    <x v="0"/>
    <s v="HIPOTECAS"/>
    <s v="VIATICOS"/>
    <s v="TRANSACCIONES DEL DIA 09/04/2018SPYRAL - GESTION ADMINISTRATIVA"/>
    <n v="49.6"/>
    <n v="0"/>
    <s v="NEGOCIOS"/>
    <x v="1"/>
  </r>
  <r>
    <n v="91"/>
    <d v="2018-09-04T00:00:00"/>
    <x v="4"/>
    <x v="4"/>
    <x v="0"/>
    <s v="HIPOTECAS"/>
    <s v="VIATICOS 2"/>
    <s v="TRANSACCIONES DEL DIA 09/04/2018SPYRAL - GESTION ADMINISTRATIVA"/>
    <n v="2166"/>
    <n v="0"/>
    <s v="NEGOCIOS"/>
    <x v="1"/>
  </r>
  <r>
    <n v="91"/>
    <d v="2018-09-06T00:00:00"/>
    <x v="4"/>
    <x v="4"/>
    <x v="0"/>
    <s v="HIPOTECAS"/>
    <s v="VIATICOS"/>
    <s v="TRANSACCIONES DEL DIA 09/06/2018SPYRAL - GESTION ADMINISTRATIVA"/>
    <n v="67.599999999999994"/>
    <n v="0"/>
    <s v="NEGOCIOS"/>
    <x v="1"/>
  </r>
  <r>
    <n v="91"/>
    <d v="2018-09-06T00:00:00"/>
    <x v="4"/>
    <x v="4"/>
    <x v="0"/>
    <s v="HIPOTECAS"/>
    <s v="NC VIATICOS"/>
    <s v="TRANSACCIONES DEL DIA 09/06/2018SPYRAL - GESTION ADMINISTRATIVA"/>
    <n v="0"/>
    <n v="24"/>
    <s v="NEGOCIOS"/>
    <x v="1"/>
  </r>
  <r>
    <n v="91"/>
    <d v="2018-09-07T00:00:00"/>
    <x v="4"/>
    <x v="4"/>
    <x v="0"/>
    <s v="HIPOTECAS"/>
    <s v="VIATICOS"/>
    <s v="TRANSACCIONES DEL DIA 09/07/2018SPYRAL - GESTION ADMINISTRATIVA"/>
    <n v="16"/>
    <n v="0"/>
    <s v="NEGOCIOS"/>
    <x v="1"/>
  </r>
  <r>
    <n v="91"/>
    <d v="2018-09-11T00:00:00"/>
    <x v="4"/>
    <x v="4"/>
    <x v="0"/>
    <s v="HIPOTECAS"/>
    <s v="VIATICOS"/>
    <s v="TRANSACCIONES DEL DIA 09/11/2018SPYRAL - GESTION ADMINISTRATIVA"/>
    <n v="43.2"/>
    <n v="0"/>
    <s v="NEGOCIOS"/>
    <x v="1"/>
  </r>
  <r>
    <n v="91"/>
    <d v="2018-09-14T00:00:00"/>
    <x v="4"/>
    <x v="4"/>
    <x v="0"/>
    <s v="HIPOTECAS"/>
    <s v="VIATICOS 2"/>
    <s v="TRANSACCIONES DEL DIA 09/14/2018SPYRAL - GESTION ADMINISTRATIVA"/>
    <n v="101.6"/>
    <n v="0"/>
    <s v="NEGOCIOS"/>
    <x v="1"/>
  </r>
  <r>
    <n v="91"/>
    <d v="2018-09-14T00:00:00"/>
    <x v="4"/>
    <x v="4"/>
    <x v="0"/>
    <s v="HIPOTECAS"/>
    <s v="NC VIATICOS"/>
    <s v="TRANSACCIONES DEL DIA 09/14/2018SPYRAL - GESTION ADMINISTRATIVA"/>
    <n v="0"/>
    <n v="32"/>
    <s v="NEGOCIOS"/>
    <x v="1"/>
  </r>
  <r>
    <n v="91"/>
    <d v="2018-09-21T00:00:00"/>
    <x v="4"/>
    <x v="4"/>
    <x v="0"/>
    <s v="HIPOTECAS"/>
    <s v="VIATICOS 2"/>
    <s v="TRANSACCIONES DEL DIA 09/21/2018SPYRAL - GESTION ADMINISTRATIVA"/>
    <n v="35"/>
    <n v="0"/>
    <s v="NEGOCIOS"/>
    <x v="1"/>
  </r>
  <r>
    <n v="91"/>
    <d v="2018-09-27T00:00:00"/>
    <x v="4"/>
    <x v="4"/>
    <x v="0"/>
    <s v="HIPOTECAS"/>
    <s v="VIATICOS 2"/>
    <s v="TRANSACCIONES DEL DIA 09/27/2018SPYRAL - GESTION ADMINISTRATIVA"/>
    <n v="65"/>
    <n v="0"/>
    <s v="NEGOCIOS"/>
    <x v="1"/>
  </r>
  <r>
    <n v="91"/>
    <d v="2018-10-03T00:00:00"/>
    <x v="0"/>
    <x v="0"/>
    <x v="0"/>
    <s v="HIPOTECAS"/>
    <s v="VIATICOS"/>
    <s v="TRANSACCIONES DEL DIA 10/03/2018SPYRAL - GESTION ADMINISTRATIVA"/>
    <n v="24"/>
    <n v="0"/>
    <s v="NEGOCIOS"/>
    <x v="1"/>
  </r>
  <r>
    <n v="91"/>
    <d v="2018-10-04T00:00:00"/>
    <x v="0"/>
    <x v="0"/>
    <x v="0"/>
    <s v="HIPOTECAS"/>
    <s v="VIATICOS 2"/>
    <s v="TRANSACCIONES DEL DIA 10/04/2018SPYRAL - GESTION ADMINISTRATIVA"/>
    <n v="40"/>
    <n v="0"/>
    <s v="NEGOCIOS"/>
    <x v="1"/>
  </r>
  <r>
    <n v="91"/>
    <d v="2018-10-05T00:00:00"/>
    <x v="0"/>
    <x v="0"/>
    <x v="0"/>
    <s v="HIPOTECAS"/>
    <s v="VIATICOS"/>
    <s v="TRANSACCIONES DEL DIA 10/05/2018SPYRAL - GESTION ADMINISTRATIVA"/>
    <n v="137.63999999999999"/>
    <n v="0"/>
    <s v="NEGOCIOS"/>
    <x v="1"/>
  </r>
  <r>
    <n v="91"/>
    <d v="2018-10-11T00:00:00"/>
    <x v="0"/>
    <x v="0"/>
    <x v="0"/>
    <s v="HIPOTECAS"/>
    <s v="VIATICOS 2"/>
    <s v="TRANSACCIONES DEL DIA 10/11/2018SPYRAL - GESTION ADMINISTRATIVA"/>
    <n v="85"/>
    <n v="0"/>
    <s v="NEGOCIOS"/>
    <x v="1"/>
  </r>
  <r>
    <n v="91"/>
    <d v="2018-10-11T00:00:00"/>
    <x v="0"/>
    <x v="0"/>
    <x v="0"/>
    <s v="HIPOTECAS"/>
    <s v="VIATICOS"/>
    <s v="TRANSACCIONES DEL DIA 10/11/2018SPYRAL - GESTION ADMINISTRATIVA"/>
    <n v="20.5"/>
    <n v="0"/>
    <s v="NEGOCIOS"/>
    <x v="1"/>
  </r>
  <r>
    <n v="91"/>
    <d v="2018-10-19T00:00:00"/>
    <x v="0"/>
    <x v="0"/>
    <x v="0"/>
    <s v="HIPOTECAS"/>
    <s v="VIATICOS 2"/>
    <s v="TRANSACCIONES DEL DIA 10/19/2018SPYRAL - GESTION ADMINISTRATIVA"/>
    <n v="70"/>
    <n v="0"/>
    <s v="NEGOCIOS"/>
    <x v="1"/>
  </r>
  <r>
    <n v="91"/>
    <d v="2018-10-26T00:00:00"/>
    <x v="0"/>
    <x v="0"/>
    <x v="0"/>
    <s v="HIPOTECAS"/>
    <s v="VIATICOS 2"/>
    <s v="TRANSACCIONES DEL DIA 10/26/2018SPYRAL - GESTION ADMINISTRATIVA"/>
    <n v="70"/>
    <n v="0"/>
    <s v="NEGOCIOS"/>
    <x v="1"/>
  </r>
  <r>
    <n v="91"/>
    <d v="2018-11-16T00:00:00"/>
    <x v="5"/>
    <x v="5"/>
    <x v="0"/>
    <s v="HIPOTECAS"/>
    <s v="VIATICOS 2"/>
    <s v="TRANSACCIONES DEL DIA 11/16/2018SPYRAL - GESTION ADMINISTRATIVA"/>
    <n v="45"/>
    <n v="0"/>
    <s v="NEGOCIOS"/>
    <x v="1"/>
  </r>
  <r>
    <n v="91"/>
    <d v="2018-11-23T00:00:00"/>
    <x v="5"/>
    <x v="5"/>
    <x v="0"/>
    <s v="HIPOTECAS"/>
    <s v="VIATICOS 2"/>
    <s v="TRANSACCIONES DEL DIA 11/23/2018SPYRAL - GESTION ADMINISTRATIVA"/>
    <n v="35"/>
    <n v="0"/>
    <s v="NEGOCIOS"/>
    <x v="1"/>
  </r>
  <r>
    <n v="91"/>
    <d v="2018-12-01T00:00:00"/>
    <x v="1"/>
    <x v="1"/>
    <x v="0"/>
    <s v="HIPOTECAS"/>
    <s v="VIATICOS 2"/>
    <s v="TRANSACCIONES DEL DIA 12/01/2018SPYRAL - GESTION ADMINISTRATIVA"/>
    <n v="35"/>
    <n v="0"/>
    <s v="NEGOCIOS"/>
    <x v="1"/>
  </r>
  <r>
    <n v="91"/>
    <d v="2018-12-04T00:00:00"/>
    <x v="1"/>
    <x v="1"/>
    <x v="0"/>
    <s v="HIPOTECAS"/>
    <s v="VIATICOS"/>
    <s v="TRANSACCIONES DEL DIA 12/04/2018SPYRAL - GESTION ADMINISTRATIVA"/>
    <n v="135"/>
    <n v="0"/>
    <s v="NEGOCIOS"/>
    <x v="1"/>
  </r>
  <r>
    <n v="91"/>
    <d v="2018-12-06T00:00:00"/>
    <x v="1"/>
    <x v="1"/>
    <x v="0"/>
    <s v="HIPOTECAS"/>
    <s v="NC VIATICOS"/>
    <s v="TRANSACCIONES DEL DIA 12/06/2018SPYRAL - GESTION ADMINISTRATIVA"/>
    <n v="0"/>
    <n v="5"/>
    <s v="NEGOCIOS"/>
    <x v="1"/>
  </r>
  <r>
    <n v="91"/>
    <d v="2018-12-13T00:00:00"/>
    <x v="1"/>
    <x v="1"/>
    <x v="0"/>
    <s v="HIPOTECAS"/>
    <s v="VIATICOS"/>
    <s v="TRANSACCIONES DEL DIA 12/13/2018SPYRAL - GESTION ADMINISTRATIVA"/>
    <n v="20"/>
    <n v="0"/>
    <s v="NEGOCIOS"/>
    <x v="1"/>
  </r>
  <r>
    <n v="91"/>
    <d v="2018-12-31T00:00:00"/>
    <x v="1"/>
    <x v="1"/>
    <x v="0"/>
    <s v="HIPOTECAS"/>
    <s v="CIERRE DE ANIO FISCAL"/>
    <s v="CIERRE_DE_CTAS_NOMINALES"/>
    <n v="0"/>
    <n v="13255.55"/>
    <s v="NEGOCIOS"/>
    <x v="1"/>
  </r>
  <r>
    <n v="91"/>
    <d v="2018-06-05T00:00:00"/>
    <x v="2"/>
    <x v="2"/>
    <x v="0"/>
    <s v="CANALES EXTERNOS HIP"/>
    <s v="VIATICOS"/>
    <s v="TRANSACCIONES DEL DIA 06/05/2018SPYRAL - GESTION ADMINISTRATIVA"/>
    <n v="0.96"/>
    <n v="0"/>
    <s v="NEGOCIOS"/>
    <x v="1"/>
  </r>
  <r>
    <n v="91"/>
    <d v="2018-06-15T00:00:00"/>
    <x v="2"/>
    <x v="2"/>
    <x v="0"/>
    <s v="CANALES EXTERNOS HIP"/>
    <s v="VIATICOS"/>
    <s v="TRANSACCIONES DEL DIA 06/15/2018SPYRAL - GESTION ADMINISTRATIVA"/>
    <n v="5"/>
    <n v="0"/>
    <s v="NEGOCIOS"/>
    <x v="1"/>
  </r>
  <r>
    <n v="91"/>
    <d v="2018-09-17T00:00:00"/>
    <x v="4"/>
    <x v="4"/>
    <x v="0"/>
    <s v="CANALES EXTERNOS HIP"/>
    <s v="VIATICOS"/>
    <s v="TRANSACCIONES DEL DIA 09/17/2018SPYRAL - GESTION ADMINISTRATIVA"/>
    <n v="10"/>
    <n v="0"/>
    <s v="NEGOCIOS"/>
    <x v="1"/>
  </r>
  <r>
    <n v="91"/>
    <d v="2018-09-26T00:00:00"/>
    <x v="4"/>
    <x v="4"/>
    <x v="0"/>
    <s v="CANALES EXTERNOS HIP"/>
    <s v="VIATICOS"/>
    <s v="TRANSACCIONES DEL DIA 09/26/2018SPYRAL - GESTION ADMINISTRATIVA"/>
    <n v="1.3"/>
    <n v="0"/>
    <s v="NEGOCIOS"/>
    <x v="1"/>
  </r>
  <r>
    <n v="91"/>
    <d v="2018-11-16T00:00:00"/>
    <x v="5"/>
    <x v="5"/>
    <x v="0"/>
    <s v="CANALES EXTERNOS HIP"/>
    <s v="VIATICOS"/>
    <s v="TRANSACCIONES DEL DIA 11/16/2018SPYRAL - GESTION ADMINISTRATIVA"/>
    <n v="6.63"/>
    <n v="0"/>
    <s v="NEGOCIOS"/>
    <x v="1"/>
  </r>
  <r>
    <n v="91"/>
    <d v="2018-12-31T00:00:00"/>
    <x v="1"/>
    <x v="1"/>
    <x v="0"/>
    <s v="CANALES EXTERNOS HIP"/>
    <s v="CIERRE DE ANIO FISCAL"/>
    <s v="CIERRE_DE_CTAS_NOMINALES"/>
    <n v="0"/>
    <n v="23.89"/>
    <s v="NEGOCIOS"/>
    <x v="1"/>
  </r>
  <r>
    <n v="91"/>
    <d v="2018-06-11T00:00:00"/>
    <x v="2"/>
    <x v="2"/>
    <x v="0"/>
    <s v="GESTION HIPOTECARIA"/>
    <s v="VIATICOS"/>
    <s v="TRANSACCIONES DEL DIA 06/11/2018SPYRAL - GESTION ADMINISTRATIVA"/>
    <n v="18"/>
    <n v="0"/>
    <s v="NEGOCIOS"/>
    <x v="1"/>
  </r>
  <r>
    <n v="91"/>
    <d v="2018-06-15T00:00:00"/>
    <x v="2"/>
    <x v="2"/>
    <x v="0"/>
    <s v="GESTION HIPOTECARIA"/>
    <s v="VIATICOS"/>
    <s v="TRANSACCIONES DEL DIA 06/15/2018SPYRAL - GESTION ADMINISTRATIVA"/>
    <n v="12"/>
    <n v="0"/>
    <s v="NEGOCIOS"/>
    <x v="1"/>
  </r>
  <r>
    <n v="91"/>
    <d v="2018-06-20T00:00:00"/>
    <x v="2"/>
    <x v="2"/>
    <x v="0"/>
    <s v="GESTION HIPOTECARIA"/>
    <s v="VIATICOS"/>
    <s v="TRANSACCIONES DEL DIA 06/20/2018SPYRAL - GESTION ADMINISTRATIVA"/>
    <n v="7.99"/>
    <n v="0"/>
    <s v="NEGOCIOS"/>
    <x v="1"/>
  </r>
  <r>
    <n v="91"/>
    <d v="2018-06-29T00:00:00"/>
    <x v="2"/>
    <x v="2"/>
    <x v="0"/>
    <s v="GESTION HIPOTECARIA"/>
    <s v="VIATICOS"/>
    <s v="TRANSACCIONES DEL DIA 06/29/2018SPYRAL - GESTION ADMINISTRATIVA"/>
    <n v="17.899999999999999"/>
    <n v="0"/>
    <s v="NEGOCIOS"/>
    <x v="1"/>
  </r>
  <r>
    <n v="91"/>
    <d v="2018-08-02T00:00:00"/>
    <x v="3"/>
    <x v="3"/>
    <x v="0"/>
    <s v="GESTION HIPOTECARIA"/>
    <s v="VIATICOS"/>
    <s v="TRANSACCIONES DEL DIA 08/02/2018SPYRAL - GESTION ADMINISTRATIVA"/>
    <n v="6"/>
    <n v="0"/>
    <s v="NEGOCIOS"/>
    <x v="1"/>
  </r>
  <r>
    <n v="91"/>
    <d v="2018-08-09T00:00:00"/>
    <x v="3"/>
    <x v="3"/>
    <x v="0"/>
    <s v="GESTION HIPOTECARIA"/>
    <s v="VIATICOS"/>
    <s v="TRANSACCIONES DEL DIA 08/09/2018SPYRAL - GESTION ADMINISTRATIVA"/>
    <n v="12"/>
    <n v="0"/>
    <s v="NEGOCIOS"/>
    <x v="1"/>
  </r>
  <r>
    <n v="91"/>
    <d v="2018-08-31T00:00:00"/>
    <x v="3"/>
    <x v="3"/>
    <x v="0"/>
    <s v="GESTION HIPOTECARIA"/>
    <s v="VIATICOS"/>
    <s v="TRANSACCIONES DEL DIA 08/31/2018SPYRAL - GESTION ADMINISTRATIVA"/>
    <n v="35.299999999999997"/>
    <n v="0"/>
    <s v="NEGOCIOS"/>
    <x v="1"/>
  </r>
  <r>
    <n v="91"/>
    <d v="2018-09-27T00:00:00"/>
    <x v="4"/>
    <x v="4"/>
    <x v="0"/>
    <s v="GESTION HIPOTECARIA"/>
    <s v="VIATICOS"/>
    <s v="TRANSACCIONES DEL DIA 09/27/2018SPYRAL - GESTION ADMINISTRATIVA"/>
    <n v="50.47"/>
    <n v="0"/>
    <s v="NEGOCIOS"/>
    <x v="1"/>
  </r>
  <r>
    <n v="91"/>
    <d v="2018-10-22T00:00:00"/>
    <x v="0"/>
    <x v="0"/>
    <x v="0"/>
    <s v="GESTION HIPOTECARIA"/>
    <s v="NC VIATICOS"/>
    <s v="TRANSACCIONES DEL DIA 10/22/2018SPYRAL - GESTION ADMINISTRATIVA"/>
    <n v="0"/>
    <n v="50.47"/>
    <s v="NEGOCIOS"/>
    <x v="1"/>
  </r>
  <r>
    <n v="91"/>
    <d v="2018-11-01T00:00:00"/>
    <x v="5"/>
    <x v="5"/>
    <x v="0"/>
    <s v="GESTION HIPOTECARIA"/>
    <s v="VIATICOS"/>
    <s v="TRANSACCIONES DEL DIA 11/01/2018SPYRAL - GESTION ADMINISTRATIVA"/>
    <n v="25.3"/>
    <n v="0"/>
    <s v="NEGOCIOS"/>
    <x v="1"/>
  </r>
  <r>
    <n v="91"/>
    <d v="2018-12-18T00:00:00"/>
    <x v="1"/>
    <x v="1"/>
    <x v="0"/>
    <s v="GESTION HIPOTECARIA"/>
    <s v="VIATICOS"/>
    <s v="TRANSACCIONES DEL DIA 12/18/2018SPYRAL - GESTION ADMINISTRATIVA"/>
    <n v="13.52"/>
    <n v="0"/>
    <s v="NEGOCIOS"/>
    <x v="1"/>
  </r>
  <r>
    <n v="91"/>
    <d v="2018-12-28T00:00:00"/>
    <x v="1"/>
    <x v="1"/>
    <x v="0"/>
    <s v="GESTION HIPOTECARIA"/>
    <s v="VIATICOS"/>
    <s v="TRANSACCIONES DEL DIA 12/28/2018SPYRAL - GESTION ADMINISTRATIVA"/>
    <n v="23.55"/>
    <n v="0"/>
    <s v="NEGOCIOS"/>
    <x v="1"/>
  </r>
  <r>
    <n v="91"/>
    <d v="2018-12-31T00:00:00"/>
    <x v="1"/>
    <x v="1"/>
    <x v="0"/>
    <s v="GESTION HIPOTECARIA"/>
    <s v="CIERRE DE ANIO FISCAL"/>
    <s v="CIERRE_DE_CTAS_NOMINALES"/>
    <n v="0"/>
    <n v="334.16"/>
    <s v="NEGOCIOS"/>
    <x v="1"/>
  </r>
  <r>
    <n v="91"/>
    <d v="2018-07-27T00:00:00"/>
    <x v="6"/>
    <x v="6"/>
    <x v="0"/>
    <s v="BANCA DE CONSUMO"/>
    <s v="VIATICOS"/>
    <s v="TRANSACCIONES DEL DIA 07/27/2018SPYRAL - GESTION ADMINISTRATIVA"/>
    <n v="689.98"/>
    <n v="0"/>
    <s v="NEGOCIOS"/>
    <x v="1"/>
  </r>
  <r>
    <n v="91"/>
    <d v="2018-11-29T00:00:00"/>
    <x v="5"/>
    <x v="5"/>
    <x v="0"/>
    <s v="BANCA DE CONSUMO"/>
    <s v="NC VIATICOS"/>
    <s v="TRANSACCIONES DEL DIA 11/29/2018SPYRAL - GESTION ADMINISTRATIVA"/>
    <n v="3354.82"/>
    <n v="0"/>
    <s v="NEGOCIOS"/>
    <x v="1"/>
  </r>
  <r>
    <n v="91"/>
    <d v="2018-12-11T00:00:00"/>
    <x v="1"/>
    <x v="1"/>
    <x v="0"/>
    <s v="BANCA DE CONSUMO"/>
    <s v="VIATICOS 2"/>
    <s v="TRANSACCIONES DEL DIA 12/11/2018SPYRAL - GESTION ADMINISTRATIVA"/>
    <n v="1185.1500000000001"/>
    <n v="0"/>
    <s v="NEGOCIOS"/>
    <x v="1"/>
  </r>
  <r>
    <n v="91"/>
    <d v="2018-12-17T00:00:00"/>
    <x v="1"/>
    <x v="1"/>
    <x v="0"/>
    <s v="BANCA DE CONSUMO"/>
    <s v="VIATICOS"/>
    <s v="TRANSACCIONES DEL DIA 12/17/2018SPYRAL - GESTION ADMINISTRATIVA"/>
    <n v="240.29"/>
    <n v="0"/>
    <s v="NEGOCIOS"/>
    <x v="1"/>
  </r>
  <r>
    <n v="91"/>
    <d v="2018-12-31T00:00:00"/>
    <x v="1"/>
    <x v="1"/>
    <x v="0"/>
    <s v="BANCA DE CONSUMO"/>
    <s v="CIERRE DE ANIO FISCAL"/>
    <s v="CIERRE_DE_CTAS_NOMINALES"/>
    <n v="0"/>
    <n v="7034.18"/>
    <s v="NEGOCIOS"/>
    <x v="1"/>
  </r>
  <r>
    <n v="91"/>
    <d v="2018-06-02T00:00:00"/>
    <x v="2"/>
    <x v="2"/>
    <x v="0"/>
    <s v="CANALES DE DISTRIBUCION"/>
    <s v="VIATICOS 2"/>
    <s v="TRANSACCIONES DEL DIA 06/02/2018SPYRAL - GESTION ADMINISTRATIVA"/>
    <n v="150"/>
    <n v="0"/>
    <s v="NEGOCIOS"/>
    <x v="1"/>
  </r>
  <r>
    <n v="91"/>
    <d v="2018-06-07T00:00:00"/>
    <x v="2"/>
    <x v="2"/>
    <x v="0"/>
    <s v="CANALES DE DISTRIBUCION"/>
    <s v="VIATICOS 2"/>
    <s v="TRANSACCIONES DEL DIA 06/07/2018SPYRAL - GESTION ADMINISTRATIVA"/>
    <n v="722.68"/>
    <n v="0"/>
    <s v="NEGOCIOS"/>
    <x v="1"/>
  </r>
  <r>
    <n v="91"/>
    <d v="2018-06-19T00:00:00"/>
    <x v="2"/>
    <x v="2"/>
    <x v="0"/>
    <s v="CANALES DE DISTRIBUCION"/>
    <s v="VIATICOS"/>
    <s v="TRANSACCIONES DEL DIA 06/19/2018SPYRAL - GESTION ADMINISTRATIVA"/>
    <n v="24"/>
    <n v="0"/>
    <s v="NEGOCIOS"/>
    <x v="1"/>
  </r>
  <r>
    <n v="91"/>
    <d v="2018-06-22T00:00:00"/>
    <x v="2"/>
    <x v="2"/>
    <x v="0"/>
    <s v="CANALES DE DISTRIBUCION"/>
    <s v="VIATICOS"/>
    <s v="TRANSACCIONES DEL DIA 06/22/2018SPYRAL - GESTION ADMINISTRATIVA"/>
    <n v="326.42"/>
    <n v="0"/>
    <s v="NEGOCIOS"/>
    <x v="1"/>
  </r>
  <r>
    <n v="91"/>
    <d v="2018-06-26T00:00:00"/>
    <x v="2"/>
    <x v="2"/>
    <x v="0"/>
    <s v="CANALES DE DISTRIBUCION"/>
    <s v="VIATICOS 2"/>
    <s v="TRANSACCIONES DEL DIA 06/26/2018SPYRAL - GESTION ADMINISTRATIVA"/>
    <n v="940.61"/>
    <n v="0"/>
    <s v="NEGOCIOS"/>
    <x v="1"/>
  </r>
  <r>
    <n v="91"/>
    <d v="2018-07-03T00:00:00"/>
    <x v="6"/>
    <x v="6"/>
    <x v="0"/>
    <s v="CANALES DE DISTRIBUCION"/>
    <s v="VIATICOS 2"/>
    <s v="TRANSACCIONES DEL DIA 07/03/2018SPYRAL - GESTION ADMINISTRATIVA"/>
    <n v="150"/>
    <n v="0"/>
    <s v="NEGOCIOS"/>
    <x v="1"/>
  </r>
  <r>
    <n v="91"/>
    <d v="2018-07-06T00:00:00"/>
    <x v="6"/>
    <x v="6"/>
    <x v="0"/>
    <s v="CANALES DE DISTRIBUCION"/>
    <s v="VIATICOS 2"/>
    <s v="TRANSACCIONES DEL DIA 07/06/2018SPYRAL - GESTION ADMINISTRATIVA"/>
    <n v="185.5"/>
    <n v="0"/>
    <s v="NEGOCIOS"/>
    <x v="1"/>
  </r>
  <r>
    <n v="91"/>
    <d v="2018-07-06T00:00:00"/>
    <x v="6"/>
    <x v="6"/>
    <x v="0"/>
    <s v="CANALES DE DISTRIBUCION"/>
    <s v="VIATICOS"/>
    <s v="TRANSACCIONES DEL DIA 07/06/2018SPYRAL - GESTION ADMINISTRATIVA"/>
    <n v="62.7"/>
    <n v="0"/>
    <s v="NEGOCIOS"/>
    <x v="1"/>
  </r>
  <r>
    <n v="91"/>
    <d v="2018-08-02T00:00:00"/>
    <x v="3"/>
    <x v="3"/>
    <x v="0"/>
    <s v="CANALES DE DISTRIBUCION"/>
    <s v="VIATICOS 2"/>
    <s v="TRANSACCIONES DEL DIA 08/02/2018SPYRAL - GESTION ADMINISTRATIVA"/>
    <n v="150"/>
    <n v="0"/>
    <s v="NEGOCIOS"/>
    <x v="1"/>
  </r>
  <r>
    <n v="91"/>
    <d v="2018-08-07T00:00:00"/>
    <x v="3"/>
    <x v="3"/>
    <x v="0"/>
    <s v="CANALES DE DISTRIBUCION"/>
    <s v="VIATICOS"/>
    <s v="TRANSACCIONES DEL DIA 08/07/2018SPYRAL - GESTION ADMINISTRATIVA"/>
    <n v="25"/>
    <n v="0"/>
    <s v="NEGOCIOS"/>
    <x v="1"/>
  </r>
  <r>
    <n v="91"/>
    <d v="2018-08-09T00:00:00"/>
    <x v="3"/>
    <x v="3"/>
    <x v="0"/>
    <s v="CANALES DE DISTRIBUCION"/>
    <s v="VIATICOS 2"/>
    <s v="TRANSACCIONES DEL DIA 08/09/2018SPYRAL - GESTION ADMINISTRATIVA"/>
    <n v="1067.8800000000001"/>
    <n v="0"/>
    <s v="NEGOCIOS"/>
    <x v="1"/>
  </r>
  <r>
    <n v="91"/>
    <d v="2018-08-17T00:00:00"/>
    <x v="3"/>
    <x v="3"/>
    <x v="0"/>
    <s v="CANALES DE DISTRIBUCION"/>
    <s v="NC VIATICOS"/>
    <s v="TRANSACCIONES DEL DIA 08/17/2018SPYRAL - GESTION ADMINISTRATIVA"/>
    <n v="409.83"/>
    <n v="0"/>
    <s v="NEGOCIOS"/>
    <x v="1"/>
  </r>
  <r>
    <n v="91"/>
    <d v="2018-08-18T00:00:00"/>
    <x v="3"/>
    <x v="3"/>
    <x v="0"/>
    <s v="CANALES DE DISTRIBUCION"/>
    <s v="VIATICOS"/>
    <s v="TRANSACCIONES DEL DIA 08/18/2018SPYRAL - GESTION ADMINISTRATIVA"/>
    <n v="38"/>
    <n v="0"/>
    <s v="NEGOCIOS"/>
    <x v="1"/>
  </r>
  <r>
    <n v="91"/>
    <d v="2018-08-22T00:00:00"/>
    <x v="3"/>
    <x v="3"/>
    <x v="0"/>
    <s v="CANALES DE DISTRIBUCION"/>
    <s v="VIATICOS"/>
    <s v="TRANSACCIONES DEL DIA 08/22/2018SPYRAL - GESTION ADMINISTRATIVA"/>
    <n v="128"/>
    <n v="0"/>
    <s v="NEGOCIOS"/>
    <x v="1"/>
  </r>
  <r>
    <n v="91"/>
    <d v="2018-08-23T00:00:00"/>
    <x v="3"/>
    <x v="3"/>
    <x v="0"/>
    <s v="CANALES DE DISTRIBUCION"/>
    <s v="VIATICOS"/>
    <s v="TRANSACCIONES DEL DIA 08/23/2018SPYRAL - GESTION ADMINISTRATIVA"/>
    <n v="56"/>
    <n v="0"/>
    <s v="NEGOCIOS"/>
    <x v="1"/>
  </r>
  <r>
    <n v="91"/>
    <d v="2018-09-01T00:00:00"/>
    <x v="4"/>
    <x v="4"/>
    <x v="0"/>
    <s v="CANALES DE DISTRIBUCION"/>
    <s v="VIATICOS 2"/>
    <s v="TRANSACCIONES DEL DIA 09/01/2018SPYRAL - GESTION ADMINISTRATIVA"/>
    <n v="1197.1400000000001"/>
    <n v="0"/>
    <s v="NEGOCIOS"/>
    <x v="1"/>
  </r>
  <r>
    <n v="91"/>
    <d v="2018-09-04T00:00:00"/>
    <x v="4"/>
    <x v="4"/>
    <x v="0"/>
    <s v="CANALES DE DISTRIBUCION"/>
    <s v="VIATICOS 2"/>
    <s v="TRANSACCIONES DEL DIA 09/04/2018SPYRAL - GESTION ADMINISTRATIVA"/>
    <n v="150"/>
    <n v="0"/>
    <s v="NEGOCIOS"/>
    <x v="1"/>
  </r>
  <r>
    <n v="91"/>
    <d v="2018-09-05T00:00:00"/>
    <x v="4"/>
    <x v="4"/>
    <x v="0"/>
    <s v="CANALES DE DISTRIBUCION"/>
    <s v="VIATICOS"/>
    <s v="TRANSACCIONES DEL DIA 09/05/2018SPYRAL - GESTION ADMINISTRATIVA"/>
    <n v="49"/>
    <n v="0"/>
    <s v="NEGOCIOS"/>
    <x v="1"/>
  </r>
  <r>
    <n v="91"/>
    <d v="2018-09-07T00:00:00"/>
    <x v="4"/>
    <x v="4"/>
    <x v="0"/>
    <s v="CANALES DE DISTRIBUCION"/>
    <s v="VIATICOS"/>
    <s v="TRANSACCIONES DEL DIA 09/07/2018SPYRAL - GESTION ADMINISTRATIVA"/>
    <n v="76"/>
    <n v="0"/>
    <s v="NEGOCIOS"/>
    <x v="1"/>
  </r>
  <r>
    <n v="91"/>
    <d v="2018-09-11T00:00:00"/>
    <x v="4"/>
    <x v="4"/>
    <x v="0"/>
    <s v="CANALES DE DISTRIBUCION"/>
    <s v="VIATICOS"/>
    <s v="TRANSACCIONES DEL DIA 09/11/2018SPYRAL - GESTION ADMINISTRATIVA"/>
    <n v="10"/>
    <n v="0"/>
    <s v="NEGOCIOS"/>
    <x v="1"/>
  </r>
  <r>
    <n v="91"/>
    <d v="2018-09-20T00:00:00"/>
    <x v="4"/>
    <x v="4"/>
    <x v="0"/>
    <s v="CANALES DE DISTRIBUCION"/>
    <s v="VIATICOS"/>
    <s v="TRANSACCIONES DEL DIA 09/20/2018SPYRAL - GESTION ADMINISTRATIVA"/>
    <n v="76"/>
    <n v="0"/>
    <s v="NEGOCIOS"/>
    <x v="1"/>
  </r>
  <r>
    <n v="91"/>
    <d v="2018-10-01T00:00:00"/>
    <x v="0"/>
    <x v="0"/>
    <x v="0"/>
    <s v="CANALES DE DISTRIBUCION"/>
    <s v="VIATICOS"/>
    <s v="TRANSACCIONES DEL DIA 10/01/2018SPYRAL - GESTION ADMINISTRATIVA"/>
    <n v="58.75"/>
    <n v="0"/>
    <s v="NEGOCIOS"/>
    <x v="1"/>
  </r>
  <r>
    <n v="91"/>
    <d v="2018-10-02T00:00:00"/>
    <x v="0"/>
    <x v="0"/>
    <x v="0"/>
    <s v="CANALES DE DISTRIBUCION"/>
    <s v="VIATICOS 2"/>
    <s v="TRANSACCIONES DEL DIA 10/02/2018SPYRAL - GESTION ADMINISTRATIVA"/>
    <n v="150"/>
    <n v="0"/>
    <s v="NEGOCIOS"/>
    <x v="1"/>
  </r>
  <r>
    <n v="91"/>
    <d v="2018-10-03T00:00:00"/>
    <x v="0"/>
    <x v="0"/>
    <x v="0"/>
    <s v="CANALES DE DISTRIBUCION"/>
    <s v="VIATICOS"/>
    <s v="TRANSACCIONES DEL DIA 10/03/2018SPYRAL - GESTION ADMINISTRATIVA"/>
    <n v="301"/>
    <n v="0"/>
    <s v="NEGOCIOS"/>
    <x v="1"/>
  </r>
  <r>
    <n v="91"/>
    <d v="2018-10-04T00:00:00"/>
    <x v="0"/>
    <x v="0"/>
    <x v="0"/>
    <s v="CANALES DE DISTRIBUCION"/>
    <s v="VIATICOS 2"/>
    <s v="TRANSACCIONES DEL DIA 10/04/2018SPYRAL - GESTION ADMINISTRATIVA"/>
    <n v="1166.69"/>
    <n v="0"/>
    <s v="NEGOCIOS"/>
    <x v="1"/>
  </r>
  <r>
    <n v="91"/>
    <d v="2018-10-05T00:00:00"/>
    <x v="0"/>
    <x v="0"/>
    <x v="0"/>
    <s v="CANALES DE DISTRIBUCION"/>
    <s v="VIATICOS 2"/>
    <s v="TRANSACCIONES DEL DIA 10/05/2018SPYRAL - GESTION ADMINISTRATIVA"/>
    <n v="131.68"/>
    <n v="0"/>
    <s v="NEGOCIOS"/>
    <x v="1"/>
  </r>
  <r>
    <n v="91"/>
    <d v="2018-10-05T00:00:00"/>
    <x v="0"/>
    <x v="0"/>
    <x v="0"/>
    <s v="CANALES DE DISTRIBUCION"/>
    <s v="VIATICOS"/>
    <s v="TRANSACCIONES DEL DIA 10/05/2018SPYRAL - GESTION ADMINISTRATIVA"/>
    <n v="236"/>
    <n v="0"/>
    <s v="NEGOCIOS"/>
    <x v="1"/>
  </r>
  <r>
    <n v="91"/>
    <d v="2018-10-11T00:00:00"/>
    <x v="0"/>
    <x v="0"/>
    <x v="0"/>
    <s v="CANALES DE DISTRIBUCION"/>
    <s v="VIATICOS"/>
    <s v="TRANSACCIONES DEL DIA 10/11/2018SPYRAL - GESTION ADMINISTRATIVA"/>
    <n v="549.85"/>
    <n v="0"/>
    <s v="NEGOCIOS"/>
    <x v="1"/>
  </r>
  <r>
    <n v="91"/>
    <d v="2018-10-13T00:00:00"/>
    <x v="0"/>
    <x v="0"/>
    <x v="0"/>
    <s v="CANALES DE DISTRIBUCION"/>
    <s v="VIATICOS"/>
    <s v="TRANSACCIONES DEL DIA 10/13/2018SPYRAL - GESTION ADMINISTRATIVA"/>
    <n v="38"/>
    <n v="0"/>
    <s v="NEGOCIOS"/>
    <x v="1"/>
  </r>
  <r>
    <n v="91"/>
    <d v="2018-10-15T00:00:00"/>
    <x v="0"/>
    <x v="0"/>
    <x v="0"/>
    <s v="CANALES DE DISTRIBUCION"/>
    <s v="VIATICOS"/>
    <s v="TRANSACCIONES DEL DIA 10/15/2018SPYRAL - GESTION ADMINISTRATIVA"/>
    <n v="168.3"/>
    <n v="0"/>
    <s v="NEGOCIOS"/>
    <x v="1"/>
  </r>
  <r>
    <n v="91"/>
    <d v="2018-10-16T00:00:00"/>
    <x v="0"/>
    <x v="0"/>
    <x v="0"/>
    <s v="CANALES DE DISTRIBUCION"/>
    <s v="VIATICOS"/>
    <s v="TRANSACCIONES DEL DIA 10/16/2018SPYRAL - GESTION ADMINISTRATIVA"/>
    <n v="42"/>
    <n v="0"/>
    <s v="NEGOCIOS"/>
    <x v="1"/>
  </r>
  <r>
    <n v="91"/>
    <d v="2018-10-17T00:00:00"/>
    <x v="0"/>
    <x v="0"/>
    <x v="0"/>
    <s v="CANALES DE DISTRIBUCION"/>
    <s v="VIATICOS"/>
    <s v="TRANSACCIONES DEL DIA 10/17/2018SPYRAL - GESTION ADMINISTRATIVA"/>
    <n v="49"/>
    <n v="0"/>
    <s v="NEGOCIOS"/>
    <x v="1"/>
  </r>
  <r>
    <n v="91"/>
    <d v="2018-10-18T00:00:00"/>
    <x v="0"/>
    <x v="0"/>
    <x v="0"/>
    <s v="CANALES DE DISTRIBUCION"/>
    <s v="VIATICOS 2"/>
    <s v="TRANSACCIONES DEL DIA 10/18/2018SPYRAL - GESTION ADMINISTRATIVA"/>
    <n v="940.61"/>
    <n v="0"/>
    <s v="NEGOCIOS"/>
    <x v="1"/>
  </r>
  <r>
    <n v="91"/>
    <d v="2018-10-19T00:00:00"/>
    <x v="0"/>
    <x v="0"/>
    <x v="0"/>
    <s v="CANALES DE DISTRIBUCION"/>
    <s v="VIATICOS"/>
    <s v="TRANSACCIONES DEL DIA 10/19/2018SPYRAL - GESTION ADMINISTRATIVA"/>
    <n v="287"/>
    <n v="0"/>
    <s v="NEGOCIOS"/>
    <x v="1"/>
  </r>
  <r>
    <n v="91"/>
    <d v="2018-10-23T00:00:00"/>
    <x v="0"/>
    <x v="0"/>
    <x v="0"/>
    <s v="CANALES DE DISTRIBUCION"/>
    <s v="VIATICOS"/>
    <s v="TRANSACCIONES DEL DIA 10/23/2018SPYRAL - GESTION ADMINISTRATIVA"/>
    <n v="32"/>
    <n v="0"/>
    <s v="NEGOCIOS"/>
    <x v="1"/>
  </r>
  <r>
    <n v="91"/>
    <d v="2018-10-27T00:00:00"/>
    <x v="0"/>
    <x v="0"/>
    <x v="0"/>
    <s v="CANALES DE DISTRIBUCION"/>
    <s v="VIATICOS"/>
    <s v="TRANSACCIONES DEL DIA 10/27/2018SPYRAL - GESTION ADMINISTRATIVA"/>
    <n v="141"/>
    <n v="0"/>
    <s v="NEGOCIOS"/>
    <x v="1"/>
  </r>
  <r>
    <n v="91"/>
    <d v="2018-11-01T00:00:00"/>
    <x v="5"/>
    <x v="5"/>
    <x v="0"/>
    <s v="CANALES DE DISTRIBUCION"/>
    <s v="VIATICOS"/>
    <s v="TRANSACCIONES DEL DIA 11/01/2018SPYRAL - GESTION ADMINISTRATIVA"/>
    <n v="170.6"/>
    <n v="0"/>
    <s v="NEGOCIOS"/>
    <x v="1"/>
  </r>
  <r>
    <n v="91"/>
    <d v="2018-11-02T00:00:00"/>
    <x v="5"/>
    <x v="5"/>
    <x v="0"/>
    <s v="CANALES DE DISTRIBUCION"/>
    <s v="VIATICOS 2"/>
    <s v="TRANSACCIONES DEL DIA 11/02/2018SPYRAL - GESTION ADMINISTRATIVA"/>
    <n v="150"/>
    <n v="0"/>
    <s v="NEGOCIOS"/>
    <x v="1"/>
  </r>
  <r>
    <n v="91"/>
    <d v="2018-11-07T00:00:00"/>
    <x v="5"/>
    <x v="5"/>
    <x v="0"/>
    <s v="CANALES DE DISTRIBUCION"/>
    <s v="VIATICOS"/>
    <s v="TRANSACCIONES DEL DIA 11/07/2018SPYRAL - GESTION ADMINISTRATIVA"/>
    <n v="54.15"/>
    <n v="0"/>
    <s v="NEGOCIOS"/>
    <x v="1"/>
  </r>
  <r>
    <n v="91"/>
    <d v="2018-11-08T00:00:00"/>
    <x v="5"/>
    <x v="5"/>
    <x v="0"/>
    <s v="CANALES DE DISTRIBUCION"/>
    <s v="VIATICOS 2"/>
    <s v="TRANSACCIONES DEL DIA 11/08/2018SPYRAL - GESTION ADMINISTRATIVA"/>
    <n v="342.04"/>
    <n v="0"/>
    <s v="NEGOCIOS"/>
    <x v="1"/>
  </r>
  <r>
    <n v="91"/>
    <d v="2018-11-08T00:00:00"/>
    <x v="5"/>
    <x v="5"/>
    <x v="0"/>
    <s v="CANALES DE DISTRIBUCION"/>
    <s v="NC VIATICOS"/>
    <s v="TRANSACCIONES DEL DIA 11/08/2018SPYRAL - GESTION ADMINISTRATIVA"/>
    <n v="0"/>
    <n v="287"/>
    <s v="NEGOCIOS"/>
    <x v="1"/>
  </r>
  <r>
    <n v="91"/>
    <d v="2018-11-15T00:00:00"/>
    <x v="5"/>
    <x v="5"/>
    <x v="0"/>
    <s v="CANALES DE DISTRIBUCION"/>
    <s v="VIATICOS 2"/>
    <s v="TRANSACCIONES DEL DIA 11/15/2018SPYRAL - GESTION ADMINISTRATIVA"/>
    <n v="180.2"/>
    <n v="0"/>
    <s v="NEGOCIOS"/>
    <x v="1"/>
  </r>
  <r>
    <n v="91"/>
    <d v="2018-11-16T00:00:00"/>
    <x v="5"/>
    <x v="5"/>
    <x v="0"/>
    <s v="CANALES DE DISTRIBUCION"/>
    <s v="VIATICOS 2"/>
    <s v="TRANSACCIONES DEL DIA 11/16/2018SPYRAL - GESTION ADMINISTRATIVA"/>
    <n v="327.18"/>
    <n v="0"/>
    <s v="NEGOCIOS"/>
    <x v="1"/>
  </r>
  <r>
    <n v="91"/>
    <d v="2018-11-21T00:00:00"/>
    <x v="5"/>
    <x v="5"/>
    <x v="0"/>
    <s v="CANALES DE DISTRIBUCION"/>
    <s v="VIATICOS"/>
    <s v="TRANSACCIONES DEL DIA 11/21/2018SPYRAL - GESTION ADMINISTRATIVA"/>
    <n v="60"/>
    <n v="0"/>
    <s v="NEGOCIOS"/>
    <x v="1"/>
  </r>
  <r>
    <n v="91"/>
    <d v="2018-11-22T00:00:00"/>
    <x v="5"/>
    <x v="5"/>
    <x v="0"/>
    <s v="CANALES DE DISTRIBUCION"/>
    <s v="VIATICOS"/>
    <s v="TRANSACCIONES DEL DIA 11/22/2018SPYRAL - GESTION ADMINISTRATIVA"/>
    <n v="120"/>
    <n v="0"/>
    <s v="NEGOCIOS"/>
    <x v="1"/>
  </r>
  <r>
    <n v="91"/>
    <d v="2018-12-04T00:00:00"/>
    <x v="1"/>
    <x v="1"/>
    <x v="0"/>
    <s v="CANALES DE DISTRIBUCION"/>
    <s v="VIATICOS 2"/>
    <s v="TRANSACCIONES DEL DIA 12/04/2018SPYRAL - GESTION ADMINISTRATIVA"/>
    <n v="150"/>
    <n v="0"/>
    <s v="NEGOCIOS"/>
    <x v="1"/>
  </r>
  <r>
    <n v="91"/>
    <d v="2018-12-05T00:00:00"/>
    <x v="1"/>
    <x v="1"/>
    <x v="0"/>
    <s v="CANALES DE DISTRIBUCION"/>
    <s v="VIATICOS"/>
    <s v="TRANSACCIONES DEL DIA 12/05/2018SPYRAL - GESTION ADMINISTRATIVA"/>
    <n v="80"/>
    <n v="0"/>
    <s v="NEGOCIOS"/>
    <x v="1"/>
  </r>
  <r>
    <n v="91"/>
    <d v="2018-12-06T00:00:00"/>
    <x v="1"/>
    <x v="1"/>
    <x v="0"/>
    <s v="CANALES DE DISTRIBUCION"/>
    <s v="VIATICOS 2"/>
    <s v="TRANSACCIONES DEL DIA 12/06/2018SPYRAL - GESTION ADMINISTRATIVA"/>
    <n v="1026.1199999999999"/>
    <n v="0"/>
    <s v="NEGOCIOS"/>
    <x v="1"/>
  </r>
  <r>
    <n v="91"/>
    <d v="2018-12-07T00:00:00"/>
    <x v="1"/>
    <x v="1"/>
    <x v="0"/>
    <s v="CANALES DE DISTRIBUCION"/>
    <s v="VIATICOS"/>
    <s v="TRANSACCIONES DEL DIA 12/07/2018SPYRAL - GESTION ADMINISTRATIVA"/>
    <n v="362.32"/>
    <n v="0"/>
    <s v="NEGOCIOS"/>
    <x v="1"/>
  </r>
  <r>
    <n v="91"/>
    <d v="2018-12-10T00:00:00"/>
    <x v="1"/>
    <x v="1"/>
    <x v="0"/>
    <s v="CANALES DE DISTRIBUCION"/>
    <s v="VIATICOS 2"/>
    <s v="TRANSACCIONES DEL DIA 12/10/2018SPYRAL - GESTION ADMINISTRATIVA"/>
    <n v="1169.25"/>
    <n v="0"/>
    <s v="NEGOCIOS"/>
    <x v="1"/>
  </r>
  <r>
    <n v="91"/>
    <d v="2018-12-10T00:00:00"/>
    <x v="1"/>
    <x v="1"/>
    <x v="0"/>
    <s v="CANALES DE DISTRIBUCION"/>
    <s v="VIATICOS"/>
    <s v="TRANSACCIONES DEL DIA 12/10/2018SPYRAL - GESTION ADMINISTRATIVA"/>
    <n v="287"/>
    <n v="0"/>
    <s v="NEGOCIOS"/>
    <x v="1"/>
  </r>
  <r>
    <n v="91"/>
    <d v="2018-12-19T00:00:00"/>
    <x v="1"/>
    <x v="1"/>
    <x v="0"/>
    <s v="CANALES DE DISTRIBUCION"/>
    <s v="VIATICOS"/>
    <s v="TRANSACCIONES DEL DIA 12/19/2018SPYRAL - GESTION ADMINISTRATIVA"/>
    <n v="85"/>
    <n v="0"/>
    <s v="NEGOCIOS"/>
    <x v="1"/>
  </r>
  <r>
    <n v="91"/>
    <d v="2018-12-26T00:00:00"/>
    <x v="1"/>
    <x v="1"/>
    <x v="0"/>
    <s v="CANALES DE DISTRIBUCION"/>
    <s v="VIATICOS"/>
    <s v="TRANSACCIONES DEL DIA 12/26/2018SPYRAL - GESTION ADMINISTRATIVA"/>
    <n v="340"/>
    <n v="0"/>
    <s v="NEGOCIOS"/>
    <x v="1"/>
  </r>
  <r>
    <n v="91"/>
    <d v="2018-12-31T00:00:00"/>
    <x v="1"/>
    <x v="1"/>
    <x v="0"/>
    <s v="CANALES DE DISTRIBUCION"/>
    <s v="CIERRE DE ANIO FISCAL"/>
    <s v="CIERRE_DE_CTAS_NOMINALES"/>
    <n v="0"/>
    <n v="27734.080000000002"/>
    <s v="NEGOCIOS"/>
    <x v="1"/>
  </r>
  <r>
    <n v="91"/>
    <d v="2018-08-24T00:00:00"/>
    <x v="3"/>
    <x v="3"/>
    <x v="0"/>
    <s v="ADMINISTRACION DE SUCURSALES"/>
    <s v="VIATICOS"/>
    <s v="TRANSACCIONES DEL DIA 08/24/2018SPYRAL - GESTION ADMINISTRATIVA"/>
    <n v="167.26"/>
    <n v="0"/>
    <s v="NEGOCIOS"/>
    <x v="1"/>
  </r>
  <r>
    <n v="91"/>
    <d v="2018-10-15T00:00:00"/>
    <x v="0"/>
    <x v="0"/>
    <x v="0"/>
    <s v="ADMINISTRACION DE SUCURSALES"/>
    <s v="VIATICOS"/>
    <s v="TRANSACCIONES DEL DIA 10/15/2018SPYRAL - GESTION ADMINISTRATIVA"/>
    <n v="196.71"/>
    <n v="0"/>
    <s v="NEGOCIOS"/>
    <x v="1"/>
  </r>
  <r>
    <n v="91"/>
    <d v="2018-12-31T00:00:00"/>
    <x v="1"/>
    <x v="1"/>
    <x v="0"/>
    <s v="ADMINISTRACION DE SUCURSALES"/>
    <s v="CIERRE DE ANIO FISCAL"/>
    <s v="CIERRE_DE_CTAS_NOMINALES"/>
    <n v="0"/>
    <n v="772.75"/>
    <s v="NEGOCIOS"/>
    <x v="1"/>
  </r>
  <r>
    <n v="91"/>
    <d v="2018-06-25T00:00:00"/>
    <x v="2"/>
    <x v="2"/>
    <x v="0"/>
    <s v="AUTOS"/>
    <s v="VIATICOS"/>
    <s v="TRANSACCIONES DEL DIA 06/25/2018SPYRAL - GESTION ADMINISTRATIVA"/>
    <n v="114.23"/>
    <n v="0"/>
    <s v="NEGOCIOS"/>
    <x v="1"/>
  </r>
  <r>
    <n v="91"/>
    <d v="2018-07-09T00:00:00"/>
    <x v="6"/>
    <x v="6"/>
    <x v="0"/>
    <s v="AUTOS"/>
    <s v="NC VIATICOS"/>
    <s v="TRANSACCIONES DEL DIA 07/09/2018SPYRAL - GESTION ADMINISTRATIVA"/>
    <n v="0"/>
    <n v="114.23"/>
    <s v="NEGOCIOS"/>
    <x v="1"/>
  </r>
  <r>
    <n v="91"/>
    <d v="2018-08-09T00:00:00"/>
    <x v="3"/>
    <x v="3"/>
    <x v="0"/>
    <s v="AUTOS"/>
    <s v="VIATICOS 2"/>
    <s v="TRANSACCIONES DEL DIA 08/09/2018SPYRAL - GESTION ADMINISTRATIVA"/>
    <n v="200.5"/>
    <n v="0"/>
    <s v="NEGOCIOS"/>
    <x v="1"/>
  </r>
  <r>
    <n v="91"/>
    <d v="2018-12-31T00:00:00"/>
    <x v="1"/>
    <x v="1"/>
    <x v="0"/>
    <s v="AUTOS"/>
    <s v="CIERRE DE ANIO FISCAL"/>
    <s v="CIERRE_DE_CTAS_NOMINALES"/>
    <n v="0"/>
    <n v="200.5"/>
    <s v="NEGOCIOS"/>
    <x v="1"/>
  </r>
  <r>
    <n v="91"/>
    <d v="2018-06-07T00:00:00"/>
    <x v="2"/>
    <x v="2"/>
    <x v="0"/>
    <s v="CENTRO DE TARJETAS"/>
    <s v="NC VIATICOS"/>
    <s v="TRANSACCIONES DEL DIA 06/07/2018SPYRAL - GESTION ADMINISTRATIVA"/>
    <n v="1734.36"/>
    <n v="0"/>
    <s v="NEGOCIOS"/>
    <x v="1"/>
  </r>
  <r>
    <n v="91"/>
    <d v="2018-06-11T00:00:00"/>
    <x v="2"/>
    <x v="2"/>
    <x v="0"/>
    <s v="CENTRO DE TARJETAS"/>
    <s v="NC VIATICOS"/>
    <s v="TRANSACCIONES DEL DIA 06/11/2018SPYRAL - GESTION ADMINISTRATIVA"/>
    <n v="1172.83"/>
    <n v="0"/>
    <s v="NEGOCIOS"/>
    <x v="1"/>
  </r>
  <r>
    <n v="91"/>
    <d v="2018-06-13T00:00:00"/>
    <x v="2"/>
    <x v="2"/>
    <x v="0"/>
    <s v="CENTRO DE TARJETAS"/>
    <s v="VIATICOS"/>
    <s v="TRANSACCIONES DEL DIA 06/13/2018SPYRAL - GESTION ADMINISTRATIVA"/>
    <n v="13.25"/>
    <n v="0"/>
    <s v="NEGOCIOS"/>
    <x v="1"/>
  </r>
  <r>
    <n v="91"/>
    <d v="2018-07-03T00:00:00"/>
    <x v="6"/>
    <x v="6"/>
    <x v="0"/>
    <s v="CENTRO DE TARJETAS"/>
    <s v="VIATICOS"/>
    <s v="TRANSACCIONES DEL DIA 07/03/2018SPYRAL - GESTION ADMINISTRATIVA"/>
    <n v="45.35"/>
    <n v="0"/>
    <s v="NEGOCIOS"/>
    <x v="1"/>
  </r>
  <r>
    <n v="91"/>
    <d v="2018-07-04T00:00:00"/>
    <x v="6"/>
    <x v="6"/>
    <x v="0"/>
    <s v="CENTRO DE TARJETAS"/>
    <s v="NC VIATICOS"/>
    <s v="TRANSACCIONES DEL DIA 07/04/2018SPYRAL - GESTION ADMINISTRATIVA"/>
    <n v="1930.91"/>
    <n v="0"/>
    <s v="NEGOCIOS"/>
    <x v="1"/>
  </r>
  <r>
    <n v="91"/>
    <d v="2018-07-09T00:00:00"/>
    <x v="6"/>
    <x v="6"/>
    <x v="0"/>
    <s v="CENTRO DE TARJETAS"/>
    <s v="VIATICOS"/>
    <s v="TRANSACCIONES DEL DIA 07/09/2018SPYRAL - GESTION ADMINISTRATIVA"/>
    <n v="14.1"/>
    <n v="0"/>
    <s v="NEGOCIOS"/>
    <x v="1"/>
  </r>
  <r>
    <n v="91"/>
    <d v="2018-07-30T00:00:00"/>
    <x v="6"/>
    <x v="6"/>
    <x v="0"/>
    <s v="CENTRO DE TARJETAS"/>
    <s v="VIATICOS"/>
    <s v="TRANSACCIONES DEL DIA 07/30/2018SPYRAL - GESTION ADMINISTRATIVA"/>
    <n v="29.4"/>
    <n v="0"/>
    <s v="NEGOCIOS"/>
    <x v="1"/>
  </r>
  <r>
    <n v="91"/>
    <d v="2018-07-30T00:00:00"/>
    <x v="6"/>
    <x v="6"/>
    <x v="0"/>
    <s v="CENTRO DE TARJETAS"/>
    <s v="NC VIATICOS"/>
    <s v="TRANSACCIONES DEL DIA 07/30/2018SPYRAL - GESTION ADMINISTRATIVA"/>
    <n v="0"/>
    <n v="1734.36"/>
    <s v="NEGOCIOS"/>
    <x v="1"/>
  </r>
  <r>
    <n v="91"/>
    <d v="2018-08-02T00:00:00"/>
    <x v="3"/>
    <x v="3"/>
    <x v="0"/>
    <s v="CENTRO DE TARJETAS"/>
    <s v="VIATICOS"/>
    <s v="TRANSACCIONES DEL DIA 08/02/2018SPYRAL - GESTION ADMINISTRATIVA"/>
    <n v="42.9"/>
    <n v="0"/>
    <s v="NEGOCIOS"/>
    <x v="1"/>
  </r>
  <r>
    <n v="91"/>
    <d v="2018-08-07T00:00:00"/>
    <x v="3"/>
    <x v="3"/>
    <x v="0"/>
    <s v="CENTRO DE TARJETAS"/>
    <s v="VIATICOS"/>
    <s v="TRANSACCIONES DEL DIA 08/07/2018SPYRAL - GESTION ADMINISTRATIVA"/>
    <n v="158.69"/>
    <n v="0"/>
    <s v="NEGOCIOS"/>
    <x v="1"/>
  </r>
  <r>
    <n v="91"/>
    <d v="2018-08-09T00:00:00"/>
    <x v="3"/>
    <x v="3"/>
    <x v="0"/>
    <s v="CENTRO DE TARJETAS"/>
    <s v="NC VIATICOS"/>
    <s v="TRANSACCIONES DEL DIA 08/09/2018SPYRAL - GESTION ADMINISTRATIVA"/>
    <n v="1400.56"/>
    <n v="0"/>
    <s v="NEGOCIOS"/>
    <x v="1"/>
  </r>
  <r>
    <n v="91"/>
    <d v="2018-08-29T00:00:00"/>
    <x v="3"/>
    <x v="3"/>
    <x v="0"/>
    <s v="CENTRO DE TARJETAS"/>
    <s v="VIATICOS"/>
    <s v="TRANSACCIONES DEL DIA 08/29/2018SPYRAL - GESTION ADMINISTRATIVA"/>
    <n v="23.4"/>
    <n v="0"/>
    <s v="NEGOCIOS"/>
    <x v="1"/>
  </r>
  <r>
    <n v="91"/>
    <d v="2018-09-08T00:00:00"/>
    <x v="4"/>
    <x v="4"/>
    <x v="0"/>
    <s v="CENTRO DE TARJETAS"/>
    <s v="VIATICOS"/>
    <s v="TRANSACCIONES DEL DIA 09/08/2018SPYRAL - GESTION ADMINISTRATIVA"/>
    <n v="36.15"/>
    <n v="0"/>
    <s v="NEGOCIOS"/>
    <x v="1"/>
  </r>
  <r>
    <n v="91"/>
    <d v="2018-09-11T00:00:00"/>
    <x v="4"/>
    <x v="4"/>
    <x v="0"/>
    <s v="CENTRO DE TARJETAS"/>
    <s v="VIATICOS"/>
    <s v="TRANSACCIONES DEL DIA 09/11/2018SPYRAL - GESTION ADMINISTRATIVA"/>
    <n v="48.3"/>
    <n v="0"/>
    <s v="NEGOCIOS"/>
    <x v="1"/>
  </r>
  <r>
    <n v="91"/>
    <d v="2018-09-14T00:00:00"/>
    <x v="4"/>
    <x v="4"/>
    <x v="0"/>
    <s v="CENTRO DE TARJETAS"/>
    <s v="VIATICOS"/>
    <s v="TRANSACCIONES DEL DIA 09/14/2018SPYRAL - GESTION ADMINISTRATIVA"/>
    <n v="29.6"/>
    <n v="0"/>
    <s v="NEGOCIOS"/>
    <x v="1"/>
  </r>
  <r>
    <n v="91"/>
    <d v="2018-10-02T00:00:00"/>
    <x v="0"/>
    <x v="0"/>
    <x v="0"/>
    <s v="CENTRO DE TARJETAS"/>
    <s v="NC VIATICOS"/>
    <s v="TRANSACCIONES DEL DIA 10/02/2018SPYRAL - GESTION ADMINISTRATIVA"/>
    <n v="237.9"/>
    <n v="0"/>
    <s v="NEGOCIOS"/>
    <x v="1"/>
  </r>
  <r>
    <n v="91"/>
    <d v="2018-11-21T00:00:00"/>
    <x v="5"/>
    <x v="5"/>
    <x v="0"/>
    <s v="CENTRO DE TARJETAS"/>
    <s v="VIATICOS"/>
    <s v="TRANSACCIONES DEL DIA 11/21/2018SPYRAL - GESTION ADMINISTRATIVA"/>
    <n v="27.6"/>
    <n v="0"/>
    <s v="NEGOCIOS"/>
    <x v="1"/>
  </r>
  <r>
    <n v="91"/>
    <d v="2018-11-23T00:00:00"/>
    <x v="5"/>
    <x v="5"/>
    <x v="0"/>
    <s v="CENTRO DE TARJETAS"/>
    <s v="VIATICOS"/>
    <s v="TRANSACCIONES DEL DIA 11/23/2018SPYRAL - GESTION ADMINISTRATIVA"/>
    <n v="33.799999999999997"/>
    <n v="0"/>
    <s v="NEGOCIOS"/>
    <x v="1"/>
  </r>
  <r>
    <n v="91"/>
    <d v="2018-11-24T00:00:00"/>
    <x v="5"/>
    <x v="5"/>
    <x v="0"/>
    <s v="CENTRO DE TARJETAS"/>
    <s v="VIATICOS"/>
    <s v="TRANSACCIONES DEL DIA 11/24/2018SPYRAL - GESTION ADMINISTRATIVA"/>
    <n v="20.5"/>
    <n v="0"/>
    <s v="NEGOCIOS"/>
    <x v="1"/>
  </r>
  <r>
    <n v="91"/>
    <d v="2018-11-29T00:00:00"/>
    <x v="5"/>
    <x v="5"/>
    <x v="0"/>
    <s v="CENTRO DE TARJETAS"/>
    <s v="VIATICOS"/>
    <s v="TRANSACCIONES DEL DIA 11/29/2018SPYRAL - GESTION ADMINISTRATIVA"/>
    <n v="6.3"/>
    <n v="0"/>
    <s v="NEGOCIOS"/>
    <x v="1"/>
  </r>
  <r>
    <n v="91"/>
    <d v="2018-12-04T00:00:00"/>
    <x v="1"/>
    <x v="1"/>
    <x v="0"/>
    <s v="CENTRO DE TARJETAS"/>
    <s v="VIATICOS"/>
    <s v="TRANSACCIONES DEL DIA 12/04/2018SPYRAL - GESTION ADMINISTRATIVA"/>
    <n v="34.299999999999997"/>
    <n v="0"/>
    <s v="NEGOCIOS"/>
    <x v="1"/>
  </r>
  <r>
    <n v="91"/>
    <d v="2018-12-24T00:00:00"/>
    <x v="1"/>
    <x v="1"/>
    <x v="0"/>
    <s v="CENTRO DE TARJETAS"/>
    <s v="NC VIATICOS"/>
    <s v="TRANSACCIONES DEL DIA 12/24/2018SPYRAL - GESTION ADMINISTRATIVA"/>
    <n v="0"/>
    <n v="1400.56"/>
    <s v="NEGOCIOS"/>
    <x v="1"/>
  </r>
  <r>
    <n v="91"/>
    <d v="2018-12-31T00:00:00"/>
    <x v="1"/>
    <x v="1"/>
    <x v="0"/>
    <s v="CENTRO DE TARJETAS"/>
    <s v="CIERRE DE ANIO FISCAL"/>
    <s v="CIERRE_DE_CTAS_NOMINALES"/>
    <n v="0"/>
    <n v="3913.88"/>
    <s v="NEGOCIOS"/>
    <x v="1"/>
  </r>
  <r>
    <n v="91"/>
    <d v="2018-06-15T00:00:00"/>
    <x v="2"/>
    <x v="2"/>
    <x v="0"/>
    <s v="CANALES ALTERNOS"/>
    <s v="VIATICOS"/>
    <s v="TRANSACCIONES DEL DIA 06/15/2018SPYRAL - GESTION ADMINISTRATIVA"/>
    <n v="10.74"/>
    <n v="0"/>
    <s v="NEGOCIOS"/>
    <x v="1"/>
  </r>
  <r>
    <n v="91"/>
    <d v="2018-07-14T00:00:00"/>
    <x v="6"/>
    <x v="6"/>
    <x v="0"/>
    <s v="CANALES ALTERNOS"/>
    <s v="VIATICOS"/>
    <s v="TRANSACCIONES DEL DIA 07/14/2018SPYRAL - GESTION ADMINISTRATIVA"/>
    <n v="35.6"/>
    <n v="0"/>
    <s v="NEGOCIOS"/>
    <x v="1"/>
  </r>
  <r>
    <n v="91"/>
    <d v="2018-08-07T00:00:00"/>
    <x v="3"/>
    <x v="3"/>
    <x v="0"/>
    <s v="CANALES ALTERNOS"/>
    <s v="VIATICOS"/>
    <s v="TRANSACCIONES DEL DIA 08/07/2018SPYRAL - GESTION ADMINISTRATIVA"/>
    <n v="11.02"/>
    <n v="0"/>
    <s v="NEGOCIOS"/>
    <x v="1"/>
  </r>
  <r>
    <n v="91"/>
    <d v="2018-08-23T00:00:00"/>
    <x v="3"/>
    <x v="3"/>
    <x v="0"/>
    <s v="CANALES ALTERNOS"/>
    <s v="VIATICOS"/>
    <s v="TRANSACCIONES DEL DIA 08/23/2018SPYRAL - GESTION ADMINISTRATIVA"/>
    <n v="8.94"/>
    <n v="0"/>
    <s v="NEGOCIOS"/>
    <x v="1"/>
  </r>
  <r>
    <n v="91"/>
    <d v="2018-08-30T00:00:00"/>
    <x v="3"/>
    <x v="3"/>
    <x v="0"/>
    <s v="CANALES ALTERNOS"/>
    <s v="VIATICOS"/>
    <s v="TRANSACCIONES DEL DIA 08/30/2018SPYRAL - GESTION ADMINISTRATIVA"/>
    <n v="10"/>
    <n v="0"/>
    <s v="NEGOCIOS"/>
    <x v="1"/>
  </r>
  <r>
    <n v="91"/>
    <d v="2018-09-11T00:00:00"/>
    <x v="4"/>
    <x v="4"/>
    <x v="0"/>
    <s v="CANALES ALTERNOS"/>
    <s v="VIATICOS 2"/>
    <s v="TRANSACCIONES DEL DIA 09/11/2018SPYRAL - GESTION ADMINISTRATIVA"/>
    <n v="200.5"/>
    <n v="0"/>
    <s v="NEGOCIOS"/>
    <x v="1"/>
  </r>
  <r>
    <n v="91"/>
    <d v="2018-09-21T00:00:00"/>
    <x v="4"/>
    <x v="4"/>
    <x v="0"/>
    <s v="CANALES ALTERNOS"/>
    <s v="VIATICOS"/>
    <s v="TRANSACCIONES DEL DIA 09/21/2018SPYRAL - GESTION ADMINISTRATIVA"/>
    <n v="371"/>
    <n v="0"/>
    <s v="NEGOCIOS"/>
    <x v="1"/>
  </r>
  <r>
    <n v="91"/>
    <d v="2018-09-27T00:00:00"/>
    <x v="4"/>
    <x v="4"/>
    <x v="0"/>
    <s v="CANALES ALTERNOS"/>
    <s v="VIATICOS"/>
    <s v="TRANSACCIONES DEL DIA 09/27/2018SPYRAL - GESTION ADMINISTRATIVA"/>
    <n v="96"/>
    <n v="0"/>
    <s v="NEGOCIOS"/>
    <x v="1"/>
  </r>
  <r>
    <n v="91"/>
    <d v="2018-10-04T00:00:00"/>
    <x v="0"/>
    <x v="0"/>
    <x v="0"/>
    <s v="CANALES ALTERNOS"/>
    <s v="VIATICOS"/>
    <s v="TRANSACCIONES DEL DIA 10/04/2018SPYRAL - GESTION ADMINISTRATIVA"/>
    <n v="134"/>
    <n v="0"/>
    <s v="NEGOCIOS"/>
    <x v="1"/>
  </r>
  <r>
    <n v="91"/>
    <d v="2018-10-05T00:00:00"/>
    <x v="0"/>
    <x v="0"/>
    <x v="0"/>
    <s v="CANALES ALTERNOS"/>
    <s v="VIATICOS"/>
    <s v="TRANSACCIONES DEL DIA 10/05/2018SPYRAL - GESTION ADMINISTRATIVA"/>
    <n v="166"/>
    <n v="0"/>
    <s v="NEGOCIOS"/>
    <x v="1"/>
  </r>
  <r>
    <n v="91"/>
    <d v="2018-10-10T00:00:00"/>
    <x v="0"/>
    <x v="0"/>
    <x v="0"/>
    <s v="CANALES ALTERNOS"/>
    <s v="VIATICOS"/>
    <s v="TRANSACCIONES DEL DIA 10/10/2018SPYRAL - GESTION ADMINISTRATIVA"/>
    <n v="7.14"/>
    <n v="0"/>
    <s v="NEGOCIOS"/>
    <x v="1"/>
  </r>
  <r>
    <n v="91"/>
    <d v="2018-10-11T00:00:00"/>
    <x v="0"/>
    <x v="0"/>
    <x v="0"/>
    <s v="CANALES ALTERNOS"/>
    <s v="VIATICOS"/>
    <s v="TRANSACCIONES DEL DIA 10/11/2018SPYRAL - GESTION ADMINISTRATIVA"/>
    <n v="6.6"/>
    <n v="0"/>
    <s v="NEGOCIOS"/>
    <x v="1"/>
  </r>
  <r>
    <n v="91"/>
    <d v="2018-10-12T00:00:00"/>
    <x v="0"/>
    <x v="0"/>
    <x v="0"/>
    <s v="CANALES ALTERNOS"/>
    <s v="VIATICOS"/>
    <s v="TRANSACCIONES DEL DIA 10/12/2018SPYRAL - GESTION ADMINISTRATIVA"/>
    <n v="166"/>
    <n v="0"/>
    <s v="NEGOCIOS"/>
    <x v="1"/>
  </r>
  <r>
    <n v="91"/>
    <d v="2018-10-17T00:00:00"/>
    <x v="0"/>
    <x v="0"/>
    <x v="0"/>
    <s v="CANALES ALTERNOS"/>
    <s v="VIATICOS"/>
    <s v="TRANSACCIONES DEL DIA 10/17/2018SPYRAL - GESTION ADMINISTRATIVA"/>
    <n v="3.53"/>
    <n v="0"/>
    <s v="NEGOCIOS"/>
    <x v="1"/>
  </r>
  <r>
    <n v="91"/>
    <d v="2018-10-22T00:00:00"/>
    <x v="0"/>
    <x v="0"/>
    <x v="0"/>
    <s v="CANALES ALTERNOS"/>
    <s v="VIATICOS"/>
    <s v="TRANSACCIONES DEL DIA 10/22/2018SPYRAL - GESTION ADMINISTRATIVA"/>
    <n v="16.440000000000001"/>
    <n v="0"/>
    <s v="NEGOCIOS"/>
    <x v="1"/>
  </r>
  <r>
    <n v="91"/>
    <d v="2018-10-27T00:00:00"/>
    <x v="0"/>
    <x v="0"/>
    <x v="0"/>
    <s v="CANALES ALTERNOS"/>
    <s v="VIATICOS"/>
    <s v="TRANSACCIONES DEL DIA 10/27/2018SPYRAL - GESTION ADMINISTRATIVA"/>
    <n v="32"/>
    <n v="0"/>
    <s v="NEGOCIOS"/>
    <x v="1"/>
  </r>
  <r>
    <n v="91"/>
    <d v="2018-11-24T00:00:00"/>
    <x v="5"/>
    <x v="5"/>
    <x v="0"/>
    <s v="CANALES ALTERNOS"/>
    <s v="VIATICOS"/>
    <s v="TRANSACCIONES DEL DIA 11/24/2018SPYRAL - GESTION ADMINISTRATIVA"/>
    <n v="10"/>
    <n v="0"/>
    <s v="NEGOCIOS"/>
    <x v="1"/>
  </r>
  <r>
    <n v="91"/>
    <d v="2018-12-05T00:00:00"/>
    <x v="1"/>
    <x v="1"/>
    <x v="0"/>
    <s v="CANALES ALTERNOS"/>
    <s v="VIATICOS"/>
    <s v="TRANSACCIONES DEL DIA 12/05/2018SPYRAL - GESTION ADMINISTRATIVA"/>
    <n v="175"/>
    <n v="0"/>
    <s v="NEGOCIOS"/>
    <x v="1"/>
  </r>
  <r>
    <n v="91"/>
    <d v="2018-12-13T00:00:00"/>
    <x v="1"/>
    <x v="1"/>
    <x v="0"/>
    <s v="CANALES ALTERNOS"/>
    <s v="VIATICOS"/>
    <s v="TRANSACCIONES DEL DIA 12/13/2018SPYRAL - GESTION ADMINISTRATIVA"/>
    <n v="1.04"/>
    <n v="0"/>
    <s v="NEGOCIOS"/>
    <x v="1"/>
  </r>
  <r>
    <n v="91"/>
    <d v="2018-12-27T00:00:00"/>
    <x v="1"/>
    <x v="1"/>
    <x v="0"/>
    <s v="CANALES ALTERNOS"/>
    <s v="VIATICOS"/>
    <s v="TRANSACCIONES DEL DIA 12/27/2018SPYRAL - GESTION ADMINISTRATIVA"/>
    <n v="26.78"/>
    <n v="0"/>
    <s v="NEGOCIOS"/>
    <x v="1"/>
  </r>
  <r>
    <n v="91"/>
    <d v="2018-12-31T00:00:00"/>
    <x v="1"/>
    <x v="1"/>
    <x v="0"/>
    <s v="CANALES ALTERNOS"/>
    <s v="CIERRE DE ANIO FISCAL"/>
    <s v="CIERRE_DE_CTAS_NOMINALES"/>
    <n v="0"/>
    <n v="1970.01"/>
    <s v="NEGOCIOS"/>
    <x v="1"/>
  </r>
  <r>
    <n v="91"/>
    <d v="2018-06-16T00:00:00"/>
    <x v="2"/>
    <x v="2"/>
    <x v="0"/>
    <s v="TELEMERCADEO"/>
    <s v="NC VIATICOS"/>
    <s v="TRANSACCIONES DEL DIA 06/16/2018SPYRAL - GESTION ADMINISTRATIVA"/>
    <n v="638.95000000000005"/>
    <n v="0"/>
    <s v="NEGOCIOS"/>
    <x v="1"/>
  </r>
  <r>
    <n v="91"/>
    <d v="2018-07-13T00:00:00"/>
    <x v="6"/>
    <x v="6"/>
    <x v="0"/>
    <s v="TELEMERCADEO"/>
    <s v="NC VIATICOS"/>
    <s v="TRANSACCIONES DEL DIA 07/13/2018SPYRAL - GESTION ADMINISTRATIVA"/>
    <n v="805.4"/>
    <n v="0"/>
    <s v="NEGOCIOS"/>
    <x v="1"/>
  </r>
  <r>
    <n v="91"/>
    <d v="2018-07-27T00:00:00"/>
    <x v="6"/>
    <x v="6"/>
    <x v="0"/>
    <s v="TELEMERCADEO"/>
    <s v="VIATICOS"/>
    <s v="TRANSACCIONES DEL DIA 07/27/2018SPYRAL - GESTION ADMINISTRATIVA"/>
    <n v="15.73"/>
    <n v="0"/>
    <s v="NEGOCIOS"/>
    <x v="1"/>
  </r>
  <r>
    <n v="91"/>
    <d v="2018-08-14T00:00:00"/>
    <x v="3"/>
    <x v="3"/>
    <x v="0"/>
    <s v="TELEMERCADEO"/>
    <s v="NC VIATICOS"/>
    <s v="TRANSACCIONES DEL DIA 08/14/2018SPYRAL - GESTION ADMINISTRATIVA"/>
    <n v="677.55"/>
    <n v="0"/>
    <s v="NEGOCIOS"/>
    <x v="1"/>
  </r>
  <r>
    <n v="91"/>
    <d v="2018-09-18T00:00:00"/>
    <x v="4"/>
    <x v="4"/>
    <x v="0"/>
    <s v="TELEMERCADEO"/>
    <s v="NC VIATICOS"/>
    <s v="TRANSACCIONES DEL DIA 09/18/2018SPYRAL - GESTION ADMINISTRATIVA"/>
    <n v="607.75"/>
    <n v="0"/>
    <s v="NEGOCIOS"/>
    <x v="1"/>
  </r>
  <r>
    <n v="91"/>
    <d v="2018-09-25T00:00:00"/>
    <x v="4"/>
    <x v="4"/>
    <x v="0"/>
    <s v="TELEMERCADEO"/>
    <s v="VIATICOS"/>
    <s v="TRANSACCIONES DEL DIA 09/25/2018SPYRAL - GESTION ADMINISTRATIVA"/>
    <n v="10.029999999999999"/>
    <n v="0"/>
    <s v="NEGOCIOS"/>
    <x v="1"/>
  </r>
  <r>
    <n v="91"/>
    <d v="2018-10-04T00:00:00"/>
    <x v="0"/>
    <x v="0"/>
    <x v="0"/>
    <s v="TELEMERCADEO"/>
    <s v="VIATICOS"/>
    <s v="TRANSACCIONES DEL DIA 10/04/2018SPYRAL - GESTION ADMINISTRATIVA"/>
    <n v="6.5"/>
    <n v="0"/>
    <s v="NEGOCIOS"/>
    <x v="1"/>
  </r>
  <r>
    <n v="91"/>
    <d v="2018-10-17T00:00:00"/>
    <x v="0"/>
    <x v="0"/>
    <x v="0"/>
    <s v="TELEMERCADEO"/>
    <s v="NC VIATICOS"/>
    <s v="TRANSACCIONES DEL DIA 10/17/2018SPYRAL - GESTION ADMINISTRATIVA"/>
    <n v="612.1"/>
    <n v="0"/>
    <s v="NEGOCIOS"/>
    <x v="1"/>
  </r>
  <r>
    <n v="91"/>
    <d v="2018-11-20T00:00:00"/>
    <x v="5"/>
    <x v="5"/>
    <x v="0"/>
    <s v="TELEMERCADEO"/>
    <s v="NC VIATICOS"/>
    <s v="TRANSACCIONES DEL DIA 11/20/2018SPYRAL - GESTION ADMINISTRATIVA"/>
    <n v="551.15"/>
    <n v="0"/>
    <s v="NEGOCIOS"/>
    <x v="1"/>
  </r>
  <r>
    <n v="91"/>
    <d v="2018-11-21T00:00:00"/>
    <x v="5"/>
    <x v="5"/>
    <x v="0"/>
    <s v="TELEMERCADEO"/>
    <s v="VIATICOS"/>
    <s v="TRANSACCIONES DEL DIA 11/21/2018SPYRAL - GESTION ADMINISTRATIVA"/>
    <n v="12.6"/>
    <n v="0"/>
    <s v="NEGOCIOS"/>
    <x v="1"/>
  </r>
  <r>
    <n v="91"/>
    <d v="2018-12-07T00:00:00"/>
    <x v="1"/>
    <x v="1"/>
    <x v="0"/>
    <s v="TELEMERCADEO"/>
    <s v="NC VIATICOS"/>
    <s v="TRANSACCIONES DEL DIA 12/07/2018SPYRAL - GESTION ADMINISTRATIVA"/>
    <n v="507.6"/>
    <n v="0"/>
    <s v="NEGOCIOS"/>
    <x v="1"/>
  </r>
  <r>
    <n v="91"/>
    <d v="2018-12-31T00:00:00"/>
    <x v="1"/>
    <x v="1"/>
    <x v="0"/>
    <s v="TELEMERCADEO"/>
    <s v="CIERRE DE ANIO FISCAL"/>
    <s v="CIERRE_DE_CTAS_NOMINALES"/>
    <n v="0"/>
    <n v="6820.24"/>
    <s v="NEGOCIOS"/>
    <x v="1"/>
  </r>
  <r>
    <n v="91"/>
    <d v="2018-07-03T00:00:00"/>
    <x v="6"/>
    <x v="6"/>
    <x v="0"/>
    <s v="BANCA EN LINEA"/>
    <s v="VIATICOS"/>
    <s v="TRANSACCIONES DEL DIA 07/03/2018SPYRAL - GESTION ADMINISTRATIVA"/>
    <n v="77.8"/>
    <n v="0"/>
    <s v="NEGOCIOS"/>
    <x v="1"/>
  </r>
  <r>
    <n v="91"/>
    <d v="2018-07-04T00:00:00"/>
    <x v="6"/>
    <x v="6"/>
    <x v="0"/>
    <s v="BANCA EN LINEA"/>
    <s v="VIATICOS"/>
    <s v="TRANSACCIONES DEL DIA 07/04/2018SPYRAL - GESTION ADMINISTRATIVA"/>
    <n v="122.2"/>
    <n v="0"/>
    <s v="NEGOCIOS"/>
    <x v="1"/>
  </r>
  <r>
    <n v="91"/>
    <d v="2018-07-23T00:00:00"/>
    <x v="6"/>
    <x v="6"/>
    <x v="0"/>
    <s v="BANCA EN LINEA"/>
    <s v="VIATICOS"/>
    <s v="TRANSACCIONES DEL DIA 07/23/2018SPYRAL - GESTION ADMINISTRATIVA"/>
    <n v="370.5"/>
    <n v="0"/>
    <s v="NEGOCIOS"/>
    <x v="1"/>
  </r>
  <r>
    <n v="91"/>
    <d v="2018-07-26T00:00:00"/>
    <x v="6"/>
    <x v="6"/>
    <x v="0"/>
    <s v="BANCA EN LINEA"/>
    <s v="VIATICOS"/>
    <s v="TRANSACCIONES DEL DIA 07/26/2018SPYRAL - GESTION ADMINISTRATIVA"/>
    <n v="39.200000000000003"/>
    <n v="0"/>
    <s v="NEGOCIOS"/>
    <x v="1"/>
  </r>
  <r>
    <n v="91"/>
    <d v="2018-08-11T00:00:00"/>
    <x v="3"/>
    <x v="3"/>
    <x v="0"/>
    <s v="BANCA EN LINEA"/>
    <s v="VIATICOS"/>
    <s v="TRANSACCIONES DEL DIA 08/11/2018SPYRAL - GESTION ADMINISTRATIVA"/>
    <n v="62"/>
    <n v="0"/>
    <s v="NEGOCIOS"/>
    <x v="1"/>
  </r>
  <r>
    <n v="91"/>
    <d v="2018-08-13T00:00:00"/>
    <x v="3"/>
    <x v="3"/>
    <x v="0"/>
    <s v="BANCA EN LINEA"/>
    <s v="VIATICOS"/>
    <s v="TRANSACCIONES DEL DIA 08/13/2018SPYRAL - GESTION ADMINISTRATIVA"/>
    <n v="22.58"/>
    <n v="0"/>
    <s v="NEGOCIOS"/>
    <x v="1"/>
  </r>
  <r>
    <n v="91"/>
    <d v="2018-08-14T00:00:00"/>
    <x v="3"/>
    <x v="3"/>
    <x v="0"/>
    <s v="BANCA EN LINEA"/>
    <s v="VIATICOS"/>
    <s v="TRANSACCIONES DEL DIA 08/14/2018SPYRAL - GESTION ADMINISTRATIVA"/>
    <n v="15.65"/>
    <n v="0"/>
    <s v="NEGOCIOS"/>
    <x v="1"/>
  </r>
  <r>
    <n v="91"/>
    <d v="2018-12-31T00:00:00"/>
    <x v="1"/>
    <x v="1"/>
    <x v="0"/>
    <s v="BANCA EN LINEA"/>
    <s v="CIERRE DE ANIO FISCAL"/>
    <s v="CIERRE_DE_CTAS_NOMINALES"/>
    <n v="0"/>
    <n v="2223.9299999999998"/>
    <s v="NEGOCIOS"/>
    <x v="1"/>
  </r>
  <r>
    <n v="91"/>
    <d v="2018-06-01T00:00:00"/>
    <x v="2"/>
    <x v="2"/>
    <x v="0"/>
    <s v="ATM"/>
    <s v="VIATICOS"/>
    <s v="TRANSACCIONES DEL DIA 06/01/2018SPYRAL - GESTION ADMINISTRATIVA"/>
    <n v="10"/>
    <n v="0"/>
    <s v="NEGOCIOS"/>
    <x v="1"/>
  </r>
  <r>
    <n v="91"/>
    <d v="2018-06-02T00:00:00"/>
    <x v="2"/>
    <x v="2"/>
    <x v="0"/>
    <s v="ATM"/>
    <s v="VIATICOS"/>
    <s v="TRANSACCIONES DEL DIA 06/02/2018SPYRAL - GESTION ADMINISTRATIVA"/>
    <n v="10"/>
    <n v="0"/>
    <s v="NEGOCIOS"/>
    <x v="1"/>
  </r>
  <r>
    <n v="91"/>
    <d v="2018-06-07T00:00:00"/>
    <x v="2"/>
    <x v="2"/>
    <x v="0"/>
    <s v="ATM"/>
    <s v="VIATICOS 2"/>
    <s v="TRANSACCIONES DEL DIA 06/07/2018SPYRAL - GESTION ADMINISTRATIVA"/>
    <n v="205.8"/>
    <n v="0"/>
    <s v="NEGOCIOS"/>
    <x v="1"/>
  </r>
  <r>
    <n v="91"/>
    <d v="2018-06-08T00:00:00"/>
    <x v="2"/>
    <x v="2"/>
    <x v="0"/>
    <s v="ATM"/>
    <s v="VIATICOS"/>
    <s v="TRANSACCIONES DEL DIA 06/08/2018SPYRAL - GESTION ADMINISTRATIVA"/>
    <n v="22.92"/>
    <n v="0"/>
    <s v="NEGOCIOS"/>
    <x v="1"/>
  </r>
  <r>
    <n v="91"/>
    <d v="2018-06-11T00:00:00"/>
    <x v="2"/>
    <x v="2"/>
    <x v="0"/>
    <s v="ATM"/>
    <s v="VIATICOS"/>
    <s v="TRANSACCIONES DEL DIA 06/11/2018SPYRAL - GESTION ADMINISTRATIVA"/>
    <n v="10"/>
    <n v="0"/>
    <s v="NEGOCIOS"/>
    <x v="1"/>
  </r>
  <r>
    <n v="91"/>
    <d v="2018-06-12T00:00:00"/>
    <x v="2"/>
    <x v="2"/>
    <x v="0"/>
    <s v="ATM"/>
    <s v="VIATICOS"/>
    <s v="TRANSACCIONES DEL DIA 06/12/2018SPYRAL - GESTION ADMINISTRATIVA"/>
    <n v="22"/>
    <n v="0"/>
    <s v="NEGOCIOS"/>
    <x v="1"/>
  </r>
  <r>
    <n v="91"/>
    <d v="2018-06-13T00:00:00"/>
    <x v="2"/>
    <x v="2"/>
    <x v="0"/>
    <s v="ATM"/>
    <s v="VIATICOS"/>
    <s v="TRANSACCIONES DEL DIA 06/13/2018SPYRAL - GESTION ADMINISTRATIVA"/>
    <n v="27.05"/>
    <n v="0"/>
    <s v="NEGOCIOS"/>
    <x v="1"/>
  </r>
  <r>
    <n v="91"/>
    <d v="2018-06-14T00:00:00"/>
    <x v="2"/>
    <x v="2"/>
    <x v="0"/>
    <s v="ATM"/>
    <s v="VIATICOS"/>
    <s v="TRANSACCIONES DEL DIA 06/14/2018SPYRAL - GESTION ADMINISTRATIVA"/>
    <n v="5"/>
    <n v="0"/>
    <s v="NEGOCIOS"/>
    <x v="1"/>
  </r>
  <r>
    <n v="91"/>
    <d v="2018-06-20T00:00:00"/>
    <x v="2"/>
    <x v="2"/>
    <x v="0"/>
    <s v="ATM"/>
    <s v="VIATICOS"/>
    <s v="TRANSACCIONES DEL DIA 06/20/2018SPYRAL - GESTION ADMINISTRATIVA"/>
    <n v="9.43"/>
    <n v="0"/>
    <s v="NEGOCIOS"/>
    <x v="1"/>
  </r>
  <r>
    <n v="91"/>
    <d v="2018-06-21T00:00:00"/>
    <x v="2"/>
    <x v="2"/>
    <x v="0"/>
    <s v="ATM"/>
    <s v="VIATICOS"/>
    <s v="TRANSACCIONES DEL DIA 06/21/2018SPYRAL - GESTION ADMINISTRATIVA"/>
    <n v="22"/>
    <n v="0"/>
    <s v="NEGOCIOS"/>
    <x v="1"/>
  </r>
  <r>
    <n v="91"/>
    <d v="2018-06-22T00:00:00"/>
    <x v="2"/>
    <x v="2"/>
    <x v="0"/>
    <s v="ATM"/>
    <s v="VIATICOS"/>
    <s v="TRANSACCIONES DEL DIA 06/22/2018SPYRAL - GESTION ADMINISTRATIVA"/>
    <n v="139.4"/>
    <n v="0"/>
    <s v="NEGOCIOS"/>
    <x v="1"/>
  </r>
  <r>
    <n v="91"/>
    <d v="2018-06-26T00:00:00"/>
    <x v="2"/>
    <x v="2"/>
    <x v="0"/>
    <s v="ATM"/>
    <s v="VIATICOS"/>
    <s v="TRANSACCIONES DEL DIA 06/26/2018SPYRAL - GESTION ADMINISTRATIVA"/>
    <n v="96.21"/>
    <n v="0"/>
    <s v="NEGOCIOS"/>
    <x v="1"/>
  </r>
  <r>
    <n v="91"/>
    <d v="2018-06-28T00:00:00"/>
    <x v="2"/>
    <x v="2"/>
    <x v="0"/>
    <s v="ATM"/>
    <s v="VIATICOS"/>
    <s v="TRANSACCIONES DEL DIA 06/28/2018SPYRAL - GESTION ADMINISTRATIVA"/>
    <n v="10"/>
    <n v="0"/>
    <s v="NEGOCIOS"/>
    <x v="1"/>
  </r>
  <r>
    <n v="91"/>
    <d v="2018-07-03T00:00:00"/>
    <x v="6"/>
    <x v="6"/>
    <x v="0"/>
    <s v="ATM"/>
    <s v="VIATICOS"/>
    <s v="TRANSACCIONES DEL DIA 07/03/2018SPYRAL - GESTION ADMINISTRATIVA"/>
    <n v="14.6"/>
    <n v="0"/>
    <s v="NEGOCIOS"/>
    <x v="1"/>
  </r>
  <r>
    <n v="91"/>
    <d v="2018-07-06T00:00:00"/>
    <x v="6"/>
    <x v="6"/>
    <x v="0"/>
    <s v="ATM"/>
    <s v="VIATICOS"/>
    <s v="TRANSACCIONES DEL DIA 07/06/2018SPYRAL - GESTION ADMINISTRATIVA"/>
    <n v="19.239999999999998"/>
    <n v="0"/>
    <s v="NEGOCIOS"/>
    <x v="1"/>
  </r>
  <r>
    <n v="91"/>
    <d v="2018-07-12T00:00:00"/>
    <x v="6"/>
    <x v="6"/>
    <x v="0"/>
    <s v="ATM"/>
    <s v="VIATICOS"/>
    <s v="TRANSACCIONES DEL DIA 07/12/2018SPYRAL - GESTION ADMINISTRATIVA"/>
    <n v="15"/>
    <n v="0"/>
    <s v="NEGOCIOS"/>
    <x v="1"/>
  </r>
  <r>
    <n v="91"/>
    <d v="2018-07-13T00:00:00"/>
    <x v="6"/>
    <x v="6"/>
    <x v="0"/>
    <s v="ATM"/>
    <s v="VIATICOS"/>
    <s v="TRANSACCIONES DEL DIA 07/13/2018SPYRAL - GESTION ADMINISTRATIVA"/>
    <n v="10"/>
    <n v="0"/>
    <s v="NEGOCIOS"/>
    <x v="1"/>
  </r>
  <r>
    <n v="91"/>
    <d v="2018-07-13T00:00:00"/>
    <x v="6"/>
    <x v="6"/>
    <x v="0"/>
    <s v="ATM"/>
    <s v="NC VIATICOS"/>
    <s v="TRANSACCIONES DEL DIA 07/13/2018SPYRAL - GESTION ADMINISTRATIVA"/>
    <n v="63.8"/>
    <n v="0"/>
    <s v="NEGOCIOS"/>
    <x v="1"/>
  </r>
  <r>
    <n v="91"/>
    <d v="2018-07-14T00:00:00"/>
    <x v="6"/>
    <x v="6"/>
    <x v="0"/>
    <s v="ATM"/>
    <s v="VIATICOS"/>
    <s v="TRANSACCIONES DEL DIA 07/14/2018SPYRAL - GESTION ADMINISTRATIVA"/>
    <n v="2.25"/>
    <n v="0"/>
    <s v="NEGOCIOS"/>
    <x v="1"/>
  </r>
  <r>
    <n v="91"/>
    <d v="2018-07-20T00:00:00"/>
    <x v="6"/>
    <x v="6"/>
    <x v="0"/>
    <s v="ATM"/>
    <s v="VIATICOS"/>
    <s v="TRANSACCIONES DEL DIA 07/20/2018SPYRAL - GESTION ADMINISTRATIVA"/>
    <n v="30"/>
    <n v="0"/>
    <s v="NEGOCIOS"/>
    <x v="1"/>
  </r>
  <r>
    <n v="91"/>
    <d v="2018-07-28T00:00:00"/>
    <x v="6"/>
    <x v="6"/>
    <x v="0"/>
    <s v="ATM"/>
    <s v="VIATICOS"/>
    <s v="TRANSACCIONES DEL DIA 07/28/2018SPYRAL - GESTION ADMINISTRATIVA"/>
    <n v="5"/>
    <n v="0"/>
    <s v="NEGOCIOS"/>
    <x v="1"/>
  </r>
  <r>
    <n v="91"/>
    <d v="2018-08-09T00:00:00"/>
    <x v="3"/>
    <x v="3"/>
    <x v="0"/>
    <s v="ATM"/>
    <s v="VIATICOS"/>
    <s v="TRANSACCIONES DEL DIA 08/09/2018SPYRAL - GESTION ADMINISTRATIVA"/>
    <n v="10"/>
    <n v="0"/>
    <s v="NEGOCIOS"/>
    <x v="1"/>
  </r>
  <r>
    <n v="91"/>
    <d v="2018-08-09T00:00:00"/>
    <x v="3"/>
    <x v="3"/>
    <x v="0"/>
    <s v="ATM"/>
    <s v="VIATICOS 2"/>
    <s v="TRANSACCIONES DEL DIA 08/09/2018SPYRAL - GESTION ADMINISTRATIVA"/>
    <n v="185.5"/>
    <n v="0"/>
    <s v="NEGOCIOS"/>
    <x v="1"/>
  </r>
  <r>
    <n v="91"/>
    <d v="2018-08-14T00:00:00"/>
    <x v="3"/>
    <x v="3"/>
    <x v="0"/>
    <s v="ATM"/>
    <s v="NC VIATICOS"/>
    <s v="TRANSACCIONES DEL DIA 08/14/2018SPYRAL - GESTION ADMINISTRATIVA"/>
    <n v="232.15"/>
    <n v="0"/>
    <s v="NEGOCIOS"/>
    <x v="1"/>
  </r>
  <r>
    <n v="91"/>
    <d v="2018-08-22T00:00:00"/>
    <x v="3"/>
    <x v="3"/>
    <x v="0"/>
    <s v="ATM"/>
    <s v="VIATICOS"/>
    <s v="TRANSACCIONES DEL DIA 08/22/2018SPYRAL - GESTION ADMINISTRATIVA"/>
    <n v="10"/>
    <n v="0"/>
    <s v="NEGOCIOS"/>
    <x v="1"/>
  </r>
  <r>
    <n v="91"/>
    <d v="2018-08-22T00:00:00"/>
    <x v="3"/>
    <x v="3"/>
    <x v="0"/>
    <s v="ATM"/>
    <s v="VIATICOS 2"/>
    <s v="TRANSACCIONES DEL DIA 08/22/2018SPYRAL - GESTION ADMINISTRATIVA"/>
    <n v="85"/>
    <n v="0"/>
    <s v="NEGOCIOS"/>
    <x v="1"/>
  </r>
  <r>
    <n v="91"/>
    <d v="2018-08-24T00:00:00"/>
    <x v="3"/>
    <x v="3"/>
    <x v="0"/>
    <s v="ATM"/>
    <s v="VIATICOS"/>
    <s v="TRANSACCIONES DEL DIA 08/24/2018SPYRAL - GESTION ADMINISTRATIVA"/>
    <n v="34.33"/>
    <n v="0"/>
    <s v="NEGOCIOS"/>
    <x v="1"/>
  </r>
  <r>
    <n v="91"/>
    <d v="2018-09-06T00:00:00"/>
    <x v="4"/>
    <x v="4"/>
    <x v="0"/>
    <s v="ATM"/>
    <s v="VIATICOS"/>
    <s v="TRANSACCIONES DEL DIA 09/06/2018SPYRAL - GESTION ADMINISTRATIVA"/>
    <n v="1.57"/>
    <n v="0"/>
    <s v="NEGOCIOS"/>
    <x v="1"/>
  </r>
  <r>
    <n v="91"/>
    <d v="2018-09-07T00:00:00"/>
    <x v="4"/>
    <x v="4"/>
    <x v="0"/>
    <s v="ATM"/>
    <s v="VIATICOS"/>
    <s v="TRANSACCIONES DEL DIA 09/07/2018SPYRAL - GESTION ADMINISTRATIVA"/>
    <n v="24.6"/>
    <n v="0"/>
    <s v="NEGOCIOS"/>
    <x v="1"/>
  </r>
  <r>
    <n v="91"/>
    <d v="2018-09-11T00:00:00"/>
    <x v="4"/>
    <x v="4"/>
    <x v="0"/>
    <s v="ATM"/>
    <s v="VIATICOS"/>
    <s v="TRANSACCIONES DEL DIA 09/11/2018SPYRAL - GESTION ADMINISTRATIVA"/>
    <n v="12.45"/>
    <n v="0"/>
    <s v="NEGOCIOS"/>
    <x v="1"/>
  </r>
  <r>
    <n v="91"/>
    <d v="2018-09-17T00:00:00"/>
    <x v="4"/>
    <x v="4"/>
    <x v="0"/>
    <s v="ATM"/>
    <s v="VIATICOS"/>
    <s v="TRANSACCIONES DEL DIA 09/17/2018SPYRAL - GESTION ADMINISTRATIVA"/>
    <n v="106"/>
    <n v="0"/>
    <s v="NEGOCIOS"/>
    <x v="1"/>
  </r>
  <r>
    <n v="91"/>
    <d v="2018-09-18T00:00:00"/>
    <x v="4"/>
    <x v="4"/>
    <x v="0"/>
    <s v="ATM"/>
    <s v="NC VIATICOS"/>
    <s v="TRANSACCIONES DEL DIA 09/18/2018SPYRAL - GESTION ADMINISTRATIVA"/>
    <n v="232.5"/>
    <n v="0"/>
    <s v="NEGOCIOS"/>
    <x v="1"/>
  </r>
  <r>
    <n v="91"/>
    <d v="2018-09-19T00:00:00"/>
    <x v="4"/>
    <x v="4"/>
    <x v="0"/>
    <s v="ATM"/>
    <s v="VIATICOS"/>
    <s v="TRANSACCIONES DEL DIA 09/19/2018SPYRAL - GESTION ADMINISTRATIVA"/>
    <n v="24.6"/>
    <n v="0"/>
    <s v="NEGOCIOS"/>
    <x v="1"/>
  </r>
  <r>
    <n v="91"/>
    <d v="2018-10-01T00:00:00"/>
    <x v="0"/>
    <x v="0"/>
    <x v="0"/>
    <s v="ATM"/>
    <s v="VIATICOS"/>
    <s v="TRANSACCIONES DEL DIA 10/01/2018SPYRAL - GESTION ADMINISTRATIVA"/>
    <n v="44.35"/>
    <n v="0"/>
    <s v="NEGOCIOS"/>
    <x v="1"/>
  </r>
  <r>
    <n v="91"/>
    <d v="2018-10-02T00:00:00"/>
    <x v="0"/>
    <x v="0"/>
    <x v="0"/>
    <s v="ATM"/>
    <s v="VIATICOS"/>
    <s v="TRANSACCIONES DEL DIA 10/02/2018SPYRAL - GESTION ADMINISTRATIVA"/>
    <n v="24.6"/>
    <n v="0"/>
    <s v="NEGOCIOS"/>
    <x v="1"/>
  </r>
  <r>
    <n v="91"/>
    <d v="2018-10-03T00:00:00"/>
    <x v="0"/>
    <x v="0"/>
    <x v="0"/>
    <s v="ATM"/>
    <s v="VIATICOS"/>
    <s v="TRANSACCIONES DEL DIA 10/03/2018SPYRAL - GESTION ADMINISTRATIVA"/>
    <n v="10"/>
    <n v="0"/>
    <s v="NEGOCIOS"/>
    <x v="1"/>
  </r>
  <r>
    <n v="91"/>
    <d v="2018-10-08T00:00:00"/>
    <x v="0"/>
    <x v="0"/>
    <x v="0"/>
    <s v="ATM"/>
    <s v="VIATICOS"/>
    <s v="TRANSACCIONES DEL DIA 10/08/2018SPYRAL - GESTION ADMINISTRATIVA"/>
    <n v="10"/>
    <n v="0"/>
    <s v="NEGOCIOS"/>
    <x v="1"/>
  </r>
  <r>
    <n v="91"/>
    <d v="2018-10-12T00:00:00"/>
    <x v="0"/>
    <x v="0"/>
    <x v="0"/>
    <s v="ATM"/>
    <s v="VIATICOS"/>
    <s v="TRANSACCIONES DEL DIA 10/12/2018SPYRAL - GESTION ADMINISTRATIVA"/>
    <n v="10"/>
    <n v="0"/>
    <s v="NEGOCIOS"/>
    <x v="1"/>
  </r>
  <r>
    <n v="91"/>
    <d v="2018-10-15T00:00:00"/>
    <x v="0"/>
    <x v="0"/>
    <x v="0"/>
    <s v="ATM"/>
    <s v="VIATICOS"/>
    <s v="TRANSACCIONES DEL DIA 10/15/2018SPYRAL - GESTION ADMINISTRATIVA"/>
    <n v="70.23"/>
    <n v="0"/>
    <s v="NEGOCIOS"/>
    <x v="1"/>
  </r>
  <r>
    <n v="91"/>
    <d v="2018-10-17T00:00:00"/>
    <x v="0"/>
    <x v="0"/>
    <x v="0"/>
    <s v="ATM"/>
    <s v="NC VIATICOS"/>
    <s v="TRANSACCIONES DEL DIA 10/17/2018SPYRAL - GESTION ADMINISTRATIVA"/>
    <n v="222.6"/>
    <n v="0"/>
    <s v="NEGOCIOS"/>
    <x v="1"/>
  </r>
  <r>
    <n v="91"/>
    <d v="2018-10-19T00:00:00"/>
    <x v="0"/>
    <x v="0"/>
    <x v="0"/>
    <s v="ATM"/>
    <s v="VIATICOS"/>
    <s v="TRANSACCIONES DEL DIA 10/19/2018SPYRAL - GESTION ADMINISTRATIVA"/>
    <n v="10"/>
    <n v="0"/>
    <s v="NEGOCIOS"/>
    <x v="1"/>
  </r>
  <r>
    <n v="91"/>
    <d v="2018-10-24T00:00:00"/>
    <x v="0"/>
    <x v="0"/>
    <x v="0"/>
    <s v="ATM"/>
    <s v="VIATICOS"/>
    <s v="TRANSACCIONES DEL DIA 10/24/2018SPYRAL - GESTION ADMINISTRATIVA"/>
    <n v="17"/>
    <n v="0"/>
    <s v="NEGOCIOS"/>
    <x v="1"/>
  </r>
  <r>
    <n v="91"/>
    <d v="2018-10-26T00:00:00"/>
    <x v="0"/>
    <x v="0"/>
    <x v="0"/>
    <s v="ATM"/>
    <s v="VIATICOS"/>
    <s v="TRANSACCIONES DEL DIA 10/26/2018SPYRAL - GESTION ADMINISTRATIVA"/>
    <n v="24.6"/>
    <n v="0"/>
    <s v="NEGOCIOS"/>
    <x v="1"/>
  </r>
  <r>
    <n v="91"/>
    <d v="2018-11-01T00:00:00"/>
    <x v="5"/>
    <x v="5"/>
    <x v="0"/>
    <s v="ATM"/>
    <s v="VIATICOS"/>
    <s v="TRANSACCIONES DEL DIA 11/01/2018SPYRAL - GESTION ADMINISTRATIVA"/>
    <n v="5.35"/>
    <n v="0"/>
    <s v="NEGOCIOS"/>
    <x v="1"/>
  </r>
  <r>
    <n v="91"/>
    <d v="2018-11-02T00:00:00"/>
    <x v="5"/>
    <x v="5"/>
    <x v="0"/>
    <s v="ATM"/>
    <s v="VIATICOS"/>
    <s v="TRANSACCIONES DEL DIA 11/02/2018SPYRAL - GESTION ADMINISTRATIVA"/>
    <n v="5.79"/>
    <n v="0"/>
    <s v="NEGOCIOS"/>
    <x v="1"/>
  </r>
  <r>
    <n v="91"/>
    <d v="2018-11-09T00:00:00"/>
    <x v="5"/>
    <x v="5"/>
    <x v="0"/>
    <s v="ATM"/>
    <s v="VIATICOS"/>
    <s v="TRANSACCIONES DEL DIA 11/09/2018SPYRAL - GESTION ADMINISTRATIVA"/>
    <n v="10"/>
    <n v="0"/>
    <s v="NEGOCIOS"/>
    <x v="1"/>
  </r>
  <r>
    <n v="91"/>
    <d v="2018-11-16T00:00:00"/>
    <x v="5"/>
    <x v="5"/>
    <x v="0"/>
    <s v="ATM"/>
    <s v="VIATICOS"/>
    <s v="TRANSACCIONES DEL DIA 11/16/2018SPYRAL - GESTION ADMINISTRATIVA"/>
    <n v="137.44"/>
    <n v="0"/>
    <s v="NEGOCIOS"/>
    <x v="1"/>
  </r>
  <r>
    <n v="91"/>
    <d v="2018-11-20T00:00:00"/>
    <x v="5"/>
    <x v="5"/>
    <x v="0"/>
    <s v="ATM"/>
    <s v="VIATICOS"/>
    <s v="TRANSACCIONES DEL DIA 11/20/2018SPYRAL - GESTION ADMINISTRATIVA"/>
    <n v="22"/>
    <n v="0"/>
    <s v="NEGOCIOS"/>
    <x v="1"/>
  </r>
  <r>
    <n v="91"/>
    <d v="2018-11-20T00:00:00"/>
    <x v="5"/>
    <x v="5"/>
    <x v="0"/>
    <s v="ATM"/>
    <s v="NC VIATICOS"/>
    <s v="TRANSACCIONES DEL DIA 11/20/2018SPYRAL - GESTION ADMINISTRATIVA"/>
    <n v="208.6"/>
    <n v="0"/>
    <s v="NEGOCIOS"/>
    <x v="1"/>
  </r>
  <r>
    <n v="91"/>
    <d v="2018-11-23T00:00:00"/>
    <x v="5"/>
    <x v="5"/>
    <x v="0"/>
    <s v="ATM"/>
    <s v="VIATICOS"/>
    <s v="TRANSACCIONES DEL DIA 11/23/2018SPYRAL - GESTION ADMINISTRATIVA"/>
    <n v="10"/>
    <n v="0"/>
    <s v="NEGOCIOS"/>
    <x v="1"/>
  </r>
  <r>
    <n v="91"/>
    <d v="2018-11-30T00:00:00"/>
    <x v="5"/>
    <x v="5"/>
    <x v="0"/>
    <s v="ATM"/>
    <s v="VIATICOS"/>
    <s v="TRANSACCIONES DEL DIA 11/30/2018SPYRAL - GESTION ADMINISTRATIVA"/>
    <n v="71.7"/>
    <n v="0"/>
    <s v="NEGOCIOS"/>
    <x v="1"/>
  </r>
  <r>
    <n v="91"/>
    <d v="2018-12-04T00:00:00"/>
    <x v="1"/>
    <x v="1"/>
    <x v="0"/>
    <s v="ATM"/>
    <s v="VIATICOS"/>
    <s v="TRANSACCIONES DEL DIA 12/04/2018SPYRAL - GESTION ADMINISTRATIVA"/>
    <n v="42"/>
    <n v="0"/>
    <s v="NEGOCIOS"/>
    <x v="1"/>
  </r>
  <r>
    <n v="91"/>
    <d v="2018-12-05T00:00:00"/>
    <x v="1"/>
    <x v="1"/>
    <x v="0"/>
    <s v="ATM"/>
    <s v="VIATICOS"/>
    <s v="TRANSACCIONES DEL DIA 12/05/2018SPYRAL - GESTION ADMINISTRATIVA"/>
    <n v="111.6"/>
    <n v="0"/>
    <s v="NEGOCIOS"/>
    <x v="1"/>
  </r>
  <r>
    <n v="91"/>
    <d v="2018-12-07T00:00:00"/>
    <x v="1"/>
    <x v="1"/>
    <x v="0"/>
    <s v="ATM"/>
    <s v="NC VIATICOS"/>
    <s v="TRANSACCIONES DEL DIA 12/07/2018SPYRAL - GESTION ADMINISTRATIVA"/>
    <n v="324.14999999999998"/>
    <n v="0"/>
    <s v="NEGOCIOS"/>
    <x v="1"/>
  </r>
  <r>
    <n v="91"/>
    <d v="2018-12-13T00:00:00"/>
    <x v="1"/>
    <x v="1"/>
    <x v="0"/>
    <s v="ATM"/>
    <s v="VIATICOS"/>
    <s v="TRANSACCIONES DEL DIA 12/13/2018SPYRAL - GESTION ADMINISTRATIVA"/>
    <n v="34.6"/>
    <n v="0"/>
    <s v="NEGOCIOS"/>
    <x v="1"/>
  </r>
  <r>
    <n v="91"/>
    <d v="2018-12-18T00:00:00"/>
    <x v="1"/>
    <x v="1"/>
    <x v="0"/>
    <s v="ATM"/>
    <s v="VIATICOS"/>
    <s v="TRANSACCIONES DEL DIA 12/18/2018SPYRAL - GESTION ADMINISTRATIVA"/>
    <n v="5.2"/>
    <n v="0"/>
    <s v="NEGOCIOS"/>
    <x v="1"/>
  </r>
  <r>
    <n v="91"/>
    <d v="2018-12-19T00:00:00"/>
    <x v="1"/>
    <x v="1"/>
    <x v="0"/>
    <s v="ATM"/>
    <s v="VIATICOS"/>
    <s v="TRANSACCIONES DEL DIA 12/19/2018SPYRAL - GESTION ADMINISTRATIVA"/>
    <n v="14.6"/>
    <n v="0"/>
    <s v="NEGOCIOS"/>
    <x v="1"/>
  </r>
  <r>
    <n v="91"/>
    <d v="2018-12-21T00:00:00"/>
    <x v="1"/>
    <x v="1"/>
    <x v="0"/>
    <s v="ATM"/>
    <s v="VIATICOS"/>
    <s v="TRANSACCIONES DEL DIA 12/21/2018SPYRAL - GESTION ADMINISTRATIVA"/>
    <n v="14.6"/>
    <n v="0"/>
    <s v="NEGOCIOS"/>
    <x v="1"/>
  </r>
  <r>
    <n v="91"/>
    <d v="2018-12-22T00:00:00"/>
    <x v="1"/>
    <x v="1"/>
    <x v="0"/>
    <s v="ATM"/>
    <s v="VIATICOS"/>
    <s v="TRANSACCIONES DEL DIA 12/22/2018SPYRAL - GESTION ADMINISTRATIVA"/>
    <n v="10"/>
    <n v="0"/>
    <s v="NEGOCIOS"/>
    <x v="1"/>
  </r>
  <r>
    <n v="91"/>
    <d v="2018-12-31T00:00:00"/>
    <x v="1"/>
    <x v="1"/>
    <x v="0"/>
    <s v="ATM"/>
    <s v="CIERRE DE ANIO FISCAL"/>
    <s v="CIERRE_DE_CTAS_NOMINALES"/>
    <n v="0"/>
    <n v="6113.41"/>
    <s v="NEGOCIOS"/>
    <x v="1"/>
  </r>
  <r>
    <n v="91"/>
    <d v="2018-06-02T00:00:00"/>
    <x v="2"/>
    <x v="2"/>
    <x v="0"/>
    <s v="ATENCION A CLIENTES"/>
    <s v="VIATICOS"/>
    <s v="TRANSACCIONES DEL DIA 06/02/2018SPYRAL - GESTION ADMINISTRATIVA"/>
    <n v="4.87"/>
    <n v="0"/>
    <s v="NEGOCIOS"/>
    <x v="1"/>
  </r>
  <r>
    <n v="91"/>
    <d v="2018-06-11T00:00:00"/>
    <x v="2"/>
    <x v="2"/>
    <x v="0"/>
    <s v="ATENCION A CLIENTES"/>
    <s v="VIATICOS"/>
    <s v="TRANSACCIONES DEL DIA 06/11/2018SPYRAL - GESTION ADMINISTRATIVA"/>
    <n v="28.37"/>
    <n v="0"/>
    <s v="NEGOCIOS"/>
    <x v="1"/>
  </r>
  <r>
    <n v="91"/>
    <d v="2018-06-16T00:00:00"/>
    <x v="2"/>
    <x v="2"/>
    <x v="0"/>
    <s v="ATENCION A CLIENTES"/>
    <s v="NC VIATICOS"/>
    <s v="TRANSACCIONES DEL DIA 06/16/2018SPYRAL - GESTION ADMINISTRATIVA"/>
    <n v="794.05"/>
    <n v="0"/>
    <s v="NEGOCIOS"/>
    <x v="1"/>
  </r>
  <r>
    <n v="91"/>
    <d v="2018-07-04T00:00:00"/>
    <x v="6"/>
    <x v="6"/>
    <x v="0"/>
    <s v="ATENCION A CLIENTES"/>
    <s v="VIATICOS"/>
    <s v="TRANSACCIONES DEL DIA 07/04/2018SPYRAL - GESTION ADMINISTRATIVA"/>
    <n v="37.94"/>
    <n v="0"/>
    <s v="NEGOCIOS"/>
    <x v="1"/>
  </r>
  <r>
    <n v="91"/>
    <d v="2018-07-12T00:00:00"/>
    <x v="6"/>
    <x v="6"/>
    <x v="0"/>
    <s v="ATENCION A CLIENTES"/>
    <s v="VIATICOS"/>
    <s v="TRANSACCIONES DEL DIA 07/12/2018SPYRAL - GESTION ADMINISTRATIVA"/>
    <n v="14.6"/>
    <n v="0"/>
    <s v="NEGOCIOS"/>
    <x v="1"/>
  </r>
  <r>
    <n v="91"/>
    <d v="2018-07-13T00:00:00"/>
    <x v="6"/>
    <x v="6"/>
    <x v="0"/>
    <s v="ATENCION A CLIENTES"/>
    <s v="NC VIATICOS"/>
    <s v="TRANSACCIONES DEL DIA 07/13/2018SPYRAL - GESTION ADMINISTRATIVA"/>
    <n v="915.4"/>
    <n v="0"/>
    <s v="NEGOCIOS"/>
    <x v="1"/>
  </r>
  <r>
    <n v="91"/>
    <d v="2018-07-20T00:00:00"/>
    <x v="6"/>
    <x v="6"/>
    <x v="0"/>
    <s v="ATENCION A CLIENTES"/>
    <s v="VIATICOS"/>
    <s v="TRANSACCIONES DEL DIA 07/20/2018SPYRAL - GESTION ADMINISTRATIVA"/>
    <n v="5"/>
    <n v="0"/>
    <s v="NEGOCIOS"/>
    <x v="1"/>
  </r>
  <r>
    <n v="91"/>
    <d v="2018-08-14T00:00:00"/>
    <x v="3"/>
    <x v="3"/>
    <x v="0"/>
    <s v="ATENCION A CLIENTES"/>
    <s v="NC VIATICOS"/>
    <s v="TRANSACCIONES DEL DIA 08/14/2018SPYRAL - GESTION ADMINISTRATIVA"/>
    <n v="814.45"/>
    <n v="0"/>
    <s v="NEGOCIOS"/>
    <x v="1"/>
  </r>
  <r>
    <n v="91"/>
    <d v="2018-09-18T00:00:00"/>
    <x v="4"/>
    <x v="4"/>
    <x v="0"/>
    <s v="ATENCION A CLIENTES"/>
    <s v="NC VIATICOS"/>
    <s v="TRANSACCIONES DEL DIA 09/18/2018SPYRAL - GESTION ADMINISTRATIVA"/>
    <n v="884.55"/>
    <n v="0"/>
    <s v="NEGOCIOS"/>
    <x v="1"/>
  </r>
  <r>
    <n v="91"/>
    <d v="2018-10-17T00:00:00"/>
    <x v="0"/>
    <x v="0"/>
    <x v="0"/>
    <s v="ATENCION A CLIENTES"/>
    <s v="VIATICOS"/>
    <s v="TRANSACCIONES DEL DIA 10/17/2018SPYRAL - GESTION ADMINISTRATIVA"/>
    <n v="214.34"/>
    <n v="0"/>
    <s v="NEGOCIOS"/>
    <x v="1"/>
  </r>
  <r>
    <n v="91"/>
    <d v="2018-10-17T00:00:00"/>
    <x v="0"/>
    <x v="0"/>
    <x v="0"/>
    <s v="ATENCION A CLIENTES"/>
    <s v="NC VIATICOS"/>
    <s v="TRANSACCIONES DEL DIA 10/17/2018SPYRAL - GESTION ADMINISTRATIVA"/>
    <n v="713.5"/>
    <n v="0"/>
    <s v="NEGOCIOS"/>
    <x v="1"/>
  </r>
  <r>
    <n v="91"/>
    <d v="2018-11-20T00:00:00"/>
    <x v="5"/>
    <x v="5"/>
    <x v="0"/>
    <s v="ATENCION A CLIENTES"/>
    <s v="NC VIATICOS"/>
    <s v="TRANSACCIONES DEL DIA 11/20/2018SPYRAL - GESTION ADMINISTRATIVA"/>
    <n v="741.65"/>
    <n v="0"/>
    <s v="NEGOCIOS"/>
    <x v="1"/>
  </r>
  <r>
    <n v="91"/>
    <d v="2018-11-30T00:00:00"/>
    <x v="5"/>
    <x v="5"/>
    <x v="0"/>
    <s v="ATENCION A CLIENTES"/>
    <s v="NC VIATICOS"/>
    <s v="TRANSACCIONES DEL DIA 11/30/2018SPYRAL - GESTION ADMINISTRATIVA"/>
    <n v="0"/>
    <n v="214.34"/>
    <s v="NEGOCIOS"/>
    <x v="1"/>
  </r>
  <r>
    <n v="91"/>
    <d v="2018-12-07T00:00:00"/>
    <x v="1"/>
    <x v="1"/>
    <x v="0"/>
    <s v="ATENCION A CLIENTES"/>
    <s v="NC VIATICOS"/>
    <s v="TRANSACCIONES DEL DIA 12/07/2018SPYRAL - GESTION ADMINISTRATIVA"/>
    <n v="617.29999999999995"/>
    <n v="0"/>
    <s v="NEGOCIOS"/>
    <x v="1"/>
  </r>
  <r>
    <n v="91"/>
    <d v="2018-12-31T00:00:00"/>
    <x v="1"/>
    <x v="1"/>
    <x v="0"/>
    <s v="ATENCION A CLIENTES"/>
    <s v="CIERRE DE ANIO FISCAL"/>
    <s v="CIERRE_DE_CTAS_NOMINALES"/>
    <n v="0"/>
    <n v="9430.4"/>
    <s v="NEGOCIOS"/>
    <x v="1"/>
  </r>
  <r>
    <n v="91"/>
    <d v="2018-06-08T00:00:00"/>
    <x v="2"/>
    <x v="2"/>
    <x v="0"/>
    <s v="DESARROLLO DE PRODUCTOS"/>
    <s v="VIATICOS"/>
    <s v="TRANSACCIONES DEL DIA 06/08/2018SPYRAL - GESTION ADMINISTRATIVA"/>
    <n v="100.6"/>
    <n v="0"/>
    <s v="NEGOCIOS"/>
    <x v="1"/>
  </r>
  <r>
    <n v="91"/>
    <d v="2018-06-18T00:00:00"/>
    <x v="2"/>
    <x v="2"/>
    <x v="0"/>
    <s v="DESARROLLO DE PRODUCTOS"/>
    <s v="NC VIATICOS"/>
    <s v="TRANSACCIONES DEL DIA 06/18/2018SPYRAL - GESTION ADMINISTRATIVA"/>
    <n v="0"/>
    <n v="1765.77"/>
    <s v="NEGOCIOS"/>
    <x v="1"/>
  </r>
  <r>
    <n v="91"/>
    <d v="2018-06-28T00:00:00"/>
    <x v="2"/>
    <x v="2"/>
    <x v="0"/>
    <s v="DESARROLLO DE PRODUCTOS"/>
    <s v="VIATICOS"/>
    <s v="TRANSACCIONES DEL DIA 06/28/2018SPYRAL - GESTION ADMINISTRATIVA"/>
    <n v="9.5"/>
    <n v="0"/>
    <s v="NEGOCIOS"/>
    <x v="1"/>
  </r>
  <r>
    <n v="91"/>
    <d v="2018-06-29T00:00:00"/>
    <x v="2"/>
    <x v="2"/>
    <x v="0"/>
    <s v="DESARROLLO DE PRODUCTOS"/>
    <s v="VIATICOS"/>
    <s v="TRANSACCIONES DEL DIA 06/29/2018SPYRAL - GESTION ADMINISTRATIVA"/>
    <n v="1127.92"/>
    <n v="0"/>
    <s v="NEGOCIOS"/>
    <x v="1"/>
  </r>
  <r>
    <n v="91"/>
    <d v="2018-07-04T00:00:00"/>
    <x v="6"/>
    <x v="6"/>
    <x v="0"/>
    <s v="DESARROLLO DE PRODUCTOS"/>
    <s v="VIATICOS"/>
    <s v="TRANSACCIONES DEL DIA 07/04/2018SPYRAL - GESTION ADMINISTRATIVA"/>
    <n v="70.7"/>
    <n v="0"/>
    <s v="NEGOCIOS"/>
    <x v="1"/>
  </r>
  <r>
    <n v="91"/>
    <d v="2018-07-09T00:00:00"/>
    <x v="6"/>
    <x v="6"/>
    <x v="0"/>
    <s v="DESARROLLO DE PRODUCTOS"/>
    <s v="VIATICOS"/>
    <s v="TRANSACCIONES DEL DIA 07/09/2018SPYRAL - GESTION ADMINISTRATIVA"/>
    <n v="29.5"/>
    <n v="0"/>
    <s v="NEGOCIOS"/>
    <x v="1"/>
  </r>
  <r>
    <n v="91"/>
    <d v="2018-07-14T00:00:00"/>
    <x v="6"/>
    <x v="6"/>
    <x v="0"/>
    <s v="DESARROLLO DE PRODUCTOS"/>
    <s v="VIATICOS"/>
    <s v="TRANSACCIONES DEL DIA 07/14/2018SPYRAL - GESTION ADMINISTRATIVA"/>
    <n v="24"/>
    <n v="0"/>
    <s v="NEGOCIOS"/>
    <x v="1"/>
  </r>
  <r>
    <n v="91"/>
    <d v="2018-07-17T00:00:00"/>
    <x v="6"/>
    <x v="6"/>
    <x v="0"/>
    <s v="DESARROLLO DE PRODUCTOS"/>
    <s v="VIATICOS"/>
    <s v="TRANSACCIONES DEL DIA 07/17/2018SPYRAL - GESTION ADMINISTRATIVA"/>
    <n v="225.5"/>
    <n v="0"/>
    <s v="NEGOCIOS"/>
    <x v="1"/>
  </r>
  <r>
    <n v="91"/>
    <d v="2018-07-17T00:00:00"/>
    <x v="6"/>
    <x v="6"/>
    <x v="0"/>
    <s v="DESARROLLO DE PRODUCTOS"/>
    <s v="NC VIATICOS"/>
    <s v="TRANSACCIONES DEL DIA 07/17/2018SPYRAL - GESTION ADMINISTRATIVA"/>
    <n v="700.28"/>
    <n v="0"/>
    <s v="NEGOCIOS"/>
    <x v="1"/>
  </r>
  <r>
    <n v="91"/>
    <d v="2018-07-30T00:00:00"/>
    <x v="6"/>
    <x v="6"/>
    <x v="0"/>
    <s v="DESARROLLO DE PRODUCTOS"/>
    <s v="NC VIATICOS"/>
    <s v="TRANSACCIONES DEL DIA 07/30/2018SPYRAL - GESTION ADMINISTRATIVA"/>
    <n v="0"/>
    <n v="1127.92"/>
    <s v="NEGOCIOS"/>
    <x v="1"/>
  </r>
  <r>
    <n v="91"/>
    <d v="2018-09-06T00:00:00"/>
    <x v="4"/>
    <x v="4"/>
    <x v="0"/>
    <s v="DESARROLLO DE PRODUCTOS"/>
    <s v="VIATICOS"/>
    <s v="TRANSACCIONES DEL DIA 09/06/2018SPYRAL - GESTION ADMINISTRATIVA"/>
    <n v="57.9"/>
    <n v="0"/>
    <s v="NEGOCIOS"/>
    <x v="1"/>
  </r>
  <r>
    <n v="91"/>
    <d v="2018-09-28T00:00:00"/>
    <x v="4"/>
    <x v="4"/>
    <x v="0"/>
    <s v="DESARROLLO DE PRODUCTOS"/>
    <s v="NC VIATICOS"/>
    <s v="TRANSACCIONES DEL DIA 09/28/2018SPYRAL - GESTION ADMINISTRATIVA"/>
    <n v="0"/>
    <n v="152.5"/>
    <s v="NEGOCIOS"/>
    <x v="1"/>
  </r>
  <r>
    <n v="91"/>
    <d v="2018-10-22T00:00:00"/>
    <x v="0"/>
    <x v="0"/>
    <x v="0"/>
    <s v="DESARROLLO DE PRODUCTOS"/>
    <s v="VIATICOS"/>
    <s v="TRANSACCIONES DEL DIA 10/22/2018SPYRAL - GESTION ADMINISTRATIVA"/>
    <n v="35"/>
    <n v="0"/>
    <s v="NEGOCIOS"/>
    <x v="1"/>
  </r>
  <r>
    <n v="91"/>
    <d v="2018-10-26T00:00:00"/>
    <x v="0"/>
    <x v="0"/>
    <x v="0"/>
    <s v="DESARROLLO DE PRODUCTOS"/>
    <s v="VIATICOS"/>
    <s v="TRANSACCIONES DEL DIA 10/26/2018SPYRAL - GESTION ADMINISTRATIVA"/>
    <n v="57.55"/>
    <n v="0"/>
    <s v="NEGOCIOS"/>
    <x v="1"/>
  </r>
  <r>
    <n v="91"/>
    <d v="2018-10-26T00:00:00"/>
    <x v="0"/>
    <x v="0"/>
    <x v="0"/>
    <s v="DESARROLLO DE PRODUCTOS"/>
    <s v="NC VIATICOS"/>
    <s v="TRANSACCIONES DEL DIA 10/26/2018SPYRAL - GESTION ADMINISTRATIVA"/>
    <n v="0"/>
    <n v="700.28"/>
    <s v="NEGOCIOS"/>
    <x v="1"/>
  </r>
  <r>
    <n v="91"/>
    <d v="2018-11-09T00:00:00"/>
    <x v="5"/>
    <x v="5"/>
    <x v="0"/>
    <s v="DESARROLLO DE PRODUCTOS"/>
    <s v="VIATICOS"/>
    <s v="TRANSACCIONES DEL DIA 11/09/2018SPYRAL - GESTION ADMINISTRATIVA"/>
    <n v="10.27"/>
    <n v="0"/>
    <s v="NEGOCIOS"/>
    <x v="1"/>
  </r>
  <r>
    <n v="91"/>
    <d v="2018-11-13T00:00:00"/>
    <x v="5"/>
    <x v="5"/>
    <x v="0"/>
    <s v="DESARROLLO DE PRODUCTOS"/>
    <s v="VIATICOS"/>
    <s v="TRANSACCIONES DEL DIA 11/13/2018SPYRAL - GESTION ADMINISTRATIVA"/>
    <n v="71.3"/>
    <n v="0"/>
    <s v="NEGOCIOS"/>
    <x v="1"/>
  </r>
  <r>
    <n v="91"/>
    <d v="2018-12-06T00:00:00"/>
    <x v="1"/>
    <x v="1"/>
    <x v="0"/>
    <s v="DESARROLLO DE PRODUCTOS"/>
    <s v="VIATICOS"/>
    <s v="TRANSACCIONES DEL DIA 12/06/2018SPYRAL - GESTION ADMINISTRATIVA"/>
    <n v="7"/>
    <n v="0"/>
    <s v="NEGOCIOS"/>
    <x v="1"/>
  </r>
  <r>
    <n v="91"/>
    <d v="2018-12-07T00:00:00"/>
    <x v="1"/>
    <x v="1"/>
    <x v="0"/>
    <s v="DESARROLLO DE PRODUCTOS"/>
    <s v="VIATICOS"/>
    <s v="TRANSACCIONES DEL DIA 12/07/2018SPYRAL - GESTION ADMINISTRATIVA"/>
    <n v="197"/>
    <n v="0"/>
    <s v="NEGOCIOS"/>
    <x v="1"/>
  </r>
  <r>
    <n v="91"/>
    <d v="2018-12-31T00:00:00"/>
    <x v="1"/>
    <x v="1"/>
    <x v="0"/>
    <s v="DESARROLLO DE PRODUCTOS"/>
    <s v="CIERRE DE ANIO FISCAL"/>
    <s v="CIERRE_DE_CTAS_NOMINALES"/>
    <n v="0"/>
    <n v="1208.8699999999999"/>
    <s v="NEGOCIOS"/>
    <x v="1"/>
  </r>
  <r>
    <n v="91"/>
    <d v="2018-06-16T00:00:00"/>
    <x v="2"/>
    <x v="2"/>
    <x v="0"/>
    <s v="VENTAS CONSUMO"/>
    <s v="NC VIATICOS"/>
    <s v="TRANSACCIONES DEL DIA 06/16/2018SPYRAL - GESTION ADMINISTRATIVA"/>
    <n v="642.15"/>
    <n v="0"/>
    <s v="NEGOCIOS"/>
    <x v="1"/>
  </r>
  <r>
    <n v="91"/>
    <d v="2018-06-26T00:00:00"/>
    <x v="2"/>
    <x v="2"/>
    <x v="0"/>
    <s v="VENTAS CONSUMO"/>
    <s v="VIATICOS"/>
    <s v="TRANSACCIONES DEL DIA 06/26/2018SPYRAL - GESTION ADMINISTRATIVA"/>
    <n v="51.7"/>
    <n v="0"/>
    <s v="NEGOCIOS"/>
    <x v="1"/>
  </r>
  <r>
    <n v="91"/>
    <d v="2018-07-13T00:00:00"/>
    <x v="6"/>
    <x v="6"/>
    <x v="0"/>
    <s v="VENTAS CONSUMO"/>
    <s v="NC VIATICOS"/>
    <s v="TRANSACCIONES DEL DIA 07/13/2018SPYRAL - GESTION ADMINISTRATIVA"/>
    <n v="681.65"/>
    <n v="0"/>
    <s v="NEGOCIOS"/>
    <x v="1"/>
  </r>
  <r>
    <n v="91"/>
    <d v="2018-08-10T00:00:00"/>
    <x v="3"/>
    <x v="3"/>
    <x v="0"/>
    <s v="VENTAS CONSUMO"/>
    <s v="VIATICOS"/>
    <s v="TRANSACCIONES DEL DIA 08/10/2018SPYRAL - GESTION ADMINISTRATIVA"/>
    <n v="10.25"/>
    <n v="0"/>
    <s v="NEGOCIOS"/>
    <x v="1"/>
  </r>
  <r>
    <n v="91"/>
    <d v="2018-08-14T00:00:00"/>
    <x v="3"/>
    <x v="3"/>
    <x v="0"/>
    <s v="VENTAS CONSUMO"/>
    <s v="NC VIATICOS"/>
    <s v="TRANSACCIONES DEL DIA 08/14/2018SPYRAL - GESTION ADMINISTRATIVA"/>
    <n v="549.04999999999995"/>
    <n v="0"/>
    <s v="NEGOCIOS"/>
    <x v="1"/>
  </r>
  <r>
    <n v="91"/>
    <d v="2018-08-23T00:00:00"/>
    <x v="3"/>
    <x v="3"/>
    <x v="0"/>
    <s v="VENTAS CONSUMO"/>
    <s v="VIATICOS"/>
    <s v="TRANSACCIONES DEL DIA 08/23/2018SPYRAL - GESTION ADMINISTRATIVA"/>
    <n v="70.23"/>
    <n v="0"/>
    <s v="NEGOCIOS"/>
    <x v="1"/>
  </r>
  <r>
    <n v="91"/>
    <d v="2018-09-18T00:00:00"/>
    <x v="4"/>
    <x v="4"/>
    <x v="0"/>
    <s v="VENTAS CONSUMO"/>
    <s v="NC VIATICOS"/>
    <s v="TRANSACCIONES DEL DIA 09/18/2018SPYRAL - GESTION ADMINISTRATIVA"/>
    <n v="639.4"/>
    <n v="0"/>
    <s v="NEGOCIOS"/>
    <x v="1"/>
  </r>
  <r>
    <n v="91"/>
    <d v="2018-10-17T00:00:00"/>
    <x v="0"/>
    <x v="0"/>
    <x v="0"/>
    <s v="VENTAS CONSUMO"/>
    <s v="VIATICOS"/>
    <s v="TRANSACCIONES DEL DIA 10/17/2018SPYRAL - GESTION ADMINISTRATIVA"/>
    <n v="75"/>
    <n v="0"/>
    <s v="NEGOCIOS"/>
    <x v="1"/>
  </r>
  <r>
    <n v="91"/>
    <d v="2018-10-17T00:00:00"/>
    <x v="0"/>
    <x v="0"/>
    <x v="0"/>
    <s v="VENTAS CONSUMO"/>
    <s v="NC VIATICOS"/>
    <s v="TRANSACCIONES DEL DIA 10/17/2018SPYRAL - GESTION ADMINISTRATIVA"/>
    <n v="619.5"/>
    <n v="0"/>
    <s v="NEGOCIOS"/>
    <x v="1"/>
  </r>
  <r>
    <n v="91"/>
    <d v="2018-11-09T00:00:00"/>
    <x v="5"/>
    <x v="5"/>
    <x v="0"/>
    <s v="VENTAS CONSUMO"/>
    <s v="VIATICOS"/>
    <s v="TRANSACCIONES DEL DIA 11/09/2018SPYRAL - GESTION ADMINISTRATIVA"/>
    <n v="100.4"/>
    <n v="0"/>
    <s v="NEGOCIOS"/>
    <x v="1"/>
  </r>
  <r>
    <n v="91"/>
    <d v="2018-11-15T00:00:00"/>
    <x v="5"/>
    <x v="5"/>
    <x v="0"/>
    <s v="VENTAS CONSUMO"/>
    <s v="VIATICOS 2"/>
    <s v="TRANSACCIONES DEL DIA 11/15/2018SPYRAL - GESTION ADMINISTRATIVA"/>
    <n v="443.8"/>
    <n v="0"/>
    <s v="NEGOCIOS"/>
    <x v="1"/>
  </r>
  <r>
    <n v="91"/>
    <d v="2018-11-16T00:00:00"/>
    <x v="5"/>
    <x v="5"/>
    <x v="0"/>
    <s v="VENTAS CONSUMO"/>
    <s v="VIATICOS"/>
    <s v="TRANSACCIONES DEL DIA 11/16/2018SPYRAL - GESTION ADMINISTRATIVA"/>
    <n v="32.33"/>
    <n v="0"/>
    <s v="NEGOCIOS"/>
    <x v="1"/>
  </r>
  <r>
    <n v="91"/>
    <d v="2018-11-20T00:00:00"/>
    <x v="5"/>
    <x v="5"/>
    <x v="0"/>
    <s v="VENTAS CONSUMO"/>
    <s v="NC VIATICOS"/>
    <s v="TRANSACCIONES DEL DIA 11/20/2018SPYRAL - GESTION ADMINISTRATIVA"/>
    <n v="553.25"/>
    <n v="0"/>
    <s v="NEGOCIOS"/>
    <x v="1"/>
  </r>
  <r>
    <n v="91"/>
    <d v="2018-12-04T00:00:00"/>
    <x v="1"/>
    <x v="1"/>
    <x v="0"/>
    <s v="VENTAS CONSUMO"/>
    <s v="VIATICOS"/>
    <s v="TRANSACCIONES DEL DIA 12/04/2018SPYRAL - GESTION ADMINISTRATIVA"/>
    <n v="170"/>
    <n v="0"/>
    <s v="NEGOCIOS"/>
    <x v="1"/>
  </r>
  <r>
    <n v="91"/>
    <d v="2018-12-07T00:00:00"/>
    <x v="1"/>
    <x v="1"/>
    <x v="0"/>
    <s v="VENTAS CONSUMO"/>
    <s v="NC VIATICOS"/>
    <s v="TRANSACCIONES DEL DIA 12/07/2018SPYRAL - GESTION ADMINISTRATIVA"/>
    <n v="654.45000000000005"/>
    <n v="0"/>
    <s v="NEGOCIOS"/>
    <x v="1"/>
  </r>
  <r>
    <n v="91"/>
    <d v="2018-12-14T00:00:00"/>
    <x v="1"/>
    <x v="1"/>
    <x v="0"/>
    <s v="VENTAS CONSUMO"/>
    <s v="VIATICOS"/>
    <s v="TRANSACCIONES DEL DIA 12/14/2018SPYRAL - GESTION ADMINISTRATIVA"/>
    <n v="113.34"/>
    <n v="0"/>
    <s v="NEGOCIOS"/>
    <x v="1"/>
  </r>
  <r>
    <n v="91"/>
    <d v="2018-12-14T00:00:00"/>
    <x v="1"/>
    <x v="1"/>
    <x v="0"/>
    <s v="VENTAS CONSUMO"/>
    <s v="NC VIATICOS"/>
    <s v="TRANSACCIONES DEL DIA 12/14/2018SPYRAL - GESTION ADMINISTRATIVA"/>
    <n v="256.83999999999997"/>
    <n v="0"/>
    <s v="NEGOCIOS"/>
    <x v="1"/>
  </r>
  <r>
    <n v="91"/>
    <d v="2018-12-18T00:00:00"/>
    <x v="1"/>
    <x v="1"/>
    <x v="0"/>
    <s v="VENTAS CONSUMO"/>
    <s v="VIATICOS"/>
    <s v="TRANSACCIONES DEL DIA 12/18/2018SPYRAL - GESTION ADMINISTRATIVA"/>
    <n v="10.25"/>
    <n v="0"/>
    <s v="NEGOCIOS"/>
    <x v="1"/>
  </r>
  <r>
    <n v="91"/>
    <d v="2018-12-31T00:00:00"/>
    <x v="1"/>
    <x v="1"/>
    <x v="0"/>
    <s v="VENTAS CONSUMO"/>
    <s v="CIERRE DE ANIO FISCAL"/>
    <s v="CIERRE_DE_CTAS_NOMINALES"/>
    <n v="0"/>
    <n v="8435.5400000000009"/>
    <s v="NEGOCIOS"/>
    <x v="1"/>
  </r>
  <r>
    <n v="91"/>
    <d v="2018-06-01T00:00:00"/>
    <x v="2"/>
    <x v="2"/>
    <x v="0"/>
    <s v="FUERZAS DE VENTAS PANAMA"/>
    <s v="VIATICOS"/>
    <s v="TRANSACCIONES DEL DIA 06/01/2018SPYRAL - GESTION ADMINISTRATIVA"/>
    <n v="5"/>
    <n v="0"/>
    <s v="NEGOCIOS"/>
    <x v="1"/>
  </r>
  <r>
    <n v="91"/>
    <d v="2018-06-02T00:00:00"/>
    <x v="2"/>
    <x v="2"/>
    <x v="0"/>
    <s v="FUERZAS DE VENTAS PANAMA"/>
    <s v="VIATICOS 2"/>
    <s v="TRANSACCIONES DEL DIA 06/02/2018SPYRAL - GESTION ADMINISTRATIVA"/>
    <n v="2700"/>
    <n v="0"/>
    <s v="NEGOCIOS"/>
    <x v="1"/>
  </r>
  <r>
    <n v="91"/>
    <d v="2018-06-05T00:00:00"/>
    <x v="2"/>
    <x v="2"/>
    <x v="0"/>
    <s v="FUERZAS DE VENTAS PANAMA"/>
    <s v="VIATICOS"/>
    <s v="TRANSACCIONES DEL DIA 06/05/2018SPYRAL - GESTION ADMINISTRATIVA"/>
    <n v="116.82"/>
    <n v="0"/>
    <s v="NEGOCIOS"/>
    <x v="1"/>
  </r>
  <r>
    <n v="91"/>
    <d v="2018-06-08T00:00:00"/>
    <x v="2"/>
    <x v="2"/>
    <x v="0"/>
    <s v="FUERZAS DE VENTAS PANAMA"/>
    <s v="VIATICOS"/>
    <s v="TRANSACCIONES DEL DIA 06/08/2018SPYRAL - GESTION ADMINISTRATIVA"/>
    <n v="26.1"/>
    <n v="0"/>
    <s v="NEGOCIOS"/>
    <x v="1"/>
  </r>
  <r>
    <n v="91"/>
    <d v="2018-06-11T00:00:00"/>
    <x v="2"/>
    <x v="2"/>
    <x v="0"/>
    <s v="FUERZAS DE VENTAS PANAMA"/>
    <s v="VIATICOS"/>
    <s v="TRANSACCIONES DEL DIA 06/11/2018SPYRAL - GESTION ADMINISTRATIVA"/>
    <n v="177.6"/>
    <n v="0"/>
    <s v="NEGOCIOS"/>
    <x v="1"/>
  </r>
  <r>
    <n v="91"/>
    <d v="2018-06-13T00:00:00"/>
    <x v="2"/>
    <x v="2"/>
    <x v="0"/>
    <s v="FUERZAS DE VENTAS PANAMA"/>
    <s v="VIATICOS"/>
    <s v="TRANSACCIONES DEL DIA 06/13/2018SPYRAL - GESTION ADMINISTRATIVA"/>
    <n v="27.22"/>
    <n v="0"/>
    <s v="NEGOCIOS"/>
    <x v="1"/>
  </r>
  <r>
    <n v="91"/>
    <d v="2018-06-14T00:00:00"/>
    <x v="2"/>
    <x v="2"/>
    <x v="0"/>
    <s v="FUERZAS DE VENTAS PANAMA"/>
    <s v="VIATICOS"/>
    <s v="TRANSACCIONES DEL DIA 06/14/2018SPYRAL - GESTION ADMINISTRATIVA"/>
    <n v="37.06"/>
    <n v="0"/>
    <s v="NEGOCIOS"/>
    <x v="1"/>
  </r>
  <r>
    <n v="91"/>
    <d v="2018-06-15T00:00:00"/>
    <x v="2"/>
    <x v="2"/>
    <x v="0"/>
    <s v="FUERZAS DE VENTAS PANAMA"/>
    <s v="VIATICOS"/>
    <s v="TRANSACCIONES DEL DIA 06/15/2018SPYRAL - GESTION ADMINISTRATIVA"/>
    <n v="10.28"/>
    <n v="0"/>
    <s v="NEGOCIOS"/>
    <x v="1"/>
  </r>
  <r>
    <n v="91"/>
    <d v="2018-06-16T00:00:00"/>
    <x v="2"/>
    <x v="2"/>
    <x v="0"/>
    <s v="FUERZAS DE VENTAS PANAMA"/>
    <s v="VIATICOS"/>
    <s v="TRANSACCIONES DEL DIA 06/16/2018SPYRAL - GESTION ADMINISTRATIVA"/>
    <n v="15.16"/>
    <n v="0"/>
    <s v="NEGOCIOS"/>
    <x v="1"/>
  </r>
  <r>
    <n v="91"/>
    <d v="2018-06-22T00:00:00"/>
    <x v="2"/>
    <x v="2"/>
    <x v="0"/>
    <s v="FUERZAS DE VENTAS PANAMA"/>
    <s v="VIATICOS"/>
    <s v="TRANSACCIONES DEL DIA 06/22/2018SPYRAL - GESTION ADMINISTRATIVA"/>
    <n v="12.6"/>
    <n v="0"/>
    <s v="NEGOCIOS"/>
    <x v="1"/>
  </r>
  <r>
    <n v="91"/>
    <d v="2018-06-28T00:00:00"/>
    <x v="2"/>
    <x v="2"/>
    <x v="0"/>
    <s v="FUERZAS DE VENTAS PANAMA"/>
    <s v="VIATICOS"/>
    <s v="TRANSACCIONES DEL DIA 06/28/2018SPYRAL - GESTION ADMINISTRATIVA"/>
    <n v="10.71"/>
    <n v="0"/>
    <s v="NEGOCIOS"/>
    <x v="1"/>
  </r>
  <r>
    <n v="91"/>
    <d v="2018-07-03T00:00:00"/>
    <x v="6"/>
    <x v="6"/>
    <x v="0"/>
    <s v="FUERZAS DE VENTAS PANAMA"/>
    <s v="VIATICOS 2"/>
    <s v="TRANSACCIONES DEL DIA 07/03/2018SPYRAL - GESTION ADMINISTRATIVA"/>
    <n v="2700"/>
    <n v="0"/>
    <s v="NEGOCIOS"/>
    <x v="1"/>
  </r>
  <r>
    <n v="91"/>
    <d v="2018-07-09T00:00:00"/>
    <x v="6"/>
    <x v="6"/>
    <x v="0"/>
    <s v="FUERZAS DE VENTAS PANAMA"/>
    <s v="VIATICOS"/>
    <s v="TRANSACCIONES DEL DIA 07/09/2018SPYRAL - GESTION ADMINISTRATIVA"/>
    <n v="26.64"/>
    <n v="0"/>
    <s v="NEGOCIOS"/>
    <x v="1"/>
  </r>
  <r>
    <n v="91"/>
    <d v="2018-07-12T00:00:00"/>
    <x v="6"/>
    <x v="6"/>
    <x v="0"/>
    <s v="FUERZAS DE VENTAS PANAMA"/>
    <s v="VIATICOS"/>
    <s v="TRANSACCIONES DEL DIA 07/12/2018SPYRAL - GESTION ADMINISTRATIVA"/>
    <n v="107.95"/>
    <n v="0"/>
    <s v="NEGOCIOS"/>
    <x v="1"/>
  </r>
  <r>
    <n v="91"/>
    <d v="2018-07-14T00:00:00"/>
    <x v="6"/>
    <x v="6"/>
    <x v="0"/>
    <s v="FUERZAS DE VENTAS PANAMA"/>
    <s v="VIATICOS"/>
    <s v="TRANSACCIONES DEL DIA 07/14/2018SPYRAL - GESTION ADMINISTRATIVA"/>
    <n v="10.45"/>
    <n v="0"/>
    <s v="NEGOCIOS"/>
    <x v="1"/>
  </r>
  <r>
    <n v="91"/>
    <d v="2018-07-17T00:00:00"/>
    <x v="6"/>
    <x v="6"/>
    <x v="0"/>
    <s v="FUERZAS DE VENTAS PANAMA"/>
    <s v="VIATICOS"/>
    <s v="TRANSACCIONES DEL DIA 07/17/2018SPYRAL - GESTION ADMINISTRATIVA"/>
    <n v="3.47"/>
    <n v="0"/>
    <s v="NEGOCIOS"/>
    <x v="1"/>
  </r>
  <r>
    <n v="91"/>
    <d v="2018-07-20T00:00:00"/>
    <x v="6"/>
    <x v="6"/>
    <x v="0"/>
    <s v="FUERZAS DE VENTAS PANAMA"/>
    <s v="VIATICOS"/>
    <s v="TRANSACCIONES DEL DIA 07/20/2018SPYRAL - GESTION ADMINISTRATIVA"/>
    <n v="33.770000000000003"/>
    <n v="0"/>
    <s v="NEGOCIOS"/>
    <x v="1"/>
  </r>
  <r>
    <n v="91"/>
    <d v="2018-07-23T00:00:00"/>
    <x v="6"/>
    <x v="6"/>
    <x v="0"/>
    <s v="FUERZAS DE VENTAS PANAMA"/>
    <s v="VIATICOS"/>
    <s v="TRANSACCIONES DEL DIA 07/23/2018SPYRAL - GESTION ADMINISTRATIVA"/>
    <n v="27.7"/>
    <n v="0"/>
    <s v="NEGOCIOS"/>
    <x v="1"/>
  </r>
  <r>
    <n v="91"/>
    <d v="2018-07-27T00:00:00"/>
    <x v="6"/>
    <x v="6"/>
    <x v="0"/>
    <s v="FUERZAS DE VENTAS PANAMA"/>
    <s v="VIATICOS"/>
    <s v="TRANSACCIONES DEL DIA 07/27/2018SPYRAL - GESTION ADMINISTRATIVA"/>
    <n v="150.08000000000001"/>
    <n v="0"/>
    <s v="NEGOCIOS"/>
    <x v="1"/>
  </r>
  <r>
    <n v="91"/>
    <d v="2018-07-30T00:00:00"/>
    <x v="6"/>
    <x v="6"/>
    <x v="0"/>
    <s v="FUERZAS DE VENTAS PANAMA"/>
    <s v="VIATICOS"/>
    <s v="TRANSACCIONES DEL DIA 07/30/2018SPYRAL - GESTION ADMINISTRATIVA"/>
    <n v="24"/>
    <n v="0"/>
    <s v="NEGOCIOS"/>
    <x v="1"/>
  </r>
  <r>
    <n v="91"/>
    <d v="2018-08-02T00:00:00"/>
    <x v="3"/>
    <x v="3"/>
    <x v="0"/>
    <s v="FUERZAS DE VENTAS PANAMA"/>
    <s v="VIATICOS 2"/>
    <s v="TRANSACCIONES DEL DIA 08/02/2018SPYRAL - GESTION ADMINISTRATIVA"/>
    <n v="2550"/>
    <n v="0"/>
    <s v="NEGOCIOS"/>
    <x v="1"/>
  </r>
  <r>
    <n v="91"/>
    <d v="2018-08-07T00:00:00"/>
    <x v="3"/>
    <x v="3"/>
    <x v="0"/>
    <s v="FUERZAS DE VENTAS PANAMA"/>
    <s v="VIATICOS"/>
    <s v="TRANSACCIONES DEL DIA 08/07/2018SPYRAL - GESTION ADMINISTRATIVA"/>
    <n v="19.37"/>
    <n v="0"/>
    <s v="NEGOCIOS"/>
    <x v="1"/>
  </r>
  <r>
    <n v="91"/>
    <d v="2018-08-08T00:00:00"/>
    <x v="3"/>
    <x v="3"/>
    <x v="0"/>
    <s v="FUERZAS DE VENTAS PANAMA"/>
    <s v="VIATICOS"/>
    <s v="TRANSACCIONES DEL DIA 08/08/2018SPYRAL - GESTION ADMINISTRATIVA"/>
    <n v="17.61"/>
    <n v="0"/>
    <s v="NEGOCIOS"/>
    <x v="1"/>
  </r>
  <r>
    <n v="91"/>
    <d v="2018-08-09T00:00:00"/>
    <x v="3"/>
    <x v="3"/>
    <x v="0"/>
    <s v="FUERZAS DE VENTAS PANAMA"/>
    <s v="VIATICOS"/>
    <s v="TRANSACCIONES DEL DIA 08/09/2018SPYRAL - GESTION ADMINISTRATIVA"/>
    <n v="10"/>
    <n v="0"/>
    <s v="NEGOCIOS"/>
    <x v="1"/>
  </r>
  <r>
    <n v="91"/>
    <d v="2018-08-10T00:00:00"/>
    <x v="3"/>
    <x v="3"/>
    <x v="0"/>
    <s v="FUERZAS DE VENTAS PANAMA"/>
    <s v="VIATICOS"/>
    <s v="TRANSACCIONES DEL DIA 08/10/2018SPYRAL - GESTION ADMINISTRATIVA"/>
    <n v="15.46"/>
    <n v="0"/>
    <s v="NEGOCIOS"/>
    <x v="1"/>
  </r>
  <r>
    <n v="91"/>
    <d v="2018-08-16T00:00:00"/>
    <x v="3"/>
    <x v="3"/>
    <x v="0"/>
    <s v="FUERZAS DE VENTAS PANAMA"/>
    <s v="VIATICOS"/>
    <s v="TRANSACCIONES DEL DIA 08/16/2018SPYRAL - GESTION ADMINISTRATIVA"/>
    <n v="5"/>
    <n v="0"/>
    <s v="NEGOCIOS"/>
    <x v="1"/>
  </r>
  <r>
    <n v="91"/>
    <d v="2018-08-17T00:00:00"/>
    <x v="3"/>
    <x v="3"/>
    <x v="0"/>
    <s v="FUERZAS DE VENTAS PANAMA"/>
    <s v="VIATICOS"/>
    <s v="TRANSACCIONES DEL DIA 08/17/2018SPYRAL - GESTION ADMINISTRATIVA"/>
    <n v="27.7"/>
    <n v="0"/>
    <s v="NEGOCIOS"/>
    <x v="1"/>
  </r>
  <r>
    <n v="91"/>
    <d v="2018-08-21T00:00:00"/>
    <x v="3"/>
    <x v="3"/>
    <x v="0"/>
    <s v="FUERZAS DE VENTAS PANAMA"/>
    <s v="VIATICOS"/>
    <s v="TRANSACCIONES DEL DIA 08/21/2018SPYRAL - GESTION ADMINISTRATIVA"/>
    <n v="27.28"/>
    <n v="0"/>
    <s v="NEGOCIOS"/>
    <x v="1"/>
  </r>
  <r>
    <n v="91"/>
    <d v="2018-08-22T00:00:00"/>
    <x v="3"/>
    <x v="3"/>
    <x v="0"/>
    <s v="FUERZAS DE VENTAS PANAMA"/>
    <s v="VIATICOS"/>
    <s v="TRANSACCIONES DEL DIA 08/22/2018SPYRAL - GESTION ADMINISTRATIVA"/>
    <n v="20.11"/>
    <n v="0"/>
    <s v="NEGOCIOS"/>
    <x v="1"/>
  </r>
  <r>
    <n v="91"/>
    <d v="2018-08-24T00:00:00"/>
    <x v="3"/>
    <x v="3"/>
    <x v="0"/>
    <s v="FUERZAS DE VENTAS PANAMA"/>
    <s v="VIATICOS"/>
    <s v="TRANSACCIONES DEL DIA 08/24/2018SPYRAL - GESTION ADMINISTRATIVA"/>
    <n v="15.64"/>
    <n v="0"/>
    <s v="NEGOCIOS"/>
    <x v="1"/>
  </r>
  <r>
    <n v="91"/>
    <d v="2018-08-28T00:00:00"/>
    <x v="3"/>
    <x v="3"/>
    <x v="0"/>
    <s v="FUERZAS DE VENTAS PANAMA"/>
    <s v="VIATICOS"/>
    <s v="TRANSACCIONES DEL DIA 08/28/2018SPYRAL - GESTION ADMINISTRATIVA"/>
    <n v="39.700000000000003"/>
    <n v="0"/>
    <s v="NEGOCIOS"/>
    <x v="1"/>
  </r>
  <r>
    <n v="91"/>
    <d v="2018-09-04T00:00:00"/>
    <x v="4"/>
    <x v="4"/>
    <x v="0"/>
    <s v="FUERZAS DE VENTAS PANAMA"/>
    <s v="VIATICOS 2"/>
    <s v="TRANSACCIONES DEL DIA 09/04/2018SPYRAL - GESTION ADMINISTRATIVA"/>
    <n v="2400"/>
    <n v="0"/>
    <s v="NEGOCIOS"/>
    <x v="1"/>
  </r>
  <r>
    <n v="91"/>
    <d v="2018-09-05T00:00:00"/>
    <x v="4"/>
    <x v="4"/>
    <x v="0"/>
    <s v="FUERZAS DE VENTAS PANAMA"/>
    <s v="VIATICOS"/>
    <s v="TRANSACCIONES DEL DIA 09/05/2018SPYRAL - GESTION ADMINISTRATIVA"/>
    <n v="10.07"/>
    <n v="0"/>
    <s v="NEGOCIOS"/>
    <x v="1"/>
  </r>
  <r>
    <n v="91"/>
    <d v="2018-09-07T00:00:00"/>
    <x v="4"/>
    <x v="4"/>
    <x v="0"/>
    <s v="FUERZAS DE VENTAS PANAMA"/>
    <s v="VIATICOS"/>
    <s v="TRANSACCIONES DEL DIA 09/07/2018SPYRAL - GESTION ADMINISTRATIVA"/>
    <n v="177.5"/>
    <n v="0"/>
    <s v="NEGOCIOS"/>
    <x v="1"/>
  </r>
  <r>
    <n v="91"/>
    <d v="2018-09-08T00:00:00"/>
    <x v="4"/>
    <x v="4"/>
    <x v="0"/>
    <s v="FUERZAS DE VENTAS PANAMA"/>
    <s v="VIATICOS"/>
    <s v="TRANSACCIONES DEL DIA 09/08/2018SPYRAL - GESTION ADMINISTRATIVA"/>
    <n v="38.08"/>
    <n v="0"/>
    <s v="NEGOCIOS"/>
    <x v="1"/>
  </r>
  <r>
    <n v="91"/>
    <d v="2018-09-11T00:00:00"/>
    <x v="4"/>
    <x v="4"/>
    <x v="0"/>
    <s v="FUERZAS DE VENTAS PANAMA"/>
    <s v="VIATICOS"/>
    <s v="TRANSACCIONES DEL DIA 09/11/2018SPYRAL - GESTION ADMINISTRATIVA"/>
    <n v="4.2"/>
    <n v="0"/>
    <s v="NEGOCIOS"/>
    <x v="1"/>
  </r>
  <r>
    <n v="91"/>
    <d v="2018-09-14T00:00:00"/>
    <x v="4"/>
    <x v="4"/>
    <x v="0"/>
    <s v="FUERZAS DE VENTAS PANAMA"/>
    <s v="VIATICOS"/>
    <s v="TRANSACCIONES DEL DIA 09/14/2018SPYRAL - GESTION ADMINISTRATIVA"/>
    <n v="10.85"/>
    <n v="0"/>
    <s v="NEGOCIOS"/>
    <x v="1"/>
  </r>
  <r>
    <n v="91"/>
    <d v="2018-09-17T00:00:00"/>
    <x v="4"/>
    <x v="4"/>
    <x v="0"/>
    <s v="FUERZAS DE VENTAS PANAMA"/>
    <s v="VIATICOS"/>
    <s v="TRANSACCIONES DEL DIA 09/17/2018SPYRAL - GESTION ADMINISTRATIVA"/>
    <n v="29.83"/>
    <n v="0"/>
    <s v="NEGOCIOS"/>
    <x v="1"/>
  </r>
  <r>
    <n v="91"/>
    <d v="2018-09-22T00:00:00"/>
    <x v="4"/>
    <x v="4"/>
    <x v="0"/>
    <s v="FUERZAS DE VENTAS PANAMA"/>
    <s v="VIATICOS"/>
    <s v="TRANSACCIONES DEL DIA 09/22/2018SPYRAL - GESTION ADMINISTRATIVA"/>
    <n v="10.67"/>
    <n v="0"/>
    <s v="NEGOCIOS"/>
    <x v="1"/>
  </r>
  <r>
    <n v="91"/>
    <d v="2018-09-24T00:00:00"/>
    <x v="4"/>
    <x v="4"/>
    <x v="0"/>
    <s v="FUERZAS DE VENTAS PANAMA"/>
    <s v="VIATICOS"/>
    <s v="TRANSACCIONES DEL DIA 09/24/2018SPYRAL - GESTION ADMINISTRATIVA"/>
    <n v="9.98"/>
    <n v="0"/>
    <s v="NEGOCIOS"/>
    <x v="1"/>
  </r>
  <r>
    <n v="91"/>
    <d v="2018-09-26T00:00:00"/>
    <x v="4"/>
    <x v="4"/>
    <x v="0"/>
    <s v="FUERZAS DE VENTAS PANAMA"/>
    <s v="VIATICOS"/>
    <s v="TRANSACCIONES DEL DIA 09/26/2018SPYRAL - GESTION ADMINISTRATIVA"/>
    <n v="10"/>
    <n v="0"/>
    <s v="NEGOCIOS"/>
    <x v="1"/>
  </r>
  <r>
    <n v="91"/>
    <d v="2018-09-27T00:00:00"/>
    <x v="4"/>
    <x v="4"/>
    <x v="0"/>
    <s v="FUERZAS DE VENTAS PANAMA"/>
    <s v="VIATICOS"/>
    <s v="TRANSACCIONES DEL DIA 09/27/2018SPYRAL - GESTION ADMINISTRATIVA"/>
    <n v="19.71"/>
    <n v="0"/>
    <s v="NEGOCIOS"/>
    <x v="1"/>
  </r>
  <r>
    <n v="91"/>
    <d v="2018-10-01T00:00:00"/>
    <x v="0"/>
    <x v="0"/>
    <x v="0"/>
    <s v="FUERZAS DE VENTAS PANAMA"/>
    <s v="VIATICOS"/>
    <s v="TRANSACCIONES DEL DIA 10/01/2018SPYRAL - GESTION ADMINISTRATIVA"/>
    <n v="37.01"/>
    <n v="0"/>
    <s v="NEGOCIOS"/>
    <x v="1"/>
  </r>
  <r>
    <n v="91"/>
    <d v="2018-10-02T00:00:00"/>
    <x v="0"/>
    <x v="0"/>
    <x v="0"/>
    <s v="FUERZAS DE VENTAS PANAMA"/>
    <s v="VIATICOS 2"/>
    <s v="TRANSACCIONES DEL DIA 10/02/2018SPYRAL - GESTION ADMINISTRATIVA"/>
    <n v="2100"/>
    <n v="0"/>
    <s v="NEGOCIOS"/>
    <x v="1"/>
  </r>
  <r>
    <n v="91"/>
    <d v="2018-10-05T00:00:00"/>
    <x v="0"/>
    <x v="0"/>
    <x v="0"/>
    <s v="FUERZAS DE VENTAS PANAMA"/>
    <s v="VIATICOS"/>
    <s v="TRANSACCIONES DEL DIA 10/05/2018SPYRAL - GESTION ADMINISTRATIVA"/>
    <n v="21.98"/>
    <n v="0"/>
    <s v="NEGOCIOS"/>
    <x v="1"/>
  </r>
  <r>
    <n v="91"/>
    <d v="2018-10-08T00:00:00"/>
    <x v="0"/>
    <x v="0"/>
    <x v="0"/>
    <s v="FUERZAS DE VENTAS PANAMA"/>
    <s v="VIATICOS"/>
    <s v="TRANSACCIONES DEL DIA 10/08/2018SPYRAL - GESTION ADMINISTRATIVA"/>
    <n v="9.81"/>
    <n v="0"/>
    <s v="NEGOCIOS"/>
    <x v="1"/>
  </r>
  <r>
    <n v="91"/>
    <d v="2018-10-09T00:00:00"/>
    <x v="0"/>
    <x v="0"/>
    <x v="0"/>
    <s v="FUERZAS DE VENTAS PANAMA"/>
    <s v="VIATICOS"/>
    <s v="TRANSACCIONES DEL DIA 10/09/2018SPYRAL - GESTION ADMINISTRATIVA"/>
    <n v="20"/>
    <n v="0"/>
    <s v="NEGOCIOS"/>
    <x v="1"/>
  </r>
  <r>
    <n v="91"/>
    <d v="2018-10-17T00:00:00"/>
    <x v="0"/>
    <x v="0"/>
    <x v="0"/>
    <s v="FUERZAS DE VENTAS PANAMA"/>
    <s v="VIATICOS"/>
    <s v="TRANSACCIONES DEL DIA 10/17/2018SPYRAL - GESTION ADMINISTRATIVA"/>
    <n v="27.54"/>
    <n v="0"/>
    <s v="NEGOCIOS"/>
    <x v="1"/>
  </r>
  <r>
    <n v="91"/>
    <d v="2018-10-19T00:00:00"/>
    <x v="0"/>
    <x v="0"/>
    <x v="0"/>
    <s v="FUERZAS DE VENTAS PANAMA"/>
    <s v="VIATICOS"/>
    <s v="TRANSACCIONES DEL DIA 10/19/2018SPYRAL - GESTION ADMINISTRATIVA"/>
    <n v="29.46"/>
    <n v="0"/>
    <s v="NEGOCIOS"/>
    <x v="1"/>
  </r>
  <r>
    <n v="91"/>
    <d v="2018-10-22T00:00:00"/>
    <x v="0"/>
    <x v="0"/>
    <x v="0"/>
    <s v="FUERZAS DE VENTAS PANAMA"/>
    <s v="VIATICOS"/>
    <s v="TRANSACCIONES DEL DIA 10/22/2018SPYRAL - GESTION ADMINISTRATIVA"/>
    <n v="41.6"/>
    <n v="0"/>
    <s v="NEGOCIOS"/>
    <x v="1"/>
  </r>
  <r>
    <n v="91"/>
    <d v="2018-10-23T00:00:00"/>
    <x v="0"/>
    <x v="0"/>
    <x v="0"/>
    <s v="FUERZAS DE VENTAS PANAMA"/>
    <s v="VIATICOS"/>
    <s v="TRANSACCIONES DEL DIA 10/23/2018SPYRAL - GESTION ADMINISTRATIVA"/>
    <n v="14.03"/>
    <n v="0"/>
    <s v="NEGOCIOS"/>
    <x v="1"/>
  </r>
  <r>
    <n v="91"/>
    <d v="2018-10-24T00:00:00"/>
    <x v="0"/>
    <x v="0"/>
    <x v="0"/>
    <s v="FUERZAS DE VENTAS PANAMA"/>
    <s v="VIATICOS"/>
    <s v="TRANSACCIONES DEL DIA 10/24/2018SPYRAL - GESTION ADMINISTRATIVA"/>
    <n v="49"/>
    <n v="0"/>
    <s v="NEGOCIOS"/>
    <x v="1"/>
  </r>
  <r>
    <n v="91"/>
    <d v="2018-11-01T00:00:00"/>
    <x v="5"/>
    <x v="5"/>
    <x v="0"/>
    <s v="FUERZAS DE VENTAS PANAMA"/>
    <s v="VIATICOS"/>
    <s v="TRANSACCIONES DEL DIA 11/01/2018SPYRAL - GESTION ADMINISTRATIVA"/>
    <n v="186.89"/>
    <n v="0"/>
    <s v="NEGOCIOS"/>
    <x v="1"/>
  </r>
  <r>
    <n v="91"/>
    <d v="2018-11-02T00:00:00"/>
    <x v="5"/>
    <x v="5"/>
    <x v="0"/>
    <s v="FUERZAS DE VENTAS PANAMA"/>
    <s v="VIATICOS"/>
    <s v="TRANSACCIONES DEL DIA 11/02/2018SPYRAL - GESTION ADMINISTRATIVA"/>
    <n v="5.25"/>
    <n v="0"/>
    <s v="NEGOCIOS"/>
    <x v="1"/>
  </r>
  <r>
    <n v="91"/>
    <d v="2018-11-02T00:00:00"/>
    <x v="5"/>
    <x v="5"/>
    <x v="0"/>
    <s v="FUERZAS DE VENTAS PANAMA"/>
    <s v="VIATICOS 2"/>
    <s v="TRANSACCIONES DEL DIA 11/02/2018SPYRAL - GESTION ADMINISTRATIVA"/>
    <n v="2250"/>
    <n v="0"/>
    <s v="NEGOCIOS"/>
    <x v="1"/>
  </r>
  <r>
    <n v="91"/>
    <d v="2018-11-06T00:00:00"/>
    <x v="5"/>
    <x v="5"/>
    <x v="0"/>
    <s v="FUERZAS DE VENTAS PANAMA"/>
    <s v="VIATICOS"/>
    <s v="TRANSACCIONES DEL DIA 11/06/2018SPYRAL - GESTION ADMINISTRATIVA"/>
    <n v="17.399999999999999"/>
    <n v="0"/>
    <s v="NEGOCIOS"/>
    <x v="1"/>
  </r>
  <r>
    <n v="91"/>
    <d v="2018-11-07T00:00:00"/>
    <x v="5"/>
    <x v="5"/>
    <x v="0"/>
    <s v="FUERZAS DE VENTAS PANAMA"/>
    <s v="VIATICOS"/>
    <s v="TRANSACCIONES DEL DIA 11/07/2018SPYRAL - GESTION ADMINISTRATIVA"/>
    <n v="4.37"/>
    <n v="0"/>
    <s v="NEGOCIOS"/>
    <x v="1"/>
  </r>
  <r>
    <n v="91"/>
    <d v="2018-11-09T00:00:00"/>
    <x v="5"/>
    <x v="5"/>
    <x v="0"/>
    <s v="FUERZAS DE VENTAS PANAMA"/>
    <s v="VIATICOS"/>
    <s v="TRANSACCIONES DEL DIA 11/09/2018SPYRAL - GESTION ADMINISTRATIVA"/>
    <n v="16.28"/>
    <n v="0"/>
    <s v="NEGOCIOS"/>
    <x v="1"/>
  </r>
  <r>
    <n v="91"/>
    <d v="2018-11-16T00:00:00"/>
    <x v="5"/>
    <x v="5"/>
    <x v="0"/>
    <s v="FUERZAS DE VENTAS PANAMA"/>
    <s v="VIATICOS"/>
    <s v="TRANSACCIONES DEL DIA 11/16/2018SPYRAL - GESTION ADMINISTRATIVA"/>
    <n v="29.04"/>
    <n v="0"/>
    <s v="NEGOCIOS"/>
    <x v="1"/>
  </r>
  <r>
    <n v="91"/>
    <d v="2018-11-21T00:00:00"/>
    <x v="5"/>
    <x v="5"/>
    <x v="0"/>
    <s v="FUERZAS DE VENTAS PANAMA"/>
    <s v="VIATICOS"/>
    <s v="TRANSACCIONES DEL DIA 11/21/2018SPYRAL - GESTION ADMINISTRATIVA"/>
    <n v="80"/>
    <n v="0"/>
    <s v="NEGOCIOS"/>
    <x v="1"/>
  </r>
  <r>
    <n v="91"/>
    <d v="2018-11-24T00:00:00"/>
    <x v="5"/>
    <x v="5"/>
    <x v="0"/>
    <s v="FUERZAS DE VENTAS PANAMA"/>
    <s v="VIATICOS"/>
    <s v="TRANSACCIONES DEL DIA 11/24/2018SPYRAL - GESTION ADMINISTRATIVA"/>
    <n v="22.45"/>
    <n v="0"/>
    <s v="NEGOCIOS"/>
    <x v="1"/>
  </r>
  <r>
    <n v="91"/>
    <d v="2018-11-27T00:00:00"/>
    <x v="5"/>
    <x v="5"/>
    <x v="0"/>
    <s v="FUERZAS DE VENTAS PANAMA"/>
    <s v="VIATICOS"/>
    <s v="TRANSACCIONES DEL DIA 11/27/2018SPYRAL - GESTION ADMINISTRATIVA"/>
    <n v="14.17"/>
    <n v="0"/>
    <s v="NEGOCIOS"/>
    <x v="1"/>
  </r>
  <r>
    <n v="91"/>
    <d v="2018-12-03T00:00:00"/>
    <x v="1"/>
    <x v="1"/>
    <x v="0"/>
    <s v="FUERZAS DE VENTAS PANAMA"/>
    <s v="VIATICOS"/>
    <s v="TRANSACCIONES DEL DIA 12/03/2018SPYRAL - GESTION ADMINISTRATIVA"/>
    <n v="9.34"/>
    <n v="0"/>
    <s v="NEGOCIOS"/>
    <x v="1"/>
  </r>
  <r>
    <n v="91"/>
    <d v="2018-12-04T00:00:00"/>
    <x v="1"/>
    <x v="1"/>
    <x v="0"/>
    <s v="FUERZAS DE VENTAS PANAMA"/>
    <s v="VIATICOS 2"/>
    <s v="TRANSACCIONES DEL DIA 12/04/2018SPYRAL - GESTION ADMINISTRATIVA"/>
    <n v="2100"/>
    <n v="0"/>
    <s v="NEGOCIOS"/>
    <x v="1"/>
  </r>
  <r>
    <n v="91"/>
    <d v="2018-12-05T00:00:00"/>
    <x v="1"/>
    <x v="1"/>
    <x v="0"/>
    <s v="FUERZAS DE VENTAS PANAMA"/>
    <s v="VIATICOS"/>
    <s v="TRANSACCIONES DEL DIA 12/05/2018SPYRAL - GESTION ADMINISTRATIVA"/>
    <n v="11.44"/>
    <n v="0"/>
    <s v="NEGOCIOS"/>
    <x v="1"/>
  </r>
  <r>
    <n v="91"/>
    <d v="2018-12-06T00:00:00"/>
    <x v="1"/>
    <x v="1"/>
    <x v="0"/>
    <s v="FUERZAS DE VENTAS PANAMA"/>
    <s v="VIATICOS"/>
    <s v="TRANSACCIONES DEL DIA 12/06/2018SPYRAL - GESTION ADMINISTRATIVA"/>
    <n v="20.100000000000001"/>
    <n v="0"/>
    <s v="NEGOCIOS"/>
    <x v="1"/>
  </r>
  <r>
    <n v="91"/>
    <d v="2018-12-10T00:00:00"/>
    <x v="1"/>
    <x v="1"/>
    <x v="0"/>
    <s v="FUERZAS DE VENTAS PANAMA"/>
    <s v="VIATICOS 2"/>
    <s v="TRANSACCIONES DEL DIA 12/10/2018SPYRAL - GESTION ADMINISTRATIVA"/>
    <n v="360"/>
    <n v="0"/>
    <s v="NEGOCIOS"/>
    <x v="1"/>
  </r>
  <r>
    <n v="91"/>
    <d v="2018-12-13T00:00:00"/>
    <x v="1"/>
    <x v="1"/>
    <x v="0"/>
    <s v="FUERZAS DE VENTAS PANAMA"/>
    <s v="VIATICOS"/>
    <s v="TRANSACCIONES DEL DIA 12/13/2018SPYRAL - GESTION ADMINISTRATIVA"/>
    <n v="210"/>
    <n v="0"/>
    <s v="NEGOCIOS"/>
    <x v="1"/>
  </r>
  <r>
    <n v="91"/>
    <d v="2018-12-14T00:00:00"/>
    <x v="1"/>
    <x v="1"/>
    <x v="0"/>
    <s v="FUERZAS DE VENTAS PANAMA"/>
    <s v="VIATICOS"/>
    <s v="TRANSACCIONES DEL DIA 12/14/2018SPYRAL - GESTION ADMINISTRATIVA"/>
    <n v="42"/>
    <n v="0"/>
    <s v="NEGOCIOS"/>
    <x v="1"/>
  </r>
  <r>
    <n v="91"/>
    <d v="2018-12-17T00:00:00"/>
    <x v="1"/>
    <x v="1"/>
    <x v="0"/>
    <s v="FUERZAS DE VENTAS PANAMA"/>
    <s v="VIATICOS"/>
    <s v="TRANSACCIONES DEL DIA 12/17/2018SPYRAL - GESTION ADMINISTRATIVA"/>
    <n v="24.03"/>
    <n v="0"/>
    <s v="NEGOCIOS"/>
    <x v="1"/>
  </r>
  <r>
    <n v="91"/>
    <d v="2018-12-19T00:00:00"/>
    <x v="1"/>
    <x v="1"/>
    <x v="0"/>
    <s v="FUERZAS DE VENTAS PANAMA"/>
    <s v="VIATICOS"/>
    <s v="TRANSACCIONES DEL DIA 12/19/2018SPYRAL - GESTION ADMINISTRATIVA"/>
    <n v="11.03"/>
    <n v="0"/>
    <s v="NEGOCIOS"/>
    <x v="1"/>
  </r>
  <r>
    <n v="91"/>
    <d v="2018-12-21T00:00:00"/>
    <x v="1"/>
    <x v="1"/>
    <x v="0"/>
    <s v="FUERZAS DE VENTAS PANAMA"/>
    <s v="VIATICOS"/>
    <s v="TRANSACCIONES DEL DIA 12/21/2018SPYRAL - GESTION ADMINISTRATIVA"/>
    <n v="10.49"/>
    <n v="0"/>
    <s v="NEGOCIOS"/>
    <x v="1"/>
  </r>
  <r>
    <n v="91"/>
    <d v="2018-12-24T00:00:00"/>
    <x v="1"/>
    <x v="1"/>
    <x v="0"/>
    <s v="FUERZAS DE VENTAS PANAMA"/>
    <s v="VIATICOS"/>
    <s v="TRANSACCIONES DEL DIA 12/24/2018SPYRAL - GESTION ADMINISTRATIVA"/>
    <n v="38.799999999999997"/>
    <n v="0"/>
    <s v="NEGOCIOS"/>
    <x v="1"/>
  </r>
  <r>
    <n v="91"/>
    <d v="2018-12-31T00:00:00"/>
    <x v="1"/>
    <x v="1"/>
    <x v="0"/>
    <s v="FUERZAS DE VENTAS PANAMA"/>
    <s v="CIERRE DE ANIO FISCAL"/>
    <s v="CIERRE_DE_CTAS_NOMINALES"/>
    <n v="0"/>
    <n v="34721.699999999997"/>
    <s v="NEGOCIOS"/>
    <x v="1"/>
  </r>
  <r>
    <n v="91"/>
    <d v="2018-06-02T00:00:00"/>
    <x v="2"/>
    <x v="2"/>
    <x v="0"/>
    <s v="FUERZA DE VENTAS AUTOS"/>
    <s v="VIATICOS 2"/>
    <s v="TRANSACCIONES DEL DIA 06/02/2018SPYRAL - GESTION ADMINISTRATIVA"/>
    <n v="300"/>
    <n v="0"/>
    <s v="NEGOCIOS"/>
    <x v="1"/>
  </r>
  <r>
    <n v="91"/>
    <d v="2018-06-14T00:00:00"/>
    <x v="2"/>
    <x v="2"/>
    <x v="0"/>
    <s v="FUERZA DE VENTAS AUTOS"/>
    <s v="VIATICOS"/>
    <s v="TRANSACCIONES DEL DIA 06/14/2018SPYRAL - GESTION ADMINISTRATIVA"/>
    <n v="46.33"/>
    <n v="0"/>
    <s v="NEGOCIOS"/>
    <x v="1"/>
  </r>
  <r>
    <n v="91"/>
    <d v="2018-06-22T00:00:00"/>
    <x v="2"/>
    <x v="2"/>
    <x v="0"/>
    <s v="FUERZA DE VENTAS AUTOS"/>
    <s v="VIATICOS"/>
    <s v="TRANSACCIONES DEL DIA 06/22/2018SPYRAL - GESTION ADMINISTRATIVA"/>
    <n v="8"/>
    <n v="0"/>
    <s v="NEGOCIOS"/>
    <x v="1"/>
  </r>
  <r>
    <n v="91"/>
    <d v="2018-07-03T00:00:00"/>
    <x v="6"/>
    <x v="6"/>
    <x v="0"/>
    <s v="FUERZA DE VENTAS AUTOS"/>
    <s v="VIATICOS 2"/>
    <s v="TRANSACCIONES DEL DIA 07/03/2018SPYRAL - GESTION ADMINISTRATIVA"/>
    <n v="300"/>
    <n v="0"/>
    <s v="NEGOCIOS"/>
    <x v="1"/>
  </r>
  <r>
    <n v="91"/>
    <d v="2018-07-09T00:00:00"/>
    <x v="6"/>
    <x v="6"/>
    <x v="0"/>
    <s v="FUERZA DE VENTAS AUTOS"/>
    <s v="NC VIATICOS"/>
    <s v="TRANSACCIONES DEL DIA 07/09/2018SPYRAL - GESTION ADMINISTRATIVA"/>
    <n v="114.23"/>
    <n v="0"/>
    <s v="NEGOCIOS"/>
    <x v="1"/>
  </r>
  <r>
    <n v="91"/>
    <d v="2018-07-13T00:00:00"/>
    <x v="6"/>
    <x v="6"/>
    <x v="0"/>
    <s v="FUERZA DE VENTAS AUTOS"/>
    <s v="VIATICOS"/>
    <s v="TRANSACCIONES DEL DIA 07/13/2018SPYRAL - GESTION ADMINISTRATIVA"/>
    <n v="145"/>
    <n v="0"/>
    <s v="NEGOCIOS"/>
    <x v="1"/>
  </r>
  <r>
    <n v="91"/>
    <d v="2018-07-30T00:00:00"/>
    <x v="6"/>
    <x v="6"/>
    <x v="0"/>
    <s v="FUERZA DE VENTAS AUTOS"/>
    <s v="VIATICOS"/>
    <s v="TRANSACCIONES DEL DIA 07/30/2018SPYRAL - GESTION ADMINISTRATIVA"/>
    <n v="57"/>
    <n v="0"/>
    <s v="NEGOCIOS"/>
    <x v="1"/>
  </r>
  <r>
    <n v="91"/>
    <d v="2018-08-02T00:00:00"/>
    <x v="3"/>
    <x v="3"/>
    <x v="0"/>
    <s v="FUERZA DE VENTAS AUTOS"/>
    <s v="VIATICOS 2"/>
    <s v="TRANSACCIONES DEL DIA 08/02/2018SPYRAL - GESTION ADMINISTRATIVA"/>
    <n v="300"/>
    <n v="0"/>
    <s v="NEGOCIOS"/>
    <x v="1"/>
  </r>
  <r>
    <n v="91"/>
    <d v="2018-08-02T00:00:00"/>
    <x v="3"/>
    <x v="3"/>
    <x v="0"/>
    <s v="FUERZA DE VENTAS AUTOS"/>
    <s v="NC VIATICOS"/>
    <s v="TRANSACCIONES DEL DIA 08/02/2018SPYRAL - GESTION ADMINISTRATIVA"/>
    <n v="0"/>
    <n v="150"/>
    <s v="NEGOCIOS"/>
    <x v="1"/>
  </r>
  <r>
    <n v="91"/>
    <d v="2018-08-08T00:00:00"/>
    <x v="3"/>
    <x v="3"/>
    <x v="0"/>
    <s v="FUERZA DE VENTAS AUTOS"/>
    <s v="VIATICOS"/>
    <s v="TRANSACCIONES DEL DIA 08/08/2018SPYRAL - GESTION ADMINISTRATIVA"/>
    <n v="126.96"/>
    <n v="0"/>
    <s v="NEGOCIOS"/>
    <x v="1"/>
  </r>
  <r>
    <n v="91"/>
    <d v="2018-08-11T00:00:00"/>
    <x v="3"/>
    <x v="3"/>
    <x v="0"/>
    <s v="FUERZA DE VENTAS AUTOS"/>
    <s v="VIATICOS"/>
    <s v="TRANSACCIONES DEL DIA 08/11/2018SPYRAL - GESTION ADMINISTRATIVA"/>
    <n v="52.8"/>
    <n v="0"/>
    <s v="NEGOCIOS"/>
    <x v="1"/>
  </r>
  <r>
    <n v="91"/>
    <d v="2018-08-13T00:00:00"/>
    <x v="3"/>
    <x v="3"/>
    <x v="0"/>
    <s v="FUERZA DE VENTAS AUTOS"/>
    <s v="VIATICOS"/>
    <s v="TRANSACCIONES DEL DIA 08/13/2018SPYRAL - GESTION ADMINISTRATIVA"/>
    <n v="64"/>
    <n v="0"/>
    <s v="NEGOCIOS"/>
    <x v="1"/>
  </r>
  <r>
    <n v="91"/>
    <d v="2018-08-14T00:00:00"/>
    <x v="3"/>
    <x v="3"/>
    <x v="0"/>
    <s v="FUERZA DE VENTAS AUTOS"/>
    <s v="VIATICOS 2"/>
    <s v="TRANSACCIONES DEL DIA 08/14/2018SPYRAL - GESTION ADMINISTRATIVA"/>
    <n v="851.9"/>
    <n v="0"/>
    <s v="NEGOCIOS"/>
    <x v="1"/>
  </r>
  <r>
    <n v="91"/>
    <d v="2018-09-04T00:00:00"/>
    <x v="4"/>
    <x v="4"/>
    <x v="0"/>
    <s v="FUERZA DE VENTAS AUTOS"/>
    <s v="VIATICOS 2"/>
    <s v="TRANSACCIONES DEL DIA 09/04/2018SPYRAL - GESTION ADMINISTRATIVA"/>
    <n v="300"/>
    <n v="0"/>
    <s v="NEGOCIOS"/>
    <x v="1"/>
  </r>
  <r>
    <n v="91"/>
    <d v="2018-10-02T00:00:00"/>
    <x v="0"/>
    <x v="0"/>
    <x v="0"/>
    <s v="FUERZA DE VENTAS AUTOS"/>
    <s v="VIATICOS 2"/>
    <s v="TRANSACCIONES DEL DIA 10/02/2018SPYRAL - GESTION ADMINISTRATIVA"/>
    <n v="300"/>
    <n v="0"/>
    <s v="NEGOCIOS"/>
    <x v="1"/>
  </r>
  <r>
    <n v="91"/>
    <d v="2018-10-03T00:00:00"/>
    <x v="0"/>
    <x v="0"/>
    <x v="0"/>
    <s v="FUERZA DE VENTAS AUTOS"/>
    <s v="VIATICOS"/>
    <s v="TRANSACCIONES DEL DIA 10/03/2018SPYRAL - GESTION ADMINISTRATIVA"/>
    <n v="82"/>
    <n v="0"/>
    <s v="NEGOCIOS"/>
    <x v="1"/>
  </r>
  <r>
    <n v="91"/>
    <d v="2018-11-02T00:00:00"/>
    <x v="5"/>
    <x v="5"/>
    <x v="0"/>
    <s v="FUERZA DE VENTAS AUTOS"/>
    <s v="VIATICOS 2"/>
    <s v="TRANSACCIONES DEL DIA 11/02/2018SPYRAL - GESTION ADMINISTRATIVA"/>
    <n v="300"/>
    <n v="0"/>
    <s v="NEGOCIOS"/>
    <x v="1"/>
  </r>
  <r>
    <n v="91"/>
    <d v="2018-11-06T00:00:00"/>
    <x v="5"/>
    <x v="5"/>
    <x v="0"/>
    <s v="FUERZA DE VENTAS AUTOS"/>
    <s v="NC VIATICOS"/>
    <s v="TRANSACCIONES DEL DIA 11/06/2018SPYRAL - GESTION ADMINISTRATIVA"/>
    <n v="0"/>
    <n v="150"/>
    <s v="NEGOCIOS"/>
    <x v="1"/>
  </r>
  <r>
    <n v="91"/>
    <d v="2018-11-09T00:00:00"/>
    <x v="5"/>
    <x v="5"/>
    <x v="0"/>
    <s v="FUERZA DE VENTAS AUTOS"/>
    <s v="VIATICOS 2"/>
    <s v="TRANSACCIONES DEL DIA 11/09/2018SPYRAL - GESTION ADMINISTRATIVA"/>
    <n v="3198.1"/>
    <n v="0"/>
    <s v="NEGOCIOS"/>
    <x v="1"/>
  </r>
  <r>
    <n v="91"/>
    <d v="2018-11-12T00:00:00"/>
    <x v="5"/>
    <x v="5"/>
    <x v="0"/>
    <s v="FUERZA DE VENTAS AUTOS"/>
    <s v="VIATICOS"/>
    <s v="TRANSACCIONES DEL DIA 11/12/2018SPYRAL - GESTION ADMINISTRATIVA"/>
    <n v="196"/>
    <n v="0"/>
    <s v="NEGOCIOS"/>
    <x v="1"/>
  </r>
  <r>
    <n v="91"/>
    <d v="2018-12-04T00:00:00"/>
    <x v="1"/>
    <x v="1"/>
    <x v="0"/>
    <s v="FUERZA DE VENTAS AUTOS"/>
    <s v="VIATICOS 2"/>
    <s v="TRANSACCIONES DEL DIA 12/04/2018SPYRAL - GESTION ADMINISTRATIVA"/>
    <n v="150"/>
    <n v="0"/>
    <s v="NEGOCIOS"/>
    <x v="1"/>
  </r>
  <r>
    <n v="91"/>
    <d v="2018-12-31T00:00:00"/>
    <x v="1"/>
    <x v="1"/>
    <x v="0"/>
    <s v="FUERZA DE VENTAS AUTOS"/>
    <s v="CIERRE DE ANIO FISCAL"/>
    <s v="CIERRE_DE_CTAS_NOMINALES"/>
    <n v="0"/>
    <n v="10217.549999999999"/>
    <s v="NEGOCIOS"/>
    <x v="1"/>
  </r>
  <r>
    <n v="91"/>
    <d v="2018-11-16T00:00:00"/>
    <x v="5"/>
    <x v="5"/>
    <x v="0"/>
    <s v="FUERZA DE VENTAS INTERIOR"/>
    <s v="VIATICOS 2"/>
    <s v="TRANSACCIONES DEL DIA 11/16/2018SPYRAL - GESTION ADMINISTRATIVA"/>
    <n v="280"/>
    <n v="0"/>
    <s v="NEGOCIOS"/>
    <x v="1"/>
  </r>
  <r>
    <n v="91"/>
    <d v="2018-11-16T00:00:00"/>
    <x v="5"/>
    <x v="5"/>
    <x v="0"/>
    <s v="FUERZA DE VENTAS INTERIOR"/>
    <s v="VIATICOS"/>
    <s v="TRANSACCIONES DEL DIA 11/16/2018SPYRAL - GESTION ADMINISTRATIVA"/>
    <n v="195"/>
    <n v="0"/>
    <s v="NEGOCIOS"/>
    <x v="1"/>
  </r>
  <r>
    <n v="91"/>
    <d v="2018-12-04T00:00:00"/>
    <x v="1"/>
    <x v="1"/>
    <x v="0"/>
    <s v="FUERZA DE VENTAS INTERIOR"/>
    <s v="VIATICOS"/>
    <s v="TRANSACCIONES DEL DIA 12/04/2018SPYRAL - GESTION ADMINISTRATIVA"/>
    <n v="45"/>
    <n v="0"/>
    <s v="NEGOCIOS"/>
    <x v="1"/>
  </r>
  <r>
    <n v="91"/>
    <d v="2018-12-31T00:00:00"/>
    <x v="1"/>
    <x v="1"/>
    <x v="0"/>
    <s v="FUERZA DE VENTAS INTERIOR"/>
    <s v="CIERRE DE ANIO FISCAL"/>
    <s v="CIERRE_DE_CTAS_NOMINALES"/>
    <n v="0"/>
    <n v="520"/>
    <s v="NEGOCIOS"/>
    <x v="1"/>
  </r>
  <r>
    <n v="91"/>
    <d v="2018-06-14T00:00:00"/>
    <x v="2"/>
    <x v="2"/>
    <x v="0"/>
    <s v="SEGMENTO DE NEGOCIOS"/>
    <s v="VIATICOS"/>
    <s v="TRANSACCIONES DEL DIA 06/14/2018SPYRAL - GESTION ADMINISTRATIVA"/>
    <n v="27.9"/>
    <n v="0"/>
    <s v="NEGOCIOS"/>
    <x v="1"/>
  </r>
  <r>
    <n v="91"/>
    <d v="2018-07-19T00:00:00"/>
    <x v="6"/>
    <x v="6"/>
    <x v="0"/>
    <s v="SEGMENTO DE NEGOCIOS"/>
    <s v="VIATICOS"/>
    <s v="TRANSACCIONES DEL DIA 07/19/2018SPYRAL - GESTION ADMINISTRATIVA"/>
    <n v="36.590000000000003"/>
    <n v="0"/>
    <s v="NEGOCIOS"/>
    <x v="1"/>
  </r>
  <r>
    <n v="91"/>
    <d v="2018-08-10T00:00:00"/>
    <x v="3"/>
    <x v="3"/>
    <x v="0"/>
    <s v="SEGMENTO DE NEGOCIOS"/>
    <s v="VIATICOS"/>
    <s v="TRANSACCIONES DEL DIA 08/10/2018SPYRAL - GESTION ADMINISTRATIVA"/>
    <n v="7.2"/>
    <n v="0"/>
    <s v="NEGOCIOS"/>
    <x v="1"/>
  </r>
  <r>
    <n v="91"/>
    <d v="2018-08-29T00:00:00"/>
    <x v="3"/>
    <x v="3"/>
    <x v="0"/>
    <s v="SEGMENTO DE NEGOCIOS"/>
    <s v="VIATICOS"/>
    <s v="TRANSACCIONES DEL DIA 08/29/2018SPYRAL - GESTION ADMINISTRATIVA"/>
    <n v="25.68"/>
    <n v="0"/>
    <s v="NEGOCIOS"/>
    <x v="1"/>
  </r>
  <r>
    <n v="91"/>
    <d v="2018-09-27T00:00:00"/>
    <x v="4"/>
    <x v="4"/>
    <x v="0"/>
    <s v="SEGMENTO DE NEGOCIOS"/>
    <s v="VIATICOS"/>
    <s v="TRANSACCIONES DEL DIA 09/27/2018SPYRAL - GESTION ADMINISTRATIVA"/>
    <n v="99.54"/>
    <n v="0"/>
    <s v="NEGOCIOS"/>
    <x v="1"/>
  </r>
  <r>
    <n v="91"/>
    <d v="2018-09-28T00:00:00"/>
    <x v="4"/>
    <x v="4"/>
    <x v="0"/>
    <s v="SEGMENTO DE NEGOCIOS"/>
    <s v="NC VIATICOS"/>
    <s v="TRANSACCIONES DEL DIA 09/28/2018SPYRAL - GESTION ADMINISTRATIVA"/>
    <n v="152.5"/>
    <n v="0"/>
    <s v="NEGOCIOS"/>
    <x v="1"/>
  </r>
  <r>
    <n v="91"/>
    <d v="2018-10-01T00:00:00"/>
    <x v="0"/>
    <x v="0"/>
    <x v="0"/>
    <s v="SEGMENTO DE NEGOCIOS"/>
    <s v="VIATICOS"/>
    <s v="TRANSACCIONES DEL DIA 10/01/2018SPYRAL - GESTION ADMINISTRATIVA"/>
    <n v="22.6"/>
    <n v="0"/>
    <s v="NEGOCIOS"/>
    <x v="1"/>
  </r>
  <r>
    <n v="91"/>
    <d v="2018-10-05T00:00:00"/>
    <x v="0"/>
    <x v="0"/>
    <x v="0"/>
    <s v="SEGMENTO DE NEGOCIOS"/>
    <s v="VIATICOS"/>
    <s v="TRANSACCIONES DEL DIA 10/05/2018SPYRAL - GESTION ADMINISTRATIVA"/>
    <n v="21.37"/>
    <n v="0"/>
    <s v="NEGOCIOS"/>
    <x v="1"/>
  </r>
  <r>
    <n v="91"/>
    <d v="2018-10-12T00:00:00"/>
    <x v="0"/>
    <x v="0"/>
    <x v="0"/>
    <s v="SEGMENTO DE NEGOCIOS"/>
    <s v="VIATICOS"/>
    <s v="TRANSACCIONES DEL DIA 10/12/2018SPYRAL - GESTION ADMINISTRATIVA"/>
    <n v="25.68"/>
    <n v="0"/>
    <s v="NEGOCIOS"/>
    <x v="1"/>
  </r>
  <r>
    <n v="91"/>
    <d v="2018-10-18T00:00:00"/>
    <x v="0"/>
    <x v="0"/>
    <x v="0"/>
    <s v="SEGMENTO DE NEGOCIOS"/>
    <s v="VIATICOS"/>
    <s v="TRANSACCIONES DEL DIA 10/18/2018SPYRAL - GESTION ADMINISTRATIVA"/>
    <n v="148"/>
    <n v="0"/>
    <s v="NEGOCIOS"/>
    <x v="1"/>
  </r>
  <r>
    <n v="91"/>
    <d v="2018-10-29T00:00:00"/>
    <x v="0"/>
    <x v="0"/>
    <x v="0"/>
    <s v="SEGMENTO DE NEGOCIOS"/>
    <s v="VIATICOS"/>
    <s v="TRANSACCIONES DEL DIA 10/29/2018SPYRAL - GESTION ADMINISTRATIVA"/>
    <n v="70"/>
    <n v="0"/>
    <s v="NEGOCIOS"/>
    <x v="1"/>
  </r>
  <r>
    <n v="91"/>
    <d v="2018-11-16T00:00:00"/>
    <x v="5"/>
    <x v="5"/>
    <x v="0"/>
    <s v="SEGMENTO DE NEGOCIOS"/>
    <s v="VIATICOS"/>
    <s v="TRANSACCIONES DEL DIA 11/16/2018SPYRAL - GESTION ADMINISTRATIVA"/>
    <n v="212.39"/>
    <n v="0"/>
    <s v="NEGOCIOS"/>
    <x v="1"/>
  </r>
  <r>
    <n v="91"/>
    <d v="2018-12-21T00:00:00"/>
    <x v="1"/>
    <x v="1"/>
    <x v="0"/>
    <s v="SEGMENTO DE NEGOCIOS"/>
    <s v="NC VIATICOS"/>
    <s v="TRANSACCIONES DEL DIA 12/21/2018SPYRAL - GESTION ADMINISTRATIVA"/>
    <n v="1385.75"/>
    <n v="0"/>
    <s v="NEGOCIOS"/>
    <x v="1"/>
  </r>
  <r>
    <n v="91"/>
    <d v="2018-12-31T00:00:00"/>
    <x v="1"/>
    <x v="1"/>
    <x v="0"/>
    <s v="SEGMENTO DE NEGOCIOS"/>
    <s v="CIERRE DE ANIO FISCAL"/>
    <s v="CIERRE_DE_CTAS_NOMINALES"/>
    <n v="0"/>
    <n v="3380.35"/>
    <s v="NEGOCIOS"/>
    <x v="1"/>
  </r>
  <r>
    <n v="91"/>
    <d v="2018-06-16T00:00:00"/>
    <x v="2"/>
    <x v="2"/>
    <x v="0"/>
    <s v="BANCA PRIVADA"/>
    <s v="NC VIATICOS"/>
    <s v="TRANSACCIONES DEL DIA 06/16/2018SPYRAL - GESTION ADMINISTRATIVA"/>
    <n v="89.45"/>
    <n v="0"/>
    <s v="NEGOCIOS"/>
    <x v="1"/>
  </r>
  <r>
    <n v="91"/>
    <d v="2018-06-18T00:00:00"/>
    <x v="2"/>
    <x v="2"/>
    <x v="0"/>
    <s v="BANCA PRIVADA"/>
    <s v="VIATICOS"/>
    <s v="TRANSACCIONES DEL DIA 06/18/2018SPYRAL - GESTION ADMINISTRATIVA"/>
    <n v="287.39999999999998"/>
    <n v="0"/>
    <s v="NEGOCIOS"/>
    <x v="1"/>
  </r>
  <r>
    <n v="91"/>
    <d v="2018-06-21T00:00:00"/>
    <x v="2"/>
    <x v="2"/>
    <x v="0"/>
    <s v="BANCA PRIVADA"/>
    <s v="VIATICOS"/>
    <s v="TRANSACCIONES DEL DIA 06/21/2018SPYRAL - GESTION ADMINISTRATIVA"/>
    <n v="20.100000000000001"/>
    <n v="0"/>
    <s v="NEGOCIOS"/>
    <x v="1"/>
  </r>
  <r>
    <n v="91"/>
    <d v="2018-06-26T00:00:00"/>
    <x v="2"/>
    <x v="2"/>
    <x v="0"/>
    <s v="BANCA PRIVADA"/>
    <s v="VIATICOS"/>
    <s v="TRANSACCIONES DEL DIA 06/26/2018SPYRAL - GESTION ADMINISTRATIVA"/>
    <n v="170"/>
    <n v="0"/>
    <s v="NEGOCIOS"/>
    <x v="1"/>
  </r>
  <r>
    <n v="91"/>
    <d v="2018-06-28T00:00:00"/>
    <x v="2"/>
    <x v="2"/>
    <x v="0"/>
    <s v="BANCA PRIVADA"/>
    <s v="VIATICOS"/>
    <s v="TRANSACCIONES DEL DIA 06/28/2018SPYRAL - GESTION ADMINISTRATIVA"/>
    <n v="9.0500000000000007"/>
    <n v="0"/>
    <s v="NEGOCIOS"/>
    <x v="1"/>
  </r>
  <r>
    <n v="91"/>
    <d v="2018-07-03T00:00:00"/>
    <x v="6"/>
    <x v="6"/>
    <x v="0"/>
    <s v="BANCA PRIVADA"/>
    <s v="VIATICOS"/>
    <s v="TRANSACCIONES DEL DIA 07/03/2018SPYRAL - GESTION ADMINISTRATIVA"/>
    <n v="9.0500000000000007"/>
    <n v="0"/>
    <s v="NEGOCIOS"/>
    <x v="1"/>
  </r>
  <r>
    <n v="91"/>
    <d v="2018-07-05T00:00:00"/>
    <x v="6"/>
    <x v="6"/>
    <x v="0"/>
    <s v="BANCA PRIVADA"/>
    <s v="VIATICOS 2"/>
    <s v="TRANSACCIONES DEL DIA 07/05/2018SPYRAL - GESTION ADMINISTRATIVA"/>
    <n v="356"/>
    <n v="0"/>
    <s v="NEGOCIOS"/>
    <x v="1"/>
  </r>
  <r>
    <n v="91"/>
    <d v="2018-07-06T00:00:00"/>
    <x v="6"/>
    <x v="6"/>
    <x v="0"/>
    <s v="BANCA PRIVADA"/>
    <s v="VIATICOS"/>
    <s v="TRANSACCIONES DEL DIA 07/06/2018SPYRAL - GESTION ADMINISTRATIVA"/>
    <n v="12.84"/>
    <n v="0"/>
    <s v="NEGOCIOS"/>
    <x v="1"/>
  </r>
  <r>
    <n v="91"/>
    <d v="2018-07-09T00:00:00"/>
    <x v="6"/>
    <x v="6"/>
    <x v="0"/>
    <s v="BANCA PRIVADA"/>
    <s v="VIATICOS"/>
    <s v="TRANSACCIONES DEL DIA 07/09/2018SPYRAL - GESTION ADMINISTRATIVA"/>
    <n v="17.09"/>
    <n v="0"/>
    <s v="NEGOCIOS"/>
    <x v="1"/>
  </r>
  <r>
    <n v="91"/>
    <d v="2018-07-12T00:00:00"/>
    <x v="6"/>
    <x v="6"/>
    <x v="0"/>
    <s v="BANCA PRIVADA"/>
    <s v="VIATICOS"/>
    <s v="TRANSACCIONES DEL DIA 07/12/2018SPYRAL - GESTION ADMINISTRATIVA"/>
    <n v="50.73"/>
    <n v="0"/>
    <s v="NEGOCIOS"/>
    <x v="1"/>
  </r>
  <r>
    <n v="91"/>
    <d v="2018-07-13T00:00:00"/>
    <x v="6"/>
    <x v="6"/>
    <x v="0"/>
    <s v="BANCA PRIVADA"/>
    <s v="NC VIATICOS"/>
    <s v="TRANSACCIONES DEL DIA 07/13/2018SPYRAL - GESTION ADMINISTRATIVA"/>
    <n v="94"/>
    <n v="0"/>
    <s v="NEGOCIOS"/>
    <x v="1"/>
  </r>
  <r>
    <n v="91"/>
    <d v="2018-07-23T00:00:00"/>
    <x v="6"/>
    <x v="6"/>
    <x v="0"/>
    <s v="BANCA PRIVADA"/>
    <s v="VIATICOS"/>
    <s v="TRANSACCIONES DEL DIA 07/23/2018SPYRAL - GESTION ADMINISTRATIVA"/>
    <n v="95"/>
    <n v="0"/>
    <s v="NEGOCIOS"/>
    <x v="1"/>
  </r>
  <r>
    <n v="91"/>
    <d v="2018-07-26T00:00:00"/>
    <x v="6"/>
    <x v="6"/>
    <x v="0"/>
    <s v="BANCA PRIVADA"/>
    <s v="VIATICOS"/>
    <s v="TRANSACCIONES DEL DIA 07/26/2018SPYRAL - GESTION ADMINISTRATIVA"/>
    <n v="27"/>
    <n v="0"/>
    <s v="NEGOCIOS"/>
    <x v="1"/>
  </r>
  <r>
    <n v="91"/>
    <d v="2018-08-02T00:00:00"/>
    <x v="3"/>
    <x v="3"/>
    <x v="0"/>
    <s v="BANCA PRIVADA"/>
    <s v="VIATICOS"/>
    <s v="TRANSACCIONES DEL DIA 08/02/2018SPYRAL - GESTION ADMINISTRATIVA"/>
    <n v="25"/>
    <n v="0"/>
    <s v="NEGOCIOS"/>
    <x v="1"/>
  </r>
  <r>
    <n v="91"/>
    <d v="2018-08-08T00:00:00"/>
    <x v="3"/>
    <x v="3"/>
    <x v="0"/>
    <s v="BANCA PRIVADA"/>
    <s v="VIATICOS"/>
    <s v="TRANSACCIONES DEL DIA 08/08/2018SPYRAL - GESTION ADMINISTRATIVA"/>
    <n v="202"/>
    <n v="0"/>
    <s v="NEGOCIOS"/>
    <x v="1"/>
  </r>
  <r>
    <n v="91"/>
    <d v="2018-08-09T00:00:00"/>
    <x v="3"/>
    <x v="3"/>
    <x v="0"/>
    <s v="BANCA PRIVADA"/>
    <s v="VIATICOS 2"/>
    <s v="TRANSACCIONES DEL DIA 08/09/2018SPYRAL - GESTION ADMINISTRATIVA"/>
    <n v="239"/>
    <n v="0"/>
    <s v="NEGOCIOS"/>
    <x v="1"/>
  </r>
  <r>
    <n v="91"/>
    <d v="2018-08-13T00:00:00"/>
    <x v="3"/>
    <x v="3"/>
    <x v="0"/>
    <s v="BANCA PRIVADA"/>
    <s v="VIATICOS"/>
    <s v="TRANSACCIONES DEL DIA 08/13/2018SPYRAL - GESTION ADMINISTRATIVA"/>
    <n v="227"/>
    <n v="0"/>
    <s v="NEGOCIOS"/>
    <x v="1"/>
  </r>
  <r>
    <n v="91"/>
    <d v="2018-08-14T00:00:00"/>
    <x v="3"/>
    <x v="3"/>
    <x v="0"/>
    <s v="BANCA PRIVADA"/>
    <s v="NC VIATICOS"/>
    <s v="TRANSACCIONES DEL DIA 08/14/2018SPYRAL - GESTION ADMINISTRATIVA"/>
    <n v="94.65"/>
    <n v="0"/>
    <s v="NEGOCIOS"/>
    <x v="1"/>
  </r>
  <r>
    <n v="91"/>
    <d v="2018-08-15T00:00:00"/>
    <x v="3"/>
    <x v="3"/>
    <x v="0"/>
    <s v="BANCA PRIVADA"/>
    <s v="VIATICOS"/>
    <s v="TRANSACCIONES DEL DIA 08/15/2018SPYRAL - GESTION ADMINISTRATIVA"/>
    <n v="3.34"/>
    <n v="0"/>
    <s v="NEGOCIOS"/>
    <x v="1"/>
  </r>
  <r>
    <n v="91"/>
    <d v="2018-08-22T00:00:00"/>
    <x v="3"/>
    <x v="3"/>
    <x v="0"/>
    <s v="BANCA PRIVADA"/>
    <s v="VIATICOS 2"/>
    <s v="TRANSACCIONES DEL DIA 08/22/2018SPYRAL - GESTION ADMINISTRATIVA"/>
    <n v="340"/>
    <n v="0"/>
    <s v="NEGOCIOS"/>
    <x v="1"/>
  </r>
  <r>
    <n v="91"/>
    <d v="2018-09-01T00:00:00"/>
    <x v="4"/>
    <x v="4"/>
    <x v="0"/>
    <s v="BANCA PRIVADA"/>
    <s v="VIATICOS 2"/>
    <s v="TRANSACCIONES DEL DIA 09/01/2018SPYRAL - GESTION ADMINISTRATIVA"/>
    <n v="513.05999999999995"/>
    <n v="0"/>
    <s v="NEGOCIOS"/>
    <x v="1"/>
  </r>
  <r>
    <n v="91"/>
    <d v="2018-09-18T00:00:00"/>
    <x v="4"/>
    <x v="4"/>
    <x v="0"/>
    <s v="BANCA PRIVADA"/>
    <s v="NC VIATICOS"/>
    <s v="TRANSACCIONES DEL DIA 09/18/2018SPYRAL - GESTION ADMINISTRATIVA"/>
    <n v="99.55"/>
    <n v="0"/>
    <s v="NEGOCIOS"/>
    <x v="1"/>
  </r>
  <r>
    <n v="91"/>
    <d v="2018-09-20T00:00:00"/>
    <x v="4"/>
    <x v="4"/>
    <x v="0"/>
    <s v="BANCA PRIVADA"/>
    <s v="VIATICOS"/>
    <s v="TRANSACCIONES DEL DIA 09/20/2018SPYRAL - GESTION ADMINISTRATIVA"/>
    <n v="20"/>
    <n v="0"/>
    <s v="NEGOCIOS"/>
    <x v="1"/>
  </r>
  <r>
    <n v="91"/>
    <d v="2018-10-10T00:00:00"/>
    <x v="0"/>
    <x v="0"/>
    <x v="0"/>
    <s v="BANCA PRIVADA"/>
    <s v="VIATICOS"/>
    <s v="TRANSACCIONES DEL DIA 10/10/2018SPYRAL - GESTION ADMINISTRATIVA"/>
    <n v="21"/>
    <n v="0"/>
    <s v="NEGOCIOS"/>
    <x v="1"/>
  </r>
  <r>
    <n v="91"/>
    <d v="2018-10-17T00:00:00"/>
    <x v="0"/>
    <x v="0"/>
    <x v="0"/>
    <s v="BANCA PRIVADA"/>
    <s v="NC VIATICOS"/>
    <s v="TRANSACCIONES DEL DIA 10/17/2018SPYRAL - GESTION ADMINISTRATIVA"/>
    <n v="58.35"/>
    <n v="0"/>
    <s v="NEGOCIOS"/>
    <x v="1"/>
  </r>
  <r>
    <n v="91"/>
    <d v="2018-11-01T00:00:00"/>
    <x v="5"/>
    <x v="5"/>
    <x v="0"/>
    <s v="BANCA PRIVADA"/>
    <s v="VIATICOS"/>
    <s v="TRANSACCIONES DEL DIA 11/01/2018SPYRAL - GESTION ADMINISTRATIVA"/>
    <n v="20"/>
    <n v="0"/>
    <s v="NEGOCIOS"/>
    <x v="1"/>
  </r>
  <r>
    <n v="91"/>
    <d v="2018-11-12T00:00:00"/>
    <x v="5"/>
    <x v="5"/>
    <x v="0"/>
    <s v="BANCA PRIVADA"/>
    <s v="VIATICOS"/>
    <s v="TRANSACCIONES DEL DIA 11/12/2018SPYRAL - GESTION ADMINISTRATIVA"/>
    <n v="160.46"/>
    <n v="0"/>
    <s v="NEGOCIOS"/>
    <x v="1"/>
  </r>
  <r>
    <n v="91"/>
    <d v="2018-11-20T00:00:00"/>
    <x v="5"/>
    <x v="5"/>
    <x v="0"/>
    <s v="BANCA PRIVADA"/>
    <s v="NC VIATICOS"/>
    <s v="TRANSACCIONES DEL DIA 11/20/2018SPYRAL - GESTION ADMINISTRATIVA"/>
    <n v="82.55"/>
    <n v="0"/>
    <s v="NEGOCIOS"/>
    <x v="1"/>
  </r>
  <r>
    <n v="91"/>
    <d v="2018-11-23T00:00:00"/>
    <x v="5"/>
    <x v="5"/>
    <x v="0"/>
    <s v="BANCA PRIVADA"/>
    <s v="VIATICOS"/>
    <s v="TRANSACCIONES DEL DIA 11/23/2018SPYRAL - GESTION ADMINISTRATIVA"/>
    <n v="130.16"/>
    <n v="0"/>
    <s v="NEGOCIOS"/>
    <x v="1"/>
  </r>
  <r>
    <n v="91"/>
    <d v="2018-11-29T00:00:00"/>
    <x v="5"/>
    <x v="5"/>
    <x v="0"/>
    <s v="BANCA PRIVADA"/>
    <s v="VIATICOS"/>
    <s v="TRANSACCIONES DEL DIA 11/29/2018SPYRAL - GESTION ADMINISTRATIVA"/>
    <n v="51.5"/>
    <n v="0"/>
    <s v="NEGOCIOS"/>
    <x v="1"/>
  </r>
  <r>
    <n v="91"/>
    <d v="2018-12-07T00:00:00"/>
    <x v="1"/>
    <x v="1"/>
    <x v="0"/>
    <s v="BANCA PRIVADA"/>
    <s v="NC VIATICOS"/>
    <s v="TRANSACCIONES DEL DIA 12/07/2018SPYRAL - GESTION ADMINISTRATIVA"/>
    <n v="89.7"/>
    <n v="0"/>
    <s v="NEGOCIOS"/>
    <x v="1"/>
  </r>
  <r>
    <n v="91"/>
    <d v="2018-12-21T00:00:00"/>
    <x v="1"/>
    <x v="1"/>
    <x v="0"/>
    <s v="BANCA PRIVADA"/>
    <s v="VIATICOS"/>
    <s v="TRANSACCIONES DEL DIA 12/21/2018SPYRAL - GESTION ADMINISTRATIVA"/>
    <n v="589.76"/>
    <n v="0"/>
    <s v="NEGOCIOS"/>
    <x v="1"/>
  </r>
  <r>
    <n v="91"/>
    <d v="2018-12-27T00:00:00"/>
    <x v="1"/>
    <x v="1"/>
    <x v="0"/>
    <s v="BANCA PRIVADA"/>
    <s v="NC VIATICOS"/>
    <s v="TRANSACCIONES DEL DIA 12/27/2018SPYRAL - GESTION ADMINISTRATIVA"/>
    <n v="0"/>
    <n v="170"/>
    <s v="NEGOCIOS"/>
    <x v="1"/>
  </r>
  <r>
    <n v="91"/>
    <d v="2018-12-31T00:00:00"/>
    <x v="1"/>
    <x v="1"/>
    <x v="0"/>
    <s v="BANCA PRIVADA"/>
    <s v="CIERRE DE ANIO FISCAL"/>
    <s v="CIERRE_DE_CTAS_NOMINALES"/>
    <n v="0"/>
    <n v="8974.73"/>
    <s v="NEGOCIOS"/>
    <x v="1"/>
  </r>
  <r>
    <n v="91"/>
    <d v="2018-06-22T00:00:00"/>
    <x v="2"/>
    <x v="2"/>
    <x v="0"/>
    <s v="BANCA COMERCIAL"/>
    <s v="VIATICOS"/>
    <s v="TRANSACCIONES DEL DIA 06/22/2018SPYRAL - GESTION ADMINISTRATIVA"/>
    <n v="204.22"/>
    <n v="0"/>
    <s v="NEGOCIOS"/>
    <x v="1"/>
  </r>
  <r>
    <n v="91"/>
    <d v="2018-06-26T00:00:00"/>
    <x v="2"/>
    <x v="2"/>
    <x v="0"/>
    <s v="BANCA COMERCIAL"/>
    <s v="VIATICOS 2"/>
    <s v="TRANSACCIONES DEL DIA 06/26/2018SPYRAL - GESTION ADMINISTRATIVA"/>
    <n v="365.74"/>
    <n v="0"/>
    <s v="NEGOCIOS"/>
    <x v="1"/>
  </r>
  <r>
    <n v="91"/>
    <d v="2018-07-05T00:00:00"/>
    <x v="6"/>
    <x v="6"/>
    <x v="0"/>
    <s v="BANCA COMERCIAL"/>
    <s v="VIATICOS 2"/>
    <s v="TRANSACCIONES DEL DIA 07/05/2018SPYRAL - GESTION ADMINISTRATIVA"/>
    <n v="67.430000000000007"/>
    <n v="0"/>
    <s v="NEGOCIOS"/>
    <x v="1"/>
  </r>
  <r>
    <n v="91"/>
    <d v="2018-07-09T00:00:00"/>
    <x v="6"/>
    <x v="6"/>
    <x v="0"/>
    <s v="BANCA COMERCIAL"/>
    <s v="VIATICOS"/>
    <s v="TRANSACCIONES DEL DIA 07/09/2018SPYRAL - GESTION ADMINISTRATIVA"/>
    <n v="125"/>
    <n v="0"/>
    <s v="NEGOCIOS"/>
    <x v="1"/>
  </r>
  <r>
    <n v="91"/>
    <d v="2018-07-23T00:00:00"/>
    <x v="6"/>
    <x v="6"/>
    <x v="0"/>
    <s v="BANCA COMERCIAL"/>
    <s v="VIATICOS 2"/>
    <s v="TRANSACCIONES DEL DIA 07/23/2018SPYRAL - GESTION ADMINISTRATIVA"/>
    <n v="403.6"/>
    <n v="0"/>
    <s v="NEGOCIOS"/>
    <x v="1"/>
  </r>
  <r>
    <n v="91"/>
    <d v="2018-07-23T00:00:00"/>
    <x v="6"/>
    <x v="6"/>
    <x v="0"/>
    <s v="BANCA COMERCIAL"/>
    <s v="VIATICOS"/>
    <s v="TRANSACCIONES DEL DIA 07/23/2018SPYRAL - GESTION ADMINISTRATIVA"/>
    <n v="93.37"/>
    <n v="0"/>
    <s v="NEGOCIOS"/>
    <x v="1"/>
  </r>
  <r>
    <n v="91"/>
    <d v="2018-07-25T00:00:00"/>
    <x v="6"/>
    <x v="6"/>
    <x v="0"/>
    <s v="BANCA COMERCIAL"/>
    <s v="VIATICOS"/>
    <s v="TRANSACCIONES DEL DIA 07/25/2018SPYRAL - GESTION ADMINISTRATIVA"/>
    <n v="115.43"/>
    <n v="0"/>
    <s v="NEGOCIOS"/>
    <x v="1"/>
  </r>
  <r>
    <n v="91"/>
    <d v="2018-07-27T00:00:00"/>
    <x v="6"/>
    <x v="6"/>
    <x v="0"/>
    <s v="BANCA COMERCIAL"/>
    <s v="VIATICOS"/>
    <s v="TRANSACCIONES DEL DIA 07/27/2018SPYRAL - GESTION ADMINISTRATIVA"/>
    <n v="87.73"/>
    <n v="0"/>
    <s v="NEGOCIOS"/>
    <x v="1"/>
  </r>
  <r>
    <n v="91"/>
    <d v="2018-08-09T00:00:00"/>
    <x v="3"/>
    <x v="3"/>
    <x v="0"/>
    <s v="BANCA COMERCIAL"/>
    <s v="VIATICOS 2"/>
    <s v="TRANSACCIONES DEL DIA 08/09/2018SPYRAL - GESTION ADMINISTRATIVA"/>
    <n v="1027.55"/>
    <n v="0"/>
    <s v="NEGOCIOS"/>
    <x v="1"/>
  </r>
  <r>
    <n v="91"/>
    <d v="2018-08-20T00:00:00"/>
    <x v="3"/>
    <x v="3"/>
    <x v="0"/>
    <s v="BANCA COMERCIAL"/>
    <s v="VIATICOS"/>
    <s v="TRANSACCIONES DEL DIA 08/20/2018SPYRAL - GESTION ADMINISTRATIVA"/>
    <n v="48"/>
    <n v="0"/>
    <s v="NEGOCIOS"/>
    <x v="1"/>
  </r>
  <r>
    <n v="91"/>
    <d v="2018-08-22T00:00:00"/>
    <x v="3"/>
    <x v="3"/>
    <x v="0"/>
    <s v="BANCA COMERCIAL"/>
    <s v="VIATICOS 2"/>
    <s v="TRANSACCIONES DEL DIA 08/22/2018SPYRAL - GESTION ADMINISTRATIVA"/>
    <n v="340"/>
    <n v="0"/>
    <s v="NEGOCIOS"/>
    <x v="1"/>
  </r>
  <r>
    <n v="91"/>
    <d v="2018-09-05T00:00:00"/>
    <x v="4"/>
    <x v="4"/>
    <x v="0"/>
    <s v="BANCA COMERCIAL"/>
    <s v="VIATICOS"/>
    <s v="TRANSACCIONES DEL DIA 09/05/2018SPYRAL - GESTION ADMINISTRATIVA"/>
    <n v="46"/>
    <n v="0"/>
    <s v="NEGOCIOS"/>
    <x v="1"/>
  </r>
  <r>
    <n v="91"/>
    <d v="2018-09-07T00:00:00"/>
    <x v="4"/>
    <x v="4"/>
    <x v="0"/>
    <s v="BANCA COMERCIAL"/>
    <s v="VIATICOS 2"/>
    <s v="TRANSACCIONES DEL DIA 09/07/2018SPYRAL - GESTION ADMINISTRATIVA"/>
    <n v="340"/>
    <n v="0"/>
    <s v="NEGOCIOS"/>
    <x v="1"/>
  </r>
  <r>
    <n v="91"/>
    <d v="2018-09-11T00:00:00"/>
    <x v="4"/>
    <x v="4"/>
    <x v="0"/>
    <s v="BANCA COMERCIAL"/>
    <s v="VIATICOS 2"/>
    <s v="TRANSACCIONES DEL DIA 09/11/2018SPYRAL - GESTION ADMINISTRATIVA"/>
    <n v="321.10000000000002"/>
    <n v="0"/>
    <s v="NEGOCIOS"/>
    <x v="1"/>
  </r>
  <r>
    <n v="91"/>
    <d v="2018-09-14T00:00:00"/>
    <x v="4"/>
    <x v="4"/>
    <x v="0"/>
    <s v="BANCA COMERCIAL"/>
    <s v="VIATICOS"/>
    <s v="TRANSACCIONES DEL DIA 09/14/2018SPYRAL - GESTION ADMINISTRATIVA"/>
    <n v="45.59"/>
    <n v="0"/>
    <s v="NEGOCIOS"/>
    <x v="1"/>
  </r>
  <r>
    <n v="91"/>
    <d v="2018-09-17T00:00:00"/>
    <x v="4"/>
    <x v="4"/>
    <x v="0"/>
    <s v="BANCA COMERCIAL"/>
    <s v="VIATICOS"/>
    <s v="TRANSACCIONES DEL DIA 09/17/2018SPYRAL - GESTION ADMINISTRATIVA"/>
    <n v="102.36"/>
    <n v="0"/>
    <s v="NEGOCIOS"/>
    <x v="1"/>
  </r>
  <r>
    <n v="91"/>
    <d v="2018-10-02T00:00:00"/>
    <x v="0"/>
    <x v="0"/>
    <x v="0"/>
    <s v="BANCA COMERCIAL"/>
    <s v="VIATICOS 2"/>
    <s v="TRANSACCIONES DEL DIA 10/02/2018SPYRAL - GESTION ADMINISTRATIVA"/>
    <n v="106.09"/>
    <n v="0"/>
    <s v="NEGOCIOS"/>
    <x v="1"/>
  </r>
  <r>
    <n v="91"/>
    <d v="2018-10-04T00:00:00"/>
    <x v="0"/>
    <x v="0"/>
    <x v="0"/>
    <s v="BANCA COMERCIAL"/>
    <s v="VIATICOS 2"/>
    <s v="TRANSACCIONES DEL DIA 10/04/2018SPYRAL - GESTION ADMINISTRATIVA"/>
    <n v="599.70000000000005"/>
    <n v="0"/>
    <s v="NEGOCIOS"/>
    <x v="1"/>
  </r>
  <r>
    <n v="91"/>
    <d v="2018-10-04T00:00:00"/>
    <x v="0"/>
    <x v="0"/>
    <x v="0"/>
    <s v="BANCA COMERCIAL"/>
    <s v="VIATICOS"/>
    <s v="TRANSACCIONES DEL DIA 10/04/2018SPYRAL - GESTION ADMINISTRATIVA"/>
    <n v="48"/>
    <n v="0"/>
    <s v="NEGOCIOS"/>
    <x v="1"/>
  </r>
  <r>
    <n v="91"/>
    <d v="2018-10-15T00:00:00"/>
    <x v="0"/>
    <x v="0"/>
    <x v="0"/>
    <s v="BANCA COMERCIAL"/>
    <s v="VIATICOS"/>
    <s v="TRANSACCIONES DEL DIA 10/15/2018SPYRAL - GESTION ADMINISTRATIVA"/>
    <n v="188.98"/>
    <n v="0"/>
    <s v="NEGOCIOS"/>
    <x v="1"/>
  </r>
  <r>
    <n v="91"/>
    <d v="2018-10-26T00:00:00"/>
    <x v="0"/>
    <x v="0"/>
    <x v="0"/>
    <s v="BANCA COMERCIAL"/>
    <s v="VIATICOS"/>
    <s v="TRANSACCIONES DEL DIA 10/26/2018SPYRAL - GESTION ADMINISTRATIVA"/>
    <n v="410.32"/>
    <n v="0"/>
    <s v="NEGOCIOS"/>
    <x v="1"/>
  </r>
  <r>
    <n v="91"/>
    <d v="2018-11-01T00:00:00"/>
    <x v="5"/>
    <x v="5"/>
    <x v="0"/>
    <s v="BANCA COMERCIAL"/>
    <s v="VIATICOS"/>
    <s v="TRANSACCIONES DEL DIA 11/01/2018SPYRAL - GESTION ADMINISTRATIVA"/>
    <n v="211.02"/>
    <n v="0"/>
    <s v="NEGOCIOS"/>
    <x v="1"/>
  </r>
  <r>
    <n v="91"/>
    <d v="2018-11-02T00:00:00"/>
    <x v="5"/>
    <x v="5"/>
    <x v="0"/>
    <s v="BANCA COMERCIAL"/>
    <s v="VIATICOS 2"/>
    <s v="TRANSACCIONES DEL DIA 11/02/2018SPYRAL - GESTION ADMINISTRATIVA"/>
    <n v="141.15"/>
    <n v="0"/>
    <s v="NEGOCIOS"/>
    <x v="1"/>
  </r>
  <r>
    <n v="91"/>
    <d v="2018-11-12T00:00:00"/>
    <x v="5"/>
    <x v="5"/>
    <x v="0"/>
    <s v="BANCA COMERCIAL"/>
    <s v="VIATICOS"/>
    <s v="TRANSACCIONES DEL DIA 11/12/2018SPYRAL - GESTION ADMINISTRATIVA"/>
    <n v="73.680000000000007"/>
    <n v="0"/>
    <s v="NEGOCIOS"/>
    <x v="1"/>
  </r>
  <r>
    <n v="91"/>
    <d v="2018-11-15T00:00:00"/>
    <x v="5"/>
    <x v="5"/>
    <x v="0"/>
    <s v="BANCA COMERCIAL"/>
    <s v="VIATICOS 2"/>
    <s v="TRANSACCIONES DEL DIA 11/15/2018SPYRAL - GESTION ADMINISTRATIVA"/>
    <n v="200.5"/>
    <n v="0"/>
    <s v="NEGOCIOS"/>
    <x v="1"/>
  </r>
  <r>
    <n v="91"/>
    <d v="2018-11-16T00:00:00"/>
    <x v="5"/>
    <x v="5"/>
    <x v="0"/>
    <s v="BANCA COMERCIAL"/>
    <s v="VIATICOS 2"/>
    <s v="TRANSACCIONES DEL DIA 11/16/2018SPYRAL - GESTION ADMINISTRATIVA"/>
    <n v="178"/>
    <n v="0"/>
    <s v="NEGOCIOS"/>
    <x v="1"/>
  </r>
  <r>
    <n v="91"/>
    <d v="2018-11-16T00:00:00"/>
    <x v="5"/>
    <x v="5"/>
    <x v="0"/>
    <s v="BANCA COMERCIAL"/>
    <s v="VIATICOS"/>
    <s v="TRANSACCIONES DEL DIA 11/16/2018SPYRAL - GESTION ADMINISTRATIVA"/>
    <n v="43"/>
    <n v="0"/>
    <s v="NEGOCIOS"/>
    <x v="1"/>
  </r>
  <r>
    <n v="91"/>
    <d v="2018-12-04T00:00:00"/>
    <x v="1"/>
    <x v="1"/>
    <x v="0"/>
    <s v="BANCA COMERCIAL"/>
    <s v="VIATICOS"/>
    <s v="TRANSACCIONES DEL DIA 12/04/2018SPYRAL - GESTION ADMINISTRATIVA"/>
    <n v="85"/>
    <n v="0"/>
    <s v="NEGOCIOS"/>
    <x v="1"/>
  </r>
  <r>
    <n v="91"/>
    <d v="2018-12-07T00:00:00"/>
    <x v="1"/>
    <x v="1"/>
    <x v="0"/>
    <s v="BANCA COMERCIAL"/>
    <s v="VIATICOS"/>
    <s v="TRANSACCIONES DEL DIA 12/07/2018SPYRAL - GESTION ADMINISTRATIVA"/>
    <n v="122.77"/>
    <n v="0"/>
    <s v="NEGOCIOS"/>
    <x v="1"/>
  </r>
  <r>
    <n v="91"/>
    <d v="2018-12-10T00:00:00"/>
    <x v="1"/>
    <x v="1"/>
    <x v="0"/>
    <s v="BANCA COMERCIAL"/>
    <s v="VIATICOS 2"/>
    <s v="TRANSACCIONES DEL DIA 12/10/2018SPYRAL - GESTION ADMINISTRATIVA"/>
    <n v="1411"/>
    <n v="0"/>
    <s v="NEGOCIOS"/>
    <x v="1"/>
  </r>
  <r>
    <n v="91"/>
    <d v="2018-12-12T00:00:00"/>
    <x v="1"/>
    <x v="1"/>
    <x v="0"/>
    <s v="BANCA COMERCIAL"/>
    <s v="VIATICOS"/>
    <s v="TRANSACCIONES DEL DIA 12/12/2018SPYRAL - GESTION ADMINISTRATIVA"/>
    <n v="106.36"/>
    <n v="0"/>
    <s v="NEGOCIOS"/>
    <x v="1"/>
  </r>
  <r>
    <n v="91"/>
    <d v="2018-12-18T00:00:00"/>
    <x v="1"/>
    <x v="1"/>
    <x v="0"/>
    <s v="BANCA COMERCIAL"/>
    <s v="VIATICOS"/>
    <s v="TRANSACCIONES DEL DIA 12/18/2018SPYRAL - GESTION ADMINISTRATIVA"/>
    <n v="40"/>
    <n v="0"/>
    <s v="NEGOCIOS"/>
    <x v="1"/>
  </r>
  <r>
    <n v="91"/>
    <d v="2018-12-31T00:00:00"/>
    <x v="1"/>
    <x v="1"/>
    <x v="0"/>
    <s v="BANCA COMERCIAL"/>
    <s v="CIERRE DE ANIO FISCAL"/>
    <s v="CIERRE_DE_CTAS_NOMINALES"/>
    <n v="0"/>
    <n v="15218.68"/>
    <s v="NEGOCIOS"/>
    <x v="1"/>
  </r>
  <r>
    <n v="91"/>
    <d v="2018-06-11T00:00:00"/>
    <x v="2"/>
    <x v="2"/>
    <x v="0"/>
    <s v="BANCA COMERCIAL INTERIOR"/>
    <s v="VIATICOS"/>
    <s v="TRANSACCIONES DEL DIA 06/11/2018SPYRAL - GESTION ADMINISTRATIVA"/>
    <n v="49"/>
    <n v="0"/>
    <s v="NEGOCIOS"/>
    <x v="1"/>
  </r>
  <r>
    <n v="91"/>
    <d v="2018-06-14T00:00:00"/>
    <x v="2"/>
    <x v="2"/>
    <x v="0"/>
    <s v="BANCA COMERCIAL INTERIOR"/>
    <s v="VIATICOS"/>
    <s v="TRANSACCIONES DEL DIA 06/14/2018SPYRAL - GESTION ADMINISTRATIVA"/>
    <n v="121.63"/>
    <n v="0"/>
    <s v="NEGOCIOS"/>
    <x v="1"/>
  </r>
  <r>
    <n v="91"/>
    <d v="2018-06-20T00:00:00"/>
    <x v="2"/>
    <x v="2"/>
    <x v="0"/>
    <s v="BANCA COMERCIAL INTERIOR"/>
    <s v="NC VIATICOS"/>
    <s v="TRANSACCIONES DEL DIA 06/20/2018SPYRAL - GESTION ADMINISTRATIVA"/>
    <n v="255.81"/>
    <n v="0"/>
    <s v="NEGOCIOS"/>
    <x v="1"/>
  </r>
  <r>
    <n v="91"/>
    <d v="2018-07-12T00:00:00"/>
    <x v="6"/>
    <x v="6"/>
    <x v="0"/>
    <s v="BANCA COMERCIAL INTERIOR"/>
    <s v="VIATICOS"/>
    <s v="TRANSACCIONES DEL DIA 07/12/2018SPYRAL - GESTION ADMINISTRATIVA"/>
    <n v="68"/>
    <n v="0"/>
    <s v="NEGOCIOS"/>
    <x v="1"/>
  </r>
  <r>
    <n v="91"/>
    <d v="2018-07-12T00:00:00"/>
    <x v="6"/>
    <x v="6"/>
    <x v="0"/>
    <s v="BANCA COMERCIAL INTERIOR"/>
    <s v="NC VIATICOS"/>
    <s v="TRANSACCIONES DEL DIA 07/12/2018SPYRAL - GESTION ADMINISTRATIVA"/>
    <n v="497.56"/>
    <n v="0"/>
    <s v="NEGOCIOS"/>
    <x v="1"/>
  </r>
  <r>
    <n v="91"/>
    <d v="2018-07-30T00:00:00"/>
    <x v="6"/>
    <x v="6"/>
    <x v="0"/>
    <s v="BANCA COMERCIAL INTERIOR"/>
    <s v="VIATICOS"/>
    <s v="TRANSACCIONES DEL DIA 07/30/2018SPYRAL - GESTION ADMINISTRATIVA"/>
    <n v="66"/>
    <n v="0"/>
    <s v="NEGOCIOS"/>
    <x v="1"/>
  </r>
  <r>
    <n v="91"/>
    <d v="2018-08-03T00:00:00"/>
    <x v="3"/>
    <x v="3"/>
    <x v="0"/>
    <s v="BANCA COMERCIAL INTERIOR"/>
    <s v="NC VIATICOS"/>
    <s v="TRANSACCIONES DEL DIA 08/03/2018SPYRAL - GESTION ADMINISTRATIVA"/>
    <n v="20"/>
    <n v="0"/>
    <s v="NEGOCIOS"/>
    <x v="1"/>
  </r>
  <r>
    <n v="91"/>
    <d v="2018-08-08T00:00:00"/>
    <x v="3"/>
    <x v="3"/>
    <x v="0"/>
    <s v="BANCA COMERCIAL INTERIOR"/>
    <s v="VIATICOS"/>
    <s v="TRANSACCIONES DEL DIA 08/08/2018SPYRAL - GESTION ADMINISTRATIVA"/>
    <n v="66"/>
    <n v="0"/>
    <s v="NEGOCIOS"/>
    <x v="1"/>
  </r>
  <r>
    <n v="91"/>
    <d v="2018-08-22T00:00:00"/>
    <x v="3"/>
    <x v="3"/>
    <x v="0"/>
    <s v="BANCA COMERCIAL INTERIOR"/>
    <s v="VIATICOS 2"/>
    <s v="TRANSACCIONES DEL DIA 08/22/2018SPYRAL - GESTION ADMINISTRATIVA"/>
    <n v="85"/>
    <n v="0"/>
    <s v="NEGOCIOS"/>
    <x v="1"/>
  </r>
  <r>
    <n v="91"/>
    <d v="2018-08-22T00:00:00"/>
    <x v="3"/>
    <x v="3"/>
    <x v="0"/>
    <s v="BANCA COMERCIAL INTERIOR"/>
    <s v="VIATICOS"/>
    <s v="TRANSACCIONES DEL DIA 08/22/2018SPYRAL - GESTION ADMINISTRATIVA"/>
    <n v="118.76"/>
    <n v="0"/>
    <s v="NEGOCIOS"/>
    <x v="1"/>
  </r>
  <r>
    <n v="91"/>
    <d v="2018-08-23T00:00:00"/>
    <x v="3"/>
    <x v="3"/>
    <x v="0"/>
    <s v="BANCA COMERCIAL INTERIOR"/>
    <s v="VIATICOS"/>
    <s v="TRANSACCIONES DEL DIA 08/23/2018SPYRAL - GESTION ADMINISTRATIVA"/>
    <n v="55"/>
    <n v="0"/>
    <s v="NEGOCIOS"/>
    <x v="1"/>
  </r>
  <r>
    <n v="91"/>
    <d v="2018-09-03T00:00:00"/>
    <x v="4"/>
    <x v="4"/>
    <x v="0"/>
    <s v="BANCA COMERCIAL INTERIOR"/>
    <s v="NC VIATICOS"/>
    <s v="TRANSACCIONES DEL DIA 09/03/2018SPYRAL - GESTION ADMINISTRATIVA"/>
    <n v="131.15"/>
    <n v="0"/>
    <s v="NEGOCIOS"/>
    <x v="1"/>
  </r>
  <r>
    <n v="91"/>
    <d v="2018-09-05T00:00:00"/>
    <x v="4"/>
    <x v="4"/>
    <x v="0"/>
    <s v="BANCA COMERCIAL INTERIOR"/>
    <s v="VIATICOS"/>
    <s v="TRANSACCIONES DEL DIA 09/05/2018SPYRAL - GESTION ADMINISTRATIVA"/>
    <n v="20"/>
    <n v="0"/>
    <s v="NEGOCIOS"/>
    <x v="1"/>
  </r>
  <r>
    <n v="91"/>
    <d v="2018-09-08T00:00:00"/>
    <x v="4"/>
    <x v="4"/>
    <x v="0"/>
    <s v="BANCA COMERCIAL INTERIOR"/>
    <s v="VIATICOS"/>
    <s v="TRANSACCIONES DEL DIA 09/08/2018SPYRAL - GESTION ADMINISTRATIVA"/>
    <n v="146.56"/>
    <n v="0"/>
    <s v="NEGOCIOS"/>
    <x v="1"/>
  </r>
  <r>
    <n v="91"/>
    <d v="2018-09-11T00:00:00"/>
    <x v="4"/>
    <x v="4"/>
    <x v="0"/>
    <s v="BANCA COMERCIAL INTERIOR"/>
    <s v="NC VIATICOS"/>
    <s v="TRANSACCIONES DEL DIA 09/11/2018SPYRAL - GESTION ADMINISTRATIVA"/>
    <n v="211.95"/>
    <n v="0"/>
    <s v="NEGOCIOS"/>
    <x v="1"/>
  </r>
  <r>
    <n v="91"/>
    <d v="2018-09-14T00:00:00"/>
    <x v="4"/>
    <x v="4"/>
    <x v="0"/>
    <s v="BANCA COMERCIAL INTERIOR"/>
    <s v="NC VIATICOS"/>
    <s v="TRANSACCIONES DEL DIA 09/14/2018SPYRAL - GESTION ADMINISTRATIVA"/>
    <n v="40"/>
    <n v="0"/>
    <s v="NEGOCIOS"/>
    <x v="1"/>
  </r>
  <r>
    <n v="91"/>
    <d v="2018-10-01T00:00:00"/>
    <x v="0"/>
    <x v="0"/>
    <x v="0"/>
    <s v="BANCA COMERCIAL INTERIOR"/>
    <s v="VIATICOS"/>
    <s v="TRANSACCIONES DEL DIA 10/01/2018SPYRAL - GESTION ADMINISTRATIVA"/>
    <n v="70.069999999999993"/>
    <n v="0"/>
    <s v="NEGOCIOS"/>
    <x v="1"/>
  </r>
  <r>
    <n v="91"/>
    <d v="2018-10-02T00:00:00"/>
    <x v="0"/>
    <x v="0"/>
    <x v="0"/>
    <s v="BANCA COMERCIAL INTERIOR"/>
    <s v="VIATICOS"/>
    <s v="TRANSACCIONES DEL DIA 10/02/2018SPYRAL - GESTION ADMINISTRATIVA"/>
    <n v="23"/>
    <n v="0"/>
    <s v="NEGOCIOS"/>
    <x v="1"/>
  </r>
  <r>
    <n v="91"/>
    <d v="2018-10-02T00:00:00"/>
    <x v="0"/>
    <x v="0"/>
    <x v="0"/>
    <s v="BANCA COMERCIAL INTERIOR"/>
    <s v="NC VIATICOS"/>
    <s v="TRANSACCIONES DEL DIA 10/02/2018SPYRAL - GESTION ADMINISTRATIVA"/>
    <n v="152.05000000000001"/>
    <n v="0"/>
    <s v="NEGOCIOS"/>
    <x v="1"/>
  </r>
  <r>
    <n v="91"/>
    <d v="2018-10-10T00:00:00"/>
    <x v="0"/>
    <x v="0"/>
    <x v="0"/>
    <s v="BANCA COMERCIAL INTERIOR"/>
    <s v="NC VIATICOS"/>
    <s v="TRANSACCIONES DEL DIA 10/10/2018SPYRAL - GESTION ADMINISTRATIVA"/>
    <n v="264"/>
    <n v="0"/>
    <s v="NEGOCIOS"/>
    <x v="1"/>
  </r>
  <r>
    <n v="91"/>
    <d v="2018-10-17T00:00:00"/>
    <x v="0"/>
    <x v="0"/>
    <x v="0"/>
    <s v="BANCA COMERCIAL INTERIOR"/>
    <s v="VIATICOS"/>
    <s v="TRANSACCIONES DEL DIA 10/17/2018SPYRAL - GESTION ADMINISTRATIVA"/>
    <n v="154.43"/>
    <n v="0"/>
    <s v="NEGOCIOS"/>
    <x v="1"/>
  </r>
  <r>
    <n v="91"/>
    <d v="2018-10-19T00:00:00"/>
    <x v="0"/>
    <x v="0"/>
    <x v="0"/>
    <s v="BANCA COMERCIAL INTERIOR"/>
    <s v="NC VIATICOS"/>
    <s v="TRANSACCIONES DEL DIA 10/19/2018SPYRAL - GESTION ADMINISTRATIVA"/>
    <n v="667.23"/>
    <n v="0"/>
    <s v="NEGOCIOS"/>
    <x v="1"/>
  </r>
  <r>
    <n v="91"/>
    <d v="2018-11-01T00:00:00"/>
    <x v="5"/>
    <x v="5"/>
    <x v="0"/>
    <s v="BANCA COMERCIAL INTERIOR"/>
    <s v="VIATICOS"/>
    <s v="TRANSACCIONES DEL DIA 11/01/2018SPYRAL - GESTION ADMINISTRATIVA"/>
    <n v="264"/>
    <n v="0"/>
    <s v="NEGOCIOS"/>
    <x v="1"/>
  </r>
  <r>
    <n v="91"/>
    <d v="2018-11-09T00:00:00"/>
    <x v="5"/>
    <x v="5"/>
    <x v="0"/>
    <s v="BANCA COMERCIAL INTERIOR"/>
    <s v="NC VIATICOS"/>
    <s v="TRANSACCIONES DEL DIA 11/09/2018SPYRAL - GESTION ADMINISTRATIVA"/>
    <n v="112.79"/>
    <n v="0"/>
    <s v="NEGOCIOS"/>
    <x v="1"/>
  </r>
  <r>
    <n v="91"/>
    <d v="2018-11-12T00:00:00"/>
    <x v="5"/>
    <x v="5"/>
    <x v="0"/>
    <s v="BANCA COMERCIAL INTERIOR"/>
    <s v="VIATICOS"/>
    <s v="TRANSACCIONES DEL DIA 11/12/2018SPYRAL - GESTION ADMINISTRATIVA"/>
    <n v="17"/>
    <n v="0"/>
    <s v="NEGOCIOS"/>
    <x v="1"/>
  </r>
  <r>
    <n v="91"/>
    <d v="2018-11-21T00:00:00"/>
    <x v="5"/>
    <x v="5"/>
    <x v="0"/>
    <s v="BANCA COMERCIAL INTERIOR"/>
    <s v="VIATICOS"/>
    <s v="TRANSACCIONES DEL DIA 11/21/2018SPYRAL - GESTION ADMINISTRATIVA"/>
    <n v="176"/>
    <n v="0"/>
    <s v="NEGOCIOS"/>
    <x v="1"/>
  </r>
  <r>
    <n v="91"/>
    <d v="2018-11-21T00:00:00"/>
    <x v="5"/>
    <x v="5"/>
    <x v="0"/>
    <s v="BANCA COMERCIAL INTERIOR"/>
    <s v="NC VIATICOS"/>
    <s v="TRANSACCIONES DEL DIA 11/21/2018SPYRAL - GESTION ADMINISTRATIVA"/>
    <n v="33"/>
    <n v="0"/>
    <s v="NEGOCIOS"/>
    <x v="1"/>
  </r>
  <r>
    <n v="91"/>
    <d v="2018-12-04T00:00:00"/>
    <x v="1"/>
    <x v="1"/>
    <x v="0"/>
    <s v="BANCA COMERCIAL INTERIOR"/>
    <s v="VIATICOS"/>
    <s v="TRANSACCIONES DEL DIA 12/04/2018SPYRAL - GESTION ADMINISTRATIVA"/>
    <n v="42"/>
    <n v="0"/>
    <s v="NEGOCIOS"/>
    <x v="1"/>
  </r>
  <r>
    <n v="91"/>
    <d v="2018-12-05T00:00:00"/>
    <x v="1"/>
    <x v="1"/>
    <x v="0"/>
    <s v="BANCA COMERCIAL INTERIOR"/>
    <s v="VIATICOS"/>
    <s v="TRANSACCIONES DEL DIA 12/05/2018SPYRAL - GESTION ADMINISTRATIVA"/>
    <n v="87.84"/>
    <n v="0"/>
    <s v="NEGOCIOS"/>
    <x v="1"/>
  </r>
  <r>
    <n v="91"/>
    <d v="2018-12-06T00:00:00"/>
    <x v="1"/>
    <x v="1"/>
    <x v="0"/>
    <s v="BANCA COMERCIAL INTERIOR"/>
    <s v="VIATICOS 2"/>
    <s v="TRANSACCIONES DEL DIA 12/06/2018SPYRAL - GESTION ADMINISTRATIVA"/>
    <n v="171.02"/>
    <n v="0"/>
    <s v="NEGOCIOS"/>
    <x v="1"/>
  </r>
  <r>
    <n v="91"/>
    <d v="2018-12-07T00:00:00"/>
    <x v="1"/>
    <x v="1"/>
    <x v="0"/>
    <s v="BANCA COMERCIAL INTERIOR"/>
    <s v="NC VIATICOS"/>
    <s v="TRANSACCIONES DEL DIA 12/07/2018SPYRAL - GESTION ADMINISTRATIVA"/>
    <n v="22"/>
    <n v="0"/>
    <s v="NEGOCIOS"/>
    <x v="1"/>
  </r>
  <r>
    <n v="91"/>
    <d v="2018-12-26T00:00:00"/>
    <x v="1"/>
    <x v="1"/>
    <x v="0"/>
    <s v="BANCA COMERCIAL INTERIOR"/>
    <s v="NC VIATICOS"/>
    <s v="TRANSACCIONES DEL DIA 12/26/2018SPYRAL - GESTION ADMINISTRATIVA"/>
    <n v="33"/>
    <n v="0"/>
    <s v="NEGOCIOS"/>
    <x v="1"/>
  </r>
  <r>
    <n v="91"/>
    <d v="2018-12-31T00:00:00"/>
    <x v="1"/>
    <x v="1"/>
    <x v="0"/>
    <s v="BANCA COMERCIAL INTERIOR"/>
    <s v="CIERRE DE ANIO FISCAL"/>
    <s v="CIERRE_DE_CTAS_NOMINALES"/>
    <n v="0"/>
    <n v="7747.65"/>
    <s v="NEGOCIOS"/>
    <x v="1"/>
  </r>
  <r>
    <n v="91"/>
    <d v="2018-06-02T00:00:00"/>
    <x v="2"/>
    <x v="2"/>
    <x v="0"/>
    <s v="BANCA COMERCIAL CENTRO"/>
    <s v="VIATICOS"/>
    <s v="TRANSACCIONES DEL DIA 06/02/2018SPYRAL - GESTION ADMINISTRATIVA"/>
    <n v="112"/>
    <n v="0"/>
    <s v="NEGOCIOS"/>
    <x v="1"/>
  </r>
  <r>
    <n v="91"/>
    <d v="2018-06-15T00:00:00"/>
    <x v="2"/>
    <x v="2"/>
    <x v="0"/>
    <s v="BANCA COMERCIAL CENTRO"/>
    <s v="VIATICOS"/>
    <s v="TRANSACCIONES DEL DIA 06/15/2018SPYRAL - GESTION ADMINISTRATIVA"/>
    <n v="124.27"/>
    <n v="0"/>
    <s v="NEGOCIOS"/>
    <x v="1"/>
  </r>
  <r>
    <n v="91"/>
    <d v="2018-06-21T00:00:00"/>
    <x v="2"/>
    <x v="2"/>
    <x v="0"/>
    <s v="BANCA COMERCIAL CENTRO"/>
    <s v="VIATICOS"/>
    <s v="TRANSACCIONES DEL DIA 06/21/2018SPYRAL - GESTION ADMINISTRATIVA"/>
    <n v="37.25"/>
    <n v="0"/>
    <s v="NEGOCIOS"/>
    <x v="1"/>
  </r>
  <r>
    <n v="91"/>
    <d v="2018-06-28T00:00:00"/>
    <x v="2"/>
    <x v="2"/>
    <x v="0"/>
    <s v="BANCA COMERCIAL CENTRO"/>
    <s v="VIATICOS"/>
    <s v="TRANSACCIONES DEL DIA 06/28/2018SPYRAL - GESTION ADMINISTRATIVA"/>
    <n v="97.74"/>
    <n v="0"/>
    <s v="NEGOCIOS"/>
    <x v="1"/>
  </r>
  <r>
    <n v="91"/>
    <d v="2018-06-29T00:00:00"/>
    <x v="2"/>
    <x v="2"/>
    <x v="0"/>
    <s v="BANCA COMERCIAL CENTRO"/>
    <s v="VIATICOS"/>
    <s v="TRANSACCIONES DEL DIA 06/29/2018SPYRAL - GESTION ADMINISTRATIVA"/>
    <n v="83"/>
    <n v="0"/>
    <s v="NEGOCIOS"/>
    <x v="1"/>
  </r>
  <r>
    <n v="91"/>
    <d v="2018-07-03T00:00:00"/>
    <x v="6"/>
    <x v="6"/>
    <x v="0"/>
    <s v="BANCA COMERCIAL CENTRO"/>
    <s v="VIATICOS"/>
    <s v="TRANSACCIONES DEL DIA 07/03/2018SPYRAL - GESTION ADMINISTRATIVA"/>
    <n v="107"/>
    <n v="0"/>
    <s v="NEGOCIOS"/>
    <x v="1"/>
  </r>
  <r>
    <n v="91"/>
    <d v="2018-07-09T00:00:00"/>
    <x v="6"/>
    <x v="6"/>
    <x v="0"/>
    <s v="BANCA COMERCIAL CENTRO"/>
    <s v="VIATICOS"/>
    <s v="TRANSACCIONES DEL DIA 07/09/2018SPYRAL - GESTION ADMINISTRATIVA"/>
    <n v="44.15"/>
    <n v="0"/>
    <s v="NEGOCIOS"/>
    <x v="1"/>
  </r>
  <r>
    <n v="91"/>
    <d v="2018-07-14T00:00:00"/>
    <x v="6"/>
    <x v="6"/>
    <x v="0"/>
    <s v="BANCA COMERCIAL CENTRO"/>
    <s v="VIATICOS"/>
    <s v="TRANSACCIONES DEL DIA 07/14/2018SPYRAL - GESTION ADMINISTRATIVA"/>
    <n v="89"/>
    <n v="0"/>
    <s v="NEGOCIOS"/>
    <x v="1"/>
  </r>
  <r>
    <n v="91"/>
    <d v="2018-07-19T00:00:00"/>
    <x v="6"/>
    <x v="6"/>
    <x v="0"/>
    <s v="BANCA COMERCIAL CENTRO"/>
    <s v="VIATICOS"/>
    <s v="TRANSACCIONES DEL DIA 07/19/2018SPYRAL - GESTION ADMINISTRATIVA"/>
    <n v="121.68"/>
    <n v="0"/>
    <s v="NEGOCIOS"/>
    <x v="1"/>
  </r>
  <r>
    <n v="91"/>
    <d v="2018-08-08T00:00:00"/>
    <x v="3"/>
    <x v="3"/>
    <x v="0"/>
    <s v="BANCA COMERCIAL CENTRO"/>
    <s v="VIATICOS"/>
    <s v="TRANSACCIONES DEL DIA 08/08/2018SPYRAL - GESTION ADMINISTRATIVA"/>
    <n v="122.01"/>
    <n v="0"/>
    <s v="NEGOCIOS"/>
    <x v="1"/>
  </r>
  <r>
    <n v="91"/>
    <d v="2018-08-10T00:00:00"/>
    <x v="3"/>
    <x v="3"/>
    <x v="0"/>
    <s v="BANCA COMERCIAL CENTRO"/>
    <s v="VIATICOS"/>
    <s v="TRANSACCIONES DEL DIA 08/10/2018SPYRAL - GESTION ADMINISTRATIVA"/>
    <n v="93.15"/>
    <n v="0"/>
    <s v="NEGOCIOS"/>
    <x v="1"/>
  </r>
  <r>
    <n v="91"/>
    <d v="2018-08-13T00:00:00"/>
    <x v="3"/>
    <x v="3"/>
    <x v="0"/>
    <s v="BANCA COMERCIAL CENTRO"/>
    <s v="VIATICOS"/>
    <s v="TRANSACCIONES DEL DIA 08/13/2018SPYRAL - GESTION ADMINISTRATIVA"/>
    <n v="158.59"/>
    <n v="0"/>
    <s v="NEGOCIOS"/>
    <x v="1"/>
  </r>
  <r>
    <n v="91"/>
    <d v="2018-08-17T00:00:00"/>
    <x v="3"/>
    <x v="3"/>
    <x v="0"/>
    <s v="BANCA COMERCIAL CENTRO"/>
    <s v="VIATICOS"/>
    <s v="TRANSACCIONES DEL DIA 08/17/2018SPYRAL - GESTION ADMINISTRATIVA"/>
    <n v="46"/>
    <n v="0"/>
    <s v="NEGOCIOS"/>
    <x v="1"/>
  </r>
  <r>
    <n v="91"/>
    <d v="2018-08-31T00:00:00"/>
    <x v="3"/>
    <x v="3"/>
    <x v="0"/>
    <s v="BANCA COMERCIAL CENTRO"/>
    <s v="VIATICOS"/>
    <s v="TRANSACCIONES DEL DIA 08/31/2018SPYRAL - GESTION ADMINISTRATIVA"/>
    <n v="83.01"/>
    <n v="0"/>
    <s v="NEGOCIOS"/>
    <x v="1"/>
  </r>
  <r>
    <n v="91"/>
    <d v="2018-09-03T00:00:00"/>
    <x v="4"/>
    <x v="4"/>
    <x v="0"/>
    <s v="BANCA COMERCIAL CENTRO"/>
    <s v="VIATICOS"/>
    <s v="TRANSACCIONES DEL DIA 09/03/2018SPYRAL - GESTION ADMINISTRATIVA"/>
    <n v="80.5"/>
    <n v="0"/>
    <s v="NEGOCIOS"/>
    <x v="1"/>
  </r>
  <r>
    <n v="91"/>
    <d v="2018-09-05T00:00:00"/>
    <x v="4"/>
    <x v="4"/>
    <x v="0"/>
    <s v="BANCA COMERCIAL CENTRO"/>
    <s v="VIATICOS"/>
    <s v="TRANSACCIONES DEL DIA 09/05/2018SPYRAL - GESTION ADMINISTRATIVA"/>
    <n v="159.38999999999999"/>
    <n v="0"/>
    <s v="NEGOCIOS"/>
    <x v="1"/>
  </r>
  <r>
    <n v="91"/>
    <d v="2018-09-17T00:00:00"/>
    <x v="4"/>
    <x v="4"/>
    <x v="0"/>
    <s v="BANCA COMERCIAL CENTRO"/>
    <s v="VIATICOS"/>
    <s v="TRANSACCIONES DEL DIA 09/17/2018SPYRAL - GESTION ADMINISTRATIVA"/>
    <n v="82.01"/>
    <n v="0"/>
    <s v="NEGOCIOS"/>
    <x v="1"/>
  </r>
  <r>
    <n v="91"/>
    <d v="2018-10-05T00:00:00"/>
    <x v="0"/>
    <x v="0"/>
    <x v="0"/>
    <s v="BANCA COMERCIAL CENTRO"/>
    <s v="VIATICOS"/>
    <s v="TRANSACCIONES DEL DIA 10/05/2018SPYRAL - GESTION ADMINISTRATIVA"/>
    <n v="138"/>
    <n v="0"/>
    <s v="NEGOCIOS"/>
    <x v="1"/>
  </r>
  <r>
    <n v="91"/>
    <d v="2018-10-08T00:00:00"/>
    <x v="0"/>
    <x v="0"/>
    <x v="0"/>
    <s v="BANCA COMERCIAL CENTRO"/>
    <s v="VIATICOS"/>
    <s v="TRANSACCIONES DEL DIA 10/08/2018SPYRAL - GESTION ADMINISTRATIVA"/>
    <n v="110.57"/>
    <n v="0"/>
    <s v="NEGOCIOS"/>
    <x v="1"/>
  </r>
  <r>
    <n v="91"/>
    <d v="2018-10-26T00:00:00"/>
    <x v="0"/>
    <x v="0"/>
    <x v="0"/>
    <s v="BANCA COMERCIAL CENTRO"/>
    <s v="VIATICOS"/>
    <s v="TRANSACCIONES DEL DIA 10/26/2018SPYRAL - GESTION ADMINISTRATIVA"/>
    <n v="43"/>
    <n v="0"/>
    <s v="NEGOCIOS"/>
    <x v="1"/>
  </r>
  <r>
    <n v="91"/>
    <d v="2018-10-29T00:00:00"/>
    <x v="0"/>
    <x v="0"/>
    <x v="0"/>
    <s v="BANCA COMERCIAL CENTRO"/>
    <s v="VIATICOS"/>
    <s v="TRANSACCIONES DEL DIA 10/29/2018SPYRAL - GESTION ADMINISTRATIVA"/>
    <n v="120"/>
    <n v="0"/>
    <s v="NEGOCIOS"/>
    <x v="1"/>
  </r>
  <r>
    <n v="91"/>
    <d v="2018-11-12T00:00:00"/>
    <x v="5"/>
    <x v="5"/>
    <x v="0"/>
    <s v="BANCA COMERCIAL CENTRO"/>
    <s v="VIATICOS"/>
    <s v="TRANSACCIONES DEL DIA 11/12/2018SPYRAL - GESTION ADMINISTRATIVA"/>
    <n v="215.17"/>
    <n v="0"/>
    <s v="NEGOCIOS"/>
    <x v="1"/>
  </r>
  <r>
    <n v="91"/>
    <d v="2018-11-13T00:00:00"/>
    <x v="5"/>
    <x v="5"/>
    <x v="0"/>
    <s v="BANCA COMERCIAL CENTRO"/>
    <s v="VIATICOS"/>
    <s v="TRANSACCIONES DEL DIA 11/13/2018SPYRAL - GESTION ADMINISTRATIVA"/>
    <n v="167.82"/>
    <n v="0"/>
    <s v="NEGOCIOS"/>
    <x v="1"/>
  </r>
  <r>
    <n v="91"/>
    <d v="2018-11-16T00:00:00"/>
    <x v="5"/>
    <x v="5"/>
    <x v="0"/>
    <s v="BANCA COMERCIAL CENTRO"/>
    <s v="VIATICOS"/>
    <s v="TRANSACCIONES DEL DIA 11/16/2018SPYRAL - GESTION ADMINISTRATIVA"/>
    <n v="82.5"/>
    <n v="0"/>
    <s v="NEGOCIOS"/>
    <x v="1"/>
  </r>
  <r>
    <n v="91"/>
    <d v="2018-11-19T00:00:00"/>
    <x v="5"/>
    <x v="5"/>
    <x v="0"/>
    <s v="BANCA COMERCIAL CENTRO"/>
    <s v="VIATICOS"/>
    <s v="TRANSACCIONES DEL DIA 11/19/2018SPYRAL - GESTION ADMINISTRATIVA"/>
    <n v="42"/>
    <n v="0"/>
    <s v="NEGOCIOS"/>
    <x v="1"/>
  </r>
  <r>
    <n v="91"/>
    <d v="2018-12-11T00:00:00"/>
    <x v="1"/>
    <x v="1"/>
    <x v="0"/>
    <s v="BANCA COMERCIAL CENTRO"/>
    <s v="VIATICOS"/>
    <s v="TRANSACCIONES DEL DIA 12/11/2018SPYRAL - GESTION ADMINISTRATIVA"/>
    <n v="37"/>
    <n v="0"/>
    <s v="NEGOCIOS"/>
    <x v="1"/>
  </r>
  <r>
    <n v="91"/>
    <d v="2018-12-17T00:00:00"/>
    <x v="1"/>
    <x v="1"/>
    <x v="0"/>
    <s v="BANCA COMERCIAL CENTRO"/>
    <s v="VIATICOS"/>
    <s v="TRANSACCIONES DEL DIA 12/17/2018SPYRAL - GESTION ADMINISTRATIVA"/>
    <n v="35"/>
    <n v="0"/>
    <s v="NEGOCIOS"/>
    <x v="1"/>
  </r>
  <r>
    <n v="91"/>
    <d v="2018-12-24T00:00:00"/>
    <x v="1"/>
    <x v="1"/>
    <x v="0"/>
    <s v="BANCA COMERCIAL CENTRO"/>
    <s v="VIATICOS"/>
    <s v="TRANSACCIONES DEL DIA 12/24/2018SPYRAL - GESTION ADMINISTRATIVA"/>
    <n v="48.5"/>
    <n v="0"/>
    <s v="NEGOCIOS"/>
    <x v="1"/>
  </r>
  <r>
    <n v="91"/>
    <d v="2018-12-27T00:00:00"/>
    <x v="1"/>
    <x v="1"/>
    <x v="0"/>
    <s v="BANCA COMERCIAL CENTRO"/>
    <s v="VIATICOS"/>
    <s v="TRANSACCIONES DEL DIA 12/27/2018SPYRAL - GESTION ADMINISTRATIVA"/>
    <n v="56.8"/>
    <n v="0"/>
    <s v="NEGOCIOS"/>
    <x v="1"/>
  </r>
  <r>
    <n v="91"/>
    <d v="2018-12-28T00:00:00"/>
    <x v="1"/>
    <x v="1"/>
    <x v="0"/>
    <s v="BANCA COMERCIAL CENTRO"/>
    <s v="VIATICOS"/>
    <s v="TRANSACCIONES DEL DIA 12/28/2018SPYRAL - GESTION ADMINISTRATIVA"/>
    <n v="103.2"/>
    <n v="0"/>
    <s v="NEGOCIOS"/>
    <x v="1"/>
  </r>
  <r>
    <n v="91"/>
    <d v="2018-12-31T00:00:00"/>
    <x v="1"/>
    <x v="1"/>
    <x v="0"/>
    <s v="BANCA COMERCIAL CENTRO"/>
    <s v="CIERRE DE ANIO FISCAL"/>
    <s v="CIERRE_DE_CTAS_NOMINALES"/>
    <n v="0"/>
    <n v="4956.46"/>
    <s v="NEGOCIOS"/>
    <x v="1"/>
  </r>
  <r>
    <n v="91"/>
    <d v="2018-06-01T00:00:00"/>
    <x v="2"/>
    <x v="2"/>
    <x v="0"/>
    <s v="BANCA COMERCIAL PERIFERIA"/>
    <s v="VIATICOS"/>
    <s v="TRANSACCIONES DEL DIA 06/01/2018SPYRAL - GESTION ADMINISTRATIVA"/>
    <n v="174.7"/>
    <n v="0"/>
    <s v="NEGOCIOS"/>
    <x v="1"/>
  </r>
  <r>
    <n v="91"/>
    <d v="2018-06-05T00:00:00"/>
    <x v="2"/>
    <x v="2"/>
    <x v="0"/>
    <s v="BANCA COMERCIAL PERIFERIA"/>
    <s v="VIATICOS"/>
    <s v="TRANSACCIONES DEL DIA 06/05/2018SPYRAL - GESTION ADMINISTRATIVA"/>
    <n v="53.65"/>
    <n v="0"/>
    <s v="NEGOCIOS"/>
    <x v="1"/>
  </r>
  <r>
    <n v="91"/>
    <d v="2018-06-06T00:00:00"/>
    <x v="2"/>
    <x v="2"/>
    <x v="0"/>
    <s v="BANCA COMERCIAL PERIFERIA"/>
    <s v="VIATICOS"/>
    <s v="TRANSACCIONES DEL DIA 06/06/2018SPYRAL - GESTION ADMINISTRATIVA"/>
    <n v="127"/>
    <n v="0"/>
    <s v="NEGOCIOS"/>
    <x v="1"/>
  </r>
  <r>
    <n v="91"/>
    <d v="2018-06-08T00:00:00"/>
    <x v="2"/>
    <x v="2"/>
    <x v="0"/>
    <s v="BANCA COMERCIAL PERIFERIA"/>
    <s v="VIATICOS"/>
    <s v="TRANSACCIONES DEL DIA 06/08/2018SPYRAL - GESTION ADMINISTRATIVA"/>
    <n v="41"/>
    <n v="0"/>
    <s v="NEGOCIOS"/>
    <x v="1"/>
  </r>
  <r>
    <n v="91"/>
    <d v="2018-06-11T00:00:00"/>
    <x v="2"/>
    <x v="2"/>
    <x v="0"/>
    <s v="BANCA COMERCIAL PERIFERIA"/>
    <s v="VIATICOS"/>
    <s v="TRANSACCIONES DEL DIA 06/11/2018SPYRAL - GESTION ADMINISTRATIVA"/>
    <n v="46.3"/>
    <n v="0"/>
    <s v="NEGOCIOS"/>
    <x v="1"/>
  </r>
  <r>
    <n v="91"/>
    <d v="2018-06-21T00:00:00"/>
    <x v="2"/>
    <x v="2"/>
    <x v="0"/>
    <s v="BANCA COMERCIAL PERIFERIA"/>
    <s v="VIATICOS"/>
    <s v="TRANSACCIONES DEL DIA 06/21/2018SPYRAL - GESTION ADMINISTRATIVA"/>
    <n v="75.7"/>
    <n v="0"/>
    <s v="NEGOCIOS"/>
    <x v="1"/>
  </r>
  <r>
    <n v="91"/>
    <d v="2018-06-22T00:00:00"/>
    <x v="2"/>
    <x v="2"/>
    <x v="0"/>
    <s v="BANCA COMERCIAL PERIFERIA"/>
    <s v="VIATICOS"/>
    <s v="TRANSACCIONES DEL DIA 06/22/2018SPYRAL - GESTION ADMINISTRATIVA"/>
    <n v="172.7"/>
    <n v="0"/>
    <s v="NEGOCIOS"/>
    <x v="1"/>
  </r>
  <r>
    <n v="91"/>
    <d v="2018-06-26T00:00:00"/>
    <x v="2"/>
    <x v="2"/>
    <x v="0"/>
    <s v="BANCA COMERCIAL PERIFERIA"/>
    <s v="VIATICOS"/>
    <s v="TRANSACCIONES DEL DIA 06/26/2018SPYRAL - GESTION ADMINISTRATIVA"/>
    <n v="136.02000000000001"/>
    <n v="0"/>
    <s v="NEGOCIOS"/>
    <x v="1"/>
  </r>
  <r>
    <n v="91"/>
    <d v="2018-06-29T00:00:00"/>
    <x v="2"/>
    <x v="2"/>
    <x v="0"/>
    <s v="BANCA COMERCIAL PERIFERIA"/>
    <s v="VIATICOS"/>
    <s v="TRANSACCIONES DEL DIA 06/29/2018SPYRAL - GESTION ADMINISTRATIVA"/>
    <n v="33.4"/>
    <n v="0"/>
    <s v="NEGOCIOS"/>
    <x v="1"/>
  </r>
  <r>
    <n v="91"/>
    <d v="2018-07-02T00:00:00"/>
    <x v="6"/>
    <x v="6"/>
    <x v="0"/>
    <s v="BANCA COMERCIAL PERIFERIA"/>
    <s v="VIATICOS"/>
    <s v="TRANSACCIONES DEL DIA 07/02/2018SPYRAL - GESTION ADMINISTRATIVA"/>
    <n v="323.38"/>
    <n v="0"/>
    <s v="NEGOCIOS"/>
    <x v="1"/>
  </r>
  <r>
    <n v="91"/>
    <d v="2018-07-06T00:00:00"/>
    <x v="6"/>
    <x v="6"/>
    <x v="0"/>
    <s v="BANCA COMERCIAL PERIFERIA"/>
    <s v="VIATICOS"/>
    <s v="TRANSACCIONES DEL DIA 07/06/2018SPYRAL - GESTION ADMINISTRATIVA"/>
    <n v="54.4"/>
    <n v="0"/>
    <s v="NEGOCIOS"/>
    <x v="1"/>
  </r>
  <r>
    <n v="91"/>
    <d v="2018-07-24T00:00:00"/>
    <x v="6"/>
    <x v="6"/>
    <x v="0"/>
    <s v="BANCA COMERCIAL PERIFERIA"/>
    <s v="VIATICOS"/>
    <s v="TRANSACCIONES DEL DIA 07/24/2018SPYRAL - GESTION ADMINISTRATIVA"/>
    <n v="256.27999999999997"/>
    <n v="0"/>
    <s v="NEGOCIOS"/>
    <x v="1"/>
  </r>
  <r>
    <n v="91"/>
    <d v="2018-07-30T00:00:00"/>
    <x v="6"/>
    <x v="6"/>
    <x v="0"/>
    <s v="BANCA COMERCIAL PERIFERIA"/>
    <s v="VIATICOS"/>
    <s v="TRANSACCIONES DEL DIA 07/30/2018SPYRAL - GESTION ADMINISTRATIVA"/>
    <n v="107"/>
    <n v="0"/>
    <s v="NEGOCIOS"/>
    <x v="1"/>
  </r>
  <r>
    <n v="91"/>
    <d v="2018-08-01T00:00:00"/>
    <x v="3"/>
    <x v="3"/>
    <x v="0"/>
    <s v="BANCA COMERCIAL PERIFERIA"/>
    <s v="VIATICOS"/>
    <s v="TRANSACCIONES DEL DIA 08/01/2018SPYRAL - GESTION ADMINISTRATIVA"/>
    <n v="243.6"/>
    <n v="0"/>
    <s v="NEGOCIOS"/>
    <x v="1"/>
  </r>
  <r>
    <n v="91"/>
    <d v="2018-08-02T00:00:00"/>
    <x v="3"/>
    <x v="3"/>
    <x v="0"/>
    <s v="BANCA COMERCIAL PERIFERIA"/>
    <s v="VIATICOS"/>
    <s v="TRANSACCIONES DEL DIA 08/02/2018SPYRAL - GESTION ADMINISTRATIVA"/>
    <n v="70.650000000000006"/>
    <n v="0"/>
    <s v="NEGOCIOS"/>
    <x v="1"/>
  </r>
  <r>
    <n v="91"/>
    <d v="2018-08-08T00:00:00"/>
    <x v="3"/>
    <x v="3"/>
    <x v="0"/>
    <s v="BANCA COMERCIAL PERIFERIA"/>
    <s v="VIATICOS"/>
    <s v="TRANSACCIONES DEL DIA 08/08/2018SPYRAL - GESTION ADMINISTRATIVA"/>
    <n v="138.18"/>
    <n v="0"/>
    <s v="NEGOCIOS"/>
    <x v="1"/>
  </r>
  <r>
    <n v="91"/>
    <d v="2018-08-09T00:00:00"/>
    <x v="3"/>
    <x v="3"/>
    <x v="0"/>
    <s v="BANCA COMERCIAL PERIFERIA"/>
    <s v="VIATICOS 2"/>
    <s v="TRANSACCIONES DEL DIA 08/09/2018SPYRAL - GESTION ADMINISTRATIVA"/>
    <n v="363.7"/>
    <n v="0"/>
    <s v="NEGOCIOS"/>
    <x v="1"/>
  </r>
  <r>
    <n v="91"/>
    <d v="2018-08-09T00:00:00"/>
    <x v="3"/>
    <x v="3"/>
    <x v="0"/>
    <s v="BANCA COMERCIAL PERIFERIA"/>
    <s v="VIATICOS"/>
    <s v="TRANSACCIONES DEL DIA 08/09/2018SPYRAL - GESTION ADMINISTRATIVA"/>
    <n v="96.94"/>
    <n v="0"/>
    <s v="NEGOCIOS"/>
    <x v="1"/>
  </r>
  <r>
    <n v="91"/>
    <d v="2018-08-14T00:00:00"/>
    <x v="3"/>
    <x v="3"/>
    <x v="0"/>
    <s v="BANCA COMERCIAL PERIFERIA"/>
    <s v="VIATICOS"/>
    <s v="TRANSACCIONES DEL DIA 08/14/2018SPYRAL - GESTION ADMINISTRATIVA"/>
    <n v="50.75"/>
    <n v="0"/>
    <s v="NEGOCIOS"/>
    <x v="1"/>
  </r>
  <r>
    <n v="91"/>
    <d v="2018-08-16T00:00:00"/>
    <x v="3"/>
    <x v="3"/>
    <x v="0"/>
    <s v="BANCA COMERCIAL PERIFERIA"/>
    <s v="VIATICOS"/>
    <s v="TRANSACCIONES DEL DIA 08/16/2018SPYRAL - GESTION ADMINISTRATIVA"/>
    <n v="68.22"/>
    <n v="0"/>
    <s v="NEGOCIOS"/>
    <x v="1"/>
  </r>
  <r>
    <n v="91"/>
    <d v="2018-08-24T00:00:00"/>
    <x v="3"/>
    <x v="3"/>
    <x v="0"/>
    <s v="BANCA COMERCIAL PERIFERIA"/>
    <s v="VIATICOS"/>
    <s v="TRANSACCIONES DEL DIA 08/24/2018SPYRAL - GESTION ADMINISTRATIVA"/>
    <n v="212.77"/>
    <n v="0"/>
    <s v="NEGOCIOS"/>
    <x v="1"/>
  </r>
  <r>
    <n v="91"/>
    <d v="2018-08-28T00:00:00"/>
    <x v="3"/>
    <x v="3"/>
    <x v="0"/>
    <s v="BANCA COMERCIAL PERIFERIA"/>
    <s v="VIATICOS"/>
    <s v="TRANSACCIONES DEL DIA 08/28/2018SPYRAL - GESTION ADMINISTRATIVA"/>
    <n v="711.35"/>
    <n v="0"/>
    <s v="NEGOCIOS"/>
    <x v="1"/>
  </r>
  <r>
    <n v="91"/>
    <d v="2018-09-03T00:00:00"/>
    <x v="4"/>
    <x v="4"/>
    <x v="0"/>
    <s v="BANCA COMERCIAL PERIFERIA"/>
    <s v="VIATICOS"/>
    <s v="TRANSACCIONES DEL DIA 09/03/2018SPYRAL - GESTION ADMINISTRATIVA"/>
    <n v="192.67"/>
    <n v="0"/>
    <s v="NEGOCIOS"/>
    <x v="1"/>
  </r>
  <r>
    <n v="91"/>
    <d v="2018-09-03T00:00:00"/>
    <x v="4"/>
    <x v="4"/>
    <x v="0"/>
    <s v="BANCA COMERCIAL PERIFERIA"/>
    <s v="NC VIATICOS"/>
    <s v="TRANSACCIONES DEL DIA 09/03/2018SPYRAL - GESTION ADMINISTRATIVA"/>
    <n v="67.48"/>
    <n v="0"/>
    <s v="NEGOCIOS"/>
    <x v="1"/>
  </r>
  <r>
    <n v="91"/>
    <d v="2018-09-05T00:00:00"/>
    <x v="4"/>
    <x v="4"/>
    <x v="0"/>
    <s v="BANCA COMERCIAL PERIFERIA"/>
    <s v="VIATICOS"/>
    <s v="TRANSACCIONES DEL DIA 09/05/2018SPYRAL - GESTION ADMINISTRATIVA"/>
    <n v="37"/>
    <n v="0"/>
    <s v="NEGOCIOS"/>
    <x v="1"/>
  </r>
  <r>
    <n v="91"/>
    <d v="2018-09-22T00:00:00"/>
    <x v="4"/>
    <x v="4"/>
    <x v="0"/>
    <s v="BANCA COMERCIAL PERIFERIA"/>
    <s v="VIATICOS"/>
    <s v="TRANSACCIONES DEL DIA 09/22/2018SPYRAL - GESTION ADMINISTRATIVA"/>
    <n v="52.3"/>
    <n v="0"/>
    <s v="NEGOCIOS"/>
    <x v="1"/>
  </r>
  <r>
    <n v="91"/>
    <d v="2018-09-26T00:00:00"/>
    <x v="4"/>
    <x v="4"/>
    <x v="0"/>
    <s v="BANCA COMERCIAL PERIFERIA"/>
    <s v="VIATICOS"/>
    <s v="TRANSACCIONES DEL DIA 09/26/2018SPYRAL - GESTION ADMINISTRATIVA"/>
    <n v="622.37"/>
    <n v="0"/>
    <s v="NEGOCIOS"/>
    <x v="1"/>
  </r>
  <r>
    <n v="91"/>
    <d v="2018-10-01T00:00:00"/>
    <x v="0"/>
    <x v="0"/>
    <x v="0"/>
    <s v="BANCA COMERCIAL PERIFERIA"/>
    <s v="VIATICOS"/>
    <s v="TRANSACCIONES DEL DIA 10/01/2018SPYRAL - GESTION ADMINISTRATIVA"/>
    <n v="48.18"/>
    <n v="0"/>
    <s v="NEGOCIOS"/>
    <x v="1"/>
  </r>
  <r>
    <n v="91"/>
    <d v="2018-10-02T00:00:00"/>
    <x v="0"/>
    <x v="0"/>
    <x v="0"/>
    <s v="BANCA COMERCIAL PERIFERIA"/>
    <s v="VIATICOS"/>
    <s v="TRANSACCIONES DEL DIA 10/02/2018SPYRAL - GESTION ADMINISTRATIVA"/>
    <n v="99.01"/>
    <n v="0"/>
    <s v="NEGOCIOS"/>
    <x v="1"/>
  </r>
  <r>
    <n v="91"/>
    <d v="2018-10-09T00:00:00"/>
    <x v="0"/>
    <x v="0"/>
    <x v="0"/>
    <s v="BANCA COMERCIAL PERIFERIA"/>
    <s v="VIATICOS"/>
    <s v="TRANSACCIONES DEL DIA 10/09/2018SPYRAL - GESTION ADMINISTRATIVA"/>
    <n v="209.84"/>
    <n v="0"/>
    <s v="NEGOCIOS"/>
    <x v="1"/>
  </r>
  <r>
    <n v="91"/>
    <d v="2018-10-15T00:00:00"/>
    <x v="0"/>
    <x v="0"/>
    <x v="0"/>
    <s v="BANCA COMERCIAL PERIFERIA"/>
    <s v="VIATICOS"/>
    <s v="TRANSACCIONES DEL DIA 10/15/2018SPYRAL - GESTION ADMINISTRATIVA"/>
    <n v="87.6"/>
    <n v="0"/>
    <s v="NEGOCIOS"/>
    <x v="1"/>
  </r>
  <r>
    <n v="91"/>
    <d v="2018-10-22T00:00:00"/>
    <x v="0"/>
    <x v="0"/>
    <x v="0"/>
    <s v="BANCA COMERCIAL PERIFERIA"/>
    <s v="VIATICOS"/>
    <s v="TRANSACCIONES DEL DIA 10/22/2018SPYRAL - GESTION ADMINISTRATIVA"/>
    <n v="81.3"/>
    <n v="0"/>
    <s v="NEGOCIOS"/>
    <x v="1"/>
  </r>
  <r>
    <n v="91"/>
    <d v="2018-10-26T00:00:00"/>
    <x v="0"/>
    <x v="0"/>
    <x v="0"/>
    <s v="BANCA COMERCIAL PERIFERIA"/>
    <s v="VIATICOS"/>
    <s v="TRANSACCIONES DEL DIA 10/26/2018SPYRAL - GESTION ADMINISTRATIVA"/>
    <n v="110.95"/>
    <n v="0"/>
    <s v="NEGOCIOS"/>
    <x v="1"/>
  </r>
  <r>
    <n v="91"/>
    <d v="2018-11-01T00:00:00"/>
    <x v="5"/>
    <x v="5"/>
    <x v="0"/>
    <s v="BANCA COMERCIAL PERIFERIA"/>
    <s v="VIATICOS"/>
    <s v="TRANSACCIONES DEL DIA 11/01/2018SPYRAL - GESTION ADMINISTRATIVA"/>
    <n v="98.86"/>
    <n v="0"/>
    <s v="NEGOCIOS"/>
    <x v="1"/>
  </r>
  <r>
    <n v="91"/>
    <d v="2018-11-02T00:00:00"/>
    <x v="5"/>
    <x v="5"/>
    <x v="0"/>
    <s v="BANCA COMERCIAL PERIFERIA"/>
    <s v="VIATICOS"/>
    <s v="TRANSACCIONES DEL DIA 11/02/2018SPYRAL - GESTION ADMINISTRATIVA"/>
    <n v="198.85"/>
    <n v="0"/>
    <s v="NEGOCIOS"/>
    <x v="1"/>
  </r>
  <r>
    <n v="91"/>
    <d v="2018-11-12T00:00:00"/>
    <x v="5"/>
    <x v="5"/>
    <x v="0"/>
    <s v="BANCA COMERCIAL PERIFERIA"/>
    <s v="VIATICOS"/>
    <s v="TRANSACCIONES DEL DIA 11/12/2018SPYRAL - GESTION ADMINISTRATIVA"/>
    <n v="115"/>
    <n v="0"/>
    <s v="NEGOCIOS"/>
    <x v="1"/>
  </r>
  <r>
    <n v="91"/>
    <d v="2018-11-14T00:00:00"/>
    <x v="5"/>
    <x v="5"/>
    <x v="0"/>
    <s v="BANCA COMERCIAL PERIFERIA"/>
    <s v="VIATICOS"/>
    <s v="TRANSACCIONES DEL DIA 11/14/2018SPYRAL - GESTION ADMINISTRATIVA"/>
    <n v="27"/>
    <n v="0"/>
    <s v="NEGOCIOS"/>
    <x v="1"/>
  </r>
  <r>
    <n v="91"/>
    <d v="2018-11-23T00:00:00"/>
    <x v="5"/>
    <x v="5"/>
    <x v="0"/>
    <s v="BANCA COMERCIAL PERIFERIA"/>
    <s v="VIATICOS"/>
    <s v="TRANSACCIONES DEL DIA 11/23/2018SPYRAL - GESTION ADMINISTRATIVA"/>
    <n v="384.98"/>
    <n v="0"/>
    <s v="NEGOCIOS"/>
    <x v="1"/>
  </r>
  <r>
    <n v="91"/>
    <d v="2018-11-30T00:00:00"/>
    <x v="5"/>
    <x v="5"/>
    <x v="0"/>
    <s v="BANCA COMERCIAL PERIFERIA"/>
    <s v="VIATICOS"/>
    <s v="TRANSACCIONES DEL DIA 11/30/2018SPYRAL - GESTION ADMINISTRATIVA"/>
    <n v="188.4"/>
    <n v="0"/>
    <s v="NEGOCIOS"/>
    <x v="1"/>
  </r>
  <r>
    <n v="91"/>
    <d v="2018-12-06T00:00:00"/>
    <x v="1"/>
    <x v="1"/>
    <x v="0"/>
    <s v="BANCA COMERCIAL PERIFERIA"/>
    <s v="VIATICOS"/>
    <s v="TRANSACCIONES DEL DIA 12/06/2018SPYRAL - GESTION ADMINISTRATIVA"/>
    <n v="152.30000000000001"/>
    <n v="0"/>
    <s v="NEGOCIOS"/>
    <x v="1"/>
  </r>
  <r>
    <n v="91"/>
    <d v="2018-12-17T00:00:00"/>
    <x v="1"/>
    <x v="1"/>
    <x v="0"/>
    <s v="BANCA COMERCIAL PERIFERIA"/>
    <s v="VIATICOS"/>
    <s v="TRANSACCIONES DEL DIA 12/17/2018SPYRAL - GESTION ADMINISTRATIVA"/>
    <n v="47"/>
    <n v="0"/>
    <s v="NEGOCIOS"/>
    <x v="1"/>
  </r>
  <r>
    <n v="91"/>
    <d v="2018-12-18T00:00:00"/>
    <x v="1"/>
    <x v="1"/>
    <x v="0"/>
    <s v="BANCA COMERCIAL PERIFERIA"/>
    <s v="VIATICOS"/>
    <s v="TRANSACCIONES DEL DIA 12/18/2018SPYRAL - GESTION ADMINISTRATIVA"/>
    <n v="439.52"/>
    <n v="0"/>
    <s v="NEGOCIOS"/>
    <x v="1"/>
  </r>
  <r>
    <n v="91"/>
    <d v="2018-12-28T00:00:00"/>
    <x v="1"/>
    <x v="1"/>
    <x v="0"/>
    <s v="BANCA COMERCIAL PERIFERIA"/>
    <s v="VIATICOS"/>
    <s v="TRANSACCIONES DEL DIA 12/28/2018SPYRAL - GESTION ADMINISTRATIVA"/>
    <n v="32"/>
    <n v="0"/>
    <s v="NEGOCIOS"/>
    <x v="1"/>
  </r>
  <r>
    <n v="91"/>
    <d v="2018-12-31T00:00:00"/>
    <x v="1"/>
    <x v="1"/>
    <x v="0"/>
    <s v="BANCA COMERCIAL PERIFERIA"/>
    <s v="CIERRE DE ANIO FISCAL"/>
    <s v="CIERRE_DE_CTAS_NOMINALES"/>
    <n v="0"/>
    <n v="10945.81"/>
    <s v="NEGOCIOS"/>
    <x v="1"/>
  </r>
  <r>
    <n v="91"/>
    <d v="2018-09-20T00:00:00"/>
    <x v="4"/>
    <x v="4"/>
    <x v="0"/>
    <s v="MERCADEO"/>
    <s v="VIATICOS"/>
    <s v="TRANSACCIONES DEL DIA 09/20/2018SPYRAL - GESTION ADMINISTRATIVA"/>
    <n v="54.34"/>
    <n v="0"/>
    <s v="NEGOCIOS"/>
    <x v="1"/>
  </r>
  <r>
    <n v="91"/>
    <d v="2018-12-10T00:00:00"/>
    <x v="1"/>
    <x v="1"/>
    <x v="0"/>
    <s v="MERCADEO"/>
    <s v="VIATICOS 2"/>
    <s v="TRANSACCIONES DEL DIA 12/10/2018SPYRAL - GESTION ADMINISTRATIVA"/>
    <n v="280.37"/>
    <n v="0"/>
    <s v="NEGOCIOS"/>
    <x v="1"/>
  </r>
  <r>
    <n v="91"/>
    <d v="2018-12-31T00:00:00"/>
    <x v="1"/>
    <x v="1"/>
    <x v="0"/>
    <s v="MERCADEO"/>
    <s v="CIERRE DE ANIO FISCAL"/>
    <s v="CIERRE_DE_CTAS_NOMINALES"/>
    <n v="0"/>
    <n v="883.11"/>
    <s v="NEGOCIOS"/>
    <x v="1"/>
  </r>
  <r>
    <n v="91"/>
    <d v="2018-07-21T00:00:00"/>
    <x v="6"/>
    <x v="6"/>
    <x v="0"/>
    <s v="SERVICIOS AL CLIENTE"/>
    <s v="VIATICOS"/>
    <s v="TRANSACCIONES DEL DIA 07/21/2018SPYRAL - GESTION ADMINISTRATIVA"/>
    <n v="16.600000000000001"/>
    <n v="0"/>
    <s v="NEGOCIOS"/>
    <x v="1"/>
  </r>
  <r>
    <n v="91"/>
    <d v="2018-07-24T00:00:00"/>
    <x v="6"/>
    <x v="6"/>
    <x v="0"/>
    <s v="SERVICIOS AL CLIENTE"/>
    <s v="VIATICOS"/>
    <s v="TRANSACCIONES DEL DIA 07/24/2018SPYRAL - GESTION ADMINISTRATIVA"/>
    <n v="22.05"/>
    <n v="0"/>
    <s v="NEGOCIOS"/>
    <x v="1"/>
  </r>
  <r>
    <n v="91"/>
    <d v="2018-08-30T00:00:00"/>
    <x v="3"/>
    <x v="3"/>
    <x v="0"/>
    <s v="SERVICIOS AL CLIENTE"/>
    <s v="VIATICOS"/>
    <s v="TRANSACCIONES DEL DIA 08/30/2018SPYRAL - GESTION ADMINISTRATIVA"/>
    <n v="69.400000000000006"/>
    <n v="0"/>
    <s v="NEGOCIOS"/>
    <x v="1"/>
  </r>
  <r>
    <n v="91"/>
    <d v="2018-09-05T00:00:00"/>
    <x v="4"/>
    <x v="4"/>
    <x v="0"/>
    <s v="SERVICIOS AL CLIENTE"/>
    <s v="VIATICOS"/>
    <s v="TRANSACCIONES DEL DIA 09/05/2018SPYRAL - GESTION ADMINISTRATIVA"/>
    <n v="6.12"/>
    <n v="0"/>
    <s v="NEGOCIOS"/>
    <x v="1"/>
  </r>
  <r>
    <n v="91"/>
    <d v="2018-10-02T00:00:00"/>
    <x v="0"/>
    <x v="0"/>
    <x v="0"/>
    <s v="SERVICIOS AL CLIENTE"/>
    <s v="VIATICOS"/>
    <s v="TRANSACCIONES DEL DIA 10/02/2018SPYRAL - GESTION ADMINISTRATIVA"/>
    <n v="37.299999999999997"/>
    <n v="0"/>
    <s v="NEGOCIOS"/>
    <x v="1"/>
  </r>
  <r>
    <n v="91"/>
    <d v="2018-11-12T00:00:00"/>
    <x v="5"/>
    <x v="5"/>
    <x v="0"/>
    <s v="SERVICIOS AL CLIENTE"/>
    <s v="VIATICOS"/>
    <s v="TRANSACCIONES DEL DIA 11/12/2018SPYRAL - GESTION ADMINISTRATIVA"/>
    <n v="127.7"/>
    <n v="0"/>
    <s v="NEGOCIOS"/>
    <x v="1"/>
  </r>
  <r>
    <n v="91"/>
    <d v="2018-12-17T00:00:00"/>
    <x v="1"/>
    <x v="1"/>
    <x v="0"/>
    <s v="SERVICIOS AL CLIENTE"/>
    <s v="VIATICOS"/>
    <s v="TRANSACCIONES DEL DIA 12/17/2018SPYRAL - GESTION ADMINISTRATIVA"/>
    <n v="19.95"/>
    <n v="0"/>
    <s v="NEGOCIOS"/>
    <x v="1"/>
  </r>
  <r>
    <n v="91"/>
    <d v="2018-12-31T00:00:00"/>
    <x v="1"/>
    <x v="1"/>
    <x v="0"/>
    <s v="SERVICIOS AL CLIENTE"/>
    <s v="CIERRE DE ANIO FISCAL"/>
    <s v="CIERRE_DE_CTAS_NOMINALES"/>
    <n v="0"/>
    <n v="299.12"/>
    <s v="NEGOCIOS"/>
    <x v="1"/>
  </r>
  <r>
    <n v="91"/>
    <d v="2018-06-01T00:00:00"/>
    <x v="2"/>
    <x v="2"/>
    <x v="0"/>
    <s v="IMAGEN CORPORATIVA"/>
    <s v="VIATICOS"/>
    <s v="TRANSACCIONES DEL DIA 06/01/2018SPYRAL - GESTION ADMINISTRATIVA"/>
    <n v="152"/>
    <n v="0"/>
    <s v="NEGOCIOS"/>
    <x v="1"/>
  </r>
  <r>
    <n v="91"/>
    <d v="2018-06-07T00:00:00"/>
    <x v="2"/>
    <x v="2"/>
    <x v="0"/>
    <s v="IMAGEN CORPORATIVA"/>
    <s v="VIATICOS 2"/>
    <s v="TRANSACCIONES DEL DIA 06/07/2018SPYRAL - GESTION ADMINISTRATIVA"/>
    <n v="104.6"/>
    <n v="0"/>
    <s v="NEGOCIOS"/>
    <x v="1"/>
  </r>
  <r>
    <n v="91"/>
    <d v="2018-06-19T00:00:00"/>
    <x v="2"/>
    <x v="2"/>
    <x v="0"/>
    <s v="IMAGEN CORPORATIVA"/>
    <s v="VIATICOS"/>
    <s v="TRANSACCIONES DEL DIA 06/19/2018SPYRAL - GESTION ADMINISTRATIVA"/>
    <n v="40"/>
    <n v="0"/>
    <s v="NEGOCIOS"/>
    <x v="1"/>
  </r>
  <r>
    <n v="91"/>
    <d v="2018-06-22T00:00:00"/>
    <x v="2"/>
    <x v="2"/>
    <x v="0"/>
    <s v="IMAGEN CORPORATIVA"/>
    <s v="VIATICOS"/>
    <s v="TRANSACCIONES DEL DIA 06/22/2018SPYRAL - GESTION ADMINISTRATIVA"/>
    <n v="392.89"/>
    <n v="0"/>
    <s v="NEGOCIOS"/>
    <x v="1"/>
  </r>
  <r>
    <n v="91"/>
    <d v="2018-06-26T00:00:00"/>
    <x v="2"/>
    <x v="2"/>
    <x v="0"/>
    <s v="IMAGEN CORPORATIVA"/>
    <s v="VIATICOS 2"/>
    <s v="TRANSACCIONES DEL DIA 06/26/2018SPYRAL - GESTION ADMINISTRATIVA"/>
    <n v="85"/>
    <n v="0"/>
    <s v="NEGOCIOS"/>
    <x v="1"/>
  </r>
  <r>
    <n v="91"/>
    <d v="2018-06-26T00:00:00"/>
    <x v="2"/>
    <x v="2"/>
    <x v="0"/>
    <s v="IMAGEN CORPORATIVA"/>
    <s v="VIATICOS"/>
    <s v="TRANSACCIONES DEL DIA 06/26/2018SPYRAL - GESTION ADMINISTRATIVA"/>
    <n v="13.99"/>
    <n v="0"/>
    <s v="NEGOCIOS"/>
    <x v="1"/>
  </r>
  <r>
    <n v="91"/>
    <d v="2018-06-29T00:00:00"/>
    <x v="2"/>
    <x v="2"/>
    <x v="0"/>
    <s v="IMAGEN CORPORATIVA"/>
    <s v="VIATICOS"/>
    <s v="TRANSACCIONES DEL DIA 06/29/2018SPYRAL - GESTION ADMINISTRATIVA"/>
    <n v="10"/>
    <n v="0"/>
    <s v="NEGOCIOS"/>
    <x v="1"/>
  </r>
  <r>
    <n v="91"/>
    <d v="2018-07-06T00:00:00"/>
    <x v="6"/>
    <x v="6"/>
    <x v="0"/>
    <s v="IMAGEN CORPORATIVA"/>
    <s v="VIATICOS 2"/>
    <s v="TRANSACCIONES DEL DIA 07/06/2018SPYRAL - GESTION ADMINISTRATIVA"/>
    <n v="43.49"/>
    <n v="0"/>
    <s v="NEGOCIOS"/>
    <x v="1"/>
  </r>
  <r>
    <n v="91"/>
    <d v="2018-07-23T00:00:00"/>
    <x v="6"/>
    <x v="6"/>
    <x v="0"/>
    <s v="IMAGEN CORPORATIVA"/>
    <s v="VIATICOS 2"/>
    <s v="TRANSACCIONES DEL DIA 07/23/2018SPYRAL - GESTION ADMINISTRATIVA"/>
    <n v="62.73"/>
    <n v="0"/>
    <s v="NEGOCIOS"/>
    <x v="1"/>
  </r>
  <r>
    <n v="91"/>
    <d v="2018-07-30T00:00:00"/>
    <x v="6"/>
    <x v="6"/>
    <x v="0"/>
    <s v="IMAGEN CORPORATIVA"/>
    <s v="VIATICOS"/>
    <s v="TRANSACCIONES DEL DIA 07/30/2018SPYRAL - GESTION ADMINISTRATIVA"/>
    <n v="10"/>
    <n v="0"/>
    <s v="NEGOCIOS"/>
    <x v="1"/>
  </r>
  <r>
    <n v="91"/>
    <d v="2018-08-08T00:00:00"/>
    <x v="3"/>
    <x v="3"/>
    <x v="0"/>
    <s v="IMAGEN CORPORATIVA"/>
    <s v="VIATICOS"/>
    <s v="TRANSACCIONES DEL DIA 08/08/2018SPYRAL - GESTION ADMINISTRATIVA"/>
    <n v="30"/>
    <n v="0"/>
    <s v="NEGOCIOS"/>
    <x v="1"/>
  </r>
  <r>
    <n v="91"/>
    <d v="2018-08-23T00:00:00"/>
    <x v="3"/>
    <x v="3"/>
    <x v="0"/>
    <s v="IMAGEN CORPORATIVA"/>
    <s v="VIATICOS"/>
    <s v="TRANSACCIONES DEL DIA 08/23/2018SPYRAL - GESTION ADMINISTRATIVA"/>
    <n v="21.65"/>
    <n v="0"/>
    <s v="NEGOCIOS"/>
    <x v="1"/>
  </r>
  <r>
    <n v="91"/>
    <d v="2018-09-14T00:00:00"/>
    <x v="4"/>
    <x v="4"/>
    <x v="0"/>
    <s v="IMAGEN CORPORATIVA"/>
    <s v="VIATICOS"/>
    <s v="TRANSACCIONES DEL DIA 09/14/2018SPYRAL - GESTION ADMINISTRATIVA"/>
    <n v="10"/>
    <n v="0"/>
    <s v="NEGOCIOS"/>
    <x v="1"/>
  </r>
  <r>
    <n v="91"/>
    <d v="2018-09-27T00:00:00"/>
    <x v="4"/>
    <x v="4"/>
    <x v="0"/>
    <s v="IMAGEN CORPORATIVA"/>
    <s v="VIATICOS"/>
    <s v="TRANSACCIONES DEL DIA 09/27/2018SPYRAL - GESTION ADMINISTRATIVA"/>
    <n v="15"/>
    <n v="0"/>
    <s v="NEGOCIOS"/>
    <x v="1"/>
  </r>
  <r>
    <n v="91"/>
    <d v="2018-10-01T00:00:00"/>
    <x v="0"/>
    <x v="0"/>
    <x v="0"/>
    <s v="IMAGEN CORPORATIVA"/>
    <s v="VIATICOS"/>
    <s v="TRANSACCIONES DEL DIA 10/01/2018SPYRAL - GESTION ADMINISTRATIVA"/>
    <n v="8.31"/>
    <n v="0"/>
    <s v="NEGOCIOS"/>
    <x v="1"/>
  </r>
  <r>
    <n v="91"/>
    <d v="2018-11-14T00:00:00"/>
    <x v="5"/>
    <x v="5"/>
    <x v="0"/>
    <s v="IMAGEN CORPORATIVA"/>
    <s v="VIATICOS"/>
    <s v="TRANSACCIONES DEL DIA 11/14/2018SPYRAL - GESTION ADMINISTRATIVA"/>
    <n v="10"/>
    <n v="0"/>
    <s v="NEGOCIOS"/>
    <x v="1"/>
  </r>
  <r>
    <n v="91"/>
    <d v="2018-11-19T00:00:00"/>
    <x v="5"/>
    <x v="5"/>
    <x v="0"/>
    <s v="IMAGEN CORPORATIVA"/>
    <s v="VIATICOS"/>
    <s v="TRANSACCIONES DEL DIA 11/19/2018SPYRAL - GESTION ADMINISTRATIVA"/>
    <n v="5"/>
    <n v="0"/>
    <s v="NEGOCIOS"/>
    <x v="1"/>
  </r>
  <r>
    <n v="91"/>
    <d v="2018-12-05T00:00:00"/>
    <x v="1"/>
    <x v="1"/>
    <x v="0"/>
    <s v="IMAGEN CORPORATIVA"/>
    <s v="VIATICOS"/>
    <s v="TRANSACCIONES DEL DIA 12/05/2018SPYRAL - GESTION ADMINISTRATIVA"/>
    <n v="10"/>
    <n v="0"/>
    <s v="NEGOCIOS"/>
    <x v="1"/>
  </r>
  <r>
    <n v="91"/>
    <d v="2018-12-06T00:00:00"/>
    <x v="1"/>
    <x v="1"/>
    <x v="0"/>
    <s v="IMAGEN CORPORATIVA"/>
    <s v="VIATICOS"/>
    <s v="TRANSACCIONES DEL DIA 12/06/2018SPYRAL - GESTION ADMINISTRATIVA"/>
    <n v="10"/>
    <n v="0"/>
    <s v="NEGOCIOS"/>
    <x v="1"/>
  </r>
  <r>
    <n v="91"/>
    <d v="2018-12-07T00:00:00"/>
    <x v="1"/>
    <x v="1"/>
    <x v="0"/>
    <s v="IMAGEN CORPORATIVA"/>
    <s v="VIATICOS"/>
    <s v="TRANSACCIONES DEL DIA 12/07/2018SPYRAL - GESTION ADMINISTRATIVA"/>
    <n v="80.66"/>
    <n v="0"/>
    <s v="NEGOCIOS"/>
    <x v="1"/>
  </r>
  <r>
    <n v="91"/>
    <d v="2018-12-31T00:00:00"/>
    <x v="1"/>
    <x v="1"/>
    <x v="0"/>
    <s v="IMAGEN CORPORATIVA"/>
    <s v="CIERRE DE ANIO FISCAL"/>
    <s v="CIERRE_DE_CTAS_NOMINALES"/>
    <n v="0"/>
    <n v="8574.39"/>
    <s v="NEGOCIOS"/>
    <x v="1"/>
  </r>
  <r>
    <n v="95"/>
    <d v="2018-10-23T00:00:00"/>
    <x v="0"/>
    <x v="0"/>
    <x v="0"/>
    <s v="ADMINISTRACION DE SUCURSALES"/>
    <s v="OTROS EGRESOS 18"/>
    <s v="OTROS EGRESOS 1.P.O (OR:95/DES:95 TRN:86 PERF:300086 CAU: 18"/>
    <n v="2.7"/>
    <n v="0"/>
    <s v="BOULEVARD EL DORADO"/>
    <x v="1"/>
  </r>
  <r>
    <n v="95"/>
    <d v="2018-12-17T00:00:00"/>
    <x v="1"/>
    <x v="1"/>
    <x v="0"/>
    <s v="ADMINISTRACION DE SUCURSALES"/>
    <s v="OTROS EGRESOS 18"/>
    <s v="OTROS EGRESOS 1.P.O (OR:95/DES:95 TRN:86 PERF:300086 CAU: 18"/>
    <n v="3.6"/>
    <n v="0"/>
    <s v="BOULEVARD EL DORADO"/>
    <x v="1"/>
  </r>
  <r>
    <n v="95"/>
    <d v="2018-12-31T00:00:00"/>
    <x v="1"/>
    <x v="1"/>
    <x v="0"/>
    <s v="ADMINISTRACION DE SUCURSALES"/>
    <s v="CIERRE DE ANIO FISCAL"/>
    <s v="CIERRE_DE_CTAS_NOMINALES"/>
    <n v="0"/>
    <n v="62.7"/>
    <s v="BOULEVARD EL DORADO"/>
    <x v="1"/>
  </r>
  <r>
    <n v="95"/>
    <d v="2018-12-31T00:00:00"/>
    <x v="1"/>
    <x v="1"/>
    <x v="0"/>
    <s v="CAJA"/>
    <s v="CIERRE DE ANIO FISCAL"/>
    <s v="CIERRE_DE_CTAS_NOMINALES"/>
    <n v="0"/>
    <n v="113.1"/>
    <s v="BOULEVARD EL DORADO"/>
    <x v="1"/>
  </r>
  <r>
    <n v="97"/>
    <d v="2018-07-18T00:00:00"/>
    <x v="6"/>
    <x v="6"/>
    <x v="0"/>
    <s v="ADMINISTRACION DE SUCURSALES"/>
    <s v="OTROS EGRESOS 18"/>
    <s v="OTROS EGRESOS 1.P.O (OR:97/DES:97 TRN:86 PERF:300086 CAU: 18"/>
    <n v="17.149999999999999"/>
    <n v="0"/>
    <s v="SAN SEBASTIAN"/>
    <x v="1"/>
  </r>
  <r>
    <n v="97"/>
    <d v="2018-09-21T00:00:00"/>
    <x v="4"/>
    <x v="4"/>
    <x v="0"/>
    <s v="ADMINISTRACION DE SUCURSALES"/>
    <s v="OTROS EGRESOS 18"/>
    <s v="OTROS EGRESOS 1.P.O (OR:97/DES:97 TRN:86 PERF:300086 CAU: 18"/>
    <n v="3"/>
    <n v="0"/>
    <s v="SAN SEBASTIAN"/>
    <x v="1"/>
  </r>
  <r>
    <n v="97"/>
    <d v="2018-09-24T00:00:00"/>
    <x v="4"/>
    <x v="4"/>
    <x v="0"/>
    <s v="ADMINISTRACION DE SUCURSALES"/>
    <s v="OTROS EGRESOS 18"/>
    <s v="OTROS EGRESOS 1.P.O (OR:97/DES:97 TRN:86 PERF:300086 CAU: 18"/>
    <n v="3"/>
    <n v="0"/>
    <s v="SAN SEBASTIAN"/>
    <x v="1"/>
  </r>
  <r>
    <n v="97"/>
    <d v="2018-10-02T00:00:00"/>
    <x v="0"/>
    <x v="0"/>
    <x v="0"/>
    <s v="ADMINISTRACION DE SUCURSALES"/>
    <s v="OTROS EGRESOS 18"/>
    <s v="OTROS EGRESOS 1.P.O (OR:97/DES:97 TRN:86 PERF:300086 CAU: 18"/>
    <n v="2.4"/>
    <n v="0"/>
    <s v="SAN SEBASTIAN"/>
    <x v="1"/>
  </r>
  <r>
    <n v="97"/>
    <d v="2018-10-11T00:00:00"/>
    <x v="0"/>
    <x v="0"/>
    <x v="0"/>
    <s v="ADMINISTRACION DE SUCURSALES"/>
    <s v="OTROS EGRESOS 18"/>
    <s v="OTROS EGRESOS 1.P.O (OR:97/DES:97 TRN:86 PERF:300086 CAU: 18"/>
    <n v="3.6"/>
    <n v="0"/>
    <s v="SAN SEBASTIAN"/>
    <x v="1"/>
  </r>
  <r>
    <n v="97"/>
    <d v="2018-10-12T00:00:00"/>
    <x v="0"/>
    <x v="0"/>
    <x v="0"/>
    <s v="ADMINISTRACION DE SUCURSALES"/>
    <s v="OTROS EGRESOS 18"/>
    <s v="OTROS EGRESOS 1.P.O (OR:97/DES:97 TRN:86 PERF:300086 CAU: 18"/>
    <n v="1.8"/>
    <n v="0"/>
    <s v="SAN SEBASTIAN"/>
    <x v="1"/>
  </r>
  <r>
    <n v="97"/>
    <d v="2018-10-19T00:00:00"/>
    <x v="0"/>
    <x v="0"/>
    <x v="0"/>
    <s v="ADMINISTRACION DE SUCURSALES"/>
    <s v="OTROS EGRESOS 18"/>
    <s v="OTROS EGRESOS 1.P.O (OR:97/DES:97 TRN:86 PERF:300086 CAU: 18"/>
    <n v="1.8"/>
    <n v="0"/>
    <s v="SAN SEBASTIAN"/>
    <x v="1"/>
  </r>
  <r>
    <n v="97"/>
    <d v="2018-12-12T00:00:00"/>
    <x v="1"/>
    <x v="1"/>
    <x v="0"/>
    <s v="ADMINISTRACION DE SUCURSALES"/>
    <s v="OTROS EGRESOS 18"/>
    <s v="OTROS EGRESOS 1.P.O (OR:97/DES:97 TRN:86 PERF:300086 CAU: 18"/>
    <n v="1.1000000000000001"/>
    <n v="0"/>
    <s v="SAN SEBASTIAN"/>
    <x v="1"/>
  </r>
  <r>
    <n v="97"/>
    <d v="2018-12-18T00:00:00"/>
    <x v="1"/>
    <x v="1"/>
    <x v="0"/>
    <s v="ADMINISTRACION DE SUCURSALES"/>
    <s v="OTROS EGRESOS 18"/>
    <s v="OTROS EGRESOS 1.P.O (OR:97/DES:97 TRN:86 PERF:300086 CAU: 18"/>
    <n v="1.8"/>
    <n v="0"/>
    <s v="SAN SEBASTIAN"/>
    <x v="1"/>
  </r>
  <r>
    <n v="97"/>
    <d v="2018-12-31T00:00:00"/>
    <x v="1"/>
    <x v="1"/>
    <x v="0"/>
    <s v="ADMINISTRACION DE SUCURSALES"/>
    <s v="CIERRE DE ANIO FISCAL"/>
    <s v="CIERRE_DE_CTAS_NOMINALES"/>
    <n v="0"/>
    <n v="59.7"/>
    <s v="SAN SEBASTIAN"/>
    <x v="1"/>
  </r>
  <r>
    <n v="98"/>
    <d v="2018-06-01T00:00:00"/>
    <x v="2"/>
    <x v="2"/>
    <x v="0"/>
    <s v="ADMINISTRACION DE SUCURSALES"/>
    <s v="NC VIATICOS"/>
    <s v="TRANSACCIONES DEL DIA 06/01/2018SPYRAL - GESTION ADMINISTRATIVA"/>
    <n v="47"/>
    <n v="0"/>
    <s v="SANTIAGO INTERAMERICANA"/>
    <x v="1"/>
  </r>
  <r>
    <n v="98"/>
    <d v="2018-06-06T00:00:00"/>
    <x v="2"/>
    <x v="2"/>
    <x v="0"/>
    <s v="ADMINISTRACION DE SUCURSALES"/>
    <s v="VIATICOS"/>
    <s v="TRANSACCIONES DEL DIA 06/06/2018SPYRAL - GESTION ADMINISTRATIVA"/>
    <n v="30"/>
    <n v="0"/>
    <s v="SANTIAGO INTERAMERICANA"/>
    <x v="1"/>
  </r>
  <r>
    <n v="98"/>
    <d v="2018-07-23T00:00:00"/>
    <x v="6"/>
    <x v="6"/>
    <x v="0"/>
    <s v="ADMINISTRACION DE SUCURSALES"/>
    <s v="VIATICOS"/>
    <s v="TRANSACCIONES DEL DIA 07/23/2018SPYRAL - GESTION ADMINISTRATIVA"/>
    <n v="130"/>
    <n v="0"/>
    <s v="SANTIAGO INTERAMERICANA"/>
    <x v="1"/>
  </r>
  <r>
    <n v="98"/>
    <d v="2018-09-26T00:00:00"/>
    <x v="4"/>
    <x v="4"/>
    <x v="0"/>
    <s v="ADMINISTRACION DE SUCURSALES"/>
    <s v="VIATICOS"/>
    <s v="TRANSACCIONES DEL DIA 09/26/2018SPYRAL - GESTION ADMINISTRATIVA"/>
    <n v="30"/>
    <n v="0"/>
    <s v="SANTIAGO INTERAMERICANA"/>
    <x v="1"/>
  </r>
  <r>
    <n v="98"/>
    <d v="2018-10-16T00:00:00"/>
    <x v="0"/>
    <x v="0"/>
    <x v="0"/>
    <s v="ADMINISTRACION DE SUCURSALES"/>
    <s v="NC VIATICOS"/>
    <s v="TRANSACCIONES DEL DIA 10/16/2018SPYRAL - GESTION ADMINISTRATIVA"/>
    <n v="30.24"/>
    <n v="0"/>
    <s v="SANTIAGO INTERAMERICANA"/>
    <x v="1"/>
  </r>
  <r>
    <n v="98"/>
    <d v="2018-12-01T00:00:00"/>
    <x v="1"/>
    <x v="1"/>
    <x v="0"/>
    <s v="ADMINISTRACION DE SUCURSALES"/>
    <s v="VIATICOS"/>
    <s v="TRANSACCIONES DEL DIA 12/01/2018SPYRAL - GESTION ADMINISTRATIVA"/>
    <n v="137.5"/>
    <n v="0"/>
    <s v="SANTIAGO INTERAMERICANA"/>
    <x v="1"/>
  </r>
  <r>
    <n v="98"/>
    <d v="2018-12-04T00:00:00"/>
    <x v="1"/>
    <x v="1"/>
    <x v="0"/>
    <s v="ADMINISTRACION DE SUCURSALES"/>
    <s v="NC VIATICOS"/>
    <s v="TRANSACCIONES DEL DIA 12/04/2018SPYRAL - GESTION ADMINISTRATIVA"/>
    <n v="42.84"/>
    <n v="0"/>
    <s v="SANTIAGO INTERAMERICANA"/>
    <x v="1"/>
  </r>
  <r>
    <n v="98"/>
    <d v="2018-12-13T00:00:00"/>
    <x v="1"/>
    <x v="1"/>
    <x v="0"/>
    <s v="ADMINISTRACION DE SUCURSALES"/>
    <s v="VIATICOS"/>
    <s v="TRANSACCIONES DEL DIA 12/13/2018SPYRAL - GESTION ADMINISTRATIVA"/>
    <n v="137.5"/>
    <n v="0"/>
    <s v="SANTIAGO INTERAMERICANA"/>
    <x v="1"/>
  </r>
  <r>
    <n v="98"/>
    <d v="2018-12-31T00:00:00"/>
    <x v="1"/>
    <x v="1"/>
    <x v="0"/>
    <s v="ADMINISTRACION DE SUCURSALES"/>
    <s v="CIERRE DE ANIO FISCAL"/>
    <s v="CIERRE_DE_CTAS_NOMINALES"/>
    <n v="0"/>
    <n v="869.69"/>
    <s v="SANTIAGO INTERAMERICANA"/>
    <x v="1"/>
  </r>
  <r>
    <n v="99"/>
    <d v="2018-08-24T00:00:00"/>
    <x v="3"/>
    <x v="3"/>
    <x v="0"/>
    <s v="ADMINISTRACION DE SUCURSALES"/>
    <s v="VIATICOS"/>
    <s v="TRANSACCIONES DEL DIA 08/24/2018SPYRAL - GESTION ADMINISTRATIVA"/>
    <n v="12"/>
    <n v="0"/>
    <s v="CIUDAD DEL SABER"/>
    <x v="1"/>
  </r>
  <r>
    <n v="99"/>
    <d v="2018-10-09T00:00:00"/>
    <x v="0"/>
    <x v="0"/>
    <x v="0"/>
    <s v="ADMINISTRACION DE SUCURSALES"/>
    <s v="OTROS EGRESOS 18"/>
    <s v="OTROS EGRESOS 1.P.O (OR:99/DES:99 TRN:86 PERF:300086 CAU: 18"/>
    <n v="12"/>
    <n v="0"/>
    <s v="CIUDAD DEL SABER"/>
    <x v="1"/>
  </r>
  <r>
    <n v="99"/>
    <d v="2018-12-03T00:00:00"/>
    <x v="1"/>
    <x v="1"/>
    <x v="0"/>
    <s v="ADMINISTRACION DE SUCURSALES"/>
    <s v="NC VIATICOS"/>
    <s v="TRANSACCIONES DEL DIA 12/03/2018SPYRAL - GESTION ADMINISTRATIVA"/>
    <n v="0"/>
    <n v="54"/>
    <s v="CIUDAD DEL SABER"/>
    <x v="1"/>
  </r>
  <r>
    <n v="99"/>
    <d v="2018-12-31T00:00:00"/>
    <x v="1"/>
    <x v="1"/>
    <x v="0"/>
    <s v="ADMINISTRACION DE SUCURSALES"/>
    <s v="CIERRE DE ANIO FISCAL"/>
    <s v="CIERRE_DE_CTAS_NOMINALES"/>
    <n v="0"/>
    <n v="2.5"/>
    <s v="CIUDAD DEL SABER"/>
    <x v="1"/>
  </r>
  <r>
    <n v="101"/>
    <d v="2018-06-12T00:00:00"/>
    <x v="2"/>
    <x v="2"/>
    <x v="0"/>
    <s v="ADMINISTRACION DE SUCURSALES"/>
    <s v="OTROS EGRESOS 18"/>
    <s v="OTROS EGRESOS 1.P.O (OR:101/DES:101 TRN:86 PERF:300086 CAU: 18"/>
    <n v="16.649999999999999"/>
    <n v="0"/>
    <s v="VILLA ZAITA"/>
    <x v="1"/>
  </r>
  <r>
    <n v="101"/>
    <d v="2018-06-16T00:00:00"/>
    <x v="2"/>
    <x v="2"/>
    <x v="0"/>
    <s v="ADMINISTRACION DE SUCURSALES"/>
    <s v="OTROS EGRESOS 18"/>
    <s v="OTROS EGRESOS 1.P.O (OR:101/DES:101 TRN:86 PERF:300086 CAU: 18"/>
    <n v="22.2"/>
    <n v="0"/>
    <s v="VILLA ZAITA"/>
    <x v="1"/>
  </r>
  <r>
    <n v="101"/>
    <d v="2018-07-06T00:00:00"/>
    <x v="6"/>
    <x v="6"/>
    <x v="0"/>
    <s v="ADMINISTRACION DE SUCURSALES"/>
    <s v="OTROS EGRESOS 18"/>
    <s v="OTROS EGRESOS 1.P.O (OR:101/DES:101 TRN:86 PERF:300086 CAU: 18"/>
    <n v="5.9"/>
    <n v="0"/>
    <s v="VILLA ZAITA"/>
    <x v="1"/>
  </r>
  <r>
    <n v="101"/>
    <d v="2018-07-24T00:00:00"/>
    <x v="6"/>
    <x v="6"/>
    <x v="0"/>
    <s v="ADMINISTRACION DE SUCURSALES"/>
    <s v="OTROS EGRESOS 18"/>
    <s v="OTROS EGRESOS 1.P.O (OR:101/DES:101 TRN:86 PERF:300086 CAU: 18"/>
    <n v="10.7"/>
    <n v="0"/>
    <s v="VILLA ZAITA"/>
    <x v="1"/>
  </r>
  <r>
    <n v="101"/>
    <d v="2018-08-09T00:00:00"/>
    <x v="3"/>
    <x v="3"/>
    <x v="0"/>
    <s v="ADMINISTRACION DE SUCURSALES"/>
    <s v="OTROS EGRESOS 18"/>
    <s v="OTROS EGRESOS 1.P.O (OR:101/DES:101 TRN:86 PERF:300086 CAU: 18"/>
    <n v="12"/>
    <n v="0"/>
    <s v="VILLA ZAITA"/>
    <x v="1"/>
  </r>
  <r>
    <n v="101"/>
    <d v="2018-12-31T00:00:00"/>
    <x v="1"/>
    <x v="1"/>
    <x v="0"/>
    <s v="ADMINISTRACION DE SUCURSALES"/>
    <s v="CIERRE DE ANIO FISCAL"/>
    <s v="CIERRE_DE_CTAS_NOMINALES"/>
    <n v="0"/>
    <n v="96.1"/>
    <s v="VILLA ZAITA"/>
    <x v="1"/>
  </r>
  <r>
    <n v="102"/>
    <d v="2018-08-21T00:00:00"/>
    <x v="3"/>
    <x v="3"/>
    <x v="0"/>
    <s v="ADMINISTRACION DE SUCURSALES"/>
    <s v="OTROS EGRESOS 18"/>
    <s v="OTROS EGRESOS 1.P.O (OR:102/DES:102 TRN:86 PERF:300086 CAU: 18"/>
    <n v="1100"/>
    <n v="0"/>
    <s v="AZUERO TERMINAL PLAZA"/>
    <x v="1"/>
  </r>
  <r>
    <n v="102"/>
    <d v="2018-08-24T00:00:00"/>
    <x v="3"/>
    <x v="3"/>
    <x v="0"/>
    <s v="ADMINISTRACION DE SUCURSALES"/>
    <s v="EL 21 DE AGOSTO SE SACO EL PRESUPUESTO DE FISTAS PATRIAS POR CAU"/>
    <s v="REGISTRO DE ENTRADA DE CAJA"/>
    <n v="0"/>
    <n v="1100"/>
    <s v="AZUERO TERMINAL PLAZA"/>
    <x v="1"/>
  </r>
  <r>
    <n v="102"/>
    <d v="2018-10-01T00:00:00"/>
    <x v="0"/>
    <x v="0"/>
    <x v="0"/>
    <s v="ADMINISTRACION DE SUCURSALES"/>
    <s v="VIATICOS"/>
    <s v="TRANSACCIONES DEL DIA 10/01/2018SPYRAL - GESTION ADMINISTRATIVA"/>
    <n v="237.9"/>
    <n v="0"/>
    <s v="AZUERO TERMINAL PLAZA"/>
    <x v="1"/>
  </r>
  <r>
    <n v="102"/>
    <d v="2018-10-11T00:00:00"/>
    <x v="0"/>
    <x v="0"/>
    <x v="0"/>
    <s v="ADMINISTRACION DE SUCURSALES"/>
    <s v="VIATICOS"/>
    <s v="TRANSACCIONES DEL DIA 10/11/2018SPYRAL - GESTION ADMINISTRATIVA"/>
    <n v="237.9"/>
    <n v="0"/>
    <s v="AZUERO TERMINAL PLAZA"/>
    <x v="1"/>
  </r>
  <r>
    <n v="102"/>
    <d v="2018-12-31T00:00:00"/>
    <x v="1"/>
    <x v="1"/>
    <x v="0"/>
    <s v="ADMINISTRACION DE SUCURSALES"/>
    <s v="CIERRE DE ANIO FISCAL"/>
    <s v="CIERRE_DE_CTAS_NOMINALES"/>
    <n v="0"/>
    <n v="489.8"/>
    <s v="AZUERO TERMINAL PLAZA"/>
    <x v="1"/>
  </r>
  <r>
    <n v="102"/>
    <d v="2018-07-25T00:00:00"/>
    <x v="6"/>
    <x v="6"/>
    <x v="0"/>
    <s v="SERVICIOS PERSONALES"/>
    <s v="VIATICOS"/>
    <s v="TRANSACCIONES DEL DIA 07/25/2018SPYRAL - GESTION ADMINISTRATIVA"/>
    <n v="182"/>
    <n v="0"/>
    <s v="AZUERO TERMINAL PLAZA"/>
    <x v="1"/>
  </r>
  <r>
    <n v="102"/>
    <d v="2018-12-31T00:00:00"/>
    <x v="1"/>
    <x v="1"/>
    <x v="0"/>
    <s v="SERVICIOS PERSONALES"/>
    <s v="CIERRE DE ANIO FISCAL"/>
    <s v="CIERRE_DE_CTAS_NOMINALES"/>
    <n v="0"/>
    <n v="182"/>
    <s v="AZUERO TERMINAL PLAZA"/>
    <x v="1"/>
  </r>
  <r>
    <n v="103"/>
    <d v="2018-07-12T00:00:00"/>
    <x v="6"/>
    <x v="6"/>
    <x v="0"/>
    <s v="ADMINISTRACION DE SUCURSALES"/>
    <s v="OTROS EGRESOS 18"/>
    <s v="OTROS EGRESOS 1.P.O (OR:103/DES:103 TRN:86 PERF:300086 CAU: 18"/>
    <n v="3"/>
    <n v="0"/>
    <s v="TOWN CENTER COSTA DEL ESTE"/>
    <x v="1"/>
  </r>
  <r>
    <n v="103"/>
    <d v="2018-12-14T00:00:00"/>
    <x v="1"/>
    <x v="1"/>
    <x v="0"/>
    <s v="ADMINISTRACION DE SUCURSALES"/>
    <s v="OTROS EGRESOS 18"/>
    <s v="OTROS EGRESOS 1.P.O (OR:103/DES:103 TRN:86 PERF:300086 CAU: 18"/>
    <n v="6.5"/>
    <n v="0"/>
    <s v="TOWN CENTER COSTA DEL ESTE"/>
    <x v="1"/>
  </r>
  <r>
    <n v="103"/>
    <d v="2018-12-31T00:00:00"/>
    <x v="1"/>
    <x v="1"/>
    <x v="0"/>
    <s v="ADMINISTRACION DE SUCURSALES"/>
    <s v="CIERRE DE ANIO FISCAL"/>
    <s v="CIERRE_DE_CTAS_NOMINALES"/>
    <n v="0"/>
    <n v="20.45"/>
    <s v="TOWN CENTER COSTA DEL ESTE"/>
    <x v="1"/>
  </r>
  <r>
    <n v="125"/>
    <d v="2018-08-14T00:00:00"/>
    <x v="3"/>
    <x v="3"/>
    <x v="0"/>
    <s v="ADMINISTRACION DE SUCURSALES"/>
    <s v="VIATICOS"/>
    <s v="TRANSACCIONES DEL DIA 08/14/2018SPYRAL - GESTION ADMINISTRATIVA"/>
    <n v="9.5"/>
    <n v="0"/>
    <s v="COSTA VERDE"/>
    <x v="1"/>
  </r>
  <r>
    <n v="125"/>
    <d v="2018-08-16T00:00:00"/>
    <x v="3"/>
    <x v="3"/>
    <x v="0"/>
    <s v="ADMINISTRACION DE SUCURSALES"/>
    <s v="OTROS EGRESOS 18"/>
    <s v="OTROS EGRESOS 1.P.O (OR:125/DES:125 TRN:86 PERF:300086 CAU: 18"/>
    <n v="4.5"/>
    <n v="0"/>
    <s v="COSTA VERDE"/>
    <x v="1"/>
  </r>
  <r>
    <n v="125"/>
    <d v="2018-09-03T00:00:00"/>
    <x v="4"/>
    <x v="4"/>
    <x v="0"/>
    <s v="ADMINISTRACION DE SUCURSALES"/>
    <s v="OTROS EGRESOS 18"/>
    <s v="OTROS EGRESOS 1.P.O (OR:125/DES:125 TRN:86 PERF:300086 CAU: 18"/>
    <n v="25"/>
    <n v="0"/>
    <s v="COSTA VERDE"/>
    <x v="1"/>
  </r>
  <r>
    <n v="125"/>
    <d v="2018-09-07T00:00:00"/>
    <x v="4"/>
    <x v="4"/>
    <x v="0"/>
    <s v="ADMINISTRACION DE SUCURSALES"/>
    <s v="OTROS EGRESOS 18"/>
    <s v="OTROS EGRESOS 1.P.O (OR:125/DES:125 TRN:86 PERF:300086 CAU: 18"/>
    <n v="4.5"/>
    <n v="0"/>
    <s v="COSTA VERDE"/>
    <x v="1"/>
  </r>
  <r>
    <n v="125"/>
    <d v="2018-09-14T00:00:00"/>
    <x v="4"/>
    <x v="4"/>
    <x v="0"/>
    <s v="ADMINISTRACION DE SUCURSALES"/>
    <s v="OTROS EGRESOS 18"/>
    <s v="OTROS EGRESOS 1.P.O (OR:125/DES:125 TRN:86 PERF:300086 CAU: 18"/>
    <n v="9.75"/>
    <n v="0"/>
    <s v="COSTA VERDE"/>
    <x v="1"/>
  </r>
  <r>
    <n v="125"/>
    <d v="2018-10-05T00:00:00"/>
    <x v="0"/>
    <x v="0"/>
    <x v="0"/>
    <s v="ADMINISTRACION DE SUCURSALES"/>
    <s v="OTROS EGRESOS 18"/>
    <s v="OTROS EGRESOS 1.P.O (OR:125/DES:125 TRN:86 PERF:300086 CAU: 18"/>
    <n v="4.5"/>
    <n v="0"/>
    <s v="COSTA VERDE"/>
    <x v="1"/>
  </r>
  <r>
    <n v="125"/>
    <d v="2018-10-09T00:00:00"/>
    <x v="0"/>
    <x v="0"/>
    <x v="0"/>
    <s v="ADMINISTRACION DE SUCURSALES"/>
    <s v="OTROS EGRESOS 18"/>
    <s v="OTROS EGRESOS 1.P.O (OR:125/DES:125 TRN:86 PERF:300086 CAU: 18"/>
    <n v="9.75"/>
    <n v="0"/>
    <s v="COSTA VERDE"/>
    <x v="1"/>
  </r>
  <r>
    <n v="125"/>
    <d v="2018-11-16T00:00:00"/>
    <x v="5"/>
    <x v="5"/>
    <x v="0"/>
    <s v="ADMINISTRACION DE SUCURSALES"/>
    <s v="OTROS EGRESOS 18"/>
    <s v="OTROS EGRESOS 1.P.O (OR:125/DES:125 TRN:86 PERF:300086 CAU: 18"/>
    <n v="4.5"/>
    <n v="0"/>
    <s v="COSTA VERDE"/>
    <x v="1"/>
  </r>
  <r>
    <n v="125"/>
    <d v="2018-12-07T00:00:00"/>
    <x v="1"/>
    <x v="1"/>
    <x v="0"/>
    <s v="ADMINISTRACION DE SUCURSALES"/>
    <s v="VIATICOS"/>
    <s v="TRANSACCIONES DEL DIA 12/07/2018SPYRAL - GESTION ADMINISTRATIVA"/>
    <n v="19"/>
    <n v="0"/>
    <s v="COSTA VERDE"/>
    <x v="1"/>
  </r>
  <r>
    <n v="125"/>
    <d v="2018-12-31T00:00:00"/>
    <x v="1"/>
    <x v="1"/>
    <x v="0"/>
    <s v="ADMINISTRACION DE SUCURSALES"/>
    <s v="CIERRE DE ANIO FISCAL"/>
    <s v="CIERRE_DE_CTAS_NOMINALES"/>
    <n v="0"/>
    <n v="160.5"/>
    <s v="COSTA VERDE"/>
    <x v="1"/>
  </r>
  <r>
    <n v="131"/>
    <d v="2018-06-22T00:00:00"/>
    <x v="2"/>
    <x v="2"/>
    <x v="0"/>
    <s v="ADMINISTRACION DE SUCURSALES"/>
    <s v="OTROS EGRESOS 18"/>
    <s v="OTROS EGRESOS 1.P.O (OR:131/DES:131 TRN:86 PERF:300086 CAU: 18"/>
    <n v="3.6"/>
    <n v="0"/>
    <s v="PLAZA LOS ANGELES"/>
    <x v="1"/>
  </r>
  <r>
    <n v="131"/>
    <d v="2018-08-23T00:00:00"/>
    <x v="3"/>
    <x v="3"/>
    <x v="0"/>
    <s v="ADMINISTRACION DE SUCURSALES"/>
    <s v="OTROS EGRESOS 18"/>
    <s v="OTROS EGRESOS 1.P.O (OR:131/DES:131 TRN:86 PERF:300086 CAU: 18"/>
    <n v="1.8"/>
    <n v="0"/>
    <s v="PLAZA LOS ANGELES"/>
    <x v="1"/>
  </r>
  <r>
    <n v="131"/>
    <d v="2018-09-25T00:00:00"/>
    <x v="4"/>
    <x v="4"/>
    <x v="0"/>
    <s v="ADMINISTRACION DE SUCURSALES"/>
    <s v="OTROS EGRESOS 18"/>
    <s v="OTROS EGRESOS 1.P.O (OR:131/DES:131 TRN:86 PERF:300086 CAU: 18"/>
    <n v="10.7"/>
    <n v="0"/>
    <s v="PLAZA LOS ANGELES"/>
    <x v="1"/>
  </r>
  <r>
    <n v="131"/>
    <d v="2018-09-27T00:00:00"/>
    <x v="4"/>
    <x v="4"/>
    <x v="0"/>
    <s v="ADMINISTRACION DE SUCURSALES"/>
    <s v="OTROS EGRESOS 18"/>
    <s v="OTROS EGRESOS 1.P.O (OR:131/DES:131 TRN:86 PERF:300086 CAU: 18"/>
    <n v="6.85"/>
    <n v="0"/>
    <s v="PLAZA LOS ANGELES"/>
    <x v="1"/>
  </r>
  <r>
    <n v="131"/>
    <d v="2018-12-27T00:00:00"/>
    <x v="1"/>
    <x v="1"/>
    <x v="0"/>
    <s v="ADMINISTRACION DE SUCURSALES"/>
    <s v="OTROS EGRESOS 18"/>
    <s v="OTROS EGRESOS 1.P.O (OR:131/DES:131 TRN:86 PERF:300086 CAU: 18"/>
    <n v="16.399999999999999"/>
    <n v="0"/>
    <s v="PLAZA LOS ANGELES"/>
    <x v="1"/>
  </r>
  <r>
    <n v="131"/>
    <d v="2018-12-28T00:00:00"/>
    <x v="1"/>
    <x v="1"/>
    <x v="0"/>
    <s v="ADMINISTRACION DE SUCURSALES"/>
    <s v="OTROS EGRESOS 18"/>
    <s v="OTROS EGRESOS 1.P.O (OR:131/DES:131 TRN:86 PERF:300086 CAU: 18"/>
    <n v="3.6"/>
    <n v="0"/>
    <s v="PLAZA LOS ANGELES"/>
    <x v="1"/>
  </r>
  <r>
    <n v="131"/>
    <d v="2018-12-31T00:00:00"/>
    <x v="1"/>
    <x v="1"/>
    <x v="0"/>
    <s v="ADMINISTRACION DE SUCURSALES"/>
    <s v="CIERRE DE ANIO FISCAL"/>
    <s v="CIERRE_DE_CTAS_NOMINALES"/>
    <n v="0"/>
    <n v="71.75"/>
    <s v="PLAZA LOS ANGELES"/>
    <x v="1"/>
  </r>
  <r>
    <n v="131"/>
    <d v="2018-08-27T00:00:00"/>
    <x v="3"/>
    <x v="3"/>
    <x v="0"/>
    <s v="CAJA"/>
    <s v="O/ING. EFECTIVO 18"/>
    <s v="O/ING. EFECTIVO 1.P.O (OR:131/DES:131 TRN:32 PERF:300032E CAU: 1"/>
    <n v="0"/>
    <n v="6.85"/>
    <s v="PLAZA LOS ANGELES"/>
    <x v="1"/>
  </r>
  <r>
    <n v="131"/>
    <d v="2018-08-29T00:00:00"/>
    <x v="3"/>
    <x v="3"/>
    <x v="0"/>
    <s v="CAJA"/>
    <s v="CORRIGE DIFERENCIA EN RECHAZO MODULO DE CONTABILIDAD"/>
    <s v="PARA REGISTRAR CAJA"/>
    <n v="6.85"/>
    <n v="0"/>
    <s v="PLAZA LOS ANGELES"/>
    <x v="1"/>
  </r>
  <r>
    <n v="131"/>
    <d v="2018-08-29T00:00:00"/>
    <x v="3"/>
    <x v="3"/>
    <x v="0"/>
    <s v="CAJA"/>
    <s v="INGRESO DE PAGO DE VIATICO DEL 27 DE AGOSTO DE 2018"/>
    <s v="PARA REGISTRAR CAJA"/>
    <n v="6.85"/>
    <n v="0"/>
    <s v="PLAZA LOS ANGELES"/>
    <x v="1"/>
  </r>
  <r>
    <n v="131"/>
    <d v="2018-12-31T00:00:00"/>
    <x v="1"/>
    <x v="1"/>
    <x v="0"/>
    <s v="CAJA"/>
    <s v="CIERRE DE ANIO FISCAL"/>
    <s v="CIERRE_DE_CTAS_NOMINALES"/>
    <n v="0"/>
    <n v="6.85"/>
    <s v="PLAZA LOS ANGELES"/>
    <x v="1"/>
  </r>
  <r>
    <n v="157"/>
    <d v="2018-08-10T00:00:00"/>
    <x v="3"/>
    <x v="3"/>
    <x v="0"/>
    <s v="ADMINISTRACION DE SUCURSALES"/>
    <s v="VIATICOS"/>
    <s v="TRANSACCIONES DEL DIA 08/10/2018SPYRAL - GESTION ADMINISTRATIVA"/>
    <n v="70"/>
    <n v="0"/>
    <s v="SAN MATEO"/>
    <x v="1"/>
  </r>
  <r>
    <n v="157"/>
    <d v="2018-12-31T00:00:00"/>
    <x v="1"/>
    <x v="1"/>
    <x v="0"/>
    <s v="ADMINISTRACION DE SUCURSALES"/>
    <s v="CIERRE DE ANIO FISCAL"/>
    <s v="CIERRE_DE_CTAS_NOMINALES"/>
    <n v="0"/>
    <n v="195"/>
    <s v="SAN MATEO"/>
    <x v="1"/>
  </r>
  <r>
    <n v="162"/>
    <d v="2018-06-01T00:00:00"/>
    <x v="2"/>
    <x v="2"/>
    <x v="0"/>
    <s v="ADMINISTRACION DE SUCURSALES"/>
    <s v="VIATICOS"/>
    <s v="TRANSACCIONES DEL DIA 06/01/2018SPYRAL - GESTION ADMINISTRATIVA"/>
    <n v="19"/>
    <n v="0"/>
    <s v="BRISAS DEL GOLF ARRAIJAN"/>
    <x v="1"/>
  </r>
  <r>
    <n v="162"/>
    <d v="2018-06-11T00:00:00"/>
    <x v="2"/>
    <x v="2"/>
    <x v="0"/>
    <s v="ADMINISTRACION DE SUCURSALES"/>
    <s v="OTROS EGRESOS 18"/>
    <s v="OTROS EGRESOS 1.P.O (OR:162/DES:162 TRN:86 PERF:300086 CAU: 18"/>
    <n v="4.5"/>
    <n v="0"/>
    <s v="BRISAS DEL GOLF ARRAIJAN"/>
    <x v="1"/>
  </r>
  <r>
    <n v="162"/>
    <d v="2018-06-28T00:00:00"/>
    <x v="2"/>
    <x v="2"/>
    <x v="0"/>
    <s v="ADMINISTRACION DE SUCURSALES"/>
    <s v="OTROS EGRESOS 18"/>
    <s v="OTROS EGRESOS 1.P.O (OR:162/DES:162 TRN:86 PERF:300086 CAU: 18"/>
    <n v="4.5"/>
    <n v="0"/>
    <s v="BRISAS DEL GOLF ARRAIJAN"/>
    <x v="1"/>
  </r>
  <r>
    <n v="162"/>
    <d v="2018-07-05T00:00:00"/>
    <x v="6"/>
    <x v="6"/>
    <x v="0"/>
    <s v="ADMINISTRACION DE SUCURSALES"/>
    <s v="OTROS EGRESOS 18"/>
    <s v="OTROS EGRESOS 1.P.O (OR:162/DES:162 TRN:86 PERF:300086 CAU: 18"/>
    <n v="4.5"/>
    <n v="0"/>
    <s v="BRISAS DEL GOLF ARRAIJAN"/>
    <x v="1"/>
  </r>
  <r>
    <n v="162"/>
    <d v="2018-07-06T00:00:00"/>
    <x v="6"/>
    <x v="6"/>
    <x v="0"/>
    <s v="ADMINISTRACION DE SUCURSALES"/>
    <s v="OTROS EGRESOS 18"/>
    <s v="OTROS EGRESOS 1.P.O (OR:162/DES:162 TRN:86 PERF:300086 CAU: 18"/>
    <n v="4.5"/>
    <n v="0"/>
    <s v="BRISAS DEL GOLF ARRAIJAN"/>
    <x v="1"/>
  </r>
  <r>
    <n v="162"/>
    <d v="2018-07-25T00:00:00"/>
    <x v="6"/>
    <x v="6"/>
    <x v="0"/>
    <s v="ADMINISTRACION DE SUCURSALES"/>
    <s v="OTROS EGRESOS 18"/>
    <s v="OTROS EGRESOS 1.P.O (OR:162/DES:162 TRN:86 PERF:300086 CAU: 18"/>
    <n v="19.5"/>
    <n v="0"/>
    <s v="BRISAS DEL GOLF ARRAIJAN"/>
    <x v="1"/>
  </r>
  <r>
    <n v="162"/>
    <d v="2018-08-01T00:00:00"/>
    <x v="3"/>
    <x v="3"/>
    <x v="0"/>
    <s v="ADMINISTRACION DE SUCURSALES"/>
    <s v="OTROS EGRESOS 18"/>
    <s v="OTROS EGRESOS 1.P.O (OR:162/DES:162 TRN:86 PERF:300086 CAU: 18"/>
    <n v="4.5"/>
    <n v="0"/>
    <s v="BRISAS DEL GOLF ARRAIJAN"/>
    <x v="1"/>
  </r>
  <r>
    <n v="162"/>
    <d v="2018-08-31T00:00:00"/>
    <x v="3"/>
    <x v="3"/>
    <x v="0"/>
    <s v="ADMINISTRACION DE SUCURSALES"/>
    <s v="OTROS EGRESOS 18"/>
    <s v="OTROS EGRESOS 1.P.O (OR:162/DES:162 TRN:86 PERF:300086 CAU: 18"/>
    <n v="4.5"/>
    <n v="0"/>
    <s v="BRISAS DEL GOLF ARRAIJAN"/>
    <x v="1"/>
  </r>
  <r>
    <n v="162"/>
    <d v="2018-09-24T00:00:00"/>
    <x v="4"/>
    <x v="4"/>
    <x v="0"/>
    <s v="ADMINISTRACION DE SUCURSALES"/>
    <s v="OTROS EGRESOS 18"/>
    <s v="OTROS EGRESOS 1.P.O (OR:162/DES:162 TRN:86 PERF:300086 CAU: 18"/>
    <n v="10.5"/>
    <n v="0"/>
    <s v="BRISAS DEL GOLF ARRAIJAN"/>
    <x v="1"/>
  </r>
  <r>
    <n v="162"/>
    <d v="2018-10-01T00:00:00"/>
    <x v="0"/>
    <x v="0"/>
    <x v="0"/>
    <s v="ADMINISTRACION DE SUCURSALES"/>
    <s v="OTROS EGRESOS 18"/>
    <s v="OTROS EGRESOS 1.P.O (OR:162/DES:162 TRN:86 PERF:300086 CAU: 18"/>
    <n v="4.5"/>
    <n v="0"/>
    <s v="BRISAS DEL GOLF ARRAIJAN"/>
    <x v="1"/>
  </r>
  <r>
    <n v="162"/>
    <d v="2018-10-04T00:00:00"/>
    <x v="0"/>
    <x v="0"/>
    <x v="0"/>
    <s v="ADMINISTRACION DE SUCURSALES"/>
    <s v="OTROS EGRESOS 18"/>
    <s v="OTROS EGRESOS 1.P.O (OR:162/DES:162 TRN:86 PERF:300086 CAU: 18"/>
    <n v="4.5"/>
    <n v="0"/>
    <s v="BRISAS DEL GOLF ARRAIJAN"/>
    <x v="1"/>
  </r>
  <r>
    <n v="162"/>
    <d v="2018-10-15T00:00:00"/>
    <x v="0"/>
    <x v="0"/>
    <x v="0"/>
    <s v="ADMINISTRACION DE SUCURSALES"/>
    <s v="OTROS EGRESOS 18"/>
    <s v="OTROS EGRESOS 1.P.O (OR:162/DES:162 TRN:86 PERF:300086 CAU: 18"/>
    <n v="10.5"/>
    <n v="0"/>
    <s v="BRISAS DEL GOLF ARRAIJAN"/>
    <x v="1"/>
  </r>
  <r>
    <n v="162"/>
    <d v="2018-10-19T00:00:00"/>
    <x v="0"/>
    <x v="0"/>
    <x v="0"/>
    <s v="ADMINISTRACION DE SUCURSALES"/>
    <s v="OTROS EGRESOS 18"/>
    <s v="OTROS EGRESOS 1.P.O (OR:162/DES:162 TRN:86 PERF:300086 CAU: 18"/>
    <n v="10.5"/>
    <n v="0"/>
    <s v="BRISAS DEL GOLF ARRAIJAN"/>
    <x v="1"/>
  </r>
  <r>
    <n v="162"/>
    <d v="2018-10-30T00:00:00"/>
    <x v="0"/>
    <x v="0"/>
    <x v="0"/>
    <s v="ADMINISTRACION DE SUCURSALES"/>
    <s v="OTROS EGRESOS 18"/>
    <s v="OTROS EGRESOS 1.P.O (OR:162/DES:162 TRN:86 PERF:300086 CAU: 18"/>
    <n v="10.5"/>
    <n v="0"/>
    <s v="BRISAS DEL GOLF ARRAIJAN"/>
    <x v="1"/>
  </r>
  <r>
    <n v="162"/>
    <d v="2018-11-20T00:00:00"/>
    <x v="5"/>
    <x v="5"/>
    <x v="0"/>
    <s v="ADMINISTRACION DE SUCURSALES"/>
    <s v="OTROS EGRESOS 18"/>
    <s v="OTROS EGRESOS 1.P.O (OR:162/DES:162 TRN:86 PERF:300086 CAU: 18"/>
    <n v="19"/>
    <n v="0"/>
    <s v="BRISAS DEL GOLF ARRAIJAN"/>
    <x v="1"/>
  </r>
  <r>
    <n v="162"/>
    <d v="2018-11-29T00:00:00"/>
    <x v="5"/>
    <x v="5"/>
    <x v="0"/>
    <s v="ADMINISTRACION DE SUCURSALES"/>
    <s v="VIATICOS"/>
    <s v="TRANSACCIONES DEL DIA 11/29/2018SPYRAL - GESTION ADMINISTRATIVA"/>
    <n v="19"/>
    <n v="0"/>
    <s v="BRISAS DEL GOLF ARRAIJAN"/>
    <x v="1"/>
  </r>
  <r>
    <n v="162"/>
    <d v="2018-12-31T00:00:00"/>
    <x v="1"/>
    <x v="1"/>
    <x v="0"/>
    <s v="ADMINISTRACION DE SUCURSALES"/>
    <s v="CIERRE DE ANIO FISCAL"/>
    <s v="CIERRE_DE_CTAS_NOMINALES"/>
    <n v="0"/>
    <n v="243.4"/>
    <s v="BRISAS DEL GOLF ARRAIJAN"/>
    <x v="1"/>
  </r>
  <r>
    <n v="162"/>
    <d v="2018-07-25T00:00:00"/>
    <x v="6"/>
    <x v="6"/>
    <x v="0"/>
    <s v="CAJA"/>
    <s v="VIATICOS"/>
    <s v="TRANSACCIONES DEL DIA 07/25/2018SPYRAL - GESTION ADMINISTRATIVA"/>
    <n v="234"/>
    <n v="0"/>
    <s v="BRISAS DEL GOLF ARRAIJAN"/>
    <x v="1"/>
  </r>
  <r>
    <n v="162"/>
    <d v="2018-10-12T00:00:00"/>
    <x v="0"/>
    <x v="0"/>
    <x v="0"/>
    <s v="CAJA"/>
    <s v="VIATICOS"/>
    <s v="TRANSACCIONES DEL DIA 10/12/2018SPYRAL - GESTION ADMINISTRATIVA"/>
    <n v="19"/>
    <n v="0"/>
    <s v="BRISAS DEL GOLF ARRAIJAN"/>
    <x v="1"/>
  </r>
  <r>
    <n v="162"/>
    <d v="2018-12-31T00:00:00"/>
    <x v="1"/>
    <x v="1"/>
    <x v="0"/>
    <s v="CAJA"/>
    <s v="CIERRE DE ANIO FISCAL"/>
    <s v="CIERRE_DE_CTAS_NOMINALES"/>
    <n v="0"/>
    <n v="253"/>
    <s v="BRISAS DEL GOLF ARRAIJAN"/>
    <x v="1"/>
  </r>
  <r>
    <n v="164"/>
    <d v="2018-06-07T00:00:00"/>
    <x v="2"/>
    <x v="2"/>
    <x v="0"/>
    <s v="ADMINISTRACION DE SUCURSALES"/>
    <s v="OTROS EGRESOS 18"/>
    <s v="OTROS EGRESOS 1.P.O (OR:164/DES:164 TRN:86 PERF:300086 CAU: 18"/>
    <n v="4.5"/>
    <n v="0"/>
    <s v="PASEO ARRAIJAN"/>
    <x v="1"/>
  </r>
  <r>
    <n v="164"/>
    <d v="2018-06-15T00:00:00"/>
    <x v="2"/>
    <x v="2"/>
    <x v="0"/>
    <s v="ADMINISTRACION DE SUCURSALES"/>
    <s v="OTROS EGRESOS 18"/>
    <s v="OTROS EGRESOS 1.P.O (OR:164/DES:164 TRN:86 PERF:300086 CAU: 18"/>
    <n v="36"/>
    <n v="0"/>
    <s v="PASEO ARRAIJAN"/>
    <x v="1"/>
  </r>
  <r>
    <n v="164"/>
    <d v="2018-07-03T00:00:00"/>
    <x v="6"/>
    <x v="6"/>
    <x v="0"/>
    <s v="ADMINISTRACION DE SUCURSALES"/>
    <s v="OTROS EGRESOS 18"/>
    <s v="OTROS EGRESOS 1.P.O (OR:164/DES:164 TRN:86 PERF:300086 CAU: 18"/>
    <n v="19"/>
    <n v="0"/>
    <s v="PASEO ARRAIJAN"/>
    <x v="1"/>
  </r>
  <r>
    <n v="164"/>
    <d v="2018-07-25T00:00:00"/>
    <x v="6"/>
    <x v="6"/>
    <x v="0"/>
    <s v="ADMINISTRACION DE SUCURSALES"/>
    <s v="VIATICOS"/>
    <s v="TRANSACCIONES DEL DIA 07/25/2018SPYRAL - GESTION ADMINISTRATIVA"/>
    <n v="338"/>
    <n v="0"/>
    <s v="PASEO ARRAIJAN"/>
    <x v="1"/>
  </r>
  <r>
    <n v="164"/>
    <d v="2018-08-06T00:00:00"/>
    <x v="3"/>
    <x v="3"/>
    <x v="0"/>
    <s v="ADMINISTRACION DE SUCURSALES"/>
    <s v="OTROS EGRESOS 18"/>
    <s v="OTROS EGRESOS 1.P.O (OR:164/DES:164 TRN:86 PERF:300086 CAU: 18"/>
    <n v="13"/>
    <n v="0"/>
    <s v="PASEO ARRAIJAN"/>
    <x v="1"/>
  </r>
  <r>
    <n v="164"/>
    <d v="2018-10-09T00:00:00"/>
    <x v="0"/>
    <x v="0"/>
    <x v="0"/>
    <s v="ADMINISTRACION DE SUCURSALES"/>
    <s v="OTROS EGRESOS 18"/>
    <s v="OTROS EGRESOS 1.P.O (OR:164/DES:164 TRN:86 PERF:300086 CAU: 18"/>
    <n v="18.75"/>
    <n v="0"/>
    <s v="PASEO ARRAIJAN"/>
    <x v="1"/>
  </r>
  <r>
    <n v="164"/>
    <d v="2018-11-29T00:00:00"/>
    <x v="5"/>
    <x v="5"/>
    <x v="0"/>
    <s v="ADMINISTRACION DE SUCURSALES"/>
    <s v="OTROS EGRESOS 18"/>
    <s v="OTROS EGRESOS 1.P.O (OR:164/DES:164 TRN:86 PERF:300086 CAU: 18"/>
    <n v="18.75"/>
    <n v="0"/>
    <s v="PASEO ARRAIJAN"/>
    <x v="1"/>
  </r>
  <r>
    <n v="164"/>
    <d v="2018-12-13T00:00:00"/>
    <x v="1"/>
    <x v="1"/>
    <x v="0"/>
    <s v="ADMINISTRACION DE SUCURSALES"/>
    <s v="OTROS EGRESOS 18"/>
    <s v="OTROS EGRESOS 1.P.O (OR:164/DES:164 TRN:86 PERF:300086 CAU: 18"/>
    <n v="12"/>
    <n v="0"/>
    <s v="PASEO ARRAIJAN"/>
    <x v="1"/>
  </r>
  <r>
    <n v="164"/>
    <d v="2018-12-31T00:00:00"/>
    <x v="1"/>
    <x v="1"/>
    <x v="0"/>
    <s v="ADMINISTRACION DE SUCURSALES"/>
    <s v="CIERRE DE ANIO FISCAL"/>
    <s v="CIERRE_DE_CTAS_NOMINALES"/>
    <n v="0"/>
    <n v="641.25"/>
    <s v="PASEO ARRAIJAN"/>
    <x v="1"/>
  </r>
  <r>
    <n v="165"/>
    <d v="2018-10-11T00:00:00"/>
    <x v="0"/>
    <x v="0"/>
    <x v="0"/>
    <s v="ADMINISTRACION DE SUCURSALES"/>
    <s v="OTROS EGRESOS 18"/>
    <s v="OTROS EGRESOS 1.P.O (OR:165/DES:165 TRN:86 PERF:300086 CAU: 18"/>
    <n v="14.35"/>
    <n v="0"/>
    <s v="PLAZA NUEVO TOCUMEN"/>
    <x v="1"/>
  </r>
  <r>
    <n v="165"/>
    <d v="2018-12-31T00:00:00"/>
    <x v="1"/>
    <x v="1"/>
    <x v="0"/>
    <s v="ADMINISTRACION DE SUCURSALES"/>
    <s v="CIERRE DE ANIO FISCAL"/>
    <s v="CIERRE_DE_CTAS_NOMINALES"/>
    <n v="0"/>
    <n v="14.35"/>
    <s v="PLAZA NUEVO TOCUMEN"/>
    <x v="1"/>
  </r>
  <r>
    <n v="196"/>
    <d v="2018-06-29T00:00:00"/>
    <x v="2"/>
    <x v="2"/>
    <x v="0"/>
    <s v="ADMINISTRACION DE SUCURSALES"/>
    <s v="OTROS EGRESOS 18"/>
    <s v="OTROS EGRESOS 1.P.O (OR:196/DES:196 TRN:86 PERF:300086 CAU: 18"/>
    <n v="2.9"/>
    <n v="0"/>
    <s v="SANTA MARIA"/>
    <x v="1"/>
  </r>
  <r>
    <n v="196"/>
    <d v="2018-07-04T00:00:00"/>
    <x v="6"/>
    <x v="6"/>
    <x v="0"/>
    <s v="ADMINISTRACION DE SUCURSALES"/>
    <s v="OTROS EGRESOS 18"/>
    <s v="OTROS EGRESOS 1.P.O (OR:196/DES:196 TRN:86 PERF:300086 CAU: 18"/>
    <n v="2.9"/>
    <n v="0"/>
    <s v="SANTA MARIA"/>
    <x v="1"/>
  </r>
  <r>
    <n v="196"/>
    <d v="2018-07-20T00:00:00"/>
    <x v="6"/>
    <x v="6"/>
    <x v="0"/>
    <s v="ADMINISTRACION DE SUCURSALES"/>
    <s v="OTROS EGRESOS 18"/>
    <s v="OTROS EGRESOS 1.P.O (OR:196/DES:196 TRN:86 PERF:300086 CAU: 18"/>
    <n v="7.35"/>
    <n v="0"/>
    <s v="SANTA MARIA"/>
    <x v="1"/>
  </r>
  <r>
    <n v="196"/>
    <d v="2018-07-27T00:00:00"/>
    <x v="6"/>
    <x v="6"/>
    <x v="0"/>
    <s v="ADMINISTRACION DE SUCURSALES"/>
    <s v="OTROS EGRESOS 18"/>
    <s v="OTROS EGRESOS 1.P.O (OR:196/DES:196 TRN:86 PERF:300086 CAU: 18"/>
    <n v="1.8"/>
    <n v="0"/>
    <s v="SANTA MARIA"/>
    <x v="1"/>
  </r>
  <r>
    <n v="196"/>
    <d v="2018-08-02T00:00:00"/>
    <x v="3"/>
    <x v="3"/>
    <x v="0"/>
    <s v="ADMINISTRACION DE SUCURSALES"/>
    <s v="OTROS EGRESOS 18"/>
    <s v="OTROS EGRESOS 1.P.O (OR:196/DES:196 TRN:86 PERF:300086 CAU: 18"/>
    <n v="3.6"/>
    <n v="0"/>
    <s v="SANTA MARIA"/>
    <x v="1"/>
  </r>
  <r>
    <n v="196"/>
    <d v="2018-08-22T00:00:00"/>
    <x v="3"/>
    <x v="3"/>
    <x v="0"/>
    <s v="ADMINISTRACION DE SUCURSALES"/>
    <s v="OTROS EGRESOS 18"/>
    <s v="OTROS EGRESOS 1.P.O (OR:196/DES:196 TRN:86 PERF:300086 CAU: 18"/>
    <n v="3.6"/>
    <n v="0"/>
    <s v="SANTA MARIA"/>
    <x v="1"/>
  </r>
  <r>
    <n v="196"/>
    <d v="2018-09-26T00:00:00"/>
    <x v="4"/>
    <x v="4"/>
    <x v="0"/>
    <s v="ADMINISTRACION DE SUCURSALES"/>
    <s v="OTROS EGRESOS 18"/>
    <s v="OTROS EGRESOS 1.P.O (OR:196/DES:196 TRN:86 PERF:300086 CAU: 18"/>
    <n v="3.6"/>
    <n v="0"/>
    <s v="SANTA MARIA"/>
    <x v="1"/>
  </r>
  <r>
    <n v="196"/>
    <d v="2018-10-25T00:00:00"/>
    <x v="0"/>
    <x v="0"/>
    <x v="0"/>
    <s v="ADMINISTRACION DE SUCURSALES"/>
    <s v="OTROS EGRESOS 18"/>
    <s v="OTROS EGRESOS 1.P.O (OR:196/DES:196 TRN:86 PERF:300086 CAU: 18"/>
    <n v="7.35"/>
    <n v="0"/>
    <s v="SANTA MARIA"/>
    <x v="1"/>
  </r>
  <r>
    <n v="196"/>
    <d v="2018-12-18T00:00:00"/>
    <x v="1"/>
    <x v="1"/>
    <x v="0"/>
    <s v="ADMINISTRACION DE SUCURSALES"/>
    <s v="OTROS EGRESOS 18"/>
    <s v="OTROS EGRESOS 1.P.O (OR:196/DES:196 TRN:86 PERF:300086 CAU: 18"/>
    <n v="6.5"/>
    <n v="0"/>
    <s v="SANTA MARIA"/>
    <x v="1"/>
  </r>
  <r>
    <n v="196"/>
    <d v="2018-12-31T00:00:00"/>
    <x v="1"/>
    <x v="1"/>
    <x v="0"/>
    <s v="ADMINISTRACION DE SUCURSALES"/>
    <s v="CIERRE DE ANIO FISCAL"/>
    <s v="CIERRE_DE_CTAS_NOMINALES"/>
    <n v="0"/>
    <n v="71.25"/>
    <s v="SANTA MARIA"/>
    <x v="1"/>
  </r>
  <r>
    <n v="1"/>
    <d v="2018-08-23T00:00:00"/>
    <x v="3"/>
    <x v="3"/>
    <x v="0"/>
    <s v="ADMINISTRACION DE SUCURSALES"/>
    <s v="NC ALIMENTACION DE EMPLEADOS NVA"/>
    <s v="TRANSACCIONES DEL DIA 08/23/2018SPYRAL - GESTION ADMINISTRATIVA"/>
    <n v="63.13"/>
    <n v="0"/>
    <s v="CASA MATRIZ"/>
    <x v="2"/>
  </r>
  <r>
    <n v="1"/>
    <d v="2018-10-16T00:00:00"/>
    <x v="0"/>
    <x v="0"/>
    <x v="0"/>
    <s v="ADMINISTRACION DE SUCURSALES"/>
    <s v="NC ALIMENTACION DE EMPLEADOS NVA"/>
    <s v="TRANSACCIONES DEL DIA 10/16/2018SPYRAL - GESTION ADMINISTRATIVA"/>
    <n v="71.31"/>
    <n v="0"/>
    <s v="CASA MATRIZ"/>
    <x v="2"/>
  </r>
  <r>
    <n v="1"/>
    <d v="2018-12-31T00:00:00"/>
    <x v="1"/>
    <x v="1"/>
    <x v="0"/>
    <s v="ADMINISTRACION DE SUCURSALES"/>
    <s v="CIERRE DE ANIO FISCAL"/>
    <s v="CIERRE_DE_CTAS_NOMINALES"/>
    <n v="0"/>
    <n v="213.96"/>
    <s v="CASA MATRIZ"/>
    <x v="2"/>
  </r>
  <r>
    <n v="1"/>
    <d v="2018-08-22T00:00:00"/>
    <x v="3"/>
    <x v="3"/>
    <x v="0"/>
    <s v="CAJA"/>
    <s v="ALIMENTACION DE EMPLEADOS CTA NUEVA"/>
    <s v="TRANSACCIONES DEL DIA 08/22/2018SPYRAL - GESTION ADMINISTRATIVA"/>
    <n v="48"/>
    <n v="0"/>
    <s v="CASA MATRIZ"/>
    <x v="2"/>
  </r>
  <r>
    <n v="1"/>
    <d v="2018-10-23T00:00:00"/>
    <x v="0"/>
    <x v="0"/>
    <x v="0"/>
    <s v="CAJA"/>
    <s v="ALIMENTACION DE EMPLEADOS CTA NUEVA"/>
    <s v="TRANSACCIONES DEL DIA 10/23/2018SPYRAL - GESTION ADMINISTRATIVA"/>
    <n v="16"/>
    <n v="0"/>
    <s v="CASA MATRIZ"/>
    <x v="2"/>
  </r>
  <r>
    <n v="1"/>
    <d v="2018-12-31T00:00:00"/>
    <x v="1"/>
    <x v="1"/>
    <x v="0"/>
    <s v="CAJA"/>
    <s v="CIERRE DE ANIO FISCAL"/>
    <s v="CIERRE_DE_CTAS_NOMINALES"/>
    <n v="0"/>
    <n v="232"/>
    <s v="CASA MATRIZ"/>
    <x v="2"/>
  </r>
  <r>
    <n v="2"/>
    <d v="2018-08-10T00:00:00"/>
    <x v="3"/>
    <x v="3"/>
    <x v="0"/>
    <s v="ADMINISTRACION DE SUCURSALES"/>
    <s v="ALIMENTACION DE EMPLEADOS CTA NUEVA"/>
    <s v="TRANSACCIONES DEL DIA 08/10/2018SPYRAL - GESTION ADMINISTRATIVA"/>
    <n v="8"/>
    <n v="0"/>
    <s v="PAITILLA"/>
    <x v="2"/>
  </r>
  <r>
    <n v="2"/>
    <d v="2018-10-05T00:00:00"/>
    <x v="0"/>
    <x v="0"/>
    <x v="0"/>
    <s v="ADMINISTRACION DE SUCURSALES"/>
    <s v="ALIMENTACION DE EMPLEADOS CTA NUEVA"/>
    <s v="TRANSACCIONES DEL DIA 10/05/2018SPYRAL - GESTION ADMINISTRATIVA"/>
    <n v="8"/>
    <n v="0"/>
    <s v="PAITILLA"/>
    <x v="2"/>
  </r>
  <r>
    <n v="2"/>
    <d v="2018-11-23T00:00:00"/>
    <x v="5"/>
    <x v="5"/>
    <x v="0"/>
    <s v="ADMINISTRACION DE SUCURSALES"/>
    <s v="ALIMENTACION DE EMPLEADOS CTA NUEVA"/>
    <s v="TRANSACCIONES DEL DIA 11/23/2018SPYRAL - GESTION ADMINISTRATIVA"/>
    <n v="8"/>
    <n v="0"/>
    <s v="PAITILLA"/>
    <x v="2"/>
  </r>
  <r>
    <n v="2"/>
    <d v="2018-11-29T00:00:00"/>
    <x v="5"/>
    <x v="5"/>
    <x v="0"/>
    <s v="ADMINISTRACION DE SUCURSALES"/>
    <s v="ALIMENTACION DE EMPLEADOS CTA NUEVA"/>
    <s v="TRANSACCIONES DEL DIA 11/29/2018SPYRAL - GESTION ADMINISTRATIVA"/>
    <n v="16"/>
    <n v="0"/>
    <s v="PAITILLA"/>
    <x v="2"/>
  </r>
  <r>
    <n v="2"/>
    <d v="2018-12-31T00:00:00"/>
    <x v="1"/>
    <x v="1"/>
    <x v="0"/>
    <s v="ADMINISTRACION DE SUCURSALES"/>
    <s v="CIERRE DE ANIO FISCAL"/>
    <s v="CIERRE_DE_CTAS_NOMINALES"/>
    <n v="0"/>
    <n v="96"/>
    <s v="PAITILLA"/>
    <x v="2"/>
  </r>
  <r>
    <n v="2"/>
    <d v="2018-07-17T00:00:00"/>
    <x v="6"/>
    <x v="6"/>
    <x v="0"/>
    <s v="CAJA"/>
    <s v="ALIMENTACION DE EMPLEADOS CTA NUEVA"/>
    <s v="TRANSACCIONES DEL DIA 07/17/2018SPYRAL - GESTION ADMINISTRATIVA"/>
    <n v="8"/>
    <n v="0"/>
    <s v="PAITILLA"/>
    <x v="2"/>
  </r>
  <r>
    <n v="2"/>
    <d v="2018-08-07T00:00:00"/>
    <x v="3"/>
    <x v="3"/>
    <x v="0"/>
    <s v="CAJA"/>
    <s v="ALIMENTACION DE EMPLEADOS CTA NUEVA"/>
    <s v="TRANSACCIONES DEL DIA 08/07/2018SPYRAL - GESTION ADMINISTRATIVA"/>
    <n v="8"/>
    <n v="0"/>
    <s v="PAITILLA"/>
    <x v="2"/>
  </r>
  <r>
    <n v="2"/>
    <d v="2018-12-31T00:00:00"/>
    <x v="1"/>
    <x v="1"/>
    <x v="0"/>
    <s v="CAJA"/>
    <s v="CIERRE DE ANIO FISCAL"/>
    <s v="CIERRE_DE_CTAS_NOMINALES"/>
    <n v="0"/>
    <n v="32"/>
    <s v="PAITILLA"/>
    <x v="2"/>
  </r>
  <r>
    <n v="3"/>
    <d v="2018-06-13T00:00:00"/>
    <x v="2"/>
    <x v="2"/>
    <x v="0"/>
    <s v="CAJA"/>
    <s v="ALIMENTACION DE EMPLEADOS CTA NUEVA"/>
    <s v="TRANSACCIONES DEL DIA 06/13/2018SPYRAL - GESTION ADMINISTRATIVA"/>
    <n v="8"/>
    <n v="0"/>
    <s v="EL DORADO"/>
    <x v="2"/>
  </r>
  <r>
    <n v="3"/>
    <d v="2018-12-31T00:00:00"/>
    <x v="1"/>
    <x v="1"/>
    <x v="0"/>
    <s v="CAJA"/>
    <s v="CIERRE DE ANIO FISCAL"/>
    <s v="CIERRE_DE_CTAS_NOMINALES"/>
    <n v="0"/>
    <n v="8"/>
    <s v="EL DORADO"/>
    <x v="2"/>
  </r>
  <r>
    <n v="3"/>
    <d v="2018-12-31T00:00:00"/>
    <x v="1"/>
    <x v="1"/>
    <x v="0"/>
    <s v="SERVICIOS PERSONALES"/>
    <s v="CIERRE DE ANIO FISCAL"/>
    <s v="CIERRE_DE_CTAS_NOMINALES"/>
    <n v="0"/>
    <n v="8"/>
    <s v="EL DORADO"/>
    <x v="2"/>
  </r>
  <r>
    <n v="4"/>
    <d v="2018-12-31T00:00:00"/>
    <x v="1"/>
    <x v="1"/>
    <x v="0"/>
    <s v="ADMINISTRACION DE SUCURSALES"/>
    <s v="CIERRE DE ANIO FISCAL"/>
    <s v="CIERRE_DE_CTAS_NOMINALES"/>
    <n v="0"/>
    <n v="12.69"/>
    <s v="VIA ARGENTINA"/>
    <x v="2"/>
  </r>
  <r>
    <n v="4"/>
    <d v="2018-12-31T00:00:00"/>
    <x v="1"/>
    <x v="1"/>
    <x v="0"/>
    <s v="SERVICIOS PERSONALES"/>
    <s v="CIERRE DE ANIO FISCAL"/>
    <s v="CIERRE_DE_CTAS_NOMINALES"/>
    <n v="0"/>
    <n v="8"/>
    <s v="VIA ARGENTINA"/>
    <x v="2"/>
  </r>
  <r>
    <n v="5"/>
    <d v="2018-06-01T00:00:00"/>
    <x v="2"/>
    <x v="2"/>
    <x v="0"/>
    <s v="ADMINISTRACION DE SUCURSALES"/>
    <s v="ALIMENTACION DE EMPLEADOS CTA NUEVA"/>
    <s v="TRANSACCIONES DEL DIA 06/01/2018SPYRAL - GESTION ADMINISTRATIVA"/>
    <n v="8"/>
    <n v="0"/>
    <s v="VIA PORRAS"/>
    <x v="2"/>
  </r>
  <r>
    <n v="5"/>
    <d v="2018-06-20T00:00:00"/>
    <x v="2"/>
    <x v="2"/>
    <x v="0"/>
    <s v="ADMINISTRACION DE SUCURSALES"/>
    <s v="NC ALIMENTACION DE EMPLEADOS NVA"/>
    <s v="TRANSACCIONES DEL DIA 06/20/2018SPYRAL - GESTION ADMINISTRATIVA"/>
    <n v="113.93"/>
    <n v="0"/>
    <s v="VIA PORRAS"/>
    <x v="2"/>
  </r>
  <r>
    <n v="5"/>
    <d v="2018-08-23T00:00:00"/>
    <x v="3"/>
    <x v="3"/>
    <x v="0"/>
    <s v="ADMINISTRACION DE SUCURSALES"/>
    <s v="NC ALIMENTACION DE EMPLEADOS NVA"/>
    <s v="TRANSACCIONES DEL DIA 08/23/2018SPYRAL - GESTION ADMINISTRATIVA"/>
    <n v="113"/>
    <n v="0"/>
    <s v="VIA PORRAS"/>
    <x v="2"/>
  </r>
  <r>
    <n v="5"/>
    <d v="2018-08-23T00:00:00"/>
    <x v="3"/>
    <x v="3"/>
    <x v="0"/>
    <s v="ADMINISTRACION DE SUCURSALES"/>
    <s v="ALIMENTACION DE EMPLEADOS CTA NUEVA"/>
    <s v="TRANSACCIONES DEL DIA 08/23/2018SPYRAL - GESTION ADMINISTRATIVA"/>
    <n v="16"/>
    <n v="0"/>
    <s v="VIA PORRAS"/>
    <x v="2"/>
  </r>
  <r>
    <n v="5"/>
    <d v="2018-11-09T00:00:00"/>
    <x v="5"/>
    <x v="5"/>
    <x v="0"/>
    <s v="ADMINISTRACION DE SUCURSALES"/>
    <s v="NC ALIMENTACION DE EMPLEADOS NVA"/>
    <s v="TRANSACCIONES DEL DIA 11/09/2018SPYRAL - GESTION ADMINISTRATIVA"/>
    <n v="117.91"/>
    <n v="0"/>
    <s v="VIA PORRAS"/>
    <x v="2"/>
  </r>
  <r>
    <n v="5"/>
    <d v="2018-12-20T00:00:00"/>
    <x v="1"/>
    <x v="1"/>
    <x v="0"/>
    <s v="ADMINISTRACION DE SUCURSALES"/>
    <s v="NC ALIMENTACION DE EMPLEADOS NVA"/>
    <s v="TRANSACCIONES DEL DIA 12/20/2018SPYRAL - GESTION ADMINISTRATIVA"/>
    <n v="99.5"/>
    <n v="0"/>
    <s v="VIA PORRAS"/>
    <x v="2"/>
  </r>
  <r>
    <n v="5"/>
    <d v="2018-12-31T00:00:00"/>
    <x v="1"/>
    <x v="1"/>
    <x v="0"/>
    <s v="ADMINISTRACION DE SUCURSALES"/>
    <s v="CIERRE DE ANIO FISCAL"/>
    <s v="CIERRE_DE_CTAS_NOMINALES"/>
    <n v="0"/>
    <n v="721.17"/>
    <s v="VIA PORRAS"/>
    <x v="2"/>
  </r>
  <r>
    <n v="5"/>
    <d v="2018-06-08T00:00:00"/>
    <x v="2"/>
    <x v="2"/>
    <x v="0"/>
    <s v="CAJA"/>
    <s v="ALIMENTACION DE EMPLEADOS CTA NUEVA"/>
    <s v="TRANSACCIONES DEL DIA 06/08/2018SPYRAL - GESTION ADMINISTRATIVA"/>
    <n v="8"/>
    <n v="0"/>
    <s v="VIA PORRAS"/>
    <x v="2"/>
  </r>
  <r>
    <n v="5"/>
    <d v="2018-06-14T00:00:00"/>
    <x v="2"/>
    <x v="2"/>
    <x v="0"/>
    <s v="CAJA"/>
    <s v="ALIMENTACION DE EMPLEADOS CTA NUEVA"/>
    <s v="TRANSACCIONES DEL DIA 06/14/2018SPYRAL - GESTION ADMINISTRATIVA"/>
    <n v="16"/>
    <n v="0"/>
    <s v="VIA PORRAS"/>
    <x v="2"/>
  </r>
  <r>
    <n v="5"/>
    <d v="2018-06-28T00:00:00"/>
    <x v="2"/>
    <x v="2"/>
    <x v="0"/>
    <s v="CAJA"/>
    <s v="ALIMENTACION DE EMPLEADOS CTA NUEVA"/>
    <s v="TRANSACCIONES DEL DIA 06/28/2018SPYRAL - GESTION ADMINISTRATIVA"/>
    <n v="24"/>
    <n v="0"/>
    <s v="VIA PORRAS"/>
    <x v="2"/>
  </r>
  <r>
    <n v="5"/>
    <d v="2018-07-03T00:00:00"/>
    <x v="6"/>
    <x v="6"/>
    <x v="0"/>
    <s v="CAJA"/>
    <s v="ALIMENTACION DE EMPLEADOS CTA NUEVA"/>
    <s v="TRANSACCIONES DEL DIA 07/03/2018SPYRAL - GESTION ADMINISTRATIVA"/>
    <n v="8"/>
    <n v="0"/>
    <s v="VIA PORRAS"/>
    <x v="2"/>
  </r>
  <r>
    <n v="5"/>
    <d v="2018-07-06T00:00:00"/>
    <x v="6"/>
    <x v="6"/>
    <x v="0"/>
    <s v="CAJA"/>
    <s v="ALIMENTACION DE EMPLEADOS CTA NUEVA"/>
    <s v="TRANSACCIONES DEL DIA 07/06/2018SPYRAL - GESTION ADMINISTRATIVA"/>
    <n v="8"/>
    <n v="0"/>
    <s v="VIA PORRAS"/>
    <x v="2"/>
  </r>
  <r>
    <n v="5"/>
    <d v="2018-07-18T00:00:00"/>
    <x v="6"/>
    <x v="6"/>
    <x v="0"/>
    <s v="CAJA"/>
    <s v="ALIMENTACION DE EMPLEADOS CTA NUEVA"/>
    <s v="TRANSACCIONES DEL DIA 07/18/2018SPYRAL - GESTION ADMINISTRATIVA"/>
    <n v="8"/>
    <n v="0"/>
    <s v="VIA PORRAS"/>
    <x v="2"/>
  </r>
  <r>
    <n v="5"/>
    <d v="2018-07-21T00:00:00"/>
    <x v="6"/>
    <x v="6"/>
    <x v="0"/>
    <s v="CAJA"/>
    <s v="ALIMENTACION DE EMPLEADOS CTA NUEVA"/>
    <s v="TRANSACCIONES DEL DIA 07/21/2018SPYRAL - GESTION ADMINISTRATIVA"/>
    <n v="40"/>
    <n v="0"/>
    <s v="VIA PORRAS"/>
    <x v="2"/>
  </r>
  <r>
    <n v="5"/>
    <d v="2018-07-25T00:00:00"/>
    <x v="6"/>
    <x v="6"/>
    <x v="0"/>
    <s v="CAJA"/>
    <s v="ALIMENTACION DE EMPLEADOS CTA NUEVA"/>
    <s v="TRANSACCIONES DEL DIA 07/25/2018SPYRAL - GESTION ADMINISTRATIVA"/>
    <n v="16"/>
    <n v="0"/>
    <s v="VIA PORRAS"/>
    <x v="2"/>
  </r>
  <r>
    <n v="5"/>
    <d v="2018-08-07T00:00:00"/>
    <x v="3"/>
    <x v="3"/>
    <x v="0"/>
    <s v="CAJA"/>
    <s v="ALIMENTACION DE EMPLEADOS CTA NUEVA"/>
    <s v="TRANSACCIONES DEL DIA 08/07/2018SPYRAL - GESTION ADMINISTRATIVA"/>
    <n v="8"/>
    <n v="0"/>
    <s v="VIA PORRAS"/>
    <x v="2"/>
  </r>
  <r>
    <n v="5"/>
    <d v="2018-08-22T00:00:00"/>
    <x v="3"/>
    <x v="3"/>
    <x v="0"/>
    <s v="CAJA"/>
    <s v="ALIMENTACION DE EMPLEADOS CTA NUEVA"/>
    <s v="TRANSACCIONES DEL DIA 08/22/2018SPYRAL - GESTION ADMINISTRATIVA"/>
    <n v="40"/>
    <n v="0"/>
    <s v="VIA PORRAS"/>
    <x v="2"/>
  </r>
  <r>
    <n v="5"/>
    <d v="2018-09-07T00:00:00"/>
    <x v="4"/>
    <x v="4"/>
    <x v="0"/>
    <s v="CAJA"/>
    <s v="ALIMENTACION DE EMPLEADOS CTA NUEVA"/>
    <s v="TRANSACCIONES DEL DIA 09/07/2018SPYRAL - GESTION ADMINISTRATIVA"/>
    <n v="48"/>
    <n v="0"/>
    <s v="VIA PORRAS"/>
    <x v="2"/>
  </r>
  <r>
    <n v="5"/>
    <d v="2018-09-14T00:00:00"/>
    <x v="4"/>
    <x v="4"/>
    <x v="0"/>
    <s v="CAJA"/>
    <s v="ALIMENTACION DE EMPLEADOS CTA NUEVA"/>
    <s v="TRANSACCIONES DEL DIA 09/14/2018SPYRAL - GESTION ADMINISTRATIVA"/>
    <n v="8"/>
    <n v="0"/>
    <s v="VIA PORRAS"/>
    <x v="2"/>
  </r>
  <r>
    <n v="5"/>
    <d v="2018-09-24T00:00:00"/>
    <x v="4"/>
    <x v="4"/>
    <x v="0"/>
    <s v="CAJA"/>
    <s v="ALIMENTACION DE EMPLEADOS CTA NUEVA"/>
    <s v="TRANSACCIONES DEL DIA 09/24/2018SPYRAL - GESTION ADMINISTRATIVA"/>
    <n v="24"/>
    <n v="0"/>
    <s v="VIA PORRAS"/>
    <x v="2"/>
  </r>
  <r>
    <n v="5"/>
    <d v="2018-10-08T00:00:00"/>
    <x v="0"/>
    <x v="0"/>
    <x v="0"/>
    <s v="CAJA"/>
    <s v="ALIMENTACION DE EMPLEADOS CTA NUEVA"/>
    <s v="TRANSACCIONES DEL DIA 10/08/2018SPYRAL - GESTION ADMINISTRATIVA"/>
    <n v="16"/>
    <n v="0"/>
    <s v="VIA PORRAS"/>
    <x v="2"/>
  </r>
  <r>
    <n v="5"/>
    <d v="2018-12-04T00:00:00"/>
    <x v="1"/>
    <x v="1"/>
    <x v="0"/>
    <s v="CAJA"/>
    <s v="ALIMENTACION DE EMPLEADOS CTA NUEVA"/>
    <s v="TRANSACCIONES DEL DIA 12/04/2018SPYRAL - GESTION ADMINISTRATIVA"/>
    <n v="16"/>
    <n v="0"/>
    <s v="VIA PORRAS"/>
    <x v="2"/>
  </r>
  <r>
    <n v="5"/>
    <d v="2018-12-06T00:00:00"/>
    <x v="1"/>
    <x v="1"/>
    <x v="0"/>
    <s v="CAJA"/>
    <s v="ALIMENTACION DE EMPLEADOS CTA NUEVA"/>
    <s v="TRANSACCIONES DEL DIA 12/06/2018SPYRAL - GESTION ADMINISTRATIVA"/>
    <n v="8"/>
    <n v="0"/>
    <s v="VIA PORRAS"/>
    <x v="2"/>
  </r>
  <r>
    <n v="5"/>
    <d v="2018-12-13T00:00:00"/>
    <x v="1"/>
    <x v="1"/>
    <x v="0"/>
    <s v="CAJA"/>
    <s v="ALIMENTACION DE EMPLEADOS CTA NUEVA"/>
    <s v="TRANSACCIONES DEL DIA 12/13/2018SPYRAL - GESTION ADMINISTRATIVA"/>
    <n v="24"/>
    <n v="0"/>
    <s v="VIA PORRAS"/>
    <x v="2"/>
  </r>
  <r>
    <n v="5"/>
    <d v="2018-12-19T00:00:00"/>
    <x v="1"/>
    <x v="1"/>
    <x v="0"/>
    <s v="CAJA"/>
    <s v="ALIMENTACION DE EMPLEADOS CTA NUEVA"/>
    <s v="TRANSACCIONES DEL DIA 12/19/2018SPYRAL - GESTION ADMINISTRATIVA"/>
    <n v="16"/>
    <n v="0"/>
    <s v="VIA PORRAS"/>
    <x v="2"/>
  </r>
  <r>
    <n v="5"/>
    <d v="2018-12-27T00:00:00"/>
    <x v="1"/>
    <x v="1"/>
    <x v="0"/>
    <s v="CAJA"/>
    <s v="ALIMENTACION DE EMPLEADOS CTA NUEVA"/>
    <s v="TRANSACCIONES DEL DIA 12/27/2018SPYRAL - GESTION ADMINISTRATIVA"/>
    <n v="24"/>
    <n v="0"/>
    <s v="VIA PORRAS"/>
    <x v="2"/>
  </r>
  <r>
    <n v="5"/>
    <d v="2018-12-31T00:00:00"/>
    <x v="1"/>
    <x v="1"/>
    <x v="0"/>
    <s v="CAJA"/>
    <s v="CIERRE DE ANIO FISCAL"/>
    <s v="CIERRE_DE_CTAS_NOMINALES"/>
    <n v="0"/>
    <n v="608"/>
    <s v="VIA PORRAS"/>
    <x v="2"/>
  </r>
  <r>
    <n v="5"/>
    <d v="2018-06-28T00:00:00"/>
    <x v="2"/>
    <x v="2"/>
    <x v="0"/>
    <s v="SERVICIOS PERSONALES"/>
    <s v="ALIMENTACION DE EMPLEADOS CTA NUEVA"/>
    <s v="TRANSACCIONES DEL DIA 06/28/2018SPYRAL - GESTION ADMINISTRATIVA"/>
    <n v="8"/>
    <n v="0"/>
    <s v="VIA PORRAS"/>
    <x v="2"/>
  </r>
  <r>
    <n v="5"/>
    <d v="2018-08-16T00:00:00"/>
    <x v="3"/>
    <x v="3"/>
    <x v="0"/>
    <s v="SERVICIOS PERSONALES"/>
    <s v="ALIMENTACION DE EMPLEADOS CTA NUEVA"/>
    <s v="TRANSACCIONES DEL DIA 08/16/2018SPYRAL - GESTION ADMINISTRATIVA"/>
    <n v="8"/>
    <n v="0"/>
    <s v="VIA PORRAS"/>
    <x v="2"/>
  </r>
  <r>
    <n v="5"/>
    <d v="2018-12-31T00:00:00"/>
    <x v="1"/>
    <x v="1"/>
    <x v="0"/>
    <s v="SERVICIOS PERSONALES"/>
    <s v="CIERRE DE ANIO FISCAL"/>
    <s v="CIERRE_DE_CTAS_NOMINALES"/>
    <n v="0"/>
    <n v="24"/>
    <s v="VIA PORRAS"/>
    <x v="2"/>
  </r>
  <r>
    <n v="6"/>
    <d v="2018-08-07T00:00:00"/>
    <x v="3"/>
    <x v="3"/>
    <x v="0"/>
    <s v="CAJA"/>
    <s v="ALIMENTACION DE EMPLEADOS CTA NUEVA"/>
    <s v="TRANSACCIONES DEL DIA 08/07/2018SPYRAL - GESTION ADMINISTRATIVA"/>
    <n v="8"/>
    <n v="0"/>
    <s v="EL INGENIO"/>
    <x v="2"/>
  </r>
  <r>
    <n v="6"/>
    <d v="2018-12-31T00:00:00"/>
    <x v="1"/>
    <x v="1"/>
    <x v="0"/>
    <s v="CAJA"/>
    <s v="CIERRE DE ANIO FISCAL"/>
    <s v="CIERRE_DE_CTAS_NOMINALES"/>
    <n v="0"/>
    <n v="8"/>
    <s v="EL INGENIO"/>
    <x v="2"/>
  </r>
  <r>
    <n v="7"/>
    <d v="2018-10-10T00:00:00"/>
    <x v="0"/>
    <x v="0"/>
    <x v="0"/>
    <s v="ADMINISTRACION DE SUCURSALES"/>
    <s v="NC ALIMENTACION DE EMPLEADOS NVA"/>
    <s v="TRANSACCIONES DEL DIA 10/10/2018SPYRAL - GESTION ADMINISTRATIVA"/>
    <n v="27.98"/>
    <n v="0"/>
    <s v="CHANIS"/>
    <x v="2"/>
  </r>
  <r>
    <n v="7"/>
    <d v="2018-12-31T00:00:00"/>
    <x v="1"/>
    <x v="1"/>
    <x v="0"/>
    <s v="ADMINISTRACION DE SUCURSALES"/>
    <s v="CIERRE DE ANIO FISCAL"/>
    <s v="CIERRE_DE_CTAS_NOMINALES"/>
    <n v="0"/>
    <n v="27.98"/>
    <s v="CHANIS"/>
    <x v="2"/>
  </r>
  <r>
    <n v="7"/>
    <d v="2018-12-31T00:00:00"/>
    <x v="1"/>
    <x v="1"/>
    <x v="0"/>
    <s v="CAJA"/>
    <s v="CIERRE DE ANIO FISCAL"/>
    <s v="CIERRE_DE_CTAS_NOMINALES"/>
    <n v="0"/>
    <n v="8"/>
    <s v="CHANIS"/>
    <x v="2"/>
  </r>
  <r>
    <n v="8"/>
    <d v="2018-06-07T00:00:00"/>
    <x v="2"/>
    <x v="2"/>
    <x v="0"/>
    <s v="ADMINISTRACION DE SUCURSALES"/>
    <s v="NC ALIMENTACION DE EMPLEADOS NVA"/>
    <s v="TRANSACCIONES DEL DIA 06/07/2018SPYRAL - GESTION ADMINISTRATIVA"/>
    <n v="60.1"/>
    <n v="0"/>
    <s v="PLAZA TOCUMEN"/>
    <x v="2"/>
  </r>
  <r>
    <n v="8"/>
    <d v="2018-06-15T00:00:00"/>
    <x v="2"/>
    <x v="2"/>
    <x v="0"/>
    <s v="ADMINISTRACION DE SUCURSALES"/>
    <s v="NC ALIMENTACION DE EMPLEADOS NVA"/>
    <s v="TRANSACCIONES DEL DIA 06/15/2018SPYRAL - GESTION ADMINISTRATIVA"/>
    <n v="112"/>
    <n v="0"/>
    <s v="PLAZA TOCUMEN"/>
    <x v="2"/>
  </r>
  <r>
    <n v="8"/>
    <d v="2018-07-17T00:00:00"/>
    <x v="6"/>
    <x v="6"/>
    <x v="0"/>
    <s v="ADMINISTRACION DE SUCURSALES"/>
    <s v="NC ALIMENTACION DE EMPLEADOS NVA"/>
    <s v="TRANSACCIONES DEL DIA 07/17/2018SPYRAL - GESTION ADMINISTRATIVA"/>
    <n v="96"/>
    <n v="0"/>
    <s v="PLAZA TOCUMEN"/>
    <x v="2"/>
  </r>
  <r>
    <n v="8"/>
    <d v="2018-07-26T00:00:00"/>
    <x v="6"/>
    <x v="6"/>
    <x v="0"/>
    <s v="ADMINISTRACION DE SUCURSALES"/>
    <s v="NC ALIMENTACION DE EMPLEADOS NVA"/>
    <s v="TRANSACCIONES DEL DIA 07/26/2018SPYRAL - GESTION ADMINISTRATIVA"/>
    <n v="80.66"/>
    <n v="0"/>
    <s v="PLAZA TOCUMEN"/>
    <x v="2"/>
  </r>
  <r>
    <n v="8"/>
    <d v="2018-08-25T00:00:00"/>
    <x v="3"/>
    <x v="3"/>
    <x v="0"/>
    <s v="ADMINISTRACION DE SUCURSALES"/>
    <s v="NC ALIMENTACION DE EMPLEADOS NVA"/>
    <s v="TRANSACCIONES DEL DIA 08/25/2018SPYRAL - GESTION ADMINISTRATIVA"/>
    <n v="104"/>
    <n v="0"/>
    <s v="PLAZA TOCUMEN"/>
    <x v="2"/>
  </r>
  <r>
    <n v="8"/>
    <d v="2018-10-16T00:00:00"/>
    <x v="0"/>
    <x v="0"/>
    <x v="0"/>
    <s v="ADMINISTRACION DE SUCURSALES"/>
    <s v="NC ALIMENTACION DE EMPLEADOS NVA"/>
    <s v="TRANSACCIONES DEL DIA 10/16/2018SPYRAL - GESTION ADMINISTRATIVA"/>
    <n v="39.479999999999997"/>
    <n v="0"/>
    <s v="PLAZA TOCUMEN"/>
    <x v="2"/>
  </r>
  <r>
    <n v="8"/>
    <d v="2018-10-27T00:00:00"/>
    <x v="0"/>
    <x v="0"/>
    <x v="0"/>
    <s v="ADMINISTRACION DE SUCURSALES"/>
    <s v="ALIMENTACION DE EMPLEADOS CTA NUEVA"/>
    <s v="TRANSACCIONES DEL DIA 10/27/2018SPYRAL - GESTION ADMINISTRATIVA"/>
    <n v="8"/>
    <n v="0"/>
    <s v="PLAZA TOCUMEN"/>
    <x v="2"/>
  </r>
  <r>
    <n v="8"/>
    <d v="2018-11-08T00:00:00"/>
    <x v="5"/>
    <x v="5"/>
    <x v="0"/>
    <s v="ADMINISTRACION DE SUCURSALES"/>
    <s v="NC ALIMENTACION DE EMPLEADOS NVA"/>
    <s v="TRANSACCIONES DEL DIA 11/08/2018SPYRAL - GESTION ADMINISTRATIVA"/>
    <n v="47.54"/>
    <n v="0"/>
    <s v="PLAZA TOCUMEN"/>
    <x v="2"/>
  </r>
  <r>
    <n v="8"/>
    <d v="2018-12-03T00:00:00"/>
    <x v="1"/>
    <x v="1"/>
    <x v="0"/>
    <s v="ADMINISTRACION DE SUCURSALES"/>
    <s v="NC ALIMENTACION DE EMPLEADOS NVA"/>
    <s v="TRANSACCIONES DEL DIA 12/03/2018SPYRAL - GESTION ADMINISTRATIVA"/>
    <n v="184"/>
    <n v="0"/>
    <s v="PLAZA TOCUMEN"/>
    <x v="2"/>
  </r>
  <r>
    <n v="8"/>
    <d v="2018-12-31T00:00:00"/>
    <x v="1"/>
    <x v="1"/>
    <x v="0"/>
    <s v="ADMINISTRACION DE SUCURSALES"/>
    <s v="CIERRE DE ANIO FISCAL"/>
    <s v="CIERRE_DE_CTAS_NOMINALES"/>
    <n v="0"/>
    <n v="1560.09"/>
    <s v="PLAZA TOCUMEN"/>
    <x v="2"/>
  </r>
  <r>
    <n v="9"/>
    <d v="2018-12-31T00:00:00"/>
    <x v="1"/>
    <x v="1"/>
    <x v="0"/>
    <s v="ADMINISTRACION DE SUCURSALES"/>
    <s v="CIERRE DE ANIO FISCAL"/>
    <s v="CIERRE_DE_CTAS_NOMINALES"/>
    <n v="0"/>
    <n v="38.97"/>
    <s v="SANTIAGO"/>
    <x v="2"/>
  </r>
  <r>
    <n v="10"/>
    <d v="2018-06-15T00:00:00"/>
    <x v="2"/>
    <x v="2"/>
    <x v="0"/>
    <s v="ADMINISTRACION DE SUCURSALES"/>
    <s v="NC ALIMENTACION DE EMPLEADOS NVA"/>
    <s v="TRANSACCIONES DEL DIA 06/15/2018SPYRAL - GESTION ADMINISTRATIVA"/>
    <n v="81.47"/>
    <n v="0"/>
    <s v="OBARRIO"/>
    <x v="2"/>
  </r>
  <r>
    <n v="10"/>
    <d v="2018-11-13T00:00:00"/>
    <x v="5"/>
    <x v="5"/>
    <x v="0"/>
    <s v="ADMINISTRACION DE SUCURSALES"/>
    <s v="NC ALIMENTACION DE EMPLEADOS NVA"/>
    <s v="TRANSACCIONES DEL DIA 11/13/2018SPYRAL - GESTION ADMINISTRATIVA"/>
    <n v="50.33"/>
    <n v="0"/>
    <s v="OBARRIO"/>
    <x v="2"/>
  </r>
  <r>
    <n v="10"/>
    <d v="2018-12-31T00:00:00"/>
    <x v="1"/>
    <x v="1"/>
    <x v="0"/>
    <s v="ADMINISTRACION DE SUCURSALES"/>
    <s v="CIERRE DE ANIO FISCAL"/>
    <s v="CIERRE_DE_CTAS_NOMINALES"/>
    <n v="0"/>
    <n v="218.73"/>
    <s v="OBARRIO"/>
    <x v="2"/>
  </r>
  <r>
    <n v="10"/>
    <d v="2018-07-12T00:00:00"/>
    <x v="6"/>
    <x v="6"/>
    <x v="0"/>
    <s v="CAJA"/>
    <s v="ALIMENTACION DE EMPLEADOS CTA NUEVA"/>
    <s v="TRANSACCIONES DEL DIA 07/12/2018SPYRAL - GESTION ADMINISTRATIVA"/>
    <n v="8"/>
    <n v="0"/>
    <s v="OBARRIO"/>
    <x v="2"/>
  </r>
  <r>
    <n v="10"/>
    <d v="2018-08-21T00:00:00"/>
    <x v="3"/>
    <x v="3"/>
    <x v="0"/>
    <s v="CAJA"/>
    <s v="ALIMENTACION DE EMPLEADOS CTA NUEVA"/>
    <s v="TRANSACCIONES DEL DIA 08/21/2018SPYRAL - GESTION ADMINISTRATIVA"/>
    <n v="8"/>
    <n v="0"/>
    <s v="OBARRIO"/>
    <x v="2"/>
  </r>
  <r>
    <n v="10"/>
    <d v="2018-09-07T00:00:00"/>
    <x v="4"/>
    <x v="4"/>
    <x v="0"/>
    <s v="CAJA"/>
    <s v="ALIMENTACION DE EMPLEADOS CTA NUEVA"/>
    <s v="TRANSACCIONES DEL DIA 09/07/2018SPYRAL - GESTION ADMINISTRATIVA"/>
    <n v="24"/>
    <n v="0"/>
    <s v="OBARRIO"/>
    <x v="2"/>
  </r>
  <r>
    <n v="10"/>
    <d v="2018-09-24T00:00:00"/>
    <x v="4"/>
    <x v="4"/>
    <x v="0"/>
    <s v="CAJA"/>
    <s v="ALIMENTACION DE EMPLEADOS CTA NUEVA"/>
    <s v="TRANSACCIONES DEL DIA 09/24/2018SPYRAL - GESTION ADMINISTRATIVA"/>
    <n v="8"/>
    <n v="0"/>
    <s v="OBARRIO"/>
    <x v="2"/>
  </r>
  <r>
    <n v="10"/>
    <d v="2018-10-01T00:00:00"/>
    <x v="0"/>
    <x v="0"/>
    <x v="0"/>
    <s v="CAJA"/>
    <s v="ALIMENTACION DE EMPLEADOS CTA NUEVA"/>
    <s v="TRANSACCIONES DEL DIA 10/01/2018SPYRAL - GESTION ADMINISTRATIVA"/>
    <n v="8"/>
    <n v="0"/>
    <s v="OBARRIO"/>
    <x v="2"/>
  </r>
  <r>
    <n v="10"/>
    <d v="2018-10-05T00:00:00"/>
    <x v="0"/>
    <x v="0"/>
    <x v="0"/>
    <s v="CAJA"/>
    <s v="ALIMENTACION DE EMPLEADOS CTA NUEVA"/>
    <s v="TRANSACCIONES DEL DIA 10/05/2018SPYRAL - GESTION ADMINISTRATIVA"/>
    <n v="16"/>
    <n v="0"/>
    <s v="OBARRIO"/>
    <x v="2"/>
  </r>
  <r>
    <n v="10"/>
    <d v="2018-10-17T00:00:00"/>
    <x v="0"/>
    <x v="0"/>
    <x v="0"/>
    <s v="CAJA"/>
    <s v="ALIMENTACION DE EMPLEADOS CTA NUEVA"/>
    <s v="TRANSACCIONES DEL DIA 10/17/2018SPYRAL - GESTION ADMINISTRATIVA"/>
    <n v="16"/>
    <n v="0"/>
    <s v="OBARRIO"/>
    <x v="2"/>
  </r>
  <r>
    <n v="10"/>
    <d v="2018-11-09T00:00:00"/>
    <x v="5"/>
    <x v="5"/>
    <x v="0"/>
    <s v="CAJA"/>
    <s v="ALIMENTACION DE EMPLEADOS CTA NUEVA"/>
    <s v="TRANSACCIONES DEL DIA 11/09/2018SPYRAL - GESTION ADMINISTRATIVA"/>
    <n v="8"/>
    <n v="0"/>
    <s v="OBARRIO"/>
    <x v="2"/>
  </r>
  <r>
    <n v="10"/>
    <d v="2018-12-04T00:00:00"/>
    <x v="1"/>
    <x v="1"/>
    <x v="0"/>
    <s v="CAJA"/>
    <s v="ALIMENTACION DE EMPLEADOS CTA NUEVA"/>
    <s v="TRANSACCIONES DEL DIA 12/04/2018SPYRAL - GESTION ADMINISTRATIVA"/>
    <n v="24"/>
    <n v="0"/>
    <s v="OBARRIO"/>
    <x v="2"/>
  </r>
  <r>
    <n v="10"/>
    <d v="2018-12-20T00:00:00"/>
    <x v="1"/>
    <x v="1"/>
    <x v="0"/>
    <s v="CAJA"/>
    <s v="ALIMENTACION DE EMPLEADOS CTA NUEVA"/>
    <s v="TRANSACCIONES DEL DIA 12/20/2018SPYRAL - GESTION ADMINISTRATIVA"/>
    <n v="16"/>
    <n v="0"/>
    <s v="OBARRIO"/>
    <x v="2"/>
  </r>
  <r>
    <n v="10"/>
    <d v="2018-12-31T00:00:00"/>
    <x v="1"/>
    <x v="1"/>
    <x v="0"/>
    <s v="CAJA"/>
    <s v="CIERRE DE ANIO FISCAL"/>
    <s v="CIERRE_DE_CTAS_NOMINALES"/>
    <n v="0"/>
    <n v="280"/>
    <s v="OBARRIO"/>
    <x v="2"/>
  </r>
  <r>
    <n v="10"/>
    <d v="2018-08-06T00:00:00"/>
    <x v="3"/>
    <x v="3"/>
    <x v="0"/>
    <s v="SERVICIOS PERSONALES"/>
    <s v="ALIMENTACION DE EMPLEADOS CTA NUEVA"/>
    <s v="TRANSACCIONES DEL DIA 08/06/2018SPYRAL - GESTION ADMINISTRATIVA"/>
    <n v="8"/>
    <n v="0"/>
    <s v="OBARRIO"/>
    <x v="2"/>
  </r>
  <r>
    <n v="10"/>
    <d v="2018-08-20T00:00:00"/>
    <x v="3"/>
    <x v="3"/>
    <x v="0"/>
    <s v="SERVICIOS PERSONALES"/>
    <s v="ALIMENTACION DE EMPLEADOS CTA NUEVA"/>
    <s v="TRANSACCIONES DEL DIA 08/20/2018SPYRAL - GESTION ADMINISTRATIVA"/>
    <n v="24"/>
    <n v="0"/>
    <s v="OBARRIO"/>
    <x v="2"/>
  </r>
  <r>
    <n v="10"/>
    <d v="2018-12-31T00:00:00"/>
    <x v="1"/>
    <x v="1"/>
    <x v="0"/>
    <s v="SERVICIOS PERSONALES"/>
    <s v="CIERRE DE ANIO FISCAL"/>
    <s v="CIERRE_DE_CTAS_NOMINALES"/>
    <n v="0"/>
    <n v="48"/>
    <s v="OBARRIO"/>
    <x v="2"/>
  </r>
  <r>
    <n v="11"/>
    <d v="2018-06-01T00:00:00"/>
    <x v="2"/>
    <x v="2"/>
    <x v="0"/>
    <s v="ADMINISTRACION DE SUCURSALES"/>
    <s v="NC ALIMENTACION DE EMPLEADOS NVA"/>
    <s v="TRANSACCIONES DEL DIA 06/01/2018SPYRAL - GESTION ADMINISTRATIVA"/>
    <n v="21.89"/>
    <n v="0"/>
    <s v="COLON"/>
    <x v="2"/>
  </r>
  <r>
    <n v="11"/>
    <d v="2018-12-31T00:00:00"/>
    <x v="1"/>
    <x v="1"/>
    <x v="0"/>
    <s v="ADMINISTRACION DE SUCURSALES"/>
    <s v="CIERRE DE ANIO FISCAL"/>
    <s v="CIERRE_DE_CTAS_NOMINALES"/>
    <n v="0"/>
    <n v="43.29"/>
    <s v="COLON"/>
    <x v="2"/>
  </r>
  <r>
    <n v="13"/>
    <d v="2018-06-01T00:00:00"/>
    <x v="2"/>
    <x v="2"/>
    <x v="0"/>
    <s v="ADMINISTRACION DE SUCURSALES"/>
    <s v="NC ALIMENTACION DE EMPLEADOS NVA"/>
    <s v="TRANSACCIONES DEL DIA 06/01/2018SPYRAL - GESTION ADMINISTRATIVA"/>
    <n v="143.16999999999999"/>
    <n v="0"/>
    <s v="HATO PINTADO"/>
    <x v="2"/>
  </r>
  <r>
    <n v="13"/>
    <d v="2018-10-23T00:00:00"/>
    <x v="0"/>
    <x v="0"/>
    <x v="0"/>
    <s v="ADMINISTRACION DE SUCURSALES"/>
    <s v="NC ALIMENTACION DE EMPLEADOS NVA"/>
    <s v="TRANSACCIONES DEL DIA 10/23/2018SPYRAL - GESTION ADMINISTRATIVA"/>
    <n v="58.97"/>
    <n v="0"/>
    <s v="HATO PINTADO"/>
    <x v="2"/>
  </r>
  <r>
    <n v="13"/>
    <d v="2018-12-31T00:00:00"/>
    <x v="1"/>
    <x v="1"/>
    <x v="0"/>
    <s v="ADMINISTRACION DE SUCURSALES"/>
    <s v="CIERRE DE ANIO FISCAL"/>
    <s v="CIERRE_DE_CTAS_NOMINALES"/>
    <n v="0"/>
    <n v="226.14"/>
    <s v="HATO PINTADO"/>
    <x v="2"/>
  </r>
  <r>
    <n v="13"/>
    <d v="2018-06-05T00:00:00"/>
    <x v="2"/>
    <x v="2"/>
    <x v="0"/>
    <s v="CAJA"/>
    <s v="ALIMENTACION DE EMPLEADOS CTA NUEVA"/>
    <s v="TRANSACCIONES DEL DIA 06/05/2018SPYRAL - GESTION ADMINISTRATIVA"/>
    <n v="32"/>
    <n v="0"/>
    <s v="HATO PINTADO"/>
    <x v="2"/>
  </r>
  <r>
    <n v="13"/>
    <d v="2018-06-06T00:00:00"/>
    <x v="2"/>
    <x v="2"/>
    <x v="0"/>
    <s v="CAJA"/>
    <s v="ALIMENTACION DE EMPLEADOS CTA NUEVA"/>
    <s v="TRANSACCIONES DEL DIA 06/06/2018SPYRAL - GESTION ADMINISTRATIVA"/>
    <n v="56"/>
    <n v="0"/>
    <s v="HATO PINTADO"/>
    <x v="2"/>
  </r>
  <r>
    <n v="13"/>
    <d v="2018-06-08T00:00:00"/>
    <x v="2"/>
    <x v="2"/>
    <x v="0"/>
    <s v="CAJA"/>
    <s v="ALIMENTACION DE EMPLEADOS CTA NUEVA"/>
    <s v="TRANSACCIONES DEL DIA 06/08/2018SPYRAL - GESTION ADMINISTRATIVA"/>
    <n v="32"/>
    <n v="0"/>
    <s v="HATO PINTADO"/>
    <x v="2"/>
  </r>
  <r>
    <n v="13"/>
    <d v="2018-06-13T00:00:00"/>
    <x v="2"/>
    <x v="2"/>
    <x v="0"/>
    <s v="CAJA"/>
    <s v="ALIMENTACION DE EMPLEADOS CTA NUEVA"/>
    <s v="TRANSACCIONES DEL DIA 06/13/2018SPYRAL - GESTION ADMINISTRATIVA"/>
    <n v="16"/>
    <n v="0"/>
    <s v="HATO PINTADO"/>
    <x v="2"/>
  </r>
  <r>
    <n v="13"/>
    <d v="2018-06-14T00:00:00"/>
    <x v="2"/>
    <x v="2"/>
    <x v="0"/>
    <s v="CAJA"/>
    <s v="ALIMENTACION DE EMPLEADOS CTA NUEVA"/>
    <s v="TRANSACCIONES DEL DIA 06/14/2018SPYRAL - GESTION ADMINISTRATIVA"/>
    <n v="16"/>
    <n v="0"/>
    <s v="HATO PINTADO"/>
    <x v="2"/>
  </r>
  <r>
    <n v="13"/>
    <d v="2018-06-20T00:00:00"/>
    <x v="2"/>
    <x v="2"/>
    <x v="0"/>
    <s v="CAJA"/>
    <s v="ALIMENTACION DE EMPLEADOS CTA NUEVA"/>
    <s v="TRANSACCIONES DEL DIA 06/20/2018SPYRAL - GESTION ADMINISTRATIVA"/>
    <n v="48"/>
    <n v="0"/>
    <s v="HATO PINTADO"/>
    <x v="2"/>
  </r>
  <r>
    <n v="13"/>
    <d v="2018-06-21T00:00:00"/>
    <x v="2"/>
    <x v="2"/>
    <x v="0"/>
    <s v="CAJA"/>
    <s v="ALIMENTACION DE EMPLEADOS CTA NUEVA"/>
    <s v="TRANSACCIONES DEL DIA 06/21/2018SPYRAL - GESTION ADMINISTRATIVA"/>
    <n v="16"/>
    <n v="0"/>
    <s v="HATO PINTADO"/>
    <x v="2"/>
  </r>
  <r>
    <n v="13"/>
    <d v="2018-06-29T00:00:00"/>
    <x v="2"/>
    <x v="2"/>
    <x v="0"/>
    <s v="CAJA"/>
    <s v="ALIMENTACION DE EMPLEADOS CTA NUEVA"/>
    <s v="TRANSACCIONES DEL DIA 06/29/2018SPYRAL - GESTION ADMINISTRATIVA"/>
    <n v="16"/>
    <n v="0"/>
    <s v="HATO PINTADO"/>
    <x v="2"/>
  </r>
  <r>
    <n v="13"/>
    <d v="2018-07-04T00:00:00"/>
    <x v="6"/>
    <x v="6"/>
    <x v="0"/>
    <s v="CAJA"/>
    <s v="ALIMENTACION DE EMPLEADOS CTA NUEVA"/>
    <s v="TRANSACCIONES DEL DIA 07/04/2018SPYRAL - GESTION ADMINISTRATIVA"/>
    <n v="56"/>
    <n v="0"/>
    <s v="HATO PINTADO"/>
    <x v="2"/>
  </r>
  <r>
    <n v="13"/>
    <d v="2018-07-06T00:00:00"/>
    <x v="6"/>
    <x v="6"/>
    <x v="0"/>
    <s v="CAJA"/>
    <s v="ALIMENTACION DE EMPLEADOS CTA NUEVA"/>
    <s v="TRANSACCIONES DEL DIA 07/06/2018SPYRAL - GESTION ADMINISTRATIVA"/>
    <n v="16"/>
    <n v="0"/>
    <s v="HATO PINTADO"/>
    <x v="2"/>
  </r>
  <r>
    <n v="13"/>
    <d v="2018-07-12T00:00:00"/>
    <x v="6"/>
    <x v="6"/>
    <x v="0"/>
    <s v="CAJA"/>
    <s v="ALIMENTACION DE EMPLEADOS CTA NUEVA"/>
    <s v="TRANSACCIONES DEL DIA 07/12/2018SPYRAL - GESTION ADMINISTRATIVA"/>
    <n v="16"/>
    <n v="0"/>
    <s v="HATO PINTADO"/>
    <x v="2"/>
  </r>
  <r>
    <n v="13"/>
    <d v="2018-07-14T00:00:00"/>
    <x v="6"/>
    <x v="6"/>
    <x v="0"/>
    <s v="CAJA"/>
    <s v="ALIMENTACION DE EMPLEADOS CTA NUEVA"/>
    <s v="TRANSACCIONES DEL DIA 07/14/2018SPYRAL - GESTION ADMINISTRATIVA"/>
    <n v="16"/>
    <n v="0"/>
    <s v="HATO PINTADO"/>
    <x v="2"/>
  </r>
  <r>
    <n v="13"/>
    <d v="2018-07-21T00:00:00"/>
    <x v="6"/>
    <x v="6"/>
    <x v="0"/>
    <s v="CAJA"/>
    <s v="ALIMENTACION DE EMPLEADOS CTA NUEVA"/>
    <s v="TRANSACCIONES DEL DIA 07/21/2018SPYRAL - GESTION ADMINISTRATIVA"/>
    <n v="16"/>
    <n v="0"/>
    <s v="HATO PINTADO"/>
    <x v="2"/>
  </r>
  <r>
    <n v="13"/>
    <d v="2018-07-23T00:00:00"/>
    <x v="6"/>
    <x v="6"/>
    <x v="0"/>
    <s v="CAJA"/>
    <s v="ALIMENTACION DE EMPLEADOS CTA NUEVA"/>
    <s v="TRANSACCIONES DEL DIA 07/23/2018SPYRAL - GESTION ADMINISTRATIVA"/>
    <n v="32"/>
    <n v="0"/>
    <s v="HATO PINTADO"/>
    <x v="2"/>
  </r>
  <r>
    <n v="13"/>
    <d v="2018-07-26T00:00:00"/>
    <x v="6"/>
    <x v="6"/>
    <x v="0"/>
    <s v="CAJA"/>
    <s v="ALIMENTACION DE EMPLEADOS CTA NUEVA"/>
    <s v="TRANSACCIONES DEL DIA 07/26/2018SPYRAL - GESTION ADMINISTRATIVA"/>
    <n v="32"/>
    <n v="0"/>
    <s v="HATO PINTADO"/>
    <x v="2"/>
  </r>
  <r>
    <n v="13"/>
    <d v="2018-08-02T00:00:00"/>
    <x v="3"/>
    <x v="3"/>
    <x v="0"/>
    <s v="CAJA"/>
    <s v="ALIMENTACION DE EMPLEADOS CTA NUEVA"/>
    <s v="TRANSACCIONES DEL DIA 08/02/2018SPYRAL - GESTION ADMINISTRATIVA"/>
    <n v="16"/>
    <n v="0"/>
    <s v="HATO PINTADO"/>
    <x v="2"/>
  </r>
  <r>
    <n v="13"/>
    <d v="2018-08-06T00:00:00"/>
    <x v="3"/>
    <x v="3"/>
    <x v="0"/>
    <s v="CAJA"/>
    <s v="ALIMENTACION DE EMPLEADOS CTA NUEVA"/>
    <s v="TRANSACCIONES DEL DIA 08/06/2018SPYRAL - GESTION ADMINISTRATIVA"/>
    <n v="16"/>
    <n v="0"/>
    <s v="HATO PINTADO"/>
    <x v="2"/>
  </r>
  <r>
    <n v="13"/>
    <d v="2018-08-09T00:00:00"/>
    <x v="3"/>
    <x v="3"/>
    <x v="0"/>
    <s v="CAJA"/>
    <s v="ALIMENTACION DE EMPLEADOS CTA NUEVA"/>
    <s v="TRANSACCIONES DEL DIA 08/09/2018SPYRAL - GESTION ADMINISTRATIVA"/>
    <n v="112"/>
    <n v="0"/>
    <s v="HATO PINTADO"/>
    <x v="2"/>
  </r>
  <r>
    <n v="13"/>
    <d v="2018-08-13T00:00:00"/>
    <x v="3"/>
    <x v="3"/>
    <x v="0"/>
    <s v="CAJA"/>
    <s v="ALIMENTACION DE EMPLEADOS CTA NUEVA"/>
    <s v="TRANSACCIONES DEL DIA 08/13/2018SPYRAL - GESTION ADMINISTRATIVA"/>
    <n v="16"/>
    <n v="0"/>
    <s v="HATO PINTADO"/>
    <x v="2"/>
  </r>
  <r>
    <n v="13"/>
    <d v="2018-08-17T00:00:00"/>
    <x v="3"/>
    <x v="3"/>
    <x v="0"/>
    <s v="CAJA"/>
    <s v="ALIMENTACION DE EMPLEADOS CTA NUEVA"/>
    <s v="TRANSACCIONES DEL DIA 08/17/2018SPYRAL - GESTION ADMINISTRATIVA"/>
    <n v="24"/>
    <n v="0"/>
    <s v="HATO PINTADO"/>
    <x v="2"/>
  </r>
  <r>
    <n v="13"/>
    <d v="2018-08-20T00:00:00"/>
    <x v="3"/>
    <x v="3"/>
    <x v="0"/>
    <s v="CAJA"/>
    <s v="ALIMENTACION DE EMPLEADOS CTA NUEVA"/>
    <s v="TRANSACCIONES DEL DIA 08/20/2018SPYRAL - GESTION ADMINISTRATIVA"/>
    <n v="16"/>
    <n v="0"/>
    <s v="HATO PINTADO"/>
    <x v="2"/>
  </r>
  <r>
    <n v="13"/>
    <d v="2018-08-22T00:00:00"/>
    <x v="3"/>
    <x v="3"/>
    <x v="0"/>
    <s v="CAJA"/>
    <s v="ALIMENTACION DE EMPLEADOS CTA NUEVA"/>
    <s v="TRANSACCIONES DEL DIA 08/22/2018SPYRAL - GESTION ADMINISTRATIVA"/>
    <n v="72"/>
    <n v="0"/>
    <s v="HATO PINTADO"/>
    <x v="2"/>
  </r>
  <r>
    <n v="13"/>
    <d v="2018-08-23T00:00:00"/>
    <x v="3"/>
    <x v="3"/>
    <x v="0"/>
    <s v="CAJA"/>
    <s v="ALIMENTACION DE EMPLEADOS CTA NUEVA"/>
    <s v="TRANSACCIONES DEL DIA 08/23/2018SPYRAL - GESTION ADMINISTRATIVA"/>
    <n v="48"/>
    <n v="0"/>
    <s v="HATO PINTADO"/>
    <x v="2"/>
  </r>
  <r>
    <n v="13"/>
    <d v="2018-08-24T00:00:00"/>
    <x v="3"/>
    <x v="3"/>
    <x v="0"/>
    <s v="CAJA"/>
    <s v="ALIMENTACION DE EMPLEADOS CTA NUEVA"/>
    <s v="TRANSACCIONES DEL DIA 08/24/2018SPYRAL - GESTION ADMINISTRATIVA"/>
    <n v="32"/>
    <n v="0"/>
    <s v="HATO PINTADO"/>
    <x v="2"/>
  </r>
  <r>
    <n v="13"/>
    <d v="2018-08-27T00:00:00"/>
    <x v="3"/>
    <x v="3"/>
    <x v="0"/>
    <s v="CAJA"/>
    <s v="ALIMENTACION DE EMPLEADOS CTA NUEVA"/>
    <s v="TRANSACCIONES DEL DIA 08/27/2018SPYRAL - GESTION ADMINISTRATIVA"/>
    <n v="8"/>
    <n v="0"/>
    <s v="HATO PINTADO"/>
    <x v="2"/>
  </r>
  <r>
    <n v="13"/>
    <d v="2018-08-28T00:00:00"/>
    <x v="3"/>
    <x v="3"/>
    <x v="0"/>
    <s v="CAJA"/>
    <s v="ALIMENTACION DE EMPLEADOS CTA NUEVA"/>
    <s v="TRANSACCIONES DEL DIA 08/28/2018SPYRAL - GESTION ADMINISTRATIVA"/>
    <n v="32"/>
    <n v="0"/>
    <s v="HATO PINTADO"/>
    <x v="2"/>
  </r>
  <r>
    <n v="13"/>
    <d v="2018-09-03T00:00:00"/>
    <x v="4"/>
    <x v="4"/>
    <x v="0"/>
    <s v="CAJA"/>
    <s v="ALIMENTACION DE EMPLEADOS CTA NUEVA"/>
    <s v="TRANSACCIONES DEL DIA 09/03/2018SPYRAL - GESTION ADMINISTRATIVA"/>
    <n v="24"/>
    <n v="0"/>
    <s v="HATO PINTADO"/>
    <x v="2"/>
  </r>
  <r>
    <n v="13"/>
    <d v="2018-09-05T00:00:00"/>
    <x v="4"/>
    <x v="4"/>
    <x v="0"/>
    <s v="CAJA"/>
    <s v="ALIMENTACION DE EMPLEADOS CTA NUEVA"/>
    <s v="TRANSACCIONES DEL DIA 09/05/2018SPYRAL - GESTION ADMINISTRATIVA"/>
    <n v="40"/>
    <n v="0"/>
    <s v="HATO PINTADO"/>
    <x v="2"/>
  </r>
  <r>
    <n v="13"/>
    <d v="2018-09-06T00:00:00"/>
    <x v="4"/>
    <x v="4"/>
    <x v="0"/>
    <s v="CAJA"/>
    <s v="ALIMENTACION DE EMPLEADOS CTA NUEVA"/>
    <s v="TRANSACCIONES DEL DIA 09/06/2018SPYRAL - GESTION ADMINISTRATIVA"/>
    <n v="40"/>
    <n v="0"/>
    <s v="HATO PINTADO"/>
    <x v="2"/>
  </r>
  <r>
    <n v="13"/>
    <d v="2018-09-07T00:00:00"/>
    <x v="4"/>
    <x v="4"/>
    <x v="0"/>
    <s v="CAJA"/>
    <s v="ALIMENTACION DE EMPLEADOS CTA NUEVA"/>
    <s v="TRANSACCIONES DEL DIA 09/07/2018SPYRAL - GESTION ADMINISTRATIVA"/>
    <n v="16"/>
    <n v="0"/>
    <s v="HATO PINTADO"/>
    <x v="2"/>
  </r>
  <r>
    <n v="13"/>
    <d v="2018-09-17T00:00:00"/>
    <x v="4"/>
    <x v="4"/>
    <x v="0"/>
    <s v="CAJA"/>
    <s v="ALIMENTACION DE EMPLEADOS CTA NUEVA"/>
    <s v="TRANSACCIONES DEL DIA 09/17/2018SPYRAL - GESTION ADMINISTRATIVA"/>
    <n v="24"/>
    <n v="0"/>
    <s v="HATO PINTADO"/>
    <x v="2"/>
  </r>
  <r>
    <n v="13"/>
    <d v="2018-09-19T00:00:00"/>
    <x v="4"/>
    <x v="4"/>
    <x v="0"/>
    <s v="CAJA"/>
    <s v="ALIMENTACION DE EMPLEADOS CTA NUEVA"/>
    <s v="TRANSACCIONES DEL DIA 09/19/2018SPYRAL - GESTION ADMINISTRATIVA"/>
    <n v="24"/>
    <n v="0"/>
    <s v="HATO PINTADO"/>
    <x v="2"/>
  </r>
  <r>
    <n v="13"/>
    <d v="2018-09-21T00:00:00"/>
    <x v="4"/>
    <x v="4"/>
    <x v="0"/>
    <s v="CAJA"/>
    <s v="ALIMENTACION DE EMPLEADOS CTA NUEVA"/>
    <s v="TRANSACCIONES DEL DIA 09/21/2018SPYRAL - GESTION ADMINISTRATIVA"/>
    <n v="32"/>
    <n v="0"/>
    <s v="HATO PINTADO"/>
    <x v="2"/>
  </r>
  <r>
    <n v="13"/>
    <d v="2018-09-27T00:00:00"/>
    <x v="4"/>
    <x v="4"/>
    <x v="0"/>
    <s v="CAJA"/>
    <s v="ALIMENTACION DE EMPLEADOS CTA NUEVA"/>
    <s v="TRANSACCIONES DEL DIA 09/27/2018SPYRAL - GESTION ADMINISTRATIVA"/>
    <n v="24"/>
    <n v="0"/>
    <s v="HATO PINTADO"/>
    <x v="2"/>
  </r>
  <r>
    <n v="13"/>
    <d v="2018-10-01T00:00:00"/>
    <x v="0"/>
    <x v="0"/>
    <x v="0"/>
    <s v="CAJA"/>
    <s v="ALIMENTACION DE EMPLEADOS CTA NUEVA"/>
    <s v="TRANSACCIONES DEL DIA 10/01/2018SPYRAL - GESTION ADMINISTRATIVA"/>
    <n v="16"/>
    <n v="0"/>
    <s v="HATO PINTADO"/>
    <x v="2"/>
  </r>
  <r>
    <n v="13"/>
    <d v="2018-10-04T00:00:00"/>
    <x v="0"/>
    <x v="0"/>
    <x v="0"/>
    <s v="CAJA"/>
    <s v="ALIMENTACION DE EMPLEADOS CTA NUEVA"/>
    <s v="TRANSACCIONES DEL DIA 10/04/2018SPYRAL - GESTION ADMINISTRATIVA"/>
    <n v="56"/>
    <n v="0"/>
    <s v="HATO PINTADO"/>
    <x v="2"/>
  </r>
  <r>
    <n v="13"/>
    <d v="2018-10-10T00:00:00"/>
    <x v="0"/>
    <x v="0"/>
    <x v="0"/>
    <s v="CAJA"/>
    <s v="ALIMENTACION DE EMPLEADOS CTA NUEVA"/>
    <s v="TRANSACCIONES DEL DIA 10/10/2018SPYRAL - GESTION ADMINISTRATIVA"/>
    <n v="16"/>
    <n v="0"/>
    <s v="HATO PINTADO"/>
    <x v="2"/>
  </r>
  <r>
    <n v="13"/>
    <d v="2018-10-11T00:00:00"/>
    <x v="0"/>
    <x v="0"/>
    <x v="0"/>
    <s v="CAJA"/>
    <s v="ALIMENTACION DE EMPLEADOS CTA NUEVA"/>
    <s v="TRANSACCIONES DEL DIA 10/11/2018SPYRAL - GESTION ADMINISTRATIVA"/>
    <n v="24"/>
    <n v="0"/>
    <s v="HATO PINTADO"/>
    <x v="2"/>
  </r>
  <r>
    <n v="13"/>
    <d v="2018-10-17T00:00:00"/>
    <x v="0"/>
    <x v="0"/>
    <x v="0"/>
    <s v="CAJA"/>
    <s v="ALIMENTACION DE EMPLEADOS CTA NUEVA"/>
    <s v="TRANSACCIONES DEL DIA 10/17/2018SPYRAL - GESTION ADMINISTRATIVA"/>
    <n v="40"/>
    <n v="0"/>
    <s v="HATO PINTADO"/>
    <x v="2"/>
  </r>
  <r>
    <n v="13"/>
    <d v="2018-10-18T00:00:00"/>
    <x v="0"/>
    <x v="0"/>
    <x v="0"/>
    <s v="CAJA"/>
    <s v="ALIMENTACION DE EMPLEADOS CTA NUEVA"/>
    <s v="TRANSACCIONES DEL DIA 10/18/2018SPYRAL - GESTION ADMINISTRATIVA"/>
    <n v="48"/>
    <n v="0"/>
    <s v="HATO PINTADO"/>
    <x v="2"/>
  </r>
  <r>
    <n v="13"/>
    <d v="2018-10-22T00:00:00"/>
    <x v="0"/>
    <x v="0"/>
    <x v="0"/>
    <s v="CAJA"/>
    <s v="ALIMENTACION DE EMPLEADOS CTA NUEVA"/>
    <s v="TRANSACCIONES DEL DIA 10/22/2018SPYRAL - GESTION ADMINISTRATIVA"/>
    <n v="8"/>
    <n v="0"/>
    <s v="HATO PINTADO"/>
    <x v="2"/>
  </r>
  <r>
    <n v="13"/>
    <d v="2018-10-26T00:00:00"/>
    <x v="0"/>
    <x v="0"/>
    <x v="0"/>
    <s v="CAJA"/>
    <s v="ALIMENTACION DE EMPLEADOS CTA NUEVA"/>
    <s v="TRANSACCIONES DEL DIA 10/26/2018SPYRAL - GESTION ADMINISTRATIVA"/>
    <n v="8"/>
    <n v="0"/>
    <s v="HATO PINTADO"/>
    <x v="2"/>
  </r>
  <r>
    <n v="13"/>
    <d v="2018-10-27T00:00:00"/>
    <x v="0"/>
    <x v="0"/>
    <x v="0"/>
    <s v="CAJA"/>
    <s v="ALIMENTACION DE EMPLEADOS CTA NUEVA"/>
    <s v="TRANSACCIONES DEL DIA 10/27/2018SPYRAL - GESTION ADMINISTRATIVA"/>
    <n v="16"/>
    <n v="0"/>
    <s v="HATO PINTADO"/>
    <x v="2"/>
  </r>
  <r>
    <n v="13"/>
    <d v="2018-11-08T00:00:00"/>
    <x v="5"/>
    <x v="5"/>
    <x v="0"/>
    <s v="CAJA"/>
    <s v="ALIMENTACION DE EMPLEADOS CTA NUEVA"/>
    <s v="TRANSACCIONES DEL DIA 11/08/2018SPYRAL - GESTION ADMINISTRATIVA"/>
    <n v="88"/>
    <n v="0"/>
    <s v="HATO PINTADO"/>
    <x v="2"/>
  </r>
  <r>
    <n v="13"/>
    <d v="2018-11-12T00:00:00"/>
    <x v="5"/>
    <x v="5"/>
    <x v="0"/>
    <s v="CAJA"/>
    <s v="ALIMENTACION DE EMPLEADOS CTA NUEVA"/>
    <s v="TRANSACCIONES DEL DIA 11/12/2018SPYRAL - GESTION ADMINISTRATIVA"/>
    <n v="56"/>
    <n v="0"/>
    <s v="HATO PINTADO"/>
    <x v="2"/>
  </r>
  <r>
    <n v="13"/>
    <d v="2018-11-16T00:00:00"/>
    <x v="5"/>
    <x v="5"/>
    <x v="0"/>
    <s v="CAJA"/>
    <s v="ALIMENTACION DE EMPLEADOS CTA NUEVA"/>
    <s v="TRANSACCIONES DEL DIA 11/16/2018SPYRAL - GESTION ADMINISTRATIVA"/>
    <n v="8"/>
    <n v="0"/>
    <s v="HATO PINTADO"/>
    <x v="2"/>
  </r>
  <r>
    <n v="13"/>
    <d v="2018-11-19T00:00:00"/>
    <x v="5"/>
    <x v="5"/>
    <x v="0"/>
    <s v="CAJA"/>
    <s v="ALIMENTACION DE EMPLEADOS CTA NUEVA"/>
    <s v="TRANSACCIONES DEL DIA 11/19/2018SPYRAL - GESTION ADMINISTRATIVA"/>
    <n v="40"/>
    <n v="0"/>
    <s v="HATO PINTADO"/>
    <x v="2"/>
  </r>
  <r>
    <n v="13"/>
    <d v="2018-11-20T00:00:00"/>
    <x v="5"/>
    <x v="5"/>
    <x v="0"/>
    <s v="CAJA"/>
    <s v="ALIMENTACION DE EMPLEADOS CTA NUEVA"/>
    <s v="TRANSACCIONES DEL DIA 11/20/2018SPYRAL - GESTION ADMINISTRATIVA"/>
    <n v="40"/>
    <n v="0"/>
    <s v="HATO PINTADO"/>
    <x v="2"/>
  </r>
  <r>
    <n v="13"/>
    <d v="2018-11-22T00:00:00"/>
    <x v="5"/>
    <x v="5"/>
    <x v="0"/>
    <s v="CAJA"/>
    <s v="ALIMENTACION DE EMPLEADOS CTA NUEVA"/>
    <s v="TRANSACCIONES DEL DIA 11/22/2018SPYRAL - GESTION ADMINISTRATIVA"/>
    <n v="32"/>
    <n v="0"/>
    <s v="HATO PINTADO"/>
    <x v="2"/>
  </r>
  <r>
    <n v="13"/>
    <d v="2018-11-26T00:00:00"/>
    <x v="5"/>
    <x v="5"/>
    <x v="0"/>
    <s v="CAJA"/>
    <s v="ALIMENTACION DE EMPLEADOS CTA NUEVA"/>
    <s v="TRANSACCIONES DEL DIA 11/26/2018SPYRAL - GESTION ADMINISTRATIVA"/>
    <n v="16"/>
    <n v="0"/>
    <s v="HATO PINTADO"/>
    <x v="2"/>
  </r>
  <r>
    <n v="13"/>
    <d v="2018-11-27T00:00:00"/>
    <x v="5"/>
    <x v="5"/>
    <x v="0"/>
    <s v="CAJA"/>
    <s v="ALIMENTACION DE EMPLEADOS CTA NUEVA"/>
    <s v="TRANSACCIONES DEL DIA 11/27/2018SPYRAL - GESTION ADMINISTRATIVA"/>
    <n v="16"/>
    <n v="0"/>
    <s v="HATO PINTADO"/>
    <x v="2"/>
  </r>
  <r>
    <n v="13"/>
    <d v="2018-12-04T00:00:00"/>
    <x v="1"/>
    <x v="1"/>
    <x v="0"/>
    <s v="CAJA"/>
    <s v="ALIMENTACION DE EMPLEADOS CTA NUEVA"/>
    <s v="TRANSACCIONES DEL DIA 12/04/2018SPYRAL - GESTION ADMINISTRATIVA"/>
    <n v="16"/>
    <n v="0"/>
    <s v="HATO PINTADO"/>
    <x v="2"/>
  </r>
  <r>
    <n v="13"/>
    <d v="2018-12-06T00:00:00"/>
    <x v="1"/>
    <x v="1"/>
    <x v="0"/>
    <s v="CAJA"/>
    <s v="ALIMENTACION DE EMPLEADOS CTA NUEVA"/>
    <s v="TRANSACCIONES DEL DIA 12/06/2018SPYRAL - GESTION ADMINISTRATIVA"/>
    <n v="72"/>
    <n v="0"/>
    <s v="HATO PINTADO"/>
    <x v="2"/>
  </r>
  <r>
    <n v="13"/>
    <d v="2018-12-11T00:00:00"/>
    <x v="1"/>
    <x v="1"/>
    <x v="0"/>
    <s v="CAJA"/>
    <s v="ALIMENTACION DE EMPLEADOS CTA NUEVA"/>
    <s v="TRANSACCIONES DEL DIA 12/11/2018SPYRAL - GESTION ADMINISTRATIVA"/>
    <n v="32"/>
    <n v="0"/>
    <s v="HATO PINTADO"/>
    <x v="2"/>
  </r>
  <r>
    <n v="13"/>
    <d v="2018-12-17T00:00:00"/>
    <x v="1"/>
    <x v="1"/>
    <x v="0"/>
    <s v="CAJA"/>
    <s v="ALIMENTACION DE EMPLEADOS CTA NUEVA"/>
    <s v="TRANSACCIONES DEL DIA 12/17/2018SPYRAL - GESTION ADMINISTRATIVA"/>
    <n v="56"/>
    <n v="0"/>
    <s v="HATO PINTADO"/>
    <x v="2"/>
  </r>
  <r>
    <n v="13"/>
    <d v="2018-12-21T00:00:00"/>
    <x v="1"/>
    <x v="1"/>
    <x v="0"/>
    <s v="CAJA"/>
    <s v="ALIMENTACION DE EMPLEADOS CTA NUEVA"/>
    <s v="TRANSACCIONES DEL DIA 12/21/2018SPYRAL - GESTION ADMINISTRATIVA"/>
    <n v="64"/>
    <n v="0"/>
    <s v="HATO PINTADO"/>
    <x v="2"/>
  </r>
  <r>
    <n v="13"/>
    <d v="2018-12-28T00:00:00"/>
    <x v="1"/>
    <x v="1"/>
    <x v="0"/>
    <s v="CAJA"/>
    <s v="ALIMENTACION DE EMPLEADOS CTA NUEVA"/>
    <s v="TRANSACCIONES DEL DIA 12/28/2018SPYRAL - GESTION ADMINISTRATIVA"/>
    <n v="32"/>
    <n v="0"/>
    <s v="HATO PINTADO"/>
    <x v="2"/>
  </r>
  <r>
    <n v="13"/>
    <d v="2018-12-31T00:00:00"/>
    <x v="1"/>
    <x v="1"/>
    <x v="0"/>
    <s v="CAJA"/>
    <s v="CIERRE DE ANIO FISCAL"/>
    <s v="CIERRE_DE_CTAS_NOMINALES"/>
    <n v="0"/>
    <n v="2776"/>
    <s v="HATO PINTADO"/>
    <x v="2"/>
  </r>
  <r>
    <n v="13"/>
    <d v="2018-06-20T00:00:00"/>
    <x v="2"/>
    <x v="2"/>
    <x v="0"/>
    <s v="SERVICIOS PERSONALES"/>
    <s v="ALIMENTACION DE EMPLEADOS CTA NUEVA"/>
    <s v="TRANSACCIONES DEL DIA 06/20/2018SPYRAL - GESTION ADMINISTRATIVA"/>
    <n v="16"/>
    <n v="0"/>
    <s v="HATO PINTADO"/>
    <x v="2"/>
  </r>
  <r>
    <n v="13"/>
    <d v="2018-07-09T00:00:00"/>
    <x v="6"/>
    <x v="6"/>
    <x v="0"/>
    <s v="SERVICIOS PERSONALES"/>
    <s v="ALIMENTACION DE EMPLEADOS CTA NUEVA"/>
    <s v="TRANSACCIONES DEL DIA 07/09/2018SPYRAL - GESTION ADMINISTRATIVA"/>
    <n v="24"/>
    <n v="0"/>
    <s v="HATO PINTADO"/>
    <x v="2"/>
  </r>
  <r>
    <n v="13"/>
    <d v="2018-07-12T00:00:00"/>
    <x v="6"/>
    <x v="6"/>
    <x v="0"/>
    <s v="SERVICIOS PERSONALES"/>
    <s v="ALIMENTACION DE EMPLEADOS CTA NUEVA"/>
    <s v="TRANSACCIONES DEL DIA 07/12/2018SPYRAL - GESTION ADMINISTRATIVA"/>
    <n v="24"/>
    <n v="0"/>
    <s v="HATO PINTADO"/>
    <x v="2"/>
  </r>
  <r>
    <n v="13"/>
    <d v="2018-07-20T00:00:00"/>
    <x v="6"/>
    <x v="6"/>
    <x v="0"/>
    <s v="SERVICIOS PERSONALES"/>
    <s v="ALIMENTACION DE EMPLEADOS CTA NUEVA"/>
    <s v="TRANSACCIONES DEL DIA 07/20/2018SPYRAL - GESTION ADMINISTRATIVA"/>
    <n v="8"/>
    <n v="0"/>
    <s v="HATO PINTADO"/>
    <x v="2"/>
  </r>
  <r>
    <n v="13"/>
    <d v="2018-07-26T00:00:00"/>
    <x v="6"/>
    <x v="6"/>
    <x v="0"/>
    <s v="SERVICIOS PERSONALES"/>
    <s v="ALIMENTACION DE EMPLEADOS CTA NUEVA"/>
    <s v="TRANSACCIONES DEL DIA 07/26/2018SPYRAL - GESTION ADMINISTRATIVA"/>
    <n v="8"/>
    <n v="0"/>
    <s v="HATO PINTADO"/>
    <x v="2"/>
  </r>
  <r>
    <n v="13"/>
    <d v="2018-08-09T00:00:00"/>
    <x v="3"/>
    <x v="3"/>
    <x v="0"/>
    <s v="SERVICIOS PERSONALES"/>
    <s v="ALIMENTACION DE EMPLEADOS CTA NUEVA"/>
    <s v="TRANSACCIONES DEL DIA 08/09/2018SPYRAL - GESTION ADMINISTRATIVA"/>
    <n v="16"/>
    <n v="0"/>
    <s v="HATO PINTADO"/>
    <x v="2"/>
  </r>
  <r>
    <n v="13"/>
    <d v="2018-09-17T00:00:00"/>
    <x v="4"/>
    <x v="4"/>
    <x v="0"/>
    <s v="SERVICIOS PERSONALES"/>
    <s v="ALIMENTACION DE EMPLEADOS CTA NUEVA"/>
    <s v="TRANSACCIONES DEL DIA 09/17/2018SPYRAL - GESTION ADMINISTRATIVA"/>
    <n v="8"/>
    <n v="0"/>
    <s v="HATO PINTADO"/>
    <x v="2"/>
  </r>
  <r>
    <n v="13"/>
    <d v="2018-09-27T00:00:00"/>
    <x v="4"/>
    <x v="4"/>
    <x v="0"/>
    <s v="SERVICIOS PERSONALES"/>
    <s v="ALIMENTACION DE EMPLEADOS CTA NUEVA"/>
    <s v="TRANSACCIONES DEL DIA 09/27/2018SPYRAL - GESTION ADMINISTRATIVA"/>
    <n v="8"/>
    <n v="0"/>
    <s v="HATO PINTADO"/>
    <x v="2"/>
  </r>
  <r>
    <n v="13"/>
    <d v="2018-10-04T00:00:00"/>
    <x v="0"/>
    <x v="0"/>
    <x v="0"/>
    <s v="SERVICIOS PERSONALES"/>
    <s v="ALIMENTACION DE EMPLEADOS CTA NUEVA"/>
    <s v="TRANSACCIONES DEL DIA 10/04/2018SPYRAL - GESTION ADMINISTRATIVA"/>
    <n v="8"/>
    <n v="0"/>
    <s v="HATO PINTADO"/>
    <x v="2"/>
  </r>
  <r>
    <n v="13"/>
    <d v="2018-10-11T00:00:00"/>
    <x v="0"/>
    <x v="0"/>
    <x v="0"/>
    <s v="SERVICIOS PERSONALES"/>
    <s v="ALIMENTACION DE EMPLEADOS CTA NUEVA"/>
    <s v="TRANSACCIONES DEL DIA 10/11/2018SPYRAL - GESTION ADMINISTRATIVA"/>
    <n v="8"/>
    <n v="0"/>
    <s v="HATO PINTADO"/>
    <x v="2"/>
  </r>
  <r>
    <n v="13"/>
    <d v="2018-10-27T00:00:00"/>
    <x v="0"/>
    <x v="0"/>
    <x v="0"/>
    <s v="SERVICIOS PERSONALES"/>
    <s v="ALIMENTACION DE EMPLEADOS CTA NUEVA"/>
    <s v="TRANSACCIONES DEL DIA 10/27/2018SPYRAL - GESTION ADMINISTRATIVA"/>
    <n v="8"/>
    <n v="0"/>
    <s v="HATO PINTADO"/>
    <x v="2"/>
  </r>
  <r>
    <n v="13"/>
    <d v="2018-12-06T00:00:00"/>
    <x v="1"/>
    <x v="1"/>
    <x v="0"/>
    <s v="SERVICIOS PERSONALES"/>
    <s v="ALIMENTACION DE EMPLEADOS CTA NUEVA"/>
    <s v="TRANSACCIONES DEL DIA 12/06/2018SPYRAL - GESTION ADMINISTRATIVA"/>
    <n v="8"/>
    <n v="0"/>
    <s v="HATO PINTADO"/>
    <x v="2"/>
  </r>
  <r>
    <n v="13"/>
    <d v="2018-12-11T00:00:00"/>
    <x v="1"/>
    <x v="1"/>
    <x v="0"/>
    <s v="SERVICIOS PERSONALES"/>
    <s v="ALIMENTACION DE EMPLEADOS CTA NUEVA"/>
    <s v="TRANSACCIONES DEL DIA 12/11/2018SPYRAL - GESTION ADMINISTRATIVA"/>
    <n v="8"/>
    <n v="0"/>
    <s v="HATO PINTADO"/>
    <x v="2"/>
  </r>
  <r>
    <n v="13"/>
    <d v="2018-12-31T00:00:00"/>
    <x v="1"/>
    <x v="1"/>
    <x v="0"/>
    <s v="SERVICIOS PERSONALES"/>
    <s v="CIERRE DE ANIO FISCAL"/>
    <s v="CIERRE_DE_CTAS_NOMINALES"/>
    <n v="0"/>
    <n v="232"/>
    <s v="HATO PINTADO"/>
    <x v="2"/>
  </r>
  <r>
    <n v="14"/>
    <d v="2018-10-08T00:00:00"/>
    <x v="0"/>
    <x v="0"/>
    <x v="0"/>
    <s v="SERVICIOS PERSONALES"/>
    <s v="ALIMENTACION DE EMPLEADOS CTA NUEVA"/>
    <s v="TRANSACCIONES DEL DIA 10/08/2018SPYRAL - GESTION ADMINISTRATIVA"/>
    <n v="8"/>
    <n v="0"/>
    <s v="RIO ABAJO"/>
    <x v="2"/>
  </r>
  <r>
    <n v="14"/>
    <d v="2018-12-31T00:00:00"/>
    <x v="1"/>
    <x v="1"/>
    <x v="0"/>
    <s v="SERVICIOS PERSONALES"/>
    <s v="CIERRE DE ANIO FISCAL"/>
    <s v="CIERRE_DE_CTAS_NOMINALES"/>
    <n v="0"/>
    <n v="8"/>
    <s v="RIO ABAJO"/>
    <x v="2"/>
  </r>
  <r>
    <n v="15"/>
    <d v="2018-06-01T00:00:00"/>
    <x v="2"/>
    <x v="2"/>
    <x v="0"/>
    <s v="ADMINISTRACION DE SUCURSALES"/>
    <s v="NC ALIMENTACION DE EMPLEADOS NVA"/>
    <s v="TRANSACCIONES DEL DIA 06/01/2018SPYRAL - GESTION ADMINISTRATIVA"/>
    <n v="25.82"/>
    <n v="0"/>
    <s v="LA CHORRERA"/>
    <x v="2"/>
  </r>
  <r>
    <n v="15"/>
    <d v="2018-08-17T00:00:00"/>
    <x v="3"/>
    <x v="3"/>
    <x v="0"/>
    <s v="ADMINISTRACION DE SUCURSALES"/>
    <s v="NC ALIMENTACION DE EMPLEADOS NVA"/>
    <s v="TRANSACCIONES DEL DIA 08/17/2018SPYRAL - GESTION ADMINISTRATIVA"/>
    <n v="48.07"/>
    <n v="0"/>
    <s v="LA CHORRERA"/>
    <x v="2"/>
  </r>
  <r>
    <n v="15"/>
    <d v="2018-10-16T00:00:00"/>
    <x v="0"/>
    <x v="0"/>
    <x v="0"/>
    <s v="ADMINISTRACION DE SUCURSALES"/>
    <s v="NC ALIMENTACION DE EMPLEADOS NVA"/>
    <s v="TRANSACCIONES DEL DIA 10/16/2018SPYRAL - GESTION ADMINISTRATIVA"/>
    <n v="22.99"/>
    <n v="0"/>
    <s v="LA CHORRERA"/>
    <x v="2"/>
  </r>
  <r>
    <n v="15"/>
    <d v="2018-12-04T00:00:00"/>
    <x v="1"/>
    <x v="1"/>
    <x v="0"/>
    <s v="ADMINISTRACION DE SUCURSALES"/>
    <s v="NC ALIMENTACION DE EMPLEADOS NVA"/>
    <s v="TRANSACCIONES DEL DIA 12/04/2018SPYRAL - GESTION ADMINISTRATIVA"/>
    <n v="27"/>
    <n v="0"/>
    <s v="LA CHORRERA"/>
    <x v="2"/>
  </r>
  <r>
    <n v="15"/>
    <d v="2018-12-31T00:00:00"/>
    <x v="1"/>
    <x v="1"/>
    <x v="0"/>
    <s v="ADMINISTRACION DE SUCURSALES"/>
    <s v="CIERRE DE ANIO FISCAL"/>
    <s v="CIERRE_DE_CTAS_NOMINALES"/>
    <n v="0"/>
    <n v="208.82"/>
    <s v="LA CHORRERA"/>
    <x v="2"/>
  </r>
  <r>
    <n v="18"/>
    <d v="2018-06-07T00:00:00"/>
    <x v="2"/>
    <x v="2"/>
    <x v="0"/>
    <s v="ADMINISTRACION DE SUCURSALES"/>
    <s v="NC ALIMENTACION DE EMPLEADOS NVA"/>
    <s v="TRANSACCIONES DEL DIA 06/07/2018SPYRAL - GESTION ADMINISTRATIVA"/>
    <n v="26.77"/>
    <n v="0"/>
    <s v="VILLA LUCRE"/>
    <x v="2"/>
  </r>
  <r>
    <n v="18"/>
    <d v="2018-08-14T00:00:00"/>
    <x v="3"/>
    <x v="3"/>
    <x v="0"/>
    <s v="ADMINISTRACION DE SUCURSALES"/>
    <s v="NC ALIMENTACION DE EMPLEADOS NVA"/>
    <s v="TRANSACCIONES DEL DIA 08/14/2018SPYRAL - GESTION ADMINISTRATIVA"/>
    <n v="51.04"/>
    <n v="0"/>
    <s v="VILLA LUCRE"/>
    <x v="2"/>
  </r>
  <r>
    <n v="18"/>
    <d v="2018-10-02T00:00:00"/>
    <x v="0"/>
    <x v="0"/>
    <x v="0"/>
    <s v="ADMINISTRACION DE SUCURSALES"/>
    <s v="NC ALIMENTACION DE EMPLEADOS NVA"/>
    <s v="TRANSACCIONES DEL DIA 10/02/2018SPYRAL - GESTION ADMINISTRATIVA"/>
    <n v="34.76"/>
    <n v="0"/>
    <s v="VILLA LUCRE"/>
    <x v="2"/>
  </r>
  <r>
    <n v="18"/>
    <d v="2018-10-16T00:00:00"/>
    <x v="0"/>
    <x v="0"/>
    <x v="0"/>
    <s v="ADMINISTRACION DE SUCURSALES"/>
    <s v="NC ALIMENTACION DE EMPLEADOS NVA"/>
    <s v="TRANSACCIONES DEL DIA 10/16/2018SPYRAL - GESTION ADMINISTRATIVA"/>
    <n v="137.53"/>
    <n v="0"/>
    <s v="VILLA LUCRE"/>
    <x v="2"/>
  </r>
  <r>
    <n v="18"/>
    <d v="2018-11-08T00:00:00"/>
    <x v="5"/>
    <x v="5"/>
    <x v="0"/>
    <s v="ADMINISTRACION DE SUCURSALES"/>
    <s v="NC ALIMENTACION DE EMPLEADOS NVA"/>
    <s v="TRANSACCIONES DEL DIA 11/08/2018SPYRAL - GESTION ADMINISTRATIVA"/>
    <n v="97.25"/>
    <n v="0"/>
    <s v="VILLA LUCRE"/>
    <x v="2"/>
  </r>
  <r>
    <n v="18"/>
    <d v="2018-12-04T00:00:00"/>
    <x v="1"/>
    <x v="1"/>
    <x v="0"/>
    <s v="ADMINISTRACION DE SUCURSALES"/>
    <s v="NC ALIMENTACION DE EMPLEADOS NVA"/>
    <s v="TRANSACCIONES DEL DIA 12/04/2018SPYRAL - GESTION ADMINISTRATIVA"/>
    <n v="171.2"/>
    <n v="0"/>
    <s v="VILLA LUCRE"/>
    <x v="2"/>
  </r>
  <r>
    <n v="18"/>
    <d v="2018-12-21T00:00:00"/>
    <x v="1"/>
    <x v="1"/>
    <x v="0"/>
    <s v="ADMINISTRACION DE SUCURSALES"/>
    <s v="NC ALIMENTACION DE EMPLEADOS NVA"/>
    <s v="TRANSACCIONES DEL DIA 12/21/2018SPYRAL - GESTION ADMINISTRATIVA"/>
    <n v="97.9"/>
    <n v="0"/>
    <s v="VILLA LUCRE"/>
    <x v="2"/>
  </r>
  <r>
    <n v="18"/>
    <d v="2018-12-31T00:00:00"/>
    <x v="1"/>
    <x v="1"/>
    <x v="0"/>
    <s v="ADMINISTRACION DE SUCURSALES"/>
    <s v="CIERRE DE ANIO FISCAL"/>
    <s v="CIERRE_DE_CTAS_NOMINALES"/>
    <n v="0"/>
    <n v="894.71"/>
    <s v="VILLA LUCRE"/>
    <x v="2"/>
  </r>
  <r>
    <n v="18"/>
    <d v="2018-06-05T00:00:00"/>
    <x v="2"/>
    <x v="2"/>
    <x v="0"/>
    <s v="CAJA"/>
    <s v="ALIMENTACION DE EMPLEADOS CTA NUEVA"/>
    <s v="TRANSACCIONES DEL DIA 06/05/2018SPYRAL - GESTION ADMINISTRATIVA"/>
    <n v="40"/>
    <n v="0"/>
    <s v="VILLA LUCRE"/>
    <x v="2"/>
  </r>
  <r>
    <n v="18"/>
    <d v="2018-06-13T00:00:00"/>
    <x v="2"/>
    <x v="2"/>
    <x v="0"/>
    <s v="CAJA"/>
    <s v="ALIMENTACION DE EMPLEADOS CTA NUEVA"/>
    <s v="TRANSACCIONES DEL DIA 06/13/2018SPYRAL - GESTION ADMINISTRATIVA"/>
    <n v="16"/>
    <n v="0"/>
    <s v="VILLA LUCRE"/>
    <x v="2"/>
  </r>
  <r>
    <n v="18"/>
    <d v="2018-06-20T00:00:00"/>
    <x v="2"/>
    <x v="2"/>
    <x v="0"/>
    <s v="CAJA"/>
    <s v="ALIMENTACION DE EMPLEADOS CTA NUEVA"/>
    <s v="TRANSACCIONES DEL DIA 06/20/2018SPYRAL - GESTION ADMINISTRATIVA"/>
    <n v="56"/>
    <n v="0"/>
    <s v="VILLA LUCRE"/>
    <x v="2"/>
  </r>
  <r>
    <n v="18"/>
    <d v="2018-07-04T00:00:00"/>
    <x v="6"/>
    <x v="6"/>
    <x v="0"/>
    <s v="CAJA"/>
    <s v="ALIMENTACION DE EMPLEADOS CTA NUEVA"/>
    <s v="TRANSACCIONES DEL DIA 07/04/2018SPYRAL - GESTION ADMINISTRATIVA"/>
    <n v="24"/>
    <n v="0"/>
    <s v="VILLA LUCRE"/>
    <x v="2"/>
  </r>
  <r>
    <n v="18"/>
    <d v="2018-07-06T00:00:00"/>
    <x v="6"/>
    <x v="6"/>
    <x v="0"/>
    <s v="CAJA"/>
    <s v="ALIMENTACION DE EMPLEADOS CTA NUEVA"/>
    <s v="TRANSACCIONES DEL DIA 07/06/2018SPYRAL - GESTION ADMINISTRATIVA"/>
    <n v="8"/>
    <n v="0"/>
    <s v="VILLA LUCRE"/>
    <x v="2"/>
  </r>
  <r>
    <n v="18"/>
    <d v="2018-07-18T00:00:00"/>
    <x v="6"/>
    <x v="6"/>
    <x v="0"/>
    <s v="CAJA"/>
    <s v="ALIMENTACION DE EMPLEADOS CTA NUEVA"/>
    <s v="TRANSACCIONES DEL DIA 07/18/2018SPYRAL - GESTION ADMINISTRATIVA"/>
    <n v="24"/>
    <n v="0"/>
    <s v="VILLA LUCRE"/>
    <x v="2"/>
  </r>
  <r>
    <n v="18"/>
    <d v="2018-07-20T00:00:00"/>
    <x v="6"/>
    <x v="6"/>
    <x v="0"/>
    <s v="CAJA"/>
    <s v="ALIMENTACION DE EMPLEADOS CTA NUEVA"/>
    <s v="TRANSACCIONES DEL DIA 07/20/2018SPYRAL - GESTION ADMINISTRATIVA"/>
    <n v="8"/>
    <n v="0"/>
    <s v="VILLA LUCRE"/>
    <x v="2"/>
  </r>
  <r>
    <n v="18"/>
    <d v="2018-07-26T00:00:00"/>
    <x v="6"/>
    <x v="6"/>
    <x v="0"/>
    <s v="CAJA"/>
    <s v="ALIMENTACION DE EMPLEADOS CTA NUEVA"/>
    <s v="TRANSACCIONES DEL DIA 07/26/2018SPYRAL - GESTION ADMINISTRATIVA"/>
    <n v="24"/>
    <n v="0"/>
    <s v="VILLA LUCRE"/>
    <x v="2"/>
  </r>
  <r>
    <n v="18"/>
    <d v="2018-08-03T00:00:00"/>
    <x v="3"/>
    <x v="3"/>
    <x v="0"/>
    <s v="CAJA"/>
    <s v="ALIMENTACION DE EMPLEADOS CTA NUEVA"/>
    <s v="TRANSACCIONES DEL DIA 08/03/2018SPYRAL - GESTION ADMINISTRATIVA"/>
    <n v="32"/>
    <n v="0"/>
    <s v="VILLA LUCRE"/>
    <x v="2"/>
  </r>
  <r>
    <n v="18"/>
    <d v="2018-08-06T00:00:00"/>
    <x v="3"/>
    <x v="3"/>
    <x v="0"/>
    <s v="CAJA"/>
    <s v="ALIMENTACION DE EMPLEADOS CTA NUEVA"/>
    <s v="TRANSACCIONES DEL DIA 08/06/2018SPYRAL - GESTION ADMINISTRATIVA"/>
    <n v="8"/>
    <n v="0"/>
    <s v="VILLA LUCRE"/>
    <x v="2"/>
  </r>
  <r>
    <n v="18"/>
    <d v="2018-08-17T00:00:00"/>
    <x v="3"/>
    <x v="3"/>
    <x v="0"/>
    <s v="CAJA"/>
    <s v="ALIMENTACION DE EMPLEADOS CTA NUEVA"/>
    <s v="TRANSACCIONES DEL DIA 08/17/2018SPYRAL - GESTION ADMINISTRATIVA"/>
    <n v="16"/>
    <n v="0"/>
    <s v="VILLA LUCRE"/>
    <x v="2"/>
  </r>
  <r>
    <n v="18"/>
    <d v="2018-08-20T00:00:00"/>
    <x v="3"/>
    <x v="3"/>
    <x v="0"/>
    <s v="CAJA"/>
    <s v="ALIMENTACION DE EMPLEADOS CTA NUEVA"/>
    <s v="TRANSACCIONES DEL DIA 08/20/2018SPYRAL - GESTION ADMINISTRATIVA"/>
    <n v="48"/>
    <n v="0"/>
    <s v="VILLA LUCRE"/>
    <x v="2"/>
  </r>
  <r>
    <n v="18"/>
    <d v="2018-09-17T00:00:00"/>
    <x v="4"/>
    <x v="4"/>
    <x v="0"/>
    <s v="CAJA"/>
    <s v="ALIMENTACION DE EMPLEADOS CTA NUEVA"/>
    <s v="TRANSACCIONES DEL DIA 09/17/2018SPYRAL - GESTION ADMINISTRATIVA"/>
    <n v="32"/>
    <n v="0"/>
    <s v="VILLA LUCRE"/>
    <x v="2"/>
  </r>
  <r>
    <n v="18"/>
    <d v="2018-10-03T00:00:00"/>
    <x v="0"/>
    <x v="0"/>
    <x v="0"/>
    <s v="CAJA"/>
    <s v="ALIMENTACION DE EMPLEADOS CTA NUEVA"/>
    <s v="TRANSACCIONES DEL DIA 10/03/2018SPYRAL - GESTION ADMINISTRATIVA"/>
    <n v="16"/>
    <n v="0"/>
    <s v="VILLA LUCRE"/>
    <x v="2"/>
  </r>
  <r>
    <n v="18"/>
    <d v="2018-10-17T00:00:00"/>
    <x v="0"/>
    <x v="0"/>
    <x v="0"/>
    <s v="CAJA"/>
    <s v="ALIMENTACION DE EMPLEADOS CTA NUEVA"/>
    <s v="TRANSACCIONES DEL DIA 10/17/2018SPYRAL - GESTION ADMINISTRATIVA"/>
    <n v="24"/>
    <n v="0"/>
    <s v="VILLA LUCRE"/>
    <x v="2"/>
  </r>
  <r>
    <n v="18"/>
    <d v="2018-11-02T00:00:00"/>
    <x v="5"/>
    <x v="5"/>
    <x v="0"/>
    <s v="CAJA"/>
    <s v="ALIMENTACION DE EMPLEADOS CTA NUEVA"/>
    <s v="TRANSACCIONES DEL DIA 11/02/2018SPYRAL - GESTION ADMINISTRATIVA"/>
    <n v="32"/>
    <n v="0"/>
    <s v="VILLA LUCRE"/>
    <x v="2"/>
  </r>
  <r>
    <n v="18"/>
    <d v="2018-11-08T00:00:00"/>
    <x v="5"/>
    <x v="5"/>
    <x v="0"/>
    <s v="CAJA"/>
    <s v="ALIMENTACION DE EMPLEADOS CTA NUEVA"/>
    <s v="TRANSACCIONES DEL DIA 11/08/2018SPYRAL - GESTION ADMINISTRATIVA"/>
    <n v="32"/>
    <n v="0"/>
    <s v="VILLA LUCRE"/>
    <x v="2"/>
  </r>
  <r>
    <n v="18"/>
    <d v="2018-11-16T00:00:00"/>
    <x v="5"/>
    <x v="5"/>
    <x v="0"/>
    <s v="CAJA"/>
    <s v="ALIMENTACION DE EMPLEADOS CTA NUEVA"/>
    <s v="TRANSACCIONES DEL DIA 11/16/2018SPYRAL - GESTION ADMINISTRATIVA"/>
    <n v="16"/>
    <n v="0"/>
    <s v="VILLA LUCRE"/>
    <x v="2"/>
  </r>
  <r>
    <n v="18"/>
    <d v="2018-11-19T00:00:00"/>
    <x v="5"/>
    <x v="5"/>
    <x v="0"/>
    <s v="CAJA"/>
    <s v="ALIMENTACION DE EMPLEADOS CTA NUEVA"/>
    <s v="TRANSACCIONES DEL DIA 11/19/2018SPYRAL - GESTION ADMINISTRATIVA"/>
    <n v="24"/>
    <n v="0"/>
    <s v="VILLA LUCRE"/>
    <x v="2"/>
  </r>
  <r>
    <n v="18"/>
    <d v="2018-12-04T00:00:00"/>
    <x v="1"/>
    <x v="1"/>
    <x v="0"/>
    <s v="CAJA"/>
    <s v="ALIMENTACION DE EMPLEADOS CTA NUEVA"/>
    <s v="TRANSACCIONES DEL DIA 12/04/2018SPYRAL - GESTION ADMINISTRATIVA"/>
    <n v="24"/>
    <n v="0"/>
    <s v="VILLA LUCRE"/>
    <x v="2"/>
  </r>
  <r>
    <n v="18"/>
    <d v="2018-12-17T00:00:00"/>
    <x v="1"/>
    <x v="1"/>
    <x v="0"/>
    <s v="CAJA"/>
    <s v="ALIMENTACION DE EMPLEADOS CTA NUEVA"/>
    <s v="TRANSACCIONES DEL DIA 12/17/2018SPYRAL - GESTION ADMINISTRATIVA"/>
    <n v="40"/>
    <n v="0"/>
    <s v="VILLA LUCRE"/>
    <x v="2"/>
  </r>
  <r>
    <n v="18"/>
    <d v="2018-12-31T00:00:00"/>
    <x v="1"/>
    <x v="1"/>
    <x v="0"/>
    <s v="CAJA"/>
    <s v="CIERRE DE ANIO FISCAL"/>
    <s v="CIERRE_DE_CTAS_NOMINALES"/>
    <n v="0"/>
    <n v="960"/>
    <s v="VILLA LUCRE"/>
    <x v="2"/>
  </r>
  <r>
    <n v="18"/>
    <d v="2018-10-09T00:00:00"/>
    <x v="0"/>
    <x v="0"/>
    <x v="0"/>
    <s v="SERVICIOS PERSONALES"/>
    <s v="ALIMENTACION DE EMPLEADOS CTA NUEVA"/>
    <s v="TRANSACCIONES DEL DIA 10/09/2018SPYRAL - GESTION ADMINISTRATIVA"/>
    <n v="8"/>
    <n v="0"/>
    <s v="VILLA LUCRE"/>
    <x v="2"/>
  </r>
  <r>
    <n v="18"/>
    <d v="2018-10-15T00:00:00"/>
    <x v="0"/>
    <x v="0"/>
    <x v="0"/>
    <s v="SERVICIOS PERSONALES"/>
    <s v="ALIMENTACION DE EMPLEADOS CTA NUEVA"/>
    <s v="TRANSACCIONES DEL DIA 10/15/2018SPYRAL - GESTION ADMINISTRATIVA"/>
    <n v="8"/>
    <n v="0"/>
    <s v="VILLA LUCRE"/>
    <x v="2"/>
  </r>
  <r>
    <n v="18"/>
    <d v="2018-12-31T00:00:00"/>
    <x v="1"/>
    <x v="1"/>
    <x v="0"/>
    <s v="SERVICIOS PERSONALES"/>
    <s v="CIERRE DE ANIO FISCAL"/>
    <s v="CIERRE_DE_CTAS_NOMINALES"/>
    <n v="0"/>
    <n v="24"/>
    <s v="VILLA LUCRE"/>
    <x v="2"/>
  </r>
  <r>
    <n v="19"/>
    <d v="2018-09-24T00:00:00"/>
    <x v="4"/>
    <x v="4"/>
    <x v="0"/>
    <s v="ADMINISTRACION DE SUCURSALES"/>
    <s v="ALIMENTACION DE EMPLEADOS CTA NUEVA"/>
    <s v="TRANSACCIONES DEL DIA 09/24/2018SPYRAL - GESTION ADMINISTRATIVA"/>
    <n v="8"/>
    <n v="0"/>
    <s v="LOS ANDES"/>
    <x v="2"/>
  </r>
  <r>
    <n v="19"/>
    <d v="2018-12-31T00:00:00"/>
    <x v="1"/>
    <x v="1"/>
    <x v="0"/>
    <s v="ADMINISTRACION DE SUCURSALES"/>
    <s v="CIERRE DE ANIO FISCAL"/>
    <s v="CIERRE_DE_CTAS_NOMINALES"/>
    <n v="0"/>
    <n v="8"/>
    <s v="LOS ANDES"/>
    <x v="2"/>
  </r>
  <r>
    <n v="19"/>
    <d v="2018-06-05T00:00:00"/>
    <x v="2"/>
    <x v="2"/>
    <x v="0"/>
    <s v="CAJA"/>
    <s v="ALIMENTACION DE EMPLEADOS CTA NUEVA"/>
    <s v="TRANSACCIONES DEL DIA 06/05/2018SPYRAL - GESTION ADMINISTRATIVA"/>
    <n v="112"/>
    <n v="0"/>
    <s v="LOS ANDES"/>
    <x v="2"/>
  </r>
  <r>
    <n v="19"/>
    <d v="2018-06-06T00:00:00"/>
    <x v="2"/>
    <x v="2"/>
    <x v="0"/>
    <s v="CAJA"/>
    <s v="ALIMENTACION DE EMPLEADOS CTA NUEVA"/>
    <s v="TRANSACCIONES DEL DIA 06/06/2018SPYRAL - GESTION ADMINISTRATIVA"/>
    <n v="48"/>
    <n v="0"/>
    <s v="LOS ANDES"/>
    <x v="2"/>
  </r>
  <r>
    <n v="19"/>
    <d v="2018-06-08T00:00:00"/>
    <x v="2"/>
    <x v="2"/>
    <x v="0"/>
    <s v="CAJA"/>
    <s v="ALIMENTACION DE EMPLEADOS CTA NUEVA"/>
    <s v="TRANSACCIONES DEL DIA 06/08/2018SPYRAL - GESTION ADMINISTRATIVA"/>
    <n v="48"/>
    <n v="0"/>
    <s v="LOS ANDES"/>
    <x v="2"/>
  </r>
  <r>
    <n v="19"/>
    <d v="2018-06-11T00:00:00"/>
    <x v="2"/>
    <x v="2"/>
    <x v="0"/>
    <s v="CAJA"/>
    <s v="ALIMENTACION DE EMPLEADOS CTA NUEVA"/>
    <s v="TRANSACCIONES DEL DIA 06/11/2018SPYRAL - GESTION ADMINISTRATIVA"/>
    <n v="64"/>
    <n v="0"/>
    <s v="LOS ANDES"/>
    <x v="2"/>
  </r>
  <r>
    <n v="19"/>
    <d v="2018-06-14T00:00:00"/>
    <x v="2"/>
    <x v="2"/>
    <x v="0"/>
    <s v="CAJA"/>
    <s v="ALIMENTACION DE EMPLEADOS CTA NUEVA"/>
    <s v="TRANSACCIONES DEL DIA 06/14/2018SPYRAL - GESTION ADMINISTRATIVA"/>
    <n v="16"/>
    <n v="0"/>
    <s v="LOS ANDES"/>
    <x v="2"/>
  </r>
  <r>
    <n v="19"/>
    <d v="2018-06-15T00:00:00"/>
    <x v="2"/>
    <x v="2"/>
    <x v="0"/>
    <s v="CAJA"/>
    <s v="ALIMENTACION DE EMPLEADOS CTA NUEVA"/>
    <s v="TRANSACCIONES DEL DIA 06/15/2018SPYRAL - GESTION ADMINISTRATIVA"/>
    <n v="32"/>
    <n v="0"/>
    <s v="LOS ANDES"/>
    <x v="2"/>
  </r>
  <r>
    <n v="19"/>
    <d v="2018-06-20T00:00:00"/>
    <x v="2"/>
    <x v="2"/>
    <x v="0"/>
    <s v="CAJA"/>
    <s v="ALIMENTACION DE EMPLEADOS CTA NUEVA"/>
    <s v="TRANSACCIONES DEL DIA 06/20/2018SPYRAL - GESTION ADMINISTRATIVA"/>
    <n v="32"/>
    <n v="0"/>
    <s v="LOS ANDES"/>
    <x v="2"/>
  </r>
  <r>
    <n v="19"/>
    <d v="2018-06-21T00:00:00"/>
    <x v="2"/>
    <x v="2"/>
    <x v="0"/>
    <s v="CAJA"/>
    <s v="ALIMENTACION DE EMPLEADOS CTA NUEVA"/>
    <s v="TRANSACCIONES DEL DIA 06/21/2018SPYRAL - GESTION ADMINISTRATIVA"/>
    <n v="96"/>
    <n v="0"/>
    <s v="LOS ANDES"/>
    <x v="2"/>
  </r>
  <r>
    <n v="19"/>
    <d v="2018-06-26T00:00:00"/>
    <x v="2"/>
    <x v="2"/>
    <x v="0"/>
    <s v="CAJA"/>
    <s v="ALIMENTACION DE EMPLEADOS CTA NUEVA"/>
    <s v="TRANSACCIONES DEL DIA 06/26/2018SPYRAL - GESTION ADMINISTRATIVA"/>
    <n v="32"/>
    <n v="0"/>
    <s v="LOS ANDES"/>
    <x v="2"/>
  </r>
  <r>
    <n v="19"/>
    <d v="2018-06-27T00:00:00"/>
    <x v="2"/>
    <x v="2"/>
    <x v="0"/>
    <s v="CAJA"/>
    <s v="ALIMENTACION DE EMPLEADOS CTA NUEVA"/>
    <s v="TRANSACCIONES DEL DIA 06/27/2018SPYRAL - GESTION ADMINISTRATIVA"/>
    <n v="32"/>
    <n v="0"/>
    <s v="LOS ANDES"/>
    <x v="2"/>
  </r>
  <r>
    <n v="19"/>
    <d v="2018-06-29T00:00:00"/>
    <x v="2"/>
    <x v="2"/>
    <x v="0"/>
    <s v="CAJA"/>
    <s v="ALIMENTACION DE EMPLEADOS CTA NUEVA"/>
    <s v="TRANSACCIONES DEL DIA 06/29/2018SPYRAL - GESTION ADMINISTRATIVA"/>
    <n v="48"/>
    <n v="0"/>
    <s v="LOS ANDES"/>
    <x v="2"/>
  </r>
  <r>
    <n v="19"/>
    <d v="2018-07-02T00:00:00"/>
    <x v="6"/>
    <x v="6"/>
    <x v="0"/>
    <s v="CAJA"/>
    <s v="ALIMENTACION DE EMPLEADOS CTA NUEVA"/>
    <s v="TRANSACCIONES DEL DIA 07/02/2018SPYRAL - GESTION ADMINISTRATIVA"/>
    <n v="16"/>
    <n v="0"/>
    <s v="LOS ANDES"/>
    <x v="2"/>
  </r>
  <r>
    <n v="19"/>
    <d v="2018-07-04T00:00:00"/>
    <x v="6"/>
    <x v="6"/>
    <x v="0"/>
    <s v="CAJA"/>
    <s v="ALIMENTACION DE EMPLEADOS CTA NUEVA"/>
    <s v="TRANSACCIONES DEL DIA 07/04/2018SPYRAL - GESTION ADMINISTRATIVA"/>
    <n v="56"/>
    <n v="0"/>
    <s v="LOS ANDES"/>
    <x v="2"/>
  </r>
  <r>
    <n v="19"/>
    <d v="2018-07-06T00:00:00"/>
    <x v="6"/>
    <x v="6"/>
    <x v="0"/>
    <s v="CAJA"/>
    <s v="ALIMENTACION DE EMPLEADOS CTA NUEVA"/>
    <s v="TRANSACCIONES DEL DIA 07/06/2018SPYRAL - GESTION ADMINISTRATIVA"/>
    <n v="48"/>
    <n v="0"/>
    <s v="LOS ANDES"/>
    <x v="2"/>
  </r>
  <r>
    <n v="19"/>
    <d v="2018-07-09T00:00:00"/>
    <x v="6"/>
    <x v="6"/>
    <x v="0"/>
    <s v="CAJA"/>
    <s v="ALIMENTACION DE EMPLEADOS CTA NUEVA"/>
    <s v="TRANSACCIONES DEL DIA 07/09/2018SPYRAL - GESTION ADMINISTRATIVA"/>
    <n v="16"/>
    <n v="0"/>
    <s v="LOS ANDES"/>
    <x v="2"/>
  </r>
  <r>
    <n v="19"/>
    <d v="2018-07-12T00:00:00"/>
    <x v="6"/>
    <x v="6"/>
    <x v="0"/>
    <s v="CAJA"/>
    <s v="ALIMENTACION DE EMPLEADOS CTA NUEVA"/>
    <s v="TRANSACCIONES DEL DIA 07/12/2018SPYRAL - GESTION ADMINISTRATIVA"/>
    <n v="72"/>
    <n v="0"/>
    <s v="LOS ANDES"/>
    <x v="2"/>
  </r>
  <r>
    <n v="19"/>
    <d v="2018-07-17T00:00:00"/>
    <x v="6"/>
    <x v="6"/>
    <x v="0"/>
    <s v="CAJA"/>
    <s v="ALIMENTACION DE EMPLEADOS CTA NUEVA"/>
    <s v="TRANSACCIONES DEL DIA 07/17/2018SPYRAL - GESTION ADMINISTRATIVA"/>
    <n v="64"/>
    <n v="0"/>
    <s v="LOS ANDES"/>
    <x v="2"/>
  </r>
  <r>
    <n v="19"/>
    <d v="2018-07-21T00:00:00"/>
    <x v="6"/>
    <x v="6"/>
    <x v="0"/>
    <s v="CAJA"/>
    <s v="ALIMENTACION DE EMPLEADOS CTA NUEVA"/>
    <s v="TRANSACCIONES DEL DIA 07/21/2018SPYRAL - GESTION ADMINISTRATIVA"/>
    <n v="32"/>
    <n v="0"/>
    <s v="LOS ANDES"/>
    <x v="2"/>
  </r>
  <r>
    <n v="19"/>
    <d v="2018-07-24T00:00:00"/>
    <x v="6"/>
    <x v="6"/>
    <x v="0"/>
    <s v="CAJA"/>
    <s v="ALIMENTACION DE EMPLEADOS CTA NUEVA"/>
    <s v="TRANSACCIONES DEL DIA 07/24/2018SPYRAL - GESTION ADMINISTRATIVA"/>
    <n v="16"/>
    <n v="0"/>
    <s v="LOS ANDES"/>
    <x v="2"/>
  </r>
  <r>
    <n v="19"/>
    <d v="2018-07-25T00:00:00"/>
    <x v="6"/>
    <x v="6"/>
    <x v="0"/>
    <s v="CAJA"/>
    <s v="ALIMENTACION DE EMPLEADOS CTA NUEVA"/>
    <s v="TRANSACCIONES DEL DIA 07/25/2018SPYRAL - GESTION ADMINISTRATIVA"/>
    <n v="72"/>
    <n v="0"/>
    <s v="LOS ANDES"/>
    <x v="2"/>
  </r>
  <r>
    <n v="19"/>
    <d v="2018-07-26T00:00:00"/>
    <x v="6"/>
    <x v="6"/>
    <x v="0"/>
    <s v="CAJA"/>
    <s v="ALIMENTACION DE EMPLEADOS CTA NUEVA"/>
    <s v="TRANSACCIONES DEL DIA 07/26/2018SPYRAL - GESTION ADMINISTRATIVA"/>
    <n v="8"/>
    <n v="0"/>
    <s v="LOS ANDES"/>
    <x v="2"/>
  </r>
  <r>
    <n v="19"/>
    <d v="2018-07-30T00:00:00"/>
    <x v="6"/>
    <x v="6"/>
    <x v="0"/>
    <s v="CAJA"/>
    <s v="ALIMENTACION DE EMPLEADOS CTA NUEVA"/>
    <s v="TRANSACCIONES DEL DIA 07/30/2018SPYRAL - GESTION ADMINISTRATIVA"/>
    <n v="24"/>
    <n v="0"/>
    <s v="LOS ANDES"/>
    <x v="2"/>
  </r>
  <r>
    <n v="19"/>
    <d v="2018-08-02T00:00:00"/>
    <x v="3"/>
    <x v="3"/>
    <x v="0"/>
    <s v="CAJA"/>
    <s v="ALIMENTACION DE EMPLEADOS CTA NUEVA"/>
    <s v="TRANSACCIONES DEL DIA 08/02/2018SPYRAL - GESTION ADMINISTRATIVA"/>
    <n v="24"/>
    <n v="0"/>
    <s v="LOS ANDES"/>
    <x v="2"/>
  </r>
  <r>
    <n v="19"/>
    <d v="2018-08-03T00:00:00"/>
    <x v="3"/>
    <x v="3"/>
    <x v="0"/>
    <s v="CAJA"/>
    <s v="ALIMENTACION DE EMPLEADOS CTA NUEVA"/>
    <s v="TRANSACCIONES DEL DIA 08/03/2018SPYRAL - GESTION ADMINISTRATIVA"/>
    <n v="72"/>
    <n v="0"/>
    <s v="LOS ANDES"/>
    <x v="2"/>
  </r>
  <r>
    <n v="19"/>
    <d v="2018-08-07T00:00:00"/>
    <x v="3"/>
    <x v="3"/>
    <x v="0"/>
    <s v="CAJA"/>
    <s v="ALIMENTACION DE EMPLEADOS CTA NUEVA"/>
    <s v="TRANSACCIONES DEL DIA 08/07/2018SPYRAL - GESTION ADMINISTRATIVA"/>
    <n v="32"/>
    <n v="0"/>
    <s v="LOS ANDES"/>
    <x v="2"/>
  </r>
  <r>
    <n v="19"/>
    <d v="2018-08-09T00:00:00"/>
    <x v="3"/>
    <x v="3"/>
    <x v="0"/>
    <s v="CAJA"/>
    <s v="ALIMENTACION DE EMPLEADOS CTA NUEVA"/>
    <s v="TRANSACCIONES DEL DIA 08/09/2018SPYRAL - GESTION ADMINISTRATIVA"/>
    <n v="80"/>
    <n v="0"/>
    <s v="LOS ANDES"/>
    <x v="2"/>
  </r>
  <r>
    <n v="19"/>
    <d v="2018-08-13T00:00:00"/>
    <x v="3"/>
    <x v="3"/>
    <x v="0"/>
    <s v="CAJA"/>
    <s v="ALIMENTACION DE EMPLEADOS CTA NUEVA"/>
    <s v="TRANSACCIONES DEL DIA 08/13/2018SPYRAL - GESTION ADMINISTRATIVA"/>
    <n v="32"/>
    <n v="0"/>
    <s v="LOS ANDES"/>
    <x v="2"/>
  </r>
  <r>
    <n v="19"/>
    <d v="2018-08-16T00:00:00"/>
    <x v="3"/>
    <x v="3"/>
    <x v="0"/>
    <s v="CAJA"/>
    <s v="ALIMENTACION DE EMPLEADOS CTA NUEVA"/>
    <s v="TRANSACCIONES DEL DIA 08/16/2018SPYRAL - GESTION ADMINISTRATIVA"/>
    <n v="64"/>
    <n v="0"/>
    <s v="LOS ANDES"/>
    <x v="2"/>
  </r>
  <r>
    <n v="19"/>
    <d v="2018-08-17T00:00:00"/>
    <x v="3"/>
    <x v="3"/>
    <x v="0"/>
    <s v="CAJA"/>
    <s v="ALIMENTACION DE EMPLEADOS CTA NUEVA"/>
    <s v="TRANSACCIONES DEL DIA 08/17/2018SPYRAL - GESTION ADMINISTRATIVA"/>
    <n v="80"/>
    <n v="0"/>
    <s v="LOS ANDES"/>
    <x v="2"/>
  </r>
  <r>
    <n v="19"/>
    <d v="2018-08-21T00:00:00"/>
    <x v="3"/>
    <x v="3"/>
    <x v="0"/>
    <s v="CAJA"/>
    <s v="ALIMENTACION DE EMPLEADOS CTA NUEVA"/>
    <s v="TRANSACCIONES DEL DIA 08/21/2018SPYRAL - GESTION ADMINISTRATIVA"/>
    <n v="40"/>
    <n v="0"/>
    <s v="LOS ANDES"/>
    <x v="2"/>
  </r>
  <r>
    <n v="19"/>
    <d v="2018-08-22T00:00:00"/>
    <x v="3"/>
    <x v="3"/>
    <x v="0"/>
    <s v="CAJA"/>
    <s v="ALIMENTACION DE EMPLEADOS CTA NUEVA"/>
    <s v="TRANSACCIONES DEL DIA 08/22/2018SPYRAL - GESTION ADMINISTRATIVA"/>
    <n v="8"/>
    <n v="0"/>
    <s v="LOS ANDES"/>
    <x v="2"/>
  </r>
  <r>
    <n v="19"/>
    <d v="2018-08-23T00:00:00"/>
    <x v="3"/>
    <x v="3"/>
    <x v="0"/>
    <s v="CAJA"/>
    <s v="ALIMENTACION DE EMPLEADOS CTA NUEVA"/>
    <s v="TRANSACCIONES DEL DIA 08/23/2018SPYRAL - GESTION ADMINISTRATIVA"/>
    <n v="48"/>
    <n v="0"/>
    <s v="LOS ANDES"/>
    <x v="2"/>
  </r>
  <r>
    <n v="19"/>
    <d v="2018-08-24T00:00:00"/>
    <x v="3"/>
    <x v="3"/>
    <x v="0"/>
    <s v="CAJA"/>
    <s v="ALIMENTACION DE EMPLEADOS CTA NUEVA"/>
    <s v="TRANSACCIONES DEL DIA 08/24/2018SPYRAL - GESTION ADMINISTRATIVA"/>
    <n v="16"/>
    <n v="0"/>
    <s v="LOS ANDES"/>
    <x v="2"/>
  </r>
  <r>
    <n v="19"/>
    <d v="2018-08-27T00:00:00"/>
    <x v="3"/>
    <x v="3"/>
    <x v="0"/>
    <s v="CAJA"/>
    <s v="ALIMENTACION DE EMPLEADOS CTA NUEVA"/>
    <s v="TRANSACCIONES DEL DIA 08/27/2018SPYRAL - GESTION ADMINISTRATIVA"/>
    <n v="8"/>
    <n v="0"/>
    <s v="LOS ANDES"/>
    <x v="2"/>
  </r>
  <r>
    <n v="19"/>
    <d v="2018-08-31T00:00:00"/>
    <x v="3"/>
    <x v="3"/>
    <x v="0"/>
    <s v="CAJA"/>
    <s v="ALIMENTACION DE EMPLEADOS CTA NUEVA"/>
    <s v="TRANSACCIONES DEL DIA 08/31/2018SPYRAL - GESTION ADMINISTRATIVA"/>
    <n v="16"/>
    <n v="0"/>
    <s v="LOS ANDES"/>
    <x v="2"/>
  </r>
  <r>
    <n v="19"/>
    <d v="2018-09-05T00:00:00"/>
    <x v="4"/>
    <x v="4"/>
    <x v="0"/>
    <s v="CAJA"/>
    <s v="ALIMENTACION DE EMPLEADOS CTA NUEVA"/>
    <s v="TRANSACCIONES DEL DIA 09/05/2018SPYRAL - GESTION ADMINISTRATIVA"/>
    <n v="56"/>
    <n v="0"/>
    <s v="LOS ANDES"/>
    <x v="2"/>
  </r>
  <r>
    <n v="19"/>
    <d v="2018-09-07T00:00:00"/>
    <x v="4"/>
    <x v="4"/>
    <x v="0"/>
    <s v="CAJA"/>
    <s v="ALIMENTACION DE EMPLEADOS CTA NUEVA"/>
    <s v="TRANSACCIONES DEL DIA 09/07/2018SPYRAL - GESTION ADMINISTRATIVA"/>
    <n v="8"/>
    <n v="0"/>
    <s v="LOS ANDES"/>
    <x v="2"/>
  </r>
  <r>
    <n v="19"/>
    <d v="2018-09-10T00:00:00"/>
    <x v="4"/>
    <x v="4"/>
    <x v="0"/>
    <s v="CAJA"/>
    <s v="ALIMENTACION DE EMPLEADOS CTA NUEVA"/>
    <s v="TRANSACCIONES DEL DIA 09/10/2018SPYRAL - GESTION ADMINISTRATIVA"/>
    <n v="8"/>
    <n v="0"/>
    <s v="LOS ANDES"/>
    <x v="2"/>
  </r>
  <r>
    <n v="19"/>
    <d v="2018-09-12T00:00:00"/>
    <x v="4"/>
    <x v="4"/>
    <x v="0"/>
    <s v="CAJA"/>
    <s v="ALIMENTACION DE EMPLEADOS CTA NUEVA"/>
    <s v="TRANSACCIONES DEL DIA 09/12/2018SPYRAL - GESTION ADMINISTRATIVA"/>
    <n v="40"/>
    <n v="0"/>
    <s v="LOS ANDES"/>
    <x v="2"/>
  </r>
  <r>
    <n v="19"/>
    <d v="2018-09-17T00:00:00"/>
    <x v="4"/>
    <x v="4"/>
    <x v="0"/>
    <s v="CAJA"/>
    <s v="ALIMENTACION DE EMPLEADOS CTA NUEVA"/>
    <s v="TRANSACCIONES DEL DIA 09/17/2018SPYRAL - GESTION ADMINISTRATIVA"/>
    <n v="56"/>
    <n v="0"/>
    <s v="LOS ANDES"/>
    <x v="2"/>
  </r>
  <r>
    <n v="19"/>
    <d v="2018-09-19T00:00:00"/>
    <x v="4"/>
    <x v="4"/>
    <x v="0"/>
    <s v="CAJA"/>
    <s v="ALIMENTACION DE EMPLEADOS CTA NUEVA"/>
    <s v="TRANSACCIONES DEL DIA 09/19/2018SPYRAL - GESTION ADMINISTRATIVA"/>
    <n v="32"/>
    <n v="0"/>
    <s v="LOS ANDES"/>
    <x v="2"/>
  </r>
  <r>
    <n v="19"/>
    <d v="2018-09-25T00:00:00"/>
    <x v="4"/>
    <x v="4"/>
    <x v="0"/>
    <s v="CAJA"/>
    <s v="ALIMENTACION DE EMPLEADOS CTA NUEVA"/>
    <s v="TRANSACCIONES DEL DIA 09/25/2018SPYRAL - GESTION ADMINISTRATIVA"/>
    <n v="8"/>
    <n v="0"/>
    <s v="LOS ANDES"/>
    <x v="2"/>
  </r>
  <r>
    <n v="19"/>
    <d v="2018-10-02T00:00:00"/>
    <x v="0"/>
    <x v="0"/>
    <x v="0"/>
    <s v="CAJA"/>
    <s v="ALIMENTACION DE EMPLEADOS CTA NUEVA"/>
    <s v="TRANSACCIONES DEL DIA 10/02/2018SPYRAL - GESTION ADMINISTRATIVA"/>
    <n v="24"/>
    <n v="0"/>
    <s v="LOS ANDES"/>
    <x v="2"/>
  </r>
  <r>
    <n v="19"/>
    <d v="2018-10-09T00:00:00"/>
    <x v="0"/>
    <x v="0"/>
    <x v="0"/>
    <s v="CAJA"/>
    <s v="ALIMENTACION DE EMPLEADOS CTA NUEVA"/>
    <s v="TRANSACCIONES DEL DIA 10/09/2018SPYRAL - GESTION ADMINISTRATIVA"/>
    <n v="56"/>
    <n v="0"/>
    <s v="LOS ANDES"/>
    <x v="2"/>
  </r>
  <r>
    <n v="19"/>
    <d v="2018-10-17T00:00:00"/>
    <x v="0"/>
    <x v="0"/>
    <x v="0"/>
    <s v="CAJA"/>
    <s v="ALIMENTACION DE EMPLEADOS CTA NUEVA"/>
    <s v="TRANSACCIONES DEL DIA 10/17/2018SPYRAL - GESTION ADMINISTRATIVA"/>
    <n v="24"/>
    <n v="0"/>
    <s v="LOS ANDES"/>
    <x v="2"/>
  </r>
  <r>
    <n v="19"/>
    <d v="2018-10-18T00:00:00"/>
    <x v="0"/>
    <x v="0"/>
    <x v="0"/>
    <s v="CAJA"/>
    <s v="ALIMENTACION DE EMPLEADOS CTA NUEVA"/>
    <s v="TRANSACCIONES DEL DIA 10/18/2018SPYRAL - GESTION ADMINISTRATIVA"/>
    <n v="64"/>
    <n v="0"/>
    <s v="LOS ANDES"/>
    <x v="2"/>
  </r>
  <r>
    <n v="19"/>
    <d v="2018-10-19T00:00:00"/>
    <x v="0"/>
    <x v="0"/>
    <x v="0"/>
    <s v="CAJA"/>
    <s v="ALIMENTACION DE EMPLEADOS CTA NUEVA"/>
    <s v="TRANSACCIONES DEL DIA 10/19/2018SPYRAL - GESTION ADMINISTRATIVA"/>
    <n v="16"/>
    <n v="0"/>
    <s v="LOS ANDES"/>
    <x v="2"/>
  </r>
  <r>
    <n v="19"/>
    <d v="2018-10-22T00:00:00"/>
    <x v="0"/>
    <x v="0"/>
    <x v="0"/>
    <s v="CAJA"/>
    <s v="ALIMENTACION DE EMPLEADOS CTA NUEVA"/>
    <s v="TRANSACCIONES DEL DIA 10/22/2018SPYRAL - GESTION ADMINISTRATIVA"/>
    <n v="48"/>
    <n v="0"/>
    <s v="LOS ANDES"/>
    <x v="2"/>
  </r>
  <r>
    <n v="19"/>
    <d v="2018-10-26T00:00:00"/>
    <x v="0"/>
    <x v="0"/>
    <x v="0"/>
    <s v="CAJA"/>
    <s v="ALIMENTACION DE EMPLEADOS CTA NUEVA"/>
    <s v="TRANSACCIONES DEL DIA 10/26/2018SPYRAL - GESTION ADMINISTRATIVA"/>
    <n v="16"/>
    <n v="0"/>
    <s v="LOS ANDES"/>
    <x v="2"/>
  </r>
  <r>
    <n v="19"/>
    <d v="2018-10-27T00:00:00"/>
    <x v="0"/>
    <x v="0"/>
    <x v="0"/>
    <s v="CAJA"/>
    <s v="ALIMENTACION DE EMPLEADOS CTA NUEVA"/>
    <s v="TRANSACCIONES DEL DIA 10/27/2018SPYRAL - GESTION ADMINISTRATIVA"/>
    <n v="8"/>
    <n v="0"/>
    <s v="LOS ANDES"/>
    <x v="2"/>
  </r>
  <r>
    <n v="19"/>
    <d v="2018-11-01T00:00:00"/>
    <x v="5"/>
    <x v="5"/>
    <x v="0"/>
    <s v="CAJA"/>
    <s v="ALIMENTACION DE EMPLEADOS CTA NUEVA"/>
    <s v="TRANSACCIONES DEL DIA 11/01/2018SPYRAL - GESTION ADMINISTRATIVA"/>
    <n v="8"/>
    <n v="0"/>
    <s v="LOS ANDES"/>
    <x v="2"/>
  </r>
  <r>
    <n v="19"/>
    <d v="2018-11-06T00:00:00"/>
    <x v="5"/>
    <x v="5"/>
    <x v="0"/>
    <s v="CAJA"/>
    <s v="ALIMENTACION DE EMPLEADOS CTA NUEVA"/>
    <s v="TRANSACCIONES DEL DIA 11/06/2018SPYRAL - GESTION ADMINISTRATIVA"/>
    <n v="88"/>
    <n v="0"/>
    <s v="LOS ANDES"/>
    <x v="2"/>
  </r>
  <r>
    <n v="19"/>
    <d v="2018-11-07T00:00:00"/>
    <x v="5"/>
    <x v="5"/>
    <x v="0"/>
    <s v="CAJA"/>
    <s v="ALIMENTACION DE EMPLEADOS CTA NUEVA"/>
    <s v="TRANSACCIONES DEL DIA 11/07/2018SPYRAL - GESTION ADMINISTRATIVA"/>
    <n v="40"/>
    <n v="0"/>
    <s v="LOS ANDES"/>
    <x v="2"/>
  </r>
  <r>
    <n v="19"/>
    <d v="2018-11-09T00:00:00"/>
    <x v="5"/>
    <x v="5"/>
    <x v="0"/>
    <s v="CAJA"/>
    <s v="ALIMENTACION DE EMPLEADOS CTA NUEVA"/>
    <s v="TRANSACCIONES DEL DIA 11/09/2018SPYRAL - GESTION ADMINISTRATIVA"/>
    <n v="72"/>
    <n v="0"/>
    <s v="LOS ANDES"/>
    <x v="2"/>
  </r>
  <r>
    <n v="19"/>
    <d v="2018-11-12T00:00:00"/>
    <x v="5"/>
    <x v="5"/>
    <x v="0"/>
    <s v="CAJA"/>
    <s v="ALIMENTACION DE EMPLEADOS CTA NUEVA"/>
    <s v="TRANSACCIONES DEL DIA 11/12/2018SPYRAL - GESTION ADMINISTRATIVA"/>
    <n v="16"/>
    <n v="0"/>
    <s v="LOS ANDES"/>
    <x v="2"/>
  </r>
  <r>
    <n v="19"/>
    <d v="2018-11-13T00:00:00"/>
    <x v="5"/>
    <x v="5"/>
    <x v="0"/>
    <s v="CAJA"/>
    <s v="ALIMENTACION DE EMPLEADOS CTA NUEVA"/>
    <s v="TRANSACCIONES DEL DIA 11/13/2018SPYRAL - GESTION ADMINISTRATIVA"/>
    <n v="56"/>
    <n v="0"/>
    <s v="LOS ANDES"/>
    <x v="2"/>
  </r>
  <r>
    <n v="19"/>
    <d v="2018-11-15T00:00:00"/>
    <x v="5"/>
    <x v="5"/>
    <x v="0"/>
    <s v="CAJA"/>
    <s v="ALIMENTACION DE EMPLEADOS CTA NUEVA"/>
    <s v="TRANSACCIONES DEL DIA 11/15/2018SPYRAL - GESTION ADMINISTRATIVA"/>
    <n v="16"/>
    <n v="0"/>
    <s v="LOS ANDES"/>
    <x v="2"/>
  </r>
  <r>
    <n v="19"/>
    <d v="2018-11-16T00:00:00"/>
    <x v="5"/>
    <x v="5"/>
    <x v="0"/>
    <s v="CAJA"/>
    <s v="ALIMENTACION DE EMPLEADOS CTA NUEVA"/>
    <s v="TRANSACCIONES DEL DIA 11/16/2018SPYRAL - GESTION ADMINISTRATIVA"/>
    <n v="24"/>
    <n v="0"/>
    <s v="LOS ANDES"/>
    <x v="2"/>
  </r>
  <r>
    <n v="19"/>
    <d v="2018-11-19T00:00:00"/>
    <x v="5"/>
    <x v="5"/>
    <x v="0"/>
    <s v="CAJA"/>
    <s v="ALIMENTACION DE EMPLEADOS CTA NUEVA"/>
    <s v="TRANSACCIONES DEL DIA 11/19/2018SPYRAL - GESTION ADMINISTRATIVA"/>
    <n v="112"/>
    <n v="0"/>
    <s v="LOS ANDES"/>
    <x v="2"/>
  </r>
  <r>
    <n v="19"/>
    <d v="2018-11-20T00:00:00"/>
    <x v="5"/>
    <x v="5"/>
    <x v="0"/>
    <s v="CAJA"/>
    <s v="ALIMENTACION DE EMPLEADOS CTA NUEVA"/>
    <s v="TRANSACCIONES DEL DIA 11/20/2018SPYRAL - GESTION ADMINISTRATIVA"/>
    <n v="24"/>
    <n v="0"/>
    <s v="LOS ANDES"/>
    <x v="2"/>
  </r>
  <r>
    <n v="19"/>
    <d v="2018-11-26T00:00:00"/>
    <x v="5"/>
    <x v="5"/>
    <x v="0"/>
    <s v="CAJA"/>
    <s v="ALIMENTACION DE EMPLEADOS CTA NUEVA"/>
    <s v="TRANSACCIONES DEL DIA 11/26/2018SPYRAL - GESTION ADMINISTRATIVA"/>
    <n v="48"/>
    <n v="0"/>
    <s v="LOS ANDES"/>
    <x v="2"/>
  </r>
  <r>
    <n v="19"/>
    <d v="2018-11-27T00:00:00"/>
    <x v="5"/>
    <x v="5"/>
    <x v="0"/>
    <s v="CAJA"/>
    <s v="ALIMENTACION DE EMPLEADOS CTA NUEVA"/>
    <s v="TRANSACCIONES DEL DIA 11/27/2018SPYRAL - GESTION ADMINISTRATIVA"/>
    <n v="8"/>
    <n v="0"/>
    <s v="LOS ANDES"/>
    <x v="2"/>
  </r>
  <r>
    <n v="19"/>
    <d v="2018-11-29T00:00:00"/>
    <x v="5"/>
    <x v="5"/>
    <x v="0"/>
    <s v="CAJA"/>
    <s v="ALIMENTACION DE EMPLEADOS CTA NUEVA"/>
    <s v="TRANSACCIONES DEL DIA 11/29/2018SPYRAL - GESTION ADMINISTRATIVA"/>
    <n v="32"/>
    <n v="0"/>
    <s v="LOS ANDES"/>
    <x v="2"/>
  </r>
  <r>
    <n v="19"/>
    <d v="2018-12-04T00:00:00"/>
    <x v="1"/>
    <x v="1"/>
    <x v="0"/>
    <s v="CAJA"/>
    <s v="ALIMENTACION DE EMPLEADOS CTA NUEVA"/>
    <s v="TRANSACCIONES DEL DIA 12/04/2018SPYRAL - GESTION ADMINISTRATIVA"/>
    <n v="40"/>
    <n v="0"/>
    <s v="LOS ANDES"/>
    <x v="2"/>
  </r>
  <r>
    <n v="19"/>
    <d v="2018-12-05T00:00:00"/>
    <x v="1"/>
    <x v="1"/>
    <x v="0"/>
    <s v="CAJA"/>
    <s v="ALIMENTACION DE EMPLEADOS CTA NUEVA"/>
    <s v="TRANSACCIONES DEL DIA 12/05/2018SPYRAL - GESTION ADMINISTRATIVA"/>
    <n v="40"/>
    <n v="0"/>
    <s v="LOS ANDES"/>
    <x v="2"/>
  </r>
  <r>
    <n v="19"/>
    <d v="2018-12-06T00:00:00"/>
    <x v="1"/>
    <x v="1"/>
    <x v="0"/>
    <s v="CAJA"/>
    <s v="ALIMENTACION DE EMPLEADOS CTA NUEVA"/>
    <s v="TRANSACCIONES DEL DIA 12/06/2018SPYRAL - GESTION ADMINISTRATIVA"/>
    <n v="64"/>
    <n v="0"/>
    <s v="LOS ANDES"/>
    <x v="2"/>
  </r>
  <r>
    <n v="19"/>
    <d v="2018-12-11T00:00:00"/>
    <x v="1"/>
    <x v="1"/>
    <x v="0"/>
    <s v="CAJA"/>
    <s v="ALIMENTACION DE EMPLEADOS CTA NUEVA"/>
    <s v="TRANSACCIONES DEL DIA 12/11/2018SPYRAL - GESTION ADMINISTRATIVA"/>
    <n v="40"/>
    <n v="0"/>
    <s v="LOS ANDES"/>
    <x v="2"/>
  </r>
  <r>
    <n v="19"/>
    <d v="2018-12-12T00:00:00"/>
    <x v="1"/>
    <x v="1"/>
    <x v="0"/>
    <s v="CAJA"/>
    <s v="ALIMENTACION DE EMPLEADOS CTA NUEVA"/>
    <s v="TRANSACCIONES DEL DIA 12/12/2018SPYRAL - GESTION ADMINISTRATIVA"/>
    <n v="40"/>
    <n v="0"/>
    <s v="LOS ANDES"/>
    <x v="2"/>
  </r>
  <r>
    <n v="19"/>
    <d v="2018-12-13T00:00:00"/>
    <x v="1"/>
    <x v="1"/>
    <x v="0"/>
    <s v="CAJA"/>
    <s v="ALIMENTACION DE EMPLEADOS CTA NUEVA"/>
    <s v="TRANSACCIONES DEL DIA 12/13/2018SPYRAL - GESTION ADMINISTRATIVA"/>
    <n v="32"/>
    <n v="0"/>
    <s v="LOS ANDES"/>
    <x v="2"/>
  </r>
  <r>
    <n v="19"/>
    <d v="2018-12-14T00:00:00"/>
    <x v="1"/>
    <x v="1"/>
    <x v="0"/>
    <s v="CAJA"/>
    <s v="ALIMENTACION DE EMPLEADOS CTA NUEVA"/>
    <s v="TRANSACCIONES DEL DIA 12/14/2018SPYRAL - GESTION ADMINISTRATIVA"/>
    <n v="24"/>
    <n v="0"/>
    <s v="LOS ANDES"/>
    <x v="2"/>
  </r>
  <r>
    <n v="19"/>
    <d v="2018-12-19T00:00:00"/>
    <x v="1"/>
    <x v="1"/>
    <x v="0"/>
    <s v="CAJA"/>
    <s v="ALIMENTACION DE EMPLEADOS CTA NUEVA"/>
    <s v="TRANSACCIONES DEL DIA 12/19/2018SPYRAL - GESTION ADMINISTRATIVA"/>
    <n v="72"/>
    <n v="0"/>
    <s v="LOS ANDES"/>
    <x v="2"/>
  </r>
  <r>
    <n v="19"/>
    <d v="2018-12-20T00:00:00"/>
    <x v="1"/>
    <x v="1"/>
    <x v="0"/>
    <s v="CAJA"/>
    <s v="ALIMENTACION DE EMPLEADOS CTA NUEVA"/>
    <s v="TRANSACCIONES DEL DIA 12/20/2018SPYRAL - GESTION ADMINISTRATIVA"/>
    <n v="56"/>
    <n v="0"/>
    <s v="LOS ANDES"/>
    <x v="2"/>
  </r>
  <r>
    <n v="19"/>
    <d v="2018-12-24T00:00:00"/>
    <x v="1"/>
    <x v="1"/>
    <x v="0"/>
    <s v="CAJA"/>
    <s v="ALIMENTACION DE EMPLEADOS CTA NUEVA"/>
    <s v="TRANSACCIONES DEL DIA 12/24/2018SPYRAL - GESTION ADMINISTRATIVA"/>
    <n v="16"/>
    <n v="0"/>
    <s v="LOS ANDES"/>
    <x v="2"/>
  </r>
  <r>
    <n v="19"/>
    <d v="2018-12-27T00:00:00"/>
    <x v="1"/>
    <x v="1"/>
    <x v="0"/>
    <s v="CAJA"/>
    <s v="ALIMENTACION DE EMPLEADOS CTA NUEVA"/>
    <s v="TRANSACCIONES DEL DIA 12/27/2018SPYRAL - GESTION ADMINISTRATIVA"/>
    <n v="40"/>
    <n v="0"/>
    <s v="LOS ANDES"/>
    <x v="2"/>
  </r>
  <r>
    <n v="19"/>
    <d v="2018-12-28T00:00:00"/>
    <x v="1"/>
    <x v="1"/>
    <x v="0"/>
    <s v="CAJA"/>
    <s v="ALIMENTACION DE EMPLEADOS CTA NUEVA"/>
    <s v="TRANSACCIONES DEL DIA 12/28/2018SPYRAL - GESTION ADMINISTRATIVA"/>
    <n v="72"/>
    <n v="0"/>
    <s v="LOS ANDES"/>
    <x v="2"/>
  </r>
  <r>
    <n v="19"/>
    <d v="2018-12-31T00:00:00"/>
    <x v="1"/>
    <x v="1"/>
    <x v="0"/>
    <s v="CAJA"/>
    <s v="CIERRE DE ANIO FISCAL"/>
    <s v="CIERRE_DE_CTAS_NOMINALES"/>
    <n v="0"/>
    <n v="4232"/>
    <s v="LOS ANDES"/>
    <x v="2"/>
  </r>
  <r>
    <n v="19"/>
    <d v="2018-06-01T00:00:00"/>
    <x v="2"/>
    <x v="2"/>
    <x v="0"/>
    <s v="SERVICIOS PERSONALES"/>
    <s v="ALIMENTACION DE EMPLEADOS CTA NUEVA"/>
    <s v="TRANSACCIONES DEL DIA 06/01/2018SPYRAL - GESTION ADMINISTRATIVA"/>
    <n v="16"/>
    <n v="0"/>
    <s v="LOS ANDES"/>
    <x v="2"/>
  </r>
  <r>
    <n v="19"/>
    <d v="2018-06-14T00:00:00"/>
    <x v="2"/>
    <x v="2"/>
    <x v="0"/>
    <s v="SERVICIOS PERSONALES"/>
    <s v="ALIMENTACION DE EMPLEADOS CTA NUEVA"/>
    <s v="TRANSACCIONES DEL DIA 06/14/2018SPYRAL - GESTION ADMINISTRATIVA"/>
    <n v="16"/>
    <n v="0"/>
    <s v="LOS ANDES"/>
    <x v="2"/>
  </r>
  <r>
    <n v="19"/>
    <d v="2018-06-15T00:00:00"/>
    <x v="2"/>
    <x v="2"/>
    <x v="0"/>
    <s v="SERVICIOS PERSONALES"/>
    <s v="ALIMENTACION DE EMPLEADOS CTA NUEVA"/>
    <s v="TRANSACCIONES DEL DIA 06/15/2018SPYRAL - GESTION ADMINISTRATIVA"/>
    <n v="16"/>
    <n v="0"/>
    <s v="LOS ANDES"/>
    <x v="2"/>
  </r>
  <r>
    <n v="19"/>
    <d v="2018-06-21T00:00:00"/>
    <x v="2"/>
    <x v="2"/>
    <x v="0"/>
    <s v="SERVICIOS PERSONALES"/>
    <s v="ALIMENTACION DE EMPLEADOS CTA NUEVA"/>
    <s v="TRANSACCIONES DEL DIA 06/21/2018SPYRAL - GESTION ADMINISTRATIVA"/>
    <n v="16"/>
    <n v="0"/>
    <s v="LOS ANDES"/>
    <x v="2"/>
  </r>
  <r>
    <n v="19"/>
    <d v="2018-09-25T00:00:00"/>
    <x v="4"/>
    <x v="4"/>
    <x v="0"/>
    <s v="SERVICIOS PERSONALES"/>
    <s v="ALIMENTACION DE EMPLEADOS CTA NUEVA"/>
    <s v="TRANSACCIONES DEL DIA 09/25/2018SPYRAL - GESTION ADMINISTRATIVA"/>
    <n v="8"/>
    <n v="0"/>
    <s v="LOS ANDES"/>
    <x v="2"/>
  </r>
  <r>
    <n v="19"/>
    <d v="2018-11-06T00:00:00"/>
    <x v="5"/>
    <x v="5"/>
    <x v="0"/>
    <s v="SERVICIOS PERSONALES"/>
    <s v="ALIMENTACION DE EMPLEADOS CTA NUEVA"/>
    <s v="TRANSACCIONES DEL DIA 11/06/2018SPYRAL - GESTION ADMINISTRATIVA"/>
    <n v="8"/>
    <n v="0"/>
    <s v="LOS ANDES"/>
    <x v="2"/>
  </r>
  <r>
    <n v="19"/>
    <d v="2018-12-19T00:00:00"/>
    <x v="1"/>
    <x v="1"/>
    <x v="0"/>
    <s v="SERVICIOS PERSONALES"/>
    <s v="ALIMENTACION DE EMPLEADOS CTA NUEVA"/>
    <s v="TRANSACCIONES DEL DIA 12/19/2018SPYRAL - GESTION ADMINISTRATIVA"/>
    <n v="8"/>
    <n v="0"/>
    <s v="LOS ANDES"/>
    <x v="2"/>
  </r>
  <r>
    <n v="19"/>
    <d v="2018-12-20T00:00:00"/>
    <x v="1"/>
    <x v="1"/>
    <x v="0"/>
    <s v="SERVICIOS PERSONALES"/>
    <s v="ALIMENTACION DE EMPLEADOS CTA NUEVA"/>
    <s v="TRANSACCIONES DEL DIA 12/20/2018SPYRAL - GESTION ADMINISTRATIVA"/>
    <n v="8"/>
    <n v="0"/>
    <s v="LOS ANDES"/>
    <x v="2"/>
  </r>
  <r>
    <n v="19"/>
    <d v="2018-12-24T00:00:00"/>
    <x v="1"/>
    <x v="1"/>
    <x v="0"/>
    <s v="SERVICIOS PERSONALES"/>
    <s v="ALIMENTACION DE EMPLEADOS CTA NUEVA"/>
    <s v="TRANSACCIONES DEL DIA 12/24/2018SPYRAL - GESTION ADMINISTRATIVA"/>
    <n v="8"/>
    <n v="0"/>
    <s v="LOS ANDES"/>
    <x v="2"/>
  </r>
  <r>
    <n v="19"/>
    <d v="2018-12-27T00:00:00"/>
    <x v="1"/>
    <x v="1"/>
    <x v="0"/>
    <s v="SERVICIOS PERSONALES"/>
    <s v="ALIMENTACION DE EMPLEADOS CTA NUEVA"/>
    <s v="TRANSACCIONES DEL DIA 12/27/2018SPYRAL - GESTION ADMINISTRATIVA"/>
    <n v="8"/>
    <n v="0"/>
    <s v="LOS ANDES"/>
    <x v="2"/>
  </r>
  <r>
    <n v="19"/>
    <d v="2018-12-31T00:00:00"/>
    <x v="1"/>
    <x v="1"/>
    <x v="0"/>
    <s v="SERVICIOS PERSONALES"/>
    <s v="CIERRE DE ANIO FISCAL"/>
    <s v="CIERRE_DE_CTAS_NOMINALES"/>
    <n v="0"/>
    <n v="128"/>
    <s v="LOS ANDES"/>
    <x v="2"/>
  </r>
  <r>
    <n v="21"/>
    <d v="2018-10-08T00:00:00"/>
    <x v="0"/>
    <x v="0"/>
    <x v="0"/>
    <s v="ADMINISTRACION DE SUCURSALES"/>
    <s v="ALIMENTACION DE EMPLEADOS CTA NUEVA"/>
    <s v="TRANSACCIONES DEL DIA 10/08/2018SPYRAL - GESTION ADMINISTRATIVA"/>
    <n v="51.45"/>
    <n v="0"/>
    <s v="AVENIDA CUBA"/>
    <x v="2"/>
  </r>
  <r>
    <n v="21"/>
    <d v="2018-12-31T00:00:00"/>
    <x v="1"/>
    <x v="1"/>
    <x v="0"/>
    <s v="ADMINISTRACION DE SUCURSALES"/>
    <s v="CIERRE DE ANIO FISCAL"/>
    <s v="CIERRE_DE_CTAS_NOMINALES"/>
    <n v="0"/>
    <n v="51.45"/>
    <s v="AVENIDA CUBA"/>
    <x v="2"/>
  </r>
  <r>
    <n v="21"/>
    <d v="2018-09-20T00:00:00"/>
    <x v="4"/>
    <x v="4"/>
    <x v="0"/>
    <s v="SERVICIOS PERSONALES"/>
    <s v="ALIMENTACION DE EMPLEADOS CTA NUEVA"/>
    <s v="TRANSACCIONES DEL DIA 09/20/2018SPYRAL - GESTION ADMINISTRATIVA"/>
    <n v="8"/>
    <n v="0"/>
    <s v="AVENIDA CUBA"/>
    <x v="2"/>
  </r>
  <r>
    <n v="21"/>
    <d v="2018-12-31T00:00:00"/>
    <x v="1"/>
    <x v="1"/>
    <x v="0"/>
    <s v="SERVICIOS PERSONALES"/>
    <s v="CIERRE DE ANIO FISCAL"/>
    <s v="CIERRE_DE_CTAS_NOMINALES"/>
    <n v="0"/>
    <n v="8"/>
    <s v="AVENIDA CUBA"/>
    <x v="2"/>
  </r>
  <r>
    <n v="22"/>
    <d v="2018-07-23T00:00:00"/>
    <x v="6"/>
    <x v="6"/>
    <x v="0"/>
    <s v="ADMINISTRACION DE SUCURSALES"/>
    <s v="ALIMENTACION DE EMPLEADOS CTA NUEVA"/>
    <s v="TRANSACCIONES DEL DIA 07/23/2018SPYRAL - GESTION ADMINISTRATIVA"/>
    <n v="8"/>
    <n v="0"/>
    <s v="CHITRE"/>
    <x v="2"/>
  </r>
  <r>
    <n v="22"/>
    <d v="2018-10-19T00:00:00"/>
    <x v="0"/>
    <x v="0"/>
    <x v="0"/>
    <s v="ADMINISTRACION DE SUCURSALES"/>
    <s v="ALIMENTACION DE EMPLEADOS CTA NUEVA"/>
    <s v="TRANSACCIONES DEL DIA 10/19/2018SPYRAL - GESTION ADMINISTRATIVA"/>
    <n v="8"/>
    <n v="0"/>
    <s v="CHITRE"/>
    <x v="2"/>
  </r>
  <r>
    <n v="22"/>
    <d v="2018-12-01T00:00:00"/>
    <x v="1"/>
    <x v="1"/>
    <x v="0"/>
    <s v="ADMINISTRACION DE SUCURSALES"/>
    <s v="NC ALIMENTACION DE EMPLEADOS NVA"/>
    <s v="TRANSACCIONES DEL DIA 12/01/2018SPYRAL - GESTION ADMINISTRATIVA"/>
    <n v="23.99"/>
    <n v="0"/>
    <s v="CHITRE"/>
    <x v="2"/>
  </r>
  <r>
    <n v="22"/>
    <d v="2018-12-31T00:00:00"/>
    <x v="1"/>
    <x v="1"/>
    <x v="0"/>
    <s v="ADMINISTRACION DE SUCURSALES"/>
    <s v="CIERRE DE ANIO FISCAL"/>
    <s v="CIERRE_DE_CTAS_NOMINALES"/>
    <n v="0"/>
    <n v="63.97"/>
    <s v="CHITRE"/>
    <x v="2"/>
  </r>
  <r>
    <n v="22"/>
    <d v="2018-07-23T00:00:00"/>
    <x v="6"/>
    <x v="6"/>
    <x v="0"/>
    <s v="CAJA"/>
    <s v="ALIMENTACION DE EMPLEADOS CTA NUEVA"/>
    <s v="TRANSACCIONES DEL DIA 07/23/2018SPYRAL - GESTION ADMINISTRATIVA"/>
    <n v="8"/>
    <n v="0"/>
    <s v="CHITRE"/>
    <x v="2"/>
  </r>
  <r>
    <n v="22"/>
    <d v="2018-09-07T00:00:00"/>
    <x v="4"/>
    <x v="4"/>
    <x v="0"/>
    <s v="CAJA"/>
    <s v="ALIMENTACION DE EMPLEADOS CTA NUEVA"/>
    <s v="TRANSACCIONES DEL DIA 09/07/2018SPYRAL - GESTION ADMINISTRATIVA"/>
    <n v="8"/>
    <n v="0"/>
    <s v="CHITRE"/>
    <x v="2"/>
  </r>
  <r>
    <n v="22"/>
    <d v="2018-10-19T00:00:00"/>
    <x v="0"/>
    <x v="0"/>
    <x v="0"/>
    <s v="CAJA"/>
    <s v="ALIMENTACION DE EMPLEADOS CTA NUEVA"/>
    <s v="TRANSACCIONES DEL DIA 10/19/2018SPYRAL - GESTION ADMINISTRATIVA"/>
    <n v="32"/>
    <n v="0"/>
    <s v="CHITRE"/>
    <x v="2"/>
  </r>
  <r>
    <n v="22"/>
    <d v="2018-12-31T00:00:00"/>
    <x v="1"/>
    <x v="1"/>
    <x v="0"/>
    <s v="CAJA"/>
    <s v="CIERRE DE ANIO FISCAL"/>
    <s v="CIERRE_DE_CTAS_NOMINALES"/>
    <n v="0"/>
    <n v="48"/>
    <s v="CHITRE"/>
    <x v="2"/>
  </r>
  <r>
    <n v="23"/>
    <d v="2018-12-17T00:00:00"/>
    <x v="1"/>
    <x v="1"/>
    <x v="0"/>
    <s v="ADMINISTRACION DE SUCURSALES"/>
    <s v="ALIMENTACION DE EMPLEADOS CTA NUEVA"/>
    <s v="TRANSACCIONES DEL DIA 12/17/2018SPYRAL - GESTION ADMINISTRATIVA"/>
    <n v="8"/>
    <n v="0"/>
    <s v="LOS PUEBLOS"/>
    <x v="2"/>
  </r>
  <r>
    <n v="23"/>
    <d v="2018-12-31T00:00:00"/>
    <x v="1"/>
    <x v="1"/>
    <x v="0"/>
    <s v="ADMINISTRACION DE SUCURSALES"/>
    <s v="CIERRE DE ANIO FISCAL"/>
    <s v="CIERRE_DE_CTAS_NOMINALES"/>
    <n v="0"/>
    <n v="8"/>
    <s v="LOS PUEBLOS"/>
    <x v="2"/>
  </r>
  <r>
    <n v="23"/>
    <d v="2018-06-06T00:00:00"/>
    <x v="2"/>
    <x v="2"/>
    <x v="0"/>
    <s v="CAJA"/>
    <s v="ALIMENTACION DE EMPLEADOS CTA NUEVA"/>
    <s v="TRANSACCIONES DEL DIA 06/06/2018SPYRAL - GESTION ADMINISTRATIVA"/>
    <n v="24"/>
    <n v="0"/>
    <s v="LOS PUEBLOS"/>
    <x v="2"/>
  </r>
  <r>
    <n v="23"/>
    <d v="2018-06-15T00:00:00"/>
    <x v="2"/>
    <x v="2"/>
    <x v="0"/>
    <s v="CAJA"/>
    <s v="ALIMENTACION DE EMPLEADOS CTA NUEVA"/>
    <s v="TRANSACCIONES DEL DIA 06/15/2018SPYRAL - GESTION ADMINISTRATIVA"/>
    <n v="8"/>
    <n v="0"/>
    <s v="LOS PUEBLOS"/>
    <x v="2"/>
  </r>
  <r>
    <n v="23"/>
    <d v="2018-06-21T00:00:00"/>
    <x v="2"/>
    <x v="2"/>
    <x v="0"/>
    <s v="CAJA"/>
    <s v="ALIMENTACION DE EMPLEADOS CTA NUEVA"/>
    <s v="TRANSACCIONES DEL DIA 06/21/2018SPYRAL - GESTION ADMINISTRATIVA"/>
    <n v="16"/>
    <n v="0"/>
    <s v="LOS PUEBLOS"/>
    <x v="2"/>
  </r>
  <r>
    <n v="23"/>
    <d v="2018-07-06T00:00:00"/>
    <x v="6"/>
    <x v="6"/>
    <x v="0"/>
    <s v="CAJA"/>
    <s v="ALIMENTACION DE EMPLEADOS CTA NUEVA"/>
    <s v="TRANSACCIONES DEL DIA 07/06/2018SPYRAL - GESTION ADMINISTRATIVA"/>
    <n v="16"/>
    <n v="0"/>
    <s v="LOS PUEBLOS"/>
    <x v="2"/>
  </r>
  <r>
    <n v="23"/>
    <d v="2018-08-07T00:00:00"/>
    <x v="3"/>
    <x v="3"/>
    <x v="0"/>
    <s v="CAJA"/>
    <s v="ALIMENTACION DE EMPLEADOS CTA NUEVA"/>
    <s v="TRANSACCIONES DEL DIA 08/07/2018SPYRAL - GESTION ADMINISTRATIVA"/>
    <n v="16"/>
    <n v="0"/>
    <s v="LOS PUEBLOS"/>
    <x v="2"/>
  </r>
  <r>
    <n v="23"/>
    <d v="2018-08-24T00:00:00"/>
    <x v="3"/>
    <x v="3"/>
    <x v="0"/>
    <s v="CAJA"/>
    <s v="ALIMENTACION DE EMPLEADOS CTA NUEVA"/>
    <s v="TRANSACCIONES DEL DIA 08/24/2018SPYRAL - GESTION ADMINISTRATIVA"/>
    <n v="64"/>
    <n v="0"/>
    <s v="LOS PUEBLOS"/>
    <x v="2"/>
  </r>
  <r>
    <n v="23"/>
    <d v="2018-09-06T00:00:00"/>
    <x v="4"/>
    <x v="4"/>
    <x v="0"/>
    <s v="CAJA"/>
    <s v="ALIMENTACION DE EMPLEADOS CTA NUEVA"/>
    <s v="TRANSACCIONES DEL DIA 09/06/2018SPYRAL - GESTION ADMINISTRATIVA"/>
    <n v="64"/>
    <n v="0"/>
    <s v="LOS PUEBLOS"/>
    <x v="2"/>
  </r>
  <r>
    <n v="23"/>
    <d v="2018-09-11T00:00:00"/>
    <x v="4"/>
    <x v="4"/>
    <x v="0"/>
    <s v="CAJA"/>
    <s v="ALIMENTACION DE EMPLEADOS CTA NUEVA"/>
    <s v="TRANSACCIONES DEL DIA 09/11/2018SPYRAL - GESTION ADMINISTRATIVA"/>
    <n v="24"/>
    <n v="0"/>
    <s v="LOS PUEBLOS"/>
    <x v="2"/>
  </r>
  <r>
    <n v="23"/>
    <d v="2018-09-21T00:00:00"/>
    <x v="4"/>
    <x v="4"/>
    <x v="0"/>
    <s v="CAJA"/>
    <s v="ALIMENTACION DE EMPLEADOS CTA NUEVA"/>
    <s v="TRANSACCIONES DEL DIA 09/21/2018SPYRAL - GESTION ADMINISTRATIVA"/>
    <n v="16"/>
    <n v="0"/>
    <s v="LOS PUEBLOS"/>
    <x v="2"/>
  </r>
  <r>
    <n v="23"/>
    <d v="2018-10-04T00:00:00"/>
    <x v="0"/>
    <x v="0"/>
    <x v="0"/>
    <s v="CAJA"/>
    <s v="ALIMENTACION DE EMPLEADOS CTA NUEVA"/>
    <s v="TRANSACCIONES DEL DIA 10/04/2018SPYRAL - GESTION ADMINISTRATIVA"/>
    <n v="24"/>
    <n v="0"/>
    <s v="LOS PUEBLOS"/>
    <x v="2"/>
  </r>
  <r>
    <n v="23"/>
    <d v="2018-10-18T00:00:00"/>
    <x v="0"/>
    <x v="0"/>
    <x v="0"/>
    <s v="CAJA"/>
    <s v="ALIMENTACION DE EMPLEADOS CTA NUEVA"/>
    <s v="TRANSACCIONES DEL DIA 10/18/2018SPYRAL - GESTION ADMINISTRATIVA"/>
    <n v="32"/>
    <n v="0"/>
    <s v="LOS PUEBLOS"/>
    <x v="2"/>
  </r>
  <r>
    <n v="23"/>
    <d v="2018-11-06T00:00:00"/>
    <x v="5"/>
    <x v="5"/>
    <x v="0"/>
    <s v="CAJA"/>
    <s v="ALIMENTACION DE EMPLEADOS CTA NUEVA"/>
    <s v="TRANSACCIONES DEL DIA 11/06/2018SPYRAL - GESTION ADMINISTRATIVA"/>
    <n v="16"/>
    <n v="0"/>
    <s v="LOS PUEBLOS"/>
    <x v="2"/>
  </r>
  <r>
    <n v="23"/>
    <d v="2018-11-09T00:00:00"/>
    <x v="5"/>
    <x v="5"/>
    <x v="0"/>
    <s v="CAJA"/>
    <s v="ALIMENTACION DE EMPLEADOS CTA NUEVA"/>
    <s v="TRANSACCIONES DEL DIA 11/09/2018SPYRAL - GESTION ADMINISTRATIVA"/>
    <n v="48"/>
    <n v="0"/>
    <s v="LOS PUEBLOS"/>
    <x v="2"/>
  </r>
  <r>
    <n v="23"/>
    <d v="2018-11-13T00:00:00"/>
    <x v="5"/>
    <x v="5"/>
    <x v="0"/>
    <s v="CAJA"/>
    <s v="ALIMENTACION DE EMPLEADOS CTA NUEVA"/>
    <s v="TRANSACCIONES DEL DIA 11/13/2018SPYRAL - GESTION ADMINISTRATIVA"/>
    <n v="8"/>
    <n v="0"/>
    <s v="LOS PUEBLOS"/>
    <x v="2"/>
  </r>
  <r>
    <n v="23"/>
    <d v="2018-11-14T00:00:00"/>
    <x v="5"/>
    <x v="5"/>
    <x v="0"/>
    <s v="CAJA"/>
    <s v="ALIMENTACION DE EMPLEADOS CTA NUEVA"/>
    <s v="TRANSACCIONES DEL DIA 11/14/2018SPYRAL - GESTION ADMINISTRATIVA"/>
    <n v="16"/>
    <n v="0"/>
    <s v="LOS PUEBLOS"/>
    <x v="2"/>
  </r>
  <r>
    <n v="23"/>
    <d v="2018-11-20T00:00:00"/>
    <x v="5"/>
    <x v="5"/>
    <x v="0"/>
    <s v="CAJA"/>
    <s v="ALIMENTACION DE EMPLEADOS CTA NUEVA"/>
    <s v="TRANSACCIONES DEL DIA 11/20/2018SPYRAL - GESTION ADMINISTRATIVA"/>
    <n v="8"/>
    <n v="0"/>
    <s v="LOS PUEBLOS"/>
    <x v="2"/>
  </r>
  <r>
    <n v="23"/>
    <d v="2018-11-30T00:00:00"/>
    <x v="5"/>
    <x v="5"/>
    <x v="0"/>
    <s v="CAJA"/>
    <s v="ALIMENTACION DE EMPLEADOS CTA NUEVA"/>
    <s v="TRANSACCIONES DEL DIA 11/30/2018SPYRAL - GESTION ADMINISTRATIVA"/>
    <n v="8"/>
    <n v="0"/>
    <s v="LOS PUEBLOS"/>
    <x v="2"/>
  </r>
  <r>
    <n v="23"/>
    <d v="2018-12-05T00:00:00"/>
    <x v="1"/>
    <x v="1"/>
    <x v="0"/>
    <s v="CAJA"/>
    <s v="ALIMENTACION DE EMPLEADOS CTA NUEVA"/>
    <s v="TRANSACCIONES DEL DIA 12/05/2018SPYRAL - GESTION ADMINISTRATIVA"/>
    <n v="16"/>
    <n v="0"/>
    <s v="LOS PUEBLOS"/>
    <x v="2"/>
  </r>
  <r>
    <n v="23"/>
    <d v="2018-12-06T00:00:00"/>
    <x v="1"/>
    <x v="1"/>
    <x v="0"/>
    <s v="CAJA"/>
    <s v="ALIMENTACION DE EMPLEADOS CTA NUEVA"/>
    <s v="TRANSACCIONES DEL DIA 12/06/2018SPYRAL - GESTION ADMINISTRATIVA"/>
    <n v="24"/>
    <n v="0"/>
    <s v="LOS PUEBLOS"/>
    <x v="2"/>
  </r>
  <r>
    <n v="23"/>
    <d v="2018-12-17T00:00:00"/>
    <x v="1"/>
    <x v="1"/>
    <x v="0"/>
    <s v="CAJA"/>
    <s v="ALIMENTACION DE EMPLEADOS CTA NUEVA"/>
    <s v="TRANSACCIONES DEL DIA 12/17/2018SPYRAL - GESTION ADMINISTRATIVA"/>
    <n v="8"/>
    <n v="0"/>
    <s v="LOS PUEBLOS"/>
    <x v="2"/>
  </r>
  <r>
    <n v="23"/>
    <d v="2018-12-19T00:00:00"/>
    <x v="1"/>
    <x v="1"/>
    <x v="0"/>
    <s v="CAJA"/>
    <s v="ALIMENTACION DE EMPLEADOS CTA NUEVA"/>
    <s v="TRANSACCIONES DEL DIA 12/19/2018SPYRAL - GESTION ADMINISTRATIVA"/>
    <n v="16"/>
    <n v="0"/>
    <s v="LOS PUEBLOS"/>
    <x v="2"/>
  </r>
  <r>
    <n v="23"/>
    <d v="2018-12-31T00:00:00"/>
    <x v="1"/>
    <x v="1"/>
    <x v="0"/>
    <s v="CAJA"/>
    <s v="CIERRE DE ANIO FISCAL"/>
    <s v="CIERRE_DE_CTAS_NOMINALES"/>
    <n v="0"/>
    <n v="592"/>
    <s v="LOS PUEBLOS"/>
    <x v="2"/>
  </r>
  <r>
    <n v="23"/>
    <d v="2018-09-17T00:00:00"/>
    <x v="4"/>
    <x v="4"/>
    <x v="0"/>
    <s v="SERVICIOS PERSONALES"/>
    <s v="ALIMENTACION DE EMPLEADOS CTA NUEVA"/>
    <s v="TRANSACCIONES DEL DIA 09/17/2018SPYRAL - GESTION ADMINISTRATIVA"/>
    <n v="8"/>
    <n v="0"/>
    <s v="LOS PUEBLOS"/>
    <x v="2"/>
  </r>
  <r>
    <n v="23"/>
    <d v="2018-10-02T00:00:00"/>
    <x v="0"/>
    <x v="0"/>
    <x v="0"/>
    <s v="SERVICIOS PERSONALES"/>
    <s v="ALIMENTACION DE EMPLEADOS CTA NUEVA"/>
    <s v="TRANSACCIONES DEL DIA 10/02/2018SPYRAL - GESTION ADMINISTRATIVA"/>
    <n v="40"/>
    <n v="0"/>
    <s v="LOS PUEBLOS"/>
    <x v="2"/>
  </r>
  <r>
    <n v="23"/>
    <d v="2018-12-17T00:00:00"/>
    <x v="1"/>
    <x v="1"/>
    <x v="0"/>
    <s v="SERVICIOS PERSONALES"/>
    <s v="ALIMENTACION DE EMPLEADOS CTA NUEVA"/>
    <s v="TRANSACCIONES DEL DIA 12/17/2018SPYRAL - GESTION ADMINISTRATIVA"/>
    <n v="8"/>
    <n v="0"/>
    <s v="LOS PUEBLOS"/>
    <x v="2"/>
  </r>
  <r>
    <n v="23"/>
    <d v="2018-12-31T00:00:00"/>
    <x v="1"/>
    <x v="1"/>
    <x v="0"/>
    <s v="SERVICIOS PERSONALES"/>
    <s v="CIERRE DE ANIO FISCAL"/>
    <s v="CIERRE_DE_CTAS_NOMINALES"/>
    <n v="0"/>
    <n v="80"/>
    <s v="LOS PUEBLOS"/>
    <x v="2"/>
  </r>
  <r>
    <n v="26"/>
    <d v="2018-10-02T00:00:00"/>
    <x v="0"/>
    <x v="0"/>
    <x v="0"/>
    <s v="ADMINISTRACION DE SUCURSALES"/>
    <s v="ALIMENTACION DE EMPLEADOS CTA NUEVA"/>
    <s v="TRANSACCIONES DEL DIA 10/02/2018SPYRAL - GESTION ADMINISTRATIVA"/>
    <n v="8"/>
    <n v="0"/>
    <s v="TRANSISTMICA"/>
    <x v="2"/>
  </r>
  <r>
    <n v="26"/>
    <d v="2018-12-31T00:00:00"/>
    <x v="1"/>
    <x v="1"/>
    <x v="0"/>
    <s v="ADMINISTRACION DE SUCURSALES"/>
    <s v="CIERRE DE ANIO FISCAL"/>
    <s v="CIERRE_DE_CTAS_NOMINALES"/>
    <n v="0"/>
    <n v="8"/>
    <s v="TRANSISTMICA"/>
    <x v="2"/>
  </r>
  <r>
    <n v="26"/>
    <d v="2018-06-13T00:00:00"/>
    <x v="2"/>
    <x v="2"/>
    <x v="0"/>
    <s v="CAJA"/>
    <s v="ALIMENTACION DE EMPLEADOS CTA NUEVA"/>
    <s v="TRANSACCIONES DEL DIA 06/13/2018SPYRAL - GESTION ADMINISTRATIVA"/>
    <n v="64"/>
    <n v="0"/>
    <s v="TRANSISTMICA"/>
    <x v="2"/>
  </r>
  <r>
    <n v="26"/>
    <d v="2018-06-27T00:00:00"/>
    <x v="2"/>
    <x v="2"/>
    <x v="0"/>
    <s v="CAJA"/>
    <s v="ALIMENTACION DE EMPLEADOS CTA NUEVA"/>
    <s v="TRANSACCIONES DEL DIA 06/27/2018SPYRAL - GESTION ADMINISTRATIVA"/>
    <n v="112"/>
    <n v="0"/>
    <s v="TRANSISTMICA"/>
    <x v="2"/>
  </r>
  <r>
    <n v="26"/>
    <d v="2018-07-09T00:00:00"/>
    <x v="6"/>
    <x v="6"/>
    <x v="0"/>
    <s v="CAJA"/>
    <s v="ALIMENTACION DE EMPLEADOS CTA NUEVA"/>
    <s v="TRANSACCIONES DEL DIA 07/09/2018SPYRAL - GESTION ADMINISTRATIVA"/>
    <n v="72"/>
    <n v="0"/>
    <s v="TRANSISTMICA"/>
    <x v="2"/>
  </r>
  <r>
    <n v="26"/>
    <d v="2018-07-19T00:00:00"/>
    <x v="6"/>
    <x v="6"/>
    <x v="0"/>
    <s v="CAJA"/>
    <s v="ALIMENTACION DE EMPLEADOS CTA NUEVA"/>
    <s v="TRANSACCIONES DEL DIA 07/19/2018SPYRAL - GESTION ADMINISTRATIVA"/>
    <n v="72"/>
    <n v="0"/>
    <s v="TRANSISTMICA"/>
    <x v="2"/>
  </r>
  <r>
    <n v="26"/>
    <d v="2018-08-03T00:00:00"/>
    <x v="3"/>
    <x v="3"/>
    <x v="0"/>
    <s v="CAJA"/>
    <s v="ALIMENTACION DE EMPLEADOS CTA NUEVA"/>
    <s v="TRANSACCIONES DEL DIA 08/03/2018SPYRAL - GESTION ADMINISTRATIVA"/>
    <n v="80"/>
    <n v="0"/>
    <s v="TRANSISTMICA"/>
    <x v="2"/>
  </r>
  <r>
    <n v="26"/>
    <d v="2018-08-24T00:00:00"/>
    <x v="3"/>
    <x v="3"/>
    <x v="0"/>
    <s v="CAJA"/>
    <s v="ALIMENTACION DE EMPLEADOS CTA NUEVA"/>
    <s v="TRANSACCIONES DEL DIA 08/24/2018SPYRAL - GESTION ADMINISTRATIVA"/>
    <n v="112"/>
    <n v="0"/>
    <s v="TRANSISTMICA"/>
    <x v="2"/>
  </r>
  <r>
    <n v="26"/>
    <d v="2018-09-06T00:00:00"/>
    <x v="4"/>
    <x v="4"/>
    <x v="0"/>
    <s v="CAJA"/>
    <s v="ALIMENTACION DE EMPLEADOS CTA NUEVA"/>
    <s v="TRANSACCIONES DEL DIA 09/06/2018SPYRAL - GESTION ADMINISTRATIVA"/>
    <n v="88"/>
    <n v="0"/>
    <s v="TRANSISTMICA"/>
    <x v="2"/>
  </r>
  <r>
    <n v="26"/>
    <d v="2018-09-19T00:00:00"/>
    <x v="4"/>
    <x v="4"/>
    <x v="0"/>
    <s v="CAJA"/>
    <s v="ALIMENTACION DE EMPLEADOS CTA NUEVA"/>
    <s v="TRANSACCIONES DEL DIA 09/19/2018SPYRAL - GESTION ADMINISTRATIVA"/>
    <n v="56"/>
    <n v="0"/>
    <s v="TRANSISTMICA"/>
    <x v="2"/>
  </r>
  <r>
    <n v="26"/>
    <d v="2018-10-04T00:00:00"/>
    <x v="0"/>
    <x v="0"/>
    <x v="0"/>
    <s v="CAJA"/>
    <s v="ALIMENTACION DE EMPLEADOS CTA NUEVA"/>
    <s v="TRANSACCIONES DEL DIA 10/04/2018SPYRAL - GESTION ADMINISTRATIVA"/>
    <n v="48"/>
    <n v="0"/>
    <s v="TRANSISTMICA"/>
    <x v="2"/>
  </r>
  <r>
    <n v="26"/>
    <d v="2018-10-18T00:00:00"/>
    <x v="0"/>
    <x v="0"/>
    <x v="0"/>
    <s v="CAJA"/>
    <s v="ALIMENTACION DE EMPLEADOS CTA NUEVA"/>
    <s v="TRANSACCIONES DEL DIA 10/18/2018SPYRAL - GESTION ADMINISTRATIVA"/>
    <n v="72"/>
    <n v="0"/>
    <s v="TRANSISTMICA"/>
    <x v="2"/>
  </r>
  <r>
    <n v="26"/>
    <d v="2018-11-07T00:00:00"/>
    <x v="5"/>
    <x v="5"/>
    <x v="0"/>
    <s v="CAJA"/>
    <s v="ALIMENTACION DE EMPLEADOS CTA NUEVA"/>
    <s v="TRANSACCIONES DEL DIA 11/07/2018SPYRAL - GESTION ADMINISTRATIVA"/>
    <n v="96"/>
    <n v="0"/>
    <s v="TRANSISTMICA"/>
    <x v="2"/>
  </r>
  <r>
    <n v="26"/>
    <d v="2018-11-09T00:00:00"/>
    <x v="5"/>
    <x v="5"/>
    <x v="0"/>
    <s v="CAJA"/>
    <s v="ALIMENTACION DE EMPLEADOS CTA NUEVA"/>
    <s v="TRANSACCIONES DEL DIA 11/09/2018SPYRAL - GESTION ADMINISTRATIVA"/>
    <n v="8"/>
    <n v="0"/>
    <s v="TRANSISTMICA"/>
    <x v="2"/>
  </r>
  <r>
    <n v="26"/>
    <d v="2018-11-21T00:00:00"/>
    <x v="5"/>
    <x v="5"/>
    <x v="0"/>
    <s v="CAJA"/>
    <s v="ALIMENTACION DE EMPLEADOS CTA NUEVA"/>
    <s v="TRANSACCIONES DEL DIA 11/21/2018SPYRAL - GESTION ADMINISTRATIVA"/>
    <n v="96"/>
    <n v="0"/>
    <s v="TRANSISTMICA"/>
    <x v="2"/>
  </r>
  <r>
    <n v="26"/>
    <d v="2018-12-04T00:00:00"/>
    <x v="1"/>
    <x v="1"/>
    <x v="0"/>
    <s v="CAJA"/>
    <s v="ALIMENTACION DE EMPLEADOS CTA NUEVA"/>
    <s v="TRANSACCIONES DEL DIA 12/04/2018SPYRAL - GESTION ADMINISTRATIVA"/>
    <n v="64"/>
    <n v="0"/>
    <s v="TRANSISTMICA"/>
    <x v="2"/>
  </r>
  <r>
    <n v="26"/>
    <d v="2018-12-06T00:00:00"/>
    <x v="1"/>
    <x v="1"/>
    <x v="0"/>
    <s v="CAJA"/>
    <s v="ALIMENTACION DE EMPLEADOS CTA NUEVA"/>
    <s v="TRANSACCIONES DEL DIA 12/06/2018SPYRAL - GESTION ADMINISTRATIVA"/>
    <n v="16"/>
    <n v="0"/>
    <s v="TRANSISTMICA"/>
    <x v="2"/>
  </r>
  <r>
    <n v="26"/>
    <d v="2018-12-22T00:00:00"/>
    <x v="1"/>
    <x v="1"/>
    <x v="0"/>
    <s v="CAJA"/>
    <s v="ALIMENTACION DE EMPLEADOS CTA NUEVA"/>
    <s v="TRANSACCIONES DEL DIA 12/22/2018SPYRAL - GESTION ADMINISTRATIVA"/>
    <n v="40"/>
    <n v="0"/>
    <s v="TRANSISTMICA"/>
    <x v="2"/>
  </r>
  <r>
    <n v="26"/>
    <d v="2018-12-27T00:00:00"/>
    <x v="1"/>
    <x v="1"/>
    <x v="0"/>
    <s v="CAJA"/>
    <s v="ALIMENTACION DE EMPLEADOS CTA NUEVA"/>
    <s v="TRANSACCIONES DEL DIA 12/27/2018SPYRAL - GESTION ADMINISTRATIVA"/>
    <n v="24"/>
    <n v="0"/>
    <s v="TRANSISTMICA"/>
    <x v="2"/>
  </r>
  <r>
    <n v="26"/>
    <d v="2018-12-31T00:00:00"/>
    <x v="1"/>
    <x v="1"/>
    <x v="0"/>
    <s v="CAJA"/>
    <s v="CIERRE DE ANIO FISCAL"/>
    <s v="CIERRE_DE_CTAS_NOMINALES"/>
    <n v="0"/>
    <n v="1792"/>
    <s v="TRANSISTMICA"/>
    <x v="2"/>
  </r>
  <r>
    <n v="26"/>
    <d v="2018-06-13T00:00:00"/>
    <x v="2"/>
    <x v="2"/>
    <x v="0"/>
    <s v="SERVICIOS PERSONALES"/>
    <s v="ALIMENTACION DE EMPLEADOS CTA NUEVA"/>
    <s v="TRANSACCIONES DEL DIA 06/13/2018SPYRAL - GESTION ADMINISTRATIVA"/>
    <n v="8"/>
    <n v="0"/>
    <s v="TRANSISTMICA"/>
    <x v="2"/>
  </r>
  <r>
    <n v="26"/>
    <d v="2018-07-19T00:00:00"/>
    <x v="6"/>
    <x v="6"/>
    <x v="0"/>
    <s v="SERVICIOS PERSONALES"/>
    <s v="ALIMENTACION DE EMPLEADOS CTA NUEVA"/>
    <s v="TRANSACCIONES DEL DIA 07/19/2018SPYRAL - GESTION ADMINISTRATIVA"/>
    <n v="56"/>
    <n v="0"/>
    <s v="TRANSISTMICA"/>
    <x v="2"/>
  </r>
  <r>
    <n v="26"/>
    <d v="2018-08-03T00:00:00"/>
    <x v="3"/>
    <x v="3"/>
    <x v="0"/>
    <s v="SERVICIOS PERSONALES"/>
    <s v="ALIMENTACION DE EMPLEADOS CTA NUEVA"/>
    <s v="TRANSACCIONES DEL DIA 08/03/2018SPYRAL - GESTION ADMINISTRATIVA"/>
    <n v="24"/>
    <n v="0"/>
    <s v="TRANSISTMICA"/>
    <x v="2"/>
  </r>
  <r>
    <n v="26"/>
    <d v="2018-08-24T00:00:00"/>
    <x v="3"/>
    <x v="3"/>
    <x v="0"/>
    <s v="SERVICIOS PERSONALES"/>
    <s v="ALIMENTACION DE EMPLEADOS CTA NUEVA"/>
    <s v="TRANSACCIONES DEL DIA 08/24/2018SPYRAL - GESTION ADMINISTRATIVA"/>
    <n v="8"/>
    <n v="0"/>
    <s v="TRANSISTMICA"/>
    <x v="2"/>
  </r>
  <r>
    <n v="26"/>
    <d v="2018-09-19T00:00:00"/>
    <x v="4"/>
    <x v="4"/>
    <x v="0"/>
    <s v="SERVICIOS PERSONALES"/>
    <s v="ALIMENTACION DE EMPLEADOS CTA NUEVA"/>
    <s v="TRANSACCIONES DEL DIA 09/19/2018SPYRAL - GESTION ADMINISTRATIVA"/>
    <n v="32"/>
    <n v="0"/>
    <s v="TRANSISTMICA"/>
    <x v="2"/>
  </r>
  <r>
    <n v="26"/>
    <d v="2018-10-02T00:00:00"/>
    <x v="0"/>
    <x v="0"/>
    <x v="0"/>
    <s v="SERVICIOS PERSONALES"/>
    <s v="ALIMENTACION DE EMPLEADOS CTA NUEVA"/>
    <s v="TRANSACCIONES DEL DIA 10/02/2018SPYRAL - GESTION ADMINISTRATIVA"/>
    <n v="16"/>
    <n v="0"/>
    <s v="TRANSISTMICA"/>
    <x v="2"/>
  </r>
  <r>
    <n v="26"/>
    <d v="2018-10-18T00:00:00"/>
    <x v="0"/>
    <x v="0"/>
    <x v="0"/>
    <s v="SERVICIOS PERSONALES"/>
    <s v="ALIMENTACION DE EMPLEADOS CTA NUEVA"/>
    <s v="TRANSACCIONES DEL DIA 10/18/2018SPYRAL - GESTION ADMINISTRATIVA"/>
    <n v="16"/>
    <n v="0"/>
    <s v="TRANSISTMICA"/>
    <x v="2"/>
  </r>
  <r>
    <n v="26"/>
    <d v="2018-11-09T00:00:00"/>
    <x v="5"/>
    <x v="5"/>
    <x v="0"/>
    <s v="SERVICIOS PERSONALES"/>
    <s v="ALIMENTACION DE EMPLEADOS CTA NUEVA"/>
    <s v="TRANSACCIONES DEL DIA 11/09/2018SPYRAL - GESTION ADMINISTRATIVA"/>
    <n v="8"/>
    <n v="0"/>
    <s v="TRANSISTMICA"/>
    <x v="2"/>
  </r>
  <r>
    <n v="26"/>
    <d v="2018-12-04T00:00:00"/>
    <x v="1"/>
    <x v="1"/>
    <x v="0"/>
    <s v="SERVICIOS PERSONALES"/>
    <s v="ALIMENTACION DE EMPLEADOS CTA NUEVA"/>
    <s v="TRANSACCIONES DEL DIA 12/04/2018SPYRAL - GESTION ADMINISTRATIVA"/>
    <n v="16"/>
    <n v="0"/>
    <s v="TRANSISTMICA"/>
    <x v="2"/>
  </r>
  <r>
    <n v="26"/>
    <d v="2018-12-31T00:00:00"/>
    <x v="1"/>
    <x v="1"/>
    <x v="0"/>
    <s v="SERVICIOS PERSONALES"/>
    <s v="CIERRE DE ANIO FISCAL"/>
    <s v="CIERRE_DE_CTAS_NOMINALES"/>
    <n v="0"/>
    <n v="184"/>
    <s v="TRANSISTMICA"/>
    <x v="2"/>
  </r>
  <r>
    <n v="27"/>
    <d v="2018-07-17T00:00:00"/>
    <x v="6"/>
    <x v="6"/>
    <x v="0"/>
    <s v="ADMINISTRACION DE SUCURSALES"/>
    <s v="NC ALIMENTACION DE EMPLEADOS NVA"/>
    <s v="TRANSACCIONES DEL DIA 07/17/2018SPYRAL - GESTION ADMINISTRATIVA"/>
    <n v="25.99"/>
    <n v="0"/>
    <s v="ZONA LIBRE"/>
    <x v="2"/>
  </r>
  <r>
    <n v="27"/>
    <d v="2018-12-31T00:00:00"/>
    <x v="1"/>
    <x v="1"/>
    <x v="0"/>
    <s v="ADMINISTRACION DE SUCURSALES"/>
    <s v="CIERRE DE ANIO FISCAL"/>
    <s v="CIERRE_DE_CTAS_NOMINALES"/>
    <n v="0"/>
    <n v="25.99"/>
    <s v="ZONA LIBRE"/>
    <x v="2"/>
  </r>
  <r>
    <n v="29"/>
    <d v="2018-06-07T00:00:00"/>
    <x v="2"/>
    <x v="2"/>
    <x v="0"/>
    <s v="ADMINISTRACION DE SUCURSALES"/>
    <s v="NC ALIMENTACION DE EMPLEADOS NVA"/>
    <s v="TRANSACCIONES DEL DIA 06/07/2018SPYRAL - GESTION ADMINISTRATIVA"/>
    <n v="21.98"/>
    <n v="0"/>
    <s v="PARQUE LEFEVRE"/>
    <x v="2"/>
  </r>
  <r>
    <n v="29"/>
    <d v="2018-10-16T00:00:00"/>
    <x v="0"/>
    <x v="0"/>
    <x v="0"/>
    <s v="ADMINISTRACION DE SUCURSALES"/>
    <s v="NC ALIMENTACION DE EMPLEADOS NVA"/>
    <s v="TRANSACCIONES DEL DIA 10/16/2018SPYRAL - GESTION ADMINISTRATIVA"/>
    <n v="23.99"/>
    <n v="0"/>
    <s v="PARQUE LEFEVRE"/>
    <x v="2"/>
  </r>
  <r>
    <n v="29"/>
    <d v="2018-12-31T00:00:00"/>
    <x v="1"/>
    <x v="1"/>
    <x v="0"/>
    <s v="ADMINISTRACION DE SUCURSALES"/>
    <s v="CIERRE DE ANIO FISCAL"/>
    <s v="CIERRE_DE_CTAS_NOMINALES"/>
    <n v="0"/>
    <n v="45.97"/>
    <s v="PARQUE LEFEVRE"/>
    <x v="2"/>
  </r>
  <r>
    <n v="30"/>
    <d v="2018-06-21T00:00:00"/>
    <x v="2"/>
    <x v="2"/>
    <x v="0"/>
    <s v="ADMINISTRACION DE SUCURSALES"/>
    <s v="ALIMENTACION DE EMPLEADOS CTA NUEVA"/>
    <s v="TRANSACCIONES DEL DIA 06/21/2018SPYRAL - GESTION ADMINISTRATIVA"/>
    <n v="15"/>
    <n v="0"/>
    <s v="DAVID"/>
    <x v="2"/>
  </r>
  <r>
    <n v="30"/>
    <d v="2018-12-31T00:00:00"/>
    <x v="1"/>
    <x v="1"/>
    <x v="0"/>
    <s v="ADMINISTRACION DE SUCURSALES"/>
    <s v="CIERRE DE ANIO FISCAL"/>
    <s v="CIERRE_DE_CTAS_NOMINALES"/>
    <n v="0"/>
    <n v="15"/>
    <s v="DAVID"/>
    <x v="2"/>
  </r>
  <r>
    <n v="30"/>
    <d v="2018-06-06T00:00:00"/>
    <x v="2"/>
    <x v="2"/>
    <x v="0"/>
    <s v="CAJA"/>
    <s v="ALIMENTACION DE EMPLEADOS CTA NUEVA"/>
    <s v="TRANSACCIONES DEL DIA 06/06/2018SPYRAL - GESTION ADMINISTRATIVA"/>
    <n v="16"/>
    <n v="0"/>
    <s v="DAVID"/>
    <x v="2"/>
  </r>
  <r>
    <n v="30"/>
    <d v="2018-06-08T00:00:00"/>
    <x v="2"/>
    <x v="2"/>
    <x v="0"/>
    <s v="CAJA"/>
    <s v="ALIMENTACION DE EMPLEADOS CTA NUEVA"/>
    <s v="TRANSACCIONES DEL DIA 06/08/2018SPYRAL - GESTION ADMINISTRATIVA"/>
    <n v="16"/>
    <n v="0"/>
    <s v="DAVID"/>
    <x v="2"/>
  </r>
  <r>
    <n v="30"/>
    <d v="2018-06-20T00:00:00"/>
    <x v="2"/>
    <x v="2"/>
    <x v="0"/>
    <s v="CAJA"/>
    <s v="ALIMENTACION DE EMPLEADOS CTA NUEVA"/>
    <s v="TRANSACCIONES DEL DIA 06/20/2018SPYRAL - GESTION ADMINISTRATIVA"/>
    <n v="24"/>
    <n v="0"/>
    <s v="DAVID"/>
    <x v="2"/>
  </r>
  <r>
    <n v="30"/>
    <d v="2018-06-22T00:00:00"/>
    <x v="2"/>
    <x v="2"/>
    <x v="0"/>
    <s v="CAJA"/>
    <s v="ALIMENTACION DE EMPLEADOS CTA NUEVA"/>
    <s v="TRANSACCIONES DEL DIA 06/22/2018SPYRAL - GESTION ADMINISTRATIVA"/>
    <n v="8"/>
    <n v="0"/>
    <s v="DAVID"/>
    <x v="2"/>
  </r>
  <r>
    <n v="30"/>
    <d v="2018-07-06T00:00:00"/>
    <x v="6"/>
    <x v="6"/>
    <x v="0"/>
    <s v="CAJA"/>
    <s v="ALIMENTACION DE EMPLEADOS CTA NUEVA"/>
    <s v="TRANSACCIONES DEL DIA 07/06/2018SPYRAL - GESTION ADMINISTRATIVA"/>
    <n v="8"/>
    <n v="0"/>
    <s v="DAVID"/>
    <x v="2"/>
  </r>
  <r>
    <n v="30"/>
    <d v="2018-07-23T00:00:00"/>
    <x v="6"/>
    <x v="6"/>
    <x v="0"/>
    <s v="CAJA"/>
    <s v="ALIMENTACION DE EMPLEADOS CTA NUEVA"/>
    <s v="TRANSACCIONES DEL DIA 07/23/2018SPYRAL - GESTION ADMINISTRATIVA"/>
    <n v="24"/>
    <n v="0"/>
    <s v="DAVID"/>
    <x v="2"/>
  </r>
  <r>
    <n v="30"/>
    <d v="2018-08-06T00:00:00"/>
    <x v="3"/>
    <x v="3"/>
    <x v="0"/>
    <s v="CAJA"/>
    <s v="ALIMENTACION DE EMPLEADOS CTA NUEVA"/>
    <s v="TRANSACCIONES DEL DIA 08/06/2018SPYRAL - GESTION ADMINISTRATIVA"/>
    <n v="24"/>
    <n v="0"/>
    <s v="DAVID"/>
    <x v="2"/>
  </r>
  <r>
    <n v="30"/>
    <d v="2018-08-08T00:00:00"/>
    <x v="3"/>
    <x v="3"/>
    <x v="0"/>
    <s v="CAJA"/>
    <s v="ALIMENTACION DE EMPLEADOS CTA NUEVA"/>
    <s v="TRANSACCIONES DEL DIA 08/08/2018SPYRAL - GESTION ADMINISTRATIVA"/>
    <n v="8"/>
    <n v="0"/>
    <s v="DAVID"/>
    <x v="2"/>
  </r>
  <r>
    <n v="30"/>
    <d v="2018-09-07T00:00:00"/>
    <x v="4"/>
    <x v="4"/>
    <x v="0"/>
    <s v="CAJA"/>
    <s v="ALIMENTACION DE EMPLEADOS CTA NUEVA"/>
    <s v="TRANSACCIONES DEL DIA 09/07/2018SPYRAL - GESTION ADMINISTRATIVA"/>
    <n v="56"/>
    <n v="0"/>
    <s v="DAVID"/>
    <x v="2"/>
  </r>
  <r>
    <n v="30"/>
    <d v="2018-09-08T00:00:00"/>
    <x v="4"/>
    <x v="4"/>
    <x v="0"/>
    <s v="CAJA"/>
    <s v="ALIMENTACION DE EMPLEADOS CTA NUEVA"/>
    <s v="TRANSACCIONES DEL DIA 09/08/2018SPYRAL - GESTION ADMINISTRATIVA"/>
    <n v="8"/>
    <n v="0"/>
    <s v="DAVID"/>
    <x v="2"/>
  </r>
  <r>
    <n v="30"/>
    <d v="2018-09-18T00:00:00"/>
    <x v="4"/>
    <x v="4"/>
    <x v="0"/>
    <s v="CAJA"/>
    <s v="ALIMENTACION DE EMPLEADOS CTA NUEVA"/>
    <s v="TRANSACCIONES DEL DIA 09/18/2018SPYRAL - GESTION ADMINISTRATIVA"/>
    <n v="48"/>
    <n v="0"/>
    <s v="DAVID"/>
    <x v="2"/>
  </r>
  <r>
    <n v="30"/>
    <d v="2018-10-01T00:00:00"/>
    <x v="0"/>
    <x v="0"/>
    <x v="0"/>
    <s v="CAJA"/>
    <s v="ALIMENTACION DE EMPLEADOS CTA NUEVA"/>
    <s v="TRANSACCIONES DEL DIA 10/01/2018SPYRAL - GESTION ADMINISTRATIVA"/>
    <n v="8"/>
    <n v="0"/>
    <s v="DAVID"/>
    <x v="2"/>
  </r>
  <r>
    <n v="30"/>
    <d v="2018-10-02T00:00:00"/>
    <x v="0"/>
    <x v="0"/>
    <x v="0"/>
    <s v="CAJA"/>
    <s v="ALIMENTACION DE EMPLEADOS CTA NUEVA"/>
    <s v="TRANSACCIONES DEL DIA 10/02/2018SPYRAL - GESTION ADMINISTRATIVA"/>
    <n v="16"/>
    <n v="0"/>
    <s v="DAVID"/>
    <x v="2"/>
  </r>
  <r>
    <n v="30"/>
    <d v="2018-10-04T00:00:00"/>
    <x v="0"/>
    <x v="0"/>
    <x v="0"/>
    <s v="CAJA"/>
    <s v="ALIMENTACION DE EMPLEADOS CTA NUEVA"/>
    <s v="TRANSACCIONES DEL DIA 10/04/2018SPYRAL - GESTION ADMINISTRATIVA"/>
    <n v="16"/>
    <n v="0"/>
    <s v="DAVID"/>
    <x v="2"/>
  </r>
  <r>
    <n v="30"/>
    <d v="2018-10-12T00:00:00"/>
    <x v="0"/>
    <x v="0"/>
    <x v="0"/>
    <s v="CAJA"/>
    <s v="ALIMENTACION DE EMPLEADOS CTA NUEVA"/>
    <s v="TRANSACCIONES DEL DIA 10/12/2018SPYRAL - GESTION ADMINISTRATIVA"/>
    <n v="8"/>
    <n v="0"/>
    <s v="DAVID"/>
    <x v="2"/>
  </r>
  <r>
    <n v="30"/>
    <d v="2018-10-17T00:00:00"/>
    <x v="0"/>
    <x v="0"/>
    <x v="0"/>
    <s v="CAJA"/>
    <s v="ALIMENTACION DE EMPLEADOS CTA NUEVA"/>
    <s v="TRANSACCIONES DEL DIA 10/17/2018SPYRAL - GESTION ADMINISTRATIVA"/>
    <n v="8"/>
    <n v="0"/>
    <s v="DAVID"/>
    <x v="2"/>
  </r>
  <r>
    <n v="30"/>
    <d v="2018-10-19T00:00:00"/>
    <x v="0"/>
    <x v="0"/>
    <x v="0"/>
    <s v="CAJA"/>
    <s v="ALIMENTACION DE EMPLEADOS CTA NUEVA"/>
    <s v="TRANSACCIONES DEL DIA 10/19/2018SPYRAL - GESTION ADMINISTRATIVA"/>
    <n v="16"/>
    <n v="0"/>
    <s v="DAVID"/>
    <x v="2"/>
  </r>
  <r>
    <n v="30"/>
    <d v="2018-11-01T00:00:00"/>
    <x v="5"/>
    <x v="5"/>
    <x v="0"/>
    <s v="CAJA"/>
    <s v="ALIMENTACION DE EMPLEADOS CTA NUEVA"/>
    <s v="TRANSACCIONES DEL DIA 11/01/2018SPYRAL - GESTION ADMINISTRATIVA"/>
    <n v="8"/>
    <n v="0"/>
    <s v="DAVID"/>
    <x v="2"/>
  </r>
  <r>
    <n v="30"/>
    <d v="2018-11-02T00:00:00"/>
    <x v="5"/>
    <x v="5"/>
    <x v="0"/>
    <s v="CAJA"/>
    <s v="ALIMENTACION DE EMPLEADOS CTA NUEVA"/>
    <s v="TRANSACCIONES DEL DIA 11/02/2018SPYRAL - GESTION ADMINISTRATIVA"/>
    <n v="8"/>
    <n v="0"/>
    <s v="DAVID"/>
    <x v="2"/>
  </r>
  <r>
    <n v="30"/>
    <d v="2018-11-07T00:00:00"/>
    <x v="5"/>
    <x v="5"/>
    <x v="0"/>
    <s v="CAJA"/>
    <s v="ALIMENTACION DE EMPLEADOS CTA NUEVA"/>
    <s v="TRANSACCIONES DEL DIA 11/07/2018SPYRAL - GESTION ADMINISTRATIVA"/>
    <n v="24"/>
    <n v="0"/>
    <s v="DAVID"/>
    <x v="2"/>
  </r>
  <r>
    <n v="30"/>
    <d v="2018-11-09T00:00:00"/>
    <x v="5"/>
    <x v="5"/>
    <x v="0"/>
    <s v="CAJA"/>
    <s v="ALIMENTACION DE EMPLEADOS CTA NUEVA"/>
    <s v="TRANSACCIONES DEL DIA 11/09/2018SPYRAL - GESTION ADMINISTRATIVA"/>
    <n v="16"/>
    <n v="0"/>
    <s v="DAVID"/>
    <x v="2"/>
  </r>
  <r>
    <n v="30"/>
    <d v="2018-11-15T00:00:00"/>
    <x v="5"/>
    <x v="5"/>
    <x v="0"/>
    <s v="CAJA"/>
    <s v="ALIMENTACION DE EMPLEADOS CTA NUEVA"/>
    <s v="TRANSACCIONES DEL DIA 11/15/2018SPYRAL - GESTION ADMINISTRATIVA"/>
    <n v="16"/>
    <n v="0"/>
    <s v="DAVID"/>
    <x v="2"/>
  </r>
  <r>
    <n v="30"/>
    <d v="2018-11-20T00:00:00"/>
    <x v="5"/>
    <x v="5"/>
    <x v="0"/>
    <s v="CAJA"/>
    <s v="ALIMENTACION DE EMPLEADOS CTA NUEVA"/>
    <s v="TRANSACCIONES DEL DIA 11/20/2018SPYRAL - GESTION ADMINISTRATIVA"/>
    <n v="48"/>
    <n v="0"/>
    <s v="DAVID"/>
    <x v="2"/>
  </r>
  <r>
    <n v="30"/>
    <d v="2018-11-22T00:00:00"/>
    <x v="5"/>
    <x v="5"/>
    <x v="0"/>
    <s v="CAJA"/>
    <s v="ALIMENTACION DE EMPLEADOS CTA NUEVA"/>
    <s v="TRANSACCIONES DEL DIA 11/22/2018SPYRAL - GESTION ADMINISTRATIVA"/>
    <n v="16"/>
    <n v="0"/>
    <s v="DAVID"/>
    <x v="2"/>
  </r>
  <r>
    <n v="30"/>
    <d v="2018-12-06T00:00:00"/>
    <x v="1"/>
    <x v="1"/>
    <x v="0"/>
    <s v="CAJA"/>
    <s v="ALIMENTACION DE EMPLEADOS CTA NUEVA"/>
    <s v="TRANSACCIONES DEL DIA 12/06/2018SPYRAL - GESTION ADMINISTRATIVA"/>
    <n v="40"/>
    <n v="0"/>
    <s v="DAVID"/>
    <x v="2"/>
  </r>
  <r>
    <n v="30"/>
    <d v="2018-12-14T00:00:00"/>
    <x v="1"/>
    <x v="1"/>
    <x v="0"/>
    <s v="CAJA"/>
    <s v="ALIMENTACION DE EMPLEADOS CTA NUEVA"/>
    <s v="TRANSACCIONES DEL DIA 12/14/2018SPYRAL - GESTION ADMINISTRATIVA"/>
    <n v="16"/>
    <n v="0"/>
    <s v="DAVID"/>
    <x v="2"/>
  </r>
  <r>
    <n v="30"/>
    <d v="2018-12-24T00:00:00"/>
    <x v="1"/>
    <x v="1"/>
    <x v="0"/>
    <s v="CAJA"/>
    <s v="ALIMENTACION DE EMPLEADOS CTA NUEVA"/>
    <s v="TRANSACCIONES DEL DIA 12/24/2018SPYRAL - GESTION ADMINISTRATIVA"/>
    <n v="40"/>
    <n v="0"/>
    <s v="DAVID"/>
    <x v="2"/>
  </r>
  <r>
    <n v="30"/>
    <d v="2018-12-31T00:00:00"/>
    <x v="1"/>
    <x v="1"/>
    <x v="0"/>
    <s v="CAJA"/>
    <s v="CIERRE DE ANIO FISCAL"/>
    <s v="CIERRE_DE_CTAS_NOMINALES"/>
    <n v="0"/>
    <n v="1416"/>
    <s v="DAVID"/>
    <x v="2"/>
  </r>
  <r>
    <n v="30"/>
    <d v="2018-12-06T00:00:00"/>
    <x v="1"/>
    <x v="1"/>
    <x v="0"/>
    <s v="SERVICIOS PERSONALES"/>
    <s v="ALIMENTACION DE EMPLEADOS CTA NUEVA"/>
    <s v="TRANSACCIONES DEL DIA 12/06/2018SPYRAL - GESTION ADMINISTRATIVA"/>
    <n v="8"/>
    <n v="0"/>
    <s v="DAVID"/>
    <x v="2"/>
  </r>
  <r>
    <n v="30"/>
    <d v="2018-12-10T00:00:00"/>
    <x v="1"/>
    <x v="1"/>
    <x v="0"/>
    <s v="SERVICIOS PERSONALES"/>
    <s v="ALIMENTACION DE EMPLEADOS CTA NUEVA"/>
    <s v="TRANSACCIONES DEL DIA 12/10/2018SPYRAL - GESTION ADMINISTRATIVA"/>
    <n v="8"/>
    <n v="0"/>
    <s v="DAVID"/>
    <x v="2"/>
  </r>
  <r>
    <n v="30"/>
    <d v="2018-12-31T00:00:00"/>
    <x v="1"/>
    <x v="1"/>
    <x v="0"/>
    <s v="SERVICIOS PERSONALES"/>
    <s v="CIERRE DE ANIO FISCAL"/>
    <s v="CIERRE_DE_CTAS_NOMINALES"/>
    <n v="0"/>
    <n v="16"/>
    <s v="DAVID"/>
    <x v="2"/>
  </r>
  <r>
    <n v="32"/>
    <d v="2018-06-07T00:00:00"/>
    <x v="2"/>
    <x v="2"/>
    <x v="0"/>
    <s v="ADMINISTRACION DE SUCURSALES"/>
    <s v="NC ALIMENTACION DE EMPLEADOS NVA"/>
    <s v="TRANSACCIONES DEL DIA 06/07/2018SPYRAL - GESTION ADMINISTRATIVA"/>
    <n v="25.19"/>
    <n v="0"/>
    <s v="PLAZA LAS AMERICAS"/>
    <x v="2"/>
  </r>
  <r>
    <n v="32"/>
    <d v="2018-09-03T00:00:00"/>
    <x v="4"/>
    <x v="4"/>
    <x v="0"/>
    <s v="ADMINISTRACION DE SUCURSALES"/>
    <s v="NC ALIMENTACION DE EMPLEADOS NVA"/>
    <s v="TRANSACCIONES DEL DIA 09/03/2018SPYRAL - GESTION ADMINISTRATIVA"/>
    <n v="21.29"/>
    <n v="0"/>
    <s v="PLAZA LAS AMERICAS"/>
    <x v="2"/>
  </r>
  <r>
    <n v="32"/>
    <d v="2018-10-16T00:00:00"/>
    <x v="0"/>
    <x v="0"/>
    <x v="0"/>
    <s v="ADMINISTRACION DE SUCURSALES"/>
    <s v="NC ALIMENTACION DE EMPLEADOS NVA"/>
    <s v="TRANSACCIONES DEL DIA 10/16/2018SPYRAL - GESTION ADMINISTRATIVA"/>
    <n v="11.21"/>
    <n v="0"/>
    <s v="PLAZA LAS AMERICAS"/>
    <x v="2"/>
  </r>
  <r>
    <n v="32"/>
    <d v="2018-11-08T00:00:00"/>
    <x v="5"/>
    <x v="5"/>
    <x v="0"/>
    <s v="ADMINISTRACION DE SUCURSALES"/>
    <s v="NC ALIMENTACION DE EMPLEADOS NVA"/>
    <s v="TRANSACCIONES DEL DIA 11/08/2018SPYRAL - GESTION ADMINISTRATIVA"/>
    <n v="21.2"/>
    <n v="0"/>
    <s v="PLAZA LAS AMERICAS"/>
    <x v="2"/>
  </r>
  <r>
    <n v="32"/>
    <d v="2018-11-30T00:00:00"/>
    <x v="5"/>
    <x v="5"/>
    <x v="0"/>
    <s v="ADMINISTRACION DE SUCURSALES"/>
    <s v="ALIMENTACION DE EMPLEADOS CTA NUEVA"/>
    <s v="TRANSACCIONES DEL DIA 11/30/2018SPYRAL - GESTION ADMINISTRATIVA"/>
    <n v="26.16"/>
    <n v="0"/>
    <s v="PLAZA LAS AMERICAS"/>
    <x v="2"/>
  </r>
  <r>
    <n v="32"/>
    <d v="2018-12-31T00:00:00"/>
    <x v="1"/>
    <x v="1"/>
    <x v="0"/>
    <s v="ADMINISTRACION DE SUCURSALES"/>
    <s v="CIERRE DE ANIO FISCAL"/>
    <s v="CIERRE_DE_CTAS_NOMINALES"/>
    <n v="0"/>
    <n v="287.55"/>
    <s v="PLAZA LAS AMERICAS"/>
    <x v="2"/>
  </r>
  <r>
    <n v="33"/>
    <d v="2018-07-04T00:00:00"/>
    <x v="6"/>
    <x v="6"/>
    <x v="0"/>
    <s v="ADMINISTRACION DE SUCURSALES"/>
    <s v="ALIMENTACION DE EMPLEADOS CTA NUEVA"/>
    <s v="TRANSACCIONES DEL DIA 07/04/2018SPYRAL - GESTION ADMINISTRATIVA"/>
    <n v="23.99"/>
    <n v="0"/>
    <s v="CORONADO"/>
    <x v="2"/>
  </r>
  <r>
    <n v="33"/>
    <d v="2018-09-11T00:00:00"/>
    <x v="4"/>
    <x v="4"/>
    <x v="0"/>
    <s v="ADMINISTRACION DE SUCURSALES"/>
    <s v="NC ALIMENTACION DE EMPLEADOS NVA"/>
    <s v="TRANSACCIONES DEL DIA 09/11/2018SPYRAL - GESTION ADMINISTRATIVA"/>
    <n v="17.98"/>
    <n v="0"/>
    <s v="CORONADO"/>
    <x v="2"/>
  </r>
  <r>
    <n v="33"/>
    <d v="2018-11-09T00:00:00"/>
    <x v="5"/>
    <x v="5"/>
    <x v="0"/>
    <s v="ADMINISTRACION DE SUCURSALES"/>
    <s v="NC ALIMENTACION DE EMPLEADOS NVA"/>
    <s v="TRANSACCIONES DEL DIA 11/09/2018SPYRAL - GESTION ADMINISTRATIVA"/>
    <n v="42.97"/>
    <n v="0"/>
    <s v="CORONADO"/>
    <x v="2"/>
  </r>
  <r>
    <n v="33"/>
    <d v="2018-12-12T00:00:00"/>
    <x v="1"/>
    <x v="1"/>
    <x v="0"/>
    <s v="ADMINISTRACION DE SUCURSALES"/>
    <s v="NC ALIMENTACION DE EMPLEADOS NVA"/>
    <s v="TRANSACCIONES DEL DIA 12/12/2018SPYRAL - GESTION ADMINISTRATIVA"/>
    <n v="24.48"/>
    <n v="0"/>
    <s v="CORONADO"/>
    <x v="2"/>
  </r>
  <r>
    <n v="33"/>
    <d v="2018-12-31T00:00:00"/>
    <x v="1"/>
    <x v="1"/>
    <x v="0"/>
    <s v="ADMINISTRACION DE SUCURSALES"/>
    <s v="CIERRE DE ANIO FISCAL"/>
    <s v="CIERRE_DE_CTAS_NOMINALES"/>
    <n v="0"/>
    <n v="348.31"/>
    <s v="CORONADO"/>
    <x v="2"/>
  </r>
  <r>
    <n v="34"/>
    <d v="2018-11-16T00:00:00"/>
    <x v="5"/>
    <x v="5"/>
    <x v="0"/>
    <s v="ADMINISTRACION DE SUCURSALES"/>
    <s v="NC ALIMENTACION DE EMPLEADOS NVA"/>
    <s v="TRANSACCIONES DEL DIA 11/16/2018SPYRAL - GESTION ADMINISTRATIVA"/>
    <n v="69.28"/>
    <n v="0"/>
    <s v="ALBROOK MALL"/>
    <x v="2"/>
  </r>
  <r>
    <n v="34"/>
    <d v="2018-12-04T00:00:00"/>
    <x v="1"/>
    <x v="1"/>
    <x v="0"/>
    <s v="ADMINISTRACION DE SUCURSALES"/>
    <s v="NC ALIMENTACION DE EMPLEADOS NVA"/>
    <s v="TRANSACCIONES DEL DIA 12/04/2018SPYRAL - GESTION ADMINISTRATIVA"/>
    <n v="104.5"/>
    <n v="0"/>
    <s v="ALBROOK MALL"/>
    <x v="2"/>
  </r>
  <r>
    <n v="34"/>
    <d v="2018-12-10T00:00:00"/>
    <x v="1"/>
    <x v="1"/>
    <x v="0"/>
    <s v="ADMINISTRACION DE SUCURSALES"/>
    <s v="NC ALIMENTACION DE EMPLEADOS NVA"/>
    <s v="TRANSACCIONES DEL DIA 12/10/2018SPYRAL - GESTION ADMINISTRATIVA"/>
    <n v="110"/>
    <n v="0"/>
    <s v="ALBROOK MALL"/>
    <x v="2"/>
  </r>
  <r>
    <n v="34"/>
    <d v="2018-12-31T00:00:00"/>
    <x v="1"/>
    <x v="1"/>
    <x v="0"/>
    <s v="ADMINISTRACION DE SUCURSALES"/>
    <s v="CIERRE DE ANIO FISCAL"/>
    <s v="CIERRE_DE_CTAS_NOMINALES"/>
    <n v="0"/>
    <n v="299.77999999999997"/>
    <s v="ALBROOK MALL"/>
    <x v="2"/>
  </r>
  <r>
    <n v="34"/>
    <d v="2018-12-31T00:00:00"/>
    <x v="1"/>
    <x v="1"/>
    <x v="0"/>
    <s v="SERVICIOS PERSONALES"/>
    <s v="CIERRE DE ANIO FISCAL"/>
    <s v="CIERRE_DE_CTAS_NOMINALES"/>
    <n v="0"/>
    <n v="16"/>
    <s v="ALBROOK MALL"/>
    <x v="2"/>
  </r>
  <r>
    <n v="35"/>
    <d v="2018-06-01T00:00:00"/>
    <x v="2"/>
    <x v="2"/>
    <x v="0"/>
    <s v="ADMINISTRACION DE SUCURSALES"/>
    <s v="NC ALIMENTACION DE EMPLEADOS NVA"/>
    <s v="TRANSACCIONES DEL DIA 06/01/2018SPYRAL - GESTION ADMINISTRATIVA"/>
    <n v="17.96"/>
    <n v="0"/>
    <s v="PANAMA PACIFICO"/>
    <x v="2"/>
  </r>
  <r>
    <n v="35"/>
    <d v="2018-12-31T00:00:00"/>
    <x v="1"/>
    <x v="1"/>
    <x v="0"/>
    <s v="ADMINISTRACION DE SUCURSALES"/>
    <s v="CIERRE DE ANIO FISCAL"/>
    <s v="CIERRE_DE_CTAS_NOMINALES"/>
    <n v="0"/>
    <n v="66.92"/>
    <s v="PANAMA PACIFICO"/>
    <x v="2"/>
  </r>
  <r>
    <n v="36"/>
    <d v="2018-12-31T00:00:00"/>
    <x v="1"/>
    <x v="1"/>
    <x v="0"/>
    <s v="CAJA"/>
    <s v="CIERRE DE ANIO FISCAL"/>
    <s v="CIERRE_DE_CTAS_NOMINALES"/>
    <n v="0"/>
    <n v="8"/>
    <s v="AUTOBANCO VIA PORRAS 2"/>
    <x v="2"/>
  </r>
  <r>
    <n v="37"/>
    <d v="2018-06-01T00:00:00"/>
    <x v="2"/>
    <x v="2"/>
    <x v="0"/>
    <s v="ADMINISTRACION DE SUCURSALES"/>
    <s v="NC ALIMENTACION DE EMPLEADOS NVA"/>
    <s v="TRANSACCIONES DEL DIA 06/01/2018SPYRAL - GESTION ADMINISTRATIVA"/>
    <n v="10.5"/>
    <n v="0"/>
    <s v="PENONOME"/>
    <x v="2"/>
  </r>
  <r>
    <n v="37"/>
    <d v="2018-07-02T00:00:00"/>
    <x v="6"/>
    <x v="6"/>
    <x v="0"/>
    <s v="ADMINISTRACION DE SUCURSALES"/>
    <s v="NC ALIMENTACION DE EMPLEADOS NVA"/>
    <s v="TRANSACCIONES DEL DIA 07/02/2018SPYRAL - GESTION ADMINISTRATIVA"/>
    <n v="14.25"/>
    <n v="0"/>
    <s v="PENONOME"/>
    <x v="2"/>
  </r>
  <r>
    <n v="37"/>
    <d v="2018-07-04T00:00:00"/>
    <x v="6"/>
    <x v="6"/>
    <x v="0"/>
    <s v="ADMINISTRACION DE SUCURSALES"/>
    <s v="NC ALIMENTACION DE EMPLEADOS NVA"/>
    <s v="TRANSACCIONES DEL DIA 07/04/2018SPYRAL - GESTION ADMINISTRATIVA"/>
    <n v="9.5"/>
    <n v="0"/>
    <s v="PENONOME"/>
    <x v="2"/>
  </r>
  <r>
    <n v="37"/>
    <d v="2018-07-12T00:00:00"/>
    <x v="6"/>
    <x v="6"/>
    <x v="0"/>
    <s v="ADMINISTRACION DE SUCURSALES"/>
    <s v="NC ALIMENTACION DE EMPLEADOS NVA"/>
    <s v="TRANSACCIONES DEL DIA 07/12/2018SPYRAL - GESTION ADMINISTRATIVA"/>
    <n v="14.25"/>
    <n v="0"/>
    <s v="PENONOME"/>
    <x v="2"/>
  </r>
  <r>
    <n v="37"/>
    <d v="2018-07-17T00:00:00"/>
    <x v="6"/>
    <x v="6"/>
    <x v="0"/>
    <s v="ADMINISTRACION DE SUCURSALES"/>
    <s v="NC ALIMENTACION DE EMPLEADOS NVA"/>
    <s v="TRANSACCIONES DEL DIA 07/17/2018SPYRAL - GESTION ADMINISTRATIVA"/>
    <n v="13.6"/>
    <n v="0"/>
    <s v="PENONOME"/>
    <x v="2"/>
  </r>
  <r>
    <n v="37"/>
    <d v="2018-08-09T00:00:00"/>
    <x v="3"/>
    <x v="3"/>
    <x v="0"/>
    <s v="ADMINISTRACION DE SUCURSALES"/>
    <s v="NC ALIMENTACION DE EMPLEADOS NVA"/>
    <s v="TRANSACCIONES DEL DIA 08/09/2018SPYRAL - GESTION ADMINISTRATIVA"/>
    <n v="8.5"/>
    <n v="0"/>
    <s v="PENONOME"/>
    <x v="2"/>
  </r>
  <r>
    <n v="37"/>
    <d v="2018-08-23T00:00:00"/>
    <x v="3"/>
    <x v="3"/>
    <x v="0"/>
    <s v="ADMINISTRACION DE SUCURSALES"/>
    <s v="NC ALIMENTACION DE EMPLEADOS NVA"/>
    <s v="TRANSACCIONES DEL DIA 08/23/2018SPYRAL - GESTION ADMINISTRATIVA"/>
    <n v="14.25"/>
    <n v="0"/>
    <s v="PENONOME"/>
    <x v="2"/>
  </r>
  <r>
    <n v="37"/>
    <d v="2018-10-02T00:00:00"/>
    <x v="0"/>
    <x v="0"/>
    <x v="0"/>
    <s v="ADMINISTRACION DE SUCURSALES"/>
    <s v="NC ALIMENTACION DE EMPLEADOS NVA"/>
    <s v="TRANSACCIONES DEL DIA 10/02/2018SPYRAL - GESTION ADMINISTRATIVA"/>
    <n v="16.3"/>
    <n v="0"/>
    <s v="PENONOME"/>
    <x v="2"/>
  </r>
  <r>
    <n v="37"/>
    <d v="2018-10-16T00:00:00"/>
    <x v="0"/>
    <x v="0"/>
    <x v="0"/>
    <s v="ADMINISTRACION DE SUCURSALES"/>
    <s v="NC ALIMENTACION DE EMPLEADOS NVA"/>
    <s v="TRANSACCIONES DEL DIA 10/16/2018SPYRAL - GESTION ADMINISTRATIVA"/>
    <n v="23.9"/>
    <n v="0"/>
    <s v="PENONOME"/>
    <x v="2"/>
  </r>
  <r>
    <n v="37"/>
    <d v="2018-12-31T00:00:00"/>
    <x v="1"/>
    <x v="1"/>
    <x v="0"/>
    <s v="ADMINISTRACION DE SUCURSALES"/>
    <s v="CIERRE DE ANIO FISCAL"/>
    <s v="CIERRE_DE_CTAS_NOMINALES"/>
    <n v="0"/>
    <n v="210.85"/>
    <s v="PENONOME"/>
    <x v="2"/>
  </r>
  <r>
    <n v="38"/>
    <d v="2018-06-26T00:00:00"/>
    <x v="2"/>
    <x v="2"/>
    <x v="0"/>
    <s v="CAJA"/>
    <s v="ALIMENTACION DE EMPLEADOS CTA NUEVA"/>
    <s v="TRANSACCIONES DEL DIA 06/26/2018SPYRAL - GESTION ADMINISTRATIVA"/>
    <n v="8"/>
    <n v="0"/>
    <s v="ALBROOK"/>
    <x v="2"/>
  </r>
  <r>
    <n v="38"/>
    <d v="2018-08-07T00:00:00"/>
    <x v="3"/>
    <x v="3"/>
    <x v="0"/>
    <s v="CAJA"/>
    <s v="ALIMENTACION DE EMPLEADOS CTA NUEVA"/>
    <s v="TRANSACCIONES DEL DIA 08/07/2018SPYRAL - GESTION ADMINISTRATIVA"/>
    <n v="8"/>
    <n v="0"/>
    <s v="ALBROOK"/>
    <x v="2"/>
  </r>
  <r>
    <n v="38"/>
    <d v="2018-08-13T00:00:00"/>
    <x v="3"/>
    <x v="3"/>
    <x v="0"/>
    <s v="CAJA"/>
    <s v="ALIMENTACION DE EMPLEADOS CTA NUEVA"/>
    <s v="TRANSACCIONES DEL DIA 08/13/2018SPYRAL - GESTION ADMINISTRATIVA"/>
    <n v="8"/>
    <n v="0"/>
    <s v="ALBROOK"/>
    <x v="2"/>
  </r>
  <r>
    <n v="38"/>
    <d v="2018-08-14T00:00:00"/>
    <x v="3"/>
    <x v="3"/>
    <x v="0"/>
    <s v="CAJA"/>
    <s v="ALIMENTACION DE EMPLEADOS CTA NUEVA"/>
    <s v="TRANSACCIONES DEL DIA 08/14/2018SPYRAL - GESTION ADMINISTRATIVA"/>
    <n v="8"/>
    <n v="0"/>
    <s v="ALBROOK"/>
    <x v="2"/>
  </r>
  <r>
    <n v="38"/>
    <d v="2018-08-24T00:00:00"/>
    <x v="3"/>
    <x v="3"/>
    <x v="0"/>
    <s v="CAJA"/>
    <s v="ALIMENTACION DE EMPLEADOS CTA NUEVA"/>
    <s v="TRANSACCIONES DEL DIA 08/24/2018SPYRAL - GESTION ADMINISTRATIVA"/>
    <n v="8"/>
    <n v="0"/>
    <s v="ALBROOK"/>
    <x v="2"/>
  </r>
  <r>
    <n v="38"/>
    <d v="2018-10-09T00:00:00"/>
    <x v="0"/>
    <x v="0"/>
    <x v="0"/>
    <s v="CAJA"/>
    <s v="ALIMENTACION DE EMPLEADOS CTA NUEVA"/>
    <s v="TRANSACCIONES DEL DIA 10/09/2018SPYRAL - GESTION ADMINISTRATIVA"/>
    <n v="8"/>
    <n v="0"/>
    <s v="ALBROOK"/>
    <x v="2"/>
  </r>
  <r>
    <n v="38"/>
    <d v="2018-10-22T00:00:00"/>
    <x v="0"/>
    <x v="0"/>
    <x v="0"/>
    <s v="CAJA"/>
    <s v="ALIMENTACION DE EMPLEADOS CTA NUEVA"/>
    <s v="TRANSACCIONES DEL DIA 10/22/2018SPYRAL - GESTION ADMINISTRATIVA"/>
    <n v="16"/>
    <n v="0"/>
    <s v="ALBROOK"/>
    <x v="2"/>
  </r>
  <r>
    <n v="38"/>
    <d v="2018-10-24T00:00:00"/>
    <x v="0"/>
    <x v="0"/>
    <x v="0"/>
    <s v="CAJA"/>
    <s v="ALIMENTACION DE EMPLEADOS CTA NUEVA"/>
    <s v="TRANSACCIONES DEL DIA 10/24/2018SPYRAL - GESTION ADMINISTRATIVA"/>
    <n v="32"/>
    <n v="0"/>
    <s v="ALBROOK"/>
    <x v="2"/>
  </r>
  <r>
    <n v="38"/>
    <d v="2018-11-07T00:00:00"/>
    <x v="5"/>
    <x v="5"/>
    <x v="0"/>
    <s v="CAJA"/>
    <s v="ALIMENTACION DE EMPLEADOS CTA NUEVA"/>
    <s v="TRANSACCIONES DEL DIA 11/07/2018SPYRAL - GESTION ADMINISTRATIVA"/>
    <n v="16"/>
    <n v="0"/>
    <s v="ALBROOK"/>
    <x v="2"/>
  </r>
  <r>
    <n v="38"/>
    <d v="2018-12-05T00:00:00"/>
    <x v="1"/>
    <x v="1"/>
    <x v="0"/>
    <s v="CAJA"/>
    <s v="ALIMENTACION DE EMPLEADOS CTA NUEVA"/>
    <s v="TRANSACCIONES DEL DIA 12/05/2018SPYRAL - GESTION ADMINISTRATIVA"/>
    <n v="8"/>
    <n v="0"/>
    <s v="ALBROOK"/>
    <x v="2"/>
  </r>
  <r>
    <n v="38"/>
    <d v="2018-12-06T00:00:00"/>
    <x v="1"/>
    <x v="1"/>
    <x v="0"/>
    <s v="CAJA"/>
    <s v="ALIMENTACION DE EMPLEADOS CTA NUEVA"/>
    <s v="TRANSACCIONES DEL DIA 12/06/2018SPYRAL - GESTION ADMINISTRATIVA"/>
    <n v="8"/>
    <n v="0"/>
    <s v="ALBROOK"/>
    <x v="2"/>
  </r>
  <r>
    <n v="38"/>
    <d v="2018-12-28T00:00:00"/>
    <x v="1"/>
    <x v="1"/>
    <x v="0"/>
    <s v="CAJA"/>
    <s v="ALIMENTACION DE EMPLEADOS CTA NUEVA"/>
    <s v="TRANSACCIONES DEL DIA 12/28/2018SPYRAL - GESTION ADMINISTRATIVA"/>
    <n v="8"/>
    <n v="0"/>
    <s v="ALBROOK"/>
    <x v="2"/>
  </r>
  <r>
    <n v="38"/>
    <d v="2018-12-31T00:00:00"/>
    <x v="1"/>
    <x v="1"/>
    <x v="0"/>
    <s v="CAJA"/>
    <s v="CIERRE DE ANIO FISCAL"/>
    <s v="CIERRE_DE_CTAS_NOMINALES"/>
    <n v="0"/>
    <n v="184"/>
    <s v="ALBROOK"/>
    <x v="2"/>
  </r>
  <r>
    <n v="38"/>
    <d v="2018-06-11T00:00:00"/>
    <x v="2"/>
    <x v="2"/>
    <x v="0"/>
    <s v="SERVICIOS PERSONALES"/>
    <s v="ALIMENTACION DE EMPLEADOS CTA NUEVA"/>
    <s v="TRANSACCIONES DEL DIA 06/11/2018SPYRAL - GESTION ADMINISTRATIVA"/>
    <n v="8"/>
    <n v="0"/>
    <s v="ALBROOK"/>
    <x v="2"/>
  </r>
  <r>
    <n v="38"/>
    <d v="2018-07-03T00:00:00"/>
    <x v="6"/>
    <x v="6"/>
    <x v="0"/>
    <s v="SERVICIOS PERSONALES"/>
    <s v="ALIMENTACION DE EMPLEADOS CTA NUEVA"/>
    <s v="TRANSACCIONES DEL DIA 07/03/2018SPYRAL - GESTION ADMINISTRATIVA"/>
    <n v="16"/>
    <n v="0"/>
    <s v="ALBROOK"/>
    <x v="2"/>
  </r>
  <r>
    <n v="38"/>
    <d v="2018-07-14T00:00:00"/>
    <x v="6"/>
    <x v="6"/>
    <x v="0"/>
    <s v="SERVICIOS PERSONALES"/>
    <s v="ALIMENTACION DE EMPLEADOS CTA NUEVA"/>
    <s v="TRANSACCIONES DEL DIA 07/14/2018SPYRAL - GESTION ADMINISTRATIVA"/>
    <n v="8"/>
    <n v="0"/>
    <s v="ALBROOK"/>
    <x v="2"/>
  </r>
  <r>
    <n v="38"/>
    <d v="2018-12-31T00:00:00"/>
    <x v="1"/>
    <x v="1"/>
    <x v="0"/>
    <s v="SERVICIOS PERSONALES"/>
    <s v="CIERRE DE ANIO FISCAL"/>
    <s v="CIERRE_DE_CTAS_NOMINALES"/>
    <n v="0"/>
    <n v="40"/>
    <s v="ALBROOK"/>
    <x v="2"/>
  </r>
  <r>
    <n v="39"/>
    <d v="2018-06-07T00:00:00"/>
    <x v="2"/>
    <x v="2"/>
    <x v="0"/>
    <s v="ADMINISTRACION DE SUCURSALES"/>
    <s v="NC ALIMENTACION DE EMPLEADOS NVA"/>
    <s v="TRANSACCIONES DEL DIA 06/07/2018SPYRAL - GESTION ADMINISTRATIVA"/>
    <n v="123.62"/>
    <n v="0"/>
    <s v="SUCURSAL DE VISTA ALEGRE"/>
    <x v="2"/>
  </r>
  <r>
    <n v="39"/>
    <d v="2018-06-21T00:00:00"/>
    <x v="2"/>
    <x v="2"/>
    <x v="0"/>
    <s v="ADMINISTRACION DE SUCURSALES"/>
    <s v="ALIMENTACION DE EMPLEADOS CTA NUEVA"/>
    <s v="TRANSACCIONES DEL DIA 06/21/2018SPYRAL - GESTION ADMINISTRATIVA"/>
    <n v="6.75"/>
    <n v="0"/>
    <s v="SUCURSAL DE VISTA ALEGRE"/>
    <x v="2"/>
  </r>
  <r>
    <n v="39"/>
    <d v="2018-07-06T00:00:00"/>
    <x v="6"/>
    <x v="6"/>
    <x v="0"/>
    <s v="ADMINISTRACION DE SUCURSALES"/>
    <s v="ALIMENTACION DE EMPLEADOS CTA NUEVA"/>
    <s v="TRANSACCIONES DEL DIA 07/06/2018SPYRAL - GESTION ADMINISTRATIVA"/>
    <n v="8"/>
    <n v="0"/>
    <s v="SUCURSAL DE VISTA ALEGRE"/>
    <x v="2"/>
  </r>
  <r>
    <n v="39"/>
    <d v="2018-07-16T00:00:00"/>
    <x v="6"/>
    <x v="6"/>
    <x v="0"/>
    <s v="ADMINISTRACION DE SUCURSALES"/>
    <s v="ALIMENTACION DE EMPLEADOS CTA NUEVA"/>
    <s v="TRANSACCIONES DEL DIA 07/16/2018SPYRAL - GESTION ADMINISTRATIVA"/>
    <n v="8"/>
    <n v="0"/>
    <s v="SUCURSAL DE VISTA ALEGRE"/>
    <x v="2"/>
  </r>
  <r>
    <n v="39"/>
    <d v="2018-09-11T00:00:00"/>
    <x v="4"/>
    <x v="4"/>
    <x v="0"/>
    <s v="ADMINISTRACION DE SUCURSALES"/>
    <s v="NC ALIMENTACION DE EMPLEADOS NVA"/>
    <s v="TRANSACCIONES DEL DIA 09/11/2018SPYRAL - GESTION ADMINISTRATIVA"/>
    <n v="161.53"/>
    <n v="0"/>
    <s v="SUCURSAL DE VISTA ALEGRE"/>
    <x v="2"/>
  </r>
  <r>
    <n v="39"/>
    <d v="2018-10-16T00:00:00"/>
    <x v="0"/>
    <x v="0"/>
    <x v="0"/>
    <s v="ADMINISTRACION DE SUCURSALES"/>
    <s v="NC ALIMENTACION DE EMPLEADOS NVA"/>
    <s v="TRANSACCIONES DEL DIA 10/16/2018SPYRAL - GESTION ADMINISTRATIVA"/>
    <n v="97.84"/>
    <n v="0"/>
    <s v="SUCURSAL DE VISTA ALEGRE"/>
    <x v="2"/>
  </r>
  <r>
    <n v="39"/>
    <d v="2018-12-31T00:00:00"/>
    <x v="1"/>
    <x v="1"/>
    <x v="0"/>
    <s v="ADMINISTRACION DE SUCURSALES"/>
    <s v="CIERRE DE ANIO FISCAL"/>
    <s v="CIERRE_DE_CTAS_NOMINALES"/>
    <n v="0"/>
    <n v="824.94"/>
    <s v="SUCURSAL DE VISTA ALEGRE"/>
    <x v="2"/>
  </r>
  <r>
    <n v="39"/>
    <d v="2018-06-05T00:00:00"/>
    <x v="2"/>
    <x v="2"/>
    <x v="0"/>
    <s v="CAJA"/>
    <s v="ALIMENTACION DE EMPLEADOS CTA NUEVA"/>
    <s v="TRANSACCIONES DEL DIA 06/05/2018SPYRAL - GESTION ADMINISTRATIVA"/>
    <n v="16"/>
    <n v="0"/>
    <s v="SUCURSAL DE VISTA ALEGRE"/>
    <x v="2"/>
  </r>
  <r>
    <n v="39"/>
    <d v="2018-06-20T00:00:00"/>
    <x v="2"/>
    <x v="2"/>
    <x v="0"/>
    <s v="CAJA"/>
    <s v="ALIMENTACION DE EMPLEADOS CTA NUEVA"/>
    <s v="TRANSACCIONES DEL DIA 06/20/2018SPYRAL - GESTION ADMINISTRATIVA"/>
    <n v="8"/>
    <n v="0"/>
    <s v="SUCURSAL DE VISTA ALEGRE"/>
    <x v="2"/>
  </r>
  <r>
    <n v="39"/>
    <d v="2018-06-28T00:00:00"/>
    <x v="2"/>
    <x v="2"/>
    <x v="0"/>
    <s v="CAJA"/>
    <s v="ALIMENTACION DE EMPLEADOS CTA NUEVA"/>
    <s v="TRANSACCIONES DEL DIA 06/28/2018SPYRAL - GESTION ADMINISTRATIVA"/>
    <n v="16"/>
    <n v="0"/>
    <s v="SUCURSAL DE VISTA ALEGRE"/>
    <x v="2"/>
  </r>
  <r>
    <n v="39"/>
    <d v="2018-07-03T00:00:00"/>
    <x v="6"/>
    <x v="6"/>
    <x v="0"/>
    <s v="CAJA"/>
    <s v="ALIMENTACION DE EMPLEADOS CTA NUEVA"/>
    <s v="TRANSACCIONES DEL DIA 07/03/2018SPYRAL - GESTION ADMINISTRATIVA"/>
    <n v="8"/>
    <n v="0"/>
    <s v="SUCURSAL DE VISTA ALEGRE"/>
    <x v="2"/>
  </r>
  <r>
    <n v="39"/>
    <d v="2018-07-06T00:00:00"/>
    <x v="6"/>
    <x v="6"/>
    <x v="0"/>
    <s v="CAJA"/>
    <s v="ALIMENTACION DE EMPLEADOS CTA NUEVA"/>
    <s v="TRANSACCIONES DEL DIA 07/06/2018SPYRAL - GESTION ADMINISTRATIVA"/>
    <n v="8"/>
    <n v="0"/>
    <s v="SUCURSAL DE VISTA ALEGRE"/>
    <x v="2"/>
  </r>
  <r>
    <n v="39"/>
    <d v="2018-07-09T00:00:00"/>
    <x v="6"/>
    <x v="6"/>
    <x v="0"/>
    <s v="CAJA"/>
    <s v="ALIMENTACION DE EMPLEADOS CTA NUEVA"/>
    <s v="TRANSACCIONES DEL DIA 07/09/2018SPYRAL - GESTION ADMINISTRATIVA"/>
    <n v="8"/>
    <n v="0"/>
    <s v="SUCURSAL DE VISTA ALEGRE"/>
    <x v="2"/>
  </r>
  <r>
    <n v="39"/>
    <d v="2018-07-17T00:00:00"/>
    <x v="6"/>
    <x v="6"/>
    <x v="0"/>
    <s v="CAJA"/>
    <s v="ALIMENTACION DE EMPLEADOS CTA NUEVA"/>
    <s v="TRANSACCIONES DEL DIA 07/17/2018SPYRAL - GESTION ADMINISTRATIVA"/>
    <n v="8"/>
    <n v="0"/>
    <s v="SUCURSAL DE VISTA ALEGRE"/>
    <x v="2"/>
  </r>
  <r>
    <n v="39"/>
    <d v="2018-07-21T00:00:00"/>
    <x v="6"/>
    <x v="6"/>
    <x v="0"/>
    <s v="CAJA"/>
    <s v="ALIMENTACION DE EMPLEADOS CTA NUEVA"/>
    <s v="TRANSACCIONES DEL DIA 07/21/2018SPYRAL - GESTION ADMINISTRATIVA"/>
    <n v="8"/>
    <n v="0"/>
    <s v="SUCURSAL DE VISTA ALEGRE"/>
    <x v="2"/>
  </r>
  <r>
    <n v="39"/>
    <d v="2018-07-25T00:00:00"/>
    <x v="6"/>
    <x v="6"/>
    <x v="0"/>
    <s v="CAJA"/>
    <s v="ALIMENTACION DE EMPLEADOS CTA NUEVA"/>
    <s v="TRANSACCIONES DEL DIA 07/25/2018SPYRAL - GESTION ADMINISTRATIVA"/>
    <n v="16"/>
    <n v="0"/>
    <s v="SUCURSAL DE VISTA ALEGRE"/>
    <x v="2"/>
  </r>
  <r>
    <n v="39"/>
    <d v="2018-07-28T00:00:00"/>
    <x v="6"/>
    <x v="6"/>
    <x v="0"/>
    <s v="CAJA"/>
    <s v="ALIMENTACION DE EMPLEADOS CTA NUEVA"/>
    <s v="TRANSACCIONES DEL DIA 07/28/2018SPYRAL - GESTION ADMINISTRATIVA"/>
    <n v="16"/>
    <n v="0"/>
    <s v="SUCURSAL DE VISTA ALEGRE"/>
    <x v="2"/>
  </r>
  <r>
    <n v="39"/>
    <d v="2018-08-02T00:00:00"/>
    <x v="3"/>
    <x v="3"/>
    <x v="0"/>
    <s v="CAJA"/>
    <s v="ALIMENTACION DE EMPLEADOS CTA NUEVA"/>
    <s v="TRANSACCIONES DEL DIA 08/02/2018SPYRAL - GESTION ADMINISTRATIVA"/>
    <n v="24"/>
    <n v="0"/>
    <s v="SUCURSAL DE VISTA ALEGRE"/>
    <x v="2"/>
  </r>
  <r>
    <n v="39"/>
    <d v="2018-08-06T00:00:00"/>
    <x v="3"/>
    <x v="3"/>
    <x v="0"/>
    <s v="CAJA"/>
    <s v="ALIMENTACION DE EMPLEADOS CTA NUEVA"/>
    <s v="TRANSACCIONES DEL DIA 08/06/2018SPYRAL - GESTION ADMINISTRATIVA"/>
    <n v="32"/>
    <n v="0"/>
    <s v="SUCURSAL DE VISTA ALEGRE"/>
    <x v="2"/>
  </r>
  <r>
    <n v="39"/>
    <d v="2018-08-07T00:00:00"/>
    <x v="3"/>
    <x v="3"/>
    <x v="0"/>
    <s v="CAJA"/>
    <s v="ALIMENTACION DE EMPLEADOS CTA NUEVA"/>
    <s v="TRANSACCIONES DEL DIA 08/07/2018SPYRAL - GESTION ADMINISTRATIVA"/>
    <n v="8"/>
    <n v="0"/>
    <s v="SUCURSAL DE VISTA ALEGRE"/>
    <x v="2"/>
  </r>
  <r>
    <n v="39"/>
    <d v="2018-08-15T00:00:00"/>
    <x v="3"/>
    <x v="3"/>
    <x v="0"/>
    <s v="CAJA"/>
    <s v="ALIMENTACION DE EMPLEADOS CTA NUEVA"/>
    <s v="TRANSACCIONES DEL DIA 08/15/2018SPYRAL - GESTION ADMINISTRATIVA"/>
    <n v="16"/>
    <n v="0"/>
    <s v="SUCURSAL DE VISTA ALEGRE"/>
    <x v="2"/>
  </r>
  <r>
    <n v="39"/>
    <d v="2018-08-16T00:00:00"/>
    <x v="3"/>
    <x v="3"/>
    <x v="0"/>
    <s v="CAJA"/>
    <s v="ALIMENTACION DE EMPLEADOS CTA NUEVA"/>
    <s v="TRANSACCIONES DEL DIA 08/16/2018SPYRAL - GESTION ADMINISTRATIVA"/>
    <n v="8"/>
    <n v="0"/>
    <s v="SUCURSAL DE VISTA ALEGRE"/>
    <x v="2"/>
  </r>
  <r>
    <n v="39"/>
    <d v="2018-08-21T00:00:00"/>
    <x v="3"/>
    <x v="3"/>
    <x v="0"/>
    <s v="CAJA"/>
    <s v="ALIMENTACION DE EMPLEADOS CTA NUEVA"/>
    <s v="TRANSACCIONES DEL DIA 08/21/2018SPYRAL - GESTION ADMINISTRATIVA"/>
    <n v="8"/>
    <n v="0"/>
    <s v="SUCURSAL DE VISTA ALEGRE"/>
    <x v="2"/>
  </r>
  <r>
    <n v="39"/>
    <d v="2018-08-22T00:00:00"/>
    <x v="3"/>
    <x v="3"/>
    <x v="0"/>
    <s v="CAJA"/>
    <s v="ALIMENTACION DE EMPLEADOS CTA NUEVA"/>
    <s v="TRANSACCIONES DEL DIA 08/22/2018SPYRAL - GESTION ADMINISTRATIVA"/>
    <n v="16"/>
    <n v="0"/>
    <s v="SUCURSAL DE VISTA ALEGRE"/>
    <x v="2"/>
  </r>
  <r>
    <n v="39"/>
    <d v="2018-08-23T00:00:00"/>
    <x v="3"/>
    <x v="3"/>
    <x v="0"/>
    <s v="CAJA"/>
    <s v="ALIMENTACION DE EMPLEADOS CTA NUEVA"/>
    <s v="TRANSACCIONES DEL DIA 08/23/2018SPYRAL - GESTION ADMINISTRATIVA"/>
    <n v="16"/>
    <n v="0"/>
    <s v="SUCURSAL DE VISTA ALEGRE"/>
    <x v="2"/>
  </r>
  <r>
    <n v="39"/>
    <d v="2018-08-24T00:00:00"/>
    <x v="3"/>
    <x v="3"/>
    <x v="0"/>
    <s v="CAJA"/>
    <s v="ALIMENTACION DE EMPLEADOS CTA NUEVA"/>
    <s v="TRANSACCIONES DEL DIA 08/24/2018SPYRAL - GESTION ADMINISTRATIVA"/>
    <n v="24"/>
    <n v="0"/>
    <s v="SUCURSAL DE VISTA ALEGRE"/>
    <x v="2"/>
  </r>
  <r>
    <n v="39"/>
    <d v="2018-09-05T00:00:00"/>
    <x v="4"/>
    <x v="4"/>
    <x v="0"/>
    <s v="CAJA"/>
    <s v="ALIMENTACION DE EMPLEADOS CTA NUEVA"/>
    <s v="TRANSACCIONES DEL DIA 09/05/2018SPYRAL - GESTION ADMINISTRATIVA"/>
    <n v="32"/>
    <n v="0"/>
    <s v="SUCURSAL DE VISTA ALEGRE"/>
    <x v="2"/>
  </r>
  <r>
    <n v="39"/>
    <d v="2018-09-06T00:00:00"/>
    <x v="4"/>
    <x v="4"/>
    <x v="0"/>
    <s v="CAJA"/>
    <s v="ALIMENTACION DE EMPLEADOS CTA NUEVA"/>
    <s v="TRANSACCIONES DEL DIA 09/06/2018SPYRAL - GESTION ADMINISTRATIVA"/>
    <n v="32"/>
    <n v="0"/>
    <s v="SUCURSAL DE VISTA ALEGRE"/>
    <x v="2"/>
  </r>
  <r>
    <n v="39"/>
    <d v="2018-09-12T00:00:00"/>
    <x v="4"/>
    <x v="4"/>
    <x v="0"/>
    <s v="CAJA"/>
    <s v="ALIMENTACION DE EMPLEADOS CTA NUEVA"/>
    <s v="TRANSACCIONES DEL DIA 09/12/2018SPYRAL - GESTION ADMINISTRATIVA"/>
    <n v="8"/>
    <n v="0"/>
    <s v="SUCURSAL DE VISTA ALEGRE"/>
    <x v="2"/>
  </r>
  <r>
    <n v="39"/>
    <d v="2018-09-19T00:00:00"/>
    <x v="4"/>
    <x v="4"/>
    <x v="0"/>
    <s v="CAJA"/>
    <s v="ALIMENTACION DE EMPLEADOS CTA NUEVA"/>
    <s v="TRANSACCIONES DEL DIA 09/19/2018SPYRAL - GESTION ADMINISTRATIVA"/>
    <n v="24"/>
    <n v="0"/>
    <s v="SUCURSAL DE VISTA ALEGRE"/>
    <x v="2"/>
  </r>
  <r>
    <n v="39"/>
    <d v="2018-09-21T00:00:00"/>
    <x v="4"/>
    <x v="4"/>
    <x v="0"/>
    <s v="CAJA"/>
    <s v="ALIMENTACION DE EMPLEADOS CTA NUEVA"/>
    <s v="TRANSACCIONES DEL DIA 09/21/2018SPYRAL - GESTION ADMINISTRATIVA"/>
    <n v="8"/>
    <n v="0"/>
    <s v="SUCURSAL DE VISTA ALEGRE"/>
    <x v="2"/>
  </r>
  <r>
    <n v="39"/>
    <d v="2018-10-02T00:00:00"/>
    <x v="0"/>
    <x v="0"/>
    <x v="0"/>
    <s v="CAJA"/>
    <s v="ALIMENTACION DE EMPLEADOS CTA NUEVA"/>
    <s v="TRANSACCIONES DEL DIA 10/02/2018SPYRAL - GESTION ADMINISTRATIVA"/>
    <n v="16"/>
    <n v="0"/>
    <s v="SUCURSAL DE VISTA ALEGRE"/>
    <x v="2"/>
  </r>
  <r>
    <n v="39"/>
    <d v="2018-10-03T00:00:00"/>
    <x v="0"/>
    <x v="0"/>
    <x v="0"/>
    <s v="CAJA"/>
    <s v="ALIMENTACION DE EMPLEADOS CTA NUEVA"/>
    <s v="TRANSACCIONES DEL DIA 10/03/2018SPYRAL - GESTION ADMINISTRATIVA"/>
    <n v="24"/>
    <n v="0"/>
    <s v="SUCURSAL DE VISTA ALEGRE"/>
    <x v="2"/>
  </r>
  <r>
    <n v="39"/>
    <d v="2018-10-04T00:00:00"/>
    <x v="0"/>
    <x v="0"/>
    <x v="0"/>
    <s v="CAJA"/>
    <s v="ALIMENTACION DE EMPLEADOS CTA NUEVA"/>
    <s v="TRANSACCIONES DEL DIA 10/04/2018SPYRAL - GESTION ADMINISTRATIVA"/>
    <n v="16"/>
    <n v="0"/>
    <s v="SUCURSAL DE VISTA ALEGRE"/>
    <x v="2"/>
  </r>
  <r>
    <n v="39"/>
    <d v="2018-10-08T00:00:00"/>
    <x v="0"/>
    <x v="0"/>
    <x v="0"/>
    <s v="CAJA"/>
    <s v="ALIMENTACION DE EMPLEADOS CTA NUEVA"/>
    <s v="TRANSACCIONES DEL DIA 10/08/2018SPYRAL - GESTION ADMINISTRATIVA"/>
    <n v="16"/>
    <n v="0"/>
    <s v="SUCURSAL DE VISTA ALEGRE"/>
    <x v="2"/>
  </r>
  <r>
    <n v="39"/>
    <d v="2018-10-10T00:00:00"/>
    <x v="0"/>
    <x v="0"/>
    <x v="0"/>
    <s v="CAJA"/>
    <s v="ALIMENTACION DE EMPLEADOS CTA NUEVA"/>
    <s v="TRANSACCIONES DEL DIA 10/10/2018SPYRAL - GESTION ADMINISTRATIVA"/>
    <n v="16"/>
    <n v="0"/>
    <s v="SUCURSAL DE VISTA ALEGRE"/>
    <x v="2"/>
  </r>
  <r>
    <n v="39"/>
    <d v="2018-10-12T00:00:00"/>
    <x v="0"/>
    <x v="0"/>
    <x v="0"/>
    <s v="CAJA"/>
    <s v="ALIMENTACION DE EMPLEADOS CTA NUEVA"/>
    <s v="TRANSACCIONES DEL DIA 10/12/2018SPYRAL - GESTION ADMINISTRATIVA"/>
    <n v="16"/>
    <n v="0"/>
    <s v="SUCURSAL DE VISTA ALEGRE"/>
    <x v="2"/>
  </r>
  <r>
    <n v="39"/>
    <d v="2018-10-17T00:00:00"/>
    <x v="0"/>
    <x v="0"/>
    <x v="0"/>
    <s v="CAJA"/>
    <s v="ALIMENTACION DE EMPLEADOS CTA NUEVA"/>
    <s v="TRANSACCIONES DEL DIA 10/17/2018SPYRAL - GESTION ADMINISTRATIVA"/>
    <n v="16"/>
    <n v="0"/>
    <s v="SUCURSAL DE VISTA ALEGRE"/>
    <x v="2"/>
  </r>
  <r>
    <n v="39"/>
    <d v="2018-11-06T00:00:00"/>
    <x v="5"/>
    <x v="5"/>
    <x v="0"/>
    <s v="CAJA"/>
    <s v="ALIMENTACION DE EMPLEADOS CTA NUEVA"/>
    <s v="TRANSACCIONES DEL DIA 11/06/2018SPYRAL - GESTION ADMINISTRATIVA"/>
    <n v="40"/>
    <n v="0"/>
    <s v="SUCURSAL DE VISTA ALEGRE"/>
    <x v="2"/>
  </r>
  <r>
    <n v="39"/>
    <d v="2018-11-09T00:00:00"/>
    <x v="5"/>
    <x v="5"/>
    <x v="0"/>
    <s v="CAJA"/>
    <s v="ALIMENTACION DE EMPLEADOS CTA NUEVA"/>
    <s v="TRANSACCIONES DEL DIA 11/09/2018SPYRAL - GESTION ADMINISTRATIVA"/>
    <n v="16"/>
    <n v="0"/>
    <s v="SUCURSAL DE VISTA ALEGRE"/>
    <x v="2"/>
  </r>
  <r>
    <n v="39"/>
    <d v="2018-11-12T00:00:00"/>
    <x v="5"/>
    <x v="5"/>
    <x v="0"/>
    <s v="CAJA"/>
    <s v="ALIMENTACION DE EMPLEADOS CTA NUEVA"/>
    <s v="TRANSACCIONES DEL DIA 11/12/2018SPYRAL - GESTION ADMINISTRATIVA"/>
    <n v="16"/>
    <n v="0"/>
    <s v="SUCURSAL DE VISTA ALEGRE"/>
    <x v="2"/>
  </r>
  <r>
    <n v="39"/>
    <d v="2018-11-19T00:00:00"/>
    <x v="5"/>
    <x v="5"/>
    <x v="0"/>
    <s v="CAJA"/>
    <s v="ALIMENTACION DE EMPLEADOS CTA NUEVA"/>
    <s v="TRANSACCIONES DEL DIA 11/19/2018SPYRAL - GESTION ADMINISTRATIVA"/>
    <n v="16"/>
    <n v="0"/>
    <s v="SUCURSAL DE VISTA ALEGRE"/>
    <x v="2"/>
  </r>
  <r>
    <n v="39"/>
    <d v="2018-11-20T00:00:00"/>
    <x v="5"/>
    <x v="5"/>
    <x v="0"/>
    <s v="CAJA"/>
    <s v="ALIMENTACION DE EMPLEADOS CTA NUEVA"/>
    <s v="TRANSACCIONES DEL DIA 11/20/2018SPYRAL - GESTION ADMINISTRATIVA"/>
    <n v="16"/>
    <n v="0"/>
    <s v="SUCURSAL DE VISTA ALEGRE"/>
    <x v="2"/>
  </r>
  <r>
    <n v="39"/>
    <d v="2018-11-22T00:00:00"/>
    <x v="5"/>
    <x v="5"/>
    <x v="0"/>
    <s v="CAJA"/>
    <s v="ALIMENTACION DE EMPLEADOS CTA NUEVA"/>
    <s v="TRANSACCIONES DEL DIA 11/22/2018SPYRAL - GESTION ADMINISTRATIVA"/>
    <n v="8"/>
    <n v="0"/>
    <s v="SUCURSAL DE VISTA ALEGRE"/>
    <x v="2"/>
  </r>
  <r>
    <n v="39"/>
    <d v="2018-12-04T00:00:00"/>
    <x v="1"/>
    <x v="1"/>
    <x v="0"/>
    <s v="CAJA"/>
    <s v="ALIMENTACION DE EMPLEADOS CTA NUEVA"/>
    <s v="TRANSACCIONES DEL DIA 12/04/2018SPYRAL - GESTION ADMINISTRATIVA"/>
    <n v="48"/>
    <n v="0"/>
    <s v="SUCURSAL DE VISTA ALEGRE"/>
    <x v="2"/>
  </r>
  <r>
    <n v="39"/>
    <d v="2018-12-11T00:00:00"/>
    <x v="1"/>
    <x v="1"/>
    <x v="0"/>
    <s v="CAJA"/>
    <s v="ALIMENTACION DE EMPLEADOS CTA NUEVA"/>
    <s v="TRANSACCIONES DEL DIA 12/11/2018SPYRAL - GESTION ADMINISTRATIVA"/>
    <n v="40"/>
    <n v="0"/>
    <s v="SUCURSAL DE VISTA ALEGRE"/>
    <x v="2"/>
  </r>
  <r>
    <n v="39"/>
    <d v="2018-12-13T00:00:00"/>
    <x v="1"/>
    <x v="1"/>
    <x v="0"/>
    <s v="CAJA"/>
    <s v="ALIMENTACION DE EMPLEADOS CTA NUEVA"/>
    <s v="TRANSACCIONES DEL DIA 12/13/2018SPYRAL - GESTION ADMINISTRATIVA"/>
    <n v="24"/>
    <n v="0"/>
    <s v="SUCURSAL DE VISTA ALEGRE"/>
    <x v="2"/>
  </r>
  <r>
    <n v="39"/>
    <d v="2018-12-17T00:00:00"/>
    <x v="1"/>
    <x v="1"/>
    <x v="0"/>
    <s v="CAJA"/>
    <s v="ALIMENTACION DE EMPLEADOS CTA NUEVA"/>
    <s v="TRANSACCIONES DEL DIA 12/17/2018SPYRAL - GESTION ADMINISTRATIVA"/>
    <n v="32"/>
    <n v="0"/>
    <s v="SUCURSAL DE VISTA ALEGRE"/>
    <x v="2"/>
  </r>
  <r>
    <n v="39"/>
    <d v="2018-12-22T00:00:00"/>
    <x v="1"/>
    <x v="1"/>
    <x v="0"/>
    <s v="CAJA"/>
    <s v="ALIMENTACION DE EMPLEADOS CTA NUEVA"/>
    <s v="TRANSACCIONES DEL DIA 12/22/2018SPYRAL - GESTION ADMINISTRATIVA"/>
    <n v="32"/>
    <n v="0"/>
    <s v="SUCURSAL DE VISTA ALEGRE"/>
    <x v="2"/>
  </r>
  <r>
    <n v="39"/>
    <d v="2018-12-24T00:00:00"/>
    <x v="1"/>
    <x v="1"/>
    <x v="0"/>
    <s v="CAJA"/>
    <s v="ALIMENTACION DE EMPLEADOS CTA NUEVA"/>
    <s v="TRANSACCIONES DEL DIA 12/24/2018SPYRAL - GESTION ADMINISTRATIVA"/>
    <n v="24"/>
    <n v="0"/>
    <s v="SUCURSAL DE VISTA ALEGRE"/>
    <x v="2"/>
  </r>
  <r>
    <n v="39"/>
    <d v="2018-12-28T00:00:00"/>
    <x v="1"/>
    <x v="1"/>
    <x v="0"/>
    <s v="CAJA"/>
    <s v="ALIMENTACION DE EMPLEADOS CTA NUEVA"/>
    <s v="TRANSACCIONES DEL DIA 12/28/2018SPYRAL - GESTION ADMINISTRATIVA"/>
    <n v="40"/>
    <n v="0"/>
    <s v="SUCURSAL DE VISTA ALEGRE"/>
    <x v="2"/>
  </r>
  <r>
    <n v="39"/>
    <d v="2018-12-31T00:00:00"/>
    <x v="1"/>
    <x v="1"/>
    <x v="0"/>
    <s v="CAJA"/>
    <s v="CIERRE DE ANIO FISCAL"/>
    <s v="CIERRE_DE_CTAS_NOMINALES"/>
    <n v="0"/>
    <n v="1152"/>
    <s v="SUCURSAL DE VISTA ALEGRE"/>
    <x v="2"/>
  </r>
  <r>
    <n v="39"/>
    <d v="2018-06-25T00:00:00"/>
    <x v="2"/>
    <x v="2"/>
    <x v="0"/>
    <s v="SERVICIOS PERSONALES"/>
    <s v="ALIMENTACION DE EMPLEADOS CTA NUEVA"/>
    <s v="TRANSACCIONES DEL DIA 06/25/2018SPYRAL - GESTION ADMINISTRATIVA"/>
    <n v="8"/>
    <n v="0"/>
    <s v="SUCURSAL DE VISTA ALEGRE"/>
    <x v="2"/>
  </r>
  <r>
    <n v="39"/>
    <d v="2018-07-06T00:00:00"/>
    <x v="6"/>
    <x v="6"/>
    <x v="0"/>
    <s v="SERVICIOS PERSONALES"/>
    <s v="ALIMENTACION DE EMPLEADOS CTA NUEVA"/>
    <s v="TRANSACCIONES DEL DIA 07/06/2018SPYRAL - GESTION ADMINISTRATIVA"/>
    <n v="8"/>
    <n v="0"/>
    <s v="SUCURSAL DE VISTA ALEGRE"/>
    <x v="2"/>
  </r>
  <r>
    <n v="39"/>
    <d v="2018-07-12T00:00:00"/>
    <x v="6"/>
    <x v="6"/>
    <x v="0"/>
    <s v="SERVICIOS PERSONALES"/>
    <s v="ALIMENTACION DE EMPLEADOS CTA NUEVA"/>
    <s v="TRANSACCIONES DEL DIA 07/12/2018SPYRAL - GESTION ADMINISTRATIVA"/>
    <n v="8"/>
    <n v="0"/>
    <s v="SUCURSAL DE VISTA ALEGRE"/>
    <x v="2"/>
  </r>
  <r>
    <n v="39"/>
    <d v="2018-08-13T00:00:00"/>
    <x v="3"/>
    <x v="3"/>
    <x v="0"/>
    <s v="SERVICIOS PERSONALES"/>
    <s v="ALIMENTACION DE EMPLEADOS CTA NUEVA"/>
    <s v="TRANSACCIONES DEL DIA 08/13/2018SPYRAL - GESTION ADMINISTRATIVA"/>
    <n v="8"/>
    <n v="0"/>
    <s v="SUCURSAL DE VISTA ALEGRE"/>
    <x v="2"/>
  </r>
  <r>
    <n v="39"/>
    <d v="2018-08-21T00:00:00"/>
    <x v="3"/>
    <x v="3"/>
    <x v="0"/>
    <s v="SERVICIOS PERSONALES"/>
    <s v="ALIMENTACION DE EMPLEADOS CTA NUEVA"/>
    <s v="TRANSACCIONES DEL DIA 08/21/2018SPYRAL - GESTION ADMINISTRATIVA"/>
    <n v="8"/>
    <n v="0"/>
    <s v="SUCURSAL DE VISTA ALEGRE"/>
    <x v="2"/>
  </r>
  <r>
    <n v="39"/>
    <d v="2018-08-31T00:00:00"/>
    <x v="3"/>
    <x v="3"/>
    <x v="0"/>
    <s v="SERVICIOS PERSONALES"/>
    <s v="ALIMENTACION DE EMPLEADOS CTA NUEVA"/>
    <s v="TRANSACCIONES DEL DIA 08/31/2018SPYRAL - GESTION ADMINISTRATIVA"/>
    <n v="8"/>
    <n v="0"/>
    <s v="SUCURSAL DE VISTA ALEGRE"/>
    <x v="2"/>
  </r>
  <r>
    <n v="39"/>
    <d v="2018-10-12T00:00:00"/>
    <x v="0"/>
    <x v="0"/>
    <x v="0"/>
    <s v="SERVICIOS PERSONALES"/>
    <s v="ALIMENTACION DE EMPLEADOS CTA NUEVA"/>
    <s v="TRANSACCIONES DEL DIA 10/12/2018SPYRAL - GESTION ADMINISTRATIVA"/>
    <n v="8"/>
    <n v="0"/>
    <s v="SUCURSAL DE VISTA ALEGRE"/>
    <x v="2"/>
  </r>
  <r>
    <n v="39"/>
    <d v="2018-10-17T00:00:00"/>
    <x v="0"/>
    <x v="0"/>
    <x v="0"/>
    <s v="SERVICIOS PERSONALES"/>
    <s v="ALIMENTACION DE EMPLEADOS CTA NUEVA"/>
    <s v="TRANSACCIONES DEL DIA 10/17/2018SPYRAL - GESTION ADMINISTRATIVA"/>
    <n v="8"/>
    <n v="0"/>
    <s v="SUCURSAL DE VISTA ALEGRE"/>
    <x v="2"/>
  </r>
  <r>
    <n v="39"/>
    <d v="2018-10-29T00:00:00"/>
    <x v="0"/>
    <x v="0"/>
    <x v="0"/>
    <s v="SERVICIOS PERSONALES"/>
    <s v="ALIMENTACION DE EMPLEADOS CTA NUEVA"/>
    <s v="TRANSACCIONES DEL DIA 10/29/2018SPYRAL - GESTION ADMINISTRATIVA"/>
    <n v="8"/>
    <n v="0"/>
    <s v="SUCURSAL DE VISTA ALEGRE"/>
    <x v="2"/>
  </r>
  <r>
    <n v="39"/>
    <d v="2018-11-02T00:00:00"/>
    <x v="5"/>
    <x v="5"/>
    <x v="0"/>
    <s v="SERVICIOS PERSONALES"/>
    <s v="ALIMENTACION DE EMPLEADOS CTA NUEVA"/>
    <s v="TRANSACCIONES DEL DIA 11/02/2018SPYRAL - GESTION ADMINISTRATIVA"/>
    <n v="8"/>
    <n v="0"/>
    <s v="SUCURSAL DE VISTA ALEGRE"/>
    <x v="2"/>
  </r>
  <r>
    <n v="39"/>
    <d v="2018-11-19T00:00:00"/>
    <x v="5"/>
    <x v="5"/>
    <x v="0"/>
    <s v="SERVICIOS PERSONALES"/>
    <s v="ALIMENTACION DE EMPLEADOS CTA NUEVA"/>
    <s v="TRANSACCIONES DEL DIA 11/19/2018SPYRAL - GESTION ADMINISTRATIVA"/>
    <n v="8"/>
    <n v="0"/>
    <s v="SUCURSAL DE VISTA ALEGRE"/>
    <x v="2"/>
  </r>
  <r>
    <n v="39"/>
    <d v="2018-12-04T00:00:00"/>
    <x v="1"/>
    <x v="1"/>
    <x v="0"/>
    <s v="SERVICIOS PERSONALES"/>
    <s v="ALIMENTACION DE EMPLEADOS CTA NUEVA"/>
    <s v="TRANSACCIONES DEL DIA 12/04/2018SPYRAL - GESTION ADMINISTRATIVA"/>
    <n v="8"/>
    <n v="0"/>
    <s v="SUCURSAL DE VISTA ALEGRE"/>
    <x v="2"/>
  </r>
  <r>
    <n v="39"/>
    <d v="2018-12-28T00:00:00"/>
    <x v="1"/>
    <x v="1"/>
    <x v="0"/>
    <s v="SERVICIOS PERSONALES"/>
    <s v="ALIMENTACION DE EMPLEADOS CTA NUEVA"/>
    <s v="TRANSACCIONES DEL DIA 12/28/2018SPYRAL - GESTION ADMINISTRATIVA"/>
    <n v="8"/>
    <n v="0"/>
    <s v="SUCURSAL DE VISTA ALEGRE"/>
    <x v="2"/>
  </r>
  <r>
    <n v="39"/>
    <d v="2018-12-31T00:00:00"/>
    <x v="1"/>
    <x v="1"/>
    <x v="0"/>
    <s v="SERVICIOS PERSONALES"/>
    <s v="CIERRE DE ANIO FISCAL"/>
    <s v="CIERRE_DE_CTAS_NOMINALES"/>
    <n v="0"/>
    <n v="192"/>
    <s v="SUCURSAL DE VISTA ALEGRE"/>
    <x v="2"/>
  </r>
  <r>
    <n v="40"/>
    <d v="2018-11-26T00:00:00"/>
    <x v="5"/>
    <x v="5"/>
    <x v="0"/>
    <s v="ADMINISTRACION DE SUCURSALES"/>
    <s v="ALIMENTACION DE EMPLEADOS CTA NUEVA"/>
    <s v="TRANSACCIONES DEL DIA 11/26/2018SPYRAL - GESTION ADMINISTRATIVA"/>
    <n v="15"/>
    <n v="0"/>
    <s v="LAS TABLAS"/>
    <x v="2"/>
  </r>
  <r>
    <n v="40"/>
    <d v="2018-12-31T00:00:00"/>
    <x v="1"/>
    <x v="1"/>
    <x v="0"/>
    <s v="ADMINISTRACION DE SUCURSALES"/>
    <s v="CIERRE DE ANIO FISCAL"/>
    <s v="CIERRE_DE_CTAS_NOMINALES"/>
    <n v="0"/>
    <n v="28.5"/>
    <s v="LAS TABLAS"/>
    <x v="2"/>
  </r>
  <r>
    <n v="41"/>
    <d v="2018-08-14T00:00:00"/>
    <x v="3"/>
    <x v="3"/>
    <x v="0"/>
    <s v="ADMINISTRACION DE SUCURSALES"/>
    <s v="NC ALIMENTACION DE EMPLEADOS NVA"/>
    <s v="TRANSACCIONES DEL DIA 08/14/2018SPYRAL - GESTION ADMINISTRATIVA"/>
    <n v="42.85"/>
    <n v="0"/>
    <s v="24 DE DICIEMBRE"/>
    <x v="2"/>
  </r>
  <r>
    <n v="41"/>
    <d v="2018-12-31T00:00:00"/>
    <x v="1"/>
    <x v="1"/>
    <x v="0"/>
    <s v="ADMINISTRACION DE SUCURSALES"/>
    <s v="CIERRE DE ANIO FISCAL"/>
    <s v="CIERRE_DE_CTAS_NOMINALES"/>
    <n v="0"/>
    <n v="42.85"/>
    <s v="24 DE DICIEMBRE"/>
    <x v="2"/>
  </r>
  <r>
    <n v="43"/>
    <d v="2018-06-05T00:00:00"/>
    <x v="2"/>
    <x v="2"/>
    <x v="0"/>
    <s v="CAJA"/>
    <s v="ALIMENTACION DE EMPLEADOS CTA NUEVA"/>
    <s v="TRANSACCIONES DEL DIA 06/05/2018SPYRAL - GESTION ADMINISTRATIVA"/>
    <n v="40"/>
    <n v="0"/>
    <s v="COSTA DEL ESTE"/>
    <x v="2"/>
  </r>
  <r>
    <n v="43"/>
    <d v="2018-06-18T00:00:00"/>
    <x v="2"/>
    <x v="2"/>
    <x v="0"/>
    <s v="CAJA"/>
    <s v="ALIMENTACION DE EMPLEADOS CTA NUEVA"/>
    <s v="TRANSACCIONES DEL DIA 06/18/2018SPYRAL - GESTION ADMINISTRATIVA"/>
    <n v="8"/>
    <n v="0"/>
    <s v="COSTA DEL ESTE"/>
    <x v="2"/>
  </r>
  <r>
    <n v="43"/>
    <d v="2018-06-19T00:00:00"/>
    <x v="2"/>
    <x v="2"/>
    <x v="0"/>
    <s v="CAJA"/>
    <s v="ALIMENTACION DE EMPLEADOS CTA NUEVA"/>
    <s v="TRANSACCIONES DEL DIA 06/19/2018SPYRAL - GESTION ADMINISTRATIVA"/>
    <n v="8"/>
    <n v="0"/>
    <s v="COSTA DEL ESTE"/>
    <x v="2"/>
  </r>
  <r>
    <n v="43"/>
    <d v="2018-06-22T00:00:00"/>
    <x v="2"/>
    <x v="2"/>
    <x v="0"/>
    <s v="CAJA"/>
    <s v="ALIMENTACION DE EMPLEADOS CTA NUEVA"/>
    <s v="TRANSACCIONES DEL DIA 06/22/2018SPYRAL - GESTION ADMINISTRATIVA"/>
    <n v="8"/>
    <n v="0"/>
    <s v="COSTA DEL ESTE"/>
    <x v="2"/>
  </r>
  <r>
    <n v="43"/>
    <d v="2018-06-25T00:00:00"/>
    <x v="2"/>
    <x v="2"/>
    <x v="0"/>
    <s v="CAJA"/>
    <s v="ALIMENTACION DE EMPLEADOS CTA NUEVA"/>
    <s v="TRANSACCIONES DEL DIA 06/25/2018SPYRAL - GESTION ADMINISTRATIVA"/>
    <n v="16"/>
    <n v="0"/>
    <s v="COSTA DEL ESTE"/>
    <x v="2"/>
  </r>
  <r>
    <n v="43"/>
    <d v="2018-07-04T00:00:00"/>
    <x v="6"/>
    <x v="6"/>
    <x v="0"/>
    <s v="CAJA"/>
    <s v="ALIMENTACION DE EMPLEADOS CTA NUEVA"/>
    <s v="TRANSACCIONES DEL DIA 07/04/2018SPYRAL - GESTION ADMINISTRATIVA"/>
    <n v="16"/>
    <n v="0"/>
    <s v="COSTA DEL ESTE"/>
    <x v="2"/>
  </r>
  <r>
    <n v="43"/>
    <d v="2018-07-06T00:00:00"/>
    <x v="6"/>
    <x v="6"/>
    <x v="0"/>
    <s v="CAJA"/>
    <s v="ALIMENTACION DE EMPLEADOS CTA NUEVA"/>
    <s v="TRANSACCIONES DEL DIA 07/06/2018SPYRAL - GESTION ADMINISTRATIVA"/>
    <n v="24"/>
    <n v="0"/>
    <s v="COSTA DEL ESTE"/>
    <x v="2"/>
  </r>
  <r>
    <n v="43"/>
    <d v="2018-07-16T00:00:00"/>
    <x v="6"/>
    <x v="6"/>
    <x v="0"/>
    <s v="CAJA"/>
    <s v="ALIMENTACION DE EMPLEADOS CTA NUEVA"/>
    <s v="TRANSACCIONES DEL DIA 07/16/2018SPYRAL - GESTION ADMINISTRATIVA"/>
    <n v="8"/>
    <n v="0"/>
    <s v="COSTA DEL ESTE"/>
    <x v="2"/>
  </r>
  <r>
    <n v="43"/>
    <d v="2018-07-20T00:00:00"/>
    <x v="6"/>
    <x v="6"/>
    <x v="0"/>
    <s v="CAJA"/>
    <s v="ALIMENTACION DE EMPLEADOS CTA NUEVA"/>
    <s v="TRANSACCIONES DEL DIA 07/20/2018SPYRAL - GESTION ADMINISTRATIVA"/>
    <n v="8"/>
    <n v="0"/>
    <s v="COSTA DEL ESTE"/>
    <x v="2"/>
  </r>
  <r>
    <n v="43"/>
    <d v="2018-08-06T00:00:00"/>
    <x v="3"/>
    <x v="3"/>
    <x v="0"/>
    <s v="CAJA"/>
    <s v="ALIMENTACION DE EMPLEADOS CTA NUEVA"/>
    <s v="TRANSACCIONES DEL DIA 08/06/2018SPYRAL - GESTION ADMINISTRATIVA"/>
    <n v="8"/>
    <n v="0"/>
    <s v="COSTA DEL ESTE"/>
    <x v="2"/>
  </r>
  <r>
    <n v="43"/>
    <d v="2018-08-09T00:00:00"/>
    <x v="3"/>
    <x v="3"/>
    <x v="0"/>
    <s v="CAJA"/>
    <s v="ALIMENTACION DE EMPLEADOS CTA NUEVA"/>
    <s v="TRANSACCIONES DEL DIA 08/09/2018SPYRAL - GESTION ADMINISTRATIVA"/>
    <n v="16"/>
    <n v="0"/>
    <s v="COSTA DEL ESTE"/>
    <x v="2"/>
  </r>
  <r>
    <n v="43"/>
    <d v="2018-08-22T00:00:00"/>
    <x v="3"/>
    <x v="3"/>
    <x v="0"/>
    <s v="CAJA"/>
    <s v="ALIMENTACION DE EMPLEADOS CTA NUEVA"/>
    <s v="TRANSACCIONES DEL DIA 08/22/2018SPYRAL - GESTION ADMINISTRATIVA"/>
    <n v="24"/>
    <n v="0"/>
    <s v="COSTA DEL ESTE"/>
    <x v="2"/>
  </r>
  <r>
    <n v="43"/>
    <d v="2018-09-05T00:00:00"/>
    <x v="4"/>
    <x v="4"/>
    <x v="0"/>
    <s v="CAJA"/>
    <s v="ALIMENTACION DE EMPLEADOS CTA NUEVA"/>
    <s v="TRANSACCIONES DEL DIA 09/05/2018SPYRAL - GESTION ADMINISTRATIVA"/>
    <n v="8"/>
    <n v="0"/>
    <s v="COSTA DEL ESTE"/>
    <x v="2"/>
  </r>
  <r>
    <n v="43"/>
    <d v="2018-11-06T00:00:00"/>
    <x v="5"/>
    <x v="5"/>
    <x v="0"/>
    <s v="CAJA"/>
    <s v="ALIMENTACION DE EMPLEADOS CTA NUEVA"/>
    <s v="TRANSACCIONES DEL DIA 11/06/2018SPYRAL - GESTION ADMINISTRATIVA"/>
    <n v="8"/>
    <n v="0"/>
    <s v="COSTA DEL ESTE"/>
    <x v="2"/>
  </r>
  <r>
    <n v="43"/>
    <d v="2018-11-07T00:00:00"/>
    <x v="5"/>
    <x v="5"/>
    <x v="0"/>
    <s v="CAJA"/>
    <s v="ALIMENTACION DE EMPLEADOS CTA NUEVA"/>
    <s v="TRANSACCIONES DEL DIA 11/07/2018SPYRAL - GESTION ADMINISTRATIVA"/>
    <n v="8"/>
    <n v="0"/>
    <s v="COSTA DEL ESTE"/>
    <x v="2"/>
  </r>
  <r>
    <n v="43"/>
    <d v="2018-11-12T00:00:00"/>
    <x v="5"/>
    <x v="5"/>
    <x v="0"/>
    <s v="CAJA"/>
    <s v="ALIMENTACION DE EMPLEADOS CTA NUEVA"/>
    <s v="TRANSACCIONES DEL DIA 11/12/2018SPYRAL - GESTION ADMINISTRATIVA"/>
    <n v="8"/>
    <n v="0"/>
    <s v="COSTA DEL ESTE"/>
    <x v="2"/>
  </r>
  <r>
    <n v="43"/>
    <d v="2018-12-04T00:00:00"/>
    <x v="1"/>
    <x v="1"/>
    <x v="0"/>
    <s v="CAJA"/>
    <s v="ALIMENTACION DE EMPLEADOS CTA NUEVA"/>
    <s v="TRANSACCIONES DEL DIA 12/04/2018SPYRAL - GESTION ADMINISTRATIVA"/>
    <n v="8"/>
    <n v="0"/>
    <s v="COSTA DEL ESTE"/>
    <x v="2"/>
  </r>
  <r>
    <n v="43"/>
    <d v="2018-12-06T00:00:00"/>
    <x v="1"/>
    <x v="1"/>
    <x v="0"/>
    <s v="CAJA"/>
    <s v="ALIMENTACION DE EMPLEADOS CTA NUEVA"/>
    <s v="TRANSACCIONES DEL DIA 12/06/2018SPYRAL - GESTION ADMINISTRATIVA"/>
    <n v="16"/>
    <n v="0"/>
    <s v="COSTA DEL ESTE"/>
    <x v="2"/>
  </r>
  <r>
    <n v="43"/>
    <d v="2018-12-17T00:00:00"/>
    <x v="1"/>
    <x v="1"/>
    <x v="0"/>
    <s v="CAJA"/>
    <s v="ALIMENTACION DE EMPLEADOS CTA NUEVA"/>
    <s v="TRANSACCIONES DEL DIA 12/17/2018SPYRAL - GESTION ADMINISTRATIVA"/>
    <n v="8"/>
    <n v="0"/>
    <s v="COSTA DEL ESTE"/>
    <x v="2"/>
  </r>
  <r>
    <n v="43"/>
    <d v="2018-12-18T00:00:00"/>
    <x v="1"/>
    <x v="1"/>
    <x v="0"/>
    <s v="CAJA"/>
    <s v="ALIMENTACION DE EMPLEADOS CTA NUEVA"/>
    <s v="TRANSACCIONES DEL DIA 12/18/2018SPYRAL - GESTION ADMINISTRATIVA"/>
    <n v="8"/>
    <n v="0"/>
    <s v="COSTA DEL ESTE"/>
    <x v="2"/>
  </r>
  <r>
    <n v="43"/>
    <d v="2018-12-19T00:00:00"/>
    <x v="1"/>
    <x v="1"/>
    <x v="0"/>
    <s v="CAJA"/>
    <s v="ALIMENTACION DE EMPLEADOS CTA NUEVA"/>
    <s v="TRANSACCIONES DEL DIA 12/19/2018SPYRAL - GESTION ADMINISTRATIVA"/>
    <n v="8"/>
    <n v="0"/>
    <s v="COSTA DEL ESTE"/>
    <x v="2"/>
  </r>
  <r>
    <n v="43"/>
    <d v="2018-12-28T00:00:00"/>
    <x v="1"/>
    <x v="1"/>
    <x v="0"/>
    <s v="CAJA"/>
    <s v="ALIMENTACION DE EMPLEADOS CTA NUEVA"/>
    <s v="TRANSACCIONES DEL DIA 12/28/2018SPYRAL - GESTION ADMINISTRATIVA"/>
    <n v="8"/>
    <n v="0"/>
    <s v="COSTA DEL ESTE"/>
    <x v="2"/>
  </r>
  <r>
    <n v="43"/>
    <d v="2018-12-31T00:00:00"/>
    <x v="1"/>
    <x v="1"/>
    <x v="0"/>
    <s v="CAJA"/>
    <s v="CIERRE DE ANIO FISCAL"/>
    <s v="CIERRE_DE_CTAS_NOMINALES"/>
    <n v="0"/>
    <n v="400"/>
    <s v="COSTA DEL ESTE"/>
    <x v="2"/>
  </r>
  <r>
    <n v="43"/>
    <d v="2018-07-16T00:00:00"/>
    <x v="6"/>
    <x v="6"/>
    <x v="0"/>
    <s v="SERVICIOS PERSONALES"/>
    <s v="ALIMENTACION DE EMPLEADOS CTA NUEVA"/>
    <s v="TRANSACCIONES DEL DIA 07/16/2018SPYRAL - GESTION ADMINISTRATIVA"/>
    <n v="8"/>
    <n v="0"/>
    <s v="COSTA DEL ESTE"/>
    <x v="2"/>
  </r>
  <r>
    <n v="43"/>
    <d v="2018-08-16T00:00:00"/>
    <x v="3"/>
    <x v="3"/>
    <x v="0"/>
    <s v="SERVICIOS PERSONALES"/>
    <s v="ALIMENTACION DE EMPLEADOS CTA NUEVA"/>
    <s v="TRANSACCIONES DEL DIA 08/16/2018SPYRAL - GESTION ADMINISTRATIVA"/>
    <n v="8"/>
    <n v="0"/>
    <s v="COSTA DEL ESTE"/>
    <x v="2"/>
  </r>
  <r>
    <n v="43"/>
    <d v="2018-08-28T00:00:00"/>
    <x v="3"/>
    <x v="3"/>
    <x v="0"/>
    <s v="SERVICIOS PERSONALES"/>
    <s v="ALIMENTACION DE EMPLEADOS CTA NUEVA"/>
    <s v="TRANSACCIONES DEL DIA 08/28/2018SPYRAL - GESTION ADMINISTRATIVA"/>
    <n v="8"/>
    <n v="0"/>
    <s v="COSTA DEL ESTE"/>
    <x v="2"/>
  </r>
  <r>
    <n v="43"/>
    <d v="2018-08-31T00:00:00"/>
    <x v="3"/>
    <x v="3"/>
    <x v="0"/>
    <s v="SERVICIOS PERSONALES"/>
    <s v="ALIMENTACION DE EMPLEADOS CTA NUEVA"/>
    <s v="TRANSACCIONES DEL DIA 08/31/2018SPYRAL - GESTION ADMINISTRATIVA"/>
    <n v="8"/>
    <n v="0"/>
    <s v="COSTA DEL ESTE"/>
    <x v="2"/>
  </r>
  <r>
    <n v="43"/>
    <d v="2018-09-12T00:00:00"/>
    <x v="4"/>
    <x v="4"/>
    <x v="0"/>
    <s v="SERVICIOS PERSONALES"/>
    <s v="ALIMENTACION DE EMPLEADOS CTA NUEVA"/>
    <s v="TRANSACCIONES DEL DIA 09/12/2018SPYRAL - GESTION ADMINISTRATIVA"/>
    <n v="8"/>
    <n v="0"/>
    <s v="COSTA DEL ESTE"/>
    <x v="2"/>
  </r>
  <r>
    <n v="43"/>
    <d v="2018-09-24T00:00:00"/>
    <x v="4"/>
    <x v="4"/>
    <x v="0"/>
    <s v="SERVICIOS PERSONALES"/>
    <s v="ALIMENTACION DE EMPLEADOS CTA NUEVA"/>
    <s v="TRANSACCIONES DEL DIA 09/24/2018SPYRAL - GESTION ADMINISTRATIVA"/>
    <n v="8"/>
    <n v="0"/>
    <s v="COSTA DEL ESTE"/>
    <x v="2"/>
  </r>
  <r>
    <n v="43"/>
    <d v="2018-10-27T00:00:00"/>
    <x v="0"/>
    <x v="0"/>
    <x v="0"/>
    <s v="SERVICIOS PERSONALES"/>
    <s v="ALIMENTACION DE EMPLEADOS CTA NUEVA"/>
    <s v="TRANSACCIONES DEL DIA 10/27/2018SPYRAL - GESTION ADMINISTRATIVA"/>
    <n v="8"/>
    <n v="0"/>
    <s v="COSTA DEL ESTE"/>
    <x v="2"/>
  </r>
  <r>
    <n v="43"/>
    <d v="2018-11-30T00:00:00"/>
    <x v="5"/>
    <x v="5"/>
    <x v="0"/>
    <s v="SERVICIOS PERSONALES"/>
    <s v="ALIMENTACION DE EMPLEADOS CTA NUEVA"/>
    <s v="TRANSACCIONES DEL DIA 11/30/2018SPYRAL - GESTION ADMINISTRATIVA"/>
    <n v="8"/>
    <n v="0"/>
    <s v="COSTA DEL ESTE"/>
    <x v="2"/>
  </r>
  <r>
    <n v="43"/>
    <d v="2018-12-06T00:00:00"/>
    <x v="1"/>
    <x v="1"/>
    <x v="0"/>
    <s v="SERVICIOS PERSONALES"/>
    <s v="ALIMENTACION DE EMPLEADOS CTA NUEVA"/>
    <s v="TRANSACCIONES DEL DIA 12/06/2018SPYRAL - GESTION ADMINISTRATIVA"/>
    <n v="8"/>
    <n v="0"/>
    <s v="COSTA DEL ESTE"/>
    <x v="2"/>
  </r>
  <r>
    <n v="43"/>
    <d v="2018-12-13T00:00:00"/>
    <x v="1"/>
    <x v="1"/>
    <x v="0"/>
    <s v="SERVICIOS PERSONALES"/>
    <s v="ALIMENTACION DE EMPLEADOS CTA NUEVA"/>
    <s v="TRANSACCIONES DEL DIA 12/13/2018SPYRAL - GESTION ADMINISTRATIVA"/>
    <n v="16"/>
    <n v="0"/>
    <s v="COSTA DEL ESTE"/>
    <x v="2"/>
  </r>
  <r>
    <n v="43"/>
    <d v="2018-12-31T00:00:00"/>
    <x v="1"/>
    <x v="1"/>
    <x v="0"/>
    <s v="SERVICIOS PERSONALES"/>
    <s v="CIERRE DE ANIO FISCAL"/>
    <s v="CIERRE_DE_CTAS_NOMINALES"/>
    <n v="0"/>
    <n v="168"/>
    <s v="COSTA DEL ESTE"/>
    <x v="2"/>
  </r>
  <r>
    <n v="44"/>
    <d v="2018-06-20T00:00:00"/>
    <x v="2"/>
    <x v="2"/>
    <x v="0"/>
    <s v="ADMINISTRACION DE SUCURSALES"/>
    <s v="NC ALIMENTACION DE EMPLEADOS NVA"/>
    <s v="TRANSACCIONES DEL DIA 06/20/2018SPYRAL - GESTION ADMINISTRATIVA"/>
    <n v="35.36"/>
    <n v="0"/>
    <s v="MULTI PLAZA"/>
    <x v="2"/>
  </r>
  <r>
    <n v="44"/>
    <d v="2018-06-20T00:00:00"/>
    <x v="2"/>
    <x v="2"/>
    <x v="0"/>
    <s v="ADMINISTRACION DE SUCURSALES"/>
    <s v="ALIMENTACION DE EMPLEADOS CTA NUEVA"/>
    <s v="TRANSACCIONES DEL DIA 06/20/2018SPYRAL - GESTION ADMINISTRATIVA"/>
    <n v="8"/>
    <n v="0"/>
    <s v="MULTI PLAZA"/>
    <x v="2"/>
  </r>
  <r>
    <n v="44"/>
    <d v="2018-07-17T00:00:00"/>
    <x v="6"/>
    <x v="6"/>
    <x v="0"/>
    <s v="ADMINISTRACION DE SUCURSALES"/>
    <s v="ALIMENTACION DE EMPLEADOS CTA NUEVA"/>
    <s v="TRANSACCIONES DEL DIA 07/17/2018SPYRAL - GESTION ADMINISTRATIVA"/>
    <n v="8"/>
    <n v="0"/>
    <s v="MULTI PLAZA"/>
    <x v="2"/>
  </r>
  <r>
    <n v="44"/>
    <d v="2018-07-31T00:00:00"/>
    <x v="6"/>
    <x v="6"/>
    <x v="0"/>
    <s v="ADMINISTRACION DE SUCURSALES"/>
    <s v="ALIMENTACION DE EMPLEADOS CTA NUEVA"/>
    <s v="TRANSACCIONES DEL DIA 07/31/2018SPYRAL - GESTION ADMINISTRATIVA"/>
    <n v="8"/>
    <n v="0"/>
    <s v="MULTI PLAZA"/>
    <x v="2"/>
  </r>
  <r>
    <n v="44"/>
    <d v="2018-08-16T00:00:00"/>
    <x v="3"/>
    <x v="3"/>
    <x v="0"/>
    <s v="ADMINISTRACION DE SUCURSALES"/>
    <s v="ALIMENTACION DE EMPLEADOS CTA NUEVA"/>
    <s v="TRANSACCIONES DEL DIA 08/16/2018SPYRAL - GESTION ADMINISTRATIVA"/>
    <n v="8"/>
    <n v="0"/>
    <s v="MULTI PLAZA"/>
    <x v="2"/>
  </r>
  <r>
    <n v="44"/>
    <d v="2018-10-15T00:00:00"/>
    <x v="0"/>
    <x v="0"/>
    <x v="0"/>
    <s v="ADMINISTRACION DE SUCURSALES"/>
    <s v="ALIMENTACION DE EMPLEADOS CTA NUEVA"/>
    <s v="TRANSACCIONES DEL DIA 10/15/2018SPYRAL - GESTION ADMINISTRATIVA"/>
    <n v="8"/>
    <n v="0"/>
    <s v="MULTI PLAZA"/>
    <x v="2"/>
  </r>
  <r>
    <n v="44"/>
    <d v="2018-11-08T00:00:00"/>
    <x v="5"/>
    <x v="5"/>
    <x v="0"/>
    <s v="ADMINISTRACION DE SUCURSALES"/>
    <s v="NC ALIMENTACION DE EMPLEADOS NVA"/>
    <s v="TRANSACCIONES DEL DIA 11/08/2018SPYRAL - GESTION ADMINISTRATIVA"/>
    <n v="27.85"/>
    <n v="0"/>
    <s v="MULTI PLAZA"/>
    <x v="2"/>
  </r>
  <r>
    <n v="44"/>
    <d v="2018-11-19T00:00:00"/>
    <x v="5"/>
    <x v="5"/>
    <x v="0"/>
    <s v="ADMINISTRACION DE SUCURSALES"/>
    <s v="ALIMENTACION DE EMPLEADOS CTA NUEVA"/>
    <s v="TRANSACCIONES DEL DIA 11/19/2018SPYRAL - GESTION ADMINISTRATIVA"/>
    <n v="8"/>
    <n v="0"/>
    <s v="MULTI PLAZA"/>
    <x v="2"/>
  </r>
  <r>
    <n v="44"/>
    <d v="2018-12-31T00:00:00"/>
    <x v="1"/>
    <x v="1"/>
    <x v="0"/>
    <s v="ADMINISTRACION DE SUCURSALES"/>
    <s v="CIERRE DE ANIO FISCAL"/>
    <s v="CIERRE_DE_CTAS_NOMINALES"/>
    <n v="0"/>
    <n v="127.21"/>
    <s v="MULTI PLAZA"/>
    <x v="2"/>
  </r>
  <r>
    <n v="44"/>
    <d v="2018-06-05T00:00:00"/>
    <x v="2"/>
    <x v="2"/>
    <x v="0"/>
    <s v="CAJA"/>
    <s v="ALIMENTACION DE EMPLEADOS CTA NUEVA"/>
    <s v="TRANSACCIONES DEL DIA 06/05/2018SPYRAL - GESTION ADMINISTRATIVA"/>
    <n v="32"/>
    <n v="0"/>
    <s v="MULTI PLAZA"/>
    <x v="2"/>
  </r>
  <r>
    <n v="44"/>
    <d v="2018-06-06T00:00:00"/>
    <x v="2"/>
    <x v="2"/>
    <x v="0"/>
    <s v="CAJA"/>
    <s v="ALIMENTACION DE EMPLEADOS CTA NUEVA"/>
    <s v="TRANSACCIONES DEL DIA 06/06/2018SPYRAL - GESTION ADMINISTRATIVA"/>
    <n v="8"/>
    <n v="0"/>
    <s v="MULTI PLAZA"/>
    <x v="2"/>
  </r>
  <r>
    <n v="44"/>
    <d v="2018-06-18T00:00:00"/>
    <x v="2"/>
    <x v="2"/>
    <x v="0"/>
    <s v="CAJA"/>
    <s v="ALIMENTACION DE EMPLEADOS CTA NUEVA"/>
    <s v="TRANSACCIONES DEL DIA 06/18/2018SPYRAL - GESTION ADMINISTRATIVA"/>
    <n v="8"/>
    <n v="0"/>
    <s v="MULTI PLAZA"/>
    <x v="2"/>
  </r>
  <r>
    <n v="44"/>
    <d v="2018-06-20T00:00:00"/>
    <x v="2"/>
    <x v="2"/>
    <x v="0"/>
    <s v="CAJA"/>
    <s v="ALIMENTACION DE EMPLEADOS CTA NUEVA"/>
    <s v="TRANSACCIONES DEL DIA 06/20/2018SPYRAL - GESTION ADMINISTRATIVA"/>
    <n v="32"/>
    <n v="0"/>
    <s v="MULTI PLAZA"/>
    <x v="2"/>
  </r>
  <r>
    <n v="44"/>
    <d v="2018-06-21T00:00:00"/>
    <x v="2"/>
    <x v="2"/>
    <x v="0"/>
    <s v="CAJA"/>
    <s v="ALIMENTACION DE EMPLEADOS CTA NUEVA"/>
    <s v="TRANSACCIONES DEL DIA 06/21/2018SPYRAL - GESTION ADMINISTRATIVA"/>
    <n v="8"/>
    <n v="0"/>
    <s v="MULTI PLAZA"/>
    <x v="2"/>
  </r>
  <r>
    <n v="44"/>
    <d v="2018-06-26T00:00:00"/>
    <x v="2"/>
    <x v="2"/>
    <x v="0"/>
    <s v="CAJA"/>
    <s v="ALIMENTACION DE EMPLEADOS CTA NUEVA"/>
    <s v="TRANSACCIONES DEL DIA 06/26/2018SPYRAL - GESTION ADMINISTRATIVA"/>
    <n v="8"/>
    <n v="0"/>
    <s v="MULTI PLAZA"/>
    <x v="2"/>
  </r>
  <r>
    <n v="44"/>
    <d v="2018-07-03T00:00:00"/>
    <x v="6"/>
    <x v="6"/>
    <x v="0"/>
    <s v="CAJA"/>
    <s v="ALIMENTACION DE EMPLEADOS CTA NUEVA"/>
    <s v="TRANSACCIONES DEL DIA 07/03/2018SPYRAL - GESTION ADMINISTRATIVA"/>
    <n v="16"/>
    <n v="0"/>
    <s v="MULTI PLAZA"/>
    <x v="2"/>
  </r>
  <r>
    <n v="44"/>
    <d v="2018-07-06T00:00:00"/>
    <x v="6"/>
    <x v="6"/>
    <x v="0"/>
    <s v="CAJA"/>
    <s v="ALIMENTACION DE EMPLEADOS CTA NUEVA"/>
    <s v="TRANSACCIONES DEL DIA 07/06/2018SPYRAL - GESTION ADMINISTRATIVA"/>
    <n v="16"/>
    <n v="0"/>
    <s v="MULTI PLAZA"/>
    <x v="2"/>
  </r>
  <r>
    <n v="44"/>
    <d v="2018-07-20T00:00:00"/>
    <x v="6"/>
    <x v="6"/>
    <x v="0"/>
    <s v="CAJA"/>
    <s v="ALIMENTACION DE EMPLEADOS CTA NUEVA"/>
    <s v="TRANSACCIONES DEL DIA 07/20/2018SPYRAL - GESTION ADMINISTRATIVA"/>
    <n v="8"/>
    <n v="0"/>
    <s v="MULTI PLAZA"/>
    <x v="2"/>
  </r>
  <r>
    <n v="44"/>
    <d v="2018-07-24T00:00:00"/>
    <x v="6"/>
    <x v="6"/>
    <x v="0"/>
    <s v="CAJA"/>
    <s v="ALIMENTACION DE EMPLEADOS CTA NUEVA"/>
    <s v="TRANSACCIONES DEL DIA 07/24/2018SPYRAL - GESTION ADMINISTRATIVA"/>
    <n v="16"/>
    <n v="0"/>
    <s v="MULTI PLAZA"/>
    <x v="2"/>
  </r>
  <r>
    <n v="44"/>
    <d v="2018-08-02T00:00:00"/>
    <x v="3"/>
    <x v="3"/>
    <x v="0"/>
    <s v="CAJA"/>
    <s v="ALIMENTACION DE EMPLEADOS CTA NUEVA"/>
    <s v="TRANSACCIONES DEL DIA 08/02/2018SPYRAL - GESTION ADMINISTRATIVA"/>
    <n v="8"/>
    <n v="0"/>
    <s v="MULTI PLAZA"/>
    <x v="2"/>
  </r>
  <r>
    <n v="44"/>
    <d v="2018-08-06T00:00:00"/>
    <x v="3"/>
    <x v="3"/>
    <x v="0"/>
    <s v="CAJA"/>
    <s v="ALIMENTACION DE EMPLEADOS CTA NUEVA"/>
    <s v="TRANSACCIONES DEL DIA 08/06/2018SPYRAL - GESTION ADMINISTRATIVA"/>
    <n v="48"/>
    <n v="0"/>
    <s v="MULTI PLAZA"/>
    <x v="2"/>
  </r>
  <r>
    <n v="44"/>
    <d v="2018-08-17T00:00:00"/>
    <x v="3"/>
    <x v="3"/>
    <x v="0"/>
    <s v="CAJA"/>
    <s v="ALIMENTACION DE EMPLEADOS CTA NUEVA"/>
    <s v="TRANSACCIONES DEL DIA 08/17/2018SPYRAL - GESTION ADMINISTRATIVA"/>
    <n v="16"/>
    <n v="0"/>
    <s v="MULTI PLAZA"/>
    <x v="2"/>
  </r>
  <r>
    <n v="44"/>
    <d v="2018-08-22T00:00:00"/>
    <x v="3"/>
    <x v="3"/>
    <x v="0"/>
    <s v="CAJA"/>
    <s v="ALIMENTACION DE EMPLEADOS CTA NUEVA"/>
    <s v="TRANSACCIONES DEL DIA 08/22/2018SPYRAL - GESTION ADMINISTRATIVA"/>
    <n v="16"/>
    <n v="0"/>
    <s v="MULTI PLAZA"/>
    <x v="2"/>
  </r>
  <r>
    <n v="44"/>
    <d v="2018-08-28T00:00:00"/>
    <x v="3"/>
    <x v="3"/>
    <x v="0"/>
    <s v="CAJA"/>
    <s v="ALIMENTACION DE EMPLEADOS CTA NUEVA"/>
    <s v="TRANSACCIONES DEL DIA 08/28/2018SPYRAL - GESTION ADMINISTRATIVA"/>
    <n v="8"/>
    <n v="0"/>
    <s v="MULTI PLAZA"/>
    <x v="2"/>
  </r>
  <r>
    <n v="44"/>
    <d v="2018-09-07T00:00:00"/>
    <x v="4"/>
    <x v="4"/>
    <x v="0"/>
    <s v="CAJA"/>
    <s v="ALIMENTACION DE EMPLEADOS CTA NUEVA"/>
    <s v="TRANSACCIONES DEL DIA 09/07/2018SPYRAL - GESTION ADMINISTRATIVA"/>
    <n v="32"/>
    <n v="0"/>
    <s v="MULTI PLAZA"/>
    <x v="2"/>
  </r>
  <r>
    <n v="44"/>
    <d v="2018-09-12T00:00:00"/>
    <x v="4"/>
    <x v="4"/>
    <x v="0"/>
    <s v="CAJA"/>
    <s v="ALIMENTACION DE EMPLEADOS CTA NUEVA"/>
    <s v="TRANSACCIONES DEL DIA 09/12/2018SPYRAL - GESTION ADMINISTRATIVA"/>
    <n v="8"/>
    <n v="0"/>
    <s v="MULTI PLAZA"/>
    <x v="2"/>
  </r>
  <r>
    <n v="44"/>
    <d v="2018-09-18T00:00:00"/>
    <x v="4"/>
    <x v="4"/>
    <x v="0"/>
    <s v="CAJA"/>
    <s v="ALIMENTACION DE EMPLEADOS CTA NUEVA"/>
    <s v="TRANSACCIONES DEL DIA 09/18/2018SPYRAL - GESTION ADMINISTRATIVA"/>
    <n v="16"/>
    <n v="0"/>
    <s v="MULTI PLAZA"/>
    <x v="2"/>
  </r>
  <r>
    <n v="44"/>
    <d v="2018-09-24T00:00:00"/>
    <x v="4"/>
    <x v="4"/>
    <x v="0"/>
    <s v="CAJA"/>
    <s v="ALIMENTACION DE EMPLEADOS CTA NUEVA"/>
    <s v="TRANSACCIONES DEL DIA 09/24/2018SPYRAL - GESTION ADMINISTRATIVA"/>
    <n v="16"/>
    <n v="0"/>
    <s v="MULTI PLAZA"/>
    <x v="2"/>
  </r>
  <r>
    <n v="44"/>
    <d v="2018-09-25T00:00:00"/>
    <x v="4"/>
    <x v="4"/>
    <x v="0"/>
    <s v="CAJA"/>
    <s v="ALIMENTACION DE EMPLEADOS CTA NUEVA"/>
    <s v="TRANSACCIONES DEL DIA 09/25/2018SPYRAL - GESTION ADMINISTRATIVA"/>
    <n v="8"/>
    <n v="0"/>
    <s v="MULTI PLAZA"/>
    <x v="2"/>
  </r>
  <r>
    <n v="44"/>
    <d v="2018-10-02T00:00:00"/>
    <x v="0"/>
    <x v="0"/>
    <x v="0"/>
    <s v="CAJA"/>
    <s v="ALIMENTACION DE EMPLEADOS CTA NUEVA"/>
    <s v="TRANSACCIONES DEL DIA 10/02/2018SPYRAL - GESTION ADMINISTRATIVA"/>
    <n v="32"/>
    <n v="0"/>
    <s v="MULTI PLAZA"/>
    <x v="2"/>
  </r>
  <r>
    <n v="44"/>
    <d v="2018-10-03T00:00:00"/>
    <x v="0"/>
    <x v="0"/>
    <x v="0"/>
    <s v="CAJA"/>
    <s v="ALIMENTACION DE EMPLEADOS CTA NUEVA"/>
    <s v="TRANSACCIONES DEL DIA 10/03/2018SPYRAL - GESTION ADMINISTRATIVA"/>
    <n v="16"/>
    <n v="0"/>
    <s v="MULTI PLAZA"/>
    <x v="2"/>
  </r>
  <r>
    <n v="44"/>
    <d v="2018-10-08T00:00:00"/>
    <x v="0"/>
    <x v="0"/>
    <x v="0"/>
    <s v="CAJA"/>
    <s v="ALIMENTACION DE EMPLEADOS CTA NUEVA"/>
    <s v="TRANSACCIONES DEL DIA 10/08/2018SPYRAL - GESTION ADMINISTRATIVA"/>
    <n v="16"/>
    <n v="0"/>
    <s v="MULTI PLAZA"/>
    <x v="2"/>
  </r>
  <r>
    <n v="44"/>
    <d v="2018-10-09T00:00:00"/>
    <x v="0"/>
    <x v="0"/>
    <x v="0"/>
    <s v="CAJA"/>
    <s v="ALIMENTACION DE EMPLEADOS CTA NUEVA"/>
    <s v="TRANSACCIONES DEL DIA 10/09/2018SPYRAL - GESTION ADMINISTRATIVA"/>
    <n v="8"/>
    <n v="0"/>
    <s v="MULTI PLAZA"/>
    <x v="2"/>
  </r>
  <r>
    <n v="44"/>
    <d v="2018-10-15T00:00:00"/>
    <x v="0"/>
    <x v="0"/>
    <x v="0"/>
    <s v="CAJA"/>
    <s v="ALIMENTACION DE EMPLEADOS CTA NUEVA"/>
    <s v="TRANSACCIONES DEL DIA 10/15/2018SPYRAL - GESTION ADMINISTRATIVA"/>
    <n v="16"/>
    <n v="0"/>
    <s v="MULTI PLAZA"/>
    <x v="2"/>
  </r>
  <r>
    <n v="44"/>
    <d v="2018-10-19T00:00:00"/>
    <x v="0"/>
    <x v="0"/>
    <x v="0"/>
    <s v="CAJA"/>
    <s v="ALIMENTACION DE EMPLEADOS CTA NUEVA"/>
    <s v="TRANSACCIONES DEL DIA 10/19/2018SPYRAL - GESTION ADMINISTRATIVA"/>
    <n v="8"/>
    <n v="0"/>
    <s v="MULTI PLAZA"/>
    <x v="2"/>
  </r>
  <r>
    <n v="44"/>
    <d v="2018-10-22T00:00:00"/>
    <x v="0"/>
    <x v="0"/>
    <x v="0"/>
    <s v="CAJA"/>
    <s v="ALIMENTACION DE EMPLEADOS CTA NUEVA"/>
    <s v="TRANSACCIONES DEL DIA 10/22/2018SPYRAL - GESTION ADMINISTRATIVA"/>
    <n v="16"/>
    <n v="0"/>
    <s v="MULTI PLAZA"/>
    <x v="2"/>
  </r>
  <r>
    <n v="44"/>
    <d v="2018-10-24T00:00:00"/>
    <x v="0"/>
    <x v="0"/>
    <x v="0"/>
    <s v="CAJA"/>
    <s v="ALIMENTACION DE EMPLEADOS CTA NUEVA"/>
    <s v="TRANSACCIONES DEL DIA 10/24/2018SPYRAL - GESTION ADMINISTRATIVA"/>
    <n v="8"/>
    <n v="0"/>
    <s v="MULTI PLAZA"/>
    <x v="2"/>
  </r>
  <r>
    <n v="44"/>
    <d v="2018-10-26T00:00:00"/>
    <x v="0"/>
    <x v="0"/>
    <x v="0"/>
    <s v="CAJA"/>
    <s v="ALIMENTACION DE EMPLEADOS CTA NUEVA"/>
    <s v="TRANSACCIONES DEL DIA 10/26/2018SPYRAL - GESTION ADMINISTRATIVA"/>
    <n v="8"/>
    <n v="0"/>
    <s v="MULTI PLAZA"/>
    <x v="2"/>
  </r>
  <r>
    <n v="44"/>
    <d v="2018-11-08T00:00:00"/>
    <x v="5"/>
    <x v="5"/>
    <x v="0"/>
    <s v="CAJA"/>
    <s v="ALIMENTACION DE EMPLEADOS CTA NUEVA"/>
    <s v="TRANSACCIONES DEL DIA 11/08/2018SPYRAL - GESTION ADMINISTRATIVA"/>
    <n v="24"/>
    <n v="0"/>
    <s v="MULTI PLAZA"/>
    <x v="2"/>
  </r>
  <r>
    <n v="44"/>
    <d v="2018-11-14T00:00:00"/>
    <x v="5"/>
    <x v="5"/>
    <x v="0"/>
    <s v="CAJA"/>
    <s v="ALIMENTACION DE EMPLEADOS CTA NUEVA"/>
    <s v="TRANSACCIONES DEL DIA 11/14/2018SPYRAL - GESTION ADMINISTRATIVA"/>
    <n v="32"/>
    <n v="0"/>
    <s v="MULTI PLAZA"/>
    <x v="2"/>
  </r>
  <r>
    <n v="44"/>
    <d v="2018-11-15T00:00:00"/>
    <x v="5"/>
    <x v="5"/>
    <x v="0"/>
    <s v="CAJA"/>
    <s v="ALIMENTACION DE EMPLEADOS CTA NUEVA"/>
    <s v="TRANSACCIONES DEL DIA 11/15/2018SPYRAL - GESTION ADMINISTRATIVA"/>
    <n v="24"/>
    <n v="0"/>
    <s v="MULTI PLAZA"/>
    <x v="2"/>
  </r>
  <r>
    <n v="44"/>
    <d v="2018-11-19T00:00:00"/>
    <x v="5"/>
    <x v="5"/>
    <x v="0"/>
    <s v="CAJA"/>
    <s v="ALIMENTACION DE EMPLEADOS CTA NUEVA"/>
    <s v="TRANSACCIONES DEL DIA 11/19/2018SPYRAL - GESTION ADMINISTRATIVA"/>
    <n v="16"/>
    <n v="0"/>
    <s v="MULTI PLAZA"/>
    <x v="2"/>
  </r>
  <r>
    <n v="44"/>
    <d v="2018-11-20T00:00:00"/>
    <x v="5"/>
    <x v="5"/>
    <x v="0"/>
    <s v="CAJA"/>
    <s v="ALIMENTACION DE EMPLEADOS CTA NUEVA"/>
    <s v="TRANSACCIONES DEL DIA 11/20/2018SPYRAL - GESTION ADMINISTRATIVA"/>
    <n v="16"/>
    <n v="0"/>
    <s v="MULTI PLAZA"/>
    <x v="2"/>
  </r>
  <r>
    <n v="44"/>
    <d v="2018-11-27T00:00:00"/>
    <x v="5"/>
    <x v="5"/>
    <x v="0"/>
    <s v="CAJA"/>
    <s v="ALIMENTACION DE EMPLEADOS CTA NUEVA"/>
    <s v="TRANSACCIONES DEL DIA 11/27/2018SPYRAL - GESTION ADMINISTRATIVA"/>
    <n v="8"/>
    <n v="0"/>
    <s v="MULTI PLAZA"/>
    <x v="2"/>
  </r>
  <r>
    <n v="44"/>
    <d v="2018-12-05T00:00:00"/>
    <x v="1"/>
    <x v="1"/>
    <x v="0"/>
    <s v="CAJA"/>
    <s v="ALIMENTACION DE EMPLEADOS CTA NUEVA"/>
    <s v="TRANSACCIONES DEL DIA 12/05/2018SPYRAL - GESTION ADMINISTRATIVA"/>
    <n v="24"/>
    <n v="0"/>
    <s v="MULTI PLAZA"/>
    <x v="2"/>
  </r>
  <r>
    <n v="44"/>
    <d v="2018-12-06T00:00:00"/>
    <x v="1"/>
    <x v="1"/>
    <x v="0"/>
    <s v="CAJA"/>
    <s v="ALIMENTACION DE EMPLEADOS CTA NUEVA"/>
    <s v="TRANSACCIONES DEL DIA 12/06/2018SPYRAL - GESTION ADMINISTRATIVA"/>
    <n v="8"/>
    <n v="0"/>
    <s v="MULTI PLAZA"/>
    <x v="2"/>
  </r>
  <r>
    <n v="44"/>
    <d v="2018-12-11T00:00:00"/>
    <x v="1"/>
    <x v="1"/>
    <x v="0"/>
    <s v="CAJA"/>
    <s v="ALIMENTACION DE EMPLEADOS CTA NUEVA"/>
    <s v="TRANSACCIONES DEL DIA 12/11/2018SPYRAL - GESTION ADMINISTRATIVA"/>
    <n v="24"/>
    <n v="0"/>
    <s v="MULTI PLAZA"/>
    <x v="2"/>
  </r>
  <r>
    <n v="44"/>
    <d v="2018-12-13T00:00:00"/>
    <x v="1"/>
    <x v="1"/>
    <x v="0"/>
    <s v="CAJA"/>
    <s v="ALIMENTACION DE EMPLEADOS CTA NUEVA"/>
    <s v="TRANSACCIONES DEL DIA 12/13/2018SPYRAL - GESTION ADMINISTRATIVA"/>
    <n v="16"/>
    <n v="0"/>
    <s v="MULTI PLAZA"/>
    <x v="2"/>
  </r>
  <r>
    <n v="44"/>
    <d v="2018-12-14T00:00:00"/>
    <x v="1"/>
    <x v="1"/>
    <x v="0"/>
    <s v="CAJA"/>
    <s v="ALIMENTACION DE EMPLEADOS CTA NUEVA"/>
    <s v="TRANSACCIONES DEL DIA 12/14/2018SPYRAL - GESTION ADMINISTRATIVA"/>
    <n v="16"/>
    <n v="0"/>
    <s v="MULTI PLAZA"/>
    <x v="2"/>
  </r>
  <r>
    <n v="44"/>
    <d v="2018-12-17T00:00:00"/>
    <x v="1"/>
    <x v="1"/>
    <x v="0"/>
    <s v="CAJA"/>
    <s v="ALIMENTACION DE EMPLEADOS CTA NUEVA"/>
    <s v="TRANSACCIONES DEL DIA 12/17/2018SPYRAL - GESTION ADMINISTRATIVA"/>
    <n v="8"/>
    <n v="0"/>
    <s v="MULTI PLAZA"/>
    <x v="2"/>
  </r>
  <r>
    <n v="44"/>
    <d v="2018-12-21T00:00:00"/>
    <x v="1"/>
    <x v="1"/>
    <x v="0"/>
    <s v="CAJA"/>
    <s v="ALIMENTACION DE EMPLEADOS CTA NUEVA"/>
    <s v="TRANSACCIONES DEL DIA 12/21/2018SPYRAL - GESTION ADMINISTRATIVA"/>
    <n v="72"/>
    <n v="0"/>
    <s v="MULTI PLAZA"/>
    <x v="2"/>
  </r>
  <r>
    <n v="44"/>
    <d v="2018-12-22T00:00:00"/>
    <x v="1"/>
    <x v="1"/>
    <x v="0"/>
    <s v="CAJA"/>
    <s v="ALIMENTACION DE EMPLEADOS CTA NUEVA"/>
    <s v="TRANSACCIONES DEL DIA 12/22/2018SPYRAL - GESTION ADMINISTRATIVA"/>
    <n v="16"/>
    <n v="0"/>
    <s v="MULTI PLAZA"/>
    <x v="2"/>
  </r>
  <r>
    <n v="44"/>
    <d v="2018-12-24T00:00:00"/>
    <x v="1"/>
    <x v="1"/>
    <x v="0"/>
    <s v="CAJA"/>
    <s v="ALIMENTACION DE EMPLEADOS CTA NUEVA"/>
    <s v="TRANSACCIONES DEL DIA 12/24/2018SPYRAL - GESTION ADMINISTRATIVA"/>
    <n v="16"/>
    <n v="0"/>
    <s v="MULTI PLAZA"/>
    <x v="2"/>
  </r>
  <r>
    <n v="44"/>
    <d v="2018-12-28T00:00:00"/>
    <x v="1"/>
    <x v="1"/>
    <x v="0"/>
    <s v="CAJA"/>
    <s v="ALIMENTACION DE EMPLEADOS CTA NUEVA"/>
    <s v="TRANSACCIONES DEL DIA 12/28/2018SPYRAL - GESTION ADMINISTRATIVA"/>
    <n v="16"/>
    <n v="0"/>
    <s v="MULTI PLAZA"/>
    <x v="2"/>
  </r>
  <r>
    <n v="44"/>
    <d v="2018-12-31T00:00:00"/>
    <x v="1"/>
    <x v="1"/>
    <x v="0"/>
    <s v="CAJA"/>
    <s v="CIERRE DE ANIO FISCAL"/>
    <s v="CIERRE_DE_CTAS_NOMINALES"/>
    <n v="0"/>
    <n v="1424"/>
    <s v="MULTI PLAZA"/>
    <x v="2"/>
  </r>
  <r>
    <n v="44"/>
    <d v="2018-06-28T00:00:00"/>
    <x v="2"/>
    <x v="2"/>
    <x v="0"/>
    <s v="SERVICIOS PERSONALES"/>
    <s v="ALIMENTACION DE EMPLEADOS CTA NUEVA"/>
    <s v="TRANSACCIONES DEL DIA 06/28/2018SPYRAL - GESTION ADMINISTRATIVA"/>
    <n v="8"/>
    <n v="0"/>
    <s v="MULTI PLAZA"/>
    <x v="2"/>
  </r>
  <r>
    <n v="44"/>
    <d v="2018-07-17T00:00:00"/>
    <x v="6"/>
    <x v="6"/>
    <x v="0"/>
    <s v="SERVICIOS PERSONALES"/>
    <s v="ALIMENTACION DE EMPLEADOS CTA NUEVA"/>
    <s v="TRANSACCIONES DEL DIA 07/17/2018SPYRAL - GESTION ADMINISTRATIVA"/>
    <n v="8"/>
    <n v="0"/>
    <s v="MULTI PLAZA"/>
    <x v="2"/>
  </r>
  <r>
    <n v="44"/>
    <d v="2018-10-09T00:00:00"/>
    <x v="0"/>
    <x v="0"/>
    <x v="0"/>
    <s v="SERVICIOS PERSONALES"/>
    <s v="ALIMENTACION DE EMPLEADOS CTA NUEVA"/>
    <s v="TRANSACCIONES DEL DIA 10/09/2018SPYRAL - GESTION ADMINISTRATIVA"/>
    <n v="8"/>
    <n v="0"/>
    <s v="MULTI PLAZA"/>
    <x v="2"/>
  </r>
  <r>
    <n v="44"/>
    <d v="2018-10-15T00:00:00"/>
    <x v="0"/>
    <x v="0"/>
    <x v="0"/>
    <s v="SERVICIOS PERSONALES"/>
    <s v="ALIMENTACION DE EMPLEADOS CTA NUEVA"/>
    <s v="TRANSACCIONES DEL DIA 10/15/2018SPYRAL - GESTION ADMINISTRATIVA"/>
    <n v="8"/>
    <n v="0"/>
    <s v="MULTI PLAZA"/>
    <x v="2"/>
  </r>
  <r>
    <n v="44"/>
    <d v="2018-11-30T00:00:00"/>
    <x v="5"/>
    <x v="5"/>
    <x v="0"/>
    <s v="SERVICIOS PERSONALES"/>
    <s v="ALIMENTACION DE EMPLEADOS CTA NUEVA"/>
    <s v="TRANSACCIONES DEL DIA 11/30/2018SPYRAL - GESTION ADMINISTRATIVA"/>
    <n v="8"/>
    <n v="0"/>
    <s v="MULTI PLAZA"/>
    <x v="2"/>
  </r>
  <r>
    <n v="44"/>
    <d v="2018-12-31T00:00:00"/>
    <x v="1"/>
    <x v="1"/>
    <x v="0"/>
    <s v="SERVICIOS PERSONALES"/>
    <s v="CIERRE DE ANIO FISCAL"/>
    <s v="CIERRE_DE_CTAS_NOMINALES"/>
    <n v="0"/>
    <n v="104"/>
    <s v="MULTI PLAZA"/>
    <x v="2"/>
  </r>
  <r>
    <n v="46"/>
    <d v="2018-08-17T00:00:00"/>
    <x v="3"/>
    <x v="3"/>
    <x v="0"/>
    <s v="ADMINISTRACION DE SUCURSALES"/>
    <s v="NC ALIMENTACION DE EMPLEADOS NVA"/>
    <s v="TRANSACCIONES DEL DIA 08/17/2018SPYRAL - GESTION ADMINISTRATIVA"/>
    <n v="27.47"/>
    <n v="0"/>
    <s v="TERMINAL DE ALBROOK"/>
    <x v="2"/>
  </r>
  <r>
    <n v="46"/>
    <d v="2018-10-02T00:00:00"/>
    <x v="0"/>
    <x v="0"/>
    <x v="0"/>
    <s v="ADMINISTRACION DE SUCURSALES"/>
    <s v="ALIMENTACION DE EMPLEADOS CTA NUEVA"/>
    <s v="TRANSACCIONES DEL DIA 10/02/2018SPYRAL - GESTION ADMINISTRATIVA"/>
    <n v="8"/>
    <n v="0"/>
    <s v="TERMINAL DE ALBROOK"/>
    <x v="2"/>
  </r>
  <r>
    <n v="46"/>
    <d v="2018-10-16T00:00:00"/>
    <x v="0"/>
    <x v="0"/>
    <x v="0"/>
    <s v="ADMINISTRACION DE SUCURSALES"/>
    <s v="NC ALIMENTACION DE EMPLEADOS NVA"/>
    <s v="TRANSACCIONES DEL DIA 10/16/2018SPYRAL - GESTION ADMINISTRATIVA"/>
    <n v="47.58"/>
    <n v="0"/>
    <s v="TERMINAL DE ALBROOK"/>
    <x v="2"/>
  </r>
  <r>
    <n v="46"/>
    <d v="2018-12-31T00:00:00"/>
    <x v="1"/>
    <x v="1"/>
    <x v="0"/>
    <s v="ADMINISTRACION DE SUCURSALES"/>
    <s v="CIERRE DE ANIO FISCAL"/>
    <s v="CIERRE_DE_CTAS_NOMINALES"/>
    <n v="0"/>
    <n v="123.05"/>
    <s v="TERMINAL DE ALBROOK"/>
    <x v="2"/>
  </r>
  <r>
    <n v="46"/>
    <d v="2018-06-01T00:00:00"/>
    <x v="2"/>
    <x v="2"/>
    <x v="0"/>
    <s v="CAJA"/>
    <s v="ALIMENTACION DE EMPLEADOS CTA NUEVA"/>
    <s v="TRANSACCIONES DEL DIA 06/01/2018SPYRAL - GESTION ADMINISTRATIVA"/>
    <n v="24"/>
    <n v="0"/>
    <s v="TERMINAL DE ALBROOK"/>
    <x v="2"/>
  </r>
  <r>
    <n v="46"/>
    <d v="2018-06-02T00:00:00"/>
    <x v="2"/>
    <x v="2"/>
    <x v="0"/>
    <s v="CAJA"/>
    <s v="ALIMENTACION DE EMPLEADOS CTA NUEVA"/>
    <s v="TRANSACCIONES DEL DIA 06/02/2018SPYRAL - GESTION ADMINISTRATIVA"/>
    <n v="8"/>
    <n v="0"/>
    <s v="TERMINAL DE ALBROOK"/>
    <x v="2"/>
  </r>
  <r>
    <n v="46"/>
    <d v="2018-06-06T00:00:00"/>
    <x v="2"/>
    <x v="2"/>
    <x v="0"/>
    <s v="CAJA"/>
    <s v="ALIMENTACION DE EMPLEADOS CTA NUEVA"/>
    <s v="TRANSACCIONES DEL DIA 06/06/2018SPYRAL - GESTION ADMINISTRATIVA"/>
    <n v="8"/>
    <n v="0"/>
    <s v="TERMINAL DE ALBROOK"/>
    <x v="2"/>
  </r>
  <r>
    <n v="46"/>
    <d v="2018-06-15T00:00:00"/>
    <x v="2"/>
    <x v="2"/>
    <x v="0"/>
    <s v="CAJA"/>
    <s v="ALIMENTACION DE EMPLEADOS CTA NUEVA"/>
    <s v="TRANSACCIONES DEL DIA 06/15/2018SPYRAL - GESTION ADMINISTRATIVA"/>
    <n v="8"/>
    <n v="0"/>
    <s v="TERMINAL DE ALBROOK"/>
    <x v="2"/>
  </r>
  <r>
    <n v="46"/>
    <d v="2018-06-18T00:00:00"/>
    <x v="2"/>
    <x v="2"/>
    <x v="0"/>
    <s v="CAJA"/>
    <s v="ALIMENTACION DE EMPLEADOS CTA NUEVA"/>
    <s v="TRANSACCIONES DEL DIA 06/18/2018SPYRAL - GESTION ADMINISTRATIVA"/>
    <n v="24"/>
    <n v="0"/>
    <s v="TERMINAL DE ALBROOK"/>
    <x v="2"/>
  </r>
  <r>
    <n v="46"/>
    <d v="2018-06-20T00:00:00"/>
    <x v="2"/>
    <x v="2"/>
    <x v="0"/>
    <s v="CAJA"/>
    <s v="ALIMENTACION DE EMPLEADOS CTA NUEVA"/>
    <s v="TRANSACCIONES DEL DIA 06/20/2018SPYRAL - GESTION ADMINISTRATIVA"/>
    <n v="8"/>
    <n v="0"/>
    <s v="TERMINAL DE ALBROOK"/>
    <x v="2"/>
  </r>
  <r>
    <n v="46"/>
    <d v="2018-07-03T00:00:00"/>
    <x v="6"/>
    <x v="6"/>
    <x v="0"/>
    <s v="CAJA"/>
    <s v="ALIMENTACION DE EMPLEADOS CTA NUEVA"/>
    <s v="TRANSACCIONES DEL DIA 07/03/2018SPYRAL - GESTION ADMINISTRATIVA"/>
    <n v="32"/>
    <n v="0"/>
    <s v="TERMINAL DE ALBROOK"/>
    <x v="2"/>
  </r>
  <r>
    <n v="46"/>
    <d v="2018-07-04T00:00:00"/>
    <x v="6"/>
    <x v="6"/>
    <x v="0"/>
    <s v="CAJA"/>
    <s v="ALIMENTACION DE EMPLEADOS CTA NUEVA"/>
    <s v="TRANSACCIONES DEL DIA 07/04/2018SPYRAL - GESTION ADMINISTRATIVA"/>
    <n v="16"/>
    <n v="0"/>
    <s v="TERMINAL DE ALBROOK"/>
    <x v="2"/>
  </r>
  <r>
    <n v="46"/>
    <d v="2018-07-16T00:00:00"/>
    <x v="6"/>
    <x v="6"/>
    <x v="0"/>
    <s v="CAJA"/>
    <s v="ALIMENTACION DE EMPLEADOS CTA NUEVA"/>
    <s v="TRANSACCIONES DEL DIA 07/16/2018SPYRAL - GESTION ADMINISTRATIVA"/>
    <n v="16"/>
    <n v="0"/>
    <s v="TERMINAL DE ALBROOK"/>
    <x v="2"/>
  </r>
  <r>
    <n v="46"/>
    <d v="2018-07-17T00:00:00"/>
    <x v="6"/>
    <x v="6"/>
    <x v="0"/>
    <s v="CAJA"/>
    <s v="ALIMENTACION DE EMPLEADOS CTA NUEVA"/>
    <s v="TRANSACCIONES DEL DIA 07/17/2018SPYRAL - GESTION ADMINISTRATIVA"/>
    <n v="8"/>
    <n v="0"/>
    <s v="TERMINAL DE ALBROOK"/>
    <x v="2"/>
  </r>
  <r>
    <n v="46"/>
    <d v="2018-07-20T00:00:00"/>
    <x v="6"/>
    <x v="6"/>
    <x v="0"/>
    <s v="CAJA"/>
    <s v="ALIMENTACION DE EMPLEADOS CTA NUEVA"/>
    <s v="TRANSACCIONES DEL DIA 07/20/2018SPYRAL - GESTION ADMINISTRATIVA"/>
    <n v="16"/>
    <n v="0"/>
    <s v="TERMINAL DE ALBROOK"/>
    <x v="2"/>
  </r>
  <r>
    <n v="46"/>
    <d v="2018-07-27T00:00:00"/>
    <x v="6"/>
    <x v="6"/>
    <x v="0"/>
    <s v="CAJA"/>
    <s v="ALIMENTACION DE EMPLEADOS CTA NUEVA"/>
    <s v="TRANSACCIONES DEL DIA 07/27/2018SPYRAL - GESTION ADMINISTRATIVA"/>
    <n v="8"/>
    <n v="0"/>
    <s v="TERMINAL DE ALBROOK"/>
    <x v="2"/>
  </r>
  <r>
    <n v="46"/>
    <d v="2018-07-28T00:00:00"/>
    <x v="6"/>
    <x v="6"/>
    <x v="0"/>
    <s v="CAJA"/>
    <s v="ALIMENTACION DE EMPLEADOS CTA NUEVA"/>
    <s v="TRANSACCIONES DEL DIA 07/28/2018SPYRAL - GESTION ADMINISTRATIVA"/>
    <n v="8"/>
    <n v="0"/>
    <s v="TERMINAL DE ALBROOK"/>
    <x v="2"/>
  </r>
  <r>
    <n v="46"/>
    <d v="2018-08-07T00:00:00"/>
    <x v="3"/>
    <x v="3"/>
    <x v="0"/>
    <s v="CAJA"/>
    <s v="ALIMENTACION DE EMPLEADOS CTA NUEVA"/>
    <s v="TRANSACCIONES DEL DIA 08/07/2018SPYRAL - GESTION ADMINISTRATIVA"/>
    <n v="56"/>
    <n v="0"/>
    <s v="TERMINAL DE ALBROOK"/>
    <x v="2"/>
  </r>
  <r>
    <n v="46"/>
    <d v="2018-08-09T00:00:00"/>
    <x v="3"/>
    <x v="3"/>
    <x v="0"/>
    <s v="CAJA"/>
    <s v="ALIMENTACION DE EMPLEADOS CTA NUEVA"/>
    <s v="TRANSACCIONES DEL DIA 08/09/2018SPYRAL - GESTION ADMINISTRATIVA"/>
    <n v="16"/>
    <n v="0"/>
    <s v="TERMINAL DE ALBROOK"/>
    <x v="2"/>
  </r>
  <r>
    <n v="46"/>
    <d v="2018-08-17T00:00:00"/>
    <x v="3"/>
    <x v="3"/>
    <x v="0"/>
    <s v="CAJA"/>
    <s v="ALIMENTACION DE EMPLEADOS CTA NUEVA"/>
    <s v="TRANSACCIONES DEL DIA 08/17/2018SPYRAL - GESTION ADMINISTRATIVA"/>
    <n v="48"/>
    <n v="0"/>
    <s v="TERMINAL DE ALBROOK"/>
    <x v="2"/>
  </r>
  <r>
    <n v="46"/>
    <d v="2018-08-20T00:00:00"/>
    <x v="3"/>
    <x v="3"/>
    <x v="0"/>
    <s v="CAJA"/>
    <s v="ALIMENTACION DE EMPLEADOS CTA NUEVA"/>
    <s v="TRANSACCIONES DEL DIA 08/20/2018SPYRAL - GESTION ADMINISTRATIVA"/>
    <n v="32"/>
    <n v="0"/>
    <s v="TERMINAL DE ALBROOK"/>
    <x v="2"/>
  </r>
  <r>
    <n v="46"/>
    <d v="2018-08-21T00:00:00"/>
    <x v="3"/>
    <x v="3"/>
    <x v="0"/>
    <s v="CAJA"/>
    <s v="ALIMENTACION DE EMPLEADOS CTA NUEVA"/>
    <s v="TRANSACCIONES DEL DIA 08/21/2018SPYRAL - GESTION ADMINISTRATIVA"/>
    <n v="8"/>
    <n v="0"/>
    <s v="TERMINAL DE ALBROOK"/>
    <x v="2"/>
  </r>
  <r>
    <n v="46"/>
    <d v="2018-08-23T00:00:00"/>
    <x v="3"/>
    <x v="3"/>
    <x v="0"/>
    <s v="CAJA"/>
    <s v="ALIMENTACION DE EMPLEADOS CTA NUEVA"/>
    <s v="TRANSACCIONES DEL DIA 08/23/2018SPYRAL - GESTION ADMINISTRATIVA"/>
    <n v="8"/>
    <n v="0"/>
    <s v="TERMINAL DE ALBROOK"/>
    <x v="2"/>
  </r>
  <r>
    <n v="46"/>
    <d v="2018-08-24T00:00:00"/>
    <x v="3"/>
    <x v="3"/>
    <x v="0"/>
    <s v="CAJA"/>
    <s v="ALIMENTACION DE EMPLEADOS CTA NUEVA"/>
    <s v="TRANSACCIONES DEL DIA 08/24/2018SPYRAL - GESTION ADMINISTRATIVA"/>
    <n v="16"/>
    <n v="0"/>
    <s v="TERMINAL DE ALBROOK"/>
    <x v="2"/>
  </r>
  <r>
    <n v="46"/>
    <d v="2018-09-03T00:00:00"/>
    <x v="4"/>
    <x v="4"/>
    <x v="0"/>
    <s v="CAJA"/>
    <s v="ALIMENTACION DE EMPLEADOS CTA NUEVA"/>
    <s v="TRANSACCIONES DEL DIA 09/03/2018SPYRAL - GESTION ADMINISTRATIVA"/>
    <n v="8"/>
    <n v="0"/>
    <s v="TERMINAL DE ALBROOK"/>
    <x v="2"/>
  </r>
  <r>
    <n v="46"/>
    <d v="2018-09-05T00:00:00"/>
    <x v="4"/>
    <x v="4"/>
    <x v="0"/>
    <s v="CAJA"/>
    <s v="ALIMENTACION DE EMPLEADOS CTA NUEVA"/>
    <s v="TRANSACCIONES DEL DIA 09/05/2018SPYRAL - GESTION ADMINISTRATIVA"/>
    <n v="24"/>
    <n v="0"/>
    <s v="TERMINAL DE ALBROOK"/>
    <x v="2"/>
  </r>
  <r>
    <n v="46"/>
    <d v="2018-09-08T00:00:00"/>
    <x v="4"/>
    <x v="4"/>
    <x v="0"/>
    <s v="CAJA"/>
    <s v="ALIMENTACION DE EMPLEADOS CTA NUEVA"/>
    <s v="TRANSACCIONES DEL DIA 09/08/2018SPYRAL - GESTION ADMINISTRATIVA"/>
    <n v="8"/>
    <n v="0"/>
    <s v="TERMINAL DE ALBROOK"/>
    <x v="2"/>
  </r>
  <r>
    <n v="46"/>
    <d v="2018-09-10T00:00:00"/>
    <x v="4"/>
    <x v="4"/>
    <x v="0"/>
    <s v="CAJA"/>
    <s v="ALIMENTACION DE EMPLEADOS CTA NUEVA"/>
    <s v="TRANSACCIONES DEL DIA 09/10/2018SPYRAL - GESTION ADMINISTRATIVA"/>
    <n v="8"/>
    <n v="0"/>
    <s v="TERMINAL DE ALBROOK"/>
    <x v="2"/>
  </r>
  <r>
    <n v="46"/>
    <d v="2018-09-17T00:00:00"/>
    <x v="4"/>
    <x v="4"/>
    <x v="0"/>
    <s v="CAJA"/>
    <s v="ALIMENTACION DE EMPLEADOS CTA NUEVA"/>
    <s v="TRANSACCIONES DEL DIA 09/17/2018SPYRAL - GESTION ADMINISTRATIVA"/>
    <n v="24"/>
    <n v="0"/>
    <s v="TERMINAL DE ALBROOK"/>
    <x v="2"/>
  </r>
  <r>
    <n v="46"/>
    <d v="2018-09-20T00:00:00"/>
    <x v="4"/>
    <x v="4"/>
    <x v="0"/>
    <s v="CAJA"/>
    <s v="ALIMENTACION DE EMPLEADOS CTA NUEVA"/>
    <s v="TRANSACCIONES DEL DIA 09/20/2018SPYRAL - GESTION ADMINISTRATIVA"/>
    <n v="16"/>
    <n v="0"/>
    <s v="TERMINAL DE ALBROOK"/>
    <x v="2"/>
  </r>
  <r>
    <n v="46"/>
    <d v="2018-10-01T00:00:00"/>
    <x v="0"/>
    <x v="0"/>
    <x v="0"/>
    <s v="CAJA"/>
    <s v="ALIMENTACION DE EMPLEADOS CTA NUEVA"/>
    <s v="TRANSACCIONES DEL DIA 10/01/2018SPYRAL - GESTION ADMINISTRATIVA"/>
    <n v="8"/>
    <n v="0"/>
    <s v="TERMINAL DE ALBROOK"/>
    <x v="2"/>
  </r>
  <r>
    <n v="46"/>
    <d v="2018-10-02T00:00:00"/>
    <x v="0"/>
    <x v="0"/>
    <x v="0"/>
    <s v="CAJA"/>
    <s v="ALIMENTACION DE EMPLEADOS CTA NUEVA"/>
    <s v="TRANSACCIONES DEL DIA 10/02/2018SPYRAL - GESTION ADMINISTRATIVA"/>
    <n v="24"/>
    <n v="0"/>
    <s v="TERMINAL DE ALBROOK"/>
    <x v="2"/>
  </r>
  <r>
    <n v="46"/>
    <d v="2018-10-03T00:00:00"/>
    <x v="0"/>
    <x v="0"/>
    <x v="0"/>
    <s v="CAJA"/>
    <s v="ALIMENTACION DE EMPLEADOS CTA NUEVA"/>
    <s v="TRANSACCIONES DEL DIA 10/03/2018SPYRAL - GESTION ADMINISTRATIVA"/>
    <n v="24"/>
    <n v="0"/>
    <s v="TERMINAL DE ALBROOK"/>
    <x v="2"/>
  </r>
  <r>
    <n v="46"/>
    <d v="2018-10-15T00:00:00"/>
    <x v="0"/>
    <x v="0"/>
    <x v="0"/>
    <s v="CAJA"/>
    <s v="ALIMENTACION DE EMPLEADOS CTA NUEVA"/>
    <s v="TRANSACCIONES DEL DIA 10/15/2018SPYRAL - GESTION ADMINISTRATIVA"/>
    <n v="40"/>
    <n v="0"/>
    <s v="TERMINAL DE ALBROOK"/>
    <x v="2"/>
  </r>
  <r>
    <n v="46"/>
    <d v="2018-10-18T00:00:00"/>
    <x v="0"/>
    <x v="0"/>
    <x v="0"/>
    <s v="CAJA"/>
    <s v="ALIMENTACION DE EMPLEADOS CTA NUEVA"/>
    <s v="TRANSACCIONES DEL DIA 10/18/2018SPYRAL - GESTION ADMINISTRATIVA"/>
    <n v="40"/>
    <n v="0"/>
    <s v="TERMINAL DE ALBROOK"/>
    <x v="2"/>
  </r>
  <r>
    <n v="46"/>
    <d v="2018-10-29T00:00:00"/>
    <x v="0"/>
    <x v="0"/>
    <x v="0"/>
    <s v="CAJA"/>
    <s v="ALIMENTACION DE EMPLEADOS CTA NUEVA"/>
    <s v="TRANSACCIONES DEL DIA 10/29/2018SPYRAL - GESTION ADMINISTRATIVA"/>
    <n v="8"/>
    <n v="0"/>
    <s v="TERMINAL DE ALBROOK"/>
    <x v="2"/>
  </r>
  <r>
    <n v="46"/>
    <d v="2018-11-01T00:00:00"/>
    <x v="5"/>
    <x v="5"/>
    <x v="0"/>
    <s v="CAJA"/>
    <s v="ALIMENTACION DE EMPLEADOS CTA NUEVA"/>
    <s v="TRANSACCIONES DEL DIA 11/01/2018SPYRAL - GESTION ADMINISTRATIVA"/>
    <n v="24"/>
    <n v="0"/>
    <s v="TERMINAL DE ALBROOK"/>
    <x v="2"/>
  </r>
  <r>
    <n v="46"/>
    <d v="2018-11-02T00:00:00"/>
    <x v="5"/>
    <x v="5"/>
    <x v="0"/>
    <s v="CAJA"/>
    <s v="ALIMENTACION DE EMPLEADOS CTA NUEVA"/>
    <s v="TRANSACCIONES DEL DIA 11/02/2018SPYRAL - GESTION ADMINISTRATIVA"/>
    <n v="40"/>
    <n v="0"/>
    <s v="TERMINAL DE ALBROOK"/>
    <x v="2"/>
  </r>
  <r>
    <n v="46"/>
    <d v="2018-11-06T00:00:00"/>
    <x v="5"/>
    <x v="5"/>
    <x v="0"/>
    <s v="CAJA"/>
    <s v="ALIMENTACION DE EMPLEADOS CTA NUEVA"/>
    <s v="TRANSACCIONES DEL DIA 11/06/2018SPYRAL - GESTION ADMINISTRATIVA"/>
    <n v="8"/>
    <n v="0"/>
    <s v="TERMINAL DE ALBROOK"/>
    <x v="2"/>
  </r>
  <r>
    <n v="46"/>
    <d v="2018-11-07T00:00:00"/>
    <x v="5"/>
    <x v="5"/>
    <x v="0"/>
    <s v="CAJA"/>
    <s v="ALIMENTACION DE EMPLEADOS CTA NUEVA"/>
    <s v="TRANSACCIONES DEL DIA 11/07/2018SPYRAL - GESTION ADMINISTRATIVA"/>
    <n v="16"/>
    <n v="0"/>
    <s v="TERMINAL DE ALBROOK"/>
    <x v="2"/>
  </r>
  <r>
    <n v="46"/>
    <d v="2018-11-12T00:00:00"/>
    <x v="5"/>
    <x v="5"/>
    <x v="0"/>
    <s v="CAJA"/>
    <s v="ALIMENTACION DE EMPLEADOS CTA NUEVA"/>
    <s v="TRANSACCIONES DEL DIA 11/12/2018SPYRAL - GESTION ADMINISTRATIVA"/>
    <n v="24"/>
    <n v="0"/>
    <s v="TERMINAL DE ALBROOK"/>
    <x v="2"/>
  </r>
  <r>
    <n v="46"/>
    <d v="2018-11-13T00:00:00"/>
    <x v="5"/>
    <x v="5"/>
    <x v="0"/>
    <s v="CAJA"/>
    <s v="ALIMENTACION DE EMPLEADOS CTA NUEVA"/>
    <s v="TRANSACCIONES DEL DIA 11/13/2018SPYRAL - GESTION ADMINISTRATIVA"/>
    <n v="24"/>
    <n v="0"/>
    <s v="TERMINAL DE ALBROOK"/>
    <x v="2"/>
  </r>
  <r>
    <n v="46"/>
    <d v="2018-11-14T00:00:00"/>
    <x v="5"/>
    <x v="5"/>
    <x v="0"/>
    <s v="CAJA"/>
    <s v="ALIMENTACION DE EMPLEADOS CTA NUEVA"/>
    <s v="TRANSACCIONES DEL DIA 11/14/2018SPYRAL - GESTION ADMINISTRATIVA"/>
    <n v="16"/>
    <n v="0"/>
    <s v="TERMINAL DE ALBROOK"/>
    <x v="2"/>
  </r>
  <r>
    <n v="46"/>
    <d v="2018-11-16T00:00:00"/>
    <x v="5"/>
    <x v="5"/>
    <x v="0"/>
    <s v="CAJA"/>
    <s v="ALIMENTACION DE EMPLEADOS CTA NUEVA"/>
    <s v="TRANSACCIONES DEL DIA 11/16/2018SPYRAL - GESTION ADMINISTRATIVA"/>
    <n v="40"/>
    <n v="0"/>
    <s v="TERMINAL DE ALBROOK"/>
    <x v="2"/>
  </r>
  <r>
    <n v="46"/>
    <d v="2018-11-19T00:00:00"/>
    <x v="5"/>
    <x v="5"/>
    <x v="0"/>
    <s v="CAJA"/>
    <s v="ALIMENTACION DE EMPLEADOS CTA NUEVA"/>
    <s v="TRANSACCIONES DEL DIA 11/19/2018SPYRAL - GESTION ADMINISTRATIVA"/>
    <n v="16"/>
    <n v="0"/>
    <s v="TERMINAL DE ALBROOK"/>
    <x v="2"/>
  </r>
  <r>
    <n v="46"/>
    <d v="2018-11-30T00:00:00"/>
    <x v="5"/>
    <x v="5"/>
    <x v="0"/>
    <s v="CAJA"/>
    <s v="ALIMENTACION DE EMPLEADOS CTA NUEVA"/>
    <s v="TRANSACCIONES DEL DIA 11/30/2018SPYRAL - GESTION ADMINISTRATIVA"/>
    <n v="24"/>
    <n v="0"/>
    <s v="TERMINAL DE ALBROOK"/>
    <x v="2"/>
  </r>
  <r>
    <n v="46"/>
    <d v="2018-12-04T00:00:00"/>
    <x v="1"/>
    <x v="1"/>
    <x v="0"/>
    <s v="CAJA"/>
    <s v="ALIMENTACION DE EMPLEADOS CTA NUEVA"/>
    <s v="TRANSACCIONES DEL DIA 12/04/2018SPYRAL - GESTION ADMINISTRATIVA"/>
    <n v="40"/>
    <n v="0"/>
    <s v="TERMINAL DE ALBROOK"/>
    <x v="2"/>
  </r>
  <r>
    <n v="46"/>
    <d v="2018-12-12T00:00:00"/>
    <x v="1"/>
    <x v="1"/>
    <x v="0"/>
    <s v="CAJA"/>
    <s v="ALIMENTACION DE EMPLEADOS CTA NUEVA"/>
    <s v="TRANSACCIONES DEL DIA 12/12/2018SPYRAL - GESTION ADMINISTRATIVA"/>
    <n v="24"/>
    <n v="0"/>
    <s v="TERMINAL DE ALBROOK"/>
    <x v="2"/>
  </r>
  <r>
    <n v="46"/>
    <d v="2018-12-17T00:00:00"/>
    <x v="1"/>
    <x v="1"/>
    <x v="0"/>
    <s v="CAJA"/>
    <s v="ALIMENTACION DE EMPLEADOS CTA NUEVA"/>
    <s v="TRANSACCIONES DEL DIA 12/17/2018SPYRAL - GESTION ADMINISTRATIVA"/>
    <n v="32"/>
    <n v="0"/>
    <s v="TERMINAL DE ALBROOK"/>
    <x v="2"/>
  </r>
  <r>
    <n v="46"/>
    <d v="2018-12-21T00:00:00"/>
    <x v="1"/>
    <x v="1"/>
    <x v="0"/>
    <s v="CAJA"/>
    <s v="ALIMENTACION DE EMPLEADOS CTA NUEVA"/>
    <s v="TRANSACCIONES DEL DIA 12/21/2018SPYRAL - GESTION ADMINISTRATIVA"/>
    <n v="8"/>
    <n v="0"/>
    <s v="TERMINAL DE ALBROOK"/>
    <x v="2"/>
  </r>
  <r>
    <n v="46"/>
    <d v="2018-12-24T00:00:00"/>
    <x v="1"/>
    <x v="1"/>
    <x v="0"/>
    <s v="CAJA"/>
    <s v="ALIMENTACION DE EMPLEADOS CTA NUEVA"/>
    <s v="TRANSACCIONES DEL DIA 12/24/2018SPYRAL - GESTION ADMINISTRATIVA"/>
    <n v="8"/>
    <n v="0"/>
    <s v="TERMINAL DE ALBROOK"/>
    <x v="2"/>
  </r>
  <r>
    <n v="46"/>
    <d v="2018-12-31T00:00:00"/>
    <x v="1"/>
    <x v="1"/>
    <x v="0"/>
    <s v="CAJA"/>
    <s v="CIERRE DE ANIO FISCAL"/>
    <s v="CIERRE_DE_CTAS_NOMINALES"/>
    <n v="0"/>
    <n v="1200"/>
    <s v="TERMINAL DE ALBROOK"/>
    <x v="2"/>
  </r>
  <r>
    <n v="46"/>
    <d v="2018-06-02T00:00:00"/>
    <x v="2"/>
    <x v="2"/>
    <x v="0"/>
    <s v="SERVICIOS PERSONALES"/>
    <s v="ALIMENTACION DE EMPLEADOS CTA NUEVA"/>
    <s v="TRANSACCIONES DEL DIA 06/02/2018SPYRAL - GESTION ADMINISTRATIVA"/>
    <n v="8"/>
    <n v="0"/>
    <s v="TERMINAL DE ALBROOK"/>
    <x v="2"/>
  </r>
  <r>
    <n v="46"/>
    <d v="2018-06-06T00:00:00"/>
    <x v="2"/>
    <x v="2"/>
    <x v="0"/>
    <s v="SERVICIOS PERSONALES"/>
    <s v="ALIMENTACION DE EMPLEADOS CTA NUEVA"/>
    <s v="TRANSACCIONES DEL DIA 06/06/2018SPYRAL - GESTION ADMINISTRATIVA"/>
    <n v="8"/>
    <n v="0"/>
    <s v="TERMINAL DE ALBROOK"/>
    <x v="2"/>
  </r>
  <r>
    <n v="46"/>
    <d v="2018-06-11T00:00:00"/>
    <x v="2"/>
    <x v="2"/>
    <x v="0"/>
    <s v="SERVICIOS PERSONALES"/>
    <s v="ALIMENTACION DE EMPLEADOS CTA NUEVA"/>
    <s v="TRANSACCIONES DEL DIA 06/11/2018SPYRAL - GESTION ADMINISTRATIVA"/>
    <n v="32"/>
    <n v="0"/>
    <s v="TERMINAL DE ALBROOK"/>
    <x v="2"/>
  </r>
  <r>
    <n v="46"/>
    <d v="2018-06-15T00:00:00"/>
    <x v="2"/>
    <x v="2"/>
    <x v="0"/>
    <s v="SERVICIOS PERSONALES"/>
    <s v="ALIMENTACION DE EMPLEADOS CTA NUEVA"/>
    <s v="TRANSACCIONES DEL DIA 06/15/2018SPYRAL - GESTION ADMINISTRATIVA"/>
    <n v="8"/>
    <n v="0"/>
    <s v="TERMINAL DE ALBROOK"/>
    <x v="2"/>
  </r>
  <r>
    <n v="46"/>
    <d v="2018-06-28T00:00:00"/>
    <x v="2"/>
    <x v="2"/>
    <x v="0"/>
    <s v="SERVICIOS PERSONALES"/>
    <s v="ALIMENTACION DE EMPLEADOS CTA NUEVA"/>
    <s v="TRANSACCIONES DEL DIA 06/28/2018SPYRAL - GESTION ADMINISTRATIVA"/>
    <n v="8"/>
    <n v="0"/>
    <s v="TERMINAL DE ALBROOK"/>
    <x v="2"/>
  </r>
  <r>
    <n v="46"/>
    <d v="2018-08-09T00:00:00"/>
    <x v="3"/>
    <x v="3"/>
    <x v="0"/>
    <s v="SERVICIOS PERSONALES"/>
    <s v="ALIMENTACION DE EMPLEADOS CTA NUEVA"/>
    <s v="TRANSACCIONES DEL DIA 08/09/2018SPYRAL - GESTION ADMINISTRATIVA"/>
    <n v="8"/>
    <n v="0"/>
    <s v="TERMINAL DE ALBROOK"/>
    <x v="2"/>
  </r>
  <r>
    <n v="46"/>
    <d v="2018-08-17T00:00:00"/>
    <x v="3"/>
    <x v="3"/>
    <x v="0"/>
    <s v="SERVICIOS PERSONALES"/>
    <s v="ALIMENTACION DE EMPLEADOS CTA NUEVA"/>
    <s v="TRANSACCIONES DEL DIA 08/17/2018SPYRAL - GESTION ADMINISTRATIVA"/>
    <n v="8"/>
    <n v="0"/>
    <s v="TERMINAL DE ALBROOK"/>
    <x v="2"/>
  </r>
  <r>
    <n v="46"/>
    <d v="2018-08-29T00:00:00"/>
    <x v="3"/>
    <x v="3"/>
    <x v="0"/>
    <s v="SERVICIOS PERSONALES"/>
    <s v="ALIMENTACION DE EMPLEADOS CTA NUEVA"/>
    <s v="TRANSACCIONES DEL DIA 08/29/2018SPYRAL - GESTION ADMINISTRATIVA"/>
    <n v="8"/>
    <n v="0"/>
    <s v="TERMINAL DE ALBROOK"/>
    <x v="2"/>
  </r>
  <r>
    <n v="46"/>
    <d v="2018-09-03T00:00:00"/>
    <x v="4"/>
    <x v="4"/>
    <x v="0"/>
    <s v="SERVICIOS PERSONALES"/>
    <s v="ALIMENTACION DE EMPLEADOS CTA NUEVA"/>
    <s v="TRANSACCIONES DEL DIA 09/03/2018SPYRAL - GESTION ADMINISTRATIVA"/>
    <n v="8"/>
    <n v="0"/>
    <s v="TERMINAL DE ALBROOK"/>
    <x v="2"/>
  </r>
  <r>
    <n v="46"/>
    <d v="2018-09-14T00:00:00"/>
    <x v="4"/>
    <x v="4"/>
    <x v="0"/>
    <s v="SERVICIOS PERSONALES"/>
    <s v="ALIMENTACION DE EMPLEADOS CTA NUEVA"/>
    <s v="TRANSACCIONES DEL DIA 09/14/2018SPYRAL - GESTION ADMINISTRATIVA"/>
    <n v="8"/>
    <n v="0"/>
    <s v="TERMINAL DE ALBROOK"/>
    <x v="2"/>
  </r>
  <r>
    <n v="46"/>
    <d v="2018-10-08T00:00:00"/>
    <x v="0"/>
    <x v="0"/>
    <x v="0"/>
    <s v="SERVICIOS PERSONALES"/>
    <s v="ALIMENTACION DE EMPLEADOS CTA NUEVA"/>
    <s v="TRANSACCIONES DEL DIA 10/08/2018SPYRAL - GESTION ADMINISTRATIVA"/>
    <n v="8"/>
    <n v="0"/>
    <s v="TERMINAL DE ALBROOK"/>
    <x v="2"/>
  </r>
  <r>
    <n v="46"/>
    <d v="2018-10-18T00:00:00"/>
    <x v="0"/>
    <x v="0"/>
    <x v="0"/>
    <s v="SERVICIOS PERSONALES"/>
    <s v="ALIMENTACION DE EMPLEADOS CTA NUEVA"/>
    <s v="TRANSACCIONES DEL DIA 10/18/2018SPYRAL - GESTION ADMINISTRATIVA"/>
    <n v="8"/>
    <n v="0"/>
    <s v="TERMINAL DE ALBROOK"/>
    <x v="2"/>
  </r>
  <r>
    <n v="46"/>
    <d v="2018-10-19T00:00:00"/>
    <x v="0"/>
    <x v="0"/>
    <x v="0"/>
    <s v="SERVICIOS PERSONALES"/>
    <s v="ALIMENTACION DE EMPLEADOS CTA NUEVA"/>
    <s v="TRANSACCIONES DEL DIA 10/19/2018SPYRAL - GESTION ADMINISTRATIVA"/>
    <n v="8"/>
    <n v="0"/>
    <s v="TERMINAL DE ALBROOK"/>
    <x v="2"/>
  </r>
  <r>
    <n v="46"/>
    <d v="2018-11-13T00:00:00"/>
    <x v="5"/>
    <x v="5"/>
    <x v="0"/>
    <s v="SERVICIOS PERSONALES"/>
    <s v="ALIMENTACION DE EMPLEADOS CTA NUEVA"/>
    <s v="TRANSACCIONES DEL DIA 11/13/2018SPYRAL - GESTION ADMINISTRATIVA"/>
    <n v="8"/>
    <n v="0"/>
    <s v="TERMINAL DE ALBROOK"/>
    <x v="2"/>
  </r>
  <r>
    <n v="46"/>
    <d v="2018-12-21T00:00:00"/>
    <x v="1"/>
    <x v="1"/>
    <x v="0"/>
    <s v="SERVICIOS PERSONALES"/>
    <s v="ALIMENTACION DE EMPLEADOS CTA NUEVA"/>
    <s v="TRANSACCIONES DEL DIA 12/21/2018SPYRAL - GESTION ADMINISTRATIVA"/>
    <n v="8"/>
    <n v="0"/>
    <s v="TERMINAL DE ALBROOK"/>
    <x v="2"/>
  </r>
  <r>
    <n v="46"/>
    <d v="2018-12-31T00:00:00"/>
    <x v="1"/>
    <x v="1"/>
    <x v="0"/>
    <s v="SERVICIOS PERSONALES"/>
    <s v="CIERRE DE ANIO FISCAL"/>
    <s v="CIERRE_DE_CTAS_NOMINALES"/>
    <n v="0"/>
    <n v="240"/>
    <s v="TERMINAL DE ALBROOK"/>
    <x v="2"/>
  </r>
  <r>
    <n v="49"/>
    <d v="2018-06-05T00:00:00"/>
    <x v="2"/>
    <x v="2"/>
    <x v="0"/>
    <s v="CAJA"/>
    <s v="ALIMENTACION DE EMPLEADOS CTA NUEVA"/>
    <s v="TRANSACCIONES DEL DIA 06/05/2018SPYRAL - GESTION ADMINISTRATIVA"/>
    <n v="8"/>
    <n v="0"/>
    <s v="BRISAS DEL GOLF"/>
    <x v="2"/>
  </r>
  <r>
    <n v="49"/>
    <d v="2018-06-13T00:00:00"/>
    <x v="2"/>
    <x v="2"/>
    <x v="0"/>
    <s v="CAJA"/>
    <s v="ALIMENTACION DE EMPLEADOS CTA NUEVA"/>
    <s v="TRANSACCIONES DEL DIA 06/13/2018SPYRAL - GESTION ADMINISTRATIVA"/>
    <n v="8"/>
    <n v="0"/>
    <s v="BRISAS DEL GOLF"/>
    <x v="2"/>
  </r>
  <r>
    <n v="49"/>
    <d v="2018-06-29T00:00:00"/>
    <x v="2"/>
    <x v="2"/>
    <x v="0"/>
    <s v="CAJA"/>
    <s v="ALIMENTACION DE EMPLEADOS CTA NUEVA"/>
    <s v="TRANSACCIONES DEL DIA 06/29/2018SPYRAL - GESTION ADMINISTRATIVA"/>
    <n v="8"/>
    <n v="0"/>
    <s v="BRISAS DEL GOLF"/>
    <x v="2"/>
  </r>
  <r>
    <n v="49"/>
    <d v="2018-07-04T00:00:00"/>
    <x v="6"/>
    <x v="6"/>
    <x v="0"/>
    <s v="CAJA"/>
    <s v="ALIMENTACION DE EMPLEADOS CTA NUEVA"/>
    <s v="TRANSACCIONES DEL DIA 07/04/2018SPYRAL - GESTION ADMINISTRATIVA"/>
    <n v="8"/>
    <n v="0"/>
    <s v="BRISAS DEL GOLF"/>
    <x v="2"/>
  </r>
  <r>
    <n v="49"/>
    <d v="2018-07-06T00:00:00"/>
    <x v="6"/>
    <x v="6"/>
    <x v="0"/>
    <s v="CAJA"/>
    <s v="ALIMENTACION DE EMPLEADOS CTA NUEVA"/>
    <s v="TRANSACCIONES DEL DIA 07/06/2018SPYRAL - GESTION ADMINISTRATIVA"/>
    <n v="8"/>
    <n v="0"/>
    <s v="BRISAS DEL GOLF"/>
    <x v="2"/>
  </r>
  <r>
    <n v="49"/>
    <d v="2018-07-09T00:00:00"/>
    <x v="6"/>
    <x v="6"/>
    <x v="0"/>
    <s v="CAJA"/>
    <s v="ALIMENTACION DE EMPLEADOS CTA NUEVA"/>
    <s v="TRANSACCIONES DEL DIA 07/09/2018SPYRAL - GESTION ADMINISTRATIVA"/>
    <n v="8"/>
    <n v="0"/>
    <s v="BRISAS DEL GOLF"/>
    <x v="2"/>
  </r>
  <r>
    <n v="49"/>
    <d v="2018-07-14T00:00:00"/>
    <x v="6"/>
    <x v="6"/>
    <x v="0"/>
    <s v="CAJA"/>
    <s v="ALIMENTACION DE EMPLEADOS CTA NUEVA"/>
    <s v="TRANSACCIONES DEL DIA 07/14/2018SPYRAL - GESTION ADMINISTRATIVA"/>
    <n v="8"/>
    <n v="0"/>
    <s v="BRISAS DEL GOLF"/>
    <x v="2"/>
  </r>
  <r>
    <n v="49"/>
    <d v="2018-07-20T00:00:00"/>
    <x v="6"/>
    <x v="6"/>
    <x v="0"/>
    <s v="CAJA"/>
    <s v="ALIMENTACION DE EMPLEADOS CTA NUEVA"/>
    <s v="TRANSACCIONES DEL DIA 07/20/2018SPYRAL - GESTION ADMINISTRATIVA"/>
    <n v="8"/>
    <n v="0"/>
    <s v="BRISAS DEL GOLF"/>
    <x v="2"/>
  </r>
  <r>
    <n v="49"/>
    <d v="2018-08-07T00:00:00"/>
    <x v="3"/>
    <x v="3"/>
    <x v="0"/>
    <s v="CAJA"/>
    <s v="ALIMENTACION DE EMPLEADOS CTA NUEVA"/>
    <s v="TRANSACCIONES DEL DIA 08/07/2018SPYRAL - GESTION ADMINISTRATIVA"/>
    <n v="24"/>
    <n v="0"/>
    <s v="BRISAS DEL GOLF"/>
    <x v="2"/>
  </r>
  <r>
    <n v="49"/>
    <d v="2018-08-13T00:00:00"/>
    <x v="3"/>
    <x v="3"/>
    <x v="0"/>
    <s v="CAJA"/>
    <s v="ALIMENTACION DE EMPLEADOS CTA NUEVA"/>
    <s v="TRANSACCIONES DEL DIA 08/13/2018SPYRAL - GESTION ADMINISTRATIVA"/>
    <n v="8"/>
    <n v="0"/>
    <s v="BRISAS DEL GOLF"/>
    <x v="2"/>
  </r>
  <r>
    <n v="49"/>
    <d v="2018-08-21T00:00:00"/>
    <x v="3"/>
    <x v="3"/>
    <x v="0"/>
    <s v="CAJA"/>
    <s v="ALIMENTACION DE EMPLEADOS CTA NUEVA"/>
    <s v="TRANSACCIONES DEL DIA 08/21/2018SPYRAL - GESTION ADMINISTRATIVA"/>
    <n v="24"/>
    <n v="0"/>
    <s v="BRISAS DEL GOLF"/>
    <x v="2"/>
  </r>
  <r>
    <n v="49"/>
    <d v="2018-08-24T00:00:00"/>
    <x v="3"/>
    <x v="3"/>
    <x v="0"/>
    <s v="CAJA"/>
    <s v="ALIMENTACION DE EMPLEADOS CTA NUEVA"/>
    <s v="TRANSACCIONES DEL DIA 08/24/2018SPYRAL - GESTION ADMINISTRATIVA"/>
    <n v="24"/>
    <n v="0"/>
    <s v="BRISAS DEL GOLF"/>
    <x v="2"/>
  </r>
  <r>
    <n v="49"/>
    <d v="2018-09-07T00:00:00"/>
    <x v="4"/>
    <x v="4"/>
    <x v="0"/>
    <s v="CAJA"/>
    <s v="ALIMENTACION DE EMPLEADOS CTA NUEVA"/>
    <s v="TRANSACCIONES DEL DIA 09/07/2018SPYRAL - GESTION ADMINISTRATIVA"/>
    <n v="8"/>
    <n v="0"/>
    <s v="BRISAS DEL GOLF"/>
    <x v="2"/>
  </r>
  <r>
    <n v="49"/>
    <d v="2018-09-08T00:00:00"/>
    <x v="4"/>
    <x v="4"/>
    <x v="0"/>
    <s v="CAJA"/>
    <s v="ALIMENTACION DE EMPLEADOS CTA NUEVA"/>
    <s v="TRANSACCIONES DEL DIA 09/08/2018SPYRAL - GESTION ADMINISTRATIVA"/>
    <n v="16"/>
    <n v="0"/>
    <s v="BRISAS DEL GOLF"/>
    <x v="2"/>
  </r>
  <r>
    <n v="49"/>
    <d v="2018-09-10T00:00:00"/>
    <x v="4"/>
    <x v="4"/>
    <x v="0"/>
    <s v="CAJA"/>
    <s v="ALIMENTACION DE EMPLEADOS CTA NUEVA"/>
    <s v="TRANSACCIONES DEL DIA 09/10/2018SPYRAL - GESTION ADMINISTRATIVA"/>
    <n v="8"/>
    <n v="0"/>
    <s v="BRISAS DEL GOLF"/>
    <x v="2"/>
  </r>
  <r>
    <n v="49"/>
    <d v="2018-09-12T00:00:00"/>
    <x v="4"/>
    <x v="4"/>
    <x v="0"/>
    <s v="CAJA"/>
    <s v="ALIMENTACION DE EMPLEADOS CTA NUEVA"/>
    <s v="TRANSACCIONES DEL DIA 09/12/2018SPYRAL - GESTION ADMINISTRATIVA"/>
    <n v="8"/>
    <n v="0"/>
    <s v="BRISAS DEL GOLF"/>
    <x v="2"/>
  </r>
  <r>
    <n v="49"/>
    <d v="2018-09-18T00:00:00"/>
    <x v="4"/>
    <x v="4"/>
    <x v="0"/>
    <s v="CAJA"/>
    <s v="ALIMENTACION DE EMPLEADOS CTA NUEVA"/>
    <s v="TRANSACCIONES DEL DIA 09/18/2018SPYRAL - GESTION ADMINISTRATIVA"/>
    <n v="8"/>
    <n v="0"/>
    <s v="BRISAS DEL GOLF"/>
    <x v="2"/>
  </r>
  <r>
    <n v="49"/>
    <d v="2018-09-26T00:00:00"/>
    <x v="4"/>
    <x v="4"/>
    <x v="0"/>
    <s v="CAJA"/>
    <s v="ALIMENTACION DE EMPLEADOS CTA NUEVA"/>
    <s v="TRANSACCIONES DEL DIA 09/26/2018SPYRAL - GESTION ADMINISTRATIVA"/>
    <n v="8"/>
    <n v="0"/>
    <s v="BRISAS DEL GOLF"/>
    <x v="2"/>
  </r>
  <r>
    <n v="49"/>
    <d v="2018-10-05T00:00:00"/>
    <x v="0"/>
    <x v="0"/>
    <x v="0"/>
    <s v="CAJA"/>
    <s v="ALIMENTACION DE EMPLEADOS CTA NUEVA"/>
    <s v="TRANSACCIONES DEL DIA 10/05/2018SPYRAL - GESTION ADMINISTRATIVA"/>
    <n v="8"/>
    <n v="0"/>
    <s v="BRISAS DEL GOLF"/>
    <x v="2"/>
  </r>
  <r>
    <n v="49"/>
    <d v="2018-10-12T00:00:00"/>
    <x v="0"/>
    <x v="0"/>
    <x v="0"/>
    <s v="CAJA"/>
    <s v="ALIMENTACION DE EMPLEADOS CTA NUEVA"/>
    <s v="TRANSACCIONES DEL DIA 10/12/2018SPYRAL - GESTION ADMINISTRATIVA"/>
    <n v="8"/>
    <n v="0"/>
    <s v="BRISAS DEL GOLF"/>
    <x v="2"/>
  </r>
  <r>
    <n v="49"/>
    <d v="2018-10-17T00:00:00"/>
    <x v="0"/>
    <x v="0"/>
    <x v="0"/>
    <s v="CAJA"/>
    <s v="ALIMENTACION DE EMPLEADOS CTA NUEVA"/>
    <s v="TRANSACCIONES DEL DIA 10/17/2018SPYRAL - GESTION ADMINISTRATIVA"/>
    <n v="32"/>
    <n v="0"/>
    <s v="BRISAS DEL GOLF"/>
    <x v="2"/>
  </r>
  <r>
    <n v="49"/>
    <d v="2018-10-22T00:00:00"/>
    <x v="0"/>
    <x v="0"/>
    <x v="0"/>
    <s v="CAJA"/>
    <s v="ALIMENTACION DE EMPLEADOS CTA NUEVA"/>
    <s v="TRANSACCIONES DEL DIA 10/22/2018SPYRAL - GESTION ADMINISTRATIVA"/>
    <n v="8"/>
    <n v="0"/>
    <s v="BRISAS DEL GOLF"/>
    <x v="2"/>
  </r>
  <r>
    <n v="49"/>
    <d v="2018-10-24T00:00:00"/>
    <x v="0"/>
    <x v="0"/>
    <x v="0"/>
    <s v="CAJA"/>
    <s v="ALIMENTACION DE EMPLEADOS CTA NUEVA"/>
    <s v="TRANSACCIONES DEL DIA 10/24/2018SPYRAL - GESTION ADMINISTRATIVA"/>
    <n v="8"/>
    <n v="0"/>
    <s v="BRISAS DEL GOLF"/>
    <x v="2"/>
  </r>
  <r>
    <n v="49"/>
    <d v="2018-11-02T00:00:00"/>
    <x v="5"/>
    <x v="5"/>
    <x v="0"/>
    <s v="CAJA"/>
    <s v="ALIMENTACION DE EMPLEADOS CTA NUEVA"/>
    <s v="TRANSACCIONES DEL DIA 11/02/2018SPYRAL - GESTION ADMINISTRATIVA"/>
    <n v="24"/>
    <n v="0"/>
    <s v="BRISAS DEL GOLF"/>
    <x v="2"/>
  </r>
  <r>
    <n v="49"/>
    <d v="2018-11-09T00:00:00"/>
    <x v="5"/>
    <x v="5"/>
    <x v="0"/>
    <s v="CAJA"/>
    <s v="ALIMENTACION DE EMPLEADOS CTA NUEVA"/>
    <s v="TRANSACCIONES DEL DIA 11/09/2018SPYRAL - GESTION ADMINISTRATIVA"/>
    <n v="8"/>
    <n v="0"/>
    <s v="BRISAS DEL GOLF"/>
    <x v="2"/>
  </r>
  <r>
    <n v="49"/>
    <d v="2018-11-12T00:00:00"/>
    <x v="5"/>
    <x v="5"/>
    <x v="0"/>
    <s v="CAJA"/>
    <s v="ALIMENTACION DE EMPLEADOS CTA NUEVA"/>
    <s v="TRANSACCIONES DEL DIA 11/12/2018SPYRAL - GESTION ADMINISTRATIVA"/>
    <n v="16"/>
    <n v="0"/>
    <s v="BRISAS DEL GOLF"/>
    <x v="2"/>
  </r>
  <r>
    <n v="49"/>
    <d v="2018-11-14T00:00:00"/>
    <x v="5"/>
    <x v="5"/>
    <x v="0"/>
    <s v="CAJA"/>
    <s v="ALIMENTACION DE EMPLEADOS CTA NUEVA"/>
    <s v="TRANSACCIONES DEL DIA 11/14/2018SPYRAL - GESTION ADMINISTRATIVA"/>
    <n v="8"/>
    <n v="0"/>
    <s v="BRISAS DEL GOLF"/>
    <x v="2"/>
  </r>
  <r>
    <n v="49"/>
    <d v="2018-11-16T00:00:00"/>
    <x v="5"/>
    <x v="5"/>
    <x v="0"/>
    <s v="CAJA"/>
    <s v="ALIMENTACION DE EMPLEADOS CTA NUEVA"/>
    <s v="TRANSACCIONES DEL DIA 11/16/2018SPYRAL - GESTION ADMINISTRATIVA"/>
    <n v="8"/>
    <n v="0"/>
    <s v="BRISAS DEL GOLF"/>
    <x v="2"/>
  </r>
  <r>
    <n v="49"/>
    <d v="2018-11-19T00:00:00"/>
    <x v="5"/>
    <x v="5"/>
    <x v="0"/>
    <s v="CAJA"/>
    <s v="ALIMENTACION DE EMPLEADOS CTA NUEVA"/>
    <s v="TRANSACCIONES DEL DIA 11/19/2018SPYRAL - GESTION ADMINISTRATIVA"/>
    <n v="8"/>
    <n v="0"/>
    <s v="BRISAS DEL GOLF"/>
    <x v="2"/>
  </r>
  <r>
    <n v="49"/>
    <d v="2018-11-20T00:00:00"/>
    <x v="5"/>
    <x v="5"/>
    <x v="0"/>
    <s v="CAJA"/>
    <s v="ALIMENTACION DE EMPLEADOS CTA NUEVA"/>
    <s v="TRANSACCIONES DEL DIA 11/20/2018SPYRAL - GESTION ADMINISTRATIVA"/>
    <n v="8"/>
    <n v="0"/>
    <s v="BRISAS DEL GOLF"/>
    <x v="2"/>
  </r>
  <r>
    <n v="49"/>
    <d v="2018-11-23T00:00:00"/>
    <x v="5"/>
    <x v="5"/>
    <x v="0"/>
    <s v="CAJA"/>
    <s v="ALIMENTACION DE EMPLEADOS CTA NUEVA"/>
    <s v="TRANSACCIONES DEL DIA 11/23/2018SPYRAL - GESTION ADMINISTRATIVA"/>
    <n v="8"/>
    <n v="0"/>
    <s v="BRISAS DEL GOLF"/>
    <x v="2"/>
  </r>
  <r>
    <n v="49"/>
    <d v="2018-11-27T00:00:00"/>
    <x v="5"/>
    <x v="5"/>
    <x v="0"/>
    <s v="CAJA"/>
    <s v="ALIMENTACION DE EMPLEADOS CTA NUEVA"/>
    <s v="TRANSACCIONES DEL DIA 11/27/2018SPYRAL - GESTION ADMINISTRATIVA"/>
    <n v="8"/>
    <n v="0"/>
    <s v="BRISAS DEL GOLF"/>
    <x v="2"/>
  </r>
  <r>
    <n v="49"/>
    <d v="2018-12-05T00:00:00"/>
    <x v="1"/>
    <x v="1"/>
    <x v="0"/>
    <s v="CAJA"/>
    <s v="ALIMENTACION DE EMPLEADOS CTA NUEVA"/>
    <s v="TRANSACCIONES DEL DIA 12/05/2018SPYRAL - GESTION ADMINISTRATIVA"/>
    <n v="8"/>
    <n v="0"/>
    <s v="BRISAS DEL GOLF"/>
    <x v="2"/>
  </r>
  <r>
    <n v="49"/>
    <d v="2018-12-11T00:00:00"/>
    <x v="1"/>
    <x v="1"/>
    <x v="0"/>
    <s v="CAJA"/>
    <s v="ALIMENTACION DE EMPLEADOS CTA NUEVA"/>
    <s v="TRANSACCIONES DEL DIA 12/11/2018SPYRAL - GESTION ADMINISTRATIVA"/>
    <n v="24"/>
    <n v="0"/>
    <s v="BRISAS DEL GOLF"/>
    <x v="2"/>
  </r>
  <r>
    <n v="49"/>
    <d v="2018-12-13T00:00:00"/>
    <x v="1"/>
    <x v="1"/>
    <x v="0"/>
    <s v="CAJA"/>
    <s v="ALIMENTACION DE EMPLEADOS CTA NUEVA"/>
    <s v="TRANSACCIONES DEL DIA 12/13/2018SPYRAL - GESTION ADMINISTRATIVA"/>
    <n v="8"/>
    <n v="0"/>
    <s v="BRISAS DEL GOLF"/>
    <x v="2"/>
  </r>
  <r>
    <n v="49"/>
    <d v="2018-12-17T00:00:00"/>
    <x v="1"/>
    <x v="1"/>
    <x v="0"/>
    <s v="CAJA"/>
    <s v="ALIMENTACION DE EMPLEADOS CTA NUEVA"/>
    <s v="TRANSACCIONES DEL DIA 12/17/2018SPYRAL - GESTION ADMINISTRATIVA"/>
    <n v="32"/>
    <n v="0"/>
    <s v="BRISAS DEL GOLF"/>
    <x v="2"/>
  </r>
  <r>
    <n v="49"/>
    <d v="2018-12-18T00:00:00"/>
    <x v="1"/>
    <x v="1"/>
    <x v="0"/>
    <s v="CAJA"/>
    <s v="ALIMENTACION DE EMPLEADOS CTA NUEVA"/>
    <s v="TRANSACCIONES DEL DIA 12/18/2018SPYRAL - GESTION ADMINISTRATIVA"/>
    <n v="8"/>
    <n v="0"/>
    <s v="BRISAS DEL GOLF"/>
    <x v="2"/>
  </r>
  <r>
    <n v="49"/>
    <d v="2018-12-27T00:00:00"/>
    <x v="1"/>
    <x v="1"/>
    <x v="0"/>
    <s v="CAJA"/>
    <s v="ALIMENTACION DE EMPLEADOS CTA NUEVA"/>
    <s v="TRANSACCIONES DEL DIA 12/27/2018SPYRAL - GESTION ADMINISTRATIVA"/>
    <n v="8"/>
    <n v="0"/>
    <s v="BRISAS DEL GOLF"/>
    <x v="2"/>
  </r>
  <r>
    <n v="49"/>
    <d v="2018-12-31T00:00:00"/>
    <x v="1"/>
    <x v="1"/>
    <x v="0"/>
    <s v="CAJA"/>
    <s v="CIERRE DE ANIO FISCAL"/>
    <s v="CIERRE_DE_CTAS_NOMINALES"/>
    <n v="0"/>
    <n v="520"/>
    <s v="BRISAS DEL GOLF"/>
    <x v="2"/>
  </r>
  <r>
    <n v="49"/>
    <d v="2018-07-09T00:00:00"/>
    <x v="6"/>
    <x v="6"/>
    <x v="0"/>
    <s v="SERVICIOS PERSONALES"/>
    <s v="ALIMENTACION DE EMPLEADOS CTA NUEVA"/>
    <s v="TRANSACCIONES DEL DIA 07/09/2018SPYRAL - GESTION ADMINISTRATIVA"/>
    <n v="24"/>
    <n v="0"/>
    <s v="BRISAS DEL GOLF"/>
    <x v="2"/>
  </r>
  <r>
    <n v="49"/>
    <d v="2018-07-12T00:00:00"/>
    <x v="6"/>
    <x v="6"/>
    <x v="0"/>
    <s v="SERVICIOS PERSONALES"/>
    <s v="ALIMENTACION DE EMPLEADOS CTA NUEVA"/>
    <s v="TRANSACCIONES DEL DIA 07/12/2018SPYRAL - GESTION ADMINISTRATIVA"/>
    <n v="8"/>
    <n v="0"/>
    <s v="BRISAS DEL GOLF"/>
    <x v="2"/>
  </r>
  <r>
    <n v="49"/>
    <d v="2018-12-31T00:00:00"/>
    <x v="1"/>
    <x v="1"/>
    <x v="0"/>
    <s v="SERVICIOS PERSONALES"/>
    <s v="CIERRE DE ANIO FISCAL"/>
    <s v="CIERRE_DE_CTAS_NOMINALES"/>
    <n v="0"/>
    <n v="48"/>
    <s v="BRISAS DEL GOLF"/>
    <x v="2"/>
  </r>
  <r>
    <n v="51"/>
    <d v="2018-07-17T00:00:00"/>
    <x v="6"/>
    <x v="6"/>
    <x v="0"/>
    <s v="ADMINISTRACION DE SUCURSALES"/>
    <s v="ALIMENTACION DE EMPLEADOS CTA NUEVA"/>
    <s v="TRANSACCIONES DEL DIA 07/17/2018SPYRAL - GESTION ADMINISTRATIVA"/>
    <n v="8"/>
    <n v="0"/>
    <s v="PUENTE CENTENARIO"/>
    <x v="2"/>
  </r>
  <r>
    <n v="51"/>
    <d v="2018-12-28T00:00:00"/>
    <x v="1"/>
    <x v="1"/>
    <x v="0"/>
    <s v="ADMINISTRACION DE SUCURSALES"/>
    <s v="ALIMENTACION DE EMPLEADOS CTA NUEVA"/>
    <s v="TRANSACCIONES DEL DIA 12/28/2018SPYRAL - GESTION ADMINISTRATIVA"/>
    <n v="8"/>
    <n v="0"/>
    <s v="PUENTE CENTENARIO"/>
    <x v="2"/>
  </r>
  <r>
    <n v="51"/>
    <d v="2018-12-31T00:00:00"/>
    <x v="1"/>
    <x v="1"/>
    <x v="0"/>
    <s v="ADMINISTRACION DE SUCURSALES"/>
    <s v="CIERRE DE ANIO FISCAL"/>
    <s v="CIERRE_DE_CTAS_NOMINALES"/>
    <n v="0"/>
    <n v="16"/>
    <s v="PUENTE CENTENARIO"/>
    <x v="2"/>
  </r>
  <r>
    <n v="51"/>
    <d v="2018-06-05T00:00:00"/>
    <x v="2"/>
    <x v="2"/>
    <x v="0"/>
    <s v="CAJA"/>
    <s v="ALIMENTACION DE EMPLEADOS CTA NUEVA"/>
    <s v="TRANSACCIONES DEL DIA 06/05/2018SPYRAL - GESTION ADMINISTRATIVA"/>
    <n v="40"/>
    <n v="0"/>
    <s v="PUENTE CENTENARIO"/>
    <x v="2"/>
  </r>
  <r>
    <n v="51"/>
    <d v="2018-06-26T00:00:00"/>
    <x v="2"/>
    <x v="2"/>
    <x v="0"/>
    <s v="CAJA"/>
    <s v="ALIMENTACION DE EMPLEADOS CTA NUEVA"/>
    <s v="TRANSACCIONES DEL DIA 06/26/2018SPYRAL - GESTION ADMINISTRATIVA"/>
    <n v="32"/>
    <n v="0"/>
    <s v="PUENTE CENTENARIO"/>
    <x v="2"/>
  </r>
  <r>
    <n v="51"/>
    <d v="2018-07-06T00:00:00"/>
    <x v="6"/>
    <x v="6"/>
    <x v="0"/>
    <s v="CAJA"/>
    <s v="ALIMENTACION DE EMPLEADOS CTA NUEVA"/>
    <s v="TRANSACCIONES DEL DIA 07/06/2018SPYRAL - GESTION ADMINISTRATIVA"/>
    <n v="8"/>
    <n v="0"/>
    <s v="PUENTE CENTENARIO"/>
    <x v="2"/>
  </r>
  <r>
    <n v="51"/>
    <d v="2018-07-20T00:00:00"/>
    <x v="6"/>
    <x v="6"/>
    <x v="0"/>
    <s v="CAJA"/>
    <s v="ALIMENTACION DE EMPLEADOS CTA NUEVA"/>
    <s v="TRANSACCIONES DEL DIA 07/20/2018SPYRAL - GESTION ADMINISTRATIVA"/>
    <n v="24"/>
    <n v="0"/>
    <s v="PUENTE CENTENARIO"/>
    <x v="2"/>
  </r>
  <r>
    <n v="51"/>
    <d v="2018-08-22T00:00:00"/>
    <x v="3"/>
    <x v="3"/>
    <x v="0"/>
    <s v="CAJA"/>
    <s v="ALIMENTACION DE EMPLEADOS CTA NUEVA"/>
    <s v="TRANSACCIONES DEL DIA 08/22/2018SPYRAL - GESTION ADMINISTRATIVA"/>
    <n v="88"/>
    <n v="0"/>
    <s v="PUENTE CENTENARIO"/>
    <x v="2"/>
  </r>
  <r>
    <n v="51"/>
    <d v="2018-08-23T00:00:00"/>
    <x v="3"/>
    <x v="3"/>
    <x v="0"/>
    <s v="CAJA"/>
    <s v="ALIMENTACION DE EMPLEADOS CTA NUEVA"/>
    <s v="TRANSACCIONES DEL DIA 08/23/2018SPYRAL - GESTION ADMINISTRATIVA"/>
    <n v="8"/>
    <n v="0"/>
    <s v="PUENTE CENTENARIO"/>
    <x v="2"/>
  </r>
  <r>
    <n v="51"/>
    <d v="2018-09-06T00:00:00"/>
    <x v="4"/>
    <x v="4"/>
    <x v="0"/>
    <s v="CAJA"/>
    <s v="ALIMENTACION DE EMPLEADOS CTA NUEVA"/>
    <s v="TRANSACCIONES DEL DIA 09/06/2018SPYRAL - GESTION ADMINISTRATIVA"/>
    <n v="24"/>
    <n v="0"/>
    <s v="PUENTE CENTENARIO"/>
    <x v="2"/>
  </r>
  <r>
    <n v="51"/>
    <d v="2018-09-10T00:00:00"/>
    <x v="4"/>
    <x v="4"/>
    <x v="0"/>
    <s v="CAJA"/>
    <s v="ALIMENTACION DE EMPLEADOS CTA NUEVA"/>
    <s v="TRANSACCIONES DEL DIA 09/10/2018SPYRAL - GESTION ADMINISTRATIVA"/>
    <n v="8"/>
    <n v="0"/>
    <s v="PUENTE CENTENARIO"/>
    <x v="2"/>
  </r>
  <r>
    <n v="51"/>
    <d v="2018-09-20T00:00:00"/>
    <x v="4"/>
    <x v="4"/>
    <x v="0"/>
    <s v="CAJA"/>
    <s v="ALIMENTACION DE EMPLEADOS CTA NUEVA"/>
    <s v="TRANSACCIONES DEL DIA 09/20/2018SPYRAL - GESTION ADMINISTRATIVA"/>
    <n v="8"/>
    <n v="0"/>
    <s v="PUENTE CENTENARIO"/>
    <x v="2"/>
  </r>
  <r>
    <n v="51"/>
    <d v="2018-10-03T00:00:00"/>
    <x v="0"/>
    <x v="0"/>
    <x v="0"/>
    <s v="CAJA"/>
    <s v="ALIMENTACION DE EMPLEADOS CTA NUEVA"/>
    <s v="TRANSACCIONES DEL DIA 10/03/2018SPYRAL - GESTION ADMINISTRATIVA"/>
    <n v="8"/>
    <n v="0"/>
    <s v="PUENTE CENTENARIO"/>
    <x v="2"/>
  </r>
  <r>
    <n v="51"/>
    <d v="2018-10-08T00:00:00"/>
    <x v="0"/>
    <x v="0"/>
    <x v="0"/>
    <s v="CAJA"/>
    <s v="ALIMENTACION DE EMPLEADOS CTA NUEVA"/>
    <s v="TRANSACCIONES DEL DIA 10/08/2018SPYRAL - GESTION ADMINISTRATIVA"/>
    <n v="8"/>
    <n v="0"/>
    <s v="PUENTE CENTENARIO"/>
    <x v="2"/>
  </r>
  <r>
    <n v="51"/>
    <d v="2018-10-18T00:00:00"/>
    <x v="0"/>
    <x v="0"/>
    <x v="0"/>
    <s v="CAJA"/>
    <s v="ALIMENTACION DE EMPLEADOS CTA NUEVA"/>
    <s v="TRANSACCIONES DEL DIA 10/18/2018SPYRAL - GESTION ADMINISTRATIVA"/>
    <n v="48"/>
    <n v="0"/>
    <s v="PUENTE CENTENARIO"/>
    <x v="2"/>
  </r>
  <r>
    <n v="51"/>
    <d v="2018-11-02T00:00:00"/>
    <x v="5"/>
    <x v="5"/>
    <x v="0"/>
    <s v="CAJA"/>
    <s v="ALIMENTACION DE EMPLEADOS CTA NUEVA"/>
    <s v="TRANSACCIONES DEL DIA 11/02/2018SPYRAL - GESTION ADMINISTRATIVA"/>
    <n v="40"/>
    <n v="0"/>
    <s v="PUENTE CENTENARIO"/>
    <x v="2"/>
  </r>
  <r>
    <n v="51"/>
    <d v="2018-11-13T00:00:00"/>
    <x v="5"/>
    <x v="5"/>
    <x v="0"/>
    <s v="CAJA"/>
    <s v="ALIMENTACION DE EMPLEADOS CTA NUEVA"/>
    <s v="TRANSACCIONES DEL DIA 11/13/2018SPYRAL - GESTION ADMINISTRATIVA"/>
    <n v="24"/>
    <n v="0"/>
    <s v="PUENTE CENTENARIO"/>
    <x v="2"/>
  </r>
  <r>
    <n v="51"/>
    <d v="2018-11-15T00:00:00"/>
    <x v="5"/>
    <x v="5"/>
    <x v="0"/>
    <s v="CAJA"/>
    <s v="ALIMENTACION DE EMPLEADOS CTA NUEVA"/>
    <s v="TRANSACCIONES DEL DIA 11/15/2018SPYRAL - GESTION ADMINISTRATIVA"/>
    <n v="24"/>
    <n v="0"/>
    <s v="PUENTE CENTENARIO"/>
    <x v="2"/>
  </r>
  <r>
    <n v="51"/>
    <d v="2018-11-20T00:00:00"/>
    <x v="5"/>
    <x v="5"/>
    <x v="0"/>
    <s v="CAJA"/>
    <s v="ALIMENTACION DE EMPLEADOS CTA NUEVA"/>
    <s v="TRANSACCIONES DEL DIA 11/20/2018SPYRAL - GESTION ADMINISTRATIVA"/>
    <n v="32"/>
    <n v="0"/>
    <s v="PUENTE CENTENARIO"/>
    <x v="2"/>
  </r>
  <r>
    <n v="51"/>
    <d v="2018-12-10T00:00:00"/>
    <x v="1"/>
    <x v="1"/>
    <x v="0"/>
    <s v="CAJA"/>
    <s v="ALIMENTACION DE EMPLEADOS CTA NUEVA"/>
    <s v="TRANSACCIONES DEL DIA 12/10/2018SPYRAL - GESTION ADMINISTRATIVA"/>
    <n v="24"/>
    <n v="0"/>
    <s v="PUENTE CENTENARIO"/>
    <x v="2"/>
  </r>
  <r>
    <n v="51"/>
    <d v="2018-12-11T00:00:00"/>
    <x v="1"/>
    <x v="1"/>
    <x v="0"/>
    <s v="CAJA"/>
    <s v="ALIMENTACION DE EMPLEADOS CTA NUEVA"/>
    <s v="TRANSACCIONES DEL DIA 12/11/2018SPYRAL - GESTION ADMINISTRATIVA"/>
    <n v="48"/>
    <n v="0"/>
    <s v="PUENTE CENTENARIO"/>
    <x v="2"/>
  </r>
  <r>
    <n v="51"/>
    <d v="2018-12-20T00:00:00"/>
    <x v="1"/>
    <x v="1"/>
    <x v="0"/>
    <s v="CAJA"/>
    <s v="ALIMENTACION DE EMPLEADOS CTA NUEVA"/>
    <s v="TRANSACCIONES DEL DIA 12/20/2018SPYRAL - GESTION ADMINISTRATIVA"/>
    <n v="24"/>
    <n v="0"/>
    <s v="PUENTE CENTENARIO"/>
    <x v="2"/>
  </r>
  <r>
    <n v="51"/>
    <d v="2018-12-31T00:00:00"/>
    <x v="1"/>
    <x v="1"/>
    <x v="0"/>
    <s v="CAJA"/>
    <s v="CIERRE DE ANIO FISCAL"/>
    <s v="CIERRE_DE_CTAS_NOMINALES"/>
    <n v="0"/>
    <n v="856"/>
    <s v="PUENTE CENTENARIO"/>
    <x v="2"/>
  </r>
  <r>
    <n v="51"/>
    <d v="2018-06-18T00:00:00"/>
    <x v="2"/>
    <x v="2"/>
    <x v="0"/>
    <s v="SERVICIOS PERSONALES"/>
    <s v="ALIMENTACION DE EMPLEADOS CTA NUEVA"/>
    <s v="TRANSACCIONES DEL DIA 06/18/2018SPYRAL - GESTION ADMINISTRATIVA"/>
    <n v="16"/>
    <n v="0"/>
    <s v="PUENTE CENTENARIO"/>
    <x v="2"/>
  </r>
  <r>
    <n v="51"/>
    <d v="2018-07-06T00:00:00"/>
    <x v="6"/>
    <x v="6"/>
    <x v="0"/>
    <s v="SERVICIOS PERSONALES"/>
    <s v="ALIMENTACION DE EMPLEADOS CTA NUEVA"/>
    <s v="TRANSACCIONES DEL DIA 07/06/2018SPYRAL - GESTION ADMINISTRATIVA"/>
    <n v="8"/>
    <n v="0"/>
    <s v="PUENTE CENTENARIO"/>
    <x v="2"/>
  </r>
  <r>
    <n v="51"/>
    <d v="2018-07-12T00:00:00"/>
    <x v="6"/>
    <x v="6"/>
    <x v="0"/>
    <s v="SERVICIOS PERSONALES"/>
    <s v="ALIMENTACION DE EMPLEADOS CTA NUEVA"/>
    <s v="TRANSACCIONES DEL DIA 07/12/2018SPYRAL - GESTION ADMINISTRATIVA"/>
    <n v="24"/>
    <n v="0"/>
    <s v="PUENTE CENTENARIO"/>
    <x v="2"/>
  </r>
  <r>
    <n v="51"/>
    <d v="2018-07-27T00:00:00"/>
    <x v="6"/>
    <x v="6"/>
    <x v="0"/>
    <s v="SERVICIOS PERSONALES"/>
    <s v="ALIMENTACION DE EMPLEADOS CTA NUEVA"/>
    <s v="TRANSACCIONES DEL DIA 07/27/2018SPYRAL - GESTION ADMINISTRATIVA"/>
    <n v="8"/>
    <n v="0"/>
    <s v="PUENTE CENTENARIO"/>
    <x v="2"/>
  </r>
  <r>
    <n v="51"/>
    <d v="2018-10-26T00:00:00"/>
    <x v="0"/>
    <x v="0"/>
    <x v="0"/>
    <s v="SERVICIOS PERSONALES"/>
    <s v="ALIMENTACION DE EMPLEADOS CTA NUEVA"/>
    <s v="TRANSACCIONES DEL DIA 10/26/2018SPYRAL - GESTION ADMINISTRATIVA"/>
    <n v="24"/>
    <n v="0"/>
    <s v="PUENTE CENTENARIO"/>
    <x v="2"/>
  </r>
  <r>
    <n v="51"/>
    <d v="2018-12-31T00:00:00"/>
    <x v="1"/>
    <x v="1"/>
    <x v="0"/>
    <s v="SERVICIOS PERSONALES"/>
    <s v="CIERRE DE ANIO FISCAL"/>
    <s v="CIERRE_DE_CTAS_NOMINALES"/>
    <n v="0"/>
    <n v="112"/>
    <s v="PUENTE CENTENARIO"/>
    <x v="2"/>
  </r>
  <r>
    <n v="53"/>
    <d v="2018-07-16T00:00:00"/>
    <x v="6"/>
    <x v="6"/>
    <x v="0"/>
    <s v="ADMINISTRACION DE SUCURSALES"/>
    <s v="OTROS EGRESOS 17"/>
    <s v="OTROS EGRESOS 1.P.O (OR:53/DES:53 TRN:86 PERF:300086 CAU: 17"/>
    <n v="4.8"/>
    <n v="0"/>
    <s v="AGUADULCE"/>
    <x v="2"/>
  </r>
  <r>
    <n v="53"/>
    <d v="2018-10-24T00:00:00"/>
    <x v="0"/>
    <x v="0"/>
    <x v="0"/>
    <s v="ADMINISTRACION DE SUCURSALES"/>
    <s v="NC ALIMENTACION DE EMPLEADOS NVA"/>
    <s v="TRANSACCIONES DEL DIA 10/24/2018SPYRAL - GESTION ADMINISTRATIVA"/>
    <n v="14.65"/>
    <n v="0"/>
    <s v="AGUADULCE"/>
    <x v="2"/>
  </r>
  <r>
    <n v="53"/>
    <d v="2018-12-31T00:00:00"/>
    <x v="1"/>
    <x v="1"/>
    <x v="0"/>
    <s v="ADMINISTRACION DE SUCURSALES"/>
    <s v="CIERRE DE ANIO FISCAL"/>
    <s v="CIERRE_DE_CTAS_NOMINALES"/>
    <n v="0"/>
    <n v="45.43"/>
    <s v="AGUADULCE"/>
    <x v="2"/>
  </r>
  <r>
    <n v="54"/>
    <d v="2018-08-23T00:00:00"/>
    <x v="3"/>
    <x v="3"/>
    <x v="0"/>
    <s v="ADMINISTRACION DE SUCURSALES"/>
    <s v="NC ALIMENTACION DE EMPLEADOS NVA"/>
    <s v="TRANSACCIONES DEL DIA 08/23/2018SPYRAL - GESTION ADMINISTRATIVA"/>
    <n v="24.62"/>
    <n v="0"/>
    <s v="SABANITAS"/>
    <x v="2"/>
  </r>
  <r>
    <n v="54"/>
    <d v="2018-12-31T00:00:00"/>
    <x v="1"/>
    <x v="1"/>
    <x v="0"/>
    <s v="ADMINISTRACION DE SUCURSALES"/>
    <s v="CIERRE DE ANIO FISCAL"/>
    <s v="CIERRE_DE_CTAS_NOMINALES"/>
    <n v="0"/>
    <n v="24.62"/>
    <s v="SABANITAS"/>
    <x v="2"/>
  </r>
  <r>
    <n v="68"/>
    <d v="2018-07-06T00:00:00"/>
    <x v="6"/>
    <x v="6"/>
    <x v="0"/>
    <s v="CAJA"/>
    <s v="ALIMENTACION DE EMPLEADOS CTA NUEVA"/>
    <s v="TRANSACCIONES DEL DIA 07/06/2018SPYRAL - GESTION ADMINISTRATIVA"/>
    <n v="8"/>
    <n v="0"/>
    <s v="ALTOS DE PANAMA"/>
    <x v="2"/>
  </r>
  <r>
    <n v="68"/>
    <d v="2018-07-12T00:00:00"/>
    <x v="6"/>
    <x v="6"/>
    <x v="0"/>
    <s v="CAJA"/>
    <s v="ALIMENTACION DE EMPLEADOS CTA NUEVA"/>
    <s v="TRANSACCIONES DEL DIA 07/12/2018SPYRAL - GESTION ADMINISTRATIVA"/>
    <n v="8"/>
    <n v="0"/>
    <s v="ALTOS DE PANAMA"/>
    <x v="2"/>
  </r>
  <r>
    <n v="68"/>
    <d v="2018-10-17T00:00:00"/>
    <x v="0"/>
    <x v="0"/>
    <x v="0"/>
    <s v="CAJA"/>
    <s v="ALIMENTACION DE EMPLEADOS CTA NUEVA"/>
    <s v="TRANSACCIONES DEL DIA 10/17/2018SPYRAL - GESTION ADMINISTRATIVA"/>
    <n v="16"/>
    <n v="0"/>
    <s v="ALTOS DE PANAMA"/>
    <x v="2"/>
  </r>
  <r>
    <n v="68"/>
    <d v="2018-10-26T00:00:00"/>
    <x v="0"/>
    <x v="0"/>
    <x v="0"/>
    <s v="CAJA"/>
    <s v="ALIMENTACION DE EMPLEADOS CTA NUEVA"/>
    <s v="TRANSACCIONES DEL DIA 10/26/2018SPYRAL - GESTION ADMINISTRATIVA"/>
    <n v="16"/>
    <n v="0"/>
    <s v="ALTOS DE PANAMA"/>
    <x v="2"/>
  </r>
  <r>
    <n v="68"/>
    <d v="2018-12-11T00:00:00"/>
    <x v="1"/>
    <x v="1"/>
    <x v="0"/>
    <s v="CAJA"/>
    <s v="ALIMENTACION DE EMPLEADOS CTA NUEVA"/>
    <s v="TRANSACCIONES DEL DIA 12/11/2018SPYRAL - GESTION ADMINISTRATIVA"/>
    <n v="8"/>
    <n v="0"/>
    <s v="ALTOS DE PANAMA"/>
    <x v="2"/>
  </r>
  <r>
    <n v="68"/>
    <d v="2018-12-13T00:00:00"/>
    <x v="1"/>
    <x v="1"/>
    <x v="0"/>
    <s v="CAJA"/>
    <s v="ALIMENTACION DE EMPLEADOS CTA NUEVA"/>
    <s v="TRANSACCIONES DEL DIA 12/13/2018SPYRAL - GESTION ADMINISTRATIVA"/>
    <n v="8"/>
    <n v="0"/>
    <s v="ALTOS DE PANAMA"/>
    <x v="2"/>
  </r>
  <r>
    <n v="68"/>
    <d v="2018-12-31T00:00:00"/>
    <x v="1"/>
    <x v="1"/>
    <x v="0"/>
    <s v="CAJA"/>
    <s v="CIERRE DE ANIO FISCAL"/>
    <s v="CIERRE_DE_CTAS_NOMINALES"/>
    <n v="0"/>
    <n v="64"/>
    <s v="ALTOS DE PANAMA"/>
    <x v="2"/>
  </r>
  <r>
    <n v="68"/>
    <d v="2018-07-26T00:00:00"/>
    <x v="6"/>
    <x v="6"/>
    <x v="0"/>
    <s v="SERVICIOS PERSONALES"/>
    <s v="ALIMENTACION DE EMPLEADOS CTA NUEVA"/>
    <s v="TRANSACCIONES DEL DIA 07/26/2018SPYRAL - GESTION ADMINISTRATIVA"/>
    <n v="8"/>
    <n v="0"/>
    <s v="ALTOS DE PANAMA"/>
    <x v="2"/>
  </r>
  <r>
    <n v="68"/>
    <d v="2018-08-24T00:00:00"/>
    <x v="3"/>
    <x v="3"/>
    <x v="0"/>
    <s v="SERVICIOS PERSONALES"/>
    <s v="ALIMENTACION DE EMPLEADOS CTA NUEVA"/>
    <s v="TRANSACCIONES DEL DIA 08/24/2018SPYRAL - GESTION ADMINISTRATIVA"/>
    <n v="8"/>
    <n v="0"/>
    <s v="ALTOS DE PANAMA"/>
    <x v="2"/>
  </r>
  <r>
    <n v="68"/>
    <d v="2018-09-12T00:00:00"/>
    <x v="4"/>
    <x v="4"/>
    <x v="0"/>
    <s v="SERVICIOS PERSONALES"/>
    <s v="ALIMENTACION DE EMPLEADOS CTA NUEVA"/>
    <s v="TRANSACCIONES DEL DIA 09/12/2018SPYRAL - GESTION ADMINISTRATIVA"/>
    <n v="8"/>
    <n v="0"/>
    <s v="ALTOS DE PANAMA"/>
    <x v="2"/>
  </r>
  <r>
    <n v="68"/>
    <d v="2018-12-31T00:00:00"/>
    <x v="1"/>
    <x v="1"/>
    <x v="0"/>
    <s v="SERVICIOS PERSONALES"/>
    <s v="CIERRE DE ANIO FISCAL"/>
    <s v="CIERRE_DE_CTAS_NOMINALES"/>
    <n v="0"/>
    <n v="40"/>
    <s v="ALTOS DE PANAMA"/>
    <x v="2"/>
  </r>
  <r>
    <n v="69"/>
    <d v="2018-06-04T00:00:00"/>
    <x v="2"/>
    <x v="2"/>
    <x v="0"/>
    <s v="ADMINISTRACION DE SUCURSALES"/>
    <s v="NC ALIMENTACION DE EMPLEADOS NVA"/>
    <s v="TRANSACCIONES DEL DIA 06/04/2018SPYRAL - GESTION ADMINISTRATIVA"/>
    <n v="96"/>
    <n v="0"/>
    <s v="VERSALLES"/>
    <x v="2"/>
  </r>
  <r>
    <n v="69"/>
    <d v="2018-06-19T00:00:00"/>
    <x v="2"/>
    <x v="2"/>
    <x v="0"/>
    <s v="ADMINISTRACION DE SUCURSALES"/>
    <s v="NC ALIMENTACION DE EMPLEADOS NVA"/>
    <s v="TRANSACCIONES DEL DIA 06/19/2018SPYRAL - GESTION ADMINISTRATIVA"/>
    <n v="80"/>
    <n v="0"/>
    <s v="VERSALLES"/>
    <x v="2"/>
  </r>
  <r>
    <n v="69"/>
    <d v="2018-07-02T00:00:00"/>
    <x v="6"/>
    <x v="6"/>
    <x v="0"/>
    <s v="ADMINISTRACION DE SUCURSALES"/>
    <s v="NC ALIMENTACION DE EMPLEADOS NVA"/>
    <s v="TRANSACCIONES DEL DIA 07/02/2018SPYRAL - GESTION ADMINISTRATIVA"/>
    <n v="96"/>
    <n v="0"/>
    <s v="VERSALLES"/>
    <x v="2"/>
  </r>
  <r>
    <n v="69"/>
    <d v="2018-07-16T00:00:00"/>
    <x v="6"/>
    <x v="6"/>
    <x v="0"/>
    <s v="ADMINISTRACION DE SUCURSALES"/>
    <s v="NC ALIMENTACION DE EMPLEADOS NVA"/>
    <s v="TRANSACCIONES DEL DIA 07/16/2018SPYRAL - GESTION ADMINISTRATIVA"/>
    <n v="112"/>
    <n v="0"/>
    <s v="VERSALLES"/>
    <x v="2"/>
  </r>
  <r>
    <n v="69"/>
    <d v="2018-08-01T00:00:00"/>
    <x v="3"/>
    <x v="3"/>
    <x v="0"/>
    <s v="ADMINISTRACION DE SUCURSALES"/>
    <s v="NC ALIMENTACION DE EMPLEADOS NVA"/>
    <s v="TRANSACCIONES DEL DIA 08/01/2018SPYRAL - GESTION ADMINISTRATIVA"/>
    <n v="104"/>
    <n v="0"/>
    <s v="VERSALLES"/>
    <x v="2"/>
  </r>
  <r>
    <n v="69"/>
    <d v="2018-08-16T00:00:00"/>
    <x v="3"/>
    <x v="3"/>
    <x v="0"/>
    <s v="ADMINISTRACION DE SUCURSALES"/>
    <s v="NC ALIMENTACION DE EMPLEADOS NVA"/>
    <s v="TRANSACCIONES DEL DIA 08/16/2018SPYRAL - GESTION ADMINISTRATIVA"/>
    <n v="112"/>
    <n v="0"/>
    <s v="VERSALLES"/>
    <x v="2"/>
  </r>
  <r>
    <n v="69"/>
    <d v="2018-09-01T00:00:00"/>
    <x v="4"/>
    <x v="4"/>
    <x v="0"/>
    <s v="ADMINISTRACION DE SUCURSALES"/>
    <s v="NC ALIMENTACION DE EMPLEADOS NVA"/>
    <s v="TRANSACCIONES DEL DIA 09/01/2018SPYRAL - GESTION ADMINISTRATIVA"/>
    <n v="104"/>
    <n v="0"/>
    <s v="VERSALLES"/>
    <x v="2"/>
  </r>
  <r>
    <n v="69"/>
    <d v="2018-09-17T00:00:00"/>
    <x v="4"/>
    <x v="4"/>
    <x v="0"/>
    <s v="ADMINISTRACION DE SUCURSALES"/>
    <s v="NC ALIMENTACION DE EMPLEADOS NVA"/>
    <s v="TRANSACCIONES DEL DIA 09/17/2018SPYRAL - GESTION ADMINISTRATIVA"/>
    <n v="96"/>
    <n v="0"/>
    <s v="VERSALLES"/>
    <x v="2"/>
  </r>
  <r>
    <n v="69"/>
    <d v="2018-10-01T00:00:00"/>
    <x v="0"/>
    <x v="0"/>
    <x v="0"/>
    <s v="ADMINISTRACION DE SUCURSALES"/>
    <s v="NC ALIMENTACION DE EMPLEADOS NVA"/>
    <s v="TRANSACCIONES DEL DIA 10/01/2018SPYRAL - GESTION ADMINISTRATIVA"/>
    <n v="104"/>
    <n v="0"/>
    <s v="VERSALLES"/>
    <x v="2"/>
  </r>
  <r>
    <n v="69"/>
    <d v="2018-10-16T00:00:00"/>
    <x v="0"/>
    <x v="0"/>
    <x v="0"/>
    <s v="ADMINISTRACION DE SUCURSALES"/>
    <s v="NC ALIMENTACION DE EMPLEADOS NVA"/>
    <s v="TRANSACCIONES DEL DIA 10/16/2018SPYRAL - GESTION ADMINISTRATIVA"/>
    <n v="112"/>
    <n v="0"/>
    <s v="VERSALLES"/>
    <x v="2"/>
  </r>
  <r>
    <n v="69"/>
    <d v="2018-11-01T00:00:00"/>
    <x v="5"/>
    <x v="5"/>
    <x v="0"/>
    <s v="ADMINISTRACION DE SUCURSALES"/>
    <s v="NC ALIMENTACION DE EMPLEADOS NVA"/>
    <s v="TRANSACCIONES DEL DIA 11/01/2018SPYRAL - GESTION ADMINISTRATIVA"/>
    <n v="80"/>
    <n v="0"/>
    <s v="VERSALLES"/>
    <x v="2"/>
  </r>
  <r>
    <n v="69"/>
    <d v="2018-11-16T00:00:00"/>
    <x v="5"/>
    <x v="5"/>
    <x v="0"/>
    <s v="ADMINISTRACION DE SUCURSALES"/>
    <s v="NC ALIMENTACION DE EMPLEADOS NVA"/>
    <s v="TRANSACCIONES DEL DIA 11/16/2018SPYRAL - GESTION ADMINISTRATIVA"/>
    <n v="96"/>
    <n v="0"/>
    <s v="VERSALLES"/>
    <x v="2"/>
  </r>
  <r>
    <n v="69"/>
    <d v="2018-12-01T00:00:00"/>
    <x v="1"/>
    <x v="1"/>
    <x v="0"/>
    <s v="ADMINISTRACION DE SUCURSALES"/>
    <s v="NC ALIMENTACION DE EMPLEADOS NVA"/>
    <s v="TRANSACCIONES DEL DIA 12/01/2018SPYRAL - GESTION ADMINISTRATIVA"/>
    <n v="96"/>
    <n v="0"/>
    <s v="VERSALLES"/>
    <x v="2"/>
  </r>
  <r>
    <n v="69"/>
    <d v="2018-12-17T00:00:00"/>
    <x v="1"/>
    <x v="1"/>
    <x v="0"/>
    <s v="ADMINISTRACION DE SUCURSALES"/>
    <s v="NC ALIMENTACION DE EMPLEADOS NVA"/>
    <s v="TRANSACCIONES DEL DIA 12/17/2018SPYRAL - GESTION ADMINISTRATIVA"/>
    <n v="96"/>
    <n v="0"/>
    <s v="VERSALLES"/>
    <x v="2"/>
  </r>
  <r>
    <n v="69"/>
    <d v="2018-12-31T00:00:00"/>
    <x v="1"/>
    <x v="1"/>
    <x v="0"/>
    <s v="ADMINISTRACION DE SUCURSALES"/>
    <s v="CIERRE DE ANIO FISCAL"/>
    <s v="CIERRE_DE_CTAS_NOMINALES"/>
    <n v="0"/>
    <n v="2364"/>
    <s v="VERSALLES"/>
    <x v="2"/>
  </r>
  <r>
    <n v="69"/>
    <d v="2018-12-31T00:00:00"/>
    <x v="1"/>
    <x v="1"/>
    <x v="0"/>
    <s v="CAJA"/>
    <s v="CIERRE DE ANIO FISCAL"/>
    <s v="CIERRE_DE_CTAS_NOMINALES"/>
    <n v="0"/>
    <n v="40"/>
    <s v="VERSALLES"/>
    <x v="2"/>
  </r>
  <r>
    <n v="69"/>
    <d v="2018-12-31T00:00:00"/>
    <x v="1"/>
    <x v="1"/>
    <x v="0"/>
    <s v="SERVICIOS PERSONALES"/>
    <s v="CIERRE DE ANIO FISCAL"/>
    <s v="CIERRE_DE_CTAS_NOMINALES"/>
    <n v="0"/>
    <n v="8"/>
    <s v="VERSALLES"/>
    <x v="2"/>
  </r>
  <r>
    <n v="71"/>
    <d v="2018-08-09T00:00:00"/>
    <x v="3"/>
    <x v="3"/>
    <x v="0"/>
    <s v="ADMINISTRACION DE SUCURSALES"/>
    <s v="NC ALIMENTACION DE EMPLEADOS NVA"/>
    <s v="TRANSACCIONES DEL DIA 08/09/2018SPYRAL - GESTION ADMINISTRATIVA"/>
    <n v="27.8"/>
    <n v="0"/>
    <s v="SAN FRANCISCO"/>
    <x v="2"/>
  </r>
  <r>
    <n v="71"/>
    <d v="2018-10-10T00:00:00"/>
    <x v="0"/>
    <x v="0"/>
    <x v="0"/>
    <s v="ADMINISTRACION DE SUCURSALES"/>
    <s v="NC ALIMENTACION DE EMPLEADOS NVA"/>
    <s v="TRANSACCIONES DEL DIA 10/10/2018SPYRAL - GESTION ADMINISTRATIVA"/>
    <n v="26.12"/>
    <n v="0"/>
    <s v="SAN FRANCISCO"/>
    <x v="2"/>
  </r>
  <r>
    <n v="71"/>
    <d v="2018-12-31T00:00:00"/>
    <x v="1"/>
    <x v="1"/>
    <x v="0"/>
    <s v="ADMINISTRACION DE SUCURSALES"/>
    <s v="CIERRE DE ANIO FISCAL"/>
    <s v="CIERRE_DE_CTAS_NOMINALES"/>
    <n v="0"/>
    <n v="80.87"/>
    <s v="SAN FRANCISCO"/>
    <x v="2"/>
  </r>
  <r>
    <n v="71"/>
    <d v="2018-12-31T00:00:00"/>
    <x v="1"/>
    <x v="1"/>
    <x v="0"/>
    <s v="CAJA"/>
    <s v="CIERRE DE ANIO FISCAL"/>
    <s v="CIERRE_DE_CTAS_NOMINALES"/>
    <n v="0"/>
    <n v="16"/>
    <s v="SAN FRANCISCO"/>
    <x v="2"/>
  </r>
  <r>
    <n v="72"/>
    <d v="2018-09-07T00:00:00"/>
    <x v="4"/>
    <x v="4"/>
    <x v="0"/>
    <s v="ADMINISTRACION DE SUCURSALES"/>
    <s v="ALIMENTACION DE EMPLEADOS CTA NUEVA"/>
    <s v="TRANSACCIONES DEL DIA 09/07/2018SPYRAL - GESTION ADMINISTRATIVA"/>
    <n v="8"/>
    <n v="0"/>
    <s v="PLAZA BANCO GENERAL"/>
    <x v="2"/>
  </r>
  <r>
    <n v="72"/>
    <d v="2018-12-31T00:00:00"/>
    <x v="1"/>
    <x v="1"/>
    <x v="0"/>
    <s v="ADMINISTRACION DE SUCURSALES"/>
    <s v="CIERRE DE ANIO FISCAL"/>
    <s v="CIERRE_DE_CTAS_NOMINALES"/>
    <n v="0"/>
    <n v="41.49"/>
    <s v="PLAZA BANCO GENERAL"/>
    <x v="2"/>
  </r>
  <r>
    <n v="72"/>
    <d v="2018-08-27T00:00:00"/>
    <x v="3"/>
    <x v="3"/>
    <x v="0"/>
    <s v="CAJA"/>
    <s v="ALIMENTACION DE EMPLEADOS CTA NUEVA"/>
    <s v="TRANSACCIONES DEL DIA 08/27/2018SPYRAL - GESTION ADMINISTRATIVA"/>
    <n v="8"/>
    <n v="0"/>
    <s v="PLAZA BANCO GENERAL"/>
    <x v="2"/>
  </r>
  <r>
    <n v="72"/>
    <d v="2018-10-18T00:00:00"/>
    <x v="0"/>
    <x v="0"/>
    <x v="0"/>
    <s v="CAJA"/>
    <s v="ALIMENTACION DE EMPLEADOS CTA NUEVA"/>
    <s v="TRANSACCIONES DEL DIA 10/18/2018SPYRAL - GESTION ADMINISTRATIVA"/>
    <n v="8"/>
    <n v="0"/>
    <s v="PLAZA BANCO GENERAL"/>
    <x v="2"/>
  </r>
  <r>
    <n v="72"/>
    <d v="2018-11-09T00:00:00"/>
    <x v="5"/>
    <x v="5"/>
    <x v="0"/>
    <s v="CAJA"/>
    <s v="ALIMENTACION DE EMPLEADOS CTA NUEVA"/>
    <s v="TRANSACCIONES DEL DIA 11/09/2018SPYRAL - GESTION ADMINISTRATIVA"/>
    <n v="8"/>
    <n v="0"/>
    <s v="PLAZA BANCO GENERAL"/>
    <x v="2"/>
  </r>
  <r>
    <n v="72"/>
    <d v="2018-12-31T00:00:00"/>
    <x v="1"/>
    <x v="1"/>
    <x v="0"/>
    <s v="CAJA"/>
    <s v="CIERRE DE ANIO FISCAL"/>
    <s v="CIERRE_DE_CTAS_NOMINALES"/>
    <n v="0"/>
    <n v="24"/>
    <s v="PLAZA BANCO GENERAL"/>
    <x v="2"/>
  </r>
  <r>
    <n v="73"/>
    <d v="2018-06-11T00:00:00"/>
    <x v="2"/>
    <x v="2"/>
    <x v="0"/>
    <s v="ADMINISTRACION DE SUCURSALES"/>
    <s v="NC ALIMENTACION DE EMPLEADOS NVA"/>
    <s v="TRANSACCIONES DEL DIA 06/11/2018SPYRAL - GESTION ADMINISTRATIVA"/>
    <n v="61.64"/>
    <n v="0"/>
    <s v="LA CHORRERA - PARQUE 10 DE NOV."/>
    <x v="2"/>
  </r>
  <r>
    <n v="73"/>
    <d v="2018-07-04T00:00:00"/>
    <x v="6"/>
    <x v="6"/>
    <x v="0"/>
    <s v="ADMINISTRACION DE SUCURSALES"/>
    <s v="NC ALIMENTACION DE EMPLEADOS NVA"/>
    <s v="TRANSACCIONES DEL DIA 07/04/2018SPYRAL - GESTION ADMINISTRATIVA"/>
    <n v="30.85"/>
    <n v="0"/>
    <s v="LA CHORRERA - PARQUE 10 DE NOV."/>
    <x v="2"/>
  </r>
  <r>
    <n v="73"/>
    <d v="2018-07-17T00:00:00"/>
    <x v="6"/>
    <x v="6"/>
    <x v="0"/>
    <s v="ADMINISTRACION DE SUCURSALES"/>
    <s v="ALIMENTACION DE EMPLEADOS CTA NUEVA"/>
    <s v="TRANSACCIONES DEL DIA 07/17/2018SPYRAL - GESTION ADMINISTRATIVA"/>
    <n v="16"/>
    <n v="0"/>
    <s v="LA CHORRERA - PARQUE 10 DE NOV."/>
    <x v="2"/>
  </r>
  <r>
    <n v="73"/>
    <d v="2018-09-03T00:00:00"/>
    <x v="4"/>
    <x v="4"/>
    <x v="0"/>
    <s v="ADMINISTRACION DE SUCURSALES"/>
    <s v="NC ALIMENTACION DE EMPLEADOS NVA"/>
    <s v="TRANSACCIONES DEL DIA 09/03/2018SPYRAL - GESTION ADMINISTRATIVA"/>
    <n v="76.75"/>
    <n v="0"/>
    <s v="LA CHORRERA - PARQUE 10 DE NOV."/>
    <x v="2"/>
  </r>
  <r>
    <n v="73"/>
    <d v="2018-10-16T00:00:00"/>
    <x v="0"/>
    <x v="0"/>
    <x v="0"/>
    <s v="ADMINISTRACION DE SUCURSALES"/>
    <s v="NC ALIMENTACION DE EMPLEADOS NVA"/>
    <s v="TRANSACCIONES DEL DIA 10/16/2018SPYRAL - GESTION ADMINISTRATIVA"/>
    <n v="55.06"/>
    <n v="0"/>
    <s v="LA CHORRERA - PARQUE 10 DE NOV."/>
    <x v="2"/>
  </r>
  <r>
    <n v="73"/>
    <d v="2018-12-10T00:00:00"/>
    <x v="1"/>
    <x v="1"/>
    <x v="0"/>
    <s v="ADMINISTRACION DE SUCURSALES"/>
    <s v="NC ALIMENTACION DE EMPLEADOS NVA"/>
    <s v="TRANSACCIONES DEL DIA 12/10/2018SPYRAL - GESTION ADMINISTRATIVA"/>
    <n v="86.97"/>
    <n v="0"/>
    <s v="LA CHORRERA - PARQUE 10 DE NOV."/>
    <x v="2"/>
  </r>
  <r>
    <n v="73"/>
    <d v="2018-12-21T00:00:00"/>
    <x v="1"/>
    <x v="1"/>
    <x v="0"/>
    <s v="ADMINISTRACION DE SUCURSALES"/>
    <s v="ALIMENTACION DE EMPLEADOS CTA NUEVA"/>
    <s v="TRANSACCIONES DEL DIA 12/21/2018SPYRAL - GESTION ADMINISTRATIVA"/>
    <n v="8"/>
    <n v="0"/>
    <s v="LA CHORRERA - PARQUE 10 DE NOV."/>
    <x v="2"/>
  </r>
  <r>
    <n v="73"/>
    <d v="2018-12-31T00:00:00"/>
    <x v="1"/>
    <x v="1"/>
    <x v="0"/>
    <s v="ADMINISTRACION DE SUCURSALES"/>
    <s v="CIERRE DE ANIO FISCAL"/>
    <s v="CIERRE_DE_CTAS_NOMINALES"/>
    <n v="0"/>
    <n v="591.85"/>
    <s v="LA CHORRERA - PARQUE 10 DE NOV."/>
    <x v="2"/>
  </r>
  <r>
    <n v="73"/>
    <d v="2018-06-01T00:00:00"/>
    <x v="2"/>
    <x v="2"/>
    <x v="0"/>
    <s v="CAJA"/>
    <s v="ALIMENTACION DE EMPLEADOS CTA NUEVA"/>
    <s v="TRANSACCIONES DEL DIA 06/01/2018SPYRAL - GESTION ADMINISTRATIVA"/>
    <n v="16"/>
    <n v="0"/>
    <s v="LA CHORRERA - PARQUE 10 DE NOV."/>
    <x v="2"/>
  </r>
  <r>
    <n v="73"/>
    <d v="2018-06-05T00:00:00"/>
    <x v="2"/>
    <x v="2"/>
    <x v="0"/>
    <s v="CAJA"/>
    <s v="ALIMENTACION DE EMPLEADOS CTA NUEVA"/>
    <s v="TRANSACCIONES DEL DIA 06/05/2018SPYRAL - GESTION ADMINISTRATIVA"/>
    <n v="48"/>
    <n v="0"/>
    <s v="LA CHORRERA - PARQUE 10 DE NOV."/>
    <x v="2"/>
  </r>
  <r>
    <n v="73"/>
    <d v="2018-06-06T00:00:00"/>
    <x v="2"/>
    <x v="2"/>
    <x v="0"/>
    <s v="CAJA"/>
    <s v="ALIMENTACION DE EMPLEADOS CTA NUEVA"/>
    <s v="TRANSACCIONES DEL DIA 06/06/2018SPYRAL - GESTION ADMINISTRATIVA"/>
    <n v="48"/>
    <n v="0"/>
    <s v="LA CHORRERA - PARQUE 10 DE NOV."/>
    <x v="2"/>
  </r>
  <r>
    <n v="73"/>
    <d v="2018-06-08T00:00:00"/>
    <x v="2"/>
    <x v="2"/>
    <x v="0"/>
    <s v="CAJA"/>
    <s v="ALIMENTACION DE EMPLEADOS CTA NUEVA"/>
    <s v="TRANSACCIONES DEL DIA 06/08/2018SPYRAL - GESTION ADMINISTRATIVA"/>
    <n v="8"/>
    <n v="0"/>
    <s v="LA CHORRERA - PARQUE 10 DE NOV."/>
    <x v="2"/>
  </r>
  <r>
    <n v="73"/>
    <d v="2018-06-11T00:00:00"/>
    <x v="2"/>
    <x v="2"/>
    <x v="0"/>
    <s v="CAJA"/>
    <s v="ALIMENTACION DE EMPLEADOS CTA NUEVA"/>
    <s v="TRANSACCIONES DEL DIA 06/11/2018SPYRAL - GESTION ADMINISTRATIVA"/>
    <n v="32"/>
    <n v="0"/>
    <s v="LA CHORRERA - PARQUE 10 DE NOV."/>
    <x v="2"/>
  </r>
  <r>
    <n v="73"/>
    <d v="2018-06-18T00:00:00"/>
    <x v="2"/>
    <x v="2"/>
    <x v="0"/>
    <s v="CAJA"/>
    <s v="ALIMENTACION DE EMPLEADOS CTA NUEVA"/>
    <s v="TRANSACCIONES DEL DIA 06/18/2018SPYRAL - GESTION ADMINISTRATIVA"/>
    <n v="72"/>
    <n v="0"/>
    <s v="LA CHORRERA - PARQUE 10 DE NOV."/>
    <x v="2"/>
  </r>
  <r>
    <n v="73"/>
    <d v="2018-06-21T00:00:00"/>
    <x v="2"/>
    <x v="2"/>
    <x v="0"/>
    <s v="CAJA"/>
    <s v="ALIMENTACION DE EMPLEADOS CTA NUEVA"/>
    <s v="TRANSACCIONES DEL DIA 06/21/2018SPYRAL - GESTION ADMINISTRATIVA"/>
    <n v="32"/>
    <n v="0"/>
    <s v="LA CHORRERA - PARQUE 10 DE NOV."/>
    <x v="2"/>
  </r>
  <r>
    <n v="73"/>
    <d v="2018-06-28T00:00:00"/>
    <x v="2"/>
    <x v="2"/>
    <x v="0"/>
    <s v="CAJA"/>
    <s v="ALIMENTACION DE EMPLEADOS CTA NUEVA"/>
    <s v="TRANSACCIONES DEL DIA 06/28/2018SPYRAL - GESTION ADMINISTRATIVA"/>
    <n v="32"/>
    <n v="0"/>
    <s v="LA CHORRERA - PARQUE 10 DE NOV."/>
    <x v="2"/>
  </r>
  <r>
    <n v="73"/>
    <d v="2018-07-03T00:00:00"/>
    <x v="6"/>
    <x v="6"/>
    <x v="0"/>
    <s v="CAJA"/>
    <s v="ALIMENTACION DE EMPLEADOS CTA NUEVA"/>
    <s v="TRANSACCIONES DEL DIA 07/03/2018SPYRAL - GESTION ADMINISTRATIVA"/>
    <n v="24"/>
    <n v="0"/>
    <s v="LA CHORRERA - PARQUE 10 DE NOV."/>
    <x v="2"/>
  </r>
  <r>
    <n v="73"/>
    <d v="2018-07-06T00:00:00"/>
    <x v="6"/>
    <x v="6"/>
    <x v="0"/>
    <s v="CAJA"/>
    <s v="ALIMENTACION DE EMPLEADOS CTA NUEVA"/>
    <s v="TRANSACCIONES DEL DIA 07/06/2018SPYRAL - GESTION ADMINISTRATIVA"/>
    <n v="80"/>
    <n v="0"/>
    <s v="LA CHORRERA - PARQUE 10 DE NOV."/>
    <x v="2"/>
  </r>
  <r>
    <n v="73"/>
    <d v="2018-07-12T00:00:00"/>
    <x v="6"/>
    <x v="6"/>
    <x v="0"/>
    <s v="CAJA"/>
    <s v="ALIMENTACION DE EMPLEADOS CTA NUEVA"/>
    <s v="TRANSACCIONES DEL DIA 07/12/2018SPYRAL - GESTION ADMINISTRATIVA"/>
    <n v="8"/>
    <n v="0"/>
    <s v="LA CHORRERA - PARQUE 10 DE NOV."/>
    <x v="2"/>
  </r>
  <r>
    <n v="73"/>
    <d v="2018-07-14T00:00:00"/>
    <x v="6"/>
    <x v="6"/>
    <x v="0"/>
    <s v="CAJA"/>
    <s v="ALIMENTACION DE EMPLEADOS CTA NUEVA"/>
    <s v="TRANSACCIONES DEL DIA 07/14/2018SPYRAL - GESTION ADMINISTRATIVA"/>
    <n v="8"/>
    <n v="0"/>
    <s v="LA CHORRERA - PARQUE 10 DE NOV."/>
    <x v="2"/>
  </r>
  <r>
    <n v="73"/>
    <d v="2018-07-20T00:00:00"/>
    <x v="6"/>
    <x v="6"/>
    <x v="0"/>
    <s v="CAJA"/>
    <s v="ALIMENTACION DE EMPLEADOS"/>
    <s v="TRANSACCIONES DEL DIA 07/20/2018SPYRAL - GESTION ADMINISTRATIVA"/>
    <n v="8"/>
    <n v="0"/>
    <s v="LA CHORRERA - PARQUE 10 DE NOV."/>
    <x v="2"/>
  </r>
  <r>
    <n v="73"/>
    <d v="2018-07-21T00:00:00"/>
    <x v="6"/>
    <x v="6"/>
    <x v="0"/>
    <s v="CAJA"/>
    <s v="ALIMENTACION DE EMPLEADOS CTA NUEVA"/>
    <s v="TRANSACCIONES DEL DIA 07/21/2018SPYRAL - GESTION ADMINISTRATIVA"/>
    <n v="8"/>
    <n v="0"/>
    <s v="LA CHORRERA - PARQUE 10 DE NOV."/>
    <x v="2"/>
  </r>
  <r>
    <n v="73"/>
    <d v="2018-07-24T00:00:00"/>
    <x v="6"/>
    <x v="6"/>
    <x v="0"/>
    <s v="CAJA"/>
    <s v="ALIMENTACION DE EMPLEADOS CTA NUEVA"/>
    <s v="TRANSACCIONES DEL DIA 07/24/2018SPYRAL - GESTION ADMINISTRATIVA"/>
    <n v="8"/>
    <n v="0"/>
    <s v="LA CHORRERA - PARQUE 10 DE NOV."/>
    <x v="2"/>
  </r>
  <r>
    <n v="73"/>
    <d v="2018-07-26T00:00:00"/>
    <x v="6"/>
    <x v="6"/>
    <x v="0"/>
    <s v="CAJA"/>
    <s v="CORRECCION REG.20/07/2018 CENA"/>
    <s v="CORRECCION REG.20/07/2018 CENA"/>
    <n v="32"/>
    <n v="0"/>
    <s v="LA CHORRERA - PARQUE 10 DE NOV."/>
    <x v="2"/>
  </r>
  <r>
    <n v="73"/>
    <d v="2018-07-30T00:00:00"/>
    <x v="6"/>
    <x v="6"/>
    <x v="0"/>
    <s v="CAJA"/>
    <s v="ALIMENTACION DE EMPLEADOS CTA NUEVA"/>
    <s v="TRANSACCIONES DEL DIA 07/30/2018SPYRAL - GESTION ADMINISTRATIVA"/>
    <n v="16"/>
    <n v="0"/>
    <s v="LA CHORRERA - PARQUE 10 DE NOV."/>
    <x v="2"/>
  </r>
  <r>
    <n v="73"/>
    <d v="2018-08-03T00:00:00"/>
    <x v="3"/>
    <x v="3"/>
    <x v="0"/>
    <s v="CAJA"/>
    <s v="ALIMENTACION DE EMPLEADOS CTA NUEVA"/>
    <s v="TRANSACCIONES DEL DIA 08/03/2018SPYRAL - GESTION ADMINISTRATIVA"/>
    <n v="80"/>
    <n v="0"/>
    <s v="LA CHORRERA - PARQUE 10 DE NOV."/>
    <x v="2"/>
  </r>
  <r>
    <n v="73"/>
    <d v="2018-08-09T00:00:00"/>
    <x v="3"/>
    <x v="3"/>
    <x v="0"/>
    <s v="CAJA"/>
    <s v="ALIMENTACION DE EMPLEADOS CTA NUEVA"/>
    <s v="TRANSACCIONES DEL DIA 08/09/2018SPYRAL - GESTION ADMINISTRATIVA"/>
    <n v="72"/>
    <n v="0"/>
    <s v="LA CHORRERA - PARQUE 10 DE NOV."/>
    <x v="2"/>
  </r>
  <r>
    <n v="73"/>
    <d v="2018-08-14T00:00:00"/>
    <x v="3"/>
    <x v="3"/>
    <x v="0"/>
    <s v="CAJA"/>
    <s v="ALIMENTACION DE EMPLEADOS CTA NUEVA"/>
    <s v="TRANSACCIONES DEL DIA 08/14/2018SPYRAL - GESTION ADMINISTRATIVA"/>
    <n v="24"/>
    <n v="0"/>
    <s v="LA CHORRERA - PARQUE 10 DE NOV."/>
    <x v="2"/>
  </r>
  <r>
    <n v="73"/>
    <d v="2018-08-17T00:00:00"/>
    <x v="3"/>
    <x v="3"/>
    <x v="0"/>
    <s v="CAJA"/>
    <s v="ALIMENTACION DE EMPLEADOS CTA NUEVA"/>
    <s v="TRANSACCIONES DEL DIA 08/17/2018SPYRAL - GESTION ADMINISTRATIVA"/>
    <n v="16"/>
    <n v="0"/>
    <s v="LA CHORRERA - PARQUE 10 DE NOV."/>
    <x v="2"/>
  </r>
  <r>
    <n v="73"/>
    <d v="2018-08-20T00:00:00"/>
    <x v="3"/>
    <x v="3"/>
    <x v="0"/>
    <s v="CAJA"/>
    <s v="ALIMENTACION DE EMPLEADOS CTA NUEVA"/>
    <s v="TRANSACCIONES DEL DIA 08/20/2018SPYRAL - GESTION ADMINISTRATIVA"/>
    <n v="40"/>
    <n v="0"/>
    <s v="LA CHORRERA - PARQUE 10 DE NOV."/>
    <x v="2"/>
  </r>
  <r>
    <n v="73"/>
    <d v="2018-08-21T00:00:00"/>
    <x v="3"/>
    <x v="3"/>
    <x v="0"/>
    <s v="CAJA"/>
    <s v="ALIMENTACION DE EMPLEADOS CTA NUEVA"/>
    <s v="TRANSACCIONES DEL DIA 08/21/2018SPYRAL - GESTION ADMINISTRATIVA"/>
    <n v="8"/>
    <n v="0"/>
    <s v="LA CHORRERA - PARQUE 10 DE NOV."/>
    <x v="2"/>
  </r>
  <r>
    <n v="73"/>
    <d v="2018-08-22T00:00:00"/>
    <x v="3"/>
    <x v="3"/>
    <x v="0"/>
    <s v="CAJA"/>
    <s v="ALIMENTACION DE EMPLEADOS CTA NUEVA"/>
    <s v="TRANSACCIONES DEL DIA 08/22/2018SPYRAL - GESTION ADMINISTRATIVA"/>
    <n v="48"/>
    <n v="0"/>
    <s v="LA CHORRERA - PARQUE 10 DE NOV."/>
    <x v="2"/>
  </r>
  <r>
    <n v="73"/>
    <d v="2018-08-23T00:00:00"/>
    <x v="3"/>
    <x v="3"/>
    <x v="0"/>
    <s v="CAJA"/>
    <s v="ALIMENTACION DE EMPLEADOS CTA NUEVA"/>
    <s v="TRANSACCIONES DEL DIA 08/23/2018SPYRAL - GESTION ADMINISTRATIVA"/>
    <n v="8"/>
    <n v="0"/>
    <s v="LA CHORRERA - PARQUE 10 DE NOV."/>
    <x v="2"/>
  </r>
  <r>
    <n v="73"/>
    <d v="2018-08-24T00:00:00"/>
    <x v="3"/>
    <x v="3"/>
    <x v="0"/>
    <s v="CAJA"/>
    <s v="ALIMENTACION DE EMPLEADOS CTA NUEVA"/>
    <s v="TRANSACCIONES DEL DIA 08/24/2018SPYRAL - GESTION ADMINISTRATIVA"/>
    <n v="16"/>
    <n v="0"/>
    <s v="LA CHORRERA - PARQUE 10 DE NOV."/>
    <x v="2"/>
  </r>
  <r>
    <n v="73"/>
    <d v="2018-08-27T00:00:00"/>
    <x v="3"/>
    <x v="3"/>
    <x v="0"/>
    <s v="CAJA"/>
    <s v="ALIMENTACION DE EMPLEADOS CTA NUEVA"/>
    <s v="TRANSACCIONES DEL DIA 08/27/2018SPYRAL - GESTION ADMINISTRATIVA"/>
    <n v="16"/>
    <n v="0"/>
    <s v="LA CHORRERA - PARQUE 10 DE NOV."/>
    <x v="2"/>
  </r>
  <r>
    <n v="73"/>
    <d v="2018-09-03T00:00:00"/>
    <x v="4"/>
    <x v="4"/>
    <x v="0"/>
    <s v="CAJA"/>
    <s v="ALIMENTACION DE EMPLEADOS CTA NUEVA"/>
    <s v="TRANSACCIONES DEL DIA 09/03/2018SPYRAL - GESTION ADMINISTRATIVA"/>
    <n v="8"/>
    <n v="0"/>
    <s v="LA CHORRERA - PARQUE 10 DE NOV."/>
    <x v="2"/>
  </r>
  <r>
    <n v="73"/>
    <d v="2018-09-05T00:00:00"/>
    <x v="4"/>
    <x v="4"/>
    <x v="0"/>
    <s v="CAJA"/>
    <s v="ALIMENTACION DE EMPLEADOS CTA NUEVA"/>
    <s v="TRANSACCIONES DEL DIA 09/05/2018SPYRAL - GESTION ADMINISTRATIVA"/>
    <n v="48"/>
    <n v="0"/>
    <s v="LA CHORRERA - PARQUE 10 DE NOV."/>
    <x v="2"/>
  </r>
  <r>
    <n v="73"/>
    <d v="2018-09-07T00:00:00"/>
    <x v="4"/>
    <x v="4"/>
    <x v="0"/>
    <s v="CAJA"/>
    <s v="ALIMENTACION DE EMPLEADOS CTA NUEVA"/>
    <s v="TRANSACCIONES DEL DIA 09/07/2018SPYRAL - GESTION ADMINISTRATIVA"/>
    <n v="48"/>
    <n v="0"/>
    <s v="LA CHORRERA - PARQUE 10 DE NOV."/>
    <x v="2"/>
  </r>
  <r>
    <n v="73"/>
    <d v="2018-09-11T00:00:00"/>
    <x v="4"/>
    <x v="4"/>
    <x v="0"/>
    <s v="CAJA"/>
    <s v="ALIMENTACION DE EMPLEADOS CTA NUEVA"/>
    <s v="TRANSACCIONES DEL DIA 09/11/2018SPYRAL - GESTION ADMINISTRATIVA"/>
    <n v="24"/>
    <n v="0"/>
    <s v="LA CHORRERA - PARQUE 10 DE NOV."/>
    <x v="2"/>
  </r>
  <r>
    <n v="73"/>
    <d v="2018-09-19T00:00:00"/>
    <x v="4"/>
    <x v="4"/>
    <x v="0"/>
    <s v="CAJA"/>
    <s v="ALIMENTACION DE EMPLEADOS CTA NUEVA"/>
    <s v="TRANSACCIONES DEL DIA 09/19/2018SPYRAL - GESTION ADMINISTRATIVA"/>
    <n v="48"/>
    <n v="0"/>
    <s v="LA CHORRERA - PARQUE 10 DE NOV."/>
    <x v="2"/>
  </r>
  <r>
    <n v="73"/>
    <d v="2018-09-20T00:00:00"/>
    <x v="4"/>
    <x v="4"/>
    <x v="0"/>
    <s v="CAJA"/>
    <s v="ALIMENTACION DE EMPLEADOS CTA NUEVA"/>
    <s v="TRANSACCIONES DEL DIA 09/20/2018SPYRAL - GESTION ADMINISTRATIVA"/>
    <n v="16"/>
    <n v="0"/>
    <s v="LA CHORRERA - PARQUE 10 DE NOV."/>
    <x v="2"/>
  </r>
  <r>
    <n v="73"/>
    <d v="2018-09-25T00:00:00"/>
    <x v="4"/>
    <x v="4"/>
    <x v="0"/>
    <s v="CAJA"/>
    <s v="ALIMENTACION DE EMPLEADOS CTA NUEVA"/>
    <s v="TRANSACCIONES DEL DIA 09/25/2018SPYRAL - GESTION ADMINISTRATIVA"/>
    <n v="8"/>
    <n v="0"/>
    <s v="LA CHORRERA - PARQUE 10 DE NOV."/>
    <x v="2"/>
  </r>
  <r>
    <n v="73"/>
    <d v="2018-09-26T00:00:00"/>
    <x v="4"/>
    <x v="4"/>
    <x v="0"/>
    <s v="CAJA"/>
    <s v="ALIMENTACION DE EMPLEADOS CTA NUEVA"/>
    <s v="TRANSACCIONES DEL DIA 09/26/2018SPYRAL - GESTION ADMINISTRATIVA"/>
    <n v="24"/>
    <n v="0"/>
    <s v="LA CHORRERA - PARQUE 10 DE NOV."/>
    <x v="2"/>
  </r>
  <r>
    <n v="73"/>
    <d v="2018-10-05T00:00:00"/>
    <x v="0"/>
    <x v="0"/>
    <x v="0"/>
    <s v="CAJA"/>
    <s v="ALIMENTACION DE EMPLEADOS CTA NUEVA"/>
    <s v="TRANSACCIONES DEL DIA 10/05/2018SPYRAL - GESTION ADMINISTRATIVA"/>
    <n v="16"/>
    <n v="0"/>
    <s v="LA CHORRERA - PARQUE 10 DE NOV."/>
    <x v="2"/>
  </r>
  <r>
    <n v="73"/>
    <d v="2018-10-08T00:00:00"/>
    <x v="0"/>
    <x v="0"/>
    <x v="0"/>
    <s v="CAJA"/>
    <s v="ALIMENTACION DE EMPLEADOS CTA NUEVA"/>
    <s v="TRANSACCIONES DEL DIA 10/08/2018SPYRAL - GESTION ADMINISTRATIVA"/>
    <n v="48"/>
    <n v="0"/>
    <s v="LA CHORRERA - PARQUE 10 DE NOV."/>
    <x v="2"/>
  </r>
  <r>
    <n v="73"/>
    <d v="2018-10-10T00:00:00"/>
    <x v="0"/>
    <x v="0"/>
    <x v="0"/>
    <s v="CAJA"/>
    <s v="ALIMENTACION DE EMPLEADOS CTA NUEVA"/>
    <s v="TRANSACCIONES DEL DIA 10/10/2018SPYRAL - GESTION ADMINISTRATIVA"/>
    <n v="32"/>
    <n v="0"/>
    <s v="LA CHORRERA - PARQUE 10 DE NOV."/>
    <x v="2"/>
  </r>
  <r>
    <n v="73"/>
    <d v="2018-10-15T00:00:00"/>
    <x v="0"/>
    <x v="0"/>
    <x v="0"/>
    <s v="CAJA"/>
    <s v="ALIMENTACION DE EMPLEADOS CTA NUEVA"/>
    <s v="TRANSACCIONES DEL DIA 10/15/2018SPYRAL - GESTION ADMINISTRATIVA"/>
    <n v="32"/>
    <n v="0"/>
    <s v="LA CHORRERA - PARQUE 10 DE NOV."/>
    <x v="2"/>
  </r>
  <r>
    <n v="73"/>
    <d v="2018-10-17T00:00:00"/>
    <x v="0"/>
    <x v="0"/>
    <x v="0"/>
    <s v="CAJA"/>
    <s v="ALIMENTACION DE EMPLEADOS CTA NUEVA"/>
    <s v="TRANSACCIONES DEL DIA 10/17/2018SPYRAL - GESTION ADMINISTRATIVA"/>
    <n v="8"/>
    <n v="0"/>
    <s v="LA CHORRERA - PARQUE 10 DE NOV."/>
    <x v="2"/>
  </r>
  <r>
    <n v="73"/>
    <d v="2018-10-18T00:00:00"/>
    <x v="0"/>
    <x v="0"/>
    <x v="0"/>
    <s v="CAJA"/>
    <s v="ALIMENTACION DE EMPLEADOS CTA NUEVA"/>
    <s v="TRANSACCIONES DEL DIA 10/18/2018SPYRAL - GESTION ADMINISTRATIVA"/>
    <n v="40"/>
    <n v="0"/>
    <s v="LA CHORRERA - PARQUE 10 DE NOV."/>
    <x v="2"/>
  </r>
  <r>
    <n v="73"/>
    <d v="2018-10-24T00:00:00"/>
    <x v="0"/>
    <x v="0"/>
    <x v="0"/>
    <s v="CAJA"/>
    <s v="ALIMENTACION DE EMPLEADOS CTA NUEVA"/>
    <s v="TRANSACCIONES DEL DIA 10/24/2018SPYRAL - GESTION ADMINISTRATIVA"/>
    <n v="16"/>
    <n v="0"/>
    <s v="LA CHORRERA - PARQUE 10 DE NOV."/>
    <x v="2"/>
  </r>
  <r>
    <n v="73"/>
    <d v="2018-11-02T00:00:00"/>
    <x v="5"/>
    <x v="5"/>
    <x v="0"/>
    <s v="CAJA"/>
    <s v="ALIMENTACION DE EMPLEADOS CTA NUEVA"/>
    <s v="TRANSACCIONES DEL DIA 11/02/2018SPYRAL - GESTION ADMINISTRATIVA"/>
    <n v="40"/>
    <n v="0"/>
    <s v="LA CHORRERA - PARQUE 10 DE NOV."/>
    <x v="2"/>
  </r>
  <r>
    <n v="73"/>
    <d v="2018-11-09T00:00:00"/>
    <x v="5"/>
    <x v="5"/>
    <x v="0"/>
    <s v="CAJA"/>
    <s v="ALIMENTACION DE EMPLEADOS CTA NUEVA"/>
    <s v="TRANSACCIONES DEL DIA 11/09/2018SPYRAL - GESTION ADMINISTRATIVA"/>
    <n v="16"/>
    <n v="0"/>
    <s v="LA CHORRERA - PARQUE 10 DE NOV."/>
    <x v="2"/>
  </r>
  <r>
    <n v="73"/>
    <d v="2018-11-12T00:00:00"/>
    <x v="5"/>
    <x v="5"/>
    <x v="0"/>
    <s v="CAJA"/>
    <s v="ALIMENTACION DE EMPLEADOS CTA NUEVA"/>
    <s v="TRANSACCIONES DEL DIA 11/12/2018SPYRAL - GESTION ADMINISTRATIVA"/>
    <n v="160"/>
    <n v="0"/>
    <s v="LA CHORRERA - PARQUE 10 DE NOV."/>
    <x v="2"/>
  </r>
  <r>
    <n v="73"/>
    <d v="2018-11-13T00:00:00"/>
    <x v="5"/>
    <x v="5"/>
    <x v="0"/>
    <s v="CAJA"/>
    <s v="ALIMENTACION DE EMPLEADOS CTA NUEVA"/>
    <s v="TRANSACCIONES DEL DIA 11/13/2018SPYRAL - GESTION ADMINISTRATIVA"/>
    <n v="16"/>
    <n v="0"/>
    <s v="LA CHORRERA - PARQUE 10 DE NOV."/>
    <x v="2"/>
  </r>
  <r>
    <n v="73"/>
    <d v="2018-11-14T00:00:00"/>
    <x v="5"/>
    <x v="5"/>
    <x v="0"/>
    <s v="CAJA"/>
    <s v="ALIMENTACION DE EMPLEADOS CTA NUEVA"/>
    <s v="TRANSACCIONES DEL DIA 11/14/2018SPYRAL - GESTION ADMINISTRATIVA"/>
    <n v="40"/>
    <n v="0"/>
    <s v="LA CHORRERA - PARQUE 10 DE NOV."/>
    <x v="2"/>
  </r>
  <r>
    <n v="73"/>
    <d v="2018-11-19T00:00:00"/>
    <x v="5"/>
    <x v="5"/>
    <x v="0"/>
    <s v="CAJA"/>
    <s v="ALIMENTACION DE EMPLEADOS CTA NUEVA"/>
    <s v="TRANSACCIONES DEL DIA 11/19/2018SPYRAL - GESTION ADMINISTRATIVA"/>
    <n v="56"/>
    <n v="0"/>
    <s v="LA CHORRERA - PARQUE 10 DE NOV."/>
    <x v="2"/>
  </r>
  <r>
    <n v="73"/>
    <d v="2018-11-22T00:00:00"/>
    <x v="5"/>
    <x v="5"/>
    <x v="0"/>
    <s v="CAJA"/>
    <s v="ALIMENTACION DE EMPLEADOS CTA NUEVA"/>
    <s v="TRANSACCIONES DEL DIA 11/22/2018SPYRAL - GESTION ADMINISTRATIVA"/>
    <n v="8"/>
    <n v="0"/>
    <s v="LA CHORRERA - PARQUE 10 DE NOV."/>
    <x v="2"/>
  </r>
  <r>
    <n v="73"/>
    <d v="2018-11-23T00:00:00"/>
    <x v="5"/>
    <x v="5"/>
    <x v="0"/>
    <s v="CAJA"/>
    <s v="ALIMENTACION DE EMPLEADOS CTA NUEVA"/>
    <s v="TRANSACCIONES DEL DIA 11/23/2018SPYRAL - GESTION ADMINISTRATIVA"/>
    <n v="40"/>
    <n v="0"/>
    <s v="LA CHORRERA - PARQUE 10 DE NOV."/>
    <x v="2"/>
  </r>
  <r>
    <n v="73"/>
    <d v="2018-11-27T00:00:00"/>
    <x v="5"/>
    <x v="5"/>
    <x v="0"/>
    <s v="CAJA"/>
    <s v="ALIMENTACION DE EMPLEADOS CTA NUEVA"/>
    <s v="TRANSACCIONES DEL DIA 11/27/2018SPYRAL - GESTION ADMINISTRATIVA"/>
    <n v="24"/>
    <n v="0"/>
    <s v="LA CHORRERA - PARQUE 10 DE NOV."/>
    <x v="2"/>
  </r>
  <r>
    <n v="73"/>
    <d v="2018-12-06T00:00:00"/>
    <x v="1"/>
    <x v="1"/>
    <x v="0"/>
    <s v="CAJA"/>
    <s v="ALIMENTACION DE EMPLEADOS CTA NUEVA"/>
    <s v="TRANSACCIONES DEL DIA 12/06/2018SPYRAL - GESTION ADMINISTRATIVA"/>
    <n v="80"/>
    <n v="0"/>
    <s v="LA CHORRERA - PARQUE 10 DE NOV."/>
    <x v="2"/>
  </r>
  <r>
    <n v="73"/>
    <d v="2018-12-10T00:00:00"/>
    <x v="1"/>
    <x v="1"/>
    <x v="0"/>
    <s v="CAJA"/>
    <s v="ALIMENTACION DE EMPLEADOS CTA NUEVA"/>
    <s v="TRANSACCIONES DEL DIA 12/10/2018SPYRAL - GESTION ADMINISTRATIVA"/>
    <n v="40"/>
    <n v="0"/>
    <s v="LA CHORRERA - PARQUE 10 DE NOV."/>
    <x v="2"/>
  </r>
  <r>
    <n v="73"/>
    <d v="2018-12-11T00:00:00"/>
    <x v="1"/>
    <x v="1"/>
    <x v="0"/>
    <s v="CAJA"/>
    <s v="ALIMENTACION DE EMPLEADOS CTA NUEVA"/>
    <s v="TRANSACCIONES DEL DIA 12/11/2018SPYRAL - GESTION ADMINISTRATIVA"/>
    <n v="40"/>
    <n v="0"/>
    <s v="LA CHORRERA - PARQUE 10 DE NOV."/>
    <x v="2"/>
  </r>
  <r>
    <n v="73"/>
    <d v="2018-12-13T00:00:00"/>
    <x v="1"/>
    <x v="1"/>
    <x v="0"/>
    <s v="CAJA"/>
    <s v="ALIMENTACION DE EMPLEADOS CTA NUEVA"/>
    <s v="TRANSACCIONES DEL DIA 12/13/2018SPYRAL - GESTION ADMINISTRATIVA"/>
    <n v="32"/>
    <n v="0"/>
    <s v="LA CHORRERA - PARQUE 10 DE NOV."/>
    <x v="2"/>
  </r>
  <r>
    <n v="73"/>
    <d v="2018-12-14T00:00:00"/>
    <x v="1"/>
    <x v="1"/>
    <x v="0"/>
    <s v="CAJA"/>
    <s v="ALIMENTACION DE EMPLEADOS CTA NUEVA"/>
    <s v="TRANSACCIONES DEL DIA 12/14/2018SPYRAL - GESTION ADMINISTRATIVA"/>
    <n v="32"/>
    <n v="0"/>
    <s v="LA CHORRERA - PARQUE 10 DE NOV."/>
    <x v="2"/>
  </r>
  <r>
    <n v="73"/>
    <d v="2018-12-17T00:00:00"/>
    <x v="1"/>
    <x v="1"/>
    <x v="0"/>
    <s v="CAJA"/>
    <s v="ALIMENTACION DE EMPLEADOS CTA NUEVA"/>
    <s v="TRANSACCIONES DEL DIA 12/17/2018SPYRAL - GESTION ADMINISTRATIVA"/>
    <n v="96"/>
    <n v="0"/>
    <s v="LA CHORRERA - PARQUE 10 DE NOV."/>
    <x v="2"/>
  </r>
  <r>
    <n v="73"/>
    <d v="2018-12-20T00:00:00"/>
    <x v="1"/>
    <x v="1"/>
    <x v="0"/>
    <s v="CAJA"/>
    <s v="ALIMENTACION DE EMPLEADOS CTA NUEVA"/>
    <s v="TRANSACCIONES DEL DIA 12/20/2018SPYRAL - GESTION ADMINISTRATIVA"/>
    <n v="40"/>
    <n v="0"/>
    <s v="LA CHORRERA - PARQUE 10 DE NOV."/>
    <x v="2"/>
  </r>
  <r>
    <n v="73"/>
    <d v="2018-12-21T00:00:00"/>
    <x v="1"/>
    <x v="1"/>
    <x v="0"/>
    <s v="CAJA"/>
    <s v="ALIMENTACION DE EMPLEADOS CTA NUEVA"/>
    <s v="TRANSACCIONES DEL DIA 12/21/2018SPYRAL - GESTION ADMINISTRATIVA"/>
    <n v="16"/>
    <n v="0"/>
    <s v="LA CHORRERA - PARQUE 10 DE NOV."/>
    <x v="2"/>
  </r>
  <r>
    <n v="73"/>
    <d v="2018-12-22T00:00:00"/>
    <x v="1"/>
    <x v="1"/>
    <x v="0"/>
    <s v="CAJA"/>
    <s v="ALIMENTACION DE EMPLEADOS CTA NUEVA"/>
    <s v="TRANSACCIONES DEL DIA 12/22/2018SPYRAL - GESTION ADMINISTRATIVA"/>
    <n v="24"/>
    <n v="0"/>
    <s v="LA CHORRERA - PARQUE 10 DE NOV."/>
    <x v="2"/>
  </r>
  <r>
    <n v="73"/>
    <d v="2018-12-31T00:00:00"/>
    <x v="1"/>
    <x v="1"/>
    <x v="0"/>
    <s v="CAJA"/>
    <s v="CIERRE DE ANIO FISCAL"/>
    <s v="CIERRE_DE_CTAS_NOMINALES"/>
    <n v="0"/>
    <n v="3600"/>
    <s v="LA CHORRERA - PARQUE 10 DE NOV."/>
    <x v="2"/>
  </r>
  <r>
    <n v="73"/>
    <d v="2018-07-09T00:00:00"/>
    <x v="6"/>
    <x v="6"/>
    <x v="0"/>
    <s v="SERVICIOS PERSONALES"/>
    <s v="ALIMENTACION DE EMPLEADOS CTA NUEVA"/>
    <s v="TRANSACCIONES DEL DIA 07/09/2018SPYRAL - GESTION ADMINISTRATIVA"/>
    <n v="16"/>
    <n v="0"/>
    <s v="LA CHORRERA - PARQUE 10 DE NOV."/>
    <x v="2"/>
  </r>
  <r>
    <n v="73"/>
    <d v="2018-08-13T00:00:00"/>
    <x v="3"/>
    <x v="3"/>
    <x v="0"/>
    <s v="SERVICIOS PERSONALES"/>
    <s v="ALIMENTACION DE EMPLEADOS CTA NUEVA"/>
    <s v="TRANSACCIONES DEL DIA 08/13/2018SPYRAL - GESTION ADMINISTRATIVA"/>
    <n v="8"/>
    <n v="0"/>
    <s v="LA CHORRERA - PARQUE 10 DE NOV."/>
    <x v="2"/>
  </r>
  <r>
    <n v="73"/>
    <d v="2018-08-24T00:00:00"/>
    <x v="3"/>
    <x v="3"/>
    <x v="0"/>
    <s v="SERVICIOS PERSONALES"/>
    <s v="ALIMENTACION DE EMPLEADOS CTA NUEVA"/>
    <s v="TRANSACCIONES DEL DIA 08/24/2018SPYRAL - GESTION ADMINISTRATIVA"/>
    <n v="8"/>
    <n v="0"/>
    <s v="LA CHORRERA - PARQUE 10 DE NOV."/>
    <x v="2"/>
  </r>
  <r>
    <n v="73"/>
    <d v="2018-08-27T00:00:00"/>
    <x v="3"/>
    <x v="3"/>
    <x v="0"/>
    <s v="SERVICIOS PERSONALES"/>
    <s v="ALIMENTACION DE EMPLEADOS CTA NUEVA"/>
    <s v="TRANSACCIONES DEL DIA 08/27/2018SPYRAL - GESTION ADMINISTRATIVA"/>
    <n v="8"/>
    <n v="0"/>
    <s v="LA CHORRERA - PARQUE 10 DE NOV."/>
    <x v="2"/>
  </r>
  <r>
    <n v="73"/>
    <d v="2018-09-03T00:00:00"/>
    <x v="4"/>
    <x v="4"/>
    <x v="0"/>
    <s v="SERVICIOS PERSONALES"/>
    <s v="ALIMENTACION DE EMPLEADOS CTA NUEVA"/>
    <s v="TRANSACCIONES DEL DIA 09/03/2018SPYRAL - GESTION ADMINISTRATIVA"/>
    <n v="8"/>
    <n v="0"/>
    <s v="LA CHORRERA - PARQUE 10 DE NOV."/>
    <x v="2"/>
  </r>
  <r>
    <n v="73"/>
    <d v="2018-09-05T00:00:00"/>
    <x v="4"/>
    <x v="4"/>
    <x v="0"/>
    <s v="SERVICIOS PERSONALES"/>
    <s v="ALIMENTACION DE EMPLEADOS CTA NUEVA"/>
    <s v="TRANSACCIONES DEL DIA 09/05/2018SPYRAL - GESTION ADMINISTRATIVA"/>
    <n v="16"/>
    <n v="0"/>
    <s v="LA CHORRERA - PARQUE 10 DE NOV."/>
    <x v="2"/>
  </r>
  <r>
    <n v="73"/>
    <d v="2018-09-14T00:00:00"/>
    <x v="4"/>
    <x v="4"/>
    <x v="0"/>
    <s v="SERVICIOS PERSONALES"/>
    <s v="ALIMENTACION DE EMPLEADOS CTA NUEVA"/>
    <s v="TRANSACCIONES DEL DIA 09/14/2018SPYRAL - GESTION ADMINISTRATIVA"/>
    <n v="16"/>
    <n v="0"/>
    <s v="LA CHORRERA - PARQUE 10 DE NOV."/>
    <x v="2"/>
  </r>
  <r>
    <n v="73"/>
    <d v="2018-09-24T00:00:00"/>
    <x v="4"/>
    <x v="4"/>
    <x v="0"/>
    <s v="SERVICIOS PERSONALES"/>
    <s v="ALIMENTACION DE EMPLEADOS CTA NUEVA"/>
    <s v="TRANSACCIONES DEL DIA 09/24/2018SPYRAL - GESTION ADMINISTRATIVA"/>
    <n v="8"/>
    <n v="0"/>
    <s v="LA CHORRERA - PARQUE 10 DE NOV."/>
    <x v="2"/>
  </r>
  <r>
    <n v="73"/>
    <d v="2018-10-01T00:00:00"/>
    <x v="0"/>
    <x v="0"/>
    <x v="0"/>
    <s v="SERVICIOS PERSONALES"/>
    <s v="ALIMENTACION DE EMPLEADOS CTA NUEVA"/>
    <s v="TRANSACCIONES DEL DIA 10/01/2018SPYRAL - GESTION ADMINISTRATIVA"/>
    <n v="8"/>
    <n v="0"/>
    <s v="LA CHORRERA - PARQUE 10 DE NOV."/>
    <x v="2"/>
  </r>
  <r>
    <n v="73"/>
    <d v="2018-10-04T00:00:00"/>
    <x v="0"/>
    <x v="0"/>
    <x v="0"/>
    <s v="SERVICIOS PERSONALES"/>
    <s v="ALIMENTACION DE EMPLEADOS CTA NUEVA"/>
    <s v="TRANSACCIONES DEL DIA 10/04/2018SPYRAL - GESTION ADMINISTRATIVA"/>
    <n v="8"/>
    <n v="0"/>
    <s v="LA CHORRERA - PARQUE 10 DE NOV."/>
    <x v="2"/>
  </r>
  <r>
    <n v="73"/>
    <d v="2018-10-05T00:00:00"/>
    <x v="0"/>
    <x v="0"/>
    <x v="0"/>
    <s v="SERVICIOS PERSONALES"/>
    <s v="ALIMENTACION DE EMPLEADOS CTA NUEVA"/>
    <s v="TRANSACCIONES DEL DIA 10/05/2018SPYRAL - GESTION ADMINISTRATIVA"/>
    <n v="8"/>
    <n v="0"/>
    <s v="LA CHORRERA - PARQUE 10 DE NOV."/>
    <x v="2"/>
  </r>
  <r>
    <n v="73"/>
    <d v="2018-10-08T00:00:00"/>
    <x v="0"/>
    <x v="0"/>
    <x v="0"/>
    <s v="SERVICIOS PERSONALES"/>
    <s v="ALIMENTACION DE EMPLEADOS CTA NUEVA"/>
    <s v="TRANSACCIONES DEL DIA 10/08/2018SPYRAL - GESTION ADMINISTRATIVA"/>
    <n v="24"/>
    <n v="0"/>
    <s v="LA CHORRERA - PARQUE 10 DE NOV."/>
    <x v="2"/>
  </r>
  <r>
    <n v="73"/>
    <d v="2018-10-10T00:00:00"/>
    <x v="0"/>
    <x v="0"/>
    <x v="0"/>
    <s v="SERVICIOS PERSONALES"/>
    <s v="ALIMENTACION DE EMPLEADOS CTA NUEVA"/>
    <s v="TRANSACCIONES DEL DIA 10/10/2018SPYRAL - GESTION ADMINISTRATIVA"/>
    <n v="8"/>
    <n v="0"/>
    <s v="LA CHORRERA - PARQUE 10 DE NOV."/>
    <x v="2"/>
  </r>
  <r>
    <n v="73"/>
    <d v="2018-10-15T00:00:00"/>
    <x v="0"/>
    <x v="0"/>
    <x v="0"/>
    <s v="SERVICIOS PERSONALES"/>
    <s v="ALIMENTACION DE EMPLEADOS CTA NUEVA"/>
    <s v="TRANSACCIONES DEL DIA 10/15/2018SPYRAL - GESTION ADMINISTRATIVA"/>
    <n v="8"/>
    <n v="0"/>
    <s v="LA CHORRERA - PARQUE 10 DE NOV."/>
    <x v="2"/>
  </r>
  <r>
    <n v="73"/>
    <d v="2018-10-26T00:00:00"/>
    <x v="0"/>
    <x v="0"/>
    <x v="0"/>
    <s v="SERVICIOS PERSONALES"/>
    <s v="ALIMENTACION DE EMPLEADOS CTA NUEVA"/>
    <s v="TRANSACCIONES DEL DIA 10/26/2018SPYRAL - GESTION ADMINISTRATIVA"/>
    <n v="8"/>
    <n v="0"/>
    <s v="LA CHORRERA - PARQUE 10 DE NOV."/>
    <x v="2"/>
  </r>
  <r>
    <n v="73"/>
    <d v="2018-12-10T00:00:00"/>
    <x v="1"/>
    <x v="1"/>
    <x v="0"/>
    <s v="SERVICIOS PERSONALES"/>
    <s v="ALIMENTACION DE EMPLEADOS CTA NUEVA"/>
    <s v="TRANSACCIONES DEL DIA 12/10/2018SPYRAL - GESTION ADMINISTRATIVA"/>
    <n v="8"/>
    <n v="0"/>
    <s v="LA CHORRERA - PARQUE 10 DE NOV."/>
    <x v="2"/>
  </r>
  <r>
    <n v="73"/>
    <d v="2018-12-11T00:00:00"/>
    <x v="1"/>
    <x v="1"/>
    <x v="0"/>
    <s v="SERVICIOS PERSONALES"/>
    <s v="ALIMENTACION DE EMPLEADOS CTA NUEVA"/>
    <s v="TRANSACCIONES DEL DIA 12/11/2018SPYRAL - GESTION ADMINISTRATIVA"/>
    <n v="8"/>
    <n v="0"/>
    <s v="LA CHORRERA - PARQUE 10 DE NOV."/>
    <x v="2"/>
  </r>
  <r>
    <n v="73"/>
    <d v="2018-12-22T00:00:00"/>
    <x v="1"/>
    <x v="1"/>
    <x v="0"/>
    <s v="SERVICIOS PERSONALES"/>
    <s v="ALIMENTACION DE EMPLEADOS CTA NUEVA"/>
    <s v="TRANSACCIONES DEL DIA 12/22/2018SPYRAL - GESTION ADMINISTRATIVA"/>
    <n v="8"/>
    <n v="0"/>
    <s v="LA CHORRERA - PARQUE 10 DE NOV."/>
    <x v="2"/>
  </r>
  <r>
    <n v="73"/>
    <d v="2018-12-31T00:00:00"/>
    <x v="1"/>
    <x v="1"/>
    <x v="0"/>
    <s v="SERVICIOS PERSONALES"/>
    <s v="CIERRE DE ANIO FISCAL"/>
    <s v="CIERRE_DE_CTAS_NOMINALES"/>
    <n v="0"/>
    <n v="352"/>
    <s v="LA CHORRERA - PARQUE 10 DE NOV."/>
    <x v="2"/>
  </r>
  <r>
    <n v="74"/>
    <d v="2018-08-14T00:00:00"/>
    <x v="3"/>
    <x v="3"/>
    <x v="0"/>
    <s v="ADMINISTRACION DE SUCURSALES"/>
    <s v="NC ALIMENTACION DE EMPLEADOS NVA"/>
    <s v="TRANSACCIONES DEL DIA 08/14/2018SPYRAL - GESTION ADMINISTRATIVA"/>
    <n v="39.979999999999997"/>
    <n v="0"/>
    <s v="COSTA DEL ESTE - CENTENARIO"/>
    <x v="2"/>
  </r>
  <r>
    <n v="74"/>
    <d v="2018-12-31T00:00:00"/>
    <x v="1"/>
    <x v="1"/>
    <x v="0"/>
    <s v="ADMINISTRACION DE SUCURSALES"/>
    <s v="CIERRE DE ANIO FISCAL"/>
    <s v="CIERRE_DE_CTAS_NOMINALES"/>
    <n v="0"/>
    <n v="39.979999999999997"/>
    <s v="COSTA DEL ESTE - CENTENARIO"/>
    <x v="2"/>
  </r>
  <r>
    <n v="76"/>
    <d v="2018-06-01T00:00:00"/>
    <x v="2"/>
    <x v="2"/>
    <x v="0"/>
    <s v="ADMINISTRACION DE SUCURSALES"/>
    <s v="NC ALIMENTACION DE EMPLEADOS NVA"/>
    <s v="TRANSACCIONES DEL DIA 06/01/2018SPYRAL - GESTION ADMINISTRATIVA"/>
    <n v="18.75"/>
    <n v="0"/>
    <s v="CLAYTON"/>
    <x v="2"/>
  </r>
  <r>
    <n v="76"/>
    <d v="2018-08-17T00:00:00"/>
    <x v="3"/>
    <x v="3"/>
    <x v="0"/>
    <s v="ADMINISTRACION DE SUCURSALES"/>
    <s v="NC ALIMENTACION DE EMPLEADOS NVA"/>
    <s v="TRANSACCIONES DEL DIA 08/17/2018SPYRAL - GESTION ADMINISTRATIVA"/>
    <n v="14.45"/>
    <n v="0"/>
    <s v="CLAYTON"/>
    <x v="2"/>
  </r>
  <r>
    <n v="76"/>
    <d v="2018-10-16T00:00:00"/>
    <x v="0"/>
    <x v="0"/>
    <x v="0"/>
    <s v="ADMINISTRACION DE SUCURSALES"/>
    <s v="NC ALIMENTACION DE EMPLEADOS NVA"/>
    <s v="TRANSACCIONES DEL DIA 10/16/2018SPYRAL - GESTION ADMINISTRATIVA"/>
    <n v="12.65"/>
    <n v="0"/>
    <s v="CLAYTON"/>
    <x v="2"/>
  </r>
  <r>
    <n v="76"/>
    <d v="2018-12-01T00:00:00"/>
    <x v="1"/>
    <x v="1"/>
    <x v="0"/>
    <s v="ADMINISTRACION DE SUCURSALES"/>
    <s v="NC ALIMENTACION DE EMPLEADOS NVA"/>
    <s v="TRANSACCIONES DEL DIA 12/01/2018SPYRAL - GESTION ADMINISTRATIVA"/>
    <n v="29.75"/>
    <n v="0"/>
    <s v="CLAYTON"/>
    <x v="2"/>
  </r>
  <r>
    <n v="76"/>
    <d v="2018-12-31T00:00:00"/>
    <x v="1"/>
    <x v="1"/>
    <x v="0"/>
    <s v="ADMINISTRACION DE SUCURSALES"/>
    <s v="CIERRE DE ANIO FISCAL"/>
    <s v="CIERRE_DE_CTAS_NOMINALES"/>
    <n v="0"/>
    <n v="104.35"/>
    <s v="CLAYTON"/>
    <x v="2"/>
  </r>
  <r>
    <n v="76"/>
    <d v="2018-08-17T00:00:00"/>
    <x v="3"/>
    <x v="3"/>
    <x v="0"/>
    <s v="CAJA"/>
    <s v="ALIMENTACION DE EMPLEADOS CTA NUEVA"/>
    <s v="TRANSACCIONES DEL DIA 08/17/2018SPYRAL - GESTION ADMINISTRATIVA"/>
    <n v="16"/>
    <n v="0"/>
    <s v="CLAYTON"/>
    <x v="2"/>
  </r>
  <r>
    <n v="76"/>
    <d v="2018-08-21T00:00:00"/>
    <x v="3"/>
    <x v="3"/>
    <x v="0"/>
    <s v="CAJA"/>
    <s v="ALIMENTACION DE EMPLEADOS CTA NUEVA"/>
    <s v="TRANSACCIONES DEL DIA 08/21/2018SPYRAL - GESTION ADMINISTRATIVA"/>
    <n v="8"/>
    <n v="0"/>
    <s v="CLAYTON"/>
    <x v="2"/>
  </r>
  <r>
    <n v="76"/>
    <d v="2018-09-05T00:00:00"/>
    <x v="4"/>
    <x v="4"/>
    <x v="0"/>
    <s v="CAJA"/>
    <s v="ALIMENTACION DE EMPLEADOS CTA NUEVA"/>
    <s v="TRANSACCIONES DEL DIA 09/05/2018SPYRAL - GESTION ADMINISTRATIVA"/>
    <n v="16"/>
    <n v="0"/>
    <s v="CLAYTON"/>
    <x v="2"/>
  </r>
  <r>
    <n v="76"/>
    <d v="2018-12-31T00:00:00"/>
    <x v="1"/>
    <x v="1"/>
    <x v="0"/>
    <s v="CAJA"/>
    <s v="CIERRE DE ANIO FISCAL"/>
    <s v="CIERRE_DE_CTAS_NOMINALES"/>
    <n v="0"/>
    <n v="40"/>
    <s v="CLAYTON"/>
    <x v="2"/>
  </r>
  <r>
    <n v="76"/>
    <d v="2018-11-13T00:00:00"/>
    <x v="5"/>
    <x v="5"/>
    <x v="0"/>
    <s v="SERVICIOS PERSONALES"/>
    <s v="ALIMENTACION DE EMPLEADOS CTA NUEVA"/>
    <s v="TRANSACCIONES DEL DIA 11/13/2018SPYRAL - GESTION ADMINISTRATIVA"/>
    <n v="8"/>
    <n v="0"/>
    <s v="CLAYTON"/>
    <x v="2"/>
  </r>
  <r>
    <n v="76"/>
    <d v="2018-12-31T00:00:00"/>
    <x v="1"/>
    <x v="1"/>
    <x v="0"/>
    <s v="SERVICIOS PERSONALES"/>
    <s v="CIERRE DE ANIO FISCAL"/>
    <s v="CIERRE_DE_CTAS_NOMINALES"/>
    <n v="0"/>
    <n v="8"/>
    <s v="CLAYTON"/>
    <x v="2"/>
  </r>
  <r>
    <n v="77"/>
    <d v="2018-07-04T00:00:00"/>
    <x v="6"/>
    <x v="6"/>
    <x v="0"/>
    <s v="ADMINISTRACION DE SUCURSALES"/>
    <s v="NC ALIMENTACION DE EMPLEADOS NVA"/>
    <s v="TRANSACCIONES DEL DIA 07/04/2018SPYRAL - GESTION ADMINISTRATIVA"/>
    <n v="25.8"/>
    <n v="0"/>
    <s v="MARBELLA"/>
    <x v="2"/>
  </r>
  <r>
    <n v="77"/>
    <d v="2018-08-23T00:00:00"/>
    <x v="3"/>
    <x v="3"/>
    <x v="0"/>
    <s v="ADMINISTRACION DE SUCURSALES"/>
    <s v="NC ALIMENTACION DE EMPLEADOS NVA"/>
    <s v="TRANSACCIONES DEL DIA 08/23/2018SPYRAL - GESTION ADMINISTRATIVA"/>
    <n v="31.6"/>
    <n v="0"/>
    <s v="MARBELLA"/>
    <x v="2"/>
  </r>
  <r>
    <n v="77"/>
    <d v="2018-09-24T00:00:00"/>
    <x v="4"/>
    <x v="4"/>
    <x v="0"/>
    <s v="ADMINISTRACION DE SUCURSALES"/>
    <s v="NC ALIMENTACION DE EMPLEADOS NVA"/>
    <s v="TRANSACCIONES DEL DIA 09/24/2018SPYRAL - GESTION ADMINISTRATIVA"/>
    <n v="14.19"/>
    <n v="0"/>
    <s v="MARBELLA"/>
    <x v="2"/>
  </r>
  <r>
    <n v="77"/>
    <d v="2018-10-16T00:00:00"/>
    <x v="0"/>
    <x v="0"/>
    <x v="0"/>
    <s v="ADMINISTRACION DE SUCURSALES"/>
    <s v="NC ALIMENTACION DE EMPLEADOS NVA"/>
    <s v="TRANSACCIONES DEL DIA 10/16/2018SPYRAL - GESTION ADMINISTRATIVA"/>
    <n v="70.099999999999994"/>
    <n v="0"/>
    <s v="MARBELLA"/>
    <x v="2"/>
  </r>
  <r>
    <n v="77"/>
    <d v="2018-12-12T00:00:00"/>
    <x v="1"/>
    <x v="1"/>
    <x v="0"/>
    <s v="ADMINISTRACION DE SUCURSALES"/>
    <s v="NC ALIMENTACION DE EMPLEADOS NVA"/>
    <s v="TRANSACCIONES DEL DIA 12/12/2018SPYRAL - GESTION ADMINISTRATIVA"/>
    <n v="40.47"/>
    <n v="0"/>
    <s v="MARBELLA"/>
    <x v="2"/>
  </r>
  <r>
    <n v="77"/>
    <d v="2018-12-31T00:00:00"/>
    <x v="1"/>
    <x v="1"/>
    <x v="0"/>
    <s v="ADMINISTRACION DE SUCURSALES"/>
    <s v="CIERRE DE ANIO FISCAL"/>
    <s v="CIERRE_DE_CTAS_NOMINALES"/>
    <n v="0"/>
    <n v="214.26"/>
    <s v="MARBELLA"/>
    <x v="2"/>
  </r>
  <r>
    <n v="78"/>
    <d v="2018-11-19T00:00:00"/>
    <x v="5"/>
    <x v="5"/>
    <x v="0"/>
    <s v="ADMINISTRACION DE SUCURSALES"/>
    <s v="NC ALIMENTACION DE EMPLEADOS NVA"/>
    <s v="TRANSACCIONES DEL DIA 11/19/2018SPYRAL - GESTION ADMINISTRATIVA"/>
    <n v="43.32"/>
    <n v="0"/>
    <s v="PLAZA CAROLINA"/>
    <x v="2"/>
  </r>
  <r>
    <n v="78"/>
    <d v="2018-12-31T00:00:00"/>
    <x v="1"/>
    <x v="1"/>
    <x v="0"/>
    <s v="ADMINISTRACION DE SUCURSALES"/>
    <s v="CIERRE DE ANIO FISCAL"/>
    <s v="CIERRE_DE_CTAS_NOMINALES"/>
    <n v="0"/>
    <n v="43.32"/>
    <s v="PLAZA CAROLINA"/>
    <x v="2"/>
  </r>
  <r>
    <n v="78"/>
    <d v="2018-12-31T00:00:00"/>
    <x v="1"/>
    <x v="1"/>
    <x v="0"/>
    <s v="CAJA"/>
    <s v="CIERRE DE ANIO FISCAL"/>
    <s v="CIERRE_DE_CTAS_NOMINALES"/>
    <n v="0"/>
    <n v="16"/>
    <s v="PLAZA CAROLINA"/>
    <x v="2"/>
  </r>
  <r>
    <n v="80"/>
    <d v="2018-06-08T00:00:00"/>
    <x v="2"/>
    <x v="2"/>
    <x v="0"/>
    <s v="CAJA"/>
    <s v="ALIMENTACION DE EMPLEADOS CTA NUEVA"/>
    <s v="TRANSACCIONES DEL DIA 06/08/2018SPYRAL - GESTION ADMINISTRATIVA"/>
    <n v="16"/>
    <n v="0"/>
    <s v="VIA SIMON BOLIVAR"/>
    <x v="2"/>
  </r>
  <r>
    <n v="80"/>
    <d v="2018-06-20T00:00:00"/>
    <x v="2"/>
    <x v="2"/>
    <x v="0"/>
    <s v="CAJA"/>
    <s v="ALIMENTACION DE EMPLEADOS CTA NUEVA"/>
    <s v="TRANSACCIONES DEL DIA 06/20/2018SPYRAL - GESTION ADMINISTRATIVA"/>
    <n v="40"/>
    <n v="0"/>
    <s v="VIA SIMON BOLIVAR"/>
    <x v="2"/>
  </r>
  <r>
    <n v="80"/>
    <d v="2018-06-28T00:00:00"/>
    <x v="2"/>
    <x v="2"/>
    <x v="0"/>
    <s v="CAJA"/>
    <s v="ALIMENTACION DE EMPLEADOS CTA NUEVA"/>
    <s v="TRANSACCIONES DEL DIA 06/28/2018SPYRAL - GESTION ADMINISTRATIVA"/>
    <n v="8"/>
    <n v="0"/>
    <s v="VIA SIMON BOLIVAR"/>
    <x v="2"/>
  </r>
  <r>
    <n v="80"/>
    <d v="2018-07-04T00:00:00"/>
    <x v="6"/>
    <x v="6"/>
    <x v="0"/>
    <s v="CAJA"/>
    <s v="ALIMENTACION DE EMPLEADOS CTA NUEVA"/>
    <s v="TRANSACCIONES DEL DIA 07/04/2018SPYRAL - GESTION ADMINISTRATIVA"/>
    <n v="24"/>
    <n v="0"/>
    <s v="VIA SIMON BOLIVAR"/>
    <x v="2"/>
  </r>
  <r>
    <n v="80"/>
    <d v="2018-07-06T00:00:00"/>
    <x v="6"/>
    <x v="6"/>
    <x v="0"/>
    <s v="CAJA"/>
    <s v="ALIMENTACION DE EMPLEADOS CTA NUEVA"/>
    <s v="TRANSACCIONES DEL DIA 07/06/2018SPYRAL - GESTION ADMINISTRATIVA"/>
    <n v="8"/>
    <n v="0"/>
    <s v="VIA SIMON BOLIVAR"/>
    <x v="2"/>
  </r>
  <r>
    <n v="80"/>
    <d v="2018-07-20T00:00:00"/>
    <x v="6"/>
    <x v="6"/>
    <x v="0"/>
    <s v="CAJA"/>
    <s v="ALIMENTACION DE EMPLEADOS CTA NUEVA"/>
    <s v="TRANSACCIONES DEL DIA 07/20/2018SPYRAL - GESTION ADMINISTRATIVA"/>
    <n v="8"/>
    <n v="0"/>
    <s v="VIA SIMON BOLIVAR"/>
    <x v="2"/>
  </r>
  <r>
    <n v="80"/>
    <d v="2018-08-09T00:00:00"/>
    <x v="3"/>
    <x v="3"/>
    <x v="0"/>
    <s v="CAJA"/>
    <s v="ALIMENTACION DE EMPLEADOS CTA NUEVA"/>
    <s v="TRANSACCIONES DEL DIA 08/09/2018SPYRAL - GESTION ADMINISTRATIVA"/>
    <n v="48"/>
    <n v="0"/>
    <s v="VIA SIMON BOLIVAR"/>
    <x v="2"/>
  </r>
  <r>
    <n v="80"/>
    <d v="2018-08-14T00:00:00"/>
    <x v="3"/>
    <x v="3"/>
    <x v="0"/>
    <s v="CAJA"/>
    <s v="ALIMENTACION DE EMPLEADOS CTA NUEVA"/>
    <s v="TRANSACCIONES DEL DIA 08/14/2018SPYRAL - GESTION ADMINISTRATIVA"/>
    <n v="16"/>
    <n v="0"/>
    <s v="VIA SIMON BOLIVAR"/>
    <x v="2"/>
  </r>
  <r>
    <n v="80"/>
    <d v="2018-08-22T00:00:00"/>
    <x v="3"/>
    <x v="3"/>
    <x v="0"/>
    <s v="CAJA"/>
    <s v="ALIMENTACION DE EMPLEADOS CTA NUEVA"/>
    <s v="TRANSACCIONES DEL DIA 08/22/2018SPYRAL - GESTION ADMINISTRATIVA"/>
    <n v="24"/>
    <n v="0"/>
    <s v="VIA SIMON BOLIVAR"/>
    <x v="2"/>
  </r>
  <r>
    <n v="80"/>
    <d v="2018-08-29T00:00:00"/>
    <x v="3"/>
    <x v="3"/>
    <x v="0"/>
    <s v="CAJA"/>
    <s v="ALIMENTACION DE EMPLEADOS CTA NUEVA"/>
    <s v="TRANSACCIONES DEL DIA 08/29/2018SPYRAL - GESTION ADMINISTRATIVA"/>
    <n v="8"/>
    <n v="0"/>
    <s v="VIA SIMON BOLIVAR"/>
    <x v="2"/>
  </r>
  <r>
    <n v="80"/>
    <d v="2018-09-17T00:00:00"/>
    <x v="4"/>
    <x v="4"/>
    <x v="0"/>
    <s v="CAJA"/>
    <s v="ALIMENTACION DE EMPLEADOS CTA NUEVA"/>
    <s v="TRANSACCIONES DEL DIA 09/17/2018SPYRAL - GESTION ADMINISTRATIVA"/>
    <n v="8"/>
    <n v="0"/>
    <s v="VIA SIMON BOLIVAR"/>
    <x v="2"/>
  </r>
  <r>
    <n v="80"/>
    <d v="2018-10-02T00:00:00"/>
    <x v="0"/>
    <x v="0"/>
    <x v="0"/>
    <s v="CAJA"/>
    <s v="ALIMENTACION DE EMPLEADOS CTA NUEVA"/>
    <s v="TRANSACCIONES DEL DIA 10/02/2018SPYRAL - GESTION ADMINISTRATIVA"/>
    <n v="8"/>
    <n v="0"/>
    <s v="VIA SIMON BOLIVAR"/>
    <x v="2"/>
  </r>
  <r>
    <n v="80"/>
    <d v="2018-10-17T00:00:00"/>
    <x v="0"/>
    <x v="0"/>
    <x v="0"/>
    <s v="CAJA"/>
    <s v="ALIMENTACION DE EMPLEADOS CTA NUEVA"/>
    <s v="TRANSACCIONES DEL DIA 10/17/2018SPYRAL - GESTION ADMINISTRATIVA"/>
    <n v="16"/>
    <n v="0"/>
    <s v="VIA SIMON BOLIVAR"/>
    <x v="2"/>
  </r>
  <r>
    <n v="80"/>
    <d v="2018-10-27T00:00:00"/>
    <x v="0"/>
    <x v="0"/>
    <x v="0"/>
    <s v="CAJA"/>
    <s v="ALIMENTACION DE EMPLEADOS CTA NUEVA"/>
    <s v="TRANSACCIONES DEL DIA 10/27/2018SPYRAL - GESTION ADMINISTRATIVA"/>
    <n v="8"/>
    <n v="0"/>
    <s v="VIA SIMON BOLIVAR"/>
    <x v="2"/>
  </r>
  <r>
    <n v="80"/>
    <d v="2018-11-02T00:00:00"/>
    <x v="5"/>
    <x v="5"/>
    <x v="0"/>
    <s v="CAJA"/>
    <s v="ALIMENTACION DE EMPLEADOS CTA NUEVA"/>
    <s v="TRANSACCIONES DEL DIA 11/02/2018SPYRAL - GESTION ADMINISTRATIVA"/>
    <n v="16"/>
    <n v="0"/>
    <s v="VIA SIMON BOLIVAR"/>
    <x v="2"/>
  </r>
  <r>
    <n v="80"/>
    <d v="2018-11-07T00:00:00"/>
    <x v="5"/>
    <x v="5"/>
    <x v="0"/>
    <s v="CAJA"/>
    <s v="ALIMENTACION DE EMPLEADOS CTA NUEVA"/>
    <s v="TRANSACCIONES DEL DIA 11/07/2018SPYRAL - GESTION ADMINISTRATIVA"/>
    <n v="16"/>
    <n v="0"/>
    <s v="VIA SIMON BOLIVAR"/>
    <x v="2"/>
  </r>
  <r>
    <n v="80"/>
    <d v="2018-11-09T00:00:00"/>
    <x v="5"/>
    <x v="5"/>
    <x v="0"/>
    <s v="CAJA"/>
    <s v="ALIMENTACION DE EMPLEADOS CTA NUEVA"/>
    <s v="TRANSACCIONES DEL DIA 11/09/2018SPYRAL - GESTION ADMINISTRATIVA"/>
    <n v="8"/>
    <n v="0"/>
    <s v="VIA SIMON BOLIVAR"/>
    <x v="2"/>
  </r>
  <r>
    <n v="80"/>
    <d v="2018-11-14T00:00:00"/>
    <x v="5"/>
    <x v="5"/>
    <x v="0"/>
    <s v="CAJA"/>
    <s v="ALIMENTACION DE EMPLEADOS CTA NUEVA"/>
    <s v="TRANSACCIONES DEL DIA 11/14/2018SPYRAL - GESTION ADMINISTRATIVA"/>
    <n v="8"/>
    <n v="0"/>
    <s v="VIA SIMON BOLIVAR"/>
    <x v="2"/>
  </r>
  <r>
    <n v="80"/>
    <d v="2018-11-19T00:00:00"/>
    <x v="5"/>
    <x v="5"/>
    <x v="0"/>
    <s v="CAJA"/>
    <s v="ALIMENTACION DE EMPLEADOS CTA NUEVA"/>
    <s v="TRANSACCIONES DEL DIA 11/19/2018SPYRAL - GESTION ADMINISTRATIVA"/>
    <n v="24"/>
    <n v="0"/>
    <s v="VIA SIMON BOLIVAR"/>
    <x v="2"/>
  </r>
  <r>
    <n v="80"/>
    <d v="2018-11-22T00:00:00"/>
    <x v="5"/>
    <x v="5"/>
    <x v="0"/>
    <s v="CAJA"/>
    <s v="ALIMENTACION DE EMPLEADOS CTA NUEVA"/>
    <s v="TRANSACCIONES DEL DIA 11/22/2018SPYRAL - GESTION ADMINISTRATIVA"/>
    <n v="8"/>
    <n v="0"/>
    <s v="VIA SIMON BOLIVAR"/>
    <x v="2"/>
  </r>
  <r>
    <n v="80"/>
    <d v="2018-11-30T00:00:00"/>
    <x v="5"/>
    <x v="5"/>
    <x v="0"/>
    <s v="CAJA"/>
    <s v="ALIMENTACION DE EMPLEADOS CTA NUEVA"/>
    <s v="TRANSACCIONES DEL DIA 11/30/2018SPYRAL - GESTION ADMINISTRATIVA"/>
    <n v="16"/>
    <n v="0"/>
    <s v="VIA SIMON BOLIVAR"/>
    <x v="2"/>
  </r>
  <r>
    <n v="80"/>
    <d v="2018-12-04T00:00:00"/>
    <x v="1"/>
    <x v="1"/>
    <x v="0"/>
    <s v="CAJA"/>
    <s v="ALIMENTACION DE EMPLEADOS CTA NUEVA"/>
    <s v="TRANSACCIONES DEL DIA 12/04/2018SPYRAL - GESTION ADMINISTRATIVA"/>
    <n v="16"/>
    <n v="0"/>
    <s v="VIA SIMON BOLIVAR"/>
    <x v="2"/>
  </r>
  <r>
    <n v="80"/>
    <d v="2018-12-17T00:00:00"/>
    <x v="1"/>
    <x v="1"/>
    <x v="0"/>
    <s v="CAJA"/>
    <s v="ALIMENTACION DE EMPLEADOS CTA NUEVA"/>
    <s v="TRANSACCIONES DEL DIA 12/17/2018SPYRAL - GESTION ADMINISTRATIVA"/>
    <n v="8"/>
    <n v="0"/>
    <s v="VIA SIMON BOLIVAR"/>
    <x v="2"/>
  </r>
  <r>
    <n v="80"/>
    <d v="2018-12-20T00:00:00"/>
    <x v="1"/>
    <x v="1"/>
    <x v="0"/>
    <s v="CAJA"/>
    <s v="ALIMENTACION DE EMPLEADOS CTA NUEVA"/>
    <s v="TRANSACCIONES DEL DIA 12/20/2018SPYRAL - GESTION ADMINISTRATIVA"/>
    <n v="8"/>
    <n v="0"/>
    <s v="VIA SIMON BOLIVAR"/>
    <x v="2"/>
  </r>
  <r>
    <n v="80"/>
    <d v="2018-12-31T00:00:00"/>
    <x v="1"/>
    <x v="1"/>
    <x v="0"/>
    <s v="CAJA"/>
    <s v="CIERRE DE ANIO FISCAL"/>
    <s v="CIERRE_DE_CTAS_NOMINALES"/>
    <n v="0"/>
    <n v="712"/>
    <s v="VIA SIMON BOLIVAR"/>
    <x v="2"/>
  </r>
  <r>
    <n v="80"/>
    <d v="2018-08-22T00:00:00"/>
    <x v="3"/>
    <x v="3"/>
    <x v="0"/>
    <s v="SERVICIOS PERSONALES"/>
    <s v="ALIMENTACION DE EMPLEADOS CTA NUEVA"/>
    <s v="TRANSACCIONES DEL DIA 08/22/2018SPYRAL - GESTION ADMINISTRATIVA"/>
    <n v="8"/>
    <n v="0"/>
    <s v="VIA SIMON BOLIVAR"/>
    <x v="2"/>
  </r>
  <r>
    <n v="80"/>
    <d v="2018-12-31T00:00:00"/>
    <x v="1"/>
    <x v="1"/>
    <x v="0"/>
    <s v="SERVICIOS PERSONALES"/>
    <s v="CIERRE DE ANIO FISCAL"/>
    <s v="CIERRE_DE_CTAS_NOMINALES"/>
    <n v="0"/>
    <n v="8"/>
    <s v="VIA SIMON BOLIVAR"/>
    <x v="2"/>
  </r>
  <r>
    <n v="89"/>
    <d v="2018-12-31T00:00:00"/>
    <x v="1"/>
    <x v="1"/>
    <x v="0"/>
    <s v="CAJA"/>
    <s v="CIERRE DE ANIO FISCAL"/>
    <s v="CIERRE_DE_CTAS_NOMINALES"/>
    <n v="0"/>
    <n v="24"/>
    <s v="JUSTO AROSEMENA"/>
    <x v="2"/>
  </r>
  <r>
    <n v="89"/>
    <d v="2018-06-18T00:00:00"/>
    <x v="2"/>
    <x v="2"/>
    <x v="0"/>
    <s v="SERVICIOS PERSONALES"/>
    <s v="ALIMENTACION DE EMPLEADOS CTA NUEVA"/>
    <s v="TRANSACCIONES DEL DIA 06/18/2018SPYRAL - GESTION ADMINISTRATIVA"/>
    <n v="8"/>
    <n v="0"/>
    <s v="JUSTO AROSEMENA"/>
    <x v="2"/>
  </r>
  <r>
    <n v="89"/>
    <d v="2018-07-28T00:00:00"/>
    <x v="6"/>
    <x v="6"/>
    <x v="0"/>
    <s v="SERVICIOS PERSONALES"/>
    <s v="ALIMENTACION DE EMPLEADOS CTA NUEVA"/>
    <s v="TRANSACCIONES DEL DIA 07/28/2018SPYRAL - GESTION ADMINISTRATIVA"/>
    <n v="8"/>
    <n v="0"/>
    <s v="JUSTO AROSEMENA"/>
    <x v="2"/>
  </r>
  <r>
    <n v="89"/>
    <d v="2018-12-31T00:00:00"/>
    <x v="1"/>
    <x v="1"/>
    <x v="0"/>
    <s v="SERVICIOS PERSONALES"/>
    <s v="CIERRE DE ANIO FISCAL"/>
    <s v="CIERRE_DE_CTAS_NOMINALES"/>
    <n v="0"/>
    <n v="24"/>
    <s v="JUSTO AROSEMENA"/>
    <x v="2"/>
  </r>
  <r>
    <n v="91"/>
    <d v="2018-06-16T00:00:00"/>
    <x v="2"/>
    <x v="2"/>
    <x v="0"/>
    <s v="NEGOCIOS"/>
    <s v="ALIMENTACION DE EMPLEADOS CTA NUEVA"/>
    <s v="TRANSACCIONES DEL DIA 06/16/2018SPYRAL - GESTION ADMINISTRATIVA"/>
    <n v="30.3"/>
    <n v="0"/>
    <s v="NEGOCIOS"/>
    <x v="2"/>
  </r>
  <r>
    <n v="91"/>
    <d v="2018-12-31T00:00:00"/>
    <x v="1"/>
    <x v="1"/>
    <x v="0"/>
    <s v="NEGOCIOS"/>
    <s v="CIERRE DE ANIO FISCAL"/>
    <s v="CIERRE_DE_CTAS_NOMINALES"/>
    <n v="0"/>
    <n v="653.6"/>
    <s v="NEGOCIOS"/>
    <x v="2"/>
  </r>
  <r>
    <n v="91"/>
    <d v="2018-08-02T00:00:00"/>
    <x v="3"/>
    <x v="3"/>
    <x v="0"/>
    <s v="BANCA CORPORATIVA"/>
    <s v="ALIMENTACION DE EMPLEADOS CTA NUEVA"/>
    <s v="TRANSACCIONES DEL DIA 08/02/2018SPYRAL - GESTION ADMINISTRATIVA"/>
    <n v="15.76"/>
    <n v="0"/>
    <s v="NEGOCIOS"/>
    <x v="2"/>
  </r>
  <r>
    <n v="91"/>
    <d v="2018-09-20T00:00:00"/>
    <x v="4"/>
    <x v="4"/>
    <x v="0"/>
    <s v="BANCA CORPORATIVA"/>
    <s v="ALIMENTACION DE EMPLEADOS CTA NUEVA"/>
    <s v="TRANSACCIONES DEL DIA 09/20/2018SPYRAL - GESTION ADMINISTRATIVA"/>
    <n v="20.329999999999998"/>
    <n v="0"/>
    <s v="NEGOCIOS"/>
    <x v="2"/>
  </r>
  <r>
    <n v="91"/>
    <d v="2018-11-23T00:00:00"/>
    <x v="5"/>
    <x v="5"/>
    <x v="0"/>
    <s v="BANCA CORPORATIVA"/>
    <s v="NC ALIMENTACION DE EMPLEADOS NVA"/>
    <s v="TRANSACCIONES DEL DIA 11/23/2018SPYRAL - GESTION ADMINISTRATIVA"/>
    <n v="54.5"/>
    <n v="0"/>
    <s v="NEGOCIOS"/>
    <x v="2"/>
  </r>
  <r>
    <n v="91"/>
    <d v="2018-12-01T00:00:00"/>
    <x v="1"/>
    <x v="1"/>
    <x v="0"/>
    <s v="BANCA CORPORATIVA"/>
    <s v="NC ALIMENTACION DE EMPLEADOS NVA"/>
    <s v="TRANSACCIONES DEL DIA 12/01/2018SPYRAL - GESTION ADMINISTRATIVA"/>
    <n v="32.9"/>
    <n v="0"/>
    <s v="NEGOCIOS"/>
    <x v="2"/>
  </r>
  <r>
    <n v="91"/>
    <d v="2018-12-19T00:00:00"/>
    <x v="1"/>
    <x v="1"/>
    <x v="0"/>
    <s v="BANCA CORPORATIVA"/>
    <s v="ALIMENTACION DE EMPLEADOS CTA NUEVA"/>
    <s v="TRANSACCIONES DEL DIA 12/19/2018SPYRAL - GESTION ADMINISTRATIVA"/>
    <n v="77.900000000000006"/>
    <n v="0"/>
    <s v="NEGOCIOS"/>
    <x v="2"/>
  </r>
  <r>
    <n v="91"/>
    <d v="2018-12-20T00:00:00"/>
    <x v="1"/>
    <x v="1"/>
    <x v="0"/>
    <s v="BANCA CORPORATIVA"/>
    <s v="NC ALIMENTACION DE EMPLEADOS NVA"/>
    <s v="TRANSACCIONES DEL DIA 12/20/2018SPYRAL - GESTION ADMINISTRATIVA"/>
    <n v="10.75"/>
    <n v="0"/>
    <s v="NEGOCIOS"/>
    <x v="2"/>
  </r>
  <r>
    <n v="91"/>
    <d v="2018-12-31T00:00:00"/>
    <x v="1"/>
    <x v="1"/>
    <x v="0"/>
    <s v="BANCA CORPORATIVA"/>
    <s v="CIERRE DE ANIO FISCAL"/>
    <s v="CIERRE_DE_CTAS_NOMINALES"/>
    <n v="0"/>
    <n v="353.47"/>
    <s v="NEGOCIOS"/>
    <x v="2"/>
  </r>
  <r>
    <n v="91"/>
    <d v="2018-06-01T00:00:00"/>
    <x v="2"/>
    <x v="2"/>
    <x v="0"/>
    <s v="INTERINOS"/>
    <s v="NC ALIMENTACION DE EMPLEADOS NVA"/>
    <s v="TRANSACCIONES DEL DIA 06/01/2018SPYRAL - GESTION ADMINISTRATIVA"/>
    <n v="51.75"/>
    <n v="0"/>
    <s v="NEGOCIOS"/>
    <x v="2"/>
  </r>
  <r>
    <n v="91"/>
    <d v="2018-06-20T00:00:00"/>
    <x v="2"/>
    <x v="2"/>
    <x v="0"/>
    <s v="INTERINOS"/>
    <s v="NC ALIMENTACION DE EMPLEADOS NVA"/>
    <s v="TRANSACCIONES DEL DIA 06/20/2018SPYRAL - GESTION ADMINISTRATIVA"/>
    <n v="23.75"/>
    <n v="0"/>
    <s v="NEGOCIOS"/>
    <x v="2"/>
  </r>
  <r>
    <n v="91"/>
    <d v="2018-08-09T00:00:00"/>
    <x v="3"/>
    <x v="3"/>
    <x v="0"/>
    <s v="INTERINOS"/>
    <s v="NC ALIMENTACION DE EMPLEADOS NVA"/>
    <s v="TRANSACCIONES DEL DIA 08/09/2018SPYRAL - GESTION ADMINISTRATIVA"/>
    <n v="64.099999999999994"/>
    <n v="0"/>
    <s v="NEGOCIOS"/>
    <x v="2"/>
  </r>
  <r>
    <n v="91"/>
    <d v="2018-08-14T00:00:00"/>
    <x v="3"/>
    <x v="3"/>
    <x v="0"/>
    <s v="INTERINOS"/>
    <s v="NC ALIMENTACION DE EMPLEADOS NVA"/>
    <s v="TRANSACCIONES DEL DIA 08/14/2018SPYRAL - GESTION ADMINISTRATIVA"/>
    <n v="95"/>
    <n v="0"/>
    <s v="NEGOCIOS"/>
    <x v="2"/>
  </r>
  <r>
    <n v="91"/>
    <d v="2018-09-03T00:00:00"/>
    <x v="4"/>
    <x v="4"/>
    <x v="0"/>
    <s v="INTERINOS"/>
    <s v="NC ALIMENTACION DE EMPLEADOS NVA"/>
    <s v="TRANSACCIONES DEL DIA 09/03/2018SPYRAL - GESTION ADMINISTRATIVA"/>
    <n v="49.5"/>
    <n v="0"/>
    <s v="NEGOCIOS"/>
    <x v="2"/>
  </r>
  <r>
    <n v="91"/>
    <d v="2018-11-06T00:00:00"/>
    <x v="5"/>
    <x v="5"/>
    <x v="0"/>
    <s v="INTERINOS"/>
    <s v="NC ALIMENTACION DE EMPLEADOS NVA"/>
    <s v="TRANSACCIONES DEL DIA 11/06/2018SPYRAL - GESTION ADMINISTRATIVA"/>
    <n v="45.7"/>
    <n v="0"/>
    <s v="NEGOCIOS"/>
    <x v="2"/>
  </r>
  <r>
    <n v="91"/>
    <d v="2018-12-31T00:00:00"/>
    <x v="1"/>
    <x v="1"/>
    <x v="0"/>
    <s v="INTERINOS"/>
    <s v="CIERRE DE ANIO FISCAL"/>
    <s v="CIERRE_DE_CTAS_NOMINALES"/>
    <n v="0"/>
    <n v="654.17999999999995"/>
    <s v="NEGOCIOS"/>
    <x v="2"/>
  </r>
  <r>
    <n v="91"/>
    <d v="2018-12-31T00:00:00"/>
    <x v="1"/>
    <x v="1"/>
    <x v="0"/>
    <s v="ZONA LIBRE"/>
    <s v="CIERRE DE ANIO FISCAL"/>
    <s v="CIERRE_DE_CTAS_NOMINALES"/>
    <n v="0"/>
    <n v="195.02"/>
    <s v="NEGOCIOS"/>
    <x v="2"/>
  </r>
  <r>
    <n v="91"/>
    <d v="2018-06-20T00:00:00"/>
    <x v="2"/>
    <x v="2"/>
    <x v="0"/>
    <s v="HIPOTECAS"/>
    <s v="NC ALIMENTACION DE EMPLEADOS NVA"/>
    <s v="TRANSACCIONES DEL DIA 06/20/2018SPYRAL - GESTION ADMINISTRATIVA"/>
    <n v="100.8"/>
    <n v="0"/>
    <s v="NEGOCIOS"/>
    <x v="2"/>
  </r>
  <r>
    <n v="91"/>
    <d v="2018-07-20T00:00:00"/>
    <x v="6"/>
    <x v="6"/>
    <x v="0"/>
    <s v="HIPOTECAS"/>
    <s v="NC ALIMENTACION DE EMPLEADOS NVA"/>
    <s v="TRANSACCIONES DEL DIA 07/20/2018SPYRAL - GESTION ADMINISTRATIVA"/>
    <n v="0"/>
    <n v="5"/>
    <s v="NEGOCIOS"/>
    <x v="2"/>
  </r>
  <r>
    <n v="91"/>
    <d v="2018-07-27T00:00:00"/>
    <x v="6"/>
    <x v="6"/>
    <x v="0"/>
    <s v="HIPOTECAS"/>
    <s v="ALIMENTACION DE EMPLEADOS CTA NUEVA"/>
    <s v="TRANSACCIONES DEL DIA 07/27/2018SPYRAL - GESTION ADMINISTRATIVA"/>
    <n v="55"/>
    <n v="0"/>
    <s v="NEGOCIOS"/>
    <x v="2"/>
  </r>
  <r>
    <n v="91"/>
    <d v="2018-09-25T00:00:00"/>
    <x v="4"/>
    <x v="4"/>
    <x v="0"/>
    <s v="HIPOTECAS"/>
    <s v="ALIMENTACION DE EMPLEADOS CTA NUEVA"/>
    <s v="TRANSACCIONES DEL DIA 09/25/2018SPYRAL - GESTION ADMINISTRATIVA"/>
    <n v="15"/>
    <n v="0"/>
    <s v="NEGOCIOS"/>
    <x v="2"/>
  </r>
  <r>
    <n v="91"/>
    <d v="2018-12-31T00:00:00"/>
    <x v="1"/>
    <x v="1"/>
    <x v="0"/>
    <s v="HIPOTECAS"/>
    <s v="CIERRE DE ANIO FISCAL"/>
    <s v="CIERRE_DE_CTAS_NOMINALES"/>
    <n v="0"/>
    <n v="395.85"/>
    <s v="NEGOCIOS"/>
    <x v="2"/>
  </r>
  <r>
    <n v="91"/>
    <d v="2018-09-17T00:00:00"/>
    <x v="4"/>
    <x v="4"/>
    <x v="0"/>
    <s v="CANALES EXTERNOS HIP"/>
    <s v="ALIMENTACION DE EMPLEADOS CTA NUEVA"/>
    <s v="TRANSACCIONES DEL DIA 09/17/2018SPYRAL - GESTION ADMINISTRATIVA"/>
    <n v="12"/>
    <n v="0"/>
    <s v="NEGOCIOS"/>
    <x v="2"/>
  </r>
  <r>
    <n v="91"/>
    <d v="2018-10-24T00:00:00"/>
    <x v="0"/>
    <x v="0"/>
    <x v="0"/>
    <s v="CANALES EXTERNOS HIP"/>
    <s v="ALIMENTACION DE EMPLEADOS CTA NUEVA"/>
    <s v="TRANSACCIONES DEL DIA 10/24/2018SPYRAL - GESTION ADMINISTRATIVA"/>
    <n v="10"/>
    <n v="0"/>
    <s v="NEGOCIOS"/>
    <x v="2"/>
  </r>
  <r>
    <n v="91"/>
    <d v="2018-12-31T00:00:00"/>
    <x v="1"/>
    <x v="1"/>
    <x v="0"/>
    <s v="CANALES EXTERNOS HIP"/>
    <s v="CIERRE DE ANIO FISCAL"/>
    <s v="CIERRE_DE_CTAS_NOMINALES"/>
    <n v="0"/>
    <n v="201.26"/>
    <s v="NEGOCIOS"/>
    <x v="2"/>
  </r>
  <r>
    <n v="91"/>
    <d v="2018-06-11T00:00:00"/>
    <x v="2"/>
    <x v="2"/>
    <x v="0"/>
    <s v="GESTION HIPOTECARIA"/>
    <s v="ALIMENTACION DE EMPLEADOS CTA NUEVA"/>
    <s v="TRANSACCIONES DEL DIA 06/11/2018SPYRAL - GESTION ADMINISTRATIVA"/>
    <n v="15"/>
    <n v="0"/>
    <s v="NEGOCIOS"/>
    <x v="2"/>
  </r>
  <r>
    <n v="91"/>
    <d v="2018-06-15T00:00:00"/>
    <x v="2"/>
    <x v="2"/>
    <x v="0"/>
    <s v="GESTION HIPOTECARIA"/>
    <s v="ALIMENTACION DE EMPLEADOS CTA NUEVA"/>
    <s v="TRANSACCIONES DEL DIA 06/15/2018SPYRAL - GESTION ADMINISTRATIVA"/>
    <n v="10"/>
    <n v="0"/>
    <s v="NEGOCIOS"/>
    <x v="2"/>
  </r>
  <r>
    <n v="91"/>
    <d v="2018-08-02T00:00:00"/>
    <x v="3"/>
    <x v="3"/>
    <x v="0"/>
    <s v="GESTION HIPOTECARIA"/>
    <s v="ALIMENTACION DE EMPLEADOS CTA NUEVA"/>
    <s v="TRANSACCIONES DEL DIA 08/02/2018SPYRAL - GESTION ADMINISTRATIVA"/>
    <n v="5"/>
    <n v="0"/>
    <s v="NEGOCIOS"/>
    <x v="2"/>
  </r>
  <r>
    <n v="91"/>
    <d v="2018-08-09T00:00:00"/>
    <x v="3"/>
    <x v="3"/>
    <x v="0"/>
    <s v="GESTION HIPOTECARIA"/>
    <s v="ALIMENTACION DE EMPLEADOS CTA NUEVA"/>
    <s v="TRANSACCIONES DEL DIA 08/09/2018SPYRAL - GESTION ADMINISTRATIVA"/>
    <n v="10"/>
    <n v="0"/>
    <s v="NEGOCIOS"/>
    <x v="2"/>
  </r>
  <r>
    <n v="91"/>
    <d v="2018-12-31T00:00:00"/>
    <x v="1"/>
    <x v="1"/>
    <x v="0"/>
    <s v="GESTION HIPOTECARIA"/>
    <s v="CIERRE DE ANIO FISCAL"/>
    <s v="CIERRE_DE_CTAS_NOMINALES"/>
    <n v="0"/>
    <n v="70"/>
    <s v="NEGOCIOS"/>
    <x v="2"/>
  </r>
  <r>
    <n v="91"/>
    <d v="2018-11-20T00:00:00"/>
    <x v="5"/>
    <x v="5"/>
    <x v="0"/>
    <s v="BANCA DE CONSUMO"/>
    <s v="ALIMENTACION DE EMPLEADOS CTA NUEVA"/>
    <s v="TRANSACCIONES DEL DIA 11/20/2018SPYRAL - GESTION ADMINISTRATIVA"/>
    <n v="41.69"/>
    <n v="0"/>
    <s v="NEGOCIOS"/>
    <x v="2"/>
  </r>
  <r>
    <n v="91"/>
    <d v="2018-12-31T00:00:00"/>
    <x v="1"/>
    <x v="1"/>
    <x v="0"/>
    <s v="BANCA DE CONSUMO"/>
    <s v="CIERRE DE ANIO FISCAL"/>
    <s v="CIERRE_DE_CTAS_NOMINALES"/>
    <n v="0"/>
    <n v="686.36"/>
    <s v="NEGOCIOS"/>
    <x v="2"/>
  </r>
  <r>
    <n v="91"/>
    <d v="2018-06-13T00:00:00"/>
    <x v="2"/>
    <x v="2"/>
    <x v="0"/>
    <s v="CANALES DE DISTRIBUCION"/>
    <s v="ALIMENTACION DE EMPLEADOS CTA NUEVA"/>
    <s v="TRANSACCIONES DEL DIA 06/13/2018SPYRAL - GESTION ADMINISTRATIVA"/>
    <n v="297.57"/>
    <n v="0"/>
    <s v="NEGOCIOS"/>
    <x v="2"/>
  </r>
  <r>
    <n v="91"/>
    <d v="2018-07-02T00:00:00"/>
    <x v="6"/>
    <x v="6"/>
    <x v="0"/>
    <s v="CANALES DE DISTRIBUCION"/>
    <s v="NC ALIMENTACION DE EMPLEADOS NVA"/>
    <s v="TRANSACCIONES DEL DIA 07/02/2018SPYRAL - GESTION ADMINISTRATIVA"/>
    <n v="52.7"/>
    <n v="0"/>
    <s v="NEGOCIOS"/>
    <x v="2"/>
  </r>
  <r>
    <n v="91"/>
    <d v="2018-07-25T00:00:00"/>
    <x v="6"/>
    <x v="6"/>
    <x v="0"/>
    <s v="CANALES DE DISTRIBUCION"/>
    <s v="ALIMENTACION DE EMPLEADOS CTA NUEVA"/>
    <s v="TRANSACCIONES DEL DIA 07/25/2018SPYRAL - GESTION ADMINISTRATIVA"/>
    <n v="32"/>
    <n v="0"/>
    <s v="NEGOCIOS"/>
    <x v="2"/>
  </r>
  <r>
    <n v="91"/>
    <d v="2018-08-03T00:00:00"/>
    <x v="3"/>
    <x v="3"/>
    <x v="0"/>
    <s v="CANALES DE DISTRIBUCION"/>
    <s v="NC ALIMENTACION DE EMPLEADOS NVA"/>
    <s v="TRANSACCIONES DEL DIA 08/03/2018SPYRAL - GESTION ADMINISTRATIVA"/>
    <n v="47.85"/>
    <n v="0"/>
    <s v="NEGOCIOS"/>
    <x v="2"/>
  </r>
  <r>
    <n v="91"/>
    <d v="2018-08-03T00:00:00"/>
    <x v="3"/>
    <x v="3"/>
    <x v="0"/>
    <s v="CANALES DE DISTRIBUCION"/>
    <s v="ALIMENTACION DE EMPLEADOS CTA NUEVA"/>
    <s v="TRANSACCIONES DEL DIA 08/03/2018SPYRAL - GESTION ADMINISTRATIVA"/>
    <n v="1073.46"/>
    <n v="0"/>
    <s v="NEGOCIOS"/>
    <x v="2"/>
  </r>
  <r>
    <n v="91"/>
    <d v="2018-09-17T00:00:00"/>
    <x v="4"/>
    <x v="4"/>
    <x v="0"/>
    <s v="CANALES DE DISTRIBUCION"/>
    <s v="ALIMENTACION DE EMPLEADOS CTA NUEVA"/>
    <s v="TRANSACCIONES DEL DIA 09/17/2018SPYRAL - GESTION ADMINISTRATIVA"/>
    <n v="40.340000000000003"/>
    <n v="0"/>
    <s v="NEGOCIOS"/>
    <x v="2"/>
  </r>
  <r>
    <n v="91"/>
    <d v="2018-09-24T00:00:00"/>
    <x v="4"/>
    <x v="4"/>
    <x v="0"/>
    <s v="CANALES DE DISTRIBUCION"/>
    <s v="NC ALIMENTACION DE EMPLEADOS NVA"/>
    <s v="TRANSACCIONES DEL DIA 09/24/2018SPYRAL - GESTION ADMINISTRATIVA"/>
    <n v="15.1"/>
    <n v="0"/>
    <s v="NEGOCIOS"/>
    <x v="2"/>
  </r>
  <r>
    <n v="91"/>
    <d v="2018-09-24T00:00:00"/>
    <x v="4"/>
    <x v="4"/>
    <x v="0"/>
    <s v="CANALES DE DISTRIBUCION"/>
    <s v="ALIMENTACION DE EMPLEADOS CTA NUEVA"/>
    <s v="TRANSACCIONES DEL DIA 09/24/2018SPYRAL - GESTION ADMINISTRATIVA"/>
    <n v="21.45"/>
    <n v="0"/>
    <s v="NEGOCIOS"/>
    <x v="2"/>
  </r>
  <r>
    <n v="91"/>
    <d v="2018-09-27T00:00:00"/>
    <x v="4"/>
    <x v="4"/>
    <x v="0"/>
    <s v="CANALES DE DISTRIBUCION"/>
    <s v="ALIMENTACION DE EMPLEADOS CTA NUEVA"/>
    <s v="TRANSACCIONES DEL DIA 09/27/2018SPYRAL - GESTION ADMINISTRATIVA"/>
    <n v="120.18"/>
    <n v="0"/>
    <s v="NEGOCIOS"/>
    <x v="2"/>
  </r>
  <r>
    <n v="91"/>
    <d v="2018-10-01T00:00:00"/>
    <x v="0"/>
    <x v="0"/>
    <x v="0"/>
    <s v="CANALES DE DISTRIBUCION"/>
    <s v="ALIMENTACION DE EMPLEADOS CTA NUEVA"/>
    <s v="TRANSACCIONES DEL DIA 10/01/2018SPYRAL - GESTION ADMINISTRATIVA"/>
    <n v="24"/>
    <n v="0"/>
    <s v="NEGOCIOS"/>
    <x v="2"/>
  </r>
  <r>
    <n v="91"/>
    <d v="2018-10-02T00:00:00"/>
    <x v="0"/>
    <x v="0"/>
    <x v="0"/>
    <s v="CANALES DE DISTRIBUCION"/>
    <s v="NC ALIMENTACION DE EMPLEADOS NVA"/>
    <s v="TRANSACCIONES DEL DIA 10/02/2018SPYRAL - GESTION ADMINISTRATIVA"/>
    <n v="60"/>
    <n v="0"/>
    <s v="NEGOCIOS"/>
    <x v="2"/>
  </r>
  <r>
    <n v="91"/>
    <d v="2018-10-02T00:00:00"/>
    <x v="0"/>
    <x v="0"/>
    <x v="0"/>
    <s v="CANALES DE DISTRIBUCION"/>
    <s v="NC ALIMENTACION DE EMPLEADOS NVA"/>
    <s v="TRANSACCIONES DEL DIA 10/02/2018SPYRAL - GESTION ADMINISTRATIVA"/>
    <n v="0"/>
    <n v="297.57"/>
    <s v="NEGOCIOS"/>
    <x v="2"/>
  </r>
  <r>
    <n v="91"/>
    <d v="2018-10-16T00:00:00"/>
    <x v="0"/>
    <x v="0"/>
    <x v="0"/>
    <s v="CANALES DE DISTRIBUCION"/>
    <s v="NC ALIMENTACION DE EMPLEADOS NVA"/>
    <s v="TRANSACCIONES DEL DIA 10/16/2018SPYRAL - GESTION ADMINISTRATIVA"/>
    <n v="20"/>
    <n v="0"/>
    <s v="NEGOCIOS"/>
    <x v="2"/>
  </r>
  <r>
    <n v="91"/>
    <d v="2018-10-22T00:00:00"/>
    <x v="0"/>
    <x v="0"/>
    <x v="0"/>
    <s v="CANALES DE DISTRIBUCION"/>
    <s v="ALIMENTACION DE EMPLEADOS CTA NUEVA"/>
    <s v="TRANSACCIONES DEL DIA 10/22/2018SPYRAL - GESTION ADMINISTRATIVA"/>
    <n v="8"/>
    <n v="0"/>
    <s v="NEGOCIOS"/>
    <x v="2"/>
  </r>
  <r>
    <n v="91"/>
    <d v="2018-10-23T00:00:00"/>
    <x v="0"/>
    <x v="0"/>
    <x v="0"/>
    <s v="CANALES DE DISTRIBUCION"/>
    <s v="ALIMENTACION DE EMPLEADOS CTA NUEVA"/>
    <s v="TRANSACCIONES DEL DIA 10/23/2018SPYRAL - GESTION ADMINISTRATIVA"/>
    <n v="8"/>
    <n v="0"/>
    <s v="NEGOCIOS"/>
    <x v="2"/>
  </r>
  <r>
    <n v="91"/>
    <d v="2018-10-24T00:00:00"/>
    <x v="0"/>
    <x v="0"/>
    <x v="0"/>
    <s v="CANALES DE DISTRIBUCION"/>
    <s v="ALIMENTACION DE EMPLEADOS CTA NUEVA"/>
    <s v="TRANSACCIONES DEL DIA 10/24/2018SPYRAL - GESTION ADMINISTRATIVA"/>
    <n v="16"/>
    <n v="0"/>
    <s v="NEGOCIOS"/>
    <x v="2"/>
  </r>
  <r>
    <n v="91"/>
    <d v="2018-10-26T00:00:00"/>
    <x v="0"/>
    <x v="0"/>
    <x v="0"/>
    <s v="CANALES DE DISTRIBUCION"/>
    <s v="ALIMENTACION DE EMPLEADOS CTA NUEVA"/>
    <s v="TRANSACCIONES DEL DIA 10/26/2018SPYRAL - GESTION ADMINISTRATIVA"/>
    <n v="16"/>
    <n v="0"/>
    <s v="NEGOCIOS"/>
    <x v="2"/>
  </r>
  <r>
    <n v="91"/>
    <d v="2018-10-27T00:00:00"/>
    <x v="0"/>
    <x v="0"/>
    <x v="0"/>
    <s v="CANALES DE DISTRIBUCION"/>
    <s v="ALIMENTACION DE EMPLEADOS CTA NUEVA"/>
    <s v="TRANSACCIONES DEL DIA 10/27/2018SPYRAL - GESTION ADMINISTRATIVA"/>
    <n v="496.11"/>
    <n v="0"/>
    <s v="NEGOCIOS"/>
    <x v="2"/>
  </r>
  <r>
    <n v="91"/>
    <d v="2018-10-29T00:00:00"/>
    <x v="0"/>
    <x v="0"/>
    <x v="0"/>
    <s v="CANALES DE DISTRIBUCION"/>
    <s v="ALIMENTACION DE EMPLEADOS CTA NUEVA"/>
    <s v="TRANSACCIONES DEL DIA 10/29/2018SPYRAL - GESTION ADMINISTRATIVA"/>
    <n v="48"/>
    <n v="0"/>
    <s v="NEGOCIOS"/>
    <x v="2"/>
  </r>
  <r>
    <n v="91"/>
    <d v="2018-11-06T00:00:00"/>
    <x v="5"/>
    <x v="5"/>
    <x v="0"/>
    <s v="CANALES DE DISTRIBUCION"/>
    <s v="NC ALIMENTACION DE EMPLEADOS NVA"/>
    <s v="TRANSACCIONES DEL DIA 11/06/2018SPYRAL - GESTION ADMINISTRATIVA"/>
    <n v="48.5"/>
    <n v="0"/>
    <s v="NEGOCIOS"/>
    <x v="2"/>
  </r>
  <r>
    <n v="91"/>
    <d v="2018-11-07T00:00:00"/>
    <x v="5"/>
    <x v="5"/>
    <x v="0"/>
    <s v="CANALES DE DISTRIBUCION"/>
    <s v="ALIMENTACION DE EMPLEADOS CTA NUEVA"/>
    <s v="TRANSACCIONES DEL DIA 11/07/2018SPYRAL - GESTION ADMINISTRATIVA"/>
    <n v="11.38"/>
    <n v="0"/>
    <s v="NEGOCIOS"/>
    <x v="2"/>
  </r>
  <r>
    <n v="91"/>
    <d v="2018-11-26T00:00:00"/>
    <x v="5"/>
    <x v="5"/>
    <x v="0"/>
    <s v="CANALES DE DISTRIBUCION"/>
    <s v="ALIMENTACION DE EMPLEADOS CTA NUEVA"/>
    <s v="TRANSACCIONES DEL DIA 11/26/2018SPYRAL - GESTION ADMINISTRATIVA"/>
    <n v="25.4"/>
    <n v="0"/>
    <s v="NEGOCIOS"/>
    <x v="2"/>
  </r>
  <r>
    <n v="91"/>
    <d v="2018-11-30T00:00:00"/>
    <x v="5"/>
    <x v="5"/>
    <x v="0"/>
    <s v="CANALES DE DISTRIBUCION"/>
    <s v="ALIMENTACION DE EMPLEADOS CTA NUEVA"/>
    <s v="TRANSACCIONES DEL DIA 11/30/2018SPYRAL - GESTION ADMINISTRATIVA"/>
    <n v="8"/>
    <n v="0"/>
    <s v="NEGOCIOS"/>
    <x v="2"/>
  </r>
  <r>
    <n v="91"/>
    <d v="2018-12-12T00:00:00"/>
    <x v="1"/>
    <x v="1"/>
    <x v="0"/>
    <s v="CANALES DE DISTRIBUCION"/>
    <s v="ALIMENTACION DE EMPLEADOS CTA NUEVA"/>
    <s v="TRANSACCIONES DEL DIA 12/12/2018SPYRAL - GESTION ADMINISTRATIVA"/>
    <n v="535.41"/>
    <n v="0"/>
    <s v="NEGOCIOS"/>
    <x v="2"/>
  </r>
  <r>
    <n v="91"/>
    <d v="2018-12-12T00:00:00"/>
    <x v="1"/>
    <x v="1"/>
    <x v="0"/>
    <s v="CANALES DE DISTRIBUCION"/>
    <s v="NC ALIMENTACION DE EMPLEADOS NVA"/>
    <s v="TRANSACCIONES DEL DIA 12/12/2018SPYRAL - GESTION ADMINISTRATIVA"/>
    <n v="127.57"/>
    <n v="0"/>
    <s v="NEGOCIOS"/>
    <x v="2"/>
  </r>
  <r>
    <n v="91"/>
    <d v="2018-12-14T00:00:00"/>
    <x v="1"/>
    <x v="1"/>
    <x v="0"/>
    <s v="CANALES DE DISTRIBUCION"/>
    <s v="NC ALIMENTACION DE EMPLEADOS NVA"/>
    <s v="TRANSACCIONES DEL DIA 12/14/2018SPYRAL - GESTION ADMINISTRATIVA"/>
    <n v="76.5"/>
    <n v="0"/>
    <s v="NEGOCIOS"/>
    <x v="2"/>
  </r>
  <r>
    <n v="91"/>
    <d v="2018-12-27T00:00:00"/>
    <x v="1"/>
    <x v="1"/>
    <x v="0"/>
    <s v="CANALES DE DISTRIBUCION"/>
    <s v="NC ALIMENTACION DE EMPLEADOS NVA"/>
    <s v="TRANSACCIONES DEL DIA 12/27/2018SPYRAL - GESTION ADMINISTRATIVA"/>
    <n v="38.5"/>
    <n v="0"/>
    <s v="NEGOCIOS"/>
    <x v="2"/>
  </r>
  <r>
    <n v="91"/>
    <d v="2018-12-31T00:00:00"/>
    <x v="1"/>
    <x v="1"/>
    <x v="0"/>
    <s v="CANALES DE DISTRIBUCION"/>
    <s v="CIERRE DE ANIO FISCAL"/>
    <s v="CIERRE_DE_CTAS_NOMINALES"/>
    <n v="0"/>
    <n v="4035.26"/>
    <s v="NEGOCIOS"/>
    <x v="2"/>
  </r>
  <r>
    <n v="91"/>
    <d v="2018-08-03T00:00:00"/>
    <x v="3"/>
    <x v="3"/>
    <x v="0"/>
    <s v="CENTRO DE TARJETAS"/>
    <s v="NC ALIMENTACION DE EMPLEADOS NVA"/>
    <s v="TRANSACCIONES DEL DIA 08/03/2018SPYRAL - GESTION ADMINISTRATIVA"/>
    <n v="479.83"/>
    <n v="0"/>
    <s v="NEGOCIOS"/>
    <x v="2"/>
  </r>
  <r>
    <n v="91"/>
    <d v="2018-09-11T00:00:00"/>
    <x v="4"/>
    <x v="4"/>
    <x v="0"/>
    <s v="CENTRO DE TARJETAS"/>
    <s v="NC ALIMENTACION DE EMPLEADOS NVA"/>
    <s v="TRANSACCIONES DEL DIA 09/11/2018SPYRAL - GESTION ADMINISTRATIVA"/>
    <n v="23.99"/>
    <n v="0"/>
    <s v="NEGOCIOS"/>
    <x v="2"/>
  </r>
  <r>
    <n v="91"/>
    <d v="2018-10-02T00:00:00"/>
    <x v="0"/>
    <x v="0"/>
    <x v="0"/>
    <s v="CENTRO DE TARJETAS"/>
    <s v="NC ALIMENTACION DE EMPLEADOS NVA"/>
    <s v="TRANSACCIONES DEL DIA 10/02/2018SPYRAL - GESTION ADMINISTRATIVA"/>
    <n v="333.89"/>
    <n v="0"/>
    <s v="NEGOCIOS"/>
    <x v="2"/>
  </r>
  <r>
    <n v="91"/>
    <d v="2018-12-31T00:00:00"/>
    <x v="1"/>
    <x v="1"/>
    <x v="0"/>
    <s v="CENTRO DE TARJETAS"/>
    <s v="CIERRE DE ANIO FISCAL"/>
    <s v="CIERRE_DE_CTAS_NOMINALES"/>
    <n v="0"/>
    <n v="1066.3399999999999"/>
    <s v="NEGOCIOS"/>
    <x v="2"/>
  </r>
  <r>
    <n v="91"/>
    <d v="2018-11-29T00:00:00"/>
    <x v="5"/>
    <x v="5"/>
    <x v="0"/>
    <s v="EMISOR DE TARJETAS"/>
    <s v="ALIMENTACION DE EMPLEADOS CTA NUEVA"/>
    <s v="TRANSACCIONES DEL DIA 11/29/2018SPYRAL - GESTION ADMINISTRATIVA"/>
    <n v="6.28"/>
    <n v="0"/>
    <s v="NEGOCIOS"/>
    <x v="2"/>
  </r>
  <r>
    <n v="91"/>
    <d v="2018-12-31T00:00:00"/>
    <x v="1"/>
    <x v="1"/>
    <x v="0"/>
    <s v="EMISOR DE TARJETAS"/>
    <s v="CIERRE DE ANIO FISCAL"/>
    <s v="CIERRE_DE_CTAS_NOMINALES"/>
    <n v="0"/>
    <n v="6.28"/>
    <s v="NEGOCIOS"/>
    <x v="2"/>
  </r>
  <r>
    <n v="91"/>
    <d v="2018-09-06T00:00:00"/>
    <x v="4"/>
    <x v="4"/>
    <x v="0"/>
    <s v="CANALES ALTERNOS"/>
    <s v="ALIMENTACION DE EMPLEADOS CTA NUEVA"/>
    <s v="TRANSACCIONES DEL DIA 09/06/2018SPYRAL - GESTION ADMINISTRATIVA"/>
    <n v="62.42"/>
    <n v="0"/>
    <s v="NEGOCIOS"/>
    <x v="2"/>
  </r>
  <r>
    <n v="91"/>
    <d v="2018-10-15T00:00:00"/>
    <x v="0"/>
    <x v="0"/>
    <x v="0"/>
    <s v="CANALES ALTERNOS"/>
    <s v="ALIMENTACION DE EMPLEADOS CTA NUEVA"/>
    <s v="TRANSACCIONES DEL DIA 10/15/2018SPYRAL - GESTION ADMINISTRATIVA"/>
    <n v="44.68"/>
    <n v="0"/>
    <s v="NEGOCIOS"/>
    <x v="2"/>
  </r>
  <r>
    <n v="91"/>
    <d v="2018-10-18T00:00:00"/>
    <x v="0"/>
    <x v="0"/>
    <x v="0"/>
    <s v="CANALES ALTERNOS"/>
    <s v="ALIMENTACION DE EMPLEADOS CTA NUEVA"/>
    <s v="TRANSACCIONES DEL DIA 10/18/2018SPYRAL - GESTION ADMINISTRATIVA"/>
    <n v="36.479999999999997"/>
    <n v="0"/>
    <s v="NEGOCIOS"/>
    <x v="2"/>
  </r>
  <r>
    <n v="91"/>
    <d v="2018-10-26T00:00:00"/>
    <x v="0"/>
    <x v="0"/>
    <x v="0"/>
    <s v="CANALES ALTERNOS"/>
    <s v="ALIMENTACION DE EMPLEADOS CTA NUEVA"/>
    <s v="TRANSACCIONES DEL DIA 10/26/2018SPYRAL - GESTION ADMINISTRATIVA"/>
    <n v="13.7"/>
    <n v="0"/>
    <s v="NEGOCIOS"/>
    <x v="2"/>
  </r>
  <r>
    <n v="91"/>
    <d v="2018-11-06T00:00:00"/>
    <x v="5"/>
    <x v="5"/>
    <x v="0"/>
    <s v="CANALES ALTERNOS"/>
    <s v="ALIMENTACION DE EMPLEADOS CTA NUEVA"/>
    <s v="TRANSACCIONES DEL DIA 11/06/2018SPYRAL - GESTION ADMINISTRATIVA"/>
    <n v="153.04"/>
    <n v="0"/>
    <s v="NEGOCIOS"/>
    <x v="2"/>
  </r>
  <r>
    <n v="91"/>
    <d v="2018-12-07T00:00:00"/>
    <x v="1"/>
    <x v="1"/>
    <x v="0"/>
    <s v="CANALES ALTERNOS"/>
    <s v="ALIMENTACION DE EMPLEADOS CTA NUEVA"/>
    <s v="TRANSACCIONES DEL DIA 12/07/2018SPYRAL - GESTION ADMINISTRATIVA"/>
    <n v="60.95"/>
    <n v="0"/>
    <s v="NEGOCIOS"/>
    <x v="2"/>
  </r>
  <r>
    <n v="91"/>
    <d v="2018-12-14T00:00:00"/>
    <x v="1"/>
    <x v="1"/>
    <x v="0"/>
    <s v="CANALES ALTERNOS"/>
    <s v="ALIMENTACION DE EMPLEADOS CTA NUEVA"/>
    <s v="TRANSACCIONES DEL DIA 12/14/2018SPYRAL - GESTION ADMINISTRATIVA"/>
    <n v="79.8"/>
    <n v="0"/>
    <s v="NEGOCIOS"/>
    <x v="2"/>
  </r>
  <r>
    <n v="91"/>
    <d v="2018-12-27T00:00:00"/>
    <x v="1"/>
    <x v="1"/>
    <x v="0"/>
    <s v="CANALES ALTERNOS"/>
    <s v="ALIMENTACION DE EMPLEADOS CTA NUEVA"/>
    <s v="TRANSACCIONES DEL DIA 12/27/2018SPYRAL - GESTION ADMINISTRATIVA"/>
    <n v="52.55"/>
    <n v="0"/>
    <s v="NEGOCIOS"/>
    <x v="2"/>
  </r>
  <r>
    <n v="91"/>
    <d v="2018-12-31T00:00:00"/>
    <x v="1"/>
    <x v="1"/>
    <x v="0"/>
    <s v="CANALES ALTERNOS"/>
    <s v="CIERRE DE ANIO FISCAL"/>
    <s v="CIERRE_DE_CTAS_NOMINALES"/>
    <n v="0"/>
    <n v="880.25"/>
    <s v="NEGOCIOS"/>
    <x v="2"/>
  </r>
  <r>
    <n v="91"/>
    <d v="2018-06-06T00:00:00"/>
    <x v="2"/>
    <x v="2"/>
    <x v="0"/>
    <s v="TELEMERCADEO"/>
    <s v="ALIMENTACION DE EMPLEADOS CTA NUEVA"/>
    <s v="TRANSACCIONES DEL DIA 06/06/2018SPYRAL - GESTION ADMINISTRATIVA"/>
    <n v="33"/>
    <n v="0"/>
    <s v="NEGOCIOS"/>
    <x v="2"/>
  </r>
  <r>
    <n v="91"/>
    <d v="2018-06-11T00:00:00"/>
    <x v="2"/>
    <x v="2"/>
    <x v="0"/>
    <s v="TELEMERCADEO"/>
    <s v="NC ALIMENTACION DE EMPLEADOS NVA"/>
    <s v="TRANSACCIONES DEL DIA 06/11/2018SPYRAL - GESTION ADMINISTRATIVA"/>
    <n v="137.13999999999999"/>
    <n v="0"/>
    <s v="NEGOCIOS"/>
    <x v="2"/>
  </r>
  <r>
    <n v="91"/>
    <d v="2018-06-11T00:00:00"/>
    <x v="2"/>
    <x v="2"/>
    <x v="0"/>
    <s v="TELEMERCADEO"/>
    <s v="ALIMENTACION DE EMPLEADOS CTA NUEVA"/>
    <s v="TRANSACCIONES DEL DIA 06/11/2018SPYRAL - GESTION ADMINISTRATIVA"/>
    <n v="35.26"/>
    <n v="0"/>
    <s v="NEGOCIOS"/>
    <x v="2"/>
  </r>
  <r>
    <n v="91"/>
    <d v="2018-06-18T00:00:00"/>
    <x v="2"/>
    <x v="2"/>
    <x v="0"/>
    <s v="TELEMERCADEO"/>
    <s v="ALIMENTACION DE EMPLEADOS CTA NUEVA"/>
    <s v="TRANSACCIONES DEL DIA 06/18/2018SPYRAL - GESTION ADMINISTRATIVA"/>
    <n v="47.99"/>
    <n v="0"/>
    <s v="NEGOCIOS"/>
    <x v="2"/>
  </r>
  <r>
    <n v="91"/>
    <d v="2018-06-20T00:00:00"/>
    <x v="2"/>
    <x v="2"/>
    <x v="0"/>
    <s v="TELEMERCADEO"/>
    <s v="ALIMENTACION DE EMPLEADOS CTA NUEVA"/>
    <s v="TRANSACCIONES DEL DIA 06/20/2018SPYRAL - GESTION ADMINISTRATIVA"/>
    <n v="14.24"/>
    <n v="0"/>
    <s v="NEGOCIOS"/>
    <x v="2"/>
  </r>
  <r>
    <n v="91"/>
    <d v="2018-07-09T00:00:00"/>
    <x v="6"/>
    <x v="6"/>
    <x v="0"/>
    <s v="TELEMERCADEO"/>
    <s v="ALIMENTACION DE EMPLEADOS CTA NUEVA"/>
    <s v="TRANSACCIONES DEL DIA 07/09/2018SPYRAL - GESTION ADMINISTRATIVA"/>
    <n v="9.1300000000000008"/>
    <n v="0"/>
    <s v="NEGOCIOS"/>
    <x v="2"/>
  </r>
  <r>
    <n v="91"/>
    <d v="2018-07-12T00:00:00"/>
    <x v="6"/>
    <x v="6"/>
    <x v="0"/>
    <s v="TELEMERCADEO"/>
    <s v="NC ALIMENTACION DE EMPLEADOS NVA"/>
    <s v="TRANSACCIONES DEL DIA 07/12/2018SPYRAL - GESTION ADMINISTRATIVA"/>
    <n v="171.22"/>
    <n v="0"/>
    <s v="NEGOCIOS"/>
    <x v="2"/>
  </r>
  <r>
    <n v="91"/>
    <d v="2018-07-19T00:00:00"/>
    <x v="6"/>
    <x v="6"/>
    <x v="0"/>
    <s v="TELEMERCADEO"/>
    <s v="ALIMENTACION DE EMPLEADOS CTA NUEVA"/>
    <s v="TRANSACCIONES DEL DIA 07/19/2018SPYRAL - GESTION ADMINISTRATIVA"/>
    <n v="88.9"/>
    <n v="0"/>
    <s v="NEGOCIOS"/>
    <x v="2"/>
  </r>
  <r>
    <n v="91"/>
    <d v="2018-07-20T00:00:00"/>
    <x v="6"/>
    <x v="6"/>
    <x v="0"/>
    <s v="TELEMERCADEO"/>
    <s v="ALIMENTACION DE EMPLEADOS CTA NUEVA"/>
    <s v="TRANSACCIONES DEL DIA 07/20/2018SPYRAL - GESTION ADMINISTRATIVA"/>
    <n v="11.49"/>
    <n v="0"/>
    <s v="NEGOCIOS"/>
    <x v="2"/>
  </r>
  <r>
    <n v="91"/>
    <d v="2018-07-21T00:00:00"/>
    <x v="6"/>
    <x v="6"/>
    <x v="0"/>
    <s v="TELEMERCADEO"/>
    <s v="ALIMENTACION DE EMPLEADOS CTA NUEVA"/>
    <s v="TRANSACCIONES DEL DIA 07/21/2018SPYRAL - GESTION ADMINISTRATIVA"/>
    <n v="118.93"/>
    <n v="0"/>
    <s v="NEGOCIOS"/>
    <x v="2"/>
  </r>
  <r>
    <n v="91"/>
    <d v="2018-07-24T00:00:00"/>
    <x v="6"/>
    <x v="6"/>
    <x v="0"/>
    <s v="TELEMERCADEO"/>
    <s v="ALIMENTACION DE EMPLEADOS CTA NUEVA"/>
    <s v="TRANSACCIONES DEL DIA 07/24/2018SPYRAL - GESTION ADMINISTRATIVA"/>
    <n v="44.97"/>
    <n v="0"/>
    <s v="NEGOCIOS"/>
    <x v="2"/>
  </r>
  <r>
    <n v="91"/>
    <d v="2018-07-26T00:00:00"/>
    <x v="6"/>
    <x v="6"/>
    <x v="0"/>
    <s v="TELEMERCADEO"/>
    <s v="NC ALIMENTACION DE EMPLEADOS NVA"/>
    <s v="TRANSACCIONES DEL DIA 07/26/2018SPYRAL - GESTION ADMINISTRATIVA"/>
    <n v="555.41"/>
    <n v="0"/>
    <s v="NEGOCIOS"/>
    <x v="2"/>
  </r>
  <r>
    <n v="91"/>
    <d v="2018-07-27T00:00:00"/>
    <x v="6"/>
    <x v="6"/>
    <x v="0"/>
    <s v="TELEMERCADEO"/>
    <s v="ALIMENTACION DE EMPLEADOS CTA NUEVA"/>
    <s v="TRANSACCIONES DEL DIA 07/27/2018SPYRAL - GESTION ADMINISTRATIVA"/>
    <n v="186.25"/>
    <n v="0"/>
    <s v="NEGOCIOS"/>
    <x v="2"/>
  </r>
  <r>
    <n v="91"/>
    <d v="2018-08-03T00:00:00"/>
    <x v="3"/>
    <x v="3"/>
    <x v="0"/>
    <s v="TELEMERCADEO"/>
    <s v="NC ALIMENTACION DE EMPLEADOS NVA"/>
    <s v="TRANSACCIONES DEL DIA 08/03/2018SPYRAL - GESTION ADMINISTRATIVA"/>
    <n v="37.18"/>
    <n v="0"/>
    <s v="NEGOCIOS"/>
    <x v="2"/>
  </r>
  <r>
    <n v="91"/>
    <d v="2018-08-13T00:00:00"/>
    <x v="3"/>
    <x v="3"/>
    <x v="0"/>
    <s v="TELEMERCADEO"/>
    <s v="ALIMENTACION DE EMPLEADOS CTA NUEVA"/>
    <s v="TRANSACCIONES DEL DIA 08/13/2018SPYRAL - GESTION ADMINISTRATIVA"/>
    <n v="59.73"/>
    <n v="0"/>
    <s v="NEGOCIOS"/>
    <x v="2"/>
  </r>
  <r>
    <n v="91"/>
    <d v="2018-08-14T00:00:00"/>
    <x v="3"/>
    <x v="3"/>
    <x v="0"/>
    <s v="TELEMERCADEO"/>
    <s v="NC ALIMENTACION DE EMPLEADOS NVA"/>
    <s v="TRANSACCIONES DEL DIA 08/14/2018SPYRAL - GESTION ADMINISTRATIVA"/>
    <n v="319.06"/>
    <n v="0"/>
    <s v="NEGOCIOS"/>
    <x v="2"/>
  </r>
  <r>
    <n v="91"/>
    <d v="2018-08-23T00:00:00"/>
    <x v="3"/>
    <x v="3"/>
    <x v="0"/>
    <s v="TELEMERCADEO"/>
    <s v="ALIMENTACION DE EMPLEADOS CTA NUEVA"/>
    <s v="TRANSACCIONES DEL DIA 08/23/2018SPYRAL - GESTION ADMINISTRATIVA"/>
    <n v="125.2"/>
    <n v="0"/>
    <s v="NEGOCIOS"/>
    <x v="2"/>
  </r>
  <r>
    <n v="91"/>
    <d v="2018-08-30T00:00:00"/>
    <x v="3"/>
    <x v="3"/>
    <x v="0"/>
    <s v="TELEMERCADEO"/>
    <s v="ALIMENTACION DE EMPLEADOS CTA NUEVA"/>
    <s v="TRANSACCIONES DEL DIA 08/30/2018SPYRAL - GESTION ADMINISTRATIVA"/>
    <n v="23.89"/>
    <n v="0"/>
    <s v="NEGOCIOS"/>
    <x v="2"/>
  </r>
  <r>
    <n v="91"/>
    <d v="2018-08-31T00:00:00"/>
    <x v="3"/>
    <x v="3"/>
    <x v="0"/>
    <s v="TELEMERCADEO"/>
    <s v="ALIMENTACION DE EMPLEADOS CTA NUEVA"/>
    <s v="TRANSACCIONES DEL DIA 08/31/2018SPYRAL - GESTION ADMINISTRATIVA"/>
    <n v="18.079999999999998"/>
    <n v="0"/>
    <s v="NEGOCIOS"/>
    <x v="2"/>
  </r>
  <r>
    <n v="91"/>
    <d v="2018-09-06T00:00:00"/>
    <x v="4"/>
    <x v="4"/>
    <x v="0"/>
    <s v="TELEMERCADEO"/>
    <s v="NC ALIMENTACION DE EMPLEADOS NVA"/>
    <s v="TRANSACCIONES DEL DIA 09/06/2018SPYRAL - GESTION ADMINISTRATIVA"/>
    <n v="453.48"/>
    <n v="0"/>
    <s v="NEGOCIOS"/>
    <x v="2"/>
  </r>
  <r>
    <n v="91"/>
    <d v="2018-09-11T00:00:00"/>
    <x v="4"/>
    <x v="4"/>
    <x v="0"/>
    <s v="TELEMERCADEO"/>
    <s v="NC ALIMENTACION DE EMPLEADOS NVA"/>
    <s v="TRANSACCIONES DEL DIA 09/11/2018SPYRAL - GESTION ADMINISTRATIVA"/>
    <n v="17.2"/>
    <n v="0"/>
    <s v="NEGOCIOS"/>
    <x v="2"/>
  </r>
  <r>
    <n v="91"/>
    <d v="2018-09-18T00:00:00"/>
    <x v="4"/>
    <x v="4"/>
    <x v="0"/>
    <s v="TELEMERCADEO"/>
    <s v="ALIMENTACION DE EMPLEADOS CTA NUEVA"/>
    <s v="TRANSACCIONES DEL DIA 09/18/2018SPYRAL - GESTION ADMINISTRATIVA"/>
    <n v="41.74"/>
    <n v="0"/>
    <s v="NEGOCIOS"/>
    <x v="2"/>
  </r>
  <r>
    <n v="91"/>
    <d v="2018-10-01T00:00:00"/>
    <x v="0"/>
    <x v="0"/>
    <x v="0"/>
    <s v="TELEMERCADEO"/>
    <s v="ALIMENTACION DE EMPLEADOS CTA NUEVA"/>
    <s v="TRANSACCIONES DEL DIA 10/01/2018SPYRAL - GESTION ADMINISTRATIVA"/>
    <n v="29.42"/>
    <n v="0"/>
    <s v="NEGOCIOS"/>
    <x v="2"/>
  </r>
  <r>
    <n v="91"/>
    <d v="2018-10-05T00:00:00"/>
    <x v="0"/>
    <x v="0"/>
    <x v="0"/>
    <s v="TELEMERCADEO"/>
    <s v="ALIMENTACION DE EMPLEADOS CTA NUEVA"/>
    <s v="TRANSACCIONES DEL DIA 10/05/2018SPYRAL - GESTION ADMINISTRATIVA"/>
    <n v="70.75"/>
    <n v="0"/>
    <s v="NEGOCIOS"/>
    <x v="2"/>
  </r>
  <r>
    <n v="91"/>
    <d v="2018-10-17T00:00:00"/>
    <x v="0"/>
    <x v="0"/>
    <x v="0"/>
    <s v="TELEMERCADEO"/>
    <s v="ALIMENTACION DE EMPLEADOS CTA NUEVA"/>
    <s v="TRANSACCIONES DEL DIA 10/17/2018SPYRAL - GESTION ADMINISTRATIVA"/>
    <n v="33"/>
    <n v="0"/>
    <s v="NEGOCIOS"/>
    <x v="2"/>
  </r>
  <r>
    <n v="91"/>
    <d v="2018-11-06T00:00:00"/>
    <x v="5"/>
    <x v="5"/>
    <x v="0"/>
    <s v="TELEMERCADEO"/>
    <s v="NC ALIMENTACION DE EMPLEADOS NVA"/>
    <s v="TRANSACCIONES DEL DIA 11/06/2018SPYRAL - GESTION ADMINISTRATIVA"/>
    <n v="243.88"/>
    <n v="0"/>
    <s v="NEGOCIOS"/>
    <x v="2"/>
  </r>
  <r>
    <n v="91"/>
    <d v="2018-11-07T00:00:00"/>
    <x v="5"/>
    <x v="5"/>
    <x v="0"/>
    <s v="TELEMERCADEO"/>
    <s v="ALIMENTACION DE EMPLEADOS CTA NUEVA"/>
    <s v="TRANSACCIONES DEL DIA 11/07/2018SPYRAL - GESTION ADMINISTRATIVA"/>
    <n v="30.87"/>
    <n v="0"/>
    <s v="NEGOCIOS"/>
    <x v="2"/>
  </r>
  <r>
    <n v="91"/>
    <d v="2018-12-31T00:00:00"/>
    <x v="1"/>
    <x v="1"/>
    <x v="0"/>
    <s v="TELEMERCADEO"/>
    <s v="CIERRE DE ANIO FISCAL"/>
    <s v="CIERRE_DE_CTAS_NOMINALES"/>
    <n v="0"/>
    <n v="5347.21"/>
    <s v="NEGOCIOS"/>
    <x v="2"/>
  </r>
  <r>
    <n v="91"/>
    <d v="2018-06-01T00:00:00"/>
    <x v="2"/>
    <x v="2"/>
    <x v="0"/>
    <s v="BANCA EN LINEA"/>
    <s v="ALIMENTACION DE EMPLEADOS CTA NUEVA"/>
    <s v="TRANSACCIONES DEL DIA 06/01/2018SPYRAL - GESTION ADMINISTRATIVA"/>
    <n v="118.18"/>
    <n v="0"/>
    <s v="NEGOCIOS"/>
    <x v="2"/>
  </r>
  <r>
    <n v="91"/>
    <d v="2018-08-14T00:00:00"/>
    <x v="3"/>
    <x v="3"/>
    <x v="0"/>
    <s v="BANCA EN LINEA"/>
    <s v="ALIMENTACION DE EMPLEADOS CTA NUEVA"/>
    <s v="TRANSACCIONES DEL DIA 08/14/2018SPYRAL - GESTION ADMINISTRATIVA"/>
    <n v="152"/>
    <n v="0"/>
    <s v="NEGOCIOS"/>
    <x v="2"/>
  </r>
  <r>
    <n v="91"/>
    <d v="2018-09-14T00:00:00"/>
    <x v="4"/>
    <x v="4"/>
    <x v="0"/>
    <s v="BANCA EN LINEA"/>
    <s v="NC ALIMENTACION DE EMPLEADOS NVA"/>
    <s v="TRANSACCIONES DEL DIA 09/14/2018SPYRAL - GESTION ADMINISTRATIVA"/>
    <n v="226.21"/>
    <n v="0"/>
    <s v="NEGOCIOS"/>
    <x v="2"/>
  </r>
  <r>
    <n v="91"/>
    <d v="2018-10-05T00:00:00"/>
    <x v="0"/>
    <x v="0"/>
    <x v="0"/>
    <s v="BANCA EN LINEA"/>
    <s v="ALIMENTACION DE EMPLEADOS CTA NUEVA"/>
    <s v="TRANSACCIONES DEL DIA 10/05/2018SPYRAL - GESTION ADMINISTRATIVA"/>
    <n v="172"/>
    <n v="0"/>
    <s v="NEGOCIOS"/>
    <x v="2"/>
  </r>
  <r>
    <n v="91"/>
    <d v="2018-10-16T00:00:00"/>
    <x v="0"/>
    <x v="0"/>
    <x v="0"/>
    <s v="BANCA EN LINEA"/>
    <s v="NC ALIMENTACION DE EMPLEADOS NVA"/>
    <s v="TRANSACCIONES DEL DIA 10/16/2018SPYRAL - GESTION ADMINISTRATIVA"/>
    <n v="228.5"/>
    <n v="0"/>
    <s v="NEGOCIOS"/>
    <x v="2"/>
  </r>
  <r>
    <n v="91"/>
    <d v="2018-11-15T00:00:00"/>
    <x v="5"/>
    <x v="5"/>
    <x v="0"/>
    <s v="BANCA EN LINEA"/>
    <s v="NC ALIMENTACION DE EMPLEADOS NVA"/>
    <s v="TRANSACCIONES DEL DIA 11/15/2018SPYRAL - GESTION ADMINISTRATIVA"/>
    <n v="246.37"/>
    <n v="0"/>
    <s v="NEGOCIOS"/>
    <x v="2"/>
  </r>
  <r>
    <n v="91"/>
    <d v="2018-12-31T00:00:00"/>
    <x v="1"/>
    <x v="1"/>
    <x v="0"/>
    <s v="BANCA EN LINEA"/>
    <s v="CIERRE DE ANIO FISCAL"/>
    <s v="CIERRE_DE_CTAS_NOMINALES"/>
    <n v="0"/>
    <n v="1293.83"/>
    <s v="NEGOCIOS"/>
    <x v="2"/>
  </r>
  <r>
    <n v="91"/>
    <d v="2018-06-08T00:00:00"/>
    <x v="2"/>
    <x v="2"/>
    <x v="0"/>
    <s v="ATM"/>
    <s v="ALIMENTACION DE EMPLEADOS CTA NUEVA"/>
    <s v="TRANSACCIONES DEL DIA 06/08/2018SPYRAL - GESTION ADMINISTRATIVA"/>
    <n v="51.97"/>
    <n v="0"/>
    <s v="NEGOCIOS"/>
    <x v="2"/>
  </r>
  <r>
    <n v="91"/>
    <d v="2018-07-03T00:00:00"/>
    <x v="6"/>
    <x v="6"/>
    <x v="0"/>
    <s v="ATM"/>
    <s v="ALIMENTACION DE EMPLEADOS CTA NUEVA"/>
    <s v="TRANSACCIONES DEL DIA 07/03/2018SPYRAL - GESTION ADMINISTRATIVA"/>
    <n v="51.31"/>
    <n v="0"/>
    <s v="NEGOCIOS"/>
    <x v="2"/>
  </r>
  <r>
    <n v="91"/>
    <d v="2018-07-16T00:00:00"/>
    <x v="6"/>
    <x v="6"/>
    <x v="0"/>
    <s v="ATM"/>
    <s v="ALIMENTACION DE EMPLEADOS CTA NUEVA"/>
    <s v="TRANSACCIONES DEL DIA 07/16/2018SPYRAL - GESTION ADMINISTRATIVA"/>
    <n v="64.900000000000006"/>
    <n v="0"/>
    <s v="NEGOCIOS"/>
    <x v="2"/>
  </r>
  <r>
    <n v="91"/>
    <d v="2018-09-12T00:00:00"/>
    <x v="4"/>
    <x v="4"/>
    <x v="0"/>
    <s v="ATM"/>
    <s v="ALIMENTACION DE EMPLEADOS CTA NUEVA"/>
    <s v="TRANSACCIONES DEL DIA 09/12/2018SPYRAL - GESTION ADMINISTRATIVA"/>
    <n v="59.97"/>
    <n v="0"/>
    <s v="NEGOCIOS"/>
    <x v="2"/>
  </r>
  <r>
    <n v="91"/>
    <d v="2018-10-26T00:00:00"/>
    <x v="0"/>
    <x v="0"/>
    <x v="0"/>
    <s v="ATM"/>
    <s v="ALIMENTACION DE EMPLEADOS CTA NUEVA"/>
    <s v="TRANSACCIONES DEL DIA 10/26/2018SPYRAL - GESTION ADMINISTRATIVA"/>
    <n v="10"/>
    <n v="0"/>
    <s v="NEGOCIOS"/>
    <x v="2"/>
  </r>
  <r>
    <n v="91"/>
    <d v="2018-11-01T00:00:00"/>
    <x v="5"/>
    <x v="5"/>
    <x v="0"/>
    <s v="ATM"/>
    <s v="ALIMENTACION DE EMPLEADOS CTA NUEVA"/>
    <s v="TRANSACCIONES DEL DIA 11/01/2018SPYRAL - GESTION ADMINISTRATIVA"/>
    <n v="116.49"/>
    <n v="0"/>
    <s v="NEGOCIOS"/>
    <x v="2"/>
  </r>
  <r>
    <n v="91"/>
    <d v="2018-11-23T00:00:00"/>
    <x v="5"/>
    <x v="5"/>
    <x v="0"/>
    <s v="ATM"/>
    <s v="ALIMENTACION DE EMPLEADOS CTA NUEVA"/>
    <s v="TRANSACCIONES DEL DIA 11/23/2018SPYRAL - GESTION ADMINISTRATIVA"/>
    <n v="10"/>
    <n v="0"/>
    <s v="NEGOCIOS"/>
    <x v="2"/>
  </r>
  <r>
    <n v="91"/>
    <d v="2018-11-27T00:00:00"/>
    <x v="5"/>
    <x v="5"/>
    <x v="0"/>
    <s v="ATM"/>
    <s v="ALIMENTACION DE EMPLEADOS CTA NUEVA"/>
    <s v="TRANSACCIONES DEL DIA 11/27/2018SPYRAL - GESTION ADMINISTRATIVA"/>
    <n v="38.950000000000003"/>
    <n v="0"/>
    <s v="NEGOCIOS"/>
    <x v="2"/>
  </r>
  <r>
    <n v="91"/>
    <d v="2018-12-13T00:00:00"/>
    <x v="1"/>
    <x v="1"/>
    <x v="0"/>
    <s v="ATM"/>
    <s v="ALIMENTACION DE EMPLEADOS CTA NUEVA"/>
    <s v="TRANSACCIONES DEL DIA 12/13/2018SPYRAL - GESTION ADMINISTRATIVA"/>
    <n v="39.340000000000003"/>
    <n v="0"/>
    <s v="NEGOCIOS"/>
    <x v="2"/>
  </r>
  <r>
    <n v="91"/>
    <d v="2018-12-20T00:00:00"/>
    <x v="1"/>
    <x v="1"/>
    <x v="0"/>
    <s v="ATM"/>
    <s v="ALIMENTACION DE EMPLEADOS CTA NUEVA"/>
    <s v="TRANSACCIONES DEL DIA 12/20/2018SPYRAL - GESTION ADMINISTRATIVA"/>
    <n v="10"/>
    <n v="0"/>
    <s v="NEGOCIOS"/>
    <x v="2"/>
  </r>
  <r>
    <n v="91"/>
    <d v="2018-12-31T00:00:00"/>
    <x v="1"/>
    <x v="1"/>
    <x v="0"/>
    <s v="ATM"/>
    <s v="CIERRE DE ANIO FISCAL"/>
    <s v="CIERRE_DE_CTAS_NOMINALES"/>
    <n v="0"/>
    <n v="640.76"/>
    <s v="NEGOCIOS"/>
    <x v="2"/>
  </r>
  <r>
    <n v="91"/>
    <d v="2018-06-01T00:00:00"/>
    <x v="2"/>
    <x v="2"/>
    <x v="0"/>
    <s v="ATENCION A CLIENTES"/>
    <s v="NC ALIMENTACION DE EMPLEADOS NVA"/>
    <s v="TRANSACCIONES DEL DIA 06/01/2018SPYRAL - GESTION ADMINISTRATIVA"/>
    <n v="28.2"/>
    <n v="0"/>
    <s v="NEGOCIOS"/>
    <x v="2"/>
  </r>
  <r>
    <n v="91"/>
    <d v="2018-06-01T00:00:00"/>
    <x v="2"/>
    <x v="2"/>
    <x v="0"/>
    <s v="ATENCION A CLIENTES"/>
    <s v="ALIMENTACION DE EMPLEADOS CTA NUEVA"/>
    <s v="TRANSACCIONES DEL DIA 06/01/2018SPYRAL - GESTION ADMINISTRATIVA"/>
    <n v="22.59"/>
    <n v="0"/>
    <s v="NEGOCIOS"/>
    <x v="2"/>
  </r>
  <r>
    <n v="91"/>
    <d v="2018-06-08T00:00:00"/>
    <x v="2"/>
    <x v="2"/>
    <x v="0"/>
    <s v="ATENCION A CLIENTES"/>
    <s v="ALIMENTACION DE EMPLEADOS CTA NUEVA"/>
    <s v="TRANSACCIONES DEL DIA 06/08/2018SPYRAL - GESTION ADMINISTRATIVA"/>
    <n v="22.45"/>
    <n v="0"/>
    <s v="NEGOCIOS"/>
    <x v="2"/>
  </r>
  <r>
    <n v="91"/>
    <d v="2018-06-29T00:00:00"/>
    <x v="2"/>
    <x v="2"/>
    <x v="0"/>
    <s v="ATENCION A CLIENTES"/>
    <s v="ALIMENTACION DE EMPLEADOS CTA NUEVA"/>
    <s v="TRANSACCIONES DEL DIA 06/29/2018SPYRAL - GESTION ADMINISTRATIVA"/>
    <n v="86.21"/>
    <n v="0"/>
    <s v="NEGOCIOS"/>
    <x v="2"/>
  </r>
  <r>
    <n v="91"/>
    <d v="2018-07-02T00:00:00"/>
    <x v="6"/>
    <x v="6"/>
    <x v="0"/>
    <s v="ATENCION A CLIENTES"/>
    <s v="NC ALIMENTACION DE EMPLEADOS NVA"/>
    <s v="TRANSACCIONES DEL DIA 07/02/2018SPYRAL - GESTION ADMINISTRATIVA"/>
    <n v="42.98"/>
    <n v="0"/>
    <s v="NEGOCIOS"/>
    <x v="2"/>
  </r>
  <r>
    <n v="91"/>
    <d v="2018-07-21T00:00:00"/>
    <x v="6"/>
    <x v="6"/>
    <x v="0"/>
    <s v="ATENCION A CLIENTES"/>
    <s v="ALIMENTACION DE EMPLEADOS CTA NUEVA"/>
    <s v="TRANSACCIONES DEL DIA 07/21/2018SPYRAL - GESTION ADMINISTRATIVA"/>
    <n v="24.65"/>
    <n v="0"/>
    <s v="NEGOCIOS"/>
    <x v="2"/>
  </r>
  <r>
    <n v="91"/>
    <d v="2018-07-26T00:00:00"/>
    <x v="6"/>
    <x v="6"/>
    <x v="0"/>
    <s v="ATENCION A CLIENTES"/>
    <s v="NC ALIMENTACION DE EMPLEADOS NVA"/>
    <s v="TRANSACCIONES DEL DIA 07/26/2018SPYRAL - GESTION ADMINISTRATIVA"/>
    <n v="243.82"/>
    <n v="0"/>
    <s v="NEGOCIOS"/>
    <x v="2"/>
  </r>
  <r>
    <n v="91"/>
    <d v="2018-08-07T00:00:00"/>
    <x v="3"/>
    <x v="3"/>
    <x v="0"/>
    <s v="ATENCION A CLIENTES"/>
    <s v="ALIMENTACION DE EMPLEADOS CTA NUEVA"/>
    <s v="TRANSACCIONES DEL DIA 08/07/2018SPYRAL - GESTION ADMINISTRATIVA"/>
    <n v="14.39"/>
    <n v="0"/>
    <s v="NEGOCIOS"/>
    <x v="2"/>
  </r>
  <r>
    <n v="91"/>
    <d v="2018-08-15T00:00:00"/>
    <x v="3"/>
    <x v="3"/>
    <x v="0"/>
    <s v="ATENCION A CLIENTES"/>
    <s v="ALIMENTACION DE EMPLEADOS CTA NUEVA"/>
    <s v="TRANSACCIONES DEL DIA 08/15/2018SPYRAL - GESTION ADMINISTRATIVA"/>
    <n v="46.03"/>
    <n v="0"/>
    <s v="NEGOCIOS"/>
    <x v="2"/>
  </r>
  <r>
    <n v="91"/>
    <d v="2018-08-23T00:00:00"/>
    <x v="3"/>
    <x v="3"/>
    <x v="0"/>
    <s v="ATENCION A CLIENTES"/>
    <s v="ALIMENTACION DE EMPLEADOS CTA NUEVA"/>
    <s v="TRANSACCIONES DEL DIA 08/23/2018SPYRAL - GESTION ADMINISTRATIVA"/>
    <n v="68.2"/>
    <n v="0"/>
    <s v="NEGOCIOS"/>
    <x v="2"/>
  </r>
  <r>
    <n v="91"/>
    <d v="2018-08-27T00:00:00"/>
    <x v="3"/>
    <x v="3"/>
    <x v="0"/>
    <s v="ATENCION A CLIENTES"/>
    <s v="ALIMENTACION DE EMPLEADOS CTA NUEVA"/>
    <s v="TRANSACCIONES DEL DIA 08/27/2018SPYRAL - GESTION ADMINISTRATIVA"/>
    <n v="35.909999999999997"/>
    <n v="0"/>
    <s v="NEGOCIOS"/>
    <x v="2"/>
  </r>
  <r>
    <n v="91"/>
    <d v="2018-08-28T00:00:00"/>
    <x v="3"/>
    <x v="3"/>
    <x v="0"/>
    <s v="ATENCION A CLIENTES"/>
    <s v="ALIMENTACION DE EMPLEADOS CTA NUEVA"/>
    <s v="TRANSACCIONES DEL DIA 08/28/2018SPYRAL - GESTION ADMINISTRATIVA"/>
    <n v="68.2"/>
    <n v="0"/>
    <s v="NEGOCIOS"/>
    <x v="2"/>
  </r>
  <r>
    <n v="91"/>
    <d v="2018-09-03T00:00:00"/>
    <x v="4"/>
    <x v="4"/>
    <x v="0"/>
    <s v="ATENCION A CLIENTES"/>
    <s v="NC ALIMENTACION DE EMPLEADOS NVA"/>
    <s v="TRANSACCIONES DEL DIA 09/03/2018SPYRAL - GESTION ADMINISTRATIVA"/>
    <n v="204.83"/>
    <n v="0"/>
    <s v="NEGOCIOS"/>
    <x v="2"/>
  </r>
  <r>
    <n v="91"/>
    <d v="2018-09-08T00:00:00"/>
    <x v="4"/>
    <x v="4"/>
    <x v="0"/>
    <s v="ATENCION A CLIENTES"/>
    <s v="ALIMENTACION DE EMPLEADOS CTA NUEVA"/>
    <s v="TRANSACCIONES DEL DIA 09/08/2018SPYRAL - GESTION ADMINISTRATIVA"/>
    <n v="32.729999999999997"/>
    <n v="0"/>
    <s v="NEGOCIOS"/>
    <x v="2"/>
  </r>
  <r>
    <n v="91"/>
    <d v="2018-10-16T00:00:00"/>
    <x v="0"/>
    <x v="0"/>
    <x v="0"/>
    <s v="ATENCION A CLIENTES"/>
    <s v="NC ALIMENTACION DE EMPLEADOS NVA"/>
    <s v="TRANSACCIONES DEL DIA 10/16/2018SPYRAL - GESTION ADMINISTRATIVA"/>
    <n v="133.57"/>
    <n v="0"/>
    <s v="NEGOCIOS"/>
    <x v="2"/>
  </r>
  <r>
    <n v="91"/>
    <d v="2018-10-24T00:00:00"/>
    <x v="0"/>
    <x v="0"/>
    <x v="0"/>
    <s v="ATENCION A CLIENTES"/>
    <s v="ALIMENTACION DE EMPLEADOS CTA NUEVA"/>
    <s v="TRANSACCIONES DEL DIA 10/24/2018SPYRAL - GESTION ADMINISTRATIVA"/>
    <n v="312.82"/>
    <n v="0"/>
    <s v="NEGOCIOS"/>
    <x v="2"/>
  </r>
  <r>
    <n v="91"/>
    <d v="2018-11-12T00:00:00"/>
    <x v="5"/>
    <x v="5"/>
    <x v="0"/>
    <s v="ATENCION A CLIENTES"/>
    <s v="ALIMENTACION DE EMPLEADOS CTA NUEVA"/>
    <s v="TRANSACCIONES DEL DIA 11/12/2018SPYRAL - GESTION ADMINISTRATIVA"/>
    <n v="77.7"/>
    <n v="0"/>
    <s v="NEGOCIOS"/>
    <x v="2"/>
  </r>
  <r>
    <n v="91"/>
    <d v="2018-11-13T00:00:00"/>
    <x v="5"/>
    <x v="5"/>
    <x v="0"/>
    <s v="ATENCION A CLIENTES"/>
    <s v="NC ALIMENTACION DE EMPLEADOS NVA"/>
    <s v="TRANSACCIONES DEL DIA 11/13/2018SPYRAL - GESTION ADMINISTRATIVA"/>
    <n v="19"/>
    <n v="0"/>
    <s v="NEGOCIOS"/>
    <x v="2"/>
  </r>
  <r>
    <n v="91"/>
    <d v="2018-11-30T00:00:00"/>
    <x v="5"/>
    <x v="5"/>
    <x v="0"/>
    <s v="ATENCION A CLIENTES"/>
    <s v="NC ALIMENTACION DE EMPLEADOS NVA"/>
    <s v="TRANSACCIONES DEL DIA 11/30/2018SPYRAL - GESTION ADMINISTRATIVA"/>
    <n v="214.34"/>
    <n v="0"/>
    <s v="NEGOCIOS"/>
    <x v="2"/>
  </r>
  <r>
    <n v="91"/>
    <d v="2018-11-30T00:00:00"/>
    <x v="5"/>
    <x v="5"/>
    <x v="0"/>
    <s v="ATENCION A CLIENTES"/>
    <s v="ALIMENTACION DE EMPLEADOS CTA NUEVA"/>
    <s v="TRANSACCIONES DEL DIA 11/30/2018SPYRAL - GESTION ADMINISTRATIVA"/>
    <n v="130.66"/>
    <n v="0"/>
    <s v="NEGOCIOS"/>
    <x v="2"/>
  </r>
  <r>
    <n v="91"/>
    <d v="2018-12-04T00:00:00"/>
    <x v="1"/>
    <x v="1"/>
    <x v="0"/>
    <s v="ATENCION A CLIENTES"/>
    <s v="NC ALIMENTACION DE EMPLEADOS NVA"/>
    <s v="TRANSACCIONES DEL DIA 12/04/2018SPYRAL - GESTION ADMINISTRATIVA"/>
    <n v="78.25"/>
    <n v="0"/>
    <s v="NEGOCIOS"/>
    <x v="2"/>
  </r>
  <r>
    <n v="91"/>
    <d v="2018-12-18T00:00:00"/>
    <x v="1"/>
    <x v="1"/>
    <x v="0"/>
    <s v="ATENCION A CLIENTES"/>
    <s v="ALIMENTACION DE EMPLEADOS CTA NUEVA"/>
    <s v="TRANSACCIONES DEL DIA 12/18/2018SPYRAL - GESTION ADMINISTRATIVA"/>
    <n v="78.650000000000006"/>
    <n v="0"/>
    <s v="NEGOCIOS"/>
    <x v="2"/>
  </r>
  <r>
    <n v="91"/>
    <d v="2018-12-26T00:00:00"/>
    <x v="1"/>
    <x v="1"/>
    <x v="0"/>
    <s v="ATENCION A CLIENTES"/>
    <s v="ALIMENTACION DE EMPLEADOS CTA NUEVA"/>
    <s v="TRANSACCIONES DEL DIA 12/26/2018SPYRAL - GESTION ADMINISTRATIVA"/>
    <n v="111.91"/>
    <n v="0"/>
    <s v="NEGOCIOS"/>
    <x v="2"/>
  </r>
  <r>
    <n v="91"/>
    <d v="2018-12-27T00:00:00"/>
    <x v="1"/>
    <x v="1"/>
    <x v="0"/>
    <s v="ATENCION A CLIENTES"/>
    <s v="ALIMENTACION DE EMPLEADOS CTA NUEVA"/>
    <s v="TRANSACCIONES DEL DIA 12/27/2018SPYRAL - GESTION ADMINISTRATIVA"/>
    <n v="26.65"/>
    <n v="0"/>
    <s v="NEGOCIOS"/>
    <x v="2"/>
  </r>
  <r>
    <n v="91"/>
    <d v="2018-12-31T00:00:00"/>
    <x v="1"/>
    <x v="1"/>
    <x v="0"/>
    <s v="ATENCION A CLIENTES"/>
    <s v="CIERRE DE ANIO FISCAL"/>
    <s v="CIERRE_DE_CTAS_NOMINALES"/>
    <n v="0"/>
    <n v="3039.58"/>
    <s v="NEGOCIOS"/>
    <x v="2"/>
  </r>
  <r>
    <n v="91"/>
    <d v="2018-12-31T00:00:00"/>
    <x v="1"/>
    <x v="1"/>
    <x v="0"/>
    <s v="GESTION Y CONTROL CANALES ALTERNOS"/>
    <s v="CIERRE DE ANIO FISCAL"/>
    <s v="CIERRE_DE_CTAS_NOMINALES"/>
    <n v="0"/>
    <n v="130.24"/>
    <s v="NEGOCIOS"/>
    <x v="2"/>
  </r>
  <r>
    <n v="91"/>
    <d v="2018-06-13T00:00:00"/>
    <x v="2"/>
    <x v="2"/>
    <x v="0"/>
    <s v="DESARROLLO DE PRODUCTOS"/>
    <s v="ALIMENTACION DE EMPLEADOS CTA NUEVA"/>
    <s v="TRANSACCIONES DEL DIA 06/13/2018SPYRAL - GESTION ADMINISTRATIVA"/>
    <n v="34.24"/>
    <n v="0"/>
    <s v="NEGOCIOS"/>
    <x v="2"/>
  </r>
  <r>
    <n v="91"/>
    <d v="2018-07-24T00:00:00"/>
    <x v="6"/>
    <x v="6"/>
    <x v="0"/>
    <s v="DESARROLLO DE PRODUCTOS"/>
    <s v="ALIMENTACION DE EMPLEADOS CTA NUEVA"/>
    <s v="TRANSACCIONES DEL DIA 07/24/2018SPYRAL - GESTION ADMINISTRATIVA"/>
    <n v="173.26"/>
    <n v="0"/>
    <s v="NEGOCIOS"/>
    <x v="2"/>
  </r>
  <r>
    <n v="91"/>
    <d v="2018-09-25T00:00:00"/>
    <x v="4"/>
    <x v="4"/>
    <x v="0"/>
    <s v="DESARROLLO DE PRODUCTOS"/>
    <s v="ALIMENTACION DE EMPLEADOS CTA NUEVA"/>
    <s v="TRANSACCIONES DEL DIA 09/25/2018SPYRAL - GESTION ADMINISTRATIVA"/>
    <n v="376.16"/>
    <n v="0"/>
    <s v="NEGOCIOS"/>
    <x v="2"/>
  </r>
  <r>
    <n v="91"/>
    <d v="2018-10-02T00:00:00"/>
    <x v="0"/>
    <x v="0"/>
    <x v="0"/>
    <s v="DESARROLLO DE PRODUCTOS"/>
    <s v="ALIMENTACION DE EMPLEADOS CTA NUEVA"/>
    <s v="TRANSACCIONES DEL DIA 10/02/2018SPYRAL - GESTION ADMINISTRATIVA"/>
    <n v="61.38"/>
    <n v="0"/>
    <s v="NEGOCIOS"/>
    <x v="2"/>
  </r>
  <r>
    <n v="91"/>
    <d v="2018-11-06T00:00:00"/>
    <x v="5"/>
    <x v="5"/>
    <x v="0"/>
    <s v="DESARROLLO DE PRODUCTOS"/>
    <s v="ALIMENTACION DE EMPLEADOS CTA NUEVA"/>
    <s v="TRANSACCIONES DEL DIA 11/06/2018SPYRAL - GESTION ADMINISTRATIVA"/>
    <n v="1252.82"/>
    <n v="0"/>
    <s v="NEGOCIOS"/>
    <x v="2"/>
  </r>
  <r>
    <n v="91"/>
    <d v="2018-11-08T00:00:00"/>
    <x v="5"/>
    <x v="5"/>
    <x v="0"/>
    <s v="DESARROLLO DE PRODUCTOS"/>
    <s v="ALIMENTACION DE EMPLEADOS CTA NUEVA"/>
    <s v="TRANSACCIONES DEL DIA 11/08/2018SPYRAL - GESTION ADMINISTRATIVA"/>
    <n v="341.81"/>
    <n v="0"/>
    <s v="NEGOCIOS"/>
    <x v="2"/>
  </r>
  <r>
    <n v="91"/>
    <d v="2018-12-26T00:00:00"/>
    <x v="1"/>
    <x v="1"/>
    <x v="0"/>
    <s v="DESARROLLO DE PRODUCTOS"/>
    <s v="ALIMENTACION DE EMPLEADOS CTA NUEVA"/>
    <s v="TRANSACCIONES DEL DIA 12/26/2018SPYRAL - GESTION ADMINISTRATIVA"/>
    <n v="331"/>
    <n v="0"/>
    <s v="NEGOCIOS"/>
    <x v="2"/>
  </r>
  <r>
    <n v="91"/>
    <d v="2018-12-31T00:00:00"/>
    <x v="1"/>
    <x v="1"/>
    <x v="0"/>
    <s v="DESARROLLO DE PRODUCTOS"/>
    <s v="CIERRE DE ANIO FISCAL"/>
    <s v="CIERRE_DE_CTAS_NOMINALES"/>
    <n v="0"/>
    <n v="2868.43"/>
    <s v="NEGOCIOS"/>
    <x v="2"/>
  </r>
  <r>
    <n v="91"/>
    <d v="2018-11-16T00:00:00"/>
    <x v="5"/>
    <x v="5"/>
    <x v="0"/>
    <s v="VENTAS CONSUMO"/>
    <s v="NC ALIMENTACION DE EMPLEADOS NVA"/>
    <s v="TRANSACCIONES DEL DIA 11/16/2018SPYRAL - GESTION ADMINISTRATIVA"/>
    <n v="94.88"/>
    <n v="0"/>
    <s v="NEGOCIOS"/>
    <x v="2"/>
  </r>
  <r>
    <n v="91"/>
    <d v="2018-12-14T00:00:00"/>
    <x v="1"/>
    <x v="1"/>
    <x v="0"/>
    <s v="VENTAS CONSUMO"/>
    <s v="NC ALIMENTACION DE EMPLEADOS NVA"/>
    <s v="TRANSACCIONES DEL DIA 12/14/2018SPYRAL - GESTION ADMINISTRATIVA"/>
    <n v="83.97"/>
    <n v="0"/>
    <s v="NEGOCIOS"/>
    <x v="2"/>
  </r>
  <r>
    <n v="91"/>
    <d v="2018-12-31T00:00:00"/>
    <x v="1"/>
    <x v="1"/>
    <x v="0"/>
    <s v="VENTAS CONSUMO"/>
    <s v="CIERRE DE ANIO FISCAL"/>
    <s v="CIERRE_DE_CTAS_NOMINALES"/>
    <n v="0"/>
    <n v="178.85"/>
    <s v="NEGOCIOS"/>
    <x v="2"/>
  </r>
  <r>
    <n v="91"/>
    <d v="2018-06-11T00:00:00"/>
    <x v="2"/>
    <x v="2"/>
    <x v="0"/>
    <s v="FUERZAS DE VENTAS PANAMA"/>
    <s v="ALIMENTACION DE EMPLEADOS CTA NUEVA"/>
    <s v="TRANSACCIONES DEL DIA 06/11/2018SPYRAL - GESTION ADMINISTRATIVA"/>
    <n v="10"/>
    <n v="0"/>
    <s v="NEGOCIOS"/>
    <x v="2"/>
  </r>
  <r>
    <n v="91"/>
    <d v="2018-06-20T00:00:00"/>
    <x v="2"/>
    <x v="2"/>
    <x v="0"/>
    <s v="FUERZAS DE VENTAS PANAMA"/>
    <s v="NC ALIMENTACION DE EMPLEADOS NVA"/>
    <s v="TRANSACCIONES DEL DIA 06/20/2018SPYRAL - GESTION ADMINISTRATIVA"/>
    <n v="38.5"/>
    <n v="0"/>
    <s v="NEGOCIOS"/>
    <x v="2"/>
  </r>
  <r>
    <n v="91"/>
    <d v="2018-07-14T00:00:00"/>
    <x v="6"/>
    <x v="6"/>
    <x v="0"/>
    <s v="FUERZAS DE VENTAS PANAMA"/>
    <s v="ALIMENTACION DE EMPLEADOS CTA NUEVA"/>
    <s v="TRANSACCIONES DEL DIA 07/14/2018SPYRAL - GESTION ADMINISTRATIVA"/>
    <n v="20"/>
    <n v="0"/>
    <s v="NEGOCIOS"/>
    <x v="2"/>
  </r>
  <r>
    <n v="91"/>
    <d v="2018-08-01T00:00:00"/>
    <x v="3"/>
    <x v="3"/>
    <x v="0"/>
    <s v="FUERZAS DE VENTAS PANAMA"/>
    <s v="ALIMENTACION DE EMPLEADOS CTA NUEVA"/>
    <s v="TRANSACCIONES DEL DIA 08/01/2018SPYRAL - GESTION ADMINISTRATIVA"/>
    <n v="5"/>
    <n v="0"/>
    <s v="NEGOCIOS"/>
    <x v="2"/>
  </r>
  <r>
    <n v="91"/>
    <d v="2018-08-02T00:00:00"/>
    <x v="3"/>
    <x v="3"/>
    <x v="0"/>
    <s v="FUERZAS DE VENTAS PANAMA"/>
    <s v="ALIMENTACION DE EMPLEADOS CTA NUEVA"/>
    <s v="TRANSACCIONES DEL DIA 08/02/2018SPYRAL - GESTION ADMINISTRATIVA"/>
    <n v="10"/>
    <n v="0"/>
    <s v="NEGOCIOS"/>
    <x v="2"/>
  </r>
  <r>
    <n v="91"/>
    <d v="2018-08-03T00:00:00"/>
    <x v="3"/>
    <x v="3"/>
    <x v="0"/>
    <s v="FUERZAS DE VENTAS PANAMA"/>
    <s v="NC ALIMENTACION DE EMPLEADOS NVA"/>
    <s v="TRANSACCIONES DEL DIA 08/03/2018SPYRAL - GESTION ADMINISTRATIVA"/>
    <n v="23.94"/>
    <n v="0"/>
    <s v="NEGOCIOS"/>
    <x v="2"/>
  </r>
  <r>
    <n v="91"/>
    <d v="2018-08-09T00:00:00"/>
    <x v="3"/>
    <x v="3"/>
    <x v="0"/>
    <s v="FUERZAS DE VENTAS PANAMA"/>
    <s v="ALIMENTACION DE EMPLEADOS CTA NUEVA"/>
    <s v="TRANSACCIONES DEL DIA 08/09/2018SPYRAL - GESTION ADMINISTRATIVA"/>
    <n v="20"/>
    <n v="0"/>
    <s v="NEGOCIOS"/>
    <x v="2"/>
  </r>
  <r>
    <n v="91"/>
    <d v="2018-08-21T00:00:00"/>
    <x v="3"/>
    <x v="3"/>
    <x v="0"/>
    <s v="FUERZAS DE VENTAS PANAMA"/>
    <s v="ALIMENTACION DE EMPLEADOS CTA NUEVA"/>
    <s v="TRANSACCIONES DEL DIA 08/21/2018SPYRAL - GESTION ADMINISTRATIVA"/>
    <n v="20"/>
    <n v="0"/>
    <s v="NEGOCIOS"/>
    <x v="2"/>
  </r>
  <r>
    <n v="91"/>
    <d v="2018-09-05T00:00:00"/>
    <x v="4"/>
    <x v="4"/>
    <x v="0"/>
    <s v="FUERZAS DE VENTAS PANAMA"/>
    <s v="ALIMENTACION DE EMPLEADOS CTA NUEVA"/>
    <s v="TRANSACCIONES DEL DIA 09/05/2018SPYRAL - GESTION ADMINISTRATIVA"/>
    <n v="10"/>
    <n v="0"/>
    <s v="NEGOCIOS"/>
    <x v="2"/>
  </r>
  <r>
    <n v="91"/>
    <d v="2018-09-07T00:00:00"/>
    <x v="4"/>
    <x v="4"/>
    <x v="0"/>
    <s v="FUERZAS DE VENTAS PANAMA"/>
    <s v="ALIMENTACION DE EMPLEADOS CTA NUEVA"/>
    <s v="TRANSACCIONES DEL DIA 09/07/2018SPYRAL - GESTION ADMINISTRATIVA"/>
    <n v="5"/>
    <n v="0"/>
    <s v="NEGOCIOS"/>
    <x v="2"/>
  </r>
  <r>
    <n v="91"/>
    <d v="2018-09-08T00:00:00"/>
    <x v="4"/>
    <x v="4"/>
    <x v="0"/>
    <s v="FUERZAS DE VENTAS PANAMA"/>
    <s v="ALIMENTACION DE EMPLEADOS CTA NUEVA"/>
    <s v="TRANSACCIONES DEL DIA 09/08/2018SPYRAL - GESTION ADMINISTRATIVA"/>
    <n v="15"/>
    <n v="0"/>
    <s v="NEGOCIOS"/>
    <x v="2"/>
  </r>
  <r>
    <n v="91"/>
    <d v="2018-09-11T00:00:00"/>
    <x v="4"/>
    <x v="4"/>
    <x v="0"/>
    <s v="FUERZAS DE VENTAS PANAMA"/>
    <s v="ALIMENTACION DE EMPLEADOS CTA NUEVA"/>
    <s v="TRANSACCIONES DEL DIA 09/11/2018SPYRAL - GESTION ADMINISTRATIVA"/>
    <n v="24"/>
    <n v="0"/>
    <s v="NEGOCIOS"/>
    <x v="2"/>
  </r>
  <r>
    <n v="91"/>
    <d v="2018-09-21T00:00:00"/>
    <x v="4"/>
    <x v="4"/>
    <x v="0"/>
    <s v="FUERZAS DE VENTAS PANAMA"/>
    <s v="ALIMENTACION DE EMPLEADOS CTA NUEVA"/>
    <s v="TRANSACCIONES DEL DIA 09/21/2018SPYRAL - GESTION ADMINISTRATIVA"/>
    <n v="25"/>
    <n v="0"/>
    <s v="NEGOCIOS"/>
    <x v="2"/>
  </r>
  <r>
    <n v="91"/>
    <d v="2018-10-01T00:00:00"/>
    <x v="0"/>
    <x v="0"/>
    <x v="0"/>
    <s v="FUERZAS DE VENTAS PANAMA"/>
    <s v="ALIMENTACION DE EMPLEADOS CTA NUEVA"/>
    <s v="TRANSACCIONES DEL DIA 10/01/2018SPYRAL - GESTION ADMINISTRATIVA"/>
    <n v="5"/>
    <n v="0"/>
    <s v="NEGOCIOS"/>
    <x v="2"/>
  </r>
  <r>
    <n v="91"/>
    <d v="2018-10-12T00:00:00"/>
    <x v="0"/>
    <x v="0"/>
    <x v="0"/>
    <s v="FUERZAS DE VENTAS PANAMA"/>
    <s v="ALIMENTACION DE EMPLEADOS CTA NUEVA"/>
    <s v="TRANSACCIONES DEL DIA 10/12/2018SPYRAL - GESTION ADMINISTRATIVA"/>
    <n v="10"/>
    <n v="0"/>
    <s v="NEGOCIOS"/>
    <x v="2"/>
  </r>
  <r>
    <n v="91"/>
    <d v="2018-10-22T00:00:00"/>
    <x v="0"/>
    <x v="0"/>
    <x v="0"/>
    <s v="FUERZAS DE VENTAS PANAMA"/>
    <s v="ALIMENTACION DE EMPLEADOS CTA NUEVA"/>
    <s v="TRANSACCIONES DEL DIA 10/22/2018SPYRAL - GESTION ADMINISTRATIVA"/>
    <n v="10"/>
    <n v="0"/>
    <s v="NEGOCIOS"/>
    <x v="2"/>
  </r>
  <r>
    <n v="91"/>
    <d v="2018-10-26T00:00:00"/>
    <x v="0"/>
    <x v="0"/>
    <x v="0"/>
    <s v="FUERZAS DE VENTAS PANAMA"/>
    <s v="ALIMENTACION DE EMPLEADOS CTA NUEVA"/>
    <s v="TRANSACCIONES DEL DIA 10/26/2018SPYRAL - GESTION ADMINISTRATIVA"/>
    <n v="10"/>
    <n v="0"/>
    <s v="NEGOCIOS"/>
    <x v="2"/>
  </r>
  <r>
    <n v="91"/>
    <d v="2018-11-06T00:00:00"/>
    <x v="5"/>
    <x v="5"/>
    <x v="0"/>
    <s v="FUERZAS DE VENTAS PANAMA"/>
    <s v="ALIMENTACION DE EMPLEADOS CTA NUEVA"/>
    <s v="TRANSACCIONES DEL DIA 11/06/2018SPYRAL - GESTION ADMINISTRATIVA"/>
    <n v="10"/>
    <n v="0"/>
    <s v="NEGOCIOS"/>
    <x v="2"/>
  </r>
  <r>
    <n v="91"/>
    <d v="2018-11-12T00:00:00"/>
    <x v="5"/>
    <x v="5"/>
    <x v="0"/>
    <s v="FUERZAS DE VENTAS PANAMA"/>
    <s v="ALIMENTACION DE EMPLEADOS CTA NUEVA"/>
    <s v="TRANSACCIONES DEL DIA 11/12/2018SPYRAL - GESTION ADMINISTRATIVA"/>
    <n v="40.25"/>
    <n v="0"/>
    <s v="NEGOCIOS"/>
    <x v="2"/>
  </r>
  <r>
    <n v="91"/>
    <d v="2018-12-31T00:00:00"/>
    <x v="1"/>
    <x v="1"/>
    <x v="0"/>
    <s v="FUERZAS DE VENTAS PANAMA"/>
    <s v="CIERRE DE ANIO FISCAL"/>
    <s v="CIERRE_DE_CTAS_NOMINALES"/>
    <n v="0"/>
    <n v="824.96"/>
    <s v="NEGOCIOS"/>
    <x v="2"/>
  </r>
  <r>
    <n v="91"/>
    <d v="2018-11-27T00:00:00"/>
    <x v="5"/>
    <x v="5"/>
    <x v="0"/>
    <s v="FUERZA DE VENTAS AUTOS"/>
    <s v="ALIMENTACION DE EMPLEADOS CTA NUEVA"/>
    <s v="TRANSACCIONES DEL DIA 11/27/2018SPYRAL - GESTION ADMINISTRATIVA"/>
    <n v="28.97"/>
    <n v="0"/>
    <s v="NEGOCIOS"/>
    <x v="2"/>
  </r>
  <r>
    <n v="91"/>
    <d v="2018-12-31T00:00:00"/>
    <x v="1"/>
    <x v="1"/>
    <x v="0"/>
    <s v="FUERZA DE VENTAS AUTOS"/>
    <s v="CIERRE DE ANIO FISCAL"/>
    <s v="CIERRE_DE_CTAS_NOMINALES"/>
    <n v="0"/>
    <n v="335.59"/>
    <s v="NEGOCIOS"/>
    <x v="2"/>
  </r>
  <r>
    <n v="91"/>
    <d v="2018-07-05T00:00:00"/>
    <x v="6"/>
    <x v="6"/>
    <x v="0"/>
    <s v="FUERZA DE VENTAS INTERIOR"/>
    <s v="ALIMENTACION DE EMPLEADOS CTA NUEVA"/>
    <s v="TRANSACCIONES DEL DIA 07/05/2018SPYRAL - GESTION ADMINISTRATIVA"/>
    <n v="490"/>
    <n v="0"/>
    <s v="NEGOCIOS"/>
    <x v="2"/>
  </r>
  <r>
    <n v="91"/>
    <d v="2018-08-16T00:00:00"/>
    <x v="3"/>
    <x v="3"/>
    <x v="0"/>
    <s v="FUERZA DE VENTAS INTERIOR"/>
    <s v="ALIMENTACION DE EMPLEADOS CTA NUEVA"/>
    <s v="TRANSACCIONES DEL DIA 08/16/2018SPYRAL - GESTION ADMINISTRATIVA"/>
    <n v="280"/>
    <n v="0"/>
    <s v="NEGOCIOS"/>
    <x v="2"/>
  </r>
  <r>
    <n v="91"/>
    <d v="2018-12-31T00:00:00"/>
    <x v="1"/>
    <x v="1"/>
    <x v="0"/>
    <s v="FUERZA DE VENTAS INTERIOR"/>
    <s v="CIERRE DE ANIO FISCAL"/>
    <s v="CIERRE_DE_CTAS_NOMINALES"/>
    <n v="0"/>
    <n v="3806"/>
    <s v="NEGOCIOS"/>
    <x v="2"/>
  </r>
  <r>
    <n v="91"/>
    <d v="2018-07-06T00:00:00"/>
    <x v="6"/>
    <x v="6"/>
    <x v="0"/>
    <s v="SEGMENTO DE NEGOCIOS"/>
    <s v="ALIMENTACION DE EMPLEADOS CTA NUEVA"/>
    <s v="TRANSACCIONES DEL DIA 07/06/2018SPYRAL - GESTION ADMINISTRATIVA"/>
    <n v="32.049999999999997"/>
    <n v="0"/>
    <s v="NEGOCIOS"/>
    <x v="2"/>
  </r>
  <r>
    <n v="91"/>
    <d v="2018-10-02T00:00:00"/>
    <x v="0"/>
    <x v="0"/>
    <x v="0"/>
    <s v="SEGMENTO DE NEGOCIOS"/>
    <s v="NC ALIMENTACION DE EMPLEADOS NVA"/>
    <s v="TRANSACCIONES DEL DIA 10/02/2018SPYRAL - GESTION ADMINISTRATIVA"/>
    <n v="0"/>
    <n v="32.049999999999997"/>
    <s v="NEGOCIOS"/>
    <x v="2"/>
  </r>
  <r>
    <n v="91"/>
    <d v="2018-10-19T00:00:00"/>
    <x v="0"/>
    <x v="0"/>
    <x v="0"/>
    <s v="SEGMENTO DE NEGOCIOS"/>
    <s v="NC ALIMENTACION DE EMPLEADOS NVA"/>
    <s v="TRANSACCIONES DEL DIA 10/19/2018SPYRAL - GESTION ADMINISTRATIVA"/>
    <n v="27.55"/>
    <n v="0"/>
    <s v="NEGOCIOS"/>
    <x v="2"/>
  </r>
  <r>
    <n v="91"/>
    <d v="2018-10-22T00:00:00"/>
    <x v="0"/>
    <x v="0"/>
    <x v="0"/>
    <s v="SEGMENTO DE NEGOCIOS"/>
    <s v="ALIMENTACION DE EMPLEADOS CTA NUEVA"/>
    <s v="TRANSACCIONES DEL DIA 10/22/2018SPYRAL - GESTION ADMINISTRATIVA"/>
    <n v="22.5"/>
    <n v="0"/>
    <s v="NEGOCIOS"/>
    <x v="2"/>
  </r>
  <r>
    <n v="91"/>
    <d v="2018-11-29T00:00:00"/>
    <x v="5"/>
    <x v="5"/>
    <x v="0"/>
    <s v="SEGMENTO DE NEGOCIOS"/>
    <s v="ALIMENTACION DE EMPLEADOS CTA NUEVA"/>
    <s v="TRANSACCIONES DEL DIA 11/29/2018SPYRAL - GESTION ADMINISTRATIVA"/>
    <n v="219.25"/>
    <n v="0"/>
    <s v="NEGOCIOS"/>
    <x v="2"/>
  </r>
  <r>
    <n v="91"/>
    <d v="2018-12-31T00:00:00"/>
    <x v="1"/>
    <x v="1"/>
    <x v="0"/>
    <s v="SEGMENTO DE NEGOCIOS"/>
    <s v="CIERRE DE ANIO FISCAL"/>
    <s v="CIERRE_DE_CTAS_NOMINALES"/>
    <n v="0"/>
    <n v="306.87"/>
    <s v="NEGOCIOS"/>
    <x v="2"/>
  </r>
  <r>
    <n v="91"/>
    <d v="2018-06-18T00:00:00"/>
    <x v="2"/>
    <x v="2"/>
    <x v="0"/>
    <s v="BANCA PRIVADA"/>
    <s v="ALIMENTACION DE EMPLEADOS CTA NUEVA"/>
    <s v="TRANSACCIONES DEL DIA 06/18/2018SPYRAL - GESTION ADMINISTRATIVA"/>
    <n v="112.77"/>
    <n v="0"/>
    <s v="NEGOCIOS"/>
    <x v="2"/>
  </r>
  <r>
    <n v="91"/>
    <d v="2018-07-06T00:00:00"/>
    <x v="6"/>
    <x v="6"/>
    <x v="0"/>
    <s v="BANCA PRIVADA"/>
    <s v="ALIMENTACION DE EMPLEADOS CTA NUEVA"/>
    <s v="TRANSACCIONES DEL DIA 07/06/2018SPYRAL - GESTION ADMINISTRATIVA"/>
    <n v="8.9"/>
    <n v="0"/>
    <s v="NEGOCIOS"/>
    <x v="2"/>
  </r>
  <r>
    <n v="91"/>
    <d v="2018-07-12T00:00:00"/>
    <x v="6"/>
    <x v="6"/>
    <x v="0"/>
    <s v="BANCA PRIVADA"/>
    <s v="ALIMENTACION DE EMPLEADOS CTA NUEVA"/>
    <s v="TRANSACCIONES DEL DIA 07/12/2018SPYRAL - GESTION ADMINISTRATIVA"/>
    <n v="182.22"/>
    <n v="0"/>
    <s v="NEGOCIOS"/>
    <x v="2"/>
  </r>
  <r>
    <n v="91"/>
    <d v="2018-07-19T00:00:00"/>
    <x v="6"/>
    <x v="6"/>
    <x v="0"/>
    <s v="BANCA PRIVADA"/>
    <s v="ALIMENTACION DE EMPLEADOS CTA NUEVA"/>
    <s v="TRANSACCIONES DEL DIA 07/19/2018SPYRAL - GESTION ADMINISTRATIVA"/>
    <n v="26.23"/>
    <n v="0"/>
    <s v="NEGOCIOS"/>
    <x v="2"/>
  </r>
  <r>
    <n v="91"/>
    <d v="2018-08-13T00:00:00"/>
    <x v="3"/>
    <x v="3"/>
    <x v="0"/>
    <s v="BANCA PRIVADA"/>
    <s v="ALIMENTACION DE EMPLEADOS CTA NUEVA"/>
    <s v="TRANSACCIONES DEL DIA 08/13/2018SPYRAL - GESTION ADMINISTRATIVA"/>
    <n v="816.22"/>
    <n v="0"/>
    <s v="NEGOCIOS"/>
    <x v="2"/>
  </r>
  <r>
    <n v="91"/>
    <d v="2018-08-15T00:00:00"/>
    <x v="3"/>
    <x v="3"/>
    <x v="0"/>
    <s v="BANCA PRIVADA"/>
    <s v="ALIMENTACION DE EMPLEADOS CTA NUEVA"/>
    <s v="TRANSACCIONES DEL DIA 08/15/2018SPYRAL - GESTION ADMINISTRATIVA"/>
    <n v="42.94"/>
    <n v="0"/>
    <s v="NEGOCIOS"/>
    <x v="2"/>
  </r>
  <r>
    <n v="91"/>
    <d v="2018-08-29T00:00:00"/>
    <x v="3"/>
    <x v="3"/>
    <x v="0"/>
    <s v="BANCA PRIVADA"/>
    <s v="ALIMENTACION DE EMPLEADOS CTA NUEVA"/>
    <s v="TRANSACCIONES DEL DIA 08/29/2018SPYRAL - GESTION ADMINISTRATIVA"/>
    <n v="9.4499999999999993"/>
    <n v="0"/>
    <s v="NEGOCIOS"/>
    <x v="2"/>
  </r>
  <r>
    <n v="91"/>
    <d v="2018-09-07T00:00:00"/>
    <x v="4"/>
    <x v="4"/>
    <x v="0"/>
    <s v="BANCA PRIVADA"/>
    <s v="ALIMENTACION DE EMPLEADOS CTA NUEVA"/>
    <s v="TRANSACCIONES DEL DIA 09/07/2018SPYRAL - GESTION ADMINISTRATIVA"/>
    <n v="53.82"/>
    <n v="0"/>
    <s v="NEGOCIOS"/>
    <x v="2"/>
  </r>
  <r>
    <n v="91"/>
    <d v="2018-09-18T00:00:00"/>
    <x v="4"/>
    <x v="4"/>
    <x v="0"/>
    <s v="BANCA PRIVADA"/>
    <s v="ALIMENTACION DE EMPLEADOS CTA NUEVA"/>
    <s v="TRANSACCIONES DEL DIA 09/18/2018SPYRAL - GESTION ADMINISTRATIVA"/>
    <n v="166.14"/>
    <n v="0"/>
    <s v="NEGOCIOS"/>
    <x v="2"/>
  </r>
  <r>
    <n v="91"/>
    <d v="2018-11-16T00:00:00"/>
    <x v="5"/>
    <x v="5"/>
    <x v="0"/>
    <s v="BANCA PRIVADA"/>
    <s v="ALIMENTACION DE EMPLEADOS CTA NUEVA"/>
    <s v="TRANSACCIONES DEL DIA 11/16/2018SPYRAL - GESTION ADMINISTRATIVA"/>
    <n v="16.510000000000002"/>
    <n v="0"/>
    <s v="NEGOCIOS"/>
    <x v="2"/>
  </r>
  <r>
    <n v="91"/>
    <d v="2018-12-27T00:00:00"/>
    <x v="1"/>
    <x v="1"/>
    <x v="0"/>
    <s v="BANCA PRIVADA"/>
    <s v="NC ALIMENTACION DE EMPLEADOS NVA"/>
    <s v="TRANSACCIONES DEL DIA 12/27/2018SPYRAL - GESTION ADMINISTRATIVA"/>
    <n v="130.75"/>
    <n v="0"/>
    <s v="NEGOCIOS"/>
    <x v="2"/>
  </r>
  <r>
    <n v="91"/>
    <d v="2018-12-31T00:00:00"/>
    <x v="1"/>
    <x v="1"/>
    <x v="0"/>
    <s v="BANCA PRIVADA"/>
    <s v="CIERRE DE ANIO FISCAL"/>
    <s v="CIERRE_DE_CTAS_NOMINALES"/>
    <n v="0"/>
    <n v="2933.98"/>
    <s v="NEGOCIOS"/>
    <x v="2"/>
  </r>
  <r>
    <n v="91"/>
    <d v="2018-06-21T00:00:00"/>
    <x v="2"/>
    <x v="2"/>
    <x v="0"/>
    <s v="CAMPAðA"/>
    <s v="ALIMENTACION DE EMPLEADOS CTA NUEVA"/>
    <s v="TRANSACCIONES DEL DIA 06/21/2018SPYRAL - GESTION ADMINISTRATIVA"/>
    <n v="22.28"/>
    <n v="0"/>
    <s v="NEGOCIOS"/>
    <x v="2"/>
  </r>
  <r>
    <n v="91"/>
    <d v="2018-10-24T00:00:00"/>
    <x v="0"/>
    <x v="0"/>
    <x v="0"/>
    <s v="CAMPAðA"/>
    <s v="ALIMENTACION DE EMPLEADOS CTA NUEVA"/>
    <s v="TRANSACCIONES DEL DIA 10/24/2018SPYRAL - GESTION ADMINISTRATIVA"/>
    <n v="25.28"/>
    <n v="0"/>
    <s v="NEGOCIOS"/>
    <x v="2"/>
  </r>
  <r>
    <n v="91"/>
    <d v="2018-12-31T00:00:00"/>
    <x v="1"/>
    <x v="1"/>
    <x v="0"/>
    <s v="CAMPAðA"/>
    <s v="CIERRE DE ANIO FISCAL"/>
    <s v="CIERRE_DE_CTAS_NOMINALES"/>
    <n v="0"/>
    <n v="47.56"/>
    <s v="NEGOCIOS"/>
    <x v="2"/>
  </r>
  <r>
    <n v="91"/>
    <d v="2018-06-23T00:00:00"/>
    <x v="2"/>
    <x v="2"/>
    <x v="0"/>
    <s v="BANCA COMERCIAL"/>
    <s v="NC ALIMENTACION DE EMPLEADOS NVA"/>
    <s v="TRANSACCIONES DEL DIA 06/23/2018SPYRAL - GESTION ADMINISTRATIVA"/>
    <n v="16.75"/>
    <n v="0"/>
    <s v="NEGOCIOS"/>
    <x v="2"/>
  </r>
  <r>
    <n v="91"/>
    <d v="2018-07-02T00:00:00"/>
    <x v="6"/>
    <x v="6"/>
    <x v="0"/>
    <s v="BANCA COMERCIAL"/>
    <s v="NC ALIMENTACION DE EMPLEADOS NVA"/>
    <s v="TRANSACCIONES DEL DIA 07/02/2018SPYRAL - GESTION ADMINISTRATIVA"/>
    <n v="19.649999999999999"/>
    <n v="0"/>
    <s v="NEGOCIOS"/>
    <x v="2"/>
  </r>
  <r>
    <n v="91"/>
    <d v="2018-08-09T00:00:00"/>
    <x v="3"/>
    <x v="3"/>
    <x v="0"/>
    <s v="BANCA COMERCIAL"/>
    <s v="NC ALIMENTACION DE EMPLEADOS NVA"/>
    <s v="TRANSACCIONES DEL DIA 08/09/2018SPYRAL - GESTION ADMINISTRATIVA"/>
    <n v="177.7"/>
    <n v="0"/>
    <s v="NEGOCIOS"/>
    <x v="2"/>
  </r>
  <r>
    <n v="91"/>
    <d v="2018-09-03T00:00:00"/>
    <x v="4"/>
    <x v="4"/>
    <x v="0"/>
    <s v="BANCA COMERCIAL"/>
    <s v="NC ALIMENTACION DE EMPLEADOS NVA"/>
    <s v="TRANSACCIONES DEL DIA 09/03/2018SPYRAL - GESTION ADMINISTRATIVA"/>
    <n v="86.3"/>
    <n v="0"/>
    <s v="NEGOCIOS"/>
    <x v="2"/>
  </r>
  <r>
    <n v="91"/>
    <d v="2018-09-11T00:00:00"/>
    <x v="4"/>
    <x v="4"/>
    <x v="0"/>
    <s v="BANCA COMERCIAL"/>
    <s v="NC ALIMENTACION DE EMPLEADOS NVA"/>
    <s v="TRANSACCIONES DEL DIA 09/11/2018SPYRAL - GESTION ADMINISTRATIVA"/>
    <n v="112"/>
    <n v="0"/>
    <s v="NEGOCIOS"/>
    <x v="2"/>
  </r>
  <r>
    <n v="91"/>
    <d v="2018-11-06T00:00:00"/>
    <x v="5"/>
    <x v="5"/>
    <x v="0"/>
    <s v="BANCA COMERCIAL"/>
    <s v="NC ALIMENTACION DE EMPLEADOS NVA"/>
    <s v="TRANSACCIONES DEL DIA 11/06/2018SPYRAL - GESTION ADMINISTRATIVA"/>
    <n v="116.25"/>
    <n v="0"/>
    <s v="NEGOCIOS"/>
    <x v="2"/>
  </r>
  <r>
    <n v="91"/>
    <d v="2018-11-23T00:00:00"/>
    <x v="5"/>
    <x v="5"/>
    <x v="0"/>
    <s v="BANCA COMERCIAL"/>
    <s v="NC ALIMENTACION DE EMPLEADOS NVA"/>
    <s v="TRANSACCIONES DEL DIA 11/23/2018SPYRAL - GESTION ADMINISTRATIVA"/>
    <n v="47.25"/>
    <n v="0"/>
    <s v="NEGOCIOS"/>
    <x v="2"/>
  </r>
  <r>
    <n v="91"/>
    <d v="2018-12-04T00:00:00"/>
    <x v="1"/>
    <x v="1"/>
    <x v="0"/>
    <s v="BANCA COMERCIAL"/>
    <s v="NC ALIMENTACION DE EMPLEADOS NVA"/>
    <s v="TRANSACCIONES DEL DIA 12/04/2018SPYRAL - GESTION ADMINISTRATIVA"/>
    <n v="20.75"/>
    <n v="0"/>
    <s v="NEGOCIOS"/>
    <x v="2"/>
  </r>
  <r>
    <n v="91"/>
    <d v="2018-12-31T00:00:00"/>
    <x v="1"/>
    <x v="1"/>
    <x v="0"/>
    <s v="BANCA COMERCIAL"/>
    <s v="CIERRE DE ANIO FISCAL"/>
    <s v="CIERRE_DE_CTAS_NOMINALES"/>
    <n v="0"/>
    <n v="918.99"/>
    <s v="NEGOCIOS"/>
    <x v="2"/>
  </r>
  <r>
    <n v="91"/>
    <d v="2018-06-20T00:00:00"/>
    <x v="2"/>
    <x v="2"/>
    <x v="0"/>
    <s v="BANCA COMERCIAL INTERIOR"/>
    <s v="NC ALIMENTACION DE EMPLEADOS NVA"/>
    <s v="TRANSACCIONES DEL DIA 06/20/2018SPYRAL - GESTION ADMINISTRATIVA"/>
    <n v="324.01"/>
    <n v="0"/>
    <s v="NEGOCIOS"/>
    <x v="2"/>
  </r>
  <r>
    <n v="91"/>
    <d v="2018-07-12T00:00:00"/>
    <x v="6"/>
    <x v="6"/>
    <x v="0"/>
    <s v="BANCA COMERCIAL INTERIOR"/>
    <s v="NC ALIMENTACION DE EMPLEADOS NVA"/>
    <s v="TRANSACCIONES DEL DIA 07/12/2018SPYRAL - GESTION ADMINISTRATIVA"/>
    <n v="34.47"/>
    <n v="0"/>
    <s v="NEGOCIOS"/>
    <x v="2"/>
  </r>
  <r>
    <n v="91"/>
    <d v="2018-07-26T00:00:00"/>
    <x v="6"/>
    <x v="6"/>
    <x v="0"/>
    <s v="BANCA COMERCIAL INTERIOR"/>
    <s v="NC ALIMENTACION DE EMPLEADOS NVA"/>
    <s v="TRANSACCIONES DEL DIA 07/26/2018SPYRAL - GESTION ADMINISTRATIVA"/>
    <n v="376.61"/>
    <n v="0"/>
    <s v="NEGOCIOS"/>
    <x v="2"/>
  </r>
  <r>
    <n v="91"/>
    <d v="2018-08-03T00:00:00"/>
    <x v="3"/>
    <x v="3"/>
    <x v="0"/>
    <s v="BANCA COMERCIAL INTERIOR"/>
    <s v="NC ALIMENTACION DE EMPLEADOS NVA"/>
    <s v="TRANSACCIONES DEL DIA 08/03/2018SPYRAL - GESTION ADMINISTRATIVA"/>
    <n v="33.549999999999997"/>
    <n v="0"/>
    <s v="NEGOCIOS"/>
    <x v="2"/>
  </r>
  <r>
    <n v="91"/>
    <d v="2018-09-11T00:00:00"/>
    <x v="4"/>
    <x v="4"/>
    <x v="0"/>
    <s v="BANCA COMERCIAL INTERIOR"/>
    <s v="NC ALIMENTACION DE EMPLEADOS NVA"/>
    <s v="TRANSACCIONES DEL DIA 09/11/2018SPYRAL - GESTION ADMINISTRATIVA"/>
    <n v="195.56"/>
    <n v="0"/>
    <s v="NEGOCIOS"/>
    <x v="2"/>
  </r>
  <r>
    <n v="91"/>
    <d v="2018-09-11T00:00:00"/>
    <x v="4"/>
    <x v="4"/>
    <x v="0"/>
    <s v="BANCA COMERCIAL INTERIOR"/>
    <s v="ALIMENTACION DE EMPLEADOS CTA NUEVA"/>
    <s v="TRANSACCIONES DEL DIA 09/11/2018SPYRAL - GESTION ADMINISTRATIVA"/>
    <n v="10.46"/>
    <n v="0"/>
    <s v="NEGOCIOS"/>
    <x v="2"/>
  </r>
  <r>
    <n v="91"/>
    <d v="2018-09-14T00:00:00"/>
    <x v="4"/>
    <x v="4"/>
    <x v="0"/>
    <s v="BANCA COMERCIAL INTERIOR"/>
    <s v="NC ALIMENTACION DE EMPLEADOS NVA"/>
    <s v="TRANSACCIONES DEL DIA 09/14/2018SPYRAL - GESTION ADMINISTRATIVA"/>
    <n v="154.13"/>
    <n v="0"/>
    <s v="NEGOCIOS"/>
    <x v="2"/>
  </r>
  <r>
    <n v="91"/>
    <d v="2018-10-10T00:00:00"/>
    <x v="0"/>
    <x v="0"/>
    <x v="0"/>
    <s v="BANCA COMERCIAL INTERIOR"/>
    <s v="NC ALIMENTACION DE EMPLEADOS NVA"/>
    <s v="TRANSACCIONES DEL DIA 10/10/2018SPYRAL - GESTION ADMINISTRATIVA"/>
    <n v="112.62"/>
    <n v="0"/>
    <s v="NEGOCIOS"/>
    <x v="2"/>
  </r>
  <r>
    <n v="91"/>
    <d v="2018-10-19T00:00:00"/>
    <x v="0"/>
    <x v="0"/>
    <x v="0"/>
    <s v="BANCA COMERCIAL INTERIOR"/>
    <s v="NC ALIMENTACION DE EMPLEADOS NVA"/>
    <s v="TRANSACCIONES DEL DIA 10/19/2018SPYRAL - GESTION ADMINISTRATIVA"/>
    <n v="54.63"/>
    <n v="0"/>
    <s v="NEGOCIOS"/>
    <x v="2"/>
  </r>
  <r>
    <n v="91"/>
    <d v="2018-11-09T00:00:00"/>
    <x v="5"/>
    <x v="5"/>
    <x v="0"/>
    <s v="BANCA COMERCIAL INTERIOR"/>
    <s v="NC ALIMENTACION DE EMPLEADOS NVA"/>
    <s v="TRANSACCIONES DEL DIA 11/09/2018SPYRAL - GESTION ADMINISTRATIVA"/>
    <n v="264.52"/>
    <n v="0"/>
    <s v="NEGOCIOS"/>
    <x v="2"/>
  </r>
  <r>
    <n v="91"/>
    <d v="2018-11-21T00:00:00"/>
    <x v="5"/>
    <x v="5"/>
    <x v="0"/>
    <s v="BANCA COMERCIAL INTERIOR"/>
    <s v="NC ALIMENTACION DE EMPLEADOS NVA"/>
    <s v="TRANSACCIONES DEL DIA 11/21/2018SPYRAL - GESTION ADMINISTRATIVA"/>
    <n v="374.62"/>
    <n v="0"/>
    <s v="NEGOCIOS"/>
    <x v="2"/>
  </r>
  <r>
    <n v="91"/>
    <d v="2018-12-07T00:00:00"/>
    <x v="1"/>
    <x v="1"/>
    <x v="0"/>
    <s v="BANCA COMERCIAL INTERIOR"/>
    <s v="NC ALIMENTACION DE EMPLEADOS NVA"/>
    <s v="TRANSACCIONES DEL DIA 12/07/2018SPYRAL - GESTION ADMINISTRATIVA"/>
    <n v="194.17"/>
    <n v="0"/>
    <s v="NEGOCIOS"/>
    <x v="2"/>
  </r>
  <r>
    <n v="91"/>
    <d v="2018-12-27T00:00:00"/>
    <x v="1"/>
    <x v="1"/>
    <x v="0"/>
    <s v="BANCA COMERCIAL INTERIOR"/>
    <s v="NC ALIMENTACION DE EMPLEADOS NVA"/>
    <s v="TRANSACCIONES DEL DIA 12/27/2018SPYRAL - GESTION ADMINISTRATIVA"/>
    <n v="131.99"/>
    <n v="0"/>
    <s v="NEGOCIOS"/>
    <x v="2"/>
  </r>
  <r>
    <n v="91"/>
    <d v="2018-12-31T00:00:00"/>
    <x v="1"/>
    <x v="1"/>
    <x v="0"/>
    <s v="BANCA COMERCIAL INTERIOR"/>
    <s v="CIERRE DE ANIO FISCAL"/>
    <s v="CIERRE_DE_CTAS_NOMINALES"/>
    <n v="0"/>
    <n v="3533.74"/>
    <s v="NEGOCIOS"/>
    <x v="2"/>
  </r>
  <r>
    <n v="91"/>
    <d v="2018-12-31T00:00:00"/>
    <x v="1"/>
    <x v="1"/>
    <x v="0"/>
    <s v="BANCA COMERCIAL CENTRO"/>
    <s v="CIERRE DE ANIO FISCAL"/>
    <s v="CIERRE_DE_CTAS_NOMINALES"/>
    <n v="0"/>
    <n v="12.78"/>
    <s v="NEGOCIOS"/>
    <x v="2"/>
  </r>
  <r>
    <n v="91"/>
    <d v="2018-06-11T00:00:00"/>
    <x v="2"/>
    <x v="2"/>
    <x v="0"/>
    <s v="BANCA COMERCIAL PERIFERIA"/>
    <s v="NC ALIMENTACION DE EMPLEADOS NVA"/>
    <s v="TRANSACCIONES DEL DIA 06/11/2018SPYRAL - GESTION ADMINISTRATIVA"/>
    <n v="47.75"/>
    <n v="0"/>
    <s v="NEGOCIOS"/>
    <x v="2"/>
  </r>
  <r>
    <n v="91"/>
    <d v="2018-06-27T00:00:00"/>
    <x v="2"/>
    <x v="2"/>
    <x v="0"/>
    <s v="BANCA COMERCIAL PERIFERIA"/>
    <s v="ALIMENTACION DE EMPLEADOS CTA NUEVA"/>
    <s v="TRANSACCIONES DEL DIA 06/27/2018SPYRAL - GESTION ADMINISTRATIVA"/>
    <n v="224.35"/>
    <n v="0"/>
    <s v="NEGOCIOS"/>
    <x v="2"/>
  </r>
  <r>
    <n v="91"/>
    <d v="2018-07-17T00:00:00"/>
    <x v="6"/>
    <x v="6"/>
    <x v="0"/>
    <s v="BANCA COMERCIAL PERIFERIA"/>
    <s v="NC ALIMENTACION DE EMPLEADOS NVA"/>
    <s v="TRANSACCIONES DEL DIA 07/17/2018SPYRAL - GESTION ADMINISTRATIVA"/>
    <n v="53.85"/>
    <n v="0"/>
    <s v="NEGOCIOS"/>
    <x v="2"/>
  </r>
  <r>
    <n v="91"/>
    <d v="2018-07-26T00:00:00"/>
    <x v="6"/>
    <x v="6"/>
    <x v="0"/>
    <s v="BANCA COMERCIAL PERIFERIA"/>
    <s v="NC ALIMENTACION DE EMPLEADOS NVA"/>
    <s v="TRANSACCIONES DEL DIA 07/26/2018SPYRAL - GESTION ADMINISTRATIVA"/>
    <n v="202.75"/>
    <n v="0"/>
    <s v="NEGOCIOS"/>
    <x v="2"/>
  </r>
  <r>
    <n v="91"/>
    <d v="2018-08-03T00:00:00"/>
    <x v="3"/>
    <x v="3"/>
    <x v="0"/>
    <s v="BANCA COMERCIAL PERIFERIA"/>
    <s v="NC ALIMENTACION DE EMPLEADOS NVA"/>
    <s v="TRANSACCIONES DEL DIA 08/03/2018SPYRAL - GESTION ADMINISTRATIVA"/>
    <n v="20.75"/>
    <n v="0"/>
    <s v="NEGOCIOS"/>
    <x v="2"/>
  </r>
  <r>
    <n v="91"/>
    <d v="2018-08-28T00:00:00"/>
    <x v="3"/>
    <x v="3"/>
    <x v="0"/>
    <s v="BANCA COMERCIAL PERIFERIA"/>
    <s v="ALIMENTACION DE EMPLEADOS CTA NUEVA"/>
    <s v="TRANSACCIONES DEL DIA 08/28/2018SPYRAL - GESTION ADMINISTRATIVA"/>
    <n v="132.62"/>
    <n v="0"/>
    <s v="NEGOCIOS"/>
    <x v="2"/>
  </r>
  <r>
    <n v="91"/>
    <d v="2018-12-31T00:00:00"/>
    <x v="1"/>
    <x v="1"/>
    <x v="0"/>
    <s v="BANCA COMERCIAL PERIFERIA"/>
    <s v="CIERRE DE ANIO FISCAL"/>
    <s v="CIERRE_DE_CTAS_NOMINALES"/>
    <n v="0"/>
    <n v="909.75"/>
    <s v="NEGOCIOS"/>
    <x v="2"/>
  </r>
  <r>
    <n v="91"/>
    <d v="2018-09-06T00:00:00"/>
    <x v="4"/>
    <x v="4"/>
    <x v="0"/>
    <s v="MERCADEO"/>
    <s v="NC ALIMENTACION DE EMPLEADOS NVA"/>
    <s v="TRANSACCIONES DEL DIA 09/06/2018SPYRAL - GESTION ADMINISTRATIVA"/>
    <n v="163.9"/>
    <n v="0"/>
    <s v="NEGOCIOS"/>
    <x v="2"/>
  </r>
  <r>
    <n v="91"/>
    <d v="2018-12-27T00:00:00"/>
    <x v="1"/>
    <x v="1"/>
    <x v="0"/>
    <s v="MERCADEO"/>
    <s v="ALIMENTACION DE EMPLEADOS CTA NUEVA"/>
    <s v="TRANSACCIONES DEL DIA 12/27/2018SPYRAL - GESTION ADMINISTRATIVA"/>
    <n v="40"/>
    <n v="0"/>
    <s v="NEGOCIOS"/>
    <x v="2"/>
  </r>
  <r>
    <n v="91"/>
    <d v="2018-12-31T00:00:00"/>
    <x v="1"/>
    <x v="1"/>
    <x v="0"/>
    <s v="MERCADEO"/>
    <s v="CIERRE DE ANIO FISCAL"/>
    <s v="CIERRE_DE_CTAS_NOMINALES"/>
    <n v="0"/>
    <n v="203.9"/>
    <s v="NEGOCIOS"/>
    <x v="2"/>
  </r>
  <r>
    <n v="91"/>
    <d v="2018-06-29T00:00:00"/>
    <x v="2"/>
    <x v="2"/>
    <x v="0"/>
    <s v="IMAGEN CORPORATIVA"/>
    <s v="ALIMENTACION DE EMPLEADOS CTA NUEVA"/>
    <s v="TRANSACCIONES DEL DIA 06/29/2018SPYRAL - GESTION ADMINISTRATIVA"/>
    <n v="10"/>
    <n v="0"/>
    <s v="NEGOCIOS"/>
    <x v="2"/>
  </r>
  <r>
    <n v="91"/>
    <d v="2018-08-08T00:00:00"/>
    <x v="3"/>
    <x v="3"/>
    <x v="0"/>
    <s v="IMAGEN CORPORATIVA"/>
    <s v="ALIMENTACION DE EMPLEADOS CTA NUEVA"/>
    <s v="TRANSACCIONES DEL DIA 08/08/2018SPYRAL - GESTION ADMINISTRATIVA"/>
    <n v="8.99"/>
    <n v="0"/>
    <s v="NEGOCIOS"/>
    <x v="2"/>
  </r>
  <r>
    <n v="91"/>
    <d v="2018-12-05T00:00:00"/>
    <x v="1"/>
    <x v="1"/>
    <x v="0"/>
    <s v="IMAGEN CORPORATIVA"/>
    <s v="ALIMENTACION DE EMPLEADOS CTA NUEVA"/>
    <s v="TRANSACCIONES DEL DIA 12/05/2018SPYRAL - GESTION ADMINISTRATIVA"/>
    <n v="22.74"/>
    <n v="0"/>
    <s v="NEGOCIOS"/>
    <x v="2"/>
  </r>
  <r>
    <n v="91"/>
    <d v="2018-12-31T00:00:00"/>
    <x v="1"/>
    <x v="1"/>
    <x v="0"/>
    <s v="IMAGEN CORPORATIVA"/>
    <s v="CIERRE DE ANIO FISCAL"/>
    <s v="CIERRE_DE_CTAS_NOMINALES"/>
    <n v="0"/>
    <n v="101.74"/>
    <s v="NEGOCIOS"/>
    <x v="2"/>
  </r>
  <r>
    <n v="95"/>
    <d v="2018-10-16T00:00:00"/>
    <x v="0"/>
    <x v="0"/>
    <x v="0"/>
    <s v="ADMINISTRACION DE SUCURSALES"/>
    <s v="NC ALIMENTACION DE EMPLEADOS NVA"/>
    <s v="TRANSACCIONES DEL DIA 10/16/2018SPYRAL - GESTION ADMINISTRATIVA"/>
    <n v="61.6"/>
    <n v="0"/>
    <s v="BOULEVARD EL DORADO"/>
    <x v="2"/>
  </r>
  <r>
    <n v="95"/>
    <d v="2018-12-31T00:00:00"/>
    <x v="1"/>
    <x v="1"/>
    <x v="0"/>
    <s v="ADMINISTRACION DE SUCURSALES"/>
    <s v="CIERRE DE ANIO FISCAL"/>
    <s v="CIERRE_DE_CTAS_NOMINALES"/>
    <n v="0"/>
    <n v="247.66"/>
    <s v="BOULEVARD EL DORADO"/>
    <x v="2"/>
  </r>
  <r>
    <n v="95"/>
    <d v="2018-06-08T00:00:00"/>
    <x v="2"/>
    <x v="2"/>
    <x v="0"/>
    <s v="CAJA"/>
    <s v="ALIMENTACION DE EMPLEADOS CTA NUEVA"/>
    <s v="TRANSACCIONES DEL DIA 06/08/2018SPYRAL - GESTION ADMINISTRATIVA"/>
    <n v="8"/>
    <n v="0"/>
    <s v="BOULEVARD EL DORADO"/>
    <x v="2"/>
  </r>
  <r>
    <n v="95"/>
    <d v="2018-06-20T00:00:00"/>
    <x v="2"/>
    <x v="2"/>
    <x v="0"/>
    <s v="CAJA"/>
    <s v="ALIMENTACION DE EMPLEADOS CTA NUEVA"/>
    <s v="TRANSACCIONES DEL DIA 06/20/2018SPYRAL - GESTION ADMINISTRATIVA"/>
    <n v="16"/>
    <n v="0"/>
    <s v="BOULEVARD EL DORADO"/>
    <x v="2"/>
  </r>
  <r>
    <n v="95"/>
    <d v="2018-07-04T00:00:00"/>
    <x v="6"/>
    <x v="6"/>
    <x v="0"/>
    <s v="CAJA"/>
    <s v="ALIMENTACION DE EMPLEADOS CTA NUEVA"/>
    <s v="TRANSACCIONES DEL DIA 07/04/2018SPYRAL - GESTION ADMINISTRATIVA"/>
    <n v="16"/>
    <n v="0"/>
    <s v="BOULEVARD EL DORADO"/>
    <x v="2"/>
  </r>
  <r>
    <n v="95"/>
    <d v="2018-07-27T00:00:00"/>
    <x v="6"/>
    <x v="6"/>
    <x v="0"/>
    <s v="CAJA"/>
    <s v="ALIMENTACION DE EMPLEADOS CTA NUEVA"/>
    <s v="TRANSACCIONES DEL DIA 07/27/2018SPYRAL - GESTION ADMINISTRATIVA"/>
    <n v="16"/>
    <n v="0"/>
    <s v="BOULEVARD EL DORADO"/>
    <x v="2"/>
  </r>
  <r>
    <n v="95"/>
    <d v="2018-08-28T00:00:00"/>
    <x v="3"/>
    <x v="3"/>
    <x v="0"/>
    <s v="CAJA"/>
    <s v="ALIMENTACION DE EMPLEADOS CTA NUEVA"/>
    <s v="TRANSACCIONES DEL DIA 08/28/2018SPYRAL - GESTION ADMINISTRATIVA"/>
    <n v="16"/>
    <n v="0"/>
    <s v="BOULEVARD EL DORADO"/>
    <x v="2"/>
  </r>
  <r>
    <n v="95"/>
    <d v="2018-09-07T00:00:00"/>
    <x v="4"/>
    <x v="4"/>
    <x v="0"/>
    <s v="CAJA"/>
    <s v="ALIMENTACION DE EMPLEADOS CTA NUEVA"/>
    <s v="TRANSACCIONES DEL DIA 09/07/2018SPYRAL - GESTION ADMINISTRATIVA"/>
    <n v="16"/>
    <n v="0"/>
    <s v="BOULEVARD EL DORADO"/>
    <x v="2"/>
  </r>
  <r>
    <n v="95"/>
    <d v="2018-09-18T00:00:00"/>
    <x v="4"/>
    <x v="4"/>
    <x v="0"/>
    <s v="CAJA"/>
    <s v="ALIMENTACION DE EMPLEADOS CTA NUEVA"/>
    <s v="TRANSACCIONES DEL DIA 09/18/2018SPYRAL - GESTION ADMINISTRATIVA"/>
    <n v="32"/>
    <n v="0"/>
    <s v="BOULEVARD EL DORADO"/>
    <x v="2"/>
  </r>
  <r>
    <n v="95"/>
    <d v="2018-09-24T00:00:00"/>
    <x v="4"/>
    <x v="4"/>
    <x v="0"/>
    <s v="CAJA"/>
    <s v="ALIMENTACION DE EMPLEADOS CTA NUEVA"/>
    <s v="TRANSACCIONES DEL DIA 09/24/2018SPYRAL - GESTION ADMINISTRATIVA"/>
    <n v="8"/>
    <n v="0"/>
    <s v="BOULEVARD EL DORADO"/>
    <x v="2"/>
  </r>
  <r>
    <n v="95"/>
    <d v="2018-10-04T00:00:00"/>
    <x v="0"/>
    <x v="0"/>
    <x v="0"/>
    <s v="CAJA"/>
    <s v="ALIMENTACION DE EMPLEADOS CTA NUEVA"/>
    <s v="TRANSACCIONES DEL DIA 10/04/2018SPYRAL - GESTION ADMINISTRATIVA"/>
    <n v="8"/>
    <n v="0"/>
    <s v="BOULEVARD EL DORADO"/>
    <x v="2"/>
  </r>
  <r>
    <n v="95"/>
    <d v="2018-10-18T00:00:00"/>
    <x v="0"/>
    <x v="0"/>
    <x v="0"/>
    <s v="CAJA"/>
    <s v="ALIMENTACION DE EMPLEADOS CTA NUEVA"/>
    <s v="TRANSACCIONES DEL DIA 10/18/2018SPYRAL - GESTION ADMINISTRATIVA"/>
    <n v="48"/>
    <n v="0"/>
    <s v="BOULEVARD EL DORADO"/>
    <x v="2"/>
  </r>
  <r>
    <n v="95"/>
    <d v="2018-10-22T00:00:00"/>
    <x v="0"/>
    <x v="0"/>
    <x v="0"/>
    <s v="CAJA"/>
    <s v="ALIMENTACION DE EMPLEADOS CTA NUEVA"/>
    <s v="TRANSACCIONES DEL DIA 10/22/2018SPYRAL - GESTION ADMINISTRATIVA"/>
    <n v="8"/>
    <n v="0"/>
    <s v="BOULEVARD EL DORADO"/>
    <x v="2"/>
  </r>
  <r>
    <n v="95"/>
    <d v="2018-10-26T00:00:00"/>
    <x v="0"/>
    <x v="0"/>
    <x v="0"/>
    <s v="CAJA"/>
    <s v="ALIMENTACION DE EMPLEADOS CTA NUEVA"/>
    <s v="TRANSACCIONES DEL DIA 10/26/2018SPYRAL - GESTION ADMINISTRATIVA"/>
    <n v="24"/>
    <n v="0"/>
    <s v="BOULEVARD EL DORADO"/>
    <x v="2"/>
  </r>
  <r>
    <n v="95"/>
    <d v="2018-11-07T00:00:00"/>
    <x v="5"/>
    <x v="5"/>
    <x v="0"/>
    <s v="CAJA"/>
    <s v="ALIMENTACION DE EMPLEADOS CTA NUEVA"/>
    <s v="TRANSACCIONES DEL DIA 11/07/2018SPYRAL - GESTION ADMINISTRATIVA"/>
    <n v="64"/>
    <n v="0"/>
    <s v="BOULEVARD EL DORADO"/>
    <x v="2"/>
  </r>
  <r>
    <n v="95"/>
    <d v="2018-11-16T00:00:00"/>
    <x v="5"/>
    <x v="5"/>
    <x v="0"/>
    <s v="CAJA"/>
    <s v="ALIMENTACION DE EMPLEADOS CTA NUEVA"/>
    <s v="TRANSACCIONES DEL DIA 11/16/2018SPYRAL - GESTION ADMINISTRATIVA"/>
    <n v="16"/>
    <n v="0"/>
    <s v="BOULEVARD EL DORADO"/>
    <x v="2"/>
  </r>
  <r>
    <n v="95"/>
    <d v="2018-11-19T00:00:00"/>
    <x v="5"/>
    <x v="5"/>
    <x v="0"/>
    <s v="CAJA"/>
    <s v="ALIMENTACION DE EMPLEADOS CTA NUEVA"/>
    <s v="TRANSACCIONES DEL DIA 11/19/2018SPYRAL - GESTION ADMINISTRATIVA"/>
    <n v="16"/>
    <n v="0"/>
    <s v="BOULEVARD EL DORADO"/>
    <x v="2"/>
  </r>
  <r>
    <n v="95"/>
    <d v="2018-11-20T00:00:00"/>
    <x v="5"/>
    <x v="5"/>
    <x v="0"/>
    <s v="CAJA"/>
    <s v="ALIMENTACION DE EMPLEADOS CTA NUEVA"/>
    <s v="TRANSACCIONES DEL DIA 11/20/2018SPYRAL - GESTION ADMINISTRATIVA"/>
    <n v="8"/>
    <n v="0"/>
    <s v="BOULEVARD EL DORADO"/>
    <x v="2"/>
  </r>
  <r>
    <n v="95"/>
    <d v="2018-12-04T00:00:00"/>
    <x v="1"/>
    <x v="1"/>
    <x v="0"/>
    <s v="CAJA"/>
    <s v="ALIMENTACION DE EMPLEADOS CTA NUEVA"/>
    <s v="TRANSACCIONES DEL DIA 12/04/2018SPYRAL - GESTION ADMINISTRATIVA"/>
    <n v="24"/>
    <n v="0"/>
    <s v="BOULEVARD EL DORADO"/>
    <x v="2"/>
  </r>
  <r>
    <n v="95"/>
    <d v="2018-12-17T00:00:00"/>
    <x v="1"/>
    <x v="1"/>
    <x v="0"/>
    <s v="CAJA"/>
    <s v="ALIMENTACION DE EMPLEADOS CTA NUEVA"/>
    <s v="TRANSACCIONES DEL DIA 12/17/2018SPYRAL - GESTION ADMINISTRATIVA"/>
    <n v="32"/>
    <n v="0"/>
    <s v="BOULEVARD EL DORADO"/>
    <x v="2"/>
  </r>
  <r>
    <n v="95"/>
    <d v="2018-12-21T00:00:00"/>
    <x v="1"/>
    <x v="1"/>
    <x v="0"/>
    <s v="CAJA"/>
    <s v="ALIMENTACION DE EMPLEADOS CTA NUEVA"/>
    <s v="TRANSACCIONES DEL DIA 12/21/2018SPYRAL - GESTION ADMINISTRATIVA"/>
    <n v="8"/>
    <n v="0"/>
    <s v="BOULEVARD EL DORADO"/>
    <x v="2"/>
  </r>
  <r>
    <n v="95"/>
    <d v="2018-12-24T00:00:00"/>
    <x v="1"/>
    <x v="1"/>
    <x v="0"/>
    <s v="CAJA"/>
    <s v="ALIMENTACION DE EMPLEADOS CTA NUEVA"/>
    <s v="TRANSACCIONES DEL DIA 12/24/2018SPYRAL - GESTION ADMINISTRATIVA"/>
    <n v="8"/>
    <n v="0"/>
    <s v="BOULEVARD EL DORADO"/>
    <x v="2"/>
  </r>
  <r>
    <n v="95"/>
    <d v="2018-12-31T00:00:00"/>
    <x v="1"/>
    <x v="1"/>
    <x v="0"/>
    <s v="CAJA"/>
    <s v="CIERRE DE ANIO FISCAL"/>
    <s v="CIERRE_DE_CTAS_NOMINALES"/>
    <n v="0"/>
    <n v="840"/>
    <s v="BOULEVARD EL DORADO"/>
    <x v="2"/>
  </r>
  <r>
    <n v="95"/>
    <d v="2018-07-17T00:00:00"/>
    <x v="6"/>
    <x v="6"/>
    <x v="0"/>
    <s v="SERVICIOS PERSONALES"/>
    <s v="ALIMENTACION DE EMPLEADOS CTA NUEVA"/>
    <s v="TRANSACCIONES DEL DIA 07/17/2018SPYRAL - GESTION ADMINISTRATIVA"/>
    <n v="8"/>
    <n v="0"/>
    <s v="BOULEVARD EL DORADO"/>
    <x v="2"/>
  </r>
  <r>
    <n v="95"/>
    <d v="2018-07-27T00:00:00"/>
    <x v="6"/>
    <x v="6"/>
    <x v="0"/>
    <s v="SERVICIOS PERSONALES"/>
    <s v="ALIMENTACION DE EMPLEADOS CTA NUEVA"/>
    <s v="TRANSACCIONES DEL DIA 07/27/2018SPYRAL - GESTION ADMINISTRATIVA"/>
    <n v="8"/>
    <n v="0"/>
    <s v="BOULEVARD EL DORADO"/>
    <x v="2"/>
  </r>
  <r>
    <n v="95"/>
    <d v="2018-09-17T00:00:00"/>
    <x v="4"/>
    <x v="4"/>
    <x v="0"/>
    <s v="SERVICIOS PERSONALES"/>
    <s v="ALIMENTACION DE EMPLEADOS CTA NUEVA"/>
    <s v="TRANSACCIONES DEL DIA 09/17/2018SPYRAL - GESTION ADMINISTRATIVA"/>
    <n v="8"/>
    <n v="0"/>
    <s v="BOULEVARD EL DORADO"/>
    <x v="2"/>
  </r>
  <r>
    <n v="95"/>
    <d v="2018-09-24T00:00:00"/>
    <x v="4"/>
    <x v="4"/>
    <x v="0"/>
    <s v="SERVICIOS PERSONALES"/>
    <s v="ALIMENTACION DE EMPLEADOS CTA NUEVA"/>
    <s v="TRANSACCIONES DEL DIA 09/24/2018SPYRAL - GESTION ADMINISTRATIVA"/>
    <n v="8"/>
    <n v="0"/>
    <s v="BOULEVARD EL DORADO"/>
    <x v="2"/>
  </r>
  <r>
    <n v="95"/>
    <d v="2018-10-22T00:00:00"/>
    <x v="0"/>
    <x v="0"/>
    <x v="0"/>
    <s v="SERVICIOS PERSONALES"/>
    <s v="ALIMENTACION DE EMPLEADOS CTA NUEVA"/>
    <s v="TRANSACCIONES DEL DIA 10/22/2018SPYRAL - GESTION ADMINISTRATIVA"/>
    <n v="8"/>
    <n v="0"/>
    <s v="BOULEVARD EL DORADO"/>
    <x v="2"/>
  </r>
  <r>
    <n v="95"/>
    <d v="2018-10-26T00:00:00"/>
    <x v="0"/>
    <x v="0"/>
    <x v="0"/>
    <s v="SERVICIOS PERSONALES"/>
    <s v="ALIMENTACION DE EMPLEADOS CTA NUEVA"/>
    <s v="TRANSACCIONES DEL DIA 10/26/2018SPYRAL - GESTION ADMINISTRATIVA"/>
    <n v="8"/>
    <n v="0"/>
    <s v="BOULEVARD EL DORADO"/>
    <x v="2"/>
  </r>
  <r>
    <n v="95"/>
    <d v="2018-11-02T00:00:00"/>
    <x v="5"/>
    <x v="5"/>
    <x v="0"/>
    <s v="SERVICIOS PERSONALES"/>
    <s v="ALIMENTACION DE EMPLEADOS CTA NUEVA"/>
    <s v="TRANSACCIONES DEL DIA 11/02/2018SPYRAL - GESTION ADMINISTRATIVA"/>
    <n v="8"/>
    <n v="0"/>
    <s v="BOULEVARD EL DORADO"/>
    <x v="2"/>
  </r>
  <r>
    <n v="95"/>
    <d v="2018-12-06T00:00:00"/>
    <x v="1"/>
    <x v="1"/>
    <x v="0"/>
    <s v="SERVICIOS PERSONALES"/>
    <s v="ALIMENTACION DE EMPLEADOS CTA NUEVA"/>
    <s v="TRANSACCIONES DEL DIA 12/06/2018SPYRAL - GESTION ADMINISTRATIVA"/>
    <n v="16"/>
    <n v="0"/>
    <s v="BOULEVARD EL DORADO"/>
    <x v="2"/>
  </r>
  <r>
    <n v="95"/>
    <d v="2018-12-21T00:00:00"/>
    <x v="1"/>
    <x v="1"/>
    <x v="0"/>
    <s v="SERVICIOS PERSONALES"/>
    <s v="ALIMENTACION DE EMPLEADOS CTA NUEVA"/>
    <s v="TRANSACCIONES DEL DIA 12/21/2018SPYRAL - GESTION ADMINISTRATIVA"/>
    <n v="8"/>
    <n v="0"/>
    <s v="BOULEVARD EL DORADO"/>
    <x v="2"/>
  </r>
  <r>
    <n v="95"/>
    <d v="2018-12-31T00:00:00"/>
    <x v="1"/>
    <x v="1"/>
    <x v="0"/>
    <s v="SERVICIOS PERSONALES"/>
    <s v="CIERRE DE ANIO FISCAL"/>
    <s v="CIERRE_DE_CTAS_NOMINALES"/>
    <n v="0"/>
    <n v="104"/>
    <s v="BOULEVARD EL DORADO"/>
    <x v="2"/>
  </r>
  <r>
    <n v="97"/>
    <d v="2018-06-20T00:00:00"/>
    <x v="2"/>
    <x v="2"/>
    <x v="0"/>
    <s v="ADMINISTRACION DE SUCURSALES"/>
    <s v="ALIMENTACION DE EMPLEADOS CTA NUEVA"/>
    <s v="TRANSACCIONES DEL DIA 06/20/2018SPYRAL - GESTION ADMINISTRATIVA"/>
    <n v="8"/>
    <n v="0"/>
    <s v="SAN SEBASTIAN"/>
    <x v="2"/>
  </r>
  <r>
    <n v="97"/>
    <d v="2018-10-03T00:00:00"/>
    <x v="0"/>
    <x v="0"/>
    <x v="0"/>
    <s v="ADMINISTRACION DE SUCURSALES"/>
    <s v="ALIMENTACION DE EMPLEADOS CTA NUEVA"/>
    <s v="TRANSACCIONES DEL DIA 10/03/2018SPYRAL - GESTION ADMINISTRATIVA"/>
    <n v="8"/>
    <n v="0"/>
    <s v="SAN SEBASTIAN"/>
    <x v="2"/>
  </r>
  <r>
    <n v="97"/>
    <d v="2018-12-31T00:00:00"/>
    <x v="1"/>
    <x v="1"/>
    <x v="0"/>
    <s v="ADMINISTRACION DE SUCURSALES"/>
    <s v="CIERRE DE ANIO FISCAL"/>
    <s v="CIERRE_DE_CTAS_NOMINALES"/>
    <n v="0"/>
    <n v="16"/>
    <s v="SAN SEBASTIAN"/>
    <x v="2"/>
  </r>
  <r>
    <n v="97"/>
    <d v="2018-06-01T00:00:00"/>
    <x v="2"/>
    <x v="2"/>
    <x v="0"/>
    <s v="CAJA"/>
    <s v="ALIMENTACION DE EMPLEADOS CTA NUEVA"/>
    <s v="TRANSACCIONES DEL DIA 06/01/2018SPYRAL - GESTION ADMINISTRATIVA"/>
    <n v="56"/>
    <n v="0"/>
    <s v="SAN SEBASTIAN"/>
    <x v="2"/>
  </r>
  <r>
    <n v="97"/>
    <d v="2018-06-05T00:00:00"/>
    <x v="2"/>
    <x v="2"/>
    <x v="0"/>
    <s v="CAJA"/>
    <s v="ALIMENTACION DE EMPLEADOS CTA NUEVA"/>
    <s v="TRANSACCIONES DEL DIA 06/05/2018SPYRAL - GESTION ADMINISTRATIVA"/>
    <n v="16"/>
    <n v="0"/>
    <s v="SAN SEBASTIAN"/>
    <x v="2"/>
  </r>
  <r>
    <n v="97"/>
    <d v="2018-06-08T00:00:00"/>
    <x v="2"/>
    <x v="2"/>
    <x v="0"/>
    <s v="CAJA"/>
    <s v="ALIMENTACION DE EMPLEADOS CTA NUEVA"/>
    <s v="TRANSACCIONES DEL DIA 06/08/2018SPYRAL - GESTION ADMINISTRATIVA"/>
    <n v="16"/>
    <n v="0"/>
    <s v="SAN SEBASTIAN"/>
    <x v="2"/>
  </r>
  <r>
    <n v="97"/>
    <d v="2018-06-13T00:00:00"/>
    <x v="2"/>
    <x v="2"/>
    <x v="0"/>
    <s v="CAJA"/>
    <s v="ALIMENTACION DE EMPLEADOS CTA NUEVA"/>
    <s v="TRANSACCIONES DEL DIA 06/13/2018SPYRAL - GESTION ADMINISTRATIVA"/>
    <n v="40"/>
    <n v="0"/>
    <s v="SAN SEBASTIAN"/>
    <x v="2"/>
  </r>
  <r>
    <n v="97"/>
    <d v="2018-06-15T00:00:00"/>
    <x v="2"/>
    <x v="2"/>
    <x v="0"/>
    <s v="CAJA"/>
    <s v="ALIMENTACION DE EMPLEADOS CTA NUEVA"/>
    <s v="TRANSACCIONES DEL DIA 06/15/2018SPYRAL - GESTION ADMINISTRATIVA"/>
    <n v="8"/>
    <n v="0"/>
    <s v="SAN SEBASTIAN"/>
    <x v="2"/>
  </r>
  <r>
    <n v="97"/>
    <d v="2018-06-20T00:00:00"/>
    <x v="2"/>
    <x v="2"/>
    <x v="0"/>
    <s v="CAJA"/>
    <s v="ALIMENTACION DE EMPLEADOS CTA NUEVA"/>
    <s v="TRANSACCIONES DEL DIA 06/20/2018SPYRAL - GESTION ADMINISTRATIVA"/>
    <n v="72"/>
    <n v="0"/>
    <s v="SAN SEBASTIAN"/>
    <x v="2"/>
  </r>
  <r>
    <n v="97"/>
    <d v="2018-06-21T00:00:00"/>
    <x v="2"/>
    <x v="2"/>
    <x v="0"/>
    <s v="CAJA"/>
    <s v="ALIMENTACION DE EMPLEADOS CTA NUEVA"/>
    <s v="TRANSACCIONES DEL DIA 06/21/2018SPYRAL - GESTION ADMINISTRATIVA"/>
    <n v="16"/>
    <n v="0"/>
    <s v="SAN SEBASTIAN"/>
    <x v="2"/>
  </r>
  <r>
    <n v="97"/>
    <d v="2018-06-25T00:00:00"/>
    <x v="2"/>
    <x v="2"/>
    <x v="0"/>
    <s v="CAJA"/>
    <s v="ALIMENTACION DE EMPLEADOS CTA NUEVA"/>
    <s v="TRANSACCIONES DEL DIA 06/25/2018SPYRAL - GESTION ADMINISTRATIVA"/>
    <n v="16"/>
    <n v="0"/>
    <s v="SAN SEBASTIAN"/>
    <x v="2"/>
  </r>
  <r>
    <n v="97"/>
    <d v="2018-06-26T00:00:00"/>
    <x v="2"/>
    <x v="2"/>
    <x v="0"/>
    <s v="CAJA"/>
    <s v="ALIMENTACION DE EMPLEADOS CTA NUEVA"/>
    <s v="TRANSACCIONES DEL DIA 06/26/2018SPYRAL - GESTION ADMINISTRATIVA"/>
    <n v="24"/>
    <n v="0"/>
    <s v="SAN SEBASTIAN"/>
    <x v="2"/>
  </r>
  <r>
    <n v="97"/>
    <d v="2018-06-28T00:00:00"/>
    <x v="2"/>
    <x v="2"/>
    <x v="0"/>
    <s v="CAJA"/>
    <s v="ALIMENTACION DE EMPLEADOS CTA NUEVA"/>
    <s v="TRANSACCIONES DEL DIA 06/28/2018SPYRAL - GESTION ADMINISTRATIVA"/>
    <n v="24"/>
    <n v="0"/>
    <s v="SAN SEBASTIAN"/>
    <x v="2"/>
  </r>
  <r>
    <n v="97"/>
    <d v="2018-06-29T00:00:00"/>
    <x v="2"/>
    <x v="2"/>
    <x v="0"/>
    <s v="CAJA"/>
    <s v="ALIMENTACION DE EMPLEADOS CTA NUEVA"/>
    <s v="TRANSACCIONES DEL DIA 06/29/2018SPYRAL - GESTION ADMINISTRATIVA"/>
    <n v="8"/>
    <n v="0"/>
    <s v="SAN SEBASTIAN"/>
    <x v="2"/>
  </r>
  <r>
    <n v="97"/>
    <d v="2018-07-03T00:00:00"/>
    <x v="6"/>
    <x v="6"/>
    <x v="0"/>
    <s v="CAJA"/>
    <s v="ALIMENTACION DE EMPLEADOS CTA NUEVA"/>
    <s v="TRANSACCIONES DEL DIA 07/03/2018SPYRAL - GESTION ADMINISTRATIVA"/>
    <n v="56"/>
    <n v="0"/>
    <s v="SAN SEBASTIAN"/>
    <x v="2"/>
  </r>
  <r>
    <n v="97"/>
    <d v="2018-07-04T00:00:00"/>
    <x v="6"/>
    <x v="6"/>
    <x v="0"/>
    <s v="CAJA"/>
    <s v="ALIMENTACION DE EMPLEADOS CTA NUEVA"/>
    <s v="TRANSACCIONES DEL DIA 07/04/2018SPYRAL - GESTION ADMINISTRATIVA"/>
    <n v="8"/>
    <n v="0"/>
    <s v="SAN SEBASTIAN"/>
    <x v="2"/>
  </r>
  <r>
    <n v="97"/>
    <d v="2018-07-06T00:00:00"/>
    <x v="6"/>
    <x v="6"/>
    <x v="0"/>
    <s v="CAJA"/>
    <s v="ALIMENTACION DE EMPLEADOS CTA NUEVA"/>
    <s v="TRANSACCIONES DEL DIA 07/06/2018SPYRAL - GESTION ADMINISTRATIVA"/>
    <n v="24"/>
    <n v="0"/>
    <s v="SAN SEBASTIAN"/>
    <x v="2"/>
  </r>
  <r>
    <n v="97"/>
    <d v="2018-07-09T00:00:00"/>
    <x v="6"/>
    <x v="6"/>
    <x v="0"/>
    <s v="CAJA"/>
    <s v="ALIMENTACION DE EMPLEADOS CTA NUEVA"/>
    <s v="TRANSACCIONES DEL DIA 07/09/2018SPYRAL - GESTION ADMINISTRATIVA"/>
    <n v="24"/>
    <n v="0"/>
    <s v="SAN SEBASTIAN"/>
    <x v="2"/>
  </r>
  <r>
    <n v="97"/>
    <d v="2018-07-12T00:00:00"/>
    <x v="6"/>
    <x v="6"/>
    <x v="0"/>
    <s v="CAJA"/>
    <s v="ALIMENTACION DE EMPLEADOS CTA NUEVA"/>
    <s v="TRANSACCIONES DEL DIA 07/12/2018SPYRAL - GESTION ADMINISTRATIVA"/>
    <n v="16"/>
    <n v="0"/>
    <s v="SAN SEBASTIAN"/>
    <x v="2"/>
  </r>
  <r>
    <n v="97"/>
    <d v="2018-07-14T00:00:00"/>
    <x v="6"/>
    <x v="6"/>
    <x v="0"/>
    <s v="CAJA"/>
    <s v="ALIMENTACION DE EMPLEADOS CTA NUEVA"/>
    <s v="TRANSACCIONES DEL DIA 07/14/2018SPYRAL - GESTION ADMINISTRATIVA"/>
    <n v="16"/>
    <n v="0"/>
    <s v="SAN SEBASTIAN"/>
    <x v="2"/>
  </r>
  <r>
    <n v="97"/>
    <d v="2018-07-16T00:00:00"/>
    <x v="6"/>
    <x v="6"/>
    <x v="0"/>
    <s v="CAJA"/>
    <s v="ALIMENTACION DE EMPLEADOS CTA NUEVA"/>
    <s v="TRANSACCIONES DEL DIA 07/16/2018SPYRAL - GESTION ADMINISTRATIVA"/>
    <n v="56"/>
    <n v="0"/>
    <s v="SAN SEBASTIAN"/>
    <x v="2"/>
  </r>
  <r>
    <n v="97"/>
    <d v="2018-07-21T00:00:00"/>
    <x v="6"/>
    <x v="6"/>
    <x v="0"/>
    <s v="CAJA"/>
    <s v="ALIMENTACION DE EMPLEADOS CTA NUEVA"/>
    <s v="TRANSACCIONES DEL DIA 07/21/2018SPYRAL - GESTION ADMINISTRATIVA"/>
    <n v="40"/>
    <n v="0"/>
    <s v="SAN SEBASTIAN"/>
    <x v="2"/>
  </r>
  <r>
    <n v="97"/>
    <d v="2018-07-25T00:00:00"/>
    <x v="6"/>
    <x v="6"/>
    <x v="0"/>
    <s v="CAJA"/>
    <s v="ALIMENTACION DE EMPLEADOS CTA NUEVA"/>
    <s v="TRANSACCIONES DEL DIA 07/25/2018SPYRAL - GESTION ADMINISTRATIVA"/>
    <n v="24"/>
    <n v="0"/>
    <s v="SAN SEBASTIAN"/>
    <x v="2"/>
  </r>
  <r>
    <n v="97"/>
    <d v="2018-07-27T00:00:00"/>
    <x v="6"/>
    <x v="6"/>
    <x v="0"/>
    <s v="CAJA"/>
    <s v="ALIMENTACION DE EMPLEADOS CTA NUEVA"/>
    <s v="TRANSACCIONES DEL DIA 07/27/2018SPYRAL - GESTION ADMINISTRATIVA"/>
    <n v="24"/>
    <n v="0"/>
    <s v="SAN SEBASTIAN"/>
    <x v="2"/>
  </r>
  <r>
    <n v="97"/>
    <d v="2018-07-30T00:00:00"/>
    <x v="6"/>
    <x v="6"/>
    <x v="0"/>
    <s v="CAJA"/>
    <s v="ALIMENTACION DE EMPLEADOS CTA NUEVA"/>
    <s v="TRANSACCIONES DEL DIA 07/30/2018SPYRAL - GESTION ADMINISTRATIVA"/>
    <n v="56"/>
    <n v="0"/>
    <s v="SAN SEBASTIAN"/>
    <x v="2"/>
  </r>
  <r>
    <n v="97"/>
    <d v="2018-08-02T00:00:00"/>
    <x v="3"/>
    <x v="3"/>
    <x v="0"/>
    <s v="CAJA"/>
    <s v="ALIMENTACION DE EMPLEADOS CTA NUEVA"/>
    <s v="TRANSACCIONES DEL DIA 08/02/2018SPYRAL - GESTION ADMINISTRATIVA"/>
    <n v="56"/>
    <n v="0"/>
    <s v="SAN SEBASTIAN"/>
    <x v="2"/>
  </r>
  <r>
    <n v="97"/>
    <d v="2018-08-03T00:00:00"/>
    <x v="3"/>
    <x v="3"/>
    <x v="0"/>
    <s v="CAJA"/>
    <s v="ALIMENTACION DE EMPLEADOS CTA NUEVA"/>
    <s v="TRANSACCIONES DEL DIA 08/03/2018SPYRAL - GESTION ADMINISTRATIVA"/>
    <n v="8"/>
    <n v="0"/>
    <s v="SAN SEBASTIAN"/>
    <x v="2"/>
  </r>
  <r>
    <n v="97"/>
    <d v="2018-08-06T00:00:00"/>
    <x v="3"/>
    <x v="3"/>
    <x v="0"/>
    <s v="CAJA"/>
    <s v="ALIMENTACION DE EMPLEADOS CTA NUEVA"/>
    <s v="TRANSACCIONES DEL DIA 08/06/2018SPYRAL - GESTION ADMINISTRATIVA"/>
    <n v="24"/>
    <n v="0"/>
    <s v="SAN SEBASTIAN"/>
    <x v="2"/>
  </r>
  <r>
    <n v="97"/>
    <d v="2018-08-07T00:00:00"/>
    <x v="3"/>
    <x v="3"/>
    <x v="0"/>
    <s v="CAJA"/>
    <s v="ALIMENTACION DE EMPLEADOS CTA NUEVA"/>
    <s v="TRANSACCIONES DEL DIA 08/07/2018SPYRAL - GESTION ADMINISTRATIVA"/>
    <n v="16"/>
    <n v="0"/>
    <s v="SAN SEBASTIAN"/>
    <x v="2"/>
  </r>
  <r>
    <n v="97"/>
    <d v="2018-08-09T00:00:00"/>
    <x v="3"/>
    <x v="3"/>
    <x v="0"/>
    <s v="CAJA"/>
    <s v="ALIMENTACION DE EMPLEADOS CTA NUEVA"/>
    <s v="TRANSACCIONES DEL DIA 08/09/2018SPYRAL - GESTION ADMINISTRATIVA"/>
    <n v="16"/>
    <n v="0"/>
    <s v="SAN SEBASTIAN"/>
    <x v="2"/>
  </r>
  <r>
    <n v="97"/>
    <d v="2018-08-10T00:00:00"/>
    <x v="3"/>
    <x v="3"/>
    <x v="0"/>
    <s v="CAJA"/>
    <s v="ALIMENTACION DE EMPLEADOS CTA NUEVA"/>
    <s v="TRANSACCIONES DEL DIA 08/10/2018SPYRAL - GESTION ADMINISTRATIVA"/>
    <n v="24"/>
    <n v="0"/>
    <s v="SAN SEBASTIAN"/>
    <x v="2"/>
  </r>
  <r>
    <n v="97"/>
    <d v="2018-08-14T00:00:00"/>
    <x v="3"/>
    <x v="3"/>
    <x v="0"/>
    <s v="CAJA"/>
    <s v="ALIMENTACION DE EMPLEADOS CTA NUEVA"/>
    <s v="TRANSACCIONES DEL DIA 08/14/2018SPYRAL - GESTION ADMINISTRATIVA"/>
    <n v="32"/>
    <n v="0"/>
    <s v="SAN SEBASTIAN"/>
    <x v="2"/>
  </r>
  <r>
    <n v="97"/>
    <d v="2018-08-17T00:00:00"/>
    <x v="3"/>
    <x v="3"/>
    <x v="0"/>
    <s v="CAJA"/>
    <s v="ALIMENTACION DE EMPLEADOS CTA NUEVA"/>
    <s v="TRANSACCIONES DEL DIA 08/17/2018SPYRAL - GESTION ADMINISTRATIVA"/>
    <n v="8"/>
    <n v="0"/>
    <s v="SAN SEBASTIAN"/>
    <x v="2"/>
  </r>
  <r>
    <n v="97"/>
    <d v="2018-08-20T00:00:00"/>
    <x v="3"/>
    <x v="3"/>
    <x v="0"/>
    <s v="CAJA"/>
    <s v="ALIMENTACION DE EMPLEADOS CTA NUEVA"/>
    <s v="TRANSACCIONES DEL DIA 08/20/2018SPYRAL - GESTION ADMINISTRATIVA"/>
    <n v="112"/>
    <n v="0"/>
    <s v="SAN SEBASTIAN"/>
    <x v="2"/>
  </r>
  <r>
    <n v="97"/>
    <d v="2018-08-22T00:00:00"/>
    <x v="3"/>
    <x v="3"/>
    <x v="0"/>
    <s v="CAJA"/>
    <s v="ALIMENTACION DE EMPLEADOS CTA NUEVA"/>
    <s v="TRANSACCIONES DEL DIA 08/22/2018SPYRAL - GESTION ADMINISTRATIVA"/>
    <n v="8"/>
    <n v="0"/>
    <s v="SAN SEBASTIAN"/>
    <x v="2"/>
  </r>
  <r>
    <n v="97"/>
    <d v="2018-08-23T00:00:00"/>
    <x v="3"/>
    <x v="3"/>
    <x v="0"/>
    <s v="CAJA"/>
    <s v="ALIMENTACION DE EMPLEADOS CTA NUEVA"/>
    <s v="TRANSACCIONES DEL DIA 08/23/2018SPYRAL - GESTION ADMINISTRATIVA"/>
    <n v="16"/>
    <n v="0"/>
    <s v="SAN SEBASTIAN"/>
    <x v="2"/>
  </r>
  <r>
    <n v="97"/>
    <d v="2018-08-24T00:00:00"/>
    <x v="3"/>
    <x v="3"/>
    <x v="0"/>
    <s v="CAJA"/>
    <s v="ALIMENTACION DE EMPLEADOS CTA NUEVA"/>
    <s v="TRANSACCIONES DEL DIA 08/24/2018SPYRAL - GESTION ADMINISTRATIVA"/>
    <n v="32"/>
    <n v="0"/>
    <s v="SAN SEBASTIAN"/>
    <x v="2"/>
  </r>
  <r>
    <n v="97"/>
    <d v="2018-08-28T00:00:00"/>
    <x v="3"/>
    <x v="3"/>
    <x v="0"/>
    <s v="CAJA"/>
    <s v="ALIMENTACION DE EMPLEADOS CTA NUEVA"/>
    <s v="TRANSACCIONES DEL DIA 08/28/2018SPYRAL - GESTION ADMINISTRATIVA"/>
    <n v="16"/>
    <n v="0"/>
    <s v="SAN SEBASTIAN"/>
    <x v="2"/>
  </r>
  <r>
    <n v="97"/>
    <d v="2018-08-29T00:00:00"/>
    <x v="3"/>
    <x v="3"/>
    <x v="0"/>
    <s v="CAJA"/>
    <s v="ALIMENTACION DE EMPLEADOS CTA NUEVA"/>
    <s v="TRANSACCIONES DEL DIA 08/29/2018SPYRAL - GESTION ADMINISTRATIVA"/>
    <n v="8"/>
    <n v="0"/>
    <s v="SAN SEBASTIAN"/>
    <x v="2"/>
  </r>
  <r>
    <n v="97"/>
    <d v="2018-08-31T00:00:00"/>
    <x v="3"/>
    <x v="3"/>
    <x v="0"/>
    <s v="CAJA"/>
    <s v="ALIMENTACION DE EMPLEADOS CTA NUEVA"/>
    <s v="TRANSACCIONES DEL DIA 08/31/2018SPYRAL - GESTION ADMINISTRATIVA"/>
    <n v="16"/>
    <n v="0"/>
    <s v="SAN SEBASTIAN"/>
    <x v="2"/>
  </r>
  <r>
    <n v="97"/>
    <d v="2018-09-05T00:00:00"/>
    <x v="4"/>
    <x v="4"/>
    <x v="0"/>
    <s v="CAJA"/>
    <s v="ALIMENTACION DE EMPLEADOS CTA NUEVA"/>
    <s v="TRANSACCIONES DEL DIA 09/05/2018SPYRAL - GESTION ADMINISTRATIVA"/>
    <n v="64"/>
    <n v="0"/>
    <s v="SAN SEBASTIAN"/>
    <x v="2"/>
  </r>
  <r>
    <n v="97"/>
    <d v="2018-09-07T00:00:00"/>
    <x v="4"/>
    <x v="4"/>
    <x v="0"/>
    <s v="CAJA"/>
    <s v="ALIMENTACION DE EMPLEADOS CTA NUEVA"/>
    <s v="TRANSACCIONES DEL DIA 09/07/2018SPYRAL - GESTION ADMINISTRATIVA"/>
    <n v="32"/>
    <n v="0"/>
    <s v="SAN SEBASTIAN"/>
    <x v="2"/>
  </r>
  <r>
    <n v="97"/>
    <d v="2018-09-08T00:00:00"/>
    <x v="4"/>
    <x v="4"/>
    <x v="0"/>
    <s v="CAJA"/>
    <s v="ALIMENTACION DE EMPLEADOS CTA NUEVA"/>
    <s v="TRANSACCIONES DEL DIA 09/08/2018SPYRAL - GESTION ADMINISTRATIVA"/>
    <n v="16"/>
    <n v="0"/>
    <s v="SAN SEBASTIAN"/>
    <x v="2"/>
  </r>
  <r>
    <n v="97"/>
    <d v="2018-09-10T00:00:00"/>
    <x v="4"/>
    <x v="4"/>
    <x v="0"/>
    <s v="CAJA"/>
    <s v="ALIMENTACION DE EMPLEADOS CTA NUEVA"/>
    <s v="TRANSACCIONES DEL DIA 09/10/2018SPYRAL - GESTION ADMINISTRATIVA"/>
    <n v="32"/>
    <n v="0"/>
    <s v="SAN SEBASTIAN"/>
    <x v="2"/>
  </r>
  <r>
    <n v="97"/>
    <d v="2018-09-11T00:00:00"/>
    <x v="4"/>
    <x v="4"/>
    <x v="0"/>
    <s v="CAJA"/>
    <s v="ALIMENTACION DE EMPLEADOS CTA NUEVA"/>
    <s v="TRANSACCIONES DEL DIA 09/11/2018SPYRAL - GESTION ADMINISTRATIVA"/>
    <n v="16"/>
    <n v="0"/>
    <s v="SAN SEBASTIAN"/>
    <x v="2"/>
  </r>
  <r>
    <n v="97"/>
    <d v="2018-09-14T00:00:00"/>
    <x v="4"/>
    <x v="4"/>
    <x v="0"/>
    <s v="CAJA"/>
    <s v="ALIMENTACION DE EMPLEADOS CTA NUEVA"/>
    <s v="TRANSACCIONES DEL DIA 09/14/2018SPYRAL - GESTION ADMINISTRATIVA"/>
    <n v="32"/>
    <n v="0"/>
    <s v="SAN SEBASTIAN"/>
    <x v="2"/>
  </r>
  <r>
    <n v="97"/>
    <d v="2018-09-19T00:00:00"/>
    <x v="4"/>
    <x v="4"/>
    <x v="0"/>
    <s v="CAJA"/>
    <s v="ALIMENTACION DE EMPLEADOS CTA NUEVA"/>
    <s v="TRANSACCIONES DEL DIA 09/19/2018SPYRAL - GESTION ADMINISTRATIVA"/>
    <n v="48"/>
    <n v="0"/>
    <s v="SAN SEBASTIAN"/>
    <x v="2"/>
  </r>
  <r>
    <n v="97"/>
    <d v="2018-09-20T00:00:00"/>
    <x v="4"/>
    <x v="4"/>
    <x v="0"/>
    <s v="CAJA"/>
    <s v="ALIMENTACION DE EMPLEADOS CTA NUEVA"/>
    <s v="TRANSACCIONES DEL DIA 09/20/2018SPYRAL - GESTION ADMINISTRATIVA"/>
    <n v="24"/>
    <n v="0"/>
    <s v="SAN SEBASTIAN"/>
    <x v="2"/>
  </r>
  <r>
    <n v="97"/>
    <d v="2018-09-21T00:00:00"/>
    <x v="4"/>
    <x v="4"/>
    <x v="0"/>
    <s v="CAJA"/>
    <s v="ALIMENTACION DE EMPLEADOS CTA NUEVA"/>
    <s v="TRANSACCIONES DEL DIA 09/21/2018SPYRAL - GESTION ADMINISTRATIVA"/>
    <n v="8"/>
    <n v="0"/>
    <s v="SAN SEBASTIAN"/>
    <x v="2"/>
  </r>
  <r>
    <n v="97"/>
    <d v="2018-09-24T00:00:00"/>
    <x v="4"/>
    <x v="4"/>
    <x v="0"/>
    <s v="CAJA"/>
    <s v="ALIMENTACION DE EMPLEADOS CTA NUEVA"/>
    <s v="TRANSACCIONES DEL DIA 09/24/2018SPYRAL - GESTION ADMINISTRATIVA"/>
    <n v="8"/>
    <n v="0"/>
    <s v="SAN SEBASTIAN"/>
    <x v="2"/>
  </r>
  <r>
    <n v="97"/>
    <d v="2018-09-26T00:00:00"/>
    <x v="4"/>
    <x v="4"/>
    <x v="0"/>
    <s v="CAJA"/>
    <s v="ALIMENTACION DE EMPLEADOS CTA NUEVA"/>
    <s v="TRANSACCIONES DEL DIA 09/26/2018SPYRAL - GESTION ADMINISTRATIVA"/>
    <n v="24"/>
    <n v="0"/>
    <s v="SAN SEBASTIAN"/>
    <x v="2"/>
  </r>
  <r>
    <n v="97"/>
    <d v="2018-10-01T00:00:00"/>
    <x v="0"/>
    <x v="0"/>
    <x v="0"/>
    <s v="CAJA"/>
    <s v="ALIMENTACION DE EMPLEADOS CTA NUEVA"/>
    <s v="TRANSACCIONES DEL DIA 10/01/2018SPYRAL - GESTION ADMINISTRATIVA"/>
    <n v="16"/>
    <n v="0"/>
    <s v="SAN SEBASTIAN"/>
    <x v="2"/>
  </r>
  <r>
    <n v="97"/>
    <d v="2018-10-03T00:00:00"/>
    <x v="0"/>
    <x v="0"/>
    <x v="0"/>
    <s v="CAJA"/>
    <s v="ALIMENTACION DE EMPLEADOS CTA NUEVA"/>
    <s v="TRANSACCIONES DEL DIA 10/03/2018SPYRAL - GESTION ADMINISTRATIVA"/>
    <n v="80"/>
    <n v="0"/>
    <s v="SAN SEBASTIAN"/>
    <x v="2"/>
  </r>
  <r>
    <n v="97"/>
    <d v="2018-10-08T00:00:00"/>
    <x v="0"/>
    <x v="0"/>
    <x v="0"/>
    <s v="CAJA"/>
    <s v="ALIMENTACION DE EMPLEADOS CTA NUEVA"/>
    <s v="TRANSACCIONES DEL DIA 10/08/2018SPYRAL - GESTION ADMINISTRATIVA"/>
    <n v="64"/>
    <n v="0"/>
    <s v="SAN SEBASTIAN"/>
    <x v="2"/>
  </r>
  <r>
    <n v="97"/>
    <d v="2018-10-10T00:00:00"/>
    <x v="0"/>
    <x v="0"/>
    <x v="0"/>
    <s v="CAJA"/>
    <s v="ALIMENTACION DE EMPLEADOS CTA NUEVA"/>
    <s v="TRANSACCIONES DEL DIA 10/10/2018SPYRAL - GESTION ADMINISTRATIVA"/>
    <n v="16"/>
    <n v="0"/>
    <s v="SAN SEBASTIAN"/>
    <x v="2"/>
  </r>
  <r>
    <n v="97"/>
    <d v="2018-10-12T00:00:00"/>
    <x v="0"/>
    <x v="0"/>
    <x v="0"/>
    <s v="CAJA"/>
    <s v="ALIMENTACION DE EMPLEADOS CTA NUEVA"/>
    <s v="TRANSACCIONES DEL DIA 10/12/2018SPYRAL - GESTION ADMINISTRATIVA"/>
    <n v="24"/>
    <n v="0"/>
    <s v="SAN SEBASTIAN"/>
    <x v="2"/>
  </r>
  <r>
    <n v="97"/>
    <d v="2018-10-15T00:00:00"/>
    <x v="0"/>
    <x v="0"/>
    <x v="0"/>
    <s v="CAJA"/>
    <s v="ALIMENTACION DE EMPLEADOS CTA NUEVA"/>
    <s v="TRANSACCIONES DEL DIA 10/15/2018SPYRAL - GESTION ADMINISTRATIVA"/>
    <n v="32"/>
    <n v="0"/>
    <s v="SAN SEBASTIAN"/>
    <x v="2"/>
  </r>
  <r>
    <n v="97"/>
    <d v="2018-10-17T00:00:00"/>
    <x v="0"/>
    <x v="0"/>
    <x v="0"/>
    <s v="CAJA"/>
    <s v="ALIMENTACION DE EMPLEADOS CTA NUEVA"/>
    <s v="TRANSACCIONES DEL DIA 10/17/2018SPYRAL - GESTION ADMINISTRATIVA"/>
    <n v="56"/>
    <n v="0"/>
    <s v="SAN SEBASTIAN"/>
    <x v="2"/>
  </r>
  <r>
    <n v="97"/>
    <d v="2018-10-18T00:00:00"/>
    <x v="0"/>
    <x v="0"/>
    <x v="0"/>
    <s v="CAJA"/>
    <s v="ALIMENTACION DE EMPLEADOS CTA NUEVA"/>
    <s v="TRANSACCIONES DEL DIA 10/18/2018SPYRAL - GESTION ADMINISTRATIVA"/>
    <n v="40"/>
    <n v="0"/>
    <s v="SAN SEBASTIAN"/>
    <x v="2"/>
  </r>
  <r>
    <n v="97"/>
    <d v="2018-10-19T00:00:00"/>
    <x v="0"/>
    <x v="0"/>
    <x v="0"/>
    <s v="CAJA"/>
    <s v="ALIMENTACION DE EMPLEADOS CTA NUEVA"/>
    <s v="TRANSACCIONES DEL DIA 10/19/2018SPYRAL - GESTION ADMINISTRATIVA"/>
    <n v="16"/>
    <n v="0"/>
    <s v="SAN SEBASTIAN"/>
    <x v="2"/>
  </r>
  <r>
    <n v="97"/>
    <d v="2018-10-22T00:00:00"/>
    <x v="0"/>
    <x v="0"/>
    <x v="0"/>
    <s v="CAJA"/>
    <s v="ALIMENTACION DE EMPLEADOS CTA NUEVA"/>
    <s v="TRANSACCIONES DEL DIA 10/22/2018SPYRAL - GESTION ADMINISTRATIVA"/>
    <n v="24"/>
    <n v="0"/>
    <s v="SAN SEBASTIAN"/>
    <x v="2"/>
  </r>
  <r>
    <n v="97"/>
    <d v="2018-10-24T00:00:00"/>
    <x v="0"/>
    <x v="0"/>
    <x v="0"/>
    <s v="CAJA"/>
    <s v="ALIMENTACION DE EMPLEADOS CTA NUEVA"/>
    <s v="TRANSACCIONES DEL DIA 10/24/2018SPYRAL - GESTION ADMINISTRATIVA"/>
    <n v="16"/>
    <n v="0"/>
    <s v="SAN SEBASTIAN"/>
    <x v="2"/>
  </r>
  <r>
    <n v="97"/>
    <d v="2018-10-26T00:00:00"/>
    <x v="0"/>
    <x v="0"/>
    <x v="0"/>
    <s v="CAJA"/>
    <s v="ALIMENTACION DE EMPLEADOS CTA NUEVA"/>
    <s v="TRANSACCIONES DEL DIA 10/26/2018SPYRAL - GESTION ADMINISTRATIVA"/>
    <n v="24"/>
    <n v="0"/>
    <s v="SAN SEBASTIAN"/>
    <x v="2"/>
  </r>
  <r>
    <n v="97"/>
    <d v="2018-10-29T00:00:00"/>
    <x v="0"/>
    <x v="0"/>
    <x v="0"/>
    <s v="CAJA"/>
    <s v="ALIMENTACION DE EMPLEADOS CTA NUEVA"/>
    <s v="TRANSACCIONES DEL DIA 10/29/2018SPYRAL - GESTION ADMINISTRATIVA"/>
    <n v="24"/>
    <n v="0"/>
    <s v="SAN SEBASTIAN"/>
    <x v="2"/>
  </r>
  <r>
    <n v="97"/>
    <d v="2018-11-02T00:00:00"/>
    <x v="5"/>
    <x v="5"/>
    <x v="0"/>
    <s v="CAJA"/>
    <s v="ALIMENTACION DE EMPLEADOS CTA NUEVA"/>
    <s v="TRANSACCIONES DEL DIA 11/02/2018SPYRAL - GESTION ADMINISTRATIVA"/>
    <n v="88"/>
    <n v="0"/>
    <s v="SAN SEBASTIAN"/>
    <x v="2"/>
  </r>
  <r>
    <n v="97"/>
    <d v="2018-11-06T00:00:00"/>
    <x v="5"/>
    <x v="5"/>
    <x v="0"/>
    <s v="CAJA"/>
    <s v="ALIMENTACION DE EMPLEADOS CTA NUEVA"/>
    <s v="TRANSACCIONES DEL DIA 11/06/2018SPYRAL - GESTION ADMINISTRATIVA"/>
    <n v="32"/>
    <n v="0"/>
    <s v="SAN SEBASTIAN"/>
    <x v="2"/>
  </r>
  <r>
    <n v="97"/>
    <d v="2018-11-09T00:00:00"/>
    <x v="5"/>
    <x v="5"/>
    <x v="0"/>
    <s v="CAJA"/>
    <s v="ALIMENTACION DE EMPLEADOS CTA NUEVA"/>
    <s v="TRANSACCIONES DEL DIA 11/09/2018SPYRAL - GESTION ADMINISTRATIVA"/>
    <n v="40"/>
    <n v="0"/>
    <s v="SAN SEBASTIAN"/>
    <x v="2"/>
  </r>
  <r>
    <n v="97"/>
    <d v="2018-11-12T00:00:00"/>
    <x v="5"/>
    <x v="5"/>
    <x v="0"/>
    <s v="CAJA"/>
    <s v="ALIMENTACION DE EMPLEADOS CTA NUEVA"/>
    <s v="TRANSACCIONES DEL DIA 11/12/2018SPYRAL - GESTION ADMINISTRATIVA"/>
    <n v="16"/>
    <n v="0"/>
    <s v="SAN SEBASTIAN"/>
    <x v="2"/>
  </r>
  <r>
    <n v="97"/>
    <d v="2018-11-13T00:00:00"/>
    <x v="5"/>
    <x v="5"/>
    <x v="0"/>
    <s v="CAJA"/>
    <s v="ALIMENTACION DE EMPLEADOS CTA NUEVA"/>
    <s v="TRANSACCIONES DEL DIA 11/13/2018SPYRAL - GESTION ADMINISTRATIVA"/>
    <n v="16"/>
    <n v="0"/>
    <s v="SAN SEBASTIAN"/>
    <x v="2"/>
  </r>
  <r>
    <n v="97"/>
    <d v="2018-11-14T00:00:00"/>
    <x v="5"/>
    <x v="5"/>
    <x v="0"/>
    <s v="CAJA"/>
    <s v="ALIMENTACION DE EMPLEADOS CTA NUEVA"/>
    <s v="TRANSACCIONES DEL DIA 11/14/2018SPYRAL - GESTION ADMINISTRATIVA"/>
    <n v="16"/>
    <n v="0"/>
    <s v="SAN SEBASTIAN"/>
    <x v="2"/>
  </r>
  <r>
    <n v="97"/>
    <d v="2018-11-16T00:00:00"/>
    <x v="5"/>
    <x v="5"/>
    <x v="0"/>
    <s v="CAJA"/>
    <s v="ALIMENTACION DE EMPLEADOS CTA NUEVA"/>
    <s v="TRANSACCIONES DEL DIA 11/16/2018SPYRAL - GESTION ADMINISTRATIVA"/>
    <n v="8"/>
    <n v="0"/>
    <s v="SAN SEBASTIAN"/>
    <x v="2"/>
  </r>
  <r>
    <n v="97"/>
    <d v="2018-11-19T00:00:00"/>
    <x v="5"/>
    <x v="5"/>
    <x v="0"/>
    <s v="CAJA"/>
    <s v="ALIMENTACION DE EMPLEADOS CTA NUEVA"/>
    <s v="TRANSACCIONES DEL DIA 11/19/2018SPYRAL - GESTION ADMINISTRATIVA"/>
    <n v="112"/>
    <n v="0"/>
    <s v="SAN SEBASTIAN"/>
    <x v="2"/>
  </r>
  <r>
    <n v="97"/>
    <d v="2018-11-20T00:00:00"/>
    <x v="5"/>
    <x v="5"/>
    <x v="0"/>
    <s v="CAJA"/>
    <s v="ALIMENTACION DE EMPLEADOS CTA NUEVA"/>
    <s v="TRANSACCIONES DEL DIA 11/20/2018SPYRAL - GESTION ADMINISTRATIVA"/>
    <n v="24"/>
    <n v="0"/>
    <s v="SAN SEBASTIAN"/>
    <x v="2"/>
  </r>
  <r>
    <n v="97"/>
    <d v="2018-11-21T00:00:00"/>
    <x v="5"/>
    <x v="5"/>
    <x v="0"/>
    <s v="CAJA"/>
    <s v="ALIMENTACION DE EMPLEADOS CTA NUEVA"/>
    <s v="TRANSACCIONES DEL DIA 11/21/2018SPYRAL - GESTION ADMINISTRATIVA"/>
    <n v="8"/>
    <n v="0"/>
    <s v="SAN SEBASTIAN"/>
    <x v="2"/>
  </r>
  <r>
    <n v="97"/>
    <d v="2018-11-22T00:00:00"/>
    <x v="5"/>
    <x v="5"/>
    <x v="0"/>
    <s v="CAJA"/>
    <s v="ALIMENTACION DE EMPLEADOS CTA NUEVA"/>
    <s v="TRANSACCIONES DEL DIA 11/22/2018SPYRAL - GESTION ADMINISTRATIVA"/>
    <n v="16"/>
    <n v="0"/>
    <s v="SAN SEBASTIAN"/>
    <x v="2"/>
  </r>
  <r>
    <n v="97"/>
    <d v="2018-11-26T00:00:00"/>
    <x v="5"/>
    <x v="5"/>
    <x v="0"/>
    <s v="CAJA"/>
    <s v="ALIMENTACION DE EMPLEADOS CTA NUEVA"/>
    <s v="TRANSACCIONES DEL DIA 11/26/2018SPYRAL - GESTION ADMINISTRATIVA"/>
    <n v="24"/>
    <n v="0"/>
    <s v="SAN SEBASTIAN"/>
    <x v="2"/>
  </r>
  <r>
    <n v="97"/>
    <d v="2018-11-27T00:00:00"/>
    <x v="5"/>
    <x v="5"/>
    <x v="0"/>
    <s v="CAJA"/>
    <s v="ALIMENTACION DE EMPLEADOS CTA NUEVA"/>
    <s v="TRANSACCIONES DEL DIA 11/27/2018SPYRAL - GESTION ADMINISTRATIVA"/>
    <n v="16"/>
    <n v="0"/>
    <s v="SAN SEBASTIAN"/>
    <x v="2"/>
  </r>
  <r>
    <n v="97"/>
    <d v="2018-11-29T00:00:00"/>
    <x v="5"/>
    <x v="5"/>
    <x v="0"/>
    <s v="CAJA"/>
    <s v="ALIMENTACION DE EMPLEADOS CTA NUEVA"/>
    <s v="TRANSACCIONES DEL DIA 11/29/2018SPYRAL - GESTION ADMINISTRATIVA"/>
    <n v="24"/>
    <n v="0"/>
    <s v="SAN SEBASTIAN"/>
    <x v="2"/>
  </r>
  <r>
    <n v="97"/>
    <d v="2018-12-04T00:00:00"/>
    <x v="1"/>
    <x v="1"/>
    <x v="0"/>
    <s v="CAJA"/>
    <s v="ALIMENTACION DE EMPLEADOS CTA NUEVA"/>
    <s v="TRANSACCIONES DEL DIA 12/04/2018SPYRAL - GESTION ADMINISTRATIVA"/>
    <n v="64"/>
    <n v="0"/>
    <s v="SAN SEBASTIAN"/>
    <x v="2"/>
  </r>
  <r>
    <n v="97"/>
    <d v="2018-12-06T00:00:00"/>
    <x v="1"/>
    <x v="1"/>
    <x v="0"/>
    <s v="CAJA"/>
    <s v="ALIMENTACION DE EMPLEADOS CTA NUEVA"/>
    <s v="TRANSACCIONES DEL DIA 12/06/2018SPYRAL - GESTION ADMINISTRATIVA"/>
    <n v="8"/>
    <n v="0"/>
    <s v="SAN SEBASTIAN"/>
    <x v="2"/>
  </r>
  <r>
    <n v="97"/>
    <d v="2018-12-11T00:00:00"/>
    <x v="1"/>
    <x v="1"/>
    <x v="0"/>
    <s v="CAJA"/>
    <s v="ALIMENTACION DE EMPLEADOS CTA NUEVA"/>
    <s v="TRANSACCIONES DEL DIA 12/11/2018SPYRAL - GESTION ADMINISTRATIVA"/>
    <n v="24"/>
    <n v="0"/>
    <s v="SAN SEBASTIAN"/>
    <x v="2"/>
  </r>
  <r>
    <n v="97"/>
    <d v="2018-12-12T00:00:00"/>
    <x v="1"/>
    <x v="1"/>
    <x v="0"/>
    <s v="CAJA"/>
    <s v="ALIMENTACION DE EMPLEADOS CTA NUEVA"/>
    <s v="TRANSACCIONES DEL DIA 12/12/2018SPYRAL - GESTION ADMINISTRATIVA"/>
    <n v="40"/>
    <n v="0"/>
    <s v="SAN SEBASTIAN"/>
    <x v="2"/>
  </r>
  <r>
    <n v="97"/>
    <d v="2018-12-13T00:00:00"/>
    <x v="1"/>
    <x v="1"/>
    <x v="0"/>
    <s v="CAJA"/>
    <s v="ALIMENTACION DE EMPLEADOS CTA NUEVA"/>
    <s v="TRANSACCIONES DEL DIA 12/13/2018SPYRAL - GESTION ADMINISTRATIVA"/>
    <n v="24"/>
    <n v="0"/>
    <s v="SAN SEBASTIAN"/>
    <x v="2"/>
  </r>
  <r>
    <n v="97"/>
    <d v="2018-12-17T00:00:00"/>
    <x v="1"/>
    <x v="1"/>
    <x v="0"/>
    <s v="CAJA"/>
    <s v="ALIMENTACION DE EMPLEADOS CTA NUEVA"/>
    <s v="TRANSACCIONES DEL DIA 12/17/2018SPYRAL - GESTION ADMINISTRATIVA"/>
    <n v="72"/>
    <n v="0"/>
    <s v="SAN SEBASTIAN"/>
    <x v="2"/>
  </r>
  <r>
    <n v="97"/>
    <d v="2018-12-19T00:00:00"/>
    <x v="1"/>
    <x v="1"/>
    <x v="0"/>
    <s v="CAJA"/>
    <s v="ALIMENTACION DE EMPLEADOS CTA NUEVA"/>
    <s v="TRANSACCIONES DEL DIA 12/19/2018SPYRAL - GESTION ADMINISTRATIVA"/>
    <n v="8"/>
    <n v="0"/>
    <s v="SAN SEBASTIAN"/>
    <x v="2"/>
  </r>
  <r>
    <n v="97"/>
    <d v="2018-12-21T00:00:00"/>
    <x v="1"/>
    <x v="1"/>
    <x v="0"/>
    <s v="CAJA"/>
    <s v="ALIMENTACION DE EMPLEADOS CTA NUEVA"/>
    <s v="TRANSACCIONES DEL DIA 12/21/2018SPYRAL - GESTION ADMINISTRATIVA"/>
    <n v="16"/>
    <n v="0"/>
    <s v="SAN SEBASTIAN"/>
    <x v="2"/>
  </r>
  <r>
    <n v="97"/>
    <d v="2018-12-24T00:00:00"/>
    <x v="1"/>
    <x v="1"/>
    <x v="0"/>
    <s v="CAJA"/>
    <s v="ALIMENTACION DE EMPLEADOS CTA NUEVA"/>
    <s v="TRANSACCIONES DEL DIA 12/24/2018SPYRAL - GESTION ADMINISTRATIVA"/>
    <n v="24"/>
    <n v="0"/>
    <s v="SAN SEBASTIAN"/>
    <x v="2"/>
  </r>
  <r>
    <n v="97"/>
    <d v="2018-12-31T00:00:00"/>
    <x v="1"/>
    <x v="1"/>
    <x v="0"/>
    <s v="CAJA"/>
    <s v="CIERRE DE ANIO FISCAL"/>
    <s v="CIERRE_DE_CTAS_NOMINALES"/>
    <n v="0"/>
    <n v="3872"/>
    <s v="SAN SEBASTIAN"/>
    <x v="2"/>
  </r>
  <r>
    <n v="97"/>
    <d v="2018-06-13T00:00:00"/>
    <x v="2"/>
    <x v="2"/>
    <x v="0"/>
    <s v="SERVICIOS PERSONALES"/>
    <s v="ALIMENTACION DE EMPLEADOS CTA NUEVA"/>
    <s v="TRANSACCIONES DEL DIA 06/13/2018SPYRAL - GESTION ADMINISTRATIVA"/>
    <n v="8"/>
    <n v="0"/>
    <s v="SAN SEBASTIAN"/>
    <x v="2"/>
  </r>
  <r>
    <n v="97"/>
    <d v="2018-06-15T00:00:00"/>
    <x v="2"/>
    <x v="2"/>
    <x v="0"/>
    <s v="SERVICIOS PERSONALES"/>
    <s v="ALIMENTACION DE EMPLEADOS CTA NUEVA"/>
    <s v="TRANSACCIONES DEL DIA 06/15/2018SPYRAL - GESTION ADMINISTRATIVA"/>
    <n v="8"/>
    <n v="0"/>
    <s v="SAN SEBASTIAN"/>
    <x v="2"/>
  </r>
  <r>
    <n v="97"/>
    <d v="2018-06-21T00:00:00"/>
    <x v="2"/>
    <x v="2"/>
    <x v="0"/>
    <s v="SERVICIOS PERSONALES"/>
    <s v="ALIMENTACION DE EMPLEADOS CTA NUEVA"/>
    <s v="TRANSACCIONES DEL DIA 06/21/2018SPYRAL - GESTION ADMINISTRATIVA"/>
    <n v="8"/>
    <n v="0"/>
    <s v="SAN SEBASTIAN"/>
    <x v="2"/>
  </r>
  <r>
    <n v="97"/>
    <d v="2018-06-25T00:00:00"/>
    <x v="2"/>
    <x v="2"/>
    <x v="0"/>
    <s v="SERVICIOS PERSONALES"/>
    <s v="ALIMENTACION DE EMPLEADOS CTA NUEVA"/>
    <s v="TRANSACCIONES DEL DIA 06/25/2018SPYRAL - GESTION ADMINISTRATIVA"/>
    <n v="8"/>
    <n v="0"/>
    <s v="SAN SEBASTIAN"/>
    <x v="2"/>
  </r>
  <r>
    <n v="97"/>
    <d v="2018-06-26T00:00:00"/>
    <x v="2"/>
    <x v="2"/>
    <x v="0"/>
    <s v="SERVICIOS PERSONALES"/>
    <s v="ALIMENTACION DE EMPLEADOS CTA NUEVA"/>
    <s v="TRANSACCIONES DEL DIA 06/26/2018SPYRAL - GESTION ADMINISTRATIVA"/>
    <n v="8"/>
    <n v="0"/>
    <s v="SAN SEBASTIAN"/>
    <x v="2"/>
  </r>
  <r>
    <n v="97"/>
    <d v="2018-07-12T00:00:00"/>
    <x v="6"/>
    <x v="6"/>
    <x v="0"/>
    <s v="SERVICIOS PERSONALES"/>
    <s v="ALIMENTACION DE EMPLEADOS CTA NUEVA"/>
    <s v="TRANSACCIONES DEL DIA 07/12/2018SPYRAL - GESTION ADMINISTRATIVA"/>
    <n v="8"/>
    <n v="0"/>
    <s v="SAN SEBASTIAN"/>
    <x v="2"/>
  </r>
  <r>
    <n v="97"/>
    <d v="2018-07-21T00:00:00"/>
    <x v="6"/>
    <x v="6"/>
    <x v="0"/>
    <s v="SERVICIOS PERSONALES"/>
    <s v="ALIMENTACION DE EMPLEADOS CTA NUEVA"/>
    <s v="TRANSACCIONES DEL DIA 07/21/2018SPYRAL - GESTION ADMINISTRATIVA"/>
    <n v="8"/>
    <n v="0"/>
    <s v="SAN SEBASTIAN"/>
    <x v="2"/>
  </r>
  <r>
    <n v="97"/>
    <d v="2018-07-27T00:00:00"/>
    <x v="6"/>
    <x v="6"/>
    <x v="0"/>
    <s v="SERVICIOS PERSONALES"/>
    <s v="ALIMENTACION DE EMPLEADOS CTA NUEVA"/>
    <s v="TRANSACCIONES DEL DIA 07/27/2018SPYRAL - GESTION ADMINISTRATIVA"/>
    <n v="8"/>
    <n v="0"/>
    <s v="SAN SEBASTIAN"/>
    <x v="2"/>
  </r>
  <r>
    <n v="97"/>
    <d v="2018-07-30T00:00:00"/>
    <x v="6"/>
    <x v="6"/>
    <x v="0"/>
    <s v="SERVICIOS PERSONALES"/>
    <s v="ALIMENTACION DE EMPLEADOS CTA NUEVA"/>
    <s v="TRANSACCIONES DEL DIA 07/30/2018SPYRAL - GESTION ADMINISTRATIVA"/>
    <n v="24"/>
    <n v="0"/>
    <s v="SAN SEBASTIAN"/>
    <x v="2"/>
  </r>
  <r>
    <n v="97"/>
    <d v="2018-08-03T00:00:00"/>
    <x v="3"/>
    <x v="3"/>
    <x v="0"/>
    <s v="SERVICIOS PERSONALES"/>
    <s v="ALIMENTACION DE EMPLEADOS CTA NUEVA"/>
    <s v="TRANSACCIONES DEL DIA 08/03/2018SPYRAL - GESTION ADMINISTRATIVA"/>
    <n v="8"/>
    <n v="0"/>
    <s v="SAN SEBASTIAN"/>
    <x v="2"/>
  </r>
  <r>
    <n v="97"/>
    <d v="2018-08-07T00:00:00"/>
    <x v="3"/>
    <x v="3"/>
    <x v="0"/>
    <s v="SERVICIOS PERSONALES"/>
    <s v="ALIMENTACION DE EMPLEADOS CTA NUEVA"/>
    <s v="TRANSACCIONES DEL DIA 08/07/2018SPYRAL - GESTION ADMINISTRATIVA"/>
    <n v="8"/>
    <n v="0"/>
    <s v="SAN SEBASTIAN"/>
    <x v="2"/>
  </r>
  <r>
    <n v="97"/>
    <d v="2018-08-23T00:00:00"/>
    <x v="3"/>
    <x v="3"/>
    <x v="0"/>
    <s v="SERVICIOS PERSONALES"/>
    <s v="ALIMENTACION DE EMPLEADOS CTA NUEVA"/>
    <s v="TRANSACCIONES DEL DIA 08/23/2018SPYRAL - GESTION ADMINISTRATIVA"/>
    <n v="8"/>
    <n v="0"/>
    <s v="SAN SEBASTIAN"/>
    <x v="2"/>
  </r>
  <r>
    <n v="97"/>
    <d v="2018-08-24T00:00:00"/>
    <x v="3"/>
    <x v="3"/>
    <x v="0"/>
    <s v="SERVICIOS PERSONALES"/>
    <s v="ALIMENTACION DE EMPLEADOS CTA NUEVA"/>
    <s v="TRANSACCIONES DEL DIA 08/24/2018SPYRAL - GESTION ADMINISTRATIVA"/>
    <n v="8"/>
    <n v="0"/>
    <s v="SAN SEBASTIAN"/>
    <x v="2"/>
  </r>
  <r>
    <n v="97"/>
    <d v="2018-09-20T00:00:00"/>
    <x v="4"/>
    <x v="4"/>
    <x v="0"/>
    <s v="SERVICIOS PERSONALES"/>
    <s v="ALIMENTACION DE EMPLEADOS CTA NUEVA"/>
    <s v="TRANSACCIONES DEL DIA 09/20/2018SPYRAL - GESTION ADMINISTRATIVA"/>
    <n v="8"/>
    <n v="0"/>
    <s v="SAN SEBASTIAN"/>
    <x v="2"/>
  </r>
  <r>
    <n v="97"/>
    <d v="2018-10-01T00:00:00"/>
    <x v="0"/>
    <x v="0"/>
    <x v="0"/>
    <s v="SERVICIOS PERSONALES"/>
    <s v="ALIMENTACION DE EMPLEADOS CTA NUEVA"/>
    <s v="TRANSACCIONES DEL DIA 10/01/2018SPYRAL - GESTION ADMINISTRATIVA"/>
    <n v="8"/>
    <n v="0"/>
    <s v="SAN SEBASTIAN"/>
    <x v="2"/>
  </r>
  <r>
    <n v="97"/>
    <d v="2018-10-03T00:00:00"/>
    <x v="0"/>
    <x v="0"/>
    <x v="0"/>
    <s v="SERVICIOS PERSONALES"/>
    <s v="ALIMENTACION DE EMPLEADOS CTA NUEVA"/>
    <s v="TRANSACCIONES DEL DIA 10/03/2018SPYRAL - GESTION ADMINISTRATIVA"/>
    <n v="8"/>
    <n v="0"/>
    <s v="SAN SEBASTIAN"/>
    <x v="2"/>
  </r>
  <r>
    <n v="97"/>
    <d v="2018-10-15T00:00:00"/>
    <x v="0"/>
    <x v="0"/>
    <x v="0"/>
    <s v="SERVICIOS PERSONALES"/>
    <s v="ALIMENTACION DE EMPLEADOS CTA NUEVA"/>
    <s v="TRANSACCIONES DEL DIA 10/15/2018SPYRAL - GESTION ADMINISTRATIVA"/>
    <n v="8"/>
    <n v="0"/>
    <s v="SAN SEBASTIAN"/>
    <x v="2"/>
  </r>
  <r>
    <n v="97"/>
    <d v="2018-10-24T00:00:00"/>
    <x v="0"/>
    <x v="0"/>
    <x v="0"/>
    <s v="SERVICIOS PERSONALES"/>
    <s v="ALIMENTACION DE EMPLEADOS CTA NUEVA"/>
    <s v="TRANSACCIONES DEL DIA 10/24/2018SPYRAL - GESTION ADMINISTRATIVA"/>
    <n v="8"/>
    <n v="0"/>
    <s v="SAN SEBASTIAN"/>
    <x v="2"/>
  </r>
  <r>
    <n v="97"/>
    <d v="2018-11-02T00:00:00"/>
    <x v="5"/>
    <x v="5"/>
    <x v="0"/>
    <s v="SERVICIOS PERSONALES"/>
    <s v="ALIMENTACION DE EMPLEADOS CTA NUEVA"/>
    <s v="TRANSACCIONES DEL DIA 11/02/2018SPYRAL - GESTION ADMINISTRATIVA"/>
    <n v="8"/>
    <n v="0"/>
    <s v="SAN SEBASTIAN"/>
    <x v="2"/>
  </r>
  <r>
    <n v="97"/>
    <d v="2018-11-06T00:00:00"/>
    <x v="5"/>
    <x v="5"/>
    <x v="0"/>
    <s v="SERVICIOS PERSONALES"/>
    <s v="ALIMENTACION DE EMPLEADOS CTA NUEVA"/>
    <s v="TRANSACCIONES DEL DIA 11/06/2018SPYRAL - GESTION ADMINISTRATIVA"/>
    <n v="8"/>
    <n v="0"/>
    <s v="SAN SEBASTIAN"/>
    <x v="2"/>
  </r>
  <r>
    <n v="97"/>
    <d v="2018-11-13T00:00:00"/>
    <x v="5"/>
    <x v="5"/>
    <x v="0"/>
    <s v="SERVICIOS PERSONALES"/>
    <s v="ALIMENTACION DE EMPLEADOS CTA NUEVA"/>
    <s v="TRANSACCIONES DEL DIA 11/13/2018SPYRAL - GESTION ADMINISTRATIVA"/>
    <n v="8"/>
    <n v="0"/>
    <s v="SAN SEBASTIAN"/>
    <x v="2"/>
  </r>
  <r>
    <n v="97"/>
    <d v="2018-11-26T00:00:00"/>
    <x v="5"/>
    <x v="5"/>
    <x v="0"/>
    <s v="SERVICIOS PERSONALES"/>
    <s v="ALIMENTACION DE EMPLEADOS CTA NUEVA"/>
    <s v="TRANSACCIONES DEL DIA 11/26/2018SPYRAL - GESTION ADMINISTRATIVA"/>
    <n v="8"/>
    <n v="0"/>
    <s v="SAN SEBASTIAN"/>
    <x v="2"/>
  </r>
  <r>
    <n v="97"/>
    <d v="2018-12-04T00:00:00"/>
    <x v="1"/>
    <x v="1"/>
    <x v="0"/>
    <s v="SERVICIOS PERSONALES"/>
    <s v="ALIMENTACION DE EMPLEADOS CTA NUEVA"/>
    <s v="TRANSACCIONES DEL DIA 12/04/2018SPYRAL - GESTION ADMINISTRATIVA"/>
    <n v="16"/>
    <n v="0"/>
    <s v="SAN SEBASTIAN"/>
    <x v="2"/>
  </r>
  <r>
    <n v="97"/>
    <d v="2018-12-31T00:00:00"/>
    <x v="1"/>
    <x v="1"/>
    <x v="0"/>
    <s v="SERVICIOS PERSONALES"/>
    <s v="CIERRE DE ANIO FISCAL"/>
    <s v="CIERRE_DE_CTAS_NOMINALES"/>
    <n v="0"/>
    <n v="240"/>
    <s v="SAN SEBASTIAN"/>
    <x v="2"/>
  </r>
  <r>
    <n v="98"/>
    <d v="2018-11-19T00:00:00"/>
    <x v="5"/>
    <x v="5"/>
    <x v="0"/>
    <s v="ADMINISTRACION DE SUCURSALES"/>
    <s v="ALIMENTACION DE EMPLEADOS CTA NUEVA"/>
    <s v="TRANSACCIONES DEL DIA 11/19/2018SPYRAL - GESTION ADMINISTRATIVA"/>
    <n v="30"/>
    <n v="0"/>
    <s v="SANTIAGO INTERAMERICANA"/>
    <x v="2"/>
  </r>
  <r>
    <n v="98"/>
    <d v="2018-12-31T00:00:00"/>
    <x v="1"/>
    <x v="1"/>
    <x v="0"/>
    <s v="ADMINISTRACION DE SUCURSALES"/>
    <s v="CIERRE DE ANIO FISCAL"/>
    <s v="CIERRE_DE_CTAS_NOMINALES"/>
    <n v="0"/>
    <n v="30"/>
    <s v="SANTIAGO INTERAMERICANA"/>
    <x v="2"/>
  </r>
  <r>
    <n v="101"/>
    <d v="2018-07-17T00:00:00"/>
    <x v="6"/>
    <x v="6"/>
    <x v="0"/>
    <s v="CAJA"/>
    <s v="ALIMENTACION DE EMPLEADOS CTA NUEVA"/>
    <s v="TRANSACCIONES DEL DIA 07/17/2018SPYRAL - GESTION ADMINISTRATIVA"/>
    <n v="8"/>
    <n v="0"/>
    <s v="VILLA ZAITA"/>
    <x v="2"/>
  </r>
  <r>
    <n v="101"/>
    <d v="2018-12-31T00:00:00"/>
    <x v="1"/>
    <x v="1"/>
    <x v="0"/>
    <s v="CAJA"/>
    <s v="CIERRE DE ANIO FISCAL"/>
    <s v="CIERRE_DE_CTAS_NOMINALES"/>
    <n v="0"/>
    <n v="8"/>
    <s v="VILLA ZAITA"/>
    <x v="2"/>
  </r>
  <r>
    <n v="103"/>
    <d v="2018-07-12T00:00:00"/>
    <x v="6"/>
    <x v="6"/>
    <x v="0"/>
    <s v="ADMINISTRACION DE SUCURSALES"/>
    <s v="NC ALIMENTACION DE EMPLEADOS NVA"/>
    <s v="TRANSACCIONES DEL DIA 07/12/2018SPYRAL - GESTION ADMINISTRATIVA"/>
    <n v="27.24"/>
    <n v="0"/>
    <s v="TOWN CENTER COSTA DEL ESTE"/>
    <x v="2"/>
  </r>
  <r>
    <n v="103"/>
    <d v="2018-11-06T00:00:00"/>
    <x v="5"/>
    <x v="5"/>
    <x v="0"/>
    <s v="ADMINISTRACION DE SUCURSALES"/>
    <s v="NC ALIMENTACION DE EMPLEADOS NVA"/>
    <s v="TRANSACCIONES DEL DIA 11/06/2018SPYRAL - GESTION ADMINISTRATIVA"/>
    <n v="28.5"/>
    <n v="0"/>
    <s v="TOWN CENTER COSTA DEL ESTE"/>
    <x v="2"/>
  </r>
  <r>
    <n v="103"/>
    <d v="2018-12-31T00:00:00"/>
    <x v="1"/>
    <x v="1"/>
    <x v="0"/>
    <s v="ADMINISTRACION DE SUCURSALES"/>
    <s v="CIERRE DE ANIO FISCAL"/>
    <s v="CIERRE_DE_CTAS_NOMINALES"/>
    <n v="0"/>
    <n v="55.74"/>
    <s v="TOWN CENTER COSTA DEL ESTE"/>
    <x v="2"/>
  </r>
  <r>
    <n v="125"/>
    <d v="2018-06-07T00:00:00"/>
    <x v="2"/>
    <x v="2"/>
    <x v="0"/>
    <s v="ADMINISTRACION DE SUCURSALES"/>
    <s v="NC ALIMENTACION DE EMPLEADOS NVA"/>
    <s v="TRANSACCIONES DEL DIA 06/07/2018SPYRAL - GESTION ADMINISTRATIVA"/>
    <n v="32.299999999999997"/>
    <n v="0"/>
    <s v="COSTA VERDE"/>
    <x v="2"/>
  </r>
  <r>
    <n v="125"/>
    <d v="2018-08-03T00:00:00"/>
    <x v="3"/>
    <x v="3"/>
    <x v="0"/>
    <s v="ADMINISTRACION DE SUCURSALES"/>
    <s v="NC ALIMENTACION DE EMPLEADOS NVA"/>
    <s v="TRANSACCIONES DEL DIA 08/03/2018SPYRAL - GESTION ADMINISTRATIVA"/>
    <n v="27.48"/>
    <n v="0"/>
    <s v="COSTA VERDE"/>
    <x v="2"/>
  </r>
  <r>
    <n v="125"/>
    <d v="2018-08-17T00:00:00"/>
    <x v="3"/>
    <x v="3"/>
    <x v="0"/>
    <s v="ADMINISTRACION DE SUCURSALES"/>
    <s v="NC ALIMENTACION DE EMPLEADOS NVA"/>
    <s v="TRANSACCIONES DEL DIA 08/17/2018SPYRAL - GESTION ADMINISTRATIVA"/>
    <n v="33.76"/>
    <n v="0"/>
    <s v="COSTA VERDE"/>
    <x v="2"/>
  </r>
  <r>
    <n v="125"/>
    <d v="2018-10-02T00:00:00"/>
    <x v="0"/>
    <x v="0"/>
    <x v="0"/>
    <s v="ADMINISTRACION DE SUCURSALES"/>
    <s v="NC ALIMENTACION DE EMPLEADOS NVA"/>
    <s v="TRANSACCIONES DEL DIA 10/02/2018SPYRAL - GESTION ADMINISTRATIVA"/>
    <n v="26.16"/>
    <n v="0"/>
    <s v="COSTA VERDE"/>
    <x v="2"/>
  </r>
  <r>
    <n v="125"/>
    <d v="2018-10-23T00:00:00"/>
    <x v="0"/>
    <x v="0"/>
    <x v="0"/>
    <s v="ADMINISTRACION DE SUCURSALES"/>
    <s v="NC ALIMENTACION DE EMPLEADOS NVA"/>
    <s v="TRANSACCIONES DEL DIA 10/23/2018SPYRAL - GESTION ADMINISTRATIVA"/>
    <n v="27.95"/>
    <n v="0"/>
    <s v="COSTA VERDE"/>
    <x v="2"/>
  </r>
  <r>
    <n v="125"/>
    <d v="2018-12-07T00:00:00"/>
    <x v="1"/>
    <x v="1"/>
    <x v="0"/>
    <s v="ADMINISTRACION DE SUCURSALES"/>
    <s v="NC ALIMENTACION DE EMPLEADOS NVA"/>
    <s v="TRANSACCIONES DEL DIA 12/07/2018SPYRAL - GESTION ADMINISTRATIVA"/>
    <n v="25.67"/>
    <n v="0"/>
    <s v="COSTA VERDE"/>
    <x v="2"/>
  </r>
  <r>
    <n v="125"/>
    <d v="2018-12-31T00:00:00"/>
    <x v="1"/>
    <x v="1"/>
    <x v="0"/>
    <s v="ADMINISTRACION DE SUCURSALES"/>
    <s v="CIERRE DE ANIO FISCAL"/>
    <s v="CIERRE_DE_CTAS_NOMINALES"/>
    <n v="0"/>
    <n v="230.08"/>
    <s v="COSTA VERDE"/>
    <x v="2"/>
  </r>
  <r>
    <n v="131"/>
    <d v="2018-12-31T00:00:00"/>
    <x v="1"/>
    <x v="1"/>
    <x v="0"/>
    <s v="ADMINISTRACION DE SUCURSALES"/>
    <s v="CIERRE DE ANIO FISCAL"/>
    <s v="CIERRE_DE_CTAS_NOMINALES"/>
    <n v="0"/>
    <n v="47"/>
    <s v="PLAZA LOS ANGELES"/>
    <x v="2"/>
  </r>
  <r>
    <n v="157"/>
    <d v="2018-08-10T00:00:00"/>
    <x v="3"/>
    <x v="3"/>
    <x v="0"/>
    <s v="ADMINISTRACION DE SUCURSALES"/>
    <s v="ALIMENTACION DE EMPLEADOS CTA NUEVA"/>
    <s v="TRANSACCIONES DEL DIA 08/10/2018SPYRAL - GESTION ADMINISTRATIVA"/>
    <n v="29.98"/>
    <n v="0"/>
    <s v="SAN MATEO"/>
    <x v="2"/>
  </r>
  <r>
    <n v="157"/>
    <d v="2018-08-14T00:00:00"/>
    <x v="3"/>
    <x v="3"/>
    <x v="0"/>
    <s v="ADMINISTRACION DE SUCURSALES"/>
    <s v="NC ALIMENTACION DE EMPLEADOS NVA"/>
    <s v="TRANSACCIONES DEL DIA 08/14/2018SPYRAL - GESTION ADMINISTRATIVA"/>
    <n v="29.98"/>
    <n v="0"/>
    <s v="SAN MATEO"/>
    <x v="2"/>
  </r>
  <r>
    <n v="157"/>
    <d v="2018-11-27T00:00:00"/>
    <x v="5"/>
    <x v="5"/>
    <x v="0"/>
    <s v="ADMINISTRACION DE SUCURSALES"/>
    <s v="NC ALIMENTACION DE EMPLEADOS NVA"/>
    <s v="TRANSACCIONES DEL DIA 11/27/2018SPYRAL - GESTION ADMINISTRATIVA"/>
    <n v="85.93"/>
    <n v="0"/>
    <s v="SAN MATEO"/>
    <x v="2"/>
  </r>
  <r>
    <n v="157"/>
    <d v="2018-12-21T00:00:00"/>
    <x v="1"/>
    <x v="1"/>
    <x v="0"/>
    <s v="ADMINISTRACION DE SUCURSALES"/>
    <s v="NC ALIMENTACION DE EMPLEADOS NVA"/>
    <s v="TRANSACCIONES DEL DIA 12/21/2018SPYRAL - GESTION ADMINISTRATIVA"/>
    <n v="36.950000000000003"/>
    <n v="0"/>
    <s v="SAN MATEO"/>
    <x v="2"/>
  </r>
  <r>
    <n v="157"/>
    <d v="2018-12-28T00:00:00"/>
    <x v="1"/>
    <x v="1"/>
    <x v="0"/>
    <s v="ADMINISTRACION DE SUCURSALES"/>
    <s v="NC ALIMENTACION DE EMPLEADOS NVA"/>
    <s v="TRANSACCIONES DEL DIA 12/28/2018SPYRAL - GESTION ADMINISTRATIVA"/>
    <n v="77.040000000000006"/>
    <n v="0"/>
    <s v="SAN MATEO"/>
    <x v="2"/>
  </r>
  <r>
    <n v="157"/>
    <d v="2018-12-31T00:00:00"/>
    <x v="1"/>
    <x v="1"/>
    <x v="0"/>
    <s v="ADMINISTRACION DE SUCURSALES"/>
    <s v="CIERRE DE ANIO FISCAL"/>
    <s v="CIERRE_DE_CTAS_NOMINALES"/>
    <n v="0"/>
    <n v="332.67"/>
    <s v="SAN MATEO"/>
    <x v="2"/>
  </r>
  <r>
    <n v="157"/>
    <d v="2018-07-09T00:00:00"/>
    <x v="6"/>
    <x v="6"/>
    <x v="0"/>
    <s v="CAJA"/>
    <s v="ALIMENTACION DE EMPLEADOS CTA NUEVA"/>
    <s v="TRANSACCIONES DEL DIA 07/09/2018SPYRAL - GESTION ADMINISTRATIVA"/>
    <n v="8"/>
    <n v="0"/>
    <s v="SAN MATEO"/>
    <x v="2"/>
  </r>
  <r>
    <n v="157"/>
    <d v="2018-12-31T00:00:00"/>
    <x v="1"/>
    <x v="1"/>
    <x v="0"/>
    <s v="CAJA"/>
    <s v="CIERRE DE ANIO FISCAL"/>
    <s v="CIERRE_DE_CTAS_NOMINALES"/>
    <n v="0"/>
    <n v="8"/>
    <s v="SAN MATEO"/>
    <x v="2"/>
  </r>
  <r>
    <n v="162"/>
    <d v="2018-06-07T00:00:00"/>
    <x v="2"/>
    <x v="2"/>
    <x v="0"/>
    <s v="ADMINISTRACION DE SUCURSALES"/>
    <s v="NC ALIMENTACION DE EMPLEADOS NVA"/>
    <s v="TRANSACCIONES DEL DIA 06/07/2018SPYRAL - GESTION ADMINISTRATIVA"/>
    <n v="23.96"/>
    <n v="0"/>
    <s v="BRISAS DEL GOLF ARRAIJAN"/>
    <x v="2"/>
  </r>
  <r>
    <n v="162"/>
    <d v="2018-08-17T00:00:00"/>
    <x v="3"/>
    <x v="3"/>
    <x v="0"/>
    <s v="ADMINISTRACION DE SUCURSALES"/>
    <s v="NC ALIMENTACION DE EMPLEADOS NVA"/>
    <s v="TRANSACCIONES DEL DIA 08/17/2018SPYRAL - GESTION ADMINISTRATIVA"/>
    <n v="13.99"/>
    <n v="0"/>
    <s v="BRISAS DEL GOLF ARRAIJAN"/>
    <x v="2"/>
  </r>
  <r>
    <n v="162"/>
    <d v="2018-09-03T00:00:00"/>
    <x v="4"/>
    <x v="4"/>
    <x v="0"/>
    <s v="ADMINISTRACION DE SUCURSALES"/>
    <s v="NC ALIMENTACION DE EMPLEADOS NVA"/>
    <s v="TRANSACCIONES DEL DIA 09/03/2018SPYRAL - GESTION ADMINISTRATIVA"/>
    <n v="7.7"/>
    <n v="0"/>
    <s v="BRISAS DEL GOLF ARRAIJAN"/>
    <x v="2"/>
  </r>
  <r>
    <n v="162"/>
    <d v="2018-10-16T00:00:00"/>
    <x v="0"/>
    <x v="0"/>
    <x v="0"/>
    <s v="ADMINISTRACION DE SUCURSALES"/>
    <s v="NC ALIMENTACION DE EMPLEADOS NVA"/>
    <s v="TRANSACCIONES DEL DIA 10/16/2018SPYRAL - GESTION ADMINISTRATIVA"/>
    <n v="23.53"/>
    <n v="0"/>
    <s v="BRISAS DEL GOLF ARRAIJAN"/>
    <x v="2"/>
  </r>
  <r>
    <n v="162"/>
    <d v="2018-12-12T00:00:00"/>
    <x v="1"/>
    <x v="1"/>
    <x v="0"/>
    <s v="ADMINISTRACION DE SUCURSALES"/>
    <s v="NC ALIMENTACION DE EMPLEADOS NVA"/>
    <s v="TRANSACCIONES DEL DIA 12/12/2018SPYRAL - GESTION ADMINISTRATIVA"/>
    <n v="26.97"/>
    <n v="0"/>
    <s v="BRISAS DEL GOLF ARRAIJAN"/>
    <x v="2"/>
  </r>
  <r>
    <n v="162"/>
    <d v="2018-12-31T00:00:00"/>
    <x v="1"/>
    <x v="1"/>
    <x v="0"/>
    <s v="ADMINISTRACION DE SUCURSALES"/>
    <s v="CIERRE DE ANIO FISCAL"/>
    <s v="CIERRE_DE_CTAS_NOMINALES"/>
    <n v="0"/>
    <n v="154.49"/>
    <s v="BRISAS DEL GOLF ARRAIJAN"/>
    <x v="2"/>
  </r>
  <r>
    <n v="164"/>
    <d v="2018-06-20T00:00:00"/>
    <x v="2"/>
    <x v="2"/>
    <x v="0"/>
    <s v="ADMINISTRACION DE SUCURSALES"/>
    <s v="ALIMENTACION DE EMPLEADOS CTA NUEVA"/>
    <s v="TRANSACCIONES DEL DIA 06/20/2018SPYRAL - GESTION ADMINISTRATIVA"/>
    <n v="24.42"/>
    <n v="0"/>
    <s v="PASEO ARRAIJAN"/>
    <x v="2"/>
  </r>
  <r>
    <n v="164"/>
    <d v="2018-07-04T00:00:00"/>
    <x v="6"/>
    <x v="6"/>
    <x v="0"/>
    <s v="ADMINISTRACION DE SUCURSALES"/>
    <s v="NC ALIMENTACION DE EMPLEADOS NVA"/>
    <s v="TRANSACCIONES DEL DIA 07/04/2018SPYRAL - GESTION ADMINISTRATIVA"/>
    <n v="27.98"/>
    <n v="0"/>
    <s v="PASEO ARRAIJAN"/>
    <x v="2"/>
  </r>
  <r>
    <n v="164"/>
    <d v="2018-08-09T00:00:00"/>
    <x v="3"/>
    <x v="3"/>
    <x v="0"/>
    <s v="ADMINISTRACION DE SUCURSALES"/>
    <s v="NC ALIMENTACION DE EMPLEADOS NVA"/>
    <s v="TRANSACCIONES DEL DIA 08/09/2018SPYRAL - GESTION ADMINISTRATIVA"/>
    <n v="44.85"/>
    <n v="0"/>
    <s v="PASEO ARRAIJAN"/>
    <x v="2"/>
  </r>
  <r>
    <n v="164"/>
    <d v="2018-08-23T00:00:00"/>
    <x v="3"/>
    <x v="3"/>
    <x v="0"/>
    <s v="ADMINISTRACION DE SUCURSALES"/>
    <s v="NC ALIMENTACION DE EMPLEADOS NVA"/>
    <s v="TRANSACCIONES DEL DIA 08/23/2018SPYRAL - GESTION ADMINISTRATIVA"/>
    <n v="40.450000000000003"/>
    <n v="0"/>
    <s v="PASEO ARRAIJAN"/>
    <x v="2"/>
  </r>
  <r>
    <n v="164"/>
    <d v="2018-09-11T00:00:00"/>
    <x v="4"/>
    <x v="4"/>
    <x v="0"/>
    <s v="ADMINISTRACION DE SUCURSALES"/>
    <s v="NC ALIMENTACION DE EMPLEADOS NVA"/>
    <s v="TRANSACCIONES DEL DIA 09/11/2018SPYRAL - GESTION ADMINISTRATIVA"/>
    <n v="25.39"/>
    <n v="0"/>
    <s v="PASEO ARRAIJAN"/>
    <x v="2"/>
  </r>
  <r>
    <n v="164"/>
    <d v="2018-10-23T00:00:00"/>
    <x v="0"/>
    <x v="0"/>
    <x v="0"/>
    <s v="ADMINISTRACION DE SUCURSALES"/>
    <s v="NC ALIMENTACION DE EMPLEADOS NVA"/>
    <s v="TRANSACCIONES DEL DIA 10/23/2018SPYRAL - GESTION ADMINISTRATIVA"/>
    <n v="45.45"/>
    <n v="0"/>
    <s v="PASEO ARRAIJAN"/>
    <x v="2"/>
  </r>
  <r>
    <n v="164"/>
    <d v="2018-11-06T00:00:00"/>
    <x v="5"/>
    <x v="5"/>
    <x v="0"/>
    <s v="ADMINISTRACION DE SUCURSALES"/>
    <s v="NC ALIMENTACION DE EMPLEADOS NVA"/>
    <s v="TRANSACCIONES DEL DIA 11/06/2018SPYRAL - GESTION ADMINISTRATIVA"/>
    <n v="22.48"/>
    <n v="0"/>
    <s v="PASEO ARRAIJAN"/>
    <x v="2"/>
  </r>
  <r>
    <n v="164"/>
    <d v="2018-11-09T00:00:00"/>
    <x v="5"/>
    <x v="5"/>
    <x v="0"/>
    <s v="ADMINISTRACION DE SUCURSALES"/>
    <s v="NC ALIMENTACION DE EMPLEADOS NVA"/>
    <s v="TRANSACCIONES DEL DIA 11/09/2018SPYRAL - GESTION ADMINISTRATIVA"/>
    <n v="26.98"/>
    <n v="0"/>
    <s v="PASEO ARRAIJAN"/>
    <x v="2"/>
  </r>
  <r>
    <n v="164"/>
    <d v="2018-11-16T00:00:00"/>
    <x v="5"/>
    <x v="5"/>
    <x v="0"/>
    <s v="ADMINISTRACION DE SUCURSALES"/>
    <s v="NC ALIMENTACION DE EMPLEADOS NVA"/>
    <s v="TRANSACCIONES DEL DIA 11/16/2018SPYRAL - GESTION ADMINISTRATIVA"/>
    <n v="19.96"/>
    <n v="0"/>
    <s v="PASEO ARRAIJAN"/>
    <x v="2"/>
  </r>
  <r>
    <n v="164"/>
    <d v="2018-12-31T00:00:00"/>
    <x v="1"/>
    <x v="1"/>
    <x v="0"/>
    <s v="ADMINISTRACION DE SUCURSALES"/>
    <s v="CIERRE DE ANIO FISCAL"/>
    <s v="CIERRE_DE_CTAS_NOMINALES"/>
    <n v="0"/>
    <n v="311.75"/>
    <s v="PASEO ARRAIJAN"/>
    <x v="2"/>
  </r>
  <r>
    <n v="164"/>
    <d v="2018-06-28T00:00:00"/>
    <x v="2"/>
    <x v="2"/>
    <x v="0"/>
    <s v="SERVICIOS PERSONALES"/>
    <s v="ALIMENTACION DE EMPLEADOS CTA NUEVA"/>
    <s v="TRANSACCIONES DEL DIA 06/28/2018SPYRAL - GESTION ADMINISTRATIVA"/>
    <n v="8"/>
    <n v="0"/>
    <s v="PASEO ARRAIJAN"/>
    <x v="2"/>
  </r>
  <r>
    <n v="164"/>
    <d v="2018-12-31T00:00:00"/>
    <x v="1"/>
    <x v="1"/>
    <x v="0"/>
    <s v="SERVICIOS PERSONALES"/>
    <s v="CIERRE DE ANIO FISCAL"/>
    <s v="CIERRE_DE_CTAS_NOMINALES"/>
    <n v="0"/>
    <n v="8"/>
    <s v="PASEO ARRAIJAN"/>
    <x v="2"/>
  </r>
  <r>
    <n v="1"/>
    <d v="2018-10-16T00:00:00"/>
    <x v="0"/>
    <x v="0"/>
    <x v="0"/>
    <s v="ADMINISTRACION DE SUCURSALES"/>
    <s v="NC  RECONOCIMIENTOS"/>
    <s v="TRANSACCIONES DEL DIA 10/16/2018SPYRAL - GESTION ADMINISTRATIVA"/>
    <n v="11.9"/>
    <n v="0"/>
    <s v="CASA MATRIZ"/>
    <x v="3"/>
  </r>
  <r>
    <n v="1"/>
    <d v="2018-12-31T00:00:00"/>
    <x v="1"/>
    <x v="1"/>
    <x v="0"/>
    <s v="ADMINISTRACION DE SUCURSALES"/>
    <s v="CIERRE DE ANIO FISCAL"/>
    <s v="CIERRE_DE_CTAS_NOMINALES"/>
    <n v="0"/>
    <n v="11.9"/>
    <s v="CASA MATRIZ"/>
    <x v="3"/>
  </r>
  <r>
    <n v="4"/>
    <d v="2018-12-31T00:00:00"/>
    <x v="1"/>
    <x v="1"/>
    <x v="0"/>
    <s v="ADMINISTRACION DE SUCURSALES"/>
    <s v="CIERRE DE ANIO FISCAL"/>
    <s v="CIERRE_DE_CTAS_NOMINALES"/>
    <n v="0"/>
    <n v="25"/>
    <s v="VIA ARGENTINA"/>
    <x v="3"/>
  </r>
  <r>
    <n v="7"/>
    <d v="2018-12-01T00:00:00"/>
    <x v="1"/>
    <x v="1"/>
    <x v="0"/>
    <s v="ADMINISTRACION DE SUCURSALES"/>
    <s v="NC  RECONOCIMIENTOS"/>
    <s v="TRANSACCIONES DEL DIA 12/01/2018SPYRAL - GESTION ADMINISTRATIVA"/>
    <n v="35.96"/>
    <n v="0"/>
    <s v="CHANIS"/>
    <x v="3"/>
  </r>
  <r>
    <n v="7"/>
    <d v="2018-12-31T00:00:00"/>
    <x v="1"/>
    <x v="1"/>
    <x v="0"/>
    <s v="ADMINISTRACION DE SUCURSALES"/>
    <s v="CIERRE DE ANIO FISCAL"/>
    <s v="CIERRE_DE_CTAS_NOMINALES"/>
    <n v="0"/>
    <n v="35.96"/>
    <s v="CHANIS"/>
    <x v="3"/>
  </r>
  <r>
    <n v="8"/>
    <d v="2018-12-14T00:00:00"/>
    <x v="1"/>
    <x v="1"/>
    <x v="0"/>
    <s v="ADMINISTRACION DE SUCURSALES"/>
    <s v="NC  RECONOCIMIENTOS"/>
    <s v="TRANSACCIONES DEL DIA 12/14/2018SPYRAL - GESTION ADMINISTRATIVA"/>
    <n v="48.48"/>
    <n v="0"/>
    <s v="PLAZA TOCUMEN"/>
    <x v="3"/>
  </r>
  <r>
    <n v="8"/>
    <d v="2018-12-31T00:00:00"/>
    <x v="1"/>
    <x v="1"/>
    <x v="0"/>
    <s v="ADMINISTRACION DE SUCURSALES"/>
    <s v="CIERRE DE ANIO FISCAL"/>
    <s v="CIERRE_DE_CTAS_NOMINALES"/>
    <n v="0"/>
    <n v="48.48"/>
    <s v="PLAZA TOCUMEN"/>
    <x v="3"/>
  </r>
  <r>
    <n v="9"/>
    <d v="2018-12-26T00:00:00"/>
    <x v="1"/>
    <x v="1"/>
    <x v="0"/>
    <s v="ADMINISTRACION DE SUCURSALES"/>
    <s v="NC  RECONOCIMIENTOS"/>
    <s v="TRANSACCIONES DEL DIA 12/26/2018SPYRAL - GESTION ADMINISTRATIVA"/>
    <n v="57"/>
    <n v="0"/>
    <s v="SANTIAGO"/>
    <x v="3"/>
  </r>
  <r>
    <n v="9"/>
    <d v="2018-12-31T00:00:00"/>
    <x v="1"/>
    <x v="1"/>
    <x v="0"/>
    <s v="ADMINISTRACION DE SUCURSALES"/>
    <s v="CIERRE DE ANIO FISCAL"/>
    <s v="CIERRE_DE_CTAS_NOMINALES"/>
    <n v="0"/>
    <n v="74.2"/>
    <s v="SANTIAGO"/>
    <x v="3"/>
  </r>
  <r>
    <n v="11"/>
    <d v="2018-12-14T00:00:00"/>
    <x v="1"/>
    <x v="1"/>
    <x v="0"/>
    <s v="ADMINISTRACION DE SUCURSALES"/>
    <s v="NC  RECONOCIMIENTOS"/>
    <s v="TRANSACCIONES DEL DIA 12/14/2018SPYRAL - GESTION ADMINISTRATIVA"/>
    <n v="64.92"/>
    <n v="0"/>
    <s v="COLON"/>
    <x v="3"/>
  </r>
  <r>
    <n v="11"/>
    <d v="2018-12-31T00:00:00"/>
    <x v="1"/>
    <x v="1"/>
    <x v="0"/>
    <s v="ADMINISTRACION DE SUCURSALES"/>
    <s v="CIERRE DE ANIO FISCAL"/>
    <s v="CIERRE_DE_CTAS_NOMINALES"/>
    <n v="0"/>
    <n v="64.92"/>
    <s v="COLON"/>
    <x v="3"/>
  </r>
  <r>
    <n v="15"/>
    <d v="2018-12-12T00:00:00"/>
    <x v="1"/>
    <x v="1"/>
    <x v="0"/>
    <s v="ADMINISTRACION DE SUCURSALES"/>
    <s v="NC  RECONOCIMIENTOS"/>
    <s v="TRANSACCIONES DEL DIA 12/12/2018SPYRAL - GESTION ADMINISTRATIVA"/>
    <n v="70.819999999999993"/>
    <n v="0"/>
    <s v="LA CHORRERA"/>
    <x v="3"/>
  </r>
  <r>
    <n v="15"/>
    <d v="2018-12-31T00:00:00"/>
    <x v="1"/>
    <x v="1"/>
    <x v="0"/>
    <s v="ADMINISTRACION DE SUCURSALES"/>
    <s v="CIERRE DE ANIO FISCAL"/>
    <s v="CIERRE_DE_CTAS_NOMINALES"/>
    <n v="0"/>
    <n v="70.819999999999993"/>
    <s v="LA CHORRERA"/>
    <x v="3"/>
  </r>
  <r>
    <n v="17"/>
    <d v="2018-12-31T00:00:00"/>
    <x v="1"/>
    <x v="1"/>
    <x v="0"/>
    <s v="ADMINISTRACION DE SUCURSALES"/>
    <s v="CIERRE DE ANIO FISCAL"/>
    <s v="CIERRE_DE_CTAS_NOMINALES"/>
    <n v="0"/>
    <n v="29.26"/>
    <s v="LOS ANGELES"/>
    <x v="3"/>
  </r>
  <r>
    <n v="18"/>
    <d v="2018-07-12T00:00:00"/>
    <x v="6"/>
    <x v="6"/>
    <x v="0"/>
    <s v="ADMINISTRACION DE SUCURSALES"/>
    <s v="NC  RECONOCIMIENTOS"/>
    <s v="TRANSACCIONES DEL DIA 07/12/2018SPYRAL - GESTION ADMINISTRATIVA"/>
    <n v="25"/>
    <n v="0"/>
    <s v="VILLA LUCRE"/>
    <x v="3"/>
  </r>
  <r>
    <n v="18"/>
    <d v="2018-12-31T00:00:00"/>
    <x v="1"/>
    <x v="1"/>
    <x v="0"/>
    <s v="ADMINISTRACION DE SUCURSALES"/>
    <s v="CIERRE DE ANIO FISCAL"/>
    <s v="CIERRE_DE_CTAS_NOMINALES"/>
    <n v="0"/>
    <n v="25"/>
    <s v="VILLA LUCRE"/>
    <x v="3"/>
  </r>
  <r>
    <n v="19"/>
    <d v="2018-12-28T00:00:00"/>
    <x v="1"/>
    <x v="1"/>
    <x v="0"/>
    <s v="ADMINISTRACION DE SUCURSALES"/>
    <s v="NC  RECONOCIMIENTOS"/>
    <s v="TRANSACCIONES DEL DIA 12/28/2018SPYRAL - GESTION ADMINISTRATIVA"/>
    <n v="81.260000000000005"/>
    <n v="0"/>
    <s v="LOS ANDES"/>
    <x v="3"/>
  </r>
  <r>
    <n v="19"/>
    <d v="2018-12-31T00:00:00"/>
    <x v="1"/>
    <x v="1"/>
    <x v="0"/>
    <s v="ADMINISTRACION DE SUCURSALES"/>
    <s v="CIERRE DE ANIO FISCAL"/>
    <s v="CIERRE_DE_CTAS_NOMINALES"/>
    <n v="0"/>
    <n v="81.260000000000005"/>
    <s v="LOS ANDES"/>
    <x v="3"/>
  </r>
  <r>
    <n v="27"/>
    <d v="2018-11-13T00:00:00"/>
    <x v="5"/>
    <x v="5"/>
    <x v="0"/>
    <s v="ADMINISTRACION DE SUCURSALES"/>
    <s v="NC  RECONOCIMIENTOS"/>
    <s v="TRANSACCIONES DEL DIA 11/13/2018SPYRAL - GESTION ADMINISTRATIVA"/>
    <n v="20"/>
    <n v="0"/>
    <s v="ZONA LIBRE"/>
    <x v="3"/>
  </r>
  <r>
    <n v="27"/>
    <d v="2018-12-31T00:00:00"/>
    <x v="1"/>
    <x v="1"/>
    <x v="0"/>
    <s v="ADMINISTRACION DE SUCURSALES"/>
    <s v="CIERRE DE ANIO FISCAL"/>
    <s v="CIERRE_DE_CTAS_NOMINALES"/>
    <n v="0"/>
    <n v="20"/>
    <s v="ZONA LIBRE"/>
    <x v="3"/>
  </r>
  <r>
    <n v="30"/>
    <d v="2018-06-28T00:00:00"/>
    <x v="2"/>
    <x v="2"/>
    <x v="0"/>
    <s v="ADMINISTRACION DE SUCURSALES"/>
    <s v="RECONOCIMIENTO"/>
    <s v="TRANSACCIONES DEL DIA 06/28/2018SPYRAL - GESTION ADMINISTRATIVA"/>
    <n v="73.790000000000006"/>
    <n v="0"/>
    <s v="DAVID"/>
    <x v="3"/>
  </r>
  <r>
    <n v="30"/>
    <d v="2018-09-28T00:00:00"/>
    <x v="4"/>
    <x v="4"/>
    <x v="0"/>
    <s v="ADMINISTRACION DE SUCURSALES"/>
    <s v="NC  RECONOCIMIENTOS"/>
    <s v="TRANSACCIONES DEL DIA 09/28/2018SPYRAL - GESTION ADMINISTRATIVA"/>
    <n v="0"/>
    <n v="73.790000000000006"/>
    <s v="DAVID"/>
    <x v="3"/>
  </r>
  <r>
    <n v="34"/>
    <d v="2018-11-16T00:00:00"/>
    <x v="5"/>
    <x v="5"/>
    <x v="0"/>
    <s v="ADMINISTRACION DE SUCURSALES"/>
    <s v="NC  RECONOCIMIENTOS"/>
    <s v="TRANSACCIONES DEL DIA 11/16/2018SPYRAL - GESTION ADMINISTRATIVA"/>
    <n v="51.35"/>
    <n v="0"/>
    <s v="ALBROOK MALL"/>
    <x v="3"/>
  </r>
  <r>
    <n v="34"/>
    <d v="2018-12-12T00:00:00"/>
    <x v="1"/>
    <x v="1"/>
    <x v="0"/>
    <s v="ADMINISTRACION DE SUCURSALES"/>
    <s v="NC  RECONOCIMIENTOS"/>
    <s v="TRANSACCIONES DEL DIA 12/12/2018SPYRAL - GESTION ADMINISTRATIVA"/>
    <n v="68.459999999999994"/>
    <n v="0"/>
    <s v="ALBROOK MALL"/>
    <x v="3"/>
  </r>
  <r>
    <n v="34"/>
    <d v="2018-12-31T00:00:00"/>
    <x v="1"/>
    <x v="1"/>
    <x v="0"/>
    <s v="ADMINISTRACION DE SUCURSALES"/>
    <s v="CIERRE DE ANIO FISCAL"/>
    <s v="CIERRE_DE_CTAS_NOMINALES"/>
    <n v="0"/>
    <n v="119.81"/>
    <s v="ALBROOK MALL"/>
    <x v="3"/>
  </r>
  <r>
    <n v="37"/>
    <d v="2018-12-04T00:00:00"/>
    <x v="1"/>
    <x v="1"/>
    <x v="0"/>
    <s v="ADMINISTRACION DE SUCURSALES"/>
    <s v="NC  RECONOCIMIENTOS"/>
    <s v="TRANSACCIONES DEL DIA 12/04/2018SPYRAL - GESTION ADMINISTRATIVA"/>
    <n v="46.98"/>
    <n v="0"/>
    <s v="PENONOME"/>
    <x v="3"/>
  </r>
  <r>
    <n v="37"/>
    <d v="2018-12-31T00:00:00"/>
    <x v="1"/>
    <x v="1"/>
    <x v="0"/>
    <s v="ADMINISTRACION DE SUCURSALES"/>
    <s v="CIERRE DE ANIO FISCAL"/>
    <s v="CIERRE_DE_CTAS_NOMINALES"/>
    <n v="0"/>
    <n v="46.98"/>
    <s v="PENONOME"/>
    <x v="3"/>
  </r>
  <r>
    <n v="44"/>
    <d v="2018-12-28T00:00:00"/>
    <x v="1"/>
    <x v="1"/>
    <x v="0"/>
    <s v="ADMINISTRACION DE SUCURSALES"/>
    <s v="NC  RECONOCIMIENTOS"/>
    <s v="TRANSACCIONES DEL DIA 12/28/2018SPYRAL - GESTION ADMINISTRATIVA"/>
    <n v="60"/>
    <n v="0"/>
    <s v="MULTI PLAZA"/>
    <x v="3"/>
  </r>
  <r>
    <n v="44"/>
    <d v="2018-12-31T00:00:00"/>
    <x v="1"/>
    <x v="1"/>
    <x v="0"/>
    <s v="ADMINISTRACION DE SUCURSALES"/>
    <s v="CIERRE DE ANIO FISCAL"/>
    <s v="CIERRE_DE_CTAS_NOMINALES"/>
    <n v="0"/>
    <n v="60"/>
    <s v="MULTI PLAZA"/>
    <x v="3"/>
  </r>
  <r>
    <n v="46"/>
    <d v="2018-11-16T00:00:00"/>
    <x v="5"/>
    <x v="5"/>
    <x v="0"/>
    <s v="ADMINISTRACION DE SUCURSALES"/>
    <s v="NC  RECONOCIMIENTOS"/>
    <s v="TRANSACCIONES DEL DIA 11/16/2018SPYRAL - GESTION ADMINISTRATIVA"/>
    <n v="59.16"/>
    <n v="0"/>
    <s v="TERMINAL DE ALBROOK"/>
    <x v="3"/>
  </r>
  <r>
    <n v="46"/>
    <d v="2018-12-01T00:00:00"/>
    <x v="1"/>
    <x v="1"/>
    <x v="0"/>
    <s v="ADMINISTRACION DE SUCURSALES"/>
    <s v="NC  RECONOCIMIENTOS"/>
    <s v="TRANSACCIONES DEL DIA 12/01/2018SPYRAL - GESTION ADMINISTRATIVA"/>
    <n v="74.680000000000007"/>
    <n v="0"/>
    <s v="TERMINAL DE ALBROOK"/>
    <x v="3"/>
  </r>
  <r>
    <n v="46"/>
    <d v="2018-12-31T00:00:00"/>
    <x v="1"/>
    <x v="1"/>
    <x v="0"/>
    <s v="ADMINISTRACION DE SUCURSALES"/>
    <s v="CIERRE DE ANIO FISCAL"/>
    <s v="CIERRE_DE_CTAS_NOMINALES"/>
    <n v="0"/>
    <n v="133.84"/>
    <s v="TERMINAL DE ALBROOK"/>
    <x v="3"/>
  </r>
  <r>
    <n v="53"/>
    <d v="2018-12-27T00:00:00"/>
    <x v="1"/>
    <x v="1"/>
    <x v="0"/>
    <s v="ADMINISTRACION DE SUCURSALES"/>
    <s v="NC  RECONOCIMIENTOS"/>
    <s v="TRANSACCIONES DEL DIA 12/27/2018SPYRAL - GESTION ADMINISTRATIVA"/>
    <n v="40"/>
    <n v="0"/>
    <s v="AGUADULCE"/>
    <x v="3"/>
  </r>
  <r>
    <n v="53"/>
    <d v="2018-12-31T00:00:00"/>
    <x v="1"/>
    <x v="1"/>
    <x v="0"/>
    <s v="ADMINISTRACION DE SUCURSALES"/>
    <s v="CIERRE DE ANIO FISCAL"/>
    <s v="CIERRE_DE_CTAS_NOMINALES"/>
    <n v="0"/>
    <n v="40"/>
    <s v="AGUADULCE"/>
    <x v="3"/>
  </r>
  <r>
    <n v="54"/>
    <d v="2018-12-20T00:00:00"/>
    <x v="1"/>
    <x v="1"/>
    <x v="0"/>
    <s v="ADMINISTRACION DE SUCURSALES"/>
    <s v="NC  RECONOCIMIENTOS"/>
    <s v="TRANSACCIONES DEL DIA 12/20/2018SPYRAL - GESTION ADMINISTRATIVA"/>
    <n v="17.5"/>
    <n v="0"/>
    <s v="SABANITAS"/>
    <x v="3"/>
  </r>
  <r>
    <n v="54"/>
    <d v="2018-12-21T00:00:00"/>
    <x v="1"/>
    <x v="1"/>
    <x v="0"/>
    <s v="ADMINISTRACION DE SUCURSALES"/>
    <s v="NC  RECONOCIMIENTOS"/>
    <s v="TRANSACCIONES DEL DIA 12/21/2018SPYRAL - GESTION ADMINISTRATIVA"/>
    <n v="42.97"/>
    <n v="0"/>
    <s v="SABANITAS"/>
    <x v="3"/>
  </r>
  <r>
    <n v="54"/>
    <d v="2018-12-31T00:00:00"/>
    <x v="1"/>
    <x v="1"/>
    <x v="0"/>
    <s v="ADMINISTRACION DE SUCURSALES"/>
    <s v="CIERRE DE ANIO FISCAL"/>
    <s v="CIERRE_DE_CTAS_NOMINALES"/>
    <n v="0"/>
    <n v="60.47"/>
    <s v="SABANITAS"/>
    <x v="3"/>
  </r>
  <r>
    <n v="66"/>
    <d v="2018-12-31T00:00:00"/>
    <x v="1"/>
    <x v="1"/>
    <x v="0"/>
    <s v="ADMINISTRACION DE SUCURSALES"/>
    <s v="CIERRE DE ANIO FISCAL"/>
    <s v="CIERRE_DE_CTAS_NOMINALES"/>
    <n v="0"/>
    <n v="247.61"/>
    <s v="METROMALL"/>
    <x v="3"/>
  </r>
  <r>
    <n v="71"/>
    <d v="2018-08-09T00:00:00"/>
    <x v="3"/>
    <x v="3"/>
    <x v="0"/>
    <s v="ADMINISTRACION DE SUCURSALES"/>
    <s v="RECONOCIMIENTO"/>
    <s v="TRANSACCIONES DEL DIA 08/09/2018SPYRAL - GESTION ADMINISTRATIVA"/>
    <n v="10.7"/>
    <n v="0"/>
    <s v="SAN FRANCISCO"/>
    <x v="3"/>
  </r>
  <r>
    <n v="71"/>
    <d v="2018-12-31T00:00:00"/>
    <x v="1"/>
    <x v="1"/>
    <x v="0"/>
    <s v="ADMINISTRACION DE SUCURSALES"/>
    <s v="CIERRE DE ANIO FISCAL"/>
    <s v="CIERRE_DE_CTAS_NOMINALES"/>
    <n v="0"/>
    <n v="16.05"/>
    <s v="SAN FRANCISCO"/>
    <x v="3"/>
  </r>
  <r>
    <n v="72"/>
    <d v="2018-09-11T00:00:00"/>
    <x v="4"/>
    <x v="4"/>
    <x v="0"/>
    <s v="ADMINISTRACION DE SUCURSALES"/>
    <s v="NC  RECONOCIMIENTOS"/>
    <s v="TRANSACCIONES DEL DIA 09/11/2018SPYRAL - GESTION ADMINISTRATIVA"/>
    <n v="49.98"/>
    <n v="0"/>
    <s v="PLAZA BANCO GENERAL"/>
    <x v="3"/>
  </r>
  <r>
    <n v="72"/>
    <d v="2018-12-31T00:00:00"/>
    <x v="1"/>
    <x v="1"/>
    <x v="0"/>
    <s v="ADMINISTRACION DE SUCURSALES"/>
    <s v="CIERRE DE ANIO FISCAL"/>
    <s v="CIERRE_DE_CTAS_NOMINALES"/>
    <n v="0"/>
    <n v="49.98"/>
    <s v="PLAZA BANCO GENERAL"/>
    <x v="3"/>
  </r>
  <r>
    <n v="76"/>
    <d v="2018-12-21T00:00:00"/>
    <x v="1"/>
    <x v="1"/>
    <x v="0"/>
    <s v="ADMINISTRACION DE SUCURSALES"/>
    <s v="NC  RECONOCIMIENTOS"/>
    <s v="TRANSACCIONES DEL DIA 12/21/2018SPYRAL - GESTION ADMINISTRATIVA"/>
    <n v="21.21"/>
    <n v="0"/>
    <s v="CLAYTON"/>
    <x v="3"/>
  </r>
  <r>
    <n v="76"/>
    <d v="2018-12-31T00:00:00"/>
    <x v="1"/>
    <x v="1"/>
    <x v="0"/>
    <s v="ADMINISTRACION DE SUCURSALES"/>
    <s v="CIERRE DE ANIO FISCAL"/>
    <s v="CIERRE_DE_CTAS_NOMINALES"/>
    <n v="0"/>
    <n v="21.21"/>
    <s v="CLAYTON"/>
    <x v="3"/>
  </r>
  <r>
    <n v="78"/>
    <d v="2018-06-01T00:00:00"/>
    <x v="2"/>
    <x v="2"/>
    <x v="0"/>
    <s v="ADMINISTRACION DE SUCURSALES"/>
    <s v="NC  RECONOCIMIENTOS"/>
    <s v="TRANSACCIONES DEL DIA 06/01/2018SPYRAL - GESTION ADMINISTRATIVA"/>
    <n v="37.47"/>
    <n v="0"/>
    <s v="PLAZA CAROLINA"/>
    <x v="3"/>
  </r>
  <r>
    <n v="78"/>
    <d v="2018-12-31T00:00:00"/>
    <x v="1"/>
    <x v="1"/>
    <x v="0"/>
    <s v="ADMINISTRACION DE SUCURSALES"/>
    <s v="CIERRE DE ANIO FISCAL"/>
    <s v="CIERRE_DE_CTAS_NOMINALES"/>
    <n v="0"/>
    <n v="37.47"/>
    <s v="PLAZA CAROLINA"/>
    <x v="3"/>
  </r>
  <r>
    <n v="79"/>
    <d v="2018-12-27T00:00:00"/>
    <x v="1"/>
    <x v="1"/>
    <x v="0"/>
    <s v="ADMINISTRACION DE SUCURSALES"/>
    <s v="NC  RECONOCIMIENTOS"/>
    <s v="TRANSACCIONES DEL DIA 12/27/2018SPYRAL - GESTION ADMINISTRATIVA"/>
    <n v="31.98"/>
    <n v="0"/>
    <s v="PLAZA CORDOBA"/>
    <x v="3"/>
  </r>
  <r>
    <n v="79"/>
    <d v="2018-12-31T00:00:00"/>
    <x v="1"/>
    <x v="1"/>
    <x v="0"/>
    <s v="ADMINISTRACION DE SUCURSALES"/>
    <s v="CIERRE DE ANIO FISCAL"/>
    <s v="CIERRE_DE_CTAS_NOMINALES"/>
    <n v="0"/>
    <n v="31.98"/>
    <s v="PLAZA CORDOBA"/>
    <x v="3"/>
  </r>
  <r>
    <n v="89"/>
    <d v="2018-07-26T00:00:00"/>
    <x v="6"/>
    <x v="6"/>
    <x v="0"/>
    <s v="ADMINISTRACION DE SUCURSALES"/>
    <s v="NC  RECONOCIMIENTOS"/>
    <s v="TRANSACCIONES DEL DIA 07/26/2018SPYRAL - GESTION ADMINISTRATIVA"/>
    <n v="25"/>
    <n v="0"/>
    <s v="JUSTO AROSEMENA"/>
    <x v="3"/>
  </r>
  <r>
    <n v="89"/>
    <d v="2018-12-31T00:00:00"/>
    <x v="1"/>
    <x v="1"/>
    <x v="0"/>
    <s v="ADMINISTRACION DE SUCURSALES"/>
    <s v="CIERRE DE ANIO FISCAL"/>
    <s v="CIERRE_DE_CTAS_NOMINALES"/>
    <n v="0"/>
    <n v="50"/>
    <s v="JUSTO AROSEMENA"/>
    <x v="3"/>
  </r>
  <r>
    <n v="91"/>
    <d v="2018-06-01T00:00:00"/>
    <x v="2"/>
    <x v="2"/>
    <x v="0"/>
    <s v="HIPOTECAS"/>
    <s v="NC  RECONOCIMIENTOS"/>
    <s v="TRANSACCIONES DEL DIA 06/01/2018SPYRAL - GESTION ADMINISTRATIVA"/>
    <n v="400"/>
    <n v="0"/>
    <s v="NEGOCIOS"/>
    <x v="3"/>
  </r>
  <r>
    <n v="91"/>
    <d v="2018-07-12T00:00:00"/>
    <x v="6"/>
    <x v="6"/>
    <x v="0"/>
    <s v="HIPOTECAS"/>
    <s v="NC  RECONOCIMIENTOS"/>
    <s v="TRANSACCIONES DEL DIA 07/12/2018SPYRAL - GESTION ADMINISTRATIVA"/>
    <n v="32.97"/>
    <n v="0"/>
    <s v="NEGOCIOS"/>
    <x v="3"/>
  </r>
  <r>
    <n v="91"/>
    <d v="2018-12-31T00:00:00"/>
    <x v="1"/>
    <x v="1"/>
    <x v="0"/>
    <s v="HIPOTECAS"/>
    <s v="CIERRE DE ANIO FISCAL"/>
    <s v="CIERRE_DE_CTAS_NOMINALES"/>
    <n v="0"/>
    <n v="432.97"/>
    <s v="NEGOCIOS"/>
    <x v="3"/>
  </r>
  <r>
    <n v="91"/>
    <d v="2018-12-31T00:00:00"/>
    <x v="1"/>
    <x v="1"/>
    <x v="0"/>
    <s v="CANALES EXTERNOS HIP"/>
    <s v="CIERRE DE ANIO FISCAL"/>
    <s v="CIERRE_DE_CTAS_NOMINALES"/>
    <n v="0"/>
    <n v="200"/>
    <s v="NEGOCIOS"/>
    <x v="3"/>
  </r>
  <r>
    <n v="91"/>
    <d v="2018-09-14T00:00:00"/>
    <x v="4"/>
    <x v="4"/>
    <x v="0"/>
    <s v="GESTION HIPOTECARIA"/>
    <s v="NC  RECONOCIMIENTOS"/>
    <s v="TRANSACCIONES DEL DIA 09/14/2018SPYRAL - GESTION ADMINISTRATIVA"/>
    <n v="41.71"/>
    <n v="0"/>
    <s v="NEGOCIOS"/>
    <x v="3"/>
  </r>
  <r>
    <n v="91"/>
    <d v="2018-12-31T00:00:00"/>
    <x v="1"/>
    <x v="1"/>
    <x v="0"/>
    <s v="GESTION HIPOTECARIA"/>
    <s v="CIERRE DE ANIO FISCAL"/>
    <s v="CIERRE_DE_CTAS_NOMINALES"/>
    <n v="0"/>
    <n v="41.71"/>
    <s v="NEGOCIOS"/>
    <x v="3"/>
  </r>
  <r>
    <n v="91"/>
    <d v="2018-09-28T00:00:00"/>
    <x v="4"/>
    <x v="4"/>
    <x v="0"/>
    <s v="BANCA DE CONSUMO"/>
    <s v="NC  RECONOCIMIENTOS"/>
    <s v="TRANSACCIONES DEL DIA 09/28/2018SPYRAL - GESTION ADMINISTRATIVA"/>
    <n v="73.790000000000006"/>
    <n v="0"/>
    <s v="NEGOCIOS"/>
    <x v="3"/>
  </r>
  <r>
    <n v="91"/>
    <d v="2018-12-31T00:00:00"/>
    <x v="1"/>
    <x v="1"/>
    <x v="0"/>
    <s v="BANCA DE CONSUMO"/>
    <s v="CIERRE DE ANIO FISCAL"/>
    <s v="CIERRE_DE_CTAS_NOMINALES"/>
    <n v="0"/>
    <n v="6415.82"/>
    <s v="NEGOCIOS"/>
    <x v="3"/>
  </r>
  <r>
    <n v="91"/>
    <d v="2018-07-02T00:00:00"/>
    <x v="6"/>
    <x v="6"/>
    <x v="0"/>
    <s v="CANALES DE DISTRIBUCION"/>
    <s v="RECONOCIMIENTO"/>
    <s v="TRANSACCIONES DEL DIA 07/02/2018SPYRAL - GESTION ADMINISTRATIVA"/>
    <n v="91.13"/>
    <n v="0"/>
    <s v="NEGOCIOS"/>
    <x v="3"/>
  </r>
  <r>
    <n v="91"/>
    <d v="2018-08-14T00:00:00"/>
    <x v="3"/>
    <x v="3"/>
    <x v="0"/>
    <s v="CANALES DE DISTRIBUCION"/>
    <s v="RECONOCIMIENTO"/>
    <s v="TRANSACCIONES DEL DIA 08/14/2018SPYRAL - GESTION ADMINISTRATIVA"/>
    <n v="10360"/>
    <n v="0"/>
    <s v="NEGOCIOS"/>
    <x v="3"/>
  </r>
  <r>
    <n v="91"/>
    <d v="2018-09-14T00:00:00"/>
    <x v="4"/>
    <x v="4"/>
    <x v="0"/>
    <s v="CANALES DE DISTRIBUCION"/>
    <s v="RECONOCIMIENTO"/>
    <s v="TRANSACCIONES DEL DIA 09/14/2018SPYRAL - GESTION ADMINISTRATIVA"/>
    <n v="75.94"/>
    <n v="0"/>
    <s v="NEGOCIOS"/>
    <x v="3"/>
  </r>
  <r>
    <n v="91"/>
    <d v="2018-10-22T00:00:00"/>
    <x v="0"/>
    <x v="0"/>
    <x v="0"/>
    <s v="CANALES DE DISTRIBUCION"/>
    <s v="RECONOCIMIENTO"/>
    <s v="TRANSACCIONES DEL DIA 10/22/2018SPYRAL - GESTION ADMINISTRATIVA"/>
    <n v="500"/>
    <n v="0"/>
    <s v="NEGOCIOS"/>
    <x v="3"/>
  </r>
  <r>
    <n v="91"/>
    <d v="2018-10-27T00:00:00"/>
    <x v="0"/>
    <x v="0"/>
    <x v="0"/>
    <s v="CANALES DE DISTRIBUCION"/>
    <s v="RECONOCIMIENTO"/>
    <s v="TRANSACCIONES DEL DIA 10/27/2018SPYRAL - GESTION ADMINISTRATIVA"/>
    <n v="46100"/>
    <n v="0"/>
    <s v="NEGOCIOS"/>
    <x v="3"/>
  </r>
  <r>
    <n v="91"/>
    <d v="2018-11-19T00:00:00"/>
    <x v="5"/>
    <x v="5"/>
    <x v="0"/>
    <s v="CANALES DE DISTRIBUCION"/>
    <s v="RECONOCIMIENTO"/>
    <s v="TRANSACCIONES DEL DIA 11/19/2018SPYRAL - GESTION ADMINISTRATIVA"/>
    <n v="1618.93"/>
    <n v="0"/>
    <s v="NEGOCIOS"/>
    <x v="3"/>
  </r>
  <r>
    <n v="91"/>
    <d v="2018-11-27T00:00:00"/>
    <x v="5"/>
    <x v="5"/>
    <x v="0"/>
    <s v="CANALES DE DISTRIBUCION"/>
    <s v="NC  RECONOCIMIENTOS"/>
    <s v="TRANSACCIONES DEL DIA 11/27/2018SPYRAL - GESTION ADMINISTRATIVA"/>
    <n v="363.8"/>
    <n v="0"/>
    <s v="NEGOCIOS"/>
    <x v="3"/>
  </r>
  <r>
    <n v="91"/>
    <d v="2018-12-03T00:00:00"/>
    <x v="1"/>
    <x v="1"/>
    <x v="0"/>
    <s v="CANALES DE DISTRIBUCION"/>
    <s v="RECONOCIMIENTO"/>
    <s v="TRANSACCIONES DEL DIA 12/03/2018SPYRAL - GESTION ADMINISTRATIVA"/>
    <n v="200"/>
    <n v="0"/>
    <s v="NEGOCIOS"/>
    <x v="3"/>
  </r>
  <r>
    <n v="91"/>
    <d v="2018-12-04T00:00:00"/>
    <x v="1"/>
    <x v="1"/>
    <x v="0"/>
    <s v="CANALES DE DISTRIBUCION"/>
    <s v="NC  RECONOCIMIENTOS"/>
    <s v="TRANSACCIONES DEL DIA 12/04/2018SPYRAL - GESTION ADMINISTRATIVA"/>
    <n v="89.5"/>
    <n v="0"/>
    <s v="NEGOCIOS"/>
    <x v="3"/>
  </r>
  <r>
    <n v="91"/>
    <d v="2018-12-10T00:00:00"/>
    <x v="1"/>
    <x v="1"/>
    <x v="0"/>
    <s v="CANALES DE DISTRIBUCION"/>
    <s v="RECONOCIMIENTO"/>
    <s v="TRANSACCIONES DEL DIA 12/10/2018SPYRAL - GESTION ADMINISTRATIVA"/>
    <n v="124.53"/>
    <n v="0"/>
    <s v="NEGOCIOS"/>
    <x v="3"/>
  </r>
  <r>
    <n v="91"/>
    <d v="2018-12-12T00:00:00"/>
    <x v="1"/>
    <x v="1"/>
    <x v="0"/>
    <s v="CANALES DE DISTRIBUCION"/>
    <s v="NC  RECONOCIMIENTOS"/>
    <s v="TRANSACCIONES DEL DIA 12/12/2018SPYRAL - GESTION ADMINISTRATIVA"/>
    <n v="69.930000000000007"/>
    <n v="0"/>
    <s v="NEGOCIOS"/>
    <x v="3"/>
  </r>
  <r>
    <n v="91"/>
    <d v="2018-12-14T00:00:00"/>
    <x v="1"/>
    <x v="1"/>
    <x v="0"/>
    <s v="CANALES DE DISTRIBUCION"/>
    <s v="NC  RECONOCIMIENTOS"/>
    <s v="TRANSACCIONES DEL DIA 12/14/2018SPYRAL - GESTION ADMINISTRATIVA"/>
    <n v="135.12"/>
    <n v="0"/>
    <s v="NEGOCIOS"/>
    <x v="3"/>
  </r>
  <r>
    <n v="91"/>
    <d v="2018-12-20T00:00:00"/>
    <x v="1"/>
    <x v="1"/>
    <x v="0"/>
    <s v="CANALES DE DISTRIBUCION"/>
    <s v="NC  RECONOCIMIENTOS"/>
    <s v="TRANSACCIONES DEL DIA 12/20/2018SPYRAL - GESTION ADMINISTRATIVA"/>
    <n v="11"/>
    <n v="0"/>
    <s v="NEGOCIOS"/>
    <x v="3"/>
  </r>
  <r>
    <n v="91"/>
    <d v="2018-12-21T00:00:00"/>
    <x v="1"/>
    <x v="1"/>
    <x v="0"/>
    <s v="CANALES DE DISTRIBUCION"/>
    <s v="NC  RECONOCIMIENTOS"/>
    <s v="TRANSACCIONES DEL DIA 12/21/2018SPYRAL - GESTION ADMINISTRATIVA"/>
    <n v="44.97"/>
    <n v="0"/>
    <s v="NEGOCIOS"/>
    <x v="3"/>
  </r>
  <r>
    <n v="91"/>
    <d v="2018-12-31T00:00:00"/>
    <x v="1"/>
    <x v="1"/>
    <x v="0"/>
    <s v="CANALES DE DISTRIBUCION"/>
    <s v="CIERRE DE ANIO FISCAL"/>
    <s v="CIERRE_DE_CTAS_NOMINALES"/>
    <n v="0"/>
    <n v="138667.6"/>
    <s v="NEGOCIOS"/>
    <x v="3"/>
  </r>
  <r>
    <n v="91"/>
    <d v="2018-07-27T00:00:00"/>
    <x v="6"/>
    <x v="6"/>
    <x v="0"/>
    <s v="CENTRO DE TARJETAS"/>
    <s v="NC  RECONOCIMIENTOS"/>
    <s v="TRANSACCIONES DEL DIA 07/27/2018SPYRAL - GESTION ADMINISTRATIVA"/>
    <n v="0"/>
    <n v="308.68"/>
    <s v="NEGOCIOS"/>
    <x v="3"/>
  </r>
  <r>
    <n v="91"/>
    <d v="2018-09-11T00:00:00"/>
    <x v="4"/>
    <x v="4"/>
    <x v="0"/>
    <s v="CENTRO DE TARJETAS"/>
    <s v="NC  RECONOCIMIENTOS"/>
    <s v="TRANSACCIONES DEL DIA 09/11/2018SPYRAL - GESTION ADMINISTRATIVA"/>
    <n v="254.35"/>
    <n v="0"/>
    <s v="NEGOCIOS"/>
    <x v="3"/>
  </r>
  <r>
    <n v="91"/>
    <d v="2018-09-28T00:00:00"/>
    <x v="4"/>
    <x v="4"/>
    <x v="0"/>
    <s v="CENTRO DE TARJETAS"/>
    <s v="NC  RECONOCIMIENTOS"/>
    <s v="TRANSACCIONES DEL DIA 09/28/2018SPYRAL - GESTION ADMINISTRATIVA"/>
    <n v="0.01"/>
    <n v="0"/>
    <s v="NEGOCIOS"/>
    <x v="3"/>
  </r>
  <r>
    <n v="91"/>
    <d v="2018-09-28T00:00:00"/>
    <x v="4"/>
    <x v="4"/>
    <x v="0"/>
    <s v="CENTRO DE TARJETAS"/>
    <s v="NC  RECONOCIMIENTOS"/>
    <s v="TRANSACCIONES DEL DIA 09/28/2018SPYRAL - GESTION ADMINISTRATIVA"/>
    <n v="0"/>
    <n v="0.01"/>
    <s v="NEGOCIOS"/>
    <x v="3"/>
  </r>
  <r>
    <n v="91"/>
    <d v="2018-12-04T00:00:00"/>
    <x v="1"/>
    <x v="1"/>
    <x v="0"/>
    <s v="CENTRO DE TARJETAS"/>
    <s v="NC  RECONOCIMIENTOS"/>
    <s v="TRANSACCIONES DEL DIA 12/04/2018SPYRAL - GESTION ADMINISTRATIVA"/>
    <n v="24.28"/>
    <n v="0"/>
    <s v="NEGOCIOS"/>
    <x v="3"/>
  </r>
  <r>
    <n v="91"/>
    <d v="2018-12-31T00:00:00"/>
    <x v="1"/>
    <x v="1"/>
    <x v="0"/>
    <s v="CENTRO DE TARJETAS"/>
    <s v="CIERRE DE ANIO FISCAL"/>
    <s v="CIERRE_DE_CTAS_NOMINALES"/>
    <n v="0"/>
    <n v="278.63"/>
    <s v="NEGOCIOS"/>
    <x v="3"/>
  </r>
  <r>
    <n v="91"/>
    <d v="2018-07-16T00:00:00"/>
    <x v="6"/>
    <x v="6"/>
    <x v="0"/>
    <s v="CANALES ALTERNOS"/>
    <s v="RECONOCIMIENTO"/>
    <s v="TRANSACCIONES DEL DIA 07/16/2018SPYRAL - GESTION ADMINISTRATIVA"/>
    <n v="162.5"/>
    <n v="0"/>
    <s v="NEGOCIOS"/>
    <x v="3"/>
  </r>
  <r>
    <n v="91"/>
    <d v="2018-09-25T00:00:00"/>
    <x v="4"/>
    <x v="4"/>
    <x v="0"/>
    <s v="CANALES ALTERNOS"/>
    <s v="RECONOCIMIENTO"/>
    <s v="TRANSACCIONES DEL DIA 09/25/2018SPYRAL - GESTION ADMINISTRATIVA"/>
    <n v="101.44"/>
    <n v="0"/>
    <s v="NEGOCIOS"/>
    <x v="3"/>
  </r>
  <r>
    <n v="91"/>
    <d v="2018-12-31T00:00:00"/>
    <x v="1"/>
    <x v="1"/>
    <x v="0"/>
    <s v="CANALES ALTERNOS"/>
    <s v="CIERRE DE ANIO FISCAL"/>
    <s v="CIERRE_DE_CTAS_NOMINALES"/>
    <n v="0"/>
    <n v="263.94"/>
    <s v="NEGOCIOS"/>
    <x v="3"/>
  </r>
  <r>
    <n v="91"/>
    <d v="2018-06-15T00:00:00"/>
    <x v="2"/>
    <x v="2"/>
    <x v="0"/>
    <s v="TELEMERCADEO"/>
    <s v="NC  RECONOCIMIENTOS"/>
    <s v="TRANSACCIONES DEL DIA 06/15/2018SPYRAL - GESTION ADMINISTRATIVA"/>
    <n v="135"/>
    <n v="0"/>
    <s v="NEGOCIOS"/>
    <x v="3"/>
  </r>
  <r>
    <n v="91"/>
    <d v="2018-07-27T00:00:00"/>
    <x v="6"/>
    <x v="6"/>
    <x v="0"/>
    <s v="TELEMERCADEO"/>
    <s v="RECONOCIMIENTO"/>
    <s v="TRANSACCIONES DEL DIA 07/27/2018SPYRAL - GESTION ADMINISTRATIVA"/>
    <n v="24.95"/>
    <n v="0"/>
    <s v="NEGOCIOS"/>
    <x v="3"/>
  </r>
  <r>
    <n v="91"/>
    <d v="2018-08-23T00:00:00"/>
    <x v="3"/>
    <x v="3"/>
    <x v="0"/>
    <s v="TELEMERCADEO"/>
    <s v="NC  RECONOCIMIENTOS"/>
    <s v="TRANSACCIONES DEL DIA 08/23/2018SPYRAL - GESTION ADMINISTRATIVA"/>
    <n v="210"/>
    <n v="0"/>
    <s v="NEGOCIOS"/>
    <x v="3"/>
  </r>
  <r>
    <n v="91"/>
    <d v="2018-09-20T00:00:00"/>
    <x v="4"/>
    <x v="4"/>
    <x v="0"/>
    <s v="TELEMERCADEO"/>
    <s v="RECONOCIMIENTO"/>
    <s v="TRANSACCIONES DEL DIA 09/20/2018SPYRAL - GESTION ADMINISTRATIVA"/>
    <n v="43.2"/>
    <n v="0"/>
    <s v="NEGOCIOS"/>
    <x v="3"/>
  </r>
  <r>
    <n v="91"/>
    <d v="2018-11-08T00:00:00"/>
    <x v="5"/>
    <x v="5"/>
    <x v="0"/>
    <s v="TELEMERCADEO"/>
    <s v="RECONOCIMIENTO"/>
    <s v="TRANSACCIONES DEL DIA 11/08/2018SPYRAL - GESTION ADMINISTRATIVA"/>
    <n v="56.49"/>
    <n v="0"/>
    <s v="NEGOCIOS"/>
    <x v="3"/>
  </r>
  <r>
    <n v="91"/>
    <d v="2018-12-31T00:00:00"/>
    <x v="1"/>
    <x v="1"/>
    <x v="0"/>
    <s v="TELEMERCADEO"/>
    <s v="CIERRE DE ANIO FISCAL"/>
    <s v="CIERRE_DE_CTAS_NOMINALES"/>
    <n v="0"/>
    <n v="1304.6199999999999"/>
    <s v="NEGOCIOS"/>
    <x v="3"/>
  </r>
  <r>
    <n v="91"/>
    <d v="2018-12-31T00:00:00"/>
    <x v="1"/>
    <x v="1"/>
    <x v="0"/>
    <s v="BANCA EN LINEA"/>
    <s v="CIERRE DE ANIO FISCAL"/>
    <s v="CIERRE_DE_CTAS_NOMINALES"/>
    <n v="0"/>
    <n v="4127"/>
    <s v="NEGOCIOS"/>
    <x v="3"/>
  </r>
  <r>
    <n v="91"/>
    <d v="2018-06-11T00:00:00"/>
    <x v="2"/>
    <x v="2"/>
    <x v="0"/>
    <s v="ATENCION A CLIENTES"/>
    <s v="RECONOCIMIENTO"/>
    <s v="TRANSACCIONES DEL DIA 06/11/2018SPYRAL - GESTION ADMINISTRATIVA"/>
    <n v="84"/>
    <n v="0"/>
    <s v="NEGOCIOS"/>
    <x v="3"/>
  </r>
  <r>
    <n v="91"/>
    <d v="2018-12-31T00:00:00"/>
    <x v="1"/>
    <x v="1"/>
    <x v="0"/>
    <s v="ATENCION A CLIENTES"/>
    <s v="CIERRE DE ANIO FISCAL"/>
    <s v="CIERRE_DE_CTAS_NOMINALES"/>
    <n v="0"/>
    <n v="348.89"/>
    <s v="NEGOCIOS"/>
    <x v="3"/>
  </r>
  <r>
    <n v="91"/>
    <d v="2018-07-16T00:00:00"/>
    <x v="6"/>
    <x v="6"/>
    <x v="0"/>
    <s v="DESARROLLO DE PRODUCTOS"/>
    <s v="RECONOCIMIENTO"/>
    <s v="TRANSACCIONES DEL DIA 07/16/2018SPYRAL - GESTION ADMINISTRATIVA"/>
    <n v="390"/>
    <n v="0"/>
    <s v="NEGOCIOS"/>
    <x v="3"/>
  </r>
  <r>
    <n v="91"/>
    <d v="2018-08-23T00:00:00"/>
    <x v="3"/>
    <x v="3"/>
    <x v="0"/>
    <s v="DESARROLLO DE PRODUCTOS"/>
    <s v="RECONOCIMIENTO"/>
    <s v="TRANSACCIONES DEL DIA 08/23/2018SPYRAL - GESTION ADMINISTRATIVA"/>
    <n v="134.82"/>
    <n v="0"/>
    <s v="NEGOCIOS"/>
    <x v="3"/>
  </r>
  <r>
    <n v="91"/>
    <d v="2018-09-20T00:00:00"/>
    <x v="4"/>
    <x v="4"/>
    <x v="0"/>
    <s v="DESARROLLO DE PRODUCTOS"/>
    <s v="RECONOCIMIENTO"/>
    <s v="TRANSACCIONES DEL DIA 09/20/2018SPYRAL - GESTION ADMINISTRATIVA"/>
    <n v="80.06"/>
    <n v="0"/>
    <s v="NEGOCIOS"/>
    <x v="3"/>
  </r>
  <r>
    <n v="91"/>
    <d v="2018-09-25T00:00:00"/>
    <x v="4"/>
    <x v="4"/>
    <x v="0"/>
    <s v="DESARROLLO DE PRODUCTOS"/>
    <s v="RECONOCIMIENTO"/>
    <s v="TRANSACCIONES DEL DIA 09/25/2018SPYRAL - GESTION ADMINISTRATIVA"/>
    <n v="201.99"/>
    <n v="0"/>
    <s v="NEGOCIOS"/>
    <x v="3"/>
  </r>
  <r>
    <n v="91"/>
    <d v="2018-12-31T00:00:00"/>
    <x v="1"/>
    <x v="1"/>
    <x v="0"/>
    <s v="DESARROLLO DE PRODUCTOS"/>
    <s v="CIERRE DE ANIO FISCAL"/>
    <s v="CIERRE_DE_CTAS_NOMINALES"/>
    <n v="0"/>
    <n v="806.87"/>
    <s v="NEGOCIOS"/>
    <x v="3"/>
  </r>
  <r>
    <n v="91"/>
    <d v="2018-07-27T00:00:00"/>
    <x v="6"/>
    <x v="6"/>
    <x v="0"/>
    <s v="VENTAS CONSUMO"/>
    <s v="NC  RECONOCIMIENTOS"/>
    <s v="TRANSACCIONES DEL DIA 07/27/2018SPYRAL - GESTION ADMINISTRATIVA"/>
    <n v="308.68"/>
    <n v="0"/>
    <s v="NEGOCIOS"/>
    <x v="3"/>
  </r>
  <r>
    <n v="91"/>
    <d v="2018-11-08T00:00:00"/>
    <x v="5"/>
    <x v="5"/>
    <x v="0"/>
    <s v="VENTAS CONSUMO"/>
    <s v="RECONOCIMIENTO"/>
    <s v="TRANSACCIONES DEL DIA 11/08/2018SPYRAL - GESTION ADMINISTRATIVA"/>
    <n v="25"/>
    <n v="0"/>
    <s v="NEGOCIOS"/>
    <x v="3"/>
  </r>
  <r>
    <n v="91"/>
    <d v="2018-12-31T00:00:00"/>
    <x v="1"/>
    <x v="1"/>
    <x v="0"/>
    <s v="VENTAS CONSUMO"/>
    <s v="CIERRE DE ANIO FISCAL"/>
    <s v="CIERRE_DE_CTAS_NOMINALES"/>
    <n v="0"/>
    <n v="333.68"/>
    <s v="NEGOCIOS"/>
    <x v="3"/>
  </r>
  <r>
    <n v="91"/>
    <d v="2018-06-11T00:00:00"/>
    <x v="2"/>
    <x v="2"/>
    <x v="0"/>
    <s v="FUERZAS DE VENTAS PANAMA"/>
    <s v="RECONOCIMIENTO"/>
    <s v="TRANSACCIONES DEL DIA 06/11/2018SPYRAL - GESTION ADMINISTRATIVA"/>
    <n v="22.89"/>
    <n v="0"/>
    <s v="NEGOCIOS"/>
    <x v="3"/>
  </r>
  <r>
    <n v="91"/>
    <d v="2018-06-20T00:00:00"/>
    <x v="2"/>
    <x v="2"/>
    <x v="0"/>
    <s v="FUERZAS DE VENTAS PANAMA"/>
    <s v="RECONOCIMIENTO"/>
    <s v="TRANSACCIONES DEL DIA 06/20/2018SPYRAL - GESTION ADMINISTRATIVA"/>
    <n v="25"/>
    <n v="0"/>
    <s v="NEGOCIOS"/>
    <x v="3"/>
  </r>
  <r>
    <n v="91"/>
    <d v="2018-07-10T00:00:00"/>
    <x v="6"/>
    <x v="6"/>
    <x v="0"/>
    <s v="FUERZAS DE VENTAS PANAMA"/>
    <s v="RECONOCIMIENTO"/>
    <s v="TRANSACCIONES DEL DIA 07/10/2018SPYRAL - GESTION ADMINISTRATIVA"/>
    <n v="75"/>
    <n v="0"/>
    <s v="NEGOCIOS"/>
    <x v="3"/>
  </r>
  <r>
    <n v="91"/>
    <d v="2018-08-03T00:00:00"/>
    <x v="3"/>
    <x v="3"/>
    <x v="0"/>
    <s v="FUERZAS DE VENTAS PANAMA"/>
    <s v="NC  RECONOCIMIENTOS"/>
    <s v="TRANSACCIONES DEL DIA 08/03/2018SPYRAL - GESTION ADMINISTRATIVA"/>
    <n v="26.25"/>
    <n v="0"/>
    <s v="NEGOCIOS"/>
    <x v="3"/>
  </r>
  <r>
    <n v="91"/>
    <d v="2018-08-23T00:00:00"/>
    <x v="3"/>
    <x v="3"/>
    <x v="0"/>
    <s v="FUERZAS DE VENTAS PANAMA"/>
    <s v="NC  RECONOCIMIENTOS"/>
    <s v="TRANSACCIONES DEL DIA 08/23/2018SPYRAL - GESTION ADMINISTRATIVA"/>
    <n v="25"/>
    <n v="0"/>
    <s v="NEGOCIOS"/>
    <x v="3"/>
  </r>
  <r>
    <n v="91"/>
    <d v="2018-09-11T00:00:00"/>
    <x v="4"/>
    <x v="4"/>
    <x v="0"/>
    <s v="FUERZAS DE VENTAS PANAMA"/>
    <s v="NC  RECONOCIMIENTOS"/>
    <s v="TRANSACCIONES DEL DIA 09/11/2018SPYRAL - GESTION ADMINISTRATIVA"/>
    <n v="50"/>
    <n v="0"/>
    <s v="NEGOCIOS"/>
    <x v="3"/>
  </r>
  <r>
    <n v="91"/>
    <d v="2018-09-14T00:00:00"/>
    <x v="4"/>
    <x v="4"/>
    <x v="0"/>
    <s v="FUERZAS DE VENTAS PANAMA"/>
    <s v="NC  RECONOCIMIENTOS"/>
    <s v="TRANSACCIONES DEL DIA 09/14/2018SPYRAL - GESTION ADMINISTRATIVA"/>
    <n v="100"/>
    <n v="0"/>
    <s v="NEGOCIOS"/>
    <x v="3"/>
  </r>
  <r>
    <n v="91"/>
    <d v="2018-09-20T00:00:00"/>
    <x v="4"/>
    <x v="4"/>
    <x v="0"/>
    <s v="FUERZAS DE VENTAS PANAMA"/>
    <s v="NC  RECONOCIMIENTOS"/>
    <s v="TRANSACCIONES DEL DIA 09/20/2018SPYRAL - GESTION ADMINISTRATIVA"/>
    <n v="75"/>
    <n v="0"/>
    <s v="NEGOCIOS"/>
    <x v="3"/>
  </r>
  <r>
    <n v="91"/>
    <d v="2018-10-02T00:00:00"/>
    <x v="0"/>
    <x v="0"/>
    <x v="0"/>
    <s v="FUERZAS DE VENTAS PANAMA"/>
    <s v="NC  RECONOCIMIENTOS"/>
    <s v="TRANSACCIONES DEL DIA 10/02/2018SPYRAL - GESTION ADMINISTRATIVA"/>
    <n v="100"/>
    <n v="0"/>
    <s v="NEGOCIOS"/>
    <x v="3"/>
  </r>
  <r>
    <n v="91"/>
    <d v="2018-11-08T00:00:00"/>
    <x v="5"/>
    <x v="5"/>
    <x v="0"/>
    <s v="FUERZAS DE VENTAS PANAMA"/>
    <s v="NC  RECONOCIMIENTOS"/>
    <s v="TRANSACCIONES DEL DIA 11/08/2018SPYRAL - GESTION ADMINISTRATIVA"/>
    <n v="25"/>
    <n v="0"/>
    <s v="NEGOCIOS"/>
    <x v="3"/>
  </r>
  <r>
    <n v="91"/>
    <d v="2018-11-27T00:00:00"/>
    <x v="5"/>
    <x v="5"/>
    <x v="0"/>
    <s v="FUERZAS DE VENTAS PANAMA"/>
    <s v="NC  RECONOCIMIENTOS"/>
    <s v="TRANSACCIONES DEL DIA 11/27/2018SPYRAL - GESTION ADMINISTRATIVA"/>
    <n v="75"/>
    <n v="0"/>
    <s v="NEGOCIOS"/>
    <x v="3"/>
  </r>
  <r>
    <n v="91"/>
    <d v="2018-12-04T00:00:00"/>
    <x v="1"/>
    <x v="1"/>
    <x v="0"/>
    <s v="FUERZAS DE VENTAS PANAMA"/>
    <s v="NC  RECONOCIMIENTOS"/>
    <s v="TRANSACCIONES DEL DIA 12/04/2018SPYRAL - GESTION ADMINISTRATIVA"/>
    <n v="25"/>
    <n v="0"/>
    <s v="NEGOCIOS"/>
    <x v="3"/>
  </r>
  <r>
    <n v="91"/>
    <d v="2018-12-31T00:00:00"/>
    <x v="1"/>
    <x v="1"/>
    <x v="0"/>
    <s v="FUERZAS DE VENTAS PANAMA"/>
    <s v="CIERRE DE ANIO FISCAL"/>
    <s v="CIERRE_DE_CTAS_NOMINALES"/>
    <n v="0"/>
    <n v="2498.0100000000002"/>
    <s v="NEGOCIOS"/>
    <x v="3"/>
  </r>
  <r>
    <n v="91"/>
    <d v="2018-10-02T00:00:00"/>
    <x v="0"/>
    <x v="0"/>
    <x v="0"/>
    <s v="FUERZA DE VENTAS AUTOS"/>
    <s v="RECONOCIMIENTO"/>
    <s v="TRANSACCIONES DEL DIA 10/02/2018SPYRAL - GESTION ADMINISTRATIVA"/>
    <n v="75"/>
    <n v="0"/>
    <s v="NEGOCIOS"/>
    <x v="3"/>
  </r>
  <r>
    <n v="91"/>
    <d v="2018-12-31T00:00:00"/>
    <x v="1"/>
    <x v="1"/>
    <x v="0"/>
    <s v="FUERZA DE VENTAS AUTOS"/>
    <s v="CIERRE DE ANIO FISCAL"/>
    <s v="CIERRE_DE_CTAS_NOMINALES"/>
    <n v="0"/>
    <n v="75"/>
    <s v="NEGOCIOS"/>
    <x v="3"/>
  </r>
  <r>
    <n v="91"/>
    <d v="2018-06-19T00:00:00"/>
    <x v="2"/>
    <x v="2"/>
    <x v="0"/>
    <s v="SEGMENTO DE NEGOCIOS"/>
    <s v="RECONOCIMIENTO"/>
    <s v="TRANSACCIONES DEL DIA 06/19/2018SPYRAL - GESTION ADMINISTRATIVA"/>
    <n v="413"/>
    <n v="0"/>
    <s v="NEGOCIOS"/>
    <x v="3"/>
  </r>
  <r>
    <n v="91"/>
    <d v="2018-08-20T00:00:00"/>
    <x v="3"/>
    <x v="3"/>
    <x v="0"/>
    <s v="SEGMENTO DE NEGOCIOS"/>
    <s v="RECONOCIMIENTO"/>
    <s v="TRANSACCIONES DEL DIA 08/20/2018SPYRAL - GESTION ADMINISTRATIVA"/>
    <n v="48"/>
    <n v="0"/>
    <s v="NEGOCIOS"/>
    <x v="3"/>
  </r>
  <r>
    <n v="91"/>
    <d v="2018-09-26T00:00:00"/>
    <x v="4"/>
    <x v="4"/>
    <x v="0"/>
    <s v="SEGMENTO DE NEGOCIOS"/>
    <s v="NC  RECONOCIMIENTOS"/>
    <s v="TRANSACCIONES DEL DIA 09/26/2018SPYRAL - GESTION ADMINISTRATIVA"/>
    <n v="0"/>
    <n v="420"/>
    <s v="NEGOCIOS"/>
    <x v="3"/>
  </r>
  <r>
    <n v="91"/>
    <d v="2018-10-24T00:00:00"/>
    <x v="0"/>
    <x v="0"/>
    <x v="0"/>
    <s v="SEGMENTO DE NEGOCIOS"/>
    <s v="NC  RECONOCIMIENTOS"/>
    <s v="TRANSACCIONES DEL DIA 10/24/2018SPYRAL - GESTION ADMINISTRATIVA"/>
    <n v="1254.5"/>
    <n v="0"/>
    <s v="NEGOCIOS"/>
    <x v="3"/>
  </r>
  <r>
    <n v="91"/>
    <d v="2018-11-21T00:00:00"/>
    <x v="5"/>
    <x v="5"/>
    <x v="0"/>
    <s v="SEGMENTO DE NEGOCIOS"/>
    <s v="RECONOCIMIENTO"/>
    <s v="TRANSACCIONES DEL DIA 11/21/2018SPYRAL - GESTION ADMINISTRATIVA"/>
    <n v="203.77"/>
    <n v="0"/>
    <s v="NEGOCIOS"/>
    <x v="3"/>
  </r>
  <r>
    <n v="91"/>
    <d v="2018-12-11T00:00:00"/>
    <x v="1"/>
    <x v="1"/>
    <x v="0"/>
    <s v="SEGMENTO DE NEGOCIOS"/>
    <s v="RECONOCIMIENTO"/>
    <s v="TRANSACCIONES DEL DIA 12/11/2018SPYRAL - GESTION ADMINISTRATIVA"/>
    <n v="396"/>
    <n v="0"/>
    <s v="NEGOCIOS"/>
    <x v="3"/>
  </r>
  <r>
    <n v="91"/>
    <d v="2018-12-31T00:00:00"/>
    <x v="1"/>
    <x v="1"/>
    <x v="0"/>
    <s v="SEGMENTO DE NEGOCIOS"/>
    <s v="CIERRE DE ANIO FISCAL"/>
    <s v="CIERRE_DE_CTAS_NOMINALES"/>
    <n v="0"/>
    <n v="2315.27"/>
    <s v="NEGOCIOS"/>
    <x v="3"/>
  </r>
  <r>
    <n v="91"/>
    <d v="2018-12-31T00:00:00"/>
    <x v="1"/>
    <x v="1"/>
    <x v="0"/>
    <s v="BANCA PRIVADA"/>
    <s v="CIERRE DE ANIO FISCAL"/>
    <s v="CIERRE_DE_CTAS_NOMINALES"/>
    <n v="0"/>
    <n v="33.46"/>
    <s v="NEGOCIOS"/>
    <x v="3"/>
  </r>
  <r>
    <n v="91"/>
    <d v="2018-06-21T00:00:00"/>
    <x v="2"/>
    <x v="2"/>
    <x v="0"/>
    <s v="CAMPAðA"/>
    <s v="RECONOCIMIENTO"/>
    <s v="TRANSACCIONES DEL DIA 06/21/2018SPYRAL - GESTION ADMINISTRATIVA"/>
    <n v="106.12"/>
    <n v="0"/>
    <s v="NEGOCIOS"/>
    <x v="3"/>
  </r>
  <r>
    <n v="91"/>
    <d v="2018-12-31T00:00:00"/>
    <x v="1"/>
    <x v="1"/>
    <x v="0"/>
    <s v="CAMPAðA"/>
    <s v="CIERRE DE ANIO FISCAL"/>
    <s v="CIERRE_DE_CTAS_NOMINALES"/>
    <n v="0"/>
    <n v="106.12"/>
    <s v="NEGOCIOS"/>
    <x v="3"/>
  </r>
  <r>
    <n v="91"/>
    <d v="2018-06-11T00:00:00"/>
    <x v="2"/>
    <x v="2"/>
    <x v="0"/>
    <s v="BANCA COMERCIAL"/>
    <s v="NC  RECONOCIMIENTOS"/>
    <s v="TRANSACCIONES DEL DIA 06/11/2018SPYRAL - GESTION ADMINISTRATIVA"/>
    <n v="95.96"/>
    <n v="0"/>
    <s v="NEGOCIOS"/>
    <x v="3"/>
  </r>
  <r>
    <n v="91"/>
    <d v="2018-06-15T00:00:00"/>
    <x v="2"/>
    <x v="2"/>
    <x v="0"/>
    <s v="BANCA COMERCIAL"/>
    <s v="NC  RECONOCIMIENTOS"/>
    <s v="TRANSACCIONES DEL DIA 06/15/2018SPYRAL - GESTION ADMINISTRATIVA"/>
    <n v="71.97"/>
    <n v="0"/>
    <s v="NEGOCIOS"/>
    <x v="3"/>
  </r>
  <r>
    <n v="91"/>
    <d v="2018-12-31T00:00:00"/>
    <x v="1"/>
    <x v="1"/>
    <x v="0"/>
    <s v="BANCA COMERCIAL"/>
    <s v="CIERRE DE ANIO FISCAL"/>
    <s v="CIERRE_DE_CTAS_NOMINALES"/>
    <n v="0"/>
    <n v="167.93"/>
    <s v="NEGOCIOS"/>
    <x v="3"/>
  </r>
  <r>
    <n v="91"/>
    <d v="2018-07-17T00:00:00"/>
    <x v="6"/>
    <x v="6"/>
    <x v="0"/>
    <s v="BANCA COMERCIAL INTERIOR"/>
    <s v="NC  RECONOCIMIENTOS"/>
    <s v="TRANSACCIONES DEL DIA 07/17/2018SPYRAL - GESTION ADMINISTRATIVA"/>
    <n v="76.98"/>
    <n v="0"/>
    <s v="NEGOCIOS"/>
    <x v="3"/>
  </r>
  <r>
    <n v="91"/>
    <d v="2018-12-31T00:00:00"/>
    <x v="1"/>
    <x v="1"/>
    <x v="0"/>
    <s v="BANCA COMERCIAL INTERIOR"/>
    <s v="CIERRE DE ANIO FISCAL"/>
    <s v="CIERRE_DE_CTAS_NOMINALES"/>
    <n v="0"/>
    <n v="76.98"/>
    <s v="NEGOCIOS"/>
    <x v="3"/>
  </r>
  <r>
    <n v="91"/>
    <d v="2018-06-14T00:00:00"/>
    <x v="2"/>
    <x v="2"/>
    <x v="0"/>
    <s v="BANCA COMERCIAL PERIFERIA"/>
    <s v="RECONOCIMIENTO"/>
    <s v="TRANSACCIONES DEL DIA 06/14/2018SPYRAL - GESTION ADMINISTRATIVA"/>
    <n v="95.96"/>
    <n v="0"/>
    <s v="NEGOCIOS"/>
    <x v="3"/>
  </r>
  <r>
    <n v="91"/>
    <d v="2018-07-26T00:00:00"/>
    <x v="6"/>
    <x v="6"/>
    <x v="0"/>
    <s v="BANCA COMERCIAL PERIFERIA"/>
    <s v="NC  RECONOCIMIENTOS"/>
    <s v="TRANSACCIONES DEL DIA 07/26/2018SPYRAL - GESTION ADMINISTRATIVA"/>
    <n v="279.51"/>
    <n v="0"/>
    <s v="NEGOCIOS"/>
    <x v="3"/>
  </r>
  <r>
    <n v="91"/>
    <d v="2018-12-31T00:00:00"/>
    <x v="1"/>
    <x v="1"/>
    <x v="0"/>
    <s v="BANCA COMERCIAL PERIFERIA"/>
    <s v="CIERRE DE ANIO FISCAL"/>
    <s v="CIERRE_DE_CTAS_NOMINALES"/>
    <n v="0"/>
    <n v="375.47"/>
    <s v="NEGOCIOS"/>
    <x v="3"/>
  </r>
  <r>
    <n v="91"/>
    <d v="2018-08-23T00:00:00"/>
    <x v="3"/>
    <x v="3"/>
    <x v="0"/>
    <s v="SERVICIOS AL CLIENTE"/>
    <s v="RECONOCIMIENTO"/>
    <s v="TRANSACCIONES DEL DIA 08/23/2018SPYRAL - GESTION ADMINISTRATIVA"/>
    <n v="80"/>
    <n v="0"/>
    <s v="NEGOCIOS"/>
    <x v="3"/>
  </r>
  <r>
    <n v="91"/>
    <d v="2018-10-01T00:00:00"/>
    <x v="0"/>
    <x v="0"/>
    <x v="0"/>
    <s v="SERVICIOS AL CLIENTE"/>
    <s v="NC  RECONOCIMIENTOS"/>
    <s v="TRANSACCIONES DEL DIA 10/01/2018SPYRAL - GESTION ADMINISTRATIVA"/>
    <n v="0"/>
    <n v="358.92"/>
    <s v="NEGOCIOS"/>
    <x v="3"/>
  </r>
  <r>
    <n v="91"/>
    <d v="2018-12-07T00:00:00"/>
    <x v="1"/>
    <x v="1"/>
    <x v="0"/>
    <s v="SERVICIOS AL CLIENTE"/>
    <s v="RECONOCIMIENTO"/>
    <s v="TRANSACCIONES DEL DIA 12/07/2018SPYRAL - GESTION ADMINISTRATIVA"/>
    <n v="100"/>
    <n v="0"/>
    <s v="NEGOCIOS"/>
    <x v="3"/>
  </r>
  <r>
    <n v="91"/>
    <d v="2018-12-20T00:00:00"/>
    <x v="1"/>
    <x v="1"/>
    <x v="0"/>
    <s v="SERVICIOS AL CLIENTE"/>
    <s v="RECONOCIMIENTO"/>
    <s v="TRANSACCIONES DEL DIA 12/20/2018SPYRAL - GESTION ADMINISTRATIVA"/>
    <n v="133.30000000000001"/>
    <n v="0"/>
    <s v="NEGOCIOS"/>
    <x v="3"/>
  </r>
  <r>
    <n v="91"/>
    <d v="2018-12-31T00:00:00"/>
    <x v="1"/>
    <x v="1"/>
    <x v="0"/>
    <s v="SERVICIOS AL CLIENTE"/>
    <s v="CIERRE DE ANIO FISCAL"/>
    <s v="CIERRE_DE_CTAS_NOMINALES"/>
    <n v="0"/>
    <n v="313.3"/>
    <s v="NEGOCIOS"/>
    <x v="3"/>
  </r>
  <r>
    <n v="95"/>
    <d v="2018-12-31T00:00:00"/>
    <x v="1"/>
    <x v="1"/>
    <x v="0"/>
    <s v="ADMINISTRACION DE SUCURSALES"/>
    <s v="CIERRE DE ANIO FISCAL"/>
    <s v="CIERRE_DE_CTAS_NOMINALES"/>
    <n v="0"/>
    <n v="25"/>
    <s v="BOULEVARD EL DORADO"/>
    <x v="3"/>
  </r>
  <r>
    <n v="98"/>
    <d v="2018-08-03T00:00:00"/>
    <x v="3"/>
    <x v="3"/>
    <x v="0"/>
    <s v="ADMINISTRACION DE SUCURSALES"/>
    <s v="NC  RECONOCIMIENTOS"/>
    <s v="TRANSACCIONES DEL DIA 08/03/2018SPYRAL - GESTION ADMINISTRATIVA"/>
    <n v="5.99"/>
    <n v="0"/>
    <s v="SANTIAGO INTERAMERICANA"/>
    <x v="3"/>
  </r>
  <r>
    <n v="98"/>
    <d v="2018-12-04T00:00:00"/>
    <x v="1"/>
    <x v="1"/>
    <x v="0"/>
    <s v="ADMINISTRACION DE SUCURSALES"/>
    <s v="NC  RECONOCIMIENTOS"/>
    <s v="TRANSACCIONES DEL DIA 12/04/2018SPYRAL - GESTION ADMINISTRATIVA"/>
    <n v="49.2"/>
    <n v="0"/>
    <s v="SANTIAGO INTERAMERICANA"/>
    <x v="3"/>
  </r>
  <r>
    <n v="98"/>
    <d v="2018-12-31T00:00:00"/>
    <x v="1"/>
    <x v="1"/>
    <x v="0"/>
    <s v="ADMINISTRACION DE SUCURSALES"/>
    <s v="CIERRE DE ANIO FISCAL"/>
    <s v="CIERRE_DE_CTAS_NOMINALES"/>
    <n v="0"/>
    <n v="55.19"/>
    <s v="SANTIAGO INTERAMERICANA"/>
    <x v="3"/>
  </r>
  <r>
    <n v="162"/>
    <d v="2018-12-12T00:00:00"/>
    <x v="1"/>
    <x v="1"/>
    <x v="0"/>
    <s v="ADMINISTRACION DE SUCURSALES"/>
    <s v="NC  RECONOCIMIENTOS"/>
    <s v="TRANSACCIONES DEL DIA 12/12/2018SPYRAL - GESTION ADMINISTRATIVA"/>
    <n v="29.37"/>
    <n v="0"/>
    <s v="BRISAS DEL GOLF ARRAIJAN"/>
    <x v="3"/>
  </r>
  <r>
    <n v="162"/>
    <d v="2018-12-31T00:00:00"/>
    <x v="1"/>
    <x v="1"/>
    <x v="0"/>
    <s v="ADMINISTRACION DE SUCURSALES"/>
    <s v="CIERRE DE ANIO FISCAL"/>
    <s v="CIERRE_DE_CTAS_NOMINALES"/>
    <n v="0"/>
    <n v="29.37"/>
    <s v="BRISAS DEL GOLF ARRAIJAN"/>
    <x v="3"/>
  </r>
  <r>
    <n v="1"/>
    <d v="2018-06-01T00:00:00"/>
    <x v="2"/>
    <x v="2"/>
    <x v="0"/>
    <s v="ADMINISTRACION DE SUCURSALES"/>
    <s v="NC GASTO NO DEDUCIBLES"/>
    <s v="TRANSACCIONES DEL DIA 06/01/2018SPYRAL - GESTION ADMINISTRATIVA"/>
    <n v="10.75"/>
    <n v="0"/>
    <s v="CASA MATRIZ"/>
    <x v="4"/>
  </r>
  <r>
    <n v="1"/>
    <d v="2018-06-20T00:00:00"/>
    <x v="2"/>
    <x v="2"/>
    <x v="0"/>
    <s v="ADMINISTRACION DE SUCURSALES"/>
    <s v="NC GASTO NO DEDUCIBLES"/>
    <s v="TRANSACCIONES DEL DIA 06/20/2018SPYRAL - GESTION ADMINISTRATIVA"/>
    <n v="42.13"/>
    <n v="0"/>
    <s v="CASA MATRIZ"/>
    <x v="4"/>
  </r>
  <r>
    <n v="1"/>
    <d v="2018-07-02T00:00:00"/>
    <x v="6"/>
    <x v="6"/>
    <x v="0"/>
    <s v="ADMINISTRACION DE SUCURSALES"/>
    <s v="NC GASTO NO DEDUCIBLES"/>
    <s v="TRANSACCIONES DEL DIA 07/02/2018SPYRAL - GESTION ADMINISTRATIVA"/>
    <n v="86.47"/>
    <n v="0"/>
    <s v="CASA MATRIZ"/>
    <x v="4"/>
  </r>
  <r>
    <n v="1"/>
    <d v="2018-08-09T00:00:00"/>
    <x v="3"/>
    <x v="3"/>
    <x v="0"/>
    <s v="ADMINISTRACION DE SUCURSALES"/>
    <s v="NC GASTO NO DEDUCIBLES"/>
    <s v="TRANSACCIONES DEL DIA 08/09/2018SPYRAL - GESTION ADMINISTRATIVA"/>
    <n v="78.8"/>
    <n v="0"/>
    <s v="CASA MATRIZ"/>
    <x v="4"/>
  </r>
  <r>
    <n v="1"/>
    <d v="2018-08-14T00:00:00"/>
    <x v="3"/>
    <x v="3"/>
    <x v="0"/>
    <s v="ADMINISTRACION DE SUCURSALES"/>
    <s v="NC GASTO NO DEDUCIBLES"/>
    <s v="TRANSACCIONES DEL DIA 08/14/2018SPYRAL - GESTION ADMINISTRATIVA"/>
    <n v="57.76"/>
    <n v="0"/>
    <s v="CASA MATRIZ"/>
    <x v="4"/>
  </r>
  <r>
    <n v="1"/>
    <d v="2018-10-10T00:00:00"/>
    <x v="0"/>
    <x v="0"/>
    <x v="0"/>
    <s v="ADMINISTRACION DE SUCURSALES"/>
    <s v="NC GASTO NO DEDUCIBLES"/>
    <s v="TRANSACCIONES DEL DIA 10/10/2018SPYRAL - GESTION ADMINISTRATIVA"/>
    <n v="60.31"/>
    <n v="0"/>
    <s v="CASA MATRIZ"/>
    <x v="4"/>
  </r>
  <r>
    <n v="1"/>
    <d v="2018-11-09T00:00:00"/>
    <x v="5"/>
    <x v="5"/>
    <x v="0"/>
    <s v="ADMINISTRACION DE SUCURSALES"/>
    <s v="NC GASTO NO DEDUCIBLES"/>
    <s v="TRANSACCIONES DEL DIA 11/09/2018SPYRAL - GESTION ADMINISTRATIVA"/>
    <n v="99.56"/>
    <n v="0"/>
    <s v="CASA MATRIZ"/>
    <x v="4"/>
  </r>
  <r>
    <n v="1"/>
    <d v="2018-11-19T00:00:00"/>
    <x v="5"/>
    <x v="5"/>
    <x v="0"/>
    <s v="ADMINISTRACION DE SUCURSALES"/>
    <s v="NC GASTO NO DEDUCIBLES"/>
    <s v="TRANSACCIONES DEL DIA 11/19/2018SPYRAL - GESTION ADMINISTRATIVA"/>
    <n v="107.4"/>
    <n v="0"/>
    <s v="CASA MATRIZ"/>
    <x v="4"/>
  </r>
  <r>
    <n v="1"/>
    <d v="2018-11-23T00:00:00"/>
    <x v="5"/>
    <x v="5"/>
    <x v="0"/>
    <s v="ADMINISTRACION DE SUCURSALES"/>
    <s v="NC GASTO NO DEDUCIBLES"/>
    <s v="TRANSACCIONES DEL DIA 11/23/2018SPYRAL - GESTION ADMINISTRATIVA"/>
    <n v="40.68"/>
    <n v="0"/>
    <s v="CASA MATRIZ"/>
    <x v="4"/>
  </r>
  <r>
    <n v="1"/>
    <d v="2018-12-31T00:00:00"/>
    <x v="1"/>
    <x v="1"/>
    <x v="0"/>
    <s v="ADMINISTRACION DE SUCURSALES"/>
    <s v="CIERRE DE ANIO FISCAL"/>
    <s v="CIERRE_DE_CTAS_NOMINALES"/>
    <n v="0"/>
    <n v="760.82"/>
    <s v="CASA MATRIZ"/>
    <x v="4"/>
  </r>
  <r>
    <n v="2"/>
    <d v="2018-06-06T00:00:00"/>
    <x v="2"/>
    <x v="2"/>
    <x v="0"/>
    <s v="ADMINISTRACION DE SUCURSALES"/>
    <s v="GASTOS NO DEDUCIBLES"/>
    <s v="TRANSACCIONES DEL DIA 06/06/2018SPYRAL - GESTION ADMINISTRATIVA"/>
    <n v="48.2"/>
    <n v="0"/>
    <s v="PAITILLA"/>
    <x v="4"/>
  </r>
  <r>
    <n v="2"/>
    <d v="2018-07-06T00:00:00"/>
    <x v="6"/>
    <x v="6"/>
    <x v="0"/>
    <s v="ADMINISTRACION DE SUCURSALES"/>
    <s v="GASTOS NO DEDUCIBLES"/>
    <s v="TRANSACCIONES DEL DIA 07/06/2018SPYRAL - GESTION ADMINISTRATIVA"/>
    <n v="47.95"/>
    <n v="0"/>
    <s v="PAITILLA"/>
    <x v="4"/>
  </r>
  <r>
    <n v="2"/>
    <d v="2018-09-17T00:00:00"/>
    <x v="4"/>
    <x v="4"/>
    <x v="0"/>
    <s v="ADMINISTRACION DE SUCURSALES"/>
    <s v="GASTOS NO DEDUCIBLES"/>
    <s v="TRANSACCIONES DEL DIA 09/17/2018SPYRAL - GESTION ADMINISTRATIVA"/>
    <n v="88.43"/>
    <n v="0"/>
    <s v="PAITILLA"/>
    <x v="4"/>
  </r>
  <r>
    <n v="2"/>
    <d v="2018-10-01T00:00:00"/>
    <x v="0"/>
    <x v="0"/>
    <x v="0"/>
    <s v="ADMINISTRACION DE SUCURSALES"/>
    <s v="GASTOS NO DEDUCIBLES"/>
    <s v="TRANSACCIONES DEL DIA 10/01/2018SPYRAL - GESTION ADMINISTRATIVA"/>
    <n v="50.37"/>
    <n v="0"/>
    <s v="PAITILLA"/>
    <x v="4"/>
  </r>
  <r>
    <n v="2"/>
    <d v="2018-12-31T00:00:00"/>
    <x v="1"/>
    <x v="1"/>
    <x v="0"/>
    <s v="ADMINISTRACION DE SUCURSALES"/>
    <s v="CIERRE DE ANIO FISCAL"/>
    <s v="CIERRE_DE_CTAS_NOMINALES"/>
    <n v="0"/>
    <n v="389.15"/>
    <s v="PAITILLA"/>
    <x v="4"/>
  </r>
  <r>
    <n v="3"/>
    <d v="2018-06-01T00:00:00"/>
    <x v="2"/>
    <x v="2"/>
    <x v="0"/>
    <s v="ADMINISTRACION DE SUCURSALES"/>
    <s v="NC GASTO NO DEDUCIBLES"/>
    <s v="TRANSACCIONES DEL DIA 06/01/2018SPYRAL - GESTION ADMINISTRATIVA"/>
    <n v="8.6999999999999993"/>
    <n v="0"/>
    <s v="EL DORADO"/>
    <x v="4"/>
  </r>
  <r>
    <n v="3"/>
    <d v="2018-06-01T00:00:00"/>
    <x v="2"/>
    <x v="2"/>
    <x v="0"/>
    <s v="ADMINISTRACION DE SUCURSALES"/>
    <s v="GASTOS NO DEDUCIBLES"/>
    <s v="TRANSACCIONES DEL DIA 06/01/2018SPYRAL - GESTION ADMINISTRATIVA"/>
    <n v="187.5"/>
    <n v="0"/>
    <s v="EL DORADO"/>
    <x v="4"/>
  </r>
  <r>
    <n v="3"/>
    <d v="2018-08-20T00:00:00"/>
    <x v="3"/>
    <x v="3"/>
    <x v="0"/>
    <s v="ADMINISTRACION DE SUCURSALES"/>
    <s v="GASTOS NO DEDUCIBLES"/>
    <s v="TRANSACCIONES DEL DIA 08/20/2018SPYRAL - GESTION ADMINISTRATIVA"/>
    <n v="202.5"/>
    <n v="0"/>
    <s v="EL DORADO"/>
    <x v="4"/>
  </r>
  <r>
    <n v="3"/>
    <d v="2018-10-10T00:00:00"/>
    <x v="0"/>
    <x v="0"/>
    <x v="0"/>
    <s v="ADMINISTRACION DE SUCURSALES"/>
    <s v="GASTOS NO DEDUCIBLES"/>
    <s v="TRANSACCIONES DEL DIA 10/10/2018SPYRAL - GESTION ADMINISTRATIVA"/>
    <n v="195"/>
    <n v="0"/>
    <s v="EL DORADO"/>
    <x v="4"/>
  </r>
  <r>
    <n v="3"/>
    <d v="2018-10-16T00:00:00"/>
    <x v="0"/>
    <x v="0"/>
    <x v="0"/>
    <s v="ADMINISTRACION DE SUCURSALES"/>
    <s v="NC GASTO NO DEDUCIBLES"/>
    <s v="TRANSACCIONES DEL DIA 10/16/2018SPYRAL - GESTION ADMINISTRATIVA"/>
    <n v="9.99"/>
    <n v="0"/>
    <s v="EL DORADO"/>
    <x v="4"/>
  </r>
  <r>
    <n v="3"/>
    <d v="2018-12-18T00:00:00"/>
    <x v="1"/>
    <x v="1"/>
    <x v="0"/>
    <s v="ADMINISTRACION DE SUCURSALES"/>
    <s v="GASTOS NO DEDUCIBLES"/>
    <s v="TRANSACCIONES DEL DIA 12/18/2018SPYRAL - GESTION ADMINISTRATIVA"/>
    <n v="195"/>
    <n v="0"/>
    <s v="EL DORADO"/>
    <x v="4"/>
  </r>
  <r>
    <n v="3"/>
    <d v="2018-12-28T00:00:00"/>
    <x v="1"/>
    <x v="1"/>
    <x v="0"/>
    <s v="ADMINISTRACION DE SUCURSALES"/>
    <s v="NC GASTO NO DEDUCIBLES"/>
    <s v="TRANSACCIONES DEL DIA 12/28/2018SPYRAL - GESTION ADMINISTRATIVA"/>
    <n v="203"/>
    <n v="0"/>
    <s v="EL DORADO"/>
    <x v="4"/>
  </r>
  <r>
    <n v="3"/>
    <d v="2018-12-31T00:00:00"/>
    <x v="1"/>
    <x v="1"/>
    <x v="0"/>
    <s v="ADMINISTRACION DE SUCURSALES"/>
    <s v="CIERRE DE ANIO FISCAL"/>
    <s v="CIERRE_DE_CTAS_NOMINALES"/>
    <n v="0"/>
    <n v="1392.64"/>
    <s v="EL DORADO"/>
    <x v="4"/>
  </r>
  <r>
    <n v="4"/>
    <d v="2018-06-11T00:00:00"/>
    <x v="2"/>
    <x v="2"/>
    <x v="0"/>
    <s v="ADMINISTRACION DE SUCURSALES"/>
    <s v="NC GASTO NO DEDUCIBLES"/>
    <s v="TRANSACCIONES DEL DIA 06/11/2018SPYRAL - GESTION ADMINISTRATIVA"/>
    <n v="53.41"/>
    <n v="0"/>
    <s v="VIA ARGENTINA"/>
    <x v="4"/>
  </r>
  <r>
    <n v="4"/>
    <d v="2018-07-17T00:00:00"/>
    <x v="6"/>
    <x v="6"/>
    <x v="0"/>
    <s v="ADMINISTRACION DE SUCURSALES"/>
    <s v="NC GASTO NO DEDUCIBLES"/>
    <s v="TRANSACCIONES DEL DIA 07/17/2018SPYRAL - GESTION ADMINISTRATIVA"/>
    <n v="40.19"/>
    <n v="0"/>
    <s v="VIA ARGENTINA"/>
    <x v="4"/>
  </r>
  <r>
    <n v="4"/>
    <d v="2018-09-03T00:00:00"/>
    <x v="4"/>
    <x v="4"/>
    <x v="0"/>
    <s v="ADMINISTRACION DE SUCURSALES"/>
    <s v="NC GASTO NO DEDUCIBLES"/>
    <s v="TRANSACCIONES DEL DIA 09/03/2018SPYRAL - GESTION ADMINISTRATIVA"/>
    <n v="45.62"/>
    <n v="0"/>
    <s v="VIA ARGENTINA"/>
    <x v="4"/>
  </r>
  <r>
    <n v="4"/>
    <d v="2018-10-02T00:00:00"/>
    <x v="0"/>
    <x v="0"/>
    <x v="0"/>
    <s v="ADMINISTRACION DE SUCURSALES"/>
    <s v="NC GASTO NO DEDUCIBLES"/>
    <s v="TRANSACCIONES DEL DIA 10/02/2018SPYRAL - GESTION ADMINISTRATIVA"/>
    <n v="49.32"/>
    <n v="0"/>
    <s v="VIA ARGENTINA"/>
    <x v="4"/>
  </r>
  <r>
    <n v="4"/>
    <d v="2018-10-10T00:00:00"/>
    <x v="0"/>
    <x v="0"/>
    <x v="0"/>
    <s v="ADMINISTRACION DE SUCURSALES"/>
    <s v="NC GASTO NO DEDUCIBLES"/>
    <s v="TRANSACCIONES DEL DIA 10/10/2018SPYRAL - GESTION ADMINISTRATIVA"/>
    <n v="49.58"/>
    <n v="0"/>
    <s v="VIA ARGENTINA"/>
    <x v="4"/>
  </r>
  <r>
    <n v="4"/>
    <d v="2018-11-08T00:00:00"/>
    <x v="5"/>
    <x v="5"/>
    <x v="0"/>
    <s v="ADMINISTRACION DE SUCURSALES"/>
    <s v="NC GASTO NO DEDUCIBLES"/>
    <s v="TRANSACCIONES DEL DIA 11/08/2018SPYRAL - GESTION ADMINISTRATIVA"/>
    <n v="47.35"/>
    <n v="0"/>
    <s v="VIA ARGENTINA"/>
    <x v="4"/>
  </r>
  <r>
    <n v="4"/>
    <d v="2018-11-16T00:00:00"/>
    <x v="5"/>
    <x v="5"/>
    <x v="0"/>
    <s v="ADMINISTRACION DE SUCURSALES"/>
    <s v="NC GASTO NO DEDUCIBLES"/>
    <s v="TRANSACCIONES DEL DIA 11/16/2018SPYRAL - GESTION ADMINISTRATIVA"/>
    <n v="36.11"/>
    <n v="0"/>
    <s v="VIA ARGENTINA"/>
    <x v="4"/>
  </r>
  <r>
    <n v="4"/>
    <d v="2018-12-31T00:00:00"/>
    <x v="1"/>
    <x v="1"/>
    <x v="0"/>
    <s v="ADMINISTRACION DE SUCURSALES"/>
    <s v="CIERRE DE ANIO FISCAL"/>
    <s v="CIERRE_DE_CTAS_NOMINALES"/>
    <n v="0"/>
    <n v="321.58"/>
    <s v="VIA ARGENTINA"/>
    <x v="4"/>
  </r>
  <r>
    <n v="5"/>
    <d v="2018-06-20T00:00:00"/>
    <x v="2"/>
    <x v="2"/>
    <x v="0"/>
    <s v="ADMINISTRACION DE SUCURSALES"/>
    <s v="NC GASTO NO DEDUCIBLES"/>
    <s v="TRANSACCIONES DEL DIA 06/20/2018SPYRAL - GESTION ADMINISTRATIVA"/>
    <n v="211"/>
    <n v="0"/>
    <s v="VIA PORRAS"/>
    <x v="4"/>
  </r>
  <r>
    <n v="5"/>
    <d v="2018-08-23T00:00:00"/>
    <x v="3"/>
    <x v="3"/>
    <x v="0"/>
    <s v="ADMINISTRACION DE SUCURSALES"/>
    <s v="NC GASTO NO DEDUCIBLES"/>
    <s v="TRANSACCIONES DEL DIA 08/23/2018SPYRAL - GESTION ADMINISTRATIVA"/>
    <n v="211"/>
    <n v="0"/>
    <s v="VIA PORRAS"/>
    <x v="4"/>
  </r>
  <r>
    <n v="5"/>
    <d v="2018-10-10T00:00:00"/>
    <x v="0"/>
    <x v="0"/>
    <x v="0"/>
    <s v="ADMINISTRACION DE SUCURSALES"/>
    <s v="NC GASTO NO DEDUCIBLES"/>
    <s v="TRANSACCIONES DEL DIA 10/10/2018SPYRAL - GESTION ADMINISTRATIVA"/>
    <n v="95"/>
    <n v="0"/>
    <s v="VIA PORRAS"/>
    <x v="4"/>
  </r>
  <r>
    <n v="5"/>
    <d v="2018-11-09T00:00:00"/>
    <x v="5"/>
    <x v="5"/>
    <x v="0"/>
    <s v="ADMINISTRACION DE SUCURSALES"/>
    <s v="NC GASTO NO DEDUCIBLES"/>
    <s v="TRANSACCIONES DEL DIA 11/09/2018SPYRAL - GESTION ADMINISTRATIVA"/>
    <n v="170.48"/>
    <n v="0"/>
    <s v="VIA PORRAS"/>
    <x v="4"/>
  </r>
  <r>
    <n v="5"/>
    <d v="2018-12-20T00:00:00"/>
    <x v="1"/>
    <x v="1"/>
    <x v="0"/>
    <s v="ADMINISTRACION DE SUCURSALES"/>
    <s v="NC GASTO NO DEDUCIBLES"/>
    <s v="TRANSACCIONES DEL DIA 12/20/2018SPYRAL - GESTION ADMINISTRATIVA"/>
    <n v="86"/>
    <n v="0"/>
    <s v="VIA PORRAS"/>
    <x v="4"/>
  </r>
  <r>
    <n v="5"/>
    <d v="2018-12-31T00:00:00"/>
    <x v="1"/>
    <x v="1"/>
    <x v="0"/>
    <s v="ADMINISTRACION DE SUCURSALES"/>
    <s v="CIERRE DE ANIO FISCAL"/>
    <s v="CIERRE_DE_CTAS_NOMINALES"/>
    <n v="0"/>
    <n v="1022.8"/>
    <s v="VIA PORRAS"/>
    <x v="4"/>
  </r>
  <r>
    <n v="6"/>
    <d v="2018-06-01T00:00:00"/>
    <x v="2"/>
    <x v="2"/>
    <x v="0"/>
    <s v="ADMINISTRACION DE SUCURSALES"/>
    <s v="NC GASTO NO DEDUCIBLES"/>
    <s v="TRANSACCIONES DEL DIA 06/01/2018SPYRAL - GESTION ADMINISTRATIVA"/>
    <n v="140.30000000000001"/>
    <n v="0"/>
    <s v="EL INGENIO"/>
    <x v="4"/>
  </r>
  <r>
    <n v="6"/>
    <d v="2018-08-23T00:00:00"/>
    <x v="3"/>
    <x v="3"/>
    <x v="0"/>
    <s v="ADMINISTRACION DE SUCURSALES"/>
    <s v="NC GASTO NO DEDUCIBLES"/>
    <s v="TRANSACCIONES DEL DIA 08/23/2018SPYRAL - GESTION ADMINISTRATIVA"/>
    <n v="63.77"/>
    <n v="0"/>
    <s v="EL INGENIO"/>
    <x v="4"/>
  </r>
  <r>
    <n v="6"/>
    <d v="2018-12-20T00:00:00"/>
    <x v="1"/>
    <x v="1"/>
    <x v="0"/>
    <s v="ADMINISTRACION DE SUCURSALES"/>
    <s v="NC GASTO NO DEDUCIBLES"/>
    <s v="TRANSACCIONES DEL DIA 12/20/2018SPYRAL - GESTION ADMINISTRATIVA"/>
    <n v="263.25"/>
    <n v="0"/>
    <s v="EL INGENIO"/>
    <x v="4"/>
  </r>
  <r>
    <n v="6"/>
    <d v="2018-12-31T00:00:00"/>
    <x v="1"/>
    <x v="1"/>
    <x v="0"/>
    <s v="ADMINISTRACION DE SUCURSALES"/>
    <s v="CIERRE DE ANIO FISCAL"/>
    <s v="CIERRE_DE_CTAS_NOMINALES"/>
    <n v="0"/>
    <n v="467.32"/>
    <s v="EL INGENIO"/>
    <x v="4"/>
  </r>
  <r>
    <n v="7"/>
    <d v="2018-06-04T00:00:00"/>
    <x v="2"/>
    <x v="2"/>
    <x v="0"/>
    <s v="ADMINISTRACION DE SUCURSALES"/>
    <s v="GASTOS NO DEDUCIBLES"/>
    <s v="TRANSACCIONES DEL DIA 06/04/2018SPYRAL - GESTION ADMINISTRATIVA"/>
    <n v="18"/>
    <n v="0"/>
    <s v="CHANIS"/>
    <x v="4"/>
  </r>
  <r>
    <n v="7"/>
    <d v="2018-06-07T00:00:00"/>
    <x v="2"/>
    <x v="2"/>
    <x v="0"/>
    <s v="ADMINISTRACION DE SUCURSALES"/>
    <s v="NC GASTO NO DEDUCIBLES"/>
    <s v="TRANSACCIONES DEL DIA 06/07/2018SPYRAL - GESTION ADMINISTRATIVA"/>
    <n v="10.25"/>
    <n v="0"/>
    <s v="CHANIS"/>
    <x v="4"/>
  </r>
  <r>
    <n v="7"/>
    <d v="2018-06-15T00:00:00"/>
    <x v="2"/>
    <x v="2"/>
    <x v="0"/>
    <s v="ADMINISTRACION DE SUCURSALES"/>
    <s v="NC GASTO NO DEDUCIBLES"/>
    <s v="TRANSACCIONES DEL DIA 06/15/2018SPYRAL - GESTION ADMINISTRATIVA"/>
    <n v="30.84"/>
    <n v="0"/>
    <s v="CHANIS"/>
    <x v="4"/>
  </r>
  <r>
    <n v="7"/>
    <d v="2018-09-03T00:00:00"/>
    <x v="4"/>
    <x v="4"/>
    <x v="0"/>
    <s v="ADMINISTRACION DE SUCURSALES"/>
    <s v="NC GASTO NO DEDUCIBLES"/>
    <s v="TRANSACCIONES DEL DIA 09/03/2018SPYRAL - GESTION ADMINISTRATIVA"/>
    <n v="60"/>
    <n v="0"/>
    <s v="CHANIS"/>
    <x v="4"/>
  </r>
  <r>
    <n v="7"/>
    <d v="2018-11-06T00:00:00"/>
    <x v="5"/>
    <x v="5"/>
    <x v="0"/>
    <s v="ADMINISTRACION DE SUCURSALES"/>
    <s v="NC GASTO NO DEDUCIBLES"/>
    <s v="TRANSACCIONES DEL DIA 11/06/2018SPYRAL - GESTION ADMINISTRATIVA"/>
    <n v="34.99"/>
    <n v="0"/>
    <s v="CHANIS"/>
    <x v="4"/>
  </r>
  <r>
    <n v="7"/>
    <d v="2018-12-01T00:00:00"/>
    <x v="1"/>
    <x v="1"/>
    <x v="0"/>
    <s v="ADMINISTRACION DE SUCURSALES"/>
    <s v="NC GASTO NO DEDUCIBLES"/>
    <s v="TRANSACCIONES DEL DIA 12/01/2018SPYRAL - GESTION ADMINISTRATIVA"/>
    <n v="15.95"/>
    <n v="0"/>
    <s v="CHANIS"/>
    <x v="4"/>
  </r>
  <r>
    <n v="7"/>
    <d v="2018-12-27T00:00:00"/>
    <x v="1"/>
    <x v="1"/>
    <x v="0"/>
    <s v="ADMINISTRACION DE SUCURSALES"/>
    <s v="NC GASTO NO DEDUCIBLES"/>
    <s v="TRANSACCIONES DEL DIA 12/27/2018SPYRAL - GESTION ADMINISTRATIVA"/>
    <n v="68"/>
    <n v="0"/>
    <s v="CHANIS"/>
    <x v="4"/>
  </r>
  <r>
    <n v="7"/>
    <d v="2018-12-31T00:00:00"/>
    <x v="1"/>
    <x v="1"/>
    <x v="0"/>
    <s v="ADMINISTRACION DE SUCURSALES"/>
    <s v="CIERRE DE ANIO FISCAL"/>
    <s v="CIERRE_DE_CTAS_NOMINALES"/>
    <n v="0"/>
    <n v="263.70999999999998"/>
    <s v="CHANIS"/>
    <x v="4"/>
  </r>
  <r>
    <n v="8"/>
    <d v="2018-06-07T00:00:00"/>
    <x v="2"/>
    <x v="2"/>
    <x v="0"/>
    <s v="ADMINISTRACION DE SUCURSALES"/>
    <s v="NC GASTO NO DEDUCIBLES"/>
    <s v="TRANSACCIONES DEL DIA 06/07/2018SPYRAL - GESTION ADMINISTRATIVA"/>
    <n v="20.99"/>
    <n v="0"/>
    <s v="PLAZA TOCUMEN"/>
    <x v="4"/>
  </r>
  <r>
    <n v="8"/>
    <d v="2018-07-12T00:00:00"/>
    <x v="6"/>
    <x v="6"/>
    <x v="0"/>
    <s v="ADMINISTRACION DE SUCURSALES"/>
    <s v="NC GASTO NO DEDUCIBLES"/>
    <s v="TRANSACCIONES DEL DIA 07/12/2018SPYRAL - GESTION ADMINISTRATIVA"/>
    <n v="21.2"/>
    <n v="0"/>
    <s v="PLAZA TOCUMEN"/>
    <x v="4"/>
  </r>
  <r>
    <n v="8"/>
    <d v="2018-08-14T00:00:00"/>
    <x v="3"/>
    <x v="3"/>
    <x v="0"/>
    <s v="ADMINISTRACION DE SUCURSALES"/>
    <s v="NC GASTO NO DEDUCIBLES"/>
    <s v="TRANSACCIONES DEL DIA 08/14/2018SPYRAL - GESTION ADMINISTRATIVA"/>
    <n v="14.25"/>
    <n v="0"/>
    <s v="PLAZA TOCUMEN"/>
    <x v="4"/>
  </r>
  <r>
    <n v="8"/>
    <d v="2018-09-14T00:00:00"/>
    <x v="4"/>
    <x v="4"/>
    <x v="0"/>
    <s v="ADMINISTRACION DE SUCURSALES"/>
    <s v="NC GASTO NO DEDUCIBLES"/>
    <s v="TRANSACCIONES DEL DIA 09/14/2018SPYRAL - GESTION ADMINISTRATIVA"/>
    <n v="16.149999999999999"/>
    <n v="0"/>
    <s v="PLAZA TOCUMEN"/>
    <x v="4"/>
  </r>
  <r>
    <n v="8"/>
    <d v="2018-10-22T00:00:00"/>
    <x v="0"/>
    <x v="0"/>
    <x v="0"/>
    <s v="ADMINISTRACION DE SUCURSALES"/>
    <s v="GASTOS NO DEDUCIBLES"/>
    <s v="TRANSACCIONES DEL DIA 10/22/2018SPYRAL - GESTION ADMINISTRATIVA"/>
    <n v="19.100000000000001"/>
    <n v="0"/>
    <s v="PLAZA TOCUMEN"/>
    <x v="4"/>
  </r>
  <r>
    <n v="8"/>
    <d v="2018-11-06T00:00:00"/>
    <x v="5"/>
    <x v="5"/>
    <x v="0"/>
    <s v="ADMINISTRACION DE SUCURSALES"/>
    <s v="NC GASTO NO DEDUCIBLES"/>
    <s v="TRANSACCIONES DEL DIA 11/06/2018SPYRAL - GESTION ADMINISTRATIVA"/>
    <n v="25.02"/>
    <n v="0"/>
    <s v="PLAZA TOCUMEN"/>
    <x v="4"/>
  </r>
  <r>
    <n v="8"/>
    <d v="2018-11-29T00:00:00"/>
    <x v="5"/>
    <x v="5"/>
    <x v="0"/>
    <s v="ADMINISTRACION DE SUCURSALES"/>
    <s v="GASTOS NO DEDUCIBLES"/>
    <s v="TRANSACCIONES DEL DIA 11/29/2018SPYRAL - GESTION ADMINISTRATIVA"/>
    <n v="32.299999999999997"/>
    <n v="0"/>
    <s v="PLAZA TOCUMEN"/>
    <x v="4"/>
  </r>
  <r>
    <n v="8"/>
    <d v="2018-12-31T00:00:00"/>
    <x v="1"/>
    <x v="1"/>
    <x v="0"/>
    <s v="ADMINISTRACION DE SUCURSALES"/>
    <s v="CIERRE DE ANIO FISCAL"/>
    <s v="CIERRE_DE_CTAS_NOMINALES"/>
    <n v="0"/>
    <n v="251.37"/>
    <s v="PLAZA TOCUMEN"/>
    <x v="4"/>
  </r>
  <r>
    <n v="9"/>
    <d v="2018-08-03T00:00:00"/>
    <x v="3"/>
    <x v="3"/>
    <x v="0"/>
    <s v="ADMINISTRACION DE SUCURSALES"/>
    <s v="NC GASTO NO DEDUCIBLES"/>
    <s v="TRANSACCIONES DEL DIA 08/03/2018SPYRAL - GESTION ADMINISTRATIVA"/>
    <n v="90"/>
    <n v="0"/>
    <s v="SANTIAGO"/>
    <x v="4"/>
  </r>
  <r>
    <n v="9"/>
    <d v="2018-08-23T00:00:00"/>
    <x v="3"/>
    <x v="3"/>
    <x v="0"/>
    <s v="ADMINISTRACION DE SUCURSALES"/>
    <s v="NC GASTO NO DEDUCIBLES"/>
    <s v="TRANSACCIONES DEL DIA 08/23/2018SPYRAL - GESTION ADMINISTRATIVA"/>
    <n v="128.04"/>
    <n v="0"/>
    <s v="SANTIAGO"/>
    <x v="4"/>
  </r>
  <r>
    <n v="9"/>
    <d v="2018-10-17T00:00:00"/>
    <x v="0"/>
    <x v="0"/>
    <x v="0"/>
    <s v="ADMINISTRACION DE SUCURSALES"/>
    <s v="GASTOS NO DEDUCIBLES"/>
    <s v="TRANSACCIONES DEL DIA 10/17/2018SPYRAL - GESTION ADMINISTRATIVA"/>
    <n v="36"/>
    <n v="0"/>
    <s v="SANTIAGO"/>
    <x v="4"/>
  </r>
  <r>
    <n v="9"/>
    <d v="2018-11-16T00:00:00"/>
    <x v="5"/>
    <x v="5"/>
    <x v="0"/>
    <s v="ADMINISTRACION DE SUCURSALES"/>
    <s v="NC GASTO NO DEDUCIBLES"/>
    <s v="TRANSACCIONES DEL DIA 11/16/2018SPYRAL - GESTION ADMINISTRATIVA"/>
    <n v="125.21"/>
    <n v="0"/>
    <s v="SANTIAGO"/>
    <x v="4"/>
  </r>
  <r>
    <n v="9"/>
    <d v="2018-12-14T00:00:00"/>
    <x v="1"/>
    <x v="1"/>
    <x v="0"/>
    <s v="ADMINISTRACION DE SUCURSALES"/>
    <s v="NC GASTO NO DEDUCIBLES"/>
    <s v="TRANSACCIONES DEL DIA 12/14/2018SPYRAL - GESTION ADMINISTRATIVA"/>
    <n v="90"/>
    <n v="0"/>
    <s v="SANTIAGO"/>
    <x v="4"/>
  </r>
  <r>
    <n v="9"/>
    <d v="2018-12-31T00:00:00"/>
    <x v="1"/>
    <x v="1"/>
    <x v="0"/>
    <s v="ADMINISTRACION DE SUCURSALES"/>
    <s v="CIERRE DE ANIO FISCAL"/>
    <s v="CIERRE_DE_CTAS_NOMINALES"/>
    <n v="0"/>
    <n v="737.23"/>
    <s v="SANTIAGO"/>
    <x v="4"/>
  </r>
  <r>
    <n v="10"/>
    <d v="2018-06-15T00:00:00"/>
    <x v="2"/>
    <x v="2"/>
    <x v="0"/>
    <s v="ADMINISTRACION DE SUCURSALES"/>
    <s v="NC GASTO NO DEDUCIBLES"/>
    <s v="TRANSACCIONES DEL DIA 06/15/2018SPYRAL - GESTION ADMINISTRATIVA"/>
    <n v="65"/>
    <n v="0"/>
    <s v="OBARRIO"/>
    <x v="4"/>
  </r>
  <r>
    <n v="10"/>
    <d v="2018-06-15T00:00:00"/>
    <x v="2"/>
    <x v="2"/>
    <x v="0"/>
    <s v="ADMINISTRACION DE SUCURSALES"/>
    <s v="GASTOS NO DEDUCIBLES"/>
    <s v="TRANSACCIONES DEL DIA 06/15/2018SPYRAL - GESTION ADMINISTRATIVA"/>
    <n v="12.93"/>
    <n v="0"/>
    <s v="OBARRIO"/>
    <x v="4"/>
  </r>
  <r>
    <n v="10"/>
    <d v="2018-09-11T00:00:00"/>
    <x v="4"/>
    <x v="4"/>
    <x v="0"/>
    <s v="ADMINISTRACION DE SUCURSALES"/>
    <s v="NC GASTO NO DEDUCIBLES"/>
    <s v="TRANSACCIONES DEL DIA 09/11/2018SPYRAL - GESTION ADMINISTRATIVA"/>
    <n v="197.14"/>
    <n v="0"/>
    <s v="OBARRIO"/>
    <x v="4"/>
  </r>
  <r>
    <n v="10"/>
    <d v="2018-11-13T00:00:00"/>
    <x v="5"/>
    <x v="5"/>
    <x v="0"/>
    <s v="ADMINISTRACION DE SUCURSALES"/>
    <s v="NC GASTO NO DEDUCIBLES"/>
    <s v="TRANSACCIONES DEL DIA 11/13/2018SPYRAL - GESTION ADMINISTRATIVA"/>
    <n v="145.18"/>
    <n v="0"/>
    <s v="OBARRIO"/>
    <x v="4"/>
  </r>
  <r>
    <n v="10"/>
    <d v="2018-12-07T00:00:00"/>
    <x v="1"/>
    <x v="1"/>
    <x v="0"/>
    <s v="ADMINISTRACION DE SUCURSALES"/>
    <s v="NC GASTO NO DEDUCIBLES"/>
    <s v="TRANSACCIONES DEL DIA 12/07/2018SPYRAL - GESTION ADMINISTRATIVA"/>
    <n v="76.7"/>
    <n v="0"/>
    <s v="OBARRIO"/>
    <x v="4"/>
  </r>
  <r>
    <n v="10"/>
    <d v="2018-12-31T00:00:00"/>
    <x v="1"/>
    <x v="1"/>
    <x v="0"/>
    <s v="ADMINISTRACION DE SUCURSALES"/>
    <s v="CIERRE DE ANIO FISCAL"/>
    <s v="CIERRE_DE_CTAS_NOMINALES"/>
    <n v="0"/>
    <n v="710.15"/>
    <s v="OBARRIO"/>
    <x v="4"/>
  </r>
  <r>
    <n v="11"/>
    <d v="2018-07-02T00:00:00"/>
    <x v="6"/>
    <x v="6"/>
    <x v="0"/>
    <s v="ADMINISTRACION DE SUCURSALES"/>
    <s v="NC GASTO NO DEDUCIBLES"/>
    <s v="TRANSACCIONES DEL DIA 07/02/2018SPYRAL - GESTION ADMINISTRATIVA"/>
    <n v="36.950000000000003"/>
    <n v="0"/>
    <s v="COLON"/>
    <x v="4"/>
  </r>
  <r>
    <n v="11"/>
    <d v="2018-09-18T00:00:00"/>
    <x v="4"/>
    <x v="4"/>
    <x v="0"/>
    <s v="ADMINISTRACION DE SUCURSALES"/>
    <s v="NC GASTO NO DEDUCIBLES"/>
    <s v="TRANSACCIONES DEL DIA 09/18/2018SPYRAL - GESTION ADMINISTRATIVA"/>
    <n v="88.74"/>
    <n v="0"/>
    <s v="COLON"/>
    <x v="4"/>
  </r>
  <r>
    <n v="11"/>
    <d v="2018-12-12T00:00:00"/>
    <x v="1"/>
    <x v="1"/>
    <x v="0"/>
    <s v="ADMINISTRACION DE SUCURSALES"/>
    <s v="NC GASTO NO DEDUCIBLES"/>
    <s v="TRANSACCIONES DEL DIA 12/12/2018SPYRAL - GESTION ADMINISTRATIVA"/>
    <n v="151.84"/>
    <n v="0"/>
    <s v="COLON"/>
    <x v="4"/>
  </r>
  <r>
    <n v="11"/>
    <d v="2018-12-31T00:00:00"/>
    <x v="1"/>
    <x v="1"/>
    <x v="0"/>
    <s v="ADMINISTRACION DE SUCURSALES"/>
    <s v="CIERRE DE ANIO FISCAL"/>
    <s v="CIERRE_DE_CTAS_NOMINALES"/>
    <n v="0"/>
    <n v="449.62"/>
    <s v="COLON"/>
    <x v="4"/>
  </r>
  <r>
    <n v="13"/>
    <d v="2018-06-01T00:00:00"/>
    <x v="2"/>
    <x v="2"/>
    <x v="0"/>
    <s v="ADMINISTRACION DE SUCURSALES"/>
    <s v="NC GASTO NO DEDUCIBLES"/>
    <s v="TRANSACCIONES DEL DIA 06/01/2018SPYRAL - GESTION ADMINISTRATIVA"/>
    <n v="88.19"/>
    <n v="0"/>
    <s v="HATO PINTADO"/>
    <x v="4"/>
  </r>
  <r>
    <n v="13"/>
    <d v="2018-06-20T00:00:00"/>
    <x v="2"/>
    <x v="2"/>
    <x v="0"/>
    <s v="ADMINISTRACION DE SUCURSALES"/>
    <s v="NC GASTO NO DEDUCIBLES"/>
    <s v="TRANSACCIONES DEL DIA 06/20/2018SPYRAL - GESTION ADMINISTRATIVA"/>
    <n v="86.74"/>
    <n v="0"/>
    <s v="HATO PINTADO"/>
    <x v="4"/>
  </r>
  <r>
    <n v="13"/>
    <d v="2018-07-12T00:00:00"/>
    <x v="6"/>
    <x v="6"/>
    <x v="0"/>
    <s v="ADMINISTRACION DE SUCURSALES"/>
    <s v="NC GASTO NO DEDUCIBLES"/>
    <s v="TRANSACCIONES DEL DIA 07/12/2018SPYRAL - GESTION ADMINISTRATIVA"/>
    <n v="65.22"/>
    <n v="0"/>
    <s v="HATO PINTADO"/>
    <x v="4"/>
  </r>
  <r>
    <n v="13"/>
    <d v="2018-08-09T00:00:00"/>
    <x v="3"/>
    <x v="3"/>
    <x v="0"/>
    <s v="ADMINISTRACION DE SUCURSALES"/>
    <s v="NC GASTO NO DEDUCIBLES"/>
    <s v="TRANSACCIONES DEL DIA 08/09/2018SPYRAL - GESTION ADMINISTRATIVA"/>
    <n v="152.08000000000001"/>
    <n v="0"/>
    <s v="HATO PINTADO"/>
    <x v="4"/>
  </r>
  <r>
    <n v="13"/>
    <d v="2018-09-03T00:00:00"/>
    <x v="4"/>
    <x v="4"/>
    <x v="0"/>
    <s v="ADMINISTRACION DE SUCURSALES"/>
    <s v="NC GASTO NO DEDUCIBLES"/>
    <s v="TRANSACCIONES DEL DIA 09/03/2018SPYRAL - GESTION ADMINISTRATIVA"/>
    <n v="26.1"/>
    <n v="0"/>
    <s v="HATO PINTADO"/>
    <x v="4"/>
  </r>
  <r>
    <n v="13"/>
    <d v="2018-09-11T00:00:00"/>
    <x v="4"/>
    <x v="4"/>
    <x v="0"/>
    <s v="ADMINISTRACION DE SUCURSALES"/>
    <s v="NC GASTO NO DEDUCIBLES"/>
    <s v="TRANSACCIONES DEL DIA 09/11/2018SPYRAL - GESTION ADMINISTRATIVA"/>
    <n v="89.33"/>
    <n v="0"/>
    <s v="HATO PINTADO"/>
    <x v="4"/>
  </r>
  <r>
    <n v="13"/>
    <d v="2018-10-02T00:00:00"/>
    <x v="0"/>
    <x v="0"/>
    <x v="0"/>
    <s v="ADMINISTRACION DE SUCURSALES"/>
    <s v="NC GASTO NO DEDUCIBLES"/>
    <s v="TRANSACCIONES DEL DIA 10/02/2018SPYRAL - GESTION ADMINISTRATIVA"/>
    <n v="103.39"/>
    <n v="0"/>
    <s v="HATO PINTADO"/>
    <x v="4"/>
  </r>
  <r>
    <n v="13"/>
    <d v="2018-10-23T00:00:00"/>
    <x v="0"/>
    <x v="0"/>
    <x v="0"/>
    <s v="ADMINISTRACION DE SUCURSALES"/>
    <s v="NC GASTO NO DEDUCIBLES"/>
    <s v="TRANSACCIONES DEL DIA 10/23/2018SPYRAL - GESTION ADMINISTRATIVA"/>
    <n v="91.81"/>
    <n v="0"/>
    <s v="HATO PINTADO"/>
    <x v="4"/>
  </r>
  <r>
    <n v="13"/>
    <d v="2018-11-06T00:00:00"/>
    <x v="5"/>
    <x v="5"/>
    <x v="0"/>
    <s v="ADMINISTRACION DE SUCURSALES"/>
    <s v="NC GASTO NO DEDUCIBLES"/>
    <s v="TRANSACCIONES DEL DIA 11/06/2018SPYRAL - GESTION ADMINISTRATIVA"/>
    <n v="84.26"/>
    <n v="0"/>
    <s v="HATO PINTADO"/>
    <x v="4"/>
  </r>
  <r>
    <n v="13"/>
    <d v="2018-11-09T00:00:00"/>
    <x v="5"/>
    <x v="5"/>
    <x v="0"/>
    <s v="ADMINISTRACION DE SUCURSALES"/>
    <s v="NC GASTO NO DEDUCIBLES"/>
    <s v="TRANSACCIONES DEL DIA 11/09/2018SPYRAL - GESTION ADMINISTRATIVA"/>
    <n v="17.05"/>
    <n v="0"/>
    <s v="HATO PINTADO"/>
    <x v="4"/>
  </r>
  <r>
    <n v="13"/>
    <d v="2018-12-07T00:00:00"/>
    <x v="1"/>
    <x v="1"/>
    <x v="0"/>
    <s v="ADMINISTRACION DE SUCURSALES"/>
    <s v="NC GASTO NO DEDUCIBLES"/>
    <s v="TRANSACCIONES DEL DIA 12/07/2018SPYRAL - GESTION ADMINISTRATIVA"/>
    <n v="79.73"/>
    <n v="0"/>
    <s v="HATO PINTADO"/>
    <x v="4"/>
  </r>
  <r>
    <n v="13"/>
    <d v="2018-12-31T00:00:00"/>
    <x v="1"/>
    <x v="1"/>
    <x v="0"/>
    <s v="ADMINISTRACION DE SUCURSALES"/>
    <s v="CIERRE DE ANIO FISCAL"/>
    <s v="CIERRE_DE_CTAS_NOMINALES"/>
    <n v="0"/>
    <n v="1634.07"/>
    <s v="HATO PINTADO"/>
    <x v="4"/>
  </r>
  <r>
    <n v="14"/>
    <d v="2018-08-09T00:00:00"/>
    <x v="3"/>
    <x v="3"/>
    <x v="0"/>
    <s v="ADMINISTRACION DE SUCURSALES"/>
    <s v="NC GASTO NO DEDUCIBLES"/>
    <s v="TRANSACCIONES DEL DIA 08/09/2018SPYRAL - GESTION ADMINISTRATIVA"/>
    <n v="102.39"/>
    <n v="0"/>
    <s v="RIO ABAJO"/>
    <x v="4"/>
  </r>
  <r>
    <n v="14"/>
    <d v="2018-11-06T00:00:00"/>
    <x v="5"/>
    <x v="5"/>
    <x v="0"/>
    <s v="ADMINISTRACION DE SUCURSALES"/>
    <s v="NC GASTO NO DEDUCIBLES"/>
    <s v="TRANSACCIONES DEL DIA 11/06/2018SPYRAL - GESTION ADMINISTRATIVA"/>
    <n v="64.069999999999993"/>
    <n v="0"/>
    <s v="RIO ABAJO"/>
    <x v="4"/>
  </r>
  <r>
    <n v="14"/>
    <d v="2018-12-31T00:00:00"/>
    <x v="1"/>
    <x v="1"/>
    <x v="0"/>
    <s v="ADMINISTRACION DE SUCURSALES"/>
    <s v="CIERRE DE ANIO FISCAL"/>
    <s v="CIERRE_DE_CTAS_NOMINALES"/>
    <n v="0"/>
    <n v="359.06"/>
    <s v="RIO ABAJO"/>
    <x v="4"/>
  </r>
  <r>
    <n v="15"/>
    <d v="2018-08-09T00:00:00"/>
    <x v="3"/>
    <x v="3"/>
    <x v="0"/>
    <s v="ADMINISTRACION DE SUCURSALES"/>
    <s v="NC GASTO NO DEDUCIBLES"/>
    <s v="TRANSACCIONES DEL DIA 08/09/2018SPYRAL - GESTION ADMINISTRATIVA"/>
    <n v="28.82"/>
    <n v="0"/>
    <s v="LA CHORRERA"/>
    <x v="4"/>
  </r>
  <r>
    <n v="15"/>
    <d v="2018-12-20T00:00:00"/>
    <x v="1"/>
    <x v="1"/>
    <x v="0"/>
    <s v="ADMINISTRACION DE SUCURSALES"/>
    <s v="NC GASTO NO DEDUCIBLES"/>
    <s v="TRANSACCIONES DEL DIA 12/20/2018SPYRAL - GESTION ADMINISTRATIVA"/>
    <n v="389"/>
    <n v="0"/>
    <s v="LA CHORRERA"/>
    <x v="4"/>
  </r>
  <r>
    <n v="15"/>
    <d v="2018-12-27T00:00:00"/>
    <x v="1"/>
    <x v="1"/>
    <x v="0"/>
    <s v="ADMINISTRACION DE SUCURSALES"/>
    <s v="NC GASTO NO DEDUCIBLES"/>
    <s v="TRANSACCIONES DEL DIA 12/27/2018SPYRAL - GESTION ADMINISTRATIVA"/>
    <n v="96"/>
    <n v="0"/>
    <s v="LA CHORRERA"/>
    <x v="4"/>
  </r>
  <r>
    <n v="15"/>
    <d v="2018-12-31T00:00:00"/>
    <x v="1"/>
    <x v="1"/>
    <x v="0"/>
    <s v="ADMINISTRACION DE SUCURSALES"/>
    <s v="CIERRE DE ANIO FISCAL"/>
    <s v="CIERRE_DE_CTAS_NOMINALES"/>
    <n v="0"/>
    <n v="599.23"/>
    <s v="LA CHORRERA"/>
    <x v="4"/>
  </r>
  <r>
    <n v="16"/>
    <d v="2018-06-23T00:00:00"/>
    <x v="2"/>
    <x v="2"/>
    <x v="0"/>
    <s v="ADMINISTRACION DE SUCURSALES"/>
    <s v="NC GASTO NO DEDUCIBLES"/>
    <s v="TRANSACCIONES DEL DIA 06/23/2018SPYRAL - GESTION ADMINISTRATIVA"/>
    <n v="55.35"/>
    <n v="0"/>
    <s v="AVENIDA CENTRAL"/>
    <x v="4"/>
  </r>
  <r>
    <n v="16"/>
    <d v="2018-11-09T00:00:00"/>
    <x v="5"/>
    <x v="5"/>
    <x v="0"/>
    <s v="ADMINISTRACION DE SUCURSALES"/>
    <s v="NC GASTO NO DEDUCIBLES"/>
    <s v="TRANSACCIONES DEL DIA 11/09/2018SPYRAL - GESTION ADMINISTRATIVA"/>
    <n v="41.1"/>
    <n v="0"/>
    <s v="AVENIDA CENTRAL"/>
    <x v="4"/>
  </r>
  <r>
    <n v="16"/>
    <d v="2018-12-01T00:00:00"/>
    <x v="1"/>
    <x v="1"/>
    <x v="0"/>
    <s v="ADMINISTRACION DE SUCURSALES"/>
    <s v="NC GASTO NO DEDUCIBLES"/>
    <s v="TRANSACCIONES DEL DIA 12/01/2018SPYRAL - GESTION ADMINISTRATIVA"/>
    <n v="126"/>
    <n v="0"/>
    <s v="AVENIDA CENTRAL"/>
    <x v="4"/>
  </r>
  <r>
    <n v="16"/>
    <d v="2018-12-10T00:00:00"/>
    <x v="1"/>
    <x v="1"/>
    <x v="0"/>
    <s v="ADMINISTRACION DE SUCURSALES"/>
    <s v="NC GASTO NO DEDUCIBLES"/>
    <s v="TRANSACCIONES DEL DIA 12/10/2018SPYRAL - GESTION ADMINISTRATIVA"/>
    <n v="100"/>
    <n v="0"/>
    <s v="AVENIDA CENTRAL"/>
    <x v="4"/>
  </r>
  <r>
    <n v="16"/>
    <d v="2018-12-26T00:00:00"/>
    <x v="1"/>
    <x v="1"/>
    <x v="0"/>
    <s v="ADMINISTRACION DE SUCURSALES"/>
    <s v="NC GASTO NO DEDUCIBLES"/>
    <s v="TRANSACCIONES DEL DIA 12/26/2018SPYRAL - GESTION ADMINISTRATIVA"/>
    <n v="95.63"/>
    <n v="0"/>
    <s v="AVENIDA CENTRAL"/>
    <x v="4"/>
  </r>
  <r>
    <n v="16"/>
    <d v="2018-12-31T00:00:00"/>
    <x v="1"/>
    <x v="1"/>
    <x v="0"/>
    <s v="ADMINISTRACION DE SUCURSALES"/>
    <s v="CIERRE DE ANIO FISCAL"/>
    <s v="CIERRE_DE_CTAS_NOMINALES"/>
    <n v="0"/>
    <n v="591.87"/>
    <s v="AVENIDA CENTRAL"/>
    <x v="4"/>
  </r>
  <r>
    <n v="17"/>
    <d v="2018-06-01T00:00:00"/>
    <x v="2"/>
    <x v="2"/>
    <x v="0"/>
    <s v="ADMINISTRACION DE SUCURSALES"/>
    <s v="NC GASTO NO DEDUCIBLES"/>
    <s v="TRANSACCIONES DEL DIA 06/01/2018SPYRAL - GESTION ADMINISTRATIVA"/>
    <n v="40.89"/>
    <n v="0"/>
    <s v="LOS ANGELES"/>
    <x v="4"/>
  </r>
  <r>
    <n v="17"/>
    <d v="2018-07-12T00:00:00"/>
    <x v="6"/>
    <x v="6"/>
    <x v="0"/>
    <s v="ADMINISTRACION DE SUCURSALES"/>
    <s v="NC GASTO NO DEDUCIBLES"/>
    <s v="TRANSACCIONES DEL DIA 07/12/2018SPYRAL - GESTION ADMINISTRATIVA"/>
    <n v="45.65"/>
    <n v="0"/>
    <s v="LOS ANGELES"/>
    <x v="4"/>
  </r>
  <r>
    <n v="17"/>
    <d v="2018-08-17T00:00:00"/>
    <x v="3"/>
    <x v="3"/>
    <x v="0"/>
    <s v="ADMINISTRACION DE SUCURSALES"/>
    <s v="NC GASTO NO DEDUCIBLES"/>
    <s v="TRANSACCIONES DEL DIA 08/17/2018SPYRAL - GESTION ADMINISTRATIVA"/>
    <n v="49.46"/>
    <n v="0"/>
    <s v="LOS ANGELES"/>
    <x v="4"/>
  </r>
  <r>
    <n v="17"/>
    <d v="2018-10-16T00:00:00"/>
    <x v="0"/>
    <x v="0"/>
    <x v="0"/>
    <s v="ADMINISTRACION DE SUCURSALES"/>
    <s v="NC GASTO NO DEDUCIBLES"/>
    <s v="TRANSACCIONES DEL DIA 10/16/2018SPYRAL - GESTION ADMINISTRATIVA"/>
    <n v="35.119999999999997"/>
    <n v="0"/>
    <s v="LOS ANGELES"/>
    <x v="4"/>
  </r>
  <r>
    <n v="17"/>
    <d v="2018-11-23T00:00:00"/>
    <x v="5"/>
    <x v="5"/>
    <x v="0"/>
    <s v="ADMINISTRACION DE SUCURSALES"/>
    <s v="NC GASTO NO DEDUCIBLES"/>
    <s v="TRANSACCIONES DEL DIA 11/23/2018SPYRAL - GESTION ADMINISTRATIVA"/>
    <n v="34.54"/>
    <n v="0"/>
    <s v="LOS ANGELES"/>
    <x v="4"/>
  </r>
  <r>
    <n v="17"/>
    <d v="2018-12-31T00:00:00"/>
    <x v="1"/>
    <x v="1"/>
    <x v="0"/>
    <s v="ADMINISTRACION DE SUCURSALES"/>
    <s v="CIERRE DE ANIO FISCAL"/>
    <s v="CIERRE_DE_CTAS_NOMINALES"/>
    <n v="0"/>
    <n v="248.26"/>
    <s v="LOS ANGELES"/>
    <x v="4"/>
  </r>
  <r>
    <n v="18"/>
    <d v="2018-06-07T00:00:00"/>
    <x v="2"/>
    <x v="2"/>
    <x v="0"/>
    <s v="ADMINISTRACION DE SUCURSALES"/>
    <s v="NC GASTO NO DEDUCIBLES"/>
    <s v="TRANSACCIONES DEL DIA 06/07/2018SPYRAL - GESTION ADMINISTRATIVA"/>
    <n v="152.75"/>
    <n v="0"/>
    <s v="VILLA LUCRE"/>
    <x v="4"/>
  </r>
  <r>
    <n v="18"/>
    <d v="2018-06-23T00:00:00"/>
    <x v="2"/>
    <x v="2"/>
    <x v="0"/>
    <s v="ADMINISTRACION DE SUCURSALES"/>
    <s v="NC GASTO NO DEDUCIBLES"/>
    <s v="TRANSACCIONES DEL DIA 06/23/2018SPYRAL - GESTION ADMINISTRATIVA"/>
    <n v="27.75"/>
    <n v="0"/>
    <s v="VILLA LUCRE"/>
    <x v="4"/>
  </r>
  <r>
    <n v="18"/>
    <d v="2018-08-14T00:00:00"/>
    <x v="3"/>
    <x v="3"/>
    <x v="0"/>
    <s v="ADMINISTRACION DE SUCURSALES"/>
    <s v="NC GASTO NO DEDUCIBLES"/>
    <s v="TRANSACCIONES DEL DIA 08/14/2018SPYRAL - GESTION ADMINISTRATIVA"/>
    <n v="126.25"/>
    <n v="0"/>
    <s v="VILLA LUCRE"/>
    <x v="4"/>
  </r>
  <r>
    <n v="18"/>
    <d v="2018-10-16T00:00:00"/>
    <x v="0"/>
    <x v="0"/>
    <x v="0"/>
    <s v="ADMINISTRACION DE SUCURSALES"/>
    <s v="NC GASTO NO DEDUCIBLES"/>
    <s v="TRANSACCIONES DEL DIA 10/16/2018SPYRAL - GESTION ADMINISTRATIVA"/>
    <n v="77.349999999999994"/>
    <n v="0"/>
    <s v="VILLA LUCRE"/>
    <x v="4"/>
  </r>
  <r>
    <n v="18"/>
    <d v="2018-11-08T00:00:00"/>
    <x v="5"/>
    <x v="5"/>
    <x v="0"/>
    <s v="ADMINISTRACION DE SUCURSALES"/>
    <s v="NC GASTO NO DEDUCIBLES"/>
    <s v="TRANSACCIONES DEL DIA 11/08/2018SPYRAL - GESTION ADMINISTRATIVA"/>
    <n v="90"/>
    <n v="0"/>
    <s v="VILLA LUCRE"/>
    <x v="4"/>
  </r>
  <r>
    <n v="18"/>
    <d v="2018-12-04T00:00:00"/>
    <x v="1"/>
    <x v="1"/>
    <x v="0"/>
    <s v="ADMINISTRACION DE SUCURSALES"/>
    <s v="NC GASTO NO DEDUCIBLES"/>
    <s v="TRANSACCIONES DEL DIA 12/04/2018SPYRAL - GESTION ADMINISTRATIVA"/>
    <n v="43.7"/>
    <n v="0"/>
    <s v="VILLA LUCRE"/>
    <x v="4"/>
  </r>
  <r>
    <n v="18"/>
    <d v="2018-12-31T00:00:00"/>
    <x v="1"/>
    <x v="1"/>
    <x v="0"/>
    <s v="ADMINISTRACION DE SUCURSALES"/>
    <s v="CIERRE DE ANIO FISCAL"/>
    <s v="CIERRE_DE_CTAS_NOMINALES"/>
    <n v="0"/>
    <n v="582.41"/>
    <s v="VILLA LUCRE"/>
    <x v="4"/>
  </r>
  <r>
    <n v="19"/>
    <d v="2018-07-12T00:00:00"/>
    <x v="6"/>
    <x v="6"/>
    <x v="0"/>
    <s v="ADMINISTRACION DE SUCURSALES"/>
    <s v="NC GASTO NO DEDUCIBLES"/>
    <s v="TRANSACCIONES DEL DIA 07/12/2018SPYRAL - GESTION ADMINISTRATIVA"/>
    <n v="184.05"/>
    <n v="0"/>
    <s v="LOS ANDES"/>
    <x v="4"/>
  </r>
  <r>
    <n v="19"/>
    <d v="2018-11-08T00:00:00"/>
    <x v="5"/>
    <x v="5"/>
    <x v="0"/>
    <s v="ADMINISTRACION DE SUCURSALES"/>
    <s v="NC GASTO NO DEDUCIBLES"/>
    <s v="TRANSACCIONES DEL DIA 11/08/2018SPYRAL - GESTION ADMINISTRATIVA"/>
    <n v="145.59"/>
    <n v="0"/>
    <s v="LOS ANDES"/>
    <x v="4"/>
  </r>
  <r>
    <n v="19"/>
    <d v="2018-12-28T00:00:00"/>
    <x v="1"/>
    <x v="1"/>
    <x v="0"/>
    <s v="ADMINISTRACION DE SUCURSALES"/>
    <s v="NC GASTO NO DEDUCIBLES"/>
    <s v="TRANSACCIONES DEL DIA 12/28/2018SPYRAL - GESTION ADMINISTRATIVA"/>
    <n v="305.58999999999997"/>
    <n v="0"/>
    <s v="LOS ANDES"/>
    <x v="4"/>
  </r>
  <r>
    <n v="19"/>
    <d v="2018-12-31T00:00:00"/>
    <x v="1"/>
    <x v="1"/>
    <x v="0"/>
    <s v="ADMINISTRACION DE SUCURSALES"/>
    <s v="CIERRE DE ANIO FISCAL"/>
    <s v="CIERRE_DE_CTAS_NOMINALES"/>
    <n v="0"/>
    <n v="801.28"/>
    <s v="LOS ANDES"/>
    <x v="4"/>
  </r>
  <r>
    <n v="20"/>
    <d v="2018-06-15T00:00:00"/>
    <x v="2"/>
    <x v="2"/>
    <x v="0"/>
    <s v="ADMINISTRACION DE SUCURSALES"/>
    <s v="NC GASTO NO DEDUCIBLES"/>
    <s v="TRANSACCIONES DEL DIA 06/15/2018SPYRAL - GESTION ADMINISTRATIVA"/>
    <n v="25.68"/>
    <n v="0"/>
    <s v="VIA ESPANA"/>
    <x v="4"/>
  </r>
  <r>
    <n v="20"/>
    <d v="2018-08-23T00:00:00"/>
    <x v="3"/>
    <x v="3"/>
    <x v="0"/>
    <s v="ADMINISTRACION DE SUCURSALES"/>
    <s v="NC GASTO NO DEDUCIBLES"/>
    <s v="TRANSACCIONES DEL DIA 08/23/2018SPYRAL - GESTION ADMINISTRATIVA"/>
    <n v="29.96"/>
    <n v="0"/>
    <s v="VIA ESPANA"/>
    <x v="4"/>
  </r>
  <r>
    <n v="20"/>
    <d v="2018-09-20T00:00:00"/>
    <x v="4"/>
    <x v="4"/>
    <x v="0"/>
    <s v="ADMINISTRACION DE SUCURSALES"/>
    <s v="NC GASTO NO DEDUCIBLES"/>
    <s v="TRANSACCIONES DEL DIA 09/20/2018SPYRAL - GESTION ADMINISTRATIVA"/>
    <n v="25"/>
    <n v="0"/>
    <s v="VIA ESPANA"/>
    <x v="4"/>
  </r>
  <r>
    <n v="20"/>
    <d v="2018-12-14T00:00:00"/>
    <x v="1"/>
    <x v="1"/>
    <x v="0"/>
    <s v="ADMINISTRACION DE SUCURSALES"/>
    <s v="NC GASTO NO DEDUCIBLES"/>
    <s v="TRANSACCIONES DEL DIA 12/14/2018SPYRAL - GESTION ADMINISTRATIVA"/>
    <n v="31.9"/>
    <n v="0"/>
    <s v="VIA ESPANA"/>
    <x v="4"/>
  </r>
  <r>
    <n v="20"/>
    <d v="2018-12-27T00:00:00"/>
    <x v="1"/>
    <x v="1"/>
    <x v="0"/>
    <s v="ADMINISTRACION DE SUCURSALES"/>
    <s v="NC GASTO NO DEDUCIBLES"/>
    <s v="TRANSACCIONES DEL DIA 12/27/2018SPYRAL - GESTION ADMINISTRATIVA"/>
    <n v="130.5"/>
    <n v="0"/>
    <s v="VIA ESPANA"/>
    <x v="4"/>
  </r>
  <r>
    <n v="20"/>
    <d v="2018-12-31T00:00:00"/>
    <x v="1"/>
    <x v="1"/>
    <x v="0"/>
    <s v="ADMINISTRACION DE SUCURSALES"/>
    <s v="CIERRE DE ANIO FISCAL"/>
    <s v="CIERRE_DE_CTAS_NOMINALES"/>
    <n v="0"/>
    <n v="325.76"/>
    <s v="VIA ESPANA"/>
    <x v="4"/>
  </r>
  <r>
    <n v="21"/>
    <d v="2018-06-01T00:00:00"/>
    <x v="2"/>
    <x v="2"/>
    <x v="0"/>
    <s v="ADMINISTRACION DE SUCURSALES"/>
    <s v="NC GASTO NO DEDUCIBLES"/>
    <s v="TRANSACCIONES DEL DIA 06/01/2018SPYRAL - GESTION ADMINISTRATIVA"/>
    <n v="110.69"/>
    <n v="0"/>
    <s v="AVENIDA CUBA"/>
    <x v="4"/>
  </r>
  <r>
    <n v="21"/>
    <d v="2018-11-16T00:00:00"/>
    <x v="5"/>
    <x v="5"/>
    <x v="0"/>
    <s v="ADMINISTRACION DE SUCURSALES"/>
    <s v="NC GASTO NO DEDUCIBLES"/>
    <s v="TRANSACCIONES DEL DIA 11/16/2018SPYRAL - GESTION ADMINISTRATIVA"/>
    <n v="285.70999999999998"/>
    <n v="0"/>
    <s v="AVENIDA CUBA"/>
    <x v="4"/>
  </r>
  <r>
    <n v="21"/>
    <d v="2018-12-20T00:00:00"/>
    <x v="1"/>
    <x v="1"/>
    <x v="0"/>
    <s v="ADMINISTRACION DE SUCURSALES"/>
    <s v="NC GASTO NO DEDUCIBLES"/>
    <s v="TRANSACCIONES DEL DIA 12/20/2018SPYRAL - GESTION ADMINISTRATIVA"/>
    <n v="175"/>
    <n v="0"/>
    <s v="AVENIDA CUBA"/>
    <x v="4"/>
  </r>
  <r>
    <n v="21"/>
    <d v="2018-12-31T00:00:00"/>
    <x v="1"/>
    <x v="1"/>
    <x v="0"/>
    <s v="ADMINISTRACION DE SUCURSALES"/>
    <s v="CIERRE DE ANIO FISCAL"/>
    <s v="CIERRE_DE_CTAS_NOMINALES"/>
    <n v="0"/>
    <n v="571.4"/>
    <s v="AVENIDA CUBA"/>
    <x v="4"/>
  </r>
  <r>
    <n v="22"/>
    <d v="2018-06-01T00:00:00"/>
    <x v="2"/>
    <x v="2"/>
    <x v="0"/>
    <s v="ADMINISTRACION DE SUCURSALES"/>
    <s v="NC GASTO NO DEDUCIBLES"/>
    <s v="TRANSACCIONES DEL DIA 06/01/2018SPYRAL - GESTION ADMINISTRATIVA"/>
    <n v="98.21"/>
    <n v="0"/>
    <s v="CHITRE"/>
    <x v="4"/>
  </r>
  <r>
    <n v="22"/>
    <d v="2018-09-24T00:00:00"/>
    <x v="4"/>
    <x v="4"/>
    <x v="0"/>
    <s v="ADMINISTRACION DE SUCURSALES"/>
    <s v="NC GASTO NO DEDUCIBLES"/>
    <s v="TRANSACCIONES DEL DIA 09/24/2018SPYRAL - GESTION ADMINISTRATIVA"/>
    <n v="148.26"/>
    <n v="0"/>
    <s v="CHITRE"/>
    <x v="4"/>
  </r>
  <r>
    <n v="22"/>
    <d v="2018-12-01T00:00:00"/>
    <x v="1"/>
    <x v="1"/>
    <x v="0"/>
    <s v="ADMINISTRACION DE SUCURSALES"/>
    <s v="NC GASTO NO DEDUCIBLES"/>
    <s v="TRANSACCIONES DEL DIA 12/01/2018SPYRAL - GESTION ADMINISTRATIVA"/>
    <n v="113.68"/>
    <n v="0"/>
    <s v="CHITRE"/>
    <x v="4"/>
  </r>
  <r>
    <n v="22"/>
    <d v="2018-12-31T00:00:00"/>
    <x v="1"/>
    <x v="1"/>
    <x v="0"/>
    <s v="ADMINISTRACION DE SUCURSALES"/>
    <s v="CIERRE DE ANIO FISCAL"/>
    <s v="CIERRE_DE_CTAS_NOMINALES"/>
    <n v="0"/>
    <n v="446.58"/>
    <s v="CHITRE"/>
    <x v="4"/>
  </r>
  <r>
    <n v="23"/>
    <d v="2018-06-23T00:00:00"/>
    <x v="2"/>
    <x v="2"/>
    <x v="0"/>
    <s v="ADMINISTRACION DE SUCURSALES"/>
    <s v="NC GASTO NO DEDUCIBLES"/>
    <s v="TRANSACCIONES DEL DIA 06/23/2018SPYRAL - GESTION ADMINISTRATIVA"/>
    <n v="64.2"/>
    <n v="0"/>
    <s v="LOS PUEBLOS"/>
    <x v="4"/>
  </r>
  <r>
    <n v="23"/>
    <d v="2018-07-12T00:00:00"/>
    <x v="6"/>
    <x v="6"/>
    <x v="0"/>
    <s v="ADMINISTRACION DE SUCURSALES"/>
    <s v="NC GASTO NO DEDUCIBLES"/>
    <s v="TRANSACCIONES DEL DIA 07/12/2018SPYRAL - GESTION ADMINISTRATIVA"/>
    <n v="142.33000000000001"/>
    <n v="0"/>
    <s v="LOS PUEBLOS"/>
    <x v="4"/>
  </r>
  <r>
    <n v="23"/>
    <d v="2018-08-14T00:00:00"/>
    <x v="3"/>
    <x v="3"/>
    <x v="0"/>
    <s v="ADMINISTRACION DE SUCURSALES"/>
    <s v="NC GASTO NO DEDUCIBLES"/>
    <s v="TRANSACCIONES DEL DIA 08/14/2018SPYRAL - GESTION ADMINISTRATIVA"/>
    <n v="84.6"/>
    <n v="0"/>
    <s v="LOS PUEBLOS"/>
    <x v="4"/>
  </r>
  <r>
    <n v="23"/>
    <d v="2018-09-11T00:00:00"/>
    <x v="4"/>
    <x v="4"/>
    <x v="0"/>
    <s v="ADMINISTRACION DE SUCURSALES"/>
    <s v="NC GASTO NO DEDUCIBLES"/>
    <s v="TRANSACCIONES DEL DIA 09/11/2018SPYRAL - GESTION ADMINISTRATIVA"/>
    <n v="75.599999999999994"/>
    <n v="0"/>
    <s v="LOS PUEBLOS"/>
    <x v="4"/>
  </r>
  <r>
    <n v="23"/>
    <d v="2018-10-16T00:00:00"/>
    <x v="0"/>
    <x v="0"/>
    <x v="0"/>
    <s v="ADMINISTRACION DE SUCURSALES"/>
    <s v="NC GASTO NO DEDUCIBLES"/>
    <s v="TRANSACCIONES DEL DIA 10/16/2018SPYRAL - GESTION ADMINISTRATIVA"/>
    <n v="125"/>
    <n v="0"/>
    <s v="LOS PUEBLOS"/>
    <x v="4"/>
  </r>
  <r>
    <n v="23"/>
    <d v="2018-10-18T00:00:00"/>
    <x v="0"/>
    <x v="0"/>
    <x v="0"/>
    <s v="ADMINISTRACION DE SUCURSALES"/>
    <s v="GASTOS NO DEDUCIBLES"/>
    <s v="TRANSACCIONES DEL DIA 10/18/2018SPYRAL - GESTION ADMINISTRATIVA"/>
    <n v="44.6"/>
    <n v="0"/>
    <s v="LOS PUEBLOS"/>
    <x v="4"/>
  </r>
  <r>
    <n v="23"/>
    <d v="2018-12-14T00:00:00"/>
    <x v="1"/>
    <x v="1"/>
    <x v="0"/>
    <s v="ADMINISTRACION DE SUCURSALES"/>
    <s v="NC GASTO NO DEDUCIBLES"/>
    <s v="TRANSACCIONES DEL DIA 12/14/2018SPYRAL - GESTION ADMINISTRATIVA"/>
    <n v="215.6"/>
    <n v="0"/>
    <s v="LOS PUEBLOS"/>
    <x v="4"/>
  </r>
  <r>
    <n v="23"/>
    <d v="2018-12-31T00:00:00"/>
    <x v="1"/>
    <x v="1"/>
    <x v="0"/>
    <s v="ADMINISTRACION DE SUCURSALES"/>
    <s v="CIERRE DE ANIO FISCAL"/>
    <s v="CIERRE_DE_CTAS_NOMINALES"/>
    <n v="0"/>
    <n v="835.37"/>
    <s v="LOS PUEBLOS"/>
    <x v="4"/>
  </r>
  <r>
    <n v="26"/>
    <d v="2018-06-11T00:00:00"/>
    <x v="2"/>
    <x v="2"/>
    <x v="0"/>
    <s v="ADMINISTRACION DE SUCURSALES"/>
    <s v="GASTOS NO DEDUCIBLES"/>
    <s v="TRANSACCIONES DEL DIA 06/11/2018SPYRAL - GESTION ADMINISTRATIVA"/>
    <n v="85"/>
    <n v="0"/>
    <s v="TRANSISTMICA"/>
    <x v="4"/>
  </r>
  <r>
    <n v="26"/>
    <d v="2018-07-16T00:00:00"/>
    <x v="6"/>
    <x v="6"/>
    <x v="0"/>
    <s v="ADMINISTRACION DE SUCURSALES"/>
    <s v="GASTOS NO DEDUCIBLES"/>
    <s v="TRANSACCIONES DEL DIA 07/16/2018SPYRAL - GESTION ADMINISTRATIVA"/>
    <n v="85"/>
    <n v="0"/>
    <s v="TRANSISTMICA"/>
    <x v="4"/>
  </r>
  <r>
    <n v="26"/>
    <d v="2018-08-29T00:00:00"/>
    <x v="3"/>
    <x v="3"/>
    <x v="0"/>
    <s v="ADMINISTRACION DE SUCURSALES"/>
    <s v="GASTOS NO DEDUCIBLES"/>
    <s v="TRANSACCIONES DEL DIA 08/29/2018SPYRAL - GESTION ADMINISTRATIVA"/>
    <n v="169.85"/>
    <n v="0"/>
    <s v="TRANSISTMICA"/>
    <x v="4"/>
  </r>
  <r>
    <n v="26"/>
    <d v="2018-09-11T00:00:00"/>
    <x v="4"/>
    <x v="4"/>
    <x v="0"/>
    <s v="ADMINISTRACION DE SUCURSALES"/>
    <s v="NC GASTO NO DEDUCIBLES"/>
    <s v="TRANSACCIONES DEL DIA 09/11/2018SPYRAL - GESTION ADMINISTRATIVA"/>
    <n v="5.89"/>
    <n v="0"/>
    <s v="TRANSISTMICA"/>
    <x v="4"/>
  </r>
  <r>
    <n v="26"/>
    <d v="2018-10-12T00:00:00"/>
    <x v="0"/>
    <x v="0"/>
    <x v="0"/>
    <s v="ADMINISTRACION DE SUCURSALES"/>
    <s v="GASTOS NO DEDUCIBLES"/>
    <s v="TRANSACCIONES DEL DIA 10/12/2018SPYRAL - GESTION ADMINISTRATIVA"/>
    <n v="85"/>
    <n v="0"/>
    <s v="TRANSISTMICA"/>
    <x v="4"/>
  </r>
  <r>
    <n v="26"/>
    <d v="2018-11-02T00:00:00"/>
    <x v="5"/>
    <x v="5"/>
    <x v="0"/>
    <s v="ADMINISTRACION DE SUCURSALES"/>
    <s v="GASTOS NO DEDUCIBLES"/>
    <s v="TRANSACCIONES DEL DIA 11/02/2018SPYRAL - GESTION ADMINISTRATIVA"/>
    <n v="85"/>
    <n v="0"/>
    <s v="TRANSISTMICA"/>
    <x v="4"/>
  </r>
  <r>
    <n v="26"/>
    <d v="2018-12-04T00:00:00"/>
    <x v="1"/>
    <x v="1"/>
    <x v="0"/>
    <s v="ADMINISTRACION DE SUCURSALES"/>
    <s v="NC GASTO NO DEDUCIBLES"/>
    <s v="TRANSACCIONES DEL DIA 12/04/2018SPYRAL - GESTION ADMINISTRATIVA"/>
    <n v="79.75"/>
    <n v="0"/>
    <s v="TRANSISTMICA"/>
    <x v="4"/>
  </r>
  <r>
    <n v="26"/>
    <d v="2018-12-24T00:00:00"/>
    <x v="1"/>
    <x v="1"/>
    <x v="0"/>
    <s v="ADMINISTRACION DE SUCURSALES"/>
    <s v="NC GASTO NO DEDUCIBLES"/>
    <s v="TRANSACCIONES DEL DIA 12/24/2018SPYRAL - GESTION ADMINISTRATIVA"/>
    <n v="246.72"/>
    <n v="0"/>
    <s v="TRANSISTMICA"/>
    <x v="4"/>
  </r>
  <r>
    <n v="26"/>
    <d v="2018-12-31T00:00:00"/>
    <x v="1"/>
    <x v="1"/>
    <x v="0"/>
    <s v="ADMINISTRACION DE SUCURSALES"/>
    <s v="CIERRE DE ANIO FISCAL"/>
    <s v="CIERRE_DE_CTAS_NOMINALES"/>
    <n v="0"/>
    <n v="1266.1099999999999"/>
    <s v="TRANSISTMICA"/>
    <x v="4"/>
  </r>
  <r>
    <n v="27"/>
    <d v="2018-06-07T00:00:00"/>
    <x v="2"/>
    <x v="2"/>
    <x v="0"/>
    <s v="ADMINISTRACION DE SUCURSALES"/>
    <s v="NC GASTO NO DEDUCIBLES"/>
    <s v="TRANSACCIONES DEL DIA 06/07/2018SPYRAL - GESTION ADMINISTRATIVA"/>
    <n v="87.91"/>
    <n v="0"/>
    <s v="ZONA LIBRE"/>
    <x v="4"/>
  </r>
  <r>
    <n v="27"/>
    <d v="2018-06-15T00:00:00"/>
    <x v="2"/>
    <x v="2"/>
    <x v="0"/>
    <s v="ADMINISTRACION DE SUCURSALES"/>
    <s v="NC GASTO NO DEDUCIBLES"/>
    <s v="TRANSACCIONES DEL DIA 06/15/2018SPYRAL - GESTION ADMINISTRATIVA"/>
    <n v="197.93"/>
    <n v="0"/>
    <s v="ZONA LIBRE"/>
    <x v="4"/>
  </r>
  <r>
    <n v="27"/>
    <d v="2018-07-17T00:00:00"/>
    <x v="6"/>
    <x v="6"/>
    <x v="0"/>
    <s v="ADMINISTRACION DE SUCURSALES"/>
    <s v="NC GASTO NO DEDUCIBLES"/>
    <s v="TRANSACCIONES DEL DIA 07/17/2018SPYRAL - GESTION ADMINISTRATIVA"/>
    <n v="38.18"/>
    <n v="0"/>
    <s v="ZONA LIBRE"/>
    <x v="4"/>
  </r>
  <r>
    <n v="27"/>
    <d v="2018-08-03T00:00:00"/>
    <x v="3"/>
    <x v="3"/>
    <x v="0"/>
    <s v="ADMINISTRACION DE SUCURSALES"/>
    <s v="NC GASTO NO DEDUCIBLES"/>
    <s v="TRANSACCIONES DEL DIA 08/03/2018SPYRAL - GESTION ADMINISTRATIVA"/>
    <n v="85.12"/>
    <n v="0"/>
    <s v="ZONA LIBRE"/>
    <x v="4"/>
  </r>
  <r>
    <n v="27"/>
    <d v="2018-11-13T00:00:00"/>
    <x v="5"/>
    <x v="5"/>
    <x v="0"/>
    <s v="ADMINISTRACION DE SUCURSALES"/>
    <s v="NC GASTO NO DEDUCIBLES"/>
    <s v="TRANSACCIONES DEL DIA 11/13/2018SPYRAL - GESTION ADMINISTRATIVA"/>
    <n v="87.62"/>
    <n v="0"/>
    <s v="ZONA LIBRE"/>
    <x v="4"/>
  </r>
  <r>
    <n v="27"/>
    <d v="2018-12-07T00:00:00"/>
    <x v="1"/>
    <x v="1"/>
    <x v="0"/>
    <s v="ADMINISTRACION DE SUCURSALES"/>
    <s v="NC GASTO NO DEDUCIBLES"/>
    <s v="TRANSACCIONES DEL DIA 12/07/2018SPYRAL - GESTION ADMINISTRATIVA"/>
    <n v="40.119999999999997"/>
    <n v="0"/>
    <s v="ZONA LIBRE"/>
    <x v="4"/>
  </r>
  <r>
    <n v="27"/>
    <d v="2018-12-31T00:00:00"/>
    <x v="1"/>
    <x v="1"/>
    <x v="0"/>
    <s v="ADMINISTRACION DE SUCURSALES"/>
    <s v="CIERRE DE ANIO FISCAL"/>
    <s v="CIERRE_DE_CTAS_NOMINALES"/>
    <n v="0"/>
    <n v="737.42"/>
    <s v="ZONA LIBRE"/>
    <x v="4"/>
  </r>
  <r>
    <n v="28"/>
    <d v="2018-08-14T00:00:00"/>
    <x v="3"/>
    <x v="3"/>
    <x v="0"/>
    <s v="ADMINISTRACION DE SUCURSALES"/>
    <s v="NC GASTO NO DEDUCIBLES"/>
    <s v="TRANSACCIONES DEL DIA 08/14/2018SPYRAL - GESTION ADMINISTRATIVA"/>
    <n v="71.92"/>
    <n v="0"/>
    <s v="PLAZA GALAPAGO"/>
    <x v="4"/>
  </r>
  <r>
    <n v="28"/>
    <d v="2018-12-24T00:00:00"/>
    <x v="1"/>
    <x v="1"/>
    <x v="0"/>
    <s v="ADMINISTRACION DE SUCURSALES"/>
    <s v="GASTOS NO DEDUCIBLES"/>
    <s v="TRANSACCIONES DEL DIA 12/24/2018SPYRAL - GESTION ADMINISTRATIVA"/>
    <n v="57.08"/>
    <n v="0"/>
    <s v="PLAZA GALAPAGO"/>
    <x v="4"/>
  </r>
  <r>
    <n v="28"/>
    <d v="2018-12-31T00:00:00"/>
    <x v="1"/>
    <x v="1"/>
    <x v="0"/>
    <s v="ADMINISTRACION DE SUCURSALES"/>
    <s v="CIERRE DE ANIO FISCAL"/>
    <s v="CIERRE_DE_CTAS_NOMINALES"/>
    <n v="0"/>
    <n v="191.99"/>
    <s v="PLAZA GALAPAGO"/>
    <x v="4"/>
  </r>
  <r>
    <n v="29"/>
    <d v="2018-07-12T00:00:00"/>
    <x v="6"/>
    <x v="6"/>
    <x v="0"/>
    <s v="ADMINISTRACION DE SUCURSALES"/>
    <s v="NC GASTO NO DEDUCIBLES"/>
    <s v="TRANSACCIONES DEL DIA 07/12/2018SPYRAL - GESTION ADMINISTRATIVA"/>
    <n v="79.14"/>
    <n v="0"/>
    <s v="PARQUE LEFEVRE"/>
    <x v="4"/>
  </r>
  <r>
    <n v="29"/>
    <d v="2018-08-09T00:00:00"/>
    <x v="3"/>
    <x v="3"/>
    <x v="0"/>
    <s v="ADMINISTRACION DE SUCURSALES"/>
    <s v="NC GASTO NO DEDUCIBLES"/>
    <s v="TRANSACCIONES DEL DIA 08/09/2018SPYRAL - GESTION ADMINISTRATIVA"/>
    <n v="45.48"/>
    <n v="0"/>
    <s v="PARQUE LEFEVRE"/>
    <x v="4"/>
  </r>
  <r>
    <n v="29"/>
    <d v="2018-10-10T00:00:00"/>
    <x v="0"/>
    <x v="0"/>
    <x v="0"/>
    <s v="ADMINISTRACION DE SUCURSALES"/>
    <s v="NC GASTO NO DEDUCIBLES"/>
    <s v="TRANSACCIONES DEL DIA 10/10/2018SPYRAL - GESTION ADMINISTRATIVA"/>
    <n v="89.85"/>
    <n v="0"/>
    <s v="PARQUE LEFEVRE"/>
    <x v="4"/>
  </r>
  <r>
    <n v="29"/>
    <d v="2018-11-08T00:00:00"/>
    <x v="5"/>
    <x v="5"/>
    <x v="0"/>
    <s v="ADMINISTRACION DE SUCURSALES"/>
    <s v="NC GASTO NO DEDUCIBLES"/>
    <s v="TRANSACCIONES DEL DIA 11/08/2018SPYRAL - GESTION ADMINISTRATIVA"/>
    <n v="88.95"/>
    <n v="0"/>
    <s v="PARQUE LEFEVRE"/>
    <x v="4"/>
  </r>
  <r>
    <n v="29"/>
    <d v="2018-12-20T00:00:00"/>
    <x v="1"/>
    <x v="1"/>
    <x v="0"/>
    <s v="ADMINISTRACION DE SUCURSALES"/>
    <s v="NC GASTO NO DEDUCIBLES"/>
    <s v="TRANSACCIONES DEL DIA 12/20/2018SPYRAL - GESTION ADMINISTRATIVA"/>
    <n v="118"/>
    <n v="0"/>
    <s v="PARQUE LEFEVRE"/>
    <x v="4"/>
  </r>
  <r>
    <n v="29"/>
    <d v="2018-12-28T00:00:00"/>
    <x v="1"/>
    <x v="1"/>
    <x v="0"/>
    <s v="ADMINISTRACION DE SUCURSALES"/>
    <s v="NC GASTO NO DEDUCIBLES"/>
    <s v="TRANSACCIONES DEL DIA 12/28/2018SPYRAL - GESTION ADMINISTRATIVA"/>
    <n v="90.4"/>
    <n v="0"/>
    <s v="PARQUE LEFEVRE"/>
    <x v="4"/>
  </r>
  <r>
    <n v="29"/>
    <d v="2018-12-31T00:00:00"/>
    <x v="1"/>
    <x v="1"/>
    <x v="0"/>
    <s v="ADMINISTRACION DE SUCURSALES"/>
    <s v="CIERRE DE ANIO FISCAL"/>
    <s v="CIERRE_DE_CTAS_NOMINALES"/>
    <n v="0"/>
    <n v="660.28"/>
    <s v="PARQUE LEFEVRE"/>
    <x v="4"/>
  </r>
  <r>
    <n v="30"/>
    <d v="2018-07-09T00:00:00"/>
    <x v="6"/>
    <x v="6"/>
    <x v="0"/>
    <s v="ADMINISTRACION DE SUCURSALES"/>
    <s v="GASTOS NO DEDUCIBLES"/>
    <s v="TRANSACCIONES DEL DIA 07/09/2018SPYRAL - GESTION ADMINISTRATIVA"/>
    <n v="9.3000000000000007"/>
    <n v="0"/>
    <s v="DAVID"/>
    <x v="4"/>
  </r>
  <r>
    <n v="30"/>
    <d v="2018-07-12T00:00:00"/>
    <x v="6"/>
    <x v="6"/>
    <x v="0"/>
    <s v="ADMINISTRACION DE SUCURSALES"/>
    <s v="NC GASTO NO DEDUCIBLES"/>
    <s v="TRANSACCIONES DEL DIA 07/12/2018SPYRAL - GESTION ADMINISTRATIVA"/>
    <n v="329.8"/>
    <n v="0"/>
    <s v="DAVID"/>
    <x v="4"/>
  </r>
  <r>
    <n v="30"/>
    <d v="2018-11-13T00:00:00"/>
    <x v="5"/>
    <x v="5"/>
    <x v="0"/>
    <s v="ADMINISTRACION DE SUCURSALES"/>
    <s v="NC GASTO NO DEDUCIBLES"/>
    <s v="TRANSACCIONES DEL DIA 11/13/2018SPYRAL - GESTION ADMINISTRATIVA"/>
    <n v="35"/>
    <n v="0"/>
    <s v="DAVID"/>
    <x v="4"/>
  </r>
  <r>
    <n v="30"/>
    <d v="2018-11-20T00:00:00"/>
    <x v="5"/>
    <x v="5"/>
    <x v="0"/>
    <s v="ADMINISTRACION DE SUCURSALES"/>
    <s v="NC GASTO NO DEDUCIBLES"/>
    <s v="TRANSACCIONES DEL DIA 11/20/2018SPYRAL - GESTION ADMINISTRATIVA"/>
    <n v="373"/>
    <n v="0"/>
    <s v="DAVID"/>
    <x v="4"/>
  </r>
  <r>
    <n v="30"/>
    <d v="2018-12-31T00:00:00"/>
    <x v="1"/>
    <x v="1"/>
    <x v="0"/>
    <s v="ADMINISTRACION DE SUCURSALES"/>
    <s v="CIERRE DE ANIO FISCAL"/>
    <s v="CIERRE_DE_CTAS_NOMINALES"/>
    <n v="0"/>
    <n v="751.78"/>
    <s v="DAVID"/>
    <x v="4"/>
  </r>
  <r>
    <n v="32"/>
    <d v="2018-06-07T00:00:00"/>
    <x v="2"/>
    <x v="2"/>
    <x v="0"/>
    <s v="ADMINISTRACION DE SUCURSALES"/>
    <s v="NC GASTO NO DEDUCIBLES"/>
    <s v="TRANSACCIONES DEL DIA 06/07/2018SPYRAL - GESTION ADMINISTRATIVA"/>
    <n v="42.38"/>
    <n v="0"/>
    <s v="PLAZA LAS AMERICAS"/>
    <x v="4"/>
  </r>
  <r>
    <n v="32"/>
    <d v="2018-09-03T00:00:00"/>
    <x v="4"/>
    <x v="4"/>
    <x v="0"/>
    <s v="ADMINISTRACION DE SUCURSALES"/>
    <s v="NC GASTO NO DEDUCIBLES"/>
    <s v="TRANSACCIONES DEL DIA 09/03/2018SPYRAL - GESTION ADMINISTRATIVA"/>
    <n v="38.32"/>
    <n v="0"/>
    <s v="PLAZA LAS AMERICAS"/>
    <x v="4"/>
  </r>
  <r>
    <n v="32"/>
    <d v="2018-10-16T00:00:00"/>
    <x v="0"/>
    <x v="0"/>
    <x v="0"/>
    <s v="ADMINISTRACION DE SUCURSALES"/>
    <s v="NC GASTO NO DEDUCIBLES"/>
    <s v="TRANSACCIONES DEL DIA 10/16/2018SPYRAL - GESTION ADMINISTRATIVA"/>
    <n v="49.33"/>
    <n v="0"/>
    <s v="PLAZA LAS AMERICAS"/>
    <x v="4"/>
  </r>
  <r>
    <n v="32"/>
    <d v="2018-11-08T00:00:00"/>
    <x v="5"/>
    <x v="5"/>
    <x v="0"/>
    <s v="ADMINISTRACION DE SUCURSALES"/>
    <s v="NC GASTO NO DEDUCIBLES"/>
    <s v="TRANSACCIONES DEL DIA 11/08/2018SPYRAL - GESTION ADMINISTRATIVA"/>
    <n v="38.119999999999997"/>
    <n v="0"/>
    <s v="PLAZA LAS AMERICAS"/>
    <x v="4"/>
  </r>
  <r>
    <n v="32"/>
    <d v="2018-12-31T00:00:00"/>
    <x v="1"/>
    <x v="1"/>
    <x v="0"/>
    <s v="ADMINISTRACION DE SUCURSALES"/>
    <s v="CIERRE DE ANIO FISCAL"/>
    <s v="CIERRE_DE_CTAS_NOMINALES"/>
    <n v="0"/>
    <n v="299.69"/>
    <s v="PLAZA LAS AMERICAS"/>
    <x v="4"/>
  </r>
  <r>
    <n v="33"/>
    <d v="2018-07-04T00:00:00"/>
    <x v="6"/>
    <x v="6"/>
    <x v="0"/>
    <s v="ADMINISTRACION DE SUCURSALES"/>
    <s v="NC GASTO NO DEDUCIBLES"/>
    <s v="TRANSACCIONES DEL DIA 07/04/2018SPYRAL - GESTION ADMINISTRATIVA"/>
    <n v="58.95"/>
    <n v="0"/>
    <s v="CORONADO"/>
    <x v="4"/>
  </r>
  <r>
    <n v="33"/>
    <d v="2018-07-04T00:00:00"/>
    <x v="6"/>
    <x v="6"/>
    <x v="0"/>
    <s v="ADMINISTRACION DE SUCURSALES"/>
    <s v="GASTOS NO DEDUCIBLES"/>
    <s v="TRANSACCIONES DEL DIA 07/04/2018SPYRAL - GESTION ADMINISTRATIVA"/>
    <n v="8.3800000000000008"/>
    <n v="0"/>
    <s v="CORONADO"/>
    <x v="4"/>
  </r>
  <r>
    <n v="33"/>
    <d v="2018-08-14T00:00:00"/>
    <x v="3"/>
    <x v="3"/>
    <x v="0"/>
    <s v="ADMINISTRACION DE SUCURSALES"/>
    <s v="NC GASTO NO DEDUCIBLES"/>
    <s v="TRANSACCIONES DEL DIA 08/14/2018SPYRAL - GESTION ADMINISTRATIVA"/>
    <n v="15.98"/>
    <n v="0"/>
    <s v="CORONADO"/>
    <x v="4"/>
  </r>
  <r>
    <n v="33"/>
    <d v="2018-09-11T00:00:00"/>
    <x v="4"/>
    <x v="4"/>
    <x v="0"/>
    <s v="ADMINISTRACION DE SUCURSALES"/>
    <s v="NC GASTO NO DEDUCIBLES"/>
    <s v="TRANSACCIONES DEL DIA 09/11/2018SPYRAL - GESTION ADMINISTRATIVA"/>
    <n v="20.94"/>
    <n v="0"/>
    <s v="CORONADO"/>
    <x v="4"/>
  </r>
  <r>
    <n v="33"/>
    <d v="2018-09-24T00:00:00"/>
    <x v="4"/>
    <x v="4"/>
    <x v="0"/>
    <s v="ADMINISTRACION DE SUCURSALES"/>
    <s v="NC GASTO NO DEDUCIBLES"/>
    <s v="TRANSACCIONES DEL DIA 09/24/2018SPYRAL - GESTION ADMINISTRATIVA"/>
    <n v="22.54"/>
    <n v="0"/>
    <s v="CORONADO"/>
    <x v="4"/>
  </r>
  <r>
    <n v="33"/>
    <d v="2018-12-20T00:00:00"/>
    <x v="1"/>
    <x v="1"/>
    <x v="0"/>
    <s v="ADMINISTRACION DE SUCURSALES"/>
    <s v="NC GASTO NO DEDUCIBLES"/>
    <s v="TRANSACCIONES DEL DIA 12/20/2018SPYRAL - GESTION ADMINISTRATIVA"/>
    <n v="107"/>
    <n v="0"/>
    <s v="CORONADO"/>
    <x v="4"/>
  </r>
  <r>
    <n v="33"/>
    <d v="2018-12-31T00:00:00"/>
    <x v="1"/>
    <x v="1"/>
    <x v="0"/>
    <s v="ADMINISTRACION DE SUCURSALES"/>
    <s v="CIERRE DE ANIO FISCAL"/>
    <s v="CIERRE_DE_CTAS_NOMINALES"/>
    <n v="0"/>
    <n v="291.83"/>
    <s v="CORONADO"/>
    <x v="4"/>
  </r>
  <r>
    <n v="34"/>
    <d v="2018-09-06T00:00:00"/>
    <x v="4"/>
    <x v="4"/>
    <x v="0"/>
    <s v="ADMINISTRACION DE SUCURSALES"/>
    <s v="NC GASTO NO DEDUCIBLES"/>
    <s v="TRANSACCIONES DEL DIA 09/06/2018SPYRAL - GESTION ADMINISTRATIVA"/>
    <n v="88.75"/>
    <n v="0"/>
    <s v="ALBROOK MALL"/>
    <x v="4"/>
  </r>
  <r>
    <n v="34"/>
    <d v="2018-12-01T00:00:00"/>
    <x v="1"/>
    <x v="1"/>
    <x v="0"/>
    <s v="ADMINISTRACION DE SUCURSALES"/>
    <s v="NC GASTO NO DEDUCIBLES"/>
    <s v="TRANSACCIONES DEL DIA 12/01/2018SPYRAL - GESTION ADMINISTRATIVA"/>
    <n v="105.75"/>
    <n v="0"/>
    <s v="ALBROOK MALL"/>
    <x v="4"/>
  </r>
  <r>
    <n v="34"/>
    <d v="2018-12-27T00:00:00"/>
    <x v="1"/>
    <x v="1"/>
    <x v="0"/>
    <s v="ADMINISTRACION DE SUCURSALES"/>
    <s v="NC GASTO NO DEDUCIBLES"/>
    <s v="TRANSACCIONES DEL DIA 12/27/2018SPYRAL - GESTION ADMINISTRATIVA"/>
    <n v="132.9"/>
    <n v="0"/>
    <s v="ALBROOK MALL"/>
    <x v="4"/>
  </r>
  <r>
    <n v="34"/>
    <d v="2018-12-28T00:00:00"/>
    <x v="1"/>
    <x v="1"/>
    <x v="0"/>
    <s v="ADMINISTRACION DE SUCURSALES"/>
    <s v="NC GASTO NO DEDUCIBLES"/>
    <s v="TRANSACCIONES DEL DIA 12/28/2018SPYRAL - GESTION ADMINISTRATIVA"/>
    <n v="163.36000000000001"/>
    <n v="0"/>
    <s v="ALBROOK MALL"/>
    <x v="4"/>
  </r>
  <r>
    <n v="34"/>
    <d v="2018-12-31T00:00:00"/>
    <x v="1"/>
    <x v="1"/>
    <x v="0"/>
    <s v="ADMINISTRACION DE SUCURSALES"/>
    <s v="CIERRE DE ANIO FISCAL"/>
    <s v="CIERRE_DE_CTAS_NOMINALES"/>
    <n v="0"/>
    <n v="853.49"/>
    <s v="ALBROOK MALL"/>
    <x v="4"/>
  </r>
  <r>
    <n v="35"/>
    <d v="2018-06-07T00:00:00"/>
    <x v="2"/>
    <x v="2"/>
    <x v="0"/>
    <s v="ADMINISTRACION DE SUCURSALES"/>
    <s v="NC GASTO NO DEDUCIBLES"/>
    <s v="TRANSACCIONES DEL DIA 06/07/2018SPYRAL - GESTION ADMINISTRATIVA"/>
    <n v="35"/>
    <n v="0"/>
    <s v="PANAMA PACIFICO"/>
    <x v="4"/>
  </r>
  <r>
    <n v="35"/>
    <d v="2018-07-02T00:00:00"/>
    <x v="6"/>
    <x v="6"/>
    <x v="0"/>
    <s v="ADMINISTRACION DE SUCURSALES"/>
    <s v="NC GASTO NO DEDUCIBLES"/>
    <s v="TRANSACCIONES DEL DIA 07/02/2018SPYRAL - GESTION ADMINISTRATIVA"/>
    <n v="48.05"/>
    <n v="0"/>
    <s v="PANAMA PACIFICO"/>
    <x v="4"/>
  </r>
  <r>
    <n v="35"/>
    <d v="2018-10-05T00:00:00"/>
    <x v="0"/>
    <x v="0"/>
    <x v="0"/>
    <s v="ADMINISTRACION DE SUCURSALES"/>
    <s v="GASTOS NO DEDUCIBLES"/>
    <s v="TRANSACCIONES DEL DIA 10/05/2018SPYRAL - GESTION ADMINISTRATIVA"/>
    <n v="28"/>
    <n v="0"/>
    <s v="PANAMA PACIFICO"/>
    <x v="4"/>
  </r>
  <r>
    <n v="35"/>
    <d v="2018-12-07T00:00:00"/>
    <x v="1"/>
    <x v="1"/>
    <x v="0"/>
    <s v="ADMINISTRACION DE SUCURSALES"/>
    <s v="NC GASTO NO DEDUCIBLES"/>
    <s v="TRANSACCIONES DEL DIA 12/07/2018SPYRAL - GESTION ADMINISTRATIVA"/>
    <n v="36.380000000000003"/>
    <n v="0"/>
    <s v="PANAMA PACIFICO"/>
    <x v="4"/>
  </r>
  <r>
    <n v="35"/>
    <d v="2018-12-28T00:00:00"/>
    <x v="1"/>
    <x v="1"/>
    <x v="0"/>
    <s v="ADMINISTRACION DE SUCURSALES"/>
    <s v="NC GASTO NO DEDUCIBLES"/>
    <s v="TRANSACCIONES DEL DIA 12/28/2018SPYRAL - GESTION ADMINISTRATIVA"/>
    <n v="41"/>
    <n v="0"/>
    <s v="PANAMA PACIFICO"/>
    <x v="4"/>
  </r>
  <r>
    <n v="35"/>
    <d v="2018-12-31T00:00:00"/>
    <x v="1"/>
    <x v="1"/>
    <x v="0"/>
    <s v="ADMINISTRACION DE SUCURSALES"/>
    <s v="CIERRE DE ANIO FISCAL"/>
    <s v="CIERRE_DE_CTAS_NOMINALES"/>
    <n v="0"/>
    <n v="245.94"/>
    <s v="PANAMA PACIFICO"/>
    <x v="4"/>
  </r>
  <r>
    <n v="38"/>
    <d v="2018-07-02T00:00:00"/>
    <x v="6"/>
    <x v="6"/>
    <x v="0"/>
    <s v="ADMINISTRACION DE SUCURSALES"/>
    <s v="NC GASTO NO DEDUCIBLES"/>
    <s v="TRANSACCIONES DEL DIA 07/02/2018SPYRAL - GESTION ADMINISTRATIVA"/>
    <n v="154.26"/>
    <n v="0"/>
    <s v="ALBROOK"/>
    <x v="4"/>
  </r>
  <r>
    <n v="38"/>
    <d v="2018-11-07T00:00:00"/>
    <x v="5"/>
    <x v="5"/>
    <x v="0"/>
    <s v="ADMINISTRACION DE SUCURSALES"/>
    <s v="GASTOS NO DEDUCIBLES"/>
    <s v="TRANSACCIONES DEL DIA 11/07/2018SPYRAL - GESTION ADMINISTRATIVA"/>
    <n v="195.75"/>
    <n v="0"/>
    <s v="ALBROOK"/>
    <x v="4"/>
  </r>
  <r>
    <n v="38"/>
    <d v="2018-11-09T00:00:00"/>
    <x v="5"/>
    <x v="5"/>
    <x v="0"/>
    <s v="ADMINISTRACION DE SUCURSALES"/>
    <s v="NC GASTO NO DEDUCIBLES"/>
    <s v="TRANSACCIONES DEL DIA 11/09/2018SPYRAL - GESTION ADMINISTRATIVA"/>
    <n v="33.770000000000003"/>
    <n v="0"/>
    <s v="ALBROOK"/>
    <x v="4"/>
  </r>
  <r>
    <n v="38"/>
    <d v="2018-12-21T00:00:00"/>
    <x v="1"/>
    <x v="1"/>
    <x v="0"/>
    <s v="ADMINISTRACION DE SUCURSALES"/>
    <s v="GASTOS NO DEDUCIBLES"/>
    <s v="TRANSACCIONES DEL DIA 12/21/2018SPYRAL - GESTION ADMINISTRATIVA"/>
    <n v="168"/>
    <n v="0"/>
    <s v="ALBROOK"/>
    <x v="4"/>
  </r>
  <r>
    <n v="38"/>
    <d v="2018-12-26T00:00:00"/>
    <x v="1"/>
    <x v="1"/>
    <x v="0"/>
    <s v="ADMINISTRACION DE SUCURSALES"/>
    <s v="NC GASTO NO DEDUCIBLES"/>
    <s v="TRANSACCIONES DEL DIA 12/26/2018SPYRAL - GESTION ADMINISTRATIVA"/>
    <n v="85.02"/>
    <n v="0"/>
    <s v="ALBROOK"/>
    <x v="4"/>
  </r>
  <r>
    <n v="38"/>
    <d v="2018-12-28T00:00:00"/>
    <x v="1"/>
    <x v="1"/>
    <x v="0"/>
    <s v="ADMINISTRACION DE SUCURSALES"/>
    <s v="NC GASTO NO DEDUCIBLES"/>
    <s v="TRANSACCIONES DEL DIA 12/28/2018SPYRAL - GESTION ADMINISTRATIVA"/>
    <n v="9.2899999999999991"/>
    <n v="0"/>
    <s v="ALBROOK"/>
    <x v="4"/>
  </r>
  <r>
    <n v="38"/>
    <d v="2018-12-28T00:00:00"/>
    <x v="1"/>
    <x v="1"/>
    <x v="0"/>
    <s v="ADMINISTRACION DE SUCURSALES"/>
    <s v="GASTOS NO DEDUCIBLES"/>
    <s v="TRANSACCIONES DEL DIA 12/28/2018SPYRAL - GESTION ADMINISTRATIVA"/>
    <n v="196"/>
    <n v="0"/>
    <s v="ALBROOK"/>
    <x v="4"/>
  </r>
  <r>
    <n v="38"/>
    <d v="2018-12-31T00:00:00"/>
    <x v="1"/>
    <x v="1"/>
    <x v="0"/>
    <s v="ADMINISTRACION DE SUCURSALES"/>
    <s v="CIERRE DE ANIO FISCAL"/>
    <s v="CIERRE_DE_CTAS_NOMINALES"/>
    <n v="0"/>
    <n v="1003.81"/>
    <s v="ALBROOK"/>
    <x v="4"/>
  </r>
  <r>
    <n v="39"/>
    <d v="2018-06-07T00:00:00"/>
    <x v="2"/>
    <x v="2"/>
    <x v="0"/>
    <s v="ADMINISTRACION DE SUCURSALES"/>
    <s v="NC GASTO NO DEDUCIBLES"/>
    <s v="TRANSACCIONES DEL DIA 06/07/2018SPYRAL - GESTION ADMINISTRATIVA"/>
    <n v="70.739999999999995"/>
    <n v="0"/>
    <s v="SUCURSAL DE VISTA ALEGRE"/>
    <x v="4"/>
  </r>
  <r>
    <n v="39"/>
    <d v="2018-07-12T00:00:00"/>
    <x v="6"/>
    <x v="6"/>
    <x v="0"/>
    <s v="ADMINISTRACION DE SUCURSALES"/>
    <s v="NC GASTO NO DEDUCIBLES"/>
    <s v="TRANSACCIONES DEL DIA 07/12/2018SPYRAL - GESTION ADMINISTRATIVA"/>
    <n v="160"/>
    <n v="0"/>
    <s v="SUCURSAL DE VISTA ALEGRE"/>
    <x v="4"/>
  </r>
  <r>
    <n v="39"/>
    <d v="2018-10-16T00:00:00"/>
    <x v="0"/>
    <x v="0"/>
    <x v="0"/>
    <s v="ADMINISTRACION DE SUCURSALES"/>
    <s v="NC GASTO NO DEDUCIBLES"/>
    <s v="TRANSACCIONES DEL DIA 10/16/2018SPYRAL - GESTION ADMINISTRATIVA"/>
    <n v="135.12"/>
    <n v="0"/>
    <s v="SUCURSAL DE VISTA ALEGRE"/>
    <x v="4"/>
  </r>
  <r>
    <n v="39"/>
    <d v="2018-12-31T00:00:00"/>
    <x v="1"/>
    <x v="1"/>
    <x v="0"/>
    <s v="ADMINISTRACION DE SUCURSALES"/>
    <s v="CIERRE DE ANIO FISCAL"/>
    <s v="CIERRE_DE_CTAS_NOMINALES"/>
    <n v="0"/>
    <n v="489.3"/>
    <s v="SUCURSAL DE VISTA ALEGRE"/>
    <x v="4"/>
  </r>
  <r>
    <n v="40"/>
    <d v="2018-09-03T00:00:00"/>
    <x v="4"/>
    <x v="4"/>
    <x v="0"/>
    <s v="ADMINISTRACION DE SUCURSALES"/>
    <s v="NC GASTO NO DEDUCIBLES"/>
    <s v="TRANSACCIONES DEL DIA 09/03/2018SPYRAL - GESTION ADMINISTRATIVA"/>
    <n v="71"/>
    <n v="0"/>
    <s v="LAS TABLAS"/>
    <x v="4"/>
  </r>
  <r>
    <n v="40"/>
    <d v="2018-11-23T00:00:00"/>
    <x v="5"/>
    <x v="5"/>
    <x v="0"/>
    <s v="ADMINISTRACION DE SUCURSALES"/>
    <s v="NC GASTO NO DEDUCIBLES"/>
    <s v="TRANSACCIONES DEL DIA 11/23/2018SPYRAL - GESTION ADMINISTRATIVA"/>
    <n v="25"/>
    <n v="0"/>
    <s v="LAS TABLAS"/>
    <x v="4"/>
  </r>
  <r>
    <n v="40"/>
    <d v="2018-12-31T00:00:00"/>
    <x v="1"/>
    <x v="1"/>
    <x v="0"/>
    <s v="ADMINISTRACION DE SUCURSALES"/>
    <s v="CIERRE DE ANIO FISCAL"/>
    <s v="CIERRE_DE_CTAS_NOMINALES"/>
    <n v="0"/>
    <n v="136"/>
    <s v="LAS TABLAS"/>
    <x v="4"/>
  </r>
  <r>
    <n v="41"/>
    <d v="2018-09-11T00:00:00"/>
    <x v="4"/>
    <x v="4"/>
    <x v="0"/>
    <s v="ADMINISTRACION DE SUCURSALES"/>
    <s v="NC GASTO NO DEDUCIBLES"/>
    <s v="TRANSACCIONES DEL DIA 09/11/2018SPYRAL - GESTION ADMINISTRATIVA"/>
    <n v="22.75"/>
    <n v="0"/>
    <s v="24 DE DICIEMBRE"/>
    <x v="4"/>
  </r>
  <r>
    <n v="41"/>
    <d v="2018-11-06T00:00:00"/>
    <x v="5"/>
    <x v="5"/>
    <x v="0"/>
    <s v="ADMINISTRACION DE SUCURSALES"/>
    <s v="NC GASTO NO DEDUCIBLES"/>
    <s v="TRANSACCIONES DEL DIA 11/06/2018SPYRAL - GESTION ADMINISTRATIVA"/>
    <n v="21.2"/>
    <n v="0"/>
    <s v="24 DE DICIEMBRE"/>
    <x v="4"/>
  </r>
  <r>
    <n v="41"/>
    <d v="2018-12-04T00:00:00"/>
    <x v="1"/>
    <x v="1"/>
    <x v="0"/>
    <s v="ADMINISTRACION DE SUCURSALES"/>
    <s v="NC GASTO NO DEDUCIBLES"/>
    <s v="TRANSACCIONES DEL DIA 12/04/2018SPYRAL - GESTION ADMINISTRATIVA"/>
    <n v="70.86"/>
    <n v="0"/>
    <s v="24 DE DICIEMBRE"/>
    <x v="4"/>
  </r>
  <r>
    <n v="41"/>
    <d v="2018-12-20T00:00:00"/>
    <x v="1"/>
    <x v="1"/>
    <x v="0"/>
    <s v="ADMINISTRACION DE SUCURSALES"/>
    <s v="NC GASTO NO DEDUCIBLES"/>
    <s v="TRANSACCIONES DEL DIA 12/20/2018SPYRAL - GESTION ADMINISTRATIVA"/>
    <n v="200"/>
    <n v="0"/>
    <s v="24 DE DICIEMBRE"/>
    <x v="4"/>
  </r>
  <r>
    <n v="41"/>
    <d v="2018-12-31T00:00:00"/>
    <x v="1"/>
    <x v="1"/>
    <x v="0"/>
    <s v="ADMINISTRACION DE SUCURSALES"/>
    <s v="CIERRE DE ANIO FISCAL"/>
    <s v="CIERRE_DE_CTAS_NOMINALES"/>
    <n v="0"/>
    <n v="402.31"/>
    <s v="24 DE DICIEMBRE"/>
    <x v="4"/>
  </r>
  <r>
    <n v="42"/>
    <d v="2018-07-26T00:00:00"/>
    <x v="6"/>
    <x v="6"/>
    <x v="0"/>
    <s v="ADMINISTRACION DE SUCURSALES"/>
    <s v="NC GASTO NO DEDUCIBLES"/>
    <s v="TRANSACCIONES DEL DIA 07/26/2018SPYRAL - GESTION ADMINISTRATIVA"/>
    <n v="88"/>
    <n v="0"/>
    <s v="DAVID - TERRONAL"/>
    <x v="4"/>
  </r>
  <r>
    <n v="42"/>
    <d v="2018-09-03T00:00:00"/>
    <x v="4"/>
    <x v="4"/>
    <x v="0"/>
    <s v="ADMINISTRACION DE SUCURSALES"/>
    <s v="NC GASTO NO DEDUCIBLES"/>
    <s v="TRANSACCIONES DEL DIA 09/03/2018SPYRAL - GESTION ADMINISTRATIVA"/>
    <n v="7.89"/>
    <n v="0"/>
    <s v="DAVID - TERRONAL"/>
    <x v="4"/>
  </r>
  <r>
    <n v="42"/>
    <d v="2018-09-11T00:00:00"/>
    <x v="4"/>
    <x v="4"/>
    <x v="0"/>
    <s v="ADMINISTRACION DE SUCURSALES"/>
    <s v="NC GASTO NO DEDUCIBLES"/>
    <s v="TRANSACCIONES DEL DIA 09/11/2018SPYRAL - GESTION ADMINISTRATIVA"/>
    <n v="39"/>
    <n v="0"/>
    <s v="DAVID - TERRONAL"/>
    <x v="4"/>
  </r>
  <r>
    <n v="42"/>
    <d v="2018-11-09T00:00:00"/>
    <x v="5"/>
    <x v="5"/>
    <x v="0"/>
    <s v="ADMINISTRACION DE SUCURSALES"/>
    <s v="NC GASTO NO DEDUCIBLES"/>
    <s v="TRANSACCIONES DEL DIA 11/09/2018SPYRAL - GESTION ADMINISTRATIVA"/>
    <n v="88.65"/>
    <n v="0"/>
    <s v="DAVID - TERRONAL"/>
    <x v="4"/>
  </r>
  <r>
    <n v="42"/>
    <d v="2018-12-20T00:00:00"/>
    <x v="1"/>
    <x v="1"/>
    <x v="0"/>
    <s v="ADMINISTRACION DE SUCURSALES"/>
    <s v="NC GASTO NO DEDUCIBLES"/>
    <s v="TRANSACCIONES DEL DIA 12/20/2018SPYRAL - GESTION ADMINISTRATIVA"/>
    <n v="18.27"/>
    <n v="0"/>
    <s v="DAVID - TERRONAL"/>
    <x v="4"/>
  </r>
  <r>
    <n v="42"/>
    <d v="2018-12-26T00:00:00"/>
    <x v="1"/>
    <x v="1"/>
    <x v="0"/>
    <s v="ADMINISTRACION DE SUCURSALES"/>
    <s v="NC GASTO NO DEDUCIBLES"/>
    <s v="TRANSACCIONES DEL DIA 12/26/2018SPYRAL - GESTION ADMINISTRATIVA"/>
    <n v="13.53"/>
    <n v="0"/>
    <s v="DAVID - TERRONAL"/>
    <x v="4"/>
  </r>
  <r>
    <n v="42"/>
    <d v="2018-12-31T00:00:00"/>
    <x v="1"/>
    <x v="1"/>
    <x v="0"/>
    <s v="ADMINISTRACION DE SUCURSALES"/>
    <s v="CIERRE DE ANIO FISCAL"/>
    <s v="CIERRE_DE_CTAS_NOMINALES"/>
    <n v="0"/>
    <n v="488"/>
    <s v="DAVID - TERRONAL"/>
    <x v="4"/>
  </r>
  <r>
    <n v="43"/>
    <d v="2018-06-07T00:00:00"/>
    <x v="2"/>
    <x v="2"/>
    <x v="0"/>
    <s v="ADMINISTRACION DE SUCURSALES"/>
    <s v="NC GASTO NO DEDUCIBLES"/>
    <s v="TRANSACCIONES DEL DIA 06/07/2018SPYRAL - GESTION ADMINISTRATIVA"/>
    <n v="48.5"/>
    <n v="0"/>
    <s v="COSTA DEL ESTE"/>
    <x v="4"/>
  </r>
  <r>
    <n v="43"/>
    <d v="2018-07-04T00:00:00"/>
    <x v="6"/>
    <x v="6"/>
    <x v="0"/>
    <s v="ADMINISTRACION DE SUCURSALES"/>
    <s v="NC GASTO NO DEDUCIBLES"/>
    <s v="TRANSACCIONES DEL DIA 07/04/2018SPYRAL - GESTION ADMINISTRATIVA"/>
    <n v="28.77"/>
    <n v="0"/>
    <s v="COSTA DEL ESTE"/>
    <x v="4"/>
  </r>
  <r>
    <n v="43"/>
    <d v="2018-08-23T00:00:00"/>
    <x v="3"/>
    <x v="3"/>
    <x v="0"/>
    <s v="ADMINISTRACION DE SUCURSALES"/>
    <s v="NC GASTO NO DEDUCIBLES"/>
    <s v="TRANSACCIONES DEL DIA 08/23/2018SPYRAL - GESTION ADMINISTRATIVA"/>
    <n v="47"/>
    <n v="0"/>
    <s v="COSTA DEL ESTE"/>
    <x v="4"/>
  </r>
  <r>
    <n v="43"/>
    <d v="2018-09-06T00:00:00"/>
    <x v="4"/>
    <x v="4"/>
    <x v="0"/>
    <s v="ADMINISTRACION DE SUCURSALES"/>
    <s v="NC GASTO NO DEDUCIBLES"/>
    <s v="TRANSACCIONES DEL DIA 09/06/2018SPYRAL - GESTION ADMINISTRATIVA"/>
    <n v="48.5"/>
    <n v="0"/>
    <s v="COSTA DEL ESTE"/>
    <x v="4"/>
  </r>
  <r>
    <n v="43"/>
    <d v="2018-10-16T00:00:00"/>
    <x v="0"/>
    <x v="0"/>
    <x v="0"/>
    <s v="ADMINISTRACION DE SUCURSALES"/>
    <s v="NC GASTO NO DEDUCIBLES"/>
    <s v="TRANSACCIONES DEL DIA 10/16/2018SPYRAL - GESTION ADMINISTRATIVA"/>
    <n v="50"/>
    <n v="0"/>
    <s v="COSTA DEL ESTE"/>
    <x v="4"/>
  </r>
  <r>
    <n v="43"/>
    <d v="2018-11-09T00:00:00"/>
    <x v="5"/>
    <x v="5"/>
    <x v="0"/>
    <s v="ADMINISTRACION DE SUCURSALES"/>
    <s v="NC GASTO NO DEDUCIBLES"/>
    <s v="TRANSACCIONES DEL DIA 11/09/2018SPYRAL - GESTION ADMINISTRATIVA"/>
    <n v="52.5"/>
    <n v="0"/>
    <s v="COSTA DEL ESTE"/>
    <x v="4"/>
  </r>
  <r>
    <n v="43"/>
    <d v="2018-12-31T00:00:00"/>
    <x v="1"/>
    <x v="1"/>
    <x v="0"/>
    <s v="ADMINISTRACION DE SUCURSALES"/>
    <s v="CIERRE DE ANIO FISCAL"/>
    <s v="CIERRE_DE_CTAS_NOMINALES"/>
    <n v="0"/>
    <n v="338.72"/>
    <s v="COSTA DEL ESTE"/>
    <x v="4"/>
  </r>
  <r>
    <n v="44"/>
    <d v="2018-08-23T00:00:00"/>
    <x v="3"/>
    <x v="3"/>
    <x v="0"/>
    <s v="ADMINISTRACION DE SUCURSALES"/>
    <s v="NC GASTO NO DEDUCIBLES"/>
    <s v="TRANSACCIONES DEL DIA 08/23/2018SPYRAL - GESTION ADMINISTRATIVA"/>
    <n v="0.01"/>
    <n v="0"/>
    <s v="MULTI PLAZA"/>
    <x v="4"/>
  </r>
  <r>
    <n v="44"/>
    <d v="2018-08-23T00:00:00"/>
    <x v="3"/>
    <x v="3"/>
    <x v="0"/>
    <s v="ADMINISTRACION DE SUCURSALES"/>
    <s v="NC GASTO NO DEDUCIBLES"/>
    <s v="TRANSACCIONES DEL DIA 08/23/2018SPYRAL - GESTION ADMINISTRATIVA"/>
    <n v="0"/>
    <n v="0.01"/>
    <s v="MULTI PLAZA"/>
    <x v="4"/>
  </r>
  <r>
    <n v="44"/>
    <d v="2018-08-29T00:00:00"/>
    <x v="3"/>
    <x v="3"/>
    <x v="0"/>
    <s v="ADMINISTRACION DE SUCURSALES"/>
    <s v="NC GASTO NO DEDUCIBLES"/>
    <s v="TRANSACCIONES DEL DIA 08/29/2018SPYRAL - GESTION ADMINISTRATIVA"/>
    <n v="52.89"/>
    <n v="0"/>
    <s v="MULTI PLAZA"/>
    <x v="4"/>
  </r>
  <r>
    <n v="44"/>
    <d v="2018-09-18T00:00:00"/>
    <x v="4"/>
    <x v="4"/>
    <x v="0"/>
    <s v="ADMINISTRACION DE SUCURSALES"/>
    <s v="NC GASTO NO DEDUCIBLES"/>
    <s v="TRANSACCIONES DEL DIA 09/18/2018SPYRAL - GESTION ADMINISTRATIVA"/>
    <n v="35.08"/>
    <n v="0"/>
    <s v="MULTI PLAZA"/>
    <x v="4"/>
  </r>
  <r>
    <n v="44"/>
    <d v="2018-10-19T00:00:00"/>
    <x v="0"/>
    <x v="0"/>
    <x v="0"/>
    <s v="ADMINISTRACION DE SUCURSALES"/>
    <s v="NC GASTO NO DEDUCIBLES"/>
    <s v="TRANSACCIONES DEL DIA 10/19/2018SPYRAL - GESTION ADMINISTRATIVA"/>
    <n v="58.3"/>
    <n v="0"/>
    <s v="MULTI PLAZA"/>
    <x v="4"/>
  </r>
  <r>
    <n v="44"/>
    <d v="2018-11-19T00:00:00"/>
    <x v="5"/>
    <x v="5"/>
    <x v="0"/>
    <s v="ADMINISTRACION DE SUCURSALES"/>
    <s v="NC GASTO NO DEDUCIBLES"/>
    <s v="TRANSACCIONES DEL DIA 11/19/2018SPYRAL - GESTION ADMINISTRATIVA"/>
    <n v="55.87"/>
    <n v="0"/>
    <s v="MULTI PLAZA"/>
    <x v="4"/>
  </r>
  <r>
    <n v="44"/>
    <d v="2018-12-12T00:00:00"/>
    <x v="1"/>
    <x v="1"/>
    <x v="0"/>
    <s v="ADMINISTRACION DE SUCURSALES"/>
    <s v="NC GASTO NO DEDUCIBLES"/>
    <s v="TRANSACCIONES DEL DIA 12/12/2018SPYRAL - GESTION ADMINISTRATIVA"/>
    <n v="35.04"/>
    <n v="0"/>
    <s v="MULTI PLAZA"/>
    <x v="4"/>
  </r>
  <r>
    <n v="44"/>
    <d v="2018-12-28T00:00:00"/>
    <x v="1"/>
    <x v="1"/>
    <x v="0"/>
    <s v="ADMINISTRACION DE SUCURSALES"/>
    <s v="NC GASTO NO DEDUCIBLES"/>
    <s v="TRANSACCIONES DEL DIA 12/28/2018SPYRAL - GESTION ADMINISTRATIVA"/>
    <n v="207"/>
    <n v="0"/>
    <s v="MULTI PLAZA"/>
    <x v="4"/>
  </r>
  <r>
    <n v="44"/>
    <d v="2018-12-31T00:00:00"/>
    <x v="1"/>
    <x v="1"/>
    <x v="0"/>
    <s v="ADMINISTRACION DE SUCURSALES"/>
    <s v="CIERRE DE ANIO FISCAL"/>
    <s v="CIERRE_DE_CTAS_NOMINALES"/>
    <n v="0"/>
    <n v="685.47"/>
    <s v="MULTI PLAZA"/>
    <x v="4"/>
  </r>
  <r>
    <n v="45"/>
    <d v="2018-06-29T00:00:00"/>
    <x v="2"/>
    <x v="2"/>
    <x v="0"/>
    <s v="ADMINISTRACION DE SUCURSALES"/>
    <s v="GASTOS NO DEDUCIBLES"/>
    <s v="TRANSACCIONES DEL DIA 06/29/2018SPYRAL - GESTION ADMINISTRATIVA"/>
    <n v="22.75"/>
    <n v="0"/>
    <s v="HOSPITAL PUNTA PACIFICA"/>
    <x v="4"/>
  </r>
  <r>
    <n v="45"/>
    <d v="2018-09-18T00:00:00"/>
    <x v="4"/>
    <x v="4"/>
    <x v="0"/>
    <s v="ADMINISTRACION DE SUCURSALES"/>
    <s v="NC GASTO NO DEDUCIBLES"/>
    <s v="TRANSACCIONES DEL DIA 09/18/2018SPYRAL - GESTION ADMINISTRATIVA"/>
    <n v="30"/>
    <n v="0"/>
    <s v="HOSPITAL PUNTA PACIFICA"/>
    <x v="4"/>
  </r>
  <r>
    <n v="45"/>
    <d v="2018-12-12T00:00:00"/>
    <x v="1"/>
    <x v="1"/>
    <x v="0"/>
    <s v="ADMINISTRACION DE SUCURSALES"/>
    <s v="NC GASTO NO DEDUCIBLES"/>
    <s v="TRANSACCIONES DEL DIA 12/12/2018SPYRAL - GESTION ADMINISTRATIVA"/>
    <n v="76.13"/>
    <n v="0"/>
    <s v="HOSPITAL PUNTA PACIFICA"/>
    <x v="4"/>
  </r>
  <r>
    <n v="45"/>
    <d v="2018-12-24T00:00:00"/>
    <x v="1"/>
    <x v="1"/>
    <x v="0"/>
    <s v="ADMINISTRACION DE SUCURSALES"/>
    <s v="NC GASTO NO DEDUCIBLES"/>
    <s v="TRANSACCIONES DEL DIA 12/24/2018SPYRAL - GESTION ADMINISTRATIVA"/>
    <n v="93.92"/>
    <n v="0"/>
    <s v="HOSPITAL PUNTA PACIFICA"/>
    <x v="4"/>
  </r>
  <r>
    <n v="45"/>
    <d v="2018-12-28T00:00:00"/>
    <x v="1"/>
    <x v="1"/>
    <x v="0"/>
    <s v="ADMINISTRACION DE SUCURSALES"/>
    <s v="NC GASTO NO DEDUCIBLES"/>
    <s v="TRANSACCIONES DEL DIA 12/28/2018SPYRAL - GESTION ADMINISTRATIVA"/>
    <n v="49.95"/>
    <n v="0"/>
    <s v="HOSPITAL PUNTA PACIFICA"/>
    <x v="4"/>
  </r>
  <r>
    <n v="45"/>
    <d v="2018-12-31T00:00:00"/>
    <x v="1"/>
    <x v="1"/>
    <x v="0"/>
    <s v="ADMINISTRACION DE SUCURSALES"/>
    <s v="CIERRE DE ANIO FISCAL"/>
    <s v="CIERRE_DE_CTAS_NOMINALES"/>
    <n v="0"/>
    <n v="314.81"/>
    <s v="HOSPITAL PUNTA PACIFICA"/>
    <x v="4"/>
  </r>
  <r>
    <n v="46"/>
    <d v="2018-06-20T00:00:00"/>
    <x v="2"/>
    <x v="2"/>
    <x v="0"/>
    <s v="ADMINISTRACION DE SUCURSALES"/>
    <s v="NC GASTO NO DEDUCIBLES"/>
    <s v="TRANSACCIONES DEL DIA 06/20/2018SPYRAL - GESTION ADMINISTRATIVA"/>
    <n v="86.92"/>
    <n v="0"/>
    <s v="TERMINAL DE ALBROOK"/>
    <x v="4"/>
  </r>
  <r>
    <n v="46"/>
    <d v="2018-07-06T00:00:00"/>
    <x v="6"/>
    <x v="6"/>
    <x v="0"/>
    <s v="ADMINISTRACION DE SUCURSALES"/>
    <s v="GASTOS NO DEDUCIBLES"/>
    <s v="TRANSACCIONES DEL DIA 07/06/2018SPYRAL - GESTION ADMINISTRATIVA"/>
    <n v="16.850000000000001"/>
    <n v="0"/>
    <s v="TERMINAL DE ALBROOK"/>
    <x v="4"/>
  </r>
  <r>
    <n v="46"/>
    <d v="2018-07-17T00:00:00"/>
    <x v="6"/>
    <x v="6"/>
    <x v="0"/>
    <s v="ADMINISTRACION DE SUCURSALES"/>
    <s v="NC GASTO NO DEDUCIBLES"/>
    <s v="TRANSACCIONES DEL DIA 07/17/2018SPYRAL - GESTION ADMINISTRATIVA"/>
    <n v="47.98"/>
    <n v="0"/>
    <s v="TERMINAL DE ALBROOK"/>
    <x v="4"/>
  </r>
  <r>
    <n v="46"/>
    <d v="2018-08-09T00:00:00"/>
    <x v="3"/>
    <x v="3"/>
    <x v="0"/>
    <s v="ADMINISTRACION DE SUCURSALES"/>
    <s v="GASTOS NO DEDUCIBLES"/>
    <s v="TRANSACCIONES DEL DIA 08/09/2018SPYRAL - GESTION ADMINISTRATIVA"/>
    <n v="13.92"/>
    <n v="0"/>
    <s v="TERMINAL DE ALBROOK"/>
    <x v="4"/>
  </r>
  <r>
    <n v="46"/>
    <d v="2018-08-17T00:00:00"/>
    <x v="3"/>
    <x v="3"/>
    <x v="0"/>
    <s v="ADMINISTRACION DE SUCURSALES"/>
    <s v="NC GASTO NO DEDUCIBLES"/>
    <s v="TRANSACCIONES DEL DIA 08/17/2018SPYRAL - GESTION ADMINISTRATIVA"/>
    <n v="29.77"/>
    <n v="0"/>
    <s v="TERMINAL DE ALBROOK"/>
    <x v="4"/>
  </r>
  <r>
    <n v="46"/>
    <d v="2018-09-03T00:00:00"/>
    <x v="4"/>
    <x v="4"/>
    <x v="0"/>
    <s v="ADMINISTRACION DE SUCURSALES"/>
    <s v="NC GASTO NO DEDUCIBLES"/>
    <s v="TRANSACCIONES DEL DIA 09/03/2018SPYRAL - GESTION ADMINISTRATIVA"/>
    <n v="28"/>
    <n v="0"/>
    <s v="TERMINAL DE ALBROOK"/>
    <x v="4"/>
  </r>
  <r>
    <n v="46"/>
    <d v="2018-09-11T00:00:00"/>
    <x v="4"/>
    <x v="4"/>
    <x v="0"/>
    <s v="ADMINISTRACION DE SUCURSALES"/>
    <s v="NC GASTO NO DEDUCIBLES"/>
    <s v="TRANSACCIONES DEL DIA 09/11/2018SPYRAL - GESTION ADMINISTRATIVA"/>
    <n v="54.04"/>
    <n v="0"/>
    <s v="TERMINAL DE ALBROOK"/>
    <x v="4"/>
  </r>
  <r>
    <n v="46"/>
    <d v="2018-10-04T00:00:00"/>
    <x v="0"/>
    <x v="0"/>
    <x v="0"/>
    <s v="ADMINISTRACION DE SUCURSALES"/>
    <s v="NC GASTO NO DEDUCIBLES"/>
    <s v="TRANSACCIONES DEL DIA 10/04/2018SPYRAL - GESTION ADMINISTRATIVA"/>
    <n v="41.19"/>
    <n v="0"/>
    <s v="TERMINAL DE ALBROOK"/>
    <x v="4"/>
  </r>
  <r>
    <n v="46"/>
    <d v="2018-10-23T00:00:00"/>
    <x v="0"/>
    <x v="0"/>
    <x v="0"/>
    <s v="ADMINISTRACION DE SUCURSALES"/>
    <s v="NC GASTO NO DEDUCIBLES"/>
    <s v="TRANSACCIONES DEL DIA 10/23/2018SPYRAL - GESTION ADMINISTRATIVA"/>
    <n v="22.49"/>
    <n v="0"/>
    <s v="TERMINAL DE ALBROOK"/>
    <x v="4"/>
  </r>
  <r>
    <n v="46"/>
    <d v="2018-11-06T00:00:00"/>
    <x v="5"/>
    <x v="5"/>
    <x v="0"/>
    <s v="ADMINISTRACION DE SUCURSALES"/>
    <s v="NC GASTO NO DEDUCIBLES"/>
    <s v="TRANSACCIONES DEL DIA 11/06/2018SPYRAL - GESTION ADMINISTRATIVA"/>
    <n v="52.18"/>
    <n v="0"/>
    <s v="TERMINAL DE ALBROOK"/>
    <x v="4"/>
  </r>
  <r>
    <n v="46"/>
    <d v="2018-11-09T00:00:00"/>
    <x v="5"/>
    <x v="5"/>
    <x v="0"/>
    <s v="ADMINISTRACION DE SUCURSALES"/>
    <s v="NC GASTO NO DEDUCIBLES"/>
    <s v="TRANSACCIONES DEL DIA 11/09/2018SPYRAL - GESTION ADMINISTRATIVA"/>
    <n v="20.36"/>
    <n v="0"/>
    <s v="TERMINAL DE ALBROOK"/>
    <x v="4"/>
  </r>
  <r>
    <n v="46"/>
    <d v="2018-11-23T00:00:00"/>
    <x v="5"/>
    <x v="5"/>
    <x v="0"/>
    <s v="ADMINISTRACION DE SUCURSALES"/>
    <s v="NC GASTO NO DEDUCIBLES"/>
    <s v="TRANSACCIONES DEL DIA 11/23/2018SPYRAL - GESTION ADMINISTRATIVA"/>
    <n v="34.33"/>
    <n v="0"/>
    <s v="TERMINAL DE ALBROOK"/>
    <x v="4"/>
  </r>
  <r>
    <n v="46"/>
    <d v="2018-12-24T00:00:00"/>
    <x v="1"/>
    <x v="1"/>
    <x v="0"/>
    <s v="ADMINISTRACION DE SUCURSALES"/>
    <s v="NC GASTO NO DEDUCIBLES"/>
    <s v="TRANSACCIONES DEL DIA 12/24/2018SPYRAL - GESTION ADMINISTRATIVA"/>
    <n v="149.85"/>
    <n v="0"/>
    <s v="TERMINAL DE ALBROOK"/>
    <x v="4"/>
  </r>
  <r>
    <n v="46"/>
    <d v="2018-12-31T00:00:00"/>
    <x v="1"/>
    <x v="1"/>
    <x v="0"/>
    <s v="ADMINISTRACION DE SUCURSALES"/>
    <s v="CIERRE DE ANIO FISCAL"/>
    <s v="CIERRE_DE_CTAS_NOMINALES"/>
    <n v="0"/>
    <n v="842.72"/>
    <s v="TERMINAL DE ALBROOK"/>
    <x v="4"/>
  </r>
  <r>
    <n v="47"/>
    <d v="2018-07-24T00:00:00"/>
    <x v="6"/>
    <x v="6"/>
    <x v="0"/>
    <s v="ADMINISTRACION DE SUCURSALES"/>
    <s v="NC GASTO NO DEDUCIBLES"/>
    <s v="TRANSACCIONES DEL DIA 07/24/2018SPYRAL - GESTION ADMINISTRATIVA"/>
    <n v="10.92"/>
    <n v="0"/>
    <s v="CONCEPCION"/>
    <x v="4"/>
  </r>
  <r>
    <n v="47"/>
    <d v="2018-09-11T00:00:00"/>
    <x v="4"/>
    <x v="4"/>
    <x v="0"/>
    <s v="ADMINISTRACION DE SUCURSALES"/>
    <s v="NC GASTO NO DEDUCIBLES"/>
    <s v="TRANSACCIONES DEL DIA 09/11/2018SPYRAL - GESTION ADMINISTRATIVA"/>
    <n v="29.74"/>
    <n v="0"/>
    <s v="CONCEPCION"/>
    <x v="4"/>
  </r>
  <r>
    <n v="47"/>
    <d v="2018-10-23T00:00:00"/>
    <x v="0"/>
    <x v="0"/>
    <x v="0"/>
    <s v="ADMINISTRACION DE SUCURSALES"/>
    <s v="NC GASTO NO DEDUCIBLES"/>
    <s v="TRANSACCIONES DEL DIA 10/23/2018SPYRAL - GESTION ADMINISTRATIVA"/>
    <n v="72.569999999999993"/>
    <n v="0"/>
    <s v="CONCEPCION"/>
    <x v="4"/>
  </r>
  <r>
    <n v="47"/>
    <d v="2018-12-31T00:00:00"/>
    <x v="1"/>
    <x v="1"/>
    <x v="0"/>
    <s v="ADMINISTRACION DE SUCURSALES"/>
    <s v="CIERRE DE ANIO FISCAL"/>
    <s v="CIERRE_DE_CTAS_NOMINALES"/>
    <n v="0"/>
    <n v="250.78"/>
    <s v="CONCEPCION"/>
    <x v="4"/>
  </r>
  <r>
    <n v="48"/>
    <d v="2018-06-20T00:00:00"/>
    <x v="2"/>
    <x v="2"/>
    <x v="0"/>
    <s v="ADMINISTRACION DE SUCURSALES"/>
    <s v="NC GASTO NO DEDUCIBLES"/>
    <s v="TRANSACCIONES DEL DIA 06/20/2018SPYRAL - GESTION ADMINISTRATIVA"/>
    <n v="18"/>
    <n v="0"/>
    <s v="BOQUETE"/>
    <x v="4"/>
  </r>
  <r>
    <n v="48"/>
    <d v="2018-11-16T00:00:00"/>
    <x v="5"/>
    <x v="5"/>
    <x v="0"/>
    <s v="ADMINISTRACION DE SUCURSALES"/>
    <s v="NC GASTO NO DEDUCIBLES"/>
    <s v="TRANSACCIONES DEL DIA 11/16/2018SPYRAL - GESTION ADMINISTRATIVA"/>
    <n v="16.64"/>
    <n v="0"/>
    <s v="BOQUETE"/>
    <x v="4"/>
  </r>
  <r>
    <n v="48"/>
    <d v="2018-12-31T00:00:00"/>
    <x v="1"/>
    <x v="1"/>
    <x v="0"/>
    <s v="ADMINISTRACION DE SUCURSALES"/>
    <s v="CIERRE DE ANIO FISCAL"/>
    <s v="CIERRE_DE_CTAS_NOMINALES"/>
    <n v="0"/>
    <n v="34.64"/>
    <s v="BOQUETE"/>
    <x v="4"/>
  </r>
  <r>
    <n v="49"/>
    <d v="2018-06-18T00:00:00"/>
    <x v="2"/>
    <x v="2"/>
    <x v="0"/>
    <s v="ADMINISTRACION DE SUCURSALES"/>
    <s v="GASTOS NO DEDUCIBLES"/>
    <s v="TRANSACCIONES DEL DIA 06/18/2018SPYRAL - GESTION ADMINISTRATIVA"/>
    <n v="61.83"/>
    <n v="0"/>
    <s v="BRISAS DEL GOLF"/>
    <x v="4"/>
  </r>
  <r>
    <n v="49"/>
    <d v="2018-07-02T00:00:00"/>
    <x v="6"/>
    <x v="6"/>
    <x v="0"/>
    <s v="ADMINISTRACION DE SUCURSALES"/>
    <s v="NC GASTO NO DEDUCIBLES"/>
    <s v="TRANSACCIONES DEL DIA 07/02/2018SPYRAL - GESTION ADMINISTRATIVA"/>
    <n v="45.4"/>
    <n v="0"/>
    <s v="BRISAS DEL GOLF"/>
    <x v="4"/>
  </r>
  <r>
    <n v="49"/>
    <d v="2018-07-12T00:00:00"/>
    <x v="6"/>
    <x v="6"/>
    <x v="0"/>
    <s v="ADMINISTRACION DE SUCURSALES"/>
    <s v="GASTOS NO DEDUCIBLES"/>
    <s v="TRANSACCIONES DEL DIA 07/12/2018SPYRAL - GESTION ADMINISTRATIVA"/>
    <n v="30"/>
    <n v="0"/>
    <s v="BRISAS DEL GOLF"/>
    <x v="4"/>
  </r>
  <r>
    <n v="49"/>
    <d v="2018-08-14T00:00:00"/>
    <x v="3"/>
    <x v="3"/>
    <x v="0"/>
    <s v="ADMINISTRACION DE SUCURSALES"/>
    <s v="NC GASTO NO DEDUCIBLES"/>
    <s v="TRANSACCIONES DEL DIA 08/14/2018SPYRAL - GESTION ADMINISTRATIVA"/>
    <n v="65.489999999999995"/>
    <n v="0"/>
    <s v="BRISAS DEL GOLF"/>
    <x v="4"/>
  </r>
  <r>
    <n v="49"/>
    <d v="2018-09-06T00:00:00"/>
    <x v="4"/>
    <x v="4"/>
    <x v="0"/>
    <s v="ADMINISTRACION DE SUCURSALES"/>
    <s v="NC GASTO NO DEDUCIBLES"/>
    <s v="TRANSACCIONES DEL DIA 09/06/2018SPYRAL - GESTION ADMINISTRATIVA"/>
    <n v="34.049999999999997"/>
    <n v="0"/>
    <s v="BRISAS DEL GOLF"/>
    <x v="4"/>
  </r>
  <r>
    <n v="49"/>
    <d v="2018-09-08T00:00:00"/>
    <x v="4"/>
    <x v="4"/>
    <x v="0"/>
    <s v="ADMINISTRACION DE SUCURSALES"/>
    <s v="GASTOS NO DEDUCIBLES"/>
    <s v="TRANSACCIONES DEL DIA 09/08/2018SPYRAL - GESTION ADMINISTRATIVA"/>
    <n v="47"/>
    <n v="0"/>
    <s v="BRISAS DEL GOLF"/>
    <x v="4"/>
  </r>
  <r>
    <n v="49"/>
    <d v="2018-09-18T00:00:00"/>
    <x v="4"/>
    <x v="4"/>
    <x v="0"/>
    <s v="ADMINISTRACION DE SUCURSALES"/>
    <s v="NC GASTO NO DEDUCIBLES"/>
    <s v="TRANSACCIONES DEL DIA 09/18/2018SPYRAL - GESTION ADMINISTRATIVA"/>
    <n v="83.55"/>
    <n v="0"/>
    <s v="BRISAS DEL GOLF"/>
    <x v="4"/>
  </r>
  <r>
    <n v="49"/>
    <d v="2018-10-16T00:00:00"/>
    <x v="0"/>
    <x v="0"/>
    <x v="0"/>
    <s v="ADMINISTRACION DE SUCURSALES"/>
    <s v="NC GASTO NO DEDUCIBLES"/>
    <s v="TRANSACCIONES DEL DIA 10/16/2018SPYRAL - GESTION ADMINISTRATIVA"/>
    <n v="65.3"/>
    <n v="0"/>
    <s v="BRISAS DEL GOLF"/>
    <x v="4"/>
  </r>
  <r>
    <n v="49"/>
    <d v="2018-11-06T00:00:00"/>
    <x v="5"/>
    <x v="5"/>
    <x v="0"/>
    <s v="ADMINISTRACION DE SUCURSALES"/>
    <s v="NC GASTO NO DEDUCIBLES"/>
    <s v="TRANSACCIONES DEL DIA 11/06/2018SPYRAL - GESTION ADMINISTRATIVA"/>
    <n v="67.23"/>
    <n v="0"/>
    <s v="BRISAS DEL GOLF"/>
    <x v="4"/>
  </r>
  <r>
    <n v="49"/>
    <d v="2018-11-27T00:00:00"/>
    <x v="5"/>
    <x v="5"/>
    <x v="0"/>
    <s v="ADMINISTRACION DE SUCURSALES"/>
    <s v="NC GASTO NO DEDUCIBLES"/>
    <s v="TRANSACCIONES DEL DIA 11/27/2018SPYRAL - GESTION ADMINISTRATIVA"/>
    <n v="30.4"/>
    <n v="0"/>
    <s v="BRISAS DEL GOLF"/>
    <x v="4"/>
  </r>
  <r>
    <n v="49"/>
    <d v="2018-12-28T00:00:00"/>
    <x v="1"/>
    <x v="1"/>
    <x v="0"/>
    <s v="ADMINISTRACION DE SUCURSALES"/>
    <s v="NC GASTO NO DEDUCIBLES"/>
    <s v="TRANSACCIONES DEL DIA 12/28/2018SPYRAL - GESTION ADMINISTRATIVA"/>
    <n v="187.14"/>
    <n v="0"/>
    <s v="BRISAS DEL GOLF"/>
    <x v="4"/>
  </r>
  <r>
    <n v="49"/>
    <d v="2018-12-31T00:00:00"/>
    <x v="1"/>
    <x v="1"/>
    <x v="0"/>
    <s v="ADMINISTRACION DE SUCURSALES"/>
    <s v="CIERRE DE ANIO FISCAL"/>
    <s v="CIERRE_DE_CTAS_NOMINALES"/>
    <n v="0"/>
    <n v="1026.32"/>
    <s v="BRISAS DEL GOLF"/>
    <x v="4"/>
  </r>
  <r>
    <n v="51"/>
    <d v="2018-07-12T00:00:00"/>
    <x v="6"/>
    <x v="6"/>
    <x v="0"/>
    <s v="ADMINISTRACION DE SUCURSALES"/>
    <s v="NC GASTO NO DEDUCIBLES"/>
    <s v="TRANSACCIONES DEL DIA 07/12/2018SPYRAL - GESTION ADMINISTRATIVA"/>
    <n v="162.25"/>
    <n v="0"/>
    <s v="PUENTE CENTENARIO"/>
    <x v="4"/>
  </r>
  <r>
    <n v="51"/>
    <d v="2018-10-01T00:00:00"/>
    <x v="0"/>
    <x v="0"/>
    <x v="0"/>
    <s v="ADMINISTRACION DE SUCURSALES"/>
    <s v="GASTOS NO DEDUCIBLES"/>
    <s v="TRANSACCIONES DEL DIA 10/01/2018SPYRAL - GESTION ADMINISTRATIVA"/>
    <n v="39.99"/>
    <n v="0"/>
    <s v="PUENTE CENTENARIO"/>
    <x v="4"/>
  </r>
  <r>
    <n v="51"/>
    <d v="2018-10-04T00:00:00"/>
    <x v="0"/>
    <x v="0"/>
    <x v="0"/>
    <s v="ADMINISTRACION DE SUCURSALES"/>
    <s v="NC GASTO NO DEDUCIBLES"/>
    <s v="TRANSACCIONES DEL DIA 10/04/2018SPYRAL - GESTION ADMINISTRATIVA"/>
    <n v="270"/>
    <n v="0"/>
    <s v="PUENTE CENTENARIO"/>
    <x v="4"/>
  </r>
  <r>
    <n v="51"/>
    <d v="2018-12-27T00:00:00"/>
    <x v="1"/>
    <x v="1"/>
    <x v="0"/>
    <s v="ADMINISTRACION DE SUCURSALES"/>
    <s v="NC GASTO NO DEDUCIBLES"/>
    <s v="TRANSACCIONES DEL DIA 12/27/2018SPYRAL - GESTION ADMINISTRATIVA"/>
    <n v="188.37"/>
    <n v="0"/>
    <s v="PUENTE CENTENARIO"/>
    <x v="4"/>
  </r>
  <r>
    <n v="51"/>
    <d v="2018-12-31T00:00:00"/>
    <x v="1"/>
    <x v="1"/>
    <x v="0"/>
    <s v="ADMINISTRACION DE SUCURSALES"/>
    <s v="CIERRE DE ANIO FISCAL"/>
    <s v="CIERRE_DE_CTAS_NOMINALES"/>
    <n v="0"/>
    <n v="828.22"/>
    <s v="PUENTE CENTENARIO"/>
    <x v="4"/>
  </r>
  <r>
    <n v="53"/>
    <d v="2018-08-23T00:00:00"/>
    <x v="3"/>
    <x v="3"/>
    <x v="0"/>
    <s v="ADMINISTRACION DE SUCURSALES"/>
    <s v="NC GASTO NO DEDUCIBLES"/>
    <s v="TRANSACCIONES DEL DIA 08/23/2018SPYRAL - GESTION ADMINISTRATIVA"/>
    <n v="86.93"/>
    <n v="0"/>
    <s v="AGUADULCE"/>
    <x v="4"/>
  </r>
  <r>
    <n v="53"/>
    <d v="2018-08-27T00:00:00"/>
    <x v="3"/>
    <x v="3"/>
    <x v="0"/>
    <s v="ADMINISTRACION DE SUCURSALES"/>
    <s v="GASTOS NO DEDUCIBLES"/>
    <s v="TRANSACCIONES DEL DIA 08/27/2018SPYRAL - GESTION ADMINISTRATIVA"/>
    <n v="16.82"/>
    <n v="0"/>
    <s v="AGUADULCE"/>
    <x v="4"/>
  </r>
  <r>
    <n v="53"/>
    <d v="2018-10-24T00:00:00"/>
    <x v="0"/>
    <x v="0"/>
    <x v="0"/>
    <s v="ADMINISTRACION DE SUCURSALES"/>
    <s v="NC GASTO NO DEDUCIBLES"/>
    <s v="TRANSACCIONES DEL DIA 10/24/2018SPYRAL - GESTION ADMINISTRATIVA"/>
    <n v="47.09"/>
    <n v="0"/>
    <s v="AGUADULCE"/>
    <x v="4"/>
  </r>
  <r>
    <n v="53"/>
    <d v="2018-11-12T00:00:00"/>
    <x v="5"/>
    <x v="5"/>
    <x v="0"/>
    <s v="ADMINISTRACION DE SUCURSALES"/>
    <s v="GASTOS NO DEDUCIBLES"/>
    <s v="TRANSACCIONES DEL DIA 11/12/2018SPYRAL - GESTION ADMINISTRATIVA"/>
    <n v="26.24"/>
    <n v="0"/>
    <s v="AGUADULCE"/>
    <x v="4"/>
  </r>
  <r>
    <n v="53"/>
    <d v="2018-12-04T00:00:00"/>
    <x v="1"/>
    <x v="1"/>
    <x v="0"/>
    <s v="ADMINISTRACION DE SUCURSALES"/>
    <s v="NC GASTO NO DEDUCIBLES"/>
    <s v="TRANSACCIONES DEL DIA 12/04/2018SPYRAL - GESTION ADMINISTRATIVA"/>
    <n v="20.82"/>
    <n v="0"/>
    <s v="AGUADULCE"/>
    <x v="4"/>
  </r>
  <r>
    <n v="53"/>
    <d v="2018-12-07T00:00:00"/>
    <x v="1"/>
    <x v="1"/>
    <x v="0"/>
    <s v="ADMINISTRACION DE SUCURSALES"/>
    <s v="NC GASTO NO DEDUCIBLES"/>
    <s v="TRANSACCIONES DEL DIA 12/07/2018SPYRAL - GESTION ADMINISTRATIVA"/>
    <n v="19.75"/>
    <n v="0"/>
    <s v="AGUADULCE"/>
    <x v="4"/>
  </r>
  <r>
    <n v="53"/>
    <d v="2018-12-27T00:00:00"/>
    <x v="1"/>
    <x v="1"/>
    <x v="0"/>
    <s v="ADMINISTRACION DE SUCURSALES"/>
    <s v="NC GASTO NO DEDUCIBLES"/>
    <s v="TRANSACCIONES DEL DIA 12/27/2018SPYRAL - GESTION ADMINISTRATIVA"/>
    <n v="107.59"/>
    <n v="0"/>
    <s v="AGUADULCE"/>
    <x v="4"/>
  </r>
  <r>
    <n v="53"/>
    <d v="2018-12-31T00:00:00"/>
    <x v="1"/>
    <x v="1"/>
    <x v="0"/>
    <s v="ADMINISTRACION DE SUCURSALES"/>
    <s v="CIERRE DE ANIO FISCAL"/>
    <s v="CIERRE_DE_CTAS_NOMINALES"/>
    <n v="0"/>
    <n v="564.02"/>
    <s v="AGUADULCE"/>
    <x v="4"/>
  </r>
  <r>
    <n v="54"/>
    <d v="2018-07-21T00:00:00"/>
    <x v="6"/>
    <x v="6"/>
    <x v="0"/>
    <s v="ADMINISTRACION DE SUCURSALES"/>
    <s v="GASTOS NO DEDUCIBLES"/>
    <s v="TRANSACCIONES DEL DIA 07/21/2018SPYRAL - GESTION ADMINISTRATIVA"/>
    <n v="149.5"/>
    <n v="0"/>
    <s v="SABANITAS"/>
    <x v="4"/>
  </r>
  <r>
    <n v="54"/>
    <d v="2018-10-10T00:00:00"/>
    <x v="0"/>
    <x v="0"/>
    <x v="0"/>
    <s v="ADMINISTRACION DE SUCURSALES"/>
    <s v="NC GASTO NO DEDUCIBLES"/>
    <s v="TRANSACCIONES DEL DIA 10/10/2018SPYRAL - GESTION ADMINISTRATIVA"/>
    <n v="66.97"/>
    <n v="0"/>
    <s v="SABANITAS"/>
    <x v="4"/>
  </r>
  <r>
    <n v="54"/>
    <d v="2018-12-21T00:00:00"/>
    <x v="1"/>
    <x v="1"/>
    <x v="0"/>
    <s v="ADMINISTRACION DE SUCURSALES"/>
    <s v="NC GASTO NO DEDUCIBLES"/>
    <s v="TRANSACCIONES DEL DIA 12/21/2018SPYRAL - GESTION ADMINISTRATIVA"/>
    <n v="75"/>
    <n v="0"/>
    <s v="SABANITAS"/>
    <x v="4"/>
  </r>
  <r>
    <n v="54"/>
    <d v="2018-12-31T00:00:00"/>
    <x v="1"/>
    <x v="1"/>
    <x v="0"/>
    <s v="ADMINISTRACION DE SUCURSALES"/>
    <s v="CIERRE DE ANIO FISCAL"/>
    <s v="CIERRE_DE_CTAS_NOMINALES"/>
    <n v="0"/>
    <n v="521.47"/>
    <s v="SABANITAS"/>
    <x v="4"/>
  </r>
  <r>
    <n v="66"/>
    <d v="2018-06-15T00:00:00"/>
    <x v="2"/>
    <x v="2"/>
    <x v="0"/>
    <s v="ADMINISTRACION DE SUCURSALES"/>
    <s v="NC GASTO NO DEDUCIBLES"/>
    <s v="TRANSACCIONES DEL DIA 06/15/2018SPYRAL - GESTION ADMINISTRATIVA"/>
    <n v="31.02"/>
    <n v="0"/>
    <s v="METROMALL"/>
    <x v="4"/>
  </r>
  <r>
    <n v="66"/>
    <d v="2018-11-09T00:00:00"/>
    <x v="5"/>
    <x v="5"/>
    <x v="0"/>
    <s v="ADMINISTRACION DE SUCURSALES"/>
    <s v="NC GASTO NO DEDUCIBLES"/>
    <s v="TRANSACCIONES DEL DIA 11/09/2018SPYRAL - GESTION ADMINISTRATIVA"/>
    <n v="39.200000000000003"/>
    <n v="0"/>
    <s v="METROMALL"/>
    <x v="4"/>
  </r>
  <r>
    <n v="66"/>
    <d v="2018-11-16T00:00:00"/>
    <x v="5"/>
    <x v="5"/>
    <x v="0"/>
    <s v="ADMINISTRACION DE SUCURSALES"/>
    <s v="NC GASTO NO DEDUCIBLES"/>
    <s v="TRANSACCIONES DEL DIA 11/16/2018SPYRAL - GESTION ADMINISTRATIVA"/>
    <n v="39.200000000000003"/>
    <n v="0"/>
    <s v="METROMALL"/>
    <x v="4"/>
  </r>
  <r>
    <n v="66"/>
    <d v="2018-12-31T00:00:00"/>
    <x v="1"/>
    <x v="1"/>
    <x v="0"/>
    <s v="ADMINISTRACION DE SUCURSALES"/>
    <s v="CIERRE DE ANIO FISCAL"/>
    <s v="CIERRE_DE_CTAS_NOMINALES"/>
    <n v="0"/>
    <n v="207.06"/>
    <s v="METROMALL"/>
    <x v="4"/>
  </r>
  <r>
    <n v="69"/>
    <d v="2018-06-01T00:00:00"/>
    <x v="2"/>
    <x v="2"/>
    <x v="0"/>
    <s v="ADMINISTRACION DE SUCURSALES"/>
    <s v="NC GASTO NO DEDUCIBLES"/>
    <s v="TRANSACCIONES DEL DIA 06/01/2018SPYRAL - GESTION ADMINISTRATIVA"/>
    <n v="46.56"/>
    <n v="0"/>
    <s v="VERSALLES"/>
    <x v="4"/>
  </r>
  <r>
    <n v="69"/>
    <d v="2018-06-20T00:00:00"/>
    <x v="2"/>
    <x v="2"/>
    <x v="0"/>
    <s v="ADMINISTRACION DE SUCURSALES"/>
    <s v="NC GASTO NO DEDUCIBLES"/>
    <s v="TRANSACCIONES DEL DIA 06/20/2018SPYRAL - GESTION ADMINISTRATIVA"/>
    <n v="102.84"/>
    <n v="0"/>
    <s v="VERSALLES"/>
    <x v="4"/>
  </r>
  <r>
    <n v="69"/>
    <d v="2018-09-14T00:00:00"/>
    <x v="4"/>
    <x v="4"/>
    <x v="0"/>
    <s v="ADMINISTRACION DE SUCURSALES"/>
    <s v="NC GASTO NO DEDUCIBLES"/>
    <s v="TRANSACCIONES DEL DIA 09/14/2018SPYRAL - GESTION ADMINISTRATIVA"/>
    <n v="48.01"/>
    <n v="0"/>
    <s v="VERSALLES"/>
    <x v="4"/>
  </r>
  <r>
    <n v="69"/>
    <d v="2018-11-09T00:00:00"/>
    <x v="5"/>
    <x v="5"/>
    <x v="0"/>
    <s v="ADMINISTRACION DE SUCURSALES"/>
    <s v="NC GASTO NO DEDUCIBLES"/>
    <s v="TRANSACCIONES DEL DIA 11/09/2018SPYRAL - GESTION ADMINISTRATIVA"/>
    <n v="175.13"/>
    <n v="0"/>
    <s v="VERSALLES"/>
    <x v="4"/>
  </r>
  <r>
    <n v="69"/>
    <d v="2018-12-07T00:00:00"/>
    <x v="1"/>
    <x v="1"/>
    <x v="0"/>
    <s v="ADMINISTRACION DE SUCURSALES"/>
    <s v="NC GASTO NO DEDUCIBLES"/>
    <s v="TRANSACCIONES DEL DIA 12/07/2018SPYRAL - GESTION ADMINISTRATIVA"/>
    <n v="48.56"/>
    <n v="0"/>
    <s v="VERSALLES"/>
    <x v="4"/>
  </r>
  <r>
    <n v="69"/>
    <d v="2018-12-31T00:00:00"/>
    <x v="1"/>
    <x v="1"/>
    <x v="0"/>
    <s v="ADMINISTRACION DE SUCURSALES"/>
    <s v="CIERRE DE ANIO FISCAL"/>
    <s v="CIERRE_DE_CTAS_NOMINALES"/>
    <n v="0"/>
    <n v="421.1"/>
    <s v="VERSALLES"/>
    <x v="4"/>
  </r>
  <r>
    <n v="70"/>
    <d v="2018-06-07T00:00:00"/>
    <x v="2"/>
    <x v="2"/>
    <x v="0"/>
    <s v="ADMINISTRACION DE SUCURSALES"/>
    <s v="NC GASTO NO DEDUCIBLES"/>
    <s v="TRANSACCIONES DEL DIA 06/07/2018SPYRAL - GESTION ADMINISTRATIVA"/>
    <n v="43.05"/>
    <n v="0"/>
    <s v="BUSINESS PARK"/>
    <x v="4"/>
  </r>
  <r>
    <n v="70"/>
    <d v="2018-06-23T00:00:00"/>
    <x v="2"/>
    <x v="2"/>
    <x v="0"/>
    <s v="ADMINISTRACION DE SUCURSALES"/>
    <s v="NC GASTO NO DEDUCIBLES"/>
    <s v="TRANSACCIONES DEL DIA 06/23/2018SPYRAL - GESTION ADMINISTRATIVA"/>
    <n v="24"/>
    <n v="0"/>
    <s v="BUSINESS PARK"/>
    <x v="4"/>
  </r>
  <r>
    <n v="70"/>
    <d v="2018-07-26T00:00:00"/>
    <x v="6"/>
    <x v="6"/>
    <x v="0"/>
    <s v="ADMINISTRACION DE SUCURSALES"/>
    <s v="NC GASTO NO DEDUCIBLES"/>
    <s v="TRANSACCIONES DEL DIA 07/26/2018SPYRAL - GESTION ADMINISTRATIVA"/>
    <n v="13.26"/>
    <n v="0"/>
    <s v="BUSINESS PARK"/>
    <x v="4"/>
  </r>
  <r>
    <n v="70"/>
    <d v="2018-08-03T00:00:00"/>
    <x v="3"/>
    <x v="3"/>
    <x v="0"/>
    <s v="ADMINISTRACION DE SUCURSALES"/>
    <s v="NC GASTO NO DEDUCIBLES"/>
    <s v="TRANSACCIONES DEL DIA 08/03/2018SPYRAL - GESTION ADMINISTRATIVA"/>
    <n v="45"/>
    <n v="0"/>
    <s v="BUSINESS PARK"/>
    <x v="4"/>
  </r>
  <r>
    <n v="70"/>
    <d v="2018-08-14T00:00:00"/>
    <x v="3"/>
    <x v="3"/>
    <x v="0"/>
    <s v="ADMINISTRACION DE SUCURSALES"/>
    <s v="NC GASTO NO DEDUCIBLES"/>
    <s v="TRANSACCIONES DEL DIA 08/14/2018SPYRAL - GESTION ADMINISTRATIVA"/>
    <n v="25"/>
    <n v="0"/>
    <s v="BUSINESS PARK"/>
    <x v="4"/>
  </r>
  <r>
    <n v="70"/>
    <d v="2018-09-20T00:00:00"/>
    <x v="4"/>
    <x v="4"/>
    <x v="0"/>
    <s v="ADMINISTRACION DE SUCURSALES"/>
    <s v="NC GASTO NO DEDUCIBLES"/>
    <s v="TRANSACCIONES DEL DIA 09/20/2018SPYRAL - GESTION ADMINISTRATIVA"/>
    <n v="14.3"/>
    <n v="0"/>
    <s v="BUSINESS PARK"/>
    <x v="4"/>
  </r>
  <r>
    <n v="70"/>
    <d v="2018-10-04T00:00:00"/>
    <x v="0"/>
    <x v="0"/>
    <x v="0"/>
    <s v="ADMINISTRACION DE SUCURSALES"/>
    <s v="NC GASTO NO DEDUCIBLES"/>
    <s v="TRANSACCIONES DEL DIA 10/04/2018SPYRAL - GESTION ADMINISTRATIVA"/>
    <n v="35"/>
    <n v="0"/>
    <s v="BUSINESS PARK"/>
    <x v="4"/>
  </r>
  <r>
    <n v="70"/>
    <d v="2018-10-23T00:00:00"/>
    <x v="0"/>
    <x v="0"/>
    <x v="0"/>
    <s v="ADMINISTRACION DE SUCURSALES"/>
    <s v="NC GASTO NO DEDUCIBLES"/>
    <s v="TRANSACCIONES DEL DIA 10/23/2018SPYRAL - GESTION ADMINISTRATIVA"/>
    <n v="28"/>
    <n v="0"/>
    <s v="BUSINESS PARK"/>
    <x v="4"/>
  </r>
  <r>
    <n v="70"/>
    <d v="2018-12-28T00:00:00"/>
    <x v="1"/>
    <x v="1"/>
    <x v="0"/>
    <s v="ADMINISTRACION DE SUCURSALES"/>
    <s v="NC GASTO NO DEDUCIBLES"/>
    <s v="TRANSACCIONES DEL DIA 12/28/2018SPYRAL - GESTION ADMINISTRATIVA"/>
    <n v="75"/>
    <n v="0"/>
    <s v="BUSINESS PARK"/>
    <x v="4"/>
  </r>
  <r>
    <n v="70"/>
    <d v="2018-12-31T00:00:00"/>
    <x v="1"/>
    <x v="1"/>
    <x v="0"/>
    <s v="ADMINISTRACION DE SUCURSALES"/>
    <s v="CIERRE DE ANIO FISCAL"/>
    <s v="CIERRE_DE_CTAS_NOMINALES"/>
    <n v="0"/>
    <n v="388.61"/>
    <s v="BUSINESS PARK"/>
    <x v="4"/>
  </r>
  <r>
    <n v="71"/>
    <d v="2018-06-01T00:00:00"/>
    <x v="2"/>
    <x v="2"/>
    <x v="0"/>
    <s v="ADMINISTRACION DE SUCURSALES"/>
    <s v="NC GASTO NO DEDUCIBLES"/>
    <s v="TRANSACCIONES DEL DIA 06/01/2018SPYRAL - GESTION ADMINISTRATIVA"/>
    <n v="35.880000000000003"/>
    <n v="0"/>
    <s v="SAN FRANCISCO"/>
    <x v="4"/>
  </r>
  <r>
    <n v="71"/>
    <d v="2018-06-29T00:00:00"/>
    <x v="2"/>
    <x v="2"/>
    <x v="0"/>
    <s v="ADMINISTRACION DE SUCURSALES"/>
    <s v="GASTOS NO DEDUCIBLES"/>
    <s v="TRANSACCIONES DEL DIA 06/29/2018SPYRAL - GESTION ADMINISTRATIVA"/>
    <n v="22"/>
    <n v="0"/>
    <s v="SAN FRANCISCO"/>
    <x v="4"/>
  </r>
  <r>
    <n v="71"/>
    <d v="2018-07-12T00:00:00"/>
    <x v="6"/>
    <x v="6"/>
    <x v="0"/>
    <s v="ADMINISTRACION DE SUCURSALES"/>
    <s v="GASTOS NO DEDUCIBLES"/>
    <s v="TRANSACCIONES DEL DIA 07/12/2018SPYRAL - GESTION ADMINISTRATIVA"/>
    <n v="24.57"/>
    <n v="0"/>
    <s v="SAN FRANCISCO"/>
    <x v="4"/>
  </r>
  <r>
    <n v="71"/>
    <d v="2018-08-24T00:00:00"/>
    <x v="3"/>
    <x v="3"/>
    <x v="0"/>
    <s v="ADMINISTRACION DE SUCURSALES"/>
    <s v="GASTOS NO DEDUCIBLES"/>
    <s v="TRANSACCIONES DEL DIA 08/24/2018SPYRAL - GESTION ADMINISTRATIVA"/>
    <n v="29.33"/>
    <n v="0"/>
    <s v="SAN FRANCISCO"/>
    <x v="4"/>
  </r>
  <r>
    <n v="71"/>
    <d v="2018-10-01T00:00:00"/>
    <x v="0"/>
    <x v="0"/>
    <x v="0"/>
    <s v="ADMINISTRACION DE SUCURSALES"/>
    <s v="GASTOS NO DEDUCIBLES"/>
    <s v="TRANSACCIONES DEL DIA 10/01/2018SPYRAL - GESTION ADMINISTRATIVA"/>
    <n v="23.03"/>
    <n v="0"/>
    <s v="SAN FRANCISCO"/>
    <x v="4"/>
  </r>
  <r>
    <n v="71"/>
    <d v="2018-11-02T00:00:00"/>
    <x v="5"/>
    <x v="5"/>
    <x v="0"/>
    <s v="ADMINISTRACION DE SUCURSALES"/>
    <s v="GASTOS NO DEDUCIBLES"/>
    <s v="TRANSACCIONES DEL DIA 11/02/2018SPYRAL - GESTION ADMINISTRATIVA"/>
    <n v="26.49"/>
    <n v="0"/>
    <s v="SAN FRANCISCO"/>
    <x v="4"/>
  </r>
  <r>
    <n v="71"/>
    <d v="2018-12-31T00:00:00"/>
    <x v="1"/>
    <x v="1"/>
    <x v="0"/>
    <s v="ADMINISTRACION DE SUCURSALES"/>
    <s v="CIERRE DE ANIO FISCAL"/>
    <s v="CIERRE_DE_CTAS_NOMINALES"/>
    <n v="0"/>
    <n v="315.25"/>
    <s v="SAN FRANCISCO"/>
    <x v="4"/>
  </r>
  <r>
    <n v="72"/>
    <d v="2018-07-02T00:00:00"/>
    <x v="6"/>
    <x v="6"/>
    <x v="0"/>
    <s v="ADMINISTRACION DE SUCURSALES"/>
    <s v="NC GASTO NO DEDUCIBLES"/>
    <s v="TRANSACCIONES DEL DIA 07/02/2018SPYRAL - GESTION ADMINISTRATIVA"/>
    <n v="35.39"/>
    <n v="0"/>
    <s v="PLAZA BANCO GENERAL"/>
    <x v="4"/>
  </r>
  <r>
    <n v="72"/>
    <d v="2018-08-09T00:00:00"/>
    <x v="3"/>
    <x v="3"/>
    <x v="0"/>
    <s v="ADMINISTRACION DE SUCURSALES"/>
    <s v="NC GASTO NO DEDUCIBLES"/>
    <s v="TRANSACCIONES DEL DIA 08/09/2018SPYRAL - GESTION ADMINISTRATIVA"/>
    <n v="40.299999999999997"/>
    <n v="0"/>
    <s v="PLAZA BANCO GENERAL"/>
    <x v="4"/>
  </r>
  <r>
    <n v="72"/>
    <d v="2018-08-23T00:00:00"/>
    <x v="3"/>
    <x v="3"/>
    <x v="0"/>
    <s v="ADMINISTRACION DE SUCURSALES"/>
    <s v="NC GASTO NO DEDUCIBLES"/>
    <s v="TRANSACCIONES DEL DIA 08/23/2018SPYRAL - GESTION ADMINISTRATIVA"/>
    <n v="35.659999999999997"/>
    <n v="0"/>
    <s v="PLAZA BANCO GENERAL"/>
    <x v="4"/>
  </r>
  <r>
    <n v="72"/>
    <d v="2018-10-02T00:00:00"/>
    <x v="0"/>
    <x v="0"/>
    <x v="0"/>
    <s v="ADMINISTRACION DE SUCURSALES"/>
    <s v="NC GASTO NO DEDUCIBLES"/>
    <s v="TRANSACCIONES DEL DIA 10/02/2018SPYRAL - GESTION ADMINISTRATIVA"/>
    <n v="37.799999999999997"/>
    <n v="0"/>
    <s v="PLAZA BANCO GENERAL"/>
    <x v="4"/>
  </r>
  <r>
    <n v="72"/>
    <d v="2018-10-16T00:00:00"/>
    <x v="0"/>
    <x v="0"/>
    <x v="0"/>
    <s v="ADMINISTRACION DE SUCURSALES"/>
    <s v="NC GASTO NO DEDUCIBLES"/>
    <s v="TRANSACCIONES DEL DIA 10/16/2018SPYRAL - GESTION ADMINISTRATIVA"/>
    <n v="54.2"/>
    <n v="0"/>
    <s v="PLAZA BANCO GENERAL"/>
    <x v="4"/>
  </r>
  <r>
    <n v="72"/>
    <d v="2018-11-08T00:00:00"/>
    <x v="5"/>
    <x v="5"/>
    <x v="0"/>
    <s v="ADMINISTRACION DE SUCURSALES"/>
    <s v="NC GASTO NO DEDUCIBLES"/>
    <s v="TRANSACCIONES DEL DIA 11/08/2018SPYRAL - GESTION ADMINISTRATIVA"/>
    <n v="37.700000000000003"/>
    <n v="0"/>
    <s v="PLAZA BANCO GENERAL"/>
    <x v="4"/>
  </r>
  <r>
    <n v="72"/>
    <d v="2018-12-12T00:00:00"/>
    <x v="1"/>
    <x v="1"/>
    <x v="0"/>
    <s v="ADMINISTRACION DE SUCURSALES"/>
    <s v="NC GASTO NO DEDUCIBLES"/>
    <s v="TRANSACCIONES DEL DIA 12/12/2018SPYRAL - GESTION ADMINISTRATIVA"/>
    <n v="31.38"/>
    <n v="0"/>
    <s v="PLAZA BANCO GENERAL"/>
    <x v="4"/>
  </r>
  <r>
    <n v="72"/>
    <d v="2018-12-20T00:00:00"/>
    <x v="1"/>
    <x v="1"/>
    <x v="0"/>
    <s v="ADMINISTRACION DE SUCURSALES"/>
    <s v="NC GASTO NO DEDUCIBLES"/>
    <s v="TRANSACCIONES DEL DIA 12/20/2018SPYRAL - GESTION ADMINISTRATIVA"/>
    <n v="187.25"/>
    <n v="0"/>
    <s v="PLAZA BANCO GENERAL"/>
    <x v="4"/>
  </r>
  <r>
    <n v="72"/>
    <d v="2018-12-28T00:00:00"/>
    <x v="1"/>
    <x v="1"/>
    <x v="0"/>
    <s v="ADMINISTRACION DE SUCURSALES"/>
    <s v="NC GASTO NO DEDUCIBLES"/>
    <s v="TRANSACCIONES DEL DIA 12/28/2018SPYRAL - GESTION ADMINISTRATIVA"/>
    <n v="120.4"/>
    <n v="0"/>
    <s v="PLAZA BANCO GENERAL"/>
    <x v="4"/>
  </r>
  <r>
    <n v="72"/>
    <d v="2018-12-31T00:00:00"/>
    <x v="1"/>
    <x v="1"/>
    <x v="0"/>
    <s v="ADMINISTRACION DE SUCURSALES"/>
    <s v="CIERRE DE ANIO FISCAL"/>
    <s v="CIERRE_DE_CTAS_NOMINALES"/>
    <n v="0"/>
    <n v="803.33"/>
    <s v="PLAZA BANCO GENERAL"/>
    <x v="4"/>
  </r>
  <r>
    <n v="73"/>
    <d v="2018-06-11T00:00:00"/>
    <x v="2"/>
    <x v="2"/>
    <x v="0"/>
    <s v="ADMINISTRACION DE SUCURSALES"/>
    <s v="NC GASTO NO DEDUCIBLES"/>
    <s v="TRANSACCIONES DEL DIA 06/11/2018SPYRAL - GESTION ADMINISTRATIVA"/>
    <n v="83.51"/>
    <n v="0"/>
    <s v="LA CHORRERA - PARQUE 10 DE NOV."/>
    <x v="4"/>
  </r>
  <r>
    <n v="73"/>
    <d v="2018-09-03T00:00:00"/>
    <x v="4"/>
    <x v="4"/>
    <x v="0"/>
    <s v="ADMINISTRACION DE SUCURSALES"/>
    <s v="NC GASTO NO DEDUCIBLES"/>
    <s v="TRANSACCIONES DEL DIA 09/03/2018SPYRAL - GESTION ADMINISTRATIVA"/>
    <n v="124.78"/>
    <n v="0"/>
    <s v="LA CHORRERA - PARQUE 10 DE NOV."/>
    <x v="4"/>
  </r>
  <r>
    <n v="73"/>
    <d v="2018-10-16T00:00:00"/>
    <x v="0"/>
    <x v="0"/>
    <x v="0"/>
    <s v="ADMINISTRACION DE SUCURSALES"/>
    <s v="NC GASTO NO DEDUCIBLES"/>
    <s v="TRANSACCIONES DEL DIA 10/16/2018SPYRAL - GESTION ADMINISTRATIVA"/>
    <n v="129.9"/>
    <n v="0"/>
    <s v="LA CHORRERA - PARQUE 10 DE NOV."/>
    <x v="4"/>
  </r>
  <r>
    <n v="73"/>
    <d v="2018-11-27T00:00:00"/>
    <x v="5"/>
    <x v="5"/>
    <x v="0"/>
    <s v="ADMINISTRACION DE SUCURSALES"/>
    <s v="NC GASTO NO DEDUCIBLES"/>
    <s v="TRANSACCIONES DEL DIA 11/27/2018SPYRAL - GESTION ADMINISTRATIVA"/>
    <n v="69.209999999999994"/>
    <n v="0"/>
    <s v="LA CHORRERA - PARQUE 10 DE NOV."/>
    <x v="4"/>
  </r>
  <r>
    <n v="73"/>
    <d v="2018-12-10T00:00:00"/>
    <x v="1"/>
    <x v="1"/>
    <x v="0"/>
    <s v="ADMINISTRACION DE SUCURSALES"/>
    <s v="NC GASTO NO DEDUCIBLES"/>
    <s v="TRANSACCIONES DEL DIA 12/10/2018SPYRAL - GESTION ADMINISTRATIVA"/>
    <n v="47.06"/>
    <n v="0"/>
    <s v="LA CHORRERA - PARQUE 10 DE NOV."/>
    <x v="4"/>
  </r>
  <r>
    <n v="73"/>
    <d v="2018-12-31T00:00:00"/>
    <x v="1"/>
    <x v="1"/>
    <x v="0"/>
    <s v="ADMINISTRACION DE SUCURSALES"/>
    <s v="CIERRE DE ANIO FISCAL"/>
    <s v="CIERRE_DE_CTAS_NOMINALES"/>
    <n v="0"/>
    <n v="655.20000000000005"/>
    <s v="LA CHORRERA - PARQUE 10 DE NOV."/>
    <x v="4"/>
  </r>
  <r>
    <n v="74"/>
    <d v="2018-07-02T00:00:00"/>
    <x v="6"/>
    <x v="6"/>
    <x v="0"/>
    <s v="ADMINISTRACION DE SUCURSALES"/>
    <s v="NC GASTO NO DEDUCIBLES"/>
    <s v="TRANSACCIONES DEL DIA 07/02/2018SPYRAL - GESTION ADMINISTRATIVA"/>
    <n v="32.9"/>
    <n v="0"/>
    <s v="COSTA DEL ESTE - CENTENARIO"/>
    <x v="4"/>
  </r>
  <r>
    <n v="74"/>
    <d v="2018-07-17T00:00:00"/>
    <x v="6"/>
    <x v="6"/>
    <x v="0"/>
    <s v="ADMINISTRACION DE SUCURSALES"/>
    <s v="NC GASTO NO DEDUCIBLES"/>
    <s v="TRANSACCIONES DEL DIA 07/17/2018SPYRAL - GESTION ADMINISTRATIVA"/>
    <n v="28.75"/>
    <n v="0"/>
    <s v="COSTA DEL ESTE - CENTENARIO"/>
    <x v="4"/>
  </r>
  <r>
    <n v="74"/>
    <d v="2018-09-20T00:00:00"/>
    <x v="4"/>
    <x v="4"/>
    <x v="0"/>
    <s v="ADMINISTRACION DE SUCURSALES"/>
    <s v="NC GASTO NO DEDUCIBLES"/>
    <s v="TRANSACCIONES DEL DIA 09/20/2018SPYRAL - GESTION ADMINISTRATIVA"/>
    <n v="37.75"/>
    <n v="0"/>
    <s v="COSTA DEL ESTE - CENTENARIO"/>
    <x v="4"/>
  </r>
  <r>
    <n v="74"/>
    <d v="2018-10-23T00:00:00"/>
    <x v="0"/>
    <x v="0"/>
    <x v="0"/>
    <s v="ADMINISTRACION DE SUCURSALES"/>
    <s v="NC GASTO NO DEDUCIBLES"/>
    <s v="TRANSACCIONES DEL DIA 10/23/2018SPYRAL - GESTION ADMINISTRATIVA"/>
    <n v="35.92"/>
    <n v="0"/>
    <s v="COSTA DEL ESTE - CENTENARIO"/>
    <x v="4"/>
  </r>
  <r>
    <n v="74"/>
    <d v="2018-11-06T00:00:00"/>
    <x v="5"/>
    <x v="5"/>
    <x v="0"/>
    <s v="ADMINISTRACION DE SUCURSALES"/>
    <s v="NC GASTO NO DEDUCIBLES"/>
    <s v="TRANSACCIONES DEL DIA 11/06/2018SPYRAL - GESTION ADMINISTRATIVA"/>
    <n v="42.54"/>
    <n v="0"/>
    <s v="COSTA DEL ESTE - CENTENARIO"/>
    <x v="4"/>
  </r>
  <r>
    <n v="74"/>
    <d v="2018-12-28T00:00:00"/>
    <x v="1"/>
    <x v="1"/>
    <x v="0"/>
    <s v="ADMINISTRACION DE SUCURSALES"/>
    <s v="NC GASTO NO DEDUCIBLES"/>
    <s v="TRANSACCIONES DEL DIA 12/28/2018SPYRAL - GESTION ADMINISTRATIVA"/>
    <n v="123"/>
    <n v="0"/>
    <s v="COSTA DEL ESTE - CENTENARIO"/>
    <x v="4"/>
  </r>
  <r>
    <n v="74"/>
    <d v="2018-12-31T00:00:00"/>
    <x v="1"/>
    <x v="1"/>
    <x v="0"/>
    <s v="ADMINISTRACION DE SUCURSALES"/>
    <s v="CIERRE DE ANIO FISCAL"/>
    <s v="CIERRE_DE_CTAS_NOMINALES"/>
    <n v="0"/>
    <n v="405.23"/>
    <s v="COSTA DEL ESTE - CENTENARIO"/>
    <x v="4"/>
  </r>
  <r>
    <n v="76"/>
    <d v="2018-07-02T00:00:00"/>
    <x v="6"/>
    <x v="6"/>
    <x v="0"/>
    <s v="ADMINISTRACION DE SUCURSALES"/>
    <s v="NC GASTO NO DEDUCIBLES"/>
    <s v="TRANSACCIONES DEL DIA 07/02/2018SPYRAL - GESTION ADMINISTRATIVA"/>
    <n v="23.96"/>
    <n v="0"/>
    <s v="CLAYTON"/>
    <x v="4"/>
  </r>
  <r>
    <n v="76"/>
    <d v="2018-07-12T00:00:00"/>
    <x v="6"/>
    <x v="6"/>
    <x v="0"/>
    <s v="ADMINISTRACION DE SUCURSALES"/>
    <s v="NC GASTO NO DEDUCIBLES"/>
    <s v="TRANSACCIONES DEL DIA 07/12/2018SPYRAL - GESTION ADMINISTRATIVA"/>
    <n v="14.3"/>
    <n v="0"/>
    <s v="CLAYTON"/>
    <x v="4"/>
  </r>
  <r>
    <n v="76"/>
    <d v="2018-07-26T00:00:00"/>
    <x v="6"/>
    <x v="6"/>
    <x v="0"/>
    <s v="ADMINISTRACION DE SUCURSALES"/>
    <s v="NC GASTO NO DEDUCIBLES"/>
    <s v="TRANSACCIONES DEL DIA 07/26/2018SPYRAL - GESTION ADMINISTRATIVA"/>
    <n v="20.54"/>
    <n v="0"/>
    <s v="CLAYTON"/>
    <x v="4"/>
  </r>
  <r>
    <n v="76"/>
    <d v="2018-09-11T00:00:00"/>
    <x v="4"/>
    <x v="4"/>
    <x v="0"/>
    <s v="ADMINISTRACION DE SUCURSALES"/>
    <s v="NC GASTO NO DEDUCIBLES"/>
    <s v="TRANSACCIONES DEL DIA 09/11/2018SPYRAL - GESTION ADMINISTRATIVA"/>
    <n v="144.53"/>
    <n v="0"/>
    <s v="CLAYTON"/>
    <x v="4"/>
  </r>
  <r>
    <n v="76"/>
    <d v="2018-09-18T00:00:00"/>
    <x v="4"/>
    <x v="4"/>
    <x v="0"/>
    <s v="ADMINISTRACION DE SUCURSALES"/>
    <s v="NC GASTO NO DEDUCIBLES"/>
    <s v="TRANSACCIONES DEL DIA 09/18/2018SPYRAL - GESTION ADMINISTRATIVA"/>
    <n v="18.95"/>
    <n v="0"/>
    <s v="CLAYTON"/>
    <x v="4"/>
  </r>
  <r>
    <n v="76"/>
    <d v="2018-11-09T00:00:00"/>
    <x v="5"/>
    <x v="5"/>
    <x v="0"/>
    <s v="ADMINISTRACION DE SUCURSALES"/>
    <s v="NC GASTO NO DEDUCIBLES"/>
    <s v="TRANSACCIONES DEL DIA 11/09/2018SPYRAL - GESTION ADMINISTRATIVA"/>
    <n v="18.34"/>
    <n v="0"/>
    <s v="CLAYTON"/>
    <x v="4"/>
  </r>
  <r>
    <n v="76"/>
    <d v="2018-12-28T00:00:00"/>
    <x v="1"/>
    <x v="1"/>
    <x v="0"/>
    <s v="ADMINISTRACION DE SUCURSALES"/>
    <s v="NC GASTO NO DEDUCIBLES"/>
    <s v="TRANSACCIONES DEL DIA 12/28/2018SPYRAL - GESTION ADMINISTRATIVA"/>
    <n v="121.45"/>
    <n v="0"/>
    <s v="CLAYTON"/>
    <x v="4"/>
  </r>
  <r>
    <n v="76"/>
    <d v="2018-12-31T00:00:00"/>
    <x v="1"/>
    <x v="1"/>
    <x v="0"/>
    <s v="ADMINISTRACION DE SUCURSALES"/>
    <s v="CIERRE DE ANIO FISCAL"/>
    <s v="CIERRE_DE_CTAS_NOMINALES"/>
    <n v="0"/>
    <n v="407.49"/>
    <s v="CLAYTON"/>
    <x v="4"/>
  </r>
  <r>
    <n v="77"/>
    <d v="2018-07-24T00:00:00"/>
    <x v="6"/>
    <x v="6"/>
    <x v="0"/>
    <s v="ADMINISTRACION DE SUCURSALES"/>
    <s v="NC GASTO NO DEDUCIBLES"/>
    <s v="TRANSACCIONES DEL DIA 07/24/2018SPYRAL - GESTION ADMINISTRATIVA"/>
    <n v="134.71"/>
    <n v="0"/>
    <s v="MARBELLA"/>
    <x v="4"/>
  </r>
  <r>
    <n v="77"/>
    <d v="2018-09-06T00:00:00"/>
    <x v="4"/>
    <x v="4"/>
    <x v="0"/>
    <s v="ADMINISTRACION DE SUCURSALES"/>
    <s v="NC GASTO NO DEDUCIBLES"/>
    <s v="TRANSACCIONES DEL DIA 09/06/2018SPYRAL - GESTION ADMINISTRATIVA"/>
    <n v="75.099999999999994"/>
    <n v="0"/>
    <s v="MARBELLA"/>
    <x v="4"/>
  </r>
  <r>
    <n v="77"/>
    <d v="2018-11-08T00:00:00"/>
    <x v="5"/>
    <x v="5"/>
    <x v="0"/>
    <s v="ADMINISTRACION DE SUCURSALES"/>
    <s v="NC GASTO NO DEDUCIBLES"/>
    <s v="TRANSACCIONES DEL DIA 11/08/2018SPYRAL - GESTION ADMINISTRATIVA"/>
    <n v="83.29"/>
    <n v="0"/>
    <s v="MARBELLA"/>
    <x v="4"/>
  </r>
  <r>
    <n v="77"/>
    <d v="2018-12-12T00:00:00"/>
    <x v="1"/>
    <x v="1"/>
    <x v="0"/>
    <s v="ADMINISTRACION DE SUCURSALES"/>
    <s v="NC GASTO NO DEDUCIBLES"/>
    <s v="TRANSACCIONES DEL DIA 12/12/2018SPYRAL - GESTION ADMINISTRATIVA"/>
    <n v="19.95"/>
    <n v="0"/>
    <s v="MARBELLA"/>
    <x v="4"/>
  </r>
  <r>
    <n v="77"/>
    <d v="2018-12-31T00:00:00"/>
    <x v="1"/>
    <x v="1"/>
    <x v="0"/>
    <s v="ADMINISTRACION DE SUCURSALES"/>
    <s v="CIERRE DE ANIO FISCAL"/>
    <s v="CIERRE_DE_CTAS_NOMINALES"/>
    <n v="0"/>
    <n v="389.26"/>
    <s v="MARBELLA"/>
    <x v="4"/>
  </r>
  <r>
    <n v="78"/>
    <d v="2018-06-01T00:00:00"/>
    <x v="2"/>
    <x v="2"/>
    <x v="0"/>
    <s v="ADMINISTRACION DE SUCURSALES"/>
    <s v="NC GASTO NO DEDUCIBLES"/>
    <s v="TRANSACCIONES DEL DIA 06/01/2018SPYRAL - GESTION ADMINISTRATIVA"/>
    <n v="78.66"/>
    <n v="0"/>
    <s v="PLAZA CAROLINA"/>
    <x v="4"/>
  </r>
  <r>
    <n v="78"/>
    <d v="2018-08-03T00:00:00"/>
    <x v="3"/>
    <x v="3"/>
    <x v="0"/>
    <s v="ADMINISTRACION DE SUCURSALES"/>
    <s v="NC GASTO NO DEDUCIBLES"/>
    <s v="TRANSACCIONES DEL DIA 08/03/2018SPYRAL - GESTION ADMINISTRATIVA"/>
    <n v="81.2"/>
    <n v="0"/>
    <s v="PLAZA CAROLINA"/>
    <x v="4"/>
  </r>
  <r>
    <n v="78"/>
    <d v="2018-09-03T00:00:00"/>
    <x v="4"/>
    <x v="4"/>
    <x v="0"/>
    <s v="ADMINISTRACION DE SUCURSALES"/>
    <s v="NC GASTO NO DEDUCIBLES"/>
    <s v="TRANSACCIONES DEL DIA 09/03/2018SPYRAL - GESTION ADMINISTRATIVA"/>
    <n v="29.17"/>
    <n v="0"/>
    <s v="PLAZA CAROLINA"/>
    <x v="4"/>
  </r>
  <r>
    <n v="78"/>
    <d v="2018-11-06T00:00:00"/>
    <x v="5"/>
    <x v="5"/>
    <x v="0"/>
    <s v="ADMINISTRACION DE SUCURSALES"/>
    <s v="NC GASTO NO DEDUCIBLES"/>
    <s v="TRANSACCIONES DEL DIA 11/06/2018SPYRAL - GESTION ADMINISTRATIVA"/>
    <n v="41.68"/>
    <n v="0"/>
    <s v="PLAZA CAROLINA"/>
    <x v="4"/>
  </r>
  <r>
    <n v="78"/>
    <d v="2018-12-21T00:00:00"/>
    <x v="1"/>
    <x v="1"/>
    <x v="0"/>
    <s v="ADMINISTRACION DE SUCURSALES"/>
    <s v="GASTOS NO DEDUCIBLES"/>
    <s v="TRANSACCIONES DEL DIA 12/21/2018SPYRAL - GESTION ADMINISTRATIVA"/>
    <n v="160.63"/>
    <n v="0"/>
    <s v="PLAZA CAROLINA"/>
    <x v="4"/>
  </r>
  <r>
    <n v="78"/>
    <d v="2018-12-28T00:00:00"/>
    <x v="1"/>
    <x v="1"/>
    <x v="0"/>
    <s v="ADMINISTRACION DE SUCURSALES"/>
    <s v="GASTOS NO DEDUCIBLES"/>
    <s v="TRANSACCIONES DEL DIA 12/28/2018SPYRAL - GESTION ADMINISTRATIVA"/>
    <n v="89"/>
    <n v="0"/>
    <s v="PLAZA CAROLINA"/>
    <x v="4"/>
  </r>
  <r>
    <n v="78"/>
    <d v="2018-12-31T00:00:00"/>
    <x v="1"/>
    <x v="1"/>
    <x v="0"/>
    <s v="ADMINISTRACION DE SUCURSALES"/>
    <s v="CIERRE DE ANIO FISCAL"/>
    <s v="CIERRE_DE_CTAS_NOMINALES"/>
    <n v="0"/>
    <n v="554.47"/>
    <s v="PLAZA CAROLINA"/>
    <x v="4"/>
  </r>
  <r>
    <n v="79"/>
    <d v="2018-09-05T00:00:00"/>
    <x v="4"/>
    <x v="4"/>
    <x v="0"/>
    <s v="ADMINISTRACION DE SUCURSALES"/>
    <s v="GASTOS NO DEDUCIBLES"/>
    <s v="TRANSACCIONES DEL DIA 09/05/2018SPYRAL - GESTION ADMINISTRATIVA"/>
    <n v="41.71"/>
    <n v="0"/>
    <s v="PLAZA CORDOBA"/>
    <x v="4"/>
  </r>
  <r>
    <n v="79"/>
    <d v="2018-10-19T00:00:00"/>
    <x v="0"/>
    <x v="0"/>
    <x v="0"/>
    <s v="ADMINISTRACION DE SUCURSALES"/>
    <s v="NC GASTO NO DEDUCIBLES"/>
    <s v="TRANSACCIONES DEL DIA 10/19/2018SPYRAL - GESTION ADMINISTRATIVA"/>
    <n v="40.18"/>
    <n v="0"/>
    <s v="PLAZA CORDOBA"/>
    <x v="4"/>
  </r>
  <r>
    <n v="79"/>
    <d v="2018-12-27T00:00:00"/>
    <x v="1"/>
    <x v="1"/>
    <x v="0"/>
    <s v="ADMINISTRACION DE SUCURSALES"/>
    <s v="NC GASTO NO DEDUCIBLES"/>
    <s v="TRANSACCIONES DEL DIA 12/27/2018SPYRAL - GESTION ADMINISTRATIVA"/>
    <n v="115.38"/>
    <n v="0"/>
    <s v="PLAZA CORDOBA"/>
    <x v="4"/>
  </r>
  <r>
    <n v="79"/>
    <d v="2018-12-31T00:00:00"/>
    <x v="1"/>
    <x v="1"/>
    <x v="0"/>
    <s v="ADMINISTRACION DE SUCURSALES"/>
    <s v="CIERRE DE ANIO FISCAL"/>
    <s v="CIERRE_DE_CTAS_NOMINALES"/>
    <n v="0"/>
    <n v="388"/>
    <s v="PLAZA CORDOBA"/>
    <x v="4"/>
  </r>
  <r>
    <n v="80"/>
    <d v="2018-06-01T00:00:00"/>
    <x v="2"/>
    <x v="2"/>
    <x v="0"/>
    <s v="ADMINISTRACION DE SUCURSALES"/>
    <s v="NC GASTO NO DEDUCIBLES"/>
    <s v="TRANSACCIONES DEL DIA 06/01/2018SPYRAL - GESTION ADMINISTRATIVA"/>
    <n v="24.86"/>
    <n v="0"/>
    <s v="VIA SIMON BOLIVAR"/>
    <x v="4"/>
  </r>
  <r>
    <n v="80"/>
    <d v="2018-06-07T00:00:00"/>
    <x v="2"/>
    <x v="2"/>
    <x v="0"/>
    <s v="ADMINISTRACION DE SUCURSALES"/>
    <s v="NC GASTO NO DEDUCIBLES"/>
    <s v="TRANSACCIONES DEL DIA 06/07/2018SPYRAL - GESTION ADMINISTRATIVA"/>
    <n v="29.39"/>
    <n v="0"/>
    <s v="VIA SIMON BOLIVAR"/>
    <x v="4"/>
  </r>
  <r>
    <n v="80"/>
    <d v="2018-06-15T00:00:00"/>
    <x v="2"/>
    <x v="2"/>
    <x v="0"/>
    <s v="ADMINISTRACION DE SUCURSALES"/>
    <s v="NC GASTO NO DEDUCIBLES"/>
    <s v="TRANSACCIONES DEL DIA 06/15/2018SPYRAL - GESTION ADMINISTRATIVA"/>
    <n v="29.09"/>
    <n v="0"/>
    <s v="VIA SIMON BOLIVAR"/>
    <x v="4"/>
  </r>
  <r>
    <n v="80"/>
    <d v="2018-08-09T00:00:00"/>
    <x v="3"/>
    <x v="3"/>
    <x v="0"/>
    <s v="ADMINISTRACION DE SUCURSALES"/>
    <s v="NC GASTO NO DEDUCIBLES"/>
    <s v="TRANSACCIONES DEL DIA 08/09/2018SPYRAL - GESTION ADMINISTRATIVA"/>
    <n v="24.5"/>
    <n v="0"/>
    <s v="VIA SIMON BOLIVAR"/>
    <x v="4"/>
  </r>
  <r>
    <n v="80"/>
    <d v="2018-09-03T00:00:00"/>
    <x v="4"/>
    <x v="4"/>
    <x v="0"/>
    <s v="ADMINISTRACION DE SUCURSALES"/>
    <s v="NC GASTO NO DEDUCIBLES"/>
    <s v="TRANSACCIONES DEL DIA 09/03/2018SPYRAL - GESTION ADMINISTRATIVA"/>
    <n v="82.16"/>
    <n v="0"/>
    <s v="VIA SIMON BOLIVAR"/>
    <x v="4"/>
  </r>
  <r>
    <n v="80"/>
    <d v="2018-09-11T00:00:00"/>
    <x v="4"/>
    <x v="4"/>
    <x v="0"/>
    <s v="ADMINISTRACION DE SUCURSALES"/>
    <s v="NC GASTO NO DEDUCIBLES"/>
    <s v="TRANSACCIONES DEL DIA 09/11/2018SPYRAL - GESTION ADMINISTRATIVA"/>
    <n v="51.8"/>
    <n v="0"/>
    <s v="VIA SIMON BOLIVAR"/>
    <x v="4"/>
  </r>
  <r>
    <n v="80"/>
    <d v="2018-11-23T00:00:00"/>
    <x v="5"/>
    <x v="5"/>
    <x v="0"/>
    <s v="ADMINISTRACION DE SUCURSALES"/>
    <s v="NC GASTO NO DEDUCIBLES"/>
    <s v="TRANSACCIONES DEL DIA 11/23/2018SPYRAL - GESTION ADMINISTRATIVA"/>
    <n v="44.02"/>
    <n v="0"/>
    <s v="VIA SIMON BOLIVAR"/>
    <x v="4"/>
  </r>
  <r>
    <n v="80"/>
    <d v="2018-12-31T00:00:00"/>
    <x v="1"/>
    <x v="1"/>
    <x v="0"/>
    <s v="ADMINISTRACION DE SUCURSALES"/>
    <s v="CIERRE DE ANIO FISCAL"/>
    <s v="CIERRE_DE_CTAS_NOMINALES"/>
    <n v="0"/>
    <n v="460.74"/>
    <s v="VIA SIMON BOLIVAR"/>
    <x v="4"/>
  </r>
  <r>
    <n v="89"/>
    <d v="2018-06-20T00:00:00"/>
    <x v="2"/>
    <x v="2"/>
    <x v="0"/>
    <s v="ADMINISTRACION DE SUCURSALES"/>
    <s v="NC GASTO NO DEDUCIBLES"/>
    <s v="TRANSACCIONES DEL DIA 06/20/2018SPYRAL - GESTION ADMINISTRATIVA"/>
    <n v="28.26"/>
    <n v="0"/>
    <s v="JUSTO AROSEMENA"/>
    <x v="4"/>
  </r>
  <r>
    <n v="89"/>
    <d v="2018-08-16T00:00:00"/>
    <x v="3"/>
    <x v="3"/>
    <x v="0"/>
    <s v="ADMINISTRACION DE SUCURSALES"/>
    <s v="GASTOS NO DEDUCIBLES"/>
    <s v="TRANSACCIONES DEL DIA 08/16/2018SPYRAL - GESTION ADMINISTRATIVA"/>
    <n v="47.57"/>
    <n v="0"/>
    <s v="JUSTO AROSEMENA"/>
    <x v="4"/>
  </r>
  <r>
    <n v="89"/>
    <d v="2018-09-03T00:00:00"/>
    <x v="4"/>
    <x v="4"/>
    <x v="0"/>
    <s v="ADMINISTRACION DE SUCURSALES"/>
    <s v="NC GASTO NO DEDUCIBLES"/>
    <s v="TRANSACCIONES DEL DIA 09/03/2018SPYRAL - GESTION ADMINISTRATIVA"/>
    <n v="42.34"/>
    <n v="0"/>
    <s v="JUSTO AROSEMENA"/>
    <x v="4"/>
  </r>
  <r>
    <n v="89"/>
    <d v="2018-10-02T00:00:00"/>
    <x v="0"/>
    <x v="0"/>
    <x v="0"/>
    <s v="ADMINISTRACION DE SUCURSALES"/>
    <s v="NC GASTO NO DEDUCIBLES"/>
    <s v="TRANSACCIONES DEL DIA 10/02/2018SPYRAL - GESTION ADMINISTRATIVA"/>
    <n v="30.65"/>
    <n v="0"/>
    <s v="JUSTO AROSEMENA"/>
    <x v="4"/>
  </r>
  <r>
    <n v="89"/>
    <d v="2018-10-10T00:00:00"/>
    <x v="0"/>
    <x v="0"/>
    <x v="0"/>
    <s v="ADMINISTRACION DE SUCURSALES"/>
    <s v="NC GASTO NO DEDUCIBLES"/>
    <s v="TRANSACCIONES DEL DIA 10/10/2018SPYRAL - GESTION ADMINISTRATIVA"/>
    <n v="28.18"/>
    <n v="0"/>
    <s v="JUSTO AROSEMENA"/>
    <x v="4"/>
  </r>
  <r>
    <n v="89"/>
    <d v="2018-12-21T00:00:00"/>
    <x v="1"/>
    <x v="1"/>
    <x v="0"/>
    <s v="ADMINISTRACION DE SUCURSALES"/>
    <s v="GASTOS NO DEDUCIBLES"/>
    <s v="TRANSACCIONES DEL DIA 12/21/2018SPYRAL - GESTION ADMINISTRATIVA"/>
    <n v="27.96"/>
    <n v="0"/>
    <s v="JUSTO AROSEMENA"/>
    <x v="4"/>
  </r>
  <r>
    <n v="89"/>
    <d v="2018-12-27T00:00:00"/>
    <x v="1"/>
    <x v="1"/>
    <x v="0"/>
    <s v="ADMINISTRACION DE SUCURSALES"/>
    <s v="NC GASTO NO DEDUCIBLES"/>
    <s v="TRANSACCIONES DEL DIA 12/27/2018SPYRAL - GESTION ADMINISTRATIVA"/>
    <n v="107.45"/>
    <n v="0"/>
    <s v="JUSTO AROSEMENA"/>
    <x v="4"/>
  </r>
  <r>
    <n v="89"/>
    <d v="2018-12-31T00:00:00"/>
    <x v="1"/>
    <x v="1"/>
    <x v="0"/>
    <s v="ADMINISTRACION DE SUCURSALES"/>
    <s v="CIERRE DE ANIO FISCAL"/>
    <s v="CIERRE_DE_CTAS_NOMINALES"/>
    <n v="0"/>
    <n v="428.77"/>
    <s v="JUSTO AROSEMENA"/>
    <x v="4"/>
  </r>
  <r>
    <n v="91"/>
    <d v="2018-12-31T00:00:00"/>
    <x v="1"/>
    <x v="1"/>
    <x v="0"/>
    <s v="NEGOCIOS"/>
    <s v="CIERRE DE ANIO FISCAL"/>
    <s v="CIERRE_DE_CTAS_NOMINALES"/>
    <n v="0"/>
    <n v="65.94"/>
    <s v="NEGOCIOS"/>
    <x v="4"/>
  </r>
  <r>
    <n v="91"/>
    <d v="2018-12-12T00:00:00"/>
    <x v="1"/>
    <x v="1"/>
    <x v="0"/>
    <s v="BANCA CORPORATIVA"/>
    <s v="NC GASTO NO DEDUCIBLES"/>
    <s v="TRANSACCIONES DEL DIA 12/12/2018SPYRAL - GESTION ADMINISTRATIVA"/>
    <n v="1876.36"/>
    <n v="0"/>
    <s v="NEGOCIOS"/>
    <x v="4"/>
  </r>
  <r>
    <n v="91"/>
    <d v="2018-12-21T00:00:00"/>
    <x v="1"/>
    <x v="1"/>
    <x v="0"/>
    <s v="BANCA CORPORATIVA"/>
    <s v="NC GASTO NO DEDUCIBLES"/>
    <s v="TRANSACCIONES DEL DIA 12/21/2018SPYRAL - GESTION ADMINISTRATIVA"/>
    <n v="684.29"/>
    <n v="0"/>
    <s v="NEGOCIOS"/>
    <x v="4"/>
  </r>
  <r>
    <n v="91"/>
    <d v="2018-12-31T00:00:00"/>
    <x v="1"/>
    <x v="1"/>
    <x v="0"/>
    <s v="BANCA CORPORATIVA"/>
    <s v="CIERRE DE ANIO FISCAL"/>
    <s v="CIERRE_DE_CTAS_NOMINALES"/>
    <n v="0"/>
    <n v="2785.65"/>
    <s v="NEGOCIOS"/>
    <x v="4"/>
  </r>
  <r>
    <n v="91"/>
    <d v="2018-07-06T00:00:00"/>
    <x v="6"/>
    <x v="6"/>
    <x v="0"/>
    <s v="CUENTAS CORPORATIVAS"/>
    <s v="GASTOS NO DEDUCIBLES"/>
    <s v="TRANSACCIONES DEL DIA 07/06/2018SPYRAL - GESTION ADMINISTRATIVA"/>
    <n v="52"/>
    <n v="0"/>
    <s v="NEGOCIOS"/>
    <x v="4"/>
  </r>
  <r>
    <n v="91"/>
    <d v="2018-12-31T00:00:00"/>
    <x v="1"/>
    <x v="1"/>
    <x v="0"/>
    <s v="CUENTAS CORPORATIVAS"/>
    <s v="CIERRE DE ANIO FISCAL"/>
    <s v="CIERRE_DE_CTAS_NOMINALES"/>
    <n v="0"/>
    <n v="52"/>
    <s v="NEGOCIOS"/>
    <x v="4"/>
  </r>
  <r>
    <n v="91"/>
    <d v="2018-06-19T00:00:00"/>
    <x v="2"/>
    <x v="2"/>
    <x v="0"/>
    <s v="HIPOTECAS"/>
    <s v="NC GASTO NO DEDUCIBLES"/>
    <s v="TRANSACCIONES DEL DIA 06/19/2018SPYRAL - GESTION ADMINISTRATIVA"/>
    <n v="250"/>
    <n v="0"/>
    <s v="NEGOCIOS"/>
    <x v="4"/>
  </r>
  <r>
    <n v="91"/>
    <d v="2018-12-31T00:00:00"/>
    <x v="1"/>
    <x v="1"/>
    <x v="0"/>
    <s v="HIPOTECAS"/>
    <s v="CIERRE DE ANIO FISCAL"/>
    <s v="CIERRE_DE_CTAS_NOMINALES"/>
    <n v="0"/>
    <n v="292.89"/>
    <s v="NEGOCIOS"/>
    <x v="4"/>
  </r>
  <r>
    <n v="91"/>
    <d v="2018-06-19T00:00:00"/>
    <x v="2"/>
    <x v="2"/>
    <x v="0"/>
    <s v="CANALES EXTERNOS HIP"/>
    <s v="GASTOS NO DEDUCIBLES"/>
    <s v="TRANSACCIONES DEL DIA 06/19/2018SPYRAL - GESTION ADMINISTRATIVA"/>
    <n v="120"/>
    <n v="0"/>
    <s v="NEGOCIOS"/>
    <x v="4"/>
  </r>
  <r>
    <n v="91"/>
    <d v="2018-12-21T00:00:00"/>
    <x v="1"/>
    <x v="1"/>
    <x v="0"/>
    <s v="CANALES EXTERNOS HIP"/>
    <s v="GASTOS NO DEDUCIBLES"/>
    <s v="TRANSACCIONES DEL DIA 12/21/2018SPYRAL - GESTION ADMINISTRATIVA"/>
    <n v="39.5"/>
    <n v="0"/>
    <s v="NEGOCIOS"/>
    <x v="4"/>
  </r>
  <r>
    <n v="91"/>
    <d v="2018-12-27T00:00:00"/>
    <x v="1"/>
    <x v="1"/>
    <x v="0"/>
    <s v="CANALES EXTERNOS HIP"/>
    <s v="GASTOS NO DEDUCIBLES"/>
    <s v="TRANSACCIONES DEL DIA 12/27/2018SPYRAL - GESTION ADMINISTRATIVA"/>
    <n v="283.58"/>
    <n v="0"/>
    <s v="NEGOCIOS"/>
    <x v="4"/>
  </r>
  <r>
    <n v="91"/>
    <d v="2018-12-31T00:00:00"/>
    <x v="1"/>
    <x v="1"/>
    <x v="0"/>
    <s v="CANALES EXTERNOS HIP"/>
    <s v="CIERRE DE ANIO FISCAL"/>
    <s v="CIERRE_DE_CTAS_NOMINALES"/>
    <n v="0"/>
    <n v="706.98"/>
    <s v="NEGOCIOS"/>
    <x v="4"/>
  </r>
  <r>
    <n v="91"/>
    <d v="2018-06-20T00:00:00"/>
    <x v="2"/>
    <x v="2"/>
    <x v="0"/>
    <s v="GESTION HIPOTECARIA"/>
    <s v="GASTOS NO DEDUCIBLES"/>
    <s v="TRANSACCIONES DEL DIA 06/20/2018SPYRAL - GESTION ADMINISTRATIVA"/>
    <n v="46.99"/>
    <n v="0"/>
    <s v="NEGOCIOS"/>
    <x v="4"/>
  </r>
  <r>
    <n v="91"/>
    <d v="2018-06-29T00:00:00"/>
    <x v="2"/>
    <x v="2"/>
    <x v="0"/>
    <s v="GESTION HIPOTECARIA"/>
    <s v="GASTOS NO DEDUCIBLES"/>
    <s v="TRANSACCIONES DEL DIA 06/29/2018SPYRAL - GESTION ADMINISTRATIVA"/>
    <n v="153.57"/>
    <n v="0"/>
    <s v="NEGOCIOS"/>
    <x v="4"/>
  </r>
  <r>
    <n v="91"/>
    <d v="2018-08-31T00:00:00"/>
    <x v="3"/>
    <x v="3"/>
    <x v="0"/>
    <s v="GESTION HIPOTECARIA"/>
    <s v="GASTOS NO DEDUCIBLES"/>
    <s v="TRANSACCIONES DEL DIA 08/31/2018SPYRAL - GESTION ADMINISTRATIVA"/>
    <n v="237.6"/>
    <n v="0"/>
    <s v="NEGOCIOS"/>
    <x v="4"/>
  </r>
  <r>
    <n v="91"/>
    <d v="2018-11-01T00:00:00"/>
    <x v="5"/>
    <x v="5"/>
    <x v="0"/>
    <s v="GESTION HIPOTECARIA"/>
    <s v="GASTOS NO DEDUCIBLES"/>
    <s v="TRANSACCIONES DEL DIA 11/01/2018SPYRAL - GESTION ADMINISTRATIVA"/>
    <n v="232.73"/>
    <n v="0"/>
    <s v="NEGOCIOS"/>
    <x v="4"/>
  </r>
  <r>
    <n v="91"/>
    <d v="2018-11-27T00:00:00"/>
    <x v="5"/>
    <x v="5"/>
    <x v="0"/>
    <s v="GESTION HIPOTECARIA"/>
    <s v="GASTOS NO DEDUCIBLES"/>
    <s v="TRANSACCIONES DEL DIA 11/27/2018SPYRAL - GESTION ADMINISTRATIVA"/>
    <n v="56.06"/>
    <n v="0"/>
    <s v="NEGOCIOS"/>
    <x v="4"/>
  </r>
  <r>
    <n v="91"/>
    <d v="2018-11-30T00:00:00"/>
    <x v="5"/>
    <x v="5"/>
    <x v="0"/>
    <s v="GESTION HIPOTECARIA"/>
    <s v="GASTOS NO DEDUCIBLES"/>
    <s v="TRANSACCIONES DEL DIA 11/30/2018SPYRAL - GESTION ADMINISTRATIVA"/>
    <n v="53.55"/>
    <n v="0"/>
    <s v="NEGOCIOS"/>
    <x v="4"/>
  </r>
  <r>
    <n v="91"/>
    <d v="2018-12-05T00:00:00"/>
    <x v="1"/>
    <x v="1"/>
    <x v="0"/>
    <s v="GESTION HIPOTECARIA"/>
    <s v="GASTOS NO DEDUCIBLES"/>
    <s v="TRANSACCIONES DEL DIA 12/05/2018SPYRAL - GESTION ADMINISTRATIVA"/>
    <n v="339.5"/>
    <n v="0"/>
    <s v="NEGOCIOS"/>
    <x v="4"/>
  </r>
  <r>
    <n v="91"/>
    <d v="2018-12-14T00:00:00"/>
    <x v="1"/>
    <x v="1"/>
    <x v="0"/>
    <s v="GESTION HIPOTECARIA"/>
    <s v="GASTOS NO DEDUCIBLES"/>
    <s v="TRANSACCIONES DEL DIA 12/14/2018SPYRAL - GESTION ADMINISTRATIVA"/>
    <n v="365.04"/>
    <n v="0"/>
    <s v="NEGOCIOS"/>
    <x v="4"/>
  </r>
  <r>
    <n v="91"/>
    <d v="2018-12-28T00:00:00"/>
    <x v="1"/>
    <x v="1"/>
    <x v="0"/>
    <s v="GESTION HIPOTECARIA"/>
    <s v="GASTOS NO DEDUCIBLES"/>
    <s v="TRANSACCIONES DEL DIA 12/28/2018SPYRAL - GESTION ADMINISTRATIVA"/>
    <n v="391.87"/>
    <n v="0"/>
    <s v="NEGOCIOS"/>
    <x v="4"/>
  </r>
  <r>
    <n v="91"/>
    <d v="2018-12-31T00:00:00"/>
    <x v="1"/>
    <x v="1"/>
    <x v="0"/>
    <s v="GESTION HIPOTECARIA"/>
    <s v="CIERRE DE ANIO FISCAL"/>
    <s v="CIERRE_DE_CTAS_NOMINALES"/>
    <n v="0"/>
    <n v="2024.77"/>
    <s v="NEGOCIOS"/>
    <x v="4"/>
  </r>
  <r>
    <n v="91"/>
    <d v="2018-10-03T00:00:00"/>
    <x v="0"/>
    <x v="0"/>
    <x v="0"/>
    <s v="BANCA DE CONSUMO"/>
    <s v="GASTOS NO DEDUCIBLES"/>
    <s v="TRANSACCIONES DEL DIA 10/03/2018SPYRAL - GESTION ADMINISTRATIVA"/>
    <n v="252.9"/>
    <n v="0"/>
    <s v="NEGOCIOS"/>
    <x v="4"/>
  </r>
  <r>
    <n v="91"/>
    <d v="2018-12-27T00:00:00"/>
    <x v="1"/>
    <x v="1"/>
    <x v="0"/>
    <s v="BANCA DE CONSUMO"/>
    <s v="GASTOS NO DEDUCIBLES"/>
    <s v="TRANSACCIONES DEL DIA 12/27/2018SPYRAL - GESTION ADMINISTRATIVA"/>
    <n v="376.89"/>
    <n v="0"/>
    <s v="NEGOCIOS"/>
    <x v="4"/>
  </r>
  <r>
    <n v="91"/>
    <d v="2018-12-31T00:00:00"/>
    <x v="1"/>
    <x v="1"/>
    <x v="0"/>
    <s v="BANCA DE CONSUMO"/>
    <s v="CIERRE DE ANIO FISCAL"/>
    <s v="CIERRE_DE_CTAS_NOMINALES"/>
    <n v="0"/>
    <n v="807.13"/>
    <s v="NEGOCIOS"/>
    <x v="4"/>
  </r>
  <r>
    <n v="91"/>
    <d v="2018-07-24T00:00:00"/>
    <x v="6"/>
    <x v="6"/>
    <x v="0"/>
    <s v="CANALES DE DISTRIBUCION"/>
    <s v="GASTOS NO DEDUCIBLES"/>
    <s v="TRANSACCIONES DEL DIA 07/24/2018SPYRAL - GESTION ADMINISTRATIVA"/>
    <n v="31.6"/>
    <n v="0"/>
    <s v="NEGOCIOS"/>
    <x v="4"/>
  </r>
  <r>
    <n v="91"/>
    <d v="2018-07-27T00:00:00"/>
    <x v="6"/>
    <x v="6"/>
    <x v="0"/>
    <s v="CANALES DE DISTRIBUCION"/>
    <s v="GASTOS NO DEDUCIBLES"/>
    <s v="TRANSACCIONES DEL DIA 07/27/2018SPYRAL - GESTION ADMINISTRATIVA"/>
    <n v="61.5"/>
    <n v="0"/>
    <s v="NEGOCIOS"/>
    <x v="4"/>
  </r>
  <r>
    <n v="91"/>
    <d v="2018-08-03T00:00:00"/>
    <x v="3"/>
    <x v="3"/>
    <x v="0"/>
    <s v="CANALES DE DISTRIBUCION"/>
    <s v="NC GASTO NO DEDUCIBLES"/>
    <s v="TRANSACCIONES DEL DIA 08/03/2018SPYRAL - GESTION ADMINISTRATIVA"/>
    <n v="42.69"/>
    <n v="0"/>
    <s v="NEGOCIOS"/>
    <x v="4"/>
  </r>
  <r>
    <n v="91"/>
    <d v="2018-08-23T00:00:00"/>
    <x v="3"/>
    <x v="3"/>
    <x v="0"/>
    <s v="CANALES DE DISTRIBUCION"/>
    <s v="NC GASTO NO DEDUCIBLES"/>
    <s v="TRANSACCIONES DEL DIA 08/23/2018SPYRAL - GESTION ADMINISTRATIVA"/>
    <n v="84"/>
    <n v="0"/>
    <s v="NEGOCIOS"/>
    <x v="4"/>
  </r>
  <r>
    <n v="91"/>
    <d v="2018-08-29T00:00:00"/>
    <x v="3"/>
    <x v="3"/>
    <x v="0"/>
    <s v="CANALES DE DISTRIBUCION"/>
    <s v="GASTOS NO DEDUCIBLES"/>
    <s v="TRANSACCIONES DEL DIA 08/29/2018SPYRAL - GESTION ADMINISTRATIVA"/>
    <n v="37"/>
    <n v="0"/>
    <s v="NEGOCIOS"/>
    <x v="4"/>
  </r>
  <r>
    <n v="91"/>
    <d v="2018-09-03T00:00:00"/>
    <x v="4"/>
    <x v="4"/>
    <x v="0"/>
    <s v="CANALES DE DISTRIBUCION"/>
    <s v="NC GASTO NO DEDUCIBLES"/>
    <s v="TRANSACCIONES DEL DIA 09/03/2018SPYRAL - GESTION ADMINISTRATIVA"/>
    <n v="64.849999999999994"/>
    <n v="0"/>
    <s v="NEGOCIOS"/>
    <x v="4"/>
  </r>
  <r>
    <n v="91"/>
    <d v="2018-09-06T00:00:00"/>
    <x v="4"/>
    <x v="4"/>
    <x v="0"/>
    <s v="CANALES DE DISTRIBUCION"/>
    <s v="NC GASTO NO DEDUCIBLES"/>
    <s v="TRANSACCIONES DEL DIA 09/06/2018SPYRAL - GESTION ADMINISTRATIVA"/>
    <n v="25.68"/>
    <n v="0"/>
    <s v="NEGOCIOS"/>
    <x v="4"/>
  </r>
  <r>
    <n v="91"/>
    <d v="2018-10-02T00:00:00"/>
    <x v="0"/>
    <x v="0"/>
    <x v="0"/>
    <s v="CANALES DE DISTRIBUCION"/>
    <s v="NC GASTO NO DEDUCIBLES"/>
    <s v="TRANSACCIONES DEL DIA 10/02/2018SPYRAL - GESTION ADMINISTRATIVA"/>
    <n v="25.95"/>
    <n v="0"/>
    <s v="NEGOCIOS"/>
    <x v="4"/>
  </r>
  <r>
    <n v="91"/>
    <d v="2018-10-10T00:00:00"/>
    <x v="0"/>
    <x v="0"/>
    <x v="0"/>
    <s v="CANALES DE DISTRIBUCION"/>
    <s v="GASTOS NO DEDUCIBLES"/>
    <s v="TRANSACCIONES DEL DIA 10/10/2018SPYRAL - GESTION ADMINISTRATIVA"/>
    <n v="19.32"/>
    <n v="0"/>
    <s v="NEGOCIOS"/>
    <x v="4"/>
  </r>
  <r>
    <n v="91"/>
    <d v="2018-10-16T00:00:00"/>
    <x v="0"/>
    <x v="0"/>
    <x v="0"/>
    <s v="CANALES DE DISTRIBUCION"/>
    <s v="NC GASTO NO DEDUCIBLES"/>
    <s v="TRANSACCIONES DEL DIA 10/16/2018SPYRAL - GESTION ADMINISTRATIVA"/>
    <n v="20"/>
    <n v="0"/>
    <s v="NEGOCIOS"/>
    <x v="4"/>
  </r>
  <r>
    <n v="91"/>
    <d v="2018-11-08T00:00:00"/>
    <x v="5"/>
    <x v="5"/>
    <x v="0"/>
    <s v="CANALES DE DISTRIBUCION"/>
    <s v="NC GASTO NO DEDUCIBLES"/>
    <s v="TRANSACCIONES DEL DIA 11/08/2018SPYRAL - GESTION ADMINISTRATIVA"/>
    <n v="27.5"/>
    <n v="0"/>
    <s v="NEGOCIOS"/>
    <x v="4"/>
  </r>
  <r>
    <n v="91"/>
    <d v="2018-11-09T00:00:00"/>
    <x v="5"/>
    <x v="5"/>
    <x v="0"/>
    <s v="CANALES DE DISTRIBUCION"/>
    <s v="NC GASTO NO DEDUCIBLES"/>
    <s v="TRANSACCIONES DEL DIA 11/09/2018SPYRAL - GESTION ADMINISTRATIVA"/>
    <n v="34.24"/>
    <n v="0"/>
    <s v="NEGOCIOS"/>
    <x v="4"/>
  </r>
  <r>
    <n v="91"/>
    <d v="2018-12-14T00:00:00"/>
    <x v="1"/>
    <x v="1"/>
    <x v="0"/>
    <s v="CANALES DE DISTRIBUCION"/>
    <s v="NC GASTO NO DEDUCIBLES"/>
    <s v="TRANSACCIONES DEL DIA 12/14/2018SPYRAL - GESTION ADMINISTRATIVA"/>
    <n v="102.25"/>
    <n v="0"/>
    <s v="NEGOCIOS"/>
    <x v="4"/>
  </r>
  <r>
    <n v="91"/>
    <d v="2018-12-20T00:00:00"/>
    <x v="1"/>
    <x v="1"/>
    <x v="0"/>
    <s v="CANALES DE DISTRIBUCION"/>
    <s v="NC GASTO NO DEDUCIBLES"/>
    <s v="TRANSACCIONES DEL DIA 12/20/2018SPYRAL - GESTION ADMINISTRATIVA"/>
    <n v="112.11"/>
    <n v="0"/>
    <s v="NEGOCIOS"/>
    <x v="4"/>
  </r>
  <r>
    <n v="91"/>
    <d v="2018-12-27T00:00:00"/>
    <x v="1"/>
    <x v="1"/>
    <x v="0"/>
    <s v="CANALES DE DISTRIBUCION"/>
    <s v="GASTOS NO DEDUCIBLES"/>
    <s v="TRANSACCIONES DEL DIA 12/27/2018SPYRAL - GESTION ADMINISTRATIVA"/>
    <n v="440"/>
    <n v="0"/>
    <s v="NEGOCIOS"/>
    <x v="4"/>
  </r>
  <r>
    <n v="91"/>
    <d v="2018-12-31T00:00:00"/>
    <x v="1"/>
    <x v="1"/>
    <x v="0"/>
    <s v="CANALES DE DISTRIBUCION"/>
    <s v="CIERRE DE ANIO FISCAL"/>
    <s v="CIERRE_DE_CTAS_NOMINALES"/>
    <n v="0"/>
    <n v="2116.38"/>
    <s v="NEGOCIOS"/>
    <x v="4"/>
  </r>
  <r>
    <n v="91"/>
    <d v="2018-06-11T00:00:00"/>
    <x v="2"/>
    <x v="2"/>
    <x v="0"/>
    <s v="CENTRO DE TARJETAS"/>
    <s v="GASTOS NO DEDUCIBLES"/>
    <s v="TRANSACCIONES DEL DIA 06/11/2018SPYRAL - GESTION ADMINISTRATIVA"/>
    <n v="154.21"/>
    <n v="0"/>
    <s v="NEGOCIOS"/>
    <x v="4"/>
  </r>
  <r>
    <n v="91"/>
    <d v="2018-06-19T00:00:00"/>
    <x v="2"/>
    <x v="2"/>
    <x v="0"/>
    <s v="CENTRO DE TARJETAS"/>
    <s v="GASTOS NO DEDUCIBLES"/>
    <s v="TRANSACCIONES DEL DIA 06/19/2018SPYRAL - GESTION ADMINISTRATIVA"/>
    <n v="34.229999999999997"/>
    <n v="0"/>
    <s v="NEGOCIOS"/>
    <x v="4"/>
  </r>
  <r>
    <n v="91"/>
    <d v="2018-06-28T00:00:00"/>
    <x v="2"/>
    <x v="2"/>
    <x v="0"/>
    <s v="CENTRO DE TARJETAS"/>
    <s v="GASTOS NO DEDUCIBLES"/>
    <s v="TRANSACCIONES DEL DIA 06/28/2018SPYRAL - GESTION ADMINISTRATIVA"/>
    <n v="36.75"/>
    <n v="0"/>
    <s v="NEGOCIOS"/>
    <x v="4"/>
  </r>
  <r>
    <n v="91"/>
    <d v="2018-08-06T00:00:00"/>
    <x v="3"/>
    <x v="3"/>
    <x v="0"/>
    <s v="CENTRO DE TARJETAS"/>
    <s v="GASTOS NO DEDUCIBLES"/>
    <s v="TRANSACCIONES DEL DIA 08/06/2018SPYRAL - GESTION ADMINISTRATIVA"/>
    <n v="578.27"/>
    <n v="0"/>
    <s v="NEGOCIOS"/>
    <x v="4"/>
  </r>
  <r>
    <n v="91"/>
    <d v="2018-10-02T00:00:00"/>
    <x v="0"/>
    <x v="0"/>
    <x v="0"/>
    <s v="CENTRO DE TARJETAS"/>
    <s v="NC GASTO NO DEDUCIBLES"/>
    <s v="TRANSACCIONES DEL DIA 10/02/2018SPYRAL - GESTION ADMINISTRATIVA"/>
    <n v="555.79999999999995"/>
    <n v="0"/>
    <s v="NEGOCIOS"/>
    <x v="4"/>
  </r>
  <r>
    <n v="91"/>
    <d v="2018-10-17T00:00:00"/>
    <x v="0"/>
    <x v="0"/>
    <x v="0"/>
    <s v="CENTRO DE TARJETAS"/>
    <s v="GASTOS NO DEDUCIBLES"/>
    <s v="TRANSACCIONES DEL DIA 10/17/2018SPYRAL - GESTION ADMINISTRATIVA"/>
    <n v="1233.6400000000001"/>
    <n v="0"/>
    <s v="NEGOCIOS"/>
    <x v="4"/>
  </r>
  <r>
    <n v="91"/>
    <d v="2018-11-02T00:00:00"/>
    <x v="5"/>
    <x v="5"/>
    <x v="0"/>
    <s v="CENTRO DE TARJETAS"/>
    <s v="GASTOS NO DEDUCIBLES"/>
    <s v="TRANSACCIONES DEL DIA 11/02/2018SPYRAL - GESTION ADMINISTRATIVA"/>
    <n v="603.97"/>
    <n v="0"/>
    <s v="NEGOCIOS"/>
    <x v="4"/>
  </r>
  <r>
    <n v="91"/>
    <d v="2018-11-07T00:00:00"/>
    <x v="5"/>
    <x v="5"/>
    <x v="0"/>
    <s v="CENTRO DE TARJETAS"/>
    <s v="GASTOS NO DEDUCIBLES"/>
    <s v="TRANSACCIONES DEL DIA 11/07/2018SPYRAL - GESTION ADMINISTRATIVA"/>
    <n v="81.86"/>
    <n v="0"/>
    <s v="NEGOCIOS"/>
    <x v="4"/>
  </r>
  <r>
    <n v="91"/>
    <d v="2018-11-27T00:00:00"/>
    <x v="5"/>
    <x v="5"/>
    <x v="0"/>
    <s v="CENTRO DE TARJETAS"/>
    <s v="GASTOS NO DEDUCIBLES"/>
    <s v="TRANSACCIONES DEL DIA 11/27/2018SPYRAL - GESTION ADMINISTRATIVA"/>
    <n v="269.86"/>
    <n v="0"/>
    <s v="NEGOCIOS"/>
    <x v="4"/>
  </r>
  <r>
    <n v="91"/>
    <d v="2018-12-21T00:00:00"/>
    <x v="1"/>
    <x v="1"/>
    <x v="0"/>
    <s v="CENTRO DE TARJETAS"/>
    <s v="NC GASTO NO DEDUCIBLES"/>
    <s v="TRANSACCIONES DEL DIA 12/21/2018SPYRAL - GESTION ADMINISTRATIVA"/>
    <n v="0"/>
    <n v="555.79999999999995"/>
    <s v="NEGOCIOS"/>
    <x v="4"/>
  </r>
  <r>
    <n v="91"/>
    <d v="2018-12-24T00:00:00"/>
    <x v="1"/>
    <x v="1"/>
    <x v="0"/>
    <s v="CENTRO DE TARJETAS"/>
    <s v="GASTOS NO DEDUCIBLES"/>
    <s v="TRANSACCIONES DEL DIA 12/24/2018SPYRAL - GESTION ADMINISTRATIVA"/>
    <n v="693.93"/>
    <n v="0"/>
    <s v="NEGOCIOS"/>
    <x v="4"/>
  </r>
  <r>
    <n v="91"/>
    <d v="2018-12-26T00:00:00"/>
    <x v="1"/>
    <x v="1"/>
    <x v="0"/>
    <s v="CENTRO DE TARJETAS"/>
    <s v="GASTOS NO DEDUCIBLES"/>
    <s v="TRANSACCIONES DEL DIA 12/26/2018SPYRAL - GESTION ADMINISTRATIVA"/>
    <n v="983.06"/>
    <n v="0"/>
    <s v="NEGOCIOS"/>
    <x v="4"/>
  </r>
  <r>
    <n v="91"/>
    <d v="2018-12-28T00:00:00"/>
    <x v="1"/>
    <x v="1"/>
    <x v="0"/>
    <s v="CENTRO DE TARJETAS"/>
    <s v="GASTOS NO DEDUCIBLES"/>
    <s v="TRANSACCIONES DEL DIA 12/28/2018SPYRAL - GESTION ADMINISTRATIVA"/>
    <n v="103.74"/>
    <n v="0"/>
    <s v="NEGOCIOS"/>
    <x v="4"/>
  </r>
  <r>
    <n v="91"/>
    <d v="2018-12-31T00:00:00"/>
    <x v="1"/>
    <x v="1"/>
    <x v="0"/>
    <s v="CENTRO DE TARJETAS"/>
    <s v="CIERRE DE ANIO FISCAL"/>
    <s v="CIERRE_DE_CTAS_NOMINALES"/>
    <n v="0"/>
    <n v="7170.13"/>
    <s v="NEGOCIOS"/>
    <x v="4"/>
  </r>
  <r>
    <n v="91"/>
    <d v="2018-06-16T00:00:00"/>
    <x v="2"/>
    <x v="2"/>
    <x v="0"/>
    <s v="CANALES ALTERNOS"/>
    <s v="GASTOS NO DEDUCIBLES"/>
    <s v="TRANSACCIONES DEL DIA 06/16/2018SPYRAL - GESTION ADMINISTRATIVA"/>
    <n v="54.1"/>
    <n v="0"/>
    <s v="NEGOCIOS"/>
    <x v="4"/>
  </r>
  <r>
    <n v="91"/>
    <d v="2018-07-25T00:00:00"/>
    <x v="6"/>
    <x v="6"/>
    <x v="0"/>
    <s v="CANALES ALTERNOS"/>
    <s v="GASTOS NO DEDUCIBLES"/>
    <s v="TRANSACCIONES DEL DIA 07/25/2018SPYRAL - GESTION ADMINISTRATIVA"/>
    <n v="1719.06"/>
    <n v="0"/>
    <s v="NEGOCIOS"/>
    <x v="4"/>
  </r>
  <r>
    <n v="91"/>
    <d v="2018-09-19T00:00:00"/>
    <x v="4"/>
    <x v="4"/>
    <x v="0"/>
    <s v="CANALES ALTERNOS"/>
    <s v="GASTOS NO DEDUCIBLES"/>
    <s v="TRANSACCIONES DEL DIA 09/19/2018SPYRAL - GESTION ADMINISTRATIVA"/>
    <n v="592.47"/>
    <n v="0"/>
    <s v="NEGOCIOS"/>
    <x v="4"/>
  </r>
  <r>
    <n v="91"/>
    <d v="2018-10-10T00:00:00"/>
    <x v="0"/>
    <x v="0"/>
    <x v="0"/>
    <s v="CANALES ALTERNOS"/>
    <s v="GASTOS NO DEDUCIBLES"/>
    <s v="TRANSACCIONES DEL DIA 10/10/2018SPYRAL - GESTION ADMINISTRATIVA"/>
    <n v="394.99"/>
    <n v="0"/>
    <s v="NEGOCIOS"/>
    <x v="4"/>
  </r>
  <r>
    <n v="91"/>
    <d v="2018-12-24T00:00:00"/>
    <x v="1"/>
    <x v="1"/>
    <x v="0"/>
    <s v="CANALES ALTERNOS"/>
    <s v="GASTOS NO DEDUCIBLES"/>
    <s v="TRANSACCIONES DEL DIA 12/24/2018SPYRAL - GESTION ADMINISTRATIVA"/>
    <n v="629.41"/>
    <n v="0"/>
    <s v="NEGOCIOS"/>
    <x v="4"/>
  </r>
  <r>
    <n v="91"/>
    <d v="2018-12-28T00:00:00"/>
    <x v="1"/>
    <x v="1"/>
    <x v="0"/>
    <s v="CANALES ALTERNOS"/>
    <s v="GASTOS NO DEDUCIBLES"/>
    <s v="TRANSACCIONES DEL DIA 12/28/2018SPYRAL - GESTION ADMINISTRATIVA"/>
    <n v="140.93"/>
    <n v="0"/>
    <s v="NEGOCIOS"/>
    <x v="4"/>
  </r>
  <r>
    <n v="91"/>
    <d v="2018-12-31T00:00:00"/>
    <x v="1"/>
    <x v="1"/>
    <x v="0"/>
    <s v="CANALES ALTERNOS"/>
    <s v="CIERRE DE ANIO FISCAL"/>
    <s v="CIERRE_DE_CTAS_NOMINALES"/>
    <n v="0"/>
    <n v="3530.96"/>
    <s v="NEGOCIOS"/>
    <x v="4"/>
  </r>
  <r>
    <n v="91"/>
    <d v="2018-06-15T00:00:00"/>
    <x v="2"/>
    <x v="2"/>
    <x v="0"/>
    <s v="TELEMERCADEO"/>
    <s v="NC GASTO NO DEDUCIBLES"/>
    <s v="TRANSACCIONES DEL DIA 06/15/2018SPYRAL - GESTION ADMINISTRATIVA"/>
    <n v="114.97"/>
    <n v="0"/>
    <s v="NEGOCIOS"/>
    <x v="4"/>
  </r>
  <r>
    <n v="91"/>
    <d v="2018-06-19T00:00:00"/>
    <x v="2"/>
    <x v="2"/>
    <x v="0"/>
    <s v="TELEMERCADEO"/>
    <s v="GASTOS NO DEDUCIBLES"/>
    <s v="TRANSACCIONES DEL DIA 06/19/2018SPYRAL - GESTION ADMINISTRATIVA"/>
    <n v="107.45"/>
    <n v="0"/>
    <s v="NEGOCIOS"/>
    <x v="4"/>
  </r>
  <r>
    <n v="91"/>
    <d v="2018-06-20T00:00:00"/>
    <x v="2"/>
    <x v="2"/>
    <x v="0"/>
    <s v="TELEMERCADEO"/>
    <s v="NC GASTO NO DEDUCIBLES"/>
    <s v="TRANSACCIONES DEL DIA 06/20/2018SPYRAL - GESTION ADMINISTRATIVA"/>
    <n v="135.55000000000001"/>
    <n v="0"/>
    <s v="NEGOCIOS"/>
    <x v="4"/>
  </r>
  <r>
    <n v="91"/>
    <d v="2018-06-20T00:00:00"/>
    <x v="2"/>
    <x v="2"/>
    <x v="0"/>
    <s v="TELEMERCADEO"/>
    <s v="GASTOS NO DEDUCIBLES"/>
    <s v="TRANSACCIONES DEL DIA 06/20/2018SPYRAL - GESTION ADMINISTRATIVA"/>
    <n v="25"/>
    <n v="0"/>
    <s v="NEGOCIOS"/>
    <x v="4"/>
  </r>
  <r>
    <n v="91"/>
    <d v="2018-06-22T00:00:00"/>
    <x v="2"/>
    <x v="2"/>
    <x v="0"/>
    <s v="TELEMERCADEO"/>
    <s v="GASTOS NO DEDUCIBLES"/>
    <s v="TRANSACCIONES DEL DIA 06/22/2018SPYRAL - GESTION ADMINISTRATIVA"/>
    <n v="76"/>
    <n v="0"/>
    <s v="NEGOCIOS"/>
    <x v="4"/>
  </r>
  <r>
    <n v="91"/>
    <d v="2018-07-09T00:00:00"/>
    <x v="6"/>
    <x v="6"/>
    <x v="0"/>
    <s v="TELEMERCADEO"/>
    <s v="GASTOS NO DEDUCIBLES"/>
    <s v="TRANSACCIONES DEL DIA 07/09/2018SPYRAL - GESTION ADMINISTRATIVA"/>
    <n v="53.93"/>
    <n v="0"/>
    <s v="NEGOCIOS"/>
    <x v="4"/>
  </r>
  <r>
    <n v="91"/>
    <d v="2018-07-16T00:00:00"/>
    <x v="6"/>
    <x v="6"/>
    <x v="0"/>
    <s v="TELEMERCADEO"/>
    <s v="GASTOS NO DEDUCIBLES"/>
    <s v="TRANSACCIONES DEL DIA 07/16/2018SPYRAL - GESTION ADMINISTRATIVA"/>
    <n v="8"/>
    <n v="0"/>
    <s v="NEGOCIOS"/>
    <x v="4"/>
  </r>
  <r>
    <n v="91"/>
    <d v="2018-07-26T00:00:00"/>
    <x v="6"/>
    <x v="6"/>
    <x v="0"/>
    <s v="TELEMERCADEO"/>
    <s v="NC GASTO NO DEDUCIBLES"/>
    <s v="TRANSACCIONES DEL DIA 07/26/2018SPYRAL - GESTION ADMINISTRATIVA"/>
    <n v="420.14"/>
    <n v="0"/>
    <s v="NEGOCIOS"/>
    <x v="4"/>
  </r>
  <r>
    <n v="91"/>
    <d v="2018-07-27T00:00:00"/>
    <x v="6"/>
    <x v="6"/>
    <x v="0"/>
    <s v="TELEMERCADEO"/>
    <s v="GASTOS NO DEDUCIBLES"/>
    <s v="TRANSACCIONES DEL DIA 07/27/2018SPYRAL - GESTION ADMINISTRATIVA"/>
    <n v="2.5"/>
    <n v="0"/>
    <s v="NEGOCIOS"/>
    <x v="4"/>
  </r>
  <r>
    <n v="91"/>
    <d v="2018-08-03T00:00:00"/>
    <x v="3"/>
    <x v="3"/>
    <x v="0"/>
    <s v="TELEMERCADEO"/>
    <s v="NC GASTO NO DEDUCIBLES"/>
    <s v="TRANSACCIONES DEL DIA 08/03/2018SPYRAL - GESTION ADMINISTRATIVA"/>
    <n v="2.14"/>
    <n v="0"/>
    <s v="NEGOCIOS"/>
    <x v="4"/>
  </r>
  <r>
    <n v="91"/>
    <d v="2018-08-14T00:00:00"/>
    <x v="3"/>
    <x v="3"/>
    <x v="0"/>
    <s v="TELEMERCADEO"/>
    <s v="NC GASTO NO DEDUCIBLES"/>
    <s v="TRANSACCIONES DEL DIA 08/14/2018SPYRAL - GESTION ADMINISTRATIVA"/>
    <n v="146.36000000000001"/>
    <n v="0"/>
    <s v="NEGOCIOS"/>
    <x v="4"/>
  </r>
  <r>
    <n v="91"/>
    <d v="2018-09-06T00:00:00"/>
    <x v="4"/>
    <x v="4"/>
    <x v="0"/>
    <s v="TELEMERCADEO"/>
    <s v="NC GASTO NO DEDUCIBLES"/>
    <s v="TRANSACCIONES DEL DIA 09/06/2018SPYRAL - GESTION ADMINISTRATIVA"/>
    <n v="8.57"/>
    <n v="0"/>
    <s v="NEGOCIOS"/>
    <x v="4"/>
  </r>
  <r>
    <n v="91"/>
    <d v="2018-09-18T00:00:00"/>
    <x v="4"/>
    <x v="4"/>
    <x v="0"/>
    <s v="TELEMERCADEO"/>
    <s v="GASTOS NO DEDUCIBLES"/>
    <s v="TRANSACCIONES DEL DIA 09/18/2018SPYRAL - GESTION ADMINISTRATIVA"/>
    <n v="36.35"/>
    <n v="0"/>
    <s v="NEGOCIOS"/>
    <x v="4"/>
  </r>
  <r>
    <n v="91"/>
    <d v="2018-09-24T00:00:00"/>
    <x v="4"/>
    <x v="4"/>
    <x v="0"/>
    <s v="TELEMERCADEO"/>
    <s v="NC GASTO NO DEDUCIBLES"/>
    <s v="TRANSACCIONES DEL DIA 09/24/2018SPYRAL - GESTION ADMINISTRATIVA"/>
    <n v="178.7"/>
    <n v="0"/>
    <s v="NEGOCIOS"/>
    <x v="4"/>
  </r>
  <r>
    <n v="91"/>
    <d v="2018-10-10T00:00:00"/>
    <x v="0"/>
    <x v="0"/>
    <x v="0"/>
    <s v="TELEMERCADEO"/>
    <s v="NC GASTO NO DEDUCIBLES"/>
    <s v="TRANSACCIONES DEL DIA 10/10/2018SPYRAL - GESTION ADMINISTRATIVA"/>
    <n v="65.86"/>
    <n v="0"/>
    <s v="NEGOCIOS"/>
    <x v="4"/>
  </r>
  <r>
    <n v="91"/>
    <d v="2018-10-18T00:00:00"/>
    <x v="0"/>
    <x v="0"/>
    <x v="0"/>
    <s v="TELEMERCADEO"/>
    <s v="GASTOS NO DEDUCIBLES"/>
    <s v="TRANSACCIONES DEL DIA 10/18/2018SPYRAL - GESTION ADMINISTRATIVA"/>
    <n v="49.5"/>
    <n v="0"/>
    <s v="NEGOCIOS"/>
    <x v="4"/>
  </r>
  <r>
    <n v="91"/>
    <d v="2018-11-12T00:00:00"/>
    <x v="5"/>
    <x v="5"/>
    <x v="0"/>
    <s v="TELEMERCADEO"/>
    <s v="GASTOS NO DEDUCIBLES"/>
    <s v="TRANSACCIONES DEL DIA 11/12/2018SPYRAL - GESTION ADMINISTRATIVA"/>
    <n v="96.8"/>
    <n v="0"/>
    <s v="NEGOCIOS"/>
    <x v="4"/>
  </r>
  <r>
    <n v="91"/>
    <d v="2018-12-12T00:00:00"/>
    <x v="1"/>
    <x v="1"/>
    <x v="0"/>
    <s v="TELEMERCADEO"/>
    <s v="GASTOS NO DEDUCIBLES"/>
    <s v="TRANSACCIONES DEL DIA 12/12/2018SPYRAL - GESTION ADMINISTRATIVA"/>
    <n v="69.790000000000006"/>
    <n v="0"/>
    <s v="NEGOCIOS"/>
    <x v="4"/>
  </r>
  <r>
    <n v="91"/>
    <d v="2018-12-14T00:00:00"/>
    <x v="1"/>
    <x v="1"/>
    <x v="0"/>
    <s v="TELEMERCADEO"/>
    <s v="NC GASTO NO DEDUCIBLES"/>
    <s v="TRANSACCIONES DEL DIA 12/14/2018SPYRAL - GESTION ADMINISTRATIVA"/>
    <n v="424.76"/>
    <n v="0"/>
    <s v="NEGOCIOS"/>
    <x v="4"/>
  </r>
  <r>
    <n v="91"/>
    <d v="2018-12-18T00:00:00"/>
    <x v="1"/>
    <x v="1"/>
    <x v="0"/>
    <s v="TELEMERCADEO"/>
    <s v="GASTOS NO DEDUCIBLES"/>
    <s v="TRANSACCIONES DEL DIA 12/18/2018SPYRAL - GESTION ADMINISTRATIVA"/>
    <n v="139.69"/>
    <n v="0"/>
    <s v="NEGOCIOS"/>
    <x v="4"/>
  </r>
  <r>
    <n v="91"/>
    <d v="2018-12-27T00:00:00"/>
    <x v="1"/>
    <x v="1"/>
    <x v="0"/>
    <s v="TELEMERCADEO"/>
    <s v="NC GASTO NO DEDUCIBLES"/>
    <s v="TRANSACCIONES DEL DIA 12/27/2018SPYRAL - GESTION ADMINISTRATIVA"/>
    <n v="1020"/>
    <n v="0"/>
    <s v="NEGOCIOS"/>
    <x v="4"/>
  </r>
  <r>
    <n v="91"/>
    <d v="2018-12-28T00:00:00"/>
    <x v="1"/>
    <x v="1"/>
    <x v="0"/>
    <s v="TELEMERCADEO"/>
    <s v="NC GASTO NO DEDUCIBLES"/>
    <s v="TRANSACCIONES DEL DIA 12/28/2018SPYRAL - GESTION ADMINISTRATIVA"/>
    <n v="130.16"/>
    <n v="0"/>
    <s v="NEGOCIOS"/>
    <x v="4"/>
  </r>
  <r>
    <n v="91"/>
    <d v="2018-12-28T00:00:00"/>
    <x v="1"/>
    <x v="1"/>
    <x v="0"/>
    <s v="TELEMERCADEO"/>
    <s v="GASTOS NO DEDUCIBLES"/>
    <s v="TRANSACCIONES DEL DIA 12/28/2018SPYRAL - GESTION ADMINISTRATIVA"/>
    <n v="75.260000000000005"/>
    <n v="0"/>
    <s v="NEGOCIOS"/>
    <x v="4"/>
  </r>
  <r>
    <n v="91"/>
    <d v="2018-12-31T00:00:00"/>
    <x v="1"/>
    <x v="1"/>
    <x v="0"/>
    <s v="TELEMERCADEO"/>
    <s v="CIERRE DE ANIO FISCAL"/>
    <s v="CIERRE_DE_CTAS_NOMINALES"/>
    <n v="0"/>
    <n v="4275.12"/>
    <s v="NEGOCIOS"/>
    <x v="4"/>
  </r>
  <r>
    <n v="91"/>
    <d v="2018-06-11T00:00:00"/>
    <x v="2"/>
    <x v="2"/>
    <x v="0"/>
    <s v="BANCA EN LINEA"/>
    <s v="GASTOS NO DEDUCIBLES"/>
    <s v="TRANSACCIONES DEL DIA 06/11/2018SPYRAL - GESTION ADMINISTRATIVA"/>
    <n v="120"/>
    <n v="0"/>
    <s v="NEGOCIOS"/>
    <x v="4"/>
  </r>
  <r>
    <n v="91"/>
    <d v="2018-07-20T00:00:00"/>
    <x v="6"/>
    <x v="6"/>
    <x v="0"/>
    <s v="BANCA EN LINEA"/>
    <s v="GASTOS NO DEDUCIBLES"/>
    <s v="TRANSACCIONES DEL DIA 07/20/2018SPYRAL - GESTION ADMINISTRATIVA"/>
    <n v="281.54000000000002"/>
    <n v="0"/>
    <s v="NEGOCIOS"/>
    <x v="4"/>
  </r>
  <r>
    <n v="91"/>
    <d v="2018-09-14T00:00:00"/>
    <x v="4"/>
    <x v="4"/>
    <x v="0"/>
    <s v="BANCA EN LINEA"/>
    <s v="NC GASTO NO DEDUCIBLES"/>
    <s v="TRANSACCIONES DEL DIA 09/14/2018SPYRAL - GESTION ADMINISTRATIVA"/>
    <n v="129"/>
    <n v="0"/>
    <s v="NEGOCIOS"/>
    <x v="4"/>
  </r>
  <r>
    <n v="91"/>
    <d v="2018-12-31T00:00:00"/>
    <x v="1"/>
    <x v="1"/>
    <x v="0"/>
    <s v="BANCA EN LINEA"/>
    <s v="CIERRE DE ANIO FISCAL"/>
    <s v="CIERRE_DE_CTAS_NOMINALES"/>
    <n v="0"/>
    <n v="1027.56"/>
    <s v="NEGOCIOS"/>
    <x v="4"/>
  </r>
  <r>
    <n v="91"/>
    <d v="2018-06-08T00:00:00"/>
    <x v="2"/>
    <x v="2"/>
    <x v="0"/>
    <s v="ATM"/>
    <s v="GASTOS NO DEDUCIBLES"/>
    <s v="TRANSACCIONES DEL DIA 06/08/2018SPYRAL - GESTION ADMINISTRATIVA"/>
    <n v="20.95"/>
    <n v="0"/>
    <s v="NEGOCIOS"/>
    <x v="4"/>
  </r>
  <r>
    <n v="91"/>
    <d v="2018-06-20T00:00:00"/>
    <x v="2"/>
    <x v="2"/>
    <x v="0"/>
    <s v="ATM"/>
    <s v="GASTOS NO DEDUCIBLES"/>
    <s v="TRANSACCIONES DEL DIA 06/20/2018SPYRAL - GESTION ADMINISTRATIVA"/>
    <n v="37.29"/>
    <n v="0"/>
    <s v="NEGOCIOS"/>
    <x v="4"/>
  </r>
  <r>
    <n v="91"/>
    <d v="2018-07-16T00:00:00"/>
    <x v="6"/>
    <x v="6"/>
    <x v="0"/>
    <s v="ATM"/>
    <s v="GASTOS NO DEDUCIBLES"/>
    <s v="TRANSACCIONES DEL DIA 07/16/2018SPYRAL - GESTION ADMINISTRATIVA"/>
    <n v="25.95"/>
    <n v="0"/>
    <s v="NEGOCIOS"/>
    <x v="4"/>
  </r>
  <r>
    <n v="91"/>
    <d v="2018-08-23T00:00:00"/>
    <x v="3"/>
    <x v="3"/>
    <x v="0"/>
    <s v="ATM"/>
    <s v="GASTOS NO DEDUCIBLES"/>
    <s v="TRANSACCIONES DEL DIA 08/23/2018SPYRAL - GESTION ADMINISTRATIVA"/>
    <n v="79.48"/>
    <n v="0"/>
    <s v="NEGOCIOS"/>
    <x v="4"/>
  </r>
  <r>
    <n v="91"/>
    <d v="2018-09-07T00:00:00"/>
    <x v="4"/>
    <x v="4"/>
    <x v="0"/>
    <s v="ATM"/>
    <s v="GASTOS NO DEDUCIBLES"/>
    <s v="TRANSACCIONES DEL DIA 09/07/2018SPYRAL - GESTION ADMINISTRATIVA"/>
    <n v="25.95"/>
    <n v="0"/>
    <s v="NEGOCIOS"/>
    <x v="4"/>
  </r>
  <r>
    <n v="91"/>
    <d v="2018-09-12T00:00:00"/>
    <x v="4"/>
    <x v="4"/>
    <x v="0"/>
    <s v="ATM"/>
    <s v="GASTOS NO DEDUCIBLES"/>
    <s v="TRANSACCIONES DEL DIA 09/12/2018SPYRAL - GESTION ADMINISTRATIVA"/>
    <n v="25.95"/>
    <n v="0"/>
    <s v="NEGOCIOS"/>
    <x v="4"/>
  </r>
  <r>
    <n v="91"/>
    <d v="2018-10-24T00:00:00"/>
    <x v="0"/>
    <x v="0"/>
    <x v="0"/>
    <s v="ATM"/>
    <s v="GASTOS NO DEDUCIBLES"/>
    <s v="TRANSACCIONES DEL DIA 10/24/2018SPYRAL - GESTION ADMINISTRATIVA"/>
    <n v="25.95"/>
    <n v="0"/>
    <s v="NEGOCIOS"/>
    <x v="4"/>
  </r>
  <r>
    <n v="91"/>
    <d v="2018-12-07T00:00:00"/>
    <x v="1"/>
    <x v="1"/>
    <x v="0"/>
    <s v="ATM"/>
    <s v="NC GASTO NO DEDUCIBLES"/>
    <s v="TRANSACCIONES DEL DIA 12/07/2018SPYRAL - GESTION ADMINISTRATIVA"/>
    <n v="329.94"/>
    <n v="0"/>
    <s v="NEGOCIOS"/>
    <x v="4"/>
  </r>
  <r>
    <n v="91"/>
    <d v="2018-12-31T00:00:00"/>
    <x v="1"/>
    <x v="1"/>
    <x v="0"/>
    <s v="ATM"/>
    <s v="CIERRE DE ANIO FISCAL"/>
    <s v="CIERRE_DE_CTAS_NOMINALES"/>
    <n v="0"/>
    <n v="979.14"/>
    <s v="NEGOCIOS"/>
    <x v="4"/>
  </r>
  <r>
    <n v="91"/>
    <d v="2018-06-01T00:00:00"/>
    <x v="2"/>
    <x v="2"/>
    <x v="0"/>
    <s v="ATENCION A CLIENTES"/>
    <s v="NC GASTO NO DEDUCIBLES"/>
    <s v="TRANSACCIONES DEL DIA 06/01/2018SPYRAL - GESTION ADMINISTRATIVA"/>
    <n v="80"/>
    <n v="0"/>
    <s v="NEGOCIOS"/>
    <x v="4"/>
  </r>
  <r>
    <n v="91"/>
    <d v="2018-06-01T00:00:00"/>
    <x v="2"/>
    <x v="2"/>
    <x v="0"/>
    <s v="ATENCION A CLIENTES"/>
    <s v="GASTOS NO DEDUCIBLES"/>
    <s v="TRANSACCIONES DEL DIA 06/01/2018SPYRAL - GESTION ADMINISTRATIVA"/>
    <n v="11.8"/>
    <n v="0"/>
    <s v="NEGOCIOS"/>
    <x v="4"/>
  </r>
  <r>
    <n v="91"/>
    <d v="2018-06-08T00:00:00"/>
    <x v="2"/>
    <x v="2"/>
    <x v="0"/>
    <s v="ATENCION A CLIENTES"/>
    <s v="GASTOS NO DEDUCIBLES"/>
    <s v="TRANSACCIONES DEL DIA 06/08/2018SPYRAL - GESTION ADMINISTRATIVA"/>
    <n v="51.92"/>
    <n v="0"/>
    <s v="NEGOCIOS"/>
    <x v="4"/>
  </r>
  <r>
    <n v="91"/>
    <d v="2018-07-02T00:00:00"/>
    <x v="6"/>
    <x v="6"/>
    <x v="0"/>
    <s v="ATENCION A CLIENTES"/>
    <s v="NC GASTO NO DEDUCIBLES"/>
    <s v="TRANSACCIONES DEL DIA 07/02/2018SPYRAL - GESTION ADMINISTRATIVA"/>
    <n v="12.64"/>
    <n v="0"/>
    <s v="NEGOCIOS"/>
    <x v="4"/>
  </r>
  <r>
    <n v="91"/>
    <d v="2018-07-21T00:00:00"/>
    <x v="6"/>
    <x v="6"/>
    <x v="0"/>
    <s v="ATENCION A CLIENTES"/>
    <s v="GASTOS NO DEDUCIBLES"/>
    <s v="TRANSACCIONES DEL DIA 07/21/2018SPYRAL - GESTION ADMINISTRATIVA"/>
    <n v="54.79"/>
    <n v="0"/>
    <s v="NEGOCIOS"/>
    <x v="4"/>
  </r>
  <r>
    <n v="91"/>
    <d v="2018-08-15T00:00:00"/>
    <x v="3"/>
    <x v="3"/>
    <x v="0"/>
    <s v="ATENCION A CLIENTES"/>
    <s v="GASTOS NO DEDUCIBLES"/>
    <s v="TRANSACCIONES DEL DIA 08/15/2018SPYRAL - GESTION ADMINISTRATIVA"/>
    <n v="100"/>
    <n v="0"/>
    <s v="NEGOCIOS"/>
    <x v="4"/>
  </r>
  <r>
    <n v="91"/>
    <d v="2018-08-27T00:00:00"/>
    <x v="3"/>
    <x v="3"/>
    <x v="0"/>
    <s v="ATENCION A CLIENTES"/>
    <s v="GASTOS NO DEDUCIBLES"/>
    <s v="TRANSACCIONES DEL DIA 08/27/2018SPYRAL - GESTION ADMINISTRATIVA"/>
    <n v="41.08"/>
    <n v="0"/>
    <s v="NEGOCIOS"/>
    <x v="4"/>
  </r>
  <r>
    <n v="91"/>
    <d v="2018-09-07T00:00:00"/>
    <x v="4"/>
    <x v="4"/>
    <x v="0"/>
    <s v="ATENCION A CLIENTES"/>
    <s v="GASTOS NO DEDUCIBLES"/>
    <s v="TRANSACCIONES DEL DIA 09/07/2018SPYRAL - GESTION ADMINISTRATIVA"/>
    <n v="54.2"/>
    <n v="0"/>
    <s v="NEGOCIOS"/>
    <x v="4"/>
  </r>
  <r>
    <n v="91"/>
    <d v="2018-09-08T00:00:00"/>
    <x v="4"/>
    <x v="4"/>
    <x v="0"/>
    <s v="ATENCION A CLIENTES"/>
    <s v="GASTOS NO DEDUCIBLES"/>
    <s v="TRANSACCIONES DEL DIA 09/08/2018SPYRAL - GESTION ADMINISTRATIVA"/>
    <n v="81.099999999999994"/>
    <n v="0"/>
    <s v="NEGOCIOS"/>
    <x v="4"/>
  </r>
  <r>
    <n v="91"/>
    <d v="2018-10-24T00:00:00"/>
    <x v="0"/>
    <x v="0"/>
    <x v="0"/>
    <s v="ATENCION A CLIENTES"/>
    <s v="GASTOS NO DEDUCIBLES"/>
    <s v="TRANSACCIONES DEL DIA 10/24/2018SPYRAL - GESTION ADMINISTRATIVA"/>
    <n v="25"/>
    <n v="0"/>
    <s v="NEGOCIOS"/>
    <x v="4"/>
  </r>
  <r>
    <n v="91"/>
    <d v="2018-11-12T00:00:00"/>
    <x v="5"/>
    <x v="5"/>
    <x v="0"/>
    <s v="ATENCION A CLIENTES"/>
    <s v="GASTOS NO DEDUCIBLES"/>
    <s v="TRANSACCIONES DEL DIA 11/12/2018SPYRAL - GESTION ADMINISTRATIVA"/>
    <n v="54.66"/>
    <n v="0"/>
    <s v="NEGOCIOS"/>
    <x v="4"/>
  </r>
  <r>
    <n v="91"/>
    <d v="2018-12-04T00:00:00"/>
    <x v="1"/>
    <x v="1"/>
    <x v="0"/>
    <s v="ATENCION A CLIENTES"/>
    <s v="GASTOS NO DEDUCIBLES"/>
    <s v="TRANSACCIONES DEL DIA 12/04/2018SPYRAL - GESTION ADMINISTRATIVA"/>
    <n v="282.94"/>
    <n v="0"/>
    <s v="NEGOCIOS"/>
    <x v="4"/>
  </r>
  <r>
    <n v="91"/>
    <d v="2018-12-04T00:00:00"/>
    <x v="1"/>
    <x v="1"/>
    <x v="0"/>
    <s v="ATENCION A CLIENTES"/>
    <s v="NC GASTO NO DEDUCIBLES"/>
    <s v="TRANSACCIONES DEL DIA 12/04/2018SPYRAL - GESTION ADMINISTRATIVA"/>
    <n v="80.25"/>
    <n v="0"/>
    <s v="NEGOCIOS"/>
    <x v="4"/>
  </r>
  <r>
    <n v="91"/>
    <d v="2018-12-13T00:00:00"/>
    <x v="1"/>
    <x v="1"/>
    <x v="0"/>
    <s v="ATENCION A CLIENTES"/>
    <s v="GASTOS NO DEDUCIBLES"/>
    <s v="TRANSACCIONES DEL DIA 12/13/2018SPYRAL - GESTION ADMINISTRATIVA"/>
    <n v="221.25"/>
    <n v="0"/>
    <s v="NEGOCIOS"/>
    <x v="4"/>
  </r>
  <r>
    <n v="91"/>
    <d v="2018-12-17T00:00:00"/>
    <x v="1"/>
    <x v="1"/>
    <x v="0"/>
    <s v="ATENCION A CLIENTES"/>
    <s v="GASTOS NO DEDUCIBLES"/>
    <s v="TRANSACCIONES DEL DIA 12/17/2018SPYRAL - GESTION ADMINISTRATIVA"/>
    <n v="138.66"/>
    <n v="0"/>
    <s v="NEGOCIOS"/>
    <x v="4"/>
  </r>
  <r>
    <n v="91"/>
    <d v="2018-12-20T00:00:00"/>
    <x v="1"/>
    <x v="1"/>
    <x v="0"/>
    <s v="ATENCION A CLIENTES"/>
    <s v="NC GASTO NO DEDUCIBLES"/>
    <s v="TRANSACCIONES DEL DIA 12/20/2018SPYRAL - GESTION ADMINISTRATIVA"/>
    <n v="56.5"/>
    <n v="0"/>
    <s v="NEGOCIOS"/>
    <x v="4"/>
  </r>
  <r>
    <n v="91"/>
    <d v="2018-12-26T00:00:00"/>
    <x v="1"/>
    <x v="1"/>
    <x v="0"/>
    <s v="ATENCION A CLIENTES"/>
    <s v="GASTOS NO DEDUCIBLES"/>
    <s v="TRANSACCIONES DEL DIA 12/26/2018SPYRAL - GESTION ADMINISTRATIVA"/>
    <n v="498"/>
    <n v="0"/>
    <s v="NEGOCIOS"/>
    <x v="4"/>
  </r>
  <r>
    <n v="91"/>
    <d v="2018-12-28T00:00:00"/>
    <x v="1"/>
    <x v="1"/>
    <x v="0"/>
    <s v="ATENCION A CLIENTES"/>
    <s v="GASTOS NO DEDUCIBLES"/>
    <s v="TRANSACCIONES DEL DIA 12/28/2018SPYRAL - GESTION ADMINISTRATIVA"/>
    <n v="66.86"/>
    <n v="0"/>
    <s v="NEGOCIOS"/>
    <x v="4"/>
  </r>
  <r>
    <n v="91"/>
    <d v="2018-12-31T00:00:00"/>
    <x v="1"/>
    <x v="1"/>
    <x v="0"/>
    <s v="ATENCION A CLIENTES"/>
    <s v="CIERRE DE ANIO FISCAL"/>
    <s v="CIERRE_DE_CTAS_NOMINALES"/>
    <n v="0"/>
    <n v="2262.7600000000002"/>
    <s v="NEGOCIOS"/>
    <x v="4"/>
  </r>
  <r>
    <n v="91"/>
    <d v="2018-07-05T00:00:00"/>
    <x v="6"/>
    <x v="6"/>
    <x v="0"/>
    <s v="GESTION Y CONTROL CANALES ALTERNOS"/>
    <s v="GASTOS NO DEDUCIBLES"/>
    <s v="TRANSACCIONES DEL DIA 07/05/2018SPYRAL - GESTION ADMINISTRATIVA"/>
    <n v="25"/>
    <n v="0"/>
    <s v="NEGOCIOS"/>
    <x v="4"/>
  </r>
  <r>
    <n v="91"/>
    <d v="2018-12-20T00:00:00"/>
    <x v="1"/>
    <x v="1"/>
    <x v="0"/>
    <s v="GESTION Y CONTROL CANALES ALTERNOS"/>
    <s v="NC GASTO NO DEDUCIBLES"/>
    <s v="TRANSACCIONES DEL DIA 12/20/2018SPYRAL - GESTION ADMINISTRATIVA"/>
    <n v="154.43"/>
    <n v="0"/>
    <s v="NEGOCIOS"/>
    <x v="4"/>
  </r>
  <r>
    <n v="91"/>
    <d v="2018-12-24T00:00:00"/>
    <x v="1"/>
    <x v="1"/>
    <x v="0"/>
    <s v="GESTION Y CONTROL CANALES ALTERNOS"/>
    <s v="NC GASTO NO DEDUCIBLES"/>
    <s v="TRANSACCIONES DEL DIA 12/24/2018SPYRAL - GESTION ADMINISTRATIVA"/>
    <n v="475"/>
    <n v="0"/>
    <s v="NEGOCIOS"/>
    <x v="4"/>
  </r>
  <r>
    <n v="91"/>
    <d v="2018-12-27T00:00:00"/>
    <x v="1"/>
    <x v="1"/>
    <x v="0"/>
    <s v="GESTION Y CONTROL CANALES ALTERNOS"/>
    <s v="NC GASTO NO DEDUCIBLES"/>
    <s v="TRANSACCIONES DEL DIA 12/27/2018SPYRAL - GESTION ADMINISTRATIVA"/>
    <n v="101.26"/>
    <n v="0"/>
    <s v="NEGOCIOS"/>
    <x v="4"/>
  </r>
  <r>
    <n v="91"/>
    <d v="2018-12-31T00:00:00"/>
    <x v="1"/>
    <x v="1"/>
    <x v="0"/>
    <s v="GESTION Y CONTROL CANALES ALTERNOS"/>
    <s v="CIERRE DE ANIO FISCAL"/>
    <s v="CIERRE_DE_CTAS_NOMINALES"/>
    <n v="0"/>
    <n v="1250.5"/>
    <s v="NEGOCIOS"/>
    <x v="4"/>
  </r>
  <r>
    <n v="91"/>
    <d v="2018-06-06T00:00:00"/>
    <x v="2"/>
    <x v="2"/>
    <x v="0"/>
    <s v="DESARROLLO DE PRODUCTOS"/>
    <s v="GASTOS NO DEDUCIBLES"/>
    <s v="TRANSACCIONES DEL DIA 06/06/2018SPYRAL - GESTION ADMINISTRATIVA"/>
    <n v="62.6"/>
    <n v="0"/>
    <s v="NEGOCIOS"/>
    <x v="4"/>
  </r>
  <r>
    <n v="91"/>
    <d v="2018-06-26T00:00:00"/>
    <x v="2"/>
    <x v="2"/>
    <x v="0"/>
    <s v="DESARROLLO DE PRODUCTOS"/>
    <s v="GASTOS NO DEDUCIBLES"/>
    <s v="TRANSACCIONES DEL DIA 06/26/2018SPYRAL - GESTION ADMINISTRATIVA"/>
    <n v="75.900000000000006"/>
    <n v="0"/>
    <s v="NEGOCIOS"/>
    <x v="4"/>
  </r>
  <r>
    <n v="91"/>
    <d v="2018-06-27T00:00:00"/>
    <x v="2"/>
    <x v="2"/>
    <x v="0"/>
    <s v="DESARROLLO DE PRODUCTOS"/>
    <s v="GASTOS NO DEDUCIBLES"/>
    <s v="TRANSACCIONES DEL DIA 06/27/2018SPYRAL - GESTION ADMINISTRATIVA"/>
    <n v="67.5"/>
    <n v="0"/>
    <s v="NEGOCIOS"/>
    <x v="4"/>
  </r>
  <r>
    <n v="91"/>
    <d v="2018-06-28T00:00:00"/>
    <x v="2"/>
    <x v="2"/>
    <x v="0"/>
    <s v="DESARROLLO DE PRODUCTOS"/>
    <s v="GASTOS NO DEDUCIBLES"/>
    <s v="TRANSACCIONES DEL DIA 06/28/2018SPYRAL - GESTION ADMINISTRATIVA"/>
    <n v="70"/>
    <n v="0"/>
    <s v="NEGOCIOS"/>
    <x v="4"/>
  </r>
  <r>
    <n v="91"/>
    <d v="2018-07-30T00:00:00"/>
    <x v="6"/>
    <x v="6"/>
    <x v="0"/>
    <s v="DESARROLLO DE PRODUCTOS"/>
    <s v="GASTOS NO DEDUCIBLES"/>
    <s v="TRANSACCIONES DEL DIA 07/30/2018SPYRAL - GESTION ADMINISTRATIVA"/>
    <n v="30"/>
    <n v="0"/>
    <s v="NEGOCIOS"/>
    <x v="4"/>
  </r>
  <r>
    <n v="91"/>
    <d v="2018-08-08T00:00:00"/>
    <x v="3"/>
    <x v="3"/>
    <x v="0"/>
    <s v="DESARROLLO DE PRODUCTOS"/>
    <s v="GASTOS NO DEDUCIBLES"/>
    <s v="TRANSACCIONES DEL DIA 08/08/2018SPYRAL - GESTION ADMINISTRATIVA"/>
    <n v="7696.4"/>
    <n v="0"/>
    <s v="NEGOCIOS"/>
    <x v="4"/>
  </r>
  <r>
    <n v="91"/>
    <d v="2018-09-11T00:00:00"/>
    <x v="4"/>
    <x v="4"/>
    <x v="0"/>
    <s v="DESARROLLO DE PRODUCTOS"/>
    <s v="GASTOS NO DEDUCIBLES"/>
    <s v="TRANSACCIONES DEL DIA 09/11/2018SPYRAL - GESTION ADMINISTRATIVA"/>
    <n v="35"/>
    <n v="0"/>
    <s v="NEGOCIOS"/>
    <x v="4"/>
  </r>
  <r>
    <n v="91"/>
    <d v="2018-09-25T00:00:00"/>
    <x v="4"/>
    <x v="4"/>
    <x v="0"/>
    <s v="DESARROLLO DE PRODUCTOS"/>
    <s v="GASTOS NO DEDUCIBLES"/>
    <s v="TRANSACCIONES DEL DIA 09/25/2018SPYRAL - GESTION ADMINISTRATIVA"/>
    <n v="26"/>
    <n v="0"/>
    <s v="NEGOCIOS"/>
    <x v="4"/>
  </r>
  <r>
    <n v="91"/>
    <d v="2018-10-05T00:00:00"/>
    <x v="0"/>
    <x v="0"/>
    <x v="0"/>
    <s v="DESARROLLO DE PRODUCTOS"/>
    <s v="GASTOS NO DEDUCIBLES"/>
    <s v="TRANSACCIONES DEL DIA 10/05/2018SPYRAL - GESTION ADMINISTRATIVA"/>
    <n v="22.7"/>
    <n v="0"/>
    <s v="NEGOCIOS"/>
    <x v="4"/>
  </r>
  <r>
    <n v="91"/>
    <d v="2018-10-11T00:00:00"/>
    <x v="0"/>
    <x v="0"/>
    <x v="0"/>
    <s v="DESARROLLO DE PRODUCTOS"/>
    <s v="GASTOS NO DEDUCIBLES"/>
    <s v="TRANSACCIONES DEL DIA 10/11/2018SPYRAL - GESTION ADMINISTRATIVA"/>
    <n v="136"/>
    <n v="0"/>
    <s v="NEGOCIOS"/>
    <x v="4"/>
  </r>
  <r>
    <n v="91"/>
    <d v="2018-11-23T00:00:00"/>
    <x v="5"/>
    <x v="5"/>
    <x v="0"/>
    <s v="DESARROLLO DE PRODUCTOS"/>
    <s v="GASTOS NO DEDUCIBLES"/>
    <s v="TRANSACCIONES DEL DIA 11/23/2018SPYRAL - GESTION ADMINISTRATIVA"/>
    <n v="140.19999999999999"/>
    <n v="0"/>
    <s v="NEGOCIOS"/>
    <x v="4"/>
  </r>
  <r>
    <n v="91"/>
    <d v="2018-11-24T00:00:00"/>
    <x v="5"/>
    <x v="5"/>
    <x v="0"/>
    <s v="DESARROLLO DE PRODUCTOS"/>
    <s v="GASTOS NO DEDUCIBLES"/>
    <s v="TRANSACCIONES DEL DIA 11/24/2018SPYRAL - GESTION ADMINISTRATIVA"/>
    <n v="146.9"/>
    <n v="0"/>
    <s v="NEGOCIOS"/>
    <x v="4"/>
  </r>
  <r>
    <n v="91"/>
    <d v="2018-12-31T00:00:00"/>
    <x v="1"/>
    <x v="1"/>
    <x v="0"/>
    <s v="DESARROLLO DE PRODUCTOS"/>
    <s v="CIERRE DE ANIO FISCAL"/>
    <s v="CIERRE_DE_CTAS_NOMINALES"/>
    <n v="0"/>
    <n v="8748.9599999999991"/>
    <s v="NEGOCIOS"/>
    <x v="4"/>
  </r>
  <r>
    <n v="91"/>
    <d v="2018-09-13T00:00:00"/>
    <x v="4"/>
    <x v="4"/>
    <x v="0"/>
    <s v="VENTAS CONSUMO"/>
    <s v="GASTOS NO DEDUCIBLES"/>
    <s v="TRANSACCIONES DEL DIA 09/13/2018SPYRAL - GESTION ADMINISTRATIVA"/>
    <n v="99.47"/>
    <n v="0"/>
    <s v="NEGOCIOS"/>
    <x v="4"/>
  </r>
  <r>
    <n v="91"/>
    <d v="2018-11-26T00:00:00"/>
    <x v="5"/>
    <x v="5"/>
    <x v="0"/>
    <s v="VENTAS CONSUMO"/>
    <s v="GASTOS NO DEDUCIBLES"/>
    <s v="TRANSACCIONES DEL DIA 11/26/2018SPYRAL - GESTION ADMINISTRATIVA"/>
    <n v="115.5"/>
    <n v="0"/>
    <s v="NEGOCIOS"/>
    <x v="4"/>
  </r>
  <r>
    <n v="91"/>
    <d v="2018-12-14T00:00:00"/>
    <x v="1"/>
    <x v="1"/>
    <x v="0"/>
    <s v="VENTAS CONSUMO"/>
    <s v="NC GASTO NO DEDUCIBLES"/>
    <s v="TRANSACCIONES DEL DIA 12/14/2018SPYRAL - GESTION ADMINISTRATIVA"/>
    <n v="21.98"/>
    <n v="0"/>
    <s v="NEGOCIOS"/>
    <x v="4"/>
  </r>
  <r>
    <n v="91"/>
    <d v="2018-12-21T00:00:00"/>
    <x v="1"/>
    <x v="1"/>
    <x v="0"/>
    <s v="VENTAS CONSUMO"/>
    <s v="NC GASTO NO DEDUCIBLES"/>
    <s v="TRANSACCIONES DEL DIA 12/21/2018SPYRAL - GESTION ADMINISTRATIVA"/>
    <n v="555.79999999999995"/>
    <n v="0"/>
    <s v="NEGOCIOS"/>
    <x v="4"/>
  </r>
  <r>
    <n v="91"/>
    <d v="2018-12-24T00:00:00"/>
    <x v="1"/>
    <x v="1"/>
    <x v="0"/>
    <s v="VENTAS CONSUMO"/>
    <s v="NC GASTO NO DEDUCIBLES"/>
    <s v="TRANSACCIONES DEL DIA 12/24/2018SPYRAL - GESTION ADMINISTRATIVA"/>
    <n v="1008.31"/>
    <n v="0"/>
    <s v="NEGOCIOS"/>
    <x v="4"/>
  </r>
  <r>
    <n v="91"/>
    <d v="2018-12-28T00:00:00"/>
    <x v="1"/>
    <x v="1"/>
    <x v="0"/>
    <s v="VENTAS CONSUMO"/>
    <s v="GASTOS NO DEDUCIBLES"/>
    <s v="TRANSACCIONES DEL DIA 12/28/2018SPYRAL - GESTION ADMINISTRATIVA"/>
    <n v="70"/>
    <n v="0"/>
    <s v="NEGOCIOS"/>
    <x v="4"/>
  </r>
  <r>
    <n v="91"/>
    <d v="2018-12-31T00:00:00"/>
    <x v="1"/>
    <x v="1"/>
    <x v="0"/>
    <s v="VENTAS CONSUMO"/>
    <s v="CIERRE DE ANIO FISCAL"/>
    <s v="CIERRE_DE_CTAS_NOMINALES"/>
    <n v="0"/>
    <n v="4787.0600000000004"/>
    <s v="NEGOCIOS"/>
    <x v="4"/>
  </r>
  <r>
    <n v="91"/>
    <d v="2018-06-20T00:00:00"/>
    <x v="2"/>
    <x v="2"/>
    <x v="0"/>
    <s v="FUERZAS DE VENTAS PANAMA"/>
    <s v="GASTOS NO DEDUCIBLES"/>
    <s v="TRANSACCIONES DEL DIA 06/20/2018SPYRAL - GESTION ADMINISTRATIVA"/>
    <n v="30.53"/>
    <n v="0"/>
    <s v="NEGOCIOS"/>
    <x v="4"/>
  </r>
  <r>
    <n v="91"/>
    <d v="2018-07-16T00:00:00"/>
    <x v="6"/>
    <x v="6"/>
    <x v="0"/>
    <s v="FUERZAS DE VENTAS PANAMA"/>
    <s v="GASTOS NO DEDUCIBLES"/>
    <s v="TRANSACCIONES DEL DIA 07/16/2018SPYRAL - GESTION ADMINISTRATIVA"/>
    <n v="22.75"/>
    <n v="0"/>
    <s v="NEGOCIOS"/>
    <x v="4"/>
  </r>
  <r>
    <n v="91"/>
    <d v="2018-08-09T00:00:00"/>
    <x v="3"/>
    <x v="3"/>
    <x v="0"/>
    <s v="FUERZAS DE VENTAS PANAMA"/>
    <s v="NC GASTO NO DEDUCIBLES"/>
    <s v="TRANSACCIONES DEL DIA 08/09/2018SPYRAL - GESTION ADMINISTRATIVA"/>
    <n v="436.59"/>
    <n v="0"/>
    <s v="NEGOCIOS"/>
    <x v="4"/>
  </r>
  <r>
    <n v="91"/>
    <d v="2018-08-15T00:00:00"/>
    <x v="3"/>
    <x v="3"/>
    <x v="0"/>
    <s v="FUERZAS DE VENTAS PANAMA"/>
    <s v="GASTOS NO DEDUCIBLES"/>
    <s v="TRANSACCIONES DEL DIA 08/15/2018SPYRAL - GESTION ADMINISTRATIVA"/>
    <n v="40"/>
    <n v="0"/>
    <s v="NEGOCIOS"/>
    <x v="4"/>
  </r>
  <r>
    <n v="91"/>
    <d v="2018-09-05T00:00:00"/>
    <x v="4"/>
    <x v="4"/>
    <x v="0"/>
    <s v="FUERZAS DE VENTAS PANAMA"/>
    <s v="GASTOS NO DEDUCIBLES"/>
    <s v="TRANSACCIONES DEL DIA 09/05/2018SPYRAL - GESTION ADMINISTRATIVA"/>
    <n v="22"/>
    <n v="0"/>
    <s v="NEGOCIOS"/>
    <x v="4"/>
  </r>
  <r>
    <n v="91"/>
    <d v="2018-09-06T00:00:00"/>
    <x v="4"/>
    <x v="4"/>
    <x v="0"/>
    <s v="FUERZAS DE VENTAS PANAMA"/>
    <s v="GASTOS NO DEDUCIBLES"/>
    <s v="TRANSACCIONES DEL DIA 09/06/2018SPYRAL - GESTION ADMINISTRATIVA"/>
    <n v="128"/>
    <n v="0"/>
    <s v="NEGOCIOS"/>
    <x v="4"/>
  </r>
  <r>
    <n v="91"/>
    <d v="2018-09-08T00:00:00"/>
    <x v="4"/>
    <x v="4"/>
    <x v="0"/>
    <s v="FUERZAS DE VENTAS PANAMA"/>
    <s v="GASTOS NO DEDUCIBLES"/>
    <s v="TRANSACCIONES DEL DIA 09/08/2018SPYRAL - GESTION ADMINISTRATIVA"/>
    <n v="64.55"/>
    <n v="0"/>
    <s v="NEGOCIOS"/>
    <x v="4"/>
  </r>
  <r>
    <n v="91"/>
    <d v="2018-09-22T00:00:00"/>
    <x v="4"/>
    <x v="4"/>
    <x v="0"/>
    <s v="FUERZAS DE VENTAS PANAMA"/>
    <s v="GASTOS NO DEDUCIBLES"/>
    <s v="TRANSACCIONES DEL DIA 09/22/2018SPYRAL - GESTION ADMINISTRATIVA"/>
    <n v="44.62"/>
    <n v="0"/>
    <s v="NEGOCIOS"/>
    <x v="4"/>
  </r>
  <r>
    <n v="91"/>
    <d v="2018-09-26T00:00:00"/>
    <x v="4"/>
    <x v="4"/>
    <x v="0"/>
    <s v="FUERZAS DE VENTAS PANAMA"/>
    <s v="GASTOS NO DEDUCIBLES"/>
    <s v="TRANSACCIONES DEL DIA 09/26/2018SPYRAL - GESTION ADMINISTRATIVA"/>
    <n v="99.89"/>
    <n v="0"/>
    <s v="NEGOCIOS"/>
    <x v="4"/>
  </r>
  <r>
    <n v="91"/>
    <d v="2018-09-27T00:00:00"/>
    <x v="4"/>
    <x v="4"/>
    <x v="0"/>
    <s v="FUERZAS DE VENTAS PANAMA"/>
    <s v="GASTOS NO DEDUCIBLES"/>
    <s v="TRANSACCIONES DEL DIA 09/27/2018SPYRAL - GESTION ADMINISTRATIVA"/>
    <n v="17.28"/>
    <n v="0"/>
    <s v="NEGOCIOS"/>
    <x v="4"/>
  </r>
  <r>
    <n v="91"/>
    <d v="2018-10-01T00:00:00"/>
    <x v="0"/>
    <x v="0"/>
    <x v="0"/>
    <s v="FUERZAS DE VENTAS PANAMA"/>
    <s v="GASTOS NO DEDUCIBLES"/>
    <s v="TRANSACCIONES DEL DIA 10/01/2018SPYRAL - GESTION ADMINISTRATIVA"/>
    <n v="24.5"/>
    <n v="0"/>
    <s v="NEGOCIOS"/>
    <x v="4"/>
  </r>
  <r>
    <n v="91"/>
    <d v="2018-10-04T00:00:00"/>
    <x v="0"/>
    <x v="0"/>
    <x v="0"/>
    <s v="FUERZAS DE VENTAS PANAMA"/>
    <s v="GASTOS NO DEDUCIBLES"/>
    <s v="TRANSACCIONES DEL DIA 10/04/2018SPYRAL - GESTION ADMINISTRATIVA"/>
    <n v="15.75"/>
    <n v="0"/>
    <s v="NEGOCIOS"/>
    <x v="4"/>
  </r>
  <r>
    <n v="91"/>
    <d v="2018-11-01T00:00:00"/>
    <x v="5"/>
    <x v="5"/>
    <x v="0"/>
    <s v="FUERZAS DE VENTAS PANAMA"/>
    <s v="GASTOS NO DEDUCIBLES"/>
    <s v="TRANSACCIONES DEL DIA 11/01/2018SPYRAL - GESTION ADMINISTRATIVA"/>
    <n v="64"/>
    <n v="0"/>
    <s v="NEGOCIOS"/>
    <x v="4"/>
  </r>
  <r>
    <n v="91"/>
    <d v="2018-11-13T00:00:00"/>
    <x v="5"/>
    <x v="5"/>
    <x v="0"/>
    <s v="FUERZAS DE VENTAS PANAMA"/>
    <s v="NC GASTO NO DEDUCIBLES"/>
    <s v="TRANSACCIONES DEL DIA 11/13/2018SPYRAL - GESTION ADMINISTRATIVA"/>
    <n v="351.69"/>
    <n v="0"/>
    <s v="NEGOCIOS"/>
    <x v="4"/>
  </r>
  <r>
    <n v="91"/>
    <d v="2018-12-12T00:00:00"/>
    <x v="1"/>
    <x v="1"/>
    <x v="0"/>
    <s v="FUERZAS DE VENTAS PANAMA"/>
    <s v="GASTOS NO DEDUCIBLES"/>
    <s v="TRANSACCIONES DEL DIA 12/12/2018SPYRAL - GESTION ADMINISTRATIVA"/>
    <n v="99.43"/>
    <n v="0"/>
    <s v="NEGOCIOS"/>
    <x v="4"/>
  </r>
  <r>
    <n v="91"/>
    <d v="2018-12-14T00:00:00"/>
    <x v="1"/>
    <x v="1"/>
    <x v="0"/>
    <s v="FUERZAS DE VENTAS PANAMA"/>
    <s v="NC GASTO NO DEDUCIBLES"/>
    <s v="TRANSACCIONES DEL DIA 12/14/2018SPYRAL - GESTION ADMINISTRATIVA"/>
    <n v="1329.68"/>
    <n v="0"/>
    <s v="NEGOCIOS"/>
    <x v="4"/>
  </r>
  <r>
    <n v="91"/>
    <d v="2018-12-24T00:00:00"/>
    <x v="1"/>
    <x v="1"/>
    <x v="0"/>
    <s v="FUERZAS DE VENTAS PANAMA"/>
    <s v="GASTOS NO DEDUCIBLES"/>
    <s v="TRANSACCIONES DEL DIA 12/24/2018SPYRAL - GESTION ADMINISTRATIVA"/>
    <n v="362.5"/>
    <n v="0"/>
    <s v="NEGOCIOS"/>
    <x v="4"/>
  </r>
  <r>
    <n v="91"/>
    <d v="2018-12-24T00:00:00"/>
    <x v="1"/>
    <x v="1"/>
    <x v="0"/>
    <s v="FUERZAS DE VENTAS PANAMA"/>
    <s v="NC GASTO NO DEDUCIBLES"/>
    <s v="TRANSACCIONES DEL DIA 12/24/2018SPYRAL - GESTION ADMINISTRATIVA"/>
    <n v="113.14"/>
    <n v="0"/>
    <s v="NEGOCIOS"/>
    <x v="4"/>
  </r>
  <r>
    <n v="91"/>
    <d v="2018-12-26T00:00:00"/>
    <x v="1"/>
    <x v="1"/>
    <x v="0"/>
    <s v="FUERZAS DE VENTAS PANAMA"/>
    <s v="NC GASTO NO DEDUCIBLES"/>
    <s v="TRANSACCIONES DEL DIA 12/26/2018SPYRAL - GESTION ADMINISTRATIVA"/>
    <n v="826.3"/>
    <n v="0"/>
    <s v="NEGOCIOS"/>
    <x v="4"/>
  </r>
  <r>
    <n v="91"/>
    <d v="2018-12-28T00:00:00"/>
    <x v="1"/>
    <x v="1"/>
    <x v="0"/>
    <s v="FUERZAS DE VENTAS PANAMA"/>
    <s v="GASTOS NO DEDUCIBLES"/>
    <s v="TRANSACCIONES DEL DIA 12/28/2018SPYRAL - GESTION ADMINISTRATIVA"/>
    <n v="474"/>
    <n v="0"/>
    <s v="NEGOCIOS"/>
    <x v="4"/>
  </r>
  <r>
    <n v="91"/>
    <d v="2018-12-31T00:00:00"/>
    <x v="1"/>
    <x v="1"/>
    <x v="0"/>
    <s v="FUERZAS DE VENTAS PANAMA"/>
    <s v="CIERRE DE ANIO FISCAL"/>
    <s v="CIERRE_DE_CTAS_NOMINALES"/>
    <n v="0"/>
    <n v="5238.29"/>
    <s v="NEGOCIOS"/>
    <x v="4"/>
  </r>
  <r>
    <n v="91"/>
    <d v="2018-11-09T00:00:00"/>
    <x v="5"/>
    <x v="5"/>
    <x v="0"/>
    <s v="FUERZA DE VENTAS AUTOS"/>
    <s v="GASTOS NO DEDUCIBLES"/>
    <s v="TRANSACCIONES DEL DIA 11/09/2018SPYRAL - GESTION ADMINISTRATIVA"/>
    <n v="184.87"/>
    <n v="0"/>
    <s v="NEGOCIOS"/>
    <x v="4"/>
  </r>
  <r>
    <n v="91"/>
    <d v="2018-12-19T00:00:00"/>
    <x v="1"/>
    <x v="1"/>
    <x v="0"/>
    <s v="FUERZA DE VENTAS AUTOS"/>
    <s v="GASTOS NO DEDUCIBLES"/>
    <s v="TRANSACCIONES DEL DIA 12/19/2018SPYRAL - GESTION ADMINISTRATIVA"/>
    <n v="144"/>
    <n v="0"/>
    <s v="NEGOCIOS"/>
    <x v="4"/>
  </r>
  <r>
    <n v="91"/>
    <d v="2018-12-28T00:00:00"/>
    <x v="1"/>
    <x v="1"/>
    <x v="0"/>
    <s v="FUERZA DE VENTAS AUTOS"/>
    <s v="GASTOS NO DEDUCIBLES"/>
    <s v="TRANSACCIONES DEL DIA 12/28/2018SPYRAL - GESTION ADMINISTRATIVA"/>
    <n v="84"/>
    <n v="0"/>
    <s v="NEGOCIOS"/>
    <x v="4"/>
  </r>
  <r>
    <n v="91"/>
    <d v="2018-12-31T00:00:00"/>
    <x v="1"/>
    <x v="1"/>
    <x v="0"/>
    <s v="FUERZA DE VENTAS AUTOS"/>
    <s v="CIERRE DE ANIO FISCAL"/>
    <s v="CIERRE_DE_CTAS_NOMINALES"/>
    <n v="0"/>
    <n v="547.37"/>
    <s v="NEGOCIOS"/>
    <x v="4"/>
  </r>
  <r>
    <n v="91"/>
    <d v="2018-06-28T00:00:00"/>
    <x v="2"/>
    <x v="2"/>
    <x v="0"/>
    <s v="SEGMENTO DE NEGOCIOS"/>
    <s v="GASTOS NO DEDUCIBLES"/>
    <s v="TRANSACCIONES DEL DIA 06/28/2018SPYRAL - GESTION ADMINISTRATIVA"/>
    <n v="30"/>
    <n v="0"/>
    <s v="NEGOCIOS"/>
    <x v="4"/>
  </r>
  <r>
    <n v="91"/>
    <d v="2018-07-12T00:00:00"/>
    <x v="6"/>
    <x v="6"/>
    <x v="0"/>
    <s v="SEGMENTO DE NEGOCIOS"/>
    <s v="GASTOS NO DEDUCIBLES"/>
    <s v="TRANSACCIONES DEL DIA 07/12/2018SPYRAL - GESTION ADMINISTRATIVA"/>
    <n v="30"/>
    <n v="0"/>
    <s v="NEGOCIOS"/>
    <x v="4"/>
  </r>
  <r>
    <n v="91"/>
    <d v="2018-09-08T00:00:00"/>
    <x v="4"/>
    <x v="4"/>
    <x v="0"/>
    <s v="SEGMENTO DE NEGOCIOS"/>
    <s v="GASTOS NO DEDUCIBLES"/>
    <s v="TRANSACCIONES DEL DIA 09/08/2018SPYRAL - GESTION ADMINISTRATIVA"/>
    <n v="29.4"/>
    <n v="0"/>
    <s v="NEGOCIOS"/>
    <x v="4"/>
  </r>
  <r>
    <n v="91"/>
    <d v="2018-10-02T00:00:00"/>
    <x v="0"/>
    <x v="0"/>
    <x v="0"/>
    <s v="SEGMENTO DE NEGOCIOS"/>
    <s v="NC GASTO NO DEDUCIBLES"/>
    <s v="TRANSACCIONES DEL DIA 10/02/2018SPYRAL - GESTION ADMINISTRATIVA"/>
    <n v="32.049999999999997"/>
    <n v="0"/>
    <s v="NEGOCIOS"/>
    <x v="4"/>
  </r>
  <r>
    <n v="91"/>
    <d v="2018-10-12T00:00:00"/>
    <x v="0"/>
    <x v="0"/>
    <x v="0"/>
    <s v="SEGMENTO DE NEGOCIOS"/>
    <s v="GASTOS NO DEDUCIBLES"/>
    <s v="TRANSACCIONES DEL DIA 10/12/2018SPYRAL - GESTION ADMINISTRATIVA"/>
    <n v="32.97"/>
    <n v="0"/>
    <s v="NEGOCIOS"/>
    <x v="4"/>
  </r>
  <r>
    <n v="91"/>
    <d v="2018-10-17T00:00:00"/>
    <x v="0"/>
    <x v="0"/>
    <x v="0"/>
    <s v="SEGMENTO DE NEGOCIOS"/>
    <s v="GASTOS NO DEDUCIBLES"/>
    <s v="TRANSACCIONES DEL DIA 10/17/2018SPYRAL - GESTION ADMINISTRATIVA"/>
    <n v="7.06"/>
    <n v="0"/>
    <s v="NEGOCIOS"/>
    <x v="4"/>
  </r>
  <r>
    <n v="91"/>
    <d v="2018-11-06T00:00:00"/>
    <x v="5"/>
    <x v="5"/>
    <x v="0"/>
    <s v="SEGMENTO DE NEGOCIOS"/>
    <s v="NC GASTO NO DEDUCIBLES"/>
    <s v="TRANSACCIONES DEL DIA 11/06/2018SPYRAL - GESTION ADMINISTRATIVA"/>
    <n v="15.95"/>
    <n v="0"/>
    <s v="NEGOCIOS"/>
    <x v="4"/>
  </r>
  <r>
    <n v="91"/>
    <d v="2018-12-18T00:00:00"/>
    <x v="1"/>
    <x v="1"/>
    <x v="0"/>
    <s v="SEGMENTO DE NEGOCIOS"/>
    <s v="GASTOS NO DEDUCIBLES"/>
    <s v="TRANSACCIONES DEL DIA 12/18/2018SPYRAL - GESTION ADMINISTRATIVA"/>
    <n v="30"/>
    <n v="0"/>
    <s v="NEGOCIOS"/>
    <x v="4"/>
  </r>
  <r>
    <n v="91"/>
    <d v="2018-12-27T00:00:00"/>
    <x v="1"/>
    <x v="1"/>
    <x v="0"/>
    <s v="SEGMENTO DE NEGOCIOS"/>
    <s v="NC GASTO NO DEDUCIBLES"/>
    <s v="TRANSACCIONES DEL DIA 12/27/2018SPYRAL - GESTION ADMINISTRATIVA"/>
    <n v="245"/>
    <n v="0"/>
    <s v="NEGOCIOS"/>
    <x v="4"/>
  </r>
  <r>
    <n v="91"/>
    <d v="2018-12-31T00:00:00"/>
    <x v="1"/>
    <x v="1"/>
    <x v="0"/>
    <s v="SEGMENTO DE NEGOCIOS"/>
    <s v="CIERRE DE ANIO FISCAL"/>
    <s v="CIERRE_DE_CTAS_NOMINALES"/>
    <n v="0"/>
    <n v="772.87"/>
    <s v="NEGOCIOS"/>
    <x v="4"/>
  </r>
  <r>
    <n v="91"/>
    <d v="2018-10-17T00:00:00"/>
    <x v="0"/>
    <x v="0"/>
    <x v="0"/>
    <s v="BANCA PRIVADA"/>
    <s v="GASTOS NO DEDUCIBLES"/>
    <s v="TRANSACCIONES DEL DIA 10/17/2018SPYRAL - GESTION ADMINISTRATIVA"/>
    <n v="160.5"/>
    <n v="0"/>
    <s v="NEGOCIOS"/>
    <x v="4"/>
  </r>
  <r>
    <n v="91"/>
    <d v="2018-12-12T00:00:00"/>
    <x v="1"/>
    <x v="1"/>
    <x v="0"/>
    <s v="BANCA PRIVADA"/>
    <s v="GASTOS NO DEDUCIBLES"/>
    <s v="TRANSACCIONES DEL DIA 12/12/2018SPYRAL - GESTION ADMINISTRATIVA"/>
    <n v="70"/>
    <n v="0"/>
    <s v="NEGOCIOS"/>
    <x v="4"/>
  </r>
  <r>
    <n v="91"/>
    <d v="2018-12-20T00:00:00"/>
    <x v="1"/>
    <x v="1"/>
    <x v="0"/>
    <s v="BANCA PRIVADA"/>
    <s v="NC GASTO NO DEDUCIBLES"/>
    <s v="TRANSACCIONES DEL DIA 12/20/2018SPYRAL - GESTION ADMINISTRATIVA"/>
    <n v="2200"/>
    <n v="0"/>
    <s v="NEGOCIOS"/>
    <x v="4"/>
  </r>
  <r>
    <n v="91"/>
    <d v="2018-12-27T00:00:00"/>
    <x v="1"/>
    <x v="1"/>
    <x v="0"/>
    <s v="BANCA PRIVADA"/>
    <s v="NC GASTO NO DEDUCIBLES"/>
    <s v="TRANSACCIONES DEL DIA 12/27/2018SPYRAL - GESTION ADMINISTRATIVA"/>
    <n v="363.13"/>
    <n v="0"/>
    <s v="NEGOCIOS"/>
    <x v="4"/>
  </r>
  <r>
    <n v="91"/>
    <d v="2018-12-27T00:00:00"/>
    <x v="1"/>
    <x v="1"/>
    <x v="0"/>
    <s v="BANCA PRIVADA"/>
    <s v="GASTOS NO DEDUCIBLES"/>
    <s v="TRANSACCIONES DEL DIA 12/27/2018SPYRAL - GESTION ADMINISTRATIVA"/>
    <n v="86.5"/>
    <n v="0"/>
    <s v="NEGOCIOS"/>
    <x v="4"/>
  </r>
  <r>
    <n v="91"/>
    <d v="2018-12-31T00:00:00"/>
    <x v="1"/>
    <x v="1"/>
    <x v="0"/>
    <s v="BANCA PRIVADA"/>
    <s v="CIERRE DE ANIO FISCAL"/>
    <s v="CIERRE_DE_CTAS_NOMINALES"/>
    <n v="0"/>
    <n v="2880.13"/>
    <s v="NEGOCIOS"/>
    <x v="4"/>
  </r>
  <r>
    <n v="91"/>
    <d v="2018-12-12T00:00:00"/>
    <x v="1"/>
    <x v="1"/>
    <x v="0"/>
    <s v="BANCA COMERCIAL"/>
    <s v="NC GASTO NO DEDUCIBLES"/>
    <s v="TRANSACCIONES DEL DIA 12/12/2018SPYRAL - GESTION ADMINISTRATIVA"/>
    <n v="2693.42"/>
    <n v="0"/>
    <s v="NEGOCIOS"/>
    <x v="4"/>
  </r>
  <r>
    <n v="91"/>
    <d v="2018-12-31T00:00:00"/>
    <x v="1"/>
    <x v="1"/>
    <x v="0"/>
    <s v="BANCA COMERCIAL"/>
    <s v="CIERRE DE ANIO FISCAL"/>
    <s v="CIERRE_DE_CTAS_NOMINALES"/>
    <n v="0"/>
    <n v="2918.42"/>
    <s v="NEGOCIOS"/>
    <x v="4"/>
  </r>
  <r>
    <n v="91"/>
    <d v="2018-06-15T00:00:00"/>
    <x v="2"/>
    <x v="2"/>
    <x v="0"/>
    <s v="BANCA COMERCIAL INTERIOR"/>
    <s v="GASTOS NO DEDUCIBLES"/>
    <s v="TRANSACCIONES DEL DIA 06/15/2018SPYRAL - GESTION ADMINISTRATIVA"/>
    <n v="20"/>
    <n v="0"/>
    <s v="NEGOCIOS"/>
    <x v="4"/>
  </r>
  <r>
    <n v="91"/>
    <d v="2018-06-20T00:00:00"/>
    <x v="2"/>
    <x v="2"/>
    <x v="0"/>
    <s v="BANCA COMERCIAL INTERIOR"/>
    <s v="NC GASTO NO DEDUCIBLES"/>
    <s v="TRANSACCIONES DEL DIA 06/20/2018SPYRAL - GESTION ADMINISTRATIVA"/>
    <n v="29.85"/>
    <n v="0"/>
    <s v="NEGOCIOS"/>
    <x v="4"/>
  </r>
  <r>
    <n v="91"/>
    <d v="2018-07-12T00:00:00"/>
    <x v="6"/>
    <x v="6"/>
    <x v="0"/>
    <s v="BANCA COMERCIAL INTERIOR"/>
    <s v="NC GASTO NO DEDUCIBLES"/>
    <s v="TRANSACCIONES DEL DIA 07/12/2018SPYRAL - GESTION ADMINISTRATIVA"/>
    <n v="29.37"/>
    <n v="0"/>
    <s v="NEGOCIOS"/>
    <x v="4"/>
  </r>
  <r>
    <n v="91"/>
    <d v="2018-11-09T00:00:00"/>
    <x v="5"/>
    <x v="5"/>
    <x v="0"/>
    <s v="BANCA COMERCIAL INTERIOR"/>
    <s v="NC GASTO NO DEDUCIBLES"/>
    <s v="TRANSACCIONES DEL DIA 11/09/2018SPYRAL - GESTION ADMINISTRATIVA"/>
    <n v="64.61"/>
    <n v="0"/>
    <s v="NEGOCIOS"/>
    <x v="4"/>
  </r>
  <r>
    <n v="91"/>
    <d v="2018-12-26T00:00:00"/>
    <x v="1"/>
    <x v="1"/>
    <x v="0"/>
    <s v="BANCA COMERCIAL INTERIOR"/>
    <s v="NC GASTO NO DEDUCIBLES"/>
    <s v="TRANSACCIONES DEL DIA 12/26/2018SPYRAL - GESTION ADMINISTRATIVA"/>
    <n v="10"/>
    <n v="0"/>
    <s v="NEGOCIOS"/>
    <x v="4"/>
  </r>
  <r>
    <n v="91"/>
    <d v="2018-12-27T00:00:00"/>
    <x v="1"/>
    <x v="1"/>
    <x v="0"/>
    <s v="BANCA COMERCIAL INTERIOR"/>
    <s v="NC GASTO NO DEDUCIBLES"/>
    <s v="TRANSACCIONES DEL DIA 12/27/2018SPYRAL - GESTION ADMINISTRATIVA"/>
    <n v="319.27"/>
    <n v="0"/>
    <s v="NEGOCIOS"/>
    <x v="4"/>
  </r>
  <r>
    <n v="91"/>
    <d v="2018-12-28T00:00:00"/>
    <x v="1"/>
    <x v="1"/>
    <x v="0"/>
    <s v="BANCA COMERCIAL INTERIOR"/>
    <s v="NC GASTO NO DEDUCIBLES"/>
    <s v="TRANSACCIONES DEL DIA 12/28/2018SPYRAL - GESTION ADMINISTRATIVA"/>
    <n v="1100"/>
    <n v="0"/>
    <s v="NEGOCIOS"/>
    <x v="4"/>
  </r>
  <r>
    <n v="91"/>
    <d v="2018-12-31T00:00:00"/>
    <x v="1"/>
    <x v="1"/>
    <x v="0"/>
    <s v="BANCA COMERCIAL INTERIOR"/>
    <s v="CIERRE DE ANIO FISCAL"/>
    <s v="CIERRE_DE_CTAS_NOMINALES"/>
    <n v="0"/>
    <n v="1616.16"/>
    <s v="NEGOCIOS"/>
    <x v="4"/>
  </r>
  <r>
    <n v="91"/>
    <d v="2018-08-16T00:00:00"/>
    <x v="3"/>
    <x v="3"/>
    <x v="0"/>
    <s v="BANCA COMERCIAL PERIFERIA"/>
    <s v="GASTOS NO DEDUCIBLES"/>
    <s v="TRANSACCIONES DEL DIA 08/16/2018SPYRAL - GESTION ADMINISTRATIVA"/>
    <n v="156.84"/>
    <n v="0"/>
    <s v="NEGOCIOS"/>
    <x v="4"/>
  </r>
  <r>
    <n v="91"/>
    <d v="2018-12-31T00:00:00"/>
    <x v="1"/>
    <x v="1"/>
    <x v="0"/>
    <s v="BANCA COMERCIAL PERIFERIA"/>
    <s v="CIERRE DE ANIO FISCAL"/>
    <s v="CIERRE_DE_CTAS_NOMINALES"/>
    <n v="0"/>
    <n v="287.02"/>
    <s v="NEGOCIOS"/>
    <x v="4"/>
  </r>
  <r>
    <n v="91"/>
    <d v="2018-12-20T00:00:00"/>
    <x v="1"/>
    <x v="1"/>
    <x v="0"/>
    <s v="MERCADEO"/>
    <s v="NC GASTO NO DEDUCIBLES"/>
    <s v="TRANSACCIONES DEL DIA 12/20/2018SPYRAL - GESTION ADMINISTRATIVA"/>
    <n v="448.21"/>
    <n v="0"/>
    <s v="NEGOCIOS"/>
    <x v="4"/>
  </r>
  <r>
    <n v="91"/>
    <d v="2018-12-31T00:00:00"/>
    <x v="1"/>
    <x v="1"/>
    <x v="0"/>
    <s v="MERCADEO"/>
    <s v="CIERRE DE ANIO FISCAL"/>
    <s v="CIERRE_DE_CTAS_NOMINALES"/>
    <n v="0"/>
    <n v="1032.75"/>
    <s v="NEGOCIOS"/>
    <x v="4"/>
  </r>
  <r>
    <n v="91"/>
    <d v="2018-06-16T00:00:00"/>
    <x v="2"/>
    <x v="2"/>
    <x v="0"/>
    <s v="MERCADEO Y PUBLICIDAD"/>
    <s v="GASTOS NO DEDUCIBLES"/>
    <s v="TRANSACCIONES DEL DIA 06/16/2018SPYRAL - GESTION ADMINISTRATIVA"/>
    <n v="1020.63"/>
    <n v="0"/>
    <s v="NEGOCIOS"/>
    <x v="4"/>
  </r>
  <r>
    <n v="91"/>
    <d v="2018-09-07T00:00:00"/>
    <x v="4"/>
    <x v="4"/>
    <x v="0"/>
    <s v="MERCADEO Y PUBLICIDAD"/>
    <s v="GASTOS NO DEDUCIBLES"/>
    <s v="TRANSACCIONES DEL DIA 09/07/2018SPYRAL - GESTION ADMINISTRATIVA"/>
    <n v="1287"/>
    <n v="0"/>
    <s v="NEGOCIOS"/>
    <x v="4"/>
  </r>
  <r>
    <n v="91"/>
    <d v="2018-09-26T00:00:00"/>
    <x v="4"/>
    <x v="4"/>
    <x v="0"/>
    <s v="MERCADEO Y PUBLICIDAD"/>
    <s v="GASTOS NO DEDUCIBLES"/>
    <s v="TRANSACCIONES DEL DIA 09/26/2018SPYRAL - GESTION ADMINISTRATIVA"/>
    <n v="625"/>
    <n v="0"/>
    <s v="NEGOCIOS"/>
    <x v="4"/>
  </r>
  <r>
    <n v="91"/>
    <d v="2018-12-31T00:00:00"/>
    <x v="1"/>
    <x v="1"/>
    <x v="0"/>
    <s v="MERCADEO Y PUBLICIDAD"/>
    <s v="CIERRE DE ANIO FISCAL"/>
    <s v="CIERRE_DE_CTAS_NOMINALES"/>
    <n v="0"/>
    <n v="6997.73"/>
    <s v="NEGOCIOS"/>
    <x v="4"/>
  </r>
  <r>
    <n v="91"/>
    <d v="2018-06-13T00:00:00"/>
    <x v="2"/>
    <x v="2"/>
    <x v="0"/>
    <s v="SERVICIOS AL CLIENTE"/>
    <s v="GASTOS NO DEDUCIBLES"/>
    <s v="TRANSACCIONES DEL DIA 06/13/2018SPYRAL - GESTION ADMINISTRATIVA"/>
    <n v="44.58"/>
    <n v="0"/>
    <s v="NEGOCIOS"/>
    <x v="4"/>
  </r>
  <r>
    <n v="91"/>
    <d v="2018-10-04T00:00:00"/>
    <x v="0"/>
    <x v="0"/>
    <x v="0"/>
    <s v="SERVICIOS AL CLIENTE"/>
    <s v="NC GASTO NO DEDUCIBLES"/>
    <s v="TRANSACCIONES DEL DIA 10/04/2018SPYRAL - GESTION ADMINISTRATIVA"/>
    <n v="52.5"/>
    <n v="0"/>
    <s v="NEGOCIOS"/>
    <x v="4"/>
  </r>
  <r>
    <n v="91"/>
    <d v="2018-12-31T00:00:00"/>
    <x v="1"/>
    <x v="1"/>
    <x v="0"/>
    <s v="SERVICIOS AL CLIENTE"/>
    <s v="CIERRE DE ANIO FISCAL"/>
    <s v="CIERRE_DE_CTAS_NOMINALES"/>
    <n v="0"/>
    <n v="97.08"/>
    <s v="NEGOCIOS"/>
    <x v="4"/>
  </r>
  <r>
    <n v="91"/>
    <d v="2018-06-05T00:00:00"/>
    <x v="2"/>
    <x v="2"/>
    <x v="0"/>
    <s v="IMAGEN CORPORATIVA"/>
    <s v="GASTOS NO DEDUCIBLES"/>
    <s v="TRANSACCIONES DEL DIA 06/05/2018SPYRAL - GESTION ADMINISTRATIVA"/>
    <n v="92.32"/>
    <n v="0"/>
    <s v="NEGOCIOS"/>
    <x v="4"/>
  </r>
  <r>
    <n v="91"/>
    <d v="2018-07-03T00:00:00"/>
    <x v="6"/>
    <x v="6"/>
    <x v="0"/>
    <s v="IMAGEN CORPORATIVA"/>
    <s v="GASTOS NO DEDUCIBLES"/>
    <s v="TRANSACCIONES DEL DIA 07/03/2018SPYRAL - GESTION ADMINISTRATIVA"/>
    <n v="131.24"/>
    <n v="0"/>
    <s v="NEGOCIOS"/>
    <x v="4"/>
  </r>
  <r>
    <n v="91"/>
    <d v="2018-07-04T00:00:00"/>
    <x v="6"/>
    <x v="6"/>
    <x v="0"/>
    <s v="IMAGEN CORPORATIVA"/>
    <s v="GASTOS NO DEDUCIBLES"/>
    <s v="TRANSACCIONES DEL DIA 07/04/2018SPYRAL - GESTION ADMINISTRATIVA"/>
    <n v="118.45"/>
    <n v="0"/>
    <s v="NEGOCIOS"/>
    <x v="4"/>
  </r>
  <r>
    <n v="91"/>
    <d v="2018-07-04T00:00:00"/>
    <x v="6"/>
    <x v="6"/>
    <x v="0"/>
    <s v="IMAGEN CORPORATIVA"/>
    <s v="NC GASTO NO DEDUCIBLES"/>
    <s v="TRANSACCIONES DEL DIA 07/04/2018SPYRAL - GESTION ADMINISTRATIVA"/>
    <n v="0"/>
    <n v="131.24"/>
    <s v="NEGOCIOS"/>
    <x v="4"/>
  </r>
  <r>
    <n v="91"/>
    <d v="2018-07-11T00:00:00"/>
    <x v="6"/>
    <x v="6"/>
    <x v="0"/>
    <s v="IMAGEN CORPORATIVA"/>
    <s v="GASTOS NO DEDUCIBLES"/>
    <s v="TRANSACCIONES DEL DIA 07/11/2018SPYRAL - GESTION ADMINISTRATIVA"/>
    <n v="273.39999999999998"/>
    <n v="0"/>
    <s v="NEGOCIOS"/>
    <x v="4"/>
  </r>
  <r>
    <n v="91"/>
    <d v="2018-09-06T00:00:00"/>
    <x v="4"/>
    <x v="4"/>
    <x v="0"/>
    <s v="IMAGEN CORPORATIVA"/>
    <s v="GASTOS NO DEDUCIBLES"/>
    <s v="TRANSACCIONES DEL DIA 09/06/2018SPYRAL - GESTION ADMINISTRATIVA"/>
    <n v="253.24"/>
    <n v="0"/>
    <s v="NEGOCIOS"/>
    <x v="4"/>
  </r>
  <r>
    <n v="91"/>
    <d v="2018-10-03T00:00:00"/>
    <x v="0"/>
    <x v="0"/>
    <x v="0"/>
    <s v="IMAGEN CORPORATIVA"/>
    <s v="GASTOS NO DEDUCIBLES"/>
    <s v="TRANSACCIONES DEL DIA 10/03/2018SPYRAL - GESTION ADMINISTRATIVA"/>
    <n v="347.88"/>
    <n v="0"/>
    <s v="NEGOCIOS"/>
    <x v="4"/>
  </r>
  <r>
    <n v="91"/>
    <d v="2018-11-02T00:00:00"/>
    <x v="5"/>
    <x v="5"/>
    <x v="0"/>
    <s v="IMAGEN CORPORATIVA"/>
    <s v="GASTOS NO DEDUCIBLES"/>
    <s v="TRANSACCIONES DEL DIA 11/02/2018SPYRAL - GESTION ADMINISTRATIVA"/>
    <n v="331.86"/>
    <n v="0"/>
    <s v="NEGOCIOS"/>
    <x v="4"/>
  </r>
  <r>
    <n v="91"/>
    <d v="2018-12-06T00:00:00"/>
    <x v="1"/>
    <x v="1"/>
    <x v="0"/>
    <s v="IMAGEN CORPORATIVA"/>
    <s v="GASTOS NO DEDUCIBLES"/>
    <s v="TRANSACCIONES DEL DIA 12/06/2018SPYRAL - GESTION ADMINISTRATIVA"/>
    <n v="293.02"/>
    <n v="0"/>
    <s v="NEGOCIOS"/>
    <x v="4"/>
  </r>
  <r>
    <n v="91"/>
    <d v="2018-12-07T00:00:00"/>
    <x v="1"/>
    <x v="1"/>
    <x v="0"/>
    <s v="IMAGEN CORPORATIVA"/>
    <s v="GASTOS NO DEDUCIBLES"/>
    <s v="TRANSACCIONES DEL DIA 12/07/2018SPYRAL - GESTION ADMINISTRATIVA"/>
    <n v="107.5"/>
    <n v="0"/>
    <s v="NEGOCIOS"/>
    <x v="4"/>
  </r>
  <r>
    <n v="91"/>
    <d v="2018-12-31T00:00:00"/>
    <x v="1"/>
    <x v="1"/>
    <x v="0"/>
    <s v="IMAGEN CORPORATIVA"/>
    <s v="CIERRE DE ANIO FISCAL"/>
    <s v="CIERRE_DE_CTAS_NOMINALES"/>
    <n v="0"/>
    <n v="3166.57"/>
    <s v="NEGOCIOS"/>
    <x v="4"/>
  </r>
  <r>
    <n v="95"/>
    <d v="2018-06-28T00:00:00"/>
    <x v="2"/>
    <x v="2"/>
    <x v="0"/>
    <s v="ADMINISTRACION DE SUCURSALES"/>
    <s v="GASTOS NO DEDUCIBLES"/>
    <s v="TRANSACCIONES DEL DIA 06/28/2018SPYRAL - GESTION ADMINISTRATIVA"/>
    <n v="125.24"/>
    <n v="0"/>
    <s v="BOULEVARD EL DORADO"/>
    <x v="4"/>
  </r>
  <r>
    <n v="95"/>
    <d v="2018-07-02T00:00:00"/>
    <x v="6"/>
    <x v="6"/>
    <x v="0"/>
    <s v="ADMINISTRACION DE SUCURSALES"/>
    <s v="NC GASTO NO DEDUCIBLES"/>
    <s v="TRANSACCIONES DEL DIA 07/02/2018SPYRAL - GESTION ADMINISTRATIVA"/>
    <n v="60.26"/>
    <n v="0"/>
    <s v="BOULEVARD EL DORADO"/>
    <x v="4"/>
  </r>
  <r>
    <n v="95"/>
    <d v="2018-07-12T00:00:00"/>
    <x v="6"/>
    <x v="6"/>
    <x v="0"/>
    <s v="ADMINISTRACION DE SUCURSALES"/>
    <s v="NC GASTO NO DEDUCIBLES"/>
    <s v="TRANSACCIONES DEL DIA 07/12/2018SPYRAL - GESTION ADMINISTRATIVA"/>
    <n v="78.319999999999993"/>
    <n v="0"/>
    <s v="BOULEVARD EL DORADO"/>
    <x v="4"/>
  </r>
  <r>
    <n v="95"/>
    <d v="2018-08-14T00:00:00"/>
    <x v="3"/>
    <x v="3"/>
    <x v="0"/>
    <s v="ADMINISTRACION DE SUCURSALES"/>
    <s v="NC GASTO NO DEDUCIBLES"/>
    <s v="TRANSACCIONES DEL DIA 08/14/2018SPYRAL - GESTION ADMINISTRATIVA"/>
    <n v="63.22"/>
    <n v="0"/>
    <s v="BOULEVARD EL DORADO"/>
    <x v="4"/>
  </r>
  <r>
    <n v="95"/>
    <d v="2018-08-17T00:00:00"/>
    <x v="3"/>
    <x v="3"/>
    <x v="0"/>
    <s v="ADMINISTRACION DE SUCURSALES"/>
    <s v="GASTOS NO DEDUCIBLES"/>
    <s v="TRANSACCIONES DEL DIA 08/17/2018SPYRAL - GESTION ADMINISTRATIVA"/>
    <n v="30"/>
    <n v="0"/>
    <s v="BOULEVARD EL DORADO"/>
    <x v="4"/>
  </r>
  <r>
    <n v="95"/>
    <d v="2018-09-11T00:00:00"/>
    <x v="4"/>
    <x v="4"/>
    <x v="0"/>
    <s v="ADMINISTRACION DE SUCURSALES"/>
    <s v="NC GASTO NO DEDUCIBLES"/>
    <s v="TRANSACCIONES DEL DIA 09/11/2018SPYRAL - GESTION ADMINISTRATIVA"/>
    <n v="91.71"/>
    <n v="0"/>
    <s v="BOULEVARD EL DORADO"/>
    <x v="4"/>
  </r>
  <r>
    <n v="95"/>
    <d v="2018-10-16T00:00:00"/>
    <x v="0"/>
    <x v="0"/>
    <x v="0"/>
    <s v="ADMINISTRACION DE SUCURSALES"/>
    <s v="NC GASTO NO DEDUCIBLES"/>
    <s v="TRANSACCIONES DEL DIA 10/16/2018SPYRAL - GESTION ADMINISTRATIVA"/>
    <n v="61.3"/>
    <n v="0"/>
    <s v="BOULEVARD EL DORADO"/>
    <x v="4"/>
  </r>
  <r>
    <n v="95"/>
    <d v="2018-10-19T00:00:00"/>
    <x v="0"/>
    <x v="0"/>
    <x v="0"/>
    <s v="ADMINISTRACION DE SUCURSALES"/>
    <s v="NC GASTO NO DEDUCIBLES"/>
    <s v="TRANSACCIONES DEL DIA 10/19/2018SPYRAL - GESTION ADMINISTRATIVA"/>
    <n v="55.52"/>
    <n v="0"/>
    <s v="BOULEVARD EL DORADO"/>
    <x v="4"/>
  </r>
  <r>
    <n v="95"/>
    <d v="2018-11-08T00:00:00"/>
    <x v="5"/>
    <x v="5"/>
    <x v="0"/>
    <s v="ADMINISTRACION DE SUCURSALES"/>
    <s v="NC GASTO NO DEDUCIBLES"/>
    <s v="TRANSACCIONES DEL DIA 11/08/2018SPYRAL - GESTION ADMINISTRATIVA"/>
    <n v="92.24"/>
    <n v="0"/>
    <s v="BOULEVARD EL DORADO"/>
    <x v="4"/>
  </r>
  <r>
    <n v="95"/>
    <d v="2018-11-16T00:00:00"/>
    <x v="5"/>
    <x v="5"/>
    <x v="0"/>
    <s v="ADMINISTRACION DE SUCURSALES"/>
    <s v="NC GASTO NO DEDUCIBLES"/>
    <s v="TRANSACCIONES DEL DIA 11/16/2018SPYRAL - GESTION ADMINISTRATIVA"/>
    <n v="99.83"/>
    <n v="0"/>
    <s v="BOULEVARD EL DORADO"/>
    <x v="4"/>
  </r>
  <r>
    <n v="95"/>
    <d v="2018-12-07T00:00:00"/>
    <x v="1"/>
    <x v="1"/>
    <x v="0"/>
    <s v="ADMINISTRACION DE SUCURSALES"/>
    <s v="NC GASTO NO DEDUCIBLES"/>
    <s v="TRANSACCIONES DEL DIA 12/07/2018SPYRAL - GESTION ADMINISTRATIVA"/>
    <n v="105.28"/>
    <n v="0"/>
    <s v="BOULEVARD EL DORADO"/>
    <x v="4"/>
  </r>
  <r>
    <n v="95"/>
    <d v="2018-12-31T00:00:00"/>
    <x v="1"/>
    <x v="1"/>
    <x v="0"/>
    <s v="ADMINISTRACION DE SUCURSALES"/>
    <s v="CIERRE DE ANIO FISCAL"/>
    <s v="CIERRE_DE_CTAS_NOMINALES"/>
    <n v="0"/>
    <n v="1151"/>
    <s v="BOULEVARD EL DORADO"/>
    <x v="4"/>
  </r>
  <r>
    <n v="97"/>
    <d v="2018-09-11T00:00:00"/>
    <x v="4"/>
    <x v="4"/>
    <x v="0"/>
    <s v="ADMINISTRACION DE SUCURSALES"/>
    <s v="NC GASTO NO DEDUCIBLES"/>
    <s v="TRANSACCIONES DEL DIA 09/11/2018SPYRAL - GESTION ADMINISTRATIVA"/>
    <n v="176.12"/>
    <n v="0"/>
    <s v="SAN SEBASTIAN"/>
    <x v="4"/>
  </r>
  <r>
    <n v="97"/>
    <d v="2018-12-26T00:00:00"/>
    <x v="1"/>
    <x v="1"/>
    <x v="0"/>
    <s v="ADMINISTRACION DE SUCURSALES"/>
    <s v="NC GASTO NO DEDUCIBLES"/>
    <s v="TRANSACCIONES DEL DIA 12/26/2018SPYRAL - GESTION ADMINISTRATIVA"/>
    <n v="333.62"/>
    <n v="0"/>
    <s v="SAN SEBASTIAN"/>
    <x v="4"/>
  </r>
  <r>
    <n v="97"/>
    <d v="2018-12-31T00:00:00"/>
    <x v="1"/>
    <x v="1"/>
    <x v="0"/>
    <s v="ADMINISTRACION DE SUCURSALES"/>
    <s v="CIERRE DE ANIO FISCAL"/>
    <s v="CIERRE_DE_CTAS_NOMINALES"/>
    <n v="0"/>
    <n v="569.9"/>
    <s v="SAN SEBASTIAN"/>
    <x v="4"/>
  </r>
  <r>
    <n v="98"/>
    <d v="2018-07-12T00:00:00"/>
    <x v="6"/>
    <x v="6"/>
    <x v="0"/>
    <s v="ADMINISTRACION DE SUCURSALES"/>
    <s v="NC GASTO NO DEDUCIBLES"/>
    <s v="TRANSACCIONES DEL DIA 07/12/2018SPYRAL - GESTION ADMINISTRATIVA"/>
    <n v="34.07"/>
    <n v="0"/>
    <s v="SANTIAGO INTERAMERICANA"/>
    <x v="4"/>
  </r>
  <r>
    <n v="98"/>
    <d v="2018-08-03T00:00:00"/>
    <x v="3"/>
    <x v="3"/>
    <x v="0"/>
    <s v="ADMINISTRACION DE SUCURSALES"/>
    <s v="NC GASTO NO DEDUCIBLES"/>
    <s v="TRANSACCIONES DEL DIA 08/03/2018SPYRAL - GESTION ADMINISTRATIVA"/>
    <n v="40.86"/>
    <n v="0"/>
    <s v="SANTIAGO INTERAMERICANA"/>
    <x v="4"/>
  </r>
  <r>
    <n v="98"/>
    <d v="2018-10-16T00:00:00"/>
    <x v="0"/>
    <x v="0"/>
    <x v="0"/>
    <s v="ADMINISTRACION DE SUCURSALES"/>
    <s v="NC GASTO NO DEDUCIBLES"/>
    <s v="TRANSACCIONES DEL DIA 10/16/2018SPYRAL - GESTION ADMINISTRATIVA"/>
    <n v="30.23"/>
    <n v="0"/>
    <s v="SANTIAGO INTERAMERICANA"/>
    <x v="4"/>
  </r>
  <r>
    <n v="98"/>
    <d v="2018-11-16T00:00:00"/>
    <x v="5"/>
    <x v="5"/>
    <x v="0"/>
    <s v="ADMINISTRACION DE SUCURSALES"/>
    <s v="NC GASTO NO DEDUCIBLES"/>
    <s v="TRANSACCIONES DEL DIA 11/16/2018SPYRAL - GESTION ADMINISTRATIVA"/>
    <n v="55.05"/>
    <n v="0"/>
    <s v="SANTIAGO INTERAMERICANA"/>
    <x v="4"/>
  </r>
  <r>
    <n v="98"/>
    <d v="2018-12-31T00:00:00"/>
    <x v="1"/>
    <x v="1"/>
    <x v="0"/>
    <s v="ADMINISTRACION DE SUCURSALES"/>
    <s v="CIERRE DE ANIO FISCAL"/>
    <s v="CIERRE_DE_CTAS_NOMINALES"/>
    <n v="0"/>
    <n v="454.99"/>
    <s v="SANTIAGO INTERAMERICANA"/>
    <x v="4"/>
  </r>
  <r>
    <n v="99"/>
    <d v="2018-06-20T00:00:00"/>
    <x v="2"/>
    <x v="2"/>
    <x v="0"/>
    <s v="ADMINISTRACION DE SUCURSALES"/>
    <s v="NC GASTO NO DEDUCIBLES"/>
    <s v="TRANSACCIONES DEL DIA 06/20/2018SPYRAL - GESTION ADMINISTRATIVA"/>
    <n v="45.94"/>
    <n v="0"/>
    <s v="CIUDAD DEL SABER"/>
    <x v="4"/>
  </r>
  <r>
    <n v="99"/>
    <d v="2018-10-02T00:00:00"/>
    <x v="0"/>
    <x v="0"/>
    <x v="0"/>
    <s v="ADMINISTRACION DE SUCURSALES"/>
    <s v="NC GASTO NO DEDUCIBLES"/>
    <s v="TRANSACCIONES DEL DIA 10/02/2018SPYRAL - GESTION ADMINISTRATIVA"/>
    <n v="70"/>
    <n v="0"/>
    <s v="CIUDAD DEL SABER"/>
    <x v="4"/>
  </r>
  <r>
    <n v="99"/>
    <d v="2018-11-08T00:00:00"/>
    <x v="5"/>
    <x v="5"/>
    <x v="0"/>
    <s v="ADMINISTRACION DE SUCURSALES"/>
    <s v="NC GASTO NO DEDUCIBLES"/>
    <s v="TRANSACCIONES DEL DIA 11/08/2018SPYRAL - GESTION ADMINISTRATIVA"/>
    <n v="34.24"/>
    <n v="0"/>
    <s v="CIUDAD DEL SABER"/>
    <x v="4"/>
  </r>
  <r>
    <n v="99"/>
    <d v="2018-12-31T00:00:00"/>
    <x v="1"/>
    <x v="1"/>
    <x v="0"/>
    <s v="ADMINISTRACION DE SUCURSALES"/>
    <s v="CIERRE DE ANIO FISCAL"/>
    <s v="CIERRE_DE_CTAS_NOMINALES"/>
    <n v="0"/>
    <n v="269.43"/>
    <s v="CIUDAD DEL SABER"/>
    <x v="4"/>
  </r>
  <r>
    <n v="101"/>
    <d v="2018-07-18T00:00:00"/>
    <x v="6"/>
    <x v="6"/>
    <x v="0"/>
    <s v="ADMINISTRACION DE SUCURSALES"/>
    <s v="GASTOS NO DEDUCIBLES"/>
    <s v="TRANSACCIONES DEL DIA 07/18/2018SPYRAL - GESTION ADMINISTRATIVA"/>
    <n v="18"/>
    <n v="0"/>
    <s v="VILLA ZAITA"/>
    <x v="4"/>
  </r>
  <r>
    <n v="101"/>
    <d v="2018-08-08T00:00:00"/>
    <x v="3"/>
    <x v="3"/>
    <x v="0"/>
    <s v="ADMINISTRACION DE SUCURSALES"/>
    <s v="GASTOS NO DEDUCIBLES"/>
    <s v="TRANSACCIONES DEL DIA 08/08/2018SPYRAL - GESTION ADMINISTRATIVA"/>
    <n v="34.549999999999997"/>
    <n v="0"/>
    <s v="VILLA ZAITA"/>
    <x v="4"/>
  </r>
  <r>
    <n v="101"/>
    <d v="2018-09-07T00:00:00"/>
    <x v="4"/>
    <x v="4"/>
    <x v="0"/>
    <s v="ADMINISTRACION DE SUCURSALES"/>
    <s v="GASTOS NO DEDUCIBLES"/>
    <s v="TRANSACCIONES DEL DIA 09/07/2018SPYRAL - GESTION ADMINISTRATIVA"/>
    <n v="39.99"/>
    <n v="0"/>
    <s v="VILLA ZAITA"/>
    <x v="4"/>
  </r>
  <r>
    <n v="101"/>
    <d v="2018-09-18T00:00:00"/>
    <x v="4"/>
    <x v="4"/>
    <x v="0"/>
    <s v="ADMINISTRACION DE SUCURSALES"/>
    <s v="NC GASTO NO DEDUCIBLES"/>
    <s v="TRANSACCIONES DEL DIA 09/18/2018SPYRAL - GESTION ADMINISTRATIVA"/>
    <n v="31.15"/>
    <n v="0"/>
    <s v="VILLA ZAITA"/>
    <x v="4"/>
  </r>
  <r>
    <n v="101"/>
    <d v="2018-09-27T00:00:00"/>
    <x v="4"/>
    <x v="4"/>
    <x v="0"/>
    <s v="ADMINISTRACION DE SUCURSALES"/>
    <s v="GASTOS NO DEDUCIBLES"/>
    <s v="TRANSACCIONES DEL DIA 09/27/2018SPYRAL - GESTION ADMINISTRATIVA"/>
    <n v="24.98"/>
    <n v="0"/>
    <s v="VILLA ZAITA"/>
    <x v="4"/>
  </r>
  <r>
    <n v="101"/>
    <d v="2018-10-10T00:00:00"/>
    <x v="0"/>
    <x v="0"/>
    <x v="0"/>
    <s v="ADMINISTRACION DE SUCURSALES"/>
    <s v="NC GASTO NO DEDUCIBLES"/>
    <s v="TRANSACCIONES DEL DIA 10/10/2018SPYRAL - GESTION ADMINISTRATIVA"/>
    <n v="22.47"/>
    <n v="0"/>
    <s v="VILLA ZAITA"/>
    <x v="4"/>
  </r>
  <r>
    <n v="101"/>
    <d v="2018-11-13T00:00:00"/>
    <x v="5"/>
    <x v="5"/>
    <x v="0"/>
    <s v="ADMINISTRACION DE SUCURSALES"/>
    <s v="GASTOS NO DEDUCIBLES"/>
    <s v="TRANSACCIONES DEL DIA 11/13/2018SPYRAL - GESTION ADMINISTRATIVA"/>
    <n v="165.4"/>
    <n v="0"/>
    <s v="VILLA ZAITA"/>
    <x v="4"/>
  </r>
  <r>
    <n v="101"/>
    <d v="2018-11-16T00:00:00"/>
    <x v="5"/>
    <x v="5"/>
    <x v="0"/>
    <s v="ADMINISTRACION DE SUCURSALES"/>
    <s v="NC GASTO NO DEDUCIBLES"/>
    <s v="TRANSACCIONES DEL DIA 11/16/2018SPYRAL - GESTION ADMINISTRATIVA"/>
    <n v="30"/>
    <n v="0"/>
    <s v="VILLA ZAITA"/>
    <x v="4"/>
  </r>
  <r>
    <n v="101"/>
    <d v="2018-11-30T00:00:00"/>
    <x v="5"/>
    <x v="5"/>
    <x v="0"/>
    <s v="ADMINISTRACION DE SUCURSALES"/>
    <s v="GASTOS NO DEDUCIBLES"/>
    <s v="TRANSACCIONES DEL DIA 11/30/2018SPYRAL - GESTION ADMINISTRATIVA"/>
    <n v="20.8"/>
    <n v="0"/>
    <s v="VILLA ZAITA"/>
    <x v="4"/>
  </r>
  <r>
    <n v="101"/>
    <d v="2018-12-17T00:00:00"/>
    <x v="1"/>
    <x v="1"/>
    <x v="0"/>
    <s v="ADMINISTRACION DE SUCURSALES"/>
    <s v="GASTOS NO DEDUCIBLES"/>
    <s v="TRANSACCIONES DEL DIA 12/17/2018SPYRAL - GESTION ADMINISTRATIVA"/>
    <n v="15.95"/>
    <n v="0"/>
    <s v="VILLA ZAITA"/>
    <x v="4"/>
  </r>
  <r>
    <n v="101"/>
    <d v="2018-12-20T00:00:00"/>
    <x v="1"/>
    <x v="1"/>
    <x v="0"/>
    <s v="ADMINISTRACION DE SUCURSALES"/>
    <s v="NC GASTO NO DEDUCIBLES"/>
    <s v="TRANSACCIONES DEL DIA 12/20/2018SPYRAL - GESTION ADMINISTRATIVA"/>
    <n v="20.94"/>
    <n v="0"/>
    <s v="VILLA ZAITA"/>
    <x v="4"/>
  </r>
  <r>
    <n v="101"/>
    <d v="2018-12-31T00:00:00"/>
    <x v="1"/>
    <x v="1"/>
    <x v="0"/>
    <s v="ADMINISTRACION DE SUCURSALES"/>
    <s v="CIERRE DE ANIO FISCAL"/>
    <s v="CIERRE_DE_CTAS_NOMINALES"/>
    <n v="0"/>
    <n v="659.3"/>
    <s v="VILLA ZAITA"/>
    <x v="4"/>
  </r>
  <r>
    <n v="102"/>
    <d v="2018-07-17T00:00:00"/>
    <x v="6"/>
    <x v="6"/>
    <x v="0"/>
    <s v="ADMINISTRACION DE SUCURSALES"/>
    <s v="NC GASTO NO DEDUCIBLES"/>
    <s v="TRANSACCIONES DEL DIA 07/17/2018SPYRAL - GESTION ADMINISTRATIVA"/>
    <n v="27.9"/>
    <n v="0"/>
    <s v="AZUERO TERMINAL PLAZA"/>
    <x v="4"/>
  </r>
  <r>
    <n v="102"/>
    <d v="2018-08-23T00:00:00"/>
    <x v="3"/>
    <x v="3"/>
    <x v="0"/>
    <s v="ADMINISTRACION DE SUCURSALES"/>
    <s v="NC GASTO NO DEDUCIBLES"/>
    <s v="TRANSACCIONES DEL DIA 08/23/2018SPYRAL - GESTION ADMINISTRATIVA"/>
    <n v="15.95"/>
    <n v="0"/>
    <s v="AZUERO TERMINAL PLAZA"/>
    <x v="4"/>
  </r>
  <r>
    <n v="102"/>
    <d v="2018-11-06T00:00:00"/>
    <x v="5"/>
    <x v="5"/>
    <x v="0"/>
    <s v="ADMINISTRACION DE SUCURSALES"/>
    <s v="NC GASTO NO DEDUCIBLES"/>
    <s v="TRANSACCIONES DEL DIA 11/06/2018SPYRAL - GESTION ADMINISTRATIVA"/>
    <n v="18.95"/>
    <n v="0"/>
    <s v="AZUERO TERMINAL PLAZA"/>
    <x v="4"/>
  </r>
  <r>
    <n v="102"/>
    <d v="2018-12-31T00:00:00"/>
    <x v="1"/>
    <x v="1"/>
    <x v="0"/>
    <s v="ADMINISTRACION DE SUCURSALES"/>
    <s v="CIERRE DE ANIO FISCAL"/>
    <s v="CIERRE_DE_CTAS_NOMINALES"/>
    <n v="0"/>
    <n v="109.7"/>
    <s v="AZUERO TERMINAL PLAZA"/>
    <x v="4"/>
  </r>
  <r>
    <n v="103"/>
    <d v="2018-06-11T00:00:00"/>
    <x v="2"/>
    <x v="2"/>
    <x v="0"/>
    <s v="ADMINISTRACION DE SUCURSALES"/>
    <s v="NC GASTO NO DEDUCIBLES"/>
    <s v="TRANSACCIONES DEL DIA 06/11/2018SPYRAL - GESTION ADMINISTRATIVA"/>
    <n v="62.44"/>
    <n v="0"/>
    <s v="TOWN CENTER COSTA DEL ESTE"/>
    <x v="4"/>
  </r>
  <r>
    <n v="103"/>
    <d v="2018-07-17T00:00:00"/>
    <x v="6"/>
    <x v="6"/>
    <x v="0"/>
    <s v="ADMINISTRACION DE SUCURSALES"/>
    <s v="NC GASTO NO DEDUCIBLES"/>
    <s v="TRANSACCIONES DEL DIA 07/17/2018SPYRAL - GESTION ADMINISTRATIVA"/>
    <n v="43"/>
    <n v="0"/>
    <s v="TOWN CENTER COSTA DEL ESTE"/>
    <x v="4"/>
  </r>
  <r>
    <n v="103"/>
    <d v="2018-07-26T00:00:00"/>
    <x v="6"/>
    <x v="6"/>
    <x v="0"/>
    <s v="ADMINISTRACION DE SUCURSALES"/>
    <s v="NC GASTO NO DEDUCIBLES"/>
    <s v="TRANSACCIONES DEL DIA 07/26/2018SPYRAL - GESTION ADMINISTRATIVA"/>
    <n v="21.19"/>
    <n v="0"/>
    <s v="TOWN CENTER COSTA DEL ESTE"/>
    <x v="4"/>
  </r>
  <r>
    <n v="103"/>
    <d v="2018-08-14T00:00:00"/>
    <x v="3"/>
    <x v="3"/>
    <x v="0"/>
    <s v="ADMINISTRACION DE SUCURSALES"/>
    <s v="NC GASTO NO DEDUCIBLES"/>
    <s v="TRANSACCIONES DEL DIA 08/14/2018SPYRAL - GESTION ADMINISTRATIVA"/>
    <n v="21.57"/>
    <n v="0"/>
    <s v="TOWN CENTER COSTA DEL ESTE"/>
    <x v="4"/>
  </r>
  <r>
    <n v="103"/>
    <d v="2018-12-13T00:00:00"/>
    <x v="1"/>
    <x v="1"/>
    <x v="0"/>
    <s v="ADMINISTRACION DE SUCURSALES"/>
    <s v="GASTOS NO DEDUCIBLES"/>
    <s v="TRANSACCIONES DEL DIA 12/13/2018SPYRAL - GESTION ADMINISTRATIVA"/>
    <n v="18"/>
    <n v="0"/>
    <s v="TOWN CENTER COSTA DEL ESTE"/>
    <x v="4"/>
  </r>
  <r>
    <n v="103"/>
    <d v="2018-12-27T00:00:00"/>
    <x v="1"/>
    <x v="1"/>
    <x v="0"/>
    <s v="ADMINISTRACION DE SUCURSALES"/>
    <s v="NC GASTO NO DEDUCIBLES"/>
    <s v="TRANSACCIONES DEL DIA 12/27/2018SPYRAL - GESTION ADMINISTRATIVA"/>
    <n v="23.38"/>
    <n v="0"/>
    <s v="TOWN CENTER COSTA DEL ESTE"/>
    <x v="4"/>
  </r>
  <r>
    <n v="103"/>
    <d v="2018-12-31T00:00:00"/>
    <x v="1"/>
    <x v="1"/>
    <x v="0"/>
    <s v="ADMINISTRACION DE SUCURSALES"/>
    <s v="CIERRE DE ANIO FISCAL"/>
    <s v="CIERRE_DE_CTAS_NOMINALES"/>
    <n v="0"/>
    <n v="247.67"/>
    <s v="TOWN CENTER COSTA DEL ESTE"/>
    <x v="4"/>
  </r>
  <r>
    <n v="125"/>
    <d v="2018-06-01T00:00:00"/>
    <x v="2"/>
    <x v="2"/>
    <x v="0"/>
    <s v="ADMINISTRACION DE SUCURSALES"/>
    <s v="NC GASTO NO DEDUCIBLES"/>
    <s v="TRANSACCIONES DEL DIA 06/01/2018SPYRAL - GESTION ADMINISTRATIVA"/>
    <n v="29.9"/>
    <n v="0"/>
    <s v="COSTA VERDE"/>
    <x v="4"/>
  </r>
  <r>
    <n v="125"/>
    <d v="2018-07-02T00:00:00"/>
    <x v="6"/>
    <x v="6"/>
    <x v="0"/>
    <s v="ADMINISTRACION DE SUCURSALES"/>
    <s v="NC GASTO NO DEDUCIBLES"/>
    <s v="TRANSACCIONES DEL DIA 07/02/2018SPYRAL - GESTION ADMINISTRATIVA"/>
    <n v="52.26"/>
    <n v="0"/>
    <s v="COSTA VERDE"/>
    <x v="4"/>
  </r>
  <r>
    <n v="125"/>
    <d v="2018-08-17T00:00:00"/>
    <x v="3"/>
    <x v="3"/>
    <x v="0"/>
    <s v="ADMINISTRACION DE SUCURSALES"/>
    <s v="NC GASTO NO DEDUCIBLES"/>
    <s v="TRANSACCIONES DEL DIA 08/17/2018SPYRAL - GESTION ADMINISTRATIVA"/>
    <n v="91.99"/>
    <n v="0"/>
    <s v="COSTA VERDE"/>
    <x v="4"/>
  </r>
  <r>
    <n v="125"/>
    <d v="2018-10-02T00:00:00"/>
    <x v="0"/>
    <x v="0"/>
    <x v="0"/>
    <s v="ADMINISTRACION DE SUCURSALES"/>
    <s v="NC GASTO NO DEDUCIBLES"/>
    <s v="TRANSACCIONES DEL DIA 10/02/2018SPYRAL - GESTION ADMINISTRATIVA"/>
    <n v="22.95"/>
    <n v="0"/>
    <s v="COSTA VERDE"/>
    <x v="4"/>
  </r>
  <r>
    <n v="125"/>
    <d v="2018-10-23T00:00:00"/>
    <x v="0"/>
    <x v="0"/>
    <x v="0"/>
    <s v="ADMINISTRACION DE SUCURSALES"/>
    <s v="NC GASTO NO DEDUCIBLES"/>
    <s v="TRANSACCIONES DEL DIA 10/23/2018SPYRAL - GESTION ADMINISTRATIVA"/>
    <n v="30.8"/>
    <n v="0"/>
    <s v="COSTA VERDE"/>
    <x v="4"/>
  </r>
  <r>
    <n v="125"/>
    <d v="2018-12-27T00:00:00"/>
    <x v="1"/>
    <x v="1"/>
    <x v="0"/>
    <s v="ADMINISTRACION DE SUCURSALES"/>
    <s v="NC GASTO NO DEDUCIBLES"/>
    <s v="TRANSACCIONES DEL DIA 12/27/2018SPYRAL - GESTION ADMINISTRATIVA"/>
    <n v="242.83"/>
    <n v="0"/>
    <s v="COSTA VERDE"/>
    <x v="4"/>
  </r>
  <r>
    <n v="125"/>
    <d v="2018-12-31T00:00:00"/>
    <x v="1"/>
    <x v="1"/>
    <x v="0"/>
    <s v="ADMINISTRACION DE SUCURSALES"/>
    <s v="CIERRE DE ANIO FISCAL"/>
    <s v="CIERRE_DE_CTAS_NOMINALES"/>
    <n v="0"/>
    <n v="645.97"/>
    <s v="COSTA VERDE"/>
    <x v="4"/>
  </r>
  <r>
    <n v="131"/>
    <d v="2018-06-11T00:00:00"/>
    <x v="2"/>
    <x v="2"/>
    <x v="0"/>
    <s v="ADMINISTRACION DE SUCURSALES"/>
    <s v="NC GASTO NO DEDUCIBLES"/>
    <s v="TRANSACCIONES DEL DIA 06/11/2018SPYRAL - GESTION ADMINISTRATIVA"/>
    <n v="8.89"/>
    <n v="0"/>
    <s v="PLAZA LOS ANGELES"/>
    <x v="4"/>
  </r>
  <r>
    <n v="131"/>
    <d v="2018-06-11T00:00:00"/>
    <x v="2"/>
    <x v="2"/>
    <x v="0"/>
    <s v="ADMINISTRACION DE SUCURSALES"/>
    <s v="GASTOS NO DEDUCIBLES"/>
    <s v="TRANSACCIONES DEL DIA 06/11/2018SPYRAL - GESTION ADMINISTRATIVA"/>
    <n v="27.65"/>
    <n v="0"/>
    <s v="PLAZA LOS ANGELES"/>
    <x v="4"/>
  </r>
  <r>
    <n v="131"/>
    <d v="2018-10-10T00:00:00"/>
    <x v="0"/>
    <x v="0"/>
    <x v="0"/>
    <s v="ADMINISTRACION DE SUCURSALES"/>
    <s v="NC GASTO NO DEDUCIBLES"/>
    <s v="TRANSACCIONES DEL DIA 10/10/2018SPYRAL - GESTION ADMINISTRATIVA"/>
    <n v="22.51"/>
    <n v="0"/>
    <s v="PLAZA LOS ANGELES"/>
    <x v="4"/>
  </r>
  <r>
    <n v="131"/>
    <d v="2018-12-04T00:00:00"/>
    <x v="1"/>
    <x v="1"/>
    <x v="0"/>
    <s v="ADMINISTRACION DE SUCURSALES"/>
    <s v="NC GASTO NO DEDUCIBLES"/>
    <s v="TRANSACCIONES DEL DIA 12/04/2018SPYRAL - GESTION ADMINISTRATIVA"/>
    <n v="24.11"/>
    <n v="0"/>
    <s v="PLAZA LOS ANGELES"/>
    <x v="4"/>
  </r>
  <r>
    <n v="131"/>
    <d v="2018-12-31T00:00:00"/>
    <x v="1"/>
    <x v="1"/>
    <x v="0"/>
    <s v="ADMINISTRACION DE SUCURSALES"/>
    <s v="CIERRE DE ANIO FISCAL"/>
    <s v="CIERRE_DE_CTAS_NOMINALES"/>
    <n v="0"/>
    <n v="220.13"/>
    <s v="PLAZA LOS ANGELES"/>
    <x v="4"/>
  </r>
  <r>
    <n v="157"/>
    <d v="2018-08-14T00:00:00"/>
    <x v="3"/>
    <x v="3"/>
    <x v="0"/>
    <s v="ADMINISTRACION DE SUCURSALES"/>
    <s v="NC GASTO NO DEDUCIBLES"/>
    <s v="TRANSACCIONES DEL DIA 08/14/2018SPYRAL - GESTION ADMINISTRATIVA"/>
    <n v="58.05"/>
    <n v="0"/>
    <s v="SAN MATEO"/>
    <x v="4"/>
  </r>
  <r>
    <n v="157"/>
    <d v="2018-09-11T00:00:00"/>
    <x v="4"/>
    <x v="4"/>
    <x v="0"/>
    <s v="ADMINISTRACION DE SUCURSALES"/>
    <s v="NC GASTO NO DEDUCIBLES"/>
    <s v="TRANSACCIONES DEL DIA 09/11/2018SPYRAL - GESTION ADMINISTRATIVA"/>
    <n v="155.51"/>
    <n v="0"/>
    <s v="SAN MATEO"/>
    <x v="4"/>
  </r>
  <r>
    <n v="157"/>
    <d v="2018-12-21T00:00:00"/>
    <x v="1"/>
    <x v="1"/>
    <x v="0"/>
    <s v="ADMINISTRACION DE SUCURSALES"/>
    <s v="NC GASTO NO DEDUCIBLES"/>
    <s v="TRANSACCIONES DEL DIA 12/21/2018SPYRAL - GESTION ADMINISTRATIVA"/>
    <n v="44"/>
    <n v="0"/>
    <s v="SAN MATEO"/>
    <x v="4"/>
  </r>
  <r>
    <n v="157"/>
    <d v="2018-12-28T00:00:00"/>
    <x v="1"/>
    <x v="1"/>
    <x v="0"/>
    <s v="ADMINISTRACION DE SUCURSALES"/>
    <s v="NC GASTO NO DEDUCIBLES"/>
    <s v="TRANSACCIONES DEL DIA 12/28/2018SPYRAL - GESTION ADMINISTRATIVA"/>
    <n v="64.2"/>
    <n v="0"/>
    <s v="SAN MATEO"/>
    <x v="4"/>
  </r>
  <r>
    <n v="157"/>
    <d v="2018-12-31T00:00:00"/>
    <x v="1"/>
    <x v="1"/>
    <x v="0"/>
    <s v="ADMINISTRACION DE SUCURSALES"/>
    <s v="CIERRE DE ANIO FISCAL"/>
    <s v="CIERRE_DE_CTAS_NOMINALES"/>
    <n v="0"/>
    <n v="395.86"/>
    <s v="SAN MATEO"/>
    <x v="4"/>
  </r>
  <r>
    <n v="162"/>
    <d v="2018-07-02T00:00:00"/>
    <x v="6"/>
    <x v="6"/>
    <x v="0"/>
    <s v="ADMINISTRACION DE SUCURSALES"/>
    <s v="NC GASTO NO DEDUCIBLES"/>
    <s v="TRANSACCIONES DEL DIA 07/02/2018SPYRAL - GESTION ADMINISTRATIVA"/>
    <n v="33.090000000000003"/>
    <n v="0"/>
    <s v="BRISAS DEL GOLF ARRAIJAN"/>
    <x v="4"/>
  </r>
  <r>
    <n v="162"/>
    <d v="2018-11-16T00:00:00"/>
    <x v="5"/>
    <x v="5"/>
    <x v="0"/>
    <s v="ADMINISTRACION DE SUCURSALES"/>
    <s v="NC GASTO NO DEDUCIBLES"/>
    <s v="TRANSACCIONES DEL DIA 11/16/2018SPYRAL - GESTION ADMINISTRATIVA"/>
    <n v="15.41"/>
    <n v="0"/>
    <s v="BRISAS DEL GOLF ARRAIJAN"/>
    <x v="4"/>
  </r>
  <r>
    <n v="162"/>
    <d v="2018-12-12T00:00:00"/>
    <x v="1"/>
    <x v="1"/>
    <x v="0"/>
    <s v="ADMINISTRACION DE SUCURSALES"/>
    <s v="NC GASTO NO DEDUCIBLES"/>
    <s v="TRANSACCIONES DEL DIA 12/12/2018SPYRAL - GESTION ADMINISTRATIVA"/>
    <n v="9.35"/>
    <n v="0"/>
    <s v="BRISAS DEL GOLF ARRAIJAN"/>
    <x v="4"/>
  </r>
  <r>
    <n v="162"/>
    <d v="2018-12-31T00:00:00"/>
    <x v="1"/>
    <x v="1"/>
    <x v="0"/>
    <s v="ADMINISTRACION DE SUCURSALES"/>
    <s v="CIERRE DE ANIO FISCAL"/>
    <s v="CIERRE_DE_CTAS_NOMINALES"/>
    <n v="0"/>
    <n v="248.23"/>
    <s v="BRISAS DEL GOLF ARRAIJAN"/>
    <x v="4"/>
  </r>
  <r>
    <n v="164"/>
    <d v="2018-06-08T00:00:00"/>
    <x v="2"/>
    <x v="2"/>
    <x v="0"/>
    <s v="ADMINISTRACION DE SUCURSALES"/>
    <s v="GASTOS NO DEDUCIBLES"/>
    <s v="TRANSACCIONES DEL DIA 06/08/2018SPYRAL - GESTION ADMINISTRATIVA"/>
    <n v="61.42"/>
    <n v="0"/>
    <s v="PASEO ARRAIJAN"/>
    <x v="4"/>
  </r>
  <r>
    <n v="164"/>
    <d v="2018-08-09T00:00:00"/>
    <x v="3"/>
    <x v="3"/>
    <x v="0"/>
    <s v="ADMINISTRACION DE SUCURSALES"/>
    <s v="NC GASTO NO DEDUCIBLES"/>
    <s v="TRANSACCIONES DEL DIA 08/09/2018SPYRAL - GESTION ADMINISTRATIVA"/>
    <n v="33"/>
    <n v="0"/>
    <s v="PASEO ARRAIJAN"/>
    <x v="4"/>
  </r>
  <r>
    <n v="164"/>
    <d v="2018-10-02T00:00:00"/>
    <x v="0"/>
    <x v="0"/>
    <x v="0"/>
    <s v="ADMINISTRACION DE SUCURSALES"/>
    <s v="NC GASTO NO DEDUCIBLES"/>
    <s v="TRANSACCIONES DEL DIA 10/02/2018SPYRAL - GESTION ADMINISTRATIVA"/>
    <n v="85.2"/>
    <n v="0"/>
    <s v="PASEO ARRAIJAN"/>
    <x v="4"/>
  </r>
  <r>
    <n v="164"/>
    <d v="2018-11-09T00:00:00"/>
    <x v="5"/>
    <x v="5"/>
    <x v="0"/>
    <s v="ADMINISTRACION DE SUCURSALES"/>
    <s v="NC GASTO NO DEDUCIBLES"/>
    <s v="TRANSACCIONES DEL DIA 11/09/2018SPYRAL - GESTION ADMINISTRATIVA"/>
    <n v="35.94"/>
    <n v="0"/>
    <s v="PASEO ARRAIJAN"/>
    <x v="4"/>
  </r>
  <r>
    <n v="164"/>
    <d v="2018-11-16T00:00:00"/>
    <x v="5"/>
    <x v="5"/>
    <x v="0"/>
    <s v="ADMINISTRACION DE SUCURSALES"/>
    <s v="NC GASTO NO DEDUCIBLES"/>
    <s v="TRANSACCIONES DEL DIA 11/16/2018SPYRAL - GESTION ADMINISTRATIVA"/>
    <n v="36"/>
    <n v="0"/>
    <s v="PASEO ARRAIJAN"/>
    <x v="4"/>
  </r>
  <r>
    <n v="164"/>
    <d v="2018-12-20T00:00:00"/>
    <x v="1"/>
    <x v="1"/>
    <x v="0"/>
    <s v="ADMINISTRACION DE SUCURSALES"/>
    <s v="NC GASTO NO DEDUCIBLES"/>
    <s v="TRANSACCIONES DEL DIA 12/20/2018SPYRAL - GESTION ADMINISTRATIVA"/>
    <n v="232.38"/>
    <n v="0"/>
    <s v="PASEO ARRAIJAN"/>
    <x v="4"/>
  </r>
  <r>
    <n v="164"/>
    <d v="2018-12-28T00:00:00"/>
    <x v="1"/>
    <x v="1"/>
    <x v="0"/>
    <s v="ADMINISTRACION DE SUCURSALES"/>
    <s v="NC GASTO NO DEDUCIBLES"/>
    <s v="TRANSACCIONES DEL DIA 12/28/2018SPYRAL - GESTION ADMINISTRATIVA"/>
    <n v="104.68"/>
    <n v="0"/>
    <s v="PASEO ARRAIJAN"/>
    <x v="4"/>
  </r>
  <r>
    <n v="164"/>
    <d v="2018-12-31T00:00:00"/>
    <x v="1"/>
    <x v="1"/>
    <x v="0"/>
    <s v="ADMINISTRACION DE SUCURSALES"/>
    <s v="CIERRE DE ANIO FISCAL"/>
    <s v="CIERRE_DE_CTAS_NOMINALES"/>
    <n v="0"/>
    <n v="643.86"/>
    <s v="PASEO ARRAIJAN"/>
    <x v="4"/>
  </r>
  <r>
    <n v="165"/>
    <d v="2018-10-12T00:00:00"/>
    <x v="0"/>
    <x v="0"/>
    <x v="0"/>
    <s v="ADMINISTRACION DE SUCURSALES"/>
    <s v="GASTOS NO DEDUCIBLES"/>
    <s v="TRANSACCIONES DEL DIA 10/12/2018SPYRAL - GESTION ADMINISTRATIVA"/>
    <n v="24"/>
    <n v="0"/>
    <s v="PLAZA NUEVO TOCUMEN"/>
    <x v="4"/>
  </r>
  <r>
    <n v="165"/>
    <d v="2018-10-16T00:00:00"/>
    <x v="0"/>
    <x v="0"/>
    <x v="0"/>
    <s v="ADMINISTRACION DE SUCURSALES"/>
    <s v="NC GASTO NO DEDUCIBLES"/>
    <s v="TRANSACCIONES DEL DIA 10/16/2018SPYRAL - GESTION ADMINISTRATIVA"/>
    <n v="50.75"/>
    <n v="0"/>
    <s v="PLAZA NUEVO TOCUMEN"/>
    <x v="4"/>
  </r>
  <r>
    <n v="165"/>
    <d v="2018-12-31T00:00:00"/>
    <x v="1"/>
    <x v="1"/>
    <x v="0"/>
    <s v="ADMINISTRACION DE SUCURSALES"/>
    <s v="CIERRE DE ANIO FISCAL"/>
    <s v="CIERRE_DE_CTAS_NOMINALES"/>
    <n v="0"/>
    <n v="74.75"/>
    <s v="PLAZA NUEVO TOCUMEN"/>
    <x v="4"/>
  </r>
  <r>
    <n v="196"/>
    <d v="2018-06-15T00:00:00"/>
    <x v="2"/>
    <x v="2"/>
    <x v="0"/>
    <s v="ADMINISTRACION DE SUCURSALES"/>
    <s v="NC GASTO NO DEDUCIBLES"/>
    <s v="TRANSACCIONES DEL DIA 06/15/2018SPYRAL - GESTION ADMINISTRATIVA"/>
    <n v="25.53"/>
    <n v="0"/>
    <s v="SANTA MARIA"/>
    <x v="4"/>
  </r>
  <r>
    <n v="196"/>
    <d v="2018-09-20T00:00:00"/>
    <x v="4"/>
    <x v="4"/>
    <x v="0"/>
    <s v="ADMINISTRACION DE SUCURSALES"/>
    <s v="NC GASTO NO DEDUCIBLES"/>
    <s v="TRANSACCIONES DEL DIA 09/20/2018SPYRAL - GESTION ADMINISTRATIVA"/>
    <n v="23.54"/>
    <n v="0"/>
    <s v="SANTA MARIA"/>
    <x v="4"/>
  </r>
  <r>
    <n v="196"/>
    <d v="2018-10-04T00:00:00"/>
    <x v="0"/>
    <x v="0"/>
    <x v="0"/>
    <s v="ADMINISTRACION DE SUCURSALES"/>
    <s v="NC GASTO NO DEDUCIBLES"/>
    <s v="TRANSACCIONES DEL DIA 10/04/2018SPYRAL - GESTION ADMINISTRATIVA"/>
    <n v="39.119999999999997"/>
    <n v="0"/>
    <s v="SANTA MARIA"/>
    <x v="4"/>
  </r>
  <r>
    <n v="196"/>
    <d v="2018-10-16T00:00:00"/>
    <x v="0"/>
    <x v="0"/>
    <x v="0"/>
    <s v="ADMINISTRACION DE SUCURSALES"/>
    <s v="NC GASTO NO DEDUCIBLES"/>
    <s v="TRANSACCIONES DEL DIA 10/16/2018SPYRAL - GESTION ADMINISTRATIVA"/>
    <n v="25.39"/>
    <n v="0"/>
    <s v="SANTA MARIA"/>
    <x v="4"/>
  </r>
  <r>
    <n v="196"/>
    <d v="2018-12-31T00:00:00"/>
    <x v="1"/>
    <x v="1"/>
    <x v="0"/>
    <s v="ADMINISTRACION DE SUCURSALES"/>
    <s v="CIERRE DE ANIO FISCAL"/>
    <s v="CIERRE_DE_CTAS_NOMINALES"/>
    <n v="0"/>
    <n v="223.74"/>
    <s v="SANTA MARIA"/>
    <x v="4"/>
  </r>
  <r>
    <n v="1"/>
    <d v="2019-01-25T00:00:00"/>
    <x v="7"/>
    <x v="7"/>
    <x v="1"/>
    <s v="CAJA"/>
    <s v="PAGO NOMINA QUINCENA 2 ENERO 2019"/>
    <s v="TRANSACCIONES DEL DIA 01/25/2019 RECURSOS HUMANOS"/>
    <n v="14.86"/>
    <n v="0"/>
    <s v="CASA MATRIZ"/>
    <x v="0"/>
  </r>
  <r>
    <n v="1"/>
    <d v="2019-02-09T00:00:00"/>
    <x v="8"/>
    <x v="8"/>
    <x v="1"/>
    <s v="SERVICIOS PERSONALES"/>
    <s v="PAGO NOMINA QUINCENA 1 FEBRERO 2019"/>
    <s v="TRANSACCIONES DEL DIA 02/09/2019 RECURSOS HUMANOS"/>
    <n v="28.99"/>
    <n v="0"/>
    <s v="CASA MATRIZ"/>
    <x v="0"/>
  </r>
  <r>
    <n v="1"/>
    <d v="2019-02-25T00:00:00"/>
    <x v="8"/>
    <x v="8"/>
    <x v="1"/>
    <s v="SERVICIOS PERSONALES"/>
    <s v="PAGO NOMINA QUINCENA 2 FEBRERO 2019"/>
    <s v="TRANSACCIONES DEL DIA 02/25/2019 RECURSOS HUMANOS"/>
    <n v="159.63"/>
    <n v="0"/>
    <s v="CASA MATRIZ"/>
    <x v="0"/>
  </r>
  <r>
    <n v="1"/>
    <d v="2019-07-25T00:00:00"/>
    <x v="6"/>
    <x v="6"/>
    <x v="1"/>
    <s v="SERVICIOS PERSONALES"/>
    <s v="PAGO NOMINA QUINCENA 2 JULIO 2019"/>
    <s v="TRANSACCIONES DEL DIA 07/25/2019 RECURSOS HUMANOS"/>
    <n v="27.42"/>
    <n v="0"/>
    <s v="CASA MATRIZ"/>
    <x v="0"/>
  </r>
  <r>
    <n v="2"/>
    <d v="2019-03-09T00:00:00"/>
    <x v="9"/>
    <x v="9"/>
    <x v="1"/>
    <s v="ADMINISTRACION DE SUCURSALES"/>
    <s v="PAGO NOMINA QUINCENA 1 MARZO 2019"/>
    <s v="TRANSACCIONES DEL DIA 03/09/2019 RECURSOS HUMANOS"/>
    <n v="37.57"/>
    <n v="0"/>
    <s v="PAITILLA"/>
    <x v="0"/>
  </r>
  <r>
    <n v="2"/>
    <d v="2019-04-25T00:00:00"/>
    <x v="10"/>
    <x v="10"/>
    <x v="1"/>
    <s v="ADMINISTRACION DE SUCURSALES"/>
    <s v="PAGO NOMINA QUINCENA 2 ABRIL 2019"/>
    <s v="TRANSACCIONES DEL DIA 04/25/2019 RECURSOS HUMANOS"/>
    <n v="38.03"/>
    <n v="0"/>
    <s v="PAITILLA"/>
    <x v="0"/>
  </r>
  <r>
    <n v="2"/>
    <d v="2019-05-10T00:00:00"/>
    <x v="11"/>
    <x v="11"/>
    <x v="1"/>
    <s v="ADMINISTRACION DE SUCURSALES"/>
    <s v="PAGO NOMINA QUINCENA 1 MAYO 2019"/>
    <s v="TRANSACCIONES DEL DIA 05/10/2019 RECURSOS HUMANOS"/>
    <n v="38.03"/>
    <n v="0"/>
    <s v="PAITILLA"/>
    <x v="0"/>
  </r>
  <r>
    <n v="2"/>
    <d v="2019-01-25T00:00:00"/>
    <x v="7"/>
    <x v="7"/>
    <x v="1"/>
    <s v="CAJA"/>
    <s v="PAGO NOMINA QUINCENA 2 ENERO 2019"/>
    <s v="TRANSACCIONES DEL DIA 01/25/2019 RECURSOS HUMANOS"/>
    <n v="34.630000000000003"/>
    <n v="0"/>
    <s v="PAITILLA"/>
    <x v="0"/>
  </r>
  <r>
    <n v="2"/>
    <d v="2019-03-25T00:00:00"/>
    <x v="9"/>
    <x v="9"/>
    <x v="1"/>
    <s v="CAJA"/>
    <s v="PAGO NOMINA QUINCENA 2 MARZO 2019"/>
    <s v="TRANSACCIONES DEL DIA 03/25/2019 RECURSOS HUMANOS"/>
    <n v="30.38"/>
    <n v="0"/>
    <s v="PAITILLA"/>
    <x v="0"/>
  </r>
  <r>
    <n v="3"/>
    <d v="2019-01-10T00:00:00"/>
    <x v="7"/>
    <x v="7"/>
    <x v="1"/>
    <s v="CAJA"/>
    <s v="PAGO NOMINA QUINCENA 1 ENERO 2019"/>
    <s v="TRANSACCIONES DEL DIA 01/10/2019 RECURSOS HUMANOS"/>
    <n v="35.85"/>
    <n v="0"/>
    <s v="EL DORADO"/>
    <x v="0"/>
  </r>
  <r>
    <n v="3"/>
    <d v="2019-04-10T00:00:00"/>
    <x v="10"/>
    <x v="10"/>
    <x v="1"/>
    <s v="CAJA"/>
    <s v="PAGO NOMINA QUINCENA 1 ABRIL 2019"/>
    <s v="TRANSACCIONES DEL DIA 04/10/2019 RECURSOS HUMANOS"/>
    <n v="67.34"/>
    <n v="0"/>
    <s v="EL DORADO"/>
    <x v="0"/>
  </r>
  <r>
    <n v="3"/>
    <d v="2019-04-25T00:00:00"/>
    <x v="10"/>
    <x v="10"/>
    <x v="1"/>
    <s v="CAJA"/>
    <s v="PAGO NOMINA QUINCENA 2 ABRIL 2019"/>
    <s v="TRANSACCIONES DEL DIA 04/25/2019 RECURSOS HUMANOS"/>
    <n v="72.31"/>
    <n v="0"/>
    <s v="EL DORADO"/>
    <x v="0"/>
  </r>
  <r>
    <n v="3"/>
    <d v="2019-07-25T00:00:00"/>
    <x v="6"/>
    <x v="6"/>
    <x v="1"/>
    <s v="CAJA"/>
    <s v="PAGO NOMINA QUINCENA 2 JULIO 2019"/>
    <s v="TRANSACCIONES DEL DIA 07/25/2019 RECURSOS HUMANOS"/>
    <n v="16.78"/>
    <n v="0"/>
    <s v="EL DORADO"/>
    <x v="0"/>
  </r>
  <r>
    <n v="3"/>
    <d v="2019-07-25T00:00:00"/>
    <x v="6"/>
    <x v="6"/>
    <x v="1"/>
    <s v="SERVICIOS PERSONALES"/>
    <s v="PAGO NOMINA QUINCENA 2 JULIO 2019"/>
    <s v="TRANSACCIONES DEL DIA 07/25/2019 RECURSOS HUMANOS"/>
    <n v="65.59"/>
    <n v="0"/>
    <s v="EL DORADO"/>
    <x v="0"/>
  </r>
  <r>
    <n v="4"/>
    <d v="2019-04-10T00:00:00"/>
    <x v="10"/>
    <x v="10"/>
    <x v="1"/>
    <s v="ADMINISTRACION DE SUCURSALES"/>
    <s v="PAGO NOMINA QUINCENA 1 ABRIL 2019"/>
    <s v="TRANSACCIONES DEL DIA 04/10/2019 RECURSOS HUMANOS"/>
    <n v="34.770000000000003"/>
    <n v="0"/>
    <s v="VIA ARGENTINA"/>
    <x v="0"/>
  </r>
  <r>
    <n v="4"/>
    <d v="2019-02-25T00:00:00"/>
    <x v="8"/>
    <x v="8"/>
    <x v="1"/>
    <s v="CAJA"/>
    <s v="PAGO NOMINA QUINCENA 2 FEBRERO 2019"/>
    <s v="TRANSACCIONES DEL DIA 02/25/2019 RECURSOS HUMANOS"/>
    <n v="12.59"/>
    <n v="0"/>
    <s v="VIA ARGENTINA"/>
    <x v="0"/>
  </r>
  <r>
    <n v="4"/>
    <d v="2019-04-25T00:00:00"/>
    <x v="10"/>
    <x v="10"/>
    <x v="1"/>
    <s v="CAJA"/>
    <s v="PAGO NOMINA QUINCENA 2 ABRIL 2019"/>
    <s v="TRANSACCIONES DEL DIA 04/25/2019 RECURSOS HUMANOS"/>
    <n v="23.39"/>
    <n v="0"/>
    <s v="VIA ARGENTINA"/>
    <x v="0"/>
  </r>
  <r>
    <n v="4"/>
    <d v="2019-05-25T00:00:00"/>
    <x v="11"/>
    <x v="11"/>
    <x v="1"/>
    <s v="CAJA"/>
    <s v="PAGO NOMINA QUINCENA 2 MAYO 2019"/>
    <s v="TRANSACCIONES DEL DIA 05/25/2019 RECURSOS HUMANOS"/>
    <n v="60.62"/>
    <n v="0"/>
    <s v="VIA ARGENTINA"/>
    <x v="0"/>
  </r>
  <r>
    <n v="5"/>
    <d v="2019-02-09T00:00:00"/>
    <x v="8"/>
    <x v="8"/>
    <x v="1"/>
    <s v="ADMINISTRACION DE SUCURSALES"/>
    <s v="PAGO NOMINA QUINCENA 1 FEBRERO 2019"/>
    <s v="TRANSACCIONES DEL DIA 02/09/2019 RECURSOS HUMANOS"/>
    <n v="61"/>
    <n v="0"/>
    <s v="VIA PORRAS"/>
    <x v="0"/>
  </r>
  <r>
    <n v="5"/>
    <d v="2019-03-25T00:00:00"/>
    <x v="9"/>
    <x v="9"/>
    <x v="1"/>
    <s v="ADMINISTRACION DE SUCURSALES"/>
    <s v="PAGO NOMINA QUINCENA 2 MARZO 2019"/>
    <s v="TRANSACCIONES DEL DIA 03/25/2019 RECURSOS HUMANOS"/>
    <n v="447.12"/>
    <n v="0"/>
    <s v="VIA PORRAS"/>
    <x v="0"/>
  </r>
  <r>
    <n v="5"/>
    <d v="2019-05-25T00:00:00"/>
    <x v="11"/>
    <x v="11"/>
    <x v="1"/>
    <s v="ADMINISTRACION DE SUCURSALES"/>
    <s v="PAGO NOMINA QUINCENA 2 MAYO 2019"/>
    <s v="TRANSACCIONES DEL DIA 05/25/2019 RECURSOS HUMANOS"/>
    <n v="341.28"/>
    <n v="0"/>
    <s v="VIA PORRAS"/>
    <x v="0"/>
  </r>
  <r>
    <n v="5"/>
    <d v="2019-06-10T00:00:00"/>
    <x v="2"/>
    <x v="2"/>
    <x v="1"/>
    <s v="ADMINISTRACION DE SUCURSALES"/>
    <s v="PAGO NOMINA QUINCENA 1 JUNIO 2019"/>
    <s v="TRANSACCIONES DEL DIA 06/10/2019 RECURSOS HUMANOS"/>
    <n v="642.38"/>
    <n v="0"/>
    <s v="VIA PORRAS"/>
    <x v="0"/>
  </r>
  <r>
    <n v="5"/>
    <d v="2019-06-25T00:00:00"/>
    <x v="2"/>
    <x v="2"/>
    <x v="1"/>
    <s v="ADMINISTRACION DE SUCURSALES"/>
    <s v="PAGO NOMINA QUINCENA 2 JUNIO 2019"/>
    <s v="TRANSACCIONES DEL DIA 06/25/2019 RECURSOS HUMANOS"/>
    <n v="128.72"/>
    <n v="0"/>
    <s v="VIA PORRAS"/>
    <x v="0"/>
  </r>
  <r>
    <n v="5"/>
    <d v="2019-07-10T00:00:00"/>
    <x v="6"/>
    <x v="6"/>
    <x v="1"/>
    <s v="ADMINISTRACION DE SUCURSALES"/>
    <s v="PAGO NOMINA QUINCENA 1 JULIO 2019"/>
    <s v="TRANSACCIONES DEL DIA 07/10/2019 RECURSOS HUMANOS"/>
    <n v="138.13"/>
    <n v="0"/>
    <s v="VIA PORRAS"/>
    <x v="0"/>
  </r>
  <r>
    <n v="5"/>
    <d v="2019-01-10T00:00:00"/>
    <x v="7"/>
    <x v="7"/>
    <x v="1"/>
    <s v="CAJA"/>
    <s v="PAGO NOMINA QUINCENA 1 ENERO 2019"/>
    <s v="TRANSACCIONES DEL DIA 01/10/2019 RECURSOS HUMANOS"/>
    <n v="733.55"/>
    <n v="0"/>
    <s v="VIA PORRAS"/>
    <x v="0"/>
  </r>
  <r>
    <n v="5"/>
    <d v="2019-01-25T00:00:00"/>
    <x v="7"/>
    <x v="7"/>
    <x v="1"/>
    <s v="CAJA"/>
    <s v="PAGO NOMINA QUINCENA 2 ENERO 2019"/>
    <s v="TRANSACCIONES DEL DIA 01/25/2019 RECURSOS HUMANOS"/>
    <n v="665.62"/>
    <n v="0"/>
    <s v="VIA PORRAS"/>
    <x v="0"/>
  </r>
  <r>
    <n v="5"/>
    <d v="2019-02-09T00:00:00"/>
    <x v="8"/>
    <x v="8"/>
    <x v="1"/>
    <s v="CAJA"/>
    <s v="PAGO NOMINA QUINCENA 1 FEBRERO 2019"/>
    <s v="TRANSACCIONES DEL DIA 02/09/2019 RECURSOS HUMANOS"/>
    <n v="969.56"/>
    <n v="0"/>
    <s v="VIA PORRAS"/>
    <x v="0"/>
  </r>
  <r>
    <n v="5"/>
    <d v="2019-02-25T00:00:00"/>
    <x v="8"/>
    <x v="8"/>
    <x v="1"/>
    <s v="CAJA"/>
    <s v="PAGO NOMINA QUINCENA 2 FEBRERO 2019"/>
    <s v="TRANSACCIONES DEL DIA 02/25/2019 RECURSOS HUMANOS"/>
    <n v="646.41"/>
    <n v="0"/>
    <s v="VIA PORRAS"/>
    <x v="0"/>
  </r>
  <r>
    <n v="5"/>
    <d v="2019-03-09T00:00:00"/>
    <x v="9"/>
    <x v="9"/>
    <x v="1"/>
    <s v="CAJA"/>
    <s v="PAGO NOMINA QUINCENA 1 MARZO 2019"/>
    <s v="TRANSACCIONES DEL DIA 03/09/2019 RECURSOS HUMANOS"/>
    <n v="1181.26"/>
    <n v="0"/>
    <s v="VIA PORRAS"/>
    <x v="0"/>
  </r>
  <r>
    <n v="5"/>
    <d v="2019-03-25T00:00:00"/>
    <x v="9"/>
    <x v="9"/>
    <x v="1"/>
    <s v="CAJA"/>
    <s v="PAGO NOMINA QUINCENA 2 MARZO 2019"/>
    <s v="TRANSACCIONES DEL DIA 03/25/2019 RECURSOS HUMANOS"/>
    <n v="471.73"/>
    <n v="0"/>
    <s v="VIA PORRAS"/>
    <x v="0"/>
  </r>
  <r>
    <n v="5"/>
    <d v="2019-04-10T00:00:00"/>
    <x v="10"/>
    <x v="10"/>
    <x v="1"/>
    <s v="CAJA"/>
    <s v="PAGO NOMINA QUINCENA 1 ABRIL 2019"/>
    <s v="TRANSACCIONES DEL DIA 04/10/2019 RECURSOS HUMANOS"/>
    <n v="484.74"/>
    <n v="0"/>
    <s v="VIA PORRAS"/>
    <x v="0"/>
  </r>
  <r>
    <n v="5"/>
    <d v="2019-04-25T00:00:00"/>
    <x v="10"/>
    <x v="10"/>
    <x v="1"/>
    <s v="CAJA"/>
    <s v="PAGO NOMINA QUINCENA 2 ABRIL 2019"/>
    <s v="TRANSACCIONES DEL DIA 04/25/2019 RECURSOS HUMANOS"/>
    <n v="618.82000000000005"/>
    <n v="0"/>
    <s v="VIA PORRAS"/>
    <x v="0"/>
  </r>
  <r>
    <n v="5"/>
    <d v="2019-05-10T00:00:00"/>
    <x v="11"/>
    <x v="11"/>
    <x v="1"/>
    <s v="CAJA"/>
    <s v="PAGO NOMINA QUINCENA 1 MAYO 2019"/>
    <s v="TRANSACCIONES DEL DIA 05/10/2019 RECURSOS HUMANOS"/>
    <n v="681.89"/>
    <n v="0"/>
    <s v="VIA PORRAS"/>
    <x v="0"/>
  </r>
  <r>
    <n v="5"/>
    <d v="2019-05-25T00:00:00"/>
    <x v="11"/>
    <x v="11"/>
    <x v="1"/>
    <s v="CAJA"/>
    <s v="PAGO NOMINA QUINCENA 2 MAYO 2019"/>
    <s v="TRANSACCIONES DEL DIA 05/25/2019 RECURSOS HUMANOS"/>
    <n v="637.09"/>
    <n v="0"/>
    <s v="VIA PORRAS"/>
    <x v="0"/>
  </r>
  <r>
    <n v="5"/>
    <d v="2019-06-10T00:00:00"/>
    <x v="2"/>
    <x v="2"/>
    <x v="1"/>
    <s v="CAJA"/>
    <s v="PAGO NOMINA QUINCENA 1 JUNIO 2019"/>
    <s v="TRANSACCIONES DEL DIA 06/10/2019 RECURSOS HUMANOS"/>
    <n v="860.35"/>
    <n v="0"/>
    <s v="VIA PORRAS"/>
    <x v="0"/>
  </r>
  <r>
    <n v="5"/>
    <d v="2019-06-25T00:00:00"/>
    <x v="2"/>
    <x v="2"/>
    <x v="1"/>
    <s v="CAJA"/>
    <s v="PAGO NOMINA QUINCENA 2 JUNIO 2019"/>
    <s v="TRANSACCIONES DEL DIA 06/25/2019 RECURSOS HUMANOS"/>
    <n v="879.61"/>
    <n v="0"/>
    <s v="VIA PORRAS"/>
    <x v="0"/>
  </r>
  <r>
    <n v="5"/>
    <d v="2019-07-10T00:00:00"/>
    <x v="6"/>
    <x v="6"/>
    <x v="1"/>
    <s v="CAJA"/>
    <s v="PAGO NOMINA QUINCENA 1 JULIO 2019"/>
    <s v="TRANSACCIONES DEL DIA 07/10/2019 RECURSOS HUMANOS"/>
    <n v="839.9"/>
    <n v="0"/>
    <s v="VIA PORRAS"/>
    <x v="0"/>
  </r>
  <r>
    <n v="5"/>
    <d v="2019-07-25T00:00:00"/>
    <x v="6"/>
    <x v="6"/>
    <x v="1"/>
    <s v="CAJA"/>
    <s v="PAGO NOMINA QUINCENA 2 JULIO 2019"/>
    <s v="TRANSACCIONES DEL DIA 07/25/2019 RECURSOS HUMANOS"/>
    <n v="873.5"/>
    <n v="0"/>
    <s v="VIA PORRAS"/>
    <x v="0"/>
  </r>
  <r>
    <n v="5"/>
    <d v="2019-05-10T00:00:00"/>
    <x v="11"/>
    <x v="11"/>
    <x v="1"/>
    <s v="SERVICIOS PERSONALES"/>
    <s v="PAGO NOMINA QUINCENA 1 MAYO 2019"/>
    <s v="TRANSACCIONES DEL DIA 05/10/2019 RECURSOS HUMANOS"/>
    <n v="32.01"/>
    <n v="0"/>
    <s v="VIA PORRAS"/>
    <x v="0"/>
  </r>
  <r>
    <n v="5"/>
    <d v="2019-06-10T00:00:00"/>
    <x v="2"/>
    <x v="2"/>
    <x v="1"/>
    <s v="SERVICIOS PERSONALES"/>
    <s v="PAGO NOMINA QUINCENA 1 JUNIO 2019"/>
    <s v="TRANSACCIONES DEL DIA 06/10/2019 RECURSOS HUMANOS"/>
    <n v="48.99"/>
    <n v="0"/>
    <s v="VIA PORRAS"/>
    <x v="0"/>
  </r>
  <r>
    <n v="5"/>
    <d v="2019-07-10T00:00:00"/>
    <x v="6"/>
    <x v="6"/>
    <x v="1"/>
    <s v="SERVICIOS PERSONALES"/>
    <s v="PAGO NOMINA QUINCENA 1 JULIO 2019"/>
    <s v="TRANSACCIONES DEL DIA 07/10/2019 RECURSOS HUMANOS"/>
    <n v="31.77"/>
    <n v="0"/>
    <s v="VIA PORRAS"/>
    <x v="0"/>
  </r>
  <r>
    <n v="5"/>
    <d v="2019-07-25T00:00:00"/>
    <x v="6"/>
    <x v="6"/>
    <x v="1"/>
    <s v="SERVICIOS PERSONALES"/>
    <s v="PAGO NOMINA QUINCENA 2 JULIO 2019"/>
    <s v="TRANSACCIONES DEL DIA 07/25/2019 RECURSOS HUMANOS"/>
    <n v="23.73"/>
    <n v="0"/>
    <s v="VIA PORRAS"/>
    <x v="0"/>
  </r>
  <r>
    <n v="6"/>
    <d v="2019-01-10T00:00:00"/>
    <x v="7"/>
    <x v="7"/>
    <x v="1"/>
    <s v="CAJA"/>
    <s v="PAGO NOMINA QUINCENA 1 ENERO 2019"/>
    <s v="TRANSACCIONES DEL DIA 01/10/2019 RECURSOS HUMANOS"/>
    <n v="13.14"/>
    <n v="0"/>
    <s v="EL INGENIO"/>
    <x v="0"/>
  </r>
  <r>
    <n v="6"/>
    <d v="2019-01-25T00:00:00"/>
    <x v="7"/>
    <x v="7"/>
    <x v="1"/>
    <s v="CAJA"/>
    <s v="PAGO NOMINA QUINCENA 2 ENERO 2019"/>
    <s v="TRANSACCIONES DEL DIA 01/25/2019 RECURSOS HUMANOS"/>
    <n v="96.22"/>
    <n v="0"/>
    <s v="EL INGENIO"/>
    <x v="0"/>
  </r>
  <r>
    <n v="6"/>
    <d v="2019-05-25T00:00:00"/>
    <x v="11"/>
    <x v="11"/>
    <x v="1"/>
    <s v="SERVICIOS PERSONALES"/>
    <s v="PAGO NOMINA QUINCENA 2 MAYO 2019"/>
    <s v="TRANSACCIONES DEL DIA 05/25/2019 RECURSOS HUMANOS"/>
    <n v="38.090000000000003"/>
    <n v="0"/>
    <s v="EL INGENIO"/>
    <x v="0"/>
  </r>
  <r>
    <n v="6"/>
    <d v="2019-07-10T00:00:00"/>
    <x v="6"/>
    <x v="6"/>
    <x v="1"/>
    <s v="SERVICIOS PERSONALES"/>
    <s v="PAGO NOMINA QUINCENA 1 JULIO 2019"/>
    <s v="TRANSACCIONES DEL DIA 07/10/2019 RECURSOS HUMANOS"/>
    <n v="7.26"/>
    <n v="0"/>
    <s v="EL INGENIO"/>
    <x v="0"/>
  </r>
  <r>
    <n v="7"/>
    <d v="2019-04-10T00:00:00"/>
    <x v="10"/>
    <x v="10"/>
    <x v="1"/>
    <s v="CAJA"/>
    <s v="PAGO NOMINA QUINCENA 1 ABRIL 2019"/>
    <s v="TRANSACCIONES DEL DIA 04/10/2019 RECURSOS HUMANOS"/>
    <n v="81.55"/>
    <n v="0"/>
    <s v="CHANIS"/>
    <x v="0"/>
  </r>
  <r>
    <n v="7"/>
    <d v="2019-04-25T00:00:00"/>
    <x v="10"/>
    <x v="10"/>
    <x v="1"/>
    <s v="CAJA"/>
    <s v="PAGO NOMINA QUINCENA 2 ABRIL 2019"/>
    <s v="TRANSACCIONES DEL DIA 04/25/2019 RECURSOS HUMANOS"/>
    <n v="13.32"/>
    <n v="0"/>
    <s v="CHANIS"/>
    <x v="0"/>
  </r>
  <r>
    <n v="8"/>
    <d v="2019-04-25T00:00:00"/>
    <x v="10"/>
    <x v="10"/>
    <x v="1"/>
    <s v="SERVICIOS PERSONALES"/>
    <s v="PAGO NOMINA QUINCENA 2 ABRIL 2019"/>
    <s v="TRANSACCIONES DEL DIA 04/25/2019 RECURSOS HUMANOS"/>
    <n v="21.92"/>
    <n v="0"/>
    <s v="PLAZA TOCUMEN"/>
    <x v="0"/>
  </r>
  <r>
    <n v="9"/>
    <d v="2019-03-09T00:00:00"/>
    <x v="9"/>
    <x v="9"/>
    <x v="1"/>
    <s v="CAJA"/>
    <s v="PAGO NOMINA QUINCENA 1 MARZO 2019"/>
    <s v="TRANSACCIONES DEL DIA 03/09/2019 RECURSOS HUMANOS"/>
    <n v="9.5"/>
    <n v="0"/>
    <s v="SANTIAGO"/>
    <x v="0"/>
  </r>
  <r>
    <n v="10"/>
    <d v="2019-02-09T00:00:00"/>
    <x v="8"/>
    <x v="8"/>
    <x v="1"/>
    <s v="ADMINISTRACION DE SUCURSALES"/>
    <s v="PAGO NOMINA QUINCENA 1 FEBRERO 2019"/>
    <s v="TRANSACCIONES DEL DIA 02/09/2019 RECURSOS HUMANOS"/>
    <n v="66.95"/>
    <n v="0"/>
    <s v="OBARRIO"/>
    <x v="0"/>
  </r>
  <r>
    <n v="10"/>
    <d v="2019-01-10T00:00:00"/>
    <x v="7"/>
    <x v="7"/>
    <x v="1"/>
    <s v="CAJA"/>
    <s v="PAGO NOMINA QUINCENA 1 ENERO 2019"/>
    <s v="TRANSACCIONES DEL DIA 01/10/2019 RECURSOS HUMANOS"/>
    <n v="458.67"/>
    <n v="0"/>
    <s v="OBARRIO"/>
    <x v="0"/>
  </r>
  <r>
    <n v="10"/>
    <d v="2019-01-25T00:00:00"/>
    <x v="7"/>
    <x v="7"/>
    <x v="1"/>
    <s v="CAJA"/>
    <s v="PAGO NOMINA QUINCENA 2 ENERO 2019"/>
    <s v="TRANSACCIONES DEL DIA 01/25/2019 RECURSOS HUMANOS"/>
    <n v="414.52"/>
    <n v="0"/>
    <s v="OBARRIO"/>
    <x v="0"/>
  </r>
  <r>
    <n v="10"/>
    <d v="2019-02-09T00:00:00"/>
    <x v="8"/>
    <x v="8"/>
    <x v="1"/>
    <s v="CAJA"/>
    <s v="PAGO NOMINA QUINCENA 1 FEBRERO 2019"/>
    <s v="TRANSACCIONES DEL DIA 02/09/2019 RECURSOS HUMANOS"/>
    <n v="307.33999999999997"/>
    <n v="0"/>
    <s v="OBARRIO"/>
    <x v="0"/>
  </r>
  <r>
    <n v="10"/>
    <d v="2019-02-25T00:00:00"/>
    <x v="8"/>
    <x v="8"/>
    <x v="1"/>
    <s v="CAJA"/>
    <s v="PAGO NOMINA QUINCENA 2 FEBRERO 2019"/>
    <s v="TRANSACCIONES DEL DIA 02/25/2019 RECURSOS HUMANOS"/>
    <n v="371.65"/>
    <n v="0"/>
    <s v="OBARRIO"/>
    <x v="0"/>
  </r>
  <r>
    <n v="10"/>
    <d v="2019-03-09T00:00:00"/>
    <x v="9"/>
    <x v="9"/>
    <x v="1"/>
    <s v="CAJA"/>
    <s v="PAGO NOMINA QUINCENA 1 MARZO 2019"/>
    <s v="TRANSACCIONES DEL DIA 03/09/2019 RECURSOS HUMANOS"/>
    <n v="59.91"/>
    <n v="0"/>
    <s v="OBARRIO"/>
    <x v="0"/>
  </r>
  <r>
    <n v="10"/>
    <d v="2019-03-25T00:00:00"/>
    <x v="9"/>
    <x v="9"/>
    <x v="1"/>
    <s v="CAJA"/>
    <s v="PAGO NOMINA QUINCENA 2 MARZO 2019"/>
    <s v="TRANSACCIONES DEL DIA 03/25/2019 RECURSOS HUMANOS"/>
    <n v="488.85"/>
    <n v="0"/>
    <s v="OBARRIO"/>
    <x v="0"/>
  </r>
  <r>
    <n v="10"/>
    <d v="2019-04-10T00:00:00"/>
    <x v="10"/>
    <x v="10"/>
    <x v="1"/>
    <s v="CAJA"/>
    <s v="PAGO NOMINA QUINCENA 1 ABRIL 2019"/>
    <s v="TRANSACCIONES DEL DIA 04/10/2019 RECURSOS HUMANOS"/>
    <n v="298.99"/>
    <n v="0"/>
    <s v="OBARRIO"/>
    <x v="0"/>
  </r>
  <r>
    <n v="10"/>
    <d v="2019-04-25T00:00:00"/>
    <x v="10"/>
    <x v="10"/>
    <x v="1"/>
    <s v="CAJA"/>
    <s v="PAGO NOMINA QUINCENA 2 ABRIL 2019"/>
    <s v="TRANSACCIONES DEL DIA 04/25/2019 RECURSOS HUMANOS"/>
    <n v="290.17"/>
    <n v="0"/>
    <s v="OBARRIO"/>
    <x v="0"/>
  </r>
  <r>
    <n v="10"/>
    <d v="2019-05-10T00:00:00"/>
    <x v="11"/>
    <x v="11"/>
    <x v="1"/>
    <s v="CAJA"/>
    <s v="PAGO NOMINA QUINCENA 1 MAYO 2019"/>
    <s v="TRANSACCIONES DEL DIA 05/10/2019 RECURSOS HUMANOS"/>
    <n v="360.46"/>
    <n v="0"/>
    <s v="OBARRIO"/>
    <x v="0"/>
  </r>
  <r>
    <n v="10"/>
    <d v="2019-05-25T00:00:00"/>
    <x v="11"/>
    <x v="11"/>
    <x v="1"/>
    <s v="CAJA"/>
    <s v="PAGO NOMINA QUINCENA 2 MAYO 2019"/>
    <s v="TRANSACCIONES DEL DIA 05/25/2019 RECURSOS HUMANOS"/>
    <n v="473.77"/>
    <n v="0"/>
    <s v="OBARRIO"/>
    <x v="0"/>
  </r>
  <r>
    <n v="10"/>
    <d v="2019-06-10T00:00:00"/>
    <x v="2"/>
    <x v="2"/>
    <x v="1"/>
    <s v="CAJA"/>
    <s v="PAGO NOMINA QUINCENA 1 JUNIO 2019"/>
    <s v="TRANSACCIONES DEL DIA 06/10/2019 RECURSOS HUMANOS"/>
    <n v="307.27999999999997"/>
    <n v="0"/>
    <s v="OBARRIO"/>
    <x v="0"/>
  </r>
  <r>
    <n v="10"/>
    <d v="2019-06-25T00:00:00"/>
    <x v="2"/>
    <x v="2"/>
    <x v="1"/>
    <s v="CAJA"/>
    <s v="PAGO NOMINA QUINCENA 2 JUNIO 2019"/>
    <s v="TRANSACCIONES DEL DIA 06/25/2019 RECURSOS HUMANOS"/>
    <n v="351.43"/>
    <n v="0"/>
    <s v="OBARRIO"/>
    <x v="0"/>
  </r>
  <r>
    <n v="10"/>
    <d v="2019-07-25T00:00:00"/>
    <x v="6"/>
    <x v="6"/>
    <x v="1"/>
    <s v="CAJA"/>
    <s v="PAGO NOMINA QUINCENA 2 JULIO 2019"/>
    <s v="TRANSACCIONES DEL DIA 07/25/2019 RECURSOS HUMANOS"/>
    <n v="475.27"/>
    <n v="0"/>
    <s v="OBARRIO"/>
    <x v="0"/>
  </r>
  <r>
    <n v="10"/>
    <d v="2019-02-25T00:00:00"/>
    <x v="8"/>
    <x v="8"/>
    <x v="1"/>
    <s v="SERVICIOS PERSONALES"/>
    <s v="PAGO NOMINA QUINCENA 2 FEBRERO 2019"/>
    <s v="TRANSACCIONES DEL DIA 02/25/2019 RECURSOS HUMANOS"/>
    <n v="11.08"/>
    <n v="0"/>
    <s v="OBARRIO"/>
    <x v="0"/>
  </r>
  <r>
    <n v="10"/>
    <d v="2019-03-09T00:00:00"/>
    <x v="9"/>
    <x v="9"/>
    <x v="1"/>
    <s v="SERVICIOS PERSONALES"/>
    <s v="PAGO NOMINA QUINCENA 1 MARZO 2019"/>
    <s v="TRANSACCIONES DEL DIA 03/09/2019 RECURSOS HUMANOS"/>
    <n v="48.03"/>
    <n v="0"/>
    <s v="OBARRIO"/>
    <x v="0"/>
  </r>
  <r>
    <n v="10"/>
    <d v="2019-05-25T00:00:00"/>
    <x v="11"/>
    <x v="11"/>
    <x v="1"/>
    <s v="SERVICIOS PERSONALES"/>
    <s v="PAGO NOMINA QUINCENA 2 MAYO 2019"/>
    <s v="TRANSACCIONES DEL DIA 05/25/2019 RECURSOS HUMANOS"/>
    <n v="11.08"/>
    <n v="0"/>
    <s v="OBARRIO"/>
    <x v="0"/>
  </r>
  <r>
    <n v="10"/>
    <d v="2019-06-25T00:00:00"/>
    <x v="2"/>
    <x v="2"/>
    <x v="1"/>
    <s v="SERVICIOS PERSONALES"/>
    <s v="PAGO NOMINA QUINCENA 2 JUNIO 2019"/>
    <s v="TRANSACCIONES DEL DIA 06/25/2019 RECURSOS HUMANOS"/>
    <n v="29.15"/>
    <n v="0"/>
    <s v="OBARRIO"/>
    <x v="0"/>
  </r>
  <r>
    <n v="10"/>
    <d v="2019-07-10T00:00:00"/>
    <x v="6"/>
    <x v="6"/>
    <x v="1"/>
    <s v="SERVICIOS PERSONALES"/>
    <s v="PAGO NOMINA QUINCENA 1 JULIO 2019"/>
    <s v="TRANSACCIONES DEL DIA 07/10/2019 RECURSOS HUMANOS"/>
    <n v="27.99"/>
    <n v="0"/>
    <s v="OBARRIO"/>
    <x v="0"/>
  </r>
  <r>
    <n v="10"/>
    <d v="2019-07-25T00:00:00"/>
    <x v="6"/>
    <x v="6"/>
    <x v="1"/>
    <s v="SERVICIOS PERSONALES"/>
    <s v="PAGO NOMINA QUINCENA 2 JULIO 2019"/>
    <s v="TRANSACCIONES DEL DIA 07/25/2019 RECURSOS HUMANOS"/>
    <n v="48.99"/>
    <n v="0"/>
    <s v="OBARRIO"/>
    <x v="0"/>
  </r>
  <r>
    <n v="13"/>
    <d v="2019-01-10T00:00:00"/>
    <x v="7"/>
    <x v="7"/>
    <x v="1"/>
    <s v="ADMINISTRACION DE SUCURSALES"/>
    <s v="PAGO NOMINA QUINCENA 1 ENERO 2019"/>
    <s v="TRANSACCIONES DEL DIA 01/10/2019 RECURSOS HUMANOS"/>
    <n v="45.08"/>
    <n v="0"/>
    <s v="HATO PINTADO"/>
    <x v="0"/>
  </r>
  <r>
    <n v="13"/>
    <d v="2019-02-09T00:00:00"/>
    <x v="8"/>
    <x v="8"/>
    <x v="1"/>
    <s v="ADMINISTRACION DE SUCURSALES"/>
    <s v="PAGO NOMINA QUINCENA 1 FEBRERO 2019"/>
    <s v="TRANSACCIONES DEL DIA 02/09/2019 RECURSOS HUMANOS"/>
    <n v="43.11"/>
    <n v="0"/>
    <s v="HATO PINTADO"/>
    <x v="0"/>
  </r>
  <r>
    <n v="13"/>
    <d v="2019-04-10T00:00:00"/>
    <x v="10"/>
    <x v="10"/>
    <x v="1"/>
    <s v="ADMINISTRACION DE SUCURSALES"/>
    <s v="PAGO NOMINA QUINCENA 1 ABRIL 2019"/>
    <s v="TRANSACCIONES DEL DIA 04/10/2019 RECURSOS HUMANOS"/>
    <n v="81.08"/>
    <n v="0"/>
    <s v="HATO PINTADO"/>
    <x v="0"/>
  </r>
  <r>
    <n v="13"/>
    <d v="2019-04-25T00:00:00"/>
    <x v="10"/>
    <x v="10"/>
    <x v="1"/>
    <s v="ADMINISTRACION DE SUCURSALES"/>
    <s v="PAGO NOMINA QUINCENA 2 ABRIL 2019"/>
    <s v="TRANSACCIONES DEL DIA 04/25/2019 RECURSOS HUMANOS"/>
    <n v="47.78"/>
    <n v="0"/>
    <s v="HATO PINTADO"/>
    <x v="0"/>
  </r>
  <r>
    <n v="13"/>
    <d v="2019-05-10T00:00:00"/>
    <x v="11"/>
    <x v="11"/>
    <x v="1"/>
    <s v="ADMINISTRACION DE SUCURSALES"/>
    <s v="PAGO NOMINA QUINCENA 1 MAYO 2019"/>
    <s v="TRANSACCIONES DEL DIA 05/10/2019 RECURSOS HUMANOS"/>
    <n v="83.57"/>
    <n v="0"/>
    <s v="HATO PINTADO"/>
    <x v="0"/>
  </r>
  <r>
    <n v="13"/>
    <d v="2019-01-10T00:00:00"/>
    <x v="7"/>
    <x v="7"/>
    <x v="1"/>
    <s v="CAJA"/>
    <s v="PAGO NOMINA QUINCENA 1 ENERO 2019"/>
    <s v="TRANSACCIONES DEL DIA 01/10/2019 RECURSOS HUMANOS"/>
    <n v="723.12"/>
    <n v="0"/>
    <s v="HATO PINTADO"/>
    <x v="0"/>
  </r>
  <r>
    <n v="13"/>
    <d v="2019-01-25T00:00:00"/>
    <x v="7"/>
    <x v="7"/>
    <x v="1"/>
    <s v="CAJA"/>
    <s v="PAGO NOMINA QUINCENA 2 ENERO 2019"/>
    <s v="TRANSACCIONES DEL DIA 01/25/2019 RECURSOS HUMANOS"/>
    <n v="544.92999999999995"/>
    <n v="0"/>
    <s v="HATO PINTADO"/>
    <x v="0"/>
  </r>
  <r>
    <n v="13"/>
    <d v="2019-02-09T00:00:00"/>
    <x v="8"/>
    <x v="8"/>
    <x v="1"/>
    <s v="CAJA"/>
    <s v="PAGO NOMINA QUINCENA 1 FEBRERO 2019"/>
    <s v="TRANSACCIONES DEL DIA 02/09/2019 RECURSOS HUMANOS"/>
    <n v="714.31"/>
    <n v="0"/>
    <s v="HATO PINTADO"/>
    <x v="0"/>
  </r>
  <r>
    <n v="13"/>
    <d v="2019-02-25T00:00:00"/>
    <x v="8"/>
    <x v="8"/>
    <x v="1"/>
    <s v="CAJA"/>
    <s v="PAGO NOMINA QUINCENA 2 FEBRERO 2019"/>
    <s v="TRANSACCIONES DEL DIA 02/25/2019 RECURSOS HUMANOS"/>
    <n v="739.91"/>
    <n v="0"/>
    <s v="HATO PINTADO"/>
    <x v="0"/>
  </r>
  <r>
    <n v="13"/>
    <d v="2019-02-27T00:00:00"/>
    <x v="8"/>
    <x v="8"/>
    <x v="1"/>
    <s v="CAJA"/>
    <s v="PLANILLAS DE LIQUIDACIONES FEB 2019"/>
    <s v="TRANSACCIONES DEL DIA 02/27/2019 RECURSOS HUMANOS"/>
    <n v="75.819999999999993"/>
    <n v="0"/>
    <s v="HATO PINTADO"/>
    <x v="0"/>
  </r>
  <r>
    <n v="13"/>
    <d v="2019-03-09T00:00:00"/>
    <x v="9"/>
    <x v="9"/>
    <x v="1"/>
    <s v="CAJA"/>
    <s v="PAGO NOMINA QUINCENA 1 MARZO 2019"/>
    <s v="TRANSACCIONES DEL DIA 03/09/2019 RECURSOS HUMANOS"/>
    <n v="1090.04"/>
    <n v="0"/>
    <s v="HATO PINTADO"/>
    <x v="0"/>
  </r>
  <r>
    <n v="13"/>
    <d v="2019-03-25T00:00:00"/>
    <x v="9"/>
    <x v="9"/>
    <x v="1"/>
    <s v="CAJA"/>
    <s v="PAGO NOMINA QUINCENA 2 MARZO 2019"/>
    <s v="TRANSACCIONES DEL DIA 03/25/2019 RECURSOS HUMANOS"/>
    <n v="906.64"/>
    <n v="0"/>
    <s v="HATO PINTADO"/>
    <x v="0"/>
  </r>
  <r>
    <n v="13"/>
    <d v="2019-04-10T00:00:00"/>
    <x v="10"/>
    <x v="10"/>
    <x v="1"/>
    <s v="CAJA"/>
    <s v="PAGO NOMINA QUINCENA 1 ABRIL 2019"/>
    <s v="TRANSACCIONES DEL DIA 04/10/2019 RECURSOS HUMANOS"/>
    <n v="745.21"/>
    <n v="0"/>
    <s v="HATO PINTADO"/>
    <x v="0"/>
  </r>
  <r>
    <n v="13"/>
    <d v="2019-04-25T00:00:00"/>
    <x v="10"/>
    <x v="10"/>
    <x v="1"/>
    <s v="CAJA"/>
    <s v="PAGO NOMINA QUINCENA 2 ABRIL 2019"/>
    <s v="TRANSACCIONES DEL DIA 04/25/2019 RECURSOS HUMANOS"/>
    <n v="504.84"/>
    <n v="0"/>
    <s v="HATO PINTADO"/>
    <x v="0"/>
  </r>
  <r>
    <n v="13"/>
    <d v="2019-05-10T00:00:00"/>
    <x v="11"/>
    <x v="11"/>
    <x v="1"/>
    <s v="CAJA"/>
    <s v="PAGO NOMINA QUINCENA 1 MAYO 2019"/>
    <s v="TRANSACCIONES DEL DIA 05/10/2019 RECURSOS HUMANOS"/>
    <n v="597.71"/>
    <n v="0"/>
    <s v="HATO PINTADO"/>
    <x v="0"/>
  </r>
  <r>
    <n v="13"/>
    <d v="2019-05-25T00:00:00"/>
    <x v="11"/>
    <x v="11"/>
    <x v="1"/>
    <s v="CAJA"/>
    <s v="PAGO NOMINA QUINCENA 2 MAYO 2019"/>
    <s v="TRANSACCIONES DEL DIA 05/25/2019 RECURSOS HUMANOS"/>
    <n v="1045.49"/>
    <n v="0"/>
    <s v="HATO PINTADO"/>
    <x v="0"/>
  </r>
  <r>
    <n v="13"/>
    <d v="2019-06-10T00:00:00"/>
    <x v="2"/>
    <x v="2"/>
    <x v="1"/>
    <s v="CAJA"/>
    <s v="PAGO NOMINA QUINCENA 1 JUNIO 2019"/>
    <s v="TRANSACCIONES DEL DIA 06/10/2019 RECURSOS HUMANOS"/>
    <n v="1177.53"/>
    <n v="0"/>
    <s v="HATO PINTADO"/>
    <x v="0"/>
  </r>
  <r>
    <n v="13"/>
    <d v="2019-06-25T00:00:00"/>
    <x v="2"/>
    <x v="2"/>
    <x v="1"/>
    <s v="CAJA"/>
    <s v="PAGO NOMINA QUINCENA 2 JUNIO 2019"/>
    <s v="TRANSACCIONES DEL DIA 06/25/2019 RECURSOS HUMANOS"/>
    <n v="1192.95"/>
    <n v="0"/>
    <s v="HATO PINTADO"/>
    <x v="0"/>
  </r>
  <r>
    <n v="13"/>
    <d v="2019-07-10T00:00:00"/>
    <x v="6"/>
    <x v="6"/>
    <x v="1"/>
    <s v="CAJA"/>
    <s v="PAGO NOMINA QUINCENA 1 JULIO 2019"/>
    <s v="TRANSACCIONES DEL DIA 07/10/2019 RECURSOS HUMANOS"/>
    <n v="757.32"/>
    <n v="0"/>
    <s v="HATO PINTADO"/>
    <x v="0"/>
  </r>
  <r>
    <n v="13"/>
    <d v="2019-07-25T00:00:00"/>
    <x v="6"/>
    <x v="6"/>
    <x v="1"/>
    <s v="CAJA"/>
    <s v="PAGO NOMINA QUINCENA 2 JULIO 2019"/>
    <s v="TRANSACCIONES DEL DIA 07/25/2019 RECURSOS HUMANOS"/>
    <n v="566.5"/>
    <n v="0"/>
    <s v="HATO PINTADO"/>
    <x v="0"/>
  </r>
  <r>
    <n v="13"/>
    <d v="2019-01-10T00:00:00"/>
    <x v="7"/>
    <x v="7"/>
    <x v="1"/>
    <s v="SERVICIOS PERSONALES"/>
    <s v="PAGO NOMINA QUINCENA 1 ENERO 2019"/>
    <s v="TRANSACCIONES DEL DIA 01/10/2019 RECURSOS HUMANOS"/>
    <n v="52.04"/>
    <n v="0"/>
    <s v="HATO PINTADO"/>
    <x v="0"/>
  </r>
  <r>
    <n v="13"/>
    <d v="2019-02-09T00:00:00"/>
    <x v="8"/>
    <x v="8"/>
    <x v="1"/>
    <s v="SERVICIOS PERSONALES"/>
    <s v="PAGO NOMINA QUINCENA 1 FEBRERO 2019"/>
    <s v="TRANSACCIONES DEL DIA 02/09/2019 RECURSOS HUMANOS"/>
    <n v="27.18"/>
    <n v="0"/>
    <s v="HATO PINTADO"/>
    <x v="0"/>
  </r>
  <r>
    <n v="13"/>
    <d v="2019-02-25T00:00:00"/>
    <x v="8"/>
    <x v="8"/>
    <x v="1"/>
    <s v="SERVICIOS PERSONALES"/>
    <s v="PAGO NOMINA QUINCENA 2 FEBRERO 2019"/>
    <s v="TRANSACCIONES DEL DIA 02/25/2019 RECURSOS HUMANOS"/>
    <n v="27.72"/>
    <n v="0"/>
    <s v="HATO PINTADO"/>
    <x v="0"/>
  </r>
  <r>
    <n v="13"/>
    <d v="2019-03-09T00:00:00"/>
    <x v="9"/>
    <x v="9"/>
    <x v="1"/>
    <s v="SERVICIOS PERSONALES"/>
    <s v="PAGO NOMINA QUINCENA 1 MARZO 2019"/>
    <s v="TRANSACCIONES DEL DIA 03/09/2019 RECURSOS HUMANOS"/>
    <n v="38.9"/>
    <n v="0"/>
    <s v="HATO PINTADO"/>
    <x v="0"/>
  </r>
  <r>
    <n v="13"/>
    <d v="2019-04-10T00:00:00"/>
    <x v="10"/>
    <x v="10"/>
    <x v="1"/>
    <s v="SERVICIOS PERSONALES"/>
    <s v="PAGO NOMINA QUINCENA 1 ABRIL 2019"/>
    <s v="TRANSACCIONES DEL DIA 04/10/2019 RECURSOS HUMANOS"/>
    <n v="64.92"/>
    <n v="0"/>
    <s v="HATO PINTADO"/>
    <x v="0"/>
  </r>
  <r>
    <n v="13"/>
    <d v="2019-04-25T00:00:00"/>
    <x v="10"/>
    <x v="10"/>
    <x v="1"/>
    <s v="SERVICIOS PERSONALES"/>
    <s v="PAGO NOMINA QUINCENA 2 ABRIL 2019"/>
    <s v="TRANSACCIONES DEL DIA 04/25/2019 RECURSOS HUMANOS"/>
    <n v="48.4"/>
    <n v="0"/>
    <s v="HATO PINTADO"/>
    <x v="0"/>
  </r>
  <r>
    <n v="13"/>
    <d v="2019-05-10T00:00:00"/>
    <x v="11"/>
    <x v="11"/>
    <x v="1"/>
    <s v="SERVICIOS PERSONALES"/>
    <s v="PAGO NOMINA QUINCENA 1 MAYO 2019"/>
    <s v="TRANSACCIONES DEL DIA 05/10/2019 RECURSOS HUMANOS"/>
    <n v="27.47"/>
    <n v="0"/>
    <s v="HATO PINTADO"/>
    <x v="0"/>
  </r>
  <r>
    <n v="13"/>
    <d v="2019-06-25T00:00:00"/>
    <x v="2"/>
    <x v="2"/>
    <x v="1"/>
    <s v="SERVICIOS PERSONALES"/>
    <s v="PAGO NOMINA QUINCENA 2 JUNIO 2019"/>
    <s v="TRANSACCIONES DEL DIA 06/25/2019 RECURSOS HUMANOS"/>
    <n v="29.05"/>
    <n v="0"/>
    <s v="HATO PINTADO"/>
    <x v="0"/>
  </r>
  <r>
    <n v="13"/>
    <d v="2019-07-10T00:00:00"/>
    <x v="6"/>
    <x v="6"/>
    <x v="1"/>
    <s v="SERVICIOS PERSONALES"/>
    <s v="PAGO NOMINA QUINCENA 1 JULIO 2019"/>
    <s v="TRANSACCIONES DEL DIA 07/10/2019 RECURSOS HUMANOS"/>
    <n v="19.899999999999999"/>
    <n v="0"/>
    <s v="HATO PINTADO"/>
    <x v="0"/>
  </r>
  <r>
    <n v="13"/>
    <d v="2019-07-25T00:00:00"/>
    <x v="6"/>
    <x v="6"/>
    <x v="1"/>
    <s v="SERVICIOS PERSONALES"/>
    <s v="PAGO NOMINA QUINCENA 2 JULIO 2019"/>
    <s v="TRANSACCIONES DEL DIA 07/25/2019 RECURSOS HUMANOS"/>
    <n v="60.7"/>
    <n v="0"/>
    <s v="HATO PINTADO"/>
    <x v="0"/>
  </r>
  <r>
    <n v="15"/>
    <d v="2019-01-25T00:00:00"/>
    <x v="7"/>
    <x v="7"/>
    <x v="1"/>
    <s v="ADMINISTRACION DE SUCURSALES"/>
    <s v="PAGO NOMINA QUINCENA 2 ENERO 2019"/>
    <s v="TRANSACCIONES DEL DIA 01/25/2019 RECURSOS HUMANOS"/>
    <n v="43.5"/>
    <n v="0"/>
    <s v="LA CHORRERA"/>
    <x v="0"/>
  </r>
  <r>
    <n v="15"/>
    <d v="2019-02-09T00:00:00"/>
    <x v="8"/>
    <x v="8"/>
    <x v="1"/>
    <s v="ADMINISTRACION DE SUCURSALES"/>
    <s v="PAGO NOMINA QUINCENA 1 FEBRERO 2019"/>
    <s v="TRANSACCIONES DEL DIA 02/09/2019 RECURSOS HUMANOS"/>
    <n v="43.5"/>
    <n v="0"/>
    <s v="LA CHORRERA"/>
    <x v="0"/>
  </r>
  <r>
    <n v="15"/>
    <d v="2019-02-25T00:00:00"/>
    <x v="8"/>
    <x v="8"/>
    <x v="1"/>
    <s v="ADMINISTRACION DE SUCURSALES"/>
    <s v="PAGO NOMINA QUINCENA 2 FEBRERO 2019"/>
    <s v="TRANSACCIONES DEL DIA 02/25/2019 RECURSOS HUMANOS"/>
    <n v="43.5"/>
    <n v="0"/>
    <s v="LA CHORRERA"/>
    <x v="0"/>
  </r>
  <r>
    <n v="15"/>
    <d v="2019-01-10T00:00:00"/>
    <x v="7"/>
    <x v="7"/>
    <x v="1"/>
    <s v="CAJA"/>
    <s v="PAGO NOMINA QUINCENA 1 ENERO 2019"/>
    <s v="TRANSACCIONES DEL DIA 01/10/2019 RECURSOS HUMANOS"/>
    <n v="18.510000000000002"/>
    <n v="0"/>
    <s v="LA CHORRERA"/>
    <x v="0"/>
  </r>
  <r>
    <n v="15"/>
    <d v="2019-01-25T00:00:00"/>
    <x v="7"/>
    <x v="7"/>
    <x v="1"/>
    <s v="CAJA"/>
    <s v="PAGO NOMINA QUINCENA 2 ENERO 2019"/>
    <s v="TRANSACCIONES DEL DIA 01/25/2019 RECURSOS HUMANOS"/>
    <n v="37.36"/>
    <n v="0"/>
    <s v="LA CHORRERA"/>
    <x v="0"/>
  </r>
  <r>
    <n v="15"/>
    <d v="2019-06-10T00:00:00"/>
    <x v="2"/>
    <x v="2"/>
    <x v="1"/>
    <s v="CAJA"/>
    <s v="PAGO NOMINA QUINCENA 1 JUNIO 2019"/>
    <s v="TRANSACCIONES DEL DIA 06/10/2019 RECURSOS HUMANOS"/>
    <n v="31.9"/>
    <n v="0"/>
    <s v="LA CHORRERA"/>
    <x v="0"/>
  </r>
  <r>
    <n v="15"/>
    <d v="2019-07-10T00:00:00"/>
    <x v="6"/>
    <x v="6"/>
    <x v="1"/>
    <s v="CAJA"/>
    <s v="PAGO NOMINA QUINCENA 1 JULIO 2019"/>
    <s v="TRANSACCIONES DEL DIA 07/10/2019 RECURSOS HUMANOS"/>
    <n v="29.64"/>
    <n v="0"/>
    <s v="LA CHORRERA"/>
    <x v="0"/>
  </r>
  <r>
    <n v="15"/>
    <d v="2019-04-25T00:00:00"/>
    <x v="10"/>
    <x v="10"/>
    <x v="1"/>
    <s v="SERVICIOS PERSONALES"/>
    <s v="PAGO NOMINA QUINCENA 2 ABRIL 2019"/>
    <s v="TRANSACCIONES DEL DIA 04/25/2019 RECURSOS HUMANOS"/>
    <n v="16.88"/>
    <n v="0"/>
    <s v="LA CHORRERA"/>
    <x v="0"/>
  </r>
  <r>
    <n v="16"/>
    <d v="2019-01-25T00:00:00"/>
    <x v="7"/>
    <x v="7"/>
    <x v="1"/>
    <s v="CAJA"/>
    <s v="PAGO NOMINA QUINCENA 2 ENERO 2019"/>
    <s v="TRANSACCIONES DEL DIA 01/25/2019 RECURSOS HUMANOS"/>
    <n v="24.81"/>
    <n v="0"/>
    <s v="AVENIDA CENTRAL"/>
    <x v="0"/>
  </r>
  <r>
    <n v="17"/>
    <d v="2019-04-10T00:00:00"/>
    <x v="10"/>
    <x v="10"/>
    <x v="1"/>
    <s v="ADMINISTRACION DE SUCURSALES"/>
    <s v="PAGO NOMINA QUINCENA 1 ABRIL 2019"/>
    <s v="TRANSACCIONES DEL DIA 04/10/2019 RECURSOS HUMANOS"/>
    <n v="70.28"/>
    <n v="0"/>
    <s v="LOS ANGELES"/>
    <x v="0"/>
  </r>
  <r>
    <n v="17"/>
    <d v="2019-01-25T00:00:00"/>
    <x v="7"/>
    <x v="7"/>
    <x v="1"/>
    <s v="CAJA"/>
    <s v="PAGO NOMINA QUINCENA 2 ENERO 2019"/>
    <s v="TRANSACCIONES DEL DIA 01/25/2019 RECURSOS HUMANOS"/>
    <n v="44.6"/>
    <n v="0"/>
    <s v="LOS ANGELES"/>
    <x v="0"/>
  </r>
  <r>
    <n v="17"/>
    <d v="2019-02-25T00:00:00"/>
    <x v="8"/>
    <x v="8"/>
    <x v="1"/>
    <s v="CAJA"/>
    <s v="PAGO NOMINA QUINCENA 2 FEBRERO 2019"/>
    <s v="TRANSACCIONES DEL DIA 02/25/2019 RECURSOS HUMANOS"/>
    <n v="47.09"/>
    <n v="0"/>
    <s v="LOS ANGELES"/>
    <x v="0"/>
  </r>
  <r>
    <n v="17"/>
    <d v="2019-03-09T00:00:00"/>
    <x v="9"/>
    <x v="9"/>
    <x v="1"/>
    <s v="CAJA"/>
    <s v="PAGO NOMINA QUINCENA 1 MARZO 2019"/>
    <s v="TRANSACCIONES DEL DIA 03/09/2019 RECURSOS HUMANOS"/>
    <n v="29.99"/>
    <n v="0"/>
    <s v="LOS ANGELES"/>
    <x v="0"/>
  </r>
  <r>
    <n v="18"/>
    <d v="2019-03-09T00:00:00"/>
    <x v="9"/>
    <x v="9"/>
    <x v="1"/>
    <s v="ADMINISTRACION DE SUCURSALES"/>
    <s v="PAGO NOMINA QUINCENA 1 MARZO 2019"/>
    <s v="TRANSACCIONES DEL DIA 03/09/2019 RECURSOS HUMANOS"/>
    <n v="88.26"/>
    <n v="0"/>
    <s v="VILLA LUCRE"/>
    <x v="0"/>
  </r>
  <r>
    <n v="18"/>
    <d v="2019-01-10T00:00:00"/>
    <x v="7"/>
    <x v="7"/>
    <x v="1"/>
    <s v="CAJA"/>
    <s v="PAGO NOMINA QUINCENA 1 ENERO 2019"/>
    <s v="TRANSACCIONES DEL DIA 01/10/2019 RECURSOS HUMANOS"/>
    <n v="527.12"/>
    <n v="0"/>
    <s v="VILLA LUCRE"/>
    <x v="0"/>
  </r>
  <r>
    <n v="18"/>
    <d v="2019-01-25T00:00:00"/>
    <x v="7"/>
    <x v="7"/>
    <x v="1"/>
    <s v="CAJA"/>
    <s v="PAGO NOMINA QUINCENA 2 ENERO 2019"/>
    <s v="TRANSACCIONES DEL DIA 01/25/2019 RECURSOS HUMANOS"/>
    <n v="296.87"/>
    <n v="0"/>
    <s v="VILLA LUCRE"/>
    <x v="0"/>
  </r>
  <r>
    <n v="18"/>
    <d v="2019-02-09T00:00:00"/>
    <x v="8"/>
    <x v="8"/>
    <x v="1"/>
    <s v="CAJA"/>
    <s v="PAGO NOMINA QUINCENA 1 FEBRERO 2019"/>
    <s v="TRANSACCIONES DEL DIA 02/09/2019 RECURSOS HUMANOS"/>
    <n v="200.77"/>
    <n v="0"/>
    <s v="VILLA LUCRE"/>
    <x v="0"/>
  </r>
  <r>
    <n v="18"/>
    <d v="2019-02-25T00:00:00"/>
    <x v="8"/>
    <x v="8"/>
    <x v="1"/>
    <s v="CAJA"/>
    <s v="PAGO NOMINA QUINCENA 2 FEBRERO 2019"/>
    <s v="TRANSACCIONES DEL DIA 02/25/2019 RECURSOS HUMANOS"/>
    <n v="162.05000000000001"/>
    <n v="0"/>
    <s v="VILLA LUCRE"/>
    <x v="0"/>
  </r>
  <r>
    <n v="18"/>
    <d v="2019-03-09T00:00:00"/>
    <x v="9"/>
    <x v="9"/>
    <x v="1"/>
    <s v="CAJA"/>
    <s v="PAGO NOMINA QUINCENA 1 MARZO 2019"/>
    <s v="TRANSACCIONES DEL DIA 03/09/2019 RECURSOS HUMANOS"/>
    <n v="256.25"/>
    <n v="0"/>
    <s v="VILLA LUCRE"/>
    <x v="0"/>
  </r>
  <r>
    <n v="18"/>
    <d v="2019-03-25T00:00:00"/>
    <x v="9"/>
    <x v="9"/>
    <x v="1"/>
    <s v="CAJA"/>
    <s v="PAGO NOMINA QUINCENA 2 MARZO 2019"/>
    <s v="TRANSACCIONES DEL DIA 03/25/2019 RECURSOS HUMANOS"/>
    <n v="238"/>
    <n v="0"/>
    <s v="VILLA LUCRE"/>
    <x v="0"/>
  </r>
  <r>
    <n v="18"/>
    <d v="2019-04-10T00:00:00"/>
    <x v="10"/>
    <x v="10"/>
    <x v="1"/>
    <s v="CAJA"/>
    <s v="PAGO NOMINA QUINCENA 1 ABRIL 2019"/>
    <s v="TRANSACCIONES DEL DIA 04/10/2019 RECURSOS HUMANOS"/>
    <n v="349.69"/>
    <n v="0"/>
    <s v="VILLA LUCRE"/>
    <x v="0"/>
  </r>
  <r>
    <n v="18"/>
    <d v="2019-04-25T00:00:00"/>
    <x v="10"/>
    <x v="10"/>
    <x v="1"/>
    <s v="CAJA"/>
    <s v="PAGO NOMINA QUINCENA 2 ABRIL 2019"/>
    <s v="TRANSACCIONES DEL DIA 04/25/2019 RECURSOS HUMANOS"/>
    <n v="486.85"/>
    <n v="0"/>
    <s v="VILLA LUCRE"/>
    <x v="0"/>
  </r>
  <r>
    <n v="18"/>
    <d v="2019-05-10T00:00:00"/>
    <x v="11"/>
    <x v="11"/>
    <x v="1"/>
    <s v="CAJA"/>
    <s v="PAGO NOMINA QUINCENA 1 MAYO 2019"/>
    <s v="TRANSACCIONES DEL DIA 05/10/2019 RECURSOS HUMANOS"/>
    <n v="368.43"/>
    <n v="0"/>
    <s v="VILLA LUCRE"/>
    <x v="0"/>
  </r>
  <r>
    <n v="18"/>
    <d v="2019-05-25T00:00:00"/>
    <x v="11"/>
    <x v="11"/>
    <x v="1"/>
    <s v="CAJA"/>
    <s v="PAGO NOMINA QUINCENA 2 MAYO 2019"/>
    <s v="TRANSACCIONES DEL DIA 05/25/2019 RECURSOS HUMANOS"/>
    <n v="250.08"/>
    <n v="0"/>
    <s v="VILLA LUCRE"/>
    <x v="0"/>
  </r>
  <r>
    <n v="18"/>
    <d v="2019-06-10T00:00:00"/>
    <x v="2"/>
    <x v="2"/>
    <x v="1"/>
    <s v="CAJA"/>
    <s v="PAGO NOMINA QUINCENA 1 JUNIO 2019"/>
    <s v="TRANSACCIONES DEL DIA 06/10/2019 RECURSOS HUMANOS"/>
    <n v="518.83000000000004"/>
    <n v="0"/>
    <s v="VILLA LUCRE"/>
    <x v="0"/>
  </r>
  <r>
    <n v="18"/>
    <d v="2019-06-25T00:00:00"/>
    <x v="2"/>
    <x v="2"/>
    <x v="1"/>
    <s v="CAJA"/>
    <s v="PAGO NOMINA QUINCENA 2 JUNIO 2019"/>
    <s v="TRANSACCIONES DEL DIA 06/25/2019 RECURSOS HUMANOS"/>
    <n v="635.95000000000005"/>
    <n v="0"/>
    <s v="VILLA LUCRE"/>
    <x v="0"/>
  </r>
  <r>
    <n v="18"/>
    <d v="2019-07-10T00:00:00"/>
    <x v="6"/>
    <x v="6"/>
    <x v="1"/>
    <s v="CAJA"/>
    <s v="PAGO NOMINA QUINCENA 1 JULIO 2019"/>
    <s v="TRANSACCIONES DEL DIA 07/10/2019 RECURSOS HUMANOS"/>
    <n v="453.9"/>
    <n v="0"/>
    <s v="VILLA LUCRE"/>
    <x v="0"/>
  </r>
  <r>
    <n v="18"/>
    <d v="2019-07-25T00:00:00"/>
    <x v="6"/>
    <x v="6"/>
    <x v="1"/>
    <s v="CAJA"/>
    <s v="PAGO NOMINA QUINCENA 2 JULIO 2019"/>
    <s v="TRANSACCIONES DEL DIA 07/25/2019 RECURSOS HUMANOS"/>
    <n v="423.51"/>
    <n v="0"/>
    <s v="VILLA LUCRE"/>
    <x v="0"/>
  </r>
  <r>
    <n v="18"/>
    <d v="2019-05-10T00:00:00"/>
    <x v="11"/>
    <x v="11"/>
    <x v="1"/>
    <s v="SERVICIOS PERSONALES"/>
    <s v="PAGO NOMINA QUINCENA 1 MAYO 2019"/>
    <s v="TRANSACCIONES DEL DIA 05/10/2019 RECURSOS HUMANOS"/>
    <n v="14.18"/>
    <n v="0"/>
    <s v="VILLA LUCRE"/>
    <x v="0"/>
  </r>
  <r>
    <n v="18"/>
    <d v="2019-07-25T00:00:00"/>
    <x v="6"/>
    <x v="6"/>
    <x v="1"/>
    <s v="SERVICIOS PERSONALES"/>
    <s v="PAGO NOMINA QUINCENA 2 JULIO 2019"/>
    <s v="TRANSACCIONES DEL DIA 07/25/2019 RECURSOS HUMANOS"/>
    <n v="14.12"/>
    <n v="0"/>
    <s v="VILLA LUCRE"/>
    <x v="0"/>
  </r>
  <r>
    <n v="19"/>
    <d v="2019-02-09T00:00:00"/>
    <x v="8"/>
    <x v="8"/>
    <x v="1"/>
    <s v="ADMINISTRACION DE SUCURSALES"/>
    <s v="PAGO NOMINA QUINCENA 1 FEBRERO 2019"/>
    <s v="TRANSACCIONES DEL DIA 02/09/2019 RECURSOS HUMANOS"/>
    <n v="44.01"/>
    <n v="0"/>
    <s v="LOS ANDES"/>
    <x v="0"/>
  </r>
  <r>
    <n v="19"/>
    <d v="2019-02-25T00:00:00"/>
    <x v="8"/>
    <x v="8"/>
    <x v="1"/>
    <s v="ADMINISTRACION DE SUCURSALES"/>
    <s v="PAGO NOMINA QUINCENA 2 FEBRERO 2019"/>
    <s v="TRANSACCIONES DEL DIA 02/25/2019 RECURSOS HUMANOS"/>
    <n v="44.84"/>
    <n v="0"/>
    <s v="LOS ANDES"/>
    <x v="0"/>
  </r>
  <r>
    <n v="19"/>
    <d v="2019-07-25T00:00:00"/>
    <x v="6"/>
    <x v="6"/>
    <x v="1"/>
    <s v="ADMINISTRACION DE SUCURSALES"/>
    <s v="PAGO NOMINA QUINCENA 2 JULIO 2019"/>
    <s v="TRANSACCIONES DEL DIA 07/25/2019 RECURSOS HUMANOS"/>
    <n v="48.33"/>
    <n v="0"/>
    <s v="LOS ANDES"/>
    <x v="0"/>
  </r>
  <r>
    <n v="19"/>
    <d v="2019-01-10T00:00:00"/>
    <x v="7"/>
    <x v="7"/>
    <x v="1"/>
    <s v="CAJA"/>
    <s v="PAGO NOMINA QUINCENA 1 ENERO 2019"/>
    <s v="TRANSACCIONES DEL DIA 01/10/2019 RECURSOS HUMANOS"/>
    <n v="1470.44"/>
    <n v="0"/>
    <s v="LOS ANDES"/>
    <x v="0"/>
  </r>
  <r>
    <n v="19"/>
    <d v="2019-01-25T00:00:00"/>
    <x v="7"/>
    <x v="7"/>
    <x v="1"/>
    <s v="CAJA"/>
    <s v="PAGO NOMINA QUINCENA 2 ENERO 2019"/>
    <s v="TRANSACCIONES DEL DIA 01/25/2019 RECURSOS HUMANOS"/>
    <n v="1046.49"/>
    <n v="0"/>
    <s v="LOS ANDES"/>
    <x v="0"/>
  </r>
  <r>
    <n v="19"/>
    <d v="2019-02-09T00:00:00"/>
    <x v="8"/>
    <x v="8"/>
    <x v="1"/>
    <s v="CAJA"/>
    <s v="PAGO NOMINA QUINCENA 1 FEBRERO 2019"/>
    <s v="TRANSACCIONES DEL DIA 02/09/2019 RECURSOS HUMANOS"/>
    <n v="859.78"/>
    <n v="0"/>
    <s v="LOS ANDES"/>
    <x v="0"/>
  </r>
  <r>
    <n v="19"/>
    <d v="2019-02-25T00:00:00"/>
    <x v="8"/>
    <x v="8"/>
    <x v="1"/>
    <s v="CAJA"/>
    <s v="PAGO NOMINA QUINCENA 2 FEBRERO 2019"/>
    <s v="TRANSACCIONES DEL DIA 02/25/2019 RECURSOS HUMANOS"/>
    <n v="717.11"/>
    <n v="0"/>
    <s v="LOS ANDES"/>
    <x v="0"/>
  </r>
  <r>
    <n v="19"/>
    <d v="2019-03-09T00:00:00"/>
    <x v="9"/>
    <x v="9"/>
    <x v="1"/>
    <s v="CAJA"/>
    <s v="PAGO NOMINA QUINCENA 1 MARZO 2019"/>
    <s v="TRANSACCIONES DEL DIA 03/09/2019 RECURSOS HUMANOS"/>
    <n v="976.58"/>
    <n v="0"/>
    <s v="LOS ANDES"/>
    <x v="0"/>
  </r>
  <r>
    <n v="19"/>
    <d v="2019-03-25T00:00:00"/>
    <x v="9"/>
    <x v="9"/>
    <x v="1"/>
    <s v="CAJA"/>
    <s v="PAGO NOMINA QUINCENA 2 MARZO 2019"/>
    <s v="TRANSACCIONES DEL DIA 03/25/2019 RECURSOS HUMANOS"/>
    <n v="523.55999999999995"/>
    <n v="0"/>
    <s v="LOS ANDES"/>
    <x v="0"/>
  </r>
  <r>
    <n v="19"/>
    <d v="2019-04-10T00:00:00"/>
    <x v="10"/>
    <x v="10"/>
    <x v="1"/>
    <s v="CAJA"/>
    <s v="PAGO NOMINA QUINCENA 1 ABRIL 2019"/>
    <s v="TRANSACCIONES DEL DIA 04/10/2019 RECURSOS HUMANOS"/>
    <n v="743.95"/>
    <n v="0"/>
    <s v="LOS ANDES"/>
    <x v="0"/>
  </r>
  <r>
    <n v="19"/>
    <d v="2019-04-25T00:00:00"/>
    <x v="10"/>
    <x v="10"/>
    <x v="1"/>
    <s v="CAJA"/>
    <s v="PAGO NOMINA QUINCENA 2 ABRIL 2019"/>
    <s v="TRANSACCIONES DEL DIA 04/25/2019 RECURSOS HUMANOS"/>
    <n v="430.92"/>
    <n v="0"/>
    <s v="LOS ANDES"/>
    <x v="0"/>
  </r>
  <r>
    <n v="19"/>
    <d v="2019-05-10T00:00:00"/>
    <x v="11"/>
    <x v="11"/>
    <x v="1"/>
    <s v="CAJA"/>
    <s v="PAGO NOMINA QUINCENA 1 MAYO 2019"/>
    <s v="TRANSACCIONES DEL DIA 05/10/2019 RECURSOS HUMANOS"/>
    <n v="1143.8499999999999"/>
    <n v="0"/>
    <s v="LOS ANDES"/>
    <x v="0"/>
  </r>
  <r>
    <n v="19"/>
    <d v="2019-05-25T00:00:00"/>
    <x v="11"/>
    <x v="11"/>
    <x v="1"/>
    <s v="CAJA"/>
    <s v="PAGO NOMINA QUINCENA 2 MAYO 2019"/>
    <s v="TRANSACCIONES DEL DIA 05/25/2019 RECURSOS HUMANOS"/>
    <n v="1334.36"/>
    <n v="0"/>
    <s v="LOS ANDES"/>
    <x v="0"/>
  </r>
  <r>
    <n v="19"/>
    <d v="2019-06-10T00:00:00"/>
    <x v="2"/>
    <x v="2"/>
    <x v="1"/>
    <s v="CAJA"/>
    <s v="PAGO NOMINA QUINCENA 1 JUNIO 2019"/>
    <s v="TRANSACCIONES DEL DIA 06/10/2019 RECURSOS HUMANOS"/>
    <n v="1708.41"/>
    <n v="0"/>
    <s v="LOS ANDES"/>
    <x v="0"/>
  </r>
  <r>
    <n v="19"/>
    <d v="2019-06-25T00:00:00"/>
    <x v="2"/>
    <x v="2"/>
    <x v="1"/>
    <s v="CAJA"/>
    <s v="PAGO NOMINA QUINCENA 2 JUNIO 2019"/>
    <s v="TRANSACCIONES DEL DIA 06/25/2019 RECURSOS HUMANOS"/>
    <n v="1424.84"/>
    <n v="0"/>
    <s v="LOS ANDES"/>
    <x v="0"/>
  </r>
  <r>
    <n v="19"/>
    <d v="2019-07-10T00:00:00"/>
    <x v="6"/>
    <x v="6"/>
    <x v="1"/>
    <s v="CAJA"/>
    <s v="PAGO NOMINA QUINCENA 1 JULIO 2019"/>
    <s v="TRANSACCIONES DEL DIA 07/10/2019 RECURSOS HUMANOS"/>
    <n v="1660.09"/>
    <n v="0"/>
    <s v="LOS ANDES"/>
    <x v="0"/>
  </r>
  <r>
    <n v="19"/>
    <d v="2019-07-25T00:00:00"/>
    <x v="6"/>
    <x v="6"/>
    <x v="1"/>
    <s v="CAJA"/>
    <s v="PAGO NOMINA QUINCENA 2 JULIO 2019"/>
    <s v="TRANSACCIONES DEL DIA 07/25/2019 RECURSOS HUMANOS"/>
    <n v="1098.96"/>
    <n v="0"/>
    <s v="LOS ANDES"/>
    <x v="0"/>
  </r>
  <r>
    <n v="19"/>
    <d v="2019-01-10T00:00:00"/>
    <x v="7"/>
    <x v="7"/>
    <x v="1"/>
    <s v="SERVICIOS PERSONALES"/>
    <s v="PAGO NOMINA QUINCENA 1 ENERO 2019"/>
    <s v="TRANSACCIONES DEL DIA 01/10/2019 RECURSOS HUMANOS"/>
    <n v="34.21"/>
    <n v="0"/>
    <s v="LOS ANDES"/>
    <x v="0"/>
  </r>
  <r>
    <n v="19"/>
    <d v="2019-01-25T00:00:00"/>
    <x v="7"/>
    <x v="7"/>
    <x v="1"/>
    <s v="SERVICIOS PERSONALES"/>
    <s v="PAGO NOMINA QUINCENA 2 ENERO 2019"/>
    <s v="TRANSACCIONES DEL DIA 01/25/2019 RECURSOS HUMANOS"/>
    <n v="77.290000000000006"/>
    <n v="0"/>
    <s v="LOS ANDES"/>
    <x v="0"/>
  </r>
  <r>
    <n v="19"/>
    <d v="2019-02-25T00:00:00"/>
    <x v="8"/>
    <x v="8"/>
    <x v="1"/>
    <s v="SERVICIOS PERSONALES"/>
    <s v="PAGO NOMINA QUINCENA 2 FEBRERO 2019"/>
    <s v="TRANSACCIONES DEL DIA 02/25/2019 RECURSOS HUMANOS"/>
    <n v="21.76"/>
    <n v="0"/>
    <s v="LOS ANDES"/>
    <x v="0"/>
  </r>
  <r>
    <n v="19"/>
    <d v="2019-03-09T00:00:00"/>
    <x v="9"/>
    <x v="9"/>
    <x v="1"/>
    <s v="SERVICIOS PERSONALES"/>
    <s v="PAGO NOMINA QUINCENA 1 MARZO 2019"/>
    <s v="TRANSACCIONES DEL DIA 03/09/2019 RECURSOS HUMANOS"/>
    <n v="26.84"/>
    <n v="0"/>
    <s v="LOS ANDES"/>
    <x v="0"/>
  </r>
  <r>
    <n v="19"/>
    <d v="2019-03-25T00:00:00"/>
    <x v="9"/>
    <x v="9"/>
    <x v="1"/>
    <s v="SERVICIOS PERSONALES"/>
    <s v="PAGO NOMINA QUINCENA 2 MARZO 2019"/>
    <s v="TRANSACCIONES DEL DIA 03/25/2019 RECURSOS HUMANOS"/>
    <n v="82.95"/>
    <n v="0"/>
    <s v="LOS ANDES"/>
    <x v="0"/>
  </r>
  <r>
    <n v="19"/>
    <d v="2019-04-10T00:00:00"/>
    <x v="10"/>
    <x v="10"/>
    <x v="1"/>
    <s v="SERVICIOS PERSONALES"/>
    <s v="PAGO NOMINA QUINCENA 1 ABRIL 2019"/>
    <s v="TRANSACCIONES DEL DIA 04/10/2019 RECURSOS HUMANOS"/>
    <n v="98.4"/>
    <n v="0"/>
    <s v="LOS ANDES"/>
    <x v="0"/>
  </r>
  <r>
    <n v="19"/>
    <d v="2019-05-10T00:00:00"/>
    <x v="11"/>
    <x v="11"/>
    <x v="1"/>
    <s v="SERVICIOS PERSONALES"/>
    <s v="PAGO NOMINA QUINCENA 1 MAYO 2019"/>
    <s v="TRANSACCIONES DEL DIA 05/10/2019 RECURSOS HUMANOS"/>
    <n v="60.14"/>
    <n v="0"/>
    <s v="LOS ANDES"/>
    <x v="0"/>
  </r>
  <r>
    <n v="19"/>
    <d v="2019-05-25T00:00:00"/>
    <x v="11"/>
    <x v="11"/>
    <x v="1"/>
    <s v="SERVICIOS PERSONALES"/>
    <s v="PAGO NOMINA QUINCENA 2 MAYO 2019"/>
    <s v="TRANSACCIONES DEL DIA 05/25/2019 RECURSOS HUMANOS"/>
    <n v="150.13"/>
    <n v="0"/>
    <s v="LOS ANDES"/>
    <x v="0"/>
  </r>
  <r>
    <n v="19"/>
    <d v="2019-06-10T00:00:00"/>
    <x v="2"/>
    <x v="2"/>
    <x v="1"/>
    <s v="SERVICIOS PERSONALES"/>
    <s v="PAGO NOMINA QUINCENA 1 JUNIO 2019"/>
    <s v="TRANSACCIONES DEL DIA 06/10/2019 RECURSOS HUMANOS"/>
    <n v="48.98"/>
    <n v="0"/>
    <s v="LOS ANDES"/>
    <x v="0"/>
  </r>
  <r>
    <n v="19"/>
    <d v="2019-07-10T00:00:00"/>
    <x v="6"/>
    <x v="6"/>
    <x v="1"/>
    <s v="SERVICIOS PERSONALES"/>
    <s v="PAGO NOMINA QUINCENA 1 JULIO 2019"/>
    <s v="TRANSACCIONES DEL DIA 07/10/2019 RECURSOS HUMANOS"/>
    <n v="122.52"/>
    <n v="0"/>
    <s v="LOS ANDES"/>
    <x v="0"/>
  </r>
  <r>
    <n v="19"/>
    <d v="2019-07-25T00:00:00"/>
    <x v="6"/>
    <x v="6"/>
    <x v="1"/>
    <s v="SERVICIOS PERSONALES"/>
    <s v="PAGO NOMINA QUINCENA 2 JULIO 2019"/>
    <s v="TRANSACCIONES DEL DIA 07/25/2019 RECURSOS HUMANOS"/>
    <n v="85.88"/>
    <n v="0"/>
    <s v="LOS ANDES"/>
    <x v="0"/>
  </r>
  <r>
    <n v="20"/>
    <d v="2019-01-25T00:00:00"/>
    <x v="7"/>
    <x v="7"/>
    <x v="1"/>
    <s v="CAJA"/>
    <s v="PAGO NOMINA QUINCENA 2 ENERO 2019"/>
    <s v="TRANSACCIONES DEL DIA 01/25/2019 RECURSOS HUMANOS"/>
    <n v="112.16"/>
    <n v="0"/>
    <s v="VIA ESPANA"/>
    <x v="0"/>
  </r>
  <r>
    <n v="20"/>
    <d v="2019-04-10T00:00:00"/>
    <x v="10"/>
    <x v="10"/>
    <x v="1"/>
    <s v="CAJA"/>
    <s v="PAGO NOMINA QUINCENA 1 ABRIL 2019"/>
    <s v="TRANSACCIONES DEL DIA 04/10/2019 RECURSOS HUMANOS"/>
    <n v="135.44"/>
    <n v="0"/>
    <s v="VIA ESPANA"/>
    <x v="0"/>
  </r>
  <r>
    <n v="20"/>
    <d v="2019-04-25T00:00:00"/>
    <x v="10"/>
    <x v="10"/>
    <x v="1"/>
    <s v="CAJA"/>
    <s v="PAGO NOMINA QUINCENA 2 ABRIL 2019"/>
    <s v="TRANSACCIONES DEL DIA 04/25/2019 RECURSOS HUMANOS"/>
    <n v="112.93"/>
    <n v="0"/>
    <s v="VIA ESPANA"/>
    <x v="0"/>
  </r>
  <r>
    <n v="20"/>
    <d v="2019-06-10T00:00:00"/>
    <x v="2"/>
    <x v="2"/>
    <x v="1"/>
    <s v="CAJA"/>
    <s v="PAGO NOMINA QUINCENA 1 JUNIO 2019"/>
    <s v="TRANSACCIONES DEL DIA 06/10/2019 RECURSOS HUMANOS"/>
    <n v="9.8000000000000007"/>
    <n v="0"/>
    <s v="VIA ESPANA"/>
    <x v="0"/>
  </r>
  <r>
    <n v="21"/>
    <d v="2019-01-25T00:00:00"/>
    <x v="7"/>
    <x v="7"/>
    <x v="1"/>
    <s v="CAJA"/>
    <s v="PAGO NOMINA QUINCENA 2 ENERO 2019"/>
    <s v="TRANSACCIONES DEL DIA 01/25/2019 RECURSOS HUMANOS"/>
    <n v="26.33"/>
    <n v="0"/>
    <s v="AVENIDA CUBA"/>
    <x v="0"/>
  </r>
  <r>
    <n v="22"/>
    <d v="2019-05-10T00:00:00"/>
    <x v="11"/>
    <x v="11"/>
    <x v="1"/>
    <s v="ADMINISTRACION DE SUCURSALES"/>
    <s v="PAGO NOMINA QUINCENA 1 MAYO 2019"/>
    <s v="TRANSACCIONES DEL DIA 05/10/2019 RECURSOS HUMANOS"/>
    <n v="409.39"/>
    <n v="0"/>
    <s v="CHITRE"/>
    <x v="0"/>
  </r>
  <r>
    <n v="22"/>
    <d v="2019-01-10T00:00:00"/>
    <x v="7"/>
    <x v="7"/>
    <x v="1"/>
    <s v="CAJA"/>
    <s v="PAGO NOMINA QUINCENA 1 ENERO 2019"/>
    <s v="TRANSACCIONES DEL DIA 01/10/2019 RECURSOS HUMANOS"/>
    <n v="1011.2"/>
    <n v="0"/>
    <s v="CHITRE"/>
    <x v="0"/>
  </r>
  <r>
    <n v="22"/>
    <d v="2019-01-25T00:00:00"/>
    <x v="7"/>
    <x v="7"/>
    <x v="1"/>
    <s v="CAJA"/>
    <s v="PAGO NOMINA QUINCENA 2 ENERO 2019"/>
    <s v="TRANSACCIONES DEL DIA 01/25/2019 RECURSOS HUMANOS"/>
    <n v="947.29"/>
    <n v="0"/>
    <s v="CHITRE"/>
    <x v="0"/>
  </r>
  <r>
    <n v="22"/>
    <d v="2019-02-09T00:00:00"/>
    <x v="8"/>
    <x v="8"/>
    <x v="1"/>
    <s v="CAJA"/>
    <s v="PAGO NOMINA QUINCENA 1 FEBRERO 2019"/>
    <s v="TRANSACCIONES DEL DIA 02/09/2019 RECURSOS HUMANOS"/>
    <n v="812.98"/>
    <n v="0"/>
    <s v="CHITRE"/>
    <x v="0"/>
  </r>
  <r>
    <n v="22"/>
    <d v="2019-02-25T00:00:00"/>
    <x v="8"/>
    <x v="8"/>
    <x v="1"/>
    <s v="CAJA"/>
    <s v="PAGO NOMINA QUINCENA 2 FEBRERO 2019"/>
    <s v="TRANSACCIONES DEL DIA 02/25/2019 RECURSOS HUMANOS"/>
    <n v="287.85000000000002"/>
    <n v="0"/>
    <s v="CHITRE"/>
    <x v="0"/>
  </r>
  <r>
    <n v="22"/>
    <d v="2019-03-09T00:00:00"/>
    <x v="9"/>
    <x v="9"/>
    <x v="1"/>
    <s v="CAJA"/>
    <s v="PAGO NOMINA QUINCENA 1 MARZO 2019"/>
    <s v="TRANSACCIONES DEL DIA 03/09/2019 RECURSOS HUMANOS"/>
    <n v="371.73"/>
    <n v="0"/>
    <s v="CHITRE"/>
    <x v="0"/>
  </r>
  <r>
    <n v="22"/>
    <d v="2019-03-25T00:00:00"/>
    <x v="9"/>
    <x v="9"/>
    <x v="1"/>
    <s v="CAJA"/>
    <s v="PAGO NOMINA QUINCENA 2 MARZO 2019"/>
    <s v="TRANSACCIONES DEL DIA 03/25/2019 RECURSOS HUMANOS"/>
    <n v="523.57000000000005"/>
    <n v="0"/>
    <s v="CHITRE"/>
    <x v="0"/>
  </r>
  <r>
    <n v="22"/>
    <d v="2019-04-10T00:00:00"/>
    <x v="10"/>
    <x v="10"/>
    <x v="1"/>
    <s v="CAJA"/>
    <s v="PAGO NOMINA QUINCENA 1 ABRIL 2019"/>
    <s v="TRANSACCIONES DEL DIA 04/10/2019 RECURSOS HUMANOS"/>
    <n v="409.61"/>
    <n v="0"/>
    <s v="CHITRE"/>
    <x v="0"/>
  </r>
  <r>
    <n v="22"/>
    <d v="2019-04-25T00:00:00"/>
    <x v="10"/>
    <x v="10"/>
    <x v="1"/>
    <s v="CAJA"/>
    <s v="PAGO NOMINA QUINCENA 2 ABRIL 2019"/>
    <s v="TRANSACCIONES DEL DIA 04/25/2019 RECURSOS HUMANOS"/>
    <n v="384.42"/>
    <n v="0"/>
    <s v="CHITRE"/>
    <x v="0"/>
  </r>
  <r>
    <n v="22"/>
    <d v="2019-05-10T00:00:00"/>
    <x v="11"/>
    <x v="11"/>
    <x v="1"/>
    <s v="CAJA"/>
    <s v="PAGO NOMINA QUINCENA 1 MAYO 2019"/>
    <s v="TRANSACCIONES DEL DIA 05/10/2019 RECURSOS HUMANOS"/>
    <n v="571.58000000000004"/>
    <n v="0"/>
    <s v="CHITRE"/>
    <x v="0"/>
  </r>
  <r>
    <n v="22"/>
    <d v="2019-05-25T00:00:00"/>
    <x v="11"/>
    <x v="11"/>
    <x v="1"/>
    <s v="CAJA"/>
    <s v="PAGO NOMINA QUINCENA 2 MAYO 2019"/>
    <s v="TRANSACCIONES DEL DIA 05/25/2019 RECURSOS HUMANOS"/>
    <n v="703.22"/>
    <n v="0"/>
    <s v="CHITRE"/>
    <x v="0"/>
  </r>
  <r>
    <n v="22"/>
    <d v="2019-06-10T00:00:00"/>
    <x v="2"/>
    <x v="2"/>
    <x v="1"/>
    <s v="CAJA"/>
    <s v="PAGO NOMINA QUINCENA 1 JUNIO 2019"/>
    <s v="TRANSACCIONES DEL DIA 06/10/2019 RECURSOS HUMANOS"/>
    <n v="1072.24"/>
    <n v="0"/>
    <s v="CHITRE"/>
    <x v="0"/>
  </r>
  <r>
    <n v="22"/>
    <d v="2019-06-25T00:00:00"/>
    <x v="2"/>
    <x v="2"/>
    <x v="1"/>
    <s v="CAJA"/>
    <s v="PAGO NOMINA QUINCENA 2 JUNIO 2019"/>
    <s v="TRANSACCIONES DEL DIA 06/25/2019 RECURSOS HUMANOS"/>
    <n v="684.15"/>
    <n v="0"/>
    <s v="CHITRE"/>
    <x v="0"/>
  </r>
  <r>
    <n v="22"/>
    <d v="2019-07-10T00:00:00"/>
    <x v="6"/>
    <x v="6"/>
    <x v="1"/>
    <s v="CAJA"/>
    <s v="PAGO NOMINA QUINCENA 1 JULIO 2019"/>
    <s v="TRANSACCIONES DEL DIA 07/10/2019 RECURSOS HUMANOS"/>
    <n v="339.11"/>
    <n v="0"/>
    <s v="CHITRE"/>
    <x v="0"/>
  </r>
  <r>
    <n v="22"/>
    <d v="2019-07-25T00:00:00"/>
    <x v="6"/>
    <x v="6"/>
    <x v="1"/>
    <s v="CAJA"/>
    <s v="PAGO NOMINA QUINCENA 2 JULIO 2019"/>
    <s v="TRANSACCIONES DEL DIA 07/25/2019 RECURSOS HUMANOS"/>
    <n v="492.39"/>
    <n v="0"/>
    <s v="CHITRE"/>
    <x v="0"/>
  </r>
  <r>
    <n v="22"/>
    <d v="2019-01-25T00:00:00"/>
    <x v="7"/>
    <x v="7"/>
    <x v="1"/>
    <s v="SERVICIOS PERSONALES"/>
    <s v="PAGO NOMINA QUINCENA 2 ENERO 2019"/>
    <s v="TRANSACCIONES DEL DIA 01/25/2019 RECURSOS HUMANOS"/>
    <n v="6.74"/>
    <n v="0"/>
    <s v="CHITRE"/>
    <x v="0"/>
  </r>
  <r>
    <n v="22"/>
    <d v="2019-04-10T00:00:00"/>
    <x v="10"/>
    <x v="10"/>
    <x v="1"/>
    <s v="SERVICIOS PERSONALES"/>
    <s v="PAGO NOMINA QUINCENA 1 ABRIL 2019"/>
    <s v="TRANSACCIONES DEL DIA 04/10/2019 RECURSOS HUMANOS"/>
    <n v="13.79"/>
    <n v="0"/>
    <s v="CHITRE"/>
    <x v="0"/>
  </r>
  <r>
    <n v="22"/>
    <d v="2019-04-25T00:00:00"/>
    <x v="10"/>
    <x v="10"/>
    <x v="1"/>
    <s v="SERVICIOS PERSONALES"/>
    <s v="PAGO NOMINA QUINCENA 2 ABRIL 2019"/>
    <s v="TRANSACCIONES DEL DIA 04/25/2019 RECURSOS HUMANOS"/>
    <n v="33.229999999999997"/>
    <n v="0"/>
    <s v="CHITRE"/>
    <x v="0"/>
  </r>
  <r>
    <n v="22"/>
    <d v="2019-05-25T00:00:00"/>
    <x v="11"/>
    <x v="11"/>
    <x v="1"/>
    <s v="SERVICIOS PERSONALES"/>
    <s v="PAGO NOMINA QUINCENA 2 MAYO 2019"/>
    <s v="TRANSACCIONES DEL DIA 05/25/2019 RECURSOS HUMANOS"/>
    <n v="199.9"/>
    <n v="0"/>
    <s v="CHITRE"/>
    <x v="0"/>
  </r>
  <r>
    <n v="23"/>
    <d v="2019-01-10T00:00:00"/>
    <x v="7"/>
    <x v="7"/>
    <x v="1"/>
    <s v="ADMINISTRACION DE SUCURSALES"/>
    <s v="PAGO NOMINA QUINCENA 1 ENERO 2019"/>
    <s v="TRANSACCIONES DEL DIA 01/10/2019 RECURSOS HUMANOS"/>
    <n v="61.08"/>
    <n v="0"/>
    <s v="LOS PUEBLOS"/>
    <x v="0"/>
  </r>
  <r>
    <n v="23"/>
    <d v="2019-06-10T00:00:00"/>
    <x v="2"/>
    <x v="2"/>
    <x v="1"/>
    <s v="ADMINISTRACION DE SUCURSALES"/>
    <s v="PAGO NOMINA QUINCENA 1 JUNIO 2019"/>
    <s v="TRANSACCIONES DEL DIA 06/10/2019 RECURSOS HUMANOS"/>
    <n v="25.32"/>
    <n v="0"/>
    <s v="LOS PUEBLOS"/>
    <x v="0"/>
  </r>
  <r>
    <n v="23"/>
    <d v="2019-06-25T00:00:00"/>
    <x v="2"/>
    <x v="2"/>
    <x v="1"/>
    <s v="ADMINISTRACION DE SUCURSALES"/>
    <s v="PAGO NOMINA QUINCENA 2 JUNIO 2019"/>
    <s v="TRANSACCIONES DEL DIA 06/25/2019 RECURSOS HUMANOS"/>
    <n v="105.95"/>
    <n v="0"/>
    <s v="LOS PUEBLOS"/>
    <x v="0"/>
  </r>
  <r>
    <n v="23"/>
    <d v="2019-07-10T00:00:00"/>
    <x v="6"/>
    <x v="6"/>
    <x v="1"/>
    <s v="ADMINISTRACION DE SUCURSALES"/>
    <s v="PAGO NOMINA QUINCENA 1 JULIO 2019"/>
    <s v="TRANSACCIONES DEL DIA 07/10/2019 RECURSOS HUMANOS"/>
    <n v="42.15"/>
    <n v="0"/>
    <s v="LOS PUEBLOS"/>
    <x v="0"/>
  </r>
  <r>
    <n v="23"/>
    <d v="2019-07-25T00:00:00"/>
    <x v="6"/>
    <x v="6"/>
    <x v="1"/>
    <s v="ADMINISTRACION DE SUCURSALES"/>
    <s v="PAGO NOMINA QUINCENA 2 JULIO 2019"/>
    <s v="TRANSACCIONES DEL DIA 07/25/2019 RECURSOS HUMANOS"/>
    <n v="73.2"/>
    <n v="0"/>
    <s v="LOS PUEBLOS"/>
    <x v="0"/>
  </r>
  <r>
    <n v="23"/>
    <d v="2019-01-10T00:00:00"/>
    <x v="7"/>
    <x v="7"/>
    <x v="1"/>
    <s v="CAJA"/>
    <s v="PAGO NOMINA QUINCENA 1 ENERO 2019"/>
    <s v="TRANSACCIONES DEL DIA 01/10/2019 RECURSOS HUMANOS"/>
    <n v="481.58"/>
    <n v="0"/>
    <s v="LOS PUEBLOS"/>
    <x v="0"/>
  </r>
  <r>
    <n v="23"/>
    <d v="2019-01-25T00:00:00"/>
    <x v="7"/>
    <x v="7"/>
    <x v="1"/>
    <s v="CAJA"/>
    <s v="PAGO NOMINA QUINCENA 2 ENERO 2019"/>
    <s v="TRANSACCIONES DEL DIA 01/25/2019 RECURSOS HUMANOS"/>
    <n v="256.69"/>
    <n v="0"/>
    <s v="LOS PUEBLOS"/>
    <x v="0"/>
  </r>
  <r>
    <n v="23"/>
    <d v="2019-02-09T00:00:00"/>
    <x v="8"/>
    <x v="8"/>
    <x v="1"/>
    <s v="CAJA"/>
    <s v="PAGO NOMINA QUINCENA 1 FEBRERO 2019"/>
    <s v="TRANSACCIONES DEL DIA 02/09/2019 RECURSOS HUMANOS"/>
    <n v="414.19"/>
    <n v="0"/>
    <s v="LOS PUEBLOS"/>
    <x v="0"/>
  </r>
  <r>
    <n v="23"/>
    <d v="2019-02-25T00:00:00"/>
    <x v="8"/>
    <x v="8"/>
    <x v="1"/>
    <s v="CAJA"/>
    <s v="PAGO NOMINA QUINCENA 2 FEBRERO 2019"/>
    <s v="TRANSACCIONES DEL DIA 02/25/2019 RECURSOS HUMANOS"/>
    <n v="308.57"/>
    <n v="0"/>
    <s v="LOS PUEBLOS"/>
    <x v="0"/>
  </r>
  <r>
    <n v="23"/>
    <d v="2019-03-09T00:00:00"/>
    <x v="9"/>
    <x v="9"/>
    <x v="1"/>
    <s v="CAJA"/>
    <s v="PAGO NOMINA QUINCENA 1 MARZO 2019"/>
    <s v="TRANSACCIONES DEL DIA 03/09/2019 RECURSOS HUMANOS"/>
    <n v="261.7"/>
    <n v="0"/>
    <s v="LOS PUEBLOS"/>
    <x v="0"/>
  </r>
  <r>
    <n v="23"/>
    <d v="2019-03-25T00:00:00"/>
    <x v="9"/>
    <x v="9"/>
    <x v="1"/>
    <s v="CAJA"/>
    <s v="PAGO NOMINA QUINCENA 2 MARZO 2019"/>
    <s v="TRANSACCIONES DEL DIA 03/25/2019 RECURSOS HUMANOS"/>
    <n v="260.81"/>
    <n v="0"/>
    <s v="LOS PUEBLOS"/>
    <x v="0"/>
  </r>
  <r>
    <n v="23"/>
    <d v="2019-04-10T00:00:00"/>
    <x v="10"/>
    <x v="10"/>
    <x v="1"/>
    <s v="CAJA"/>
    <s v="PAGO NOMINA QUINCENA 1 ABRIL 2019"/>
    <s v="TRANSACCIONES DEL DIA 04/10/2019 RECURSOS HUMANOS"/>
    <n v="454.53"/>
    <n v="0"/>
    <s v="LOS PUEBLOS"/>
    <x v="0"/>
  </r>
  <r>
    <n v="23"/>
    <d v="2019-04-25T00:00:00"/>
    <x v="10"/>
    <x v="10"/>
    <x v="1"/>
    <s v="CAJA"/>
    <s v="PAGO NOMINA QUINCENA 2 ABRIL 2019"/>
    <s v="TRANSACCIONES DEL DIA 04/25/2019 RECURSOS HUMANOS"/>
    <n v="427.96"/>
    <n v="0"/>
    <s v="LOS PUEBLOS"/>
    <x v="0"/>
  </r>
  <r>
    <n v="23"/>
    <d v="2019-05-10T00:00:00"/>
    <x v="11"/>
    <x v="11"/>
    <x v="1"/>
    <s v="CAJA"/>
    <s v="PAGO NOMINA QUINCENA 1 MAYO 2019"/>
    <s v="TRANSACCIONES DEL DIA 05/10/2019 RECURSOS HUMANOS"/>
    <n v="440.66"/>
    <n v="0"/>
    <s v="LOS PUEBLOS"/>
    <x v="0"/>
  </r>
  <r>
    <n v="23"/>
    <d v="2019-05-25T00:00:00"/>
    <x v="11"/>
    <x v="11"/>
    <x v="1"/>
    <s v="CAJA"/>
    <s v="PAGO NOMINA QUINCENA 2 MAYO 2019"/>
    <s v="TRANSACCIONES DEL DIA 05/25/2019 RECURSOS HUMANOS"/>
    <n v="554.16"/>
    <n v="0"/>
    <s v="LOS PUEBLOS"/>
    <x v="0"/>
  </r>
  <r>
    <n v="23"/>
    <d v="2019-06-10T00:00:00"/>
    <x v="2"/>
    <x v="2"/>
    <x v="1"/>
    <s v="CAJA"/>
    <s v="PAGO NOMINA QUINCENA 1 JUNIO 2019"/>
    <s v="TRANSACCIONES DEL DIA 06/10/2019 RECURSOS HUMANOS"/>
    <n v="695.86"/>
    <n v="0"/>
    <s v="LOS PUEBLOS"/>
    <x v="0"/>
  </r>
  <r>
    <n v="23"/>
    <d v="2019-06-25T00:00:00"/>
    <x v="2"/>
    <x v="2"/>
    <x v="1"/>
    <s v="CAJA"/>
    <s v="PAGO NOMINA QUINCENA 2 JUNIO 2019"/>
    <s v="TRANSACCIONES DEL DIA 06/25/2019 RECURSOS HUMANOS"/>
    <n v="507.4"/>
    <n v="0"/>
    <s v="LOS PUEBLOS"/>
    <x v="0"/>
  </r>
  <r>
    <n v="23"/>
    <d v="2019-07-10T00:00:00"/>
    <x v="6"/>
    <x v="6"/>
    <x v="1"/>
    <s v="CAJA"/>
    <s v="PAGO NOMINA QUINCENA 1 JULIO 2019"/>
    <s v="TRANSACCIONES DEL DIA 07/10/2019 RECURSOS HUMANOS"/>
    <n v="706.08"/>
    <n v="0"/>
    <s v="LOS PUEBLOS"/>
    <x v="0"/>
  </r>
  <r>
    <n v="23"/>
    <d v="2019-07-25T00:00:00"/>
    <x v="6"/>
    <x v="6"/>
    <x v="1"/>
    <s v="CAJA"/>
    <s v="PAGO NOMINA QUINCENA 2 JULIO 2019"/>
    <s v="TRANSACCIONES DEL DIA 07/25/2019 RECURSOS HUMANOS"/>
    <n v="635.51"/>
    <n v="0"/>
    <s v="LOS PUEBLOS"/>
    <x v="0"/>
  </r>
  <r>
    <n v="23"/>
    <d v="2019-01-10T00:00:00"/>
    <x v="7"/>
    <x v="7"/>
    <x v="1"/>
    <s v="SERVICIOS PERSONALES"/>
    <s v="PAGO NOMINA QUINCENA 1 ENERO 2019"/>
    <s v="TRANSACCIONES DEL DIA 01/10/2019 RECURSOS HUMANOS"/>
    <n v="19.25"/>
    <n v="0"/>
    <s v="LOS PUEBLOS"/>
    <x v="0"/>
  </r>
  <r>
    <n v="23"/>
    <d v="2019-04-25T00:00:00"/>
    <x v="10"/>
    <x v="10"/>
    <x v="1"/>
    <s v="SERVICIOS PERSONALES"/>
    <s v="PAGO NOMINA QUINCENA 2 ABRIL 2019"/>
    <s v="TRANSACCIONES DEL DIA 04/25/2019 RECURSOS HUMANOS"/>
    <n v="26.38"/>
    <n v="0"/>
    <s v="LOS PUEBLOS"/>
    <x v="0"/>
  </r>
  <r>
    <n v="23"/>
    <d v="2019-05-10T00:00:00"/>
    <x v="11"/>
    <x v="11"/>
    <x v="1"/>
    <s v="SERVICIOS PERSONALES"/>
    <s v="PAGO NOMINA QUINCENA 1 MAYO 2019"/>
    <s v="TRANSACCIONES DEL DIA 05/10/2019 RECURSOS HUMANOS"/>
    <n v="27.06"/>
    <n v="0"/>
    <s v="LOS PUEBLOS"/>
    <x v="0"/>
  </r>
  <r>
    <n v="23"/>
    <d v="2019-06-25T00:00:00"/>
    <x v="2"/>
    <x v="2"/>
    <x v="1"/>
    <s v="SERVICIOS PERSONALES"/>
    <s v="PAGO NOMINA QUINCENA 2 JUNIO 2019"/>
    <s v="TRANSACCIONES DEL DIA 06/25/2019 RECURSOS HUMANOS"/>
    <n v="58.42"/>
    <n v="0"/>
    <s v="LOS PUEBLOS"/>
    <x v="0"/>
  </r>
  <r>
    <n v="23"/>
    <d v="2019-07-25T00:00:00"/>
    <x v="6"/>
    <x v="6"/>
    <x v="1"/>
    <s v="SERVICIOS PERSONALES"/>
    <s v="PAGO NOMINA QUINCENA 2 JULIO 2019"/>
    <s v="TRANSACCIONES DEL DIA 07/25/2019 RECURSOS HUMANOS"/>
    <n v="19.38"/>
    <n v="0"/>
    <s v="LOS PUEBLOS"/>
    <x v="0"/>
  </r>
  <r>
    <n v="26"/>
    <d v="2019-02-09T00:00:00"/>
    <x v="8"/>
    <x v="8"/>
    <x v="1"/>
    <s v="ADMINISTRACION DE SUCURSALES"/>
    <s v="PAGO NOMINA QUINCENA 1 FEBRERO 2019"/>
    <s v="TRANSACCIONES DEL DIA 02/09/2019 RECURSOS HUMANOS"/>
    <n v="110.17"/>
    <n v="0"/>
    <s v="TRANSISTMICA"/>
    <x v="0"/>
  </r>
  <r>
    <n v="26"/>
    <d v="2019-03-09T00:00:00"/>
    <x v="9"/>
    <x v="9"/>
    <x v="1"/>
    <s v="ADMINISTRACION DE SUCURSALES"/>
    <s v="PAGO NOMINA QUINCENA 1 MARZO 2019"/>
    <s v="TRANSACCIONES DEL DIA 03/09/2019 RECURSOS HUMANOS"/>
    <n v="21.27"/>
    <n v="0"/>
    <s v="TRANSISTMICA"/>
    <x v="0"/>
  </r>
  <r>
    <n v="26"/>
    <d v="2019-05-10T00:00:00"/>
    <x v="11"/>
    <x v="11"/>
    <x v="1"/>
    <s v="ADMINISTRACION DE SUCURSALES"/>
    <s v="PAGO NOMINA QUINCENA 1 MAYO 2019"/>
    <s v="TRANSACCIONES DEL DIA 05/10/2019 RECURSOS HUMANOS"/>
    <n v="74.62"/>
    <n v="0"/>
    <s v="TRANSISTMICA"/>
    <x v="0"/>
  </r>
  <r>
    <n v="26"/>
    <d v="2019-01-10T00:00:00"/>
    <x v="7"/>
    <x v="7"/>
    <x v="1"/>
    <s v="CAJA"/>
    <s v="PAGO NOMINA QUINCENA 1 ENERO 2019"/>
    <s v="TRANSACCIONES DEL DIA 01/10/2019 RECURSOS HUMANOS"/>
    <n v="627.95000000000005"/>
    <n v="0"/>
    <s v="TRANSISTMICA"/>
    <x v="0"/>
  </r>
  <r>
    <n v="26"/>
    <d v="2019-01-25T00:00:00"/>
    <x v="7"/>
    <x v="7"/>
    <x v="1"/>
    <s v="CAJA"/>
    <s v="PAGO NOMINA QUINCENA 2 ENERO 2019"/>
    <s v="TRANSACCIONES DEL DIA 01/25/2019 RECURSOS HUMANOS"/>
    <n v="351.07"/>
    <n v="0"/>
    <s v="TRANSISTMICA"/>
    <x v="0"/>
  </r>
  <r>
    <n v="26"/>
    <d v="2019-02-09T00:00:00"/>
    <x v="8"/>
    <x v="8"/>
    <x v="1"/>
    <s v="CAJA"/>
    <s v="PAGO NOMINA QUINCENA 1 FEBRERO 2019"/>
    <s v="TRANSACCIONES DEL DIA 02/09/2019 RECURSOS HUMANOS"/>
    <n v="478.22"/>
    <n v="0"/>
    <s v="TRANSISTMICA"/>
    <x v="0"/>
  </r>
  <r>
    <n v="26"/>
    <d v="2019-02-25T00:00:00"/>
    <x v="8"/>
    <x v="8"/>
    <x v="1"/>
    <s v="CAJA"/>
    <s v="PAGO NOMINA QUINCENA 2 FEBRERO 2019"/>
    <s v="TRANSACCIONES DEL DIA 02/25/2019 RECURSOS HUMANOS"/>
    <n v="395.45"/>
    <n v="0"/>
    <s v="TRANSISTMICA"/>
    <x v="0"/>
  </r>
  <r>
    <n v="26"/>
    <d v="2019-03-09T00:00:00"/>
    <x v="9"/>
    <x v="9"/>
    <x v="1"/>
    <s v="CAJA"/>
    <s v="PAGO NOMINA QUINCENA 1 MARZO 2019"/>
    <s v="TRANSACCIONES DEL DIA 03/09/2019 RECURSOS HUMANOS"/>
    <n v="199.74"/>
    <n v="0"/>
    <s v="TRANSISTMICA"/>
    <x v="0"/>
  </r>
  <r>
    <n v="26"/>
    <d v="2019-03-25T00:00:00"/>
    <x v="9"/>
    <x v="9"/>
    <x v="1"/>
    <s v="CAJA"/>
    <s v="PAGO NOMINA QUINCENA 2 MARZO 2019"/>
    <s v="TRANSACCIONES DEL DIA 03/25/2019 RECURSOS HUMANOS"/>
    <n v="294.52"/>
    <n v="0"/>
    <s v="TRANSISTMICA"/>
    <x v="0"/>
  </r>
  <r>
    <n v="26"/>
    <d v="2019-04-10T00:00:00"/>
    <x v="10"/>
    <x v="10"/>
    <x v="1"/>
    <s v="CAJA"/>
    <s v="PAGO NOMINA QUINCENA 1 ABRIL 2019"/>
    <s v="TRANSACCIONES DEL DIA 04/10/2019 RECURSOS HUMANOS"/>
    <n v="684.66"/>
    <n v="0"/>
    <s v="TRANSISTMICA"/>
    <x v="0"/>
  </r>
  <r>
    <n v="26"/>
    <d v="2019-04-25T00:00:00"/>
    <x v="10"/>
    <x v="10"/>
    <x v="1"/>
    <s v="CAJA"/>
    <s v="PAGO NOMINA QUINCENA 2 ABRIL 2019"/>
    <s v="TRANSACCIONES DEL DIA 04/25/2019 RECURSOS HUMANOS"/>
    <n v="644.11"/>
    <n v="0"/>
    <s v="TRANSISTMICA"/>
    <x v="0"/>
  </r>
  <r>
    <n v="26"/>
    <d v="2019-05-10T00:00:00"/>
    <x v="11"/>
    <x v="11"/>
    <x v="1"/>
    <s v="CAJA"/>
    <s v="PAGO NOMINA QUINCENA 1 MAYO 2019"/>
    <s v="TRANSACCIONES DEL DIA 05/10/2019 RECURSOS HUMANOS"/>
    <n v="365.42"/>
    <n v="0"/>
    <s v="TRANSISTMICA"/>
    <x v="0"/>
  </r>
  <r>
    <n v="26"/>
    <d v="2019-05-25T00:00:00"/>
    <x v="11"/>
    <x v="11"/>
    <x v="1"/>
    <s v="CAJA"/>
    <s v="PAGO NOMINA QUINCENA 2 MAYO 2019"/>
    <s v="TRANSACCIONES DEL DIA 05/25/2019 RECURSOS HUMANOS"/>
    <n v="808.05"/>
    <n v="0"/>
    <s v="TRANSISTMICA"/>
    <x v="0"/>
  </r>
  <r>
    <n v="26"/>
    <d v="2019-06-10T00:00:00"/>
    <x v="2"/>
    <x v="2"/>
    <x v="1"/>
    <s v="CAJA"/>
    <s v="PAGO NOMINA QUINCENA 1 JUNIO 2019"/>
    <s v="TRANSACCIONES DEL DIA 06/10/2019 RECURSOS HUMANOS"/>
    <n v="336.32"/>
    <n v="0"/>
    <s v="TRANSISTMICA"/>
    <x v="0"/>
  </r>
  <r>
    <n v="26"/>
    <d v="2019-06-25T00:00:00"/>
    <x v="2"/>
    <x v="2"/>
    <x v="1"/>
    <s v="CAJA"/>
    <s v="PAGO NOMINA QUINCENA 2 JUNIO 2019"/>
    <s v="TRANSACCIONES DEL DIA 06/25/2019 RECURSOS HUMANOS"/>
    <n v="583.38"/>
    <n v="0"/>
    <s v="TRANSISTMICA"/>
    <x v="0"/>
  </r>
  <r>
    <n v="26"/>
    <d v="2019-07-10T00:00:00"/>
    <x v="6"/>
    <x v="6"/>
    <x v="1"/>
    <s v="CAJA"/>
    <s v="PAGO NOMINA QUINCENA 1 JULIO 2019"/>
    <s v="TRANSACCIONES DEL DIA 07/10/2019 RECURSOS HUMANOS"/>
    <n v="575.63"/>
    <n v="0"/>
    <s v="TRANSISTMICA"/>
    <x v="0"/>
  </r>
  <r>
    <n v="26"/>
    <d v="2019-07-25T00:00:00"/>
    <x v="6"/>
    <x v="6"/>
    <x v="1"/>
    <s v="CAJA"/>
    <s v="PAGO NOMINA QUINCENA 2 JULIO 2019"/>
    <s v="TRANSACCIONES DEL DIA 07/25/2019 RECURSOS HUMANOS"/>
    <n v="430.45"/>
    <n v="0"/>
    <s v="TRANSISTMICA"/>
    <x v="0"/>
  </r>
  <r>
    <n v="26"/>
    <d v="2019-03-09T00:00:00"/>
    <x v="9"/>
    <x v="9"/>
    <x v="1"/>
    <s v="SERVICIOS PERSONALES"/>
    <s v="PAGO NOMINA QUINCENA 1 MARZO 2019"/>
    <s v="TRANSACCIONES DEL DIA 03/09/2019 RECURSOS HUMANOS"/>
    <n v="14.14"/>
    <n v="0"/>
    <s v="TRANSISTMICA"/>
    <x v="0"/>
  </r>
  <r>
    <n v="26"/>
    <d v="2019-04-10T00:00:00"/>
    <x v="10"/>
    <x v="10"/>
    <x v="1"/>
    <s v="SERVICIOS PERSONALES"/>
    <s v="PAGO NOMINA QUINCENA 1 ABRIL 2019"/>
    <s v="TRANSACCIONES DEL DIA 04/10/2019 RECURSOS HUMANOS"/>
    <n v="26.35"/>
    <n v="0"/>
    <s v="TRANSISTMICA"/>
    <x v="0"/>
  </r>
  <r>
    <n v="26"/>
    <d v="2019-04-25T00:00:00"/>
    <x v="10"/>
    <x v="10"/>
    <x v="1"/>
    <s v="SERVICIOS PERSONALES"/>
    <s v="PAGO NOMINA QUINCENA 2 ABRIL 2019"/>
    <s v="TRANSACCIONES DEL DIA 04/25/2019 RECURSOS HUMANOS"/>
    <n v="25.11"/>
    <n v="0"/>
    <s v="TRANSISTMICA"/>
    <x v="0"/>
  </r>
  <r>
    <n v="26"/>
    <d v="2019-05-10T00:00:00"/>
    <x v="11"/>
    <x v="11"/>
    <x v="1"/>
    <s v="SERVICIOS PERSONALES"/>
    <s v="PAGO NOMINA QUINCENA 1 MAYO 2019"/>
    <s v="TRANSACCIONES DEL DIA 05/10/2019 RECURSOS HUMANOS"/>
    <n v="42.8"/>
    <n v="0"/>
    <s v="TRANSISTMICA"/>
    <x v="0"/>
  </r>
  <r>
    <n v="26"/>
    <d v="2019-06-10T00:00:00"/>
    <x v="2"/>
    <x v="2"/>
    <x v="1"/>
    <s v="SERVICIOS PERSONALES"/>
    <s v="PAGO NOMINA QUINCENA 1 JUNIO 2019"/>
    <s v="TRANSACCIONES DEL DIA 06/10/2019 RECURSOS HUMANOS"/>
    <n v="28.31"/>
    <n v="0"/>
    <s v="TRANSISTMICA"/>
    <x v="0"/>
  </r>
  <r>
    <n v="26"/>
    <d v="2019-06-25T00:00:00"/>
    <x v="2"/>
    <x v="2"/>
    <x v="1"/>
    <s v="SERVICIOS PERSONALES"/>
    <s v="PAGO NOMINA QUINCENA 2 JUNIO 2019"/>
    <s v="TRANSACCIONES DEL DIA 06/25/2019 RECURSOS HUMANOS"/>
    <n v="15.46"/>
    <n v="0"/>
    <s v="TRANSISTMICA"/>
    <x v="0"/>
  </r>
  <r>
    <n v="26"/>
    <d v="2019-07-10T00:00:00"/>
    <x v="6"/>
    <x v="6"/>
    <x v="1"/>
    <s v="SERVICIOS PERSONALES"/>
    <s v="PAGO NOMINA QUINCENA 1 JULIO 2019"/>
    <s v="TRANSACCIONES DEL DIA 07/10/2019 RECURSOS HUMANOS"/>
    <n v="13.43"/>
    <n v="0"/>
    <s v="TRANSISTMICA"/>
    <x v="0"/>
  </r>
  <r>
    <n v="26"/>
    <d v="2019-07-25T00:00:00"/>
    <x v="6"/>
    <x v="6"/>
    <x v="1"/>
    <s v="SERVICIOS PERSONALES"/>
    <s v="PAGO NOMINA QUINCENA 2 JULIO 2019"/>
    <s v="TRANSACCIONES DEL DIA 07/25/2019 RECURSOS HUMANOS"/>
    <n v="132.22"/>
    <n v="0"/>
    <s v="TRANSISTMICA"/>
    <x v="0"/>
  </r>
  <r>
    <n v="28"/>
    <d v="2019-02-25T00:00:00"/>
    <x v="8"/>
    <x v="8"/>
    <x v="1"/>
    <s v="CAJA"/>
    <s v="PAGO NOMINA QUINCENA 2 FEBRERO 2019"/>
    <s v="TRANSACCIONES DEL DIA 02/25/2019 RECURSOS HUMANOS"/>
    <n v="10.29"/>
    <n v="0"/>
    <s v="PLAZA GALAPAGO"/>
    <x v="0"/>
  </r>
  <r>
    <n v="28"/>
    <d v="2019-05-25T00:00:00"/>
    <x v="11"/>
    <x v="11"/>
    <x v="1"/>
    <s v="CAJA"/>
    <s v="PAGO NOMINA QUINCENA 2 MAYO 2019"/>
    <s v="TRANSACCIONES DEL DIA 05/25/2019 RECURSOS HUMANOS"/>
    <n v="31.65"/>
    <n v="0"/>
    <s v="PLAZA GALAPAGO"/>
    <x v="0"/>
  </r>
  <r>
    <n v="28"/>
    <d v="2019-07-25T00:00:00"/>
    <x v="6"/>
    <x v="6"/>
    <x v="1"/>
    <s v="CAJA"/>
    <s v="PAGO NOMINA QUINCENA 2 JULIO 2019"/>
    <s v="TRANSACCIONES DEL DIA 07/25/2019 RECURSOS HUMANOS"/>
    <n v="14.46"/>
    <n v="0"/>
    <s v="PLAZA GALAPAGO"/>
    <x v="0"/>
  </r>
  <r>
    <n v="29"/>
    <d v="2019-01-10T00:00:00"/>
    <x v="7"/>
    <x v="7"/>
    <x v="1"/>
    <s v="CAJA"/>
    <s v="PAGO NOMINA QUINCENA 1 ENERO 2019"/>
    <s v="TRANSACCIONES DEL DIA 01/10/2019 RECURSOS HUMANOS"/>
    <n v="37.47"/>
    <n v="0"/>
    <s v="PARQUE LEFEVRE"/>
    <x v="0"/>
  </r>
  <r>
    <n v="29"/>
    <d v="2019-02-25T00:00:00"/>
    <x v="8"/>
    <x v="8"/>
    <x v="1"/>
    <s v="CAJA"/>
    <s v="PAGO NOMINA QUINCENA 2 FEBRERO 2019"/>
    <s v="TRANSACCIONES DEL DIA 02/25/2019 RECURSOS HUMANOS"/>
    <n v="45.85"/>
    <n v="0"/>
    <s v="PARQUE LEFEVRE"/>
    <x v="0"/>
  </r>
  <r>
    <n v="29"/>
    <d v="2019-05-25T00:00:00"/>
    <x v="11"/>
    <x v="11"/>
    <x v="1"/>
    <s v="CAJA"/>
    <s v="PAGO NOMINA QUINCENA 2 MAYO 2019"/>
    <s v="TRANSACCIONES DEL DIA 05/25/2019 RECURSOS HUMANOS"/>
    <n v="19.39"/>
    <n v="0"/>
    <s v="PARQUE LEFEVRE"/>
    <x v="0"/>
  </r>
  <r>
    <n v="29"/>
    <d v="2019-06-10T00:00:00"/>
    <x v="2"/>
    <x v="2"/>
    <x v="1"/>
    <s v="CAJA"/>
    <s v="PAGO NOMINA QUINCENA 1 JUNIO 2019"/>
    <s v="TRANSACCIONES DEL DIA 06/10/2019 RECURSOS HUMANOS"/>
    <n v="12.27"/>
    <n v="0"/>
    <s v="PARQUE LEFEVRE"/>
    <x v="0"/>
  </r>
  <r>
    <n v="29"/>
    <d v="2019-06-25T00:00:00"/>
    <x v="2"/>
    <x v="2"/>
    <x v="1"/>
    <s v="CAJA"/>
    <s v="PAGO NOMINA QUINCENA 2 JUNIO 2019"/>
    <s v="TRANSACCIONES DEL DIA 06/25/2019 RECURSOS HUMANOS"/>
    <n v="6.79"/>
    <n v="0"/>
    <s v="PARQUE LEFEVRE"/>
    <x v="0"/>
  </r>
  <r>
    <n v="29"/>
    <d v="2019-07-25T00:00:00"/>
    <x v="6"/>
    <x v="6"/>
    <x v="1"/>
    <s v="CAJA"/>
    <s v="PAGO NOMINA QUINCENA 2 JULIO 2019"/>
    <s v="TRANSACCIONES DEL DIA 07/25/2019 RECURSOS HUMANOS"/>
    <n v="13.64"/>
    <n v="0"/>
    <s v="PARQUE LEFEVRE"/>
    <x v="0"/>
  </r>
  <r>
    <n v="29"/>
    <d v="2019-03-09T00:00:00"/>
    <x v="9"/>
    <x v="9"/>
    <x v="1"/>
    <s v="SERVICIOS PERSONALES"/>
    <s v="PAGO NOMINA QUINCENA 1 MARZO 2019"/>
    <s v="TRANSACCIONES DEL DIA 03/09/2019 RECURSOS HUMANOS"/>
    <n v="28.12"/>
    <n v="0"/>
    <s v="PARQUE LEFEVRE"/>
    <x v="0"/>
  </r>
  <r>
    <n v="29"/>
    <d v="2019-05-25T00:00:00"/>
    <x v="11"/>
    <x v="11"/>
    <x v="1"/>
    <s v="SERVICIOS PERSONALES"/>
    <s v="PAGO NOMINA QUINCENA 2 MAYO 2019"/>
    <s v="TRANSACCIONES DEL DIA 05/25/2019 RECURSOS HUMANOS"/>
    <n v="10.27"/>
    <n v="0"/>
    <s v="PARQUE LEFEVRE"/>
    <x v="0"/>
  </r>
  <r>
    <n v="29"/>
    <d v="2019-07-25T00:00:00"/>
    <x v="6"/>
    <x v="6"/>
    <x v="1"/>
    <s v="SERVICIOS PERSONALES"/>
    <s v="PAGO NOMINA QUINCENA 2 JULIO 2019"/>
    <s v="TRANSACCIONES DEL DIA 07/25/2019 RECURSOS HUMANOS"/>
    <n v="20.25"/>
    <n v="0"/>
    <s v="PARQUE LEFEVRE"/>
    <x v="0"/>
  </r>
  <r>
    <n v="30"/>
    <d v="2019-01-10T00:00:00"/>
    <x v="7"/>
    <x v="7"/>
    <x v="1"/>
    <s v="ADMINISTRACION DE SUCURSALES"/>
    <s v="PAGO NOMINA QUINCENA 1 ENERO 2019"/>
    <s v="TRANSACCIONES DEL DIA 01/10/2019 RECURSOS HUMANOS"/>
    <n v="61.93"/>
    <n v="0"/>
    <s v="DAVID"/>
    <x v="0"/>
  </r>
  <r>
    <n v="30"/>
    <d v="2019-01-25T00:00:00"/>
    <x v="7"/>
    <x v="7"/>
    <x v="1"/>
    <s v="ADMINISTRACION DE SUCURSALES"/>
    <s v="PAGO NOMINA QUINCENA 2 ENERO 2019"/>
    <s v="TRANSACCIONES DEL DIA 01/25/2019 RECURSOS HUMANOS"/>
    <n v="147.4"/>
    <n v="0"/>
    <s v="DAVID"/>
    <x v="0"/>
  </r>
  <r>
    <n v="30"/>
    <d v="2019-02-09T00:00:00"/>
    <x v="8"/>
    <x v="8"/>
    <x v="1"/>
    <s v="ADMINISTRACION DE SUCURSALES"/>
    <s v="PAGO NOMINA QUINCENA 1 FEBRERO 2019"/>
    <s v="TRANSACCIONES DEL DIA 02/09/2019 RECURSOS HUMANOS"/>
    <n v="77.08"/>
    <n v="0"/>
    <s v="DAVID"/>
    <x v="0"/>
  </r>
  <r>
    <n v="30"/>
    <d v="2019-03-09T00:00:00"/>
    <x v="9"/>
    <x v="9"/>
    <x v="1"/>
    <s v="ADMINISTRACION DE SUCURSALES"/>
    <s v="PAGO NOMINA QUINCENA 1 MARZO 2019"/>
    <s v="TRANSACCIONES DEL DIA 03/09/2019 RECURSOS HUMANOS"/>
    <n v="127.17"/>
    <n v="0"/>
    <s v="DAVID"/>
    <x v="0"/>
  </r>
  <r>
    <n v="30"/>
    <d v="2019-04-10T00:00:00"/>
    <x v="10"/>
    <x v="10"/>
    <x v="1"/>
    <s v="ADMINISTRACION DE SUCURSALES"/>
    <s v="PAGO NOMINA QUINCENA 1 ABRIL 2019"/>
    <s v="TRANSACCIONES DEL DIA 04/10/2019 RECURSOS HUMANOS"/>
    <n v="69.34"/>
    <n v="0"/>
    <s v="DAVID"/>
    <x v="0"/>
  </r>
  <r>
    <n v="30"/>
    <d v="2019-04-25T00:00:00"/>
    <x v="10"/>
    <x v="10"/>
    <x v="1"/>
    <s v="ADMINISTRACION DE SUCURSALES"/>
    <s v="PAGO NOMINA QUINCENA 2 ABRIL 2019"/>
    <s v="TRANSACCIONES DEL DIA 04/25/2019 RECURSOS HUMANOS"/>
    <n v="30.08"/>
    <n v="0"/>
    <s v="DAVID"/>
    <x v="0"/>
  </r>
  <r>
    <n v="30"/>
    <d v="2019-05-10T00:00:00"/>
    <x v="11"/>
    <x v="11"/>
    <x v="1"/>
    <s v="ADMINISTRACION DE SUCURSALES"/>
    <s v="PAGO NOMINA QUINCENA 1 MAYO 2019"/>
    <s v="TRANSACCIONES DEL DIA 05/10/2019 RECURSOS HUMANOS"/>
    <n v="52.97"/>
    <n v="0"/>
    <s v="DAVID"/>
    <x v="0"/>
  </r>
  <r>
    <n v="30"/>
    <d v="2019-05-25T00:00:00"/>
    <x v="11"/>
    <x v="11"/>
    <x v="1"/>
    <s v="ADMINISTRACION DE SUCURSALES"/>
    <s v="PAGO NOMINA QUINCENA 2 MAYO 2019"/>
    <s v="TRANSACCIONES DEL DIA 05/25/2019 RECURSOS HUMANOS"/>
    <n v="101.66"/>
    <n v="0"/>
    <s v="DAVID"/>
    <x v="0"/>
  </r>
  <r>
    <n v="30"/>
    <d v="2019-06-10T00:00:00"/>
    <x v="2"/>
    <x v="2"/>
    <x v="1"/>
    <s v="ADMINISTRACION DE SUCURSALES"/>
    <s v="PAGO NOMINA QUINCENA 1 JUNIO 2019"/>
    <s v="TRANSACCIONES DEL DIA 06/10/2019 RECURSOS HUMANOS"/>
    <n v="27.65"/>
    <n v="0"/>
    <s v="DAVID"/>
    <x v="0"/>
  </r>
  <r>
    <n v="30"/>
    <d v="2019-07-25T00:00:00"/>
    <x v="6"/>
    <x v="6"/>
    <x v="1"/>
    <s v="ADMINISTRACION DE SUCURSALES"/>
    <s v="PAGO NOMINA QUINCENA 2 JULIO 2019"/>
    <s v="TRANSACCIONES DEL DIA 07/25/2019 RECURSOS HUMANOS"/>
    <n v="68.180000000000007"/>
    <n v="0"/>
    <s v="DAVID"/>
    <x v="0"/>
  </r>
  <r>
    <n v="30"/>
    <d v="2019-01-10T00:00:00"/>
    <x v="7"/>
    <x v="7"/>
    <x v="1"/>
    <s v="CAJA"/>
    <s v="PAGO NOMINA QUINCENA 1 ENERO 2019"/>
    <s v="TRANSACCIONES DEL DIA 01/10/2019 RECURSOS HUMANOS"/>
    <n v="792.61"/>
    <n v="0"/>
    <s v="DAVID"/>
    <x v="0"/>
  </r>
  <r>
    <n v="30"/>
    <d v="2019-01-25T00:00:00"/>
    <x v="7"/>
    <x v="7"/>
    <x v="1"/>
    <s v="CAJA"/>
    <s v="PAGO NOMINA QUINCENA 2 ENERO 2019"/>
    <s v="TRANSACCIONES DEL DIA 01/25/2019 RECURSOS HUMANOS"/>
    <n v="1065.3599999999999"/>
    <n v="0"/>
    <s v="DAVID"/>
    <x v="0"/>
  </r>
  <r>
    <n v="30"/>
    <d v="2019-02-09T00:00:00"/>
    <x v="8"/>
    <x v="8"/>
    <x v="1"/>
    <s v="CAJA"/>
    <s v="PAGO NOMINA QUINCENA 1 FEBRERO 2019"/>
    <s v="TRANSACCIONES DEL DIA 02/09/2019 RECURSOS HUMANOS"/>
    <n v="983.14"/>
    <n v="0"/>
    <s v="DAVID"/>
    <x v="0"/>
  </r>
  <r>
    <n v="30"/>
    <d v="2019-02-25T00:00:00"/>
    <x v="8"/>
    <x v="8"/>
    <x v="1"/>
    <s v="CAJA"/>
    <s v="PAGO NOMINA QUINCENA 2 FEBRERO 2019"/>
    <s v="TRANSACCIONES DEL DIA 02/25/2019 RECURSOS HUMANOS"/>
    <n v="536.64"/>
    <n v="0"/>
    <s v="DAVID"/>
    <x v="0"/>
  </r>
  <r>
    <n v="30"/>
    <d v="2019-03-09T00:00:00"/>
    <x v="9"/>
    <x v="9"/>
    <x v="1"/>
    <s v="CAJA"/>
    <s v="PAGO NOMINA QUINCENA 1 MARZO 2019"/>
    <s v="TRANSACCIONES DEL DIA 03/09/2019 RECURSOS HUMANOS"/>
    <n v="708.43"/>
    <n v="0"/>
    <s v="DAVID"/>
    <x v="0"/>
  </r>
  <r>
    <n v="30"/>
    <d v="2019-03-25T00:00:00"/>
    <x v="9"/>
    <x v="9"/>
    <x v="1"/>
    <s v="CAJA"/>
    <s v="PAGO NOMINA QUINCENA 2 MARZO 2019"/>
    <s v="TRANSACCIONES DEL DIA 03/25/2019 RECURSOS HUMANOS"/>
    <n v="369.72"/>
    <n v="0"/>
    <s v="DAVID"/>
    <x v="0"/>
  </r>
  <r>
    <n v="30"/>
    <d v="2019-04-10T00:00:00"/>
    <x v="10"/>
    <x v="10"/>
    <x v="1"/>
    <s v="CAJA"/>
    <s v="PAGO NOMINA QUINCENA 1 ABRIL 2019"/>
    <s v="TRANSACCIONES DEL DIA 04/10/2019 RECURSOS HUMANOS"/>
    <n v="560.6"/>
    <n v="0"/>
    <s v="DAVID"/>
    <x v="0"/>
  </r>
  <r>
    <n v="30"/>
    <d v="2019-04-16T00:00:00"/>
    <x v="10"/>
    <x v="10"/>
    <x v="1"/>
    <s v="CAJA"/>
    <s v="PLANILLAS DE LIQUIDACIONES ABR 2019"/>
    <s v="TRANSACCIONES DEL DIA 04/16/2019 RECURSOS HUMANOS"/>
    <n v="59.78"/>
    <n v="0"/>
    <s v="DAVID"/>
    <x v="0"/>
  </r>
  <r>
    <n v="30"/>
    <d v="2019-04-25T00:00:00"/>
    <x v="10"/>
    <x v="10"/>
    <x v="1"/>
    <s v="CAJA"/>
    <s v="PAGO NOMINA QUINCENA 2 ABRIL 2019"/>
    <s v="TRANSACCIONES DEL DIA 04/25/2019 RECURSOS HUMANOS"/>
    <n v="396.19"/>
    <n v="0"/>
    <s v="DAVID"/>
    <x v="0"/>
  </r>
  <r>
    <n v="30"/>
    <d v="2019-05-10T00:00:00"/>
    <x v="11"/>
    <x v="11"/>
    <x v="1"/>
    <s v="CAJA"/>
    <s v="PAGO NOMINA QUINCENA 1 MAYO 2019"/>
    <s v="TRANSACCIONES DEL DIA 05/10/2019 RECURSOS HUMANOS"/>
    <n v="597.52"/>
    <n v="0"/>
    <s v="DAVID"/>
    <x v="0"/>
  </r>
  <r>
    <n v="30"/>
    <d v="2019-05-25T00:00:00"/>
    <x v="11"/>
    <x v="11"/>
    <x v="1"/>
    <s v="CAJA"/>
    <s v="PAGO NOMINA QUINCENA 2 MAYO 2019"/>
    <s v="TRANSACCIONES DEL DIA 05/25/2019 RECURSOS HUMANOS"/>
    <n v="936.65"/>
    <n v="0"/>
    <s v="DAVID"/>
    <x v="0"/>
  </r>
  <r>
    <n v="30"/>
    <d v="2019-06-10T00:00:00"/>
    <x v="2"/>
    <x v="2"/>
    <x v="1"/>
    <s v="CAJA"/>
    <s v="PAGO NOMINA QUINCENA 1 JUNIO 2019"/>
    <s v="TRANSACCIONES DEL DIA 06/10/2019 RECURSOS HUMANOS"/>
    <n v="683.32"/>
    <n v="0"/>
    <s v="DAVID"/>
    <x v="0"/>
  </r>
  <r>
    <n v="30"/>
    <d v="2019-06-25T00:00:00"/>
    <x v="2"/>
    <x v="2"/>
    <x v="1"/>
    <s v="CAJA"/>
    <s v="PAGO NOMINA QUINCENA 2 JUNIO 2019"/>
    <s v="TRANSACCIONES DEL DIA 06/25/2019 RECURSOS HUMANOS"/>
    <n v="478.91"/>
    <n v="0"/>
    <s v="DAVID"/>
    <x v="0"/>
  </r>
  <r>
    <n v="30"/>
    <d v="2019-07-10T00:00:00"/>
    <x v="6"/>
    <x v="6"/>
    <x v="1"/>
    <s v="CAJA"/>
    <s v="PAGO NOMINA QUINCENA 1 JULIO 2019"/>
    <s v="TRANSACCIONES DEL DIA 07/10/2019 RECURSOS HUMANOS"/>
    <n v="551.41"/>
    <n v="0"/>
    <s v="DAVID"/>
    <x v="0"/>
  </r>
  <r>
    <n v="30"/>
    <d v="2019-07-25T00:00:00"/>
    <x v="6"/>
    <x v="6"/>
    <x v="1"/>
    <s v="CAJA"/>
    <s v="PAGO NOMINA QUINCENA 2 JULIO 2019"/>
    <s v="TRANSACCIONES DEL DIA 07/25/2019 RECURSOS HUMANOS"/>
    <n v="402.95"/>
    <n v="0"/>
    <s v="DAVID"/>
    <x v="0"/>
  </r>
  <r>
    <n v="30"/>
    <d v="2019-01-10T00:00:00"/>
    <x v="7"/>
    <x v="7"/>
    <x v="1"/>
    <s v="SERVICIOS PERSONALES"/>
    <s v="PAGO NOMINA QUINCENA 1 ENERO 2019"/>
    <s v="TRANSACCIONES DEL DIA 01/10/2019 RECURSOS HUMANOS"/>
    <n v="12.8"/>
    <n v="0"/>
    <s v="DAVID"/>
    <x v="0"/>
  </r>
  <r>
    <n v="30"/>
    <d v="2019-02-25T00:00:00"/>
    <x v="8"/>
    <x v="8"/>
    <x v="1"/>
    <s v="SERVICIOS PERSONALES"/>
    <s v="PAGO NOMINA QUINCENA 2 FEBRERO 2019"/>
    <s v="TRANSACCIONES DEL DIA 02/25/2019 RECURSOS HUMANOS"/>
    <n v="10.6"/>
    <n v="0"/>
    <s v="DAVID"/>
    <x v="0"/>
  </r>
  <r>
    <n v="30"/>
    <d v="2019-03-09T00:00:00"/>
    <x v="9"/>
    <x v="9"/>
    <x v="1"/>
    <s v="SERVICIOS PERSONALES"/>
    <s v="PAGO NOMINA QUINCENA 1 MARZO 2019"/>
    <s v="TRANSACCIONES DEL DIA 03/09/2019 RECURSOS HUMANOS"/>
    <n v="17.7"/>
    <n v="0"/>
    <s v="DAVID"/>
    <x v="0"/>
  </r>
  <r>
    <n v="30"/>
    <d v="2019-06-10T00:00:00"/>
    <x v="2"/>
    <x v="2"/>
    <x v="1"/>
    <s v="SERVICIOS PERSONALES"/>
    <s v="PAGO NOMINA QUINCENA 1 JUNIO 2019"/>
    <s v="TRANSACCIONES DEL DIA 06/10/2019 RECURSOS HUMANOS"/>
    <n v="72.849999999999994"/>
    <n v="0"/>
    <s v="DAVID"/>
    <x v="0"/>
  </r>
  <r>
    <n v="30"/>
    <d v="2019-06-25T00:00:00"/>
    <x v="2"/>
    <x v="2"/>
    <x v="1"/>
    <s v="SERVICIOS PERSONALES"/>
    <s v="PAGO NOMINA QUINCENA 2 JUNIO 2019"/>
    <s v="TRANSACCIONES DEL DIA 06/25/2019 RECURSOS HUMANOS"/>
    <n v="22.19"/>
    <n v="0"/>
    <s v="DAVID"/>
    <x v="0"/>
  </r>
  <r>
    <n v="30"/>
    <d v="2019-07-10T00:00:00"/>
    <x v="6"/>
    <x v="6"/>
    <x v="1"/>
    <s v="SERVICIOS PERSONALES"/>
    <s v="PAGO NOMINA QUINCENA 1 JULIO 2019"/>
    <s v="TRANSACCIONES DEL DIA 07/10/2019 RECURSOS HUMANOS"/>
    <n v="136.5"/>
    <n v="0"/>
    <s v="DAVID"/>
    <x v="0"/>
  </r>
  <r>
    <n v="30"/>
    <d v="2019-07-25T00:00:00"/>
    <x v="6"/>
    <x v="6"/>
    <x v="1"/>
    <s v="SERVICIOS PERSONALES"/>
    <s v="PAGO NOMINA QUINCENA 2 JULIO 2019"/>
    <s v="TRANSACCIONES DEL DIA 07/25/2019 RECURSOS HUMANOS"/>
    <n v="130.29"/>
    <n v="0"/>
    <s v="DAVID"/>
    <x v="0"/>
  </r>
  <r>
    <n v="32"/>
    <d v="2019-01-25T00:00:00"/>
    <x v="7"/>
    <x v="7"/>
    <x v="1"/>
    <s v="CAJA"/>
    <s v="PAGO NOMINA QUINCENA 2 ENERO 2019"/>
    <s v="TRANSACCIONES DEL DIA 01/25/2019 RECURSOS HUMANOS"/>
    <n v="50.37"/>
    <n v="0"/>
    <s v="PLAZA LAS AMERICAS"/>
    <x v="0"/>
  </r>
  <r>
    <n v="32"/>
    <d v="2019-02-25T00:00:00"/>
    <x v="8"/>
    <x v="8"/>
    <x v="1"/>
    <s v="SERVICIOS PERSONALES"/>
    <s v="PAGO NOMINA QUINCENA 2 FEBRERO 2019"/>
    <s v="TRANSACCIONES DEL DIA 02/25/2019 RECURSOS HUMANOS"/>
    <n v="17.510000000000002"/>
    <n v="0"/>
    <s v="PLAZA LAS AMERICAS"/>
    <x v="0"/>
  </r>
  <r>
    <n v="33"/>
    <d v="2019-05-25T00:00:00"/>
    <x v="11"/>
    <x v="11"/>
    <x v="1"/>
    <s v="CAJA"/>
    <s v="PAGO NOMINA QUINCENA 2 MAYO 2019"/>
    <s v="TRANSACCIONES DEL DIA 05/25/2019 RECURSOS HUMANOS"/>
    <n v="59.16"/>
    <n v="0"/>
    <s v="CORONADO"/>
    <x v="0"/>
  </r>
  <r>
    <n v="33"/>
    <d v="2019-07-25T00:00:00"/>
    <x v="6"/>
    <x v="6"/>
    <x v="1"/>
    <s v="CAJA"/>
    <s v="PAGO NOMINA QUINCENA 2 JULIO 2019"/>
    <s v="TRANSACCIONES DEL DIA 07/25/2019 RECURSOS HUMANOS"/>
    <n v="23.57"/>
    <n v="0"/>
    <s v="CORONADO"/>
    <x v="0"/>
  </r>
  <r>
    <n v="33"/>
    <d v="2019-01-10T00:00:00"/>
    <x v="7"/>
    <x v="7"/>
    <x v="1"/>
    <s v="SERVICIOS PERSONALES"/>
    <s v="PAGO NOMINA QUINCENA 1 ENERO 2019"/>
    <s v="TRANSACCIONES DEL DIA 01/10/2019 RECURSOS HUMANOS"/>
    <n v="30.67"/>
    <n v="0"/>
    <s v="CORONADO"/>
    <x v="0"/>
  </r>
  <r>
    <n v="34"/>
    <d v="2019-02-25T00:00:00"/>
    <x v="8"/>
    <x v="8"/>
    <x v="1"/>
    <s v="ADMINISTRACION DE SUCURSALES"/>
    <s v="PAGO NOMINA QUINCENA 2 FEBRERO 2019"/>
    <s v="TRANSACCIONES DEL DIA 02/25/2019 RECURSOS HUMANOS"/>
    <n v="21.09"/>
    <n v="0"/>
    <s v="ALBROOK MALL"/>
    <x v="0"/>
  </r>
  <r>
    <n v="34"/>
    <d v="2019-05-10T00:00:00"/>
    <x v="11"/>
    <x v="11"/>
    <x v="1"/>
    <s v="ADMINISTRACION DE SUCURSALES"/>
    <s v="PAGO NOMINA QUINCENA 1 MAYO 2019"/>
    <s v="TRANSACCIONES DEL DIA 05/10/2019 RECURSOS HUMANOS"/>
    <n v="67.13"/>
    <n v="0"/>
    <s v="ALBROOK MALL"/>
    <x v="0"/>
  </r>
  <r>
    <n v="34"/>
    <d v="2019-05-25T00:00:00"/>
    <x v="11"/>
    <x v="11"/>
    <x v="1"/>
    <s v="ADMINISTRACION DE SUCURSALES"/>
    <s v="PAGO NOMINA QUINCENA 2 MAYO 2019"/>
    <s v="TRANSACCIONES DEL DIA 05/25/2019 RECURSOS HUMANOS"/>
    <n v="91.9"/>
    <n v="0"/>
    <s v="ALBROOK MALL"/>
    <x v="0"/>
  </r>
  <r>
    <n v="34"/>
    <d v="2019-06-10T00:00:00"/>
    <x v="2"/>
    <x v="2"/>
    <x v="1"/>
    <s v="ADMINISTRACION DE SUCURSALES"/>
    <s v="PAGO NOMINA QUINCENA 1 JUNIO 2019"/>
    <s v="TRANSACCIONES DEL DIA 06/10/2019 RECURSOS HUMANOS"/>
    <n v="27.14"/>
    <n v="0"/>
    <s v="ALBROOK MALL"/>
    <x v="0"/>
  </r>
  <r>
    <n v="34"/>
    <d v="2019-06-25T00:00:00"/>
    <x v="2"/>
    <x v="2"/>
    <x v="1"/>
    <s v="ADMINISTRACION DE SUCURSALES"/>
    <s v="PAGO NOMINA QUINCENA 2 JUNIO 2019"/>
    <s v="TRANSACCIONES DEL DIA 06/25/2019 RECURSOS HUMANOS"/>
    <n v="20.86"/>
    <n v="0"/>
    <s v="ALBROOK MALL"/>
    <x v="0"/>
  </r>
  <r>
    <n v="34"/>
    <d v="2019-01-10T00:00:00"/>
    <x v="7"/>
    <x v="7"/>
    <x v="1"/>
    <s v="CAJA"/>
    <s v="PAGO NOMINA QUINCENA 1 ENERO 2019"/>
    <s v="TRANSACCIONES DEL DIA 01/10/2019 RECURSOS HUMANOS"/>
    <n v="303.73"/>
    <n v="0"/>
    <s v="ALBROOK MALL"/>
    <x v="0"/>
  </r>
  <r>
    <n v="34"/>
    <d v="2019-01-25T00:00:00"/>
    <x v="7"/>
    <x v="7"/>
    <x v="1"/>
    <s v="CAJA"/>
    <s v="PAGO NOMINA QUINCENA 2 ENERO 2019"/>
    <s v="TRANSACCIONES DEL DIA 01/25/2019 RECURSOS HUMANOS"/>
    <n v="263.83999999999997"/>
    <n v="0"/>
    <s v="ALBROOK MALL"/>
    <x v="0"/>
  </r>
  <r>
    <n v="34"/>
    <d v="2019-02-09T00:00:00"/>
    <x v="8"/>
    <x v="8"/>
    <x v="1"/>
    <s v="CAJA"/>
    <s v="PAGO NOMINA QUINCENA 1 FEBRERO 2019"/>
    <s v="TRANSACCIONES DEL DIA 02/09/2019 RECURSOS HUMANOS"/>
    <n v="387.82"/>
    <n v="0"/>
    <s v="ALBROOK MALL"/>
    <x v="0"/>
  </r>
  <r>
    <n v="34"/>
    <d v="2019-02-25T00:00:00"/>
    <x v="8"/>
    <x v="8"/>
    <x v="1"/>
    <s v="CAJA"/>
    <s v="PAGO NOMINA QUINCENA 2 FEBRERO 2019"/>
    <s v="TRANSACCIONES DEL DIA 02/25/2019 RECURSOS HUMANOS"/>
    <n v="231.33"/>
    <n v="0"/>
    <s v="ALBROOK MALL"/>
    <x v="0"/>
  </r>
  <r>
    <n v="34"/>
    <d v="2019-03-09T00:00:00"/>
    <x v="9"/>
    <x v="9"/>
    <x v="1"/>
    <s v="CAJA"/>
    <s v="PAGO NOMINA QUINCENA 1 MARZO 2019"/>
    <s v="TRANSACCIONES DEL DIA 03/09/2019 RECURSOS HUMANOS"/>
    <n v="480.58"/>
    <n v="0"/>
    <s v="ALBROOK MALL"/>
    <x v="0"/>
  </r>
  <r>
    <n v="34"/>
    <d v="2019-03-25T00:00:00"/>
    <x v="9"/>
    <x v="9"/>
    <x v="1"/>
    <s v="CAJA"/>
    <s v="PAGO NOMINA QUINCENA 2 MARZO 2019"/>
    <s v="TRANSACCIONES DEL DIA 03/25/2019 RECURSOS HUMANOS"/>
    <n v="456.32"/>
    <n v="0"/>
    <s v="ALBROOK MALL"/>
    <x v="0"/>
  </r>
  <r>
    <n v="34"/>
    <d v="2019-04-10T00:00:00"/>
    <x v="10"/>
    <x v="10"/>
    <x v="1"/>
    <s v="CAJA"/>
    <s v="PAGO NOMINA QUINCENA 1 ABRIL 2019"/>
    <s v="TRANSACCIONES DEL DIA 04/10/2019 RECURSOS HUMANOS"/>
    <n v="443.45"/>
    <n v="0"/>
    <s v="ALBROOK MALL"/>
    <x v="0"/>
  </r>
  <r>
    <n v="34"/>
    <d v="2019-04-25T00:00:00"/>
    <x v="10"/>
    <x v="10"/>
    <x v="1"/>
    <s v="CAJA"/>
    <s v="PAGO NOMINA QUINCENA 2 ABRIL 2019"/>
    <s v="TRANSACCIONES DEL DIA 04/25/2019 RECURSOS HUMANOS"/>
    <n v="379.26"/>
    <n v="0"/>
    <s v="ALBROOK MALL"/>
    <x v="0"/>
  </r>
  <r>
    <n v="34"/>
    <d v="2019-05-10T00:00:00"/>
    <x v="11"/>
    <x v="11"/>
    <x v="1"/>
    <s v="CAJA"/>
    <s v="PAGO NOMINA QUINCENA 1 MAYO 2019"/>
    <s v="TRANSACCIONES DEL DIA 05/10/2019 RECURSOS HUMANOS"/>
    <n v="355.04"/>
    <n v="0"/>
    <s v="ALBROOK MALL"/>
    <x v="0"/>
  </r>
  <r>
    <n v="34"/>
    <d v="2019-05-25T00:00:00"/>
    <x v="11"/>
    <x v="11"/>
    <x v="1"/>
    <s v="CAJA"/>
    <s v="PAGO NOMINA QUINCENA 2 MAYO 2019"/>
    <s v="TRANSACCIONES DEL DIA 05/25/2019 RECURSOS HUMANOS"/>
    <n v="365.4"/>
    <n v="0"/>
    <s v="ALBROOK MALL"/>
    <x v="0"/>
  </r>
  <r>
    <n v="34"/>
    <d v="2019-06-10T00:00:00"/>
    <x v="2"/>
    <x v="2"/>
    <x v="1"/>
    <s v="CAJA"/>
    <s v="PAGO NOMINA QUINCENA 1 JUNIO 2019"/>
    <s v="TRANSACCIONES DEL DIA 06/10/2019 RECURSOS HUMANOS"/>
    <n v="513.57000000000005"/>
    <n v="0"/>
    <s v="ALBROOK MALL"/>
    <x v="0"/>
  </r>
  <r>
    <n v="34"/>
    <d v="2019-06-25T00:00:00"/>
    <x v="2"/>
    <x v="2"/>
    <x v="1"/>
    <s v="CAJA"/>
    <s v="PAGO NOMINA QUINCENA 2 JUNIO 2019"/>
    <s v="TRANSACCIONES DEL DIA 06/25/2019 RECURSOS HUMANOS"/>
    <n v="617.16"/>
    <n v="0"/>
    <s v="ALBROOK MALL"/>
    <x v="0"/>
  </r>
  <r>
    <n v="34"/>
    <d v="2019-07-10T00:00:00"/>
    <x v="6"/>
    <x v="6"/>
    <x v="1"/>
    <s v="CAJA"/>
    <s v="PAGO NOMINA QUINCENA 1 JULIO 2019"/>
    <s v="TRANSACCIONES DEL DIA 07/10/2019 RECURSOS HUMANOS"/>
    <n v="531.46"/>
    <n v="0"/>
    <s v="ALBROOK MALL"/>
    <x v="0"/>
  </r>
  <r>
    <n v="34"/>
    <d v="2019-07-25T00:00:00"/>
    <x v="6"/>
    <x v="6"/>
    <x v="1"/>
    <s v="CAJA"/>
    <s v="PAGO NOMINA QUINCENA 2 JULIO 2019"/>
    <s v="TRANSACCIONES DEL DIA 07/25/2019 RECURSOS HUMANOS"/>
    <n v="540.30999999999995"/>
    <n v="0"/>
    <s v="ALBROOK MALL"/>
    <x v="0"/>
  </r>
  <r>
    <n v="34"/>
    <d v="2019-01-10T00:00:00"/>
    <x v="7"/>
    <x v="7"/>
    <x v="1"/>
    <s v="SERVICIOS PERSONALES"/>
    <s v="PAGO NOMINA QUINCENA 1 ENERO 2019"/>
    <s v="TRANSACCIONES DEL DIA 01/10/2019 RECURSOS HUMANOS"/>
    <n v="34.229999999999997"/>
    <n v="0"/>
    <s v="ALBROOK MALL"/>
    <x v="0"/>
  </r>
  <r>
    <n v="34"/>
    <d v="2019-04-10T00:00:00"/>
    <x v="10"/>
    <x v="10"/>
    <x v="1"/>
    <s v="SERVICIOS PERSONALES"/>
    <s v="PAGO NOMINA QUINCENA 1 ABRIL 2019"/>
    <s v="TRANSACCIONES DEL DIA 04/10/2019 RECURSOS HUMANOS"/>
    <n v="45.54"/>
    <n v="0"/>
    <s v="ALBROOK MALL"/>
    <x v="0"/>
  </r>
  <r>
    <n v="34"/>
    <d v="2019-04-25T00:00:00"/>
    <x v="10"/>
    <x v="10"/>
    <x v="1"/>
    <s v="SERVICIOS PERSONALES"/>
    <s v="PAGO NOMINA QUINCENA 2 ABRIL 2019"/>
    <s v="TRANSACCIONES DEL DIA 04/25/2019 RECURSOS HUMANOS"/>
    <n v="46.57"/>
    <n v="0"/>
    <s v="ALBROOK MALL"/>
    <x v="0"/>
  </r>
  <r>
    <n v="34"/>
    <d v="2019-05-10T00:00:00"/>
    <x v="11"/>
    <x v="11"/>
    <x v="1"/>
    <s v="SERVICIOS PERSONALES"/>
    <s v="PAGO NOMINA QUINCENA 1 MAYO 2019"/>
    <s v="TRANSACCIONES DEL DIA 05/10/2019 RECURSOS HUMANOS"/>
    <n v="143.35"/>
    <n v="0"/>
    <s v="ALBROOK MALL"/>
    <x v="0"/>
  </r>
  <r>
    <n v="34"/>
    <d v="2019-05-25T00:00:00"/>
    <x v="11"/>
    <x v="11"/>
    <x v="1"/>
    <s v="SERVICIOS PERSONALES"/>
    <s v="PAGO NOMINA QUINCENA 2 MAYO 2019"/>
    <s v="TRANSACCIONES DEL DIA 05/25/2019 RECURSOS HUMANOS"/>
    <n v="76.97"/>
    <n v="0"/>
    <s v="ALBROOK MALL"/>
    <x v="0"/>
  </r>
  <r>
    <n v="34"/>
    <d v="2019-06-10T00:00:00"/>
    <x v="2"/>
    <x v="2"/>
    <x v="1"/>
    <s v="SERVICIOS PERSONALES"/>
    <s v="PAGO NOMINA QUINCENA 1 JUNIO 2019"/>
    <s v="TRANSACCIONES DEL DIA 06/10/2019 RECURSOS HUMANOS"/>
    <n v="55.92"/>
    <n v="0"/>
    <s v="ALBROOK MALL"/>
    <x v="0"/>
  </r>
  <r>
    <n v="34"/>
    <d v="2019-06-25T00:00:00"/>
    <x v="2"/>
    <x v="2"/>
    <x v="1"/>
    <s v="SERVICIOS PERSONALES"/>
    <s v="PAGO NOMINA QUINCENA 2 JUNIO 2019"/>
    <s v="TRANSACCIONES DEL DIA 06/25/2019 RECURSOS HUMANOS"/>
    <n v="50.33"/>
    <n v="0"/>
    <s v="ALBROOK MALL"/>
    <x v="0"/>
  </r>
  <r>
    <n v="34"/>
    <d v="2019-07-10T00:00:00"/>
    <x v="6"/>
    <x v="6"/>
    <x v="1"/>
    <s v="SERVICIOS PERSONALES"/>
    <s v="PAGO NOMINA QUINCENA 1 JULIO 2019"/>
    <s v="TRANSACCIONES DEL DIA 07/10/2019 RECURSOS HUMANOS"/>
    <n v="17.600000000000001"/>
    <n v="0"/>
    <s v="ALBROOK MALL"/>
    <x v="0"/>
  </r>
  <r>
    <n v="34"/>
    <d v="2019-07-25T00:00:00"/>
    <x v="6"/>
    <x v="6"/>
    <x v="1"/>
    <s v="SERVICIOS PERSONALES"/>
    <s v="PAGO NOMINA QUINCENA 2 JULIO 2019"/>
    <s v="TRANSACCIONES DEL DIA 07/25/2019 RECURSOS HUMANOS"/>
    <n v="63.64"/>
    <n v="0"/>
    <s v="ALBROOK MALL"/>
    <x v="0"/>
  </r>
  <r>
    <n v="35"/>
    <d v="2019-05-25T00:00:00"/>
    <x v="11"/>
    <x v="11"/>
    <x v="1"/>
    <s v="CAJA"/>
    <s v="PAGO NOMINA QUINCENA 2 MAYO 2019"/>
    <s v="TRANSACCIONES DEL DIA 05/25/2019 RECURSOS HUMANOS"/>
    <n v="28.72"/>
    <n v="0"/>
    <s v="PANAMA PACIFICO"/>
    <x v="0"/>
  </r>
  <r>
    <n v="35"/>
    <d v="2019-05-25T00:00:00"/>
    <x v="11"/>
    <x v="11"/>
    <x v="1"/>
    <s v="SERVICIOS PERSONALES"/>
    <s v="PAGO NOMINA QUINCENA 2 MAYO 2019"/>
    <s v="TRANSACCIONES DEL DIA 05/25/2019 RECURSOS HUMANOS"/>
    <n v="32.130000000000003"/>
    <n v="0"/>
    <s v="PANAMA PACIFICO"/>
    <x v="0"/>
  </r>
  <r>
    <n v="38"/>
    <d v="2019-01-10T00:00:00"/>
    <x v="7"/>
    <x v="7"/>
    <x v="1"/>
    <s v="CAJA"/>
    <s v="PAGO NOMINA QUINCENA 1 ENERO 2019"/>
    <s v="TRANSACCIONES DEL DIA 01/10/2019 RECURSOS HUMANOS"/>
    <n v="77.209999999999994"/>
    <n v="0"/>
    <s v="ALBROOK"/>
    <x v="0"/>
  </r>
  <r>
    <n v="38"/>
    <d v="2019-01-25T00:00:00"/>
    <x v="7"/>
    <x v="7"/>
    <x v="1"/>
    <s v="CAJA"/>
    <s v="PAGO NOMINA QUINCENA 2 ENERO 2019"/>
    <s v="TRANSACCIONES DEL DIA 01/25/2019 RECURSOS HUMANOS"/>
    <n v="103.76"/>
    <n v="0"/>
    <s v="ALBROOK"/>
    <x v="0"/>
  </r>
  <r>
    <n v="38"/>
    <d v="2019-02-09T00:00:00"/>
    <x v="8"/>
    <x v="8"/>
    <x v="1"/>
    <s v="CAJA"/>
    <s v="PAGO NOMINA QUINCENA 1 FEBRERO 2019"/>
    <s v="TRANSACCIONES DEL DIA 02/09/2019 RECURSOS HUMANOS"/>
    <n v="84.8"/>
    <n v="0"/>
    <s v="ALBROOK"/>
    <x v="0"/>
  </r>
  <r>
    <n v="38"/>
    <d v="2019-02-25T00:00:00"/>
    <x v="8"/>
    <x v="8"/>
    <x v="1"/>
    <s v="CAJA"/>
    <s v="PAGO NOMINA QUINCENA 2 FEBRERO 2019"/>
    <s v="TRANSACCIONES DEL DIA 02/25/2019 RECURSOS HUMANOS"/>
    <n v="99.42"/>
    <n v="0"/>
    <s v="ALBROOK"/>
    <x v="0"/>
  </r>
  <r>
    <n v="38"/>
    <d v="2019-03-09T00:00:00"/>
    <x v="9"/>
    <x v="9"/>
    <x v="1"/>
    <s v="CAJA"/>
    <s v="PAGO NOMINA QUINCENA 1 MARZO 2019"/>
    <s v="TRANSACCIONES DEL DIA 03/09/2019 RECURSOS HUMANOS"/>
    <n v="131.81"/>
    <n v="0"/>
    <s v="ALBROOK"/>
    <x v="0"/>
  </r>
  <r>
    <n v="38"/>
    <d v="2019-03-25T00:00:00"/>
    <x v="9"/>
    <x v="9"/>
    <x v="1"/>
    <s v="CAJA"/>
    <s v="PAGO NOMINA QUINCENA 2 MARZO 2019"/>
    <s v="TRANSACCIONES DEL DIA 03/25/2019 RECURSOS HUMANOS"/>
    <n v="82.59"/>
    <n v="0"/>
    <s v="ALBROOK"/>
    <x v="0"/>
  </r>
  <r>
    <n v="38"/>
    <d v="2019-04-10T00:00:00"/>
    <x v="10"/>
    <x v="10"/>
    <x v="1"/>
    <s v="CAJA"/>
    <s v="PAGO NOMINA QUINCENA 1 ABRIL 2019"/>
    <s v="TRANSACCIONES DEL DIA 04/10/2019 RECURSOS HUMANOS"/>
    <n v="152.47999999999999"/>
    <n v="0"/>
    <s v="ALBROOK"/>
    <x v="0"/>
  </r>
  <r>
    <n v="38"/>
    <d v="2019-04-16T00:00:00"/>
    <x v="10"/>
    <x v="10"/>
    <x v="1"/>
    <s v="CAJA"/>
    <s v="PLANILLAS DE LIQUIDACIONES ABR 2019"/>
    <s v="TRANSACCIONES DEL DIA 04/16/2019 RECURSOS HUMANOS"/>
    <n v="20.72"/>
    <n v="0"/>
    <s v="ALBROOK"/>
    <x v="0"/>
  </r>
  <r>
    <n v="38"/>
    <d v="2019-04-25T00:00:00"/>
    <x v="10"/>
    <x v="10"/>
    <x v="1"/>
    <s v="CAJA"/>
    <s v="PAGO NOMINA QUINCENA 2 ABRIL 2019"/>
    <s v="TRANSACCIONES DEL DIA 04/25/2019 RECURSOS HUMANOS"/>
    <n v="56.89"/>
    <n v="0"/>
    <s v="ALBROOK"/>
    <x v="0"/>
  </r>
  <r>
    <n v="38"/>
    <d v="2019-05-10T00:00:00"/>
    <x v="11"/>
    <x v="11"/>
    <x v="1"/>
    <s v="CAJA"/>
    <s v="PAGO NOMINA QUINCENA 1 MAYO 2019"/>
    <s v="TRANSACCIONES DEL DIA 05/10/2019 RECURSOS HUMANOS"/>
    <n v="88.69"/>
    <n v="0"/>
    <s v="ALBROOK"/>
    <x v="0"/>
  </r>
  <r>
    <n v="38"/>
    <d v="2019-05-25T00:00:00"/>
    <x v="11"/>
    <x v="11"/>
    <x v="1"/>
    <s v="CAJA"/>
    <s v="PAGO NOMINA QUINCENA 2 MAYO 2019"/>
    <s v="TRANSACCIONES DEL DIA 05/25/2019 RECURSOS HUMANOS"/>
    <n v="122.35"/>
    <n v="0"/>
    <s v="ALBROOK"/>
    <x v="0"/>
  </r>
  <r>
    <n v="38"/>
    <d v="2019-06-10T00:00:00"/>
    <x v="2"/>
    <x v="2"/>
    <x v="1"/>
    <s v="CAJA"/>
    <s v="PAGO NOMINA QUINCENA 1 JUNIO 2019"/>
    <s v="TRANSACCIONES DEL DIA 06/10/2019 RECURSOS HUMANOS"/>
    <n v="203.87"/>
    <n v="0"/>
    <s v="ALBROOK"/>
    <x v="0"/>
  </r>
  <r>
    <n v="38"/>
    <d v="2019-06-25T00:00:00"/>
    <x v="2"/>
    <x v="2"/>
    <x v="1"/>
    <s v="CAJA"/>
    <s v="PAGO NOMINA QUINCENA 2 JUNIO 2019"/>
    <s v="TRANSACCIONES DEL DIA 06/25/2019 RECURSOS HUMANOS"/>
    <n v="123.55"/>
    <n v="0"/>
    <s v="ALBROOK"/>
    <x v="0"/>
  </r>
  <r>
    <n v="38"/>
    <d v="2019-07-10T00:00:00"/>
    <x v="6"/>
    <x v="6"/>
    <x v="1"/>
    <s v="CAJA"/>
    <s v="PAGO NOMINA QUINCENA 1 JULIO 2019"/>
    <s v="TRANSACCIONES DEL DIA 07/10/2019 RECURSOS HUMANOS"/>
    <n v="132.77000000000001"/>
    <n v="0"/>
    <s v="ALBROOK"/>
    <x v="0"/>
  </r>
  <r>
    <n v="38"/>
    <d v="2019-07-25T00:00:00"/>
    <x v="6"/>
    <x v="6"/>
    <x v="1"/>
    <s v="CAJA"/>
    <s v="PAGO NOMINA QUINCENA 2 JULIO 2019"/>
    <s v="TRANSACCIONES DEL DIA 07/25/2019 RECURSOS HUMANOS"/>
    <n v="173.93"/>
    <n v="0"/>
    <s v="ALBROOK"/>
    <x v="0"/>
  </r>
  <r>
    <n v="38"/>
    <d v="2019-02-09T00:00:00"/>
    <x v="8"/>
    <x v="8"/>
    <x v="1"/>
    <s v="SERVICIOS PERSONALES"/>
    <s v="PAGO NOMINA QUINCENA 1 FEBRERO 2019"/>
    <s v="TRANSACCIONES DEL DIA 02/09/2019 RECURSOS HUMANOS"/>
    <n v="77.61"/>
    <n v="0"/>
    <s v="ALBROOK"/>
    <x v="0"/>
  </r>
  <r>
    <n v="38"/>
    <d v="2019-03-09T00:00:00"/>
    <x v="9"/>
    <x v="9"/>
    <x v="1"/>
    <s v="SERVICIOS PERSONALES"/>
    <s v="PAGO NOMINA QUINCENA 1 MARZO 2019"/>
    <s v="TRANSACCIONES DEL DIA 03/09/2019 RECURSOS HUMANOS"/>
    <n v="12.49"/>
    <n v="0"/>
    <s v="ALBROOK"/>
    <x v="0"/>
  </r>
  <r>
    <n v="38"/>
    <d v="2019-05-10T00:00:00"/>
    <x v="11"/>
    <x v="11"/>
    <x v="1"/>
    <s v="SERVICIOS PERSONALES"/>
    <s v="PAGO NOMINA QUINCENA 1 MAYO 2019"/>
    <s v="TRANSACCIONES DEL DIA 05/10/2019 RECURSOS HUMANOS"/>
    <n v="25.48"/>
    <n v="0"/>
    <s v="ALBROOK"/>
    <x v="0"/>
  </r>
  <r>
    <n v="38"/>
    <d v="2019-07-25T00:00:00"/>
    <x v="6"/>
    <x v="6"/>
    <x v="1"/>
    <s v="SERVICIOS PERSONALES"/>
    <s v="PAGO NOMINA QUINCENA 2 JULIO 2019"/>
    <s v="TRANSACCIONES DEL DIA 07/25/2019 RECURSOS HUMANOS"/>
    <n v="23.39"/>
    <n v="0"/>
    <s v="ALBROOK"/>
    <x v="0"/>
  </r>
  <r>
    <n v="39"/>
    <d v="2019-05-25T00:00:00"/>
    <x v="11"/>
    <x v="11"/>
    <x v="1"/>
    <s v="ADMINISTRACION DE SUCURSALES"/>
    <s v="PAGO NOMINA QUINCENA 2 MAYO 2019"/>
    <s v="TRANSACCIONES DEL DIA 05/25/2019 RECURSOS HUMANOS"/>
    <n v="39.479999999999997"/>
    <n v="0"/>
    <s v="SUCURSAL DE VISTA ALEGRE"/>
    <x v="0"/>
  </r>
  <r>
    <n v="39"/>
    <d v="2019-07-10T00:00:00"/>
    <x v="6"/>
    <x v="6"/>
    <x v="1"/>
    <s v="ADMINISTRACION DE SUCURSALES"/>
    <s v="PAGO NOMINA QUINCENA 1 JULIO 2019"/>
    <s v="TRANSACCIONES DEL DIA 07/10/2019 RECURSOS HUMANOS"/>
    <n v="60.19"/>
    <n v="0"/>
    <s v="SUCURSAL DE VISTA ALEGRE"/>
    <x v="0"/>
  </r>
  <r>
    <n v="39"/>
    <d v="2019-01-10T00:00:00"/>
    <x v="7"/>
    <x v="7"/>
    <x v="1"/>
    <s v="CAJA"/>
    <s v="PAGO NOMINA QUINCENA 1 ENERO 2019"/>
    <s v="TRANSACCIONES DEL DIA 01/10/2019 RECURSOS HUMANOS"/>
    <n v="558.33000000000004"/>
    <n v="0"/>
    <s v="SUCURSAL DE VISTA ALEGRE"/>
    <x v="0"/>
  </r>
  <r>
    <n v="39"/>
    <d v="2019-01-25T00:00:00"/>
    <x v="7"/>
    <x v="7"/>
    <x v="1"/>
    <s v="CAJA"/>
    <s v="PAGO NOMINA QUINCENA 2 ENERO 2019"/>
    <s v="TRANSACCIONES DEL DIA 01/25/2019 RECURSOS HUMANOS"/>
    <n v="456.75"/>
    <n v="0"/>
    <s v="SUCURSAL DE VISTA ALEGRE"/>
    <x v="0"/>
  </r>
  <r>
    <n v="39"/>
    <d v="2019-02-09T00:00:00"/>
    <x v="8"/>
    <x v="8"/>
    <x v="1"/>
    <s v="CAJA"/>
    <s v="PAGO NOMINA QUINCENA 1 FEBRERO 2019"/>
    <s v="TRANSACCIONES DEL DIA 02/09/2019 RECURSOS HUMANOS"/>
    <n v="123.44"/>
    <n v="0"/>
    <s v="SUCURSAL DE VISTA ALEGRE"/>
    <x v="0"/>
  </r>
  <r>
    <n v="39"/>
    <d v="2019-02-25T00:00:00"/>
    <x v="8"/>
    <x v="8"/>
    <x v="1"/>
    <s v="CAJA"/>
    <s v="PAGO NOMINA QUINCENA 2 FEBRERO 2019"/>
    <s v="TRANSACCIONES DEL DIA 02/25/2019 RECURSOS HUMANOS"/>
    <n v="140.37"/>
    <n v="0"/>
    <s v="SUCURSAL DE VISTA ALEGRE"/>
    <x v="0"/>
  </r>
  <r>
    <n v="39"/>
    <d v="2019-03-09T00:00:00"/>
    <x v="9"/>
    <x v="9"/>
    <x v="1"/>
    <s v="CAJA"/>
    <s v="PAGO NOMINA QUINCENA 1 MARZO 2019"/>
    <s v="TRANSACCIONES DEL DIA 03/09/2019 RECURSOS HUMANOS"/>
    <n v="277.94"/>
    <n v="0"/>
    <s v="SUCURSAL DE VISTA ALEGRE"/>
    <x v="0"/>
  </r>
  <r>
    <n v="39"/>
    <d v="2019-03-25T00:00:00"/>
    <x v="9"/>
    <x v="9"/>
    <x v="1"/>
    <s v="CAJA"/>
    <s v="PAGO NOMINA QUINCENA 2 MARZO 2019"/>
    <s v="TRANSACCIONES DEL DIA 03/25/2019 RECURSOS HUMANOS"/>
    <n v="165.12"/>
    <n v="0"/>
    <s v="SUCURSAL DE VISTA ALEGRE"/>
    <x v="0"/>
  </r>
  <r>
    <n v="39"/>
    <d v="2019-04-10T00:00:00"/>
    <x v="10"/>
    <x v="10"/>
    <x v="1"/>
    <s v="CAJA"/>
    <s v="PAGO NOMINA QUINCENA 1 ABRIL 2019"/>
    <s v="TRANSACCIONES DEL DIA 04/10/2019 RECURSOS HUMANOS"/>
    <n v="277.35000000000002"/>
    <n v="0"/>
    <s v="SUCURSAL DE VISTA ALEGRE"/>
    <x v="0"/>
  </r>
  <r>
    <n v="39"/>
    <d v="2019-04-25T00:00:00"/>
    <x v="10"/>
    <x v="10"/>
    <x v="1"/>
    <s v="CAJA"/>
    <s v="PAGO NOMINA QUINCENA 2 ABRIL 2019"/>
    <s v="TRANSACCIONES DEL DIA 04/25/2019 RECURSOS HUMANOS"/>
    <n v="138.5"/>
    <n v="0"/>
    <s v="SUCURSAL DE VISTA ALEGRE"/>
    <x v="0"/>
  </r>
  <r>
    <n v="39"/>
    <d v="2019-05-10T00:00:00"/>
    <x v="11"/>
    <x v="11"/>
    <x v="1"/>
    <s v="CAJA"/>
    <s v="PAGO NOMINA QUINCENA 1 MAYO 2019"/>
    <s v="TRANSACCIONES DEL DIA 05/10/2019 RECURSOS HUMANOS"/>
    <n v="125.81"/>
    <n v="0"/>
    <s v="SUCURSAL DE VISTA ALEGRE"/>
    <x v="0"/>
  </r>
  <r>
    <n v="39"/>
    <d v="2019-05-25T00:00:00"/>
    <x v="11"/>
    <x v="11"/>
    <x v="1"/>
    <s v="CAJA"/>
    <s v="PAGO NOMINA QUINCENA 2 MAYO 2019"/>
    <s v="TRANSACCIONES DEL DIA 05/25/2019 RECURSOS HUMANOS"/>
    <n v="250.17"/>
    <n v="0"/>
    <s v="SUCURSAL DE VISTA ALEGRE"/>
    <x v="0"/>
  </r>
  <r>
    <n v="39"/>
    <d v="2019-06-10T00:00:00"/>
    <x v="2"/>
    <x v="2"/>
    <x v="1"/>
    <s v="CAJA"/>
    <s v="PAGO NOMINA QUINCENA 1 JUNIO 2019"/>
    <s v="TRANSACCIONES DEL DIA 06/10/2019 RECURSOS HUMANOS"/>
    <n v="391.96"/>
    <n v="0"/>
    <s v="SUCURSAL DE VISTA ALEGRE"/>
    <x v="0"/>
  </r>
  <r>
    <n v="39"/>
    <d v="2019-06-25T00:00:00"/>
    <x v="2"/>
    <x v="2"/>
    <x v="1"/>
    <s v="CAJA"/>
    <s v="PAGO NOMINA QUINCENA 2 JUNIO 2019"/>
    <s v="TRANSACCIONES DEL DIA 06/25/2019 RECURSOS HUMANOS"/>
    <n v="414.36"/>
    <n v="0"/>
    <s v="SUCURSAL DE VISTA ALEGRE"/>
    <x v="0"/>
  </r>
  <r>
    <n v="39"/>
    <d v="2019-07-10T00:00:00"/>
    <x v="6"/>
    <x v="6"/>
    <x v="1"/>
    <s v="CAJA"/>
    <s v="PAGO NOMINA QUINCENA 1 JULIO 2019"/>
    <s v="TRANSACCIONES DEL DIA 07/10/2019 RECURSOS HUMANOS"/>
    <n v="277.51"/>
    <n v="0"/>
    <s v="SUCURSAL DE VISTA ALEGRE"/>
    <x v="0"/>
  </r>
  <r>
    <n v="39"/>
    <d v="2019-07-25T00:00:00"/>
    <x v="6"/>
    <x v="6"/>
    <x v="1"/>
    <s v="CAJA"/>
    <s v="PAGO NOMINA QUINCENA 2 JULIO 2019"/>
    <s v="TRANSACCIONES DEL DIA 07/25/2019 RECURSOS HUMANOS"/>
    <n v="253.81"/>
    <n v="0"/>
    <s v="SUCURSAL DE VISTA ALEGRE"/>
    <x v="0"/>
  </r>
  <r>
    <n v="39"/>
    <d v="2019-01-10T00:00:00"/>
    <x v="7"/>
    <x v="7"/>
    <x v="1"/>
    <s v="SERVICIOS PERSONALES"/>
    <s v="PAGO NOMINA QUINCENA 1 ENERO 2019"/>
    <s v="TRANSACCIONES DEL DIA 01/10/2019 RECURSOS HUMANOS"/>
    <n v="40.99"/>
    <n v="0"/>
    <s v="SUCURSAL DE VISTA ALEGRE"/>
    <x v="0"/>
  </r>
  <r>
    <n v="39"/>
    <d v="2019-02-25T00:00:00"/>
    <x v="8"/>
    <x v="8"/>
    <x v="1"/>
    <s v="SERVICIOS PERSONALES"/>
    <s v="PAGO NOMINA QUINCENA 2 FEBRERO 2019"/>
    <s v="TRANSACCIONES DEL DIA 02/25/2019 RECURSOS HUMANOS"/>
    <n v="61.62"/>
    <n v="0"/>
    <s v="SUCURSAL DE VISTA ALEGRE"/>
    <x v="0"/>
  </r>
  <r>
    <n v="39"/>
    <d v="2019-03-25T00:00:00"/>
    <x v="9"/>
    <x v="9"/>
    <x v="1"/>
    <s v="SERVICIOS PERSONALES"/>
    <s v="PAGO NOMINA QUINCENA 2 MARZO 2019"/>
    <s v="TRANSACCIONES DEL DIA 03/25/2019 RECURSOS HUMANOS"/>
    <n v="15.73"/>
    <n v="0"/>
    <s v="SUCURSAL DE VISTA ALEGRE"/>
    <x v="0"/>
  </r>
  <r>
    <n v="39"/>
    <d v="2019-04-10T00:00:00"/>
    <x v="10"/>
    <x v="10"/>
    <x v="1"/>
    <s v="SERVICIOS PERSONALES"/>
    <s v="PAGO NOMINA QUINCENA 1 ABRIL 2019"/>
    <s v="TRANSACCIONES DEL DIA 04/10/2019 RECURSOS HUMANOS"/>
    <n v="64.510000000000005"/>
    <n v="0"/>
    <s v="SUCURSAL DE VISTA ALEGRE"/>
    <x v="0"/>
  </r>
  <r>
    <n v="39"/>
    <d v="2019-04-25T00:00:00"/>
    <x v="10"/>
    <x v="10"/>
    <x v="1"/>
    <s v="SERVICIOS PERSONALES"/>
    <s v="PAGO NOMINA QUINCENA 2 ABRIL 2019"/>
    <s v="TRANSACCIONES DEL DIA 04/25/2019 RECURSOS HUMANOS"/>
    <n v="61.3"/>
    <n v="0"/>
    <s v="SUCURSAL DE VISTA ALEGRE"/>
    <x v="0"/>
  </r>
  <r>
    <n v="39"/>
    <d v="2019-05-10T00:00:00"/>
    <x v="11"/>
    <x v="11"/>
    <x v="1"/>
    <s v="SERVICIOS PERSONALES"/>
    <s v="PAGO NOMINA QUINCENA 1 MAYO 2019"/>
    <s v="TRANSACCIONES DEL DIA 05/10/2019 RECURSOS HUMANOS"/>
    <n v="37.83"/>
    <n v="0"/>
    <s v="SUCURSAL DE VISTA ALEGRE"/>
    <x v="0"/>
  </r>
  <r>
    <n v="39"/>
    <d v="2019-05-25T00:00:00"/>
    <x v="11"/>
    <x v="11"/>
    <x v="1"/>
    <s v="SERVICIOS PERSONALES"/>
    <s v="PAGO NOMINA QUINCENA 2 MAYO 2019"/>
    <s v="TRANSACCIONES DEL DIA 05/25/2019 RECURSOS HUMANOS"/>
    <n v="125.74"/>
    <n v="0"/>
    <s v="SUCURSAL DE VISTA ALEGRE"/>
    <x v="0"/>
  </r>
  <r>
    <n v="39"/>
    <d v="2019-06-25T00:00:00"/>
    <x v="2"/>
    <x v="2"/>
    <x v="1"/>
    <s v="SERVICIOS PERSONALES"/>
    <s v="PAGO NOMINA QUINCENA 2 JUNIO 2019"/>
    <s v="TRANSACCIONES DEL DIA 06/25/2019 RECURSOS HUMANOS"/>
    <n v="30.68"/>
    <n v="0"/>
    <s v="SUCURSAL DE VISTA ALEGRE"/>
    <x v="0"/>
  </r>
  <r>
    <n v="39"/>
    <d v="2019-07-10T00:00:00"/>
    <x v="6"/>
    <x v="6"/>
    <x v="1"/>
    <s v="SERVICIOS PERSONALES"/>
    <s v="PAGO NOMINA QUINCENA 1 JULIO 2019"/>
    <s v="TRANSACCIONES DEL DIA 07/10/2019 RECURSOS HUMANOS"/>
    <n v="20.170000000000002"/>
    <n v="0"/>
    <s v="SUCURSAL DE VISTA ALEGRE"/>
    <x v="0"/>
  </r>
  <r>
    <n v="39"/>
    <d v="2019-07-25T00:00:00"/>
    <x v="6"/>
    <x v="6"/>
    <x v="1"/>
    <s v="SERVICIOS PERSONALES"/>
    <s v="PAGO NOMINA QUINCENA 2 JULIO 2019"/>
    <s v="TRANSACCIONES DEL DIA 07/25/2019 RECURSOS HUMANOS"/>
    <n v="107.83"/>
    <n v="0"/>
    <s v="SUCURSAL DE VISTA ALEGRE"/>
    <x v="0"/>
  </r>
  <r>
    <n v="40"/>
    <d v="2019-01-25T00:00:00"/>
    <x v="7"/>
    <x v="7"/>
    <x v="1"/>
    <s v="CAJA"/>
    <s v="PAGO NOMINA QUINCENA 2 ENERO 2019"/>
    <s v="TRANSACCIONES DEL DIA 01/25/2019 RECURSOS HUMANOS"/>
    <n v="17.45"/>
    <n v="0"/>
    <s v="LAS TABLAS"/>
    <x v="0"/>
  </r>
  <r>
    <n v="40"/>
    <d v="2019-04-25T00:00:00"/>
    <x v="10"/>
    <x v="10"/>
    <x v="1"/>
    <s v="SERVICIOS PERSONALES"/>
    <s v="PAGO NOMINA QUINCENA 2 ABRIL 2019"/>
    <s v="TRANSACCIONES DEL DIA 04/25/2019 RECURSOS HUMANOS"/>
    <n v="193.97"/>
    <n v="0"/>
    <s v="LAS TABLAS"/>
    <x v="0"/>
  </r>
  <r>
    <n v="40"/>
    <d v="2019-05-10T00:00:00"/>
    <x v="11"/>
    <x v="11"/>
    <x v="1"/>
    <s v="SERVICIOS PERSONALES"/>
    <s v="PAGO NOMINA QUINCENA 1 MAYO 2019"/>
    <s v="TRANSACCIONES DEL DIA 05/10/2019 RECURSOS HUMANOS"/>
    <n v="324.77"/>
    <n v="0"/>
    <s v="LAS TABLAS"/>
    <x v="0"/>
  </r>
  <r>
    <n v="41"/>
    <d v="2019-01-25T00:00:00"/>
    <x v="7"/>
    <x v="7"/>
    <x v="1"/>
    <s v="CAJA"/>
    <s v="PAGO NOMINA QUINCENA 2 ENERO 2019"/>
    <s v="TRANSACCIONES DEL DIA 01/25/2019 RECURSOS HUMANOS"/>
    <n v="41.31"/>
    <n v="0"/>
    <s v="24 DE DICIEMBRE"/>
    <x v="0"/>
  </r>
  <r>
    <n v="42"/>
    <d v="2019-04-25T00:00:00"/>
    <x v="10"/>
    <x v="10"/>
    <x v="1"/>
    <s v="ADMINISTRACION DE SUCURSALES"/>
    <s v="PAGO NOMINA QUINCENA 2 ABRIL 2019"/>
    <s v="TRANSACCIONES DEL DIA 04/25/2019 RECURSOS HUMANOS"/>
    <n v="138.09"/>
    <n v="0"/>
    <s v="DAVID - TERRONAL"/>
    <x v="0"/>
  </r>
  <r>
    <n v="42"/>
    <d v="2019-07-25T00:00:00"/>
    <x v="6"/>
    <x v="6"/>
    <x v="1"/>
    <s v="CAJA"/>
    <s v="PAGO NOMINA QUINCENA 2 JULIO 2019"/>
    <s v="TRANSACCIONES DEL DIA 07/25/2019 RECURSOS HUMANOS"/>
    <n v="85.85"/>
    <n v="0"/>
    <s v="DAVID - TERRONAL"/>
    <x v="0"/>
  </r>
  <r>
    <n v="43"/>
    <d v="2019-01-10T00:00:00"/>
    <x v="7"/>
    <x v="7"/>
    <x v="1"/>
    <s v="CAJA"/>
    <s v="PAGO NOMINA QUINCENA 1 ENERO 2019"/>
    <s v="TRANSACCIONES DEL DIA 01/10/2019 RECURSOS HUMANOS"/>
    <n v="567.08000000000004"/>
    <n v="0"/>
    <s v="COSTA DEL ESTE"/>
    <x v="0"/>
  </r>
  <r>
    <n v="43"/>
    <d v="2019-01-25T00:00:00"/>
    <x v="7"/>
    <x v="7"/>
    <x v="1"/>
    <s v="CAJA"/>
    <s v="PAGO NOMINA QUINCENA 2 ENERO 2019"/>
    <s v="TRANSACCIONES DEL DIA 01/25/2019 RECURSOS HUMANOS"/>
    <n v="246.08"/>
    <n v="0"/>
    <s v="COSTA DEL ESTE"/>
    <x v="0"/>
  </r>
  <r>
    <n v="43"/>
    <d v="2019-02-09T00:00:00"/>
    <x v="8"/>
    <x v="8"/>
    <x v="1"/>
    <s v="CAJA"/>
    <s v="PAGO NOMINA QUINCENA 1 FEBRERO 2019"/>
    <s v="TRANSACCIONES DEL DIA 02/09/2019 RECURSOS HUMANOS"/>
    <n v="209.59"/>
    <n v="0"/>
    <s v="COSTA DEL ESTE"/>
    <x v="0"/>
  </r>
  <r>
    <n v="43"/>
    <d v="2019-02-25T00:00:00"/>
    <x v="8"/>
    <x v="8"/>
    <x v="1"/>
    <s v="CAJA"/>
    <s v="PAGO NOMINA QUINCENA 2 FEBRERO 2019"/>
    <s v="TRANSACCIONES DEL DIA 02/25/2019 RECURSOS HUMANOS"/>
    <n v="319.01"/>
    <n v="0"/>
    <s v="COSTA DEL ESTE"/>
    <x v="0"/>
  </r>
  <r>
    <n v="43"/>
    <d v="2019-03-09T00:00:00"/>
    <x v="9"/>
    <x v="9"/>
    <x v="1"/>
    <s v="CAJA"/>
    <s v="PAGO NOMINA QUINCENA 1 MARZO 2019"/>
    <s v="TRANSACCIONES DEL DIA 03/09/2019 RECURSOS HUMANOS"/>
    <n v="258.82"/>
    <n v="0"/>
    <s v="COSTA DEL ESTE"/>
    <x v="0"/>
  </r>
  <r>
    <n v="43"/>
    <d v="2019-03-25T00:00:00"/>
    <x v="9"/>
    <x v="9"/>
    <x v="1"/>
    <s v="CAJA"/>
    <s v="PAGO NOMINA QUINCENA 2 MARZO 2019"/>
    <s v="TRANSACCIONES DEL DIA 03/25/2019 RECURSOS HUMANOS"/>
    <n v="231.75"/>
    <n v="0"/>
    <s v="COSTA DEL ESTE"/>
    <x v="0"/>
  </r>
  <r>
    <n v="43"/>
    <d v="2019-04-10T00:00:00"/>
    <x v="10"/>
    <x v="10"/>
    <x v="1"/>
    <s v="CAJA"/>
    <s v="PAGO NOMINA QUINCENA 1 ABRIL 2019"/>
    <s v="TRANSACCIONES DEL DIA 04/10/2019 RECURSOS HUMANOS"/>
    <n v="247.25"/>
    <n v="0"/>
    <s v="COSTA DEL ESTE"/>
    <x v="0"/>
  </r>
  <r>
    <n v="43"/>
    <d v="2019-04-25T00:00:00"/>
    <x v="10"/>
    <x v="10"/>
    <x v="1"/>
    <s v="CAJA"/>
    <s v="PAGO NOMINA QUINCENA 2 ABRIL 2019"/>
    <s v="TRANSACCIONES DEL DIA 04/25/2019 RECURSOS HUMANOS"/>
    <n v="330.37"/>
    <n v="0"/>
    <s v="COSTA DEL ESTE"/>
    <x v="0"/>
  </r>
  <r>
    <n v="43"/>
    <d v="2019-05-07T00:00:00"/>
    <x v="11"/>
    <x v="11"/>
    <x v="1"/>
    <s v="CAJA"/>
    <s v="PLANILLAS DE LIQUIDACIONES MAY 2019"/>
    <s v="TRANSACCIONES DEL DIA 05/07/2019 RECURSOS HUMANOS"/>
    <n v="114.74"/>
    <n v="0"/>
    <s v="COSTA DEL ESTE"/>
    <x v="0"/>
  </r>
  <r>
    <n v="43"/>
    <d v="2019-05-10T00:00:00"/>
    <x v="11"/>
    <x v="11"/>
    <x v="1"/>
    <s v="CAJA"/>
    <s v="PAGO NOMINA QUINCENA 1 MAYO 2019"/>
    <s v="TRANSACCIONES DEL DIA 05/10/2019 RECURSOS HUMANOS"/>
    <n v="252.32"/>
    <n v="0"/>
    <s v="COSTA DEL ESTE"/>
    <x v="0"/>
  </r>
  <r>
    <n v="43"/>
    <d v="2019-05-25T00:00:00"/>
    <x v="11"/>
    <x v="11"/>
    <x v="1"/>
    <s v="CAJA"/>
    <s v="PAGO NOMINA QUINCENA 2 MAYO 2019"/>
    <s v="TRANSACCIONES DEL DIA 05/25/2019 RECURSOS HUMANOS"/>
    <n v="213.47"/>
    <n v="0"/>
    <s v="COSTA DEL ESTE"/>
    <x v="0"/>
  </r>
  <r>
    <n v="43"/>
    <d v="2019-06-10T00:00:00"/>
    <x v="2"/>
    <x v="2"/>
    <x v="1"/>
    <s v="CAJA"/>
    <s v="PAGO NOMINA QUINCENA 1 JUNIO 2019"/>
    <s v="TRANSACCIONES DEL DIA 06/10/2019 RECURSOS HUMANOS"/>
    <n v="292.72000000000003"/>
    <n v="0"/>
    <s v="COSTA DEL ESTE"/>
    <x v="0"/>
  </r>
  <r>
    <n v="43"/>
    <d v="2019-06-25T00:00:00"/>
    <x v="2"/>
    <x v="2"/>
    <x v="1"/>
    <s v="CAJA"/>
    <s v="PAGO NOMINA QUINCENA 2 JUNIO 2019"/>
    <s v="TRANSACCIONES DEL DIA 06/25/2019 RECURSOS HUMANOS"/>
    <n v="318.88"/>
    <n v="0"/>
    <s v="COSTA DEL ESTE"/>
    <x v="0"/>
  </r>
  <r>
    <n v="43"/>
    <d v="2019-07-10T00:00:00"/>
    <x v="6"/>
    <x v="6"/>
    <x v="1"/>
    <s v="CAJA"/>
    <s v="PAGO NOMINA QUINCENA 1 JULIO 2019"/>
    <s v="TRANSACCIONES DEL DIA 07/10/2019 RECURSOS HUMANOS"/>
    <n v="173.93"/>
    <n v="0"/>
    <s v="COSTA DEL ESTE"/>
    <x v="0"/>
  </r>
  <r>
    <n v="43"/>
    <d v="2019-07-19T00:00:00"/>
    <x v="6"/>
    <x v="6"/>
    <x v="1"/>
    <s v="CAJA"/>
    <s v="PLANILLAS DE LIQUIDACIONES JUL 2019"/>
    <s v="TRANSACCIONES DEL DIA 07/19/2019 RECURSOS HUMANOS"/>
    <n v="16.68"/>
    <n v="0"/>
    <s v="COSTA DEL ESTE"/>
    <x v="0"/>
  </r>
  <r>
    <n v="43"/>
    <d v="2019-07-25T00:00:00"/>
    <x v="6"/>
    <x v="6"/>
    <x v="1"/>
    <s v="CAJA"/>
    <s v="PAGO NOMINA QUINCENA 2 JULIO 2019"/>
    <s v="TRANSACCIONES DEL DIA 07/25/2019 RECURSOS HUMANOS"/>
    <n v="250.81"/>
    <n v="0"/>
    <s v="COSTA DEL ESTE"/>
    <x v="0"/>
  </r>
  <r>
    <n v="43"/>
    <d v="2019-01-10T00:00:00"/>
    <x v="7"/>
    <x v="7"/>
    <x v="1"/>
    <s v="SERVICIOS PERSONALES"/>
    <s v="PAGO NOMINA QUINCENA 1 ENERO 2019"/>
    <s v="TRANSACCIONES DEL DIA 01/10/2019 RECURSOS HUMANOS"/>
    <n v="108.28"/>
    <n v="0"/>
    <s v="COSTA DEL ESTE"/>
    <x v="0"/>
  </r>
  <r>
    <n v="43"/>
    <d v="2019-03-09T00:00:00"/>
    <x v="9"/>
    <x v="9"/>
    <x v="1"/>
    <s v="SERVICIOS PERSONALES"/>
    <s v="PAGO NOMINA QUINCENA 1 MARZO 2019"/>
    <s v="TRANSACCIONES DEL DIA 03/09/2019 RECURSOS HUMANOS"/>
    <n v="12.27"/>
    <n v="0"/>
    <s v="COSTA DEL ESTE"/>
    <x v="0"/>
  </r>
  <r>
    <n v="43"/>
    <d v="2019-03-25T00:00:00"/>
    <x v="9"/>
    <x v="9"/>
    <x v="1"/>
    <s v="SERVICIOS PERSONALES"/>
    <s v="PAGO NOMINA QUINCENA 2 MARZO 2019"/>
    <s v="TRANSACCIONES DEL DIA 03/25/2019 RECURSOS HUMANOS"/>
    <n v="77.64"/>
    <n v="0"/>
    <s v="COSTA DEL ESTE"/>
    <x v="0"/>
  </r>
  <r>
    <n v="43"/>
    <d v="2019-04-10T00:00:00"/>
    <x v="10"/>
    <x v="10"/>
    <x v="1"/>
    <s v="SERVICIOS PERSONALES"/>
    <s v="PAGO NOMINA QUINCENA 1 ABRIL 2019"/>
    <s v="TRANSACCIONES DEL DIA 04/10/2019 RECURSOS HUMANOS"/>
    <n v="30.16"/>
    <n v="0"/>
    <s v="COSTA DEL ESTE"/>
    <x v="0"/>
  </r>
  <r>
    <n v="43"/>
    <d v="2019-05-10T00:00:00"/>
    <x v="11"/>
    <x v="11"/>
    <x v="1"/>
    <s v="SERVICIOS PERSONALES"/>
    <s v="PAGO NOMINA QUINCENA 1 MAYO 2019"/>
    <s v="TRANSACCIONES DEL DIA 05/10/2019 RECURSOS HUMANOS"/>
    <n v="32.380000000000003"/>
    <n v="0"/>
    <s v="COSTA DEL ESTE"/>
    <x v="0"/>
  </r>
  <r>
    <n v="43"/>
    <d v="2019-06-10T00:00:00"/>
    <x v="2"/>
    <x v="2"/>
    <x v="1"/>
    <s v="SERVICIOS PERSONALES"/>
    <s v="PAGO NOMINA QUINCENA 1 JUNIO 2019"/>
    <s v="TRANSACCIONES DEL DIA 06/10/2019 RECURSOS HUMANOS"/>
    <n v="22.88"/>
    <n v="0"/>
    <s v="COSTA DEL ESTE"/>
    <x v="0"/>
  </r>
  <r>
    <n v="43"/>
    <d v="2019-06-25T00:00:00"/>
    <x v="2"/>
    <x v="2"/>
    <x v="1"/>
    <s v="SERVICIOS PERSONALES"/>
    <s v="PAGO NOMINA QUINCENA 2 JUNIO 2019"/>
    <s v="TRANSACCIONES DEL DIA 06/25/2019 RECURSOS HUMANOS"/>
    <n v="119.39"/>
    <n v="0"/>
    <s v="COSTA DEL ESTE"/>
    <x v="0"/>
  </r>
  <r>
    <n v="43"/>
    <d v="2019-07-10T00:00:00"/>
    <x v="6"/>
    <x v="6"/>
    <x v="1"/>
    <s v="SERVICIOS PERSONALES"/>
    <s v="PAGO NOMINA QUINCENA 1 JULIO 2019"/>
    <s v="TRANSACCIONES DEL DIA 07/10/2019 RECURSOS HUMANOS"/>
    <n v="54.25"/>
    <n v="0"/>
    <s v="COSTA DEL ESTE"/>
    <x v="0"/>
  </r>
  <r>
    <n v="43"/>
    <d v="2019-07-25T00:00:00"/>
    <x v="6"/>
    <x v="6"/>
    <x v="1"/>
    <s v="SERVICIOS PERSONALES"/>
    <s v="PAGO NOMINA QUINCENA 2 JULIO 2019"/>
    <s v="TRANSACCIONES DEL DIA 07/25/2019 RECURSOS HUMANOS"/>
    <n v="46.01"/>
    <n v="0"/>
    <s v="COSTA DEL ESTE"/>
    <x v="0"/>
  </r>
  <r>
    <n v="44"/>
    <d v="2019-05-25T00:00:00"/>
    <x v="11"/>
    <x v="11"/>
    <x v="1"/>
    <s v="ADMINISTRACION DE SUCURSALES"/>
    <s v="PAGO NOMINA QUINCENA 2 MAYO 2019"/>
    <s v="TRANSACCIONES DEL DIA 05/25/2019 RECURSOS HUMANOS"/>
    <n v="58.94"/>
    <n v="0"/>
    <s v="MULTI PLAZA"/>
    <x v="0"/>
  </r>
  <r>
    <n v="44"/>
    <d v="2019-01-10T00:00:00"/>
    <x v="7"/>
    <x v="7"/>
    <x v="1"/>
    <s v="CAJA"/>
    <s v="PAGO NOMINA QUINCENA 1 ENERO 2019"/>
    <s v="TRANSACCIONES DEL DIA 01/10/2019 RECURSOS HUMANOS"/>
    <n v="384.96"/>
    <n v="0"/>
    <s v="MULTI PLAZA"/>
    <x v="0"/>
  </r>
  <r>
    <n v="44"/>
    <d v="2019-01-25T00:00:00"/>
    <x v="7"/>
    <x v="7"/>
    <x v="1"/>
    <s v="CAJA"/>
    <s v="PAGO NOMINA QUINCENA 2 ENERO 2019"/>
    <s v="TRANSACCIONES DEL DIA 01/25/2019 RECURSOS HUMANOS"/>
    <n v="397.34"/>
    <n v="0"/>
    <s v="MULTI PLAZA"/>
    <x v="0"/>
  </r>
  <r>
    <n v="44"/>
    <d v="2019-02-09T00:00:00"/>
    <x v="8"/>
    <x v="8"/>
    <x v="1"/>
    <s v="CAJA"/>
    <s v="PAGO NOMINA QUINCENA 1 FEBRERO 2019"/>
    <s v="TRANSACCIONES DEL DIA 02/09/2019 RECURSOS HUMANOS"/>
    <n v="295.97000000000003"/>
    <n v="0"/>
    <s v="MULTI PLAZA"/>
    <x v="0"/>
  </r>
  <r>
    <n v="44"/>
    <d v="2019-02-25T00:00:00"/>
    <x v="8"/>
    <x v="8"/>
    <x v="1"/>
    <s v="CAJA"/>
    <s v="PAGO NOMINA QUINCENA 2 FEBRERO 2019"/>
    <s v="TRANSACCIONES DEL DIA 02/25/2019 RECURSOS HUMANOS"/>
    <n v="127.85"/>
    <n v="0"/>
    <s v="MULTI PLAZA"/>
    <x v="0"/>
  </r>
  <r>
    <n v="44"/>
    <d v="2019-03-09T00:00:00"/>
    <x v="9"/>
    <x v="9"/>
    <x v="1"/>
    <s v="CAJA"/>
    <s v="PAGO NOMINA QUINCENA 1 MARZO 2019"/>
    <s v="TRANSACCIONES DEL DIA 03/09/2019 RECURSOS HUMANOS"/>
    <n v="297.5"/>
    <n v="0"/>
    <s v="MULTI PLAZA"/>
    <x v="0"/>
  </r>
  <r>
    <n v="44"/>
    <d v="2019-03-25T00:00:00"/>
    <x v="9"/>
    <x v="9"/>
    <x v="1"/>
    <s v="CAJA"/>
    <s v="PAGO NOMINA QUINCENA 2 MARZO 2019"/>
    <s v="TRANSACCIONES DEL DIA 03/25/2019 RECURSOS HUMANOS"/>
    <n v="87.89"/>
    <n v="0"/>
    <s v="MULTI PLAZA"/>
    <x v="0"/>
  </r>
  <r>
    <n v="44"/>
    <d v="2019-04-10T00:00:00"/>
    <x v="10"/>
    <x v="10"/>
    <x v="1"/>
    <s v="CAJA"/>
    <s v="PAGO NOMINA QUINCENA 1 ABRIL 2019"/>
    <s v="TRANSACCIONES DEL DIA 04/10/2019 RECURSOS HUMANOS"/>
    <n v="214.42"/>
    <n v="0"/>
    <s v="MULTI PLAZA"/>
    <x v="0"/>
  </r>
  <r>
    <n v="44"/>
    <d v="2019-04-25T00:00:00"/>
    <x v="10"/>
    <x v="10"/>
    <x v="1"/>
    <s v="CAJA"/>
    <s v="PAGO NOMINA QUINCENA 2 ABRIL 2019"/>
    <s v="TRANSACCIONES DEL DIA 04/25/2019 RECURSOS HUMANOS"/>
    <n v="149.43"/>
    <n v="0"/>
    <s v="MULTI PLAZA"/>
    <x v="0"/>
  </r>
  <r>
    <n v="44"/>
    <d v="2019-05-10T00:00:00"/>
    <x v="11"/>
    <x v="11"/>
    <x v="1"/>
    <s v="CAJA"/>
    <s v="PAGO NOMINA QUINCENA 1 MAYO 2019"/>
    <s v="TRANSACCIONES DEL DIA 05/10/2019 RECURSOS HUMANOS"/>
    <n v="215.34"/>
    <n v="0"/>
    <s v="MULTI PLAZA"/>
    <x v="0"/>
  </r>
  <r>
    <n v="44"/>
    <d v="2019-05-25T00:00:00"/>
    <x v="11"/>
    <x v="11"/>
    <x v="1"/>
    <s v="CAJA"/>
    <s v="PAGO NOMINA QUINCENA 2 MAYO 2019"/>
    <s v="TRANSACCIONES DEL DIA 05/25/2019 RECURSOS HUMANOS"/>
    <n v="305.62"/>
    <n v="0"/>
    <s v="MULTI PLAZA"/>
    <x v="0"/>
  </r>
  <r>
    <n v="44"/>
    <d v="2019-06-10T00:00:00"/>
    <x v="2"/>
    <x v="2"/>
    <x v="1"/>
    <s v="CAJA"/>
    <s v="PAGO NOMINA QUINCENA 1 JUNIO 2019"/>
    <s v="TRANSACCIONES DEL DIA 06/10/2019 RECURSOS HUMANOS"/>
    <n v="329.75"/>
    <n v="0"/>
    <s v="MULTI PLAZA"/>
    <x v="0"/>
  </r>
  <r>
    <n v="44"/>
    <d v="2019-06-25T00:00:00"/>
    <x v="2"/>
    <x v="2"/>
    <x v="1"/>
    <s v="CAJA"/>
    <s v="PAGO NOMINA QUINCENA 2 JUNIO 2019"/>
    <s v="TRANSACCIONES DEL DIA 06/25/2019 RECURSOS HUMANOS"/>
    <n v="330.73"/>
    <n v="0"/>
    <s v="MULTI PLAZA"/>
    <x v="0"/>
  </r>
  <r>
    <n v="44"/>
    <d v="2019-07-10T00:00:00"/>
    <x v="6"/>
    <x v="6"/>
    <x v="1"/>
    <s v="CAJA"/>
    <s v="PAGO NOMINA QUINCENA 1 JULIO 2019"/>
    <s v="TRANSACCIONES DEL DIA 07/10/2019 RECURSOS HUMANOS"/>
    <n v="170.64"/>
    <n v="0"/>
    <s v="MULTI PLAZA"/>
    <x v="0"/>
  </r>
  <r>
    <n v="44"/>
    <d v="2019-07-25T00:00:00"/>
    <x v="6"/>
    <x v="6"/>
    <x v="1"/>
    <s v="CAJA"/>
    <s v="PAGO NOMINA QUINCENA 2 JULIO 2019"/>
    <s v="TRANSACCIONES DEL DIA 07/25/2019 RECURSOS HUMANOS"/>
    <n v="246.93"/>
    <n v="0"/>
    <s v="MULTI PLAZA"/>
    <x v="0"/>
  </r>
  <r>
    <n v="44"/>
    <d v="2019-02-09T00:00:00"/>
    <x v="8"/>
    <x v="8"/>
    <x v="1"/>
    <s v="SERVICIOS PERSONALES"/>
    <s v="PAGO NOMINA QUINCENA 1 FEBRERO 2019"/>
    <s v="TRANSACCIONES DEL DIA 02/09/2019 RECURSOS HUMANOS"/>
    <n v="90.79"/>
    <n v="0"/>
    <s v="MULTI PLAZA"/>
    <x v="0"/>
  </r>
  <r>
    <n v="44"/>
    <d v="2019-04-10T00:00:00"/>
    <x v="10"/>
    <x v="10"/>
    <x v="1"/>
    <s v="SERVICIOS PERSONALES"/>
    <s v="PAGO NOMINA QUINCENA 1 ABRIL 2019"/>
    <s v="TRANSACCIONES DEL DIA 04/10/2019 RECURSOS HUMANOS"/>
    <n v="21.74"/>
    <n v="0"/>
    <s v="MULTI PLAZA"/>
    <x v="0"/>
  </r>
  <r>
    <n v="44"/>
    <d v="2019-05-25T00:00:00"/>
    <x v="11"/>
    <x v="11"/>
    <x v="1"/>
    <s v="SERVICIOS PERSONALES"/>
    <s v="PAGO NOMINA QUINCENA 2 MAYO 2019"/>
    <s v="TRANSACCIONES DEL DIA 05/25/2019 RECURSOS HUMANOS"/>
    <n v="37.630000000000003"/>
    <n v="0"/>
    <s v="MULTI PLAZA"/>
    <x v="0"/>
  </r>
  <r>
    <n v="44"/>
    <d v="2019-07-25T00:00:00"/>
    <x v="6"/>
    <x v="6"/>
    <x v="1"/>
    <s v="SERVICIOS PERSONALES"/>
    <s v="PAGO NOMINA QUINCENA 2 JULIO 2019"/>
    <s v="TRANSACCIONES DEL DIA 07/25/2019 RECURSOS HUMANOS"/>
    <n v="25.63"/>
    <n v="0"/>
    <s v="MULTI PLAZA"/>
    <x v="0"/>
  </r>
  <r>
    <n v="45"/>
    <d v="2019-01-25T00:00:00"/>
    <x v="7"/>
    <x v="7"/>
    <x v="1"/>
    <s v="CAJA"/>
    <s v="PAGO NOMINA QUINCENA 2 ENERO 2019"/>
    <s v="TRANSACCIONES DEL DIA 01/25/2019 RECURSOS HUMANOS"/>
    <n v="38.42"/>
    <n v="0"/>
    <s v="HOSPITAL PUNTA PACIFICA"/>
    <x v="0"/>
  </r>
  <r>
    <n v="45"/>
    <d v="2019-07-25T00:00:00"/>
    <x v="6"/>
    <x v="6"/>
    <x v="1"/>
    <s v="CAJA"/>
    <s v="PAGO NOMINA QUINCENA 2 JULIO 2019"/>
    <s v="TRANSACCIONES DEL DIA 07/25/2019 RECURSOS HUMANOS"/>
    <n v="40"/>
    <n v="0"/>
    <s v="HOSPITAL PUNTA PACIFICA"/>
    <x v="0"/>
  </r>
  <r>
    <n v="46"/>
    <d v="2019-03-25T00:00:00"/>
    <x v="9"/>
    <x v="9"/>
    <x v="1"/>
    <s v="ADMINISTRACION DE SUCURSALES"/>
    <s v="PAGO NOMINA QUINCENA 2 MARZO 2019"/>
    <s v="TRANSACCIONES DEL DIA 03/25/2019 RECURSOS HUMANOS"/>
    <n v="91.09"/>
    <n v="0"/>
    <s v="TERMINAL DE ALBROOK"/>
    <x v="0"/>
  </r>
  <r>
    <n v="46"/>
    <d v="2019-06-10T00:00:00"/>
    <x v="2"/>
    <x v="2"/>
    <x v="1"/>
    <s v="ADMINISTRACION DE SUCURSALES"/>
    <s v="PAGO NOMINA QUINCENA 1 JUNIO 2019"/>
    <s v="TRANSACCIONES DEL DIA 06/10/2019 RECURSOS HUMANOS"/>
    <n v="95.62"/>
    <n v="0"/>
    <s v="TERMINAL DE ALBROOK"/>
    <x v="0"/>
  </r>
  <r>
    <n v="46"/>
    <d v="2019-07-25T00:00:00"/>
    <x v="6"/>
    <x v="6"/>
    <x v="1"/>
    <s v="ADMINISTRACION DE SUCURSALES"/>
    <s v="PAGO NOMINA QUINCENA 2 JULIO 2019"/>
    <s v="TRANSACCIONES DEL DIA 07/25/2019 RECURSOS HUMANOS"/>
    <n v="52.96"/>
    <n v="0"/>
    <s v="TERMINAL DE ALBROOK"/>
    <x v="0"/>
  </r>
  <r>
    <n v="46"/>
    <d v="2019-01-10T00:00:00"/>
    <x v="7"/>
    <x v="7"/>
    <x v="1"/>
    <s v="CAJA"/>
    <s v="PAGO NOMINA QUINCENA 1 ENERO 2019"/>
    <s v="TRANSACCIONES DEL DIA 01/10/2019 RECURSOS HUMANOS"/>
    <n v="386.75"/>
    <n v="0"/>
    <s v="TERMINAL DE ALBROOK"/>
    <x v="0"/>
  </r>
  <r>
    <n v="46"/>
    <d v="2019-01-25T00:00:00"/>
    <x v="7"/>
    <x v="7"/>
    <x v="1"/>
    <s v="CAJA"/>
    <s v="PAGO NOMINA QUINCENA 2 ENERO 2019"/>
    <s v="TRANSACCIONES DEL DIA 01/25/2019 RECURSOS HUMANOS"/>
    <n v="455.83"/>
    <n v="0"/>
    <s v="TERMINAL DE ALBROOK"/>
    <x v="0"/>
  </r>
  <r>
    <n v="46"/>
    <d v="2019-02-09T00:00:00"/>
    <x v="8"/>
    <x v="8"/>
    <x v="1"/>
    <s v="CAJA"/>
    <s v="PAGO NOMINA QUINCENA 1 FEBRERO 2019"/>
    <s v="TRANSACCIONES DEL DIA 02/09/2019 RECURSOS HUMANOS"/>
    <n v="264.37"/>
    <n v="0"/>
    <s v="TERMINAL DE ALBROOK"/>
    <x v="0"/>
  </r>
  <r>
    <n v="46"/>
    <d v="2019-02-25T00:00:00"/>
    <x v="8"/>
    <x v="8"/>
    <x v="1"/>
    <s v="CAJA"/>
    <s v="PAGO NOMINA QUINCENA 2 FEBRERO 2019"/>
    <s v="TRANSACCIONES DEL DIA 02/25/2019 RECURSOS HUMANOS"/>
    <n v="215.46"/>
    <n v="0"/>
    <s v="TERMINAL DE ALBROOK"/>
    <x v="0"/>
  </r>
  <r>
    <n v="46"/>
    <d v="2019-03-09T00:00:00"/>
    <x v="9"/>
    <x v="9"/>
    <x v="1"/>
    <s v="CAJA"/>
    <s v="PAGO NOMINA QUINCENA 1 MARZO 2019"/>
    <s v="TRANSACCIONES DEL DIA 03/09/2019 RECURSOS HUMANOS"/>
    <n v="181.12"/>
    <n v="0"/>
    <s v="TERMINAL DE ALBROOK"/>
    <x v="0"/>
  </r>
  <r>
    <n v="46"/>
    <d v="2019-03-25T00:00:00"/>
    <x v="9"/>
    <x v="9"/>
    <x v="1"/>
    <s v="CAJA"/>
    <s v="PAGO NOMINA QUINCENA 2 MARZO 2019"/>
    <s v="TRANSACCIONES DEL DIA 03/25/2019 RECURSOS HUMANOS"/>
    <n v="242.02"/>
    <n v="0"/>
    <s v="TERMINAL DE ALBROOK"/>
    <x v="0"/>
  </r>
  <r>
    <n v="46"/>
    <d v="2019-04-10T00:00:00"/>
    <x v="10"/>
    <x v="10"/>
    <x v="1"/>
    <s v="CAJA"/>
    <s v="PAGO NOMINA QUINCENA 1 ABRIL 2019"/>
    <s v="TRANSACCIONES DEL DIA 04/10/2019 RECURSOS HUMANOS"/>
    <n v="322.91000000000003"/>
    <n v="0"/>
    <s v="TERMINAL DE ALBROOK"/>
    <x v="0"/>
  </r>
  <r>
    <n v="46"/>
    <d v="2019-04-25T00:00:00"/>
    <x v="10"/>
    <x v="10"/>
    <x v="1"/>
    <s v="CAJA"/>
    <s v="PAGO NOMINA QUINCENA 2 ABRIL 2019"/>
    <s v="TRANSACCIONES DEL DIA 04/25/2019 RECURSOS HUMANOS"/>
    <n v="321.02999999999997"/>
    <n v="0"/>
    <s v="TERMINAL DE ALBROOK"/>
    <x v="0"/>
  </r>
  <r>
    <n v="46"/>
    <d v="2019-05-10T00:00:00"/>
    <x v="11"/>
    <x v="11"/>
    <x v="1"/>
    <s v="CAJA"/>
    <s v="PAGO NOMINA QUINCENA 1 MAYO 2019"/>
    <s v="TRANSACCIONES DEL DIA 05/10/2019 RECURSOS HUMANOS"/>
    <n v="259.92"/>
    <n v="0"/>
    <s v="TERMINAL DE ALBROOK"/>
    <x v="0"/>
  </r>
  <r>
    <n v="46"/>
    <d v="2019-05-25T00:00:00"/>
    <x v="11"/>
    <x v="11"/>
    <x v="1"/>
    <s v="CAJA"/>
    <s v="PAGO NOMINA QUINCENA 2 MAYO 2019"/>
    <s v="TRANSACCIONES DEL DIA 05/25/2019 RECURSOS HUMANOS"/>
    <n v="486.39"/>
    <n v="0"/>
    <s v="TERMINAL DE ALBROOK"/>
    <x v="0"/>
  </r>
  <r>
    <n v="46"/>
    <d v="2019-06-10T00:00:00"/>
    <x v="2"/>
    <x v="2"/>
    <x v="1"/>
    <s v="CAJA"/>
    <s v="PAGO NOMINA QUINCENA 1 JUNIO 2019"/>
    <s v="TRANSACCIONES DEL DIA 06/10/2019 RECURSOS HUMANOS"/>
    <n v="216.64"/>
    <n v="0"/>
    <s v="TERMINAL DE ALBROOK"/>
    <x v="0"/>
  </r>
  <r>
    <n v="46"/>
    <d v="2019-06-25T00:00:00"/>
    <x v="2"/>
    <x v="2"/>
    <x v="1"/>
    <s v="CAJA"/>
    <s v="PAGO NOMINA QUINCENA 2 JUNIO 2019"/>
    <s v="TRANSACCIONES DEL DIA 06/25/2019 RECURSOS HUMANOS"/>
    <n v="318.58999999999997"/>
    <n v="0"/>
    <s v="TERMINAL DE ALBROOK"/>
    <x v="0"/>
  </r>
  <r>
    <n v="46"/>
    <d v="2019-07-10T00:00:00"/>
    <x v="6"/>
    <x v="6"/>
    <x v="1"/>
    <s v="CAJA"/>
    <s v="PAGO NOMINA QUINCENA 1 JULIO 2019"/>
    <s v="TRANSACCIONES DEL DIA 07/10/2019 RECURSOS HUMANOS"/>
    <n v="217.88"/>
    <n v="0"/>
    <s v="TERMINAL DE ALBROOK"/>
    <x v="0"/>
  </r>
  <r>
    <n v="46"/>
    <d v="2019-07-25T00:00:00"/>
    <x v="6"/>
    <x v="6"/>
    <x v="1"/>
    <s v="CAJA"/>
    <s v="PAGO NOMINA QUINCENA 2 JULIO 2019"/>
    <s v="TRANSACCIONES DEL DIA 07/25/2019 RECURSOS HUMANOS"/>
    <n v="257.58"/>
    <n v="0"/>
    <s v="TERMINAL DE ALBROOK"/>
    <x v="0"/>
  </r>
  <r>
    <n v="46"/>
    <d v="2019-01-25T00:00:00"/>
    <x v="7"/>
    <x v="7"/>
    <x v="1"/>
    <s v="SERVICIOS PERSONALES"/>
    <s v="PAGO NOMINA QUINCENA 2 ENERO 2019"/>
    <s v="TRANSACCIONES DEL DIA 01/25/2019 RECURSOS HUMANOS"/>
    <n v="26.94"/>
    <n v="0"/>
    <s v="TERMINAL DE ALBROOK"/>
    <x v="0"/>
  </r>
  <r>
    <n v="46"/>
    <d v="2019-02-09T00:00:00"/>
    <x v="8"/>
    <x v="8"/>
    <x v="1"/>
    <s v="SERVICIOS PERSONALES"/>
    <s v="PAGO NOMINA QUINCENA 1 FEBRERO 2019"/>
    <s v="TRANSACCIONES DEL DIA 02/09/2019 RECURSOS HUMANOS"/>
    <n v="25.26"/>
    <n v="0"/>
    <s v="TERMINAL DE ALBROOK"/>
    <x v="0"/>
  </r>
  <r>
    <n v="46"/>
    <d v="2019-03-09T00:00:00"/>
    <x v="9"/>
    <x v="9"/>
    <x v="1"/>
    <s v="SERVICIOS PERSONALES"/>
    <s v="PAGO NOMINA QUINCENA 1 MARZO 2019"/>
    <s v="TRANSACCIONES DEL DIA 03/09/2019 RECURSOS HUMANOS"/>
    <n v="15.93"/>
    <n v="0"/>
    <s v="TERMINAL DE ALBROOK"/>
    <x v="0"/>
  </r>
  <r>
    <n v="46"/>
    <d v="2019-03-25T00:00:00"/>
    <x v="9"/>
    <x v="9"/>
    <x v="1"/>
    <s v="SERVICIOS PERSONALES"/>
    <s v="PAGO NOMINA QUINCENA 2 MARZO 2019"/>
    <s v="TRANSACCIONES DEL DIA 03/25/2019 RECURSOS HUMANOS"/>
    <n v="39.42"/>
    <n v="0"/>
    <s v="TERMINAL DE ALBROOK"/>
    <x v="0"/>
  </r>
  <r>
    <n v="46"/>
    <d v="2019-04-10T00:00:00"/>
    <x v="10"/>
    <x v="10"/>
    <x v="1"/>
    <s v="SERVICIOS PERSONALES"/>
    <s v="PAGO NOMINA QUINCENA 1 ABRIL 2019"/>
    <s v="TRANSACCIONES DEL DIA 04/10/2019 RECURSOS HUMANOS"/>
    <n v="69.680000000000007"/>
    <n v="0"/>
    <s v="TERMINAL DE ALBROOK"/>
    <x v="0"/>
  </r>
  <r>
    <n v="46"/>
    <d v="2019-05-10T00:00:00"/>
    <x v="11"/>
    <x v="11"/>
    <x v="1"/>
    <s v="SERVICIOS PERSONALES"/>
    <s v="PAGO NOMINA QUINCENA 1 MAYO 2019"/>
    <s v="TRANSACCIONES DEL DIA 05/10/2019 RECURSOS HUMANOS"/>
    <n v="40.04"/>
    <n v="0"/>
    <s v="TERMINAL DE ALBROOK"/>
    <x v="0"/>
  </r>
  <r>
    <n v="46"/>
    <d v="2019-05-25T00:00:00"/>
    <x v="11"/>
    <x v="11"/>
    <x v="1"/>
    <s v="SERVICIOS PERSONALES"/>
    <s v="PAGO NOMINA QUINCENA 2 MAYO 2019"/>
    <s v="TRANSACCIONES DEL DIA 05/25/2019 RECURSOS HUMANOS"/>
    <n v="73.849999999999994"/>
    <n v="0"/>
    <s v="TERMINAL DE ALBROOK"/>
    <x v="0"/>
  </r>
  <r>
    <n v="46"/>
    <d v="2019-06-25T00:00:00"/>
    <x v="2"/>
    <x v="2"/>
    <x v="1"/>
    <s v="SERVICIOS PERSONALES"/>
    <s v="PAGO NOMINA QUINCENA 2 JUNIO 2019"/>
    <s v="TRANSACCIONES DEL DIA 06/25/2019 RECURSOS HUMANOS"/>
    <n v="24.18"/>
    <n v="0"/>
    <s v="TERMINAL DE ALBROOK"/>
    <x v="0"/>
  </r>
  <r>
    <n v="46"/>
    <d v="2019-07-10T00:00:00"/>
    <x v="6"/>
    <x v="6"/>
    <x v="1"/>
    <s v="SERVICIOS PERSONALES"/>
    <s v="PAGO NOMINA QUINCENA 1 JULIO 2019"/>
    <s v="TRANSACCIONES DEL DIA 07/10/2019 RECURSOS HUMANOS"/>
    <n v="33.020000000000003"/>
    <n v="0"/>
    <s v="TERMINAL DE ALBROOK"/>
    <x v="0"/>
  </r>
  <r>
    <n v="46"/>
    <d v="2019-07-25T00:00:00"/>
    <x v="6"/>
    <x v="6"/>
    <x v="1"/>
    <s v="SERVICIOS PERSONALES"/>
    <s v="PAGO NOMINA QUINCENA 2 JULIO 2019"/>
    <s v="TRANSACCIONES DEL DIA 07/25/2019 RECURSOS HUMANOS"/>
    <n v="80.47"/>
    <n v="0"/>
    <s v="TERMINAL DE ALBROOK"/>
    <x v="0"/>
  </r>
  <r>
    <n v="47"/>
    <d v="2019-07-25T00:00:00"/>
    <x v="6"/>
    <x v="6"/>
    <x v="1"/>
    <s v="ADMINISTRACION DE SUCURSALES"/>
    <s v="PAGO NOMINA QUINCENA 2 JULIO 2019"/>
    <s v="TRANSACCIONES DEL DIA 07/25/2019 RECURSOS HUMANOS"/>
    <n v="63.58"/>
    <n v="0"/>
    <s v="CONCEPCION"/>
    <x v="0"/>
  </r>
  <r>
    <n v="47"/>
    <d v="2019-01-25T00:00:00"/>
    <x v="7"/>
    <x v="7"/>
    <x v="1"/>
    <s v="CAJA"/>
    <s v="PAGO NOMINA QUINCENA 2 ENERO 2019"/>
    <s v="TRANSACCIONES DEL DIA 01/25/2019 RECURSOS HUMANOS"/>
    <n v="80.37"/>
    <n v="0"/>
    <s v="CONCEPCION"/>
    <x v="0"/>
  </r>
  <r>
    <n v="49"/>
    <d v="2019-01-10T00:00:00"/>
    <x v="7"/>
    <x v="7"/>
    <x v="1"/>
    <s v="ADMINISTRACION DE SUCURSALES"/>
    <s v="PAGO NOMINA QUINCENA 1 ENERO 2019"/>
    <s v="TRANSACCIONES DEL DIA 01/10/2019 RECURSOS HUMANOS"/>
    <n v="35.520000000000003"/>
    <n v="0"/>
    <s v="BRISAS DEL GOLF"/>
    <x v="0"/>
  </r>
  <r>
    <n v="49"/>
    <d v="2019-01-10T00:00:00"/>
    <x v="7"/>
    <x v="7"/>
    <x v="1"/>
    <s v="CAJA"/>
    <s v="PAGO NOMINA QUINCENA 1 ENERO 2019"/>
    <s v="TRANSACCIONES DEL DIA 01/10/2019 RECURSOS HUMANOS"/>
    <n v="449.4"/>
    <n v="0"/>
    <s v="BRISAS DEL GOLF"/>
    <x v="0"/>
  </r>
  <r>
    <n v="49"/>
    <d v="2019-01-25T00:00:00"/>
    <x v="7"/>
    <x v="7"/>
    <x v="1"/>
    <s v="CAJA"/>
    <s v="PAGO NOMINA QUINCENA 2 ENERO 2019"/>
    <s v="TRANSACCIONES DEL DIA 01/25/2019 RECURSOS HUMANOS"/>
    <n v="95.48"/>
    <n v="0"/>
    <s v="BRISAS DEL GOLF"/>
    <x v="0"/>
  </r>
  <r>
    <n v="49"/>
    <d v="2019-02-09T00:00:00"/>
    <x v="8"/>
    <x v="8"/>
    <x v="1"/>
    <s v="CAJA"/>
    <s v="PAGO NOMINA QUINCENA 1 FEBRERO 2019"/>
    <s v="TRANSACCIONES DEL DIA 02/09/2019 RECURSOS HUMANOS"/>
    <n v="39.020000000000003"/>
    <n v="0"/>
    <s v="BRISAS DEL GOLF"/>
    <x v="0"/>
  </r>
  <r>
    <n v="49"/>
    <d v="2019-03-09T00:00:00"/>
    <x v="9"/>
    <x v="9"/>
    <x v="1"/>
    <s v="CAJA"/>
    <s v="PAGO NOMINA QUINCENA 1 MARZO 2019"/>
    <s v="TRANSACCIONES DEL DIA 03/09/2019 RECURSOS HUMANOS"/>
    <n v="132.91"/>
    <n v="0"/>
    <s v="BRISAS DEL GOLF"/>
    <x v="0"/>
  </r>
  <r>
    <n v="49"/>
    <d v="2019-03-25T00:00:00"/>
    <x v="9"/>
    <x v="9"/>
    <x v="1"/>
    <s v="CAJA"/>
    <s v="PAGO NOMINA QUINCENA 2 MARZO 2019"/>
    <s v="TRANSACCIONES DEL DIA 03/25/2019 RECURSOS HUMANOS"/>
    <n v="155.74"/>
    <n v="0"/>
    <s v="BRISAS DEL GOLF"/>
    <x v="0"/>
  </r>
  <r>
    <n v="49"/>
    <d v="2019-04-10T00:00:00"/>
    <x v="10"/>
    <x v="10"/>
    <x v="1"/>
    <s v="CAJA"/>
    <s v="PAGO NOMINA QUINCENA 1 ABRIL 2019"/>
    <s v="TRANSACCIONES DEL DIA 04/10/2019 RECURSOS HUMANOS"/>
    <n v="226.17"/>
    <n v="0"/>
    <s v="BRISAS DEL GOLF"/>
    <x v="0"/>
  </r>
  <r>
    <n v="49"/>
    <d v="2019-04-25T00:00:00"/>
    <x v="10"/>
    <x v="10"/>
    <x v="1"/>
    <s v="CAJA"/>
    <s v="PAGO NOMINA QUINCENA 2 ABRIL 2019"/>
    <s v="TRANSACCIONES DEL DIA 04/25/2019 RECURSOS HUMANOS"/>
    <n v="168.11"/>
    <n v="0"/>
    <s v="BRISAS DEL GOLF"/>
    <x v="0"/>
  </r>
  <r>
    <n v="49"/>
    <d v="2019-05-10T00:00:00"/>
    <x v="11"/>
    <x v="11"/>
    <x v="1"/>
    <s v="CAJA"/>
    <s v="PAGO NOMINA QUINCENA 1 MAYO 2019"/>
    <s v="TRANSACCIONES DEL DIA 05/10/2019 RECURSOS HUMANOS"/>
    <n v="183.98"/>
    <n v="0"/>
    <s v="BRISAS DEL GOLF"/>
    <x v="0"/>
  </r>
  <r>
    <n v="49"/>
    <d v="2019-05-25T00:00:00"/>
    <x v="11"/>
    <x v="11"/>
    <x v="1"/>
    <s v="CAJA"/>
    <s v="PAGO NOMINA QUINCENA 2 MAYO 2019"/>
    <s v="TRANSACCIONES DEL DIA 05/25/2019 RECURSOS HUMANOS"/>
    <n v="226.28"/>
    <n v="0"/>
    <s v="BRISAS DEL GOLF"/>
    <x v="0"/>
  </r>
  <r>
    <n v="49"/>
    <d v="2019-06-10T00:00:00"/>
    <x v="2"/>
    <x v="2"/>
    <x v="1"/>
    <s v="CAJA"/>
    <s v="PAGO NOMINA QUINCENA 1 JUNIO 2019"/>
    <s v="TRANSACCIONES DEL DIA 06/10/2019 RECURSOS HUMANOS"/>
    <n v="208.07"/>
    <n v="0"/>
    <s v="BRISAS DEL GOLF"/>
    <x v="0"/>
  </r>
  <r>
    <n v="49"/>
    <d v="2019-06-25T00:00:00"/>
    <x v="2"/>
    <x v="2"/>
    <x v="1"/>
    <s v="CAJA"/>
    <s v="PAGO NOMINA QUINCENA 2 JUNIO 2019"/>
    <s v="TRANSACCIONES DEL DIA 06/25/2019 RECURSOS HUMANOS"/>
    <n v="241.12"/>
    <n v="0"/>
    <s v="BRISAS DEL GOLF"/>
    <x v="0"/>
  </r>
  <r>
    <n v="49"/>
    <d v="2019-07-10T00:00:00"/>
    <x v="6"/>
    <x v="6"/>
    <x v="1"/>
    <s v="CAJA"/>
    <s v="PAGO NOMINA QUINCENA 1 JULIO 2019"/>
    <s v="TRANSACCIONES DEL DIA 07/10/2019 RECURSOS HUMANOS"/>
    <n v="477.64"/>
    <n v="0"/>
    <s v="BRISAS DEL GOLF"/>
    <x v="0"/>
  </r>
  <r>
    <n v="49"/>
    <d v="2019-07-25T00:00:00"/>
    <x v="6"/>
    <x v="6"/>
    <x v="1"/>
    <s v="CAJA"/>
    <s v="PAGO NOMINA QUINCENA 2 JULIO 2019"/>
    <s v="TRANSACCIONES DEL DIA 07/25/2019 RECURSOS HUMANOS"/>
    <n v="812.13"/>
    <n v="0"/>
    <s v="BRISAS DEL GOLF"/>
    <x v="0"/>
  </r>
  <r>
    <n v="49"/>
    <d v="2019-01-10T00:00:00"/>
    <x v="7"/>
    <x v="7"/>
    <x v="1"/>
    <s v="SERVICIOS PERSONALES"/>
    <s v="PAGO NOMINA QUINCENA 1 ENERO 2019"/>
    <s v="TRANSACCIONES DEL DIA 01/10/2019 RECURSOS HUMANOS"/>
    <n v="18.760000000000002"/>
    <n v="0"/>
    <s v="BRISAS DEL GOLF"/>
    <x v="0"/>
  </r>
  <r>
    <n v="49"/>
    <d v="2019-02-25T00:00:00"/>
    <x v="8"/>
    <x v="8"/>
    <x v="1"/>
    <s v="SERVICIOS PERSONALES"/>
    <s v="PAGO NOMINA QUINCENA 2 FEBRERO 2019"/>
    <s v="TRANSACCIONES DEL DIA 02/25/2019 RECURSOS HUMANOS"/>
    <n v="10.71"/>
    <n v="0"/>
    <s v="BRISAS DEL GOLF"/>
    <x v="0"/>
  </r>
  <r>
    <n v="49"/>
    <d v="2019-05-25T00:00:00"/>
    <x v="11"/>
    <x v="11"/>
    <x v="1"/>
    <s v="SERVICIOS PERSONALES"/>
    <s v="PAGO NOMINA QUINCENA 2 MAYO 2019"/>
    <s v="TRANSACCIONES DEL DIA 05/25/2019 RECURSOS HUMANOS"/>
    <n v="31.22"/>
    <n v="0"/>
    <s v="BRISAS DEL GOLF"/>
    <x v="0"/>
  </r>
  <r>
    <n v="49"/>
    <d v="2019-07-10T00:00:00"/>
    <x v="6"/>
    <x v="6"/>
    <x v="1"/>
    <s v="SERVICIOS PERSONALES"/>
    <s v="PAGO NOMINA QUINCENA 1 JULIO 2019"/>
    <s v="TRANSACCIONES DEL DIA 07/10/2019 RECURSOS HUMANOS"/>
    <n v="29.77"/>
    <n v="0"/>
    <s v="BRISAS DEL GOLF"/>
    <x v="0"/>
  </r>
  <r>
    <n v="51"/>
    <d v="2019-01-25T00:00:00"/>
    <x v="7"/>
    <x v="7"/>
    <x v="1"/>
    <s v="ADMINISTRACION DE SUCURSALES"/>
    <s v="PAGO NOMINA QUINCENA 2 ENERO 2019"/>
    <s v="TRANSACCIONES DEL DIA 01/25/2019 RECURSOS HUMANOS"/>
    <n v="36.82"/>
    <n v="0"/>
    <s v="PUENTE CENTENARIO"/>
    <x v="0"/>
  </r>
  <r>
    <n v="51"/>
    <d v="2019-03-09T00:00:00"/>
    <x v="9"/>
    <x v="9"/>
    <x v="1"/>
    <s v="ADMINISTRACION DE SUCURSALES"/>
    <s v="PAGO NOMINA QUINCENA 1 MARZO 2019"/>
    <s v="TRANSACCIONES DEL DIA 03/09/2019 RECURSOS HUMANOS"/>
    <n v="42.17"/>
    <n v="0"/>
    <s v="PUENTE CENTENARIO"/>
    <x v="0"/>
  </r>
  <r>
    <n v="51"/>
    <d v="2019-05-10T00:00:00"/>
    <x v="11"/>
    <x v="11"/>
    <x v="1"/>
    <s v="ADMINISTRACION DE SUCURSALES"/>
    <s v="PAGO NOMINA QUINCENA 1 MAYO 2019"/>
    <s v="TRANSACCIONES DEL DIA 05/10/2019 RECURSOS HUMANOS"/>
    <n v="85.06"/>
    <n v="0"/>
    <s v="PUENTE CENTENARIO"/>
    <x v="0"/>
  </r>
  <r>
    <n v="51"/>
    <d v="2019-01-10T00:00:00"/>
    <x v="7"/>
    <x v="7"/>
    <x v="1"/>
    <s v="CAJA"/>
    <s v="PAGO NOMINA QUINCENA 1 ENERO 2019"/>
    <s v="TRANSACCIONES DEL DIA 01/10/2019 RECURSOS HUMANOS"/>
    <n v="514.46"/>
    <n v="0"/>
    <s v="PUENTE CENTENARIO"/>
    <x v="0"/>
  </r>
  <r>
    <n v="51"/>
    <d v="2019-01-25T00:00:00"/>
    <x v="7"/>
    <x v="7"/>
    <x v="1"/>
    <s v="CAJA"/>
    <s v="PAGO NOMINA QUINCENA 2 ENERO 2019"/>
    <s v="TRANSACCIONES DEL DIA 01/25/2019 RECURSOS HUMANOS"/>
    <n v="65.680000000000007"/>
    <n v="0"/>
    <s v="PUENTE CENTENARIO"/>
    <x v="0"/>
  </r>
  <r>
    <n v="51"/>
    <d v="2019-02-09T00:00:00"/>
    <x v="8"/>
    <x v="8"/>
    <x v="1"/>
    <s v="CAJA"/>
    <s v="PAGO NOMINA QUINCENA 1 FEBRERO 2019"/>
    <s v="TRANSACCIONES DEL DIA 02/09/2019 RECURSOS HUMANOS"/>
    <n v="212.88"/>
    <n v="0"/>
    <s v="PUENTE CENTENARIO"/>
    <x v="0"/>
  </r>
  <r>
    <n v="51"/>
    <d v="2019-02-25T00:00:00"/>
    <x v="8"/>
    <x v="8"/>
    <x v="1"/>
    <s v="CAJA"/>
    <s v="PAGO NOMINA QUINCENA 2 FEBRERO 2019"/>
    <s v="TRANSACCIONES DEL DIA 02/25/2019 RECURSOS HUMANOS"/>
    <n v="243.25"/>
    <n v="0"/>
    <s v="PUENTE CENTENARIO"/>
    <x v="0"/>
  </r>
  <r>
    <n v="51"/>
    <d v="2019-03-09T00:00:00"/>
    <x v="9"/>
    <x v="9"/>
    <x v="1"/>
    <s v="CAJA"/>
    <s v="PAGO NOMINA QUINCENA 1 MARZO 2019"/>
    <s v="TRANSACCIONES DEL DIA 03/09/2019 RECURSOS HUMANOS"/>
    <n v="247.68"/>
    <n v="0"/>
    <s v="PUENTE CENTENARIO"/>
    <x v="0"/>
  </r>
  <r>
    <n v="51"/>
    <d v="2019-03-25T00:00:00"/>
    <x v="9"/>
    <x v="9"/>
    <x v="1"/>
    <s v="CAJA"/>
    <s v="PAGO NOMINA QUINCENA 2 MARZO 2019"/>
    <s v="TRANSACCIONES DEL DIA 03/25/2019 RECURSOS HUMANOS"/>
    <n v="397.66"/>
    <n v="0"/>
    <s v="PUENTE CENTENARIO"/>
    <x v="0"/>
  </r>
  <r>
    <n v="51"/>
    <d v="2019-04-10T00:00:00"/>
    <x v="10"/>
    <x v="10"/>
    <x v="1"/>
    <s v="CAJA"/>
    <s v="PAGO NOMINA QUINCENA 1 ABRIL 2019"/>
    <s v="TRANSACCIONES DEL DIA 04/10/2019 RECURSOS HUMANOS"/>
    <n v="163.58000000000001"/>
    <n v="0"/>
    <s v="PUENTE CENTENARIO"/>
    <x v="0"/>
  </r>
  <r>
    <n v="51"/>
    <d v="2019-04-25T00:00:00"/>
    <x v="10"/>
    <x v="10"/>
    <x v="1"/>
    <s v="CAJA"/>
    <s v="PAGO NOMINA QUINCENA 2 ABRIL 2019"/>
    <s v="TRANSACCIONES DEL DIA 04/25/2019 RECURSOS HUMANOS"/>
    <n v="204.36"/>
    <n v="0"/>
    <s v="PUENTE CENTENARIO"/>
    <x v="0"/>
  </r>
  <r>
    <n v="51"/>
    <d v="2019-05-10T00:00:00"/>
    <x v="11"/>
    <x v="11"/>
    <x v="1"/>
    <s v="CAJA"/>
    <s v="PAGO NOMINA QUINCENA 1 MAYO 2019"/>
    <s v="TRANSACCIONES DEL DIA 05/10/2019 RECURSOS HUMANOS"/>
    <n v="303.57"/>
    <n v="0"/>
    <s v="PUENTE CENTENARIO"/>
    <x v="0"/>
  </r>
  <r>
    <n v="51"/>
    <d v="2019-05-25T00:00:00"/>
    <x v="11"/>
    <x v="11"/>
    <x v="1"/>
    <s v="CAJA"/>
    <s v="PAGO NOMINA QUINCENA 2 MAYO 2019"/>
    <s v="TRANSACCIONES DEL DIA 05/25/2019 RECURSOS HUMANOS"/>
    <n v="210.56"/>
    <n v="0"/>
    <s v="PUENTE CENTENARIO"/>
    <x v="0"/>
  </r>
  <r>
    <n v="51"/>
    <d v="2019-06-10T00:00:00"/>
    <x v="2"/>
    <x v="2"/>
    <x v="1"/>
    <s v="CAJA"/>
    <s v="PAGO NOMINA QUINCENA 1 JUNIO 2019"/>
    <s v="TRANSACCIONES DEL DIA 06/10/2019 RECURSOS HUMANOS"/>
    <n v="306.8"/>
    <n v="0"/>
    <s v="PUENTE CENTENARIO"/>
    <x v="0"/>
  </r>
  <r>
    <n v="51"/>
    <d v="2019-06-25T00:00:00"/>
    <x v="2"/>
    <x v="2"/>
    <x v="1"/>
    <s v="CAJA"/>
    <s v="PAGO NOMINA QUINCENA 2 JUNIO 2019"/>
    <s v="TRANSACCIONES DEL DIA 06/25/2019 RECURSOS HUMANOS"/>
    <n v="402.87"/>
    <n v="0"/>
    <s v="PUENTE CENTENARIO"/>
    <x v="0"/>
  </r>
  <r>
    <n v="51"/>
    <d v="2019-07-10T00:00:00"/>
    <x v="6"/>
    <x v="6"/>
    <x v="1"/>
    <s v="CAJA"/>
    <s v="PAGO NOMINA QUINCENA 1 JULIO 2019"/>
    <s v="TRANSACCIONES DEL DIA 07/10/2019 RECURSOS HUMANOS"/>
    <n v="392.27"/>
    <n v="0"/>
    <s v="PUENTE CENTENARIO"/>
    <x v="0"/>
  </r>
  <r>
    <n v="51"/>
    <d v="2019-07-25T00:00:00"/>
    <x v="6"/>
    <x v="6"/>
    <x v="1"/>
    <s v="CAJA"/>
    <s v="PAGO NOMINA QUINCENA 2 JULIO 2019"/>
    <s v="TRANSACCIONES DEL DIA 07/25/2019 RECURSOS HUMANOS"/>
    <n v="287.68"/>
    <n v="0"/>
    <s v="PUENTE CENTENARIO"/>
    <x v="0"/>
  </r>
  <r>
    <n v="51"/>
    <d v="2019-02-25T00:00:00"/>
    <x v="8"/>
    <x v="8"/>
    <x v="1"/>
    <s v="SERVICIOS PERSONALES"/>
    <s v="PAGO NOMINA QUINCENA 2 FEBRERO 2019"/>
    <s v="TRANSACCIONES DEL DIA 02/25/2019 RECURSOS HUMANOS"/>
    <n v="55.12"/>
    <n v="0"/>
    <s v="PUENTE CENTENARIO"/>
    <x v="0"/>
  </r>
  <r>
    <n v="51"/>
    <d v="2019-03-09T00:00:00"/>
    <x v="9"/>
    <x v="9"/>
    <x v="1"/>
    <s v="SERVICIOS PERSONALES"/>
    <s v="PAGO NOMINA QUINCENA 1 MARZO 2019"/>
    <s v="TRANSACCIONES DEL DIA 03/09/2019 RECURSOS HUMANOS"/>
    <n v="49.31"/>
    <n v="0"/>
    <s v="PUENTE CENTENARIO"/>
    <x v="0"/>
  </r>
  <r>
    <n v="51"/>
    <d v="2019-03-25T00:00:00"/>
    <x v="9"/>
    <x v="9"/>
    <x v="1"/>
    <s v="SERVICIOS PERSONALES"/>
    <s v="PAGO NOMINA QUINCENA 2 MARZO 2019"/>
    <s v="TRANSACCIONES DEL DIA 03/25/2019 RECURSOS HUMANOS"/>
    <n v="24.36"/>
    <n v="0"/>
    <s v="PUENTE CENTENARIO"/>
    <x v="0"/>
  </r>
  <r>
    <n v="51"/>
    <d v="2019-04-10T00:00:00"/>
    <x v="10"/>
    <x v="10"/>
    <x v="1"/>
    <s v="SERVICIOS PERSONALES"/>
    <s v="PAGO NOMINA QUINCENA 1 ABRIL 2019"/>
    <s v="TRANSACCIONES DEL DIA 04/10/2019 RECURSOS HUMANOS"/>
    <n v="77.55"/>
    <n v="0"/>
    <s v="PUENTE CENTENARIO"/>
    <x v="0"/>
  </r>
  <r>
    <n v="51"/>
    <d v="2019-04-25T00:00:00"/>
    <x v="10"/>
    <x v="10"/>
    <x v="1"/>
    <s v="SERVICIOS PERSONALES"/>
    <s v="PAGO NOMINA QUINCENA 2 ABRIL 2019"/>
    <s v="TRANSACCIONES DEL DIA 04/25/2019 RECURSOS HUMANOS"/>
    <n v="108.33"/>
    <n v="0"/>
    <s v="PUENTE CENTENARIO"/>
    <x v="0"/>
  </r>
  <r>
    <n v="51"/>
    <d v="2019-05-10T00:00:00"/>
    <x v="11"/>
    <x v="11"/>
    <x v="1"/>
    <s v="SERVICIOS PERSONALES"/>
    <s v="PAGO NOMINA QUINCENA 1 MAYO 2019"/>
    <s v="TRANSACCIONES DEL DIA 05/10/2019 RECURSOS HUMANOS"/>
    <n v="107.54"/>
    <n v="0"/>
    <s v="PUENTE CENTENARIO"/>
    <x v="0"/>
  </r>
  <r>
    <n v="51"/>
    <d v="2019-05-25T00:00:00"/>
    <x v="11"/>
    <x v="11"/>
    <x v="1"/>
    <s v="SERVICIOS PERSONALES"/>
    <s v="PAGO NOMINA QUINCENA 2 MAYO 2019"/>
    <s v="TRANSACCIONES DEL DIA 05/25/2019 RECURSOS HUMANOS"/>
    <n v="83.96"/>
    <n v="0"/>
    <s v="PUENTE CENTENARIO"/>
    <x v="0"/>
  </r>
  <r>
    <n v="51"/>
    <d v="2019-06-10T00:00:00"/>
    <x v="2"/>
    <x v="2"/>
    <x v="1"/>
    <s v="SERVICIOS PERSONALES"/>
    <s v="PAGO NOMINA QUINCENA 1 JUNIO 2019"/>
    <s v="TRANSACCIONES DEL DIA 06/10/2019 RECURSOS HUMANOS"/>
    <n v="12.91"/>
    <n v="0"/>
    <s v="PUENTE CENTENARIO"/>
    <x v="0"/>
  </r>
  <r>
    <n v="51"/>
    <d v="2019-06-25T00:00:00"/>
    <x v="2"/>
    <x v="2"/>
    <x v="1"/>
    <s v="SERVICIOS PERSONALES"/>
    <s v="PAGO NOMINA QUINCENA 2 JUNIO 2019"/>
    <s v="TRANSACCIONES DEL DIA 06/25/2019 RECURSOS HUMANOS"/>
    <n v="12.15"/>
    <n v="0"/>
    <s v="PUENTE CENTENARIO"/>
    <x v="0"/>
  </r>
  <r>
    <n v="51"/>
    <d v="2019-07-10T00:00:00"/>
    <x v="6"/>
    <x v="6"/>
    <x v="1"/>
    <s v="SERVICIOS PERSONALES"/>
    <s v="PAGO NOMINA QUINCENA 1 JULIO 2019"/>
    <s v="TRANSACCIONES DEL DIA 07/10/2019 RECURSOS HUMANOS"/>
    <n v="26.03"/>
    <n v="0"/>
    <s v="PUENTE CENTENARIO"/>
    <x v="0"/>
  </r>
  <r>
    <n v="51"/>
    <d v="2019-07-25T00:00:00"/>
    <x v="6"/>
    <x v="6"/>
    <x v="1"/>
    <s v="SERVICIOS PERSONALES"/>
    <s v="PAGO NOMINA QUINCENA 2 JULIO 2019"/>
    <s v="TRANSACCIONES DEL DIA 07/25/2019 RECURSOS HUMANOS"/>
    <n v="5.6"/>
    <n v="0"/>
    <s v="PUENTE CENTENARIO"/>
    <x v="0"/>
  </r>
  <r>
    <n v="66"/>
    <d v="2019-01-25T00:00:00"/>
    <x v="7"/>
    <x v="7"/>
    <x v="1"/>
    <s v="CAJA"/>
    <s v="PAGO NOMINA QUINCENA 2 ENERO 2019"/>
    <s v="TRANSACCIONES DEL DIA 01/25/2019 RECURSOS HUMANOS"/>
    <n v="39.33"/>
    <n v="0"/>
    <s v="METROMALL"/>
    <x v="0"/>
  </r>
  <r>
    <n v="69"/>
    <d v="2019-01-25T00:00:00"/>
    <x v="7"/>
    <x v="7"/>
    <x v="1"/>
    <s v="CAJA"/>
    <s v="PAGO NOMINA QUINCENA 2 ENERO 2019"/>
    <s v="TRANSACCIONES DEL DIA 01/25/2019 RECURSOS HUMANOS"/>
    <n v="13.8"/>
    <n v="0"/>
    <s v="VERSALLES"/>
    <x v="0"/>
  </r>
  <r>
    <n v="69"/>
    <d v="2019-04-10T00:00:00"/>
    <x v="10"/>
    <x v="10"/>
    <x v="1"/>
    <s v="CAJA"/>
    <s v="PAGO NOMINA QUINCENA 1 ABRIL 2019"/>
    <s v="TRANSACCIONES DEL DIA 04/10/2019 RECURSOS HUMANOS"/>
    <n v="85.58"/>
    <n v="0"/>
    <s v="VERSALLES"/>
    <x v="0"/>
  </r>
  <r>
    <n v="69"/>
    <d v="2019-04-25T00:00:00"/>
    <x v="10"/>
    <x v="10"/>
    <x v="1"/>
    <s v="CAJA"/>
    <s v="PAGO NOMINA QUINCENA 2 ABRIL 2019"/>
    <s v="TRANSACCIONES DEL DIA 04/25/2019 RECURSOS HUMANOS"/>
    <n v="50.11"/>
    <n v="0"/>
    <s v="VERSALLES"/>
    <x v="0"/>
  </r>
  <r>
    <n v="69"/>
    <d v="2019-05-10T00:00:00"/>
    <x v="11"/>
    <x v="11"/>
    <x v="1"/>
    <s v="CAJA"/>
    <s v="PAGO NOMINA QUINCENA 1 MAYO 2019"/>
    <s v="TRANSACCIONES DEL DIA 05/10/2019 RECURSOS HUMANOS"/>
    <n v="24.96"/>
    <n v="0"/>
    <s v="VERSALLES"/>
    <x v="0"/>
  </r>
  <r>
    <n v="69"/>
    <d v="2019-06-10T00:00:00"/>
    <x v="2"/>
    <x v="2"/>
    <x v="1"/>
    <s v="CAJA"/>
    <s v="PAGO NOMINA QUINCENA 1 JUNIO 2019"/>
    <s v="TRANSACCIONES DEL DIA 06/10/2019 RECURSOS HUMANOS"/>
    <n v="75.709999999999994"/>
    <n v="0"/>
    <s v="VERSALLES"/>
    <x v="0"/>
  </r>
  <r>
    <n v="70"/>
    <d v="2019-07-10T00:00:00"/>
    <x v="6"/>
    <x v="6"/>
    <x v="1"/>
    <s v="SERVICIOS PERSONALES"/>
    <s v="PAGO NOMINA QUINCENA 1 JULIO 2019"/>
    <s v="TRANSACCIONES DEL DIA 07/10/2019 RECURSOS HUMANOS"/>
    <n v="29.29"/>
    <n v="0"/>
    <s v="BUSINESS PARK"/>
    <x v="0"/>
  </r>
  <r>
    <n v="71"/>
    <d v="2019-01-25T00:00:00"/>
    <x v="7"/>
    <x v="7"/>
    <x v="1"/>
    <s v="CAJA"/>
    <s v="PAGO NOMINA QUINCENA 2 ENERO 2019"/>
    <s v="TRANSACCIONES DEL DIA 01/25/2019 RECURSOS HUMANOS"/>
    <n v="13.04"/>
    <n v="0"/>
    <s v="SAN FRANCISCO"/>
    <x v="0"/>
  </r>
  <r>
    <n v="71"/>
    <d v="2019-02-25T00:00:00"/>
    <x v="8"/>
    <x v="8"/>
    <x v="1"/>
    <s v="CAJA"/>
    <s v="PAGO NOMINA QUINCENA 2 FEBRERO 2019"/>
    <s v="TRANSACCIONES DEL DIA 02/25/2019 RECURSOS HUMANOS"/>
    <n v="45.01"/>
    <n v="0"/>
    <s v="SAN FRANCISCO"/>
    <x v="0"/>
  </r>
  <r>
    <n v="71"/>
    <d v="2019-03-25T00:00:00"/>
    <x v="9"/>
    <x v="9"/>
    <x v="1"/>
    <s v="CAJA"/>
    <s v="PAGO NOMINA QUINCENA 2 MARZO 2019"/>
    <s v="TRANSACCIONES DEL DIA 03/25/2019 RECURSOS HUMANOS"/>
    <n v="79.08"/>
    <n v="0"/>
    <s v="SAN FRANCISCO"/>
    <x v="0"/>
  </r>
  <r>
    <n v="71"/>
    <d v="2019-04-10T00:00:00"/>
    <x v="10"/>
    <x v="10"/>
    <x v="1"/>
    <s v="CAJA"/>
    <s v="PAGO NOMINA QUINCENA 1 ABRIL 2019"/>
    <s v="TRANSACCIONES DEL DIA 04/10/2019 RECURSOS HUMANOS"/>
    <n v="37.64"/>
    <n v="0"/>
    <s v="SAN FRANCISCO"/>
    <x v="0"/>
  </r>
  <r>
    <n v="71"/>
    <d v="2019-02-09T00:00:00"/>
    <x v="8"/>
    <x v="8"/>
    <x v="1"/>
    <s v="SERVICIOS PERSONALES"/>
    <s v="PAGO NOMINA QUINCENA 1 FEBRERO 2019"/>
    <s v="TRANSACCIONES DEL DIA 02/09/2019 RECURSOS HUMANOS"/>
    <n v="18.420000000000002"/>
    <n v="0"/>
    <s v="SAN FRANCISCO"/>
    <x v="0"/>
  </r>
  <r>
    <n v="71"/>
    <d v="2019-03-09T00:00:00"/>
    <x v="9"/>
    <x v="9"/>
    <x v="1"/>
    <s v="SERVICIOS PERSONALES"/>
    <s v="PAGO NOMINA QUINCENA 1 MARZO 2019"/>
    <s v="TRANSACCIONES DEL DIA 03/09/2019 RECURSOS HUMANOS"/>
    <n v="20.75"/>
    <n v="0"/>
    <s v="SAN FRANCISCO"/>
    <x v="0"/>
  </r>
  <r>
    <n v="71"/>
    <d v="2019-04-10T00:00:00"/>
    <x v="10"/>
    <x v="10"/>
    <x v="1"/>
    <s v="SERVICIOS PERSONALES"/>
    <s v="PAGO NOMINA QUINCENA 1 ABRIL 2019"/>
    <s v="TRANSACCIONES DEL DIA 04/10/2019 RECURSOS HUMANOS"/>
    <n v="21.76"/>
    <n v="0"/>
    <s v="SAN FRANCISCO"/>
    <x v="0"/>
  </r>
  <r>
    <n v="71"/>
    <d v="2019-04-25T00:00:00"/>
    <x v="10"/>
    <x v="10"/>
    <x v="1"/>
    <s v="SERVICIOS PERSONALES"/>
    <s v="PAGO NOMINA QUINCENA 2 ABRIL 2019"/>
    <s v="TRANSACCIONES DEL DIA 04/25/2019 RECURSOS HUMANOS"/>
    <n v="9.89"/>
    <n v="0"/>
    <s v="SAN FRANCISCO"/>
    <x v="0"/>
  </r>
  <r>
    <n v="71"/>
    <d v="2019-06-25T00:00:00"/>
    <x v="2"/>
    <x v="2"/>
    <x v="1"/>
    <s v="SERVICIOS PERSONALES"/>
    <s v="PAGO NOMINA QUINCENA 2 JUNIO 2019"/>
    <s v="TRANSACCIONES DEL DIA 06/25/2019 RECURSOS HUMANOS"/>
    <n v="34.840000000000003"/>
    <n v="0"/>
    <s v="SAN FRANCISCO"/>
    <x v="0"/>
  </r>
  <r>
    <n v="72"/>
    <d v="2019-04-10T00:00:00"/>
    <x v="10"/>
    <x v="10"/>
    <x v="1"/>
    <s v="CAJA"/>
    <s v="PAGO NOMINA QUINCENA 1 ABRIL 2019"/>
    <s v="TRANSACCIONES DEL DIA 04/10/2019 RECURSOS HUMANOS"/>
    <n v="93.66"/>
    <n v="0"/>
    <s v="PLAZA BANCO GENERAL"/>
    <x v="0"/>
  </r>
  <r>
    <n v="72"/>
    <d v="2019-04-25T00:00:00"/>
    <x v="10"/>
    <x v="10"/>
    <x v="1"/>
    <s v="CAJA"/>
    <s v="PAGO NOMINA QUINCENA 2 ABRIL 2019"/>
    <s v="TRANSACCIONES DEL DIA 04/25/2019 RECURSOS HUMANOS"/>
    <n v="63.22"/>
    <n v="0"/>
    <s v="PLAZA BANCO GENERAL"/>
    <x v="0"/>
  </r>
  <r>
    <n v="72"/>
    <d v="2019-02-09T00:00:00"/>
    <x v="8"/>
    <x v="8"/>
    <x v="1"/>
    <s v="SERVICIOS PERSONALES"/>
    <s v="PAGO NOMINA QUINCENA 1 FEBRERO 2019"/>
    <s v="TRANSACCIONES DEL DIA 02/09/2019 RECURSOS HUMANOS"/>
    <n v="51.37"/>
    <n v="0"/>
    <s v="PLAZA BANCO GENERAL"/>
    <x v="0"/>
  </r>
  <r>
    <n v="72"/>
    <d v="2019-02-25T00:00:00"/>
    <x v="8"/>
    <x v="8"/>
    <x v="1"/>
    <s v="SERVICIOS PERSONALES"/>
    <s v="PAGO NOMINA QUINCENA 2 FEBRERO 2019"/>
    <s v="TRANSACCIONES DEL DIA 02/25/2019 RECURSOS HUMANOS"/>
    <n v="28.57"/>
    <n v="0"/>
    <s v="PLAZA BANCO GENERAL"/>
    <x v="0"/>
  </r>
  <r>
    <n v="73"/>
    <d v="2019-03-09T00:00:00"/>
    <x v="9"/>
    <x v="9"/>
    <x v="1"/>
    <s v="ADMINISTRACION DE SUCURSALES"/>
    <s v="PAGO NOMINA QUINCENA 1 MARZO 2019"/>
    <s v="TRANSACCIONES DEL DIA 03/09/2019 RECURSOS HUMANOS"/>
    <n v="41.44"/>
    <n v="0"/>
    <s v="LA CHORRERA - PARQUE 10 DE NOV."/>
    <x v="0"/>
  </r>
  <r>
    <n v="73"/>
    <d v="2019-03-25T00:00:00"/>
    <x v="9"/>
    <x v="9"/>
    <x v="1"/>
    <s v="ADMINISTRACION DE SUCURSALES"/>
    <s v="PAGO NOMINA QUINCENA 2 MARZO 2019"/>
    <s v="TRANSACCIONES DEL DIA 03/25/2019 RECURSOS HUMANOS"/>
    <n v="50.49"/>
    <n v="0"/>
    <s v="LA CHORRERA - PARQUE 10 DE NOV."/>
    <x v="0"/>
  </r>
  <r>
    <n v="73"/>
    <d v="2019-04-10T00:00:00"/>
    <x v="10"/>
    <x v="10"/>
    <x v="1"/>
    <s v="ADMINISTRACION DE SUCURSALES"/>
    <s v="PAGO NOMINA QUINCENA 1 ABRIL 2019"/>
    <s v="TRANSACCIONES DEL DIA 04/10/2019 RECURSOS HUMANOS"/>
    <n v="83.32"/>
    <n v="0"/>
    <s v="LA CHORRERA - PARQUE 10 DE NOV."/>
    <x v="0"/>
  </r>
  <r>
    <n v="73"/>
    <d v="2019-04-25T00:00:00"/>
    <x v="10"/>
    <x v="10"/>
    <x v="1"/>
    <s v="ADMINISTRACION DE SUCURSALES"/>
    <s v="PAGO NOMINA QUINCENA 2 ABRIL 2019"/>
    <s v="TRANSACCIONES DEL DIA 04/25/2019 RECURSOS HUMANOS"/>
    <n v="88.18"/>
    <n v="0"/>
    <s v="LA CHORRERA - PARQUE 10 DE NOV."/>
    <x v="0"/>
  </r>
  <r>
    <n v="73"/>
    <d v="2019-05-10T00:00:00"/>
    <x v="11"/>
    <x v="11"/>
    <x v="1"/>
    <s v="ADMINISTRACION DE SUCURSALES"/>
    <s v="PAGO NOMINA QUINCENA 1 MAYO 2019"/>
    <s v="TRANSACCIONES DEL DIA 05/10/2019 RECURSOS HUMANOS"/>
    <n v="86.68"/>
    <n v="0"/>
    <s v="LA CHORRERA - PARQUE 10 DE NOV."/>
    <x v="0"/>
  </r>
  <r>
    <n v="73"/>
    <d v="2019-06-25T00:00:00"/>
    <x v="2"/>
    <x v="2"/>
    <x v="1"/>
    <s v="ADMINISTRACION DE SUCURSALES"/>
    <s v="PAGO NOMINA QUINCENA 2 JUNIO 2019"/>
    <s v="TRANSACCIONES DEL DIA 06/25/2019 RECURSOS HUMANOS"/>
    <n v="62.72"/>
    <n v="0"/>
    <s v="LA CHORRERA - PARQUE 10 DE NOV."/>
    <x v="0"/>
  </r>
  <r>
    <n v="73"/>
    <d v="2019-07-10T00:00:00"/>
    <x v="6"/>
    <x v="6"/>
    <x v="1"/>
    <s v="ADMINISTRACION DE SUCURSALES"/>
    <s v="PAGO NOMINA QUINCENA 1 JULIO 2019"/>
    <s v="TRANSACCIONES DEL DIA 07/10/2019 RECURSOS HUMANOS"/>
    <n v="57.16"/>
    <n v="0"/>
    <s v="LA CHORRERA - PARQUE 10 DE NOV."/>
    <x v="0"/>
  </r>
  <r>
    <n v="73"/>
    <d v="2019-07-25T00:00:00"/>
    <x v="6"/>
    <x v="6"/>
    <x v="1"/>
    <s v="ADMINISTRACION DE SUCURSALES"/>
    <s v="PAGO NOMINA QUINCENA 2 JULIO 2019"/>
    <s v="TRANSACCIONES DEL DIA 07/25/2019 RECURSOS HUMANOS"/>
    <n v="51.37"/>
    <n v="0"/>
    <s v="LA CHORRERA - PARQUE 10 DE NOV."/>
    <x v="0"/>
  </r>
  <r>
    <n v="73"/>
    <d v="2019-01-10T00:00:00"/>
    <x v="7"/>
    <x v="7"/>
    <x v="1"/>
    <s v="CAJA"/>
    <s v="PAGO NOMINA QUINCENA 1 ENERO 2019"/>
    <s v="TRANSACCIONES DEL DIA 01/10/2019 RECURSOS HUMANOS"/>
    <n v="1342.37"/>
    <n v="0"/>
    <s v="LA CHORRERA - PARQUE 10 DE NOV."/>
    <x v="0"/>
  </r>
  <r>
    <n v="73"/>
    <d v="2019-01-25T00:00:00"/>
    <x v="7"/>
    <x v="7"/>
    <x v="1"/>
    <s v="CAJA"/>
    <s v="PAGO NOMINA QUINCENA 2 ENERO 2019"/>
    <s v="TRANSACCIONES DEL DIA 01/25/2019 RECURSOS HUMANOS"/>
    <n v="1172.44"/>
    <n v="0"/>
    <s v="LA CHORRERA - PARQUE 10 DE NOV."/>
    <x v="0"/>
  </r>
  <r>
    <n v="73"/>
    <d v="2019-02-09T00:00:00"/>
    <x v="8"/>
    <x v="8"/>
    <x v="1"/>
    <s v="CAJA"/>
    <s v="PAGO NOMINA QUINCENA 1 FEBRERO 2019"/>
    <s v="TRANSACCIONES DEL DIA 02/09/2019 RECURSOS HUMANOS"/>
    <n v="725.25"/>
    <n v="0"/>
    <s v="LA CHORRERA - PARQUE 10 DE NOV."/>
    <x v="0"/>
  </r>
  <r>
    <n v="73"/>
    <d v="2019-02-25T00:00:00"/>
    <x v="8"/>
    <x v="8"/>
    <x v="1"/>
    <s v="CAJA"/>
    <s v="PAGO NOMINA QUINCENA 2 FEBRERO 2019"/>
    <s v="TRANSACCIONES DEL DIA 02/25/2019 RECURSOS HUMANOS"/>
    <n v="639.91999999999996"/>
    <n v="0"/>
    <s v="LA CHORRERA - PARQUE 10 DE NOV."/>
    <x v="0"/>
  </r>
  <r>
    <n v="73"/>
    <d v="2019-03-09T00:00:00"/>
    <x v="9"/>
    <x v="9"/>
    <x v="1"/>
    <s v="CAJA"/>
    <s v="PAGO NOMINA QUINCENA 1 MARZO 2019"/>
    <s v="TRANSACCIONES DEL DIA 03/09/2019 RECURSOS HUMANOS"/>
    <n v="827.43"/>
    <n v="0"/>
    <s v="LA CHORRERA - PARQUE 10 DE NOV."/>
    <x v="0"/>
  </r>
  <r>
    <n v="73"/>
    <d v="2019-03-25T00:00:00"/>
    <x v="9"/>
    <x v="9"/>
    <x v="1"/>
    <s v="CAJA"/>
    <s v="PAGO NOMINA QUINCENA 2 MARZO 2019"/>
    <s v="TRANSACCIONES DEL DIA 03/25/2019 RECURSOS HUMANOS"/>
    <n v="562.41"/>
    <n v="0"/>
    <s v="LA CHORRERA - PARQUE 10 DE NOV."/>
    <x v="0"/>
  </r>
  <r>
    <n v="73"/>
    <d v="2019-04-10T00:00:00"/>
    <x v="10"/>
    <x v="10"/>
    <x v="1"/>
    <s v="CAJA"/>
    <s v="PAGO NOMINA QUINCENA 1 ABRIL 2019"/>
    <s v="TRANSACCIONES DEL DIA 04/10/2019 RECURSOS HUMANOS"/>
    <n v="557.19000000000005"/>
    <n v="0"/>
    <s v="LA CHORRERA - PARQUE 10 DE NOV."/>
    <x v="0"/>
  </r>
  <r>
    <n v="73"/>
    <d v="2019-04-25T00:00:00"/>
    <x v="10"/>
    <x v="10"/>
    <x v="1"/>
    <s v="CAJA"/>
    <s v="PAGO NOMINA QUINCENA 2 ABRIL 2019"/>
    <s v="TRANSACCIONES DEL DIA 04/25/2019 RECURSOS HUMANOS"/>
    <n v="539.51"/>
    <n v="0"/>
    <s v="LA CHORRERA - PARQUE 10 DE NOV."/>
    <x v="0"/>
  </r>
  <r>
    <n v="73"/>
    <d v="2019-05-10T00:00:00"/>
    <x v="11"/>
    <x v="11"/>
    <x v="1"/>
    <s v="CAJA"/>
    <s v="PAGO NOMINA QUINCENA 1 MAYO 2019"/>
    <s v="TRANSACCIONES DEL DIA 05/10/2019 RECURSOS HUMANOS"/>
    <n v="671.12"/>
    <n v="0"/>
    <s v="LA CHORRERA - PARQUE 10 DE NOV."/>
    <x v="0"/>
  </r>
  <r>
    <n v="73"/>
    <d v="2019-05-25T00:00:00"/>
    <x v="11"/>
    <x v="11"/>
    <x v="1"/>
    <s v="CAJA"/>
    <s v="PAGO NOMINA QUINCENA 2 MAYO 2019"/>
    <s v="TRANSACCIONES DEL DIA 05/25/2019 RECURSOS HUMANOS"/>
    <n v="980.37"/>
    <n v="0"/>
    <s v="LA CHORRERA - PARQUE 10 DE NOV."/>
    <x v="0"/>
  </r>
  <r>
    <n v="73"/>
    <d v="2019-06-10T00:00:00"/>
    <x v="2"/>
    <x v="2"/>
    <x v="1"/>
    <s v="CAJA"/>
    <s v="PAGO NOMINA QUINCENA 1 JUNIO 2019"/>
    <s v="TRANSACCIONES DEL DIA 06/10/2019 RECURSOS HUMANOS"/>
    <n v="985.64"/>
    <n v="0"/>
    <s v="LA CHORRERA - PARQUE 10 DE NOV."/>
    <x v="0"/>
  </r>
  <r>
    <n v="73"/>
    <d v="2019-06-25T00:00:00"/>
    <x v="2"/>
    <x v="2"/>
    <x v="1"/>
    <s v="CAJA"/>
    <s v="PAGO NOMINA QUINCENA 2 JUNIO 2019"/>
    <s v="TRANSACCIONES DEL DIA 06/25/2019 RECURSOS HUMANOS"/>
    <n v="1352.47"/>
    <n v="0"/>
    <s v="LA CHORRERA - PARQUE 10 DE NOV."/>
    <x v="0"/>
  </r>
  <r>
    <n v="73"/>
    <d v="2019-07-10T00:00:00"/>
    <x v="6"/>
    <x v="6"/>
    <x v="1"/>
    <s v="CAJA"/>
    <s v="PAGO NOMINA QUINCENA 1 JULIO 2019"/>
    <s v="TRANSACCIONES DEL DIA 07/10/2019 RECURSOS HUMANOS"/>
    <n v="828.89"/>
    <n v="0"/>
    <s v="LA CHORRERA - PARQUE 10 DE NOV."/>
    <x v="0"/>
  </r>
  <r>
    <n v="73"/>
    <d v="2019-07-25T00:00:00"/>
    <x v="6"/>
    <x v="6"/>
    <x v="1"/>
    <s v="CAJA"/>
    <s v="PAGO NOMINA QUINCENA 2 JULIO 2019"/>
    <s v="TRANSACCIONES DEL DIA 07/25/2019 RECURSOS HUMANOS"/>
    <n v="834.96"/>
    <n v="0"/>
    <s v="LA CHORRERA - PARQUE 10 DE NOV."/>
    <x v="0"/>
  </r>
  <r>
    <n v="73"/>
    <d v="2019-01-25T00:00:00"/>
    <x v="7"/>
    <x v="7"/>
    <x v="1"/>
    <s v="SERVICIOS PERSONALES"/>
    <s v="PAGO NOMINA QUINCENA 2 ENERO 2019"/>
    <s v="TRANSACCIONES DEL DIA 01/25/2019 RECURSOS HUMANOS"/>
    <n v="57.39"/>
    <n v="0"/>
    <s v="LA CHORRERA - PARQUE 10 DE NOV."/>
    <x v="0"/>
  </r>
  <r>
    <n v="73"/>
    <d v="2019-02-09T00:00:00"/>
    <x v="8"/>
    <x v="8"/>
    <x v="1"/>
    <s v="SERVICIOS PERSONALES"/>
    <s v="PAGO NOMINA QUINCENA 1 FEBRERO 2019"/>
    <s v="TRANSACCIONES DEL DIA 02/09/2019 RECURSOS HUMANOS"/>
    <n v="114.95"/>
    <n v="0"/>
    <s v="LA CHORRERA - PARQUE 10 DE NOV."/>
    <x v="0"/>
  </r>
  <r>
    <n v="73"/>
    <d v="2019-02-25T00:00:00"/>
    <x v="8"/>
    <x v="8"/>
    <x v="1"/>
    <s v="SERVICIOS PERSONALES"/>
    <s v="PAGO NOMINA QUINCENA 2 FEBRERO 2019"/>
    <s v="TRANSACCIONES DEL DIA 02/25/2019 RECURSOS HUMANOS"/>
    <n v="60.58"/>
    <n v="0"/>
    <s v="LA CHORRERA - PARQUE 10 DE NOV."/>
    <x v="0"/>
  </r>
  <r>
    <n v="73"/>
    <d v="2019-03-09T00:00:00"/>
    <x v="9"/>
    <x v="9"/>
    <x v="1"/>
    <s v="SERVICIOS PERSONALES"/>
    <s v="PAGO NOMINA QUINCENA 1 MARZO 2019"/>
    <s v="TRANSACCIONES DEL DIA 03/09/2019 RECURSOS HUMANOS"/>
    <n v="61.2"/>
    <n v="0"/>
    <s v="LA CHORRERA - PARQUE 10 DE NOV."/>
    <x v="0"/>
  </r>
  <r>
    <n v="73"/>
    <d v="2019-03-25T00:00:00"/>
    <x v="9"/>
    <x v="9"/>
    <x v="1"/>
    <s v="SERVICIOS PERSONALES"/>
    <s v="PAGO NOMINA QUINCENA 2 MARZO 2019"/>
    <s v="TRANSACCIONES DEL DIA 03/25/2019 RECURSOS HUMANOS"/>
    <n v="72.62"/>
    <n v="0"/>
    <s v="LA CHORRERA - PARQUE 10 DE NOV."/>
    <x v="0"/>
  </r>
  <r>
    <n v="73"/>
    <d v="2019-04-10T00:00:00"/>
    <x v="10"/>
    <x v="10"/>
    <x v="1"/>
    <s v="SERVICIOS PERSONALES"/>
    <s v="PAGO NOMINA QUINCENA 1 ABRIL 2019"/>
    <s v="TRANSACCIONES DEL DIA 04/10/2019 RECURSOS HUMANOS"/>
    <n v="123.33"/>
    <n v="0"/>
    <s v="LA CHORRERA - PARQUE 10 DE NOV."/>
    <x v="0"/>
  </r>
  <r>
    <n v="73"/>
    <d v="2019-04-25T00:00:00"/>
    <x v="10"/>
    <x v="10"/>
    <x v="1"/>
    <s v="SERVICIOS PERSONALES"/>
    <s v="PAGO NOMINA QUINCENA 2 ABRIL 2019"/>
    <s v="TRANSACCIONES DEL DIA 04/25/2019 RECURSOS HUMANOS"/>
    <n v="130.63999999999999"/>
    <n v="0"/>
    <s v="LA CHORRERA - PARQUE 10 DE NOV."/>
    <x v="0"/>
  </r>
  <r>
    <n v="73"/>
    <d v="2019-05-10T00:00:00"/>
    <x v="11"/>
    <x v="11"/>
    <x v="1"/>
    <s v="SERVICIOS PERSONALES"/>
    <s v="PAGO NOMINA QUINCENA 1 MAYO 2019"/>
    <s v="TRANSACCIONES DEL DIA 05/10/2019 RECURSOS HUMANOS"/>
    <n v="108.19"/>
    <n v="0"/>
    <s v="LA CHORRERA - PARQUE 10 DE NOV."/>
    <x v="0"/>
  </r>
  <r>
    <n v="73"/>
    <d v="2019-05-25T00:00:00"/>
    <x v="11"/>
    <x v="11"/>
    <x v="1"/>
    <s v="SERVICIOS PERSONALES"/>
    <s v="PAGO NOMINA QUINCENA 2 MAYO 2019"/>
    <s v="TRANSACCIONES DEL DIA 05/25/2019 RECURSOS HUMANOS"/>
    <n v="269.23"/>
    <n v="0"/>
    <s v="LA CHORRERA - PARQUE 10 DE NOV."/>
    <x v="0"/>
  </r>
  <r>
    <n v="73"/>
    <d v="2019-06-10T00:00:00"/>
    <x v="2"/>
    <x v="2"/>
    <x v="1"/>
    <s v="SERVICIOS PERSONALES"/>
    <s v="PAGO NOMINA QUINCENA 1 JUNIO 2019"/>
    <s v="TRANSACCIONES DEL DIA 06/10/2019 RECURSOS HUMANOS"/>
    <n v="137.13"/>
    <n v="0"/>
    <s v="LA CHORRERA - PARQUE 10 DE NOV."/>
    <x v="0"/>
  </r>
  <r>
    <n v="73"/>
    <d v="2019-06-25T00:00:00"/>
    <x v="2"/>
    <x v="2"/>
    <x v="1"/>
    <s v="SERVICIOS PERSONALES"/>
    <s v="PAGO NOMINA QUINCENA 2 JUNIO 2019"/>
    <s v="TRANSACCIONES DEL DIA 06/25/2019 RECURSOS HUMANOS"/>
    <n v="275.07"/>
    <n v="0"/>
    <s v="LA CHORRERA - PARQUE 10 DE NOV."/>
    <x v="0"/>
  </r>
  <r>
    <n v="73"/>
    <d v="2019-07-10T00:00:00"/>
    <x v="6"/>
    <x v="6"/>
    <x v="1"/>
    <s v="SERVICIOS PERSONALES"/>
    <s v="PAGO NOMINA QUINCENA 1 JULIO 2019"/>
    <s v="TRANSACCIONES DEL DIA 07/10/2019 RECURSOS HUMANOS"/>
    <n v="117.15"/>
    <n v="0"/>
    <s v="LA CHORRERA - PARQUE 10 DE NOV."/>
    <x v="0"/>
  </r>
  <r>
    <n v="73"/>
    <d v="2019-07-25T00:00:00"/>
    <x v="6"/>
    <x v="6"/>
    <x v="1"/>
    <s v="SERVICIOS PERSONALES"/>
    <s v="PAGO NOMINA QUINCENA 2 JULIO 2019"/>
    <s v="TRANSACCIONES DEL DIA 07/25/2019 RECURSOS HUMANOS"/>
    <n v="410.35"/>
    <n v="0"/>
    <s v="LA CHORRERA - PARQUE 10 DE NOV."/>
    <x v="0"/>
  </r>
  <r>
    <n v="74"/>
    <d v="2019-01-25T00:00:00"/>
    <x v="7"/>
    <x v="7"/>
    <x v="1"/>
    <s v="CAJA"/>
    <s v="PAGO NOMINA QUINCENA 2 ENERO 2019"/>
    <s v="TRANSACCIONES DEL DIA 01/25/2019 RECURSOS HUMANOS"/>
    <n v="27.34"/>
    <n v="0"/>
    <s v="COSTA DEL ESTE - CENTENARIO"/>
    <x v="0"/>
  </r>
  <r>
    <n v="74"/>
    <d v="2019-03-25T00:00:00"/>
    <x v="9"/>
    <x v="9"/>
    <x v="1"/>
    <s v="SERVICIOS PERSONALES"/>
    <s v="PAGO NOMINA QUINCENA 2 MARZO 2019"/>
    <s v="TRANSACCIONES DEL DIA 03/25/2019 RECURSOS HUMANOS"/>
    <n v="26.83"/>
    <n v="0"/>
    <s v="COSTA DEL ESTE - CENTENARIO"/>
    <x v="0"/>
  </r>
  <r>
    <n v="74"/>
    <d v="2019-05-25T00:00:00"/>
    <x v="11"/>
    <x v="11"/>
    <x v="1"/>
    <s v="SERVICIOS PERSONALES"/>
    <s v="PAGO NOMINA QUINCENA 2 MAYO 2019"/>
    <s v="TRANSACCIONES DEL DIA 05/25/2019 RECURSOS HUMANOS"/>
    <n v="19.329999999999998"/>
    <n v="0"/>
    <s v="COSTA DEL ESTE - CENTENARIO"/>
    <x v="0"/>
  </r>
  <r>
    <n v="76"/>
    <d v="2019-03-09T00:00:00"/>
    <x v="9"/>
    <x v="9"/>
    <x v="1"/>
    <s v="CAJA"/>
    <s v="PAGO NOMINA QUINCENA 1 MARZO 2019"/>
    <s v="TRANSACCIONES DEL DIA 03/09/2019 RECURSOS HUMANOS"/>
    <n v="24.81"/>
    <n v="0"/>
    <s v="CLAYTON"/>
    <x v="0"/>
  </r>
  <r>
    <n v="76"/>
    <d v="2019-04-10T00:00:00"/>
    <x v="10"/>
    <x v="10"/>
    <x v="1"/>
    <s v="CAJA"/>
    <s v="PAGO NOMINA QUINCENA 1 ABRIL 2019"/>
    <s v="TRANSACCIONES DEL DIA 04/10/2019 RECURSOS HUMANOS"/>
    <n v="39.01"/>
    <n v="0"/>
    <s v="CLAYTON"/>
    <x v="0"/>
  </r>
  <r>
    <n v="76"/>
    <d v="2019-04-25T00:00:00"/>
    <x v="10"/>
    <x v="10"/>
    <x v="1"/>
    <s v="CAJA"/>
    <s v="PAGO NOMINA QUINCENA 2 ABRIL 2019"/>
    <s v="TRANSACCIONES DEL DIA 04/25/2019 RECURSOS HUMANOS"/>
    <n v="45.98"/>
    <n v="0"/>
    <s v="CLAYTON"/>
    <x v="0"/>
  </r>
  <r>
    <n v="76"/>
    <d v="2019-05-10T00:00:00"/>
    <x v="11"/>
    <x v="11"/>
    <x v="1"/>
    <s v="SERVICIOS PERSONALES"/>
    <s v="PAGO NOMINA QUINCENA 1 MAYO 2019"/>
    <s v="TRANSACCIONES DEL DIA 05/10/2019 RECURSOS HUMANOS"/>
    <n v="9.67"/>
    <n v="0"/>
    <s v="CLAYTON"/>
    <x v="0"/>
  </r>
  <r>
    <n v="77"/>
    <d v="2019-01-10T00:00:00"/>
    <x v="7"/>
    <x v="7"/>
    <x v="1"/>
    <s v="CAJA"/>
    <s v="PAGO NOMINA QUINCENA 1 ENERO 2019"/>
    <s v="TRANSACCIONES DEL DIA 01/10/2019 RECURSOS HUMANOS"/>
    <n v="17.62"/>
    <n v="0"/>
    <s v="MARBELLA"/>
    <x v="0"/>
  </r>
  <r>
    <n v="77"/>
    <d v="2019-01-25T00:00:00"/>
    <x v="7"/>
    <x v="7"/>
    <x v="1"/>
    <s v="CAJA"/>
    <s v="PAGO NOMINA QUINCENA 2 ENERO 2019"/>
    <s v="TRANSACCIONES DEL DIA 01/25/2019 RECURSOS HUMANOS"/>
    <n v="103.86"/>
    <n v="0"/>
    <s v="MARBELLA"/>
    <x v="0"/>
  </r>
  <r>
    <n v="77"/>
    <d v="2019-04-10T00:00:00"/>
    <x v="10"/>
    <x v="10"/>
    <x v="1"/>
    <s v="CAJA"/>
    <s v="PAGO NOMINA QUINCENA 1 ABRIL 2019"/>
    <s v="TRANSACCIONES DEL DIA 04/10/2019 RECURSOS HUMANOS"/>
    <n v="166.93"/>
    <n v="0"/>
    <s v="MARBELLA"/>
    <x v="0"/>
  </r>
  <r>
    <n v="77"/>
    <d v="2019-04-25T00:00:00"/>
    <x v="10"/>
    <x v="10"/>
    <x v="1"/>
    <s v="CAJA"/>
    <s v="PAGO NOMINA QUINCENA 2 ABRIL 2019"/>
    <s v="TRANSACCIONES DEL DIA 04/25/2019 RECURSOS HUMANOS"/>
    <n v="83.16"/>
    <n v="0"/>
    <s v="MARBELLA"/>
    <x v="0"/>
  </r>
  <r>
    <n v="77"/>
    <d v="2019-05-10T00:00:00"/>
    <x v="11"/>
    <x v="11"/>
    <x v="1"/>
    <s v="CAJA"/>
    <s v="PAGO NOMINA QUINCENA 1 MAYO 2019"/>
    <s v="TRANSACCIONES DEL DIA 05/10/2019 RECURSOS HUMANOS"/>
    <n v="10.050000000000001"/>
    <n v="0"/>
    <s v="MARBELLA"/>
    <x v="0"/>
  </r>
  <r>
    <n v="78"/>
    <d v="2019-03-25T00:00:00"/>
    <x v="9"/>
    <x v="9"/>
    <x v="1"/>
    <s v="ADMINISTRACION DE SUCURSALES"/>
    <s v="PAGO NOMINA QUINCENA 2 MARZO 2019"/>
    <s v="TRANSACCIONES DEL DIA 03/25/2019 RECURSOS HUMANOS"/>
    <n v="29.34"/>
    <n v="0"/>
    <s v="PLAZA CAROLINA"/>
    <x v="0"/>
  </r>
  <r>
    <n v="78"/>
    <d v="2019-04-10T00:00:00"/>
    <x v="10"/>
    <x v="10"/>
    <x v="1"/>
    <s v="CAJA"/>
    <s v="PAGO NOMINA QUINCENA 1 ABRIL 2019"/>
    <s v="TRANSACCIONES DEL DIA 04/10/2019 RECURSOS HUMANOS"/>
    <n v="45.5"/>
    <n v="0"/>
    <s v="PLAZA CAROLINA"/>
    <x v="0"/>
  </r>
  <r>
    <n v="78"/>
    <d v="2019-04-25T00:00:00"/>
    <x v="10"/>
    <x v="10"/>
    <x v="1"/>
    <s v="CAJA"/>
    <s v="PAGO NOMINA QUINCENA 2 ABRIL 2019"/>
    <s v="TRANSACCIONES DEL DIA 04/25/2019 RECURSOS HUMANOS"/>
    <n v="13.77"/>
    <n v="0"/>
    <s v="PLAZA CAROLINA"/>
    <x v="0"/>
  </r>
  <r>
    <n v="78"/>
    <d v="2019-07-10T00:00:00"/>
    <x v="6"/>
    <x v="6"/>
    <x v="1"/>
    <s v="CAJA"/>
    <s v="PAGO NOMINA QUINCENA 1 JULIO 2019"/>
    <s v="TRANSACCIONES DEL DIA 07/10/2019 RECURSOS HUMANOS"/>
    <n v="28.02"/>
    <n v="0"/>
    <s v="PLAZA CAROLINA"/>
    <x v="0"/>
  </r>
  <r>
    <n v="78"/>
    <d v="2019-07-10T00:00:00"/>
    <x v="6"/>
    <x v="6"/>
    <x v="1"/>
    <s v="SERVICIOS PERSONALES"/>
    <s v="PAGO NOMINA QUINCENA 1 JULIO 2019"/>
    <s v="TRANSACCIONES DEL DIA 07/10/2019 RECURSOS HUMANOS"/>
    <n v="23.72"/>
    <n v="0"/>
    <s v="PLAZA CAROLINA"/>
    <x v="0"/>
  </r>
  <r>
    <n v="79"/>
    <d v="2019-01-25T00:00:00"/>
    <x v="7"/>
    <x v="7"/>
    <x v="1"/>
    <s v="CAJA"/>
    <s v="PAGO NOMINA QUINCENA 2 ENERO 2019"/>
    <s v="TRANSACCIONES DEL DIA 01/25/2019 RECURSOS HUMANOS"/>
    <n v="23.89"/>
    <n v="0"/>
    <s v="PLAZA CORDOBA"/>
    <x v="0"/>
  </r>
  <r>
    <n v="79"/>
    <d v="2019-05-25T00:00:00"/>
    <x v="11"/>
    <x v="11"/>
    <x v="1"/>
    <s v="CAJA"/>
    <s v="PAGO NOMINA QUINCENA 2 MAYO 2019"/>
    <s v="TRANSACCIONES DEL DIA 05/25/2019 RECURSOS HUMANOS"/>
    <n v="25.31"/>
    <n v="0"/>
    <s v="PLAZA CORDOBA"/>
    <x v="0"/>
  </r>
  <r>
    <n v="79"/>
    <d v="2019-07-25T00:00:00"/>
    <x v="6"/>
    <x v="6"/>
    <x v="1"/>
    <s v="CAJA"/>
    <s v="PAGO NOMINA QUINCENA 2 JULIO 2019"/>
    <s v="TRANSACCIONES DEL DIA 07/25/2019 RECURSOS HUMANOS"/>
    <n v="14.35"/>
    <n v="0"/>
    <s v="PLAZA CORDOBA"/>
    <x v="0"/>
  </r>
  <r>
    <n v="80"/>
    <d v="2019-01-10T00:00:00"/>
    <x v="7"/>
    <x v="7"/>
    <x v="1"/>
    <s v="CAJA"/>
    <s v="PAGO NOMINA QUINCENA 1 ENERO 2019"/>
    <s v="TRANSACCIONES DEL DIA 01/10/2019 RECURSOS HUMANOS"/>
    <n v="254.22"/>
    <n v="0"/>
    <s v="VIA SIMON BOLIVAR"/>
    <x v="0"/>
  </r>
  <r>
    <n v="80"/>
    <d v="2019-01-25T00:00:00"/>
    <x v="7"/>
    <x v="7"/>
    <x v="1"/>
    <s v="CAJA"/>
    <s v="PAGO NOMINA QUINCENA 2 ENERO 2019"/>
    <s v="TRANSACCIONES DEL DIA 01/25/2019 RECURSOS HUMANOS"/>
    <n v="134.93"/>
    <n v="0"/>
    <s v="VIA SIMON BOLIVAR"/>
    <x v="0"/>
  </r>
  <r>
    <n v="80"/>
    <d v="2019-02-09T00:00:00"/>
    <x v="8"/>
    <x v="8"/>
    <x v="1"/>
    <s v="CAJA"/>
    <s v="PAGO NOMINA QUINCENA 1 FEBRERO 2019"/>
    <s v="TRANSACCIONES DEL DIA 02/09/2019 RECURSOS HUMANOS"/>
    <n v="85.49"/>
    <n v="0"/>
    <s v="VIA SIMON BOLIVAR"/>
    <x v="0"/>
  </r>
  <r>
    <n v="80"/>
    <d v="2019-02-25T00:00:00"/>
    <x v="8"/>
    <x v="8"/>
    <x v="1"/>
    <s v="CAJA"/>
    <s v="PAGO NOMINA QUINCENA 2 FEBRERO 2019"/>
    <s v="TRANSACCIONES DEL DIA 02/25/2019 RECURSOS HUMANOS"/>
    <n v="101.38"/>
    <n v="0"/>
    <s v="VIA SIMON BOLIVAR"/>
    <x v="0"/>
  </r>
  <r>
    <n v="80"/>
    <d v="2019-03-09T00:00:00"/>
    <x v="9"/>
    <x v="9"/>
    <x v="1"/>
    <s v="CAJA"/>
    <s v="PAGO NOMINA QUINCENA 1 MARZO 2019"/>
    <s v="TRANSACCIONES DEL DIA 03/09/2019 RECURSOS HUMANOS"/>
    <n v="105.88"/>
    <n v="0"/>
    <s v="VIA SIMON BOLIVAR"/>
    <x v="0"/>
  </r>
  <r>
    <n v="80"/>
    <d v="2019-03-25T00:00:00"/>
    <x v="9"/>
    <x v="9"/>
    <x v="1"/>
    <s v="CAJA"/>
    <s v="PAGO NOMINA QUINCENA 2 MARZO 2019"/>
    <s v="TRANSACCIONES DEL DIA 03/25/2019 RECURSOS HUMANOS"/>
    <n v="105.12"/>
    <n v="0"/>
    <s v="VIA SIMON BOLIVAR"/>
    <x v="0"/>
  </r>
  <r>
    <n v="80"/>
    <d v="2019-04-10T00:00:00"/>
    <x v="10"/>
    <x v="10"/>
    <x v="1"/>
    <s v="CAJA"/>
    <s v="PAGO NOMINA QUINCENA 1 ABRIL 2019"/>
    <s v="TRANSACCIONES DEL DIA 04/10/2019 RECURSOS HUMANOS"/>
    <n v="229.69"/>
    <n v="0"/>
    <s v="VIA SIMON BOLIVAR"/>
    <x v="0"/>
  </r>
  <r>
    <n v="80"/>
    <d v="2019-04-25T00:00:00"/>
    <x v="10"/>
    <x v="10"/>
    <x v="1"/>
    <s v="CAJA"/>
    <s v="PAGO NOMINA QUINCENA 2 ABRIL 2019"/>
    <s v="TRANSACCIONES DEL DIA 04/25/2019 RECURSOS HUMANOS"/>
    <n v="82.01"/>
    <n v="0"/>
    <s v="VIA SIMON BOLIVAR"/>
    <x v="0"/>
  </r>
  <r>
    <n v="80"/>
    <d v="2019-05-10T00:00:00"/>
    <x v="11"/>
    <x v="11"/>
    <x v="1"/>
    <s v="CAJA"/>
    <s v="PAGO NOMINA QUINCENA 1 MAYO 2019"/>
    <s v="TRANSACCIONES DEL DIA 05/10/2019 RECURSOS HUMANOS"/>
    <n v="132.81"/>
    <n v="0"/>
    <s v="VIA SIMON BOLIVAR"/>
    <x v="0"/>
  </r>
  <r>
    <n v="80"/>
    <d v="2019-05-25T00:00:00"/>
    <x v="11"/>
    <x v="11"/>
    <x v="1"/>
    <s v="CAJA"/>
    <s v="PAGO NOMINA QUINCENA 2 MAYO 2019"/>
    <s v="TRANSACCIONES DEL DIA 05/25/2019 RECURSOS HUMANOS"/>
    <n v="159.69999999999999"/>
    <n v="0"/>
    <s v="VIA SIMON BOLIVAR"/>
    <x v="0"/>
  </r>
  <r>
    <n v="80"/>
    <d v="2019-06-10T00:00:00"/>
    <x v="2"/>
    <x v="2"/>
    <x v="1"/>
    <s v="CAJA"/>
    <s v="PAGO NOMINA QUINCENA 1 JUNIO 2019"/>
    <s v="TRANSACCIONES DEL DIA 06/10/2019 RECURSOS HUMANOS"/>
    <n v="140"/>
    <n v="0"/>
    <s v="VIA SIMON BOLIVAR"/>
    <x v="0"/>
  </r>
  <r>
    <n v="80"/>
    <d v="2019-06-25T00:00:00"/>
    <x v="2"/>
    <x v="2"/>
    <x v="1"/>
    <s v="CAJA"/>
    <s v="PAGO NOMINA QUINCENA 2 JUNIO 2019"/>
    <s v="TRANSACCIONES DEL DIA 06/25/2019 RECURSOS HUMANOS"/>
    <n v="149.97999999999999"/>
    <n v="0"/>
    <s v="VIA SIMON BOLIVAR"/>
    <x v="0"/>
  </r>
  <r>
    <n v="80"/>
    <d v="2019-07-10T00:00:00"/>
    <x v="6"/>
    <x v="6"/>
    <x v="1"/>
    <s v="CAJA"/>
    <s v="PAGO NOMINA QUINCENA 1 JULIO 2019"/>
    <s v="TRANSACCIONES DEL DIA 07/10/2019 RECURSOS HUMANOS"/>
    <n v="121.62"/>
    <n v="0"/>
    <s v="VIA SIMON BOLIVAR"/>
    <x v="0"/>
  </r>
  <r>
    <n v="80"/>
    <d v="2019-07-25T00:00:00"/>
    <x v="6"/>
    <x v="6"/>
    <x v="1"/>
    <s v="CAJA"/>
    <s v="PAGO NOMINA QUINCENA 2 JULIO 2019"/>
    <s v="TRANSACCIONES DEL DIA 07/25/2019 RECURSOS HUMANOS"/>
    <n v="83.18"/>
    <n v="0"/>
    <s v="VIA SIMON BOLIVAR"/>
    <x v="0"/>
  </r>
  <r>
    <n v="89"/>
    <d v="2019-02-09T00:00:00"/>
    <x v="8"/>
    <x v="8"/>
    <x v="1"/>
    <s v="ADMINISTRACION DE SUCURSALES"/>
    <s v="PAGO NOMINA QUINCENA 1 FEBRERO 2019"/>
    <s v="TRANSACCIONES DEL DIA 02/09/2019 RECURSOS HUMANOS"/>
    <n v="42.78"/>
    <n v="0"/>
    <s v="JUSTO AROSEMENA"/>
    <x v="0"/>
  </r>
  <r>
    <n v="89"/>
    <d v="2019-01-25T00:00:00"/>
    <x v="7"/>
    <x v="7"/>
    <x v="1"/>
    <s v="CAJA"/>
    <s v="PAGO NOMINA QUINCENA 2 ENERO 2019"/>
    <s v="TRANSACCIONES DEL DIA 01/25/2019 RECURSOS HUMANOS"/>
    <n v="87.46"/>
    <n v="0"/>
    <s v="JUSTO AROSEMENA"/>
    <x v="0"/>
  </r>
  <r>
    <n v="91"/>
    <d v="2019-04-25T00:00:00"/>
    <x v="10"/>
    <x v="10"/>
    <x v="1"/>
    <s v="HIPOTECAS"/>
    <s v="PAGO NOMINA QUINCENA 2 ABRIL 2019"/>
    <s v="TRANSACCIONES DEL DIA 04/25/2019 RECURSOS HUMANOS"/>
    <n v="13.02"/>
    <n v="0"/>
    <s v="NEGOCIOS"/>
    <x v="0"/>
  </r>
  <r>
    <n v="91"/>
    <d v="2019-05-10T00:00:00"/>
    <x v="11"/>
    <x v="11"/>
    <x v="1"/>
    <s v="HIPOTECAS"/>
    <s v="PAGO NOMINA QUINCENA 1 MAYO 2019"/>
    <s v="TRANSACCIONES DEL DIA 05/10/2019 RECURSOS HUMANOS"/>
    <n v="38.590000000000003"/>
    <n v="0"/>
    <s v="NEGOCIOS"/>
    <x v="0"/>
  </r>
  <r>
    <n v="91"/>
    <d v="2019-01-10T00:00:00"/>
    <x v="7"/>
    <x v="7"/>
    <x v="1"/>
    <s v="GESTION HIPOTECARIA"/>
    <s v="PAGO NOMINA QUINCENA 1 ENERO 2019"/>
    <s v="TRANSACCIONES DEL DIA 01/10/2019 RECURSOS HUMANOS"/>
    <n v="68.19"/>
    <n v="0"/>
    <s v="NEGOCIOS"/>
    <x v="0"/>
  </r>
  <r>
    <n v="91"/>
    <d v="2019-01-25T00:00:00"/>
    <x v="7"/>
    <x v="7"/>
    <x v="1"/>
    <s v="GESTION HIPOTECARIA"/>
    <s v="PAGO NOMINA QUINCENA 2 ENERO 2019"/>
    <s v="TRANSACCIONES DEL DIA 01/25/2019 RECURSOS HUMANOS"/>
    <n v="105.16"/>
    <n v="0"/>
    <s v="NEGOCIOS"/>
    <x v="0"/>
  </r>
  <r>
    <n v="91"/>
    <d v="2019-02-09T00:00:00"/>
    <x v="8"/>
    <x v="8"/>
    <x v="1"/>
    <s v="GESTION HIPOTECARIA"/>
    <s v="PAGO NOMINA QUINCENA 1 FEBRERO 2019"/>
    <s v="TRANSACCIONES DEL DIA 02/09/2019 RECURSOS HUMANOS"/>
    <n v="318.22000000000003"/>
    <n v="0"/>
    <s v="NEGOCIOS"/>
    <x v="0"/>
  </r>
  <r>
    <n v="91"/>
    <d v="2019-03-09T00:00:00"/>
    <x v="9"/>
    <x v="9"/>
    <x v="1"/>
    <s v="GESTION HIPOTECARIA"/>
    <s v="PAGO NOMINA QUINCENA 1 MARZO 2019"/>
    <s v="TRANSACCIONES DEL DIA 03/09/2019 RECURSOS HUMANOS"/>
    <n v="259.77"/>
    <n v="0"/>
    <s v="NEGOCIOS"/>
    <x v="0"/>
  </r>
  <r>
    <n v="91"/>
    <d v="2019-03-25T00:00:00"/>
    <x v="9"/>
    <x v="9"/>
    <x v="1"/>
    <s v="GESTION HIPOTECARIA"/>
    <s v="PAGO NOMINA QUINCENA 2 MARZO 2019"/>
    <s v="TRANSACCIONES DEL DIA 03/25/2019 RECURSOS HUMANOS"/>
    <n v="1189.81"/>
    <n v="0"/>
    <s v="NEGOCIOS"/>
    <x v="0"/>
  </r>
  <r>
    <n v="91"/>
    <d v="2019-04-25T00:00:00"/>
    <x v="10"/>
    <x v="10"/>
    <x v="1"/>
    <s v="GESTION HIPOTECARIA"/>
    <s v="PAGO NOMINA QUINCENA 2 ABRIL 2019"/>
    <s v="TRANSACCIONES DEL DIA 04/25/2019 RECURSOS HUMANOS"/>
    <n v="518.6"/>
    <n v="0"/>
    <s v="NEGOCIOS"/>
    <x v="0"/>
  </r>
  <r>
    <n v="91"/>
    <d v="2019-05-10T00:00:00"/>
    <x v="11"/>
    <x v="11"/>
    <x v="1"/>
    <s v="GESTION HIPOTECARIA"/>
    <s v="PAGO NOMINA QUINCENA 1 MAYO 2019"/>
    <s v="TRANSACCIONES DEL DIA 05/10/2019 RECURSOS HUMANOS"/>
    <n v="542.38"/>
    <n v="0"/>
    <s v="NEGOCIOS"/>
    <x v="0"/>
  </r>
  <r>
    <n v="91"/>
    <d v="2019-05-25T00:00:00"/>
    <x v="11"/>
    <x v="11"/>
    <x v="1"/>
    <s v="GESTION HIPOTECARIA"/>
    <s v="PAGO NOMINA QUINCENA 2 MAYO 2019"/>
    <s v="TRANSACCIONES DEL DIA 05/25/2019 RECURSOS HUMANOS"/>
    <n v="328.77"/>
    <n v="0"/>
    <s v="NEGOCIOS"/>
    <x v="0"/>
  </r>
  <r>
    <n v="91"/>
    <d v="2019-06-10T00:00:00"/>
    <x v="2"/>
    <x v="2"/>
    <x v="1"/>
    <s v="GESTION HIPOTECARIA"/>
    <s v="PAGO NOMINA QUINCENA 1 JUNIO 2019"/>
    <s v="TRANSACCIONES DEL DIA 06/10/2019 RECURSOS HUMANOS"/>
    <n v="312.97000000000003"/>
    <n v="0"/>
    <s v="NEGOCIOS"/>
    <x v="0"/>
  </r>
  <r>
    <n v="91"/>
    <d v="2019-06-25T00:00:00"/>
    <x v="2"/>
    <x v="2"/>
    <x v="1"/>
    <s v="GESTION HIPOTECARIA"/>
    <s v="PAGO NOMINA QUINCENA 2 JUNIO 2019"/>
    <s v="TRANSACCIONES DEL DIA 06/25/2019 RECURSOS HUMANOS"/>
    <n v="683.57"/>
    <n v="0"/>
    <s v="NEGOCIOS"/>
    <x v="0"/>
  </r>
  <r>
    <n v="91"/>
    <d v="2019-07-10T00:00:00"/>
    <x v="6"/>
    <x v="6"/>
    <x v="1"/>
    <s v="GESTION HIPOTECARIA"/>
    <s v="PAGO NOMINA QUINCENA 1 JULIO 2019"/>
    <s v="TRANSACCIONES DEL DIA 07/10/2019 RECURSOS HUMANOS"/>
    <n v="254.94"/>
    <n v="0"/>
    <s v="NEGOCIOS"/>
    <x v="0"/>
  </r>
  <r>
    <n v="91"/>
    <d v="2019-07-25T00:00:00"/>
    <x v="6"/>
    <x v="6"/>
    <x v="1"/>
    <s v="GESTION HIPOTECARIA"/>
    <s v="PAGO NOMINA QUINCENA 2 JULIO 2019"/>
    <s v="TRANSACCIONES DEL DIA 07/25/2019 RECURSOS HUMANOS"/>
    <n v="249.64"/>
    <n v="0"/>
    <s v="NEGOCIOS"/>
    <x v="0"/>
  </r>
  <r>
    <n v="91"/>
    <d v="2019-05-10T00:00:00"/>
    <x v="11"/>
    <x v="11"/>
    <x v="1"/>
    <s v="BANCA DE CONSUMO"/>
    <s v="PAGO NOMINA QUINCENA 1 MAYO 2019"/>
    <s v="TRANSACCIONES DEL DIA 05/10/2019 RECURSOS HUMANOS"/>
    <n v="344.62"/>
    <n v="0"/>
    <s v="NEGOCIOS"/>
    <x v="0"/>
  </r>
  <r>
    <n v="91"/>
    <d v="2019-01-25T00:00:00"/>
    <x v="7"/>
    <x v="7"/>
    <x v="1"/>
    <s v="CANALES DE DISTRIBUCION"/>
    <s v="PAGO NOMINA QUINCENA 2 ENERO 2019"/>
    <s v="TRANSACCIONES DEL DIA 01/25/2019 RECURSOS HUMANOS"/>
    <n v="616.58000000000004"/>
    <n v="0"/>
    <s v="NEGOCIOS"/>
    <x v="0"/>
  </r>
  <r>
    <n v="91"/>
    <d v="2019-02-09T00:00:00"/>
    <x v="8"/>
    <x v="8"/>
    <x v="1"/>
    <s v="CANALES DE DISTRIBUCION"/>
    <s v="PAGO NOMINA QUINCENA 1 FEBRERO 2019"/>
    <s v="TRANSACCIONES DEL DIA 02/09/2019 RECURSOS HUMANOS"/>
    <n v="111.49"/>
    <n v="0"/>
    <s v="NEGOCIOS"/>
    <x v="0"/>
  </r>
  <r>
    <n v="91"/>
    <d v="2019-03-25T00:00:00"/>
    <x v="9"/>
    <x v="9"/>
    <x v="1"/>
    <s v="CANALES DE DISTRIBUCION"/>
    <s v="PAGO NOMINA QUINCENA 2 MARZO 2019"/>
    <s v="TRANSACCIONES DEL DIA 03/25/2019 RECURSOS HUMANOS"/>
    <n v="7.31"/>
    <n v="0"/>
    <s v="NEGOCIOS"/>
    <x v="0"/>
  </r>
  <r>
    <n v="91"/>
    <d v="2019-04-10T00:00:00"/>
    <x v="10"/>
    <x v="10"/>
    <x v="1"/>
    <s v="CANALES DE DISTRIBUCION"/>
    <s v="PAGO NOMINA QUINCENA 1 ABRIL 2019"/>
    <s v="TRANSACCIONES DEL DIA 04/10/2019 RECURSOS HUMANOS"/>
    <n v="767.82"/>
    <n v="0"/>
    <s v="NEGOCIOS"/>
    <x v="0"/>
  </r>
  <r>
    <n v="91"/>
    <d v="2019-04-25T00:00:00"/>
    <x v="10"/>
    <x v="10"/>
    <x v="1"/>
    <s v="CANALES DE DISTRIBUCION"/>
    <s v="PAGO NOMINA QUINCENA 2 ABRIL 2019"/>
    <s v="TRANSACCIONES DEL DIA 04/25/2019 RECURSOS HUMANOS"/>
    <n v="10767.85"/>
    <n v="0"/>
    <s v="NEGOCIOS"/>
    <x v="0"/>
  </r>
  <r>
    <n v="91"/>
    <d v="2019-04-29T00:00:00"/>
    <x v="10"/>
    <x v="10"/>
    <x v="1"/>
    <s v="CANALES DE DISTRIBUCION"/>
    <s v="PLANILLAS DE LIQUIDACIONES ABR 2019"/>
    <s v="TRANSACCIONES DEL DIA 04/29/2019 RECURSOS HUMANOS"/>
    <n v="691.7"/>
    <n v="0"/>
    <s v="NEGOCIOS"/>
    <x v="0"/>
  </r>
  <r>
    <n v="91"/>
    <d v="2019-05-10T00:00:00"/>
    <x v="11"/>
    <x v="11"/>
    <x v="1"/>
    <s v="CANALES DE DISTRIBUCION"/>
    <s v="PAGO NOMINA QUINCENA 1 MAYO 2019"/>
    <s v="TRANSACCIONES DEL DIA 05/10/2019 RECURSOS HUMANOS"/>
    <n v="2484.4899999999998"/>
    <n v="0"/>
    <s v="NEGOCIOS"/>
    <x v="0"/>
  </r>
  <r>
    <n v="91"/>
    <d v="2019-06-25T00:00:00"/>
    <x v="2"/>
    <x v="2"/>
    <x v="1"/>
    <s v="CANALES DE DISTRIBUCION"/>
    <s v="PAGO NOMINA QUINCENA 2 JUNIO 2019"/>
    <s v="TRANSACCIONES DEL DIA 06/25/2019 RECURSOS HUMANOS"/>
    <n v="519.55999999999995"/>
    <n v="0"/>
    <s v="NEGOCIOS"/>
    <x v="0"/>
  </r>
  <r>
    <n v="91"/>
    <d v="2019-07-10T00:00:00"/>
    <x v="6"/>
    <x v="6"/>
    <x v="1"/>
    <s v="CANALES DE DISTRIBUCION"/>
    <s v="PAGO NOMINA QUINCENA 1 JULIO 2019"/>
    <s v="TRANSACCIONES DEL DIA 07/10/2019 RECURSOS HUMANOS"/>
    <n v="25.14"/>
    <n v="0"/>
    <s v="NEGOCIOS"/>
    <x v="0"/>
  </r>
  <r>
    <n v="91"/>
    <d v="2019-07-25T00:00:00"/>
    <x v="6"/>
    <x v="6"/>
    <x v="1"/>
    <s v="CANALES DE DISTRIBUCION"/>
    <s v="PAGO NOMINA QUINCENA 2 JULIO 2019"/>
    <s v="TRANSACCIONES DEL DIA 07/25/2019 RECURSOS HUMANOS"/>
    <n v="1499.58"/>
    <n v="0"/>
    <s v="NEGOCIOS"/>
    <x v="0"/>
  </r>
  <r>
    <n v="91"/>
    <d v="2019-01-10T00:00:00"/>
    <x v="7"/>
    <x v="7"/>
    <x v="1"/>
    <s v="CENTRO DE TARJETAS"/>
    <s v="PAGO NOMINA QUINCENA 1 ENERO 2019"/>
    <s v="TRANSACCIONES DEL DIA 01/10/2019 RECURSOS HUMANOS"/>
    <n v="273.02999999999997"/>
    <n v="0"/>
    <s v="NEGOCIOS"/>
    <x v="0"/>
  </r>
  <r>
    <n v="91"/>
    <d v="2019-01-25T00:00:00"/>
    <x v="7"/>
    <x v="7"/>
    <x v="1"/>
    <s v="CENTRO DE TARJETAS"/>
    <s v="PAGO NOMINA QUINCENA 2 ENERO 2019"/>
    <s v="TRANSACCIONES DEL DIA 01/25/2019 RECURSOS HUMANOS"/>
    <n v="26.43"/>
    <n v="0"/>
    <s v="NEGOCIOS"/>
    <x v="0"/>
  </r>
  <r>
    <n v="91"/>
    <d v="2019-02-09T00:00:00"/>
    <x v="8"/>
    <x v="8"/>
    <x v="1"/>
    <s v="CENTRO DE TARJETAS"/>
    <s v="PAGO NOMINA QUINCENA 1 FEBRERO 2019"/>
    <s v="TRANSACCIONES DEL DIA 02/09/2019 RECURSOS HUMANOS"/>
    <n v="51.85"/>
    <n v="0"/>
    <s v="NEGOCIOS"/>
    <x v="0"/>
  </r>
  <r>
    <n v="91"/>
    <d v="2019-02-25T00:00:00"/>
    <x v="8"/>
    <x v="8"/>
    <x v="1"/>
    <s v="CENTRO DE TARJETAS"/>
    <s v="PAGO NOMINA QUINCENA 2 FEBRERO 2019"/>
    <s v="TRANSACCIONES DEL DIA 02/25/2019 RECURSOS HUMANOS"/>
    <n v="90.45"/>
    <n v="0"/>
    <s v="NEGOCIOS"/>
    <x v="0"/>
  </r>
  <r>
    <n v="91"/>
    <d v="2019-04-10T00:00:00"/>
    <x v="10"/>
    <x v="10"/>
    <x v="1"/>
    <s v="CENTRO DE TARJETAS"/>
    <s v="PAGO NOMINA QUINCENA 1 ABRIL 2019"/>
    <s v="TRANSACCIONES DEL DIA 04/10/2019 RECURSOS HUMANOS"/>
    <n v="147.93"/>
    <n v="0"/>
    <s v="NEGOCIOS"/>
    <x v="0"/>
  </r>
  <r>
    <n v="91"/>
    <d v="2019-04-25T00:00:00"/>
    <x v="10"/>
    <x v="10"/>
    <x v="1"/>
    <s v="CENTRO DE TARJETAS"/>
    <s v="PAGO NOMINA QUINCENA 2 ABRIL 2019"/>
    <s v="TRANSACCIONES DEL DIA 04/25/2019 RECURSOS HUMANOS"/>
    <n v="49.9"/>
    <n v="0"/>
    <s v="NEGOCIOS"/>
    <x v="0"/>
  </r>
  <r>
    <n v="91"/>
    <d v="2019-05-10T00:00:00"/>
    <x v="11"/>
    <x v="11"/>
    <x v="1"/>
    <s v="CENTRO DE TARJETAS"/>
    <s v="PAGO NOMINA QUINCENA 1 MAYO 2019"/>
    <s v="TRANSACCIONES DEL DIA 05/10/2019 RECURSOS HUMANOS"/>
    <n v="22.38"/>
    <n v="0"/>
    <s v="NEGOCIOS"/>
    <x v="0"/>
  </r>
  <r>
    <n v="91"/>
    <d v="2019-06-10T00:00:00"/>
    <x v="2"/>
    <x v="2"/>
    <x v="1"/>
    <s v="CENTRO DE TARJETAS"/>
    <s v="PAGO NOMINA QUINCENA 1 JUNIO 2019"/>
    <s v="TRANSACCIONES DEL DIA 06/10/2019 RECURSOS HUMANOS"/>
    <n v="24.26"/>
    <n v="0"/>
    <s v="NEGOCIOS"/>
    <x v="0"/>
  </r>
  <r>
    <n v="91"/>
    <d v="2019-04-10T00:00:00"/>
    <x v="10"/>
    <x v="10"/>
    <x v="1"/>
    <s v="CANALES ALTERNOS"/>
    <s v="PAGO NOMINA QUINCENA 1 ABRIL 2019"/>
    <s v="TRANSACCIONES DEL DIA 04/10/2019 RECURSOS HUMANOS"/>
    <n v="94.12"/>
    <n v="0"/>
    <s v="NEGOCIOS"/>
    <x v="0"/>
  </r>
  <r>
    <n v="91"/>
    <d v="2019-06-10T00:00:00"/>
    <x v="2"/>
    <x v="2"/>
    <x v="1"/>
    <s v="CANALES ALTERNOS"/>
    <s v="PAGO NOMINA QUINCENA 1 JUNIO 2019"/>
    <s v="TRANSACCIONES DEL DIA 06/10/2019 RECURSOS HUMANOS"/>
    <n v="132.47"/>
    <n v="0"/>
    <s v="NEGOCIOS"/>
    <x v="0"/>
  </r>
  <r>
    <n v="91"/>
    <d v="2019-07-10T00:00:00"/>
    <x v="6"/>
    <x v="6"/>
    <x v="1"/>
    <s v="CANALES ALTERNOS"/>
    <s v="PAGO NOMINA QUINCENA 1 JULIO 2019"/>
    <s v="TRANSACCIONES DEL DIA 07/10/2019 RECURSOS HUMANOS"/>
    <n v="9.9600000000000009"/>
    <n v="0"/>
    <s v="NEGOCIOS"/>
    <x v="0"/>
  </r>
  <r>
    <n v="91"/>
    <d v="2019-07-25T00:00:00"/>
    <x v="6"/>
    <x v="6"/>
    <x v="1"/>
    <s v="CANALES ALTERNOS"/>
    <s v="PAGO NOMINA QUINCENA 2 JULIO 2019"/>
    <s v="TRANSACCIONES DEL DIA 07/25/2019 RECURSOS HUMANOS"/>
    <n v="20.9"/>
    <n v="0"/>
    <s v="NEGOCIOS"/>
    <x v="0"/>
  </r>
  <r>
    <n v="91"/>
    <d v="2019-07-29T00:00:00"/>
    <x v="6"/>
    <x v="6"/>
    <x v="1"/>
    <s v="CANALES ALTERNOS"/>
    <s v="PLANILLAS DE LIQUIDACIONES JUL 2019"/>
    <s v="TRANSACCIONES DEL DIA 07/29/2019 RECURSOS HUMANOS"/>
    <n v="123.3"/>
    <n v="0"/>
    <s v="NEGOCIOS"/>
    <x v="0"/>
  </r>
  <r>
    <n v="91"/>
    <d v="2019-07-30T00:00:00"/>
    <x v="6"/>
    <x v="6"/>
    <x v="1"/>
    <s v="CANALES ALTERNOS"/>
    <s v="PLANILLAS DE LIQUIDACIONES JUL 2019"/>
    <s v="TRANSACCIONES DEL DIA 07/30/2019 RECURSOS HUMANOS"/>
    <n v="138.41"/>
    <n v="0"/>
    <s v="NEGOCIOS"/>
    <x v="0"/>
  </r>
  <r>
    <n v="91"/>
    <d v="2019-02-25T00:00:00"/>
    <x v="8"/>
    <x v="8"/>
    <x v="1"/>
    <s v="TELEMERCADEO"/>
    <s v="PAGO NOMINA QUINCENA 2 FEBRERO 2019"/>
    <s v="TRANSACCIONES DEL DIA 02/25/2019 RECURSOS HUMANOS"/>
    <n v="327.85"/>
    <n v="0"/>
    <s v="NEGOCIOS"/>
    <x v="0"/>
  </r>
  <r>
    <n v="91"/>
    <d v="2019-01-10T00:00:00"/>
    <x v="7"/>
    <x v="7"/>
    <x v="1"/>
    <s v="ATM"/>
    <s v="PAGO NOMINA QUINCENA 1 ENERO 2019"/>
    <s v="TRANSACCIONES DEL DIA 01/10/2019 RECURSOS HUMANOS"/>
    <n v="164.7"/>
    <n v="0"/>
    <s v="NEGOCIOS"/>
    <x v="0"/>
  </r>
  <r>
    <n v="91"/>
    <d v="2019-02-09T00:00:00"/>
    <x v="8"/>
    <x v="8"/>
    <x v="1"/>
    <s v="ATM"/>
    <s v="PAGO NOMINA QUINCENA 1 FEBRERO 2019"/>
    <s v="TRANSACCIONES DEL DIA 02/09/2019 RECURSOS HUMANOS"/>
    <n v="150.58000000000001"/>
    <n v="0"/>
    <s v="NEGOCIOS"/>
    <x v="0"/>
  </r>
  <r>
    <n v="91"/>
    <d v="2019-02-25T00:00:00"/>
    <x v="8"/>
    <x v="8"/>
    <x v="1"/>
    <s v="ATM"/>
    <s v="PAGO NOMINA QUINCENA 2 FEBRERO 2019"/>
    <s v="TRANSACCIONES DEL DIA 02/25/2019 RECURSOS HUMANOS"/>
    <n v="99.97"/>
    <n v="0"/>
    <s v="NEGOCIOS"/>
    <x v="0"/>
  </r>
  <r>
    <n v="91"/>
    <d v="2019-04-10T00:00:00"/>
    <x v="10"/>
    <x v="10"/>
    <x v="1"/>
    <s v="ATM"/>
    <s v="PAGO NOMINA QUINCENA 1 ABRIL 2019"/>
    <s v="TRANSACCIONES DEL DIA 04/10/2019 RECURSOS HUMANOS"/>
    <n v="45.01"/>
    <n v="0"/>
    <s v="NEGOCIOS"/>
    <x v="0"/>
  </r>
  <r>
    <n v="91"/>
    <d v="2019-05-10T00:00:00"/>
    <x v="11"/>
    <x v="11"/>
    <x v="1"/>
    <s v="ATM"/>
    <s v="PAGO NOMINA QUINCENA 1 MAYO 2019"/>
    <s v="TRANSACCIONES DEL DIA 05/10/2019 RECURSOS HUMANOS"/>
    <n v="18.37"/>
    <n v="0"/>
    <s v="NEGOCIOS"/>
    <x v="0"/>
  </r>
  <r>
    <n v="91"/>
    <d v="2019-05-25T00:00:00"/>
    <x v="11"/>
    <x v="11"/>
    <x v="1"/>
    <s v="ATM"/>
    <s v="PAGO NOMINA QUINCENA 2 MAYO 2019"/>
    <s v="TRANSACCIONES DEL DIA 05/25/2019 RECURSOS HUMANOS"/>
    <n v="13.97"/>
    <n v="0"/>
    <s v="NEGOCIOS"/>
    <x v="0"/>
  </r>
  <r>
    <n v="91"/>
    <d v="2019-06-25T00:00:00"/>
    <x v="2"/>
    <x v="2"/>
    <x v="1"/>
    <s v="ATM"/>
    <s v="PAGO NOMINA QUINCENA 2 JUNIO 2019"/>
    <s v="TRANSACCIONES DEL DIA 06/25/2019 RECURSOS HUMANOS"/>
    <n v="23.05"/>
    <n v="0"/>
    <s v="NEGOCIOS"/>
    <x v="0"/>
  </r>
  <r>
    <n v="91"/>
    <d v="2019-07-10T00:00:00"/>
    <x v="6"/>
    <x v="6"/>
    <x v="1"/>
    <s v="ATM"/>
    <s v="PAGO NOMINA QUINCENA 1 JULIO 2019"/>
    <s v="TRANSACCIONES DEL DIA 07/10/2019 RECURSOS HUMANOS"/>
    <n v="30.39"/>
    <n v="0"/>
    <s v="NEGOCIOS"/>
    <x v="0"/>
  </r>
  <r>
    <n v="91"/>
    <d v="2019-07-25T00:00:00"/>
    <x v="6"/>
    <x v="6"/>
    <x v="1"/>
    <s v="ATM"/>
    <s v="PAGO NOMINA QUINCENA 2 JULIO 2019"/>
    <s v="TRANSACCIONES DEL DIA 07/25/2019 RECURSOS HUMANOS"/>
    <n v="50.79"/>
    <n v="0"/>
    <s v="NEGOCIOS"/>
    <x v="0"/>
  </r>
  <r>
    <n v="91"/>
    <d v="2019-01-10T00:00:00"/>
    <x v="7"/>
    <x v="7"/>
    <x v="1"/>
    <s v="ATENCION A CLIENTES"/>
    <s v="PAGO NOMINA QUINCENA 1 ENERO 2019"/>
    <s v="TRANSACCIONES DEL DIA 01/10/2019 RECURSOS HUMANOS"/>
    <n v="2823.18"/>
    <n v="0"/>
    <s v="NEGOCIOS"/>
    <x v="0"/>
  </r>
  <r>
    <n v="91"/>
    <d v="2019-01-25T00:00:00"/>
    <x v="7"/>
    <x v="7"/>
    <x v="1"/>
    <s v="ATENCION A CLIENTES"/>
    <s v="PAGO NOMINA QUINCENA 2 ENERO 2019"/>
    <s v="TRANSACCIONES DEL DIA 01/25/2019 RECURSOS HUMANOS"/>
    <n v="838"/>
    <n v="0"/>
    <s v="NEGOCIOS"/>
    <x v="0"/>
  </r>
  <r>
    <n v="91"/>
    <d v="2019-02-04T00:00:00"/>
    <x v="8"/>
    <x v="8"/>
    <x v="1"/>
    <s v="ATENCION A CLIENTES"/>
    <s v="PLANILLAS DE LIQUIDACIONES FEB 2019"/>
    <s v="TRANSACCIONES DEL DIA 02/04/2019 RECURSOS HUMANOS"/>
    <n v="4.68"/>
    <n v="0"/>
    <s v="NEGOCIOS"/>
    <x v="0"/>
  </r>
  <r>
    <n v="91"/>
    <d v="2019-02-09T00:00:00"/>
    <x v="8"/>
    <x v="8"/>
    <x v="1"/>
    <s v="ATENCION A CLIENTES"/>
    <s v="PAGO NOMINA QUINCENA 1 FEBRERO 2019"/>
    <s v="TRANSACCIONES DEL DIA 02/09/2019 RECURSOS HUMANOS"/>
    <n v="5620.07"/>
    <n v="0"/>
    <s v="NEGOCIOS"/>
    <x v="0"/>
  </r>
  <r>
    <n v="91"/>
    <d v="2019-02-25T00:00:00"/>
    <x v="8"/>
    <x v="8"/>
    <x v="1"/>
    <s v="ATENCION A CLIENTES"/>
    <s v="PAGO NOMINA QUINCENA 2 FEBRERO 2019"/>
    <s v="TRANSACCIONES DEL DIA 02/25/2019 RECURSOS HUMANOS"/>
    <n v="983.17"/>
    <n v="0"/>
    <s v="NEGOCIOS"/>
    <x v="0"/>
  </r>
  <r>
    <n v="91"/>
    <d v="2019-03-09T00:00:00"/>
    <x v="9"/>
    <x v="9"/>
    <x v="1"/>
    <s v="ATENCION A CLIENTES"/>
    <s v="PAGO NOMINA QUINCENA 1 MARZO 2019"/>
    <s v="TRANSACCIONES DEL DIA 03/09/2019 RECURSOS HUMANOS"/>
    <n v="1232.6199999999999"/>
    <n v="0"/>
    <s v="NEGOCIOS"/>
    <x v="0"/>
  </r>
  <r>
    <n v="91"/>
    <d v="2019-03-25T00:00:00"/>
    <x v="9"/>
    <x v="9"/>
    <x v="1"/>
    <s v="ATENCION A CLIENTES"/>
    <s v="PAGO NOMINA QUINCENA 2 MARZO 2019"/>
    <s v="TRANSACCIONES DEL DIA 03/25/2019 RECURSOS HUMANOS"/>
    <n v="1283.31"/>
    <n v="0"/>
    <s v="NEGOCIOS"/>
    <x v="0"/>
  </r>
  <r>
    <n v="91"/>
    <d v="2019-04-10T00:00:00"/>
    <x v="10"/>
    <x v="10"/>
    <x v="1"/>
    <s v="ATENCION A CLIENTES"/>
    <s v="PAGO NOMINA QUINCENA 1 ABRIL 2019"/>
    <s v="TRANSACCIONES DEL DIA 04/10/2019 RECURSOS HUMANOS"/>
    <n v="2980.22"/>
    <n v="0"/>
    <s v="NEGOCIOS"/>
    <x v="0"/>
  </r>
  <r>
    <n v="91"/>
    <d v="2019-04-16T00:00:00"/>
    <x v="10"/>
    <x v="10"/>
    <x v="1"/>
    <s v="ATENCION A CLIENTES"/>
    <s v="PLANILLAS DE LIQUIDACIONES ABR 2019"/>
    <s v="TRANSACCIONES DEL DIA 04/16/2019 RECURSOS HUMANOS"/>
    <n v="61.81"/>
    <n v="0"/>
    <s v="NEGOCIOS"/>
    <x v="0"/>
  </r>
  <r>
    <n v="91"/>
    <d v="2019-04-25T00:00:00"/>
    <x v="10"/>
    <x v="10"/>
    <x v="1"/>
    <s v="ATENCION A CLIENTES"/>
    <s v="PAGO NOMINA QUINCENA 2 ABRIL 2019"/>
    <s v="TRANSACCIONES DEL DIA 04/25/2019 RECURSOS HUMANOS"/>
    <n v="1738.68"/>
    <n v="0"/>
    <s v="NEGOCIOS"/>
    <x v="0"/>
  </r>
  <r>
    <n v="91"/>
    <d v="2019-05-10T00:00:00"/>
    <x v="11"/>
    <x v="11"/>
    <x v="1"/>
    <s v="ATENCION A CLIENTES"/>
    <s v="PAGO NOMINA QUINCENA 1 MAYO 2019"/>
    <s v="TRANSACCIONES DEL DIA 05/10/2019 RECURSOS HUMANOS"/>
    <n v="1065.6300000000001"/>
    <n v="0"/>
    <s v="NEGOCIOS"/>
    <x v="0"/>
  </r>
  <r>
    <n v="91"/>
    <d v="2019-05-17T00:00:00"/>
    <x v="11"/>
    <x v="11"/>
    <x v="1"/>
    <s v="ATENCION A CLIENTES"/>
    <s v="PLANILLAS DE LIQUIDACIONES MAY 2019"/>
    <s v="TRANSACCIONES DEL DIA 05/17/2019 RECURSOS HUMANOS"/>
    <n v="2.27"/>
    <n v="0"/>
    <s v="NEGOCIOS"/>
    <x v="0"/>
  </r>
  <r>
    <n v="91"/>
    <d v="2019-05-25T00:00:00"/>
    <x v="11"/>
    <x v="11"/>
    <x v="1"/>
    <s v="ATENCION A CLIENTES"/>
    <s v="PAGO NOMINA QUINCENA 2 MAYO 2019"/>
    <s v="TRANSACCIONES DEL DIA 05/25/2019 RECURSOS HUMANOS"/>
    <n v="653.96"/>
    <n v="0"/>
    <s v="NEGOCIOS"/>
    <x v="0"/>
  </r>
  <r>
    <n v="91"/>
    <d v="2019-06-10T00:00:00"/>
    <x v="2"/>
    <x v="2"/>
    <x v="1"/>
    <s v="ATENCION A CLIENTES"/>
    <s v="PAGO NOMINA QUINCENA 1 JUNIO 2019"/>
    <s v="TRANSACCIONES DEL DIA 06/10/2019 RECURSOS HUMANOS"/>
    <n v="3294.23"/>
    <n v="0"/>
    <s v="NEGOCIOS"/>
    <x v="0"/>
  </r>
  <r>
    <n v="91"/>
    <d v="2019-06-25T00:00:00"/>
    <x v="2"/>
    <x v="2"/>
    <x v="1"/>
    <s v="ATENCION A CLIENTES"/>
    <s v="PAGO NOMINA QUINCENA 2 JUNIO 2019"/>
    <s v="TRANSACCIONES DEL DIA 06/25/2019 RECURSOS HUMANOS"/>
    <n v="944.15"/>
    <n v="0"/>
    <s v="NEGOCIOS"/>
    <x v="0"/>
  </r>
  <r>
    <n v="91"/>
    <d v="2019-07-10T00:00:00"/>
    <x v="6"/>
    <x v="6"/>
    <x v="1"/>
    <s v="ATENCION A CLIENTES"/>
    <s v="PAGO NOMINA QUINCENA 1 JULIO 2019"/>
    <s v="TRANSACCIONES DEL DIA 07/10/2019 RECURSOS HUMANOS"/>
    <n v="804.21"/>
    <n v="0"/>
    <s v="NEGOCIOS"/>
    <x v="0"/>
  </r>
  <r>
    <n v="91"/>
    <d v="2019-07-25T00:00:00"/>
    <x v="6"/>
    <x v="6"/>
    <x v="1"/>
    <s v="ATENCION A CLIENTES"/>
    <s v="PAGO NOMINA QUINCENA 2 JULIO 2019"/>
    <s v="TRANSACCIONES DEL DIA 07/25/2019 RECURSOS HUMANOS"/>
    <n v="1408.96"/>
    <n v="0"/>
    <s v="NEGOCIOS"/>
    <x v="0"/>
  </r>
  <r>
    <n v="91"/>
    <d v="2019-03-25T00:00:00"/>
    <x v="9"/>
    <x v="9"/>
    <x v="1"/>
    <s v="VENTAS CONSUMO"/>
    <s v="PAGO NOMINA QUINCENA 2 MARZO 2019"/>
    <s v="TRANSACCIONES DEL DIA 03/25/2019 RECURSOS HUMANOS"/>
    <n v="1290.4100000000001"/>
    <n v="0"/>
    <s v="NEGOCIOS"/>
    <x v="0"/>
  </r>
  <r>
    <n v="91"/>
    <d v="2019-04-10T00:00:00"/>
    <x v="10"/>
    <x v="10"/>
    <x v="1"/>
    <s v="VENTAS CONSUMO"/>
    <s v="PAGO NOMINA QUINCENA 1 ABRIL 2019"/>
    <s v="TRANSACCIONES DEL DIA 04/10/2019 RECURSOS HUMANOS"/>
    <n v="27.2"/>
    <n v="0"/>
    <s v="NEGOCIOS"/>
    <x v="0"/>
  </r>
  <r>
    <n v="91"/>
    <d v="2019-05-25T00:00:00"/>
    <x v="11"/>
    <x v="11"/>
    <x v="1"/>
    <s v="VENTAS CONSUMO"/>
    <s v="PAGO NOMINA QUINCENA 2 MAYO 2019"/>
    <s v="TRANSACCIONES DEL DIA 05/25/2019 RECURSOS HUMANOS"/>
    <n v="516.86"/>
    <n v="0"/>
    <s v="NEGOCIOS"/>
    <x v="0"/>
  </r>
  <r>
    <n v="91"/>
    <d v="2019-06-25T00:00:00"/>
    <x v="2"/>
    <x v="2"/>
    <x v="1"/>
    <s v="VENTAS CONSUMO"/>
    <s v="PAGO NOMINA QUINCENA 2 JUNIO 2019"/>
    <s v="TRANSACCIONES DEL DIA 06/25/2019 RECURSOS HUMANOS"/>
    <n v="83.12"/>
    <n v="0"/>
    <s v="NEGOCIOS"/>
    <x v="0"/>
  </r>
  <r>
    <n v="91"/>
    <d v="2019-01-10T00:00:00"/>
    <x v="7"/>
    <x v="7"/>
    <x v="1"/>
    <s v="FUERZAS DE VENTAS PANAMA"/>
    <s v="PAGO NOMINA QUINCENA 1 ENERO 2019"/>
    <s v="TRANSACCIONES DEL DIA 01/10/2019 RECURSOS HUMANOS"/>
    <n v="673.32"/>
    <n v="0"/>
    <s v="NEGOCIOS"/>
    <x v="0"/>
  </r>
  <r>
    <n v="91"/>
    <d v="2019-01-25T00:00:00"/>
    <x v="7"/>
    <x v="7"/>
    <x v="1"/>
    <s v="FUERZAS DE VENTAS PANAMA"/>
    <s v="PAGO NOMINA QUINCENA 2 ENERO 2019"/>
    <s v="TRANSACCIONES DEL DIA 01/25/2019 RECURSOS HUMANOS"/>
    <n v="151.41"/>
    <n v="0"/>
    <s v="NEGOCIOS"/>
    <x v="0"/>
  </r>
  <r>
    <n v="91"/>
    <d v="2019-02-09T00:00:00"/>
    <x v="8"/>
    <x v="8"/>
    <x v="1"/>
    <s v="FUERZAS DE VENTAS PANAMA"/>
    <s v="PAGO NOMINA QUINCENA 1 FEBRERO 2019"/>
    <s v="TRANSACCIONES DEL DIA 02/09/2019 RECURSOS HUMANOS"/>
    <n v="506.95"/>
    <n v="0"/>
    <s v="NEGOCIOS"/>
    <x v="0"/>
  </r>
  <r>
    <n v="91"/>
    <d v="2019-02-25T00:00:00"/>
    <x v="8"/>
    <x v="8"/>
    <x v="1"/>
    <s v="FUERZAS DE VENTAS PANAMA"/>
    <s v="PAGO NOMINA QUINCENA 2 FEBRERO 2019"/>
    <s v="TRANSACCIONES DEL DIA 02/25/2019 RECURSOS HUMANOS"/>
    <n v="156.97"/>
    <n v="0"/>
    <s v="NEGOCIOS"/>
    <x v="0"/>
  </r>
  <r>
    <n v="91"/>
    <d v="2019-03-09T00:00:00"/>
    <x v="9"/>
    <x v="9"/>
    <x v="1"/>
    <s v="FUERZAS DE VENTAS PANAMA"/>
    <s v="PAGO NOMINA QUINCENA 1 MARZO 2019"/>
    <s v="TRANSACCIONES DEL DIA 03/09/2019 RECURSOS HUMANOS"/>
    <n v="444.29"/>
    <n v="0"/>
    <s v="NEGOCIOS"/>
    <x v="0"/>
  </r>
  <r>
    <n v="91"/>
    <d v="2019-03-25T00:00:00"/>
    <x v="9"/>
    <x v="9"/>
    <x v="1"/>
    <s v="FUERZAS DE VENTAS PANAMA"/>
    <s v="PAGO NOMINA QUINCENA 2 MARZO 2019"/>
    <s v="TRANSACCIONES DEL DIA 03/25/2019 RECURSOS HUMANOS"/>
    <n v="16088.95"/>
    <n v="0"/>
    <s v="NEGOCIOS"/>
    <x v="0"/>
  </r>
  <r>
    <n v="91"/>
    <d v="2019-04-10T00:00:00"/>
    <x v="10"/>
    <x v="10"/>
    <x v="1"/>
    <s v="FUERZAS DE VENTAS PANAMA"/>
    <s v="PAGO NOMINA QUINCENA 1 ABRIL 2019"/>
    <s v="TRANSACCIONES DEL DIA 04/10/2019 RECURSOS HUMANOS"/>
    <n v="140"/>
    <n v="0"/>
    <s v="NEGOCIOS"/>
    <x v="0"/>
  </r>
  <r>
    <n v="91"/>
    <d v="2019-04-25T00:00:00"/>
    <x v="10"/>
    <x v="10"/>
    <x v="1"/>
    <s v="FUERZAS DE VENTAS PANAMA"/>
    <s v="PAGO NOMINA QUINCENA 2 ABRIL 2019"/>
    <s v="TRANSACCIONES DEL DIA 04/25/2019 RECURSOS HUMANOS"/>
    <n v="2256.5"/>
    <n v="0"/>
    <s v="NEGOCIOS"/>
    <x v="0"/>
  </r>
  <r>
    <n v="91"/>
    <d v="2019-05-10T00:00:00"/>
    <x v="11"/>
    <x v="11"/>
    <x v="1"/>
    <s v="FUERZAS DE VENTAS PANAMA"/>
    <s v="PAGO NOMINA QUINCENA 1 MAYO 2019"/>
    <s v="TRANSACCIONES DEL DIA 05/10/2019 RECURSOS HUMANOS"/>
    <n v="2309.17"/>
    <n v="0"/>
    <s v="NEGOCIOS"/>
    <x v="0"/>
  </r>
  <r>
    <n v="91"/>
    <d v="2019-05-25T00:00:00"/>
    <x v="11"/>
    <x v="11"/>
    <x v="1"/>
    <s v="FUERZAS DE VENTAS PANAMA"/>
    <s v="PAGO NOMINA QUINCENA 2 MAYO 2019"/>
    <s v="TRANSACCIONES DEL DIA 05/25/2019 RECURSOS HUMANOS"/>
    <n v="11432.58"/>
    <n v="0"/>
    <s v="NEGOCIOS"/>
    <x v="0"/>
  </r>
  <r>
    <n v="91"/>
    <d v="2019-06-10T00:00:00"/>
    <x v="2"/>
    <x v="2"/>
    <x v="1"/>
    <s v="FUERZAS DE VENTAS PANAMA"/>
    <s v="PAGO NOMINA QUINCENA 1 JUNIO 2019"/>
    <s v="TRANSACCIONES DEL DIA 06/10/2019 RECURSOS HUMANOS"/>
    <n v="537.59"/>
    <n v="0"/>
    <s v="NEGOCIOS"/>
    <x v="0"/>
  </r>
  <r>
    <n v="91"/>
    <d v="2019-06-25T00:00:00"/>
    <x v="2"/>
    <x v="2"/>
    <x v="1"/>
    <s v="FUERZAS DE VENTAS PANAMA"/>
    <s v="PAGO NOMINA QUINCENA 2 JUNIO 2019"/>
    <s v="TRANSACCIONES DEL DIA 06/25/2019 RECURSOS HUMANOS"/>
    <n v="910.15"/>
    <n v="0"/>
    <s v="NEGOCIOS"/>
    <x v="0"/>
  </r>
  <r>
    <n v="91"/>
    <d v="2019-07-10T00:00:00"/>
    <x v="6"/>
    <x v="6"/>
    <x v="1"/>
    <s v="FUERZAS DE VENTAS PANAMA"/>
    <s v="PAGO NOMINA QUINCENA 1 JULIO 2019"/>
    <s v="TRANSACCIONES DEL DIA 07/10/2019 RECURSOS HUMANOS"/>
    <n v="930.71"/>
    <n v="0"/>
    <s v="NEGOCIOS"/>
    <x v="0"/>
  </r>
  <r>
    <n v="91"/>
    <d v="2019-07-25T00:00:00"/>
    <x v="6"/>
    <x v="6"/>
    <x v="1"/>
    <s v="FUERZAS DE VENTAS PANAMA"/>
    <s v="PAGO NOMINA QUINCENA 2 JULIO 2019"/>
    <s v="TRANSACCIONES DEL DIA 07/25/2019 RECURSOS HUMANOS"/>
    <n v="1142.21"/>
    <n v="0"/>
    <s v="NEGOCIOS"/>
    <x v="0"/>
  </r>
  <r>
    <n v="91"/>
    <d v="2019-01-10T00:00:00"/>
    <x v="7"/>
    <x v="7"/>
    <x v="1"/>
    <s v="FUERZA DE VENTAS AUTOS"/>
    <s v="PAGO NOMINA QUINCENA 1 ENERO 2019"/>
    <s v="TRANSACCIONES DEL DIA 01/10/2019 RECURSOS HUMANOS"/>
    <n v="123.45"/>
    <n v="0"/>
    <s v="NEGOCIOS"/>
    <x v="0"/>
  </r>
  <r>
    <n v="91"/>
    <d v="2019-02-09T00:00:00"/>
    <x v="8"/>
    <x v="8"/>
    <x v="1"/>
    <s v="FUERZA DE VENTAS AUTOS"/>
    <s v="PAGO NOMINA QUINCENA 1 FEBRERO 2019"/>
    <s v="TRANSACCIONES DEL DIA 02/09/2019 RECURSOS HUMANOS"/>
    <n v="1127.55"/>
    <n v="0"/>
    <s v="NEGOCIOS"/>
    <x v="0"/>
  </r>
  <r>
    <n v="91"/>
    <d v="2019-02-25T00:00:00"/>
    <x v="8"/>
    <x v="8"/>
    <x v="1"/>
    <s v="FUERZA DE VENTAS AUTOS"/>
    <s v="PAGO NOMINA QUINCENA 2 FEBRERO 2019"/>
    <s v="TRANSACCIONES DEL DIA 02/25/2019 RECURSOS HUMANOS"/>
    <n v="191.12"/>
    <n v="0"/>
    <s v="NEGOCIOS"/>
    <x v="0"/>
  </r>
  <r>
    <n v="91"/>
    <d v="2019-03-09T00:00:00"/>
    <x v="9"/>
    <x v="9"/>
    <x v="1"/>
    <s v="FUERZA DE VENTAS AUTOS"/>
    <s v="PAGO NOMINA QUINCENA 1 MARZO 2019"/>
    <s v="TRANSACCIONES DEL DIA 03/09/2019 RECURSOS HUMANOS"/>
    <n v="305.36"/>
    <n v="0"/>
    <s v="NEGOCIOS"/>
    <x v="0"/>
  </r>
  <r>
    <n v="91"/>
    <d v="2019-03-12T00:00:00"/>
    <x v="9"/>
    <x v="9"/>
    <x v="1"/>
    <s v="FUERZA DE VENTAS AUTOS"/>
    <s v="PLANILLAS DE LIQUIDACIONES MAR 2019"/>
    <s v="TRANSACCIONES DEL DIA 03/12/2019 RECURSOS HUMANOS"/>
    <n v="158.78"/>
    <n v="0"/>
    <s v="NEGOCIOS"/>
    <x v="0"/>
  </r>
  <r>
    <n v="91"/>
    <d v="2019-04-10T00:00:00"/>
    <x v="10"/>
    <x v="10"/>
    <x v="1"/>
    <s v="FUERZA DE VENTAS AUTOS"/>
    <s v="PAGO NOMINA QUINCENA 1 ABRIL 2019"/>
    <s v="TRANSACCIONES DEL DIA 04/10/2019 RECURSOS HUMANOS"/>
    <n v="519.46"/>
    <n v="0"/>
    <s v="NEGOCIOS"/>
    <x v="0"/>
  </r>
  <r>
    <n v="91"/>
    <d v="2019-04-25T00:00:00"/>
    <x v="10"/>
    <x v="10"/>
    <x v="1"/>
    <s v="FUERZA DE VENTAS AUTOS"/>
    <s v="PAGO NOMINA QUINCENA 2 ABRIL 2019"/>
    <s v="TRANSACCIONES DEL DIA 04/25/2019 RECURSOS HUMANOS"/>
    <n v="537.95000000000005"/>
    <n v="0"/>
    <s v="NEGOCIOS"/>
    <x v="0"/>
  </r>
  <r>
    <n v="91"/>
    <d v="2019-05-10T00:00:00"/>
    <x v="11"/>
    <x v="11"/>
    <x v="1"/>
    <s v="FUERZA DE VENTAS AUTOS"/>
    <s v="PAGO NOMINA QUINCENA 1 MAYO 2019"/>
    <s v="TRANSACCIONES DEL DIA 05/10/2019 RECURSOS HUMANOS"/>
    <n v="1368.34"/>
    <n v="0"/>
    <s v="NEGOCIOS"/>
    <x v="0"/>
  </r>
  <r>
    <n v="91"/>
    <d v="2019-06-10T00:00:00"/>
    <x v="2"/>
    <x v="2"/>
    <x v="1"/>
    <s v="FUERZA DE VENTAS AUTOS"/>
    <s v="PAGO NOMINA QUINCENA 1 JUNIO 2019"/>
    <s v="TRANSACCIONES DEL DIA 06/10/2019 RECURSOS HUMANOS"/>
    <n v="329.69"/>
    <n v="0"/>
    <s v="NEGOCIOS"/>
    <x v="0"/>
  </r>
  <r>
    <n v="91"/>
    <d v="2019-06-25T00:00:00"/>
    <x v="2"/>
    <x v="2"/>
    <x v="1"/>
    <s v="FUERZA DE VENTAS AUTOS"/>
    <s v="PAGO NOMINA QUINCENA 2 JUNIO 2019"/>
    <s v="TRANSACCIONES DEL DIA 06/25/2019 RECURSOS HUMANOS"/>
    <n v="1553.8"/>
    <n v="0"/>
    <s v="NEGOCIOS"/>
    <x v="0"/>
  </r>
  <r>
    <n v="91"/>
    <d v="2019-07-10T00:00:00"/>
    <x v="6"/>
    <x v="6"/>
    <x v="1"/>
    <s v="FUERZA DE VENTAS AUTOS"/>
    <s v="PAGO NOMINA QUINCENA 1 JULIO 2019"/>
    <s v="TRANSACCIONES DEL DIA 07/10/2019 RECURSOS HUMANOS"/>
    <n v="163.72"/>
    <n v="0"/>
    <s v="NEGOCIOS"/>
    <x v="0"/>
  </r>
  <r>
    <n v="91"/>
    <d v="2019-01-10T00:00:00"/>
    <x v="7"/>
    <x v="7"/>
    <x v="1"/>
    <s v="IMAGEN CORPORATIVA"/>
    <s v="PAGO NOMINA QUINCENA 1 ENERO 2019"/>
    <s v="TRANSACCIONES DEL DIA 01/10/2019 RECURSOS HUMANOS"/>
    <n v="39.43"/>
    <n v="0"/>
    <s v="NEGOCIOS"/>
    <x v="0"/>
  </r>
  <r>
    <n v="91"/>
    <d v="2019-02-09T00:00:00"/>
    <x v="8"/>
    <x v="8"/>
    <x v="1"/>
    <s v="IMAGEN CORPORATIVA"/>
    <s v="PAGO NOMINA QUINCENA 1 FEBRERO 2019"/>
    <s v="TRANSACCIONES DEL DIA 02/09/2019 RECURSOS HUMANOS"/>
    <n v="271.64999999999998"/>
    <n v="0"/>
    <s v="NEGOCIOS"/>
    <x v="0"/>
  </r>
  <r>
    <n v="91"/>
    <d v="2019-03-09T00:00:00"/>
    <x v="9"/>
    <x v="9"/>
    <x v="1"/>
    <s v="IMAGEN CORPORATIVA"/>
    <s v="PAGO NOMINA QUINCENA 1 MARZO 2019"/>
    <s v="TRANSACCIONES DEL DIA 03/09/2019 RECURSOS HUMANOS"/>
    <n v="86.5"/>
    <n v="0"/>
    <s v="NEGOCIOS"/>
    <x v="0"/>
  </r>
  <r>
    <n v="91"/>
    <d v="2019-03-25T00:00:00"/>
    <x v="9"/>
    <x v="9"/>
    <x v="1"/>
    <s v="IMAGEN CORPORATIVA"/>
    <s v="PAGO NOMINA QUINCENA 2 MARZO 2019"/>
    <s v="TRANSACCIONES DEL DIA 03/25/2019 RECURSOS HUMANOS"/>
    <n v="37.49"/>
    <n v="0"/>
    <s v="NEGOCIOS"/>
    <x v="0"/>
  </r>
  <r>
    <n v="91"/>
    <d v="2019-04-25T00:00:00"/>
    <x v="10"/>
    <x v="10"/>
    <x v="1"/>
    <s v="IMAGEN CORPORATIVA"/>
    <s v="PAGO NOMINA QUINCENA 2 ABRIL 2019"/>
    <s v="TRANSACCIONES DEL DIA 04/25/2019 RECURSOS HUMANOS"/>
    <n v="181.36"/>
    <n v="0"/>
    <s v="NEGOCIOS"/>
    <x v="0"/>
  </r>
  <r>
    <n v="91"/>
    <d v="2019-06-10T00:00:00"/>
    <x v="2"/>
    <x v="2"/>
    <x v="1"/>
    <s v="IMAGEN CORPORATIVA"/>
    <s v="PAGO NOMINA QUINCENA 1 JUNIO 2019"/>
    <s v="TRANSACCIONES DEL DIA 06/10/2019 RECURSOS HUMANOS"/>
    <n v="29.16"/>
    <n v="0"/>
    <s v="NEGOCIOS"/>
    <x v="0"/>
  </r>
  <r>
    <n v="95"/>
    <d v="2019-01-25T00:00:00"/>
    <x v="7"/>
    <x v="7"/>
    <x v="1"/>
    <s v="ADMINISTRACION DE SUCURSALES"/>
    <s v="PAGO NOMINA QUINCENA 2 ENERO 2019"/>
    <s v="TRANSACCIONES DEL DIA 01/25/2019 RECURSOS HUMANOS"/>
    <n v="47.61"/>
    <n v="0"/>
    <s v="BOULEVARD EL DORADO"/>
    <x v="0"/>
  </r>
  <r>
    <n v="95"/>
    <d v="2019-02-09T00:00:00"/>
    <x v="8"/>
    <x v="8"/>
    <x v="1"/>
    <s v="ADMINISTRACION DE SUCURSALES"/>
    <s v="PAGO NOMINA QUINCENA 1 FEBRERO 2019"/>
    <s v="TRANSACCIONES DEL DIA 02/09/2019 RECURSOS HUMANOS"/>
    <n v="111.83"/>
    <n v="0"/>
    <s v="BOULEVARD EL DORADO"/>
    <x v="0"/>
  </r>
  <r>
    <n v="95"/>
    <d v="2019-04-10T00:00:00"/>
    <x v="10"/>
    <x v="10"/>
    <x v="1"/>
    <s v="ADMINISTRACION DE SUCURSALES"/>
    <s v="PAGO NOMINA QUINCENA 1 ABRIL 2019"/>
    <s v="TRANSACCIONES DEL DIA 04/10/2019 RECURSOS HUMANOS"/>
    <n v="13.68"/>
    <n v="0"/>
    <s v="BOULEVARD EL DORADO"/>
    <x v="0"/>
  </r>
  <r>
    <n v="95"/>
    <d v="2019-05-25T00:00:00"/>
    <x v="11"/>
    <x v="11"/>
    <x v="1"/>
    <s v="ADMINISTRACION DE SUCURSALES"/>
    <s v="PAGO NOMINA QUINCENA 2 MAYO 2019"/>
    <s v="TRANSACCIONES DEL DIA 05/25/2019 RECURSOS HUMANOS"/>
    <n v="50.38"/>
    <n v="0"/>
    <s v="BOULEVARD EL DORADO"/>
    <x v="0"/>
  </r>
  <r>
    <n v="95"/>
    <d v="2019-06-10T00:00:00"/>
    <x v="2"/>
    <x v="2"/>
    <x v="1"/>
    <s v="ADMINISTRACION DE SUCURSALES"/>
    <s v="PAGO NOMINA QUINCENA 1 JUNIO 2019"/>
    <s v="TRANSACCIONES DEL DIA 06/10/2019 RECURSOS HUMANOS"/>
    <n v="42.39"/>
    <n v="0"/>
    <s v="BOULEVARD EL DORADO"/>
    <x v="0"/>
  </r>
  <r>
    <n v="95"/>
    <d v="2019-01-10T00:00:00"/>
    <x v="7"/>
    <x v="7"/>
    <x v="1"/>
    <s v="CAJA"/>
    <s v="PAGO NOMINA QUINCENA 1 ENERO 2019"/>
    <s v="TRANSACCIONES DEL DIA 01/10/2019 RECURSOS HUMANOS"/>
    <n v="159.55000000000001"/>
    <n v="0"/>
    <s v="BOULEVARD EL DORADO"/>
    <x v="0"/>
  </r>
  <r>
    <n v="95"/>
    <d v="2019-01-25T00:00:00"/>
    <x v="7"/>
    <x v="7"/>
    <x v="1"/>
    <s v="CAJA"/>
    <s v="PAGO NOMINA QUINCENA 2 ENERO 2019"/>
    <s v="TRANSACCIONES DEL DIA 01/25/2019 RECURSOS HUMANOS"/>
    <n v="173.16"/>
    <n v="0"/>
    <s v="BOULEVARD EL DORADO"/>
    <x v="0"/>
  </r>
  <r>
    <n v="95"/>
    <d v="2019-02-09T00:00:00"/>
    <x v="8"/>
    <x v="8"/>
    <x v="1"/>
    <s v="CAJA"/>
    <s v="PAGO NOMINA QUINCENA 1 FEBRERO 2019"/>
    <s v="TRANSACCIONES DEL DIA 02/09/2019 RECURSOS HUMANOS"/>
    <n v="219.83"/>
    <n v="0"/>
    <s v="BOULEVARD EL DORADO"/>
    <x v="0"/>
  </r>
  <r>
    <n v="95"/>
    <d v="2019-02-25T00:00:00"/>
    <x v="8"/>
    <x v="8"/>
    <x v="1"/>
    <s v="CAJA"/>
    <s v="PAGO NOMINA QUINCENA 2 FEBRERO 2019"/>
    <s v="TRANSACCIONES DEL DIA 02/25/2019 RECURSOS HUMANOS"/>
    <n v="129.44999999999999"/>
    <n v="0"/>
    <s v="BOULEVARD EL DORADO"/>
    <x v="0"/>
  </r>
  <r>
    <n v="95"/>
    <d v="2019-03-09T00:00:00"/>
    <x v="9"/>
    <x v="9"/>
    <x v="1"/>
    <s v="CAJA"/>
    <s v="PAGO NOMINA QUINCENA 1 MARZO 2019"/>
    <s v="TRANSACCIONES DEL DIA 03/09/2019 RECURSOS HUMANOS"/>
    <n v="98.19"/>
    <n v="0"/>
    <s v="BOULEVARD EL DORADO"/>
    <x v="0"/>
  </r>
  <r>
    <n v="95"/>
    <d v="2019-03-25T00:00:00"/>
    <x v="9"/>
    <x v="9"/>
    <x v="1"/>
    <s v="CAJA"/>
    <s v="PAGO NOMINA QUINCENA 2 MARZO 2019"/>
    <s v="TRANSACCIONES DEL DIA 03/25/2019 RECURSOS HUMANOS"/>
    <n v="142.01"/>
    <n v="0"/>
    <s v="BOULEVARD EL DORADO"/>
    <x v="0"/>
  </r>
  <r>
    <n v="95"/>
    <d v="2019-04-10T00:00:00"/>
    <x v="10"/>
    <x v="10"/>
    <x v="1"/>
    <s v="CAJA"/>
    <s v="PAGO NOMINA QUINCENA 1 ABRIL 2019"/>
    <s v="TRANSACCIONES DEL DIA 04/10/2019 RECURSOS HUMANOS"/>
    <n v="206.84"/>
    <n v="0"/>
    <s v="BOULEVARD EL DORADO"/>
    <x v="0"/>
  </r>
  <r>
    <n v="95"/>
    <d v="2019-04-25T00:00:00"/>
    <x v="10"/>
    <x v="10"/>
    <x v="1"/>
    <s v="CAJA"/>
    <s v="PAGO NOMINA QUINCENA 2 ABRIL 2019"/>
    <s v="TRANSACCIONES DEL DIA 04/25/2019 RECURSOS HUMANOS"/>
    <n v="233.45"/>
    <n v="0"/>
    <s v="BOULEVARD EL DORADO"/>
    <x v="0"/>
  </r>
  <r>
    <n v="95"/>
    <d v="2019-05-10T00:00:00"/>
    <x v="11"/>
    <x v="11"/>
    <x v="1"/>
    <s v="CAJA"/>
    <s v="PAGO NOMINA QUINCENA 1 MAYO 2019"/>
    <s v="TRANSACCIONES DEL DIA 05/10/2019 RECURSOS HUMANOS"/>
    <n v="365.3"/>
    <n v="0"/>
    <s v="BOULEVARD EL DORADO"/>
    <x v="0"/>
  </r>
  <r>
    <n v="95"/>
    <d v="2019-05-25T00:00:00"/>
    <x v="11"/>
    <x v="11"/>
    <x v="1"/>
    <s v="CAJA"/>
    <s v="PAGO NOMINA QUINCENA 2 MAYO 2019"/>
    <s v="TRANSACCIONES DEL DIA 05/25/2019 RECURSOS HUMANOS"/>
    <n v="277.51"/>
    <n v="0"/>
    <s v="BOULEVARD EL DORADO"/>
    <x v="0"/>
  </r>
  <r>
    <n v="95"/>
    <d v="2019-06-10T00:00:00"/>
    <x v="2"/>
    <x v="2"/>
    <x v="1"/>
    <s v="CAJA"/>
    <s v="PAGO NOMINA QUINCENA 1 JUNIO 2019"/>
    <s v="TRANSACCIONES DEL DIA 06/10/2019 RECURSOS HUMANOS"/>
    <n v="9.5500000000000007"/>
    <n v="0"/>
    <s v="BOULEVARD EL DORADO"/>
    <x v="0"/>
  </r>
  <r>
    <n v="95"/>
    <d v="2019-06-25T00:00:00"/>
    <x v="2"/>
    <x v="2"/>
    <x v="1"/>
    <s v="CAJA"/>
    <s v="PAGO NOMINA QUINCENA 2 JUNIO 2019"/>
    <s v="TRANSACCIONES DEL DIA 06/25/2019 RECURSOS HUMANOS"/>
    <n v="32.5"/>
    <n v="0"/>
    <s v="BOULEVARD EL DORADO"/>
    <x v="0"/>
  </r>
  <r>
    <n v="95"/>
    <d v="2019-07-10T00:00:00"/>
    <x v="6"/>
    <x v="6"/>
    <x v="1"/>
    <s v="CAJA"/>
    <s v="PAGO NOMINA QUINCENA 1 JULIO 2019"/>
    <s v="TRANSACCIONES DEL DIA 07/10/2019 RECURSOS HUMANOS"/>
    <n v="173.81"/>
    <n v="0"/>
    <s v="BOULEVARD EL DORADO"/>
    <x v="0"/>
  </r>
  <r>
    <n v="95"/>
    <d v="2019-07-25T00:00:00"/>
    <x v="6"/>
    <x v="6"/>
    <x v="1"/>
    <s v="CAJA"/>
    <s v="PAGO NOMINA QUINCENA 2 JULIO 2019"/>
    <s v="TRANSACCIONES DEL DIA 07/25/2019 RECURSOS HUMANOS"/>
    <n v="42.2"/>
    <n v="0"/>
    <s v="BOULEVARD EL DORADO"/>
    <x v="0"/>
  </r>
  <r>
    <n v="95"/>
    <d v="2019-01-10T00:00:00"/>
    <x v="7"/>
    <x v="7"/>
    <x v="1"/>
    <s v="SERVICIOS PERSONALES"/>
    <s v="PAGO NOMINA QUINCENA 1 ENERO 2019"/>
    <s v="TRANSACCIONES DEL DIA 01/10/2019 RECURSOS HUMANOS"/>
    <n v="50.62"/>
    <n v="0"/>
    <s v="BOULEVARD EL DORADO"/>
    <x v="0"/>
  </r>
  <r>
    <n v="95"/>
    <d v="2019-01-25T00:00:00"/>
    <x v="7"/>
    <x v="7"/>
    <x v="1"/>
    <s v="SERVICIOS PERSONALES"/>
    <s v="PAGO NOMINA QUINCENA 2 ENERO 2019"/>
    <s v="TRANSACCIONES DEL DIA 01/25/2019 RECURSOS HUMANOS"/>
    <n v="29.42"/>
    <n v="0"/>
    <s v="BOULEVARD EL DORADO"/>
    <x v="0"/>
  </r>
  <r>
    <n v="95"/>
    <d v="2019-02-09T00:00:00"/>
    <x v="8"/>
    <x v="8"/>
    <x v="1"/>
    <s v="SERVICIOS PERSONALES"/>
    <s v="PAGO NOMINA QUINCENA 1 FEBRERO 2019"/>
    <s v="TRANSACCIONES DEL DIA 02/09/2019 RECURSOS HUMANOS"/>
    <n v="24.4"/>
    <n v="0"/>
    <s v="BOULEVARD EL DORADO"/>
    <x v="0"/>
  </r>
  <r>
    <n v="95"/>
    <d v="2019-02-25T00:00:00"/>
    <x v="8"/>
    <x v="8"/>
    <x v="1"/>
    <s v="SERVICIOS PERSONALES"/>
    <s v="PAGO NOMINA QUINCENA 2 FEBRERO 2019"/>
    <s v="TRANSACCIONES DEL DIA 02/25/2019 RECURSOS HUMANOS"/>
    <n v="56.43"/>
    <n v="0"/>
    <s v="BOULEVARD EL DORADO"/>
    <x v="0"/>
  </r>
  <r>
    <n v="95"/>
    <d v="2019-04-25T00:00:00"/>
    <x v="10"/>
    <x v="10"/>
    <x v="1"/>
    <s v="SERVICIOS PERSONALES"/>
    <s v="PAGO NOMINA QUINCENA 2 ABRIL 2019"/>
    <s v="TRANSACCIONES DEL DIA 04/25/2019 RECURSOS HUMANOS"/>
    <n v="29.35"/>
    <n v="0"/>
    <s v="BOULEVARD EL DORADO"/>
    <x v="0"/>
  </r>
  <r>
    <n v="95"/>
    <d v="2019-05-10T00:00:00"/>
    <x v="11"/>
    <x v="11"/>
    <x v="1"/>
    <s v="SERVICIOS PERSONALES"/>
    <s v="PAGO NOMINA QUINCENA 1 MAYO 2019"/>
    <s v="TRANSACCIONES DEL DIA 05/10/2019 RECURSOS HUMANOS"/>
    <n v="12.62"/>
    <n v="0"/>
    <s v="BOULEVARD EL DORADO"/>
    <x v="0"/>
  </r>
  <r>
    <n v="95"/>
    <d v="2019-05-25T00:00:00"/>
    <x v="11"/>
    <x v="11"/>
    <x v="1"/>
    <s v="SERVICIOS PERSONALES"/>
    <s v="PAGO NOMINA QUINCENA 2 MAYO 2019"/>
    <s v="TRANSACCIONES DEL DIA 05/25/2019 RECURSOS HUMANOS"/>
    <n v="51.31"/>
    <n v="0"/>
    <s v="BOULEVARD EL DORADO"/>
    <x v="0"/>
  </r>
  <r>
    <n v="95"/>
    <d v="2019-06-25T00:00:00"/>
    <x v="2"/>
    <x v="2"/>
    <x v="1"/>
    <s v="SERVICIOS PERSONALES"/>
    <s v="PAGO NOMINA QUINCENA 2 JUNIO 2019"/>
    <s v="TRANSACCIONES DEL DIA 06/25/2019 RECURSOS HUMANOS"/>
    <n v="81.11"/>
    <n v="0"/>
    <s v="BOULEVARD EL DORADO"/>
    <x v="0"/>
  </r>
  <r>
    <n v="97"/>
    <d v="2019-03-09T00:00:00"/>
    <x v="9"/>
    <x v="9"/>
    <x v="1"/>
    <s v="ADMINISTRACION DE SUCURSALES"/>
    <s v="PAGO NOMINA QUINCENA 1 MARZO 2019"/>
    <s v="TRANSACCIONES DEL DIA 03/09/2019 RECURSOS HUMANOS"/>
    <n v="32.450000000000003"/>
    <n v="0"/>
    <s v="SAN SEBASTIAN"/>
    <x v="0"/>
  </r>
  <r>
    <n v="97"/>
    <d v="2019-06-10T00:00:00"/>
    <x v="2"/>
    <x v="2"/>
    <x v="1"/>
    <s v="ADMINISTRACION DE SUCURSALES"/>
    <s v="PAGO NOMINA QUINCENA 1 JUNIO 2019"/>
    <s v="TRANSACCIONES DEL DIA 06/10/2019 RECURSOS HUMANOS"/>
    <n v="64.22"/>
    <n v="0"/>
    <s v="SAN SEBASTIAN"/>
    <x v="0"/>
  </r>
  <r>
    <n v="97"/>
    <d v="2019-06-25T00:00:00"/>
    <x v="2"/>
    <x v="2"/>
    <x v="1"/>
    <s v="ADMINISTRACION DE SUCURSALES"/>
    <s v="PAGO NOMINA QUINCENA 2 JUNIO 2019"/>
    <s v="TRANSACCIONES DEL DIA 06/25/2019 RECURSOS HUMANOS"/>
    <n v="65.63"/>
    <n v="0"/>
    <s v="SAN SEBASTIAN"/>
    <x v="0"/>
  </r>
  <r>
    <n v="97"/>
    <d v="2019-01-10T00:00:00"/>
    <x v="7"/>
    <x v="7"/>
    <x v="1"/>
    <s v="CAJA"/>
    <s v="PAGO NOMINA QUINCENA 1 ENERO 2019"/>
    <s v="TRANSACCIONES DEL DIA 01/10/2019 RECURSOS HUMANOS"/>
    <n v="543.25"/>
    <n v="0"/>
    <s v="SAN SEBASTIAN"/>
    <x v="0"/>
  </r>
  <r>
    <n v="97"/>
    <d v="2019-01-25T00:00:00"/>
    <x v="7"/>
    <x v="7"/>
    <x v="1"/>
    <s v="CAJA"/>
    <s v="PAGO NOMINA QUINCENA 2 ENERO 2019"/>
    <s v="TRANSACCIONES DEL DIA 01/25/2019 RECURSOS HUMANOS"/>
    <n v="358.78"/>
    <n v="0"/>
    <s v="SAN SEBASTIAN"/>
    <x v="0"/>
  </r>
  <r>
    <n v="97"/>
    <d v="2019-02-09T00:00:00"/>
    <x v="8"/>
    <x v="8"/>
    <x v="1"/>
    <s v="CAJA"/>
    <s v="PAGO NOMINA QUINCENA 1 FEBRERO 2019"/>
    <s v="TRANSACCIONES DEL DIA 02/09/2019 RECURSOS HUMANOS"/>
    <n v="411.2"/>
    <n v="0"/>
    <s v="SAN SEBASTIAN"/>
    <x v="0"/>
  </r>
  <r>
    <n v="97"/>
    <d v="2019-02-25T00:00:00"/>
    <x v="8"/>
    <x v="8"/>
    <x v="1"/>
    <s v="CAJA"/>
    <s v="PAGO NOMINA QUINCENA 2 FEBRERO 2019"/>
    <s v="TRANSACCIONES DEL DIA 02/25/2019 RECURSOS HUMANOS"/>
    <n v="486.58"/>
    <n v="0"/>
    <s v="SAN SEBASTIAN"/>
    <x v="0"/>
  </r>
  <r>
    <n v="97"/>
    <d v="2019-03-09T00:00:00"/>
    <x v="9"/>
    <x v="9"/>
    <x v="1"/>
    <s v="CAJA"/>
    <s v="PAGO NOMINA QUINCENA 1 MARZO 2019"/>
    <s v="TRANSACCIONES DEL DIA 03/09/2019 RECURSOS HUMANOS"/>
    <n v="474.74"/>
    <n v="0"/>
    <s v="SAN SEBASTIAN"/>
    <x v="0"/>
  </r>
  <r>
    <n v="97"/>
    <d v="2019-03-25T00:00:00"/>
    <x v="9"/>
    <x v="9"/>
    <x v="1"/>
    <s v="CAJA"/>
    <s v="PAGO NOMINA QUINCENA 2 MARZO 2019"/>
    <s v="TRANSACCIONES DEL DIA 03/25/2019 RECURSOS HUMANOS"/>
    <n v="516.62"/>
    <n v="0"/>
    <s v="SAN SEBASTIAN"/>
    <x v="0"/>
  </r>
  <r>
    <n v="97"/>
    <d v="2019-04-10T00:00:00"/>
    <x v="10"/>
    <x v="10"/>
    <x v="1"/>
    <s v="CAJA"/>
    <s v="PAGO NOMINA QUINCENA 1 ABRIL 2019"/>
    <s v="TRANSACCIONES DEL DIA 04/10/2019 RECURSOS HUMANOS"/>
    <n v="414.01"/>
    <n v="0"/>
    <s v="SAN SEBASTIAN"/>
    <x v="0"/>
  </r>
  <r>
    <n v="97"/>
    <d v="2019-04-25T00:00:00"/>
    <x v="10"/>
    <x v="10"/>
    <x v="1"/>
    <s v="CAJA"/>
    <s v="PAGO NOMINA QUINCENA 2 ABRIL 2019"/>
    <s v="TRANSACCIONES DEL DIA 04/25/2019 RECURSOS HUMANOS"/>
    <n v="391.03"/>
    <n v="0"/>
    <s v="SAN SEBASTIAN"/>
    <x v="0"/>
  </r>
  <r>
    <n v="97"/>
    <d v="2019-05-10T00:00:00"/>
    <x v="11"/>
    <x v="11"/>
    <x v="1"/>
    <s v="CAJA"/>
    <s v="PAGO NOMINA QUINCENA 1 MAYO 2019"/>
    <s v="TRANSACCIONES DEL DIA 05/10/2019 RECURSOS HUMANOS"/>
    <n v="448.2"/>
    <n v="0"/>
    <s v="SAN SEBASTIAN"/>
    <x v="0"/>
  </r>
  <r>
    <n v="97"/>
    <d v="2019-05-25T00:00:00"/>
    <x v="11"/>
    <x v="11"/>
    <x v="1"/>
    <s v="CAJA"/>
    <s v="PAGO NOMINA QUINCENA 2 MAYO 2019"/>
    <s v="TRANSACCIONES DEL DIA 05/25/2019 RECURSOS HUMANOS"/>
    <n v="522.20000000000005"/>
    <n v="0"/>
    <s v="SAN SEBASTIAN"/>
    <x v="0"/>
  </r>
  <r>
    <n v="97"/>
    <d v="2019-06-10T00:00:00"/>
    <x v="2"/>
    <x v="2"/>
    <x v="1"/>
    <s v="CAJA"/>
    <s v="PAGO NOMINA QUINCENA 1 JUNIO 2019"/>
    <s v="TRANSACCIONES DEL DIA 06/10/2019 RECURSOS HUMANOS"/>
    <n v="401.95"/>
    <n v="0"/>
    <s v="SAN SEBASTIAN"/>
    <x v="0"/>
  </r>
  <r>
    <n v="97"/>
    <d v="2019-06-25T00:00:00"/>
    <x v="2"/>
    <x v="2"/>
    <x v="1"/>
    <s v="CAJA"/>
    <s v="PAGO NOMINA QUINCENA 2 JUNIO 2019"/>
    <s v="TRANSACCIONES DEL DIA 06/25/2019 RECURSOS HUMANOS"/>
    <n v="594.01"/>
    <n v="0"/>
    <s v="SAN SEBASTIAN"/>
    <x v="0"/>
  </r>
  <r>
    <n v="97"/>
    <d v="2019-07-10T00:00:00"/>
    <x v="6"/>
    <x v="6"/>
    <x v="1"/>
    <s v="CAJA"/>
    <s v="PAGO NOMINA QUINCENA 1 JULIO 2019"/>
    <s v="TRANSACCIONES DEL DIA 07/10/2019 RECURSOS HUMANOS"/>
    <n v="562.02"/>
    <n v="0"/>
    <s v="SAN SEBASTIAN"/>
    <x v="0"/>
  </r>
  <r>
    <n v="97"/>
    <d v="2019-07-25T00:00:00"/>
    <x v="6"/>
    <x v="6"/>
    <x v="1"/>
    <s v="CAJA"/>
    <s v="PAGO NOMINA QUINCENA 2 JULIO 2019"/>
    <s v="TRANSACCIONES DEL DIA 07/25/2019 RECURSOS HUMANOS"/>
    <n v="481.35"/>
    <n v="0"/>
    <s v="SAN SEBASTIAN"/>
    <x v="0"/>
  </r>
  <r>
    <n v="97"/>
    <d v="2019-06-10T00:00:00"/>
    <x v="2"/>
    <x v="2"/>
    <x v="1"/>
    <s v="SERVICIOS PERSONALES"/>
    <s v="PAGO NOMINA QUINCENA 1 JUNIO 2019"/>
    <s v="TRANSACCIONES DEL DIA 06/10/2019 RECURSOS HUMANOS"/>
    <n v="31.75"/>
    <n v="0"/>
    <s v="SAN SEBASTIAN"/>
    <x v="0"/>
  </r>
  <r>
    <n v="98"/>
    <d v="2019-03-09T00:00:00"/>
    <x v="9"/>
    <x v="9"/>
    <x v="1"/>
    <s v="CAJA"/>
    <s v="PAGO NOMINA QUINCENA 1 MARZO 2019"/>
    <s v="TRANSACCIONES DEL DIA 03/09/2019 RECURSOS HUMANOS"/>
    <n v="6.56"/>
    <n v="0"/>
    <s v="SANTIAGO INTERAMERICANA"/>
    <x v="0"/>
  </r>
  <r>
    <n v="101"/>
    <d v="2019-01-10T00:00:00"/>
    <x v="7"/>
    <x v="7"/>
    <x v="1"/>
    <s v="CAJA"/>
    <s v="PAGO NOMINA QUINCENA 1 ENERO 2019"/>
    <s v="TRANSACCIONES DEL DIA 01/10/2019 RECURSOS HUMANOS"/>
    <n v="27.34"/>
    <n v="0"/>
    <s v="VILLA ZAITA"/>
    <x v="0"/>
  </r>
  <r>
    <n v="101"/>
    <d v="2019-01-25T00:00:00"/>
    <x v="7"/>
    <x v="7"/>
    <x v="1"/>
    <s v="CAJA"/>
    <s v="PAGO NOMINA QUINCENA 2 ENERO 2019"/>
    <s v="TRANSACCIONES DEL DIA 01/25/2019 RECURSOS HUMANOS"/>
    <n v="412.97"/>
    <n v="0"/>
    <s v="VILLA ZAITA"/>
    <x v="0"/>
  </r>
  <r>
    <n v="101"/>
    <d v="2019-04-10T00:00:00"/>
    <x v="10"/>
    <x v="10"/>
    <x v="1"/>
    <s v="CAJA"/>
    <s v="PAGO NOMINA QUINCENA 1 ABRIL 2019"/>
    <s v="TRANSACCIONES DEL DIA 04/10/2019 RECURSOS HUMANOS"/>
    <n v="71.099999999999994"/>
    <n v="0"/>
    <s v="VILLA ZAITA"/>
    <x v="0"/>
  </r>
  <r>
    <n v="101"/>
    <d v="2019-04-25T00:00:00"/>
    <x v="10"/>
    <x v="10"/>
    <x v="1"/>
    <s v="CAJA"/>
    <s v="PAGO NOMINA QUINCENA 2 ABRIL 2019"/>
    <s v="TRANSACCIONES DEL DIA 04/25/2019 RECURSOS HUMANOS"/>
    <n v="59.35"/>
    <n v="0"/>
    <s v="VILLA ZAITA"/>
    <x v="0"/>
  </r>
  <r>
    <n v="102"/>
    <d v="2019-02-09T00:00:00"/>
    <x v="8"/>
    <x v="8"/>
    <x v="1"/>
    <s v="CAJA"/>
    <s v="PAGO NOMINA QUINCENA 1 FEBRERO 2019"/>
    <s v="TRANSACCIONES DEL DIA 02/09/2019 RECURSOS HUMANOS"/>
    <n v="16.690000000000001"/>
    <n v="0"/>
    <s v="AZUERO TERMINAL PLAZA"/>
    <x v="0"/>
  </r>
  <r>
    <n v="102"/>
    <d v="2019-04-25T00:00:00"/>
    <x v="10"/>
    <x v="10"/>
    <x v="1"/>
    <s v="CAJA"/>
    <s v="PAGO NOMINA QUINCENA 2 ABRIL 2019"/>
    <s v="TRANSACCIONES DEL DIA 04/25/2019 RECURSOS HUMANOS"/>
    <n v="7.42"/>
    <n v="0"/>
    <s v="AZUERO TERMINAL PLAZA"/>
    <x v="0"/>
  </r>
  <r>
    <n v="102"/>
    <d v="2019-05-10T00:00:00"/>
    <x v="11"/>
    <x v="11"/>
    <x v="1"/>
    <s v="CAJA"/>
    <s v="PAGO NOMINA QUINCENA 1 MAYO 2019"/>
    <s v="TRANSACCIONES DEL DIA 05/10/2019 RECURSOS HUMANOS"/>
    <n v="9.66"/>
    <n v="0"/>
    <s v="AZUERO TERMINAL PLAZA"/>
    <x v="0"/>
  </r>
  <r>
    <n v="102"/>
    <d v="2019-05-10T00:00:00"/>
    <x v="11"/>
    <x v="11"/>
    <x v="1"/>
    <s v="SERVICIOS PERSONALES"/>
    <s v="PAGO NOMINA QUINCENA 1 MAYO 2019"/>
    <s v="TRANSACCIONES DEL DIA 05/10/2019 RECURSOS HUMANOS"/>
    <n v="334.93"/>
    <n v="0"/>
    <s v="AZUERO TERMINAL PLAZA"/>
    <x v="0"/>
  </r>
  <r>
    <n v="125"/>
    <d v="2019-01-25T00:00:00"/>
    <x v="7"/>
    <x v="7"/>
    <x v="1"/>
    <s v="CAJA"/>
    <s v="PAGO NOMINA QUINCENA 2 ENERO 2019"/>
    <s v="TRANSACCIONES DEL DIA 01/25/2019 RECURSOS HUMANOS"/>
    <n v="83.6"/>
    <n v="0"/>
    <s v="COSTA VERDE"/>
    <x v="0"/>
  </r>
  <r>
    <n v="125"/>
    <d v="2019-02-09T00:00:00"/>
    <x v="8"/>
    <x v="8"/>
    <x v="1"/>
    <s v="CAJA"/>
    <s v="PAGO NOMINA QUINCENA 1 FEBRERO 2019"/>
    <s v="TRANSACCIONES DEL DIA 02/09/2019 RECURSOS HUMANOS"/>
    <n v="22.42"/>
    <n v="0"/>
    <s v="COSTA VERDE"/>
    <x v="0"/>
  </r>
  <r>
    <n v="125"/>
    <d v="2019-04-10T00:00:00"/>
    <x v="10"/>
    <x v="10"/>
    <x v="1"/>
    <s v="CAJA"/>
    <s v="PAGO NOMINA QUINCENA 1 ABRIL 2019"/>
    <s v="TRANSACCIONES DEL DIA 04/10/2019 RECURSOS HUMANOS"/>
    <n v="37.5"/>
    <n v="0"/>
    <s v="COSTA VERDE"/>
    <x v="0"/>
  </r>
  <r>
    <n v="125"/>
    <d v="2019-04-25T00:00:00"/>
    <x v="10"/>
    <x v="10"/>
    <x v="1"/>
    <s v="CAJA"/>
    <s v="PAGO NOMINA QUINCENA 2 ABRIL 2019"/>
    <s v="TRANSACCIONES DEL DIA 04/25/2019 RECURSOS HUMANOS"/>
    <n v="20.239999999999998"/>
    <n v="0"/>
    <s v="COSTA VERDE"/>
    <x v="0"/>
  </r>
  <r>
    <n v="125"/>
    <d v="2019-06-10T00:00:00"/>
    <x v="2"/>
    <x v="2"/>
    <x v="1"/>
    <s v="CAJA"/>
    <s v="PAGO NOMINA QUINCENA 1 JUNIO 2019"/>
    <s v="TRANSACCIONES DEL DIA 06/10/2019 RECURSOS HUMANOS"/>
    <n v="106.5"/>
    <n v="0"/>
    <s v="COSTA VERDE"/>
    <x v="0"/>
  </r>
  <r>
    <n v="125"/>
    <d v="2019-06-25T00:00:00"/>
    <x v="2"/>
    <x v="2"/>
    <x v="1"/>
    <s v="CAJA"/>
    <s v="PAGO NOMINA QUINCENA 2 JUNIO 2019"/>
    <s v="TRANSACCIONES DEL DIA 06/25/2019 RECURSOS HUMANOS"/>
    <n v="182.59"/>
    <n v="0"/>
    <s v="COSTA VERDE"/>
    <x v="0"/>
  </r>
  <r>
    <n v="125"/>
    <d v="2019-07-10T00:00:00"/>
    <x v="6"/>
    <x v="6"/>
    <x v="1"/>
    <s v="CAJA"/>
    <s v="PAGO NOMINA QUINCENA 1 JULIO 2019"/>
    <s v="TRANSACCIONES DEL DIA 07/10/2019 RECURSOS HUMANOS"/>
    <n v="186.05"/>
    <n v="0"/>
    <s v="COSTA VERDE"/>
    <x v="0"/>
  </r>
  <r>
    <n v="125"/>
    <d v="2019-07-25T00:00:00"/>
    <x v="6"/>
    <x v="6"/>
    <x v="1"/>
    <s v="CAJA"/>
    <s v="PAGO NOMINA QUINCENA 2 JULIO 2019"/>
    <s v="TRANSACCIONES DEL DIA 07/25/2019 RECURSOS HUMANOS"/>
    <n v="262.45"/>
    <n v="0"/>
    <s v="COSTA VERDE"/>
    <x v="0"/>
  </r>
  <r>
    <n v="125"/>
    <d v="2019-02-09T00:00:00"/>
    <x v="8"/>
    <x v="8"/>
    <x v="1"/>
    <s v="SERVICIOS PERSONALES"/>
    <s v="PAGO NOMINA QUINCENA 1 FEBRERO 2019"/>
    <s v="TRANSACCIONES DEL DIA 02/09/2019 RECURSOS HUMANOS"/>
    <n v="36.630000000000003"/>
    <n v="0"/>
    <s v="COSTA VERDE"/>
    <x v="0"/>
  </r>
  <r>
    <n v="125"/>
    <d v="2019-03-25T00:00:00"/>
    <x v="9"/>
    <x v="9"/>
    <x v="1"/>
    <s v="SERVICIOS PERSONALES"/>
    <s v="PAGO NOMINA QUINCENA 2 MARZO 2019"/>
    <s v="TRANSACCIONES DEL DIA 03/25/2019 RECURSOS HUMANOS"/>
    <n v="17.670000000000002"/>
    <n v="0"/>
    <s v="COSTA VERDE"/>
    <x v="0"/>
  </r>
  <r>
    <n v="125"/>
    <d v="2019-07-10T00:00:00"/>
    <x v="6"/>
    <x v="6"/>
    <x v="1"/>
    <s v="SERVICIOS PERSONALES"/>
    <s v="PAGO NOMINA QUINCENA 1 JULIO 2019"/>
    <s v="TRANSACCIONES DEL DIA 07/10/2019 RECURSOS HUMANOS"/>
    <n v="57.69"/>
    <n v="0"/>
    <s v="COSTA VERDE"/>
    <x v="0"/>
  </r>
  <r>
    <n v="125"/>
    <d v="2019-07-25T00:00:00"/>
    <x v="6"/>
    <x v="6"/>
    <x v="1"/>
    <s v="SERVICIOS PERSONALES"/>
    <s v="PAGO NOMINA QUINCENA 2 JULIO 2019"/>
    <s v="TRANSACCIONES DEL DIA 07/25/2019 RECURSOS HUMANOS"/>
    <n v="144.43"/>
    <n v="0"/>
    <s v="COSTA VERDE"/>
    <x v="0"/>
  </r>
  <r>
    <n v="154"/>
    <d v="2019-06-25T00:00:00"/>
    <x v="2"/>
    <x v="2"/>
    <x v="1"/>
    <s v="CAJA"/>
    <s v="PAGO NOMINA QUINCENA 2 JUNIO 2019"/>
    <s v="TRANSACCIONES DEL DIA 06/25/2019 RECURSOS HUMANOS"/>
    <n v="28.91"/>
    <n v="0"/>
    <s v="CASCO VIEJO"/>
    <x v="0"/>
  </r>
  <r>
    <n v="164"/>
    <d v="2019-01-25T00:00:00"/>
    <x v="7"/>
    <x v="7"/>
    <x v="1"/>
    <s v="CAJA"/>
    <s v="PAGO NOMINA QUINCENA 2 ENERO 2019"/>
    <s v="TRANSACCIONES DEL DIA 01/25/2019 RECURSOS HUMANOS"/>
    <n v="27.71"/>
    <n v="0"/>
    <s v="PASEO ARRAIJAN"/>
    <x v="0"/>
  </r>
  <r>
    <n v="164"/>
    <d v="2019-04-25T00:00:00"/>
    <x v="10"/>
    <x v="10"/>
    <x v="1"/>
    <s v="CAJA"/>
    <s v="PAGO NOMINA QUINCENA 2 ABRIL 2019"/>
    <s v="TRANSACCIONES DEL DIA 04/25/2019 RECURSOS HUMANOS"/>
    <n v="80.13"/>
    <n v="0"/>
    <s v="PASEO ARRAIJAN"/>
    <x v="0"/>
  </r>
  <r>
    <n v="164"/>
    <d v="2019-07-25T00:00:00"/>
    <x v="6"/>
    <x v="6"/>
    <x v="1"/>
    <s v="CAJA"/>
    <s v="PAGO NOMINA QUINCENA 2 JULIO 2019"/>
    <s v="TRANSACCIONES DEL DIA 07/25/2019 RECURSOS HUMANOS"/>
    <n v="26.02"/>
    <n v="0"/>
    <s v="PASEO ARRAIJAN"/>
    <x v="0"/>
  </r>
  <r>
    <n v="164"/>
    <d v="2019-04-10T00:00:00"/>
    <x v="10"/>
    <x v="10"/>
    <x v="1"/>
    <s v="SERVICIOS PERSONALES"/>
    <s v="PAGO NOMINA QUINCENA 1 ABRIL 2019"/>
    <s v="TRANSACCIONES DEL DIA 04/10/2019 RECURSOS HUMANOS"/>
    <n v="31.11"/>
    <n v="0"/>
    <s v="PASEO ARRAIJAN"/>
    <x v="0"/>
  </r>
  <r>
    <n v="165"/>
    <d v="2019-07-25T00:00:00"/>
    <x v="6"/>
    <x v="6"/>
    <x v="1"/>
    <s v="SERVICIOS PERSONALES"/>
    <s v="PAGO NOMINA QUINCENA 2 JULIO 2019"/>
    <s v="TRANSACCIONES DEL DIA 07/25/2019 RECURSOS HUMANOS"/>
    <n v="44.13"/>
    <n v="0"/>
    <s v="PLAZA NUEVO TOCUMEN"/>
    <x v="0"/>
  </r>
  <r>
    <n v="196"/>
    <d v="2019-01-25T00:00:00"/>
    <x v="7"/>
    <x v="7"/>
    <x v="1"/>
    <s v="CAJA"/>
    <s v="PAGO NOMINA QUINCENA 2 ENERO 2019"/>
    <s v="TRANSACCIONES DEL DIA 01/25/2019 RECURSOS HUMANOS"/>
    <n v="100.79"/>
    <n v="0"/>
    <s v="SANTA MARIA"/>
    <x v="0"/>
  </r>
  <r>
    <n v="196"/>
    <d v="2019-02-09T00:00:00"/>
    <x v="8"/>
    <x v="8"/>
    <x v="1"/>
    <s v="SERVICIOS PERSONALES"/>
    <s v="PAGO NOMINA QUINCENA 1 FEBRERO 2019"/>
    <s v="TRANSACCIONES DEL DIA 02/09/2019 RECURSOS HUMANOS"/>
    <n v="23.25"/>
    <n v="0"/>
    <s v="SANTA MARIA"/>
    <x v="0"/>
  </r>
  <r>
    <n v="1"/>
    <d v="2019-02-14T00:00:00"/>
    <x v="8"/>
    <x v="8"/>
    <x v="1"/>
    <s v="ADMINISTRACION DE SUCURSALES"/>
    <s v="OTROS EGRESOS 18"/>
    <s v="OTROS EGRESOS 1.P.O (OR:1/DES:1 TRN:86 PERF:300086 CAU: 18"/>
    <n v="11.3"/>
    <n v="0"/>
    <s v="CASA MATRIZ"/>
    <x v="1"/>
  </r>
  <r>
    <n v="1"/>
    <d v="2019-02-20T00:00:00"/>
    <x v="8"/>
    <x v="8"/>
    <x v="1"/>
    <s v="ADMINISTRACION DE SUCURSALES"/>
    <s v="OTROS EGRESOS 18"/>
    <s v="OTROS EGRESOS 1.P.O (OR:1/DES:1 TRN:86 PERF:300086 CAU: 18"/>
    <n v="5"/>
    <n v="0"/>
    <s v="CASA MATRIZ"/>
    <x v="1"/>
  </r>
  <r>
    <n v="1"/>
    <d v="2019-03-18T00:00:00"/>
    <x v="9"/>
    <x v="9"/>
    <x v="1"/>
    <s v="ADMINISTRACION DE SUCURSALES"/>
    <s v="OTROS EGRESOS 18"/>
    <s v="OTROS EGRESOS 1.P.O (OR:1/DES:1 TRN:86 PERF:300086 CAU: 18"/>
    <n v="5"/>
    <n v="0"/>
    <s v="CASA MATRIZ"/>
    <x v="1"/>
  </r>
  <r>
    <n v="1"/>
    <d v="2019-04-01T00:00:00"/>
    <x v="10"/>
    <x v="10"/>
    <x v="1"/>
    <s v="ADMINISTRACION DE SUCURSALES"/>
    <s v="OTROS EGRESOS 18"/>
    <s v="OTROS EGRESOS 1.P.O (OR:1/DES:1 TRN:86 PERF:300086 CAU: 18"/>
    <n v="10"/>
    <n v="0"/>
    <s v="CASA MATRIZ"/>
    <x v="1"/>
  </r>
  <r>
    <n v="1"/>
    <d v="2019-04-26T00:00:00"/>
    <x v="10"/>
    <x v="10"/>
    <x v="1"/>
    <s v="ADMINISTRACION DE SUCURSALES"/>
    <s v="OTROS EGRESOS 18"/>
    <s v="OTROS EGRESOS 1.P.O (OR:1/DES:1 TRN:86 PERF:300086 CAU: 18"/>
    <n v="5"/>
    <n v="0"/>
    <s v="CASA MATRIZ"/>
    <x v="1"/>
  </r>
  <r>
    <n v="1"/>
    <d v="2019-05-03T00:00:00"/>
    <x v="11"/>
    <x v="11"/>
    <x v="1"/>
    <s v="ADMINISTRACION DE SUCURSALES"/>
    <s v="OTROS EGRESOS 18"/>
    <s v="OTROS EGRESOS 1.P.O (OR:1/DES:1 TRN:86 PERF:300086 CAU: 18"/>
    <n v="2.25"/>
    <n v="0"/>
    <s v="CASA MATRIZ"/>
    <x v="1"/>
  </r>
  <r>
    <n v="1"/>
    <d v="2019-05-13T00:00:00"/>
    <x v="11"/>
    <x v="11"/>
    <x v="1"/>
    <s v="ADMINISTRACION DE SUCURSALES"/>
    <s v="OTROS EGRESOS 18"/>
    <s v="OTROS EGRESOS 1.P.O (OR:1/DES:1 TRN:86 PERF:300086 CAU: 18"/>
    <n v="3"/>
    <n v="0"/>
    <s v="CASA MATRIZ"/>
    <x v="1"/>
  </r>
  <r>
    <n v="1"/>
    <d v="2019-05-21T00:00:00"/>
    <x v="11"/>
    <x v="11"/>
    <x v="1"/>
    <s v="ADMINISTRACION DE SUCURSALES"/>
    <s v="OTROS EGRESOS 18"/>
    <s v="OTROS EGRESOS 1.P.O (OR:1/DES:1 TRN:86 PERF:300086 CAU: 18"/>
    <n v="2"/>
    <n v="0"/>
    <s v="CASA MATRIZ"/>
    <x v="1"/>
  </r>
  <r>
    <n v="1"/>
    <d v="2019-07-15T00:00:00"/>
    <x v="6"/>
    <x v="6"/>
    <x v="1"/>
    <s v="ADMINISTRACION DE SUCURSALES"/>
    <s v="OTROS EGRESOS 18"/>
    <s v="OTROS EGRESOS 1.P.O (OR:1/DES:1 TRN:86 PERF:300086 CAU: 18"/>
    <n v="2.5"/>
    <n v="0"/>
    <s v="CASA MATRIZ"/>
    <x v="1"/>
  </r>
  <r>
    <n v="1"/>
    <d v="2019-07-16T00:00:00"/>
    <x v="6"/>
    <x v="6"/>
    <x v="1"/>
    <s v="ADMINISTRACION DE SUCURSALES"/>
    <s v="OTROS EGRESOS 18"/>
    <s v="OTROS EGRESOS 1.P.O (OR:1/DES:1 TRN:86 PERF:300086 CAU: 18"/>
    <n v="5"/>
    <n v="0"/>
    <s v="CASA MATRIZ"/>
    <x v="1"/>
  </r>
  <r>
    <n v="2"/>
    <d v="2019-01-16T00:00:00"/>
    <x v="7"/>
    <x v="7"/>
    <x v="1"/>
    <s v="ADMINISTRACION DE SUCURSALES"/>
    <s v="OTROS EGRESOS 18"/>
    <s v="OTROS EGRESOS 1.P.O (OR:2/DES:2 TRN:86 PERF:300086 CAU: 18"/>
    <n v="3"/>
    <n v="0"/>
    <s v="PAITILLA"/>
    <x v="1"/>
  </r>
  <r>
    <n v="2"/>
    <d v="2019-01-18T00:00:00"/>
    <x v="7"/>
    <x v="7"/>
    <x v="1"/>
    <s v="ADMINISTRACION DE SUCURSALES"/>
    <s v="OTROS EGRESOS 18"/>
    <s v="OTROS EGRESOS 1.P.O (OR:2/DES:2 TRN:86 PERF:300086 CAU: 18"/>
    <n v="3"/>
    <n v="0"/>
    <s v="PAITILLA"/>
    <x v="1"/>
  </r>
  <r>
    <n v="2"/>
    <d v="2019-02-19T00:00:00"/>
    <x v="8"/>
    <x v="8"/>
    <x v="1"/>
    <s v="ADMINISTRACION DE SUCURSALES"/>
    <s v="OTROS EGRESOS 18"/>
    <s v="OTROS EGRESOS 1.P.O (OR:2/DES:2 TRN:86 PERF:300086 CAU: 18"/>
    <n v="20.5"/>
    <n v="0"/>
    <s v="PAITILLA"/>
    <x v="1"/>
  </r>
  <r>
    <n v="2"/>
    <d v="2019-02-22T00:00:00"/>
    <x v="8"/>
    <x v="8"/>
    <x v="1"/>
    <s v="ADMINISTRACION DE SUCURSALES"/>
    <s v="OTROS EGRESOS 18"/>
    <s v="OTROS EGRESOS 1.P.O (OR:2/DES:2 TRN:86 PERF:300086 CAU: 18"/>
    <n v="10.25"/>
    <n v="0"/>
    <s v="PAITILLA"/>
    <x v="1"/>
  </r>
  <r>
    <n v="2"/>
    <d v="2019-06-10T00:00:00"/>
    <x v="2"/>
    <x v="2"/>
    <x v="1"/>
    <s v="ADMINISTRACION DE SUCURSALES"/>
    <s v="OTROS EGRESOS 18"/>
    <s v="OTROS EGRESOS 1.P.O (OR:2/DES:2 TRN:86 PERF:300086 CAU: 18"/>
    <n v="3"/>
    <n v="0"/>
    <s v="PAITILLA"/>
    <x v="1"/>
  </r>
  <r>
    <n v="3"/>
    <d v="2019-01-10T00:00:00"/>
    <x v="7"/>
    <x v="7"/>
    <x v="1"/>
    <s v="ADMINISTRACION DE SUCURSALES"/>
    <s v="OTROS EGRESOS 18"/>
    <s v="OTROS EGRESOS 1.P.O (OR:3/DES:3 TRN:86 PERF:300086 CAU: 18"/>
    <n v="6.85"/>
    <n v="0"/>
    <s v="EL DORADO"/>
    <x v="1"/>
  </r>
  <r>
    <n v="3"/>
    <d v="2019-01-21T00:00:00"/>
    <x v="7"/>
    <x v="7"/>
    <x v="1"/>
    <s v="ADMINISTRACION DE SUCURSALES"/>
    <s v="OTROS EGRESOS 18"/>
    <s v="OTROS EGRESOS 1.P.O (OR:3/DES:3 TRN:86 PERF:300086 CAU: 18"/>
    <n v="4.5"/>
    <n v="0"/>
    <s v="EL DORADO"/>
    <x v="1"/>
  </r>
  <r>
    <n v="3"/>
    <d v="2019-01-30T00:00:00"/>
    <x v="7"/>
    <x v="7"/>
    <x v="1"/>
    <s v="ADMINISTRACION DE SUCURSALES"/>
    <s v="OTROS EGRESOS 18"/>
    <s v="OTROS EGRESOS 1.P.O (OR:3/DES:3 TRN:86 PERF:300086 CAU: 18"/>
    <n v="9.1999999999999993"/>
    <n v="0"/>
    <s v="EL DORADO"/>
    <x v="1"/>
  </r>
  <r>
    <n v="3"/>
    <d v="2019-03-20T00:00:00"/>
    <x v="9"/>
    <x v="9"/>
    <x v="1"/>
    <s v="ADMINISTRACION DE SUCURSALES"/>
    <s v="OTROS EGRESOS 18"/>
    <s v="OTROS EGRESOS 1.P.O (OR:3/DES:3 TRN:86 PERF:300086 CAU: 18"/>
    <n v="6.85"/>
    <n v="0"/>
    <s v="EL DORADO"/>
    <x v="1"/>
  </r>
  <r>
    <n v="3"/>
    <d v="2019-04-04T00:00:00"/>
    <x v="10"/>
    <x v="10"/>
    <x v="1"/>
    <s v="ADMINISTRACION DE SUCURSALES"/>
    <s v="OTROS EGRESOS 18"/>
    <s v="OTROS EGRESOS 1.P.O (OR:3/DES:3 TRN:86 PERF:300086 CAU: 18"/>
    <n v="4.75"/>
    <n v="0"/>
    <s v="EL DORADO"/>
    <x v="1"/>
  </r>
  <r>
    <n v="3"/>
    <d v="2019-05-14T00:00:00"/>
    <x v="11"/>
    <x v="11"/>
    <x v="1"/>
    <s v="ADMINISTRACION DE SUCURSALES"/>
    <s v="OTROS EGRESOS 18"/>
    <s v="OTROS EGRESOS 1.P.O (OR:3/DES:3 TRN:86 PERF:300086 CAU: 18"/>
    <n v="3"/>
    <n v="0"/>
    <s v="EL DORADO"/>
    <x v="1"/>
  </r>
  <r>
    <n v="3"/>
    <d v="2019-05-27T00:00:00"/>
    <x v="11"/>
    <x v="11"/>
    <x v="1"/>
    <s v="ADMINISTRACION DE SUCURSALES"/>
    <s v="OTROS EGRESOS 18"/>
    <s v="OTROS EGRESOS 1.P.O (OR:3/DES:3 TRN:86 PERF:300086 CAU: 18"/>
    <n v="2.7"/>
    <n v="0"/>
    <s v="EL DORADO"/>
    <x v="1"/>
  </r>
  <r>
    <n v="3"/>
    <d v="2019-06-04T00:00:00"/>
    <x v="2"/>
    <x v="2"/>
    <x v="1"/>
    <s v="ADMINISTRACION DE SUCURSALES"/>
    <s v="OTROS EGRESOS 18"/>
    <s v="OTROS EGRESOS 1.P.O (OR:3/DES:3 TRN:86 PERF:300086 CAU: 18"/>
    <n v="2.4"/>
    <n v="0"/>
    <s v="EL DORADO"/>
    <x v="1"/>
  </r>
  <r>
    <n v="3"/>
    <d v="2019-06-14T00:00:00"/>
    <x v="2"/>
    <x v="2"/>
    <x v="1"/>
    <s v="ADMINISTRACION DE SUCURSALES"/>
    <s v="OTROS EGRESOS 18"/>
    <s v="OTROS EGRESOS 1.P.O (OR:3/DES:3 TRN:86 PERF:300086 CAU: 18"/>
    <n v="8.35"/>
    <n v="0"/>
    <s v="EL DORADO"/>
    <x v="1"/>
  </r>
  <r>
    <n v="3"/>
    <d v="2019-07-05T00:00:00"/>
    <x v="6"/>
    <x v="6"/>
    <x v="1"/>
    <s v="ADMINISTRACION DE SUCURSALES"/>
    <s v="OTROS EGRESOS 18"/>
    <s v="OTROS EGRESOS 1.P.O (OR:3/DES:3 TRN:86 PERF:300086 CAU: 18"/>
    <n v="9.1999999999999993"/>
    <n v="0"/>
    <s v="EL DORADO"/>
    <x v="1"/>
  </r>
  <r>
    <n v="3"/>
    <d v="2019-07-22T00:00:00"/>
    <x v="6"/>
    <x v="6"/>
    <x v="1"/>
    <s v="ADMINISTRACION DE SUCURSALES"/>
    <s v="OTROS EGRESOS 18"/>
    <s v="OTROS EGRESOS 1.P.O (OR:3/DES:3 TRN:86 PERF:300086 CAU: 18"/>
    <n v="1.8"/>
    <n v="0"/>
    <s v="EL DORADO"/>
    <x v="1"/>
  </r>
  <r>
    <n v="3"/>
    <d v="2019-07-29T00:00:00"/>
    <x v="6"/>
    <x v="6"/>
    <x v="1"/>
    <s v="ADMINISTRACION DE SUCURSALES"/>
    <s v="OTROS EGRESOS 18"/>
    <s v="OTROS EGRESOS 1.P.O (OR:3/DES:3 TRN:86 PERF:300086 CAU: 18"/>
    <n v="1.8"/>
    <n v="0"/>
    <s v="EL DORADO"/>
    <x v="1"/>
  </r>
  <r>
    <n v="4"/>
    <d v="2019-03-23T00:00:00"/>
    <x v="9"/>
    <x v="9"/>
    <x v="1"/>
    <s v="ADMINISTRACION DE SUCURSALES"/>
    <s v="OTROS EGRESOS 18"/>
    <s v="OTROS EGRESOS 1.P.O (OR:4/DES:4 TRN:86 PERF:300086 CAU: 18"/>
    <n v="5.55"/>
    <n v="0"/>
    <s v="VIA ARGENTINA"/>
    <x v="1"/>
  </r>
  <r>
    <n v="4"/>
    <d v="2019-05-09T00:00:00"/>
    <x v="11"/>
    <x v="11"/>
    <x v="1"/>
    <s v="ADMINISTRACION DE SUCURSALES"/>
    <s v="OTROS EGRESOS 18"/>
    <s v="OTROS EGRESOS 1.P.O (OR:4/DES:4 TRN:86 PERF:300086 CAU: 18"/>
    <n v="1.8"/>
    <n v="0"/>
    <s v="VIA ARGENTINA"/>
    <x v="1"/>
  </r>
  <r>
    <n v="4"/>
    <d v="2019-05-21T00:00:00"/>
    <x v="11"/>
    <x v="11"/>
    <x v="1"/>
    <s v="ADMINISTRACION DE SUCURSALES"/>
    <s v="OTROS EGRESOS 18"/>
    <s v="OTROS EGRESOS 1.P.O (OR:4/DES:4 TRN:86 PERF:300086 CAU: 18"/>
    <n v="10.25"/>
    <n v="0"/>
    <s v="VIA ARGENTINA"/>
    <x v="1"/>
  </r>
  <r>
    <n v="4"/>
    <d v="2019-06-06T00:00:00"/>
    <x v="2"/>
    <x v="2"/>
    <x v="1"/>
    <s v="ADMINISTRACION DE SUCURSALES"/>
    <s v="OTROS EGRESOS 18"/>
    <s v="OTROS EGRESOS 1.P.O (OR:4/DES:4 TRN:86 PERF:300086 CAU: 18"/>
    <n v="2.4"/>
    <n v="0"/>
    <s v="VIA ARGENTINA"/>
    <x v="1"/>
  </r>
  <r>
    <n v="4"/>
    <d v="2019-06-08T00:00:00"/>
    <x v="2"/>
    <x v="2"/>
    <x v="1"/>
    <s v="ADMINISTRACION DE SUCURSALES"/>
    <s v="OTROS EGRESOS 18"/>
    <s v="OTROS EGRESOS 1.P.O (OR:4/DES:4 TRN:86 PERF:300086 CAU: 18"/>
    <n v="3"/>
    <n v="0"/>
    <s v="VIA ARGENTINA"/>
    <x v="1"/>
  </r>
  <r>
    <n v="4"/>
    <d v="2019-06-19T00:00:00"/>
    <x v="2"/>
    <x v="2"/>
    <x v="1"/>
    <s v="ADMINISTRACION DE SUCURSALES"/>
    <s v="OTROS EGRESOS 18"/>
    <s v="OTROS EGRESOS 1.P.O (OR:4/DES:4 TRN:86 PERF:300086 CAU: 18"/>
    <n v="2.4"/>
    <n v="0"/>
    <s v="VIA ARGENTINA"/>
    <x v="1"/>
  </r>
  <r>
    <n v="4"/>
    <d v="2019-06-24T00:00:00"/>
    <x v="2"/>
    <x v="2"/>
    <x v="1"/>
    <s v="ADMINISTRACION DE SUCURSALES"/>
    <s v="OTROS EGRESOS 18"/>
    <s v="OTROS EGRESOS 1.P.O (OR:4/DES:4 TRN:86 PERF:300086 CAU: 18"/>
    <n v="2.25"/>
    <n v="0"/>
    <s v="VIA ARGENTINA"/>
    <x v="1"/>
  </r>
  <r>
    <n v="4"/>
    <d v="2019-07-16T00:00:00"/>
    <x v="6"/>
    <x v="6"/>
    <x v="1"/>
    <s v="ADMINISTRACION DE SUCURSALES"/>
    <s v="OTROS EGRESOS 18"/>
    <s v="OTROS EGRESOS 1.P.O (OR:4/DES:4 TRN:86 PERF:300086 CAU: 18"/>
    <n v="1.8"/>
    <n v="0"/>
    <s v="VIA ARGENTINA"/>
    <x v="1"/>
  </r>
  <r>
    <n v="4"/>
    <d v="2019-07-30T00:00:00"/>
    <x v="6"/>
    <x v="6"/>
    <x v="1"/>
    <s v="ADMINISTRACION DE SUCURSALES"/>
    <s v="OTROS EGRESOS 18"/>
    <s v="OTROS EGRESOS 1.P.O (OR:4/DES:4 TRN:86 PERF:300086 CAU: 18"/>
    <n v="10.25"/>
    <n v="0"/>
    <s v="VIA ARGENTINA"/>
    <x v="1"/>
  </r>
  <r>
    <n v="5"/>
    <d v="2019-01-10T00:00:00"/>
    <x v="7"/>
    <x v="7"/>
    <x v="1"/>
    <s v="ADMINISTRACION DE SUCURSALES"/>
    <s v="OTROS EGRESOS 18"/>
    <s v="OTROS EGRESOS 1.P.O (OR:5/DES:5 TRN:86 PERF:300086 CAU: 18"/>
    <n v="1.8"/>
    <n v="0"/>
    <s v="VIA PORRAS"/>
    <x v="1"/>
  </r>
  <r>
    <n v="5"/>
    <d v="2019-01-14T00:00:00"/>
    <x v="7"/>
    <x v="7"/>
    <x v="1"/>
    <s v="ADMINISTRACION DE SUCURSALES"/>
    <s v="OTROS EGRESOS 18"/>
    <s v="OTROS EGRESOS 1.P.O (OR:5/DES:5 TRN:86 PERF:300086 CAU: 18"/>
    <n v="1.8"/>
    <n v="0"/>
    <s v="VIA PORRAS"/>
    <x v="1"/>
  </r>
  <r>
    <n v="5"/>
    <d v="2019-01-18T00:00:00"/>
    <x v="7"/>
    <x v="7"/>
    <x v="1"/>
    <s v="ADMINISTRACION DE SUCURSALES"/>
    <s v="OTROS EGRESOS 18"/>
    <s v="OTROS EGRESOS 1.P.O (OR:5/DES:5 TRN:86 PERF:300086 CAU: 18"/>
    <n v="4.75"/>
    <n v="0"/>
    <s v="VIA PORRAS"/>
    <x v="1"/>
  </r>
  <r>
    <n v="5"/>
    <d v="2019-02-20T00:00:00"/>
    <x v="8"/>
    <x v="8"/>
    <x v="1"/>
    <s v="ADMINISTRACION DE SUCURSALES"/>
    <s v="OTROS EGRESOS 18"/>
    <s v="OTROS EGRESOS 1.P.O (OR:5/DES:5 TRN:86 PERF:300086 CAU: 18"/>
    <n v="9.1999999999999993"/>
    <n v="0"/>
    <s v="VIA PORRAS"/>
    <x v="1"/>
  </r>
  <r>
    <n v="5"/>
    <d v="2019-02-21T00:00:00"/>
    <x v="8"/>
    <x v="8"/>
    <x v="1"/>
    <s v="ADMINISTRACION DE SUCURSALES"/>
    <s v="OTROS EGRESOS 18"/>
    <s v="OTROS EGRESOS 1.P.O (OR:5/DES:5 TRN:86 PERF:300086 CAU: 18"/>
    <n v="7.15"/>
    <n v="0"/>
    <s v="VIA PORRAS"/>
    <x v="1"/>
  </r>
  <r>
    <n v="5"/>
    <d v="2019-02-22T00:00:00"/>
    <x v="8"/>
    <x v="8"/>
    <x v="1"/>
    <s v="ADMINISTRACION DE SUCURSALES"/>
    <s v="OTROS EGRESOS 18"/>
    <s v="OTROS EGRESOS 1.P.O (OR:5/DES:5 TRN:86 PERF:300086 CAU: 18"/>
    <n v="9.1999999999999993"/>
    <n v="0"/>
    <s v="VIA PORRAS"/>
    <x v="1"/>
  </r>
  <r>
    <n v="5"/>
    <d v="2019-03-07T00:00:00"/>
    <x v="9"/>
    <x v="9"/>
    <x v="1"/>
    <s v="ADMINISTRACION DE SUCURSALES"/>
    <s v="OTROS EGRESOS 18"/>
    <s v="OTROS EGRESOS 1.P.O (OR:5/DES:5 TRN:86 PERF:300086 CAU: 18"/>
    <n v="3"/>
    <n v="0"/>
    <s v="VIA PORRAS"/>
    <x v="1"/>
  </r>
  <r>
    <n v="5"/>
    <d v="2019-03-12T00:00:00"/>
    <x v="9"/>
    <x v="9"/>
    <x v="1"/>
    <s v="ADMINISTRACION DE SUCURSALES"/>
    <s v="OTROS EGRESOS 18"/>
    <s v="OTROS EGRESOS 1.P.O (OR:5/DES:5 TRN:86 PERF:300086 CAU: 18"/>
    <n v="1.8"/>
    <n v="0"/>
    <s v="VIA PORRAS"/>
    <x v="1"/>
  </r>
  <r>
    <n v="5"/>
    <d v="2019-03-30T00:00:00"/>
    <x v="9"/>
    <x v="9"/>
    <x v="1"/>
    <s v="ADMINISTRACION DE SUCURSALES"/>
    <s v="OTROS EGRESOS 18"/>
    <s v="OTROS EGRESOS 1.P.O (OR:5/DES:5 TRN:86 PERF:300086 CAU: 18"/>
    <n v="2.4"/>
    <n v="0"/>
    <s v="VIA PORRAS"/>
    <x v="1"/>
  </r>
  <r>
    <n v="5"/>
    <d v="2019-07-26T00:00:00"/>
    <x v="6"/>
    <x v="6"/>
    <x v="1"/>
    <s v="ADMINISTRACION DE SUCURSALES"/>
    <s v="VIATICOS 2"/>
    <s v="TRANSACCIONES DEL DIA 07/26/2019SPYRAL - GESTION ADMINISTRATIVA"/>
    <n v="1.8"/>
    <n v="0"/>
    <s v="VIA PORRAS"/>
    <x v="1"/>
  </r>
  <r>
    <n v="5"/>
    <d v="2019-07-25T00:00:00"/>
    <x v="6"/>
    <x v="6"/>
    <x v="1"/>
    <s v="CAJA"/>
    <s v="VIATICOS 2"/>
    <s v="TRANSACCIONES DEL DIA 07/25/2019SPYRAL - GESTION ADMINISTRATIVA"/>
    <n v="1.8"/>
    <n v="0"/>
    <s v="VIA PORRAS"/>
    <x v="1"/>
  </r>
  <r>
    <n v="5"/>
    <d v="2019-07-26T00:00:00"/>
    <x v="6"/>
    <x v="6"/>
    <x v="1"/>
    <s v="CAJA"/>
    <s v="VIATICOS 2"/>
    <s v="TRANSACCIONES DEL DIA 07/26/2019SPYRAL - GESTION ADMINISTRATIVA"/>
    <n v="6"/>
    <n v="0"/>
    <s v="VIA PORRAS"/>
    <x v="1"/>
  </r>
  <r>
    <n v="5"/>
    <d v="2019-03-29T00:00:00"/>
    <x v="9"/>
    <x v="9"/>
    <x v="1"/>
    <s v="SERVICIOS PERSONALES"/>
    <s v="VIATICOS 2"/>
    <s v="TRANSACCIONES DEL DIA 03/29/2019SPYRAL - GESTION ADMINISTRATIVA"/>
    <n v="9.1999999999999993"/>
    <n v="0"/>
    <s v="VIA PORRAS"/>
    <x v="1"/>
  </r>
  <r>
    <n v="6"/>
    <d v="2019-02-21T00:00:00"/>
    <x v="8"/>
    <x v="8"/>
    <x v="1"/>
    <s v="ADMINISTRACION DE SUCURSALES"/>
    <s v="OTROS EGRESOS 18"/>
    <s v="OTROS EGRESOS 1.P.O (OR:6/DES:6 TRN:86 PERF:300086 CAU: 18"/>
    <n v="18.399999999999999"/>
    <n v="0"/>
    <s v="EL INGENIO"/>
    <x v="1"/>
  </r>
  <r>
    <n v="6"/>
    <d v="2019-04-01T00:00:00"/>
    <x v="10"/>
    <x v="10"/>
    <x v="1"/>
    <s v="ADMINISTRACION DE SUCURSALES"/>
    <s v="OTROS EGRESOS 18"/>
    <s v="OTROS EGRESOS 1.P.O (OR:6/DES:6 TRN:86 PERF:300086 CAU: 18"/>
    <n v="2.7"/>
    <n v="0"/>
    <s v="EL INGENIO"/>
    <x v="1"/>
  </r>
  <r>
    <n v="6"/>
    <d v="2019-04-08T00:00:00"/>
    <x v="10"/>
    <x v="10"/>
    <x v="1"/>
    <s v="ADMINISTRACION DE SUCURSALES"/>
    <s v="OTROS EGRESOS 18"/>
    <s v="OTROS EGRESOS 1.P.O (OR:6/DES:6 TRN:86 PERF:300086 CAU: 18"/>
    <n v="4.8"/>
    <n v="0"/>
    <s v="EL INGENIO"/>
    <x v="1"/>
  </r>
  <r>
    <n v="6"/>
    <d v="2019-04-15T00:00:00"/>
    <x v="10"/>
    <x v="10"/>
    <x v="1"/>
    <s v="ADMINISTRACION DE SUCURSALES"/>
    <s v="OTROS EGRESOS 18"/>
    <s v="OTROS EGRESOS 1.P.O (OR:6/DES:6 TRN:86 PERF:300086 CAU: 18"/>
    <n v="2.25"/>
    <n v="0"/>
    <s v="EL INGENIO"/>
    <x v="1"/>
  </r>
  <r>
    <n v="6"/>
    <d v="2019-04-16T00:00:00"/>
    <x v="10"/>
    <x v="10"/>
    <x v="1"/>
    <s v="ADMINISTRACION DE SUCURSALES"/>
    <s v="OTROS EGRESOS 18"/>
    <s v="OTROS EGRESOS 1.P.O (OR:6/DES:6 TRN:86 PERF:300086 CAU: 18"/>
    <n v="2.25"/>
    <n v="0"/>
    <s v="EL INGENIO"/>
    <x v="1"/>
  </r>
  <r>
    <n v="6"/>
    <d v="2019-04-24T00:00:00"/>
    <x v="10"/>
    <x v="10"/>
    <x v="1"/>
    <s v="ADMINISTRACION DE SUCURSALES"/>
    <s v="OTROS EGRESOS 18"/>
    <s v="OTROS EGRESOS 1.P.O (OR:6/DES:6 TRN:86 PERF:300086 CAU: 18"/>
    <n v="9.1999999999999993"/>
    <n v="0"/>
    <s v="EL INGENIO"/>
    <x v="1"/>
  </r>
  <r>
    <n v="6"/>
    <d v="2019-04-25T00:00:00"/>
    <x v="10"/>
    <x v="10"/>
    <x v="1"/>
    <s v="ADMINISTRACION DE SUCURSALES"/>
    <s v="OTROS EGRESOS 18"/>
    <s v="OTROS EGRESOS 1.P.O (OR:6/DES:6 TRN:86 PERF:300086 CAU: 18"/>
    <n v="2.7"/>
    <n v="0"/>
    <s v="EL INGENIO"/>
    <x v="1"/>
  </r>
  <r>
    <n v="6"/>
    <d v="2019-05-31T00:00:00"/>
    <x v="11"/>
    <x v="11"/>
    <x v="1"/>
    <s v="ADMINISTRACION DE SUCURSALES"/>
    <s v="OTROS EGRESOS 18"/>
    <s v="OTROS EGRESOS 1.P.O (OR:6/DES:6 TRN:86 PERF:300086 CAU: 18"/>
    <n v="6.75"/>
    <n v="0"/>
    <s v="EL INGENIO"/>
    <x v="1"/>
  </r>
  <r>
    <n v="6"/>
    <d v="2019-06-19T00:00:00"/>
    <x v="2"/>
    <x v="2"/>
    <x v="1"/>
    <s v="ADMINISTRACION DE SUCURSALES"/>
    <s v="OTROS EGRESOS 18"/>
    <s v="OTROS EGRESOS 1.P.O (OR:6/DES:6 TRN:86 PERF:300086 CAU: 18"/>
    <n v="7.6"/>
    <n v="0"/>
    <s v="EL INGENIO"/>
    <x v="1"/>
  </r>
  <r>
    <n v="6"/>
    <d v="2019-06-26T00:00:00"/>
    <x v="2"/>
    <x v="2"/>
    <x v="1"/>
    <s v="ADMINISTRACION DE SUCURSALES"/>
    <s v="OTROS EGRESOS 18"/>
    <s v="OTROS EGRESOS 1.P.O (OR:6/DES:6 TRN:86 PERF:300086 CAU: 18"/>
    <n v="4.75"/>
    <n v="0"/>
    <s v="EL INGENIO"/>
    <x v="1"/>
  </r>
  <r>
    <n v="6"/>
    <d v="2019-07-18T00:00:00"/>
    <x v="6"/>
    <x v="6"/>
    <x v="1"/>
    <s v="ADMINISTRACION DE SUCURSALES"/>
    <s v="OTROS EGRESOS 18"/>
    <s v="OTROS EGRESOS 1.P.O (OR:6/DES:6 TRN:86 PERF:300086 CAU: 18"/>
    <n v="2.25"/>
    <n v="0"/>
    <s v="EL INGENIO"/>
    <x v="1"/>
  </r>
  <r>
    <n v="6"/>
    <d v="2019-07-25T00:00:00"/>
    <x v="6"/>
    <x v="6"/>
    <x v="1"/>
    <s v="ADMINISTRACION DE SUCURSALES"/>
    <s v="OTROS EGRESOS 18"/>
    <s v="OTROS EGRESOS 1.P.O (OR:6/DES:6 TRN:86 PERF:300086 CAU: 18"/>
    <n v="2.25"/>
    <n v="0"/>
    <s v="EL INGENIO"/>
    <x v="1"/>
  </r>
  <r>
    <n v="7"/>
    <d v="2019-01-29T00:00:00"/>
    <x v="7"/>
    <x v="7"/>
    <x v="1"/>
    <s v="ADMINISTRACION DE SUCURSALES"/>
    <s v="OTROS EGRESOS 18"/>
    <s v="OTROS EGRESOS 1.P.O (OR:7/DES:7 TRN:86 PERF:300086 CAU: 18"/>
    <n v="14.7"/>
    <n v="0"/>
    <s v="CHANIS"/>
    <x v="1"/>
  </r>
  <r>
    <n v="7"/>
    <d v="2019-02-20T00:00:00"/>
    <x v="8"/>
    <x v="8"/>
    <x v="1"/>
    <s v="ADMINISTRACION DE SUCURSALES"/>
    <s v="OTROS EGRESOS 18"/>
    <s v="OTROS EGRESOS 1.P.O (OR:7/DES:7 TRN:86 PERF:300086 CAU: 18"/>
    <n v="7.35"/>
    <n v="0"/>
    <s v="CHANIS"/>
    <x v="1"/>
  </r>
  <r>
    <n v="7"/>
    <d v="2019-03-15T00:00:00"/>
    <x v="9"/>
    <x v="9"/>
    <x v="1"/>
    <s v="ADMINISTRACION DE SUCURSALES"/>
    <s v="OTROS EGRESOS 18"/>
    <s v="OTROS EGRESOS 1.P.O (OR:7/DES:7 TRN:86 PERF:300086 CAU: 18"/>
    <n v="3.95"/>
    <n v="0"/>
    <s v="CHANIS"/>
    <x v="1"/>
  </r>
  <r>
    <n v="7"/>
    <d v="2019-03-18T00:00:00"/>
    <x v="9"/>
    <x v="9"/>
    <x v="1"/>
    <s v="ADMINISTRACION DE SUCURSALES"/>
    <s v="OTROS EGRESOS 18"/>
    <s v="OTROS EGRESOS 1.P.O (OR:7/DES:7 TRN:86 PERF:300086 CAU: 18"/>
    <n v="3.95"/>
    <n v="0"/>
    <s v="CHANIS"/>
    <x v="1"/>
  </r>
  <r>
    <n v="7"/>
    <d v="2019-04-09T00:00:00"/>
    <x v="10"/>
    <x v="10"/>
    <x v="1"/>
    <s v="ADMINISTRACION DE SUCURSALES"/>
    <s v="OTROS EGRESOS 18"/>
    <s v="OTROS EGRESOS 1.P.O (OR:7/DES:7 TRN:86 PERF:300086 CAU: 18"/>
    <n v="3"/>
    <n v="0"/>
    <s v="CHANIS"/>
    <x v="1"/>
  </r>
  <r>
    <n v="7"/>
    <d v="2019-06-17T00:00:00"/>
    <x v="2"/>
    <x v="2"/>
    <x v="1"/>
    <s v="ADMINISTRACION DE SUCURSALES"/>
    <s v="OTROS EGRESOS 18"/>
    <s v="OTROS EGRESOS 1.P.O (OR:7/DES:7 TRN:86 PERF:300086 CAU: 18"/>
    <n v="4.2"/>
    <n v="0"/>
    <s v="CHANIS"/>
    <x v="1"/>
  </r>
  <r>
    <n v="7"/>
    <d v="2019-06-24T00:00:00"/>
    <x v="2"/>
    <x v="2"/>
    <x v="1"/>
    <s v="ADMINISTRACION DE SUCURSALES"/>
    <s v="OTROS EGRESOS 18"/>
    <s v="OTROS EGRESOS 1.P.O (OR:7/DES:7 TRN:86 PERF:300086 CAU: 18"/>
    <n v="1.8"/>
    <n v="0"/>
    <s v="CHANIS"/>
    <x v="1"/>
  </r>
  <r>
    <n v="7"/>
    <d v="2019-07-27T00:00:00"/>
    <x v="6"/>
    <x v="6"/>
    <x v="1"/>
    <s v="ADMINISTRACION DE SUCURSALES"/>
    <s v="OTROS EGRESOS 18"/>
    <s v="OTROS EGRESOS 1.P.O (OR:7/DES:7 TRN:86 PERF:300086 CAU: 18"/>
    <n v="7.35"/>
    <n v="0"/>
    <s v="CHANIS"/>
    <x v="1"/>
  </r>
  <r>
    <n v="8"/>
    <d v="2019-03-19T00:00:00"/>
    <x v="9"/>
    <x v="9"/>
    <x v="1"/>
    <s v="ADMINISTRACION DE SUCURSALES"/>
    <s v="OTROS EGRESOS 18"/>
    <s v="OTROS EGRESOS 1.P.O (OR:8/DES:8 TRN:86 PERF:300086 CAU: 18"/>
    <n v="7.35"/>
    <n v="0"/>
    <s v="PLAZA TOCUMEN"/>
    <x v="1"/>
  </r>
  <r>
    <n v="8"/>
    <d v="2019-04-11T00:00:00"/>
    <x v="10"/>
    <x v="10"/>
    <x v="1"/>
    <s v="ADMINISTRACION DE SUCURSALES"/>
    <s v="OTROS EGRESOS 18"/>
    <s v="OTROS EGRESOS 1.P.O (OR:8/DES:8 TRN:86 PERF:300086 CAU: 18"/>
    <n v="2.1"/>
    <n v="0"/>
    <s v="PLAZA TOCUMEN"/>
    <x v="1"/>
  </r>
  <r>
    <n v="8"/>
    <d v="2019-04-23T00:00:00"/>
    <x v="10"/>
    <x v="10"/>
    <x v="1"/>
    <s v="ADMINISTRACION DE SUCURSALES"/>
    <s v="OTROS EGRESOS 18"/>
    <s v="OTROS EGRESOS 1.P.O (OR:8/DES:8 TRN:86 PERF:300086 CAU: 18"/>
    <n v="3.7"/>
    <n v="0"/>
    <s v="PLAZA TOCUMEN"/>
    <x v="1"/>
  </r>
  <r>
    <n v="8"/>
    <d v="2019-04-26T00:00:00"/>
    <x v="10"/>
    <x v="10"/>
    <x v="1"/>
    <s v="ADMINISTRACION DE SUCURSALES"/>
    <s v="OTROS EGRESOS 18"/>
    <s v="OTROS EGRESOS 1.P.O (OR:8/DES:8 TRN:86 PERF:300086 CAU: 18"/>
    <n v="9.1999999999999993"/>
    <n v="0"/>
    <s v="PLAZA TOCUMEN"/>
    <x v="1"/>
  </r>
  <r>
    <n v="9"/>
    <d v="2019-01-18T00:00:00"/>
    <x v="7"/>
    <x v="7"/>
    <x v="1"/>
    <s v="ADMINISTRACION DE SUCURSALES"/>
    <s v="VIATICOS"/>
    <s v="TRANSACCIONES DEL DIA 01/18/2019SPYRAL - GESTION ADMINISTRATIVA"/>
    <n v="130"/>
    <n v="0"/>
    <s v="SANTIAGO"/>
    <x v="1"/>
  </r>
  <r>
    <n v="9"/>
    <d v="2019-02-18T00:00:00"/>
    <x v="8"/>
    <x v="8"/>
    <x v="1"/>
    <s v="ADMINISTRACION DE SUCURSALES"/>
    <s v="OTROS EGRESOS 18"/>
    <s v="OTROS EGRESOS 1.P.O (OR:9/DES:9 TRN:86 PERF:300086 CAU: 18"/>
    <n v="18"/>
    <n v="0"/>
    <s v="SANTIAGO"/>
    <x v="1"/>
  </r>
  <r>
    <n v="9"/>
    <d v="2019-02-18T00:00:00"/>
    <x v="8"/>
    <x v="8"/>
    <x v="1"/>
    <s v="ADMINISTRACION DE SUCURSALES"/>
    <s v="VIATICOS"/>
    <s v="TRANSACCIONES DEL DIA 02/18/2019SPYRAL - GESTION ADMINISTRATIVA"/>
    <n v="137.5"/>
    <n v="0"/>
    <s v="SANTIAGO"/>
    <x v="1"/>
  </r>
  <r>
    <n v="9"/>
    <d v="2019-03-20T00:00:00"/>
    <x v="9"/>
    <x v="9"/>
    <x v="1"/>
    <s v="ADMINISTRACION DE SUCURSALES"/>
    <s v="VIATICOS 2"/>
    <s v="TRANSACCIONES DEL DIA 03/20/2019SPYRAL - GESTION ADMINISTRATIVA"/>
    <n v="130"/>
    <n v="0"/>
    <s v="SANTIAGO"/>
    <x v="1"/>
  </r>
  <r>
    <n v="9"/>
    <d v="2019-06-27T00:00:00"/>
    <x v="2"/>
    <x v="2"/>
    <x v="1"/>
    <s v="ADMINISTRACION DE SUCURSALES"/>
    <s v="VIATICOS 2"/>
    <s v="TRANSACCIONES DEL DIA 06/27/2019SPYRAL - GESTION ADMINISTRATIVA"/>
    <n v="100"/>
    <n v="0"/>
    <s v="SANTIAGO"/>
    <x v="1"/>
  </r>
  <r>
    <n v="9"/>
    <d v="2019-07-15T00:00:00"/>
    <x v="6"/>
    <x v="6"/>
    <x v="1"/>
    <s v="ADMINISTRACION DE SUCURSALES"/>
    <s v="VIATICOS 2"/>
    <s v="TRANSACCIONES DEL DIA 07/15/2019SPYRAL - GESTION ADMINISTRATIVA"/>
    <n v="122"/>
    <n v="0"/>
    <s v="SANTIAGO"/>
    <x v="1"/>
  </r>
  <r>
    <n v="10"/>
    <d v="2019-02-19T00:00:00"/>
    <x v="8"/>
    <x v="8"/>
    <x v="1"/>
    <s v="ADMINISTRACION DE SUCURSALES"/>
    <s v="OTROS EGRESOS 18"/>
    <s v="OTROS EGRESOS 1.P.O (OR:10/DES:10 TRN:86 PERF:300086 CAU: 18"/>
    <n v="10.25"/>
    <n v="0"/>
    <s v="OBARRIO"/>
    <x v="1"/>
  </r>
  <r>
    <n v="10"/>
    <d v="2019-02-20T00:00:00"/>
    <x v="8"/>
    <x v="8"/>
    <x v="1"/>
    <s v="ADMINISTRACION DE SUCURSALES"/>
    <s v="OTROS EGRESOS 18"/>
    <s v="OTROS EGRESOS 1.P.O (OR:10/DES:10 TRN:86 PERF:300086 CAU: 18"/>
    <n v="10.25"/>
    <n v="0"/>
    <s v="OBARRIO"/>
    <x v="1"/>
  </r>
  <r>
    <n v="11"/>
    <d v="2019-02-05T00:00:00"/>
    <x v="8"/>
    <x v="8"/>
    <x v="1"/>
    <s v="ADMINISTRACION DE SUCURSALES"/>
    <s v="VIATICOS"/>
    <s v="TRANSACCIONES DEL DIA 02/05/2019SPYRAL - GESTION ADMINISTRATIVA"/>
    <n v="46.4"/>
    <n v="0"/>
    <s v="COLON"/>
    <x v="1"/>
  </r>
  <r>
    <n v="11"/>
    <d v="2019-04-15T00:00:00"/>
    <x v="10"/>
    <x v="10"/>
    <x v="1"/>
    <s v="ADMINISTRACION DE SUCURSALES"/>
    <s v="VIATICOS 2"/>
    <s v="TRANSACCIONES DEL DIA 04/15/2019SPYRAL - GESTION ADMINISTRATIVA"/>
    <n v="44.4"/>
    <n v="0"/>
    <s v="COLON"/>
    <x v="1"/>
  </r>
  <r>
    <n v="13"/>
    <d v="2019-02-19T00:00:00"/>
    <x v="8"/>
    <x v="8"/>
    <x v="1"/>
    <s v="ADMINISTRACION DE SUCURSALES"/>
    <s v="OTROS EGRESOS 18"/>
    <s v="OTROS EGRESOS 1.P.O (OR:13/DES:13 TRN:86 PERF:300086 CAU: 18"/>
    <n v="25.9"/>
    <n v="0"/>
    <s v="HATO PINTADO"/>
    <x v="1"/>
  </r>
  <r>
    <n v="13"/>
    <d v="2019-04-22T00:00:00"/>
    <x v="10"/>
    <x v="10"/>
    <x v="1"/>
    <s v="ADMINISTRACION DE SUCURSALES"/>
    <s v="OTROS EGRESOS 18"/>
    <s v="OTROS EGRESOS 1.P.O (OR:13/DES:13 TRN:86 PERF:300086 CAU: 18"/>
    <n v="16.399999999999999"/>
    <n v="0"/>
    <s v="HATO PINTADO"/>
    <x v="1"/>
  </r>
  <r>
    <n v="13"/>
    <d v="2019-05-15T00:00:00"/>
    <x v="11"/>
    <x v="11"/>
    <x v="1"/>
    <s v="ADMINISTRACION DE SUCURSALES"/>
    <s v="OTROS EGRESOS 18"/>
    <s v="OTROS EGRESOS 1.P.O (OR:13/DES:13 TRN:86 PERF:300086 CAU: 18"/>
    <n v="3"/>
    <n v="0"/>
    <s v="HATO PINTADO"/>
    <x v="1"/>
  </r>
  <r>
    <n v="13"/>
    <d v="2019-06-29T00:00:00"/>
    <x v="2"/>
    <x v="2"/>
    <x v="1"/>
    <s v="ADMINISTRACION DE SUCURSALES"/>
    <s v="OTROS EGRESOS 18"/>
    <s v="OTROS EGRESOS 1.P.O (OR:13/DES:13 TRN:86 PERF:300086 CAU: 18"/>
    <n v="9"/>
    <n v="0"/>
    <s v="HATO PINTADO"/>
    <x v="1"/>
  </r>
  <r>
    <n v="14"/>
    <d v="2019-07-26T00:00:00"/>
    <x v="6"/>
    <x v="6"/>
    <x v="1"/>
    <s v="ADMINISTRACION DE SUCURSALES"/>
    <s v="OTROS EGRESOS 18"/>
    <s v="OTROS EGRESOS 1.P.O (OR:14/DES:14 TRN:86 PERF:300086 CAU: 18"/>
    <n v="8.4"/>
    <n v="0"/>
    <s v="RIO ABAJO"/>
    <x v="1"/>
  </r>
  <r>
    <n v="14"/>
    <d v="2019-02-01T00:00:00"/>
    <x v="8"/>
    <x v="8"/>
    <x v="1"/>
    <s v="CAJA"/>
    <s v="VIATICOS"/>
    <s v="TRANSACCIONES DEL DIA 02/01/2019SPYRAL - GESTION ADMINISTRATIVA"/>
    <n v="126"/>
    <n v="0"/>
    <s v="RIO ABAJO"/>
    <x v="1"/>
  </r>
  <r>
    <n v="15"/>
    <d v="2019-01-17T00:00:00"/>
    <x v="7"/>
    <x v="7"/>
    <x v="1"/>
    <s v="ADMINISTRACION DE SUCURSALES"/>
    <s v="OTROS EGRESOS 18"/>
    <s v="OTROS EGRESOS 1.P.O (OR:15/DES:15 TRN:86 PERF:300086 CAU: 18"/>
    <n v="18"/>
    <n v="0"/>
    <s v="LA CHORRERA"/>
    <x v="1"/>
  </r>
  <r>
    <n v="15"/>
    <d v="2019-01-24T00:00:00"/>
    <x v="7"/>
    <x v="7"/>
    <x v="1"/>
    <s v="ADMINISTRACION DE SUCURSALES"/>
    <s v="VIATICOS"/>
    <s v="TRANSACCIONES DEL DIA 01/24/2019SPYRAL - GESTION ADMINISTRATIVA"/>
    <n v="19"/>
    <n v="0"/>
    <s v="LA CHORRERA"/>
    <x v="1"/>
  </r>
  <r>
    <n v="15"/>
    <d v="2019-01-30T00:00:00"/>
    <x v="7"/>
    <x v="7"/>
    <x v="1"/>
    <s v="ADMINISTRACION DE SUCURSALES"/>
    <s v="OTROS EGRESOS 18"/>
    <s v="OTROS EGRESOS 1.P.O (OR:15/DES:15 TRN:86 PERF:300086 CAU: 18"/>
    <n v="9"/>
    <n v="0"/>
    <s v="LA CHORRERA"/>
    <x v="1"/>
  </r>
  <r>
    <n v="15"/>
    <d v="2019-02-08T00:00:00"/>
    <x v="8"/>
    <x v="8"/>
    <x v="1"/>
    <s v="ADMINISTRACION DE SUCURSALES"/>
    <s v="OTROS EGRESOS 18"/>
    <s v="OTROS EGRESOS 1.P.O (OR:15/DES:15 TRN:86 PERF:300086 CAU: 18"/>
    <n v="2.25"/>
    <n v="0"/>
    <s v="LA CHORRERA"/>
    <x v="1"/>
  </r>
  <r>
    <n v="15"/>
    <d v="2019-02-19T00:00:00"/>
    <x v="8"/>
    <x v="8"/>
    <x v="1"/>
    <s v="ADMINISTRACION DE SUCURSALES"/>
    <s v="OTROS EGRESOS 18"/>
    <s v="OTROS EGRESOS 1.P.O (OR:15/DES:15 TRN:86 PERF:300086 CAU: 18"/>
    <n v="25"/>
    <n v="0"/>
    <s v="LA CHORRERA"/>
    <x v="1"/>
  </r>
  <r>
    <n v="15"/>
    <d v="2019-02-25T00:00:00"/>
    <x v="8"/>
    <x v="8"/>
    <x v="1"/>
    <s v="ADMINISTRACION DE SUCURSALES"/>
    <s v="OTROS EGRESOS 18"/>
    <s v="OTROS EGRESOS 1.P.O (OR:15/DES:15 TRN:86 PERF:300086 CAU: 18"/>
    <n v="25"/>
    <n v="0"/>
    <s v="LA CHORRERA"/>
    <x v="1"/>
  </r>
  <r>
    <n v="15"/>
    <d v="2019-03-25T00:00:00"/>
    <x v="9"/>
    <x v="9"/>
    <x v="1"/>
    <s v="ADMINISTRACION DE SUCURSALES"/>
    <s v="OTROS EGRESOS 18"/>
    <s v="OTROS EGRESOS 1.P.O (OR:15/DES:15 TRN:86 PERF:300086 CAU: 18"/>
    <n v="2.25"/>
    <n v="0"/>
    <s v="LA CHORRERA"/>
    <x v="1"/>
  </r>
  <r>
    <n v="15"/>
    <d v="2019-03-27T00:00:00"/>
    <x v="9"/>
    <x v="9"/>
    <x v="1"/>
    <s v="ADMINISTRACION DE SUCURSALES"/>
    <s v="VIATICOS 2"/>
    <s v="TRANSACCIONES DEL DIA 03/27/2019SPYRAL - GESTION ADMINISTRATIVA"/>
    <n v="19"/>
    <n v="0"/>
    <s v="LA CHORRERA"/>
    <x v="1"/>
  </r>
  <r>
    <n v="15"/>
    <d v="2019-05-20T00:00:00"/>
    <x v="11"/>
    <x v="11"/>
    <x v="1"/>
    <s v="ADMINISTRACION DE SUCURSALES"/>
    <s v="VIATICOS 2"/>
    <s v="TRANSACCIONES DEL DIA 05/20/2019SPYRAL - GESTION ADMINISTRATIVA"/>
    <n v="19"/>
    <n v="0"/>
    <s v="LA CHORRERA"/>
    <x v="1"/>
  </r>
  <r>
    <n v="15"/>
    <d v="2019-06-18T00:00:00"/>
    <x v="2"/>
    <x v="2"/>
    <x v="1"/>
    <s v="ADMINISTRACION DE SUCURSALES"/>
    <s v="OTROS EGRESOS 18"/>
    <s v="OTROS EGRESOS 1.P.O (OR:15/DES:15 TRN:86 PERF:300086 CAU: 18"/>
    <n v="12"/>
    <n v="0"/>
    <s v="LA CHORRERA"/>
    <x v="1"/>
  </r>
  <r>
    <n v="15"/>
    <d v="2019-07-15T00:00:00"/>
    <x v="6"/>
    <x v="6"/>
    <x v="1"/>
    <s v="ADMINISTRACION DE SUCURSALES"/>
    <s v="OTROS EGRESOS 18"/>
    <s v="OTROS EGRESOS 1.P.O (OR:15/DES:15 TRN:86 PERF:300086 CAU: 18"/>
    <n v="10.5"/>
    <n v="0"/>
    <s v="LA CHORRERA"/>
    <x v="1"/>
  </r>
  <r>
    <n v="16"/>
    <d v="2019-02-18T00:00:00"/>
    <x v="8"/>
    <x v="8"/>
    <x v="1"/>
    <s v="ADMINISTRACION DE SUCURSALES"/>
    <s v="OTROS EGRESOS 18"/>
    <s v="OTROS EGRESOS 1.P.O (OR:16/DES:16 TRN:86 PERF:300086 CAU: 18"/>
    <n v="12.08"/>
    <n v="0"/>
    <s v="AVENIDA CENTRAL"/>
    <x v="1"/>
  </r>
  <r>
    <n v="16"/>
    <d v="2019-07-25T00:00:00"/>
    <x v="6"/>
    <x v="6"/>
    <x v="1"/>
    <s v="ADMINISTRACION DE SUCURSALES"/>
    <s v="OTROS EGRESOS 18"/>
    <s v="OTROS EGRESOS 1.P.O (OR:16/DES:16 TRN:86 PERF:300086 CAU: 18"/>
    <n v="12.08"/>
    <n v="0"/>
    <s v="AVENIDA CENTRAL"/>
    <x v="1"/>
  </r>
  <r>
    <n v="17"/>
    <d v="2019-01-08T00:00:00"/>
    <x v="7"/>
    <x v="7"/>
    <x v="1"/>
    <s v="ADMINISTRACION DE SUCURSALES"/>
    <s v="OTROS EGRESOS 18"/>
    <s v="OTROS EGRESOS 1.P.O (OR:17/DES:17 TRN:86 PERF:300086 CAU: 18"/>
    <n v="2.4"/>
    <n v="0"/>
    <s v="LOS ANGELES"/>
    <x v="1"/>
  </r>
  <r>
    <n v="17"/>
    <d v="2019-01-11T00:00:00"/>
    <x v="7"/>
    <x v="7"/>
    <x v="1"/>
    <s v="ADMINISTRACION DE SUCURSALES"/>
    <s v="OTROS EGRESOS 18"/>
    <s v="OTROS EGRESOS 1.P.O (OR:17/DES:17 TRN:86 PERF:300086 CAU: 18"/>
    <n v="3"/>
    <n v="0"/>
    <s v="LOS ANGELES"/>
    <x v="1"/>
  </r>
  <r>
    <n v="17"/>
    <d v="2019-01-28T00:00:00"/>
    <x v="7"/>
    <x v="7"/>
    <x v="1"/>
    <s v="ADMINISTRACION DE SUCURSALES"/>
    <s v="OTROS EGRESOS 18"/>
    <s v="OTROS EGRESOS 1.P.O (OR:17/DES:17 TRN:86 PERF:300086 CAU: 18"/>
    <n v="5.25"/>
    <n v="0"/>
    <s v="LOS ANGELES"/>
    <x v="1"/>
  </r>
  <r>
    <n v="17"/>
    <d v="2019-02-13T00:00:00"/>
    <x v="8"/>
    <x v="8"/>
    <x v="1"/>
    <s v="ADMINISTRACION DE SUCURSALES"/>
    <s v="OTROS EGRESOS 18"/>
    <s v="OTROS EGRESOS 1.P.O (OR:17/DES:17 TRN:86 PERF:300086 CAU: 18"/>
    <n v="2.4"/>
    <n v="0"/>
    <s v="LOS ANGELES"/>
    <x v="1"/>
  </r>
  <r>
    <n v="17"/>
    <d v="2019-02-20T00:00:00"/>
    <x v="8"/>
    <x v="8"/>
    <x v="1"/>
    <s v="ADMINISTRACION DE SUCURSALES"/>
    <s v="OTROS EGRESOS 18"/>
    <s v="OTROS EGRESOS 1.P.O (OR:17/DES:17 TRN:86 PERF:300086 CAU: 18"/>
    <n v="9.1999999999999993"/>
    <n v="0"/>
    <s v="LOS ANGELES"/>
    <x v="1"/>
  </r>
  <r>
    <n v="17"/>
    <d v="2019-03-07T00:00:00"/>
    <x v="9"/>
    <x v="9"/>
    <x v="1"/>
    <s v="ADMINISTRACION DE SUCURSALES"/>
    <s v="OTROS EGRESOS 18"/>
    <s v="OTROS EGRESOS 1.P.O (OR:17/DES:17 TRN:86 PERF:300086 CAU: 18"/>
    <n v="3.15"/>
    <n v="0"/>
    <s v="LOS ANGELES"/>
    <x v="1"/>
  </r>
  <r>
    <n v="17"/>
    <d v="2019-03-15T00:00:00"/>
    <x v="9"/>
    <x v="9"/>
    <x v="1"/>
    <s v="ADMINISTRACION DE SUCURSALES"/>
    <s v="OTROS EGRESOS 18"/>
    <s v="OTROS EGRESOS 1.P.O (OR:17/DES:17 TRN:86 PERF:300086 CAU: 18"/>
    <n v="4.75"/>
    <n v="0"/>
    <s v="LOS ANGELES"/>
    <x v="1"/>
  </r>
  <r>
    <n v="17"/>
    <d v="2019-03-18T00:00:00"/>
    <x v="9"/>
    <x v="9"/>
    <x v="1"/>
    <s v="ADMINISTRACION DE SUCURSALES"/>
    <s v="OTROS EGRESOS 18"/>
    <s v="OTROS EGRESOS 1.P.O (OR:17/DES:17 TRN:86 PERF:300086 CAU: 18"/>
    <n v="3"/>
    <n v="0"/>
    <s v="LOS ANGELES"/>
    <x v="1"/>
  </r>
  <r>
    <n v="17"/>
    <d v="2019-03-19T00:00:00"/>
    <x v="9"/>
    <x v="9"/>
    <x v="1"/>
    <s v="ADMINISTRACION DE SUCURSALES"/>
    <s v="OTROS EGRESOS 18"/>
    <s v="OTROS EGRESOS 1.P.O (OR:17/DES:17 TRN:86 PERF:300086 CAU: 18"/>
    <n v="3"/>
    <n v="0"/>
    <s v="LOS ANGELES"/>
    <x v="1"/>
  </r>
  <r>
    <n v="17"/>
    <d v="2019-03-22T00:00:00"/>
    <x v="9"/>
    <x v="9"/>
    <x v="1"/>
    <s v="ADMINISTRACION DE SUCURSALES"/>
    <s v="OTROS EGRESOS 18"/>
    <s v="OTROS EGRESOS 1.P.O (OR:17/DES:17 TRN:86 PERF:300086 CAU: 18"/>
    <n v="6.85"/>
    <n v="0"/>
    <s v="LOS ANGELES"/>
    <x v="1"/>
  </r>
  <r>
    <n v="17"/>
    <d v="2019-03-27T00:00:00"/>
    <x v="9"/>
    <x v="9"/>
    <x v="1"/>
    <s v="ADMINISTRACION DE SUCURSALES"/>
    <s v="OTROS EGRESOS 18"/>
    <s v="OTROS EGRESOS 1.P.O (OR:17/DES:17 TRN:86 PERF:300086 CAU: 18"/>
    <n v="3.15"/>
    <n v="0"/>
    <s v="LOS ANGELES"/>
    <x v="1"/>
  </r>
  <r>
    <n v="17"/>
    <d v="2019-04-25T00:00:00"/>
    <x v="10"/>
    <x v="10"/>
    <x v="1"/>
    <s v="ADMINISTRACION DE SUCURSALES"/>
    <s v="OTROS EGRESOS 18"/>
    <s v="OTROS EGRESOS 1.P.O (OR:17/DES:17 TRN:86 PERF:300086 CAU: 18"/>
    <n v="2.4"/>
    <n v="0"/>
    <s v="LOS ANGELES"/>
    <x v="1"/>
  </r>
  <r>
    <n v="17"/>
    <d v="2019-06-19T00:00:00"/>
    <x v="2"/>
    <x v="2"/>
    <x v="1"/>
    <s v="ADMINISTRACION DE SUCURSALES"/>
    <s v="OTROS EGRESOS 18"/>
    <s v="OTROS EGRESOS 1.P.O (OR:17/DES:17 TRN:86 PERF:300086 CAU: 18"/>
    <n v="3"/>
    <n v="0"/>
    <s v="LOS ANGELES"/>
    <x v="1"/>
  </r>
  <r>
    <n v="17"/>
    <d v="2019-07-25T00:00:00"/>
    <x v="6"/>
    <x v="6"/>
    <x v="1"/>
    <s v="ADMINISTRACION DE SUCURSALES"/>
    <s v="OTROS EGRESOS 18"/>
    <s v="OTROS EGRESOS 1.P.O (OR:17/DES:17 TRN:86 PERF:300086 CAU: 18"/>
    <n v="9.1999999999999993"/>
    <n v="0"/>
    <s v="LOS ANGELES"/>
    <x v="1"/>
  </r>
  <r>
    <n v="18"/>
    <d v="2019-01-30T00:00:00"/>
    <x v="7"/>
    <x v="7"/>
    <x v="1"/>
    <s v="ADMINISTRACION DE SUCURSALES"/>
    <s v="OTROS EGRESOS 18"/>
    <s v="OTROS EGRESOS 1.P.O (OR:18/DES:18 TRN:86 PERF:300086 CAU: 18"/>
    <n v="5"/>
    <n v="0"/>
    <s v="VILLA LUCRE"/>
    <x v="1"/>
  </r>
  <r>
    <n v="18"/>
    <d v="2019-02-14T00:00:00"/>
    <x v="8"/>
    <x v="8"/>
    <x v="1"/>
    <s v="ADMINISTRACION DE SUCURSALES"/>
    <s v="OTROS EGRESOS 18"/>
    <s v="OTROS EGRESOS 1.P.O (OR:18/DES:18 TRN:86 PERF:300086 CAU: 18"/>
    <n v="7.45"/>
    <n v="0"/>
    <s v="VILLA LUCRE"/>
    <x v="1"/>
  </r>
  <r>
    <n v="18"/>
    <d v="2019-02-21T00:00:00"/>
    <x v="8"/>
    <x v="8"/>
    <x v="1"/>
    <s v="ADMINISTRACION DE SUCURSALES"/>
    <s v="OTROS EGRESOS 18"/>
    <s v="OTROS EGRESOS 1.P.O (OR:18/DES:18 TRN:86 PERF:300086 CAU: 18"/>
    <n v="7.45"/>
    <n v="0"/>
    <s v="VILLA LUCRE"/>
    <x v="1"/>
  </r>
  <r>
    <n v="18"/>
    <d v="2019-04-03T00:00:00"/>
    <x v="10"/>
    <x v="10"/>
    <x v="1"/>
    <s v="ADMINISTRACION DE SUCURSALES"/>
    <s v="OTROS EGRESOS 18"/>
    <s v="OTROS EGRESOS 1.P.O (OR:18/DES:18 TRN:86 PERF:300086 CAU: 18"/>
    <n v="14.35"/>
    <n v="0"/>
    <s v="VILLA LUCRE"/>
    <x v="1"/>
  </r>
  <r>
    <n v="18"/>
    <d v="2019-04-10T00:00:00"/>
    <x v="10"/>
    <x v="10"/>
    <x v="1"/>
    <s v="ADMINISTRACION DE SUCURSALES"/>
    <s v="OTROS EGRESOS 18"/>
    <s v="OTROS EGRESOS 1.P.O (OR:18/DES:18 TRN:86 PERF:300086 CAU: 18"/>
    <n v="2.1"/>
    <n v="0"/>
    <s v="VILLA LUCRE"/>
    <x v="1"/>
  </r>
  <r>
    <n v="18"/>
    <d v="2019-07-02T00:00:00"/>
    <x v="6"/>
    <x v="6"/>
    <x v="1"/>
    <s v="ADMINISTRACION DE SUCURSALES"/>
    <s v="OTROS EGRESOS 18"/>
    <s v="OTROS EGRESOS 1.P.O (OR:18/DES:18 TRN:86 PERF:300086 CAU: 18"/>
    <n v="4.75"/>
    <n v="0"/>
    <s v="VILLA LUCRE"/>
    <x v="1"/>
  </r>
  <r>
    <n v="18"/>
    <d v="2019-07-08T00:00:00"/>
    <x v="6"/>
    <x v="6"/>
    <x v="1"/>
    <s v="ADMINISTRACION DE SUCURSALES"/>
    <s v="OTROS EGRESOS 18"/>
    <s v="OTROS EGRESOS 1.P.O (OR:18/DES:18 TRN:86 PERF:300086 CAU: 18"/>
    <n v="3.7"/>
    <n v="0"/>
    <s v="VILLA LUCRE"/>
    <x v="1"/>
  </r>
  <r>
    <n v="18"/>
    <d v="2019-07-12T00:00:00"/>
    <x v="6"/>
    <x v="6"/>
    <x v="1"/>
    <s v="ADMINISTRACION DE SUCURSALES"/>
    <s v="OTROS EGRESOS 18"/>
    <s v="OTROS EGRESOS 1.P.O (OR:18/DES:18 TRN:86 PERF:300086 CAU: 18"/>
    <n v="5.55"/>
    <n v="0"/>
    <s v="VILLA LUCRE"/>
    <x v="1"/>
  </r>
  <r>
    <n v="18"/>
    <d v="2019-07-15T00:00:00"/>
    <x v="6"/>
    <x v="6"/>
    <x v="1"/>
    <s v="ADMINISTRACION DE SUCURSALES"/>
    <s v="OTROS EGRESOS 18"/>
    <s v="OTROS EGRESOS 1.P.O (OR:18/DES:18 TRN:86 PERF:300086 CAU: 18"/>
    <n v="4.75"/>
    <n v="0"/>
    <s v="VILLA LUCRE"/>
    <x v="1"/>
  </r>
  <r>
    <n v="18"/>
    <d v="2019-07-26T00:00:00"/>
    <x v="6"/>
    <x v="6"/>
    <x v="1"/>
    <s v="ADMINISTRACION DE SUCURSALES"/>
    <s v="OTROS EGRESOS 18"/>
    <s v="OTROS EGRESOS 1.P.O (OR:18/DES:18 TRN:86 PERF:300086 CAU: 18"/>
    <n v="14.35"/>
    <n v="0"/>
    <s v="VILLA LUCRE"/>
    <x v="1"/>
  </r>
  <r>
    <n v="19"/>
    <d v="2019-02-16T00:00:00"/>
    <x v="8"/>
    <x v="8"/>
    <x v="1"/>
    <s v="ADMINISTRACION DE SUCURSALES"/>
    <s v="OTROS EGRESOS 18"/>
    <s v="OTROS EGRESOS 1.P.O (OR:19/DES:19 TRN:86 PERF:300086 CAU: 18"/>
    <n v="10.5"/>
    <n v="0"/>
    <s v="LOS ANDES"/>
    <x v="1"/>
  </r>
  <r>
    <n v="19"/>
    <d v="2019-05-09T00:00:00"/>
    <x v="11"/>
    <x v="11"/>
    <x v="1"/>
    <s v="ADMINISTRACION DE SUCURSALES"/>
    <s v="OTROS EGRESOS 18"/>
    <s v="OTROS EGRESOS 1.P.O (OR:19/DES:19 TRN:86 PERF:300086 CAU: 18"/>
    <n v="5.55"/>
    <n v="0"/>
    <s v="LOS ANDES"/>
    <x v="1"/>
  </r>
  <r>
    <n v="19"/>
    <d v="2019-07-22T00:00:00"/>
    <x v="6"/>
    <x v="6"/>
    <x v="1"/>
    <s v="ADMINISTRACION DE SUCURSALES"/>
    <s v="OTROS EGRESOS 18"/>
    <s v="OTROS EGRESOS 1.P.O (OR:19/DES:19 TRN:86 PERF:300086 CAU: 18"/>
    <n v="51.2"/>
    <n v="0"/>
    <s v="LOS ANDES"/>
    <x v="1"/>
  </r>
  <r>
    <n v="20"/>
    <d v="2019-02-22T00:00:00"/>
    <x v="8"/>
    <x v="8"/>
    <x v="1"/>
    <s v="ADMINISTRACION DE SUCURSALES"/>
    <s v="OTROS EGRESOS 18"/>
    <s v="OTROS EGRESOS 1.P.O (OR:20/DES:20 TRN:86 PERF:300086 CAU: 18"/>
    <n v="12.65"/>
    <n v="0"/>
    <s v="VIA ESPANA"/>
    <x v="1"/>
  </r>
  <r>
    <n v="20"/>
    <d v="2019-03-27T00:00:00"/>
    <x v="9"/>
    <x v="9"/>
    <x v="1"/>
    <s v="ADMINISTRACION DE SUCURSALES"/>
    <s v="OTROS EGRESOS 18"/>
    <s v="OTROS EGRESOS 1.P.O (OR:20/DES:20 TRN:86 PERF:300086 CAU: 18"/>
    <n v="2.25"/>
    <n v="0"/>
    <s v="VIA ESPANA"/>
    <x v="1"/>
  </r>
  <r>
    <n v="20"/>
    <d v="2019-04-08T00:00:00"/>
    <x v="10"/>
    <x v="10"/>
    <x v="1"/>
    <s v="ADMINISTRACION DE SUCURSALES"/>
    <s v="OTROS EGRESOS 18"/>
    <s v="OTROS EGRESOS 1.P.O (OR:20/DES:20 TRN:86 PERF:300086 CAU: 18"/>
    <n v="2.4"/>
    <n v="0"/>
    <s v="VIA ESPANA"/>
    <x v="1"/>
  </r>
  <r>
    <n v="20"/>
    <d v="2019-04-10T00:00:00"/>
    <x v="10"/>
    <x v="10"/>
    <x v="1"/>
    <s v="ADMINISTRACION DE SUCURSALES"/>
    <s v="OTROS EGRESOS 18"/>
    <s v="OTROS EGRESOS 1.P.O (OR:20/DES:20 TRN:86 PERF:300086 CAU: 18"/>
    <n v="2.4"/>
    <n v="0"/>
    <s v="VIA ESPANA"/>
    <x v="1"/>
  </r>
  <r>
    <n v="20"/>
    <d v="2019-04-12T00:00:00"/>
    <x v="10"/>
    <x v="10"/>
    <x v="1"/>
    <s v="ADMINISTRACION DE SUCURSALES"/>
    <s v="OTROS EGRESOS 18"/>
    <s v="OTROS EGRESOS 1.P.O (OR:20/DES:20 TRN:86 PERF:300086 CAU: 18"/>
    <n v="2.4"/>
    <n v="0"/>
    <s v="VIA ESPANA"/>
    <x v="1"/>
  </r>
  <r>
    <n v="20"/>
    <d v="2019-05-02T00:00:00"/>
    <x v="11"/>
    <x v="11"/>
    <x v="1"/>
    <s v="ADMINISTRACION DE SUCURSALES"/>
    <s v="OTROS EGRESOS 18"/>
    <s v="OTROS EGRESOS 1.P.O (OR:20/DES:20 TRN:86 PERF:300086 CAU: 18"/>
    <n v="10"/>
    <n v="0"/>
    <s v="VIA ESPANA"/>
    <x v="1"/>
  </r>
  <r>
    <n v="20"/>
    <d v="2019-06-13T00:00:00"/>
    <x v="2"/>
    <x v="2"/>
    <x v="1"/>
    <s v="ADMINISTRACION DE SUCURSALES"/>
    <s v="OTROS EGRESOS 18"/>
    <s v="OTROS EGRESOS 1.P.O (OR:20/DES:20 TRN:86 PERF:300086 CAU: 18"/>
    <n v="10.25"/>
    <n v="0"/>
    <s v="VIA ESPANA"/>
    <x v="1"/>
  </r>
  <r>
    <n v="20"/>
    <d v="2019-06-14T00:00:00"/>
    <x v="2"/>
    <x v="2"/>
    <x v="1"/>
    <s v="ADMINISTRACION DE SUCURSALES"/>
    <s v="OTROS EGRESOS 18"/>
    <s v="OTROS EGRESOS 1.P.O (OR:20/DES:20 TRN:86 PERF:300086 CAU: 18"/>
    <n v="2.4"/>
    <n v="0"/>
    <s v="VIA ESPANA"/>
    <x v="1"/>
  </r>
  <r>
    <n v="20"/>
    <d v="2019-06-27T00:00:00"/>
    <x v="2"/>
    <x v="2"/>
    <x v="1"/>
    <s v="ADMINISTRACION DE SUCURSALES"/>
    <s v="OTROS EGRESOS 18"/>
    <s v="OTROS EGRESOS 1.P.O (OR:20/DES:20 TRN:86 PERF:300086 CAU: 18"/>
    <n v="10.25"/>
    <n v="0"/>
    <s v="VIA ESPANA"/>
    <x v="1"/>
  </r>
  <r>
    <n v="20"/>
    <d v="2019-07-24T00:00:00"/>
    <x v="6"/>
    <x v="6"/>
    <x v="1"/>
    <s v="ADMINISTRACION DE SUCURSALES"/>
    <s v="OTROS EGRESOS 18"/>
    <s v="OTROS EGRESOS 1.P.O (OR:20/DES:20 TRN:86 PERF:300086 CAU: 18"/>
    <n v="3.6"/>
    <n v="0"/>
    <s v="VIA ESPANA"/>
    <x v="1"/>
  </r>
  <r>
    <n v="21"/>
    <d v="2019-02-21T00:00:00"/>
    <x v="8"/>
    <x v="8"/>
    <x v="1"/>
    <s v="ADMINISTRACION DE SUCURSALES"/>
    <s v="OTROS EGRESOS 18"/>
    <s v="OTROS EGRESOS 1.P.O (OR:21/DES:21 TRN:86 PERF:300086 CAU: 18"/>
    <n v="3"/>
    <n v="0"/>
    <s v="AVENIDA CUBA"/>
    <x v="1"/>
  </r>
  <r>
    <n v="21"/>
    <d v="2019-05-08T00:00:00"/>
    <x v="11"/>
    <x v="11"/>
    <x v="1"/>
    <s v="ADMINISTRACION DE SUCURSALES"/>
    <s v="OTROS EGRESOS 18"/>
    <s v="OTROS EGRESOS 1.P.O (OR:21/DES:21 TRN:86 PERF:300086 CAU: 18"/>
    <n v="3.6"/>
    <n v="0"/>
    <s v="AVENIDA CUBA"/>
    <x v="1"/>
  </r>
  <r>
    <n v="21"/>
    <d v="2019-05-22T00:00:00"/>
    <x v="11"/>
    <x v="11"/>
    <x v="1"/>
    <s v="ADMINISTRACION DE SUCURSALES"/>
    <s v="OTROS EGRESOS 18"/>
    <s v="OTROS EGRESOS 1.P.O (OR:21/DES:21 TRN:86 PERF:300086 CAU: 18"/>
    <n v="21.6"/>
    <n v="0"/>
    <s v="AVENIDA CUBA"/>
    <x v="1"/>
  </r>
  <r>
    <n v="21"/>
    <d v="2019-05-28T00:00:00"/>
    <x v="11"/>
    <x v="11"/>
    <x v="1"/>
    <s v="ADMINISTRACION DE SUCURSALES"/>
    <s v="OTROS EGRESOS 18"/>
    <s v="OTROS EGRESOS 1.P.O (OR:21/DES:21 TRN:86 PERF:300086 CAU: 18"/>
    <n v="4.5"/>
    <n v="0"/>
    <s v="AVENIDA CUBA"/>
    <x v="1"/>
  </r>
  <r>
    <n v="21"/>
    <d v="2019-05-29T00:00:00"/>
    <x v="11"/>
    <x v="11"/>
    <x v="1"/>
    <s v="ADMINISTRACION DE SUCURSALES"/>
    <s v="OTROS EGRESOS 18"/>
    <s v="OTROS EGRESOS 1.P.O (OR:21/DES:21 TRN:86 PERF:300086 CAU: 18"/>
    <n v="4.5"/>
    <n v="0"/>
    <s v="AVENIDA CUBA"/>
    <x v="1"/>
  </r>
  <r>
    <n v="21"/>
    <d v="2019-06-21T00:00:00"/>
    <x v="2"/>
    <x v="2"/>
    <x v="1"/>
    <s v="ADMINISTRACION DE SUCURSALES"/>
    <s v="OTROS EGRESOS 18"/>
    <s v="OTROS EGRESOS 1.P.O (OR:21/DES:21 TRN:86 PERF:300086 CAU: 18"/>
    <n v="3.5"/>
    <n v="0"/>
    <s v="AVENIDA CUBA"/>
    <x v="1"/>
  </r>
  <r>
    <n v="22"/>
    <d v="2019-01-03T00:00:00"/>
    <x v="7"/>
    <x v="7"/>
    <x v="1"/>
    <s v="ADMINISTRACION DE SUCURSALES"/>
    <s v="OTROS EGRESOS 18"/>
    <s v="OTROS EGRESOS 1.P.O (OR:22/DES:22 TRN:86 PERF:300086 CAU: 18"/>
    <n v="14"/>
    <n v="0"/>
    <s v="CHITRE"/>
    <x v="1"/>
  </r>
  <r>
    <n v="22"/>
    <d v="2019-01-05T00:00:00"/>
    <x v="7"/>
    <x v="7"/>
    <x v="1"/>
    <s v="ADMINISTRACION DE SUCURSALES"/>
    <s v="OTROS EGRESOS 18"/>
    <s v="OTROS EGRESOS 1.P.O (OR:22/DES:22 TRN:86 PERF:300086 CAU: 18"/>
    <n v="70"/>
    <n v="0"/>
    <s v="CHITRE"/>
    <x v="1"/>
  </r>
  <r>
    <n v="22"/>
    <d v="2019-01-31T00:00:00"/>
    <x v="7"/>
    <x v="7"/>
    <x v="1"/>
    <s v="ADMINISTRACION DE SUCURSALES"/>
    <s v="OTROS EGRESOS 18"/>
    <s v="OTROS EGRESOS 1.P.O (OR:22/DES:22 TRN:86 PERF:300086 CAU: 18"/>
    <n v="14"/>
    <n v="0"/>
    <s v="CHITRE"/>
    <x v="1"/>
  </r>
  <r>
    <n v="22"/>
    <d v="2019-06-15T00:00:00"/>
    <x v="2"/>
    <x v="2"/>
    <x v="1"/>
    <s v="ADMINISTRACION DE SUCURSALES"/>
    <s v="VIATICOS 2"/>
    <s v="TRANSACCIONES DEL DIA 06/15/2019SPYRAL - GESTION ADMINISTRATIVA"/>
    <n v="359"/>
    <n v="0"/>
    <s v="CHITRE"/>
    <x v="1"/>
  </r>
  <r>
    <n v="22"/>
    <d v="2019-06-26T00:00:00"/>
    <x v="2"/>
    <x v="2"/>
    <x v="1"/>
    <s v="ADMINISTRACION DE SUCURSALES"/>
    <s v="OTROS EGRESOS 18"/>
    <s v="OTROS EGRESOS 1.P.O (OR:22/DES:22 TRN:86 PERF:300086 CAU: 18"/>
    <n v="14"/>
    <n v="0"/>
    <s v="CHITRE"/>
    <x v="1"/>
  </r>
  <r>
    <n v="22"/>
    <d v="2019-07-03T00:00:00"/>
    <x v="6"/>
    <x v="6"/>
    <x v="1"/>
    <s v="ADMINISTRACION DE SUCURSALES"/>
    <s v="OTROS EGRESOS 18"/>
    <s v="OTROS EGRESOS 1.P.O (OR:22/DES:22 TRN:86 PERF:300086 CAU: 18"/>
    <n v="6.6"/>
    <n v="0"/>
    <s v="CHITRE"/>
    <x v="1"/>
  </r>
  <r>
    <n v="22"/>
    <d v="2019-03-27T00:00:00"/>
    <x v="9"/>
    <x v="9"/>
    <x v="1"/>
    <s v="SERVICIOS PERSONALES"/>
    <s v="VIATICOS 2"/>
    <s v="TRANSACCIONES DEL DIA 03/27/2019SPYRAL - GESTION ADMINISTRATIVA"/>
    <n v="143"/>
    <n v="0"/>
    <s v="CHITRE"/>
    <x v="1"/>
  </r>
  <r>
    <n v="23"/>
    <d v="2019-01-18T00:00:00"/>
    <x v="7"/>
    <x v="7"/>
    <x v="1"/>
    <s v="ADMINISTRACION DE SUCURSALES"/>
    <s v="OTROS EGRESOS 18"/>
    <s v="OTROS EGRESOS 1.P.O (OR:23/DES:23 TRN:86 PERF:300086 CAU: 18"/>
    <n v="10.6"/>
    <n v="0"/>
    <s v="LOS PUEBLOS"/>
    <x v="1"/>
  </r>
  <r>
    <n v="23"/>
    <d v="2019-01-31T00:00:00"/>
    <x v="7"/>
    <x v="7"/>
    <x v="1"/>
    <s v="ADMINISTRACION DE SUCURSALES"/>
    <s v="OTROS EGRESOS 18"/>
    <s v="OTROS EGRESOS 1.P.O (OR:23/DES:23 TRN:86 PERF:300086 CAU: 18"/>
    <n v="6.5"/>
    <n v="0"/>
    <s v="LOS PUEBLOS"/>
    <x v="1"/>
  </r>
  <r>
    <n v="23"/>
    <d v="2019-02-04T00:00:00"/>
    <x v="8"/>
    <x v="8"/>
    <x v="1"/>
    <s v="ADMINISTRACION DE SUCURSALES"/>
    <s v="OTROS EGRESOS 18"/>
    <s v="OTROS EGRESOS 1.P.O (OR:23/DES:23 TRN:86 PERF:300086 CAU: 18"/>
    <n v="6.4"/>
    <n v="0"/>
    <s v="LOS PUEBLOS"/>
    <x v="1"/>
  </r>
  <r>
    <n v="23"/>
    <d v="2019-02-05T00:00:00"/>
    <x v="8"/>
    <x v="8"/>
    <x v="1"/>
    <s v="ADMINISTRACION DE SUCURSALES"/>
    <s v="OTROS EGRESOS 18"/>
    <s v="OTROS EGRESOS 1.P.O (OR:23/DES:23 TRN:86 PERF:300086 CAU: 18"/>
    <n v="6.4"/>
    <n v="0"/>
    <s v="LOS PUEBLOS"/>
    <x v="1"/>
  </r>
  <r>
    <n v="23"/>
    <d v="2019-03-22T00:00:00"/>
    <x v="9"/>
    <x v="9"/>
    <x v="1"/>
    <s v="ADMINISTRACION DE SUCURSALES"/>
    <s v="OTROS EGRESOS 18"/>
    <s v="OTROS EGRESOS 1.P.O (OR:23/DES:23 TRN:86 PERF:300086 CAU: 18"/>
    <n v="6.5"/>
    <n v="0"/>
    <s v="LOS PUEBLOS"/>
    <x v="1"/>
  </r>
  <r>
    <n v="23"/>
    <d v="2019-04-03T00:00:00"/>
    <x v="10"/>
    <x v="10"/>
    <x v="1"/>
    <s v="ADMINISTRACION DE SUCURSALES"/>
    <s v="OTROS EGRESOS 18"/>
    <s v="OTROS EGRESOS 1.P.O (OR:23/DES:23 TRN:86 PERF:300086 CAU: 18"/>
    <n v="6.4"/>
    <n v="0"/>
    <s v="LOS PUEBLOS"/>
    <x v="1"/>
  </r>
  <r>
    <n v="23"/>
    <d v="2019-05-06T00:00:00"/>
    <x v="11"/>
    <x v="11"/>
    <x v="1"/>
    <s v="ADMINISTRACION DE SUCURSALES"/>
    <s v="OTROS EGRESOS 18"/>
    <s v="OTROS EGRESOS 1.P.O (OR:23/DES:23 TRN:86 PERF:300086 CAU: 18"/>
    <n v="3"/>
    <n v="0"/>
    <s v="LOS PUEBLOS"/>
    <x v="1"/>
  </r>
  <r>
    <n v="23"/>
    <d v="2019-05-11T00:00:00"/>
    <x v="11"/>
    <x v="11"/>
    <x v="1"/>
    <s v="ADMINISTRACION DE SUCURSALES"/>
    <s v="OTROS EGRESOS 18"/>
    <s v="OTROS EGRESOS 1.P.O (OR:23/DES:23 TRN:86 PERF:300086 CAU: 18"/>
    <n v="6.4"/>
    <n v="0"/>
    <s v="LOS PUEBLOS"/>
    <x v="1"/>
  </r>
  <r>
    <n v="23"/>
    <d v="2019-06-07T00:00:00"/>
    <x v="2"/>
    <x v="2"/>
    <x v="1"/>
    <s v="ADMINISTRACION DE SUCURSALES"/>
    <s v="OTROS EGRESOS 18"/>
    <s v="OTROS EGRESOS 1.P.O (OR:23/DES:23 TRN:86 PERF:300086 CAU: 18"/>
    <n v="3.7"/>
    <n v="0"/>
    <s v="LOS PUEBLOS"/>
    <x v="1"/>
  </r>
  <r>
    <n v="23"/>
    <d v="2019-06-13T00:00:00"/>
    <x v="2"/>
    <x v="2"/>
    <x v="1"/>
    <s v="ADMINISTRACION DE SUCURSALES"/>
    <s v="OTROS EGRESOS 18"/>
    <s v="OTROS EGRESOS 1.P.O (OR:23/DES:23 TRN:86 PERF:300086 CAU: 18"/>
    <n v="3.15"/>
    <n v="0"/>
    <s v="LOS PUEBLOS"/>
    <x v="1"/>
  </r>
  <r>
    <n v="23"/>
    <d v="2019-06-18T00:00:00"/>
    <x v="2"/>
    <x v="2"/>
    <x v="1"/>
    <s v="ADMINISTRACION DE SUCURSALES"/>
    <s v="OTROS EGRESOS 18"/>
    <s v="OTROS EGRESOS 1.P.O (OR:23/DES:23 TRN:86 PERF:300086 CAU: 18"/>
    <n v="3.15"/>
    <n v="0"/>
    <s v="LOS PUEBLOS"/>
    <x v="1"/>
  </r>
  <r>
    <n v="23"/>
    <d v="2019-07-04T00:00:00"/>
    <x v="6"/>
    <x v="6"/>
    <x v="1"/>
    <s v="ADMINISTRACION DE SUCURSALES"/>
    <s v="OTROS EGRESOS 18"/>
    <s v="OTROS EGRESOS 1.P.O (OR:23/DES:23 TRN:86 PERF:300086 CAU: 18"/>
    <n v="3.7"/>
    <n v="0"/>
    <s v="LOS PUEBLOS"/>
    <x v="1"/>
  </r>
  <r>
    <n v="26"/>
    <d v="2019-02-14T00:00:00"/>
    <x v="8"/>
    <x v="8"/>
    <x v="1"/>
    <s v="ADMINISTRACION DE SUCURSALES"/>
    <s v="OTROS EGRESOS 18"/>
    <s v="OTROS EGRESOS 1.P.O (OR:26/DES:26 TRN:86 PERF:300086 CAU: 18"/>
    <n v="9.1999999999999993"/>
    <n v="0"/>
    <s v="TRANSISTMICA"/>
    <x v="1"/>
  </r>
  <r>
    <n v="26"/>
    <d v="2019-04-01T00:00:00"/>
    <x v="10"/>
    <x v="10"/>
    <x v="1"/>
    <s v="ADMINISTRACION DE SUCURSALES"/>
    <s v="OTROS EGRESOS 18"/>
    <s v="OTROS EGRESOS 1.P.O (OR:26/DES:26 TRN:86 PERF:300086 CAU: 18"/>
    <n v="2.4"/>
    <n v="0"/>
    <s v="TRANSISTMICA"/>
    <x v="1"/>
  </r>
  <r>
    <n v="26"/>
    <d v="2019-07-29T00:00:00"/>
    <x v="6"/>
    <x v="6"/>
    <x v="1"/>
    <s v="ADMINISTRACION DE SUCURSALES"/>
    <s v="OTROS EGRESOS 18"/>
    <s v="OTROS EGRESOS 1.P.O (OR:26/DES:26 TRN:86 PERF:300086 CAU: 18"/>
    <n v="9.1999999999999993"/>
    <n v="0"/>
    <s v="TRANSISTMICA"/>
    <x v="1"/>
  </r>
  <r>
    <n v="27"/>
    <d v="2019-02-27T00:00:00"/>
    <x v="8"/>
    <x v="8"/>
    <x v="1"/>
    <s v="ADMINISTRACION DE SUCURSALES"/>
    <s v="VIATICOS"/>
    <s v="TRANSACCIONES DEL DIA 02/27/2019SPYRAL - GESTION ADMINISTRATIVA"/>
    <n v="51.6"/>
    <n v="0"/>
    <s v="ZONA LIBRE"/>
    <x v="1"/>
  </r>
  <r>
    <n v="27"/>
    <d v="2019-03-29T00:00:00"/>
    <x v="9"/>
    <x v="9"/>
    <x v="1"/>
    <s v="ADMINISTRACION DE SUCURSALES"/>
    <s v="VIATICOS 2"/>
    <s v="TRANSACCIONES DEL DIA 03/29/2019SPYRAL - GESTION ADMINISTRATIVA"/>
    <n v="42"/>
    <n v="0"/>
    <s v="ZONA LIBRE"/>
    <x v="1"/>
  </r>
  <r>
    <n v="27"/>
    <d v="2019-04-02T00:00:00"/>
    <x v="10"/>
    <x v="10"/>
    <x v="1"/>
    <s v="ADMINISTRACION DE SUCURSALES"/>
    <s v="VIATICOS 2"/>
    <s v="TRANSACCIONES DEL DIA 04/02/2019SPYRAL - GESTION ADMINISTRATIVA"/>
    <n v="41.6"/>
    <n v="0"/>
    <s v="ZONA LIBRE"/>
    <x v="1"/>
  </r>
  <r>
    <n v="27"/>
    <d v="2019-04-26T00:00:00"/>
    <x v="10"/>
    <x v="10"/>
    <x v="1"/>
    <s v="ADMINISTRACION DE SUCURSALES"/>
    <s v="VIATICOS 2"/>
    <s v="TRANSACCIONES DEL DIA 04/26/2019SPYRAL - GESTION ADMINISTRATIVA"/>
    <n v="43.4"/>
    <n v="0"/>
    <s v="ZONA LIBRE"/>
    <x v="1"/>
  </r>
  <r>
    <n v="27"/>
    <d v="2019-06-27T00:00:00"/>
    <x v="2"/>
    <x v="2"/>
    <x v="1"/>
    <s v="ADMINISTRACION DE SUCURSALES"/>
    <s v="VIATICOS 2"/>
    <s v="TRANSACCIONES DEL DIA 06/27/2019SPYRAL - GESTION ADMINISTRATIVA"/>
    <n v="32"/>
    <n v="0"/>
    <s v="ZONA LIBRE"/>
    <x v="1"/>
  </r>
  <r>
    <n v="27"/>
    <d v="2019-07-26T00:00:00"/>
    <x v="6"/>
    <x v="6"/>
    <x v="1"/>
    <s v="ADMINISTRACION DE SUCURSALES"/>
    <s v="VIATICOS 2"/>
    <s v="TRANSACCIONES DEL DIA 07/26/2019SPYRAL - GESTION ADMINISTRATIVA"/>
    <n v="46"/>
    <n v="0"/>
    <s v="ZONA LIBRE"/>
    <x v="1"/>
  </r>
  <r>
    <n v="27"/>
    <d v="2019-06-27T00:00:00"/>
    <x v="2"/>
    <x v="2"/>
    <x v="1"/>
    <s v="CAJA"/>
    <s v="VIATICOS 2"/>
    <s v="TRANSACCIONES DEL DIA 06/27/2019SPYRAL - GESTION ADMINISTRATIVA"/>
    <n v="32"/>
    <n v="0"/>
    <s v="ZONA LIBRE"/>
    <x v="1"/>
  </r>
  <r>
    <n v="27"/>
    <d v="2019-06-27T00:00:00"/>
    <x v="2"/>
    <x v="2"/>
    <x v="1"/>
    <s v="SERVICIOS PERSONALES"/>
    <s v="VIATICOS 2"/>
    <s v="TRANSACCIONES DEL DIA 06/27/2019SPYRAL - GESTION ADMINISTRATIVA"/>
    <n v="64"/>
    <n v="0"/>
    <s v="ZONA LIBRE"/>
    <x v="1"/>
  </r>
  <r>
    <n v="28"/>
    <d v="2019-02-18T00:00:00"/>
    <x v="8"/>
    <x v="8"/>
    <x v="1"/>
    <s v="ADMINISTRACION DE SUCURSALES"/>
    <s v="OTROS EGRESOS 18"/>
    <s v="OTROS EGRESOS 1.P.O (OR:28/DES:28 TRN:86 PERF:300086 CAU: 18"/>
    <n v="7.45"/>
    <n v="0"/>
    <s v="PLAZA GALAPAGO"/>
    <x v="1"/>
  </r>
  <r>
    <n v="28"/>
    <d v="2019-04-27T00:00:00"/>
    <x v="10"/>
    <x v="10"/>
    <x v="1"/>
    <s v="ADMINISTRACION DE SUCURSALES"/>
    <s v="OTROS EGRESOS 18"/>
    <s v="OTROS EGRESOS 1.P.O (OR:28/DES:28 TRN:86 PERF:300086 CAU: 18"/>
    <n v="4.75"/>
    <n v="0"/>
    <s v="PLAZA GALAPAGO"/>
    <x v="1"/>
  </r>
  <r>
    <n v="28"/>
    <d v="2019-07-05T00:00:00"/>
    <x v="6"/>
    <x v="6"/>
    <x v="1"/>
    <s v="ADMINISTRACION DE SUCURSALES"/>
    <s v="OTROS EGRESOS 18"/>
    <s v="OTROS EGRESOS 1.P.O (OR:28/DES:28 TRN:86 PERF:300086 CAU: 18"/>
    <n v="11.15"/>
    <n v="0"/>
    <s v="PLAZA GALAPAGO"/>
    <x v="1"/>
  </r>
  <r>
    <n v="29"/>
    <d v="2019-01-07T00:00:00"/>
    <x v="7"/>
    <x v="7"/>
    <x v="1"/>
    <s v="ADMINISTRACION DE SUCURSALES"/>
    <s v="OTROS EGRESOS 18"/>
    <s v="OTROS EGRESOS 1.P.O (OR:29/DES:29 TRN:86 PERF:300086 CAU: 18"/>
    <n v="9.65"/>
    <n v="0"/>
    <s v="PARQUE LEFEVRE"/>
    <x v="1"/>
  </r>
  <r>
    <n v="29"/>
    <d v="2019-02-04T00:00:00"/>
    <x v="8"/>
    <x v="8"/>
    <x v="1"/>
    <s v="ADMINISTRACION DE SUCURSALES"/>
    <s v="OTROS EGRESOS 18"/>
    <s v="OTROS EGRESOS 1.P.O (OR:29/DES:29 TRN:86 PERF:300086 CAU: 18"/>
    <n v="2.4"/>
    <n v="0"/>
    <s v="PARQUE LEFEVRE"/>
    <x v="1"/>
  </r>
  <r>
    <n v="29"/>
    <d v="2019-02-21T00:00:00"/>
    <x v="8"/>
    <x v="8"/>
    <x v="1"/>
    <s v="ADMINISTRACION DE SUCURSALES"/>
    <s v="OTROS EGRESOS 18"/>
    <s v="OTROS EGRESOS 1.P.O (OR:29/DES:29 TRN:86 PERF:300086 CAU: 18"/>
    <n v="2.4"/>
    <n v="0"/>
    <s v="PARQUE LEFEVRE"/>
    <x v="1"/>
  </r>
  <r>
    <n v="29"/>
    <d v="2019-07-10T00:00:00"/>
    <x v="6"/>
    <x v="6"/>
    <x v="1"/>
    <s v="ADMINISTRACION DE SUCURSALES"/>
    <s v="OTROS EGRESOS 18"/>
    <s v="OTROS EGRESOS 1.P.O (OR:29/DES:29 TRN:86 PERF:300086 CAU: 18"/>
    <n v="2.4"/>
    <n v="0"/>
    <s v="PARQUE LEFEVRE"/>
    <x v="1"/>
  </r>
  <r>
    <n v="30"/>
    <d v="2019-01-16T00:00:00"/>
    <x v="7"/>
    <x v="7"/>
    <x v="1"/>
    <s v="ADMINISTRACION DE SUCURSALES"/>
    <s v="VIATICOS"/>
    <s v="TRANSACCIONES DEL DIA 01/16/2019SPYRAL - GESTION ADMINISTRATIVA"/>
    <n v="19.489999999999998"/>
    <n v="0"/>
    <s v="DAVID"/>
    <x v="1"/>
  </r>
  <r>
    <n v="30"/>
    <d v="2019-02-04T00:00:00"/>
    <x v="8"/>
    <x v="8"/>
    <x v="1"/>
    <s v="ADMINISTRACION DE SUCURSALES"/>
    <s v="VIATICOS"/>
    <s v="TRANSACCIONES DEL DIA 02/04/2019SPYRAL - GESTION ADMINISTRATIVA"/>
    <n v="536.4"/>
    <n v="0"/>
    <s v="DAVID"/>
    <x v="1"/>
  </r>
  <r>
    <n v="30"/>
    <d v="2019-02-06T00:00:00"/>
    <x v="8"/>
    <x v="8"/>
    <x v="1"/>
    <s v="ADMINISTRACION DE SUCURSALES"/>
    <s v="VIATICOS"/>
    <s v="TRANSACCIONES DEL DIA 02/06/2019SPYRAL - GESTION ADMINISTRATIVA"/>
    <n v="25"/>
    <n v="0"/>
    <s v="DAVID"/>
    <x v="1"/>
  </r>
  <r>
    <n v="30"/>
    <d v="2019-02-18T00:00:00"/>
    <x v="8"/>
    <x v="8"/>
    <x v="1"/>
    <s v="ADMINISTRACION DE SUCURSALES"/>
    <s v="VIATICOS"/>
    <s v="TRANSACCIONES DEL DIA 02/18/2019SPYRAL - GESTION ADMINISTRATIVA"/>
    <n v="29.33"/>
    <n v="0"/>
    <s v="DAVID"/>
    <x v="1"/>
  </r>
  <r>
    <n v="30"/>
    <d v="2019-03-13T00:00:00"/>
    <x v="9"/>
    <x v="9"/>
    <x v="1"/>
    <s v="ADMINISTRACION DE SUCURSALES"/>
    <s v="VIATICOS 2"/>
    <s v="TRANSACCIONES DEL DIA 03/13/2019SPYRAL - GESTION ADMINISTRATIVA"/>
    <n v="132"/>
    <n v="0"/>
    <s v="DAVID"/>
    <x v="1"/>
  </r>
  <r>
    <n v="30"/>
    <d v="2019-03-28T00:00:00"/>
    <x v="9"/>
    <x v="9"/>
    <x v="1"/>
    <s v="ADMINISTRACION DE SUCURSALES"/>
    <s v="VIATICOS 2"/>
    <s v="TRANSACCIONES DEL DIA 03/28/2019SPYRAL - GESTION ADMINISTRATIVA"/>
    <n v="33.65"/>
    <n v="0"/>
    <s v="DAVID"/>
    <x v="1"/>
  </r>
  <r>
    <n v="30"/>
    <d v="2019-04-22T00:00:00"/>
    <x v="10"/>
    <x v="10"/>
    <x v="1"/>
    <s v="ADMINISTRACION DE SUCURSALES"/>
    <s v="VIATICOS 2"/>
    <s v="TRANSACCIONES DEL DIA 04/22/2019SPYRAL - GESTION ADMINISTRATIVA"/>
    <n v="172"/>
    <n v="0"/>
    <s v="DAVID"/>
    <x v="1"/>
  </r>
  <r>
    <n v="30"/>
    <d v="2019-05-21T00:00:00"/>
    <x v="11"/>
    <x v="11"/>
    <x v="1"/>
    <s v="ADMINISTRACION DE SUCURSALES"/>
    <s v="VIATICOS 2"/>
    <s v="TRANSACCIONES DEL DIA 05/21/2019SPYRAL - GESTION ADMINISTRATIVA"/>
    <n v="30.77"/>
    <n v="0"/>
    <s v="DAVID"/>
    <x v="1"/>
  </r>
  <r>
    <n v="30"/>
    <d v="2019-05-27T00:00:00"/>
    <x v="11"/>
    <x v="11"/>
    <x v="1"/>
    <s v="ADMINISTRACION DE SUCURSALES"/>
    <s v="VIATICOS 2"/>
    <s v="TRANSACCIONES DEL DIA 05/27/2019SPYRAL - GESTION ADMINISTRATIVA"/>
    <n v="30.77"/>
    <n v="0"/>
    <s v="DAVID"/>
    <x v="1"/>
  </r>
  <r>
    <n v="30"/>
    <d v="2019-05-29T00:00:00"/>
    <x v="11"/>
    <x v="11"/>
    <x v="1"/>
    <s v="ADMINISTRACION DE SUCURSALES"/>
    <s v="NC VIATICOS"/>
    <s v="TRANSACCIONES DEL DIA 05/29/2019SPYRAL - GESTION ADMINISTRATIVA"/>
    <n v="0"/>
    <n v="30.77"/>
    <s v="DAVID"/>
    <x v="1"/>
  </r>
  <r>
    <n v="30"/>
    <d v="2019-06-27T00:00:00"/>
    <x v="2"/>
    <x v="2"/>
    <x v="1"/>
    <s v="CAJA"/>
    <s v="VIATICOS 2"/>
    <s v="TRANSACCIONES DEL DIA 06/27/2019SPYRAL - GESTION ADMINISTRATIVA"/>
    <n v="20"/>
    <n v="0"/>
    <s v="DAVID"/>
    <x v="1"/>
  </r>
  <r>
    <n v="30"/>
    <d v="2019-03-13T00:00:00"/>
    <x v="9"/>
    <x v="9"/>
    <x v="1"/>
    <s v="SERVICIOS PERSONALES"/>
    <s v="VIATICOS 2"/>
    <s v="TRANSACCIONES DEL DIA 03/13/2019SPYRAL - GESTION ADMINISTRATIVA"/>
    <n v="96"/>
    <n v="0"/>
    <s v="DAVID"/>
    <x v="1"/>
  </r>
  <r>
    <n v="32"/>
    <d v="2019-02-01T00:00:00"/>
    <x v="8"/>
    <x v="8"/>
    <x v="1"/>
    <s v="ADMINISTRACION DE SUCURSALES"/>
    <s v="OTROS EGRESOS 18"/>
    <s v="OTROS EGRESOS 1.P.O (OR:32/DES:32 TRN:86 PERF:300086 CAU: 18"/>
    <n v="31.3"/>
    <n v="0"/>
    <s v="PLAZA LAS AMERICAS"/>
    <x v="1"/>
  </r>
  <r>
    <n v="32"/>
    <d v="2019-05-08T00:00:00"/>
    <x v="11"/>
    <x v="11"/>
    <x v="1"/>
    <s v="ADMINISTRACION DE SUCURSALES"/>
    <s v="OTROS EGRESOS 18"/>
    <s v="OTROS EGRESOS 1.P.O (OR:32/DES:32 TRN:86 PERF:300086 CAU: 18"/>
    <n v="16.350000000000001"/>
    <n v="0"/>
    <s v="PLAZA LAS AMERICAS"/>
    <x v="1"/>
  </r>
  <r>
    <n v="32"/>
    <d v="2019-05-22T00:00:00"/>
    <x v="11"/>
    <x v="11"/>
    <x v="1"/>
    <s v="ADMINISTRACION DE SUCURSALES"/>
    <s v="OTROS EGRESOS 18"/>
    <s v="OTROS EGRESOS 1.P.O (OR:32/DES:32 TRN:86 PERF:300086 CAU: 18"/>
    <n v="16.399999999999999"/>
    <n v="0"/>
    <s v="PLAZA LAS AMERICAS"/>
    <x v="1"/>
  </r>
  <r>
    <n v="33"/>
    <d v="2019-02-13T00:00:00"/>
    <x v="8"/>
    <x v="8"/>
    <x v="1"/>
    <s v="ADMINISTRACION DE SUCURSALES"/>
    <s v="OTROS EGRESOS 18"/>
    <s v="OTROS EGRESOS 1.P.O (OR:33/DES:33 TRN:86 PERF:300086 CAU: 18"/>
    <n v="9"/>
    <n v="0"/>
    <s v="CORONADO"/>
    <x v="1"/>
  </r>
  <r>
    <n v="33"/>
    <d v="2019-02-18T00:00:00"/>
    <x v="8"/>
    <x v="8"/>
    <x v="1"/>
    <s v="ADMINISTRACION DE SUCURSALES"/>
    <s v="OTROS EGRESOS 18"/>
    <s v="OTROS EGRESOS 1.P.O (OR:33/DES:33 TRN:86 PERF:300086 CAU: 18"/>
    <n v="26"/>
    <n v="0"/>
    <s v="CORONADO"/>
    <x v="1"/>
  </r>
  <r>
    <n v="33"/>
    <d v="2019-03-08T00:00:00"/>
    <x v="9"/>
    <x v="9"/>
    <x v="1"/>
    <s v="ADMINISTRACION DE SUCURSALES"/>
    <s v="OTROS EGRESOS 18"/>
    <s v="OTROS EGRESOS 1.P.O (OR:33/DES:33 TRN:86 PERF:300086 CAU: 18"/>
    <n v="26"/>
    <n v="0"/>
    <s v="CORONADO"/>
    <x v="1"/>
  </r>
  <r>
    <n v="33"/>
    <d v="2019-03-14T00:00:00"/>
    <x v="9"/>
    <x v="9"/>
    <x v="1"/>
    <s v="ADMINISTRACION DE SUCURSALES"/>
    <s v="OTROS EGRESOS 18"/>
    <s v="OTROS EGRESOS 1.P.O (OR:33/DES:33 TRN:86 PERF:300086 CAU: 18"/>
    <n v="26"/>
    <n v="0"/>
    <s v="CORONADO"/>
    <x v="1"/>
  </r>
  <r>
    <n v="33"/>
    <d v="2019-03-22T00:00:00"/>
    <x v="9"/>
    <x v="9"/>
    <x v="1"/>
    <s v="ADMINISTRACION DE SUCURSALES"/>
    <s v="OTROS EGRESOS 18"/>
    <s v="OTROS EGRESOS 1.P.O (OR:33/DES:33 TRN:86 PERF:300086 CAU: 18"/>
    <n v="26"/>
    <n v="0"/>
    <s v="CORONADO"/>
    <x v="1"/>
  </r>
  <r>
    <n v="33"/>
    <d v="2019-03-23T00:00:00"/>
    <x v="9"/>
    <x v="9"/>
    <x v="1"/>
    <s v="ADMINISTRACION DE SUCURSALES"/>
    <s v="VIATICOS 2"/>
    <s v="TRANSACCIONES DEL DIA 03/23/2019SPYRAL - GESTION ADMINISTRATIVA"/>
    <n v="34"/>
    <n v="0"/>
    <s v="CORONADO"/>
    <x v="1"/>
  </r>
  <r>
    <n v="33"/>
    <d v="2019-03-27T00:00:00"/>
    <x v="9"/>
    <x v="9"/>
    <x v="1"/>
    <s v="ADMINISTRACION DE SUCURSALES"/>
    <s v="OTROS EGRESOS 18"/>
    <s v="OTROS EGRESOS 1.P.O (OR:33/DES:33 TRN:86 PERF:300086 CAU: 18"/>
    <n v="26"/>
    <n v="0"/>
    <s v="CORONADO"/>
    <x v="1"/>
  </r>
  <r>
    <n v="33"/>
    <d v="2019-04-22T00:00:00"/>
    <x v="10"/>
    <x v="10"/>
    <x v="1"/>
    <s v="ADMINISTRACION DE SUCURSALES"/>
    <s v="OTROS EGRESOS 18"/>
    <s v="OTROS EGRESOS 1.P.O (OR:33/DES:33 TRN:86 PERF:300086 CAU: 18"/>
    <n v="26"/>
    <n v="0"/>
    <s v="CORONADO"/>
    <x v="1"/>
  </r>
  <r>
    <n v="33"/>
    <d v="2019-04-23T00:00:00"/>
    <x v="10"/>
    <x v="10"/>
    <x v="1"/>
    <s v="ADMINISTRACION DE SUCURSALES"/>
    <s v="OTROS EGRESOS 18"/>
    <s v="OTROS EGRESOS 1.P.O (OR:33/DES:33 TRN:86 PERF:300086 CAU: 18"/>
    <n v="26"/>
    <n v="0"/>
    <s v="CORONADO"/>
    <x v="1"/>
  </r>
  <r>
    <n v="33"/>
    <d v="2019-04-27T00:00:00"/>
    <x v="10"/>
    <x v="10"/>
    <x v="1"/>
    <s v="ADMINISTRACION DE SUCURSALES"/>
    <s v="OTROS EGRESOS 18"/>
    <s v="OTROS EGRESOS 1.P.O (OR:33/DES:33 TRN:86 PERF:300086 CAU: 18"/>
    <n v="26"/>
    <n v="0"/>
    <s v="CORONADO"/>
    <x v="1"/>
  </r>
  <r>
    <n v="33"/>
    <d v="2019-05-09T00:00:00"/>
    <x v="11"/>
    <x v="11"/>
    <x v="1"/>
    <s v="ADMINISTRACION DE SUCURSALES"/>
    <s v="VIATICOS 2"/>
    <s v="TRANSACCIONES DEL DIA 05/09/2019SPYRAL - GESTION ADMINISTRATIVA"/>
    <n v="60"/>
    <n v="0"/>
    <s v="CORONADO"/>
    <x v="1"/>
  </r>
  <r>
    <n v="33"/>
    <d v="2019-05-13T00:00:00"/>
    <x v="11"/>
    <x v="11"/>
    <x v="1"/>
    <s v="ADMINISTRACION DE SUCURSALES"/>
    <s v="OTROS EGRESOS 18"/>
    <s v="OTROS EGRESOS 1.P.O (OR:33/DES:33 TRN:86 PERF:300086 CAU: 18"/>
    <n v="26"/>
    <n v="0"/>
    <s v="CORONADO"/>
    <x v="1"/>
  </r>
  <r>
    <n v="33"/>
    <d v="2019-05-14T00:00:00"/>
    <x v="11"/>
    <x v="11"/>
    <x v="1"/>
    <s v="ADMINISTRACION DE SUCURSALES"/>
    <s v="OTROS EGRESOS 18"/>
    <s v="OTROS EGRESOS 1.P.O (OR:33/DES:33 TRN:86 PERF:300086 CAU: 18"/>
    <n v="26"/>
    <n v="0"/>
    <s v="CORONADO"/>
    <x v="1"/>
  </r>
  <r>
    <n v="33"/>
    <d v="2019-05-29T00:00:00"/>
    <x v="11"/>
    <x v="11"/>
    <x v="1"/>
    <s v="ADMINISTRACION DE SUCURSALES"/>
    <s v="OTROS EGRESOS 18"/>
    <s v="OTROS EGRESOS 1.P.O (OR:33/DES:33 TRN:86 PERF:300086 CAU: 18"/>
    <n v="9"/>
    <n v="0"/>
    <s v="CORONADO"/>
    <x v="1"/>
  </r>
  <r>
    <n v="33"/>
    <d v="2019-05-30T00:00:00"/>
    <x v="11"/>
    <x v="11"/>
    <x v="1"/>
    <s v="ADMINISTRACION DE SUCURSALES"/>
    <s v="OTROS EGRESOS 18"/>
    <s v="OTROS EGRESOS 1.P.O (OR:33/DES:33 TRN:86 PERF:300086 CAU: 18"/>
    <n v="9"/>
    <n v="0"/>
    <s v="CORONADO"/>
    <x v="1"/>
  </r>
  <r>
    <n v="33"/>
    <d v="2019-06-11T00:00:00"/>
    <x v="2"/>
    <x v="2"/>
    <x v="1"/>
    <s v="ADMINISTRACION DE SUCURSALES"/>
    <s v="VIATICOS 2"/>
    <s v="TRANSACCIONES DEL DIA 06/11/2019SPYRAL - GESTION ADMINISTRATIVA"/>
    <n v="26"/>
    <n v="0"/>
    <s v="CORONADO"/>
    <x v="1"/>
  </r>
  <r>
    <n v="33"/>
    <d v="2019-06-21T00:00:00"/>
    <x v="2"/>
    <x v="2"/>
    <x v="1"/>
    <s v="ADMINISTRACION DE SUCURSALES"/>
    <s v="OTROS EGRESOS 18"/>
    <s v="OTROS EGRESOS 1.P.O (OR:33/DES:33 TRN:86 PERF:300086 CAU: 18"/>
    <n v="52"/>
    <n v="0"/>
    <s v="CORONADO"/>
    <x v="1"/>
  </r>
  <r>
    <n v="33"/>
    <d v="2019-07-02T00:00:00"/>
    <x v="6"/>
    <x v="6"/>
    <x v="1"/>
    <s v="ADMINISTRACION DE SUCURSALES"/>
    <s v="VIATICOS 2"/>
    <s v="TRANSACCIONES DEL DIA 07/02/2019SPYRAL - GESTION ADMINISTRATIVA"/>
    <n v="120"/>
    <n v="0"/>
    <s v="CORONADO"/>
    <x v="1"/>
  </r>
  <r>
    <n v="33"/>
    <d v="2019-07-13T00:00:00"/>
    <x v="6"/>
    <x v="6"/>
    <x v="1"/>
    <s v="ADMINISTRACION DE SUCURSALES"/>
    <s v="VIATICOS 2"/>
    <s v="TRANSACCIONES DEL DIA 07/13/2019SPYRAL - GESTION ADMINISTRATIVA"/>
    <n v="26"/>
    <n v="0"/>
    <s v="CORONADO"/>
    <x v="1"/>
  </r>
  <r>
    <n v="33"/>
    <d v="2019-07-16T00:00:00"/>
    <x v="6"/>
    <x v="6"/>
    <x v="1"/>
    <s v="ADMINISTRACION DE SUCURSALES"/>
    <s v="OTROS EGRESOS 18"/>
    <s v="OTROS EGRESOS 1.P.O (OR:33/DES:33 TRN:86 PERF:300086 CAU: 18"/>
    <n v="26"/>
    <n v="0"/>
    <s v="CORONADO"/>
    <x v="1"/>
  </r>
  <r>
    <n v="33"/>
    <d v="2019-07-17T00:00:00"/>
    <x v="6"/>
    <x v="6"/>
    <x v="1"/>
    <s v="ADMINISTRACION DE SUCURSALES"/>
    <s v="VIATICOS 2"/>
    <s v="TRANSACCIONES DEL DIA 07/17/2019SPYRAL - GESTION ADMINISTRATIVA"/>
    <n v="34"/>
    <n v="0"/>
    <s v="CORONADO"/>
    <x v="1"/>
  </r>
  <r>
    <n v="33"/>
    <d v="2019-04-30T00:00:00"/>
    <x v="10"/>
    <x v="10"/>
    <x v="1"/>
    <s v="CAJA"/>
    <s v="VIATICOS 2"/>
    <s v="TRANSACCIONES DEL DIA 04/30/2019SPYRAL - GESTION ADMINISTRATIVA"/>
    <n v="676"/>
    <n v="0"/>
    <s v="CORONADO"/>
    <x v="1"/>
  </r>
  <r>
    <n v="33"/>
    <d v="2019-05-16T00:00:00"/>
    <x v="11"/>
    <x v="11"/>
    <x v="1"/>
    <s v="CAJA"/>
    <s v="VIATICOS 2"/>
    <s v="TRANSACCIONES DEL DIA 05/16/2019SPYRAL - GESTION ADMINISTRATIVA"/>
    <n v="676"/>
    <n v="0"/>
    <s v="CORONADO"/>
    <x v="1"/>
  </r>
  <r>
    <n v="33"/>
    <d v="2019-06-01T00:00:00"/>
    <x v="2"/>
    <x v="2"/>
    <x v="1"/>
    <s v="CAJA"/>
    <s v="VIATICOS 2"/>
    <s v="TRANSACCIONES DEL DIA 06/01/2019SPYRAL - GESTION ADMINISTRATIVA"/>
    <n v="338"/>
    <n v="0"/>
    <s v="CORONADO"/>
    <x v="1"/>
  </r>
  <r>
    <n v="33"/>
    <d v="2019-06-15T00:00:00"/>
    <x v="2"/>
    <x v="2"/>
    <x v="1"/>
    <s v="CAJA"/>
    <s v="VIATICOS 2"/>
    <s v="TRANSACCIONES DEL DIA 06/15/2019SPYRAL - GESTION ADMINISTRATIVA"/>
    <n v="432"/>
    <n v="0"/>
    <s v="CORONADO"/>
    <x v="1"/>
  </r>
  <r>
    <n v="33"/>
    <d v="2019-07-02T00:00:00"/>
    <x v="6"/>
    <x v="6"/>
    <x v="1"/>
    <s v="CAJA"/>
    <s v="VIATICOS 2"/>
    <s v="TRANSACCIONES DEL DIA 07/02/2019SPYRAL - GESTION ADMINISTRATIVA"/>
    <n v="338"/>
    <n v="0"/>
    <s v="CORONADO"/>
    <x v="1"/>
  </r>
  <r>
    <n v="33"/>
    <d v="2019-07-16T00:00:00"/>
    <x v="6"/>
    <x v="6"/>
    <x v="1"/>
    <s v="CAJA"/>
    <s v="VIATICOS 2"/>
    <s v="TRANSACCIONES DEL DIA 07/16/2019SPYRAL - GESTION ADMINISTRATIVA"/>
    <n v="338"/>
    <n v="0"/>
    <s v="CORONADO"/>
    <x v="1"/>
  </r>
  <r>
    <n v="33"/>
    <d v="2019-07-30T00:00:00"/>
    <x v="6"/>
    <x v="6"/>
    <x v="1"/>
    <s v="CAJA"/>
    <s v="VIATICOS 2"/>
    <s v="TRANSACCIONES DEL DIA 07/30/2019SPYRAL - GESTION ADMINISTRATIVA"/>
    <n v="572"/>
    <n v="0"/>
    <s v="CORONADO"/>
    <x v="1"/>
  </r>
  <r>
    <n v="33"/>
    <d v="2019-04-04T00:00:00"/>
    <x v="10"/>
    <x v="10"/>
    <x v="1"/>
    <s v="SERVICIOS PERSONALES"/>
    <s v="VIATICOS 2"/>
    <s v="TRANSACCIONES DEL DIA 04/04/2019SPYRAL - GESTION ADMINISTRATIVA"/>
    <n v="221"/>
    <n v="0"/>
    <s v="CORONADO"/>
    <x v="1"/>
  </r>
  <r>
    <n v="34"/>
    <d v="2019-01-17T00:00:00"/>
    <x v="7"/>
    <x v="7"/>
    <x v="1"/>
    <s v="ADMINISTRACION DE SUCURSALES"/>
    <s v="OTROS EGRESOS 18"/>
    <s v="OTROS EGRESOS 1.P.O (OR:34/DES:34 TRN:86 PERF:300086 CAU: 18"/>
    <n v="3"/>
    <n v="0"/>
    <s v="ALBROOK MALL"/>
    <x v="1"/>
  </r>
  <r>
    <n v="34"/>
    <d v="2019-02-13T00:00:00"/>
    <x v="8"/>
    <x v="8"/>
    <x v="1"/>
    <s v="ADMINISTRACION DE SUCURSALES"/>
    <s v="VIATICOS"/>
    <s v="TRANSACCIONES DEL DIA 02/13/2019SPYRAL - GESTION ADMINISTRATIVA"/>
    <n v="12"/>
    <n v="0"/>
    <s v="ALBROOK MALL"/>
    <x v="1"/>
  </r>
  <r>
    <n v="34"/>
    <d v="2019-04-16T00:00:00"/>
    <x v="10"/>
    <x v="10"/>
    <x v="1"/>
    <s v="ADMINISTRACION DE SUCURSALES"/>
    <s v="VIATICOS 2"/>
    <s v="TRANSACCIONES DEL DIA 04/16/2019SPYRAL - GESTION ADMINISTRATIVA"/>
    <n v="12"/>
    <n v="0"/>
    <s v="ALBROOK MALL"/>
    <x v="1"/>
  </r>
  <r>
    <n v="35"/>
    <d v="2019-02-19T00:00:00"/>
    <x v="8"/>
    <x v="8"/>
    <x v="1"/>
    <s v="ADMINISTRACION DE SUCURSALES"/>
    <s v="OTROS EGRESOS 18"/>
    <s v="OTROS EGRESOS 1.P.O (OR:35/DES:35 TRN:86 PERF:300086 CAU: 18"/>
    <n v="40"/>
    <n v="0"/>
    <s v="PANAMA PACIFICO"/>
    <x v="1"/>
  </r>
  <r>
    <n v="35"/>
    <d v="2019-04-25T00:00:00"/>
    <x v="10"/>
    <x v="10"/>
    <x v="1"/>
    <s v="ADMINISTRACION DE SUCURSALES"/>
    <s v="OTROS EGRESOS 18"/>
    <s v="OTROS EGRESOS 1.P.O (OR:35/DES:35 TRN:86 PERF:300086 CAU: 18"/>
    <n v="50"/>
    <n v="0"/>
    <s v="PANAMA PACIFICO"/>
    <x v="1"/>
  </r>
  <r>
    <n v="35"/>
    <d v="2019-05-10T00:00:00"/>
    <x v="11"/>
    <x v="11"/>
    <x v="1"/>
    <s v="ADMINISTRACION DE SUCURSALES"/>
    <s v="OTROS EGRESOS 18"/>
    <s v="OTROS EGRESOS 1.P.O (OR:35/DES:35 TRN:86 PERF:300086 CAU: 18"/>
    <n v="15"/>
    <n v="0"/>
    <s v="PANAMA PACIFICO"/>
    <x v="1"/>
  </r>
  <r>
    <n v="35"/>
    <d v="2019-06-19T00:00:00"/>
    <x v="2"/>
    <x v="2"/>
    <x v="1"/>
    <s v="ADMINISTRACION DE SUCURSALES"/>
    <s v="OTROS EGRESOS 18"/>
    <s v="OTROS EGRESOS 1.P.O (OR:35/DES:35 TRN:86 PERF:300086 CAU: 18"/>
    <n v="22.5"/>
    <n v="0"/>
    <s v="PANAMA PACIFICO"/>
    <x v="1"/>
  </r>
  <r>
    <n v="35"/>
    <d v="2019-07-02T00:00:00"/>
    <x v="6"/>
    <x v="6"/>
    <x v="1"/>
    <s v="ADMINISTRACION DE SUCURSALES"/>
    <s v="OTROS EGRESOS 18"/>
    <s v="OTROS EGRESOS 1.P.O (OR:35/DES:35 TRN:86 PERF:300086 CAU: 18"/>
    <n v="50"/>
    <n v="0"/>
    <s v="PANAMA PACIFICO"/>
    <x v="1"/>
  </r>
  <r>
    <n v="37"/>
    <d v="2019-03-13T00:00:00"/>
    <x v="9"/>
    <x v="9"/>
    <x v="1"/>
    <s v="ADMINISTRACION DE SUCURSALES"/>
    <s v="OTROS EGRESOS 18"/>
    <s v="OTROS EGRESOS 1.P.O (OR:37/DES:37 TRN:86 PERF:300086 CAU: 18"/>
    <n v="2.25"/>
    <n v="0"/>
    <s v="PENONOME"/>
    <x v="1"/>
  </r>
  <r>
    <n v="37"/>
    <d v="2019-05-16T00:00:00"/>
    <x v="11"/>
    <x v="11"/>
    <x v="1"/>
    <s v="ADMINISTRACION DE SUCURSALES"/>
    <s v="VIATICOS 2"/>
    <s v="TRANSACCIONES DEL DIA 05/16/2019SPYRAL - GESTION ADMINISTRATIVA"/>
    <n v="110.5"/>
    <n v="0"/>
    <s v="PENONOME"/>
    <x v="1"/>
  </r>
  <r>
    <n v="37"/>
    <d v="2019-06-04T00:00:00"/>
    <x v="2"/>
    <x v="2"/>
    <x v="1"/>
    <s v="ADMINISTRACION DE SUCURSALES"/>
    <s v="NC VIATICOS"/>
    <s v="TRANSACCIONES DEL DIA 06/04/2019SPYRAL - GESTION ADMINISTRATIVA"/>
    <n v="0"/>
    <n v="25.5"/>
    <s v="PENONOME"/>
    <x v="1"/>
  </r>
  <r>
    <n v="37"/>
    <d v="2019-06-13T00:00:00"/>
    <x v="2"/>
    <x v="2"/>
    <x v="1"/>
    <s v="ADMINISTRACION DE SUCURSALES"/>
    <s v="OTROS EGRESOS 18"/>
    <s v="OTROS EGRESOS 1.P.O (OR:37/DES:37 TRN:86 PERF:300086 CAU: 18"/>
    <n v="2.75"/>
    <n v="0"/>
    <s v="PENONOME"/>
    <x v="1"/>
  </r>
  <r>
    <n v="37"/>
    <d v="2019-07-05T00:00:00"/>
    <x v="6"/>
    <x v="6"/>
    <x v="1"/>
    <s v="ADMINISTRACION DE SUCURSALES"/>
    <s v="OTROS EGRESOS 18"/>
    <s v="OTROS EGRESOS 1.P.O (OR:37/DES:37 TRN:86 PERF:300086 CAU: 18"/>
    <n v="4"/>
    <n v="0"/>
    <s v="PENONOME"/>
    <x v="1"/>
  </r>
  <r>
    <n v="37"/>
    <d v="2019-07-05T00:00:00"/>
    <x v="6"/>
    <x v="6"/>
    <x v="1"/>
    <s v="ADMINISTRACION DE SUCURSALES"/>
    <s v="VIATICOS 2"/>
    <s v="TRANSACCIONES DEL DIA 07/05/2019SPYRAL - GESTION ADMINISTRATIVA"/>
    <n v="306"/>
    <n v="0"/>
    <s v="PENONOME"/>
    <x v="1"/>
  </r>
  <r>
    <n v="37"/>
    <d v="2019-07-30T00:00:00"/>
    <x v="6"/>
    <x v="6"/>
    <x v="1"/>
    <s v="ADMINISTRACION DE SUCURSALES"/>
    <s v="VIATICOS 2"/>
    <s v="TRANSACCIONES DEL DIA 07/30/2019SPYRAL - GESTION ADMINISTRATIVA"/>
    <n v="110.5"/>
    <n v="0"/>
    <s v="PENONOME"/>
    <x v="1"/>
  </r>
  <r>
    <n v="37"/>
    <d v="2019-04-30T00:00:00"/>
    <x v="10"/>
    <x v="10"/>
    <x v="1"/>
    <s v="CAJA"/>
    <s v="VIATICOS 2"/>
    <s v="TRANSACCIONES DEL DIA 04/30/2019SPYRAL - GESTION ADMINISTRATIVA"/>
    <n v="110.5"/>
    <n v="0"/>
    <s v="PENONOME"/>
    <x v="1"/>
  </r>
  <r>
    <n v="37"/>
    <d v="2019-06-01T00:00:00"/>
    <x v="2"/>
    <x v="2"/>
    <x v="1"/>
    <s v="CAJA"/>
    <s v="VIATICOS 2"/>
    <s v="TRANSACCIONES DEL DIA 06/01/2019SPYRAL - GESTION ADMINISTRATIVA"/>
    <n v="234"/>
    <n v="0"/>
    <s v="PENONOME"/>
    <x v="1"/>
  </r>
  <r>
    <n v="37"/>
    <d v="2019-06-15T00:00:00"/>
    <x v="2"/>
    <x v="2"/>
    <x v="1"/>
    <s v="CAJA"/>
    <s v="VIATICOS 2"/>
    <s v="TRANSACCIONES DEL DIA 06/15/2019SPYRAL - GESTION ADMINISTRATIVA"/>
    <n v="216"/>
    <n v="0"/>
    <s v="PENONOME"/>
    <x v="1"/>
  </r>
  <r>
    <n v="37"/>
    <d v="2019-07-05T00:00:00"/>
    <x v="6"/>
    <x v="6"/>
    <x v="1"/>
    <s v="SERVICIOS PERSONALES"/>
    <s v="VIATICOS 2"/>
    <s v="TRANSACCIONES DEL DIA 07/05/2019SPYRAL - GESTION ADMINISTRATIVA"/>
    <n v="149.5"/>
    <n v="0"/>
    <s v="PENONOME"/>
    <x v="1"/>
  </r>
  <r>
    <n v="38"/>
    <d v="2019-01-24T00:00:00"/>
    <x v="7"/>
    <x v="7"/>
    <x v="1"/>
    <s v="ADMINISTRACION DE SUCURSALES"/>
    <s v="OTROS EGRESOS 18"/>
    <s v="OTROS EGRESOS 1.P.O (OR:38/DES:38 TRN:86 PERF:300086 CAU: 18"/>
    <n v="17.399999999999999"/>
    <n v="0"/>
    <s v="ALBROOK"/>
    <x v="1"/>
  </r>
  <r>
    <n v="38"/>
    <d v="2019-02-18T00:00:00"/>
    <x v="8"/>
    <x v="8"/>
    <x v="1"/>
    <s v="ADMINISTRACION DE SUCURSALES"/>
    <s v="VIATICOS"/>
    <s v="TRANSACCIONES DEL DIA 02/18/2019SPYRAL - GESTION ADMINISTRATIVA"/>
    <n v="12"/>
    <n v="0"/>
    <s v="ALBROOK"/>
    <x v="1"/>
  </r>
  <r>
    <n v="38"/>
    <d v="2019-02-22T00:00:00"/>
    <x v="8"/>
    <x v="8"/>
    <x v="1"/>
    <s v="ADMINISTRACION DE SUCURSALES"/>
    <s v="OTROS EGRESOS 18"/>
    <s v="OTROS EGRESOS 1.P.O (OR:38/DES:38 TRN:86 PERF:300086 CAU: 18"/>
    <n v="23.05"/>
    <n v="0"/>
    <s v="ALBROOK"/>
    <x v="1"/>
  </r>
  <r>
    <n v="38"/>
    <d v="2019-03-02T00:00:00"/>
    <x v="9"/>
    <x v="9"/>
    <x v="1"/>
    <s v="ADMINISTRACION DE SUCURSALES"/>
    <s v="OTROS EGRESOS 18"/>
    <s v="OTROS EGRESOS 1.P.O (OR:38/DES:38 TRN:86 PERF:300086 CAU: 18"/>
    <n v="52.2"/>
    <n v="0"/>
    <s v="ALBROOK"/>
    <x v="1"/>
  </r>
  <r>
    <n v="38"/>
    <d v="2019-03-27T00:00:00"/>
    <x v="9"/>
    <x v="9"/>
    <x v="1"/>
    <s v="ADMINISTRACION DE SUCURSALES"/>
    <s v="OTROS EGRESOS 18"/>
    <s v="OTROS EGRESOS 1.P.O (OR:38/DES:38 TRN:86 PERF:300086 CAU: 18"/>
    <n v="17.399999999999999"/>
    <n v="0"/>
    <s v="ALBROOK"/>
    <x v="1"/>
  </r>
  <r>
    <n v="38"/>
    <d v="2019-05-18T00:00:00"/>
    <x v="11"/>
    <x v="11"/>
    <x v="1"/>
    <s v="ADMINISTRACION DE SUCURSALES"/>
    <s v="VIATICOS 2"/>
    <s v="TRANSACCIONES DEL DIA 05/18/2019SPYRAL - GESTION ADMINISTRATIVA"/>
    <n v="12"/>
    <n v="0"/>
    <s v="ALBROOK"/>
    <x v="1"/>
  </r>
  <r>
    <n v="38"/>
    <d v="2019-05-22T00:00:00"/>
    <x v="11"/>
    <x v="11"/>
    <x v="1"/>
    <s v="ADMINISTRACION DE SUCURSALES"/>
    <s v="OTROS EGRESOS 18"/>
    <s v="OTROS EGRESOS 1.P.O (OR:38/DES:38 TRN:86 PERF:300086 CAU: 18"/>
    <n v="34.799999999999997"/>
    <n v="0"/>
    <s v="ALBROOK"/>
    <x v="1"/>
  </r>
  <r>
    <n v="38"/>
    <d v="2019-01-03T00:00:00"/>
    <x v="7"/>
    <x v="7"/>
    <x v="1"/>
    <s v="CAJA"/>
    <s v="VIATICOS"/>
    <s v="TRANSACCIONES DEL DIA 01/03/2019SPYRAL - GESTION ADMINISTRATIVA"/>
    <n v="139.19999999999999"/>
    <n v="0"/>
    <s v="ALBROOK"/>
    <x v="1"/>
  </r>
  <r>
    <n v="38"/>
    <d v="2019-02-01T00:00:00"/>
    <x v="8"/>
    <x v="8"/>
    <x v="1"/>
    <s v="CAJA"/>
    <s v="VIATICOS"/>
    <s v="TRANSACCIONES DEL DIA 02/01/2019SPYRAL - GESTION ADMINISTRATIVA"/>
    <n v="18"/>
    <n v="0"/>
    <s v="ALBROOK"/>
    <x v="1"/>
  </r>
  <r>
    <n v="38"/>
    <d v="2019-02-08T00:00:00"/>
    <x v="8"/>
    <x v="8"/>
    <x v="1"/>
    <s v="CAJA"/>
    <s v="VIATICOS"/>
    <s v="TRANSACCIONES DEL DIA 02/08/2019SPYRAL - GESTION ADMINISTRATIVA"/>
    <n v="139.19999999999999"/>
    <n v="0"/>
    <s v="ALBROOK"/>
    <x v="1"/>
  </r>
  <r>
    <n v="38"/>
    <d v="2019-03-11T00:00:00"/>
    <x v="9"/>
    <x v="9"/>
    <x v="1"/>
    <s v="CAJA"/>
    <s v="VIATICOS"/>
    <s v="TRANSACCIONES DEL DIA 03/11/2019SPYRAL - GESTION ADMINISTRATIVA"/>
    <n v="139.19999999999999"/>
    <n v="0"/>
    <s v="ALBROOK"/>
    <x v="1"/>
  </r>
  <r>
    <n v="38"/>
    <d v="2019-05-07T00:00:00"/>
    <x v="11"/>
    <x v="11"/>
    <x v="1"/>
    <s v="CAJA"/>
    <s v="VIATICOS 2"/>
    <s v="TRANSACCIONES DEL DIA 05/07/2019SPYRAL - GESTION ADMINISTRATIVA"/>
    <n v="147.9"/>
    <n v="0"/>
    <s v="ALBROOK"/>
    <x v="1"/>
  </r>
  <r>
    <n v="38"/>
    <d v="2019-06-22T00:00:00"/>
    <x v="2"/>
    <x v="2"/>
    <x v="1"/>
    <s v="CAJA"/>
    <s v="VIATICOS 2"/>
    <s v="TRANSACCIONES DEL DIA 06/22/2019SPYRAL - GESTION ADMINISTRATIVA"/>
    <n v="95.7"/>
    <n v="0"/>
    <s v="ALBROOK"/>
    <x v="1"/>
  </r>
  <r>
    <n v="38"/>
    <d v="2019-06-25T00:00:00"/>
    <x v="2"/>
    <x v="2"/>
    <x v="1"/>
    <s v="CAJA"/>
    <s v="VIATICOS 2"/>
    <s v="TRANSACCIONES DEL DIA 06/25/2019SPYRAL - GESTION ADMINISTRATIVA"/>
    <n v="69.599999999999994"/>
    <n v="0"/>
    <s v="ALBROOK"/>
    <x v="1"/>
  </r>
  <r>
    <n v="38"/>
    <d v="2019-07-09T00:00:00"/>
    <x v="6"/>
    <x v="6"/>
    <x v="1"/>
    <s v="CAJA"/>
    <s v="VIATICOS 2"/>
    <s v="TRANSACCIONES DEL DIA 07/09/2019SPYRAL - GESTION ADMINISTRATIVA"/>
    <n v="139.19999999999999"/>
    <n v="0"/>
    <s v="ALBROOK"/>
    <x v="1"/>
  </r>
  <r>
    <n v="38"/>
    <d v="2019-07-26T00:00:00"/>
    <x v="6"/>
    <x v="6"/>
    <x v="1"/>
    <s v="CAJA"/>
    <s v="VIATICOS 2"/>
    <s v="TRANSACCIONES DEL DIA 07/26/2019SPYRAL - GESTION ADMINISTRATIVA"/>
    <n v="1.8"/>
    <n v="0"/>
    <s v="ALBROOK"/>
    <x v="1"/>
  </r>
  <r>
    <n v="39"/>
    <d v="2019-01-03T00:00:00"/>
    <x v="7"/>
    <x v="7"/>
    <x v="1"/>
    <s v="ADMINISTRACION DE SUCURSALES"/>
    <s v="OTROS EGRESOS 18"/>
    <s v="OTROS EGRESOS 1.P.O (OR:39/DES:39 TRN:86 PERF:300086 CAU: 18"/>
    <n v="15"/>
    <n v="0"/>
    <s v="SUCURSAL DE VISTA ALEGRE"/>
    <x v="1"/>
  </r>
  <r>
    <n v="39"/>
    <d v="2019-03-27T00:00:00"/>
    <x v="9"/>
    <x v="9"/>
    <x v="1"/>
    <s v="ADMINISTRACION DE SUCURSALES"/>
    <s v="VIATICOS 2"/>
    <s v="TRANSACCIONES DEL DIA 03/27/2019SPYRAL - GESTION ADMINISTRATIVA"/>
    <n v="143"/>
    <n v="0"/>
    <s v="SUCURSAL DE VISTA ALEGRE"/>
    <x v="1"/>
  </r>
  <r>
    <n v="39"/>
    <d v="2019-04-01T00:00:00"/>
    <x v="10"/>
    <x v="10"/>
    <x v="1"/>
    <s v="ADMINISTRACION DE SUCURSALES"/>
    <s v="OTROS EGRESOS 18"/>
    <s v="OTROS EGRESOS 1.P.O (OR:39/DES:39 TRN:86 PERF:300086 CAU: 18"/>
    <n v="9"/>
    <n v="0"/>
    <s v="SUCURSAL DE VISTA ALEGRE"/>
    <x v="1"/>
  </r>
  <r>
    <n v="40"/>
    <d v="2019-01-17T00:00:00"/>
    <x v="7"/>
    <x v="7"/>
    <x v="1"/>
    <s v="ADMINISTRACION DE SUCURSALES"/>
    <s v="OTROS EGRESOS 18"/>
    <s v="OTROS EGRESOS 1.P.O (OR:40/DES:40 TRN:86 PERF:300086 CAU: 18"/>
    <n v="14"/>
    <n v="0"/>
    <s v="LAS TABLAS"/>
    <x v="1"/>
  </r>
  <r>
    <n v="40"/>
    <d v="2019-02-01T00:00:00"/>
    <x v="8"/>
    <x v="8"/>
    <x v="1"/>
    <s v="ADMINISTRACION DE SUCURSALES"/>
    <s v="OTROS EGRESOS 18"/>
    <s v="OTROS EGRESOS 1.P.O (OR:40/DES:40 TRN:86 PERF:300086 CAU: 18"/>
    <n v="7"/>
    <n v="0"/>
    <s v="LAS TABLAS"/>
    <x v="1"/>
  </r>
  <r>
    <n v="40"/>
    <d v="2019-02-27T00:00:00"/>
    <x v="8"/>
    <x v="8"/>
    <x v="1"/>
    <s v="ADMINISTRACION DE SUCURSALES"/>
    <s v="OTROS EGRESOS 18"/>
    <s v="OTROS EGRESOS 1.P.O (OR:40/DES:40 TRN:86 PERF:300086 CAU: 18"/>
    <n v="28"/>
    <n v="0"/>
    <s v="LAS TABLAS"/>
    <x v="1"/>
  </r>
  <r>
    <n v="40"/>
    <d v="2019-03-01T00:00:00"/>
    <x v="9"/>
    <x v="9"/>
    <x v="1"/>
    <s v="ADMINISTRACION DE SUCURSALES"/>
    <s v="OTROS EGRESOS 18"/>
    <s v="OTROS EGRESOS 1.P.O (OR:40/DES:40 TRN:86 PERF:300086 CAU: 18"/>
    <n v="14"/>
    <n v="0"/>
    <s v="LAS TABLAS"/>
    <x v="1"/>
  </r>
  <r>
    <n v="40"/>
    <d v="2019-03-14T00:00:00"/>
    <x v="9"/>
    <x v="9"/>
    <x v="1"/>
    <s v="ADMINISTRACION DE SUCURSALES"/>
    <s v="OTROS EGRESOS 18"/>
    <s v="OTROS EGRESOS 1.P.O (OR:40/DES:40 TRN:86 PERF:300086 CAU: 18"/>
    <n v="14"/>
    <n v="0"/>
    <s v="LAS TABLAS"/>
    <x v="1"/>
  </r>
  <r>
    <n v="40"/>
    <d v="2019-04-08T00:00:00"/>
    <x v="10"/>
    <x v="10"/>
    <x v="1"/>
    <s v="ADMINISTRACION DE SUCURSALES"/>
    <s v="OTROS EGRESOS 18"/>
    <s v="OTROS EGRESOS 1.P.O (OR:40/DES:40 TRN:86 PERF:300086 CAU: 18"/>
    <n v="14"/>
    <n v="0"/>
    <s v="LAS TABLAS"/>
    <x v="1"/>
  </r>
  <r>
    <n v="40"/>
    <d v="2019-06-01T00:00:00"/>
    <x v="2"/>
    <x v="2"/>
    <x v="1"/>
    <s v="ADMINISTRACION DE SUCURSALES"/>
    <s v="VIATICOS 2"/>
    <s v="TRANSACCIONES DEL DIA 06/01/2019SPYRAL - GESTION ADMINISTRATIVA"/>
    <n v="144"/>
    <n v="0"/>
    <s v="LAS TABLAS"/>
    <x v="1"/>
  </r>
  <r>
    <n v="40"/>
    <d v="2019-06-12T00:00:00"/>
    <x v="2"/>
    <x v="2"/>
    <x v="1"/>
    <s v="ADMINISTRACION DE SUCURSALES"/>
    <s v="OTROS EGRESOS 18"/>
    <s v="OTROS EGRESOS 1.P.O (OR:40/DES:40 TRN:86 PERF:300086 CAU: 18"/>
    <n v="14"/>
    <n v="0"/>
    <s v="LAS TABLAS"/>
    <x v="1"/>
  </r>
  <r>
    <n v="40"/>
    <d v="2019-06-14T00:00:00"/>
    <x v="2"/>
    <x v="2"/>
    <x v="1"/>
    <s v="ADMINISTRACION DE SUCURSALES"/>
    <s v="VIATICOS 2"/>
    <s v="TRANSACCIONES DEL DIA 06/14/2019SPYRAL - GESTION ADMINISTRATIVA"/>
    <n v="131"/>
    <n v="0"/>
    <s v="LAS TABLAS"/>
    <x v="1"/>
  </r>
  <r>
    <n v="40"/>
    <d v="2019-06-15T00:00:00"/>
    <x v="2"/>
    <x v="2"/>
    <x v="1"/>
    <s v="ADMINISTRACION DE SUCURSALES"/>
    <s v="VIATICOS 2"/>
    <s v="TRANSACCIONES DEL DIA 06/15/2019SPYRAL - GESTION ADMINISTRATIVA"/>
    <n v="312"/>
    <n v="0"/>
    <s v="LAS TABLAS"/>
    <x v="1"/>
  </r>
  <r>
    <n v="40"/>
    <d v="2019-06-27T00:00:00"/>
    <x v="2"/>
    <x v="2"/>
    <x v="1"/>
    <s v="ADMINISTRACION DE SUCURSALES"/>
    <s v="VIATICOS 2"/>
    <s v="TRANSACCIONES DEL DIA 06/27/2019SPYRAL - GESTION ADMINISTRATIVA"/>
    <n v="114"/>
    <n v="0"/>
    <s v="LAS TABLAS"/>
    <x v="1"/>
  </r>
  <r>
    <n v="40"/>
    <d v="2019-07-09T00:00:00"/>
    <x v="6"/>
    <x v="6"/>
    <x v="1"/>
    <s v="ADMINISTRACION DE SUCURSALES"/>
    <s v="NC VIATICOS"/>
    <s v="TRANSACCIONES DEL DIA 07/09/2019SPYRAL - GESTION ADMINISTRATIVA"/>
    <n v="0"/>
    <n v="36"/>
    <s v="LAS TABLAS"/>
    <x v="1"/>
  </r>
  <r>
    <n v="40"/>
    <d v="2019-07-15T00:00:00"/>
    <x v="6"/>
    <x v="6"/>
    <x v="1"/>
    <s v="ADMINISTRACION DE SUCURSALES"/>
    <s v="OTROS EGRESOS 18"/>
    <s v="OTROS EGRESOS 1.P.O (OR:40/DES:40 TRN:86 PERF:300086 CAU: 18"/>
    <n v="14"/>
    <n v="0"/>
    <s v="LAS TABLAS"/>
    <x v="1"/>
  </r>
  <r>
    <n v="40"/>
    <d v="2019-07-29T00:00:00"/>
    <x v="6"/>
    <x v="6"/>
    <x v="1"/>
    <s v="ADMINISTRACION DE SUCURSALES"/>
    <s v="OTROS EGRESOS 18"/>
    <s v="OTROS EGRESOS 1.P.O (OR:40/DES:40 TRN:86 PERF:300086 CAU: 18"/>
    <n v="7"/>
    <n v="0"/>
    <s v="LAS TABLAS"/>
    <x v="1"/>
  </r>
  <r>
    <n v="40"/>
    <d v="2019-07-30T00:00:00"/>
    <x v="6"/>
    <x v="6"/>
    <x v="1"/>
    <s v="ADMINISTRACION DE SUCURSALES"/>
    <s v="VIATICOS 2"/>
    <s v="TRANSACCIONES DEL DIA 07/30/2019SPYRAL - GESTION ADMINISTRATIVA"/>
    <n v="182"/>
    <n v="0"/>
    <s v="LAS TABLAS"/>
    <x v="1"/>
  </r>
  <r>
    <n v="40"/>
    <d v="2019-01-02T00:00:00"/>
    <x v="7"/>
    <x v="7"/>
    <x v="1"/>
    <s v="CAJA"/>
    <s v="VIATICOS"/>
    <s v="TRANSACCIONES DEL DIA 01/02/2019SPYRAL - GESTION ADMINISTRATIVA"/>
    <n v="77"/>
    <n v="0"/>
    <s v="LAS TABLAS"/>
    <x v="1"/>
  </r>
  <r>
    <n v="40"/>
    <d v="2019-01-15T00:00:00"/>
    <x v="7"/>
    <x v="7"/>
    <x v="1"/>
    <s v="CAJA"/>
    <s v="VIATICOS"/>
    <s v="TRANSACCIONES DEL DIA 01/15/2019SPYRAL - GESTION ADMINISTRATIVA"/>
    <n v="98"/>
    <n v="0"/>
    <s v="LAS TABLAS"/>
    <x v="1"/>
  </r>
  <r>
    <n v="40"/>
    <d v="2019-04-05T00:00:00"/>
    <x v="10"/>
    <x v="10"/>
    <x v="1"/>
    <s v="CAJA"/>
    <s v="VIATICOS 2"/>
    <s v="TRANSACCIONES DEL DIA 04/05/2019SPYRAL - GESTION ADMINISTRATIVA"/>
    <n v="84"/>
    <n v="0"/>
    <s v="LAS TABLAS"/>
    <x v="1"/>
  </r>
  <r>
    <n v="40"/>
    <d v="2019-04-30T00:00:00"/>
    <x v="10"/>
    <x v="10"/>
    <x v="1"/>
    <s v="CAJA"/>
    <s v="VIATICOS 2"/>
    <s v="TRANSACCIONES DEL DIA 04/30/2019SPYRAL - GESTION ADMINISTRATIVA"/>
    <n v="182"/>
    <n v="0"/>
    <s v="LAS TABLAS"/>
    <x v="1"/>
  </r>
  <r>
    <n v="40"/>
    <d v="2019-07-02T00:00:00"/>
    <x v="6"/>
    <x v="6"/>
    <x v="1"/>
    <s v="CAJA"/>
    <s v="VIATICOS 2"/>
    <s v="TRANSACCIONES DEL DIA 07/02/2019SPYRAL - GESTION ADMINISTRATIVA"/>
    <n v="182"/>
    <n v="0"/>
    <s v="LAS TABLAS"/>
    <x v="1"/>
  </r>
  <r>
    <n v="40"/>
    <d v="2019-07-16T00:00:00"/>
    <x v="6"/>
    <x v="6"/>
    <x v="1"/>
    <s v="CAJA"/>
    <s v="VIATICOS 2"/>
    <s v="TRANSACCIONES DEL DIA 07/16/2019SPYRAL - GESTION ADMINISTRATIVA"/>
    <n v="182"/>
    <n v="0"/>
    <s v="LAS TABLAS"/>
    <x v="1"/>
  </r>
  <r>
    <n v="40"/>
    <d v="2019-03-01T00:00:00"/>
    <x v="9"/>
    <x v="9"/>
    <x v="1"/>
    <s v="SERVICIOS PERSONALES"/>
    <s v="VIATICOS"/>
    <s v="TRANSACCIONES DEL DIA 03/01/2019SPYRAL - GESTION ADMINISTRATIVA"/>
    <n v="140"/>
    <n v="0"/>
    <s v="LAS TABLAS"/>
    <x v="1"/>
  </r>
  <r>
    <n v="40"/>
    <d v="2019-03-14T00:00:00"/>
    <x v="9"/>
    <x v="9"/>
    <x v="1"/>
    <s v="SERVICIOS PERSONALES"/>
    <s v="VIATICOS"/>
    <s v="TRANSACCIONES DEL DIA 03/14/2019SPYRAL - GESTION ADMINISTRATIVA"/>
    <n v="168"/>
    <n v="0"/>
    <s v="LAS TABLAS"/>
    <x v="1"/>
  </r>
  <r>
    <n v="40"/>
    <d v="2019-03-27T00:00:00"/>
    <x v="9"/>
    <x v="9"/>
    <x v="1"/>
    <s v="SERVICIOS PERSONALES"/>
    <s v="VIATICOS 2"/>
    <s v="TRANSACCIONES DEL DIA 03/27/2019SPYRAL - GESTION ADMINISTRATIVA"/>
    <n v="234"/>
    <n v="0"/>
    <s v="LAS TABLAS"/>
    <x v="1"/>
  </r>
  <r>
    <n v="40"/>
    <d v="2019-04-01T00:00:00"/>
    <x v="10"/>
    <x v="10"/>
    <x v="1"/>
    <s v="SERVICIOS PERSONALES"/>
    <s v="VIATICOS 2"/>
    <s v="TRANSACCIONES DEL DIA 04/01/2019SPYRAL - GESTION ADMINISTRATIVA"/>
    <n v="91"/>
    <n v="0"/>
    <s v="LAS TABLAS"/>
    <x v="1"/>
  </r>
  <r>
    <n v="40"/>
    <d v="2019-04-12T00:00:00"/>
    <x v="10"/>
    <x v="10"/>
    <x v="1"/>
    <s v="SERVICIOS PERSONALES"/>
    <s v="VIATICOS 2"/>
    <s v="TRANSACCIONES DEL DIA 04/12/2019SPYRAL - GESTION ADMINISTRATIVA"/>
    <n v="182"/>
    <n v="0"/>
    <s v="LAS TABLAS"/>
    <x v="1"/>
  </r>
  <r>
    <n v="40"/>
    <d v="2019-05-16T00:00:00"/>
    <x v="11"/>
    <x v="11"/>
    <x v="1"/>
    <s v="SERVICIOS PERSONALES"/>
    <s v="VIATICOS 2"/>
    <s v="TRANSACCIONES DEL DIA 05/16/2019SPYRAL - GESTION ADMINISTRATIVA"/>
    <n v="182"/>
    <n v="0"/>
    <s v="LAS TABLAS"/>
    <x v="1"/>
  </r>
  <r>
    <n v="40"/>
    <d v="2019-06-01T00:00:00"/>
    <x v="2"/>
    <x v="2"/>
    <x v="1"/>
    <s v="SERVICIOS PERSONALES"/>
    <s v="VIATICOS 2"/>
    <s v="TRANSACCIONES DEL DIA 06/01/2019SPYRAL - GESTION ADMINISTRATIVA"/>
    <n v="266"/>
    <n v="0"/>
    <s v="LAS TABLAS"/>
    <x v="1"/>
  </r>
  <r>
    <n v="41"/>
    <d v="2019-04-12T00:00:00"/>
    <x v="10"/>
    <x v="10"/>
    <x v="1"/>
    <s v="ADMINISTRACION DE SUCURSALES"/>
    <s v="OTROS EGRESOS 18"/>
    <s v="OTROS EGRESOS 1.P.O (OR:41/DES:41 TRN:86 PERF:300086 CAU: 18"/>
    <n v="14.35"/>
    <n v="0"/>
    <s v="24 DE DICIEMBRE"/>
    <x v="1"/>
  </r>
  <r>
    <n v="41"/>
    <d v="2019-04-26T00:00:00"/>
    <x v="10"/>
    <x v="10"/>
    <x v="1"/>
    <s v="ADMINISTRACION DE SUCURSALES"/>
    <s v="OTROS EGRESOS 18"/>
    <s v="OTROS EGRESOS 1.P.O (OR:41/DES:41 TRN:86 PERF:300086 CAU: 18"/>
    <n v="16.399999999999999"/>
    <n v="0"/>
    <s v="24 DE DICIEMBRE"/>
    <x v="1"/>
  </r>
  <r>
    <n v="41"/>
    <d v="2019-05-23T00:00:00"/>
    <x v="11"/>
    <x v="11"/>
    <x v="1"/>
    <s v="ADMINISTRACION DE SUCURSALES"/>
    <s v="OTROS EGRESOS 18"/>
    <s v="OTROS EGRESOS 1.P.O (OR:41/DES:41 TRN:86 PERF:300086 CAU: 18"/>
    <n v="16.399999999999999"/>
    <n v="0"/>
    <s v="24 DE DICIEMBRE"/>
    <x v="1"/>
  </r>
  <r>
    <n v="41"/>
    <d v="2019-07-25T00:00:00"/>
    <x v="6"/>
    <x v="6"/>
    <x v="1"/>
    <s v="ADMINISTRACION DE SUCURSALES"/>
    <s v="OTROS EGRESOS 18"/>
    <s v="OTROS EGRESOS 1.P.O (OR:41/DES:41 TRN:86 PERF:300086 CAU: 18"/>
    <n v="16.399999999999999"/>
    <n v="0"/>
    <s v="24 DE DICIEMBRE"/>
    <x v="1"/>
  </r>
  <r>
    <n v="42"/>
    <d v="2019-06-28T00:00:00"/>
    <x v="2"/>
    <x v="2"/>
    <x v="1"/>
    <s v="ADMINISTRACION DE SUCURSALES"/>
    <s v="OTROS EGRESOS 18"/>
    <s v="OTROS EGRESOS 1.P.O (OR:42/DES:42 TRN:86 PERF:300086 CAU: 18"/>
    <n v="16"/>
    <n v="0"/>
    <s v="DAVID - TERRONAL"/>
    <x v="1"/>
  </r>
  <r>
    <n v="42"/>
    <d v="2019-07-20T00:00:00"/>
    <x v="6"/>
    <x v="6"/>
    <x v="1"/>
    <s v="ADMINISTRACION DE SUCURSALES"/>
    <s v="VIATICOS 2"/>
    <s v="TRANSACCIONES DEL DIA 07/20/2019SPYRAL - GESTION ADMINISTRATIVA"/>
    <n v="40"/>
    <n v="0"/>
    <s v="DAVID - TERRONAL"/>
    <x v="1"/>
  </r>
  <r>
    <n v="42"/>
    <d v="2019-07-29T00:00:00"/>
    <x v="6"/>
    <x v="6"/>
    <x v="1"/>
    <s v="ADMINISTRACION DE SUCURSALES"/>
    <s v="NC VIATICOS"/>
    <s v="TRANSACCIONES DEL DIA 07/29/2019SPYRAL - GESTION ADMINISTRATIVA"/>
    <n v="0"/>
    <n v="40"/>
    <s v="DAVID - TERRONAL"/>
    <x v="1"/>
  </r>
  <r>
    <n v="43"/>
    <d v="2019-01-21T00:00:00"/>
    <x v="7"/>
    <x v="7"/>
    <x v="1"/>
    <s v="ADMINISTRACION DE SUCURSALES"/>
    <s v="OTROS EGRESOS 18"/>
    <s v="OTROS EGRESOS 1.P.O (OR:43/DES:43 TRN:86 PERF:300086 CAU: 18"/>
    <n v="2.25"/>
    <n v="0"/>
    <s v="COSTA DEL ESTE"/>
    <x v="1"/>
  </r>
  <r>
    <n v="43"/>
    <d v="2019-02-14T00:00:00"/>
    <x v="8"/>
    <x v="8"/>
    <x v="1"/>
    <s v="ADMINISTRACION DE SUCURSALES"/>
    <s v="OTROS EGRESOS 18"/>
    <s v="OTROS EGRESOS 1.P.O (OR:43/DES:43 TRN:86 PERF:300086 CAU: 18"/>
    <n v="7.35"/>
    <n v="0"/>
    <s v="COSTA DEL ESTE"/>
    <x v="1"/>
  </r>
  <r>
    <n v="43"/>
    <d v="2019-03-14T00:00:00"/>
    <x v="9"/>
    <x v="9"/>
    <x v="1"/>
    <s v="ADMINISTRACION DE SUCURSALES"/>
    <s v="OTROS EGRESOS 18"/>
    <s v="OTROS EGRESOS 1.P.O (OR:43/DES:43 TRN:86 PERF:300086 CAU: 18"/>
    <n v="7.35"/>
    <n v="0"/>
    <s v="COSTA DEL ESTE"/>
    <x v="1"/>
  </r>
  <r>
    <n v="43"/>
    <d v="2019-04-10T00:00:00"/>
    <x v="10"/>
    <x v="10"/>
    <x v="1"/>
    <s v="ADMINISTRACION DE SUCURSALES"/>
    <s v="OTROS EGRESOS 18"/>
    <s v="OTROS EGRESOS 1.P.O (OR:43/DES:43 TRN:86 PERF:300086 CAU: 18"/>
    <n v="6.85"/>
    <n v="0"/>
    <s v="COSTA DEL ESTE"/>
    <x v="1"/>
  </r>
  <r>
    <n v="43"/>
    <d v="2019-05-03T00:00:00"/>
    <x v="11"/>
    <x v="11"/>
    <x v="1"/>
    <s v="ADMINISTRACION DE SUCURSALES"/>
    <s v="OTROS EGRESOS 18"/>
    <s v="OTROS EGRESOS 1.P.O (OR:43/DES:43 TRN:86 PERF:300086 CAU: 18"/>
    <n v="3.5"/>
    <n v="0"/>
    <s v="COSTA DEL ESTE"/>
    <x v="1"/>
  </r>
  <r>
    <n v="43"/>
    <d v="2019-06-04T00:00:00"/>
    <x v="2"/>
    <x v="2"/>
    <x v="1"/>
    <s v="ADMINISTRACION DE SUCURSALES"/>
    <s v="OTROS EGRESOS 18"/>
    <s v="OTROS EGRESOS 1.P.O (OR:43/DES:43 TRN:86 PERF:300086 CAU: 18"/>
    <n v="7.35"/>
    <n v="0"/>
    <s v="COSTA DEL ESTE"/>
    <x v="1"/>
  </r>
  <r>
    <n v="43"/>
    <d v="2019-07-11T00:00:00"/>
    <x v="6"/>
    <x v="6"/>
    <x v="1"/>
    <s v="ADMINISTRACION DE SUCURSALES"/>
    <s v="OTROS EGRESOS 18"/>
    <s v="OTROS EGRESOS 1.P.O (OR:43/DES:43 TRN:86 PERF:300086 CAU: 18"/>
    <n v="1.8"/>
    <n v="0"/>
    <s v="COSTA DEL ESTE"/>
    <x v="1"/>
  </r>
  <r>
    <n v="43"/>
    <d v="2019-07-26T00:00:00"/>
    <x v="6"/>
    <x v="6"/>
    <x v="1"/>
    <s v="ADMINISTRACION DE SUCURSALES"/>
    <s v="OTROS EGRESOS 18"/>
    <s v="OTROS EGRESOS 1.P.O (OR:43/DES:43 TRN:86 PERF:300086 CAU: 18"/>
    <n v="7.35"/>
    <n v="0"/>
    <s v="COSTA DEL ESTE"/>
    <x v="1"/>
  </r>
  <r>
    <n v="44"/>
    <d v="2019-02-19T00:00:00"/>
    <x v="8"/>
    <x v="8"/>
    <x v="1"/>
    <s v="ADMINISTRACION DE SUCURSALES"/>
    <s v="OTROS EGRESOS 18"/>
    <s v="OTROS EGRESOS 1.P.O (OR:44/DES:44 TRN:86 PERF:300086 CAU: 18"/>
    <n v="9.1999999999999993"/>
    <n v="0"/>
    <s v="MULTI PLAZA"/>
    <x v="1"/>
  </r>
  <r>
    <n v="44"/>
    <d v="2019-02-21T00:00:00"/>
    <x v="8"/>
    <x v="8"/>
    <x v="1"/>
    <s v="ADMINISTRACION DE SUCURSALES"/>
    <s v="OTROS EGRESOS 18"/>
    <s v="OTROS EGRESOS 1.P.O (OR:44/DES:44 TRN:86 PERF:300086 CAU: 18"/>
    <n v="9.1999999999999993"/>
    <n v="0"/>
    <s v="MULTI PLAZA"/>
    <x v="1"/>
  </r>
  <r>
    <n v="44"/>
    <d v="2019-06-03T00:00:00"/>
    <x v="2"/>
    <x v="2"/>
    <x v="1"/>
    <s v="ADMINISTRACION DE SUCURSALES"/>
    <s v="OTROS EGRESOS 18"/>
    <s v="OTROS EGRESOS 1.P.O (OR:44/DES:44 TRN:86 PERF:300086 CAU: 18"/>
    <n v="2.25"/>
    <n v="0"/>
    <s v="MULTI PLAZA"/>
    <x v="1"/>
  </r>
  <r>
    <n v="45"/>
    <d v="2019-04-23T00:00:00"/>
    <x v="10"/>
    <x v="10"/>
    <x v="1"/>
    <s v="ADMINISTRACION DE SUCURSALES"/>
    <s v="OTROS EGRESOS 18"/>
    <s v="OTROS EGRESOS 1.P.O (OR:45/DES:45 TRN:86 PERF:300086 CAU: 18"/>
    <n v="2.4"/>
    <n v="0"/>
    <s v="HOSPITAL PUNTA PACIFICA"/>
    <x v="1"/>
  </r>
  <r>
    <n v="46"/>
    <d v="2019-02-13T00:00:00"/>
    <x v="8"/>
    <x v="8"/>
    <x v="1"/>
    <s v="ADMINISTRACION DE SUCURSALES"/>
    <s v="VIATICOS"/>
    <s v="TRANSACCIONES DEL DIA 02/13/2019SPYRAL - GESTION ADMINISTRATIVA"/>
    <n v="12"/>
    <n v="0"/>
    <s v="TERMINAL DE ALBROOK"/>
    <x v="1"/>
  </r>
  <r>
    <n v="46"/>
    <d v="2019-02-22T00:00:00"/>
    <x v="8"/>
    <x v="8"/>
    <x v="1"/>
    <s v="ADMINISTRACION DE SUCURSALES"/>
    <s v="OTROS EGRESOS 18"/>
    <s v="OTROS EGRESOS 1.P.O (OR:46/DES:46 TRN:86 PERF:300086 CAU: 18"/>
    <n v="3"/>
    <n v="0"/>
    <s v="TERMINAL DE ALBROOK"/>
    <x v="1"/>
  </r>
  <r>
    <n v="46"/>
    <d v="2019-04-24T00:00:00"/>
    <x v="10"/>
    <x v="10"/>
    <x v="1"/>
    <s v="ADMINISTRACION DE SUCURSALES"/>
    <s v="VIATICOS 2"/>
    <s v="TRANSACCIONES DEL DIA 04/24/2019SPYRAL - GESTION ADMINISTRATIVA"/>
    <n v="12"/>
    <n v="0"/>
    <s v="TERMINAL DE ALBROOK"/>
    <x v="1"/>
  </r>
  <r>
    <n v="46"/>
    <d v="2019-04-29T00:00:00"/>
    <x v="10"/>
    <x v="10"/>
    <x v="1"/>
    <s v="ADMINISTRACION DE SUCURSALES"/>
    <s v="VIATICOS 2"/>
    <s v="TRANSACCIONES DEL DIA 04/29/2019SPYRAL - GESTION ADMINISTRATIVA"/>
    <n v="12"/>
    <n v="0"/>
    <s v="TERMINAL DE ALBROOK"/>
    <x v="1"/>
  </r>
  <r>
    <n v="46"/>
    <d v="2019-05-10T00:00:00"/>
    <x v="11"/>
    <x v="11"/>
    <x v="1"/>
    <s v="ADMINISTRACION DE SUCURSALES"/>
    <s v="VIATICOS 2"/>
    <s v="TRANSACCIONES DEL DIA 05/10/2019SPYRAL - GESTION ADMINISTRATIVA"/>
    <n v="12"/>
    <n v="0"/>
    <s v="TERMINAL DE ALBROOK"/>
    <x v="1"/>
  </r>
  <r>
    <n v="46"/>
    <d v="2019-06-06T00:00:00"/>
    <x v="2"/>
    <x v="2"/>
    <x v="1"/>
    <s v="ADMINISTRACION DE SUCURSALES"/>
    <s v="VIATICOS 2"/>
    <s v="TRANSACCIONES DEL DIA 06/06/2019SPYRAL - GESTION ADMINISTRATIVA"/>
    <n v="12"/>
    <n v="0"/>
    <s v="TERMINAL DE ALBROOK"/>
    <x v="1"/>
  </r>
  <r>
    <n v="46"/>
    <d v="2019-06-20T00:00:00"/>
    <x v="2"/>
    <x v="2"/>
    <x v="1"/>
    <s v="ADMINISTRACION DE SUCURSALES"/>
    <s v="VIATICOS 2"/>
    <s v="TRANSACCIONES DEL DIA 06/20/2019SPYRAL - GESTION ADMINISTRATIVA"/>
    <n v="12"/>
    <n v="0"/>
    <s v="TERMINAL DE ALBROOK"/>
    <x v="1"/>
  </r>
  <r>
    <n v="46"/>
    <d v="2019-07-16T00:00:00"/>
    <x v="6"/>
    <x v="6"/>
    <x v="1"/>
    <s v="ADMINISTRACION DE SUCURSALES"/>
    <s v="VIATICOS 2"/>
    <s v="TRANSACCIONES DEL DIA 07/16/2019SPYRAL - GESTION ADMINISTRATIVA"/>
    <n v="12"/>
    <n v="0"/>
    <s v="TERMINAL DE ALBROOK"/>
    <x v="1"/>
  </r>
  <r>
    <n v="46"/>
    <d v="2019-07-26T00:00:00"/>
    <x v="6"/>
    <x v="6"/>
    <x v="1"/>
    <s v="ADMINISTRACION DE SUCURSALES"/>
    <s v="VIATICOS 2"/>
    <s v="TRANSACCIONES DEL DIA 07/26/2019SPYRAL - GESTION ADMINISTRATIVA"/>
    <n v="12"/>
    <n v="0"/>
    <s v="TERMINAL DE ALBROOK"/>
    <x v="1"/>
  </r>
  <r>
    <n v="47"/>
    <d v="2019-01-29T00:00:00"/>
    <x v="7"/>
    <x v="7"/>
    <x v="1"/>
    <s v="ADMINISTRACION DE SUCURSALES"/>
    <s v="OTROS EGRESOS 18"/>
    <s v="OTROS EGRESOS 1.P.O (OR:47/DES:47 TRN:86 PERF:300086 CAU: 18"/>
    <n v="22.5"/>
    <n v="0"/>
    <s v="CONCEPCION"/>
    <x v="1"/>
  </r>
  <r>
    <n v="47"/>
    <d v="2019-03-14T00:00:00"/>
    <x v="9"/>
    <x v="9"/>
    <x v="1"/>
    <s v="ADMINISTRACION DE SUCURSALES"/>
    <s v="OTROS EGRESOS 18"/>
    <s v="OTROS EGRESOS 1.P.O (OR:47/DES:47 TRN:86 PERF:300086 CAU: 18"/>
    <n v="22.5"/>
    <n v="0"/>
    <s v="CONCEPCION"/>
    <x v="1"/>
  </r>
  <r>
    <n v="47"/>
    <d v="2019-04-06T00:00:00"/>
    <x v="10"/>
    <x v="10"/>
    <x v="1"/>
    <s v="ADMINISTRACION DE SUCURSALES"/>
    <s v="OTROS EGRESOS 18"/>
    <s v="OTROS EGRESOS 1.P.O (OR:47/DES:47 TRN:86 PERF:300086 CAU: 18"/>
    <n v="22.5"/>
    <n v="0"/>
    <s v="CONCEPCION"/>
    <x v="1"/>
  </r>
  <r>
    <n v="47"/>
    <d v="2019-05-16T00:00:00"/>
    <x v="11"/>
    <x v="11"/>
    <x v="1"/>
    <s v="ADMINISTRACION DE SUCURSALES"/>
    <s v="OTROS EGRESOS 18"/>
    <s v="OTROS EGRESOS 1.P.O (OR:47/DES:47 TRN:86 PERF:300086 CAU: 18"/>
    <n v="22.5"/>
    <n v="0"/>
    <s v="CONCEPCION"/>
    <x v="1"/>
  </r>
  <r>
    <n v="47"/>
    <d v="2019-05-17T00:00:00"/>
    <x v="11"/>
    <x v="11"/>
    <x v="1"/>
    <s v="ADMINISTRACION DE SUCURSALES"/>
    <s v="OTROS EGRESOS 18"/>
    <s v="OTROS EGRESOS 1.P.O (OR:47/DES:47 TRN:86 PERF:300086 CAU: 18"/>
    <n v="22.5"/>
    <n v="0"/>
    <s v="CONCEPCION"/>
    <x v="1"/>
  </r>
  <r>
    <n v="47"/>
    <d v="2019-06-27T00:00:00"/>
    <x v="2"/>
    <x v="2"/>
    <x v="1"/>
    <s v="ADMINISTRACION DE SUCURSALES"/>
    <s v="VIATICOS 2"/>
    <s v="TRANSACCIONES DEL DIA 06/27/2019SPYRAL - GESTION ADMINISTRATIVA"/>
    <n v="10"/>
    <n v="0"/>
    <s v="CONCEPCION"/>
    <x v="1"/>
  </r>
  <r>
    <n v="48"/>
    <d v="2019-01-02T00:00:00"/>
    <x v="7"/>
    <x v="7"/>
    <x v="1"/>
    <s v="ADMINISTRACION DE SUCURSALES"/>
    <s v="VIATICOS"/>
    <s v="TRANSACCIONES DEL DIA 01/02/2019SPYRAL - GESTION ADMINISTRATIVA"/>
    <n v="242"/>
    <n v="0"/>
    <s v="BOQUETE"/>
    <x v="1"/>
  </r>
  <r>
    <n v="48"/>
    <d v="2019-01-08T00:00:00"/>
    <x v="7"/>
    <x v="7"/>
    <x v="1"/>
    <s v="ADMINISTRACION DE SUCURSALES"/>
    <s v="NC VIATICOS"/>
    <s v="TRANSACCIONES DEL DIA 01/08/2019SPYRAL - GESTION ADMINISTRATIVA"/>
    <n v="0"/>
    <n v="220"/>
    <s v="BOQUETE"/>
    <x v="1"/>
  </r>
  <r>
    <n v="48"/>
    <d v="2019-02-04T00:00:00"/>
    <x v="8"/>
    <x v="8"/>
    <x v="1"/>
    <s v="ADMINISTRACION DE SUCURSALES"/>
    <s v="VIATICOS"/>
    <s v="TRANSACCIONES DEL DIA 02/04/2019SPYRAL - GESTION ADMINISTRATIVA"/>
    <n v="183.93"/>
    <n v="0"/>
    <s v="BOQUETE"/>
    <x v="1"/>
  </r>
  <r>
    <n v="48"/>
    <d v="2019-02-04T00:00:00"/>
    <x v="8"/>
    <x v="8"/>
    <x v="1"/>
    <s v="ADMINISTRACION DE SUCURSALES"/>
    <s v="NC VIATICOS"/>
    <s v="TRANSACCIONES DEL DIA 02/04/2019SPYRAL - GESTION ADMINISTRATIVA"/>
    <n v="0"/>
    <n v="183.93"/>
    <s v="BOQUETE"/>
    <x v="1"/>
  </r>
  <r>
    <n v="48"/>
    <d v="2019-02-05T00:00:00"/>
    <x v="8"/>
    <x v="8"/>
    <x v="1"/>
    <s v="ADMINISTRACION DE SUCURSALES"/>
    <s v="VIATICOS"/>
    <s v="TRANSACCIONES DEL DIA 02/05/2019SPYRAL - GESTION ADMINISTRATIVA"/>
    <n v="359.78"/>
    <n v="0"/>
    <s v="BOQUETE"/>
    <x v="1"/>
  </r>
  <r>
    <n v="48"/>
    <d v="2019-02-12T00:00:00"/>
    <x v="8"/>
    <x v="8"/>
    <x v="1"/>
    <s v="ADMINISTRACION DE SUCURSALES"/>
    <s v="OTROS EGRESOS 18"/>
    <s v="OTROS EGRESOS 1.P.O (OR:48/DES:48 TRN:86 PERF:300086 CAU: 18"/>
    <n v="22"/>
    <n v="0"/>
    <s v="BOQUETE"/>
    <x v="1"/>
  </r>
  <r>
    <n v="48"/>
    <d v="2019-02-13T00:00:00"/>
    <x v="8"/>
    <x v="8"/>
    <x v="1"/>
    <s v="ADMINISTRACION DE SUCURSALES"/>
    <s v="OTROS EGRESOS 18"/>
    <s v="OTROS EGRESOS 1.P.O (OR:48/DES:48 TRN:86 PERF:300086 CAU: 18"/>
    <n v="22"/>
    <n v="0"/>
    <s v="BOQUETE"/>
    <x v="1"/>
  </r>
  <r>
    <n v="48"/>
    <d v="2019-02-26T00:00:00"/>
    <x v="8"/>
    <x v="8"/>
    <x v="1"/>
    <s v="ADMINISTRACION DE SUCURSALES"/>
    <s v="VIATICOS"/>
    <s v="TRANSACCIONES DEL DIA 02/26/2019SPYRAL - GESTION ADMINISTRATIVA"/>
    <n v="183.93"/>
    <n v="0"/>
    <s v="BOQUETE"/>
    <x v="1"/>
  </r>
  <r>
    <n v="48"/>
    <d v="2019-03-08T00:00:00"/>
    <x v="9"/>
    <x v="9"/>
    <x v="1"/>
    <s v="ADMINISTRACION DE SUCURSALES"/>
    <s v="OTROS EGRESOS 18"/>
    <s v="OTROS EGRESOS 1.P.O (OR:48/DES:48 TRN:86 PERF:300086 CAU: 18"/>
    <n v="3.5"/>
    <n v="0"/>
    <s v="BOQUETE"/>
    <x v="1"/>
  </r>
  <r>
    <n v="48"/>
    <d v="2019-03-13T00:00:00"/>
    <x v="9"/>
    <x v="9"/>
    <x v="1"/>
    <s v="ADMINISTRACION DE SUCURSALES"/>
    <s v="OTROS EGRESOS 18"/>
    <s v="OTROS EGRESOS 1.P.O (OR:48/DES:48 TRN:86 PERF:300086 CAU: 18"/>
    <n v="7"/>
    <n v="0"/>
    <s v="BOQUETE"/>
    <x v="1"/>
  </r>
  <r>
    <n v="48"/>
    <d v="2019-03-20T00:00:00"/>
    <x v="9"/>
    <x v="9"/>
    <x v="1"/>
    <s v="ADMINISTRACION DE SUCURSALES"/>
    <s v="VIATICOS 2"/>
    <s v="TRANSACCIONES DEL DIA 03/20/2019SPYRAL - GESTION ADMINISTRATIVA"/>
    <n v="193"/>
    <n v="0"/>
    <s v="BOQUETE"/>
    <x v="1"/>
  </r>
  <r>
    <n v="48"/>
    <d v="2019-04-10T00:00:00"/>
    <x v="10"/>
    <x v="10"/>
    <x v="1"/>
    <s v="ADMINISTRACION DE SUCURSALES"/>
    <s v="OTROS EGRESOS 18"/>
    <s v="OTROS EGRESOS 1.P.O (OR:48/DES:48 TRN:86 PERF:300086 CAU: 18"/>
    <n v="44"/>
    <n v="0"/>
    <s v="BOQUETE"/>
    <x v="1"/>
  </r>
  <r>
    <n v="48"/>
    <d v="2019-05-06T00:00:00"/>
    <x v="11"/>
    <x v="11"/>
    <x v="1"/>
    <s v="ADMINISTRACION DE SUCURSALES"/>
    <s v="OTROS EGRESOS 18"/>
    <s v="OTROS EGRESOS 1.P.O (OR:48/DES:48 TRN:86 PERF:300086 CAU: 18"/>
    <n v="22"/>
    <n v="0"/>
    <s v="BOQUETE"/>
    <x v="1"/>
  </r>
  <r>
    <n v="48"/>
    <d v="2019-05-07T00:00:00"/>
    <x v="11"/>
    <x v="11"/>
    <x v="1"/>
    <s v="ADMINISTRACION DE SUCURSALES"/>
    <s v="OTROS EGRESOS 18"/>
    <s v="OTROS EGRESOS 1.P.O (OR:48/DES:48 TRN:86 PERF:300086 CAU: 18"/>
    <n v="22"/>
    <n v="0"/>
    <s v="BOQUETE"/>
    <x v="1"/>
  </r>
  <r>
    <n v="48"/>
    <d v="2019-05-21T00:00:00"/>
    <x v="11"/>
    <x v="11"/>
    <x v="1"/>
    <s v="ADMINISTRACION DE SUCURSALES"/>
    <s v="OTROS EGRESOS 18"/>
    <s v="OTROS EGRESOS 1.P.O (OR:48/DES:48 TRN:86 PERF:300086 CAU: 18"/>
    <n v="22"/>
    <n v="0"/>
    <s v="BOQUETE"/>
    <x v="1"/>
  </r>
  <r>
    <n v="48"/>
    <d v="2019-06-27T00:00:00"/>
    <x v="2"/>
    <x v="2"/>
    <x v="1"/>
    <s v="ADMINISTRACION DE SUCURSALES"/>
    <s v="OTROS EGRESOS 18"/>
    <s v="OTROS EGRESOS 1.P.O (OR:48/DES:48 TRN:86 PERF:300086 CAU: 18"/>
    <n v="22"/>
    <n v="0"/>
    <s v="BOQUETE"/>
    <x v="1"/>
  </r>
  <r>
    <n v="48"/>
    <d v="2019-07-24T00:00:00"/>
    <x v="6"/>
    <x v="6"/>
    <x v="1"/>
    <s v="ADMINISTRACION DE SUCURSALES"/>
    <s v="OTROS EGRESOS 18"/>
    <s v="OTROS EGRESOS 1.P.O (OR:48/DES:48 TRN:86 PERF:300086 CAU: 18"/>
    <n v="44"/>
    <n v="0"/>
    <s v="BOQUETE"/>
    <x v="1"/>
  </r>
  <r>
    <n v="48"/>
    <d v="2019-01-02T00:00:00"/>
    <x v="7"/>
    <x v="7"/>
    <x v="1"/>
    <s v="CAJA"/>
    <s v="VIATICOS"/>
    <s v="TRANSACCIONES DEL DIA 01/02/2019SPYRAL - GESTION ADMINISTRATIVA"/>
    <n v="242"/>
    <n v="0"/>
    <s v="BOQUETE"/>
    <x v="1"/>
  </r>
  <r>
    <n v="48"/>
    <d v="2019-01-15T00:00:00"/>
    <x v="7"/>
    <x v="7"/>
    <x v="1"/>
    <s v="CAJA"/>
    <s v="VIATICOS"/>
    <s v="TRANSACCIONES DEL DIA 01/15/2019SPYRAL - GESTION ADMINISTRATIVA"/>
    <n v="88"/>
    <n v="0"/>
    <s v="BOQUETE"/>
    <x v="1"/>
  </r>
  <r>
    <n v="48"/>
    <d v="2019-03-01T00:00:00"/>
    <x v="9"/>
    <x v="9"/>
    <x v="1"/>
    <s v="SERVICIOS PERSONALES"/>
    <s v="VIATICOS"/>
    <s v="TRANSACCIONES DEL DIA 03/01/2019SPYRAL - GESTION ADMINISTRATIVA"/>
    <n v="171.6"/>
    <n v="0"/>
    <s v="BOQUETE"/>
    <x v="1"/>
  </r>
  <r>
    <n v="48"/>
    <d v="2019-03-14T00:00:00"/>
    <x v="9"/>
    <x v="9"/>
    <x v="1"/>
    <s v="SERVICIOS PERSONALES"/>
    <s v="VIATICOS"/>
    <s v="TRANSACCIONES DEL DIA 03/14/2019SPYRAL - GESTION ADMINISTRATIVA"/>
    <n v="187.2"/>
    <n v="0"/>
    <s v="BOQUETE"/>
    <x v="1"/>
  </r>
  <r>
    <n v="49"/>
    <d v="2019-01-24T00:00:00"/>
    <x v="7"/>
    <x v="7"/>
    <x v="1"/>
    <s v="ADMINISTRACION DE SUCURSALES"/>
    <s v="VIATICOS"/>
    <s v="TRANSACCIONES DEL DIA 01/24/2019SPYRAL - GESTION ADMINISTRATIVA"/>
    <n v="6.3"/>
    <n v="0"/>
    <s v="BRISAS DEL GOLF"/>
    <x v="1"/>
  </r>
  <r>
    <n v="49"/>
    <d v="2019-05-03T00:00:00"/>
    <x v="11"/>
    <x v="11"/>
    <x v="1"/>
    <s v="ADMINISTRACION DE SUCURSALES"/>
    <s v="VIATICOS 2"/>
    <s v="TRANSACCIONES DEL DIA 05/03/2019SPYRAL - GESTION ADMINISTRATIVA"/>
    <n v="8.9499999999999993"/>
    <n v="0"/>
    <s v="BRISAS DEL GOLF"/>
    <x v="1"/>
  </r>
  <r>
    <n v="49"/>
    <d v="2019-07-13T00:00:00"/>
    <x v="6"/>
    <x v="6"/>
    <x v="1"/>
    <s v="ADMINISTRACION DE SUCURSALES"/>
    <s v="VIATICOS 2"/>
    <s v="TRANSACCIONES DEL DIA 07/13/2019SPYRAL - GESTION ADMINISTRATIVA"/>
    <n v="8.9499999999999993"/>
    <n v="0"/>
    <s v="BRISAS DEL GOLF"/>
    <x v="1"/>
  </r>
  <r>
    <n v="49"/>
    <d v="2019-03-11T00:00:00"/>
    <x v="9"/>
    <x v="9"/>
    <x v="1"/>
    <s v="SERVICIOS PERSONALES"/>
    <s v="VIATICOS"/>
    <s v="TRANSACCIONES DEL DIA 03/11/2019SPYRAL - GESTION ADMINISTRATIVA"/>
    <n v="6.3"/>
    <n v="0"/>
    <s v="BRISAS DEL GOLF"/>
    <x v="1"/>
  </r>
  <r>
    <n v="51"/>
    <d v="2019-03-13T00:00:00"/>
    <x v="9"/>
    <x v="9"/>
    <x v="1"/>
    <s v="ADMINISTRACION DE SUCURSALES"/>
    <s v="OTROS EGRESOS 18"/>
    <s v="OTROS EGRESOS 1.P.O (OR:51/DES:51 TRN:86 PERF:300086 CAU: 18"/>
    <n v="3.15"/>
    <n v="0"/>
    <s v="PUENTE CENTENARIO"/>
    <x v="1"/>
  </r>
  <r>
    <n v="51"/>
    <d v="2019-05-06T00:00:00"/>
    <x v="11"/>
    <x v="11"/>
    <x v="1"/>
    <s v="ADMINISTRACION DE SUCURSALES"/>
    <s v="OTROS EGRESOS 18"/>
    <s v="OTROS EGRESOS 1.P.O (OR:51/DES:51 TRN:86 PERF:300086 CAU: 18"/>
    <n v="3.15"/>
    <n v="0"/>
    <s v="PUENTE CENTENARIO"/>
    <x v="1"/>
  </r>
  <r>
    <n v="51"/>
    <d v="2019-05-09T00:00:00"/>
    <x v="11"/>
    <x v="11"/>
    <x v="1"/>
    <s v="ADMINISTRACION DE SUCURSALES"/>
    <s v="VIATICOS 2"/>
    <s v="TRANSACCIONES DEL DIA 05/09/2019SPYRAL - GESTION ADMINISTRATIVA"/>
    <n v="5.4"/>
    <n v="0"/>
    <s v="PUENTE CENTENARIO"/>
    <x v="1"/>
  </r>
  <r>
    <n v="51"/>
    <d v="2019-06-27T00:00:00"/>
    <x v="2"/>
    <x v="2"/>
    <x v="1"/>
    <s v="ADMINISTRACION DE SUCURSALES"/>
    <s v="OTROS EGRESOS 18"/>
    <s v="OTROS EGRESOS 1.P.O (OR:51/DES:51 TRN:86 PERF:300086 CAU: 18"/>
    <n v="6.4"/>
    <n v="0"/>
    <s v="PUENTE CENTENARIO"/>
    <x v="1"/>
  </r>
  <r>
    <n v="53"/>
    <d v="2019-01-25T00:00:00"/>
    <x v="7"/>
    <x v="7"/>
    <x v="1"/>
    <s v="ADMINISTRACION DE SUCURSALES"/>
    <s v="OTROS EGRESOS 18"/>
    <s v="OTROS EGRESOS 1.P.O (OR:53/DES:53 TRN:86 PERF:300086 CAU: 18"/>
    <n v="36"/>
    <n v="0"/>
    <s v="AGUADULCE"/>
    <x v="1"/>
  </r>
  <r>
    <n v="53"/>
    <d v="2019-01-29T00:00:00"/>
    <x v="7"/>
    <x v="7"/>
    <x v="1"/>
    <s v="ADMINISTRACION DE SUCURSALES"/>
    <s v="OTROS EGRESOS 18"/>
    <s v="OTROS EGRESOS 1.P.O (OR:53/DES:53 TRN:86 PERF:300086 CAU: 18"/>
    <n v="11.5"/>
    <n v="0"/>
    <s v="AGUADULCE"/>
    <x v="1"/>
  </r>
  <r>
    <n v="53"/>
    <d v="2019-02-01T00:00:00"/>
    <x v="8"/>
    <x v="8"/>
    <x v="1"/>
    <s v="ADMINISTRACION DE SUCURSALES"/>
    <s v="VIATICOS"/>
    <s v="TRANSACCIONES DEL DIA 02/01/2019SPYRAL - GESTION ADMINISTRATIVA"/>
    <n v="110.5"/>
    <n v="0"/>
    <s v="AGUADULCE"/>
    <x v="1"/>
  </r>
  <r>
    <n v="53"/>
    <d v="2019-02-05T00:00:00"/>
    <x v="8"/>
    <x v="8"/>
    <x v="1"/>
    <s v="ADMINISTRACION DE SUCURSALES"/>
    <s v="OTROS EGRESOS 18"/>
    <s v="OTROS EGRESOS 1.P.O (OR:53/DES:53 TRN:86 PERF:300086 CAU: 18"/>
    <n v="18"/>
    <n v="0"/>
    <s v="AGUADULCE"/>
    <x v="1"/>
  </r>
  <r>
    <n v="53"/>
    <d v="2019-02-11T00:00:00"/>
    <x v="8"/>
    <x v="8"/>
    <x v="1"/>
    <s v="ADMINISTRACION DE SUCURSALES"/>
    <s v="OTROS EGRESOS 18"/>
    <s v="OTROS EGRESOS 1.P.O (OR:53/DES:53 TRN:86 PERF:300086 CAU: 18"/>
    <n v="18"/>
    <n v="0"/>
    <s v="AGUADULCE"/>
    <x v="1"/>
  </r>
  <r>
    <n v="53"/>
    <d v="2019-02-25T00:00:00"/>
    <x v="8"/>
    <x v="8"/>
    <x v="1"/>
    <s v="ADMINISTRACION DE SUCURSALES"/>
    <s v="OTROS EGRESOS 18"/>
    <s v="OTROS EGRESOS 1.P.O (OR:53/DES:53 TRN:86 PERF:300086 CAU: 18"/>
    <n v="3.25"/>
    <n v="0"/>
    <s v="AGUADULCE"/>
    <x v="1"/>
  </r>
  <r>
    <n v="53"/>
    <d v="2019-03-01T00:00:00"/>
    <x v="9"/>
    <x v="9"/>
    <x v="1"/>
    <s v="ADMINISTRACION DE SUCURSALES"/>
    <s v="OTROS EGRESOS 18"/>
    <s v="OTROS EGRESOS 1.P.O (OR:53/DES:53 TRN:86 PERF:300086 CAU: 18"/>
    <n v="18"/>
    <n v="0"/>
    <s v="AGUADULCE"/>
    <x v="1"/>
  </r>
  <r>
    <n v="53"/>
    <d v="2019-03-09T00:00:00"/>
    <x v="9"/>
    <x v="9"/>
    <x v="1"/>
    <s v="ADMINISTRACION DE SUCURSALES"/>
    <s v="OTROS EGRESOS 18"/>
    <s v="OTROS EGRESOS 1.P.O (OR:53/DES:53 TRN:86 PERF:300086 CAU: 18"/>
    <n v="18"/>
    <n v="0"/>
    <s v="AGUADULCE"/>
    <x v="1"/>
  </r>
  <r>
    <n v="53"/>
    <d v="2019-03-11T00:00:00"/>
    <x v="9"/>
    <x v="9"/>
    <x v="1"/>
    <s v="ADMINISTRACION DE SUCURSALES"/>
    <s v="OTROS EGRESOS 18"/>
    <s v="OTROS EGRESOS 1.P.O (OR:53/DES:53 TRN:86 PERF:300086 CAU: 18"/>
    <n v="18"/>
    <n v="0"/>
    <s v="AGUADULCE"/>
    <x v="1"/>
  </r>
  <r>
    <n v="53"/>
    <d v="2019-03-25T00:00:00"/>
    <x v="9"/>
    <x v="9"/>
    <x v="1"/>
    <s v="ADMINISTRACION DE SUCURSALES"/>
    <s v="OTROS EGRESOS 18"/>
    <s v="OTROS EGRESOS 1.P.O (OR:53/DES:53 TRN:86 PERF:300086 CAU: 18"/>
    <n v="30"/>
    <n v="0"/>
    <s v="AGUADULCE"/>
    <x v="1"/>
  </r>
  <r>
    <n v="53"/>
    <d v="2019-03-27T00:00:00"/>
    <x v="9"/>
    <x v="9"/>
    <x v="1"/>
    <s v="ADMINISTRACION DE SUCURSALES"/>
    <s v="VIATICOS 2"/>
    <s v="TRANSACCIONES DEL DIA 03/27/2019SPYRAL - GESTION ADMINISTRATIVA"/>
    <n v="162.5"/>
    <n v="0"/>
    <s v="AGUADULCE"/>
    <x v="1"/>
  </r>
  <r>
    <n v="53"/>
    <d v="2019-03-29T00:00:00"/>
    <x v="9"/>
    <x v="9"/>
    <x v="1"/>
    <s v="ADMINISTRACION DE SUCURSALES"/>
    <s v="OTROS EGRESOS 18"/>
    <s v="OTROS EGRESOS 1.P.O (OR:53/DES:53 TRN:86 PERF:300086 CAU: 18"/>
    <n v="8"/>
    <n v="0"/>
    <s v="AGUADULCE"/>
    <x v="1"/>
  </r>
  <r>
    <n v="53"/>
    <d v="2019-04-03T00:00:00"/>
    <x v="10"/>
    <x v="10"/>
    <x v="1"/>
    <s v="ADMINISTRACION DE SUCURSALES"/>
    <s v="OTROS EGRESOS 18"/>
    <s v="OTROS EGRESOS 1.P.O (OR:53/DES:53 TRN:86 PERF:300086 CAU: 18"/>
    <n v="9"/>
    <n v="0"/>
    <s v="AGUADULCE"/>
    <x v="1"/>
  </r>
  <r>
    <n v="53"/>
    <d v="2019-04-25T00:00:00"/>
    <x v="10"/>
    <x v="10"/>
    <x v="1"/>
    <s v="ADMINISTRACION DE SUCURSALES"/>
    <s v="OTROS EGRESOS 18"/>
    <s v="OTROS EGRESOS 1.P.O (OR:53/DES:53 TRN:86 PERF:300086 CAU: 18"/>
    <n v="8"/>
    <n v="0"/>
    <s v="AGUADULCE"/>
    <x v="1"/>
  </r>
  <r>
    <n v="53"/>
    <d v="2019-05-28T00:00:00"/>
    <x v="11"/>
    <x v="11"/>
    <x v="1"/>
    <s v="ADMINISTRACION DE SUCURSALES"/>
    <s v="OTROS EGRESOS 18"/>
    <s v="OTROS EGRESOS 1.P.O (OR:53/DES:53 TRN:86 PERF:300086 CAU: 18"/>
    <n v="24"/>
    <n v="0"/>
    <s v="AGUADULCE"/>
    <x v="1"/>
  </r>
  <r>
    <n v="53"/>
    <d v="2019-06-17T00:00:00"/>
    <x v="2"/>
    <x v="2"/>
    <x v="1"/>
    <s v="ADMINISTRACION DE SUCURSALES"/>
    <s v="OTROS EGRESOS 18"/>
    <s v="OTROS EGRESOS 1.P.O (OR:53/DES:53 TRN:86 PERF:300086 CAU: 18"/>
    <n v="18"/>
    <n v="0"/>
    <s v="AGUADULCE"/>
    <x v="1"/>
  </r>
  <r>
    <n v="53"/>
    <d v="2019-06-19T00:00:00"/>
    <x v="2"/>
    <x v="2"/>
    <x v="1"/>
    <s v="ADMINISTRACION DE SUCURSALES"/>
    <s v="OTROS EGRESOS 18"/>
    <s v="OTROS EGRESOS 1.P.O (OR:53/DES:53 TRN:86 PERF:300086 CAU: 18"/>
    <n v="24"/>
    <n v="0"/>
    <s v="AGUADULCE"/>
    <x v="1"/>
  </r>
  <r>
    <n v="53"/>
    <d v="2019-06-27T00:00:00"/>
    <x v="2"/>
    <x v="2"/>
    <x v="1"/>
    <s v="ADMINISTRACION DE SUCURSALES"/>
    <s v="VIATICOS 2"/>
    <s v="TRANSACCIONES DEL DIA 06/27/2019SPYRAL - GESTION ADMINISTRATIVA"/>
    <n v="76"/>
    <n v="0"/>
    <s v="AGUADULCE"/>
    <x v="1"/>
  </r>
  <r>
    <n v="53"/>
    <d v="2019-06-28T00:00:00"/>
    <x v="2"/>
    <x v="2"/>
    <x v="1"/>
    <s v="ADMINISTRACION DE SUCURSALES"/>
    <s v="OTROS EGRESOS 18"/>
    <s v="OTROS EGRESOS 1.P.O (OR:53/DES:53 TRN:86 PERF:300086 CAU: 18"/>
    <n v="18"/>
    <n v="0"/>
    <s v="AGUADULCE"/>
    <x v="1"/>
  </r>
  <r>
    <n v="53"/>
    <d v="2019-07-11T00:00:00"/>
    <x v="6"/>
    <x v="6"/>
    <x v="1"/>
    <s v="ADMINISTRACION DE SUCURSALES"/>
    <s v="OTROS EGRESOS 18"/>
    <s v="OTROS EGRESOS 1.P.O (OR:53/DES:53 TRN:86 PERF:300086 CAU: 18"/>
    <n v="5"/>
    <n v="0"/>
    <s v="AGUADULCE"/>
    <x v="1"/>
  </r>
  <r>
    <n v="53"/>
    <d v="2019-03-27T00:00:00"/>
    <x v="9"/>
    <x v="9"/>
    <x v="1"/>
    <s v="CAJA"/>
    <s v="VIATICOS 2"/>
    <s v="TRANSACCIONES DEL DIA 03/27/2019SPYRAL - GESTION ADMINISTRATIVA"/>
    <n v="234"/>
    <n v="0"/>
    <s v="AGUADULCE"/>
    <x v="1"/>
  </r>
  <r>
    <n v="53"/>
    <d v="2019-04-12T00:00:00"/>
    <x v="10"/>
    <x v="10"/>
    <x v="1"/>
    <s v="CAJA"/>
    <s v="VIATICOS 2"/>
    <s v="TRANSACCIONES DEL DIA 04/12/2019SPYRAL - GESTION ADMINISTRATIVA"/>
    <n v="234"/>
    <n v="0"/>
    <s v="AGUADULCE"/>
    <x v="1"/>
  </r>
  <r>
    <n v="53"/>
    <d v="2019-07-16T00:00:00"/>
    <x v="6"/>
    <x v="6"/>
    <x v="1"/>
    <s v="CAJA"/>
    <s v="VIATICOS 2"/>
    <s v="TRANSACCIONES DEL DIA 07/16/2019SPYRAL - GESTION ADMINISTRATIVA"/>
    <n v="149.5"/>
    <n v="0"/>
    <s v="AGUADULCE"/>
    <x v="1"/>
  </r>
  <r>
    <n v="53"/>
    <d v="2019-01-02T00:00:00"/>
    <x v="7"/>
    <x v="7"/>
    <x v="1"/>
    <s v="SERVICIOS PERSONALES"/>
    <s v="VIATICOS"/>
    <s v="TRANSACCIONES DEL DIA 01/02/2019SPYRAL - GESTION ADMINISTRATIVA"/>
    <n v="126.5"/>
    <n v="0"/>
    <s v="AGUADULCE"/>
    <x v="1"/>
  </r>
  <r>
    <n v="54"/>
    <d v="2019-01-15T00:00:00"/>
    <x v="7"/>
    <x v="7"/>
    <x v="1"/>
    <s v="ADMINISTRACION DE SUCURSALES"/>
    <s v="VIATICOS"/>
    <s v="TRANSACCIONES DEL DIA 01/15/2019SPYRAL - GESTION ADMINISTRATIVA"/>
    <n v="52"/>
    <n v="0"/>
    <s v="SABANITAS"/>
    <x v="1"/>
  </r>
  <r>
    <n v="54"/>
    <d v="2019-02-26T00:00:00"/>
    <x v="8"/>
    <x v="8"/>
    <x v="1"/>
    <s v="ADMINISTRACION DE SUCURSALES"/>
    <s v="VIATICOS"/>
    <s v="TRANSACCIONES DEL DIA 02/26/2019SPYRAL - GESTION ADMINISTRATIVA"/>
    <n v="39"/>
    <n v="0"/>
    <s v="SABANITAS"/>
    <x v="1"/>
  </r>
  <r>
    <n v="54"/>
    <d v="2019-03-08T00:00:00"/>
    <x v="9"/>
    <x v="9"/>
    <x v="1"/>
    <s v="ADMINISTRACION DE SUCURSALES"/>
    <s v="VIATICOS"/>
    <s v="TRANSACCIONES DEL DIA 03/08/2019SPYRAL - GESTION ADMINISTRATIVA"/>
    <n v="42"/>
    <n v="0"/>
    <s v="SABANITAS"/>
    <x v="1"/>
  </r>
  <r>
    <n v="54"/>
    <d v="2019-03-25T00:00:00"/>
    <x v="9"/>
    <x v="9"/>
    <x v="1"/>
    <s v="ADMINISTRACION DE SUCURSALES"/>
    <s v="VIATICOS 2"/>
    <s v="TRANSACCIONES DEL DIA 03/25/2019SPYRAL - GESTION ADMINISTRATIVA"/>
    <n v="39"/>
    <n v="0"/>
    <s v="SABANITAS"/>
    <x v="1"/>
  </r>
  <r>
    <n v="54"/>
    <d v="2019-04-29T00:00:00"/>
    <x v="10"/>
    <x v="10"/>
    <x v="1"/>
    <s v="ADMINISTRACION DE SUCURSALES"/>
    <s v="VIATICOS 2"/>
    <s v="TRANSACCIONES DEL DIA 04/29/2019SPYRAL - GESTION ADMINISTRATIVA"/>
    <n v="32"/>
    <n v="0"/>
    <s v="SABANITAS"/>
    <x v="1"/>
  </r>
  <r>
    <n v="54"/>
    <d v="2019-05-22T00:00:00"/>
    <x v="11"/>
    <x v="11"/>
    <x v="1"/>
    <s v="ADMINISTRACION DE SUCURSALES"/>
    <s v="VIATICOS 2"/>
    <s v="TRANSACCIONES DEL DIA 05/22/2019SPYRAL - GESTION ADMINISTRATIVA"/>
    <n v="39"/>
    <n v="0"/>
    <s v="SABANITAS"/>
    <x v="1"/>
  </r>
  <r>
    <n v="54"/>
    <d v="2019-01-11T00:00:00"/>
    <x v="7"/>
    <x v="7"/>
    <x v="1"/>
    <s v="CAJA"/>
    <s v="VIATICOS"/>
    <s v="TRANSACCIONES DEL DIA 01/11/2019SPYRAL - GESTION ADMINISTRATIVA"/>
    <n v="59.3"/>
    <n v="0"/>
    <s v="SABANITAS"/>
    <x v="1"/>
  </r>
  <r>
    <n v="66"/>
    <d v="2019-02-04T00:00:00"/>
    <x v="8"/>
    <x v="8"/>
    <x v="1"/>
    <s v="ADMINISTRACION DE SUCURSALES"/>
    <s v="OTROS EGRESOS 18"/>
    <s v="OTROS EGRESOS 1.P.O (OR:66/DES:66 TRN:86 PERF:300086 CAU: 18"/>
    <n v="6.4"/>
    <n v="0"/>
    <s v="METROMALL"/>
    <x v="1"/>
  </r>
  <r>
    <n v="66"/>
    <d v="2019-02-20T00:00:00"/>
    <x v="8"/>
    <x v="8"/>
    <x v="1"/>
    <s v="ADMINISTRACION DE SUCURSALES"/>
    <s v="OTROS EGRESOS 18"/>
    <s v="OTROS EGRESOS 1.P.O (OR:66/DES:66 TRN:86 PERF:300086 CAU: 18"/>
    <n v="7.4"/>
    <n v="0"/>
    <s v="METROMALL"/>
    <x v="1"/>
  </r>
  <r>
    <n v="66"/>
    <d v="2019-04-23T00:00:00"/>
    <x v="10"/>
    <x v="10"/>
    <x v="1"/>
    <s v="ADMINISTRACION DE SUCURSALES"/>
    <s v="OTROS EGRESOS 18"/>
    <s v="OTROS EGRESOS 1.P.O (OR:66/DES:66 TRN:86 PERF:300086 CAU: 18"/>
    <n v="3.7"/>
    <n v="0"/>
    <s v="METROMALL"/>
    <x v="1"/>
  </r>
  <r>
    <n v="66"/>
    <d v="2019-05-22T00:00:00"/>
    <x v="11"/>
    <x v="11"/>
    <x v="1"/>
    <s v="ADMINISTRACION DE SUCURSALES"/>
    <s v="OTROS EGRESOS 18"/>
    <s v="OTROS EGRESOS 1.P.O (OR:66/DES:66 TRN:86 PERF:300086 CAU: 18"/>
    <n v="16.7"/>
    <n v="0"/>
    <s v="METROMALL"/>
    <x v="1"/>
  </r>
  <r>
    <n v="68"/>
    <d v="2019-04-09T00:00:00"/>
    <x v="10"/>
    <x v="10"/>
    <x v="1"/>
    <s v="ADMINISTRACION DE SUCURSALES"/>
    <s v="OTROS EGRESOS 18"/>
    <s v="OTROS EGRESOS 1.P.O (OR:68/DES:68 TRN:86 PERF:300086 CAU: 18"/>
    <n v="4.75"/>
    <n v="0"/>
    <s v="ALTOS DE PANAMA"/>
    <x v="1"/>
  </r>
  <r>
    <n v="68"/>
    <d v="2019-04-27T00:00:00"/>
    <x v="10"/>
    <x v="10"/>
    <x v="1"/>
    <s v="ADMINISTRACION DE SUCURSALES"/>
    <s v="OTROS EGRESOS 18"/>
    <s v="OTROS EGRESOS 1.P.O (OR:68/DES:68 TRN:86 PERF:300086 CAU: 18"/>
    <n v="6.6"/>
    <n v="0"/>
    <s v="ALTOS DE PANAMA"/>
    <x v="1"/>
  </r>
  <r>
    <n v="69"/>
    <d v="2019-03-12T00:00:00"/>
    <x v="9"/>
    <x v="9"/>
    <x v="1"/>
    <s v="ADMINISTRACION DE SUCURSALES"/>
    <s v="OTROS EGRESOS 18"/>
    <s v="OTROS EGRESOS 1.P.O (OR:69/DES:69 TRN:86 PERF:300086 CAU: 18"/>
    <n v="2.1"/>
    <n v="0"/>
    <s v="VERSALLES"/>
    <x v="1"/>
  </r>
  <r>
    <n v="69"/>
    <d v="2019-04-25T00:00:00"/>
    <x v="10"/>
    <x v="10"/>
    <x v="1"/>
    <s v="ADMINISTRACION DE SUCURSALES"/>
    <s v="OTROS EGRESOS 18"/>
    <s v="OTROS EGRESOS 1.P.O (OR:69/DES:69 TRN:86 PERF:300086 CAU: 18"/>
    <n v="8.4"/>
    <n v="0"/>
    <s v="VERSALLES"/>
    <x v="1"/>
  </r>
  <r>
    <n v="69"/>
    <d v="2019-04-26T00:00:00"/>
    <x v="10"/>
    <x v="10"/>
    <x v="1"/>
    <s v="ADMINISTRACION DE SUCURSALES"/>
    <s v="OTROS EGRESOS 18"/>
    <s v="OTROS EGRESOS 1.P.O (OR:69/DES:69 TRN:86 PERF:300086 CAU: 18"/>
    <n v="9.1999999999999993"/>
    <n v="0"/>
    <s v="VERSALLES"/>
    <x v="1"/>
  </r>
  <r>
    <n v="69"/>
    <d v="2019-05-22T00:00:00"/>
    <x v="11"/>
    <x v="11"/>
    <x v="1"/>
    <s v="ADMINISTRACION DE SUCURSALES"/>
    <s v="OTROS EGRESOS 18"/>
    <s v="OTROS EGRESOS 1.P.O (OR:69/DES:69 TRN:86 PERF:300086 CAU: 18"/>
    <n v="9.1999999999999993"/>
    <n v="0"/>
    <s v="VERSALLES"/>
    <x v="1"/>
  </r>
  <r>
    <n v="69"/>
    <d v="2019-07-04T00:00:00"/>
    <x v="6"/>
    <x v="6"/>
    <x v="1"/>
    <s v="ADMINISTRACION DE SUCURSALES"/>
    <s v="OTROS EGRESOS 18"/>
    <s v="OTROS EGRESOS 1.P.O (OR:69/DES:69 TRN:86 PERF:300086 CAU: 18"/>
    <n v="3.7"/>
    <n v="0"/>
    <s v="VERSALLES"/>
    <x v="1"/>
  </r>
  <r>
    <n v="69"/>
    <d v="2019-07-25T00:00:00"/>
    <x v="6"/>
    <x v="6"/>
    <x v="1"/>
    <s v="ADMINISTRACION DE SUCURSALES"/>
    <s v="OTROS EGRESOS 18"/>
    <s v="OTROS EGRESOS 1.P.O (OR:69/DES:69 TRN:86 PERF:300086 CAU: 18"/>
    <n v="9.1999999999999993"/>
    <n v="0"/>
    <s v="VERSALLES"/>
    <x v="1"/>
  </r>
  <r>
    <n v="69"/>
    <d v="2019-07-30T00:00:00"/>
    <x v="6"/>
    <x v="6"/>
    <x v="1"/>
    <s v="ADMINISTRACION DE SUCURSALES"/>
    <s v="OTROS EGRESOS 18"/>
    <s v="OTROS EGRESOS 1.P.O (OR:69/DES:69 TRN:86 PERF:300086 CAU: 18"/>
    <n v="9.1999999999999993"/>
    <n v="0"/>
    <s v="VERSALLES"/>
    <x v="1"/>
  </r>
  <r>
    <n v="70"/>
    <d v="2019-02-02T00:00:00"/>
    <x v="8"/>
    <x v="8"/>
    <x v="1"/>
    <s v="ADMINISTRACION DE SUCURSALES"/>
    <s v="OTROS EGRESOS 18"/>
    <s v="OTROS EGRESOS 1.P.O (OR:70/DES:70 TRN:86 PERF:300086 CAU: 18"/>
    <n v="2.25"/>
    <n v="0"/>
    <s v="BUSINESS PARK"/>
    <x v="1"/>
  </r>
  <r>
    <n v="70"/>
    <d v="2019-02-22T00:00:00"/>
    <x v="8"/>
    <x v="8"/>
    <x v="1"/>
    <s v="ADMINISTRACION DE SUCURSALES"/>
    <s v="OTROS EGRESOS 18"/>
    <s v="OTROS EGRESOS 1.P.O (OR:70/DES:70 TRN:86 PERF:300086 CAU: 18"/>
    <n v="3.6"/>
    <n v="0"/>
    <s v="BUSINESS PARK"/>
    <x v="1"/>
  </r>
  <r>
    <n v="70"/>
    <d v="2019-04-16T00:00:00"/>
    <x v="10"/>
    <x v="10"/>
    <x v="1"/>
    <s v="ADMINISTRACION DE SUCURSALES"/>
    <s v="OTROS EGRESOS 18"/>
    <s v="OTROS EGRESOS 1.P.O (OR:70/DES:70 TRN:86 PERF:300086 CAU: 18"/>
    <n v="2.9"/>
    <n v="0"/>
    <s v="BUSINESS PARK"/>
    <x v="1"/>
  </r>
  <r>
    <n v="70"/>
    <d v="2019-06-07T00:00:00"/>
    <x v="2"/>
    <x v="2"/>
    <x v="1"/>
    <s v="ADMINISTRACION DE SUCURSALES"/>
    <s v="OTROS EGRESOS 18"/>
    <s v="OTROS EGRESOS 1.P.O (OR:70/DES:70 TRN:86 PERF:300086 CAU: 18"/>
    <n v="1.8"/>
    <n v="0"/>
    <s v="BUSINESS PARK"/>
    <x v="1"/>
  </r>
  <r>
    <n v="70"/>
    <d v="2019-07-09T00:00:00"/>
    <x v="6"/>
    <x v="6"/>
    <x v="1"/>
    <s v="ADMINISTRACION DE SUCURSALES"/>
    <s v="OTROS EGRESOS 18"/>
    <s v="OTROS EGRESOS 1.P.O (OR:70/DES:70 TRN:86 PERF:300086 CAU: 18"/>
    <n v="2.4"/>
    <n v="0"/>
    <s v="BUSINESS PARK"/>
    <x v="1"/>
  </r>
  <r>
    <n v="70"/>
    <d v="2019-07-11T00:00:00"/>
    <x v="6"/>
    <x v="6"/>
    <x v="1"/>
    <s v="ADMINISTRACION DE SUCURSALES"/>
    <s v="OTROS EGRESOS 18"/>
    <s v="OTROS EGRESOS 1.P.O (OR:70/DES:70 TRN:86 PERF:300086 CAU: 18"/>
    <n v="2.4"/>
    <n v="0"/>
    <s v="BUSINESS PARK"/>
    <x v="1"/>
  </r>
  <r>
    <n v="70"/>
    <d v="2019-07-18T00:00:00"/>
    <x v="6"/>
    <x v="6"/>
    <x v="1"/>
    <s v="ADMINISTRACION DE SUCURSALES"/>
    <s v="OTROS EGRESOS 18"/>
    <s v="OTROS EGRESOS 1.P.O (OR:70/DES:70 TRN:86 PERF:300086 CAU: 18"/>
    <n v="1.8"/>
    <n v="0"/>
    <s v="BUSINESS PARK"/>
    <x v="1"/>
  </r>
  <r>
    <n v="70"/>
    <d v="2019-07-29T00:00:00"/>
    <x v="6"/>
    <x v="6"/>
    <x v="1"/>
    <s v="ADMINISTRACION DE SUCURSALES"/>
    <s v="OTROS EGRESOS 18"/>
    <s v="OTROS EGRESOS 1.P.O (OR:70/DES:70 TRN:86 PERF:300086 CAU: 18"/>
    <n v="7.35"/>
    <n v="0"/>
    <s v="BUSINESS PARK"/>
    <x v="1"/>
  </r>
  <r>
    <n v="70"/>
    <d v="2019-07-30T00:00:00"/>
    <x v="6"/>
    <x v="6"/>
    <x v="1"/>
    <s v="ADMINISTRACION DE SUCURSALES"/>
    <s v="OTROS EGRESOS 18"/>
    <s v="OTROS EGRESOS 1.P.O (OR:70/DES:70 TRN:86 PERF:300086 CAU: 18"/>
    <n v="14.55"/>
    <n v="0"/>
    <s v="BUSINESS PARK"/>
    <x v="1"/>
  </r>
  <r>
    <n v="71"/>
    <d v="2019-01-10T00:00:00"/>
    <x v="7"/>
    <x v="7"/>
    <x v="1"/>
    <s v="ADMINISTRACION DE SUCURSALES"/>
    <s v="OTROS EGRESOS 18"/>
    <s v="OTROS EGRESOS 1.P.O (OR:71/DES:71 TRN:86 PERF:300086 CAU: 18"/>
    <n v="3"/>
    <n v="0"/>
    <s v="SAN FRANCISCO"/>
    <x v="1"/>
  </r>
  <r>
    <n v="71"/>
    <d v="2019-02-08T00:00:00"/>
    <x v="8"/>
    <x v="8"/>
    <x v="1"/>
    <s v="ADMINISTRACION DE SUCURSALES"/>
    <s v="OTROS EGRESOS 18"/>
    <s v="OTROS EGRESOS 1.P.O (OR:71/DES:71 TRN:86 PERF:300086 CAU: 18"/>
    <n v="2.4"/>
    <n v="0"/>
    <s v="SAN FRANCISCO"/>
    <x v="1"/>
  </r>
  <r>
    <n v="71"/>
    <d v="2019-03-07T00:00:00"/>
    <x v="9"/>
    <x v="9"/>
    <x v="1"/>
    <s v="ADMINISTRACION DE SUCURSALES"/>
    <s v="OTROS EGRESOS 18"/>
    <s v="OTROS EGRESOS 1.P.O (OR:71/DES:71 TRN:86 PERF:300086 CAU: 18"/>
    <n v="1.8"/>
    <n v="0"/>
    <s v="SAN FRANCISCO"/>
    <x v="1"/>
  </r>
  <r>
    <n v="71"/>
    <d v="2019-03-09T00:00:00"/>
    <x v="9"/>
    <x v="9"/>
    <x v="1"/>
    <s v="ADMINISTRACION DE SUCURSALES"/>
    <s v="OTROS EGRESOS 18"/>
    <s v="OTROS EGRESOS 1.P.O (OR:71/DES:71 TRN:86 PERF:300086 CAU: 18"/>
    <n v="2.4"/>
    <n v="0"/>
    <s v="SAN FRANCISCO"/>
    <x v="1"/>
  </r>
  <r>
    <n v="71"/>
    <d v="2019-03-11T00:00:00"/>
    <x v="9"/>
    <x v="9"/>
    <x v="1"/>
    <s v="ADMINISTRACION DE SUCURSALES"/>
    <s v="OTROS EGRESOS 18"/>
    <s v="OTROS EGRESOS 1.P.O (OR:71/DES:71 TRN:86 PERF:300086 CAU: 18"/>
    <n v="1.8"/>
    <n v="0"/>
    <s v="SAN FRANCISCO"/>
    <x v="1"/>
  </r>
  <r>
    <n v="71"/>
    <d v="2019-03-18T00:00:00"/>
    <x v="9"/>
    <x v="9"/>
    <x v="1"/>
    <s v="ADMINISTRACION DE SUCURSALES"/>
    <s v="OTROS EGRESOS 18"/>
    <s v="OTROS EGRESOS 1.P.O (OR:71/DES:71 TRN:86 PERF:300086 CAU: 18"/>
    <n v="1.8"/>
    <n v="0"/>
    <s v="SAN FRANCISCO"/>
    <x v="1"/>
  </r>
  <r>
    <n v="71"/>
    <d v="2019-03-30T00:00:00"/>
    <x v="9"/>
    <x v="9"/>
    <x v="1"/>
    <s v="ADMINISTRACION DE SUCURSALES"/>
    <s v="OTROS EGRESOS 18"/>
    <s v="OTROS EGRESOS 1.P.O (OR:71/DES:71 TRN:86 PERF:300086 CAU: 18"/>
    <n v="1.8"/>
    <n v="0"/>
    <s v="SAN FRANCISCO"/>
    <x v="1"/>
  </r>
  <r>
    <n v="71"/>
    <d v="2019-05-27T00:00:00"/>
    <x v="11"/>
    <x v="11"/>
    <x v="1"/>
    <s v="ADMINISTRACION DE SUCURSALES"/>
    <s v="OTROS EGRESOS 18"/>
    <s v="OTROS EGRESOS 1.P.O (OR:71/DES:71 TRN:86 PERF:300086 CAU: 18"/>
    <n v="2.4"/>
    <n v="0"/>
    <s v="SAN FRANCISCO"/>
    <x v="1"/>
  </r>
  <r>
    <n v="71"/>
    <d v="2019-07-22T00:00:00"/>
    <x v="6"/>
    <x v="6"/>
    <x v="1"/>
    <s v="ADMINISTRACION DE SUCURSALES"/>
    <s v="OTROS EGRESOS 18"/>
    <s v="OTROS EGRESOS 1.P.O (OR:71/DES:71 TRN:86 PERF:300086 CAU: 18"/>
    <n v="1.8"/>
    <n v="0"/>
    <s v="SAN FRANCISCO"/>
    <x v="1"/>
  </r>
  <r>
    <n v="71"/>
    <d v="2019-07-24T00:00:00"/>
    <x v="6"/>
    <x v="6"/>
    <x v="1"/>
    <s v="ADMINISTRACION DE SUCURSALES"/>
    <s v="OTROS EGRESOS 18"/>
    <s v="OTROS EGRESOS 1.P.O (OR:71/DES:71 TRN:86 PERF:300086 CAU: 18"/>
    <n v="1.8"/>
    <n v="0"/>
    <s v="SAN FRANCISCO"/>
    <x v="1"/>
  </r>
  <r>
    <n v="72"/>
    <d v="2019-01-07T00:00:00"/>
    <x v="7"/>
    <x v="7"/>
    <x v="1"/>
    <s v="ADMINISTRACION DE SUCURSALES"/>
    <s v="OTROS EGRESOS 18"/>
    <s v="OTROS EGRESOS 1.P.O (OR:72/DES:72 TRN:86 PERF:300086 CAU: 18"/>
    <n v="1.8"/>
    <n v="0"/>
    <s v="PLAZA BANCO GENERAL"/>
    <x v="1"/>
  </r>
  <r>
    <n v="72"/>
    <d v="2019-01-08T00:00:00"/>
    <x v="7"/>
    <x v="7"/>
    <x v="1"/>
    <s v="ADMINISTRACION DE SUCURSALES"/>
    <s v="OTROS EGRESOS 18"/>
    <s v="OTROS EGRESOS 1.P.O (OR:72/DES:72 TRN:86 PERF:300086 CAU: 18"/>
    <n v="1.8"/>
    <n v="0"/>
    <s v="PLAZA BANCO GENERAL"/>
    <x v="1"/>
  </r>
  <r>
    <n v="72"/>
    <d v="2019-01-17T00:00:00"/>
    <x v="7"/>
    <x v="7"/>
    <x v="1"/>
    <s v="ADMINISTRACION DE SUCURSALES"/>
    <s v="OTROS EGRESOS 18"/>
    <s v="OTROS EGRESOS 1.P.O (OR:72/DES:72 TRN:86 PERF:300086 CAU: 18"/>
    <n v="1.8"/>
    <n v="0"/>
    <s v="PLAZA BANCO GENERAL"/>
    <x v="1"/>
  </r>
  <r>
    <n v="72"/>
    <d v="2019-07-24T00:00:00"/>
    <x v="6"/>
    <x v="6"/>
    <x v="1"/>
    <s v="ADMINISTRACION DE SUCURSALES"/>
    <s v="OTROS EGRESOS 18"/>
    <s v="OTROS EGRESOS 1.P.O (OR:72/DES:72 TRN:86 PERF:300086 CAU: 18"/>
    <n v="7.65"/>
    <n v="0"/>
    <s v="PLAZA BANCO GENERAL"/>
    <x v="1"/>
  </r>
  <r>
    <n v="73"/>
    <d v="2019-01-18T00:00:00"/>
    <x v="7"/>
    <x v="7"/>
    <x v="1"/>
    <s v="ADMINISTRACION DE SUCURSALES"/>
    <s v="OTROS EGRESOS 18"/>
    <s v="OTROS EGRESOS 1.P.O (OR:73/DES:73 TRN:86 PERF:300086 CAU: 18"/>
    <n v="12"/>
    <n v="0"/>
    <s v="LA CHORRERA - PARQUE 10 DE NOV."/>
    <x v="1"/>
  </r>
  <r>
    <n v="73"/>
    <d v="2019-01-23T00:00:00"/>
    <x v="7"/>
    <x v="7"/>
    <x v="1"/>
    <s v="ADMINISTRACION DE SUCURSALES"/>
    <s v="OTROS EGRESOS 18"/>
    <s v="OTROS EGRESOS 1.P.O (OR:73/DES:73 TRN:86 PERF:300086 CAU: 18"/>
    <n v="4.5"/>
    <n v="0"/>
    <s v="LA CHORRERA - PARQUE 10 DE NOV."/>
    <x v="1"/>
  </r>
  <r>
    <n v="73"/>
    <d v="2019-02-06T00:00:00"/>
    <x v="8"/>
    <x v="8"/>
    <x v="1"/>
    <s v="ADMINISTRACION DE SUCURSALES"/>
    <s v="OTROS EGRESOS 18"/>
    <s v="OTROS EGRESOS 1.P.O (OR:73/DES:73 TRN:86 PERF:300086 CAU: 18"/>
    <n v="2.25"/>
    <n v="0"/>
    <s v="LA CHORRERA - PARQUE 10 DE NOV."/>
    <x v="1"/>
  </r>
  <r>
    <n v="73"/>
    <d v="2019-02-11T00:00:00"/>
    <x v="8"/>
    <x v="8"/>
    <x v="1"/>
    <s v="ADMINISTRACION DE SUCURSALES"/>
    <s v="OTROS EGRESOS 18"/>
    <s v="OTROS EGRESOS 1.P.O (OR:73/DES:73 TRN:86 PERF:300086 CAU: 18"/>
    <n v="4.5"/>
    <n v="0"/>
    <s v="LA CHORRERA - PARQUE 10 DE NOV."/>
    <x v="1"/>
  </r>
  <r>
    <n v="73"/>
    <d v="2019-03-11T00:00:00"/>
    <x v="9"/>
    <x v="9"/>
    <x v="1"/>
    <s v="ADMINISTRACION DE SUCURSALES"/>
    <s v="OTROS EGRESOS 18"/>
    <s v="OTROS EGRESOS 1.P.O (OR:73/DES:73 TRN:86 PERF:300086 CAU: 18"/>
    <n v="2.25"/>
    <n v="0"/>
    <s v="LA CHORRERA - PARQUE 10 DE NOV."/>
    <x v="1"/>
  </r>
  <r>
    <n v="73"/>
    <d v="2019-03-13T00:00:00"/>
    <x v="9"/>
    <x v="9"/>
    <x v="1"/>
    <s v="ADMINISTRACION DE SUCURSALES"/>
    <s v="OTROS EGRESOS 18"/>
    <s v="OTROS EGRESOS 1.P.O (OR:73/DES:73 TRN:86 PERF:300086 CAU: 18"/>
    <n v="12"/>
    <n v="0"/>
    <s v="LA CHORRERA - PARQUE 10 DE NOV."/>
    <x v="1"/>
  </r>
  <r>
    <n v="73"/>
    <d v="2019-03-15T00:00:00"/>
    <x v="9"/>
    <x v="9"/>
    <x v="1"/>
    <s v="ADMINISTRACION DE SUCURSALES"/>
    <s v="OTROS EGRESOS 18"/>
    <s v="OTROS EGRESOS 1.P.O (OR:73/DES:73 TRN:86 PERF:300086 CAU: 18"/>
    <n v="10.5"/>
    <n v="0"/>
    <s v="LA CHORRERA - PARQUE 10 DE NOV."/>
    <x v="1"/>
  </r>
  <r>
    <n v="73"/>
    <d v="2019-05-16T00:00:00"/>
    <x v="11"/>
    <x v="11"/>
    <x v="1"/>
    <s v="ADMINISTRACION DE SUCURSALES"/>
    <s v="OTROS EGRESOS 18"/>
    <s v="OTROS EGRESOS 1.P.O (OR:73/DES:73 TRN:86 PERF:300086 CAU: 18"/>
    <n v="5"/>
    <n v="0"/>
    <s v="LA CHORRERA - PARQUE 10 DE NOV."/>
    <x v="1"/>
  </r>
  <r>
    <n v="73"/>
    <d v="2019-05-27T00:00:00"/>
    <x v="11"/>
    <x v="11"/>
    <x v="1"/>
    <s v="ADMINISTRACION DE SUCURSALES"/>
    <s v="OTROS EGRESOS 18"/>
    <s v="OTROS EGRESOS 1.P.O (OR:73/DES:73 TRN:86 PERF:300086 CAU: 18"/>
    <n v="12"/>
    <n v="0"/>
    <s v="LA CHORRERA - PARQUE 10 DE NOV."/>
    <x v="1"/>
  </r>
  <r>
    <n v="73"/>
    <d v="2019-05-29T00:00:00"/>
    <x v="11"/>
    <x v="11"/>
    <x v="1"/>
    <s v="ADMINISTRACION DE SUCURSALES"/>
    <s v="NC VIATICOS"/>
    <s v="TRANSACCIONES DEL DIA 05/29/2019SPYRAL - GESTION ADMINISTRATIVA"/>
    <n v="0"/>
    <n v="57"/>
    <s v="LA CHORRERA - PARQUE 10 DE NOV."/>
    <x v="1"/>
  </r>
  <r>
    <n v="73"/>
    <d v="2019-05-06T00:00:00"/>
    <x v="11"/>
    <x v="11"/>
    <x v="1"/>
    <s v="CAJA"/>
    <s v="VIATICOS 2"/>
    <s v="TRANSACCIONES DEL DIA 05/06/2019SPYRAL - GESTION ADMINISTRATIVA"/>
    <n v="380"/>
    <n v="0"/>
    <s v="LA CHORRERA - PARQUE 10 DE NOV."/>
    <x v="1"/>
  </r>
  <r>
    <n v="73"/>
    <d v="2019-05-15T00:00:00"/>
    <x v="11"/>
    <x v="11"/>
    <x v="1"/>
    <s v="CAJA"/>
    <s v="VIATICOS 2"/>
    <s v="TRANSACCIONES DEL DIA 05/15/2019SPYRAL - GESTION ADMINISTRATIVA"/>
    <n v="152"/>
    <n v="0"/>
    <s v="LA CHORRERA - PARQUE 10 DE NOV."/>
    <x v="1"/>
  </r>
  <r>
    <n v="73"/>
    <d v="2019-03-27T00:00:00"/>
    <x v="9"/>
    <x v="9"/>
    <x v="1"/>
    <s v="SERVICIOS PERSONALES"/>
    <s v="VIATICOS 2"/>
    <s v="TRANSACCIONES DEL DIA 03/27/2019SPYRAL - GESTION ADMINISTRATIVA"/>
    <n v="117"/>
    <n v="0"/>
    <s v="LA CHORRERA - PARQUE 10 DE NOV."/>
    <x v="1"/>
  </r>
  <r>
    <n v="73"/>
    <d v="2019-04-12T00:00:00"/>
    <x v="10"/>
    <x v="10"/>
    <x v="1"/>
    <s v="SERVICIOS PERSONALES"/>
    <s v="VIATICOS 2"/>
    <s v="TRANSACCIONES DEL DIA 04/12/2019SPYRAL - GESTION ADMINISTRATIVA"/>
    <n v="338"/>
    <n v="0"/>
    <s v="LA CHORRERA - PARQUE 10 DE NOV."/>
    <x v="1"/>
  </r>
  <r>
    <n v="74"/>
    <d v="2019-02-15T00:00:00"/>
    <x v="8"/>
    <x v="8"/>
    <x v="1"/>
    <s v="ADMINISTRACION DE SUCURSALES"/>
    <s v="OTROS EGRESOS 18"/>
    <s v="OTROS EGRESOS 1.P.O (OR:74/DES:74 TRN:86 PERF:300086 CAU: 18"/>
    <n v="7.35"/>
    <n v="0"/>
    <s v="COSTA DEL ESTE - CENTENARIO"/>
    <x v="1"/>
  </r>
  <r>
    <n v="74"/>
    <d v="2019-02-20T00:00:00"/>
    <x v="8"/>
    <x v="8"/>
    <x v="1"/>
    <s v="ADMINISTRACION DE SUCURSALES"/>
    <s v="OTROS EGRESOS 18"/>
    <s v="OTROS EGRESOS 1.P.O (OR:74/DES:74 TRN:86 PERF:300086 CAU: 18"/>
    <n v="7.35"/>
    <n v="0"/>
    <s v="COSTA DEL ESTE - CENTENARIO"/>
    <x v="1"/>
  </r>
  <r>
    <n v="74"/>
    <d v="2019-02-22T00:00:00"/>
    <x v="8"/>
    <x v="8"/>
    <x v="1"/>
    <s v="ADMINISTRACION DE SUCURSALES"/>
    <s v="OTROS EGRESOS 18"/>
    <s v="OTROS EGRESOS 1.P.O (OR:74/DES:74 TRN:86 PERF:300086 CAU: 18"/>
    <n v="2.9"/>
    <n v="0"/>
    <s v="COSTA DEL ESTE - CENTENARIO"/>
    <x v="1"/>
  </r>
  <r>
    <n v="74"/>
    <d v="2019-02-25T00:00:00"/>
    <x v="8"/>
    <x v="8"/>
    <x v="1"/>
    <s v="ADMINISTRACION DE SUCURSALES"/>
    <s v="OTROS EGRESOS 18"/>
    <s v="OTROS EGRESOS 1.P.O (OR:74/DES:74 TRN:86 PERF:300086 CAU: 18"/>
    <n v="4.05"/>
    <n v="0"/>
    <s v="COSTA DEL ESTE - CENTENARIO"/>
    <x v="1"/>
  </r>
  <r>
    <n v="74"/>
    <d v="2019-04-23T00:00:00"/>
    <x v="10"/>
    <x v="10"/>
    <x v="1"/>
    <s v="ADMINISTRACION DE SUCURSALES"/>
    <s v="OTROS EGRESOS 18"/>
    <s v="OTROS EGRESOS 1.P.O (OR:74/DES:74 TRN:86 PERF:300086 CAU: 18"/>
    <n v="1.8"/>
    <n v="0"/>
    <s v="COSTA DEL ESTE - CENTENARIO"/>
    <x v="1"/>
  </r>
  <r>
    <n v="74"/>
    <d v="2019-07-31T00:00:00"/>
    <x v="6"/>
    <x v="6"/>
    <x v="1"/>
    <s v="ADMINISTRACION DE SUCURSALES"/>
    <s v="OTROS EGRESOS 18"/>
    <s v="OTROS EGRESOS 1.P.O (OR:74/DES:74 TRN:86 PERF:300086 CAU: 18"/>
    <n v="22.05"/>
    <n v="0"/>
    <s v="COSTA DEL ESTE - CENTENARIO"/>
    <x v="1"/>
  </r>
  <r>
    <n v="76"/>
    <d v="2019-02-14T00:00:00"/>
    <x v="8"/>
    <x v="8"/>
    <x v="1"/>
    <s v="ADMINISTRACION DE SUCURSALES"/>
    <s v="OTROS EGRESOS 18"/>
    <s v="OTROS EGRESOS 1.P.O (OR:76/DES:76 TRN:86 PERF:300086 CAU: 18"/>
    <n v="6.4"/>
    <n v="0"/>
    <s v="CLAYTON"/>
    <x v="1"/>
  </r>
  <r>
    <n v="76"/>
    <d v="2019-02-15T00:00:00"/>
    <x v="8"/>
    <x v="8"/>
    <x v="1"/>
    <s v="ADMINISTRACION DE SUCURSALES"/>
    <s v="OTROS EGRESOS 18"/>
    <s v="OTROS EGRESOS 1.P.O (OR:76/DES:76 TRN:86 PERF:300086 CAU: 18"/>
    <n v="8.6999999999999993"/>
    <n v="0"/>
    <s v="CLAYTON"/>
    <x v="1"/>
  </r>
  <r>
    <n v="76"/>
    <d v="2019-03-12T00:00:00"/>
    <x v="9"/>
    <x v="9"/>
    <x v="1"/>
    <s v="ADMINISTRACION DE SUCURSALES"/>
    <s v="OTROS EGRESOS 18"/>
    <s v="OTROS EGRESOS 1.P.O (OR:76/DES:76 TRN:86 PERF:300086 CAU: 18"/>
    <n v="3.15"/>
    <n v="0"/>
    <s v="CLAYTON"/>
    <x v="1"/>
  </r>
  <r>
    <n v="76"/>
    <d v="2019-04-15T00:00:00"/>
    <x v="10"/>
    <x v="10"/>
    <x v="1"/>
    <s v="ADMINISTRACION DE SUCURSALES"/>
    <s v="OTROS EGRESOS 18"/>
    <s v="OTROS EGRESOS 1.P.O (OR:76/DES:76 TRN:86 PERF:300086 CAU: 18"/>
    <n v="6.85"/>
    <n v="0"/>
    <s v="CLAYTON"/>
    <x v="1"/>
  </r>
  <r>
    <n v="76"/>
    <d v="2019-05-04T00:00:00"/>
    <x v="11"/>
    <x v="11"/>
    <x v="1"/>
    <s v="ADMINISTRACION DE SUCURSALES"/>
    <s v="OTROS EGRESOS 18"/>
    <s v="OTROS EGRESOS 1.P.O (OR:76/DES:76 TRN:86 PERF:300086 CAU: 18"/>
    <n v="2.65"/>
    <n v="0"/>
    <s v="CLAYTON"/>
    <x v="1"/>
  </r>
  <r>
    <n v="76"/>
    <d v="2019-05-08T00:00:00"/>
    <x v="11"/>
    <x v="11"/>
    <x v="1"/>
    <s v="ADMINISTRACION DE SUCURSALES"/>
    <s v="VIATICOS 2"/>
    <s v="TRANSACCIONES DEL DIA 05/08/2019SPYRAL - GESTION ADMINISTRATIVA"/>
    <n v="12"/>
    <n v="0"/>
    <s v="CLAYTON"/>
    <x v="1"/>
  </r>
  <r>
    <n v="76"/>
    <d v="2019-05-14T00:00:00"/>
    <x v="11"/>
    <x v="11"/>
    <x v="1"/>
    <s v="ADMINISTRACION DE SUCURSALES"/>
    <s v="VIATICOS 2"/>
    <s v="TRANSACCIONES DEL DIA 05/14/2019SPYRAL - GESTION ADMINISTRATIVA"/>
    <n v="12"/>
    <n v="0"/>
    <s v="CLAYTON"/>
    <x v="1"/>
  </r>
  <r>
    <n v="76"/>
    <d v="2019-05-15T00:00:00"/>
    <x v="11"/>
    <x v="11"/>
    <x v="1"/>
    <s v="ADMINISTRACION DE SUCURSALES"/>
    <s v="OTROS EGRESOS 18"/>
    <s v="OTROS EGRESOS 1.P.O (OR:76/DES:76 TRN:86 PERF:300086 CAU: 18"/>
    <n v="8.6999999999999993"/>
    <n v="0"/>
    <s v="CLAYTON"/>
    <x v="1"/>
  </r>
  <r>
    <n v="76"/>
    <d v="2019-05-25T00:00:00"/>
    <x v="11"/>
    <x v="11"/>
    <x v="1"/>
    <s v="ADMINISTRACION DE SUCURSALES"/>
    <s v="OTROS EGRESOS 18"/>
    <s v="OTROS EGRESOS 1.P.O (OR:76/DES:76 TRN:86 PERF:300086 CAU: 18"/>
    <n v="7.65"/>
    <n v="0"/>
    <s v="CLAYTON"/>
    <x v="1"/>
  </r>
  <r>
    <n v="76"/>
    <d v="2019-05-25T00:00:00"/>
    <x v="11"/>
    <x v="11"/>
    <x v="1"/>
    <s v="ADMINISTRACION DE SUCURSALES"/>
    <s v="VIATICOS 2"/>
    <s v="TRANSACCIONES DEL DIA 05/25/2019SPYRAL - GESTION ADMINISTRATIVA"/>
    <n v="12"/>
    <n v="0"/>
    <s v="CLAYTON"/>
    <x v="1"/>
  </r>
  <r>
    <n v="76"/>
    <d v="2019-06-13T00:00:00"/>
    <x v="2"/>
    <x v="2"/>
    <x v="1"/>
    <s v="ADMINISTRACION DE SUCURSALES"/>
    <s v="VIATICOS 2"/>
    <s v="TRANSACCIONES DEL DIA 06/13/2019SPYRAL - GESTION ADMINISTRATIVA"/>
    <n v="12"/>
    <n v="0"/>
    <s v="CLAYTON"/>
    <x v="1"/>
  </r>
  <r>
    <n v="76"/>
    <d v="2019-06-29T00:00:00"/>
    <x v="2"/>
    <x v="2"/>
    <x v="1"/>
    <s v="ADMINISTRACION DE SUCURSALES"/>
    <s v="OTROS EGRESOS 18"/>
    <s v="OTROS EGRESOS 1.P.O (OR:76/DES:76 TRN:86 PERF:300086 CAU: 18"/>
    <n v="8.6999999999999993"/>
    <n v="0"/>
    <s v="CLAYTON"/>
    <x v="1"/>
  </r>
  <r>
    <n v="76"/>
    <d v="2019-07-17T00:00:00"/>
    <x v="6"/>
    <x v="6"/>
    <x v="1"/>
    <s v="ADMINISTRACION DE SUCURSALES"/>
    <s v="VIATICOS 2"/>
    <s v="TRANSACCIONES DEL DIA 07/17/2019SPYRAL - GESTION ADMINISTRATIVA"/>
    <n v="12"/>
    <n v="0"/>
    <s v="CLAYTON"/>
    <x v="1"/>
  </r>
  <r>
    <n v="76"/>
    <d v="2019-07-31T00:00:00"/>
    <x v="6"/>
    <x v="6"/>
    <x v="1"/>
    <s v="ADMINISTRACION DE SUCURSALES"/>
    <s v="OTROS EGRESOS 18"/>
    <s v="OTROS EGRESOS 1.P.O (OR:76/DES:76 TRN:86 PERF:300086 CAU: 18"/>
    <n v="8.35"/>
    <n v="0"/>
    <s v="CLAYTON"/>
    <x v="1"/>
  </r>
  <r>
    <n v="77"/>
    <d v="2019-04-11T00:00:00"/>
    <x v="10"/>
    <x v="10"/>
    <x v="1"/>
    <s v="ADMINISTRACION DE SUCURSALES"/>
    <s v="OTROS EGRESOS 18"/>
    <s v="OTROS EGRESOS 1.P.O (OR:77/DES:77 TRN:86 PERF:300086 CAU: 18"/>
    <n v="1.8"/>
    <n v="0"/>
    <s v="MARBELLA"/>
    <x v="1"/>
  </r>
  <r>
    <n v="77"/>
    <d v="2019-06-20T00:00:00"/>
    <x v="2"/>
    <x v="2"/>
    <x v="1"/>
    <s v="ADMINISTRACION DE SUCURSALES"/>
    <s v="OTROS EGRESOS 18"/>
    <s v="OTROS EGRESOS 1.P.O (OR:77/DES:77 TRN:86 PERF:300086 CAU: 18"/>
    <n v="1.8"/>
    <n v="0"/>
    <s v="MARBELLA"/>
    <x v="1"/>
  </r>
  <r>
    <n v="77"/>
    <d v="2019-06-27T00:00:00"/>
    <x v="2"/>
    <x v="2"/>
    <x v="1"/>
    <s v="ADMINISTRACION DE SUCURSALES"/>
    <s v="OTROS EGRESOS 18"/>
    <s v="OTROS EGRESOS 1.P.O (OR:77/DES:77 TRN:86 PERF:300086 CAU: 18"/>
    <n v="1.8"/>
    <n v="0"/>
    <s v="MARBELLA"/>
    <x v="1"/>
  </r>
  <r>
    <n v="78"/>
    <d v="2019-02-08T00:00:00"/>
    <x v="8"/>
    <x v="8"/>
    <x v="1"/>
    <s v="ADMINISTRACION DE SUCURSALES"/>
    <s v="OTROS EGRESOS 18"/>
    <s v="OTROS EGRESOS 1.P.O (OR:78/DES:78 TRN:86 PERF:300086 CAU: 18"/>
    <n v="7.2"/>
    <n v="0"/>
    <s v="PLAZA CAROLINA"/>
    <x v="1"/>
  </r>
  <r>
    <n v="78"/>
    <d v="2019-02-13T00:00:00"/>
    <x v="8"/>
    <x v="8"/>
    <x v="1"/>
    <s v="ADMINISTRACION DE SUCURSALES"/>
    <s v="OTROS EGRESOS 18"/>
    <s v="OTROS EGRESOS 1.P.O (OR:78/DES:78 TRN:86 PERF:300086 CAU: 18"/>
    <n v="2.25"/>
    <n v="0"/>
    <s v="PLAZA CAROLINA"/>
    <x v="1"/>
  </r>
  <r>
    <n v="78"/>
    <d v="2019-02-15T00:00:00"/>
    <x v="8"/>
    <x v="8"/>
    <x v="1"/>
    <s v="ADMINISTRACION DE SUCURSALES"/>
    <s v="OTROS EGRESOS 18"/>
    <s v="OTROS EGRESOS 1.P.O (OR:78/DES:78 TRN:86 PERF:300086 CAU: 18"/>
    <n v="7.35"/>
    <n v="0"/>
    <s v="PLAZA CAROLINA"/>
    <x v="1"/>
  </r>
  <r>
    <n v="78"/>
    <d v="2019-02-19T00:00:00"/>
    <x v="8"/>
    <x v="8"/>
    <x v="1"/>
    <s v="ADMINISTRACION DE SUCURSALES"/>
    <s v="OTROS EGRESOS 18"/>
    <s v="OTROS EGRESOS 1.P.O (OR:78/DES:78 TRN:86 PERF:300086 CAU: 18"/>
    <n v="7.35"/>
    <n v="0"/>
    <s v="PLAZA CAROLINA"/>
    <x v="1"/>
  </r>
  <r>
    <n v="78"/>
    <d v="2019-06-06T00:00:00"/>
    <x v="2"/>
    <x v="2"/>
    <x v="1"/>
    <s v="ADMINISTRACION DE SUCURSALES"/>
    <s v="OTROS EGRESOS 18"/>
    <s v="OTROS EGRESOS 1.P.O (OR:78/DES:78 TRN:86 PERF:300086 CAU: 18"/>
    <n v="6.5"/>
    <n v="0"/>
    <s v="PLAZA CAROLINA"/>
    <x v="1"/>
  </r>
  <r>
    <n v="78"/>
    <d v="2019-06-13T00:00:00"/>
    <x v="2"/>
    <x v="2"/>
    <x v="1"/>
    <s v="ADMINISTRACION DE SUCURSALES"/>
    <s v="OTROS EGRESOS 18"/>
    <s v="OTROS EGRESOS 1.P.O (OR:78/DES:78 TRN:86 PERF:300086 CAU: 18"/>
    <n v="6"/>
    <n v="0"/>
    <s v="PLAZA CAROLINA"/>
    <x v="1"/>
  </r>
  <r>
    <n v="78"/>
    <d v="2019-07-19T00:00:00"/>
    <x v="6"/>
    <x v="6"/>
    <x v="1"/>
    <s v="ADMINISTRACION DE SUCURSALES"/>
    <s v="OTROS EGRESOS 18"/>
    <s v="OTROS EGRESOS 1.P.O (OR:78/DES:78 TRN:86 PERF:300086 CAU: 18"/>
    <n v="7.35"/>
    <n v="0"/>
    <s v="PLAZA CAROLINA"/>
    <x v="1"/>
  </r>
  <r>
    <n v="79"/>
    <d v="2019-01-18T00:00:00"/>
    <x v="7"/>
    <x v="7"/>
    <x v="1"/>
    <s v="ADMINISTRACION DE SUCURSALES"/>
    <s v="OTROS EGRESOS 18"/>
    <s v="OTROS EGRESOS 1.P.O (OR:79/DES:79 TRN:86 PERF:300086 CAU: 18"/>
    <n v="0.3"/>
    <n v="0"/>
    <s v="PLAZA CORDOBA"/>
    <x v="1"/>
  </r>
  <r>
    <n v="79"/>
    <d v="2019-01-29T00:00:00"/>
    <x v="7"/>
    <x v="7"/>
    <x v="1"/>
    <s v="ADMINISTRACION DE SUCURSALES"/>
    <s v="OTROS EGRESOS 18"/>
    <s v="OTROS EGRESOS 1.P.O (OR:79/DES:79 TRN:86 PERF:300086 CAU: 18"/>
    <n v="3"/>
    <n v="0"/>
    <s v="PLAZA CORDOBA"/>
    <x v="1"/>
  </r>
  <r>
    <n v="79"/>
    <d v="2019-02-07T00:00:00"/>
    <x v="8"/>
    <x v="8"/>
    <x v="1"/>
    <s v="ADMINISTRACION DE SUCURSALES"/>
    <s v="OTROS EGRESOS 18"/>
    <s v="OTROS EGRESOS 1.P.O (OR:79/DES:79 TRN:86 PERF:300086 CAU: 18"/>
    <n v="2.4"/>
    <n v="0"/>
    <s v="PLAZA CORDOBA"/>
    <x v="1"/>
  </r>
  <r>
    <n v="79"/>
    <d v="2019-04-23T00:00:00"/>
    <x v="10"/>
    <x v="10"/>
    <x v="1"/>
    <s v="ADMINISTRACION DE SUCURSALES"/>
    <s v="OTROS EGRESOS 18"/>
    <s v="OTROS EGRESOS 1.P.O (OR:79/DES:79 TRN:86 PERF:300086 CAU: 18"/>
    <n v="3"/>
    <n v="0"/>
    <s v="PLAZA CORDOBA"/>
    <x v="1"/>
  </r>
  <r>
    <n v="79"/>
    <d v="2019-05-31T00:00:00"/>
    <x v="11"/>
    <x v="11"/>
    <x v="1"/>
    <s v="ADMINISTRACION DE SUCURSALES"/>
    <s v="OTROS EGRESOS 18"/>
    <s v="OTROS EGRESOS 1.P.O (OR:79/DES:79 TRN:86 PERF:300086 CAU: 18"/>
    <n v="2.25"/>
    <n v="0"/>
    <s v="PLAZA CORDOBA"/>
    <x v="1"/>
  </r>
  <r>
    <n v="80"/>
    <d v="2019-02-13T00:00:00"/>
    <x v="8"/>
    <x v="8"/>
    <x v="1"/>
    <s v="ADMINISTRACION DE SUCURSALES"/>
    <s v="OTROS EGRESOS 18"/>
    <s v="OTROS EGRESOS 1.P.O (OR:80/DES:80 TRN:86 PERF:300086 CAU: 18"/>
    <n v="9.1999999999999993"/>
    <n v="0"/>
    <s v="VIA SIMON BOLIVAR"/>
    <x v="1"/>
  </r>
  <r>
    <n v="80"/>
    <d v="2019-06-14T00:00:00"/>
    <x v="2"/>
    <x v="2"/>
    <x v="1"/>
    <s v="ADMINISTRACION DE SUCURSALES"/>
    <s v="VIATICOS 2"/>
    <s v="TRANSACCIONES DEL DIA 06/14/2019SPYRAL - GESTION ADMINISTRATIVA"/>
    <n v="12"/>
    <n v="0"/>
    <s v="VIA SIMON BOLIVAR"/>
    <x v="1"/>
  </r>
  <r>
    <n v="80"/>
    <d v="2019-07-13T00:00:00"/>
    <x v="6"/>
    <x v="6"/>
    <x v="1"/>
    <s v="ADMINISTRACION DE SUCURSALES"/>
    <s v="VIATICOS 2"/>
    <s v="TRANSACCIONES DEL DIA 07/13/2019SPYRAL - GESTION ADMINISTRATIVA"/>
    <n v="12"/>
    <n v="0"/>
    <s v="VIA SIMON BOLIVAR"/>
    <x v="1"/>
  </r>
  <r>
    <n v="80"/>
    <d v="2019-04-05T00:00:00"/>
    <x v="10"/>
    <x v="10"/>
    <x v="1"/>
    <s v="CAJA"/>
    <s v="VIATICOS 2"/>
    <s v="TRANSACCIONES DEL DIA 04/05/2019SPYRAL - GESTION ADMINISTRATIVA"/>
    <n v="147.9"/>
    <n v="0"/>
    <s v="VIA SIMON BOLIVAR"/>
    <x v="1"/>
  </r>
  <r>
    <n v="89"/>
    <d v="2019-01-04T00:00:00"/>
    <x v="7"/>
    <x v="7"/>
    <x v="1"/>
    <s v="ADMINISTRACION DE SUCURSALES"/>
    <s v="OTROS EGRESOS 18"/>
    <s v="OTROS EGRESOS 1.P.O (OR:89/DES:89 TRN:86 PERF:300086 CAU: 18"/>
    <n v="1.1000000000000001"/>
    <n v="0"/>
    <s v="JUSTO AROSEMENA"/>
    <x v="1"/>
  </r>
  <r>
    <n v="89"/>
    <d v="2019-01-07T00:00:00"/>
    <x v="7"/>
    <x v="7"/>
    <x v="1"/>
    <s v="ADMINISTRACION DE SUCURSALES"/>
    <s v="OTROS EGRESOS 18"/>
    <s v="OTROS EGRESOS 1.P.O (OR:89/DES:89 TRN:86 PERF:300086 CAU: 18"/>
    <n v="2.4"/>
    <n v="0"/>
    <s v="JUSTO AROSEMENA"/>
    <x v="1"/>
  </r>
  <r>
    <n v="89"/>
    <d v="2019-01-28T00:00:00"/>
    <x v="7"/>
    <x v="7"/>
    <x v="1"/>
    <s v="ADMINISTRACION DE SUCURSALES"/>
    <s v="OTROS EGRESOS 18"/>
    <s v="OTROS EGRESOS 1.P.O (OR:89/DES:89 TRN:86 PERF:300086 CAU: 18"/>
    <n v="3"/>
    <n v="0"/>
    <s v="JUSTO AROSEMENA"/>
    <x v="1"/>
  </r>
  <r>
    <n v="89"/>
    <d v="2019-02-19T00:00:00"/>
    <x v="8"/>
    <x v="8"/>
    <x v="1"/>
    <s v="ADMINISTRACION DE SUCURSALES"/>
    <s v="OTROS EGRESOS 18"/>
    <s v="OTROS EGRESOS 1.P.O (OR:89/DES:89 TRN:86 PERF:300086 CAU: 18"/>
    <n v="11.3"/>
    <n v="0"/>
    <s v="JUSTO AROSEMENA"/>
    <x v="1"/>
  </r>
  <r>
    <n v="89"/>
    <d v="2019-03-12T00:00:00"/>
    <x v="9"/>
    <x v="9"/>
    <x v="1"/>
    <s v="ADMINISTRACION DE SUCURSALES"/>
    <s v="OTROS EGRESOS 18"/>
    <s v="OTROS EGRESOS 1.P.O (OR:89/DES:89 TRN:86 PERF:300086 CAU: 18"/>
    <n v="3"/>
    <n v="0"/>
    <s v="JUSTO AROSEMENA"/>
    <x v="1"/>
  </r>
  <r>
    <n v="89"/>
    <d v="2019-03-13T00:00:00"/>
    <x v="9"/>
    <x v="9"/>
    <x v="1"/>
    <s v="ADMINISTRACION DE SUCURSALES"/>
    <s v="OTROS EGRESOS 18"/>
    <s v="OTROS EGRESOS 1.P.O (OR:89/DES:89 TRN:86 PERF:300086 CAU: 18"/>
    <n v="3"/>
    <n v="0"/>
    <s v="JUSTO AROSEMENA"/>
    <x v="1"/>
  </r>
  <r>
    <n v="89"/>
    <d v="2019-03-22T00:00:00"/>
    <x v="9"/>
    <x v="9"/>
    <x v="1"/>
    <s v="ADMINISTRACION DE SUCURSALES"/>
    <s v="CORRRECCION DEL 21/03/2019 POR CAUSA DE REGISTRO DE VIATICO MAL"/>
    <s v="CORRECCION DE REGISTRO DE VIATICO MAL POSTEADO"/>
    <n v="11.3"/>
    <n v="0"/>
    <s v="JUSTO AROSEMENA"/>
    <x v="1"/>
  </r>
  <r>
    <n v="89"/>
    <d v="2019-04-15T00:00:00"/>
    <x v="10"/>
    <x v="10"/>
    <x v="1"/>
    <s v="ADMINISTRACION DE SUCURSALES"/>
    <s v="VIATICOS 2"/>
    <s v="TRANSACCIONES DEL DIA 04/15/2019SPYRAL - GESTION ADMINISTRATIVA"/>
    <n v="5"/>
    <n v="0"/>
    <s v="JUSTO AROSEMENA"/>
    <x v="1"/>
  </r>
  <r>
    <n v="89"/>
    <d v="2019-07-25T00:00:00"/>
    <x v="6"/>
    <x v="6"/>
    <x v="1"/>
    <s v="ADMINISTRACION DE SUCURSALES"/>
    <s v="OTROS EGRESOS 18"/>
    <s v="OTROS EGRESOS 1.P.O (OR:89/DES:89 TRN:86 PERF:300086 CAU: 18"/>
    <n v="11.3"/>
    <n v="0"/>
    <s v="JUSTO AROSEMENA"/>
    <x v="1"/>
  </r>
  <r>
    <n v="91"/>
    <d v="2019-01-19T00:00:00"/>
    <x v="7"/>
    <x v="7"/>
    <x v="1"/>
    <s v="BANCA CORPORATIVA"/>
    <s v="NC VIATICOS"/>
    <s v="TRANSACCIONES DEL DIA 01/19/2019SPYRAL - GESTION ADMINISTRATIVA"/>
    <n v="23.85"/>
    <n v="0"/>
    <s v="NEGOCIOS"/>
    <x v="1"/>
  </r>
  <r>
    <n v="91"/>
    <d v="2019-02-15T00:00:00"/>
    <x v="8"/>
    <x v="8"/>
    <x v="1"/>
    <s v="BANCA CORPORATIVA"/>
    <s v="NC VIATICOS"/>
    <s v="TRANSACCIONES DEL DIA 02/15/2019SPYRAL - GESTION ADMINISTRATIVA"/>
    <n v="23"/>
    <n v="0"/>
    <s v="NEGOCIOS"/>
    <x v="1"/>
  </r>
  <r>
    <n v="91"/>
    <d v="2019-03-22T00:00:00"/>
    <x v="9"/>
    <x v="9"/>
    <x v="1"/>
    <s v="BANCA CORPORATIVA"/>
    <s v="NC VIATICOS"/>
    <s v="TRANSACCIONES DEL DIA 03/22/2019SPYRAL - GESTION ADMINISTRATIVA"/>
    <n v="32.200000000000003"/>
    <n v="0"/>
    <s v="NEGOCIOS"/>
    <x v="1"/>
  </r>
  <r>
    <n v="91"/>
    <d v="2019-03-23T00:00:00"/>
    <x v="9"/>
    <x v="9"/>
    <x v="1"/>
    <s v="BANCA CORPORATIVA"/>
    <s v="VIATICOS 2"/>
    <s v="TRANSACCIONES DEL DIA 03/23/2019SPYRAL - GESTION ADMINISTRATIVA"/>
    <n v="14.95"/>
    <n v="0"/>
    <s v="NEGOCIOS"/>
    <x v="1"/>
  </r>
  <r>
    <n v="91"/>
    <d v="2019-03-27T00:00:00"/>
    <x v="9"/>
    <x v="9"/>
    <x v="1"/>
    <s v="BANCA CORPORATIVA"/>
    <s v="VIATICOS 2"/>
    <s v="TRANSACCIONES DEL DIA 03/27/2019SPYRAL - GESTION ADMINISTRATIVA"/>
    <n v="383.94"/>
    <n v="0"/>
    <s v="NEGOCIOS"/>
    <x v="1"/>
  </r>
  <r>
    <n v="91"/>
    <d v="2019-04-22T00:00:00"/>
    <x v="10"/>
    <x v="10"/>
    <x v="1"/>
    <s v="BANCA CORPORATIVA"/>
    <s v="VIATICOS 2"/>
    <s v="TRANSACCIONES DEL DIA 04/22/2019SPYRAL - GESTION ADMINISTRATIVA"/>
    <n v="7.28"/>
    <n v="0"/>
    <s v="NEGOCIOS"/>
    <x v="1"/>
  </r>
  <r>
    <n v="91"/>
    <d v="2019-05-03T00:00:00"/>
    <x v="11"/>
    <x v="11"/>
    <x v="1"/>
    <s v="BANCA CORPORATIVA"/>
    <s v="NC VIATICOS"/>
    <s v="TRANSACCIONES DEL DIA 05/03/2019SPYRAL - GESTION ADMINISTRATIVA"/>
    <n v="36.799999999999997"/>
    <n v="0"/>
    <s v="NEGOCIOS"/>
    <x v="1"/>
  </r>
  <r>
    <n v="91"/>
    <d v="2019-05-16T00:00:00"/>
    <x v="11"/>
    <x v="11"/>
    <x v="1"/>
    <s v="BANCA CORPORATIVA"/>
    <s v="NC VIATICOS"/>
    <s v="TRANSACCIONES DEL DIA 05/16/2019SPYRAL - GESTION ADMINISTRATIVA"/>
    <n v="0"/>
    <n v="23"/>
    <s v="NEGOCIOS"/>
    <x v="1"/>
  </r>
  <r>
    <n v="91"/>
    <d v="2019-05-17T00:00:00"/>
    <x v="11"/>
    <x v="11"/>
    <x v="1"/>
    <s v="BANCA CORPORATIVA"/>
    <s v="NC VIATICOS"/>
    <s v="TRANSACCIONES DEL DIA 05/17/2019SPYRAL - GESTION ADMINISTRATIVA"/>
    <n v="46"/>
    <n v="0"/>
    <s v="NEGOCIOS"/>
    <x v="1"/>
  </r>
  <r>
    <n v="91"/>
    <d v="2019-06-20T00:00:00"/>
    <x v="2"/>
    <x v="2"/>
    <x v="1"/>
    <s v="BANCA CORPORATIVA"/>
    <s v="NC VIATICOS"/>
    <s v="TRANSACCIONES DEL DIA 06/20/2019SPYRAL - GESTION ADMINISTRATIVA"/>
    <n v="4.5999999999999996"/>
    <n v="0"/>
    <s v="NEGOCIOS"/>
    <x v="1"/>
  </r>
  <r>
    <n v="91"/>
    <d v="2019-07-12T00:00:00"/>
    <x v="6"/>
    <x v="6"/>
    <x v="1"/>
    <s v="BANCA CORPORATIVA"/>
    <s v="NC VIATICOS"/>
    <s v="TRANSACCIONES DEL DIA 07/12/2019SPYRAL - GESTION ADMINISTRATIVA"/>
    <n v="6.9"/>
    <n v="0"/>
    <s v="NEGOCIOS"/>
    <x v="1"/>
  </r>
  <r>
    <n v="91"/>
    <d v="2019-07-18T00:00:00"/>
    <x v="6"/>
    <x v="6"/>
    <x v="1"/>
    <s v="BANCA CORPORATIVA"/>
    <s v="NC VIATICOS"/>
    <s v="TRANSACCIONES DEL DIA 07/18/2019SPYRAL - GESTION ADMINISTRATIVA"/>
    <n v="13.8"/>
    <n v="0"/>
    <s v="NEGOCIOS"/>
    <x v="1"/>
  </r>
  <r>
    <n v="91"/>
    <d v="2019-07-11T00:00:00"/>
    <x v="6"/>
    <x v="6"/>
    <x v="1"/>
    <s v="INTERINOS"/>
    <s v="NC VIATICOS"/>
    <s v="TRANSACCIONES DEL DIA 07/11/2019SPYRAL - GESTION ADMINISTRATIVA"/>
    <n v="93.15"/>
    <n v="0"/>
    <s v="NEGOCIOS"/>
    <x v="1"/>
  </r>
  <r>
    <n v="91"/>
    <d v="2019-06-04T00:00:00"/>
    <x v="2"/>
    <x v="2"/>
    <x v="1"/>
    <s v="CUENTAS CORPORATIVAS"/>
    <s v="VIATICOS 2"/>
    <s v="TRANSACCIONES DEL DIA 06/04/2019SPYRAL - GESTION ADMINISTRATIVA"/>
    <n v="180"/>
    <n v="0"/>
    <s v="NEGOCIOS"/>
    <x v="1"/>
  </r>
  <r>
    <n v="91"/>
    <d v="2019-06-20T00:00:00"/>
    <x v="2"/>
    <x v="2"/>
    <x v="1"/>
    <s v="CUENTAS CORPORATIVAS"/>
    <s v="NC VIATICOS"/>
    <s v="TRANSACCIONES DEL DIA 06/20/2019SPYRAL - GESTION ADMINISTRATIVA"/>
    <n v="4902.58"/>
    <n v="0"/>
    <s v="NEGOCIOS"/>
    <x v="1"/>
  </r>
  <r>
    <n v="91"/>
    <d v="2019-01-19T00:00:00"/>
    <x v="7"/>
    <x v="7"/>
    <x v="1"/>
    <s v="ZONA LIBRE"/>
    <s v="NC VIATICOS"/>
    <s v="TRANSACCIONES DEL DIA 01/19/2019SPYRAL - GESTION ADMINISTRATIVA"/>
    <n v="77.650000000000006"/>
    <n v="0"/>
    <s v="NEGOCIOS"/>
    <x v="1"/>
  </r>
  <r>
    <n v="91"/>
    <d v="2019-02-15T00:00:00"/>
    <x v="8"/>
    <x v="8"/>
    <x v="1"/>
    <s v="ZONA LIBRE"/>
    <s v="NC VIATICOS"/>
    <s v="TRANSACCIONES DEL DIA 02/15/2019SPYRAL - GESTION ADMINISTRATIVA"/>
    <n v="114.25"/>
    <n v="0"/>
    <s v="NEGOCIOS"/>
    <x v="1"/>
  </r>
  <r>
    <n v="91"/>
    <d v="2019-03-14T00:00:00"/>
    <x v="9"/>
    <x v="9"/>
    <x v="1"/>
    <s v="ZONA LIBRE"/>
    <s v="VIATICOS"/>
    <s v="TRANSACCIONES DEL DIA 03/14/2019SPYRAL - GESTION ADMINISTRATIVA"/>
    <n v="4.5999999999999996"/>
    <n v="0"/>
    <s v="NEGOCIOS"/>
    <x v="1"/>
  </r>
  <r>
    <n v="91"/>
    <d v="2019-03-22T00:00:00"/>
    <x v="9"/>
    <x v="9"/>
    <x v="1"/>
    <s v="ZONA LIBRE"/>
    <s v="NC VIATICOS"/>
    <s v="TRANSACCIONES DEL DIA 03/22/2019SPYRAL - GESTION ADMINISTRATIVA"/>
    <n v="102.8"/>
    <n v="0"/>
    <s v="NEGOCIOS"/>
    <x v="1"/>
  </r>
  <r>
    <n v="91"/>
    <d v="2019-04-26T00:00:00"/>
    <x v="10"/>
    <x v="10"/>
    <x v="1"/>
    <s v="ZONA LIBRE"/>
    <s v="NC VIATICOS"/>
    <s v="TRANSACCIONES DEL DIA 04/26/2019SPYRAL - GESTION ADMINISTRATIVA"/>
    <n v="121.75"/>
    <n v="0"/>
    <s v="NEGOCIOS"/>
    <x v="1"/>
  </r>
  <r>
    <n v="91"/>
    <d v="2019-05-16T00:00:00"/>
    <x v="11"/>
    <x v="11"/>
    <x v="1"/>
    <s v="ZONA LIBRE"/>
    <s v="NC VIATICOS"/>
    <s v="TRANSACCIONES DEL DIA 05/16/2019SPYRAL - GESTION ADMINISTRATIVA"/>
    <n v="0"/>
    <n v="92.1"/>
    <s v="NEGOCIOS"/>
    <x v="1"/>
  </r>
  <r>
    <n v="91"/>
    <d v="2019-05-17T00:00:00"/>
    <x v="11"/>
    <x v="11"/>
    <x v="1"/>
    <s v="ZONA LIBRE"/>
    <s v="NC VIATICOS"/>
    <s v="TRANSACCIONES DEL DIA 05/17/2019SPYRAL - GESTION ADMINISTRATIVA"/>
    <n v="184.2"/>
    <n v="0"/>
    <s v="NEGOCIOS"/>
    <x v="1"/>
  </r>
  <r>
    <n v="91"/>
    <d v="2019-06-20T00:00:00"/>
    <x v="2"/>
    <x v="2"/>
    <x v="1"/>
    <s v="ZONA LIBRE"/>
    <s v="NC VIATICOS"/>
    <s v="TRANSACCIONES DEL DIA 06/20/2019SPYRAL - GESTION ADMINISTRATIVA"/>
    <n v="150.44999999999999"/>
    <n v="0"/>
    <s v="NEGOCIOS"/>
    <x v="1"/>
  </r>
  <r>
    <n v="91"/>
    <d v="2019-06-27T00:00:00"/>
    <x v="2"/>
    <x v="2"/>
    <x v="1"/>
    <s v="ZONA LIBRE"/>
    <s v="VIATICOS 2"/>
    <s v="TRANSACCIONES DEL DIA 06/27/2019SPYRAL - GESTION ADMINISTRATIVA"/>
    <n v="32"/>
    <n v="0"/>
    <s v="NEGOCIOS"/>
    <x v="1"/>
  </r>
  <r>
    <n v="91"/>
    <d v="2019-07-12T00:00:00"/>
    <x v="6"/>
    <x v="6"/>
    <x v="1"/>
    <s v="ZONA LIBRE"/>
    <s v="NC VIATICOS"/>
    <s v="TRANSACCIONES DEL DIA 07/12/2019SPYRAL - GESTION ADMINISTRATIVA"/>
    <n v="86.05"/>
    <n v="0"/>
    <s v="NEGOCIOS"/>
    <x v="1"/>
  </r>
  <r>
    <n v="91"/>
    <d v="2019-01-11T00:00:00"/>
    <x v="7"/>
    <x v="7"/>
    <x v="1"/>
    <s v="HIPOTECAS"/>
    <s v="VIATICOS 2"/>
    <s v="TRANSACCIONES DEL DIA 01/11/2019SPYRAL - GESTION ADMINISTRATIVA"/>
    <n v="25"/>
    <n v="0"/>
    <s v="NEGOCIOS"/>
    <x v="1"/>
  </r>
  <r>
    <n v="91"/>
    <d v="2019-01-15T00:00:00"/>
    <x v="7"/>
    <x v="7"/>
    <x v="1"/>
    <s v="HIPOTECAS"/>
    <s v="VIATICOS"/>
    <s v="TRANSACCIONES DEL DIA 01/15/2019SPYRAL - GESTION ADMINISTRATIVA"/>
    <n v="24"/>
    <n v="0"/>
    <s v="NEGOCIOS"/>
    <x v="1"/>
  </r>
  <r>
    <n v="91"/>
    <d v="2019-01-18T00:00:00"/>
    <x v="7"/>
    <x v="7"/>
    <x v="1"/>
    <s v="HIPOTECAS"/>
    <s v="VIATICOS"/>
    <s v="TRANSACCIONES DEL DIA 01/18/2019SPYRAL - GESTION ADMINISTRATIVA"/>
    <n v="20"/>
    <n v="0"/>
    <s v="NEGOCIOS"/>
    <x v="1"/>
  </r>
  <r>
    <n v="91"/>
    <d v="2019-02-08T00:00:00"/>
    <x v="8"/>
    <x v="8"/>
    <x v="1"/>
    <s v="HIPOTECAS"/>
    <s v="VIATICOS"/>
    <s v="TRANSACCIONES DEL DIA 02/08/2019SPYRAL - GESTION ADMINISTRATIVA"/>
    <n v="10"/>
    <n v="0"/>
    <s v="NEGOCIOS"/>
    <x v="1"/>
  </r>
  <r>
    <n v="91"/>
    <d v="2019-02-14T00:00:00"/>
    <x v="8"/>
    <x v="8"/>
    <x v="1"/>
    <s v="HIPOTECAS"/>
    <s v="VIATICOS"/>
    <s v="TRANSACCIONES DEL DIA 02/14/2019SPYRAL - GESTION ADMINISTRATIVA"/>
    <n v="10"/>
    <n v="0"/>
    <s v="NEGOCIOS"/>
    <x v="1"/>
  </r>
  <r>
    <n v="91"/>
    <d v="2019-02-15T00:00:00"/>
    <x v="8"/>
    <x v="8"/>
    <x v="1"/>
    <s v="HIPOTECAS"/>
    <s v="VIATICOS"/>
    <s v="TRANSACCIONES DEL DIA 02/15/2019SPYRAL - GESTION ADMINISTRATIVA"/>
    <n v="73"/>
    <n v="0"/>
    <s v="NEGOCIOS"/>
    <x v="1"/>
  </r>
  <r>
    <n v="91"/>
    <d v="2019-02-19T00:00:00"/>
    <x v="8"/>
    <x v="8"/>
    <x v="1"/>
    <s v="HIPOTECAS"/>
    <s v="VIATICOS 2"/>
    <s v="TRANSACCIONES DEL DIA 02/19/2019SPYRAL - GESTION ADMINISTRATIVA"/>
    <n v="1539.2"/>
    <n v="0"/>
    <s v="NEGOCIOS"/>
    <x v="1"/>
  </r>
  <r>
    <n v="91"/>
    <d v="2019-02-19T00:00:00"/>
    <x v="8"/>
    <x v="8"/>
    <x v="1"/>
    <s v="HIPOTECAS"/>
    <s v="VIATICOS"/>
    <s v="TRANSACCIONES DEL DIA 02/19/2019SPYRAL - GESTION ADMINISTRATIVA"/>
    <n v="64"/>
    <n v="0"/>
    <s v="NEGOCIOS"/>
    <x v="1"/>
  </r>
  <r>
    <n v="91"/>
    <d v="2019-02-20T00:00:00"/>
    <x v="8"/>
    <x v="8"/>
    <x v="1"/>
    <s v="HIPOTECAS"/>
    <s v="VIATICOS 2"/>
    <s v="TRANSACCIONES DEL DIA 02/20/2019SPYRAL - GESTION ADMINISTRATIVA"/>
    <n v="353.6"/>
    <n v="0"/>
    <s v="NEGOCIOS"/>
    <x v="1"/>
  </r>
  <r>
    <n v="91"/>
    <d v="2019-02-20T00:00:00"/>
    <x v="8"/>
    <x v="8"/>
    <x v="1"/>
    <s v="HIPOTECAS"/>
    <s v="VIATICOS"/>
    <s v="TRANSACCIONES DEL DIA 02/20/2019SPYRAL - GESTION ADMINISTRATIVA"/>
    <n v="8"/>
    <n v="0"/>
    <s v="NEGOCIOS"/>
    <x v="1"/>
  </r>
  <r>
    <n v="91"/>
    <d v="2019-02-21T00:00:00"/>
    <x v="8"/>
    <x v="8"/>
    <x v="1"/>
    <s v="HIPOTECAS"/>
    <s v="NC VIATICOS"/>
    <s v="TRANSACCIONES DEL DIA 02/21/2019SPYRAL - GESTION ADMINISTRATIVA"/>
    <n v="0"/>
    <n v="2.4"/>
    <s v="NEGOCIOS"/>
    <x v="1"/>
  </r>
  <r>
    <n v="91"/>
    <d v="2019-02-22T00:00:00"/>
    <x v="8"/>
    <x v="8"/>
    <x v="1"/>
    <s v="HIPOTECAS"/>
    <s v="VIATICOS"/>
    <s v="TRANSACCIONES DEL DIA 02/22/2019SPYRAL - GESTION ADMINISTRATIVA"/>
    <n v="20.8"/>
    <n v="0"/>
    <s v="NEGOCIOS"/>
    <x v="1"/>
  </r>
  <r>
    <n v="91"/>
    <d v="2019-02-25T00:00:00"/>
    <x v="8"/>
    <x v="8"/>
    <x v="1"/>
    <s v="HIPOTECAS"/>
    <s v="VIATICOS"/>
    <s v="TRANSACCIONES DEL DIA 02/25/2019SPYRAL - GESTION ADMINISTRATIVA"/>
    <n v="74.400000000000006"/>
    <n v="0"/>
    <s v="NEGOCIOS"/>
    <x v="1"/>
  </r>
  <r>
    <n v="91"/>
    <d v="2019-03-08T00:00:00"/>
    <x v="9"/>
    <x v="9"/>
    <x v="1"/>
    <s v="HIPOTECAS"/>
    <s v="VIATICOS"/>
    <s v="TRANSACCIONES DEL DIA 03/08/2019SPYRAL - GESTION ADMINISTRATIVA"/>
    <n v="24"/>
    <n v="0"/>
    <s v="NEGOCIOS"/>
    <x v="1"/>
  </r>
  <r>
    <n v="91"/>
    <d v="2019-03-14T00:00:00"/>
    <x v="9"/>
    <x v="9"/>
    <x v="1"/>
    <s v="HIPOTECAS"/>
    <s v="VIATICOS 2"/>
    <s v="TRANSACCIONES DEL DIA 03/14/2019SPYRAL - GESTION ADMINISTRATIVA"/>
    <n v="35"/>
    <n v="0"/>
    <s v="NEGOCIOS"/>
    <x v="1"/>
  </r>
  <r>
    <n v="91"/>
    <d v="2019-03-15T00:00:00"/>
    <x v="9"/>
    <x v="9"/>
    <x v="1"/>
    <s v="HIPOTECAS"/>
    <s v="VIATICOS"/>
    <s v="TRANSACCIONES DEL DIA 03/15/2019SPYRAL - GESTION ADMINISTRATIVA"/>
    <n v="26"/>
    <n v="0"/>
    <s v="NEGOCIOS"/>
    <x v="1"/>
  </r>
  <r>
    <n v="91"/>
    <d v="2019-03-22T00:00:00"/>
    <x v="9"/>
    <x v="9"/>
    <x v="1"/>
    <s v="HIPOTECAS"/>
    <s v="VIATICOS"/>
    <s v="TRANSACCIONES DEL DIA 03/22/2019SPYRAL - GESTION ADMINISTRATIVA"/>
    <n v="30"/>
    <n v="0"/>
    <s v="NEGOCIOS"/>
    <x v="1"/>
  </r>
  <r>
    <n v="91"/>
    <d v="2019-04-05T00:00:00"/>
    <x v="10"/>
    <x v="10"/>
    <x v="1"/>
    <s v="HIPOTECAS"/>
    <s v="VIATICOS 2"/>
    <s v="TRANSACCIONES DEL DIA 04/05/2019SPYRAL - GESTION ADMINISTRATIVA"/>
    <n v="25"/>
    <n v="0"/>
    <s v="NEGOCIOS"/>
    <x v="1"/>
  </r>
  <r>
    <n v="91"/>
    <d v="2019-04-17T00:00:00"/>
    <x v="10"/>
    <x v="10"/>
    <x v="1"/>
    <s v="HIPOTECAS"/>
    <s v="VIATICOS 2"/>
    <s v="TRANSACCIONES DEL DIA 04/17/2019SPYRAL - GESTION ADMINISTRATIVA"/>
    <n v="1451.8"/>
    <n v="0"/>
    <s v="NEGOCIOS"/>
    <x v="1"/>
  </r>
  <r>
    <n v="91"/>
    <d v="2019-04-24T00:00:00"/>
    <x v="10"/>
    <x v="10"/>
    <x v="1"/>
    <s v="HIPOTECAS"/>
    <s v="VIATICOS 2"/>
    <s v="TRANSACCIONES DEL DIA 04/24/2019SPYRAL - GESTION ADMINISTRATIVA"/>
    <n v="56"/>
    <n v="0"/>
    <s v="NEGOCIOS"/>
    <x v="1"/>
  </r>
  <r>
    <n v="91"/>
    <d v="2019-05-14T00:00:00"/>
    <x v="11"/>
    <x v="11"/>
    <x v="1"/>
    <s v="HIPOTECAS"/>
    <s v="VIATICOS 2"/>
    <s v="TRANSACCIONES DEL DIA 05/14/2019SPYRAL - GESTION ADMINISTRATIVA"/>
    <n v="25"/>
    <n v="0"/>
    <s v="NEGOCIOS"/>
    <x v="1"/>
  </r>
  <r>
    <n v="91"/>
    <d v="2019-05-17T00:00:00"/>
    <x v="11"/>
    <x v="11"/>
    <x v="1"/>
    <s v="HIPOTECAS"/>
    <s v="VIATICOS 2"/>
    <s v="TRANSACCIONES DEL DIA 05/17/2019SPYRAL - GESTION ADMINISTRATIVA"/>
    <n v="63.2"/>
    <n v="0"/>
    <s v="NEGOCIOS"/>
    <x v="1"/>
  </r>
  <r>
    <n v="91"/>
    <d v="2019-05-20T00:00:00"/>
    <x v="11"/>
    <x v="11"/>
    <x v="1"/>
    <s v="HIPOTECAS"/>
    <s v="NC VIATICOS"/>
    <s v="TRANSACCIONES DEL DIA 05/20/2019SPYRAL - GESTION ADMINISTRATIVA"/>
    <n v="0"/>
    <n v="9.1999999999999993"/>
    <s v="NEGOCIOS"/>
    <x v="1"/>
  </r>
  <r>
    <n v="91"/>
    <d v="2019-05-24T00:00:00"/>
    <x v="11"/>
    <x v="11"/>
    <x v="1"/>
    <s v="HIPOTECAS"/>
    <s v="VIATICOS 2"/>
    <s v="TRANSACCIONES DEL DIA 05/24/2019SPYRAL - GESTION ADMINISTRATIVA"/>
    <n v="10"/>
    <n v="0"/>
    <s v="NEGOCIOS"/>
    <x v="1"/>
  </r>
  <r>
    <n v="91"/>
    <d v="2019-05-25T00:00:00"/>
    <x v="11"/>
    <x v="11"/>
    <x v="1"/>
    <s v="HIPOTECAS"/>
    <s v="VIATICOS 2"/>
    <s v="TRANSACCIONES DEL DIA 05/25/2019SPYRAL - GESTION ADMINISTRATIVA"/>
    <n v="10"/>
    <n v="0"/>
    <s v="NEGOCIOS"/>
    <x v="1"/>
  </r>
  <r>
    <n v="91"/>
    <d v="2019-05-27T00:00:00"/>
    <x v="11"/>
    <x v="11"/>
    <x v="1"/>
    <s v="HIPOTECAS"/>
    <s v="VIATICOS 2"/>
    <s v="TRANSACCIONES DEL DIA 05/27/2019SPYRAL - GESTION ADMINISTRATIVA"/>
    <n v="24"/>
    <n v="0"/>
    <s v="NEGOCIOS"/>
    <x v="1"/>
  </r>
  <r>
    <n v="91"/>
    <d v="2019-05-30T00:00:00"/>
    <x v="11"/>
    <x v="11"/>
    <x v="1"/>
    <s v="HIPOTECAS"/>
    <s v="VIATICOS"/>
    <s v="TRANSACCIONES DEL DIA 05/30/2019SPYRAL - GESTION ADMINISTRATIVA"/>
    <n v="20"/>
    <n v="0"/>
    <s v="NEGOCIOS"/>
    <x v="1"/>
  </r>
  <r>
    <n v="91"/>
    <d v="2019-06-07T00:00:00"/>
    <x v="2"/>
    <x v="2"/>
    <x v="1"/>
    <s v="HIPOTECAS"/>
    <s v="VIATICOS 2"/>
    <s v="TRANSACCIONES DEL DIA 06/07/2019SPYRAL - GESTION ADMINISTRATIVA"/>
    <n v="24"/>
    <n v="0"/>
    <s v="NEGOCIOS"/>
    <x v="1"/>
  </r>
  <r>
    <n v="91"/>
    <d v="2019-06-08T00:00:00"/>
    <x v="2"/>
    <x v="2"/>
    <x v="1"/>
    <s v="HIPOTECAS"/>
    <s v="VIATICOS 2"/>
    <s v="TRANSACCIONES DEL DIA 06/08/2019SPYRAL - GESTION ADMINISTRATIVA"/>
    <n v="20"/>
    <n v="0"/>
    <s v="NEGOCIOS"/>
    <x v="1"/>
  </r>
  <r>
    <n v="91"/>
    <d v="2019-06-13T00:00:00"/>
    <x v="2"/>
    <x v="2"/>
    <x v="1"/>
    <s v="HIPOTECAS"/>
    <s v="VIATICOS 2"/>
    <s v="TRANSACCIONES DEL DIA 06/13/2019SPYRAL - GESTION ADMINISTRATIVA"/>
    <n v="22.17"/>
    <n v="0"/>
    <s v="NEGOCIOS"/>
    <x v="1"/>
  </r>
  <r>
    <n v="91"/>
    <d v="2019-06-21T00:00:00"/>
    <x v="2"/>
    <x v="2"/>
    <x v="1"/>
    <s v="HIPOTECAS"/>
    <s v="VIATICOS 2"/>
    <s v="TRANSACCIONES DEL DIA 06/21/2019SPYRAL - GESTION ADMINISTRATIVA"/>
    <n v="25"/>
    <n v="0"/>
    <s v="NEGOCIOS"/>
    <x v="1"/>
  </r>
  <r>
    <n v="91"/>
    <d v="2019-06-25T00:00:00"/>
    <x v="2"/>
    <x v="2"/>
    <x v="1"/>
    <s v="HIPOTECAS"/>
    <s v="VIATICOS 2"/>
    <s v="TRANSACCIONES DEL DIA 06/25/2019SPYRAL - GESTION ADMINISTRATIVA"/>
    <n v="205.8"/>
    <n v="0"/>
    <s v="NEGOCIOS"/>
    <x v="1"/>
  </r>
  <r>
    <n v="91"/>
    <d v="2019-06-27T00:00:00"/>
    <x v="2"/>
    <x v="2"/>
    <x v="1"/>
    <s v="HIPOTECAS"/>
    <s v="VIATICOS 2"/>
    <s v="TRANSACCIONES DEL DIA 06/27/2019SPYRAL - GESTION ADMINISTRATIVA"/>
    <n v="25"/>
    <n v="0"/>
    <s v="NEGOCIOS"/>
    <x v="1"/>
  </r>
  <r>
    <n v="91"/>
    <d v="2019-07-05T00:00:00"/>
    <x v="6"/>
    <x v="6"/>
    <x v="1"/>
    <s v="HIPOTECAS"/>
    <s v="VIATICOS 2"/>
    <s v="TRANSACCIONES DEL DIA 07/05/2019SPYRAL - GESTION ADMINISTRATIVA"/>
    <n v="10"/>
    <n v="0"/>
    <s v="NEGOCIOS"/>
    <x v="1"/>
  </r>
  <r>
    <n v="91"/>
    <d v="2019-07-08T00:00:00"/>
    <x v="6"/>
    <x v="6"/>
    <x v="1"/>
    <s v="HIPOTECAS"/>
    <s v="VIATICOS 2"/>
    <s v="TRANSACCIONES DEL DIA 07/08/2019SPYRAL - GESTION ADMINISTRATIVA"/>
    <n v="20"/>
    <n v="0"/>
    <s v="NEGOCIOS"/>
    <x v="1"/>
  </r>
  <r>
    <n v="91"/>
    <d v="2019-07-12T00:00:00"/>
    <x v="6"/>
    <x v="6"/>
    <x v="1"/>
    <s v="HIPOTECAS"/>
    <s v="VIATICOS 2"/>
    <s v="TRANSACCIONES DEL DIA 07/12/2019SPYRAL - GESTION ADMINISTRATIVA"/>
    <n v="25"/>
    <n v="0"/>
    <s v="NEGOCIOS"/>
    <x v="1"/>
  </r>
  <r>
    <n v="91"/>
    <d v="2019-07-30T00:00:00"/>
    <x v="6"/>
    <x v="6"/>
    <x v="1"/>
    <s v="HIPOTECAS"/>
    <s v="VIATICOS 2"/>
    <s v="TRANSACCIONES DEL DIA 07/30/2019SPYRAL - GESTION ADMINISTRATIVA"/>
    <n v="50"/>
    <n v="0"/>
    <s v="NEGOCIOS"/>
    <x v="1"/>
  </r>
  <r>
    <n v="91"/>
    <d v="2019-02-01T00:00:00"/>
    <x v="8"/>
    <x v="8"/>
    <x v="1"/>
    <s v="CANALES EXTERNOS HIP"/>
    <s v="VIATICOS"/>
    <s v="TRANSACCIONES DEL DIA 02/01/2019SPYRAL - GESTION ADMINISTRATIVA"/>
    <n v="5"/>
    <n v="0"/>
    <s v="NEGOCIOS"/>
    <x v="1"/>
  </r>
  <r>
    <n v="91"/>
    <d v="2019-01-04T00:00:00"/>
    <x v="7"/>
    <x v="7"/>
    <x v="1"/>
    <s v="GESTION HIPOTECARIA"/>
    <s v="VIATICOS"/>
    <s v="TRANSACCIONES DEL DIA 01/04/2019SPYRAL - GESTION ADMINISTRATIVA"/>
    <n v="24"/>
    <n v="0"/>
    <s v="NEGOCIOS"/>
    <x v="1"/>
  </r>
  <r>
    <n v="91"/>
    <d v="2019-01-18T00:00:00"/>
    <x v="7"/>
    <x v="7"/>
    <x v="1"/>
    <s v="GESTION HIPOTECARIA"/>
    <s v="VIATICOS"/>
    <s v="TRANSACCIONES DEL DIA 01/18/2019SPYRAL - GESTION ADMINISTRATIVA"/>
    <n v="12"/>
    <n v="0"/>
    <s v="NEGOCIOS"/>
    <x v="1"/>
  </r>
  <r>
    <n v="91"/>
    <d v="2019-02-08T00:00:00"/>
    <x v="8"/>
    <x v="8"/>
    <x v="1"/>
    <s v="GESTION HIPOTECARIA"/>
    <s v="VIATICOS"/>
    <s v="TRANSACCIONES DEL DIA 02/08/2019SPYRAL - GESTION ADMINISTRATIVA"/>
    <n v="8"/>
    <n v="0"/>
    <s v="NEGOCIOS"/>
    <x v="1"/>
  </r>
  <r>
    <n v="91"/>
    <d v="2019-02-12T00:00:00"/>
    <x v="8"/>
    <x v="8"/>
    <x v="1"/>
    <s v="GESTION HIPOTECARIA"/>
    <s v="VIATICOS"/>
    <s v="TRANSACCIONES DEL DIA 02/12/2019SPYRAL - GESTION ADMINISTRATIVA"/>
    <n v="24"/>
    <n v="0"/>
    <s v="NEGOCIOS"/>
    <x v="1"/>
  </r>
  <r>
    <n v="91"/>
    <d v="2019-02-20T00:00:00"/>
    <x v="8"/>
    <x v="8"/>
    <x v="1"/>
    <s v="GESTION HIPOTECARIA"/>
    <s v="VIATICOS"/>
    <s v="TRANSACCIONES DEL DIA 02/20/2019SPYRAL - GESTION ADMINISTRATIVA"/>
    <n v="4.8"/>
    <n v="0"/>
    <s v="NEGOCIOS"/>
    <x v="1"/>
  </r>
  <r>
    <n v="91"/>
    <d v="2019-03-28T00:00:00"/>
    <x v="9"/>
    <x v="9"/>
    <x v="1"/>
    <s v="GESTION HIPOTECARIA"/>
    <s v="VIATICOS 2"/>
    <s v="TRANSACCIONES DEL DIA 03/28/2019SPYRAL - GESTION ADMINISTRATIVA"/>
    <n v="11"/>
    <n v="0"/>
    <s v="NEGOCIOS"/>
    <x v="1"/>
  </r>
  <r>
    <n v="91"/>
    <d v="2019-04-12T00:00:00"/>
    <x v="10"/>
    <x v="10"/>
    <x v="1"/>
    <s v="GESTION HIPOTECARIA"/>
    <s v="VIATICOS 2"/>
    <s v="TRANSACCIONES DEL DIA 04/12/2019SPYRAL - GESTION ADMINISTRATIVA"/>
    <n v="9.6"/>
    <n v="0"/>
    <s v="NEGOCIOS"/>
    <x v="1"/>
  </r>
  <r>
    <n v="91"/>
    <d v="2019-05-09T00:00:00"/>
    <x v="11"/>
    <x v="11"/>
    <x v="1"/>
    <s v="GESTION HIPOTECARIA"/>
    <s v="NC VIATICOS"/>
    <s v="TRANSACCIONES DEL DIA 05/09/2019SPYRAL - GESTION ADMINISTRATIVA"/>
    <n v="28.95"/>
    <n v="0"/>
    <s v="NEGOCIOS"/>
    <x v="1"/>
  </r>
  <r>
    <n v="91"/>
    <d v="2019-05-17T00:00:00"/>
    <x v="11"/>
    <x v="11"/>
    <x v="1"/>
    <s v="GESTION HIPOTECARIA"/>
    <s v="VIATICOS 2"/>
    <s v="TRANSACCIONES DEL DIA 05/17/2019SPYRAL - GESTION ADMINISTRATIVA"/>
    <n v="24"/>
    <n v="0"/>
    <s v="NEGOCIOS"/>
    <x v="1"/>
  </r>
  <r>
    <n v="91"/>
    <d v="2019-05-24T00:00:00"/>
    <x v="11"/>
    <x v="11"/>
    <x v="1"/>
    <s v="GESTION HIPOTECARIA"/>
    <s v="VIATICOS 2"/>
    <s v="TRANSACCIONES DEL DIA 05/24/2019SPYRAL - GESTION ADMINISTRATIVA"/>
    <n v="796.6"/>
    <n v="0"/>
    <s v="NEGOCIOS"/>
    <x v="1"/>
  </r>
  <r>
    <n v="91"/>
    <d v="2019-06-07T00:00:00"/>
    <x v="2"/>
    <x v="2"/>
    <x v="1"/>
    <s v="GESTION HIPOTECARIA"/>
    <s v="VIATICOS 2"/>
    <s v="TRANSACCIONES DEL DIA 06/07/2019SPYRAL - GESTION ADMINISTRATIVA"/>
    <n v="9.43"/>
    <n v="0"/>
    <s v="NEGOCIOS"/>
    <x v="1"/>
  </r>
  <r>
    <n v="91"/>
    <d v="2019-06-21T00:00:00"/>
    <x v="2"/>
    <x v="2"/>
    <x v="1"/>
    <s v="GESTION HIPOTECARIA"/>
    <s v="VIATICOS 2"/>
    <s v="TRANSACCIONES DEL DIA 06/21/2019SPYRAL - GESTION ADMINISTRATIVA"/>
    <n v="412.62"/>
    <n v="0"/>
    <s v="NEGOCIOS"/>
    <x v="1"/>
  </r>
  <r>
    <n v="91"/>
    <d v="2019-07-11T00:00:00"/>
    <x v="6"/>
    <x v="6"/>
    <x v="1"/>
    <s v="GESTION HIPOTECARIA"/>
    <s v="NC VIATICOS"/>
    <s v="TRANSACCIONES DEL DIA 07/11/2019SPYRAL - GESTION ADMINISTRATIVA"/>
    <n v="10"/>
    <n v="0"/>
    <s v="NEGOCIOS"/>
    <x v="1"/>
  </r>
  <r>
    <n v="91"/>
    <d v="2019-07-12T00:00:00"/>
    <x v="6"/>
    <x v="6"/>
    <x v="1"/>
    <s v="GESTION HIPOTECARIA"/>
    <s v="NC VIATICOS"/>
    <s v="TRANSACCIONES DEL DIA 07/12/2019SPYRAL - GESTION ADMINISTRATIVA"/>
    <n v="20.67"/>
    <n v="0"/>
    <s v="NEGOCIOS"/>
    <x v="1"/>
  </r>
  <r>
    <n v="91"/>
    <d v="2019-01-02T00:00:00"/>
    <x v="7"/>
    <x v="7"/>
    <x v="1"/>
    <s v="BANCA DE CONSUMO"/>
    <s v="VIATICOS"/>
    <s v="TRANSACCIONES DEL DIA 01/02/2019SPYRAL - GESTION ADMINISTRATIVA"/>
    <n v="190"/>
    <n v="0"/>
    <s v="NEGOCIOS"/>
    <x v="1"/>
  </r>
  <r>
    <n v="91"/>
    <d v="2019-01-08T00:00:00"/>
    <x v="7"/>
    <x v="7"/>
    <x v="1"/>
    <s v="BANCA DE CONSUMO"/>
    <s v="VIATICOS"/>
    <s v="TRANSACCIONES DEL DIA 01/08/2019SPYRAL - GESTION ADMINISTRATIVA"/>
    <n v="220"/>
    <n v="0"/>
    <s v="NEGOCIOS"/>
    <x v="1"/>
  </r>
  <r>
    <n v="91"/>
    <d v="2019-02-04T00:00:00"/>
    <x v="8"/>
    <x v="8"/>
    <x v="1"/>
    <s v="BANCA DE CONSUMO"/>
    <s v="VIATICOS 2"/>
    <s v="TRANSACCIONES DEL DIA 02/04/2019SPYRAL - GESTION ADMINISTRATIVA"/>
    <n v="303.89999999999998"/>
    <n v="0"/>
    <s v="NEGOCIOS"/>
    <x v="1"/>
  </r>
  <r>
    <n v="91"/>
    <d v="2019-03-09T00:00:00"/>
    <x v="9"/>
    <x v="9"/>
    <x v="1"/>
    <s v="BANCA DE CONSUMO"/>
    <s v="NC VIATICOS"/>
    <s v="TRANSACCIONES DEL DIA 03/09/2019SPYRAL - GESTION ADMINISTRATIVA"/>
    <n v="796.5"/>
    <n v="0"/>
    <s v="NEGOCIOS"/>
    <x v="1"/>
  </r>
  <r>
    <n v="91"/>
    <d v="2019-03-12T00:00:00"/>
    <x v="9"/>
    <x v="9"/>
    <x v="1"/>
    <s v="BANCA DE CONSUMO"/>
    <s v="VIATICOS"/>
    <s v="TRANSACCIONES DEL DIA 03/12/2019SPYRAL - GESTION ADMINISTRATIVA"/>
    <n v="382.02"/>
    <n v="0"/>
    <s v="NEGOCIOS"/>
    <x v="1"/>
  </r>
  <r>
    <n v="91"/>
    <d v="2019-03-20T00:00:00"/>
    <x v="9"/>
    <x v="9"/>
    <x v="1"/>
    <s v="BANCA DE CONSUMO"/>
    <s v="VIATICOS 2"/>
    <s v="TRANSACCIONES DEL DIA 03/20/2019SPYRAL - GESTION ADMINISTRATIVA"/>
    <n v="120.6"/>
    <n v="0"/>
    <s v="NEGOCIOS"/>
    <x v="1"/>
  </r>
  <r>
    <n v="91"/>
    <d v="2019-03-26T00:00:00"/>
    <x v="9"/>
    <x v="9"/>
    <x v="1"/>
    <s v="BANCA DE CONSUMO"/>
    <s v="VIATICOS 2"/>
    <s v="TRANSACCIONES DEL DIA 03/26/2019SPYRAL - GESTION ADMINISTRATIVA"/>
    <n v="675.9"/>
    <n v="0"/>
    <s v="NEGOCIOS"/>
    <x v="1"/>
  </r>
  <r>
    <n v="91"/>
    <d v="2019-03-27T00:00:00"/>
    <x v="9"/>
    <x v="9"/>
    <x v="1"/>
    <s v="BANCA DE CONSUMO"/>
    <s v="VIATICOS"/>
    <s v="TRANSACCIONES DEL DIA 03/27/2019SPYRAL - GESTION ADMINISTRATIVA"/>
    <n v="140.46"/>
    <n v="0"/>
    <s v="NEGOCIOS"/>
    <x v="1"/>
  </r>
  <r>
    <n v="91"/>
    <d v="2019-04-22T00:00:00"/>
    <x v="10"/>
    <x v="10"/>
    <x v="1"/>
    <s v="BANCA DE CONSUMO"/>
    <s v="VIATICOS 2"/>
    <s v="TRANSACCIONES DEL DIA 04/22/2019SPYRAL - GESTION ADMINISTRATIVA"/>
    <n v="40.4"/>
    <n v="0"/>
    <s v="NEGOCIOS"/>
    <x v="1"/>
  </r>
  <r>
    <n v="91"/>
    <d v="2019-04-24T00:00:00"/>
    <x v="10"/>
    <x v="10"/>
    <x v="1"/>
    <s v="BANCA DE CONSUMO"/>
    <s v="VIATICOS"/>
    <s v="TRANSACCIONES DEL DIA 04/24/2019SPYRAL - GESTION ADMINISTRATIVA"/>
    <n v="139.03"/>
    <n v="0"/>
    <s v="NEGOCIOS"/>
    <x v="1"/>
  </r>
  <r>
    <n v="91"/>
    <d v="2019-06-10T00:00:00"/>
    <x v="2"/>
    <x v="2"/>
    <x v="1"/>
    <s v="BANCA DE CONSUMO"/>
    <s v="NC VIATICOS"/>
    <s v="TRANSACCIONES DEL DIA 06/10/2019SPYRAL - GESTION ADMINISTRATIVA"/>
    <n v="2549.17"/>
    <n v="0"/>
    <s v="NEGOCIOS"/>
    <x v="1"/>
  </r>
  <r>
    <n v="91"/>
    <d v="2019-06-11T00:00:00"/>
    <x v="2"/>
    <x v="2"/>
    <x v="1"/>
    <s v="BANCA DE CONSUMO"/>
    <s v="VIATICOS 2"/>
    <s v="TRANSACCIONES DEL DIA 06/11/2019SPYRAL - GESTION ADMINISTRATIVA"/>
    <n v="382.02"/>
    <n v="0"/>
    <s v="NEGOCIOS"/>
    <x v="1"/>
  </r>
  <r>
    <n v="91"/>
    <d v="2019-06-26T00:00:00"/>
    <x v="2"/>
    <x v="2"/>
    <x v="1"/>
    <s v="BANCA DE CONSUMO"/>
    <s v="VIATICOS 2"/>
    <s v="TRANSACCIONES DEL DIA 06/26/2019SPYRAL - GESTION ADMINISTRATIVA"/>
    <n v="2322.9"/>
    <n v="0"/>
    <s v="NEGOCIOS"/>
    <x v="1"/>
  </r>
  <r>
    <n v="91"/>
    <d v="2019-06-27T00:00:00"/>
    <x v="2"/>
    <x v="2"/>
    <x v="1"/>
    <s v="BANCA DE CONSUMO"/>
    <s v="VIATICOS 2"/>
    <s v="TRANSACCIONES DEL DIA 06/27/2019SPYRAL - GESTION ADMINISTRATIVA"/>
    <n v="719.83"/>
    <n v="0"/>
    <s v="NEGOCIOS"/>
    <x v="1"/>
  </r>
  <r>
    <n v="91"/>
    <d v="2019-06-28T00:00:00"/>
    <x v="2"/>
    <x v="2"/>
    <x v="1"/>
    <s v="BANCA DE CONSUMO"/>
    <s v="NC VIATICOS"/>
    <s v="TRANSACCIONES DEL DIA 06/28/2019SPYRAL - GESTION ADMINISTRATIVA"/>
    <n v="0"/>
    <n v="382.02"/>
    <s v="NEGOCIOS"/>
    <x v="1"/>
  </r>
  <r>
    <n v="91"/>
    <d v="2019-07-03T00:00:00"/>
    <x v="6"/>
    <x v="6"/>
    <x v="1"/>
    <s v="BANCA DE CONSUMO"/>
    <s v="NC VIATICOS"/>
    <s v="TRANSACCIONES DEL DIA 07/03/2019SPYRAL - GESTION ADMINISTRATIVA"/>
    <n v="1578.84"/>
    <n v="0"/>
    <s v="NEGOCIOS"/>
    <x v="1"/>
  </r>
  <r>
    <n v="91"/>
    <d v="2019-01-03T00:00:00"/>
    <x v="7"/>
    <x v="7"/>
    <x v="1"/>
    <s v="CANALES DE DISTRIBUCION"/>
    <s v="VIATICOS 2"/>
    <s v="TRANSACCIONES DEL DIA 01/03/2019SPYRAL - GESTION ADMINISTRATIVA"/>
    <n v="150"/>
    <n v="0"/>
    <s v="NEGOCIOS"/>
    <x v="1"/>
  </r>
  <r>
    <n v="91"/>
    <d v="2019-01-11T00:00:00"/>
    <x v="7"/>
    <x v="7"/>
    <x v="1"/>
    <s v="CANALES DE DISTRIBUCION"/>
    <s v="VIATICOS"/>
    <s v="TRANSACCIONES DEL DIA 01/11/2019SPYRAL - GESTION ADMINISTRATIVA"/>
    <n v="29.4"/>
    <n v="0"/>
    <s v="NEGOCIOS"/>
    <x v="1"/>
  </r>
  <r>
    <n v="91"/>
    <d v="2019-01-17T00:00:00"/>
    <x v="7"/>
    <x v="7"/>
    <x v="1"/>
    <s v="CANALES DE DISTRIBUCION"/>
    <s v="VIATICOS"/>
    <s v="TRANSACCIONES DEL DIA 01/17/2019SPYRAL - GESTION ADMINISTRATIVA"/>
    <n v="16"/>
    <n v="0"/>
    <s v="NEGOCIOS"/>
    <x v="1"/>
  </r>
  <r>
    <n v="91"/>
    <d v="2019-01-22T00:00:00"/>
    <x v="7"/>
    <x v="7"/>
    <x v="1"/>
    <s v="CANALES DE DISTRIBUCION"/>
    <s v="VIATICOS"/>
    <s v="TRANSACCIONES DEL DIA 01/22/2019SPYRAL - GESTION ADMINISTRATIVA"/>
    <n v="85"/>
    <n v="0"/>
    <s v="NEGOCIOS"/>
    <x v="1"/>
  </r>
  <r>
    <n v="91"/>
    <d v="2019-02-04T00:00:00"/>
    <x v="8"/>
    <x v="8"/>
    <x v="1"/>
    <s v="CANALES DE DISTRIBUCION"/>
    <s v="VIATICOS 2"/>
    <s v="TRANSACCIONES DEL DIA 02/04/2019SPYRAL - GESTION ADMINISTRATIVA"/>
    <n v="150"/>
    <n v="0"/>
    <s v="NEGOCIOS"/>
    <x v="1"/>
  </r>
  <r>
    <n v="91"/>
    <d v="2019-02-11T00:00:00"/>
    <x v="8"/>
    <x v="8"/>
    <x v="1"/>
    <s v="CANALES DE DISTRIBUCION"/>
    <s v="VIATICOS 2"/>
    <s v="TRANSACCIONES DEL DIA 02/11/2019SPYRAL - GESTION ADMINISTRATIVA"/>
    <n v="1050.5999999999999"/>
    <n v="0"/>
    <s v="NEGOCIOS"/>
    <x v="1"/>
  </r>
  <r>
    <n v="91"/>
    <d v="2019-02-19T00:00:00"/>
    <x v="8"/>
    <x v="8"/>
    <x v="1"/>
    <s v="CANALES DE DISTRIBUCION"/>
    <s v="NC VIATICOS"/>
    <s v="TRANSACCIONES DEL DIA 02/19/2019SPYRAL - GESTION ADMINISTRATIVA"/>
    <n v="39.9"/>
    <n v="0"/>
    <s v="NEGOCIOS"/>
    <x v="1"/>
  </r>
  <r>
    <n v="91"/>
    <d v="2019-02-20T00:00:00"/>
    <x v="8"/>
    <x v="8"/>
    <x v="1"/>
    <s v="CANALES DE DISTRIBUCION"/>
    <s v="VIATICOS"/>
    <s v="TRANSACCIONES DEL DIA 02/20/2019SPYRAL - GESTION ADMINISTRATIVA"/>
    <n v="21"/>
    <n v="0"/>
    <s v="NEGOCIOS"/>
    <x v="1"/>
  </r>
  <r>
    <n v="91"/>
    <d v="2019-02-22T00:00:00"/>
    <x v="8"/>
    <x v="8"/>
    <x v="1"/>
    <s v="CANALES DE DISTRIBUCION"/>
    <s v="VIATICOS 2"/>
    <s v="TRANSACCIONES DEL DIA 02/22/2019SPYRAL - GESTION ADMINISTRATIVA"/>
    <n v="1026.1199999999999"/>
    <n v="0"/>
    <s v="NEGOCIOS"/>
    <x v="1"/>
  </r>
  <r>
    <n v="91"/>
    <d v="2019-02-26T00:00:00"/>
    <x v="8"/>
    <x v="8"/>
    <x v="1"/>
    <s v="CANALES DE DISTRIBUCION"/>
    <s v="VIATICOS"/>
    <s v="TRANSACCIONES DEL DIA 02/26/2019SPYRAL - GESTION ADMINISTRATIVA"/>
    <n v="366.01"/>
    <n v="0"/>
    <s v="NEGOCIOS"/>
    <x v="1"/>
  </r>
  <r>
    <n v="91"/>
    <d v="2019-02-26T00:00:00"/>
    <x v="8"/>
    <x v="8"/>
    <x v="1"/>
    <s v="CANALES DE DISTRIBUCION"/>
    <s v="NC VIATICOS"/>
    <s v="TRANSACCIONES DEL DIA 02/26/2019SPYRAL - GESTION ADMINISTRATIVA"/>
    <n v="56.9"/>
    <n v="0"/>
    <s v="NEGOCIOS"/>
    <x v="1"/>
  </r>
  <r>
    <n v="91"/>
    <d v="2019-03-01T00:00:00"/>
    <x v="9"/>
    <x v="9"/>
    <x v="1"/>
    <s v="CANALES DE DISTRIBUCION"/>
    <s v="VIATICOS 2"/>
    <s v="TRANSACCIONES DEL DIA 03/01/2019SPYRAL - GESTION ADMINISTRATIVA"/>
    <n v="150"/>
    <n v="0"/>
    <s v="NEGOCIOS"/>
    <x v="1"/>
  </r>
  <r>
    <n v="91"/>
    <d v="2019-03-07T00:00:00"/>
    <x v="9"/>
    <x v="9"/>
    <x v="1"/>
    <s v="CANALES DE DISTRIBUCION"/>
    <s v="VIATICOS"/>
    <s v="TRANSACCIONES DEL DIA 03/07/2019SPYRAL - GESTION ADMINISTRATIVA"/>
    <n v="195.57"/>
    <n v="0"/>
    <s v="NEGOCIOS"/>
    <x v="1"/>
  </r>
  <r>
    <n v="91"/>
    <d v="2019-03-15T00:00:00"/>
    <x v="9"/>
    <x v="9"/>
    <x v="1"/>
    <s v="CANALES DE DISTRIBUCION"/>
    <s v="VIATICOS"/>
    <s v="TRANSACCIONES DEL DIA 03/15/2019SPYRAL - GESTION ADMINISTRATIVA"/>
    <n v="132"/>
    <n v="0"/>
    <s v="NEGOCIOS"/>
    <x v="1"/>
  </r>
  <r>
    <n v="91"/>
    <d v="2019-03-16T00:00:00"/>
    <x v="9"/>
    <x v="9"/>
    <x v="1"/>
    <s v="CANALES DE DISTRIBUCION"/>
    <s v="VIATICOS"/>
    <s v="TRANSACCIONES DEL DIA 03/16/2019SPYRAL - GESTION ADMINISTRATIVA"/>
    <n v="136"/>
    <n v="0"/>
    <s v="NEGOCIOS"/>
    <x v="1"/>
  </r>
  <r>
    <n v="91"/>
    <d v="2019-03-20T00:00:00"/>
    <x v="9"/>
    <x v="9"/>
    <x v="1"/>
    <s v="CANALES DE DISTRIBUCION"/>
    <s v="VIATICOS 2"/>
    <s v="TRANSACCIONES DEL DIA 03/20/2019SPYRAL - GESTION ADMINISTRATIVA"/>
    <n v="293.3"/>
    <n v="0"/>
    <s v="NEGOCIOS"/>
    <x v="1"/>
  </r>
  <r>
    <n v="91"/>
    <d v="2019-03-26T00:00:00"/>
    <x v="9"/>
    <x v="9"/>
    <x v="1"/>
    <s v="CANALES DE DISTRIBUCION"/>
    <s v="VIATICOS 2"/>
    <s v="TRANSACCIONES DEL DIA 03/26/2019SPYRAL - GESTION ADMINISTRATIVA"/>
    <n v="90.01"/>
    <n v="0"/>
    <s v="NEGOCIOS"/>
    <x v="1"/>
  </r>
  <r>
    <n v="91"/>
    <d v="2019-03-26T00:00:00"/>
    <x v="9"/>
    <x v="9"/>
    <x v="1"/>
    <s v="CANALES DE DISTRIBUCION"/>
    <s v="NC VIATICOS"/>
    <s v="TRANSACCIONES DEL DIA 03/26/2019SPYRAL - GESTION ADMINISTRATIVA"/>
    <n v="235.9"/>
    <n v="0"/>
    <s v="NEGOCIOS"/>
    <x v="1"/>
  </r>
  <r>
    <n v="91"/>
    <d v="2019-03-27T00:00:00"/>
    <x v="9"/>
    <x v="9"/>
    <x v="1"/>
    <s v="CANALES DE DISTRIBUCION"/>
    <s v="VIATICOS 2"/>
    <s v="TRANSACCIONES DEL DIA 03/27/2019SPYRAL - GESTION ADMINISTRATIVA"/>
    <n v="1083.51"/>
    <n v="0"/>
    <s v="NEGOCIOS"/>
    <x v="1"/>
  </r>
  <r>
    <n v="91"/>
    <d v="2019-03-27T00:00:00"/>
    <x v="9"/>
    <x v="9"/>
    <x v="1"/>
    <s v="CANALES DE DISTRIBUCION"/>
    <s v="VIATICOS"/>
    <s v="TRANSACCIONES DEL DIA 03/27/2019SPYRAL - GESTION ADMINISTRATIVA"/>
    <n v="70.23"/>
    <n v="0"/>
    <s v="NEGOCIOS"/>
    <x v="1"/>
  </r>
  <r>
    <n v="91"/>
    <d v="2019-03-29T00:00:00"/>
    <x v="9"/>
    <x v="9"/>
    <x v="1"/>
    <s v="CANALES DE DISTRIBUCION"/>
    <s v="VIATICOS 2"/>
    <s v="TRANSACCIONES DEL DIA 03/29/2019SPYRAL - GESTION ADMINISTRATIVA"/>
    <n v="107"/>
    <n v="0"/>
    <s v="NEGOCIOS"/>
    <x v="1"/>
  </r>
  <r>
    <n v="91"/>
    <d v="2019-04-02T00:00:00"/>
    <x v="10"/>
    <x v="10"/>
    <x v="1"/>
    <s v="CANALES DE DISTRIBUCION"/>
    <s v="VIATICOS 2"/>
    <s v="TRANSACCIONES DEL DIA 04/02/2019SPYRAL - GESTION ADMINISTRATIVA"/>
    <n v="150"/>
    <n v="0"/>
    <s v="NEGOCIOS"/>
    <x v="1"/>
  </r>
  <r>
    <n v="91"/>
    <d v="2019-04-05T00:00:00"/>
    <x v="10"/>
    <x v="10"/>
    <x v="1"/>
    <s v="CANALES DE DISTRIBUCION"/>
    <s v="NC VIATICOS"/>
    <s v="TRANSACCIONES DEL DIA 04/05/2019SPYRAL - GESTION ADMINISTRATIVA"/>
    <n v="22"/>
    <n v="0"/>
    <s v="NEGOCIOS"/>
    <x v="1"/>
  </r>
  <r>
    <n v="91"/>
    <d v="2019-04-06T00:00:00"/>
    <x v="10"/>
    <x v="10"/>
    <x v="1"/>
    <s v="CANALES DE DISTRIBUCION"/>
    <s v="VIATICOS 2"/>
    <s v="TRANSACCIONES DEL DIA 04/06/2019SPYRAL - GESTION ADMINISTRATIVA"/>
    <n v="19.399999999999999"/>
    <n v="0"/>
    <s v="NEGOCIOS"/>
    <x v="1"/>
  </r>
  <r>
    <n v="91"/>
    <d v="2019-04-08T00:00:00"/>
    <x v="10"/>
    <x v="10"/>
    <x v="1"/>
    <s v="CANALES DE DISTRIBUCION"/>
    <s v="VIATICOS"/>
    <s v="TRANSACCIONES DEL DIA 04/08/2019SPYRAL - GESTION ADMINISTRATIVA"/>
    <n v="919"/>
    <n v="0"/>
    <s v="NEGOCIOS"/>
    <x v="1"/>
  </r>
  <r>
    <n v="91"/>
    <d v="2019-04-22T00:00:00"/>
    <x v="10"/>
    <x v="10"/>
    <x v="1"/>
    <s v="CANALES DE DISTRIBUCION"/>
    <s v="VIATICOS 2"/>
    <s v="TRANSACCIONES DEL DIA 04/22/2019SPYRAL - GESTION ADMINISTRATIVA"/>
    <n v="1322.7"/>
    <n v="0"/>
    <s v="NEGOCIOS"/>
    <x v="1"/>
  </r>
  <r>
    <n v="91"/>
    <d v="2019-04-26T00:00:00"/>
    <x v="10"/>
    <x v="10"/>
    <x v="1"/>
    <s v="CANALES DE DISTRIBUCION"/>
    <s v="VIATICOS 2"/>
    <s v="TRANSACCIONES DEL DIA 04/26/2019SPYRAL - GESTION ADMINISTRATIVA"/>
    <n v="88"/>
    <n v="0"/>
    <s v="NEGOCIOS"/>
    <x v="1"/>
  </r>
  <r>
    <n v="91"/>
    <d v="2019-05-02T00:00:00"/>
    <x v="11"/>
    <x v="11"/>
    <x v="1"/>
    <s v="CANALES DE DISTRIBUCION"/>
    <s v="VIATICOS 2"/>
    <s v="TRANSACCIONES DEL DIA 05/02/2019SPYRAL - GESTION ADMINISTRATIVA"/>
    <n v="30.26"/>
    <n v="0"/>
    <s v="NEGOCIOS"/>
    <x v="1"/>
  </r>
  <r>
    <n v="91"/>
    <d v="2019-05-03T00:00:00"/>
    <x v="11"/>
    <x v="11"/>
    <x v="1"/>
    <s v="CANALES DE DISTRIBUCION"/>
    <s v="VIATICOS 2"/>
    <s v="TRANSACCIONES DEL DIA 05/03/2019SPYRAL - GESTION ADMINISTRATIVA"/>
    <n v="235"/>
    <n v="0"/>
    <s v="NEGOCIOS"/>
    <x v="1"/>
  </r>
  <r>
    <n v="91"/>
    <d v="2019-05-17T00:00:00"/>
    <x v="11"/>
    <x v="11"/>
    <x v="1"/>
    <s v="CANALES DE DISTRIBUCION"/>
    <s v="VIATICOS 2"/>
    <s v="TRANSACCIONES DEL DIA 05/17/2019SPYRAL - GESTION ADMINISTRATIVA"/>
    <n v="24"/>
    <n v="0"/>
    <s v="NEGOCIOS"/>
    <x v="1"/>
  </r>
  <r>
    <n v="91"/>
    <d v="2019-05-24T00:00:00"/>
    <x v="11"/>
    <x v="11"/>
    <x v="1"/>
    <s v="CANALES DE DISTRIBUCION"/>
    <s v="VIATICOS 2"/>
    <s v="TRANSACCIONES DEL DIA 05/24/2019SPYRAL - GESTION ADMINISTRATIVA"/>
    <n v="167.3"/>
    <n v="0"/>
    <s v="NEGOCIOS"/>
    <x v="1"/>
  </r>
  <r>
    <n v="91"/>
    <d v="2019-05-27T00:00:00"/>
    <x v="11"/>
    <x v="11"/>
    <x v="1"/>
    <s v="CANALES DE DISTRIBUCION"/>
    <s v="VIATICOS 2"/>
    <s v="TRANSACCIONES DEL DIA 05/27/2019SPYRAL - GESTION ADMINISTRATIVA"/>
    <n v="59"/>
    <n v="0"/>
    <s v="NEGOCIOS"/>
    <x v="1"/>
  </r>
  <r>
    <n v="91"/>
    <d v="2019-05-28T00:00:00"/>
    <x v="11"/>
    <x v="11"/>
    <x v="1"/>
    <s v="CANALES DE DISTRIBUCION"/>
    <s v="VIATICOS 2"/>
    <s v="TRANSACCIONES DEL DIA 05/28/2019SPYRAL - GESTION ADMINISTRATIVA"/>
    <n v="130"/>
    <n v="0"/>
    <s v="NEGOCIOS"/>
    <x v="1"/>
  </r>
  <r>
    <n v="91"/>
    <d v="2019-06-03T00:00:00"/>
    <x v="2"/>
    <x v="2"/>
    <x v="1"/>
    <s v="CANALES DE DISTRIBUCION"/>
    <s v="VIATICOS 2"/>
    <s v="TRANSACCIONES DEL DIA 06/03/2019SPYRAL - GESTION ADMINISTRATIVA"/>
    <n v="90"/>
    <n v="0"/>
    <s v="NEGOCIOS"/>
    <x v="1"/>
  </r>
  <r>
    <n v="91"/>
    <d v="2019-06-05T00:00:00"/>
    <x v="2"/>
    <x v="2"/>
    <x v="1"/>
    <s v="CANALES DE DISTRIBUCION"/>
    <s v="NC VIATICOS"/>
    <s v="TRANSACCIONES DEL DIA 06/05/2019SPYRAL - GESTION ADMINISTRATIVA"/>
    <n v="4.28"/>
    <n v="0"/>
    <s v="NEGOCIOS"/>
    <x v="1"/>
  </r>
  <r>
    <n v="91"/>
    <d v="2019-06-08T00:00:00"/>
    <x v="2"/>
    <x v="2"/>
    <x v="1"/>
    <s v="CANALES DE DISTRIBUCION"/>
    <s v="VIATICOS 2"/>
    <s v="TRANSACCIONES DEL DIA 06/08/2019SPYRAL - GESTION ADMINISTRATIVA"/>
    <n v="60"/>
    <n v="0"/>
    <s v="NEGOCIOS"/>
    <x v="1"/>
  </r>
  <r>
    <n v="91"/>
    <d v="2019-06-10T00:00:00"/>
    <x v="2"/>
    <x v="2"/>
    <x v="1"/>
    <s v="CANALES DE DISTRIBUCION"/>
    <s v="VIATICOS 2"/>
    <s v="TRANSACCIONES DEL DIA 06/10/2019SPYRAL - GESTION ADMINISTRATIVA"/>
    <n v="263.01"/>
    <n v="0"/>
    <s v="NEGOCIOS"/>
    <x v="1"/>
  </r>
  <r>
    <n v="91"/>
    <d v="2019-06-13T00:00:00"/>
    <x v="2"/>
    <x v="2"/>
    <x v="1"/>
    <s v="CANALES DE DISTRIBUCION"/>
    <s v="VIATICOS 2"/>
    <s v="TRANSACCIONES DEL DIA 06/13/2019SPYRAL - GESTION ADMINISTRATIVA"/>
    <n v="38"/>
    <n v="0"/>
    <s v="NEGOCIOS"/>
    <x v="1"/>
  </r>
  <r>
    <n v="91"/>
    <d v="2019-06-21T00:00:00"/>
    <x v="2"/>
    <x v="2"/>
    <x v="1"/>
    <s v="CANALES DE DISTRIBUCION"/>
    <s v="VIATICOS 2"/>
    <s v="TRANSACCIONES DEL DIA 06/21/2019SPYRAL - GESTION ADMINISTRATIVA"/>
    <n v="40"/>
    <n v="0"/>
    <s v="NEGOCIOS"/>
    <x v="1"/>
  </r>
  <r>
    <n v="91"/>
    <d v="2019-06-21T00:00:00"/>
    <x v="2"/>
    <x v="2"/>
    <x v="1"/>
    <s v="CANALES DE DISTRIBUCION"/>
    <s v="VIATICOS"/>
    <s v="TRANSACCIONES DEL DIA 06/21/2019SPYRAL - GESTION ADMINISTRATIVA"/>
    <n v="70.23"/>
    <n v="0"/>
    <s v="NEGOCIOS"/>
    <x v="1"/>
  </r>
  <r>
    <n v="91"/>
    <d v="2019-06-22T00:00:00"/>
    <x v="2"/>
    <x v="2"/>
    <x v="1"/>
    <s v="CANALES DE DISTRIBUCION"/>
    <s v="VIATICOS 2"/>
    <s v="TRANSACCIONES DEL DIA 06/22/2019SPYRAL - GESTION ADMINISTRATIVA"/>
    <n v="30"/>
    <n v="0"/>
    <s v="NEGOCIOS"/>
    <x v="1"/>
  </r>
  <r>
    <n v="91"/>
    <d v="2019-06-25T00:00:00"/>
    <x v="2"/>
    <x v="2"/>
    <x v="1"/>
    <s v="CANALES DE DISTRIBUCION"/>
    <s v="VIATICOS 2"/>
    <s v="TRANSACCIONES DEL DIA 06/25/2019SPYRAL - GESTION ADMINISTRATIVA"/>
    <n v="1059.9000000000001"/>
    <n v="0"/>
    <s v="NEGOCIOS"/>
    <x v="1"/>
  </r>
  <r>
    <n v="91"/>
    <d v="2019-06-27T00:00:00"/>
    <x v="2"/>
    <x v="2"/>
    <x v="1"/>
    <s v="CANALES DE DISTRIBUCION"/>
    <s v="VIATICOS 2"/>
    <s v="TRANSACCIONES DEL DIA 06/27/2019SPYRAL - GESTION ADMINISTRATIVA"/>
    <n v="168"/>
    <n v="0"/>
    <s v="NEGOCIOS"/>
    <x v="1"/>
  </r>
  <r>
    <n v="91"/>
    <d v="2019-07-02T00:00:00"/>
    <x v="6"/>
    <x v="6"/>
    <x v="1"/>
    <s v="CANALES DE DISTRIBUCION"/>
    <s v="VIATICOS 2"/>
    <s v="TRANSACCIONES DEL DIA 07/02/2019SPYRAL - GESTION ADMINISTRATIVA"/>
    <n v="52"/>
    <n v="0"/>
    <s v="NEGOCIOS"/>
    <x v="1"/>
  </r>
  <r>
    <n v="91"/>
    <d v="2019-07-08T00:00:00"/>
    <x v="6"/>
    <x v="6"/>
    <x v="1"/>
    <s v="CANALES DE DISTRIBUCION"/>
    <s v="VIATICOS 2"/>
    <s v="TRANSACCIONES DEL DIA 07/08/2019SPYRAL - GESTION ADMINISTRATIVA"/>
    <n v="180"/>
    <n v="0"/>
    <s v="NEGOCIOS"/>
    <x v="1"/>
  </r>
  <r>
    <n v="91"/>
    <d v="2019-07-09T00:00:00"/>
    <x v="6"/>
    <x v="6"/>
    <x v="1"/>
    <s v="CANALES DE DISTRIBUCION"/>
    <s v="VIATICOS"/>
    <s v="TRANSACCIONES DEL DIA 07/09/2019SPYRAL - GESTION ADMINISTRATIVA"/>
    <n v="1170"/>
    <n v="0"/>
    <s v="NEGOCIOS"/>
    <x v="1"/>
  </r>
  <r>
    <n v="91"/>
    <d v="2019-07-09T00:00:00"/>
    <x v="6"/>
    <x v="6"/>
    <x v="1"/>
    <s v="CANALES DE DISTRIBUCION"/>
    <s v="VIATICOS 2"/>
    <s v="TRANSACCIONES DEL DIA 07/09/2019SPYRAL - GESTION ADMINISTRATIVA"/>
    <n v="104"/>
    <n v="0"/>
    <s v="NEGOCIOS"/>
    <x v="1"/>
  </r>
  <r>
    <n v="91"/>
    <d v="2019-07-18T00:00:00"/>
    <x v="6"/>
    <x v="6"/>
    <x v="1"/>
    <s v="CANALES DE DISTRIBUCION"/>
    <s v="NC VIATICOS"/>
    <s v="TRANSACCIONES DEL DIA 07/18/2019SPYRAL - GESTION ADMINISTRATIVA"/>
    <n v="1086.1400000000001"/>
    <n v="0"/>
    <s v="NEGOCIOS"/>
    <x v="1"/>
  </r>
  <r>
    <n v="91"/>
    <d v="2019-07-18T00:00:00"/>
    <x v="6"/>
    <x v="6"/>
    <x v="1"/>
    <s v="CANALES DE DISTRIBUCION"/>
    <s v="VIATICOS 2"/>
    <s v="TRANSACCIONES DEL DIA 07/18/2019SPYRAL - GESTION ADMINISTRATIVA"/>
    <n v="40"/>
    <n v="0"/>
    <s v="NEGOCIOS"/>
    <x v="1"/>
  </r>
  <r>
    <n v="91"/>
    <d v="2019-07-19T00:00:00"/>
    <x v="6"/>
    <x v="6"/>
    <x v="1"/>
    <s v="CANALES DE DISTRIBUCION"/>
    <s v="NC VIATICOS"/>
    <s v="TRANSACCIONES DEL DIA 07/19/2019SPYRAL - GESTION ADMINISTRATIVA"/>
    <n v="224"/>
    <n v="0"/>
    <s v="NEGOCIOS"/>
    <x v="1"/>
  </r>
  <r>
    <n v="91"/>
    <d v="2019-07-20T00:00:00"/>
    <x v="6"/>
    <x v="6"/>
    <x v="1"/>
    <s v="CANALES DE DISTRIBUCION"/>
    <s v="VIATICOS 2"/>
    <s v="TRANSACCIONES DEL DIA 07/20/2019SPYRAL - GESTION ADMINISTRATIVA"/>
    <n v="16"/>
    <n v="0"/>
    <s v="NEGOCIOS"/>
    <x v="1"/>
  </r>
  <r>
    <n v="91"/>
    <d v="2019-07-23T00:00:00"/>
    <x v="6"/>
    <x v="6"/>
    <x v="1"/>
    <s v="CANALES DE DISTRIBUCION"/>
    <s v="VIATICOS 2"/>
    <s v="TRANSACCIONES DEL DIA 07/23/2019SPYRAL - GESTION ADMINISTRATIVA"/>
    <n v="64"/>
    <n v="0"/>
    <s v="NEGOCIOS"/>
    <x v="1"/>
  </r>
  <r>
    <n v="91"/>
    <d v="2019-07-25T00:00:00"/>
    <x v="6"/>
    <x v="6"/>
    <x v="1"/>
    <s v="CANALES DE DISTRIBUCION"/>
    <s v="VIATICOS 2"/>
    <s v="TRANSACCIONES DEL DIA 07/25/2019SPYRAL - GESTION ADMINISTRATIVA"/>
    <n v="450"/>
    <n v="0"/>
    <s v="NEGOCIOS"/>
    <x v="1"/>
  </r>
  <r>
    <n v="91"/>
    <d v="2019-07-26T00:00:00"/>
    <x v="6"/>
    <x v="6"/>
    <x v="1"/>
    <s v="CANALES DE DISTRIBUCION"/>
    <s v="VIATICOS 2"/>
    <s v="TRANSACCIONES DEL DIA 07/26/2019SPYRAL - GESTION ADMINISTRATIVA"/>
    <n v="106"/>
    <n v="0"/>
    <s v="NEGOCIOS"/>
    <x v="1"/>
  </r>
  <r>
    <n v="91"/>
    <d v="2019-07-29T00:00:00"/>
    <x v="6"/>
    <x v="6"/>
    <x v="1"/>
    <s v="CANALES DE DISTRIBUCION"/>
    <s v="NC VIATICOS"/>
    <s v="TRANSACCIONES DEL DIA 07/29/2019SPYRAL - GESTION ADMINISTRATIVA"/>
    <n v="0"/>
    <n v="40"/>
    <s v="NEGOCIOS"/>
    <x v="1"/>
  </r>
  <r>
    <n v="91"/>
    <d v="2019-07-30T00:00:00"/>
    <x v="6"/>
    <x v="6"/>
    <x v="1"/>
    <s v="CANALES DE DISTRIBUCION"/>
    <s v="VIATICOS 2"/>
    <s v="TRANSACCIONES DEL DIA 07/30/2019SPYRAL - GESTION ADMINISTRATIVA"/>
    <n v="32"/>
    <n v="0"/>
    <s v="NEGOCIOS"/>
    <x v="1"/>
  </r>
  <r>
    <n v="91"/>
    <d v="2019-05-03T00:00:00"/>
    <x v="11"/>
    <x v="11"/>
    <x v="1"/>
    <s v="ADMINISTRACION DE SUCURSALES"/>
    <s v="VIATICOS"/>
    <s v="TRANSACCIONES DEL DIA 05/03/2019SPYRAL - GESTION ADMINISTRATIVA"/>
    <n v="245.24"/>
    <n v="0"/>
    <s v="NEGOCIOS"/>
    <x v="1"/>
  </r>
  <r>
    <n v="91"/>
    <d v="2019-06-14T00:00:00"/>
    <x v="2"/>
    <x v="2"/>
    <x v="1"/>
    <s v="ADMINISTRACION DE SUCURSALES"/>
    <s v="VIATICOS 2"/>
    <s v="TRANSACCIONES DEL DIA 06/14/2019SPYRAL - GESTION ADMINISTRATIVA"/>
    <n v="28"/>
    <n v="0"/>
    <s v="NEGOCIOS"/>
    <x v="1"/>
  </r>
  <r>
    <n v="91"/>
    <d v="2019-03-09T00:00:00"/>
    <x v="9"/>
    <x v="9"/>
    <x v="1"/>
    <s v="PERSONALES"/>
    <s v="VIATICOS"/>
    <s v="TRANSACCIONES DEL DIA 03/09/2019SPYRAL - GESTION ADMINISTRATIVA"/>
    <n v="150"/>
    <n v="0"/>
    <s v="NEGOCIOS"/>
    <x v="1"/>
  </r>
  <r>
    <n v="91"/>
    <d v="2019-05-17T00:00:00"/>
    <x v="11"/>
    <x v="11"/>
    <x v="1"/>
    <s v="CENTRO DE TARJETAS"/>
    <s v="VIATICOS 2"/>
    <s v="TRANSACCIONES DEL DIA 05/17/2019SPYRAL - GESTION ADMINISTRATIVA"/>
    <n v="47.45"/>
    <n v="0"/>
    <s v="NEGOCIOS"/>
    <x v="1"/>
  </r>
  <r>
    <n v="91"/>
    <d v="2019-06-21T00:00:00"/>
    <x v="2"/>
    <x v="2"/>
    <x v="1"/>
    <s v="CENTRO DE TARJETAS"/>
    <s v="VIATICOS 2"/>
    <s v="TRANSACCIONES DEL DIA 06/21/2019SPYRAL - GESTION ADMINISTRATIVA"/>
    <n v="260"/>
    <n v="0"/>
    <s v="NEGOCIOS"/>
    <x v="1"/>
  </r>
  <r>
    <n v="91"/>
    <d v="2019-07-05T00:00:00"/>
    <x v="6"/>
    <x v="6"/>
    <x v="1"/>
    <s v="CENTRO DE TARJETAS"/>
    <s v="NC VIATICOS"/>
    <s v="TRANSACCIONES DEL DIA 07/05/2019SPYRAL - GESTION ADMINISTRATIVA"/>
    <n v="1872.76"/>
    <n v="0"/>
    <s v="NEGOCIOS"/>
    <x v="1"/>
  </r>
  <r>
    <n v="91"/>
    <d v="2019-07-11T00:00:00"/>
    <x v="6"/>
    <x v="6"/>
    <x v="1"/>
    <s v="CENTRO DE TARJETAS"/>
    <s v="VIATICOS 2"/>
    <s v="TRANSACCIONES DEL DIA 07/11/2019SPYRAL - GESTION ADMINISTRATIVA"/>
    <n v="30"/>
    <n v="0"/>
    <s v="NEGOCIOS"/>
    <x v="1"/>
  </r>
  <r>
    <n v="91"/>
    <d v="2019-07-12T00:00:00"/>
    <x v="6"/>
    <x v="6"/>
    <x v="1"/>
    <s v="CENTRO DE TARJETAS"/>
    <s v="NC VIATICOS"/>
    <s v="TRANSACCIONES DEL DIA 07/12/2019SPYRAL - GESTION ADMINISTRATIVA"/>
    <n v="882.45"/>
    <n v="0"/>
    <s v="NEGOCIOS"/>
    <x v="1"/>
  </r>
  <r>
    <n v="91"/>
    <d v="2019-07-13T00:00:00"/>
    <x v="6"/>
    <x v="6"/>
    <x v="1"/>
    <s v="CENTRO DE TARJETAS"/>
    <s v="VIATICOS 2"/>
    <s v="TRANSACCIONES DEL DIA 07/13/2019SPYRAL - GESTION ADMINISTRATIVA"/>
    <n v="24.65"/>
    <n v="0"/>
    <s v="NEGOCIOS"/>
    <x v="1"/>
  </r>
  <r>
    <n v="91"/>
    <d v="2019-07-17T00:00:00"/>
    <x v="6"/>
    <x v="6"/>
    <x v="1"/>
    <s v="CENTRO DE TARJETAS"/>
    <s v="VIATICOS 2"/>
    <s v="TRANSACCIONES DEL DIA 07/17/2019SPYRAL - GESTION ADMINISTRATIVA"/>
    <n v="609"/>
    <n v="0"/>
    <s v="NEGOCIOS"/>
    <x v="1"/>
  </r>
  <r>
    <n v="91"/>
    <d v="2019-07-04T00:00:00"/>
    <x v="6"/>
    <x v="6"/>
    <x v="1"/>
    <s v="AFILIACIONES DE COMERCIOS"/>
    <s v="VIATICOS"/>
    <s v="TRANSACCIONES DEL DIA 07/04/2019SPYRAL - GESTION ADMINISTRATIVA"/>
    <n v="1789.9"/>
    <n v="0"/>
    <s v="NEGOCIOS"/>
    <x v="1"/>
  </r>
  <r>
    <n v="91"/>
    <d v="2019-06-18T00:00:00"/>
    <x v="2"/>
    <x v="2"/>
    <x v="1"/>
    <s v="EMISOR DE TARJETAS"/>
    <s v="NC VIATICOS"/>
    <s v="TRANSACCIONES DEL DIA 06/18/2019SPYRAL - GESTION ADMINISTRATIVA"/>
    <n v="2723.68"/>
    <n v="0"/>
    <s v="NEGOCIOS"/>
    <x v="1"/>
  </r>
  <r>
    <n v="91"/>
    <d v="2019-07-04T00:00:00"/>
    <x v="6"/>
    <x v="6"/>
    <x v="1"/>
    <s v="EMISOR DE TARJETAS"/>
    <s v="NC VIATICOS"/>
    <s v="TRANSACCIONES DEL DIA 07/04/2019SPYRAL - GESTION ADMINISTRATIVA"/>
    <n v="0"/>
    <n v="2723.68"/>
    <s v="NEGOCIOS"/>
    <x v="1"/>
  </r>
  <r>
    <n v="91"/>
    <d v="2019-03-08T00:00:00"/>
    <x v="9"/>
    <x v="9"/>
    <x v="1"/>
    <s v="CANALES ALTERNOS"/>
    <s v="VIATICOS"/>
    <s v="TRANSACCIONES DEL DIA 03/08/2019SPYRAL - GESTION ADMINISTRATIVA"/>
    <n v="24"/>
    <n v="0"/>
    <s v="NEGOCIOS"/>
    <x v="1"/>
  </r>
  <r>
    <n v="91"/>
    <d v="2019-03-15T00:00:00"/>
    <x v="9"/>
    <x v="9"/>
    <x v="1"/>
    <s v="CANALES ALTERNOS"/>
    <s v="VIATICOS"/>
    <s v="TRANSACCIONES DEL DIA 03/15/2019SPYRAL - GESTION ADMINISTRATIVA"/>
    <n v="261"/>
    <n v="0"/>
    <s v="NEGOCIOS"/>
    <x v="1"/>
  </r>
  <r>
    <n v="91"/>
    <d v="2019-03-20T00:00:00"/>
    <x v="9"/>
    <x v="9"/>
    <x v="1"/>
    <s v="CANALES ALTERNOS"/>
    <s v="VIATICOS 2"/>
    <s v="TRANSACCIONES DEL DIA 03/20/2019SPYRAL - GESTION ADMINISTRATIVA"/>
    <n v="172.7"/>
    <n v="0"/>
    <s v="NEGOCIOS"/>
    <x v="1"/>
  </r>
  <r>
    <n v="91"/>
    <d v="2019-04-01T00:00:00"/>
    <x v="10"/>
    <x v="10"/>
    <x v="1"/>
    <s v="CANALES ALTERNOS"/>
    <s v="VIATICOS 2"/>
    <s v="TRANSACCIONES DEL DIA 04/01/2019SPYRAL - GESTION ADMINISTRATIVA"/>
    <n v="37.479999999999997"/>
    <n v="0"/>
    <s v="NEGOCIOS"/>
    <x v="1"/>
  </r>
  <r>
    <n v="91"/>
    <d v="2019-04-11T00:00:00"/>
    <x v="10"/>
    <x v="10"/>
    <x v="1"/>
    <s v="CANALES ALTERNOS"/>
    <s v="VIATICOS 2"/>
    <s v="TRANSACCIONES DEL DIA 04/11/2019SPYRAL - GESTION ADMINISTRATIVA"/>
    <n v="21.4"/>
    <n v="0"/>
    <s v="NEGOCIOS"/>
    <x v="1"/>
  </r>
  <r>
    <n v="91"/>
    <d v="2019-04-22T00:00:00"/>
    <x v="10"/>
    <x v="10"/>
    <x v="1"/>
    <s v="CANALES ALTERNOS"/>
    <s v="VIATICOS 2"/>
    <s v="TRANSACCIONES DEL DIA 04/22/2019SPYRAL - GESTION ADMINISTRATIVA"/>
    <n v="418.1"/>
    <n v="0"/>
    <s v="NEGOCIOS"/>
    <x v="1"/>
  </r>
  <r>
    <n v="91"/>
    <d v="2019-04-22T00:00:00"/>
    <x v="10"/>
    <x v="10"/>
    <x v="1"/>
    <s v="CANALES ALTERNOS"/>
    <s v="VIATICOS"/>
    <s v="TRANSACCIONES DEL DIA 04/22/2019SPYRAL - GESTION ADMINISTRATIVA"/>
    <n v="200.88"/>
    <n v="0"/>
    <s v="NEGOCIOS"/>
    <x v="1"/>
  </r>
  <r>
    <n v="91"/>
    <d v="2019-04-25T00:00:00"/>
    <x v="10"/>
    <x v="10"/>
    <x v="1"/>
    <s v="CANALES ALTERNOS"/>
    <s v="VIATICOS 2"/>
    <s v="TRANSACCIONES DEL DIA 04/25/2019SPYRAL - GESTION ADMINISTRATIVA"/>
    <n v="26.2"/>
    <n v="0"/>
    <s v="NEGOCIOS"/>
    <x v="1"/>
  </r>
  <r>
    <n v="91"/>
    <d v="2019-05-03T00:00:00"/>
    <x v="11"/>
    <x v="11"/>
    <x v="1"/>
    <s v="CANALES ALTERNOS"/>
    <s v="VIATICOS 2"/>
    <s v="TRANSACCIONES DEL DIA 05/03/2019SPYRAL - GESTION ADMINISTRATIVA"/>
    <n v="475"/>
    <n v="0"/>
    <s v="NEGOCIOS"/>
    <x v="1"/>
  </r>
  <r>
    <n v="91"/>
    <d v="2019-05-03T00:00:00"/>
    <x v="11"/>
    <x v="11"/>
    <x v="1"/>
    <s v="CANALES ALTERNOS"/>
    <s v="NC VIATICOS"/>
    <s v="TRANSACCIONES DEL DIA 05/03/2019SPYRAL - GESTION ADMINISTRATIVA"/>
    <n v="2023.13"/>
    <n v="0"/>
    <s v="NEGOCIOS"/>
    <x v="1"/>
  </r>
  <r>
    <n v="91"/>
    <d v="2019-05-07T00:00:00"/>
    <x v="11"/>
    <x v="11"/>
    <x v="1"/>
    <s v="CANALES ALTERNOS"/>
    <s v="VIATICOS 2"/>
    <s v="TRANSACCIONES DEL DIA 05/07/2019SPYRAL - GESTION ADMINISTRATIVA"/>
    <n v="26.2"/>
    <n v="0"/>
    <s v="NEGOCIOS"/>
    <x v="1"/>
  </r>
  <r>
    <n v="91"/>
    <d v="2019-05-24T00:00:00"/>
    <x v="11"/>
    <x v="11"/>
    <x v="1"/>
    <s v="CANALES ALTERNOS"/>
    <s v="VIATICOS 2"/>
    <s v="TRANSACCIONES DEL DIA 05/24/2019SPYRAL - GESTION ADMINISTRATIVA"/>
    <n v="10"/>
    <n v="0"/>
    <s v="NEGOCIOS"/>
    <x v="1"/>
  </r>
  <r>
    <n v="91"/>
    <d v="2019-05-28T00:00:00"/>
    <x v="11"/>
    <x v="11"/>
    <x v="1"/>
    <s v="CANALES ALTERNOS"/>
    <s v="VIATICOS 2"/>
    <s v="TRANSACCIONES DEL DIA 05/28/2019SPYRAL - GESTION ADMINISTRATIVA"/>
    <n v="14.6"/>
    <n v="0"/>
    <s v="NEGOCIOS"/>
    <x v="1"/>
  </r>
  <r>
    <n v="91"/>
    <d v="2019-06-07T00:00:00"/>
    <x v="2"/>
    <x v="2"/>
    <x v="1"/>
    <s v="CANALES ALTERNOS"/>
    <s v="VIATICOS 2"/>
    <s v="TRANSACCIONES DEL DIA 06/07/2019SPYRAL - GESTION ADMINISTRATIVA"/>
    <n v="247"/>
    <n v="0"/>
    <s v="NEGOCIOS"/>
    <x v="1"/>
  </r>
  <r>
    <n v="91"/>
    <d v="2019-06-25T00:00:00"/>
    <x v="2"/>
    <x v="2"/>
    <x v="1"/>
    <s v="CANALES ALTERNOS"/>
    <s v="VIATICOS 2"/>
    <s v="TRANSACCIONES DEL DIA 06/25/2019SPYRAL - GESTION ADMINISTRATIVA"/>
    <n v="27.4"/>
    <n v="0"/>
    <s v="NEGOCIOS"/>
    <x v="1"/>
  </r>
  <r>
    <n v="91"/>
    <d v="2019-06-28T00:00:00"/>
    <x v="2"/>
    <x v="2"/>
    <x v="1"/>
    <s v="CANALES ALTERNOS"/>
    <s v="VIATICOS"/>
    <s v="TRANSACCIONES DEL DIA 06/28/2019SPYRAL - GESTION ADMINISTRATIVA"/>
    <n v="123"/>
    <n v="0"/>
    <s v="NEGOCIOS"/>
    <x v="1"/>
  </r>
  <r>
    <n v="91"/>
    <d v="2019-07-10T00:00:00"/>
    <x v="6"/>
    <x v="6"/>
    <x v="1"/>
    <s v="CANALES ALTERNOS"/>
    <s v="VIATICOS 2"/>
    <s v="TRANSACCIONES DEL DIA 07/10/2019SPYRAL - GESTION ADMINISTRATIVA"/>
    <n v="130.18"/>
    <n v="0"/>
    <s v="NEGOCIOS"/>
    <x v="1"/>
  </r>
  <r>
    <n v="91"/>
    <d v="2019-07-11T00:00:00"/>
    <x v="6"/>
    <x v="6"/>
    <x v="1"/>
    <s v="CANALES ALTERNOS"/>
    <s v="NC VIATICOS"/>
    <s v="TRANSACCIONES DEL DIA 07/11/2019SPYRAL - GESTION ADMINISTRATIVA"/>
    <n v="10"/>
    <n v="0"/>
    <s v="NEGOCIOS"/>
    <x v="1"/>
  </r>
  <r>
    <n v="91"/>
    <d v="2019-07-23T00:00:00"/>
    <x v="6"/>
    <x v="6"/>
    <x v="1"/>
    <s v="CANALES ALTERNOS"/>
    <s v="VIATICOS 2"/>
    <s v="TRANSACCIONES DEL DIA 07/23/2019SPYRAL - GESTION ADMINISTRATIVA"/>
    <n v="13.91"/>
    <n v="0"/>
    <s v="NEGOCIOS"/>
    <x v="1"/>
  </r>
  <r>
    <n v="91"/>
    <d v="2019-07-26T00:00:00"/>
    <x v="6"/>
    <x v="6"/>
    <x v="1"/>
    <s v="CANALES ALTERNOS"/>
    <s v="VIATICOS 2"/>
    <s v="TRANSACCIONES DEL DIA 07/26/2019SPYRAL - GESTION ADMINISTRATIVA"/>
    <n v="75.599999999999994"/>
    <n v="0"/>
    <s v="NEGOCIOS"/>
    <x v="1"/>
  </r>
  <r>
    <n v="91"/>
    <d v="2019-01-19T00:00:00"/>
    <x v="7"/>
    <x v="7"/>
    <x v="1"/>
    <s v="TELEMERCADEO"/>
    <s v="NC VIATICOS"/>
    <s v="TRANSACCIONES DEL DIA 01/19/2019SPYRAL - GESTION ADMINISTRATIVA"/>
    <n v="442"/>
    <n v="0"/>
    <s v="NEGOCIOS"/>
    <x v="1"/>
  </r>
  <r>
    <n v="91"/>
    <d v="2019-02-15T00:00:00"/>
    <x v="8"/>
    <x v="8"/>
    <x v="1"/>
    <s v="TELEMERCADEO"/>
    <s v="NC VIATICOS"/>
    <s v="TRANSACCIONES DEL DIA 02/15/2019SPYRAL - GESTION ADMINISTRATIVA"/>
    <n v="448.15"/>
    <n v="0"/>
    <s v="NEGOCIOS"/>
    <x v="1"/>
  </r>
  <r>
    <n v="91"/>
    <d v="2019-03-20T00:00:00"/>
    <x v="9"/>
    <x v="9"/>
    <x v="1"/>
    <s v="TELEMERCADEO"/>
    <s v="VIATICOS 2"/>
    <s v="TRANSACCIONES DEL DIA 03/20/2019SPYRAL - GESTION ADMINISTRATIVA"/>
    <n v="18.399999999999999"/>
    <n v="0"/>
    <s v="NEGOCIOS"/>
    <x v="1"/>
  </r>
  <r>
    <n v="91"/>
    <d v="2019-03-22T00:00:00"/>
    <x v="9"/>
    <x v="9"/>
    <x v="1"/>
    <s v="TELEMERCADEO"/>
    <s v="NC VIATICOS"/>
    <s v="TRANSACCIONES DEL DIA 03/22/2019SPYRAL - GESTION ADMINISTRATIVA"/>
    <n v="444.3"/>
    <n v="0"/>
    <s v="NEGOCIOS"/>
    <x v="1"/>
  </r>
  <r>
    <n v="91"/>
    <d v="2019-03-27T00:00:00"/>
    <x v="9"/>
    <x v="9"/>
    <x v="1"/>
    <s v="TELEMERCADEO"/>
    <s v="VIATICOS 2"/>
    <s v="TRANSACCIONES DEL DIA 03/27/2019SPYRAL - GESTION ADMINISTRATIVA"/>
    <n v="17.12"/>
    <n v="0"/>
    <s v="NEGOCIOS"/>
    <x v="1"/>
  </r>
  <r>
    <n v="91"/>
    <d v="2019-04-05T00:00:00"/>
    <x v="10"/>
    <x v="10"/>
    <x v="1"/>
    <s v="TELEMERCADEO"/>
    <s v="VIATICOS 2"/>
    <s v="TRANSACCIONES DEL DIA 04/05/2019SPYRAL - GESTION ADMINISTRATIVA"/>
    <n v="51.99"/>
    <n v="0"/>
    <s v="NEGOCIOS"/>
    <x v="1"/>
  </r>
  <r>
    <n v="91"/>
    <d v="2019-04-15T00:00:00"/>
    <x v="10"/>
    <x v="10"/>
    <x v="1"/>
    <s v="TELEMERCADEO"/>
    <s v="VIATICOS 2"/>
    <s v="TRANSACCIONES DEL DIA 04/15/2019SPYRAL - GESTION ADMINISTRATIVA"/>
    <n v="26.13"/>
    <n v="0"/>
    <s v="NEGOCIOS"/>
    <x v="1"/>
  </r>
  <r>
    <n v="91"/>
    <d v="2019-04-26T00:00:00"/>
    <x v="10"/>
    <x v="10"/>
    <x v="1"/>
    <s v="TELEMERCADEO"/>
    <s v="NC VIATICOS"/>
    <s v="TRANSACCIONES DEL DIA 04/26/2019SPYRAL - GESTION ADMINISTRATIVA"/>
    <n v="349.8"/>
    <n v="0"/>
    <s v="NEGOCIOS"/>
    <x v="1"/>
  </r>
  <r>
    <n v="91"/>
    <d v="2019-05-15T00:00:00"/>
    <x v="11"/>
    <x v="11"/>
    <x v="1"/>
    <s v="TELEMERCADEO"/>
    <s v="VIATICOS 2"/>
    <s v="TRANSACCIONES DEL DIA 05/15/2019SPYRAL - GESTION ADMINISTRATIVA"/>
    <n v="10.7"/>
    <n v="0"/>
    <s v="NEGOCIOS"/>
    <x v="1"/>
  </r>
  <r>
    <n v="91"/>
    <d v="2019-05-16T00:00:00"/>
    <x v="11"/>
    <x v="11"/>
    <x v="1"/>
    <s v="TELEMERCADEO"/>
    <s v="NC VIATICOS"/>
    <s v="TRANSACCIONES DEL DIA 05/16/2019SPYRAL - GESTION ADMINISTRATIVA"/>
    <n v="0"/>
    <n v="342.3"/>
    <s v="NEGOCIOS"/>
    <x v="1"/>
  </r>
  <r>
    <n v="91"/>
    <d v="2019-05-17T00:00:00"/>
    <x v="11"/>
    <x v="11"/>
    <x v="1"/>
    <s v="TELEMERCADEO"/>
    <s v="NC VIATICOS"/>
    <s v="TRANSACCIONES DEL DIA 05/17/2019SPYRAL - GESTION ADMINISTRATIVA"/>
    <n v="684.6"/>
    <n v="0"/>
    <s v="NEGOCIOS"/>
    <x v="1"/>
  </r>
  <r>
    <n v="91"/>
    <d v="2019-06-06T00:00:00"/>
    <x v="2"/>
    <x v="2"/>
    <x v="1"/>
    <s v="TELEMERCADEO"/>
    <s v="VIATICOS 2"/>
    <s v="TRANSACCIONES DEL DIA 06/06/2019SPYRAL - GESTION ADMINISTRATIVA"/>
    <n v="12.75"/>
    <n v="0"/>
    <s v="NEGOCIOS"/>
    <x v="1"/>
  </r>
  <r>
    <n v="91"/>
    <d v="2019-06-14T00:00:00"/>
    <x v="2"/>
    <x v="2"/>
    <x v="1"/>
    <s v="TELEMERCADEO"/>
    <s v="VIATICOS 2"/>
    <s v="TRANSACCIONES DEL DIA 06/14/2019SPYRAL - GESTION ADMINISTRATIVA"/>
    <n v="16.05"/>
    <n v="0"/>
    <s v="NEGOCIOS"/>
    <x v="1"/>
  </r>
  <r>
    <n v="91"/>
    <d v="2019-06-20T00:00:00"/>
    <x v="2"/>
    <x v="2"/>
    <x v="1"/>
    <s v="TELEMERCADEO"/>
    <s v="NC VIATICOS"/>
    <s v="TRANSACCIONES DEL DIA 06/20/2019SPYRAL - GESTION ADMINISTRATIVA"/>
    <n v="395.2"/>
    <n v="0"/>
    <s v="NEGOCIOS"/>
    <x v="1"/>
  </r>
  <r>
    <n v="91"/>
    <d v="2019-06-22T00:00:00"/>
    <x v="2"/>
    <x v="2"/>
    <x v="1"/>
    <s v="TELEMERCADEO"/>
    <s v="VIATICOS 2"/>
    <s v="TRANSACCIONES DEL DIA 06/22/2019SPYRAL - GESTION ADMINISTRATIVA"/>
    <n v="37.450000000000003"/>
    <n v="0"/>
    <s v="NEGOCIOS"/>
    <x v="1"/>
  </r>
  <r>
    <n v="91"/>
    <d v="2019-06-24T00:00:00"/>
    <x v="2"/>
    <x v="2"/>
    <x v="1"/>
    <s v="TELEMERCADEO"/>
    <s v="VIATICOS 2"/>
    <s v="TRANSACCIONES DEL DIA 06/24/2019SPYRAL - GESTION ADMINISTRATIVA"/>
    <n v="10.7"/>
    <n v="0"/>
    <s v="NEGOCIOS"/>
    <x v="1"/>
  </r>
  <r>
    <n v="91"/>
    <d v="2019-07-03T00:00:00"/>
    <x v="6"/>
    <x v="6"/>
    <x v="1"/>
    <s v="TELEMERCADEO"/>
    <s v="VIATICOS 2"/>
    <s v="TRANSACCIONES DEL DIA 07/03/2019SPYRAL - GESTION ADMINISTRATIVA"/>
    <n v="16.05"/>
    <n v="0"/>
    <s v="NEGOCIOS"/>
    <x v="1"/>
  </r>
  <r>
    <n v="91"/>
    <d v="2019-07-12T00:00:00"/>
    <x v="6"/>
    <x v="6"/>
    <x v="1"/>
    <s v="TELEMERCADEO"/>
    <s v="NC VIATICOS"/>
    <s v="TRANSACCIONES DEL DIA 07/12/2019SPYRAL - GESTION ADMINISTRATIVA"/>
    <n v="344.25"/>
    <n v="0"/>
    <s v="NEGOCIOS"/>
    <x v="1"/>
  </r>
  <r>
    <n v="91"/>
    <d v="2019-07-13T00:00:00"/>
    <x v="6"/>
    <x v="6"/>
    <x v="1"/>
    <s v="TELEMERCADEO"/>
    <s v="VIATICOS 2"/>
    <s v="TRANSACCIONES DEL DIA 07/13/2019SPYRAL - GESTION ADMINISTRATIVA"/>
    <n v="16.05"/>
    <n v="0"/>
    <s v="NEGOCIOS"/>
    <x v="1"/>
  </r>
  <r>
    <n v="91"/>
    <d v="2019-07-16T00:00:00"/>
    <x v="6"/>
    <x v="6"/>
    <x v="1"/>
    <s v="TELEMERCADEO"/>
    <s v="VIATICOS 2"/>
    <s v="TRANSACCIONES DEL DIA 07/16/2019SPYRAL - GESTION ADMINISTRATIVA"/>
    <n v="16.05"/>
    <n v="0"/>
    <s v="NEGOCIOS"/>
    <x v="1"/>
  </r>
  <r>
    <n v="91"/>
    <d v="2019-01-03T00:00:00"/>
    <x v="7"/>
    <x v="7"/>
    <x v="1"/>
    <s v="ATM"/>
    <s v="VIATICOS"/>
    <s v="TRANSACCIONES DEL DIA 01/03/2019SPYRAL - GESTION ADMINISTRATIVA"/>
    <n v="10"/>
    <n v="0"/>
    <s v="NEGOCIOS"/>
    <x v="1"/>
  </r>
  <r>
    <n v="91"/>
    <d v="2019-01-04T00:00:00"/>
    <x v="7"/>
    <x v="7"/>
    <x v="1"/>
    <s v="ATM"/>
    <s v="VIATICOS 2"/>
    <s v="TRANSACCIONES DEL DIA 01/04/2019SPYRAL - GESTION ADMINISTRATIVA"/>
    <n v="4.5999999999999996"/>
    <n v="0"/>
    <s v="NEGOCIOS"/>
    <x v="1"/>
  </r>
  <r>
    <n v="91"/>
    <d v="2019-01-10T00:00:00"/>
    <x v="7"/>
    <x v="7"/>
    <x v="1"/>
    <s v="ATM"/>
    <s v="VIATICOS"/>
    <s v="TRANSACCIONES DEL DIA 01/10/2019SPYRAL - GESTION ADMINISTRATIVA"/>
    <n v="27"/>
    <n v="0"/>
    <s v="NEGOCIOS"/>
    <x v="1"/>
  </r>
  <r>
    <n v="91"/>
    <d v="2019-01-14T00:00:00"/>
    <x v="7"/>
    <x v="7"/>
    <x v="1"/>
    <s v="ATM"/>
    <s v="VIATICOS 2"/>
    <s v="TRANSACCIONES DEL DIA 01/14/2019SPYRAL - GESTION ADMINISTRATIVA"/>
    <n v="20"/>
    <n v="0"/>
    <s v="NEGOCIOS"/>
    <x v="1"/>
  </r>
  <r>
    <n v="91"/>
    <d v="2019-01-18T00:00:00"/>
    <x v="7"/>
    <x v="7"/>
    <x v="1"/>
    <s v="ATM"/>
    <s v="VIATICOS"/>
    <s v="TRANSACCIONES DEL DIA 01/18/2019SPYRAL - GESTION ADMINISTRATIVA"/>
    <n v="102.06"/>
    <n v="0"/>
    <s v="NEGOCIOS"/>
    <x v="1"/>
  </r>
  <r>
    <n v="91"/>
    <d v="2019-01-19T00:00:00"/>
    <x v="7"/>
    <x v="7"/>
    <x v="1"/>
    <s v="ATM"/>
    <s v="NC VIATICOS"/>
    <s v="TRANSACCIONES DEL DIA 01/19/2019SPYRAL - GESTION ADMINISTRATIVA"/>
    <n v="269.14999999999998"/>
    <n v="0"/>
    <s v="NEGOCIOS"/>
    <x v="1"/>
  </r>
  <r>
    <n v="91"/>
    <d v="2019-01-22T00:00:00"/>
    <x v="7"/>
    <x v="7"/>
    <x v="1"/>
    <s v="ATM"/>
    <s v="VIATICOS"/>
    <s v="TRANSACCIONES DEL DIA 01/22/2019SPYRAL - GESTION ADMINISTRATIVA"/>
    <n v="10"/>
    <n v="0"/>
    <s v="NEGOCIOS"/>
    <x v="1"/>
  </r>
  <r>
    <n v="91"/>
    <d v="2019-01-24T00:00:00"/>
    <x v="7"/>
    <x v="7"/>
    <x v="1"/>
    <s v="ATM"/>
    <s v="VIATICOS"/>
    <s v="TRANSACCIONES DEL DIA 01/24/2019SPYRAL - GESTION ADMINISTRATIVA"/>
    <n v="64"/>
    <n v="0"/>
    <s v="NEGOCIOS"/>
    <x v="1"/>
  </r>
  <r>
    <n v="91"/>
    <d v="2019-01-29T00:00:00"/>
    <x v="7"/>
    <x v="7"/>
    <x v="1"/>
    <s v="ATM"/>
    <s v="VIATICOS"/>
    <s v="TRANSACCIONES DEL DIA 01/29/2019SPYRAL - GESTION ADMINISTRATIVA"/>
    <n v="12.3"/>
    <n v="0"/>
    <s v="NEGOCIOS"/>
    <x v="1"/>
  </r>
  <r>
    <n v="91"/>
    <d v="2019-01-30T00:00:00"/>
    <x v="7"/>
    <x v="7"/>
    <x v="1"/>
    <s v="ATM"/>
    <s v="VIATICOS"/>
    <s v="TRANSACCIONES DEL DIA 01/30/2019SPYRAL - GESTION ADMINISTRATIVA"/>
    <n v="51.5"/>
    <n v="0"/>
    <s v="NEGOCIOS"/>
    <x v="1"/>
  </r>
  <r>
    <n v="91"/>
    <d v="2019-02-08T00:00:00"/>
    <x v="8"/>
    <x v="8"/>
    <x v="1"/>
    <s v="ATM"/>
    <s v="VIATICOS"/>
    <s v="TRANSACCIONES DEL DIA 02/08/2019SPYRAL - GESTION ADMINISTRATIVA"/>
    <n v="14.3"/>
    <n v="0"/>
    <s v="NEGOCIOS"/>
    <x v="1"/>
  </r>
  <r>
    <n v="91"/>
    <d v="2019-02-13T00:00:00"/>
    <x v="8"/>
    <x v="8"/>
    <x v="1"/>
    <s v="ATM"/>
    <s v="VIATICOS"/>
    <s v="TRANSACCIONES DEL DIA 02/13/2019SPYRAL - GESTION ADMINISTRATIVA"/>
    <n v="20"/>
    <n v="0"/>
    <s v="NEGOCIOS"/>
    <x v="1"/>
  </r>
  <r>
    <n v="91"/>
    <d v="2019-02-15T00:00:00"/>
    <x v="8"/>
    <x v="8"/>
    <x v="1"/>
    <s v="ATM"/>
    <s v="NC VIATICOS"/>
    <s v="TRANSACCIONES DEL DIA 02/15/2019SPYRAL - GESTION ADMINISTRATIVA"/>
    <n v="193.8"/>
    <n v="0"/>
    <s v="NEGOCIOS"/>
    <x v="1"/>
  </r>
  <r>
    <n v="91"/>
    <d v="2019-03-08T00:00:00"/>
    <x v="9"/>
    <x v="9"/>
    <x v="1"/>
    <s v="ATM"/>
    <s v="VIATICOS"/>
    <s v="TRANSACCIONES DEL DIA 03/08/2019SPYRAL - GESTION ADMINISTRATIVA"/>
    <n v="9.1999999999999993"/>
    <n v="0"/>
    <s v="NEGOCIOS"/>
    <x v="1"/>
  </r>
  <r>
    <n v="91"/>
    <d v="2019-03-11T00:00:00"/>
    <x v="9"/>
    <x v="9"/>
    <x v="1"/>
    <s v="ATM"/>
    <s v="VIATICOS"/>
    <s v="TRANSACCIONES DEL DIA 03/11/2019SPYRAL - GESTION ADMINISTRATIVA"/>
    <n v="22.3"/>
    <n v="0"/>
    <s v="NEGOCIOS"/>
    <x v="1"/>
  </r>
  <r>
    <n v="91"/>
    <d v="2019-03-15T00:00:00"/>
    <x v="9"/>
    <x v="9"/>
    <x v="1"/>
    <s v="ATM"/>
    <s v="VIATICOS"/>
    <s v="TRANSACCIONES DEL DIA 03/15/2019SPYRAL - GESTION ADMINISTRATIVA"/>
    <n v="15"/>
    <n v="0"/>
    <s v="NEGOCIOS"/>
    <x v="1"/>
  </r>
  <r>
    <n v="91"/>
    <d v="2019-03-22T00:00:00"/>
    <x v="9"/>
    <x v="9"/>
    <x v="1"/>
    <s v="ATM"/>
    <s v="NC VIATICOS"/>
    <s v="TRANSACCIONES DEL DIA 03/22/2019SPYRAL - GESTION ADMINISTRATIVA"/>
    <n v="147.19999999999999"/>
    <n v="0"/>
    <s v="NEGOCIOS"/>
    <x v="1"/>
  </r>
  <r>
    <n v="91"/>
    <d v="2019-03-26T00:00:00"/>
    <x v="9"/>
    <x v="9"/>
    <x v="1"/>
    <s v="ATM"/>
    <s v="VIATICOS 2"/>
    <s v="TRANSACCIONES DEL DIA 03/26/2019SPYRAL - GESTION ADMINISTRATIVA"/>
    <n v="10"/>
    <n v="0"/>
    <s v="NEGOCIOS"/>
    <x v="1"/>
  </r>
  <r>
    <n v="91"/>
    <d v="2019-03-27T00:00:00"/>
    <x v="9"/>
    <x v="9"/>
    <x v="1"/>
    <s v="ATM"/>
    <s v="VIATICOS 2"/>
    <s v="TRANSACCIONES DEL DIA 03/27/2019SPYRAL - GESTION ADMINISTRATIVA"/>
    <n v="34.6"/>
    <n v="0"/>
    <s v="NEGOCIOS"/>
    <x v="1"/>
  </r>
  <r>
    <n v="91"/>
    <d v="2019-04-06T00:00:00"/>
    <x v="10"/>
    <x v="10"/>
    <x v="1"/>
    <s v="ATM"/>
    <s v="VIATICOS 2"/>
    <s v="TRANSACCIONES DEL DIA 04/06/2019SPYRAL - GESTION ADMINISTRATIVA"/>
    <n v="10"/>
    <n v="0"/>
    <s v="NEGOCIOS"/>
    <x v="1"/>
  </r>
  <r>
    <n v="91"/>
    <d v="2019-04-09T00:00:00"/>
    <x v="10"/>
    <x v="10"/>
    <x v="1"/>
    <s v="ATM"/>
    <s v="VIATICOS 2"/>
    <s v="TRANSACCIONES DEL DIA 04/09/2019SPYRAL - GESTION ADMINISTRATIVA"/>
    <n v="25"/>
    <n v="0"/>
    <s v="NEGOCIOS"/>
    <x v="1"/>
  </r>
  <r>
    <n v="91"/>
    <d v="2019-04-12T00:00:00"/>
    <x v="10"/>
    <x v="10"/>
    <x v="1"/>
    <s v="ATM"/>
    <s v="VIATICOS 2"/>
    <s v="TRANSACCIONES DEL DIA 04/12/2019SPYRAL - GESTION ADMINISTRATIVA"/>
    <n v="25"/>
    <n v="0"/>
    <s v="NEGOCIOS"/>
    <x v="1"/>
  </r>
  <r>
    <n v="91"/>
    <d v="2019-04-13T00:00:00"/>
    <x v="10"/>
    <x v="10"/>
    <x v="1"/>
    <s v="ATM"/>
    <s v="NC VIATICOS"/>
    <s v="TRANSACCIONES DEL DIA 04/13/2019SPYRAL - GESTION ADMINISTRATIVA"/>
    <n v="0"/>
    <n v="25"/>
    <s v="NEGOCIOS"/>
    <x v="1"/>
  </r>
  <r>
    <n v="91"/>
    <d v="2019-04-16T00:00:00"/>
    <x v="10"/>
    <x v="10"/>
    <x v="1"/>
    <s v="ATM"/>
    <s v="VIATICOS 2"/>
    <s v="TRANSACCIONES DEL DIA 04/16/2019SPYRAL - GESTION ADMINISTRATIVA"/>
    <n v="4.5999999999999996"/>
    <n v="0"/>
    <s v="NEGOCIOS"/>
    <x v="1"/>
  </r>
  <r>
    <n v="91"/>
    <d v="2019-04-22T00:00:00"/>
    <x v="10"/>
    <x v="10"/>
    <x v="1"/>
    <s v="ATM"/>
    <s v="VIATICOS 2"/>
    <s v="TRANSACCIONES DEL DIA 04/22/2019SPYRAL - GESTION ADMINISTRATIVA"/>
    <n v="22.3"/>
    <n v="0"/>
    <s v="NEGOCIOS"/>
    <x v="1"/>
  </r>
  <r>
    <n v="91"/>
    <d v="2019-04-26T00:00:00"/>
    <x v="10"/>
    <x v="10"/>
    <x v="1"/>
    <s v="ATM"/>
    <s v="NC VIATICOS"/>
    <s v="TRANSACCIONES DEL DIA 04/26/2019SPYRAL - GESTION ADMINISTRATIVA"/>
    <n v="143"/>
    <n v="0"/>
    <s v="NEGOCIOS"/>
    <x v="1"/>
  </r>
  <r>
    <n v="91"/>
    <d v="2019-04-29T00:00:00"/>
    <x v="10"/>
    <x v="10"/>
    <x v="1"/>
    <s v="ATM"/>
    <s v="VIATICOS 2"/>
    <s v="TRANSACCIONES DEL DIA 04/29/2019SPYRAL - GESTION ADMINISTRATIVA"/>
    <n v="7.7"/>
    <n v="0"/>
    <s v="NEGOCIOS"/>
    <x v="1"/>
  </r>
  <r>
    <n v="91"/>
    <d v="2019-05-02T00:00:00"/>
    <x v="11"/>
    <x v="11"/>
    <x v="1"/>
    <s v="ATM"/>
    <s v="VIATICOS 2"/>
    <s v="TRANSACCIONES DEL DIA 05/02/2019SPYRAL - GESTION ADMINISTRATIVA"/>
    <n v="7.7"/>
    <n v="0"/>
    <s v="NEGOCIOS"/>
    <x v="1"/>
  </r>
  <r>
    <n v="91"/>
    <d v="2019-05-03T00:00:00"/>
    <x v="11"/>
    <x v="11"/>
    <x v="1"/>
    <s v="ATM"/>
    <s v="VIATICOS"/>
    <s v="TRANSACCIONES DEL DIA 05/03/2019SPYRAL - GESTION ADMINISTRATIVA"/>
    <n v="70.23"/>
    <n v="0"/>
    <s v="NEGOCIOS"/>
    <x v="1"/>
  </r>
  <r>
    <n v="91"/>
    <d v="2019-05-04T00:00:00"/>
    <x v="11"/>
    <x v="11"/>
    <x v="1"/>
    <s v="ATM"/>
    <s v="VIATICOS 2"/>
    <s v="TRANSACCIONES DEL DIA 05/04/2019SPYRAL - GESTION ADMINISTRATIVA"/>
    <n v="4.5999999999999996"/>
    <n v="0"/>
    <s v="NEGOCIOS"/>
    <x v="1"/>
  </r>
  <r>
    <n v="91"/>
    <d v="2019-05-06T00:00:00"/>
    <x v="11"/>
    <x v="11"/>
    <x v="1"/>
    <s v="ATM"/>
    <s v="VIATICOS 2"/>
    <s v="TRANSACCIONES DEL DIA 05/06/2019SPYRAL - GESTION ADMINISTRATIVA"/>
    <n v="4.78"/>
    <n v="0"/>
    <s v="NEGOCIOS"/>
    <x v="1"/>
  </r>
  <r>
    <n v="91"/>
    <d v="2019-05-08T00:00:00"/>
    <x v="11"/>
    <x v="11"/>
    <x v="1"/>
    <s v="ATM"/>
    <s v="VIATICOS 2"/>
    <s v="TRANSACCIONES DEL DIA 05/08/2019SPYRAL - GESTION ADMINISTRATIVA"/>
    <n v="24"/>
    <n v="0"/>
    <s v="NEGOCIOS"/>
    <x v="1"/>
  </r>
  <r>
    <n v="91"/>
    <d v="2019-05-10T00:00:00"/>
    <x v="11"/>
    <x v="11"/>
    <x v="1"/>
    <s v="ATM"/>
    <s v="VIATICOS 2"/>
    <s v="TRANSACCIONES DEL DIA 05/10/2019SPYRAL - GESTION ADMINISTRATIVA"/>
    <n v="14.05"/>
    <n v="0"/>
    <s v="NEGOCIOS"/>
    <x v="1"/>
  </r>
  <r>
    <n v="91"/>
    <d v="2019-05-13T00:00:00"/>
    <x v="11"/>
    <x v="11"/>
    <x v="1"/>
    <s v="ATM"/>
    <s v="VIATICOS 2"/>
    <s v="TRANSACCIONES DEL DIA 05/13/2019SPYRAL - GESTION ADMINISTRATIVA"/>
    <n v="11"/>
    <n v="0"/>
    <s v="NEGOCIOS"/>
    <x v="1"/>
  </r>
  <r>
    <n v="91"/>
    <d v="2019-05-14T00:00:00"/>
    <x v="11"/>
    <x v="11"/>
    <x v="1"/>
    <s v="ATM"/>
    <s v="VIATICOS 2"/>
    <s v="TRANSACCIONES DEL DIA 05/14/2019SPYRAL - GESTION ADMINISTRATIVA"/>
    <n v="17.68"/>
    <n v="0"/>
    <s v="NEGOCIOS"/>
    <x v="1"/>
  </r>
  <r>
    <n v="91"/>
    <d v="2019-05-16T00:00:00"/>
    <x v="11"/>
    <x v="11"/>
    <x v="1"/>
    <s v="ATM"/>
    <s v="NC VIATICOS"/>
    <s v="TRANSACCIONES DEL DIA 05/16/2019SPYRAL - GESTION ADMINISTRATIVA"/>
    <n v="0"/>
    <n v="191.9"/>
    <s v="NEGOCIOS"/>
    <x v="1"/>
  </r>
  <r>
    <n v="91"/>
    <d v="2019-05-17T00:00:00"/>
    <x v="11"/>
    <x v="11"/>
    <x v="1"/>
    <s v="ATM"/>
    <s v="VIATICOS 2"/>
    <s v="TRANSACCIONES DEL DIA 05/17/2019SPYRAL - GESTION ADMINISTRATIVA"/>
    <n v="20.22"/>
    <n v="0"/>
    <s v="NEGOCIOS"/>
    <x v="1"/>
  </r>
  <r>
    <n v="91"/>
    <d v="2019-05-17T00:00:00"/>
    <x v="11"/>
    <x v="11"/>
    <x v="1"/>
    <s v="ATM"/>
    <s v="NC VIATICOS"/>
    <s v="TRANSACCIONES DEL DIA 05/17/2019SPYRAL - GESTION ADMINISTRATIVA"/>
    <n v="383.8"/>
    <n v="0"/>
    <s v="NEGOCIOS"/>
    <x v="1"/>
  </r>
  <r>
    <n v="91"/>
    <d v="2019-05-21T00:00:00"/>
    <x v="11"/>
    <x v="11"/>
    <x v="1"/>
    <s v="ATM"/>
    <s v="VIATICOS 2"/>
    <s v="TRANSACCIONES DEL DIA 05/21/2019SPYRAL - GESTION ADMINISTRATIVA"/>
    <n v="30.35"/>
    <n v="0"/>
    <s v="NEGOCIOS"/>
    <x v="1"/>
  </r>
  <r>
    <n v="91"/>
    <d v="2019-05-22T00:00:00"/>
    <x v="11"/>
    <x v="11"/>
    <x v="1"/>
    <s v="ATM"/>
    <s v="VIATICOS 2"/>
    <s v="TRANSACCIONES DEL DIA 05/22/2019SPYRAL - GESTION ADMINISTRATIVA"/>
    <n v="10"/>
    <n v="0"/>
    <s v="NEGOCIOS"/>
    <x v="1"/>
  </r>
  <r>
    <n v="91"/>
    <d v="2019-05-25T00:00:00"/>
    <x v="11"/>
    <x v="11"/>
    <x v="1"/>
    <s v="ATM"/>
    <s v="VIATICOS 2"/>
    <s v="TRANSACCIONES DEL DIA 05/25/2019SPYRAL - GESTION ADMINISTRATIVA"/>
    <n v="15.35"/>
    <n v="0"/>
    <s v="NEGOCIOS"/>
    <x v="1"/>
  </r>
  <r>
    <n v="91"/>
    <d v="2019-05-29T00:00:00"/>
    <x v="11"/>
    <x v="11"/>
    <x v="1"/>
    <s v="ATM"/>
    <s v="VIATICOS 2"/>
    <s v="TRANSACCIONES DEL DIA 05/29/2019SPYRAL - GESTION ADMINISTRATIVA"/>
    <n v="5"/>
    <n v="0"/>
    <s v="NEGOCIOS"/>
    <x v="1"/>
  </r>
  <r>
    <n v="91"/>
    <d v="2019-06-01T00:00:00"/>
    <x v="2"/>
    <x v="2"/>
    <x v="1"/>
    <s v="ATM"/>
    <s v="VIATICOS 2"/>
    <s v="TRANSACCIONES DEL DIA 06/01/2019SPYRAL - GESTION ADMINISTRATIVA"/>
    <n v="10"/>
    <n v="0"/>
    <s v="NEGOCIOS"/>
    <x v="1"/>
  </r>
  <r>
    <n v="91"/>
    <d v="2019-06-15T00:00:00"/>
    <x v="2"/>
    <x v="2"/>
    <x v="1"/>
    <s v="ATM"/>
    <s v="VIATICOS 2"/>
    <s v="TRANSACCIONES DEL DIA 06/15/2019SPYRAL - GESTION ADMINISTRATIVA"/>
    <n v="73.53"/>
    <n v="0"/>
    <s v="NEGOCIOS"/>
    <x v="1"/>
  </r>
  <r>
    <n v="91"/>
    <d v="2019-06-20T00:00:00"/>
    <x v="2"/>
    <x v="2"/>
    <x v="1"/>
    <s v="ATM"/>
    <s v="NC VIATICOS"/>
    <s v="TRANSACCIONES DEL DIA 06/20/2019SPYRAL - GESTION ADMINISTRATIVA"/>
    <n v="187.45"/>
    <n v="0"/>
    <s v="NEGOCIOS"/>
    <x v="1"/>
  </r>
  <r>
    <n v="91"/>
    <d v="2019-06-21T00:00:00"/>
    <x v="2"/>
    <x v="2"/>
    <x v="1"/>
    <s v="ATM"/>
    <s v="VIATICOS 2"/>
    <s v="TRANSACCIONES DEL DIA 06/21/2019SPYRAL - GESTION ADMINISTRATIVA"/>
    <n v="37"/>
    <n v="0"/>
    <s v="NEGOCIOS"/>
    <x v="1"/>
  </r>
  <r>
    <n v="91"/>
    <d v="2019-07-02T00:00:00"/>
    <x v="6"/>
    <x v="6"/>
    <x v="1"/>
    <s v="ATM"/>
    <s v="VIATICOS 2"/>
    <s v="TRANSACCIONES DEL DIA 07/02/2019SPYRAL - GESTION ADMINISTRATIVA"/>
    <n v="9.9"/>
    <n v="0"/>
    <s v="NEGOCIOS"/>
    <x v="1"/>
  </r>
  <r>
    <n v="91"/>
    <d v="2019-07-08T00:00:00"/>
    <x v="6"/>
    <x v="6"/>
    <x v="1"/>
    <s v="ATM"/>
    <s v="VIATICOS 2"/>
    <s v="TRANSACCIONES DEL DIA 07/08/2019SPYRAL - GESTION ADMINISTRATIVA"/>
    <n v="10"/>
    <n v="0"/>
    <s v="NEGOCIOS"/>
    <x v="1"/>
  </r>
  <r>
    <n v="91"/>
    <d v="2019-07-10T00:00:00"/>
    <x v="6"/>
    <x v="6"/>
    <x v="1"/>
    <s v="ATM"/>
    <s v="VIATICOS 2"/>
    <s v="TRANSACCIONES DEL DIA 07/10/2019SPYRAL - GESTION ADMINISTRATIVA"/>
    <n v="12"/>
    <n v="0"/>
    <s v="NEGOCIOS"/>
    <x v="1"/>
  </r>
  <r>
    <n v="91"/>
    <d v="2019-07-11T00:00:00"/>
    <x v="6"/>
    <x v="6"/>
    <x v="1"/>
    <s v="ATM"/>
    <s v="NC VIATICOS"/>
    <s v="TRANSACCIONES DEL DIA 07/11/2019SPYRAL - GESTION ADMINISTRATIVA"/>
    <n v="30"/>
    <n v="0"/>
    <s v="NEGOCIOS"/>
    <x v="1"/>
  </r>
  <r>
    <n v="91"/>
    <d v="2019-07-12T00:00:00"/>
    <x v="6"/>
    <x v="6"/>
    <x v="1"/>
    <s v="ATM"/>
    <s v="NC VIATICOS"/>
    <s v="TRANSACCIONES DEL DIA 07/12/2019SPYRAL - GESTION ADMINISTRATIVA"/>
    <n v="223.1"/>
    <n v="0"/>
    <s v="NEGOCIOS"/>
    <x v="1"/>
  </r>
  <r>
    <n v="91"/>
    <d v="2019-07-17T00:00:00"/>
    <x v="6"/>
    <x v="6"/>
    <x v="1"/>
    <s v="ATM"/>
    <s v="VIATICOS 2"/>
    <s v="TRANSACCIONES DEL DIA 07/17/2019SPYRAL - GESTION ADMINISTRATIVA"/>
    <n v="96.05"/>
    <n v="0"/>
    <s v="NEGOCIOS"/>
    <x v="1"/>
  </r>
  <r>
    <n v="91"/>
    <d v="2019-07-23T00:00:00"/>
    <x v="6"/>
    <x v="6"/>
    <x v="1"/>
    <s v="ATM"/>
    <s v="VIATICOS 2"/>
    <s v="TRANSACCIONES DEL DIA 07/23/2019SPYRAL - GESTION ADMINISTRATIVA"/>
    <n v="10"/>
    <n v="0"/>
    <s v="NEGOCIOS"/>
    <x v="1"/>
  </r>
  <r>
    <n v="91"/>
    <d v="2019-07-23T00:00:00"/>
    <x v="6"/>
    <x v="6"/>
    <x v="1"/>
    <s v="ATM"/>
    <s v="VIATICOS"/>
    <s v="TRANSACCIONES DEL DIA 07/23/2019SPYRAL - GESTION ADMINISTRATIVA"/>
    <n v="96"/>
    <n v="0"/>
    <s v="NEGOCIOS"/>
    <x v="1"/>
  </r>
  <r>
    <n v="91"/>
    <d v="2019-07-25T00:00:00"/>
    <x v="6"/>
    <x v="6"/>
    <x v="1"/>
    <s v="ATM"/>
    <s v="VIATICOS 2"/>
    <s v="TRANSACCIONES DEL DIA 07/25/2019SPYRAL - GESTION ADMINISTRATIVA"/>
    <n v="13.8"/>
    <n v="0"/>
    <s v="NEGOCIOS"/>
    <x v="1"/>
  </r>
  <r>
    <n v="91"/>
    <d v="2019-07-30T00:00:00"/>
    <x v="6"/>
    <x v="6"/>
    <x v="1"/>
    <s v="ATM"/>
    <s v="VIATICOS 2"/>
    <s v="TRANSACCIONES DEL DIA 07/30/2019SPYRAL - GESTION ADMINISTRATIVA"/>
    <n v="109"/>
    <n v="0"/>
    <s v="NEGOCIOS"/>
    <x v="1"/>
  </r>
  <r>
    <n v="91"/>
    <d v="2019-01-19T00:00:00"/>
    <x v="7"/>
    <x v="7"/>
    <x v="1"/>
    <s v="ATENCION A CLIENTES"/>
    <s v="NC VIATICOS"/>
    <s v="TRANSACCIONES DEL DIA 01/19/2019SPYRAL - GESTION ADMINISTRATIVA"/>
    <n v="603.04999999999995"/>
    <n v="0"/>
    <s v="NEGOCIOS"/>
    <x v="1"/>
  </r>
  <r>
    <n v="91"/>
    <d v="2019-02-15T00:00:00"/>
    <x v="8"/>
    <x v="8"/>
    <x v="1"/>
    <s v="ATENCION A CLIENTES"/>
    <s v="NC VIATICOS"/>
    <s v="TRANSACCIONES DEL DIA 02/15/2019SPYRAL - GESTION ADMINISTRATIVA"/>
    <n v="524.4"/>
    <n v="0"/>
    <s v="NEGOCIOS"/>
    <x v="1"/>
  </r>
  <r>
    <n v="91"/>
    <d v="2019-03-22T00:00:00"/>
    <x v="9"/>
    <x v="9"/>
    <x v="1"/>
    <s v="ATENCION A CLIENTES"/>
    <s v="NC VIATICOS"/>
    <s v="TRANSACCIONES DEL DIA 03/22/2019SPYRAL - GESTION ADMINISTRATIVA"/>
    <n v="552.95000000000005"/>
    <n v="0"/>
    <s v="NEGOCIOS"/>
    <x v="1"/>
  </r>
  <r>
    <n v="91"/>
    <d v="2019-04-26T00:00:00"/>
    <x v="10"/>
    <x v="10"/>
    <x v="1"/>
    <s v="ATENCION A CLIENTES"/>
    <s v="NC VIATICOS"/>
    <s v="TRANSACCIONES DEL DIA 04/26/2019SPYRAL - GESTION ADMINISTRATIVA"/>
    <n v="571.54999999999995"/>
    <n v="0"/>
    <s v="NEGOCIOS"/>
    <x v="1"/>
  </r>
  <r>
    <n v="91"/>
    <d v="2019-05-16T00:00:00"/>
    <x v="11"/>
    <x v="11"/>
    <x v="1"/>
    <s v="ATENCION A CLIENTES"/>
    <s v="NC VIATICOS"/>
    <s v="TRANSACCIONES DEL DIA 05/16/2019SPYRAL - GESTION ADMINISTRATIVA"/>
    <n v="0"/>
    <n v="614.4"/>
    <s v="NEGOCIOS"/>
    <x v="1"/>
  </r>
  <r>
    <n v="91"/>
    <d v="2019-05-17T00:00:00"/>
    <x v="11"/>
    <x v="11"/>
    <x v="1"/>
    <s v="ATENCION A CLIENTES"/>
    <s v="NC VIATICOS"/>
    <s v="TRANSACCIONES DEL DIA 05/17/2019SPYRAL - GESTION ADMINISTRATIVA"/>
    <n v="1228.8"/>
    <n v="0"/>
    <s v="NEGOCIOS"/>
    <x v="1"/>
  </r>
  <r>
    <n v="91"/>
    <d v="2019-06-01T00:00:00"/>
    <x v="2"/>
    <x v="2"/>
    <x v="1"/>
    <s v="ATENCION A CLIENTES"/>
    <s v="NC VIATICOS"/>
    <s v="TRANSACCIONES DEL DIA 06/01/2019SPYRAL - GESTION ADMINISTRATIVA"/>
    <n v="1227.23"/>
    <n v="0"/>
    <s v="NEGOCIOS"/>
    <x v="1"/>
  </r>
  <r>
    <n v="91"/>
    <d v="2019-06-20T00:00:00"/>
    <x v="2"/>
    <x v="2"/>
    <x v="1"/>
    <s v="ATENCION A CLIENTES"/>
    <s v="NC VIATICOS"/>
    <s v="TRANSACCIONES DEL DIA 06/20/2019SPYRAL - GESTION ADMINISTRATIVA"/>
    <n v="743.3"/>
    <n v="0"/>
    <s v="NEGOCIOS"/>
    <x v="1"/>
  </r>
  <r>
    <n v="91"/>
    <d v="2019-07-12T00:00:00"/>
    <x v="6"/>
    <x v="6"/>
    <x v="1"/>
    <s v="ATENCION A CLIENTES"/>
    <s v="NC VIATICOS"/>
    <s v="TRANSACCIONES DEL DIA 07/12/2019SPYRAL - GESTION ADMINISTRATIVA"/>
    <n v="771.1"/>
    <n v="0"/>
    <s v="NEGOCIOS"/>
    <x v="1"/>
  </r>
  <r>
    <n v="91"/>
    <d v="2019-01-08T00:00:00"/>
    <x v="7"/>
    <x v="7"/>
    <x v="1"/>
    <s v="DESARROLLO DE PRODUCTOS"/>
    <s v="VIATICOS"/>
    <s v="TRANSACCIONES DEL DIA 01/08/2019SPYRAL - GESTION ADMINISTRATIVA"/>
    <n v="246.2"/>
    <n v="0"/>
    <s v="NEGOCIOS"/>
    <x v="1"/>
  </r>
  <r>
    <n v="91"/>
    <d v="2019-01-11T00:00:00"/>
    <x v="7"/>
    <x v="7"/>
    <x v="1"/>
    <s v="DESARROLLO DE PRODUCTOS"/>
    <s v="VIATICOS"/>
    <s v="TRANSACCIONES DEL DIA 01/11/2019SPYRAL - GESTION ADMINISTRATIVA"/>
    <n v="11.5"/>
    <n v="0"/>
    <s v="NEGOCIOS"/>
    <x v="1"/>
  </r>
  <r>
    <n v="91"/>
    <d v="2019-02-05T00:00:00"/>
    <x v="8"/>
    <x v="8"/>
    <x v="1"/>
    <s v="DESARROLLO DE PRODUCTOS"/>
    <s v="VIATICOS"/>
    <s v="TRANSACCIONES DEL DIA 02/05/2019SPYRAL - GESTION ADMINISTRATIVA"/>
    <n v="42"/>
    <n v="0"/>
    <s v="NEGOCIOS"/>
    <x v="1"/>
  </r>
  <r>
    <n v="91"/>
    <d v="2019-02-07T00:00:00"/>
    <x v="8"/>
    <x v="8"/>
    <x v="1"/>
    <s v="DESARROLLO DE PRODUCTOS"/>
    <s v="NC VIATICOS"/>
    <s v="TRANSACCIONES DEL DIA 02/07/2019SPYRAL - GESTION ADMINISTRATIVA"/>
    <n v="517.79"/>
    <n v="0"/>
    <s v="NEGOCIOS"/>
    <x v="1"/>
  </r>
  <r>
    <n v="91"/>
    <d v="2019-02-11T00:00:00"/>
    <x v="8"/>
    <x v="8"/>
    <x v="1"/>
    <s v="DESARROLLO DE PRODUCTOS"/>
    <s v="VIATICOS"/>
    <s v="TRANSACCIONES DEL DIA 02/11/2019SPYRAL - GESTION ADMINISTRATIVA"/>
    <n v="12.9"/>
    <n v="0"/>
    <s v="NEGOCIOS"/>
    <x v="1"/>
  </r>
  <r>
    <n v="91"/>
    <d v="2019-02-13T00:00:00"/>
    <x v="8"/>
    <x v="8"/>
    <x v="1"/>
    <s v="DESARROLLO DE PRODUCTOS"/>
    <s v="VIATICOS"/>
    <s v="TRANSACCIONES DEL DIA 02/13/2019SPYRAL - GESTION ADMINISTRATIVA"/>
    <n v="128"/>
    <n v="0"/>
    <s v="NEGOCIOS"/>
    <x v="1"/>
  </r>
  <r>
    <n v="91"/>
    <d v="2019-02-18T00:00:00"/>
    <x v="8"/>
    <x v="8"/>
    <x v="1"/>
    <s v="DESARROLLO DE PRODUCTOS"/>
    <s v="VIATICOS 2"/>
    <s v="TRANSACCIONES DEL DIA 02/18/2019SPYRAL - GESTION ADMINISTRATIVA"/>
    <n v="48"/>
    <n v="0"/>
    <s v="NEGOCIOS"/>
    <x v="1"/>
  </r>
  <r>
    <n v="91"/>
    <d v="2019-02-25T00:00:00"/>
    <x v="8"/>
    <x v="8"/>
    <x v="1"/>
    <s v="DESARROLLO DE PRODUCTOS"/>
    <s v="VIATICOS"/>
    <s v="TRANSACCIONES DEL DIA 02/25/2019SPYRAL - GESTION ADMINISTRATIVA"/>
    <n v="9.85"/>
    <n v="0"/>
    <s v="NEGOCIOS"/>
    <x v="1"/>
  </r>
  <r>
    <n v="91"/>
    <d v="2019-02-26T00:00:00"/>
    <x v="8"/>
    <x v="8"/>
    <x v="1"/>
    <s v="DESARROLLO DE PRODUCTOS"/>
    <s v="VIATICOS"/>
    <s v="TRANSACCIONES DEL DIA 02/26/2019SPYRAL - GESTION ADMINISTRATIVA"/>
    <n v="10.25"/>
    <n v="0"/>
    <s v="NEGOCIOS"/>
    <x v="1"/>
  </r>
  <r>
    <n v="91"/>
    <d v="2019-03-01T00:00:00"/>
    <x v="9"/>
    <x v="9"/>
    <x v="1"/>
    <s v="DESARROLLO DE PRODUCTOS"/>
    <s v="VIATICOS"/>
    <s v="TRANSACCIONES DEL DIA 03/01/2019SPYRAL - GESTION ADMINISTRATIVA"/>
    <n v="28.95"/>
    <n v="0"/>
    <s v="NEGOCIOS"/>
    <x v="1"/>
  </r>
  <r>
    <n v="91"/>
    <d v="2019-03-06T00:00:00"/>
    <x v="9"/>
    <x v="9"/>
    <x v="1"/>
    <s v="DESARROLLO DE PRODUCTOS"/>
    <s v="VIATICOS"/>
    <s v="TRANSACCIONES DEL DIA 03/06/2019SPYRAL - GESTION ADMINISTRATIVA"/>
    <n v="42.5"/>
    <n v="0"/>
    <s v="NEGOCIOS"/>
    <x v="1"/>
  </r>
  <r>
    <n v="91"/>
    <d v="2019-03-12T00:00:00"/>
    <x v="9"/>
    <x v="9"/>
    <x v="1"/>
    <s v="DESARROLLO DE PRODUCTOS"/>
    <s v="VIATICOS"/>
    <s v="TRANSACCIONES DEL DIA 03/12/2019SPYRAL - GESTION ADMINISTRATIVA"/>
    <n v="436"/>
    <n v="0"/>
    <s v="NEGOCIOS"/>
    <x v="1"/>
  </r>
  <r>
    <n v="91"/>
    <d v="2019-03-21T00:00:00"/>
    <x v="9"/>
    <x v="9"/>
    <x v="1"/>
    <s v="DESARROLLO DE PRODUCTOS"/>
    <s v="VIATICOS 2"/>
    <s v="TRANSACCIONES DEL DIA 03/21/2019SPYRAL - GESTION ADMINISTRATIVA"/>
    <n v="33.25"/>
    <n v="0"/>
    <s v="NEGOCIOS"/>
    <x v="1"/>
  </r>
  <r>
    <n v="91"/>
    <d v="2019-03-27T00:00:00"/>
    <x v="9"/>
    <x v="9"/>
    <x v="1"/>
    <s v="DESARROLLO DE PRODUCTOS"/>
    <s v="NC VIATICOS"/>
    <s v="TRANSACCIONES DEL DIA 03/27/2019SPYRAL - GESTION ADMINISTRATIVA"/>
    <n v="32.65"/>
    <n v="0"/>
    <s v="NEGOCIOS"/>
    <x v="1"/>
  </r>
  <r>
    <n v="91"/>
    <d v="2019-04-08T00:00:00"/>
    <x v="10"/>
    <x v="10"/>
    <x v="1"/>
    <s v="DESARROLLO DE PRODUCTOS"/>
    <s v="VIATICOS 2"/>
    <s v="TRANSACCIONES DEL DIA 04/08/2019SPYRAL - GESTION ADMINISTRATIVA"/>
    <n v="16.3"/>
    <n v="0"/>
    <s v="NEGOCIOS"/>
    <x v="1"/>
  </r>
  <r>
    <n v="91"/>
    <d v="2019-04-22T00:00:00"/>
    <x v="10"/>
    <x v="10"/>
    <x v="1"/>
    <s v="DESARROLLO DE PRODUCTOS"/>
    <s v="VIATICOS"/>
    <s v="TRANSACCIONES DEL DIA 04/22/2019SPYRAL - GESTION ADMINISTRATIVA"/>
    <n v="393.11"/>
    <n v="0"/>
    <s v="NEGOCIOS"/>
    <x v="1"/>
  </r>
  <r>
    <n v="91"/>
    <d v="2019-04-22T00:00:00"/>
    <x v="10"/>
    <x v="10"/>
    <x v="1"/>
    <s v="DESARROLLO DE PRODUCTOS"/>
    <s v="VIATICOS 2"/>
    <s v="TRANSACCIONES DEL DIA 04/22/2019SPYRAL - GESTION ADMINISTRATIVA"/>
    <n v="662.4"/>
    <n v="0"/>
    <s v="NEGOCIOS"/>
    <x v="1"/>
  </r>
  <r>
    <n v="91"/>
    <d v="2019-05-03T00:00:00"/>
    <x v="11"/>
    <x v="11"/>
    <x v="1"/>
    <s v="DESARROLLO DE PRODUCTOS"/>
    <s v="VIATICOS 2"/>
    <s v="TRANSACCIONES DEL DIA 05/03/2019SPYRAL - GESTION ADMINISTRATIVA"/>
    <n v="435"/>
    <n v="0"/>
    <s v="NEGOCIOS"/>
    <x v="1"/>
  </r>
  <r>
    <n v="91"/>
    <d v="2019-05-07T00:00:00"/>
    <x v="11"/>
    <x v="11"/>
    <x v="1"/>
    <s v="DESARROLLO DE PRODUCTOS"/>
    <s v="VIATICOS 2"/>
    <s v="TRANSACCIONES DEL DIA 05/07/2019SPYRAL - GESTION ADMINISTRATIVA"/>
    <n v="23.05"/>
    <n v="0"/>
    <s v="NEGOCIOS"/>
    <x v="1"/>
  </r>
  <r>
    <n v="91"/>
    <d v="2019-05-17T00:00:00"/>
    <x v="11"/>
    <x v="11"/>
    <x v="1"/>
    <s v="DESARROLLO DE PRODUCTOS"/>
    <s v="VIATICOS"/>
    <s v="TRANSACCIONES DEL DIA 05/17/2019SPYRAL - GESTION ADMINISTRATIVA"/>
    <n v="26.78"/>
    <n v="0"/>
    <s v="NEGOCIOS"/>
    <x v="1"/>
  </r>
  <r>
    <n v="91"/>
    <d v="2019-06-03T00:00:00"/>
    <x v="2"/>
    <x v="2"/>
    <x v="1"/>
    <s v="DESARROLLO DE PRODUCTOS"/>
    <s v="NC VIATICOS"/>
    <s v="TRANSACCIONES DEL DIA 06/03/2019SPYRAL - GESTION ADMINISTRATIVA"/>
    <n v="0"/>
    <n v="26.78"/>
    <s v="NEGOCIOS"/>
    <x v="1"/>
  </r>
  <r>
    <n v="91"/>
    <d v="2019-07-10T00:00:00"/>
    <x v="6"/>
    <x v="6"/>
    <x v="1"/>
    <s v="DESARROLLO DE PRODUCTOS"/>
    <s v="VIATICOS 2"/>
    <s v="TRANSACCIONES DEL DIA 07/10/2019SPYRAL - GESTION ADMINISTRATIVA"/>
    <n v="20.85"/>
    <n v="0"/>
    <s v="NEGOCIOS"/>
    <x v="1"/>
  </r>
  <r>
    <n v="91"/>
    <d v="2019-07-11T00:00:00"/>
    <x v="6"/>
    <x v="6"/>
    <x v="1"/>
    <s v="DESARROLLO DE PRODUCTOS"/>
    <s v="VIATICOS 2"/>
    <s v="TRANSACCIONES DEL DIA 07/11/2019SPYRAL - GESTION ADMINISTRATIVA"/>
    <n v="12.9"/>
    <n v="0"/>
    <s v="NEGOCIOS"/>
    <x v="1"/>
  </r>
  <r>
    <n v="91"/>
    <d v="2019-07-24T00:00:00"/>
    <x v="6"/>
    <x v="6"/>
    <x v="1"/>
    <s v="DESARROLLO DE PRODUCTOS"/>
    <s v="VIATICOS"/>
    <s v="TRANSACCIONES DEL DIA 07/24/2019SPYRAL - GESTION ADMINISTRATIVA"/>
    <n v="265"/>
    <n v="0"/>
    <s v="NEGOCIOS"/>
    <x v="1"/>
  </r>
  <r>
    <n v="91"/>
    <d v="2019-01-19T00:00:00"/>
    <x v="7"/>
    <x v="7"/>
    <x v="1"/>
    <s v="VENTAS CONSUMO"/>
    <s v="NC VIATICOS"/>
    <s v="TRANSACCIONES DEL DIA 01/19/2019SPYRAL - GESTION ADMINISTRATIVA"/>
    <n v="532.04999999999995"/>
    <n v="0"/>
    <s v="NEGOCIOS"/>
    <x v="1"/>
  </r>
  <r>
    <n v="91"/>
    <d v="2019-02-15T00:00:00"/>
    <x v="8"/>
    <x v="8"/>
    <x v="1"/>
    <s v="VENTAS CONSUMO"/>
    <s v="NC VIATICOS"/>
    <s v="TRANSACCIONES DEL DIA 02/15/2019SPYRAL - GESTION ADMINISTRATIVA"/>
    <n v="622.45000000000005"/>
    <n v="0"/>
    <s v="NEGOCIOS"/>
    <x v="1"/>
  </r>
  <r>
    <n v="91"/>
    <d v="2019-02-22T00:00:00"/>
    <x v="8"/>
    <x v="8"/>
    <x v="1"/>
    <s v="VENTAS CONSUMO"/>
    <s v="NC VIATICOS"/>
    <s v="TRANSACCIONES DEL DIA 02/22/2019SPYRAL - GESTION ADMINISTRATIVA"/>
    <n v="157.69999999999999"/>
    <n v="0"/>
    <s v="NEGOCIOS"/>
    <x v="1"/>
  </r>
  <r>
    <n v="91"/>
    <d v="2019-03-22T00:00:00"/>
    <x v="9"/>
    <x v="9"/>
    <x v="1"/>
    <s v="VENTAS CONSUMO"/>
    <s v="NC VIATICOS"/>
    <s v="TRANSACCIONES DEL DIA 03/22/2019SPYRAL - GESTION ADMINISTRATIVA"/>
    <n v="386.65"/>
    <n v="0"/>
    <s v="NEGOCIOS"/>
    <x v="1"/>
  </r>
  <r>
    <n v="91"/>
    <d v="2019-04-17T00:00:00"/>
    <x v="10"/>
    <x v="10"/>
    <x v="1"/>
    <s v="VENTAS CONSUMO"/>
    <s v="VIATICOS 2"/>
    <s v="TRANSACCIONES DEL DIA 04/17/2019SPYRAL - GESTION ADMINISTRATIVA"/>
    <n v="19.420000000000002"/>
    <n v="0"/>
    <s v="NEGOCIOS"/>
    <x v="1"/>
  </r>
  <r>
    <n v="91"/>
    <d v="2019-04-18T00:00:00"/>
    <x v="10"/>
    <x v="10"/>
    <x v="1"/>
    <s v="VENTAS CONSUMO"/>
    <s v="NC VIATICOS"/>
    <s v="TRANSACCIONES DEL DIA 04/18/2019SPYRAL - GESTION ADMINISTRATIVA"/>
    <n v="297.27999999999997"/>
    <n v="0"/>
    <s v="NEGOCIOS"/>
    <x v="1"/>
  </r>
  <r>
    <n v="91"/>
    <d v="2019-05-10T00:00:00"/>
    <x v="11"/>
    <x v="11"/>
    <x v="1"/>
    <s v="VENTAS CONSUMO"/>
    <s v="VIATICOS 2"/>
    <s v="TRANSACCIONES DEL DIA 05/10/2019SPYRAL - GESTION ADMINISTRATIVA"/>
    <n v="10.25"/>
    <n v="0"/>
    <s v="NEGOCIOS"/>
    <x v="1"/>
  </r>
  <r>
    <n v="91"/>
    <d v="2019-05-30T00:00:00"/>
    <x v="11"/>
    <x v="11"/>
    <x v="1"/>
    <s v="VENTAS CONSUMO"/>
    <s v="VIATICOS 2"/>
    <s v="TRANSACCIONES DEL DIA 05/30/2019SPYRAL - GESTION ADMINISTRATIVA"/>
    <n v="95.6"/>
    <n v="0"/>
    <s v="NEGOCIOS"/>
    <x v="1"/>
  </r>
  <r>
    <n v="91"/>
    <d v="2019-06-05T00:00:00"/>
    <x v="2"/>
    <x v="2"/>
    <x v="1"/>
    <s v="VENTAS CONSUMO"/>
    <s v="NC VIATICOS"/>
    <s v="TRANSACCIONES DEL DIA 06/05/2019SPYRAL - GESTION ADMINISTRATIVA"/>
    <n v="170"/>
    <n v="0"/>
    <s v="NEGOCIOS"/>
    <x v="1"/>
  </r>
  <r>
    <n v="91"/>
    <d v="2019-07-10T00:00:00"/>
    <x v="6"/>
    <x v="6"/>
    <x v="1"/>
    <s v="VENTAS CONSUMO"/>
    <s v="VIATICOS 2"/>
    <s v="TRANSACCIONES DEL DIA 07/10/2019SPYRAL - GESTION ADMINISTRATIVA"/>
    <n v="125.68"/>
    <n v="0"/>
    <s v="NEGOCIOS"/>
    <x v="1"/>
  </r>
  <r>
    <n v="91"/>
    <d v="2019-07-11T00:00:00"/>
    <x v="6"/>
    <x v="6"/>
    <x v="1"/>
    <s v="VENTAS CONSUMO"/>
    <s v="NC VIATICOS"/>
    <s v="TRANSACCIONES DEL DIA 07/11/2019SPYRAL - GESTION ADMINISTRATIVA"/>
    <n v="20.25"/>
    <n v="0"/>
    <s v="NEGOCIOS"/>
    <x v="1"/>
  </r>
  <r>
    <n v="91"/>
    <d v="2019-07-19T00:00:00"/>
    <x v="6"/>
    <x v="6"/>
    <x v="1"/>
    <s v="VENTAS CONSUMO"/>
    <s v="VIATICOS 2"/>
    <s v="TRANSACCIONES DEL DIA 07/19/2019SPYRAL - GESTION ADMINISTRATIVA"/>
    <n v="18.68"/>
    <n v="0"/>
    <s v="NEGOCIOS"/>
    <x v="1"/>
  </r>
  <r>
    <n v="91"/>
    <d v="2019-01-03T00:00:00"/>
    <x v="7"/>
    <x v="7"/>
    <x v="1"/>
    <s v="FUERZAS DE VENTAS PANAMA"/>
    <s v="VIATICOS 2"/>
    <s v="TRANSACCIONES DEL DIA 01/03/2019SPYRAL - GESTION ADMINISTRATIVA"/>
    <n v="2100"/>
    <n v="0"/>
    <s v="NEGOCIOS"/>
    <x v="1"/>
  </r>
  <r>
    <n v="91"/>
    <d v="2019-01-14T00:00:00"/>
    <x v="7"/>
    <x v="7"/>
    <x v="1"/>
    <s v="FUERZAS DE VENTAS PANAMA"/>
    <s v="VIATICOS"/>
    <s v="TRANSACCIONES DEL DIA 01/14/2019SPYRAL - GESTION ADMINISTRATIVA"/>
    <n v="43.86"/>
    <n v="0"/>
    <s v="NEGOCIOS"/>
    <x v="1"/>
  </r>
  <r>
    <n v="91"/>
    <d v="2019-01-15T00:00:00"/>
    <x v="7"/>
    <x v="7"/>
    <x v="1"/>
    <s v="FUERZAS DE VENTAS PANAMA"/>
    <s v="VIATICOS"/>
    <s v="TRANSACCIONES DEL DIA 01/15/2019SPYRAL - GESTION ADMINISTRATIVA"/>
    <n v="20.9"/>
    <n v="0"/>
    <s v="NEGOCIOS"/>
    <x v="1"/>
  </r>
  <r>
    <n v="91"/>
    <d v="2019-01-17T00:00:00"/>
    <x v="7"/>
    <x v="7"/>
    <x v="1"/>
    <s v="FUERZAS DE VENTAS PANAMA"/>
    <s v="VIATICOS"/>
    <s v="TRANSACCIONES DEL DIA 01/17/2019SPYRAL - GESTION ADMINISTRATIVA"/>
    <n v="10.07"/>
    <n v="0"/>
    <s v="NEGOCIOS"/>
    <x v="1"/>
  </r>
  <r>
    <n v="91"/>
    <d v="2019-01-21T00:00:00"/>
    <x v="7"/>
    <x v="7"/>
    <x v="1"/>
    <s v="FUERZAS DE VENTAS PANAMA"/>
    <s v="VIATICOS"/>
    <s v="TRANSACCIONES DEL DIA 01/21/2019SPYRAL - GESTION ADMINISTRATIVA"/>
    <n v="88.61"/>
    <n v="0"/>
    <s v="NEGOCIOS"/>
    <x v="1"/>
  </r>
  <r>
    <n v="91"/>
    <d v="2019-01-24T00:00:00"/>
    <x v="7"/>
    <x v="7"/>
    <x v="1"/>
    <s v="FUERZAS DE VENTAS PANAMA"/>
    <s v="VIATICOS"/>
    <s v="TRANSACCIONES DEL DIA 01/24/2019SPYRAL - GESTION ADMINISTRATIVA"/>
    <n v="21.1"/>
    <n v="0"/>
    <s v="NEGOCIOS"/>
    <x v="1"/>
  </r>
  <r>
    <n v="91"/>
    <d v="2019-01-25T00:00:00"/>
    <x v="7"/>
    <x v="7"/>
    <x v="1"/>
    <s v="FUERZAS DE VENTAS PANAMA"/>
    <s v="VIATICOS"/>
    <s v="TRANSACCIONES DEL DIA 01/25/2019SPYRAL - GESTION ADMINISTRATIVA"/>
    <n v="6.25"/>
    <n v="0"/>
    <s v="NEGOCIOS"/>
    <x v="1"/>
  </r>
  <r>
    <n v="91"/>
    <d v="2019-02-02T00:00:00"/>
    <x v="8"/>
    <x v="8"/>
    <x v="1"/>
    <s v="FUERZAS DE VENTAS PANAMA"/>
    <s v="VIATICOS"/>
    <s v="TRANSACCIONES DEL DIA 02/02/2019SPYRAL - GESTION ADMINISTRATIVA"/>
    <n v="37.14"/>
    <n v="0"/>
    <s v="NEGOCIOS"/>
    <x v="1"/>
  </r>
  <r>
    <n v="91"/>
    <d v="2019-02-04T00:00:00"/>
    <x v="8"/>
    <x v="8"/>
    <x v="1"/>
    <s v="FUERZAS DE VENTAS PANAMA"/>
    <s v="VIATICOS 2"/>
    <s v="TRANSACCIONES DEL DIA 02/04/2019SPYRAL - GESTION ADMINISTRATIVA"/>
    <n v="2250"/>
    <n v="0"/>
    <s v="NEGOCIOS"/>
    <x v="1"/>
  </r>
  <r>
    <n v="91"/>
    <d v="2019-02-06T00:00:00"/>
    <x v="8"/>
    <x v="8"/>
    <x v="1"/>
    <s v="FUERZAS DE VENTAS PANAMA"/>
    <s v="VIATICOS"/>
    <s v="TRANSACCIONES DEL DIA 02/06/2019SPYRAL - GESTION ADMINISTRATIVA"/>
    <n v="10.57"/>
    <n v="0"/>
    <s v="NEGOCIOS"/>
    <x v="1"/>
  </r>
  <r>
    <n v="91"/>
    <d v="2019-02-08T00:00:00"/>
    <x v="8"/>
    <x v="8"/>
    <x v="1"/>
    <s v="FUERZAS DE VENTAS PANAMA"/>
    <s v="VIATICOS"/>
    <s v="TRANSACCIONES DEL DIA 02/08/2019SPYRAL - GESTION ADMINISTRATIVA"/>
    <n v="20.51"/>
    <n v="0"/>
    <s v="NEGOCIOS"/>
    <x v="1"/>
  </r>
  <r>
    <n v="91"/>
    <d v="2019-02-09T00:00:00"/>
    <x v="8"/>
    <x v="8"/>
    <x v="1"/>
    <s v="FUERZAS DE VENTAS PANAMA"/>
    <s v="VIATICOS"/>
    <s v="TRANSACCIONES DEL DIA 02/09/2019SPYRAL - GESTION ADMINISTRATIVA"/>
    <n v="154.85"/>
    <n v="0"/>
    <s v="NEGOCIOS"/>
    <x v="1"/>
  </r>
  <r>
    <n v="91"/>
    <d v="2019-02-15T00:00:00"/>
    <x v="8"/>
    <x v="8"/>
    <x v="1"/>
    <s v="FUERZAS DE VENTAS PANAMA"/>
    <s v="VIATICOS"/>
    <s v="TRANSACCIONES DEL DIA 02/15/2019SPYRAL - GESTION ADMINISTRATIVA"/>
    <n v="20.69"/>
    <n v="0"/>
    <s v="NEGOCIOS"/>
    <x v="1"/>
  </r>
  <r>
    <n v="91"/>
    <d v="2019-02-18T00:00:00"/>
    <x v="8"/>
    <x v="8"/>
    <x v="1"/>
    <s v="FUERZAS DE VENTAS PANAMA"/>
    <s v="VIATICOS"/>
    <s v="TRANSACCIONES DEL DIA 02/18/2019SPYRAL - GESTION ADMINISTRATIVA"/>
    <n v="5.96"/>
    <n v="0"/>
    <s v="NEGOCIOS"/>
    <x v="1"/>
  </r>
  <r>
    <n v="91"/>
    <d v="2019-02-25T00:00:00"/>
    <x v="8"/>
    <x v="8"/>
    <x v="1"/>
    <s v="FUERZAS DE VENTAS PANAMA"/>
    <s v="VIATICOS"/>
    <s v="TRANSACCIONES DEL DIA 02/25/2019SPYRAL - GESTION ADMINISTRATIVA"/>
    <n v="293"/>
    <n v="0"/>
    <s v="NEGOCIOS"/>
    <x v="1"/>
  </r>
  <r>
    <n v="91"/>
    <d v="2019-03-01T00:00:00"/>
    <x v="9"/>
    <x v="9"/>
    <x v="1"/>
    <s v="FUERZAS DE VENTAS PANAMA"/>
    <s v="VIATICOS 2"/>
    <s v="TRANSACCIONES DEL DIA 03/01/2019SPYRAL - GESTION ADMINISTRATIVA"/>
    <n v="1950"/>
    <n v="0"/>
    <s v="NEGOCIOS"/>
    <x v="1"/>
  </r>
  <r>
    <n v="91"/>
    <d v="2019-03-06T00:00:00"/>
    <x v="9"/>
    <x v="9"/>
    <x v="1"/>
    <s v="FUERZAS DE VENTAS PANAMA"/>
    <s v="VIATICOS"/>
    <s v="TRANSACCIONES DEL DIA 03/06/2019SPYRAL - GESTION ADMINISTRATIVA"/>
    <n v="21.24"/>
    <n v="0"/>
    <s v="NEGOCIOS"/>
    <x v="1"/>
  </r>
  <r>
    <n v="91"/>
    <d v="2019-03-11T00:00:00"/>
    <x v="9"/>
    <x v="9"/>
    <x v="1"/>
    <s v="FUERZAS DE VENTAS PANAMA"/>
    <s v="VIATICOS"/>
    <s v="TRANSACCIONES DEL DIA 03/11/2019SPYRAL - GESTION ADMINISTRATIVA"/>
    <n v="5.22"/>
    <n v="0"/>
    <s v="NEGOCIOS"/>
    <x v="1"/>
  </r>
  <r>
    <n v="91"/>
    <d v="2019-03-15T00:00:00"/>
    <x v="9"/>
    <x v="9"/>
    <x v="1"/>
    <s v="FUERZAS DE VENTAS PANAMA"/>
    <s v="VIATICOS"/>
    <s v="TRANSACCIONES DEL DIA 03/15/2019SPYRAL - GESTION ADMINISTRATIVA"/>
    <n v="17.27"/>
    <n v="0"/>
    <s v="NEGOCIOS"/>
    <x v="1"/>
  </r>
  <r>
    <n v="91"/>
    <d v="2019-03-18T00:00:00"/>
    <x v="9"/>
    <x v="9"/>
    <x v="1"/>
    <s v="FUERZAS DE VENTAS PANAMA"/>
    <s v="VIATICOS"/>
    <s v="TRANSACCIONES DEL DIA 03/18/2019SPYRAL - GESTION ADMINISTRATIVA"/>
    <n v="11.36"/>
    <n v="0"/>
    <s v="NEGOCIOS"/>
    <x v="1"/>
  </r>
  <r>
    <n v="91"/>
    <d v="2019-03-20T00:00:00"/>
    <x v="9"/>
    <x v="9"/>
    <x v="1"/>
    <s v="FUERZAS DE VENTAS PANAMA"/>
    <s v="VIATICOS 2"/>
    <s v="TRANSACCIONES DEL DIA 03/20/2019SPYRAL - GESTION ADMINISTRATIVA"/>
    <n v="10.54"/>
    <n v="0"/>
    <s v="NEGOCIOS"/>
    <x v="1"/>
  </r>
  <r>
    <n v="91"/>
    <d v="2019-04-02T00:00:00"/>
    <x v="10"/>
    <x v="10"/>
    <x v="1"/>
    <s v="FUERZAS DE VENTAS PANAMA"/>
    <s v="VIATICOS 2"/>
    <s v="TRANSACCIONES DEL DIA 04/02/2019SPYRAL - GESTION ADMINISTRATIVA"/>
    <n v="2100"/>
    <n v="0"/>
    <s v="NEGOCIOS"/>
    <x v="1"/>
  </r>
  <r>
    <n v="91"/>
    <d v="2019-04-04T00:00:00"/>
    <x v="10"/>
    <x v="10"/>
    <x v="1"/>
    <s v="FUERZAS DE VENTAS PANAMA"/>
    <s v="VIATICOS 2"/>
    <s v="TRANSACCIONES DEL DIA 04/04/2019SPYRAL - GESTION ADMINISTRATIVA"/>
    <n v="24"/>
    <n v="0"/>
    <s v="NEGOCIOS"/>
    <x v="1"/>
  </r>
  <r>
    <n v="91"/>
    <d v="2019-04-05T00:00:00"/>
    <x v="10"/>
    <x v="10"/>
    <x v="1"/>
    <s v="FUERZAS DE VENTAS PANAMA"/>
    <s v="VIATICOS 2"/>
    <s v="TRANSACCIONES DEL DIA 04/05/2019SPYRAL - GESTION ADMINISTRATIVA"/>
    <n v="24.93"/>
    <n v="0"/>
    <s v="NEGOCIOS"/>
    <x v="1"/>
  </r>
  <r>
    <n v="91"/>
    <d v="2019-04-06T00:00:00"/>
    <x v="10"/>
    <x v="10"/>
    <x v="1"/>
    <s v="FUERZAS DE VENTAS PANAMA"/>
    <s v="VIATICOS 2"/>
    <s v="TRANSACCIONES DEL DIA 04/06/2019SPYRAL - GESTION ADMINISTRATIVA"/>
    <n v="53.35"/>
    <n v="0"/>
    <s v="NEGOCIOS"/>
    <x v="1"/>
  </r>
  <r>
    <n v="91"/>
    <d v="2019-04-11T00:00:00"/>
    <x v="10"/>
    <x v="10"/>
    <x v="1"/>
    <s v="FUERZAS DE VENTAS PANAMA"/>
    <s v="VIATICOS 2"/>
    <s v="TRANSACCIONES DEL DIA 04/11/2019SPYRAL - GESTION ADMINISTRATIVA"/>
    <n v="10.58"/>
    <n v="0"/>
    <s v="NEGOCIOS"/>
    <x v="1"/>
  </r>
  <r>
    <n v="91"/>
    <d v="2019-04-15T00:00:00"/>
    <x v="10"/>
    <x v="10"/>
    <x v="1"/>
    <s v="FUERZAS DE VENTAS PANAMA"/>
    <s v="VIATICOS 2"/>
    <s v="TRANSACCIONES DEL DIA 04/15/2019SPYRAL - GESTION ADMINISTRATIVA"/>
    <n v="9.67"/>
    <n v="0"/>
    <s v="NEGOCIOS"/>
    <x v="1"/>
  </r>
  <r>
    <n v="91"/>
    <d v="2019-04-23T00:00:00"/>
    <x v="10"/>
    <x v="10"/>
    <x v="1"/>
    <s v="FUERZAS DE VENTAS PANAMA"/>
    <s v="VIATICOS 2"/>
    <s v="TRANSACCIONES DEL DIA 04/23/2019SPYRAL - GESTION ADMINISTRATIVA"/>
    <n v="7.62"/>
    <n v="0"/>
    <s v="NEGOCIOS"/>
    <x v="1"/>
  </r>
  <r>
    <n v="91"/>
    <d v="2019-04-26T00:00:00"/>
    <x v="10"/>
    <x v="10"/>
    <x v="1"/>
    <s v="FUERZAS DE VENTAS PANAMA"/>
    <s v="VIATICOS 2"/>
    <s v="TRANSACCIONES DEL DIA 04/26/2019SPYRAL - GESTION ADMINISTRATIVA"/>
    <n v="29.3"/>
    <n v="0"/>
    <s v="NEGOCIOS"/>
    <x v="1"/>
  </r>
  <r>
    <n v="91"/>
    <d v="2019-04-29T00:00:00"/>
    <x v="10"/>
    <x v="10"/>
    <x v="1"/>
    <s v="FUERZAS DE VENTAS PANAMA"/>
    <s v="VIATICOS 2"/>
    <s v="TRANSACCIONES DEL DIA 04/29/2019SPYRAL - GESTION ADMINISTRATIVA"/>
    <n v="8"/>
    <n v="0"/>
    <s v="NEGOCIOS"/>
    <x v="1"/>
  </r>
  <r>
    <n v="91"/>
    <d v="2019-05-02T00:00:00"/>
    <x v="11"/>
    <x v="11"/>
    <x v="1"/>
    <s v="FUERZAS DE VENTAS PANAMA"/>
    <s v="VIATICOS 2"/>
    <s v="TRANSACCIONES DEL DIA 05/02/2019SPYRAL - GESTION ADMINISTRATIVA"/>
    <n v="10"/>
    <n v="0"/>
    <s v="NEGOCIOS"/>
    <x v="1"/>
  </r>
  <r>
    <n v="91"/>
    <d v="2019-05-03T00:00:00"/>
    <x v="11"/>
    <x v="11"/>
    <x v="1"/>
    <s v="FUERZAS DE VENTAS PANAMA"/>
    <s v="VIATICOS 2"/>
    <s v="TRANSACCIONES DEL DIA 05/03/2019SPYRAL - GESTION ADMINISTRATIVA"/>
    <n v="2100"/>
    <n v="0"/>
    <s v="NEGOCIOS"/>
    <x v="1"/>
  </r>
  <r>
    <n v="91"/>
    <d v="2019-05-04T00:00:00"/>
    <x v="11"/>
    <x v="11"/>
    <x v="1"/>
    <s v="FUERZAS DE VENTAS PANAMA"/>
    <s v="VIATICOS 2"/>
    <s v="TRANSACCIONES DEL DIA 05/04/2019SPYRAL - GESTION ADMINISTRATIVA"/>
    <n v="14.05"/>
    <n v="0"/>
    <s v="NEGOCIOS"/>
    <x v="1"/>
  </r>
  <r>
    <n v="91"/>
    <d v="2019-05-10T00:00:00"/>
    <x v="11"/>
    <x v="11"/>
    <x v="1"/>
    <s v="FUERZAS DE VENTAS PANAMA"/>
    <s v="VIATICOS 2"/>
    <s v="TRANSACCIONES DEL DIA 05/10/2019SPYRAL - GESTION ADMINISTRATIVA"/>
    <n v="23.86"/>
    <n v="0"/>
    <s v="NEGOCIOS"/>
    <x v="1"/>
  </r>
  <r>
    <n v="91"/>
    <d v="2019-05-16T00:00:00"/>
    <x v="11"/>
    <x v="11"/>
    <x v="1"/>
    <s v="FUERZAS DE VENTAS PANAMA"/>
    <s v="VIATICOS 2"/>
    <s v="TRANSACCIONES DEL DIA 05/16/2019SPYRAL - GESTION ADMINISTRATIVA"/>
    <n v="21.05"/>
    <n v="0"/>
    <s v="NEGOCIOS"/>
    <x v="1"/>
  </r>
  <r>
    <n v="91"/>
    <d v="2019-05-21T00:00:00"/>
    <x v="11"/>
    <x v="11"/>
    <x v="1"/>
    <s v="FUERZAS DE VENTAS PANAMA"/>
    <s v="VIATICOS 2"/>
    <s v="TRANSACCIONES DEL DIA 05/21/2019SPYRAL - GESTION ADMINISTRATIVA"/>
    <n v="55"/>
    <n v="0"/>
    <s v="NEGOCIOS"/>
    <x v="1"/>
  </r>
  <r>
    <n v="91"/>
    <d v="2019-05-22T00:00:00"/>
    <x v="11"/>
    <x v="11"/>
    <x v="1"/>
    <s v="FUERZAS DE VENTAS PANAMA"/>
    <s v="VIATICOS 2"/>
    <s v="TRANSACCIONES DEL DIA 05/22/2019SPYRAL - GESTION ADMINISTRATIVA"/>
    <n v="7.78"/>
    <n v="0"/>
    <s v="NEGOCIOS"/>
    <x v="1"/>
  </r>
  <r>
    <n v="91"/>
    <d v="2019-06-04T00:00:00"/>
    <x v="2"/>
    <x v="2"/>
    <x v="1"/>
    <s v="FUERZAS DE VENTAS PANAMA"/>
    <s v="VIATICOS 2"/>
    <s v="TRANSACCIONES DEL DIA 06/04/2019SPYRAL - GESTION ADMINISTRATIVA"/>
    <n v="4.93"/>
    <n v="0"/>
    <s v="NEGOCIOS"/>
    <x v="1"/>
  </r>
  <r>
    <n v="91"/>
    <d v="2019-06-06T00:00:00"/>
    <x v="2"/>
    <x v="2"/>
    <x v="1"/>
    <s v="FUERZAS DE VENTAS PANAMA"/>
    <s v="VIATICOS 2"/>
    <s v="TRANSACCIONES DEL DIA 06/06/2019SPYRAL - GESTION ADMINISTRATIVA"/>
    <n v="1957.19"/>
    <n v="0"/>
    <s v="NEGOCIOS"/>
    <x v="1"/>
  </r>
  <r>
    <n v="91"/>
    <d v="2019-06-07T00:00:00"/>
    <x v="2"/>
    <x v="2"/>
    <x v="1"/>
    <s v="FUERZAS DE VENTAS PANAMA"/>
    <s v="VIATICOS 2"/>
    <s v="TRANSACCIONES DEL DIA 06/07/2019SPYRAL - GESTION ADMINISTRATIVA"/>
    <n v="8.82"/>
    <n v="0"/>
    <s v="NEGOCIOS"/>
    <x v="1"/>
  </r>
  <r>
    <n v="91"/>
    <d v="2019-06-13T00:00:00"/>
    <x v="2"/>
    <x v="2"/>
    <x v="1"/>
    <s v="FUERZAS DE VENTAS PANAMA"/>
    <s v="VIATICOS 2"/>
    <s v="TRANSACCIONES DEL DIA 06/13/2019SPYRAL - GESTION ADMINISTRATIVA"/>
    <n v="71.489999999999995"/>
    <n v="0"/>
    <s v="NEGOCIOS"/>
    <x v="1"/>
  </r>
  <r>
    <n v="91"/>
    <d v="2019-06-14T00:00:00"/>
    <x v="2"/>
    <x v="2"/>
    <x v="1"/>
    <s v="FUERZAS DE VENTAS PANAMA"/>
    <s v="VIATICOS 2"/>
    <s v="TRANSACCIONES DEL DIA 06/14/2019SPYRAL - GESTION ADMINISTRATIVA"/>
    <n v="25"/>
    <n v="0"/>
    <s v="NEGOCIOS"/>
    <x v="1"/>
  </r>
  <r>
    <n v="91"/>
    <d v="2019-06-18T00:00:00"/>
    <x v="2"/>
    <x v="2"/>
    <x v="1"/>
    <s v="FUERZAS DE VENTAS PANAMA"/>
    <s v="VIATICOS 2"/>
    <s v="TRANSACCIONES DEL DIA 06/18/2019SPYRAL - GESTION ADMINISTRATIVA"/>
    <n v="3.13"/>
    <n v="0"/>
    <s v="NEGOCIOS"/>
    <x v="1"/>
  </r>
  <r>
    <n v="91"/>
    <d v="2019-06-20T00:00:00"/>
    <x v="2"/>
    <x v="2"/>
    <x v="1"/>
    <s v="FUERZAS DE VENTAS PANAMA"/>
    <s v="VIATICOS 2"/>
    <s v="TRANSACCIONES DEL DIA 06/20/2019SPYRAL - GESTION ADMINISTRATIVA"/>
    <n v="4.25"/>
    <n v="0"/>
    <s v="NEGOCIOS"/>
    <x v="1"/>
  </r>
  <r>
    <n v="91"/>
    <d v="2019-06-22T00:00:00"/>
    <x v="2"/>
    <x v="2"/>
    <x v="1"/>
    <s v="FUERZAS DE VENTAS PANAMA"/>
    <s v="VIATICOS 2"/>
    <s v="TRANSACCIONES DEL DIA 06/22/2019SPYRAL - GESTION ADMINISTRATIVA"/>
    <n v="125"/>
    <n v="0"/>
    <s v="NEGOCIOS"/>
    <x v="1"/>
  </r>
  <r>
    <n v="91"/>
    <d v="2019-06-27T00:00:00"/>
    <x v="2"/>
    <x v="2"/>
    <x v="1"/>
    <s v="FUERZAS DE VENTAS PANAMA"/>
    <s v="VIATICOS 2"/>
    <s v="TRANSACCIONES DEL DIA 06/27/2019SPYRAL - GESTION ADMINISTRATIVA"/>
    <n v="9.3800000000000008"/>
    <n v="0"/>
    <s v="NEGOCIOS"/>
    <x v="1"/>
  </r>
  <r>
    <n v="91"/>
    <d v="2019-07-05T00:00:00"/>
    <x v="6"/>
    <x v="6"/>
    <x v="1"/>
    <s v="FUERZAS DE VENTAS PANAMA"/>
    <s v="VIATICOS 2"/>
    <s v="TRANSACCIONES DEL DIA 07/05/2019SPYRAL - GESTION ADMINISTRATIVA"/>
    <n v="8.52"/>
    <n v="0"/>
    <s v="NEGOCIOS"/>
    <x v="1"/>
  </r>
  <r>
    <n v="91"/>
    <d v="2019-07-08T00:00:00"/>
    <x v="6"/>
    <x v="6"/>
    <x v="1"/>
    <s v="FUERZAS DE VENTAS PANAMA"/>
    <s v="VIATICOS 2"/>
    <s v="TRANSACCIONES DEL DIA 07/08/2019SPYRAL - GESTION ADMINISTRATIVA"/>
    <n v="2017"/>
    <n v="0"/>
    <s v="NEGOCIOS"/>
    <x v="1"/>
  </r>
  <r>
    <n v="91"/>
    <d v="2019-07-10T00:00:00"/>
    <x v="6"/>
    <x v="6"/>
    <x v="1"/>
    <s v="FUERZAS DE VENTAS PANAMA"/>
    <s v="VIATICOS 2"/>
    <s v="TRANSACCIONES DEL DIA 07/10/2019SPYRAL - GESTION ADMINISTRATIVA"/>
    <n v="205.5"/>
    <n v="0"/>
    <s v="NEGOCIOS"/>
    <x v="1"/>
  </r>
  <r>
    <n v="91"/>
    <d v="2019-07-11T00:00:00"/>
    <x v="6"/>
    <x v="6"/>
    <x v="1"/>
    <s v="FUERZAS DE VENTAS PANAMA"/>
    <s v="VIATICOS 2"/>
    <s v="TRANSACCIONES DEL DIA 07/11/2019SPYRAL - GESTION ADMINISTRATIVA"/>
    <n v="20"/>
    <n v="0"/>
    <s v="NEGOCIOS"/>
    <x v="1"/>
  </r>
  <r>
    <n v="91"/>
    <d v="2019-07-13T00:00:00"/>
    <x v="6"/>
    <x v="6"/>
    <x v="1"/>
    <s v="FUERZAS DE VENTAS PANAMA"/>
    <s v="VIATICOS 2"/>
    <s v="TRANSACCIONES DEL DIA 07/13/2019SPYRAL - GESTION ADMINISTRATIVA"/>
    <n v="425"/>
    <n v="0"/>
    <s v="NEGOCIOS"/>
    <x v="1"/>
  </r>
  <r>
    <n v="91"/>
    <d v="2019-07-20T00:00:00"/>
    <x v="6"/>
    <x v="6"/>
    <x v="1"/>
    <s v="FUERZAS DE VENTAS PANAMA"/>
    <s v="VIATICOS 2"/>
    <s v="TRANSACCIONES DEL DIA 07/20/2019SPYRAL - GESTION ADMINISTRATIVA"/>
    <n v="81"/>
    <n v="0"/>
    <s v="NEGOCIOS"/>
    <x v="1"/>
  </r>
  <r>
    <n v="91"/>
    <d v="2019-07-25T00:00:00"/>
    <x v="6"/>
    <x v="6"/>
    <x v="1"/>
    <s v="FUERZAS DE VENTAS PANAMA"/>
    <s v="VIATICOS 2"/>
    <s v="TRANSACCIONES DEL DIA 07/25/2019SPYRAL - GESTION ADMINISTRATIVA"/>
    <n v="13.15"/>
    <n v="0"/>
    <s v="NEGOCIOS"/>
    <x v="1"/>
  </r>
  <r>
    <n v="91"/>
    <d v="2019-01-03T00:00:00"/>
    <x v="7"/>
    <x v="7"/>
    <x v="1"/>
    <s v="FUERZA DE VENTAS AUTOS"/>
    <s v="VIATICOS 2"/>
    <s v="TRANSACCIONES DEL DIA 01/03/2019SPYRAL - GESTION ADMINISTRATIVA"/>
    <n v="150"/>
    <n v="0"/>
    <s v="NEGOCIOS"/>
    <x v="1"/>
  </r>
  <r>
    <n v="91"/>
    <d v="2019-01-03T00:00:00"/>
    <x v="7"/>
    <x v="7"/>
    <x v="1"/>
    <s v="FUERZA DE VENTAS AUTOS"/>
    <s v="VIATICOS"/>
    <s v="TRANSACCIONES DEL DIA 01/03/2019SPYRAL - GESTION ADMINISTRATIVA"/>
    <n v="24"/>
    <n v="0"/>
    <s v="NEGOCIOS"/>
    <x v="1"/>
  </r>
  <r>
    <n v="91"/>
    <d v="2019-01-04T00:00:00"/>
    <x v="7"/>
    <x v="7"/>
    <x v="1"/>
    <s v="FUERZA DE VENTAS AUTOS"/>
    <s v="VIATICOS"/>
    <s v="TRANSACCIONES DEL DIA 01/04/2019SPYRAL - GESTION ADMINISTRATIVA"/>
    <n v="24"/>
    <n v="0"/>
    <s v="NEGOCIOS"/>
    <x v="1"/>
  </r>
  <r>
    <n v="91"/>
    <d v="2019-01-10T00:00:00"/>
    <x v="7"/>
    <x v="7"/>
    <x v="1"/>
    <s v="FUERZA DE VENTAS AUTOS"/>
    <s v="VIATICOS"/>
    <s v="TRANSACCIONES DEL DIA 01/10/2019SPYRAL - GESTION ADMINISTRATIVA"/>
    <n v="95.9"/>
    <n v="0"/>
    <s v="NEGOCIOS"/>
    <x v="1"/>
  </r>
  <r>
    <n v="91"/>
    <d v="2019-01-11T00:00:00"/>
    <x v="7"/>
    <x v="7"/>
    <x v="1"/>
    <s v="FUERZA DE VENTAS AUTOS"/>
    <s v="VIATICOS"/>
    <s v="TRANSACCIONES DEL DIA 01/11/2019SPYRAL - GESTION ADMINISTRATIVA"/>
    <n v="24"/>
    <n v="0"/>
    <s v="NEGOCIOS"/>
    <x v="1"/>
  </r>
  <r>
    <n v="91"/>
    <d v="2019-02-04T00:00:00"/>
    <x v="8"/>
    <x v="8"/>
    <x v="1"/>
    <s v="FUERZA DE VENTAS AUTOS"/>
    <s v="VIATICOS 2"/>
    <s v="TRANSACCIONES DEL DIA 02/04/2019SPYRAL - GESTION ADMINISTRATIVA"/>
    <n v="150"/>
    <n v="0"/>
    <s v="NEGOCIOS"/>
    <x v="1"/>
  </r>
  <r>
    <n v="91"/>
    <d v="2019-02-07T00:00:00"/>
    <x v="8"/>
    <x v="8"/>
    <x v="1"/>
    <s v="FUERZA DE VENTAS AUTOS"/>
    <s v="VIATICOS"/>
    <s v="TRANSACCIONES DEL DIA 02/07/2019SPYRAL - GESTION ADMINISTRATIVA"/>
    <n v="77"/>
    <n v="0"/>
    <s v="NEGOCIOS"/>
    <x v="1"/>
  </r>
  <r>
    <n v="91"/>
    <d v="2019-02-08T00:00:00"/>
    <x v="8"/>
    <x v="8"/>
    <x v="1"/>
    <s v="FUERZA DE VENTAS AUTOS"/>
    <s v="VIATICOS"/>
    <s v="TRANSACCIONES DEL DIA 02/08/2019SPYRAL - GESTION ADMINISTRATIVA"/>
    <n v="24"/>
    <n v="0"/>
    <s v="NEGOCIOS"/>
    <x v="1"/>
  </r>
  <r>
    <n v="91"/>
    <d v="2019-02-15T00:00:00"/>
    <x v="8"/>
    <x v="8"/>
    <x v="1"/>
    <s v="FUERZA DE VENTAS AUTOS"/>
    <s v="VIATICOS"/>
    <s v="TRANSACCIONES DEL DIA 02/15/2019SPYRAL - GESTION ADMINISTRATIVA"/>
    <n v="93"/>
    <n v="0"/>
    <s v="NEGOCIOS"/>
    <x v="1"/>
  </r>
  <r>
    <n v="91"/>
    <d v="2019-03-01T00:00:00"/>
    <x v="9"/>
    <x v="9"/>
    <x v="1"/>
    <s v="FUERZA DE VENTAS AUTOS"/>
    <s v="VIATICOS 2"/>
    <s v="TRANSACCIONES DEL DIA 03/01/2019SPYRAL - GESTION ADMINISTRATIVA"/>
    <n v="150"/>
    <n v="0"/>
    <s v="NEGOCIOS"/>
    <x v="1"/>
  </r>
  <r>
    <n v="91"/>
    <d v="2019-03-07T00:00:00"/>
    <x v="9"/>
    <x v="9"/>
    <x v="1"/>
    <s v="FUERZA DE VENTAS AUTOS"/>
    <s v="VIATICOS"/>
    <s v="TRANSACCIONES DEL DIA 03/07/2019SPYRAL - GESTION ADMINISTRATIVA"/>
    <n v="53"/>
    <n v="0"/>
    <s v="NEGOCIOS"/>
    <x v="1"/>
  </r>
  <r>
    <n v="91"/>
    <d v="2019-03-11T00:00:00"/>
    <x v="9"/>
    <x v="9"/>
    <x v="1"/>
    <s v="FUERZA DE VENTAS AUTOS"/>
    <s v="VIATICOS"/>
    <s v="TRANSACCIONES DEL DIA 03/11/2019SPYRAL - GESTION ADMINISTRATIVA"/>
    <n v="8"/>
    <n v="0"/>
    <s v="NEGOCIOS"/>
    <x v="1"/>
  </r>
  <r>
    <n v="91"/>
    <d v="2019-03-18T00:00:00"/>
    <x v="9"/>
    <x v="9"/>
    <x v="1"/>
    <s v="FUERZA DE VENTAS AUTOS"/>
    <s v="VIATICOS"/>
    <s v="TRANSACCIONES DEL DIA 03/18/2019SPYRAL - GESTION ADMINISTRATIVA"/>
    <n v="48"/>
    <n v="0"/>
    <s v="NEGOCIOS"/>
    <x v="1"/>
  </r>
  <r>
    <n v="91"/>
    <d v="2019-04-02T00:00:00"/>
    <x v="10"/>
    <x v="10"/>
    <x v="1"/>
    <s v="FUERZA DE VENTAS AUTOS"/>
    <s v="VIATICOS 2"/>
    <s v="TRANSACCIONES DEL DIA 04/02/2019SPYRAL - GESTION ADMINISTRATIVA"/>
    <n v="150"/>
    <n v="0"/>
    <s v="NEGOCIOS"/>
    <x v="1"/>
  </r>
  <r>
    <n v="91"/>
    <d v="2019-04-04T00:00:00"/>
    <x v="10"/>
    <x v="10"/>
    <x v="1"/>
    <s v="FUERZA DE VENTAS AUTOS"/>
    <s v="VIATICOS 2"/>
    <s v="TRANSACCIONES DEL DIA 04/04/2019SPYRAL - GESTION ADMINISTRATIVA"/>
    <n v="513.4"/>
    <n v="0"/>
    <s v="NEGOCIOS"/>
    <x v="1"/>
  </r>
  <r>
    <n v="91"/>
    <d v="2019-04-22T00:00:00"/>
    <x v="10"/>
    <x v="10"/>
    <x v="1"/>
    <s v="FUERZA DE VENTAS AUTOS"/>
    <s v="NC VIATICOS"/>
    <s v="TRANSACCIONES DEL DIA 04/22/2019SPYRAL - GESTION ADMINISTRATIVA"/>
    <n v="0"/>
    <n v="24"/>
    <s v="NEGOCIOS"/>
    <x v="1"/>
  </r>
  <r>
    <n v="91"/>
    <d v="2019-05-03T00:00:00"/>
    <x v="11"/>
    <x v="11"/>
    <x v="1"/>
    <s v="FUERZA DE VENTAS AUTOS"/>
    <s v="VIATICOS 2"/>
    <s v="TRANSACCIONES DEL DIA 05/03/2019SPYRAL - GESTION ADMINISTRATIVA"/>
    <n v="150"/>
    <n v="0"/>
    <s v="NEGOCIOS"/>
    <x v="1"/>
  </r>
  <r>
    <n v="91"/>
    <d v="2019-05-09T00:00:00"/>
    <x v="11"/>
    <x v="11"/>
    <x v="1"/>
    <s v="FUERZA DE VENTAS AUTOS"/>
    <s v="VIATICOS 2"/>
    <s v="TRANSACCIONES DEL DIA 05/09/2019SPYRAL - GESTION ADMINISTRATIVA"/>
    <n v="8"/>
    <n v="0"/>
    <s v="NEGOCIOS"/>
    <x v="1"/>
  </r>
  <r>
    <n v="91"/>
    <d v="2019-05-17T00:00:00"/>
    <x v="11"/>
    <x v="11"/>
    <x v="1"/>
    <s v="FUERZA DE VENTAS AUTOS"/>
    <s v="VIATICOS 2"/>
    <s v="TRANSACCIONES DEL DIA 05/17/2019SPYRAL - GESTION ADMINISTRATIVA"/>
    <n v="103.5"/>
    <n v="0"/>
    <s v="NEGOCIOS"/>
    <x v="1"/>
  </r>
  <r>
    <n v="91"/>
    <d v="2019-05-18T00:00:00"/>
    <x v="11"/>
    <x v="11"/>
    <x v="1"/>
    <s v="FUERZA DE VENTAS AUTOS"/>
    <s v="VIATICOS 2"/>
    <s v="TRANSACCIONES DEL DIA 05/18/2019SPYRAL - GESTION ADMINISTRATIVA"/>
    <n v="25.2"/>
    <n v="0"/>
    <s v="NEGOCIOS"/>
    <x v="1"/>
  </r>
  <r>
    <n v="91"/>
    <d v="2019-05-24T00:00:00"/>
    <x v="11"/>
    <x v="11"/>
    <x v="1"/>
    <s v="FUERZA DE VENTAS AUTOS"/>
    <s v="VIATICOS 2"/>
    <s v="TRANSACCIONES DEL DIA 05/24/2019SPYRAL - GESTION ADMINISTRATIVA"/>
    <n v="50.5"/>
    <n v="0"/>
    <s v="NEGOCIOS"/>
    <x v="1"/>
  </r>
  <r>
    <n v="91"/>
    <d v="2019-06-06T00:00:00"/>
    <x v="2"/>
    <x v="2"/>
    <x v="1"/>
    <s v="FUERZA DE VENTAS AUTOS"/>
    <s v="VIATICOS 2"/>
    <s v="TRANSACCIONES DEL DIA 06/06/2019SPYRAL - GESTION ADMINISTRATIVA"/>
    <n v="150"/>
    <n v="0"/>
    <s v="NEGOCIOS"/>
    <x v="1"/>
  </r>
  <r>
    <n v="91"/>
    <d v="2019-06-07T00:00:00"/>
    <x v="2"/>
    <x v="2"/>
    <x v="1"/>
    <s v="FUERZA DE VENTAS AUTOS"/>
    <s v="VIATICOS 2"/>
    <s v="TRANSACCIONES DEL DIA 06/07/2019SPYRAL - GESTION ADMINISTRATIVA"/>
    <n v="53"/>
    <n v="0"/>
    <s v="NEGOCIOS"/>
    <x v="1"/>
  </r>
  <r>
    <n v="91"/>
    <d v="2019-07-08T00:00:00"/>
    <x v="6"/>
    <x v="6"/>
    <x v="1"/>
    <s v="FUERZA DE VENTAS AUTOS"/>
    <s v="VIATICOS 2"/>
    <s v="TRANSACCIONES DEL DIA 07/08/2019SPYRAL - GESTION ADMINISTRATIVA"/>
    <n v="150"/>
    <n v="0"/>
    <s v="NEGOCIOS"/>
    <x v="1"/>
  </r>
  <r>
    <n v="91"/>
    <d v="2019-03-13T00:00:00"/>
    <x v="9"/>
    <x v="9"/>
    <x v="1"/>
    <s v="FUERZA DE VENTAS INTERIOR"/>
    <s v="VIATICOS 2"/>
    <s v="TRANSACCIONES DEL DIA 03/13/2019SPYRAL - GESTION ADMINISTRATIVA"/>
    <n v="1320"/>
    <n v="0"/>
    <s v="NEGOCIOS"/>
    <x v="1"/>
  </r>
  <r>
    <n v="91"/>
    <d v="2019-06-20T00:00:00"/>
    <x v="2"/>
    <x v="2"/>
    <x v="1"/>
    <s v="FUERZA DE VENTAS INTERIOR"/>
    <s v="VIATICOS 2"/>
    <s v="TRANSACCIONES DEL DIA 06/20/2019SPYRAL - GESTION ADMINISTRATIVA"/>
    <n v="260"/>
    <n v="0"/>
    <s v="NEGOCIOS"/>
    <x v="1"/>
  </r>
  <r>
    <n v="91"/>
    <d v="2019-04-22T00:00:00"/>
    <x v="10"/>
    <x v="10"/>
    <x v="1"/>
    <s v="SEGMENTO DE NEGOCIOS"/>
    <s v="VIATICOS 2"/>
    <s v="TRANSACCIONES DEL DIA 04/22/2019SPYRAL - GESTION ADMINISTRATIVA"/>
    <n v="44.4"/>
    <n v="0"/>
    <s v="NEGOCIOS"/>
    <x v="1"/>
  </r>
  <r>
    <n v="91"/>
    <d v="2019-05-02T00:00:00"/>
    <x v="11"/>
    <x v="11"/>
    <x v="1"/>
    <s v="SEGMENTO DE NEGOCIOS"/>
    <s v="VIATICOS 2"/>
    <s v="TRANSACCIONES DEL DIA 05/02/2019SPYRAL - GESTION ADMINISTRATIVA"/>
    <n v="22.5"/>
    <n v="0"/>
    <s v="NEGOCIOS"/>
    <x v="1"/>
  </r>
  <r>
    <n v="91"/>
    <d v="2019-06-10T00:00:00"/>
    <x v="2"/>
    <x v="2"/>
    <x v="1"/>
    <s v="SEGMENTO DE NEGOCIOS"/>
    <s v="VIATICOS 2"/>
    <s v="TRANSACCIONES DEL DIA 06/10/2019SPYRAL - GESTION ADMINISTRATIVA"/>
    <n v="26.56"/>
    <n v="0"/>
    <s v="NEGOCIOS"/>
    <x v="1"/>
  </r>
  <r>
    <n v="91"/>
    <d v="2019-06-13T00:00:00"/>
    <x v="2"/>
    <x v="2"/>
    <x v="1"/>
    <s v="SEGMENTO DE NEGOCIOS"/>
    <s v="VIATICOS 2"/>
    <s v="TRANSACCIONES DEL DIA 06/13/2019SPYRAL - GESTION ADMINISTRATIVA"/>
    <n v="8.92"/>
    <n v="0"/>
    <s v="NEGOCIOS"/>
    <x v="1"/>
  </r>
  <r>
    <n v="91"/>
    <d v="2019-06-15T00:00:00"/>
    <x v="2"/>
    <x v="2"/>
    <x v="1"/>
    <s v="SEGMENTO DE NEGOCIOS"/>
    <s v="VIATICOS 2"/>
    <s v="TRANSACCIONES DEL DIA 06/15/2019SPYRAL - GESTION ADMINISTRATIVA"/>
    <n v="46.1"/>
    <n v="0"/>
    <s v="NEGOCIOS"/>
    <x v="1"/>
  </r>
  <r>
    <n v="91"/>
    <d v="2019-06-19T00:00:00"/>
    <x v="2"/>
    <x v="2"/>
    <x v="1"/>
    <s v="SEGMENTO DE NEGOCIOS"/>
    <s v="VIATICOS 2"/>
    <s v="TRANSACCIONES DEL DIA 06/19/2019SPYRAL - GESTION ADMINISTRATIVA"/>
    <n v="18.149999999999999"/>
    <n v="0"/>
    <s v="NEGOCIOS"/>
    <x v="1"/>
  </r>
  <r>
    <n v="91"/>
    <d v="2019-06-21T00:00:00"/>
    <x v="2"/>
    <x v="2"/>
    <x v="1"/>
    <s v="SEGMENTO DE NEGOCIOS"/>
    <s v="VIATICOS 2"/>
    <s v="TRANSACCIONES DEL DIA 06/21/2019SPYRAL - GESTION ADMINISTRATIVA"/>
    <n v="152.36000000000001"/>
    <n v="0"/>
    <s v="NEGOCIOS"/>
    <x v="1"/>
  </r>
  <r>
    <n v="91"/>
    <d v="2019-07-03T00:00:00"/>
    <x v="6"/>
    <x v="6"/>
    <x v="1"/>
    <s v="SEGMENTO DE NEGOCIOS"/>
    <s v="VIATICOS 2"/>
    <s v="TRANSACCIONES DEL DIA 07/03/2019SPYRAL - GESTION ADMINISTRATIVA"/>
    <n v="49"/>
    <n v="0"/>
    <s v="NEGOCIOS"/>
    <x v="1"/>
  </r>
  <r>
    <n v="91"/>
    <d v="2019-07-08T00:00:00"/>
    <x v="6"/>
    <x v="6"/>
    <x v="1"/>
    <s v="SEGMENTO DE NEGOCIOS"/>
    <s v="VIATICOS 2"/>
    <s v="TRANSACCIONES DEL DIA 07/08/2019SPYRAL - GESTION ADMINISTRATIVA"/>
    <n v="64.33"/>
    <n v="0"/>
    <s v="NEGOCIOS"/>
    <x v="1"/>
  </r>
  <r>
    <n v="91"/>
    <d v="2019-07-13T00:00:00"/>
    <x v="6"/>
    <x v="6"/>
    <x v="1"/>
    <s v="SEGMENTO DE NEGOCIOS"/>
    <s v="VIATICOS"/>
    <s v="TRANSACCIONES DEL DIA 07/13/2019SPYRAL - GESTION ADMINISTRATIVA"/>
    <n v="70.23"/>
    <n v="0"/>
    <s v="NEGOCIOS"/>
    <x v="1"/>
  </r>
  <r>
    <n v="91"/>
    <d v="2019-07-13T00:00:00"/>
    <x v="6"/>
    <x v="6"/>
    <x v="1"/>
    <s v="SEGMENTO DE NEGOCIOS"/>
    <s v="VIATICOS 2"/>
    <s v="TRANSACCIONES DEL DIA 07/13/2019SPYRAL - GESTION ADMINISTRATIVA"/>
    <n v="26.38"/>
    <n v="0"/>
    <s v="NEGOCIOS"/>
    <x v="1"/>
  </r>
  <r>
    <n v="91"/>
    <d v="2019-07-15T00:00:00"/>
    <x v="6"/>
    <x v="6"/>
    <x v="1"/>
    <s v="SEGMENTO DE NEGOCIOS"/>
    <s v="VIATICOS 2"/>
    <s v="TRANSACCIONES DEL DIA 07/15/2019SPYRAL - GESTION ADMINISTRATIVA"/>
    <n v="17.28"/>
    <n v="0"/>
    <s v="NEGOCIOS"/>
    <x v="1"/>
  </r>
  <r>
    <n v="91"/>
    <d v="2019-07-19T00:00:00"/>
    <x v="6"/>
    <x v="6"/>
    <x v="1"/>
    <s v="SEGMENTO DE NEGOCIOS"/>
    <s v="VIATICOS 2"/>
    <s v="TRANSACCIONES DEL DIA 07/19/2019SPYRAL - GESTION ADMINISTRATIVA"/>
    <n v="8.4"/>
    <n v="0"/>
    <s v="NEGOCIOS"/>
    <x v="1"/>
  </r>
  <r>
    <n v="91"/>
    <d v="2019-07-24T00:00:00"/>
    <x v="6"/>
    <x v="6"/>
    <x v="1"/>
    <s v="SEGMENTO DE NEGOCIOS"/>
    <s v="VIATICOS 2"/>
    <s v="TRANSACCIONES DEL DIA 07/24/2019SPYRAL - GESTION ADMINISTRATIVA"/>
    <n v="10.25"/>
    <n v="0"/>
    <s v="NEGOCIOS"/>
    <x v="1"/>
  </r>
  <r>
    <n v="91"/>
    <d v="2019-07-25T00:00:00"/>
    <x v="6"/>
    <x v="6"/>
    <x v="1"/>
    <s v="SEGMENTO DE NEGOCIOS"/>
    <s v="VIATICOS 2"/>
    <s v="TRANSACCIONES DEL DIA 07/25/2019SPYRAL - GESTION ADMINISTRATIVA"/>
    <n v="35.1"/>
    <n v="0"/>
    <s v="NEGOCIOS"/>
    <x v="1"/>
  </r>
  <r>
    <n v="91"/>
    <d v="2019-07-29T00:00:00"/>
    <x v="6"/>
    <x v="6"/>
    <x v="1"/>
    <s v="SEGMENTO DE NEGOCIOS"/>
    <s v="VIATICOS"/>
    <s v="TRANSACCIONES DEL DIA 07/29/2019SPYRAL - GESTION ADMINISTRATIVA"/>
    <n v="130.18"/>
    <n v="0"/>
    <s v="NEGOCIOS"/>
    <x v="1"/>
  </r>
  <r>
    <n v="91"/>
    <d v="2019-01-02T00:00:00"/>
    <x v="7"/>
    <x v="7"/>
    <x v="1"/>
    <s v="BANCA PRIVADA"/>
    <s v="VIATICOS"/>
    <s v="TRANSACCIONES DEL DIA 01/02/2019SPYRAL - GESTION ADMINISTRATIVA"/>
    <n v="31.5"/>
    <n v="0"/>
    <s v="NEGOCIOS"/>
    <x v="1"/>
  </r>
  <r>
    <n v="91"/>
    <d v="2019-01-19T00:00:00"/>
    <x v="7"/>
    <x v="7"/>
    <x v="1"/>
    <s v="BANCA PRIVADA"/>
    <s v="NC VIATICOS"/>
    <s v="TRANSACCIONES DEL DIA 01/19/2019SPYRAL - GESTION ADMINISTRATIVA"/>
    <n v="63.75"/>
    <n v="0"/>
    <s v="NEGOCIOS"/>
    <x v="1"/>
  </r>
  <r>
    <n v="91"/>
    <d v="2019-02-15T00:00:00"/>
    <x v="8"/>
    <x v="8"/>
    <x v="1"/>
    <s v="BANCA PRIVADA"/>
    <s v="NC VIATICOS"/>
    <s v="TRANSACCIONES DEL DIA 02/15/2019SPYRAL - GESTION ADMINISTRATIVA"/>
    <n v="60.95"/>
    <n v="0"/>
    <s v="NEGOCIOS"/>
    <x v="1"/>
  </r>
  <r>
    <n v="91"/>
    <d v="2019-03-22T00:00:00"/>
    <x v="9"/>
    <x v="9"/>
    <x v="1"/>
    <s v="BANCA PRIVADA"/>
    <s v="NC VIATICOS"/>
    <s v="TRANSACCIONES DEL DIA 03/22/2019SPYRAL - GESTION ADMINISTRATIVA"/>
    <n v="54.2"/>
    <n v="0"/>
    <s v="NEGOCIOS"/>
    <x v="1"/>
  </r>
  <r>
    <n v="91"/>
    <d v="2019-04-26T00:00:00"/>
    <x v="10"/>
    <x v="10"/>
    <x v="1"/>
    <s v="BANCA PRIVADA"/>
    <s v="NC VIATICOS"/>
    <s v="TRANSACCIONES DEL DIA 04/26/2019SPYRAL - GESTION ADMINISTRATIVA"/>
    <n v="51.8"/>
    <n v="0"/>
    <s v="NEGOCIOS"/>
    <x v="1"/>
  </r>
  <r>
    <n v="91"/>
    <d v="2019-05-16T00:00:00"/>
    <x v="11"/>
    <x v="11"/>
    <x v="1"/>
    <s v="BANCA PRIVADA"/>
    <s v="NC VIATICOS"/>
    <s v="TRANSACCIONES DEL DIA 05/16/2019SPYRAL - GESTION ADMINISTRATIVA"/>
    <n v="0"/>
    <n v="0.6"/>
    <s v="NEGOCIOS"/>
    <x v="1"/>
  </r>
  <r>
    <n v="91"/>
    <d v="2019-05-17T00:00:00"/>
    <x v="11"/>
    <x v="11"/>
    <x v="1"/>
    <s v="BANCA PRIVADA"/>
    <s v="NC VIATICOS"/>
    <s v="TRANSACCIONES DEL DIA 05/17/2019SPYRAL - GESTION ADMINISTRATIVA"/>
    <n v="1.2"/>
    <n v="0"/>
    <s v="NEGOCIOS"/>
    <x v="1"/>
  </r>
  <r>
    <n v="91"/>
    <d v="2019-01-14T00:00:00"/>
    <x v="7"/>
    <x v="7"/>
    <x v="1"/>
    <s v="BANCA COMERCIAL"/>
    <s v="VIATICOS"/>
    <s v="TRANSACCIONES DEL DIA 01/14/2019SPYRAL - GESTION ADMINISTRATIVA"/>
    <n v="62.73"/>
    <n v="0"/>
    <s v="NEGOCIOS"/>
    <x v="1"/>
  </r>
  <r>
    <n v="91"/>
    <d v="2019-01-14T00:00:00"/>
    <x v="7"/>
    <x v="7"/>
    <x v="1"/>
    <s v="BANCA COMERCIAL"/>
    <s v="VIATICOS 2"/>
    <s v="TRANSACCIONES DEL DIA 01/14/2019SPYRAL - GESTION ADMINISTRATIVA"/>
    <n v="649.29999999999995"/>
    <n v="0"/>
    <s v="NEGOCIOS"/>
    <x v="1"/>
  </r>
  <r>
    <n v="91"/>
    <d v="2019-01-17T00:00:00"/>
    <x v="7"/>
    <x v="7"/>
    <x v="1"/>
    <s v="BANCA COMERCIAL"/>
    <s v="VIATICOS"/>
    <s v="TRANSACCIONES DEL DIA 01/17/2019SPYRAL - GESTION ADMINISTRATIVA"/>
    <n v="225.46"/>
    <n v="0"/>
    <s v="NEGOCIOS"/>
    <x v="1"/>
  </r>
  <r>
    <n v="91"/>
    <d v="2019-01-18T00:00:00"/>
    <x v="7"/>
    <x v="7"/>
    <x v="1"/>
    <s v="BANCA COMERCIAL"/>
    <s v="VIATICOS"/>
    <s v="TRANSACCIONES DEL DIA 01/18/2019SPYRAL - GESTION ADMINISTRATIVA"/>
    <n v="419.77"/>
    <n v="0"/>
    <s v="NEGOCIOS"/>
    <x v="1"/>
  </r>
  <r>
    <n v="91"/>
    <d v="2019-01-22T00:00:00"/>
    <x v="7"/>
    <x v="7"/>
    <x v="1"/>
    <s v="BANCA COMERCIAL"/>
    <s v="VIATICOS"/>
    <s v="TRANSACCIONES DEL DIA 01/22/2019SPYRAL - GESTION ADMINISTRATIVA"/>
    <n v="170"/>
    <n v="0"/>
    <s v="NEGOCIOS"/>
    <x v="1"/>
  </r>
  <r>
    <n v="91"/>
    <d v="2019-02-05T00:00:00"/>
    <x v="8"/>
    <x v="8"/>
    <x v="1"/>
    <s v="BANCA COMERCIAL"/>
    <s v="VIATICOS"/>
    <s v="TRANSACCIONES DEL DIA 02/05/2019SPYRAL - GESTION ADMINISTRATIVA"/>
    <n v="175.85"/>
    <n v="0"/>
    <s v="NEGOCIOS"/>
    <x v="1"/>
  </r>
  <r>
    <n v="91"/>
    <d v="2019-02-08T00:00:00"/>
    <x v="8"/>
    <x v="8"/>
    <x v="1"/>
    <s v="BANCA COMERCIAL"/>
    <s v="VIATICOS"/>
    <s v="TRANSACCIONES DEL DIA 02/08/2019SPYRAL - GESTION ADMINISTRATIVA"/>
    <n v="39"/>
    <n v="0"/>
    <s v="NEGOCIOS"/>
    <x v="1"/>
  </r>
  <r>
    <n v="91"/>
    <d v="2019-02-12T00:00:00"/>
    <x v="8"/>
    <x v="8"/>
    <x v="1"/>
    <s v="BANCA COMERCIAL"/>
    <s v="VIATICOS"/>
    <s v="TRANSACCIONES DEL DIA 02/12/2019SPYRAL - GESTION ADMINISTRATIVA"/>
    <n v="91.18"/>
    <n v="0"/>
    <s v="NEGOCIOS"/>
    <x v="1"/>
  </r>
  <r>
    <n v="91"/>
    <d v="2019-02-18T00:00:00"/>
    <x v="8"/>
    <x v="8"/>
    <x v="1"/>
    <s v="BANCA COMERCIAL"/>
    <s v="VIATICOS"/>
    <s v="TRANSACCIONES DEL DIA 02/18/2019SPYRAL - GESTION ADMINISTRATIVA"/>
    <n v="32.01"/>
    <n v="0"/>
    <s v="NEGOCIOS"/>
    <x v="1"/>
  </r>
  <r>
    <n v="91"/>
    <d v="2019-02-18T00:00:00"/>
    <x v="8"/>
    <x v="8"/>
    <x v="1"/>
    <s v="BANCA COMERCIAL"/>
    <s v="VIATICOS 2"/>
    <s v="TRANSACCIONES DEL DIA 02/18/2019SPYRAL - GESTION ADMINISTRATIVA"/>
    <n v="259.26"/>
    <n v="0"/>
    <s v="NEGOCIOS"/>
    <x v="1"/>
  </r>
  <r>
    <n v="91"/>
    <d v="2019-02-22T00:00:00"/>
    <x v="8"/>
    <x v="8"/>
    <x v="1"/>
    <s v="BANCA COMERCIAL"/>
    <s v="VIATICOS"/>
    <s v="TRANSACCIONES DEL DIA 02/22/2019SPYRAL - GESTION ADMINISTRATIVA"/>
    <n v="85.51"/>
    <n v="0"/>
    <s v="NEGOCIOS"/>
    <x v="1"/>
  </r>
  <r>
    <n v="91"/>
    <d v="2019-02-26T00:00:00"/>
    <x v="8"/>
    <x v="8"/>
    <x v="1"/>
    <s v="BANCA COMERCIAL"/>
    <s v="VIATICOS"/>
    <s v="TRANSACCIONES DEL DIA 02/26/2019SPYRAL - GESTION ADMINISTRATIVA"/>
    <n v="584.82000000000005"/>
    <n v="0"/>
    <s v="NEGOCIOS"/>
    <x v="1"/>
  </r>
  <r>
    <n v="91"/>
    <d v="2019-03-19T00:00:00"/>
    <x v="9"/>
    <x v="9"/>
    <x v="1"/>
    <s v="BANCA COMERCIAL"/>
    <s v="VIATICOS"/>
    <s v="TRANSACCIONES DEL DIA 03/19/2019SPYRAL - GESTION ADMINISTRATIVA"/>
    <n v="34"/>
    <n v="0"/>
    <s v="NEGOCIOS"/>
    <x v="1"/>
  </r>
  <r>
    <n v="91"/>
    <d v="2019-03-20T00:00:00"/>
    <x v="9"/>
    <x v="9"/>
    <x v="1"/>
    <s v="BANCA COMERCIAL"/>
    <s v="VIATICOS 2"/>
    <s v="TRANSACCIONES DEL DIA 03/20/2019SPYRAL - GESTION ADMINISTRATIVA"/>
    <n v="1496"/>
    <n v="0"/>
    <s v="NEGOCIOS"/>
    <x v="1"/>
  </r>
  <r>
    <n v="91"/>
    <d v="2019-03-26T00:00:00"/>
    <x v="9"/>
    <x v="9"/>
    <x v="1"/>
    <s v="BANCA COMERCIAL"/>
    <s v="VIATICOS 2"/>
    <s v="TRANSACCIONES DEL DIA 03/26/2019SPYRAL - GESTION ADMINISTRATIVA"/>
    <n v="1060.6500000000001"/>
    <n v="0"/>
    <s v="NEGOCIOS"/>
    <x v="1"/>
  </r>
  <r>
    <n v="91"/>
    <d v="2019-04-03T00:00:00"/>
    <x v="10"/>
    <x v="10"/>
    <x v="1"/>
    <s v="BANCA COMERCIAL"/>
    <s v="VIATICOS 2"/>
    <s v="TRANSACCIONES DEL DIA 04/03/2019SPYRAL - GESTION ADMINISTRATIVA"/>
    <n v="16"/>
    <n v="0"/>
    <s v="NEGOCIOS"/>
    <x v="1"/>
  </r>
  <r>
    <n v="91"/>
    <d v="2019-04-05T00:00:00"/>
    <x v="10"/>
    <x v="10"/>
    <x v="1"/>
    <s v="BANCA COMERCIAL"/>
    <s v="VIATICOS 2"/>
    <s v="TRANSACCIONES DEL DIA 04/05/2019SPYRAL - GESTION ADMINISTRATIVA"/>
    <n v="187.8"/>
    <n v="0"/>
    <s v="NEGOCIOS"/>
    <x v="1"/>
  </r>
  <r>
    <n v="91"/>
    <d v="2019-04-09T00:00:00"/>
    <x v="10"/>
    <x v="10"/>
    <x v="1"/>
    <s v="BANCA COMERCIAL"/>
    <s v="VIATICOS 2"/>
    <s v="TRANSACCIONES DEL DIA 04/09/2019SPYRAL - GESTION ADMINISTRATIVA"/>
    <n v="41"/>
    <n v="0"/>
    <s v="NEGOCIOS"/>
    <x v="1"/>
  </r>
  <r>
    <n v="91"/>
    <d v="2019-04-22T00:00:00"/>
    <x v="10"/>
    <x v="10"/>
    <x v="1"/>
    <s v="BANCA COMERCIAL"/>
    <s v="VIATICOS 2"/>
    <s v="TRANSACCIONES DEL DIA 04/22/2019SPYRAL - GESTION ADMINISTRATIVA"/>
    <n v="1418.66"/>
    <n v="0"/>
    <s v="NEGOCIOS"/>
    <x v="1"/>
  </r>
  <r>
    <n v="91"/>
    <d v="2019-04-22T00:00:00"/>
    <x v="10"/>
    <x v="10"/>
    <x v="1"/>
    <s v="BANCA COMERCIAL"/>
    <s v="VIATICOS"/>
    <s v="TRANSACCIONES DEL DIA 04/22/2019SPYRAL - GESTION ADMINISTRATIVA"/>
    <n v="888.12"/>
    <n v="0"/>
    <s v="NEGOCIOS"/>
    <x v="1"/>
  </r>
  <r>
    <n v="91"/>
    <d v="2019-04-24T00:00:00"/>
    <x v="10"/>
    <x v="10"/>
    <x v="1"/>
    <s v="BANCA COMERCIAL"/>
    <s v="VIATICOS"/>
    <s v="TRANSACCIONES DEL DIA 04/24/2019SPYRAL - GESTION ADMINISTRATIVA"/>
    <n v="228"/>
    <n v="0"/>
    <s v="NEGOCIOS"/>
    <x v="1"/>
  </r>
  <r>
    <n v="91"/>
    <d v="2019-05-03T00:00:00"/>
    <x v="11"/>
    <x v="11"/>
    <x v="1"/>
    <s v="BANCA COMERCIAL"/>
    <s v="VIATICOS 2"/>
    <s v="TRANSACCIONES DEL DIA 05/03/2019SPYRAL - GESTION ADMINISTRATIVA"/>
    <n v="1330.46"/>
    <n v="0"/>
    <s v="NEGOCIOS"/>
    <x v="1"/>
  </r>
  <r>
    <n v="91"/>
    <d v="2019-05-03T00:00:00"/>
    <x v="11"/>
    <x v="11"/>
    <x v="1"/>
    <s v="BANCA COMERCIAL"/>
    <s v="VIATICOS"/>
    <s v="TRANSACCIONES DEL DIA 05/03/2019SPYRAL - GESTION ADMINISTRATIVA"/>
    <n v="70.23"/>
    <n v="0"/>
    <s v="NEGOCIOS"/>
    <x v="1"/>
  </r>
  <r>
    <n v="91"/>
    <d v="2019-05-21T00:00:00"/>
    <x v="11"/>
    <x v="11"/>
    <x v="1"/>
    <s v="BANCA COMERCIAL"/>
    <s v="NC VIATICOS"/>
    <s v="TRANSACCIONES DEL DIA 05/21/2019SPYRAL - GESTION ADMINISTRATIVA"/>
    <n v="197.95"/>
    <n v="0"/>
    <s v="NEGOCIOS"/>
    <x v="1"/>
  </r>
  <r>
    <n v="91"/>
    <d v="2019-05-24T00:00:00"/>
    <x v="11"/>
    <x v="11"/>
    <x v="1"/>
    <s v="BANCA COMERCIAL"/>
    <s v="VIATICOS 2"/>
    <s v="TRANSACCIONES DEL DIA 05/24/2019SPYRAL - GESTION ADMINISTRATIVA"/>
    <n v="514.4"/>
    <n v="0"/>
    <s v="NEGOCIOS"/>
    <x v="1"/>
  </r>
  <r>
    <n v="91"/>
    <d v="2019-05-28T00:00:00"/>
    <x v="11"/>
    <x v="11"/>
    <x v="1"/>
    <s v="BANCA COMERCIAL"/>
    <s v="VIATICOS 2"/>
    <s v="TRANSACCIONES DEL DIA 05/28/2019SPYRAL - GESTION ADMINISTRATIVA"/>
    <n v="120.41"/>
    <n v="0"/>
    <s v="NEGOCIOS"/>
    <x v="1"/>
  </r>
  <r>
    <n v="91"/>
    <d v="2019-06-01T00:00:00"/>
    <x v="2"/>
    <x v="2"/>
    <x v="1"/>
    <s v="BANCA COMERCIAL"/>
    <s v="VIATICOS 2"/>
    <s v="TRANSACCIONES DEL DIA 06/01/2019SPYRAL - GESTION ADMINISTRATIVA"/>
    <n v="20"/>
    <n v="0"/>
    <s v="NEGOCIOS"/>
    <x v="1"/>
  </r>
  <r>
    <n v="91"/>
    <d v="2019-06-03T00:00:00"/>
    <x v="2"/>
    <x v="2"/>
    <x v="1"/>
    <s v="BANCA COMERCIAL"/>
    <s v="VIATICOS 2"/>
    <s v="TRANSACCIONES DEL DIA 06/03/2019SPYRAL - GESTION ADMINISTRATIVA"/>
    <n v="57.25"/>
    <n v="0"/>
    <s v="NEGOCIOS"/>
    <x v="1"/>
  </r>
  <r>
    <n v="91"/>
    <d v="2019-06-05T00:00:00"/>
    <x v="2"/>
    <x v="2"/>
    <x v="1"/>
    <s v="BANCA COMERCIAL"/>
    <s v="VIATICOS"/>
    <s v="TRANSACCIONES DEL DIA 06/05/2019SPYRAL - GESTION ADMINISTRATIVA"/>
    <n v="1304.44"/>
    <n v="0"/>
    <s v="NEGOCIOS"/>
    <x v="1"/>
  </r>
  <r>
    <n v="91"/>
    <d v="2019-06-07T00:00:00"/>
    <x v="2"/>
    <x v="2"/>
    <x v="1"/>
    <s v="BANCA COMERCIAL"/>
    <s v="NC VIATICOS"/>
    <s v="TRANSACCIONES DEL DIA 06/07/2019SPYRAL - GESTION ADMINISTRATIVA"/>
    <n v="174.78"/>
    <n v="0"/>
    <s v="NEGOCIOS"/>
    <x v="1"/>
  </r>
  <r>
    <n v="91"/>
    <d v="2019-06-13T00:00:00"/>
    <x v="2"/>
    <x v="2"/>
    <x v="1"/>
    <s v="BANCA COMERCIAL"/>
    <s v="NC VIATICOS"/>
    <s v="TRANSACCIONES DEL DIA 06/13/2019SPYRAL - GESTION ADMINISTRATIVA"/>
    <n v="349.6"/>
    <n v="0"/>
    <s v="NEGOCIOS"/>
    <x v="1"/>
  </r>
  <r>
    <n v="91"/>
    <d v="2019-06-14T00:00:00"/>
    <x v="2"/>
    <x v="2"/>
    <x v="1"/>
    <s v="BANCA COMERCIAL"/>
    <s v="VIATICOS 2"/>
    <s v="TRANSACCIONES DEL DIA 06/14/2019SPYRAL - GESTION ADMINISTRATIVA"/>
    <n v="97.37"/>
    <n v="0"/>
    <s v="NEGOCIOS"/>
    <x v="1"/>
  </r>
  <r>
    <n v="91"/>
    <d v="2019-06-19T00:00:00"/>
    <x v="2"/>
    <x v="2"/>
    <x v="1"/>
    <s v="BANCA COMERCIAL"/>
    <s v="VIATICOS"/>
    <s v="TRANSACCIONES DEL DIA 06/19/2019SPYRAL - GESTION ADMINISTRATIVA"/>
    <n v="130.16999999999999"/>
    <n v="0"/>
    <s v="NEGOCIOS"/>
    <x v="1"/>
  </r>
  <r>
    <n v="91"/>
    <d v="2019-06-21T00:00:00"/>
    <x v="2"/>
    <x v="2"/>
    <x v="1"/>
    <s v="BANCA COMERCIAL"/>
    <s v="VIATICOS 2"/>
    <s v="TRANSACCIONES DEL DIA 06/21/2019SPYRAL - GESTION ADMINISTRATIVA"/>
    <n v="606.51"/>
    <n v="0"/>
    <s v="NEGOCIOS"/>
    <x v="1"/>
  </r>
  <r>
    <n v="91"/>
    <d v="2019-06-21T00:00:00"/>
    <x v="2"/>
    <x v="2"/>
    <x v="1"/>
    <s v="BANCA COMERCIAL"/>
    <s v="VIATICOS"/>
    <s v="TRANSACCIONES DEL DIA 06/21/2019SPYRAL - GESTION ADMINISTRATIVA"/>
    <n v="1363.47"/>
    <n v="0"/>
    <s v="NEGOCIOS"/>
    <x v="1"/>
  </r>
  <r>
    <n v="91"/>
    <d v="2019-06-25T00:00:00"/>
    <x v="2"/>
    <x v="2"/>
    <x v="1"/>
    <s v="BANCA COMERCIAL"/>
    <s v="VIATICOS 2"/>
    <s v="TRANSACCIONES DEL DIA 06/25/2019SPYRAL - GESTION ADMINISTRATIVA"/>
    <n v="544.79999999999995"/>
    <n v="0"/>
    <s v="NEGOCIOS"/>
    <x v="1"/>
  </r>
  <r>
    <n v="91"/>
    <d v="2019-07-04T00:00:00"/>
    <x v="6"/>
    <x v="6"/>
    <x v="1"/>
    <s v="BANCA COMERCIAL"/>
    <s v="VIATICOS"/>
    <s v="TRANSACCIONES DEL DIA 07/04/2019SPYRAL - GESTION ADMINISTRATIVA"/>
    <n v="79"/>
    <n v="0"/>
    <s v="NEGOCIOS"/>
    <x v="1"/>
  </r>
  <r>
    <n v="91"/>
    <d v="2019-07-05T00:00:00"/>
    <x v="6"/>
    <x v="6"/>
    <x v="1"/>
    <s v="BANCA COMERCIAL"/>
    <s v="VIATICOS 2"/>
    <s v="TRANSACCIONES DEL DIA 07/05/2019SPYRAL - GESTION ADMINISTRATIVA"/>
    <n v="522.36"/>
    <n v="0"/>
    <s v="NEGOCIOS"/>
    <x v="1"/>
  </r>
  <r>
    <n v="91"/>
    <d v="2019-07-08T00:00:00"/>
    <x v="6"/>
    <x v="6"/>
    <x v="1"/>
    <s v="BANCA COMERCIAL"/>
    <s v="VIATICOS 2"/>
    <s v="TRANSACCIONES DEL DIA 07/08/2019SPYRAL - GESTION ADMINISTRATIVA"/>
    <n v="25"/>
    <n v="0"/>
    <s v="NEGOCIOS"/>
    <x v="1"/>
  </r>
  <r>
    <n v="91"/>
    <d v="2019-07-08T00:00:00"/>
    <x v="6"/>
    <x v="6"/>
    <x v="1"/>
    <s v="BANCA COMERCIAL"/>
    <s v="NC VIATICOS"/>
    <s v="TRANSACCIONES DEL DIA 07/08/2019SPYRAL - GESTION ADMINISTRATIVA"/>
    <n v="190.52"/>
    <n v="0"/>
    <s v="NEGOCIOS"/>
    <x v="1"/>
  </r>
  <r>
    <n v="91"/>
    <d v="2019-07-10T00:00:00"/>
    <x v="6"/>
    <x v="6"/>
    <x v="1"/>
    <s v="BANCA COMERCIAL"/>
    <s v="VIATICOS 2"/>
    <s v="TRANSACCIONES DEL DIA 07/10/2019SPYRAL - GESTION ADMINISTRATIVA"/>
    <n v="869.85"/>
    <n v="0"/>
    <s v="NEGOCIOS"/>
    <x v="1"/>
  </r>
  <r>
    <n v="91"/>
    <d v="2019-07-18T00:00:00"/>
    <x v="6"/>
    <x v="6"/>
    <x v="1"/>
    <s v="BANCA COMERCIAL"/>
    <s v="NC VIATICOS"/>
    <s v="TRANSACCIONES DEL DIA 07/18/2019SPYRAL - GESTION ADMINISTRATIVA"/>
    <n v="179.24"/>
    <n v="0"/>
    <s v="NEGOCIOS"/>
    <x v="1"/>
  </r>
  <r>
    <n v="91"/>
    <d v="2019-07-23T00:00:00"/>
    <x v="6"/>
    <x v="6"/>
    <x v="1"/>
    <s v="BANCA COMERCIAL"/>
    <s v="VIATICOS"/>
    <s v="TRANSACCIONES DEL DIA 07/23/2019SPYRAL - GESTION ADMINISTRATIVA"/>
    <n v="96"/>
    <n v="0"/>
    <s v="NEGOCIOS"/>
    <x v="1"/>
  </r>
  <r>
    <n v="91"/>
    <d v="2019-07-29T00:00:00"/>
    <x v="6"/>
    <x v="6"/>
    <x v="1"/>
    <s v="BANCA COMERCIAL"/>
    <s v="VIATICOS 2"/>
    <s v="TRANSACCIONES DEL DIA 07/29/2019SPYRAL - GESTION ADMINISTRATIVA"/>
    <n v="40"/>
    <n v="0"/>
    <s v="NEGOCIOS"/>
    <x v="1"/>
  </r>
  <r>
    <n v="91"/>
    <d v="2019-07-29T00:00:00"/>
    <x v="6"/>
    <x v="6"/>
    <x v="1"/>
    <s v="BANCA COMERCIAL"/>
    <s v="VIATICOS"/>
    <s v="TRANSACCIONES DEL DIA 07/29/2019SPYRAL - GESTION ADMINISTRATIVA"/>
    <n v="149.46"/>
    <n v="0"/>
    <s v="NEGOCIOS"/>
    <x v="1"/>
  </r>
  <r>
    <n v="91"/>
    <d v="2019-01-22T00:00:00"/>
    <x v="7"/>
    <x v="7"/>
    <x v="1"/>
    <s v="BANCA COMERCIAL INTERIOR"/>
    <s v="NC VIATICOS"/>
    <s v="TRANSACCIONES DEL DIA 01/22/2019SPYRAL - GESTION ADMINISTRATIVA"/>
    <n v="367.45"/>
    <n v="0"/>
    <s v="NEGOCIOS"/>
    <x v="1"/>
  </r>
  <r>
    <n v="91"/>
    <d v="2019-02-08T00:00:00"/>
    <x v="8"/>
    <x v="8"/>
    <x v="1"/>
    <s v="BANCA COMERCIAL INTERIOR"/>
    <s v="VIATICOS"/>
    <s v="TRANSACCIONES DEL DIA 02/08/2019SPYRAL - GESTION ADMINISTRATIVA"/>
    <n v="22"/>
    <n v="0"/>
    <s v="NEGOCIOS"/>
    <x v="1"/>
  </r>
  <r>
    <n v="91"/>
    <d v="2019-02-13T00:00:00"/>
    <x v="8"/>
    <x v="8"/>
    <x v="1"/>
    <s v="BANCA COMERCIAL INTERIOR"/>
    <s v="NC VIATICOS"/>
    <s v="TRANSACCIONES DEL DIA 02/13/2019SPYRAL - GESTION ADMINISTRATIVA"/>
    <n v="16.05"/>
    <n v="0"/>
    <s v="NEGOCIOS"/>
    <x v="1"/>
  </r>
  <r>
    <n v="91"/>
    <d v="2019-02-15T00:00:00"/>
    <x v="8"/>
    <x v="8"/>
    <x v="1"/>
    <s v="BANCA COMERCIAL INTERIOR"/>
    <s v="NC VIATICOS"/>
    <s v="TRANSACCIONES DEL DIA 02/15/2019SPYRAL - GESTION ADMINISTRATIVA"/>
    <n v="47.11"/>
    <n v="0"/>
    <s v="NEGOCIOS"/>
    <x v="1"/>
  </r>
  <r>
    <n v="91"/>
    <d v="2019-03-07T00:00:00"/>
    <x v="9"/>
    <x v="9"/>
    <x v="1"/>
    <s v="BANCA COMERCIAL INTERIOR"/>
    <s v="NC VIATICOS"/>
    <s v="TRANSACCIONES DEL DIA 03/07/2019SPYRAL - GESTION ADMINISTRATIVA"/>
    <n v="40"/>
    <n v="0"/>
    <s v="NEGOCIOS"/>
    <x v="1"/>
  </r>
  <r>
    <n v="91"/>
    <d v="2019-03-12T00:00:00"/>
    <x v="9"/>
    <x v="9"/>
    <x v="1"/>
    <s v="BANCA COMERCIAL INTERIOR"/>
    <s v="NC VIATICOS"/>
    <s v="TRANSACCIONES DEL DIA 03/12/2019SPYRAL - GESTION ADMINISTRATIVA"/>
    <n v="631.71"/>
    <n v="0"/>
    <s v="NEGOCIOS"/>
    <x v="1"/>
  </r>
  <r>
    <n v="91"/>
    <d v="2019-03-21T00:00:00"/>
    <x v="9"/>
    <x v="9"/>
    <x v="1"/>
    <s v="BANCA COMERCIAL INTERIOR"/>
    <s v="VIATICOS 2"/>
    <s v="TRANSACCIONES DEL DIA 03/21/2019SPYRAL - GESTION ADMINISTRATIVA"/>
    <n v="204.35"/>
    <n v="0"/>
    <s v="NEGOCIOS"/>
    <x v="1"/>
  </r>
  <r>
    <n v="91"/>
    <d v="2019-04-02T00:00:00"/>
    <x v="10"/>
    <x v="10"/>
    <x v="1"/>
    <s v="BANCA COMERCIAL INTERIOR"/>
    <s v="VIATICOS 2"/>
    <s v="TRANSACCIONES DEL DIA 04/02/2019SPYRAL - GESTION ADMINISTRATIVA"/>
    <n v="37.270000000000003"/>
    <n v="0"/>
    <s v="NEGOCIOS"/>
    <x v="1"/>
  </r>
  <r>
    <n v="91"/>
    <d v="2019-04-03T00:00:00"/>
    <x v="10"/>
    <x v="10"/>
    <x v="1"/>
    <s v="BANCA COMERCIAL INTERIOR"/>
    <s v="NC VIATICOS"/>
    <s v="TRANSACCIONES DEL DIA 04/03/2019SPYRAL - GESTION ADMINISTRATIVA"/>
    <n v="484.22"/>
    <n v="0"/>
    <s v="NEGOCIOS"/>
    <x v="1"/>
  </r>
  <r>
    <n v="91"/>
    <d v="2019-04-06T00:00:00"/>
    <x v="10"/>
    <x v="10"/>
    <x v="1"/>
    <s v="BANCA COMERCIAL INTERIOR"/>
    <s v="VIATICOS"/>
    <s v="TRANSACCIONES DEL DIA 04/06/2019SPYRAL - GESTION ADMINISTRATIVA"/>
    <n v="87"/>
    <n v="0"/>
    <s v="NEGOCIOS"/>
    <x v="1"/>
  </r>
  <r>
    <n v="91"/>
    <d v="2019-04-22T00:00:00"/>
    <x v="10"/>
    <x v="10"/>
    <x v="1"/>
    <s v="BANCA COMERCIAL INTERIOR"/>
    <s v="VIATICOS 2"/>
    <s v="TRANSACCIONES DEL DIA 04/22/2019SPYRAL - GESTION ADMINISTRATIVA"/>
    <n v="94.85"/>
    <n v="0"/>
    <s v="NEGOCIOS"/>
    <x v="1"/>
  </r>
  <r>
    <n v="91"/>
    <d v="2019-04-25T00:00:00"/>
    <x v="10"/>
    <x v="10"/>
    <x v="1"/>
    <s v="BANCA COMERCIAL INTERIOR"/>
    <s v="NC VIATICOS"/>
    <s v="TRANSACCIONES DEL DIA 04/25/2019SPYRAL - GESTION ADMINISTRATIVA"/>
    <n v="398.73"/>
    <n v="0"/>
    <s v="NEGOCIOS"/>
    <x v="1"/>
  </r>
  <r>
    <n v="91"/>
    <d v="2019-05-15T00:00:00"/>
    <x v="11"/>
    <x v="11"/>
    <x v="1"/>
    <s v="BANCA COMERCIAL INTERIOR"/>
    <s v="VIATICOS 2"/>
    <s v="TRANSACCIONES DEL DIA 05/15/2019SPYRAL - GESTION ADMINISTRATIVA"/>
    <n v="127.12"/>
    <n v="0"/>
    <s v="NEGOCIOS"/>
    <x v="1"/>
  </r>
  <r>
    <n v="91"/>
    <d v="2019-05-27T00:00:00"/>
    <x v="11"/>
    <x v="11"/>
    <x v="1"/>
    <s v="BANCA COMERCIAL INTERIOR"/>
    <s v="NC VIATICOS"/>
    <s v="TRANSACCIONES DEL DIA 05/27/2019SPYRAL - GESTION ADMINISTRATIVA"/>
    <n v="67"/>
    <n v="0"/>
    <s v="NEGOCIOS"/>
    <x v="1"/>
  </r>
  <r>
    <n v="91"/>
    <d v="2019-05-29T00:00:00"/>
    <x v="11"/>
    <x v="11"/>
    <x v="1"/>
    <s v="BANCA COMERCIAL INTERIOR"/>
    <s v="VIATICOS 2"/>
    <s v="TRANSACCIONES DEL DIA 05/29/2019SPYRAL - GESTION ADMINISTRATIVA"/>
    <n v="42"/>
    <n v="0"/>
    <s v="NEGOCIOS"/>
    <x v="1"/>
  </r>
  <r>
    <n v="91"/>
    <d v="2019-06-01T00:00:00"/>
    <x v="2"/>
    <x v="2"/>
    <x v="1"/>
    <s v="BANCA COMERCIAL INTERIOR"/>
    <s v="VIATICOS 2"/>
    <s v="TRANSACCIONES DEL DIA 06/01/2019SPYRAL - GESTION ADMINISTRATIVA"/>
    <n v="35"/>
    <n v="0"/>
    <s v="NEGOCIOS"/>
    <x v="1"/>
  </r>
  <r>
    <n v="91"/>
    <d v="2019-06-10T00:00:00"/>
    <x v="2"/>
    <x v="2"/>
    <x v="1"/>
    <s v="BANCA COMERCIAL INTERIOR"/>
    <s v="VIATICOS 2"/>
    <s v="TRANSACCIONES DEL DIA 06/10/2019SPYRAL - GESTION ADMINISTRATIVA"/>
    <n v="12.39"/>
    <n v="0"/>
    <s v="NEGOCIOS"/>
    <x v="1"/>
  </r>
  <r>
    <n v="91"/>
    <d v="2019-06-10T00:00:00"/>
    <x v="2"/>
    <x v="2"/>
    <x v="1"/>
    <s v="BANCA COMERCIAL INTERIOR"/>
    <s v="NC VIATICOS"/>
    <s v="TRANSACCIONES DEL DIA 06/10/2019SPYRAL - GESTION ADMINISTRATIVA"/>
    <n v="270.98"/>
    <n v="0"/>
    <s v="NEGOCIOS"/>
    <x v="1"/>
  </r>
  <r>
    <n v="91"/>
    <d v="2019-06-27T00:00:00"/>
    <x v="2"/>
    <x v="2"/>
    <x v="1"/>
    <s v="BANCA COMERCIAL INTERIOR"/>
    <s v="VIATICOS 2"/>
    <s v="TRANSACCIONES DEL DIA 06/27/2019SPYRAL - GESTION ADMINISTRATIVA"/>
    <n v="56.55"/>
    <n v="0"/>
    <s v="NEGOCIOS"/>
    <x v="1"/>
  </r>
  <r>
    <n v="91"/>
    <d v="2019-07-11T00:00:00"/>
    <x v="6"/>
    <x v="6"/>
    <x v="1"/>
    <s v="BANCA COMERCIAL INTERIOR"/>
    <s v="VIATICOS 2"/>
    <s v="TRANSACCIONES DEL DIA 07/11/2019SPYRAL - GESTION ADMINISTRATIVA"/>
    <n v="58.3"/>
    <n v="0"/>
    <s v="NEGOCIOS"/>
    <x v="1"/>
  </r>
  <r>
    <n v="91"/>
    <d v="2019-07-11T00:00:00"/>
    <x v="6"/>
    <x v="6"/>
    <x v="1"/>
    <s v="BANCA COMERCIAL INTERIOR"/>
    <s v="NC VIATICOS"/>
    <s v="TRANSACCIONES DEL DIA 07/11/2019SPYRAL - GESTION ADMINISTRATIVA"/>
    <n v="68.680000000000007"/>
    <n v="0"/>
    <s v="NEGOCIOS"/>
    <x v="1"/>
  </r>
  <r>
    <n v="91"/>
    <d v="2019-07-17T00:00:00"/>
    <x v="6"/>
    <x v="6"/>
    <x v="1"/>
    <s v="BANCA COMERCIAL INTERIOR"/>
    <s v="VIATICOS 2"/>
    <s v="TRANSACCIONES DEL DIA 07/17/2019SPYRAL - GESTION ADMINISTRATIVA"/>
    <n v="855.52"/>
    <n v="0"/>
    <s v="NEGOCIOS"/>
    <x v="1"/>
  </r>
  <r>
    <n v="91"/>
    <d v="2019-07-23T00:00:00"/>
    <x v="6"/>
    <x v="6"/>
    <x v="1"/>
    <s v="BANCA COMERCIAL INTERIOR"/>
    <s v="VIATICOS 2"/>
    <s v="TRANSACCIONES DEL DIA 07/23/2019SPYRAL - GESTION ADMINISTRATIVA"/>
    <n v="21.4"/>
    <n v="0"/>
    <s v="NEGOCIOS"/>
    <x v="1"/>
  </r>
  <r>
    <n v="91"/>
    <d v="2019-01-11T00:00:00"/>
    <x v="7"/>
    <x v="7"/>
    <x v="1"/>
    <s v="BANCA COMERCIAL CENTRO"/>
    <s v="VIATICOS"/>
    <s v="TRANSACCIONES DEL DIA 01/11/2019SPYRAL - GESTION ADMINISTRATIVA"/>
    <n v="138"/>
    <n v="0"/>
    <s v="NEGOCIOS"/>
    <x v="1"/>
  </r>
  <r>
    <n v="91"/>
    <d v="2019-01-28T00:00:00"/>
    <x v="7"/>
    <x v="7"/>
    <x v="1"/>
    <s v="BANCA COMERCIAL CENTRO"/>
    <s v="VIATICOS"/>
    <s v="TRANSACCIONES DEL DIA 01/28/2019SPYRAL - GESTION ADMINISTRATIVA"/>
    <n v="87.75"/>
    <n v="0"/>
    <s v="NEGOCIOS"/>
    <x v="1"/>
  </r>
  <r>
    <n v="91"/>
    <d v="2019-02-01T00:00:00"/>
    <x v="8"/>
    <x v="8"/>
    <x v="1"/>
    <s v="BANCA COMERCIAL CENTRO"/>
    <s v="VIATICOS"/>
    <s v="TRANSACCIONES DEL DIA 02/01/2019SPYRAL - GESTION ADMINISTRATIVA"/>
    <n v="30"/>
    <n v="0"/>
    <s v="NEGOCIOS"/>
    <x v="1"/>
  </r>
  <r>
    <n v="91"/>
    <d v="2019-02-02T00:00:00"/>
    <x v="8"/>
    <x v="8"/>
    <x v="1"/>
    <s v="BANCA COMERCIAL CENTRO"/>
    <s v="VIATICOS"/>
    <s v="TRANSACCIONES DEL DIA 02/02/2019SPYRAL - GESTION ADMINISTRATIVA"/>
    <n v="40"/>
    <n v="0"/>
    <s v="NEGOCIOS"/>
    <x v="1"/>
  </r>
  <r>
    <n v="91"/>
    <d v="2019-02-16T00:00:00"/>
    <x v="8"/>
    <x v="8"/>
    <x v="1"/>
    <s v="BANCA COMERCIAL CENTRO"/>
    <s v="VIATICOS"/>
    <s v="TRANSACCIONES DEL DIA 02/16/2019SPYRAL - GESTION ADMINISTRATIVA"/>
    <n v="33"/>
    <n v="0"/>
    <s v="NEGOCIOS"/>
    <x v="1"/>
  </r>
  <r>
    <n v="91"/>
    <d v="2019-02-18T00:00:00"/>
    <x v="8"/>
    <x v="8"/>
    <x v="1"/>
    <s v="BANCA COMERCIAL CENTRO"/>
    <s v="VIATICOS"/>
    <s v="TRANSACCIONES DEL DIA 02/18/2019SPYRAL - GESTION ADMINISTRATIVA"/>
    <n v="56.25"/>
    <n v="0"/>
    <s v="NEGOCIOS"/>
    <x v="1"/>
  </r>
  <r>
    <n v="91"/>
    <d v="2019-02-25T00:00:00"/>
    <x v="8"/>
    <x v="8"/>
    <x v="1"/>
    <s v="BANCA COMERCIAL CENTRO"/>
    <s v="VIATICOS"/>
    <s v="TRANSACCIONES DEL DIA 02/25/2019SPYRAL - GESTION ADMINISTRATIVA"/>
    <n v="35"/>
    <n v="0"/>
    <s v="NEGOCIOS"/>
    <x v="1"/>
  </r>
  <r>
    <n v="91"/>
    <d v="2019-03-06T00:00:00"/>
    <x v="9"/>
    <x v="9"/>
    <x v="1"/>
    <s v="BANCA COMERCIAL CENTRO"/>
    <s v="VIATICOS"/>
    <s v="TRANSACCIONES DEL DIA 03/06/2019SPYRAL - GESTION ADMINISTRATIVA"/>
    <n v="196.4"/>
    <n v="0"/>
    <s v="NEGOCIOS"/>
    <x v="1"/>
  </r>
  <r>
    <n v="91"/>
    <d v="2019-03-11T00:00:00"/>
    <x v="9"/>
    <x v="9"/>
    <x v="1"/>
    <s v="BANCA COMERCIAL CENTRO"/>
    <s v="VIATICOS"/>
    <s v="TRANSACCIONES DEL DIA 03/11/2019SPYRAL - GESTION ADMINISTRATIVA"/>
    <n v="93.11"/>
    <n v="0"/>
    <s v="NEGOCIOS"/>
    <x v="1"/>
  </r>
  <r>
    <n v="91"/>
    <d v="2019-03-12T00:00:00"/>
    <x v="9"/>
    <x v="9"/>
    <x v="1"/>
    <s v="BANCA COMERCIAL CENTRO"/>
    <s v="VIATICOS"/>
    <s v="TRANSACCIONES DEL DIA 03/12/2019SPYRAL - GESTION ADMINISTRATIVA"/>
    <n v="32"/>
    <n v="0"/>
    <s v="NEGOCIOS"/>
    <x v="1"/>
  </r>
  <r>
    <n v="91"/>
    <d v="2019-03-13T00:00:00"/>
    <x v="9"/>
    <x v="9"/>
    <x v="1"/>
    <s v="BANCA COMERCIAL CENTRO"/>
    <s v="VIATICOS"/>
    <s v="TRANSACCIONES DEL DIA 03/13/2019SPYRAL - GESTION ADMINISTRATIVA"/>
    <n v="60.85"/>
    <n v="0"/>
    <s v="NEGOCIOS"/>
    <x v="1"/>
  </r>
  <r>
    <n v="91"/>
    <d v="2019-03-16T00:00:00"/>
    <x v="9"/>
    <x v="9"/>
    <x v="1"/>
    <s v="BANCA COMERCIAL CENTRO"/>
    <s v="VIATICOS"/>
    <s v="TRANSACCIONES DEL DIA 03/16/2019SPYRAL - GESTION ADMINISTRATIVA"/>
    <n v="83"/>
    <n v="0"/>
    <s v="NEGOCIOS"/>
    <x v="1"/>
  </r>
  <r>
    <n v="91"/>
    <d v="2019-03-20T00:00:00"/>
    <x v="9"/>
    <x v="9"/>
    <x v="1"/>
    <s v="BANCA COMERCIAL CENTRO"/>
    <s v="VIATICOS"/>
    <s v="TRANSACCIONES DEL DIA 03/20/2019SPYRAL - GESTION ADMINISTRATIVA"/>
    <n v="70.239999999999995"/>
    <n v="0"/>
    <s v="NEGOCIOS"/>
    <x v="1"/>
  </r>
  <r>
    <n v="91"/>
    <d v="2019-03-26T00:00:00"/>
    <x v="9"/>
    <x v="9"/>
    <x v="1"/>
    <s v="BANCA COMERCIAL CENTRO"/>
    <s v="VIATICOS 2"/>
    <s v="TRANSACCIONES DEL DIA 03/26/2019SPYRAL - GESTION ADMINISTRATIVA"/>
    <n v="46.02"/>
    <n v="0"/>
    <s v="NEGOCIOS"/>
    <x v="1"/>
  </r>
  <r>
    <n v="91"/>
    <d v="2019-03-29T00:00:00"/>
    <x v="9"/>
    <x v="9"/>
    <x v="1"/>
    <s v="BANCA COMERCIAL CENTRO"/>
    <s v="VIATICOS 2"/>
    <s v="TRANSACCIONES DEL DIA 03/29/2019SPYRAL - GESTION ADMINISTRATIVA"/>
    <n v="34"/>
    <n v="0"/>
    <s v="NEGOCIOS"/>
    <x v="1"/>
  </r>
  <r>
    <n v="91"/>
    <d v="2019-04-02T00:00:00"/>
    <x v="10"/>
    <x v="10"/>
    <x v="1"/>
    <s v="BANCA COMERCIAL CENTRO"/>
    <s v="VIATICOS 2"/>
    <s v="TRANSACCIONES DEL DIA 04/02/2019SPYRAL - GESTION ADMINISTRATIVA"/>
    <n v="72"/>
    <n v="0"/>
    <s v="NEGOCIOS"/>
    <x v="1"/>
  </r>
  <r>
    <n v="91"/>
    <d v="2019-04-16T00:00:00"/>
    <x v="10"/>
    <x v="10"/>
    <x v="1"/>
    <s v="BANCA COMERCIAL CENTRO"/>
    <s v="VIATICOS 2"/>
    <s v="TRANSACCIONES DEL DIA 04/16/2019SPYRAL - GESTION ADMINISTRATIVA"/>
    <n v="138.07"/>
    <n v="0"/>
    <s v="NEGOCIOS"/>
    <x v="1"/>
  </r>
  <r>
    <n v="91"/>
    <d v="2019-04-22T00:00:00"/>
    <x v="10"/>
    <x v="10"/>
    <x v="1"/>
    <s v="BANCA COMERCIAL CENTRO"/>
    <s v="VIATICOS 2"/>
    <s v="TRANSACCIONES DEL DIA 04/22/2019SPYRAL - GESTION ADMINISTRATIVA"/>
    <n v="117.7"/>
    <n v="0"/>
    <s v="NEGOCIOS"/>
    <x v="1"/>
  </r>
  <r>
    <n v="91"/>
    <d v="2019-04-25T00:00:00"/>
    <x v="10"/>
    <x v="10"/>
    <x v="1"/>
    <s v="BANCA COMERCIAL CENTRO"/>
    <s v="VIATICOS 2"/>
    <s v="TRANSACCIONES DEL DIA 04/25/2019SPYRAL - GESTION ADMINISTRATIVA"/>
    <n v="44.22"/>
    <n v="0"/>
    <s v="NEGOCIOS"/>
    <x v="1"/>
  </r>
  <r>
    <n v="91"/>
    <d v="2019-05-03T00:00:00"/>
    <x v="11"/>
    <x v="11"/>
    <x v="1"/>
    <s v="BANCA COMERCIAL CENTRO"/>
    <s v="VIATICOS 2"/>
    <s v="TRANSACCIONES DEL DIA 05/03/2019SPYRAL - GESTION ADMINISTRATIVA"/>
    <n v="379.7"/>
    <n v="0"/>
    <s v="NEGOCIOS"/>
    <x v="1"/>
  </r>
  <r>
    <n v="91"/>
    <d v="2019-05-06T00:00:00"/>
    <x v="11"/>
    <x v="11"/>
    <x v="1"/>
    <s v="BANCA COMERCIAL CENTRO"/>
    <s v="VIATICOS 2"/>
    <s v="TRANSACCIONES DEL DIA 05/06/2019SPYRAL - GESTION ADMINISTRATIVA"/>
    <n v="76.349999999999994"/>
    <n v="0"/>
    <s v="NEGOCIOS"/>
    <x v="1"/>
  </r>
  <r>
    <n v="91"/>
    <d v="2019-05-08T00:00:00"/>
    <x v="11"/>
    <x v="11"/>
    <x v="1"/>
    <s v="BANCA COMERCIAL CENTRO"/>
    <s v="VIATICOS 2"/>
    <s v="TRANSACCIONES DEL DIA 05/08/2019SPYRAL - GESTION ADMINISTRATIVA"/>
    <n v="38"/>
    <n v="0"/>
    <s v="NEGOCIOS"/>
    <x v="1"/>
  </r>
  <r>
    <n v="91"/>
    <d v="2019-05-16T00:00:00"/>
    <x v="11"/>
    <x v="11"/>
    <x v="1"/>
    <s v="BANCA COMERCIAL CENTRO"/>
    <s v="VIATICOS 2"/>
    <s v="TRANSACCIONES DEL DIA 05/16/2019SPYRAL - GESTION ADMINISTRATIVA"/>
    <n v="50"/>
    <n v="0"/>
    <s v="NEGOCIOS"/>
    <x v="1"/>
  </r>
  <r>
    <n v="91"/>
    <d v="2019-05-24T00:00:00"/>
    <x v="11"/>
    <x v="11"/>
    <x v="1"/>
    <s v="BANCA COMERCIAL CENTRO"/>
    <s v="VIATICOS"/>
    <s v="TRANSACCIONES DEL DIA 05/24/2019SPYRAL - GESTION ADMINISTRATIVA"/>
    <n v="44"/>
    <n v="0"/>
    <s v="NEGOCIOS"/>
    <x v="1"/>
  </r>
  <r>
    <n v="91"/>
    <d v="2019-06-05T00:00:00"/>
    <x v="2"/>
    <x v="2"/>
    <x v="1"/>
    <s v="BANCA COMERCIAL CENTRO"/>
    <s v="VIATICOS 2"/>
    <s v="TRANSACCIONES DEL DIA 06/05/2019SPYRAL - GESTION ADMINISTRATIVA"/>
    <n v="82"/>
    <n v="0"/>
    <s v="NEGOCIOS"/>
    <x v="1"/>
  </r>
  <r>
    <n v="91"/>
    <d v="2019-06-06T00:00:00"/>
    <x v="2"/>
    <x v="2"/>
    <x v="1"/>
    <s v="BANCA COMERCIAL CENTRO"/>
    <s v="VIATICOS 2"/>
    <s v="TRANSACCIONES DEL DIA 06/06/2019SPYRAL - GESTION ADMINISTRATIVA"/>
    <n v="37"/>
    <n v="0"/>
    <s v="NEGOCIOS"/>
    <x v="1"/>
  </r>
  <r>
    <n v="91"/>
    <d v="2019-06-15T00:00:00"/>
    <x v="2"/>
    <x v="2"/>
    <x v="1"/>
    <s v="BANCA COMERCIAL CENTRO"/>
    <s v="VIATICOS 2"/>
    <s v="TRANSACCIONES DEL DIA 06/15/2019SPYRAL - GESTION ADMINISTRATIVA"/>
    <n v="212.87"/>
    <n v="0"/>
    <s v="NEGOCIOS"/>
    <x v="1"/>
  </r>
  <r>
    <n v="91"/>
    <d v="2019-06-18T00:00:00"/>
    <x v="2"/>
    <x v="2"/>
    <x v="1"/>
    <s v="BANCA COMERCIAL CENTRO"/>
    <s v="VIATICOS 2"/>
    <s v="TRANSACCIONES DEL DIA 06/18/2019SPYRAL - GESTION ADMINISTRATIVA"/>
    <n v="39"/>
    <n v="0"/>
    <s v="NEGOCIOS"/>
    <x v="1"/>
  </r>
  <r>
    <n v="91"/>
    <d v="2019-06-19T00:00:00"/>
    <x v="2"/>
    <x v="2"/>
    <x v="1"/>
    <s v="BANCA COMERCIAL CENTRO"/>
    <s v="VIATICOS 2"/>
    <s v="TRANSACCIONES DEL DIA 06/19/2019SPYRAL - GESTION ADMINISTRATIVA"/>
    <n v="41"/>
    <n v="0"/>
    <s v="NEGOCIOS"/>
    <x v="1"/>
  </r>
  <r>
    <n v="91"/>
    <d v="2019-06-21T00:00:00"/>
    <x v="2"/>
    <x v="2"/>
    <x v="1"/>
    <s v="BANCA COMERCIAL CENTRO"/>
    <s v="VIATICOS 2"/>
    <s v="TRANSACCIONES DEL DIA 06/21/2019SPYRAL - GESTION ADMINISTRATIVA"/>
    <n v="77"/>
    <n v="0"/>
    <s v="NEGOCIOS"/>
    <x v="1"/>
  </r>
  <r>
    <n v="91"/>
    <d v="2019-07-03T00:00:00"/>
    <x v="6"/>
    <x v="6"/>
    <x v="1"/>
    <s v="BANCA COMERCIAL CENTRO"/>
    <s v="VIATICOS 2"/>
    <s v="TRANSACCIONES DEL DIA 07/03/2019SPYRAL - GESTION ADMINISTRATIVA"/>
    <n v="136.99"/>
    <n v="0"/>
    <s v="NEGOCIOS"/>
    <x v="1"/>
  </r>
  <r>
    <n v="91"/>
    <d v="2019-07-08T00:00:00"/>
    <x v="6"/>
    <x v="6"/>
    <x v="1"/>
    <s v="BANCA COMERCIAL CENTRO"/>
    <s v="VIATICOS 2"/>
    <s v="TRANSACCIONES DEL DIA 07/08/2019SPYRAL - GESTION ADMINISTRATIVA"/>
    <n v="72.989999999999995"/>
    <n v="0"/>
    <s v="NEGOCIOS"/>
    <x v="1"/>
  </r>
  <r>
    <n v="91"/>
    <d v="2019-07-15T00:00:00"/>
    <x v="6"/>
    <x v="6"/>
    <x v="1"/>
    <s v="BANCA COMERCIAL CENTRO"/>
    <s v="VIATICOS 2"/>
    <s v="TRANSACCIONES DEL DIA 07/15/2019SPYRAL - GESTION ADMINISTRATIVA"/>
    <n v="187.65"/>
    <n v="0"/>
    <s v="NEGOCIOS"/>
    <x v="1"/>
  </r>
  <r>
    <n v="91"/>
    <d v="2019-07-16T00:00:00"/>
    <x v="6"/>
    <x v="6"/>
    <x v="1"/>
    <s v="BANCA COMERCIAL CENTRO"/>
    <s v="VIATICOS 2"/>
    <s v="TRANSACCIONES DEL DIA 07/16/2019SPYRAL - GESTION ADMINISTRATIVA"/>
    <n v="38"/>
    <n v="0"/>
    <s v="NEGOCIOS"/>
    <x v="1"/>
  </r>
  <r>
    <n v="91"/>
    <d v="2019-07-24T00:00:00"/>
    <x v="6"/>
    <x v="6"/>
    <x v="1"/>
    <s v="BANCA COMERCIAL CENTRO"/>
    <s v="VIATICOS 2"/>
    <s v="TRANSACCIONES DEL DIA 07/24/2019SPYRAL - GESTION ADMINISTRATIVA"/>
    <n v="80.849999999999994"/>
    <n v="0"/>
    <s v="NEGOCIOS"/>
    <x v="1"/>
  </r>
  <r>
    <n v="91"/>
    <d v="2019-07-26T00:00:00"/>
    <x v="6"/>
    <x v="6"/>
    <x v="1"/>
    <s v="BANCA COMERCIAL CENTRO"/>
    <s v="VIATICOS 2"/>
    <s v="TRANSACCIONES DEL DIA 07/26/2019SPYRAL - GESTION ADMINISTRATIVA"/>
    <n v="54.29"/>
    <n v="0"/>
    <s v="NEGOCIOS"/>
    <x v="1"/>
  </r>
  <r>
    <n v="91"/>
    <d v="2019-07-29T00:00:00"/>
    <x v="6"/>
    <x v="6"/>
    <x v="1"/>
    <s v="BANCA COMERCIAL CENTRO"/>
    <s v="VIATICOS 2"/>
    <s v="TRANSACCIONES DEL DIA 07/29/2019SPYRAL - GESTION ADMINISTRATIVA"/>
    <n v="36"/>
    <n v="0"/>
    <s v="NEGOCIOS"/>
    <x v="1"/>
  </r>
  <r>
    <n v="91"/>
    <d v="2019-01-04T00:00:00"/>
    <x v="7"/>
    <x v="7"/>
    <x v="1"/>
    <s v="BANCA COMERCIAL PERIFERIA"/>
    <s v="VIATICOS"/>
    <s v="TRANSACCIONES DEL DIA 01/04/2019SPYRAL - GESTION ADMINISTRATIVA"/>
    <n v="82.6"/>
    <n v="0"/>
    <s v="NEGOCIOS"/>
    <x v="1"/>
  </r>
  <r>
    <n v="91"/>
    <d v="2019-01-07T00:00:00"/>
    <x v="7"/>
    <x v="7"/>
    <x v="1"/>
    <s v="BANCA COMERCIAL PERIFERIA"/>
    <s v="VIATICOS"/>
    <s v="TRANSACCIONES DEL DIA 01/07/2019SPYRAL - GESTION ADMINISTRATIVA"/>
    <n v="87"/>
    <n v="0"/>
    <s v="NEGOCIOS"/>
    <x v="1"/>
  </r>
  <r>
    <n v="91"/>
    <d v="2019-01-15T00:00:00"/>
    <x v="7"/>
    <x v="7"/>
    <x v="1"/>
    <s v="BANCA COMERCIAL PERIFERIA"/>
    <s v="VIATICOS"/>
    <s v="TRANSACCIONES DEL DIA 01/15/2019SPYRAL - GESTION ADMINISTRATIVA"/>
    <n v="181.33"/>
    <n v="0"/>
    <s v="NEGOCIOS"/>
    <x v="1"/>
  </r>
  <r>
    <n v="91"/>
    <d v="2019-01-18T00:00:00"/>
    <x v="7"/>
    <x v="7"/>
    <x v="1"/>
    <s v="BANCA COMERCIAL PERIFERIA"/>
    <s v="VIATICOS"/>
    <s v="TRANSACCIONES DEL DIA 01/18/2019SPYRAL - GESTION ADMINISTRATIVA"/>
    <n v="98.86"/>
    <n v="0"/>
    <s v="NEGOCIOS"/>
    <x v="1"/>
  </r>
  <r>
    <n v="91"/>
    <d v="2019-01-25T00:00:00"/>
    <x v="7"/>
    <x v="7"/>
    <x v="1"/>
    <s v="BANCA COMERCIAL PERIFERIA"/>
    <s v="VIATICOS"/>
    <s v="TRANSACCIONES DEL DIA 01/25/2019SPYRAL - GESTION ADMINISTRATIVA"/>
    <n v="112.22"/>
    <n v="0"/>
    <s v="NEGOCIOS"/>
    <x v="1"/>
  </r>
  <r>
    <n v="91"/>
    <d v="2019-02-04T00:00:00"/>
    <x v="8"/>
    <x v="8"/>
    <x v="1"/>
    <s v="BANCA COMERCIAL PERIFERIA"/>
    <s v="VIATICOS"/>
    <s v="TRANSACCIONES DEL DIA 02/04/2019SPYRAL - GESTION ADMINISTRATIVA"/>
    <n v="117.85"/>
    <n v="0"/>
    <s v="NEGOCIOS"/>
    <x v="1"/>
  </r>
  <r>
    <n v="91"/>
    <d v="2019-02-06T00:00:00"/>
    <x v="8"/>
    <x v="8"/>
    <x v="1"/>
    <s v="BANCA COMERCIAL PERIFERIA"/>
    <s v="VIATICOS"/>
    <s v="TRANSACCIONES DEL DIA 02/06/2019SPYRAL - GESTION ADMINISTRATIVA"/>
    <n v="334.41"/>
    <n v="0"/>
    <s v="NEGOCIOS"/>
    <x v="1"/>
  </r>
  <r>
    <n v="91"/>
    <d v="2019-02-08T00:00:00"/>
    <x v="8"/>
    <x v="8"/>
    <x v="1"/>
    <s v="BANCA COMERCIAL PERIFERIA"/>
    <s v="VIATICOS"/>
    <s v="TRANSACCIONES DEL DIA 02/08/2019SPYRAL - GESTION ADMINISTRATIVA"/>
    <n v="47.6"/>
    <n v="0"/>
    <s v="NEGOCIOS"/>
    <x v="1"/>
  </r>
  <r>
    <n v="91"/>
    <d v="2019-02-19T00:00:00"/>
    <x v="8"/>
    <x v="8"/>
    <x v="1"/>
    <s v="BANCA COMERCIAL PERIFERIA"/>
    <s v="VIATICOS"/>
    <s v="TRANSACCIONES DEL DIA 02/19/2019SPYRAL - GESTION ADMINISTRATIVA"/>
    <n v="156.4"/>
    <n v="0"/>
    <s v="NEGOCIOS"/>
    <x v="1"/>
  </r>
  <r>
    <n v="91"/>
    <d v="2019-02-22T00:00:00"/>
    <x v="8"/>
    <x v="8"/>
    <x v="1"/>
    <s v="BANCA COMERCIAL PERIFERIA"/>
    <s v="VIATICOS"/>
    <s v="TRANSACCIONES DEL DIA 02/22/2019SPYRAL - GESTION ADMINISTRATIVA"/>
    <n v="232.86"/>
    <n v="0"/>
    <s v="NEGOCIOS"/>
    <x v="1"/>
  </r>
  <r>
    <n v="91"/>
    <d v="2019-03-06T00:00:00"/>
    <x v="9"/>
    <x v="9"/>
    <x v="1"/>
    <s v="BANCA COMERCIAL PERIFERIA"/>
    <s v="VIATICOS"/>
    <s v="TRANSACCIONES DEL DIA 03/06/2019SPYRAL - GESTION ADMINISTRATIVA"/>
    <n v="161.44999999999999"/>
    <n v="0"/>
    <s v="NEGOCIOS"/>
    <x v="1"/>
  </r>
  <r>
    <n v="91"/>
    <d v="2019-03-08T00:00:00"/>
    <x v="9"/>
    <x v="9"/>
    <x v="1"/>
    <s v="BANCA COMERCIAL PERIFERIA"/>
    <s v="VIATICOS"/>
    <s v="TRANSACCIONES DEL DIA 03/08/2019SPYRAL - GESTION ADMINISTRATIVA"/>
    <n v="98.1"/>
    <n v="0"/>
    <s v="NEGOCIOS"/>
    <x v="1"/>
  </r>
  <r>
    <n v="91"/>
    <d v="2019-03-13T00:00:00"/>
    <x v="9"/>
    <x v="9"/>
    <x v="1"/>
    <s v="BANCA COMERCIAL PERIFERIA"/>
    <s v="VIATICOS"/>
    <s v="TRANSACCIONES DEL DIA 03/13/2019SPYRAL - GESTION ADMINISTRATIVA"/>
    <n v="100.15"/>
    <n v="0"/>
    <s v="NEGOCIOS"/>
    <x v="1"/>
  </r>
  <r>
    <n v="91"/>
    <d v="2019-03-20T00:00:00"/>
    <x v="9"/>
    <x v="9"/>
    <x v="1"/>
    <s v="BANCA COMERCIAL PERIFERIA"/>
    <s v="VIATICOS"/>
    <s v="TRANSACCIONES DEL DIA 03/20/2019SPYRAL - GESTION ADMINISTRATIVA"/>
    <n v="115.25"/>
    <n v="0"/>
    <s v="NEGOCIOS"/>
    <x v="1"/>
  </r>
  <r>
    <n v="91"/>
    <d v="2019-03-23T00:00:00"/>
    <x v="9"/>
    <x v="9"/>
    <x v="1"/>
    <s v="BANCA COMERCIAL PERIFERIA"/>
    <s v="VIATICOS 2"/>
    <s v="TRANSACCIONES DEL DIA 03/23/2019SPYRAL - GESTION ADMINISTRATIVA"/>
    <n v="64"/>
    <n v="0"/>
    <s v="NEGOCIOS"/>
    <x v="1"/>
  </r>
  <r>
    <n v="91"/>
    <d v="2019-03-26T00:00:00"/>
    <x v="9"/>
    <x v="9"/>
    <x v="1"/>
    <s v="BANCA COMERCIAL PERIFERIA"/>
    <s v="VIATICOS 2"/>
    <s v="TRANSACCIONES DEL DIA 03/26/2019SPYRAL - GESTION ADMINISTRATIVA"/>
    <n v="61.92"/>
    <n v="0"/>
    <s v="NEGOCIOS"/>
    <x v="1"/>
  </r>
  <r>
    <n v="91"/>
    <d v="2019-03-26T00:00:00"/>
    <x v="9"/>
    <x v="9"/>
    <x v="1"/>
    <s v="BANCA COMERCIAL PERIFERIA"/>
    <s v="NC VIATICOS"/>
    <s v="TRANSACCIONES DEL DIA 03/26/2019SPYRAL - GESTION ADMINISTRATIVA"/>
    <n v="166.26"/>
    <n v="0"/>
    <s v="NEGOCIOS"/>
    <x v="1"/>
  </r>
  <r>
    <n v="91"/>
    <d v="2019-04-02T00:00:00"/>
    <x v="10"/>
    <x v="10"/>
    <x v="1"/>
    <s v="BANCA COMERCIAL PERIFERIA"/>
    <s v="VIATICOS 2"/>
    <s v="TRANSACCIONES DEL DIA 04/02/2019SPYRAL - GESTION ADMINISTRATIVA"/>
    <n v="47.1"/>
    <n v="0"/>
    <s v="NEGOCIOS"/>
    <x v="1"/>
  </r>
  <r>
    <n v="91"/>
    <d v="2019-04-03T00:00:00"/>
    <x v="10"/>
    <x v="10"/>
    <x v="1"/>
    <s v="BANCA COMERCIAL PERIFERIA"/>
    <s v="VIATICOS 2"/>
    <s v="TRANSACCIONES DEL DIA 04/03/2019SPYRAL - GESTION ADMINISTRATIVA"/>
    <n v="145.25"/>
    <n v="0"/>
    <s v="NEGOCIOS"/>
    <x v="1"/>
  </r>
  <r>
    <n v="91"/>
    <d v="2019-04-03T00:00:00"/>
    <x v="10"/>
    <x v="10"/>
    <x v="1"/>
    <s v="BANCA COMERCIAL PERIFERIA"/>
    <s v="NC VIATICOS"/>
    <s v="TRANSACCIONES DEL DIA 04/03/2019SPYRAL - GESTION ADMINISTRATIVA"/>
    <n v="43.34"/>
    <n v="0"/>
    <s v="NEGOCIOS"/>
    <x v="1"/>
  </r>
  <r>
    <n v="91"/>
    <d v="2019-04-05T00:00:00"/>
    <x v="10"/>
    <x v="10"/>
    <x v="1"/>
    <s v="BANCA COMERCIAL PERIFERIA"/>
    <s v="VIATICOS 2"/>
    <s v="TRANSACCIONES DEL DIA 04/05/2019SPYRAL - GESTION ADMINISTRATIVA"/>
    <n v="33"/>
    <n v="0"/>
    <s v="NEGOCIOS"/>
    <x v="1"/>
  </r>
  <r>
    <n v="91"/>
    <d v="2019-04-08T00:00:00"/>
    <x v="10"/>
    <x v="10"/>
    <x v="1"/>
    <s v="BANCA COMERCIAL PERIFERIA"/>
    <s v="VIATICOS 2"/>
    <s v="TRANSACCIONES DEL DIA 04/08/2019SPYRAL - GESTION ADMINISTRATIVA"/>
    <n v="31.93"/>
    <n v="0"/>
    <s v="NEGOCIOS"/>
    <x v="1"/>
  </r>
  <r>
    <n v="91"/>
    <d v="2019-04-18T00:00:00"/>
    <x v="10"/>
    <x v="10"/>
    <x v="1"/>
    <s v="BANCA COMERCIAL PERIFERIA"/>
    <s v="NC VIATICOS"/>
    <s v="TRANSACCIONES DEL DIA 04/18/2019SPYRAL - GESTION ADMINISTRATIVA"/>
    <n v="160.51"/>
    <n v="0"/>
    <s v="NEGOCIOS"/>
    <x v="1"/>
  </r>
  <r>
    <n v="91"/>
    <d v="2019-04-29T00:00:00"/>
    <x v="10"/>
    <x v="10"/>
    <x v="1"/>
    <s v="BANCA COMERCIAL PERIFERIA"/>
    <s v="NC VIATICOS"/>
    <s v="TRANSACCIONES DEL DIA 04/29/2019SPYRAL - GESTION ADMINISTRATIVA"/>
    <n v="50.6"/>
    <n v="0"/>
    <s v="NEGOCIOS"/>
    <x v="1"/>
  </r>
  <r>
    <n v="91"/>
    <d v="2019-05-03T00:00:00"/>
    <x v="11"/>
    <x v="11"/>
    <x v="1"/>
    <s v="BANCA COMERCIAL PERIFERIA"/>
    <s v="VIATICOS 2"/>
    <s v="TRANSACCIONES DEL DIA 05/03/2019SPYRAL - GESTION ADMINISTRATIVA"/>
    <n v="38.200000000000003"/>
    <n v="0"/>
    <s v="NEGOCIOS"/>
    <x v="1"/>
  </r>
  <r>
    <n v="91"/>
    <d v="2019-05-06T00:00:00"/>
    <x v="11"/>
    <x v="11"/>
    <x v="1"/>
    <s v="BANCA COMERCIAL PERIFERIA"/>
    <s v="VIATICOS 2"/>
    <s v="TRANSACCIONES DEL DIA 05/06/2019SPYRAL - GESTION ADMINISTRATIVA"/>
    <n v="213.19"/>
    <n v="0"/>
    <s v="NEGOCIOS"/>
    <x v="1"/>
  </r>
  <r>
    <n v="91"/>
    <d v="2019-05-07T00:00:00"/>
    <x v="11"/>
    <x v="11"/>
    <x v="1"/>
    <s v="BANCA COMERCIAL PERIFERIA"/>
    <s v="VIATICOS 2"/>
    <s v="TRANSACCIONES DEL DIA 05/07/2019SPYRAL - GESTION ADMINISTRATIVA"/>
    <n v="360.16"/>
    <n v="0"/>
    <s v="NEGOCIOS"/>
    <x v="1"/>
  </r>
  <r>
    <n v="91"/>
    <d v="2019-05-21T00:00:00"/>
    <x v="11"/>
    <x v="11"/>
    <x v="1"/>
    <s v="BANCA COMERCIAL PERIFERIA"/>
    <s v="NC VIATICOS"/>
    <s v="TRANSACCIONES DEL DIA 05/21/2019SPYRAL - GESTION ADMINISTRATIVA"/>
    <n v="35"/>
    <n v="0"/>
    <s v="NEGOCIOS"/>
    <x v="1"/>
  </r>
  <r>
    <n v="91"/>
    <d v="2019-05-23T00:00:00"/>
    <x v="11"/>
    <x v="11"/>
    <x v="1"/>
    <s v="BANCA COMERCIAL PERIFERIA"/>
    <s v="VIATICOS 2"/>
    <s v="TRANSACCIONES DEL DIA 05/23/2019SPYRAL - GESTION ADMINISTRATIVA"/>
    <n v="55.75"/>
    <n v="0"/>
    <s v="NEGOCIOS"/>
    <x v="1"/>
  </r>
  <r>
    <n v="91"/>
    <d v="2019-05-28T00:00:00"/>
    <x v="11"/>
    <x v="11"/>
    <x v="1"/>
    <s v="BANCA COMERCIAL PERIFERIA"/>
    <s v="VIATICOS 2"/>
    <s v="TRANSACCIONES DEL DIA 05/28/2019SPYRAL - GESTION ADMINISTRATIVA"/>
    <n v="226.93"/>
    <n v="0"/>
    <s v="NEGOCIOS"/>
    <x v="1"/>
  </r>
  <r>
    <n v="91"/>
    <d v="2019-06-01T00:00:00"/>
    <x v="2"/>
    <x v="2"/>
    <x v="1"/>
    <s v="BANCA COMERCIAL PERIFERIA"/>
    <s v="VIATICOS 2"/>
    <s v="TRANSACCIONES DEL DIA 06/01/2019SPYRAL - GESTION ADMINISTRATIVA"/>
    <n v="163.58000000000001"/>
    <n v="0"/>
    <s v="NEGOCIOS"/>
    <x v="1"/>
  </r>
  <r>
    <n v="91"/>
    <d v="2019-06-04T00:00:00"/>
    <x v="2"/>
    <x v="2"/>
    <x v="1"/>
    <s v="BANCA COMERCIAL PERIFERIA"/>
    <s v="VIATICOS 2"/>
    <s v="TRANSACCIONES DEL DIA 06/04/2019SPYRAL - GESTION ADMINISTRATIVA"/>
    <n v="112.6"/>
    <n v="0"/>
    <s v="NEGOCIOS"/>
    <x v="1"/>
  </r>
  <r>
    <n v="91"/>
    <d v="2019-06-10T00:00:00"/>
    <x v="2"/>
    <x v="2"/>
    <x v="1"/>
    <s v="BANCA COMERCIAL PERIFERIA"/>
    <s v="NC VIATICOS"/>
    <s v="TRANSACCIONES DEL DIA 06/10/2019SPYRAL - GESTION ADMINISTRATIVA"/>
    <n v="295.16000000000003"/>
    <n v="0"/>
    <s v="NEGOCIOS"/>
    <x v="1"/>
  </r>
  <r>
    <n v="91"/>
    <d v="2019-06-11T00:00:00"/>
    <x v="2"/>
    <x v="2"/>
    <x v="1"/>
    <s v="BANCA COMERCIAL PERIFERIA"/>
    <s v="VIATICOS 2"/>
    <s v="TRANSACCIONES DEL DIA 06/11/2019SPYRAL - GESTION ADMINISTRATIVA"/>
    <n v="59.6"/>
    <n v="0"/>
    <s v="NEGOCIOS"/>
    <x v="1"/>
  </r>
  <r>
    <n v="91"/>
    <d v="2019-06-12T00:00:00"/>
    <x v="2"/>
    <x v="2"/>
    <x v="1"/>
    <s v="BANCA COMERCIAL PERIFERIA"/>
    <s v="VIATICOS 2"/>
    <s v="TRANSACCIONES DEL DIA 06/12/2019SPYRAL - GESTION ADMINISTRATIVA"/>
    <n v="13.4"/>
    <n v="0"/>
    <s v="NEGOCIOS"/>
    <x v="1"/>
  </r>
  <r>
    <n v="91"/>
    <d v="2019-06-17T00:00:00"/>
    <x v="2"/>
    <x v="2"/>
    <x v="1"/>
    <s v="BANCA COMERCIAL PERIFERIA"/>
    <s v="NC VIATICOS"/>
    <s v="TRANSACCIONES DEL DIA 06/17/2019SPYRAL - GESTION ADMINISTRATIVA"/>
    <n v="56.16"/>
    <n v="0"/>
    <s v="NEGOCIOS"/>
    <x v="1"/>
  </r>
  <r>
    <n v="91"/>
    <d v="2019-06-20T00:00:00"/>
    <x v="2"/>
    <x v="2"/>
    <x v="1"/>
    <s v="BANCA COMERCIAL PERIFERIA"/>
    <s v="NC VIATICOS"/>
    <s v="TRANSACCIONES DEL DIA 06/20/2019SPYRAL - GESTION ADMINISTRATIVA"/>
    <n v="368.12"/>
    <n v="0"/>
    <s v="NEGOCIOS"/>
    <x v="1"/>
  </r>
  <r>
    <n v="91"/>
    <d v="2019-06-21T00:00:00"/>
    <x v="2"/>
    <x v="2"/>
    <x v="1"/>
    <s v="BANCA COMERCIAL PERIFERIA"/>
    <s v="VIATICOS 2"/>
    <s v="TRANSACCIONES DEL DIA 06/21/2019SPYRAL - GESTION ADMINISTRATIVA"/>
    <n v="34.65"/>
    <n v="0"/>
    <s v="NEGOCIOS"/>
    <x v="1"/>
  </r>
  <r>
    <n v="91"/>
    <d v="2019-06-27T00:00:00"/>
    <x v="2"/>
    <x v="2"/>
    <x v="1"/>
    <s v="BANCA COMERCIAL PERIFERIA"/>
    <s v="NC VIATICOS"/>
    <s v="TRANSACCIONES DEL DIA 06/27/2019SPYRAL - GESTION ADMINISTRATIVA"/>
    <n v="0"/>
    <n v="719.44"/>
    <s v="NEGOCIOS"/>
    <x v="1"/>
  </r>
  <r>
    <n v="91"/>
    <d v="2019-07-02T00:00:00"/>
    <x v="6"/>
    <x v="6"/>
    <x v="1"/>
    <s v="BANCA COMERCIAL PERIFERIA"/>
    <s v="VIATICOS 2"/>
    <s v="TRANSACCIONES DEL DIA 07/02/2019SPYRAL - GESTION ADMINISTRATIVA"/>
    <n v="42.6"/>
    <n v="0"/>
    <s v="NEGOCIOS"/>
    <x v="1"/>
  </r>
  <r>
    <n v="91"/>
    <d v="2019-07-03T00:00:00"/>
    <x v="6"/>
    <x v="6"/>
    <x v="1"/>
    <s v="BANCA COMERCIAL PERIFERIA"/>
    <s v="VIATICOS 2"/>
    <s v="TRANSACCIONES DEL DIA 07/03/2019SPYRAL - GESTION ADMINISTRATIVA"/>
    <n v="213.7"/>
    <n v="0"/>
    <s v="NEGOCIOS"/>
    <x v="1"/>
  </r>
  <r>
    <n v="91"/>
    <d v="2019-07-05T00:00:00"/>
    <x v="6"/>
    <x v="6"/>
    <x v="1"/>
    <s v="BANCA COMERCIAL PERIFERIA"/>
    <s v="VIATICOS 2"/>
    <s v="TRANSACCIONES DEL DIA 07/05/2019SPYRAL - GESTION ADMINISTRATIVA"/>
    <n v="70.3"/>
    <n v="0"/>
    <s v="NEGOCIOS"/>
    <x v="1"/>
  </r>
  <r>
    <n v="91"/>
    <d v="2019-07-09T00:00:00"/>
    <x v="6"/>
    <x v="6"/>
    <x v="1"/>
    <s v="BANCA COMERCIAL PERIFERIA"/>
    <s v="VIATICOS 2"/>
    <s v="TRANSACCIONES DEL DIA 07/09/2019SPYRAL - GESTION ADMINISTRATIVA"/>
    <n v="66.569999999999993"/>
    <n v="0"/>
    <s v="NEGOCIOS"/>
    <x v="1"/>
  </r>
  <r>
    <n v="91"/>
    <d v="2019-03-22T00:00:00"/>
    <x v="9"/>
    <x v="9"/>
    <x v="1"/>
    <s v="MERCADEO"/>
    <s v="NC VIATICOS"/>
    <s v="TRANSACCIONES DEL DIA 03/22/2019SPYRAL - GESTION ADMINISTRATIVA"/>
    <n v="99.66"/>
    <n v="0"/>
    <s v="NEGOCIOS"/>
    <x v="1"/>
  </r>
  <r>
    <n v="91"/>
    <d v="2019-03-27T00:00:00"/>
    <x v="9"/>
    <x v="9"/>
    <x v="1"/>
    <s v="MERCADEO"/>
    <s v="VIATICOS 2"/>
    <s v="TRANSACCIONES DEL DIA 03/27/2019SPYRAL - GESTION ADMINISTRATIVA"/>
    <n v="24"/>
    <n v="0"/>
    <s v="NEGOCIOS"/>
    <x v="1"/>
  </r>
  <r>
    <n v="91"/>
    <d v="2019-03-27T00:00:00"/>
    <x v="9"/>
    <x v="9"/>
    <x v="1"/>
    <s v="MERCADEO"/>
    <s v="NC VIATICOS"/>
    <s v="TRANSACCIONES DEL DIA 03/27/2019SPYRAL - GESTION ADMINISTRATIVA"/>
    <n v="343.33"/>
    <n v="0"/>
    <s v="NEGOCIOS"/>
    <x v="1"/>
  </r>
  <r>
    <n v="91"/>
    <d v="2019-04-03T00:00:00"/>
    <x v="10"/>
    <x v="10"/>
    <x v="1"/>
    <s v="MERCADEO"/>
    <s v="NC VIATICOS"/>
    <s v="TRANSACCIONES DEL DIA 04/03/2019SPYRAL - GESTION ADMINISTRATIVA"/>
    <n v="1.03"/>
    <n v="0"/>
    <s v="NEGOCIOS"/>
    <x v="1"/>
  </r>
  <r>
    <n v="91"/>
    <d v="2019-04-25T00:00:00"/>
    <x v="10"/>
    <x v="10"/>
    <x v="1"/>
    <s v="MERCADEO"/>
    <s v="NC VIATICOS"/>
    <s v="TRANSACCIONES DEL DIA 04/25/2019SPYRAL - GESTION ADMINISTRATIVA"/>
    <n v="393.28"/>
    <n v="0"/>
    <s v="NEGOCIOS"/>
    <x v="1"/>
  </r>
  <r>
    <n v="91"/>
    <d v="2019-05-02T00:00:00"/>
    <x v="11"/>
    <x v="11"/>
    <x v="1"/>
    <s v="MERCADEO"/>
    <s v="VIATICOS 2"/>
    <s v="TRANSACCIONES DEL DIA 05/02/2019SPYRAL - GESTION ADMINISTRATIVA"/>
    <n v="14"/>
    <n v="0"/>
    <s v="NEGOCIOS"/>
    <x v="1"/>
  </r>
  <r>
    <n v="91"/>
    <d v="2019-05-03T00:00:00"/>
    <x v="11"/>
    <x v="11"/>
    <x v="1"/>
    <s v="MERCADEO"/>
    <s v="VIATICOS 2"/>
    <s v="TRANSACCIONES DEL DIA 05/03/2019SPYRAL - GESTION ADMINISTRATIVA"/>
    <n v="170"/>
    <n v="0"/>
    <s v="NEGOCIOS"/>
    <x v="1"/>
  </r>
  <r>
    <n v="91"/>
    <d v="2019-05-23T00:00:00"/>
    <x v="11"/>
    <x v="11"/>
    <x v="1"/>
    <s v="MERCADEO"/>
    <s v="NC VIATICOS"/>
    <s v="TRANSACCIONES DEL DIA 05/23/2019SPYRAL - GESTION ADMINISTRATIVA"/>
    <n v="0"/>
    <n v="14"/>
    <s v="NEGOCIOS"/>
    <x v="1"/>
  </r>
  <r>
    <n v="91"/>
    <d v="2019-05-24T00:00:00"/>
    <x v="11"/>
    <x v="11"/>
    <x v="1"/>
    <s v="MERCADEO"/>
    <s v="VIATICOS 2"/>
    <s v="TRANSACCIONES DEL DIA 05/24/2019SPYRAL - GESTION ADMINISTRATIVA"/>
    <n v="401"/>
    <n v="0"/>
    <s v="NEGOCIOS"/>
    <x v="1"/>
  </r>
  <r>
    <n v="91"/>
    <d v="2019-05-25T00:00:00"/>
    <x v="11"/>
    <x v="11"/>
    <x v="1"/>
    <s v="MERCADEO"/>
    <s v="VIATICOS"/>
    <s v="TRANSACCIONES DEL DIA 05/25/2019SPYRAL - GESTION ADMINISTRATIVA"/>
    <n v="50.25"/>
    <n v="0"/>
    <s v="NEGOCIOS"/>
    <x v="1"/>
  </r>
  <r>
    <n v="91"/>
    <d v="2019-06-05T00:00:00"/>
    <x v="2"/>
    <x v="2"/>
    <x v="1"/>
    <s v="MERCADEO"/>
    <s v="NC VIATICOS"/>
    <s v="TRANSACCIONES DEL DIA 06/05/2019SPYRAL - GESTION ADMINISTRATIVA"/>
    <n v="1436.31"/>
    <n v="0"/>
    <s v="NEGOCIOS"/>
    <x v="1"/>
  </r>
  <r>
    <n v="91"/>
    <d v="2019-06-07T00:00:00"/>
    <x v="2"/>
    <x v="2"/>
    <x v="1"/>
    <s v="MERCADEO"/>
    <s v="NC VIATICOS"/>
    <s v="TRANSACCIONES DEL DIA 06/07/2019SPYRAL - GESTION ADMINISTRATIVA"/>
    <n v="421.36"/>
    <n v="0"/>
    <s v="NEGOCIOS"/>
    <x v="1"/>
  </r>
  <r>
    <n v="91"/>
    <d v="2019-06-08T00:00:00"/>
    <x v="2"/>
    <x v="2"/>
    <x v="1"/>
    <s v="MERCADEO"/>
    <s v="VIATICOS 2"/>
    <s v="TRANSACCIONES DEL DIA 06/08/2019SPYRAL - GESTION ADMINISTRATIVA"/>
    <n v="120"/>
    <n v="0"/>
    <s v="NEGOCIOS"/>
    <x v="1"/>
  </r>
  <r>
    <n v="91"/>
    <d v="2019-06-13T00:00:00"/>
    <x v="2"/>
    <x v="2"/>
    <x v="1"/>
    <s v="MERCADEO"/>
    <s v="NC VIATICOS"/>
    <s v="TRANSACCIONES DEL DIA 06/13/2019SPYRAL - GESTION ADMINISTRATIVA"/>
    <n v="72.48"/>
    <n v="0"/>
    <s v="NEGOCIOS"/>
    <x v="1"/>
  </r>
  <r>
    <n v="91"/>
    <d v="2019-06-17T00:00:00"/>
    <x v="2"/>
    <x v="2"/>
    <x v="1"/>
    <s v="MERCADEO"/>
    <s v="NC VIATICOS"/>
    <s v="TRANSACCIONES DEL DIA 06/17/2019SPYRAL - GESTION ADMINISTRATIVA"/>
    <n v="261.10000000000002"/>
    <n v="0"/>
    <s v="NEGOCIOS"/>
    <x v="1"/>
  </r>
  <r>
    <n v="91"/>
    <d v="2019-06-18T00:00:00"/>
    <x v="2"/>
    <x v="2"/>
    <x v="1"/>
    <s v="MERCADEO"/>
    <s v="NC VIATICOS"/>
    <s v="TRANSACCIONES DEL DIA 06/18/2019SPYRAL - GESTION ADMINISTRATIVA"/>
    <n v="417.29"/>
    <n v="0"/>
    <s v="NEGOCIOS"/>
    <x v="1"/>
  </r>
  <r>
    <n v="91"/>
    <d v="2019-06-25T00:00:00"/>
    <x v="2"/>
    <x v="2"/>
    <x v="1"/>
    <s v="MERCADEO"/>
    <s v="VIATICOS 2"/>
    <s v="TRANSACCIONES DEL DIA 06/25/2019SPYRAL - GESTION ADMINISTRATIVA"/>
    <n v="831.18"/>
    <n v="0"/>
    <s v="NEGOCIOS"/>
    <x v="1"/>
  </r>
  <r>
    <n v="91"/>
    <d v="2019-07-23T00:00:00"/>
    <x v="6"/>
    <x v="6"/>
    <x v="1"/>
    <s v="MERCADEO"/>
    <s v="VIATICOS"/>
    <s v="TRANSACCIONES DEL DIA 07/23/2019SPYRAL - GESTION ADMINISTRATIVA"/>
    <n v="50.25"/>
    <n v="0"/>
    <s v="NEGOCIOS"/>
    <x v="1"/>
  </r>
  <r>
    <n v="91"/>
    <d v="2019-05-15T00:00:00"/>
    <x v="11"/>
    <x v="11"/>
    <x v="1"/>
    <s v="MERCADEO Y PUBLICIDAD"/>
    <s v="VIATICOS 2"/>
    <s v="TRANSACCIONES DEL DIA 05/15/2019SPYRAL - GESTION ADMINISTRATIVA"/>
    <n v="258.66000000000003"/>
    <n v="0"/>
    <s v="NEGOCIOS"/>
    <x v="1"/>
  </r>
  <r>
    <n v="91"/>
    <d v="2019-04-02T00:00:00"/>
    <x v="10"/>
    <x v="10"/>
    <x v="1"/>
    <s v="SERVICIOS AL CLIENTE"/>
    <s v="VIATICOS 2"/>
    <s v="TRANSACCIONES DEL DIA 04/02/2019SPYRAL - GESTION ADMINISTRATIVA"/>
    <n v="66.900000000000006"/>
    <n v="0"/>
    <s v="NEGOCIOS"/>
    <x v="1"/>
  </r>
  <r>
    <n v="91"/>
    <d v="2019-04-15T00:00:00"/>
    <x v="10"/>
    <x v="10"/>
    <x v="1"/>
    <s v="SERVICIOS AL CLIENTE"/>
    <s v="VIATICOS 2"/>
    <s v="TRANSACCIONES DEL DIA 04/15/2019SPYRAL - GESTION ADMINISTRATIVA"/>
    <n v="32.549999999999997"/>
    <n v="0"/>
    <s v="NEGOCIOS"/>
    <x v="1"/>
  </r>
  <r>
    <n v="91"/>
    <d v="2019-05-06T00:00:00"/>
    <x v="11"/>
    <x v="11"/>
    <x v="1"/>
    <s v="SERVICIOS AL CLIENTE"/>
    <s v="VIATICOS 2"/>
    <s v="TRANSACCIONES DEL DIA 05/06/2019SPYRAL - GESTION ADMINISTRATIVA"/>
    <n v="51.55"/>
    <n v="0"/>
    <s v="NEGOCIOS"/>
    <x v="1"/>
  </r>
  <r>
    <n v="91"/>
    <d v="2019-06-12T00:00:00"/>
    <x v="2"/>
    <x v="2"/>
    <x v="1"/>
    <s v="SERVICIOS AL CLIENTE"/>
    <s v="VIATICOS 2"/>
    <s v="TRANSACCIONES DEL DIA 06/12/2019SPYRAL - GESTION ADMINISTRATIVA"/>
    <n v="17"/>
    <n v="0"/>
    <s v="NEGOCIOS"/>
    <x v="1"/>
  </r>
  <r>
    <n v="91"/>
    <d v="2019-06-27T00:00:00"/>
    <x v="2"/>
    <x v="2"/>
    <x v="1"/>
    <s v="SERVICIOS AL CLIENTE"/>
    <s v="VIATICOS 2"/>
    <s v="TRANSACCIONES DEL DIA 06/27/2019SPYRAL - GESTION ADMINISTRATIVA"/>
    <n v="5"/>
    <n v="0"/>
    <s v="NEGOCIOS"/>
    <x v="1"/>
  </r>
  <r>
    <n v="91"/>
    <d v="2019-07-03T00:00:00"/>
    <x v="6"/>
    <x v="6"/>
    <x v="1"/>
    <s v="SERVICIOS AL CLIENTE"/>
    <s v="VIATICOS 2"/>
    <s v="TRANSACCIONES DEL DIA 07/03/2019SPYRAL - GESTION ADMINISTRATIVA"/>
    <n v="119"/>
    <n v="0"/>
    <s v="NEGOCIOS"/>
    <x v="1"/>
  </r>
  <r>
    <n v="91"/>
    <d v="2019-01-07T00:00:00"/>
    <x v="7"/>
    <x v="7"/>
    <x v="1"/>
    <s v="IMAGEN CORPORATIVA"/>
    <s v="VIATICOS"/>
    <s v="TRANSACCIONES DEL DIA 01/07/2019SPYRAL - GESTION ADMINISTRATIVA"/>
    <n v="407"/>
    <n v="0"/>
    <s v="NEGOCIOS"/>
    <x v="1"/>
  </r>
  <r>
    <n v="91"/>
    <d v="2019-01-18T00:00:00"/>
    <x v="7"/>
    <x v="7"/>
    <x v="1"/>
    <s v="IMAGEN CORPORATIVA"/>
    <s v="VIATICOS"/>
    <s v="TRANSACCIONES DEL DIA 01/18/2019SPYRAL - GESTION ADMINISTRATIVA"/>
    <n v="256.42"/>
    <n v="0"/>
    <s v="NEGOCIOS"/>
    <x v="1"/>
  </r>
  <r>
    <n v="91"/>
    <d v="2019-02-14T00:00:00"/>
    <x v="8"/>
    <x v="8"/>
    <x v="1"/>
    <s v="IMAGEN CORPORATIVA"/>
    <s v="VIATICOS"/>
    <s v="TRANSACCIONES DEL DIA 02/14/2019SPYRAL - GESTION ADMINISTRATIVA"/>
    <n v="5"/>
    <n v="0"/>
    <s v="NEGOCIOS"/>
    <x v="1"/>
  </r>
  <r>
    <n v="91"/>
    <d v="2019-02-15T00:00:00"/>
    <x v="8"/>
    <x v="8"/>
    <x v="1"/>
    <s v="IMAGEN CORPORATIVA"/>
    <s v="VIATICOS"/>
    <s v="TRANSACCIONES DEL DIA 02/15/2019SPYRAL - GESTION ADMINISTRATIVA"/>
    <n v="5"/>
    <n v="0"/>
    <s v="NEGOCIOS"/>
    <x v="1"/>
  </r>
  <r>
    <n v="91"/>
    <d v="2019-02-18T00:00:00"/>
    <x v="8"/>
    <x v="8"/>
    <x v="1"/>
    <s v="IMAGEN CORPORATIVA"/>
    <s v="VIATICOS"/>
    <s v="TRANSACCIONES DEL DIA 02/18/2019SPYRAL - GESTION ADMINISTRATIVA"/>
    <n v="28.17"/>
    <n v="0"/>
    <s v="NEGOCIOS"/>
    <x v="1"/>
  </r>
  <r>
    <n v="91"/>
    <d v="2019-02-22T00:00:00"/>
    <x v="8"/>
    <x v="8"/>
    <x v="1"/>
    <s v="IMAGEN CORPORATIVA"/>
    <s v="VIATICOS"/>
    <s v="TRANSACCIONES DEL DIA 02/22/2019SPYRAL - GESTION ADMINISTRATIVA"/>
    <n v="10"/>
    <n v="0"/>
    <s v="NEGOCIOS"/>
    <x v="1"/>
  </r>
  <r>
    <n v="91"/>
    <d v="2019-02-26T00:00:00"/>
    <x v="8"/>
    <x v="8"/>
    <x v="1"/>
    <s v="IMAGEN CORPORATIVA"/>
    <s v="VIATICOS"/>
    <s v="TRANSACCIONES DEL DIA 02/26/2019SPYRAL - GESTION ADMINISTRATIVA"/>
    <n v="181"/>
    <n v="0"/>
    <s v="NEGOCIOS"/>
    <x v="1"/>
  </r>
  <r>
    <n v="91"/>
    <d v="2019-03-07T00:00:00"/>
    <x v="9"/>
    <x v="9"/>
    <x v="1"/>
    <s v="IMAGEN CORPORATIVA"/>
    <s v="VIATICOS"/>
    <s v="TRANSACCIONES DEL DIA 03/07/2019SPYRAL - GESTION ADMINISTRATIVA"/>
    <n v="176"/>
    <n v="0"/>
    <s v="NEGOCIOS"/>
    <x v="1"/>
  </r>
  <r>
    <n v="91"/>
    <d v="2019-03-13T00:00:00"/>
    <x v="9"/>
    <x v="9"/>
    <x v="1"/>
    <s v="IMAGEN CORPORATIVA"/>
    <s v="VIATICOS"/>
    <s v="TRANSACCIONES DEL DIA 03/13/2019SPYRAL - GESTION ADMINISTRATIVA"/>
    <n v="71"/>
    <n v="0"/>
    <s v="NEGOCIOS"/>
    <x v="1"/>
  </r>
  <r>
    <n v="91"/>
    <d v="2019-03-14T00:00:00"/>
    <x v="9"/>
    <x v="9"/>
    <x v="1"/>
    <s v="IMAGEN CORPORATIVA"/>
    <s v="VIATICOS"/>
    <s v="TRANSACCIONES DEL DIA 03/14/2019SPYRAL - GESTION ADMINISTRATIVA"/>
    <n v="101"/>
    <n v="0"/>
    <s v="NEGOCIOS"/>
    <x v="1"/>
  </r>
  <r>
    <n v="91"/>
    <d v="2019-03-29T00:00:00"/>
    <x v="9"/>
    <x v="9"/>
    <x v="1"/>
    <s v="IMAGEN CORPORATIVA"/>
    <s v="NC VIATICOS"/>
    <s v="TRANSACCIONES DEL DIA 03/29/2019SPYRAL - GESTION ADMINISTRATIVA"/>
    <n v="120.6"/>
    <n v="0"/>
    <s v="NEGOCIOS"/>
    <x v="1"/>
  </r>
  <r>
    <n v="91"/>
    <d v="2019-04-03T00:00:00"/>
    <x v="10"/>
    <x v="10"/>
    <x v="1"/>
    <s v="IMAGEN CORPORATIVA"/>
    <s v="VIATICOS 2"/>
    <s v="TRANSACCIONES DEL DIA 04/03/2019SPYRAL - GESTION ADMINISTRATIVA"/>
    <n v="27.1"/>
    <n v="0"/>
    <s v="NEGOCIOS"/>
    <x v="1"/>
  </r>
  <r>
    <n v="91"/>
    <d v="2019-04-23T00:00:00"/>
    <x v="10"/>
    <x v="10"/>
    <x v="1"/>
    <s v="IMAGEN CORPORATIVA"/>
    <s v="VIATICOS 2"/>
    <s v="TRANSACCIONES DEL DIA 04/23/2019SPYRAL - GESTION ADMINISTRATIVA"/>
    <n v="42"/>
    <n v="0"/>
    <s v="NEGOCIOS"/>
    <x v="1"/>
  </r>
  <r>
    <n v="91"/>
    <d v="2019-05-23T00:00:00"/>
    <x v="11"/>
    <x v="11"/>
    <x v="1"/>
    <s v="IMAGEN CORPORATIVA"/>
    <s v="NC VIATICOS"/>
    <s v="TRANSACCIONES DEL DIA 05/23/2019SPYRAL - GESTION ADMINISTRATIVA"/>
    <n v="14"/>
    <n v="0"/>
    <s v="NEGOCIOS"/>
    <x v="1"/>
  </r>
  <r>
    <n v="91"/>
    <d v="2019-05-24T00:00:00"/>
    <x v="11"/>
    <x v="11"/>
    <x v="1"/>
    <s v="IMAGEN CORPORATIVA"/>
    <s v="VIATICOS 2"/>
    <s v="TRANSACCIONES DEL DIA 05/24/2019SPYRAL - GESTION ADMINISTRATIVA"/>
    <n v="5"/>
    <n v="0"/>
    <s v="NEGOCIOS"/>
    <x v="1"/>
  </r>
  <r>
    <n v="91"/>
    <d v="2019-05-29T00:00:00"/>
    <x v="11"/>
    <x v="11"/>
    <x v="1"/>
    <s v="IMAGEN CORPORATIVA"/>
    <s v="NC VIATICOS"/>
    <s v="TRANSACCIONES DEL DIA 05/29/2019SPYRAL - GESTION ADMINISTRATIVA"/>
    <n v="28"/>
    <n v="0"/>
    <s v="NEGOCIOS"/>
    <x v="1"/>
  </r>
  <r>
    <n v="91"/>
    <d v="2019-06-01T00:00:00"/>
    <x v="2"/>
    <x v="2"/>
    <x v="1"/>
    <s v="IMAGEN CORPORATIVA"/>
    <s v="VIATICOS 2"/>
    <s v="TRANSACCIONES DEL DIA 06/01/2019SPYRAL - GESTION ADMINISTRATIVA"/>
    <n v="10"/>
    <n v="0"/>
    <s v="NEGOCIOS"/>
    <x v="1"/>
  </r>
  <r>
    <n v="91"/>
    <d v="2019-06-12T00:00:00"/>
    <x v="2"/>
    <x v="2"/>
    <x v="1"/>
    <s v="IMAGEN CORPORATIVA"/>
    <s v="VIATICOS 2"/>
    <s v="TRANSACCIONES DEL DIA 06/12/2019SPYRAL - GESTION ADMINISTRATIVA"/>
    <n v="42"/>
    <n v="0"/>
    <s v="NEGOCIOS"/>
    <x v="1"/>
  </r>
  <r>
    <n v="91"/>
    <d v="2019-06-26T00:00:00"/>
    <x v="2"/>
    <x v="2"/>
    <x v="1"/>
    <s v="IMAGEN CORPORATIVA"/>
    <s v="VIATICOS 2"/>
    <s v="TRANSACCIONES DEL DIA 06/26/2019SPYRAL - GESTION ADMINISTRATIVA"/>
    <n v="477.97"/>
    <n v="0"/>
    <s v="NEGOCIOS"/>
    <x v="1"/>
  </r>
  <r>
    <n v="91"/>
    <d v="2019-07-02T00:00:00"/>
    <x v="6"/>
    <x v="6"/>
    <x v="1"/>
    <s v="IMAGEN CORPORATIVA"/>
    <s v="VIATICOS 2"/>
    <s v="TRANSACCIONES DEL DIA 07/02/2019SPYRAL - GESTION ADMINISTRATIVA"/>
    <n v="5"/>
    <n v="0"/>
    <s v="NEGOCIOS"/>
    <x v="1"/>
  </r>
  <r>
    <n v="95"/>
    <d v="2019-01-04T00:00:00"/>
    <x v="7"/>
    <x v="7"/>
    <x v="1"/>
    <s v="ADMINISTRACION DE SUCURSALES"/>
    <s v="OTROS EGRESOS 18"/>
    <s v="OTROS EGRESOS 1.P.O (OR:95/DES:95 TRN:86 PERF:300086 CAU: 18"/>
    <n v="2.4"/>
    <n v="0"/>
    <s v="BOULEVARD EL DORADO"/>
    <x v="1"/>
  </r>
  <r>
    <n v="95"/>
    <d v="2019-01-17T00:00:00"/>
    <x v="7"/>
    <x v="7"/>
    <x v="1"/>
    <s v="ADMINISTRACION DE SUCURSALES"/>
    <s v="OTROS EGRESOS 18"/>
    <s v="OTROS EGRESOS 1.P.O (OR:95/DES:95 TRN:86 PERF:300086 CAU: 18"/>
    <n v="2.7"/>
    <n v="0"/>
    <s v="BOULEVARD EL DORADO"/>
    <x v="1"/>
  </r>
  <r>
    <n v="95"/>
    <d v="2019-01-18T00:00:00"/>
    <x v="7"/>
    <x v="7"/>
    <x v="1"/>
    <s v="ADMINISTRACION DE SUCURSALES"/>
    <s v="OTROS EGRESOS 18"/>
    <s v="OTROS EGRESOS 1.P.O (OR:95/DES:95 TRN:86 PERF:300086 CAU: 18"/>
    <n v="3.5"/>
    <n v="0"/>
    <s v="BOULEVARD EL DORADO"/>
    <x v="1"/>
  </r>
  <r>
    <n v="95"/>
    <d v="2019-01-31T00:00:00"/>
    <x v="7"/>
    <x v="7"/>
    <x v="1"/>
    <s v="ADMINISTRACION DE SUCURSALES"/>
    <s v="OTROS EGRESOS 18"/>
    <s v="OTROS EGRESOS 1.P.O (OR:95/DES:95 TRN:86 PERF:300086 CAU: 18"/>
    <n v="3"/>
    <n v="0"/>
    <s v="BOULEVARD EL DORADO"/>
    <x v="1"/>
  </r>
  <r>
    <n v="95"/>
    <d v="2019-02-01T00:00:00"/>
    <x v="8"/>
    <x v="8"/>
    <x v="1"/>
    <s v="ADMINISTRACION DE SUCURSALES"/>
    <s v="OTROS EGRESOS 18"/>
    <s v="OTROS EGRESOS 1.P.O (OR:95/DES:95 TRN:86 PERF:300086 CAU: 18"/>
    <n v="3"/>
    <n v="0"/>
    <s v="BOULEVARD EL DORADO"/>
    <x v="1"/>
  </r>
  <r>
    <n v="95"/>
    <d v="2019-02-12T00:00:00"/>
    <x v="8"/>
    <x v="8"/>
    <x v="1"/>
    <s v="ADMINISTRACION DE SUCURSALES"/>
    <s v="OTROS EGRESOS 18"/>
    <s v="OTROS EGRESOS 1.P.O (OR:95/DES:95 TRN:86 PERF:300086 CAU: 18"/>
    <n v="3"/>
    <n v="0"/>
    <s v="BOULEVARD EL DORADO"/>
    <x v="1"/>
  </r>
  <r>
    <n v="95"/>
    <d v="2019-02-16T00:00:00"/>
    <x v="8"/>
    <x v="8"/>
    <x v="1"/>
    <s v="ADMINISTRACION DE SUCURSALES"/>
    <s v="OTROS EGRESOS 18"/>
    <s v="OTROS EGRESOS 1.P.O (OR:95/DES:95 TRN:86 PERF:300086 CAU: 18"/>
    <n v="2.25"/>
    <n v="0"/>
    <s v="BOULEVARD EL DORADO"/>
    <x v="1"/>
  </r>
  <r>
    <n v="95"/>
    <d v="2019-02-18T00:00:00"/>
    <x v="8"/>
    <x v="8"/>
    <x v="1"/>
    <s v="ADMINISTRACION DE SUCURSALES"/>
    <s v="OTROS EGRESOS 18"/>
    <s v="OTROS EGRESOS 1.P.O (OR:95/DES:95 TRN:86 PERF:300086 CAU: 18"/>
    <n v="9.1999999999999993"/>
    <n v="0"/>
    <s v="BOULEVARD EL DORADO"/>
    <x v="1"/>
  </r>
  <r>
    <n v="95"/>
    <d v="2019-04-03T00:00:00"/>
    <x v="10"/>
    <x v="10"/>
    <x v="1"/>
    <s v="ADMINISTRACION DE SUCURSALES"/>
    <s v="OTROS EGRESOS 18"/>
    <s v="OTROS EGRESOS 1.P.O (OR:95/DES:95 TRN:86 PERF:300086 CAU: 18"/>
    <n v="2.4"/>
    <n v="0"/>
    <s v="BOULEVARD EL DORADO"/>
    <x v="1"/>
  </r>
  <r>
    <n v="97"/>
    <d v="2019-01-07T00:00:00"/>
    <x v="7"/>
    <x v="7"/>
    <x v="1"/>
    <s v="ADMINISTRACION DE SUCURSALES"/>
    <s v="OTROS EGRESOS 18"/>
    <s v="OTROS EGRESOS 1.P.O (OR:97/DES:97 TRN:86 PERF:300086 CAU: 18"/>
    <n v="6.6"/>
    <n v="0"/>
    <s v="SAN SEBASTIAN"/>
    <x v="1"/>
  </r>
  <r>
    <n v="97"/>
    <d v="2019-02-19T00:00:00"/>
    <x v="8"/>
    <x v="8"/>
    <x v="1"/>
    <s v="ADMINISTRACION DE SUCURSALES"/>
    <s v="OTROS EGRESOS 18"/>
    <s v="OTROS EGRESOS 1.P.O (OR:97/DES:97 TRN:86 PERF:300086 CAU: 18"/>
    <n v="10.25"/>
    <n v="0"/>
    <s v="SAN SEBASTIAN"/>
    <x v="1"/>
  </r>
  <r>
    <n v="97"/>
    <d v="2019-03-12T00:00:00"/>
    <x v="9"/>
    <x v="9"/>
    <x v="1"/>
    <s v="ADMINISTRACION DE SUCURSALES"/>
    <s v="OTROS EGRESOS 18"/>
    <s v="OTROS EGRESOS 1.P.O (OR:97/DES:97 TRN:86 PERF:300086 CAU: 18"/>
    <n v="3"/>
    <n v="0"/>
    <s v="SAN SEBASTIAN"/>
    <x v="1"/>
  </r>
  <r>
    <n v="97"/>
    <d v="2019-03-18T00:00:00"/>
    <x v="9"/>
    <x v="9"/>
    <x v="1"/>
    <s v="ADMINISTRACION DE SUCURSALES"/>
    <s v="OTROS EGRESOS 18"/>
    <s v="OTROS EGRESOS 1.P.O (OR:97/DES:97 TRN:86 PERF:300086 CAU: 18"/>
    <n v="3"/>
    <n v="0"/>
    <s v="SAN SEBASTIAN"/>
    <x v="1"/>
  </r>
  <r>
    <n v="97"/>
    <d v="2019-04-23T00:00:00"/>
    <x v="10"/>
    <x v="10"/>
    <x v="1"/>
    <s v="ADMINISTRACION DE SUCURSALES"/>
    <s v="OTROS EGRESOS 18"/>
    <s v="OTROS EGRESOS 1.P.O (OR:97/DES:97 TRN:86 PERF:300086 CAU: 18"/>
    <n v="2.4"/>
    <n v="0"/>
    <s v="SAN SEBASTIAN"/>
    <x v="1"/>
  </r>
  <r>
    <n v="97"/>
    <d v="2019-05-08T00:00:00"/>
    <x v="11"/>
    <x v="11"/>
    <x v="1"/>
    <s v="ADMINISTRACION DE SUCURSALES"/>
    <s v="OTROS EGRESOS 18"/>
    <s v="OTROS EGRESOS 1.P.O (OR:97/DES:97 TRN:86 PERF:300086 CAU: 18"/>
    <n v="4.8"/>
    <n v="0"/>
    <s v="SAN SEBASTIAN"/>
    <x v="1"/>
  </r>
  <r>
    <n v="97"/>
    <d v="2019-06-21T00:00:00"/>
    <x v="2"/>
    <x v="2"/>
    <x v="1"/>
    <s v="ADMINISTRACION DE SUCURSALES"/>
    <s v="OTROS EGRESOS 18"/>
    <s v="OTROS EGRESOS 1.P.O (OR:97/DES:97 TRN:86 PERF:300086 CAU: 18"/>
    <n v="12.07"/>
    <n v="0"/>
    <s v="SAN SEBASTIAN"/>
    <x v="1"/>
  </r>
  <r>
    <n v="97"/>
    <d v="2019-07-12T00:00:00"/>
    <x v="6"/>
    <x v="6"/>
    <x v="1"/>
    <s v="ADMINISTRACION DE SUCURSALES"/>
    <s v="OTROS EGRESOS 18"/>
    <s v="OTROS EGRESOS 1.P.O (OR:97/DES:97 TRN:86 PERF:300086 CAU: 18"/>
    <n v="4.8"/>
    <n v="0"/>
    <s v="SAN SEBASTIAN"/>
    <x v="1"/>
  </r>
  <r>
    <n v="97"/>
    <d v="2019-07-13T00:00:00"/>
    <x v="6"/>
    <x v="6"/>
    <x v="1"/>
    <s v="ADMINISTRACION DE SUCURSALES"/>
    <s v="OTROS EGRESOS 18"/>
    <s v="OTROS EGRESOS 1.P.O (OR:97/DES:97 TRN:86 PERF:300086 CAU: 18"/>
    <n v="2.4"/>
    <n v="0"/>
    <s v="SAN SEBASTIAN"/>
    <x v="1"/>
  </r>
  <r>
    <n v="97"/>
    <d v="2019-07-25T00:00:00"/>
    <x v="6"/>
    <x v="6"/>
    <x v="1"/>
    <s v="ADMINISTRACION DE SUCURSALES"/>
    <s v="OTROS EGRESOS 18"/>
    <s v="OTROS EGRESOS 1.P.O (OR:97/DES:97 TRN:86 PERF:300086 CAU: 18"/>
    <n v="2.4"/>
    <n v="0"/>
    <s v="SAN SEBASTIAN"/>
    <x v="1"/>
  </r>
  <r>
    <n v="97"/>
    <d v="2019-05-25T00:00:00"/>
    <x v="11"/>
    <x v="11"/>
    <x v="1"/>
    <s v="CAJA"/>
    <s v="VIATICOS 2"/>
    <s v="TRANSACCIONES DEL DIA 05/25/2019SPYRAL - GESTION ADMINISTRATIVA"/>
    <n v="24"/>
    <n v="0"/>
    <s v="SAN SEBASTIAN"/>
    <x v="1"/>
  </r>
  <r>
    <n v="98"/>
    <d v="2019-02-07T00:00:00"/>
    <x v="8"/>
    <x v="8"/>
    <x v="1"/>
    <s v="ADMINISTRACION DE SUCURSALES"/>
    <s v="NC VIATICOS"/>
    <s v="TRANSACCIONES DEL DIA 02/07/2019SPYRAL - GESTION ADMINISTRATIVA"/>
    <n v="28"/>
    <n v="0"/>
    <s v="SANTIAGO INTERAMERICANA"/>
    <x v="1"/>
  </r>
  <r>
    <n v="98"/>
    <d v="2019-03-26T00:00:00"/>
    <x v="9"/>
    <x v="9"/>
    <x v="1"/>
    <s v="ADMINISTRACION DE SUCURSALES"/>
    <s v="VIATICOS 2"/>
    <s v="TRANSACCIONES DEL DIA 03/26/2019SPYRAL - GESTION ADMINISTRATIVA"/>
    <n v="30"/>
    <n v="0"/>
    <s v="SANTIAGO INTERAMERICANA"/>
    <x v="1"/>
  </r>
  <r>
    <n v="98"/>
    <d v="2019-04-12T00:00:00"/>
    <x v="10"/>
    <x v="10"/>
    <x v="1"/>
    <s v="ADMINISTRACION DE SUCURSALES"/>
    <s v="NC VIATICOS"/>
    <s v="TRANSACCIONES DEL DIA 04/12/2019SPYRAL - GESTION ADMINISTRATIVA"/>
    <n v="35"/>
    <n v="0"/>
    <s v="SANTIAGO INTERAMERICANA"/>
    <x v="1"/>
  </r>
  <r>
    <n v="98"/>
    <d v="2019-04-22T00:00:00"/>
    <x v="10"/>
    <x v="10"/>
    <x v="1"/>
    <s v="ADMINISTRACION DE SUCURSALES"/>
    <s v="VIATICOS"/>
    <s v="TRANSACCIONES DEL DIA 04/22/2019SPYRAL - GESTION ADMINISTRATIVA"/>
    <n v="163.91"/>
    <n v="0"/>
    <s v="SANTIAGO INTERAMERICANA"/>
    <x v="1"/>
  </r>
  <r>
    <n v="98"/>
    <d v="2019-05-21T00:00:00"/>
    <x v="11"/>
    <x v="11"/>
    <x v="1"/>
    <s v="ADMINISTRACION DE SUCURSALES"/>
    <s v="NC VIATICOS"/>
    <s v="TRANSACCIONES DEL DIA 05/21/2019SPYRAL - GESTION ADMINISTRATIVA"/>
    <n v="28"/>
    <n v="0"/>
    <s v="SANTIAGO INTERAMERICANA"/>
    <x v="1"/>
  </r>
  <r>
    <n v="98"/>
    <d v="2019-05-22T00:00:00"/>
    <x v="11"/>
    <x v="11"/>
    <x v="1"/>
    <s v="ADMINISTRACION DE SUCURSALES"/>
    <s v="VIATICOS 2"/>
    <s v="TRANSACCIONES DEL DIA 05/22/2019SPYRAL - GESTION ADMINISTRATIVA"/>
    <n v="30"/>
    <n v="0"/>
    <s v="SANTIAGO INTERAMERICANA"/>
    <x v="1"/>
  </r>
  <r>
    <n v="98"/>
    <d v="2019-05-31T00:00:00"/>
    <x v="11"/>
    <x v="11"/>
    <x v="1"/>
    <s v="ADMINISTRACION DE SUCURSALES"/>
    <s v="OTROS EGRESOS 18"/>
    <s v="OTROS EGRESOS 1.P.O (OR:98/DES:98 TRN:86 PERF:300086 CAU: 18"/>
    <n v="2.65"/>
    <n v="0"/>
    <s v="SANTIAGO INTERAMERICANA"/>
    <x v="1"/>
  </r>
  <r>
    <n v="98"/>
    <d v="2019-07-26T00:00:00"/>
    <x v="6"/>
    <x v="6"/>
    <x v="1"/>
    <s v="ADMINISTRACION DE SUCURSALES"/>
    <s v="VIATICOS 2"/>
    <s v="TRANSACCIONES DEL DIA 07/26/2019SPYRAL - GESTION ADMINISTRATIVA"/>
    <n v="1350"/>
    <n v="0"/>
    <s v="SANTIAGO INTERAMERICANA"/>
    <x v="1"/>
  </r>
  <r>
    <n v="99"/>
    <d v="2019-02-22T00:00:00"/>
    <x v="8"/>
    <x v="8"/>
    <x v="1"/>
    <s v="ADMINISTRACION DE SUCURSALES"/>
    <s v="OTROS EGRESOS 18"/>
    <s v="OTROS EGRESOS 1.P.O (OR:99/DES:99 TRN:86 PERF:300086 CAU: 18"/>
    <n v="11.2"/>
    <n v="0"/>
    <s v="CIUDAD DEL SABER"/>
    <x v="1"/>
  </r>
  <r>
    <n v="99"/>
    <d v="2019-04-17T00:00:00"/>
    <x v="10"/>
    <x v="10"/>
    <x v="1"/>
    <s v="ADMINISTRACION DE SUCURSALES"/>
    <s v="VIATICOS 2"/>
    <s v="TRANSACCIONES DEL DIA 04/17/2019SPYRAL - GESTION ADMINISTRATIVA"/>
    <n v="12"/>
    <n v="0"/>
    <s v="CIUDAD DEL SABER"/>
    <x v="1"/>
  </r>
  <r>
    <n v="99"/>
    <d v="2019-06-15T00:00:00"/>
    <x v="2"/>
    <x v="2"/>
    <x v="1"/>
    <s v="ADMINISTRACION DE SUCURSALES"/>
    <s v="VIATICOS 2"/>
    <s v="TRANSACCIONES DEL DIA 06/15/2019SPYRAL - GESTION ADMINISTRATIVA"/>
    <n v="12"/>
    <n v="0"/>
    <s v="CIUDAD DEL SABER"/>
    <x v="1"/>
  </r>
  <r>
    <n v="99"/>
    <d v="2019-06-18T00:00:00"/>
    <x v="2"/>
    <x v="2"/>
    <x v="1"/>
    <s v="ADMINISTRACION DE SUCURSALES"/>
    <s v="VIATICOS 2"/>
    <s v="TRANSACCIONES DEL DIA 06/18/2019SPYRAL - GESTION ADMINISTRATIVA"/>
    <n v="12"/>
    <n v="0"/>
    <s v="CIUDAD DEL SABER"/>
    <x v="1"/>
  </r>
  <r>
    <n v="101"/>
    <d v="2019-01-14T00:00:00"/>
    <x v="7"/>
    <x v="7"/>
    <x v="1"/>
    <s v="ADMINISTRACION DE SUCURSALES"/>
    <s v="OTROS EGRESOS 18"/>
    <s v="OTROS EGRESOS 1.P.O (OR:101/DES:101 TRN:86 PERF:300086 CAU: 18"/>
    <n v="14.9"/>
    <n v="0"/>
    <s v="VILLA ZAITA"/>
    <x v="1"/>
  </r>
  <r>
    <n v="101"/>
    <d v="2019-07-04T00:00:00"/>
    <x v="6"/>
    <x v="6"/>
    <x v="1"/>
    <s v="ADMINISTRACION DE SUCURSALES"/>
    <s v="OTROS EGRESOS 18"/>
    <s v="OTROS EGRESOS 1.P.O (OR:101/DES:101 TRN:86 PERF:300086 CAU: 18"/>
    <n v="7.45"/>
    <n v="0"/>
    <s v="VILLA ZAITA"/>
    <x v="1"/>
  </r>
  <r>
    <n v="102"/>
    <d v="2019-03-27T00:00:00"/>
    <x v="9"/>
    <x v="9"/>
    <x v="1"/>
    <s v="ADMINISTRACION DE SUCURSALES"/>
    <s v="VIATICOS 2"/>
    <s v="TRANSACCIONES DEL DIA 03/27/2019SPYRAL - GESTION ADMINISTRATIVA"/>
    <n v="91"/>
    <n v="0"/>
    <s v="AZUERO TERMINAL PLAZA"/>
    <x v="1"/>
  </r>
  <r>
    <n v="102"/>
    <d v="2019-05-28T00:00:00"/>
    <x v="11"/>
    <x v="11"/>
    <x v="1"/>
    <s v="ADMINISTRACION DE SUCURSALES"/>
    <s v="NC VIATICOS"/>
    <s v="TRANSACCIONES DEL DIA 05/28/2019SPYRAL - GESTION ADMINISTRATIVA"/>
    <n v="34"/>
    <n v="0"/>
    <s v="AZUERO TERMINAL PLAZA"/>
    <x v="1"/>
  </r>
  <r>
    <n v="103"/>
    <d v="2019-02-13T00:00:00"/>
    <x v="8"/>
    <x v="8"/>
    <x v="1"/>
    <s v="ADMINISTRACION DE SUCURSALES"/>
    <s v="OTROS EGRESOS 18"/>
    <s v="OTROS EGRESOS 1.P.O (OR:103/DES:103 TRN:86 PERF:300086 CAU: 18"/>
    <n v="7.35"/>
    <n v="0"/>
    <s v="TOWN CENTER COSTA DEL ESTE"/>
    <x v="1"/>
  </r>
  <r>
    <n v="103"/>
    <d v="2019-04-16T00:00:00"/>
    <x v="10"/>
    <x v="10"/>
    <x v="1"/>
    <s v="ADMINISTRACION DE SUCURSALES"/>
    <s v="OTROS EGRESOS 18"/>
    <s v="OTROS EGRESOS 1.P.O (OR:103/DES:103 TRN:86 PERF:300086 CAU: 18"/>
    <n v="7.35"/>
    <n v="0"/>
    <s v="TOWN CENTER COSTA DEL ESTE"/>
    <x v="1"/>
  </r>
  <r>
    <n v="125"/>
    <d v="2019-02-02T00:00:00"/>
    <x v="8"/>
    <x v="8"/>
    <x v="1"/>
    <s v="ADMINISTRACION DE SUCURSALES"/>
    <s v="OTROS EGRESOS 18"/>
    <s v="OTROS EGRESOS 1.P.O (OR:125/DES:125 TRN:86 PERF:300086 CAU: 18"/>
    <n v="9.75"/>
    <n v="0"/>
    <s v="COSTA VERDE"/>
    <x v="1"/>
  </r>
  <r>
    <n v="125"/>
    <d v="2019-02-26T00:00:00"/>
    <x v="8"/>
    <x v="8"/>
    <x v="1"/>
    <s v="ADMINISTRACION DE SUCURSALES"/>
    <s v="OTROS EGRESOS 18"/>
    <s v="OTROS EGRESOS 1.P.O (OR:125/DES:125 TRN:86 PERF:300086 CAU: 18"/>
    <n v="9.75"/>
    <n v="0"/>
    <s v="COSTA VERDE"/>
    <x v="1"/>
  </r>
  <r>
    <n v="125"/>
    <d v="2019-03-16T00:00:00"/>
    <x v="9"/>
    <x v="9"/>
    <x v="1"/>
    <s v="ADMINISTRACION DE SUCURSALES"/>
    <s v="OTROS EGRESOS 18"/>
    <s v="OTROS EGRESOS 1.P.O (OR:125/DES:125 TRN:86 PERF:300086 CAU: 18"/>
    <n v="4.5"/>
    <n v="0"/>
    <s v="COSTA VERDE"/>
    <x v="1"/>
  </r>
  <r>
    <n v="125"/>
    <d v="2019-04-25T00:00:00"/>
    <x v="10"/>
    <x v="10"/>
    <x v="1"/>
    <s v="ADMINISTRACION DE SUCURSALES"/>
    <s v="OTROS EGRESOS 18"/>
    <s v="OTROS EGRESOS 1.P.O (OR:125/DES:125 TRN:86 PERF:300086 CAU: 18"/>
    <n v="4.5"/>
    <n v="0"/>
    <s v="COSTA VERDE"/>
    <x v="1"/>
  </r>
  <r>
    <n v="125"/>
    <d v="2019-05-17T00:00:00"/>
    <x v="11"/>
    <x v="11"/>
    <x v="1"/>
    <s v="ADMINISTRACION DE SUCURSALES"/>
    <s v="OTROS EGRESOS 18"/>
    <s v="OTROS EGRESOS 1.P.O (OR:125/DES:125 TRN:86 PERF:300086 CAU: 18"/>
    <n v="9"/>
    <n v="0"/>
    <s v="COSTA VERDE"/>
    <x v="1"/>
  </r>
  <r>
    <n v="125"/>
    <d v="2019-07-05T00:00:00"/>
    <x v="6"/>
    <x v="6"/>
    <x v="1"/>
    <s v="ADMINISTRACION DE SUCURSALES"/>
    <s v="OTROS EGRESOS 18"/>
    <s v="OTROS EGRESOS 1.P.O (OR:125/DES:125 TRN:86 PERF:300086 CAU: 18"/>
    <n v="14.25"/>
    <n v="0"/>
    <s v="COSTA VERDE"/>
    <x v="1"/>
  </r>
  <r>
    <n v="125"/>
    <d v="2019-07-27T00:00:00"/>
    <x v="6"/>
    <x v="6"/>
    <x v="1"/>
    <s v="ADMINISTRACION DE SUCURSALES"/>
    <s v="OTROS EGRESOS 18"/>
    <s v="OTROS EGRESOS 1.P.O (OR:125/DES:125 TRN:86 PERF:300086 CAU: 18"/>
    <n v="9"/>
    <n v="0"/>
    <s v="COSTA VERDE"/>
    <x v="1"/>
  </r>
  <r>
    <n v="125"/>
    <d v="2019-07-29T00:00:00"/>
    <x v="6"/>
    <x v="6"/>
    <x v="1"/>
    <s v="ADMINISTRACION DE SUCURSALES"/>
    <s v="OTROS EGRESOS 18"/>
    <s v="OTROS EGRESOS 1.P.O (OR:125/DES:125 TRN:86 PERF:300086 CAU: 18"/>
    <n v="9"/>
    <n v="0"/>
    <s v="COSTA VERDE"/>
    <x v="1"/>
  </r>
  <r>
    <n v="125"/>
    <d v="2019-07-31T00:00:00"/>
    <x v="6"/>
    <x v="6"/>
    <x v="1"/>
    <s v="ADMINISTRACION DE SUCURSALES"/>
    <s v="OTROS EGRESOS 18"/>
    <s v="OTROS EGRESOS 1.P.O (OR:125/DES:125 TRN:86 PERF:300086 CAU: 18"/>
    <n v="4.5"/>
    <n v="0"/>
    <s v="COSTA VERDE"/>
    <x v="1"/>
  </r>
  <r>
    <n v="131"/>
    <d v="2019-01-31T00:00:00"/>
    <x v="7"/>
    <x v="7"/>
    <x v="1"/>
    <s v="ADMINISTRACION DE SUCURSALES"/>
    <s v="OTROS EGRESOS 18"/>
    <s v="OTROS EGRESOS 1.P.O (OR:131/DES:131 TRN:86 PERF:300086 CAU: 18"/>
    <n v="9.1999999999999993"/>
    <n v="0"/>
    <s v="PLAZA LOS ANGELES"/>
    <x v="1"/>
  </r>
  <r>
    <n v="131"/>
    <d v="2019-02-20T00:00:00"/>
    <x v="8"/>
    <x v="8"/>
    <x v="1"/>
    <s v="ADMINISTRACION DE SUCURSALES"/>
    <s v="OTROS EGRESOS 18"/>
    <s v="OTROS EGRESOS 1.P.O (OR:131/DES:131 TRN:86 PERF:300086 CAU: 18"/>
    <n v="9.1999999999999993"/>
    <n v="0"/>
    <s v="PLAZA LOS ANGELES"/>
    <x v="1"/>
  </r>
  <r>
    <n v="131"/>
    <d v="2019-03-23T00:00:00"/>
    <x v="9"/>
    <x v="9"/>
    <x v="1"/>
    <s v="ADMINISTRACION DE SUCURSALES"/>
    <s v="OTROS EGRESOS 18"/>
    <s v="OTROS EGRESOS 1.P.O (OR:131/DES:131 TRN:86 PERF:300086 CAU: 18"/>
    <n v="4.8"/>
    <n v="0"/>
    <s v="PLAZA LOS ANGELES"/>
    <x v="1"/>
  </r>
  <r>
    <n v="131"/>
    <d v="2019-04-25T00:00:00"/>
    <x v="10"/>
    <x v="10"/>
    <x v="1"/>
    <s v="ADMINISTRACION DE SUCURSALES"/>
    <s v="OTROS EGRESOS 18"/>
    <s v="OTROS EGRESOS 1.P.O (OR:131/DES:131 TRN:86 PERF:300086 CAU: 18"/>
    <n v="2.7"/>
    <n v="0"/>
    <s v="PLAZA LOS ANGELES"/>
    <x v="1"/>
  </r>
  <r>
    <n v="154"/>
    <d v="2019-06-27T00:00:00"/>
    <x v="2"/>
    <x v="2"/>
    <x v="1"/>
    <s v="ADMINISTRACION DE SUCURSALES"/>
    <s v="OTROS EGRESOS 18"/>
    <s v="OTROS EGRESOS 1.P.O (OR:154/DES:154 TRN:86 PERF:300086 CAU: 18"/>
    <n v="12"/>
    <n v="0"/>
    <s v="CASCO VIEJO"/>
    <x v="1"/>
  </r>
  <r>
    <n v="154"/>
    <d v="2019-07-26T00:00:00"/>
    <x v="6"/>
    <x v="6"/>
    <x v="1"/>
    <s v="ADMINISTRACION DE SUCURSALES"/>
    <s v="OTROS EGRESOS 18"/>
    <s v="OTROS EGRESOS 1.P.O (OR:154/DES:154 TRN:86 PERF:300086 CAU: 18"/>
    <n v="12"/>
    <n v="0"/>
    <s v="CASCO VIEJO"/>
    <x v="1"/>
  </r>
  <r>
    <n v="157"/>
    <d v="2019-03-13T00:00:00"/>
    <x v="9"/>
    <x v="9"/>
    <x v="1"/>
    <s v="ADMINISTRACION DE SUCURSALES"/>
    <s v="VIATICOS 2"/>
    <s v="TRANSACCIONES DEL DIA 03/13/2019SPYRAL - GESTION ADMINISTRATIVA"/>
    <n v="120"/>
    <n v="0"/>
    <s v="SAN MATEO"/>
    <x v="1"/>
  </r>
  <r>
    <n v="157"/>
    <d v="2019-03-19T00:00:00"/>
    <x v="9"/>
    <x v="9"/>
    <x v="1"/>
    <s v="ADMINISTRACION DE SUCURSALES"/>
    <s v="VIATICOS 2"/>
    <s v="TRANSACCIONES DEL DIA 03/19/2019SPYRAL - GESTION ADMINISTRATIVA"/>
    <n v="80"/>
    <n v="0"/>
    <s v="SAN MATEO"/>
    <x v="1"/>
  </r>
  <r>
    <n v="157"/>
    <d v="2019-05-18T00:00:00"/>
    <x v="11"/>
    <x v="11"/>
    <x v="1"/>
    <s v="ADMINISTRACION DE SUCURSALES"/>
    <s v="VIATICOS 2"/>
    <s v="TRANSACCIONES DEL DIA 05/18/2019SPYRAL - GESTION ADMINISTRATIVA"/>
    <n v="40"/>
    <n v="0"/>
    <s v="SAN MATEO"/>
    <x v="1"/>
  </r>
  <r>
    <n v="157"/>
    <d v="2019-07-22T00:00:00"/>
    <x v="6"/>
    <x v="6"/>
    <x v="1"/>
    <s v="ADMINISTRACION DE SUCURSALES"/>
    <s v="OTROS EGRESOS 18"/>
    <s v="OTROS EGRESOS 1.P.O (OR:157/DES:157 TRN:86 PERF:300086 CAU: 18"/>
    <n v="15"/>
    <n v="0"/>
    <s v="SAN MATEO"/>
    <x v="1"/>
  </r>
  <r>
    <n v="157"/>
    <d v="2019-07-30T00:00:00"/>
    <x v="6"/>
    <x v="6"/>
    <x v="1"/>
    <s v="ADMINISTRACION DE SUCURSALES"/>
    <s v="OTROS EGRESOS 18"/>
    <s v="OTROS EGRESOS 1.P.O (OR:157/DES:157 TRN:86 PERF:300086 CAU: 18"/>
    <n v="5"/>
    <n v="0"/>
    <s v="SAN MATEO"/>
    <x v="1"/>
  </r>
  <r>
    <n v="157"/>
    <d v="2019-03-13T00:00:00"/>
    <x v="9"/>
    <x v="9"/>
    <x v="1"/>
    <s v="SERVICIOS PERSONALES"/>
    <s v="VIATICOS 2"/>
    <s v="TRANSACCIONES DEL DIA 03/13/2019SPYRAL - GESTION ADMINISTRATIVA"/>
    <n v="516"/>
    <n v="0"/>
    <s v="SAN MATEO"/>
    <x v="1"/>
  </r>
  <r>
    <n v="162"/>
    <d v="2019-01-25T00:00:00"/>
    <x v="7"/>
    <x v="7"/>
    <x v="1"/>
    <s v="ADMINISTRACION DE SUCURSALES"/>
    <s v="VIATICOS"/>
    <s v="TRANSACCIONES DEL DIA 01/25/2019SPYRAL - GESTION ADMINISTRATIVA"/>
    <n v="19"/>
    <n v="0"/>
    <s v="BRISAS DEL GOLF ARRAIJAN"/>
    <x v="1"/>
  </r>
  <r>
    <n v="162"/>
    <d v="2019-03-26T00:00:00"/>
    <x v="9"/>
    <x v="9"/>
    <x v="1"/>
    <s v="ADMINISTRACION DE SUCURSALES"/>
    <s v="VIATICOS 2"/>
    <s v="TRANSACCIONES DEL DIA 03/26/2019SPYRAL - GESTION ADMINISTRATIVA"/>
    <n v="19"/>
    <n v="0"/>
    <s v="BRISAS DEL GOLF ARRAIJAN"/>
    <x v="1"/>
  </r>
  <r>
    <n v="162"/>
    <d v="2019-05-29T00:00:00"/>
    <x v="11"/>
    <x v="11"/>
    <x v="1"/>
    <s v="ADMINISTRACION DE SUCURSALES"/>
    <s v="VIATICOS 2"/>
    <s v="TRANSACCIONES DEL DIA 05/29/2019SPYRAL - GESTION ADMINISTRATIVA"/>
    <n v="19"/>
    <n v="0"/>
    <s v="BRISAS DEL GOLF ARRAIJAN"/>
    <x v="1"/>
  </r>
  <r>
    <n v="162"/>
    <d v="2019-06-12T00:00:00"/>
    <x v="2"/>
    <x v="2"/>
    <x v="1"/>
    <s v="ADMINISTRACION DE SUCURSALES"/>
    <s v="OTROS EGRESOS 18"/>
    <s v="OTROS EGRESOS 1.P.O (OR:162/DES:162 TRN:86 PERF:300086 CAU: 18"/>
    <n v="3"/>
    <n v="0"/>
    <s v="BRISAS DEL GOLF ARRAIJAN"/>
    <x v="1"/>
  </r>
  <r>
    <n v="162"/>
    <d v="2019-07-25T00:00:00"/>
    <x v="6"/>
    <x v="6"/>
    <x v="1"/>
    <s v="ADMINISTRACION DE SUCURSALES"/>
    <s v="VIATICOS 2"/>
    <s v="TRANSACCIONES DEL DIA 07/25/2019SPYRAL - GESTION ADMINISTRATIVA"/>
    <n v="19"/>
    <n v="0"/>
    <s v="BRISAS DEL GOLF ARRAIJAN"/>
    <x v="1"/>
  </r>
  <r>
    <n v="164"/>
    <d v="2019-01-10T00:00:00"/>
    <x v="7"/>
    <x v="7"/>
    <x v="1"/>
    <s v="ADMINISTRACION DE SUCURSALES"/>
    <s v="OTROS EGRESOS 18"/>
    <s v="OTROS EGRESOS 1.P.O (OR:164/DES:164 TRN:86 PERF:300086 CAU: 18"/>
    <n v="18.75"/>
    <n v="0"/>
    <s v="PASEO ARRAIJAN"/>
    <x v="1"/>
  </r>
  <r>
    <n v="164"/>
    <d v="2019-01-11T00:00:00"/>
    <x v="7"/>
    <x v="7"/>
    <x v="1"/>
    <s v="ADMINISTRACION DE SUCURSALES"/>
    <s v="OTROS EGRESOS 18"/>
    <s v="OTROS EGRESOS 1.P.O (OR:164/DES:164 TRN:86 PERF:300086 CAU: 18"/>
    <n v="18.75"/>
    <n v="0"/>
    <s v="PASEO ARRAIJAN"/>
    <x v="1"/>
  </r>
  <r>
    <n v="164"/>
    <d v="2019-01-24T00:00:00"/>
    <x v="7"/>
    <x v="7"/>
    <x v="1"/>
    <s v="ADMINISTRACION DE SUCURSALES"/>
    <s v="VIATICOS"/>
    <s v="TRANSACCIONES DEL DIA 01/24/2019SPYRAL - GESTION ADMINISTRATIVA"/>
    <n v="19"/>
    <n v="0"/>
    <s v="PASEO ARRAIJAN"/>
    <x v="1"/>
  </r>
  <r>
    <n v="164"/>
    <d v="2019-04-09T00:00:00"/>
    <x v="10"/>
    <x v="10"/>
    <x v="1"/>
    <s v="ADMINISTRACION DE SUCURSALES"/>
    <s v="OTROS EGRESOS 18"/>
    <s v="OTROS EGRESOS 1.P.O (OR:164/DES:164 TRN:86 PERF:300086 CAU: 18"/>
    <n v="4.5"/>
    <n v="0"/>
    <s v="PASEO ARRAIJAN"/>
    <x v="1"/>
  </r>
  <r>
    <n v="164"/>
    <d v="2019-05-10T00:00:00"/>
    <x v="11"/>
    <x v="11"/>
    <x v="1"/>
    <s v="ADMINISTRACION DE SUCURSALES"/>
    <s v="OTROS EGRESOS 18"/>
    <s v="OTROS EGRESOS 1.P.O (OR:164/DES:164 TRN:86 PERF:300086 CAU: 18"/>
    <n v="12"/>
    <n v="0"/>
    <s v="PASEO ARRAIJAN"/>
    <x v="1"/>
  </r>
  <r>
    <n v="164"/>
    <d v="2019-05-30T00:00:00"/>
    <x v="11"/>
    <x v="11"/>
    <x v="1"/>
    <s v="ADMINISTRACION DE SUCURSALES"/>
    <s v="VIATICOS 2"/>
    <s v="TRANSACCIONES DEL DIA 05/30/2019SPYRAL - GESTION ADMINISTRATIVA"/>
    <n v="19"/>
    <n v="0"/>
    <s v="PASEO ARRAIJAN"/>
    <x v="1"/>
  </r>
  <r>
    <n v="164"/>
    <d v="2019-06-18T00:00:00"/>
    <x v="2"/>
    <x v="2"/>
    <x v="1"/>
    <s v="ADMINISTRACION DE SUCURSALES"/>
    <s v="OTROS EGRESOS 18"/>
    <s v="OTROS EGRESOS 1.P.O (OR:164/DES:164 TRN:86 PERF:300086 CAU: 18"/>
    <n v="23.25"/>
    <n v="0"/>
    <s v="PASEO ARRAIJAN"/>
    <x v="1"/>
  </r>
  <r>
    <n v="164"/>
    <d v="2019-07-08T00:00:00"/>
    <x v="6"/>
    <x v="6"/>
    <x v="1"/>
    <s v="ADMINISTRACION DE SUCURSALES"/>
    <s v="OTROS EGRESOS 18"/>
    <s v="OTROS EGRESOS 1.P.O (OR:164/DES:164 TRN:86 PERF:300086 CAU: 18"/>
    <n v="9"/>
    <n v="0"/>
    <s v="PASEO ARRAIJAN"/>
    <x v="1"/>
  </r>
  <r>
    <n v="164"/>
    <d v="2019-07-29T00:00:00"/>
    <x v="6"/>
    <x v="6"/>
    <x v="1"/>
    <s v="ADMINISTRACION DE SUCURSALES"/>
    <s v="OTROS EGRESOS 18"/>
    <s v="OTROS EGRESOS 1.P.O (OR:164/DES:164 TRN:86 PERF:300086 CAU: 18"/>
    <n v="12"/>
    <n v="0"/>
    <s v="PASEO ARRAIJAN"/>
    <x v="1"/>
  </r>
  <r>
    <n v="164"/>
    <d v="2019-07-30T00:00:00"/>
    <x v="6"/>
    <x v="6"/>
    <x v="1"/>
    <s v="ADMINISTRACION DE SUCURSALES"/>
    <s v="VIATICOS 2"/>
    <s v="TRANSACCIONES DEL DIA 07/30/2019SPYRAL - GESTION ADMINISTRATIVA"/>
    <n v="19"/>
    <n v="0"/>
    <s v="PASEO ARRAIJAN"/>
    <x v="1"/>
  </r>
  <r>
    <n v="165"/>
    <d v="2019-02-18T00:00:00"/>
    <x v="8"/>
    <x v="8"/>
    <x v="1"/>
    <s v="ADMINISTRACION DE SUCURSALES"/>
    <s v="OTROS EGRESOS 18"/>
    <s v="OTROS EGRESOS 1.P.O (OR:165/DES:165 TRN:86 PERF:300086 CAU: 18"/>
    <n v="9.5500000000000007"/>
    <n v="0"/>
    <s v="PLAZA NUEVO TOCUMEN"/>
    <x v="1"/>
  </r>
  <r>
    <n v="165"/>
    <d v="2019-02-21T00:00:00"/>
    <x v="8"/>
    <x v="8"/>
    <x v="1"/>
    <s v="ADMINISTRACION DE SUCURSALES"/>
    <s v="OTROS EGRESOS 18"/>
    <s v="OTROS EGRESOS 1.P.O (OR:165/DES:165 TRN:86 PERF:300086 CAU: 18"/>
    <n v="110.45"/>
    <n v="0"/>
    <s v="PLAZA NUEVO TOCUMEN"/>
    <x v="1"/>
  </r>
  <r>
    <n v="165"/>
    <d v="2019-03-11T00:00:00"/>
    <x v="9"/>
    <x v="9"/>
    <x v="1"/>
    <s v="ADMINISTRACION DE SUCURSALES"/>
    <s v="OTROS EGRESOS 18"/>
    <s v="OTROS EGRESOS 1.P.O (OR:165/DES:165 TRN:86 PERF:300086 CAU: 18"/>
    <n v="4.2"/>
    <n v="0"/>
    <s v="PLAZA NUEVO TOCUMEN"/>
    <x v="1"/>
  </r>
  <r>
    <n v="165"/>
    <d v="2019-04-12T00:00:00"/>
    <x v="10"/>
    <x v="10"/>
    <x v="1"/>
    <s v="ADMINISTRACION DE SUCURSALES"/>
    <s v="OTROS EGRESOS 18"/>
    <s v="OTROS EGRESOS 1.P.O (OR:165/DES:165 TRN:86 PERF:300086 CAU: 18"/>
    <n v="14.35"/>
    <n v="0"/>
    <s v="PLAZA NUEVO TOCUMEN"/>
    <x v="1"/>
  </r>
  <r>
    <n v="165"/>
    <d v="2019-04-25T00:00:00"/>
    <x v="10"/>
    <x v="10"/>
    <x v="1"/>
    <s v="ADMINISTRACION DE SUCURSALES"/>
    <s v="OTROS EGRESOS 18"/>
    <s v="OTROS EGRESOS 1.P.O (OR:165/DES:165 TRN:86 PERF:300086 CAU: 18"/>
    <n v="16.399999999999999"/>
    <n v="0"/>
    <s v="PLAZA NUEVO TOCUMEN"/>
    <x v="1"/>
  </r>
  <r>
    <n v="165"/>
    <d v="2019-05-10T00:00:00"/>
    <x v="11"/>
    <x v="11"/>
    <x v="1"/>
    <s v="ADMINISTRACION DE SUCURSALES"/>
    <s v="OTROS EGRESOS 18"/>
    <s v="OTROS EGRESOS 1.P.O (OR:165/DES:165 TRN:86 PERF:300086 CAU: 18"/>
    <n v="9.5500000000000007"/>
    <n v="0"/>
    <s v="PLAZA NUEVO TOCUMEN"/>
    <x v="1"/>
  </r>
  <r>
    <n v="165"/>
    <d v="2019-05-13T00:00:00"/>
    <x v="11"/>
    <x v="11"/>
    <x v="1"/>
    <s v="ADMINISTRACION DE SUCURSALES"/>
    <s v="OTROS EGRESOS 18"/>
    <s v="OTROS EGRESOS 1.P.O (OR:165/DES:165 TRN:86 PERF:300086 CAU: 18"/>
    <n v="4.2"/>
    <n v="0"/>
    <s v="PLAZA NUEVO TOCUMEN"/>
    <x v="1"/>
  </r>
  <r>
    <n v="165"/>
    <d v="2019-05-22T00:00:00"/>
    <x v="11"/>
    <x v="11"/>
    <x v="1"/>
    <s v="ADMINISTRACION DE SUCURSALES"/>
    <s v="OTROS EGRESOS 18"/>
    <s v="OTROS EGRESOS 1.P.O (OR:165/DES:165 TRN:86 PERF:300086 CAU: 18"/>
    <n v="16.399999999999999"/>
    <n v="0"/>
    <s v="PLAZA NUEVO TOCUMEN"/>
    <x v="1"/>
  </r>
  <r>
    <n v="165"/>
    <d v="2019-06-18T00:00:00"/>
    <x v="2"/>
    <x v="2"/>
    <x v="1"/>
    <s v="ADMINISTRACION DE SUCURSALES"/>
    <s v="OTROS EGRESOS 18"/>
    <s v="OTROS EGRESOS 1.P.O (OR:165/DES:165 TRN:86 PERF:300086 CAU: 18"/>
    <n v="9.5500000000000007"/>
    <n v="0"/>
    <s v="PLAZA NUEVO TOCUMEN"/>
    <x v="1"/>
  </r>
  <r>
    <n v="165"/>
    <d v="2019-07-12T00:00:00"/>
    <x v="6"/>
    <x v="6"/>
    <x v="1"/>
    <s v="ADMINISTRACION DE SUCURSALES"/>
    <s v="OTROS EGRESOS 18"/>
    <s v="OTROS EGRESOS 1.P.O (OR:165/DES:165 TRN:86 PERF:300086 CAU: 18"/>
    <n v="9.5500000000000007"/>
    <n v="0"/>
    <s v="PLAZA NUEVO TOCUMEN"/>
    <x v="1"/>
  </r>
  <r>
    <n v="196"/>
    <d v="2019-01-02T00:00:00"/>
    <x v="7"/>
    <x v="7"/>
    <x v="1"/>
    <s v="ADMINISTRACION DE SUCURSALES"/>
    <s v="OTROS EGRESOS 18"/>
    <s v="OTROS EGRESOS 1.P.O (OR:196/DES:196 TRN:86 PERF:300086 CAU: 18"/>
    <n v="3.6"/>
    <n v="0"/>
    <s v="SANTA MARIA"/>
    <x v="1"/>
  </r>
  <r>
    <n v="196"/>
    <d v="2019-02-15T00:00:00"/>
    <x v="8"/>
    <x v="8"/>
    <x v="1"/>
    <s v="ADMINISTRACION DE SUCURSALES"/>
    <s v="OTROS EGRESOS 18"/>
    <s v="OTROS EGRESOS 1.P.O (OR:196/DES:196 TRN:86 PERF:300086 CAU: 18"/>
    <n v="7.35"/>
    <n v="0"/>
    <s v="SANTA MARIA"/>
    <x v="1"/>
  </r>
  <r>
    <n v="196"/>
    <d v="2019-02-19T00:00:00"/>
    <x v="8"/>
    <x v="8"/>
    <x v="1"/>
    <s v="ADMINISTRACION DE SUCURSALES"/>
    <s v="OTROS EGRESOS 18"/>
    <s v="OTROS EGRESOS 1.P.O (OR:196/DES:196 TRN:86 PERF:300086 CAU: 18"/>
    <n v="2.4"/>
    <n v="0"/>
    <s v="SANTA MARIA"/>
    <x v="1"/>
  </r>
  <r>
    <n v="196"/>
    <d v="2019-02-28T00:00:00"/>
    <x v="8"/>
    <x v="8"/>
    <x v="1"/>
    <s v="ADMINISTRACION DE SUCURSALES"/>
    <s v="OTROS EGRESOS 18"/>
    <s v="OTROS EGRESOS 1.P.O (OR:196/DES:196 TRN:86 PERF:300086 CAU: 18"/>
    <n v="7.35"/>
    <n v="0"/>
    <s v="SANTA MARIA"/>
    <x v="1"/>
  </r>
  <r>
    <n v="196"/>
    <d v="2019-03-08T00:00:00"/>
    <x v="9"/>
    <x v="9"/>
    <x v="1"/>
    <s v="ADMINISTRACION DE SUCURSALES"/>
    <s v="OTROS EGRESOS 18"/>
    <s v="OTROS EGRESOS 1.P.O (OR:196/DES:196 TRN:86 PERF:300086 CAU: 18"/>
    <n v="14.7"/>
    <n v="0"/>
    <s v="SANTA MARIA"/>
    <x v="1"/>
  </r>
  <r>
    <n v="196"/>
    <d v="2019-03-19T00:00:00"/>
    <x v="9"/>
    <x v="9"/>
    <x v="1"/>
    <s v="ADMINISTRACION DE SUCURSALES"/>
    <s v="OTROS EGRESOS 18"/>
    <s v="OTROS EGRESOS 1.P.O (OR:196/DES:196 TRN:86 PERF:300086 CAU: 18"/>
    <n v="2.4"/>
    <n v="0"/>
    <s v="SANTA MARIA"/>
    <x v="1"/>
  </r>
  <r>
    <n v="196"/>
    <d v="2019-03-21T00:00:00"/>
    <x v="9"/>
    <x v="9"/>
    <x v="1"/>
    <s v="ADMINISTRACION DE SUCURSALES"/>
    <s v="OTROS EGRESOS 18"/>
    <s v="OTROS EGRESOS 1.P.O (OR:196/DES:196 TRN:86 PERF:300086 CAU: 18"/>
    <n v="7.35"/>
    <n v="0"/>
    <s v="SANTA MARIA"/>
    <x v="1"/>
  </r>
  <r>
    <n v="196"/>
    <d v="2019-04-08T00:00:00"/>
    <x v="10"/>
    <x v="10"/>
    <x v="1"/>
    <s v="ADMINISTRACION DE SUCURSALES"/>
    <s v="OTROS EGRESOS 18"/>
    <s v="OTROS EGRESOS 1.P.O (OR:196/DES:196 TRN:86 PERF:300086 CAU: 18"/>
    <n v="1.8"/>
    <n v="0"/>
    <s v="SANTA MARIA"/>
    <x v="1"/>
  </r>
  <r>
    <n v="196"/>
    <d v="2019-04-17T00:00:00"/>
    <x v="10"/>
    <x v="10"/>
    <x v="1"/>
    <s v="ADMINISTRACION DE SUCURSALES"/>
    <s v="OTROS EGRESOS 18"/>
    <s v="OTROS EGRESOS 1.P.O (OR:196/DES:196 TRN:86 PERF:300086 CAU: 18"/>
    <n v="16.95"/>
    <n v="0"/>
    <s v="SANTA MARIA"/>
    <x v="1"/>
  </r>
  <r>
    <n v="196"/>
    <d v="2019-04-24T00:00:00"/>
    <x v="10"/>
    <x v="10"/>
    <x v="1"/>
    <s v="ADMINISTRACION DE SUCURSALES"/>
    <s v="OTROS EGRESOS 18"/>
    <s v="OTROS EGRESOS 1.P.O (OR:196/DES:196 TRN:86 PERF:300086 CAU: 18"/>
    <n v="7.35"/>
    <n v="0"/>
    <s v="SANTA MARIA"/>
    <x v="1"/>
  </r>
  <r>
    <n v="196"/>
    <d v="2019-04-26T00:00:00"/>
    <x v="10"/>
    <x v="10"/>
    <x v="1"/>
    <s v="ADMINISTRACION DE SUCURSALES"/>
    <s v="OTROS EGRESOS 18"/>
    <s v="OTROS EGRESOS 1.P.O (OR:196/DES:196 TRN:86 PERF:300086 CAU: 18"/>
    <n v="2.25"/>
    <n v="0"/>
    <s v="SANTA MARIA"/>
    <x v="1"/>
  </r>
  <r>
    <n v="196"/>
    <d v="2019-05-16T00:00:00"/>
    <x v="11"/>
    <x v="11"/>
    <x v="1"/>
    <s v="ADMINISTRACION DE SUCURSALES"/>
    <s v="OTROS EGRESOS 18"/>
    <s v="OTROS EGRESOS 1.P.O (OR:196/DES:196 TRN:86 PERF:300086 CAU: 18"/>
    <n v="3"/>
    <n v="0"/>
    <s v="SANTA MARIA"/>
    <x v="1"/>
  </r>
  <r>
    <n v="196"/>
    <d v="2019-06-10T00:00:00"/>
    <x v="2"/>
    <x v="2"/>
    <x v="1"/>
    <s v="ADMINISTRACION DE SUCURSALES"/>
    <s v="OTROS EGRESOS 18"/>
    <s v="OTROS EGRESOS 1.P.O (OR:196/DES:196 TRN:86 PERF:300086 CAU: 18"/>
    <n v="2.4"/>
    <n v="0"/>
    <s v="SANTA MARIA"/>
    <x v="1"/>
  </r>
  <r>
    <n v="196"/>
    <d v="2019-06-21T00:00:00"/>
    <x v="2"/>
    <x v="2"/>
    <x v="1"/>
    <s v="ADMINISTRACION DE SUCURSALES"/>
    <s v="OTROS EGRESOS 18"/>
    <s v="OTROS EGRESOS 1.P.O (OR:196/DES:196 TRN:86 PERF:300086 CAU: 18"/>
    <n v="14.7"/>
    <n v="0"/>
    <s v="SANTA MARIA"/>
    <x v="1"/>
  </r>
  <r>
    <n v="196"/>
    <d v="2019-07-25T00:00:00"/>
    <x v="6"/>
    <x v="6"/>
    <x v="1"/>
    <s v="ADMINISTRACION DE SUCURSALES"/>
    <s v="OTROS EGRESOS 18"/>
    <s v="OTROS EGRESOS 1.P.O (OR:196/DES:196 TRN:86 PERF:300086 CAU: 18"/>
    <n v="21.9"/>
    <n v="0"/>
    <s v="SANTA MARIA"/>
    <x v="1"/>
  </r>
  <r>
    <n v="1"/>
    <d v="2019-02-26T00:00:00"/>
    <x v="8"/>
    <x v="8"/>
    <x v="1"/>
    <s v="ADMINISTRACION DE SUCURSALES"/>
    <s v="NC ALIMENTACION DE EMPLEADOS NVA"/>
    <s v="TRANSACCIONES DEL DIA 02/26/2019SPYRAL - GESTION ADMINISTRATIVA"/>
    <n v="115.77"/>
    <n v="0"/>
    <s v="CASA MATRIZ"/>
    <x v="2"/>
  </r>
  <r>
    <n v="1"/>
    <d v="2019-05-03T00:00:00"/>
    <x v="11"/>
    <x v="11"/>
    <x v="1"/>
    <s v="ADMINISTRACION DE SUCURSALES"/>
    <s v="NC ALIMENTACION DE EMPLEADOS NVA"/>
    <s v="TRANSACCIONES DEL DIA 05/03/2019SPYRAL - GESTION ADMINISTRATIVA"/>
    <n v="23.99"/>
    <n v="0"/>
    <s v="CASA MATRIZ"/>
    <x v="2"/>
  </r>
  <r>
    <n v="1"/>
    <d v="2019-06-10T00:00:00"/>
    <x v="2"/>
    <x v="2"/>
    <x v="1"/>
    <s v="ADMINISTRACION DE SUCURSALES"/>
    <s v="NC ALIMENTACION DE EMPLEADOS NVA"/>
    <s v="TRANSACCIONES DEL DIA 06/10/2019SPYRAL - GESTION ADMINISTRATIVA"/>
    <n v="83.03"/>
    <n v="0"/>
    <s v="CASA MATRIZ"/>
    <x v="2"/>
  </r>
  <r>
    <n v="1"/>
    <d v="2019-07-23T00:00:00"/>
    <x v="6"/>
    <x v="6"/>
    <x v="1"/>
    <s v="ADMINISTRACION DE SUCURSALES"/>
    <s v="NC ALIMENTACION DE EMPLEADOS NVA"/>
    <s v="TRANSACCIONES DEL DIA 07/23/2019SPYRAL - GESTION ADMINISTRATIVA"/>
    <n v="71.97"/>
    <n v="0"/>
    <s v="CASA MATRIZ"/>
    <x v="2"/>
  </r>
  <r>
    <n v="1"/>
    <d v="2019-01-03T00:00:00"/>
    <x v="7"/>
    <x v="7"/>
    <x v="1"/>
    <s v="CAJA"/>
    <s v="ALIMENTACION DE EMPLEADOS CTA NUEVA"/>
    <s v="TRANSACCIONES DEL DIA 01/03/2019SPYRAL - GESTION ADMINISTRATIVA"/>
    <n v="56"/>
    <n v="0"/>
    <s v="CASA MATRIZ"/>
    <x v="2"/>
  </r>
  <r>
    <n v="1"/>
    <d v="2019-01-18T00:00:00"/>
    <x v="7"/>
    <x v="7"/>
    <x v="1"/>
    <s v="CAJA"/>
    <s v="ALIMENTACION DE EMPLEADOS CTA NUEVA"/>
    <s v="TRANSACCIONES DEL DIA 01/18/2019SPYRAL - GESTION ADMINISTRATIVA"/>
    <n v="8"/>
    <n v="0"/>
    <s v="CASA MATRIZ"/>
    <x v="2"/>
  </r>
  <r>
    <n v="1"/>
    <d v="2019-03-21T00:00:00"/>
    <x v="9"/>
    <x v="9"/>
    <x v="1"/>
    <s v="CAJA"/>
    <s v="ALIMENTACION DE EMPLEADOS CTA NUEVA"/>
    <s v="TRANSACCIONES DEL DIA 03/21/2019SPYRAL - GESTION ADMINISTRATIVA"/>
    <n v="8"/>
    <n v="0"/>
    <s v="CASA MATRIZ"/>
    <x v="2"/>
  </r>
  <r>
    <n v="1"/>
    <d v="2019-04-16T00:00:00"/>
    <x v="10"/>
    <x v="10"/>
    <x v="1"/>
    <s v="CAJA"/>
    <s v="ALIMENTACION DE EMPLEADOS CTA NUEVA"/>
    <s v="TRANSACCIONES DEL DIA 04/16/2019SPYRAL - GESTION ADMINISTRATIVA"/>
    <n v="16"/>
    <n v="0"/>
    <s v="CASA MATRIZ"/>
    <x v="2"/>
  </r>
  <r>
    <n v="1"/>
    <d v="2019-05-04T00:00:00"/>
    <x v="11"/>
    <x v="11"/>
    <x v="1"/>
    <s v="CAJA"/>
    <s v="ALIMENTACION DE EMPLEADOS CTA NUEVA"/>
    <s v="TRANSACCIONES DEL DIA 05/04/2019SPYRAL - GESTION ADMINISTRATIVA"/>
    <n v="16"/>
    <n v="0"/>
    <s v="CASA MATRIZ"/>
    <x v="2"/>
  </r>
  <r>
    <n v="1"/>
    <d v="2019-05-06T00:00:00"/>
    <x v="11"/>
    <x v="11"/>
    <x v="1"/>
    <s v="CAJA"/>
    <s v="ALIMENTACION DE EMPLEADOS CTA NUEVA"/>
    <s v="TRANSACCIONES DEL DIA 05/06/2019SPYRAL - GESTION ADMINISTRATIVA"/>
    <n v="8"/>
    <n v="0"/>
    <s v="CASA MATRIZ"/>
    <x v="2"/>
  </r>
  <r>
    <n v="1"/>
    <d v="2019-07-04T00:00:00"/>
    <x v="6"/>
    <x v="6"/>
    <x v="1"/>
    <s v="CAJA"/>
    <s v="ALIMENTACION DE EMPLEADOS CTA NUEVA"/>
    <s v="TRANSACCIONES DEL DIA 07/04/2019SPYRAL - GESTION ADMINISTRATIVA"/>
    <n v="16"/>
    <n v="0"/>
    <s v="CASA MATRIZ"/>
    <x v="2"/>
  </r>
  <r>
    <n v="1"/>
    <d v="2019-07-10T00:00:00"/>
    <x v="6"/>
    <x v="6"/>
    <x v="1"/>
    <s v="CAJA"/>
    <s v="ALIMENTACION DE EMPLEADOS CTA NUEVA"/>
    <s v="TRANSACCIONES DEL DIA 07/10/2019SPYRAL - GESTION ADMINISTRATIVA"/>
    <n v="8"/>
    <n v="0"/>
    <s v="CASA MATRIZ"/>
    <x v="2"/>
  </r>
  <r>
    <n v="1"/>
    <d v="2019-07-18T00:00:00"/>
    <x v="6"/>
    <x v="6"/>
    <x v="1"/>
    <s v="CAJA"/>
    <s v="ALIMENTACION DE EMPLEADOS CTA NUEVA"/>
    <s v="TRANSACCIONES DEL DIA 07/18/2019SPYRAL - GESTION ADMINISTRATIVA"/>
    <n v="32"/>
    <n v="0"/>
    <s v="CASA MATRIZ"/>
    <x v="2"/>
  </r>
  <r>
    <n v="1"/>
    <d v="2019-07-19T00:00:00"/>
    <x v="6"/>
    <x v="6"/>
    <x v="1"/>
    <s v="CAJA"/>
    <s v="ALIMENTACION DE EMPLEADOS CTA NUEVA"/>
    <s v="TRANSACCIONES DEL DIA 07/19/2019SPYRAL - GESTION ADMINISTRATIVA"/>
    <n v="8"/>
    <n v="0"/>
    <s v="CASA MATRIZ"/>
    <x v="2"/>
  </r>
  <r>
    <n v="1"/>
    <d v="2019-07-19T00:00:00"/>
    <x v="6"/>
    <x v="6"/>
    <x v="1"/>
    <s v="CAJA"/>
    <s v="NC ALIMENTACION DE EMPLEADOS NVA"/>
    <s v="TRANSACCIONES DEL DIA 07/19/2019SPYRAL - GESTION ADMINISTRATIVA"/>
    <n v="0"/>
    <n v="8"/>
    <s v="CASA MATRIZ"/>
    <x v="2"/>
  </r>
  <r>
    <n v="5"/>
    <d v="2019-02-15T00:00:00"/>
    <x v="8"/>
    <x v="8"/>
    <x v="1"/>
    <s v="ADMINISTRACION DE SUCURSALES"/>
    <s v="ALIMENTACION DE EMPLEADOS CTA NUEVA"/>
    <s v="TRANSACCIONES DEL DIA 02/15/2019SPYRAL - GESTION ADMINISTRATIVA"/>
    <n v="24"/>
    <n v="0"/>
    <s v="VIA PORRAS"/>
    <x v="2"/>
  </r>
  <r>
    <n v="5"/>
    <d v="2019-02-26T00:00:00"/>
    <x v="8"/>
    <x v="8"/>
    <x v="1"/>
    <s v="ADMINISTRACION DE SUCURSALES"/>
    <s v="NC ALIMENTACION DE EMPLEADOS NVA"/>
    <s v="TRANSACCIONES DEL DIA 02/26/2019SPYRAL - GESTION ADMINISTRATIVA"/>
    <n v="157.56"/>
    <n v="0"/>
    <s v="VIA PORRAS"/>
    <x v="2"/>
  </r>
  <r>
    <n v="5"/>
    <d v="2019-05-03T00:00:00"/>
    <x v="11"/>
    <x v="11"/>
    <x v="1"/>
    <s v="ADMINISTRACION DE SUCURSALES"/>
    <s v="NC ALIMENTACION DE EMPLEADOS NVA"/>
    <s v="TRANSACCIONES DEL DIA 05/03/2019SPYRAL - GESTION ADMINISTRATIVA"/>
    <n v="118.89"/>
    <n v="0"/>
    <s v="VIA PORRAS"/>
    <x v="2"/>
  </r>
  <r>
    <n v="5"/>
    <d v="2019-05-10T00:00:00"/>
    <x v="11"/>
    <x v="11"/>
    <x v="1"/>
    <s v="ADMINISTRACION DE SUCURSALES"/>
    <s v="ALIMENTACION DE EMPLEADOS CTA NUEVA"/>
    <s v="TRANSACCIONES DEL DIA 05/10/2019SPYRAL - GESTION ADMINISTRATIVA"/>
    <n v="32"/>
    <n v="0"/>
    <s v="VIA PORRAS"/>
    <x v="2"/>
  </r>
  <r>
    <n v="5"/>
    <d v="2019-05-28T00:00:00"/>
    <x v="11"/>
    <x v="11"/>
    <x v="1"/>
    <s v="ADMINISTRACION DE SUCURSALES"/>
    <s v="ALIMENTACION DE EMPLEADOS CTA NUEVA"/>
    <s v="TRANSACCIONES DEL DIA 05/28/2019SPYRAL - GESTION ADMINISTRATIVA"/>
    <n v="8"/>
    <n v="0"/>
    <s v="VIA PORRAS"/>
    <x v="2"/>
  </r>
  <r>
    <n v="5"/>
    <d v="2019-05-29T00:00:00"/>
    <x v="11"/>
    <x v="11"/>
    <x v="1"/>
    <s v="ADMINISTRACION DE SUCURSALES"/>
    <s v="ALIMENTACION DE EMPLEADOS CTA NUEVA"/>
    <s v="TRANSACCIONES DEL DIA 05/29/2019SPYRAL - GESTION ADMINISTRATIVA"/>
    <n v="8"/>
    <n v="0"/>
    <s v="VIA PORRAS"/>
    <x v="2"/>
  </r>
  <r>
    <n v="5"/>
    <d v="2019-06-17T00:00:00"/>
    <x v="2"/>
    <x v="2"/>
    <x v="1"/>
    <s v="ADMINISTRACION DE SUCURSALES"/>
    <s v="NC ALIMENTACION DE EMPLEADOS NVA"/>
    <s v="TRANSACCIONES DEL DIA 06/17/2019SPYRAL - GESTION ADMINISTRATIVA"/>
    <n v="100.96"/>
    <n v="0"/>
    <s v="VIA PORRAS"/>
    <x v="2"/>
  </r>
  <r>
    <n v="5"/>
    <d v="2019-06-18T00:00:00"/>
    <x v="2"/>
    <x v="2"/>
    <x v="1"/>
    <s v="ADMINISTRACION DE SUCURSALES"/>
    <s v="ALIMENTACION DE EMPLEADOS CTA NUEVA"/>
    <s v="TRANSACCIONES DEL DIA 06/18/2019SPYRAL - GESTION ADMINISTRATIVA"/>
    <n v="8"/>
    <n v="0"/>
    <s v="VIA PORRAS"/>
    <x v="2"/>
  </r>
  <r>
    <n v="5"/>
    <d v="2019-01-04T00:00:00"/>
    <x v="7"/>
    <x v="7"/>
    <x v="1"/>
    <s v="CAJA"/>
    <s v="ALIMENTACION DE EMPLEADOS CTA NUEVA"/>
    <s v="TRANSACCIONES DEL DIA 01/04/2019SPYRAL - GESTION ADMINISTRATIVA"/>
    <n v="32"/>
    <n v="0"/>
    <s v="VIA PORRAS"/>
    <x v="2"/>
  </r>
  <r>
    <n v="5"/>
    <d v="2019-01-10T00:00:00"/>
    <x v="7"/>
    <x v="7"/>
    <x v="1"/>
    <s v="CAJA"/>
    <s v="ALIMENTACION DE EMPLEADOS CTA NUEVA"/>
    <s v="TRANSACCIONES DEL DIA 01/10/2019SPYRAL - GESTION ADMINISTRATIVA"/>
    <n v="8"/>
    <n v="0"/>
    <s v="VIA PORRAS"/>
    <x v="2"/>
  </r>
  <r>
    <n v="5"/>
    <d v="2019-01-14T00:00:00"/>
    <x v="7"/>
    <x v="7"/>
    <x v="1"/>
    <s v="CAJA"/>
    <s v="ALIMENTACION DE EMPLEADOS CTA NUEVA"/>
    <s v="TRANSACCIONES DEL DIA 01/14/2019SPYRAL - GESTION ADMINISTRATIVA"/>
    <n v="8"/>
    <n v="0"/>
    <s v="VIA PORRAS"/>
    <x v="2"/>
  </r>
  <r>
    <n v="5"/>
    <d v="2019-01-21T00:00:00"/>
    <x v="7"/>
    <x v="7"/>
    <x v="1"/>
    <s v="CAJA"/>
    <s v="ALIMENTACION DE EMPLEADOS CTA NUEVA"/>
    <s v="TRANSACCIONES DEL DIA 01/21/2019SPYRAL - GESTION ADMINISTRATIVA"/>
    <n v="8"/>
    <n v="0"/>
    <s v="VIA PORRAS"/>
    <x v="2"/>
  </r>
  <r>
    <n v="5"/>
    <d v="2019-01-22T00:00:00"/>
    <x v="7"/>
    <x v="7"/>
    <x v="1"/>
    <s v="CAJA"/>
    <s v="ALIMENTACION DE EMPLEADOS CTA NUEVA"/>
    <s v="TRANSACCIONES DEL DIA 01/22/2019SPYRAL - GESTION ADMINISTRATIVA"/>
    <n v="8"/>
    <n v="0"/>
    <s v="VIA PORRAS"/>
    <x v="2"/>
  </r>
  <r>
    <n v="5"/>
    <d v="2019-02-04T00:00:00"/>
    <x v="8"/>
    <x v="8"/>
    <x v="1"/>
    <s v="CAJA"/>
    <s v="ALIMENTACION DE EMPLEADOS CTA NUEVA"/>
    <s v="TRANSACCIONES DEL DIA 02/04/2019SPYRAL - GESTION ADMINISTRATIVA"/>
    <n v="24"/>
    <n v="0"/>
    <s v="VIA PORRAS"/>
    <x v="2"/>
  </r>
  <r>
    <n v="5"/>
    <d v="2019-02-08T00:00:00"/>
    <x v="8"/>
    <x v="8"/>
    <x v="1"/>
    <s v="CAJA"/>
    <s v="ALIMENTACION DE EMPLEADOS CTA NUEVA"/>
    <s v="TRANSACCIONES DEL DIA 02/08/2019SPYRAL - GESTION ADMINISTRATIVA"/>
    <n v="8"/>
    <n v="0"/>
    <s v="VIA PORRAS"/>
    <x v="2"/>
  </r>
  <r>
    <n v="5"/>
    <d v="2019-02-13T00:00:00"/>
    <x v="8"/>
    <x v="8"/>
    <x v="1"/>
    <s v="CAJA"/>
    <s v="ALIMENTACION DE EMPLEADOS CTA NUEVA"/>
    <s v="TRANSACCIONES DEL DIA 02/13/2019SPYRAL - GESTION ADMINISTRATIVA"/>
    <n v="48"/>
    <n v="0"/>
    <s v="VIA PORRAS"/>
    <x v="2"/>
  </r>
  <r>
    <n v="5"/>
    <d v="2019-02-20T00:00:00"/>
    <x v="8"/>
    <x v="8"/>
    <x v="1"/>
    <s v="CAJA"/>
    <s v="ALIMENTACION DE EMPLEADOS CTA NUEVA"/>
    <s v="TRANSACCIONES DEL DIA 02/20/2019SPYRAL - GESTION ADMINISTRATIVA"/>
    <n v="8"/>
    <n v="0"/>
    <s v="VIA PORRAS"/>
    <x v="2"/>
  </r>
  <r>
    <n v="5"/>
    <d v="2019-03-07T00:00:00"/>
    <x v="9"/>
    <x v="9"/>
    <x v="1"/>
    <s v="CAJA"/>
    <s v="ALIMENTACION DE EMPLEADOS CTA NUEVA"/>
    <s v="TRANSACCIONES DEL DIA 03/07/2019SPYRAL - GESTION ADMINISTRATIVA"/>
    <n v="32"/>
    <n v="0"/>
    <s v="VIA PORRAS"/>
    <x v="2"/>
  </r>
  <r>
    <n v="5"/>
    <d v="2019-03-20T00:00:00"/>
    <x v="9"/>
    <x v="9"/>
    <x v="1"/>
    <s v="CAJA"/>
    <s v="ALIMENTACION DE EMPLEADOS CTA NUEVA"/>
    <s v="TRANSACCIONES DEL DIA 03/20/2019SPYRAL - GESTION ADMINISTRATIVA"/>
    <n v="8"/>
    <n v="0"/>
    <s v="VIA PORRAS"/>
    <x v="2"/>
  </r>
  <r>
    <n v="5"/>
    <d v="2019-03-26T00:00:00"/>
    <x v="9"/>
    <x v="9"/>
    <x v="1"/>
    <s v="CAJA"/>
    <s v="ALIMENTACION DE EMPLEADOS CTA NUEVA"/>
    <s v="TRANSACCIONES DEL DIA 03/26/2019SPYRAL - GESTION ADMINISTRATIVA"/>
    <n v="8"/>
    <n v="0"/>
    <s v="VIA PORRAS"/>
    <x v="2"/>
  </r>
  <r>
    <n v="5"/>
    <d v="2019-04-18T00:00:00"/>
    <x v="10"/>
    <x v="10"/>
    <x v="1"/>
    <s v="CAJA"/>
    <s v="ALIMENTACION DE EMPLEADOS CTA NUEVA"/>
    <s v="TRANSACCIONES DEL DIA 04/18/2019SPYRAL - GESTION ADMINISTRATIVA"/>
    <n v="32"/>
    <n v="0"/>
    <s v="VIA PORRAS"/>
    <x v="2"/>
  </r>
  <r>
    <n v="5"/>
    <d v="2019-04-25T00:00:00"/>
    <x v="10"/>
    <x v="10"/>
    <x v="1"/>
    <s v="CAJA"/>
    <s v="ALIMENTACION DE EMPLEADOS CTA NUEVA"/>
    <s v="TRANSACCIONES DEL DIA 04/25/2019SPYRAL - GESTION ADMINISTRATIVA"/>
    <n v="8"/>
    <n v="0"/>
    <s v="VIA PORRAS"/>
    <x v="2"/>
  </r>
  <r>
    <n v="5"/>
    <d v="2019-05-03T00:00:00"/>
    <x v="11"/>
    <x v="11"/>
    <x v="1"/>
    <s v="CAJA"/>
    <s v="ALIMENTACION DE EMPLEADOS CTA NUEVA"/>
    <s v="TRANSACCIONES DEL DIA 05/03/2019SPYRAL - GESTION ADMINISTRATIVA"/>
    <n v="8"/>
    <n v="0"/>
    <s v="VIA PORRAS"/>
    <x v="2"/>
  </r>
  <r>
    <n v="5"/>
    <d v="2019-05-06T00:00:00"/>
    <x v="11"/>
    <x v="11"/>
    <x v="1"/>
    <s v="CAJA"/>
    <s v="ALIMENTACION DE EMPLEADOS CTA NUEVA"/>
    <s v="TRANSACCIONES DEL DIA 05/06/2019SPYRAL - GESTION ADMINISTRATIVA"/>
    <n v="24"/>
    <n v="0"/>
    <s v="VIA PORRAS"/>
    <x v="2"/>
  </r>
  <r>
    <n v="5"/>
    <d v="2019-06-06T00:00:00"/>
    <x v="2"/>
    <x v="2"/>
    <x v="1"/>
    <s v="CAJA"/>
    <s v="CORRIGE  RECHAZO 05-JUNIO-2019"/>
    <s v="CORRECCION DE RECHAZOS EN LA INTERFAZ CONTABLE"/>
    <n v="8"/>
    <n v="0"/>
    <s v="VIA PORRAS"/>
    <x v="2"/>
  </r>
  <r>
    <n v="5"/>
    <d v="2019-06-06T00:00:00"/>
    <x v="2"/>
    <x v="2"/>
    <x v="1"/>
    <s v="CAJA"/>
    <s v="ALIMENTACION DE EMPLEADOS CTA NUEVA"/>
    <s v="TRANSACCIONES DEL DIA 06/06/2019SPYRAL - GESTION ADMINISTRATIVA"/>
    <n v="8"/>
    <n v="0"/>
    <s v="VIA PORRAS"/>
    <x v="2"/>
  </r>
  <r>
    <n v="5"/>
    <d v="2019-06-08T00:00:00"/>
    <x v="2"/>
    <x v="2"/>
    <x v="1"/>
    <s v="CAJA"/>
    <s v="NC ALIMENTACION DE EMPLEADOS NVA"/>
    <s v="TRANSACCIONES DEL DIA 06/08/2019SPYRAL - GESTION ADMINISTRATIVA"/>
    <n v="8"/>
    <n v="0"/>
    <s v="VIA PORRAS"/>
    <x v="2"/>
  </r>
  <r>
    <n v="5"/>
    <d v="2019-06-08T00:00:00"/>
    <x v="2"/>
    <x v="2"/>
    <x v="1"/>
    <s v="CAJA"/>
    <s v="ALIMENTACION DE EMPLEADOS CTA NUEVA"/>
    <s v="TRANSACCIONES DEL DIA 06/08/2019SPYRAL - GESTION ADMINISTRATIVA"/>
    <n v="8"/>
    <n v="0"/>
    <s v="VIA PORRAS"/>
    <x v="2"/>
  </r>
  <r>
    <n v="5"/>
    <d v="2019-06-10T00:00:00"/>
    <x v="2"/>
    <x v="2"/>
    <x v="1"/>
    <s v="CAJA"/>
    <s v="CORRECCION DE RECHAZO REG. 08/06/2019"/>
    <s v="REGISTRO DE ENTRADA DE ADMINISTRACION"/>
    <n v="0"/>
    <n v="8"/>
    <s v="VIA PORRAS"/>
    <x v="2"/>
  </r>
  <r>
    <n v="5"/>
    <d v="2019-06-12T00:00:00"/>
    <x v="2"/>
    <x v="2"/>
    <x v="1"/>
    <s v="CAJA"/>
    <s v="ALIMENTACION DE EMPLEADOS CTA NUEVA"/>
    <s v="TRANSACCIONES DEL DIA 06/12/2019SPYRAL - GESTION ADMINISTRATIVA"/>
    <n v="8"/>
    <n v="0"/>
    <s v="VIA PORRAS"/>
    <x v="2"/>
  </r>
  <r>
    <n v="5"/>
    <d v="2019-06-18T00:00:00"/>
    <x v="2"/>
    <x v="2"/>
    <x v="1"/>
    <s v="CAJA"/>
    <s v="ALIMENTACION DE EMPLEADOS CTA NUEVA"/>
    <s v="TRANSACCIONES DEL DIA 06/18/2019SPYRAL - GESTION ADMINISTRATIVA"/>
    <n v="8"/>
    <n v="0"/>
    <s v="VIA PORRAS"/>
    <x v="2"/>
  </r>
  <r>
    <n v="5"/>
    <d v="2019-06-26T00:00:00"/>
    <x v="2"/>
    <x v="2"/>
    <x v="1"/>
    <s v="CAJA"/>
    <s v="ALIMENTACION DE EMPLEADOS CTA NUEVA"/>
    <s v="TRANSACCIONES DEL DIA 06/26/2019SPYRAL - GESTION ADMINISTRATIVA"/>
    <n v="8"/>
    <n v="0"/>
    <s v="VIA PORRAS"/>
    <x v="2"/>
  </r>
  <r>
    <n v="5"/>
    <d v="2019-07-05T00:00:00"/>
    <x v="6"/>
    <x v="6"/>
    <x v="1"/>
    <s v="CAJA"/>
    <s v="ALIMENTACION DE EMPLEADOS CTA NUEVA"/>
    <s v="TRANSACCIONES DEL DIA 07/05/2019SPYRAL - GESTION ADMINISTRATIVA"/>
    <n v="24"/>
    <n v="0"/>
    <s v="VIA PORRAS"/>
    <x v="2"/>
  </r>
  <r>
    <n v="5"/>
    <d v="2019-07-10T00:00:00"/>
    <x v="6"/>
    <x v="6"/>
    <x v="1"/>
    <s v="CAJA"/>
    <s v="ALIMENTACION DE EMPLEADOS CTA NUEVA"/>
    <s v="TRANSACCIONES DEL DIA 07/10/2019SPYRAL - GESTION ADMINISTRATIVA"/>
    <n v="8"/>
    <n v="0"/>
    <s v="VIA PORRAS"/>
    <x v="2"/>
  </r>
  <r>
    <n v="5"/>
    <d v="2019-07-13T00:00:00"/>
    <x v="6"/>
    <x v="6"/>
    <x v="1"/>
    <s v="CAJA"/>
    <s v="ALIMENTACION DE EMPLEADOS CTA NUEVA"/>
    <s v="TRANSACCIONES DEL DIA 07/13/2019SPYRAL - GESTION ADMINISTRATIVA"/>
    <n v="8"/>
    <n v="0"/>
    <s v="VIA PORRAS"/>
    <x v="2"/>
  </r>
  <r>
    <n v="5"/>
    <d v="2019-07-18T00:00:00"/>
    <x v="6"/>
    <x v="6"/>
    <x v="1"/>
    <s v="CAJA"/>
    <s v="ALIMENTACION DE EMPLEADOS CTA NUEVA"/>
    <s v="TRANSACCIONES DEL DIA 07/18/2019SPYRAL - GESTION ADMINISTRATIVA"/>
    <n v="16"/>
    <n v="0"/>
    <s v="VIA PORRAS"/>
    <x v="2"/>
  </r>
  <r>
    <n v="5"/>
    <d v="2019-07-25T00:00:00"/>
    <x v="6"/>
    <x v="6"/>
    <x v="1"/>
    <s v="CAJA"/>
    <s v="ALIMENTACION DE EMPLEADOS CTA NUEVA"/>
    <s v="TRANSACCIONES DEL DIA 07/25/2019SPYRAL - GESTION ADMINISTRATIVA"/>
    <n v="8"/>
    <n v="0"/>
    <s v="VIA PORRAS"/>
    <x v="2"/>
  </r>
  <r>
    <n v="5"/>
    <d v="2019-07-26T00:00:00"/>
    <x v="6"/>
    <x v="6"/>
    <x v="1"/>
    <s v="CAJA"/>
    <s v="ALIMENTACION DE EMPLEADOS CTA NUEVA"/>
    <s v="TRANSACCIONES DEL DIA 07/26/2019SPYRAL - GESTION ADMINISTRATIVA"/>
    <n v="16"/>
    <n v="0"/>
    <s v="VIA PORRAS"/>
    <x v="2"/>
  </r>
  <r>
    <n v="5"/>
    <d v="2019-07-27T00:00:00"/>
    <x v="6"/>
    <x v="6"/>
    <x v="1"/>
    <s v="CAJA"/>
    <s v="ALIMENTACION DE EMPLEADOS CTA NUEVA"/>
    <s v="TRANSACCIONES DEL DIA 07/27/2019SPYRAL - GESTION ADMINISTRATIVA"/>
    <n v="24"/>
    <n v="0"/>
    <s v="VIA PORRAS"/>
    <x v="2"/>
  </r>
  <r>
    <n v="5"/>
    <d v="2019-07-30T00:00:00"/>
    <x v="6"/>
    <x v="6"/>
    <x v="1"/>
    <s v="CAJA"/>
    <s v="ALIMENTACION DE EMPLEADOS CTA NUEVA"/>
    <s v="TRANSACCIONES DEL DIA 07/30/2019SPYRAL - GESTION ADMINISTRATIVA"/>
    <n v="8"/>
    <n v="0"/>
    <s v="VIA PORRAS"/>
    <x v="2"/>
  </r>
  <r>
    <n v="5"/>
    <d v="2019-04-09T00:00:00"/>
    <x v="10"/>
    <x v="10"/>
    <x v="1"/>
    <s v="SERVICIOS PERSONALES"/>
    <s v="ALIMENTACION DE EMPLEADOS CTA NUEVA"/>
    <s v="TRANSACCIONES DEL DIA 04/09/2019SPYRAL - GESTION ADMINISTRATIVA"/>
    <n v="8"/>
    <n v="0"/>
    <s v="VIA PORRAS"/>
    <x v="2"/>
  </r>
  <r>
    <n v="5"/>
    <d v="2019-05-07T00:00:00"/>
    <x v="11"/>
    <x v="11"/>
    <x v="1"/>
    <s v="SERVICIOS PERSONALES"/>
    <s v="ALIMENTACION DE EMPLEADOS CTA NUEVA"/>
    <s v="TRANSACCIONES DEL DIA 05/07/2019SPYRAL - GESTION ADMINISTRATIVA"/>
    <n v="8"/>
    <n v="0"/>
    <s v="VIA PORRAS"/>
    <x v="2"/>
  </r>
  <r>
    <n v="5"/>
    <d v="2019-05-10T00:00:00"/>
    <x v="11"/>
    <x v="11"/>
    <x v="1"/>
    <s v="SERVICIOS PERSONALES"/>
    <s v="ALIMENTACION DE EMPLEADOS CTA NUEVA"/>
    <s v="TRANSACCIONES DEL DIA 05/10/2019SPYRAL - GESTION ADMINISTRATIVA"/>
    <n v="8"/>
    <n v="0"/>
    <s v="VIA PORRAS"/>
    <x v="2"/>
  </r>
  <r>
    <n v="5"/>
    <d v="2019-07-04T00:00:00"/>
    <x v="6"/>
    <x v="6"/>
    <x v="1"/>
    <s v="SERVICIOS PERSONALES"/>
    <s v="ALIMENTACION DE EMPLEADOS CTA NUEVA"/>
    <s v="TRANSACCIONES DEL DIA 07/04/2019SPYRAL - GESTION ADMINISTRATIVA"/>
    <n v="8"/>
    <n v="0"/>
    <s v="VIA PORRAS"/>
    <x v="2"/>
  </r>
  <r>
    <n v="7"/>
    <d v="2019-02-15T00:00:00"/>
    <x v="8"/>
    <x v="8"/>
    <x v="1"/>
    <s v="ADMINISTRACION DE SUCURSALES"/>
    <s v="NC ALIMENTACION DE EMPLEADOS NVA"/>
    <s v="TRANSACCIONES DEL DIA 02/15/2019SPYRAL - GESTION ADMINISTRATIVA"/>
    <n v="25.25"/>
    <n v="0"/>
    <s v="CHANIS"/>
    <x v="2"/>
  </r>
  <r>
    <n v="7"/>
    <d v="2019-04-18T00:00:00"/>
    <x v="10"/>
    <x v="10"/>
    <x v="1"/>
    <s v="ADMINISTRACION DE SUCURSALES"/>
    <s v="NC ALIMENTACION DE EMPLEADOS NVA"/>
    <s v="TRANSACCIONES DEL DIA 04/18/2019SPYRAL - GESTION ADMINISTRATIVA"/>
    <n v="9.99"/>
    <n v="0"/>
    <s v="CHANIS"/>
    <x v="2"/>
  </r>
  <r>
    <n v="7"/>
    <d v="2019-05-27T00:00:00"/>
    <x v="11"/>
    <x v="11"/>
    <x v="1"/>
    <s v="ADMINISTRACION DE SUCURSALES"/>
    <s v="NC ALIMENTACION DE EMPLEADOS NVA"/>
    <s v="TRANSACCIONES DEL DIA 05/27/2019SPYRAL - GESTION ADMINISTRATIVA"/>
    <n v="10.199999999999999"/>
    <n v="0"/>
    <s v="CHANIS"/>
    <x v="2"/>
  </r>
  <r>
    <n v="7"/>
    <d v="2019-07-23T00:00:00"/>
    <x v="6"/>
    <x v="6"/>
    <x v="1"/>
    <s v="ADMINISTRACION DE SUCURSALES"/>
    <s v="NC ALIMENTACION DE EMPLEADOS NVA"/>
    <s v="TRANSACCIONES DEL DIA 07/23/2019SPYRAL - GESTION ADMINISTRATIVA"/>
    <n v="7.47"/>
    <n v="0"/>
    <s v="CHANIS"/>
    <x v="2"/>
  </r>
  <r>
    <n v="8"/>
    <d v="2019-01-03T00:00:00"/>
    <x v="7"/>
    <x v="7"/>
    <x v="1"/>
    <s v="ADMINISTRACION DE SUCURSALES"/>
    <s v="NC ALIMENTACION DE EMPLEADOS NVA"/>
    <s v="TRANSACCIONES DEL DIA 01/03/2019SPYRAL - GESTION ADMINISTRATIVA"/>
    <n v="45.02"/>
    <n v="0"/>
    <s v="PLAZA TOCUMEN"/>
    <x v="2"/>
  </r>
  <r>
    <n v="8"/>
    <d v="2019-03-11T00:00:00"/>
    <x v="9"/>
    <x v="9"/>
    <x v="1"/>
    <s v="ADMINISTRACION DE SUCURSALES"/>
    <s v="NC ALIMENTACION DE EMPLEADOS NVA"/>
    <s v="TRANSACCIONES DEL DIA 03/11/2019SPYRAL - GESTION ADMINISTRATIVA"/>
    <n v="0"/>
    <n v="136"/>
    <s v="PLAZA TOCUMEN"/>
    <x v="2"/>
  </r>
  <r>
    <n v="8"/>
    <d v="2019-03-12T00:00:00"/>
    <x v="9"/>
    <x v="9"/>
    <x v="1"/>
    <s v="ADMINISTRACION DE SUCURSALES"/>
    <s v="NC ALIMENTACION DE EMPLEADOS NVA"/>
    <s v="TRANSACCIONES DEL DIA 03/12/2019SPYRAL - GESTION ADMINISTRATIVA"/>
    <n v="272"/>
    <n v="0"/>
    <s v="PLAZA TOCUMEN"/>
    <x v="2"/>
  </r>
  <r>
    <n v="8"/>
    <d v="2019-04-22T00:00:00"/>
    <x v="10"/>
    <x v="10"/>
    <x v="1"/>
    <s v="ADMINISTRACION DE SUCURSALES"/>
    <s v="ALIMENTACION DE EMPLEADOS CTA NUEVA"/>
    <s v="TRANSACCIONES DEL DIA 04/22/2019SPYRAL - GESTION ADMINISTRATIVA"/>
    <n v="56.66"/>
    <n v="0"/>
    <s v="PLAZA TOCUMEN"/>
    <x v="2"/>
  </r>
  <r>
    <n v="8"/>
    <d v="2019-05-16T00:00:00"/>
    <x v="11"/>
    <x v="11"/>
    <x v="1"/>
    <s v="ADMINISTRACION DE SUCURSALES"/>
    <s v="NC ALIMENTACION DE EMPLEADOS NVA"/>
    <s v="TRANSACCIONES DEL DIA 05/16/2019SPYRAL - GESTION ADMINISTRATIVA"/>
    <n v="112"/>
    <n v="0"/>
    <s v="PLAZA TOCUMEN"/>
    <x v="2"/>
  </r>
  <r>
    <n v="8"/>
    <d v="2019-05-27T00:00:00"/>
    <x v="11"/>
    <x v="11"/>
    <x v="1"/>
    <s v="ADMINISTRACION DE SUCURSALES"/>
    <s v="NC ALIMENTACION DE EMPLEADOS NVA"/>
    <s v="TRANSACCIONES DEL DIA 05/27/2019SPYRAL - GESTION ADMINISTRATIVA"/>
    <n v="35.979999999999997"/>
    <n v="0"/>
    <s v="PLAZA TOCUMEN"/>
    <x v="2"/>
  </r>
  <r>
    <n v="8"/>
    <d v="2019-07-03T00:00:00"/>
    <x v="6"/>
    <x v="6"/>
    <x v="1"/>
    <s v="ADMINISTRACION DE SUCURSALES"/>
    <s v="NC ALIMENTACION DE EMPLEADOS NVA"/>
    <s v="TRANSACCIONES DEL DIA 07/03/2019SPYRAL - GESTION ADMINISTRATIVA"/>
    <n v="88"/>
    <n v="0"/>
    <s v="PLAZA TOCUMEN"/>
    <x v="2"/>
  </r>
  <r>
    <n v="8"/>
    <d v="2019-07-29T00:00:00"/>
    <x v="6"/>
    <x v="6"/>
    <x v="1"/>
    <s v="ADMINISTRACION DE SUCURSALES"/>
    <s v="NC ALIMENTACION DE EMPLEADOS NVA"/>
    <s v="TRANSACCIONES DEL DIA 07/29/2019SPYRAL - GESTION ADMINISTRATIVA"/>
    <n v="128"/>
    <n v="0"/>
    <s v="PLAZA TOCUMEN"/>
    <x v="2"/>
  </r>
  <r>
    <n v="9"/>
    <d v="2019-05-15T00:00:00"/>
    <x v="11"/>
    <x v="11"/>
    <x v="1"/>
    <s v="ADMINISTRACION DE SUCURSALES"/>
    <s v="ALIMENTACION DE EMPLEADOS CTA NUEVA"/>
    <s v="TRANSACCIONES DEL DIA 05/15/2019SPYRAL - GESTION ADMINISTRATIVA"/>
    <n v="130"/>
    <n v="0"/>
    <s v="SANTIAGO"/>
    <x v="2"/>
  </r>
  <r>
    <n v="10"/>
    <d v="2019-01-11T00:00:00"/>
    <x v="7"/>
    <x v="7"/>
    <x v="1"/>
    <s v="ADMINISTRACION DE SUCURSALES"/>
    <s v="ALIMENTACION DE EMPLEADOS CTA NUEVA"/>
    <s v="TRANSACCIONES DEL DIA 01/11/2019SPYRAL - GESTION ADMINISTRATIVA"/>
    <n v="8"/>
    <n v="0"/>
    <s v="OBARRIO"/>
    <x v="2"/>
  </r>
  <r>
    <n v="10"/>
    <d v="2019-03-22T00:00:00"/>
    <x v="9"/>
    <x v="9"/>
    <x v="1"/>
    <s v="ADMINISTRACION DE SUCURSALES"/>
    <s v="NC ALIMENTACION DE EMPLEADOS NVA"/>
    <s v="TRANSACCIONES DEL DIA 03/22/2019SPYRAL - GESTION ADMINISTRATIVA"/>
    <n v="14.3"/>
    <n v="0"/>
    <s v="OBARRIO"/>
    <x v="2"/>
  </r>
  <r>
    <n v="10"/>
    <d v="2019-01-08T00:00:00"/>
    <x v="7"/>
    <x v="7"/>
    <x v="1"/>
    <s v="CAJA"/>
    <s v="ALIMENTACION DE EMPLEADOS CTA NUEVA"/>
    <s v="TRANSACCIONES DEL DIA 01/08/2019SPYRAL - GESTION ADMINISTRATIVA"/>
    <n v="16"/>
    <n v="0"/>
    <s v="OBARRIO"/>
    <x v="2"/>
  </r>
  <r>
    <n v="10"/>
    <d v="2019-01-15T00:00:00"/>
    <x v="7"/>
    <x v="7"/>
    <x v="1"/>
    <s v="CAJA"/>
    <s v="ALIMENTACION DE EMPLEADOS CTA NUEVA"/>
    <s v="TRANSACCIONES DEL DIA 01/15/2019SPYRAL - GESTION ADMINISTRATIVA"/>
    <n v="8"/>
    <n v="0"/>
    <s v="OBARRIO"/>
    <x v="2"/>
  </r>
  <r>
    <n v="10"/>
    <d v="2019-03-06T00:00:00"/>
    <x v="9"/>
    <x v="9"/>
    <x v="1"/>
    <s v="CAJA"/>
    <s v="ALIMENTACION DE EMPLEADOS CTA NUEVA"/>
    <s v="TRANSACCIONES DEL DIA 03/06/2019SPYRAL - GESTION ADMINISTRATIVA"/>
    <n v="16"/>
    <n v="0"/>
    <s v="OBARRIO"/>
    <x v="2"/>
  </r>
  <r>
    <n v="10"/>
    <d v="2019-03-11T00:00:00"/>
    <x v="9"/>
    <x v="9"/>
    <x v="1"/>
    <s v="CAJA"/>
    <s v="ALIMENTACION DE EMPLEADOS CTA NUEVA"/>
    <s v="TRANSACCIONES DEL DIA 03/11/2019SPYRAL - GESTION ADMINISTRATIVA"/>
    <n v="8"/>
    <n v="0"/>
    <s v="OBARRIO"/>
    <x v="2"/>
  </r>
  <r>
    <n v="10"/>
    <d v="2019-03-21T00:00:00"/>
    <x v="9"/>
    <x v="9"/>
    <x v="1"/>
    <s v="CAJA"/>
    <s v="ALIMENTACION DE EMPLEADOS CTA NUEVA"/>
    <s v="TRANSACCIONES DEL DIA 03/21/2019SPYRAL - GESTION ADMINISTRATIVA"/>
    <n v="8"/>
    <n v="0"/>
    <s v="OBARRIO"/>
    <x v="2"/>
  </r>
  <r>
    <n v="10"/>
    <d v="2019-04-24T00:00:00"/>
    <x v="10"/>
    <x v="10"/>
    <x v="1"/>
    <s v="CAJA"/>
    <s v="ALIMENTACION DE EMPLEADOS CTA NUEVA"/>
    <s v="TRANSACCIONES DEL DIA 04/24/2019SPYRAL - GESTION ADMINISTRATIVA"/>
    <n v="32"/>
    <n v="0"/>
    <s v="OBARRIO"/>
    <x v="2"/>
  </r>
  <r>
    <n v="10"/>
    <d v="2019-05-08T00:00:00"/>
    <x v="11"/>
    <x v="11"/>
    <x v="1"/>
    <s v="CAJA"/>
    <s v="ALIMENTACION DE EMPLEADOS CTA NUEVA"/>
    <s v="TRANSACCIONES DEL DIA 05/08/2019SPYRAL - GESTION ADMINISTRATIVA"/>
    <n v="24"/>
    <n v="0"/>
    <s v="OBARRIO"/>
    <x v="2"/>
  </r>
  <r>
    <n v="10"/>
    <d v="2019-07-11T00:00:00"/>
    <x v="6"/>
    <x v="6"/>
    <x v="1"/>
    <s v="CAJA"/>
    <s v="ALIMENTACION DE EMPLEADOS CTA NUEVA"/>
    <s v="TRANSACCIONES DEL DIA 07/11/2019SPYRAL - GESTION ADMINISTRATIVA"/>
    <n v="16"/>
    <n v="0"/>
    <s v="OBARRIO"/>
    <x v="2"/>
  </r>
  <r>
    <n v="10"/>
    <d v="2019-02-08T00:00:00"/>
    <x v="8"/>
    <x v="8"/>
    <x v="1"/>
    <s v="SERVICIOS PERSONALES"/>
    <s v="ALIMENTACION DE EMPLEADOS CTA NUEVA"/>
    <s v="TRANSACCIONES DEL DIA 02/08/2019SPYRAL - GESTION ADMINISTRATIVA"/>
    <n v="8"/>
    <n v="0"/>
    <s v="OBARRIO"/>
    <x v="2"/>
  </r>
  <r>
    <n v="10"/>
    <d v="2019-06-27T00:00:00"/>
    <x v="2"/>
    <x v="2"/>
    <x v="1"/>
    <s v="SERVICIOS PERSONALES"/>
    <s v="ALIMENTACION DE EMPLEADOS CTA NUEVA"/>
    <s v="TRANSACCIONES DEL DIA 06/27/2019SPYRAL - GESTION ADMINISTRATIVA"/>
    <n v="16"/>
    <n v="0"/>
    <s v="OBARRIO"/>
    <x v="2"/>
  </r>
  <r>
    <n v="13"/>
    <d v="2019-03-12T00:00:00"/>
    <x v="9"/>
    <x v="9"/>
    <x v="1"/>
    <s v="ADMINISTRACION DE SUCURSALES"/>
    <s v="ALIMENTACION DE EMPLEADOS CTA NUEVA"/>
    <s v="TRANSACCIONES DEL DIA 03/12/2019SPYRAL - GESTION ADMINISTRATIVA"/>
    <n v="8"/>
    <n v="0"/>
    <s v="HATO PINTADO"/>
    <x v="2"/>
  </r>
  <r>
    <n v="13"/>
    <d v="2019-03-29T00:00:00"/>
    <x v="9"/>
    <x v="9"/>
    <x v="1"/>
    <s v="ADMINISTRACION DE SUCURSALES"/>
    <s v="ALIMENTACION DE EMPLEADOS CTA NUEVA"/>
    <s v="TRANSACCIONES DEL DIA 03/29/2019SPYRAL - GESTION ADMINISTRATIVA"/>
    <n v="8"/>
    <n v="0"/>
    <s v="HATO PINTADO"/>
    <x v="2"/>
  </r>
  <r>
    <n v="13"/>
    <d v="2019-04-06T00:00:00"/>
    <x v="10"/>
    <x v="10"/>
    <x v="1"/>
    <s v="ADMINISTRACION DE SUCURSALES"/>
    <s v="ALIMENTACION DE EMPLEADOS CTA NUEVA"/>
    <s v="TRANSACCIONES DEL DIA 04/06/2019SPYRAL - GESTION ADMINISTRATIVA"/>
    <n v="16"/>
    <n v="0"/>
    <s v="HATO PINTADO"/>
    <x v="2"/>
  </r>
  <r>
    <n v="13"/>
    <d v="2019-07-30T00:00:00"/>
    <x v="6"/>
    <x v="6"/>
    <x v="1"/>
    <s v="ADMINISTRACION DE SUCURSALES"/>
    <s v="ALIMENTACION DE EMPLEADOS CTA NUEVA"/>
    <s v="TRANSACCIONES DEL DIA 07/30/2019SPYRAL - GESTION ADMINISTRATIVA"/>
    <n v="8"/>
    <n v="0"/>
    <s v="HATO PINTADO"/>
    <x v="2"/>
  </r>
  <r>
    <n v="13"/>
    <d v="2019-01-07T00:00:00"/>
    <x v="7"/>
    <x v="7"/>
    <x v="1"/>
    <s v="CAJA"/>
    <s v="ALIMENTACION DE EMPLEADOS CTA NUEVA"/>
    <s v="TRANSACCIONES DEL DIA 01/07/2019SPYRAL - GESTION ADMINISTRATIVA"/>
    <n v="16"/>
    <n v="0"/>
    <s v="HATO PINTADO"/>
    <x v="2"/>
  </r>
  <r>
    <n v="13"/>
    <d v="2019-01-11T00:00:00"/>
    <x v="7"/>
    <x v="7"/>
    <x v="1"/>
    <s v="CAJA"/>
    <s v="ALIMENTACION DE EMPLEADOS CTA NUEVA"/>
    <s v="TRANSACCIONES DEL DIA 01/11/2019SPYRAL - GESTION ADMINISTRATIVA"/>
    <n v="16"/>
    <n v="0"/>
    <s v="HATO PINTADO"/>
    <x v="2"/>
  </r>
  <r>
    <n v="13"/>
    <d v="2019-01-16T00:00:00"/>
    <x v="7"/>
    <x v="7"/>
    <x v="1"/>
    <s v="CAJA"/>
    <s v="ALIMENTACION DE EMPLEADOS CTA NUEVA"/>
    <s v="TRANSACCIONES DEL DIA 01/16/2019SPYRAL - GESTION ADMINISTRATIVA"/>
    <n v="56"/>
    <n v="0"/>
    <s v="HATO PINTADO"/>
    <x v="2"/>
  </r>
  <r>
    <n v="13"/>
    <d v="2019-01-21T00:00:00"/>
    <x v="7"/>
    <x v="7"/>
    <x v="1"/>
    <s v="CAJA"/>
    <s v="ALIMENTACION DE EMPLEADOS CTA NUEVA"/>
    <s v="TRANSACCIONES DEL DIA 01/21/2019SPYRAL - GESTION ADMINISTRATIVA"/>
    <n v="88"/>
    <n v="0"/>
    <s v="HATO PINTADO"/>
    <x v="2"/>
  </r>
  <r>
    <n v="13"/>
    <d v="2019-01-23T00:00:00"/>
    <x v="7"/>
    <x v="7"/>
    <x v="1"/>
    <s v="CAJA"/>
    <s v="ALIMENTACION DE EMPLEADOS CTA NUEVA"/>
    <s v="TRANSACCIONES DEL DIA 01/23/2019SPYRAL - GESTION ADMINISTRATIVA"/>
    <n v="48"/>
    <n v="0"/>
    <s v="HATO PINTADO"/>
    <x v="2"/>
  </r>
  <r>
    <n v="13"/>
    <d v="2019-01-31T00:00:00"/>
    <x v="7"/>
    <x v="7"/>
    <x v="1"/>
    <s v="CAJA"/>
    <s v="ALIMENTACION DE EMPLEADOS CTA NUEVA"/>
    <s v="TRANSACCIONES DEL DIA 01/31/2019SPYRAL - GESTION ADMINISTRATIVA"/>
    <n v="16"/>
    <n v="0"/>
    <s v="HATO PINTADO"/>
    <x v="2"/>
  </r>
  <r>
    <n v="13"/>
    <d v="2019-02-04T00:00:00"/>
    <x v="8"/>
    <x v="8"/>
    <x v="1"/>
    <s v="CAJA"/>
    <s v="ALIMENTACION DE EMPLEADOS CTA NUEVA"/>
    <s v="TRANSACCIONES DEL DIA 02/04/2019SPYRAL - GESTION ADMINISTRATIVA"/>
    <n v="80"/>
    <n v="0"/>
    <s v="HATO PINTADO"/>
    <x v="2"/>
  </r>
  <r>
    <n v="13"/>
    <d v="2019-02-08T00:00:00"/>
    <x v="8"/>
    <x v="8"/>
    <x v="1"/>
    <s v="CAJA"/>
    <s v="ALIMENTACION DE EMPLEADOS CTA NUEVA"/>
    <s v="TRANSACCIONES DEL DIA 02/08/2019SPYRAL - GESTION ADMINISTRATIVA"/>
    <n v="72"/>
    <n v="0"/>
    <s v="HATO PINTADO"/>
    <x v="2"/>
  </r>
  <r>
    <n v="13"/>
    <d v="2019-02-13T00:00:00"/>
    <x v="8"/>
    <x v="8"/>
    <x v="1"/>
    <s v="CAJA"/>
    <s v="ALIMENTACION DE EMPLEADOS CTA NUEVA"/>
    <s v="TRANSACCIONES DEL DIA 02/13/2019SPYRAL - GESTION ADMINISTRATIVA"/>
    <n v="40"/>
    <n v="0"/>
    <s v="HATO PINTADO"/>
    <x v="2"/>
  </r>
  <r>
    <n v="13"/>
    <d v="2019-02-15T00:00:00"/>
    <x v="8"/>
    <x v="8"/>
    <x v="1"/>
    <s v="CAJA"/>
    <s v="ALIMENTACION DE EMPLEADOS CTA NUEVA"/>
    <s v="TRANSACCIONES DEL DIA 02/15/2019SPYRAL - GESTION ADMINISTRATIVA"/>
    <n v="16"/>
    <n v="0"/>
    <s v="HATO PINTADO"/>
    <x v="2"/>
  </r>
  <r>
    <n v="13"/>
    <d v="2019-02-18T00:00:00"/>
    <x v="8"/>
    <x v="8"/>
    <x v="1"/>
    <s v="CAJA"/>
    <s v="ALIMENTACION DE EMPLEADOS CTA NUEVA"/>
    <s v="TRANSACCIONES DEL DIA 02/18/2019SPYRAL - GESTION ADMINISTRATIVA"/>
    <n v="40"/>
    <n v="0"/>
    <s v="HATO PINTADO"/>
    <x v="2"/>
  </r>
  <r>
    <n v="13"/>
    <d v="2019-02-20T00:00:00"/>
    <x v="8"/>
    <x v="8"/>
    <x v="1"/>
    <s v="CAJA"/>
    <s v="ALIMENTACION DE EMPLEADOS CTA NUEVA"/>
    <s v="TRANSACCIONES DEL DIA 02/20/2019SPYRAL - GESTION ADMINISTRATIVA"/>
    <n v="40"/>
    <n v="0"/>
    <s v="HATO PINTADO"/>
    <x v="2"/>
  </r>
  <r>
    <n v="13"/>
    <d v="2019-02-25T00:00:00"/>
    <x v="8"/>
    <x v="8"/>
    <x v="1"/>
    <s v="CAJA"/>
    <s v="ALIMENTACION DE EMPLEADOS CTA NUEVA"/>
    <s v="TRANSACCIONES DEL DIA 02/25/2019SPYRAL - GESTION ADMINISTRATIVA"/>
    <n v="16"/>
    <n v="0"/>
    <s v="HATO PINTADO"/>
    <x v="2"/>
  </r>
  <r>
    <n v="13"/>
    <d v="2019-03-06T00:00:00"/>
    <x v="9"/>
    <x v="9"/>
    <x v="1"/>
    <s v="CAJA"/>
    <s v="ALIMENTACION DE EMPLEADOS CTA NUEVA"/>
    <s v="TRANSACCIONES DEL DIA 03/06/2019SPYRAL - GESTION ADMINISTRATIVA"/>
    <n v="40"/>
    <n v="0"/>
    <s v="HATO PINTADO"/>
    <x v="2"/>
  </r>
  <r>
    <n v="13"/>
    <d v="2019-03-07T00:00:00"/>
    <x v="9"/>
    <x v="9"/>
    <x v="1"/>
    <s v="CAJA"/>
    <s v="ALIMENTACION DE EMPLEADOS CTA NUEVA"/>
    <s v="TRANSACCIONES DEL DIA 03/07/2019SPYRAL - GESTION ADMINISTRATIVA"/>
    <n v="80"/>
    <n v="0"/>
    <s v="HATO PINTADO"/>
    <x v="2"/>
  </r>
  <r>
    <n v="13"/>
    <d v="2019-03-12T00:00:00"/>
    <x v="9"/>
    <x v="9"/>
    <x v="1"/>
    <s v="CAJA"/>
    <s v="ALIMENTACION DE EMPLEADOS CTA NUEVA"/>
    <s v="TRANSACCIONES DEL DIA 03/12/2019SPYRAL - GESTION ADMINISTRATIVA"/>
    <n v="56"/>
    <n v="0"/>
    <s v="HATO PINTADO"/>
    <x v="2"/>
  </r>
  <r>
    <n v="13"/>
    <d v="2019-03-19T00:00:00"/>
    <x v="9"/>
    <x v="9"/>
    <x v="1"/>
    <s v="CAJA"/>
    <s v="ALIMENTACION DE EMPLEADOS CTA NUEVA"/>
    <s v="TRANSACCIONES DEL DIA 03/19/2019SPYRAL - GESTION ADMINISTRATIVA"/>
    <n v="96"/>
    <n v="0"/>
    <s v="HATO PINTADO"/>
    <x v="2"/>
  </r>
  <r>
    <n v="13"/>
    <d v="2019-03-23T00:00:00"/>
    <x v="9"/>
    <x v="9"/>
    <x v="1"/>
    <s v="CAJA"/>
    <s v="ALIMENTACION DE EMPLEADOS CTA NUEVA"/>
    <s v="TRANSACCIONES DEL DIA 03/23/2019SPYRAL - GESTION ADMINISTRATIVA"/>
    <n v="24"/>
    <n v="0"/>
    <s v="HATO PINTADO"/>
    <x v="2"/>
  </r>
  <r>
    <n v="13"/>
    <d v="2019-03-25T00:00:00"/>
    <x v="9"/>
    <x v="9"/>
    <x v="1"/>
    <s v="CAJA"/>
    <s v="ALIMENTACION DE EMPLEADOS CTA NUEVA"/>
    <s v="TRANSACCIONES DEL DIA 03/25/2019SPYRAL - GESTION ADMINISTRATIVA"/>
    <n v="40"/>
    <n v="0"/>
    <s v="HATO PINTADO"/>
    <x v="2"/>
  </r>
  <r>
    <n v="13"/>
    <d v="2019-03-27T00:00:00"/>
    <x v="9"/>
    <x v="9"/>
    <x v="1"/>
    <s v="CAJA"/>
    <s v="ALIMENTACION DE EMPLEADOS CTA NUEVA"/>
    <s v="TRANSACCIONES DEL DIA 03/27/2019SPYRAL - GESTION ADMINISTRATIVA"/>
    <n v="16"/>
    <n v="0"/>
    <s v="HATO PINTADO"/>
    <x v="2"/>
  </r>
  <r>
    <n v="13"/>
    <d v="2019-03-28T00:00:00"/>
    <x v="9"/>
    <x v="9"/>
    <x v="1"/>
    <s v="CAJA"/>
    <s v="ALIMENTACION DE EMPLEADOS CTA NUEVA"/>
    <s v="TRANSACCIONES DEL DIA 03/28/2019SPYRAL - GESTION ADMINISTRATIVA"/>
    <n v="16"/>
    <n v="0"/>
    <s v="HATO PINTADO"/>
    <x v="2"/>
  </r>
  <r>
    <n v="13"/>
    <d v="2019-04-03T00:00:00"/>
    <x v="10"/>
    <x v="10"/>
    <x v="1"/>
    <s v="CAJA"/>
    <s v="ALIMENTACION DE EMPLEADOS CTA NUEVA"/>
    <s v="TRANSACCIONES DEL DIA 04/03/2019SPYRAL - GESTION ADMINISTRATIVA"/>
    <n v="40"/>
    <n v="0"/>
    <s v="HATO PINTADO"/>
    <x v="2"/>
  </r>
  <r>
    <n v="13"/>
    <d v="2019-04-04T00:00:00"/>
    <x v="10"/>
    <x v="10"/>
    <x v="1"/>
    <s v="CAJA"/>
    <s v="ALIMENTACION DE EMPLEADOS CTA NUEVA"/>
    <s v="TRANSACCIONES DEL DIA 04/04/2019SPYRAL - GESTION ADMINISTRATIVA"/>
    <n v="8"/>
    <n v="0"/>
    <s v="HATO PINTADO"/>
    <x v="2"/>
  </r>
  <r>
    <n v="13"/>
    <d v="2019-04-06T00:00:00"/>
    <x v="10"/>
    <x v="10"/>
    <x v="1"/>
    <s v="CAJA"/>
    <s v="ALIMENTACION DE EMPLEADOS CTA NUEVA"/>
    <s v="TRANSACCIONES DEL DIA 04/06/2019SPYRAL - GESTION ADMINISTRATIVA"/>
    <n v="8"/>
    <n v="0"/>
    <s v="HATO PINTADO"/>
    <x v="2"/>
  </r>
  <r>
    <n v="13"/>
    <d v="2019-04-16T00:00:00"/>
    <x v="10"/>
    <x v="10"/>
    <x v="1"/>
    <s v="CAJA"/>
    <s v="ALIMENTACION DE EMPLEADOS CTA NUEVA"/>
    <s v="TRANSACCIONES DEL DIA 04/16/2019SPYRAL - GESTION ADMINISTRATIVA"/>
    <n v="16"/>
    <n v="0"/>
    <s v="HATO PINTADO"/>
    <x v="2"/>
  </r>
  <r>
    <n v="13"/>
    <d v="2019-04-17T00:00:00"/>
    <x v="10"/>
    <x v="10"/>
    <x v="1"/>
    <s v="CAJA"/>
    <s v="ALIMENTACION DE EMPLEADOS CTA NUEVA"/>
    <s v="TRANSACCIONES DEL DIA 04/17/2019SPYRAL - GESTION ADMINISTRATIVA"/>
    <n v="48"/>
    <n v="0"/>
    <s v="HATO PINTADO"/>
    <x v="2"/>
  </r>
  <r>
    <n v="13"/>
    <d v="2019-04-22T00:00:00"/>
    <x v="10"/>
    <x v="10"/>
    <x v="1"/>
    <s v="CAJA"/>
    <s v="ALIMENTACION DE EMPLEADOS CTA NUEVA"/>
    <s v="TRANSACCIONES DEL DIA 04/22/2019SPYRAL - GESTION ADMINISTRATIVA"/>
    <n v="16"/>
    <n v="0"/>
    <s v="HATO PINTADO"/>
    <x v="2"/>
  </r>
  <r>
    <n v="13"/>
    <d v="2019-04-24T00:00:00"/>
    <x v="10"/>
    <x v="10"/>
    <x v="1"/>
    <s v="CAJA"/>
    <s v="ALIMENTACION DE EMPLEADOS CTA NUEVA"/>
    <s v="TRANSACCIONES DEL DIA 04/24/2019SPYRAL - GESTION ADMINISTRATIVA"/>
    <n v="16"/>
    <n v="0"/>
    <s v="HATO PINTADO"/>
    <x v="2"/>
  </r>
  <r>
    <n v="13"/>
    <d v="2019-04-25T00:00:00"/>
    <x v="10"/>
    <x v="10"/>
    <x v="1"/>
    <s v="CAJA"/>
    <s v="ALIMENTACION DE EMPLEADOS CTA NUEVA"/>
    <s v="TRANSACCIONES DEL DIA 04/25/2019SPYRAL - GESTION ADMINISTRATIVA"/>
    <n v="48"/>
    <n v="0"/>
    <s v="HATO PINTADO"/>
    <x v="2"/>
  </r>
  <r>
    <n v="13"/>
    <d v="2019-05-04T00:00:00"/>
    <x v="11"/>
    <x v="11"/>
    <x v="1"/>
    <s v="CAJA"/>
    <s v="ALIMENTACION DE EMPLEADOS CTA NUEVA"/>
    <s v="TRANSACCIONES DEL DIA 05/04/2019SPYRAL - GESTION ADMINISTRATIVA"/>
    <n v="40"/>
    <n v="0"/>
    <s v="HATO PINTADO"/>
    <x v="2"/>
  </r>
  <r>
    <n v="13"/>
    <d v="2019-05-06T00:00:00"/>
    <x v="11"/>
    <x v="11"/>
    <x v="1"/>
    <s v="CAJA"/>
    <s v="ALIMENTACION DE EMPLEADOS CTA NUEVA"/>
    <s v="TRANSACCIONES DEL DIA 05/06/2019SPYRAL - GESTION ADMINISTRATIVA"/>
    <n v="88"/>
    <n v="0"/>
    <s v="HATO PINTADO"/>
    <x v="2"/>
  </r>
  <r>
    <n v="13"/>
    <d v="2019-05-07T00:00:00"/>
    <x v="11"/>
    <x v="11"/>
    <x v="1"/>
    <s v="CAJA"/>
    <s v="ALIMENTACION DE EMPLEADOS CTA NUEVA"/>
    <s v="TRANSACCIONES DEL DIA 05/07/2019SPYRAL - GESTION ADMINISTRATIVA"/>
    <n v="16"/>
    <n v="0"/>
    <s v="HATO PINTADO"/>
    <x v="2"/>
  </r>
  <r>
    <n v="13"/>
    <d v="2019-05-13T00:00:00"/>
    <x v="11"/>
    <x v="11"/>
    <x v="1"/>
    <s v="CAJA"/>
    <s v="ALIMENTACION DE EMPLEADOS CTA NUEVA"/>
    <s v="TRANSACCIONES DEL DIA 05/13/2019SPYRAL - GESTION ADMINISTRATIVA"/>
    <n v="48"/>
    <n v="0"/>
    <s v="HATO PINTADO"/>
    <x v="2"/>
  </r>
  <r>
    <n v="13"/>
    <d v="2019-05-15T00:00:00"/>
    <x v="11"/>
    <x v="11"/>
    <x v="1"/>
    <s v="CAJA"/>
    <s v="ALIMENTACION DE EMPLEADOS CTA NUEVA"/>
    <s v="TRANSACCIONES DEL DIA 05/15/2019SPYRAL - GESTION ADMINISTRATIVA"/>
    <n v="40"/>
    <n v="0"/>
    <s v="HATO PINTADO"/>
    <x v="2"/>
  </r>
  <r>
    <n v="13"/>
    <d v="2019-05-16T00:00:00"/>
    <x v="11"/>
    <x v="11"/>
    <x v="1"/>
    <s v="CAJA"/>
    <s v="ALIMENTACION DE EMPLEADOS CTA NUEVA"/>
    <s v="TRANSACCIONES DEL DIA 05/16/2019SPYRAL - GESTION ADMINISTRATIVA"/>
    <n v="24"/>
    <n v="0"/>
    <s v="HATO PINTADO"/>
    <x v="2"/>
  </r>
  <r>
    <n v="13"/>
    <d v="2019-05-18T00:00:00"/>
    <x v="11"/>
    <x v="11"/>
    <x v="1"/>
    <s v="CAJA"/>
    <s v="ALIMENTACION DE EMPLEADOS CTA NUEVA"/>
    <s v="TRANSACCIONES DEL DIA 05/18/2019SPYRAL - GESTION ADMINISTRATIVA"/>
    <n v="16"/>
    <n v="0"/>
    <s v="HATO PINTADO"/>
    <x v="2"/>
  </r>
  <r>
    <n v="13"/>
    <d v="2019-05-20T00:00:00"/>
    <x v="11"/>
    <x v="11"/>
    <x v="1"/>
    <s v="CAJA"/>
    <s v="ALIMENTACION DE EMPLEADOS CTA NUEVA"/>
    <s v="TRANSACCIONES DEL DIA 05/20/2019SPYRAL - GESTION ADMINISTRATIVA"/>
    <n v="56"/>
    <n v="0"/>
    <s v="HATO PINTADO"/>
    <x v="2"/>
  </r>
  <r>
    <n v="13"/>
    <d v="2019-05-21T00:00:00"/>
    <x v="11"/>
    <x v="11"/>
    <x v="1"/>
    <s v="CAJA"/>
    <s v="ALIMENTACION DE EMPLEADOS CTA NUEVA"/>
    <s v="TRANSACCIONES DEL DIA 05/21/2019SPYRAL - GESTION ADMINISTRATIVA"/>
    <n v="56"/>
    <n v="0"/>
    <s v="HATO PINTADO"/>
    <x v="2"/>
  </r>
  <r>
    <n v="13"/>
    <d v="2019-05-22T00:00:00"/>
    <x v="11"/>
    <x v="11"/>
    <x v="1"/>
    <s v="CAJA"/>
    <s v="ALIMENTACION DE EMPLEADOS CTA NUEVA"/>
    <s v="TRANSACCIONES DEL DIA 05/22/2019SPYRAL - GESTION ADMINISTRATIVA"/>
    <n v="8"/>
    <n v="0"/>
    <s v="HATO PINTADO"/>
    <x v="2"/>
  </r>
  <r>
    <n v="13"/>
    <d v="2019-05-27T00:00:00"/>
    <x v="11"/>
    <x v="11"/>
    <x v="1"/>
    <s v="CAJA"/>
    <s v="ALIMENTACION DE EMPLEADOS CTA NUEVA"/>
    <s v="TRANSACCIONES DEL DIA 05/27/2019SPYRAL - GESTION ADMINISTRATIVA"/>
    <n v="16"/>
    <n v="0"/>
    <s v="HATO PINTADO"/>
    <x v="2"/>
  </r>
  <r>
    <n v="13"/>
    <d v="2019-05-28T00:00:00"/>
    <x v="11"/>
    <x v="11"/>
    <x v="1"/>
    <s v="CAJA"/>
    <s v="ALIMENTACION DE EMPLEADOS CTA NUEVA"/>
    <s v="TRANSACCIONES DEL DIA 05/28/2019SPYRAL - GESTION ADMINISTRATIVA"/>
    <n v="16"/>
    <n v="0"/>
    <s v="HATO PINTADO"/>
    <x v="2"/>
  </r>
  <r>
    <n v="13"/>
    <d v="2019-05-30T00:00:00"/>
    <x v="11"/>
    <x v="11"/>
    <x v="1"/>
    <s v="CAJA"/>
    <s v="ALIMENTACION DE EMPLEADOS CTA NUEVA"/>
    <s v="TRANSACCIONES DEL DIA 05/30/2019SPYRAL - GESTION ADMINISTRATIVA"/>
    <n v="16"/>
    <n v="0"/>
    <s v="HATO PINTADO"/>
    <x v="2"/>
  </r>
  <r>
    <n v="13"/>
    <d v="2019-06-01T00:00:00"/>
    <x v="2"/>
    <x v="2"/>
    <x v="1"/>
    <s v="CAJA"/>
    <s v="ALIMENTACION DE EMPLEADOS CTA NUEVA"/>
    <s v="TRANSACCIONES DEL DIA 06/01/2019SPYRAL - GESTION ADMINISTRATIVA"/>
    <n v="16"/>
    <n v="0"/>
    <s v="HATO PINTADO"/>
    <x v="2"/>
  </r>
  <r>
    <n v="13"/>
    <d v="2019-06-03T00:00:00"/>
    <x v="2"/>
    <x v="2"/>
    <x v="1"/>
    <s v="CAJA"/>
    <s v="ALIMENTACION DE EMPLEADOS CTA NUEVA"/>
    <s v="TRANSACCIONES DEL DIA 06/03/2019SPYRAL - GESTION ADMINISTRATIVA"/>
    <n v="48"/>
    <n v="0"/>
    <s v="HATO PINTADO"/>
    <x v="2"/>
  </r>
  <r>
    <n v="13"/>
    <d v="2019-06-05T00:00:00"/>
    <x v="2"/>
    <x v="2"/>
    <x v="1"/>
    <s v="CAJA"/>
    <s v="ALIMENTACION DE EMPLEADOS CTA NUEVA"/>
    <s v="TRANSACCIONES DEL DIA 06/05/2019SPYRAL - GESTION ADMINISTRATIVA"/>
    <n v="24"/>
    <n v="0"/>
    <s v="HATO PINTADO"/>
    <x v="2"/>
  </r>
  <r>
    <n v="13"/>
    <d v="2019-06-06T00:00:00"/>
    <x v="2"/>
    <x v="2"/>
    <x v="1"/>
    <s v="CAJA"/>
    <s v="CORRIGE RECHAZO 05/JUNIO/2019"/>
    <s v="CORRECCION DE RECHAZOS EN LA INTERFAZ CONTABLE"/>
    <n v="24"/>
    <n v="0"/>
    <s v="HATO PINTADO"/>
    <x v="2"/>
  </r>
  <r>
    <n v="13"/>
    <d v="2019-06-06T00:00:00"/>
    <x v="2"/>
    <x v="2"/>
    <x v="1"/>
    <s v="CAJA"/>
    <s v="ALIMENTACION DE EMPLEADOS CTA NUEVA"/>
    <s v="TRANSACCIONES DEL DIA 06/06/2019SPYRAL - GESTION ADMINISTRATIVA"/>
    <n v="8"/>
    <n v="0"/>
    <s v="HATO PINTADO"/>
    <x v="2"/>
  </r>
  <r>
    <n v="13"/>
    <d v="2019-06-07T00:00:00"/>
    <x v="2"/>
    <x v="2"/>
    <x v="1"/>
    <s v="CAJA"/>
    <s v="ALIMENTACION DE EMPLEADOS CTA NUEVA"/>
    <s v="TRANSACCIONES DEL DIA 06/07/2019SPYRAL - GESTION ADMINISTRATIVA"/>
    <n v="8"/>
    <n v="0"/>
    <s v="HATO PINTADO"/>
    <x v="2"/>
  </r>
  <r>
    <n v="13"/>
    <d v="2019-06-08T00:00:00"/>
    <x v="2"/>
    <x v="2"/>
    <x v="1"/>
    <s v="CAJA"/>
    <s v="NC ALIMENTACION DE EMPLEADOS NVA"/>
    <s v="TRANSACCIONES DEL DIA 06/08/2019SPYRAL - GESTION ADMINISTRATIVA"/>
    <n v="24"/>
    <n v="0"/>
    <s v="HATO PINTADO"/>
    <x v="2"/>
  </r>
  <r>
    <n v="13"/>
    <d v="2019-06-10T00:00:00"/>
    <x v="2"/>
    <x v="2"/>
    <x v="1"/>
    <s v="CAJA"/>
    <s v="CORRECCION DE RECHAZO REG. 08/06/2019"/>
    <s v="REGISTRO DE ENTRADA DE ADMINISTRACION"/>
    <n v="0"/>
    <n v="24"/>
    <s v="HATO PINTADO"/>
    <x v="2"/>
  </r>
  <r>
    <n v="13"/>
    <d v="2019-06-13T00:00:00"/>
    <x v="2"/>
    <x v="2"/>
    <x v="1"/>
    <s v="CAJA"/>
    <s v="ALIMENTACION DE EMPLEADOS CTA NUEVA"/>
    <s v="TRANSACCIONES DEL DIA 06/13/2019SPYRAL - GESTION ADMINISTRATIVA"/>
    <n v="16"/>
    <n v="0"/>
    <s v="HATO PINTADO"/>
    <x v="2"/>
  </r>
  <r>
    <n v="13"/>
    <d v="2019-06-18T00:00:00"/>
    <x v="2"/>
    <x v="2"/>
    <x v="1"/>
    <s v="CAJA"/>
    <s v="ALIMENTACION DE EMPLEADOS CTA NUEVA"/>
    <s v="TRANSACCIONES DEL DIA 06/18/2019SPYRAL - GESTION ADMINISTRATIVA"/>
    <n v="16"/>
    <n v="0"/>
    <s v="HATO PINTADO"/>
    <x v="2"/>
  </r>
  <r>
    <n v="13"/>
    <d v="2019-06-21T00:00:00"/>
    <x v="2"/>
    <x v="2"/>
    <x v="1"/>
    <s v="CAJA"/>
    <s v="ALIMENTACION DE EMPLEADOS CTA NUEVA"/>
    <s v="TRANSACCIONES DEL DIA 06/21/2019SPYRAL - GESTION ADMINISTRATIVA"/>
    <n v="64"/>
    <n v="0"/>
    <s v="HATO PINTADO"/>
    <x v="2"/>
  </r>
  <r>
    <n v="13"/>
    <d v="2019-06-27T00:00:00"/>
    <x v="2"/>
    <x v="2"/>
    <x v="1"/>
    <s v="CAJA"/>
    <s v="ALIMENTACION DE EMPLEADOS CTA NUEVA"/>
    <s v="TRANSACCIONES DEL DIA 06/27/2019SPYRAL - GESTION ADMINISTRATIVA"/>
    <n v="8"/>
    <n v="0"/>
    <s v="HATO PINTADO"/>
    <x v="2"/>
  </r>
  <r>
    <n v="13"/>
    <d v="2019-07-03T00:00:00"/>
    <x v="6"/>
    <x v="6"/>
    <x v="1"/>
    <s v="CAJA"/>
    <s v="ALIMENTACION DE EMPLEADOS CTA NUEVA"/>
    <s v="TRANSACCIONES DEL DIA 07/03/2019SPYRAL - GESTION ADMINISTRATIVA"/>
    <n v="56"/>
    <n v="0"/>
    <s v="HATO PINTADO"/>
    <x v="2"/>
  </r>
  <r>
    <n v="13"/>
    <d v="2019-07-08T00:00:00"/>
    <x v="6"/>
    <x v="6"/>
    <x v="1"/>
    <s v="CAJA"/>
    <s v="ALIMENTACION DE EMPLEADOS CTA NUEVA"/>
    <s v="TRANSACCIONES DEL DIA 07/08/2019SPYRAL - GESTION ADMINISTRATIVA"/>
    <n v="40"/>
    <n v="0"/>
    <s v="HATO PINTADO"/>
    <x v="2"/>
  </r>
  <r>
    <n v="13"/>
    <d v="2019-07-10T00:00:00"/>
    <x v="6"/>
    <x v="6"/>
    <x v="1"/>
    <s v="CAJA"/>
    <s v="ALIMENTACION DE EMPLEADOS CTA NUEVA"/>
    <s v="TRANSACCIONES DEL DIA 07/10/2019SPYRAL - GESTION ADMINISTRATIVA"/>
    <n v="16"/>
    <n v="0"/>
    <s v="HATO PINTADO"/>
    <x v="2"/>
  </r>
  <r>
    <n v="13"/>
    <d v="2019-07-11T00:00:00"/>
    <x v="6"/>
    <x v="6"/>
    <x v="1"/>
    <s v="CAJA"/>
    <s v="ALIMENTACION DE EMPLEADOS CTA NUEVA"/>
    <s v="TRANSACCIONES DEL DIA 07/11/2019SPYRAL - GESTION ADMINISTRATIVA"/>
    <n v="16"/>
    <n v="0"/>
    <s v="HATO PINTADO"/>
    <x v="2"/>
  </r>
  <r>
    <n v="13"/>
    <d v="2019-07-15T00:00:00"/>
    <x v="6"/>
    <x v="6"/>
    <x v="1"/>
    <s v="CAJA"/>
    <s v="ALIMENTACION DE EMPLEADOS CTA NUEVA"/>
    <s v="TRANSACCIONES DEL DIA 07/15/2019SPYRAL - GESTION ADMINISTRATIVA"/>
    <n v="24"/>
    <n v="0"/>
    <s v="HATO PINTADO"/>
    <x v="2"/>
  </r>
  <r>
    <n v="13"/>
    <d v="2019-07-18T00:00:00"/>
    <x v="6"/>
    <x v="6"/>
    <x v="1"/>
    <s v="CAJA"/>
    <s v="ALIMENTACION DE EMPLEADOS CTA NUEVA"/>
    <s v="TRANSACCIONES DEL DIA 07/18/2019SPYRAL - GESTION ADMINISTRATIVA"/>
    <n v="56"/>
    <n v="0"/>
    <s v="HATO PINTADO"/>
    <x v="2"/>
  </r>
  <r>
    <n v="13"/>
    <d v="2019-07-19T00:00:00"/>
    <x v="6"/>
    <x v="6"/>
    <x v="1"/>
    <s v="CAJA"/>
    <s v="ALIMENTACION DE EMPLEADOS CTA NUEVA"/>
    <s v="TRANSACCIONES DEL DIA 07/19/2019SPYRAL - GESTION ADMINISTRATIVA"/>
    <n v="32"/>
    <n v="0"/>
    <s v="HATO PINTADO"/>
    <x v="2"/>
  </r>
  <r>
    <n v="13"/>
    <d v="2019-07-23T00:00:00"/>
    <x v="6"/>
    <x v="6"/>
    <x v="1"/>
    <s v="CAJA"/>
    <s v="ALIMENTACION DE EMPLEADOS CTA NUEVA"/>
    <s v="TRANSACCIONES DEL DIA 07/23/2019SPYRAL - GESTION ADMINISTRATIVA"/>
    <n v="24"/>
    <n v="0"/>
    <s v="HATO PINTADO"/>
    <x v="2"/>
  </r>
  <r>
    <n v="13"/>
    <d v="2019-07-29T00:00:00"/>
    <x v="6"/>
    <x v="6"/>
    <x v="1"/>
    <s v="CAJA"/>
    <s v="ALIMENTACION DE EMPLEADOS CTA NUEVA"/>
    <s v="TRANSACCIONES DEL DIA 07/29/2019SPYRAL - GESTION ADMINISTRATIVA"/>
    <n v="8"/>
    <n v="0"/>
    <s v="HATO PINTADO"/>
    <x v="2"/>
  </r>
  <r>
    <n v="13"/>
    <d v="2019-07-30T00:00:00"/>
    <x v="6"/>
    <x v="6"/>
    <x v="1"/>
    <s v="CAJA"/>
    <s v="ALIMENTACION DE EMPLEADOS CTA NUEVA"/>
    <s v="TRANSACCIONES DEL DIA 07/30/2019SPYRAL - GESTION ADMINISTRATIVA"/>
    <n v="32"/>
    <n v="0"/>
    <s v="HATO PINTADO"/>
    <x v="2"/>
  </r>
  <r>
    <n v="13"/>
    <d v="2019-01-03T00:00:00"/>
    <x v="7"/>
    <x v="7"/>
    <x v="1"/>
    <s v="SERVICIOS PERSONALES"/>
    <s v="ALIMENTACION DE EMPLEADOS CTA NUEVA"/>
    <s v="TRANSACCIONES DEL DIA 01/03/2019SPYRAL - GESTION ADMINISTRATIVA"/>
    <n v="8"/>
    <n v="0"/>
    <s v="HATO PINTADO"/>
    <x v="2"/>
  </r>
  <r>
    <n v="13"/>
    <d v="2019-01-04T00:00:00"/>
    <x v="7"/>
    <x v="7"/>
    <x v="1"/>
    <s v="SERVICIOS PERSONALES"/>
    <s v="ALIMENTACION DE EMPLEADOS CTA NUEVA"/>
    <s v="TRANSACCIONES DEL DIA 01/04/2019SPYRAL - GESTION ADMINISTRATIVA"/>
    <n v="8"/>
    <n v="0"/>
    <s v="HATO PINTADO"/>
    <x v="2"/>
  </r>
  <r>
    <n v="13"/>
    <d v="2019-01-21T00:00:00"/>
    <x v="7"/>
    <x v="7"/>
    <x v="1"/>
    <s v="SERVICIOS PERSONALES"/>
    <s v="ALIMENTACION DE EMPLEADOS CTA NUEVA"/>
    <s v="TRANSACCIONES DEL DIA 01/21/2019SPYRAL - GESTION ADMINISTRATIVA"/>
    <n v="8"/>
    <n v="0"/>
    <s v="HATO PINTADO"/>
    <x v="2"/>
  </r>
  <r>
    <n v="13"/>
    <d v="2019-01-31T00:00:00"/>
    <x v="7"/>
    <x v="7"/>
    <x v="1"/>
    <s v="SERVICIOS PERSONALES"/>
    <s v="ALIMENTACION DE EMPLEADOS CTA NUEVA"/>
    <s v="TRANSACCIONES DEL DIA 01/31/2019SPYRAL - GESTION ADMINISTRATIVA"/>
    <n v="8"/>
    <n v="0"/>
    <s v="HATO PINTADO"/>
    <x v="2"/>
  </r>
  <r>
    <n v="13"/>
    <d v="2019-02-18T00:00:00"/>
    <x v="8"/>
    <x v="8"/>
    <x v="1"/>
    <s v="SERVICIOS PERSONALES"/>
    <s v="ALIMENTACION DE EMPLEADOS CTA NUEVA"/>
    <s v="TRANSACCIONES DEL DIA 02/18/2019SPYRAL - GESTION ADMINISTRATIVA"/>
    <n v="8"/>
    <n v="0"/>
    <s v="HATO PINTADO"/>
    <x v="2"/>
  </r>
  <r>
    <n v="13"/>
    <d v="2019-02-19T00:00:00"/>
    <x v="8"/>
    <x v="8"/>
    <x v="1"/>
    <s v="SERVICIOS PERSONALES"/>
    <s v="ALIMENTACION DE EMPLEADOS CTA NUEVA"/>
    <s v="TRANSACCIONES DEL DIA 02/19/2019SPYRAL - GESTION ADMINISTRATIVA"/>
    <n v="8"/>
    <n v="0"/>
    <s v="HATO PINTADO"/>
    <x v="2"/>
  </r>
  <r>
    <n v="13"/>
    <d v="2019-03-19T00:00:00"/>
    <x v="9"/>
    <x v="9"/>
    <x v="1"/>
    <s v="SERVICIOS PERSONALES"/>
    <s v="ALIMENTACION DE EMPLEADOS CTA NUEVA"/>
    <s v="TRANSACCIONES DEL DIA 03/19/2019SPYRAL - GESTION ADMINISTRATIVA"/>
    <n v="8"/>
    <n v="0"/>
    <s v="HATO PINTADO"/>
    <x v="2"/>
  </r>
  <r>
    <n v="13"/>
    <d v="2019-03-29T00:00:00"/>
    <x v="9"/>
    <x v="9"/>
    <x v="1"/>
    <s v="SERVICIOS PERSONALES"/>
    <s v="ALIMENTACION DE EMPLEADOS CTA NUEVA"/>
    <s v="TRANSACCIONES DEL DIA 03/29/2019SPYRAL - GESTION ADMINISTRATIVA"/>
    <n v="8"/>
    <n v="0"/>
    <s v="HATO PINTADO"/>
    <x v="2"/>
  </r>
  <r>
    <n v="13"/>
    <d v="2019-04-17T00:00:00"/>
    <x v="10"/>
    <x v="10"/>
    <x v="1"/>
    <s v="SERVICIOS PERSONALES"/>
    <s v="ALIMENTACION DE EMPLEADOS CTA NUEVA"/>
    <s v="TRANSACCIONES DEL DIA 04/17/2019SPYRAL - GESTION ADMINISTRATIVA"/>
    <n v="8"/>
    <n v="0"/>
    <s v="HATO PINTADO"/>
    <x v="2"/>
  </r>
  <r>
    <n v="13"/>
    <d v="2019-06-03T00:00:00"/>
    <x v="2"/>
    <x v="2"/>
    <x v="1"/>
    <s v="SERVICIOS PERSONALES"/>
    <s v="ALIMENTACION DE EMPLEADOS CTA NUEVA"/>
    <s v="TRANSACCIONES DEL DIA 06/03/2019SPYRAL - GESTION ADMINISTRATIVA"/>
    <n v="8"/>
    <n v="0"/>
    <s v="HATO PINTADO"/>
    <x v="2"/>
  </r>
  <r>
    <n v="13"/>
    <d v="2019-06-27T00:00:00"/>
    <x v="2"/>
    <x v="2"/>
    <x v="1"/>
    <s v="SERVICIOS PERSONALES"/>
    <s v="ALIMENTACION DE EMPLEADOS CTA NUEVA"/>
    <s v="TRANSACCIONES DEL DIA 06/27/2019SPYRAL - GESTION ADMINISTRATIVA"/>
    <n v="8"/>
    <n v="0"/>
    <s v="HATO PINTADO"/>
    <x v="2"/>
  </r>
  <r>
    <n v="13"/>
    <d v="2019-07-08T00:00:00"/>
    <x v="6"/>
    <x v="6"/>
    <x v="1"/>
    <s v="SERVICIOS PERSONALES"/>
    <s v="ALIMENTACION DE EMPLEADOS CTA NUEVA"/>
    <s v="TRANSACCIONES DEL DIA 07/08/2019SPYRAL - GESTION ADMINISTRATIVA"/>
    <n v="8"/>
    <n v="0"/>
    <s v="HATO PINTADO"/>
    <x v="2"/>
  </r>
  <r>
    <n v="15"/>
    <d v="2019-04-03T00:00:00"/>
    <x v="10"/>
    <x v="10"/>
    <x v="1"/>
    <s v="ADMINISTRACION DE SUCURSALES"/>
    <s v="NC ALIMENTACION DE EMPLEADOS NVA"/>
    <s v="TRANSACCIONES DEL DIA 04/03/2019SPYRAL - GESTION ADMINISTRATIVA"/>
    <n v="30.95"/>
    <n v="0"/>
    <s v="LA CHORRERA"/>
    <x v="2"/>
  </r>
  <r>
    <n v="15"/>
    <d v="2019-04-29T00:00:00"/>
    <x v="10"/>
    <x v="10"/>
    <x v="1"/>
    <s v="ADMINISTRACION DE SUCURSALES"/>
    <s v="NC ALIMENTACION DE EMPLEADOS NVA"/>
    <s v="TRANSACCIONES DEL DIA 04/29/2019SPYRAL - GESTION ADMINISTRATIVA"/>
    <n v="32.799999999999997"/>
    <n v="0"/>
    <s v="LA CHORRERA"/>
    <x v="2"/>
  </r>
  <r>
    <n v="15"/>
    <d v="2019-05-24T00:00:00"/>
    <x v="11"/>
    <x v="11"/>
    <x v="1"/>
    <s v="ADMINISTRACION DE SUCURSALES"/>
    <s v="NC ALIMENTACION DE EMPLEADOS NVA"/>
    <s v="TRANSACCIONES DEL DIA 05/24/2019SPYRAL - GESTION ADMINISTRATIVA"/>
    <n v="23.99"/>
    <n v="0"/>
    <s v="LA CHORRERA"/>
    <x v="2"/>
  </r>
  <r>
    <n v="15"/>
    <d v="2019-06-03T00:00:00"/>
    <x v="2"/>
    <x v="2"/>
    <x v="1"/>
    <s v="ADMINISTRACION DE SUCURSALES"/>
    <s v="NC ALIMENTACION DE EMPLEADOS NVA"/>
    <s v="TRANSACCIONES DEL DIA 06/03/2019SPYRAL - GESTION ADMINISTRATIVA"/>
    <n v="23.99"/>
    <n v="0"/>
    <s v="LA CHORRERA"/>
    <x v="2"/>
  </r>
  <r>
    <n v="16"/>
    <d v="2019-01-16T00:00:00"/>
    <x v="7"/>
    <x v="7"/>
    <x v="1"/>
    <s v="CAJA"/>
    <s v="ALIMENTACION DE EMPLEADOS CTA NUEVA"/>
    <s v="TRANSACCIONES DEL DIA 01/16/2019SPYRAL - GESTION ADMINISTRATIVA"/>
    <n v="8"/>
    <n v="0"/>
    <s v="AVENIDA CENTRAL"/>
    <x v="2"/>
  </r>
  <r>
    <n v="18"/>
    <d v="2019-04-03T00:00:00"/>
    <x v="10"/>
    <x v="10"/>
    <x v="1"/>
    <s v="ADMINISTRACION DE SUCURSALES"/>
    <s v="NC ALIMENTACION DE EMPLEADOS NVA"/>
    <s v="TRANSACCIONES DEL DIA 04/03/2019SPYRAL - GESTION ADMINISTRATIVA"/>
    <n v="149.80000000000001"/>
    <n v="0"/>
    <s v="VILLA LUCRE"/>
    <x v="2"/>
  </r>
  <r>
    <n v="18"/>
    <d v="2019-05-24T00:00:00"/>
    <x v="11"/>
    <x v="11"/>
    <x v="1"/>
    <s v="ADMINISTRACION DE SUCURSALES"/>
    <s v="NC ALIMENTACION DE EMPLEADOS NVA"/>
    <s v="TRANSACCIONES DEL DIA 05/24/2019SPYRAL - GESTION ADMINISTRATIVA"/>
    <n v="148"/>
    <n v="0"/>
    <s v="VILLA LUCRE"/>
    <x v="2"/>
  </r>
  <r>
    <n v="18"/>
    <d v="2019-07-09T00:00:00"/>
    <x v="6"/>
    <x v="6"/>
    <x v="1"/>
    <s v="ADMINISTRACION DE SUCURSALES"/>
    <s v="NC ALIMENTACION DE EMPLEADOS NVA"/>
    <s v="TRANSACCIONES DEL DIA 07/09/2019SPYRAL - GESTION ADMINISTRATIVA"/>
    <n v="0"/>
    <n v="297.8"/>
    <s v="VILLA LUCRE"/>
    <x v="2"/>
  </r>
  <r>
    <n v="18"/>
    <d v="2019-07-26T00:00:00"/>
    <x v="6"/>
    <x v="6"/>
    <x v="1"/>
    <s v="ADMINISTRACION DE SUCURSALES"/>
    <s v="NC ALIMENTACION DE EMPLEADOS NVA"/>
    <s v="TRANSACCIONES DEL DIA 07/26/2019SPYRAL - GESTION ADMINISTRATIVA"/>
    <n v="116"/>
    <n v="0"/>
    <s v="VILLA LUCRE"/>
    <x v="2"/>
  </r>
  <r>
    <n v="18"/>
    <d v="2019-01-02T00:00:00"/>
    <x v="7"/>
    <x v="7"/>
    <x v="1"/>
    <s v="CAJA"/>
    <s v="ALIMENTACION DE EMPLEADOS CTA NUEVA"/>
    <s v="TRANSACCIONES DEL DIA 01/02/2019SPYRAL - GESTION ADMINISTRATIVA"/>
    <n v="32"/>
    <n v="0"/>
    <s v="VILLA LUCRE"/>
    <x v="2"/>
  </r>
  <r>
    <n v="18"/>
    <d v="2019-01-21T00:00:00"/>
    <x v="7"/>
    <x v="7"/>
    <x v="1"/>
    <s v="CAJA"/>
    <s v="ALIMENTACION DE EMPLEADOS CTA NUEVA"/>
    <s v="TRANSACCIONES DEL DIA 01/21/2019SPYRAL - GESTION ADMINISTRATIVA"/>
    <n v="32"/>
    <n v="0"/>
    <s v="VILLA LUCRE"/>
    <x v="2"/>
  </r>
  <r>
    <n v="18"/>
    <d v="2019-02-04T00:00:00"/>
    <x v="8"/>
    <x v="8"/>
    <x v="1"/>
    <s v="CAJA"/>
    <s v="ALIMENTACION DE EMPLEADOS CTA NUEVA"/>
    <s v="TRANSACCIONES DEL DIA 02/04/2019SPYRAL - GESTION ADMINISTRATIVA"/>
    <n v="32"/>
    <n v="0"/>
    <s v="VILLA LUCRE"/>
    <x v="2"/>
  </r>
  <r>
    <n v="18"/>
    <d v="2019-02-11T00:00:00"/>
    <x v="8"/>
    <x v="8"/>
    <x v="1"/>
    <s v="CAJA"/>
    <s v="ALIMENTACION DE EMPLEADOS CTA NUEVA"/>
    <s v="TRANSACCIONES DEL DIA 02/11/2019SPYRAL - GESTION ADMINISTRATIVA"/>
    <n v="8"/>
    <n v="0"/>
    <s v="VILLA LUCRE"/>
    <x v="2"/>
  </r>
  <r>
    <n v="18"/>
    <d v="2019-02-19T00:00:00"/>
    <x v="8"/>
    <x v="8"/>
    <x v="1"/>
    <s v="CAJA"/>
    <s v="ALIMENTACION DE EMPLEADOS CTA NUEVA"/>
    <s v="TRANSACCIONES DEL DIA 02/19/2019SPYRAL - GESTION ADMINISTRATIVA"/>
    <n v="32"/>
    <n v="0"/>
    <s v="VILLA LUCRE"/>
    <x v="2"/>
  </r>
  <r>
    <n v="18"/>
    <d v="2019-02-21T00:00:00"/>
    <x v="8"/>
    <x v="8"/>
    <x v="1"/>
    <s v="CAJA"/>
    <s v="ALIMENTACION DE EMPLEADOS CTA NUEVA"/>
    <s v="TRANSACCIONES DEL DIA 02/21/2019SPYRAL - GESTION ADMINISTRATIVA"/>
    <n v="8"/>
    <n v="0"/>
    <s v="VILLA LUCRE"/>
    <x v="2"/>
  </r>
  <r>
    <n v="18"/>
    <d v="2019-03-06T00:00:00"/>
    <x v="9"/>
    <x v="9"/>
    <x v="1"/>
    <s v="CAJA"/>
    <s v="ALIMENTACION DE EMPLEADOS CTA NUEVA"/>
    <s v="TRANSACCIONES DEL DIA 03/06/2019SPYRAL - GESTION ADMINISTRATIVA"/>
    <n v="48"/>
    <n v="0"/>
    <s v="VILLA LUCRE"/>
    <x v="2"/>
  </r>
  <r>
    <n v="18"/>
    <d v="2019-03-19T00:00:00"/>
    <x v="9"/>
    <x v="9"/>
    <x v="1"/>
    <s v="CAJA"/>
    <s v="ALIMENTACION DE EMPLEADOS CTA NUEVA"/>
    <s v="TRANSACCIONES DEL DIA 03/19/2019SPYRAL - GESTION ADMINISTRATIVA"/>
    <n v="32"/>
    <n v="0"/>
    <s v="VILLA LUCRE"/>
    <x v="2"/>
  </r>
  <r>
    <n v="18"/>
    <d v="2019-03-26T00:00:00"/>
    <x v="9"/>
    <x v="9"/>
    <x v="1"/>
    <s v="CAJA"/>
    <s v="ALIMENTACION DE EMPLEADOS CTA NUEVA"/>
    <s v="TRANSACCIONES DEL DIA 03/26/2019SPYRAL - GESTION ADMINISTRATIVA"/>
    <n v="8"/>
    <n v="0"/>
    <s v="VILLA LUCRE"/>
    <x v="2"/>
  </r>
  <r>
    <n v="18"/>
    <d v="2019-04-02T00:00:00"/>
    <x v="10"/>
    <x v="10"/>
    <x v="1"/>
    <s v="CAJA"/>
    <s v="ALIMENTACION DE EMPLEADOS CTA NUEVA"/>
    <s v="TRANSACCIONES DEL DIA 04/02/2019SPYRAL - GESTION ADMINISTRATIVA"/>
    <n v="24"/>
    <n v="0"/>
    <s v="VILLA LUCRE"/>
    <x v="2"/>
  </r>
  <r>
    <n v="18"/>
    <d v="2019-04-16T00:00:00"/>
    <x v="10"/>
    <x v="10"/>
    <x v="1"/>
    <s v="CAJA"/>
    <s v="ALIMENTACION DE EMPLEADOS CTA NUEVA"/>
    <s v="TRANSACCIONES DEL DIA 04/16/2019SPYRAL - GESTION ADMINISTRATIVA"/>
    <n v="56"/>
    <n v="0"/>
    <s v="VILLA LUCRE"/>
    <x v="2"/>
  </r>
  <r>
    <n v="18"/>
    <d v="2019-05-04T00:00:00"/>
    <x v="11"/>
    <x v="11"/>
    <x v="1"/>
    <s v="CAJA"/>
    <s v="ALIMENTACION DE EMPLEADOS CTA NUEVA"/>
    <s v="TRANSACCIONES DEL DIA 05/04/2019SPYRAL - GESTION ADMINISTRATIVA"/>
    <n v="80"/>
    <n v="0"/>
    <s v="VILLA LUCRE"/>
    <x v="2"/>
  </r>
  <r>
    <n v="18"/>
    <d v="2019-05-07T00:00:00"/>
    <x v="11"/>
    <x v="11"/>
    <x v="1"/>
    <s v="CAJA"/>
    <s v="ALIMENTACION DE EMPLEADOS CTA NUEVA"/>
    <s v="TRANSACCIONES DEL DIA 05/07/2019SPYRAL - GESTION ADMINISTRATIVA"/>
    <n v="8"/>
    <n v="0"/>
    <s v="VILLA LUCRE"/>
    <x v="2"/>
  </r>
  <r>
    <n v="18"/>
    <d v="2019-05-08T00:00:00"/>
    <x v="11"/>
    <x v="11"/>
    <x v="1"/>
    <s v="CAJA"/>
    <s v="ALIMENTACION DE EMPLEADOS CTA NUEVA"/>
    <s v="TRANSACCIONES DEL DIA 05/08/2019SPYRAL - GESTION ADMINISTRATIVA"/>
    <n v="8"/>
    <n v="0"/>
    <s v="VILLA LUCRE"/>
    <x v="2"/>
  </r>
  <r>
    <n v="18"/>
    <d v="2019-05-18T00:00:00"/>
    <x v="11"/>
    <x v="11"/>
    <x v="1"/>
    <s v="CAJA"/>
    <s v="ALIMENTACION DE EMPLEADOS CTA NUEVA"/>
    <s v="TRANSACCIONES DEL DIA 05/18/2019SPYRAL - GESTION ADMINISTRATIVA"/>
    <n v="64"/>
    <n v="0"/>
    <s v="VILLA LUCRE"/>
    <x v="2"/>
  </r>
  <r>
    <n v="18"/>
    <d v="2019-05-28T00:00:00"/>
    <x v="11"/>
    <x v="11"/>
    <x v="1"/>
    <s v="CAJA"/>
    <s v="ALIMENTACION DE EMPLEADOS CTA NUEVA"/>
    <s v="TRANSACCIONES DEL DIA 05/28/2019SPYRAL - GESTION ADMINISTRATIVA"/>
    <n v="8"/>
    <n v="0"/>
    <s v="VILLA LUCRE"/>
    <x v="2"/>
  </r>
  <r>
    <n v="18"/>
    <d v="2019-06-04T00:00:00"/>
    <x v="2"/>
    <x v="2"/>
    <x v="1"/>
    <s v="CAJA"/>
    <s v="ALIMENTACION DE EMPLEADOS CTA NUEVA"/>
    <s v="TRANSACCIONES DEL DIA 06/04/2019SPYRAL - GESTION ADMINISTRATIVA"/>
    <n v="72"/>
    <n v="0"/>
    <s v="VILLA LUCRE"/>
    <x v="2"/>
  </r>
  <r>
    <n v="18"/>
    <d v="2019-06-08T00:00:00"/>
    <x v="2"/>
    <x v="2"/>
    <x v="1"/>
    <s v="CAJA"/>
    <s v="ALIMENTACION DE EMPLEADOS CTA NUEVA"/>
    <s v="TRANSACCIONES DEL DIA 06/08/2019SPYRAL - GESTION ADMINISTRATIVA"/>
    <n v="8"/>
    <n v="0"/>
    <s v="VILLA LUCRE"/>
    <x v="2"/>
  </r>
  <r>
    <n v="18"/>
    <d v="2019-06-18T00:00:00"/>
    <x v="2"/>
    <x v="2"/>
    <x v="1"/>
    <s v="CAJA"/>
    <s v="ALIMENTACION DE EMPLEADOS CTA NUEVA"/>
    <s v="TRANSACCIONES DEL DIA 06/18/2019SPYRAL - GESTION ADMINISTRATIVA"/>
    <n v="32"/>
    <n v="0"/>
    <s v="VILLA LUCRE"/>
    <x v="2"/>
  </r>
  <r>
    <n v="18"/>
    <d v="2019-06-27T00:00:00"/>
    <x v="2"/>
    <x v="2"/>
    <x v="1"/>
    <s v="CAJA"/>
    <s v="ALIMENTACION DE EMPLEADOS CTA NUEVA"/>
    <s v="TRANSACCIONES DEL DIA 06/27/2019SPYRAL - GESTION ADMINISTRATIVA"/>
    <n v="8"/>
    <n v="0"/>
    <s v="VILLA LUCRE"/>
    <x v="2"/>
  </r>
  <r>
    <n v="18"/>
    <d v="2019-07-02T00:00:00"/>
    <x v="6"/>
    <x v="6"/>
    <x v="1"/>
    <s v="CAJA"/>
    <s v="ALIMENTACION DE EMPLEADOS CTA NUEVA"/>
    <s v="TRANSACCIONES DEL DIA 07/02/2019SPYRAL - GESTION ADMINISTRATIVA"/>
    <n v="32"/>
    <n v="0"/>
    <s v="VILLA LUCRE"/>
    <x v="2"/>
  </r>
  <r>
    <n v="18"/>
    <d v="2019-07-04T00:00:00"/>
    <x v="6"/>
    <x v="6"/>
    <x v="1"/>
    <s v="CAJA"/>
    <s v="ALIMENTACION DE EMPLEADOS CTA NUEVA"/>
    <s v="TRANSACCIONES DEL DIA 07/04/2019SPYRAL - GESTION ADMINISTRATIVA"/>
    <n v="8"/>
    <n v="0"/>
    <s v="VILLA LUCRE"/>
    <x v="2"/>
  </r>
  <r>
    <n v="18"/>
    <d v="2019-07-18T00:00:00"/>
    <x v="6"/>
    <x v="6"/>
    <x v="1"/>
    <s v="CAJA"/>
    <s v="ALIMENTACION DE EMPLEADOS CTA NUEVA"/>
    <s v="TRANSACCIONES DEL DIA 07/18/2019SPYRAL - GESTION ADMINISTRATIVA"/>
    <n v="48"/>
    <n v="0"/>
    <s v="VILLA LUCRE"/>
    <x v="2"/>
  </r>
  <r>
    <n v="18"/>
    <d v="2019-07-23T00:00:00"/>
    <x v="6"/>
    <x v="6"/>
    <x v="1"/>
    <s v="CAJA"/>
    <s v="ALIMENTACION DE EMPLEADOS CTA NUEVA"/>
    <s v="TRANSACCIONES DEL DIA 07/23/2019SPYRAL - GESTION ADMINISTRATIVA"/>
    <n v="16"/>
    <n v="0"/>
    <s v="VILLA LUCRE"/>
    <x v="2"/>
  </r>
  <r>
    <n v="19"/>
    <d v="2019-01-03T00:00:00"/>
    <x v="7"/>
    <x v="7"/>
    <x v="1"/>
    <s v="ADMINISTRACION DE SUCURSALES"/>
    <s v="ALIMENTACION DE EMPLEADOS CTA NUEVA"/>
    <s v="TRANSACCIONES DEL DIA 01/03/2019SPYRAL - GESTION ADMINISTRATIVA"/>
    <n v="8"/>
    <n v="0"/>
    <s v="LOS ANDES"/>
    <x v="2"/>
  </r>
  <r>
    <n v="19"/>
    <d v="2019-01-21T00:00:00"/>
    <x v="7"/>
    <x v="7"/>
    <x v="1"/>
    <s v="ADMINISTRACION DE SUCURSALES"/>
    <s v="ALIMENTACION DE EMPLEADOS CTA NUEVA"/>
    <s v="TRANSACCIONES DEL DIA 01/21/2019SPYRAL - GESTION ADMINISTRATIVA"/>
    <n v="8"/>
    <n v="0"/>
    <s v="LOS ANDES"/>
    <x v="2"/>
  </r>
  <r>
    <n v="19"/>
    <d v="2019-01-03T00:00:00"/>
    <x v="7"/>
    <x v="7"/>
    <x v="1"/>
    <s v="CAJA"/>
    <s v="ALIMENTACION DE EMPLEADOS CTA NUEVA"/>
    <s v="TRANSACCIONES DEL DIA 01/03/2019SPYRAL - GESTION ADMINISTRATIVA"/>
    <n v="24"/>
    <n v="0"/>
    <s v="LOS ANDES"/>
    <x v="2"/>
  </r>
  <r>
    <n v="19"/>
    <d v="2019-01-04T00:00:00"/>
    <x v="7"/>
    <x v="7"/>
    <x v="1"/>
    <s v="CAJA"/>
    <s v="ALIMENTACION DE EMPLEADOS CTA NUEVA"/>
    <s v="TRANSACCIONES DEL DIA 01/04/2019SPYRAL - GESTION ADMINISTRATIVA"/>
    <n v="24"/>
    <n v="0"/>
    <s v="LOS ANDES"/>
    <x v="2"/>
  </r>
  <r>
    <n v="19"/>
    <d v="2019-01-05T00:00:00"/>
    <x v="7"/>
    <x v="7"/>
    <x v="1"/>
    <s v="CAJA"/>
    <s v="ALIMENTACION DE EMPLEADOS CTA NUEVA"/>
    <s v="TRANSACCIONES DEL DIA 01/05/2019SPYRAL - GESTION ADMINISTRATIVA"/>
    <n v="72"/>
    <n v="0"/>
    <s v="LOS ANDES"/>
    <x v="2"/>
  </r>
  <r>
    <n v="19"/>
    <d v="2019-01-11T00:00:00"/>
    <x v="7"/>
    <x v="7"/>
    <x v="1"/>
    <s v="CAJA"/>
    <s v="ALIMENTACION DE EMPLEADOS CTA NUEVA"/>
    <s v="TRANSACCIONES DEL DIA 01/11/2019SPYRAL - GESTION ADMINISTRATIVA"/>
    <n v="8"/>
    <n v="0"/>
    <s v="LOS ANDES"/>
    <x v="2"/>
  </r>
  <r>
    <n v="19"/>
    <d v="2019-01-14T00:00:00"/>
    <x v="7"/>
    <x v="7"/>
    <x v="1"/>
    <s v="CAJA"/>
    <s v="ALIMENTACION DE EMPLEADOS CTA NUEVA"/>
    <s v="TRANSACCIONES DEL DIA 01/14/2019SPYRAL - GESTION ADMINISTRATIVA"/>
    <n v="24"/>
    <n v="0"/>
    <s v="LOS ANDES"/>
    <x v="2"/>
  </r>
  <r>
    <n v="19"/>
    <d v="2019-01-15T00:00:00"/>
    <x v="7"/>
    <x v="7"/>
    <x v="1"/>
    <s v="CAJA"/>
    <s v="ALIMENTACION DE EMPLEADOS CTA NUEVA"/>
    <s v="TRANSACCIONES DEL DIA 01/15/2019SPYRAL - GESTION ADMINISTRATIVA"/>
    <n v="8"/>
    <n v="0"/>
    <s v="LOS ANDES"/>
    <x v="2"/>
  </r>
  <r>
    <n v="19"/>
    <d v="2019-01-16T00:00:00"/>
    <x v="7"/>
    <x v="7"/>
    <x v="1"/>
    <s v="CAJA"/>
    <s v="ALIMENTACION DE EMPLEADOS CTA NUEVA"/>
    <s v="TRANSACCIONES DEL DIA 01/16/2019SPYRAL - GESTION ADMINISTRATIVA"/>
    <n v="64"/>
    <n v="0"/>
    <s v="LOS ANDES"/>
    <x v="2"/>
  </r>
  <r>
    <n v="19"/>
    <d v="2019-01-17T00:00:00"/>
    <x v="7"/>
    <x v="7"/>
    <x v="1"/>
    <s v="CAJA"/>
    <s v="ALIMENTACION DE EMPLEADOS CTA NUEVA"/>
    <s v="TRANSACCIONES DEL DIA 01/17/2019SPYRAL - GESTION ADMINISTRATIVA"/>
    <n v="24"/>
    <n v="0"/>
    <s v="LOS ANDES"/>
    <x v="2"/>
  </r>
  <r>
    <n v="19"/>
    <d v="2019-01-18T00:00:00"/>
    <x v="7"/>
    <x v="7"/>
    <x v="1"/>
    <s v="CAJA"/>
    <s v="ALIMENTACION DE EMPLEADOS CTA NUEVA"/>
    <s v="TRANSACCIONES DEL DIA 01/18/2019SPYRAL - GESTION ADMINISTRATIVA"/>
    <n v="8"/>
    <n v="0"/>
    <s v="LOS ANDES"/>
    <x v="2"/>
  </r>
  <r>
    <n v="19"/>
    <d v="2019-01-21T00:00:00"/>
    <x v="7"/>
    <x v="7"/>
    <x v="1"/>
    <s v="CAJA"/>
    <s v="ALIMENTACION DE EMPLEADOS CTA NUEVA"/>
    <s v="TRANSACCIONES DEL DIA 01/21/2019SPYRAL - GESTION ADMINISTRATIVA"/>
    <n v="16"/>
    <n v="0"/>
    <s v="LOS ANDES"/>
    <x v="2"/>
  </r>
  <r>
    <n v="19"/>
    <d v="2019-01-30T00:00:00"/>
    <x v="7"/>
    <x v="7"/>
    <x v="1"/>
    <s v="CAJA"/>
    <s v="ALIMENTACION DE EMPLEADOS CTA NUEVA"/>
    <s v="TRANSACCIONES DEL DIA 01/30/2019SPYRAL - GESTION ADMINISTRATIVA"/>
    <n v="8"/>
    <n v="0"/>
    <s v="LOS ANDES"/>
    <x v="2"/>
  </r>
  <r>
    <n v="19"/>
    <d v="2019-02-01T00:00:00"/>
    <x v="8"/>
    <x v="8"/>
    <x v="1"/>
    <s v="CAJA"/>
    <s v="ALIMENTACION DE EMPLEADOS CTA NUEVA"/>
    <s v="TRANSACCIONES DEL DIA 02/01/2019SPYRAL - GESTION ADMINISTRATIVA"/>
    <n v="72"/>
    <n v="0"/>
    <s v="LOS ANDES"/>
    <x v="2"/>
  </r>
  <r>
    <n v="19"/>
    <d v="2019-02-04T00:00:00"/>
    <x v="8"/>
    <x v="8"/>
    <x v="1"/>
    <s v="CAJA"/>
    <s v="ALIMENTACION DE EMPLEADOS CTA NUEVA"/>
    <s v="TRANSACCIONES DEL DIA 02/04/2019SPYRAL - GESTION ADMINISTRATIVA"/>
    <n v="8"/>
    <n v="0"/>
    <s v="LOS ANDES"/>
    <x v="2"/>
  </r>
  <r>
    <n v="19"/>
    <d v="2019-02-05T00:00:00"/>
    <x v="8"/>
    <x v="8"/>
    <x v="1"/>
    <s v="CAJA"/>
    <s v="ALIMENTACION DE EMPLEADOS CTA NUEVA"/>
    <s v="TRANSACCIONES DEL DIA 02/05/2019SPYRAL - GESTION ADMINISTRATIVA"/>
    <n v="32"/>
    <n v="0"/>
    <s v="LOS ANDES"/>
    <x v="2"/>
  </r>
  <r>
    <n v="19"/>
    <d v="2019-02-08T00:00:00"/>
    <x v="8"/>
    <x v="8"/>
    <x v="1"/>
    <s v="CAJA"/>
    <s v="ALIMENTACION DE EMPLEADOS CTA NUEVA"/>
    <s v="TRANSACCIONES DEL DIA 02/08/2019SPYRAL - GESTION ADMINISTRATIVA"/>
    <n v="24"/>
    <n v="0"/>
    <s v="LOS ANDES"/>
    <x v="2"/>
  </r>
  <r>
    <n v="19"/>
    <d v="2019-02-11T00:00:00"/>
    <x v="8"/>
    <x v="8"/>
    <x v="1"/>
    <s v="CAJA"/>
    <s v="ALIMENTACION DE EMPLEADOS CTA NUEVA"/>
    <s v="TRANSACCIONES DEL DIA 02/11/2019SPYRAL - GESTION ADMINISTRATIVA"/>
    <n v="32"/>
    <n v="0"/>
    <s v="LOS ANDES"/>
    <x v="2"/>
  </r>
  <r>
    <n v="19"/>
    <d v="2019-02-13T00:00:00"/>
    <x v="8"/>
    <x v="8"/>
    <x v="1"/>
    <s v="CAJA"/>
    <s v="ALIMENTACION DE EMPLEADOS CTA NUEVA"/>
    <s v="TRANSACCIONES DEL DIA 02/13/2019SPYRAL - GESTION ADMINISTRATIVA"/>
    <n v="24"/>
    <n v="0"/>
    <s v="LOS ANDES"/>
    <x v="2"/>
  </r>
  <r>
    <n v="19"/>
    <d v="2019-02-15T00:00:00"/>
    <x v="8"/>
    <x v="8"/>
    <x v="1"/>
    <s v="CAJA"/>
    <s v="ALIMENTACION DE EMPLEADOS CTA NUEVA"/>
    <s v="TRANSACCIONES DEL DIA 02/15/2019SPYRAL - GESTION ADMINISTRATIVA"/>
    <n v="16"/>
    <n v="0"/>
    <s v="LOS ANDES"/>
    <x v="2"/>
  </r>
  <r>
    <n v="19"/>
    <d v="2019-02-18T00:00:00"/>
    <x v="8"/>
    <x v="8"/>
    <x v="1"/>
    <s v="CAJA"/>
    <s v="ALIMENTACION DE EMPLEADOS CTA NUEVA"/>
    <s v="TRANSACCIONES DEL DIA 02/18/2019SPYRAL - GESTION ADMINISTRATIVA"/>
    <n v="48"/>
    <n v="0"/>
    <s v="LOS ANDES"/>
    <x v="2"/>
  </r>
  <r>
    <n v="19"/>
    <d v="2019-02-27T00:00:00"/>
    <x v="8"/>
    <x v="8"/>
    <x v="1"/>
    <s v="CAJA"/>
    <s v="ALIMENTACION DE EMPLEADOS CTA NUEVA"/>
    <s v="TRANSACCIONES DEL DIA 02/27/2019SPYRAL - GESTION ADMINISTRATIVA"/>
    <n v="32"/>
    <n v="0"/>
    <s v="LOS ANDES"/>
    <x v="2"/>
  </r>
  <r>
    <n v="19"/>
    <d v="2019-03-08T00:00:00"/>
    <x v="9"/>
    <x v="9"/>
    <x v="1"/>
    <s v="CAJA"/>
    <s v="ALIMENTACION DE EMPLEADOS CTA NUEVA"/>
    <s v="TRANSACCIONES DEL DIA 03/08/2019SPYRAL - GESTION ADMINISTRATIVA"/>
    <n v="96"/>
    <n v="0"/>
    <s v="LOS ANDES"/>
    <x v="2"/>
  </r>
  <r>
    <n v="19"/>
    <d v="2019-03-12T00:00:00"/>
    <x v="9"/>
    <x v="9"/>
    <x v="1"/>
    <s v="CAJA"/>
    <s v="ALIMENTACION DE EMPLEADOS CTA NUEVA"/>
    <s v="TRANSACCIONES DEL DIA 03/12/2019SPYRAL - GESTION ADMINISTRATIVA"/>
    <n v="32"/>
    <n v="0"/>
    <s v="LOS ANDES"/>
    <x v="2"/>
  </r>
  <r>
    <n v="19"/>
    <d v="2019-03-18T00:00:00"/>
    <x v="9"/>
    <x v="9"/>
    <x v="1"/>
    <s v="CAJA"/>
    <s v="ALIMENTACION DE EMPLEADOS CTA NUEVA"/>
    <s v="TRANSACCIONES DEL DIA 03/18/2019SPYRAL - GESTION ADMINISTRATIVA"/>
    <n v="72"/>
    <n v="0"/>
    <s v="LOS ANDES"/>
    <x v="2"/>
  </r>
  <r>
    <n v="19"/>
    <d v="2019-03-20T00:00:00"/>
    <x v="9"/>
    <x v="9"/>
    <x v="1"/>
    <s v="CAJA"/>
    <s v="ALIMENTACION DE EMPLEADOS CTA NUEVA"/>
    <s v="TRANSACCIONES DEL DIA 03/20/2019SPYRAL - GESTION ADMINISTRATIVA"/>
    <n v="8"/>
    <n v="0"/>
    <s v="LOS ANDES"/>
    <x v="2"/>
  </r>
  <r>
    <n v="19"/>
    <d v="2019-03-29T00:00:00"/>
    <x v="9"/>
    <x v="9"/>
    <x v="1"/>
    <s v="CAJA"/>
    <s v="ALIMENTACION DE EMPLEADOS CTA NUEVA"/>
    <s v="TRANSACCIONES DEL DIA 03/29/2019SPYRAL - GESTION ADMINISTRATIVA"/>
    <n v="8"/>
    <n v="0"/>
    <s v="LOS ANDES"/>
    <x v="2"/>
  </r>
  <r>
    <n v="19"/>
    <d v="2019-04-01T00:00:00"/>
    <x v="10"/>
    <x v="10"/>
    <x v="1"/>
    <s v="CAJA"/>
    <s v="ALIMENTACION DE EMPLEADOS CTA NUEVA"/>
    <s v="TRANSACCIONES DEL DIA 04/01/2019SPYRAL - GESTION ADMINISTRATIVA"/>
    <n v="32"/>
    <n v="0"/>
    <s v="LOS ANDES"/>
    <x v="2"/>
  </r>
  <r>
    <n v="19"/>
    <d v="2019-04-03T00:00:00"/>
    <x v="10"/>
    <x v="10"/>
    <x v="1"/>
    <s v="CAJA"/>
    <s v="ALIMENTACION DE EMPLEADOS CTA NUEVA"/>
    <s v="TRANSACCIONES DEL DIA 04/03/2019SPYRAL - GESTION ADMINISTRATIVA"/>
    <n v="48"/>
    <n v="0"/>
    <s v="LOS ANDES"/>
    <x v="2"/>
  </r>
  <r>
    <n v="19"/>
    <d v="2019-04-04T00:00:00"/>
    <x v="10"/>
    <x v="10"/>
    <x v="1"/>
    <s v="CAJA"/>
    <s v="ALIMENTACION DE EMPLEADOS CTA NUEVA"/>
    <s v="TRANSACCIONES DEL DIA 04/04/2019SPYRAL - GESTION ADMINISTRATIVA"/>
    <n v="16"/>
    <n v="0"/>
    <s v="LOS ANDES"/>
    <x v="2"/>
  </r>
  <r>
    <n v="19"/>
    <d v="2019-04-06T00:00:00"/>
    <x v="10"/>
    <x v="10"/>
    <x v="1"/>
    <s v="CAJA"/>
    <s v="ALIMENTACION DE EMPLEADOS CTA NUEVA"/>
    <s v="TRANSACCIONES DEL DIA 04/06/2019SPYRAL - GESTION ADMINISTRATIVA"/>
    <n v="40"/>
    <n v="0"/>
    <s v="LOS ANDES"/>
    <x v="2"/>
  </r>
  <r>
    <n v="19"/>
    <d v="2019-04-09T00:00:00"/>
    <x v="10"/>
    <x v="10"/>
    <x v="1"/>
    <s v="CAJA"/>
    <s v="ALIMENTACION DE EMPLEADOS CTA NUEVA"/>
    <s v="TRANSACCIONES DEL DIA 04/09/2019SPYRAL - GESTION ADMINISTRATIVA"/>
    <n v="8"/>
    <n v="0"/>
    <s v="LOS ANDES"/>
    <x v="2"/>
  </r>
  <r>
    <n v="19"/>
    <d v="2019-04-11T00:00:00"/>
    <x v="10"/>
    <x v="10"/>
    <x v="1"/>
    <s v="CAJA"/>
    <s v="ALIMENTACION DE EMPLEADOS CTA NUEVA"/>
    <s v="TRANSACCIONES DEL DIA 04/11/2019SPYRAL - GESTION ADMINISTRATIVA"/>
    <n v="8"/>
    <n v="0"/>
    <s v="LOS ANDES"/>
    <x v="2"/>
  </r>
  <r>
    <n v="19"/>
    <d v="2019-04-15T00:00:00"/>
    <x v="10"/>
    <x v="10"/>
    <x v="1"/>
    <s v="CAJA"/>
    <s v="ALIMENTACION DE EMPLEADOS CTA NUEVA"/>
    <s v="TRANSACCIONES DEL DIA 04/15/2019SPYRAL - GESTION ADMINISTRATIVA"/>
    <n v="40"/>
    <n v="0"/>
    <s v="LOS ANDES"/>
    <x v="2"/>
  </r>
  <r>
    <n v="19"/>
    <d v="2019-04-16T00:00:00"/>
    <x v="10"/>
    <x v="10"/>
    <x v="1"/>
    <s v="CAJA"/>
    <s v="ALIMENTACION DE EMPLEADOS CTA NUEVA"/>
    <s v="TRANSACCIONES DEL DIA 04/16/2019SPYRAL - GESTION ADMINISTRATIVA"/>
    <n v="40"/>
    <n v="0"/>
    <s v="LOS ANDES"/>
    <x v="2"/>
  </r>
  <r>
    <n v="19"/>
    <d v="2019-04-17T00:00:00"/>
    <x v="10"/>
    <x v="10"/>
    <x v="1"/>
    <s v="CAJA"/>
    <s v="ALIMENTACION DE EMPLEADOS CTA NUEVA"/>
    <s v="TRANSACCIONES DEL DIA 04/17/2019SPYRAL - GESTION ADMINISTRATIVA"/>
    <n v="48"/>
    <n v="0"/>
    <s v="LOS ANDES"/>
    <x v="2"/>
  </r>
  <r>
    <n v="19"/>
    <d v="2019-04-18T00:00:00"/>
    <x v="10"/>
    <x v="10"/>
    <x v="1"/>
    <s v="CAJA"/>
    <s v="ALIMENTACION DE EMPLEADOS CTA NUEVA"/>
    <s v="TRANSACCIONES DEL DIA 04/18/2019SPYRAL - GESTION ADMINISTRATIVA"/>
    <n v="48"/>
    <n v="0"/>
    <s v="LOS ANDES"/>
    <x v="2"/>
  </r>
  <r>
    <n v="19"/>
    <d v="2019-04-23T00:00:00"/>
    <x v="10"/>
    <x v="10"/>
    <x v="1"/>
    <s v="CAJA"/>
    <s v="ALIMENTACION DE EMPLEADOS CTA NUEVA"/>
    <s v="TRANSACCIONES DEL DIA 04/23/2019SPYRAL - GESTION ADMINISTRATIVA"/>
    <n v="32"/>
    <n v="0"/>
    <s v="LOS ANDES"/>
    <x v="2"/>
  </r>
  <r>
    <n v="19"/>
    <d v="2019-04-24T00:00:00"/>
    <x v="10"/>
    <x v="10"/>
    <x v="1"/>
    <s v="CAJA"/>
    <s v="ALIMENTACION DE EMPLEADOS CTA NUEVA"/>
    <s v="TRANSACCIONES DEL DIA 04/24/2019SPYRAL - GESTION ADMINISTRATIVA"/>
    <n v="16"/>
    <n v="0"/>
    <s v="LOS ANDES"/>
    <x v="2"/>
  </r>
  <r>
    <n v="19"/>
    <d v="2019-04-26T00:00:00"/>
    <x v="10"/>
    <x v="10"/>
    <x v="1"/>
    <s v="CAJA"/>
    <s v="ALIMENTACION DE EMPLEADOS CTA NUEVA"/>
    <s v="TRANSACCIONES DEL DIA 04/26/2019SPYRAL - GESTION ADMINISTRATIVA"/>
    <n v="16"/>
    <n v="0"/>
    <s v="LOS ANDES"/>
    <x v="2"/>
  </r>
  <r>
    <n v="19"/>
    <d v="2019-05-02T00:00:00"/>
    <x v="11"/>
    <x v="11"/>
    <x v="1"/>
    <s v="CAJA"/>
    <s v="ALIMENTACION DE EMPLEADOS CTA NUEVA"/>
    <s v="TRANSACCIONES DEL DIA 05/02/2019SPYRAL - GESTION ADMINISTRATIVA"/>
    <n v="88"/>
    <n v="0"/>
    <s v="LOS ANDES"/>
    <x v="2"/>
  </r>
  <r>
    <n v="19"/>
    <d v="2019-05-04T00:00:00"/>
    <x v="11"/>
    <x v="11"/>
    <x v="1"/>
    <s v="CAJA"/>
    <s v="ALIMENTACION DE EMPLEADOS CTA NUEVA"/>
    <s v="TRANSACCIONES DEL DIA 05/04/2019SPYRAL - GESTION ADMINISTRATIVA"/>
    <n v="48"/>
    <n v="0"/>
    <s v="LOS ANDES"/>
    <x v="2"/>
  </r>
  <r>
    <n v="19"/>
    <d v="2019-05-06T00:00:00"/>
    <x v="11"/>
    <x v="11"/>
    <x v="1"/>
    <s v="CAJA"/>
    <s v="ALIMENTACION DE EMPLEADOS CTA NUEVA"/>
    <s v="TRANSACCIONES DEL DIA 05/06/2019SPYRAL - GESTION ADMINISTRATIVA"/>
    <n v="56"/>
    <n v="0"/>
    <s v="LOS ANDES"/>
    <x v="2"/>
  </r>
  <r>
    <n v="19"/>
    <d v="2019-05-08T00:00:00"/>
    <x v="11"/>
    <x v="11"/>
    <x v="1"/>
    <s v="CAJA"/>
    <s v="ALIMENTACION DE EMPLEADOS CTA NUEVA"/>
    <s v="TRANSACCIONES DEL DIA 05/08/2019SPYRAL - GESTION ADMINISTRATIVA"/>
    <n v="16"/>
    <n v="0"/>
    <s v="LOS ANDES"/>
    <x v="2"/>
  </r>
  <r>
    <n v="19"/>
    <d v="2019-05-09T00:00:00"/>
    <x v="11"/>
    <x v="11"/>
    <x v="1"/>
    <s v="CAJA"/>
    <s v="ALIMENTACION DE EMPLEADOS CTA NUEVA"/>
    <s v="TRANSACCIONES DEL DIA 05/09/2019SPYRAL - GESTION ADMINISTRATIVA"/>
    <n v="56"/>
    <n v="0"/>
    <s v="LOS ANDES"/>
    <x v="2"/>
  </r>
  <r>
    <n v="19"/>
    <d v="2019-05-13T00:00:00"/>
    <x v="11"/>
    <x v="11"/>
    <x v="1"/>
    <s v="CAJA"/>
    <s v="ALIMENTACION DE EMPLEADOS CTA NUEVA"/>
    <s v="TRANSACCIONES DEL DIA 05/13/2019SPYRAL - GESTION ADMINISTRATIVA"/>
    <n v="40"/>
    <n v="0"/>
    <s v="LOS ANDES"/>
    <x v="2"/>
  </r>
  <r>
    <n v="19"/>
    <d v="2019-05-15T00:00:00"/>
    <x v="11"/>
    <x v="11"/>
    <x v="1"/>
    <s v="CAJA"/>
    <s v="ALIMENTACION DE EMPLEADOS CTA NUEVA"/>
    <s v="TRANSACCIONES DEL DIA 05/15/2019SPYRAL - GESTION ADMINISTRATIVA"/>
    <n v="64"/>
    <n v="0"/>
    <s v="LOS ANDES"/>
    <x v="2"/>
  </r>
  <r>
    <n v="19"/>
    <d v="2019-05-16T00:00:00"/>
    <x v="11"/>
    <x v="11"/>
    <x v="1"/>
    <s v="CAJA"/>
    <s v="ALIMENTACION DE EMPLEADOS CTA NUEVA"/>
    <s v="TRANSACCIONES DEL DIA 05/16/2019SPYRAL - GESTION ADMINISTRATIVA"/>
    <n v="48"/>
    <n v="0"/>
    <s v="LOS ANDES"/>
    <x v="2"/>
  </r>
  <r>
    <n v="19"/>
    <d v="2019-05-18T00:00:00"/>
    <x v="11"/>
    <x v="11"/>
    <x v="1"/>
    <s v="CAJA"/>
    <s v="ALIMENTACION DE EMPLEADOS CTA NUEVA"/>
    <s v="TRANSACCIONES DEL DIA 05/18/2019SPYRAL - GESTION ADMINISTRATIVA"/>
    <n v="64"/>
    <n v="0"/>
    <s v="LOS ANDES"/>
    <x v="2"/>
  </r>
  <r>
    <n v="19"/>
    <d v="2019-05-25T00:00:00"/>
    <x v="11"/>
    <x v="11"/>
    <x v="1"/>
    <s v="CAJA"/>
    <s v="ALIMENTACION DE EMPLEADOS CTA NUEVA"/>
    <s v="TRANSACCIONES DEL DIA 05/25/2019SPYRAL - GESTION ADMINISTRATIVA"/>
    <n v="40"/>
    <n v="0"/>
    <s v="LOS ANDES"/>
    <x v="2"/>
  </r>
  <r>
    <n v="19"/>
    <d v="2019-05-29T00:00:00"/>
    <x v="11"/>
    <x v="11"/>
    <x v="1"/>
    <s v="CAJA"/>
    <s v="ALIMENTACION DE EMPLEADOS CTA NUEVA"/>
    <s v="TRANSACCIONES DEL DIA 05/29/2019SPYRAL - GESTION ADMINISTRATIVA"/>
    <n v="16"/>
    <n v="0"/>
    <s v="LOS ANDES"/>
    <x v="2"/>
  </r>
  <r>
    <n v="19"/>
    <d v="2019-05-30T00:00:00"/>
    <x v="11"/>
    <x v="11"/>
    <x v="1"/>
    <s v="CAJA"/>
    <s v="ALIMENTACION DE EMPLEADOS CTA NUEVA"/>
    <s v="TRANSACCIONES DEL DIA 05/30/2019SPYRAL - GESTION ADMINISTRATIVA"/>
    <n v="32"/>
    <n v="0"/>
    <s v="LOS ANDES"/>
    <x v="2"/>
  </r>
  <r>
    <n v="19"/>
    <d v="2019-06-01T00:00:00"/>
    <x v="2"/>
    <x v="2"/>
    <x v="1"/>
    <s v="CAJA"/>
    <s v="ALIMENTACION DE EMPLEADOS CTA NUEVA"/>
    <s v="TRANSACCIONES DEL DIA 06/01/2019SPYRAL - GESTION ADMINISTRATIVA"/>
    <n v="88"/>
    <n v="0"/>
    <s v="LOS ANDES"/>
    <x v="2"/>
  </r>
  <r>
    <n v="19"/>
    <d v="2019-06-04T00:00:00"/>
    <x v="2"/>
    <x v="2"/>
    <x v="1"/>
    <s v="CAJA"/>
    <s v="ALIMENTACION DE EMPLEADOS CTA NUEVA"/>
    <s v="TRANSACCIONES DEL DIA 06/04/2019SPYRAL - GESTION ADMINISTRATIVA"/>
    <n v="48"/>
    <n v="0"/>
    <s v="LOS ANDES"/>
    <x v="2"/>
  </r>
  <r>
    <n v="19"/>
    <d v="2019-06-06T00:00:00"/>
    <x v="2"/>
    <x v="2"/>
    <x v="1"/>
    <s v="CAJA"/>
    <s v="ALIMENTACION DE EMPLEADOS CTA NUEVA"/>
    <s v="TRANSACCIONES DEL DIA 06/06/2019SPYRAL - GESTION ADMINISTRATIVA"/>
    <n v="32"/>
    <n v="0"/>
    <s v="LOS ANDES"/>
    <x v="2"/>
  </r>
  <r>
    <n v="19"/>
    <d v="2019-06-07T00:00:00"/>
    <x v="2"/>
    <x v="2"/>
    <x v="1"/>
    <s v="CAJA"/>
    <s v="ALIMENTACION DE EMPLEADOS CTA NUEVA"/>
    <s v="TRANSACCIONES DEL DIA 06/07/2019SPYRAL - GESTION ADMINISTRATIVA"/>
    <n v="32"/>
    <n v="0"/>
    <s v="LOS ANDES"/>
    <x v="2"/>
  </r>
  <r>
    <n v="19"/>
    <d v="2019-06-08T00:00:00"/>
    <x v="2"/>
    <x v="2"/>
    <x v="1"/>
    <s v="CAJA"/>
    <s v="ALIMENTACION DE EMPLEADOS CTA NUEVA"/>
    <s v="TRANSACCIONES DEL DIA 06/08/2019SPYRAL - GESTION ADMINISTRATIVA"/>
    <n v="40"/>
    <n v="0"/>
    <s v="LOS ANDES"/>
    <x v="2"/>
  </r>
  <r>
    <n v="19"/>
    <d v="2019-06-11T00:00:00"/>
    <x v="2"/>
    <x v="2"/>
    <x v="1"/>
    <s v="CAJA"/>
    <s v="ALIMENTACION DE EMPLEADOS CTA NUEVA"/>
    <s v="TRANSACCIONES DEL DIA 06/11/2019SPYRAL - GESTION ADMINISTRATIVA"/>
    <n v="16"/>
    <n v="0"/>
    <s v="LOS ANDES"/>
    <x v="2"/>
  </r>
  <r>
    <n v="19"/>
    <d v="2019-06-13T00:00:00"/>
    <x v="2"/>
    <x v="2"/>
    <x v="1"/>
    <s v="CAJA"/>
    <s v="ALIMENTACION DE EMPLEADOS CTA NUEVA"/>
    <s v="TRANSACCIONES DEL DIA 06/13/2019SPYRAL - GESTION ADMINISTRATIVA"/>
    <n v="16"/>
    <n v="0"/>
    <s v="LOS ANDES"/>
    <x v="2"/>
  </r>
  <r>
    <n v="19"/>
    <d v="2019-06-14T00:00:00"/>
    <x v="2"/>
    <x v="2"/>
    <x v="1"/>
    <s v="CAJA"/>
    <s v="ALIMENTACION DE EMPLEADOS CTA NUEVA"/>
    <s v="TRANSACCIONES DEL DIA 06/14/2019SPYRAL - GESTION ADMINISTRATIVA"/>
    <n v="48"/>
    <n v="0"/>
    <s v="LOS ANDES"/>
    <x v="2"/>
  </r>
  <r>
    <n v="19"/>
    <d v="2019-06-15T00:00:00"/>
    <x v="2"/>
    <x v="2"/>
    <x v="1"/>
    <s v="CAJA"/>
    <s v="ALIMENTACION DE EMPLEADOS CTA NUEVA"/>
    <s v="TRANSACCIONES DEL DIA 06/15/2019SPYRAL - GESTION ADMINISTRATIVA"/>
    <n v="48"/>
    <n v="0"/>
    <s v="LOS ANDES"/>
    <x v="2"/>
  </r>
  <r>
    <n v="19"/>
    <d v="2019-06-18T00:00:00"/>
    <x v="2"/>
    <x v="2"/>
    <x v="1"/>
    <s v="CAJA"/>
    <s v="ALIMENTACION DE EMPLEADOS CTA NUEVA"/>
    <s v="TRANSACCIONES DEL DIA 06/18/2019SPYRAL - GESTION ADMINISTRATIVA"/>
    <n v="40"/>
    <n v="0"/>
    <s v="LOS ANDES"/>
    <x v="2"/>
  </r>
  <r>
    <n v="19"/>
    <d v="2019-06-19T00:00:00"/>
    <x v="2"/>
    <x v="2"/>
    <x v="1"/>
    <s v="CAJA"/>
    <s v="ALIMENTACION DE EMPLEADOS CTA NUEVA"/>
    <s v="TRANSACCIONES DEL DIA 06/19/2019SPYRAL - GESTION ADMINISTRATIVA"/>
    <n v="8"/>
    <n v="0"/>
    <s v="LOS ANDES"/>
    <x v="2"/>
  </r>
  <r>
    <n v="19"/>
    <d v="2019-06-21T00:00:00"/>
    <x v="2"/>
    <x v="2"/>
    <x v="1"/>
    <s v="CAJA"/>
    <s v="ALIMENTACION DE EMPLEADOS CTA NUEVA"/>
    <s v="TRANSACCIONES DEL DIA 06/21/2019SPYRAL - GESTION ADMINISTRATIVA"/>
    <n v="8"/>
    <n v="0"/>
    <s v="LOS ANDES"/>
    <x v="2"/>
  </r>
  <r>
    <n v="19"/>
    <d v="2019-06-25T00:00:00"/>
    <x v="2"/>
    <x v="2"/>
    <x v="1"/>
    <s v="CAJA"/>
    <s v="ALIMENTACION DE EMPLEADOS CTA NUEVA"/>
    <s v="TRANSACCIONES DEL DIA 06/25/2019SPYRAL - GESTION ADMINISTRATIVA"/>
    <n v="48"/>
    <n v="0"/>
    <s v="LOS ANDES"/>
    <x v="2"/>
  </r>
  <r>
    <n v="19"/>
    <d v="2019-06-27T00:00:00"/>
    <x v="2"/>
    <x v="2"/>
    <x v="1"/>
    <s v="CAJA"/>
    <s v="ALIMENTACION DE EMPLEADOS CTA NUEVA"/>
    <s v="TRANSACCIONES DEL DIA 06/27/2019SPYRAL - GESTION ADMINISTRATIVA"/>
    <n v="24"/>
    <n v="0"/>
    <s v="LOS ANDES"/>
    <x v="2"/>
  </r>
  <r>
    <n v="19"/>
    <d v="2019-07-02T00:00:00"/>
    <x v="6"/>
    <x v="6"/>
    <x v="1"/>
    <s v="CAJA"/>
    <s v="ALIMENTACION DE EMPLEADOS CTA NUEVA"/>
    <s v="TRANSACCIONES DEL DIA 07/02/2019SPYRAL - GESTION ADMINISTRATIVA"/>
    <n v="56"/>
    <n v="0"/>
    <s v="LOS ANDES"/>
    <x v="2"/>
  </r>
  <r>
    <n v="19"/>
    <d v="2019-07-03T00:00:00"/>
    <x v="6"/>
    <x v="6"/>
    <x v="1"/>
    <s v="CAJA"/>
    <s v="ALIMENTACION DE EMPLEADOS CTA NUEVA"/>
    <s v="TRANSACCIONES DEL DIA 07/03/2019SPYRAL - GESTION ADMINISTRATIVA"/>
    <n v="40"/>
    <n v="0"/>
    <s v="LOS ANDES"/>
    <x v="2"/>
  </r>
  <r>
    <n v="19"/>
    <d v="2019-07-04T00:00:00"/>
    <x v="6"/>
    <x v="6"/>
    <x v="1"/>
    <s v="CAJA"/>
    <s v="ALIMENTACION DE EMPLEADOS CTA NUEVA"/>
    <s v="TRANSACCIONES DEL DIA 07/04/2019SPYRAL - GESTION ADMINISTRATIVA"/>
    <n v="16"/>
    <n v="0"/>
    <s v="LOS ANDES"/>
    <x v="2"/>
  </r>
  <r>
    <n v="19"/>
    <d v="2019-07-08T00:00:00"/>
    <x v="6"/>
    <x v="6"/>
    <x v="1"/>
    <s v="CAJA"/>
    <s v="ALIMENTACION DE EMPLEADOS CTA NUEVA"/>
    <s v="TRANSACCIONES DEL DIA 07/08/2019SPYRAL - GESTION ADMINISTRATIVA"/>
    <n v="40"/>
    <n v="0"/>
    <s v="LOS ANDES"/>
    <x v="2"/>
  </r>
  <r>
    <n v="19"/>
    <d v="2019-07-11T00:00:00"/>
    <x v="6"/>
    <x v="6"/>
    <x v="1"/>
    <s v="CAJA"/>
    <s v="ALIMENTACION DE EMPLEADOS CTA NUEVA"/>
    <s v="TRANSACCIONES DEL DIA 07/11/2019SPYRAL - GESTION ADMINISTRATIVA"/>
    <n v="8"/>
    <n v="0"/>
    <s v="LOS ANDES"/>
    <x v="2"/>
  </r>
  <r>
    <n v="19"/>
    <d v="2019-07-13T00:00:00"/>
    <x v="6"/>
    <x v="6"/>
    <x v="1"/>
    <s v="CAJA"/>
    <s v="ALIMENTACION DE EMPLEADOS CTA NUEVA"/>
    <s v="TRANSACCIONES DEL DIA 07/13/2019SPYRAL - GESTION ADMINISTRATIVA"/>
    <n v="24"/>
    <n v="0"/>
    <s v="LOS ANDES"/>
    <x v="2"/>
  </r>
  <r>
    <n v="19"/>
    <d v="2019-07-16T00:00:00"/>
    <x v="6"/>
    <x v="6"/>
    <x v="1"/>
    <s v="CAJA"/>
    <s v="ALIMENTACION DE EMPLEADOS CTA NUEVA"/>
    <s v="TRANSACCIONES DEL DIA 07/16/2019SPYRAL - GESTION ADMINISTRATIVA"/>
    <n v="40"/>
    <n v="0"/>
    <s v="LOS ANDES"/>
    <x v="2"/>
  </r>
  <r>
    <n v="19"/>
    <d v="2019-07-18T00:00:00"/>
    <x v="6"/>
    <x v="6"/>
    <x v="1"/>
    <s v="CAJA"/>
    <s v="ALIMENTACION DE EMPLEADOS CTA NUEVA"/>
    <s v="TRANSACCIONES DEL DIA 07/18/2019SPYRAL - GESTION ADMINISTRATIVA"/>
    <n v="48"/>
    <n v="0"/>
    <s v="LOS ANDES"/>
    <x v="2"/>
  </r>
  <r>
    <n v="19"/>
    <d v="2019-07-19T00:00:00"/>
    <x v="6"/>
    <x v="6"/>
    <x v="1"/>
    <s v="CAJA"/>
    <s v="ALIMENTACION DE EMPLEADOS CTA NUEVA"/>
    <s v="TRANSACCIONES DEL DIA 07/19/2019SPYRAL - GESTION ADMINISTRATIVA"/>
    <n v="16"/>
    <n v="0"/>
    <s v="LOS ANDES"/>
    <x v="2"/>
  </r>
  <r>
    <n v="19"/>
    <d v="2019-07-20T00:00:00"/>
    <x v="6"/>
    <x v="6"/>
    <x v="1"/>
    <s v="CAJA"/>
    <s v="ALIMENTACION DE EMPLEADOS CTA NUEVA"/>
    <s v="TRANSACCIONES DEL DIA 07/20/2019SPYRAL - GESTION ADMINISTRATIVA"/>
    <n v="32"/>
    <n v="0"/>
    <s v="LOS ANDES"/>
    <x v="2"/>
  </r>
  <r>
    <n v="19"/>
    <d v="2019-07-23T00:00:00"/>
    <x v="6"/>
    <x v="6"/>
    <x v="1"/>
    <s v="CAJA"/>
    <s v="ALIMENTACION DE EMPLEADOS CTA NUEVA"/>
    <s v="TRANSACCIONES DEL DIA 07/23/2019SPYRAL - GESTION ADMINISTRATIVA"/>
    <n v="8"/>
    <n v="0"/>
    <s v="LOS ANDES"/>
    <x v="2"/>
  </r>
  <r>
    <n v="19"/>
    <d v="2019-07-25T00:00:00"/>
    <x v="6"/>
    <x v="6"/>
    <x v="1"/>
    <s v="CAJA"/>
    <s v="ALIMENTACION DE EMPLEADOS CTA NUEVA"/>
    <s v="TRANSACCIONES DEL DIA 07/25/2019SPYRAL - GESTION ADMINISTRATIVA"/>
    <n v="8"/>
    <n v="0"/>
    <s v="LOS ANDES"/>
    <x v="2"/>
  </r>
  <r>
    <n v="19"/>
    <d v="2019-07-26T00:00:00"/>
    <x v="6"/>
    <x v="6"/>
    <x v="1"/>
    <s v="CAJA"/>
    <s v="ALIMENTACION DE EMPLEADOS CTA NUEVA"/>
    <s v="TRANSACCIONES DEL DIA 07/26/2019SPYRAL - GESTION ADMINISTRATIVA"/>
    <n v="8"/>
    <n v="0"/>
    <s v="LOS ANDES"/>
    <x v="2"/>
  </r>
  <r>
    <n v="19"/>
    <d v="2019-07-27T00:00:00"/>
    <x v="6"/>
    <x v="6"/>
    <x v="1"/>
    <s v="CAJA"/>
    <s v="ALIMENTACION DE EMPLEADOS CTA NUEVA"/>
    <s v="TRANSACCIONES DEL DIA 07/27/2019SPYRAL - GESTION ADMINISTRATIVA"/>
    <n v="16"/>
    <n v="0"/>
    <s v="LOS ANDES"/>
    <x v="2"/>
  </r>
  <r>
    <n v="19"/>
    <d v="2019-07-30T00:00:00"/>
    <x v="6"/>
    <x v="6"/>
    <x v="1"/>
    <s v="CAJA"/>
    <s v="ALIMENTACION DE EMPLEADOS CTA NUEVA"/>
    <s v="TRANSACCIONES DEL DIA 07/30/2019SPYRAL - GESTION ADMINISTRATIVA"/>
    <n v="40"/>
    <n v="0"/>
    <s v="LOS ANDES"/>
    <x v="2"/>
  </r>
  <r>
    <n v="19"/>
    <d v="2019-01-21T00:00:00"/>
    <x v="7"/>
    <x v="7"/>
    <x v="1"/>
    <s v="SERVICIOS PERSONALES"/>
    <s v="ALIMENTACION DE EMPLEADOS CTA NUEVA"/>
    <s v="TRANSACCIONES DEL DIA 01/21/2019SPYRAL - GESTION ADMINISTRATIVA"/>
    <n v="8"/>
    <n v="0"/>
    <s v="LOS ANDES"/>
    <x v="2"/>
  </r>
  <r>
    <n v="19"/>
    <d v="2019-02-15T00:00:00"/>
    <x v="8"/>
    <x v="8"/>
    <x v="1"/>
    <s v="SERVICIOS PERSONALES"/>
    <s v="ALIMENTACION DE EMPLEADOS CTA NUEVA"/>
    <s v="TRANSACCIONES DEL DIA 02/15/2019SPYRAL - GESTION ADMINISTRATIVA"/>
    <n v="8"/>
    <n v="0"/>
    <s v="LOS ANDES"/>
    <x v="2"/>
  </r>
  <r>
    <n v="19"/>
    <d v="2019-02-27T00:00:00"/>
    <x v="8"/>
    <x v="8"/>
    <x v="1"/>
    <s v="SERVICIOS PERSONALES"/>
    <s v="ALIMENTACION DE EMPLEADOS CTA NUEVA"/>
    <s v="TRANSACCIONES DEL DIA 02/27/2019SPYRAL - GESTION ADMINISTRATIVA"/>
    <n v="16"/>
    <n v="0"/>
    <s v="LOS ANDES"/>
    <x v="2"/>
  </r>
  <r>
    <n v="19"/>
    <d v="2019-03-08T00:00:00"/>
    <x v="9"/>
    <x v="9"/>
    <x v="1"/>
    <s v="SERVICIOS PERSONALES"/>
    <s v="ALIMENTACION DE EMPLEADOS CTA NUEVA"/>
    <s v="TRANSACCIONES DEL DIA 03/08/2019SPYRAL - GESTION ADMINISTRATIVA"/>
    <n v="16"/>
    <n v="0"/>
    <s v="LOS ANDES"/>
    <x v="2"/>
  </r>
  <r>
    <n v="19"/>
    <d v="2019-04-06T00:00:00"/>
    <x v="10"/>
    <x v="10"/>
    <x v="1"/>
    <s v="SERVICIOS PERSONALES"/>
    <s v="ALIMENTACION DE EMPLEADOS CTA NUEVA"/>
    <s v="TRANSACCIONES DEL DIA 04/06/2019SPYRAL - GESTION ADMINISTRATIVA"/>
    <n v="8"/>
    <n v="0"/>
    <s v="LOS ANDES"/>
    <x v="2"/>
  </r>
  <r>
    <n v="19"/>
    <d v="2019-05-03T00:00:00"/>
    <x v="11"/>
    <x v="11"/>
    <x v="1"/>
    <s v="SERVICIOS PERSONALES"/>
    <s v="ALIMENTACION DE EMPLEADOS CTA NUEVA"/>
    <s v="TRANSACCIONES DEL DIA 05/03/2019SPYRAL - GESTION ADMINISTRATIVA"/>
    <n v="8"/>
    <n v="0"/>
    <s v="LOS ANDES"/>
    <x v="2"/>
  </r>
  <r>
    <n v="19"/>
    <d v="2019-05-09T00:00:00"/>
    <x v="11"/>
    <x v="11"/>
    <x v="1"/>
    <s v="SERVICIOS PERSONALES"/>
    <s v="ALIMENTACION DE EMPLEADOS CTA NUEVA"/>
    <s v="TRANSACCIONES DEL DIA 05/09/2019SPYRAL - GESTION ADMINISTRATIVA"/>
    <n v="8"/>
    <n v="0"/>
    <s v="LOS ANDES"/>
    <x v="2"/>
  </r>
  <r>
    <n v="19"/>
    <d v="2019-06-13T00:00:00"/>
    <x v="2"/>
    <x v="2"/>
    <x v="1"/>
    <s v="SERVICIOS PERSONALES"/>
    <s v="ALIMENTACION DE EMPLEADOS CTA NUEVA"/>
    <s v="TRANSACCIONES DEL DIA 06/13/2019SPYRAL - GESTION ADMINISTRATIVA"/>
    <n v="24"/>
    <n v="0"/>
    <s v="LOS ANDES"/>
    <x v="2"/>
  </r>
  <r>
    <n v="19"/>
    <d v="2019-06-27T00:00:00"/>
    <x v="2"/>
    <x v="2"/>
    <x v="1"/>
    <s v="SERVICIOS PERSONALES"/>
    <s v="ALIMENTACION DE EMPLEADOS CTA NUEVA"/>
    <s v="TRANSACCIONES DEL DIA 06/27/2019SPYRAL - GESTION ADMINISTRATIVA"/>
    <n v="8"/>
    <n v="0"/>
    <s v="LOS ANDES"/>
    <x v="2"/>
  </r>
  <r>
    <n v="19"/>
    <d v="2019-07-02T00:00:00"/>
    <x v="6"/>
    <x v="6"/>
    <x v="1"/>
    <s v="SERVICIOS PERSONALES"/>
    <s v="ALIMENTACION DE EMPLEADOS CTA NUEVA"/>
    <s v="TRANSACCIONES DEL DIA 07/02/2019SPYRAL - GESTION ADMINISTRATIVA"/>
    <n v="8"/>
    <n v="0"/>
    <s v="LOS ANDES"/>
    <x v="2"/>
  </r>
  <r>
    <n v="19"/>
    <d v="2019-07-13T00:00:00"/>
    <x v="6"/>
    <x v="6"/>
    <x v="1"/>
    <s v="SERVICIOS PERSONALES"/>
    <s v="ALIMENTACION DE EMPLEADOS CTA NUEVA"/>
    <s v="TRANSACCIONES DEL DIA 07/13/2019SPYRAL - GESTION ADMINISTRATIVA"/>
    <n v="16"/>
    <n v="0"/>
    <s v="LOS ANDES"/>
    <x v="2"/>
  </r>
  <r>
    <n v="19"/>
    <d v="2019-07-27T00:00:00"/>
    <x v="6"/>
    <x v="6"/>
    <x v="1"/>
    <s v="SERVICIOS PERSONALES"/>
    <s v="ALIMENTACION DE EMPLEADOS CTA NUEVA"/>
    <s v="TRANSACCIONES DEL DIA 07/27/2019SPYRAL - GESTION ADMINISTRATIVA"/>
    <n v="8"/>
    <n v="0"/>
    <s v="LOS ANDES"/>
    <x v="2"/>
  </r>
  <r>
    <n v="20"/>
    <d v="2019-05-27T00:00:00"/>
    <x v="11"/>
    <x v="11"/>
    <x v="1"/>
    <s v="ADMINISTRACION DE SUCURSALES"/>
    <s v="NC ALIMENTACION DE EMPLEADOS NVA"/>
    <s v="TRANSACCIONES DEL DIA 05/27/2019SPYRAL - GESTION ADMINISTRATIVA"/>
    <n v="55.64"/>
    <n v="0"/>
    <s v="VIA ESPANA"/>
    <x v="2"/>
  </r>
  <r>
    <n v="20"/>
    <d v="2019-03-19T00:00:00"/>
    <x v="9"/>
    <x v="9"/>
    <x v="1"/>
    <s v="CAJA"/>
    <s v="ALIMENTACION DE EMPLEADOS CTA NUEVA"/>
    <s v="TRANSACCIONES DEL DIA 03/19/2019SPYRAL - GESTION ADMINISTRATIVA"/>
    <n v="8"/>
    <n v="0"/>
    <s v="VIA ESPANA"/>
    <x v="2"/>
  </r>
  <r>
    <n v="21"/>
    <d v="2019-03-07T00:00:00"/>
    <x v="9"/>
    <x v="9"/>
    <x v="1"/>
    <s v="ADMINISTRACION DE SUCURSALES"/>
    <s v="NC ALIMENTACION DE EMPLEADOS NVA"/>
    <s v="TRANSACCIONES DEL DIA 03/07/2019SPYRAL - GESTION ADMINISTRATIVA"/>
    <n v="60"/>
    <n v="0"/>
    <s v="AVENIDA CUBA"/>
    <x v="2"/>
  </r>
  <r>
    <n v="21"/>
    <d v="2019-06-17T00:00:00"/>
    <x v="2"/>
    <x v="2"/>
    <x v="1"/>
    <s v="ADMINISTRACION DE SUCURSALES"/>
    <s v="NC ALIMENTACION DE EMPLEADOS NVA"/>
    <s v="TRANSACCIONES DEL DIA 06/17/2019SPYRAL - GESTION ADMINISTRATIVA"/>
    <n v="47.98"/>
    <n v="0"/>
    <s v="AVENIDA CUBA"/>
    <x v="2"/>
  </r>
  <r>
    <n v="22"/>
    <d v="2019-01-02T00:00:00"/>
    <x v="7"/>
    <x v="7"/>
    <x v="1"/>
    <s v="ADMINISTRACION DE SUCURSALES"/>
    <s v="ALIMENTACION DE EMPLEADOS CTA NUEVA"/>
    <s v="TRANSACCIONES DEL DIA 01/02/2019SPYRAL - GESTION ADMINISTRATIVA"/>
    <n v="16"/>
    <n v="0"/>
    <s v="CHITRE"/>
    <x v="2"/>
  </r>
  <r>
    <n v="22"/>
    <d v="2019-03-13T00:00:00"/>
    <x v="9"/>
    <x v="9"/>
    <x v="1"/>
    <s v="ADMINISTRACION DE SUCURSALES"/>
    <s v="NC ALIMENTACION DE EMPLEADOS NVA"/>
    <s v="TRANSACCIONES DEL DIA 03/13/2019SPYRAL - GESTION ADMINISTRATIVA"/>
    <n v="67.16"/>
    <n v="0"/>
    <s v="CHITRE"/>
    <x v="2"/>
  </r>
  <r>
    <n v="22"/>
    <d v="2019-03-25T00:00:00"/>
    <x v="9"/>
    <x v="9"/>
    <x v="1"/>
    <s v="ADMINISTRACION DE SUCURSALES"/>
    <s v="ALIMENTACION DE EMPLEADOS CTA NUEVA"/>
    <s v="TRANSACCIONES DEL DIA 03/25/2019SPYRAL - GESTION ADMINISTRATIVA"/>
    <n v="8"/>
    <n v="0"/>
    <s v="CHITRE"/>
    <x v="2"/>
  </r>
  <r>
    <n v="22"/>
    <d v="2019-03-27T00:00:00"/>
    <x v="9"/>
    <x v="9"/>
    <x v="1"/>
    <s v="ADMINISTRACION DE SUCURSALES"/>
    <s v="ALIMENTACION DE EMPLEADOS CTA NUEVA"/>
    <s v="TRANSACCIONES DEL DIA 03/27/2019SPYRAL - GESTION ADMINISTRATIVA"/>
    <n v="8"/>
    <n v="0"/>
    <s v="CHITRE"/>
    <x v="2"/>
  </r>
  <r>
    <n v="22"/>
    <d v="2019-01-02T00:00:00"/>
    <x v="7"/>
    <x v="7"/>
    <x v="1"/>
    <s v="CAJA"/>
    <s v="ALIMENTACION DE EMPLEADOS CTA NUEVA"/>
    <s v="TRANSACCIONES DEL DIA 01/02/2019SPYRAL - GESTION ADMINISTRATIVA"/>
    <n v="32"/>
    <n v="0"/>
    <s v="CHITRE"/>
    <x v="2"/>
  </r>
  <r>
    <n v="22"/>
    <d v="2019-01-02T00:00:00"/>
    <x v="7"/>
    <x v="7"/>
    <x v="1"/>
    <s v="SERVICIOS PERSONALES"/>
    <s v="ALIMENTACION DE EMPLEADOS CTA NUEVA"/>
    <s v="TRANSACCIONES DEL DIA 01/02/2019SPYRAL - GESTION ADMINISTRATIVA"/>
    <n v="8"/>
    <n v="0"/>
    <s v="CHITRE"/>
    <x v="2"/>
  </r>
  <r>
    <n v="23"/>
    <d v="2019-06-01T00:00:00"/>
    <x v="2"/>
    <x v="2"/>
    <x v="1"/>
    <s v="ADMINISTRACION DE SUCURSALES"/>
    <s v="ALIMENTACION DE EMPLEADOS CTA NUEVA"/>
    <s v="TRANSACCIONES DEL DIA 06/01/2019SPYRAL - GESTION ADMINISTRATIVA"/>
    <n v="8"/>
    <n v="0"/>
    <s v="LOS PUEBLOS"/>
    <x v="2"/>
  </r>
  <r>
    <n v="23"/>
    <d v="2019-01-02T00:00:00"/>
    <x v="7"/>
    <x v="7"/>
    <x v="1"/>
    <s v="CAJA"/>
    <s v="ALIMENTACION DE EMPLEADOS CTA NUEVA"/>
    <s v="TRANSACCIONES DEL DIA 01/02/2019SPYRAL - GESTION ADMINISTRATIVA"/>
    <n v="16"/>
    <n v="0"/>
    <s v="LOS PUEBLOS"/>
    <x v="2"/>
  </r>
  <r>
    <n v="23"/>
    <d v="2019-01-03T00:00:00"/>
    <x v="7"/>
    <x v="7"/>
    <x v="1"/>
    <s v="CAJA"/>
    <s v="ALIMENTACION DE EMPLEADOS CTA NUEVA"/>
    <s v="TRANSACCIONES DEL DIA 01/03/2019SPYRAL - GESTION ADMINISTRATIVA"/>
    <n v="8"/>
    <n v="0"/>
    <s v="LOS PUEBLOS"/>
    <x v="2"/>
  </r>
  <r>
    <n v="23"/>
    <d v="2019-02-07T00:00:00"/>
    <x v="8"/>
    <x v="8"/>
    <x v="1"/>
    <s v="CAJA"/>
    <s v="ALIMENTACION DE EMPLEADOS CTA NUEVA"/>
    <s v="TRANSACCIONES DEL DIA 02/07/2019SPYRAL - GESTION ADMINISTRATIVA"/>
    <n v="16"/>
    <n v="0"/>
    <s v="LOS PUEBLOS"/>
    <x v="2"/>
  </r>
  <r>
    <n v="23"/>
    <d v="2019-02-18T00:00:00"/>
    <x v="8"/>
    <x v="8"/>
    <x v="1"/>
    <s v="CAJA"/>
    <s v="ALIMENTACION DE EMPLEADOS CTA NUEVA"/>
    <s v="TRANSACCIONES DEL DIA 02/18/2019SPYRAL - GESTION ADMINISTRATIVA"/>
    <n v="16"/>
    <n v="0"/>
    <s v="LOS PUEBLOS"/>
    <x v="2"/>
  </r>
  <r>
    <n v="23"/>
    <d v="2019-03-06T00:00:00"/>
    <x v="9"/>
    <x v="9"/>
    <x v="1"/>
    <s v="CAJA"/>
    <s v="ALIMENTACION DE EMPLEADOS CTA NUEVA"/>
    <s v="TRANSACCIONES DEL DIA 03/06/2019SPYRAL - GESTION ADMINISTRATIVA"/>
    <n v="16"/>
    <n v="0"/>
    <s v="LOS PUEBLOS"/>
    <x v="2"/>
  </r>
  <r>
    <n v="23"/>
    <d v="2019-03-11T00:00:00"/>
    <x v="9"/>
    <x v="9"/>
    <x v="1"/>
    <s v="CAJA"/>
    <s v="ALIMENTACION DE EMPLEADOS CTA NUEVA"/>
    <s v="TRANSACCIONES DEL DIA 03/11/2019SPYRAL - GESTION ADMINISTRATIVA"/>
    <n v="24"/>
    <n v="0"/>
    <s v="LOS PUEBLOS"/>
    <x v="2"/>
  </r>
  <r>
    <n v="23"/>
    <d v="2019-03-18T00:00:00"/>
    <x v="9"/>
    <x v="9"/>
    <x v="1"/>
    <s v="CAJA"/>
    <s v="ALIMENTACION DE EMPLEADOS CTA NUEVA"/>
    <s v="TRANSACCIONES DEL DIA 03/18/2019SPYRAL - GESTION ADMINISTRATIVA"/>
    <n v="24"/>
    <n v="0"/>
    <s v="LOS PUEBLOS"/>
    <x v="2"/>
  </r>
  <r>
    <n v="23"/>
    <d v="2019-03-19T00:00:00"/>
    <x v="9"/>
    <x v="9"/>
    <x v="1"/>
    <s v="CAJA"/>
    <s v="ALIMENTACION DE EMPLEADOS CTA NUEVA"/>
    <s v="TRANSACCIONES DEL DIA 03/19/2019SPYRAL - GESTION ADMINISTRATIVA"/>
    <n v="16"/>
    <n v="0"/>
    <s v="LOS PUEBLOS"/>
    <x v="2"/>
  </r>
  <r>
    <n v="23"/>
    <d v="2019-04-02T00:00:00"/>
    <x v="10"/>
    <x v="10"/>
    <x v="1"/>
    <s v="CAJA"/>
    <s v="ALIMENTACION DE EMPLEADOS CTA NUEVA"/>
    <s v="TRANSACCIONES DEL DIA 04/02/2019SPYRAL - GESTION ADMINISTRATIVA"/>
    <n v="16"/>
    <n v="0"/>
    <s v="LOS PUEBLOS"/>
    <x v="2"/>
  </r>
  <r>
    <n v="23"/>
    <d v="2019-04-23T00:00:00"/>
    <x v="10"/>
    <x v="10"/>
    <x v="1"/>
    <s v="CAJA"/>
    <s v="ALIMENTACION DE EMPLEADOS CTA NUEVA"/>
    <s v="TRANSACCIONES DEL DIA 04/23/2019SPYRAL - GESTION ADMINISTRATIVA"/>
    <n v="48"/>
    <n v="0"/>
    <s v="LOS PUEBLOS"/>
    <x v="2"/>
  </r>
  <r>
    <n v="23"/>
    <d v="2019-05-07T00:00:00"/>
    <x v="11"/>
    <x v="11"/>
    <x v="1"/>
    <s v="CAJA"/>
    <s v="ALIMENTACION DE EMPLEADOS CTA NUEVA"/>
    <s v="TRANSACCIONES DEL DIA 05/07/2019SPYRAL - GESTION ADMINISTRATIVA"/>
    <n v="80"/>
    <n v="0"/>
    <s v="LOS PUEBLOS"/>
    <x v="2"/>
  </r>
  <r>
    <n v="23"/>
    <d v="2019-05-16T00:00:00"/>
    <x v="11"/>
    <x v="11"/>
    <x v="1"/>
    <s v="CAJA"/>
    <s v="ALIMENTACION DE EMPLEADOS CTA NUEVA"/>
    <s v="TRANSACCIONES DEL DIA 05/16/2019SPYRAL - GESTION ADMINISTRATIVA"/>
    <n v="8"/>
    <n v="0"/>
    <s v="LOS PUEBLOS"/>
    <x v="2"/>
  </r>
  <r>
    <n v="23"/>
    <d v="2019-05-21T00:00:00"/>
    <x v="11"/>
    <x v="11"/>
    <x v="1"/>
    <s v="CAJA"/>
    <s v="ALIMENTACION DE EMPLEADOS CTA NUEVA"/>
    <s v="TRANSACCIONES DEL DIA 05/21/2019SPYRAL - GESTION ADMINISTRATIVA"/>
    <n v="24"/>
    <n v="0"/>
    <s v="LOS PUEBLOS"/>
    <x v="2"/>
  </r>
  <r>
    <n v="23"/>
    <d v="2019-06-01T00:00:00"/>
    <x v="2"/>
    <x v="2"/>
    <x v="1"/>
    <s v="CAJA"/>
    <s v="ALIMENTACION DE EMPLEADOS CTA NUEVA"/>
    <s v="TRANSACCIONES DEL DIA 06/01/2019SPYRAL - GESTION ADMINISTRATIVA"/>
    <n v="32"/>
    <n v="0"/>
    <s v="LOS PUEBLOS"/>
    <x v="2"/>
  </r>
  <r>
    <n v="23"/>
    <d v="2019-06-08T00:00:00"/>
    <x v="2"/>
    <x v="2"/>
    <x v="1"/>
    <s v="CAJA"/>
    <s v="ALIMENTACION DE EMPLEADOS CTA NUEVA"/>
    <s v="TRANSACCIONES DEL DIA 06/08/2019SPYRAL - GESTION ADMINISTRATIVA"/>
    <n v="16"/>
    <n v="0"/>
    <s v="LOS PUEBLOS"/>
    <x v="2"/>
  </r>
  <r>
    <n v="23"/>
    <d v="2019-06-14T00:00:00"/>
    <x v="2"/>
    <x v="2"/>
    <x v="1"/>
    <s v="CAJA"/>
    <s v="ALIMENTACION DE EMPLEADOS CTA NUEVA"/>
    <s v="TRANSACCIONES DEL DIA 06/14/2019SPYRAL - GESTION ADMINISTRATIVA"/>
    <n v="8"/>
    <n v="0"/>
    <s v="LOS PUEBLOS"/>
    <x v="2"/>
  </r>
  <r>
    <n v="23"/>
    <d v="2019-06-18T00:00:00"/>
    <x v="2"/>
    <x v="2"/>
    <x v="1"/>
    <s v="CAJA"/>
    <s v="ALIMENTACION DE EMPLEADOS CTA NUEVA"/>
    <s v="TRANSACCIONES DEL DIA 06/18/2019SPYRAL - GESTION ADMINISTRATIVA"/>
    <n v="24"/>
    <n v="0"/>
    <s v="LOS PUEBLOS"/>
    <x v="2"/>
  </r>
  <r>
    <n v="23"/>
    <d v="2019-06-21T00:00:00"/>
    <x v="2"/>
    <x v="2"/>
    <x v="1"/>
    <s v="CAJA"/>
    <s v="ALIMENTACION DE EMPLEADOS CTA NUEVA"/>
    <s v="TRANSACCIONES DEL DIA 06/21/2019SPYRAL - GESTION ADMINISTRATIVA"/>
    <n v="16"/>
    <n v="0"/>
    <s v="LOS PUEBLOS"/>
    <x v="2"/>
  </r>
  <r>
    <n v="23"/>
    <d v="2019-06-22T00:00:00"/>
    <x v="2"/>
    <x v="2"/>
    <x v="1"/>
    <s v="CAJA"/>
    <s v="ALIMENTACION DE EMPLEADOS CTA NUEVA"/>
    <s v="TRANSACCIONES DEL DIA 06/22/2019SPYRAL - GESTION ADMINISTRATIVA"/>
    <n v="16"/>
    <n v="0"/>
    <s v="LOS PUEBLOS"/>
    <x v="2"/>
  </r>
  <r>
    <n v="23"/>
    <d v="2019-07-08T00:00:00"/>
    <x v="6"/>
    <x v="6"/>
    <x v="1"/>
    <s v="CAJA"/>
    <s v="ALIMENTACION DE EMPLEADOS CTA NUEVA"/>
    <s v="TRANSACCIONES DEL DIA 07/08/2019SPYRAL - GESTION ADMINISTRATIVA"/>
    <n v="8"/>
    <n v="0"/>
    <s v="LOS PUEBLOS"/>
    <x v="2"/>
  </r>
  <r>
    <n v="23"/>
    <d v="2019-07-10T00:00:00"/>
    <x v="6"/>
    <x v="6"/>
    <x v="1"/>
    <s v="CAJA"/>
    <s v="ALIMENTACION DE EMPLEADOS CTA NUEVA"/>
    <s v="TRANSACCIONES DEL DIA 07/10/2019SPYRAL - GESTION ADMINISTRATIVA"/>
    <n v="8"/>
    <n v="0"/>
    <s v="LOS PUEBLOS"/>
    <x v="2"/>
  </r>
  <r>
    <n v="23"/>
    <d v="2019-07-11T00:00:00"/>
    <x v="6"/>
    <x v="6"/>
    <x v="1"/>
    <s v="CAJA"/>
    <s v="ALIMENTACION DE EMPLEADOS CTA NUEVA"/>
    <s v="TRANSACCIONES DEL DIA 07/11/2019SPYRAL - GESTION ADMINISTRATIVA"/>
    <n v="16"/>
    <n v="0"/>
    <s v="LOS PUEBLOS"/>
    <x v="2"/>
  </r>
  <r>
    <n v="23"/>
    <d v="2019-07-17T00:00:00"/>
    <x v="6"/>
    <x v="6"/>
    <x v="1"/>
    <s v="CAJA"/>
    <s v="ALIMENTACION DE EMPLEADOS CTA NUEVA"/>
    <s v="TRANSACCIONES DEL DIA 07/17/2019SPYRAL - GESTION ADMINISTRATIVA"/>
    <n v="24"/>
    <n v="0"/>
    <s v="LOS PUEBLOS"/>
    <x v="2"/>
  </r>
  <r>
    <n v="23"/>
    <d v="2019-07-24T00:00:00"/>
    <x v="6"/>
    <x v="6"/>
    <x v="1"/>
    <s v="CAJA"/>
    <s v="ALIMENTACION DE EMPLEADOS CTA NUEVA"/>
    <s v="TRANSACCIONES DEL DIA 07/24/2019SPYRAL - GESTION ADMINISTRATIVA"/>
    <n v="24"/>
    <n v="0"/>
    <s v="LOS PUEBLOS"/>
    <x v="2"/>
  </r>
  <r>
    <n v="23"/>
    <d v="2019-04-02T00:00:00"/>
    <x v="10"/>
    <x v="10"/>
    <x v="1"/>
    <s v="SERVICIOS PERSONALES"/>
    <s v="ALIMENTACION DE EMPLEADOS CTA NUEVA"/>
    <s v="TRANSACCIONES DEL DIA 04/02/2019SPYRAL - GESTION ADMINISTRATIVA"/>
    <n v="8"/>
    <n v="0"/>
    <s v="LOS PUEBLOS"/>
    <x v="2"/>
  </r>
  <r>
    <n v="23"/>
    <d v="2019-04-12T00:00:00"/>
    <x v="10"/>
    <x v="10"/>
    <x v="1"/>
    <s v="SERVICIOS PERSONALES"/>
    <s v="ALIMENTACION DE EMPLEADOS CTA NUEVA"/>
    <s v="TRANSACCIONES DEL DIA 04/12/2019SPYRAL - GESTION ADMINISTRATIVA"/>
    <n v="8"/>
    <n v="0"/>
    <s v="LOS PUEBLOS"/>
    <x v="2"/>
  </r>
  <r>
    <n v="23"/>
    <d v="2019-05-25T00:00:00"/>
    <x v="11"/>
    <x v="11"/>
    <x v="1"/>
    <s v="SERVICIOS PERSONALES"/>
    <s v="ALIMENTACION DE EMPLEADOS CTA NUEVA"/>
    <s v="TRANSACCIONES DEL DIA 05/25/2019SPYRAL - GESTION ADMINISTRATIVA"/>
    <n v="8"/>
    <n v="0"/>
    <s v="LOS PUEBLOS"/>
    <x v="2"/>
  </r>
  <r>
    <n v="23"/>
    <d v="2019-06-01T00:00:00"/>
    <x v="2"/>
    <x v="2"/>
    <x v="1"/>
    <s v="SERVICIOS PERSONALES"/>
    <s v="ALIMENTACION DE EMPLEADOS CTA NUEVA"/>
    <s v="TRANSACCIONES DEL DIA 06/01/2019SPYRAL - GESTION ADMINISTRATIVA"/>
    <n v="8"/>
    <n v="0"/>
    <s v="LOS PUEBLOS"/>
    <x v="2"/>
  </r>
  <r>
    <n v="23"/>
    <d v="2019-06-08T00:00:00"/>
    <x v="2"/>
    <x v="2"/>
    <x v="1"/>
    <s v="SERVICIOS PERSONALES"/>
    <s v="ALIMENTACION DE EMPLEADOS CTA NUEVA"/>
    <s v="TRANSACCIONES DEL DIA 06/08/2019SPYRAL - GESTION ADMINISTRATIVA"/>
    <n v="8"/>
    <n v="0"/>
    <s v="LOS PUEBLOS"/>
    <x v="2"/>
  </r>
  <r>
    <n v="23"/>
    <d v="2019-06-22T00:00:00"/>
    <x v="2"/>
    <x v="2"/>
    <x v="1"/>
    <s v="SERVICIOS PERSONALES"/>
    <s v="ALIMENTACION DE EMPLEADOS CTA NUEVA"/>
    <s v="TRANSACCIONES DEL DIA 06/22/2019SPYRAL - GESTION ADMINISTRATIVA"/>
    <n v="8"/>
    <n v="0"/>
    <s v="LOS PUEBLOS"/>
    <x v="2"/>
  </r>
  <r>
    <n v="26"/>
    <d v="2019-04-22T00:00:00"/>
    <x v="10"/>
    <x v="10"/>
    <x v="1"/>
    <s v="ADMINISTRACION DE SUCURSALES"/>
    <s v="ALIMENTACION DE EMPLEADOS CTA NUEVA"/>
    <s v="TRANSACCIONES DEL DIA 04/22/2019SPYRAL - GESTION ADMINISTRATIVA"/>
    <n v="8"/>
    <n v="0"/>
    <s v="TRANSISTMICA"/>
    <x v="2"/>
  </r>
  <r>
    <n v="26"/>
    <d v="2019-05-02T00:00:00"/>
    <x v="11"/>
    <x v="11"/>
    <x v="1"/>
    <s v="ADMINISTRACION DE SUCURSALES"/>
    <s v="ALIMENTACION DE EMPLEADOS CTA NUEVA"/>
    <s v="TRANSACCIONES DEL DIA 05/02/2019SPYRAL - GESTION ADMINISTRATIVA"/>
    <n v="8"/>
    <n v="0"/>
    <s v="TRANSISTMICA"/>
    <x v="2"/>
  </r>
  <r>
    <n v="26"/>
    <d v="2019-01-07T00:00:00"/>
    <x v="7"/>
    <x v="7"/>
    <x v="1"/>
    <s v="CAJA"/>
    <s v="ALIMENTACION DE EMPLEADOS CTA NUEVA"/>
    <s v="TRANSACCIONES DEL DIA 01/07/2019SPYRAL - GESTION ADMINISTRATIVA"/>
    <n v="40"/>
    <n v="0"/>
    <s v="TRANSISTMICA"/>
    <x v="2"/>
  </r>
  <r>
    <n v="26"/>
    <d v="2019-01-22T00:00:00"/>
    <x v="7"/>
    <x v="7"/>
    <x v="1"/>
    <s v="CAJA"/>
    <s v="ALIMENTACION DE EMPLEADOS CTA NUEVA"/>
    <s v="TRANSACCIONES DEL DIA 01/22/2019SPYRAL - GESTION ADMINISTRATIVA"/>
    <n v="80"/>
    <n v="0"/>
    <s v="TRANSISTMICA"/>
    <x v="2"/>
  </r>
  <r>
    <n v="26"/>
    <d v="2019-02-04T00:00:00"/>
    <x v="8"/>
    <x v="8"/>
    <x v="1"/>
    <s v="CAJA"/>
    <s v="ALIMENTACION DE EMPLEADOS CTA NUEVA"/>
    <s v="TRANSACCIONES DEL DIA 02/04/2019SPYRAL - GESTION ADMINISTRATIVA"/>
    <n v="96"/>
    <n v="0"/>
    <s v="TRANSISTMICA"/>
    <x v="2"/>
  </r>
  <r>
    <n v="26"/>
    <d v="2019-02-20T00:00:00"/>
    <x v="8"/>
    <x v="8"/>
    <x v="1"/>
    <s v="CAJA"/>
    <s v="ALIMENTACION DE EMPLEADOS CTA NUEVA"/>
    <s v="TRANSACCIONES DEL DIA 02/20/2019SPYRAL - GESTION ADMINISTRATIVA"/>
    <n v="48"/>
    <n v="0"/>
    <s v="TRANSISTMICA"/>
    <x v="2"/>
  </r>
  <r>
    <n v="26"/>
    <d v="2019-03-11T00:00:00"/>
    <x v="9"/>
    <x v="9"/>
    <x v="1"/>
    <s v="CAJA"/>
    <s v="ALIMENTACION DE EMPLEADOS CTA NUEVA"/>
    <s v="TRANSACCIONES DEL DIA 03/11/2019SPYRAL - GESTION ADMINISTRATIVA"/>
    <n v="80"/>
    <n v="0"/>
    <s v="TRANSISTMICA"/>
    <x v="2"/>
  </r>
  <r>
    <n v="26"/>
    <d v="2019-03-14T00:00:00"/>
    <x v="9"/>
    <x v="9"/>
    <x v="1"/>
    <s v="CAJA"/>
    <s v="ALIMENTACION DE EMPLEADOS CTA NUEVA"/>
    <s v="TRANSACCIONES DEL DIA 03/14/2019SPYRAL - GESTION ADMINISTRATIVA"/>
    <n v="16"/>
    <n v="0"/>
    <s v="TRANSISTMICA"/>
    <x v="2"/>
  </r>
  <r>
    <n v="26"/>
    <d v="2019-03-18T00:00:00"/>
    <x v="9"/>
    <x v="9"/>
    <x v="1"/>
    <s v="CAJA"/>
    <s v="ALIMENTACION DE EMPLEADOS CTA NUEVA"/>
    <s v="TRANSACCIONES DEL DIA 03/18/2019SPYRAL - GESTION ADMINISTRATIVA"/>
    <n v="56"/>
    <n v="0"/>
    <s v="TRANSISTMICA"/>
    <x v="2"/>
  </r>
  <r>
    <n v="26"/>
    <d v="2019-04-03T00:00:00"/>
    <x v="10"/>
    <x v="10"/>
    <x v="1"/>
    <s v="CAJA"/>
    <s v="ALIMENTACION DE EMPLEADOS CTA NUEVA"/>
    <s v="TRANSACCIONES DEL DIA 04/03/2019SPYRAL - GESTION ADMINISTRATIVA"/>
    <n v="64"/>
    <n v="0"/>
    <s v="TRANSISTMICA"/>
    <x v="2"/>
  </r>
  <r>
    <n v="26"/>
    <d v="2019-04-24T00:00:00"/>
    <x v="10"/>
    <x v="10"/>
    <x v="1"/>
    <s v="CAJA"/>
    <s v="ALIMENTACION DE EMPLEADOS CTA NUEVA"/>
    <s v="TRANSACCIONES DEL DIA 04/24/2019SPYRAL - GESTION ADMINISTRATIVA"/>
    <n v="104"/>
    <n v="0"/>
    <s v="TRANSISTMICA"/>
    <x v="2"/>
  </r>
  <r>
    <n v="26"/>
    <d v="2019-05-04T00:00:00"/>
    <x v="11"/>
    <x v="11"/>
    <x v="1"/>
    <s v="CAJA"/>
    <s v="ALIMENTACION DE EMPLEADOS CTA NUEVA"/>
    <s v="TRANSACCIONES DEL DIA 05/04/2019SPYRAL - GESTION ADMINISTRATIVA"/>
    <n v="80"/>
    <n v="0"/>
    <s v="TRANSISTMICA"/>
    <x v="2"/>
  </r>
  <r>
    <n v="26"/>
    <d v="2019-05-16T00:00:00"/>
    <x v="11"/>
    <x v="11"/>
    <x v="1"/>
    <s v="CAJA"/>
    <s v="ALIMENTACION DE EMPLEADOS CTA NUEVA"/>
    <s v="TRANSACCIONES DEL DIA 05/16/2019SPYRAL - GESTION ADMINISTRATIVA"/>
    <n v="24"/>
    <n v="0"/>
    <s v="TRANSISTMICA"/>
    <x v="2"/>
  </r>
  <r>
    <n v="26"/>
    <d v="2019-05-21T00:00:00"/>
    <x v="11"/>
    <x v="11"/>
    <x v="1"/>
    <s v="CAJA"/>
    <s v="ALIMENTACION DE EMPLEADOS CTA NUEVA"/>
    <s v="TRANSACCIONES DEL DIA 05/21/2019SPYRAL - GESTION ADMINISTRATIVA"/>
    <n v="72"/>
    <n v="0"/>
    <s v="TRANSISTMICA"/>
    <x v="2"/>
  </r>
  <r>
    <n v="26"/>
    <d v="2019-05-29T00:00:00"/>
    <x v="11"/>
    <x v="11"/>
    <x v="1"/>
    <s v="CAJA"/>
    <s v="ALIMENTACION DE EMPLEADOS CTA NUEVA"/>
    <s v="TRANSACCIONES DEL DIA 05/29/2019SPYRAL - GESTION ADMINISTRATIVA"/>
    <n v="8"/>
    <n v="0"/>
    <s v="TRANSISTMICA"/>
    <x v="2"/>
  </r>
  <r>
    <n v="26"/>
    <d v="2019-06-04T00:00:00"/>
    <x v="2"/>
    <x v="2"/>
    <x v="1"/>
    <s v="CAJA"/>
    <s v="ALIMENTACION DE EMPLEADOS CTA NUEVA"/>
    <s v="TRANSACCIONES DEL DIA 06/04/2019SPYRAL - GESTION ADMINISTRATIVA"/>
    <n v="104"/>
    <n v="0"/>
    <s v="TRANSISTMICA"/>
    <x v="2"/>
  </r>
  <r>
    <n v="26"/>
    <d v="2019-06-25T00:00:00"/>
    <x v="2"/>
    <x v="2"/>
    <x v="1"/>
    <s v="CAJA"/>
    <s v="ALIMENTACION DE EMPLEADOS CTA NUEVA"/>
    <s v="TRANSACCIONES DEL DIA 06/25/2019SPYRAL - GESTION ADMINISTRATIVA"/>
    <n v="80"/>
    <n v="0"/>
    <s v="TRANSISTMICA"/>
    <x v="2"/>
  </r>
  <r>
    <n v="26"/>
    <d v="2019-07-03T00:00:00"/>
    <x v="6"/>
    <x v="6"/>
    <x v="1"/>
    <s v="CAJA"/>
    <s v="ALIMENTACION DE EMPLEADOS CTA NUEVA"/>
    <s v="TRANSACCIONES DEL DIA 07/03/2019SPYRAL - GESTION ADMINISTRATIVA"/>
    <n v="24"/>
    <n v="0"/>
    <s v="TRANSISTMICA"/>
    <x v="2"/>
  </r>
  <r>
    <n v="26"/>
    <d v="2019-07-08T00:00:00"/>
    <x v="6"/>
    <x v="6"/>
    <x v="1"/>
    <s v="CAJA"/>
    <s v="ALIMENTACION DE EMPLEADOS CTA NUEVA"/>
    <s v="TRANSACCIONES DEL DIA 07/08/2019SPYRAL - GESTION ADMINISTRATIVA"/>
    <n v="24"/>
    <n v="0"/>
    <s v="TRANSISTMICA"/>
    <x v="2"/>
  </r>
  <r>
    <n v="26"/>
    <d v="2019-07-11T00:00:00"/>
    <x v="6"/>
    <x v="6"/>
    <x v="1"/>
    <s v="CAJA"/>
    <s v="ALIMENTACION DE EMPLEADOS CTA NUEVA"/>
    <s v="TRANSACCIONES DEL DIA 07/11/2019SPYRAL - GESTION ADMINISTRATIVA"/>
    <n v="8"/>
    <n v="0"/>
    <s v="TRANSISTMICA"/>
    <x v="2"/>
  </r>
  <r>
    <n v="26"/>
    <d v="2019-07-19T00:00:00"/>
    <x v="6"/>
    <x v="6"/>
    <x v="1"/>
    <s v="CAJA"/>
    <s v="ALIMENTACION DE EMPLEADOS CTA NUEVA"/>
    <s v="TRANSACCIONES DEL DIA 07/19/2019SPYRAL - GESTION ADMINISTRATIVA"/>
    <n v="56"/>
    <n v="0"/>
    <s v="TRANSISTMICA"/>
    <x v="2"/>
  </r>
  <r>
    <n v="26"/>
    <d v="2019-07-22T00:00:00"/>
    <x v="6"/>
    <x v="6"/>
    <x v="1"/>
    <s v="CAJA"/>
    <s v="ALIMENTACION DE EMPLEADOS CTA NUEVA"/>
    <s v="TRANSACCIONES DEL DIA 07/22/2019SPYRAL - GESTION ADMINISTRATIVA"/>
    <n v="8"/>
    <n v="0"/>
    <s v="TRANSISTMICA"/>
    <x v="2"/>
  </r>
  <r>
    <n v="26"/>
    <d v="2019-01-11T00:00:00"/>
    <x v="7"/>
    <x v="7"/>
    <x v="1"/>
    <s v="SERVICIOS PERSONALES"/>
    <s v="ALIMENTACION DE EMPLEADOS CTA NUEVA"/>
    <s v="TRANSACCIONES DEL DIA 01/11/2019SPYRAL - GESTION ADMINISTRATIVA"/>
    <n v="16"/>
    <n v="0"/>
    <s v="TRANSISTMICA"/>
    <x v="2"/>
  </r>
  <r>
    <n v="26"/>
    <d v="2019-03-18T00:00:00"/>
    <x v="9"/>
    <x v="9"/>
    <x v="1"/>
    <s v="SERVICIOS PERSONALES"/>
    <s v="ALIMENTACION DE EMPLEADOS CTA NUEVA"/>
    <s v="TRANSACCIONES DEL DIA 03/18/2019SPYRAL - GESTION ADMINISTRATIVA"/>
    <n v="8"/>
    <n v="0"/>
    <s v="TRANSISTMICA"/>
    <x v="2"/>
  </r>
  <r>
    <n v="26"/>
    <d v="2019-05-02T00:00:00"/>
    <x v="11"/>
    <x v="11"/>
    <x v="1"/>
    <s v="SERVICIOS PERSONALES"/>
    <s v="ALIMENTACION DE EMPLEADOS CTA NUEVA"/>
    <s v="TRANSACCIONES DEL DIA 05/02/2019SPYRAL - GESTION ADMINISTRATIVA"/>
    <n v="16"/>
    <n v="0"/>
    <s v="TRANSISTMICA"/>
    <x v="2"/>
  </r>
  <r>
    <n v="26"/>
    <d v="2019-05-22T00:00:00"/>
    <x v="11"/>
    <x v="11"/>
    <x v="1"/>
    <s v="SERVICIOS PERSONALES"/>
    <s v="ALIMENTACION DE EMPLEADOS CTA NUEVA"/>
    <s v="TRANSACCIONES DEL DIA 05/22/2019SPYRAL - GESTION ADMINISTRATIVA"/>
    <n v="8"/>
    <n v="0"/>
    <s v="TRANSISTMICA"/>
    <x v="2"/>
  </r>
  <r>
    <n v="26"/>
    <d v="2019-07-11T00:00:00"/>
    <x v="6"/>
    <x v="6"/>
    <x v="1"/>
    <s v="SERVICIOS PERSONALES"/>
    <s v="ALIMENTACION DE EMPLEADOS CTA NUEVA"/>
    <s v="TRANSACCIONES DEL DIA 07/11/2019SPYRAL - GESTION ADMINISTRATIVA"/>
    <n v="32"/>
    <n v="0"/>
    <s v="TRANSISTMICA"/>
    <x v="2"/>
  </r>
  <r>
    <n v="30"/>
    <d v="2019-03-29T00:00:00"/>
    <x v="9"/>
    <x v="9"/>
    <x v="1"/>
    <s v="ADMINISTRACION DE SUCURSALES"/>
    <s v="ALIMENTACION DE EMPLEADOS CTA NUEVA"/>
    <s v="TRANSACCIONES DEL DIA 03/29/2019SPYRAL - GESTION ADMINISTRATIVA"/>
    <n v="70"/>
    <n v="0"/>
    <s v="DAVID"/>
    <x v="2"/>
  </r>
  <r>
    <n v="30"/>
    <d v="2019-07-02T00:00:00"/>
    <x v="6"/>
    <x v="6"/>
    <x v="1"/>
    <s v="ADMINISTRACION DE SUCURSALES"/>
    <s v="ALIMENTACION DE EMPLEADOS CTA NUEVA"/>
    <s v="TRANSACCIONES DEL DIA 07/02/2019SPYRAL - GESTION ADMINISTRATIVA"/>
    <n v="8"/>
    <n v="0"/>
    <s v="DAVID"/>
    <x v="2"/>
  </r>
  <r>
    <n v="30"/>
    <d v="2019-07-05T00:00:00"/>
    <x v="6"/>
    <x v="6"/>
    <x v="1"/>
    <s v="ADMINISTRACION DE SUCURSALES"/>
    <s v="ALIMENTACION DE EMPLEADOS CTA NUEVA"/>
    <s v="TRANSACCIONES DEL DIA 07/05/2019SPYRAL - GESTION ADMINISTRATIVA"/>
    <n v="8"/>
    <n v="0"/>
    <s v="DAVID"/>
    <x v="2"/>
  </r>
  <r>
    <n v="30"/>
    <d v="2019-01-08T00:00:00"/>
    <x v="7"/>
    <x v="7"/>
    <x v="1"/>
    <s v="CAJA"/>
    <s v="ALIMENTACION DE EMPLEADOS CTA NUEVA"/>
    <s v="TRANSACCIONES DEL DIA 01/08/2019SPYRAL - GESTION ADMINISTRATIVA"/>
    <n v="56"/>
    <n v="0"/>
    <s v="DAVID"/>
    <x v="2"/>
  </r>
  <r>
    <n v="30"/>
    <d v="2019-01-10T00:00:00"/>
    <x v="7"/>
    <x v="7"/>
    <x v="1"/>
    <s v="CAJA"/>
    <s v="ALIMENTACION DE EMPLEADOS CTA NUEVA"/>
    <s v="TRANSACCIONES DEL DIA 01/10/2019SPYRAL - GESTION ADMINISTRATIVA"/>
    <n v="24"/>
    <n v="0"/>
    <s v="DAVID"/>
    <x v="2"/>
  </r>
  <r>
    <n v="30"/>
    <d v="2019-01-11T00:00:00"/>
    <x v="7"/>
    <x v="7"/>
    <x v="1"/>
    <s v="CAJA"/>
    <s v="ALIMENTACION DE EMPLEADOS CTA NUEVA"/>
    <s v="TRANSACCIONES DEL DIA 01/11/2019SPYRAL - GESTION ADMINISTRATIVA"/>
    <n v="8"/>
    <n v="0"/>
    <s v="DAVID"/>
    <x v="2"/>
  </r>
  <r>
    <n v="30"/>
    <d v="2019-01-14T00:00:00"/>
    <x v="7"/>
    <x v="7"/>
    <x v="1"/>
    <s v="CAJA"/>
    <s v="ALIMENTACION DE EMPLEADOS CTA NUEVA"/>
    <s v="TRANSACCIONES DEL DIA 01/14/2019SPYRAL - GESTION ADMINISTRATIVA"/>
    <n v="24"/>
    <n v="0"/>
    <s v="DAVID"/>
    <x v="2"/>
  </r>
  <r>
    <n v="30"/>
    <d v="2019-01-16T00:00:00"/>
    <x v="7"/>
    <x v="7"/>
    <x v="1"/>
    <s v="CAJA"/>
    <s v="ALIMENTACION DE EMPLEADOS CTA NUEVA"/>
    <s v="TRANSACCIONES DEL DIA 01/16/2019SPYRAL - GESTION ADMINISTRATIVA"/>
    <n v="8"/>
    <n v="0"/>
    <s v="DAVID"/>
    <x v="2"/>
  </r>
  <r>
    <n v="30"/>
    <d v="2019-01-18T00:00:00"/>
    <x v="7"/>
    <x v="7"/>
    <x v="1"/>
    <s v="CAJA"/>
    <s v="ALIMENTACION DE EMPLEADOS CTA NUEVA"/>
    <s v="TRANSACCIONES DEL DIA 01/18/2019SPYRAL - GESTION ADMINISTRATIVA"/>
    <n v="32"/>
    <n v="0"/>
    <s v="DAVID"/>
    <x v="2"/>
  </r>
  <r>
    <n v="30"/>
    <d v="2019-01-22T00:00:00"/>
    <x v="7"/>
    <x v="7"/>
    <x v="1"/>
    <s v="CAJA"/>
    <s v="ALIMENTACION DE EMPLEADOS CTA NUEVA"/>
    <s v="TRANSACCIONES DEL DIA 01/22/2019SPYRAL - GESTION ADMINISTRATIVA"/>
    <n v="24"/>
    <n v="0"/>
    <s v="DAVID"/>
    <x v="2"/>
  </r>
  <r>
    <n v="30"/>
    <d v="2019-02-01T00:00:00"/>
    <x v="8"/>
    <x v="8"/>
    <x v="1"/>
    <s v="CAJA"/>
    <s v="ALIMENTACION DE EMPLEADOS CTA NUEVA"/>
    <s v="TRANSACCIONES DEL DIA 02/01/2019SPYRAL - GESTION ADMINISTRATIVA"/>
    <n v="24"/>
    <n v="0"/>
    <s v="DAVID"/>
    <x v="2"/>
  </r>
  <r>
    <n v="30"/>
    <d v="2019-02-05T00:00:00"/>
    <x v="8"/>
    <x v="8"/>
    <x v="1"/>
    <s v="CAJA"/>
    <s v="ALIMENTACION DE EMPLEADOS [EMPL]"/>
    <s v="TRANSACCIONES DEL DIA 02/05/2019SPYRAL - GESTION ADMINISTRATIVA"/>
    <n v="8"/>
    <n v="0"/>
    <s v="DAVID"/>
    <x v="2"/>
  </r>
  <r>
    <n v="30"/>
    <d v="2019-02-05T00:00:00"/>
    <x v="8"/>
    <x v="8"/>
    <x v="1"/>
    <s v="CAJA"/>
    <s v="ALIMENTACION DE EMPLEADOS CTA NUEVA"/>
    <s v="TRANSACCIONES DEL DIA 02/05/2019SPYRAL - GESTION ADMINISTRATIVA"/>
    <n v="24"/>
    <n v="0"/>
    <s v="DAVID"/>
    <x v="2"/>
  </r>
  <r>
    <n v="30"/>
    <d v="2019-02-08T00:00:00"/>
    <x v="8"/>
    <x v="8"/>
    <x v="1"/>
    <s v="CAJA"/>
    <s v="ALIMENTACION DE EMPLEADOS CTA NUEVA"/>
    <s v="TRANSACCIONES DEL DIA 02/08/2019SPYRAL - GESTION ADMINISTRATIVA"/>
    <n v="16"/>
    <n v="0"/>
    <s v="DAVID"/>
    <x v="2"/>
  </r>
  <r>
    <n v="30"/>
    <d v="2019-02-11T00:00:00"/>
    <x v="8"/>
    <x v="8"/>
    <x v="1"/>
    <s v="CAJA"/>
    <s v="ALIMENTACION DE EMPLEADOS CTA NUEVA"/>
    <s v="TRANSACCIONES DEL DIA 02/11/2019SPYRAL - GESTION ADMINISTRATIVA"/>
    <n v="8"/>
    <n v="0"/>
    <s v="DAVID"/>
    <x v="2"/>
  </r>
  <r>
    <n v="30"/>
    <d v="2019-02-15T00:00:00"/>
    <x v="8"/>
    <x v="8"/>
    <x v="1"/>
    <s v="CAJA"/>
    <s v="ALIMENTACION DE EMPLEADOS CTA NUEVA"/>
    <s v="TRANSACCIONES DEL DIA 02/15/2019SPYRAL - GESTION ADMINISTRATIVA"/>
    <n v="16"/>
    <n v="0"/>
    <s v="DAVID"/>
    <x v="2"/>
  </r>
  <r>
    <n v="30"/>
    <d v="2019-02-18T00:00:00"/>
    <x v="8"/>
    <x v="8"/>
    <x v="1"/>
    <s v="CAJA"/>
    <s v="ALIMENTACION DE EMPLEADOS CTA NUEVA"/>
    <s v="TRANSACCIONES DEL DIA 02/18/2019SPYRAL - GESTION ADMINISTRATIVA"/>
    <n v="16"/>
    <n v="0"/>
    <s v="DAVID"/>
    <x v="2"/>
  </r>
  <r>
    <n v="30"/>
    <d v="2019-02-21T00:00:00"/>
    <x v="8"/>
    <x v="8"/>
    <x v="1"/>
    <s v="CAJA"/>
    <s v="ALIMENTACION DE EMPLEADOS CTA NUEVA"/>
    <s v="TRANSACCIONES DEL DIA 02/21/2019SPYRAL - GESTION ADMINISTRATIVA"/>
    <n v="16"/>
    <n v="0"/>
    <s v="DAVID"/>
    <x v="2"/>
  </r>
  <r>
    <n v="30"/>
    <d v="2019-02-22T00:00:00"/>
    <x v="8"/>
    <x v="8"/>
    <x v="1"/>
    <s v="CAJA"/>
    <s v="ALIMENTACION DE EMPLEADOS CTA NUEVA"/>
    <s v="TRANSACCIONES DEL DIA 02/22/2019SPYRAL - GESTION ADMINISTRATIVA"/>
    <n v="16"/>
    <n v="0"/>
    <s v="DAVID"/>
    <x v="2"/>
  </r>
  <r>
    <n v="30"/>
    <d v="2019-03-06T00:00:00"/>
    <x v="9"/>
    <x v="9"/>
    <x v="1"/>
    <s v="CAJA"/>
    <s v="ALIMENTACION DE EMPLEADOS CTA NUEVA"/>
    <s v="TRANSACCIONES DEL DIA 03/06/2019SPYRAL - GESTION ADMINISTRATIVA"/>
    <n v="24"/>
    <n v="0"/>
    <s v="DAVID"/>
    <x v="2"/>
  </r>
  <r>
    <n v="30"/>
    <d v="2019-03-11T00:00:00"/>
    <x v="9"/>
    <x v="9"/>
    <x v="1"/>
    <s v="CAJA"/>
    <s v="ALIMENTACION DE EMPLEADOS CTA NUEVA"/>
    <s v="TRANSACCIONES DEL DIA 03/11/2019SPYRAL - GESTION ADMINISTRATIVA"/>
    <n v="24"/>
    <n v="0"/>
    <s v="DAVID"/>
    <x v="2"/>
  </r>
  <r>
    <n v="30"/>
    <d v="2019-03-12T00:00:00"/>
    <x v="9"/>
    <x v="9"/>
    <x v="1"/>
    <s v="CAJA"/>
    <s v="ALIMENTACION DE EMPLEADOS CTA NUEVA"/>
    <s v="TRANSACCIONES DEL DIA 03/12/2019SPYRAL - GESTION ADMINISTRATIVA"/>
    <n v="8"/>
    <n v="0"/>
    <s v="DAVID"/>
    <x v="2"/>
  </r>
  <r>
    <n v="30"/>
    <d v="2019-03-18T00:00:00"/>
    <x v="9"/>
    <x v="9"/>
    <x v="1"/>
    <s v="CAJA"/>
    <s v="ALIMENTACION DE EMPLEADOS CTA NUEVA"/>
    <s v="TRANSACCIONES DEL DIA 03/18/2019SPYRAL - GESTION ADMINISTRATIVA"/>
    <n v="8"/>
    <n v="0"/>
    <s v="DAVID"/>
    <x v="2"/>
  </r>
  <r>
    <n v="30"/>
    <d v="2019-03-20T00:00:00"/>
    <x v="9"/>
    <x v="9"/>
    <x v="1"/>
    <s v="CAJA"/>
    <s v="ALIMENTACION DE EMPLEADOS CTA NUEVA"/>
    <s v="TRANSACCIONES DEL DIA 03/20/2019SPYRAL - GESTION ADMINISTRATIVA"/>
    <n v="8"/>
    <n v="0"/>
    <s v="DAVID"/>
    <x v="2"/>
  </r>
  <r>
    <n v="30"/>
    <d v="2019-03-22T00:00:00"/>
    <x v="9"/>
    <x v="9"/>
    <x v="1"/>
    <s v="CAJA"/>
    <s v="ALIMENTACION DE EMPLEADOS CTA NUEVA"/>
    <s v="TRANSACCIONES DEL DIA 03/22/2019SPYRAL - GESTION ADMINISTRATIVA"/>
    <n v="16"/>
    <n v="0"/>
    <s v="DAVID"/>
    <x v="2"/>
  </r>
  <r>
    <n v="30"/>
    <d v="2019-03-23T00:00:00"/>
    <x v="9"/>
    <x v="9"/>
    <x v="1"/>
    <s v="CAJA"/>
    <s v="ALIMENTACION DE EMPLEADOS CTA NUEVA"/>
    <s v="TRANSACCIONES DEL DIA 03/23/2019SPYRAL - GESTION ADMINISTRATIVA"/>
    <n v="8"/>
    <n v="0"/>
    <s v="DAVID"/>
    <x v="2"/>
  </r>
  <r>
    <n v="30"/>
    <d v="2019-04-03T00:00:00"/>
    <x v="10"/>
    <x v="10"/>
    <x v="1"/>
    <s v="CAJA"/>
    <s v="ALIMENTACION DE EMPLEADOS CTA NUEVA"/>
    <s v="TRANSACCIONES DEL DIA 04/03/2019SPYRAL - GESTION ADMINISTRATIVA"/>
    <n v="40"/>
    <n v="0"/>
    <s v="DAVID"/>
    <x v="2"/>
  </r>
  <r>
    <n v="30"/>
    <d v="2019-04-05T00:00:00"/>
    <x v="10"/>
    <x v="10"/>
    <x v="1"/>
    <s v="CAJA"/>
    <s v="ALIMENTACION DE EMPLEADOS CTA NUEVA"/>
    <s v="TRANSACCIONES DEL DIA 04/05/2019SPYRAL - GESTION ADMINISTRATIVA"/>
    <n v="24"/>
    <n v="0"/>
    <s v="DAVID"/>
    <x v="2"/>
  </r>
  <r>
    <n v="30"/>
    <d v="2019-04-08T00:00:00"/>
    <x v="10"/>
    <x v="10"/>
    <x v="1"/>
    <s v="CAJA"/>
    <s v="ALIMENTACION DE EMPLEADOS CTA NUEVA"/>
    <s v="TRANSACCIONES DEL DIA 04/08/2019SPYRAL - GESTION ADMINISTRATIVA"/>
    <n v="8"/>
    <n v="0"/>
    <s v="DAVID"/>
    <x v="2"/>
  </r>
  <r>
    <n v="30"/>
    <d v="2019-04-15T00:00:00"/>
    <x v="10"/>
    <x v="10"/>
    <x v="1"/>
    <s v="CAJA"/>
    <s v="ALIMENTACION DE EMPLEADOS CTA NUEVA"/>
    <s v="TRANSACCIONES DEL DIA 04/15/2019SPYRAL - GESTION ADMINISTRATIVA"/>
    <n v="8"/>
    <n v="0"/>
    <s v="DAVID"/>
    <x v="2"/>
  </r>
  <r>
    <n v="30"/>
    <d v="2019-04-16T00:00:00"/>
    <x v="10"/>
    <x v="10"/>
    <x v="1"/>
    <s v="CAJA"/>
    <s v="ALIMENTACION DE EMPLEADOS CTA NUEVA"/>
    <s v="TRANSACCIONES DEL DIA 04/16/2019SPYRAL - GESTION ADMINISTRATIVA"/>
    <n v="16"/>
    <n v="0"/>
    <s v="DAVID"/>
    <x v="2"/>
  </r>
  <r>
    <n v="30"/>
    <d v="2019-04-17T00:00:00"/>
    <x v="10"/>
    <x v="10"/>
    <x v="1"/>
    <s v="CAJA"/>
    <s v="ALIMENTACION DE EMPLEADOS CTA NUEVA"/>
    <s v="TRANSACCIONES DEL DIA 04/17/2019SPYRAL - GESTION ADMINISTRATIVA"/>
    <n v="24"/>
    <n v="0"/>
    <s v="DAVID"/>
    <x v="2"/>
  </r>
  <r>
    <n v="30"/>
    <d v="2019-04-26T00:00:00"/>
    <x v="10"/>
    <x v="10"/>
    <x v="1"/>
    <s v="CAJA"/>
    <s v="ALIMENTACION DE EMPLEADOS CTA NUEVA"/>
    <s v="TRANSACCIONES DEL DIA 04/26/2019SPYRAL - GESTION ADMINISTRATIVA"/>
    <n v="24"/>
    <n v="0"/>
    <s v="DAVID"/>
    <x v="2"/>
  </r>
  <r>
    <n v="30"/>
    <d v="2019-04-29T00:00:00"/>
    <x v="10"/>
    <x v="10"/>
    <x v="1"/>
    <s v="CAJA"/>
    <s v="ALIMENTACION DE EMPLEADOS CTA NUEVA"/>
    <s v="TRANSACCIONES DEL DIA 04/29/2019SPYRAL - GESTION ADMINISTRATIVA"/>
    <n v="8"/>
    <n v="0"/>
    <s v="DAVID"/>
    <x v="2"/>
  </r>
  <r>
    <n v="30"/>
    <d v="2019-05-03T00:00:00"/>
    <x v="11"/>
    <x v="11"/>
    <x v="1"/>
    <s v="CAJA"/>
    <s v="ALIMENTACION DE EMPLEADOS CTA NUEVA"/>
    <s v="TRANSACCIONES DEL DIA 05/03/2019SPYRAL - GESTION ADMINISTRATIVA"/>
    <n v="16"/>
    <n v="0"/>
    <s v="DAVID"/>
    <x v="2"/>
  </r>
  <r>
    <n v="30"/>
    <d v="2019-05-04T00:00:00"/>
    <x v="11"/>
    <x v="11"/>
    <x v="1"/>
    <s v="CAJA"/>
    <s v="ALIMENTACION DE EMPLEADOS CTA NUEVA"/>
    <s v="TRANSACCIONES DEL DIA 05/04/2019SPYRAL - GESTION ADMINISTRATIVA"/>
    <n v="8"/>
    <n v="0"/>
    <s v="DAVID"/>
    <x v="2"/>
  </r>
  <r>
    <n v="30"/>
    <d v="2019-05-06T00:00:00"/>
    <x v="11"/>
    <x v="11"/>
    <x v="1"/>
    <s v="CAJA"/>
    <s v="ALIMENTACION DE EMPLEADOS CTA NUEVA"/>
    <s v="TRANSACCIONES DEL DIA 05/06/2019SPYRAL - GESTION ADMINISTRATIVA"/>
    <n v="40"/>
    <n v="0"/>
    <s v="DAVID"/>
    <x v="2"/>
  </r>
  <r>
    <n v="30"/>
    <d v="2019-05-07T00:00:00"/>
    <x v="11"/>
    <x v="11"/>
    <x v="1"/>
    <s v="CAJA"/>
    <s v="ALIMENTACION DE EMPLEADOS CTA NUEVA"/>
    <s v="TRANSACCIONES DEL DIA 05/07/2019SPYRAL - GESTION ADMINISTRATIVA"/>
    <n v="8"/>
    <n v="0"/>
    <s v="DAVID"/>
    <x v="2"/>
  </r>
  <r>
    <n v="30"/>
    <d v="2019-05-13T00:00:00"/>
    <x v="11"/>
    <x v="11"/>
    <x v="1"/>
    <s v="CAJA"/>
    <s v="ALIMENTACION DE EMPLEADOS CTA NUEVA"/>
    <s v="TRANSACCIONES DEL DIA 05/13/2019SPYRAL - GESTION ADMINISTRATIVA"/>
    <n v="8"/>
    <n v="0"/>
    <s v="DAVID"/>
    <x v="2"/>
  </r>
  <r>
    <n v="30"/>
    <d v="2019-05-16T00:00:00"/>
    <x v="11"/>
    <x v="11"/>
    <x v="1"/>
    <s v="CAJA"/>
    <s v="ALIMENTACION DE EMPLEADOS CTA NUEVA"/>
    <s v="TRANSACCIONES DEL DIA 05/16/2019SPYRAL - GESTION ADMINISTRATIVA"/>
    <n v="8"/>
    <n v="0"/>
    <s v="DAVID"/>
    <x v="2"/>
  </r>
  <r>
    <n v="30"/>
    <d v="2019-05-18T00:00:00"/>
    <x v="11"/>
    <x v="11"/>
    <x v="1"/>
    <s v="CAJA"/>
    <s v="ALIMENTACION DE EMPLEADOS CTA NUEVA"/>
    <s v="TRANSACCIONES DEL DIA 05/18/2019SPYRAL - GESTION ADMINISTRATIVA"/>
    <n v="24"/>
    <n v="0"/>
    <s v="DAVID"/>
    <x v="2"/>
  </r>
  <r>
    <n v="30"/>
    <d v="2019-05-21T00:00:00"/>
    <x v="11"/>
    <x v="11"/>
    <x v="1"/>
    <s v="CAJA"/>
    <s v="ALIMENTACION DE EMPLEADOS CTA NUEVA"/>
    <s v="TRANSACCIONES DEL DIA 05/21/2019SPYRAL - GESTION ADMINISTRATIVA"/>
    <n v="8"/>
    <n v="0"/>
    <s v="DAVID"/>
    <x v="2"/>
  </r>
  <r>
    <n v="30"/>
    <d v="2019-05-23T00:00:00"/>
    <x v="11"/>
    <x v="11"/>
    <x v="1"/>
    <s v="CAJA"/>
    <s v="ALIMENTACION DE EMPLEADOS CTA NUEVA"/>
    <s v="TRANSACCIONES DEL DIA 05/23/2019SPYRAL - GESTION ADMINISTRATIVA"/>
    <n v="16"/>
    <n v="0"/>
    <s v="DAVID"/>
    <x v="2"/>
  </r>
  <r>
    <n v="30"/>
    <d v="2019-05-24T00:00:00"/>
    <x v="11"/>
    <x v="11"/>
    <x v="1"/>
    <s v="CAJA"/>
    <s v="ALIMENTACION DE EMPLEADOS CTA NUEVA"/>
    <s v="TRANSACCIONES DEL DIA 05/24/2019SPYRAL - GESTION ADMINISTRATIVA"/>
    <n v="8"/>
    <n v="0"/>
    <s v="DAVID"/>
    <x v="2"/>
  </r>
  <r>
    <n v="30"/>
    <d v="2019-05-29T00:00:00"/>
    <x v="11"/>
    <x v="11"/>
    <x v="1"/>
    <s v="CAJA"/>
    <s v="ALIMENTACION DE EMPLEADOS CTA NUEVA"/>
    <s v="TRANSACCIONES DEL DIA 05/29/2019SPYRAL - GESTION ADMINISTRATIVA"/>
    <n v="8"/>
    <n v="0"/>
    <s v="DAVID"/>
    <x v="2"/>
  </r>
  <r>
    <n v="30"/>
    <d v="2019-06-19T00:00:00"/>
    <x v="2"/>
    <x v="2"/>
    <x v="1"/>
    <s v="CAJA"/>
    <s v="ALIMENTACION DE EMPLEADOS CTA NUEVA"/>
    <s v="TRANSACCIONES DEL DIA 06/19/2019SPYRAL - GESTION ADMINISTRATIVA"/>
    <n v="80"/>
    <n v="0"/>
    <s v="DAVID"/>
    <x v="2"/>
  </r>
  <r>
    <n v="30"/>
    <d v="2019-06-21T00:00:00"/>
    <x v="2"/>
    <x v="2"/>
    <x v="1"/>
    <s v="CAJA"/>
    <s v="ALIMENTACION DE EMPLEADOS CTA NUEVA"/>
    <s v="TRANSACCIONES DEL DIA 06/21/2019SPYRAL - GESTION ADMINISTRATIVA"/>
    <n v="16"/>
    <n v="0"/>
    <s v="DAVID"/>
    <x v="2"/>
  </r>
  <r>
    <n v="30"/>
    <d v="2019-06-25T00:00:00"/>
    <x v="2"/>
    <x v="2"/>
    <x v="1"/>
    <s v="CAJA"/>
    <s v="ALIMENTACION DE EMPLEADOS CTA NUEVA"/>
    <s v="TRANSACCIONES DEL DIA 06/25/2019SPYRAL - GESTION ADMINISTRATIVA"/>
    <n v="16"/>
    <n v="0"/>
    <s v="DAVID"/>
    <x v="2"/>
  </r>
  <r>
    <n v="30"/>
    <d v="2019-06-26T00:00:00"/>
    <x v="2"/>
    <x v="2"/>
    <x v="1"/>
    <s v="CAJA"/>
    <s v="ALIMENTACION DE EMPLEADOS CTA NUEVA"/>
    <s v="TRANSACCIONES DEL DIA 06/26/2019SPYRAL - GESTION ADMINISTRATIVA"/>
    <n v="8"/>
    <n v="0"/>
    <s v="DAVID"/>
    <x v="2"/>
  </r>
  <r>
    <n v="30"/>
    <d v="2019-07-03T00:00:00"/>
    <x v="6"/>
    <x v="6"/>
    <x v="1"/>
    <s v="CAJA"/>
    <s v="ALIMENTACION DE EMPLEADOS CTA NUEVA"/>
    <s v="TRANSACCIONES DEL DIA 07/03/2019SPYRAL - GESTION ADMINISTRATIVA"/>
    <n v="24"/>
    <n v="0"/>
    <s v="DAVID"/>
    <x v="2"/>
  </r>
  <r>
    <n v="30"/>
    <d v="2019-07-04T00:00:00"/>
    <x v="6"/>
    <x v="6"/>
    <x v="1"/>
    <s v="CAJA"/>
    <s v="ALIMENTACION DE EMPLEADOS CTA NUEVA"/>
    <s v="TRANSACCIONES DEL DIA 07/04/2019SPYRAL - GESTION ADMINISTRATIVA"/>
    <n v="24"/>
    <n v="0"/>
    <s v="DAVID"/>
    <x v="2"/>
  </r>
  <r>
    <n v="30"/>
    <d v="2019-07-05T00:00:00"/>
    <x v="6"/>
    <x v="6"/>
    <x v="1"/>
    <s v="CAJA"/>
    <s v="ALIMENTACION DE EMPLEADOS CTA NUEVA"/>
    <s v="TRANSACCIONES DEL DIA 07/05/2019SPYRAL - GESTION ADMINISTRATIVA"/>
    <n v="8"/>
    <n v="0"/>
    <s v="DAVID"/>
    <x v="2"/>
  </r>
  <r>
    <n v="30"/>
    <d v="2019-07-09T00:00:00"/>
    <x v="6"/>
    <x v="6"/>
    <x v="1"/>
    <s v="CAJA"/>
    <s v="ALIMENTACION DE EMPLEADOS CTA NUEVA"/>
    <s v="TRANSACCIONES DEL DIA 07/09/2019SPYRAL - GESTION ADMINISTRATIVA"/>
    <n v="16"/>
    <n v="0"/>
    <s v="DAVID"/>
    <x v="2"/>
  </r>
  <r>
    <n v="30"/>
    <d v="2019-07-11T00:00:00"/>
    <x v="6"/>
    <x v="6"/>
    <x v="1"/>
    <s v="CAJA"/>
    <s v="ALIMENTACION DE EMPLEADOS CTA NUEVA"/>
    <s v="TRANSACCIONES DEL DIA 07/11/2019SPYRAL - GESTION ADMINISTRATIVA"/>
    <n v="16"/>
    <n v="0"/>
    <s v="DAVID"/>
    <x v="2"/>
  </r>
  <r>
    <n v="30"/>
    <d v="2019-07-13T00:00:00"/>
    <x v="6"/>
    <x v="6"/>
    <x v="1"/>
    <s v="CAJA"/>
    <s v="ALIMENTACION DE EMPLEADOS CTA NUEVA"/>
    <s v="TRANSACCIONES DEL DIA 07/13/2019SPYRAL - GESTION ADMINISTRATIVA"/>
    <n v="8"/>
    <n v="0"/>
    <s v="DAVID"/>
    <x v="2"/>
  </r>
  <r>
    <n v="30"/>
    <d v="2019-07-16T00:00:00"/>
    <x v="6"/>
    <x v="6"/>
    <x v="1"/>
    <s v="CAJA"/>
    <s v="ALIMENTACION DE EMPLEADOS CTA NUEVA"/>
    <s v="TRANSACCIONES DEL DIA 07/16/2019SPYRAL - GESTION ADMINISTRATIVA"/>
    <n v="32"/>
    <n v="0"/>
    <s v="DAVID"/>
    <x v="2"/>
  </r>
  <r>
    <n v="30"/>
    <d v="2019-07-17T00:00:00"/>
    <x v="6"/>
    <x v="6"/>
    <x v="1"/>
    <s v="CAJA"/>
    <s v="ALIMENTACION DE EMPLEADOS CTA NUEVA"/>
    <s v="TRANSACCIONES DEL DIA 07/17/2019SPYRAL - GESTION ADMINISTRATIVA"/>
    <n v="16"/>
    <n v="0"/>
    <s v="DAVID"/>
    <x v="2"/>
  </r>
  <r>
    <n v="30"/>
    <d v="2019-07-22T00:00:00"/>
    <x v="6"/>
    <x v="6"/>
    <x v="1"/>
    <s v="CAJA"/>
    <s v="ALIMENTACION DE EMPLEADOS CTA NUEVA"/>
    <s v="TRANSACCIONES DEL DIA 07/22/2019SPYRAL - GESTION ADMINISTRATIVA"/>
    <n v="16"/>
    <n v="0"/>
    <s v="DAVID"/>
    <x v="2"/>
  </r>
  <r>
    <n v="30"/>
    <d v="2019-07-24T00:00:00"/>
    <x v="6"/>
    <x v="6"/>
    <x v="1"/>
    <s v="CAJA"/>
    <s v="ALIMENTACION DE EMPLEADOS CTA NUEVA"/>
    <s v="TRANSACCIONES DEL DIA 07/24/2019SPYRAL - GESTION ADMINISTRATIVA"/>
    <n v="8"/>
    <n v="0"/>
    <s v="DAVID"/>
    <x v="2"/>
  </r>
  <r>
    <n v="30"/>
    <d v="2019-07-25T00:00:00"/>
    <x v="6"/>
    <x v="6"/>
    <x v="1"/>
    <s v="CAJA"/>
    <s v="ALIMENTACION DE EMPLEADOS CTA NUEVA"/>
    <s v="TRANSACCIONES DEL DIA 07/25/2019SPYRAL - GESTION ADMINISTRATIVA"/>
    <n v="8"/>
    <n v="0"/>
    <s v="DAVID"/>
    <x v="2"/>
  </r>
  <r>
    <n v="30"/>
    <d v="2019-07-26T00:00:00"/>
    <x v="6"/>
    <x v="6"/>
    <x v="1"/>
    <s v="CAJA"/>
    <s v="ALIMENTACION DE EMPLEADOS CTA NUEVA"/>
    <s v="TRANSACCIONES DEL DIA 07/26/2019SPYRAL - GESTION ADMINISTRATIVA"/>
    <n v="8"/>
    <n v="0"/>
    <s v="DAVID"/>
    <x v="2"/>
  </r>
  <r>
    <n v="30"/>
    <d v="2019-02-18T00:00:00"/>
    <x v="8"/>
    <x v="8"/>
    <x v="1"/>
    <s v="SERVICIOS PERSONALES"/>
    <s v="ALIMENTACION DE EMPLEADOS CTA NUEVA"/>
    <s v="TRANSACCIONES DEL DIA 02/18/2019SPYRAL - GESTION ADMINISTRATIVA"/>
    <n v="8"/>
    <n v="0"/>
    <s v="DAVID"/>
    <x v="2"/>
  </r>
  <r>
    <n v="32"/>
    <d v="2019-04-05T00:00:00"/>
    <x v="10"/>
    <x v="10"/>
    <x v="1"/>
    <s v="ADMINISTRACION DE SUCURSALES"/>
    <s v="NC ALIMENTACION DE EMPLEADOS NVA"/>
    <s v="TRANSACCIONES DEL DIA 04/05/2019SPYRAL - GESTION ADMINISTRATIVA"/>
    <n v="57.27"/>
    <n v="0"/>
    <s v="PLAZA LAS AMERICAS"/>
    <x v="2"/>
  </r>
  <r>
    <n v="32"/>
    <d v="2019-06-03T00:00:00"/>
    <x v="2"/>
    <x v="2"/>
    <x v="1"/>
    <s v="ADMINISTRACION DE SUCURSALES"/>
    <s v="NC ALIMENTACION DE EMPLEADOS NVA"/>
    <s v="TRANSACCIONES DEL DIA 06/03/2019SPYRAL - GESTION ADMINISTRATIVA"/>
    <n v="24.07"/>
    <n v="0"/>
    <s v="PLAZA LAS AMERICAS"/>
    <x v="2"/>
  </r>
  <r>
    <n v="33"/>
    <d v="2019-03-09T00:00:00"/>
    <x v="9"/>
    <x v="9"/>
    <x v="1"/>
    <s v="ADMINISTRACION DE SUCURSALES"/>
    <s v="NC ALIMENTACION DE EMPLEADOS NVA"/>
    <s v="TRANSACCIONES DEL DIA 03/09/2019SPYRAL - GESTION ADMINISTRATIVA"/>
    <n v="40.75"/>
    <n v="0"/>
    <s v="CORONADO"/>
    <x v="2"/>
  </r>
  <r>
    <n v="33"/>
    <d v="2019-04-11T00:00:00"/>
    <x v="10"/>
    <x v="10"/>
    <x v="1"/>
    <s v="ADMINISTRACION DE SUCURSALES"/>
    <s v="NC ALIMENTACION DE EMPLEADOS NVA"/>
    <s v="TRANSACCIONES DEL DIA 04/11/2019SPYRAL - GESTION ADMINISTRATIVA"/>
    <n v="23.99"/>
    <n v="0"/>
    <s v="CORONADO"/>
    <x v="2"/>
  </r>
  <r>
    <n v="33"/>
    <d v="2019-04-29T00:00:00"/>
    <x v="10"/>
    <x v="10"/>
    <x v="1"/>
    <s v="CAJA"/>
    <s v="ALIMENTACION DE EMPLEADOS CTA NUEVA"/>
    <s v="TRANSACCIONES DEL DIA 04/29/2019SPYRAL - GESTION ADMINISTRATIVA"/>
    <n v="8"/>
    <n v="0"/>
    <s v="CORONADO"/>
    <x v="2"/>
  </r>
  <r>
    <n v="34"/>
    <d v="2019-01-16T00:00:00"/>
    <x v="7"/>
    <x v="7"/>
    <x v="1"/>
    <s v="CAJA"/>
    <s v="ALIMENTACION DE EMPLEADOS CTA NUEVA"/>
    <s v="TRANSACCIONES DEL DIA 01/16/2019SPYRAL - GESTION ADMINISTRATIVA"/>
    <n v="8"/>
    <n v="0"/>
    <s v="ALBROOK MALL"/>
    <x v="2"/>
  </r>
  <r>
    <n v="34"/>
    <d v="2019-02-01T00:00:00"/>
    <x v="8"/>
    <x v="8"/>
    <x v="1"/>
    <s v="CAJA"/>
    <s v="ALIMENTACION DE EMPLEADOS CTA NUEVA"/>
    <s v="TRANSACCIONES DEL DIA 02/01/2019SPYRAL - GESTION ADMINISTRATIVA"/>
    <n v="8"/>
    <n v="0"/>
    <s v="ALBROOK MALL"/>
    <x v="2"/>
  </r>
  <r>
    <n v="34"/>
    <d v="2019-02-18T00:00:00"/>
    <x v="8"/>
    <x v="8"/>
    <x v="1"/>
    <s v="CAJA"/>
    <s v="ALIMENTACION DE EMPLEADOS CTA NUEVA"/>
    <s v="TRANSACCIONES DEL DIA 02/18/2019SPYRAL - GESTION ADMINISTRATIVA"/>
    <n v="8"/>
    <n v="0"/>
    <s v="ALBROOK MALL"/>
    <x v="2"/>
  </r>
  <r>
    <n v="34"/>
    <d v="2019-03-21T00:00:00"/>
    <x v="9"/>
    <x v="9"/>
    <x v="1"/>
    <s v="CAJA"/>
    <s v="ALIMENTACION DE EMPLEADOS CTA NUEVA"/>
    <s v="TRANSACCIONES DEL DIA 03/21/2019SPYRAL - GESTION ADMINISTRATIVA"/>
    <n v="8"/>
    <n v="0"/>
    <s v="ALBROOK MALL"/>
    <x v="2"/>
  </r>
  <r>
    <n v="34"/>
    <d v="2019-04-24T00:00:00"/>
    <x v="10"/>
    <x v="10"/>
    <x v="1"/>
    <s v="CAJA"/>
    <s v="ALIMENTACION DE EMPLEADOS CTA NUEVA"/>
    <s v="TRANSACCIONES DEL DIA 04/24/2019SPYRAL - GESTION ADMINISTRATIVA"/>
    <n v="8"/>
    <n v="0"/>
    <s v="ALBROOK MALL"/>
    <x v="2"/>
  </r>
  <r>
    <n v="35"/>
    <d v="2019-03-01T00:00:00"/>
    <x v="9"/>
    <x v="9"/>
    <x v="1"/>
    <s v="ADMINISTRACION DE SUCURSALES"/>
    <s v="NC ALIMENTACION DE EMPLEADOS NVA"/>
    <s v="TRANSACCIONES DEL DIA 03/01/2019SPYRAL - GESTION ADMINISTRATIVA"/>
    <n v="12.9"/>
    <n v="0"/>
    <s v="PANAMA PACIFICO"/>
    <x v="2"/>
  </r>
  <r>
    <n v="35"/>
    <d v="2019-05-28T00:00:00"/>
    <x v="11"/>
    <x v="11"/>
    <x v="1"/>
    <s v="ADMINISTRACION DE SUCURSALES"/>
    <s v="NC ALIMENTACION DE EMPLEADOS NVA"/>
    <s v="TRANSACCIONES DEL DIA 05/28/2019SPYRAL - GESTION ADMINISTRATIVA"/>
    <n v="15.66"/>
    <n v="0"/>
    <s v="PANAMA PACIFICO"/>
    <x v="2"/>
  </r>
  <r>
    <n v="37"/>
    <d v="2019-03-15T00:00:00"/>
    <x v="9"/>
    <x v="9"/>
    <x v="1"/>
    <s v="ADMINISTRACION DE SUCURSALES"/>
    <s v="NC ALIMENTACION DE EMPLEADOS NVA"/>
    <s v="TRANSACCIONES DEL DIA 03/15/2019SPYRAL - GESTION ADMINISTRATIVA"/>
    <n v="9.5"/>
    <n v="0"/>
    <s v="PENONOME"/>
    <x v="2"/>
  </r>
  <r>
    <n v="37"/>
    <d v="2019-05-10T00:00:00"/>
    <x v="11"/>
    <x v="11"/>
    <x v="1"/>
    <s v="ADMINISTRACION DE SUCURSALES"/>
    <s v="NC ALIMENTACION DE EMPLEADOS NVA"/>
    <s v="TRANSACCIONES DEL DIA 05/10/2019SPYRAL - GESTION ADMINISTRATIVA"/>
    <n v="9.5"/>
    <n v="0"/>
    <s v="PENONOME"/>
    <x v="2"/>
  </r>
  <r>
    <n v="37"/>
    <d v="2019-06-25T00:00:00"/>
    <x v="2"/>
    <x v="2"/>
    <x v="1"/>
    <s v="ADMINISTRACION DE SUCURSALES"/>
    <s v="NC ALIMENTACION DE EMPLEADOS NVA"/>
    <s v="TRANSACCIONES DEL DIA 06/25/2019SPYRAL - GESTION ADMINISTRATIVA"/>
    <n v="18"/>
    <n v="0"/>
    <s v="PENONOME"/>
    <x v="2"/>
  </r>
  <r>
    <n v="38"/>
    <d v="2019-03-15T00:00:00"/>
    <x v="9"/>
    <x v="9"/>
    <x v="1"/>
    <s v="ADMINISTRACION DE SUCURSALES"/>
    <s v="NC ALIMENTACION DE EMPLEADOS NVA"/>
    <s v="TRANSACCIONES DEL DIA 03/15/2019SPYRAL - GESTION ADMINISTRATIVA"/>
    <n v="53.96"/>
    <n v="0"/>
    <s v="ALBROOK"/>
    <x v="2"/>
  </r>
  <r>
    <n v="38"/>
    <d v="2019-01-04T00:00:00"/>
    <x v="7"/>
    <x v="7"/>
    <x v="1"/>
    <s v="CAJA"/>
    <s v="ALIMENTACION DE EMPLEADOS CTA NUEVA"/>
    <s v="TRANSACCIONES DEL DIA 01/04/2019SPYRAL - GESTION ADMINISTRATIVA"/>
    <n v="8"/>
    <n v="0"/>
    <s v="ALBROOK"/>
    <x v="2"/>
  </r>
  <r>
    <n v="38"/>
    <d v="2019-01-15T00:00:00"/>
    <x v="7"/>
    <x v="7"/>
    <x v="1"/>
    <s v="CAJA"/>
    <s v="ALIMENTACION DE EMPLEADOS CTA NUEVA"/>
    <s v="TRANSACCIONES DEL DIA 01/15/2019SPYRAL - GESTION ADMINISTRATIVA"/>
    <n v="32"/>
    <n v="0"/>
    <s v="ALBROOK"/>
    <x v="2"/>
  </r>
  <r>
    <n v="38"/>
    <d v="2019-02-08T00:00:00"/>
    <x v="8"/>
    <x v="8"/>
    <x v="1"/>
    <s v="CAJA"/>
    <s v="ALIMENTACION DE EMPLEADOS CTA NUEVA"/>
    <s v="TRANSACCIONES DEL DIA 02/08/2019SPYRAL - GESTION ADMINISTRATIVA"/>
    <n v="16"/>
    <n v="0"/>
    <s v="ALBROOK"/>
    <x v="2"/>
  </r>
  <r>
    <n v="38"/>
    <d v="2019-02-14T00:00:00"/>
    <x v="8"/>
    <x v="8"/>
    <x v="1"/>
    <s v="CAJA"/>
    <s v="ALIMENTACION DE EMPLEADOS CTA NUEVA"/>
    <s v="TRANSACCIONES DEL DIA 02/14/2019SPYRAL - GESTION ADMINISTRATIVA"/>
    <n v="8"/>
    <n v="0"/>
    <s v="ALBROOK"/>
    <x v="2"/>
  </r>
  <r>
    <n v="38"/>
    <d v="2019-03-23T00:00:00"/>
    <x v="9"/>
    <x v="9"/>
    <x v="1"/>
    <s v="CAJA"/>
    <s v="ALIMENTACION DE EMPLEADOS CTA NUEVA"/>
    <s v="TRANSACCIONES DEL DIA 03/23/2019SPYRAL - GESTION ADMINISTRATIVA"/>
    <n v="8"/>
    <n v="0"/>
    <s v="ALBROOK"/>
    <x v="2"/>
  </r>
  <r>
    <n v="38"/>
    <d v="2019-04-12T00:00:00"/>
    <x v="10"/>
    <x v="10"/>
    <x v="1"/>
    <s v="CAJA"/>
    <s v="ALIMENTACION DE EMPLEADOS CTA NUEVA"/>
    <s v="TRANSACCIONES DEL DIA 04/12/2019SPYRAL - GESTION ADMINISTRATIVA"/>
    <n v="8"/>
    <n v="0"/>
    <s v="ALBROOK"/>
    <x v="2"/>
  </r>
  <r>
    <n v="38"/>
    <d v="2019-04-22T00:00:00"/>
    <x v="10"/>
    <x v="10"/>
    <x v="1"/>
    <s v="CAJA"/>
    <s v="ALIMENTACION DE EMPLEADOS CTA NUEVA"/>
    <s v="TRANSACCIONES DEL DIA 04/22/2019SPYRAL - GESTION ADMINISTRATIVA"/>
    <n v="8"/>
    <n v="0"/>
    <s v="ALBROOK"/>
    <x v="2"/>
  </r>
  <r>
    <n v="38"/>
    <d v="2019-05-07T00:00:00"/>
    <x v="11"/>
    <x v="11"/>
    <x v="1"/>
    <s v="CAJA"/>
    <s v="ALIMENTACION DE EMPLEADOS CTA NUEVA"/>
    <s v="TRANSACCIONES DEL DIA 05/07/2019SPYRAL - GESTION ADMINISTRATIVA"/>
    <n v="16"/>
    <n v="0"/>
    <s v="ALBROOK"/>
    <x v="2"/>
  </r>
  <r>
    <n v="38"/>
    <d v="2019-05-15T00:00:00"/>
    <x v="11"/>
    <x v="11"/>
    <x v="1"/>
    <s v="CAJA"/>
    <s v="ALIMENTACION DE EMPLEADOS CTA NUEVA"/>
    <s v="TRANSACCIONES DEL DIA 05/15/2019SPYRAL - GESTION ADMINISTRATIVA"/>
    <n v="8"/>
    <n v="0"/>
    <s v="ALBROOK"/>
    <x v="2"/>
  </r>
  <r>
    <n v="38"/>
    <d v="2019-06-03T00:00:00"/>
    <x v="2"/>
    <x v="2"/>
    <x v="1"/>
    <s v="CAJA"/>
    <s v="ALIMENTACION DE EMPLEADOS CTA NUEVA"/>
    <s v="TRANSACCIONES DEL DIA 06/03/2019SPYRAL - GESTION ADMINISTRATIVA"/>
    <n v="8"/>
    <n v="0"/>
    <s v="ALBROOK"/>
    <x v="2"/>
  </r>
  <r>
    <n v="38"/>
    <d v="2019-06-19T00:00:00"/>
    <x v="2"/>
    <x v="2"/>
    <x v="1"/>
    <s v="CAJA"/>
    <s v="ALIMENTACION DE EMPLEADOS CTA NUEVA"/>
    <s v="TRANSACCIONES DEL DIA 06/19/2019SPYRAL - GESTION ADMINISTRATIVA"/>
    <n v="8"/>
    <n v="0"/>
    <s v="ALBROOK"/>
    <x v="2"/>
  </r>
  <r>
    <n v="38"/>
    <d v="2019-06-21T00:00:00"/>
    <x v="2"/>
    <x v="2"/>
    <x v="1"/>
    <s v="CAJA"/>
    <s v="ALIMENTACION DE EMPLEADOS CTA NUEVA"/>
    <s v="TRANSACCIONES DEL DIA 06/21/2019SPYRAL - GESTION ADMINISTRATIVA"/>
    <n v="8"/>
    <n v="0"/>
    <s v="ALBROOK"/>
    <x v="2"/>
  </r>
  <r>
    <n v="38"/>
    <d v="2019-07-03T00:00:00"/>
    <x v="6"/>
    <x v="6"/>
    <x v="1"/>
    <s v="CAJA"/>
    <s v="ALIMENTACION DE EMPLEADOS CTA NUEVA"/>
    <s v="TRANSACCIONES DEL DIA 07/03/2019SPYRAL - GESTION ADMINISTRATIVA"/>
    <n v="8"/>
    <n v="0"/>
    <s v="ALBROOK"/>
    <x v="2"/>
  </r>
  <r>
    <n v="38"/>
    <d v="2019-06-25T00:00:00"/>
    <x v="2"/>
    <x v="2"/>
    <x v="1"/>
    <s v="SERVICIOS PERSONALES"/>
    <s v="ALIMENTACION DE EMPLEADOS CTA NUEVA"/>
    <s v="TRANSACCIONES DEL DIA 06/25/2019SPYRAL - GESTION ADMINISTRATIVA"/>
    <n v="8"/>
    <n v="0"/>
    <s v="ALBROOK"/>
    <x v="2"/>
  </r>
  <r>
    <n v="39"/>
    <d v="2019-01-03T00:00:00"/>
    <x v="7"/>
    <x v="7"/>
    <x v="1"/>
    <s v="ADMINISTRACION DE SUCURSALES"/>
    <s v="NC ALIMENTACION DE EMPLEADOS NVA"/>
    <s v="TRANSACCIONES DEL DIA 01/03/2019SPYRAL - GESTION ADMINISTRATIVA"/>
    <n v="115.45"/>
    <n v="0"/>
    <s v="SUCURSAL DE VISTA ALEGRE"/>
    <x v="2"/>
  </r>
  <r>
    <n v="39"/>
    <d v="2019-02-13T00:00:00"/>
    <x v="8"/>
    <x v="8"/>
    <x v="1"/>
    <s v="ADMINISTRACION DE SUCURSALES"/>
    <s v="ALIMENTACION DE EMPLEADOS CTA NUEVA"/>
    <s v="TRANSACCIONES DEL DIA 02/13/2019SPYRAL - GESTION ADMINISTRATIVA"/>
    <n v="16"/>
    <n v="0"/>
    <s v="SUCURSAL DE VISTA ALEGRE"/>
    <x v="2"/>
  </r>
  <r>
    <n v="39"/>
    <d v="2019-03-12T00:00:00"/>
    <x v="9"/>
    <x v="9"/>
    <x v="1"/>
    <s v="ADMINISTRACION DE SUCURSALES"/>
    <s v="NC ALIMENTACION DE EMPLEADOS NVA"/>
    <s v="TRANSACCIONES DEL DIA 03/12/2019SPYRAL - GESTION ADMINISTRATIVA"/>
    <n v="156.4"/>
    <n v="0"/>
    <s v="SUCURSAL DE VISTA ALEGRE"/>
    <x v="2"/>
  </r>
  <r>
    <n v="39"/>
    <d v="2019-04-05T00:00:00"/>
    <x v="10"/>
    <x v="10"/>
    <x v="1"/>
    <s v="ADMINISTRACION DE SUCURSALES"/>
    <s v="NC ALIMENTACION DE EMPLEADOS NVA"/>
    <s v="TRANSACCIONES DEL DIA 04/05/2019SPYRAL - GESTION ADMINISTRATIVA"/>
    <n v="124.33"/>
    <n v="0"/>
    <s v="SUCURSAL DE VISTA ALEGRE"/>
    <x v="2"/>
  </r>
  <r>
    <n v="39"/>
    <d v="2019-04-26T00:00:00"/>
    <x v="10"/>
    <x v="10"/>
    <x v="1"/>
    <s v="ADMINISTRACION DE SUCURSALES"/>
    <s v="ALIMENTACION DE EMPLEADOS CTA NUEVA"/>
    <s v="TRANSACCIONES DEL DIA 04/26/2019SPYRAL - GESTION ADMINISTRATIVA"/>
    <n v="8"/>
    <n v="0"/>
    <s v="SUCURSAL DE VISTA ALEGRE"/>
    <x v="2"/>
  </r>
  <r>
    <n v="39"/>
    <d v="2019-05-03T00:00:00"/>
    <x v="11"/>
    <x v="11"/>
    <x v="1"/>
    <s v="ADMINISTRACION DE SUCURSALES"/>
    <s v="NC ALIMENTACION DE EMPLEADOS NVA"/>
    <s v="TRANSACCIONES DEL DIA 05/03/2019SPYRAL - GESTION ADMINISTRATIVA"/>
    <n v="160.66"/>
    <n v="0"/>
    <s v="SUCURSAL DE VISTA ALEGRE"/>
    <x v="2"/>
  </r>
  <r>
    <n v="39"/>
    <d v="2019-06-10T00:00:00"/>
    <x v="2"/>
    <x v="2"/>
    <x v="1"/>
    <s v="ADMINISTRACION DE SUCURSALES"/>
    <s v="ALIMENTACION DE EMPLEADOS CTA NUEVA"/>
    <s v="TRANSACCIONES DEL DIA 06/10/2019SPYRAL - GESTION ADMINISTRATIVA"/>
    <n v="8"/>
    <n v="0"/>
    <s v="SUCURSAL DE VISTA ALEGRE"/>
    <x v="2"/>
  </r>
  <r>
    <n v="39"/>
    <d v="2019-07-05T00:00:00"/>
    <x v="6"/>
    <x v="6"/>
    <x v="1"/>
    <s v="ADMINISTRACION DE SUCURSALES"/>
    <s v="NC ALIMENTACION DE EMPLEADOS NVA"/>
    <s v="TRANSACCIONES DEL DIA 07/05/2019SPYRAL - GESTION ADMINISTRATIVA"/>
    <n v="124.33"/>
    <n v="0"/>
    <s v="SUCURSAL DE VISTA ALEGRE"/>
    <x v="2"/>
  </r>
  <r>
    <n v="39"/>
    <d v="2019-07-08T00:00:00"/>
    <x v="6"/>
    <x v="6"/>
    <x v="1"/>
    <s v="ADMINISTRACION DE SUCURSALES"/>
    <s v="ALIMENTACION DE EMPLEADOS CTA NUEVA"/>
    <s v="TRANSACCIONES DEL DIA 07/08/2019SPYRAL - GESTION ADMINISTRATIVA"/>
    <n v="8"/>
    <n v="0"/>
    <s v="SUCURSAL DE VISTA ALEGRE"/>
    <x v="2"/>
  </r>
  <r>
    <n v="39"/>
    <d v="2019-01-02T00:00:00"/>
    <x v="7"/>
    <x v="7"/>
    <x v="1"/>
    <s v="CAJA"/>
    <s v="ALIMENTACION DE EMPLEADOS CTA NUEVA"/>
    <s v="TRANSACCIONES DEL DIA 01/02/2019SPYRAL - GESTION ADMINISTRATIVA"/>
    <n v="8"/>
    <n v="0"/>
    <s v="SUCURSAL DE VISTA ALEGRE"/>
    <x v="2"/>
  </r>
  <r>
    <n v="39"/>
    <d v="2019-01-04T00:00:00"/>
    <x v="7"/>
    <x v="7"/>
    <x v="1"/>
    <s v="CAJA"/>
    <s v="ALIMENTACION DE EMPLEADOS CTA NUEVA"/>
    <s v="TRANSACCIONES DEL DIA 01/04/2019SPYRAL - GESTION ADMINISTRATIVA"/>
    <n v="32"/>
    <n v="0"/>
    <s v="SUCURSAL DE VISTA ALEGRE"/>
    <x v="2"/>
  </r>
  <r>
    <n v="39"/>
    <d v="2019-01-21T00:00:00"/>
    <x v="7"/>
    <x v="7"/>
    <x v="1"/>
    <s v="CAJA"/>
    <s v="ALIMENTACION DE EMPLEADOS CTA NUEVA"/>
    <s v="TRANSACCIONES DEL DIA 01/21/2019SPYRAL - GESTION ADMINISTRATIVA"/>
    <n v="16"/>
    <n v="0"/>
    <s v="SUCURSAL DE VISTA ALEGRE"/>
    <x v="2"/>
  </r>
  <r>
    <n v="39"/>
    <d v="2019-02-01T00:00:00"/>
    <x v="8"/>
    <x v="8"/>
    <x v="1"/>
    <s v="CAJA"/>
    <s v="ALIMENTACION DE EMPLEADOS CTA NUEVA"/>
    <s v="TRANSACCIONES DEL DIA 02/01/2019SPYRAL - GESTION ADMINISTRATIVA"/>
    <n v="40"/>
    <n v="0"/>
    <s v="SUCURSAL DE VISTA ALEGRE"/>
    <x v="2"/>
  </r>
  <r>
    <n v="39"/>
    <d v="2019-02-04T00:00:00"/>
    <x v="8"/>
    <x v="8"/>
    <x v="1"/>
    <s v="CAJA"/>
    <s v="ALIMENTACION DE EMPLEADOS CTA NUEVA"/>
    <s v="TRANSACCIONES DEL DIA 02/04/2019SPYRAL - GESTION ADMINISTRATIVA"/>
    <n v="16"/>
    <n v="0"/>
    <s v="SUCURSAL DE VISTA ALEGRE"/>
    <x v="2"/>
  </r>
  <r>
    <n v="39"/>
    <d v="2019-02-08T00:00:00"/>
    <x v="8"/>
    <x v="8"/>
    <x v="1"/>
    <s v="CAJA"/>
    <s v="ALIMENTACION DE EMPLEADOS CTA NUEVA"/>
    <s v="TRANSACCIONES DEL DIA 02/08/2019SPYRAL - GESTION ADMINISTRATIVA"/>
    <n v="8"/>
    <n v="0"/>
    <s v="SUCURSAL DE VISTA ALEGRE"/>
    <x v="2"/>
  </r>
  <r>
    <n v="39"/>
    <d v="2019-02-18T00:00:00"/>
    <x v="8"/>
    <x v="8"/>
    <x v="1"/>
    <s v="CAJA"/>
    <s v="ALIMENTACION DE EMPLEADOS CTA NUEVA"/>
    <s v="TRANSACCIONES DEL DIA 02/18/2019SPYRAL - GESTION ADMINISTRATIVA"/>
    <n v="32"/>
    <n v="0"/>
    <s v="SUCURSAL DE VISTA ALEGRE"/>
    <x v="2"/>
  </r>
  <r>
    <n v="39"/>
    <d v="2019-02-21T00:00:00"/>
    <x v="8"/>
    <x v="8"/>
    <x v="1"/>
    <s v="CAJA"/>
    <s v="ALIMENTACION DE EMPLEADOS CTA NUEVA"/>
    <s v="TRANSACCIONES DEL DIA 02/21/2019SPYRAL - GESTION ADMINISTRATIVA"/>
    <n v="8"/>
    <n v="0"/>
    <s v="SUCURSAL DE VISTA ALEGRE"/>
    <x v="2"/>
  </r>
  <r>
    <n v="39"/>
    <d v="2019-03-06T00:00:00"/>
    <x v="9"/>
    <x v="9"/>
    <x v="1"/>
    <s v="CAJA"/>
    <s v="ALIMENTACION DE EMPLEADOS CTA NUEVA"/>
    <s v="TRANSACCIONES DEL DIA 03/06/2019SPYRAL - GESTION ADMINISTRATIVA"/>
    <n v="16"/>
    <n v="0"/>
    <s v="SUCURSAL DE VISTA ALEGRE"/>
    <x v="2"/>
  </r>
  <r>
    <n v="39"/>
    <d v="2019-03-11T00:00:00"/>
    <x v="9"/>
    <x v="9"/>
    <x v="1"/>
    <s v="CAJA"/>
    <s v="ALIMENTACION DE EMPLEADOS CTA NUEVA"/>
    <s v="TRANSACCIONES DEL DIA 03/11/2019SPYRAL - GESTION ADMINISTRATIVA"/>
    <n v="16"/>
    <n v="0"/>
    <s v="SUCURSAL DE VISTA ALEGRE"/>
    <x v="2"/>
  </r>
  <r>
    <n v="39"/>
    <d v="2019-03-18T00:00:00"/>
    <x v="9"/>
    <x v="9"/>
    <x v="1"/>
    <s v="CAJA"/>
    <s v="ALIMENTACION DE EMPLEADOS CTA NUEVA"/>
    <s v="TRANSACCIONES DEL DIA 03/18/2019SPYRAL - GESTION ADMINISTRATIVA"/>
    <n v="24"/>
    <n v="0"/>
    <s v="SUCURSAL DE VISTA ALEGRE"/>
    <x v="2"/>
  </r>
  <r>
    <n v="39"/>
    <d v="2019-03-26T00:00:00"/>
    <x v="9"/>
    <x v="9"/>
    <x v="1"/>
    <s v="CAJA"/>
    <s v="ALIMENTACION DE EMPLEADOS CTA NUEVA"/>
    <s v="TRANSACCIONES DEL DIA 03/26/2019SPYRAL - GESTION ADMINISTRATIVA"/>
    <n v="8"/>
    <n v="0"/>
    <s v="SUCURSAL DE VISTA ALEGRE"/>
    <x v="2"/>
  </r>
  <r>
    <n v="39"/>
    <d v="2019-03-29T00:00:00"/>
    <x v="9"/>
    <x v="9"/>
    <x v="1"/>
    <s v="CAJA"/>
    <s v="ALIMENTACION DE EMPLEADOS CTA NUEVA"/>
    <s v="TRANSACCIONES DEL DIA 03/29/2019SPYRAL - GESTION ADMINISTRATIVA"/>
    <n v="8"/>
    <n v="0"/>
    <s v="SUCURSAL DE VISTA ALEGRE"/>
    <x v="2"/>
  </r>
  <r>
    <n v="39"/>
    <d v="2019-04-01T00:00:00"/>
    <x v="10"/>
    <x v="10"/>
    <x v="1"/>
    <s v="CAJA"/>
    <s v="ALIMENTACION DE EMPLEADOS CTA NUEVA"/>
    <s v="TRANSACCIONES DEL DIA 04/01/2019SPYRAL - GESTION ADMINISTRATIVA"/>
    <n v="8"/>
    <n v="0"/>
    <s v="SUCURSAL DE VISTA ALEGRE"/>
    <x v="2"/>
  </r>
  <r>
    <n v="39"/>
    <d v="2019-04-06T00:00:00"/>
    <x v="10"/>
    <x v="10"/>
    <x v="1"/>
    <s v="CAJA"/>
    <s v="ALIMENTACION DE EMPLEADOS CTA NUEVA"/>
    <s v="TRANSACCIONES DEL DIA 04/06/2019SPYRAL - GESTION ADMINISTRATIVA"/>
    <n v="16"/>
    <n v="0"/>
    <s v="SUCURSAL DE VISTA ALEGRE"/>
    <x v="2"/>
  </r>
  <r>
    <n v="39"/>
    <d v="2019-04-11T00:00:00"/>
    <x v="10"/>
    <x v="10"/>
    <x v="1"/>
    <s v="CAJA"/>
    <s v="ALIMENTACION DE EMPLEADOS CTA NUEVA"/>
    <s v="TRANSACCIONES DEL DIA 04/11/2019SPYRAL - GESTION ADMINISTRATIVA"/>
    <n v="8"/>
    <n v="0"/>
    <s v="SUCURSAL DE VISTA ALEGRE"/>
    <x v="2"/>
  </r>
  <r>
    <n v="39"/>
    <d v="2019-04-16T00:00:00"/>
    <x v="10"/>
    <x v="10"/>
    <x v="1"/>
    <s v="CAJA"/>
    <s v="ALIMENTACION DE EMPLEADOS CTA NUEVA"/>
    <s v="TRANSACCIONES DEL DIA 04/16/2019SPYRAL - GESTION ADMINISTRATIVA"/>
    <n v="8"/>
    <n v="0"/>
    <s v="SUCURSAL DE VISTA ALEGRE"/>
    <x v="2"/>
  </r>
  <r>
    <n v="39"/>
    <d v="2019-04-18T00:00:00"/>
    <x v="10"/>
    <x v="10"/>
    <x v="1"/>
    <s v="CAJA"/>
    <s v="ALIMENTACION DE EMPLEADOS CTA NUEVA"/>
    <s v="TRANSACCIONES DEL DIA 04/18/2019SPYRAL - GESTION ADMINISTRATIVA"/>
    <n v="8"/>
    <n v="0"/>
    <s v="SUCURSAL DE VISTA ALEGRE"/>
    <x v="2"/>
  </r>
  <r>
    <n v="39"/>
    <d v="2019-04-22T00:00:00"/>
    <x v="10"/>
    <x v="10"/>
    <x v="1"/>
    <s v="CAJA"/>
    <s v="ALIMENTACION DE EMPLEADOS CTA NUEVA"/>
    <s v="TRANSACCIONES DEL DIA 04/22/2019SPYRAL - GESTION ADMINISTRATIVA"/>
    <n v="8"/>
    <n v="0"/>
    <s v="SUCURSAL DE VISTA ALEGRE"/>
    <x v="2"/>
  </r>
  <r>
    <n v="39"/>
    <d v="2019-04-29T00:00:00"/>
    <x v="10"/>
    <x v="10"/>
    <x v="1"/>
    <s v="CAJA"/>
    <s v="ALIMENTACION DE EMPLEADOS CTA NUEVA"/>
    <s v="TRANSACCIONES DEL DIA 04/29/2019SPYRAL - GESTION ADMINISTRATIVA"/>
    <n v="24"/>
    <n v="0"/>
    <s v="SUCURSAL DE VISTA ALEGRE"/>
    <x v="2"/>
  </r>
  <r>
    <n v="39"/>
    <d v="2019-05-02T00:00:00"/>
    <x v="11"/>
    <x v="11"/>
    <x v="1"/>
    <s v="CAJA"/>
    <s v="ALIMENTACION DE EMPLEADOS CTA NUEVA"/>
    <s v="TRANSACCIONES DEL DIA 05/02/2019SPYRAL - GESTION ADMINISTRATIVA"/>
    <n v="8"/>
    <n v="0"/>
    <s v="SUCURSAL DE VISTA ALEGRE"/>
    <x v="2"/>
  </r>
  <r>
    <n v="39"/>
    <d v="2019-05-04T00:00:00"/>
    <x v="11"/>
    <x v="11"/>
    <x v="1"/>
    <s v="CAJA"/>
    <s v="ALIMENTACION DE EMPLEADOS CTA NUEVA"/>
    <s v="TRANSACCIONES DEL DIA 05/04/2019SPYRAL - GESTION ADMINISTRATIVA"/>
    <n v="16"/>
    <n v="0"/>
    <s v="SUCURSAL DE VISTA ALEGRE"/>
    <x v="2"/>
  </r>
  <r>
    <n v="39"/>
    <d v="2019-05-06T00:00:00"/>
    <x v="11"/>
    <x v="11"/>
    <x v="1"/>
    <s v="CAJA"/>
    <s v="ALIMENTACION DE EMPLEADOS CTA NUEVA"/>
    <s v="TRANSACCIONES DEL DIA 05/06/2019SPYRAL - GESTION ADMINISTRATIVA"/>
    <n v="16"/>
    <n v="0"/>
    <s v="SUCURSAL DE VISTA ALEGRE"/>
    <x v="2"/>
  </r>
  <r>
    <n v="39"/>
    <d v="2019-05-09T00:00:00"/>
    <x v="11"/>
    <x v="11"/>
    <x v="1"/>
    <s v="CAJA"/>
    <s v="ALIMENTACION DE EMPLEADOS CTA NUEVA"/>
    <s v="TRANSACCIONES DEL DIA 05/09/2019SPYRAL - GESTION ADMINISTRATIVA"/>
    <n v="8"/>
    <n v="0"/>
    <s v="SUCURSAL DE VISTA ALEGRE"/>
    <x v="2"/>
  </r>
  <r>
    <n v="39"/>
    <d v="2019-05-10T00:00:00"/>
    <x v="11"/>
    <x v="11"/>
    <x v="1"/>
    <s v="CAJA"/>
    <s v="ALIMENTACION DE EMPLEADOS CTA NUEVA"/>
    <s v="TRANSACCIONES DEL DIA 05/10/2019SPYRAL - GESTION ADMINISTRATIVA"/>
    <n v="16"/>
    <n v="0"/>
    <s v="SUCURSAL DE VISTA ALEGRE"/>
    <x v="2"/>
  </r>
  <r>
    <n v="39"/>
    <d v="2019-05-13T00:00:00"/>
    <x v="11"/>
    <x v="11"/>
    <x v="1"/>
    <s v="CAJA"/>
    <s v="ALIMENTACION DE EMPLEADOS CTA NUEVA"/>
    <s v="TRANSACCIONES DEL DIA 05/13/2019SPYRAL - GESTION ADMINISTRATIVA"/>
    <n v="8"/>
    <n v="0"/>
    <s v="SUCURSAL DE VISTA ALEGRE"/>
    <x v="2"/>
  </r>
  <r>
    <n v="39"/>
    <d v="2019-05-15T00:00:00"/>
    <x v="11"/>
    <x v="11"/>
    <x v="1"/>
    <s v="CAJA"/>
    <s v="ALIMENTACION DE EMPLEADOS CTA NUEVA"/>
    <s v="TRANSACCIONES DEL DIA 05/15/2019SPYRAL - GESTION ADMINISTRATIVA"/>
    <n v="16"/>
    <n v="0"/>
    <s v="SUCURSAL DE VISTA ALEGRE"/>
    <x v="2"/>
  </r>
  <r>
    <n v="39"/>
    <d v="2019-05-18T00:00:00"/>
    <x v="11"/>
    <x v="11"/>
    <x v="1"/>
    <s v="CAJA"/>
    <s v="ALIMENTACION DE EMPLEADOS CTA NUEVA"/>
    <s v="TRANSACCIONES DEL DIA 05/18/2019SPYRAL - GESTION ADMINISTRATIVA"/>
    <n v="56"/>
    <n v="0"/>
    <s v="SUCURSAL DE VISTA ALEGRE"/>
    <x v="2"/>
  </r>
  <r>
    <n v="39"/>
    <d v="2019-05-23T00:00:00"/>
    <x v="11"/>
    <x v="11"/>
    <x v="1"/>
    <s v="CAJA"/>
    <s v="ALIMENTACION DE EMPLEADOS CTA NUEVA"/>
    <s v="TRANSACCIONES DEL DIA 05/23/2019SPYRAL - GESTION ADMINISTRATIVA"/>
    <n v="8"/>
    <n v="0"/>
    <s v="SUCURSAL DE VISTA ALEGRE"/>
    <x v="2"/>
  </r>
  <r>
    <n v="39"/>
    <d v="2019-05-24T00:00:00"/>
    <x v="11"/>
    <x v="11"/>
    <x v="1"/>
    <s v="CAJA"/>
    <s v="ALIMENTACION DE EMPLEADOS CTA NUEVA"/>
    <s v="TRANSACCIONES DEL DIA 05/24/2019SPYRAL - GESTION ADMINISTRATIVA"/>
    <n v="8"/>
    <n v="0"/>
    <s v="SUCURSAL DE VISTA ALEGRE"/>
    <x v="2"/>
  </r>
  <r>
    <n v="39"/>
    <d v="2019-05-27T00:00:00"/>
    <x v="11"/>
    <x v="11"/>
    <x v="1"/>
    <s v="CAJA"/>
    <s v="ALIMENTACION DE EMPLEADOS CTA NUEVA"/>
    <s v="TRANSACCIONES DEL DIA 05/27/2019SPYRAL - GESTION ADMINISTRATIVA"/>
    <n v="16"/>
    <n v="0"/>
    <s v="SUCURSAL DE VISTA ALEGRE"/>
    <x v="2"/>
  </r>
  <r>
    <n v="39"/>
    <d v="2019-06-01T00:00:00"/>
    <x v="2"/>
    <x v="2"/>
    <x v="1"/>
    <s v="CAJA"/>
    <s v="ALIMENTACION DE EMPLEADOS CTA NUEVA"/>
    <s v="TRANSACCIONES DEL DIA 06/01/2019SPYRAL - GESTION ADMINISTRATIVA"/>
    <n v="16"/>
    <n v="0"/>
    <s v="SUCURSAL DE VISTA ALEGRE"/>
    <x v="2"/>
  </r>
  <r>
    <n v="39"/>
    <d v="2019-06-03T00:00:00"/>
    <x v="2"/>
    <x v="2"/>
    <x v="1"/>
    <s v="CAJA"/>
    <s v="ALIMENTACION DE EMPLEADOS CTA NUEVA"/>
    <s v="TRANSACCIONES DEL DIA 06/03/2019SPYRAL - GESTION ADMINISTRATIVA"/>
    <n v="24"/>
    <n v="0"/>
    <s v="SUCURSAL DE VISTA ALEGRE"/>
    <x v="2"/>
  </r>
  <r>
    <n v="39"/>
    <d v="2019-06-04T00:00:00"/>
    <x v="2"/>
    <x v="2"/>
    <x v="1"/>
    <s v="CAJA"/>
    <s v="ALIMENTACION DE EMPLEADOS CTA NUEVA"/>
    <s v="TRANSACCIONES DEL DIA 06/04/2019SPYRAL - GESTION ADMINISTRATIVA"/>
    <n v="16"/>
    <n v="0"/>
    <s v="SUCURSAL DE VISTA ALEGRE"/>
    <x v="2"/>
  </r>
  <r>
    <n v="39"/>
    <d v="2019-06-05T00:00:00"/>
    <x v="2"/>
    <x v="2"/>
    <x v="1"/>
    <s v="CAJA"/>
    <s v="ALIMENTACION DE EMPLEADOS CTA NUEVA"/>
    <s v="TRANSACCIONES DEL DIA 06/05/2019SPYRAL - GESTION ADMINISTRATIVA"/>
    <n v="8"/>
    <n v="0"/>
    <s v="SUCURSAL DE VISTA ALEGRE"/>
    <x v="2"/>
  </r>
  <r>
    <n v="39"/>
    <d v="2019-06-07T00:00:00"/>
    <x v="2"/>
    <x v="2"/>
    <x v="1"/>
    <s v="CAJA"/>
    <s v="ALIMENTACION DE EMPLEADOS CTA NUEVA"/>
    <s v="TRANSACCIONES DEL DIA 06/07/2019SPYRAL - GESTION ADMINISTRATIVA"/>
    <n v="8"/>
    <n v="0"/>
    <s v="SUCURSAL DE VISTA ALEGRE"/>
    <x v="2"/>
  </r>
  <r>
    <n v="39"/>
    <d v="2019-06-14T00:00:00"/>
    <x v="2"/>
    <x v="2"/>
    <x v="1"/>
    <s v="CAJA"/>
    <s v="ALIMENTACION DE EMPLEADOS CTA NUEVA"/>
    <s v="TRANSACCIONES DEL DIA 06/14/2019SPYRAL - GESTION ADMINISTRATIVA"/>
    <n v="16"/>
    <n v="0"/>
    <s v="SUCURSAL DE VISTA ALEGRE"/>
    <x v="2"/>
  </r>
  <r>
    <n v="39"/>
    <d v="2019-06-18T00:00:00"/>
    <x v="2"/>
    <x v="2"/>
    <x v="1"/>
    <s v="CAJA"/>
    <s v="ALIMENTACION DE EMPLEADOS CTA NUEVA"/>
    <s v="TRANSACCIONES DEL DIA 06/18/2019SPYRAL - GESTION ADMINISTRATIVA"/>
    <n v="8"/>
    <n v="0"/>
    <s v="SUCURSAL DE VISTA ALEGRE"/>
    <x v="2"/>
  </r>
  <r>
    <n v="39"/>
    <d v="2019-06-19T00:00:00"/>
    <x v="2"/>
    <x v="2"/>
    <x v="1"/>
    <s v="CAJA"/>
    <s v="ALIMENTACION DE EMPLEADOS CTA NUEVA"/>
    <s v="TRANSACCIONES DEL DIA 06/19/2019SPYRAL - GESTION ADMINISTRATIVA"/>
    <n v="16"/>
    <n v="0"/>
    <s v="SUCURSAL DE VISTA ALEGRE"/>
    <x v="2"/>
  </r>
  <r>
    <n v="39"/>
    <d v="2019-06-20T00:00:00"/>
    <x v="2"/>
    <x v="2"/>
    <x v="1"/>
    <s v="CAJA"/>
    <s v="ALIMENTACION DE EMPLEADOS CTA NUEVA"/>
    <s v="TRANSACCIONES DEL DIA 06/20/2019SPYRAL - GESTION ADMINISTRATIVA"/>
    <n v="8"/>
    <n v="0"/>
    <s v="SUCURSAL DE VISTA ALEGRE"/>
    <x v="2"/>
  </r>
  <r>
    <n v="39"/>
    <d v="2019-06-21T00:00:00"/>
    <x v="2"/>
    <x v="2"/>
    <x v="1"/>
    <s v="CAJA"/>
    <s v="ALIMENTACION DE EMPLEADOS CTA NUEVA"/>
    <s v="TRANSACCIONES DEL DIA 06/21/2019SPYRAL - GESTION ADMINISTRATIVA"/>
    <n v="16"/>
    <n v="0"/>
    <s v="SUCURSAL DE VISTA ALEGRE"/>
    <x v="2"/>
  </r>
  <r>
    <n v="39"/>
    <d v="2019-06-22T00:00:00"/>
    <x v="2"/>
    <x v="2"/>
    <x v="1"/>
    <s v="CAJA"/>
    <s v="ALIMENTACION DE EMPLEADOS CTA NUEVA"/>
    <s v="TRANSACCIONES DEL DIA 06/22/2019SPYRAL - GESTION ADMINISTRATIVA"/>
    <n v="16"/>
    <n v="0"/>
    <s v="SUCURSAL DE VISTA ALEGRE"/>
    <x v="2"/>
  </r>
  <r>
    <n v="39"/>
    <d v="2019-06-25T00:00:00"/>
    <x v="2"/>
    <x v="2"/>
    <x v="1"/>
    <s v="CAJA"/>
    <s v="ALIMENTACION DE EMPLEADOS CTA NUEVA"/>
    <s v="TRANSACCIONES DEL DIA 06/25/2019SPYRAL - GESTION ADMINISTRATIVA"/>
    <n v="16"/>
    <n v="0"/>
    <s v="SUCURSAL DE VISTA ALEGRE"/>
    <x v="2"/>
  </r>
  <r>
    <n v="39"/>
    <d v="2019-07-05T00:00:00"/>
    <x v="6"/>
    <x v="6"/>
    <x v="1"/>
    <s v="CAJA"/>
    <s v="ALIMENTACION DE EMPLEADOS CTA NUEVA"/>
    <s v="TRANSACCIONES DEL DIA 07/05/2019SPYRAL - GESTION ADMINISTRATIVA"/>
    <n v="32"/>
    <n v="0"/>
    <s v="SUCURSAL DE VISTA ALEGRE"/>
    <x v="2"/>
  </r>
  <r>
    <n v="39"/>
    <d v="2019-07-09T00:00:00"/>
    <x v="6"/>
    <x v="6"/>
    <x v="1"/>
    <s v="CAJA"/>
    <s v="ALIMENTACION DE EMPLEADOS CTA NUEVA"/>
    <s v="TRANSACCIONES DEL DIA 07/09/2019SPYRAL - GESTION ADMINISTRATIVA"/>
    <n v="8"/>
    <n v="0"/>
    <s v="SUCURSAL DE VISTA ALEGRE"/>
    <x v="2"/>
  </r>
  <r>
    <n v="39"/>
    <d v="2019-07-15T00:00:00"/>
    <x v="6"/>
    <x v="6"/>
    <x v="1"/>
    <s v="CAJA"/>
    <s v="ALIMENTACION DE EMPLEADOS CTA NUEVA"/>
    <s v="TRANSACCIONES DEL DIA 07/15/2019SPYRAL - GESTION ADMINISTRATIVA"/>
    <n v="16"/>
    <n v="0"/>
    <s v="SUCURSAL DE VISTA ALEGRE"/>
    <x v="2"/>
  </r>
  <r>
    <n v="39"/>
    <d v="2019-07-17T00:00:00"/>
    <x v="6"/>
    <x v="6"/>
    <x v="1"/>
    <s v="CAJA"/>
    <s v="ALIMENTACION DE EMPLEADOS CTA NUEVA"/>
    <s v="TRANSACCIONES DEL DIA 07/17/2019SPYRAL - GESTION ADMINISTRATIVA"/>
    <n v="8"/>
    <n v="0"/>
    <s v="SUCURSAL DE VISTA ALEGRE"/>
    <x v="2"/>
  </r>
  <r>
    <n v="39"/>
    <d v="2019-07-18T00:00:00"/>
    <x v="6"/>
    <x v="6"/>
    <x v="1"/>
    <s v="CAJA"/>
    <s v="ALIMENTACION DE EMPLEADOS CTA NUEVA"/>
    <s v="TRANSACCIONES DEL DIA 07/18/2019SPYRAL - GESTION ADMINISTRATIVA"/>
    <n v="24"/>
    <n v="0"/>
    <s v="SUCURSAL DE VISTA ALEGRE"/>
    <x v="2"/>
  </r>
  <r>
    <n v="39"/>
    <d v="2019-07-19T00:00:00"/>
    <x v="6"/>
    <x v="6"/>
    <x v="1"/>
    <s v="CAJA"/>
    <s v="ALIMENTACION DE EMPLEADOS CTA NUEVA"/>
    <s v="TRANSACCIONES DEL DIA 07/19/2019SPYRAL - GESTION ADMINISTRATIVA"/>
    <n v="8"/>
    <n v="0"/>
    <s v="SUCURSAL DE VISTA ALEGRE"/>
    <x v="2"/>
  </r>
  <r>
    <n v="39"/>
    <d v="2019-07-20T00:00:00"/>
    <x v="6"/>
    <x v="6"/>
    <x v="1"/>
    <s v="CAJA"/>
    <s v="ALIMENTACION DE EMPLEADOS CTA NUEVA"/>
    <s v="TRANSACCIONES DEL DIA 07/20/2019SPYRAL - GESTION ADMINISTRATIVA"/>
    <n v="8"/>
    <n v="0"/>
    <s v="SUCURSAL DE VISTA ALEGRE"/>
    <x v="2"/>
  </r>
  <r>
    <n v="39"/>
    <d v="2019-07-22T00:00:00"/>
    <x v="6"/>
    <x v="6"/>
    <x v="1"/>
    <s v="CAJA"/>
    <s v="ALIMENTACION DE EMPLEADOS CTA NUEVA"/>
    <s v="TRANSACCIONES DEL DIA 07/22/2019SPYRAL - GESTION ADMINISTRATIVA"/>
    <n v="8"/>
    <n v="0"/>
    <s v="SUCURSAL DE VISTA ALEGRE"/>
    <x v="2"/>
  </r>
  <r>
    <n v="39"/>
    <d v="2019-07-24T00:00:00"/>
    <x v="6"/>
    <x v="6"/>
    <x v="1"/>
    <s v="CAJA"/>
    <s v="ALIMENTACION DE EMPLEADOS CTA NUEVA"/>
    <s v="TRANSACCIONES DEL DIA 07/24/2019SPYRAL - GESTION ADMINISTRATIVA"/>
    <n v="8"/>
    <n v="0"/>
    <s v="SUCURSAL DE VISTA ALEGRE"/>
    <x v="2"/>
  </r>
  <r>
    <n v="39"/>
    <d v="2019-07-26T00:00:00"/>
    <x v="6"/>
    <x v="6"/>
    <x v="1"/>
    <s v="CAJA"/>
    <s v="ALIMENTACION DE EMPLEADOS CTA NUEVA"/>
    <s v="TRANSACCIONES DEL DIA 07/26/2019SPYRAL - GESTION ADMINISTRATIVA"/>
    <n v="16"/>
    <n v="0"/>
    <s v="SUCURSAL DE VISTA ALEGRE"/>
    <x v="2"/>
  </r>
  <r>
    <n v="39"/>
    <d v="2019-07-30T00:00:00"/>
    <x v="6"/>
    <x v="6"/>
    <x v="1"/>
    <s v="CAJA"/>
    <s v="ALIMENTACION DE EMPLEADOS CTA NUEVA"/>
    <s v="TRANSACCIONES DEL DIA 07/30/2019SPYRAL - GESTION ADMINISTRATIVA"/>
    <n v="8"/>
    <n v="0"/>
    <s v="SUCURSAL DE VISTA ALEGRE"/>
    <x v="2"/>
  </r>
  <r>
    <n v="39"/>
    <d v="2019-01-21T00:00:00"/>
    <x v="7"/>
    <x v="7"/>
    <x v="1"/>
    <s v="SERVICIOS PERSONALES"/>
    <s v="ALIMENTACION DE EMPLEADOS CTA NUEVA"/>
    <s v="TRANSACCIONES DEL DIA 01/21/2019SPYRAL - GESTION ADMINISTRATIVA"/>
    <n v="8"/>
    <n v="0"/>
    <s v="SUCURSAL DE VISTA ALEGRE"/>
    <x v="2"/>
  </r>
  <r>
    <n v="39"/>
    <d v="2019-02-01T00:00:00"/>
    <x v="8"/>
    <x v="8"/>
    <x v="1"/>
    <s v="SERVICIOS PERSONALES"/>
    <s v="ALIMENTACION DE EMPLEADOS CTA NUEVA"/>
    <s v="TRANSACCIONES DEL DIA 02/01/2019SPYRAL - GESTION ADMINISTRATIVA"/>
    <n v="8"/>
    <n v="0"/>
    <s v="SUCURSAL DE VISTA ALEGRE"/>
    <x v="2"/>
  </r>
  <r>
    <n v="39"/>
    <d v="2019-03-12T00:00:00"/>
    <x v="9"/>
    <x v="9"/>
    <x v="1"/>
    <s v="SERVICIOS PERSONALES"/>
    <s v="ALIMENTACION DE EMPLEADOS CTA NUEVA"/>
    <s v="TRANSACCIONES DEL DIA 03/12/2019SPYRAL - GESTION ADMINISTRATIVA"/>
    <n v="8"/>
    <n v="0"/>
    <s v="SUCURSAL DE VISTA ALEGRE"/>
    <x v="2"/>
  </r>
  <r>
    <n v="39"/>
    <d v="2019-03-29T00:00:00"/>
    <x v="9"/>
    <x v="9"/>
    <x v="1"/>
    <s v="SERVICIOS PERSONALES"/>
    <s v="ALIMENTACION DE EMPLEADOS CTA NUEVA"/>
    <s v="TRANSACCIONES DEL DIA 03/29/2019SPYRAL - GESTION ADMINISTRATIVA"/>
    <n v="8"/>
    <n v="0"/>
    <s v="SUCURSAL DE VISTA ALEGRE"/>
    <x v="2"/>
  </r>
  <r>
    <n v="39"/>
    <d v="2019-04-03T00:00:00"/>
    <x v="10"/>
    <x v="10"/>
    <x v="1"/>
    <s v="SERVICIOS PERSONALES"/>
    <s v="ALIMENTACION DE EMPLEADOS CTA NUEVA"/>
    <s v="TRANSACCIONES DEL DIA 04/03/2019SPYRAL - GESTION ADMINISTRATIVA"/>
    <n v="8"/>
    <n v="0"/>
    <s v="SUCURSAL DE VISTA ALEGRE"/>
    <x v="2"/>
  </r>
  <r>
    <n v="39"/>
    <d v="2019-04-29T00:00:00"/>
    <x v="10"/>
    <x v="10"/>
    <x v="1"/>
    <s v="SERVICIOS PERSONALES"/>
    <s v="ALIMENTACION DE EMPLEADOS CTA NUEVA"/>
    <s v="TRANSACCIONES DEL DIA 04/29/2019SPYRAL - GESTION ADMINISTRATIVA"/>
    <n v="24"/>
    <n v="0"/>
    <s v="SUCURSAL DE VISTA ALEGRE"/>
    <x v="2"/>
  </r>
  <r>
    <n v="39"/>
    <d v="2019-05-25T00:00:00"/>
    <x v="11"/>
    <x v="11"/>
    <x v="1"/>
    <s v="SERVICIOS PERSONALES"/>
    <s v="ALIMENTACION DE EMPLEADOS CTA NUEVA"/>
    <s v="TRANSACCIONES DEL DIA 05/25/2019SPYRAL - GESTION ADMINISTRATIVA"/>
    <n v="8"/>
    <n v="0"/>
    <s v="SUCURSAL DE VISTA ALEGRE"/>
    <x v="2"/>
  </r>
  <r>
    <n v="39"/>
    <d v="2019-07-08T00:00:00"/>
    <x v="6"/>
    <x v="6"/>
    <x v="1"/>
    <s v="SERVICIOS PERSONALES"/>
    <s v="ALIMENTACION DE EMPLEADOS CTA NUEVA"/>
    <s v="TRANSACCIONES DEL DIA 07/08/2019SPYRAL - GESTION ADMINISTRATIVA"/>
    <n v="32"/>
    <n v="0"/>
    <s v="SUCURSAL DE VISTA ALEGRE"/>
    <x v="2"/>
  </r>
  <r>
    <n v="39"/>
    <d v="2019-07-10T00:00:00"/>
    <x v="6"/>
    <x v="6"/>
    <x v="1"/>
    <s v="SERVICIOS PERSONALES"/>
    <s v="ALIMENTACION DE EMPLEADOS CTA NUEVA"/>
    <s v="TRANSACCIONES DEL DIA 07/10/2019SPYRAL - GESTION ADMINISTRATIVA"/>
    <n v="24"/>
    <n v="0"/>
    <s v="SUCURSAL DE VISTA ALEGRE"/>
    <x v="2"/>
  </r>
  <r>
    <n v="39"/>
    <d v="2019-07-13T00:00:00"/>
    <x v="6"/>
    <x v="6"/>
    <x v="1"/>
    <s v="SERVICIOS PERSONALES"/>
    <s v="ALIMENTACION DE EMPLEADOS CTA NUEVA"/>
    <s v="TRANSACCIONES DEL DIA 07/13/2019SPYRAL - GESTION ADMINISTRATIVA"/>
    <n v="24"/>
    <n v="0"/>
    <s v="SUCURSAL DE VISTA ALEGRE"/>
    <x v="2"/>
  </r>
  <r>
    <n v="39"/>
    <d v="2019-07-15T00:00:00"/>
    <x v="6"/>
    <x v="6"/>
    <x v="1"/>
    <s v="SERVICIOS PERSONALES"/>
    <s v="ALIMENTACION DE EMPLEADOS CTA NUEVA"/>
    <s v="TRANSACCIONES DEL DIA 07/15/2019SPYRAL - GESTION ADMINISTRATIVA"/>
    <n v="8"/>
    <n v="0"/>
    <s v="SUCURSAL DE VISTA ALEGRE"/>
    <x v="2"/>
  </r>
  <r>
    <n v="39"/>
    <d v="2019-07-16T00:00:00"/>
    <x v="6"/>
    <x v="6"/>
    <x v="1"/>
    <s v="SERVICIOS PERSONALES"/>
    <s v="ALIMENTACION DE EMPLEADOS CTA NUEVA"/>
    <s v="TRANSACCIONES DEL DIA 07/16/2019SPYRAL - GESTION ADMINISTRATIVA"/>
    <n v="8"/>
    <n v="0"/>
    <s v="SUCURSAL DE VISTA ALEGRE"/>
    <x v="2"/>
  </r>
  <r>
    <n v="39"/>
    <d v="2019-07-26T00:00:00"/>
    <x v="6"/>
    <x v="6"/>
    <x v="1"/>
    <s v="SERVICIOS PERSONALES"/>
    <s v="ALIMENTACION DE EMPLEADOS CTA NUEVA"/>
    <s v="TRANSACCIONES DEL DIA 07/26/2019SPYRAL - GESTION ADMINISTRATIVA"/>
    <n v="16"/>
    <n v="0"/>
    <s v="SUCURSAL DE VISTA ALEGRE"/>
    <x v="2"/>
  </r>
  <r>
    <n v="40"/>
    <d v="2019-03-19T00:00:00"/>
    <x v="9"/>
    <x v="9"/>
    <x v="1"/>
    <s v="ADMINISTRACION DE SUCURSALES"/>
    <s v="NC ALIMENTACION DE EMPLEADOS NVA"/>
    <s v="TRANSACCIONES DEL DIA 03/19/2019SPYRAL - GESTION ADMINISTRATIVA"/>
    <n v="12.99"/>
    <n v="0"/>
    <s v="LAS TABLAS"/>
    <x v="2"/>
  </r>
  <r>
    <n v="41"/>
    <d v="2019-03-09T00:00:00"/>
    <x v="9"/>
    <x v="9"/>
    <x v="1"/>
    <s v="ADMINISTRACION DE SUCURSALES"/>
    <s v="NC ALIMENTACION DE EMPLEADOS NVA"/>
    <s v="TRANSACCIONES DEL DIA 03/09/2019SPYRAL - GESTION ADMINISTRATIVA"/>
    <n v="23.99"/>
    <n v="0"/>
    <s v="24 DE DICIEMBRE"/>
    <x v="2"/>
  </r>
  <r>
    <n v="42"/>
    <d v="2019-01-10T00:00:00"/>
    <x v="7"/>
    <x v="7"/>
    <x v="1"/>
    <s v="ADMINISTRACION DE SUCURSALES"/>
    <s v="NC ALIMENTACION DE EMPLEADOS NVA"/>
    <s v="TRANSACCIONES DEL DIA 01/10/2019SPYRAL - GESTION ADMINISTRATIVA"/>
    <n v="10.199999999999999"/>
    <n v="0"/>
    <s v="DAVID - TERRONAL"/>
    <x v="2"/>
  </r>
  <r>
    <n v="42"/>
    <d v="2019-03-01T00:00:00"/>
    <x v="9"/>
    <x v="9"/>
    <x v="1"/>
    <s v="ADMINISTRACION DE SUCURSALES"/>
    <s v="NC ALIMENTACION DE EMPLEADOS NVA"/>
    <s v="TRANSACCIONES DEL DIA 03/01/2019SPYRAL - GESTION ADMINISTRATIVA"/>
    <n v="47.98"/>
    <n v="0"/>
    <s v="DAVID - TERRONAL"/>
    <x v="2"/>
  </r>
  <r>
    <n v="43"/>
    <d v="2019-01-04T00:00:00"/>
    <x v="7"/>
    <x v="7"/>
    <x v="1"/>
    <s v="CAJA"/>
    <s v="ALIMENTACION DE EMPLEADOS CTA NUEVA"/>
    <s v="TRANSACCIONES DEL DIA 01/04/2019SPYRAL - GESTION ADMINISTRATIVA"/>
    <n v="8"/>
    <n v="0"/>
    <s v="COSTA DEL ESTE"/>
    <x v="2"/>
  </r>
  <r>
    <n v="43"/>
    <d v="2019-01-05T00:00:00"/>
    <x v="7"/>
    <x v="7"/>
    <x v="1"/>
    <s v="CAJA"/>
    <s v="ALIMENTACION DE EMPLEADOS CTA NUEVA"/>
    <s v="TRANSACCIONES DEL DIA 01/05/2019SPYRAL - GESTION ADMINISTRATIVA"/>
    <n v="8"/>
    <n v="0"/>
    <s v="COSTA DEL ESTE"/>
    <x v="2"/>
  </r>
  <r>
    <n v="43"/>
    <d v="2019-01-08T00:00:00"/>
    <x v="7"/>
    <x v="7"/>
    <x v="1"/>
    <s v="CAJA"/>
    <s v="ALIMENTACION DE EMPLEADOS CTA NUEVA"/>
    <s v="TRANSACCIONES DEL DIA 01/08/2019SPYRAL - GESTION ADMINISTRATIVA"/>
    <n v="8"/>
    <n v="0"/>
    <s v="COSTA DEL ESTE"/>
    <x v="2"/>
  </r>
  <r>
    <n v="43"/>
    <d v="2019-01-18T00:00:00"/>
    <x v="7"/>
    <x v="7"/>
    <x v="1"/>
    <s v="CAJA"/>
    <s v="ALIMENTACION DE EMPLEADOS CTA NUEVA"/>
    <s v="TRANSACCIONES DEL DIA 01/18/2019SPYRAL - GESTION ADMINISTRATIVA"/>
    <n v="16"/>
    <n v="0"/>
    <s v="COSTA DEL ESTE"/>
    <x v="2"/>
  </r>
  <r>
    <n v="43"/>
    <d v="2019-02-04T00:00:00"/>
    <x v="8"/>
    <x v="8"/>
    <x v="1"/>
    <s v="CAJA"/>
    <s v="ALIMENTACION DE EMPLEADOS CTA NUEVA"/>
    <s v="TRANSACCIONES DEL DIA 02/04/2019SPYRAL - GESTION ADMINISTRATIVA"/>
    <n v="8"/>
    <n v="0"/>
    <s v="COSTA DEL ESTE"/>
    <x v="2"/>
  </r>
  <r>
    <n v="43"/>
    <d v="2019-03-08T00:00:00"/>
    <x v="9"/>
    <x v="9"/>
    <x v="1"/>
    <s v="CAJA"/>
    <s v="ALIMENTACION DE EMPLEADOS CTA NUEVA"/>
    <s v="TRANSACCIONES DEL DIA 03/08/2019SPYRAL - GESTION ADMINISTRATIVA"/>
    <n v="24"/>
    <n v="0"/>
    <s v="COSTA DEL ESTE"/>
    <x v="2"/>
  </r>
  <r>
    <n v="43"/>
    <d v="2019-03-18T00:00:00"/>
    <x v="9"/>
    <x v="9"/>
    <x v="1"/>
    <s v="CAJA"/>
    <s v="ALIMENTACION DE EMPLEADOS CTA NUEVA"/>
    <s v="TRANSACCIONES DEL DIA 03/18/2019SPYRAL - GESTION ADMINISTRATIVA"/>
    <n v="16"/>
    <n v="0"/>
    <s v="COSTA DEL ESTE"/>
    <x v="2"/>
  </r>
  <r>
    <n v="43"/>
    <d v="2019-03-21T00:00:00"/>
    <x v="9"/>
    <x v="9"/>
    <x v="1"/>
    <s v="CAJA"/>
    <s v="ALIMENTACION DE EMPLEADOS CTA NUEVA"/>
    <s v="TRANSACCIONES DEL DIA 03/21/2019SPYRAL - GESTION ADMINISTRATIVA"/>
    <n v="16"/>
    <n v="0"/>
    <s v="COSTA DEL ESTE"/>
    <x v="2"/>
  </r>
  <r>
    <n v="43"/>
    <d v="2019-03-23T00:00:00"/>
    <x v="9"/>
    <x v="9"/>
    <x v="1"/>
    <s v="CAJA"/>
    <s v="ALIMENTACION DE EMPLEADOS CTA NUEVA"/>
    <s v="TRANSACCIONES DEL DIA 03/23/2019SPYRAL - GESTION ADMINISTRATIVA"/>
    <n v="8"/>
    <n v="0"/>
    <s v="COSTA DEL ESTE"/>
    <x v="2"/>
  </r>
  <r>
    <n v="43"/>
    <d v="2019-03-26T00:00:00"/>
    <x v="9"/>
    <x v="9"/>
    <x v="1"/>
    <s v="CAJA"/>
    <s v="ALIMENTACION DE EMPLEADOS CTA NUEVA"/>
    <s v="TRANSACCIONES DEL DIA 03/26/2019SPYRAL - GESTION ADMINISTRATIVA"/>
    <n v="16"/>
    <n v="0"/>
    <s v="COSTA DEL ESTE"/>
    <x v="2"/>
  </r>
  <r>
    <n v="43"/>
    <d v="2019-04-12T00:00:00"/>
    <x v="10"/>
    <x v="10"/>
    <x v="1"/>
    <s v="CAJA"/>
    <s v="ALIMENTACION DE EMPLEADOS CTA NUEVA"/>
    <s v="TRANSACCIONES DEL DIA 04/12/2019SPYRAL - GESTION ADMINISTRATIVA"/>
    <n v="8"/>
    <n v="0"/>
    <s v="COSTA DEL ESTE"/>
    <x v="2"/>
  </r>
  <r>
    <n v="43"/>
    <d v="2019-04-22T00:00:00"/>
    <x v="10"/>
    <x v="10"/>
    <x v="1"/>
    <s v="CAJA"/>
    <s v="ALIMENTACION DE EMPLEADOS CTA NUEVA"/>
    <s v="TRANSACCIONES DEL DIA 04/22/2019SPYRAL - GESTION ADMINISTRATIVA"/>
    <n v="16"/>
    <n v="0"/>
    <s v="COSTA DEL ESTE"/>
    <x v="2"/>
  </r>
  <r>
    <n v="43"/>
    <d v="2019-05-06T00:00:00"/>
    <x v="11"/>
    <x v="11"/>
    <x v="1"/>
    <s v="CAJA"/>
    <s v="ALIMENTACION DE EMPLEADOS CTA NUEVA"/>
    <s v="TRANSACCIONES DEL DIA 05/06/2019SPYRAL - GESTION ADMINISTRATIVA"/>
    <n v="32"/>
    <n v="0"/>
    <s v="COSTA DEL ESTE"/>
    <x v="2"/>
  </r>
  <r>
    <n v="43"/>
    <d v="2019-05-08T00:00:00"/>
    <x v="11"/>
    <x v="11"/>
    <x v="1"/>
    <s v="CAJA"/>
    <s v="ALIMENTACION DE EMPLEADOS CTA NUEVA"/>
    <s v="TRANSACCIONES DEL DIA 05/08/2019SPYRAL - GESTION ADMINISTRATIVA"/>
    <n v="8"/>
    <n v="0"/>
    <s v="COSTA DEL ESTE"/>
    <x v="2"/>
  </r>
  <r>
    <n v="43"/>
    <d v="2019-05-18T00:00:00"/>
    <x v="11"/>
    <x v="11"/>
    <x v="1"/>
    <s v="CAJA"/>
    <s v="ALIMENTACION DE EMPLEADOS CTA NUEVA"/>
    <s v="TRANSACCIONES DEL DIA 05/18/2019SPYRAL - GESTION ADMINISTRATIVA"/>
    <n v="8"/>
    <n v="0"/>
    <s v="COSTA DEL ESTE"/>
    <x v="2"/>
  </r>
  <r>
    <n v="43"/>
    <d v="2019-05-25T00:00:00"/>
    <x v="11"/>
    <x v="11"/>
    <x v="1"/>
    <s v="CAJA"/>
    <s v="ALIMENTACION DE EMPLEADOS CTA NUEVA"/>
    <s v="TRANSACCIONES DEL DIA 05/25/2019SPYRAL - GESTION ADMINISTRATIVA"/>
    <n v="8"/>
    <n v="0"/>
    <s v="COSTA DEL ESTE"/>
    <x v="2"/>
  </r>
  <r>
    <n v="43"/>
    <d v="2019-06-20T00:00:00"/>
    <x v="2"/>
    <x v="2"/>
    <x v="1"/>
    <s v="CAJA"/>
    <s v="ALIMENTACION DE EMPLEADOS CTA NUEVA"/>
    <s v="TRANSACCIONES DEL DIA 06/20/2019SPYRAL - GESTION ADMINISTRATIVA"/>
    <n v="8"/>
    <n v="0"/>
    <s v="COSTA DEL ESTE"/>
    <x v="2"/>
  </r>
  <r>
    <n v="43"/>
    <d v="2019-07-03T00:00:00"/>
    <x v="6"/>
    <x v="6"/>
    <x v="1"/>
    <s v="CAJA"/>
    <s v="ALIMENTACION DE EMPLEADOS CTA NUEVA"/>
    <s v="TRANSACCIONES DEL DIA 07/03/2019SPYRAL - GESTION ADMINISTRATIVA"/>
    <n v="8"/>
    <n v="0"/>
    <s v="COSTA DEL ESTE"/>
    <x v="2"/>
  </r>
  <r>
    <n v="43"/>
    <d v="2019-07-15T00:00:00"/>
    <x v="6"/>
    <x v="6"/>
    <x v="1"/>
    <s v="CAJA"/>
    <s v="ALIMENTACION DE EMPLEADOS CTA NUEVA"/>
    <s v="TRANSACCIONES DEL DIA 07/15/2019SPYRAL - GESTION ADMINISTRATIVA"/>
    <n v="8"/>
    <n v="0"/>
    <s v="COSTA DEL ESTE"/>
    <x v="2"/>
  </r>
  <r>
    <n v="43"/>
    <d v="2019-07-16T00:00:00"/>
    <x v="6"/>
    <x v="6"/>
    <x v="1"/>
    <s v="CAJA"/>
    <s v="ALIMENTACION DE EMPLEADOS CTA NUEVA"/>
    <s v="TRANSACCIONES DEL DIA 07/16/2019SPYRAL - GESTION ADMINISTRATIVA"/>
    <n v="16"/>
    <n v="0"/>
    <s v="COSTA DEL ESTE"/>
    <x v="2"/>
  </r>
  <r>
    <n v="43"/>
    <d v="2019-07-29T00:00:00"/>
    <x v="6"/>
    <x v="6"/>
    <x v="1"/>
    <s v="CAJA"/>
    <s v="ALIMENTACION DE EMPLEADOS CTA NUEVA"/>
    <s v="TRANSACCIONES DEL DIA 07/29/2019SPYRAL - GESTION ADMINISTRATIVA"/>
    <n v="8"/>
    <n v="0"/>
    <s v="COSTA DEL ESTE"/>
    <x v="2"/>
  </r>
  <r>
    <n v="43"/>
    <d v="2019-02-25T00:00:00"/>
    <x v="8"/>
    <x v="8"/>
    <x v="1"/>
    <s v="SERVICIOS PERSONALES"/>
    <s v="ALIMENTACION DE EMPLEADOS CTA NUEVA"/>
    <s v="TRANSACCIONES DEL DIA 02/25/2019SPYRAL - GESTION ADMINISTRATIVA"/>
    <n v="8"/>
    <n v="0"/>
    <s v="COSTA DEL ESTE"/>
    <x v="2"/>
  </r>
  <r>
    <n v="43"/>
    <d v="2019-02-27T00:00:00"/>
    <x v="8"/>
    <x v="8"/>
    <x v="1"/>
    <s v="SERVICIOS PERSONALES"/>
    <s v="ALIMENTACION DE EMPLEADOS CTA NUEVA"/>
    <s v="TRANSACCIONES DEL DIA 02/27/2019SPYRAL - GESTION ADMINISTRATIVA"/>
    <n v="8"/>
    <n v="0"/>
    <s v="COSTA DEL ESTE"/>
    <x v="2"/>
  </r>
  <r>
    <n v="43"/>
    <d v="2019-03-13T00:00:00"/>
    <x v="9"/>
    <x v="9"/>
    <x v="1"/>
    <s v="SERVICIOS PERSONALES"/>
    <s v="ALIMENTACION DE EMPLEADOS CTA NUEVA"/>
    <s v="TRANSACCIONES DEL DIA 03/13/2019SPYRAL - GESTION ADMINISTRATIVA"/>
    <n v="8"/>
    <n v="0"/>
    <s v="COSTA DEL ESTE"/>
    <x v="2"/>
  </r>
  <r>
    <n v="43"/>
    <d v="2019-04-12T00:00:00"/>
    <x v="10"/>
    <x v="10"/>
    <x v="1"/>
    <s v="SERVICIOS PERSONALES"/>
    <s v="ALIMENTACION DE EMPLEADOS CTA NUEVA"/>
    <s v="TRANSACCIONES DEL DIA 04/12/2019SPYRAL - GESTION ADMINISTRATIVA"/>
    <n v="8"/>
    <n v="0"/>
    <s v="COSTA DEL ESTE"/>
    <x v="2"/>
  </r>
  <r>
    <n v="43"/>
    <d v="2019-04-15T00:00:00"/>
    <x v="10"/>
    <x v="10"/>
    <x v="1"/>
    <s v="SERVICIOS PERSONALES"/>
    <s v="ALIMENTACION DE EMPLEADOS CTA NUEVA"/>
    <s v="TRANSACCIONES DEL DIA 04/15/2019SPYRAL - GESTION ADMINISTRATIVA"/>
    <n v="8"/>
    <n v="0"/>
    <s v="COSTA DEL ESTE"/>
    <x v="2"/>
  </r>
  <r>
    <n v="43"/>
    <d v="2019-05-24T00:00:00"/>
    <x v="11"/>
    <x v="11"/>
    <x v="1"/>
    <s v="SERVICIOS PERSONALES"/>
    <s v="ALIMENTACION DE EMPLEADOS CTA NUEVA"/>
    <s v="TRANSACCIONES DEL DIA 05/24/2019SPYRAL - GESTION ADMINISTRATIVA"/>
    <n v="8"/>
    <n v="0"/>
    <s v="COSTA DEL ESTE"/>
    <x v="2"/>
  </r>
  <r>
    <n v="43"/>
    <d v="2019-05-29T00:00:00"/>
    <x v="11"/>
    <x v="11"/>
    <x v="1"/>
    <s v="SERVICIOS PERSONALES"/>
    <s v="ALIMENTACION DE EMPLEADOS CTA NUEVA"/>
    <s v="TRANSACCIONES DEL DIA 05/29/2019SPYRAL - GESTION ADMINISTRATIVA"/>
    <n v="8"/>
    <n v="0"/>
    <s v="COSTA DEL ESTE"/>
    <x v="2"/>
  </r>
  <r>
    <n v="43"/>
    <d v="2019-06-01T00:00:00"/>
    <x v="2"/>
    <x v="2"/>
    <x v="1"/>
    <s v="SERVICIOS PERSONALES"/>
    <s v="ALIMENTACION DE EMPLEADOS CTA NUEVA"/>
    <s v="TRANSACCIONES DEL DIA 06/01/2019SPYRAL - GESTION ADMINISTRATIVA"/>
    <n v="8"/>
    <n v="0"/>
    <s v="COSTA DEL ESTE"/>
    <x v="2"/>
  </r>
  <r>
    <n v="43"/>
    <d v="2019-06-03T00:00:00"/>
    <x v="2"/>
    <x v="2"/>
    <x v="1"/>
    <s v="SERVICIOS PERSONALES"/>
    <s v="ALIMENTACION DE EMPLEADOS CTA NUEVA"/>
    <s v="TRANSACCIONES DEL DIA 06/03/2019SPYRAL - GESTION ADMINISTRATIVA"/>
    <n v="8"/>
    <n v="0"/>
    <s v="COSTA DEL ESTE"/>
    <x v="2"/>
  </r>
  <r>
    <n v="43"/>
    <d v="2019-06-05T00:00:00"/>
    <x v="2"/>
    <x v="2"/>
    <x v="1"/>
    <s v="SERVICIOS PERSONALES"/>
    <s v="ALIMENTACION DE EMPLEADOS CTA NUEVA"/>
    <s v="TRANSACCIONES DEL DIA 06/05/2019SPYRAL - GESTION ADMINISTRATIVA"/>
    <n v="8"/>
    <n v="0"/>
    <s v="COSTA DEL ESTE"/>
    <x v="2"/>
  </r>
  <r>
    <n v="43"/>
    <d v="2019-06-06T00:00:00"/>
    <x v="2"/>
    <x v="2"/>
    <x v="1"/>
    <s v="SERVICIOS PERSONALES"/>
    <s v="ALIMENTACION DE EMPLEADOS CTA NUEVA"/>
    <s v="TRANSACCIONES DEL DIA 06/06/2019SPYRAL - GESTION ADMINISTRATIVA"/>
    <n v="8"/>
    <n v="0"/>
    <s v="COSTA DEL ESTE"/>
    <x v="2"/>
  </r>
  <r>
    <n v="43"/>
    <d v="2019-06-20T00:00:00"/>
    <x v="2"/>
    <x v="2"/>
    <x v="1"/>
    <s v="SERVICIOS PERSONALES"/>
    <s v="ALIMENTACION DE EMPLEADOS CTA NUEVA"/>
    <s v="TRANSACCIONES DEL DIA 06/20/2019SPYRAL - GESTION ADMINISTRATIVA"/>
    <n v="8"/>
    <n v="0"/>
    <s v="COSTA DEL ESTE"/>
    <x v="2"/>
  </r>
  <r>
    <n v="44"/>
    <d v="2019-04-17T00:00:00"/>
    <x v="10"/>
    <x v="10"/>
    <x v="1"/>
    <s v="ADMINISTRACION DE SUCURSALES"/>
    <s v="NC ALIMENTACION DE EMPLEADOS NVA"/>
    <s v="TRANSACCIONES DEL DIA 04/17/2019SPYRAL - GESTION ADMINISTRATIVA"/>
    <n v="61.6"/>
    <n v="0"/>
    <s v="MULTI PLAZA"/>
    <x v="2"/>
  </r>
  <r>
    <n v="44"/>
    <d v="2019-05-06T00:00:00"/>
    <x v="11"/>
    <x v="11"/>
    <x v="1"/>
    <s v="ADMINISTRACION DE SUCURSALES"/>
    <s v="ALIMENTACION DE EMPLEADOS CTA NUEVA"/>
    <s v="TRANSACCIONES DEL DIA 05/06/2019SPYRAL - GESTION ADMINISTRATIVA"/>
    <n v="16"/>
    <n v="0"/>
    <s v="MULTI PLAZA"/>
    <x v="2"/>
  </r>
  <r>
    <n v="44"/>
    <d v="2019-07-09T00:00:00"/>
    <x v="6"/>
    <x v="6"/>
    <x v="1"/>
    <s v="ADMINISTRACION DE SUCURSALES"/>
    <s v="NC ALIMENTACION DE EMPLEADOS NVA"/>
    <s v="TRANSACCIONES DEL DIA 07/09/2019SPYRAL - GESTION ADMINISTRATIVA"/>
    <n v="0"/>
    <n v="61.6"/>
    <s v="MULTI PLAZA"/>
    <x v="2"/>
  </r>
  <r>
    <n v="44"/>
    <d v="2019-01-02T00:00:00"/>
    <x v="7"/>
    <x v="7"/>
    <x v="1"/>
    <s v="CAJA"/>
    <s v="ALIMENTACION DE EMPLEADOS CTA NUEVA"/>
    <s v="TRANSACCIONES DEL DIA 01/02/2019SPYRAL - GESTION ADMINISTRATIVA"/>
    <n v="32"/>
    <n v="0"/>
    <s v="MULTI PLAZA"/>
    <x v="2"/>
  </r>
  <r>
    <n v="44"/>
    <d v="2019-01-03T00:00:00"/>
    <x v="7"/>
    <x v="7"/>
    <x v="1"/>
    <s v="CAJA"/>
    <s v="ALIMENTACION DE EMPLEADOS CTA NUEVA"/>
    <s v="TRANSACCIONES DEL DIA 01/03/2019SPYRAL - GESTION ADMINISTRATIVA"/>
    <n v="24"/>
    <n v="0"/>
    <s v="MULTI PLAZA"/>
    <x v="2"/>
  </r>
  <r>
    <n v="44"/>
    <d v="2019-01-11T00:00:00"/>
    <x v="7"/>
    <x v="7"/>
    <x v="1"/>
    <s v="CAJA"/>
    <s v="ALIMENTACION DE EMPLEADOS CTA NUEVA"/>
    <s v="TRANSACCIONES DEL DIA 01/11/2019SPYRAL - GESTION ADMINISTRATIVA"/>
    <n v="8"/>
    <n v="0"/>
    <s v="MULTI PLAZA"/>
    <x v="2"/>
  </r>
  <r>
    <n v="44"/>
    <d v="2019-01-17T00:00:00"/>
    <x v="7"/>
    <x v="7"/>
    <x v="1"/>
    <s v="CAJA"/>
    <s v="ALIMENTACION DE EMPLEADOS CTA NUEVA"/>
    <s v="TRANSACCIONES DEL DIA 01/17/2019SPYRAL - GESTION ADMINISTRATIVA"/>
    <n v="24"/>
    <n v="0"/>
    <s v="MULTI PLAZA"/>
    <x v="2"/>
  </r>
  <r>
    <n v="44"/>
    <d v="2019-01-22T00:00:00"/>
    <x v="7"/>
    <x v="7"/>
    <x v="1"/>
    <s v="CAJA"/>
    <s v="ALIMENTACION DE EMPLEADOS CTA NUEVA"/>
    <s v="TRANSACCIONES DEL DIA 01/22/2019SPYRAL - GESTION ADMINISTRATIVA"/>
    <n v="16"/>
    <n v="0"/>
    <s v="MULTI PLAZA"/>
    <x v="2"/>
  </r>
  <r>
    <n v="44"/>
    <d v="2019-01-24T00:00:00"/>
    <x v="7"/>
    <x v="7"/>
    <x v="1"/>
    <s v="CAJA"/>
    <s v="ALIMENTACION DE EMPLEADOS CTA NUEVA"/>
    <s v="TRANSACCIONES DEL DIA 01/24/2019SPYRAL - GESTION ADMINISTRATIVA"/>
    <n v="16"/>
    <n v="0"/>
    <s v="MULTI PLAZA"/>
    <x v="2"/>
  </r>
  <r>
    <n v="44"/>
    <d v="2019-02-01T00:00:00"/>
    <x v="8"/>
    <x v="8"/>
    <x v="1"/>
    <s v="CAJA"/>
    <s v="ALIMENTACION DE EMPLEADOS CTA NUEVA"/>
    <s v="TRANSACCIONES DEL DIA 02/01/2019SPYRAL - GESTION ADMINISTRATIVA"/>
    <n v="8"/>
    <n v="0"/>
    <s v="MULTI PLAZA"/>
    <x v="2"/>
  </r>
  <r>
    <n v="44"/>
    <d v="2019-02-04T00:00:00"/>
    <x v="8"/>
    <x v="8"/>
    <x v="1"/>
    <s v="CAJA"/>
    <s v="ALIMENTACION DE EMPLEADOS CTA NUEVA"/>
    <s v="TRANSACCIONES DEL DIA 02/04/2019SPYRAL - GESTION ADMINISTRATIVA"/>
    <n v="8"/>
    <n v="0"/>
    <s v="MULTI PLAZA"/>
    <x v="2"/>
  </r>
  <r>
    <n v="44"/>
    <d v="2019-02-07T00:00:00"/>
    <x v="8"/>
    <x v="8"/>
    <x v="1"/>
    <s v="CAJA"/>
    <s v="ALIMENTACION DE EMPLEADOS CTA NUEVA"/>
    <s v="TRANSACCIONES DEL DIA 02/07/2019SPYRAL - GESTION ADMINISTRATIVA"/>
    <n v="8"/>
    <n v="0"/>
    <s v="MULTI PLAZA"/>
    <x v="2"/>
  </r>
  <r>
    <n v="44"/>
    <d v="2019-02-08T00:00:00"/>
    <x v="8"/>
    <x v="8"/>
    <x v="1"/>
    <s v="CAJA"/>
    <s v="ALIMENTACION DE EMPLEADOS CTA NUEVA"/>
    <s v="TRANSACCIONES DEL DIA 02/08/2019SPYRAL - GESTION ADMINISTRATIVA"/>
    <n v="16"/>
    <n v="0"/>
    <s v="MULTI PLAZA"/>
    <x v="2"/>
  </r>
  <r>
    <n v="44"/>
    <d v="2019-02-11T00:00:00"/>
    <x v="8"/>
    <x v="8"/>
    <x v="1"/>
    <s v="CAJA"/>
    <s v="ALIMENTACION DE EMPLEADOS CTA NUEVA"/>
    <s v="TRANSACCIONES DEL DIA 02/11/2019SPYRAL - GESTION ADMINISTRATIVA"/>
    <n v="8"/>
    <n v="0"/>
    <s v="MULTI PLAZA"/>
    <x v="2"/>
  </r>
  <r>
    <n v="44"/>
    <d v="2019-02-13T00:00:00"/>
    <x v="8"/>
    <x v="8"/>
    <x v="1"/>
    <s v="CAJA"/>
    <s v="ALIMENTACION DE EMPLEADOS CTA NUEVA"/>
    <s v="TRANSACCIONES DEL DIA 02/13/2019SPYRAL - GESTION ADMINISTRATIVA"/>
    <n v="24"/>
    <n v="0"/>
    <s v="MULTI PLAZA"/>
    <x v="2"/>
  </r>
  <r>
    <n v="44"/>
    <d v="2019-02-18T00:00:00"/>
    <x v="8"/>
    <x v="8"/>
    <x v="1"/>
    <s v="CAJA"/>
    <s v="ALIMENTACION DE EMPLEADOS CTA NUEVA"/>
    <s v="TRANSACCIONES DEL DIA 02/18/2019SPYRAL - GESTION ADMINISTRATIVA"/>
    <n v="16"/>
    <n v="0"/>
    <s v="MULTI PLAZA"/>
    <x v="2"/>
  </r>
  <r>
    <n v="44"/>
    <d v="2019-02-19T00:00:00"/>
    <x v="8"/>
    <x v="8"/>
    <x v="1"/>
    <s v="CAJA"/>
    <s v="ALIMENTACION DE EMPLEADOS CTA NUEVA"/>
    <s v="TRANSACCIONES DEL DIA 02/19/2019SPYRAL - GESTION ADMINISTRATIVA"/>
    <n v="16"/>
    <n v="0"/>
    <s v="MULTI PLAZA"/>
    <x v="2"/>
  </r>
  <r>
    <n v="44"/>
    <d v="2019-02-25T00:00:00"/>
    <x v="8"/>
    <x v="8"/>
    <x v="1"/>
    <s v="CAJA"/>
    <s v="ALIMENTACION DE EMPLEADOS CTA NUEVA"/>
    <s v="TRANSACCIONES DEL DIA 02/25/2019SPYRAL - GESTION ADMINISTRATIVA"/>
    <n v="8"/>
    <n v="0"/>
    <s v="MULTI PLAZA"/>
    <x v="2"/>
  </r>
  <r>
    <n v="44"/>
    <d v="2019-03-12T00:00:00"/>
    <x v="9"/>
    <x v="9"/>
    <x v="1"/>
    <s v="CAJA"/>
    <s v="ALIMENTACION DE EMPLEADOS CTA NUEVA"/>
    <s v="TRANSACCIONES DEL DIA 03/12/2019SPYRAL - GESTION ADMINISTRATIVA"/>
    <n v="16"/>
    <n v="0"/>
    <s v="MULTI PLAZA"/>
    <x v="2"/>
  </r>
  <r>
    <n v="44"/>
    <d v="2019-03-19T00:00:00"/>
    <x v="9"/>
    <x v="9"/>
    <x v="1"/>
    <s v="CAJA"/>
    <s v="ALIMENTACION DE EMPLEADOS CTA NUEVA"/>
    <s v="TRANSACCIONES DEL DIA 03/19/2019SPYRAL - GESTION ADMINISTRATIVA"/>
    <n v="48"/>
    <n v="0"/>
    <s v="MULTI PLAZA"/>
    <x v="2"/>
  </r>
  <r>
    <n v="44"/>
    <d v="2019-03-23T00:00:00"/>
    <x v="9"/>
    <x v="9"/>
    <x v="1"/>
    <s v="CAJA"/>
    <s v="ALIMENTACION DE EMPLEADOS CTA NUEVA"/>
    <s v="TRANSACCIONES DEL DIA 03/23/2019SPYRAL - GESTION ADMINISTRATIVA"/>
    <n v="8"/>
    <n v="0"/>
    <s v="MULTI PLAZA"/>
    <x v="2"/>
  </r>
  <r>
    <n v="44"/>
    <d v="2019-03-27T00:00:00"/>
    <x v="9"/>
    <x v="9"/>
    <x v="1"/>
    <s v="CAJA"/>
    <s v="ALIMENTACION DE EMPLEADOS CTA NUEVA"/>
    <s v="TRANSACCIONES DEL DIA 03/27/2019SPYRAL - GESTION ADMINISTRATIVA"/>
    <n v="8"/>
    <n v="0"/>
    <s v="MULTI PLAZA"/>
    <x v="2"/>
  </r>
  <r>
    <n v="44"/>
    <d v="2019-04-06T00:00:00"/>
    <x v="10"/>
    <x v="10"/>
    <x v="1"/>
    <s v="CAJA"/>
    <s v="ALIMENTACION DE EMPLEADOS CTA NUEVA"/>
    <s v="TRANSACCIONES DEL DIA 04/06/2019SPYRAL - GESTION ADMINISTRATIVA"/>
    <n v="8"/>
    <n v="0"/>
    <s v="MULTI PLAZA"/>
    <x v="2"/>
  </r>
  <r>
    <n v="44"/>
    <d v="2019-04-10T00:00:00"/>
    <x v="10"/>
    <x v="10"/>
    <x v="1"/>
    <s v="CAJA"/>
    <s v="ALIMENTACION DE EMPLEADOS CTA NUEVA"/>
    <s v="TRANSACCIONES DEL DIA 04/10/2019SPYRAL - GESTION ADMINISTRATIVA"/>
    <n v="16"/>
    <n v="0"/>
    <s v="MULTI PLAZA"/>
    <x v="2"/>
  </r>
  <r>
    <n v="44"/>
    <d v="2019-04-16T00:00:00"/>
    <x v="10"/>
    <x v="10"/>
    <x v="1"/>
    <s v="CAJA"/>
    <s v="ALIMENTACION DE EMPLEADOS CTA NUEVA"/>
    <s v="TRANSACCIONES DEL DIA 04/16/2019SPYRAL - GESTION ADMINISTRATIVA"/>
    <n v="16"/>
    <n v="0"/>
    <s v="MULTI PLAZA"/>
    <x v="2"/>
  </r>
  <r>
    <n v="44"/>
    <d v="2019-04-18T00:00:00"/>
    <x v="10"/>
    <x v="10"/>
    <x v="1"/>
    <s v="CAJA"/>
    <s v="ALIMENTACION DE EMPLEADOS CTA NUEVA"/>
    <s v="TRANSACCIONES DEL DIA 04/18/2019SPYRAL - GESTION ADMINISTRATIVA"/>
    <n v="16"/>
    <n v="0"/>
    <s v="MULTI PLAZA"/>
    <x v="2"/>
  </r>
  <r>
    <n v="44"/>
    <d v="2019-04-22T00:00:00"/>
    <x v="10"/>
    <x v="10"/>
    <x v="1"/>
    <s v="CAJA"/>
    <s v="ALIMENTACION DE EMPLEADOS CTA NUEVA"/>
    <s v="TRANSACCIONES DEL DIA 04/22/2019SPYRAL - GESTION ADMINISTRATIVA"/>
    <n v="8"/>
    <n v="0"/>
    <s v="MULTI PLAZA"/>
    <x v="2"/>
  </r>
  <r>
    <n v="44"/>
    <d v="2019-04-25T00:00:00"/>
    <x v="10"/>
    <x v="10"/>
    <x v="1"/>
    <s v="CAJA"/>
    <s v="ALIMENTACION DE EMPLEADOS CTA NUEVA"/>
    <s v="TRANSACCIONES DEL DIA 04/25/2019SPYRAL - GESTION ADMINISTRATIVA"/>
    <n v="16"/>
    <n v="0"/>
    <s v="MULTI PLAZA"/>
    <x v="2"/>
  </r>
  <r>
    <n v="44"/>
    <d v="2019-05-06T00:00:00"/>
    <x v="11"/>
    <x v="11"/>
    <x v="1"/>
    <s v="CAJA"/>
    <s v="ALIMENTACION DE EMPLEADOS CTA NUEVA"/>
    <s v="TRANSACCIONES DEL DIA 05/06/2019SPYRAL - GESTION ADMINISTRATIVA"/>
    <n v="56"/>
    <n v="0"/>
    <s v="MULTI PLAZA"/>
    <x v="2"/>
  </r>
  <r>
    <n v="44"/>
    <d v="2019-05-07T00:00:00"/>
    <x v="11"/>
    <x v="11"/>
    <x v="1"/>
    <s v="CAJA"/>
    <s v="ALIMENTACION DE EMPLEADOS CTA NUEVA"/>
    <s v="TRANSACCIONES DEL DIA 05/07/2019SPYRAL - GESTION ADMINISTRATIVA"/>
    <n v="16"/>
    <n v="0"/>
    <s v="MULTI PLAZA"/>
    <x v="2"/>
  </r>
  <r>
    <n v="44"/>
    <d v="2019-05-10T00:00:00"/>
    <x v="11"/>
    <x v="11"/>
    <x v="1"/>
    <s v="CAJA"/>
    <s v="ALIMENTACION DE EMPLEADOS CTA NUEVA"/>
    <s v="TRANSACCIONES DEL DIA 05/10/2019SPYRAL - GESTION ADMINISTRATIVA"/>
    <n v="16"/>
    <n v="0"/>
    <s v="MULTI PLAZA"/>
    <x v="2"/>
  </r>
  <r>
    <n v="44"/>
    <d v="2019-05-15T00:00:00"/>
    <x v="11"/>
    <x v="11"/>
    <x v="1"/>
    <s v="CAJA"/>
    <s v="ALIMENTACION DE EMPLEADOS CTA NUEVA"/>
    <s v="TRANSACCIONES DEL DIA 05/15/2019SPYRAL - GESTION ADMINISTRATIVA"/>
    <n v="16"/>
    <n v="0"/>
    <s v="MULTI PLAZA"/>
    <x v="2"/>
  </r>
  <r>
    <n v="44"/>
    <d v="2019-05-16T00:00:00"/>
    <x v="11"/>
    <x v="11"/>
    <x v="1"/>
    <s v="CAJA"/>
    <s v="ALIMENTACION DE EMPLEADOS CTA NUEVA"/>
    <s v="TRANSACCIONES DEL DIA 05/16/2019SPYRAL - GESTION ADMINISTRATIVA"/>
    <n v="16"/>
    <n v="0"/>
    <s v="MULTI PLAZA"/>
    <x v="2"/>
  </r>
  <r>
    <n v="44"/>
    <d v="2019-05-18T00:00:00"/>
    <x v="11"/>
    <x v="11"/>
    <x v="1"/>
    <s v="CAJA"/>
    <s v="ALIMENTACION DE EMPLEADOS CTA NUEVA"/>
    <s v="TRANSACCIONES DEL DIA 05/18/2019SPYRAL - GESTION ADMINISTRATIVA"/>
    <n v="24"/>
    <n v="0"/>
    <s v="MULTI PLAZA"/>
    <x v="2"/>
  </r>
  <r>
    <n v="44"/>
    <d v="2019-05-23T00:00:00"/>
    <x v="11"/>
    <x v="11"/>
    <x v="1"/>
    <s v="CAJA"/>
    <s v="ALIMENTACION DE EMPLEADOS CTA NUEVA"/>
    <s v="TRANSACCIONES DEL DIA 05/23/2019SPYRAL - GESTION ADMINISTRATIVA"/>
    <n v="16"/>
    <n v="0"/>
    <s v="MULTI PLAZA"/>
    <x v="2"/>
  </r>
  <r>
    <n v="44"/>
    <d v="2019-05-24T00:00:00"/>
    <x v="11"/>
    <x v="11"/>
    <x v="1"/>
    <s v="CAJA"/>
    <s v="ALIMENTACION DE EMPLEADOS CTA NUEVA"/>
    <s v="TRANSACCIONES DEL DIA 05/24/2019SPYRAL - GESTION ADMINISTRATIVA"/>
    <n v="8"/>
    <n v="0"/>
    <s v="MULTI PLAZA"/>
    <x v="2"/>
  </r>
  <r>
    <n v="44"/>
    <d v="2019-05-30T00:00:00"/>
    <x v="11"/>
    <x v="11"/>
    <x v="1"/>
    <s v="CAJA"/>
    <s v="ALIMENTACION DE EMPLEADOS CTA NUEVA"/>
    <s v="TRANSACCIONES DEL DIA 05/30/2019SPYRAL - GESTION ADMINISTRATIVA"/>
    <n v="24"/>
    <n v="0"/>
    <s v="MULTI PLAZA"/>
    <x v="2"/>
  </r>
  <r>
    <n v="44"/>
    <d v="2019-06-03T00:00:00"/>
    <x v="2"/>
    <x v="2"/>
    <x v="1"/>
    <s v="CAJA"/>
    <s v="ALIMENTACION DE EMPLEADOS CTA NUEVA"/>
    <s v="TRANSACCIONES DEL DIA 06/03/2019SPYRAL - GESTION ADMINISTRATIVA"/>
    <n v="24"/>
    <n v="0"/>
    <s v="MULTI PLAZA"/>
    <x v="2"/>
  </r>
  <r>
    <n v="44"/>
    <d v="2019-06-06T00:00:00"/>
    <x v="2"/>
    <x v="2"/>
    <x v="1"/>
    <s v="CAJA"/>
    <s v="ALIMENTACION DE EMPLEADOS CTA NUEVA"/>
    <s v="TRANSACCIONES DEL DIA 06/06/2019SPYRAL - GESTION ADMINISTRATIVA"/>
    <n v="16"/>
    <n v="0"/>
    <s v="MULTI PLAZA"/>
    <x v="2"/>
  </r>
  <r>
    <n v="44"/>
    <d v="2019-06-12T00:00:00"/>
    <x v="2"/>
    <x v="2"/>
    <x v="1"/>
    <s v="CAJA"/>
    <s v="ALIMENTACION DE EMPLEADOS CTA NUEVA"/>
    <s v="TRANSACCIONES DEL DIA 06/12/2019SPYRAL - GESTION ADMINISTRATIVA"/>
    <n v="8"/>
    <n v="0"/>
    <s v="MULTI PLAZA"/>
    <x v="2"/>
  </r>
  <r>
    <n v="44"/>
    <d v="2019-06-14T00:00:00"/>
    <x v="2"/>
    <x v="2"/>
    <x v="1"/>
    <s v="CAJA"/>
    <s v="ALIMENTACION DE EMPLEADOS CTA NUEVA"/>
    <s v="TRANSACCIONES DEL DIA 06/14/2019SPYRAL - GESTION ADMINISTRATIVA"/>
    <n v="24"/>
    <n v="0"/>
    <s v="MULTI PLAZA"/>
    <x v="2"/>
  </r>
  <r>
    <n v="44"/>
    <d v="2019-06-19T00:00:00"/>
    <x v="2"/>
    <x v="2"/>
    <x v="1"/>
    <s v="CAJA"/>
    <s v="ALIMENTACION DE EMPLEADOS CTA NUEVA"/>
    <s v="TRANSACCIONES DEL DIA 06/19/2019SPYRAL - GESTION ADMINISTRATIVA"/>
    <n v="16"/>
    <n v="0"/>
    <s v="MULTI PLAZA"/>
    <x v="2"/>
  </r>
  <r>
    <n v="44"/>
    <d v="2019-06-20T00:00:00"/>
    <x v="2"/>
    <x v="2"/>
    <x v="1"/>
    <s v="CAJA"/>
    <s v="ALIMENTACION DE EMPLEADOS CTA NUEVA"/>
    <s v="TRANSACCIONES DEL DIA 06/20/2019SPYRAL - GESTION ADMINISTRATIVA"/>
    <n v="16"/>
    <n v="0"/>
    <s v="MULTI PLAZA"/>
    <x v="2"/>
  </r>
  <r>
    <n v="44"/>
    <d v="2019-06-26T00:00:00"/>
    <x v="2"/>
    <x v="2"/>
    <x v="1"/>
    <s v="CAJA"/>
    <s v="ALIMENTACION DE EMPLEADOS CTA NUEVA"/>
    <s v="TRANSACCIONES DEL DIA 06/26/2019SPYRAL - GESTION ADMINISTRATIVA"/>
    <n v="24"/>
    <n v="0"/>
    <s v="MULTI PLAZA"/>
    <x v="2"/>
  </r>
  <r>
    <n v="44"/>
    <d v="2019-06-27T00:00:00"/>
    <x v="2"/>
    <x v="2"/>
    <x v="1"/>
    <s v="CAJA"/>
    <s v="ALIMENTACION DE EMPLEADOS CTA NUEVA"/>
    <s v="TRANSACCIONES DEL DIA 06/27/2019SPYRAL - GESTION ADMINISTRATIVA"/>
    <n v="16"/>
    <n v="0"/>
    <s v="MULTI PLAZA"/>
    <x v="2"/>
  </r>
  <r>
    <n v="44"/>
    <d v="2019-07-03T00:00:00"/>
    <x v="6"/>
    <x v="6"/>
    <x v="1"/>
    <s v="CAJA"/>
    <s v="ALIMENTACION DE EMPLEADOS CTA NUEVA"/>
    <s v="TRANSACCIONES DEL DIA 07/03/2019SPYRAL - GESTION ADMINISTRATIVA"/>
    <n v="24"/>
    <n v="0"/>
    <s v="MULTI PLAZA"/>
    <x v="2"/>
  </r>
  <r>
    <n v="44"/>
    <d v="2019-07-05T00:00:00"/>
    <x v="6"/>
    <x v="6"/>
    <x v="1"/>
    <s v="CAJA"/>
    <s v="ALIMENTACION DE EMPLEADOS CTA NUEVA"/>
    <s v="TRANSACCIONES DEL DIA 07/05/2019SPYRAL - GESTION ADMINISTRATIVA"/>
    <n v="16"/>
    <n v="0"/>
    <s v="MULTI PLAZA"/>
    <x v="2"/>
  </r>
  <r>
    <n v="44"/>
    <d v="2019-07-09T00:00:00"/>
    <x v="6"/>
    <x v="6"/>
    <x v="1"/>
    <s v="CAJA"/>
    <s v="ALIMENTACION DE EMPLEADOS CTA NUEVA"/>
    <s v="TRANSACCIONES DEL DIA 07/09/2019SPYRAL - GESTION ADMINISTRATIVA"/>
    <n v="16"/>
    <n v="0"/>
    <s v="MULTI PLAZA"/>
    <x v="2"/>
  </r>
  <r>
    <n v="44"/>
    <d v="2019-07-11T00:00:00"/>
    <x v="6"/>
    <x v="6"/>
    <x v="1"/>
    <s v="CAJA"/>
    <s v="ALIMENTACION DE EMPLEADOS CTA NUEVA"/>
    <s v="TRANSACCIONES DEL DIA 07/11/2019SPYRAL - GESTION ADMINISTRATIVA"/>
    <n v="8"/>
    <n v="0"/>
    <s v="MULTI PLAZA"/>
    <x v="2"/>
  </r>
  <r>
    <n v="44"/>
    <d v="2019-07-16T00:00:00"/>
    <x v="6"/>
    <x v="6"/>
    <x v="1"/>
    <s v="CAJA"/>
    <s v="ALIMENTACION DE EMPLEADOS CTA NUEVA"/>
    <s v="TRANSACCIONES DEL DIA 07/16/2019SPYRAL - GESTION ADMINISTRATIVA"/>
    <n v="16"/>
    <n v="0"/>
    <s v="MULTI PLAZA"/>
    <x v="2"/>
  </r>
  <r>
    <n v="44"/>
    <d v="2019-07-17T00:00:00"/>
    <x v="6"/>
    <x v="6"/>
    <x v="1"/>
    <s v="CAJA"/>
    <s v="ALIMENTACION DE EMPLEADOS CTA NUEVA"/>
    <s v="TRANSACCIONES DEL DIA 07/17/2019SPYRAL - GESTION ADMINISTRATIVA"/>
    <n v="8"/>
    <n v="0"/>
    <s v="MULTI PLAZA"/>
    <x v="2"/>
  </r>
  <r>
    <n v="44"/>
    <d v="2019-07-22T00:00:00"/>
    <x v="6"/>
    <x v="6"/>
    <x v="1"/>
    <s v="CAJA"/>
    <s v="ALIMENTACION DE EMPLEADOS CTA NUEVA"/>
    <s v="TRANSACCIONES DEL DIA 07/22/2019SPYRAL - GESTION ADMINISTRATIVA"/>
    <n v="8"/>
    <n v="0"/>
    <s v="MULTI PLAZA"/>
    <x v="2"/>
  </r>
  <r>
    <n v="44"/>
    <d v="2019-07-24T00:00:00"/>
    <x v="6"/>
    <x v="6"/>
    <x v="1"/>
    <s v="CAJA"/>
    <s v="ALIMENTACION DE EMPLEADOS CTA NUEVA"/>
    <s v="TRANSACCIONES DEL DIA 07/24/2019SPYRAL - GESTION ADMINISTRATIVA"/>
    <n v="24"/>
    <n v="0"/>
    <s v="MULTI PLAZA"/>
    <x v="2"/>
  </r>
  <r>
    <n v="44"/>
    <d v="2019-01-10T00:00:00"/>
    <x v="7"/>
    <x v="7"/>
    <x v="1"/>
    <s v="SERVICIOS PERSONALES"/>
    <s v="ALIMENTACION DE EMPLEADOS CTA NUEVA"/>
    <s v="TRANSACCIONES DEL DIA 01/10/2019SPYRAL - GESTION ADMINISTRATIVA"/>
    <n v="8"/>
    <n v="0"/>
    <s v="MULTI PLAZA"/>
    <x v="2"/>
  </r>
  <r>
    <n v="44"/>
    <d v="2019-05-02T00:00:00"/>
    <x v="11"/>
    <x v="11"/>
    <x v="1"/>
    <s v="SERVICIOS PERSONALES"/>
    <s v="ALIMENTACION DE EMPLEADOS CTA NUEVA"/>
    <s v="TRANSACCIONES DEL DIA 05/02/2019SPYRAL - GESTION ADMINISTRATIVA"/>
    <n v="8"/>
    <n v="0"/>
    <s v="MULTI PLAZA"/>
    <x v="2"/>
  </r>
  <r>
    <n v="46"/>
    <d v="2019-02-25T00:00:00"/>
    <x v="8"/>
    <x v="8"/>
    <x v="1"/>
    <s v="ADMINISTRACION DE SUCURSALES"/>
    <s v="ALIMENTACION DE EMPLEADOS CTA NUEVA"/>
    <s v="TRANSACCIONES DEL DIA 02/25/2019SPYRAL - GESTION ADMINISTRATIVA"/>
    <n v="8"/>
    <n v="0"/>
    <s v="TERMINAL DE ALBROOK"/>
    <x v="2"/>
  </r>
  <r>
    <n v="46"/>
    <d v="2019-03-19T00:00:00"/>
    <x v="9"/>
    <x v="9"/>
    <x v="1"/>
    <s v="ADMINISTRACION DE SUCURSALES"/>
    <s v="ALIMENTACION DE EMPLEADOS CTA NUEVA"/>
    <s v="TRANSACCIONES DEL DIA 03/19/2019SPYRAL - GESTION ADMINISTRATIVA"/>
    <n v="8"/>
    <n v="0"/>
    <s v="TERMINAL DE ALBROOK"/>
    <x v="2"/>
  </r>
  <r>
    <n v="46"/>
    <d v="2019-05-14T00:00:00"/>
    <x v="11"/>
    <x v="11"/>
    <x v="1"/>
    <s v="ADMINISTRACION DE SUCURSALES"/>
    <s v="ALIMENTACION DE EMPLEADOS CTA NUEVA"/>
    <s v="TRANSACCIONES DEL DIA 05/14/2019SPYRAL - GESTION ADMINISTRATIVA"/>
    <n v="8"/>
    <n v="0"/>
    <s v="TERMINAL DE ALBROOK"/>
    <x v="2"/>
  </r>
  <r>
    <n v="46"/>
    <d v="2019-07-26T00:00:00"/>
    <x v="6"/>
    <x v="6"/>
    <x v="1"/>
    <s v="ADMINISTRACION DE SUCURSALES"/>
    <s v="NC ALIMENTACION DE EMPLEADOS NVA"/>
    <s v="TRANSACCIONES DEL DIA 07/26/2019SPYRAL - GESTION ADMINISTRATIVA"/>
    <n v="35.979999999999997"/>
    <n v="0"/>
    <s v="TERMINAL DE ALBROOK"/>
    <x v="2"/>
  </r>
  <r>
    <n v="46"/>
    <d v="2019-07-26T00:00:00"/>
    <x v="6"/>
    <x v="6"/>
    <x v="1"/>
    <s v="ADMINISTRACION DE SUCURSALES"/>
    <s v="ALIMENTACION DE EMPLEADOS CTA NUEVA"/>
    <s v="TRANSACCIONES DEL DIA 07/26/2019SPYRAL - GESTION ADMINISTRATIVA"/>
    <n v="16"/>
    <n v="0"/>
    <s v="TERMINAL DE ALBROOK"/>
    <x v="2"/>
  </r>
  <r>
    <n v="46"/>
    <d v="2019-01-04T00:00:00"/>
    <x v="7"/>
    <x v="7"/>
    <x v="1"/>
    <s v="CAJA"/>
    <s v="ALIMENTACION DE EMPLEADOS CTA NUEVA"/>
    <s v="TRANSACCIONES DEL DIA 01/04/2019SPYRAL - GESTION ADMINISTRATIVA"/>
    <n v="64"/>
    <n v="0"/>
    <s v="TERMINAL DE ALBROOK"/>
    <x v="2"/>
  </r>
  <r>
    <n v="46"/>
    <d v="2019-01-11T00:00:00"/>
    <x v="7"/>
    <x v="7"/>
    <x v="1"/>
    <s v="CAJA"/>
    <s v="ALIMENTACION DE EMPLEADOS CTA NUEVA"/>
    <s v="TRANSACCIONES DEL DIA 01/11/2019SPYRAL - GESTION ADMINISTRATIVA"/>
    <n v="8"/>
    <n v="0"/>
    <s v="TERMINAL DE ALBROOK"/>
    <x v="2"/>
  </r>
  <r>
    <n v="46"/>
    <d v="2019-01-15T00:00:00"/>
    <x v="7"/>
    <x v="7"/>
    <x v="1"/>
    <s v="CAJA"/>
    <s v="ALIMENTACION DE EMPLEADOS CTA NUEVA"/>
    <s v="TRANSACCIONES DEL DIA 01/15/2019SPYRAL - GESTION ADMINISTRATIVA"/>
    <n v="24"/>
    <n v="0"/>
    <s v="TERMINAL DE ALBROOK"/>
    <x v="2"/>
  </r>
  <r>
    <n v="46"/>
    <d v="2019-01-16T00:00:00"/>
    <x v="7"/>
    <x v="7"/>
    <x v="1"/>
    <s v="CAJA"/>
    <s v="ALIMENTACION DE EMPLEADOS CTA NUEVA"/>
    <s v="TRANSACCIONES DEL DIA 01/16/2019SPYRAL - GESTION ADMINISTRATIVA"/>
    <n v="16"/>
    <n v="0"/>
    <s v="TERMINAL DE ALBROOK"/>
    <x v="2"/>
  </r>
  <r>
    <n v="46"/>
    <d v="2019-01-18T00:00:00"/>
    <x v="7"/>
    <x v="7"/>
    <x v="1"/>
    <s v="CAJA"/>
    <s v="ALIMENTACION DE EMPLEADOS CTA NUEVA"/>
    <s v="TRANSACCIONES DEL DIA 01/18/2019SPYRAL - GESTION ADMINISTRATIVA"/>
    <n v="8"/>
    <n v="0"/>
    <s v="TERMINAL DE ALBROOK"/>
    <x v="2"/>
  </r>
  <r>
    <n v="46"/>
    <d v="2019-01-21T00:00:00"/>
    <x v="7"/>
    <x v="7"/>
    <x v="1"/>
    <s v="CAJA"/>
    <s v="ALIMENTACION DE EMPLEADOS CTA NUEVA"/>
    <s v="TRANSACCIONES DEL DIA 01/21/2019SPYRAL - GESTION ADMINISTRATIVA"/>
    <n v="8"/>
    <n v="0"/>
    <s v="TERMINAL DE ALBROOK"/>
    <x v="2"/>
  </r>
  <r>
    <n v="46"/>
    <d v="2019-01-30T00:00:00"/>
    <x v="7"/>
    <x v="7"/>
    <x v="1"/>
    <s v="CAJA"/>
    <s v="ALIMENTACION DE EMPLEADOS CTA NUEVA"/>
    <s v="TRANSACCIONES DEL DIA 01/30/2019SPYRAL - GESTION ADMINISTRATIVA"/>
    <n v="8"/>
    <n v="0"/>
    <s v="TERMINAL DE ALBROOK"/>
    <x v="2"/>
  </r>
  <r>
    <n v="46"/>
    <d v="2019-02-01T00:00:00"/>
    <x v="8"/>
    <x v="8"/>
    <x v="1"/>
    <s v="CAJA"/>
    <s v="ALIMENTACION DE EMPLEADOS CTA NUEVA"/>
    <s v="TRANSACCIONES DEL DIA 02/01/2019SPYRAL - GESTION ADMINISTRATIVA"/>
    <n v="16"/>
    <n v="0"/>
    <s v="TERMINAL DE ALBROOK"/>
    <x v="2"/>
  </r>
  <r>
    <n v="46"/>
    <d v="2019-02-04T00:00:00"/>
    <x v="8"/>
    <x v="8"/>
    <x v="1"/>
    <s v="CAJA"/>
    <s v="ALIMENTACION DE EMPLEADOS CTA NUEVA"/>
    <s v="TRANSACCIONES DEL DIA 02/04/2019SPYRAL - GESTION ADMINISTRATIVA"/>
    <n v="24"/>
    <n v="0"/>
    <s v="TERMINAL DE ALBROOK"/>
    <x v="2"/>
  </r>
  <r>
    <n v="46"/>
    <d v="2019-02-06T00:00:00"/>
    <x v="8"/>
    <x v="8"/>
    <x v="1"/>
    <s v="CAJA"/>
    <s v="ALIMENTACION DE EMPLEADOS CTA NUEVA"/>
    <s v="TRANSACCIONES DEL DIA 02/06/2019SPYRAL - GESTION ADMINISTRATIVA"/>
    <n v="16"/>
    <n v="0"/>
    <s v="TERMINAL DE ALBROOK"/>
    <x v="2"/>
  </r>
  <r>
    <n v="46"/>
    <d v="2019-02-18T00:00:00"/>
    <x v="8"/>
    <x v="8"/>
    <x v="1"/>
    <s v="CAJA"/>
    <s v="ALIMENTACION DE EMPLEADOS CTA NUEVA"/>
    <s v="TRANSACCIONES DEL DIA 02/18/2019SPYRAL - GESTION ADMINISTRATIVA"/>
    <n v="32"/>
    <n v="0"/>
    <s v="TERMINAL DE ALBROOK"/>
    <x v="2"/>
  </r>
  <r>
    <n v="46"/>
    <d v="2019-02-25T00:00:00"/>
    <x v="8"/>
    <x v="8"/>
    <x v="1"/>
    <s v="CAJA"/>
    <s v="ALIMENTACION DE EMPLEADOS CTA NUEVA"/>
    <s v="TRANSACCIONES DEL DIA 02/25/2019SPYRAL - GESTION ADMINISTRATIVA"/>
    <n v="24"/>
    <n v="0"/>
    <s v="TERMINAL DE ALBROOK"/>
    <x v="2"/>
  </r>
  <r>
    <n v="46"/>
    <d v="2019-03-06T00:00:00"/>
    <x v="9"/>
    <x v="9"/>
    <x v="1"/>
    <s v="CAJA"/>
    <s v="ALIMENTACION DE EMPLEADOS CTA NUEVA"/>
    <s v="TRANSACCIONES DEL DIA 03/06/2019SPYRAL - GESTION ADMINISTRATIVA"/>
    <n v="24"/>
    <n v="0"/>
    <s v="TERMINAL DE ALBROOK"/>
    <x v="2"/>
  </r>
  <r>
    <n v="46"/>
    <d v="2019-03-07T00:00:00"/>
    <x v="9"/>
    <x v="9"/>
    <x v="1"/>
    <s v="CAJA"/>
    <s v="ALIMENTACION DE EMPLEADOS CTA NUEVA"/>
    <s v="TRANSACCIONES DEL DIA 03/07/2019SPYRAL - GESTION ADMINISTRATIVA"/>
    <n v="64"/>
    <n v="0"/>
    <s v="TERMINAL DE ALBROOK"/>
    <x v="2"/>
  </r>
  <r>
    <n v="46"/>
    <d v="2019-03-16T00:00:00"/>
    <x v="9"/>
    <x v="9"/>
    <x v="1"/>
    <s v="CAJA"/>
    <s v="ALIMENTACION DE EMPLEADOS CTA NUEVA"/>
    <s v="TRANSACCIONES DEL DIA 03/16/2019SPYRAL - GESTION ADMINISTRATIVA"/>
    <n v="24"/>
    <n v="0"/>
    <s v="TERMINAL DE ALBROOK"/>
    <x v="2"/>
  </r>
  <r>
    <n v="46"/>
    <d v="2019-03-18T00:00:00"/>
    <x v="9"/>
    <x v="9"/>
    <x v="1"/>
    <s v="CAJA"/>
    <s v="ALIMENTACION DE EMPLEADOS CTA NUEVA"/>
    <s v="TRANSACCIONES DEL DIA 03/18/2019SPYRAL - GESTION ADMINISTRATIVA"/>
    <n v="24"/>
    <n v="0"/>
    <s v="TERMINAL DE ALBROOK"/>
    <x v="2"/>
  </r>
  <r>
    <n v="46"/>
    <d v="2019-03-21T00:00:00"/>
    <x v="9"/>
    <x v="9"/>
    <x v="1"/>
    <s v="CAJA"/>
    <s v="ALIMENTACION DE EMPLEADOS CTA NUEVA"/>
    <s v="TRANSACCIONES DEL DIA 03/21/2019SPYRAL - GESTION ADMINISTRATIVA"/>
    <n v="16"/>
    <n v="0"/>
    <s v="TERMINAL DE ALBROOK"/>
    <x v="2"/>
  </r>
  <r>
    <n v="46"/>
    <d v="2019-03-27T00:00:00"/>
    <x v="9"/>
    <x v="9"/>
    <x v="1"/>
    <s v="CAJA"/>
    <s v="ALIMENTACION DE EMPLEADOS CTA NUEVA"/>
    <s v="TRANSACCIONES DEL DIA 03/27/2019SPYRAL - GESTION ADMINISTRATIVA"/>
    <n v="8"/>
    <n v="0"/>
    <s v="TERMINAL DE ALBROOK"/>
    <x v="2"/>
  </r>
  <r>
    <n v="46"/>
    <d v="2019-03-28T00:00:00"/>
    <x v="9"/>
    <x v="9"/>
    <x v="1"/>
    <s v="CAJA"/>
    <s v="ALIMENTACION DE EMPLEADOS CTA NUEVA"/>
    <s v="TRANSACCIONES DEL DIA 03/28/2019SPYRAL - GESTION ADMINISTRATIVA"/>
    <n v="8"/>
    <n v="0"/>
    <s v="TERMINAL DE ALBROOK"/>
    <x v="2"/>
  </r>
  <r>
    <n v="46"/>
    <d v="2019-03-29T00:00:00"/>
    <x v="9"/>
    <x v="9"/>
    <x v="1"/>
    <s v="CAJA"/>
    <s v="ALIMENTACION DE EMPLEADOS CTA NUEVA"/>
    <s v="TRANSACCIONES DEL DIA 03/29/2019SPYRAL - GESTION ADMINISTRATIVA"/>
    <n v="8"/>
    <n v="0"/>
    <s v="TERMINAL DE ALBROOK"/>
    <x v="2"/>
  </r>
  <r>
    <n v="46"/>
    <d v="2019-04-01T00:00:00"/>
    <x v="10"/>
    <x v="10"/>
    <x v="1"/>
    <s v="CAJA"/>
    <s v="ALIMENTACION DE EMPLEADOS CTA NUEVA"/>
    <s v="TRANSACCIONES DEL DIA 04/01/2019SPYRAL - GESTION ADMINISTRATIVA"/>
    <n v="8"/>
    <n v="0"/>
    <s v="TERMINAL DE ALBROOK"/>
    <x v="2"/>
  </r>
  <r>
    <n v="46"/>
    <d v="2019-04-02T00:00:00"/>
    <x v="10"/>
    <x v="10"/>
    <x v="1"/>
    <s v="CAJA"/>
    <s v="ALIMENTACION DE EMPLEADOS CTA NUEVA"/>
    <s v="TRANSACCIONES DEL DIA 04/02/2019SPYRAL - GESTION ADMINISTRATIVA"/>
    <n v="16"/>
    <n v="0"/>
    <s v="TERMINAL DE ALBROOK"/>
    <x v="2"/>
  </r>
  <r>
    <n v="46"/>
    <d v="2019-04-03T00:00:00"/>
    <x v="10"/>
    <x v="10"/>
    <x v="1"/>
    <s v="CAJA"/>
    <s v="ALIMENTACION DE EMPLEADOS CTA NUEVA"/>
    <s v="TRANSACCIONES DEL DIA 04/03/2019SPYRAL - GESTION ADMINISTRATIVA"/>
    <n v="8"/>
    <n v="0"/>
    <s v="TERMINAL DE ALBROOK"/>
    <x v="2"/>
  </r>
  <r>
    <n v="46"/>
    <d v="2019-04-15T00:00:00"/>
    <x v="10"/>
    <x v="10"/>
    <x v="1"/>
    <s v="CAJA"/>
    <s v="ALIMENTACION DE EMPLEADOS CTA NUEVA"/>
    <s v="TRANSACCIONES DEL DIA 04/15/2019SPYRAL - GESTION ADMINISTRATIVA"/>
    <n v="24"/>
    <n v="0"/>
    <s v="TERMINAL DE ALBROOK"/>
    <x v="2"/>
  </r>
  <r>
    <n v="46"/>
    <d v="2019-04-16T00:00:00"/>
    <x v="10"/>
    <x v="10"/>
    <x v="1"/>
    <s v="CAJA"/>
    <s v="ALIMENTACION DE EMPLEADOS CTA NUEVA"/>
    <s v="TRANSACCIONES DEL DIA 04/16/2019SPYRAL - GESTION ADMINISTRATIVA"/>
    <n v="32"/>
    <n v="0"/>
    <s v="TERMINAL DE ALBROOK"/>
    <x v="2"/>
  </r>
  <r>
    <n v="46"/>
    <d v="2019-04-17T00:00:00"/>
    <x v="10"/>
    <x v="10"/>
    <x v="1"/>
    <s v="CAJA"/>
    <s v="ALIMENTACION DE EMPLEADOS CTA NUEVA"/>
    <s v="TRANSACCIONES DEL DIA 04/17/2019SPYRAL - GESTION ADMINISTRATIVA"/>
    <n v="16"/>
    <n v="0"/>
    <s v="TERMINAL DE ALBROOK"/>
    <x v="2"/>
  </r>
  <r>
    <n v="46"/>
    <d v="2019-04-22T00:00:00"/>
    <x v="10"/>
    <x v="10"/>
    <x v="1"/>
    <s v="CAJA"/>
    <s v="ALIMENTACION DE EMPLEADOS CTA NUEVA"/>
    <s v="TRANSACCIONES DEL DIA 04/22/2019SPYRAL - GESTION ADMINISTRATIVA"/>
    <n v="8"/>
    <n v="0"/>
    <s v="TERMINAL DE ALBROOK"/>
    <x v="2"/>
  </r>
  <r>
    <n v="46"/>
    <d v="2019-04-25T00:00:00"/>
    <x v="10"/>
    <x v="10"/>
    <x v="1"/>
    <s v="CAJA"/>
    <s v="ALIMENTACION DE EMPLEADOS CTA NUEVA"/>
    <s v="TRANSACCIONES DEL DIA 04/25/2019SPYRAL - GESTION ADMINISTRATIVA"/>
    <n v="8"/>
    <n v="0"/>
    <s v="TERMINAL DE ALBROOK"/>
    <x v="2"/>
  </r>
  <r>
    <n v="46"/>
    <d v="2019-04-29T00:00:00"/>
    <x v="10"/>
    <x v="10"/>
    <x v="1"/>
    <s v="CAJA"/>
    <s v="ALIMENTACION DE EMPLEADOS CTA NUEVA"/>
    <s v="TRANSACCIONES DEL DIA 04/29/2019SPYRAL - GESTION ADMINISTRATIVA"/>
    <n v="24"/>
    <n v="0"/>
    <s v="TERMINAL DE ALBROOK"/>
    <x v="2"/>
  </r>
  <r>
    <n v="46"/>
    <d v="2019-05-03T00:00:00"/>
    <x v="11"/>
    <x v="11"/>
    <x v="1"/>
    <s v="CAJA"/>
    <s v="ALIMENTACION DE EMPLEADOS CTA NUEVA"/>
    <s v="TRANSACCIONES DEL DIA 05/03/2019SPYRAL - GESTION ADMINISTRATIVA"/>
    <n v="32"/>
    <n v="0"/>
    <s v="TERMINAL DE ALBROOK"/>
    <x v="2"/>
  </r>
  <r>
    <n v="46"/>
    <d v="2019-05-04T00:00:00"/>
    <x v="11"/>
    <x v="11"/>
    <x v="1"/>
    <s v="CAJA"/>
    <s v="ALIMENTACION DE EMPLEADOS CTA NUEVA"/>
    <s v="TRANSACCIONES DEL DIA 05/04/2019SPYRAL - GESTION ADMINISTRATIVA"/>
    <n v="32"/>
    <n v="0"/>
    <s v="TERMINAL DE ALBROOK"/>
    <x v="2"/>
  </r>
  <r>
    <n v="46"/>
    <d v="2019-05-06T00:00:00"/>
    <x v="11"/>
    <x v="11"/>
    <x v="1"/>
    <s v="CAJA"/>
    <s v="ALIMENTACION DE EMPLEADOS CTA NUEVA"/>
    <s v="TRANSACCIONES DEL DIA 05/06/2019SPYRAL - GESTION ADMINISTRATIVA"/>
    <n v="16"/>
    <n v="0"/>
    <s v="TERMINAL DE ALBROOK"/>
    <x v="2"/>
  </r>
  <r>
    <n v="46"/>
    <d v="2019-05-16T00:00:00"/>
    <x v="11"/>
    <x v="11"/>
    <x v="1"/>
    <s v="CAJA"/>
    <s v="ALIMENTACION DE EMPLEADOS CTA NUEVA"/>
    <s v="TRANSACCIONES DEL DIA 05/16/2019SPYRAL - GESTION ADMINISTRATIVA"/>
    <n v="48"/>
    <n v="0"/>
    <s v="TERMINAL DE ALBROOK"/>
    <x v="2"/>
  </r>
  <r>
    <n v="46"/>
    <d v="2019-05-18T00:00:00"/>
    <x v="11"/>
    <x v="11"/>
    <x v="1"/>
    <s v="CAJA"/>
    <s v="ALIMENTACION DE EMPLEADOS CTA NUEVA"/>
    <s v="TRANSACCIONES DEL DIA 05/18/2019SPYRAL - GESTION ADMINISTRATIVA"/>
    <n v="32"/>
    <n v="0"/>
    <s v="TERMINAL DE ALBROOK"/>
    <x v="2"/>
  </r>
  <r>
    <n v="46"/>
    <d v="2019-06-01T00:00:00"/>
    <x v="2"/>
    <x v="2"/>
    <x v="1"/>
    <s v="CAJA"/>
    <s v="ALIMENTACION DE EMPLEADOS CTA NUEVA"/>
    <s v="TRANSACCIONES DEL DIA 06/01/2019SPYRAL - GESTION ADMINISTRATIVA"/>
    <n v="56"/>
    <n v="0"/>
    <s v="TERMINAL DE ALBROOK"/>
    <x v="2"/>
  </r>
  <r>
    <n v="46"/>
    <d v="2019-06-03T00:00:00"/>
    <x v="2"/>
    <x v="2"/>
    <x v="1"/>
    <s v="CAJA"/>
    <s v="ALIMENTACION DE EMPLEADOS CTA NUEVA"/>
    <s v="TRANSACCIONES DEL DIA 06/03/2019SPYRAL - GESTION ADMINISTRATIVA"/>
    <n v="24"/>
    <n v="0"/>
    <s v="TERMINAL DE ALBROOK"/>
    <x v="2"/>
  </r>
  <r>
    <n v="46"/>
    <d v="2019-06-13T00:00:00"/>
    <x v="2"/>
    <x v="2"/>
    <x v="1"/>
    <s v="CAJA"/>
    <s v="ALIMENTACION DE EMPLEADOS CTA NUEVA"/>
    <s v="TRANSACCIONES DEL DIA 06/13/2019SPYRAL - GESTION ADMINISTRATIVA"/>
    <n v="8"/>
    <n v="0"/>
    <s v="TERMINAL DE ALBROOK"/>
    <x v="2"/>
  </r>
  <r>
    <n v="46"/>
    <d v="2019-06-17T00:00:00"/>
    <x v="2"/>
    <x v="2"/>
    <x v="1"/>
    <s v="CAJA"/>
    <s v="ALIMENTACION DE EMPLEADOS CTA NUEVA"/>
    <s v="TRANSACCIONES DEL DIA 06/17/2019SPYRAL - GESTION ADMINISTRATIVA"/>
    <n v="24"/>
    <n v="0"/>
    <s v="TERMINAL DE ALBROOK"/>
    <x v="2"/>
  </r>
  <r>
    <n v="46"/>
    <d v="2019-06-19T00:00:00"/>
    <x v="2"/>
    <x v="2"/>
    <x v="1"/>
    <s v="CAJA"/>
    <s v="ALIMENTACION DE EMPLEADOS CTA NUEVA"/>
    <s v="TRANSACCIONES DEL DIA 06/19/2019SPYRAL - GESTION ADMINISTRATIVA"/>
    <n v="8"/>
    <n v="0"/>
    <s v="TERMINAL DE ALBROOK"/>
    <x v="2"/>
  </r>
  <r>
    <n v="46"/>
    <d v="2019-06-20T00:00:00"/>
    <x v="2"/>
    <x v="2"/>
    <x v="1"/>
    <s v="CAJA"/>
    <s v="ALIMENTACION DE EMPLEADOS CTA NUEVA"/>
    <s v="TRANSACCIONES DEL DIA 06/20/2019SPYRAL - GESTION ADMINISTRATIVA"/>
    <n v="8"/>
    <n v="0"/>
    <s v="TERMINAL DE ALBROOK"/>
    <x v="2"/>
  </r>
  <r>
    <n v="46"/>
    <d v="2019-06-21T00:00:00"/>
    <x v="2"/>
    <x v="2"/>
    <x v="1"/>
    <s v="CAJA"/>
    <s v="ALIMENTACION DE EMPLEADOS CTA NUEVA"/>
    <s v="TRANSACCIONES DEL DIA 06/21/2019SPYRAL - GESTION ADMINISTRATIVA"/>
    <n v="8"/>
    <n v="0"/>
    <s v="TERMINAL DE ALBROOK"/>
    <x v="2"/>
  </r>
  <r>
    <n v="46"/>
    <d v="2019-06-22T00:00:00"/>
    <x v="2"/>
    <x v="2"/>
    <x v="1"/>
    <s v="CAJA"/>
    <s v="ALIMENTACION DE EMPLEADOS CTA NUEVA"/>
    <s v="TRANSACCIONES DEL DIA 06/22/2019SPYRAL - GESTION ADMINISTRATIVA"/>
    <n v="8"/>
    <n v="0"/>
    <s v="TERMINAL DE ALBROOK"/>
    <x v="2"/>
  </r>
  <r>
    <n v="46"/>
    <d v="2019-07-02T00:00:00"/>
    <x v="6"/>
    <x v="6"/>
    <x v="1"/>
    <s v="CAJA"/>
    <s v="ALIMENTACION DE EMPLEADOS CTA NUEVA"/>
    <s v="TRANSACCIONES DEL DIA 07/02/2019SPYRAL - GESTION ADMINISTRATIVA"/>
    <n v="32"/>
    <n v="0"/>
    <s v="TERMINAL DE ALBROOK"/>
    <x v="2"/>
  </r>
  <r>
    <n v="46"/>
    <d v="2019-07-08T00:00:00"/>
    <x v="6"/>
    <x v="6"/>
    <x v="1"/>
    <s v="CAJA"/>
    <s v="ALIMENTACION DE EMPLEADOS CTA NUEVA"/>
    <s v="TRANSACCIONES DEL DIA 07/08/2019SPYRAL - GESTION ADMINISTRATIVA"/>
    <n v="32"/>
    <n v="0"/>
    <s v="TERMINAL DE ALBROOK"/>
    <x v="2"/>
  </r>
  <r>
    <n v="46"/>
    <d v="2019-07-13T00:00:00"/>
    <x v="6"/>
    <x v="6"/>
    <x v="1"/>
    <s v="CAJA"/>
    <s v="ALIMENTACION DE EMPLEADOS CTA NUEVA"/>
    <s v="TRANSACCIONES DEL DIA 07/13/2019SPYRAL - GESTION ADMINISTRATIVA"/>
    <n v="8"/>
    <n v="0"/>
    <s v="TERMINAL DE ALBROOK"/>
    <x v="2"/>
  </r>
  <r>
    <n v="46"/>
    <d v="2019-07-15T00:00:00"/>
    <x v="6"/>
    <x v="6"/>
    <x v="1"/>
    <s v="CAJA"/>
    <s v="ALIMENTACION DE EMPLEADOS CTA NUEVA"/>
    <s v="TRANSACCIONES DEL DIA 07/15/2019SPYRAL - GESTION ADMINISTRATIVA"/>
    <n v="24"/>
    <n v="0"/>
    <s v="TERMINAL DE ALBROOK"/>
    <x v="2"/>
  </r>
  <r>
    <n v="46"/>
    <d v="2019-07-16T00:00:00"/>
    <x v="6"/>
    <x v="6"/>
    <x v="1"/>
    <s v="CAJA"/>
    <s v="ALIMENTACION DE EMPLEADOS CTA NUEVA"/>
    <s v="TRANSACCIONES DEL DIA 07/16/2019SPYRAL - GESTION ADMINISTRATIVA"/>
    <n v="32"/>
    <n v="0"/>
    <s v="TERMINAL DE ALBROOK"/>
    <x v="2"/>
  </r>
  <r>
    <n v="46"/>
    <d v="2019-07-17T00:00:00"/>
    <x v="6"/>
    <x v="6"/>
    <x v="1"/>
    <s v="CAJA"/>
    <s v="ALIMENTACION DE EMPLEADOS CTA NUEVA"/>
    <s v="TRANSACCIONES DEL DIA 07/17/2019SPYRAL - GESTION ADMINISTRATIVA"/>
    <n v="16"/>
    <n v="0"/>
    <s v="TERMINAL DE ALBROOK"/>
    <x v="2"/>
  </r>
  <r>
    <n v="46"/>
    <d v="2019-07-30T00:00:00"/>
    <x v="6"/>
    <x v="6"/>
    <x v="1"/>
    <s v="CAJA"/>
    <s v="ALIMENTACION DE EMPLEADOS CTA NUEVA"/>
    <s v="TRANSACCIONES DEL DIA 07/30/2019SPYRAL - GESTION ADMINISTRATIVA"/>
    <n v="24"/>
    <n v="0"/>
    <s v="TERMINAL DE ALBROOK"/>
    <x v="2"/>
  </r>
  <r>
    <n v="46"/>
    <d v="2019-01-11T00:00:00"/>
    <x v="7"/>
    <x v="7"/>
    <x v="1"/>
    <s v="SERVICIOS PERSONALES"/>
    <s v="ALIMENTACION DE EMPLEADOS CTA NUEVA"/>
    <s v="TRANSACCIONES DEL DIA 01/11/2019SPYRAL - GESTION ADMINISTRATIVA"/>
    <n v="8"/>
    <n v="0"/>
    <s v="TERMINAL DE ALBROOK"/>
    <x v="2"/>
  </r>
  <r>
    <n v="46"/>
    <d v="2019-03-11T00:00:00"/>
    <x v="9"/>
    <x v="9"/>
    <x v="1"/>
    <s v="SERVICIOS PERSONALES"/>
    <s v="ALIMENTACION DE EMPLEADOS CTA NUEVA"/>
    <s v="TRANSACCIONES DEL DIA 03/11/2019SPYRAL - GESTION ADMINISTRATIVA"/>
    <n v="8"/>
    <n v="0"/>
    <s v="TERMINAL DE ALBROOK"/>
    <x v="2"/>
  </r>
  <r>
    <n v="46"/>
    <d v="2019-03-18T00:00:00"/>
    <x v="9"/>
    <x v="9"/>
    <x v="1"/>
    <s v="SERVICIOS PERSONALES"/>
    <s v="ALIMENTACION DE EMPLEADOS CTA NUEVA"/>
    <s v="TRANSACCIONES DEL DIA 03/18/2019SPYRAL - GESTION ADMINISTRATIVA"/>
    <n v="8"/>
    <n v="0"/>
    <s v="TERMINAL DE ALBROOK"/>
    <x v="2"/>
  </r>
  <r>
    <n v="46"/>
    <d v="2019-04-16T00:00:00"/>
    <x v="10"/>
    <x v="10"/>
    <x v="1"/>
    <s v="SERVICIOS PERSONALES"/>
    <s v="ALIMENTACION DE EMPLEADOS CTA NUEVA"/>
    <s v="TRANSACCIONES DEL DIA 04/16/2019SPYRAL - GESTION ADMINISTRATIVA"/>
    <n v="8"/>
    <n v="0"/>
    <s v="TERMINAL DE ALBROOK"/>
    <x v="2"/>
  </r>
  <r>
    <n v="46"/>
    <d v="2019-04-25T00:00:00"/>
    <x v="10"/>
    <x v="10"/>
    <x v="1"/>
    <s v="SERVICIOS PERSONALES"/>
    <s v="ALIMENTACION DE EMPLEADOS CTA NUEVA"/>
    <s v="TRANSACCIONES DEL DIA 04/25/2019SPYRAL - GESTION ADMINISTRATIVA"/>
    <n v="8"/>
    <n v="0"/>
    <s v="TERMINAL DE ALBROOK"/>
    <x v="2"/>
  </r>
  <r>
    <n v="46"/>
    <d v="2019-04-26T00:00:00"/>
    <x v="10"/>
    <x v="10"/>
    <x v="1"/>
    <s v="SERVICIOS PERSONALES"/>
    <s v="ALIMENTACION DE EMPLEADOS CTA NUEVA"/>
    <s v="TRANSACCIONES DEL DIA 04/26/2019SPYRAL - GESTION ADMINISTRATIVA"/>
    <n v="8"/>
    <n v="0"/>
    <s v="TERMINAL DE ALBROOK"/>
    <x v="2"/>
  </r>
  <r>
    <n v="46"/>
    <d v="2019-04-29T00:00:00"/>
    <x v="10"/>
    <x v="10"/>
    <x v="1"/>
    <s v="SERVICIOS PERSONALES"/>
    <s v="ALIMENTACION DE EMPLEADOS CTA NUEVA"/>
    <s v="TRANSACCIONES DEL DIA 04/29/2019SPYRAL - GESTION ADMINISTRATIVA"/>
    <n v="8"/>
    <n v="0"/>
    <s v="TERMINAL DE ALBROOK"/>
    <x v="2"/>
  </r>
  <r>
    <n v="46"/>
    <d v="2019-05-24T00:00:00"/>
    <x v="11"/>
    <x v="11"/>
    <x v="1"/>
    <s v="SERVICIOS PERSONALES"/>
    <s v="ALIMENTACION DE EMPLEADOS CTA NUEVA"/>
    <s v="TRANSACCIONES DEL DIA 05/24/2019SPYRAL - GESTION ADMINISTRATIVA"/>
    <n v="8"/>
    <n v="0"/>
    <s v="TERMINAL DE ALBROOK"/>
    <x v="2"/>
  </r>
  <r>
    <n v="46"/>
    <d v="2019-06-07T00:00:00"/>
    <x v="2"/>
    <x v="2"/>
    <x v="1"/>
    <s v="SERVICIOS PERSONALES"/>
    <s v="ALIMENTACION DE EMPLEADOS CTA NUEVA"/>
    <s v="TRANSACCIONES DEL DIA 06/07/2019SPYRAL - GESTION ADMINISTRATIVA"/>
    <n v="8"/>
    <n v="0"/>
    <s v="TERMINAL DE ALBROOK"/>
    <x v="2"/>
  </r>
  <r>
    <n v="46"/>
    <d v="2019-06-22T00:00:00"/>
    <x v="2"/>
    <x v="2"/>
    <x v="1"/>
    <s v="SERVICIOS PERSONALES"/>
    <s v="ALIMENTACION DE EMPLEADOS CTA NUEVA"/>
    <s v="TRANSACCIONES DEL DIA 06/22/2019SPYRAL - GESTION ADMINISTRATIVA"/>
    <n v="8"/>
    <n v="0"/>
    <s v="TERMINAL DE ALBROOK"/>
    <x v="2"/>
  </r>
  <r>
    <n v="46"/>
    <d v="2019-07-02T00:00:00"/>
    <x v="6"/>
    <x v="6"/>
    <x v="1"/>
    <s v="SERVICIOS PERSONALES"/>
    <s v="ALIMENTACION DE EMPLEADOS CTA NUEVA"/>
    <s v="TRANSACCIONES DEL DIA 07/02/2019SPYRAL - GESTION ADMINISTRATIVA"/>
    <n v="8"/>
    <n v="0"/>
    <s v="TERMINAL DE ALBROOK"/>
    <x v="2"/>
  </r>
  <r>
    <n v="46"/>
    <d v="2019-07-08T00:00:00"/>
    <x v="6"/>
    <x v="6"/>
    <x v="1"/>
    <s v="SERVICIOS PERSONALES"/>
    <s v="ALIMENTACION DE EMPLEADOS CTA NUEVA"/>
    <s v="TRANSACCIONES DEL DIA 07/08/2019SPYRAL - GESTION ADMINISTRATIVA"/>
    <n v="24"/>
    <n v="0"/>
    <s v="TERMINAL DE ALBROOK"/>
    <x v="2"/>
  </r>
  <r>
    <n v="46"/>
    <d v="2019-07-27T00:00:00"/>
    <x v="6"/>
    <x v="6"/>
    <x v="1"/>
    <s v="SERVICIOS PERSONALES"/>
    <s v="ALIMENTACION DE EMPLEADOS CTA NUEVA"/>
    <s v="TRANSACCIONES DEL DIA 07/27/2019SPYRAL - GESTION ADMINISTRATIVA"/>
    <n v="8"/>
    <n v="0"/>
    <s v="TERMINAL DE ALBROOK"/>
    <x v="2"/>
  </r>
  <r>
    <n v="47"/>
    <d v="2019-03-15T00:00:00"/>
    <x v="9"/>
    <x v="9"/>
    <x v="1"/>
    <s v="ADMINISTRACION DE SUCURSALES"/>
    <s v="NC ALIMENTACION DE EMPLEADOS NVA"/>
    <s v="TRANSACCIONES DEL DIA 03/15/2019SPYRAL - GESTION ADMINISTRATIVA"/>
    <n v="16.21"/>
    <n v="0"/>
    <s v="CONCEPCION"/>
    <x v="2"/>
  </r>
  <r>
    <n v="47"/>
    <d v="2019-06-03T00:00:00"/>
    <x v="2"/>
    <x v="2"/>
    <x v="1"/>
    <s v="ADMINISTRACION DE SUCURSALES"/>
    <s v="NC ALIMENTACION DE EMPLEADOS NVA"/>
    <s v="TRANSACCIONES DEL DIA 06/03/2019SPYRAL - GESTION ADMINISTRATIVA"/>
    <n v="9.65"/>
    <n v="0"/>
    <s v="CONCEPCION"/>
    <x v="2"/>
  </r>
  <r>
    <n v="49"/>
    <d v="2019-02-13T00:00:00"/>
    <x v="8"/>
    <x v="8"/>
    <x v="1"/>
    <s v="ADMINISTRACION DE SUCURSALES"/>
    <s v="NC ALIMENTACION DE EMPLEADOS NVA"/>
    <s v="TRANSACCIONES DEL DIA 02/13/2019SPYRAL - GESTION ADMINISTRATIVA"/>
    <n v="83.24"/>
    <n v="0"/>
    <s v="BRISAS DEL GOLF"/>
    <x v="2"/>
  </r>
  <r>
    <n v="49"/>
    <d v="2019-06-25T00:00:00"/>
    <x v="2"/>
    <x v="2"/>
    <x v="1"/>
    <s v="ADMINISTRACION DE SUCURSALES"/>
    <s v="NC ALIMENTACION DE EMPLEADOS NVA"/>
    <s v="TRANSACCIONES DEL DIA 06/25/2019SPYRAL - GESTION ADMINISTRATIVA"/>
    <n v="35.979999999999997"/>
    <n v="0"/>
    <s v="BRISAS DEL GOLF"/>
    <x v="2"/>
  </r>
  <r>
    <n v="49"/>
    <d v="2019-01-02T00:00:00"/>
    <x v="7"/>
    <x v="7"/>
    <x v="1"/>
    <s v="CAJA"/>
    <s v="ALIMENTACION DE EMPLEADOS CTA NUEVA"/>
    <s v="TRANSACCIONES DEL DIA 01/02/2019SPYRAL - GESTION ADMINISTRATIVA"/>
    <n v="16"/>
    <n v="0"/>
    <s v="BRISAS DEL GOLF"/>
    <x v="2"/>
  </r>
  <r>
    <n v="49"/>
    <d v="2019-01-21T00:00:00"/>
    <x v="7"/>
    <x v="7"/>
    <x v="1"/>
    <s v="CAJA"/>
    <s v="ALIMENTACION DE EMPLEADOS CTA NUEVA"/>
    <s v="TRANSACCIONES DEL DIA 01/21/2019SPYRAL - GESTION ADMINISTRATIVA"/>
    <n v="8"/>
    <n v="0"/>
    <s v="BRISAS DEL GOLF"/>
    <x v="2"/>
  </r>
  <r>
    <n v="49"/>
    <d v="2019-02-13T00:00:00"/>
    <x v="8"/>
    <x v="8"/>
    <x v="1"/>
    <s v="CAJA"/>
    <s v="ALIMENTACION DE EMPLEADOS CTA NUEVA"/>
    <s v="TRANSACCIONES DEL DIA 02/13/2019SPYRAL - GESTION ADMINISTRATIVA"/>
    <n v="8"/>
    <n v="0"/>
    <s v="BRISAS DEL GOLF"/>
    <x v="2"/>
  </r>
  <r>
    <n v="49"/>
    <d v="2019-02-18T00:00:00"/>
    <x v="8"/>
    <x v="8"/>
    <x v="1"/>
    <s v="CAJA"/>
    <s v="ALIMENTACION DE EMPLEADOS CTA NUEVA"/>
    <s v="TRANSACCIONES DEL DIA 02/18/2019SPYRAL - GESTION ADMINISTRATIVA"/>
    <n v="16"/>
    <n v="0"/>
    <s v="BRISAS DEL GOLF"/>
    <x v="2"/>
  </r>
  <r>
    <n v="49"/>
    <d v="2019-03-11T00:00:00"/>
    <x v="9"/>
    <x v="9"/>
    <x v="1"/>
    <s v="CAJA"/>
    <s v="ALIMENTACION DE EMPLEADOS CTA NUEVA"/>
    <s v="TRANSACCIONES DEL DIA 03/11/2019SPYRAL - GESTION ADMINISTRATIVA"/>
    <n v="40"/>
    <n v="0"/>
    <s v="BRISAS DEL GOLF"/>
    <x v="2"/>
  </r>
  <r>
    <n v="49"/>
    <d v="2019-03-18T00:00:00"/>
    <x v="9"/>
    <x v="9"/>
    <x v="1"/>
    <s v="CAJA"/>
    <s v="ALIMENTACION DE EMPLEADOS CTA NUEVA"/>
    <s v="TRANSACCIONES DEL DIA 03/18/2019SPYRAL - GESTION ADMINISTRATIVA"/>
    <n v="16"/>
    <n v="0"/>
    <s v="BRISAS DEL GOLF"/>
    <x v="2"/>
  </r>
  <r>
    <n v="49"/>
    <d v="2019-04-03T00:00:00"/>
    <x v="10"/>
    <x v="10"/>
    <x v="1"/>
    <s v="CAJA"/>
    <s v="ALIMENTACION DE EMPLEADOS CTA NUEVA"/>
    <s v="TRANSACCIONES DEL DIA 04/03/2019SPYRAL - GESTION ADMINISTRATIVA"/>
    <n v="24"/>
    <n v="0"/>
    <s v="BRISAS DEL GOLF"/>
    <x v="2"/>
  </r>
  <r>
    <n v="49"/>
    <d v="2019-04-09T00:00:00"/>
    <x v="10"/>
    <x v="10"/>
    <x v="1"/>
    <s v="CAJA"/>
    <s v="ALIMENTACION DE EMPLEADOS CTA NUEVA"/>
    <s v="TRANSACCIONES DEL DIA 04/09/2019SPYRAL - GESTION ADMINISTRATIVA"/>
    <n v="8"/>
    <n v="0"/>
    <s v="BRISAS DEL GOLF"/>
    <x v="2"/>
  </r>
  <r>
    <n v="49"/>
    <d v="2019-04-16T00:00:00"/>
    <x v="10"/>
    <x v="10"/>
    <x v="1"/>
    <s v="CAJA"/>
    <s v="ALIMENTACION DE EMPLEADOS CTA NUEVA"/>
    <s v="TRANSACCIONES DEL DIA 04/16/2019SPYRAL - GESTION ADMINISTRATIVA"/>
    <n v="8"/>
    <n v="0"/>
    <s v="BRISAS DEL GOLF"/>
    <x v="2"/>
  </r>
  <r>
    <n v="49"/>
    <d v="2019-04-23T00:00:00"/>
    <x v="10"/>
    <x v="10"/>
    <x v="1"/>
    <s v="CAJA"/>
    <s v="ALIMENTACION DE EMPLEADOS CTA NUEVA"/>
    <s v="TRANSACCIONES DEL DIA 04/23/2019SPYRAL - GESTION ADMINISTRATIVA"/>
    <n v="16"/>
    <n v="0"/>
    <s v="BRISAS DEL GOLF"/>
    <x v="2"/>
  </r>
  <r>
    <n v="49"/>
    <d v="2019-05-02T00:00:00"/>
    <x v="11"/>
    <x v="11"/>
    <x v="1"/>
    <s v="CAJA"/>
    <s v="ALIMENTACION DE EMPLEADOS CTA NUEVA"/>
    <s v="TRANSACCIONES DEL DIA 05/02/2019SPYRAL - GESTION ADMINISTRATIVA"/>
    <n v="16"/>
    <n v="0"/>
    <s v="BRISAS DEL GOLF"/>
    <x v="2"/>
  </r>
  <r>
    <n v="49"/>
    <d v="2019-05-03T00:00:00"/>
    <x v="11"/>
    <x v="11"/>
    <x v="1"/>
    <s v="CAJA"/>
    <s v="ALIMENTACION DE EMPLEADOS CTA NUEVA"/>
    <s v="TRANSACCIONES DEL DIA 05/03/2019SPYRAL - GESTION ADMINISTRATIVA"/>
    <n v="8"/>
    <n v="0"/>
    <s v="BRISAS DEL GOLF"/>
    <x v="2"/>
  </r>
  <r>
    <n v="49"/>
    <d v="2019-05-06T00:00:00"/>
    <x v="11"/>
    <x v="11"/>
    <x v="1"/>
    <s v="CAJA"/>
    <s v="ALIMENTACION DE EMPLEADOS CTA NUEVA"/>
    <s v="TRANSACCIONES DEL DIA 05/06/2019SPYRAL - GESTION ADMINISTRATIVA"/>
    <n v="16"/>
    <n v="0"/>
    <s v="BRISAS DEL GOLF"/>
    <x v="2"/>
  </r>
  <r>
    <n v="49"/>
    <d v="2019-05-07T00:00:00"/>
    <x v="11"/>
    <x v="11"/>
    <x v="1"/>
    <s v="CAJA"/>
    <s v="ALIMENTACION DE EMPLEADOS CTA NUEVA"/>
    <s v="TRANSACCIONES DEL DIA 05/07/2019SPYRAL - GESTION ADMINISTRATIVA"/>
    <n v="8"/>
    <n v="0"/>
    <s v="BRISAS DEL GOLF"/>
    <x v="2"/>
  </r>
  <r>
    <n v="49"/>
    <d v="2019-05-15T00:00:00"/>
    <x v="11"/>
    <x v="11"/>
    <x v="1"/>
    <s v="CAJA"/>
    <s v="ALIMENTACION DE EMPLEADOS CTA NUEVA"/>
    <s v="TRANSACCIONES DEL DIA 05/15/2019SPYRAL - GESTION ADMINISTRATIVA"/>
    <n v="8"/>
    <n v="0"/>
    <s v="BRISAS DEL GOLF"/>
    <x v="2"/>
  </r>
  <r>
    <n v="49"/>
    <d v="2019-05-18T00:00:00"/>
    <x v="11"/>
    <x v="11"/>
    <x v="1"/>
    <s v="CAJA"/>
    <s v="ALIMENTACION DE EMPLEADOS CTA NUEVA"/>
    <s v="TRANSACCIONES DEL DIA 05/18/2019SPYRAL - GESTION ADMINISTRATIVA"/>
    <n v="8"/>
    <n v="0"/>
    <s v="BRISAS DEL GOLF"/>
    <x v="2"/>
  </r>
  <r>
    <n v="49"/>
    <d v="2019-05-21T00:00:00"/>
    <x v="11"/>
    <x v="11"/>
    <x v="1"/>
    <s v="CAJA"/>
    <s v="ALIMENTACION DE EMPLEADOS CTA NUEVA"/>
    <s v="TRANSACCIONES DEL DIA 05/21/2019SPYRAL - GESTION ADMINISTRATIVA"/>
    <n v="8"/>
    <n v="0"/>
    <s v="BRISAS DEL GOLF"/>
    <x v="2"/>
  </r>
  <r>
    <n v="49"/>
    <d v="2019-05-28T00:00:00"/>
    <x v="11"/>
    <x v="11"/>
    <x v="1"/>
    <s v="CAJA"/>
    <s v="ALIMENTACION DE EMPLEADOS CTA NUEVA"/>
    <s v="TRANSACCIONES DEL DIA 05/28/2019SPYRAL - GESTION ADMINISTRATIVA"/>
    <n v="8"/>
    <n v="0"/>
    <s v="BRISAS DEL GOLF"/>
    <x v="2"/>
  </r>
  <r>
    <n v="49"/>
    <d v="2019-06-01T00:00:00"/>
    <x v="2"/>
    <x v="2"/>
    <x v="1"/>
    <s v="CAJA"/>
    <s v="ALIMENTACION DE EMPLEADOS CTA NUEVA"/>
    <s v="TRANSACCIONES DEL DIA 06/01/2019SPYRAL - GESTION ADMINISTRATIVA"/>
    <n v="16"/>
    <n v="0"/>
    <s v="BRISAS DEL GOLF"/>
    <x v="2"/>
  </r>
  <r>
    <n v="49"/>
    <d v="2019-06-04T00:00:00"/>
    <x v="2"/>
    <x v="2"/>
    <x v="1"/>
    <s v="CAJA"/>
    <s v="ALIMENTACION DE EMPLEADOS CTA NUEVA"/>
    <s v="TRANSACCIONES DEL DIA 06/04/2019SPYRAL - GESTION ADMINISTRATIVA"/>
    <n v="8"/>
    <n v="0"/>
    <s v="BRISAS DEL GOLF"/>
    <x v="2"/>
  </r>
  <r>
    <n v="49"/>
    <d v="2019-06-07T00:00:00"/>
    <x v="2"/>
    <x v="2"/>
    <x v="1"/>
    <s v="CAJA"/>
    <s v="ALIMENTACION DE EMPLEADOS CTA NUEVA"/>
    <s v="TRANSACCIONES DEL DIA 06/07/2019SPYRAL - GESTION ADMINISTRATIVA"/>
    <n v="16"/>
    <n v="0"/>
    <s v="BRISAS DEL GOLF"/>
    <x v="2"/>
  </r>
  <r>
    <n v="49"/>
    <d v="2019-06-08T00:00:00"/>
    <x v="2"/>
    <x v="2"/>
    <x v="1"/>
    <s v="CAJA"/>
    <s v="ALIMENTACION DE EMPLEADOS CTA NUEVA"/>
    <s v="TRANSACCIONES DEL DIA 06/08/2019SPYRAL - GESTION ADMINISTRATIVA"/>
    <n v="8"/>
    <n v="0"/>
    <s v="BRISAS DEL GOLF"/>
    <x v="2"/>
  </r>
  <r>
    <n v="49"/>
    <d v="2019-06-10T00:00:00"/>
    <x v="2"/>
    <x v="2"/>
    <x v="1"/>
    <s v="CAJA"/>
    <s v="ALIMENTACION DE EMPLEADOS CTA NUEVA"/>
    <s v="TRANSACCIONES DEL DIA 06/10/2019SPYRAL - GESTION ADMINISTRATIVA"/>
    <n v="8"/>
    <n v="0"/>
    <s v="BRISAS DEL GOLF"/>
    <x v="2"/>
  </r>
  <r>
    <n v="49"/>
    <d v="2019-06-15T00:00:00"/>
    <x v="2"/>
    <x v="2"/>
    <x v="1"/>
    <s v="CAJA"/>
    <s v="ALIMENTACION DE EMPLEADOS CTA NUEVA"/>
    <s v="TRANSACCIONES DEL DIA 06/15/2019SPYRAL - GESTION ADMINISTRATIVA"/>
    <n v="8"/>
    <n v="0"/>
    <s v="BRISAS DEL GOLF"/>
    <x v="2"/>
  </r>
  <r>
    <n v="49"/>
    <d v="2019-06-18T00:00:00"/>
    <x v="2"/>
    <x v="2"/>
    <x v="1"/>
    <s v="CAJA"/>
    <s v="ALIMENTACION DE EMPLEADOS CTA NUEVA"/>
    <s v="TRANSACCIONES DEL DIA 06/18/2019SPYRAL - GESTION ADMINISTRATIVA"/>
    <n v="16"/>
    <n v="0"/>
    <s v="BRISAS DEL GOLF"/>
    <x v="2"/>
  </r>
  <r>
    <n v="49"/>
    <d v="2019-06-21T00:00:00"/>
    <x v="2"/>
    <x v="2"/>
    <x v="1"/>
    <s v="CAJA"/>
    <s v="ALIMENTACION DE EMPLEADOS CTA NUEVA"/>
    <s v="TRANSACCIONES DEL DIA 06/21/2019SPYRAL - GESTION ADMINISTRATIVA"/>
    <n v="32"/>
    <n v="0"/>
    <s v="BRISAS DEL GOLF"/>
    <x v="2"/>
  </r>
  <r>
    <n v="49"/>
    <d v="2019-06-25T00:00:00"/>
    <x v="2"/>
    <x v="2"/>
    <x v="1"/>
    <s v="CAJA"/>
    <s v="ALIMENTACION DE EMPLEADOS CTA NUEVA"/>
    <s v="TRANSACCIONES DEL DIA 06/25/2019SPYRAL - GESTION ADMINISTRATIVA"/>
    <n v="32"/>
    <n v="0"/>
    <s v="BRISAS DEL GOLF"/>
    <x v="2"/>
  </r>
  <r>
    <n v="49"/>
    <d v="2019-06-27T00:00:00"/>
    <x v="2"/>
    <x v="2"/>
    <x v="1"/>
    <s v="CAJA"/>
    <s v="ALIMENTACION DE EMPLEADOS CTA NUEVA"/>
    <s v="TRANSACCIONES DEL DIA 06/27/2019SPYRAL - GESTION ADMINISTRATIVA"/>
    <n v="16"/>
    <n v="0"/>
    <s v="BRISAS DEL GOLF"/>
    <x v="2"/>
  </r>
  <r>
    <n v="49"/>
    <d v="2019-07-03T00:00:00"/>
    <x v="6"/>
    <x v="6"/>
    <x v="1"/>
    <s v="CAJA"/>
    <s v="ALIMENTACION DE EMPLEADOS CTA NUEVA"/>
    <s v="TRANSACCIONES DEL DIA 07/03/2019SPYRAL - GESTION ADMINISTRATIVA"/>
    <n v="32"/>
    <n v="0"/>
    <s v="BRISAS DEL GOLF"/>
    <x v="2"/>
  </r>
  <r>
    <n v="49"/>
    <d v="2019-07-04T00:00:00"/>
    <x v="6"/>
    <x v="6"/>
    <x v="1"/>
    <s v="CAJA"/>
    <s v="ALIMENTACION DE EMPLEADOS CTA NUEVA"/>
    <s v="TRANSACCIONES DEL DIA 07/04/2019SPYRAL - GESTION ADMINISTRATIVA"/>
    <n v="8"/>
    <n v="0"/>
    <s v="BRISAS DEL GOLF"/>
    <x v="2"/>
  </r>
  <r>
    <n v="49"/>
    <d v="2019-07-09T00:00:00"/>
    <x v="6"/>
    <x v="6"/>
    <x v="1"/>
    <s v="CAJA"/>
    <s v="ALIMENTACION DE EMPLEADOS CTA NUEVA"/>
    <s v="TRANSACCIONES DEL DIA 07/09/2019SPYRAL - GESTION ADMINISTRATIVA"/>
    <n v="8"/>
    <n v="0"/>
    <s v="BRISAS DEL GOLF"/>
    <x v="2"/>
  </r>
  <r>
    <n v="49"/>
    <d v="2019-07-17T00:00:00"/>
    <x v="6"/>
    <x v="6"/>
    <x v="1"/>
    <s v="CAJA"/>
    <s v="ALIMENTACION DE EMPLEADOS CTA NUEVA"/>
    <s v="TRANSACCIONES DEL DIA 07/17/2019SPYRAL - GESTION ADMINISTRATIVA"/>
    <n v="8"/>
    <n v="0"/>
    <s v="BRISAS DEL GOLF"/>
    <x v="2"/>
  </r>
  <r>
    <n v="49"/>
    <d v="2019-07-24T00:00:00"/>
    <x v="6"/>
    <x v="6"/>
    <x v="1"/>
    <s v="CAJA"/>
    <s v="ALIMENTACION DE EMPLEADOS CTA NUEVA"/>
    <s v="TRANSACCIONES DEL DIA 07/24/2019SPYRAL - GESTION ADMINISTRATIVA"/>
    <n v="8"/>
    <n v="0"/>
    <s v="BRISAS DEL GOLF"/>
    <x v="2"/>
  </r>
  <r>
    <n v="49"/>
    <d v="2019-07-29T00:00:00"/>
    <x v="6"/>
    <x v="6"/>
    <x v="1"/>
    <s v="CAJA"/>
    <s v="ALIMENTACION DE EMPLEADOS CTA NUEVA"/>
    <s v="TRANSACCIONES DEL DIA 07/29/2019SPYRAL - GESTION ADMINISTRATIVA"/>
    <n v="8"/>
    <n v="0"/>
    <s v="BRISAS DEL GOLF"/>
    <x v="2"/>
  </r>
  <r>
    <n v="49"/>
    <d v="2019-05-03T00:00:00"/>
    <x v="11"/>
    <x v="11"/>
    <x v="1"/>
    <s v="SERVICIOS PERSONALES"/>
    <s v="ALIMENTACION DE EMPLEADOS CTA NUEVA"/>
    <s v="TRANSACCIONES DEL DIA 05/03/2019SPYRAL - GESTION ADMINISTRATIVA"/>
    <n v="8"/>
    <n v="0"/>
    <s v="BRISAS DEL GOLF"/>
    <x v="2"/>
  </r>
  <r>
    <n v="49"/>
    <d v="2019-06-15T00:00:00"/>
    <x v="2"/>
    <x v="2"/>
    <x v="1"/>
    <s v="SERVICIOS PERSONALES"/>
    <s v="ALIMENTACION DE EMPLEADOS CTA NUEVA"/>
    <s v="TRANSACCIONES DEL DIA 06/15/2019SPYRAL - GESTION ADMINISTRATIVA"/>
    <n v="8"/>
    <n v="0"/>
    <s v="BRISAS DEL GOLF"/>
    <x v="2"/>
  </r>
  <r>
    <n v="51"/>
    <d v="2019-04-22T00:00:00"/>
    <x v="10"/>
    <x v="10"/>
    <x v="1"/>
    <s v="ADMINISTRACION DE SUCURSALES"/>
    <s v="ALIMENTACION DE EMPLEADOS CTA NUEVA"/>
    <s v="TRANSACCIONES DEL DIA 04/22/2019SPYRAL - GESTION ADMINISTRATIVA"/>
    <n v="8"/>
    <n v="0"/>
    <s v="PUENTE CENTENARIO"/>
    <x v="2"/>
  </r>
  <r>
    <n v="51"/>
    <d v="2019-05-09T00:00:00"/>
    <x v="11"/>
    <x v="11"/>
    <x v="1"/>
    <s v="ADMINISTRACION DE SUCURSALES"/>
    <s v="ALIMENTACION DE EMPLEADOS CTA NUEVA"/>
    <s v="TRANSACCIONES DEL DIA 05/09/2019SPYRAL - GESTION ADMINISTRATIVA"/>
    <n v="24"/>
    <n v="0"/>
    <s v="PUENTE CENTENARIO"/>
    <x v="2"/>
  </r>
  <r>
    <n v="51"/>
    <d v="2019-01-21T00:00:00"/>
    <x v="7"/>
    <x v="7"/>
    <x v="1"/>
    <s v="CAJA"/>
    <s v="ALIMENTACION DE EMPLEADOS CTA NUEVA"/>
    <s v="TRANSACCIONES DEL DIA 01/21/2019SPYRAL - GESTION ADMINISTRATIVA"/>
    <n v="24"/>
    <n v="0"/>
    <s v="PUENTE CENTENARIO"/>
    <x v="2"/>
  </r>
  <r>
    <n v="51"/>
    <d v="2019-01-25T00:00:00"/>
    <x v="7"/>
    <x v="7"/>
    <x v="1"/>
    <s v="CAJA"/>
    <s v="ALIMENTACION DE EMPLEADOS CTA NUEVA"/>
    <s v="TRANSACCIONES DEL DIA 01/25/2019SPYRAL - GESTION ADMINISTRATIVA"/>
    <n v="8"/>
    <n v="0"/>
    <s v="PUENTE CENTENARIO"/>
    <x v="2"/>
  </r>
  <r>
    <n v="51"/>
    <d v="2019-02-05T00:00:00"/>
    <x v="8"/>
    <x v="8"/>
    <x v="1"/>
    <s v="CAJA"/>
    <s v="ALIMENTACION DE EMPLEADOS CTA NUEVA"/>
    <s v="TRANSACCIONES DEL DIA 02/05/2019SPYRAL - GESTION ADMINISTRATIVA"/>
    <n v="32"/>
    <n v="0"/>
    <s v="PUENTE CENTENARIO"/>
    <x v="2"/>
  </r>
  <r>
    <n v="51"/>
    <d v="2019-02-15T00:00:00"/>
    <x v="8"/>
    <x v="8"/>
    <x v="1"/>
    <s v="CAJA"/>
    <s v="ALIMENTACION DE EMPLEADOS CTA NUEVA"/>
    <s v="TRANSACCIONES DEL DIA 02/15/2019SPYRAL - GESTION ADMINISTRATIVA"/>
    <n v="16"/>
    <n v="0"/>
    <s v="PUENTE CENTENARIO"/>
    <x v="2"/>
  </r>
  <r>
    <n v="51"/>
    <d v="2019-02-25T00:00:00"/>
    <x v="8"/>
    <x v="8"/>
    <x v="1"/>
    <s v="CAJA"/>
    <s v="ALIMENTACION DE EMPLEADOS CTA NUEVA"/>
    <s v="TRANSACCIONES DEL DIA 02/25/2019SPYRAL - GESTION ADMINISTRATIVA"/>
    <n v="32"/>
    <n v="0"/>
    <s v="PUENTE CENTENARIO"/>
    <x v="2"/>
  </r>
  <r>
    <n v="51"/>
    <d v="2019-02-26T00:00:00"/>
    <x v="8"/>
    <x v="8"/>
    <x v="1"/>
    <s v="CAJA"/>
    <s v="ALIMENTACION DE EMPLEADOS CTA NUEVA"/>
    <s v="TRANSACCIONES DEL DIA 02/26/2019SPYRAL - GESTION ADMINISTRATIVA"/>
    <n v="8"/>
    <n v="0"/>
    <s v="PUENTE CENTENARIO"/>
    <x v="2"/>
  </r>
  <r>
    <n v="51"/>
    <d v="2019-03-06T00:00:00"/>
    <x v="9"/>
    <x v="9"/>
    <x v="1"/>
    <s v="CAJA"/>
    <s v="ALIMENTACION DE EMPLEADOS CTA NUEVA"/>
    <s v="TRANSACCIONES DEL DIA 03/06/2019SPYRAL - GESTION ADMINISTRATIVA"/>
    <n v="16"/>
    <n v="0"/>
    <s v="PUENTE CENTENARIO"/>
    <x v="2"/>
  </r>
  <r>
    <n v="51"/>
    <d v="2019-03-12T00:00:00"/>
    <x v="9"/>
    <x v="9"/>
    <x v="1"/>
    <s v="CAJA"/>
    <s v="ALIMENTACION DE EMPLEADOS CTA NUEVA"/>
    <s v="TRANSACCIONES DEL DIA 03/12/2019SPYRAL - GESTION ADMINISTRATIVA"/>
    <n v="24"/>
    <n v="0"/>
    <s v="PUENTE CENTENARIO"/>
    <x v="2"/>
  </r>
  <r>
    <n v="51"/>
    <d v="2019-03-25T00:00:00"/>
    <x v="9"/>
    <x v="9"/>
    <x v="1"/>
    <s v="CAJA"/>
    <s v="ALIMENTACION DE EMPLEADOS CTA NUEVA"/>
    <s v="TRANSACCIONES DEL DIA 03/25/2019SPYRAL - GESTION ADMINISTRATIVA"/>
    <n v="24"/>
    <n v="0"/>
    <s v="PUENTE CENTENARIO"/>
    <x v="2"/>
  </r>
  <r>
    <n v="51"/>
    <d v="2019-04-05T00:00:00"/>
    <x v="10"/>
    <x v="10"/>
    <x v="1"/>
    <s v="CAJA"/>
    <s v="ALIMENTACION DE EMPLEADOS CTA NUEVA"/>
    <s v="TRANSACCIONES DEL DIA 04/05/2019SPYRAL - GESTION ADMINISTRATIVA"/>
    <n v="16"/>
    <n v="0"/>
    <s v="PUENTE CENTENARIO"/>
    <x v="2"/>
  </r>
  <r>
    <n v="51"/>
    <d v="2019-04-17T00:00:00"/>
    <x v="10"/>
    <x v="10"/>
    <x v="1"/>
    <s v="CAJA"/>
    <s v="ALIMENTACION DE EMPLEADOS CTA NUEVA"/>
    <s v="TRANSACCIONES DEL DIA 04/17/2019SPYRAL - GESTION ADMINISTRATIVA"/>
    <n v="40"/>
    <n v="0"/>
    <s v="PUENTE CENTENARIO"/>
    <x v="2"/>
  </r>
  <r>
    <n v="51"/>
    <d v="2019-05-02T00:00:00"/>
    <x v="11"/>
    <x v="11"/>
    <x v="1"/>
    <s v="CAJA"/>
    <s v="ALIMENTACION DE EMPLEADOS CTA NUEVA"/>
    <s v="TRANSACCIONES DEL DIA 05/02/2019SPYRAL - GESTION ADMINISTRATIVA"/>
    <n v="8"/>
    <n v="0"/>
    <s v="PUENTE CENTENARIO"/>
    <x v="2"/>
  </r>
  <r>
    <n v="51"/>
    <d v="2019-05-06T00:00:00"/>
    <x v="11"/>
    <x v="11"/>
    <x v="1"/>
    <s v="CAJA"/>
    <s v="ALIMENTACION DE EMPLEADOS CTA NUEVA"/>
    <s v="TRANSACCIONES DEL DIA 05/06/2019SPYRAL - GESTION ADMINISTRATIVA"/>
    <n v="32"/>
    <n v="0"/>
    <s v="PUENTE CENTENARIO"/>
    <x v="2"/>
  </r>
  <r>
    <n v="51"/>
    <d v="2019-05-07T00:00:00"/>
    <x v="11"/>
    <x v="11"/>
    <x v="1"/>
    <s v="CAJA"/>
    <s v="ALIMENTACION DE EMPLEADOS CTA NUEVA"/>
    <s v="TRANSACCIONES DEL DIA 05/07/2019SPYRAL - GESTION ADMINISTRATIVA"/>
    <n v="16"/>
    <n v="0"/>
    <s v="PUENTE CENTENARIO"/>
    <x v="2"/>
  </r>
  <r>
    <n v="51"/>
    <d v="2019-05-18T00:00:00"/>
    <x v="11"/>
    <x v="11"/>
    <x v="1"/>
    <s v="CAJA"/>
    <s v="ALIMENTACION DE EMPLEADOS CTA NUEVA"/>
    <s v="TRANSACCIONES DEL DIA 05/18/2019SPYRAL - GESTION ADMINISTRATIVA"/>
    <n v="40"/>
    <n v="0"/>
    <s v="PUENTE CENTENARIO"/>
    <x v="2"/>
  </r>
  <r>
    <n v="51"/>
    <d v="2019-05-21T00:00:00"/>
    <x v="11"/>
    <x v="11"/>
    <x v="1"/>
    <s v="CAJA"/>
    <s v="ALIMENTACION DE EMPLEADOS CTA NUEVA"/>
    <s v="TRANSACCIONES DEL DIA 05/21/2019SPYRAL - GESTION ADMINISTRATIVA"/>
    <n v="8"/>
    <n v="0"/>
    <s v="PUENTE CENTENARIO"/>
    <x v="2"/>
  </r>
  <r>
    <n v="51"/>
    <d v="2019-06-06T00:00:00"/>
    <x v="2"/>
    <x v="2"/>
    <x v="1"/>
    <s v="CAJA"/>
    <s v="CORRIGE RECHAZO 05/JUNIO/2019"/>
    <s v="CORRECCION DE RECHAZOS EN LA INTERFAZ CONTABLE"/>
    <n v="32"/>
    <n v="0"/>
    <s v="PUENTE CENTENARIO"/>
    <x v="2"/>
  </r>
  <r>
    <n v="51"/>
    <d v="2019-06-08T00:00:00"/>
    <x v="2"/>
    <x v="2"/>
    <x v="1"/>
    <s v="CAJA"/>
    <s v="NC ALIMENTACION DE EMPLEADOS NVA"/>
    <s v="TRANSACCIONES DEL DIA 06/08/2019SPYRAL - GESTION ADMINISTRATIVA"/>
    <n v="32"/>
    <n v="0"/>
    <s v="PUENTE CENTENARIO"/>
    <x v="2"/>
  </r>
  <r>
    <n v="51"/>
    <d v="2019-06-10T00:00:00"/>
    <x v="2"/>
    <x v="2"/>
    <x v="1"/>
    <s v="CAJA"/>
    <s v="CORRECCION DE RECHAZO REG. 08/06/2019"/>
    <s v="REGISTRO DE ENTRADA DE ADMINISTRACION"/>
    <n v="0"/>
    <n v="32"/>
    <s v="PUENTE CENTENARIO"/>
    <x v="2"/>
  </r>
  <r>
    <n v="51"/>
    <d v="2019-06-12T00:00:00"/>
    <x v="2"/>
    <x v="2"/>
    <x v="1"/>
    <s v="CAJA"/>
    <s v="ALIMENTACION DE EMPLEADOS CTA NUEVA"/>
    <s v="TRANSACCIONES DEL DIA 06/12/2019SPYRAL - GESTION ADMINISTRATIVA"/>
    <n v="16"/>
    <n v="0"/>
    <s v="PUENTE CENTENARIO"/>
    <x v="2"/>
  </r>
  <r>
    <n v="51"/>
    <d v="2019-06-19T00:00:00"/>
    <x v="2"/>
    <x v="2"/>
    <x v="1"/>
    <s v="CAJA"/>
    <s v="ALIMENTACION DE EMPLEADOS CTA NUEVA"/>
    <s v="TRANSACCIONES DEL DIA 06/19/2019SPYRAL - GESTION ADMINISTRATIVA"/>
    <n v="8"/>
    <n v="0"/>
    <s v="PUENTE CENTENARIO"/>
    <x v="2"/>
  </r>
  <r>
    <n v="51"/>
    <d v="2019-06-21T00:00:00"/>
    <x v="2"/>
    <x v="2"/>
    <x v="1"/>
    <s v="CAJA"/>
    <s v="ALIMENTACION DE EMPLEADOS CTA NUEVA"/>
    <s v="TRANSACCIONES DEL DIA 06/21/2019SPYRAL - GESTION ADMINISTRATIVA"/>
    <n v="16"/>
    <n v="0"/>
    <s v="PUENTE CENTENARIO"/>
    <x v="2"/>
  </r>
  <r>
    <n v="51"/>
    <d v="2019-06-27T00:00:00"/>
    <x v="2"/>
    <x v="2"/>
    <x v="1"/>
    <s v="CAJA"/>
    <s v="ALIMENTACION DE EMPLEADOS CTA NUEVA"/>
    <s v="TRANSACCIONES DEL DIA 06/27/2019SPYRAL - GESTION ADMINISTRATIVA"/>
    <n v="8"/>
    <n v="0"/>
    <s v="PUENTE CENTENARIO"/>
    <x v="2"/>
  </r>
  <r>
    <n v="51"/>
    <d v="2019-07-03T00:00:00"/>
    <x v="6"/>
    <x v="6"/>
    <x v="1"/>
    <s v="CAJA"/>
    <s v="ALIMENTACION DE EMPLEADOS CTA NUEVA"/>
    <s v="TRANSACCIONES DEL DIA 07/03/2019SPYRAL - GESTION ADMINISTRATIVA"/>
    <n v="8"/>
    <n v="0"/>
    <s v="PUENTE CENTENARIO"/>
    <x v="2"/>
  </r>
  <r>
    <n v="51"/>
    <d v="2019-07-04T00:00:00"/>
    <x v="6"/>
    <x v="6"/>
    <x v="1"/>
    <s v="CAJA"/>
    <s v="ALIMENTACION DE EMPLEADOS CTA NUEVA"/>
    <s v="TRANSACCIONES DEL DIA 07/04/2019SPYRAL - GESTION ADMINISTRATIVA"/>
    <n v="16"/>
    <n v="0"/>
    <s v="PUENTE CENTENARIO"/>
    <x v="2"/>
  </r>
  <r>
    <n v="51"/>
    <d v="2019-07-10T00:00:00"/>
    <x v="6"/>
    <x v="6"/>
    <x v="1"/>
    <s v="CAJA"/>
    <s v="ALIMENTACION DE EMPLEADOS CTA NUEVA"/>
    <s v="TRANSACCIONES DEL DIA 07/10/2019SPYRAL - GESTION ADMINISTRATIVA"/>
    <n v="16"/>
    <n v="0"/>
    <s v="PUENTE CENTENARIO"/>
    <x v="2"/>
  </r>
  <r>
    <n v="51"/>
    <d v="2019-07-18T00:00:00"/>
    <x v="6"/>
    <x v="6"/>
    <x v="1"/>
    <s v="CAJA"/>
    <s v="ALIMENTACION DE EMPLEADOS CTA NUEVA"/>
    <s v="TRANSACCIONES DEL DIA 07/18/2019SPYRAL - GESTION ADMINISTRATIVA"/>
    <n v="40"/>
    <n v="0"/>
    <s v="PUENTE CENTENARIO"/>
    <x v="2"/>
  </r>
  <r>
    <n v="51"/>
    <d v="2019-02-18T00:00:00"/>
    <x v="8"/>
    <x v="8"/>
    <x v="1"/>
    <s v="SERVICIOS PERSONALES"/>
    <s v="ALIMENTACION DE EMPLEADOS CTA NUEVA"/>
    <s v="TRANSACCIONES DEL DIA 02/18/2019SPYRAL - GESTION ADMINISTRATIVA"/>
    <n v="8"/>
    <n v="0"/>
    <s v="PUENTE CENTENARIO"/>
    <x v="2"/>
  </r>
  <r>
    <n v="51"/>
    <d v="2019-03-12T00:00:00"/>
    <x v="9"/>
    <x v="9"/>
    <x v="1"/>
    <s v="SERVICIOS PERSONALES"/>
    <s v="ALIMENTACION DE EMPLEADOS CTA NUEVA"/>
    <s v="TRANSACCIONES DEL DIA 03/12/2019SPYRAL - GESTION ADMINISTRATIVA"/>
    <n v="8"/>
    <n v="0"/>
    <s v="PUENTE CENTENARIO"/>
    <x v="2"/>
  </r>
  <r>
    <n v="51"/>
    <d v="2019-03-18T00:00:00"/>
    <x v="9"/>
    <x v="9"/>
    <x v="1"/>
    <s v="SERVICIOS PERSONALES"/>
    <s v="ALIMENTACION DE EMPLEADOS CTA NUEVA"/>
    <s v="TRANSACCIONES DEL DIA 03/18/2019SPYRAL - GESTION ADMINISTRATIVA"/>
    <n v="16"/>
    <n v="0"/>
    <s v="PUENTE CENTENARIO"/>
    <x v="2"/>
  </r>
  <r>
    <n v="51"/>
    <d v="2019-03-28T00:00:00"/>
    <x v="9"/>
    <x v="9"/>
    <x v="1"/>
    <s v="SERVICIOS PERSONALES"/>
    <s v="ALIMENTACION DE EMPLEADOS CTA NUEVA"/>
    <s v="TRANSACCIONES DEL DIA 03/28/2019SPYRAL - GESTION ADMINISTRATIVA"/>
    <n v="8"/>
    <n v="0"/>
    <s v="PUENTE CENTENARIO"/>
    <x v="2"/>
  </r>
  <r>
    <n v="51"/>
    <d v="2019-03-29T00:00:00"/>
    <x v="9"/>
    <x v="9"/>
    <x v="1"/>
    <s v="SERVICIOS PERSONALES"/>
    <s v="ALIMENTACION DE EMPLEADOS CTA NUEVA"/>
    <s v="TRANSACCIONES DEL DIA 03/29/2019SPYRAL - GESTION ADMINISTRATIVA"/>
    <n v="8"/>
    <n v="0"/>
    <s v="PUENTE CENTENARIO"/>
    <x v="2"/>
  </r>
  <r>
    <n v="51"/>
    <d v="2019-04-01T00:00:00"/>
    <x v="10"/>
    <x v="10"/>
    <x v="1"/>
    <s v="SERVICIOS PERSONALES"/>
    <s v="ALIMENTACION DE EMPLEADOS CTA NUEVA"/>
    <s v="TRANSACCIONES DEL DIA 04/01/2019SPYRAL - GESTION ADMINISTRATIVA"/>
    <n v="8"/>
    <n v="0"/>
    <s v="PUENTE CENTENARIO"/>
    <x v="2"/>
  </r>
  <r>
    <n v="51"/>
    <d v="2019-04-04T00:00:00"/>
    <x v="10"/>
    <x v="10"/>
    <x v="1"/>
    <s v="SERVICIOS PERSONALES"/>
    <s v="ALIMENTACION DE EMPLEADOS CTA NUEVA"/>
    <s v="TRANSACCIONES DEL DIA 04/04/2019SPYRAL - GESTION ADMINISTRATIVA"/>
    <n v="16"/>
    <n v="0"/>
    <s v="PUENTE CENTENARIO"/>
    <x v="2"/>
  </r>
  <r>
    <n v="51"/>
    <d v="2019-04-05T00:00:00"/>
    <x v="10"/>
    <x v="10"/>
    <x v="1"/>
    <s v="SERVICIOS PERSONALES"/>
    <s v="ALIMENTACION DE EMPLEADOS CTA NUEVA"/>
    <s v="TRANSACCIONES DEL DIA 04/05/2019SPYRAL - GESTION ADMINISTRATIVA"/>
    <n v="8"/>
    <n v="0"/>
    <s v="PUENTE CENTENARIO"/>
    <x v="2"/>
  </r>
  <r>
    <n v="51"/>
    <d v="2019-04-06T00:00:00"/>
    <x v="10"/>
    <x v="10"/>
    <x v="1"/>
    <s v="SERVICIOS PERSONALES"/>
    <s v="ALIMENTACION DE EMPLEADOS CTA NUEVA"/>
    <s v="TRANSACCIONES DEL DIA 04/06/2019SPYRAL - GESTION ADMINISTRATIVA"/>
    <n v="8"/>
    <n v="0"/>
    <s v="PUENTE CENTENARIO"/>
    <x v="2"/>
  </r>
  <r>
    <n v="51"/>
    <d v="2019-06-11T00:00:00"/>
    <x v="2"/>
    <x v="2"/>
    <x v="1"/>
    <s v="SERVICIOS PERSONALES"/>
    <s v="ALIMENTACION DE EMPLEADOS CTA NUEVA"/>
    <s v="TRANSACCIONES DEL DIA 06/11/2019SPYRAL - GESTION ADMINISTRATIVA"/>
    <n v="8"/>
    <n v="0"/>
    <s v="PUENTE CENTENARIO"/>
    <x v="2"/>
  </r>
  <r>
    <n v="51"/>
    <d v="2019-07-02T00:00:00"/>
    <x v="6"/>
    <x v="6"/>
    <x v="1"/>
    <s v="SERVICIOS PERSONALES"/>
    <s v="ALIMENTACION DE EMPLEADOS CTA NUEVA"/>
    <s v="TRANSACCIONES DEL DIA 07/02/2019SPYRAL - GESTION ADMINISTRATIVA"/>
    <n v="8"/>
    <n v="0"/>
    <s v="PUENTE CENTENARIO"/>
    <x v="2"/>
  </r>
  <r>
    <n v="54"/>
    <d v="2019-01-28T00:00:00"/>
    <x v="7"/>
    <x v="7"/>
    <x v="1"/>
    <s v="ADMINISTRACION DE SUCURSALES"/>
    <s v="NC ALIMENTACION DE EMPLEADOS NVA"/>
    <s v="TRANSACCIONES DEL DIA 01/28/2019SPYRAL - GESTION ADMINISTRATIVA"/>
    <n v="23.99"/>
    <n v="0"/>
    <s v="SABANITAS"/>
    <x v="2"/>
  </r>
  <r>
    <n v="54"/>
    <d v="2019-03-25T00:00:00"/>
    <x v="9"/>
    <x v="9"/>
    <x v="1"/>
    <s v="ADMINISTRACION DE SUCURSALES"/>
    <s v="OTROS EGRESOS 17"/>
    <s v="OTROS EGRESOS 1.P.O (OR:54/DES:54 TRN:86 PERF:300086 CAU: 17"/>
    <n v="5"/>
    <n v="0"/>
    <s v="SABANITAS"/>
    <x v="2"/>
  </r>
  <r>
    <n v="54"/>
    <d v="2019-04-03T00:00:00"/>
    <x v="10"/>
    <x v="10"/>
    <x v="1"/>
    <s v="ADMINISTRACION DE SUCURSALES"/>
    <s v="NC ALIMENTACION DE EMPLEADOS NVA"/>
    <s v="TRANSACCIONES DEL DIA 04/03/2019SPYRAL - GESTION ADMINISTRATIVA"/>
    <n v="25.99"/>
    <n v="0"/>
    <s v="SABANITAS"/>
    <x v="2"/>
  </r>
  <r>
    <n v="54"/>
    <d v="2019-05-02T00:00:00"/>
    <x v="11"/>
    <x v="11"/>
    <x v="1"/>
    <s v="ADMINISTRACION DE SUCURSALES"/>
    <s v="OTROS EGRESOS 17"/>
    <s v="OTROS EGRESOS 1.P.O (OR:54/DES:54 TRN:86 PERF:300086 CAU: 17"/>
    <n v="5"/>
    <n v="0"/>
    <s v="SABANITAS"/>
    <x v="2"/>
  </r>
  <r>
    <n v="54"/>
    <d v="2019-05-07T00:00:00"/>
    <x v="11"/>
    <x v="11"/>
    <x v="1"/>
    <s v="ADMINISTRACION DE SUCURSALES"/>
    <s v="OTROS EGRESOS 17"/>
    <s v="OTROS EGRESOS 1.P.O (OR:54/DES:54 TRN:86 PERF:300086 CAU: 17"/>
    <n v="10"/>
    <n v="0"/>
    <s v="SABANITAS"/>
    <x v="2"/>
  </r>
  <r>
    <n v="54"/>
    <d v="2019-06-20T00:00:00"/>
    <x v="2"/>
    <x v="2"/>
    <x v="1"/>
    <s v="ADMINISTRACION DE SUCURSALES"/>
    <s v="NC ALIMENTACION DE EMPLEADOS NVA"/>
    <s v="TRANSACCIONES DEL DIA 06/20/2019SPYRAL - GESTION ADMINISTRATIVA"/>
    <n v="17.989999999999998"/>
    <n v="0"/>
    <s v="SABANITAS"/>
    <x v="2"/>
  </r>
  <r>
    <n v="54"/>
    <d v="2019-07-26T00:00:00"/>
    <x v="6"/>
    <x v="6"/>
    <x v="1"/>
    <s v="ADMINISTRACION DE SUCURSALES"/>
    <s v="NC ALIMENTACION DE EMPLEADOS NVA"/>
    <s v="TRANSACCIONES DEL DIA 07/26/2019SPYRAL - GESTION ADMINISTRATIVA"/>
    <n v="26.91"/>
    <n v="0"/>
    <s v="SABANITAS"/>
    <x v="2"/>
  </r>
  <r>
    <n v="54"/>
    <d v="2019-07-30T00:00:00"/>
    <x v="6"/>
    <x v="6"/>
    <x v="1"/>
    <s v="ADMINISTRACION DE SUCURSALES"/>
    <s v="OTROS EGRESOS 17"/>
    <s v="OTROS EGRESOS 1.P.O (OR:54/DES:54 TRN:86 PERF:300086 CAU: 17"/>
    <n v="42"/>
    <n v="0"/>
    <s v="SABANITAS"/>
    <x v="2"/>
  </r>
  <r>
    <n v="68"/>
    <d v="2019-03-19T00:00:00"/>
    <x v="9"/>
    <x v="9"/>
    <x v="1"/>
    <s v="ADMINISTRACION DE SUCURSALES"/>
    <s v="ALIMENTACION DE EMPLEADOS CTA NUEVA"/>
    <s v="TRANSACCIONES DEL DIA 03/19/2019SPYRAL - GESTION ADMINISTRATIVA"/>
    <n v="8"/>
    <n v="0"/>
    <s v="ALTOS DE PANAMA"/>
    <x v="2"/>
  </r>
  <r>
    <n v="68"/>
    <d v="2019-03-26T00:00:00"/>
    <x v="9"/>
    <x v="9"/>
    <x v="1"/>
    <s v="CAJA"/>
    <s v="ALIMENTACION DE EMPLEADOS CTA NUEVA"/>
    <s v="TRANSACCIONES DEL DIA 03/26/2019SPYRAL - GESTION ADMINISTRATIVA"/>
    <n v="8"/>
    <n v="0"/>
    <s v="ALTOS DE PANAMA"/>
    <x v="2"/>
  </r>
  <r>
    <n v="68"/>
    <d v="2019-03-19T00:00:00"/>
    <x v="9"/>
    <x v="9"/>
    <x v="1"/>
    <s v="SERVICIOS PERSONALES"/>
    <s v="ALIMENTACION DE EMPLEADOS CTA NUEVA"/>
    <s v="TRANSACCIONES DEL DIA 03/19/2019SPYRAL - GESTION ADMINISTRATIVA"/>
    <n v="8"/>
    <n v="0"/>
    <s v="ALTOS DE PANAMA"/>
    <x v="2"/>
  </r>
  <r>
    <n v="68"/>
    <d v="2019-05-02T00:00:00"/>
    <x v="11"/>
    <x v="11"/>
    <x v="1"/>
    <s v="SERVICIOS PERSONALES"/>
    <s v="ALIMENTACION DE EMPLEADOS CTA NUEVA"/>
    <s v="TRANSACCIONES DEL DIA 05/02/2019SPYRAL - GESTION ADMINISTRATIVA"/>
    <n v="8"/>
    <n v="0"/>
    <s v="ALTOS DE PANAMA"/>
    <x v="2"/>
  </r>
  <r>
    <n v="69"/>
    <d v="2019-01-02T00:00:00"/>
    <x v="7"/>
    <x v="7"/>
    <x v="1"/>
    <s v="ADMINISTRACION DE SUCURSALES"/>
    <s v="NC ALIMENTACION DE EMPLEADOS NVA"/>
    <s v="TRANSACCIONES DEL DIA 01/02/2019SPYRAL - GESTION ADMINISTRATIVA"/>
    <n v="80"/>
    <n v="0"/>
    <s v="VERSALLES"/>
    <x v="2"/>
  </r>
  <r>
    <n v="69"/>
    <d v="2019-01-16T00:00:00"/>
    <x v="7"/>
    <x v="7"/>
    <x v="1"/>
    <s v="ADMINISTRACION DE SUCURSALES"/>
    <s v="NC ALIMENTACION DE EMPLEADOS NVA"/>
    <s v="TRANSACCIONES DEL DIA 01/16/2019SPYRAL - GESTION ADMINISTRATIVA"/>
    <n v="104"/>
    <n v="0"/>
    <s v="VERSALLES"/>
    <x v="2"/>
  </r>
  <r>
    <n v="69"/>
    <d v="2019-02-01T00:00:00"/>
    <x v="8"/>
    <x v="8"/>
    <x v="1"/>
    <s v="ADMINISTRACION DE SUCURSALES"/>
    <s v="NC ALIMENTACION DE EMPLEADOS NVA"/>
    <s v="TRANSACCIONES DEL DIA 02/01/2019SPYRAL - GESTION ADMINISTRATIVA"/>
    <n v="104"/>
    <n v="0"/>
    <s v="VERSALLES"/>
    <x v="2"/>
  </r>
  <r>
    <n v="69"/>
    <d v="2019-02-18T00:00:00"/>
    <x v="8"/>
    <x v="8"/>
    <x v="1"/>
    <s v="ADMINISTRACION DE SUCURSALES"/>
    <s v="NC ALIMENTACION DE EMPLEADOS NVA"/>
    <s v="TRANSACCIONES DEL DIA 02/18/2019SPYRAL - GESTION ADMINISTRATIVA"/>
    <n v="80"/>
    <n v="0"/>
    <s v="VERSALLES"/>
    <x v="2"/>
  </r>
  <r>
    <n v="69"/>
    <d v="2019-03-01T00:00:00"/>
    <x v="9"/>
    <x v="9"/>
    <x v="1"/>
    <s v="ADMINISTRACION DE SUCURSALES"/>
    <s v="NC ALIMENTACION DE EMPLEADOS NVA"/>
    <s v="TRANSACCIONES DEL DIA 03/01/2019SPYRAL - GESTION ADMINISTRATIVA"/>
    <n v="80"/>
    <n v="0"/>
    <s v="VERSALLES"/>
    <x v="2"/>
  </r>
  <r>
    <n v="69"/>
    <d v="2019-03-16T00:00:00"/>
    <x v="9"/>
    <x v="9"/>
    <x v="1"/>
    <s v="ADMINISTRACION DE SUCURSALES"/>
    <s v="NC ALIMENTACION DE EMPLEADOS NVA"/>
    <s v="TRANSACCIONES DEL DIA 03/16/2019SPYRAL - GESTION ADMINISTRATIVA"/>
    <n v="104"/>
    <n v="0"/>
    <s v="VERSALLES"/>
    <x v="2"/>
  </r>
  <r>
    <n v="69"/>
    <d v="2019-04-01T00:00:00"/>
    <x v="10"/>
    <x v="10"/>
    <x v="1"/>
    <s v="ADMINISTRACION DE SUCURSALES"/>
    <s v="NC ALIMENTACION DE EMPLEADOS NVA"/>
    <s v="TRANSACCIONES DEL DIA 04/01/2019SPYRAL - GESTION ADMINISTRATIVA"/>
    <n v="104"/>
    <n v="0"/>
    <s v="VERSALLES"/>
    <x v="2"/>
  </r>
  <r>
    <n v="69"/>
    <d v="2019-04-16T00:00:00"/>
    <x v="10"/>
    <x v="10"/>
    <x v="1"/>
    <s v="ADMINISTRACION DE SUCURSALES"/>
    <s v="NC ALIMENTACION DE EMPLEADOS NVA"/>
    <s v="TRANSACCIONES DEL DIA 04/16/2019SPYRAL - GESTION ADMINISTRATIVA"/>
    <n v="88"/>
    <n v="0"/>
    <s v="VERSALLES"/>
    <x v="2"/>
  </r>
  <r>
    <n v="69"/>
    <d v="2019-05-03T00:00:00"/>
    <x v="11"/>
    <x v="11"/>
    <x v="1"/>
    <s v="ADMINISTRACION DE SUCURSALES"/>
    <s v="NC ALIMENTACION DE EMPLEADOS NVA"/>
    <s v="TRANSACCIONES DEL DIA 05/03/2019SPYRAL - GESTION ADMINISTRATIVA"/>
    <n v="96"/>
    <n v="0"/>
    <s v="VERSALLES"/>
    <x v="2"/>
  </r>
  <r>
    <n v="69"/>
    <d v="2019-05-16T00:00:00"/>
    <x v="11"/>
    <x v="11"/>
    <x v="1"/>
    <s v="ADMINISTRACION DE SUCURSALES"/>
    <s v="NC ALIMENTACION DE EMPLEADOS NVA"/>
    <s v="TRANSACCIONES DEL DIA 05/16/2019SPYRAL - GESTION ADMINISTRATIVA"/>
    <n v="112"/>
    <n v="0"/>
    <s v="VERSALLES"/>
    <x v="2"/>
  </r>
  <r>
    <n v="69"/>
    <d v="2019-06-03T00:00:00"/>
    <x v="2"/>
    <x v="2"/>
    <x v="1"/>
    <s v="ADMINISTRACION DE SUCURSALES"/>
    <s v="NC ALIMENTACION DE EMPLEADOS NVA"/>
    <s v="TRANSACCIONES DEL DIA 06/03/2019SPYRAL - GESTION ADMINISTRATIVA"/>
    <n v="104"/>
    <n v="0"/>
    <s v="VERSALLES"/>
    <x v="2"/>
  </r>
  <r>
    <n v="69"/>
    <d v="2019-06-17T00:00:00"/>
    <x v="2"/>
    <x v="2"/>
    <x v="1"/>
    <s v="ADMINISTRACION DE SUCURSALES"/>
    <s v="NC ALIMENTACION DE EMPLEADOS NVA"/>
    <s v="TRANSACCIONES DEL DIA 06/17/2019SPYRAL - GESTION ADMINISTRATIVA"/>
    <n v="138.56"/>
    <n v="0"/>
    <s v="VERSALLES"/>
    <x v="2"/>
  </r>
  <r>
    <n v="69"/>
    <d v="2019-07-23T00:00:00"/>
    <x v="6"/>
    <x v="6"/>
    <x v="1"/>
    <s v="ADMINISTRACION DE SUCURSALES"/>
    <s v="NC ALIMENTACION DE EMPLEADOS NVA"/>
    <s v="TRANSACCIONES DEL DIA 07/23/2019SPYRAL - GESTION ADMINISTRATIVA"/>
    <n v="64"/>
    <n v="0"/>
    <s v="VERSALLES"/>
    <x v="2"/>
  </r>
  <r>
    <n v="69"/>
    <d v="2019-07-24T00:00:00"/>
    <x v="6"/>
    <x v="6"/>
    <x v="1"/>
    <s v="ADMINISTRACION DE SUCURSALES"/>
    <s v="NC ALIMENTACION DE EMPLEADOS NVA"/>
    <s v="TRANSACCIONES DEL DIA 07/24/2019SPYRAL - GESTION ADMINISTRATIVA"/>
    <n v="0"/>
    <n v="64"/>
    <s v="VERSALLES"/>
    <x v="2"/>
  </r>
  <r>
    <n v="70"/>
    <d v="2019-05-21T00:00:00"/>
    <x v="11"/>
    <x v="11"/>
    <x v="1"/>
    <s v="ADMINISTRACION DE SUCURSALES"/>
    <s v="NC ALIMENTACION DE EMPLEADOS NVA"/>
    <s v="TRANSACCIONES DEL DIA 05/21/2019SPYRAL - GESTION ADMINISTRATIVA"/>
    <n v="41.3"/>
    <n v="0"/>
    <s v="BUSINESS PARK"/>
    <x v="2"/>
  </r>
  <r>
    <n v="71"/>
    <d v="2019-05-24T00:00:00"/>
    <x v="11"/>
    <x v="11"/>
    <x v="1"/>
    <s v="ADMINISTRACION DE SUCURSALES"/>
    <s v="NC ALIMENTACION DE EMPLEADOS NVA"/>
    <s v="TRANSACCIONES DEL DIA 05/24/2019SPYRAL - GESTION ADMINISTRATIVA"/>
    <n v="25.66"/>
    <n v="0"/>
    <s v="SAN FRANCISCO"/>
    <x v="2"/>
  </r>
  <r>
    <n v="71"/>
    <d v="2019-06-10T00:00:00"/>
    <x v="2"/>
    <x v="2"/>
    <x v="1"/>
    <s v="ADMINISTRACION DE SUCURSALES"/>
    <s v="NC ALIMENTACION DE EMPLEADOS NVA"/>
    <s v="TRANSACCIONES DEL DIA 06/10/2019SPYRAL - GESTION ADMINISTRATIVA"/>
    <n v="30.25"/>
    <n v="0"/>
    <s v="SAN FRANCISCO"/>
    <x v="2"/>
  </r>
  <r>
    <n v="73"/>
    <d v="2019-01-07T00:00:00"/>
    <x v="7"/>
    <x v="7"/>
    <x v="1"/>
    <s v="ADMINISTRACION DE SUCURSALES"/>
    <s v="NC ALIMENTACION DE EMPLEADOS NVA"/>
    <s v="TRANSACCIONES DEL DIA 01/07/2019SPYRAL - GESTION ADMINISTRATIVA"/>
    <n v="64.95"/>
    <n v="0"/>
    <s v="LA CHORRERA - PARQUE 10 DE NOV."/>
    <x v="2"/>
  </r>
  <r>
    <n v="73"/>
    <d v="2019-01-10T00:00:00"/>
    <x v="7"/>
    <x v="7"/>
    <x v="1"/>
    <s v="ADMINISTRACION DE SUCURSALES"/>
    <s v="NC ALIMENTACION DE EMPLEADOS NVA"/>
    <s v="TRANSACCIONES DEL DIA 01/10/2019SPYRAL - GESTION ADMINISTRATIVA"/>
    <n v="64.95"/>
    <n v="0"/>
    <s v="LA CHORRERA - PARQUE 10 DE NOV."/>
    <x v="2"/>
  </r>
  <r>
    <n v="73"/>
    <d v="2019-03-19T00:00:00"/>
    <x v="9"/>
    <x v="9"/>
    <x v="1"/>
    <s v="ADMINISTRACION DE SUCURSALES"/>
    <s v="NC ALIMENTACION DE EMPLEADOS NVA"/>
    <s v="TRANSACCIONES DEL DIA 03/19/2019SPYRAL - GESTION ADMINISTRATIVA"/>
    <n v="147.55000000000001"/>
    <n v="0"/>
    <s v="LA CHORRERA - PARQUE 10 DE NOV."/>
    <x v="2"/>
  </r>
  <r>
    <n v="73"/>
    <d v="2019-05-15T00:00:00"/>
    <x v="11"/>
    <x v="11"/>
    <x v="1"/>
    <s v="ADMINISTRACION DE SUCURSALES"/>
    <s v="NC ALIMENTACION DE EMPLEADOS NVA"/>
    <s v="TRANSACCIONES DEL DIA 05/15/2019SPYRAL - GESTION ADMINISTRATIVA"/>
    <n v="64.95"/>
    <n v="0"/>
    <s v="LA CHORRERA - PARQUE 10 DE NOV."/>
    <x v="2"/>
  </r>
  <r>
    <n v="73"/>
    <d v="2019-07-12T00:00:00"/>
    <x v="6"/>
    <x v="6"/>
    <x v="1"/>
    <s v="ADMINISTRACION DE SUCURSALES"/>
    <s v="NC ALIMENTACION DE EMPLEADOS NVA"/>
    <s v="TRANSACCIONES DEL DIA 07/12/2019SPYRAL - GESTION ADMINISTRATIVA"/>
    <n v="115.77"/>
    <n v="0"/>
    <s v="LA CHORRERA - PARQUE 10 DE NOV."/>
    <x v="2"/>
  </r>
  <r>
    <n v="73"/>
    <d v="2019-01-02T00:00:00"/>
    <x v="7"/>
    <x v="7"/>
    <x v="1"/>
    <s v="CAJA"/>
    <s v="ALIMENTACION DE EMPLEADOS CTA NUEVA"/>
    <s v="TRANSACCIONES DEL DIA 01/02/2019SPYRAL - GESTION ADMINISTRATIVA"/>
    <n v="88"/>
    <n v="0"/>
    <s v="LA CHORRERA - PARQUE 10 DE NOV."/>
    <x v="2"/>
  </r>
  <r>
    <n v="73"/>
    <d v="2019-01-10T00:00:00"/>
    <x v="7"/>
    <x v="7"/>
    <x v="1"/>
    <s v="CAJA"/>
    <s v="ALIMENTACION DE EMPLEADOS CTA NUEVA"/>
    <s v="TRANSACCIONES DEL DIA 01/10/2019SPYRAL - GESTION ADMINISTRATIVA"/>
    <n v="56"/>
    <n v="0"/>
    <s v="LA CHORRERA - PARQUE 10 DE NOV."/>
    <x v="2"/>
  </r>
  <r>
    <n v="73"/>
    <d v="2019-01-11T00:00:00"/>
    <x v="7"/>
    <x v="7"/>
    <x v="1"/>
    <s v="CAJA"/>
    <s v="ALIMENTACION DE EMPLEADOS CTA NUEVA"/>
    <s v="TRANSACCIONES DEL DIA 01/11/2019SPYRAL - GESTION ADMINISTRATIVA"/>
    <n v="16"/>
    <n v="0"/>
    <s v="LA CHORRERA - PARQUE 10 DE NOV."/>
    <x v="2"/>
  </r>
  <r>
    <n v="73"/>
    <d v="2019-01-14T00:00:00"/>
    <x v="7"/>
    <x v="7"/>
    <x v="1"/>
    <s v="CAJA"/>
    <s v="ALIMENTACION DE EMPLEADOS CTA NUEVA"/>
    <s v="TRANSACCIONES DEL DIA 01/14/2019SPYRAL - GESTION ADMINISTRATIVA"/>
    <n v="32"/>
    <n v="0"/>
    <s v="LA CHORRERA - PARQUE 10 DE NOV."/>
    <x v="2"/>
  </r>
  <r>
    <n v="73"/>
    <d v="2019-01-18T00:00:00"/>
    <x v="7"/>
    <x v="7"/>
    <x v="1"/>
    <s v="CAJA"/>
    <s v="ALIMENTACION DE EMPLEADOS CTA NUEVA"/>
    <s v="TRANSACCIONES DEL DIA 01/18/2019SPYRAL - GESTION ADMINISTRATIVA"/>
    <n v="48"/>
    <n v="0"/>
    <s v="LA CHORRERA - PARQUE 10 DE NOV."/>
    <x v="2"/>
  </r>
  <r>
    <n v="73"/>
    <d v="2019-01-21T00:00:00"/>
    <x v="7"/>
    <x v="7"/>
    <x v="1"/>
    <s v="CAJA"/>
    <s v="ALIMENTACION DE EMPLEADOS CTA NUEVA"/>
    <s v="TRANSACCIONES DEL DIA 01/21/2019SPYRAL - GESTION ADMINISTRATIVA"/>
    <n v="8"/>
    <n v="0"/>
    <s v="LA CHORRERA - PARQUE 10 DE NOV."/>
    <x v="2"/>
  </r>
  <r>
    <n v="73"/>
    <d v="2019-01-22T00:00:00"/>
    <x v="7"/>
    <x v="7"/>
    <x v="1"/>
    <s v="CAJA"/>
    <s v="ALIMENTACION DE EMPLEADOS CTA NUEVA"/>
    <s v="TRANSACCIONES DEL DIA 01/22/2019SPYRAL - GESTION ADMINISTRATIVA"/>
    <n v="8"/>
    <n v="0"/>
    <s v="LA CHORRERA - PARQUE 10 DE NOV."/>
    <x v="2"/>
  </r>
  <r>
    <n v="73"/>
    <d v="2019-02-01T00:00:00"/>
    <x v="8"/>
    <x v="8"/>
    <x v="1"/>
    <s v="CAJA"/>
    <s v="ALIMENTACION DE EMPLEADOS CTA NUEVA"/>
    <s v="TRANSACCIONES DEL DIA 02/01/2019SPYRAL - GESTION ADMINISTRATIVA"/>
    <n v="8"/>
    <n v="0"/>
    <s v="LA CHORRERA - PARQUE 10 DE NOV."/>
    <x v="2"/>
  </r>
  <r>
    <n v="73"/>
    <d v="2019-02-07T00:00:00"/>
    <x v="8"/>
    <x v="8"/>
    <x v="1"/>
    <s v="CAJA"/>
    <s v="ALIMENTACION DE EMPLEADOS CTA NUEVA"/>
    <s v="TRANSACCIONES DEL DIA 02/07/2019SPYRAL - GESTION ADMINISTRATIVA"/>
    <n v="64"/>
    <n v="0"/>
    <s v="LA CHORRERA - PARQUE 10 DE NOV."/>
    <x v="2"/>
  </r>
  <r>
    <n v="73"/>
    <d v="2019-02-08T00:00:00"/>
    <x v="8"/>
    <x v="8"/>
    <x v="1"/>
    <s v="CAJA"/>
    <s v="ALIMENTACION DE EMPLEADOS CTA NUEVA"/>
    <s v="TRANSACCIONES DEL DIA 02/08/2019SPYRAL - GESTION ADMINISTRATIVA"/>
    <n v="40"/>
    <n v="0"/>
    <s v="LA CHORRERA - PARQUE 10 DE NOV."/>
    <x v="2"/>
  </r>
  <r>
    <n v="73"/>
    <d v="2019-02-11T00:00:00"/>
    <x v="8"/>
    <x v="8"/>
    <x v="1"/>
    <s v="CAJA"/>
    <s v="ALIMENTACION DE EMPLEADOS CTA NUEVA"/>
    <s v="TRANSACCIONES DEL DIA 02/11/2019SPYRAL - GESTION ADMINISTRATIVA"/>
    <n v="32"/>
    <n v="0"/>
    <s v="LA CHORRERA - PARQUE 10 DE NOV."/>
    <x v="2"/>
  </r>
  <r>
    <n v="73"/>
    <d v="2019-02-15T00:00:00"/>
    <x v="8"/>
    <x v="8"/>
    <x v="1"/>
    <s v="CAJA"/>
    <s v="ALIMENTACION DE EMPLEADOS CTA NUEVA"/>
    <s v="TRANSACCIONES DEL DIA 02/15/2019SPYRAL - GESTION ADMINISTRATIVA"/>
    <n v="16"/>
    <n v="0"/>
    <s v="LA CHORRERA - PARQUE 10 DE NOV."/>
    <x v="2"/>
  </r>
  <r>
    <n v="73"/>
    <d v="2019-02-25T00:00:00"/>
    <x v="8"/>
    <x v="8"/>
    <x v="1"/>
    <s v="CAJA"/>
    <s v="ALIMENTACION DE EMPLEADOS CTA NUEVA"/>
    <s v="TRANSACCIONES DEL DIA 02/25/2019SPYRAL - GESTION ADMINISTRATIVA"/>
    <n v="48"/>
    <n v="0"/>
    <s v="LA CHORRERA - PARQUE 10 DE NOV."/>
    <x v="2"/>
  </r>
  <r>
    <n v="73"/>
    <d v="2019-03-06T00:00:00"/>
    <x v="9"/>
    <x v="9"/>
    <x v="1"/>
    <s v="CAJA"/>
    <s v="ALIMENTACION DE EMPLEADOS CTA NUEVA"/>
    <s v="TRANSACCIONES DEL DIA 03/06/2019SPYRAL - GESTION ADMINISTRATIVA"/>
    <n v="64"/>
    <n v="0"/>
    <s v="LA CHORRERA - PARQUE 10 DE NOV."/>
    <x v="2"/>
  </r>
  <r>
    <n v="73"/>
    <d v="2019-03-07T00:00:00"/>
    <x v="9"/>
    <x v="9"/>
    <x v="1"/>
    <s v="CAJA"/>
    <s v="ALIMENTACION DE EMPLEADOS CTA NUEVA"/>
    <s v="TRANSACCIONES DEL DIA 03/07/2019SPYRAL - GESTION ADMINISTRATIVA"/>
    <n v="32"/>
    <n v="0"/>
    <s v="LA CHORRERA - PARQUE 10 DE NOV."/>
    <x v="2"/>
  </r>
  <r>
    <n v="73"/>
    <d v="2019-03-12T00:00:00"/>
    <x v="9"/>
    <x v="9"/>
    <x v="1"/>
    <s v="CAJA"/>
    <s v="ALIMENTACION DE EMPLEADOS CTA NUEVA"/>
    <s v="TRANSACCIONES DEL DIA 03/12/2019SPYRAL - GESTION ADMINISTRATIVA"/>
    <n v="16"/>
    <n v="0"/>
    <s v="LA CHORRERA - PARQUE 10 DE NOV."/>
    <x v="2"/>
  </r>
  <r>
    <n v="73"/>
    <d v="2019-03-15T00:00:00"/>
    <x v="9"/>
    <x v="9"/>
    <x v="1"/>
    <s v="CAJA"/>
    <s v="ALIMENTACION DE EMPLEADOS CTA NUEVA"/>
    <s v="TRANSACCIONES DEL DIA 03/15/2019SPYRAL - GESTION ADMINISTRATIVA"/>
    <n v="16"/>
    <n v="0"/>
    <s v="LA CHORRERA - PARQUE 10 DE NOV."/>
    <x v="2"/>
  </r>
  <r>
    <n v="73"/>
    <d v="2019-03-18T00:00:00"/>
    <x v="9"/>
    <x v="9"/>
    <x v="1"/>
    <s v="CAJA"/>
    <s v="ALIMENTACION DE EMPLEADOS CTA NUEVA"/>
    <s v="TRANSACCIONES DEL DIA 03/18/2019SPYRAL - GESTION ADMINISTRATIVA"/>
    <n v="40"/>
    <n v="0"/>
    <s v="LA CHORRERA - PARQUE 10 DE NOV."/>
    <x v="2"/>
  </r>
  <r>
    <n v="73"/>
    <d v="2019-03-20T00:00:00"/>
    <x v="9"/>
    <x v="9"/>
    <x v="1"/>
    <s v="CAJA"/>
    <s v="ALIMENTACION DE EMPLEADOS CTA NUEVA"/>
    <s v="TRANSACCIONES DEL DIA 03/20/2019SPYRAL - GESTION ADMINISTRATIVA"/>
    <n v="32"/>
    <n v="0"/>
    <s v="LA CHORRERA - PARQUE 10 DE NOV."/>
    <x v="2"/>
  </r>
  <r>
    <n v="73"/>
    <d v="2019-03-25T00:00:00"/>
    <x v="9"/>
    <x v="9"/>
    <x v="1"/>
    <s v="CAJA"/>
    <s v="ALIMENTACION DE EMPLEADOS CTA NUEVA"/>
    <s v="TRANSACCIONES DEL DIA 03/25/2019SPYRAL - GESTION ADMINISTRATIVA"/>
    <n v="16"/>
    <n v="0"/>
    <s v="LA CHORRERA - PARQUE 10 DE NOV."/>
    <x v="2"/>
  </r>
  <r>
    <n v="73"/>
    <d v="2019-04-02T00:00:00"/>
    <x v="10"/>
    <x v="10"/>
    <x v="1"/>
    <s v="CAJA"/>
    <s v="ALIMENTACION DE EMPLEADOS CTA NUEVA"/>
    <s v="TRANSACCIONES DEL DIA 04/02/2019SPYRAL - GESTION ADMINISTRATIVA"/>
    <n v="64"/>
    <n v="0"/>
    <s v="LA CHORRERA - PARQUE 10 DE NOV."/>
    <x v="2"/>
  </r>
  <r>
    <n v="73"/>
    <d v="2019-04-06T00:00:00"/>
    <x v="10"/>
    <x v="10"/>
    <x v="1"/>
    <s v="CAJA"/>
    <s v="ALIMENTACION DE EMPLEADOS CTA NUEVA"/>
    <s v="TRANSACCIONES DEL DIA 04/06/2019SPYRAL - GESTION ADMINISTRATIVA"/>
    <n v="24"/>
    <n v="0"/>
    <s v="LA CHORRERA - PARQUE 10 DE NOV."/>
    <x v="2"/>
  </r>
  <r>
    <n v="73"/>
    <d v="2019-04-15T00:00:00"/>
    <x v="10"/>
    <x v="10"/>
    <x v="1"/>
    <s v="CAJA"/>
    <s v="ALIMENTACION DE EMPLEADOS CTA NUEVA"/>
    <s v="TRANSACCIONES DEL DIA 04/15/2019SPYRAL - GESTION ADMINISTRATIVA"/>
    <n v="16"/>
    <n v="0"/>
    <s v="LA CHORRERA - PARQUE 10 DE NOV."/>
    <x v="2"/>
  </r>
  <r>
    <n v="73"/>
    <d v="2019-04-16T00:00:00"/>
    <x v="10"/>
    <x v="10"/>
    <x v="1"/>
    <s v="CAJA"/>
    <s v="ALIMENTACION DE EMPLEADOS CTA NUEVA"/>
    <s v="TRANSACCIONES DEL DIA 04/16/2019SPYRAL - GESTION ADMINISTRATIVA"/>
    <n v="24"/>
    <n v="0"/>
    <s v="LA CHORRERA - PARQUE 10 DE NOV."/>
    <x v="2"/>
  </r>
  <r>
    <n v="73"/>
    <d v="2019-04-17T00:00:00"/>
    <x v="10"/>
    <x v="10"/>
    <x v="1"/>
    <s v="CAJA"/>
    <s v="ALIMENTACION DE EMPLEADOS CTA NUEVA"/>
    <s v="TRANSACCIONES DEL DIA 04/17/2019SPYRAL - GESTION ADMINISTRATIVA"/>
    <n v="24"/>
    <n v="0"/>
    <s v="LA CHORRERA - PARQUE 10 DE NOV."/>
    <x v="2"/>
  </r>
  <r>
    <n v="73"/>
    <d v="2019-04-24T00:00:00"/>
    <x v="10"/>
    <x v="10"/>
    <x v="1"/>
    <s v="CAJA"/>
    <s v="ALIMENTACION DE EMPLEADOS CTA NUEVA"/>
    <s v="TRANSACCIONES DEL DIA 04/24/2019SPYRAL - GESTION ADMINISTRATIVA"/>
    <n v="56"/>
    <n v="0"/>
    <s v="LA CHORRERA - PARQUE 10 DE NOV."/>
    <x v="2"/>
  </r>
  <r>
    <n v="73"/>
    <d v="2019-04-25T00:00:00"/>
    <x v="10"/>
    <x v="10"/>
    <x v="1"/>
    <s v="CAJA"/>
    <s v="ALIMENTACION DE EMPLEADOS CTA NUEVA"/>
    <s v="TRANSACCIONES DEL DIA 04/25/2019SPYRAL - GESTION ADMINISTRATIVA"/>
    <n v="8"/>
    <n v="0"/>
    <s v="LA CHORRERA - PARQUE 10 DE NOV."/>
    <x v="2"/>
  </r>
  <r>
    <n v="73"/>
    <d v="2019-05-04T00:00:00"/>
    <x v="11"/>
    <x v="11"/>
    <x v="1"/>
    <s v="CAJA"/>
    <s v="ALIMENTACION DE EMPLEADOS CTA NUEVA"/>
    <s v="TRANSACCIONES DEL DIA 05/04/2019SPYRAL - GESTION ADMINISTRATIVA"/>
    <n v="96"/>
    <n v="0"/>
    <s v="LA CHORRERA - PARQUE 10 DE NOV."/>
    <x v="2"/>
  </r>
  <r>
    <n v="73"/>
    <d v="2019-05-07T00:00:00"/>
    <x v="11"/>
    <x v="11"/>
    <x v="1"/>
    <s v="CAJA"/>
    <s v="ALIMENTACION DE EMPLEADOS CTA NUEVA"/>
    <s v="TRANSACCIONES DEL DIA 05/07/2019SPYRAL - GESTION ADMINISTRATIVA"/>
    <n v="56"/>
    <n v="0"/>
    <s v="LA CHORRERA - PARQUE 10 DE NOV."/>
    <x v="2"/>
  </r>
  <r>
    <n v="73"/>
    <d v="2019-05-13T00:00:00"/>
    <x v="11"/>
    <x v="11"/>
    <x v="1"/>
    <s v="CAJA"/>
    <s v="ALIMENTACION DE EMPLEADOS CTA NUEVA"/>
    <s v="TRANSACCIONES DEL DIA 05/13/2019SPYRAL - GESTION ADMINISTRATIVA"/>
    <n v="48"/>
    <n v="0"/>
    <s v="LA CHORRERA - PARQUE 10 DE NOV."/>
    <x v="2"/>
  </r>
  <r>
    <n v="73"/>
    <d v="2019-05-16T00:00:00"/>
    <x v="11"/>
    <x v="11"/>
    <x v="1"/>
    <s v="CAJA"/>
    <s v="ALIMENTACION DE EMPLEADOS CTA NUEVA"/>
    <s v="TRANSACCIONES DEL DIA 05/16/2019SPYRAL - GESTION ADMINISTRATIVA"/>
    <n v="40"/>
    <n v="0"/>
    <s v="LA CHORRERA - PARQUE 10 DE NOV."/>
    <x v="2"/>
  </r>
  <r>
    <n v="73"/>
    <d v="2019-05-21T00:00:00"/>
    <x v="11"/>
    <x v="11"/>
    <x v="1"/>
    <s v="CAJA"/>
    <s v="ALIMENTACION DE EMPLEADOS CTA NUEVA"/>
    <s v="TRANSACCIONES DEL DIA 05/21/2019SPYRAL - GESTION ADMINISTRATIVA"/>
    <n v="72"/>
    <n v="0"/>
    <s v="LA CHORRERA - PARQUE 10 DE NOV."/>
    <x v="2"/>
  </r>
  <r>
    <n v="73"/>
    <d v="2019-05-23T00:00:00"/>
    <x v="11"/>
    <x v="11"/>
    <x v="1"/>
    <s v="CAJA"/>
    <s v="ALIMENTACION DE EMPLEADOS CTA NUEVA"/>
    <s v="TRANSACCIONES DEL DIA 05/23/2019SPYRAL - GESTION ADMINISTRATIVA"/>
    <n v="40"/>
    <n v="0"/>
    <s v="LA CHORRERA - PARQUE 10 DE NOV."/>
    <x v="2"/>
  </r>
  <r>
    <n v="73"/>
    <d v="2019-05-25T00:00:00"/>
    <x v="11"/>
    <x v="11"/>
    <x v="1"/>
    <s v="CAJA"/>
    <s v="ALIMENTACION DE EMPLEADOS CTA NUEVA"/>
    <s v="TRANSACCIONES DEL DIA 05/25/2019SPYRAL - GESTION ADMINISTRATIVA"/>
    <n v="24"/>
    <n v="0"/>
    <s v="LA CHORRERA - PARQUE 10 DE NOV."/>
    <x v="2"/>
  </r>
  <r>
    <n v="73"/>
    <d v="2019-06-01T00:00:00"/>
    <x v="2"/>
    <x v="2"/>
    <x v="1"/>
    <s v="CAJA"/>
    <s v="ALIMENTACION DE EMPLEADOS CTA NUEVA"/>
    <s v="TRANSACCIONES DEL DIA 06/01/2019SPYRAL - GESTION ADMINISTRATIVA"/>
    <n v="56"/>
    <n v="0"/>
    <s v="LA CHORRERA - PARQUE 10 DE NOV."/>
    <x v="2"/>
  </r>
  <r>
    <n v="73"/>
    <d v="2019-06-05T00:00:00"/>
    <x v="2"/>
    <x v="2"/>
    <x v="1"/>
    <s v="CAJA"/>
    <s v="ALIMENTACION DE EMPLEADOS CTA NUEVA"/>
    <s v="TRANSACCIONES DEL DIA 06/05/2019SPYRAL - GESTION ADMINISTRATIVA"/>
    <n v="24"/>
    <n v="0"/>
    <s v="LA CHORRERA - PARQUE 10 DE NOV."/>
    <x v="2"/>
  </r>
  <r>
    <n v="73"/>
    <d v="2019-06-06T00:00:00"/>
    <x v="2"/>
    <x v="2"/>
    <x v="1"/>
    <s v="CAJA"/>
    <s v="CORRIGE RECHAZO 05/JUNIO/2019"/>
    <s v="CORRECCION DE RECHAZOS EN LA INTERFAZ CONTABLE"/>
    <n v="80"/>
    <n v="0"/>
    <s v="LA CHORRERA - PARQUE 10 DE NOV."/>
    <x v="2"/>
  </r>
  <r>
    <n v="73"/>
    <d v="2019-06-08T00:00:00"/>
    <x v="2"/>
    <x v="2"/>
    <x v="1"/>
    <s v="CAJA"/>
    <s v="NC ALIMENTACION DE EMPLEADOS NVA"/>
    <s v="TRANSACCIONES DEL DIA 06/08/2019SPYRAL - GESTION ADMINISTRATIVA"/>
    <n v="80"/>
    <n v="0"/>
    <s v="LA CHORRERA - PARQUE 10 DE NOV."/>
    <x v="2"/>
  </r>
  <r>
    <n v="73"/>
    <d v="2019-06-10T00:00:00"/>
    <x v="2"/>
    <x v="2"/>
    <x v="1"/>
    <s v="CAJA"/>
    <s v="CORRECCION DE RECHAZO REG. 08/06/2019"/>
    <s v="REGISTRO DE ENTRADA DE ADMINISTRACION"/>
    <n v="0"/>
    <n v="80"/>
    <s v="LA CHORRERA - PARQUE 10 DE NOV."/>
    <x v="2"/>
  </r>
  <r>
    <n v="73"/>
    <d v="2019-06-10T00:00:00"/>
    <x v="2"/>
    <x v="2"/>
    <x v="1"/>
    <s v="CAJA"/>
    <s v="ALIMENTACION DE EMPLEADOS CTA NUEVA"/>
    <s v="TRANSACCIONES DEL DIA 06/10/2019SPYRAL - GESTION ADMINISTRATIVA"/>
    <n v="16"/>
    <n v="0"/>
    <s v="LA CHORRERA - PARQUE 10 DE NOV."/>
    <x v="2"/>
  </r>
  <r>
    <n v="73"/>
    <d v="2019-06-14T00:00:00"/>
    <x v="2"/>
    <x v="2"/>
    <x v="1"/>
    <s v="CAJA"/>
    <s v="ALIMENTACION DE EMPLEADOS CTA NUEVA"/>
    <s v="TRANSACCIONES DEL DIA 06/14/2019SPYRAL - GESTION ADMINISTRATIVA"/>
    <n v="8"/>
    <n v="0"/>
    <s v="LA CHORRERA - PARQUE 10 DE NOV."/>
    <x v="2"/>
  </r>
  <r>
    <n v="73"/>
    <d v="2019-06-15T00:00:00"/>
    <x v="2"/>
    <x v="2"/>
    <x v="1"/>
    <s v="CAJA"/>
    <s v="ALIMENTACION DE EMPLEADOS CTA NUEVA"/>
    <s v="TRANSACCIONES DEL DIA 06/15/2019SPYRAL - GESTION ADMINISTRATIVA"/>
    <n v="40"/>
    <n v="0"/>
    <s v="LA CHORRERA - PARQUE 10 DE NOV."/>
    <x v="2"/>
  </r>
  <r>
    <n v="73"/>
    <d v="2019-06-19T00:00:00"/>
    <x v="2"/>
    <x v="2"/>
    <x v="1"/>
    <s v="CAJA"/>
    <s v="ALIMENTACION DE EMPLEADOS CTA NUEVA"/>
    <s v="TRANSACCIONES DEL DIA 06/19/2019SPYRAL - GESTION ADMINISTRATIVA"/>
    <n v="56"/>
    <n v="0"/>
    <s v="LA CHORRERA - PARQUE 10 DE NOV."/>
    <x v="2"/>
  </r>
  <r>
    <n v="73"/>
    <d v="2019-06-20T00:00:00"/>
    <x v="2"/>
    <x v="2"/>
    <x v="1"/>
    <s v="CAJA"/>
    <s v="ALIMENTACION DE EMPLEADOS CTA NUEVA"/>
    <s v="TRANSACCIONES DEL DIA 06/20/2019SPYRAL - GESTION ADMINISTRATIVA"/>
    <n v="8"/>
    <n v="0"/>
    <s v="LA CHORRERA - PARQUE 10 DE NOV."/>
    <x v="2"/>
  </r>
  <r>
    <n v="73"/>
    <d v="2019-06-24T00:00:00"/>
    <x v="2"/>
    <x v="2"/>
    <x v="1"/>
    <s v="CAJA"/>
    <s v="ALIMENTACION DE EMPLEADOS CTA NUEVA"/>
    <s v="TRANSACCIONES DEL DIA 06/24/2019SPYRAL - GESTION ADMINISTRATIVA"/>
    <n v="24"/>
    <n v="0"/>
    <s v="LA CHORRERA - PARQUE 10 DE NOV."/>
    <x v="2"/>
  </r>
  <r>
    <n v="73"/>
    <d v="2019-07-02T00:00:00"/>
    <x v="6"/>
    <x v="6"/>
    <x v="1"/>
    <s v="CAJA"/>
    <s v="ALIMENTACION DE EMPLEADOS CTA NUEVA"/>
    <s v="TRANSACCIONES DEL DIA 07/02/2019SPYRAL - GESTION ADMINISTRATIVA"/>
    <n v="40"/>
    <n v="0"/>
    <s v="LA CHORRERA - PARQUE 10 DE NOV."/>
    <x v="2"/>
  </r>
  <r>
    <n v="73"/>
    <d v="2019-07-03T00:00:00"/>
    <x v="6"/>
    <x v="6"/>
    <x v="1"/>
    <s v="CAJA"/>
    <s v="ALIMENTACION DE EMPLEADOS CTA NUEVA"/>
    <s v="TRANSACCIONES DEL DIA 07/03/2019SPYRAL - GESTION ADMINISTRATIVA"/>
    <n v="48"/>
    <n v="0"/>
    <s v="LA CHORRERA - PARQUE 10 DE NOV."/>
    <x v="2"/>
  </r>
  <r>
    <n v="73"/>
    <d v="2019-07-08T00:00:00"/>
    <x v="6"/>
    <x v="6"/>
    <x v="1"/>
    <s v="CAJA"/>
    <s v="ALIMENTACION DE EMPLEADOS CTA NUEVA"/>
    <s v="TRANSACCIONES DEL DIA 07/08/2019SPYRAL - GESTION ADMINISTRATIVA"/>
    <n v="8"/>
    <n v="0"/>
    <s v="LA CHORRERA - PARQUE 10 DE NOV."/>
    <x v="2"/>
  </r>
  <r>
    <n v="73"/>
    <d v="2019-07-10T00:00:00"/>
    <x v="6"/>
    <x v="6"/>
    <x v="1"/>
    <s v="CAJA"/>
    <s v="ALIMENTACION DE EMPLEADOS CTA NUEVA"/>
    <s v="TRANSACCIONES DEL DIA 07/10/2019SPYRAL - GESTION ADMINISTRATIVA"/>
    <n v="8"/>
    <n v="0"/>
    <s v="LA CHORRERA - PARQUE 10 DE NOV."/>
    <x v="2"/>
  </r>
  <r>
    <n v="73"/>
    <d v="2019-07-11T00:00:00"/>
    <x v="6"/>
    <x v="6"/>
    <x v="1"/>
    <s v="CAJA"/>
    <s v="ALIMENTACION DE EMPLEADOS CTA NUEVA"/>
    <s v="TRANSACCIONES DEL DIA 07/11/2019SPYRAL - GESTION ADMINISTRATIVA"/>
    <n v="8"/>
    <n v="0"/>
    <s v="LA CHORRERA - PARQUE 10 DE NOV."/>
    <x v="2"/>
  </r>
  <r>
    <n v="73"/>
    <d v="2019-07-13T00:00:00"/>
    <x v="6"/>
    <x v="6"/>
    <x v="1"/>
    <s v="CAJA"/>
    <s v="ALIMENTACION DE EMPLEADOS CTA NUEVA"/>
    <s v="TRANSACCIONES DEL DIA 07/13/2019SPYRAL - GESTION ADMINISTRATIVA"/>
    <n v="16"/>
    <n v="0"/>
    <s v="LA CHORRERA - PARQUE 10 DE NOV."/>
    <x v="2"/>
  </r>
  <r>
    <n v="73"/>
    <d v="2019-07-17T00:00:00"/>
    <x v="6"/>
    <x v="6"/>
    <x v="1"/>
    <s v="CAJA"/>
    <s v="ALIMENTACION DE EMPLEADOS CTA NUEVA"/>
    <s v="TRANSACCIONES DEL DIA 07/17/2019SPYRAL - GESTION ADMINISTRATIVA"/>
    <n v="80"/>
    <n v="0"/>
    <s v="LA CHORRERA - PARQUE 10 DE NOV."/>
    <x v="2"/>
  </r>
  <r>
    <n v="73"/>
    <d v="2019-07-20T00:00:00"/>
    <x v="6"/>
    <x v="6"/>
    <x v="1"/>
    <s v="CAJA"/>
    <s v="ALIMENTACION DE EMPLEADOS CTA NUEVA"/>
    <s v="TRANSACCIONES DEL DIA 07/20/2019SPYRAL - GESTION ADMINISTRATIVA"/>
    <n v="8"/>
    <n v="0"/>
    <s v="LA CHORRERA - PARQUE 10 DE NOV."/>
    <x v="2"/>
  </r>
  <r>
    <n v="73"/>
    <d v="2019-07-22T00:00:00"/>
    <x v="6"/>
    <x v="6"/>
    <x v="1"/>
    <s v="CAJA"/>
    <s v="ALIMENTACION DE EMPLEADOS CTA NUEVA"/>
    <s v="TRANSACCIONES DEL DIA 07/22/2019SPYRAL - GESTION ADMINISTRATIVA"/>
    <n v="8"/>
    <n v="0"/>
    <s v="LA CHORRERA - PARQUE 10 DE NOV."/>
    <x v="2"/>
  </r>
  <r>
    <n v="73"/>
    <d v="2019-07-30T00:00:00"/>
    <x v="6"/>
    <x v="6"/>
    <x v="1"/>
    <s v="CAJA"/>
    <s v="ALIMENTACION DE EMPLEADOS CTA NUEVA"/>
    <s v="TRANSACCIONES DEL DIA 07/30/2019SPYRAL - GESTION ADMINISTRATIVA"/>
    <n v="8"/>
    <n v="0"/>
    <s v="LA CHORRERA - PARQUE 10 DE NOV."/>
    <x v="2"/>
  </r>
  <r>
    <n v="73"/>
    <d v="2019-01-10T00:00:00"/>
    <x v="7"/>
    <x v="7"/>
    <x v="1"/>
    <s v="SERVICIOS PERSONALES"/>
    <s v="ALIMENTACION DE EMPLEADOS CTA NUEVA"/>
    <s v="TRANSACCIONES DEL DIA 01/10/2019SPYRAL - GESTION ADMINISTRATIVA"/>
    <n v="16"/>
    <n v="0"/>
    <s v="LA CHORRERA - PARQUE 10 DE NOV."/>
    <x v="2"/>
  </r>
  <r>
    <n v="73"/>
    <d v="2019-01-15T00:00:00"/>
    <x v="7"/>
    <x v="7"/>
    <x v="1"/>
    <s v="SERVICIOS PERSONALES"/>
    <s v="ALIMENTACION DE EMPLEADOS CTA NUEVA"/>
    <s v="TRANSACCIONES DEL DIA 01/15/2019SPYRAL - GESTION ADMINISTRATIVA"/>
    <n v="8"/>
    <n v="0"/>
    <s v="LA CHORRERA - PARQUE 10 DE NOV."/>
    <x v="2"/>
  </r>
  <r>
    <n v="73"/>
    <d v="2019-01-21T00:00:00"/>
    <x v="7"/>
    <x v="7"/>
    <x v="1"/>
    <s v="SERVICIOS PERSONALES"/>
    <s v="ALIMENTACION DE EMPLEADOS CTA NUEVA"/>
    <s v="TRANSACCIONES DEL DIA 01/21/2019SPYRAL - GESTION ADMINISTRATIVA"/>
    <n v="8"/>
    <n v="0"/>
    <s v="LA CHORRERA - PARQUE 10 DE NOV."/>
    <x v="2"/>
  </r>
  <r>
    <n v="73"/>
    <d v="2019-01-31T00:00:00"/>
    <x v="7"/>
    <x v="7"/>
    <x v="1"/>
    <s v="SERVICIOS PERSONALES"/>
    <s v="ALIMENTACION DE EMPLEADOS CTA NUEVA"/>
    <s v="TRANSACCIONES DEL DIA 01/31/2019SPYRAL - GESTION ADMINISTRATIVA"/>
    <n v="8"/>
    <n v="0"/>
    <s v="LA CHORRERA - PARQUE 10 DE NOV."/>
    <x v="2"/>
  </r>
  <r>
    <n v="73"/>
    <d v="2019-02-07T00:00:00"/>
    <x v="8"/>
    <x v="8"/>
    <x v="1"/>
    <s v="SERVICIOS PERSONALES"/>
    <s v="ALIMENTACION DE EMPLEADOS CTA NUEVA"/>
    <s v="TRANSACCIONES DEL DIA 02/07/2019SPYRAL - GESTION ADMINISTRATIVA"/>
    <n v="8"/>
    <n v="0"/>
    <s v="LA CHORRERA - PARQUE 10 DE NOV."/>
    <x v="2"/>
  </r>
  <r>
    <n v="73"/>
    <d v="2019-02-08T00:00:00"/>
    <x v="8"/>
    <x v="8"/>
    <x v="1"/>
    <s v="SERVICIOS PERSONALES"/>
    <s v="ALIMENTACION DE EMPLEADOS CTA NUEVA"/>
    <s v="TRANSACCIONES DEL DIA 02/08/2019SPYRAL - GESTION ADMINISTRATIVA"/>
    <n v="8"/>
    <n v="0"/>
    <s v="LA CHORRERA - PARQUE 10 DE NOV."/>
    <x v="2"/>
  </r>
  <r>
    <n v="73"/>
    <d v="2019-02-15T00:00:00"/>
    <x v="8"/>
    <x v="8"/>
    <x v="1"/>
    <s v="SERVICIOS PERSONALES"/>
    <s v="ALIMENTACION DE EMPLEADOS CTA NUEVA"/>
    <s v="TRANSACCIONES DEL DIA 02/15/2019SPYRAL - GESTION ADMINISTRATIVA"/>
    <n v="8"/>
    <n v="0"/>
    <s v="LA CHORRERA - PARQUE 10 DE NOV."/>
    <x v="2"/>
  </r>
  <r>
    <n v="73"/>
    <d v="2019-03-06T00:00:00"/>
    <x v="9"/>
    <x v="9"/>
    <x v="1"/>
    <s v="SERVICIOS PERSONALES"/>
    <s v="ALIMENTACION DE EMPLEADOS CTA NUEVA"/>
    <s v="TRANSACCIONES DEL DIA 03/06/2019SPYRAL - GESTION ADMINISTRATIVA"/>
    <n v="16"/>
    <n v="0"/>
    <s v="LA CHORRERA - PARQUE 10 DE NOV."/>
    <x v="2"/>
  </r>
  <r>
    <n v="73"/>
    <d v="2019-03-07T00:00:00"/>
    <x v="9"/>
    <x v="9"/>
    <x v="1"/>
    <s v="SERVICIOS PERSONALES"/>
    <s v="ALIMENTACION DE EMPLEADOS CTA NUEVA"/>
    <s v="TRANSACCIONES DEL DIA 03/07/2019SPYRAL - GESTION ADMINISTRATIVA"/>
    <n v="8"/>
    <n v="0"/>
    <s v="LA CHORRERA - PARQUE 10 DE NOV."/>
    <x v="2"/>
  </r>
  <r>
    <n v="73"/>
    <d v="2019-03-12T00:00:00"/>
    <x v="9"/>
    <x v="9"/>
    <x v="1"/>
    <s v="SERVICIOS PERSONALES"/>
    <s v="ALIMENTACION DE EMPLEADOS CTA NUEVA"/>
    <s v="TRANSACCIONES DEL DIA 03/12/2019SPYRAL - GESTION ADMINISTRATIVA"/>
    <n v="8"/>
    <n v="0"/>
    <s v="LA CHORRERA - PARQUE 10 DE NOV."/>
    <x v="2"/>
  </r>
  <r>
    <n v="73"/>
    <d v="2019-03-15T00:00:00"/>
    <x v="9"/>
    <x v="9"/>
    <x v="1"/>
    <s v="SERVICIOS PERSONALES"/>
    <s v="ALIMENTACION DE EMPLEADOS CTA NUEVA"/>
    <s v="TRANSACCIONES DEL DIA 03/15/2019SPYRAL - GESTION ADMINISTRATIVA"/>
    <n v="24"/>
    <n v="0"/>
    <s v="LA CHORRERA - PARQUE 10 DE NOV."/>
    <x v="2"/>
  </r>
  <r>
    <n v="73"/>
    <d v="2019-03-18T00:00:00"/>
    <x v="9"/>
    <x v="9"/>
    <x v="1"/>
    <s v="SERVICIOS PERSONALES"/>
    <s v="ALIMENTACION DE EMPLEADOS CTA NUEVA"/>
    <s v="TRANSACCIONES DEL DIA 03/18/2019SPYRAL - GESTION ADMINISTRATIVA"/>
    <n v="8"/>
    <n v="0"/>
    <s v="LA CHORRERA - PARQUE 10 DE NOV."/>
    <x v="2"/>
  </r>
  <r>
    <n v="73"/>
    <d v="2019-03-28T00:00:00"/>
    <x v="9"/>
    <x v="9"/>
    <x v="1"/>
    <s v="SERVICIOS PERSONALES"/>
    <s v="ALIMENTACION DE EMPLEADOS CTA NUEVA"/>
    <s v="TRANSACCIONES DEL DIA 03/28/2019SPYRAL - GESTION ADMINISTRATIVA"/>
    <n v="32"/>
    <n v="0"/>
    <s v="LA CHORRERA - PARQUE 10 DE NOV."/>
    <x v="2"/>
  </r>
  <r>
    <n v="73"/>
    <d v="2019-04-02T00:00:00"/>
    <x v="10"/>
    <x v="10"/>
    <x v="1"/>
    <s v="SERVICIOS PERSONALES"/>
    <s v="ALIMENTACION DE EMPLEADOS CTA NUEVA"/>
    <s v="TRANSACCIONES DEL DIA 04/02/2019SPYRAL - GESTION ADMINISTRATIVA"/>
    <n v="16"/>
    <n v="0"/>
    <s v="LA CHORRERA - PARQUE 10 DE NOV."/>
    <x v="2"/>
  </r>
  <r>
    <n v="73"/>
    <d v="2019-04-06T00:00:00"/>
    <x v="10"/>
    <x v="10"/>
    <x v="1"/>
    <s v="SERVICIOS PERSONALES"/>
    <s v="ALIMENTACION DE EMPLEADOS CTA NUEVA"/>
    <s v="TRANSACCIONES DEL DIA 04/06/2019SPYRAL - GESTION ADMINISTRATIVA"/>
    <n v="8"/>
    <n v="0"/>
    <s v="LA CHORRERA - PARQUE 10 DE NOV."/>
    <x v="2"/>
  </r>
  <r>
    <n v="73"/>
    <d v="2019-04-10T00:00:00"/>
    <x v="10"/>
    <x v="10"/>
    <x v="1"/>
    <s v="SERVICIOS PERSONALES"/>
    <s v="ALIMENTACION DE EMPLEADOS CTA NUEVA"/>
    <s v="TRANSACCIONES DEL DIA 04/10/2019SPYRAL - GESTION ADMINISTRATIVA"/>
    <n v="8"/>
    <n v="0"/>
    <s v="LA CHORRERA - PARQUE 10 DE NOV."/>
    <x v="2"/>
  </r>
  <r>
    <n v="73"/>
    <d v="2019-04-12T00:00:00"/>
    <x v="10"/>
    <x v="10"/>
    <x v="1"/>
    <s v="SERVICIOS PERSONALES"/>
    <s v="ALIMENTACION DE EMPLEADOS CTA NUEVA"/>
    <s v="TRANSACCIONES DEL DIA 04/12/2019SPYRAL - GESTION ADMINISTRATIVA"/>
    <n v="8"/>
    <n v="0"/>
    <s v="LA CHORRERA - PARQUE 10 DE NOV."/>
    <x v="2"/>
  </r>
  <r>
    <n v="73"/>
    <d v="2019-04-15T00:00:00"/>
    <x v="10"/>
    <x v="10"/>
    <x v="1"/>
    <s v="SERVICIOS PERSONALES"/>
    <s v="ALIMENTACION DE EMPLEADOS CTA NUEVA"/>
    <s v="TRANSACCIONES DEL DIA 04/15/2019SPYRAL - GESTION ADMINISTRATIVA"/>
    <n v="8"/>
    <n v="0"/>
    <s v="LA CHORRERA - PARQUE 10 DE NOV."/>
    <x v="2"/>
  </r>
  <r>
    <n v="73"/>
    <d v="2019-04-16T00:00:00"/>
    <x v="10"/>
    <x v="10"/>
    <x v="1"/>
    <s v="SERVICIOS PERSONALES"/>
    <s v="ALIMENTACION DE EMPLEADOS CTA NUEVA"/>
    <s v="TRANSACCIONES DEL DIA 04/16/2019SPYRAL - GESTION ADMINISTRATIVA"/>
    <n v="16"/>
    <n v="0"/>
    <s v="LA CHORRERA - PARQUE 10 DE NOV."/>
    <x v="2"/>
  </r>
  <r>
    <n v="73"/>
    <d v="2019-04-17T00:00:00"/>
    <x v="10"/>
    <x v="10"/>
    <x v="1"/>
    <s v="SERVICIOS PERSONALES"/>
    <s v="ALIMENTACION DE EMPLEADOS CTA NUEVA"/>
    <s v="TRANSACCIONES DEL DIA 04/17/2019SPYRAL - GESTION ADMINISTRATIVA"/>
    <n v="8"/>
    <n v="0"/>
    <s v="LA CHORRERA - PARQUE 10 DE NOV."/>
    <x v="2"/>
  </r>
  <r>
    <n v="73"/>
    <d v="2019-04-24T00:00:00"/>
    <x v="10"/>
    <x v="10"/>
    <x v="1"/>
    <s v="SERVICIOS PERSONALES"/>
    <s v="ALIMENTACION DE EMPLEADOS CTA NUEVA"/>
    <s v="TRANSACCIONES DEL DIA 04/24/2019SPYRAL - GESTION ADMINISTRATIVA"/>
    <n v="16"/>
    <n v="0"/>
    <s v="LA CHORRERA - PARQUE 10 DE NOV."/>
    <x v="2"/>
  </r>
  <r>
    <n v="73"/>
    <d v="2019-04-25T00:00:00"/>
    <x v="10"/>
    <x v="10"/>
    <x v="1"/>
    <s v="SERVICIOS PERSONALES"/>
    <s v="ALIMENTACION DE EMPLEADOS CTA NUEVA"/>
    <s v="TRANSACCIONES DEL DIA 04/25/2019SPYRAL - GESTION ADMINISTRATIVA"/>
    <n v="32"/>
    <n v="0"/>
    <s v="LA CHORRERA - PARQUE 10 DE NOV."/>
    <x v="2"/>
  </r>
  <r>
    <n v="73"/>
    <d v="2019-04-29T00:00:00"/>
    <x v="10"/>
    <x v="10"/>
    <x v="1"/>
    <s v="SERVICIOS PERSONALES"/>
    <s v="ALIMENTACION DE EMPLEADOS CTA NUEVA"/>
    <s v="TRANSACCIONES DEL DIA 04/29/2019SPYRAL - GESTION ADMINISTRATIVA"/>
    <n v="8"/>
    <n v="0"/>
    <s v="LA CHORRERA - PARQUE 10 DE NOV."/>
    <x v="2"/>
  </r>
  <r>
    <n v="73"/>
    <d v="2019-05-04T00:00:00"/>
    <x v="11"/>
    <x v="11"/>
    <x v="1"/>
    <s v="SERVICIOS PERSONALES"/>
    <s v="ALIMENTACION DE EMPLEADOS CTA NUEVA"/>
    <s v="TRANSACCIONES DEL DIA 05/04/2019SPYRAL - GESTION ADMINISTRATIVA"/>
    <n v="16"/>
    <n v="0"/>
    <s v="LA CHORRERA - PARQUE 10 DE NOV."/>
    <x v="2"/>
  </r>
  <r>
    <n v="73"/>
    <d v="2019-05-07T00:00:00"/>
    <x v="11"/>
    <x v="11"/>
    <x v="1"/>
    <s v="SERVICIOS PERSONALES"/>
    <s v="ALIMENTACION DE EMPLEADOS CTA NUEVA"/>
    <s v="TRANSACCIONES DEL DIA 05/07/2019SPYRAL - GESTION ADMINISTRATIVA"/>
    <n v="8"/>
    <n v="0"/>
    <s v="LA CHORRERA - PARQUE 10 DE NOV."/>
    <x v="2"/>
  </r>
  <r>
    <n v="73"/>
    <d v="2019-05-13T00:00:00"/>
    <x v="11"/>
    <x v="11"/>
    <x v="1"/>
    <s v="SERVICIOS PERSONALES"/>
    <s v="ALIMENTACION DE EMPLEADOS CTA NUEVA"/>
    <s v="TRANSACCIONES DEL DIA 05/13/2019SPYRAL - GESTION ADMINISTRATIVA"/>
    <n v="24"/>
    <n v="0"/>
    <s v="LA CHORRERA - PARQUE 10 DE NOV."/>
    <x v="2"/>
  </r>
  <r>
    <n v="73"/>
    <d v="2019-05-16T00:00:00"/>
    <x v="11"/>
    <x v="11"/>
    <x v="1"/>
    <s v="SERVICIOS PERSONALES"/>
    <s v="ALIMENTACION DE EMPLEADOS CTA NUEVA"/>
    <s v="TRANSACCIONES DEL DIA 05/16/2019SPYRAL - GESTION ADMINISTRATIVA"/>
    <n v="8"/>
    <n v="0"/>
    <s v="LA CHORRERA - PARQUE 10 DE NOV."/>
    <x v="2"/>
  </r>
  <r>
    <n v="73"/>
    <d v="2019-05-21T00:00:00"/>
    <x v="11"/>
    <x v="11"/>
    <x v="1"/>
    <s v="SERVICIOS PERSONALES"/>
    <s v="ALIMENTACION DE EMPLEADOS CTA NUEVA"/>
    <s v="TRANSACCIONES DEL DIA 05/21/2019SPYRAL - GESTION ADMINISTRATIVA"/>
    <n v="8"/>
    <n v="0"/>
    <s v="LA CHORRERA - PARQUE 10 DE NOV."/>
    <x v="2"/>
  </r>
  <r>
    <n v="73"/>
    <d v="2019-05-23T00:00:00"/>
    <x v="11"/>
    <x v="11"/>
    <x v="1"/>
    <s v="SERVICIOS PERSONALES"/>
    <s v="ALIMENTACION DE EMPLEADOS CTA NUEVA"/>
    <s v="TRANSACCIONES DEL DIA 05/23/2019SPYRAL - GESTION ADMINISTRATIVA"/>
    <n v="56"/>
    <n v="0"/>
    <s v="LA CHORRERA - PARQUE 10 DE NOV."/>
    <x v="2"/>
  </r>
  <r>
    <n v="73"/>
    <d v="2019-05-25T00:00:00"/>
    <x v="11"/>
    <x v="11"/>
    <x v="1"/>
    <s v="SERVICIOS PERSONALES"/>
    <s v="ALIMENTACION DE EMPLEADOS CTA NUEVA"/>
    <s v="TRANSACCIONES DEL DIA 05/25/2019SPYRAL - GESTION ADMINISTRATIVA"/>
    <n v="8"/>
    <n v="0"/>
    <s v="LA CHORRERA - PARQUE 10 DE NOV."/>
    <x v="2"/>
  </r>
  <r>
    <n v="73"/>
    <d v="2019-06-08T00:00:00"/>
    <x v="2"/>
    <x v="2"/>
    <x v="1"/>
    <s v="SERVICIOS PERSONALES"/>
    <s v="NC ALIMENTACION DE EMPLEADOS NVA"/>
    <s v="TRANSACCIONES DEL DIA 06/08/2019SPYRAL - GESTION ADMINISTRATIVA"/>
    <n v="8"/>
    <n v="0"/>
    <s v="LA CHORRERA - PARQUE 10 DE NOV."/>
    <x v="2"/>
  </r>
  <r>
    <n v="73"/>
    <d v="2019-06-10T00:00:00"/>
    <x v="2"/>
    <x v="2"/>
    <x v="1"/>
    <s v="SERVICIOS PERSONALES"/>
    <s v="ALIMENTACION DE EMPLEADOS CTA NUEVA"/>
    <s v="TRANSACCIONES DEL DIA 06/10/2019SPYRAL - GESTION ADMINISTRATIVA"/>
    <n v="8"/>
    <n v="0"/>
    <s v="LA CHORRERA - PARQUE 10 DE NOV."/>
    <x v="2"/>
  </r>
  <r>
    <n v="73"/>
    <d v="2019-06-14T00:00:00"/>
    <x v="2"/>
    <x v="2"/>
    <x v="1"/>
    <s v="SERVICIOS PERSONALES"/>
    <s v="ALIMENTACION DE EMPLEADOS CTA NUEVA"/>
    <s v="TRANSACCIONES DEL DIA 06/14/2019SPYRAL - GESTION ADMINISTRATIVA"/>
    <n v="32"/>
    <n v="0"/>
    <s v="LA CHORRERA - PARQUE 10 DE NOV."/>
    <x v="2"/>
  </r>
  <r>
    <n v="73"/>
    <d v="2019-06-24T00:00:00"/>
    <x v="2"/>
    <x v="2"/>
    <x v="1"/>
    <s v="SERVICIOS PERSONALES"/>
    <s v="ALIMENTACION DE EMPLEADOS CTA NUEVA"/>
    <s v="TRANSACCIONES DEL DIA 06/24/2019SPYRAL - GESTION ADMINISTRATIVA"/>
    <n v="24"/>
    <n v="0"/>
    <s v="LA CHORRERA - PARQUE 10 DE NOV."/>
    <x v="2"/>
  </r>
  <r>
    <n v="73"/>
    <d v="2019-07-02T00:00:00"/>
    <x v="6"/>
    <x v="6"/>
    <x v="1"/>
    <s v="SERVICIOS PERSONALES"/>
    <s v="ALIMENTACION DE EMPLEADOS CTA NUEVA"/>
    <s v="TRANSACCIONES DEL DIA 07/02/2019SPYRAL - GESTION ADMINISTRATIVA"/>
    <n v="64"/>
    <n v="0"/>
    <s v="LA CHORRERA - PARQUE 10 DE NOV."/>
    <x v="2"/>
  </r>
  <r>
    <n v="73"/>
    <d v="2019-07-03T00:00:00"/>
    <x v="6"/>
    <x v="6"/>
    <x v="1"/>
    <s v="SERVICIOS PERSONALES"/>
    <s v="ALIMENTACION DE EMPLEADOS CTA NUEVA"/>
    <s v="TRANSACCIONES DEL DIA 07/03/2019SPYRAL - GESTION ADMINISTRATIVA"/>
    <n v="8"/>
    <n v="0"/>
    <s v="LA CHORRERA - PARQUE 10 DE NOV."/>
    <x v="2"/>
  </r>
  <r>
    <n v="73"/>
    <d v="2019-07-08T00:00:00"/>
    <x v="6"/>
    <x v="6"/>
    <x v="1"/>
    <s v="SERVICIOS PERSONALES"/>
    <s v="ALIMENTACION DE EMPLEADOS CTA NUEVA"/>
    <s v="TRANSACCIONES DEL DIA 07/08/2019SPYRAL - GESTION ADMINISTRATIVA"/>
    <n v="8"/>
    <n v="0"/>
    <s v="LA CHORRERA - PARQUE 10 DE NOV."/>
    <x v="2"/>
  </r>
  <r>
    <n v="73"/>
    <d v="2019-07-10T00:00:00"/>
    <x v="6"/>
    <x v="6"/>
    <x v="1"/>
    <s v="SERVICIOS PERSONALES"/>
    <s v="ALIMENTACION DE EMPLEADOS CTA NUEVA"/>
    <s v="TRANSACCIONES DEL DIA 07/10/2019SPYRAL - GESTION ADMINISTRATIVA"/>
    <n v="8"/>
    <n v="0"/>
    <s v="LA CHORRERA - PARQUE 10 DE NOV."/>
    <x v="2"/>
  </r>
  <r>
    <n v="73"/>
    <d v="2019-07-11T00:00:00"/>
    <x v="6"/>
    <x v="6"/>
    <x v="1"/>
    <s v="SERVICIOS PERSONALES"/>
    <s v="ALIMENTACION DE EMPLEADOS CTA NUEVA"/>
    <s v="TRANSACCIONES DEL DIA 07/11/2019SPYRAL - GESTION ADMINISTRATIVA"/>
    <n v="8"/>
    <n v="0"/>
    <s v="LA CHORRERA - PARQUE 10 DE NOV."/>
    <x v="2"/>
  </r>
  <r>
    <n v="73"/>
    <d v="2019-07-12T00:00:00"/>
    <x v="6"/>
    <x v="6"/>
    <x v="1"/>
    <s v="SERVICIOS PERSONALES"/>
    <s v="ALIMENTACION DE EMPLEADOS CTA NUEVA"/>
    <s v="TRANSACCIONES DEL DIA 07/12/2019SPYRAL - GESTION ADMINISTRATIVA"/>
    <n v="16"/>
    <n v="0"/>
    <s v="LA CHORRERA - PARQUE 10 DE NOV."/>
    <x v="2"/>
  </r>
  <r>
    <n v="73"/>
    <d v="2019-07-13T00:00:00"/>
    <x v="6"/>
    <x v="6"/>
    <x v="1"/>
    <s v="SERVICIOS PERSONALES"/>
    <s v="ALIMENTACION DE EMPLEADOS CTA NUEVA"/>
    <s v="TRANSACCIONES DEL DIA 07/13/2019SPYRAL - GESTION ADMINISTRATIVA"/>
    <n v="16"/>
    <n v="0"/>
    <s v="LA CHORRERA - PARQUE 10 DE NOV."/>
    <x v="2"/>
  </r>
  <r>
    <n v="73"/>
    <d v="2019-07-26T00:00:00"/>
    <x v="6"/>
    <x v="6"/>
    <x v="1"/>
    <s v="SERVICIOS PERSONALES"/>
    <s v="ALIMENTACION DE EMPLEADOS CTA NUEVA"/>
    <s v="TRANSACCIONES DEL DIA 07/26/2019SPYRAL - GESTION ADMINISTRATIVA"/>
    <n v="24"/>
    <n v="0"/>
    <s v="LA CHORRERA - PARQUE 10 DE NOV."/>
    <x v="2"/>
  </r>
  <r>
    <n v="73"/>
    <d v="2019-07-27T00:00:00"/>
    <x v="6"/>
    <x v="6"/>
    <x v="1"/>
    <s v="SERVICIOS PERSONALES"/>
    <s v="ALIMENTACION DE EMPLEADOS CTA NUEVA"/>
    <s v="TRANSACCIONES DEL DIA 07/27/2019SPYRAL - GESTION ADMINISTRATIVA"/>
    <n v="8"/>
    <n v="0"/>
    <s v="LA CHORRERA - PARQUE 10 DE NOV."/>
    <x v="2"/>
  </r>
  <r>
    <n v="74"/>
    <d v="2019-04-05T00:00:00"/>
    <x v="10"/>
    <x v="10"/>
    <x v="1"/>
    <s v="ADMINISTRACION DE SUCURSALES"/>
    <s v="NC ALIMENTACION DE EMPLEADOS NVA"/>
    <s v="TRANSACCIONES DEL DIA 04/05/2019SPYRAL - GESTION ADMINISTRATIVA"/>
    <n v="25.98"/>
    <n v="0"/>
    <s v="COSTA DEL ESTE - CENTENARIO"/>
    <x v="2"/>
  </r>
  <r>
    <n v="76"/>
    <d v="2019-02-19T00:00:00"/>
    <x v="8"/>
    <x v="8"/>
    <x v="1"/>
    <s v="ADMINISTRACION DE SUCURSALES"/>
    <s v="NC ALIMENTACION DE EMPLEADOS NVA"/>
    <s v="TRANSACCIONES DEL DIA 02/19/2019SPYRAL - GESTION ADMINISTRATIVA"/>
    <n v="14.35"/>
    <n v="0"/>
    <s v="CLAYTON"/>
    <x v="2"/>
  </r>
  <r>
    <n v="76"/>
    <d v="2019-04-11T00:00:00"/>
    <x v="10"/>
    <x v="10"/>
    <x v="1"/>
    <s v="ADMINISTRACION DE SUCURSALES"/>
    <s v="NC ALIMENTACION DE EMPLEADOS NVA"/>
    <s v="TRANSACCIONES DEL DIA 04/11/2019SPYRAL - GESTION ADMINISTRATIVA"/>
    <n v="14.03"/>
    <n v="0"/>
    <s v="CLAYTON"/>
    <x v="2"/>
  </r>
  <r>
    <n v="76"/>
    <d v="2019-05-24T00:00:00"/>
    <x v="11"/>
    <x v="11"/>
    <x v="1"/>
    <s v="ADMINISTRACION DE SUCURSALES"/>
    <s v="NC ALIMENTACION DE EMPLEADOS NVA"/>
    <s v="TRANSACCIONES DEL DIA 05/24/2019SPYRAL - GESTION ADMINISTRATIVA"/>
    <n v="23.99"/>
    <n v="0"/>
    <s v="CLAYTON"/>
    <x v="2"/>
  </r>
  <r>
    <n v="76"/>
    <d v="2019-02-25T00:00:00"/>
    <x v="8"/>
    <x v="8"/>
    <x v="1"/>
    <s v="CAJA"/>
    <s v="ALIMENTACION DE EMPLEADOS CTA NUEVA"/>
    <s v="TRANSACCIONES DEL DIA 02/25/2019SPYRAL - GESTION ADMINISTRATIVA"/>
    <n v="8"/>
    <n v="0"/>
    <s v="CLAYTON"/>
    <x v="2"/>
  </r>
  <r>
    <n v="76"/>
    <d v="2019-06-21T00:00:00"/>
    <x v="2"/>
    <x v="2"/>
    <x v="1"/>
    <s v="CAJA"/>
    <s v="ALIMENTACION DE EMPLEADOS CTA NUEVA"/>
    <s v="TRANSACCIONES DEL DIA 06/21/2019SPYRAL - GESTION ADMINISTRATIVA"/>
    <n v="8"/>
    <n v="0"/>
    <s v="CLAYTON"/>
    <x v="2"/>
  </r>
  <r>
    <n v="77"/>
    <d v="2019-03-15T00:00:00"/>
    <x v="9"/>
    <x v="9"/>
    <x v="1"/>
    <s v="ADMINISTRACION DE SUCURSALES"/>
    <s v="NC ALIMENTACION DE EMPLEADOS NVA"/>
    <s v="TRANSACCIONES DEL DIA 03/15/2019SPYRAL - GESTION ADMINISTRATIVA"/>
    <n v="4.8"/>
    <n v="0"/>
    <s v="MARBELLA"/>
    <x v="2"/>
  </r>
  <r>
    <n v="77"/>
    <d v="2019-05-24T00:00:00"/>
    <x v="11"/>
    <x v="11"/>
    <x v="1"/>
    <s v="ADMINISTRACION DE SUCURSALES"/>
    <s v="NC ALIMENTACION DE EMPLEADOS NVA"/>
    <s v="TRANSACCIONES DEL DIA 05/24/2019SPYRAL - GESTION ADMINISTRATIVA"/>
    <n v="23.95"/>
    <n v="0"/>
    <s v="MARBELLA"/>
    <x v="2"/>
  </r>
  <r>
    <n v="77"/>
    <d v="2019-07-26T00:00:00"/>
    <x v="6"/>
    <x v="6"/>
    <x v="1"/>
    <s v="ADMINISTRACION DE SUCURSALES"/>
    <s v="NC ALIMENTACION DE EMPLEADOS NVA"/>
    <s v="TRANSACCIONES DEL DIA 07/26/2019SPYRAL - GESTION ADMINISTRATIVA"/>
    <n v="26.2"/>
    <n v="0"/>
    <s v="MARBELLA"/>
    <x v="2"/>
  </r>
  <r>
    <n v="78"/>
    <d v="2019-07-05T00:00:00"/>
    <x v="6"/>
    <x v="6"/>
    <x v="1"/>
    <s v="ADMINISTRACION DE SUCURSALES"/>
    <s v="NC ALIMENTACION DE EMPLEADOS NVA"/>
    <s v="TRANSACCIONES DEL DIA 07/05/2019SPYRAL - GESTION ADMINISTRATIVA"/>
    <n v="46.2"/>
    <n v="0"/>
    <s v="PLAZA CAROLINA"/>
    <x v="2"/>
  </r>
  <r>
    <n v="79"/>
    <d v="2019-04-03T00:00:00"/>
    <x v="10"/>
    <x v="10"/>
    <x v="1"/>
    <s v="ADMINISTRACION DE SUCURSALES"/>
    <s v="NC ALIMENTACION DE EMPLEADOS NVA"/>
    <s v="TRANSACCIONES DEL DIA 04/03/2019SPYRAL - GESTION ADMINISTRATIVA"/>
    <n v="12.55"/>
    <n v="0"/>
    <s v="PLAZA CORDOBA"/>
    <x v="2"/>
  </r>
  <r>
    <n v="80"/>
    <d v="2019-01-04T00:00:00"/>
    <x v="7"/>
    <x v="7"/>
    <x v="1"/>
    <s v="CAJA"/>
    <s v="ALIMENTACION DE EMPLEADOS CTA NUEVA"/>
    <s v="TRANSACCIONES DEL DIA 01/04/2019SPYRAL - GESTION ADMINISTRATIVA"/>
    <n v="16"/>
    <n v="0"/>
    <s v="VIA SIMON BOLIVAR"/>
    <x v="2"/>
  </r>
  <r>
    <n v="80"/>
    <d v="2019-01-08T00:00:00"/>
    <x v="7"/>
    <x v="7"/>
    <x v="1"/>
    <s v="CAJA"/>
    <s v="ALIMENTACION DE EMPLEADOS CTA NUEVA"/>
    <s v="TRANSACCIONES DEL DIA 01/08/2019SPYRAL - GESTION ADMINISTRATIVA"/>
    <n v="8"/>
    <n v="0"/>
    <s v="VIA SIMON BOLIVAR"/>
    <x v="2"/>
  </r>
  <r>
    <n v="80"/>
    <d v="2019-01-18T00:00:00"/>
    <x v="7"/>
    <x v="7"/>
    <x v="1"/>
    <s v="CAJA"/>
    <s v="ALIMENTACION DE EMPLEADOS CTA NUEVA"/>
    <s v="TRANSACCIONES DEL DIA 01/18/2019SPYRAL - GESTION ADMINISTRATIVA"/>
    <n v="16"/>
    <n v="0"/>
    <s v="VIA SIMON BOLIVAR"/>
    <x v="2"/>
  </r>
  <r>
    <n v="80"/>
    <d v="2019-02-07T00:00:00"/>
    <x v="8"/>
    <x v="8"/>
    <x v="1"/>
    <s v="CAJA"/>
    <s v="ALIMENTACION DE EMPLEADOS CTA NUEVA"/>
    <s v="TRANSACCIONES DEL DIA 02/07/2019SPYRAL - GESTION ADMINISTRATIVA"/>
    <n v="16"/>
    <n v="0"/>
    <s v="VIA SIMON BOLIVAR"/>
    <x v="2"/>
  </r>
  <r>
    <n v="80"/>
    <d v="2019-02-25T00:00:00"/>
    <x v="8"/>
    <x v="8"/>
    <x v="1"/>
    <s v="CAJA"/>
    <s v="ALIMENTACION DE EMPLEADOS CTA NUEVA"/>
    <s v="TRANSACCIONES DEL DIA 02/25/2019SPYRAL - GESTION ADMINISTRATIVA"/>
    <n v="16"/>
    <n v="0"/>
    <s v="VIA SIMON BOLIVAR"/>
    <x v="2"/>
  </r>
  <r>
    <n v="80"/>
    <d v="2019-03-06T00:00:00"/>
    <x v="9"/>
    <x v="9"/>
    <x v="1"/>
    <s v="CAJA"/>
    <s v="ALIMENTACION DE EMPLEADOS CTA NUEVA"/>
    <s v="TRANSACCIONES DEL DIA 03/06/2019SPYRAL - GESTION ADMINISTRATIVA"/>
    <n v="8"/>
    <n v="0"/>
    <s v="VIA SIMON BOLIVAR"/>
    <x v="2"/>
  </r>
  <r>
    <n v="80"/>
    <d v="2019-03-12T00:00:00"/>
    <x v="9"/>
    <x v="9"/>
    <x v="1"/>
    <s v="CAJA"/>
    <s v="ALIMENTACION DE EMPLEADOS CTA NUEVA"/>
    <s v="TRANSACCIONES DEL DIA 03/12/2019SPYRAL - GESTION ADMINISTRATIVA"/>
    <n v="16"/>
    <n v="0"/>
    <s v="VIA SIMON BOLIVAR"/>
    <x v="2"/>
  </r>
  <r>
    <n v="80"/>
    <d v="2019-03-25T00:00:00"/>
    <x v="9"/>
    <x v="9"/>
    <x v="1"/>
    <s v="CAJA"/>
    <s v="ALIMENTACION DE EMPLEADOS CTA NUEVA"/>
    <s v="TRANSACCIONES DEL DIA 03/25/2019SPYRAL - GESTION ADMINISTRATIVA"/>
    <n v="24"/>
    <n v="0"/>
    <s v="VIA SIMON BOLIVAR"/>
    <x v="2"/>
  </r>
  <r>
    <n v="80"/>
    <d v="2019-04-06T00:00:00"/>
    <x v="10"/>
    <x v="10"/>
    <x v="1"/>
    <s v="CAJA"/>
    <s v="ALIMENTACION DE EMPLEADOS CTA NUEVA"/>
    <s v="TRANSACCIONES DEL DIA 04/06/2019SPYRAL - GESTION ADMINISTRATIVA"/>
    <n v="16"/>
    <n v="0"/>
    <s v="VIA SIMON BOLIVAR"/>
    <x v="2"/>
  </r>
  <r>
    <n v="80"/>
    <d v="2019-04-22T00:00:00"/>
    <x v="10"/>
    <x v="10"/>
    <x v="1"/>
    <s v="CAJA"/>
    <s v="ALIMENTACION DE EMPLEADOS CTA NUEVA"/>
    <s v="TRANSACCIONES DEL DIA 04/22/2019SPYRAL - GESTION ADMINISTRATIVA"/>
    <n v="24"/>
    <n v="0"/>
    <s v="VIA SIMON BOLIVAR"/>
    <x v="2"/>
  </r>
  <r>
    <n v="80"/>
    <d v="2019-05-02T00:00:00"/>
    <x v="11"/>
    <x v="11"/>
    <x v="1"/>
    <s v="CAJA"/>
    <s v="ALIMENTACION DE EMPLEADOS CTA NUEVA"/>
    <s v="TRANSACCIONES DEL DIA 05/02/2019SPYRAL - GESTION ADMINISTRATIVA"/>
    <n v="16"/>
    <n v="0"/>
    <s v="VIA SIMON BOLIVAR"/>
    <x v="2"/>
  </r>
  <r>
    <n v="80"/>
    <d v="2019-05-07T00:00:00"/>
    <x v="11"/>
    <x v="11"/>
    <x v="1"/>
    <s v="CAJA"/>
    <s v="ALIMENTACION DE EMPLEADOS CTA NUEVA"/>
    <s v="TRANSACCIONES DEL DIA 05/07/2019SPYRAL - GESTION ADMINISTRATIVA"/>
    <n v="24"/>
    <n v="0"/>
    <s v="VIA SIMON BOLIVAR"/>
    <x v="2"/>
  </r>
  <r>
    <n v="80"/>
    <d v="2019-05-21T00:00:00"/>
    <x v="11"/>
    <x v="11"/>
    <x v="1"/>
    <s v="CAJA"/>
    <s v="ALIMENTACION DE EMPLEADOS CTA NUEVA"/>
    <s v="TRANSACCIONES DEL DIA 05/21/2019SPYRAL - GESTION ADMINISTRATIVA"/>
    <n v="8"/>
    <n v="0"/>
    <s v="VIA SIMON BOLIVAR"/>
    <x v="2"/>
  </r>
  <r>
    <n v="80"/>
    <d v="2019-05-30T00:00:00"/>
    <x v="11"/>
    <x v="11"/>
    <x v="1"/>
    <s v="CAJA"/>
    <s v="ALIMENTACION DE EMPLEADOS CTA NUEVA"/>
    <s v="TRANSACCIONES DEL DIA 05/30/2019SPYRAL - GESTION ADMINISTRATIVA"/>
    <n v="8"/>
    <n v="0"/>
    <s v="VIA SIMON BOLIVAR"/>
    <x v="2"/>
  </r>
  <r>
    <n v="80"/>
    <d v="2019-06-19T00:00:00"/>
    <x v="2"/>
    <x v="2"/>
    <x v="1"/>
    <s v="CAJA"/>
    <s v="ALIMENTACION DE EMPLEADOS CTA NUEVA"/>
    <s v="TRANSACCIONES DEL DIA 06/19/2019SPYRAL - GESTION ADMINISTRATIVA"/>
    <n v="8"/>
    <n v="0"/>
    <s v="VIA SIMON BOLIVAR"/>
    <x v="2"/>
  </r>
  <r>
    <n v="80"/>
    <d v="2019-06-21T00:00:00"/>
    <x v="2"/>
    <x v="2"/>
    <x v="1"/>
    <s v="CAJA"/>
    <s v="ALIMENTACION DE EMPLEADOS CTA NUEVA"/>
    <s v="TRANSACCIONES DEL DIA 06/21/2019SPYRAL - GESTION ADMINISTRATIVA"/>
    <n v="16"/>
    <n v="0"/>
    <s v="VIA SIMON BOLIVAR"/>
    <x v="2"/>
  </r>
  <r>
    <n v="80"/>
    <d v="2019-07-18T00:00:00"/>
    <x v="6"/>
    <x v="6"/>
    <x v="1"/>
    <s v="CAJA"/>
    <s v="ALIMENTACION DE EMPLEADOS CTA NUEVA"/>
    <s v="TRANSACCIONES DEL DIA 07/18/2019SPYRAL - GESTION ADMINISTRATIVA"/>
    <n v="24"/>
    <n v="0"/>
    <s v="VIA SIMON BOLIVAR"/>
    <x v="2"/>
  </r>
  <r>
    <n v="80"/>
    <d v="2019-07-22T00:00:00"/>
    <x v="6"/>
    <x v="6"/>
    <x v="1"/>
    <s v="CAJA"/>
    <s v="ALIMENTACION DE EMPLEADOS CTA NUEVA"/>
    <s v="TRANSACCIONES DEL DIA 07/22/2019SPYRAL - GESTION ADMINISTRATIVA"/>
    <n v="16"/>
    <n v="0"/>
    <s v="VIA SIMON BOLIVAR"/>
    <x v="2"/>
  </r>
  <r>
    <n v="80"/>
    <d v="2019-07-25T00:00:00"/>
    <x v="6"/>
    <x v="6"/>
    <x v="1"/>
    <s v="CAJA"/>
    <s v="ALIMENTACION DE EMPLEADOS CTA NUEVA"/>
    <s v="TRANSACCIONES DEL DIA 07/25/2019SPYRAL - GESTION ADMINISTRATIVA"/>
    <n v="8"/>
    <n v="0"/>
    <s v="VIA SIMON BOLIVAR"/>
    <x v="2"/>
  </r>
  <r>
    <n v="80"/>
    <d v="2019-07-29T00:00:00"/>
    <x v="6"/>
    <x v="6"/>
    <x v="1"/>
    <s v="CAJA"/>
    <s v="ALIMENTACION DE EMPLEADOS CTA NUEVA"/>
    <s v="TRANSACCIONES DEL DIA 07/29/2019SPYRAL - GESTION ADMINISTRATIVA"/>
    <n v="8"/>
    <n v="0"/>
    <s v="VIA SIMON BOLIVAR"/>
    <x v="2"/>
  </r>
  <r>
    <n v="80"/>
    <d v="2019-07-30T00:00:00"/>
    <x v="6"/>
    <x v="6"/>
    <x v="1"/>
    <s v="CAJA"/>
    <s v="ALIMENTACION DE EMPLEADOS CTA NUEVA"/>
    <s v="TRANSACCIONES DEL DIA 07/30/2019SPYRAL - GESTION ADMINISTRATIVA"/>
    <n v="24"/>
    <n v="0"/>
    <s v="VIA SIMON BOLIVAR"/>
    <x v="2"/>
  </r>
  <r>
    <n v="91"/>
    <d v="2019-01-11T00:00:00"/>
    <x v="7"/>
    <x v="7"/>
    <x v="1"/>
    <s v="BANCA CORPORATIVA"/>
    <s v="ALIMENTACION DE EMPLEADOS CTA NUEVA"/>
    <s v="TRANSACCIONES DEL DIA 01/11/2019SPYRAL - GESTION ADMINISTRATIVA"/>
    <n v="86.16"/>
    <n v="0"/>
    <s v="NEGOCIOS"/>
    <x v="2"/>
  </r>
  <r>
    <n v="91"/>
    <d v="2019-01-14T00:00:00"/>
    <x v="7"/>
    <x v="7"/>
    <x v="1"/>
    <s v="BANCA CORPORATIVA"/>
    <s v="NC ALIMENTACION DE EMPLEADOS NVA"/>
    <s v="TRANSACCIONES DEL DIA 01/14/2019SPYRAL - GESTION ADMINISTRATIVA"/>
    <n v="89.6"/>
    <n v="0"/>
    <s v="NEGOCIOS"/>
    <x v="2"/>
  </r>
  <r>
    <n v="91"/>
    <d v="2019-01-30T00:00:00"/>
    <x v="7"/>
    <x v="7"/>
    <x v="1"/>
    <s v="BANCA CORPORATIVA"/>
    <s v="NC ALIMENTACION DE EMPLEADOS NVA"/>
    <s v="TRANSACCIONES DEL DIA 01/30/2019SPYRAL - GESTION ADMINISTRATIVA"/>
    <n v="31.5"/>
    <n v="0"/>
    <s v="NEGOCIOS"/>
    <x v="2"/>
  </r>
  <r>
    <n v="91"/>
    <d v="2019-02-01T00:00:00"/>
    <x v="8"/>
    <x v="8"/>
    <x v="1"/>
    <s v="BANCA CORPORATIVA"/>
    <s v="NC ALIMENTACION DE EMPLEADOS NVA"/>
    <s v="TRANSACCIONES DEL DIA 02/01/2019SPYRAL - GESTION ADMINISTRATIVA"/>
    <n v="39"/>
    <n v="0"/>
    <s v="NEGOCIOS"/>
    <x v="2"/>
  </r>
  <r>
    <n v="91"/>
    <d v="2019-02-05T00:00:00"/>
    <x v="8"/>
    <x v="8"/>
    <x v="1"/>
    <s v="BANCA CORPORATIVA"/>
    <s v="NC ALIMENTACION DE EMPLEADOS NVA"/>
    <s v="TRANSACCIONES DEL DIA 02/05/2019SPYRAL - GESTION ADMINISTRATIVA"/>
    <n v="27.75"/>
    <n v="0"/>
    <s v="NEGOCIOS"/>
    <x v="2"/>
  </r>
  <r>
    <n v="91"/>
    <d v="2019-02-08T00:00:00"/>
    <x v="8"/>
    <x v="8"/>
    <x v="1"/>
    <s v="BANCA CORPORATIVA"/>
    <s v="NC ALIMENTACION DE EMPLEADOS NVA"/>
    <s v="TRANSACCIONES DEL DIA 02/08/2019SPYRAL - GESTION ADMINISTRATIVA"/>
    <n v="158.94999999999999"/>
    <n v="0"/>
    <s v="NEGOCIOS"/>
    <x v="2"/>
  </r>
  <r>
    <n v="91"/>
    <d v="2019-04-03T00:00:00"/>
    <x v="10"/>
    <x v="10"/>
    <x v="1"/>
    <s v="BANCA CORPORATIVA"/>
    <s v="NC ALIMENTACION DE EMPLEADOS NVA"/>
    <s v="TRANSACCIONES DEL DIA 04/03/2019SPYRAL - GESTION ADMINISTRATIVA"/>
    <n v="20.75"/>
    <n v="0"/>
    <s v="NEGOCIOS"/>
    <x v="2"/>
  </r>
  <r>
    <n v="91"/>
    <d v="2019-05-17T00:00:00"/>
    <x v="11"/>
    <x v="11"/>
    <x v="1"/>
    <s v="BANCA CORPORATIVA"/>
    <s v="ALIMENTACION DE EMPLEADOS CTA NUEVA"/>
    <s v="TRANSACCIONES DEL DIA 05/17/2019SPYRAL - GESTION ADMINISTRATIVA"/>
    <n v="74.099999999999994"/>
    <n v="0"/>
    <s v="NEGOCIOS"/>
    <x v="2"/>
  </r>
  <r>
    <n v="91"/>
    <d v="2019-05-24T00:00:00"/>
    <x v="11"/>
    <x v="11"/>
    <x v="1"/>
    <s v="BANCA CORPORATIVA"/>
    <s v="NC ALIMENTACION DE EMPLEADOS NVA"/>
    <s v="TRANSACCIONES DEL DIA 05/24/2019SPYRAL - GESTION ADMINISTRATIVA"/>
    <n v="31.5"/>
    <n v="0"/>
    <s v="NEGOCIOS"/>
    <x v="2"/>
  </r>
  <r>
    <n v="91"/>
    <d v="2019-07-05T00:00:00"/>
    <x v="6"/>
    <x v="6"/>
    <x v="1"/>
    <s v="BANCA CORPORATIVA"/>
    <s v="NC ALIMENTACION DE EMPLEADOS NVA"/>
    <s v="TRANSACCIONES DEL DIA 07/05/2019SPYRAL - GESTION ADMINISTRATIVA"/>
    <n v="46.25"/>
    <n v="0"/>
    <s v="NEGOCIOS"/>
    <x v="2"/>
  </r>
  <r>
    <n v="91"/>
    <d v="2019-07-09T00:00:00"/>
    <x v="6"/>
    <x v="6"/>
    <x v="1"/>
    <s v="BANCA CORPORATIVA"/>
    <s v="ALIMENTACION DE EMPLEADOS CTA NUEVA"/>
    <s v="TRANSACCIONES DEL DIA 07/09/2019SPYRAL - GESTION ADMINISTRATIVA"/>
    <n v="7.44"/>
    <n v="0"/>
    <s v="NEGOCIOS"/>
    <x v="2"/>
  </r>
  <r>
    <n v="91"/>
    <d v="2019-07-12T00:00:00"/>
    <x v="6"/>
    <x v="6"/>
    <x v="1"/>
    <s v="BANCA CORPORATIVA"/>
    <s v="NC ALIMENTACION DE EMPLEADOS NVA"/>
    <s v="TRANSACCIONES DEL DIA 07/12/2019SPYRAL - GESTION ADMINISTRATIVA"/>
    <n v="27.57"/>
    <n v="0"/>
    <s v="NEGOCIOS"/>
    <x v="2"/>
  </r>
  <r>
    <n v="91"/>
    <d v="2019-07-23T00:00:00"/>
    <x v="6"/>
    <x v="6"/>
    <x v="1"/>
    <s v="BANCA CORPORATIVA"/>
    <s v="NC ALIMENTACION DE EMPLEADOS NVA"/>
    <s v="TRANSACCIONES DEL DIA 07/23/2019SPYRAL - GESTION ADMINISTRATIVA"/>
    <n v="15.75"/>
    <n v="0"/>
    <s v="NEGOCIOS"/>
    <x v="2"/>
  </r>
  <r>
    <n v="91"/>
    <d v="2019-01-21T00:00:00"/>
    <x v="7"/>
    <x v="7"/>
    <x v="1"/>
    <s v="INTERINOS"/>
    <s v="ALIMENTACION DE EMPLEADOS CTA NUEVA"/>
    <s v="TRANSACCIONES DEL DIA 01/21/2019SPYRAL - GESTION ADMINISTRATIVA"/>
    <n v="98.88"/>
    <n v="0"/>
    <s v="NEGOCIOS"/>
    <x v="2"/>
  </r>
  <r>
    <n v="91"/>
    <d v="2019-02-08T00:00:00"/>
    <x v="8"/>
    <x v="8"/>
    <x v="1"/>
    <s v="INTERINOS"/>
    <s v="NC ALIMENTACION DE EMPLEADOS NVA"/>
    <s v="TRANSACCIONES DEL DIA 02/08/2019SPYRAL - GESTION ADMINISTRATIVA"/>
    <n v="45.13"/>
    <n v="0"/>
    <s v="NEGOCIOS"/>
    <x v="2"/>
  </r>
  <r>
    <n v="91"/>
    <d v="2019-04-01T00:00:00"/>
    <x v="10"/>
    <x v="10"/>
    <x v="1"/>
    <s v="INTERINOS"/>
    <s v="ALIMENTACION DE EMPLEADOS CTA NUEVA"/>
    <s v="TRANSACCIONES DEL DIA 04/01/2019SPYRAL - GESTION ADMINISTRATIVA"/>
    <n v="60.19"/>
    <n v="0"/>
    <s v="NEGOCIOS"/>
    <x v="2"/>
  </r>
  <r>
    <n v="91"/>
    <d v="2019-04-11T00:00:00"/>
    <x v="10"/>
    <x v="10"/>
    <x v="1"/>
    <s v="INTERINOS"/>
    <s v="ALIMENTACION DE EMPLEADOS CTA NUEVA"/>
    <s v="TRANSACCIONES DEL DIA 04/11/2019SPYRAL - GESTION ADMINISTRATIVA"/>
    <n v="32.96"/>
    <n v="0"/>
    <s v="NEGOCIOS"/>
    <x v="2"/>
  </r>
  <r>
    <n v="91"/>
    <d v="2019-05-18T00:00:00"/>
    <x v="11"/>
    <x v="11"/>
    <x v="1"/>
    <s v="INTERINOS"/>
    <s v="ALIMENTACION DE EMPLEADOS CTA NUEVA"/>
    <s v="TRANSACCIONES DEL DIA 05/18/2019SPYRAL - GESTION ADMINISTRATIVA"/>
    <n v="12.5"/>
    <n v="0"/>
    <s v="NEGOCIOS"/>
    <x v="2"/>
  </r>
  <r>
    <n v="91"/>
    <d v="2019-07-11T00:00:00"/>
    <x v="6"/>
    <x v="6"/>
    <x v="1"/>
    <s v="INTERINOS"/>
    <s v="NC ALIMENTACION DE EMPLEADOS NVA"/>
    <s v="TRANSACCIONES DEL DIA 07/11/2019SPYRAL - GESTION ADMINISTRATIVA"/>
    <n v="0"/>
    <n v="93.15"/>
    <s v="NEGOCIOS"/>
    <x v="2"/>
  </r>
  <r>
    <n v="91"/>
    <d v="2019-07-26T00:00:00"/>
    <x v="6"/>
    <x v="6"/>
    <x v="1"/>
    <s v="INTERINOS"/>
    <s v="ALIMENTACION DE EMPLEADOS CTA NUEVA"/>
    <s v="TRANSACCIONES DEL DIA 07/26/2019SPYRAL - GESTION ADMINISTRATIVA"/>
    <n v="18.190000000000001"/>
    <n v="0"/>
    <s v="NEGOCIOS"/>
    <x v="2"/>
  </r>
  <r>
    <n v="91"/>
    <d v="2019-07-12T00:00:00"/>
    <x v="6"/>
    <x v="6"/>
    <x v="1"/>
    <s v="CUENTAS CORPORATIVAS"/>
    <s v="NC ALIMENTACION DE EMPLEADOS NVA"/>
    <s v="TRANSACCIONES DEL DIA 07/12/2019SPYRAL - GESTION ADMINISTRATIVA"/>
    <n v="62.39"/>
    <n v="0"/>
    <s v="NEGOCIOS"/>
    <x v="2"/>
  </r>
  <r>
    <n v="91"/>
    <d v="2019-03-12T00:00:00"/>
    <x v="9"/>
    <x v="9"/>
    <x v="1"/>
    <s v="HIPOTECAS"/>
    <s v="ALIMENTACION DE EMPLEADOS CTA NUEVA"/>
    <s v="TRANSACCIONES DEL DIA 03/12/2019SPYRAL - GESTION ADMINISTRATIVA"/>
    <n v="10"/>
    <n v="0"/>
    <s v="NEGOCIOS"/>
    <x v="2"/>
  </r>
  <r>
    <n v="91"/>
    <d v="2019-03-16T00:00:00"/>
    <x v="9"/>
    <x v="9"/>
    <x v="1"/>
    <s v="HIPOTECAS"/>
    <s v="ALIMENTACION DE EMPLEADOS CTA NUEVA"/>
    <s v="TRANSACCIONES DEL DIA 03/16/2019SPYRAL - GESTION ADMINISTRATIVA"/>
    <n v="24"/>
    <n v="0"/>
    <s v="NEGOCIOS"/>
    <x v="2"/>
  </r>
  <r>
    <n v="91"/>
    <d v="2019-03-20T00:00:00"/>
    <x v="9"/>
    <x v="9"/>
    <x v="1"/>
    <s v="HIPOTECAS"/>
    <s v="ALIMENTACION DE EMPLEADOS CTA NUEVA"/>
    <s v="TRANSACCIONES DEL DIA 03/20/2019SPYRAL - GESTION ADMINISTRATIVA"/>
    <n v="5"/>
    <n v="0"/>
    <s v="NEGOCIOS"/>
    <x v="2"/>
  </r>
  <r>
    <n v="91"/>
    <d v="2019-03-27T00:00:00"/>
    <x v="9"/>
    <x v="9"/>
    <x v="1"/>
    <s v="HIPOTECAS"/>
    <s v="ALIMENTACION DE EMPLEADOS CTA NUEVA"/>
    <s v="TRANSACCIONES DEL DIA 03/27/2019SPYRAL - GESTION ADMINISTRATIVA"/>
    <n v="7.33"/>
    <n v="0"/>
    <s v="NEGOCIOS"/>
    <x v="2"/>
  </r>
  <r>
    <n v="91"/>
    <d v="2019-03-29T00:00:00"/>
    <x v="9"/>
    <x v="9"/>
    <x v="1"/>
    <s v="HIPOTECAS"/>
    <s v="ALIMENTACION DE EMPLEADOS CTA NUEVA"/>
    <s v="TRANSACCIONES DEL DIA 03/29/2019SPYRAL - GESTION ADMINISTRATIVA"/>
    <n v="35"/>
    <n v="0"/>
    <s v="NEGOCIOS"/>
    <x v="2"/>
  </r>
  <r>
    <n v="91"/>
    <d v="2019-04-10T00:00:00"/>
    <x v="10"/>
    <x v="10"/>
    <x v="1"/>
    <s v="HIPOTECAS"/>
    <s v="ALIMENTACION DE EMPLEADOS CTA NUEVA"/>
    <s v="TRANSACCIONES DEL DIA 04/10/2019SPYRAL - GESTION ADMINISTRATIVA"/>
    <n v="20"/>
    <n v="0"/>
    <s v="NEGOCIOS"/>
    <x v="2"/>
  </r>
  <r>
    <n v="91"/>
    <d v="2019-01-16T00:00:00"/>
    <x v="7"/>
    <x v="7"/>
    <x v="1"/>
    <s v="GESTION HIPOTECARIA"/>
    <s v="ALIMENTACION DE EMPLEADOS CTA NUEVA"/>
    <s v="TRANSACCIONES DEL DIA 01/16/2019SPYRAL - GESTION ADMINISTRATIVA"/>
    <n v="16"/>
    <n v="0"/>
    <s v="NEGOCIOS"/>
    <x v="2"/>
  </r>
  <r>
    <n v="91"/>
    <d v="2019-01-18T00:00:00"/>
    <x v="7"/>
    <x v="7"/>
    <x v="1"/>
    <s v="GESTION HIPOTECARIA"/>
    <s v="ALIMENTACION DE EMPLEADOS CTA NUEVA"/>
    <s v="TRANSACCIONES DEL DIA 01/18/2019SPYRAL - GESTION ADMINISTRATIVA"/>
    <n v="10"/>
    <n v="0"/>
    <s v="NEGOCIOS"/>
    <x v="2"/>
  </r>
  <r>
    <n v="91"/>
    <d v="2019-04-23T00:00:00"/>
    <x v="10"/>
    <x v="10"/>
    <x v="1"/>
    <s v="GESTION HIPOTECARIA"/>
    <s v="NC ALIMENTACION DE EMPLEADOS NVA"/>
    <s v="TRANSACCIONES DEL DIA 04/23/2019SPYRAL - GESTION ADMINISTRATIVA"/>
    <n v="70.09"/>
    <n v="0"/>
    <s v="NEGOCIOS"/>
    <x v="2"/>
  </r>
  <r>
    <n v="91"/>
    <d v="2019-05-07T00:00:00"/>
    <x v="11"/>
    <x v="11"/>
    <x v="1"/>
    <s v="GESTION HIPOTECARIA"/>
    <s v="ALIMENTACION DE EMPLEADOS CTA NUEVA"/>
    <s v="TRANSACCIONES DEL DIA 05/07/2019SPYRAL - GESTION ADMINISTRATIVA"/>
    <n v="21.06"/>
    <n v="0"/>
    <s v="NEGOCIOS"/>
    <x v="2"/>
  </r>
  <r>
    <n v="91"/>
    <d v="2019-05-29T00:00:00"/>
    <x v="11"/>
    <x v="11"/>
    <x v="1"/>
    <s v="GESTION HIPOTECARIA"/>
    <s v="ALIMENTACION DE EMPLEADOS CTA NUEVA"/>
    <s v="TRANSACCIONES DEL DIA 05/29/2019SPYRAL - GESTION ADMINISTRATIVA"/>
    <n v="9.08"/>
    <n v="0"/>
    <s v="NEGOCIOS"/>
    <x v="2"/>
  </r>
  <r>
    <n v="91"/>
    <d v="2019-07-11T00:00:00"/>
    <x v="6"/>
    <x v="6"/>
    <x v="1"/>
    <s v="GESTION HIPOTECARIA"/>
    <s v="NC ALIMENTACION DE EMPLEADOS NVA"/>
    <s v="TRANSACCIONES DEL DIA 07/11/2019SPYRAL - GESTION ADMINISTRATIVA"/>
    <n v="0"/>
    <n v="10"/>
    <s v="NEGOCIOS"/>
    <x v="2"/>
  </r>
  <r>
    <n v="91"/>
    <d v="2019-04-12T00:00:00"/>
    <x v="10"/>
    <x v="10"/>
    <x v="1"/>
    <s v="BANCA DE CONSUMO"/>
    <s v="NC ALIMENTACION DE EMPLEADOS NVA"/>
    <s v="TRANSACCIONES DEL DIA 04/12/2019SPYRAL - GESTION ADMINISTRATIVA"/>
    <n v="3.5"/>
    <n v="0"/>
    <s v="NEGOCIOS"/>
    <x v="2"/>
  </r>
  <r>
    <n v="91"/>
    <d v="2019-05-25T00:00:00"/>
    <x v="11"/>
    <x v="11"/>
    <x v="1"/>
    <s v="BANCA DE CONSUMO"/>
    <s v="ALIMENTACION DE EMPLEADOS CTA NUEVA"/>
    <s v="TRANSACCIONES DEL DIA 05/25/2019SPYRAL - GESTION ADMINISTRATIVA"/>
    <n v="294.75"/>
    <n v="0"/>
    <s v="NEGOCIOS"/>
    <x v="2"/>
  </r>
  <r>
    <n v="91"/>
    <d v="2019-01-17T00:00:00"/>
    <x v="7"/>
    <x v="7"/>
    <x v="1"/>
    <s v="CANALES DE DISTRIBUCION"/>
    <s v="ALIMENTACION DE EMPLEADOS CTA NUEVA"/>
    <s v="TRANSACCIONES DEL DIA 01/17/2019SPYRAL - GESTION ADMINISTRATIVA"/>
    <n v="40"/>
    <n v="0"/>
    <s v="NEGOCIOS"/>
    <x v="2"/>
  </r>
  <r>
    <n v="91"/>
    <d v="2019-01-28T00:00:00"/>
    <x v="7"/>
    <x v="7"/>
    <x v="1"/>
    <s v="CANALES DE DISTRIBUCION"/>
    <s v="NC ALIMENTACION DE EMPLEADOS NVA"/>
    <s v="TRANSACCIONES DEL DIA 01/28/2019SPYRAL - GESTION ADMINISTRATIVA"/>
    <n v="58.5"/>
    <n v="0"/>
    <s v="NEGOCIOS"/>
    <x v="2"/>
  </r>
  <r>
    <n v="91"/>
    <d v="2019-02-08T00:00:00"/>
    <x v="8"/>
    <x v="8"/>
    <x v="1"/>
    <s v="CANALES DE DISTRIBUCION"/>
    <s v="ALIMENTACION DE EMPLEADOS CTA NUEVA"/>
    <s v="TRANSACCIONES DEL DIA 02/08/2019SPYRAL - GESTION ADMINISTRATIVA"/>
    <n v="574.17999999999995"/>
    <n v="0"/>
    <s v="NEGOCIOS"/>
    <x v="2"/>
  </r>
  <r>
    <n v="91"/>
    <d v="2019-02-27T00:00:00"/>
    <x v="8"/>
    <x v="8"/>
    <x v="1"/>
    <s v="CANALES DE DISTRIBUCION"/>
    <s v="NC ALIMENTACION DE EMPLEADOS NVA"/>
    <s v="TRANSACCIONES DEL DIA 02/27/2019SPYRAL - GESTION ADMINISTRATIVA"/>
    <n v="44"/>
    <n v="0"/>
    <s v="NEGOCIOS"/>
    <x v="2"/>
  </r>
  <r>
    <n v="91"/>
    <d v="2019-03-12T00:00:00"/>
    <x v="9"/>
    <x v="9"/>
    <x v="1"/>
    <s v="CANALES DE DISTRIBUCION"/>
    <s v="ALIMENTACION DE EMPLEADOS CTA NUEVA"/>
    <s v="TRANSACCIONES DEL DIA 03/12/2019SPYRAL - GESTION ADMINISTRATIVA"/>
    <n v="40"/>
    <n v="0"/>
    <s v="NEGOCIOS"/>
    <x v="2"/>
  </r>
  <r>
    <n v="91"/>
    <d v="2019-03-19T00:00:00"/>
    <x v="9"/>
    <x v="9"/>
    <x v="1"/>
    <s v="CANALES DE DISTRIBUCION"/>
    <s v="ALIMENTACION DE EMPLEADOS CTA NUEVA"/>
    <s v="TRANSACCIONES DEL DIA 03/19/2019SPYRAL - GESTION ADMINISTRATIVA"/>
    <n v="139.08000000000001"/>
    <n v="0"/>
    <s v="NEGOCIOS"/>
    <x v="2"/>
  </r>
  <r>
    <n v="91"/>
    <d v="2019-03-23T00:00:00"/>
    <x v="9"/>
    <x v="9"/>
    <x v="1"/>
    <s v="CANALES DE DISTRIBUCION"/>
    <s v="ALIMENTACION DE EMPLEADOS CTA NUEVA"/>
    <s v="TRANSACCIONES DEL DIA 03/23/2019SPYRAL - GESTION ADMINISTRATIVA"/>
    <n v="25.6"/>
    <n v="0"/>
    <s v="NEGOCIOS"/>
    <x v="2"/>
  </r>
  <r>
    <n v="91"/>
    <d v="2019-03-26T00:00:00"/>
    <x v="9"/>
    <x v="9"/>
    <x v="1"/>
    <s v="CANALES DE DISTRIBUCION"/>
    <s v="NC ALIMENTACION DE EMPLEADOS NVA"/>
    <s v="TRANSACCIONES DEL DIA 03/26/2019SPYRAL - GESTION ADMINISTRATIVA"/>
    <n v="41.19"/>
    <n v="0"/>
    <s v="NEGOCIOS"/>
    <x v="2"/>
  </r>
  <r>
    <n v="91"/>
    <d v="2019-04-01T00:00:00"/>
    <x v="10"/>
    <x v="10"/>
    <x v="1"/>
    <s v="CANALES DE DISTRIBUCION"/>
    <s v="ALIMENTACION DE EMPLEADOS CTA NUEVA"/>
    <s v="TRANSACCIONES DEL DIA 04/01/2019SPYRAL - GESTION ADMINISTRATIVA"/>
    <n v="70"/>
    <n v="0"/>
    <s v="NEGOCIOS"/>
    <x v="2"/>
  </r>
  <r>
    <n v="91"/>
    <d v="2019-04-03T00:00:00"/>
    <x v="10"/>
    <x v="10"/>
    <x v="1"/>
    <s v="CANALES DE DISTRIBUCION"/>
    <s v="NC ALIMENTACION DE EMPLEADOS NVA"/>
    <s v="TRANSACCIONES DEL DIA 04/03/2019SPYRAL - GESTION ADMINISTRATIVA"/>
    <n v="23.61"/>
    <n v="0"/>
    <s v="NEGOCIOS"/>
    <x v="2"/>
  </r>
  <r>
    <n v="91"/>
    <d v="2019-04-05T00:00:00"/>
    <x v="10"/>
    <x v="10"/>
    <x v="1"/>
    <s v="CANALES DE DISTRIBUCION"/>
    <s v="NC ALIMENTACION DE EMPLEADOS NVA"/>
    <s v="TRANSACCIONES DEL DIA 04/05/2019SPYRAL - GESTION ADMINISTRATIVA"/>
    <n v="66.59"/>
    <n v="0"/>
    <s v="NEGOCIOS"/>
    <x v="2"/>
  </r>
  <r>
    <n v="91"/>
    <d v="2019-04-11T00:00:00"/>
    <x v="10"/>
    <x v="10"/>
    <x v="1"/>
    <s v="CANALES DE DISTRIBUCION"/>
    <s v="NC ALIMENTACION DE EMPLEADOS NVA"/>
    <s v="TRANSACCIONES DEL DIA 04/11/2019SPYRAL - GESTION ADMINISTRATIVA"/>
    <n v="136.85"/>
    <n v="0"/>
    <s v="NEGOCIOS"/>
    <x v="2"/>
  </r>
  <r>
    <n v="91"/>
    <d v="2019-04-12T00:00:00"/>
    <x v="10"/>
    <x v="10"/>
    <x v="1"/>
    <s v="CANALES DE DISTRIBUCION"/>
    <s v="NC ALIMENTACION DE EMPLEADOS NVA"/>
    <s v="TRANSACCIONES DEL DIA 04/12/2019SPYRAL - GESTION ADMINISTRATIVA"/>
    <n v="46.28"/>
    <n v="0"/>
    <s v="NEGOCIOS"/>
    <x v="2"/>
  </r>
  <r>
    <n v="91"/>
    <d v="2019-04-16T00:00:00"/>
    <x v="10"/>
    <x v="10"/>
    <x v="1"/>
    <s v="CANALES DE DISTRIBUCION"/>
    <s v="ALIMENTACION DE EMPLEADOS CTA NUEVA"/>
    <s v="TRANSACCIONES DEL DIA 04/16/2019SPYRAL - GESTION ADMINISTRATIVA"/>
    <n v="522.97"/>
    <n v="0"/>
    <s v="NEGOCIOS"/>
    <x v="2"/>
  </r>
  <r>
    <n v="91"/>
    <d v="2019-05-03T00:00:00"/>
    <x v="11"/>
    <x v="11"/>
    <x v="1"/>
    <s v="CANALES DE DISTRIBUCION"/>
    <s v="NC ALIMENTACION DE EMPLEADOS NVA"/>
    <s v="TRANSACCIONES DEL DIA 05/03/2019SPYRAL - GESTION ADMINISTRATIVA"/>
    <n v="80.02"/>
    <n v="0"/>
    <s v="NEGOCIOS"/>
    <x v="2"/>
  </r>
  <r>
    <n v="91"/>
    <d v="2019-05-03T00:00:00"/>
    <x v="11"/>
    <x v="11"/>
    <x v="1"/>
    <s v="CANALES DE DISTRIBUCION"/>
    <s v="ALIMENTACION DE EMPLEADOS CTA NUEVA"/>
    <s v="TRANSACCIONES DEL DIA 05/03/2019SPYRAL - GESTION ADMINISTRATIVA"/>
    <n v="45"/>
    <n v="0"/>
    <s v="NEGOCIOS"/>
    <x v="2"/>
  </r>
  <r>
    <n v="91"/>
    <d v="2019-05-06T00:00:00"/>
    <x v="11"/>
    <x v="11"/>
    <x v="1"/>
    <s v="CANALES DE DISTRIBUCION"/>
    <s v="NC ALIMENTACION DE EMPLEADOS NVA"/>
    <s v="TRANSACCIONES DEL DIA 05/06/2019SPYRAL - GESTION ADMINISTRATIVA"/>
    <n v="21"/>
    <n v="0"/>
    <s v="NEGOCIOS"/>
    <x v="2"/>
  </r>
  <r>
    <n v="91"/>
    <d v="2019-05-09T00:00:00"/>
    <x v="11"/>
    <x v="11"/>
    <x v="1"/>
    <s v="CANALES DE DISTRIBUCION"/>
    <s v="NC ALIMENTACION DE EMPLEADOS NVA"/>
    <s v="TRANSACCIONES DEL DIA 05/09/2019SPYRAL - GESTION ADMINISTRATIVA"/>
    <n v="29.5"/>
    <n v="0"/>
    <s v="NEGOCIOS"/>
    <x v="2"/>
  </r>
  <r>
    <n v="91"/>
    <d v="2019-05-13T00:00:00"/>
    <x v="11"/>
    <x v="11"/>
    <x v="1"/>
    <s v="CANALES DE DISTRIBUCION"/>
    <s v="NC ALIMENTACION DE EMPLEADOS NVA"/>
    <s v="TRANSACCIONES DEL DIA 05/13/2019SPYRAL - GESTION ADMINISTRATIVA"/>
    <n v="64.650000000000006"/>
    <n v="0"/>
    <s v="NEGOCIOS"/>
    <x v="2"/>
  </r>
  <r>
    <n v="91"/>
    <d v="2019-05-21T00:00:00"/>
    <x v="11"/>
    <x v="11"/>
    <x v="1"/>
    <s v="CANALES DE DISTRIBUCION"/>
    <s v="NC ALIMENTACION DE EMPLEADOS NVA"/>
    <s v="TRANSACCIONES DEL DIA 05/21/2019SPYRAL - GESTION ADMINISTRATIVA"/>
    <n v="0"/>
    <n v="33.36"/>
    <s v="NEGOCIOS"/>
    <x v="2"/>
  </r>
  <r>
    <n v="91"/>
    <d v="2019-05-24T00:00:00"/>
    <x v="11"/>
    <x v="11"/>
    <x v="1"/>
    <s v="CANALES DE DISTRIBUCION"/>
    <s v="NC ALIMENTACION DE EMPLEADOS NVA"/>
    <s v="TRANSACCIONES DEL DIA 05/24/2019SPYRAL - GESTION ADMINISTRATIVA"/>
    <n v="17.5"/>
    <n v="0"/>
    <s v="NEGOCIOS"/>
    <x v="2"/>
  </r>
  <r>
    <n v="91"/>
    <d v="2019-05-27T00:00:00"/>
    <x v="11"/>
    <x v="11"/>
    <x v="1"/>
    <s v="CANALES DE DISTRIBUCION"/>
    <s v="NC ALIMENTACION DE EMPLEADOS NVA"/>
    <s v="TRANSACCIONES DEL DIA 05/27/2019SPYRAL - GESTION ADMINISTRATIVA"/>
    <n v="24"/>
    <n v="0"/>
    <s v="NEGOCIOS"/>
    <x v="2"/>
  </r>
  <r>
    <n v="91"/>
    <d v="2019-06-03T00:00:00"/>
    <x v="2"/>
    <x v="2"/>
    <x v="1"/>
    <s v="CANALES DE DISTRIBUCION"/>
    <s v="NC ALIMENTACION DE EMPLEADOS NVA"/>
    <s v="TRANSACCIONES DEL DIA 06/03/2019SPYRAL - GESTION ADMINISTRATIVA"/>
    <n v="94.5"/>
    <n v="0"/>
    <s v="NEGOCIOS"/>
    <x v="2"/>
  </r>
  <r>
    <n v="91"/>
    <d v="2019-06-17T00:00:00"/>
    <x v="2"/>
    <x v="2"/>
    <x v="1"/>
    <s v="CANALES DE DISTRIBUCION"/>
    <s v="NC ALIMENTACION DE EMPLEADOS NVA"/>
    <s v="TRANSACCIONES DEL DIA 06/17/2019SPYRAL - GESTION ADMINISTRATIVA"/>
    <n v="57.86"/>
    <n v="0"/>
    <s v="NEGOCIOS"/>
    <x v="2"/>
  </r>
  <r>
    <n v="91"/>
    <d v="2019-06-20T00:00:00"/>
    <x v="2"/>
    <x v="2"/>
    <x v="1"/>
    <s v="CANALES DE DISTRIBUCION"/>
    <s v="NC ALIMENTACION DE EMPLEADOS NVA"/>
    <s v="TRANSACCIONES DEL DIA 06/20/2019SPYRAL - GESTION ADMINISTRATIVA"/>
    <n v="105.34"/>
    <n v="0"/>
    <s v="NEGOCIOS"/>
    <x v="2"/>
  </r>
  <r>
    <n v="91"/>
    <d v="2019-06-25T00:00:00"/>
    <x v="2"/>
    <x v="2"/>
    <x v="1"/>
    <s v="CANALES DE DISTRIBUCION"/>
    <s v="NC ALIMENTACION DE EMPLEADOS NVA"/>
    <s v="TRANSACCIONES DEL DIA 06/25/2019SPYRAL - GESTION ADMINISTRATIVA"/>
    <n v="13.76"/>
    <n v="0"/>
    <s v="NEGOCIOS"/>
    <x v="2"/>
  </r>
  <r>
    <n v="91"/>
    <d v="2019-07-05T00:00:00"/>
    <x v="6"/>
    <x v="6"/>
    <x v="1"/>
    <s v="CANALES DE DISTRIBUCION"/>
    <s v="NC ALIMENTACION DE EMPLEADOS NVA"/>
    <s v="TRANSACCIONES DEL DIA 07/05/2019SPYRAL - GESTION ADMINISTRATIVA"/>
    <n v="16.75"/>
    <n v="0"/>
    <s v="NEGOCIOS"/>
    <x v="2"/>
  </r>
  <r>
    <n v="91"/>
    <d v="2019-07-12T00:00:00"/>
    <x v="6"/>
    <x v="6"/>
    <x v="1"/>
    <s v="CANALES DE DISTRIBUCION"/>
    <s v="NC ALIMENTACION DE EMPLEADOS NVA"/>
    <s v="TRANSACCIONES DEL DIA 07/12/2019SPYRAL - GESTION ADMINISTRATIVA"/>
    <n v="68"/>
    <n v="0"/>
    <s v="NEGOCIOS"/>
    <x v="2"/>
  </r>
  <r>
    <n v="91"/>
    <d v="2019-07-23T00:00:00"/>
    <x v="6"/>
    <x v="6"/>
    <x v="1"/>
    <s v="CANALES DE DISTRIBUCION"/>
    <s v="NC ALIMENTACION DE EMPLEADOS NVA"/>
    <s v="TRANSACCIONES DEL DIA 07/23/2019SPYRAL - GESTION ADMINISTRATIVA"/>
    <n v="24.16"/>
    <n v="0"/>
    <s v="NEGOCIOS"/>
    <x v="2"/>
  </r>
  <r>
    <n v="91"/>
    <d v="2019-03-27T00:00:00"/>
    <x v="9"/>
    <x v="9"/>
    <x v="1"/>
    <s v="AUTOS"/>
    <s v="ALIMENTACION DE EMPLEADOS CTA NUEVA"/>
    <s v="TRANSACCIONES DEL DIA 03/27/2019SPYRAL - GESTION ADMINISTRATIVA"/>
    <n v="10.1"/>
    <n v="0"/>
    <s v="NEGOCIOS"/>
    <x v="2"/>
  </r>
  <r>
    <n v="91"/>
    <d v="2019-03-13T00:00:00"/>
    <x v="9"/>
    <x v="9"/>
    <x v="1"/>
    <s v="CENTRO DE TARJETAS"/>
    <s v="NC ALIMENTACION DE EMPLEADOS NVA"/>
    <s v="TRANSACCIONES DEL DIA 03/13/2019SPYRAL - GESTION ADMINISTRATIVA"/>
    <n v="339.18"/>
    <n v="0"/>
    <s v="NEGOCIOS"/>
    <x v="2"/>
  </r>
  <r>
    <n v="91"/>
    <d v="2019-04-05T00:00:00"/>
    <x v="10"/>
    <x v="10"/>
    <x v="1"/>
    <s v="CENTRO DE TARJETAS"/>
    <s v="NC ALIMENTACION DE EMPLEADOS NVA"/>
    <s v="TRANSACCIONES DEL DIA 04/05/2019SPYRAL - GESTION ADMINISTRATIVA"/>
    <n v="131.61000000000001"/>
    <n v="0"/>
    <s v="NEGOCIOS"/>
    <x v="2"/>
  </r>
  <r>
    <n v="91"/>
    <d v="2019-07-23T00:00:00"/>
    <x v="6"/>
    <x v="6"/>
    <x v="1"/>
    <s v="CENTRO DE TARJETAS"/>
    <s v="NC ALIMENTACION DE EMPLEADOS NVA"/>
    <s v="TRANSACCIONES DEL DIA 07/23/2019SPYRAL - GESTION ADMINISTRATIVA"/>
    <n v="96.2"/>
    <n v="0"/>
    <s v="NEGOCIOS"/>
    <x v="2"/>
  </r>
  <r>
    <n v="91"/>
    <d v="2019-02-13T00:00:00"/>
    <x v="8"/>
    <x v="8"/>
    <x v="1"/>
    <s v="CANALES ALTERNOS"/>
    <s v="ALIMENTACION DE EMPLEADOS CTA NUEVA"/>
    <s v="TRANSACCIONES DEL DIA 02/13/2019SPYRAL - GESTION ADMINISTRATIVA"/>
    <n v="299"/>
    <n v="0"/>
    <s v="NEGOCIOS"/>
    <x v="2"/>
  </r>
  <r>
    <n v="91"/>
    <d v="2019-02-20T00:00:00"/>
    <x v="8"/>
    <x v="8"/>
    <x v="1"/>
    <s v="CANALES ALTERNOS"/>
    <s v="ALIMENTACION DE EMPLEADOS CTA NUEVA"/>
    <s v="TRANSACCIONES DEL DIA 02/20/2019SPYRAL - GESTION ADMINISTRATIVA"/>
    <n v="68.53"/>
    <n v="0"/>
    <s v="NEGOCIOS"/>
    <x v="2"/>
  </r>
  <r>
    <n v="91"/>
    <d v="2019-04-11T00:00:00"/>
    <x v="10"/>
    <x v="10"/>
    <x v="1"/>
    <s v="CANALES ALTERNOS"/>
    <s v="ALIMENTACION DE EMPLEADOS CTA NUEVA"/>
    <s v="TRANSACCIONES DEL DIA 04/11/2019SPYRAL - GESTION ADMINISTRATIVA"/>
    <n v="10"/>
    <n v="0"/>
    <s v="NEGOCIOS"/>
    <x v="2"/>
  </r>
  <r>
    <n v="91"/>
    <d v="2019-04-15T00:00:00"/>
    <x v="10"/>
    <x v="10"/>
    <x v="1"/>
    <s v="CANALES ALTERNOS"/>
    <s v="ALIMENTACION DE EMPLEADOS CTA NUEVA"/>
    <s v="TRANSACCIONES DEL DIA 04/15/2019SPYRAL - GESTION ADMINISTRATIVA"/>
    <n v="12.48"/>
    <n v="0"/>
    <s v="NEGOCIOS"/>
    <x v="2"/>
  </r>
  <r>
    <n v="91"/>
    <d v="2019-05-06T00:00:00"/>
    <x v="11"/>
    <x v="11"/>
    <x v="1"/>
    <s v="CANALES ALTERNOS"/>
    <s v="ALIMENTACION DE EMPLEADOS CTA NUEVA"/>
    <s v="TRANSACCIONES DEL DIA 05/06/2019SPYRAL - GESTION ADMINISTRATIVA"/>
    <n v="49.79"/>
    <n v="0"/>
    <s v="NEGOCIOS"/>
    <x v="2"/>
  </r>
  <r>
    <n v="91"/>
    <d v="2019-05-15T00:00:00"/>
    <x v="11"/>
    <x v="11"/>
    <x v="1"/>
    <s v="CANALES ALTERNOS"/>
    <s v="ALIMENTACION DE EMPLEADOS CTA NUEVA"/>
    <s v="TRANSACCIONES DEL DIA 05/15/2019SPYRAL - GESTION ADMINISTRATIVA"/>
    <n v="138.59"/>
    <n v="0"/>
    <s v="NEGOCIOS"/>
    <x v="2"/>
  </r>
  <r>
    <n v="91"/>
    <d v="2019-05-16T00:00:00"/>
    <x v="11"/>
    <x v="11"/>
    <x v="1"/>
    <s v="CANALES ALTERNOS"/>
    <s v="ALIMENTACION DE EMPLEADOS CTA NUEVA"/>
    <s v="TRANSACCIONES DEL DIA 05/16/2019SPYRAL - GESTION ADMINISTRATIVA"/>
    <n v="159.80000000000001"/>
    <n v="0"/>
    <s v="NEGOCIOS"/>
    <x v="2"/>
  </r>
  <r>
    <n v="91"/>
    <d v="2019-05-28T00:00:00"/>
    <x v="11"/>
    <x v="11"/>
    <x v="1"/>
    <s v="CANALES ALTERNOS"/>
    <s v="ALIMENTACION DE EMPLEADOS CTA NUEVA"/>
    <s v="TRANSACCIONES DEL DIA 05/28/2019SPYRAL - GESTION ADMINISTRATIVA"/>
    <n v="54.57"/>
    <n v="0"/>
    <s v="NEGOCIOS"/>
    <x v="2"/>
  </r>
  <r>
    <n v="91"/>
    <d v="2019-06-05T00:00:00"/>
    <x v="2"/>
    <x v="2"/>
    <x v="1"/>
    <s v="CANALES ALTERNOS"/>
    <s v="ALIMENTACION DE EMPLEADOS CTA NUEVA"/>
    <s v="TRANSACCIONES DEL DIA 06/05/2019SPYRAL - GESTION ADMINISTRATIVA"/>
    <n v="39.950000000000003"/>
    <n v="0"/>
    <s v="NEGOCIOS"/>
    <x v="2"/>
  </r>
  <r>
    <n v="91"/>
    <d v="2019-06-12T00:00:00"/>
    <x v="2"/>
    <x v="2"/>
    <x v="1"/>
    <s v="CANALES ALTERNOS"/>
    <s v="ALIMENTACION DE EMPLEADOS CTA NUEVA"/>
    <s v="TRANSACCIONES DEL DIA 06/12/2019SPYRAL - GESTION ADMINISTRATIVA"/>
    <n v="145.74"/>
    <n v="0"/>
    <s v="NEGOCIOS"/>
    <x v="2"/>
  </r>
  <r>
    <n v="91"/>
    <d v="2019-06-21T00:00:00"/>
    <x v="2"/>
    <x v="2"/>
    <x v="1"/>
    <s v="CANALES ALTERNOS"/>
    <s v="ALIMENTACION DE EMPLEADOS CTA NUEVA"/>
    <s v="TRANSACCIONES DEL DIA 06/21/2019SPYRAL - GESTION ADMINISTRATIVA"/>
    <n v="119.9"/>
    <n v="0"/>
    <s v="NEGOCIOS"/>
    <x v="2"/>
  </r>
  <r>
    <n v="91"/>
    <d v="2019-07-09T00:00:00"/>
    <x v="6"/>
    <x v="6"/>
    <x v="1"/>
    <s v="CANALES ALTERNOS"/>
    <s v="NC ALIMENTACION DE EMPLEADOS NVA"/>
    <s v="TRANSACCIONES DEL DIA 07/09/2019SPYRAL - GESTION ADMINISTRATIVA"/>
    <n v="0"/>
    <n v="119.9"/>
    <s v="NEGOCIOS"/>
    <x v="2"/>
  </r>
  <r>
    <n v="91"/>
    <d v="2019-07-11T00:00:00"/>
    <x v="6"/>
    <x v="6"/>
    <x v="1"/>
    <s v="CANALES ALTERNOS"/>
    <s v="NC ALIMENTACION DE EMPLEADOS NVA"/>
    <s v="TRANSACCIONES DEL DIA 07/11/2019SPYRAL - GESTION ADMINISTRATIVA"/>
    <n v="0"/>
    <n v="10"/>
    <s v="NEGOCIOS"/>
    <x v="2"/>
  </r>
  <r>
    <n v="91"/>
    <d v="2019-07-25T00:00:00"/>
    <x v="6"/>
    <x v="6"/>
    <x v="1"/>
    <s v="CANALES ALTERNOS"/>
    <s v="ALIMENTACION DE EMPLEADOS CTA NUEVA"/>
    <s v="TRANSACCIONES DEL DIA 07/25/2019SPYRAL - GESTION ADMINISTRATIVA"/>
    <n v="39.619999999999997"/>
    <n v="0"/>
    <s v="NEGOCIOS"/>
    <x v="2"/>
  </r>
  <r>
    <n v="91"/>
    <d v="2019-01-18T00:00:00"/>
    <x v="7"/>
    <x v="7"/>
    <x v="1"/>
    <s v="TELEMERCADEO"/>
    <s v="NC ALIMENTACION DE EMPLEADOS NVA"/>
    <s v="TRANSACCIONES DEL DIA 01/18/2019SPYRAL - GESTION ADMINISTRATIVA"/>
    <n v="325.32"/>
    <n v="0"/>
    <s v="NEGOCIOS"/>
    <x v="2"/>
  </r>
  <r>
    <n v="91"/>
    <d v="2019-01-22T00:00:00"/>
    <x v="7"/>
    <x v="7"/>
    <x v="1"/>
    <s v="TELEMERCADEO"/>
    <s v="NC ALIMENTACION DE EMPLEADOS NVA"/>
    <s v="TRANSACCIONES DEL DIA 01/22/2019SPYRAL - GESTION ADMINISTRATIVA"/>
    <n v="103.6"/>
    <n v="0"/>
    <s v="NEGOCIOS"/>
    <x v="2"/>
  </r>
  <r>
    <n v="91"/>
    <d v="2019-02-04T00:00:00"/>
    <x v="8"/>
    <x v="8"/>
    <x v="1"/>
    <s v="TELEMERCADEO"/>
    <s v="ALIMENTACION DE EMPLEADOS CTA NUEVA"/>
    <s v="TRANSACCIONES DEL DIA 02/04/2019SPYRAL - GESTION ADMINISTRATIVA"/>
    <n v="23.99"/>
    <n v="0"/>
    <s v="NEGOCIOS"/>
    <x v="2"/>
  </r>
  <r>
    <n v="91"/>
    <d v="2019-02-15T00:00:00"/>
    <x v="8"/>
    <x v="8"/>
    <x v="1"/>
    <s v="TELEMERCADEO"/>
    <s v="NC ALIMENTACION DE EMPLEADOS NVA"/>
    <s v="TRANSACCIONES DEL DIA 02/15/2019SPYRAL - GESTION ADMINISTRATIVA"/>
    <n v="62.65"/>
    <n v="0"/>
    <s v="NEGOCIOS"/>
    <x v="2"/>
  </r>
  <r>
    <n v="91"/>
    <d v="2019-02-26T00:00:00"/>
    <x v="8"/>
    <x v="8"/>
    <x v="1"/>
    <s v="TELEMERCADEO"/>
    <s v="ALIMENTACION DE EMPLEADOS CTA NUEVA"/>
    <s v="TRANSACCIONES DEL DIA 02/26/2019SPYRAL - GESTION ADMINISTRATIVA"/>
    <n v="75.5"/>
    <n v="0"/>
    <s v="NEGOCIOS"/>
    <x v="2"/>
  </r>
  <r>
    <n v="91"/>
    <d v="2019-04-11T00:00:00"/>
    <x v="10"/>
    <x v="10"/>
    <x v="1"/>
    <s v="TELEMERCADEO"/>
    <s v="NC ALIMENTACION DE EMPLEADOS NVA"/>
    <s v="TRANSACCIONES DEL DIA 04/11/2019SPYRAL - GESTION ADMINISTRATIVA"/>
    <n v="94.21"/>
    <n v="0"/>
    <s v="NEGOCIOS"/>
    <x v="2"/>
  </r>
  <r>
    <n v="91"/>
    <d v="2019-04-24T00:00:00"/>
    <x v="10"/>
    <x v="10"/>
    <x v="1"/>
    <s v="TELEMERCADEO"/>
    <s v="ALIMENTACION DE EMPLEADOS CTA NUEVA"/>
    <s v="TRANSACCIONES DEL DIA 04/24/2019SPYRAL - GESTION ADMINISTRATIVA"/>
    <n v="22.1"/>
    <n v="0"/>
    <s v="NEGOCIOS"/>
    <x v="2"/>
  </r>
  <r>
    <n v="91"/>
    <d v="2019-04-29T00:00:00"/>
    <x v="10"/>
    <x v="10"/>
    <x v="1"/>
    <s v="TELEMERCADEO"/>
    <s v="NC ALIMENTACION DE EMPLEADOS NVA"/>
    <s v="TRANSACCIONES DEL DIA 04/29/2019SPYRAL - GESTION ADMINISTRATIVA"/>
    <n v="81.349999999999994"/>
    <n v="0"/>
    <s v="NEGOCIOS"/>
    <x v="2"/>
  </r>
  <r>
    <n v="91"/>
    <d v="2019-05-07T00:00:00"/>
    <x v="11"/>
    <x v="11"/>
    <x v="1"/>
    <s v="TELEMERCADEO"/>
    <s v="ALIMENTACION DE EMPLEADOS CTA NUEVA"/>
    <s v="TRANSACCIONES DEL DIA 05/07/2019SPYRAL - GESTION ADMINISTRATIVA"/>
    <n v="159.9"/>
    <n v="0"/>
    <s v="NEGOCIOS"/>
    <x v="2"/>
  </r>
  <r>
    <n v="91"/>
    <d v="2019-05-09T00:00:00"/>
    <x v="11"/>
    <x v="11"/>
    <x v="1"/>
    <s v="TELEMERCADEO"/>
    <s v="ALIMENTACION DE EMPLEADOS CTA NUEVA"/>
    <s v="TRANSACCIONES DEL DIA 05/09/2019SPYRAL - GESTION ADMINISTRATIVA"/>
    <n v="14.5"/>
    <n v="0"/>
    <s v="NEGOCIOS"/>
    <x v="2"/>
  </r>
  <r>
    <n v="91"/>
    <d v="2019-05-10T00:00:00"/>
    <x v="11"/>
    <x v="11"/>
    <x v="1"/>
    <s v="TELEMERCADEO"/>
    <s v="NC ALIMENTACION DE EMPLEADOS NVA"/>
    <s v="TRANSACCIONES DEL DIA 05/10/2019SPYRAL - GESTION ADMINISTRATIVA"/>
    <n v="728.97"/>
    <n v="0"/>
    <s v="NEGOCIOS"/>
    <x v="2"/>
  </r>
  <r>
    <n v="91"/>
    <d v="2019-07-03T00:00:00"/>
    <x v="6"/>
    <x v="6"/>
    <x v="1"/>
    <s v="TELEMERCADEO"/>
    <s v="NC ALIMENTACION DE EMPLEADOS NVA"/>
    <s v="TRANSACCIONES DEL DIA 07/03/2019SPYRAL - GESTION ADMINISTRATIVA"/>
    <n v="264.39999999999998"/>
    <n v="0"/>
    <s v="NEGOCIOS"/>
    <x v="2"/>
  </r>
  <r>
    <n v="91"/>
    <d v="2019-07-05T00:00:00"/>
    <x v="6"/>
    <x v="6"/>
    <x v="1"/>
    <s v="TELEMERCADEO"/>
    <s v="NC ALIMENTACION DE EMPLEADOS NVA"/>
    <s v="TRANSACCIONES DEL DIA 07/05/2019SPYRAL - GESTION ADMINISTRATIVA"/>
    <n v="104.05"/>
    <n v="0"/>
    <s v="NEGOCIOS"/>
    <x v="2"/>
  </r>
  <r>
    <n v="91"/>
    <d v="2019-07-23T00:00:00"/>
    <x v="6"/>
    <x v="6"/>
    <x v="1"/>
    <s v="TELEMERCADEO"/>
    <s v="NC ALIMENTACION DE EMPLEADOS NVA"/>
    <s v="TRANSACCIONES DEL DIA 07/23/2019SPYRAL - GESTION ADMINISTRATIVA"/>
    <n v="29.56"/>
    <n v="0"/>
    <s v="NEGOCIOS"/>
    <x v="2"/>
  </r>
  <r>
    <n v="91"/>
    <d v="2019-01-08T00:00:00"/>
    <x v="7"/>
    <x v="7"/>
    <x v="1"/>
    <s v="ATM"/>
    <s v="ALIMENTACION DE EMPLEADOS CTA NUEVA"/>
    <s v="TRANSACCIONES DEL DIA 01/08/2019SPYRAL - GESTION ADMINISTRATIVA"/>
    <n v="77.97"/>
    <n v="0"/>
    <s v="NEGOCIOS"/>
    <x v="2"/>
  </r>
  <r>
    <n v="91"/>
    <d v="2019-01-30T00:00:00"/>
    <x v="7"/>
    <x v="7"/>
    <x v="1"/>
    <s v="ATM"/>
    <s v="ALIMENTACION DE EMPLEADOS CTA NUEVA"/>
    <s v="TRANSACCIONES DEL DIA 01/30/2019SPYRAL - GESTION ADMINISTRATIVA"/>
    <n v="75.48"/>
    <n v="0"/>
    <s v="NEGOCIOS"/>
    <x v="2"/>
  </r>
  <r>
    <n v="91"/>
    <d v="2019-03-29T00:00:00"/>
    <x v="9"/>
    <x v="9"/>
    <x v="1"/>
    <s v="ATM"/>
    <s v="ALIMENTACION DE EMPLEADOS CTA NUEVA"/>
    <s v="TRANSACCIONES DEL DIA 03/29/2019SPYRAL - GESTION ADMINISTRATIVA"/>
    <n v="19.45"/>
    <n v="0"/>
    <s v="NEGOCIOS"/>
    <x v="2"/>
  </r>
  <r>
    <n v="91"/>
    <d v="2019-04-16T00:00:00"/>
    <x v="10"/>
    <x v="10"/>
    <x v="1"/>
    <s v="ATM"/>
    <s v="ALIMENTACION DE EMPLEADOS CTA NUEVA"/>
    <s v="TRANSACCIONES DEL DIA 04/16/2019SPYRAL - GESTION ADMINISTRATIVA"/>
    <n v="10"/>
    <n v="0"/>
    <s v="NEGOCIOS"/>
    <x v="2"/>
  </r>
  <r>
    <n v="91"/>
    <d v="2019-05-04T00:00:00"/>
    <x v="11"/>
    <x v="11"/>
    <x v="1"/>
    <s v="ATM"/>
    <s v="ALIMENTACION DE EMPLEADOS CTA NUEVA"/>
    <s v="TRANSACCIONES DEL DIA 05/04/2019SPYRAL - GESTION ADMINISTRATIVA"/>
    <n v="10"/>
    <n v="0"/>
    <s v="NEGOCIOS"/>
    <x v="2"/>
  </r>
  <r>
    <n v="91"/>
    <d v="2019-05-15T00:00:00"/>
    <x v="11"/>
    <x v="11"/>
    <x v="1"/>
    <s v="ATM"/>
    <s v="ALIMENTACION DE EMPLEADOS CTA NUEVA"/>
    <s v="TRANSACCIONES DEL DIA 05/15/2019SPYRAL - GESTION ADMINISTRATIVA"/>
    <n v="10"/>
    <n v="0"/>
    <s v="NEGOCIOS"/>
    <x v="2"/>
  </r>
  <r>
    <n v="91"/>
    <d v="2019-05-22T00:00:00"/>
    <x v="11"/>
    <x v="11"/>
    <x v="1"/>
    <s v="ATM"/>
    <s v="ALIMENTACION DE EMPLEADOS CTA NUEVA"/>
    <s v="TRANSACCIONES DEL DIA 05/22/2019SPYRAL - GESTION ADMINISTRATIVA"/>
    <n v="59.8"/>
    <n v="0"/>
    <s v="NEGOCIOS"/>
    <x v="2"/>
  </r>
  <r>
    <n v="91"/>
    <d v="2019-07-11T00:00:00"/>
    <x v="6"/>
    <x v="6"/>
    <x v="1"/>
    <s v="ATM"/>
    <s v="NC ALIMENTACION DE EMPLEADOS NVA"/>
    <s v="TRANSACCIONES DEL DIA 07/11/2019SPYRAL - GESTION ADMINISTRATIVA"/>
    <n v="0"/>
    <n v="30"/>
    <s v="NEGOCIOS"/>
    <x v="2"/>
  </r>
  <r>
    <n v="91"/>
    <d v="2019-07-23T00:00:00"/>
    <x v="6"/>
    <x v="6"/>
    <x v="1"/>
    <s v="ATM"/>
    <s v="NC ALIMENTACION DE EMPLEADOS NVA"/>
    <s v="TRANSACCIONES DEL DIA 07/23/2019SPYRAL - GESTION ADMINISTRATIVA"/>
    <n v="66.099999999999994"/>
    <n v="0"/>
    <s v="NEGOCIOS"/>
    <x v="2"/>
  </r>
  <r>
    <n v="91"/>
    <d v="2019-03-01T00:00:00"/>
    <x v="9"/>
    <x v="9"/>
    <x v="1"/>
    <s v="ATENCION A CLIENTES"/>
    <s v="NC ALIMENTACION DE EMPLEADOS NVA"/>
    <s v="TRANSACCIONES DEL DIA 03/01/2019SPYRAL - GESTION ADMINISTRATIVA"/>
    <n v="71.97"/>
    <n v="0"/>
    <s v="NEGOCIOS"/>
    <x v="2"/>
  </r>
  <r>
    <n v="91"/>
    <d v="2019-03-12T00:00:00"/>
    <x v="9"/>
    <x v="9"/>
    <x v="1"/>
    <s v="ATENCION A CLIENTES"/>
    <s v="NC ALIMENTACION DE EMPLEADOS NVA"/>
    <s v="TRANSACCIONES DEL DIA 03/12/2019SPYRAL - GESTION ADMINISTRATIVA"/>
    <n v="158.16999999999999"/>
    <n v="0"/>
    <s v="NEGOCIOS"/>
    <x v="2"/>
  </r>
  <r>
    <n v="91"/>
    <d v="2019-03-12T00:00:00"/>
    <x v="9"/>
    <x v="9"/>
    <x v="1"/>
    <s v="ATENCION A CLIENTES"/>
    <s v="ALIMENTACION DE EMPLEADOS CTA NUEVA"/>
    <s v="TRANSACCIONES DEL DIA 03/12/2019SPYRAL - GESTION ADMINISTRATIVA"/>
    <n v="41.16"/>
    <n v="0"/>
    <s v="NEGOCIOS"/>
    <x v="2"/>
  </r>
  <r>
    <n v="91"/>
    <d v="2019-03-27T00:00:00"/>
    <x v="9"/>
    <x v="9"/>
    <x v="1"/>
    <s v="ATENCION A CLIENTES"/>
    <s v="ALIMENTACION DE EMPLEADOS CTA NUEVA"/>
    <s v="TRANSACCIONES DEL DIA 03/27/2019SPYRAL - GESTION ADMINISTRATIVA"/>
    <n v="15"/>
    <n v="0"/>
    <s v="NEGOCIOS"/>
    <x v="2"/>
  </r>
  <r>
    <n v="91"/>
    <d v="2019-04-22T00:00:00"/>
    <x v="10"/>
    <x v="10"/>
    <x v="1"/>
    <s v="ATENCION A CLIENTES"/>
    <s v="ALIMENTACION DE EMPLEADOS CTA NUEVA"/>
    <s v="TRANSACCIONES DEL DIA 04/22/2019SPYRAL - GESTION ADMINISTRATIVA"/>
    <n v="129.9"/>
    <n v="0"/>
    <s v="NEGOCIOS"/>
    <x v="2"/>
  </r>
  <r>
    <n v="91"/>
    <d v="2019-04-25T00:00:00"/>
    <x v="10"/>
    <x v="10"/>
    <x v="1"/>
    <s v="ATENCION A CLIENTES"/>
    <s v="ALIMENTACION DE EMPLEADOS CTA NUEVA"/>
    <s v="TRANSACCIONES DEL DIA 04/25/2019SPYRAL - GESTION ADMINISTRATIVA"/>
    <n v="129.9"/>
    <n v="0"/>
    <s v="NEGOCIOS"/>
    <x v="2"/>
  </r>
  <r>
    <n v="91"/>
    <d v="2019-05-07T00:00:00"/>
    <x v="11"/>
    <x v="11"/>
    <x v="1"/>
    <s v="ATENCION A CLIENTES"/>
    <s v="NC ALIMENTACION DE EMPLEADOS NVA"/>
    <s v="TRANSACCIONES DEL DIA 05/07/2019SPYRAL - GESTION ADMINISTRATIVA"/>
    <n v="142.87"/>
    <n v="0"/>
    <s v="NEGOCIOS"/>
    <x v="2"/>
  </r>
  <r>
    <n v="91"/>
    <d v="2019-05-08T00:00:00"/>
    <x v="11"/>
    <x v="11"/>
    <x v="1"/>
    <s v="ATENCION A CLIENTES"/>
    <s v="ALIMENTACION DE EMPLEADOS CTA NUEVA"/>
    <s v="TRANSACCIONES DEL DIA 05/08/2019SPYRAL - GESTION ADMINISTRATIVA"/>
    <n v="12.64"/>
    <n v="0"/>
    <s v="NEGOCIOS"/>
    <x v="2"/>
  </r>
  <r>
    <n v="91"/>
    <d v="2019-05-08T00:00:00"/>
    <x v="11"/>
    <x v="11"/>
    <x v="1"/>
    <s v="ATENCION A CLIENTES"/>
    <s v="NC ALIMENTACION DE EMPLEADOS NVA"/>
    <s v="TRANSACCIONES DEL DIA 05/08/2019SPYRAL - GESTION ADMINISTRATIVA"/>
    <n v="0"/>
    <n v="129.9"/>
    <s v="NEGOCIOS"/>
    <x v="2"/>
  </r>
  <r>
    <n v="91"/>
    <d v="2019-06-01T00:00:00"/>
    <x v="2"/>
    <x v="2"/>
    <x v="1"/>
    <s v="ATENCION A CLIENTES"/>
    <s v="ALIMENTACION DE EMPLEADOS CTA NUEVA"/>
    <s v="TRANSACCIONES DEL DIA 06/01/2019SPYRAL - GESTION ADMINISTRATIVA"/>
    <n v="80.489999999999995"/>
    <n v="0"/>
    <s v="NEGOCIOS"/>
    <x v="2"/>
  </r>
  <r>
    <n v="91"/>
    <d v="2019-06-03T00:00:00"/>
    <x v="2"/>
    <x v="2"/>
    <x v="1"/>
    <s v="ATENCION A CLIENTES"/>
    <s v="NC ALIMENTACION DE EMPLEADOS NVA"/>
    <s v="TRANSACCIONES DEL DIA 06/03/2019SPYRAL - GESTION ADMINISTRATIVA"/>
    <n v="38.159999999999997"/>
    <n v="0"/>
    <s v="NEGOCIOS"/>
    <x v="2"/>
  </r>
  <r>
    <n v="91"/>
    <d v="2019-06-27T00:00:00"/>
    <x v="2"/>
    <x v="2"/>
    <x v="1"/>
    <s v="ATENCION A CLIENTES"/>
    <s v="ALIMENTACION DE EMPLEADOS CTA NUEVA"/>
    <s v="TRANSACCIONES DEL DIA 06/27/2019SPYRAL - GESTION ADMINISTRATIVA"/>
    <n v="18.690000000000001"/>
    <n v="0"/>
    <s v="NEGOCIOS"/>
    <x v="2"/>
  </r>
  <r>
    <n v="91"/>
    <d v="2019-07-17T00:00:00"/>
    <x v="6"/>
    <x v="6"/>
    <x v="1"/>
    <s v="ATENCION A CLIENTES"/>
    <s v="ALIMENTACION DE EMPLEADOS CTA NUEVA"/>
    <s v="TRANSACCIONES DEL DIA 07/17/2019SPYRAL - GESTION ADMINISTRATIVA"/>
    <n v="153.85"/>
    <n v="0"/>
    <s v="NEGOCIOS"/>
    <x v="2"/>
  </r>
  <r>
    <n v="91"/>
    <d v="2019-01-02T00:00:00"/>
    <x v="7"/>
    <x v="7"/>
    <x v="1"/>
    <s v="DESARROLLO DE PRODUCTOS"/>
    <s v="ALIMENTACION DE EMPLEADOS CTA NUEVA"/>
    <s v="TRANSACCIONES DEL DIA 01/02/2019SPYRAL - GESTION ADMINISTRATIVA"/>
    <n v="28.5"/>
    <n v="0"/>
    <s v="NEGOCIOS"/>
    <x v="2"/>
  </r>
  <r>
    <n v="91"/>
    <d v="2019-02-25T00:00:00"/>
    <x v="8"/>
    <x v="8"/>
    <x v="1"/>
    <s v="DESARROLLO DE PRODUCTOS"/>
    <s v="ALIMENTACION DE EMPLEADOS CTA NUEVA"/>
    <s v="TRANSACCIONES DEL DIA 02/25/2019SPYRAL - GESTION ADMINISTRATIVA"/>
    <n v="24"/>
    <n v="0"/>
    <s v="NEGOCIOS"/>
    <x v="2"/>
  </r>
  <r>
    <n v="91"/>
    <d v="2019-05-28T00:00:00"/>
    <x v="11"/>
    <x v="11"/>
    <x v="1"/>
    <s v="DESARROLLO DE PRODUCTOS"/>
    <s v="ALIMENTACION DE EMPLEADOS CTA NUEVA"/>
    <s v="TRANSACCIONES DEL DIA 05/28/2019SPYRAL - GESTION ADMINISTRATIVA"/>
    <n v="117.45"/>
    <n v="0"/>
    <s v="NEGOCIOS"/>
    <x v="2"/>
  </r>
  <r>
    <n v="91"/>
    <d v="2019-02-22T00:00:00"/>
    <x v="8"/>
    <x v="8"/>
    <x v="1"/>
    <s v="VENTAS CONSUMO"/>
    <s v="NC ALIMENTACION DE EMPLEADOS NVA"/>
    <s v="TRANSACCIONES DEL DIA 02/22/2019SPYRAL - GESTION ADMINISTRATIVA"/>
    <n v="84.12"/>
    <n v="0"/>
    <s v="NEGOCIOS"/>
    <x v="2"/>
  </r>
  <r>
    <n v="91"/>
    <d v="2019-04-03T00:00:00"/>
    <x v="10"/>
    <x v="10"/>
    <x v="1"/>
    <s v="VENTAS CONSUMO"/>
    <s v="NC ALIMENTACION DE EMPLEADOS NVA"/>
    <s v="TRANSACCIONES DEL DIA 04/03/2019SPYRAL - GESTION ADMINISTRATIVA"/>
    <n v="297.3"/>
    <n v="0"/>
    <s v="NEGOCIOS"/>
    <x v="2"/>
  </r>
  <r>
    <n v="91"/>
    <d v="2019-05-21T00:00:00"/>
    <x v="11"/>
    <x v="11"/>
    <x v="1"/>
    <s v="VENTAS CONSUMO"/>
    <s v="NC ALIMENTACION DE EMPLEADOS NVA"/>
    <s v="TRANSACCIONES DEL DIA 05/21/2019SPYRAL - GESTION ADMINISTRATIVA"/>
    <n v="64.86"/>
    <n v="0"/>
    <s v="NEGOCIOS"/>
    <x v="2"/>
  </r>
  <r>
    <n v="91"/>
    <d v="2019-06-17T00:00:00"/>
    <x v="2"/>
    <x v="2"/>
    <x v="1"/>
    <s v="VENTAS CONSUMO"/>
    <s v="NC ALIMENTACION DE EMPLEADOS NVA"/>
    <s v="TRANSACCIONES DEL DIA 06/17/2019SPYRAL - GESTION ADMINISTRATIVA"/>
    <n v="173.06"/>
    <n v="0"/>
    <s v="NEGOCIOS"/>
    <x v="2"/>
  </r>
  <r>
    <n v="91"/>
    <d v="2019-07-05T00:00:00"/>
    <x v="6"/>
    <x v="6"/>
    <x v="1"/>
    <s v="VENTAS CONSUMO"/>
    <s v="NC ALIMENTACION DE EMPLEADOS NVA"/>
    <s v="TRANSACCIONES DEL DIA 07/05/2019SPYRAL - GESTION ADMINISTRATIVA"/>
    <n v="22.86"/>
    <n v="0"/>
    <s v="NEGOCIOS"/>
    <x v="2"/>
  </r>
  <r>
    <n v="91"/>
    <d v="2019-07-11T00:00:00"/>
    <x v="6"/>
    <x v="6"/>
    <x v="1"/>
    <s v="VENTAS CONSUMO"/>
    <s v="NC ALIMENTACION DE EMPLEADOS NVA"/>
    <s v="TRANSACCIONES DEL DIA 07/11/2019SPYRAL - GESTION ADMINISTRATIVA"/>
    <n v="0"/>
    <n v="20.25"/>
    <s v="NEGOCIOS"/>
    <x v="2"/>
  </r>
  <r>
    <n v="91"/>
    <d v="2019-01-15T00:00:00"/>
    <x v="7"/>
    <x v="7"/>
    <x v="1"/>
    <s v="FUERZAS DE VENTAS PANAMA"/>
    <s v="ALIMENTACION DE EMPLEADOS CTA NUEVA"/>
    <s v="TRANSACCIONES DEL DIA 01/15/2019SPYRAL - GESTION ADMINISTRATIVA"/>
    <n v="20"/>
    <n v="0"/>
    <s v="NEGOCIOS"/>
    <x v="2"/>
  </r>
  <r>
    <n v="91"/>
    <d v="2019-02-08T00:00:00"/>
    <x v="8"/>
    <x v="8"/>
    <x v="1"/>
    <s v="FUERZAS DE VENTAS PANAMA"/>
    <s v="ALIMENTACION DE EMPLEADOS CTA NUEVA"/>
    <s v="TRANSACCIONES DEL DIA 02/08/2019SPYRAL - GESTION ADMINISTRATIVA"/>
    <n v="10"/>
    <n v="0"/>
    <s v="NEGOCIOS"/>
    <x v="2"/>
  </r>
  <r>
    <n v="91"/>
    <d v="2019-02-22T00:00:00"/>
    <x v="8"/>
    <x v="8"/>
    <x v="1"/>
    <s v="FUERZAS DE VENTAS PANAMA"/>
    <s v="NC ALIMENTACION DE EMPLEADOS NVA"/>
    <s v="TRANSACCIONES DEL DIA 02/22/2019SPYRAL - GESTION ADMINISTRATIVA"/>
    <n v="27.5"/>
    <n v="0"/>
    <s v="NEGOCIOS"/>
    <x v="2"/>
  </r>
  <r>
    <n v="91"/>
    <d v="2019-03-21T00:00:00"/>
    <x v="9"/>
    <x v="9"/>
    <x v="1"/>
    <s v="FUERZAS DE VENTAS PANAMA"/>
    <s v="ALIMENTACION DE EMPLEADOS CTA NUEVA"/>
    <s v="TRANSACCIONES DEL DIA 03/21/2019SPYRAL - GESTION ADMINISTRATIVA"/>
    <n v="39.96"/>
    <n v="0"/>
    <s v="NEGOCIOS"/>
    <x v="2"/>
  </r>
  <r>
    <n v="91"/>
    <d v="2019-04-09T00:00:00"/>
    <x v="10"/>
    <x v="10"/>
    <x v="1"/>
    <s v="FUERZAS DE VENTAS PANAMA"/>
    <s v="ALIMENTACION DE EMPLEADOS CTA NUEVA"/>
    <s v="TRANSACCIONES DEL DIA 04/09/2019SPYRAL - GESTION ADMINISTRATIVA"/>
    <n v="16"/>
    <n v="0"/>
    <s v="NEGOCIOS"/>
    <x v="2"/>
  </r>
  <r>
    <n v="91"/>
    <d v="2019-04-10T00:00:00"/>
    <x v="10"/>
    <x v="10"/>
    <x v="1"/>
    <s v="FUERZAS DE VENTAS PANAMA"/>
    <s v="ALIMENTACION DE EMPLEADOS CTA NUEVA"/>
    <s v="TRANSACCIONES DEL DIA 04/10/2019SPYRAL - GESTION ADMINISTRATIVA"/>
    <n v="45.13"/>
    <n v="0"/>
    <s v="NEGOCIOS"/>
    <x v="2"/>
  </r>
  <r>
    <n v="91"/>
    <d v="2019-04-22T00:00:00"/>
    <x v="10"/>
    <x v="10"/>
    <x v="1"/>
    <s v="FUERZAS DE VENTAS PANAMA"/>
    <s v="ALIMENTACION DE EMPLEADOS CTA NUEVA"/>
    <s v="TRANSACCIONES DEL DIA 04/22/2019SPYRAL - GESTION ADMINISTRATIVA"/>
    <n v="20"/>
    <n v="0"/>
    <s v="NEGOCIOS"/>
    <x v="2"/>
  </r>
  <r>
    <n v="91"/>
    <d v="2019-07-18T00:00:00"/>
    <x v="6"/>
    <x v="6"/>
    <x v="1"/>
    <s v="FUERZAS DE VENTAS PANAMA"/>
    <s v="ALIMENTACION DE EMPLEADOS CTA NUEVA"/>
    <s v="TRANSACCIONES DEL DIA 07/18/2019SPYRAL - GESTION ADMINISTRATIVA"/>
    <n v="49.97"/>
    <n v="0"/>
    <s v="NEGOCIOS"/>
    <x v="2"/>
  </r>
  <r>
    <n v="91"/>
    <d v="2019-05-03T00:00:00"/>
    <x v="11"/>
    <x v="11"/>
    <x v="1"/>
    <s v="SEGMENTO DE NEGOCIOS"/>
    <s v="NC ALIMENTACION DE EMPLEADOS NVA"/>
    <s v="TRANSACCIONES DEL DIA 05/03/2019SPYRAL - GESTION ADMINISTRATIVA"/>
    <n v="51.51"/>
    <n v="0"/>
    <s v="NEGOCIOS"/>
    <x v="2"/>
  </r>
  <r>
    <n v="91"/>
    <d v="2019-07-23T00:00:00"/>
    <x v="6"/>
    <x v="6"/>
    <x v="1"/>
    <s v="SEGMENTO DE NEGOCIOS"/>
    <s v="NC ALIMENTACION DE EMPLEADOS NVA"/>
    <s v="TRANSACCIONES DEL DIA 07/23/2019SPYRAL - GESTION ADMINISTRATIVA"/>
    <n v="98.08"/>
    <n v="0"/>
    <s v="NEGOCIOS"/>
    <x v="2"/>
  </r>
  <r>
    <n v="91"/>
    <d v="2019-01-29T00:00:00"/>
    <x v="7"/>
    <x v="7"/>
    <x v="1"/>
    <s v="BANCA PRIVADA"/>
    <s v="ALIMENTACION DE EMPLEADOS CTA NUEVA"/>
    <s v="TRANSACCIONES DEL DIA 01/29/2019SPYRAL - GESTION ADMINISTRATIVA"/>
    <n v="34.24"/>
    <n v="0"/>
    <s v="NEGOCIOS"/>
    <x v="2"/>
  </r>
  <r>
    <n v="91"/>
    <d v="2019-03-01T00:00:00"/>
    <x v="9"/>
    <x v="9"/>
    <x v="1"/>
    <s v="BANCA PRIVADA"/>
    <s v="NC ALIMENTACION DE EMPLEADOS NVA"/>
    <s v="TRANSACCIONES DEL DIA 03/01/2019SPYRAL - GESTION ADMINISTRATIVA"/>
    <n v="38.96"/>
    <n v="0"/>
    <s v="NEGOCIOS"/>
    <x v="2"/>
  </r>
  <r>
    <n v="91"/>
    <d v="2019-04-23T00:00:00"/>
    <x v="10"/>
    <x v="10"/>
    <x v="1"/>
    <s v="BANCA PRIVADA"/>
    <s v="NC ALIMENTACION DE EMPLEADOS NVA"/>
    <s v="TRANSACCIONES DEL DIA 04/23/2019SPYRAL - GESTION ADMINISTRATIVA"/>
    <n v="73.75"/>
    <n v="0"/>
    <s v="NEGOCIOS"/>
    <x v="2"/>
  </r>
  <r>
    <n v="91"/>
    <d v="2019-05-07T00:00:00"/>
    <x v="11"/>
    <x v="11"/>
    <x v="1"/>
    <s v="BANCA PRIVADA"/>
    <s v="NC ALIMENTACION DE EMPLEADOS NVA"/>
    <s v="TRANSACCIONES DEL DIA 05/07/2019SPYRAL - GESTION ADMINISTRATIVA"/>
    <n v="5.16"/>
    <n v="0"/>
    <s v="NEGOCIOS"/>
    <x v="2"/>
  </r>
  <r>
    <n v="91"/>
    <d v="2019-05-10T00:00:00"/>
    <x v="11"/>
    <x v="11"/>
    <x v="1"/>
    <s v="BANCA PRIVADA"/>
    <s v="NC ALIMENTACION DE EMPLEADOS NVA"/>
    <s v="TRANSACCIONES DEL DIA 05/10/2019SPYRAL - GESTION ADMINISTRATIVA"/>
    <n v="91.6"/>
    <n v="0"/>
    <s v="NEGOCIOS"/>
    <x v="2"/>
  </r>
  <r>
    <n v="91"/>
    <d v="2019-06-03T00:00:00"/>
    <x v="2"/>
    <x v="2"/>
    <x v="1"/>
    <s v="BANCA PRIVADA"/>
    <s v="NC ALIMENTACION DE EMPLEADOS NVA"/>
    <s v="TRANSACCIONES DEL DIA 06/03/2019SPYRAL - GESTION ADMINISTRATIVA"/>
    <n v="65.12"/>
    <n v="0"/>
    <s v="NEGOCIOS"/>
    <x v="2"/>
  </r>
  <r>
    <n v="91"/>
    <d v="2019-06-26T00:00:00"/>
    <x v="2"/>
    <x v="2"/>
    <x v="1"/>
    <s v="BANCA PRIVADA"/>
    <s v="NC ALIMENTACION DE EMPLEADOS NVA"/>
    <s v="TRANSACCIONES DEL DIA 06/26/2019SPYRAL - GESTION ADMINISTRATIVA"/>
    <n v="137.63"/>
    <n v="0"/>
    <s v="NEGOCIOS"/>
    <x v="2"/>
  </r>
  <r>
    <n v="91"/>
    <d v="2019-07-09T00:00:00"/>
    <x v="6"/>
    <x v="6"/>
    <x v="1"/>
    <s v="BANCA PRIVADA"/>
    <s v="NC ALIMENTACION DE EMPLEADOS NVA"/>
    <s v="TRANSACCIONES DEL DIA 07/09/2019SPYRAL - GESTION ADMINISTRATIVA"/>
    <n v="0"/>
    <n v="21.98"/>
    <s v="NEGOCIOS"/>
    <x v="2"/>
  </r>
  <r>
    <n v="91"/>
    <d v="2019-01-22T00:00:00"/>
    <x v="7"/>
    <x v="7"/>
    <x v="1"/>
    <s v="BANCA COMERCIAL"/>
    <s v="NC ALIMENTACION DE EMPLEADOS NVA"/>
    <s v="TRANSACCIONES DEL DIA 01/22/2019SPYRAL - GESTION ADMINISTRATIVA"/>
    <n v="45.75"/>
    <n v="0"/>
    <s v="NEGOCIOS"/>
    <x v="2"/>
  </r>
  <r>
    <n v="91"/>
    <d v="2019-02-13T00:00:00"/>
    <x v="8"/>
    <x v="8"/>
    <x v="1"/>
    <s v="BANCA COMERCIAL"/>
    <s v="NC ALIMENTACION DE EMPLEADOS NVA"/>
    <s v="TRANSACCIONES DEL DIA 02/13/2019SPYRAL - GESTION ADMINISTRATIVA"/>
    <n v="158.47999999999999"/>
    <n v="0"/>
    <s v="NEGOCIOS"/>
    <x v="2"/>
  </r>
  <r>
    <n v="91"/>
    <d v="2019-02-19T00:00:00"/>
    <x v="8"/>
    <x v="8"/>
    <x v="1"/>
    <s v="BANCA COMERCIAL"/>
    <s v="NC ALIMENTACION DE EMPLEADOS NVA"/>
    <s v="TRANSACCIONES DEL DIA 02/19/2019SPYRAL - GESTION ADMINISTRATIVA"/>
    <n v="20.75"/>
    <n v="0"/>
    <s v="NEGOCIOS"/>
    <x v="2"/>
  </r>
  <r>
    <n v="91"/>
    <d v="2019-03-12T00:00:00"/>
    <x v="9"/>
    <x v="9"/>
    <x v="1"/>
    <s v="BANCA COMERCIAL"/>
    <s v="ALIMENTACION DE EMPLEADOS CTA NUEVA"/>
    <s v="TRANSACCIONES DEL DIA 03/12/2019SPYRAL - GESTION ADMINISTRATIVA"/>
    <n v="121.95"/>
    <n v="0"/>
    <s v="NEGOCIOS"/>
    <x v="2"/>
  </r>
  <r>
    <n v="91"/>
    <d v="2019-05-03T00:00:00"/>
    <x v="11"/>
    <x v="11"/>
    <x v="1"/>
    <s v="BANCA COMERCIAL"/>
    <s v="ALIMENTACION DE EMPLEADOS CTA NUEVA"/>
    <s v="TRANSACCIONES DEL DIA 05/03/2019SPYRAL - GESTION ADMINISTRATIVA"/>
    <n v="62.75"/>
    <n v="0"/>
    <s v="NEGOCIOS"/>
    <x v="2"/>
  </r>
  <r>
    <n v="91"/>
    <d v="2019-05-21T00:00:00"/>
    <x v="11"/>
    <x v="11"/>
    <x v="1"/>
    <s v="BANCA COMERCIAL"/>
    <s v="NC ALIMENTACION DE EMPLEADOS NVA"/>
    <s v="TRANSACCIONES DEL DIA 05/21/2019SPYRAL - GESTION ADMINISTRATIVA"/>
    <n v="21.58"/>
    <n v="0"/>
    <s v="NEGOCIOS"/>
    <x v="2"/>
  </r>
  <r>
    <n v="91"/>
    <d v="2019-06-10T00:00:00"/>
    <x v="2"/>
    <x v="2"/>
    <x v="1"/>
    <s v="BANCA COMERCIAL"/>
    <s v="NC ALIMENTACION DE EMPLEADOS NVA"/>
    <s v="TRANSACCIONES DEL DIA 06/10/2019SPYRAL - GESTION ADMINISTRATIVA"/>
    <n v="103"/>
    <n v="0"/>
    <s v="NEGOCIOS"/>
    <x v="2"/>
  </r>
  <r>
    <n v="91"/>
    <d v="2019-06-17T00:00:00"/>
    <x v="2"/>
    <x v="2"/>
    <x v="1"/>
    <s v="BANCA COMERCIAL"/>
    <s v="NC ALIMENTACION DE EMPLEADOS NVA"/>
    <s v="TRANSACCIONES DEL DIA 06/17/2019SPYRAL - GESTION ADMINISTRATIVA"/>
    <n v="153.63999999999999"/>
    <n v="0"/>
    <s v="NEGOCIOS"/>
    <x v="2"/>
  </r>
  <r>
    <n v="91"/>
    <d v="2019-01-03T00:00:00"/>
    <x v="7"/>
    <x v="7"/>
    <x v="1"/>
    <s v="BANCA COMERCIAL INTERIOR"/>
    <s v="NC ALIMENTACION DE EMPLEADOS NVA"/>
    <s v="TRANSACCIONES DEL DIA 01/03/2019SPYRAL - GESTION ADMINISTRATIVA"/>
    <n v="113.39"/>
    <n v="0"/>
    <s v="NEGOCIOS"/>
    <x v="2"/>
  </r>
  <r>
    <n v="91"/>
    <d v="2019-01-22T00:00:00"/>
    <x v="7"/>
    <x v="7"/>
    <x v="1"/>
    <s v="BANCA COMERCIAL INTERIOR"/>
    <s v="NC ALIMENTACION DE EMPLEADOS NVA"/>
    <s v="TRANSACCIONES DEL DIA 01/22/2019SPYRAL - GESTION ADMINISTRATIVA"/>
    <n v="50.36"/>
    <n v="0"/>
    <s v="NEGOCIOS"/>
    <x v="2"/>
  </r>
  <r>
    <n v="91"/>
    <d v="2019-02-13T00:00:00"/>
    <x v="8"/>
    <x v="8"/>
    <x v="1"/>
    <s v="BANCA COMERCIAL INTERIOR"/>
    <s v="NC ALIMENTACION DE EMPLEADOS NVA"/>
    <s v="TRANSACCIONES DEL DIA 02/13/2019SPYRAL - GESTION ADMINISTRATIVA"/>
    <n v="144.99"/>
    <n v="0"/>
    <s v="NEGOCIOS"/>
    <x v="2"/>
  </r>
  <r>
    <n v="91"/>
    <d v="2019-02-15T00:00:00"/>
    <x v="8"/>
    <x v="8"/>
    <x v="1"/>
    <s v="BANCA COMERCIAL INTERIOR"/>
    <s v="NC ALIMENTACION DE EMPLEADOS NVA"/>
    <s v="TRANSACCIONES DEL DIA 02/15/2019SPYRAL - GESTION ADMINISTRATIVA"/>
    <n v="16.260000000000002"/>
    <n v="0"/>
    <s v="NEGOCIOS"/>
    <x v="2"/>
  </r>
  <r>
    <n v="91"/>
    <d v="2019-02-22T00:00:00"/>
    <x v="8"/>
    <x v="8"/>
    <x v="1"/>
    <s v="BANCA COMERCIAL INTERIOR"/>
    <s v="NC ALIMENTACION DE EMPLEADOS NVA"/>
    <s v="TRANSACCIONES DEL DIA 02/22/2019SPYRAL - GESTION ADMINISTRATIVA"/>
    <n v="171.21"/>
    <n v="0"/>
    <s v="NEGOCIOS"/>
    <x v="2"/>
  </r>
  <r>
    <n v="91"/>
    <d v="2019-03-07T00:00:00"/>
    <x v="9"/>
    <x v="9"/>
    <x v="1"/>
    <s v="BANCA COMERCIAL INTERIOR"/>
    <s v="NC ALIMENTACION DE EMPLEADOS NVA"/>
    <s v="TRANSACCIONES DEL DIA 03/07/2019SPYRAL - GESTION ADMINISTRATIVA"/>
    <n v="57.09"/>
    <n v="0"/>
    <s v="NEGOCIOS"/>
    <x v="2"/>
  </r>
  <r>
    <n v="91"/>
    <d v="2019-04-11T00:00:00"/>
    <x v="10"/>
    <x v="10"/>
    <x v="1"/>
    <s v="BANCA COMERCIAL INTERIOR"/>
    <s v="NC ALIMENTACION DE EMPLEADOS NVA"/>
    <s v="TRANSACCIONES DEL DIA 04/11/2019SPYRAL - GESTION ADMINISTRATIVA"/>
    <n v="52.95"/>
    <n v="0"/>
    <s v="NEGOCIOS"/>
    <x v="2"/>
  </r>
  <r>
    <n v="91"/>
    <d v="2019-04-12T00:00:00"/>
    <x v="10"/>
    <x v="10"/>
    <x v="1"/>
    <s v="BANCA COMERCIAL INTERIOR"/>
    <s v="NC ALIMENTACION DE EMPLEADOS NVA"/>
    <s v="TRANSACCIONES DEL DIA 04/12/2019SPYRAL - GESTION ADMINISTRATIVA"/>
    <n v="8.5"/>
    <n v="0"/>
    <s v="NEGOCIOS"/>
    <x v="2"/>
  </r>
  <r>
    <n v="91"/>
    <d v="2019-07-11T00:00:00"/>
    <x v="6"/>
    <x v="6"/>
    <x v="1"/>
    <s v="BANCA COMERCIAL INTERIOR"/>
    <s v="NC ALIMENTACION DE EMPLEADOS NVA"/>
    <s v="TRANSACCIONES DEL DIA 07/11/2019SPYRAL - GESTION ADMINISTRATIVA"/>
    <n v="0"/>
    <n v="68.680000000000007"/>
    <s v="NEGOCIOS"/>
    <x v="2"/>
  </r>
  <r>
    <n v="91"/>
    <d v="2019-07-12T00:00:00"/>
    <x v="6"/>
    <x v="6"/>
    <x v="1"/>
    <s v="BANCA COMERCIAL INTERIOR"/>
    <s v="NC ALIMENTACION DE EMPLEADOS NVA"/>
    <s v="TRANSACCIONES DEL DIA 07/12/2019SPYRAL - GESTION ADMINISTRATIVA"/>
    <n v="49.5"/>
    <n v="0"/>
    <s v="NEGOCIOS"/>
    <x v="2"/>
  </r>
  <r>
    <n v="91"/>
    <d v="2019-06-14T00:00:00"/>
    <x v="2"/>
    <x v="2"/>
    <x v="1"/>
    <s v="BANCA COMERCIAL CENTRO"/>
    <s v="ALIMENTACION DE EMPLEADOS CTA NUEVA"/>
    <s v="TRANSACCIONES DEL DIA 06/14/2019SPYRAL - GESTION ADMINISTRATIVA"/>
    <n v="22.3"/>
    <n v="0"/>
    <s v="NEGOCIOS"/>
    <x v="2"/>
  </r>
  <r>
    <n v="91"/>
    <d v="2019-03-19T00:00:00"/>
    <x v="9"/>
    <x v="9"/>
    <x v="1"/>
    <s v="BANCA COMERCIAL PERIFERIA"/>
    <s v="NC ALIMENTACION DE EMPLEADOS NVA"/>
    <s v="TRANSACCIONES DEL DIA 03/19/2019SPYRAL - GESTION ADMINISTRATIVA"/>
    <n v="87.63"/>
    <n v="0"/>
    <s v="NEGOCIOS"/>
    <x v="2"/>
  </r>
  <r>
    <n v="91"/>
    <d v="2019-03-19T00:00:00"/>
    <x v="9"/>
    <x v="9"/>
    <x v="1"/>
    <s v="BANCA COMERCIAL PERIFERIA"/>
    <s v="ALIMENTACION DE EMPLEADOS CTA NUEVA"/>
    <s v="TRANSACCIONES DEL DIA 03/19/2019SPYRAL - GESTION ADMINISTRATIVA"/>
    <n v="100"/>
    <n v="0"/>
    <s v="NEGOCIOS"/>
    <x v="2"/>
  </r>
  <r>
    <n v="91"/>
    <d v="2019-04-03T00:00:00"/>
    <x v="10"/>
    <x v="10"/>
    <x v="1"/>
    <s v="IMAGEN CORPORATIVA"/>
    <s v="ALIMENTACION DE EMPLEADOS CTA NUEVA"/>
    <s v="TRANSACCIONES DEL DIA 04/03/2019SPYRAL - GESTION ADMINISTRATIVA"/>
    <n v="14.75"/>
    <n v="0"/>
    <s v="NEGOCIOS"/>
    <x v="2"/>
  </r>
  <r>
    <n v="95"/>
    <d v="2019-01-21T00:00:00"/>
    <x v="7"/>
    <x v="7"/>
    <x v="1"/>
    <s v="ADMINISTRACION DE SUCURSALES"/>
    <s v="ALIMENTACION DE EMPLEADOS CTA NUEVA"/>
    <s v="TRANSACCIONES DEL DIA 01/21/2019SPYRAL - GESTION ADMINISTRATIVA"/>
    <n v="16"/>
    <n v="0"/>
    <s v="BOULEVARD EL DORADO"/>
    <x v="2"/>
  </r>
  <r>
    <n v="95"/>
    <d v="2019-03-12T00:00:00"/>
    <x v="9"/>
    <x v="9"/>
    <x v="1"/>
    <s v="ADMINISTRACION DE SUCURSALES"/>
    <s v="NC ALIMENTACION DE EMPLEADOS NVA"/>
    <s v="TRANSACCIONES DEL DIA 03/12/2019SPYRAL - GESTION ADMINISTRATIVA"/>
    <n v="47.25"/>
    <n v="0"/>
    <s v="BOULEVARD EL DORADO"/>
    <x v="2"/>
  </r>
  <r>
    <n v="95"/>
    <d v="2019-05-21T00:00:00"/>
    <x v="11"/>
    <x v="11"/>
    <x v="1"/>
    <s v="ADMINISTRACION DE SUCURSALES"/>
    <s v="ALIMENTACION DE EMPLEADOS CTA NUEVA"/>
    <s v="TRANSACCIONES DEL DIA 05/21/2019SPYRAL - GESTION ADMINISTRATIVA"/>
    <n v="8"/>
    <n v="0"/>
    <s v="BOULEVARD EL DORADO"/>
    <x v="2"/>
  </r>
  <r>
    <n v="95"/>
    <d v="2019-06-10T00:00:00"/>
    <x v="2"/>
    <x v="2"/>
    <x v="1"/>
    <s v="ADMINISTRACION DE SUCURSALES"/>
    <s v="NC ALIMENTACION DE EMPLEADOS NVA"/>
    <s v="TRANSACCIONES DEL DIA 06/10/2019SPYRAL - GESTION ADMINISTRATIVA"/>
    <n v="67.5"/>
    <n v="0"/>
    <s v="BOULEVARD EL DORADO"/>
    <x v="2"/>
  </r>
  <r>
    <n v="95"/>
    <d v="2019-06-17T00:00:00"/>
    <x v="2"/>
    <x v="2"/>
    <x v="1"/>
    <s v="ADMINISTRACION DE SUCURSALES"/>
    <s v="NC ALIMENTACION DE EMPLEADOS NVA"/>
    <s v="TRANSACCIONES DEL DIA 06/17/2019SPYRAL - GESTION ADMINISTRATIVA"/>
    <n v="22.07"/>
    <n v="0"/>
    <s v="BOULEVARD EL DORADO"/>
    <x v="2"/>
  </r>
  <r>
    <n v="95"/>
    <d v="2019-01-02T00:00:00"/>
    <x v="7"/>
    <x v="7"/>
    <x v="1"/>
    <s v="CAJA"/>
    <s v="ALIMENTACION DE EMPLEADOS CTA NUEVA"/>
    <s v="TRANSACCIONES DEL DIA 01/02/2019SPYRAL - GESTION ADMINISTRATIVA"/>
    <n v="24"/>
    <n v="0"/>
    <s v="BOULEVARD EL DORADO"/>
    <x v="2"/>
  </r>
  <r>
    <n v="95"/>
    <d v="2019-01-18T00:00:00"/>
    <x v="7"/>
    <x v="7"/>
    <x v="1"/>
    <s v="CAJA"/>
    <s v="ALIMENTACION DE EMPLEADOS CTA NUEVA"/>
    <s v="TRANSACCIONES DEL DIA 01/18/2019SPYRAL - GESTION ADMINISTRATIVA"/>
    <n v="32"/>
    <n v="0"/>
    <s v="BOULEVARD EL DORADO"/>
    <x v="2"/>
  </r>
  <r>
    <n v="95"/>
    <d v="2019-02-04T00:00:00"/>
    <x v="8"/>
    <x v="8"/>
    <x v="1"/>
    <s v="CAJA"/>
    <s v="ALIMENTACION DE EMPLEADOS CTA NUEVA"/>
    <s v="TRANSACCIONES DEL DIA 02/04/2019SPYRAL - GESTION ADMINISTRATIVA"/>
    <n v="16"/>
    <n v="0"/>
    <s v="BOULEVARD EL DORADO"/>
    <x v="2"/>
  </r>
  <r>
    <n v="95"/>
    <d v="2019-02-11T00:00:00"/>
    <x v="8"/>
    <x v="8"/>
    <x v="1"/>
    <s v="CAJA"/>
    <s v="ALIMENTACION DE EMPLEADOS CTA NUEVA"/>
    <s v="TRANSACCIONES DEL DIA 02/11/2019SPYRAL - GESTION ADMINISTRATIVA"/>
    <n v="8"/>
    <n v="0"/>
    <s v="BOULEVARD EL DORADO"/>
    <x v="2"/>
  </r>
  <r>
    <n v="95"/>
    <d v="2019-03-08T00:00:00"/>
    <x v="9"/>
    <x v="9"/>
    <x v="1"/>
    <s v="CAJA"/>
    <s v="ALIMENTACION DE EMPLEADOS CTA NUEVA"/>
    <s v="TRANSACCIONES DEL DIA 03/08/2019SPYRAL - GESTION ADMINISTRATIVA"/>
    <n v="16"/>
    <n v="0"/>
    <s v="BOULEVARD EL DORADO"/>
    <x v="2"/>
  </r>
  <r>
    <n v="95"/>
    <d v="2019-03-11T00:00:00"/>
    <x v="9"/>
    <x v="9"/>
    <x v="1"/>
    <s v="CAJA"/>
    <s v="ALIMENTACION DE EMPLEADOS CTA NUEVA"/>
    <s v="TRANSACCIONES DEL DIA 03/11/2019SPYRAL - GESTION ADMINISTRATIVA"/>
    <n v="56"/>
    <n v="0"/>
    <s v="BOULEVARD EL DORADO"/>
    <x v="2"/>
  </r>
  <r>
    <n v="95"/>
    <d v="2019-03-18T00:00:00"/>
    <x v="9"/>
    <x v="9"/>
    <x v="1"/>
    <s v="CAJA"/>
    <s v="ALIMENTACION DE EMPLEADOS CTA NUEVA"/>
    <s v="TRANSACCIONES DEL DIA 03/18/2019SPYRAL - GESTION ADMINISTRATIVA"/>
    <n v="16"/>
    <n v="0"/>
    <s v="BOULEVARD EL DORADO"/>
    <x v="2"/>
  </r>
  <r>
    <n v="95"/>
    <d v="2019-04-01T00:00:00"/>
    <x v="10"/>
    <x v="10"/>
    <x v="1"/>
    <s v="CAJA"/>
    <s v="ALIMENTACION DE EMPLEADOS CTA NUEVA"/>
    <s v="TRANSACCIONES DEL DIA 04/01/2019SPYRAL - GESTION ADMINISTRATIVA"/>
    <n v="24"/>
    <n v="0"/>
    <s v="BOULEVARD EL DORADO"/>
    <x v="2"/>
  </r>
  <r>
    <n v="95"/>
    <d v="2019-04-05T00:00:00"/>
    <x v="10"/>
    <x v="10"/>
    <x v="1"/>
    <s v="CAJA"/>
    <s v="ALIMENTACION DE EMPLEADOS CTA NUEVA"/>
    <s v="TRANSACCIONES DEL DIA 04/05/2019SPYRAL - GESTION ADMINISTRATIVA"/>
    <n v="24"/>
    <n v="0"/>
    <s v="BOULEVARD EL DORADO"/>
    <x v="2"/>
  </r>
  <r>
    <n v="95"/>
    <d v="2019-04-06T00:00:00"/>
    <x v="10"/>
    <x v="10"/>
    <x v="1"/>
    <s v="CAJA"/>
    <s v="ALIMENTACION DE EMPLEADOS CTA NUEVA"/>
    <s v="TRANSACCIONES DEL DIA 04/06/2019SPYRAL - GESTION ADMINISTRATIVA"/>
    <n v="16"/>
    <n v="0"/>
    <s v="BOULEVARD EL DORADO"/>
    <x v="2"/>
  </r>
  <r>
    <n v="95"/>
    <d v="2019-04-11T00:00:00"/>
    <x v="10"/>
    <x v="10"/>
    <x v="1"/>
    <s v="CAJA"/>
    <s v="ALIMENTACION DE EMPLEADOS CTA NUEVA"/>
    <s v="TRANSACCIONES DEL DIA 04/11/2019SPYRAL - GESTION ADMINISTRATIVA"/>
    <n v="8"/>
    <n v="0"/>
    <s v="BOULEVARD EL DORADO"/>
    <x v="2"/>
  </r>
  <r>
    <n v="95"/>
    <d v="2019-04-16T00:00:00"/>
    <x v="10"/>
    <x v="10"/>
    <x v="1"/>
    <s v="CAJA"/>
    <s v="ALIMENTACION DE EMPLEADOS CTA NUEVA"/>
    <s v="TRANSACCIONES DEL DIA 04/16/2019SPYRAL - GESTION ADMINISTRATIVA"/>
    <n v="32"/>
    <n v="0"/>
    <s v="BOULEVARD EL DORADO"/>
    <x v="2"/>
  </r>
  <r>
    <n v="95"/>
    <d v="2019-04-17T00:00:00"/>
    <x v="10"/>
    <x v="10"/>
    <x v="1"/>
    <s v="CAJA"/>
    <s v="ALIMENTACION DE EMPLEADOS CTA NUEVA"/>
    <s v="TRANSACCIONES DEL DIA 04/17/2019SPYRAL - GESTION ADMINISTRATIVA"/>
    <n v="8"/>
    <n v="0"/>
    <s v="BOULEVARD EL DORADO"/>
    <x v="2"/>
  </r>
  <r>
    <n v="95"/>
    <d v="2019-04-25T00:00:00"/>
    <x v="10"/>
    <x v="10"/>
    <x v="1"/>
    <s v="CAJA"/>
    <s v="ALIMENTACION DE EMPLEADOS CTA NUEVA"/>
    <s v="TRANSACCIONES DEL DIA 04/25/2019SPYRAL - GESTION ADMINISTRATIVA"/>
    <n v="32"/>
    <n v="0"/>
    <s v="BOULEVARD EL DORADO"/>
    <x v="2"/>
  </r>
  <r>
    <n v="95"/>
    <d v="2019-05-03T00:00:00"/>
    <x v="11"/>
    <x v="11"/>
    <x v="1"/>
    <s v="CAJA"/>
    <s v="ALIMENTACION DE EMPLEADOS CTA NUEVA"/>
    <s v="TRANSACCIONES DEL DIA 05/03/2019SPYRAL - GESTION ADMINISTRATIVA"/>
    <n v="8"/>
    <n v="0"/>
    <s v="BOULEVARD EL DORADO"/>
    <x v="2"/>
  </r>
  <r>
    <n v="95"/>
    <d v="2019-05-04T00:00:00"/>
    <x v="11"/>
    <x v="11"/>
    <x v="1"/>
    <s v="CAJA"/>
    <s v="ALIMENTACION DE EMPLEADOS CTA NUEVA"/>
    <s v="TRANSACCIONES DEL DIA 05/04/2019SPYRAL - GESTION ADMINISTRATIVA"/>
    <n v="40"/>
    <n v="0"/>
    <s v="BOULEVARD EL DORADO"/>
    <x v="2"/>
  </r>
  <r>
    <n v="95"/>
    <d v="2019-06-14T00:00:00"/>
    <x v="2"/>
    <x v="2"/>
    <x v="1"/>
    <s v="CAJA"/>
    <s v="ALIMENTACION DE EMPLEADOS CTA NUEVA"/>
    <s v="TRANSACCIONES DEL DIA 06/14/2019SPYRAL - GESTION ADMINISTRATIVA"/>
    <n v="24"/>
    <n v="0"/>
    <s v="BOULEVARD EL DORADO"/>
    <x v="2"/>
  </r>
  <r>
    <n v="95"/>
    <d v="2019-06-18T00:00:00"/>
    <x v="2"/>
    <x v="2"/>
    <x v="1"/>
    <s v="CAJA"/>
    <s v="ALIMENTACION DE EMPLEADOS CTA NUEVA"/>
    <s v="TRANSACCIONES DEL DIA 06/18/2019SPYRAL - GESTION ADMINISTRATIVA"/>
    <n v="16"/>
    <n v="0"/>
    <s v="BOULEVARD EL DORADO"/>
    <x v="2"/>
  </r>
  <r>
    <n v="95"/>
    <d v="2019-07-05T00:00:00"/>
    <x v="6"/>
    <x v="6"/>
    <x v="1"/>
    <s v="CAJA"/>
    <s v="ALIMENTACION DE EMPLEADOS CTA NUEVA"/>
    <s v="TRANSACCIONES DEL DIA 07/05/2019SPYRAL - GESTION ADMINISTRATIVA"/>
    <n v="8"/>
    <n v="0"/>
    <s v="BOULEVARD EL DORADO"/>
    <x v="2"/>
  </r>
  <r>
    <n v="95"/>
    <d v="2019-07-08T00:00:00"/>
    <x v="6"/>
    <x v="6"/>
    <x v="1"/>
    <s v="CAJA"/>
    <s v="ALIMENTACION DE EMPLEADOS CTA NUEVA"/>
    <s v="TRANSACCIONES DEL DIA 07/08/2019SPYRAL - GESTION ADMINISTRATIVA"/>
    <n v="8"/>
    <n v="0"/>
    <s v="BOULEVARD EL DORADO"/>
    <x v="2"/>
  </r>
  <r>
    <n v="95"/>
    <d v="2019-07-20T00:00:00"/>
    <x v="6"/>
    <x v="6"/>
    <x v="1"/>
    <s v="CAJA"/>
    <s v="ALIMENTACION DE EMPLEADOS CTA NUEVA"/>
    <s v="TRANSACCIONES DEL DIA 07/20/2019SPYRAL - GESTION ADMINISTRATIVA"/>
    <n v="24"/>
    <n v="0"/>
    <s v="BOULEVARD EL DORADO"/>
    <x v="2"/>
  </r>
  <r>
    <n v="95"/>
    <d v="2019-07-25T00:00:00"/>
    <x v="6"/>
    <x v="6"/>
    <x v="1"/>
    <s v="CAJA"/>
    <s v="ALIMENTACION DE EMPLEADOS CTA NUEVA"/>
    <s v="TRANSACCIONES DEL DIA 07/25/2019SPYRAL - GESTION ADMINISTRATIVA"/>
    <n v="8"/>
    <n v="0"/>
    <s v="BOULEVARD EL DORADO"/>
    <x v="2"/>
  </r>
  <r>
    <n v="95"/>
    <d v="2019-01-16T00:00:00"/>
    <x v="7"/>
    <x v="7"/>
    <x v="1"/>
    <s v="SERVICIOS PERSONALES"/>
    <s v="ALIMENTACION DE EMPLEADOS CTA NUEVA"/>
    <s v="TRANSACCIONES DEL DIA 01/16/2019SPYRAL - GESTION ADMINISTRATIVA"/>
    <n v="8"/>
    <n v="0"/>
    <s v="BOULEVARD EL DORADO"/>
    <x v="2"/>
  </r>
  <r>
    <n v="95"/>
    <d v="2019-01-21T00:00:00"/>
    <x v="7"/>
    <x v="7"/>
    <x v="1"/>
    <s v="SERVICIOS PERSONALES"/>
    <s v="ALIMENTACION DE EMPLEADOS CTA NUEVA"/>
    <s v="TRANSACCIONES DEL DIA 01/21/2019SPYRAL - GESTION ADMINISTRATIVA"/>
    <n v="16"/>
    <n v="0"/>
    <s v="BOULEVARD EL DORADO"/>
    <x v="2"/>
  </r>
  <r>
    <n v="95"/>
    <d v="2019-02-11T00:00:00"/>
    <x v="8"/>
    <x v="8"/>
    <x v="1"/>
    <s v="SERVICIOS PERSONALES"/>
    <s v="ALIMENTACION DE EMPLEADOS CTA NUEVA"/>
    <s v="TRANSACCIONES DEL DIA 02/11/2019SPYRAL - GESTION ADMINISTRATIVA"/>
    <n v="8"/>
    <n v="0"/>
    <s v="BOULEVARD EL DORADO"/>
    <x v="2"/>
  </r>
  <r>
    <n v="95"/>
    <d v="2019-04-04T00:00:00"/>
    <x v="10"/>
    <x v="10"/>
    <x v="1"/>
    <s v="SERVICIOS PERSONALES"/>
    <s v="ALIMENTACION DE EMPLEADOS CTA NUEVA"/>
    <s v="TRANSACCIONES DEL DIA 04/04/2019SPYRAL - GESTION ADMINISTRATIVA"/>
    <n v="16"/>
    <n v="0"/>
    <s v="BOULEVARD EL DORADO"/>
    <x v="2"/>
  </r>
  <r>
    <n v="95"/>
    <d v="2019-04-16T00:00:00"/>
    <x v="10"/>
    <x v="10"/>
    <x v="1"/>
    <s v="SERVICIOS PERSONALES"/>
    <s v="ALIMENTACION DE EMPLEADOS CTA NUEVA"/>
    <s v="TRANSACCIONES DEL DIA 04/16/2019SPYRAL - GESTION ADMINISTRATIVA"/>
    <n v="8"/>
    <n v="0"/>
    <s v="BOULEVARD EL DORADO"/>
    <x v="2"/>
  </r>
  <r>
    <n v="95"/>
    <d v="2019-04-22T00:00:00"/>
    <x v="10"/>
    <x v="10"/>
    <x v="1"/>
    <s v="SERVICIOS PERSONALES"/>
    <s v="ALIMENTACION DE EMPLEADOS CTA NUEVA"/>
    <s v="TRANSACCIONES DEL DIA 04/22/2019SPYRAL - GESTION ADMINISTRATIVA"/>
    <n v="8"/>
    <n v="0"/>
    <s v="BOULEVARD EL DORADO"/>
    <x v="2"/>
  </r>
  <r>
    <n v="95"/>
    <d v="2019-05-22T00:00:00"/>
    <x v="11"/>
    <x v="11"/>
    <x v="1"/>
    <s v="SERVICIOS PERSONALES"/>
    <s v="ALIMENTACION DE EMPLEADOS CTA NUEVA"/>
    <s v="TRANSACCIONES DEL DIA 05/22/2019SPYRAL - GESTION ADMINISTRATIVA"/>
    <n v="24"/>
    <n v="0"/>
    <s v="BOULEVARD EL DORADO"/>
    <x v="2"/>
  </r>
  <r>
    <n v="95"/>
    <d v="2019-06-01T00:00:00"/>
    <x v="2"/>
    <x v="2"/>
    <x v="1"/>
    <s v="SERVICIOS PERSONALES"/>
    <s v="ALIMENTACION DE EMPLEADOS CTA NUEVA"/>
    <s v="TRANSACCIONES DEL DIA 06/01/2019SPYRAL - GESTION ADMINISTRATIVA"/>
    <n v="16"/>
    <n v="0"/>
    <s v="BOULEVARD EL DORADO"/>
    <x v="2"/>
  </r>
  <r>
    <n v="95"/>
    <d v="2019-07-16T00:00:00"/>
    <x v="6"/>
    <x v="6"/>
    <x v="1"/>
    <s v="SERVICIOS PERSONALES"/>
    <s v="ALIMENTACION DE EMPLEADOS CTA NUEVA"/>
    <s v="TRANSACCIONES DEL DIA 07/16/2019SPYRAL - GESTION ADMINISTRATIVA"/>
    <n v="8"/>
    <n v="0"/>
    <s v="BOULEVARD EL DORADO"/>
    <x v="2"/>
  </r>
  <r>
    <n v="95"/>
    <d v="2019-07-19T00:00:00"/>
    <x v="6"/>
    <x v="6"/>
    <x v="1"/>
    <s v="SERVICIOS PERSONALES"/>
    <s v="ALIMENTACION DE EMPLEADOS CTA NUEVA"/>
    <s v="TRANSACCIONES DEL DIA 07/19/2019SPYRAL - GESTION ADMINISTRATIVA"/>
    <n v="16"/>
    <n v="0"/>
    <s v="BOULEVARD EL DORADO"/>
    <x v="2"/>
  </r>
  <r>
    <n v="95"/>
    <d v="2019-07-22T00:00:00"/>
    <x v="6"/>
    <x v="6"/>
    <x v="1"/>
    <s v="SERVICIOS PERSONALES"/>
    <s v="ALIMENTACION DE EMPLEADOS CTA NUEVA"/>
    <s v="TRANSACCIONES DEL DIA 07/22/2019SPYRAL - GESTION ADMINISTRATIVA"/>
    <n v="16"/>
    <n v="0"/>
    <s v="BOULEVARD EL DORADO"/>
    <x v="2"/>
  </r>
  <r>
    <n v="95"/>
    <d v="2019-07-29T00:00:00"/>
    <x v="6"/>
    <x v="6"/>
    <x v="1"/>
    <s v="SERVICIOS PERSONALES"/>
    <s v="ALIMENTACION DE EMPLEADOS CTA NUEVA"/>
    <s v="TRANSACCIONES DEL DIA 07/29/2019SPYRAL - GESTION ADMINISTRATIVA"/>
    <n v="8"/>
    <n v="0"/>
    <s v="BOULEVARD EL DORADO"/>
    <x v="2"/>
  </r>
  <r>
    <n v="97"/>
    <d v="2019-03-23T00:00:00"/>
    <x v="9"/>
    <x v="9"/>
    <x v="1"/>
    <s v="ADMINISTRACION DE SUCURSALES"/>
    <s v="ALIMENTACION DE EMPLEADOS CTA NUEVA"/>
    <s v="TRANSACCIONES DEL DIA 03/23/2019SPYRAL - GESTION ADMINISTRATIVA"/>
    <n v="8"/>
    <n v="0"/>
    <s v="SAN SEBASTIAN"/>
    <x v="2"/>
  </r>
  <r>
    <n v="97"/>
    <d v="2019-05-13T00:00:00"/>
    <x v="11"/>
    <x v="11"/>
    <x v="1"/>
    <s v="ADMINISTRACION DE SUCURSALES"/>
    <s v="ALIMENTACION DE EMPLEADOS CTA NUEVA"/>
    <s v="TRANSACCIONES DEL DIA 05/13/2019SPYRAL - GESTION ADMINISTRATIVA"/>
    <n v="8"/>
    <n v="0"/>
    <s v="SAN SEBASTIAN"/>
    <x v="2"/>
  </r>
  <r>
    <n v="97"/>
    <d v="2019-05-30T00:00:00"/>
    <x v="11"/>
    <x v="11"/>
    <x v="1"/>
    <s v="ADMINISTRACION DE SUCURSALES"/>
    <s v="ALIMENTACION DE EMPLEADOS CTA NUEVA"/>
    <s v="TRANSACCIONES DEL DIA 05/30/2019SPYRAL - GESTION ADMINISTRATIVA"/>
    <n v="8"/>
    <n v="0"/>
    <s v="SAN SEBASTIAN"/>
    <x v="2"/>
  </r>
  <r>
    <n v="97"/>
    <d v="2019-01-03T00:00:00"/>
    <x v="7"/>
    <x v="7"/>
    <x v="1"/>
    <s v="CAJA"/>
    <s v="ALIMENTACION DE EMPLEADOS CTA NUEVA"/>
    <s v="TRANSACCIONES DEL DIA 01/03/2019SPYRAL - GESTION ADMINISTRATIVA"/>
    <n v="8"/>
    <n v="0"/>
    <s v="SAN SEBASTIAN"/>
    <x v="2"/>
  </r>
  <r>
    <n v="97"/>
    <d v="2019-01-04T00:00:00"/>
    <x v="7"/>
    <x v="7"/>
    <x v="1"/>
    <s v="CAJA"/>
    <s v="ALIMENTACION DE EMPLEADOS CTA NUEVA"/>
    <s v="TRANSACCIONES DEL DIA 01/04/2019SPYRAL - GESTION ADMINISTRATIVA"/>
    <n v="64"/>
    <n v="0"/>
    <s v="SAN SEBASTIAN"/>
    <x v="2"/>
  </r>
  <r>
    <n v="97"/>
    <d v="2019-01-05T00:00:00"/>
    <x v="7"/>
    <x v="7"/>
    <x v="1"/>
    <s v="CAJA"/>
    <s v="ALIMENTACION DE EMPLEADOS CTA NUEVA"/>
    <s v="TRANSACCIONES DEL DIA 01/05/2019SPYRAL - GESTION ADMINISTRATIVA"/>
    <n v="32"/>
    <n v="0"/>
    <s v="SAN SEBASTIAN"/>
    <x v="2"/>
  </r>
  <r>
    <n v="97"/>
    <d v="2019-01-10T00:00:00"/>
    <x v="7"/>
    <x v="7"/>
    <x v="1"/>
    <s v="CAJA"/>
    <s v="ALIMENTACION DE EMPLEADOS CTA NUEVA"/>
    <s v="TRANSACCIONES DEL DIA 01/10/2019SPYRAL - GESTION ADMINISTRATIVA"/>
    <n v="8"/>
    <n v="0"/>
    <s v="SAN SEBASTIAN"/>
    <x v="2"/>
  </r>
  <r>
    <n v="97"/>
    <d v="2019-01-11T00:00:00"/>
    <x v="7"/>
    <x v="7"/>
    <x v="1"/>
    <s v="CAJA"/>
    <s v="ALIMENTACION DE EMPLEADOS CTA NUEVA"/>
    <s v="TRANSACCIONES DEL DIA 01/11/2019SPYRAL - GESTION ADMINISTRATIVA"/>
    <n v="8"/>
    <n v="0"/>
    <s v="SAN SEBASTIAN"/>
    <x v="2"/>
  </r>
  <r>
    <n v="97"/>
    <d v="2019-01-14T00:00:00"/>
    <x v="7"/>
    <x v="7"/>
    <x v="1"/>
    <s v="CAJA"/>
    <s v="ALIMENTACION DE EMPLEADOS CTA NUEVA"/>
    <s v="TRANSACCIONES DEL DIA 01/14/2019SPYRAL - GESTION ADMINISTRATIVA"/>
    <n v="32"/>
    <n v="0"/>
    <s v="SAN SEBASTIAN"/>
    <x v="2"/>
  </r>
  <r>
    <n v="97"/>
    <d v="2019-01-15T00:00:00"/>
    <x v="7"/>
    <x v="7"/>
    <x v="1"/>
    <s v="CAJA"/>
    <s v="ALIMENTACION DE EMPLEADOS CTA NUEVA"/>
    <s v="TRANSACCIONES DEL DIA 01/15/2019SPYRAL - GESTION ADMINISTRATIVA"/>
    <n v="16"/>
    <n v="0"/>
    <s v="SAN SEBASTIAN"/>
    <x v="2"/>
  </r>
  <r>
    <n v="97"/>
    <d v="2019-01-21T00:00:00"/>
    <x v="7"/>
    <x v="7"/>
    <x v="1"/>
    <s v="CAJA"/>
    <s v="ALIMENTACION DE EMPLEADOS CTA NUEVA"/>
    <s v="TRANSACCIONES DEL DIA 01/21/2019SPYRAL - GESTION ADMINISTRATIVA"/>
    <n v="80"/>
    <n v="0"/>
    <s v="SAN SEBASTIAN"/>
    <x v="2"/>
  </r>
  <r>
    <n v="97"/>
    <d v="2019-01-22T00:00:00"/>
    <x v="7"/>
    <x v="7"/>
    <x v="1"/>
    <s v="CAJA"/>
    <s v="ALIMENTACION DE EMPLEADOS CTA NUEVA"/>
    <s v="TRANSACCIONES DEL DIA 01/22/2019SPYRAL - GESTION ADMINISTRATIVA"/>
    <n v="56"/>
    <n v="0"/>
    <s v="SAN SEBASTIAN"/>
    <x v="2"/>
  </r>
  <r>
    <n v="97"/>
    <d v="2019-01-30T00:00:00"/>
    <x v="7"/>
    <x v="7"/>
    <x v="1"/>
    <s v="CAJA"/>
    <s v="ALIMENTACION DE EMPLEADOS CTA NUEVA"/>
    <s v="TRANSACCIONES DEL DIA 01/30/2019SPYRAL - GESTION ADMINISTRATIVA"/>
    <n v="48"/>
    <n v="0"/>
    <s v="SAN SEBASTIAN"/>
    <x v="2"/>
  </r>
  <r>
    <n v="97"/>
    <d v="2019-02-01T00:00:00"/>
    <x v="8"/>
    <x v="8"/>
    <x v="1"/>
    <s v="CAJA"/>
    <s v="ALIMENTACION DE EMPLEADOS CTA NUEVA"/>
    <s v="TRANSACCIONES DEL DIA 02/01/2019SPYRAL - GESTION ADMINISTRATIVA"/>
    <n v="72"/>
    <n v="0"/>
    <s v="SAN SEBASTIAN"/>
    <x v="2"/>
  </r>
  <r>
    <n v="97"/>
    <d v="2019-02-04T00:00:00"/>
    <x v="8"/>
    <x v="8"/>
    <x v="1"/>
    <s v="CAJA"/>
    <s v="ALIMENTACION DE EMPLEADOS CTA NUEVA"/>
    <s v="TRANSACCIONES DEL DIA 02/04/2019SPYRAL - GESTION ADMINISTRATIVA"/>
    <n v="16"/>
    <n v="0"/>
    <s v="SAN SEBASTIAN"/>
    <x v="2"/>
  </r>
  <r>
    <n v="97"/>
    <d v="2019-02-08T00:00:00"/>
    <x v="8"/>
    <x v="8"/>
    <x v="1"/>
    <s v="CAJA"/>
    <s v="ALIMENTACION DE EMPLEADOS CTA NUEVA"/>
    <s v="TRANSACCIONES DEL DIA 02/08/2019SPYRAL - GESTION ADMINISTRATIVA"/>
    <n v="32"/>
    <n v="0"/>
    <s v="SAN SEBASTIAN"/>
    <x v="2"/>
  </r>
  <r>
    <n v="97"/>
    <d v="2019-02-11T00:00:00"/>
    <x v="8"/>
    <x v="8"/>
    <x v="1"/>
    <s v="CAJA"/>
    <s v="ALIMENTACION DE EMPLEADOS CTA NUEVA"/>
    <s v="TRANSACCIONES DEL DIA 02/11/2019SPYRAL - GESTION ADMINISTRATIVA"/>
    <n v="8"/>
    <n v="0"/>
    <s v="SAN SEBASTIAN"/>
    <x v="2"/>
  </r>
  <r>
    <n v="97"/>
    <d v="2019-02-13T00:00:00"/>
    <x v="8"/>
    <x v="8"/>
    <x v="1"/>
    <s v="CAJA"/>
    <s v="ALIMENTACION DE EMPLEADOS CTA NUEVA"/>
    <s v="TRANSACCIONES DEL DIA 02/13/2019SPYRAL - GESTION ADMINISTRATIVA"/>
    <n v="32"/>
    <n v="0"/>
    <s v="SAN SEBASTIAN"/>
    <x v="2"/>
  </r>
  <r>
    <n v="97"/>
    <d v="2019-02-15T00:00:00"/>
    <x v="8"/>
    <x v="8"/>
    <x v="1"/>
    <s v="CAJA"/>
    <s v="ALIMENTACION DE EMPLEADOS CTA NUEVA"/>
    <s v="TRANSACCIONES DEL DIA 02/15/2019SPYRAL - GESTION ADMINISTRATIVA"/>
    <n v="32"/>
    <n v="0"/>
    <s v="SAN SEBASTIAN"/>
    <x v="2"/>
  </r>
  <r>
    <n v="97"/>
    <d v="2019-02-18T00:00:00"/>
    <x v="8"/>
    <x v="8"/>
    <x v="1"/>
    <s v="CAJA"/>
    <s v="ALIMENTACION DE EMPLEADOS CTA NUEVA"/>
    <s v="TRANSACCIONES DEL DIA 02/18/2019SPYRAL - GESTION ADMINISTRATIVA"/>
    <n v="64"/>
    <n v="0"/>
    <s v="SAN SEBASTIAN"/>
    <x v="2"/>
  </r>
  <r>
    <n v="97"/>
    <d v="2019-02-20T00:00:00"/>
    <x v="8"/>
    <x v="8"/>
    <x v="1"/>
    <s v="CAJA"/>
    <s v="ALIMENTACION DE EMPLEADOS CTA NUEVA"/>
    <s v="TRANSACCIONES DEL DIA 02/20/2019SPYRAL - GESTION ADMINISTRATIVA"/>
    <n v="8"/>
    <n v="0"/>
    <s v="SAN SEBASTIAN"/>
    <x v="2"/>
  </r>
  <r>
    <n v="97"/>
    <d v="2019-02-21T00:00:00"/>
    <x v="8"/>
    <x v="8"/>
    <x v="1"/>
    <s v="CAJA"/>
    <s v="ALIMENTACION DE EMPLEADOS CTA NUEVA"/>
    <s v="TRANSACCIONES DEL DIA 02/21/2019SPYRAL - GESTION ADMINISTRATIVA"/>
    <n v="8"/>
    <n v="0"/>
    <s v="SAN SEBASTIAN"/>
    <x v="2"/>
  </r>
  <r>
    <n v="97"/>
    <d v="2019-02-25T00:00:00"/>
    <x v="8"/>
    <x v="8"/>
    <x v="1"/>
    <s v="CAJA"/>
    <s v="ALIMENTACION DE EMPLEADOS CTA NUEVA"/>
    <s v="TRANSACCIONES DEL DIA 02/25/2019SPYRAL - GESTION ADMINISTRATIVA"/>
    <n v="24"/>
    <n v="0"/>
    <s v="SAN SEBASTIAN"/>
    <x v="2"/>
  </r>
  <r>
    <n v="97"/>
    <d v="2019-02-27T00:00:00"/>
    <x v="8"/>
    <x v="8"/>
    <x v="1"/>
    <s v="CAJA"/>
    <s v="ALIMENTACION DE EMPLEADOS CTA NUEVA"/>
    <s v="TRANSACCIONES DEL DIA 02/27/2019SPYRAL - GESTION ADMINISTRATIVA"/>
    <n v="24"/>
    <n v="0"/>
    <s v="SAN SEBASTIAN"/>
    <x v="2"/>
  </r>
  <r>
    <n v="97"/>
    <d v="2019-03-06T00:00:00"/>
    <x v="9"/>
    <x v="9"/>
    <x v="1"/>
    <s v="CAJA"/>
    <s v="ALIMENTACION DE EMPLEADOS CTA NUEVA"/>
    <s v="TRANSACCIONES DEL DIA 03/06/2019SPYRAL - GESTION ADMINISTRATIVA"/>
    <n v="128"/>
    <n v="0"/>
    <s v="SAN SEBASTIAN"/>
    <x v="2"/>
  </r>
  <r>
    <n v="97"/>
    <d v="2019-03-11T00:00:00"/>
    <x v="9"/>
    <x v="9"/>
    <x v="1"/>
    <s v="CAJA"/>
    <s v="ALIMENTACION DE EMPLEADOS CTA NUEVA"/>
    <s v="TRANSACCIONES DEL DIA 03/11/2019SPYRAL - GESTION ADMINISTRATIVA"/>
    <n v="24"/>
    <n v="0"/>
    <s v="SAN SEBASTIAN"/>
    <x v="2"/>
  </r>
  <r>
    <n v="97"/>
    <d v="2019-03-13T00:00:00"/>
    <x v="9"/>
    <x v="9"/>
    <x v="1"/>
    <s v="CAJA"/>
    <s v="ALIMENTACION DE EMPLEADOS CTA NUEVA"/>
    <s v="TRANSACCIONES DEL DIA 03/13/2019SPYRAL - GESTION ADMINISTRATIVA"/>
    <n v="16"/>
    <n v="0"/>
    <s v="SAN SEBASTIAN"/>
    <x v="2"/>
  </r>
  <r>
    <n v="97"/>
    <d v="2019-03-18T00:00:00"/>
    <x v="9"/>
    <x v="9"/>
    <x v="1"/>
    <s v="CAJA"/>
    <s v="ALIMENTACION DE EMPLEADOS CTA NUEVA"/>
    <s v="TRANSACCIONES DEL DIA 03/18/2019SPYRAL - GESTION ADMINISTRATIVA"/>
    <n v="72"/>
    <n v="0"/>
    <s v="SAN SEBASTIAN"/>
    <x v="2"/>
  </r>
  <r>
    <n v="97"/>
    <d v="2019-03-19T00:00:00"/>
    <x v="9"/>
    <x v="9"/>
    <x v="1"/>
    <s v="CAJA"/>
    <s v="ALIMENTACION DE EMPLEADOS CTA NUEVA"/>
    <s v="TRANSACCIONES DEL DIA 03/19/2019SPYRAL - GESTION ADMINISTRATIVA"/>
    <n v="8"/>
    <n v="0"/>
    <s v="SAN SEBASTIAN"/>
    <x v="2"/>
  </r>
  <r>
    <n v="97"/>
    <d v="2019-03-21T00:00:00"/>
    <x v="9"/>
    <x v="9"/>
    <x v="1"/>
    <s v="CAJA"/>
    <s v="ALIMENTACION DE EMPLEADOS CTA NUEVA"/>
    <s v="TRANSACCIONES DEL DIA 03/21/2019SPYRAL - GESTION ADMINISTRATIVA"/>
    <n v="16"/>
    <n v="0"/>
    <s v="SAN SEBASTIAN"/>
    <x v="2"/>
  </r>
  <r>
    <n v="97"/>
    <d v="2019-03-25T00:00:00"/>
    <x v="9"/>
    <x v="9"/>
    <x v="1"/>
    <s v="CAJA"/>
    <s v="ALIMENTACION DE EMPLEADOS CTA NUEVA"/>
    <s v="TRANSACCIONES DEL DIA 03/25/2019SPYRAL - GESTION ADMINISTRATIVA"/>
    <n v="16"/>
    <n v="0"/>
    <s v="SAN SEBASTIAN"/>
    <x v="2"/>
  </r>
  <r>
    <n v="97"/>
    <d v="2019-03-26T00:00:00"/>
    <x v="9"/>
    <x v="9"/>
    <x v="1"/>
    <s v="CAJA"/>
    <s v="ALIMENTACION DE EMPLEADOS CTA NUEVA"/>
    <s v="TRANSACCIONES DEL DIA 03/26/2019SPYRAL - GESTION ADMINISTRATIVA"/>
    <n v="8"/>
    <n v="0"/>
    <s v="SAN SEBASTIAN"/>
    <x v="2"/>
  </r>
  <r>
    <n v="97"/>
    <d v="2019-03-28T00:00:00"/>
    <x v="9"/>
    <x v="9"/>
    <x v="1"/>
    <s v="CAJA"/>
    <s v="ALIMENTACION DE EMPLEADOS CTA NUEVA"/>
    <s v="TRANSACCIONES DEL DIA 03/28/2019SPYRAL - GESTION ADMINISTRATIVA"/>
    <n v="8"/>
    <n v="0"/>
    <s v="SAN SEBASTIAN"/>
    <x v="2"/>
  </r>
  <r>
    <n v="97"/>
    <d v="2019-03-29T00:00:00"/>
    <x v="9"/>
    <x v="9"/>
    <x v="1"/>
    <s v="CAJA"/>
    <s v="ALIMENTACION DE EMPLEADOS CTA NUEVA"/>
    <s v="TRANSACCIONES DEL DIA 03/29/2019SPYRAL - GESTION ADMINISTRATIVA"/>
    <n v="8"/>
    <n v="0"/>
    <s v="SAN SEBASTIAN"/>
    <x v="2"/>
  </r>
  <r>
    <n v="97"/>
    <d v="2019-04-01T00:00:00"/>
    <x v="10"/>
    <x v="10"/>
    <x v="1"/>
    <s v="CAJA"/>
    <s v="ALIMENTACION DE EMPLEADOS CTA NUEVA"/>
    <s v="TRANSACCIONES DEL DIA 04/01/2019SPYRAL - GESTION ADMINISTRATIVA"/>
    <n v="8"/>
    <n v="0"/>
    <s v="SAN SEBASTIAN"/>
    <x v="2"/>
  </r>
  <r>
    <n v="97"/>
    <d v="2019-04-02T00:00:00"/>
    <x v="10"/>
    <x v="10"/>
    <x v="1"/>
    <s v="CAJA"/>
    <s v="ALIMENTACION DE EMPLEADOS CTA NUEVA"/>
    <s v="TRANSACCIONES DEL DIA 04/02/2019SPYRAL - GESTION ADMINISTRATIVA"/>
    <n v="48"/>
    <n v="0"/>
    <s v="SAN SEBASTIAN"/>
    <x v="2"/>
  </r>
  <r>
    <n v="97"/>
    <d v="2019-04-04T00:00:00"/>
    <x v="10"/>
    <x v="10"/>
    <x v="1"/>
    <s v="CAJA"/>
    <s v="ALIMENTACION DE EMPLEADOS CTA NUEVA"/>
    <s v="TRANSACCIONES DEL DIA 04/04/2019SPYRAL - GESTION ADMINISTRATIVA"/>
    <n v="16"/>
    <n v="0"/>
    <s v="SAN SEBASTIAN"/>
    <x v="2"/>
  </r>
  <r>
    <n v="97"/>
    <d v="2019-04-06T00:00:00"/>
    <x v="10"/>
    <x v="10"/>
    <x v="1"/>
    <s v="CAJA"/>
    <s v="ALIMENTACION DE EMPLEADOS CTA NUEVA"/>
    <s v="TRANSACCIONES DEL DIA 04/06/2019SPYRAL - GESTION ADMINISTRATIVA"/>
    <n v="8"/>
    <n v="0"/>
    <s v="SAN SEBASTIAN"/>
    <x v="2"/>
  </r>
  <r>
    <n v="97"/>
    <d v="2019-04-08T00:00:00"/>
    <x v="10"/>
    <x v="10"/>
    <x v="1"/>
    <s v="CAJA"/>
    <s v="ALIMENTACION DE EMPLEADOS CTA NUEVA"/>
    <s v="TRANSACCIONES DEL DIA 04/08/2019SPYRAL - GESTION ADMINISTRATIVA"/>
    <n v="8"/>
    <n v="0"/>
    <s v="SAN SEBASTIAN"/>
    <x v="2"/>
  </r>
  <r>
    <n v="97"/>
    <d v="2019-04-09T00:00:00"/>
    <x v="10"/>
    <x v="10"/>
    <x v="1"/>
    <s v="CAJA"/>
    <s v="ALIMENTACION DE EMPLEADOS CTA NUEVA"/>
    <s v="TRANSACCIONES DEL DIA 04/09/2019SPYRAL - GESTION ADMINISTRATIVA"/>
    <n v="16"/>
    <n v="0"/>
    <s v="SAN SEBASTIAN"/>
    <x v="2"/>
  </r>
  <r>
    <n v="97"/>
    <d v="2019-04-10T00:00:00"/>
    <x v="10"/>
    <x v="10"/>
    <x v="1"/>
    <s v="CAJA"/>
    <s v="ALIMENTACION DE EMPLEADOS CTA NUEVA"/>
    <s v="TRANSACCIONES DEL DIA 04/10/2019SPYRAL - GESTION ADMINISTRATIVA"/>
    <n v="16"/>
    <n v="0"/>
    <s v="SAN SEBASTIAN"/>
    <x v="2"/>
  </r>
  <r>
    <n v="97"/>
    <d v="2019-04-12T00:00:00"/>
    <x v="10"/>
    <x v="10"/>
    <x v="1"/>
    <s v="CAJA"/>
    <s v="ALIMENTACION DE EMPLEADOS CTA NUEVA"/>
    <s v="TRANSACCIONES DEL DIA 04/12/2019SPYRAL - GESTION ADMINISTRATIVA"/>
    <n v="16"/>
    <n v="0"/>
    <s v="SAN SEBASTIAN"/>
    <x v="2"/>
  </r>
  <r>
    <n v="97"/>
    <d v="2019-04-15T00:00:00"/>
    <x v="10"/>
    <x v="10"/>
    <x v="1"/>
    <s v="CAJA"/>
    <s v="ALIMENTACION DE EMPLEADOS CTA NUEVA"/>
    <s v="TRANSACCIONES DEL DIA 04/15/2019SPYRAL - GESTION ADMINISTRATIVA"/>
    <n v="8"/>
    <n v="0"/>
    <s v="SAN SEBASTIAN"/>
    <x v="2"/>
  </r>
  <r>
    <n v="97"/>
    <d v="2019-04-16T00:00:00"/>
    <x v="10"/>
    <x v="10"/>
    <x v="1"/>
    <s v="CAJA"/>
    <s v="ALIMENTACION DE EMPLEADOS CTA NUEVA"/>
    <s v="TRANSACCIONES DEL DIA 04/16/2019SPYRAL - GESTION ADMINISTRATIVA"/>
    <n v="16"/>
    <n v="0"/>
    <s v="SAN SEBASTIAN"/>
    <x v="2"/>
  </r>
  <r>
    <n v="97"/>
    <d v="2019-04-17T00:00:00"/>
    <x v="10"/>
    <x v="10"/>
    <x v="1"/>
    <s v="CAJA"/>
    <s v="ALIMENTACION DE EMPLEADOS CTA NUEVA"/>
    <s v="TRANSACCIONES DEL DIA 04/17/2019SPYRAL - GESTION ADMINISTRATIVA"/>
    <n v="56"/>
    <n v="0"/>
    <s v="SAN SEBASTIAN"/>
    <x v="2"/>
  </r>
  <r>
    <n v="97"/>
    <d v="2019-04-18T00:00:00"/>
    <x v="10"/>
    <x v="10"/>
    <x v="1"/>
    <s v="CAJA"/>
    <s v="ALIMENTACION DE EMPLEADOS CTA NUEVA"/>
    <s v="TRANSACCIONES DEL DIA 04/18/2019SPYRAL - GESTION ADMINISTRATIVA"/>
    <n v="24"/>
    <n v="0"/>
    <s v="SAN SEBASTIAN"/>
    <x v="2"/>
  </r>
  <r>
    <n v="97"/>
    <d v="2019-04-22T00:00:00"/>
    <x v="10"/>
    <x v="10"/>
    <x v="1"/>
    <s v="CAJA"/>
    <s v="ALIMENTACION DE EMPLEADOS CTA NUEVA"/>
    <s v="TRANSACCIONES DEL DIA 04/22/2019SPYRAL - GESTION ADMINISTRATIVA"/>
    <n v="8"/>
    <n v="0"/>
    <s v="SAN SEBASTIAN"/>
    <x v="2"/>
  </r>
  <r>
    <n v="97"/>
    <d v="2019-04-24T00:00:00"/>
    <x v="10"/>
    <x v="10"/>
    <x v="1"/>
    <s v="CAJA"/>
    <s v="ALIMENTACION DE EMPLEADOS CTA NUEVA"/>
    <s v="TRANSACCIONES DEL DIA 04/24/2019SPYRAL - GESTION ADMINISTRATIVA"/>
    <n v="16"/>
    <n v="0"/>
    <s v="SAN SEBASTIAN"/>
    <x v="2"/>
  </r>
  <r>
    <n v="97"/>
    <d v="2019-04-26T00:00:00"/>
    <x v="10"/>
    <x v="10"/>
    <x v="1"/>
    <s v="CAJA"/>
    <s v="ALIMENTACION DE EMPLEADOS CTA NUEVA"/>
    <s v="TRANSACCIONES DEL DIA 04/26/2019SPYRAL - GESTION ADMINISTRATIVA"/>
    <n v="16"/>
    <n v="0"/>
    <s v="SAN SEBASTIAN"/>
    <x v="2"/>
  </r>
  <r>
    <n v="97"/>
    <d v="2019-05-02T00:00:00"/>
    <x v="11"/>
    <x v="11"/>
    <x v="1"/>
    <s v="CAJA"/>
    <s v="ALIMENTACION DE EMPLEADOS CTA NUEVA"/>
    <s v="TRANSACCIONES DEL DIA 05/02/2019SPYRAL - GESTION ADMINISTRATIVA"/>
    <n v="24"/>
    <n v="0"/>
    <s v="SAN SEBASTIAN"/>
    <x v="2"/>
  </r>
  <r>
    <n v="97"/>
    <d v="2019-05-06T00:00:00"/>
    <x v="11"/>
    <x v="11"/>
    <x v="1"/>
    <s v="CAJA"/>
    <s v="ALIMENTACION DE EMPLEADOS CTA NUEVA"/>
    <s v="TRANSACCIONES DEL DIA 05/06/2019SPYRAL - GESTION ADMINISTRATIVA"/>
    <n v="64"/>
    <n v="0"/>
    <s v="SAN SEBASTIAN"/>
    <x v="2"/>
  </r>
  <r>
    <n v="97"/>
    <d v="2019-05-07T00:00:00"/>
    <x v="11"/>
    <x v="11"/>
    <x v="1"/>
    <s v="CAJA"/>
    <s v="ALIMENTACION DE EMPLEADOS CTA NUEVA"/>
    <s v="TRANSACCIONES DEL DIA 05/07/2019SPYRAL - GESTION ADMINISTRATIVA"/>
    <n v="24"/>
    <n v="0"/>
    <s v="SAN SEBASTIAN"/>
    <x v="2"/>
  </r>
  <r>
    <n v="97"/>
    <d v="2019-05-09T00:00:00"/>
    <x v="11"/>
    <x v="11"/>
    <x v="1"/>
    <s v="CAJA"/>
    <s v="ALIMENTACION DE EMPLEADOS CTA NUEVA"/>
    <s v="TRANSACCIONES DEL DIA 05/09/2019SPYRAL - GESTION ADMINISTRATIVA"/>
    <n v="16"/>
    <n v="0"/>
    <s v="SAN SEBASTIAN"/>
    <x v="2"/>
  </r>
  <r>
    <n v="97"/>
    <d v="2019-05-10T00:00:00"/>
    <x v="11"/>
    <x v="11"/>
    <x v="1"/>
    <s v="CAJA"/>
    <s v="ALIMENTACION DE EMPLEADOS CTA NUEVA"/>
    <s v="TRANSACCIONES DEL DIA 05/10/2019SPYRAL - GESTION ADMINISTRATIVA"/>
    <n v="16"/>
    <n v="0"/>
    <s v="SAN SEBASTIAN"/>
    <x v="2"/>
  </r>
  <r>
    <n v="97"/>
    <d v="2019-05-13T00:00:00"/>
    <x v="11"/>
    <x v="11"/>
    <x v="1"/>
    <s v="CAJA"/>
    <s v="ALIMENTACION DE EMPLEADOS CTA NUEVA"/>
    <s v="TRANSACCIONES DEL DIA 05/13/2019SPYRAL - GESTION ADMINISTRATIVA"/>
    <n v="16"/>
    <n v="0"/>
    <s v="SAN SEBASTIAN"/>
    <x v="2"/>
  </r>
  <r>
    <n v="97"/>
    <d v="2019-05-15T00:00:00"/>
    <x v="11"/>
    <x v="11"/>
    <x v="1"/>
    <s v="CAJA"/>
    <s v="ALIMENTACION DE EMPLEADOS CTA NUEVA"/>
    <s v="TRANSACCIONES DEL DIA 05/15/2019SPYRAL - GESTION ADMINISTRATIVA"/>
    <n v="8"/>
    <n v="0"/>
    <s v="SAN SEBASTIAN"/>
    <x v="2"/>
  </r>
  <r>
    <n v="97"/>
    <d v="2019-05-18T00:00:00"/>
    <x v="11"/>
    <x v="11"/>
    <x v="1"/>
    <s v="CAJA"/>
    <s v="ALIMENTACION DE EMPLEADOS CTA NUEVA"/>
    <s v="TRANSACCIONES DEL DIA 05/18/2019SPYRAL - GESTION ADMINISTRATIVA"/>
    <n v="96"/>
    <n v="0"/>
    <s v="SAN SEBASTIAN"/>
    <x v="2"/>
  </r>
  <r>
    <n v="97"/>
    <d v="2019-05-21T00:00:00"/>
    <x v="11"/>
    <x v="11"/>
    <x v="1"/>
    <s v="CAJA"/>
    <s v="ALIMENTACION DE EMPLEADOS CTA NUEVA"/>
    <s v="TRANSACCIONES DEL DIA 05/21/2019SPYRAL - GESTION ADMINISTRATIVA"/>
    <n v="16"/>
    <n v="0"/>
    <s v="SAN SEBASTIAN"/>
    <x v="2"/>
  </r>
  <r>
    <n v="97"/>
    <d v="2019-05-22T00:00:00"/>
    <x v="11"/>
    <x v="11"/>
    <x v="1"/>
    <s v="CAJA"/>
    <s v="ALIMENTACION DE EMPLEADOS CTA NUEVA"/>
    <s v="TRANSACCIONES DEL DIA 05/22/2019SPYRAL - GESTION ADMINISTRATIVA"/>
    <n v="8"/>
    <n v="0"/>
    <s v="SAN SEBASTIAN"/>
    <x v="2"/>
  </r>
  <r>
    <n v="97"/>
    <d v="2019-05-23T00:00:00"/>
    <x v="11"/>
    <x v="11"/>
    <x v="1"/>
    <s v="CAJA"/>
    <s v="ALIMENTACION DE EMPLEADOS CTA NUEVA"/>
    <s v="TRANSACCIONES DEL DIA 05/23/2019SPYRAL - GESTION ADMINISTRATIVA"/>
    <n v="8"/>
    <n v="0"/>
    <s v="SAN SEBASTIAN"/>
    <x v="2"/>
  </r>
  <r>
    <n v="97"/>
    <d v="2019-05-25T00:00:00"/>
    <x v="11"/>
    <x v="11"/>
    <x v="1"/>
    <s v="CAJA"/>
    <s v="ALIMENTACION DE EMPLEADOS CTA NUEVA"/>
    <s v="TRANSACCIONES DEL DIA 05/25/2019SPYRAL - GESTION ADMINISTRATIVA"/>
    <n v="8"/>
    <n v="0"/>
    <s v="SAN SEBASTIAN"/>
    <x v="2"/>
  </r>
  <r>
    <n v="97"/>
    <d v="2019-05-28T00:00:00"/>
    <x v="11"/>
    <x v="11"/>
    <x v="1"/>
    <s v="CAJA"/>
    <s v="ALIMENTACION DE EMPLEADOS CTA NUEVA"/>
    <s v="TRANSACCIONES DEL DIA 05/28/2019SPYRAL - GESTION ADMINISTRATIVA"/>
    <n v="16"/>
    <n v="0"/>
    <s v="SAN SEBASTIAN"/>
    <x v="2"/>
  </r>
  <r>
    <n v="97"/>
    <d v="2019-05-29T00:00:00"/>
    <x v="11"/>
    <x v="11"/>
    <x v="1"/>
    <s v="CAJA"/>
    <s v="ALIMENTACION DE EMPLEADOS CTA NUEVA"/>
    <s v="TRANSACCIONES DEL DIA 05/29/2019SPYRAL - GESTION ADMINISTRATIVA"/>
    <n v="8"/>
    <n v="0"/>
    <s v="SAN SEBASTIAN"/>
    <x v="2"/>
  </r>
  <r>
    <n v="97"/>
    <d v="2019-05-30T00:00:00"/>
    <x v="11"/>
    <x v="11"/>
    <x v="1"/>
    <s v="CAJA"/>
    <s v="ALIMENTACION DE EMPLEADOS CTA NUEVA"/>
    <s v="TRANSACCIONES DEL DIA 05/30/2019SPYRAL - GESTION ADMINISTRATIVA"/>
    <n v="8"/>
    <n v="0"/>
    <s v="SAN SEBASTIAN"/>
    <x v="2"/>
  </r>
  <r>
    <n v="97"/>
    <d v="2019-06-01T00:00:00"/>
    <x v="2"/>
    <x v="2"/>
    <x v="1"/>
    <s v="CAJA"/>
    <s v="ALIMENTACION DE EMPLEADOS CTA NUEVA"/>
    <s v="TRANSACCIONES DEL DIA 06/01/2019SPYRAL - GESTION ADMINISTRATIVA"/>
    <n v="72"/>
    <n v="0"/>
    <s v="SAN SEBASTIAN"/>
    <x v="2"/>
  </r>
  <r>
    <n v="97"/>
    <d v="2019-06-07T00:00:00"/>
    <x v="2"/>
    <x v="2"/>
    <x v="1"/>
    <s v="CAJA"/>
    <s v="ALIMENTACION DE EMPLEADOS CTA NUEVA"/>
    <s v="TRANSACCIONES DEL DIA 06/07/2019SPYRAL - GESTION ADMINISTRATIVA"/>
    <n v="48"/>
    <n v="0"/>
    <s v="SAN SEBASTIAN"/>
    <x v="2"/>
  </r>
  <r>
    <n v="97"/>
    <d v="2019-06-08T00:00:00"/>
    <x v="2"/>
    <x v="2"/>
    <x v="1"/>
    <s v="CAJA"/>
    <s v="ALIMENTACION DE EMPLEADOS CTA NUEVA"/>
    <s v="TRANSACCIONES DEL DIA 06/08/2019SPYRAL - GESTION ADMINISTRATIVA"/>
    <n v="8"/>
    <n v="0"/>
    <s v="SAN SEBASTIAN"/>
    <x v="2"/>
  </r>
  <r>
    <n v="97"/>
    <d v="2019-06-12T00:00:00"/>
    <x v="2"/>
    <x v="2"/>
    <x v="1"/>
    <s v="CAJA"/>
    <s v="ALIMENTACION DE EMPLEADOS CTA NUEVA"/>
    <s v="TRANSACCIONES DEL DIA 06/12/2019SPYRAL - GESTION ADMINISTRATIVA"/>
    <n v="16"/>
    <n v="0"/>
    <s v="SAN SEBASTIAN"/>
    <x v="2"/>
  </r>
  <r>
    <n v="97"/>
    <d v="2019-06-13T00:00:00"/>
    <x v="2"/>
    <x v="2"/>
    <x v="1"/>
    <s v="CAJA"/>
    <s v="ALIMENTACION DE EMPLEADOS CTA NUEVA"/>
    <s v="TRANSACCIONES DEL DIA 06/13/2019SPYRAL - GESTION ADMINISTRATIVA"/>
    <n v="16"/>
    <n v="0"/>
    <s v="SAN SEBASTIAN"/>
    <x v="2"/>
  </r>
  <r>
    <n v="97"/>
    <d v="2019-06-14T00:00:00"/>
    <x v="2"/>
    <x v="2"/>
    <x v="1"/>
    <s v="CAJA"/>
    <s v="ALIMENTACION DE EMPLEADOS CTA NUEVA"/>
    <s v="TRANSACCIONES DEL DIA 06/14/2019SPYRAL - GESTION ADMINISTRATIVA"/>
    <n v="8"/>
    <n v="0"/>
    <s v="SAN SEBASTIAN"/>
    <x v="2"/>
  </r>
  <r>
    <n v="97"/>
    <d v="2019-06-17T00:00:00"/>
    <x v="2"/>
    <x v="2"/>
    <x v="1"/>
    <s v="CAJA"/>
    <s v="ALIMENTACION DE EMPLEADOS CTA NUEVA"/>
    <s v="TRANSACCIONES DEL DIA 06/17/2019SPYRAL - GESTION ADMINISTRATIVA"/>
    <n v="64"/>
    <n v="0"/>
    <s v="SAN SEBASTIAN"/>
    <x v="2"/>
  </r>
  <r>
    <n v="97"/>
    <d v="2019-06-19T00:00:00"/>
    <x v="2"/>
    <x v="2"/>
    <x v="1"/>
    <s v="CAJA"/>
    <s v="ALIMENTACION DE EMPLEADOS CTA NUEVA"/>
    <s v="TRANSACCIONES DEL DIA 06/19/2019SPYRAL - GESTION ADMINISTRATIVA"/>
    <n v="24"/>
    <n v="0"/>
    <s v="SAN SEBASTIAN"/>
    <x v="2"/>
  </r>
  <r>
    <n v="97"/>
    <d v="2019-06-20T00:00:00"/>
    <x v="2"/>
    <x v="2"/>
    <x v="1"/>
    <s v="CAJA"/>
    <s v="ALIMENTACION DE EMPLEADOS CTA NUEVA"/>
    <s v="TRANSACCIONES DEL DIA 06/20/2019SPYRAL - GESTION ADMINISTRATIVA"/>
    <n v="8"/>
    <n v="0"/>
    <s v="SAN SEBASTIAN"/>
    <x v="2"/>
  </r>
  <r>
    <n v="97"/>
    <d v="2019-06-21T00:00:00"/>
    <x v="2"/>
    <x v="2"/>
    <x v="1"/>
    <s v="CAJA"/>
    <s v="ALIMENTACION DE EMPLEADOS CTA NUEVA"/>
    <s v="TRANSACCIONES DEL DIA 06/21/2019SPYRAL - GESTION ADMINISTRATIVA"/>
    <n v="8"/>
    <n v="0"/>
    <s v="SAN SEBASTIAN"/>
    <x v="2"/>
  </r>
  <r>
    <n v="97"/>
    <d v="2019-06-22T00:00:00"/>
    <x v="2"/>
    <x v="2"/>
    <x v="1"/>
    <s v="CAJA"/>
    <s v="ALIMENTACION DE EMPLEADOS CTA NUEVA"/>
    <s v="TRANSACCIONES DEL DIA 06/22/2019SPYRAL - GESTION ADMINISTRATIVA"/>
    <n v="8"/>
    <n v="0"/>
    <s v="SAN SEBASTIAN"/>
    <x v="2"/>
  </r>
  <r>
    <n v="97"/>
    <d v="2019-06-25T00:00:00"/>
    <x v="2"/>
    <x v="2"/>
    <x v="1"/>
    <s v="CAJA"/>
    <s v="ALIMENTACION DE EMPLEADOS CTA NUEVA"/>
    <s v="TRANSACCIONES DEL DIA 06/25/2019SPYRAL - GESTION ADMINISTRATIVA"/>
    <n v="16"/>
    <n v="0"/>
    <s v="SAN SEBASTIAN"/>
    <x v="2"/>
  </r>
  <r>
    <n v="97"/>
    <d v="2019-06-26T00:00:00"/>
    <x v="2"/>
    <x v="2"/>
    <x v="1"/>
    <s v="CAJA"/>
    <s v="ALIMENTACION DE EMPLEADOS CTA NUEVA"/>
    <s v="TRANSACCIONES DEL DIA 06/26/2019SPYRAL - GESTION ADMINISTRATIVA"/>
    <n v="8"/>
    <n v="0"/>
    <s v="SAN SEBASTIAN"/>
    <x v="2"/>
  </r>
  <r>
    <n v="97"/>
    <d v="2019-06-27T00:00:00"/>
    <x v="2"/>
    <x v="2"/>
    <x v="1"/>
    <s v="CAJA"/>
    <s v="ALIMENTACION DE EMPLEADOS CTA NUEVA"/>
    <s v="TRANSACCIONES DEL DIA 06/27/2019SPYRAL - GESTION ADMINISTRATIVA"/>
    <n v="8"/>
    <n v="0"/>
    <s v="SAN SEBASTIAN"/>
    <x v="2"/>
  </r>
  <r>
    <n v="97"/>
    <d v="2019-07-02T00:00:00"/>
    <x v="6"/>
    <x v="6"/>
    <x v="1"/>
    <s v="CAJA"/>
    <s v="ALIMENTACION DE EMPLEADOS CTA NUEVA"/>
    <s v="TRANSACCIONES DEL DIA 07/02/2019SPYRAL - GESTION ADMINISTRATIVA"/>
    <n v="16"/>
    <n v="0"/>
    <s v="SAN SEBASTIAN"/>
    <x v="2"/>
  </r>
  <r>
    <n v="97"/>
    <d v="2019-07-03T00:00:00"/>
    <x v="6"/>
    <x v="6"/>
    <x v="1"/>
    <s v="CAJA"/>
    <s v="ALIMENTACION DE EMPLEADOS CTA NUEVA"/>
    <s v="TRANSACCIONES DEL DIA 07/03/2019SPYRAL - GESTION ADMINISTRATIVA"/>
    <n v="8"/>
    <n v="0"/>
    <s v="SAN SEBASTIAN"/>
    <x v="2"/>
  </r>
  <r>
    <n v="97"/>
    <d v="2019-07-04T00:00:00"/>
    <x v="6"/>
    <x v="6"/>
    <x v="1"/>
    <s v="CAJA"/>
    <s v="ALIMENTACION DE EMPLEADOS CTA NUEVA"/>
    <s v="TRANSACCIONES DEL DIA 07/04/2019SPYRAL - GESTION ADMINISTRATIVA"/>
    <n v="24"/>
    <n v="0"/>
    <s v="SAN SEBASTIAN"/>
    <x v="2"/>
  </r>
  <r>
    <n v="97"/>
    <d v="2019-07-05T00:00:00"/>
    <x v="6"/>
    <x v="6"/>
    <x v="1"/>
    <s v="CAJA"/>
    <s v="ALIMENTACION DE EMPLEADOS CTA NUEVA"/>
    <s v="TRANSACCIONES DEL DIA 07/05/2019SPYRAL - GESTION ADMINISTRATIVA"/>
    <n v="40"/>
    <n v="0"/>
    <s v="SAN SEBASTIAN"/>
    <x v="2"/>
  </r>
  <r>
    <n v="97"/>
    <d v="2019-07-08T00:00:00"/>
    <x v="6"/>
    <x v="6"/>
    <x v="1"/>
    <s v="CAJA"/>
    <s v="ALIMENTACION DE EMPLEADOS CTA NUEVA"/>
    <s v="TRANSACCIONES DEL DIA 07/08/2019SPYRAL - GESTION ADMINISTRATIVA"/>
    <n v="24"/>
    <n v="0"/>
    <s v="SAN SEBASTIAN"/>
    <x v="2"/>
  </r>
  <r>
    <n v="97"/>
    <d v="2019-07-10T00:00:00"/>
    <x v="6"/>
    <x v="6"/>
    <x v="1"/>
    <s v="CAJA"/>
    <s v="ALIMENTACION DE EMPLEADOS CTA NUEVA"/>
    <s v="TRANSACCIONES DEL DIA 07/10/2019SPYRAL - GESTION ADMINISTRATIVA"/>
    <n v="8"/>
    <n v="0"/>
    <s v="SAN SEBASTIAN"/>
    <x v="2"/>
  </r>
  <r>
    <n v="97"/>
    <d v="2019-07-11T00:00:00"/>
    <x v="6"/>
    <x v="6"/>
    <x v="1"/>
    <s v="CAJA"/>
    <s v="ALIMENTACION DE EMPLEADOS CTA NUEVA"/>
    <s v="TRANSACCIONES DEL DIA 07/11/2019SPYRAL - GESTION ADMINISTRATIVA"/>
    <n v="8"/>
    <n v="0"/>
    <s v="SAN SEBASTIAN"/>
    <x v="2"/>
  </r>
  <r>
    <n v="97"/>
    <d v="2019-07-13T00:00:00"/>
    <x v="6"/>
    <x v="6"/>
    <x v="1"/>
    <s v="CAJA"/>
    <s v="ALIMENTACION DE EMPLEADOS CTA NUEVA"/>
    <s v="TRANSACCIONES DEL DIA 07/13/2019SPYRAL - GESTION ADMINISTRATIVA"/>
    <n v="16"/>
    <n v="0"/>
    <s v="SAN SEBASTIAN"/>
    <x v="2"/>
  </r>
  <r>
    <n v="97"/>
    <d v="2019-07-16T00:00:00"/>
    <x v="6"/>
    <x v="6"/>
    <x v="1"/>
    <s v="CAJA"/>
    <s v="ALIMENTACION DE EMPLEADOS CTA NUEVA"/>
    <s v="TRANSACCIONES DEL DIA 07/16/2019SPYRAL - GESTION ADMINISTRATIVA"/>
    <n v="16"/>
    <n v="0"/>
    <s v="SAN SEBASTIAN"/>
    <x v="2"/>
  </r>
  <r>
    <n v="97"/>
    <d v="2019-07-17T00:00:00"/>
    <x v="6"/>
    <x v="6"/>
    <x v="1"/>
    <s v="CAJA"/>
    <s v="ALIMENTACION DE EMPLEADOS CTA NUEVA"/>
    <s v="TRANSACCIONES DEL DIA 07/17/2019SPYRAL - GESTION ADMINISTRATIVA"/>
    <n v="56"/>
    <n v="0"/>
    <s v="SAN SEBASTIAN"/>
    <x v="2"/>
  </r>
  <r>
    <n v="97"/>
    <d v="2019-07-18T00:00:00"/>
    <x v="6"/>
    <x v="6"/>
    <x v="1"/>
    <s v="CAJA"/>
    <s v="ALIMENTACION DE EMPLEADOS CTA NUEVA"/>
    <s v="TRANSACCIONES DEL DIA 07/18/2019SPYRAL - GESTION ADMINISTRATIVA"/>
    <n v="24"/>
    <n v="0"/>
    <s v="SAN SEBASTIAN"/>
    <x v="2"/>
  </r>
  <r>
    <n v="97"/>
    <d v="2019-07-19T00:00:00"/>
    <x v="6"/>
    <x v="6"/>
    <x v="1"/>
    <s v="CAJA"/>
    <s v="ALIMENTACION DE EMPLEADOS CTA NUEVA"/>
    <s v="TRANSACCIONES DEL DIA 07/19/2019SPYRAL - GESTION ADMINISTRATIVA"/>
    <n v="8"/>
    <n v="0"/>
    <s v="SAN SEBASTIAN"/>
    <x v="2"/>
  </r>
  <r>
    <n v="97"/>
    <d v="2019-07-20T00:00:00"/>
    <x v="6"/>
    <x v="6"/>
    <x v="1"/>
    <s v="CAJA"/>
    <s v="ALIMENTACION DE EMPLEADOS CTA NUEVA"/>
    <s v="TRANSACCIONES DEL DIA 07/20/2019SPYRAL - GESTION ADMINISTRATIVA"/>
    <n v="16"/>
    <n v="0"/>
    <s v="SAN SEBASTIAN"/>
    <x v="2"/>
  </r>
  <r>
    <n v="97"/>
    <d v="2019-07-23T00:00:00"/>
    <x v="6"/>
    <x v="6"/>
    <x v="1"/>
    <s v="CAJA"/>
    <s v="ALIMENTACION DE EMPLEADOS CTA NUEVA"/>
    <s v="TRANSACCIONES DEL DIA 07/23/2019SPYRAL - GESTION ADMINISTRATIVA"/>
    <n v="16"/>
    <n v="0"/>
    <s v="SAN SEBASTIAN"/>
    <x v="2"/>
  </r>
  <r>
    <n v="97"/>
    <d v="2019-07-24T00:00:00"/>
    <x v="6"/>
    <x v="6"/>
    <x v="1"/>
    <s v="CAJA"/>
    <s v="ALIMENTACION DE EMPLEADOS CTA NUEVA"/>
    <s v="TRANSACCIONES DEL DIA 07/24/2019SPYRAL - GESTION ADMINISTRATIVA"/>
    <n v="8"/>
    <n v="0"/>
    <s v="SAN SEBASTIAN"/>
    <x v="2"/>
  </r>
  <r>
    <n v="97"/>
    <d v="2019-07-25T00:00:00"/>
    <x v="6"/>
    <x v="6"/>
    <x v="1"/>
    <s v="CAJA"/>
    <s v="ALIMENTACION DE EMPLEADOS CTA NUEVA"/>
    <s v="TRANSACCIONES DEL DIA 07/25/2019SPYRAL - GESTION ADMINISTRATIVA"/>
    <n v="8"/>
    <n v="0"/>
    <s v="SAN SEBASTIAN"/>
    <x v="2"/>
  </r>
  <r>
    <n v="97"/>
    <d v="2019-07-26T00:00:00"/>
    <x v="6"/>
    <x v="6"/>
    <x v="1"/>
    <s v="CAJA"/>
    <s v="ALIMENTACION DE EMPLEADOS CTA NUEVA"/>
    <s v="TRANSACCIONES DEL DIA 07/26/2019SPYRAL - GESTION ADMINISTRATIVA"/>
    <n v="8"/>
    <n v="0"/>
    <s v="SAN SEBASTIAN"/>
    <x v="2"/>
  </r>
  <r>
    <n v="97"/>
    <d v="2019-07-27T00:00:00"/>
    <x v="6"/>
    <x v="6"/>
    <x v="1"/>
    <s v="CAJA"/>
    <s v="ALIMENTACION DE EMPLEADOS CTA NUEVA"/>
    <s v="TRANSACCIONES DEL DIA 07/27/2019SPYRAL - GESTION ADMINISTRATIVA"/>
    <n v="8"/>
    <n v="0"/>
    <s v="SAN SEBASTIAN"/>
    <x v="2"/>
  </r>
  <r>
    <n v="97"/>
    <d v="2019-01-05T00:00:00"/>
    <x v="7"/>
    <x v="7"/>
    <x v="1"/>
    <s v="SERVICIOS PERSONALES"/>
    <s v="ALIMENTACION DE EMPLEADOS CTA NUEVA"/>
    <s v="TRANSACCIONES DEL DIA 01/05/2019SPYRAL - GESTION ADMINISTRATIVA"/>
    <n v="8"/>
    <n v="0"/>
    <s v="SAN SEBASTIAN"/>
    <x v="2"/>
  </r>
  <r>
    <n v="97"/>
    <d v="2019-01-11T00:00:00"/>
    <x v="7"/>
    <x v="7"/>
    <x v="1"/>
    <s v="SERVICIOS PERSONALES"/>
    <s v="ALIMENTACION DE EMPLEADOS CTA NUEVA"/>
    <s v="TRANSACCIONES DEL DIA 01/11/2019SPYRAL - GESTION ADMINISTRATIVA"/>
    <n v="24"/>
    <n v="0"/>
    <s v="SAN SEBASTIAN"/>
    <x v="2"/>
  </r>
  <r>
    <n v="97"/>
    <d v="2019-01-22T00:00:00"/>
    <x v="7"/>
    <x v="7"/>
    <x v="1"/>
    <s v="SERVICIOS PERSONALES"/>
    <s v="ALIMENTACION DE EMPLEADOS CTA NUEVA"/>
    <s v="TRANSACCIONES DEL DIA 01/22/2019SPYRAL - GESTION ADMINISTRATIVA"/>
    <n v="8"/>
    <n v="0"/>
    <s v="SAN SEBASTIAN"/>
    <x v="2"/>
  </r>
  <r>
    <n v="97"/>
    <d v="2019-02-13T00:00:00"/>
    <x v="8"/>
    <x v="8"/>
    <x v="1"/>
    <s v="SERVICIOS PERSONALES"/>
    <s v="ALIMENTACION DE EMPLEADOS CTA NUEVA"/>
    <s v="TRANSACCIONES DEL DIA 02/13/2019SPYRAL - GESTION ADMINISTRATIVA"/>
    <n v="8"/>
    <n v="0"/>
    <s v="SAN SEBASTIAN"/>
    <x v="2"/>
  </r>
  <r>
    <n v="97"/>
    <d v="2019-03-11T00:00:00"/>
    <x v="9"/>
    <x v="9"/>
    <x v="1"/>
    <s v="SERVICIOS PERSONALES"/>
    <s v="ALIMENTACION DE EMPLEADOS CTA NUEVA"/>
    <s v="TRANSACCIONES DEL DIA 03/11/2019SPYRAL - GESTION ADMINISTRATIVA"/>
    <n v="8"/>
    <n v="0"/>
    <s v="SAN SEBASTIAN"/>
    <x v="2"/>
  </r>
  <r>
    <n v="97"/>
    <d v="2019-05-13T00:00:00"/>
    <x v="11"/>
    <x v="11"/>
    <x v="1"/>
    <s v="SERVICIOS PERSONALES"/>
    <s v="ALIMENTACION DE EMPLEADOS CTA NUEVA"/>
    <s v="TRANSACCIONES DEL DIA 05/13/2019SPYRAL - GESTION ADMINISTRATIVA"/>
    <n v="8"/>
    <n v="0"/>
    <s v="SAN SEBASTIAN"/>
    <x v="2"/>
  </r>
  <r>
    <n v="97"/>
    <d v="2019-05-29T00:00:00"/>
    <x v="11"/>
    <x v="11"/>
    <x v="1"/>
    <s v="SERVICIOS PERSONALES"/>
    <s v="ALIMENTACION DE EMPLEADOS CTA NUEVA"/>
    <s v="TRANSACCIONES DEL DIA 05/29/2019SPYRAL - GESTION ADMINISTRATIVA"/>
    <n v="8"/>
    <n v="0"/>
    <s v="SAN SEBASTIAN"/>
    <x v="2"/>
  </r>
  <r>
    <n v="97"/>
    <d v="2019-07-08T00:00:00"/>
    <x v="6"/>
    <x v="6"/>
    <x v="1"/>
    <s v="SERVICIOS PERSONALES"/>
    <s v="ALIMENTACION DE EMPLEADOS CTA NUEVA"/>
    <s v="TRANSACCIONES DEL DIA 07/08/2019SPYRAL - GESTION ADMINISTRATIVA"/>
    <n v="8"/>
    <n v="0"/>
    <s v="SAN SEBASTIAN"/>
    <x v="2"/>
  </r>
  <r>
    <n v="97"/>
    <d v="2019-07-13T00:00:00"/>
    <x v="6"/>
    <x v="6"/>
    <x v="1"/>
    <s v="SERVICIOS PERSONALES"/>
    <s v="ALIMENTACION DE EMPLEADOS CTA NUEVA"/>
    <s v="TRANSACCIONES DEL DIA 07/13/2019SPYRAL - GESTION ADMINISTRATIVA"/>
    <n v="8"/>
    <n v="0"/>
    <s v="SAN SEBASTIAN"/>
    <x v="2"/>
  </r>
  <r>
    <n v="97"/>
    <d v="2019-07-16T00:00:00"/>
    <x v="6"/>
    <x v="6"/>
    <x v="1"/>
    <s v="SERVICIOS PERSONALES"/>
    <s v="ALIMENTACION DE EMPLEADOS CTA NUEVA"/>
    <s v="TRANSACCIONES DEL DIA 07/16/2019SPYRAL - GESTION ADMINISTRATIVA"/>
    <n v="8"/>
    <n v="0"/>
    <s v="SAN SEBASTIAN"/>
    <x v="2"/>
  </r>
  <r>
    <n v="97"/>
    <d v="2019-07-17T00:00:00"/>
    <x v="6"/>
    <x v="6"/>
    <x v="1"/>
    <s v="SERVICIOS PERSONALES"/>
    <s v="ALIMENTACION DE EMPLEADOS CTA NUEVA"/>
    <s v="TRANSACCIONES DEL DIA 07/17/2019SPYRAL - GESTION ADMINISTRATIVA"/>
    <n v="8"/>
    <n v="0"/>
    <s v="SAN SEBASTIAN"/>
    <x v="2"/>
  </r>
  <r>
    <n v="97"/>
    <d v="2019-07-18T00:00:00"/>
    <x v="6"/>
    <x v="6"/>
    <x v="1"/>
    <s v="SERVICIOS PERSONALES"/>
    <s v="ALIMENTACION DE EMPLEADOS CTA NUEVA"/>
    <s v="TRANSACCIONES DEL DIA 07/18/2019SPYRAL - GESTION ADMINISTRATIVA"/>
    <n v="8"/>
    <n v="0"/>
    <s v="SAN SEBASTIAN"/>
    <x v="2"/>
  </r>
  <r>
    <n v="97"/>
    <d v="2019-07-19T00:00:00"/>
    <x v="6"/>
    <x v="6"/>
    <x v="1"/>
    <s v="SERVICIOS PERSONALES"/>
    <s v="ALIMENTACION DE EMPLEADOS CTA NUEVA"/>
    <s v="TRANSACCIONES DEL DIA 07/19/2019SPYRAL - GESTION ADMINISTRATIVA"/>
    <n v="8"/>
    <n v="0"/>
    <s v="SAN SEBASTIAN"/>
    <x v="2"/>
  </r>
  <r>
    <n v="97"/>
    <d v="2019-07-20T00:00:00"/>
    <x v="6"/>
    <x v="6"/>
    <x v="1"/>
    <s v="SERVICIOS PERSONALES"/>
    <s v="ALIMENTACION DE EMPLEADOS CTA NUEVA"/>
    <s v="TRANSACCIONES DEL DIA 07/20/2019SPYRAL - GESTION ADMINISTRATIVA"/>
    <n v="8"/>
    <n v="0"/>
    <s v="SAN SEBASTIAN"/>
    <x v="2"/>
  </r>
  <r>
    <n v="97"/>
    <d v="2019-07-23T00:00:00"/>
    <x v="6"/>
    <x v="6"/>
    <x v="1"/>
    <s v="SERVICIOS PERSONALES"/>
    <s v="ALIMENTACION DE EMPLEADOS CTA NUEVA"/>
    <s v="TRANSACCIONES DEL DIA 07/23/2019SPYRAL - GESTION ADMINISTRATIVA"/>
    <n v="8"/>
    <n v="0"/>
    <s v="SAN SEBASTIAN"/>
    <x v="2"/>
  </r>
  <r>
    <n v="99"/>
    <d v="2019-03-12T00:00:00"/>
    <x v="9"/>
    <x v="9"/>
    <x v="1"/>
    <s v="ADMINISTRACION DE SUCURSALES"/>
    <s v="NC ALIMENTACION DE EMPLEADOS NVA"/>
    <s v="TRANSACCIONES DEL DIA 03/12/2019SPYRAL - GESTION ADMINISTRATIVA"/>
    <n v="15.91"/>
    <n v="0"/>
    <s v="CIUDAD DEL SABER"/>
    <x v="2"/>
  </r>
  <r>
    <n v="99"/>
    <d v="2019-05-04T00:00:00"/>
    <x v="11"/>
    <x v="11"/>
    <x v="1"/>
    <s v="ADMINISTRACION DE SUCURSALES"/>
    <s v="ALIMENTACION DE EMPLEADOS CTA NUEVA"/>
    <s v="TRANSACCIONES DEL DIA 05/04/2019SPYRAL - GESTION ADMINISTRATIVA"/>
    <n v="8"/>
    <n v="0"/>
    <s v="CIUDAD DEL SABER"/>
    <x v="2"/>
  </r>
  <r>
    <n v="101"/>
    <d v="2019-01-18T00:00:00"/>
    <x v="7"/>
    <x v="7"/>
    <x v="1"/>
    <s v="CAJA"/>
    <s v="ALIMENTACION DE EMPLEADOS CTA NUEVA"/>
    <s v="TRANSACCIONES DEL DIA 01/18/2019SPYRAL - GESTION ADMINISTRATIVA"/>
    <n v="8"/>
    <n v="0"/>
    <s v="VILLA ZAITA"/>
    <x v="2"/>
  </r>
  <r>
    <n v="103"/>
    <d v="2019-03-07T00:00:00"/>
    <x v="9"/>
    <x v="9"/>
    <x v="1"/>
    <s v="ADMINISTRACION DE SUCURSALES"/>
    <s v="NC ALIMENTACION DE EMPLEADOS NVA"/>
    <s v="TRANSACCIONES DEL DIA 03/07/2019SPYRAL - GESTION ADMINISTRATIVA"/>
    <n v="23.99"/>
    <n v="0"/>
    <s v="TOWN CENTER COSTA DEL ESTE"/>
    <x v="2"/>
  </r>
  <r>
    <n v="103"/>
    <d v="2019-03-19T00:00:00"/>
    <x v="9"/>
    <x v="9"/>
    <x v="1"/>
    <s v="ADMINISTRACION DE SUCURSALES"/>
    <s v="NC ALIMENTACION DE EMPLEADOS NVA"/>
    <s v="TRANSACCIONES DEL DIA 03/19/2019SPYRAL - GESTION ADMINISTRATIVA"/>
    <n v="15.08"/>
    <n v="0"/>
    <s v="TOWN CENTER COSTA DEL ESTE"/>
    <x v="2"/>
  </r>
  <r>
    <n v="103"/>
    <d v="2019-05-27T00:00:00"/>
    <x v="11"/>
    <x v="11"/>
    <x v="1"/>
    <s v="ADMINISTRACION DE SUCURSALES"/>
    <s v="NC ALIMENTACION DE EMPLEADOS NVA"/>
    <s v="TRANSACCIONES DEL DIA 05/27/2019SPYRAL - GESTION ADMINISTRATIVA"/>
    <n v="40.5"/>
    <n v="0"/>
    <s v="TOWN CENTER COSTA DEL ESTE"/>
    <x v="2"/>
  </r>
  <r>
    <n v="103"/>
    <d v="2019-07-16T00:00:00"/>
    <x v="6"/>
    <x v="6"/>
    <x v="1"/>
    <s v="CAJA"/>
    <s v="ALIMENTACION DE EMPLEADOS CTA NUEVA"/>
    <s v="TRANSACCIONES DEL DIA 07/16/2019SPYRAL - GESTION ADMINISTRATIVA"/>
    <n v="8"/>
    <n v="0"/>
    <s v="TOWN CENTER COSTA DEL ESTE"/>
    <x v="2"/>
  </r>
  <r>
    <n v="125"/>
    <d v="2019-03-12T00:00:00"/>
    <x v="9"/>
    <x v="9"/>
    <x v="1"/>
    <s v="ADMINISTRACION DE SUCURSALES"/>
    <s v="NC ALIMENTACION DE EMPLEADOS NVA"/>
    <s v="TRANSACCIONES DEL DIA 03/12/2019SPYRAL - GESTION ADMINISTRATIVA"/>
    <n v="37.979999999999997"/>
    <n v="0"/>
    <s v="COSTA VERDE"/>
    <x v="2"/>
  </r>
  <r>
    <n v="125"/>
    <d v="2019-03-19T00:00:00"/>
    <x v="9"/>
    <x v="9"/>
    <x v="1"/>
    <s v="ADMINISTRACION DE SUCURSALES"/>
    <s v="NC ALIMENTACION DE EMPLEADOS NVA"/>
    <s v="TRANSACCIONES DEL DIA 03/19/2019SPYRAL - GESTION ADMINISTRATIVA"/>
    <n v="40.49"/>
    <n v="0"/>
    <s v="COSTA VERDE"/>
    <x v="2"/>
  </r>
  <r>
    <n v="125"/>
    <d v="2019-04-03T00:00:00"/>
    <x v="10"/>
    <x v="10"/>
    <x v="1"/>
    <s v="ADMINISTRACION DE SUCURSALES"/>
    <s v="NC ALIMENTACION DE EMPLEADOS NVA"/>
    <s v="TRANSACCIONES DEL DIA 04/03/2019SPYRAL - GESTION ADMINISTRATIVA"/>
    <n v="37.979999999999997"/>
    <n v="0"/>
    <s v="COSTA VERDE"/>
    <x v="2"/>
  </r>
  <r>
    <n v="125"/>
    <d v="2019-05-23T00:00:00"/>
    <x v="11"/>
    <x v="11"/>
    <x v="1"/>
    <s v="ADMINISTRACION DE SUCURSALES"/>
    <s v="NC ALIMENTACION DE EMPLEADOS NVA"/>
    <s v="TRANSACCIONES DEL DIA 05/23/2019SPYRAL - GESTION ADMINISTRATIVA"/>
    <n v="0"/>
    <n v="8"/>
    <s v="COSTA VERDE"/>
    <x v="2"/>
  </r>
  <r>
    <n v="125"/>
    <d v="2019-05-24T00:00:00"/>
    <x v="11"/>
    <x v="11"/>
    <x v="1"/>
    <s v="ADMINISTRACION DE SUCURSALES"/>
    <s v="NC ALIMENTACION DE EMPLEADOS NVA"/>
    <s v="TRANSACCIONES DEL DIA 05/24/2019SPYRAL - GESTION ADMINISTRATIVA"/>
    <n v="73.319999999999993"/>
    <n v="0"/>
    <s v="COSTA VERDE"/>
    <x v="2"/>
  </r>
  <r>
    <n v="125"/>
    <d v="2019-07-26T00:00:00"/>
    <x v="6"/>
    <x v="6"/>
    <x v="1"/>
    <s v="ADMINISTRACION DE SUCURSALES"/>
    <s v="NC ALIMENTACION DE EMPLEADOS NVA"/>
    <s v="TRANSACCIONES DEL DIA 07/26/2019SPYRAL - GESTION ADMINISTRATIVA"/>
    <n v="22.26"/>
    <n v="0"/>
    <s v="COSTA VERDE"/>
    <x v="2"/>
  </r>
  <r>
    <n v="125"/>
    <d v="2019-05-18T00:00:00"/>
    <x v="11"/>
    <x v="11"/>
    <x v="1"/>
    <s v="CAJA"/>
    <s v="ALIMENTACION DE EMPLEADOS CTA NUEVA"/>
    <s v="TRANSACCIONES DEL DIA 05/18/2019SPYRAL - GESTION ADMINISTRATIVA"/>
    <n v="80"/>
    <n v="0"/>
    <s v="COSTA VERDE"/>
    <x v="2"/>
  </r>
  <r>
    <n v="125"/>
    <d v="2019-05-22T00:00:00"/>
    <x v="11"/>
    <x v="11"/>
    <x v="1"/>
    <s v="CAJA"/>
    <s v="ALIMENTACION DE EMPLEADOS CTA NUEVA"/>
    <s v="TRANSACCIONES DEL DIA 05/22/2019SPYRAL - GESTION ADMINISTRATIVA"/>
    <n v="16"/>
    <n v="0"/>
    <s v="COSTA VERDE"/>
    <x v="2"/>
  </r>
  <r>
    <n v="125"/>
    <d v="2019-05-25T00:00:00"/>
    <x v="11"/>
    <x v="11"/>
    <x v="1"/>
    <s v="CAJA"/>
    <s v="NC ALIMENTACION DE EMPLEADOS NVA"/>
    <s v="TRANSACCIONES DEL DIA 05/25/2019SPYRAL - GESTION ADMINISTRATIVA"/>
    <n v="0"/>
    <n v="16"/>
    <s v="COSTA VERDE"/>
    <x v="2"/>
  </r>
  <r>
    <n v="125"/>
    <d v="2019-06-04T00:00:00"/>
    <x v="2"/>
    <x v="2"/>
    <x v="1"/>
    <s v="CAJA"/>
    <s v="ALIMENTACION DE EMPLEADOS CTA NUEVA"/>
    <s v="TRANSACCIONES DEL DIA 06/04/2019SPYRAL - GESTION ADMINISTRATIVA"/>
    <n v="16"/>
    <n v="0"/>
    <s v="COSTA VERDE"/>
    <x v="2"/>
  </r>
  <r>
    <n v="125"/>
    <d v="2019-06-07T00:00:00"/>
    <x v="2"/>
    <x v="2"/>
    <x v="1"/>
    <s v="CAJA"/>
    <s v="ALIMENTACION DE EMPLEADOS CTA NUEVA"/>
    <s v="TRANSACCIONES DEL DIA 06/07/2019SPYRAL - GESTION ADMINISTRATIVA"/>
    <n v="16"/>
    <n v="0"/>
    <s v="COSTA VERDE"/>
    <x v="2"/>
  </r>
  <r>
    <n v="125"/>
    <d v="2019-06-14T00:00:00"/>
    <x v="2"/>
    <x v="2"/>
    <x v="1"/>
    <s v="CAJA"/>
    <s v="ALIMENTACION DE EMPLEADOS CTA NUEVA"/>
    <s v="TRANSACCIONES DEL DIA 06/14/2019SPYRAL - GESTION ADMINISTRATIVA"/>
    <n v="16"/>
    <n v="0"/>
    <s v="COSTA VERDE"/>
    <x v="2"/>
  </r>
  <r>
    <n v="125"/>
    <d v="2019-06-19T00:00:00"/>
    <x v="2"/>
    <x v="2"/>
    <x v="1"/>
    <s v="CAJA"/>
    <s v="ALIMENTACION DE EMPLEADOS CTA NUEVA"/>
    <s v="TRANSACCIONES DEL DIA 06/19/2019SPYRAL - GESTION ADMINISTRATIVA"/>
    <n v="16"/>
    <n v="0"/>
    <s v="COSTA VERDE"/>
    <x v="2"/>
  </r>
  <r>
    <n v="125"/>
    <d v="2019-06-25T00:00:00"/>
    <x v="2"/>
    <x v="2"/>
    <x v="1"/>
    <s v="CAJA"/>
    <s v="ALIMENTACION DE EMPLEADOS CTA NUEVA"/>
    <s v="TRANSACCIONES DEL DIA 06/25/2019SPYRAL - GESTION ADMINISTRATIVA"/>
    <n v="8"/>
    <n v="0"/>
    <s v="COSTA VERDE"/>
    <x v="2"/>
  </r>
  <r>
    <n v="125"/>
    <d v="2019-07-04T00:00:00"/>
    <x v="6"/>
    <x v="6"/>
    <x v="1"/>
    <s v="CAJA"/>
    <s v="ALIMENTACION DE EMPLEADOS CTA NUEVA"/>
    <s v="TRANSACCIONES DEL DIA 07/04/2019SPYRAL - GESTION ADMINISTRATIVA"/>
    <n v="16"/>
    <n v="0"/>
    <s v="COSTA VERDE"/>
    <x v="2"/>
  </r>
  <r>
    <n v="125"/>
    <d v="2019-07-05T00:00:00"/>
    <x v="6"/>
    <x v="6"/>
    <x v="1"/>
    <s v="CAJA"/>
    <s v="ALIMENTACION DE EMPLEADOS CTA NUEVA"/>
    <s v="TRANSACCIONES DEL DIA 07/05/2019SPYRAL - GESTION ADMINISTRATIVA"/>
    <n v="24"/>
    <n v="0"/>
    <s v="COSTA VERDE"/>
    <x v="2"/>
  </r>
  <r>
    <n v="125"/>
    <d v="2019-07-08T00:00:00"/>
    <x v="6"/>
    <x v="6"/>
    <x v="1"/>
    <s v="CAJA"/>
    <s v="ALIMENTACION DE EMPLEADOS CTA NUEVA"/>
    <s v="TRANSACCIONES DEL DIA 07/08/2019SPYRAL - GESTION ADMINISTRATIVA"/>
    <n v="8"/>
    <n v="0"/>
    <s v="COSTA VERDE"/>
    <x v="2"/>
  </r>
  <r>
    <n v="125"/>
    <d v="2019-07-10T00:00:00"/>
    <x v="6"/>
    <x v="6"/>
    <x v="1"/>
    <s v="CAJA"/>
    <s v="ALIMENTACION DE EMPLEADOS CTA NUEVA"/>
    <s v="TRANSACCIONES DEL DIA 07/10/2019SPYRAL - GESTION ADMINISTRATIVA"/>
    <n v="24"/>
    <n v="0"/>
    <s v="COSTA VERDE"/>
    <x v="2"/>
  </r>
  <r>
    <n v="125"/>
    <d v="2019-07-13T00:00:00"/>
    <x v="6"/>
    <x v="6"/>
    <x v="1"/>
    <s v="CAJA"/>
    <s v="ALIMENTACION DE EMPLEADOS CTA NUEVA"/>
    <s v="TRANSACCIONES DEL DIA 07/13/2019SPYRAL - GESTION ADMINISTRATIVA"/>
    <n v="24"/>
    <n v="0"/>
    <s v="COSTA VERDE"/>
    <x v="2"/>
  </r>
  <r>
    <n v="125"/>
    <d v="2019-07-17T00:00:00"/>
    <x v="6"/>
    <x v="6"/>
    <x v="1"/>
    <s v="CAJA"/>
    <s v="ALIMENTACION DE EMPLEADOS CTA NUEVA"/>
    <s v="TRANSACCIONES DEL DIA 07/17/2019SPYRAL - GESTION ADMINISTRATIVA"/>
    <n v="56"/>
    <n v="0"/>
    <s v="COSTA VERDE"/>
    <x v="2"/>
  </r>
  <r>
    <n v="125"/>
    <d v="2019-07-20T00:00:00"/>
    <x v="6"/>
    <x v="6"/>
    <x v="1"/>
    <s v="CAJA"/>
    <s v="ALIMENTACION DE EMPLEADOS CTA NUEVA"/>
    <s v="TRANSACCIONES DEL DIA 07/20/2019SPYRAL - GESTION ADMINISTRATIVA"/>
    <n v="16"/>
    <n v="0"/>
    <s v="COSTA VERDE"/>
    <x v="2"/>
  </r>
  <r>
    <n v="125"/>
    <d v="2019-07-22T00:00:00"/>
    <x v="6"/>
    <x v="6"/>
    <x v="1"/>
    <s v="CAJA"/>
    <s v="ALIMENTACION DE EMPLEADOS CTA NUEVA"/>
    <s v="TRANSACCIONES DEL DIA 07/22/2019SPYRAL - GESTION ADMINISTRATIVA"/>
    <n v="16"/>
    <n v="0"/>
    <s v="COSTA VERDE"/>
    <x v="2"/>
  </r>
  <r>
    <n v="125"/>
    <d v="2019-07-26T00:00:00"/>
    <x v="6"/>
    <x v="6"/>
    <x v="1"/>
    <s v="CAJA"/>
    <s v="ALIMENTACION DE EMPLEADOS CTA NUEVA"/>
    <s v="TRANSACCIONES DEL DIA 07/26/2019SPYRAL - GESTION ADMINISTRATIVA"/>
    <n v="32"/>
    <n v="0"/>
    <s v="COSTA VERDE"/>
    <x v="2"/>
  </r>
  <r>
    <n v="125"/>
    <d v="2019-07-30T00:00:00"/>
    <x v="6"/>
    <x v="6"/>
    <x v="1"/>
    <s v="CAJA"/>
    <s v="ALIMENTACION DE EMPLEADOS CTA NUEVA"/>
    <s v="TRANSACCIONES DEL DIA 07/30/2019SPYRAL - GESTION ADMINISTRATIVA"/>
    <n v="16"/>
    <n v="0"/>
    <s v="COSTA VERDE"/>
    <x v="2"/>
  </r>
  <r>
    <n v="125"/>
    <d v="2019-06-14T00:00:00"/>
    <x v="2"/>
    <x v="2"/>
    <x v="1"/>
    <s v="SERVICIOS PERSONALES"/>
    <s v="ALIMENTACION DE EMPLEADOS CTA NUEVA"/>
    <s v="TRANSACCIONES DEL DIA 06/14/2019SPYRAL - GESTION ADMINISTRATIVA"/>
    <n v="8"/>
    <n v="0"/>
    <s v="COSTA VERDE"/>
    <x v="2"/>
  </r>
  <r>
    <n v="125"/>
    <d v="2019-06-21T00:00:00"/>
    <x v="2"/>
    <x v="2"/>
    <x v="1"/>
    <s v="SERVICIOS PERSONALES"/>
    <s v="ALIMENTACION DE EMPLEADOS CTA NUEVA"/>
    <s v="TRANSACCIONES DEL DIA 06/21/2019SPYRAL - GESTION ADMINISTRATIVA"/>
    <n v="16"/>
    <n v="0"/>
    <s v="COSTA VERDE"/>
    <x v="2"/>
  </r>
  <r>
    <n v="125"/>
    <d v="2019-07-02T00:00:00"/>
    <x v="6"/>
    <x v="6"/>
    <x v="1"/>
    <s v="SERVICIOS PERSONALES"/>
    <s v="ALIMENTACION DE EMPLEADOS CTA NUEVA"/>
    <s v="TRANSACCIONES DEL DIA 07/02/2019SPYRAL - GESTION ADMINISTRATIVA"/>
    <n v="8"/>
    <n v="0"/>
    <s v="COSTA VERDE"/>
    <x v="2"/>
  </r>
  <r>
    <n v="125"/>
    <d v="2019-07-03T00:00:00"/>
    <x v="6"/>
    <x v="6"/>
    <x v="1"/>
    <s v="SERVICIOS PERSONALES"/>
    <s v="ALIMENTACION DE EMPLEADOS CTA NUEVA"/>
    <s v="TRANSACCIONES DEL DIA 07/03/2019SPYRAL - GESTION ADMINISTRATIVA"/>
    <n v="32"/>
    <n v="0"/>
    <s v="COSTA VERDE"/>
    <x v="2"/>
  </r>
  <r>
    <n v="131"/>
    <d v="2019-02-22T00:00:00"/>
    <x v="8"/>
    <x v="8"/>
    <x v="1"/>
    <s v="ADMINISTRACION DE SUCURSALES"/>
    <s v="NC ALIMENTACION DE EMPLEADOS NVA"/>
    <s v="TRANSACCIONES DEL DIA 02/22/2019SPYRAL - GESTION ADMINISTRATIVA"/>
    <n v="41.84"/>
    <n v="0"/>
    <s v="PLAZA LOS ANGELES"/>
    <x v="2"/>
  </r>
  <r>
    <n v="131"/>
    <d v="2019-06-03T00:00:00"/>
    <x v="2"/>
    <x v="2"/>
    <x v="1"/>
    <s v="ADMINISTRACION DE SUCURSALES"/>
    <s v="NC ALIMENTACION DE EMPLEADOS NVA"/>
    <s v="TRANSACCIONES DEL DIA 06/03/2019SPYRAL - GESTION ADMINISTRATIVA"/>
    <n v="13.08"/>
    <n v="0"/>
    <s v="PLAZA LOS ANGELES"/>
    <x v="2"/>
  </r>
  <r>
    <n v="131"/>
    <d v="2019-06-20T00:00:00"/>
    <x v="2"/>
    <x v="2"/>
    <x v="1"/>
    <s v="CAJA"/>
    <s v="ALIMENTACION DE EMPLEADOS CTA NUEVA"/>
    <s v="TRANSACCIONES DEL DIA 06/20/2019SPYRAL - GESTION ADMINISTRATIVA"/>
    <n v="8"/>
    <n v="0"/>
    <s v="PLAZA LOS ANGELES"/>
    <x v="2"/>
  </r>
  <r>
    <n v="157"/>
    <d v="2019-03-19T00:00:00"/>
    <x v="9"/>
    <x v="9"/>
    <x v="1"/>
    <s v="ADMINISTRACION DE SUCURSALES"/>
    <s v="NC ALIMENTACION DE EMPLEADOS NVA"/>
    <s v="TRANSACCIONES DEL DIA 03/19/2019SPYRAL - GESTION ADMINISTRATIVA"/>
    <n v="35.950000000000003"/>
    <n v="0"/>
    <s v="SAN MATEO"/>
    <x v="2"/>
  </r>
  <r>
    <n v="157"/>
    <d v="2019-04-03T00:00:00"/>
    <x v="10"/>
    <x v="10"/>
    <x v="1"/>
    <s v="ADMINISTRACION DE SUCURSALES"/>
    <s v="NC ALIMENTACION DE EMPLEADOS NVA"/>
    <s v="TRANSACCIONES DEL DIA 04/03/2019SPYRAL - GESTION ADMINISTRATIVA"/>
    <n v="35.950000000000003"/>
    <n v="0"/>
    <s v="SAN MATEO"/>
    <x v="2"/>
  </r>
  <r>
    <n v="157"/>
    <d v="2019-05-07T00:00:00"/>
    <x v="11"/>
    <x v="11"/>
    <x v="1"/>
    <s v="ADMINISTRACION DE SUCURSALES"/>
    <s v="NC ALIMENTACION DE EMPLEADOS NVA"/>
    <s v="TRANSACCIONES DEL DIA 05/07/2019SPYRAL - GESTION ADMINISTRATIVA"/>
    <n v="35.950000000000003"/>
    <n v="0"/>
    <s v="SAN MATEO"/>
    <x v="2"/>
  </r>
  <r>
    <n v="157"/>
    <d v="2019-07-26T00:00:00"/>
    <x v="6"/>
    <x v="6"/>
    <x v="1"/>
    <s v="ADMINISTRACION DE SUCURSALES"/>
    <s v="NC ALIMENTACION DE EMPLEADOS NVA"/>
    <s v="TRANSACCIONES DEL DIA 07/26/2019SPYRAL - GESTION ADMINISTRATIVA"/>
    <n v="39.950000000000003"/>
    <n v="0"/>
    <s v="SAN MATEO"/>
    <x v="2"/>
  </r>
  <r>
    <n v="162"/>
    <d v="2019-04-03T00:00:00"/>
    <x v="10"/>
    <x v="10"/>
    <x v="1"/>
    <s v="ADMINISTRACION DE SUCURSALES"/>
    <s v="NC ALIMENTACION DE EMPLEADOS NVA"/>
    <s v="TRANSACCIONES DEL DIA 04/03/2019SPYRAL - GESTION ADMINISTRATIVA"/>
    <n v="24.2"/>
    <n v="0"/>
    <s v="BRISAS DEL GOLF ARRAIJAN"/>
    <x v="2"/>
  </r>
  <r>
    <n v="162"/>
    <d v="2019-06-17T00:00:00"/>
    <x v="2"/>
    <x v="2"/>
    <x v="1"/>
    <s v="ADMINISTRACION DE SUCURSALES"/>
    <s v="NC ALIMENTACION DE EMPLEADOS NVA"/>
    <s v="TRANSACCIONES DEL DIA 06/17/2019SPYRAL - GESTION ADMINISTRATIVA"/>
    <n v="10.91"/>
    <n v="0"/>
    <s v="BRISAS DEL GOLF ARRAIJAN"/>
    <x v="2"/>
  </r>
  <r>
    <n v="162"/>
    <d v="2019-07-02T00:00:00"/>
    <x v="6"/>
    <x v="6"/>
    <x v="1"/>
    <s v="ADMINISTRACION DE SUCURSALES"/>
    <s v="OTROS EGRESOS 17"/>
    <s v="OTROS EGRESOS 1.P.O (OR:162/DES:162 TRN:86 PERF:300086 CAU: 17"/>
    <n v="16"/>
    <n v="0"/>
    <s v="BRISAS DEL GOLF ARRAIJAN"/>
    <x v="2"/>
  </r>
  <r>
    <n v="164"/>
    <d v="2019-01-14T00:00:00"/>
    <x v="7"/>
    <x v="7"/>
    <x v="1"/>
    <s v="ADMINISTRACION DE SUCURSALES"/>
    <s v="NC ALIMENTACION DE EMPLEADOS NVA"/>
    <s v="TRANSACCIONES DEL DIA 01/14/2019SPYRAL - GESTION ADMINISTRATIVA"/>
    <n v="38.340000000000003"/>
    <n v="0"/>
    <s v="PASEO ARRAIJAN"/>
    <x v="2"/>
  </r>
  <r>
    <n v="164"/>
    <d v="2019-02-15T00:00:00"/>
    <x v="8"/>
    <x v="8"/>
    <x v="1"/>
    <s v="ADMINISTRACION DE SUCURSALES"/>
    <s v="NC ALIMENTACION DE EMPLEADOS NVA"/>
    <s v="TRANSACCIONES DEL DIA 02/15/2019SPYRAL - GESTION ADMINISTRATIVA"/>
    <n v="56.18"/>
    <n v="0"/>
    <s v="PASEO ARRAIJAN"/>
    <x v="2"/>
  </r>
  <r>
    <n v="164"/>
    <d v="2019-02-27T00:00:00"/>
    <x v="8"/>
    <x v="8"/>
    <x v="1"/>
    <s v="ADMINISTRACION DE SUCURSALES"/>
    <s v="NC ALIMENTACION DE EMPLEADOS NVA"/>
    <s v="TRANSACCIONES DEL DIA 02/27/2019SPYRAL - GESTION ADMINISTRATIVA"/>
    <n v="39.25"/>
    <n v="0"/>
    <s v="PASEO ARRAIJAN"/>
    <x v="2"/>
  </r>
  <r>
    <n v="164"/>
    <d v="2019-04-03T00:00:00"/>
    <x v="10"/>
    <x v="10"/>
    <x v="1"/>
    <s v="ADMINISTRACION DE SUCURSALES"/>
    <s v="NC ALIMENTACION DE EMPLEADOS NVA"/>
    <s v="TRANSACCIONES DEL DIA 04/03/2019SPYRAL - GESTION ADMINISTRATIVA"/>
    <n v="40.229999999999997"/>
    <n v="0"/>
    <s v="PASEO ARRAIJAN"/>
    <x v="2"/>
  </r>
  <r>
    <n v="165"/>
    <d v="2019-06-24T00:00:00"/>
    <x v="2"/>
    <x v="2"/>
    <x v="1"/>
    <s v="SERVICIOS PERSONALES"/>
    <s v="ALIMENTACION DE EMPLEADOS CTA NUEVA"/>
    <s v="TRANSACCIONES DEL DIA 06/24/2019SPYRAL - GESTION ADMINISTRATIVA"/>
    <n v="16"/>
    <n v="0"/>
    <s v="PLAZA NUEVO TOCUMEN"/>
    <x v="2"/>
  </r>
  <r>
    <n v="9"/>
    <d v="2019-06-20T00:00:00"/>
    <x v="2"/>
    <x v="2"/>
    <x v="1"/>
    <s v="ADMINISTRACION DE SUCURSALES"/>
    <s v="NC  RECONOCIMIENTOS"/>
    <s v="TRANSACCIONES DEL DIA 06/20/2019SPYRAL - GESTION ADMINISTRATIVA"/>
    <n v="23"/>
    <n v="0"/>
    <s v="SANTIAGO"/>
    <x v="3"/>
  </r>
  <r>
    <n v="33"/>
    <d v="2019-01-25T00:00:00"/>
    <x v="7"/>
    <x v="7"/>
    <x v="1"/>
    <s v="ADMINISTRACION DE SUCURSALES"/>
    <s v="NC  RECONOCIMIENTOS"/>
    <s v="TRANSACCIONES DEL DIA 01/25/2019SPYRAL - GESTION ADMINISTRATIVA"/>
    <n v="9.7799999999999994"/>
    <n v="0"/>
    <s v="CORONADO"/>
    <x v="3"/>
  </r>
  <r>
    <n v="40"/>
    <d v="2019-01-03T00:00:00"/>
    <x v="7"/>
    <x v="7"/>
    <x v="1"/>
    <s v="ADMINISTRACION DE SUCURSALES"/>
    <s v="NC  RECONOCIMIENTOS"/>
    <s v="TRANSACCIONES DEL DIA 01/03/2019SPYRAL - GESTION ADMINISTRATIVA"/>
    <n v="52.99"/>
    <n v="0"/>
    <s v="LAS TABLAS"/>
    <x v="3"/>
  </r>
  <r>
    <n v="42"/>
    <d v="2019-02-07T00:00:00"/>
    <x v="8"/>
    <x v="8"/>
    <x v="1"/>
    <s v="ADMINISTRACION DE SUCURSALES"/>
    <s v="NC  RECONOCIMIENTOS"/>
    <s v="TRANSACCIONES DEL DIA 02/07/2019SPYRAL - GESTION ADMINISTRATIVA"/>
    <n v="32.1"/>
    <n v="0"/>
    <s v="DAVID - TERRONAL"/>
    <x v="3"/>
  </r>
  <r>
    <n v="43"/>
    <d v="2019-05-27T00:00:00"/>
    <x v="11"/>
    <x v="11"/>
    <x v="1"/>
    <s v="ADMINISTRACION DE SUCURSALES"/>
    <s v="NC  RECONOCIMIENTOS"/>
    <s v="TRANSACCIONES DEL DIA 05/27/2019SPYRAL - GESTION ADMINISTRATIVA"/>
    <n v="17.989999999999998"/>
    <n v="0"/>
    <s v="COSTA DEL ESTE"/>
    <x v="3"/>
  </r>
  <r>
    <n v="54"/>
    <d v="2019-05-27T00:00:00"/>
    <x v="11"/>
    <x v="11"/>
    <x v="1"/>
    <s v="ADMINISTRACION DE SUCURSALES"/>
    <s v="NC  RECONOCIMIENTOS"/>
    <s v="TRANSACCIONES DEL DIA 05/27/2019SPYRAL - GESTION ADMINISTRATIVA"/>
    <n v="30"/>
    <n v="0"/>
    <s v="SABANITAS"/>
    <x v="3"/>
  </r>
  <r>
    <n v="68"/>
    <d v="2019-01-03T00:00:00"/>
    <x v="7"/>
    <x v="7"/>
    <x v="1"/>
    <s v="ADMINISTRACION DE SUCURSALES"/>
    <s v="NC  RECONOCIMIENTOS"/>
    <s v="TRANSACCIONES DEL DIA 01/03/2019SPYRAL - GESTION ADMINISTRATIVA"/>
    <n v="17.11"/>
    <n v="0"/>
    <s v="ALTOS DE PANAMA"/>
    <x v="3"/>
  </r>
  <r>
    <n v="73"/>
    <d v="2019-01-07T00:00:00"/>
    <x v="7"/>
    <x v="7"/>
    <x v="1"/>
    <s v="ADMINISTRACION DE SUCURSALES"/>
    <s v="NC  RECONOCIMIENTOS"/>
    <s v="TRANSACCIONES DEL DIA 01/07/2019SPYRAL - GESTION ADMINISTRATIVA"/>
    <n v="117.49"/>
    <n v="0"/>
    <s v="LA CHORRERA - PARQUE 10 DE NOV."/>
    <x v="3"/>
  </r>
  <r>
    <n v="76"/>
    <d v="2019-01-04T00:00:00"/>
    <x v="7"/>
    <x v="7"/>
    <x v="1"/>
    <s v="ADMINISTRACION DE SUCURSALES"/>
    <s v="NC  RECONOCIMIENTOS"/>
    <s v="TRANSACCIONES DEL DIA 01/04/2019SPYRAL - GESTION ADMINISTRATIVA"/>
    <n v="18.600000000000001"/>
    <n v="0"/>
    <s v="CLAYTON"/>
    <x v="3"/>
  </r>
  <r>
    <n v="91"/>
    <d v="2019-03-11T00:00:00"/>
    <x v="9"/>
    <x v="9"/>
    <x v="1"/>
    <s v="BANCA DE CONSUMO"/>
    <s v="RECONOCIMIENTO"/>
    <s v="TRANSACCIONES DEL DIA 03/11/2019SPYRAL - GESTION ADMINISTRATIVA"/>
    <n v="127.57"/>
    <n v="0"/>
    <s v="NEGOCIOS"/>
    <x v="3"/>
  </r>
  <r>
    <n v="91"/>
    <d v="2019-03-21T00:00:00"/>
    <x v="9"/>
    <x v="9"/>
    <x v="1"/>
    <s v="BANCA DE CONSUMO"/>
    <s v="RECONOCIMIENTO"/>
    <s v="TRANSACCIONES DEL DIA 03/21/2019SPYRAL - GESTION ADMINISTRATIVA"/>
    <n v="1396.4"/>
    <n v="0"/>
    <s v="NEGOCIOS"/>
    <x v="3"/>
  </r>
  <r>
    <n v="91"/>
    <d v="2019-04-30T00:00:00"/>
    <x v="10"/>
    <x v="10"/>
    <x v="1"/>
    <s v="BANCA DE CONSUMO"/>
    <s v="RECONOCIMIENTO"/>
    <s v="TRANSACCIONES DEL DIA 04/30/2019SPYRAL - GESTION ADMINISTRATIVA"/>
    <n v="1000"/>
    <n v="0"/>
    <s v="NEGOCIOS"/>
    <x v="3"/>
  </r>
  <r>
    <n v="91"/>
    <d v="2019-01-03T00:00:00"/>
    <x v="7"/>
    <x v="7"/>
    <x v="1"/>
    <s v="CANALES DE DISTRIBUCION"/>
    <s v="NC  RECONOCIMIENTOS"/>
    <s v="TRANSACCIONES DEL DIA 01/03/2019SPYRAL - GESTION ADMINISTRATIVA"/>
    <n v="30"/>
    <n v="0"/>
    <s v="NEGOCIOS"/>
    <x v="3"/>
  </r>
  <r>
    <n v="91"/>
    <d v="2019-01-10T00:00:00"/>
    <x v="7"/>
    <x v="7"/>
    <x v="1"/>
    <s v="CANALES DE DISTRIBUCION"/>
    <s v="NC  RECONOCIMIENTOS"/>
    <s v="TRANSACCIONES DEL DIA 01/10/2019SPYRAL - GESTION ADMINISTRATIVA"/>
    <n v="67.95"/>
    <n v="0"/>
    <s v="NEGOCIOS"/>
    <x v="3"/>
  </r>
  <r>
    <n v="91"/>
    <d v="2019-01-28T00:00:00"/>
    <x v="7"/>
    <x v="7"/>
    <x v="1"/>
    <s v="CANALES DE DISTRIBUCION"/>
    <s v="NC  RECONOCIMIENTOS"/>
    <s v="TRANSACCIONES DEL DIA 01/28/2019SPYRAL - GESTION ADMINISTRATIVA"/>
    <n v="49.1"/>
    <n v="0"/>
    <s v="NEGOCIOS"/>
    <x v="3"/>
  </r>
  <r>
    <n v="91"/>
    <d v="2019-01-29T00:00:00"/>
    <x v="7"/>
    <x v="7"/>
    <x v="1"/>
    <s v="CANALES DE DISTRIBUCION"/>
    <s v="PROVISION DEL MES ENERO 2019"/>
    <s v="PROVISION CUENTA DE RECONOCIMIENTOS"/>
    <n v="48000"/>
    <n v="0"/>
    <s v="NEGOCIOS"/>
    <x v="3"/>
  </r>
  <r>
    <n v="91"/>
    <d v="2019-02-02T00:00:00"/>
    <x v="8"/>
    <x v="8"/>
    <x v="1"/>
    <s v="CANALES DE DISTRIBUCION"/>
    <s v="RECONOCIMIENTO"/>
    <s v="TRANSACCIONES DEL DIA 02/02/2019SPYRAL - GESTION ADMINISTRATIVA"/>
    <n v="13570"/>
    <n v="0"/>
    <s v="NEGOCIOS"/>
    <x v="3"/>
  </r>
  <r>
    <n v="91"/>
    <d v="2019-02-26T00:00:00"/>
    <x v="8"/>
    <x v="8"/>
    <x v="1"/>
    <s v="CANALES DE DISTRIBUCION"/>
    <s v="REVERSI╦N - FEBRERO 2019"/>
    <s v="REVERSION PROVISION CUENTA DE RECONOCIMIENTOS"/>
    <n v="0"/>
    <n v="13600"/>
    <s v="NEGOCIOS"/>
    <x v="3"/>
  </r>
  <r>
    <n v="91"/>
    <d v="2019-04-30T00:00:00"/>
    <x v="10"/>
    <x v="10"/>
    <x v="1"/>
    <s v="CANALES DE DISTRIBUCION"/>
    <s v="REVERSION - ABRIL 2019"/>
    <s v="REVERSION PROVISION CUENTA DE RECONOCIMIENTOS"/>
    <n v="0"/>
    <n v="6000"/>
    <s v="NEGOCIOS"/>
    <x v="3"/>
  </r>
  <r>
    <n v="91"/>
    <d v="2019-04-30T00:00:00"/>
    <x v="10"/>
    <x v="10"/>
    <x v="1"/>
    <s v="CANALES DE DISTRIBUCION"/>
    <s v="RECONOCIMIENTO"/>
    <s v="TRANSACCIONES DEL DIA 04/30/2019SPYRAL - GESTION ADMINISTRATIVA"/>
    <n v="4850"/>
    <n v="0"/>
    <s v="NEGOCIOS"/>
    <x v="3"/>
  </r>
  <r>
    <n v="91"/>
    <d v="2019-05-02T00:00:00"/>
    <x v="11"/>
    <x v="11"/>
    <x v="1"/>
    <s v="CANALES DE DISTRIBUCION"/>
    <s v="RECONOCIMIENTO"/>
    <s v="TRANSACCIONES DEL DIA 05/02/2019SPYRAL - GESTION ADMINISTRATIVA"/>
    <n v="20320"/>
    <n v="0"/>
    <s v="NEGOCIOS"/>
    <x v="3"/>
  </r>
  <r>
    <n v="91"/>
    <d v="2019-05-13T00:00:00"/>
    <x v="11"/>
    <x v="11"/>
    <x v="1"/>
    <s v="CANALES DE DISTRIBUCION"/>
    <s v="NC  RECONOCIMIENTOS"/>
    <s v="TRANSACCIONES DEL DIA 05/13/2019SPYRAL - GESTION ADMINISTRATIVA"/>
    <n v="50"/>
    <n v="0"/>
    <s v="NEGOCIOS"/>
    <x v="3"/>
  </r>
  <r>
    <n v="91"/>
    <d v="2019-05-29T00:00:00"/>
    <x v="11"/>
    <x v="11"/>
    <x v="1"/>
    <s v="CANALES DE DISTRIBUCION"/>
    <s v="REVERSION MAYO 2019"/>
    <s v="REVERSION PROVISION CUENTA DE RECONOCIMIENTOS"/>
    <n v="0"/>
    <n v="10400"/>
    <s v="NEGOCIOS"/>
    <x v="3"/>
  </r>
  <r>
    <n v="91"/>
    <d v="2019-07-23T00:00:00"/>
    <x v="6"/>
    <x v="6"/>
    <x v="1"/>
    <s v="CANALES DE DISTRIBUCION"/>
    <s v="NC  RECONOCIMIENTOS"/>
    <s v="TRANSACCIONES DEL DIA 07/23/2019SPYRAL - GESTION ADMINISTRATIVA"/>
    <n v="15.5"/>
    <n v="0"/>
    <s v="NEGOCIOS"/>
    <x v="3"/>
  </r>
  <r>
    <n v="91"/>
    <d v="2019-07-30T00:00:00"/>
    <x v="6"/>
    <x v="6"/>
    <x v="1"/>
    <s v="CANALES DE DISTRIBUCION"/>
    <s v="RECONOCIMIENTO"/>
    <s v="TRANSACCIONES DEL DIA 07/30/2019SPYRAL - GESTION ADMINISTRATIVA"/>
    <n v="81.84"/>
    <n v="0"/>
    <s v="NEGOCIOS"/>
    <x v="3"/>
  </r>
  <r>
    <n v="91"/>
    <d v="2019-01-18T00:00:00"/>
    <x v="7"/>
    <x v="7"/>
    <x v="1"/>
    <s v="CENTRO DE TARJETAS"/>
    <s v="NC  RECONOCIMIENTOS"/>
    <s v="TRANSACCIONES DEL DIA 01/18/2019SPYRAL - GESTION ADMINISTRATIVA"/>
    <n v="53.73"/>
    <n v="0"/>
    <s v="NEGOCIOS"/>
    <x v="3"/>
  </r>
  <r>
    <n v="91"/>
    <d v="2019-07-05T00:00:00"/>
    <x v="6"/>
    <x v="6"/>
    <x v="1"/>
    <s v="CENTRO DE TARJETAS"/>
    <s v="NC  RECONOCIMIENTOS"/>
    <s v="TRANSACCIONES DEL DIA 07/05/2019SPYRAL - GESTION ADMINISTRATIVA"/>
    <n v="132.72"/>
    <n v="0"/>
    <s v="NEGOCIOS"/>
    <x v="3"/>
  </r>
  <r>
    <n v="91"/>
    <d v="2019-07-23T00:00:00"/>
    <x v="6"/>
    <x v="6"/>
    <x v="1"/>
    <s v="CENTRO DE TARJETAS"/>
    <s v="NC  RECONOCIMIENTOS"/>
    <s v="TRANSACCIONES DEL DIA 07/23/2019SPYRAL - GESTION ADMINISTRATIVA"/>
    <n v="19.75"/>
    <n v="0"/>
    <s v="NEGOCIOS"/>
    <x v="3"/>
  </r>
  <r>
    <n v="91"/>
    <d v="2019-05-15T00:00:00"/>
    <x v="11"/>
    <x v="11"/>
    <x v="1"/>
    <s v="TELEMERCADEO"/>
    <s v="NC  RECONOCIMIENTOS"/>
    <s v="TRANSACCIONES DEL DIA 05/15/2019SPYRAL - GESTION ADMINISTRATIVA"/>
    <n v="281.52999999999997"/>
    <n v="0"/>
    <s v="NEGOCIOS"/>
    <x v="3"/>
  </r>
  <r>
    <n v="91"/>
    <d v="2019-05-09T00:00:00"/>
    <x v="11"/>
    <x v="11"/>
    <x v="1"/>
    <s v="ATENCION A CLIENTES"/>
    <s v="RECONOCIMIENTO"/>
    <s v="TRANSACCIONES DEL DIA 05/09/2019SPYRAL - GESTION ADMINISTRATIVA"/>
    <n v="90.05"/>
    <n v="0"/>
    <s v="NEGOCIOS"/>
    <x v="3"/>
  </r>
  <r>
    <n v="91"/>
    <d v="2019-03-13T00:00:00"/>
    <x v="9"/>
    <x v="9"/>
    <x v="1"/>
    <s v="DESARROLLO DE PRODUCTOS"/>
    <s v="NC  RECONOCIMIENTOS"/>
    <s v="TRANSACCIONES DEL DIA 03/13/2019SPYRAL - GESTION ADMINISTRATIVA"/>
    <n v="4413.76"/>
    <n v="0"/>
    <s v="NEGOCIOS"/>
    <x v="3"/>
  </r>
  <r>
    <n v="91"/>
    <d v="2019-05-07T00:00:00"/>
    <x v="11"/>
    <x v="11"/>
    <x v="1"/>
    <s v="DESARROLLO DE PRODUCTOS"/>
    <s v="NC  RECONOCIMIENTOS"/>
    <s v="TRANSACCIONES DEL DIA 05/07/2019SPYRAL - GESTION ADMINISTRATIVA"/>
    <n v="84.53"/>
    <n v="0"/>
    <s v="NEGOCIOS"/>
    <x v="3"/>
  </r>
  <r>
    <n v="91"/>
    <d v="2019-01-22T00:00:00"/>
    <x v="7"/>
    <x v="7"/>
    <x v="1"/>
    <s v="FUERZAS DE VENTAS PANAMA"/>
    <s v="NC  RECONOCIMIENTOS"/>
    <s v="TRANSACCIONES DEL DIA 01/22/2019SPYRAL - GESTION ADMINISTRATIVA"/>
    <n v="125"/>
    <n v="0"/>
    <s v="NEGOCIOS"/>
    <x v="3"/>
  </r>
  <r>
    <n v="91"/>
    <d v="2019-02-01T00:00:00"/>
    <x v="8"/>
    <x v="8"/>
    <x v="1"/>
    <s v="FUERZAS DE VENTAS PANAMA"/>
    <s v="NC  RECONOCIMIENTOS"/>
    <s v="TRANSACCIONES DEL DIA 02/01/2019SPYRAL - GESTION ADMINISTRATIVA"/>
    <n v="25"/>
    <n v="0"/>
    <s v="NEGOCIOS"/>
    <x v="3"/>
  </r>
  <r>
    <n v="91"/>
    <d v="2019-03-26T00:00:00"/>
    <x v="9"/>
    <x v="9"/>
    <x v="1"/>
    <s v="FUERZAS DE VENTAS PANAMA"/>
    <s v="NC  RECONOCIMIENTOS"/>
    <s v="TRANSACCIONES DEL DIA 03/26/2019SPYRAL - GESTION ADMINISTRATIVA"/>
    <n v="150"/>
    <n v="0"/>
    <s v="NEGOCIOS"/>
    <x v="3"/>
  </r>
  <r>
    <n v="91"/>
    <d v="2019-04-11T00:00:00"/>
    <x v="10"/>
    <x v="10"/>
    <x v="1"/>
    <s v="FUERZAS DE VENTAS PANAMA"/>
    <s v="NC  RECONOCIMIENTOS"/>
    <s v="TRANSACCIONES DEL DIA 04/11/2019SPYRAL - GESTION ADMINISTRATIVA"/>
    <n v="63.57"/>
    <n v="0"/>
    <s v="NEGOCIOS"/>
    <x v="3"/>
  </r>
  <r>
    <n v="91"/>
    <d v="2019-05-24T00:00:00"/>
    <x v="11"/>
    <x v="11"/>
    <x v="1"/>
    <s v="FUERZAS DE VENTAS PANAMA"/>
    <s v="NC  RECONOCIMIENTOS"/>
    <s v="TRANSACCIONES DEL DIA 05/24/2019SPYRAL - GESTION ADMINISTRATIVA"/>
    <n v="25"/>
    <n v="0"/>
    <s v="NEGOCIOS"/>
    <x v="3"/>
  </r>
  <r>
    <n v="91"/>
    <d v="2019-05-28T00:00:00"/>
    <x v="11"/>
    <x v="11"/>
    <x v="1"/>
    <s v="FUERZAS DE VENTAS PANAMA"/>
    <s v="NC  RECONOCIMIENTOS"/>
    <s v="TRANSACCIONES DEL DIA 05/28/2019SPYRAL - GESTION ADMINISTRATIVA"/>
    <n v="175"/>
    <n v="0"/>
    <s v="NEGOCIOS"/>
    <x v="3"/>
  </r>
  <r>
    <n v="91"/>
    <d v="2019-06-03T00:00:00"/>
    <x v="2"/>
    <x v="2"/>
    <x v="1"/>
    <s v="FUERZAS DE VENTAS PANAMA"/>
    <s v="NC  RECONOCIMIENTOS"/>
    <s v="TRANSACCIONES DEL DIA 06/03/2019SPYRAL - GESTION ADMINISTRATIVA"/>
    <n v="100"/>
    <n v="0"/>
    <s v="NEGOCIOS"/>
    <x v="3"/>
  </r>
  <r>
    <n v="91"/>
    <d v="2019-07-08T00:00:00"/>
    <x v="6"/>
    <x v="6"/>
    <x v="1"/>
    <s v="FUERZAS DE VENTAS PANAMA"/>
    <s v="NC  RECONOCIMIENTOS"/>
    <s v="TRANSACCIONES DEL DIA 07/08/2019SPYRAL - GESTION ADMINISTRATIVA"/>
    <n v="25"/>
    <n v="0"/>
    <s v="NEGOCIOS"/>
    <x v="3"/>
  </r>
  <r>
    <n v="91"/>
    <d v="2019-02-13T00:00:00"/>
    <x v="8"/>
    <x v="8"/>
    <x v="1"/>
    <s v="FUERZA DE VENTAS AUTOS"/>
    <s v="RECONOCIMIENTO"/>
    <s v="TRANSACCIONES DEL DIA 02/13/2019SPYRAL - GESTION ADMINISTRATIVA"/>
    <n v="100"/>
    <n v="0"/>
    <s v="NEGOCIOS"/>
    <x v="3"/>
  </r>
  <r>
    <n v="91"/>
    <d v="2019-05-22T00:00:00"/>
    <x v="11"/>
    <x v="11"/>
    <x v="1"/>
    <s v="FUERZA DE VENTAS AUTOS"/>
    <s v="RECONOCIMIENTO"/>
    <s v="TRANSACCIONES DEL DIA 05/22/2019SPYRAL - GESTION ADMINISTRATIVA"/>
    <n v="50"/>
    <n v="0"/>
    <s v="NEGOCIOS"/>
    <x v="3"/>
  </r>
  <r>
    <n v="91"/>
    <d v="2019-07-09T00:00:00"/>
    <x v="6"/>
    <x v="6"/>
    <x v="1"/>
    <s v="BANCA PRIVADA"/>
    <s v="NC  RECONOCIMIENTOS"/>
    <s v="TRANSACCIONES DEL DIA 07/09/2019SPYRAL - GESTION ADMINISTRATIVA"/>
    <n v="21.98"/>
    <n v="0"/>
    <s v="NEGOCIOS"/>
    <x v="3"/>
  </r>
  <r>
    <n v="91"/>
    <d v="2019-07-11T00:00:00"/>
    <x v="6"/>
    <x v="6"/>
    <x v="1"/>
    <s v="CAMPAðA"/>
    <s v="RECONOCIMIENTO"/>
    <s v="TRANSACCIONES DEL DIA 07/11/2019SPYRAL - GESTION ADMINISTRATIVA"/>
    <n v="12.83"/>
    <n v="0"/>
    <s v="NEGOCIOS"/>
    <x v="3"/>
  </r>
  <r>
    <n v="98"/>
    <d v="2019-05-15T00:00:00"/>
    <x v="11"/>
    <x v="11"/>
    <x v="1"/>
    <s v="ADMINISTRACION DE SUCURSALES"/>
    <s v="NC  RECONOCIMIENTOS"/>
    <s v="TRANSACCIONES DEL DIA 05/15/2019SPYRAL - GESTION ADMINISTRATIVA"/>
    <n v="50"/>
    <n v="0"/>
    <s v="SANTIAGO INTERAMERICANA"/>
    <x v="3"/>
  </r>
  <r>
    <n v="164"/>
    <d v="2019-01-03T00:00:00"/>
    <x v="7"/>
    <x v="7"/>
    <x v="1"/>
    <s v="ADMINISTRACION DE SUCURSALES"/>
    <s v="NC  RECONOCIMIENTOS"/>
    <s v="TRANSACCIONES DEL DIA 01/03/2019SPYRAL - GESTION ADMINISTRATIVA"/>
    <n v="45"/>
    <n v="0"/>
    <s v="PASEO ARRAIJAN"/>
    <x v="3"/>
  </r>
  <r>
    <n v="1"/>
    <d v="2019-02-05T00:00:00"/>
    <x v="8"/>
    <x v="8"/>
    <x v="1"/>
    <s v="ADMINISTRACION DE SUCURSALES"/>
    <s v="NC GASTO NO DEDUCIBLES"/>
    <s v="TRANSACCIONES DEL DIA 02/05/2019SPYRAL - GESTION ADMINISTRATIVA"/>
    <n v="44.99"/>
    <n v="0"/>
    <s v="CASA MATRIZ"/>
    <x v="4"/>
  </r>
  <r>
    <n v="1"/>
    <d v="2019-03-07T00:00:00"/>
    <x v="9"/>
    <x v="9"/>
    <x v="1"/>
    <s v="ADMINISTRACION DE SUCURSALES"/>
    <s v="NC GASTO NO DEDUCIBLES"/>
    <s v="TRANSACCIONES DEL DIA 03/07/2019SPYRAL - GESTION ADMINISTRATIVA"/>
    <n v="63.01"/>
    <n v="0"/>
    <s v="CASA MATRIZ"/>
    <x v="4"/>
  </r>
  <r>
    <n v="1"/>
    <d v="2019-04-18T00:00:00"/>
    <x v="10"/>
    <x v="10"/>
    <x v="1"/>
    <s v="ADMINISTRACION DE SUCURSALES"/>
    <s v="NC GASTO NO DEDUCIBLES"/>
    <s v="TRANSACCIONES DEL DIA 04/18/2019SPYRAL - GESTION ADMINISTRATIVA"/>
    <n v="42.45"/>
    <n v="0"/>
    <s v="CASA MATRIZ"/>
    <x v="4"/>
  </r>
  <r>
    <n v="1"/>
    <d v="2019-04-23T00:00:00"/>
    <x v="10"/>
    <x v="10"/>
    <x v="1"/>
    <s v="ADMINISTRACION DE SUCURSALES"/>
    <s v="NC GASTO NO DEDUCIBLES"/>
    <s v="TRANSACCIONES DEL DIA 04/23/2019SPYRAL - GESTION ADMINISTRATIVA"/>
    <n v="42.45"/>
    <n v="0"/>
    <s v="CASA MATRIZ"/>
    <x v="4"/>
  </r>
  <r>
    <n v="1"/>
    <d v="2019-05-03T00:00:00"/>
    <x v="11"/>
    <x v="11"/>
    <x v="1"/>
    <s v="ADMINISTRACION DE SUCURSALES"/>
    <s v="NC GASTO NO DEDUCIBLES"/>
    <s v="TRANSACCIONES DEL DIA 05/03/2019SPYRAL - GESTION ADMINISTRATIVA"/>
    <n v="77.64"/>
    <n v="0"/>
    <s v="CASA MATRIZ"/>
    <x v="4"/>
  </r>
  <r>
    <n v="1"/>
    <d v="2019-05-07T00:00:00"/>
    <x v="11"/>
    <x v="11"/>
    <x v="1"/>
    <s v="ADMINISTRACION DE SUCURSALES"/>
    <s v="NC GASTO NO DEDUCIBLES"/>
    <s v="TRANSACCIONES DEL DIA 05/07/2019SPYRAL - GESTION ADMINISTRATIVA"/>
    <n v="53.37"/>
    <n v="0"/>
    <s v="CASA MATRIZ"/>
    <x v="4"/>
  </r>
  <r>
    <n v="1"/>
    <d v="2019-07-03T00:00:00"/>
    <x v="6"/>
    <x v="6"/>
    <x v="1"/>
    <s v="ADMINISTRACION DE SUCURSALES"/>
    <s v="NC GASTO NO DEDUCIBLES"/>
    <s v="TRANSACCIONES DEL DIA 07/03/2019SPYRAL - GESTION ADMINISTRATIVA"/>
    <n v="18.690000000000001"/>
    <n v="0"/>
    <s v="CASA MATRIZ"/>
    <x v="4"/>
  </r>
  <r>
    <n v="2"/>
    <d v="2019-02-27T00:00:00"/>
    <x v="8"/>
    <x v="8"/>
    <x v="1"/>
    <s v="ADMINISTRACION DE SUCURSALES"/>
    <s v="GASTOS NO DEDUCIBLES"/>
    <s v="TRANSACCIONES DEL DIA 02/27/2019SPYRAL - GESTION ADMINISTRATIVA"/>
    <n v="47.15"/>
    <n v="0"/>
    <s v="PAITILLA"/>
    <x v="4"/>
  </r>
  <r>
    <n v="2"/>
    <d v="2019-04-04T00:00:00"/>
    <x v="10"/>
    <x v="10"/>
    <x v="1"/>
    <s v="ADMINISTRACION DE SUCURSALES"/>
    <s v="GASTOS NO DEDUCIBLES"/>
    <s v="TRANSACCIONES DEL DIA 04/04/2019SPYRAL - GESTION ADMINISTRATIVA"/>
    <n v="121.01"/>
    <n v="0"/>
    <s v="PAITILLA"/>
    <x v="4"/>
  </r>
  <r>
    <n v="3"/>
    <d v="2019-05-27T00:00:00"/>
    <x v="11"/>
    <x v="11"/>
    <x v="1"/>
    <s v="ADMINISTRACION DE SUCURSALES"/>
    <s v="GASTOS NO DEDUCIBLES"/>
    <s v="TRANSACCIONES DEL DIA 05/27/2019SPYRAL - GESTION ADMINISTRATIVA"/>
    <n v="187.5"/>
    <n v="0"/>
    <s v="EL DORADO"/>
    <x v="4"/>
  </r>
  <r>
    <n v="3"/>
    <d v="2019-05-27T00:00:00"/>
    <x v="11"/>
    <x v="11"/>
    <x v="1"/>
    <s v="ADMINISTRACION DE SUCURSALES"/>
    <s v="NC GASTO NO DEDUCIBLES"/>
    <s v="TRANSACCIONES DEL DIA 05/27/2019SPYRAL - GESTION ADMINISTRATIVA"/>
    <n v="10.49"/>
    <n v="0"/>
    <s v="EL DORADO"/>
    <x v="4"/>
  </r>
  <r>
    <n v="4"/>
    <d v="2019-03-07T00:00:00"/>
    <x v="9"/>
    <x v="9"/>
    <x v="1"/>
    <s v="ADMINISTRACION DE SUCURSALES"/>
    <s v="NC GASTO NO DEDUCIBLES"/>
    <s v="TRANSACCIONES DEL DIA 03/07/2019SPYRAL - GESTION ADMINISTRATIVA"/>
    <n v="37.68"/>
    <n v="0"/>
    <s v="VIA ARGENTINA"/>
    <x v="4"/>
  </r>
  <r>
    <n v="4"/>
    <d v="2019-06-17T00:00:00"/>
    <x v="2"/>
    <x v="2"/>
    <x v="1"/>
    <s v="ADMINISTRACION DE SUCURSALES"/>
    <s v="NC GASTO NO DEDUCIBLES"/>
    <s v="TRANSACCIONES DEL DIA 06/17/2019SPYRAL - GESTION ADMINISTRATIVA"/>
    <n v="41.83"/>
    <n v="0"/>
    <s v="VIA ARGENTINA"/>
    <x v="4"/>
  </r>
  <r>
    <n v="5"/>
    <d v="2019-02-26T00:00:00"/>
    <x v="8"/>
    <x v="8"/>
    <x v="1"/>
    <s v="ADMINISTRACION DE SUCURSALES"/>
    <s v="NC GASTO NO DEDUCIBLES"/>
    <s v="TRANSACCIONES DEL DIA 02/26/2019SPYRAL - GESTION ADMINISTRATIVA"/>
    <n v="80"/>
    <n v="0"/>
    <s v="VIA PORRAS"/>
    <x v="4"/>
  </r>
  <r>
    <n v="5"/>
    <d v="2019-03-28T00:00:00"/>
    <x v="9"/>
    <x v="9"/>
    <x v="1"/>
    <s v="ADMINISTRACION DE SUCURSALES"/>
    <s v="NC GASTO NO DEDUCIBLES"/>
    <s v="TRANSACCIONES DEL DIA 03/28/2019SPYRAL - GESTION ADMINISTRATIVA"/>
    <n v="221.05"/>
    <n v="0"/>
    <s v="VIA PORRAS"/>
    <x v="4"/>
  </r>
  <r>
    <n v="5"/>
    <d v="2019-05-27T00:00:00"/>
    <x v="11"/>
    <x v="11"/>
    <x v="1"/>
    <s v="ADMINISTRACION DE SUCURSALES"/>
    <s v="NC GASTO NO DEDUCIBLES"/>
    <s v="TRANSACCIONES DEL DIA 05/27/2019SPYRAL - GESTION ADMINISTRATIVA"/>
    <n v="160"/>
    <n v="0"/>
    <s v="VIA PORRAS"/>
    <x v="4"/>
  </r>
  <r>
    <n v="5"/>
    <d v="2019-06-17T00:00:00"/>
    <x v="2"/>
    <x v="2"/>
    <x v="1"/>
    <s v="ADMINISTRACION DE SUCURSALES"/>
    <s v="NC GASTO NO DEDUCIBLES"/>
    <s v="TRANSACCIONES DEL DIA 06/17/2019SPYRAL - GESTION ADMINISTRATIVA"/>
    <n v="112"/>
    <n v="0"/>
    <s v="VIA PORRAS"/>
    <x v="4"/>
  </r>
  <r>
    <n v="5"/>
    <d v="2019-07-19T00:00:00"/>
    <x v="6"/>
    <x v="6"/>
    <x v="1"/>
    <s v="ADMINISTRACION DE SUCURSALES"/>
    <s v="NC GASTO NO DEDUCIBLES"/>
    <s v="TRANSACCIONES DEL DIA 07/19/2019SPYRAL - GESTION ADMINISTRATIVA"/>
    <n v="71.94"/>
    <n v="0"/>
    <s v="VIA PORRAS"/>
    <x v="4"/>
  </r>
  <r>
    <n v="6"/>
    <d v="2019-03-26T00:00:00"/>
    <x v="9"/>
    <x v="9"/>
    <x v="1"/>
    <s v="ADMINISTRACION DE SUCURSALES"/>
    <s v="NC GASTO NO DEDUCIBLES"/>
    <s v="TRANSACCIONES DEL DIA 03/26/2019SPYRAL - GESTION ADMINISTRATIVA"/>
    <n v="137.11000000000001"/>
    <n v="0"/>
    <s v="EL INGENIO"/>
    <x v="4"/>
  </r>
  <r>
    <n v="6"/>
    <d v="2019-07-05T00:00:00"/>
    <x v="6"/>
    <x v="6"/>
    <x v="1"/>
    <s v="ADMINISTRACION DE SUCURSALES"/>
    <s v="NC GASTO NO DEDUCIBLES"/>
    <s v="TRANSACCIONES DEL DIA 07/05/2019SPYRAL - GESTION ADMINISTRATIVA"/>
    <n v="78.95"/>
    <n v="0"/>
    <s v="EL INGENIO"/>
    <x v="4"/>
  </r>
  <r>
    <n v="7"/>
    <d v="2019-01-22T00:00:00"/>
    <x v="7"/>
    <x v="7"/>
    <x v="1"/>
    <s v="ADMINISTRACION DE SUCURSALES"/>
    <s v="NC GASTO NO DEDUCIBLES"/>
    <s v="TRANSACCIONES DEL DIA 01/22/2019SPYRAL - GESTION ADMINISTRATIVA"/>
    <n v="38.520000000000003"/>
    <n v="0"/>
    <s v="CHANIS"/>
    <x v="4"/>
  </r>
  <r>
    <n v="7"/>
    <d v="2019-03-19T00:00:00"/>
    <x v="9"/>
    <x v="9"/>
    <x v="1"/>
    <s v="ADMINISTRACION DE SUCURSALES"/>
    <s v="GASTOS NO DEDUCIBLES"/>
    <s v="TRANSACCIONES DEL DIA 03/19/2019SPYRAL - GESTION ADMINISTRATIVA"/>
    <n v="15.95"/>
    <n v="0"/>
    <s v="CHANIS"/>
    <x v="4"/>
  </r>
  <r>
    <n v="7"/>
    <d v="2019-05-06T00:00:00"/>
    <x v="11"/>
    <x v="11"/>
    <x v="1"/>
    <s v="ADMINISTRACION DE SUCURSALES"/>
    <s v="NC GASTO NO DEDUCIBLES"/>
    <s v="TRANSACCIONES DEL DIA 05/06/2019SPYRAL - GESTION ADMINISTRATIVA"/>
    <n v="55.52"/>
    <n v="0"/>
    <s v="CHANIS"/>
    <x v="4"/>
  </r>
  <r>
    <n v="7"/>
    <d v="2019-05-10T00:00:00"/>
    <x v="11"/>
    <x v="11"/>
    <x v="1"/>
    <s v="ADMINISTRACION DE SUCURSALES"/>
    <s v="NC GASTO NO DEDUCIBLES"/>
    <s v="TRANSACCIONES DEL DIA 05/10/2019SPYRAL - GESTION ADMINISTRATIVA"/>
    <n v="13.99"/>
    <n v="0"/>
    <s v="CHANIS"/>
    <x v="4"/>
  </r>
  <r>
    <n v="7"/>
    <d v="2019-06-20T00:00:00"/>
    <x v="2"/>
    <x v="2"/>
    <x v="1"/>
    <s v="ADMINISTRACION DE SUCURSALES"/>
    <s v="NC GASTO NO DEDUCIBLES"/>
    <s v="TRANSACCIONES DEL DIA 06/20/2019SPYRAL - GESTION ADMINISTRATIVA"/>
    <n v="35.5"/>
    <n v="0"/>
    <s v="CHANIS"/>
    <x v="4"/>
  </r>
  <r>
    <n v="8"/>
    <d v="2019-02-26T00:00:00"/>
    <x v="8"/>
    <x v="8"/>
    <x v="1"/>
    <s v="ADMINISTRACION DE SUCURSALES"/>
    <s v="NC GASTO NO DEDUCIBLES"/>
    <s v="TRANSACCIONES DEL DIA 02/26/2019SPYRAL - GESTION ADMINISTRATIVA"/>
    <n v="82.83"/>
    <n v="0"/>
    <s v="PLAZA TOCUMEN"/>
    <x v="4"/>
  </r>
  <r>
    <n v="8"/>
    <d v="2019-03-19T00:00:00"/>
    <x v="9"/>
    <x v="9"/>
    <x v="1"/>
    <s v="ADMINISTRACION DE SUCURSALES"/>
    <s v="NC GASTO NO DEDUCIBLES"/>
    <s v="TRANSACCIONES DEL DIA 03/19/2019SPYRAL - GESTION ADMINISTRATIVA"/>
    <n v="34.86"/>
    <n v="0"/>
    <s v="PLAZA TOCUMEN"/>
    <x v="4"/>
  </r>
  <r>
    <n v="8"/>
    <d v="2019-04-17T00:00:00"/>
    <x v="10"/>
    <x v="10"/>
    <x v="1"/>
    <s v="ADMINISTRACION DE SUCURSALES"/>
    <s v="GASTOS NO DEDUCIBLES"/>
    <s v="TRANSACCIONES DEL DIA 04/17/2019SPYRAL - GESTION ADMINISTRATIVA"/>
    <n v="24.08"/>
    <n v="0"/>
    <s v="PLAZA TOCUMEN"/>
    <x v="4"/>
  </r>
  <r>
    <n v="8"/>
    <d v="2019-06-17T00:00:00"/>
    <x v="2"/>
    <x v="2"/>
    <x v="1"/>
    <s v="ADMINISTRACION DE SUCURSALES"/>
    <s v="NC GASTO NO DEDUCIBLES"/>
    <s v="TRANSACCIONES DEL DIA 06/17/2019SPYRAL - GESTION ADMINISTRATIVA"/>
    <n v="20.85"/>
    <n v="0"/>
    <s v="PLAZA TOCUMEN"/>
    <x v="4"/>
  </r>
  <r>
    <n v="8"/>
    <d v="2019-07-03T00:00:00"/>
    <x v="6"/>
    <x v="6"/>
    <x v="1"/>
    <s v="ADMINISTRACION DE SUCURSALES"/>
    <s v="NC GASTO NO DEDUCIBLES"/>
    <s v="TRANSACCIONES DEL DIA 07/03/2019SPYRAL - GESTION ADMINISTRATIVA"/>
    <n v="19.350000000000001"/>
    <n v="0"/>
    <s v="PLAZA TOCUMEN"/>
    <x v="4"/>
  </r>
  <r>
    <n v="9"/>
    <d v="2019-01-30T00:00:00"/>
    <x v="7"/>
    <x v="7"/>
    <x v="1"/>
    <s v="ADMINISTRACION DE SUCURSALES"/>
    <s v="NC GASTO NO DEDUCIBLES"/>
    <s v="TRANSACCIONES DEL DIA 01/30/2019SPYRAL - GESTION ADMINISTRATIVA"/>
    <n v="354.12"/>
    <n v="0"/>
    <s v="SANTIAGO"/>
    <x v="4"/>
  </r>
  <r>
    <n v="9"/>
    <d v="2019-03-01T00:00:00"/>
    <x v="9"/>
    <x v="9"/>
    <x v="1"/>
    <s v="ADMINISTRACION DE SUCURSALES"/>
    <s v="NC GASTO NO DEDUCIBLES"/>
    <s v="TRANSACCIONES DEL DIA 03/01/2019SPYRAL - GESTION ADMINISTRATIVA"/>
    <n v="60.87"/>
    <n v="0"/>
    <s v="SANTIAGO"/>
    <x v="4"/>
  </r>
  <r>
    <n v="9"/>
    <d v="2019-04-05T00:00:00"/>
    <x v="10"/>
    <x v="10"/>
    <x v="1"/>
    <s v="ADMINISTRACION DE SUCURSALES"/>
    <s v="NC GASTO NO DEDUCIBLES"/>
    <s v="TRANSACCIONES DEL DIA 04/05/2019SPYRAL - GESTION ADMINISTRATIVA"/>
    <n v="51.46"/>
    <n v="0"/>
    <s v="SANTIAGO"/>
    <x v="4"/>
  </r>
  <r>
    <n v="9"/>
    <d v="2019-06-20T00:00:00"/>
    <x v="2"/>
    <x v="2"/>
    <x v="1"/>
    <s v="ADMINISTRACION DE SUCURSALES"/>
    <s v="NC GASTO NO DEDUCIBLES"/>
    <s v="TRANSACCIONES DEL DIA 06/20/2019SPYRAL - GESTION ADMINISTRATIVA"/>
    <n v="84.51"/>
    <n v="0"/>
    <s v="SANTIAGO"/>
    <x v="4"/>
  </r>
  <r>
    <n v="9"/>
    <d v="2019-07-26T00:00:00"/>
    <x v="6"/>
    <x v="6"/>
    <x v="1"/>
    <s v="ADMINISTRACION DE SUCURSALES"/>
    <s v="NC GASTO NO DEDUCIBLES"/>
    <s v="TRANSACCIONES DEL DIA 07/26/2019SPYRAL - GESTION ADMINISTRATIVA"/>
    <n v="90"/>
    <n v="0"/>
    <s v="SANTIAGO"/>
    <x v="4"/>
  </r>
  <r>
    <n v="10"/>
    <d v="2019-02-08T00:00:00"/>
    <x v="8"/>
    <x v="8"/>
    <x v="1"/>
    <s v="ADMINISTRACION DE SUCURSALES"/>
    <s v="GASTOS NO DEDUCIBLES"/>
    <s v="TRANSACCIONES DEL DIA 02/08/2019SPYRAL - GESTION ADMINISTRATIVA"/>
    <n v="17"/>
    <n v="0"/>
    <s v="OBARRIO"/>
    <x v="4"/>
  </r>
  <r>
    <n v="10"/>
    <d v="2019-02-15T00:00:00"/>
    <x v="8"/>
    <x v="8"/>
    <x v="1"/>
    <s v="ADMINISTRACION DE SUCURSALES"/>
    <s v="NC GASTO NO DEDUCIBLES"/>
    <s v="TRANSACCIONES DEL DIA 02/15/2019SPYRAL - GESTION ADMINISTRATIVA"/>
    <n v="142.96"/>
    <n v="0"/>
    <s v="OBARRIO"/>
    <x v="4"/>
  </r>
  <r>
    <n v="10"/>
    <d v="2019-02-19T00:00:00"/>
    <x v="8"/>
    <x v="8"/>
    <x v="1"/>
    <s v="ADMINISTRACION DE SUCURSALES"/>
    <s v="NC GASTO NO DEDUCIBLES"/>
    <s v="TRANSACCIONES DEL DIA 02/19/2019SPYRAL - GESTION ADMINISTRATIVA"/>
    <n v="188.88"/>
    <n v="0"/>
    <s v="OBARRIO"/>
    <x v="4"/>
  </r>
  <r>
    <n v="10"/>
    <d v="2019-04-23T00:00:00"/>
    <x v="10"/>
    <x v="10"/>
    <x v="1"/>
    <s v="ADMINISTRACION DE SUCURSALES"/>
    <s v="NC GASTO NO DEDUCIBLES"/>
    <s v="TRANSACCIONES DEL DIA 04/23/2019SPYRAL - GESTION ADMINISTRATIVA"/>
    <n v="73.5"/>
    <n v="0"/>
    <s v="OBARRIO"/>
    <x v="4"/>
  </r>
  <r>
    <n v="10"/>
    <d v="2019-05-21T00:00:00"/>
    <x v="11"/>
    <x v="11"/>
    <x v="1"/>
    <s v="ADMINISTRACION DE SUCURSALES"/>
    <s v="NC GASTO NO DEDUCIBLES"/>
    <s v="TRANSACCIONES DEL DIA 05/21/2019SPYRAL - GESTION ADMINISTRATIVA"/>
    <n v="82.55"/>
    <n v="0"/>
    <s v="OBARRIO"/>
    <x v="4"/>
  </r>
  <r>
    <n v="10"/>
    <d v="2019-06-25T00:00:00"/>
    <x v="2"/>
    <x v="2"/>
    <x v="1"/>
    <s v="ADMINISTRACION DE SUCURSALES"/>
    <s v="NC GASTO NO DEDUCIBLES"/>
    <s v="TRANSACCIONES DEL DIA 06/25/2019SPYRAL - GESTION ADMINISTRATIVA"/>
    <n v="95.71"/>
    <n v="0"/>
    <s v="OBARRIO"/>
    <x v="4"/>
  </r>
  <r>
    <n v="11"/>
    <d v="2019-01-28T00:00:00"/>
    <x v="7"/>
    <x v="7"/>
    <x v="1"/>
    <s v="ADMINISTRACION DE SUCURSALES"/>
    <s v="NC GASTO NO DEDUCIBLES"/>
    <s v="TRANSACCIONES DEL DIA 01/28/2019SPYRAL - GESTION ADMINISTRATIVA"/>
    <n v="236.39"/>
    <n v="0"/>
    <s v="COLON"/>
    <x v="4"/>
  </r>
  <r>
    <n v="11"/>
    <d v="2019-06-17T00:00:00"/>
    <x v="2"/>
    <x v="2"/>
    <x v="1"/>
    <s v="ADMINISTRACION DE SUCURSALES"/>
    <s v="NC GASTO NO DEDUCIBLES"/>
    <s v="TRANSACCIONES DEL DIA 06/17/2019SPYRAL - GESTION ADMINISTRATIVA"/>
    <n v="140.03"/>
    <n v="0"/>
    <s v="COLON"/>
    <x v="4"/>
  </r>
  <r>
    <n v="11"/>
    <d v="2019-07-26T00:00:00"/>
    <x v="6"/>
    <x v="6"/>
    <x v="1"/>
    <s v="ADMINISTRACION DE SUCURSALES"/>
    <s v="NC GASTO NO DEDUCIBLES"/>
    <s v="TRANSACCIONES DEL DIA 07/26/2019SPYRAL - GESTION ADMINISTRATIVA"/>
    <n v="107.29"/>
    <n v="0"/>
    <s v="COLON"/>
    <x v="4"/>
  </r>
  <r>
    <n v="13"/>
    <d v="2019-02-01T00:00:00"/>
    <x v="8"/>
    <x v="8"/>
    <x v="1"/>
    <s v="ADMINISTRACION DE SUCURSALES"/>
    <s v="NC GASTO NO DEDUCIBLES"/>
    <s v="TRANSACCIONES DEL DIA 02/01/2019SPYRAL - GESTION ADMINISTRATIVA"/>
    <n v="102.77"/>
    <n v="0"/>
    <s v="HATO PINTADO"/>
    <x v="4"/>
  </r>
  <r>
    <n v="13"/>
    <d v="2019-02-26T00:00:00"/>
    <x v="8"/>
    <x v="8"/>
    <x v="1"/>
    <s v="ADMINISTRACION DE SUCURSALES"/>
    <s v="NC GASTO NO DEDUCIBLES"/>
    <s v="TRANSACCIONES DEL DIA 02/26/2019SPYRAL - GESTION ADMINISTRATIVA"/>
    <n v="65.94"/>
    <n v="0"/>
    <s v="HATO PINTADO"/>
    <x v="4"/>
  </r>
  <r>
    <n v="13"/>
    <d v="2019-03-01T00:00:00"/>
    <x v="9"/>
    <x v="9"/>
    <x v="1"/>
    <s v="ADMINISTRACION DE SUCURSALES"/>
    <s v="NC GASTO NO DEDUCIBLES"/>
    <s v="TRANSACCIONES DEL DIA 03/01/2019SPYRAL - GESTION ADMINISTRATIVA"/>
    <n v="59.15"/>
    <n v="0"/>
    <s v="HATO PINTADO"/>
    <x v="4"/>
  </r>
  <r>
    <n v="13"/>
    <d v="2019-03-12T00:00:00"/>
    <x v="9"/>
    <x v="9"/>
    <x v="1"/>
    <s v="ADMINISTRACION DE SUCURSALES"/>
    <s v="NC GASTO NO DEDUCIBLES"/>
    <s v="TRANSACCIONES DEL DIA 03/12/2019SPYRAL - GESTION ADMINISTRATIVA"/>
    <n v="50.45"/>
    <n v="0"/>
    <s v="HATO PINTADO"/>
    <x v="4"/>
  </r>
  <r>
    <n v="13"/>
    <d v="2019-04-03T00:00:00"/>
    <x v="10"/>
    <x v="10"/>
    <x v="1"/>
    <s v="ADMINISTRACION DE SUCURSALES"/>
    <s v="NC GASTO NO DEDUCIBLES"/>
    <s v="TRANSACCIONES DEL DIA 04/03/2019SPYRAL - GESTION ADMINISTRATIVA"/>
    <n v="8.35"/>
    <n v="0"/>
    <s v="HATO PINTADO"/>
    <x v="4"/>
  </r>
  <r>
    <n v="13"/>
    <d v="2019-05-03T00:00:00"/>
    <x v="11"/>
    <x v="11"/>
    <x v="1"/>
    <s v="ADMINISTRACION DE SUCURSALES"/>
    <s v="NC GASTO NO DEDUCIBLES"/>
    <s v="TRANSACCIONES DEL DIA 05/03/2019SPYRAL - GESTION ADMINISTRATIVA"/>
    <n v="128.6"/>
    <n v="0"/>
    <s v="HATO PINTADO"/>
    <x v="4"/>
  </r>
  <r>
    <n v="13"/>
    <d v="2019-05-10T00:00:00"/>
    <x v="11"/>
    <x v="11"/>
    <x v="1"/>
    <s v="ADMINISTRACION DE SUCURSALES"/>
    <s v="NC GASTO NO DEDUCIBLES"/>
    <s v="TRANSACCIONES DEL DIA 05/10/2019SPYRAL - GESTION ADMINISTRATIVA"/>
    <n v="94.69"/>
    <n v="0"/>
    <s v="HATO PINTADO"/>
    <x v="4"/>
  </r>
  <r>
    <n v="13"/>
    <d v="2019-05-27T00:00:00"/>
    <x v="11"/>
    <x v="11"/>
    <x v="1"/>
    <s v="ADMINISTRACION DE SUCURSALES"/>
    <s v="NC GASTO NO DEDUCIBLES"/>
    <s v="TRANSACCIONES DEL DIA 05/27/2019SPYRAL - GESTION ADMINISTRATIVA"/>
    <n v="116.42"/>
    <n v="0"/>
    <s v="HATO PINTADO"/>
    <x v="4"/>
  </r>
  <r>
    <n v="13"/>
    <d v="2019-06-03T00:00:00"/>
    <x v="2"/>
    <x v="2"/>
    <x v="1"/>
    <s v="ADMINISTRACION DE SUCURSALES"/>
    <s v="NC GASTO NO DEDUCIBLES"/>
    <s v="TRANSACCIONES DEL DIA 06/03/2019SPYRAL - GESTION ADMINISTRATIVA"/>
    <n v="170.2"/>
    <n v="0"/>
    <s v="HATO PINTADO"/>
    <x v="4"/>
  </r>
  <r>
    <n v="13"/>
    <d v="2019-06-25T00:00:00"/>
    <x v="2"/>
    <x v="2"/>
    <x v="1"/>
    <s v="ADMINISTRACION DE SUCURSALES"/>
    <s v="NC GASTO NO DEDUCIBLES"/>
    <s v="TRANSACCIONES DEL DIA 06/25/2019SPYRAL - GESTION ADMINISTRATIVA"/>
    <n v="96.89"/>
    <n v="0"/>
    <s v="HATO PINTADO"/>
    <x v="4"/>
  </r>
  <r>
    <n v="13"/>
    <d v="2019-07-05T00:00:00"/>
    <x v="6"/>
    <x v="6"/>
    <x v="1"/>
    <s v="ADMINISTRACION DE SUCURSALES"/>
    <s v="NC GASTO NO DEDUCIBLES"/>
    <s v="TRANSACCIONES DEL DIA 07/05/2019SPYRAL - GESTION ADMINISTRATIVA"/>
    <n v="31.71"/>
    <n v="0"/>
    <s v="HATO PINTADO"/>
    <x v="4"/>
  </r>
  <r>
    <n v="14"/>
    <d v="2019-04-03T00:00:00"/>
    <x v="10"/>
    <x v="10"/>
    <x v="1"/>
    <s v="ADMINISTRACION DE SUCURSALES"/>
    <s v="NC GASTO NO DEDUCIBLES"/>
    <s v="TRANSACCIONES DEL DIA 04/03/2019SPYRAL - GESTION ADMINISTRATIVA"/>
    <n v="71.84"/>
    <n v="0"/>
    <s v="RIO ABAJO"/>
    <x v="4"/>
  </r>
  <r>
    <n v="14"/>
    <d v="2019-05-10T00:00:00"/>
    <x v="11"/>
    <x v="11"/>
    <x v="1"/>
    <s v="ADMINISTRACION DE SUCURSALES"/>
    <s v="NC GASTO NO DEDUCIBLES"/>
    <s v="TRANSACCIONES DEL DIA 05/10/2019SPYRAL - GESTION ADMINISTRATIVA"/>
    <n v="71.5"/>
    <n v="0"/>
    <s v="RIO ABAJO"/>
    <x v="4"/>
  </r>
  <r>
    <n v="15"/>
    <d v="2019-03-15T00:00:00"/>
    <x v="9"/>
    <x v="9"/>
    <x v="1"/>
    <s v="ADMINISTRACION DE SUCURSALES"/>
    <s v="NC GASTO NO DEDUCIBLES"/>
    <s v="TRANSACCIONES DEL DIA 03/15/2019SPYRAL - GESTION ADMINISTRATIVA"/>
    <n v="33.86"/>
    <n v="0"/>
    <s v="LA CHORRERA"/>
    <x v="4"/>
  </r>
  <r>
    <n v="16"/>
    <d v="2019-04-11T00:00:00"/>
    <x v="10"/>
    <x v="10"/>
    <x v="1"/>
    <s v="ADMINISTRACION DE SUCURSALES"/>
    <s v="NC GASTO NO DEDUCIBLES"/>
    <s v="TRANSACCIONES DEL DIA 04/11/2019SPYRAL - GESTION ADMINISTRATIVA"/>
    <n v="33"/>
    <n v="0"/>
    <s v="AVENIDA CENTRAL"/>
    <x v="4"/>
  </r>
  <r>
    <n v="16"/>
    <d v="2019-05-15T00:00:00"/>
    <x v="11"/>
    <x v="11"/>
    <x v="1"/>
    <s v="ADMINISTRACION DE SUCURSALES"/>
    <s v="NC GASTO NO DEDUCIBLES"/>
    <s v="TRANSACCIONES DEL DIA 05/15/2019SPYRAL - GESTION ADMINISTRATIVA"/>
    <n v="142.61000000000001"/>
    <n v="0"/>
    <s v="AVENIDA CENTRAL"/>
    <x v="4"/>
  </r>
  <r>
    <n v="16"/>
    <d v="2019-06-17T00:00:00"/>
    <x v="2"/>
    <x v="2"/>
    <x v="1"/>
    <s v="ADMINISTRACION DE SUCURSALES"/>
    <s v="NC GASTO NO DEDUCIBLES"/>
    <s v="TRANSACCIONES DEL DIA 06/17/2019SPYRAL - GESTION ADMINISTRATIVA"/>
    <n v="79.55"/>
    <n v="0"/>
    <s v="AVENIDA CENTRAL"/>
    <x v="4"/>
  </r>
  <r>
    <n v="17"/>
    <d v="2019-01-10T00:00:00"/>
    <x v="7"/>
    <x v="7"/>
    <x v="1"/>
    <s v="ADMINISTRACION DE SUCURSALES"/>
    <s v="NC GASTO NO DEDUCIBLES"/>
    <s v="TRANSACCIONES DEL DIA 01/10/2019SPYRAL - GESTION ADMINISTRATIVA"/>
    <n v="42.92"/>
    <n v="0"/>
    <s v="LOS ANGELES"/>
    <x v="4"/>
  </r>
  <r>
    <n v="17"/>
    <d v="2019-03-12T00:00:00"/>
    <x v="9"/>
    <x v="9"/>
    <x v="1"/>
    <s v="ADMINISTRACION DE SUCURSALES"/>
    <s v="NC GASTO NO DEDUCIBLES"/>
    <s v="TRANSACCIONES DEL DIA 03/12/2019SPYRAL - GESTION ADMINISTRATIVA"/>
    <n v="26.75"/>
    <n v="0"/>
    <s v="LOS ANGELES"/>
    <x v="4"/>
  </r>
  <r>
    <n v="17"/>
    <d v="2019-04-03T00:00:00"/>
    <x v="10"/>
    <x v="10"/>
    <x v="1"/>
    <s v="ADMINISTRACION DE SUCURSALES"/>
    <s v="NC GASTO NO DEDUCIBLES"/>
    <s v="TRANSACCIONES DEL DIA 04/03/2019SPYRAL - GESTION ADMINISTRATIVA"/>
    <n v="65.099999999999994"/>
    <n v="0"/>
    <s v="LOS ANGELES"/>
    <x v="4"/>
  </r>
  <r>
    <n v="17"/>
    <d v="2019-05-15T00:00:00"/>
    <x v="11"/>
    <x v="11"/>
    <x v="1"/>
    <s v="ADMINISTRACION DE SUCURSALES"/>
    <s v="NC GASTO NO DEDUCIBLES"/>
    <s v="TRANSACCIONES DEL DIA 05/15/2019SPYRAL - GESTION ADMINISTRATIVA"/>
    <n v="31.14"/>
    <n v="0"/>
    <s v="LOS ANGELES"/>
    <x v="4"/>
  </r>
  <r>
    <n v="17"/>
    <d v="2019-05-21T00:00:00"/>
    <x v="11"/>
    <x v="11"/>
    <x v="1"/>
    <s v="ADMINISTRACION DE SUCURSALES"/>
    <s v="NC GASTO NO DEDUCIBLES"/>
    <s v="TRANSACCIONES DEL DIA 05/21/2019SPYRAL - GESTION ADMINISTRATIVA"/>
    <n v="41.97"/>
    <n v="0"/>
    <s v="LOS ANGELES"/>
    <x v="4"/>
  </r>
  <r>
    <n v="17"/>
    <d v="2019-06-17T00:00:00"/>
    <x v="2"/>
    <x v="2"/>
    <x v="1"/>
    <s v="ADMINISTRACION DE SUCURSALES"/>
    <s v="NC GASTO NO DEDUCIBLES"/>
    <s v="TRANSACCIONES DEL DIA 06/17/2019SPYRAL - GESTION ADMINISTRATIVA"/>
    <n v="73.510000000000005"/>
    <n v="0"/>
    <s v="LOS ANGELES"/>
    <x v="4"/>
  </r>
  <r>
    <n v="17"/>
    <d v="2019-07-12T00:00:00"/>
    <x v="6"/>
    <x v="6"/>
    <x v="1"/>
    <s v="ADMINISTRACION DE SUCURSALES"/>
    <s v="NC GASTO NO DEDUCIBLES"/>
    <s v="TRANSACCIONES DEL DIA 07/12/2019SPYRAL - GESTION ADMINISTRATIVA"/>
    <n v="57.78"/>
    <n v="0"/>
    <s v="LOS ANGELES"/>
    <x v="4"/>
  </r>
  <r>
    <n v="18"/>
    <d v="2019-02-19T00:00:00"/>
    <x v="8"/>
    <x v="8"/>
    <x v="1"/>
    <s v="ADMINISTRACION DE SUCURSALES"/>
    <s v="NC GASTO NO DEDUCIBLES"/>
    <s v="TRANSACCIONES DEL DIA 02/19/2019SPYRAL - GESTION ADMINISTRATIVA"/>
    <n v="100.68"/>
    <n v="0"/>
    <s v="VILLA LUCRE"/>
    <x v="4"/>
  </r>
  <r>
    <n v="18"/>
    <d v="2019-04-03T00:00:00"/>
    <x v="10"/>
    <x v="10"/>
    <x v="1"/>
    <s v="ADMINISTRACION DE SUCURSALES"/>
    <s v="NC GASTO NO DEDUCIBLES"/>
    <s v="TRANSACCIONES DEL DIA 04/03/2019SPYRAL - GESTION ADMINISTRATIVA"/>
    <n v="62.27"/>
    <n v="0"/>
    <s v="VILLA LUCRE"/>
    <x v="4"/>
  </r>
  <r>
    <n v="18"/>
    <d v="2019-05-06T00:00:00"/>
    <x v="11"/>
    <x v="11"/>
    <x v="1"/>
    <s v="ADMINISTRACION DE SUCURSALES"/>
    <s v="NC GASTO NO DEDUCIBLES"/>
    <s v="TRANSACCIONES DEL DIA 05/06/2019SPYRAL - GESTION ADMINISTRATIVA"/>
    <n v="31.03"/>
    <n v="0"/>
    <s v="VILLA LUCRE"/>
    <x v="4"/>
  </r>
  <r>
    <n v="18"/>
    <d v="2019-05-24T00:00:00"/>
    <x v="11"/>
    <x v="11"/>
    <x v="1"/>
    <s v="ADMINISTRACION DE SUCURSALES"/>
    <s v="NC GASTO NO DEDUCIBLES"/>
    <s v="TRANSACCIONES DEL DIA 05/24/2019SPYRAL - GESTION ADMINISTRATIVA"/>
    <n v="43.73"/>
    <n v="0"/>
    <s v="VILLA LUCRE"/>
    <x v="4"/>
  </r>
  <r>
    <n v="18"/>
    <d v="2019-06-03T00:00:00"/>
    <x v="2"/>
    <x v="2"/>
    <x v="1"/>
    <s v="ADMINISTRACION DE SUCURSALES"/>
    <s v="NC GASTO NO DEDUCIBLES"/>
    <s v="TRANSACCIONES DEL DIA 06/03/2019SPYRAL - GESTION ADMINISTRATIVA"/>
    <n v="31.38"/>
    <n v="0"/>
    <s v="VILLA LUCRE"/>
    <x v="4"/>
  </r>
  <r>
    <n v="18"/>
    <d v="2019-06-17T00:00:00"/>
    <x v="2"/>
    <x v="2"/>
    <x v="1"/>
    <s v="ADMINISTRACION DE SUCURSALES"/>
    <s v="NC GASTO NO DEDUCIBLES"/>
    <s v="TRANSACCIONES DEL DIA 06/17/2019SPYRAL - GESTION ADMINISTRATIVA"/>
    <n v="35.06"/>
    <n v="0"/>
    <s v="VILLA LUCRE"/>
    <x v="4"/>
  </r>
  <r>
    <n v="18"/>
    <d v="2019-07-09T00:00:00"/>
    <x v="6"/>
    <x v="6"/>
    <x v="1"/>
    <s v="ADMINISTRACION DE SUCURSALES"/>
    <s v="NC GASTO NO DEDUCIBLES"/>
    <s v="TRANSACCIONES DEL DIA 07/09/2019SPYRAL - GESTION ADMINISTRATIVA"/>
    <n v="297.8"/>
    <n v="0"/>
    <s v="VILLA LUCRE"/>
    <x v="4"/>
  </r>
  <r>
    <n v="18"/>
    <d v="2019-07-23T00:00:00"/>
    <x v="6"/>
    <x v="6"/>
    <x v="1"/>
    <s v="ADMINISTRACION DE SUCURSALES"/>
    <s v="NC GASTO NO DEDUCIBLES"/>
    <s v="TRANSACCIONES DEL DIA 07/23/2019SPYRAL - GESTION ADMINISTRATIVA"/>
    <n v="10.7"/>
    <n v="0"/>
    <s v="VILLA LUCRE"/>
    <x v="4"/>
  </r>
  <r>
    <n v="18"/>
    <d v="2019-07-26T00:00:00"/>
    <x v="6"/>
    <x v="6"/>
    <x v="1"/>
    <s v="ADMINISTRACION DE SUCURSALES"/>
    <s v="NC GASTO NO DEDUCIBLES"/>
    <s v="TRANSACCIONES DEL DIA 07/26/2019SPYRAL - GESTION ADMINISTRATIVA"/>
    <n v="76.81"/>
    <n v="0"/>
    <s v="VILLA LUCRE"/>
    <x v="4"/>
  </r>
  <r>
    <n v="19"/>
    <d v="2019-02-05T00:00:00"/>
    <x v="8"/>
    <x v="8"/>
    <x v="1"/>
    <s v="ADMINISTRACION DE SUCURSALES"/>
    <s v="NC GASTO NO DEDUCIBLES"/>
    <s v="TRANSACCIONES DEL DIA 02/05/2019SPYRAL - GESTION ADMINISTRATIVA"/>
    <n v="79.86"/>
    <n v="0"/>
    <s v="LOS ANDES"/>
    <x v="4"/>
  </r>
  <r>
    <n v="19"/>
    <d v="2019-03-26T00:00:00"/>
    <x v="9"/>
    <x v="9"/>
    <x v="1"/>
    <s v="ADMINISTRACION DE SUCURSALES"/>
    <s v="NC GASTO NO DEDUCIBLES"/>
    <s v="TRANSACCIONES DEL DIA 03/26/2019SPYRAL - GESTION ADMINISTRATIVA"/>
    <n v="213.44"/>
    <n v="0"/>
    <s v="LOS ANDES"/>
    <x v="4"/>
  </r>
  <r>
    <n v="19"/>
    <d v="2019-04-23T00:00:00"/>
    <x v="10"/>
    <x v="10"/>
    <x v="1"/>
    <s v="ADMINISTRACION DE SUCURSALES"/>
    <s v="NC GASTO NO DEDUCIBLES"/>
    <s v="TRANSACCIONES DEL DIA 04/23/2019SPYRAL - GESTION ADMINISTRATIVA"/>
    <n v="52.02"/>
    <n v="0"/>
    <s v="LOS ANDES"/>
    <x v="4"/>
  </r>
  <r>
    <n v="19"/>
    <d v="2019-06-01T00:00:00"/>
    <x v="2"/>
    <x v="2"/>
    <x v="1"/>
    <s v="ADMINISTRACION DE SUCURSALES"/>
    <s v="GASTOS NO DEDUCIBLES"/>
    <s v="TRANSACCIONES DEL DIA 06/01/2019SPYRAL - GESTION ADMINISTRATIVA"/>
    <n v="30"/>
    <n v="0"/>
    <s v="LOS ANDES"/>
    <x v="4"/>
  </r>
  <r>
    <n v="19"/>
    <d v="2019-06-03T00:00:00"/>
    <x v="2"/>
    <x v="2"/>
    <x v="1"/>
    <s v="ADMINISTRACION DE SUCURSALES"/>
    <s v="NC GASTO NO DEDUCIBLES"/>
    <s v="TRANSACCIONES DEL DIA 06/03/2019SPYRAL - GESTION ADMINISTRATIVA"/>
    <n v="80.03"/>
    <n v="0"/>
    <s v="LOS ANDES"/>
    <x v="4"/>
  </r>
  <r>
    <n v="19"/>
    <d v="2019-06-10T00:00:00"/>
    <x v="2"/>
    <x v="2"/>
    <x v="1"/>
    <s v="ADMINISTRACION DE SUCURSALES"/>
    <s v="NC GASTO NO DEDUCIBLES"/>
    <s v="TRANSACCIONES DEL DIA 06/10/2019SPYRAL - GESTION ADMINISTRATIVA"/>
    <n v="0.27"/>
    <n v="0"/>
    <s v="LOS ANDES"/>
    <x v="4"/>
  </r>
  <r>
    <n v="19"/>
    <d v="2019-07-02T00:00:00"/>
    <x v="6"/>
    <x v="6"/>
    <x v="1"/>
    <s v="ADMINISTRACION DE SUCURSALES"/>
    <s v="GASTOS NO DEDUCIBLES"/>
    <s v="TRANSACCIONES DEL DIA 07/02/2019SPYRAL - GESTION ADMINISTRATIVA"/>
    <n v="30"/>
    <n v="0"/>
    <s v="LOS ANDES"/>
    <x v="4"/>
  </r>
  <r>
    <n v="19"/>
    <d v="2019-07-03T00:00:00"/>
    <x v="6"/>
    <x v="6"/>
    <x v="1"/>
    <s v="ADMINISTRACION DE SUCURSALES"/>
    <s v="NC GASTO NO DEDUCIBLES"/>
    <s v="TRANSACCIONES DEL DIA 07/03/2019SPYRAL - GESTION ADMINISTRATIVA"/>
    <n v="102.76"/>
    <n v="0"/>
    <s v="LOS ANDES"/>
    <x v="4"/>
  </r>
  <r>
    <n v="19"/>
    <d v="2019-07-05T00:00:00"/>
    <x v="6"/>
    <x v="6"/>
    <x v="1"/>
    <s v="ADMINISTRACION DE SUCURSALES"/>
    <s v="GASTOS NO DEDUCIBLES"/>
    <s v="TRANSACCIONES DEL DIA 07/05/2019SPYRAL - GESTION ADMINISTRATIVA"/>
    <n v="30"/>
    <n v="0"/>
    <s v="LOS ANDES"/>
    <x v="4"/>
  </r>
  <r>
    <n v="20"/>
    <d v="2019-01-16T00:00:00"/>
    <x v="7"/>
    <x v="7"/>
    <x v="1"/>
    <s v="ADMINISTRACION DE SUCURSALES"/>
    <s v="NC GASTO NO DEDUCIBLES"/>
    <s v="TRANSACCIONES DEL DIA 01/16/2019SPYRAL - GESTION ADMINISTRATIVA"/>
    <n v="15.95"/>
    <n v="0"/>
    <s v="VIA ESPANA"/>
    <x v="4"/>
  </r>
  <r>
    <n v="20"/>
    <d v="2019-01-25T00:00:00"/>
    <x v="7"/>
    <x v="7"/>
    <x v="1"/>
    <s v="ADMINISTRACION DE SUCURSALES"/>
    <s v="NC GASTO NO DEDUCIBLES"/>
    <s v="TRANSACCIONES DEL DIA 01/25/2019SPYRAL - GESTION ADMINISTRATIVA"/>
    <n v="15.95"/>
    <n v="0"/>
    <s v="VIA ESPANA"/>
    <x v="4"/>
  </r>
  <r>
    <n v="20"/>
    <d v="2019-03-12T00:00:00"/>
    <x v="9"/>
    <x v="9"/>
    <x v="1"/>
    <s v="ADMINISTRACION DE SUCURSALES"/>
    <s v="NC GASTO NO DEDUCIBLES"/>
    <s v="TRANSACCIONES DEL DIA 03/12/2019SPYRAL - GESTION ADMINISTRATIVA"/>
    <n v="19.95"/>
    <n v="0"/>
    <s v="VIA ESPANA"/>
    <x v="4"/>
  </r>
  <r>
    <n v="20"/>
    <d v="2019-06-20T00:00:00"/>
    <x v="2"/>
    <x v="2"/>
    <x v="1"/>
    <s v="ADMINISTRACION DE SUCURSALES"/>
    <s v="NC GASTO NO DEDUCIBLES"/>
    <s v="TRANSACCIONES DEL DIA 06/20/2019SPYRAL - GESTION ADMINISTRATIVA"/>
    <n v="30.04"/>
    <n v="0"/>
    <s v="VIA ESPANA"/>
    <x v="4"/>
  </r>
  <r>
    <n v="21"/>
    <d v="2019-04-05T00:00:00"/>
    <x v="10"/>
    <x v="10"/>
    <x v="1"/>
    <s v="ADMINISTRACION DE SUCURSALES"/>
    <s v="NC GASTO NO DEDUCIBLES"/>
    <s v="TRANSACCIONES DEL DIA 04/05/2019SPYRAL - GESTION ADMINISTRATIVA"/>
    <n v="53.9"/>
    <n v="0"/>
    <s v="AVENIDA CUBA"/>
    <x v="4"/>
  </r>
  <r>
    <n v="21"/>
    <d v="2019-04-06T00:00:00"/>
    <x v="10"/>
    <x v="10"/>
    <x v="1"/>
    <s v="ADMINISTRACION DE SUCURSALES"/>
    <s v="GASTOS NO DEDUCIBLES"/>
    <s v="TRANSACCIONES DEL DIA 04/06/2019SPYRAL - GESTION ADMINISTRATIVA"/>
    <n v="155"/>
    <n v="0"/>
    <s v="AVENIDA CUBA"/>
    <x v="4"/>
  </r>
  <r>
    <n v="22"/>
    <d v="2019-02-19T00:00:00"/>
    <x v="8"/>
    <x v="8"/>
    <x v="1"/>
    <s v="ADMINISTRACION DE SUCURSALES"/>
    <s v="NC GASTO NO DEDUCIBLES"/>
    <s v="TRANSACCIONES DEL DIA 02/19/2019SPYRAL - GESTION ADMINISTRATIVA"/>
    <n v="189.2"/>
    <n v="0"/>
    <s v="CHITRE"/>
    <x v="4"/>
  </r>
  <r>
    <n v="22"/>
    <d v="2019-03-13T00:00:00"/>
    <x v="9"/>
    <x v="9"/>
    <x v="1"/>
    <s v="ADMINISTRACION DE SUCURSALES"/>
    <s v="NC GASTO NO DEDUCIBLES"/>
    <s v="TRANSACCIONES DEL DIA 03/13/2019SPYRAL - GESTION ADMINISTRATIVA"/>
    <n v="114.05"/>
    <n v="0"/>
    <s v="CHITRE"/>
    <x v="4"/>
  </r>
  <r>
    <n v="22"/>
    <d v="2019-06-10T00:00:00"/>
    <x v="2"/>
    <x v="2"/>
    <x v="1"/>
    <s v="ADMINISTRACION DE SUCURSALES"/>
    <s v="NC GASTO NO DEDUCIBLES"/>
    <s v="TRANSACCIONES DEL DIA 06/10/2019SPYRAL - GESTION ADMINISTRATIVA"/>
    <n v="245.96"/>
    <n v="0"/>
    <s v="CHITRE"/>
    <x v="4"/>
  </r>
  <r>
    <n v="23"/>
    <d v="2019-01-18T00:00:00"/>
    <x v="7"/>
    <x v="7"/>
    <x v="1"/>
    <s v="ADMINISTRACION DE SUCURSALES"/>
    <s v="NC GASTO NO DEDUCIBLES"/>
    <s v="TRANSACCIONES DEL DIA 01/18/2019SPYRAL - GESTION ADMINISTRATIVA"/>
    <n v="85.13"/>
    <n v="0"/>
    <s v="LOS PUEBLOS"/>
    <x v="4"/>
  </r>
  <r>
    <n v="23"/>
    <d v="2019-03-07T00:00:00"/>
    <x v="9"/>
    <x v="9"/>
    <x v="1"/>
    <s v="ADMINISTRACION DE SUCURSALES"/>
    <s v="NC GASTO NO DEDUCIBLES"/>
    <s v="TRANSACCIONES DEL DIA 03/07/2019SPYRAL - GESTION ADMINISTRATIVA"/>
    <n v="86.12"/>
    <n v="0"/>
    <s v="LOS PUEBLOS"/>
    <x v="4"/>
  </r>
  <r>
    <n v="23"/>
    <d v="2019-04-03T00:00:00"/>
    <x v="10"/>
    <x v="10"/>
    <x v="1"/>
    <s v="ADMINISTRACION DE SUCURSALES"/>
    <s v="NC GASTO NO DEDUCIBLES"/>
    <s v="TRANSACCIONES DEL DIA 04/03/2019SPYRAL - GESTION ADMINISTRATIVA"/>
    <n v="89.56"/>
    <n v="0"/>
    <s v="LOS PUEBLOS"/>
    <x v="4"/>
  </r>
  <r>
    <n v="23"/>
    <d v="2019-05-03T00:00:00"/>
    <x v="11"/>
    <x v="11"/>
    <x v="1"/>
    <s v="ADMINISTRACION DE SUCURSALES"/>
    <s v="NC GASTO NO DEDUCIBLES"/>
    <s v="TRANSACCIONES DEL DIA 05/03/2019SPYRAL - GESTION ADMINISTRATIVA"/>
    <n v="66.81"/>
    <n v="0"/>
    <s v="LOS PUEBLOS"/>
    <x v="4"/>
  </r>
  <r>
    <n v="23"/>
    <d v="2019-06-03T00:00:00"/>
    <x v="2"/>
    <x v="2"/>
    <x v="1"/>
    <s v="ADMINISTRACION DE SUCURSALES"/>
    <s v="NC GASTO NO DEDUCIBLES"/>
    <s v="TRANSACCIONES DEL DIA 06/03/2019SPYRAL - GESTION ADMINISTRATIVA"/>
    <n v="93.56"/>
    <n v="0"/>
    <s v="LOS PUEBLOS"/>
    <x v="4"/>
  </r>
  <r>
    <n v="23"/>
    <d v="2019-07-03T00:00:00"/>
    <x v="6"/>
    <x v="6"/>
    <x v="1"/>
    <s v="ADMINISTRACION DE SUCURSALES"/>
    <s v="NC GASTO NO DEDUCIBLES"/>
    <s v="TRANSACCIONES DEL DIA 07/03/2019SPYRAL - GESTION ADMINISTRATIVA"/>
    <n v="94.23"/>
    <n v="0"/>
    <s v="LOS PUEBLOS"/>
    <x v="4"/>
  </r>
  <r>
    <n v="26"/>
    <d v="2019-02-07T00:00:00"/>
    <x v="8"/>
    <x v="8"/>
    <x v="1"/>
    <s v="ADMINISTRACION DE SUCURSALES"/>
    <s v="NC GASTO NO DEDUCIBLES"/>
    <s v="TRANSACCIONES DEL DIA 02/07/2019SPYRAL - GESTION ADMINISTRATIVA"/>
    <n v="101.68"/>
    <n v="0"/>
    <s v="TRANSISTMICA"/>
    <x v="4"/>
  </r>
  <r>
    <n v="26"/>
    <d v="2019-03-09T00:00:00"/>
    <x v="9"/>
    <x v="9"/>
    <x v="1"/>
    <s v="ADMINISTRACION DE SUCURSALES"/>
    <s v="NC GASTO NO DEDUCIBLES"/>
    <s v="TRANSACCIONES DEL DIA 03/09/2019SPYRAL - GESTION ADMINISTRATIVA"/>
    <n v="36.590000000000003"/>
    <n v="0"/>
    <s v="TRANSISTMICA"/>
    <x v="4"/>
  </r>
  <r>
    <n v="26"/>
    <d v="2019-03-27T00:00:00"/>
    <x v="9"/>
    <x v="9"/>
    <x v="1"/>
    <s v="ADMINISTRACION DE SUCURSALES"/>
    <s v="NC GASTO NO DEDUCIBLES"/>
    <s v="TRANSACCIONES DEL DIA 03/27/2019SPYRAL - GESTION ADMINISTRATIVA"/>
    <n v="85"/>
    <n v="0"/>
    <s v="TRANSISTMICA"/>
    <x v="4"/>
  </r>
  <r>
    <n v="26"/>
    <d v="2019-04-03T00:00:00"/>
    <x v="10"/>
    <x v="10"/>
    <x v="1"/>
    <s v="ADMINISTRACION DE SUCURSALES"/>
    <s v="NC GASTO NO DEDUCIBLES"/>
    <s v="TRANSACCIONES DEL DIA 04/03/2019SPYRAL - GESTION ADMINISTRATIVA"/>
    <n v="90"/>
    <n v="0"/>
    <s v="TRANSISTMICA"/>
    <x v="4"/>
  </r>
  <r>
    <n v="26"/>
    <d v="2019-05-03T00:00:00"/>
    <x v="11"/>
    <x v="11"/>
    <x v="1"/>
    <s v="ADMINISTRACION DE SUCURSALES"/>
    <s v="NC GASTO NO DEDUCIBLES"/>
    <s v="TRANSACCIONES DEL DIA 05/03/2019SPYRAL - GESTION ADMINISTRATIVA"/>
    <n v="84.3"/>
    <n v="0"/>
    <s v="TRANSISTMICA"/>
    <x v="4"/>
  </r>
  <r>
    <n v="26"/>
    <d v="2019-05-27T00:00:00"/>
    <x v="11"/>
    <x v="11"/>
    <x v="1"/>
    <s v="ADMINISTRACION DE SUCURSALES"/>
    <s v="NC GASTO NO DEDUCIBLES"/>
    <s v="TRANSACCIONES DEL DIA 05/27/2019SPYRAL - GESTION ADMINISTRATIVA"/>
    <n v="94.47"/>
    <n v="0"/>
    <s v="TRANSISTMICA"/>
    <x v="4"/>
  </r>
  <r>
    <n v="26"/>
    <d v="2019-07-23T00:00:00"/>
    <x v="6"/>
    <x v="6"/>
    <x v="1"/>
    <s v="ADMINISTRACION DE SUCURSALES"/>
    <s v="NC GASTO NO DEDUCIBLES"/>
    <s v="TRANSACCIONES DEL DIA 07/23/2019SPYRAL - GESTION ADMINISTRATIVA"/>
    <n v="85"/>
    <n v="0"/>
    <s v="TRANSISTMICA"/>
    <x v="4"/>
  </r>
  <r>
    <n v="27"/>
    <d v="2019-02-13T00:00:00"/>
    <x v="8"/>
    <x v="8"/>
    <x v="1"/>
    <s v="ADMINISTRACION DE SUCURSALES"/>
    <s v="NC GASTO NO DEDUCIBLES"/>
    <s v="TRANSACCIONES DEL DIA 02/13/2019SPYRAL - GESTION ADMINISTRATIVA"/>
    <n v="250"/>
    <n v="0"/>
    <s v="ZONA LIBRE"/>
    <x v="4"/>
  </r>
  <r>
    <n v="27"/>
    <d v="2019-04-29T00:00:00"/>
    <x v="10"/>
    <x v="10"/>
    <x v="1"/>
    <s v="ADMINISTRACION DE SUCURSALES"/>
    <s v="NC GASTO NO DEDUCIBLES"/>
    <s v="TRANSACCIONES DEL DIA 04/29/2019SPYRAL - GESTION ADMINISTRATIVA"/>
    <n v="75.75"/>
    <n v="0"/>
    <s v="ZONA LIBRE"/>
    <x v="4"/>
  </r>
  <r>
    <n v="27"/>
    <d v="2019-06-26T00:00:00"/>
    <x v="2"/>
    <x v="2"/>
    <x v="1"/>
    <s v="ADMINISTRACION DE SUCURSALES"/>
    <s v="NC GASTO NO DEDUCIBLES"/>
    <s v="TRANSACCIONES DEL DIA 06/26/2019SPYRAL - GESTION ADMINISTRATIVA"/>
    <n v="59.88"/>
    <n v="0"/>
    <s v="ZONA LIBRE"/>
    <x v="4"/>
  </r>
  <r>
    <n v="28"/>
    <d v="2019-01-05T00:00:00"/>
    <x v="7"/>
    <x v="7"/>
    <x v="1"/>
    <s v="ADMINISTRACION DE SUCURSALES"/>
    <s v="GASTOS NO DEDUCIBLES"/>
    <s v="TRANSACCIONES DEL DIA 01/05/2019SPYRAL - GESTION ADMINISTRATIVA"/>
    <n v="58.85"/>
    <n v="0"/>
    <s v="PLAZA GALAPAGO"/>
    <x v="4"/>
  </r>
  <r>
    <n v="28"/>
    <d v="2019-01-25T00:00:00"/>
    <x v="7"/>
    <x v="7"/>
    <x v="1"/>
    <s v="ADMINISTRACION DE SUCURSALES"/>
    <s v="NC GASTO NO DEDUCIBLES"/>
    <s v="TRANSACCIONES DEL DIA 01/25/2019SPYRAL - GESTION ADMINISTRATIVA"/>
    <n v="0"/>
    <n v="0.17"/>
    <s v="PLAZA GALAPAGO"/>
    <x v="4"/>
  </r>
  <r>
    <n v="28"/>
    <d v="2019-04-12T00:00:00"/>
    <x v="10"/>
    <x v="10"/>
    <x v="1"/>
    <s v="ADMINISTRACION DE SUCURSALES"/>
    <s v="NC GASTO NO DEDUCIBLES"/>
    <s v="TRANSACCIONES DEL DIA 04/12/2019SPYRAL - GESTION ADMINISTRATIVA"/>
    <n v="34.76"/>
    <n v="0"/>
    <s v="PLAZA GALAPAGO"/>
    <x v="4"/>
  </r>
  <r>
    <n v="28"/>
    <d v="2019-04-29T00:00:00"/>
    <x v="10"/>
    <x v="10"/>
    <x v="1"/>
    <s v="ADMINISTRACION DE SUCURSALES"/>
    <s v="NC GASTO NO DEDUCIBLES"/>
    <s v="TRANSACCIONES DEL DIA 04/29/2019SPYRAL - GESTION ADMINISTRATIVA"/>
    <n v="7.47"/>
    <n v="0"/>
    <s v="PLAZA GALAPAGO"/>
    <x v="4"/>
  </r>
  <r>
    <n v="28"/>
    <d v="2019-05-03T00:00:00"/>
    <x v="11"/>
    <x v="11"/>
    <x v="1"/>
    <s v="ADMINISTRACION DE SUCURSALES"/>
    <s v="NC GASTO NO DEDUCIBLES"/>
    <s v="TRANSACCIONES DEL DIA 05/03/2019SPYRAL - GESTION ADMINISTRATIVA"/>
    <n v="63.7"/>
    <n v="0"/>
    <s v="PLAZA GALAPAGO"/>
    <x v="4"/>
  </r>
  <r>
    <n v="29"/>
    <d v="2019-04-11T00:00:00"/>
    <x v="10"/>
    <x v="10"/>
    <x v="1"/>
    <s v="ADMINISTRACION DE SUCURSALES"/>
    <s v="NC GASTO NO DEDUCIBLES"/>
    <s v="TRANSACCIONES DEL DIA 04/11/2019SPYRAL - GESTION ADMINISTRATIVA"/>
    <n v="13.38"/>
    <n v="0"/>
    <s v="PARQUE LEFEVRE"/>
    <x v="4"/>
  </r>
  <r>
    <n v="29"/>
    <d v="2019-05-06T00:00:00"/>
    <x v="11"/>
    <x v="11"/>
    <x v="1"/>
    <s v="ADMINISTRACION DE SUCURSALES"/>
    <s v="NC GASTO NO DEDUCIBLES"/>
    <s v="TRANSACCIONES DEL DIA 05/06/2019SPYRAL - GESTION ADMINISTRATIVA"/>
    <n v="9.89"/>
    <n v="0"/>
    <s v="PARQUE LEFEVRE"/>
    <x v="4"/>
  </r>
  <r>
    <n v="29"/>
    <d v="2019-05-21T00:00:00"/>
    <x v="11"/>
    <x v="11"/>
    <x v="1"/>
    <s v="ADMINISTRACION DE SUCURSALES"/>
    <s v="NC GASTO NO DEDUCIBLES"/>
    <s v="TRANSACCIONES DEL DIA 05/21/2019SPYRAL - GESTION ADMINISTRATIVA"/>
    <n v="85.82"/>
    <n v="0"/>
    <s v="PARQUE LEFEVRE"/>
    <x v="4"/>
  </r>
  <r>
    <n v="29"/>
    <d v="2019-07-05T00:00:00"/>
    <x v="6"/>
    <x v="6"/>
    <x v="1"/>
    <s v="ADMINISTRACION DE SUCURSALES"/>
    <s v="NC GASTO NO DEDUCIBLES"/>
    <s v="TRANSACCIONES DEL DIA 07/05/2019SPYRAL - GESTION ADMINISTRATIVA"/>
    <n v="73.05"/>
    <n v="0"/>
    <s v="PARQUE LEFEVRE"/>
    <x v="4"/>
  </r>
  <r>
    <n v="32"/>
    <d v="2019-01-18T00:00:00"/>
    <x v="7"/>
    <x v="7"/>
    <x v="1"/>
    <s v="ADMINISTRACION DE SUCURSALES"/>
    <s v="NC GASTO NO DEDUCIBLES"/>
    <s v="TRANSACCIONES DEL DIA 01/18/2019SPYRAL - GESTION ADMINISTRATIVA"/>
    <n v="41.2"/>
    <n v="0"/>
    <s v="PLAZA LAS AMERICAS"/>
    <x v="4"/>
  </r>
  <r>
    <n v="32"/>
    <d v="2019-04-05T00:00:00"/>
    <x v="10"/>
    <x v="10"/>
    <x v="1"/>
    <s v="ADMINISTRACION DE SUCURSALES"/>
    <s v="NC GASTO NO DEDUCIBLES"/>
    <s v="TRANSACCIONES DEL DIA 04/05/2019SPYRAL - GESTION ADMINISTRATIVA"/>
    <n v="37.159999999999997"/>
    <n v="0"/>
    <s v="PLAZA LAS AMERICAS"/>
    <x v="4"/>
  </r>
  <r>
    <n v="32"/>
    <d v="2019-06-03T00:00:00"/>
    <x v="2"/>
    <x v="2"/>
    <x v="1"/>
    <s v="ADMINISTRACION DE SUCURSALES"/>
    <s v="NC GASTO NO DEDUCIBLES"/>
    <s v="TRANSACCIONES DEL DIA 06/03/2019SPYRAL - GESTION ADMINISTRATIVA"/>
    <n v="63.06"/>
    <n v="0"/>
    <s v="PLAZA LAS AMERICAS"/>
    <x v="4"/>
  </r>
  <r>
    <n v="33"/>
    <d v="2019-01-28T00:00:00"/>
    <x v="7"/>
    <x v="7"/>
    <x v="1"/>
    <s v="ADMINISTRACION DE SUCURSALES"/>
    <s v="NC GASTO NO DEDUCIBLES"/>
    <s v="TRANSACCIONES DEL DIA 01/28/2019SPYRAL - GESTION ADMINISTRATIVA"/>
    <n v="78"/>
    <n v="0"/>
    <s v="CORONADO"/>
    <x v="4"/>
  </r>
  <r>
    <n v="33"/>
    <d v="2019-03-09T00:00:00"/>
    <x v="9"/>
    <x v="9"/>
    <x v="1"/>
    <s v="ADMINISTRACION DE SUCURSALES"/>
    <s v="NC GASTO NO DEDUCIBLES"/>
    <s v="TRANSACCIONES DEL DIA 03/09/2019SPYRAL - GESTION ADMINISTRATIVA"/>
    <n v="32.049999999999997"/>
    <n v="0"/>
    <s v="CORONADO"/>
    <x v="4"/>
  </r>
  <r>
    <n v="33"/>
    <d v="2019-04-29T00:00:00"/>
    <x v="10"/>
    <x v="10"/>
    <x v="1"/>
    <s v="ADMINISTRACION DE SUCURSALES"/>
    <s v="NC GASTO NO DEDUCIBLES"/>
    <s v="TRANSACCIONES DEL DIA 04/29/2019SPYRAL - GESTION ADMINISTRATIVA"/>
    <n v="107.63"/>
    <n v="0"/>
    <s v="CORONADO"/>
    <x v="4"/>
  </r>
  <r>
    <n v="33"/>
    <d v="2019-06-10T00:00:00"/>
    <x v="2"/>
    <x v="2"/>
    <x v="1"/>
    <s v="ADMINISTRACION DE SUCURSALES"/>
    <s v="NC GASTO NO DEDUCIBLES"/>
    <s v="TRANSACCIONES DEL DIA 06/10/2019SPYRAL - GESTION ADMINISTRATIVA"/>
    <n v="34.880000000000003"/>
    <n v="0"/>
    <s v="CORONADO"/>
    <x v="4"/>
  </r>
  <r>
    <n v="33"/>
    <d v="2019-07-05T00:00:00"/>
    <x v="6"/>
    <x v="6"/>
    <x v="1"/>
    <s v="ADMINISTRACION DE SUCURSALES"/>
    <s v="NC GASTO NO DEDUCIBLES"/>
    <s v="TRANSACCIONES DEL DIA 07/05/2019SPYRAL - GESTION ADMINISTRATIVA"/>
    <n v="27.76"/>
    <n v="0"/>
    <s v="CORONADO"/>
    <x v="4"/>
  </r>
  <r>
    <n v="33"/>
    <d v="2019-07-23T00:00:00"/>
    <x v="6"/>
    <x v="6"/>
    <x v="1"/>
    <s v="ADMINISTRACION DE SUCURSALES"/>
    <s v="NC GASTO NO DEDUCIBLES"/>
    <s v="TRANSACCIONES DEL DIA 07/23/2019SPYRAL - GESTION ADMINISTRATIVA"/>
    <n v="21.3"/>
    <n v="0"/>
    <s v="CORONADO"/>
    <x v="4"/>
  </r>
  <r>
    <n v="34"/>
    <d v="2019-03-19T00:00:00"/>
    <x v="9"/>
    <x v="9"/>
    <x v="1"/>
    <s v="ADMINISTRACION DE SUCURSALES"/>
    <s v="NC GASTO NO DEDUCIBLES"/>
    <s v="TRANSACCIONES DEL DIA 03/19/2019SPYRAL - GESTION ADMINISTRATIVA"/>
    <n v="110"/>
    <n v="0"/>
    <s v="ALBROOK MALL"/>
    <x v="4"/>
  </r>
  <r>
    <n v="34"/>
    <d v="2019-03-29T00:00:00"/>
    <x v="9"/>
    <x v="9"/>
    <x v="1"/>
    <s v="ADMINISTRACION DE SUCURSALES"/>
    <s v="NC GASTO NO DEDUCIBLES"/>
    <s v="TRANSACCIONES DEL DIA 03/29/2019SPYRAL - GESTION ADMINISTRATIVA"/>
    <n v="10.69"/>
    <n v="0"/>
    <s v="ALBROOK MALL"/>
    <x v="4"/>
  </r>
  <r>
    <n v="34"/>
    <d v="2019-05-24T00:00:00"/>
    <x v="11"/>
    <x v="11"/>
    <x v="1"/>
    <s v="ADMINISTRACION DE SUCURSALES"/>
    <s v="NC GASTO NO DEDUCIBLES"/>
    <s v="TRANSACCIONES DEL DIA 05/24/2019SPYRAL - GESTION ADMINISTRATIVA"/>
    <n v="97.75"/>
    <n v="0"/>
    <s v="ALBROOK MALL"/>
    <x v="4"/>
  </r>
  <r>
    <n v="35"/>
    <d v="2019-02-05T00:00:00"/>
    <x v="8"/>
    <x v="8"/>
    <x v="1"/>
    <s v="ADMINISTRACION DE SUCURSALES"/>
    <s v="NC GASTO NO DEDUCIBLES"/>
    <s v="TRANSACCIONES DEL DIA 02/05/2019SPYRAL - GESTION ADMINISTRATIVA"/>
    <n v="37.520000000000003"/>
    <n v="0"/>
    <s v="PANAMA PACIFICO"/>
    <x v="4"/>
  </r>
  <r>
    <n v="35"/>
    <d v="2019-02-19T00:00:00"/>
    <x v="8"/>
    <x v="8"/>
    <x v="1"/>
    <s v="ADMINISTRACION DE SUCURSALES"/>
    <s v="NC GASTO NO DEDUCIBLES"/>
    <s v="TRANSACCIONES DEL DIA 02/19/2019SPYRAL - GESTION ADMINISTRATIVA"/>
    <n v="24.5"/>
    <n v="0"/>
    <s v="PANAMA PACIFICO"/>
    <x v="4"/>
  </r>
  <r>
    <n v="35"/>
    <d v="2019-02-26T00:00:00"/>
    <x v="8"/>
    <x v="8"/>
    <x v="1"/>
    <s v="ADMINISTRACION DE SUCURSALES"/>
    <s v="NC GASTO NO DEDUCIBLES"/>
    <s v="TRANSACCIONES DEL DIA 02/26/2019SPYRAL - GESTION ADMINISTRATIVA"/>
    <n v="10.99"/>
    <n v="0"/>
    <s v="PANAMA PACIFICO"/>
    <x v="4"/>
  </r>
  <r>
    <n v="35"/>
    <d v="2019-06-10T00:00:00"/>
    <x v="2"/>
    <x v="2"/>
    <x v="1"/>
    <s v="ADMINISTRACION DE SUCURSALES"/>
    <s v="NC GASTO NO DEDUCIBLES"/>
    <s v="TRANSACCIONES DEL DIA 06/10/2019SPYRAL - GESTION ADMINISTRATIVA"/>
    <n v="17.190000000000001"/>
    <n v="0"/>
    <s v="PANAMA PACIFICO"/>
    <x v="4"/>
  </r>
  <r>
    <n v="35"/>
    <d v="2019-06-20T00:00:00"/>
    <x v="2"/>
    <x v="2"/>
    <x v="1"/>
    <s v="ADMINISTRACION DE SUCURSALES"/>
    <s v="NC GASTO NO DEDUCIBLES"/>
    <s v="TRANSACCIONES DEL DIA 06/20/2019SPYRAL - GESTION ADMINISTRATIVA"/>
    <n v="21.88"/>
    <n v="0"/>
    <s v="PANAMA PACIFICO"/>
    <x v="4"/>
  </r>
  <r>
    <n v="37"/>
    <d v="2019-03-15T00:00:00"/>
    <x v="9"/>
    <x v="9"/>
    <x v="1"/>
    <s v="ADMINISTRACION DE SUCURSALES"/>
    <s v="NC GASTO NO DEDUCIBLES"/>
    <s v="TRANSACCIONES DEL DIA 03/15/2019SPYRAL - GESTION ADMINISTRATIVA"/>
    <n v="35.47"/>
    <n v="0"/>
    <s v="PENONOME"/>
    <x v="4"/>
  </r>
  <r>
    <n v="37"/>
    <d v="2019-04-11T00:00:00"/>
    <x v="10"/>
    <x v="10"/>
    <x v="1"/>
    <s v="ADMINISTRACION DE SUCURSALES"/>
    <s v="NC GASTO NO DEDUCIBLES"/>
    <s v="TRANSACCIONES DEL DIA 04/11/2019SPYRAL - GESTION ADMINISTRATIVA"/>
    <n v="17.02"/>
    <n v="0"/>
    <s v="PENONOME"/>
    <x v="4"/>
  </r>
  <r>
    <n v="38"/>
    <d v="2019-04-03T00:00:00"/>
    <x v="10"/>
    <x v="10"/>
    <x v="1"/>
    <s v="ADMINISTRACION DE SUCURSALES"/>
    <s v="NC GASTO NO DEDUCIBLES"/>
    <s v="TRANSACCIONES DEL DIA 04/03/2019SPYRAL - GESTION ADMINISTRATIVA"/>
    <n v="237"/>
    <n v="0"/>
    <s v="ALBROOK"/>
    <x v="4"/>
  </r>
  <r>
    <n v="38"/>
    <d v="2019-05-15T00:00:00"/>
    <x v="11"/>
    <x v="11"/>
    <x v="1"/>
    <s v="ADMINISTRACION DE SUCURSALES"/>
    <s v="NC GASTO NO DEDUCIBLES"/>
    <s v="TRANSACCIONES DEL DIA 05/15/2019SPYRAL - GESTION ADMINISTRATIVA"/>
    <n v="8.6999999999999993"/>
    <n v="0"/>
    <s v="ALBROOK"/>
    <x v="4"/>
  </r>
  <r>
    <n v="38"/>
    <d v="2019-07-19T00:00:00"/>
    <x v="6"/>
    <x v="6"/>
    <x v="1"/>
    <s v="ADMINISTRACION DE SUCURSALES"/>
    <s v="GASTOS NO DEDUCIBLES"/>
    <s v="TRANSACCIONES DEL DIA 07/19/2019SPYRAL - GESTION ADMINISTRATIVA"/>
    <n v="182.25"/>
    <n v="0"/>
    <s v="ALBROOK"/>
    <x v="4"/>
  </r>
  <r>
    <n v="39"/>
    <d v="2019-02-08T00:00:00"/>
    <x v="8"/>
    <x v="8"/>
    <x v="1"/>
    <s v="ADMINISTRACION DE SUCURSALES"/>
    <s v="GASTOS NO DEDUCIBLES"/>
    <s v="TRANSACCIONES DEL DIA 02/08/2019SPYRAL - GESTION ADMINISTRATIVA"/>
    <n v="22.27"/>
    <n v="0"/>
    <s v="SUCURSAL DE VISTA ALEGRE"/>
    <x v="4"/>
  </r>
  <r>
    <n v="39"/>
    <d v="2019-03-12T00:00:00"/>
    <x v="9"/>
    <x v="9"/>
    <x v="1"/>
    <s v="ADMINISTRACION DE SUCURSALES"/>
    <s v="NC GASTO NO DEDUCIBLES"/>
    <s v="TRANSACCIONES DEL DIA 03/12/2019SPYRAL - GESTION ADMINISTRATIVA"/>
    <n v="112.85"/>
    <n v="0"/>
    <s v="SUCURSAL DE VISTA ALEGRE"/>
    <x v="4"/>
  </r>
  <r>
    <n v="39"/>
    <d v="2019-05-03T00:00:00"/>
    <x v="11"/>
    <x v="11"/>
    <x v="1"/>
    <s v="ADMINISTRACION DE SUCURSALES"/>
    <s v="NC GASTO NO DEDUCIBLES"/>
    <s v="TRANSACCIONES DEL DIA 05/03/2019SPYRAL - GESTION ADMINISTRATIVA"/>
    <n v="33.44"/>
    <n v="0"/>
    <s v="SUCURSAL DE VISTA ALEGRE"/>
    <x v="4"/>
  </r>
  <r>
    <n v="39"/>
    <d v="2019-05-21T00:00:00"/>
    <x v="11"/>
    <x v="11"/>
    <x v="1"/>
    <s v="ADMINISTRACION DE SUCURSALES"/>
    <s v="NC GASTO NO DEDUCIBLES"/>
    <s v="TRANSACCIONES DEL DIA 05/21/2019SPYRAL - GESTION ADMINISTRATIVA"/>
    <n v="31.5"/>
    <n v="0"/>
    <s v="SUCURSAL DE VISTA ALEGRE"/>
    <x v="4"/>
  </r>
  <r>
    <n v="39"/>
    <d v="2019-07-03T00:00:00"/>
    <x v="6"/>
    <x v="6"/>
    <x v="1"/>
    <s v="ADMINISTRACION DE SUCURSALES"/>
    <s v="NC GASTO NO DEDUCIBLES"/>
    <s v="TRANSACCIONES DEL DIA 07/03/2019SPYRAL - GESTION ADMINISTRATIVA"/>
    <n v="129.52000000000001"/>
    <n v="0"/>
    <s v="SUCURSAL DE VISTA ALEGRE"/>
    <x v="4"/>
  </r>
  <r>
    <n v="40"/>
    <d v="2019-02-05T00:00:00"/>
    <x v="8"/>
    <x v="8"/>
    <x v="1"/>
    <s v="ADMINISTRACION DE SUCURSALES"/>
    <s v="NC GASTO NO DEDUCIBLES"/>
    <s v="TRANSACCIONES DEL DIA 02/05/2019SPYRAL - GESTION ADMINISTRATIVA"/>
    <n v="23.98"/>
    <n v="0"/>
    <s v="LAS TABLAS"/>
    <x v="4"/>
  </r>
  <r>
    <n v="40"/>
    <d v="2019-03-19T00:00:00"/>
    <x v="9"/>
    <x v="9"/>
    <x v="1"/>
    <s v="ADMINISTRACION DE SUCURSALES"/>
    <s v="NC GASTO NO DEDUCIBLES"/>
    <s v="TRANSACCIONES DEL DIA 03/19/2019SPYRAL - GESTION ADMINISTRATIVA"/>
    <n v="48"/>
    <n v="0"/>
    <s v="LAS TABLAS"/>
    <x v="4"/>
  </r>
  <r>
    <n v="40"/>
    <d v="2019-04-25T00:00:00"/>
    <x v="10"/>
    <x v="10"/>
    <x v="1"/>
    <s v="ADMINISTRACION DE SUCURSALES"/>
    <s v="NC GASTO NO DEDUCIBLES"/>
    <s v="TRANSACCIONES DEL DIA 04/25/2019SPYRAL - GESTION ADMINISTRATIVA"/>
    <n v="29.5"/>
    <n v="0"/>
    <s v="LAS TABLAS"/>
    <x v="4"/>
  </r>
  <r>
    <n v="41"/>
    <d v="2019-02-05T00:00:00"/>
    <x v="8"/>
    <x v="8"/>
    <x v="1"/>
    <s v="ADMINISTRACION DE SUCURSALES"/>
    <s v="NC GASTO NO DEDUCIBLES"/>
    <s v="TRANSACCIONES DEL DIA 02/05/2019SPYRAL - GESTION ADMINISTRATIVA"/>
    <n v="15.95"/>
    <n v="0"/>
    <s v="24 DE DICIEMBRE"/>
    <x v="4"/>
  </r>
  <r>
    <n v="41"/>
    <d v="2019-03-09T00:00:00"/>
    <x v="9"/>
    <x v="9"/>
    <x v="1"/>
    <s v="ADMINISTRACION DE SUCURSALES"/>
    <s v="NC GASTO NO DEDUCIBLES"/>
    <s v="TRANSACCIONES DEL DIA 03/09/2019SPYRAL - GESTION ADMINISTRATIVA"/>
    <n v="21.2"/>
    <n v="0"/>
    <s v="24 DE DICIEMBRE"/>
    <x v="4"/>
  </r>
  <r>
    <n v="41"/>
    <d v="2019-04-17T00:00:00"/>
    <x v="10"/>
    <x v="10"/>
    <x v="1"/>
    <s v="ADMINISTRACION DE SUCURSALES"/>
    <s v="NC GASTO NO DEDUCIBLES"/>
    <s v="TRANSACCIONES DEL DIA 04/17/2019SPYRAL - GESTION ADMINISTRATIVA"/>
    <n v="29.65"/>
    <n v="0"/>
    <s v="24 DE DICIEMBRE"/>
    <x v="4"/>
  </r>
  <r>
    <n v="41"/>
    <d v="2019-05-15T00:00:00"/>
    <x v="11"/>
    <x v="11"/>
    <x v="1"/>
    <s v="ADMINISTRACION DE SUCURSALES"/>
    <s v="NC GASTO NO DEDUCIBLES"/>
    <s v="TRANSACCIONES DEL DIA 05/15/2019SPYRAL - GESTION ADMINISTRATIVA"/>
    <n v="22.65"/>
    <n v="0"/>
    <s v="24 DE DICIEMBRE"/>
    <x v="4"/>
  </r>
  <r>
    <n v="41"/>
    <d v="2019-06-17T00:00:00"/>
    <x v="2"/>
    <x v="2"/>
    <x v="1"/>
    <s v="ADMINISTRACION DE SUCURSALES"/>
    <s v="NC GASTO NO DEDUCIBLES"/>
    <s v="TRANSACCIONES DEL DIA 06/17/2019SPYRAL - GESTION ADMINISTRATIVA"/>
    <n v="46.97"/>
    <n v="0"/>
    <s v="24 DE DICIEMBRE"/>
    <x v="4"/>
  </r>
  <r>
    <n v="42"/>
    <d v="2019-01-10T00:00:00"/>
    <x v="7"/>
    <x v="7"/>
    <x v="1"/>
    <s v="ADMINISTRACION DE SUCURSALES"/>
    <s v="NC GASTO NO DEDUCIBLES"/>
    <s v="TRANSACCIONES DEL DIA 01/10/2019SPYRAL - GESTION ADMINISTRATIVA"/>
    <n v="25.95"/>
    <n v="0"/>
    <s v="DAVID - TERRONAL"/>
    <x v="4"/>
  </r>
  <r>
    <n v="42"/>
    <d v="2019-04-03T00:00:00"/>
    <x v="10"/>
    <x v="10"/>
    <x v="1"/>
    <s v="ADMINISTRACION DE SUCURSALES"/>
    <s v="NC GASTO NO DEDUCIBLES"/>
    <s v="TRANSACCIONES DEL DIA 04/03/2019SPYRAL - GESTION ADMINISTRATIVA"/>
    <n v="75.97"/>
    <n v="0"/>
    <s v="DAVID - TERRONAL"/>
    <x v="4"/>
  </r>
  <r>
    <n v="42"/>
    <d v="2019-05-13T00:00:00"/>
    <x v="11"/>
    <x v="11"/>
    <x v="1"/>
    <s v="ADMINISTRACION DE SUCURSALES"/>
    <s v="NC GASTO NO DEDUCIBLES"/>
    <s v="TRANSACCIONES DEL DIA 05/13/2019SPYRAL - GESTION ADMINISTRATIVA"/>
    <n v="35"/>
    <n v="0"/>
    <s v="DAVID - TERRONAL"/>
    <x v="4"/>
  </r>
  <r>
    <n v="42"/>
    <d v="2019-05-14T00:00:00"/>
    <x v="11"/>
    <x v="11"/>
    <x v="1"/>
    <s v="ADMINISTRACION DE SUCURSALES"/>
    <s v="NC GASTO NO DEDUCIBLES"/>
    <s v="TRANSACCIONES DEL DIA 05/14/2019SPYRAL - GESTION ADMINISTRATIVA"/>
    <n v="0"/>
    <n v="5"/>
    <s v="DAVID - TERRONAL"/>
    <x v="4"/>
  </r>
  <r>
    <n v="42"/>
    <d v="2019-06-20T00:00:00"/>
    <x v="2"/>
    <x v="2"/>
    <x v="1"/>
    <s v="ADMINISTRACION DE SUCURSALES"/>
    <s v="NC GASTO NO DEDUCIBLES"/>
    <s v="TRANSACCIONES DEL DIA 06/20/2019SPYRAL - GESTION ADMINISTRATIVA"/>
    <n v="40.130000000000003"/>
    <n v="0"/>
    <s v="DAVID - TERRONAL"/>
    <x v="4"/>
  </r>
  <r>
    <n v="42"/>
    <d v="2019-07-26T00:00:00"/>
    <x v="6"/>
    <x v="6"/>
    <x v="1"/>
    <s v="ADMINISTRACION DE SUCURSALES"/>
    <s v="NC GASTO NO DEDUCIBLES"/>
    <s v="TRANSACCIONES DEL DIA 07/26/2019SPYRAL - GESTION ADMINISTRATIVA"/>
    <n v="69.55"/>
    <n v="0"/>
    <s v="DAVID - TERRONAL"/>
    <x v="4"/>
  </r>
  <r>
    <n v="43"/>
    <d v="2019-04-29T00:00:00"/>
    <x v="10"/>
    <x v="10"/>
    <x v="1"/>
    <s v="ADMINISTRACION DE SUCURSALES"/>
    <s v="NC GASTO NO DEDUCIBLES"/>
    <s v="TRANSACCIONES DEL DIA 04/29/2019SPYRAL - GESTION ADMINISTRATIVA"/>
    <n v="72.760000000000005"/>
    <n v="0"/>
    <s v="COSTA DEL ESTE"/>
    <x v="4"/>
  </r>
  <r>
    <n v="43"/>
    <d v="2019-06-03T00:00:00"/>
    <x v="2"/>
    <x v="2"/>
    <x v="1"/>
    <s v="ADMINISTRACION DE SUCURSALES"/>
    <s v="NC GASTO NO DEDUCIBLES"/>
    <s v="TRANSACCIONES DEL DIA 06/03/2019SPYRAL - GESTION ADMINISTRATIVA"/>
    <n v="67.3"/>
    <n v="0"/>
    <s v="COSTA DEL ESTE"/>
    <x v="4"/>
  </r>
  <r>
    <n v="43"/>
    <d v="2019-07-26T00:00:00"/>
    <x v="6"/>
    <x v="6"/>
    <x v="1"/>
    <s v="ADMINISTRACION DE SUCURSALES"/>
    <s v="NC GASTO NO DEDUCIBLES"/>
    <s v="TRANSACCIONES DEL DIA 07/26/2019SPYRAL - GESTION ADMINISTRATIVA"/>
    <n v="66.45"/>
    <n v="0"/>
    <s v="COSTA DEL ESTE"/>
    <x v="4"/>
  </r>
  <r>
    <n v="44"/>
    <d v="2019-02-13T00:00:00"/>
    <x v="8"/>
    <x v="8"/>
    <x v="1"/>
    <s v="ADMINISTRACION DE SUCURSALES"/>
    <s v="NC GASTO NO DEDUCIBLES"/>
    <s v="TRANSACCIONES DEL DIA 02/13/2019SPYRAL - GESTION ADMINISTRATIVA"/>
    <n v="43.39"/>
    <n v="0"/>
    <s v="MULTI PLAZA"/>
    <x v="4"/>
  </r>
  <r>
    <n v="44"/>
    <d v="2019-02-19T00:00:00"/>
    <x v="8"/>
    <x v="8"/>
    <x v="1"/>
    <s v="ADMINISTRACION DE SUCURSALES"/>
    <s v="NC GASTO NO DEDUCIBLES"/>
    <s v="TRANSACCIONES DEL DIA 02/19/2019SPYRAL - GESTION ADMINISTRATIVA"/>
    <n v="49.83"/>
    <n v="0"/>
    <s v="MULTI PLAZA"/>
    <x v="4"/>
  </r>
  <r>
    <n v="44"/>
    <d v="2019-04-05T00:00:00"/>
    <x v="10"/>
    <x v="10"/>
    <x v="1"/>
    <s v="ADMINISTRACION DE SUCURSALES"/>
    <s v="NC GASTO NO DEDUCIBLES"/>
    <s v="TRANSACCIONES DEL DIA 04/05/2019SPYRAL - GESTION ADMINISTRATIVA"/>
    <n v="66.959999999999994"/>
    <n v="0"/>
    <s v="MULTI PLAZA"/>
    <x v="4"/>
  </r>
  <r>
    <n v="44"/>
    <d v="2019-05-07T00:00:00"/>
    <x v="11"/>
    <x v="11"/>
    <x v="1"/>
    <s v="ADMINISTRACION DE SUCURSALES"/>
    <s v="NC GASTO NO DEDUCIBLES"/>
    <s v="TRANSACCIONES DEL DIA 05/07/2019SPYRAL - GESTION ADMINISTRATIVA"/>
    <n v="64.31"/>
    <n v="0"/>
    <s v="MULTI PLAZA"/>
    <x v="4"/>
  </r>
  <r>
    <n v="44"/>
    <d v="2019-05-21T00:00:00"/>
    <x v="11"/>
    <x v="11"/>
    <x v="1"/>
    <s v="ADMINISTRACION DE SUCURSALES"/>
    <s v="NC GASTO NO DEDUCIBLES"/>
    <s v="TRANSACCIONES DEL DIA 05/21/2019SPYRAL - GESTION ADMINISTRATIVA"/>
    <n v="56.62"/>
    <n v="0"/>
    <s v="MULTI PLAZA"/>
    <x v="4"/>
  </r>
  <r>
    <n v="44"/>
    <d v="2019-07-08T00:00:00"/>
    <x v="6"/>
    <x v="6"/>
    <x v="1"/>
    <s v="ADMINISTRACION DE SUCURSALES"/>
    <s v="NC GASTO NO DEDUCIBLES"/>
    <s v="TRANSACCIONES DEL DIA 07/08/2019SPYRAL - GESTION ADMINISTRATIVA"/>
    <n v="82.21"/>
    <n v="0"/>
    <s v="MULTI PLAZA"/>
    <x v="4"/>
  </r>
  <r>
    <n v="44"/>
    <d v="2019-07-09T00:00:00"/>
    <x v="6"/>
    <x v="6"/>
    <x v="1"/>
    <s v="ADMINISTRACION DE SUCURSALES"/>
    <s v="NC GASTO NO DEDUCIBLES"/>
    <s v="TRANSACCIONES DEL DIA 07/09/2019SPYRAL - GESTION ADMINISTRATIVA"/>
    <n v="61.6"/>
    <n v="0"/>
    <s v="MULTI PLAZA"/>
    <x v="4"/>
  </r>
  <r>
    <n v="45"/>
    <d v="2019-02-07T00:00:00"/>
    <x v="8"/>
    <x v="8"/>
    <x v="1"/>
    <s v="ADMINISTRACION DE SUCURSALES"/>
    <s v="NC GASTO NO DEDUCIBLES"/>
    <s v="TRANSACCIONES DEL DIA 02/07/2019SPYRAL - GESTION ADMINISTRATIVA"/>
    <n v="31.13"/>
    <n v="0"/>
    <s v="HOSPITAL PUNTA PACIFICA"/>
    <x v="4"/>
  </r>
  <r>
    <n v="45"/>
    <d v="2019-02-13T00:00:00"/>
    <x v="8"/>
    <x v="8"/>
    <x v="1"/>
    <s v="ADMINISTRACION DE SUCURSALES"/>
    <s v="GASTOS NO DEDUCIBLES"/>
    <s v="TRANSACCIONES DEL DIA 02/13/2019SPYRAL - GESTION ADMINISTRATIVA"/>
    <n v="18"/>
    <n v="0"/>
    <s v="HOSPITAL PUNTA PACIFICA"/>
    <x v="4"/>
  </r>
  <r>
    <n v="45"/>
    <d v="2019-03-01T00:00:00"/>
    <x v="9"/>
    <x v="9"/>
    <x v="1"/>
    <s v="ADMINISTRACION DE SUCURSALES"/>
    <s v="NC GASTO NO DEDUCIBLES"/>
    <s v="TRANSACCIONES DEL DIA 03/01/2019SPYRAL - GESTION ADMINISTRATIVA"/>
    <n v="26.15"/>
    <n v="0"/>
    <s v="HOSPITAL PUNTA PACIFICA"/>
    <x v="4"/>
  </r>
  <r>
    <n v="45"/>
    <d v="2019-03-07T00:00:00"/>
    <x v="9"/>
    <x v="9"/>
    <x v="1"/>
    <s v="ADMINISTRACION DE SUCURSALES"/>
    <s v="GASTOS NO DEDUCIBLES"/>
    <s v="TRANSACCIONES DEL DIA 03/07/2019SPYRAL - GESTION ADMINISTRATIVA"/>
    <n v="18"/>
    <n v="0"/>
    <s v="HOSPITAL PUNTA PACIFICA"/>
    <x v="4"/>
  </r>
  <r>
    <n v="45"/>
    <d v="2019-03-13T00:00:00"/>
    <x v="9"/>
    <x v="9"/>
    <x v="1"/>
    <s v="ADMINISTRACION DE SUCURSALES"/>
    <s v="NC GASTO NO DEDUCIBLES"/>
    <s v="TRANSACCIONES DEL DIA 03/13/2019SPYRAL - GESTION ADMINISTRATIVA"/>
    <n v="32.75"/>
    <n v="0"/>
    <s v="HOSPITAL PUNTA PACIFICA"/>
    <x v="4"/>
  </r>
  <r>
    <n v="45"/>
    <d v="2019-03-19T00:00:00"/>
    <x v="9"/>
    <x v="9"/>
    <x v="1"/>
    <s v="ADMINISTRACION DE SUCURSALES"/>
    <s v="NC GASTO NO DEDUCIBLES"/>
    <s v="TRANSACCIONES DEL DIA 03/19/2019SPYRAL - GESTION ADMINISTRATIVA"/>
    <n v="2.95"/>
    <n v="0"/>
    <s v="HOSPITAL PUNTA PACIFICA"/>
    <x v="4"/>
  </r>
  <r>
    <n v="45"/>
    <d v="2019-04-01T00:00:00"/>
    <x v="10"/>
    <x v="10"/>
    <x v="1"/>
    <s v="ADMINISTRACION DE SUCURSALES"/>
    <s v="GASTOS NO DEDUCIBLES"/>
    <s v="TRANSACCIONES DEL DIA 04/01/2019SPYRAL - GESTION ADMINISTRATIVA"/>
    <n v="18"/>
    <n v="0"/>
    <s v="HOSPITAL PUNTA PACIFICA"/>
    <x v="4"/>
  </r>
  <r>
    <n v="45"/>
    <d v="2019-04-11T00:00:00"/>
    <x v="10"/>
    <x v="10"/>
    <x v="1"/>
    <s v="ADMINISTRACION DE SUCURSALES"/>
    <s v="NC GASTO NO DEDUCIBLES"/>
    <s v="TRANSACCIONES DEL DIA 04/11/2019SPYRAL - GESTION ADMINISTRATIVA"/>
    <n v="29.98"/>
    <n v="0"/>
    <s v="HOSPITAL PUNTA PACIFICA"/>
    <x v="4"/>
  </r>
  <r>
    <n v="45"/>
    <d v="2019-04-16T00:00:00"/>
    <x v="10"/>
    <x v="10"/>
    <x v="1"/>
    <s v="ADMINISTRACION DE SUCURSALES"/>
    <s v="GASTOS NO DEDUCIBLES"/>
    <s v="TRANSACCIONES DEL DIA 04/16/2019SPYRAL - GESTION ADMINISTRATIVA"/>
    <n v="24.25"/>
    <n v="0"/>
    <s v="HOSPITAL PUNTA PACIFICA"/>
    <x v="4"/>
  </r>
  <r>
    <n v="45"/>
    <d v="2019-05-21T00:00:00"/>
    <x v="11"/>
    <x v="11"/>
    <x v="1"/>
    <s v="ADMINISTRACION DE SUCURSALES"/>
    <s v="NC GASTO NO DEDUCIBLES"/>
    <s v="TRANSACCIONES DEL DIA 05/21/2019SPYRAL - GESTION ADMINISTRATIVA"/>
    <n v="10.99"/>
    <n v="0"/>
    <s v="HOSPITAL PUNTA PACIFICA"/>
    <x v="4"/>
  </r>
  <r>
    <n v="45"/>
    <d v="2019-06-25T00:00:00"/>
    <x v="2"/>
    <x v="2"/>
    <x v="1"/>
    <s v="ADMINISTRACION DE SUCURSALES"/>
    <s v="GASTOS NO DEDUCIBLES"/>
    <s v="TRANSACCIONES DEL DIA 06/25/2019SPYRAL - GESTION ADMINISTRATIVA"/>
    <n v="72.459999999999994"/>
    <n v="0"/>
    <s v="HOSPITAL PUNTA PACIFICA"/>
    <x v="4"/>
  </r>
  <r>
    <n v="45"/>
    <d v="2019-06-25T00:00:00"/>
    <x v="2"/>
    <x v="2"/>
    <x v="1"/>
    <s v="ADMINISTRACION DE SUCURSALES"/>
    <s v="NC GASTO NO DEDUCIBLES"/>
    <s v="TRANSACCIONES DEL DIA 06/25/2019SPYRAL - GESTION ADMINISTRATIVA"/>
    <n v="52.06"/>
    <n v="0"/>
    <s v="HOSPITAL PUNTA PACIFICA"/>
    <x v="4"/>
  </r>
  <r>
    <n v="46"/>
    <d v="2019-01-14T00:00:00"/>
    <x v="7"/>
    <x v="7"/>
    <x v="1"/>
    <s v="ADMINISTRACION DE SUCURSALES"/>
    <s v="NC GASTO NO DEDUCIBLES"/>
    <s v="TRANSACCIONES DEL DIA 01/14/2019SPYRAL - GESTION ADMINISTRATIVA"/>
    <n v="36.950000000000003"/>
    <n v="0"/>
    <s v="TERMINAL DE ALBROOK"/>
    <x v="4"/>
  </r>
  <r>
    <n v="46"/>
    <d v="2019-01-22T00:00:00"/>
    <x v="7"/>
    <x v="7"/>
    <x v="1"/>
    <s v="ADMINISTRACION DE SUCURSALES"/>
    <s v="NC GASTO NO DEDUCIBLES"/>
    <s v="TRANSACCIONES DEL DIA 01/22/2019SPYRAL - GESTION ADMINISTRATIVA"/>
    <n v="20.8"/>
    <n v="0"/>
    <s v="TERMINAL DE ALBROOK"/>
    <x v="4"/>
  </r>
  <r>
    <n v="46"/>
    <d v="2019-02-01T00:00:00"/>
    <x v="8"/>
    <x v="8"/>
    <x v="1"/>
    <s v="ADMINISTRACION DE SUCURSALES"/>
    <s v="NC GASTO NO DEDUCIBLES"/>
    <s v="TRANSACCIONES DEL DIA 02/01/2019SPYRAL - GESTION ADMINISTRATIVA"/>
    <n v="13.5"/>
    <n v="0"/>
    <s v="TERMINAL DE ALBROOK"/>
    <x v="4"/>
  </r>
  <r>
    <n v="46"/>
    <d v="2019-02-13T00:00:00"/>
    <x v="8"/>
    <x v="8"/>
    <x v="1"/>
    <s v="ADMINISTRACION DE SUCURSALES"/>
    <s v="NC GASTO NO DEDUCIBLES"/>
    <s v="TRANSACCIONES DEL DIA 02/13/2019SPYRAL - GESTION ADMINISTRATIVA"/>
    <n v="23.55"/>
    <n v="0"/>
    <s v="TERMINAL DE ALBROOK"/>
    <x v="4"/>
  </r>
  <r>
    <n v="46"/>
    <d v="2019-02-26T00:00:00"/>
    <x v="8"/>
    <x v="8"/>
    <x v="1"/>
    <s v="ADMINISTRACION DE SUCURSALES"/>
    <s v="NC GASTO NO DEDUCIBLES"/>
    <s v="TRANSACCIONES DEL DIA 02/26/2019SPYRAL - GESTION ADMINISTRATIVA"/>
    <n v="16.350000000000001"/>
    <n v="0"/>
    <s v="TERMINAL DE ALBROOK"/>
    <x v="4"/>
  </r>
  <r>
    <n v="46"/>
    <d v="2019-04-03T00:00:00"/>
    <x v="10"/>
    <x v="10"/>
    <x v="1"/>
    <s v="ADMINISTRACION DE SUCURSALES"/>
    <s v="NC GASTO NO DEDUCIBLES"/>
    <s v="TRANSACCIONES DEL DIA 04/03/2019SPYRAL - GESTION ADMINISTRATIVA"/>
    <n v="95"/>
    <n v="0"/>
    <s v="TERMINAL DE ALBROOK"/>
    <x v="4"/>
  </r>
  <r>
    <n v="46"/>
    <d v="2019-05-03T00:00:00"/>
    <x v="11"/>
    <x v="11"/>
    <x v="1"/>
    <s v="ADMINISTRACION DE SUCURSALES"/>
    <s v="NC GASTO NO DEDUCIBLES"/>
    <s v="TRANSACCIONES DEL DIA 05/03/2019SPYRAL - GESTION ADMINISTRATIVA"/>
    <n v="81.069999999999993"/>
    <n v="0"/>
    <s v="TERMINAL DE ALBROOK"/>
    <x v="4"/>
  </r>
  <r>
    <n v="46"/>
    <d v="2019-06-10T00:00:00"/>
    <x v="2"/>
    <x v="2"/>
    <x v="1"/>
    <s v="ADMINISTRACION DE SUCURSALES"/>
    <s v="NC GASTO NO DEDUCIBLES"/>
    <s v="TRANSACCIONES DEL DIA 06/10/2019SPYRAL - GESTION ADMINISTRATIVA"/>
    <n v="50.97"/>
    <n v="0"/>
    <s v="TERMINAL DE ALBROOK"/>
    <x v="4"/>
  </r>
  <r>
    <n v="46"/>
    <d v="2019-07-23T00:00:00"/>
    <x v="6"/>
    <x v="6"/>
    <x v="1"/>
    <s v="ADMINISTRACION DE SUCURSALES"/>
    <s v="NC GASTO NO DEDUCIBLES"/>
    <s v="TRANSACCIONES DEL DIA 07/23/2019SPYRAL - GESTION ADMINISTRATIVA"/>
    <n v="35.409999999999997"/>
    <n v="0"/>
    <s v="TERMINAL DE ALBROOK"/>
    <x v="4"/>
  </r>
  <r>
    <n v="47"/>
    <d v="2019-04-05T00:00:00"/>
    <x v="10"/>
    <x v="10"/>
    <x v="1"/>
    <s v="ADMINISTRACION DE SUCURSALES"/>
    <s v="NC GASTO NO DEDUCIBLES"/>
    <s v="TRANSACCIONES DEL DIA 04/05/2019SPYRAL - GESTION ADMINISTRATIVA"/>
    <n v="26.08"/>
    <n v="0"/>
    <s v="CONCEPCION"/>
    <x v="4"/>
  </r>
  <r>
    <n v="47"/>
    <d v="2019-05-24T00:00:00"/>
    <x v="11"/>
    <x v="11"/>
    <x v="1"/>
    <s v="ADMINISTRACION DE SUCURSALES"/>
    <s v="NC GASTO NO DEDUCIBLES"/>
    <s v="TRANSACCIONES DEL DIA 05/24/2019SPYRAL - GESTION ADMINISTRATIVA"/>
    <n v="25.97"/>
    <n v="0"/>
    <s v="CONCEPCION"/>
    <x v="4"/>
  </r>
  <r>
    <n v="48"/>
    <d v="2019-02-07T00:00:00"/>
    <x v="8"/>
    <x v="8"/>
    <x v="1"/>
    <s v="ADMINISTRACION DE SUCURSALES"/>
    <s v="NC GASTO NO DEDUCIBLES"/>
    <s v="TRANSACCIONES DEL DIA 02/07/2019SPYRAL - GESTION ADMINISTRATIVA"/>
    <n v="18"/>
    <n v="0"/>
    <s v="BOQUETE"/>
    <x v="4"/>
  </r>
  <r>
    <n v="48"/>
    <d v="2019-03-12T00:00:00"/>
    <x v="9"/>
    <x v="9"/>
    <x v="1"/>
    <s v="ADMINISTRACION DE SUCURSALES"/>
    <s v="NC GASTO NO DEDUCIBLES"/>
    <s v="TRANSACCIONES DEL DIA 03/12/2019SPYRAL - GESTION ADMINISTRATIVA"/>
    <n v="18"/>
    <n v="0"/>
    <s v="BOQUETE"/>
    <x v="4"/>
  </r>
  <r>
    <n v="48"/>
    <d v="2019-06-25T00:00:00"/>
    <x v="2"/>
    <x v="2"/>
    <x v="1"/>
    <s v="ADMINISTRACION DE SUCURSALES"/>
    <s v="NC GASTO NO DEDUCIBLES"/>
    <s v="TRANSACCIONES DEL DIA 06/25/2019SPYRAL - GESTION ADMINISTRATIVA"/>
    <n v="18"/>
    <n v="0"/>
    <s v="BOQUETE"/>
    <x v="4"/>
  </r>
  <r>
    <n v="48"/>
    <d v="2019-07-26T00:00:00"/>
    <x v="6"/>
    <x v="6"/>
    <x v="1"/>
    <s v="ADMINISTRACION DE SUCURSALES"/>
    <s v="NC GASTO NO DEDUCIBLES"/>
    <s v="TRANSACCIONES DEL DIA 07/26/2019SPYRAL - GESTION ADMINISTRATIVA"/>
    <n v="18"/>
    <n v="0"/>
    <s v="BOQUETE"/>
    <x v="4"/>
  </r>
  <r>
    <n v="49"/>
    <d v="2019-01-10T00:00:00"/>
    <x v="7"/>
    <x v="7"/>
    <x v="1"/>
    <s v="ADMINISTRACION DE SUCURSALES"/>
    <s v="NC GASTO NO DEDUCIBLES"/>
    <s v="TRANSACCIONES DEL DIA 01/10/2019SPYRAL - GESTION ADMINISTRATIVA"/>
    <n v="51.8"/>
    <n v="0"/>
    <s v="BRISAS DEL GOLF"/>
    <x v="4"/>
  </r>
  <r>
    <n v="49"/>
    <d v="2019-03-01T00:00:00"/>
    <x v="9"/>
    <x v="9"/>
    <x v="1"/>
    <s v="ADMINISTRACION DE SUCURSALES"/>
    <s v="NC GASTO NO DEDUCIBLES"/>
    <s v="TRANSACCIONES DEL DIA 03/01/2019SPYRAL - GESTION ADMINISTRATIVA"/>
    <n v="65.44"/>
    <n v="0"/>
    <s v="BRISAS DEL GOLF"/>
    <x v="4"/>
  </r>
  <r>
    <n v="49"/>
    <d v="2019-03-22T00:00:00"/>
    <x v="9"/>
    <x v="9"/>
    <x v="1"/>
    <s v="ADMINISTRACION DE SUCURSALES"/>
    <s v="NC GASTO NO DEDUCIBLES"/>
    <s v="TRANSACCIONES DEL DIA 03/22/2019SPYRAL - GESTION ADMINISTRATIVA"/>
    <n v="44.15"/>
    <n v="0"/>
    <s v="BRISAS DEL GOLF"/>
    <x v="4"/>
  </r>
  <r>
    <n v="49"/>
    <d v="2019-03-23T00:00:00"/>
    <x v="9"/>
    <x v="9"/>
    <x v="1"/>
    <s v="ADMINISTRACION DE SUCURSALES"/>
    <s v="GASTOS NO DEDUCIBLES"/>
    <s v="TRANSACCIONES DEL DIA 03/23/2019SPYRAL - GESTION ADMINISTRATIVA"/>
    <n v="30"/>
    <n v="0"/>
    <s v="BRISAS DEL GOLF"/>
    <x v="4"/>
  </r>
  <r>
    <n v="49"/>
    <d v="2019-05-06T00:00:00"/>
    <x v="11"/>
    <x v="11"/>
    <x v="1"/>
    <s v="ADMINISTRACION DE SUCURSALES"/>
    <s v="NC GASTO NO DEDUCIBLES"/>
    <s v="TRANSACCIONES DEL DIA 05/06/2019SPYRAL - GESTION ADMINISTRATIVA"/>
    <n v="67.069999999999993"/>
    <n v="0"/>
    <s v="BRISAS DEL GOLF"/>
    <x v="4"/>
  </r>
  <r>
    <n v="49"/>
    <d v="2019-05-10T00:00:00"/>
    <x v="11"/>
    <x v="11"/>
    <x v="1"/>
    <s v="ADMINISTRACION DE SUCURSALES"/>
    <s v="GASTOS NO DEDUCIBLES"/>
    <s v="TRANSACCIONES DEL DIA 05/10/2019SPYRAL - GESTION ADMINISTRATIVA"/>
    <n v="30"/>
    <n v="0"/>
    <s v="BRISAS DEL GOLF"/>
    <x v="4"/>
  </r>
  <r>
    <n v="49"/>
    <d v="2019-05-10T00:00:00"/>
    <x v="11"/>
    <x v="11"/>
    <x v="1"/>
    <s v="ADMINISTRACION DE SUCURSALES"/>
    <s v="NC GASTO NO DEDUCIBLES"/>
    <s v="TRANSACCIONES DEL DIA 05/10/2019SPYRAL - GESTION ADMINISTRATIVA"/>
    <n v="45.28"/>
    <n v="0"/>
    <s v="BRISAS DEL GOLF"/>
    <x v="4"/>
  </r>
  <r>
    <n v="49"/>
    <d v="2019-06-26T00:00:00"/>
    <x v="2"/>
    <x v="2"/>
    <x v="1"/>
    <s v="ADMINISTRACION DE SUCURSALES"/>
    <s v="NC GASTO NO DEDUCIBLES"/>
    <s v="TRANSACCIONES DEL DIA 06/26/2019SPYRAL - GESTION ADMINISTRATIVA"/>
    <n v="60.45"/>
    <n v="0"/>
    <s v="BRISAS DEL GOLF"/>
    <x v="4"/>
  </r>
  <r>
    <n v="49"/>
    <d v="2019-07-23T00:00:00"/>
    <x v="6"/>
    <x v="6"/>
    <x v="1"/>
    <s v="ADMINISTRACION DE SUCURSALES"/>
    <s v="NC GASTO NO DEDUCIBLES"/>
    <s v="TRANSACCIONES DEL DIA 07/23/2019SPYRAL - GESTION ADMINISTRATIVA"/>
    <n v="36"/>
    <n v="0"/>
    <s v="BRISAS DEL GOLF"/>
    <x v="4"/>
  </r>
  <r>
    <n v="51"/>
    <d v="2019-04-02T00:00:00"/>
    <x v="10"/>
    <x v="10"/>
    <x v="1"/>
    <s v="ADMINISTRACION DE SUCURSALES"/>
    <s v="GASTOS NO DEDUCIBLES"/>
    <s v="TRANSACCIONES DEL DIA 04/02/2019SPYRAL - GESTION ADMINISTRATIVA"/>
    <n v="47"/>
    <n v="0"/>
    <s v="PUENTE CENTENARIO"/>
    <x v="4"/>
  </r>
  <r>
    <n v="51"/>
    <d v="2019-04-03T00:00:00"/>
    <x v="10"/>
    <x v="10"/>
    <x v="1"/>
    <s v="ADMINISTRACION DE SUCURSALES"/>
    <s v="NC GASTO NO DEDUCIBLES"/>
    <s v="TRANSACCIONES DEL DIA 04/03/2019SPYRAL - GESTION ADMINISTRATIVA"/>
    <n v="200.79"/>
    <n v="0"/>
    <s v="PUENTE CENTENARIO"/>
    <x v="4"/>
  </r>
  <r>
    <n v="51"/>
    <d v="2019-07-19T00:00:00"/>
    <x v="6"/>
    <x v="6"/>
    <x v="1"/>
    <s v="ADMINISTRACION DE SUCURSALES"/>
    <s v="GASTOS NO DEDUCIBLES"/>
    <s v="TRANSACCIONES DEL DIA 07/19/2019SPYRAL - GESTION ADMINISTRATIVA"/>
    <n v="30"/>
    <n v="0"/>
    <s v="PUENTE CENTENARIO"/>
    <x v="4"/>
  </r>
  <r>
    <n v="51"/>
    <d v="2019-07-26T00:00:00"/>
    <x v="6"/>
    <x v="6"/>
    <x v="1"/>
    <s v="ADMINISTRACION DE SUCURSALES"/>
    <s v="NC GASTO NO DEDUCIBLES"/>
    <s v="TRANSACCIONES DEL DIA 07/26/2019SPYRAL - GESTION ADMINISTRATIVA"/>
    <n v="138"/>
    <n v="0"/>
    <s v="PUENTE CENTENARIO"/>
    <x v="4"/>
  </r>
  <r>
    <n v="53"/>
    <d v="2019-03-07T00:00:00"/>
    <x v="9"/>
    <x v="9"/>
    <x v="1"/>
    <s v="ADMINISTRACION DE SUCURSALES"/>
    <s v="NC GASTO NO DEDUCIBLES"/>
    <s v="TRANSACCIONES DEL DIA 03/07/2019SPYRAL - GESTION ADMINISTRATIVA"/>
    <n v="36.450000000000003"/>
    <n v="0"/>
    <s v="AGUADULCE"/>
    <x v="4"/>
  </r>
  <r>
    <n v="53"/>
    <d v="2019-04-29T00:00:00"/>
    <x v="10"/>
    <x v="10"/>
    <x v="1"/>
    <s v="ADMINISTRACION DE SUCURSALES"/>
    <s v="NC GASTO NO DEDUCIBLES"/>
    <s v="TRANSACCIONES DEL DIA 04/29/2019SPYRAL - GESTION ADMINISTRATIVA"/>
    <n v="23.85"/>
    <n v="0"/>
    <s v="AGUADULCE"/>
    <x v="4"/>
  </r>
  <r>
    <n v="54"/>
    <d v="2019-02-15T00:00:00"/>
    <x v="8"/>
    <x v="8"/>
    <x v="1"/>
    <s v="ADMINISTRACION DE SUCURSALES"/>
    <s v="NC GASTO NO DEDUCIBLES"/>
    <s v="TRANSACCIONES DEL DIA 02/15/2019SPYRAL - GESTION ADMINISTRATIVA"/>
    <n v="46.18"/>
    <n v="0"/>
    <s v="SABANITAS"/>
    <x v="4"/>
  </r>
  <r>
    <n v="54"/>
    <d v="2019-05-06T00:00:00"/>
    <x v="11"/>
    <x v="11"/>
    <x v="1"/>
    <s v="ADMINISTRACION DE SUCURSALES"/>
    <s v="NC GASTO NO DEDUCIBLES"/>
    <s v="TRANSACCIONES DEL DIA 05/06/2019SPYRAL - GESTION ADMINISTRATIVA"/>
    <n v="48.62"/>
    <n v="0"/>
    <s v="SABANITAS"/>
    <x v="4"/>
  </r>
  <r>
    <n v="54"/>
    <d v="2019-05-27T00:00:00"/>
    <x v="11"/>
    <x v="11"/>
    <x v="1"/>
    <s v="ADMINISTRACION DE SUCURSALES"/>
    <s v="NC GASTO NO DEDUCIBLES"/>
    <s v="TRANSACCIONES DEL DIA 05/27/2019SPYRAL - GESTION ADMINISTRATIVA"/>
    <n v="48.16"/>
    <n v="0"/>
    <s v="SABANITAS"/>
    <x v="4"/>
  </r>
  <r>
    <n v="54"/>
    <d v="2019-07-08T00:00:00"/>
    <x v="6"/>
    <x v="6"/>
    <x v="1"/>
    <s v="ADMINISTRACION DE SUCURSALES"/>
    <s v="NC GASTO NO DEDUCIBLES"/>
    <s v="TRANSACCIONES DEL DIA 07/08/2019SPYRAL - GESTION ADMINISTRATIVA"/>
    <n v="35"/>
    <n v="0"/>
    <s v="SABANITAS"/>
    <x v="4"/>
  </r>
  <r>
    <n v="66"/>
    <d v="2019-03-27T00:00:00"/>
    <x v="9"/>
    <x v="9"/>
    <x v="1"/>
    <s v="ADMINISTRACION DE SUCURSALES"/>
    <s v="NC GASTO NO DEDUCIBLES"/>
    <s v="TRANSACCIONES DEL DIA 03/27/2019SPYRAL - GESTION ADMINISTRATIVA"/>
    <n v="60.5"/>
    <n v="0"/>
    <s v="METROMALL"/>
    <x v="4"/>
  </r>
  <r>
    <n v="66"/>
    <d v="2019-05-07T00:00:00"/>
    <x v="11"/>
    <x v="11"/>
    <x v="1"/>
    <s v="ADMINISTRACION DE SUCURSALES"/>
    <s v="NC GASTO NO DEDUCIBLES"/>
    <s v="TRANSACCIONES DEL DIA 05/07/2019SPYRAL - GESTION ADMINISTRATIVA"/>
    <n v="42.03"/>
    <n v="0"/>
    <s v="METROMALL"/>
    <x v="4"/>
  </r>
  <r>
    <n v="68"/>
    <d v="2019-02-22T00:00:00"/>
    <x v="8"/>
    <x v="8"/>
    <x v="1"/>
    <s v="ADMINISTRACION DE SUCURSALES"/>
    <s v="NC GASTO NO DEDUCIBLES"/>
    <s v="TRANSACCIONES DEL DIA 02/22/2019SPYRAL - GESTION ADMINISTRATIVA"/>
    <n v="17.66"/>
    <n v="0"/>
    <s v="ALTOS DE PANAMA"/>
    <x v="4"/>
  </r>
  <r>
    <n v="68"/>
    <d v="2019-03-26T00:00:00"/>
    <x v="9"/>
    <x v="9"/>
    <x v="1"/>
    <s v="ADMINISTRACION DE SUCURSALES"/>
    <s v="NC GASTO NO DEDUCIBLES"/>
    <s v="TRANSACCIONES DEL DIA 03/26/2019SPYRAL - GESTION ADMINISTRATIVA"/>
    <n v="39.86"/>
    <n v="0"/>
    <s v="ALTOS DE PANAMA"/>
    <x v="4"/>
  </r>
  <r>
    <n v="68"/>
    <d v="2019-05-09T00:00:00"/>
    <x v="11"/>
    <x v="11"/>
    <x v="1"/>
    <s v="ADMINISTRACION DE SUCURSALES"/>
    <s v="NC GASTO NO DEDUCIBLES"/>
    <s v="TRANSACCIONES DEL DIA 05/09/2019SPYRAL - GESTION ADMINISTRATIVA"/>
    <n v="32.82"/>
    <n v="0"/>
    <s v="ALTOS DE PANAMA"/>
    <x v="4"/>
  </r>
  <r>
    <n v="68"/>
    <d v="2019-06-26T00:00:00"/>
    <x v="2"/>
    <x v="2"/>
    <x v="1"/>
    <s v="ADMINISTRACION DE SUCURSALES"/>
    <s v="NC GASTO NO DEDUCIBLES"/>
    <s v="TRANSACCIONES DEL DIA 06/26/2019SPYRAL - GESTION ADMINISTRATIVA"/>
    <n v="23.99"/>
    <n v="0"/>
    <s v="ALTOS DE PANAMA"/>
    <x v="4"/>
  </r>
  <r>
    <n v="69"/>
    <d v="2019-02-13T00:00:00"/>
    <x v="8"/>
    <x v="8"/>
    <x v="1"/>
    <s v="ADMINISTRACION DE SUCURSALES"/>
    <s v="NC GASTO NO DEDUCIBLES"/>
    <s v="TRANSACCIONES DEL DIA 02/13/2019SPYRAL - GESTION ADMINISTRATIVA"/>
    <n v="81.83"/>
    <n v="0"/>
    <s v="VERSALLES"/>
    <x v="4"/>
  </r>
  <r>
    <n v="69"/>
    <d v="2019-06-17T00:00:00"/>
    <x v="2"/>
    <x v="2"/>
    <x v="1"/>
    <s v="ADMINISTRACION DE SUCURSALES"/>
    <s v="NC GASTO NO DEDUCIBLES"/>
    <s v="TRANSACCIONES DEL DIA 06/17/2019SPYRAL - GESTION ADMINISTRATIVA"/>
    <n v="82.43"/>
    <n v="0"/>
    <s v="VERSALLES"/>
    <x v="4"/>
  </r>
  <r>
    <n v="70"/>
    <d v="2019-04-12T00:00:00"/>
    <x v="10"/>
    <x v="10"/>
    <x v="1"/>
    <s v="ADMINISTRACION DE SUCURSALES"/>
    <s v="NC GASTO NO DEDUCIBLES"/>
    <s v="TRANSACCIONES DEL DIA 04/12/2019SPYRAL - GESTION ADMINISTRATIVA"/>
    <n v="25"/>
    <n v="0"/>
    <s v="BUSINESS PARK"/>
    <x v="4"/>
  </r>
  <r>
    <n v="70"/>
    <d v="2019-04-17T00:00:00"/>
    <x v="10"/>
    <x v="10"/>
    <x v="1"/>
    <s v="ADMINISTRACION DE SUCURSALES"/>
    <s v="NC GASTO NO DEDUCIBLES"/>
    <s v="TRANSACCIONES DEL DIA 04/17/2019SPYRAL - GESTION ADMINISTRATIVA"/>
    <n v="31.72"/>
    <n v="0"/>
    <s v="BUSINESS PARK"/>
    <x v="4"/>
  </r>
  <r>
    <n v="70"/>
    <d v="2019-06-03T00:00:00"/>
    <x v="2"/>
    <x v="2"/>
    <x v="1"/>
    <s v="ADMINISTRACION DE SUCURSALES"/>
    <s v="NC GASTO NO DEDUCIBLES"/>
    <s v="TRANSACCIONES DEL DIA 06/03/2019SPYRAL - GESTION ADMINISTRATIVA"/>
    <n v="28.75"/>
    <n v="0"/>
    <s v="BUSINESS PARK"/>
    <x v="4"/>
  </r>
  <r>
    <n v="70"/>
    <d v="2019-06-17T00:00:00"/>
    <x v="2"/>
    <x v="2"/>
    <x v="1"/>
    <s v="ADMINISTRACION DE SUCURSALES"/>
    <s v="NC GASTO NO DEDUCIBLES"/>
    <s v="TRANSACCIONES DEL DIA 06/17/2019SPYRAL - GESTION ADMINISTRATIVA"/>
    <n v="33.25"/>
    <n v="0"/>
    <s v="BUSINESS PARK"/>
    <x v="4"/>
  </r>
  <r>
    <n v="70"/>
    <d v="2019-07-03T00:00:00"/>
    <x v="6"/>
    <x v="6"/>
    <x v="1"/>
    <s v="ADMINISTRACION DE SUCURSALES"/>
    <s v="NC GASTO NO DEDUCIBLES"/>
    <s v="TRANSACCIONES DEL DIA 07/03/2019SPYRAL - GESTION ADMINISTRATIVA"/>
    <n v="10.99"/>
    <n v="0"/>
    <s v="BUSINESS PARK"/>
    <x v="4"/>
  </r>
  <r>
    <n v="70"/>
    <d v="2019-07-12T00:00:00"/>
    <x v="6"/>
    <x v="6"/>
    <x v="1"/>
    <s v="ADMINISTRACION DE SUCURSALES"/>
    <s v="NC GASTO NO DEDUCIBLES"/>
    <s v="TRANSACCIONES DEL DIA 07/12/2019SPYRAL - GESTION ADMINISTRATIVA"/>
    <n v="28"/>
    <n v="0"/>
    <s v="BUSINESS PARK"/>
    <x v="4"/>
  </r>
  <r>
    <n v="70"/>
    <d v="2019-07-23T00:00:00"/>
    <x v="6"/>
    <x v="6"/>
    <x v="1"/>
    <s v="ADMINISTRACION DE SUCURSALES"/>
    <s v="NC GASTO NO DEDUCIBLES"/>
    <s v="TRANSACCIONES DEL DIA 07/23/2019SPYRAL - GESTION ADMINISTRATIVA"/>
    <n v="34"/>
    <n v="0"/>
    <s v="BUSINESS PARK"/>
    <x v="4"/>
  </r>
  <r>
    <n v="71"/>
    <d v="2019-01-04T00:00:00"/>
    <x v="7"/>
    <x v="7"/>
    <x v="1"/>
    <s v="ADMINISTRACION DE SUCURSALES"/>
    <s v="GASTOS NO DEDUCIBLES"/>
    <s v="TRANSACCIONES DEL DIA 01/04/2019SPYRAL - GESTION ADMINISTRATIVA"/>
    <n v="15.95"/>
    <n v="0"/>
    <s v="SAN FRANCISCO"/>
    <x v="4"/>
  </r>
  <r>
    <n v="71"/>
    <d v="2019-03-01T00:00:00"/>
    <x v="9"/>
    <x v="9"/>
    <x v="1"/>
    <s v="ADMINISTRACION DE SUCURSALES"/>
    <s v="NC GASTO NO DEDUCIBLES"/>
    <s v="TRANSACCIONES DEL DIA 03/01/2019SPYRAL - GESTION ADMINISTRATIVA"/>
    <n v="15.92"/>
    <n v="0"/>
    <s v="SAN FRANCISCO"/>
    <x v="4"/>
  </r>
  <r>
    <n v="71"/>
    <d v="2019-03-08T00:00:00"/>
    <x v="9"/>
    <x v="9"/>
    <x v="1"/>
    <s v="ADMINISTRACION DE SUCURSALES"/>
    <s v="GASTOS NO DEDUCIBLES"/>
    <s v="TRANSACCIONES DEL DIA 03/08/2019SPYRAL - GESTION ADMINISTRATIVA"/>
    <n v="24.7"/>
    <n v="0"/>
    <s v="SAN FRANCISCO"/>
    <x v="4"/>
  </r>
  <r>
    <n v="71"/>
    <d v="2019-04-05T00:00:00"/>
    <x v="10"/>
    <x v="10"/>
    <x v="1"/>
    <s v="ADMINISTRACION DE SUCURSALES"/>
    <s v="NC GASTO NO DEDUCIBLES"/>
    <s v="TRANSACCIONES DEL DIA 04/05/2019SPYRAL - GESTION ADMINISTRATIVA"/>
    <n v="21.95"/>
    <n v="0"/>
    <s v="SAN FRANCISCO"/>
    <x v="4"/>
  </r>
  <r>
    <n v="71"/>
    <d v="2019-05-03T00:00:00"/>
    <x v="11"/>
    <x v="11"/>
    <x v="1"/>
    <s v="ADMINISTRACION DE SUCURSALES"/>
    <s v="NC GASTO NO DEDUCIBLES"/>
    <s v="TRANSACCIONES DEL DIA 05/03/2019SPYRAL - GESTION ADMINISTRATIVA"/>
    <n v="21.95"/>
    <n v="0"/>
    <s v="SAN FRANCISCO"/>
    <x v="4"/>
  </r>
  <r>
    <n v="71"/>
    <d v="2019-05-10T00:00:00"/>
    <x v="11"/>
    <x v="11"/>
    <x v="1"/>
    <s v="ADMINISTRACION DE SUCURSALES"/>
    <s v="NC GASTO NO DEDUCIBLES"/>
    <s v="TRANSACCIONES DEL DIA 05/10/2019SPYRAL - GESTION ADMINISTRATIVA"/>
    <n v="21.2"/>
    <n v="0"/>
    <s v="SAN FRANCISCO"/>
    <x v="4"/>
  </r>
  <r>
    <n v="72"/>
    <d v="2019-02-13T00:00:00"/>
    <x v="8"/>
    <x v="8"/>
    <x v="1"/>
    <s v="ADMINISTRACION DE SUCURSALES"/>
    <s v="NC GASTO NO DEDUCIBLES"/>
    <s v="TRANSACCIONES DEL DIA 02/13/2019SPYRAL - GESTION ADMINISTRATIVA"/>
    <n v="66.099999999999994"/>
    <n v="0"/>
    <s v="PLAZA BANCO GENERAL"/>
    <x v="4"/>
  </r>
  <r>
    <n v="72"/>
    <d v="2019-04-18T00:00:00"/>
    <x v="10"/>
    <x v="10"/>
    <x v="1"/>
    <s v="ADMINISTRACION DE SUCURSALES"/>
    <s v="NC GASTO NO DEDUCIBLES"/>
    <s v="TRANSACCIONES DEL DIA 04/18/2019SPYRAL - GESTION ADMINISTRATIVA"/>
    <n v="27.81"/>
    <n v="0"/>
    <s v="PLAZA BANCO GENERAL"/>
    <x v="4"/>
  </r>
  <r>
    <n v="72"/>
    <d v="2019-06-03T00:00:00"/>
    <x v="2"/>
    <x v="2"/>
    <x v="1"/>
    <s v="ADMINISTRACION DE SUCURSALES"/>
    <s v="NC GASTO NO DEDUCIBLES"/>
    <s v="TRANSACCIONES DEL DIA 06/03/2019SPYRAL - GESTION ADMINISTRATIVA"/>
    <n v="77.98"/>
    <n v="0"/>
    <s v="PLAZA BANCO GENERAL"/>
    <x v="4"/>
  </r>
  <r>
    <n v="72"/>
    <d v="2019-07-03T00:00:00"/>
    <x v="6"/>
    <x v="6"/>
    <x v="1"/>
    <s v="ADMINISTRACION DE SUCURSALES"/>
    <s v="NC GASTO NO DEDUCIBLES"/>
    <s v="TRANSACCIONES DEL DIA 07/03/2019SPYRAL - GESTION ADMINISTRATIVA"/>
    <n v="99.5"/>
    <n v="0"/>
    <s v="PLAZA BANCO GENERAL"/>
    <x v="4"/>
  </r>
  <r>
    <n v="73"/>
    <d v="2019-02-26T00:00:00"/>
    <x v="8"/>
    <x v="8"/>
    <x v="1"/>
    <s v="ADMINISTRACION DE SUCURSALES"/>
    <s v="NC GASTO NO DEDUCIBLES"/>
    <s v="TRANSACCIONES DEL DIA 02/26/2019SPYRAL - GESTION ADMINISTRATIVA"/>
    <n v="53.96"/>
    <n v="0"/>
    <s v="LA CHORRERA - PARQUE 10 DE NOV."/>
    <x v="4"/>
  </r>
  <r>
    <n v="73"/>
    <d v="2019-03-19T00:00:00"/>
    <x v="9"/>
    <x v="9"/>
    <x v="1"/>
    <s v="ADMINISTRACION DE SUCURSALES"/>
    <s v="NC GASTO NO DEDUCIBLES"/>
    <s v="TRANSACCIONES DEL DIA 03/19/2019SPYRAL - GESTION ADMINISTRATIVA"/>
    <n v="52.73"/>
    <n v="0"/>
    <s v="LA CHORRERA - PARQUE 10 DE NOV."/>
    <x v="4"/>
  </r>
  <r>
    <n v="73"/>
    <d v="2019-05-15T00:00:00"/>
    <x v="11"/>
    <x v="11"/>
    <x v="1"/>
    <s v="ADMINISTRACION DE SUCURSALES"/>
    <s v="NC GASTO NO DEDUCIBLES"/>
    <s v="TRANSACCIONES DEL DIA 05/15/2019SPYRAL - GESTION ADMINISTRATIVA"/>
    <n v="122.34"/>
    <n v="0"/>
    <s v="LA CHORRERA - PARQUE 10 DE NOV."/>
    <x v="4"/>
  </r>
  <r>
    <n v="73"/>
    <d v="2019-07-12T00:00:00"/>
    <x v="6"/>
    <x v="6"/>
    <x v="1"/>
    <s v="ADMINISTRACION DE SUCURSALES"/>
    <s v="NC GASTO NO DEDUCIBLES"/>
    <s v="TRANSACCIONES DEL DIA 07/12/2019SPYRAL - GESTION ADMINISTRATIVA"/>
    <n v="75.739999999999995"/>
    <n v="0"/>
    <s v="LA CHORRERA - PARQUE 10 DE NOV."/>
    <x v="4"/>
  </r>
  <r>
    <n v="74"/>
    <d v="2019-02-22T00:00:00"/>
    <x v="8"/>
    <x v="8"/>
    <x v="1"/>
    <s v="ADMINISTRACION DE SUCURSALES"/>
    <s v="NC GASTO NO DEDUCIBLES"/>
    <s v="TRANSACCIONES DEL DIA 02/22/2019SPYRAL - GESTION ADMINISTRATIVA"/>
    <n v="39.19"/>
    <n v="0"/>
    <s v="COSTA DEL ESTE - CENTENARIO"/>
    <x v="4"/>
  </r>
  <r>
    <n v="74"/>
    <d v="2019-04-23T00:00:00"/>
    <x v="10"/>
    <x v="10"/>
    <x v="1"/>
    <s v="ADMINISTRACION DE SUCURSALES"/>
    <s v="NC GASTO NO DEDUCIBLES"/>
    <s v="TRANSACCIONES DEL DIA 04/23/2019SPYRAL - GESTION ADMINISTRATIVA"/>
    <n v="41.14"/>
    <n v="0"/>
    <s v="COSTA DEL ESTE - CENTENARIO"/>
    <x v="4"/>
  </r>
  <r>
    <n v="74"/>
    <d v="2019-06-10T00:00:00"/>
    <x v="2"/>
    <x v="2"/>
    <x v="1"/>
    <s v="ADMINISTRACION DE SUCURSALES"/>
    <s v="NC GASTO NO DEDUCIBLES"/>
    <s v="TRANSACCIONES DEL DIA 06/10/2019SPYRAL - GESTION ADMINISTRATIVA"/>
    <n v="42.14"/>
    <n v="0"/>
    <s v="COSTA DEL ESTE - CENTENARIO"/>
    <x v="4"/>
  </r>
  <r>
    <n v="74"/>
    <d v="2019-06-25T00:00:00"/>
    <x v="2"/>
    <x v="2"/>
    <x v="1"/>
    <s v="ADMINISTRACION DE SUCURSALES"/>
    <s v="NC GASTO NO DEDUCIBLES"/>
    <s v="TRANSACCIONES DEL DIA 06/25/2019SPYRAL - GESTION ADMINISTRATIVA"/>
    <n v="40.26"/>
    <n v="0"/>
    <s v="COSTA DEL ESTE - CENTENARIO"/>
    <x v="4"/>
  </r>
  <r>
    <n v="76"/>
    <d v="2019-02-01T00:00:00"/>
    <x v="8"/>
    <x v="8"/>
    <x v="1"/>
    <s v="ADMINISTRACION DE SUCURSALES"/>
    <s v="NC GASTO NO DEDUCIBLES"/>
    <s v="TRANSACCIONES DEL DIA 02/01/2019SPYRAL - GESTION ADMINISTRATIVA"/>
    <n v="18.600000000000001"/>
    <n v="0"/>
    <s v="CLAYTON"/>
    <x v="4"/>
  </r>
  <r>
    <n v="76"/>
    <d v="2019-04-25T00:00:00"/>
    <x v="10"/>
    <x v="10"/>
    <x v="1"/>
    <s v="ADMINISTRACION DE SUCURSALES"/>
    <s v="NC GASTO NO DEDUCIBLES"/>
    <s v="TRANSACCIONES DEL DIA 04/25/2019SPYRAL - GESTION ADMINISTRATIVA"/>
    <n v="36.659999999999997"/>
    <n v="0"/>
    <s v="CLAYTON"/>
    <x v="4"/>
  </r>
  <r>
    <n v="76"/>
    <d v="2019-06-17T00:00:00"/>
    <x v="2"/>
    <x v="2"/>
    <x v="1"/>
    <s v="ADMINISTRACION DE SUCURSALES"/>
    <s v="NC GASTO NO DEDUCIBLES"/>
    <s v="TRANSACCIONES DEL DIA 06/17/2019SPYRAL - GESTION ADMINISTRATIVA"/>
    <n v="7.1"/>
    <n v="0"/>
    <s v="CLAYTON"/>
    <x v="4"/>
  </r>
  <r>
    <n v="76"/>
    <d v="2019-06-20T00:00:00"/>
    <x v="2"/>
    <x v="2"/>
    <x v="1"/>
    <s v="ADMINISTRACION DE SUCURSALES"/>
    <s v="NC GASTO NO DEDUCIBLES"/>
    <s v="TRANSACCIONES DEL DIA 06/20/2019SPYRAL - GESTION ADMINISTRATIVA"/>
    <n v="29.24"/>
    <n v="0"/>
    <s v="CLAYTON"/>
    <x v="4"/>
  </r>
  <r>
    <n v="76"/>
    <d v="2019-06-25T00:00:00"/>
    <x v="2"/>
    <x v="2"/>
    <x v="1"/>
    <s v="ADMINISTRACION DE SUCURSALES"/>
    <s v="NC GASTO NO DEDUCIBLES"/>
    <s v="TRANSACCIONES DEL DIA 06/25/2019SPYRAL - GESTION ADMINISTRATIVA"/>
    <n v="22.27"/>
    <n v="0"/>
    <s v="CLAYTON"/>
    <x v="4"/>
  </r>
  <r>
    <n v="76"/>
    <d v="2019-07-23T00:00:00"/>
    <x v="6"/>
    <x v="6"/>
    <x v="1"/>
    <s v="ADMINISTRACION DE SUCURSALES"/>
    <s v="NC GASTO NO DEDUCIBLES"/>
    <s v="TRANSACCIONES DEL DIA 07/23/2019SPYRAL - GESTION ADMINISTRATIVA"/>
    <n v="15.36"/>
    <n v="0"/>
    <s v="CLAYTON"/>
    <x v="4"/>
  </r>
  <r>
    <n v="77"/>
    <d v="2019-02-19T00:00:00"/>
    <x v="8"/>
    <x v="8"/>
    <x v="1"/>
    <s v="ADMINISTRACION DE SUCURSALES"/>
    <s v="NC GASTO NO DEDUCIBLES"/>
    <s v="TRANSACCIONES DEL DIA 02/19/2019SPYRAL - GESTION ADMINISTRATIVA"/>
    <n v="10.43"/>
    <n v="0"/>
    <s v="MARBELLA"/>
    <x v="4"/>
  </r>
  <r>
    <n v="77"/>
    <d v="2019-03-27T00:00:00"/>
    <x v="9"/>
    <x v="9"/>
    <x v="1"/>
    <s v="ADMINISTRACION DE SUCURSALES"/>
    <s v="NC GASTO NO DEDUCIBLES"/>
    <s v="TRANSACCIONES DEL DIA 03/27/2019SPYRAL - GESTION ADMINISTRATIVA"/>
    <n v="97.25"/>
    <n v="0"/>
    <s v="MARBELLA"/>
    <x v="4"/>
  </r>
  <r>
    <n v="77"/>
    <d v="2019-04-11T00:00:00"/>
    <x v="10"/>
    <x v="10"/>
    <x v="1"/>
    <s v="ADMINISTRACION DE SUCURSALES"/>
    <s v="NC GASTO NO DEDUCIBLES"/>
    <s v="TRANSACCIONES DEL DIA 04/11/2019SPYRAL - GESTION ADMINISTRATIVA"/>
    <n v="103.25"/>
    <n v="0"/>
    <s v="MARBELLA"/>
    <x v="4"/>
  </r>
  <r>
    <n v="77"/>
    <d v="2019-05-06T00:00:00"/>
    <x v="11"/>
    <x v="11"/>
    <x v="1"/>
    <s v="ADMINISTRACION DE SUCURSALES"/>
    <s v="NC GASTO NO DEDUCIBLES"/>
    <s v="TRANSACCIONES DEL DIA 05/06/2019SPYRAL - GESTION ADMINISTRATIVA"/>
    <n v="91"/>
    <n v="0"/>
    <s v="MARBELLA"/>
    <x v="4"/>
  </r>
  <r>
    <n v="77"/>
    <d v="2019-07-03T00:00:00"/>
    <x v="6"/>
    <x v="6"/>
    <x v="1"/>
    <s v="ADMINISTRACION DE SUCURSALES"/>
    <s v="NC GASTO NO DEDUCIBLES"/>
    <s v="TRANSACCIONES DEL DIA 07/03/2019SPYRAL - GESTION ADMINISTRATIVA"/>
    <n v="88.8"/>
    <n v="0"/>
    <s v="MARBELLA"/>
    <x v="4"/>
  </r>
  <r>
    <n v="78"/>
    <d v="2019-04-03T00:00:00"/>
    <x v="10"/>
    <x v="10"/>
    <x v="1"/>
    <s v="ADMINISTRACION DE SUCURSALES"/>
    <s v="NC GASTO NO DEDUCIBLES"/>
    <s v="TRANSACCIONES DEL DIA 04/03/2019SPYRAL - GESTION ADMINISTRATIVA"/>
    <n v="98.66"/>
    <n v="0"/>
    <s v="PLAZA CAROLINA"/>
    <x v="4"/>
  </r>
  <r>
    <n v="78"/>
    <d v="2019-05-06T00:00:00"/>
    <x v="11"/>
    <x v="11"/>
    <x v="1"/>
    <s v="ADMINISTRACION DE SUCURSALES"/>
    <s v="NC GASTO NO DEDUCIBLES"/>
    <s v="TRANSACCIONES DEL DIA 05/06/2019SPYRAL - GESTION ADMINISTRATIVA"/>
    <n v="24.57"/>
    <n v="0"/>
    <s v="PLAZA CAROLINA"/>
    <x v="4"/>
  </r>
  <r>
    <n v="78"/>
    <d v="2019-06-27T00:00:00"/>
    <x v="2"/>
    <x v="2"/>
    <x v="1"/>
    <s v="ADMINISTRACION DE SUCURSALES"/>
    <s v="GASTOS NO DEDUCIBLES"/>
    <s v="TRANSACCIONES DEL DIA 06/27/2019SPYRAL - GESTION ADMINISTRATIVA"/>
    <n v="75"/>
    <n v="0"/>
    <s v="PLAZA CAROLINA"/>
    <x v="4"/>
  </r>
  <r>
    <n v="79"/>
    <d v="2019-02-26T00:00:00"/>
    <x v="8"/>
    <x v="8"/>
    <x v="1"/>
    <s v="ADMINISTRACION DE SUCURSALES"/>
    <s v="NC GASTO NO DEDUCIBLES"/>
    <s v="TRANSACCIONES DEL DIA 02/26/2019SPYRAL - GESTION ADMINISTRATIVA"/>
    <n v="34.56"/>
    <n v="0"/>
    <s v="PLAZA CORDOBA"/>
    <x v="4"/>
  </r>
  <r>
    <n v="79"/>
    <d v="2019-05-13T00:00:00"/>
    <x v="11"/>
    <x v="11"/>
    <x v="1"/>
    <s v="ADMINISTRACION DE SUCURSALES"/>
    <s v="NC GASTO NO DEDUCIBLES"/>
    <s v="TRANSACCIONES DEL DIA 05/13/2019SPYRAL - GESTION ADMINISTRATIVA"/>
    <n v="24.82"/>
    <n v="0"/>
    <s v="PLAZA CORDOBA"/>
    <x v="4"/>
  </r>
  <r>
    <n v="80"/>
    <d v="2019-01-18T00:00:00"/>
    <x v="7"/>
    <x v="7"/>
    <x v="1"/>
    <s v="ADMINISTRACION DE SUCURSALES"/>
    <s v="NC GASTO NO DEDUCIBLES"/>
    <s v="TRANSACCIONES DEL DIA 01/18/2019SPYRAL - GESTION ADMINISTRATIVA"/>
    <n v="21.2"/>
    <n v="0"/>
    <s v="VIA SIMON BOLIVAR"/>
    <x v="4"/>
  </r>
  <r>
    <n v="80"/>
    <d v="2019-01-29T00:00:00"/>
    <x v="7"/>
    <x v="7"/>
    <x v="1"/>
    <s v="ADMINISTRACION DE SUCURSALES"/>
    <s v="NC GASTO NO DEDUCIBLES"/>
    <s v="TRANSACCIONES DEL DIA 01/29/2019SPYRAL - GESTION ADMINISTRATIVA"/>
    <n v="27.08"/>
    <n v="0"/>
    <s v="VIA SIMON BOLIVAR"/>
    <x v="4"/>
  </r>
  <r>
    <n v="80"/>
    <d v="2019-02-13T00:00:00"/>
    <x v="8"/>
    <x v="8"/>
    <x v="1"/>
    <s v="ADMINISTRACION DE SUCURSALES"/>
    <s v="NC GASTO NO DEDUCIBLES"/>
    <s v="TRANSACCIONES DEL DIA 02/13/2019SPYRAL - GESTION ADMINISTRATIVA"/>
    <n v="23.4"/>
    <n v="0"/>
    <s v="VIA SIMON BOLIVAR"/>
    <x v="4"/>
  </r>
  <r>
    <n v="80"/>
    <d v="2019-04-03T00:00:00"/>
    <x v="10"/>
    <x v="10"/>
    <x v="1"/>
    <s v="ADMINISTRACION DE SUCURSALES"/>
    <s v="NC GASTO NO DEDUCIBLES"/>
    <s v="TRANSACCIONES DEL DIA 04/03/2019SPYRAL - GESTION ADMINISTRATIVA"/>
    <n v="13.12"/>
    <n v="0"/>
    <s v="VIA SIMON BOLIVAR"/>
    <x v="4"/>
  </r>
  <r>
    <n v="80"/>
    <d v="2019-05-03T00:00:00"/>
    <x v="11"/>
    <x v="11"/>
    <x v="1"/>
    <s v="ADMINISTRACION DE SUCURSALES"/>
    <s v="NC GASTO NO DEDUCIBLES"/>
    <s v="TRANSACCIONES DEL DIA 05/03/2019SPYRAL - GESTION ADMINISTRATIVA"/>
    <n v="28.07"/>
    <n v="0"/>
    <s v="VIA SIMON BOLIVAR"/>
    <x v="4"/>
  </r>
  <r>
    <n v="80"/>
    <d v="2019-05-10T00:00:00"/>
    <x v="11"/>
    <x v="11"/>
    <x v="1"/>
    <s v="ADMINISTRACION DE SUCURSALES"/>
    <s v="NC GASTO NO DEDUCIBLES"/>
    <s v="TRANSACCIONES DEL DIA 05/10/2019SPYRAL - GESTION ADMINISTRATIVA"/>
    <n v="18.88"/>
    <n v="0"/>
    <s v="VIA SIMON BOLIVAR"/>
    <x v="4"/>
  </r>
  <r>
    <n v="80"/>
    <d v="2019-05-15T00:00:00"/>
    <x v="11"/>
    <x v="11"/>
    <x v="1"/>
    <s v="ADMINISTRACION DE SUCURSALES"/>
    <s v="NC GASTO NO DEDUCIBLES"/>
    <s v="TRANSACCIONES DEL DIA 05/15/2019SPYRAL - GESTION ADMINISTRATIVA"/>
    <n v="19.29"/>
    <n v="0"/>
    <s v="VIA SIMON BOLIVAR"/>
    <x v="4"/>
  </r>
  <r>
    <n v="80"/>
    <d v="2019-05-27T00:00:00"/>
    <x v="11"/>
    <x v="11"/>
    <x v="1"/>
    <s v="ADMINISTRACION DE SUCURSALES"/>
    <s v="NC GASTO NO DEDUCIBLES"/>
    <s v="TRANSACCIONES DEL DIA 05/27/2019SPYRAL - GESTION ADMINISTRATIVA"/>
    <n v="28.39"/>
    <n v="0"/>
    <s v="VIA SIMON BOLIVAR"/>
    <x v="4"/>
  </r>
  <r>
    <n v="89"/>
    <d v="2019-02-22T00:00:00"/>
    <x v="8"/>
    <x v="8"/>
    <x v="1"/>
    <s v="ADMINISTRACION DE SUCURSALES"/>
    <s v="NC GASTO NO DEDUCIBLES"/>
    <s v="TRANSACCIONES DEL DIA 02/22/2019SPYRAL - GESTION ADMINISTRATIVA"/>
    <n v="23.32"/>
    <n v="0"/>
    <s v="JUSTO AROSEMENA"/>
    <x v="4"/>
  </r>
  <r>
    <n v="89"/>
    <d v="2019-03-19T00:00:00"/>
    <x v="9"/>
    <x v="9"/>
    <x v="1"/>
    <s v="ADMINISTRACION DE SUCURSALES"/>
    <s v="NC GASTO NO DEDUCIBLES"/>
    <s v="TRANSACCIONES DEL DIA 03/19/2019SPYRAL - GESTION ADMINISTRATIVA"/>
    <n v="38.1"/>
    <n v="0"/>
    <s v="JUSTO AROSEMENA"/>
    <x v="4"/>
  </r>
  <r>
    <n v="89"/>
    <d v="2019-04-23T00:00:00"/>
    <x v="10"/>
    <x v="10"/>
    <x v="1"/>
    <s v="ADMINISTRACION DE SUCURSALES"/>
    <s v="NC GASTO NO DEDUCIBLES"/>
    <s v="TRANSACCIONES DEL DIA 04/23/2019SPYRAL - GESTION ADMINISTRATIVA"/>
    <n v="81.03"/>
    <n v="0"/>
    <s v="JUSTO AROSEMENA"/>
    <x v="4"/>
  </r>
  <r>
    <n v="89"/>
    <d v="2019-06-03T00:00:00"/>
    <x v="2"/>
    <x v="2"/>
    <x v="1"/>
    <s v="ADMINISTRACION DE SUCURSALES"/>
    <s v="NC GASTO NO DEDUCIBLES"/>
    <s v="TRANSACCIONES DEL DIA 06/03/2019SPYRAL - GESTION ADMINISTRATIVA"/>
    <n v="20.45"/>
    <n v="0"/>
    <s v="JUSTO AROSEMENA"/>
    <x v="4"/>
  </r>
  <r>
    <n v="89"/>
    <d v="2019-06-10T00:00:00"/>
    <x v="2"/>
    <x v="2"/>
    <x v="1"/>
    <s v="ADMINISTRACION DE SUCURSALES"/>
    <s v="NC GASTO NO DEDUCIBLES"/>
    <s v="TRANSACCIONES DEL DIA 06/10/2019SPYRAL - GESTION ADMINISTRATIVA"/>
    <n v="29.69"/>
    <n v="0"/>
    <s v="JUSTO AROSEMENA"/>
    <x v="4"/>
  </r>
  <r>
    <n v="89"/>
    <d v="2019-07-23T00:00:00"/>
    <x v="6"/>
    <x v="6"/>
    <x v="1"/>
    <s v="ADMINISTRACION DE SUCURSALES"/>
    <s v="GASTOS NO DEDUCIBLES"/>
    <s v="TRANSACCIONES DEL DIA 07/23/2019SPYRAL - GESTION ADMINISTRATIVA"/>
    <n v="23.29"/>
    <n v="0"/>
    <s v="JUSTO AROSEMENA"/>
    <x v="4"/>
  </r>
  <r>
    <n v="91"/>
    <d v="2019-02-26T00:00:00"/>
    <x v="8"/>
    <x v="8"/>
    <x v="1"/>
    <s v="BANCA CORPORATIVA"/>
    <s v="NC GASTO NO DEDUCIBLES"/>
    <s v="TRANSACCIONES DEL DIA 02/26/2019SPYRAL - GESTION ADMINISTRATIVA"/>
    <n v="65"/>
    <n v="0"/>
    <s v="NEGOCIOS"/>
    <x v="4"/>
  </r>
  <r>
    <n v="91"/>
    <d v="2019-02-22T00:00:00"/>
    <x v="8"/>
    <x v="8"/>
    <x v="1"/>
    <s v="HIPOTECAS"/>
    <s v="GASTOS NO DEDUCIBLES"/>
    <s v="TRANSACCIONES DEL DIA 02/22/2019SPYRAL - GESTION ADMINISTRATIVA"/>
    <n v="15.25"/>
    <n v="0"/>
    <s v="NEGOCIOS"/>
    <x v="4"/>
  </r>
  <r>
    <n v="91"/>
    <d v="2019-05-02T00:00:00"/>
    <x v="11"/>
    <x v="11"/>
    <x v="1"/>
    <s v="GESTION HIPOTECARIA"/>
    <s v="GASTOS NO DEDUCIBLES"/>
    <s v="TRANSACCIONES DEL DIA 05/02/2019SPYRAL - GESTION ADMINISTRATIVA"/>
    <n v="92"/>
    <n v="0"/>
    <s v="NEGOCIOS"/>
    <x v="4"/>
  </r>
  <r>
    <n v="91"/>
    <d v="2019-05-08T00:00:00"/>
    <x v="11"/>
    <x v="11"/>
    <x v="1"/>
    <s v="GESTION HIPOTECARIA"/>
    <s v="GASTOS NO DEDUCIBLES"/>
    <s v="TRANSACCIONES DEL DIA 05/08/2019SPYRAL - GESTION ADMINISTRATIVA"/>
    <n v="85.7"/>
    <n v="0"/>
    <s v="NEGOCIOS"/>
    <x v="4"/>
  </r>
  <r>
    <n v="91"/>
    <d v="2019-07-11T00:00:00"/>
    <x v="6"/>
    <x v="6"/>
    <x v="1"/>
    <s v="GESTION HIPOTECARIA"/>
    <s v="GASTOS NO DEDUCIBLES"/>
    <s v="TRANSACCIONES DEL DIA 07/11/2019SPYRAL - GESTION ADMINISTRATIVA"/>
    <n v="60.7"/>
    <n v="0"/>
    <s v="NEGOCIOS"/>
    <x v="4"/>
  </r>
  <r>
    <n v="91"/>
    <d v="2019-07-12T00:00:00"/>
    <x v="6"/>
    <x v="6"/>
    <x v="1"/>
    <s v="GESTION HIPOTECARIA"/>
    <s v="NC GASTO NO DEDUCIBLES"/>
    <s v="TRANSACCIONES DEL DIA 07/12/2019SPYRAL - GESTION ADMINISTRATIVA"/>
    <n v="186.42"/>
    <n v="0"/>
    <s v="NEGOCIOS"/>
    <x v="4"/>
  </r>
  <r>
    <n v="91"/>
    <d v="2019-07-18T00:00:00"/>
    <x v="6"/>
    <x v="6"/>
    <x v="1"/>
    <s v="GESTION HIPOTECARIA"/>
    <s v="GASTOS NO DEDUCIBLES"/>
    <s v="TRANSACCIONES DEL DIA 07/18/2019SPYRAL - GESTION ADMINISTRATIVA"/>
    <n v="148.85"/>
    <n v="0"/>
    <s v="NEGOCIOS"/>
    <x v="4"/>
  </r>
  <r>
    <n v="91"/>
    <d v="2019-04-12T00:00:00"/>
    <x v="10"/>
    <x v="10"/>
    <x v="1"/>
    <s v="BANCA DE CONSUMO"/>
    <s v="GASTOS NO DEDUCIBLES"/>
    <s v="TRANSACCIONES DEL DIA 04/12/2019SPYRAL - GESTION ADMINISTRATIVA"/>
    <n v="500"/>
    <n v="0"/>
    <s v="NEGOCIOS"/>
    <x v="4"/>
  </r>
  <r>
    <n v="91"/>
    <d v="2019-05-29T00:00:00"/>
    <x v="11"/>
    <x v="11"/>
    <x v="1"/>
    <s v="BANCA DE CONSUMO"/>
    <s v="GASTOS NO DEDUCIBLES"/>
    <s v="TRANSACCIONES DEL DIA 05/29/2019SPYRAL - GESTION ADMINISTRATIVA"/>
    <n v="3909"/>
    <n v="0"/>
    <s v="NEGOCIOS"/>
    <x v="4"/>
  </r>
  <r>
    <n v="91"/>
    <d v="2019-07-11T00:00:00"/>
    <x v="6"/>
    <x v="6"/>
    <x v="1"/>
    <s v="BANCA DE CONSUMO"/>
    <s v="GASTOS NO DEDUCIBLES"/>
    <s v="TRANSACCIONES DEL DIA 07/11/2019SPYRAL - GESTION ADMINISTRATIVA"/>
    <n v="147.5"/>
    <n v="0"/>
    <s v="NEGOCIOS"/>
    <x v="4"/>
  </r>
  <r>
    <n v="91"/>
    <d v="2019-01-28T00:00:00"/>
    <x v="7"/>
    <x v="7"/>
    <x v="1"/>
    <s v="CANALES DE DISTRIBUCION"/>
    <s v="NC GASTO NO DEDUCIBLES"/>
    <s v="TRANSACCIONES DEL DIA 01/28/2019SPYRAL - GESTION ADMINISTRATIVA"/>
    <n v="131.35"/>
    <n v="0"/>
    <s v="NEGOCIOS"/>
    <x v="4"/>
  </r>
  <r>
    <n v="91"/>
    <d v="2019-02-05T00:00:00"/>
    <x v="8"/>
    <x v="8"/>
    <x v="1"/>
    <s v="CANALES DE DISTRIBUCION"/>
    <s v="NC GASTO NO DEDUCIBLES"/>
    <s v="TRANSACCIONES DEL DIA 02/05/2019SPYRAL - GESTION ADMINISTRATIVA"/>
    <n v="29.96"/>
    <n v="0"/>
    <s v="NEGOCIOS"/>
    <x v="4"/>
  </r>
  <r>
    <n v="91"/>
    <d v="2019-02-22T00:00:00"/>
    <x v="8"/>
    <x v="8"/>
    <x v="1"/>
    <s v="CANALES DE DISTRIBUCION"/>
    <s v="NC GASTO NO DEDUCIBLES"/>
    <s v="TRANSACCIONES DEL DIA 02/22/2019SPYRAL - GESTION ADMINISTRATIVA"/>
    <n v="56.75"/>
    <n v="0"/>
    <s v="NEGOCIOS"/>
    <x v="4"/>
  </r>
  <r>
    <n v="91"/>
    <d v="2019-02-26T00:00:00"/>
    <x v="8"/>
    <x v="8"/>
    <x v="1"/>
    <s v="CANALES DE DISTRIBUCION"/>
    <s v="NC GASTO NO DEDUCIBLES"/>
    <s v="TRANSACCIONES DEL DIA 02/26/2019SPYRAL - GESTION ADMINISTRATIVA"/>
    <n v="26.25"/>
    <n v="0"/>
    <s v="NEGOCIOS"/>
    <x v="4"/>
  </r>
  <r>
    <n v="91"/>
    <d v="2019-03-14T00:00:00"/>
    <x v="9"/>
    <x v="9"/>
    <x v="1"/>
    <s v="CANALES DE DISTRIBUCION"/>
    <s v="GASTOS NO DEDUCIBLES"/>
    <s v="TRANSACCIONES DEL DIA 03/14/2019SPYRAL - GESTION ADMINISTRATIVA"/>
    <n v="3.35"/>
    <n v="0"/>
    <s v="NEGOCIOS"/>
    <x v="4"/>
  </r>
  <r>
    <n v="91"/>
    <d v="2019-03-26T00:00:00"/>
    <x v="9"/>
    <x v="9"/>
    <x v="1"/>
    <s v="CANALES DE DISTRIBUCION"/>
    <s v="NC GASTO NO DEDUCIBLES"/>
    <s v="TRANSACCIONES DEL DIA 03/26/2019SPYRAL - GESTION ADMINISTRATIVA"/>
    <n v="23.26"/>
    <n v="0"/>
    <s v="NEGOCIOS"/>
    <x v="4"/>
  </r>
  <r>
    <n v="91"/>
    <d v="2019-03-27T00:00:00"/>
    <x v="9"/>
    <x v="9"/>
    <x v="1"/>
    <s v="CANALES DE DISTRIBUCION"/>
    <s v="NC GASTO NO DEDUCIBLES"/>
    <s v="TRANSACCIONES DEL DIA 03/27/2019SPYRAL - GESTION ADMINISTRATIVA"/>
    <n v="18"/>
    <n v="0"/>
    <s v="NEGOCIOS"/>
    <x v="4"/>
  </r>
  <r>
    <n v="91"/>
    <d v="2019-04-01T00:00:00"/>
    <x v="10"/>
    <x v="10"/>
    <x v="1"/>
    <s v="CANALES DE DISTRIBUCION"/>
    <s v="GASTOS NO DEDUCIBLES"/>
    <s v="TRANSACCIONES DEL DIA 04/01/2019SPYRAL - GESTION ADMINISTRATIVA"/>
    <n v="27"/>
    <n v="0"/>
    <s v="NEGOCIOS"/>
    <x v="4"/>
  </r>
  <r>
    <n v="91"/>
    <d v="2019-04-11T00:00:00"/>
    <x v="10"/>
    <x v="10"/>
    <x v="1"/>
    <s v="CANALES DE DISTRIBUCION"/>
    <s v="NC GASTO NO DEDUCIBLES"/>
    <s v="TRANSACCIONES DEL DIA 04/11/2019SPYRAL - GESTION ADMINISTRATIVA"/>
    <n v="18"/>
    <n v="0"/>
    <s v="NEGOCIOS"/>
    <x v="4"/>
  </r>
  <r>
    <n v="91"/>
    <d v="2019-04-23T00:00:00"/>
    <x v="10"/>
    <x v="10"/>
    <x v="1"/>
    <s v="CANALES DE DISTRIBUCION"/>
    <s v="NC GASTO NO DEDUCIBLES"/>
    <s v="TRANSACCIONES DEL DIA 04/23/2019SPYRAL - GESTION ADMINISTRATIVA"/>
    <n v="23.19"/>
    <n v="0"/>
    <s v="NEGOCIOS"/>
    <x v="4"/>
  </r>
  <r>
    <n v="91"/>
    <d v="2019-04-23T00:00:00"/>
    <x v="10"/>
    <x v="10"/>
    <x v="1"/>
    <s v="CANALES DE DISTRIBUCION"/>
    <s v="GASTOS NO DEDUCIBLES"/>
    <s v="TRANSACCIONES DEL DIA 04/23/2019SPYRAL - GESTION ADMINISTRATIVA"/>
    <n v="15.95"/>
    <n v="0"/>
    <s v="NEGOCIOS"/>
    <x v="4"/>
  </r>
  <r>
    <n v="91"/>
    <d v="2019-05-15T00:00:00"/>
    <x v="11"/>
    <x v="11"/>
    <x v="1"/>
    <s v="CANALES DE DISTRIBUCION"/>
    <s v="NC GASTO NO DEDUCIBLES"/>
    <s v="TRANSACCIONES DEL DIA 05/15/2019SPYRAL - GESTION ADMINISTRATIVA"/>
    <n v="22.86"/>
    <n v="0"/>
    <s v="NEGOCIOS"/>
    <x v="4"/>
  </r>
  <r>
    <n v="91"/>
    <d v="2019-05-18T00:00:00"/>
    <x v="11"/>
    <x v="11"/>
    <x v="1"/>
    <s v="CANALES DE DISTRIBUCION"/>
    <s v="GASTOS NO DEDUCIBLES"/>
    <s v="TRANSACCIONES DEL DIA 05/18/2019SPYRAL - GESTION ADMINISTRATIVA"/>
    <n v="65.75"/>
    <n v="0"/>
    <s v="NEGOCIOS"/>
    <x v="4"/>
  </r>
  <r>
    <n v="91"/>
    <d v="2019-05-21T00:00:00"/>
    <x v="11"/>
    <x v="11"/>
    <x v="1"/>
    <s v="CANALES DE DISTRIBUCION"/>
    <s v="NC GASTO NO DEDUCIBLES"/>
    <s v="TRANSACCIONES DEL DIA 05/21/2019SPYRAL - GESTION ADMINISTRATIVA"/>
    <n v="32.1"/>
    <n v="0"/>
    <s v="NEGOCIOS"/>
    <x v="4"/>
  </r>
  <r>
    <n v="91"/>
    <d v="2019-05-21T00:00:00"/>
    <x v="11"/>
    <x v="11"/>
    <x v="1"/>
    <s v="CANALES DE DISTRIBUCION"/>
    <s v="GASTOS NO DEDUCIBLES"/>
    <s v="TRANSACCIONES DEL DIA 05/21/2019SPYRAL - GESTION ADMINISTRATIVA"/>
    <n v="32.68"/>
    <n v="0"/>
    <s v="NEGOCIOS"/>
    <x v="4"/>
  </r>
  <r>
    <n v="91"/>
    <d v="2019-06-03T00:00:00"/>
    <x v="2"/>
    <x v="2"/>
    <x v="1"/>
    <s v="CANALES DE DISTRIBUCION"/>
    <s v="NC GASTO NO DEDUCIBLES"/>
    <s v="TRANSACCIONES DEL DIA 06/03/2019SPYRAL - GESTION ADMINISTRATIVA"/>
    <n v="18"/>
    <n v="0"/>
    <s v="NEGOCIOS"/>
    <x v="4"/>
  </r>
  <r>
    <n v="91"/>
    <d v="2019-06-12T00:00:00"/>
    <x v="2"/>
    <x v="2"/>
    <x v="1"/>
    <s v="CANALES DE DISTRIBUCION"/>
    <s v="GASTOS NO DEDUCIBLES"/>
    <s v="TRANSACCIONES DEL DIA 06/12/2019SPYRAL - GESTION ADMINISTRATIVA"/>
    <n v="39"/>
    <n v="0"/>
    <s v="NEGOCIOS"/>
    <x v="4"/>
  </r>
  <r>
    <n v="91"/>
    <d v="2019-07-05T00:00:00"/>
    <x v="6"/>
    <x v="6"/>
    <x v="1"/>
    <s v="CANALES DE DISTRIBUCION"/>
    <s v="NC GASTO NO DEDUCIBLES"/>
    <s v="TRANSACCIONES DEL DIA 07/05/2019SPYRAL - GESTION ADMINISTRATIVA"/>
    <n v="11.26"/>
    <n v="0"/>
    <s v="NEGOCIOS"/>
    <x v="4"/>
  </r>
  <r>
    <n v="91"/>
    <d v="2019-07-09T00:00:00"/>
    <x v="6"/>
    <x v="6"/>
    <x v="1"/>
    <s v="CANALES DE DISTRIBUCION"/>
    <s v="GASTOS NO DEDUCIBLES"/>
    <s v="TRANSACCIONES DEL DIA 07/09/2019SPYRAL - GESTION ADMINISTRATIVA"/>
    <n v="29.95"/>
    <n v="0"/>
    <s v="NEGOCIOS"/>
    <x v="4"/>
  </r>
  <r>
    <n v="91"/>
    <d v="2019-07-26T00:00:00"/>
    <x v="6"/>
    <x v="6"/>
    <x v="1"/>
    <s v="CANALES DE DISTRIBUCION"/>
    <s v="NC GASTO NO DEDUCIBLES"/>
    <s v="TRANSACCIONES DEL DIA 07/26/2019SPYRAL - GESTION ADMINISTRATIVA"/>
    <n v="91.5"/>
    <n v="0"/>
    <s v="NEGOCIOS"/>
    <x v="4"/>
  </r>
  <r>
    <n v="91"/>
    <d v="2019-07-26T00:00:00"/>
    <x v="6"/>
    <x v="6"/>
    <x v="1"/>
    <s v="CANALES DE DISTRIBUCION"/>
    <s v="GASTOS NO DEDUCIBLES"/>
    <s v="TRANSACCIONES DEL DIA 07/26/2019SPYRAL - GESTION ADMINISTRATIVA"/>
    <n v="27"/>
    <n v="0"/>
    <s v="NEGOCIOS"/>
    <x v="4"/>
  </r>
  <r>
    <n v="91"/>
    <d v="2019-02-16T00:00:00"/>
    <x v="8"/>
    <x v="8"/>
    <x v="1"/>
    <s v="PERSONALES"/>
    <s v="GASTOS NO DEDUCIBLES"/>
    <s v="TRANSACCIONES DEL DIA 02/16/2019SPYRAL - GESTION ADMINISTRATIVA"/>
    <n v="1000"/>
    <n v="0"/>
    <s v="NEGOCIOS"/>
    <x v="4"/>
  </r>
  <r>
    <n v="91"/>
    <d v="2019-03-14T00:00:00"/>
    <x v="9"/>
    <x v="9"/>
    <x v="1"/>
    <s v="PERSONALES"/>
    <s v="NC GASTO NO DEDUCIBLES"/>
    <s v="TRANSACCIONES DEL DIA 03/14/2019SPYRAL - GESTION ADMINISTRATIVA"/>
    <n v="1000"/>
    <n v="0"/>
    <s v="NEGOCIOS"/>
    <x v="4"/>
  </r>
  <r>
    <n v="91"/>
    <d v="2019-06-04T00:00:00"/>
    <x v="2"/>
    <x v="2"/>
    <x v="1"/>
    <s v="PERSONALES"/>
    <s v="GASTOS NO DEDUCIBLES"/>
    <s v="TRANSACCIONES DEL DIA 06/04/2019SPYRAL - GESTION ADMINISTRATIVA"/>
    <n v="5100"/>
    <n v="0"/>
    <s v="NEGOCIOS"/>
    <x v="4"/>
  </r>
  <r>
    <n v="91"/>
    <d v="2019-06-28T00:00:00"/>
    <x v="2"/>
    <x v="2"/>
    <x v="1"/>
    <s v="PERSONALES"/>
    <s v="NC GASTO NO DEDUCIBLES"/>
    <s v="TRANSACCIONES DEL DIA 06/28/2019SPYRAL - GESTION ADMINISTRATIVA"/>
    <n v="1000"/>
    <n v="0"/>
    <s v="NEGOCIOS"/>
    <x v="4"/>
  </r>
  <r>
    <n v="91"/>
    <d v="2019-07-05T00:00:00"/>
    <x v="6"/>
    <x v="6"/>
    <x v="1"/>
    <s v="PERSONALES"/>
    <s v="NC GASTO NO DEDUCIBLES"/>
    <s v="TRANSACCIONES DEL DIA 07/05/2019SPYRAL - GESTION ADMINISTRATIVA"/>
    <n v="0"/>
    <n v="2550"/>
    <s v="NEGOCIOS"/>
    <x v="4"/>
  </r>
  <r>
    <n v="91"/>
    <d v="2019-01-29T00:00:00"/>
    <x v="7"/>
    <x v="7"/>
    <x v="1"/>
    <s v="CENTRO DE TARJETAS"/>
    <s v="GASTOS NO DEDUCIBLES"/>
    <s v="TRANSACCIONES DEL DIA 01/29/2019SPYRAL - GESTION ADMINISTRATIVA"/>
    <n v="141.36000000000001"/>
    <n v="0"/>
    <s v="NEGOCIOS"/>
    <x v="4"/>
  </r>
  <r>
    <n v="91"/>
    <d v="2019-03-13T00:00:00"/>
    <x v="9"/>
    <x v="9"/>
    <x v="1"/>
    <s v="CENTRO DE TARJETAS"/>
    <s v="NC GASTO NO DEDUCIBLES"/>
    <s v="TRANSACCIONES DEL DIA 03/13/2019SPYRAL - GESTION ADMINISTRATIVA"/>
    <n v="34.22"/>
    <n v="0"/>
    <s v="NEGOCIOS"/>
    <x v="4"/>
  </r>
  <r>
    <n v="91"/>
    <d v="2019-04-01T00:00:00"/>
    <x v="10"/>
    <x v="10"/>
    <x v="1"/>
    <s v="CENTRO DE TARJETAS"/>
    <s v="GASTOS NO DEDUCIBLES"/>
    <s v="TRANSACCIONES DEL DIA 04/01/2019SPYRAL - GESTION ADMINISTRATIVA"/>
    <n v="282.70999999999998"/>
    <n v="0"/>
    <s v="NEGOCIOS"/>
    <x v="4"/>
  </r>
  <r>
    <n v="91"/>
    <d v="2019-04-03T00:00:00"/>
    <x v="10"/>
    <x v="10"/>
    <x v="1"/>
    <s v="CENTRO DE TARJETAS"/>
    <s v="GASTOS NO DEDUCIBLES"/>
    <s v="TRANSACCIONES DEL DIA 04/03/2019SPYRAL - GESTION ADMINISTRATIVA"/>
    <n v="2544.39"/>
    <n v="0"/>
    <s v="NEGOCIOS"/>
    <x v="4"/>
  </r>
  <r>
    <n v="91"/>
    <d v="2019-06-03T00:00:00"/>
    <x v="2"/>
    <x v="2"/>
    <x v="1"/>
    <s v="CENTRO DE TARJETAS"/>
    <s v="NC GASTO NO DEDUCIBLES"/>
    <s v="TRANSACCIONES DEL DIA 06/03/2019SPYRAL - GESTION ADMINISTRATIVA"/>
    <n v="29.86"/>
    <n v="0"/>
    <s v="NEGOCIOS"/>
    <x v="4"/>
  </r>
  <r>
    <n v="91"/>
    <d v="2019-06-03T00:00:00"/>
    <x v="2"/>
    <x v="2"/>
    <x v="1"/>
    <s v="CENTRO DE TARJETAS"/>
    <s v="GASTOS NO DEDUCIBLES"/>
    <s v="TRANSACCIONES DEL DIA 06/03/2019SPYRAL - GESTION ADMINISTRATIVA"/>
    <n v="983.06"/>
    <n v="0"/>
    <s v="NEGOCIOS"/>
    <x v="4"/>
  </r>
  <r>
    <n v="91"/>
    <d v="2019-06-04T00:00:00"/>
    <x v="2"/>
    <x v="2"/>
    <x v="1"/>
    <s v="CENTRO DE TARJETAS"/>
    <s v="GASTOS NO DEDUCIBLES"/>
    <s v="TRANSACCIONES DEL DIA 06/04/2019SPYRAL - GESTION ADMINISTRATIVA"/>
    <n v="462.62"/>
    <n v="0"/>
    <s v="NEGOCIOS"/>
    <x v="4"/>
  </r>
  <r>
    <n v="91"/>
    <d v="2019-06-15T00:00:00"/>
    <x v="2"/>
    <x v="2"/>
    <x v="1"/>
    <s v="CENTRO DE TARJETAS"/>
    <s v="GASTOS NO DEDUCIBLES"/>
    <s v="TRANSACCIONES DEL DIA 06/15/2019SPYRAL - GESTION ADMINISTRATIVA"/>
    <n v="19.38"/>
    <n v="0"/>
    <s v="NEGOCIOS"/>
    <x v="4"/>
  </r>
  <r>
    <n v="91"/>
    <d v="2019-06-19T00:00:00"/>
    <x v="2"/>
    <x v="2"/>
    <x v="1"/>
    <s v="CENTRO DE TARJETAS"/>
    <s v="GASTOS NO DEDUCIBLES"/>
    <s v="TRANSACCIONES DEL DIA 06/19/2019SPYRAL - GESTION ADMINISTRATIVA"/>
    <n v="505.25"/>
    <n v="0"/>
    <s v="NEGOCIOS"/>
    <x v="4"/>
  </r>
  <r>
    <n v="91"/>
    <d v="2019-06-25T00:00:00"/>
    <x v="2"/>
    <x v="2"/>
    <x v="1"/>
    <s v="CENTRO DE TARJETAS"/>
    <s v="GASTOS NO DEDUCIBLES"/>
    <s v="TRANSACCIONES DEL DIA 06/25/2019SPYRAL - GESTION ADMINISTRATIVA"/>
    <n v="1379.52"/>
    <n v="0"/>
    <s v="NEGOCIOS"/>
    <x v="4"/>
  </r>
  <r>
    <n v="91"/>
    <d v="2019-07-03T00:00:00"/>
    <x v="6"/>
    <x v="6"/>
    <x v="1"/>
    <s v="CENTRO DE TARJETAS"/>
    <s v="NC GASTO NO DEDUCIBLES"/>
    <s v="TRANSACCIONES DEL DIA 07/03/2019SPYRAL - GESTION ADMINISTRATIVA"/>
    <n v="249.75"/>
    <n v="0"/>
    <s v="NEGOCIOS"/>
    <x v="4"/>
  </r>
  <r>
    <n v="91"/>
    <d v="2019-07-03T00:00:00"/>
    <x v="6"/>
    <x v="6"/>
    <x v="1"/>
    <s v="CENTRO DE TARJETAS"/>
    <s v="GASTOS NO DEDUCIBLES"/>
    <s v="TRANSACCIONES DEL DIA 07/03/2019SPYRAL - GESTION ADMINISTRATIVA"/>
    <n v="571.85"/>
    <n v="0"/>
    <s v="NEGOCIOS"/>
    <x v="4"/>
  </r>
  <r>
    <n v="91"/>
    <d v="2019-07-05T00:00:00"/>
    <x v="6"/>
    <x v="6"/>
    <x v="1"/>
    <s v="OPERACIONES DE CENTRO DE TARJETAS"/>
    <s v="NC GASTO NO DEDUCIBLES"/>
    <s v="TRANSACCIONES DEL DIA 07/05/2019SPYRAL - GESTION ADMINISTRATIVA"/>
    <n v="2550"/>
    <n v="0"/>
    <s v="NEGOCIOS"/>
    <x v="4"/>
  </r>
  <r>
    <n v="91"/>
    <d v="2019-07-16T00:00:00"/>
    <x v="6"/>
    <x v="6"/>
    <x v="1"/>
    <s v="OPERACIONES DE CENTRO DE TARJETAS"/>
    <s v="GASTOS NO DEDUCIBLES"/>
    <s v="TRANSACCIONES DEL DIA 07/16/2019SPYRAL - GESTION ADMINISTRATIVA"/>
    <n v="1000"/>
    <n v="0"/>
    <s v="NEGOCIOS"/>
    <x v="4"/>
  </r>
  <r>
    <n v="91"/>
    <d v="2019-05-22T00:00:00"/>
    <x v="11"/>
    <x v="11"/>
    <x v="1"/>
    <s v="EMISOR DE TARJETAS"/>
    <s v="GASTOS NO DEDUCIBLES"/>
    <s v="TRANSACCIONES DEL DIA 05/22/2019SPYRAL - GESTION ADMINISTRATIVA"/>
    <n v="600"/>
    <n v="0"/>
    <s v="NEGOCIOS"/>
    <x v="4"/>
  </r>
  <r>
    <n v="91"/>
    <d v="2019-04-17T00:00:00"/>
    <x v="10"/>
    <x v="10"/>
    <x v="1"/>
    <s v="CANALES ALTERNOS"/>
    <s v="GASTOS NO DEDUCIBLES"/>
    <s v="TRANSACCIONES DEL DIA 04/17/2019SPYRAL - GESTION ADMINISTRATIVA"/>
    <n v="2550"/>
    <n v="0"/>
    <s v="NEGOCIOS"/>
    <x v="4"/>
  </r>
  <r>
    <n v="91"/>
    <d v="2019-06-05T00:00:00"/>
    <x v="2"/>
    <x v="2"/>
    <x v="1"/>
    <s v="CANALES ALTERNOS"/>
    <s v="NC GASTO NO DEDUCIBLES"/>
    <s v="TRANSACCIONES DEL DIA 06/05/2019SPYRAL - GESTION ADMINISTRATIVA"/>
    <n v="0"/>
    <n v="2550"/>
    <s v="NEGOCIOS"/>
    <x v="4"/>
  </r>
  <r>
    <n v="91"/>
    <d v="2019-06-18T00:00:00"/>
    <x v="2"/>
    <x v="2"/>
    <x v="1"/>
    <s v="CANALES ALTERNOS"/>
    <s v="GASTOS NO DEDUCIBLES"/>
    <s v="TRANSACCIONES DEL DIA 06/18/2019SPYRAL - GESTION ADMINISTRATIVA"/>
    <n v="111.79"/>
    <n v="0"/>
    <s v="NEGOCIOS"/>
    <x v="4"/>
  </r>
  <r>
    <n v="91"/>
    <d v="2019-07-09T00:00:00"/>
    <x v="6"/>
    <x v="6"/>
    <x v="1"/>
    <s v="CANALES ALTERNOS"/>
    <s v="NC GASTO NO DEDUCIBLES"/>
    <s v="TRANSACCIONES DEL DIA 07/09/2019SPYRAL - GESTION ADMINISTRATIVA"/>
    <n v="119.9"/>
    <n v="0"/>
    <s v="NEGOCIOS"/>
    <x v="4"/>
  </r>
  <r>
    <n v="91"/>
    <d v="2019-07-22T00:00:00"/>
    <x v="6"/>
    <x v="6"/>
    <x v="1"/>
    <s v="CANALES ALTERNOS"/>
    <s v="GASTOS NO DEDUCIBLES"/>
    <s v="TRANSACCIONES DEL DIA 07/22/2019SPYRAL - GESTION ADMINISTRATIVA"/>
    <n v="4047.41"/>
    <n v="0"/>
    <s v="NEGOCIOS"/>
    <x v="4"/>
  </r>
  <r>
    <n v="91"/>
    <d v="2019-07-29T00:00:00"/>
    <x v="6"/>
    <x v="6"/>
    <x v="1"/>
    <s v="CANALES ALTERNOS"/>
    <s v="GASTOS NO DEDUCIBLES"/>
    <s v="TRANSACCIONES DEL DIA 07/29/2019SPYRAL - GESTION ADMINISTRATIVA"/>
    <n v="990"/>
    <n v="0"/>
    <s v="NEGOCIOS"/>
    <x v="4"/>
  </r>
  <r>
    <n v="91"/>
    <d v="2019-07-30T00:00:00"/>
    <x v="6"/>
    <x v="6"/>
    <x v="1"/>
    <s v="CANALES ALTERNOS"/>
    <s v="GASTOS NO DEDUCIBLES"/>
    <s v="TRANSACCIONES DEL DIA 07/30/2019SPYRAL - GESTION ADMINISTRATIVA"/>
    <n v="990"/>
    <n v="0"/>
    <s v="NEGOCIOS"/>
    <x v="4"/>
  </r>
  <r>
    <n v="91"/>
    <d v="2019-07-30T00:00:00"/>
    <x v="6"/>
    <x v="6"/>
    <x v="1"/>
    <s v="CANALES ALTERNOS"/>
    <s v="NC GASTO NO DEDUCIBLES"/>
    <s v="TRANSACCIONES DEL DIA 07/30/2019SPYRAL - GESTION ADMINISTRATIVA"/>
    <n v="0"/>
    <n v="990"/>
    <s v="NEGOCIOS"/>
    <x v="4"/>
  </r>
  <r>
    <n v="91"/>
    <d v="2019-02-09T00:00:00"/>
    <x v="8"/>
    <x v="8"/>
    <x v="1"/>
    <s v="TELEMERCADEO"/>
    <s v="GASTOS NO DEDUCIBLES"/>
    <s v="TRANSACCIONES DEL DIA 02/09/2019SPYRAL - GESTION ADMINISTRATIVA"/>
    <n v="20.100000000000001"/>
    <n v="0"/>
    <s v="NEGOCIOS"/>
    <x v="4"/>
  </r>
  <r>
    <n v="91"/>
    <d v="2019-02-18T00:00:00"/>
    <x v="8"/>
    <x v="8"/>
    <x v="1"/>
    <s v="TELEMERCADEO"/>
    <s v="GASTOS NO DEDUCIBLES"/>
    <s v="TRANSACCIONES DEL DIA 02/18/2019SPYRAL - GESTION ADMINISTRATIVA"/>
    <n v="58.47"/>
    <n v="0"/>
    <s v="NEGOCIOS"/>
    <x v="4"/>
  </r>
  <r>
    <n v="91"/>
    <d v="2019-03-06T00:00:00"/>
    <x v="9"/>
    <x v="9"/>
    <x v="1"/>
    <s v="TELEMERCADEO"/>
    <s v="GASTOS NO DEDUCIBLES"/>
    <s v="TRANSACCIONES DEL DIA 03/06/2019SPYRAL - GESTION ADMINISTRATIVA"/>
    <n v="19.559999999999999"/>
    <n v="0"/>
    <s v="NEGOCIOS"/>
    <x v="4"/>
  </r>
  <r>
    <n v="91"/>
    <d v="2019-03-14T00:00:00"/>
    <x v="9"/>
    <x v="9"/>
    <x v="1"/>
    <s v="TELEMERCADEO"/>
    <s v="GASTOS NO DEDUCIBLES"/>
    <s v="TRANSACCIONES DEL DIA 03/14/2019SPYRAL - GESTION ADMINISTRATIVA"/>
    <n v="69.45"/>
    <n v="0"/>
    <s v="NEGOCIOS"/>
    <x v="4"/>
  </r>
  <r>
    <n v="91"/>
    <d v="2019-04-05T00:00:00"/>
    <x v="10"/>
    <x v="10"/>
    <x v="1"/>
    <s v="TELEMERCADEO"/>
    <s v="NC GASTO NO DEDUCIBLES"/>
    <s v="TRANSACCIONES DEL DIA 04/05/2019SPYRAL - GESTION ADMINISTRATIVA"/>
    <n v="185.06"/>
    <n v="0"/>
    <s v="NEGOCIOS"/>
    <x v="4"/>
  </r>
  <r>
    <n v="91"/>
    <d v="2019-04-10T00:00:00"/>
    <x v="10"/>
    <x v="10"/>
    <x v="1"/>
    <s v="TELEMERCADEO"/>
    <s v="GASTOS NO DEDUCIBLES"/>
    <s v="TRANSACCIONES DEL DIA 04/10/2019SPYRAL - GESTION ADMINISTRATIVA"/>
    <n v="68.41"/>
    <n v="0"/>
    <s v="NEGOCIOS"/>
    <x v="4"/>
  </r>
  <r>
    <n v="91"/>
    <d v="2019-04-15T00:00:00"/>
    <x v="10"/>
    <x v="10"/>
    <x v="1"/>
    <s v="TELEMERCADEO"/>
    <s v="GASTOS NO DEDUCIBLES"/>
    <s v="TRANSACCIONES DEL DIA 04/15/2019SPYRAL - GESTION ADMINISTRATIVA"/>
    <n v="20.25"/>
    <n v="0"/>
    <s v="NEGOCIOS"/>
    <x v="4"/>
  </r>
  <r>
    <n v="91"/>
    <d v="2019-04-30T00:00:00"/>
    <x v="10"/>
    <x v="10"/>
    <x v="1"/>
    <s v="TELEMERCADEO"/>
    <s v="NC GASTO NO DEDUCIBLES"/>
    <s v="TRANSACCIONES DEL DIA 04/30/2019SPYRAL - GESTION ADMINISTRATIVA"/>
    <n v="764.79"/>
    <n v="0"/>
    <s v="NEGOCIOS"/>
    <x v="4"/>
  </r>
  <r>
    <n v="91"/>
    <d v="2019-05-10T00:00:00"/>
    <x v="11"/>
    <x v="11"/>
    <x v="1"/>
    <s v="TELEMERCADEO"/>
    <s v="NC GASTO NO DEDUCIBLES"/>
    <s v="TRANSACCIONES DEL DIA 05/10/2019SPYRAL - GESTION ADMINISTRATIVA"/>
    <n v="5.08"/>
    <n v="0"/>
    <s v="NEGOCIOS"/>
    <x v="4"/>
  </r>
  <r>
    <n v="91"/>
    <d v="2019-06-03T00:00:00"/>
    <x v="2"/>
    <x v="2"/>
    <x v="1"/>
    <s v="TELEMERCADEO"/>
    <s v="NC GASTO NO DEDUCIBLES"/>
    <s v="TRANSACCIONES DEL DIA 06/03/2019SPYRAL - GESTION ADMINISTRATIVA"/>
    <n v="59.68"/>
    <n v="0"/>
    <s v="NEGOCIOS"/>
    <x v="4"/>
  </r>
  <r>
    <n v="91"/>
    <d v="2019-06-12T00:00:00"/>
    <x v="2"/>
    <x v="2"/>
    <x v="1"/>
    <s v="TELEMERCADEO"/>
    <s v="GASTOS NO DEDUCIBLES"/>
    <s v="TRANSACCIONES DEL DIA 06/12/2019SPYRAL - GESTION ADMINISTRATIVA"/>
    <n v="25.95"/>
    <n v="0"/>
    <s v="NEGOCIOS"/>
    <x v="4"/>
  </r>
  <r>
    <n v="91"/>
    <d v="2019-06-18T00:00:00"/>
    <x v="2"/>
    <x v="2"/>
    <x v="1"/>
    <s v="TELEMERCADEO"/>
    <s v="GASTOS NO DEDUCIBLES"/>
    <s v="TRANSACCIONES DEL DIA 06/18/2019SPYRAL - GESTION ADMINISTRATIVA"/>
    <n v="37.68"/>
    <n v="0"/>
    <s v="NEGOCIOS"/>
    <x v="4"/>
  </r>
  <r>
    <n v="91"/>
    <d v="2019-06-22T00:00:00"/>
    <x v="2"/>
    <x v="2"/>
    <x v="1"/>
    <s v="TELEMERCADEO"/>
    <s v="GASTOS NO DEDUCIBLES"/>
    <s v="TRANSACCIONES DEL DIA 06/22/2019SPYRAL - GESTION ADMINISTRATIVA"/>
    <n v="26.75"/>
    <n v="0"/>
    <s v="NEGOCIOS"/>
    <x v="4"/>
  </r>
  <r>
    <n v="91"/>
    <d v="2019-06-25T00:00:00"/>
    <x v="2"/>
    <x v="2"/>
    <x v="1"/>
    <s v="TELEMERCADEO"/>
    <s v="NC GASTO NO DEDUCIBLES"/>
    <s v="TRANSACCIONES DEL DIA 06/25/2019SPYRAL - GESTION ADMINISTRATIVA"/>
    <n v="129.75"/>
    <n v="0"/>
    <s v="NEGOCIOS"/>
    <x v="4"/>
  </r>
  <r>
    <n v="91"/>
    <d v="2019-07-03T00:00:00"/>
    <x v="6"/>
    <x v="6"/>
    <x v="1"/>
    <s v="TELEMERCADEO"/>
    <s v="NC GASTO NO DEDUCIBLES"/>
    <s v="TRANSACCIONES DEL DIA 07/03/2019SPYRAL - GESTION ADMINISTRATIVA"/>
    <n v="195.78"/>
    <n v="0"/>
    <s v="NEGOCIOS"/>
    <x v="4"/>
  </r>
  <r>
    <n v="91"/>
    <d v="2019-07-04T00:00:00"/>
    <x v="6"/>
    <x v="6"/>
    <x v="1"/>
    <s v="TELEMERCADEO"/>
    <s v="GASTOS NO DEDUCIBLES"/>
    <s v="TRANSACCIONES DEL DIA 07/04/2019SPYRAL - GESTION ADMINISTRATIVA"/>
    <n v="63.2"/>
    <n v="0"/>
    <s v="NEGOCIOS"/>
    <x v="4"/>
  </r>
  <r>
    <n v="91"/>
    <d v="2019-01-08T00:00:00"/>
    <x v="7"/>
    <x v="7"/>
    <x v="1"/>
    <s v="ATM"/>
    <s v="GASTOS NO DEDUCIBLES"/>
    <s v="TRANSACCIONES DEL DIA 01/08/2019SPYRAL - GESTION ADMINISTRATIVA"/>
    <n v="25.95"/>
    <n v="0"/>
    <s v="NEGOCIOS"/>
    <x v="4"/>
  </r>
  <r>
    <n v="91"/>
    <d v="2019-01-30T00:00:00"/>
    <x v="7"/>
    <x v="7"/>
    <x v="1"/>
    <s v="ATM"/>
    <s v="GASTOS NO DEDUCIBLES"/>
    <s v="TRANSACCIONES DEL DIA 01/30/2019SPYRAL - GESTION ADMINISTRATIVA"/>
    <n v="25.95"/>
    <n v="0"/>
    <s v="NEGOCIOS"/>
    <x v="4"/>
  </r>
  <r>
    <n v="91"/>
    <d v="2019-03-28T00:00:00"/>
    <x v="9"/>
    <x v="9"/>
    <x v="1"/>
    <s v="ATM"/>
    <s v="GASTOS NO DEDUCIBLES"/>
    <s v="TRANSACCIONES DEL DIA 03/28/2019SPYRAL - GESTION ADMINISTRATIVA"/>
    <n v="96.45"/>
    <n v="0"/>
    <s v="NEGOCIOS"/>
    <x v="4"/>
  </r>
  <r>
    <n v="91"/>
    <d v="2019-04-06T00:00:00"/>
    <x v="10"/>
    <x v="10"/>
    <x v="1"/>
    <s v="ATM"/>
    <s v="GASTOS NO DEDUCIBLES"/>
    <s v="TRANSACCIONES DEL DIA 04/06/2019SPYRAL - GESTION ADMINISTRATIVA"/>
    <n v="136.80000000000001"/>
    <n v="0"/>
    <s v="NEGOCIOS"/>
    <x v="4"/>
  </r>
  <r>
    <n v="91"/>
    <d v="2019-04-09T00:00:00"/>
    <x v="10"/>
    <x v="10"/>
    <x v="1"/>
    <s v="ATM"/>
    <s v="GASTOS NO DEDUCIBLES"/>
    <s v="TRANSACCIONES DEL DIA 04/09/2019SPYRAL - GESTION ADMINISTRATIVA"/>
    <n v="106.93"/>
    <n v="0"/>
    <s v="NEGOCIOS"/>
    <x v="4"/>
  </r>
  <r>
    <n v="91"/>
    <d v="2019-04-24T00:00:00"/>
    <x v="10"/>
    <x v="10"/>
    <x v="1"/>
    <s v="ATM"/>
    <s v="GASTOS NO DEDUCIBLES"/>
    <s v="TRANSACCIONES DEL DIA 04/24/2019SPYRAL - GESTION ADMINISTRATIVA"/>
    <n v="91.91"/>
    <n v="0"/>
    <s v="NEGOCIOS"/>
    <x v="4"/>
  </r>
  <r>
    <n v="91"/>
    <d v="2019-05-04T00:00:00"/>
    <x v="11"/>
    <x v="11"/>
    <x v="1"/>
    <s v="ATM"/>
    <s v="GASTOS NO DEDUCIBLES"/>
    <s v="TRANSACCIONES DEL DIA 05/04/2019SPYRAL - GESTION ADMINISTRATIVA"/>
    <n v="25.95"/>
    <n v="0"/>
    <s v="NEGOCIOS"/>
    <x v="4"/>
  </r>
  <r>
    <n v="91"/>
    <d v="2019-05-22T00:00:00"/>
    <x v="11"/>
    <x v="11"/>
    <x v="1"/>
    <s v="ATM"/>
    <s v="GASTOS NO DEDUCIBLES"/>
    <s v="TRANSACCIONES DEL DIA 05/22/2019SPYRAL - GESTION ADMINISTRATIVA"/>
    <n v="33"/>
    <n v="0"/>
    <s v="NEGOCIOS"/>
    <x v="4"/>
  </r>
  <r>
    <n v="91"/>
    <d v="2019-07-25T00:00:00"/>
    <x v="6"/>
    <x v="6"/>
    <x v="1"/>
    <s v="ATM"/>
    <s v="GASTOS NO DEDUCIBLES"/>
    <s v="TRANSACCIONES DEL DIA 07/25/2019SPYRAL - GESTION ADMINISTRATIVA"/>
    <n v="25.95"/>
    <n v="0"/>
    <s v="NEGOCIOS"/>
    <x v="4"/>
  </r>
  <r>
    <n v="91"/>
    <d v="2019-02-26T00:00:00"/>
    <x v="8"/>
    <x v="8"/>
    <x v="1"/>
    <s v="ATENCION A CLIENTES"/>
    <s v="GASTOS NO DEDUCIBLES"/>
    <s v="TRANSACCIONES DEL DIA 02/26/2019SPYRAL - GESTION ADMINISTRATIVA"/>
    <n v="28"/>
    <n v="0"/>
    <s v="NEGOCIOS"/>
    <x v="4"/>
  </r>
  <r>
    <n v="91"/>
    <d v="2019-03-12T00:00:00"/>
    <x v="9"/>
    <x v="9"/>
    <x v="1"/>
    <s v="ATENCION A CLIENTES"/>
    <s v="GASTOS NO DEDUCIBLES"/>
    <s v="TRANSACCIONES DEL DIA 03/12/2019SPYRAL - GESTION ADMINISTRATIVA"/>
    <n v="41.97"/>
    <n v="0"/>
    <s v="NEGOCIOS"/>
    <x v="4"/>
  </r>
  <r>
    <n v="91"/>
    <d v="2019-03-27T00:00:00"/>
    <x v="9"/>
    <x v="9"/>
    <x v="1"/>
    <s v="ATENCION A CLIENTES"/>
    <s v="GASTOS NO DEDUCIBLES"/>
    <s v="TRANSACCIONES DEL DIA 03/27/2019SPYRAL - GESTION ADMINISTRATIVA"/>
    <n v="126.3"/>
    <n v="0"/>
    <s v="NEGOCIOS"/>
    <x v="4"/>
  </r>
  <r>
    <n v="91"/>
    <d v="2019-03-28T00:00:00"/>
    <x v="9"/>
    <x v="9"/>
    <x v="1"/>
    <s v="ATENCION A CLIENTES"/>
    <s v="GASTOS NO DEDUCIBLES"/>
    <s v="TRANSACCIONES DEL DIA 03/28/2019SPYRAL - GESTION ADMINISTRATIVA"/>
    <n v="28.75"/>
    <n v="0"/>
    <s v="NEGOCIOS"/>
    <x v="4"/>
  </r>
  <r>
    <n v="91"/>
    <d v="2019-04-01T00:00:00"/>
    <x v="10"/>
    <x v="10"/>
    <x v="1"/>
    <s v="ATENCION A CLIENTES"/>
    <s v="GASTOS NO DEDUCIBLES"/>
    <s v="TRANSACCIONES DEL DIA 04/01/2019SPYRAL - GESTION ADMINISTRATIVA"/>
    <n v="57.94"/>
    <n v="0"/>
    <s v="NEGOCIOS"/>
    <x v="4"/>
  </r>
  <r>
    <n v="91"/>
    <d v="2019-04-06T00:00:00"/>
    <x v="10"/>
    <x v="10"/>
    <x v="1"/>
    <s v="ATENCION A CLIENTES"/>
    <s v="GASTOS NO DEDUCIBLES"/>
    <s v="TRANSACCIONES DEL DIA 04/06/2019SPYRAL - GESTION ADMINISTRATIVA"/>
    <n v="41.95"/>
    <n v="0"/>
    <s v="NEGOCIOS"/>
    <x v="4"/>
  </r>
  <r>
    <n v="91"/>
    <d v="2019-04-11T00:00:00"/>
    <x v="10"/>
    <x v="10"/>
    <x v="1"/>
    <s v="ATENCION A CLIENTES"/>
    <s v="NC GASTO NO DEDUCIBLES"/>
    <s v="TRANSACCIONES DEL DIA 04/11/2019SPYRAL - GESTION ADMINISTRATIVA"/>
    <n v="400.7"/>
    <n v="0"/>
    <s v="NEGOCIOS"/>
    <x v="4"/>
  </r>
  <r>
    <n v="91"/>
    <d v="2019-04-22T00:00:00"/>
    <x v="10"/>
    <x v="10"/>
    <x v="1"/>
    <s v="ATENCION A CLIENTES"/>
    <s v="GASTOS NO DEDUCIBLES"/>
    <s v="TRANSACCIONES DEL DIA 04/22/2019SPYRAL - GESTION ADMINISTRATIVA"/>
    <n v="40.74"/>
    <n v="0"/>
    <s v="NEGOCIOS"/>
    <x v="4"/>
  </r>
  <r>
    <n v="91"/>
    <d v="2019-05-02T00:00:00"/>
    <x v="11"/>
    <x v="11"/>
    <x v="1"/>
    <s v="ATENCION A CLIENTES"/>
    <s v="GASTOS NO DEDUCIBLES"/>
    <s v="TRANSACCIONES DEL DIA 05/02/2019SPYRAL - GESTION ADMINISTRATIVA"/>
    <n v="46.13"/>
    <n v="0"/>
    <s v="NEGOCIOS"/>
    <x v="4"/>
  </r>
  <r>
    <n v="91"/>
    <d v="2019-06-06T00:00:00"/>
    <x v="2"/>
    <x v="2"/>
    <x v="1"/>
    <s v="ATENCION A CLIENTES"/>
    <s v="GASTOS NO DEDUCIBLES"/>
    <s v="TRANSACCIONES DEL DIA 06/06/2019SPYRAL - GESTION ADMINISTRATIVA"/>
    <n v="181.06"/>
    <n v="0"/>
    <s v="NEGOCIOS"/>
    <x v="4"/>
  </r>
  <r>
    <n v="91"/>
    <d v="2019-06-25T00:00:00"/>
    <x v="2"/>
    <x v="2"/>
    <x v="1"/>
    <s v="ATENCION A CLIENTES"/>
    <s v="NC GASTO NO DEDUCIBLES"/>
    <s v="TRANSACCIONES DEL DIA 06/25/2019SPYRAL - GESTION ADMINISTRATIVA"/>
    <n v="44.94"/>
    <n v="0"/>
    <s v="NEGOCIOS"/>
    <x v="4"/>
  </r>
  <r>
    <n v="91"/>
    <d v="2019-06-27T00:00:00"/>
    <x v="2"/>
    <x v="2"/>
    <x v="1"/>
    <s v="ATENCION A CLIENTES"/>
    <s v="GASTOS NO DEDUCIBLES"/>
    <s v="TRANSACCIONES DEL DIA 06/27/2019SPYRAL - GESTION ADMINISTRATIVA"/>
    <n v="22.5"/>
    <n v="0"/>
    <s v="NEGOCIOS"/>
    <x v="4"/>
  </r>
  <r>
    <n v="91"/>
    <d v="2019-07-17T00:00:00"/>
    <x v="6"/>
    <x v="6"/>
    <x v="1"/>
    <s v="ATENCION A CLIENTES"/>
    <s v="GASTOS NO DEDUCIBLES"/>
    <s v="TRANSACCIONES DEL DIA 07/17/2019SPYRAL - GESTION ADMINISTRATIVA"/>
    <n v="71.94"/>
    <n v="0"/>
    <s v="NEGOCIOS"/>
    <x v="4"/>
  </r>
  <r>
    <n v="91"/>
    <d v="2019-07-26T00:00:00"/>
    <x v="6"/>
    <x v="6"/>
    <x v="1"/>
    <s v="ATENCION A CLIENTES"/>
    <s v="GASTOS NO DEDUCIBLES"/>
    <s v="TRANSACCIONES DEL DIA 07/26/2019SPYRAL - GESTION ADMINISTRATIVA"/>
    <n v="44.84"/>
    <n v="0"/>
    <s v="NEGOCIOS"/>
    <x v="4"/>
  </r>
  <r>
    <n v="91"/>
    <d v="2019-02-26T00:00:00"/>
    <x v="8"/>
    <x v="8"/>
    <x v="1"/>
    <s v="GESTION Y CONTROL CANALES ALTERNOS"/>
    <s v="NC GASTO NO DEDUCIBLES"/>
    <s v="TRANSACCIONES DEL DIA 02/26/2019SPYRAL - GESTION ADMINISTRATIVA"/>
    <n v="69.900000000000006"/>
    <n v="0"/>
    <s v="NEGOCIOS"/>
    <x v="4"/>
  </r>
  <r>
    <n v="91"/>
    <d v="2019-04-03T00:00:00"/>
    <x v="10"/>
    <x v="10"/>
    <x v="1"/>
    <s v="GESTION Y CONTROL CANALES ALTERNOS"/>
    <s v="NC GASTO NO DEDUCIBLES"/>
    <s v="TRANSACCIONES DEL DIA 04/03/2019SPYRAL - GESTION ADMINISTRATIVA"/>
    <n v="74.849999999999994"/>
    <n v="0"/>
    <s v="NEGOCIOS"/>
    <x v="4"/>
  </r>
  <r>
    <n v="91"/>
    <d v="2019-04-23T00:00:00"/>
    <x v="10"/>
    <x v="10"/>
    <x v="1"/>
    <s v="GESTION Y CONTROL CANALES ALTERNOS"/>
    <s v="NC GASTO NO DEDUCIBLES"/>
    <s v="TRANSACCIONES DEL DIA 04/23/2019SPYRAL - GESTION ADMINISTRATIVA"/>
    <n v="70.42"/>
    <n v="0"/>
    <s v="NEGOCIOS"/>
    <x v="4"/>
  </r>
  <r>
    <n v="91"/>
    <d v="2019-06-03T00:00:00"/>
    <x v="2"/>
    <x v="2"/>
    <x v="1"/>
    <s v="GESTION Y CONTROL CANALES ALTERNOS"/>
    <s v="NC GASTO NO DEDUCIBLES"/>
    <s v="TRANSACCIONES DEL DIA 06/03/2019SPYRAL - GESTION ADMINISTRATIVA"/>
    <n v="96.25"/>
    <n v="0"/>
    <s v="NEGOCIOS"/>
    <x v="4"/>
  </r>
  <r>
    <n v="91"/>
    <d v="2019-02-01T00:00:00"/>
    <x v="8"/>
    <x v="8"/>
    <x v="1"/>
    <s v="DESARROLLO DE PRODUCTOS"/>
    <s v="GASTOS NO DEDUCIBLES"/>
    <s v="TRANSACCIONES DEL DIA 02/01/2019SPYRAL - GESTION ADMINISTRATIVA"/>
    <n v="66.900000000000006"/>
    <n v="0"/>
    <s v="NEGOCIOS"/>
    <x v="4"/>
  </r>
  <r>
    <n v="91"/>
    <d v="2019-02-02T00:00:00"/>
    <x v="8"/>
    <x v="8"/>
    <x v="1"/>
    <s v="DESARROLLO DE PRODUCTOS"/>
    <s v="GASTOS NO DEDUCIBLES"/>
    <s v="TRANSACCIONES DEL DIA 02/02/2019SPYRAL - GESTION ADMINISTRATIVA"/>
    <n v="25"/>
    <n v="0"/>
    <s v="NEGOCIOS"/>
    <x v="4"/>
  </r>
  <r>
    <n v="91"/>
    <d v="2019-02-20T00:00:00"/>
    <x v="8"/>
    <x v="8"/>
    <x v="1"/>
    <s v="DESARROLLO DE PRODUCTOS"/>
    <s v="GASTOS NO DEDUCIBLES"/>
    <s v="TRANSACCIONES DEL DIA 02/20/2019SPYRAL - GESTION ADMINISTRATIVA"/>
    <n v="25"/>
    <n v="0"/>
    <s v="NEGOCIOS"/>
    <x v="4"/>
  </r>
  <r>
    <n v="91"/>
    <d v="2019-02-27T00:00:00"/>
    <x v="8"/>
    <x v="8"/>
    <x v="1"/>
    <s v="DESARROLLO DE PRODUCTOS"/>
    <s v="GASTOS NO DEDUCIBLES"/>
    <s v="TRANSACCIONES DEL DIA 02/27/2019SPYRAL - GESTION ADMINISTRATIVA"/>
    <n v="72"/>
    <n v="0"/>
    <s v="NEGOCIOS"/>
    <x v="4"/>
  </r>
  <r>
    <n v="91"/>
    <d v="2019-03-25T00:00:00"/>
    <x v="9"/>
    <x v="9"/>
    <x v="1"/>
    <s v="DESARROLLO DE PRODUCTOS"/>
    <s v="GASTOS NO DEDUCIBLES"/>
    <s v="TRANSACCIONES DEL DIA 03/25/2019SPYRAL - GESTION ADMINISTRATIVA"/>
    <n v="30.75"/>
    <n v="0"/>
    <s v="NEGOCIOS"/>
    <x v="4"/>
  </r>
  <r>
    <n v="91"/>
    <d v="2019-04-02T00:00:00"/>
    <x v="10"/>
    <x v="10"/>
    <x v="1"/>
    <s v="DESARROLLO DE PRODUCTOS"/>
    <s v="GASTOS NO DEDUCIBLES"/>
    <s v="TRANSACCIONES DEL DIA 04/02/2019SPYRAL - GESTION ADMINISTRATIVA"/>
    <n v="35"/>
    <n v="0"/>
    <s v="NEGOCIOS"/>
    <x v="4"/>
  </r>
  <r>
    <n v="91"/>
    <d v="2019-04-18T00:00:00"/>
    <x v="10"/>
    <x v="10"/>
    <x v="1"/>
    <s v="DESARROLLO DE PRODUCTOS"/>
    <s v="GASTOS NO DEDUCIBLES"/>
    <s v="TRANSACCIONES DEL DIA 04/18/2019SPYRAL - GESTION ADMINISTRATIVA"/>
    <n v="68"/>
    <n v="0"/>
    <s v="NEGOCIOS"/>
    <x v="4"/>
  </r>
  <r>
    <n v="91"/>
    <d v="2019-05-02T00:00:00"/>
    <x v="11"/>
    <x v="11"/>
    <x v="1"/>
    <s v="DESARROLLO DE PRODUCTOS"/>
    <s v="GASTOS NO DEDUCIBLES"/>
    <s v="TRANSACCIONES DEL DIA 05/02/2019SPYRAL - GESTION ADMINISTRATIVA"/>
    <n v="30"/>
    <n v="0"/>
    <s v="NEGOCIOS"/>
    <x v="4"/>
  </r>
  <r>
    <n v="91"/>
    <d v="2019-05-16T00:00:00"/>
    <x v="11"/>
    <x v="11"/>
    <x v="1"/>
    <s v="DESARROLLO DE PRODUCTOS"/>
    <s v="GASTOS NO DEDUCIBLES"/>
    <s v="TRANSACCIONES DEL DIA 05/16/2019SPYRAL - GESTION ADMINISTRATIVA"/>
    <n v="40"/>
    <n v="0"/>
    <s v="NEGOCIOS"/>
    <x v="4"/>
  </r>
  <r>
    <n v="91"/>
    <d v="2019-06-04T00:00:00"/>
    <x v="2"/>
    <x v="2"/>
    <x v="1"/>
    <s v="DESARROLLO DE PRODUCTOS"/>
    <s v="GASTOS NO DEDUCIBLES"/>
    <s v="TRANSACCIONES DEL DIA 06/04/2019SPYRAL - GESTION ADMINISTRATIVA"/>
    <n v="156.19999999999999"/>
    <n v="0"/>
    <s v="NEGOCIOS"/>
    <x v="4"/>
  </r>
  <r>
    <n v="91"/>
    <d v="2019-06-10T00:00:00"/>
    <x v="2"/>
    <x v="2"/>
    <x v="1"/>
    <s v="DESARROLLO DE PRODUCTOS"/>
    <s v="NC GASTO NO DEDUCIBLES"/>
    <s v="TRANSACCIONES DEL DIA 06/10/2019SPYRAL - GESTION ADMINISTRATIVA"/>
    <n v="40"/>
    <n v="0"/>
    <s v="NEGOCIOS"/>
    <x v="4"/>
  </r>
  <r>
    <n v="91"/>
    <d v="2019-06-12T00:00:00"/>
    <x v="2"/>
    <x v="2"/>
    <x v="1"/>
    <s v="DESARROLLO DE PRODUCTOS"/>
    <s v="GASTOS NO DEDUCIBLES"/>
    <s v="TRANSACCIONES DEL DIA 06/12/2019SPYRAL - GESTION ADMINISTRATIVA"/>
    <n v="101.25"/>
    <n v="0"/>
    <s v="NEGOCIOS"/>
    <x v="4"/>
  </r>
  <r>
    <n v="91"/>
    <d v="2019-06-20T00:00:00"/>
    <x v="2"/>
    <x v="2"/>
    <x v="1"/>
    <s v="DESARROLLO DE PRODUCTOS"/>
    <s v="GASTOS NO DEDUCIBLES"/>
    <s v="TRANSACCIONES DEL DIA 06/20/2019SPYRAL - GESTION ADMINISTRATIVA"/>
    <n v="28"/>
    <n v="0"/>
    <s v="NEGOCIOS"/>
    <x v="4"/>
  </r>
  <r>
    <n v="91"/>
    <d v="2019-07-03T00:00:00"/>
    <x v="6"/>
    <x v="6"/>
    <x v="1"/>
    <s v="DESARROLLO DE PRODUCTOS"/>
    <s v="GASTOS NO DEDUCIBLES"/>
    <s v="TRANSACCIONES DEL DIA 07/03/2019SPYRAL - GESTION ADMINISTRATIVA"/>
    <n v="35"/>
    <n v="0"/>
    <s v="NEGOCIOS"/>
    <x v="4"/>
  </r>
  <r>
    <n v="91"/>
    <d v="2019-07-18T00:00:00"/>
    <x v="6"/>
    <x v="6"/>
    <x v="1"/>
    <s v="DESARROLLO DE PRODUCTOS"/>
    <s v="GASTOS NO DEDUCIBLES"/>
    <s v="TRANSACCIONES DEL DIA 07/18/2019SPYRAL - GESTION ADMINISTRATIVA"/>
    <n v="70.900000000000006"/>
    <n v="0"/>
    <s v="NEGOCIOS"/>
    <x v="4"/>
  </r>
  <r>
    <n v="91"/>
    <d v="2019-07-19T00:00:00"/>
    <x v="6"/>
    <x v="6"/>
    <x v="1"/>
    <s v="DESARROLLO DE PRODUCTOS"/>
    <s v="GASTOS NO DEDUCIBLES"/>
    <s v="TRANSACCIONES DEL DIA 07/19/2019SPYRAL - GESTION ADMINISTRATIVA"/>
    <n v="63.46"/>
    <n v="0"/>
    <s v="NEGOCIOS"/>
    <x v="4"/>
  </r>
  <r>
    <n v="91"/>
    <d v="2019-04-03T00:00:00"/>
    <x v="10"/>
    <x v="10"/>
    <x v="1"/>
    <s v="VENTAS CONSUMO"/>
    <s v="NC GASTO NO DEDUCIBLES"/>
    <s v="TRANSACCIONES DEL DIA 04/03/2019SPYRAL - GESTION ADMINISTRATIVA"/>
    <n v="225.98"/>
    <n v="0"/>
    <s v="NEGOCIOS"/>
    <x v="4"/>
  </r>
  <r>
    <n v="91"/>
    <d v="2019-04-15T00:00:00"/>
    <x v="10"/>
    <x v="10"/>
    <x v="1"/>
    <s v="VENTAS CONSUMO"/>
    <s v="GASTOS NO DEDUCIBLES"/>
    <s v="TRANSACCIONES DEL DIA 04/15/2019SPYRAL - GESTION ADMINISTRATIVA"/>
    <n v="59.38"/>
    <n v="0"/>
    <s v="NEGOCIOS"/>
    <x v="4"/>
  </r>
  <r>
    <n v="91"/>
    <d v="2019-06-17T00:00:00"/>
    <x v="2"/>
    <x v="2"/>
    <x v="1"/>
    <s v="VENTAS CONSUMO"/>
    <s v="NC GASTO NO DEDUCIBLES"/>
    <s v="TRANSACCIONES DEL DIA 06/17/2019SPYRAL - GESTION ADMINISTRATIVA"/>
    <n v="157.21"/>
    <n v="0"/>
    <s v="NEGOCIOS"/>
    <x v="4"/>
  </r>
  <r>
    <n v="91"/>
    <d v="2019-07-05T00:00:00"/>
    <x v="6"/>
    <x v="6"/>
    <x v="1"/>
    <s v="VENTAS CONSUMO"/>
    <s v="NC GASTO NO DEDUCIBLES"/>
    <s v="TRANSACCIONES DEL DIA 07/05/2019SPYRAL - GESTION ADMINISTRATIVA"/>
    <n v="256.23"/>
    <n v="0"/>
    <s v="NEGOCIOS"/>
    <x v="4"/>
  </r>
  <r>
    <n v="91"/>
    <d v="2019-01-04T00:00:00"/>
    <x v="7"/>
    <x v="7"/>
    <x v="1"/>
    <s v="FUERZAS DE VENTAS PANAMA"/>
    <s v="GASTOS NO DEDUCIBLES"/>
    <s v="TRANSACCIONES DEL DIA 01/04/2019SPYRAL - GESTION ADMINISTRATIVA"/>
    <n v="8.8000000000000007"/>
    <n v="0"/>
    <s v="NEGOCIOS"/>
    <x v="4"/>
  </r>
  <r>
    <n v="91"/>
    <d v="2019-01-29T00:00:00"/>
    <x v="7"/>
    <x v="7"/>
    <x v="1"/>
    <s v="FUERZAS DE VENTAS PANAMA"/>
    <s v="NC GASTO NO DEDUCIBLES"/>
    <s v="TRANSACCIONES DEL DIA 01/29/2019SPYRAL - GESTION ADMINISTRATIVA"/>
    <n v="182.15"/>
    <n v="0"/>
    <s v="NEGOCIOS"/>
    <x v="4"/>
  </r>
  <r>
    <n v="91"/>
    <d v="2019-01-31T00:00:00"/>
    <x v="7"/>
    <x v="7"/>
    <x v="1"/>
    <s v="FUERZAS DE VENTAS PANAMA"/>
    <s v="GASTOS NO DEDUCIBLES"/>
    <s v="TRANSACCIONES DEL DIA 01/31/2019SPYRAL - GESTION ADMINISTRATIVA"/>
    <n v="47.99"/>
    <n v="0"/>
    <s v="NEGOCIOS"/>
    <x v="4"/>
  </r>
  <r>
    <n v="91"/>
    <d v="2019-02-01T00:00:00"/>
    <x v="8"/>
    <x v="8"/>
    <x v="1"/>
    <s v="FUERZAS DE VENTAS PANAMA"/>
    <s v="GASTOS NO DEDUCIBLES"/>
    <s v="TRANSACCIONES DEL DIA 02/01/2019SPYRAL - GESTION ADMINISTRATIVA"/>
    <n v="113.89"/>
    <n v="0"/>
    <s v="NEGOCIOS"/>
    <x v="4"/>
  </r>
  <r>
    <n v="91"/>
    <d v="2019-02-19T00:00:00"/>
    <x v="8"/>
    <x v="8"/>
    <x v="1"/>
    <s v="FUERZAS DE VENTAS PANAMA"/>
    <s v="NC GASTO NO DEDUCIBLES"/>
    <s v="TRANSACCIONES DEL DIA 02/19/2019SPYRAL - GESTION ADMINISTRATIVA"/>
    <n v="47.52"/>
    <n v="0"/>
    <s v="NEGOCIOS"/>
    <x v="4"/>
  </r>
  <r>
    <n v="91"/>
    <d v="2019-03-06T00:00:00"/>
    <x v="9"/>
    <x v="9"/>
    <x v="1"/>
    <s v="FUERZAS DE VENTAS PANAMA"/>
    <s v="GASTOS NO DEDUCIBLES"/>
    <s v="TRANSACCIONES DEL DIA 03/06/2019SPYRAL - GESTION ADMINISTRATIVA"/>
    <n v="88"/>
    <n v="0"/>
    <s v="NEGOCIOS"/>
    <x v="4"/>
  </r>
  <r>
    <n v="91"/>
    <d v="2019-03-09T00:00:00"/>
    <x v="9"/>
    <x v="9"/>
    <x v="1"/>
    <s v="FUERZAS DE VENTAS PANAMA"/>
    <s v="NC GASTO NO DEDUCIBLES"/>
    <s v="TRANSACCIONES DEL DIA 03/09/2019SPYRAL - GESTION ADMINISTRATIVA"/>
    <n v="167.84"/>
    <n v="0"/>
    <s v="NEGOCIOS"/>
    <x v="4"/>
  </r>
  <r>
    <n v="91"/>
    <d v="2019-03-12T00:00:00"/>
    <x v="9"/>
    <x v="9"/>
    <x v="1"/>
    <s v="FUERZAS DE VENTAS PANAMA"/>
    <s v="GASTOS NO DEDUCIBLES"/>
    <s v="TRANSACCIONES DEL DIA 03/12/2019SPYRAL - GESTION ADMINISTRATIVA"/>
    <n v="12.95"/>
    <n v="0"/>
    <s v="NEGOCIOS"/>
    <x v="4"/>
  </r>
  <r>
    <n v="91"/>
    <d v="2019-03-27T00:00:00"/>
    <x v="9"/>
    <x v="9"/>
    <x v="1"/>
    <s v="FUERZAS DE VENTAS PANAMA"/>
    <s v="NC GASTO NO DEDUCIBLES"/>
    <s v="TRANSACCIONES DEL DIA 03/27/2019SPYRAL - GESTION ADMINISTRATIVA"/>
    <n v="294.31"/>
    <n v="0"/>
    <s v="NEGOCIOS"/>
    <x v="4"/>
  </r>
  <r>
    <n v="91"/>
    <d v="2019-04-03T00:00:00"/>
    <x v="10"/>
    <x v="10"/>
    <x v="1"/>
    <s v="FUERZAS DE VENTAS PANAMA"/>
    <s v="NC GASTO NO DEDUCIBLES"/>
    <s v="TRANSACCIONES DEL DIA 04/03/2019SPYRAL - GESTION ADMINISTRATIVA"/>
    <n v="36.85"/>
    <n v="0"/>
    <s v="NEGOCIOS"/>
    <x v="4"/>
  </r>
  <r>
    <n v="91"/>
    <d v="2019-04-05T00:00:00"/>
    <x v="10"/>
    <x v="10"/>
    <x v="1"/>
    <s v="FUERZAS DE VENTAS PANAMA"/>
    <s v="GASTOS NO DEDUCIBLES"/>
    <s v="TRANSACCIONES DEL DIA 04/05/2019SPYRAL - GESTION ADMINISTRATIVA"/>
    <n v="112.92"/>
    <n v="0"/>
    <s v="NEGOCIOS"/>
    <x v="4"/>
  </r>
  <r>
    <n v="91"/>
    <d v="2019-05-10T00:00:00"/>
    <x v="11"/>
    <x v="11"/>
    <x v="1"/>
    <s v="FUERZAS DE VENTAS PANAMA"/>
    <s v="GASTOS NO DEDUCIBLES"/>
    <s v="TRANSACCIONES DEL DIA 05/10/2019SPYRAL - GESTION ADMINISTRATIVA"/>
    <n v="81.73"/>
    <n v="0"/>
    <s v="NEGOCIOS"/>
    <x v="4"/>
  </r>
  <r>
    <n v="91"/>
    <d v="2019-06-01T00:00:00"/>
    <x v="2"/>
    <x v="2"/>
    <x v="1"/>
    <s v="FUERZAS DE VENTAS PANAMA"/>
    <s v="GASTOS NO DEDUCIBLES"/>
    <s v="TRANSACCIONES DEL DIA 06/01/2019SPYRAL - GESTION ADMINISTRATIVA"/>
    <n v="19.95"/>
    <n v="0"/>
    <s v="NEGOCIOS"/>
    <x v="4"/>
  </r>
  <r>
    <n v="91"/>
    <d v="2019-06-03T00:00:00"/>
    <x v="2"/>
    <x v="2"/>
    <x v="1"/>
    <s v="FUERZAS DE VENTAS PANAMA"/>
    <s v="NC GASTO NO DEDUCIBLES"/>
    <s v="TRANSACCIONES DEL DIA 06/03/2019SPYRAL - GESTION ADMINISTRATIVA"/>
    <n v="183.19"/>
    <n v="0"/>
    <s v="NEGOCIOS"/>
    <x v="4"/>
  </r>
  <r>
    <n v="91"/>
    <d v="2019-07-03T00:00:00"/>
    <x v="6"/>
    <x v="6"/>
    <x v="1"/>
    <s v="FUERZAS DE VENTAS PANAMA"/>
    <s v="GASTOS NO DEDUCIBLES"/>
    <s v="TRANSACCIONES DEL DIA 07/03/2019SPYRAL - GESTION ADMINISTRATIVA"/>
    <n v="22.5"/>
    <n v="0"/>
    <s v="NEGOCIOS"/>
    <x v="4"/>
  </r>
  <r>
    <n v="91"/>
    <d v="2019-07-08T00:00:00"/>
    <x v="6"/>
    <x v="6"/>
    <x v="1"/>
    <s v="FUERZAS DE VENTAS PANAMA"/>
    <s v="NC GASTO NO DEDUCIBLES"/>
    <s v="TRANSACCIONES DEL DIA 07/08/2019SPYRAL - GESTION ADMINISTRATIVA"/>
    <n v="318.62"/>
    <n v="0"/>
    <s v="NEGOCIOS"/>
    <x v="4"/>
  </r>
  <r>
    <n v="91"/>
    <d v="2019-07-23T00:00:00"/>
    <x v="6"/>
    <x v="6"/>
    <x v="1"/>
    <s v="FUERZAS DE VENTAS PANAMA"/>
    <s v="GASTOS NO DEDUCIBLES"/>
    <s v="TRANSACCIONES DEL DIA 07/23/2019SPYRAL - GESTION ADMINISTRATIVA"/>
    <n v="20"/>
    <n v="0"/>
    <s v="NEGOCIOS"/>
    <x v="4"/>
  </r>
  <r>
    <n v="91"/>
    <d v="2019-02-08T00:00:00"/>
    <x v="8"/>
    <x v="8"/>
    <x v="1"/>
    <s v="FUERZA DE VENTAS AUTOS"/>
    <s v="GASTOS NO DEDUCIBLES"/>
    <s v="TRANSACCIONES DEL DIA 02/08/2019SPYRAL - GESTION ADMINISTRATIVA"/>
    <n v="36"/>
    <n v="0"/>
    <s v="NEGOCIOS"/>
    <x v="4"/>
  </r>
  <r>
    <n v="91"/>
    <d v="2019-05-10T00:00:00"/>
    <x v="11"/>
    <x v="11"/>
    <x v="1"/>
    <s v="FUERZA DE VENTAS AUTOS"/>
    <s v="GASTOS NO DEDUCIBLES"/>
    <s v="TRANSACCIONES DEL DIA 05/10/2019SPYRAL - GESTION ADMINISTRATIVA"/>
    <n v="66"/>
    <n v="0"/>
    <s v="NEGOCIOS"/>
    <x v="4"/>
  </r>
  <r>
    <n v="91"/>
    <d v="2019-02-08T00:00:00"/>
    <x v="8"/>
    <x v="8"/>
    <x v="1"/>
    <s v="SEGMENTO DE NEGOCIOS"/>
    <s v="GASTOS NO DEDUCIBLES"/>
    <s v="TRANSACCIONES DEL DIA 02/08/2019SPYRAL - GESTION ADMINISTRATIVA"/>
    <n v="30"/>
    <n v="0"/>
    <s v="NEGOCIOS"/>
    <x v="4"/>
  </r>
  <r>
    <n v="91"/>
    <d v="2019-02-25T00:00:00"/>
    <x v="8"/>
    <x v="8"/>
    <x v="1"/>
    <s v="SEGMENTO DE NEGOCIOS"/>
    <s v="GASTOS NO DEDUCIBLES"/>
    <s v="TRANSACCIONES DEL DIA 02/25/2019SPYRAL - GESTION ADMINISTRATIVA"/>
    <n v="29.96"/>
    <n v="0"/>
    <s v="NEGOCIOS"/>
    <x v="4"/>
  </r>
  <r>
    <n v="91"/>
    <d v="2019-05-07T00:00:00"/>
    <x v="11"/>
    <x v="11"/>
    <x v="1"/>
    <s v="SEGMENTO DE NEGOCIOS"/>
    <s v="GASTOS NO DEDUCIBLES"/>
    <s v="TRANSACCIONES DEL DIA 05/07/2019SPYRAL - GESTION ADMINISTRATIVA"/>
    <n v="30"/>
    <n v="0"/>
    <s v="NEGOCIOS"/>
    <x v="4"/>
  </r>
  <r>
    <n v="91"/>
    <d v="2019-06-22T00:00:00"/>
    <x v="2"/>
    <x v="2"/>
    <x v="1"/>
    <s v="SEGMENTO DE NEGOCIOS"/>
    <s v="GASTOS NO DEDUCIBLES"/>
    <s v="TRANSACCIONES DEL DIA 06/22/2019SPYRAL - GESTION ADMINISTRATIVA"/>
    <n v="30"/>
    <n v="0"/>
    <s v="NEGOCIOS"/>
    <x v="4"/>
  </r>
  <r>
    <n v="91"/>
    <d v="2019-07-08T00:00:00"/>
    <x v="6"/>
    <x v="6"/>
    <x v="1"/>
    <s v="SEGMENTO DE NEGOCIOS"/>
    <s v="NC GASTO NO DEDUCIBLES"/>
    <s v="TRANSACCIONES DEL DIA 07/08/2019SPYRAL - GESTION ADMINISTRATIVA"/>
    <n v="96"/>
    <n v="0"/>
    <s v="NEGOCIOS"/>
    <x v="4"/>
  </r>
  <r>
    <n v="91"/>
    <d v="2019-07-19T00:00:00"/>
    <x v="6"/>
    <x v="6"/>
    <x v="1"/>
    <s v="SEGMENTO DE NEGOCIOS"/>
    <s v="GASTOS NO DEDUCIBLES"/>
    <s v="TRANSACCIONES DEL DIA 07/19/2019SPYRAL - GESTION ADMINISTRATIVA"/>
    <n v="30"/>
    <n v="0"/>
    <s v="NEGOCIOS"/>
    <x v="4"/>
  </r>
  <r>
    <n v="91"/>
    <d v="2019-07-23T00:00:00"/>
    <x v="6"/>
    <x v="6"/>
    <x v="1"/>
    <s v="SEGMENTO DE NEGOCIOS"/>
    <s v="NC GASTO NO DEDUCIBLES"/>
    <s v="TRANSACCIONES DEL DIA 07/23/2019SPYRAL - GESTION ADMINISTRATIVA"/>
    <n v="32"/>
    <n v="0"/>
    <s v="NEGOCIOS"/>
    <x v="4"/>
  </r>
  <r>
    <n v="91"/>
    <d v="2019-05-27T00:00:00"/>
    <x v="11"/>
    <x v="11"/>
    <x v="1"/>
    <s v="BANCA PRIVADA"/>
    <s v="NC GASTO NO DEDUCIBLES"/>
    <s v="TRANSACCIONES DEL DIA 05/27/2019SPYRAL - GESTION ADMINISTRATIVA"/>
    <n v="101.65"/>
    <n v="0"/>
    <s v="NEGOCIOS"/>
    <x v="4"/>
  </r>
  <r>
    <n v="91"/>
    <d v="2019-06-17T00:00:00"/>
    <x v="2"/>
    <x v="2"/>
    <x v="1"/>
    <s v="BANCA PRIVADA"/>
    <s v="NC GASTO NO DEDUCIBLES"/>
    <s v="TRANSACCIONES DEL DIA 06/17/2019SPYRAL - GESTION ADMINISTRATIVA"/>
    <n v="27"/>
    <n v="0"/>
    <s v="NEGOCIOS"/>
    <x v="4"/>
  </r>
  <r>
    <n v="91"/>
    <d v="2019-07-23T00:00:00"/>
    <x v="6"/>
    <x v="6"/>
    <x v="1"/>
    <s v="BANCA PRIVADA"/>
    <s v="NC GASTO NO DEDUCIBLES"/>
    <s v="TRANSACCIONES DEL DIA 07/23/2019SPYRAL - GESTION ADMINISTRATIVA"/>
    <n v="27"/>
    <n v="0"/>
    <s v="NEGOCIOS"/>
    <x v="4"/>
  </r>
  <r>
    <n v="91"/>
    <d v="2019-04-25T00:00:00"/>
    <x v="10"/>
    <x v="10"/>
    <x v="1"/>
    <s v="BANCA COMERCIAL INTERIOR"/>
    <s v="NC GASTO NO DEDUCIBLES"/>
    <s v="TRANSACCIONES DEL DIA 04/25/2019SPYRAL - GESTION ADMINISTRATIVA"/>
    <n v="17"/>
    <n v="0"/>
    <s v="NEGOCIOS"/>
    <x v="4"/>
  </r>
  <r>
    <n v="91"/>
    <d v="2019-05-21T00:00:00"/>
    <x v="11"/>
    <x v="11"/>
    <x v="1"/>
    <s v="BANCA COMERCIAL INTERIOR"/>
    <s v="NC GASTO NO DEDUCIBLES"/>
    <s v="TRANSACCIONES DEL DIA 05/21/2019SPYRAL - GESTION ADMINISTRATIVA"/>
    <n v="23.29"/>
    <n v="0"/>
    <s v="NEGOCIOS"/>
    <x v="4"/>
  </r>
  <r>
    <n v="91"/>
    <d v="2019-06-04T00:00:00"/>
    <x v="2"/>
    <x v="2"/>
    <x v="1"/>
    <s v="BANCA COMERCIAL INTERIOR"/>
    <s v="GASTOS NO DEDUCIBLES"/>
    <s v="TRANSACCIONES DEL DIA 06/04/2019SPYRAL - GESTION ADMINISTRATIVA"/>
    <n v="50"/>
    <n v="0"/>
    <s v="NEGOCIOS"/>
    <x v="4"/>
  </r>
  <r>
    <n v="91"/>
    <d v="2019-07-02T00:00:00"/>
    <x v="6"/>
    <x v="6"/>
    <x v="1"/>
    <s v="BANCA COMERCIAL INTERIOR"/>
    <s v="GASTOS NO DEDUCIBLES"/>
    <s v="TRANSACCIONES DEL DIA 07/02/2019SPYRAL - GESTION ADMINISTRATIVA"/>
    <n v="35"/>
    <n v="0"/>
    <s v="NEGOCIOS"/>
    <x v="4"/>
  </r>
  <r>
    <n v="91"/>
    <d v="2019-07-12T00:00:00"/>
    <x v="6"/>
    <x v="6"/>
    <x v="1"/>
    <s v="BANCA COMERCIAL INTERIOR"/>
    <s v="NC GASTO NO DEDUCIBLES"/>
    <s v="TRANSACCIONES DEL DIA 07/12/2019SPYRAL - GESTION ADMINISTRATIVA"/>
    <n v="5.0599999999999996"/>
    <n v="0"/>
    <s v="NEGOCIOS"/>
    <x v="4"/>
  </r>
  <r>
    <n v="91"/>
    <d v="2019-05-18T00:00:00"/>
    <x v="11"/>
    <x v="11"/>
    <x v="1"/>
    <s v="MERCADEO"/>
    <s v="GASTOS NO DEDUCIBLES"/>
    <s v="TRANSACCIONES DEL DIA 05/18/2019SPYRAL - GESTION ADMINISTRATIVA"/>
    <n v="526.63"/>
    <n v="0"/>
    <s v="NEGOCIOS"/>
    <x v="4"/>
  </r>
  <r>
    <n v="91"/>
    <d v="2019-07-04T00:00:00"/>
    <x v="6"/>
    <x v="6"/>
    <x v="1"/>
    <s v="MERCADEO"/>
    <s v="GASTOS NO DEDUCIBLES"/>
    <s v="TRANSACCIONES DEL DIA 07/04/2019SPYRAL - GESTION ADMINISTRATIVA"/>
    <n v="77.95"/>
    <n v="0"/>
    <s v="NEGOCIOS"/>
    <x v="4"/>
  </r>
  <r>
    <n v="91"/>
    <d v="2019-07-10T00:00:00"/>
    <x v="6"/>
    <x v="6"/>
    <x v="1"/>
    <s v="MERCADEO"/>
    <s v="GASTOS NO DEDUCIBLES"/>
    <s v="TRANSACCIONES DEL DIA 07/10/2019SPYRAL - GESTION ADMINISTRATIVA"/>
    <n v="12.5"/>
    <n v="0"/>
    <s v="NEGOCIOS"/>
    <x v="4"/>
  </r>
  <r>
    <n v="91"/>
    <d v="2019-02-20T00:00:00"/>
    <x v="8"/>
    <x v="8"/>
    <x v="1"/>
    <s v="MERCADEO Y PUBLICIDAD"/>
    <s v="GASTOS NO DEDUCIBLES"/>
    <s v="TRANSACCIONES DEL DIA 02/20/2019SPYRAL - GESTION ADMINISTRATIVA"/>
    <n v="625"/>
    <n v="0"/>
    <s v="NEGOCIOS"/>
    <x v="4"/>
  </r>
  <r>
    <n v="91"/>
    <d v="2019-03-23T00:00:00"/>
    <x v="9"/>
    <x v="9"/>
    <x v="1"/>
    <s v="MERCADEO Y PUBLICIDAD"/>
    <s v="GASTOS NO DEDUCIBLES"/>
    <s v="TRANSACCIONES DEL DIA 03/23/2019SPYRAL - GESTION ADMINISTRATIVA"/>
    <n v="1024.77"/>
    <n v="0"/>
    <s v="NEGOCIOS"/>
    <x v="4"/>
  </r>
  <r>
    <n v="91"/>
    <d v="2019-04-16T00:00:00"/>
    <x v="10"/>
    <x v="10"/>
    <x v="1"/>
    <s v="MERCADEO Y PUBLICIDAD"/>
    <s v="GASTOS NO DEDUCIBLES"/>
    <s v="TRANSACCIONES DEL DIA 04/16/2019SPYRAL - GESTION ADMINISTRATIVA"/>
    <n v="1076.46"/>
    <n v="0"/>
    <s v="NEGOCIOS"/>
    <x v="4"/>
  </r>
  <r>
    <n v="91"/>
    <d v="2019-05-25T00:00:00"/>
    <x v="11"/>
    <x v="11"/>
    <x v="1"/>
    <s v="MERCADEO Y PUBLICIDAD"/>
    <s v="GASTOS NO DEDUCIBLES"/>
    <s v="TRANSACCIONES DEL DIA 05/25/2019SPYRAL - GESTION ADMINISTRATIVA"/>
    <n v="1501.66"/>
    <n v="0"/>
    <s v="NEGOCIOS"/>
    <x v="4"/>
  </r>
  <r>
    <n v="91"/>
    <d v="2019-01-04T00:00:00"/>
    <x v="7"/>
    <x v="7"/>
    <x v="1"/>
    <s v="IMAGEN CORPORATIVA"/>
    <s v="GASTOS NO DEDUCIBLES"/>
    <s v="TRANSACCIONES DEL DIA 01/04/2019SPYRAL - GESTION ADMINISTRATIVA"/>
    <n v="297.89"/>
    <n v="0"/>
    <s v="NEGOCIOS"/>
    <x v="4"/>
  </r>
  <r>
    <n v="91"/>
    <d v="2019-02-05T00:00:00"/>
    <x v="8"/>
    <x v="8"/>
    <x v="1"/>
    <s v="IMAGEN CORPORATIVA"/>
    <s v="GASTOS NO DEDUCIBLES"/>
    <s v="TRANSACCIONES DEL DIA 02/05/2019SPYRAL - GESTION ADMINISTRATIVA"/>
    <n v="262.48"/>
    <n v="0"/>
    <s v="NEGOCIOS"/>
    <x v="4"/>
  </r>
  <r>
    <n v="91"/>
    <d v="2019-03-07T00:00:00"/>
    <x v="9"/>
    <x v="9"/>
    <x v="1"/>
    <s v="IMAGEN CORPORATIVA"/>
    <s v="GASTOS NO DEDUCIBLES"/>
    <s v="TRANSACCIONES DEL DIA 03/07/2019SPYRAL - GESTION ADMINISTRATIVA"/>
    <n v="255.93"/>
    <n v="0"/>
    <s v="NEGOCIOS"/>
    <x v="4"/>
  </r>
  <r>
    <n v="91"/>
    <d v="2019-04-05T00:00:00"/>
    <x v="10"/>
    <x v="10"/>
    <x v="1"/>
    <s v="IMAGEN CORPORATIVA"/>
    <s v="GASTOS NO DEDUCIBLES"/>
    <s v="TRANSACCIONES DEL DIA 04/05/2019SPYRAL - GESTION ADMINISTRATIVA"/>
    <n v="347.34"/>
    <n v="0"/>
    <s v="NEGOCIOS"/>
    <x v="4"/>
  </r>
  <r>
    <n v="91"/>
    <d v="2019-05-06T00:00:00"/>
    <x v="11"/>
    <x v="11"/>
    <x v="1"/>
    <s v="IMAGEN CORPORATIVA"/>
    <s v="GASTOS NO DEDUCIBLES"/>
    <s v="TRANSACCIONES DEL DIA 05/06/2019SPYRAL - GESTION ADMINISTRATIVA"/>
    <n v="292.12"/>
    <n v="0"/>
    <s v="NEGOCIOS"/>
    <x v="4"/>
  </r>
  <r>
    <n v="91"/>
    <d v="2019-06-05T00:00:00"/>
    <x v="2"/>
    <x v="2"/>
    <x v="1"/>
    <s v="IMAGEN CORPORATIVA"/>
    <s v="GASTOS NO DEDUCIBLES"/>
    <s v="TRANSACCIONES DEL DIA 06/05/2019SPYRAL - GESTION ADMINISTRATIVA"/>
    <n v="342.22"/>
    <n v="0"/>
    <s v="NEGOCIOS"/>
    <x v="4"/>
  </r>
  <r>
    <n v="91"/>
    <d v="2019-07-05T00:00:00"/>
    <x v="6"/>
    <x v="6"/>
    <x v="1"/>
    <s v="IMAGEN CORPORATIVA"/>
    <s v="GASTOS NO DEDUCIBLES"/>
    <s v="TRANSACCIONES DEL DIA 07/05/2019SPYRAL - GESTION ADMINISTRATIVA"/>
    <n v="455.09"/>
    <n v="0"/>
    <s v="NEGOCIOS"/>
    <x v="4"/>
  </r>
  <r>
    <n v="95"/>
    <d v="2019-01-28T00:00:00"/>
    <x v="7"/>
    <x v="7"/>
    <x v="1"/>
    <s v="ADMINISTRACION DE SUCURSALES"/>
    <s v="NC GASTO NO DEDUCIBLES"/>
    <s v="TRANSACCIONES DEL DIA 01/28/2019SPYRAL - GESTION ADMINISTRATIVA"/>
    <n v="48"/>
    <n v="0"/>
    <s v="BOULEVARD EL DORADO"/>
    <x v="4"/>
  </r>
  <r>
    <n v="95"/>
    <d v="2019-02-02T00:00:00"/>
    <x v="8"/>
    <x v="8"/>
    <x v="1"/>
    <s v="ADMINISTRACION DE SUCURSALES"/>
    <s v="GASTOS NO DEDUCIBLES"/>
    <s v="TRANSACCIONES DEL DIA 02/02/2019SPYRAL - GESTION ADMINISTRATIVA"/>
    <n v="30"/>
    <n v="0"/>
    <s v="BOULEVARD EL DORADO"/>
    <x v="4"/>
  </r>
  <r>
    <n v="95"/>
    <d v="2019-02-13T00:00:00"/>
    <x v="8"/>
    <x v="8"/>
    <x v="1"/>
    <s v="ADMINISTRACION DE SUCURSALES"/>
    <s v="NC GASTO NO DEDUCIBLES"/>
    <s v="TRANSACCIONES DEL DIA 02/13/2019SPYRAL - GESTION ADMINISTRATIVA"/>
    <n v="104.61"/>
    <n v="0"/>
    <s v="BOULEVARD EL DORADO"/>
    <x v="4"/>
  </r>
  <r>
    <n v="95"/>
    <d v="2019-04-05T00:00:00"/>
    <x v="10"/>
    <x v="10"/>
    <x v="1"/>
    <s v="ADMINISTRACION DE SUCURSALES"/>
    <s v="NC GASTO NO DEDUCIBLES"/>
    <s v="TRANSACCIONES DEL DIA 04/05/2019SPYRAL - GESTION ADMINISTRATIVA"/>
    <n v="152.85"/>
    <n v="0"/>
    <s v="BOULEVARD EL DORADO"/>
    <x v="4"/>
  </r>
  <r>
    <n v="95"/>
    <d v="2019-05-03T00:00:00"/>
    <x v="11"/>
    <x v="11"/>
    <x v="1"/>
    <s v="ADMINISTRACION DE SUCURSALES"/>
    <s v="NC GASTO NO DEDUCIBLES"/>
    <s v="TRANSACCIONES DEL DIA 05/03/2019SPYRAL - GESTION ADMINISTRATIVA"/>
    <n v="23.76"/>
    <n v="0"/>
    <s v="BOULEVARD EL DORADO"/>
    <x v="4"/>
  </r>
  <r>
    <n v="95"/>
    <d v="2019-05-15T00:00:00"/>
    <x v="11"/>
    <x v="11"/>
    <x v="1"/>
    <s v="ADMINISTRACION DE SUCURSALES"/>
    <s v="NC GASTO NO DEDUCIBLES"/>
    <s v="TRANSACCIONES DEL DIA 05/15/2019SPYRAL - GESTION ADMINISTRATIVA"/>
    <n v="92.79"/>
    <n v="0"/>
    <s v="BOULEVARD EL DORADO"/>
    <x v="4"/>
  </r>
  <r>
    <n v="95"/>
    <d v="2019-06-10T00:00:00"/>
    <x v="2"/>
    <x v="2"/>
    <x v="1"/>
    <s v="ADMINISTRACION DE SUCURSALES"/>
    <s v="NC GASTO NO DEDUCIBLES"/>
    <s v="TRANSACCIONES DEL DIA 06/10/2019SPYRAL - GESTION ADMINISTRATIVA"/>
    <n v="99.22"/>
    <n v="0"/>
    <s v="BOULEVARD EL DORADO"/>
    <x v="4"/>
  </r>
  <r>
    <n v="95"/>
    <d v="2019-07-03T00:00:00"/>
    <x v="6"/>
    <x v="6"/>
    <x v="1"/>
    <s v="ADMINISTRACION DE SUCURSALES"/>
    <s v="NC GASTO NO DEDUCIBLES"/>
    <s v="TRANSACCIONES DEL DIA 07/03/2019SPYRAL - GESTION ADMINISTRATIVA"/>
    <n v="61.5"/>
    <n v="0"/>
    <s v="BOULEVARD EL DORADO"/>
    <x v="4"/>
  </r>
  <r>
    <n v="95"/>
    <d v="2019-07-05T00:00:00"/>
    <x v="6"/>
    <x v="6"/>
    <x v="1"/>
    <s v="ADMINISTRACION DE SUCURSALES"/>
    <s v="NC GASTO NO DEDUCIBLES"/>
    <s v="TRANSACCIONES DEL DIA 07/05/2019SPYRAL - GESTION ADMINISTRATIVA"/>
    <n v="72.489999999999995"/>
    <n v="0"/>
    <s v="BOULEVARD EL DORADO"/>
    <x v="4"/>
  </r>
  <r>
    <n v="97"/>
    <d v="2019-05-07T00:00:00"/>
    <x v="11"/>
    <x v="11"/>
    <x v="1"/>
    <s v="ADMINISTRACION DE SUCURSALES"/>
    <s v="NC GASTO NO DEDUCIBLES"/>
    <s v="TRANSACCIONES DEL DIA 05/07/2019SPYRAL - GESTION ADMINISTRATIVA"/>
    <n v="163.47999999999999"/>
    <n v="0"/>
    <s v="SAN SEBASTIAN"/>
    <x v="4"/>
  </r>
  <r>
    <n v="98"/>
    <d v="2019-02-05T00:00:00"/>
    <x v="8"/>
    <x v="8"/>
    <x v="1"/>
    <s v="ADMINISTRACION DE SUCURSALES"/>
    <s v="NC GASTO NO DEDUCIBLES"/>
    <s v="TRANSACCIONES DEL DIA 02/05/2019SPYRAL - GESTION ADMINISTRATIVA"/>
    <n v="66.55"/>
    <n v="0"/>
    <s v="SANTIAGO INTERAMERICANA"/>
    <x v="4"/>
  </r>
  <r>
    <n v="98"/>
    <d v="2019-02-07T00:00:00"/>
    <x v="8"/>
    <x v="8"/>
    <x v="1"/>
    <s v="ADMINISTRACION DE SUCURSALES"/>
    <s v="NC GASTO NO DEDUCIBLES"/>
    <s v="TRANSACCIONES DEL DIA 02/07/2019SPYRAL - GESTION ADMINISTRATIVA"/>
    <n v="66.849999999999994"/>
    <n v="0"/>
    <s v="SANTIAGO INTERAMERICANA"/>
    <x v="4"/>
  </r>
  <r>
    <n v="98"/>
    <d v="2019-03-19T00:00:00"/>
    <x v="9"/>
    <x v="9"/>
    <x v="1"/>
    <s v="ADMINISTRACION DE SUCURSALES"/>
    <s v="NC GASTO NO DEDUCIBLES"/>
    <s v="TRANSACCIONES DEL DIA 03/19/2019SPYRAL - GESTION ADMINISTRATIVA"/>
    <n v="41.59"/>
    <n v="0"/>
    <s v="SANTIAGO INTERAMERICANA"/>
    <x v="4"/>
  </r>
  <r>
    <n v="98"/>
    <d v="2019-05-09T00:00:00"/>
    <x v="11"/>
    <x v="11"/>
    <x v="1"/>
    <s v="ADMINISTRACION DE SUCURSALES"/>
    <s v="NC GASTO NO DEDUCIBLES"/>
    <s v="TRANSACCIONES DEL DIA 05/09/2019SPYRAL - GESTION ADMINISTRATIVA"/>
    <n v="39.44"/>
    <n v="0"/>
    <s v="SANTIAGO INTERAMERICANA"/>
    <x v="4"/>
  </r>
  <r>
    <n v="98"/>
    <d v="2019-07-23T00:00:00"/>
    <x v="6"/>
    <x v="6"/>
    <x v="1"/>
    <s v="ADMINISTRACION DE SUCURSALES"/>
    <s v="NC GASTO NO DEDUCIBLES"/>
    <s v="TRANSACCIONES DEL DIA 07/23/2019SPYRAL - GESTION ADMINISTRATIVA"/>
    <n v="87.91"/>
    <n v="0"/>
    <s v="SANTIAGO INTERAMERICANA"/>
    <x v="4"/>
  </r>
  <r>
    <n v="99"/>
    <d v="2019-02-07T00:00:00"/>
    <x v="8"/>
    <x v="8"/>
    <x v="1"/>
    <s v="ADMINISTRACION DE SUCURSALES"/>
    <s v="NC GASTO NO DEDUCIBLES"/>
    <s v="TRANSACCIONES DEL DIA 02/07/2019SPYRAL - GESTION ADMINISTRATIVA"/>
    <n v="49.11"/>
    <n v="0"/>
    <s v="CIUDAD DEL SABER"/>
    <x v="4"/>
  </r>
  <r>
    <n v="99"/>
    <d v="2019-04-29T00:00:00"/>
    <x v="10"/>
    <x v="10"/>
    <x v="1"/>
    <s v="ADMINISTRACION DE SUCURSALES"/>
    <s v="NC GASTO NO DEDUCIBLES"/>
    <s v="TRANSACCIONES DEL DIA 04/29/2019SPYRAL - GESTION ADMINISTRATIVA"/>
    <n v="60"/>
    <n v="0"/>
    <s v="CIUDAD DEL SABER"/>
    <x v="4"/>
  </r>
  <r>
    <n v="99"/>
    <d v="2019-06-18T00:00:00"/>
    <x v="2"/>
    <x v="2"/>
    <x v="1"/>
    <s v="ADMINISTRACION DE SUCURSALES"/>
    <s v="GASTOS NO DEDUCIBLES"/>
    <s v="TRANSACCIONES DEL DIA 06/18/2019SPYRAL - GESTION ADMINISTRATIVA"/>
    <n v="25"/>
    <n v="0"/>
    <s v="CIUDAD DEL SABER"/>
    <x v="4"/>
  </r>
  <r>
    <n v="99"/>
    <d v="2019-07-12T00:00:00"/>
    <x v="6"/>
    <x v="6"/>
    <x v="1"/>
    <s v="ADMINISTRACION DE SUCURSALES"/>
    <s v="NC GASTO NO DEDUCIBLES"/>
    <s v="TRANSACCIONES DEL DIA 07/12/2019SPYRAL - GESTION ADMINISTRATIVA"/>
    <n v="25"/>
    <n v="0"/>
    <s v="CIUDAD DEL SABER"/>
    <x v="4"/>
  </r>
  <r>
    <n v="101"/>
    <d v="2019-01-25T00:00:00"/>
    <x v="7"/>
    <x v="7"/>
    <x v="1"/>
    <s v="ADMINISTRACION DE SUCURSALES"/>
    <s v="NC GASTO NO DEDUCIBLES"/>
    <s v="TRANSACCIONES DEL DIA 01/25/2019SPYRAL - GESTION ADMINISTRATIVA"/>
    <n v="48"/>
    <n v="0"/>
    <s v="VILLA ZAITA"/>
    <x v="4"/>
  </r>
  <r>
    <n v="101"/>
    <d v="2019-02-05T00:00:00"/>
    <x v="8"/>
    <x v="8"/>
    <x v="1"/>
    <s v="ADMINISTRACION DE SUCURSALES"/>
    <s v="NC GASTO NO DEDUCIBLES"/>
    <s v="TRANSACCIONES DEL DIA 02/05/2019SPYRAL - GESTION ADMINISTRATIVA"/>
    <n v="32.61"/>
    <n v="0"/>
    <s v="VILLA ZAITA"/>
    <x v="4"/>
  </r>
  <r>
    <n v="101"/>
    <d v="2019-02-05T00:00:00"/>
    <x v="8"/>
    <x v="8"/>
    <x v="1"/>
    <s v="ADMINISTRACION DE SUCURSALES"/>
    <s v="GASTOS NO DEDUCIBLES"/>
    <s v="TRANSACCIONES DEL DIA 02/05/2019SPYRAL - GESTION ADMINISTRATIVA"/>
    <n v="18"/>
    <n v="0"/>
    <s v="VILLA ZAITA"/>
    <x v="4"/>
  </r>
  <r>
    <n v="101"/>
    <d v="2019-04-11T00:00:00"/>
    <x v="10"/>
    <x v="10"/>
    <x v="1"/>
    <s v="ADMINISTRACION DE SUCURSALES"/>
    <s v="NC GASTO NO DEDUCIBLES"/>
    <s v="TRANSACCIONES DEL DIA 04/11/2019SPYRAL - GESTION ADMINISTRATIVA"/>
    <n v="67.16"/>
    <n v="0"/>
    <s v="VILLA ZAITA"/>
    <x v="4"/>
  </r>
  <r>
    <n v="101"/>
    <d v="2019-04-16T00:00:00"/>
    <x v="10"/>
    <x v="10"/>
    <x v="1"/>
    <s v="ADMINISTRACION DE SUCURSALES"/>
    <s v="GASTOS NO DEDUCIBLES"/>
    <s v="TRANSACCIONES DEL DIA 04/16/2019SPYRAL - GESTION ADMINISTRATIVA"/>
    <n v="52.5"/>
    <n v="0"/>
    <s v="VILLA ZAITA"/>
    <x v="4"/>
  </r>
  <r>
    <n v="101"/>
    <d v="2019-05-07T00:00:00"/>
    <x v="11"/>
    <x v="11"/>
    <x v="1"/>
    <s v="ADMINISTRACION DE SUCURSALES"/>
    <s v="NC GASTO NO DEDUCIBLES"/>
    <s v="TRANSACCIONES DEL DIA 05/07/2019SPYRAL - GESTION ADMINISTRATIVA"/>
    <n v="36.979999999999997"/>
    <n v="0"/>
    <s v="VILLA ZAITA"/>
    <x v="4"/>
  </r>
  <r>
    <n v="101"/>
    <d v="2019-05-10T00:00:00"/>
    <x v="11"/>
    <x v="11"/>
    <x v="1"/>
    <s v="ADMINISTRACION DE SUCURSALES"/>
    <s v="GASTOS NO DEDUCIBLES"/>
    <s v="TRANSACCIONES DEL DIA 05/10/2019SPYRAL - GESTION ADMINISTRATIVA"/>
    <n v="25.06"/>
    <n v="0"/>
    <s v="VILLA ZAITA"/>
    <x v="4"/>
  </r>
  <r>
    <n v="101"/>
    <d v="2019-06-25T00:00:00"/>
    <x v="2"/>
    <x v="2"/>
    <x v="1"/>
    <s v="ADMINISTRACION DE SUCURSALES"/>
    <s v="GASTOS NO DEDUCIBLES"/>
    <s v="TRANSACCIONES DEL DIA 06/25/2019SPYRAL - GESTION ADMINISTRATIVA"/>
    <n v="75.12"/>
    <n v="0"/>
    <s v="VILLA ZAITA"/>
    <x v="4"/>
  </r>
  <r>
    <n v="102"/>
    <d v="2019-04-05T00:00:00"/>
    <x v="10"/>
    <x v="10"/>
    <x v="1"/>
    <s v="ADMINISTRACION DE SUCURSALES"/>
    <s v="NC GASTO NO DEDUCIBLES"/>
    <s v="TRANSACCIONES DEL DIA 04/05/2019SPYRAL - GESTION ADMINISTRATIVA"/>
    <n v="18.95"/>
    <n v="0"/>
    <s v="AZUERO TERMINAL PLAZA"/>
    <x v="4"/>
  </r>
  <r>
    <n v="102"/>
    <d v="2019-05-09T00:00:00"/>
    <x v="11"/>
    <x v="11"/>
    <x v="1"/>
    <s v="ADMINISTRACION DE SUCURSALES"/>
    <s v="NC GASTO NO DEDUCIBLES"/>
    <s v="TRANSACCIONES DEL DIA 05/09/2019SPYRAL - GESTION ADMINISTRATIVA"/>
    <n v="20.67"/>
    <n v="0"/>
    <s v="AZUERO TERMINAL PLAZA"/>
    <x v="4"/>
  </r>
  <r>
    <n v="102"/>
    <d v="2019-07-05T00:00:00"/>
    <x v="6"/>
    <x v="6"/>
    <x v="1"/>
    <s v="ADMINISTRACION DE SUCURSALES"/>
    <s v="NC GASTO NO DEDUCIBLES"/>
    <s v="TRANSACCIONES DEL DIA 07/05/2019SPYRAL - GESTION ADMINISTRATIVA"/>
    <n v="23.62"/>
    <n v="0"/>
    <s v="AZUERO TERMINAL PLAZA"/>
    <x v="4"/>
  </r>
  <r>
    <n v="103"/>
    <d v="2019-03-22T00:00:00"/>
    <x v="9"/>
    <x v="9"/>
    <x v="1"/>
    <s v="ADMINISTRACION DE SUCURSALES"/>
    <s v="NC GASTO NO DEDUCIBLES"/>
    <s v="TRANSACCIONES DEL DIA 03/22/2019SPYRAL - GESTION ADMINISTRATIVA"/>
    <n v="27.85"/>
    <n v="0"/>
    <s v="TOWN CENTER COSTA DEL ESTE"/>
    <x v="4"/>
  </r>
  <r>
    <n v="103"/>
    <d v="2019-04-29T00:00:00"/>
    <x v="10"/>
    <x v="10"/>
    <x v="1"/>
    <s v="ADMINISTRACION DE SUCURSALES"/>
    <s v="NC GASTO NO DEDUCIBLES"/>
    <s v="TRANSACCIONES DEL DIA 04/29/2019SPYRAL - GESTION ADMINISTRATIVA"/>
    <n v="24.15"/>
    <n v="0"/>
    <s v="TOWN CENTER COSTA DEL ESTE"/>
    <x v="4"/>
  </r>
  <r>
    <n v="103"/>
    <d v="2019-05-24T00:00:00"/>
    <x v="11"/>
    <x v="11"/>
    <x v="1"/>
    <s v="ADMINISTRACION DE SUCURSALES"/>
    <s v="NC GASTO NO DEDUCIBLES"/>
    <s v="TRANSACCIONES DEL DIA 05/24/2019SPYRAL - GESTION ADMINISTRATIVA"/>
    <n v="99.51"/>
    <n v="0"/>
    <s v="TOWN CENTER COSTA DEL ESTE"/>
    <x v="4"/>
  </r>
  <r>
    <n v="103"/>
    <d v="2019-06-10T00:00:00"/>
    <x v="2"/>
    <x v="2"/>
    <x v="1"/>
    <s v="ADMINISTRACION DE SUCURSALES"/>
    <s v="NC GASTO NO DEDUCIBLES"/>
    <s v="TRANSACCIONES DEL DIA 06/10/2019SPYRAL - GESTION ADMINISTRATIVA"/>
    <n v="19.02"/>
    <n v="0"/>
    <s v="TOWN CENTER COSTA DEL ESTE"/>
    <x v="4"/>
  </r>
  <r>
    <n v="103"/>
    <d v="2019-07-23T00:00:00"/>
    <x v="6"/>
    <x v="6"/>
    <x v="1"/>
    <s v="ADMINISTRACION DE SUCURSALES"/>
    <s v="NC GASTO NO DEDUCIBLES"/>
    <s v="TRANSACCIONES DEL DIA 07/23/2019SPYRAL - GESTION ADMINISTRATIVA"/>
    <n v="14.51"/>
    <n v="0"/>
    <s v="TOWN CENTER COSTA DEL ESTE"/>
    <x v="4"/>
  </r>
  <r>
    <n v="125"/>
    <d v="2019-05-07T00:00:00"/>
    <x v="11"/>
    <x v="11"/>
    <x v="1"/>
    <s v="ADMINISTRACION DE SUCURSALES"/>
    <s v="NC GASTO NO DEDUCIBLES"/>
    <s v="TRANSACCIONES DEL DIA 05/07/2019SPYRAL - GESTION ADMINISTRATIVA"/>
    <n v="25.57"/>
    <n v="0"/>
    <s v="COSTA VERDE"/>
    <x v="4"/>
  </r>
  <r>
    <n v="125"/>
    <d v="2019-06-03T00:00:00"/>
    <x v="2"/>
    <x v="2"/>
    <x v="1"/>
    <s v="ADMINISTRACION DE SUCURSALES"/>
    <s v="NC GASTO NO DEDUCIBLES"/>
    <s v="TRANSACCIONES DEL DIA 06/03/2019SPYRAL - GESTION ADMINISTRATIVA"/>
    <n v="27.45"/>
    <n v="0"/>
    <s v="COSTA VERDE"/>
    <x v="4"/>
  </r>
  <r>
    <n v="125"/>
    <d v="2019-06-17T00:00:00"/>
    <x v="2"/>
    <x v="2"/>
    <x v="1"/>
    <s v="ADMINISTRACION DE SUCURSALES"/>
    <s v="NC GASTO NO DEDUCIBLES"/>
    <s v="TRANSACCIONES DEL DIA 06/17/2019SPYRAL - GESTION ADMINISTRATIVA"/>
    <n v="78"/>
    <n v="0"/>
    <s v="COSTA VERDE"/>
    <x v="4"/>
  </r>
  <r>
    <n v="131"/>
    <d v="2019-01-16T00:00:00"/>
    <x v="7"/>
    <x v="7"/>
    <x v="1"/>
    <s v="ADMINISTRACION DE SUCURSALES"/>
    <s v="NC GASTO NO DEDUCIBLES"/>
    <s v="TRANSACCIONES DEL DIA 01/16/2019SPYRAL - GESTION ADMINISTRATIVA"/>
    <n v="16.59"/>
    <n v="0"/>
    <s v="PLAZA LOS ANGELES"/>
    <x v="4"/>
  </r>
  <r>
    <n v="131"/>
    <d v="2019-01-23T00:00:00"/>
    <x v="7"/>
    <x v="7"/>
    <x v="1"/>
    <s v="ADMINISTRACION DE SUCURSALES"/>
    <s v="NC GASTO NO DEDUCIBLES"/>
    <s v="TRANSACCIONES DEL DIA 01/23/2019SPYRAL - GESTION ADMINISTRATIVA"/>
    <n v="0"/>
    <n v="16.59"/>
    <s v="PLAZA LOS ANGELES"/>
    <x v="4"/>
  </r>
  <r>
    <n v="131"/>
    <d v="2019-04-03T00:00:00"/>
    <x v="10"/>
    <x v="10"/>
    <x v="1"/>
    <s v="ADMINISTRACION DE SUCURSALES"/>
    <s v="NC GASTO NO DEDUCIBLES"/>
    <s v="TRANSACCIONES DEL DIA 04/03/2019SPYRAL - GESTION ADMINISTRATIVA"/>
    <n v="31.99"/>
    <n v="0"/>
    <s v="PLAZA LOS ANGELES"/>
    <x v="4"/>
  </r>
  <r>
    <n v="131"/>
    <d v="2019-05-21T00:00:00"/>
    <x v="11"/>
    <x v="11"/>
    <x v="1"/>
    <s v="ADMINISTRACION DE SUCURSALES"/>
    <s v="NC GASTO NO DEDUCIBLES"/>
    <s v="TRANSACCIONES DEL DIA 05/21/2019SPYRAL - GESTION ADMINISTRATIVA"/>
    <n v="37.31"/>
    <n v="0"/>
    <s v="PLAZA LOS ANGELES"/>
    <x v="4"/>
  </r>
  <r>
    <n v="131"/>
    <d v="2019-06-25T00:00:00"/>
    <x v="2"/>
    <x v="2"/>
    <x v="1"/>
    <s v="ADMINISTRACION DE SUCURSALES"/>
    <s v="NC GASTO NO DEDUCIBLES"/>
    <s v="TRANSACCIONES DEL DIA 06/25/2019SPYRAL - GESTION ADMINISTRATIVA"/>
    <n v="46.99"/>
    <n v="0"/>
    <s v="PLAZA LOS ANGELES"/>
    <x v="4"/>
  </r>
  <r>
    <n v="157"/>
    <d v="2019-03-19T00:00:00"/>
    <x v="9"/>
    <x v="9"/>
    <x v="1"/>
    <s v="ADMINISTRACION DE SUCURSALES"/>
    <s v="NC GASTO NO DEDUCIBLES"/>
    <s v="TRANSACCIONES DEL DIA 03/19/2019SPYRAL - GESTION ADMINISTRATIVA"/>
    <n v="71.349999999999994"/>
    <n v="0"/>
    <s v="SAN MATEO"/>
    <x v="4"/>
  </r>
  <r>
    <n v="157"/>
    <d v="2019-07-05T00:00:00"/>
    <x v="6"/>
    <x v="6"/>
    <x v="1"/>
    <s v="ADMINISTRACION DE SUCURSALES"/>
    <s v="NC GASTO NO DEDUCIBLES"/>
    <s v="TRANSACCIONES DEL DIA 07/05/2019SPYRAL - GESTION ADMINISTRATIVA"/>
    <n v="130.54"/>
    <n v="0"/>
    <s v="SAN MATEO"/>
    <x v="4"/>
  </r>
  <r>
    <n v="157"/>
    <d v="2019-07-12T00:00:00"/>
    <x v="6"/>
    <x v="6"/>
    <x v="1"/>
    <s v="ADMINISTRACION DE SUCURSALES"/>
    <s v="NC GASTO NO DEDUCIBLES"/>
    <s v="TRANSACCIONES DEL DIA 07/12/2019SPYRAL - GESTION ADMINISTRATIVA"/>
    <n v="39.950000000000003"/>
    <n v="0"/>
    <s v="SAN MATEO"/>
    <x v="4"/>
  </r>
  <r>
    <n v="157"/>
    <d v="2019-07-19T00:00:00"/>
    <x v="6"/>
    <x v="6"/>
    <x v="1"/>
    <s v="ADMINISTRACION DE SUCURSALES"/>
    <s v="NC GASTO NO DEDUCIBLES"/>
    <s v="TRANSACCIONES DEL DIA 07/19/2019SPYRAL - GESTION ADMINISTRATIVA"/>
    <n v="39.950000000000003"/>
    <n v="0"/>
    <s v="SAN MATEO"/>
    <x v="4"/>
  </r>
  <r>
    <n v="162"/>
    <d v="2019-01-16T00:00:00"/>
    <x v="7"/>
    <x v="7"/>
    <x v="1"/>
    <s v="ADMINISTRACION DE SUCURSALES"/>
    <s v="NC GASTO NO DEDUCIBLES"/>
    <s v="TRANSACCIONES DEL DIA 01/16/2019SPYRAL - GESTION ADMINISTRATIVA"/>
    <n v="17.55"/>
    <n v="0"/>
    <s v="BRISAS DEL GOLF ARRAIJAN"/>
    <x v="4"/>
  </r>
  <r>
    <n v="162"/>
    <d v="2019-02-07T00:00:00"/>
    <x v="8"/>
    <x v="8"/>
    <x v="1"/>
    <s v="ADMINISTRACION DE SUCURSALES"/>
    <s v="NC GASTO NO DEDUCIBLES"/>
    <s v="TRANSACCIONES DEL DIA 02/07/2019SPYRAL - GESTION ADMINISTRATIVA"/>
    <n v="17.07"/>
    <n v="0"/>
    <s v="BRISAS DEL GOLF ARRAIJAN"/>
    <x v="4"/>
  </r>
  <r>
    <n v="162"/>
    <d v="2019-04-03T00:00:00"/>
    <x v="10"/>
    <x v="10"/>
    <x v="1"/>
    <s v="ADMINISTRACION DE SUCURSALES"/>
    <s v="NC GASTO NO DEDUCIBLES"/>
    <s v="TRANSACCIONES DEL DIA 04/03/2019SPYRAL - GESTION ADMINISTRATIVA"/>
    <n v="16"/>
    <n v="0"/>
    <s v="BRISAS DEL GOLF ARRAIJAN"/>
    <x v="4"/>
  </r>
  <r>
    <n v="162"/>
    <d v="2019-06-25T00:00:00"/>
    <x v="2"/>
    <x v="2"/>
    <x v="1"/>
    <s v="ADMINISTRACION DE SUCURSALES"/>
    <s v="NC GASTO NO DEDUCIBLES"/>
    <s v="TRANSACCIONES DEL DIA 06/25/2019SPYRAL - GESTION ADMINISTRATIVA"/>
    <n v="11.49"/>
    <n v="0"/>
    <s v="BRISAS DEL GOLF ARRAIJAN"/>
    <x v="4"/>
  </r>
  <r>
    <n v="164"/>
    <d v="2019-01-10T00:00:00"/>
    <x v="7"/>
    <x v="7"/>
    <x v="1"/>
    <s v="ADMINISTRACION DE SUCURSALES"/>
    <s v="NC GASTO NO DEDUCIBLES"/>
    <s v="TRANSACCIONES DEL DIA 01/10/2019SPYRAL - GESTION ADMINISTRATIVA"/>
    <n v="33"/>
    <n v="0"/>
    <s v="PASEO ARRAIJAN"/>
    <x v="4"/>
  </r>
  <r>
    <n v="164"/>
    <d v="2019-01-23T00:00:00"/>
    <x v="7"/>
    <x v="7"/>
    <x v="1"/>
    <s v="ADMINISTRACION DE SUCURSALES"/>
    <s v="NC GASTO NO DEDUCIBLES"/>
    <s v="TRANSACCIONES DEL DIA 01/23/2019SPYRAL - GESTION ADMINISTRATIVA"/>
    <n v="16.59"/>
    <n v="0"/>
    <s v="PASEO ARRAIJAN"/>
    <x v="4"/>
  </r>
  <r>
    <n v="164"/>
    <d v="2019-01-25T00:00:00"/>
    <x v="7"/>
    <x v="7"/>
    <x v="1"/>
    <s v="ADMINISTRACION DE SUCURSALES"/>
    <s v="NC GASTO NO DEDUCIBLES"/>
    <s v="TRANSACCIONES DEL DIA 01/25/2019SPYRAL - GESTION ADMINISTRATIVA"/>
    <n v="40.92"/>
    <n v="0"/>
    <s v="PASEO ARRAIJAN"/>
    <x v="4"/>
  </r>
  <r>
    <n v="164"/>
    <d v="2019-02-15T00:00:00"/>
    <x v="8"/>
    <x v="8"/>
    <x v="1"/>
    <s v="ADMINISTRACION DE SUCURSALES"/>
    <s v="NC GASTO NO DEDUCIBLES"/>
    <s v="TRANSACCIONES DEL DIA 02/15/2019SPYRAL - GESTION ADMINISTRATIVA"/>
    <n v="23.78"/>
    <n v="0"/>
    <s v="PASEO ARRAIJAN"/>
    <x v="4"/>
  </r>
  <r>
    <n v="164"/>
    <d v="2019-02-27T00:00:00"/>
    <x v="8"/>
    <x v="8"/>
    <x v="1"/>
    <s v="ADMINISTRACION DE SUCURSALES"/>
    <s v="NC GASTO NO DEDUCIBLES"/>
    <s v="TRANSACCIONES DEL DIA 02/27/2019SPYRAL - GESTION ADMINISTRATIVA"/>
    <n v="23.98"/>
    <n v="0"/>
    <s v="PASEO ARRAIJAN"/>
    <x v="4"/>
  </r>
  <r>
    <n v="164"/>
    <d v="2019-04-03T00:00:00"/>
    <x v="10"/>
    <x v="10"/>
    <x v="1"/>
    <s v="ADMINISTRACION DE SUCURSALES"/>
    <s v="NC GASTO NO DEDUCIBLES"/>
    <s v="TRANSACCIONES DEL DIA 04/03/2019SPYRAL - GESTION ADMINISTRATIVA"/>
    <n v="27.6"/>
    <n v="0"/>
    <s v="PASEO ARRAIJAN"/>
    <x v="4"/>
  </r>
  <r>
    <n v="164"/>
    <d v="2019-06-03T00:00:00"/>
    <x v="2"/>
    <x v="2"/>
    <x v="1"/>
    <s v="ADMINISTRACION DE SUCURSALES"/>
    <s v="NC GASTO NO DEDUCIBLES"/>
    <s v="TRANSACCIONES DEL DIA 06/03/2019SPYRAL - GESTION ADMINISTRATIVA"/>
    <n v="73.05"/>
    <n v="0"/>
    <s v="PASEO ARRAIJAN"/>
    <x v="4"/>
  </r>
  <r>
    <n v="164"/>
    <d v="2019-07-26T00:00:00"/>
    <x v="6"/>
    <x v="6"/>
    <x v="1"/>
    <s v="ADMINISTRACION DE SUCURSALES"/>
    <s v="NC GASTO NO DEDUCIBLES"/>
    <s v="TRANSACCIONES DEL DIA 07/26/2019SPYRAL - GESTION ADMINISTRATIVA"/>
    <n v="30"/>
    <n v="0"/>
    <s v="PASEO ARRAIJAN"/>
    <x v="4"/>
  </r>
  <r>
    <n v="165"/>
    <d v="2019-02-22T00:00:00"/>
    <x v="8"/>
    <x v="8"/>
    <x v="1"/>
    <s v="ADMINISTRACION DE SUCURSALES"/>
    <s v="NC GASTO NO DEDUCIBLES"/>
    <s v="TRANSACCIONES DEL DIA 02/22/2019SPYRAL - GESTION ADMINISTRATIVA"/>
    <n v="44.91"/>
    <n v="0"/>
    <s v="PLAZA NUEVO TOCUMEN"/>
    <x v="4"/>
  </r>
  <r>
    <n v="165"/>
    <d v="2019-03-26T00:00:00"/>
    <x v="9"/>
    <x v="9"/>
    <x v="1"/>
    <s v="ADMINISTRACION DE SUCURSALES"/>
    <s v="NC GASTO NO DEDUCIBLES"/>
    <s v="TRANSACCIONES DEL DIA 03/26/2019SPYRAL - GESTION ADMINISTRATIVA"/>
    <n v="35.369999999999997"/>
    <n v="0"/>
    <s v="PLAZA NUEVO TOCUMEN"/>
    <x v="4"/>
  </r>
  <r>
    <n v="165"/>
    <d v="2019-05-09T00:00:00"/>
    <x v="11"/>
    <x v="11"/>
    <x v="1"/>
    <s v="ADMINISTRACION DE SUCURSALES"/>
    <s v="NC GASTO NO DEDUCIBLES"/>
    <s v="TRANSACCIONES DEL DIA 05/09/2019SPYRAL - GESTION ADMINISTRATIVA"/>
    <n v="32.799999999999997"/>
    <n v="0"/>
    <s v="PLAZA NUEVO TOCUMEN"/>
    <x v="4"/>
  </r>
  <r>
    <n v="165"/>
    <d v="2019-06-03T00:00:00"/>
    <x v="2"/>
    <x v="2"/>
    <x v="1"/>
    <s v="ADMINISTRACION DE SUCURSALES"/>
    <s v="NC GASTO NO DEDUCIBLES"/>
    <s v="TRANSACCIONES DEL DIA 06/03/2019SPYRAL - GESTION ADMINISTRATIVA"/>
    <n v="39"/>
    <n v="0"/>
    <s v="PLAZA NUEVO TOCUMEN"/>
    <x v="4"/>
  </r>
  <r>
    <n v="165"/>
    <d v="2019-07-08T00:00:00"/>
    <x v="6"/>
    <x v="6"/>
    <x v="1"/>
    <s v="ADMINISTRACION DE SUCURSALES"/>
    <s v="NC GASTO NO DEDUCIBLES"/>
    <s v="TRANSACCIONES DEL DIA 07/08/2019SPYRAL - GESTION ADMINISTRATIVA"/>
    <n v="35.75"/>
    <n v="0"/>
    <s v="PLAZA NUEVO TOCUMEN"/>
    <x v="4"/>
  </r>
  <r>
    <n v="165"/>
    <d v="2019-07-23T00:00:00"/>
    <x v="6"/>
    <x v="6"/>
    <x v="1"/>
    <s v="ADMINISTRACION DE SUCURSALES"/>
    <s v="NC GASTO NO DEDUCIBLES"/>
    <s v="TRANSACCIONES DEL DIA 07/23/2019SPYRAL - GESTION ADMINISTRATIVA"/>
    <n v="32.130000000000003"/>
    <n v="0"/>
    <s v="PLAZA NUEVO TOCUMEN"/>
    <x v="4"/>
  </r>
  <r>
    <n v="196"/>
    <d v="2019-02-15T00:00:00"/>
    <x v="8"/>
    <x v="8"/>
    <x v="1"/>
    <s v="ADMINISTRACION DE SUCURSALES"/>
    <s v="NC GASTO NO DEDUCIBLES"/>
    <s v="TRANSACCIONES DEL DIA 02/15/2019SPYRAL - GESTION ADMINISTRATIVA"/>
    <n v="38.64"/>
    <n v="0"/>
    <s v="SANTA MARIA"/>
    <x v="4"/>
  </r>
  <r>
    <n v="196"/>
    <d v="2019-03-27T00:00:00"/>
    <x v="9"/>
    <x v="9"/>
    <x v="1"/>
    <s v="ADMINISTRACION DE SUCURSALES"/>
    <s v="NC GASTO NO DEDUCIBLES"/>
    <s v="TRANSACCIONES DEL DIA 03/27/2019SPYRAL - GESTION ADMINISTRATIVA"/>
    <n v="31.55"/>
    <n v="0"/>
    <s v="SANTA MARIA"/>
    <x v="4"/>
  </r>
  <r>
    <n v="196"/>
    <d v="2019-05-09T00:00:00"/>
    <x v="11"/>
    <x v="11"/>
    <x v="1"/>
    <s v="ADMINISTRACION DE SUCURSALES"/>
    <s v="NC GASTO NO DEDUCIBLES"/>
    <s v="TRANSACCIONES DEL DIA 05/09/2019SPYRAL - GESTION ADMINISTRATIVA"/>
    <n v="43.38"/>
    <n v="0"/>
    <s v="SANTA MARIA"/>
    <x v="4"/>
  </r>
  <r>
    <n v="196"/>
    <d v="2019-06-03T00:00:00"/>
    <x v="2"/>
    <x v="2"/>
    <x v="1"/>
    <s v="ADMINISTRACION DE SUCURSALES"/>
    <s v="NC GASTO NO DEDUCIBLES"/>
    <s v="TRANSACCIONES DEL DIA 06/03/2019SPYRAL - GESTION ADMINISTRATIVA"/>
    <n v="25.47"/>
    <n v="0"/>
    <s v="SANTA MARIA"/>
    <x v="4"/>
  </r>
</pivotCacheRecords>
</file>

<file path=xl/pivotCache/pivotCacheRecords3.xml><?xml version="1.0" encoding="utf-8"?>
<pivotCacheRecords xmlns="http://schemas.openxmlformats.org/spreadsheetml/2006/main" xmlns:r="http://schemas.openxmlformats.org/officeDocument/2006/relationships" count="912">
  <r>
    <x v="0"/>
    <x v="0"/>
    <x v="0"/>
    <m/>
    <n v="340"/>
    <x v="0"/>
  </r>
  <r>
    <x v="0"/>
    <x v="0"/>
    <x v="0"/>
    <m/>
    <n v="340"/>
    <x v="1"/>
  </r>
  <r>
    <x v="0"/>
    <x v="1"/>
    <x v="1"/>
    <n v="-29.260000000000105"/>
    <n v="170.88399999999999"/>
    <x v="0"/>
  </r>
  <r>
    <x v="0"/>
    <x v="1"/>
    <x v="1"/>
    <n v="-29.260000000000105"/>
    <n v="170.88399999999999"/>
    <x v="1"/>
  </r>
  <r>
    <x v="0"/>
    <x v="2"/>
    <x v="2"/>
    <n v="23.049999999999983"/>
    <n v="206.5446"/>
    <x v="0"/>
  </r>
  <r>
    <x v="0"/>
    <x v="2"/>
    <x v="2"/>
    <n v="23.049999999999983"/>
    <n v="206.5446"/>
    <x v="1"/>
  </r>
  <r>
    <x v="0"/>
    <x v="3"/>
    <x v="3"/>
    <n v="165.64"/>
    <n v="1800"/>
    <x v="0"/>
  </r>
  <r>
    <x v="0"/>
    <x v="3"/>
    <x v="3"/>
    <n v="165.64"/>
    <n v="1800"/>
    <x v="1"/>
  </r>
  <r>
    <x v="0"/>
    <x v="4"/>
    <x v="4"/>
    <n v="215.24"/>
    <n v="1333.5740000000001"/>
    <x v="0"/>
  </r>
  <r>
    <x v="0"/>
    <x v="4"/>
    <x v="4"/>
    <n v="215.24"/>
    <n v="1333.5740000000001"/>
    <x v="1"/>
  </r>
  <r>
    <x v="0"/>
    <x v="5"/>
    <x v="5"/>
    <n v="0"/>
    <n v="100"/>
    <x v="0"/>
  </r>
  <r>
    <x v="0"/>
    <x v="5"/>
    <x v="5"/>
    <n v="0"/>
    <n v="100"/>
    <x v="1"/>
  </r>
  <r>
    <x v="1"/>
    <x v="0"/>
    <x v="0"/>
    <m/>
    <n v="232"/>
    <x v="0"/>
  </r>
  <r>
    <x v="1"/>
    <x v="0"/>
    <x v="0"/>
    <m/>
    <n v="232"/>
    <x v="1"/>
  </r>
  <r>
    <x v="1"/>
    <x v="1"/>
    <x v="1"/>
    <n v="-502.27"/>
    <n v="1918.165"/>
    <x v="0"/>
  </r>
  <r>
    <x v="1"/>
    <x v="1"/>
    <x v="1"/>
    <n v="-502.27"/>
    <n v="1918.165"/>
    <x v="1"/>
  </r>
  <r>
    <x v="1"/>
    <x v="2"/>
    <x v="2"/>
    <n v="29.5"/>
    <n v="34.444400000000002"/>
    <x v="0"/>
  </r>
  <r>
    <x v="1"/>
    <x v="2"/>
    <x v="2"/>
    <n v="29.5"/>
    <n v="34.444400000000002"/>
    <x v="1"/>
  </r>
  <r>
    <x v="1"/>
    <x v="3"/>
    <x v="3"/>
    <n v="13.960000000000036"/>
    <n v="1224"/>
    <x v="0"/>
  </r>
  <r>
    <x v="1"/>
    <x v="3"/>
    <x v="3"/>
    <n v="13.960000000000036"/>
    <n v="1224"/>
    <x v="1"/>
  </r>
  <r>
    <x v="1"/>
    <x v="4"/>
    <x v="4"/>
    <n v="-72"/>
    <n v="682.928"/>
    <x v="0"/>
  </r>
  <r>
    <x v="1"/>
    <x v="4"/>
    <x v="4"/>
    <n v="-72"/>
    <n v="682.928"/>
    <x v="1"/>
  </r>
  <r>
    <x v="1"/>
    <x v="5"/>
    <x v="5"/>
    <m/>
    <n v="100"/>
    <x v="0"/>
  </r>
  <r>
    <x v="1"/>
    <x v="5"/>
    <x v="5"/>
    <m/>
    <n v="100"/>
    <x v="1"/>
  </r>
  <r>
    <x v="2"/>
    <x v="0"/>
    <x v="0"/>
    <m/>
    <n v="368"/>
    <x v="0"/>
  </r>
  <r>
    <x v="2"/>
    <x v="0"/>
    <x v="0"/>
    <m/>
    <n v="368"/>
    <x v="1"/>
  </r>
  <r>
    <x v="2"/>
    <x v="1"/>
    <x v="1"/>
    <n v="-227.33000000000004"/>
    <n v="713.70420000000001"/>
    <x v="0"/>
  </r>
  <r>
    <x v="2"/>
    <x v="1"/>
    <x v="1"/>
    <n v="-227.33000000000004"/>
    <n v="713.70420000000001"/>
    <x v="1"/>
  </r>
  <r>
    <x v="2"/>
    <x v="2"/>
    <x v="2"/>
    <n v="6.0499999999999829"/>
    <n v="164.39859999999999"/>
    <x v="0"/>
  </r>
  <r>
    <x v="2"/>
    <x v="2"/>
    <x v="2"/>
    <n v="6.0499999999999829"/>
    <n v="164.39859999999999"/>
    <x v="1"/>
  </r>
  <r>
    <x v="2"/>
    <x v="3"/>
    <x v="3"/>
    <n v="-192.96000000000004"/>
    <n v="1944"/>
    <x v="0"/>
  </r>
  <r>
    <x v="2"/>
    <x v="3"/>
    <x v="3"/>
    <n v="-192.96000000000004"/>
    <n v="1944"/>
    <x v="1"/>
  </r>
  <r>
    <x v="2"/>
    <x v="4"/>
    <x v="4"/>
    <n v="-8"/>
    <n v="1627.5476000000001"/>
    <x v="0"/>
  </r>
  <r>
    <x v="2"/>
    <x v="4"/>
    <x v="4"/>
    <n v="-8"/>
    <n v="1627.5476000000001"/>
    <x v="1"/>
  </r>
  <r>
    <x v="2"/>
    <x v="5"/>
    <x v="5"/>
    <m/>
    <n v="264"/>
    <x v="0"/>
  </r>
  <r>
    <x v="2"/>
    <x v="5"/>
    <x v="5"/>
    <m/>
    <n v="264"/>
    <x v="1"/>
  </r>
  <r>
    <x v="3"/>
    <x v="0"/>
    <x v="0"/>
    <m/>
    <n v="246"/>
    <x v="0"/>
  </r>
  <r>
    <x v="3"/>
    <x v="0"/>
    <x v="0"/>
    <m/>
    <n v="246"/>
    <x v="1"/>
  </r>
  <r>
    <x v="3"/>
    <x v="1"/>
    <x v="1"/>
    <n v="-139.23000000000002"/>
    <n v="601.20060000000001"/>
    <x v="0"/>
  </r>
  <r>
    <x v="3"/>
    <x v="1"/>
    <x v="1"/>
    <n v="-139.23000000000002"/>
    <n v="601.20060000000001"/>
    <x v="1"/>
  </r>
  <r>
    <x v="3"/>
    <x v="2"/>
    <x v="2"/>
    <n v="14.399999999999991"/>
    <n v="41.252000000000002"/>
    <x v="0"/>
  </r>
  <r>
    <x v="3"/>
    <x v="2"/>
    <x v="2"/>
    <n v="14.399999999999991"/>
    <n v="41.252000000000002"/>
    <x v="1"/>
  </r>
  <r>
    <x v="3"/>
    <x v="3"/>
    <x v="3"/>
    <n v="79.510000000000048"/>
    <n v="1296"/>
    <x v="0"/>
  </r>
  <r>
    <x v="3"/>
    <x v="3"/>
    <x v="3"/>
    <n v="79.510000000000048"/>
    <n v="1296"/>
    <x v="1"/>
  </r>
  <r>
    <x v="3"/>
    <x v="4"/>
    <x v="4"/>
    <n v="-20.689999999999998"/>
    <n v="35.943600000000004"/>
    <x v="0"/>
  </r>
  <r>
    <x v="3"/>
    <x v="4"/>
    <x v="4"/>
    <n v="-20.689999999999998"/>
    <n v="35.943600000000004"/>
    <x v="1"/>
  </r>
  <r>
    <x v="3"/>
    <x v="5"/>
    <x v="5"/>
    <n v="-25"/>
    <n v="100"/>
    <x v="0"/>
  </r>
  <r>
    <x v="3"/>
    <x v="5"/>
    <x v="5"/>
    <n v="-25"/>
    <n v="100"/>
    <x v="1"/>
  </r>
  <r>
    <x v="4"/>
    <x v="0"/>
    <x v="0"/>
    <m/>
    <n v="666"/>
    <x v="0"/>
  </r>
  <r>
    <x v="4"/>
    <x v="0"/>
    <x v="0"/>
    <m/>
    <n v="666"/>
    <x v="1"/>
  </r>
  <r>
    <x v="4"/>
    <x v="1"/>
    <x v="1"/>
    <n v="4525.2200000000012"/>
    <n v="51258.410799999998"/>
    <x v="0"/>
  </r>
  <r>
    <x v="4"/>
    <x v="1"/>
    <x v="1"/>
    <n v="4525.2200000000012"/>
    <n v="51258.410799999998"/>
    <x v="1"/>
  </r>
  <r>
    <x v="4"/>
    <x v="2"/>
    <x v="2"/>
    <n v="32.700000000000003"/>
    <n v="243.5496"/>
    <x v="0"/>
  </r>
  <r>
    <x v="4"/>
    <x v="2"/>
    <x v="2"/>
    <n v="32.700000000000003"/>
    <n v="243.5496"/>
    <x v="1"/>
  </r>
  <r>
    <x v="4"/>
    <x v="3"/>
    <x v="3"/>
    <n v="395.67000000000007"/>
    <n v="3528"/>
    <x v="0"/>
  </r>
  <r>
    <x v="4"/>
    <x v="3"/>
    <x v="3"/>
    <n v="395.67000000000007"/>
    <n v="3528"/>
    <x v="1"/>
  </r>
  <r>
    <x v="4"/>
    <x v="4"/>
    <x v="4"/>
    <n v="412.58000000000015"/>
    <n v="2349.0025999999998"/>
    <x v="0"/>
  </r>
  <r>
    <x v="4"/>
    <x v="4"/>
    <x v="4"/>
    <n v="412.58000000000015"/>
    <n v="2349.0025999999998"/>
    <x v="1"/>
  </r>
  <r>
    <x v="4"/>
    <x v="5"/>
    <x v="5"/>
    <m/>
    <n v="420"/>
    <x v="0"/>
  </r>
  <r>
    <x v="4"/>
    <x v="5"/>
    <x v="5"/>
    <m/>
    <n v="420"/>
    <x v="1"/>
  </r>
  <r>
    <x v="5"/>
    <x v="0"/>
    <x v="0"/>
    <m/>
    <n v="178"/>
    <x v="0"/>
  </r>
  <r>
    <x v="5"/>
    <x v="0"/>
    <x v="0"/>
    <m/>
    <n v="178"/>
    <x v="1"/>
  </r>
  <r>
    <x v="5"/>
    <x v="1"/>
    <x v="1"/>
    <n v="-66.170000000000044"/>
    <n v="405.41660000000002"/>
    <x v="0"/>
  </r>
  <r>
    <x v="5"/>
    <x v="1"/>
    <x v="1"/>
    <n v="-66.170000000000044"/>
    <n v="405.41660000000002"/>
    <x v="1"/>
  </r>
  <r>
    <x v="5"/>
    <x v="2"/>
    <x v="2"/>
    <n v="55.699999999999989"/>
    <n v="93.071200000000005"/>
    <x v="0"/>
  </r>
  <r>
    <x v="5"/>
    <x v="2"/>
    <x v="2"/>
    <n v="55.699999999999989"/>
    <n v="93.071200000000005"/>
    <x v="1"/>
  </r>
  <r>
    <x v="5"/>
    <x v="3"/>
    <x v="3"/>
    <n v="216.06000000000012"/>
    <n v="936"/>
    <x v="0"/>
  </r>
  <r>
    <x v="5"/>
    <x v="3"/>
    <x v="3"/>
    <n v="216.06000000000012"/>
    <n v="936"/>
    <x v="1"/>
  </r>
  <r>
    <x v="5"/>
    <x v="4"/>
    <x v="4"/>
    <n v="0"/>
    <n v="17.971800000000002"/>
    <x v="0"/>
  </r>
  <r>
    <x v="5"/>
    <x v="4"/>
    <x v="4"/>
    <n v="0"/>
    <n v="17.971800000000002"/>
    <x v="1"/>
  </r>
  <r>
    <x v="5"/>
    <x v="5"/>
    <x v="5"/>
    <m/>
    <n v="100"/>
    <x v="0"/>
  </r>
  <r>
    <x v="5"/>
    <x v="5"/>
    <x v="5"/>
    <m/>
    <n v="100"/>
    <x v="1"/>
  </r>
  <r>
    <x v="6"/>
    <x v="0"/>
    <x v="0"/>
    <m/>
    <n v="136"/>
    <x v="0"/>
  </r>
  <r>
    <x v="6"/>
    <x v="0"/>
    <x v="0"/>
    <m/>
    <n v="136"/>
    <x v="1"/>
  </r>
  <r>
    <x v="6"/>
    <x v="1"/>
    <x v="1"/>
    <n v="-91.059999999999945"/>
    <n v="1056.9844000000001"/>
    <x v="0"/>
  </r>
  <r>
    <x v="6"/>
    <x v="1"/>
    <x v="1"/>
    <n v="-91.059999999999945"/>
    <n v="1056.9844000000001"/>
    <x v="1"/>
  </r>
  <r>
    <x v="6"/>
    <x v="2"/>
    <x v="2"/>
    <n v="-1.4500000000000028"/>
    <n v="122.74"/>
    <x v="0"/>
  </r>
  <r>
    <x v="6"/>
    <x v="2"/>
    <x v="2"/>
    <n v="-1.4500000000000028"/>
    <n v="122.74"/>
    <x v="1"/>
  </r>
  <r>
    <x v="6"/>
    <x v="3"/>
    <x v="3"/>
    <n v="133.80000000000001"/>
    <n v="720"/>
    <x v="0"/>
  </r>
  <r>
    <x v="6"/>
    <x v="3"/>
    <x v="3"/>
    <n v="133.80000000000001"/>
    <n v="720"/>
    <x v="1"/>
  </r>
  <r>
    <x v="6"/>
    <x v="4"/>
    <x v="4"/>
    <n v="44.91"/>
    <n v="317.98840000000001"/>
    <x v="0"/>
  </r>
  <r>
    <x v="6"/>
    <x v="4"/>
    <x v="4"/>
    <n v="44.91"/>
    <n v="317.98840000000001"/>
    <x v="1"/>
  </r>
  <r>
    <x v="6"/>
    <x v="5"/>
    <x v="5"/>
    <n v="0"/>
    <n v="100"/>
    <x v="0"/>
  </r>
  <r>
    <x v="6"/>
    <x v="5"/>
    <x v="5"/>
    <n v="0"/>
    <n v="100"/>
    <x v="1"/>
  </r>
  <r>
    <x v="7"/>
    <x v="0"/>
    <x v="0"/>
    <m/>
    <n v="218"/>
    <x v="0"/>
  </r>
  <r>
    <x v="7"/>
    <x v="0"/>
    <x v="0"/>
    <m/>
    <n v="218"/>
    <x v="1"/>
  </r>
  <r>
    <x v="7"/>
    <x v="1"/>
    <x v="1"/>
    <n v="-780.56000000000006"/>
    <n v="211.30160000000001"/>
    <x v="0"/>
  </r>
  <r>
    <x v="7"/>
    <x v="1"/>
    <x v="1"/>
    <n v="-780.56000000000006"/>
    <n v="211.30160000000001"/>
    <x v="1"/>
  </r>
  <r>
    <x v="7"/>
    <x v="2"/>
    <x v="2"/>
    <n v="1.5000000000000071"/>
    <n v="112.173"/>
    <x v="0"/>
  </r>
  <r>
    <x v="7"/>
    <x v="2"/>
    <x v="2"/>
    <n v="1.5000000000000071"/>
    <n v="112.173"/>
    <x v="1"/>
  </r>
  <r>
    <x v="7"/>
    <x v="3"/>
    <x v="3"/>
    <n v="79.610000000000014"/>
    <n v="1152"/>
    <x v="0"/>
  </r>
  <r>
    <x v="7"/>
    <x v="3"/>
    <x v="3"/>
    <n v="79.610000000000014"/>
    <n v="1152"/>
    <x v="1"/>
  </r>
  <r>
    <x v="7"/>
    <x v="4"/>
    <x v="4"/>
    <n v="-226.64999999999986"/>
    <n v="2755.7266"/>
    <x v="0"/>
  </r>
  <r>
    <x v="7"/>
    <x v="4"/>
    <x v="4"/>
    <n v="-226.64999999999986"/>
    <n v="2755.7266"/>
    <x v="1"/>
  </r>
  <r>
    <x v="7"/>
    <x v="5"/>
    <x v="5"/>
    <n v="0"/>
    <n v="100"/>
    <x v="0"/>
  </r>
  <r>
    <x v="7"/>
    <x v="5"/>
    <x v="5"/>
    <n v="0"/>
    <n v="100"/>
    <x v="1"/>
  </r>
  <r>
    <x v="8"/>
    <x v="0"/>
    <x v="0"/>
    <m/>
    <n v="300"/>
    <x v="0"/>
  </r>
  <r>
    <x v="8"/>
    <x v="0"/>
    <x v="0"/>
    <m/>
    <n v="300"/>
    <x v="1"/>
  </r>
  <r>
    <x v="8"/>
    <x v="1"/>
    <x v="1"/>
    <n v="-12.700000000000017"/>
    <n v="1402.21"/>
    <x v="0"/>
  </r>
  <r>
    <x v="8"/>
    <x v="1"/>
    <x v="1"/>
    <n v="-12.700000000000017"/>
    <n v="1402.21"/>
    <x v="1"/>
  </r>
  <r>
    <x v="8"/>
    <x v="2"/>
    <x v="2"/>
    <n v="592.49999999999989"/>
    <n v="1674.6702"/>
    <x v="0"/>
  </r>
  <r>
    <x v="8"/>
    <x v="2"/>
    <x v="2"/>
    <n v="592.49999999999989"/>
    <n v="1674.6702"/>
    <x v="1"/>
  </r>
  <r>
    <x v="8"/>
    <x v="3"/>
    <x v="3"/>
    <n v="372.98"/>
    <n v="1584"/>
    <x v="0"/>
  </r>
  <r>
    <x v="8"/>
    <x v="3"/>
    <x v="3"/>
    <n v="372.98"/>
    <n v="1584"/>
    <x v="1"/>
  </r>
  <r>
    <x v="8"/>
    <x v="4"/>
    <x v="4"/>
    <n v="91.03"/>
    <n v="68.382599999999996"/>
    <x v="0"/>
  </r>
  <r>
    <x v="8"/>
    <x v="4"/>
    <x v="4"/>
    <n v="91.03"/>
    <n v="68.382599999999996"/>
    <x v="1"/>
  </r>
  <r>
    <x v="8"/>
    <x v="5"/>
    <x v="5"/>
    <n v="5.7999999999999972"/>
    <n v="100"/>
    <x v="0"/>
  </r>
  <r>
    <x v="8"/>
    <x v="5"/>
    <x v="5"/>
    <n v="5.7999999999999972"/>
    <n v="100"/>
    <x v="1"/>
  </r>
  <r>
    <x v="9"/>
    <x v="0"/>
    <x v="0"/>
    <m/>
    <n v="382"/>
    <x v="0"/>
  </r>
  <r>
    <x v="9"/>
    <x v="0"/>
    <x v="0"/>
    <m/>
    <n v="382"/>
    <x v="1"/>
  </r>
  <r>
    <x v="9"/>
    <x v="1"/>
    <x v="1"/>
    <n v="1239.2100000000009"/>
    <n v="15281.15"/>
    <x v="0"/>
  </r>
  <r>
    <x v="9"/>
    <x v="1"/>
    <x v="1"/>
    <n v="1239.2100000000009"/>
    <n v="15281.15"/>
    <x v="1"/>
  </r>
  <r>
    <x v="9"/>
    <x v="2"/>
    <x v="2"/>
    <n v="0"/>
    <n v="35.663800000000002"/>
    <x v="0"/>
  </r>
  <r>
    <x v="9"/>
    <x v="2"/>
    <x v="2"/>
    <n v="0"/>
    <n v="35.663800000000002"/>
    <x v="1"/>
  </r>
  <r>
    <x v="9"/>
    <x v="3"/>
    <x v="3"/>
    <n v="387.4"/>
    <n v="2016"/>
    <x v="0"/>
  </r>
  <r>
    <x v="9"/>
    <x v="3"/>
    <x v="3"/>
    <n v="387.4"/>
    <n v="2016"/>
    <x v="1"/>
  </r>
  <r>
    <x v="9"/>
    <x v="4"/>
    <x v="4"/>
    <n v="-72.63"/>
    <n v="1096.279"/>
    <x v="0"/>
  </r>
  <r>
    <x v="9"/>
    <x v="4"/>
    <x v="4"/>
    <n v="-72.63"/>
    <n v="1096.279"/>
    <x v="1"/>
  </r>
  <r>
    <x v="9"/>
    <x v="5"/>
    <x v="5"/>
    <m/>
    <n v="100"/>
    <x v="0"/>
  </r>
  <r>
    <x v="9"/>
    <x v="5"/>
    <x v="5"/>
    <m/>
    <n v="100"/>
    <x v="1"/>
  </r>
  <r>
    <x v="10"/>
    <x v="0"/>
    <x v="0"/>
    <m/>
    <n v="246"/>
    <x v="0"/>
  </r>
  <r>
    <x v="10"/>
    <x v="0"/>
    <x v="0"/>
    <m/>
    <n v="246"/>
    <x v="1"/>
  </r>
  <r>
    <x v="10"/>
    <x v="1"/>
    <x v="1"/>
    <m/>
    <n v="0"/>
    <x v="0"/>
  </r>
  <r>
    <x v="10"/>
    <x v="1"/>
    <x v="1"/>
    <m/>
    <n v="0"/>
    <x v="1"/>
  </r>
  <r>
    <x v="10"/>
    <x v="2"/>
    <x v="2"/>
    <n v="-40.300000000000011"/>
    <n v="117.6598"/>
    <x v="0"/>
  </r>
  <r>
    <x v="10"/>
    <x v="2"/>
    <x v="2"/>
    <n v="-40.300000000000011"/>
    <n v="117.6598"/>
    <x v="1"/>
  </r>
  <r>
    <x v="10"/>
    <x v="3"/>
    <x v="3"/>
    <n v="311.61999999999989"/>
    <n v="1296"/>
    <x v="0"/>
  </r>
  <r>
    <x v="10"/>
    <x v="3"/>
    <x v="3"/>
    <n v="311.61999999999989"/>
    <n v="1296"/>
    <x v="1"/>
  </r>
  <r>
    <x v="10"/>
    <x v="4"/>
    <x v="4"/>
    <n v="-21.4"/>
    <n v="1401.7994000000001"/>
    <x v="0"/>
  </r>
  <r>
    <x v="10"/>
    <x v="4"/>
    <x v="4"/>
    <n v="-21.4"/>
    <n v="1401.7994000000001"/>
    <x v="1"/>
  </r>
  <r>
    <x v="10"/>
    <x v="5"/>
    <x v="5"/>
    <n v="0"/>
    <n v="100"/>
    <x v="0"/>
  </r>
  <r>
    <x v="10"/>
    <x v="5"/>
    <x v="5"/>
    <n v="0"/>
    <n v="100"/>
    <x v="1"/>
  </r>
  <r>
    <x v="11"/>
    <x v="0"/>
    <x v="0"/>
    <m/>
    <n v="382"/>
    <x v="0"/>
  </r>
  <r>
    <x v="11"/>
    <x v="0"/>
    <x v="0"/>
    <m/>
    <n v="382"/>
    <x v="1"/>
  </r>
  <r>
    <x v="11"/>
    <x v="1"/>
    <x v="1"/>
    <n v="6513.8500000000076"/>
    <n v="40799.469799999999"/>
    <x v="0"/>
  </r>
  <r>
    <x v="11"/>
    <x v="1"/>
    <x v="1"/>
    <n v="6513.8500000000076"/>
    <n v="40799.469799999999"/>
    <x v="1"/>
  </r>
  <r>
    <x v="11"/>
    <x v="2"/>
    <x v="2"/>
    <n v="-42.699999999999989"/>
    <n v="191.12100000000001"/>
    <x v="0"/>
  </r>
  <r>
    <x v="11"/>
    <x v="2"/>
    <x v="2"/>
    <n v="-42.699999999999989"/>
    <n v="191.12100000000001"/>
    <x v="1"/>
  </r>
  <r>
    <x v="11"/>
    <x v="3"/>
    <x v="3"/>
    <n v="175.00000000000045"/>
    <n v="2016"/>
    <x v="0"/>
  </r>
  <r>
    <x v="11"/>
    <x v="3"/>
    <x v="3"/>
    <n v="175.00000000000045"/>
    <n v="2016"/>
    <x v="1"/>
  </r>
  <r>
    <x v="11"/>
    <x v="4"/>
    <x v="4"/>
    <n v="1175.9999999999995"/>
    <n v="8638.4416000000001"/>
    <x v="0"/>
  </r>
  <r>
    <x v="11"/>
    <x v="4"/>
    <x v="4"/>
    <n v="1175.9999999999995"/>
    <n v="8638.4416000000001"/>
    <x v="1"/>
  </r>
  <r>
    <x v="11"/>
    <x v="5"/>
    <x v="5"/>
    <m/>
    <n v="100"/>
    <x v="0"/>
  </r>
  <r>
    <x v="11"/>
    <x v="5"/>
    <x v="5"/>
    <m/>
    <n v="100"/>
    <x v="1"/>
  </r>
  <r>
    <x v="12"/>
    <x v="0"/>
    <x v="0"/>
    <m/>
    <n v="164"/>
    <x v="0"/>
  </r>
  <r>
    <x v="12"/>
    <x v="0"/>
    <x v="0"/>
    <m/>
    <n v="164"/>
    <x v="1"/>
  </r>
  <r>
    <x v="12"/>
    <x v="1"/>
    <x v="1"/>
    <n v="-398.44"/>
    <n v="963.19839999999999"/>
    <x v="0"/>
  </r>
  <r>
    <x v="12"/>
    <x v="1"/>
    <x v="1"/>
    <n v="-398.44"/>
    <n v="963.19839999999999"/>
    <x v="1"/>
  </r>
  <r>
    <x v="12"/>
    <x v="2"/>
    <x v="2"/>
    <n v="2.4000000000000057"/>
    <n v="36.476599999999998"/>
    <x v="0"/>
  </r>
  <r>
    <x v="12"/>
    <x v="2"/>
    <x v="2"/>
    <n v="2.4000000000000057"/>
    <n v="36.476599999999998"/>
    <x v="1"/>
  </r>
  <r>
    <x v="12"/>
    <x v="3"/>
    <x v="3"/>
    <n v="-49.260000000000048"/>
    <n v="864"/>
    <x v="0"/>
  </r>
  <r>
    <x v="12"/>
    <x v="3"/>
    <x v="3"/>
    <n v="-49.260000000000048"/>
    <n v="864"/>
    <x v="1"/>
  </r>
  <r>
    <x v="12"/>
    <x v="4"/>
    <x v="4"/>
    <n v="0"/>
    <n v="17.971800000000002"/>
    <x v="0"/>
  </r>
  <r>
    <x v="12"/>
    <x v="4"/>
    <x v="4"/>
    <n v="0"/>
    <n v="17.971800000000002"/>
    <x v="1"/>
  </r>
  <r>
    <x v="12"/>
    <x v="5"/>
    <x v="5"/>
    <m/>
    <n v="100"/>
    <x v="0"/>
  </r>
  <r>
    <x v="12"/>
    <x v="5"/>
    <x v="5"/>
    <m/>
    <n v="100"/>
    <x v="1"/>
  </r>
  <r>
    <x v="13"/>
    <x v="0"/>
    <x v="0"/>
    <m/>
    <n v="192"/>
    <x v="0"/>
  </r>
  <r>
    <x v="13"/>
    <x v="0"/>
    <x v="0"/>
    <m/>
    <n v="192"/>
    <x v="1"/>
  </r>
  <r>
    <x v="13"/>
    <x v="1"/>
    <x v="1"/>
    <n v="-467.50000000000006"/>
    <n v="888.10699999999997"/>
    <x v="0"/>
  </r>
  <r>
    <x v="13"/>
    <x v="1"/>
    <x v="1"/>
    <n v="-467.50000000000006"/>
    <n v="888.10699999999997"/>
    <x v="1"/>
  </r>
  <r>
    <x v="13"/>
    <x v="2"/>
    <x v="2"/>
    <n v="32.399999999999977"/>
    <n v="372.38600000000002"/>
    <x v="0"/>
  </r>
  <r>
    <x v="13"/>
    <x v="2"/>
    <x v="2"/>
    <n v="32.399999999999977"/>
    <n v="372.38600000000002"/>
    <x v="1"/>
  </r>
  <r>
    <x v="13"/>
    <x v="3"/>
    <x v="3"/>
    <n v="-51.550000000000068"/>
    <n v="1008"/>
    <x v="0"/>
  </r>
  <r>
    <x v="13"/>
    <x v="3"/>
    <x v="3"/>
    <n v="-51.550000000000068"/>
    <n v="1008"/>
    <x v="1"/>
  </r>
  <r>
    <x v="13"/>
    <x v="4"/>
    <x v="4"/>
    <n v="26.79000000000002"/>
    <n v="423.01100000000002"/>
    <x v="0"/>
  </r>
  <r>
    <x v="13"/>
    <x v="4"/>
    <x v="4"/>
    <n v="26.79000000000002"/>
    <n v="423.01100000000002"/>
    <x v="1"/>
  </r>
  <r>
    <x v="13"/>
    <x v="5"/>
    <x v="5"/>
    <n v="0"/>
    <n v="100"/>
    <x v="0"/>
  </r>
  <r>
    <x v="13"/>
    <x v="5"/>
    <x v="5"/>
    <n v="0"/>
    <n v="100"/>
    <x v="1"/>
  </r>
  <r>
    <x v="14"/>
    <x v="0"/>
    <x v="0"/>
    <m/>
    <n v="192"/>
    <x v="0"/>
  </r>
  <r>
    <x v="14"/>
    <x v="0"/>
    <x v="0"/>
    <m/>
    <n v="192"/>
    <x v="1"/>
  </r>
  <r>
    <x v="14"/>
    <x v="1"/>
    <x v="1"/>
    <n v="-219.51000000000002"/>
    <n v="598.56960000000004"/>
    <x v="0"/>
  </r>
  <r>
    <x v="14"/>
    <x v="1"/>
    <x v="1"/>
    <n v="-219.51000000000002"/>
    <n v="598.56960000000004"/>
    <x v="1"/>
  </r>
  <r>
    <x v="14"/>
    <x v="2"/>
    <x v="2"/>
    <n v="-46.609999999999992"/>
    <n v="120.5048"/>
    <x v="0"/>
  </r>
  <r>
    <x v="14"/>
    <x v="2"/>
    <x v="2"/>
    <n v="-46.609999999999992"/>
    <n v="120.5048"/>
    <x v="1"/>
  </r>
  <r>
    <x v="14"/>
    <x v="3"/>
    <x v="3"/>
    <n v="81.37"/>
    <n v="1008"/>
    <x v="0"/>
  </r>
  <r>
    <x v="14"/>
    <x v="3"/>
    <x v="3"/>
    <n v="81.37"/>
    <n v="1008"/>
    <x v="1"/>
  </r>
  <r>
    <x v="14"/>
    <x v="4"/>
    <x v="4"/>
    <n v="8"/>
    <n v="143.77440000000001"/>
    <x v="0"/>
  </r>
  <r>
    <x v="14"/>
    <x v="4"/>
    <x v="4"/>
    <n v="8"/>
    <n v="143.77440000000001"/>
    <x v="1"/>
  </r>
  <r>
    <x v="14"/>
    <x v="5"/>
    <x v="5"/>
    <m/>
    <n v="100"/>
    <x v="0"/>
  </r>
  <r>
    <x v="14"/>
    <x v="5"/>
    <x v="5"/>
    <m/>
    <n v="100"/>
    <x v="1"/>
  </r>
  <r>
    <x v="15"/>
    <x v="0"/>
    <x v="0"/>
    <m/>
    <n v="192"/>
    <x v="0"/>
  </r>
  <r>
    <x v="15"/>
    <x v="0"/>
    <x v="0"/>
    <m/>
    <n v="192"/>
    <x v="1"/>
  </r>
  <r>
    <x v="15"/>
    <x v="1"/>
    <x v="1"/>
    <n v="-4.6999999999999318"/>
    <n v="1522.8358000000001"/>
    <x v="0"/>
  </r>
  <r>
    <x v="15"/>
    <x v="1"/>
    <x v="1"/>
    <n v="-4.6999999999999318"/>
    <n v="1522.8358000000001"/>
    <x v="1"/>
  </r>
  <r>
    <x v="15"/>
    <x v="2"/>
    <x v="2"/>
    <n v="12.900000000000006"/>
    <n v="211.13720000000001"/>
    <x v="0"/>
  </r>
  <r>
    <x v="15"/>
    <x v="2"/>
    <x v="2"/>
    <n v="12.900000000000006"/>
    <n v="211.13720000000001"/>
    <x v="1"/>
  </r>
  <r>
    <x v="15"/>
    <x v="3"/>
    <x v="3"/>
    <n v="296.56999999999994"/>
    <n v="1008"/>
    <x v="0"/>
  </r>
  <r>
    <x v="15"/>
    <x v="3"/>
    <x v="3"/>
    <n v="296.56999999999994"/>
    <n v="1008"/>
    <x v="1"/>
  </r>
  <r>
    <x v="15"/>
    <x v="4"/>
    <x v="4"/>
    <m/>
    <n v="238.77760000000001"/>
    <x v="0"/>
  </r>
  <r>
    <x v="15"/>
    <x v="4"/>
    <x v="4"/>
    <m/>
    <n v="238.77760000000001"/>
    <x v="1"/>
  </r>
  <r>
    <x v="15"/>
    <x v="5"/>
    <x v="5"/>
    <n v="-29.26"/>
    <n v="120"/>
    <x v="0"/>
  </r>
  <r>
    <x v="15"/>
    <x v="5"/>
    <x v="5"/>
    <n v="-29.26"/>
    <n v="120"/>
    <x v="1"/>
  </r>
  <r>
    <x v="16"/>
    <x v="0"/>
    <x v="0"/>
    <m/>
    <n v="408"/>
    <x v="0"/>
  </r>
  <r>
    <x v="16"/>
    <x v="0"/>
    <x v="0"/>
    <m/>
    <n v="408"/>
    <x v="1"/>
  </r>
  <r>
    <x v="16"/>
    <x v="1"/>
    <x v="1"/>
    <n v="1364.9800000000014"/>
    <n v="27089.0154"/>
    <x v="0"/>
  </r>
  <r>
    <x v="16"/>
    <x v="1"/>
    <x v="1"/>
    <n v="1364.9800000000014"/>
    <n v="27089.0154"/>
    <x v="1"/>
  </r>
  <r>
    <x v="16"/>
    <x v="2"/>
    <x v="2"/>
    <n v="-8.1499999999999915"/>
    <n v="194.77879999999999"/>
    <x v="0"/>
  </r>
  <r>
    <x v="16"/>
    <x v="2"/>
    <x v="2"/>
    <n v="-8.1499999999999915"/>
    <n v="194.77879999999999"/>
    <x v="1"/>
  </r>
  <r>
    <x v="16"/>
    <x v="3"/>
    <x v="3"/>
    <n v="624.85"/>
    <n v="2160"/>
    <x v="0"/>
  </r>
  <r>
    <x v="16"/>
    <x v="3"/>
    <x v="3"/>
    <n v="624.85"/>
    <n v="2160"/>
    <x v="1"/>
  </r>
  <r>
    <x v="16"/>
    <x v="4"/>
    <x v="4"/>
    <n v="117.73999999999978"/>
    <n v="5083.9492"/>
    <x v="0"/>
  </r>
  <r>
    <x v="16"/>
    <x v="4"/>
    <x v="4"/>
    <n v="117.73999999999978"/>
    <n v="5083.9492"/>
    <x v="1"/>
  </r>
  <r>
    <x v="16"/>
    <x v="5"/>
    <x v="5"/>
    <n v="0"/>
    <n v="288"/>
    <x v="0"/>
  </r>
  <r>
    <x v="16"/>
    <x v="5"/>
    <x v="5"/>
    <n v="0"/>
    <n v="288"/>
    <x v="1"/>
  </r>
  <r>
    <x v="17"/>
    <x v="0"/>
    <x v="0"/>
    <m/>
    <n v="394"/>
    <x v="0"/>
  </r>
  <r>
    <x v="17"/>
    <x v="0"/>
    <x v="0"/>
    <m/>
    <n v="394"/>
    <x v="1"/>
  </r>
  <r>
    <x v="17"/>
    <x v="1"/>
    <x v="1"/>
    <n v="4927.5199999999932"/>
    <n v="51422.146200000003"/>
    <x v="0"/>
  </r>
  <r>
    <x v="17"/>
    <x v="1"/>
    <x v="1"/>
    <n v="4927.5199999999932"/>
    <n v="51422.146200000003"/>
    <x v="1"/>
  </r>
  <r>
    <x v="17"/>
    <x v="2"/>
    <x v="2"/>
    <n v="-77.849999999999994"/>
    <n v="193.55940000000001"/>
    <x v="0"/>
  </r>
  <r>
    <x v="17"/>
    <x v="2"/>
    <x v="2"/>
    <n v="-77.849999999999994"/>
    <n v="193.55940000000001"/>
    <x v="1"/>
  </r>
  <r>
    <x v="17"/>
    <x v="3"/>
    <x v="3"/>
    <n v="452.32999999999993"/>
    <n v="2088"/>
    <x v="0"/>
  </r>
  <r>
    <x v="17"/>
    <x v="3"/>
    <x v="3"/>
    <n v="452.32999999999993"/>
    <n v="2088"/>
    <x v="1"/>
  </r>
  <r>
    <x v="17"/>
    <x v="4"/>
    <x v="4"/>
    <n v="1592"/>
    <n v="6809.1382000000003"/>
    <x v="0"/>
  </r>
  <r>
    <x v="17"/>
    <x v="4"/>
    <x v="4"/>
    <n v="1592"/>
    <n v="6809.1382000000003"/>
    <x v="1"/>
  </r>
  <r>
    <x v="17"/>
    <x v="5"/>
    <x v="5"/>
    <n v="0"/>
    <n v="264"/>
    <x v="0"/>
  </r>
  <r>
    <x v="17"/>
    <x v="5"/>
    <x v="5"/>
    <n v="0"/>
    <n v="264"/>
    <x v="1"/>
  </r>
  <r>
    <x v="18"/>
    <x v="0"/>
    <x v="0"/>
    <m/>
    <n v="218"/>
    <x v="0"/>
  </r>
  <r>
    <x v="18"/>
    <x v="0"/>
    <x v="0"/>
    <m/>
    <n v="218"/>
    <x v="1"/>
  </r>
  <r>
    <x v="18"/>
    <x v="1"/>
    <x v="1"/>
    <n v="-92.95999999999998"/>
    <n v="892.43340000000001"/>
    <x v="0"/>
  </r>
  <r>
    <x v="18"/>
    <x v="1"/>
    <x v="1"/>
    <n v="-92.95999999999998"/>
    <n v="892.43340000000001"/>
    <x v="1"/>
  </r>
  <r>
    <x v="18"/>
    <x v="2"/>
    <x v="2"/>
    <n v="20.350000000000364"/>
    <n v="121.0128"/>
    <x v="0"/>
  </r>
  <r>
    <x v="18"/>
    <x v="2"/>
    <x v="2"/>
    <n v="20.350000000000364"/>
    <n v="121.0128"/>
    <x v="1"/>
  </r>
  <r>
    <x v="18"/>
    <x v="3"/>
    <x v="3"/>
    <n v="-0.82999999999998408"/>
    <n v="1152"/>
    <x v="0"/>
  </r>
  <r>
    <x v="18"/>
    <x v="3"/>
    <x v="3"/>
    <n v="-0.82999999999998408"/>
    <n v="1152"/>
    <x v="1"/>
  </r>
  <r>
    <x v="18"/>
    <x v="4"/>
    <x v="4"/>
    <n v="63.64"/>
    <n v="36.550199999999997"/>
    <x v="0"/>
  </r>
  <r>
    <x v="18"/>
    <x v="4"/>
    <x v="4"/>
    <n v="63.64"/>
    <n v="36.550199999999997"/>
    <x v="1"/>
  </r>
  <r>
    <x v="18"/>
    <x v="5"/>
    <x v="5"/>
    <m/>
    <n v="168"/>
    <x v="0"/>
  </r>
  <r>
    <x v="18"/>
    <x v="5"/>
    <x v="5"/>
    <m/>
    <n v="168"/>
    <x v="1"/>
  </r>
  <r>
    <x v="19"/>
    <x v="0"/>
    <x v="0"/>
    <m/>
    <n v="218"/>
    <x v="0"/>
  </r>
  <r>
    <x v="19"/>
    <x v="0"/>
    <x v="0"/>
    <m/>
    <n v="218"/>
    <x v="1"/>
  </r>
  <r>
    <x v="19"/>
    <x v="1"/>
    <x v="1"/>
    <n v="-629.88999999999987"/>
    <n v="1193.9677999999999"/>
    <x v="0"/>
  </r>
  <r>
    <x v="19"/>
    <x v="1"/>
    <x v="1"/>
    <n v="-629.88999999999987"/>
    <n v="1193.9677999999999"/>
    <x v="1"/>
  </r>
  <r>
    <x v="19"/>
    <x v="2"/>
    <x v="2"/>
    <n v="28.15"/>
    <n v="50.802999999999997"/>
    <x v="0"/>
  </r>
  <r>
    <x v="19"/>
    <x v="2"/>
    <x v="2"/>
    <n v="28.15"/>
    <n v="50.802999999999997"/>
    <x v="1"/>
  </r>
  <r>
    <x v="19"/>
    <x v="3"/>
    <x v="3"/>
    <n v="208.89999999999998"/>
    <n v="1152"/>
    <x v="0"/>
  </r>
  <r>
    <x v="19"/>
    <x v="3"/>
    <x v="3"/>
    <n v="208.89999999999998"/>
    <n v="1152"/>
    <x v="1"/>
  </r>
  <r>
    <x v="19"/>
    <x v="4"/>
    <x v="4"/>
    <n v="107.98"/>
    <n v="391.67259999999999"/>
    <x v="0"/>
  </r>
  <r>
    <x v="19"/>
    <x v="4"/>
    <x v="4"/>
    <n v="107.98"/>
    <n v="391.67259999999999"/>
    <x v="1"/>
  </r>
  <r>
    <x v="19"/>
    <x v="5"/>
    <x v="5"/>
    <m/>
    <n v="192"/>
    <x v="0"/>
  </r>
  <r>
    <x v="19"/>
    <x v="5"/>
    <x v="5"/>
    <m/>
    <n v="192"/>
    <x v="1"/>
  </r>
  <r>
    <x v="20"/>
    <x v="0"/>
    <x v="0"/>
    <m/>
    <n v="354"/>
    <x v="0"/>
  </r>
  <r>
    <x v="20"/>
    <x v="0"/>
    <x v="0"/>
    <m/>
    <n v="354"/>
    <x v="1"/>
  </r>
  <r>
    <x v="20"/>
    <x v="1"/>
    <x v="1"/>
    <n v="2505.7099999999991"/>
    <n v="7196.2322000000004"/>
    <x v="0"/>
  </r>
  <r>
    <x v="20"/>
    <x v="1"/>
    <x v="1"/>
    <n v="2505.7099999999991"/>
    <n v="7196.2322000000004"/>
    <x v="1"/>
  </r>
  <r>
    <x v="20"/>
    <x v="2"/>
    <x v="2"/>
    <n v="-771.66000000000008"/>
    <n v="6382.9301999999998"/>
    <x v="0"/>
  </r>
  <r>
    <x v="20"/>
    <x v="2"/>
    <x v="2"/>
    <n v="-771.66000000000008"/>
    <n v="6382.9301999999998"/>
    <x v="1"/>
  </r>
  <r>
    <x v="20"/>
    <x v="3"/>
    <x v="3"/>
    <n v="462.77999999999992"/>
    <n v="1872"/>
    <x v="0"/>
  </r>
  <r>
    <x v="20"/>
    <x v="3"/>
    <x v="3"/>
    <n v="462.77999999999992"/>
    <n v="1872"/>
    <x v="1"/>
  </r>
  <r>
    <x v="20"/>
    <x v="4"/>
    <x v="4"/>
    <n v="115.17999999999998"/>
    <n v="220.26679999999999"/>
    <x v="0"/>
  </r>
  <r>
    <x v="20"/>
    <x v="4"/>
    <x v="4"/>
    <n v="115.17999999999998"/>
    <n v="220.26679999999999"/>
    <x v="1"/>
  </r>
  <r>
    <x v="20"/>
    <x v="5"/>
    <x v="5"/>
    <m/>
    <n v="240"/>
    <x v="0"/>
  </r>
  <r>
    <x v="20"/>
    <x v="5"/>
    <x v="5"/>
    <m/>
    <n v="240"/>
    <x v="1"/>
  </r>
  <r>
    <x v="21"/>
    <x v="0"/>
    <x v="0"/>
    <m/>
    <n v="462"/>
    <x v="0"/>
  </r>
  <r>
    <x v="21"/>
    <x v="0"/>
    <x v="0"/>
    <m/>
    <n v="462"/>
    <x v="1"/>
  </r>
  <r>
    <x v="21"/>
    <x v="1"/>
    <x v="1"/>
    <n v="2666.029999999997"/>
    <n v="25032.3734"/>
    <x v="0"/>
  </r>
  <r>
    <x v="21"/>
    <x v="1"/>
    <x v="1"/>
    <n v="2666.029999999997"/>
    <n v="25032.3734"/>
    <x v="1"/>
  </r>
  <r>
    <x v="21"/>
    <x v="2"/>
    <x v="2"/>
    <n v="31.40000000000002"/>
    <n v="177.30240000000001"/>
    <x v="0"/>
  </r>
  <r>
    <x v="21"/>
    <x v="2"/>
    <x v="2"/>
    <n v="31.40000000000002"/>
    <n v="177.30240000000001"/>
    <x v="1"/>
  </r>
  <r>
    <x v="21"/>
    <x v="3"/>
    <x v="3"/>
    <n v="431.96999999999991"/>
    <n v="2448"/>
    <x v="0"/>
  </r>
  <r>
    <x v="21"/>
    <x v="3"/>
    <x v="3"/>
    <n v="431.96999999999991"/>
    <n v="2448"/>
    <x v="1"/>
  </r>
  <r>
    <x v="21"/>
    <x v="4"/>
    <x v="4"/>
    <n v="416"/>
    <n v="406.45440000000002"/>
    <x v="0"/>
  </r>
  <r>
    <x v="21"/>
    <x v="4"/>
    <x v="4"/>
    <n v="416"/>
    <n v="406.45440000000002"/>
    <x v="1"/>
  </r>
  <r>
    <x v="21"/>
    <x v="5"/>
    <x v="5"/>
    <m/>
    <n v="336"/>
    <x v="0"/>
  </r>
  <r>
    <x v="21"/>
    <x v="5"/>
    <x v="5"/>
    <m/>
    <n v="336"/>
    <x v="1"/>
  </r>
  <r>
    <x v="22"/>
    <x v="0"/>
    <x v="0"/>
    <m/>
    <n v="0"/>
    <x v="0"/>
  </r>
  <r>
    <x v="22"/>
    <x v="0"/>
    <x v="0"/>
    <m/>
    <n v="0"/>
    <x v="1"/>
  </r>
  <r>
    <x v="22"/>
    <x v="1"/>
    <x v="1"/>
    <m/>
    <n v="0"/>
    <x v="0"/>
  </r>
  <r>
    <x v="22"/>
    <x v="1"/>
    <x v="1"/>
    <m/>
    <n v="0"/>
    <x v="1"/>
  </r>
  <r>
    <x v="22"/>
    <x v="2"/>
    <x v="2"/>
    <m/>
    <n v="0"/>
    <x v="0"/>
  </r>
  <r>
    <x v="22"/>
    <x v="2"/>
    <x v="2"/>
    <m/>
    <n v="0"/>
    <x v="1"/>
  </r>
  <r>
    <x v="22"/>
    <x v="3"/>
    <x v="3"/>
    <m/>
    <n v="0"/>
    <x v="0"/>
  </r>
  <r>
    <x v="22"/>
    <x v="3"/>
    <x v="3"/>
    <m/>
    <n v="0"/>
    <x v="1"/>
  </r>
  <r>
    <x v="22"/>
    <x v="4"/>
    <x v="4"/>
    <m/>
    <n v="0"/>
    <x v="0"/>
  </r>
  <r>
    <x v="22"/>
    <x v="4"/>
    <x v="4"/>
    <m/>
    <n v="0"/>
    <x v="1"/>
  </r>
  <r>
    <x v="22"/>
    <x v="5"/>
    <x v="5"/>
    <m/>
    <n v="0"/>
    <x v="0"/>
  </r>
  <r>
    <x v="22"/>
    <x v="5"/>
    <x v="5"/>
    <m/>
    <n v="0"/>
    <x v="1"/>
  </r>
  <r>
    <x v="23"/>
    <x v="0"/>
    <x v="0"/>
    <m/>
    <n v="408"/>
    <x v="0"/>
  </r>
  <r>
    <x v="23"/>
    <x v="0"/>
    <x v="0"/>
    <m/>
    <n v="408"/>
    <x v="1"/>
  </r>
  <r>
    <x v="23"/>
    <x v="1"/>
    <x v="1"/>
    <n v="3949.2099999999955"/>
    <n v="13320.9836"/>
    <x v="0"/>
  </r>
  <r>
    <x v="23"/>
    <x v="1"/>
    <x v="1"/>
    <n v="3949.2099999999955"/>
    <n v="13320.9836"/>
    <x v="1"/>
  </r>
  <r>
    <x v="23"/>
    <x v="2"/>
    <x v="2"/>
    <n v="3.7999999999999829"/>
    <n v="70.006600000000006"/>
    <x v="0"/>
  </r>
  <r>
    <x v="23"/>
    <x v="2"/>
    <x v="2"/>
    <n v="3.7999999999999829"/>
    <n v="70.006600000000006"/>
    <x v="1"/>
  </r>
  <r>
    <x v="23"/>
    <x v="3"/>
    <x v="3"/>
    <n v="153.1400000000001"/>
    <n v="2160"/>
    <x v="0"/>
  </r>
  <r>
    <x v="23"/>
    <x v="3"/>
    <x v="3"/>
    <n v="153.1400000000001"/>
    <n v="2160"/>
    <x v="1"/>
  </r>
  <r>
    <x v="23"/>
    <x v="4"/>
    <x v="4"/>
    <n v="496"/>
    <n v="2551.9938000000002"/>
    <x v="0"/>
  </r>
  <r>
    <x v="23"/>
    <x v="4"/>
    <x v="4"/>
    <n v="496"/>
    <n v="2551.9938000000002"/>
    <x v="1"/>
  </r>
  <r>
    <x v="23"/>
    <x v="5"/>
    <x v="5"/>
    <m/>
    <n v="100"/>
    <x v="0"/>
  </r>
  <r>
    <x v="23"/>
    <x v="5"/>
    <x v="5"/>
    <m/>
    <n v="100"/>
    <x v="1"/>
  </r>
  <r>
    <x v="24"/>
    <x v="0"/>
    <x v="0"/>
    <m/>
    <n v="232"/>
    <x v="0"/>
  </r>
  <r>
    <x v="24"/>
    <x v="0"/>
    <x v="0"/>
    <m/>
    <n v="232"/>
    <x v="1"/>
  </r>
  <r>
    <x v="24"/>
    <x v="1"/>
    <x v="1"/>
    <m/>
    <n v="253.34700000000001"/>
    <x v="0"/>
  </r>
  <r>
    <x v="24"/>
    <x v="1"/>
    <x v="1"/>
    <m/>
    <n v="253.34700000000001"/>
    <x v="1"/>
  </r>
  <r>
    <x v="24"/>
    <x v="2"/>
    <x v="2"/>
    <n v="180.7999999999995"/>
    <n v="352.36959999999999"/>
    <x v="0"/>
  </r>
  <r>
    <x v="24"/>
    <x v="2"/>
    <x v="2"/>
    <n v="180.7999999999995"/>
    <n v="352.36959999999999"/>
    <x v="1"/>
  </r>
  <r>
    <x v="24"/>
    <x v="3"/>
    <x v="3"/>
    <n v="185.09000000000003"/>
    <n v="1224"/>
    <x v="0"/>
  </r>
  <r>
    <x v="24"/>
    <x v="3"/>
    <x v="3"/>
    <n v="185.09000000000003"/>
    <n v="1224"/>
    <x v="1"/>
  </r>
  <r>
    <x v="24"/>
    <x v="4"/>
    <x v="4"/>
    <n v="0"/>
    <n v="105.5842"/>
    <x v="0"/>
  </r>
  <r>
    <x v="24"/>
    <x v="4"/>
    <x v="4"/>
    <n v="0"/>
    <n v="105.5842"/>
    <x v="1"/>
  </r>
  <r>
    <x v="24"/>
    <x v="5"/>
    <x v="5"/>
    <n v="0"/>
    <n v="100"/>
    <x v="0"/>
  </r>
  <r>
    <x v="24"/>
    <x v="5"/>
    <x v="5"/>
    <n v="0"/>
    <n v="100"/>
    <x v="1"/>
  </r>
  <r>
    <x v="25"/>
    <x v="0"/>
    <x v="0"/>
    <m/>
    <n v="124"/>
    <x v="0"/>
  </r>
  <r>
    <x v="25"/>
    <x v="0"/>
    <x v="0"/>
    <m/>
    <n v="124"/>
    <x v="1"/>
  </r>
  <r>
    <x v="25"/>
    <x v="1"/>
    <x v="1"/>
    <n v="16.97"/>
    <n v="629.56420000000003"/>
    <x v="0"/>
  </r>
  <r>
    <x v="25"/>
    <x v="1"/>
    <x v="1"/>
    <n v="16.97"/>
    <n v="629.56420000000003"/>
    <x v="1"/>
  </r>
  <r>
    <x v="25"/>
    <x v="2"/>
    <x v="2"/>
    <n v="-38.6"/>
    <n v="179.13140000000001"/>
    <x v="0"/>
  </r>
  <r>
    <x v="25"/>
    <x v="2"/>
    <x v="2"/>
    <n v="-38.6"/>
    <n v="179.13140000000001"/>
    <x v="1"/>
  </r>
  <r>
    <x v="25"/>
    <x v="3"/>
    <x v="3"/>
    <n v="101.61999999999998"/>
    <n v="648"/>
    <x v="0"/>
  </r>
  <r>
    <x v="25"/>
    <x v="3"/>
    <x v="3"/>
    <n v="101.61999999999998"/>
    <n v="648"/>
    <x v="1"/>
  </r>
  <r>
    <x v="25"/>
    <x v="4"/>
    <x v="4"/>
    <m/>
    <n v="35.224800000000002"/>
    <x v="0"/>
  </r>
  <r>
    <x v="25"/>
    <x v="4"/>
    <x v="4"/>
    <m/>
    <n v="35.224800000000002"/>
    <x v="1"/>
  </r>
  <r>
    <x v="25"/>
    <x v="5"/>
    <x v="5"/>
    <m/>
    <n v="48"/>
    <x v="0"/>
  </r>
  <r>
    <x v="25"/>
    <x v="5"/>
    <x v="5"/>
    <m/>
    <n v="48"/>
    <x v="1"/>
  </r>
  <r>
    <x v="26"/>
    <x v="0"/>
    <x v="0"/>
    <m/>
    <n v="218"/>
    <x v="0"/>
  </r>
  <r>
    <x v="26"/>
    <x v="0"/>
    <x v="0"/>
    <m/>
    <n v="218"/>
    <x v="1"/>
  </r>
  <r>
    <x v="26"/>
    <x v="1"/>
    <x v="1"/>
    <n v="-119.62"/>
    <n v="460.57560000000001"/>
    <x v="0"/>
  </r>
  <r>
    <x v="26"/>
    <x v="1"/>
    <x v="1"/>
    <n v="-119.62"/>
    <n v="460.57560000000001"/>
    <x v="1"/>
  </r>
  <r>
    <x v="26"/>
    <x v="2"/>
    <x v="2"/>
    <n v="8.4499999999999922"/>
    <n v="426.44040000000001"/>
    <x v="0"/>
  </r>
  <r>
    <x v="26"/>
    <x v="2"/>
    <x v="2"/>
    <n v="8.4499999999999922"/>
    <n v="426.44040000000001"/>
    <x v="1"/>
  </r>
  <r>
    <x v="26"/>
    <x v="3"/>
    <x v="3"/>
    <n v="33.680000000000064"/>
    <n v="1152"/>
    <x v="0"/>
  </r>
  <r>
    <x v="26"/>
    <x v="3"/>
    <x v="3"/>
    <n v="33.680000000000064"/>
    <n v="1152"/>
    <x v="1"/>
  </r>
  <r>
    <x v="26"/>
    <x v="4"/>
    <x v="4"/>
    <n v="0"/>
    <n v="49.377400000000002"/>
    <x v="0"/>
  </r>
  <r>
    <x v="26"/>
    <x v="4"/>
    <x v="4"/>
    <n v="0"/>
    <n v="49.377400000000002"/>
    <x v="1"/>
  </r>
  <r>
    <x v="26"/>
    <x v="5"/>
    <x v="5"/>
    <m/>
    <n v="144"/>
    <x v="0"/>
  </r>
  <r>
    <x v="26"/>
    <x v="5"/>
    <x v="5"/>
    <m/>
    <n v="144"/>
    <x v="1"/>
  </r>
  <r>
    <x v="27"/>
    <x v="0"/>
    <x v="0"/>
    <m/>
    <n v="612"/>
    <x v="0"/>
  </r>
  <r>
    <x v="27"/>
    <x v="0"/>
    <x v="0"/>
    <m/>
    <n v="612"/>
    <x v="1"/>
  </r>
  <r>
    <x v="27"/>
    <x v="1"/>
    <x v="1"/>
    <n v="-205.80000000000291"/>
    <n v="42669.412199999999"/>
    <x v="0"/>
  </r>
  <r>
    <x v="27"/>
    <x v="1"/>
    <x v="1"/>
    <n v="-205.80000000000291"/>
    <n v="42669.412199999999"/>
    <x v="1"/>
  </r>
  <r>
    <x v="27"/>
    <x v="2"/>
    <x v="2"/>
    <n v="1001.52"/>
    <n v="500.99900000000002"/>
    <x v="0"/>
  </r>
  <r>
    <x v="27"/>
    <x v="2"/>
    <x v="2"/>
    <n v="1001.52"/>
    <n v="500.99900000000002"/>
    <x v="1"/>
  </r>
  <r>
    <x v="27"/>
    <x v="3"/>
    <x v="3"/>
    <n v="-4.67999999999995"/>
    <n v="3240"/>
    <x v="0"/>
  </r>
  <r>
    <x v="27"/>
    <x v="3"/>
    <x v="3"/>
    <n v="-4.67999999999995"/>
    <n v="3240"/>
    <x v="1"/>
  </r>
  <r>
    <x v="27"/>
    <x v="4"/>
    <x v="4"/>
    <n v="246"/>
    <n v="6862.9763999999996"/>
    <x v="0"/>
  </r>
  <r>
    <x v="27"/>
    <x v="4"/>
    <x v="4"/>
    <n v="246"/>
    <n v="6862.9763999999996"/>
    <x v="1"/>
  </r>
  <r>
    <x v="27"/>
    <x v="5"/>
    <x v="5"/>
    <n v="0"/>
    <n v="100"/>
    <x v="0"/>
  </r>
  <r>
    <x v="27"/>
    <x v="5"/>
    <x v="5"/>
    <n v="0"/>
    <n v="100"/>
    <x v="1"/>
  </r>
  <r>
    <x v="28"/>
    <x v="0"/>
    <x v="0"/>
    <m/>
    <n v="192"/>
    <x v="0"/>
  </r>
  <r>
    <x v="28"/>
    <x v="0"/>
    <x v="0"/>
    <m/>
    <n v="192"/>
    <x v="1"/>
  </r>
  <r>
    <x v="28"/>
    <x v="1"/>
    <x v="1"/>
    <n v="55.51"/>
    <n v="779.14639999999997"/>
    <x v="0"/>
  </r>
  <r>
    <x v="28"/>
    <x v="1"/>
    <x v="1"/>
    <n v="55.51"/>
    <n v="779.14639999999997"/>
    <x v="1"/>
  </r>
  <r>
    <x v="28"/>
    <x v="2"/>
    <x v="2"/>
    <n v="64.050000000000011"/>
    <n v="20.5244"/>
    <x v="0"/>
  </r>
  <r>
    <x v="28"/>
    <x v="2"/>
    <x v="2"/>
    <n v="64.050000000000011"/>
    <n v="20.5244"/>
    <x v="1"/>
  </r>
  <r>
    <x v="28"/>
    <x v="3"/>
    <x v="3"/>
    <n v="9.8800000000000523"/>
    <n v="1008"/>
    <x v="0"/>
  </r>
  <r>
    <x v="28"/>
    <x v="3"/>
    <x v="3"/>
    <n v="9.8800000000000523"/>
    <n v="1008"/>
    <x v="1"/>
  </r>
  <r>
    <x v="28"/>
    <x v="4"/>
    <x v="4"/>
    <n v="-101.16000000000003"/>
    <n v="713.56979999999999"/>
    <x v="0"/>
  </r>
  <r>
    <x v="28"/>
    <x v="4"/>
    <x v="4"/>
    <n v="-101.16000000000003"/>
    <n v="713.56979999999999"/>
    <x v="1"/>
  </r>
  <r>
    <x v="28"/>
    <x v="5"/>
    <x v="5"/>
    <m/>
    <n v="100"/>
    <x v="0"/>
  </r>
  <r>
    <x v="28"/>
    <x v="5"/>
    <x v="5"/>
    <m/>
    <n v="100"/>
    <x v="1"/>
  </r>
  <r>
    <x v="29"/>
    <x v="0"/>
    <x v="0"/>
    <m/>
    <n v="96"/>
    <x v="0"/>
  </r>
  <r>
    <x v="29"/>
    <x v="0"/>
    <x v="0"/>
    <m/>
    <n v="96"/>
    <x v="1"/>
  </r>
  <r>
    <x v="29"/>
    <x v="1"/>
    <x v="1"/>
    <n v="-1075.98"/>
    <n v="2654.9915999999998"/>
    <x v="0"/>
  </r>
  <r>
    <x v="29"/>
    <x v="1"/>
    <x v="1"/>
    <n v="-1075.98"/>
    <n v="2654.9915999999998"/>
    <x v="1"/>
  </r>
  <r>
    <x v="29"/>
    <x v="2"/>
    <x v="2"/>
    <n v="2376"/>
    <n v="15234.602000000001"/>
    <x v="0"/>
  </r>
  <r>
    <x v="29"/>
    <x v="2"/>
    <x v="2"/>
    <n v="2376"/>
    <n v="15234.602000000001"/>
    <x v="1"/>
  </r>
  <r>
    <x v="29"/>
    <x v="3"/>
    <x v="3"/>
    <n v="243.57999999999998"/>
    <n v="504"/>
    <x v="0"/>
  </r>
  <r>
    <x v="29"/>
    <x v="3"/>
    <x v="3"/>
    <n v="243.57999999999998"/>
    <n v="504"/>
    <x v="1"/>
  </r>
  <r>
    <x v="29"/>
    <x v="4"/>
    <x v="4"/>
    <n v="-166.14999999999998"/>
    <n v="159.3424"/>
    <x v="0"/>
  </r>
  <r>
    <x v="29"/>
    <x v="4"/>
    <x v="4"/>
    <n v="-166.14999999999998"/>
    <n v="159.3424"/>
    <x v="1"/>
  </r>
  <r>
    <x v="29"/>
    <x v="5"/>
    <x v="5"/>
    <n v="9.7799999999999994"/>
    <n v="96"/>
    <x v="0"/>
  </r>
  <r>
    <x v="29"/>
    <x v="5"/>
    <x v="5"/>
    <n v="9.7799999999999994"/>
    <n v="96"/>
    <x v="1"/>
  </r>
  <r>
    <x v="30"/>
    <x v="0"/>
    <x v="0"/>
    <m/>
    <n v="272"/>
    <x v="0"/>
  </r>
  <r>
    <x v="30"/>
    <x v="0"/>
    <x v="0"/>
    <m/>
    <n v="272"/>
    <x v="1"/>
  </r>
  <r>
    <x v="30"/>
    <x v="1"/>
    <x v="1"/>
    <n v="2951.6299999999992"/>
    <n v="26982.4352"/>
    <x v="0"/>
  </r>
  <r>
    <x v="30"/>
    <x v="1"/>
    <x v="1"/>
    <n v="2951.6299999999992"/>
    <n v="26982.4352"/>
    <x v="1"/>
  </r>
  <r>
    <x v="30"/>
    <x v="2"/>
    <x v="2"/>
    <n v="-21.28"/>
    <n v="213.9212"/>
    <x v="0"/>
  </r>
  <r>
    <x v="30"/>
    <x v="2"/>
    <x v="2"/>
    <n v="-21.28"/>
    <n v="213.9212"/>
    <x v="1"/>
  </r>
  <r>
    <x v="30"/>
    <x v="3"/>
    <x v="3"/>
    <n v="-144.28999999999996"/>
    <n v="1440"/>
    <x v="0"/>
  </r>
  <r>
    <x v="30"/>
    <x v="3"/>
    <x v="3"/>
    <n v="-144.28999999999996"/>
    <n v="1440"/>
    <x v="1"/>
  </r>
  <r>
    <x v="30"/>
    <x v="4"/>
    <x v="4"/>
    <n v="8"/>
    <n v="762.20600000000002"/>
    <x v="0"/>
  </r>
  <r>
    <x v="30"/>
    <x v="4"/>
    <x v="4"/>
    <n v="8"/>
    <n v="762.20600000000002"/>
    <x v="1"/>
  </r>
  <r>
    <x v="30"/>
    <x v="5"/>
    <x v="5"/>
    <n v="0"/>
    <n v="100"/>
    <x v="0"/>
  </r>
  <r>
    <x v="30"/>
    <x v="5"/>
    <x v="5"/>
    <n v="0"/>
    <n v="100"/>
    <x v="1"/>
  </r>
  <r>
    <x v="31"/>
    <x v="0"/>
    <x v="0"/>
    <m/>
    <n v="82"/>
    <x v="0"/>
  </r>
  <r>
    <x v="31"/>
    <x v="0"/>
    <x v="0"/>
    <m/>
    <n v="82"/>
    <x v="1"/>
  </r>
  <r>
    <x v="31"/>
    <x v="1"/>
    <x v="1"/>
    <n v="-502.5"/>
    <n v="1353.848"/>
    <x v="0"/>
  </r>
  <r>
    <x v="31"/>
    <x v="1"/>
    <x v="1"/>
    <n v="-502.5"/>
    <n v="1353.848"/>
    <x v="1"/>
  </r>
  <r>
    <x v="31"/>
    <x v="2"/>
    <x v="2"/>
    <n v="-44.25"/>
    <n v="1137.9874"/>
    <x v="0"/>
  </r>
  <r>
    <x v="31"/>
    <x v="2"/>
    <x v="2"/>
    <n v="-44.25"/>
    <n v="1137.9874"/>
    <x v="1"/>
  </r>
  <r>
    <x v="31"/>
    <x v="3"/>
    <x v="3"/>
    <n v="54.569999999999993"/>
    <n v="432"/>
    <x v="0"/>
  </r>
  <r>
    <x v="31"/>
    <x v="3"/>
    <x v="3"/>
    <n v="54.569999999999993"/>
    <n v="432"/>
    <x v="1"/>
  </r>
  <r>
    <x v="31"/>
    <x v="4"/>
    <x v="4"/>
    <n v="-20.400000000000006"/>
    <n v="111.425"/>
    <x v="0"/>
  </r>
  <r>
    <x v="31"/>
    <x v="4"/>
    <x v="4"/>
    <n v="-20.400000000000006"/>
    <n v="111.425"/>
    <x v="1"/>
  </r>
  <r>
    <x v="31"/>
    <x v="5"/>
    <x v="5"/>
    <m/>
    <n v="48"/>
    <x v="0"/>
  </r>
  <r>
    <x v="31"/>
    <x v="5"/>
    <x v="5"/>
    <m/>
    <n v="48"/>
    <x v="1"/>
  </r>
  <r>
    <x v="32"/>
    <x v="0"/>
    <x v="0"/>
    <m/>
    <n v="192"/>
    <x v="0"/>
  </r>
  <r>
    <x v="32"/>
    <x v="0"/>
    <x v="0"/>
    <m/>
    <n v="192"/>
    <x v="1"/>
  </r>
  <r>
    <x v="32"/>
    <x v="1"/>
    <x v="1"/>
    <m/>
    <n v="191.46379999999999"/>
    <x v="0"/>
  </r>
  <r>
    <x v="32"/>
    <x v="1"/>
    <x v="1"/>
    <m/>
    <n v="191.46379999999999"/>
    <x v="1"/>
  </r>
  <r>
    <x v="32"/>
    <x v="2"/>
    <x v="2"/>
    <n v="288.79999999999973"/>
    <n v="4188.9110000000001"/>
    <x v="0"/>
  </r>
  <r>
    <x v="32"/>
    <x v="2"/>
    <x v="2"/>
    <n v="288.79999999999973"/>
    <n v="4188.9110000000001"/>
    <x v="1"/>
  </r>
  <r>
    <x v="32"/>
    <x v="3"/>
    <x v="3"/>
    <n v="52.489999999999995"/>
    <n v="1008"/>
    <x v="0"/>
  </r>
  <r>
    <x v="32"/>
    <x v="3"/>
    <x v="3"/>
    <n v="52.489999999999995"/>
    <n v="1008"/>
    <x v="1"/>
  </r>
  <r>
    <x v="32"/>
    <x v="4"/>
    <x v="4"/>
    <n v="-48.800000000000011"/>
    <n v="679.96259999999995"/>
    <x v="0"/>
  </r>
  <r>
    <x v="32"/>
    <x v="4"/>
    <x v="4"/>
    <n v="-48.800000000000011"/>
    <n v="679.96259999999995"/>
    <x v="1"/>
  </r>
  <r>
    <x v="32"/>
    <x v="5"/>
    <x v="5"/>
    <n v="0"/>
    <n v="96"/>
    <x v="0"/>
  </r>
  <r>
    <x v="32"/>
    <x v="5"/>
    <x v="5"/>
    <n v="0"/>
    <n v="96"/>
    <x v="1"/>
  </r>
  <r>
    <x v="33"/>
    <x v="0"/>
    <x v="0"/>
    <m/>
    <n v="394"/>
    <x v="0"/>
  </r>
  <r>
    <x v="33"/>
    <x v="0"/>
    <x v="0"/>
    <m/>
    <n v="394"/>
    <x v="1"/>
  </r>
  <r>
    <x v="33"/>
    <x v="1"/>
    <x v="1"/>
    <n v="314.21999999999889"/>
    <n v="5413.7133999999996"/>
    <x v="0"/>
  </r>
  <r>
    <x v="33"/>
    <x v="1"/>
    <x v="1"/>
    <n v="314.21999999999889"/>
    <n v="5413.7133999999996"/>
    <x v="1"/>
  </r>
  <r>
    <x v="33"/>
    <x v="2"/>
    <x v="2"/>
    <n v="446.15000000000055"/>
    <n v="2783.0902000000001"/>
    <x v="0"/>
  </r>
  <r>
    <x v="33"/>
    <x v="2"/>
    <x v="2"/>
    <n v="446.15000000000055"/>
    <n v="2783.0902000000001"/>
    <x v="1"/>
  </r>
  <r>
    <x v="33"/>
    <x v="3"/>
    <x v="3"/>
    <n v="266.23"/>
    <n v="2088"/>
    <x v="0"/>
  </r>
  <r>
    <x v="33"/>
    <x v="3"/>
    <x v="3"/>
    <n v="266.23"/>
    <n v="2088"/>
    <x v="1"/>
  </r>
  <r>
    <x v="33"/>
    <x v="4"/>
    <x v="4"/>
    <n v="149.96000000000004"/>
    <n v="413.35120000000001"/>
    <x v="0"/>
  </r>
  <r>
    <x v="33"/>
    <x v="4"/>
    <x v="4"/>
    <n v="149.96000000000004"/>
    <n v="413.35120000000001"/>
    <x v="1"/>
  </r>
  <r>
    <x v="33"/>
    <x v="5"/>
    <x v="5"/>
    <m/>
    <n v="100"/>
    <x v="0"/>
  </r>
  <r>
    <x v="33"/>
    <x v="5"/>
    <x v="5"/>
    <m/>
    <n v="100"/>
    <x v="1"/>
  </r>
  <r>
    <x v="34"/>
    <x v="0"/>
    <x v="0"/>
    <m/>
    <n v="354"/>
    <x v="0"/>
  </r>
  <r>
    <x v="34"/>
    <x v="0"/>
    <x v="0"/>
    <m/>
    <n v="354"/>
    <x v="1"/>
  </r>
  <r>
    <x v="34"/>
    <x v="1"/>
    <x v="1"/>
    <n v="2036.4400000000014"/>
    <n v="13343.515799999999"/>
    <x v="0"/>
  </r>
  <r>
    <x v="34"/>
    <x v="1"/>
    <x v="1"/>
    <n v="2036.4400000000014"/>
    <n v="13343.515799999999"/>
    <x v="1"/>
  </r>
  <r>
    <x v="34"/>
    <x v="2"/>
    <x v="2"/>
    <n v="98.75"/>
    <n v="669.07560000000001"/>
    <x v="0"/>
  </r>
  <r>
    <x v="34"/>
    <x v="2"/>
    <x v="2"/>
    <n v="98.75"/>
    <n v="669.07560000000001"/>
    <x v="1"/>
  </r>
  <r>
    <x v="34"/>
    <x v="3"/>
    <x v="3"/>
    <n v="206.14000000000004"/>
    <n v="1872"/>
    <x v="0"/>
  </r>
  <r>
    <x v="34"/>
    <x v="3"/>
    <x v="3"/>
    <n v="206.14000000000004"/>
    <n v="1872"/>
    <x v="1"/>
  </r>
  <r>
    <x v="34"/>
    <x v="4"/>
    <x v="4"/>
    <n v="885.97000000000025"/>
    <n v="5177.7618000000002"/>
    <x v="0"/>
  </r>
  <r>
    <x v="34"/>
    <x v="4"/>
    <x v="4"/>
    <n v="885.97000000000025"/>
    <n v="5177.7618000000002"/>
    <x v="1"/>
  </r>
  <r>
    <x v="34"/>
    <x v="5"/>
    <x v="5"/>
    <m/>
    <n v="192"/>
    <x v="0"/>
  </r>
  <r>
    <x v="34"/>
    <x v="5"/>
    <x v="5"/>
    <m/>
    <n v="192"/>
    <x v="1"/>
  </r>
  <r>
    <x v="35"/>
    <x v="0"/>
    <x v="0"/>
    <m/>
    <n v="124"/>
    <x v="0"/>
  </r>
  <r>
    <x v="35"/>
    <x v="0"/>
    <x v="0"/>
    <m/>
    <n v="124"/>
    <x v="1"/>
  </r>
  <r>
    <x v="35"/>
    <x v="1"/>
    <x v="1"/>
    <n v="-109.03000000000009"/>
    <n v="32.115000000000002"/>
    <x v="0"/>
  </r>
  <r>
    <x v="35"/>
    <x v="1"/>
    <x v="1"/>
    <n v="-109.03000000000009"/>
    <n v="32.115000000000002"/>
    <x v="1"/>
  </r>
  <r>
    <x v="35"/>
    <x v="2"/>
    <x v="2"/>
    <n v="2742.9999999999995"/>
    <n v="7923.7448000000004"/>
    <x v="0"/>
  </r>
  <r>
    <x v="35"/>
    <x v="2"/>
    <x v="2"/>
    <n v="2742.9999999999995"/>
    <n v="7923.7448000000004"/>
    <x v="1"/>
  </r>
  <r>
    <x v="35"/>
    <x v="3"/>
    <x v="3"/>
    <n v="61.480000000000018"/>
    <n v="648"/>
    <x v="0"/>
  </r>
  <r>
    <x v="35"/>
    <x v="3"/>
    <x v="3"/>
    <n v="61.480000000000018"/>
    <n v="648"/>
    <x v="1"/>
  </r>
  <r>
    <x v="35"/>
    <x v="4"/>
    <x v="4"/>
    <n v="-0.50999999999999801"/>
    <n v="19.768999999999998"/>
    <x v="0"/>
  </r>
  <r>
    <x v="35"/>
    <x v="4"/>
    <x v="4"/>
    <n v="-0.50999999999999801"/>
    <n v="19.768999999999998"/>
    <x v="1"/>
  </r>
  <r>
    <x v="35"/>
    <x v="5"/>
    <x v="5"/>
    <n v="52.99"/>
    <n v="120"/>
    <x v="0"/>
  </r>
  <r>
    <x v="35"/>
    <x v="5"/>
    <x v="5"/>
    <n v="52.99"/>
    <n v="120"/>
    <x v="1"/>
  </r>
  <r>
    <x v="36"/>
    <x v="0"/>
    <x v="0"/>
    <m/>
    <n v="192"/>
    <x v="0"/>
  </r>
  <r>
    <x v="36"/>
    <x v="0"/>
    <x v="0"/>
    <m/>
    <n v="192"/>
    <x v="1"/>
  </r>
  <r>
    <x v="36"/>
    <x v="1"/>
    <x v="1"/>
    <n v="41.309999999999988"/>
    <n v="43.317"/>
    <x v="0"/>
  </r>
  <r>
    <x v="36"/>
    <x v="1"/>
    <x v="1"/>
    <n v="41.309999999999988"/>
    <n v="43.317"/>
    <x v="1"/>
  </r>
  <r>
    <x v="36"/>
    <x v="2"/>
    <x v="2"/>
    <n v="54"/>
    <n v="34.8508"/>
    <x v="0"/>
  </r>
  <r>
    <x v="36"/>
    <x v="2"/>
    <x v="2"/>
    <n v="54"/>
    <n v="34.8508"/>
    <x v="1"/>
  </r>
  <r>
    <x v="36"/>
    <x v="3"/>
    <x v="3"/>
    <n v="48.919999999999902"/>
    <n v="1008"/>
    <x v="0"/>
  </r>
  <r>
    <x v="36"/>
    <x v="3"/>
    <x v="3"/>
    <n v="48.919999999999902"/>
    <n v="1008"/>
    <x v="1"/>
  </r>
  <r>
    <x v="36"/>
    <x v="4"/>
    <x v="4"/>
    <n v="23.990000000000002"/>
    <n v="347.70920000000001"/>
    <x v="0"/>
  </r>
  <r>
    <x v="36"/>
    <x v="4"/>
    <x v="4"/>
    <n v="23.990000000000002"/>
    <n v="347.70920000000001"/>
    <x v="1"/>
  </r>
  <r>
    <x v="36"/>
    <x v="5"/>
    <x v="5"/>
    <m/>
    <n v="168"/>
    <x v="0"/>
  </r>
  <r>
    <x v="36"/>
    <x v="5"/>
    <x v="5"/>
    <m/>
    <n v="168"/>
    <x v="1"/>
  </r>
  <r>
    <x v="37"/>
    <x v="0"/>
    <x v="0"/>
    <m/>
    <n v="178"/>
    <x v="0"/>
  </r>
  <r>
    <x v="37"/>
    <x v="0"/>
    <x v="0"/>
    <m/>
    <n v="178"/>
    <x v="1"/>
  </r>
  <r>
    <x v="37"/>
    <x v="1"/>
    <x v="1"/>
    <n v="223.94"/>
    <n v="997.30319999999995"/>
    <x v="0"/>
  </r>
  <r>
    <x v="37"/>
    <x v="1"/>
    <x v="1"/>
    <n v="223.94"/>
    <n v="997.30319999999995"/>
    <x v="1"/>
  </r>
  <r>
    <x v="37"/>
    <x v="2"/>
    <x v="2"/>
    <n v="16"/>
    <n v="60.9636"/>
    <x v="0"/>
  </r>
  <r>
    <x v="37"/>
    <x v="2"/>
    <x v="2"/>
    <n v="16"/>
    <n v="60.9636"/>
    <x v="1"/>
  </r>
  <r>
    <x v="37"/>
    <x v="3"/>
    <x v="3"/>
    <n v="8.9399999999999977"/>
    <n v="936"/>
    <x v="0"/>
  </r>
  <r>
    <x v="37"/>
    <x v="3"/>
    <x v="3"/>
    <n v="8.9399999999999977"/>
    <n v="936"/>
    <x v="1"/>
  </r>
  <r>
    <x v="37"/>
    <x v="4"/>
    <x v="4"/>
    <n v="58.179999999999993"/>
    <n v="307.76679999999999"/>
    <x v="0"/>
  </r>
  <r>
    <x v="37"/>
    <x v="4"/>
    <x v="4"/>
    <n v="58.179999999999993"/>
    <n v="307.76679999999999"/>
    <x v="1"/>
  </r>
  <r>
    <x v="37"/>
    <x v="5"/>
    <x v="5"/>
    <n v="32.1"/>
    <n v="120"/>
    <x v="0"/>
  </r>
  <r>
    <x v="37"/>
    <x v="5"/>
    <x v="5"/>
    <n v="32.1"/>
    <n v="120"/>
    <x v="1"/>
  </r>
  <r>
    <x v="38"/>
    <x v="0"/>
    <x v="0"/>
    <m/>
    <n v="408"/>
    <x v="0"/>
  </r>
  <r>
    <x v="38"/>
    <x v="0"/>
    <x v="0"/>
    <m/>
    <n v="408"/>
    <x v="1"/>
  </r>
  <r>
    <x v="38"/>
    <x v="1"/>
    <x v="1"/>
    <n v="698.42999999999483"/>
    <n v="26789.303800000002"/>
    <x v="0"/>
  </r>
  <r>
    <x v="38"/>
    <x v="1"/>
    <x v="1"/>
    <n v="698.42999999999483"/>
    <n v="26789.303800000002"/>
    <x v="1"/>
  </r>
  <r>
    <x v="38"/>
    <x v="2"/>
    <x v="2"/>
    <n v="-4.5"/>
    <n v="134.8312"/>
    <x v="0"/>
  </r>
  <r>
    <x v="38"/>
    <x v="2"/>
    <x v="2"/>
    <n v="-4.5"/>
    <n v="134.8312"/>
    <x v="1"/>
  </r>
  <r>
    <x v="38"/>
    <x v="3"/>
    <x v="3"/>
    <n v="143.05999999999995"/>
    <n v="2160"/>
    <x v="0"/>
  </r>
  <r>
    <x v="38"/>
    <x v="3"/>
    <x v="3"/>
    <n v="143.05999999999995"/>
    <n v="2160"/>
    <x v="1"/>
  </r>
  <r>
    <x v="38"/>
    <x v="4"/>
    <x v="4"/>
    <n v="144"/>
    <n v="1123.6859999999999"/>
    <x v="0"/>
  </r>
  <r>
    <x v="38"/>
    <x v="4"/>
    <x v="4"/>
    <n v="144"/>
    <n v="1123.6859999999999"/>
    <x v="1"/>
  </r>
  <r>
    <x v="38"/>
    <x v="5"/>
    <x v="5"/>
    <n v="17.989999999999998"/>
    <n v="100"/>
    <x v="0"/>
  </r>
  <r>
    <x v="38"/>
    <x v="5"/>
    <x v="5"/>
    <n v="17.989999999999998"/>
    <n v="100"/>
    <x v="1"/>
  </r>
  <r>
    <x v="39"/>
    <x v="0"/>
    <x v="0"/>
    <m/>
    <n v="218"/>
    <x v="0"/>
  </r>
  <r>
    <x v="39"/>
    <x v="0"/>
    <x v="0"/>
    <m/>
    <n v="218"/>
    <x v="1"/>
  </r>
  <r>
    <x v="39"/>
    <x v="1"/>
    <x v="1"/>
    <n v="1225.8300000000017"/>
    <n v="13850.691000000001"/>
    <x v="0"/>
  </r>
  <r>
    <x v="39"/>
    <x v="1"/>
    <x v="1"/>
    <n v="1225.8300000000017"/>
    <n v="13850.691000000001"/>
    <x v="1"/>
  </r>
  <r>
    <x v="39"/>
    <x v="2"/>
    <x v="2"/>
    <n v="-16.7"/>
    <n v="4.8769999999999998"/>
    <x v="0"/>
  </r>
  <r>
    <x v="39"/>
    <x v="2"/>
    <x v="2"/>
    <n v="-16.7"/>
    <n v="4.8769999999999998"/>
    <x v="1"/>
  </r>
  <r>
    <x v="39"/>
    <x v="3"/>
    <x v="3"/>
    <n v="183.63000000000011"/>
    <n v="1152"/>
    <x v="0"/>
  </r>
  <r>
    <x v="39"/>
    <x v="3"/>
    <x v="3"/>
    <n v="183.63000000000011"/>
    <n v="1152"/>
    <x v="1"/>
  </r>
  <r>
    <x v="39"/>
    <x v="4"/>
    <x v="4"/>
    <n v="168"/>
    <n v="4700.8130000000001"/>
    <x v="0"/>
  </r>
  <r>
    <x v="39"/>
    <x v="4"/>
    <x v="4"/>
    <n v="168"/>
    <n v="4700.8130000000001"/>
    <x v="1"/>
  </r>
  <r>
    <x v="39"/>
    <x v="5"/>
    <x v="5"/>
    <n v="0"/>
    <n v="120"/>
    <x v="0"/>
  </r>
  <r>
    <x v="39"/>
    <x v="5"/>
    <x v="5"/>
    <n v="0"/>
    <n v="120"/>
    <x v="1"/>
  </r>
  <r>
    <x v="40"/>
    <x v="0"/>
    <x v="0"/>
    <m/>
    <n v="96"/>
    <x v="0"/>
  </r>
  <r>
    <x v="40"/>
    <x v="0"/>
    <x v="0"/>
    <m/>
    <n v="96"/>
    <x v="1"/>
  </r>
  <r>
    <x v="40"/>
    <x v="1"/>
    <x v="1"/>
    <n v="78.42"/>
    <n v="310.56459999999998"/>
    <x v="0"/>
  </r>
  <r>
    <x v="40"/>
    <x v="1"/>
    <x v="1"/>
    <n v="78.42"/>
    <n v="310.56459999999998"/>
    <x v="1"/>
  </r>
  <r>
    <x v="40"/>
    <x v="2"/>
    <x v="2"/>
    <n v="2.4"/>
    <n v="9.7542000000000009"/>
    <x v="0"/>
  </r>
  <r>
    <x v="40"/>
    <x v="2"/>
    <x v="2"/>
    <n v="2.4"/>
    <n v="9.7542000000000009"/>
    <x v="1"/>
  </r>
  <r>
    <x v="40"/>
    <x v="3"/>
    <x v="3"/>
    <n v="294.66000000000003"/>
    <n v="504"/>
    <x v="0"/>
  </r>
  <r>
    <x v="40"/>
    <x v="3"/>
    <x v="3"/>
    <n v="294.66000000000003"/>
    <n v="504"/>
    <x v="1"/>
  </r>
  <r>
    <x v="40"/>
    <x v="4"/>
    <x v="4"/>
    <m/>
    <n v="99.406400000000005"/>
    <x v="0"/>
  </r>
  <r>
    <x v="40"/>
    <x v="4"/>
    <x v="4"/>
    <m/>
    <n v="99.406400000000005"/>
    <x v="1"/>
  </r>
  <r>
    <x v="40"/>
    <x v="5"/>
    <x v="5"/>
    <m/>
    <n v="120"/>
    <x v="0"/>
  </r>
  <r>
    <x v="40"/>
    <x v="5"/>
    <x v="5"/>
    <m/>
    <n v="120"/>
    <x v="1"/>
  </r>
  <r>
    <x v="41"/>
    <x v="0"/>
    <x v="0"/>
    <m/>
    <n v="300"/>
    <x v="0"/>
  </r>
  <r>
    <x v="41"/>
    <x v="0"/>
    <x v="0"/>
    <m/>
    <n v="300"/>
    <x v="1"/>
  </r>
  <r>
    <x v="41"/>
    <x v="1"/>
    <x v="1"/>
    <n v="2918.6500000000051"/>
    <n v="4524.0447999999997"/>
    <x v="0"/>
  </r>
  <r>
    <x v="41"/>
    <x v="1"/>
    <x v="1"/>
    <n v="2918.6500000000051"/>
    <n v="4524.0447999999997"/>
    <x v="1"/>
  </r>
  <r>
    <x v="41"/>
    <x v="2"/>
    <x v="2"/>
    <n v="8.6000000000000085"/>
    <n v="36.578200000000002"/>
    <x v="0"/>
  </r>
  <r>
    <x v="41"/>
    <x v="2"/>
    <x v="2"/>
    <n v="8.6000000000000085"/>
    <n v="36.578200000000002"/>
    <x v="1"/>
  </r>
  <r>
    <x v="41"/>
    <x v="3"/>
    <x v="3"/>
    <n v="128.75999999999988"/>
    <n v="1584"/>
    <x v="0"/>
  </r>
  <r>
    <x v="41"/>
    <x v="3"/>
    <x v="3"/>
    <n v="128.75999999999988"/>
    <n v="1584"/>
    <x v="1"/>
  </r>
  <r>
    <x v="41"/>
    <x v="4"/>
    <x v="4"/>
    <n v="843.97999999999979"/>
    <n v="2378.1842000000001"/>
    <x v="0"/>
  </r>
  <r>
    <x v="41"/>
    <x v="4"/>
    <x v="4"/>
    <n v="843.97999999999979"/>
    <n v="2378.1842000000001"/>
    <x v="1"/>
  </r>
  <r>
    <x v="41"/>
    <x v="5"/>
    <x v="5"/>
    <n v="0"/>
    <n v="120"/>
    <x v="0"/>
  </r>
  <r>
    <x v="41"/>
    <x v="5"/>
    <x v="5"/>
    <n v="0"/>
    <n v="120"/>
    <x v="1"/>
  </r>
  <r>
    <x v="42"/>
    <x v="0"/>
    <x v="0"/>
    <m/>
    <n v="110"/>
    <x v="0"/>
  </r>
  <r>
    <x v="42"/>
    <x v="0"/>
    <x v="0"/>
    <m/>
    <n v="110"/>
    <x v="1"/>
  </r>
  <r>
    <x v="42"/>
    <x v="1"/>
    <x v="1"/>
    <n v="-358.64000000000004"/>
    <n v="544.68399999999997"/>
    <x v="0"/>
  </r>
  <r>
    <x v="42"/>
    <x v="1"/>
    <x v="1"/>
    <n v="-358.64000000000004"/>
    <n v="544.68399999999997"/>
    <x v="1"/>
  </r>
  <r>
    <x v="42"/>
    <x v="2"/>
    <x v="2"/>
    <n v="-432.5"/>
    <n v="351.61779999999999"/>
    <x v="0"/>
  </r>
  <r>
    <x v="42"/>
    <x v="2"/>
    <x v="2"/>
    <n v="-432.5"/>
    <n v="351.61779999999999"/>
    <x v="1"/>
  </r>
  <r>
    <x v="42"/>
    <x v="3"/>
    <x v="3"/>
    <n v="-85.5"/>
    <n v="576"/>
    <x v="0"/>
  </r>
  <r>
    <x v="42"/>
    <x v="3"/>
    <x v="3"/>
    <n v="-85.5"/>
    <n v="576"/>
    <x v="1"/>
  </r>
  <r>
    <x v="42"/>
    <x v="4"/>
    <x v="4"/>
    <n v="25.86"/>
    <n v="0"/>
    <x v="0"/>
  </r>
  <r>
    <x v="42"/>
    <x v="4"/>
    <x v="4"/>
    <n v="25.86"/>
    <n v="0"/>
    <x v="1"/>
  </r>
  <r>
    <x v="42"/>
    <x v="5"/>
    <x v="5"/>
    <m/>
    <n v="120"/>
    <x v="0"/>
  </r>
  <r>
    <x v="42"/>
    <x v="5"/>
    <x v="5"/>
    <m/>
    <n v="120"/>
    <x v="1"/>
  </r>
  <r>
    <x v="43"/>
    <x v="0"/>
    <x v="0"/>
    <m/>
    <n v="110"/>
    <x v="0"/>
  </r>
  <r>
    <x v="43"/>
    <x v="0"/>
    <x v="0"/>
    <m/>
    <n v="110"/>
    <x v="1"/>
  </r>
  <r>
    <x v="43"/>
    <x v="1"/>
    <x v="1"/>
    <n v="-59.36"/>
    <n v="40.225999999999999"/>
    <x v="0"/>
  </r>
  <r>
    <x v="43"/>
    <x v="1"/>
    <x v="1"/>
    <n v="-59.36"/>
    <n v="40.225999999999999"/>
    <x v="1"/>
  </r>
  <r>
    <x v="43"/>
    <x v="2"/>
    <x v="2"/>
    <n v="-235.98999999999978"/>
    <n v="6270.5540000000001"/>
    <x v="0"/>
  </r>
  <r>
    <x v="43"/>
    <x v="2"/>
    <x v="2"/>
    <n v="-235.98999999999978"/>
    <n v="6270.5540000000001"/>
    <x v="1"/>
  </r>
  <r>
    <x v="43"/>
    <x v="3"/>
    <x v="3"/>
    <n v="72"/>
    <n v="576"/>
    <x v="0"/>
  </r>
  <r>
    <x v="43"/>
    <x v="3"/>
    <x v="3"/>
    <n v="72"/>
    <n v="576"/>
    <x v="1"/>
  </r>
  <r>
    <x v="43"/>
    <x v="4"/>
    <x v="4"/>
    <m/>
    <n v="0"/>
    <x v="0"/>
  </r>
  <r>
    <x v="43"/>
    <x v="4"/>
    <x v="4"/>
    <m/>
    <n v="0"/>
    <x v="1"/>
  </r>
  <r>
    <x v="43"/>
    <x v="5"/>
    <x v="5"/>
    <m/>
    <n v="120"/>
    <x v="0"/>
  </r>
  <r>
    <x v="43"/>
    <x v="5"/>
    <x v="5"/>
    <m/>
    <n v="120"/>
    <x v="1"/>
  </r>
  <r>
    <x v="44"/>
    <x v="0"/>
    <x v="0"/>
    <m/>
    <n v="368"/>
    <x v="0"/>
  </r>
  <r>
    <x v="44"/>
    <x v="0"/>
    <x v="0"/>
    <m/>
    <n v="368"/>
    <x v="1"/>
  </r>
  <r>
    <x v="44"/>
    <x v="1"/>
    <x v="1"/>
    <n v="2281.7600000000007"/>
    <n v="6578.7255999999998"/>
    <x v="0"/>
  </r>
  <r>
    <x v="44"/>
    <x v="1"/>
    <x v="1"/>
    <n v="2281.7600000000007"/>
    <n v="6578.7255999999998"/>
    <x v="1"/>
  </r>
  <r>
    <x v="44"/>
    <x v="2"/>
    <x v="2"/>
    <n v="-33.750000000000014"/>
    <n v="144.58539999999999"/>
    <x v="0"/>
  </r>
  <r>
    <x v="44"/>
    <x v="2"/>
    <x v="2"/>
    <n v="-33.750000000000014"/>
    <n v="144.58539999999999"/>
    <x v="1"/>
  </r>
  <r>
    <x v="44"/>
    <x v="3"/>
    <x v="3"/>
    <n v="121.25999999999999"/>
    <n v="1944"/>
    <x v="0"/>
  </r>
  <r>
    <x v="44"/>
    <x v="3"/>
    <x v="3"/>
    <n v="121.25999999999999"/>
    <n v="1944"/>
    <x v="1"/>
  </r>
  <r>
    <x v="44"/>
    <x v="4"/>
    <x v="4"/>
    <n v="519.22"/>
    <n v="753.64700000000005"/>
    <x v="0"/>
  </r>
  <r>
    <x v="44"/>
    <x v="4"/>
    <x v="4"/>
    <n v="519.22"/>
    <n v="753.64700000000005"/>
    <x v="1"/>
  </r>
  <r>
    <x v="44"/>
    <x v="5"/>
    <x v="5"/>
    <m/>
    <n v="192"/>
    <x v="0"/>
  </r>
  <r>
    <x v="44"/>
    <x v="5"/>
    <x v="5"/>
    <m/>
    <n v="192"/>
    <x v="1"/>
  </r>
  <r>
    <x v="45"/>
    <x v="0"/>
    <x v="0"/>
    <m/>
    <n v="382"/>
    <x v="0"/>
  </r>
  <r>
    <x v="45"/>
    <x v="0"/>
    <x v="0"/>
    <m/>
    <n v="382"/>
    <x v="1"/>
  </r>
  <r>
    <x v="45"/>
    <x v="1"/>
    <x v="1"/>
    <n v="2060.7400000000007"/>
    <n v="7603.6328000000003"/>
    <x v="0"/>
  </r>
  <r>
    <x v="45"/>
    <x v="1"/>
    <x v="1"/>
    <n v="2060.7400000000007"/>
    <n v="7603.6328000000003"/>
    <x v="1"/>
  </r>
  <r>
    <x v="45"/>
    <x v="2"/>
    <x v="2"/>
    <n v="-3.4000000000000057"/>
    <n v="57.2042"/>
    <x v="0"/>
  </r>
  <r>
    <x v="45"/>
    <x v="2"/>
    <x v="2"/>
    <n v="-3.4000000000000057"/>
    <n v="57.2042"/>
    <x v="1"/>
  </r>
  <r>
    <x v="45"/>
    <x v="3"/>
    <x v="3"/>
    <n v="248.18000000000006"/>
    <n v="2016"/>
    <x v="0"/>
  </r>
  <r>
    <x v="45"/>
    <x v="3"/>
    <x v="3"/>
    <n v="248.18000000000006"/>
    <n v="2016"/>
    <x v="1"/>
  </r>
  <r>
    <x v="45"/>
    <x v="4"/>
    <x v="4"/>
    <n v="272"/>
    <n v="646.98440000000005"/>
    <x v="0"/>
  </r>
  <r>
    <x v="45"/>
    <x v="4"/>
    <x v="4"/>
    <n v="272"/>
    <n v="646.98440000000005"/>
    <x v="1"/>
  </r>
  <r>
    <x v="45"/>
    <x v="5"/>
    <x v="5"/>
    <m/>
    <n v="192"/>
    <x v="0"/>
  </r>
  <r>
    <x v="45"/>
    <x v="5"/>
    <x v="5"/>
    <m/>
    <n v="192"/>
    <x v="1"/>
  </r>
  <r>
    <x v="46"/>
    <x v="0"/>
    <x v="0"/>
    <m/>
    <n v="110"/>
    <x v="0"/>
  </r>
  <r>
    <x v="46"/>
    <x v="0"/>
    <x v="0"/>
    <m/>
    <n v="110"/>
    <x v="1"/>
  </r>
  <r>
    <x v="46"/>
    <x v="1"/>
    <x v="1"/>
    <m/>
    <n v="3119.0362"/>
    <x v="0"/>
  </r>
  <r>
    <x v="46"/>
    <x v="1"/>
    <x v="1"/>
    <m/>
    <n v="3119.0362"/>
    <x v="1"/>
  </r>
  <r>
    <x v="46"/>
    <x v="2"/>
    <x v="2"/>
    <n v="510.23"/>
    <n v="6277.7475999999997"/>
    <x v="0"/>
  </r>
  <r>
    <x v="46"/>
    <x v="2"/>
    <x v="2"/>
    <n v="510.23"/>
    <n v="6277.7475999999997"/>
    <x v="1"/>
  </r>
  <r>
    <x v="46"/>
    <x v="3"/>
    <x v="3"/>
    <n v="-178.47999999999996"/>
    <n v="576"/>
    <x v="0"/>
  </r>
  <r>
    <x v="46"/>
    <x v="3"/>
    <x v="3"/>
    <n v="-178.47999999999996"/>
    <n v="576"/>
    <x v="1"/>
  </r>
  <r>
    <x v="46"/>
    <x v="4"/>
    <x v="4"/>
    <n v="-25.98"/>
    <n v="139.01179999999999"/>
    <x v="0"/>
  </r>
  <r>
    <x v="46"/>
    <x v="4"/>
    <x v="4"/>
    <n v="-25.98"/>
    <n v="139.01179999999999"/>
    <x v="1"/>
  </r>
  <r>
    <x v="46"/>
    <x v="5"/>
    <x v="5"/>
    <n v="0"/>
    <n v="72"/>
    <x v="0"/>
  </r>
  <r>
    <x v="46"/>
    <x v="5"/>
    <x v="5"/>
    <n v="0"/>
    <n v="72"/>
    <x v="1"/>
  </r>
  <r>
    <x v="47"/>
    <x v="0"/>
    <x v="0"/>
    <m/>
    <n v="150"/>
    <x v="0"/>
  </r>
  <r>
    <x v="47"/>
    <x v="0"/>
    <x v="0"/>
    <m/>
    <n v="150"/>
    <x v="1"/>
  </r>
  <r>
    <x v="47"/>
    <x v="1"/>
    <x v="1"/>
    <m/>
    <n v="306.26560000000001"/>
    <x v="0"/>
  </r>
  <r>
    <x v="47"/>
    <x v="1"/>
    <x v="1"/>
    <m/>
    <n v="306.26560000000001"/>
    <x v="1"/>
  </r>
  <r>
    <x v="47"/>
    <x v="2"/>
    <x v="2"/>
    <n v="189.89999999999986"/>
    <n v="286.12259999999998"/>
    <x v="0"/>
  </r>
  <r>
    <x v="47"/>
    <x v="2"/>
    <x v="2"/>
    <n v="189.89999999999986"/>
    <n v="286.12259999999998"/>
    <x v="1"/>
  </r>
  <r>
    <x v="47"/>
    <x v="3"/>
    <x v="3"/>
    <n v="-52.039999999999964"/>
    <n v="792"/>
    <x v="0"/>
  </r>
  <r>
    <x v="47"/>
    <x v="3"/>
    <x v="3"/>
    <n v="-52.039999999999964"/>
    <n v="792"/>
    <x v="1"/>
  </r>
  <r>
    <x v="47"/>
    <x v="4"/>
    <x v="4"/>
    <n v="156.88"/>
    <n v="62.901200000000003"/>
    <x v="0"/>
  </r>
  <r>
    <x v="47"/>
    <x v="4"/>
    <x v="4"/>
    <n v="156.88"/>
    <n v="62.901200000000003"/>
    <x v="1"/>
  </r>
  <r>
    <x v="47"/>
    <x v="5"/>
    <x v="5"/>
    <n v="30"/>
    <n v="96"/>
    <x v="0"/>
  </r>
  <r>
    <x v="47"/>
    <x v="5"/>
    <x v="5"/>
    <n v="30"/>
    <n v="96"/>
    <x v="1"/>
  </r>
  <r>
    <x v="48"/>
    <x v="0"/>
    <x v="0"/>
    <m/>
    <n v="164"/>
    <x v="0"/>
  </r>
  <r>
    <x v="48"/>
    <x v="0"/>
    <x v="0"/>
    <m/>
    <n v="164"/>
    <x v="1"/>
  </r>
  <r>
    <x v="48"/>
    <x v="1"/>
    <x v="1"/>
    <n v="-4.5399999999999991"/>
    <n v="291.95080000000002"/>
    <x v="0"/>
  </r>
  <r>
    <x v="48"/>
    <x v="1"/>
    <x v="1"/>
    <n v="-4.5399999999999991"/>
    <n v="291.95080000000002"/>
    <x v="1"/>
  </r>
  <r>
    <x v="48"/>
    <x v="2"/>
    <x v="2"/>
    <n v="34.200000000000003"/>
    <n v="44.808199999999999"/>
    <x v="0"/>
  </r>
  <r>
    <x v="48"/>
    <x v="2"/>
    <x v="2"/>
    <n v="34.200000000000003"/>
    <n v="44.808199999999999"/>
    <x v="1"/>
  </r>
  <r>
    <x v="48"/>
    <x v="3"/>
    <x v="3"/>
    <n v="4.8900000000000148"/>
    <n v="864"/>
    <x v="0"/>
  </r>
  <r>
    <x v="48"/>
    <x v="3"/>
    <x v="3"/>
    <n v="4.8900000000000148"/>
    <n v="864"/>
    <x v="1"/>
  </r>
  <r>
    <x v="48"/>
    <x v="4"/>
    <x v="4"/>
    <m/>
    <n v="30.327400000000001"/>
    <x v="0"/>
  </r>
  <r>
    <x v="48"/>
    <x v="4"/>
    <x v="4"/>
    <m/>
    <n v="30.327400000000001"/>
    <x v="1"/>
  </r>
  <r>
    <x v="48"/>
    <x v="5"/>
    <x v="5"/>
    <n v="-247.61"/>
    <n v="120"/>
    <x v="0"/>
  </r>
  <r>
    <x v="48"/>
    <x v="5"/>
    <x v="5"/>
    <n v="-247.61"/>
    <n v="120"/>
    <x v="1"/>
  </r>
  <r>
    <x v="49"/>
    <x v="0"/>
    <x v="0"/>
    <m/>
    <n v="124"/>
    <x v="0"/>
  </r>
  <r>
    <x v="49"/>
    <x v="0"/>
    <x v="0"/>
    <m/>
    <n v="124"/>
    <x v="1"/>
  </r>
  <r>
    <x v="49"/>
    <x v="1"/>
    <x v="1"/>
    <n v="-80.299999999999983"/>
    <n v="448.1798"/>
    <x v="0"/>
  </r>
  <r>
    <x v="49"/>
    <x v="1"/>
    <x v="1"/>
    <n v="-80.299999999999983"/>
    <n v="448.1798"/>
    <x v="1"/>
  </r>
  <r>
    <x v="49"/>
    <x v="2"/>
    <x v="2"/>
    <n v="4.75"/>
    <n v="19.305199999999999"/>
    <x v="0"/>
  </r>
  <r>
    <x v="49"/>
    <x v="2"/>
    <x v="2"/>
    <n v="4.75"/>
    <n v="19.305199999999999"/>
    <x v="1"/>
  </r>
  <r>
    <x v="49"/>
    <x v="3"/>
    <x v="3"/>
    <n v="114.33"/>
    <n v="648"/>
    <x v="0"/>
  </r>
  <r>
    <x v="49"/>
    <x v="3"/>
    <x v="3"/>
    <n v="114.33"/>
    <n v="648"/>
    <x v="1"/>
  </r>
  <r>
    <x v="49"/>
    <x v="4"/>
    <x v="4"/>
    <n v="16"/>
    <n v="629.01260000000002"/>
    <x v="0"/>
  </r>
  <r>
    <x v="49"/>
    <x v="4"/>
    <x v="4"/>
    <n v="16"/>
    <n v="629.01260000000002"/>
    <x v="1"/>
  </r>
  <r>
    <x v="49"/>
    <x v="5"/>
    <x v="5"/>
    <n v="17.11"/>
    <n v="72"/>
    <x v="0"/>
  </r>
  <r>
    <x v="49"/>
    <x v="5"/>
    <x v="5"/>
    <n v="17.11"/>
    <n v="72"/>
    <x v="1"/>
  </r>
  <r>
    <x v="50"/>
    <x v="0"/>
    <x v="0"/>
    <m/>
    <n v="204"/>
    <x v="0"/>
  </r>
  <r>
    <x v="50"/>
    <x v="0"/>
    <x v="0"/>
    <m/>
    <n v="204"/>
    <x v="1"/>
  </r>
  <r>
    <x v="50"/>
    <x v="1"/>
    <x v="1"/>
    <n v="207.83999999999997"/>
    <n v="691.97320000000002"/>
    <x v="0"/>
  </r>
  <r>
    <x v="50"/>
    <x v="1"/>
    <x v="1"/>
    <n v="207.83999999999997"/>
    <n v="691.97320000000002"/>
    <x v="1"/>
  </r>
  <r>
    <x v="50"/>
    <x v="2"/>
    <x v="2"/>
    <n v="23.15"/>
    <n v="77.220600000000005"/>
    <x v="0"/>
  </r>
  <r>
    <x v="50"/>
    <x v="2"/>
    <x v="2"/>
    <n v="23.15"/>
    <n v="77.220600000000005"/>
    <x v="1"/>
  </r>
  <r>
    <x v="50"/>
    <x v="3"/>
    <x v="3"/>
    <n v="164.25999999999988"/>
    <n v="1080"/>
    <x v="0"/>
  </r>
  <r>
    <x v="50"/>
    <x v="3"/>
    <x v="3"/>
    <n v="164.25999999999988"/>
    <n v="1080"/>
    <x v="1"/>
  </r>
  <r>
    <x v="50"/>
    <x v="4"/>
    <x v="4"/>
    <n v="166.55999999999995"/>
    <n v="4789.4813999999997"/>
    <x v="0"/>
  </r>
  <r>
    <x v="50"/>
    <x v="4"/>
    <x v="4"/>
    <n v="166.55999999999995"/>
    <n v="4789.4813999999997"/>
    <x v="1"/>
  </r>
  <r>
    <x v="50"/>
    <x v="5"/>
    <x v="5"/>
    <m/>
    <n v="144"/>
    <x v="0"/>
  </r>
  <r>
    <x v="50"/>
    <x v="5"/>
    <x v="5"/>
    <m/>
    <n v="144"/>
    <x v="1"/>
  </r>
  <r>
    <x v="51"/>
    <x v="0"/>
    <x v="0"/>
    <m/>
    <n v="150"/>
    <x v="0"/>
  </r>
  <r>
    <x v="51"/>
    <x v="0"/>
    <x v="0"/>
    <m/>
    <n v="150"/>
    <x v="1"/>
  </r>
  <r>
    <x v="51"/>
    <x v="1"/>
    <x v="1"/>
    <n v="4.6199999999999761"/>
    <n v="1049.884"/>
    <x v="0"/>
  </r>
  <r>
    <x v="51"/>
    <x v="1"/>
    <x v="1"/>
    <n v="4.6199999999999761"/>
    <n v="1049.884"/>
    <x v="1"/>
  </r>
  <r>
    <x v="51"/>
    <x v="2"/>
    <x v="2"/>
    <n v="31.699999999999996"/>
    <n v="54.664000000000001"/>
    <x v="0"/>
  </r>
  <r>
    <x v="51"/>
    <x v="2"/>
    <x v="2"/>
    <n v="31.699999999999996"/>
    <n v="54.664000000000001"/>
    <x v="1"/>
  </r>
  <r>
    <x v="51"/>
    <x v="3"/>
    <x v="3"/>
    <n v="105.71000000000004"/>
    <n v="792"/>
    <x v="0"/>
  </r>
  <r>
    <x v="51"/>
    <x v="3"/>
    <x v="3"/>
    <n v="105.71000000000004"/>
    <n v="792"/>
    <x v="1"/>
  </r>
  <r>
    <x v="51"/>
    <x v="4"/>
    <x v="4"/>
    <n v="41.3"/>
    <n v="290.0872"/>
    <x v="0"/>
  </r>
  <r>
    <x v="51"/>
    <x v="4"/>
    <x v="4"/>
    <n v="41.3"/>
    <n v="290.0872"/>
    <x v="1"/>
  </r>
  <r>
    <x v="51"/>
    <x v="5"/>
    <x v="5"/>
    <m/>
    <n v="120"/>
    <x v="0"/>
  </r>
  <r>
    <x v="51"/>
    <x v="5"/>
    <x v="5"/>
    <m/>
    <n v="120"/>
    <x v="1"/>
  </r>
  <r>
    <x v="52"/>
    <x v="0"/>
    <x v="0"/>
    <m/>
    <n v="246"/>
    <x v="0"/>
  </r>
  <r>
    <x v="52"/>
    <x v="0"/>
    <x v="0"/>
    <m/>
    <n v="246"/>
    <x v="1"/>
  </r>
  <r>
    <x v="52"/>
    <x v="1"/>
    <x v="1"/>
    <n v="-28"/>
    <n v="343.33479999999997"/>
    <x v="0"/>
  </r>
  <r>
    <x v="52"/>
    <x v="1"/>
    <x v="1"/>
    <n v="-28"/>
    <n v="343.33479999999997"/>
    <x v="1"/>
  </r>
  <r>
    <x v="52"/>
    <x v="2"/>
    <x v="2"/>
    <n v="8.6500000000000909"/>
    <n v="173.3398"/>
    <x v="0"/>
  </r>
  <r>
    <x v="52"/>
    <x v="2"/>
    <x v="2"/>
    <n v="8.6500000000000909"/>
    <n v="173.3398"/>
    <x v="1"/>
  </r>
  <r>
    <x v="52"/>
    <x v="3"/>
    <x v="3"/>
    <n v="-32.28000000000003"/>
    <n v="1296"/>
    <x v="0"/>
  </r>
  <r>
    <x v="52"/>
    <x v="3"/>
    <x v="3"/>
    <n v="-32.28000000000003"/>
    <n v="1296"/>
    <x v="1"/>
  </r>
  <r>
    <x v="52"/>
    <x v="4"/>
    <x v="4"/>
    <n v="12.959999999999994"/>
    <n v="135.19280000000001"/>
    <x v="0"/>
  </r>
  <r>
    <x v="52"/>
    <x v="4"/>
    <x v="4"/>
    <n v="12.959999999999994"/>
    <n v="135.19280000000001"/>
    <x v="1"/>
  </r>
  <r>
    <x v="52"/>
    <x v="5"/>
    <x v="5"/>
    <n v="-5.3500000000000014"/>
    <n v="216"/>
    <x v="0"/>
  </r>
  <r>
    <x v="52"/>
    <x v="5"/>
    <x v="5"/>
    <n v="-5.3500000000000014"/>
    <n v="216"/>
    <x v="1"/>
  </r>
  <r>
    <x v="53"/>
    <x v="0"/>
    <x v="0"/>
    <m/>
    <n v="272"/>
    <x v="0"/>
  </r>
  <r>
    <x v="53"/>
    <x v="0"/>
    <x v="0"/>
    <m/>
    <n v="272"/>
    <x v="1"/>
  </r>
  <r>
    <x v="53"/>
    <x v="1"/>
    <x v="1"/>
    <n v="8.7299999999999613"/>
    <n v="618.7636"/>
    <x v="0"/>
  </r>
  <r>
    <x v="53"/>
    <x v="1"/>
    <x v="1"/>
    <n v="8.7299999999999613"/>
    <n v="618.7636"/>
    <x v="1"/>
  </r>
  <r>
    <x v="53"/>
    <x v="2"/>
    <x v="2"/>
    <n v="-14.400000000000006"/>
    <n v="175.06720000000001"/>
    <x v="0"/>
  </r>
  <r>
    <x v="53"/>
    <x v="2"/>
    <x v="2"/>
    <n v="-14.400000000000006"/>
    <n v="175.06720000000001"/>
    <x v="1"/>
  </r>
  <r>
    <x v="53"/>
    <x v="3"/>
    <x v="3"/>
    <n v="48.139999999999873"/>
    <n v="1440"/>
    <x v="0"/>
  </r>
  <r>
    <x v="53"/>
    <x v="3"/>
    <x v="3"/>
    <n v="48.139999999999873"/>
    <n v="1440"/>
    <x v="1"/>
  </r>
  <r>
    <x v="53"/>
    <x v="4"/>
    <x v="4"/>
    <n v="-33.490000000000009"/>
    <n v="90.959800000000001"/>
    <x v="0"/>
  </r>
  <r>
    <x v="53"/>
    <x v="4"/>
    <x v="4"/>
    <n v="-33.490000000000009"/>
    <n v="90.959800000000001"/>
    <x v="1"/>
  </r>
  <r>
    <x v="53"/>
    <x v="5"/>
    <x v="5"/>
    <n v="0"/>
    <n v="168"/>
    <x v="0"/>
  </r>
  <r>
    <x v="53"/>
    <x v="5"/>
    <x v="5"/>
    <n v="0"/>
    <n v="168"/>
    <x v="1"/>
  </r>
  <r>
    <x v="54"/>
    <x v="0"/>
    <x v="0"/>
    <m/>
    <n v="422"/>
    <x v="0"/>
  </r>
  <r>
    <x v="54"/>
    <x v="0"/>
    <x v="0"/>
    <m/>
    <n v="422"/>
    <x v="1"/>
  </r>
  <r>
    <x v="54"/>
    <x v="1"/>
    <x v="1"/>
    <n v="4921.299999999992"/>
    <n v="37053.297200000001"/>
    <x v="0"/>
  </r>
  <r>
    <x v="54"/>
    <x v="1"/>
    <x v="1"/>
    <n v="4921.299999999992"/>
    <n v="37053.297200000001"/>
    <x v="1"/>
  </r>
  <r>
    <x v="54"/>
    <x v="2"/>
    <x v="2"/>
    <n v="868"/>
    <n v="1072.9594"/>
    <x v="0"/>
  </r>
  <r>
    <x v="54"/>
    <x v="2"/>
    <x v="2"/>
    <n v="868"/>
    <n v="1072.9594"/>
    <x v="1"/>
  </r>
  <r>
    <x v="54"/>
    <x v="3"/>
    <x v="3"/>
    <n v="104.02999999999997"/>
    <n v="2232"/>
    <x v="0"/>
  </r>
  <r>
    <x v="54"/>
    <x v="3"/>
    <x v="3"/>
    <n v="104.02999999999997"/>
    <n v="2232"/>
    <x v="1"/>
  </r>
  <r>
    <x v="54"/>
    <x v="4"/>
    <x v="4"/>
    <n v="921.58999999999924"/>
    <n v="8051.0335999999998"/>
    <x v="0"/>
  </r>
  <r>
    <x v="54"/>
    <x v="4"/>
    <x v="4"/>
    <n v="921.58999999999924"/>
    <n v="8051.0335999999998"/>
    <x v="1"/>
  </r>
  <r>
    <x v="54"/>
    <x v="5"/>
    <x v="5"/>
    <n v="117.49"/>
    <n v="216"/>
    <x v="0"/>
  </r>
  <r>
    <x v="54"/>
    <x v="5"/>
    <x v="5"/>
    <n v="117.49"/>
    <n v="216"/>
    <x v="1"/>
  </r>
  <r>
    <x v="55"/>
    <x v="0"/>
    <x v="0"/>
    <m/>
    <n v="246"/>
    <x v="0"/>
  </r>
  <r>
    <x v="55"/>
    <x v="0"/>
    <x v="0"/>
    <m/>
    <n v="246"/>
    <x v="1"/>
  </r>
  <r>
    <x v="55"/>
    <x v="1"/>
    <x v="1"/>
    <n v="-186.1"/>
    <n v="183.62780000000001"/>
    <x v="0"/>
  </r>
  <r>
    <x v="55"/>
    <x v="1"/>
    <x v="1"/>
    <n v="-186.1"/>
    <n v="183.62780000000001"/>
    <x v="1"/>
  </r>
  <r>
    <x v="55"/>
    <x v="2"/>
    <x v="2"/>
    <n v="38.15"/>
    <n v="59.845999999999997"/>
    <x v="0"/>
  </r>
  <r>
    <x v="55"/>
    <x v="2"/>
    <x v="2"/>
    <n v="38.15"/>
    <n v="59.845999999999997"/>
    <x v="1"/>
  </r>
  <r>
    <x v="55"/>
    <x v="3"/>
    <x v="3"/>
    <n v="58.359999999999957"/>
    <n v="1296"/>
    <x v="0"/>
  </r>
  <r>
    <x v="55"/>
    <x v="3"/>
    <x v="3"/>
    <n v="58.359999999999957"/>
    <n v="1296"/>
    <x v="1"/>
  </r>
  <r>
    <x v="55"/>
    <x v="4"/>
    <x v="4"/>
    <n v="25.979999999999997"/>
    <n v="62.451999999999998"/>
    <x v="0"/>
  </r>
  <r>
    <x v="55"/>
    <x v="4"/>
    <x v="4"/>
    <n v="25.979999999999997"/>
    <n v="62.451999999999998"/>
    <x v="1"/>
  </r>
  <r>
    <x v="55"/>
    <x v="5"/>
    <x v="5"/>
    <m/>
    <n v="120"/>
    <x v="0"/>
  </r>
  <r>
    <x v="55"/>
    <x v="5"/>
    <x v="5"/>
    <m/>
    <n v="120"/>
    <x v="1"/>
  </r>
  <r>
    <x v="56"/>
    <x v="0"/>
    <x v="0"/>
    <m/>
    <n v="124"/>
    <x v="0"/>
  </r>
  <r>
    <x v="56"/>
    <x v="0"/>
    <x v="0"/>
    <m/>
    <n v="124"/>
    <x v="1"/>
  </r>
  <r>
    <x v="56"/>
    <x v="1"/>
    <x v="1"/>
    <n v="119.46999999999997"/>
    <n v="742.90260000000001"/>
    <x v="0"/>
  </r>
  <r>
    <x v="56"/>
    <x v="1"/>
    <x v="1"/>
    <n v="119.46999999999997"/>
    <n v="742.90260000000001"/>
    <x v="1"/>
  </r>
  <r>
    <x v="56"/>
    <x v="2"/>
    <x v="2"/>
    <n v="66.800000000000011"/>
    <n v="95.509600000000006"/>
    <x v="0"/>
  </r>
  <r>
    <x v="56"/>
    <x v="2"/>
    <x v="2"/>
    <n v="66.800000000000011"/>
    <n v="95.509600000000006"/>
    <x v="1"/>
  </r>
  <r>
    <x v="56"/>
    <x v="3"/>
    <x v="3"/>
    <n v="83.810000000000059"/>
    <n v="648"/>
    <x v="0"/>
  </r>
  <r>
    <x v="56"/>
    <x v="3"/>
    <x v="3"/>
    <n v="83.810000000000059"/>
    <n v="648"/>
    <x v="1"/>
  </r>
  <r>
    <x v="56"/>
    <x v="4"/>
    <x v="4"/>
    <n v="39.620000000000005"/>
    <n v="355.68419999999998"/>
    <x v="0"/>
  </r>
  <r>
    <x v="56"/>
    <x v="4"/>
    <x v="4"/>
    <n v="39.620000000000005"/>
    <n v="355.68419999999998"/>
    <x v="1"/>
  </r>
  <r>
    <x v="56"/>
    <x v="5"/>
    <x v="5"/>
    <n v="18.600000000000001"/>
    <n v="120"/>
    <x v="0"/>
  </r>
  <r>
    <x v="56"/>
    <x v="5"/>
    <x v="5"/>
    <n v="18.600000000000001"/>
    <n v="120"/>
    <x v="1"/>
  </r>
  <r>
    <x v="57"/>
    <x v="0"/>
    <x v="0"/>
    <m/>
    <n v="192"/>
    <x v="0"/>
  </r>
  <r>
    <x v="57"/>
    <x v="0"/>
    <x v="0"/>
    <m/>
    <n v="192"/>
    <x v="1"/>
  </r>
  <r>
    <x v="57"/>
    <x v="1"/>
    <x v="1"/>
    <n v="309.46999999999997"/>
    <n v="1180.145"/>
    <x v="0"/>
  </r>
  <r>
    <x v="57"/>
    <x v="1"/>
    <x v="1"/>
    <n v="309.46999999999997"/>
    <n v="1180.145"/>
    <x v="1"/>
  </r>
  <r>
    <x v="57"/>
    <x v="2"/>
    <x v="2"/>
    <n v="5.3999999999999995"/>
    <n v="69.600200000000001"/>
    <x v="0"/>
  </r>
  <r>
    <x v="57"/>
    <x v="2"/>
    <x v="2"/>
    <n v="5.3999999999999995"/>
    <n v="69.600200000000001"/>
    <x v="1"/>
  </r>
  <r>
    <x v="57"/>
    <x v="3"/>
    <x v="3"/>
    <n v="314.52"/>
    <n v="1008"/>
    <x v="0"/>
  </r>
  <r>
    <x v="57"/>
    <x v="3"/>
    <x v="3"/>
    <n v="314.52"/>
    <n v="1008"/>
    <x v="1"/>
  </r>
  <r>
    <x v="57"/>
    <x v="4"/>
    <x v="4"/>
    <n v="22.849999999999994"/>
    <n v="129.39680000000001"/>
    <x v="0"/>
  </r>
  <r>
    <x v="57"/>
    <x v="4"/>
    <x v="4"/>
    <n v="22.849999999999994"/>
    <n v="129.39680000000001"/>
    <x v="1"/>
  </r>
  <r>
    <x v="57"/>
    <x v="5"/>
    <x v="5"/>
    <m/>
    <n v="120"/>
    <x v="0"/>
  </r>
  <r>
    <x v="57"/>
    <x v="5"/>
    <x v="5"/>
    <m/>
    <n v="120"/>
    <x v="1"/>
  </r>
  <r>
    <x v="58"/>
    <x v="0"/>
    <x v="0"/>
    <m/>
    <n v="178"/>
    <x v="0"/>
  </r>
  <r>
    <x v="58"/>
    <x v="0"/>
    <x v="0"/>
    <m/>
    <n v="178"/>
    <x v="1"/>
  </r>
  <r>
    <x v="58"/>
    <x v="1"/>
    <x v="1"/>
    <n v="-68.81"/>
    <n v="415.9828"/>
    <x v="0"/>
  </r>
  <r>
    <x v="58"/>
    <x v="1"/>
    <x v="1"/>
    <n v="-68.81"/>
    <n v="415.9828"/>
    <x v="1"/>
  </r>
  <r>
    <x v="58"/>
    <x v="2"/>
    <x v="2"/>
    <n v="37.499999999999545"/>
    <n v="130.4622"/>
    <x v="0"/>
  </r>
  <r>
    <x v="58"/>
    <x v="2"/>
    <x v="2"/>
    <n v="37.499999999999545"/>
    <n v="130.4622"/>
    <x v="1"/>
  </r>
  <r>
    <x v="58"/>
    <x v="3"/>
    <x v="3"/>
    <n v="124.10000000000002"/>
    <n v="936"/>
    <x v="0"/>
  </r>
  <r>
    <x v="58"/>
    <x v="3"/>
    <x v="3"/>
    <n v="124.10000000000002"/>
    <n v="936"/>
    <x v="1"/>
  </r>
  <r>
    <x v="58"/>
    <x v="4"/>
    <x v="4"/>
    <n v="30.20000000000001"/>
    <n v="0"/>
    <x v="0"/>
  </r>
  <r>
    <x v="58"/>
    <x v="4"/>
    <x v="4"/>
    <n v="30.20000000000001"/>
    <n v="0"/>
    <x v="1"/>
  </r>
  <r>
    <x v="58"/>
    <x v="5"/>
    <x v="5"/>
    <n v="0"/>
    <n v="120"/>
    <x v="0"/>
  </r>
  <r>
    <x v="58"/>
    <x v="5"/>
    <x v="5"/>
    <n v="0"/>
    <n v="120"/>
    <x v="1"/>
  </r>
  <r>
    <x v="59"/>
    <x v="0"/>
    <x v="0"/>
    <m/>
    <n v="124"/>
    <x v="0"/>
  </r>
  <r>
    <x v="59"/>
    <x v="0"/>
    <x v="0"/>
    <m/>
    <n v="124"/>
    <x v="1"/>
  </r>
  <r>
    <x v="59"/>
    <x v="1"/>
    <x v="1"/>
    <n v="-250.79999999999998"/>
    <n v="170.02340000000001"/>
    <x v="0"/>
  </r>
  <r>
    <x v="59"/>
    <x v="1"/>
    <x v="1"/>
    <n v="-250.79999999999998"/>
    <n v="170.02340000000001"/>
    <x v="1"/>
  </r>
  <r>
    <x v="59"/>
    <x v="2"/>
    <x v="2"/>
    <n v="10.95"/>
    <n v="81.691199999999995"/>
    <x v="0"/>
  </r>
  <r>
    <x v="59"/>
    <x v="2"/>
    <x v="2"/>
    <n v="10.95"/>
    <n v="81.691199999999995"/>
    <x v="1"/>
  </r>
  <r>
    <x v="59"/>
    <x v="3"/>
    <x v="3"/>
    <n v="-131.35000000000002"/>
    <n v="648"/>
    <x v="0"/>
  </r>
  <r>
    <x v="59"/>
    <x v="3"/>
    <x v="3"/>
    <n v="-131.35000000000002"/>
    <n v="648"/>
    <x v="1"/>
  </r>
  <r>
    <x v="59"/>
    <x v="4"/>
    <x v="4"/>
    <n v="12.55"/>
    <n v="74.133600000000001"/>
    <x v="0"/>
  </r>
  <r>
    <x v="59"/>
    <x v="4"/>
    <x v="4"/>
    <n v="12.55"/>
    <n v="74.133600000000001"/>
    <x v="1"/>
  </r>
  <r>
    <x v="59"/>
    <x v="5"/>
    <x v="5"/>
    <n v="0"/>
    <n v="96"/>
    <x v="0"/>
  </r>
  <r>
    <x v="59"/>
    <x v="5"/>
    <x v="5"/>
    <n v="0"/>
    <n v="96"/>
    <x v="1"/>
  </r>
  <r>
    <x v="60"/>
    <x v="0"/>
    <x v="0"/>
    <m/>
    <n v="354"/>
    <x v="0"/>
  </r>
  <r>
    <x v="60"/>
    <x v="0"/>
    <x v="0"/>
    <m/>
    <n v="354"/>
    <x v="1"/>
  </r>
  <r>
    <x v="60"/>
    <x v="1"/>
    <x v="1"/>
    <n v="-24.220000000000255"/>
    <n v="8757.9069999999992"/>
    <x v="0"/>
  </r>
  <r>
    <x v="60"/>
    <x v="1"/>
    <x v="1"/>
    <n v="-24.220000000000255"/>
    <n v="8757.9069999999992"/>
    <x v="1"/>
  </r>
  <r>
    <x v="60"/>
    <x v="2"/>
    <x v="2"/>
    <n v="169.50000000000003"/>
    <n v="71.530600000000007"/>
    <x v="0"/>
  </r>
  <r>
    <x v="60"/>
    <x v="2"/>
    <x v="2"/>
    <n v="169.50000000000003"/>
    <n v="71.530600000000007"/>
    <x v="1"/>
  </r>
  <r>
    <x v="60"/>
    <x v="3"/>
    <x v="3"/>
    <n v="4.5099999999999341"/>
    <n v="1872"/>
    <x v="0"/>
  </r>
  <r>
    <x v="60"/>
    <x v="3"/>
    <x v="3"/>
    <n v="4.5099999999999341"/>
    <n v="1872"/>
    <x v="1"/>
  </r>
  <r>
    <x v="60"/>
    <x v="4"/>
    <x v="4"/>
    <n v="-24"/>
    <n v="1689.348"/>
    <x v="0"/>
  </r>
  <r>
    <x v="60"/>
    <x v="4"/>
    <x v="4"/>
    <n v="-24"/>
    <n v="1689.348"/>
    <x v="1"/>
  </r>
  <r>
    <x v="60"/>
    <x v="5"/>
    <x v="5"/>
    <m/>
    <n v="136"/>
    <x v="0"/>
  </r>
  <r>
    <x v="60"/>
    <x v="5"/>
    <x v="5"/>
    <m/>
    <n v="136"/>
    <x v="1"/>
  </r>
  <r>
    <x v="61"/>
    <x v="0"/>
    <x v="0"/>
    <m/>
    <n v="204"/>
    <x v="0"/>
  </r>
  <r>
    <x v="61"/>
    <x v="0"/>
    <x v="0"/>
    <m/>
    <n v="204"/>
    <x v="1"/>
  </r>
  <r>
    <x v="61"/>
    <x v="1"/>
    <x v="1"/>
    <n v="-308.68000000000012"/>
    <n v="475.16860000000003"/>
    <x v="0"/>
  </r>
  <r>
    <x v="61"/>
    <x v="1"/>
    <x v="1"/>
    <n v="-308.68000000000012"/>
    <n v="475.16860000000003"/>
    <x v="1"/>
  </r>
  <r>
    <x v="61"/>
    <x v="2"/>
    <x v="2"/>
    <n v="-4.1500000000000057"/>
    <n v="92.664599999999993"/>
    <x v="0"/>
  </r>
  <r>
    <x v="61"/>
    <x v="2"/>
    <x v="2"/>
    <n v="-4.1500000000000057"/>
    <n v="92.664599999999993"/>
    <x v="1"/>
  </r>
  <r>
    <x v="61"/>
    <x v="3"/>
    <x v="3"/>
    <n v="99.519999999999982"/>
    <n v="1080"/>
    <x v="0"/>
  </r>
  <r>
    <x v="61"/>
    <x v="3"/>
    <x v="3"/>
    <n v="99.519999999999982"/>
    <n v="1080"/>
    <x v="1"/>
  </r>
  <r>
    <x v="61"/>
    <x v="4"/>
    <x v="4"/>
    <n v="-32"/>
    <n v="96.575800000000001"/>
    <x v="0"/>
  </r>
  <r>
    <x v="61"/>
    <x v="4"/>
    <x v="4"/>
    <n v="-32"/>
    <n v="96.575800000000001"/>
    <x v="1"/>
  </r>
  <r>
    <x v="61"/>
    <x v="5"/>
    <x v="5"/>
    <n v="-25"/>
    <n v="120"/>
    <x v="0"/>
  </r>
  <r>
    <x v="61"/>
    <x v="5"/>
    <x v="5"/>
    <n v="-25"/>
    <n v="120"/>
    <x v="1"/>
  </r>
  <r>
    <x v="62"/>
    <x v="0"/>
    <x v="0"/>
    <m/>
    <n v="490"/>
    <x v="0"/>
  </r>
  <r>
    <x v="62"/>
    <x v="0"/>
    <x v="0"/>
    <m/>
    <n v="490"/>
    <x v="1"/>
  </r>
  <r>
    <x v="62"/>
    <x v="1"/>
    <x v="1"/>
    <n v="789.71000000000049"/>
    <n v="4082.9839999999999"/>
    <x v="0"/>
  </r>
  <r>
    <x v="62"/>
    <x v="1"/>
    <x v="1"/>
    <n v="789.71000000000049"/>
    <n v="4082.9839999999999"/>
    <x v="1"/>
  </r>
  <r>
    <x v="62"/>
    <x v="2"/>
    <x v="2"/>
    <n v="-138.05000000000001"/>
    <n v="382.64819999999997"/>
    <x v="0"/>
  </r>
  <r>
    <x v="62"/>
    <x v="2"/>
    <x v="2"/>
    <n v="-138.05000000000001"/>
    <n v="382.64819999999997"/>
    <x v="1"/>
  </r>
  <r>
    <x v="62"/>
    <x v="3"/>
    <x v="3"/>
    <n v="397.13999999999987"/>
    <n v="2592"/>
    <x v="0"/>
  </r>
  <r>
    <x v="62"/>
    <x v="3"/>
    <x v="3"/>
    <n v="397.13999999999987"/>
    <n v="2592"/>
    <x v="1"/>
  </r>
  <r>
    <x v="62"/>
    <x v="4"/>
    <x v="4"/>
    <n v="102.75999999999999"/>
    <n v="1414.0652"/>
    <x v="0"/>
  </r>
  <r>
    <x v="62"/>
    <x v="4"/>
    <x v="4"/>
    <n v="102.75999999999999"/>
    <n v="1414.0652"/>
    <x v="1"/>
  </r>
  <r>
    <x v="62"/>
    <x v="5"/>
    <x v="5"/>
    <n v="-25"/>
    <n v="216"/>
    <x v="0"/>
  </r>
  <r>
    <x v="62"/>
    <x v="5"/>
    <x v="5"/>
    <n v="-25"/>
    <n v="216"/>
    <x v="1"/>
  </r>
  <r>
    <x v="63"/>
    <x v="0"/>
    <x v="0"/>
    <m/>
    <n v="382"/>
    <x v="0"/>
  </r>
  <r>
    <x v="63"/>
    <x v="0"/>
    <x v="0"/>
    <m/>
    <n v="382"/>
    <x v="1"/>
  </r>
  <r>
    <x v="63"/>
    <x v="1"/>
    <x v="1"/>
    <n v="1980.6400000000049"/>
    <n v="27837.8092"/>
    <x v="0"/>
  </r>
  <r>
    <x v="63"/>
    <x v="1"/>
    <x v="1"/>
    <n v="1980.6400000000049"/>
    <n v="27837.8092"/>
    <x v="1"/>
  </r>
  <r>
    <x v="63"/>
    <x v="2"/>
    <x v="2"/>
    <n v="51.670000000000016"/>
    <n v="173.3398"/>
    <x v="0"/>
  </r>
  <r>
    <x v="63"/>
    <x v="2"/>
    <x v="2"/>
    <n v="51.670000000000016"/>
    <n v="173.3398"/>
    <x v="1"/>
  </r>
  <r>
    <x v="63"/>
    <x v="3"/>
    <x v="3"/>
    <n v="103.32000000000005"/>
    <n v="2016"/>
    <x v="0"/>
  </r>
  <r>
    <x v="63"/>
    <x v="3"/>
    <x v="3"/>
    <n v="103.32000000000005"/>
    <n v="2016"/>
    <x v="1"/>
  </r>
  <r>
    <x v="63"/>
    <x v="4"/>
    <x v="4"/>
    <n v="960"/>
    <n v="8768.0630000000001"/>
    <x v="0"/>
  </r>
  <r>
    <x v="63"/>
    <x v="4"/>
    <x v="4"/>
    <n v="960"/>
    <n v="8768.0630000000001"/>
    <x v="1"/>
  </r>
  <r>
    <x v="63"/>
    <x v="5"/>
    <x v="5"/>
    <m/>
    <n v="168"/>
    <x v="0"/>
  </r>
  <r>
    <x v="63"/>
    <x v="5"/>
    <x v="5"/>
    <m/>
    <n v="168"/>
    <x v="1"/>
  </r>
  <r>
    <x v="64"/>
    <x v="0"/>
    <x v="0"/>
    <m/>
    <n v="192"/>
    <x v="0"/>
  </r>
  <r>
    <x v="64"/>
    <x v="0"/>
    <x v="0"/>
    <m/>
    <n v="192"/>
    <x v="1"/>
  </r>
  <r>
    <x v="64"/>
    <x v="1"/>
    <x v="1"/>
    <n v="6.5599999999999987"/>
    <n v="165.2226"/>
    <x v="0"/>
  </r>
  <r>
    <x v="64"/>
    <x v="1"/>
    <x v="1"/>
    <n v="6.5599999999999987"/>
    <n v="165.2226"/>
    <x v="1"/>
  </r>
  <r>
    <x v="64"/>
    <x v="2"/>
    <x v="2"/>
    <n v="1382.9499999999998"/>
    <n v="2930.9270000000001"/>
    <x v="0"/>
  </r>
  <r>
    <x v="64"/>
    <x v="2"/>
    <x v="2"/>
    <n v="1382.9499999999998"/>
    <n v="2930.9270000000001"/>
    <x v="1"/>
  </r>
  <r>
    <x v="64"/>
    <x v="3"/>
    <x v="3"/>
    <n v="7.5600000000000591"/>
    <n v="1008"/>
    <x v="0"/>
  </r>
  <r>
    <x v="64"/>
    <x v="3"/>
    <x v="3"/>
    <n v="7.5600000000000591"/>
    <n v="1008"/>
    <x v="1"/>
  </r>
  <r>
    <x v="64"/>
    <x v="4"/>
    <x v="4"/>
    <n v="0"/>
    <n v="182.23400000000001"/>
    <x v="0"/>
  </r>
  <r>
    <x v="64"/>
    <x v="4"/>
    <x v="4"/>
    <n v="0"/>
    <n v="182.23400000000001"/>
    <x v="1"/>
  </r>
  <r>
    <x v="64"/>
    <x v="5"/>
    <x v="5"/>
    <n v="50"/>
    <n v="144"/>
    <x v="0"/>
  </r>
  <r>
    <x v="64"/>
    <x v="5"/>
    <x v="5"/>
    <n v="50"/>
    <n v="144"/>
    <x v="1"/>
  </r>
  <r>
    <x v="65"/>
    <x v="0"/>
    <x v="0"/>
    <m/>
    <n v="82"/>
    <x v="0"/>
  </r>
  <r>
    <x v="65"/>
    <x v="0"/>
    <x v="0"/>
    <m/>
    <n v="82"/>
    <x v="1"/>
  </r>
  <r>
    <x v="65"/>
    <x v="1"/>
    <x v="1"/>
    <n v="0"/>
    <n v="108.95"/>
    <x v="0"/>
  </r>
  <r>
    <x v="65"/>
    <x v="1"/>
    <x v="1"/>
    <n v="0"/>
    <n v="108.95"/>
    <x v="1"/>
  </r>
  <r>
    <x v="65"/>
    <x v="2"/>
    <x v="2"/>
    <n v="14.700000000000003"/>
    <n v="43.5794"/>
    <x v="0"/>
  </r>
  <r>
    <x v="65"/>
    <x v="2"/>
    <x v="2"/>
    <n v="14.700000000000003"/>
    <n v="43.5794"/>
    <x v="1"/>
  </r>
  <r>
    <x v="65"/>
    <x v="3"/>
    <x v="3"/>
    <n v="39.860000000000014"/>
    <n v="432"/>
    <x v="0"/>
  </r>
  <r>
    <x v="65"/>
    <x v="3"/>
    <x v="3"/>
    <n v="39.860000000000014"/>
    <n v="432"/>
    <x v="1"/>
  </r>
  <r>
    <x v="65"/>
    <x v="4"/>
    <x v="4"/>
    <n v="23.91"/>
    <n v="0"/>
    <x v="0"/>
  </r>
  <r>
    <x v="65"/>
    <x v="4"/>
    <x v="4"/>
    <n v="23.91"/>
    <n v="0"/>
    <x v="1"/>
  </r>
  <r>
    <x v="65"/>
    <x v="5"/>
    <x v="5"/>
    <m/>
    <n v="72"/>
    <x v="0"/>
  </r>
  <r>
    <x v="65"/>
    <x v="5"/>
    <x v="5"/>
    <m/>
    <n v="72"/>
    <x v="1"/>
  </r>
  <r>
    <x v="66"/>
    <x v="0"/>
    <x v="0"/>
    <m/>
    <n v="178"/>
    <x v="0"/>
  </r>
  <r>
    <x v="66"/>
    <x v="0"/>
    <x v="0"/>
    <m/>
    <n v="178"/>
    <x v="1"/>
  </r>
  <r>
    <x v="66"/>
    <x v="1"/>
    <x v="1"/>
    <n v="169.98000000000013"/>
    <n v="1151.8915999999999"/>
    <x v="0"/>
  </r>
  <r>
    <x v="66"/>
    <x v="1"/>
    <x v="1"/>
    <n v="169.98000000000013"/>
    <n v="1151.8915999999999"/>
    <x v="1"/>
  </r>
  <r>
    <x v="66"/>
    <x v="2"/>
    <x v="2"/>
    <n v="-6.2999999999999972"/>
    <n v="234.94399999999999"/>
    <x v="0"/>
  </r>
  <r>
    <x v="66"/>
    <x v="2"/>
    <x v="2"/>
    <n v="-6.2999999999999972"/>
    <n v="234.94399999999999"/>
    <x v="1"/>
  </r>
  <r>
    <x v="66"/>
    <x v="3"/>
    <x v="3"/>
    <n v="120.3599999999999"/>
    <n v="936"/>
    <x v="0"/>
  </r>
  <r>
    <x v="66"/>
    <x v="3"/>
    <x v="3"/>
    <n v="120.3599999999999"/>
    <n v="936"/>
    <x v="1"/>
  </r>
  <r>
    <x v="66"/>
    <x v="4"/>
    <x v="4"/>
    <n v="8"/>
    <n v="74.123999999999995"/>
    <x v="0"/>
  </r>
  <r>
    <x v="66"/>
    <x v="4"/>
    <x v="4"/>
    <n v="8"/>
    <n v="74.123999999999995"/>
    <x v="1"/>
  </r>
  <r>
    <x v="66"/>
    <x v="5"/>
    <x v="5"/>
    <m/>
    <n v="72"/>
    <x v="0"/>
  </r>
  <r>
    <x v="66"/>
    <x v="5"/>
    <x v="5"/>
    <m/>
    <n v="72"/>
    <x v="1"/>
  </r>
  <r>
    <x v="67"/>
    <x v="0"/>
    <x v="0"/>
    <m/>
    <n v="110"/>
    <x v="0"/>
  </r>
  <r>
    <x v="67"/>
    <x v="0"/>
    <x v="0"/>
    <m/>
    <n v="110"/>
    <x v="1"/>
  </r>
  <r>
    <x v="67"/>
    <x v="1"/>
    <x v="1"/>
    <n v="312.33"/>
    <n v="123.5278"/>
    <x v="0"/>
  </r>
  <r>
    <x v="67"/>
    <x v="1"/>
    <x v="1"/>
    <n v="312.33"/>
    <n v="123.5278"/>
    <x v="1"/>
  </r>
  <r>
    <x v="67"/>
    <x v="2"/>
    <x v="2"/>
    <n v="111.00000000000023"/>
    <n v="1259.9146000000001"/>
    <x v="0"/>
  </r>
  <r>
    <x v="67"/>
    <x v="2"/>
    <x v="2"/>
    <n v="111.00000000000023"/>
    <n v="1259.9146000000001"/>
    <x v="1"/>
  </r>
  <r>
    <x v="67"/>
    <x v="3"/>
    <x v="3"/>
    <n v="16.340000000000003"/>
    <n v="576"/>
    <x v="0"/>
  </r>
  <r>
    <x v="67"/>
    <x v="3"/>
    <x v="3"/>
    <n v="16.340000000000003"/>
    <n v="576"/>
    <x v="1"/>
  </r>
  <r>
    <x v="67"/>
    <x v="4"/>
    <x v="4"/>
    <m/>
    <n v="70"/>
    <x v="0"/>
  </r>
  <r>
    <x v="67"/>
    <x v="4"/>
    <x v="4"/>
    <m/>
    <n v="70"/>
    <x v="1"/>
  </r>
  <r>
    <x v="67"/>
    <x v="5"/>
    <x v="5"/>
    <m/>
    <n v="72"/>
    <x v="0"/>
  </r>
  <r>
    <x v="67"/>
    <x v="5"/>
    <x v="5"/>
    <m/>
    <n v="72"/>
    <x v="1"/>
  </r>
  <r>
    <x v="68"/>
    <x v="0"/>
    <x v="0"/>
    <m/>
    <n v="0"/>
    <x v="0"/>
  </r>
  <r>
    <x v="68"/>
    <x v="0"/>
    <x v="0"/>
    <m/>
    <n v="0"/>
    <x v="1"/>
  </r>
  <r>
    <x v="68"/>
    <x v="1"/>
    <x v="1"/>
    <n v="-147.12999999999994"/>
    <n v="0"/>
    <x v="0"/>
  </r>
  <r>
    <x v="68"/>
    <x v="1"/>
    <x v="1"/>
    <n v="-147.12999999999994"/>
    <n v="0"/>
    <x v="1"/>
  </r>
  <r>
    <x v="68"/>
    <x v="2"/>
    <x v="2"/>
    <n v="3.7500000000000036"/>
    <n v="0"/>
    <x v="0"/>
  </r>
  <r>
    <x v="68"/>
    <x v="2"/>
    <x v="2"/>
    <n v="3.7500000000000036"/>
    <n v="0"/>
    <x v="1"/>
  </r>
  <r>
    <x v="68"/>
    <x v="3"/>
    <x v="3"/>
    <n v="126.94999999999996"/>
    <n v="0"/>
    <x v="0"/>
  </r>
  <r>
    <x v="68"/>
    <x v="3"/>
    <x v="3"/>
    <n v="126.94999999999996"/>
    <n v="0"/>
    <x v="1"/>
  </r>
  <r>
    <x v="68"/>
    <x v="4"/>
    <x v="4"/>
    <n v="87.57"/>
    <n v="0"/>
    <x v="0"/>
  </r>
  <r>
    <x v="68"/>
    <x v="4"/>
    <x v="4"/>
    <n v="87.57"/>
    <n v="0"/>
    <x v="1"/>
  </r>
  <r>
    <x v="68"/>
    <x v="5"/>
    <x v="5"/>
    <m/>
    <n v="0"/>
    <x v="0"/>
  </r>
  <r>
    <x v="68"/>
    <x v="5"/>
    <x v="5"/>
    <m/>
    <n v="0"/>
    <x v="1"/>
  </r>
  <r>
    <x v="69"/>
    <x v="0"/>
    <x v="0"/>
    <m/>
    <n v="136"/>
    <x v="0"/>
  </r>
  <r>
    <x v="69"/>
    <x v="0"/>
    <x v="0"/>
    <m/>
    <n v="136"/>
    <x v="1"/>
  </r>
  <r>
    <x v="69"/>
    <x v="1"/>
    <x v="1"/>
    <n v="876.9200000000003"/>
    <n v="0"/>
    <x v="0"/>
  </r>
  <r>
    <x v="69"/>
    <x v="1"/>
    <x v="1"/>
    <n v="876.9200000000003"/>
    <n v="0"/>
    <x v="1"/>
  </r>
  <r>
    <x v="69"/>
    <x v="2"/>
    <x v="2"/>
    <n v="4.75"/>
    <n v="408.96420000000001"/>
    <x v="0"/>
  </r>
  <r>
    <x v="69"/>
    <x v="2"/>
    <x v="2"/>
    <n v="4.75"/>
    <n v="408.96420000000001"/>
    <x v="1"/>
  </r>
  <r>
    <x v="69"/>
    <x v="3"/>
    <x v="3"/>
    <n v="-44.220000000000027"/>
    <n v="720"/>
    <x v="0"/>
  </r>
  <r>
    <x v="69"/>
    <x v="3"/>
    <x v="3"/>
    <n v="-44.220000000000027"/>
    <n v="720"/>
    <x v="1"/>
  </r>
  <r>
    <x v="69"/>
    <x v="4"/>
    <x v="4"/>
    <n v="595.26999999999987"/>
    <n v="526.95519999999999"/>
    <x v="0"/>
  </r>
  <r>
    <x v="69"/>
    <x v="4"/>
    <x v="4"/>
    <n v="595.26999999999987"/>
    <n v="526.95519999999999"/>
    <x v="1"/>
  </r>
  <r>
    <x v="69"/>
    <x v="5"/>
    <x v="5"/>
    <m/>
    <n v="72"/>
    <x v="0"/>
  </r>
  <r>
    <x v="69"/>
    <x v="5"/>
    <x v="5"/>
    <m/>
    <n v="72"/>
    <x v="1"/>
  </r>
  <r>
    <x v="70"/>
    <x v="0"/>
    <x v="0"/>
    <m/>
    <n v="124"/>
    <x v="0"/>
  </r>
  <r>
    <x v="70"/>
    <x v="0"/>
    <x v="0"/>
    <m/>
    <n v="124"/>
    <x v="1"/>
  </r>
  <r>
    <x v="70"/>
    <x v="1"/>
    <x v="1"/>
    <n v="-13.41"/>
    <n v="945.43140000000005"/>
    <x v="0"/>
  </r>
  <r>
    <x v="70"/>
    <x v="1"/>
    <x v="1"/>
    <n v="-13.41"/>
    <n v="945.43140000000005"/>
    <x v="1"/>
  </r>
  <r>
    <x v="70"/>
    <x v="2"/>
    <x v="2"/>
    <n v="-2.8999999999999773"/>
    <n v="127.3124"/>
    <x v="0"/>
  </r>
  <r>
    <x v="70"/>
    <x v="2"/>
    <x v="2"/>
    <n v="-2.8999999999999773"/>
    <n v="127.3124"/>
    <x v="1"/>
  </r>
  <r>
    <x v="70"/>
    <x v="3"/>
    <x v="3"/>
    <n v="-20.679999999999978"/>
    <n v="648"/>
    <x v="0"/>
  </r>
  <r>
    <x v="70"/>
    <x v="3"/>
    <x v="3"/>
    <n v="-20.679999999999978"/>
    <n v="648"/>
    <x v="1"/>
  </r>
  <r>
    <x v="70"/>
    <x v="4"/>
    <x v="4"/>
    <n v="15.920000000000002"/>
    <n v="370"/>
    <x v="0"/>
  </r>
  <r>
    <x v="70"/>
    <x v="4"/>
    <x v="4"/>
    <n v="15.920000000000002"/>
    <n v="370"/>
    <x v="1"/>
  </r>
  <r>
    <x v="70"/>
    <x v="5"/>
    <x v="5"/>
    <m/>
    <n v="72"/>
    <x v="0"/>
  </r>
  <r>
    <x v="70"/>
    <x v="5"/>
    <x v="5"/>
    <m/>
    <n v="72"/>
    <x v="1"/>
  </r>
  <r>
    <x v="71"/>
    <x v="0"/>
    <x v="0"/>
    <m/>
    <n v="150"/>
    <x v="0"/>
  </r>
  <r>
    <x v="71"/>
    <x v="0"/>
    <x v="0"/>
    <m/>
    <n v="150"/>
    <x v="1"/>
  </r>
  <r>
    <x v="71"/>
    <x v="1"/>
    <x v="1"/>
    <n v="-282.48999999999995"/>
    <n v="1636.8362"/>
    <x v="0"/>
  </r>
  <r>
    <x v="71"/>
    <x v="1"/>
    <x v="1"/>
    <n v="-282.48999999999995"/>
    <n v="1636.8362"/>
    <x v="1"/>
  </r>
  <r>
    <x v="71"/>
    <x v="2"/>
    <x v="2"/>
    <n v="651"/>
    <n v="893.68579999999997"/>
    <x v="0"/>
  </r>
  <r>
    <x v="71"/>
    <x v="2"/>
    <x v="2"/>
    <n v="651"/>
    <n v="893.68579999999997"/>
    <x v="1"/>
  </r>
  <r>
    <x v="71"/>
    <x v="3"/>
    <x v="3"/>
    <n v="207.69000000000005"/>
    <n v="792"/>
    <x v="0"/>
  </r>
  <r>
    <x v="71"/>
    <x v="3"/>
    <x v="3"/>
    <n v="207.69000000000005"/>
    <n v="792"/>
    <x v="1"/>
  </r>
  <r>
    <x v="71"/>
    <x v="4"/>
    <x v="4"/>
    <n v="75.009999999999991"/>
    <n v="2770.4839999999999"/>
    <x v="0"/>
  </r>
  <r>
    <x v="71"/>
    <x v="4"/>
    <x v="4"/>
    <n v="75.009999999999991"/>
    <n v="2770.4839999999999"/>
    <x v="1"/>
  </r>
  <r>
    <x v="71"/>
    <x v="5"/>
    <x v="5"/>
    <m/>
    <n v="72"/>
    <x v="0"/>
  </r>
  <r>
    <x v="71"/>
    <x v="5"/>
    <x v="5"/>
    <m/>
    <n v="72"/>
    <x v="1"/>
  </r>
  <r>
    <x v="72"/>
    <x v="0"/>
    <x v="0"/>
    <m/>
    <n v="82"/>
    <x v="0"/>
  </r>
  <r>
    <x v="72"/>
    <x v="0"/>
    <x v="0"/>
    <m/>
    <n v="82"/>
    <x v="1"/>
  </r>
  <r>
    <x v="72"/>
    <x v="1"/>
    <x v="1"/>
    <n v="-564.09"/>
    <n v="2505.0046000000002"/>
    <x v="0"/>
  </r>
  <r>
    <x v="72"/>
    <x v="1"/>
    <x v="1"/>
    <n v="-564.09"/>
    <n v="2505.0046000000002"/>
    <x v="1"/>
  </r>
  <r>
    <x v="72"/>
    <x v="2"/>
    <x v="2"/>
    <n v="-9.8999999999999773"/>
    <n v="234.94399999999999"/>
    <x v="0"/>
  </r>
  <r>
    <x v="72"/>
    <x v="2"/>
    <x v="2"/>
    <n v="-9.8999999999999773"/>
    <n v="234.94399999999999"/>
    <x v="1"/>
  </r>
  <r>
    <x v="72"/>
    <x v="3"/>
    <x v="3"/>
    <n v="-128.26999999999998"/>
    <n v="432"/>
    <x v="0"/>
  </r>
  <r>
    <x v="72"/>
    <x v="3"/>
    <x v="3"/>
    <n v="-128.26999999999998"/>
    <n v="432"/>
    <x v="1"/>
  </r>
  <r>
    <x v="72"/>
    <x v="4"/>
    <x v="4"/>
    <n v="-7.2299999999999898"/>
    <n v="106.9546"/>
    <x v="0"/>
  </r>
  <r>
    <x v="72"/>
    <x v="4"/>
    <x v="4"/>
    <n v="-7.2299999999999898"/>
    <n v="106.9546"/>
    <x v="1"/>
  </r>
  <r>
    <x v="72"/>
    <x v="5"/>
    <x v="5"/>
    <n v="0"/>
    <n v="72"/>
    <x v="0"/>
  </r>
  <r>
    <x v="72"/>
    <x v="5"/>
    <x v="5"/>
    <n v="0"/>
    <n v="72"/>
    <x v="1"/>
  </r>
  <r>
    <x v="73"/>
    <x v="0"/>
    <x v="0"/>
    <m/>
    <n v="164"/>
    <x v="0"/>
  </r>
  <r>
    <x v="73"/>
    <x v="0"/>
    <x v="0"/>
    <m/>
    <n v="164"/>
    <x v="1"/>
  </r>
  <r>
    <x v="73"/>
    <x v="1"/>
    <x v="1"/>
    <n v="135.51"/>
    <n v="2999.6093999999998"/>
    <x v="0"/>
  </r>
  <r>
    <x v="73"/>
    <x v="1"/>
    <x v="1"/>
    <n v="135.51"/>
    <n v="2999.6093999999998"/>
    <x v="1"/>
  </r>
  <r>
    <x v="73"/>
    <x v="2"/>
    <x v="2"/>
    <n v="-26"/>
    <n v="978.93320000000006"/>
    <x v="0"/>
  </r>
  <r>
    <x v="73"/>
    <x v="2"/>
    <x v="2"/>
    <n v="-26"/>
    <n v="978.93320000000006"/>
    <x v="1"/>
  </r>
  <r>
    <x v="73"/>
    <x v="3"/>
    <x v="3"/>
    <n v="213.67999999999995"/>
    <n v="864"/>
    <x v="0"/>
  </r>
  <r>
    <x v="73"/>
    <x v="3"/>
    <x v="3"/>
    <n v="213.67999999999995"/>
    <n v="864"/>
    <x v="1"/>
  </r>
  <r>
    <x v="73"/>
    <x v="4"/>
    <x v="4"/>
    <n v="140.20999999999998"/>
    <n v="162.465"/>
    <x v="0"/>
  </r>
  <r>
    <x v="73"/>
    <x v="4"/>
    <x v="4"/>
    <n v="140.20999999999998"/>
    <n v="162.465"/>
    <x v="1"/>
  </r>
  <r>
    <x v="73"/>
    <x v="5"/>
    <x v="5"/>
    <n v="45"/>
    <n v="72"/>
    <x v="0"/>
  </r>
  <r>
    <x v="73"/>
    <x v="5"/>
    <x v="5"/>
    <n v="45"/>
    <n v="72"/>
    <x v="1"/>
  </r>
  <r>
    <x v="74"/>
    <x v="0"/>
    <x v="0"/>
    <m/>
    <n v="0"/>
    <x v="0"/>
  </r>
  <r>
    <x v="74"/>
    <x v="0"/>
    <x v="0"/>
    <m/>
    <n v="0"/>
    <x v="1"/>
  </r>
  <r>
    <x v="74"/>
    <x v="1"/>
    <x v="1"/>
    <n v="44.13"/>
    <n v="0"/>
    <x v="0"/>
  </r>
  <r>
    <x v="74"/>
    <x v="1"/>
    <x v="1"/>
    <n v="44.13"/>
    <n v="0"/>
    <x v="1"/>
  </r>
  <r>
    <x v="74"/>
    <x v="2"/>
    <x v="2"/>
    <n v="204.20000000000002"/>
    <n v="0"/>
    <x v="0"/>
  </r>
  <r>
    <x v="74"/>
    <x v="2"/>
    <x v="2"/>
    <n v="204.20000000000002"/>
    <n v="0"/>
    <x v="1"/>
  </r>
  <r>
    <x v="74"/>
    <x v="3"/>
    <x v="3"/>
    <n v="219.95999999999998"/>
    <n v="0"/>
    <x v="0"/>
  </r>
  <r>
    <x v="74"/>
    <x v="3"/>
    <x v="3"/>
    <n v="219.95999999999998"/>
    <n v="0"/>
    <x v="1"/>
  </r>
  <r>
    <x v="74"/>
    <x v="4"/>
    <x v="4"/>
    <n v="16"/>
    <n v="0"/>
    <x v="0"/>
  </r>
  <r>
    <x v="74"/>
    <x v="4"/>
    <x v="4"/>
    <n v="16"/>
    <n v="0"/>
    <x v="1"/>
  </r>
  <r>
    <x v="74"/>
    <x v="5"/>
    <x v="5"/>
    <m/>
    <n v="0"/>
    <x v="0"/>
  </r>
  <r>
    <x v="74"/>
    <x v="5"/>
    <x v="5"/>
    <m/>
    <n v="0"/>
    <x v="1"/>
  </r>
  <r>
    <x v="75"/>
    <x v="0"/>
    <x v="0"/>
    <m/>
    <n v="124"/>
    <x v="0"/>
  </r>
  <r>
    <x v="75"/>
    <x v="0"/>
    <x v="0"/>
    <m/>
    <n v="124"/>
    <x v="1"/>
  </r>
  <r>
    <x v="75"/>
    <x v="1"/>
    <x v="1"/>
    <n v="97.52000000000001"/>
    <n v="713.27419999999995"/>
    <x v="0"/>
  </r>
  <r>
    <x v="75"/>
    <x v="1"/>
    <x v="1"/>
    <n v="97.52000000000001"/>
    <n v="713.27419999999995"/>
    <x v="1"/>
  </r>
  <r>
    <x v="75"/>
    <x v="2"/>
    <x v="2"/>
    <n v="83.85"/>
    <n v="195.78659999999999"/>
    <x v="0"/>
  </r>
  <r>
    <x v="75"/>
    <x v="2"/>
    <x v="2"/>
    <n v="83.85"/>
    <n v="195.78659999999999"/>
    <x v="1"/>
  </r>
  <r>
    <x v="75"/>
    <x v="3"/>
    <x v="3"/>
    <n v="28.879999999999995"/>
    <n v="648"/>
    <x v="0"/>
  </r>
  <r>
    <x v="75"/>
    <x v="3"/>
    <x v="3"/>
    <n v="28.879999999999995"/>
    <n v="648"/>
    <x v="1"/>
  </r>
  <r>
    <x v="75"/>
    <x v="4"/>
    <x v="4"/>
    <m/>
    <n v="62.580199999999998"/>
    <x v="0"/>
  </r>
  <r>
    <x v="75"/>
    <x v="4"/>
    <x v="4"/>
    <m/>
    <n v="62.580199999999998"/>
    <x v="1"/>
  </r>
  <r>
    <x v="75"/>
    <x v="5"/>
    <x v="5"/>
    <m/>
    <n v="72"/>
    <x v="0"/>
  </r>
  <r>
    <x v="75"/>
    <x v="5"/>
    <x v="5"/>
    <m/>
    <n v="72"/>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5" cacheId="1"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rowHeaderCaption="Todos…" fieldListSortAscending="1">
  <location ref="T8:T15" firstHeaderRow="1" firstDataRow="1" firstDataCol="1" rowPageCount="1" colPageCount="1"/>
  <pivotFields count="12">
    <pivotField showAll="0"/>
    <pivotField showAll="0"/>
    <pivotField showAll="0"/>
    <pivotField axis="axisRow" showAll="0">
      <items count="13">
        <item x="7"/>
        <item x="8"/>
        <item x="9"/>
        <item x="10"/>
        <item x="11"/>
        <item x="2"/>
        <item x="6"/>
        <item x="3"/>
        <item x="4"/>
        <item x="0"/>
        <item x="5"/>
        <item x="1"/>
        <item t="default"/>
      </items>
    </pivotField>
    <pivotField axis="axisPage" showAll="0">
      <items count="3">
        <item x="0"/>
        <item x="1"/>
        <item t="default"/>
      </items>
    </pivotField>
    <pivotField showAll="0"/>
    <pivotField showAll="0"/>
    <pivotField showAll="0"/>
    <pivotField showAll="0"/>
    <pivotField showAll="0"/>
    <pivotField showAll="0"/>
    <pivotField showAll="0"/>
  </pivotFields>
  <rowFields count="1">
    <field x="3"/>
  </rowFields>
  <rowItems count="7">
    <i>
      <x/>
    </i>
    <i>
      <x v="1"/>
    </i>
    <i>
      <x v="2"/>
    </i>
    <i>
      <x v="3"/>
    </i>
    <i>
      <x v="4"/>
    </i>
    <i>
      <x v="5"/>
    </i>
    <i>
      <x v="6"/>
    </i>
  </rowItems>
  <colItems count="1">
    <i/>
  </colItems>
  <pageFields count="1">
    <pageField fld="4"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abla dinámica4" cacheId="1"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fieldListSortAscending="1">
  <location ref="P8:P10" firstHeaderRow="1" firstDataRow="1" firstDataCol="1"/>
  <pivotFields count="12">
    <pivotField showAll="0"/>
    <pivotField showAll="0"/>
    <pivotField showAll="0"/>
    <pivotField showAll="0"/>
    <pivotField axis="axisRow" showAll="0">
      <items count="3">
        <item x="0"/>
        <item x="1"/>
        <item t="default"/>
      </items>
    </pivotField>
    <pivotField showAll="0"/>
    <pivotField showAll="0"/>
    <pivotField showAll="0"/>
    <pivotField showAll="0"/>
    <pivotField showAll="0"/>
    <pivotField showAll="0"/>
    <pivotField showAll="0"/>
  </pivotFields>
  <rowFields count="1">
    <field x="4"/>
  </rowFields>
  <rowItems count="2">
    <i>
      <x/>
    </i>
    <i>
      <x v="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fieldListSortAscending="1">
  <location ref="B8:D14" firstHeaderRow="0" firstDataRow="1" firstDataCol="1" rowPageCount="2" colPageCount="1"/>
  <pivotFields count="6">
    <pivotField axis="axisPage" showAl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t="default"/>
      </items>
    </pivotField>
    <pivotField showAll="0"/>
    <pivotField axis="axisRow" showAll="0" sortType="descending">
      <items count="7">
        <item x="2"/>
        <item x="5"/>
        <item x="1"/>
        <item x="3"/>
        <item x="0"/>
        <item x="4"/>
        <item t="default"/>
      </items>
    </pivotField>
    <pivotField dataField="1" showAll="0"/>
    <pivotField dataField="1" showAll="0"/>
    <pivotField axis="axisPage" showAll="0">
      <items count="3">
        <item n="2018" x="1"/>
        <item n="2019" x="0"/>
        <item t="default"/>
      </items>
    </pivotField>
  </pivotFields>
  <rowFields count="1">
    <field x="2"/>
  </rowFields>
  <rowItems count="6">
    <i>
      <x/>
    </i>
    <i>
      <x v="1"/>
    </i>
    <i>
      <x v="2"/>
    </i>
    <i>
      <x v="3"/>
    </i>
    <i>
      <x v="4"/>
    </i>
    <i>
      <x v="5"/>
    </i>
  </rowItems>
  <colFields count="1">
    <field x="-2"/>
  </colFields>
  <colItems count="2">
    <i>
      <x/>
    </i>
    <i i="1">
      <x v="1"/>
    </i>
  </colItems>
  <pageFields count="2">
    <pageField fld="5" item="1" hier="-1"/>
    <pageField fld="0" hier="-1"/>
  </pageFields>
  <dataFields count="2">
    <dataField name="Suma de Balance" fld="3" baseField="2" baseItem="0" numFmtId="168"/>
    <dataField name="Suma de Plan" fld="4" baseField="2" baseItem="0"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Tabla dinámica2" cacheId="0"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fieldListSortAscending="1" customListSort="0">
  <location ref="G8:L3434" firstHeaderRow="1" firstDataRow="1" firstDataCol="6" rowPageCount="3" colPageCount="1"/>
  <pivotFields count="12">
    <pivotField axis="axisPage" outline="0" showAll="0" defaultSubtotal="0">
      <items count="79">
        <item x="0"/>
        <item x="1"/>
        <item x="2"/>
        <item x="3"/>
        <item x="4"/>
        <item x="5"/>
        <item x="6"/>
        <item x="7"/>
        <item x="8"/>
        <item x="9"/>
        <item x="70"/>
        <item x="71"/>
        <item x="10"/>
        <item x="11"/>
        <item x="12"/>
        <item x="13"/>
        <item x="14"/>
        <item x="15"/>
        <item x="16"/>
        <item x="17"/>
        <item x="18"/>
        <item x="19"/>
        <item x="20"/>
        <item x="21"/>
        <item x="72"/>
        <item x="22"/>
        <item x="23"/>
        <item x="24"/>
        <item x="25"/>
        <item x="26"/>
        <item x="27"/>
        <item x="28"/>
        <item x="76"/>
        <item x="73"/>
        <item x="29"/>
        <item x="30"/>
        <item x="31"/>
        <item x="32"/>
        <item x="33"/>
        <item x="34"/>
        <item x="35"/>
        <item x="77"/>
        <item x="36"/>
        <item x="37"/>
        <item x="38"/>
        <item x="39"/>
        <item x="40"/>
        <item x="74"/>
        <item x="75"/>
        <item x="41"/>
        <item x="42"/>
        <item x="43"/>
        <item x="44"/>
        <item x="45"/>
        <item x="46"/>
        <item x="47"/>
        <item x="48"/>
        <item x="49"/>
        <item x="50"/>
        <item x="51"/>
        <item x="52"/>
        <item x="53"/>
        <item x="54"/>
        <item x="55"/>
        <item x="56"/>
        <item x="57"/>
        <item x="58"/>
        <item x="59"/>
        <item x="60"/>
        <item x="61"/>
        <item x="62"/>
        <item x="63"/>
        <item x="64"/>
        <item x="78"/>
        <item x="65"/>
        <item x="66"/>
        <item x="67"/>
        <item x="68"/>
        <item x="69"/>
      </items>
      <extLst>
        <ext xmlns:x14="http://schemas.microsoft.com/office/spreadsheetml/2009/9/main" uri="{2946ED86-A175-432a-8AC1-64E0C546D7DE}">
          <x14:pivotField fillDownLabels="1"/>
        </ext>
      </extLst>
    </pivotField>
    <pivotField axis="axisRow" outline="0" showAll="0" sortType="ascending" defaultSubtotal="0">
      <items count="341">
        <item x="70"/>
        <item x="158"/>
        <item x="170"/>
        <item x="16"/>
        <item x="106"/>
        <item x="64"/>
        <item x="47"/>
        <item x="7"/>
        <item x="85"/>
        <item x="143"/>
        <item x="118"/>
        <item x="24"/>
        <item x="107"/>
        <item x="157"/>
        <item x="112"/>
        <item x="25"/>
        <item x="144"/>
        <item x="84"/>
        <item x="35"/>
        <item x="133"/>
        <item x="2"/>
        <item x="110"/>
        <item x="17"/>
        <item x="129"/>
        <item x="111"/>
        <item x="48"/>
        <item x="86"/>
        <item x="146"/>
        <item x="65"/>
        <item x="167"/>
        <item x="36"/>
        <item x="87"/>
        <item x="9"/>
        <item x="59"/>
        <item x="71"/>
        <item x="149"/>
        <item x="163"/>
        <item x="169"/>
        <item x="102"/>
        <item x="88"/>
        <item x="15"/>
        <item x="113"/>
        <item x="134"/>
        <item x="164"/>
        <item x="147"/>
        <item x="11"/>
        <item x="21"/>
        <item x="96"/>
        <item x="67"/>
        <item x="137"/>
        <item x="37"/>
        <item x="74"/>
        <item x="26"/>
        <item x="23"/>
        <item x="130"/>
        <item x="49"/>
        <item x="19"/>
        <item x="60"/>
        <item x="108"/>
        <item x="10"/>
        <item x="69"/>
        <item x="27"/>
        <item x="135"/>
        <item x="18"/>
        <item x="114"/>
        <item x="43"/>
        <item x="103"/>
        <item x="75"/>
        <item x="61"/>
        <item x="148"/>
        <item x="79"/>
        <item x="56"/>
        <item x="3"/>
        <item x="28"/>
        <item x="99"/>
        <item x="44"/>
        <item x="104"/>
        <item x="131"/>
        <item x="80"/>
        <item x="68"/>
        <item x="140"/>
        <item x="81"/>
        <item x="156"/>
        <item x="132"/>
        <item x="162"/>
        <item x="12"/>
        <item x="50"/>
        <item x="29"/>
        <item x="66"/>
        <item x="89"/>
        <item x="30"/>
        <item x="154"/>
        <item x="165"/>
        <item x="62"/>
        <item x="38"/>
        <item x="126"/>
        <item x="31"/>
        <item x="4"/>
        <item x="78"/>
        <item x="51"/>
        <item x="39"/>
        <item x="90"/>
        <item x="159"/>
        <item x="116"/>
        <item x="57"/>
        <item x="52"/>
        <item x="138"/>
        <item x="119"/>
        <item x="120"/>
        <item x="0"/>
        <item x="91"/>
        <item x="121"/>
        <item x="82"/>
        <item x="100"/>
        <item x="160"/>
        <item x="53"/>
        <item x="45"/>
        <item x="46"/>
        <item x="92"/>
        <item x="117"/>
        <item x="142"/>
        <item x="5"/>
        <item x="136"/>
        <item x="122"/>
        <item x="166"/>
        <item x="93"/>
        <item x="94"/>
        <item x="32"/>
        <item x="76"/>
        <item x="115"/>
        <item x="97"/>
        <item x="145"/>
        <item x="13"/>
        <item x="72"/>
        <item x="125"/>
        <item x="168"/>
        <item x="34"/>
        <item x="77"/>
        <item x="139"/>
        <item x="63"/>
        <item x="141"/>
        <item x="123"/>
        <item x="153"/>
        <item x="6"/>
        <item x="54"/>
        <item x="150"/>
        <item x="20"/>
        <item x="124"/>
        <item x="58"/>
        <item x="83"/>
        <item x="40"/>
        <item x="161"/>
        <item x="95"/>
        <item x="155"/>
        <item x="14"/>
        <item x="151"/>
        <item x="41"/>
        <item x="127"/>
        <item x="22"/>
        <item x="42"/>
        <item x="73"/>
        <item x="8"/>
        <item x="33"/>
        <item x="101"/>
        <item x="109"/>
        <item x="152"/>
        <item x="55"/>
        <item x="98"/>
        <item x="128"/>
        <item x="105"/>
        <item x="1"/>
        <item x="308"/>
        <item x="277"/>
        <item x="327"/>
        <item x="278"/>
        <item x="288"/>
        <item x="258"/>
        <item x="179"/>
        <item x="259"/>
        <item x="225"/>
        <item x="309"/>
        <item x="205"/>
        <item x="252"/>
        <item x="206"/>
        <item x="328"/>
        <item x="209"/>
        <item x="332"/>
        <item x="322"/>
        <item x="253"/>
        <item x="171"/>
        <item x="260"/>
        <item x="237"/>
        <item x="210"/>
        <item x="279"/>
        <item x="251"/>
        <item x="321"/>
        <item x="192"/>
        <item x="247"/>
        <item x="289"/>
        <item x="326"/>
        <item x="254"/>
        <item x="172"/>
        <item x="320"/>
        <item x="318"/>
        <item x="261"/>
        <item x="195"/>
        <item x="323"/>
        <item x="267"/>
        <item x="245"/>
        <item x="207"/>
        <item x="196"/>
        <item x="226"/>
        <item x="208"/>
        <item x="173"/>
        <item x="319"/>
        <item x="185"/>
        <item x="340"/>
        <item x="306"/>
        <item x="301"/>
        <item x="337"/>
        <item x="227"/>
        <item x="292"/>
        <item x="175"/>
        <item x="303"/>
        <item x="194"/>
        <item x="290"/>
        <item x="293"/>
        <item x="238"/>
        <item x="333"/>
        <item x="197"/>
        <item x="242"/>
        <item x="211"/>
        <item x="338"/>
        <item x="262"/>
        <item x="219"/>
        <item x="178"/>
        <item x="331"/>
        <item x="255"/>
        <item x="291"/>
        <item x="230"/>
        <item x="228"/>
        <item x="198"/>
        <item x="286"/>
        <item x="263"/>
        <item x="212"/>
        <item x="310"/>
        <item x="317"/>
        <item x="231"/>
        <item x="239"/>
        <item x="180"/>
        <item x="243"/>
        <item x="268"/>
        <item x="336"/>
        <item x="232"/>
        <item x="186"/>
        <item x="329"/>
        <item x="339"/>
        <item x="248"/>
        <item x="244"/>
        <item x="233"/>
        <item x="176"/>
        <item x="199"/>
        <item x="287"/>
        <item x="189"/>
        <item x="298"/>
        <item x="269"/>
        <item x="200"/>
        <item x="325"/>
        <item x="282"/>
        <item x="187"/>
        <item x="272"/>
        <item x="220"/>
        <item x="177"/>
        <item x="283"/>
        <item x="201"/>
        <item x="213"/>
        <item x="249"/>
        <item x="299"/>
        <item x="193"/>
        <item x="302"/>
        <item x="256"/>
        <item x="202"/>
        <item x="273"/>
        <item x="311"/>
        <item x="330"/>
        <item x="181"/>
        <item x="214"/>
        <item x="274"/>
        <item x="275"/>
        <item x="294"/>
        <item x="234"/>
        <item x="300"/>
        <item x="315"/>
        <item x="215"/>
        <item x="334"/>
        <item x="221"/>
        <item x="284"/>
        <item x="222"/>
        <item x="182"/>
        <item x="295"/>
        <item x="307"/>
        <item x="270"/>
        <item x="216"/>
        <item x="280"/>
        <item x="240"/>
        <item x="257"/>
        <item x="223"/>
        <item x="316"/>
        <item x="276"/>
        <item x="304"/>
        <item x="224"/>
        <item x="183"/>
        <item x="235"/>
        <item x="246"/>
        <item x="312"/>
        <item x="250"/>
        <item x="264"/>
        <item x="281"/>
        <item x="285"/>
        <item x="217"/>
        <item x="265"/>
        <item x="305"/>
        <item x="184"/>
        <item x="314"/>
        <item x="266"/>
        <item x="296"/>
        <item x="203"/>
        <item x="204"/>
        <item x="297"/>
        <item x="236"/>
        <item x="188"/>
        <item x="313"/>
        <item x="218"/>
        <item x="335"/>
        <item x="271"/>
        <item x="174"/>
        <item x="229"/>
        <item x="241"/>
        <item x="190"/>
        <item x="191"/>
        <item x="324"/>
      </items>
      <extLst>
        <ext xmlns:x14="http://schemas.microsoft.com/office/spreadsheetml/2009/9/main" uri="{2946ED86-A175-432a-8AC1-64E0C546D7DE}">
          <x14:pivotField fillDownLabels="1"/>
        </ext>
      </extLst>
    </pivotField>
    <pivotField axis="axisPage"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axis="axisPage" outline="0" showAll="0" defaultSubtotal="0">
      <items count="2">
        <item x="0"/>
        <item x="1"/>
      </items>
      <extLst>
        <ext xmlns:x14="http://schemas.microsoft.com/office/spreadsheetml/2009/9/main" uri="{2946ED86-A175-432a-8AC1-64E0C546D7DE}">
          <x14:pivotField fillDownLabels="1"/>
        </ext>
      </extLst>
    </pivotField>
    <pivotField axis="axisRow" outline="0" showAll="0" sortType="descending" defaultSubtotal="0">
      <items count="41">
        <item x="23"/>
        <item x="13"/>
        <item x="9"/>
        <item x="1"/>
        <item x="34"/>
        <item x="28"/>
        <item x="38"/>
        <item x="40"/>
        <item x="19"/>
        <item x="37"/>
        <item x="33"/>
        <item x="21"/>
        <item x="18"/>
        <item x="3"/>
        <item x="36"/>
        <item x="4"/>
        <item x="14"/>
        <item x="27"/>
        <item x="15"/>
        <item x="35"/>
        <item x="12"/>
        <item x="22"/>
        <item x="7"/>
        <item x="24"/>
        <item x="6"/>
        <item x="8"/>
        <item x="16"/>
        <item x="0"/>
        <item x="29"/>
        <item x="26"/>
        <item x="5"/>
        <item x="20"/>
        <item x="32"/>
        <item x="17"/>
        <item x="31"/>
        <item x="30"/>
        <item x="25"/>
        <item x="10"/>
        <item x="11"/>
        <item x="39"/>
        <item x="2"/>
      </items>
      <extLst>
        <ext xmlns:x14="http://schemas.microsoft.com/office/spreadsheetml/2009/9/main" uri="{2946ED86-A175-432a-8AC1-64E0C546D7DE}">
          <x14:pivotField fillDownLabels="1"/>
        </ext>
      </extLst>
    </pivotField>
    <pivotField axis="axisRow" outline="0" showAll="0" sortType="ascending" defaultSubtotal="0">
      <items count="69">
        <item x="35"/>
        <item x="64"/>
        <item x="33"/>
        <item x="1"/>
        <item x="28"/>
        <item x="62"/>
        <item x="36"/>
        <item x="22"/>
        <item x="61"/>
        <item x="30"/>
        <item x="24"/>
        <item x="63"/>
        <item x="60"/>
        <item x="29"/>
        <item x="40"/>
        <item x="31"/>
        <item x="37"/>
        <item x="32"/>
        <item x="39"/>
        <item x="26"/>
        <item x="23"/>
        <item x="34"/>
        <item x="20"/>
        <item x="50"/>
        <item x="10"/>
        <item x="14"/>
        <item x="49"/>
        <item x="42"/>
        <item x="9"/>
        <item x="54"/>
        <item x="7"/>
        <item x="52"/>
        <item x="45"/>
        <item x="47"/>
        <item x="13"/>
        <item x="0"/>
        <item x="12"/>
        <item x="46"/>
        <item x="3"/>
        <item x="8"/>
        <item x="41"/>
        <item x="43"/>
        <item x="11"/>
        <item x="44"/>
        <item x="2"/>
        <item x="53"/>
        <item x="48"/>
        <item x="51"/>
        <item x="6"/>
        <item x="5"/>
        <item x="4"/>
        <item x="56"/>
        <item x="17"/>
        <item x="19"/>
        <item x="55"/>
        <item x="15"/>
        <item x="58"/>
        <item x="16"/>
        <item x="59"/>
        <item x="57"/>
        <item x="18"/>
        <item x="65"/>
        <item x="38"/>
        <item x="66"/>
        <item x="67"/>
        <item x="68"/>
        <item x="27"/>
        <item x="21"/>
        <item x="25"/>
      </items>
      <extLst>
        <ext xmlns:x14="http://schemas.microsoft.com/office/spreadsheetml/2009/9/main" uri="{2946ED86-A175-432a-8AC1-64E0C546D7DE}">
          <x14:pivotField fillDownLabels="1"/>
        </ext>
      </extLst>
    </pivotField>
    <pivotField axis="axisRow" outline="0" showAll="0" sortType="descending" defaultSubtotal="0">
      <items count="457">
        <item x="164"/>
        <item x="198"/>
        <item x="188"/>
        <item x="194"/>
        <item x="208"/>
        <item x="207"/>
        <item x="241"/>
        <item x="187"/>
        <item x="8"/>
        <item x="39"/>
        <item x="167"/>
        <item x="211"/>
        <item x="22"/>
        <item x="85"/>
        <item x="113"/>
        <item x="166"/>
        <item x="112"/>
        <item x="14"/>
        <item x="145"/>
        <item x="97"/>
        <item x="186"/>
        <item x="125"/>
        <item x="215"/>
        <item x="84"/>
        <item x="206"/>
        <item x="45"/>
        <item x="20"/>
        <item x="214"/>
        <item x="246"/>
        <item x="193"/>
        <item x="6"/>
        <item x="157"/>
        <item x="74"/>
        <item x="185"/>
        <item x="111"/>
        <item x="110"/>
        <item x="156"/>
        <item x="184"/>
        <item x="225"/>
        <item x="82"/>
        <item x="38"/>
        <item x="120"/>
        <item x="13"/>
        <item x="124"/>
        <item x="183"/>
        <item x="213"/>
        <item x="182"/>
        <item x="81"/>
        <item x="217"/>
        <item x="181"/>
        <item x="100"/>
        <item x="5"/>
        <item x="119"/>
        <item x="65"/>
        <item x="109"/>
        <item x="155"/>
        <item x="180"/>
        <item x="144"/>
        <item x="179"/>
        <item x="73"/>
        <item x="178"/>
        <item x="80"/>
        <item x="118"/>
        <item x="197"/>
        <item x="0"/>
        <item x="212"/>
        <item x="96"/>
        <item x="107"/>
        <item x="44"/>
        <item x="64"/>
        <item x="177"/>
        <item x="79"/>
        <item x="210"/>
        <item x="34"/>
        <item x="160"/>
        <item x="199"/>
        <item x="4"/>
        <item x="72"/>
        <item x="83"/>
        <item x="106"/>
        <item x="176"/>
        <item x="205"/>
        <item x="143"/>
        <item x="159"/>
        <item x="154"/>
        <item x="78"/>
        <item x="248"/>
        <item x="77"/>
        <item x="247"/>
        <item x="12"/>
        <item x="192"/>
        <item x="95"/>
        <item x="146"/>
        <item x="175"/>
        <item x="117"/>
        <item x="222"/>
        <item x="90"/>
        <item x="163"/>
        <item x="196"/>
        <item x="191"/>
        <item x="116"/>
        <item x="245"/>
        <item x="243"/>
        <item x="3"/>
        <item x="153"/>
        <item x="142"/>
        <item x="174"/>
        <item x="126"/>
        <item x="220"/>
        <item x="173"/>
        <item x="71"/>
        <item x="76"/>
        <item x="219"/>
        <item x="18"/>
        <item x="149"/>
        <item x="43"/>
        <item x="152"/>
        <item x="123"/>
        <item x="10"/>
        <item x="63"/>
        <item x="57"/>
        <item x="62"/>
        <item x="19"/>
        <item x="244"/>
        <item x="221"/>
        <item x="23"/>
        <item x="115"/>
        <item x="151"/>
        <item x="250"/>
        <item x="318"/>
        <item x="277"/>
        <item x="102"/>
        <item x="342"/>
        <item x="276"/>
        <item x="32"/>
        <item x="447"/>
        <item x="165"/>
        <item x="281"/>
        <item x="70"/>
        <item x="21"/>
        <item x="282"/>
        <item x="260"/>
        <item x="91"/>
        <item x="11"/>
        <item x="426"/>
        <item x="132"/>
        <item x="408"/>
        <item x="200"/>
        <item x="451"/>
        <item x="226"/>
        <item x="341"/>
        <item x="89"/>
        <item x="407"/>
        <item x="274"/>
        <item x="216"/>
        <item x="15"/>
        <item x="371"/>
        <item x="242"/>
        <item x="313"/>
        <item x="141"/>
        <item x="317"/>
        <item x="249"/>
        <item x="288"/>
        <item x="195"/>
        <item x="312"/>
        <item x="148"/>
        <item x="370"/>
        <item x="37"/>
        <item x="372"/>
        <item x="256"/>
        <item x="413"/>
        <item x="270"/>
        <item x="255"/>
        <item x="9"/>
        <item x="331"/>
        <item x="189"/>
        <item x="386"/>
        <item x="94"/>
        <item x="323"/>
        <item x="218"/>
        <item x="409"/>
        <item x="190"/>
        <item x="395"/>
        <item x="172"/>
        <item x="311"/>
        <item x="224"/>
        <item x="75"/>
        <item x="394"/>
        <item x="204"/>
        <item x="287"/>
        <item x="150"/>
        <item x="17"/>
        <item x="393"/>
        <item x="171"/>
        <item x="330"/>
        <item x="269"/>
        <item x="140"/>
        <item x="2"/>
        <item x="414"/>
        <item x="254"/>
        <item x="329"/>
        <item x="170"/>
        <item x="385"/>
        <item x="203"/>
        <item x="348"/>
        <item x="162"/>
        <item x="434"/>
        <item x="169"/>
        <item x="410"/>
        <item x="209"/>
        <item x="442"/>
        <item x="147"/>
        <item x="295"/>
        <item x="158"/>
        <item x="332"/>
        <item x="202"/>
        <item x="363"/>
        <item x="69"/>
        <item x="441"/>
        <item x="201"/>
        <item x="310"/>
        <item x="161"/>
        <item x="392"/>
        <item x="268"/>
        <item x="7"/>
        <item x="384"/>
        <item x="68"/>
        <item x="383"/>
        <item x="139"/>
        <item x="347"/>
        <item x="223"/>
        <item x="406"/>
        <item x="93"/>
        <item x="16"/>
        <item x="322"/>
        <item x="252"/>
        <item x="405"/>
        <item x="168"/>
        <item x="316"/>
        <item x="36"/>
        <item x="382"/>
        <item x="307"/>
        <item x="404"/>
        <item x="306"/>
        <item x="362"/>
        <item x="267"/>
        <item x="381"/>
        <item x="440"/>
        <item x="354"/>
        <item x="305"/>
        <item x="294"/>
        <item x="324"/>
        <item x="369"/>
        <item x="279"/>
        <item x="315"/>
        <item x="359"/>
        <item x="361"/>
        <item x="422"/>
        <item x="346"/>
        <item x="263"/>
        <item x="309"/>
        <item x="360"/>
        <item x="328"/>
        <item x="273"/>
        <item x="358"/>
        <item x="421"/>
        <item x="351"/>
        <item x="403"/>
        <item x="314"/>
        <item x="345"/>
        <item x="275"/>
        <item x="298"/>
        <item x="412"/>
        <item x="262"/>
        <item x="344"/>
        <item x="433"/>
        <item x="304"/>
        <item x="427"/>
        <item x="380"/>
        <item x="321"/>
        <item x="272"/>
        <item x="290"/>
        <item x="420"/>
        <item x="339"/>
        <item x="411"/>
        <item x="452"/>
        <item x="266"/>
        <item x="419"/>
        <item x="402"/>
        <item x="401"/>
        <item x="335"/>
        <item x="319"/>
        <item x="436"/>
        <item x="297"/>
        <item x="338"/>
        <item x="283"/>
        <item x="303"/>
        <item x="293"/>
        <item x="391"/>
        <item x="353"/>
        <item x="264"/>
        <item x="308"/>
        <item x="368"/>
        <item x="425"/>
        <item x="286"/>
        <item x="435"/>
        <item x="432"/>
        <item x="400"/>
        <item x="379"/>
        <item x="337"/>
        <item x="302"/>
        <item x="390"/>
        <item x="280"/>
        <item x="327"/>
        <item x="389"/>
        <item x="261"/>
        <item x="352"/>
        <item x="399"/>
        <item x="424"/>
        <item x="336"/>
        <item x="296"/>
        <item x="271"/>
        <item x="350"/>
        <item x="378"/>
        <item x="259"/>
        <item x="377"/>
        <item x="376"/>
        <item x="375"/>
        <item x="374"/>
        <item x="285"/>
        <item x="438"/>
        <item x="367"/>
        <item x="373"/>
        <item x="320"/>
        <item x="388"/>
        <item x="398"/>
        <item x="431"/>
        <item x="258"/>
        <item x="326"/>
        <item x="423"/>
        <item x="301"/>
        <item x="289"/>
        <item x="300"/>
        <item x="278"/>
        <item x="430"/>
        <item x="291"/>
        <item x="449"/>
        <item x="418"/>
        <item x="417"/>
        <item x="437"/>
        <item x="429"/>
        <item x="257"/>
        <item x="292"/>
        <item x="448"/>
        <item x="397"/>
        <item x="428"/>
        <item x="366"/>
        <item x="284"/>
        <item x="396"/>
        <item x="299"/>
        <item x="334"/>
        <item x="416"/>
        <item x="355"/>
        <item x="415"/>
        <item x="265"/>
        <item x="349"/>
        <item x="439"/>
        <item x="450"/>
        <item x="387"/>
        <item x="325"/>
        <item x="333"/>
        <item x="456"/>
        <item x="51"/>
        <item x="59"/>
        <item x="455"/>
        <item x="236"/>
        <item x="229"/>
        <item x="443"/>
        <item x="228"/>
        <item x="227"/>
        <item x="33"/>
        <item x="138"/>
        <item x="364"/>
        <item x="31"/>
        <item x="137"/>
        <item x="136"/>
        <item x="135"/>
        <item x="134"/>
        <item x="133"/>
        <item x="131"/>
        <item x="130"/>
        <item x="129"/>
        <item x="128"/>
        <item x="30"/>
        <item x="127"/>
        <item x="357"/>
        <item x="356"/>
        <item x="29"/>
        <item x="453"/>
        <item x="122"/>
        <item x="251"/>
        <item x="121"/>
        <item x="28"/>
        <item x="114"/>
        <item x="108"/>
        <item x="105"/>
        <item x="343"/>
        <item x="104"/>
        <item x="103"/>
        <item x="340"/>
        <item x="101"/>
        <item x="99"/>
        <item x="27"/>
        <item x="98"/>
        <item x="92"/>
        <item x="88"/>
        <item x="87"/>
        <item x="86"/>
        <item x="67"/>
        <item x="66"/>
        <item x="26"/>
        <item x="61"/>
        <item x="60"/>
        <item x="58"/>
        <item x="55"/>
        <item x="54"/>
        <item x="53"/>
        <item x="52"/>
        <item x="50"/>
        <item x="25"/>
        <item x="240"/>
        <item x="49"/>
        <item x="48"/>
        <item x="47"/>
        <item x="239"/>
        <item x="238"/>
        <item x="237"/>
        <item x="454"/>
        <item x="46"/>
        <item x="445"/>
        <item x="444"/>
        <item x="42"/>
        <item x="41"/>
        <item x="234"/>
        <item x="40"/>
        <item x="233"/>
        <item x="232"/>
        <item x="231"/>
        <item x="230"/>
        <item x="35"/>
        <item x="24"/>
        <item x="56"/>
        <item x="235"/>
        <item x="253"/>
        <item x="365"/>
        <item x="446"/>
        <item x="1"/>
      </items>
      <extLst>
        <ext xmlns:x14="http://schemas.microsoft.com/office/spreadsheetml/2009/9/main" uri="{2946ED86-A175-432a-8AC1-64E0C546D7DE}">
          <x14:pivotField fillDownLabels="1"/>
        </ext>
      </extLst>
    </pivotField>
    <pivotField axis="axisRow" numFmtId="2" outline="0" showAll="0" sortType="descending" defaultSubtotal="0">
      <items count="3565">
        <item x="3245"/>
        <item x="1572"/>
        <item x="3248"/>
        <item x="643"/>
        <item x="2611"/>
        <item x="3246"/>
        <item x="2614"/>
        <item x="2558"/>
        <item x="1569"/>
        <item x="647"/>
        <item x="641"/>
        <item x="648"/>
        <item x="1929"/>
        <item x="626"/>
        <item x="2588"/>
        <item x="635"/>
        <item x="3455"/>
        <item x="2758"/>
        <item x="3247"/>
        <item x="3255"/>
        <item x="3468"/>
        <item x="3444"/>
        <item x="656"/>
        <item x="642"/>
        <item x="627"/>
        <item x="922"/>
        <item x="657"/>
        <item x="2598"/>
        <item x="639"/>
        <item x="1135"/>
        <item x="640"/>
        <item x="2592"/>
        <item x="644"/>
        <item x="634"/>
        <item x="2585"/>
        <item x="2820"/>
        <item x="636"/>
        <item x="1071"/>
        <item x="1958"/>
        <item x="567"/>
        <item x="613"/>
        <item x="646"/>
        <item x="1087"/>
        <item x="2788"/>
        <item x="3459"/>
        <item x="2560"/>
        <item x="1094"/>
        <item x="2789"/>
        <item x="2613"/>
        <item x="2612"/>
        <item x="1112"/>
        <item x="1955"/>
        <item x="902"/>
        <item x="1104"/>
        <item x="645"/>
        <item x="2827"/>
        <item x="2923"/>
        <item x="2916"/>
        <item x="2902"/>
        <item x="965"/>
        <item x="1847"/>
        <item x="2816"/>
        <item x="2819"/>
        <item x="152"/>
        <item x="583"/>
        <item x="2594"/>
        <item x="961"/>
        <item x="1885"/>
        <item x="163"/>
        <item x="2155"/>
        <item x="2157"/>
        <item x="654"/>
        <item x="1573"/>
        <item x="2791"/>
        <item x="2628"/>
        <item x="153"/>
        <item x="2767"/>
        <item x="156"/>
        <item x="154"/>
        <item x="3521"/>
        <item x="791"/>
        <item x="2562"/>
        <item x="2954"/>
        <item x="227"/>
        <item x="2145"/>
        <item x="2770"/>
        <item x="3051"/>
        <item x="2156"/>
        <item x="162"/>
        <item x="2957"/>
        <item x="1196"/>
        <item x="2601"/>
        <item x="969"/>
        <item x="3241"/>
        <item x="155"/>
        <item x="1147"/>
        <item x="3463"/>
        <item x="2626"/>
        <item x="637"/>
        <item x="2971"/>
        <item x="576"/>
        <item x="2493"/>
        <item x="3070"/>
        <item x="2482"/>
        <item x="2154"/>
        <item x="2960"/>
        <item x="1945"/>
        <item x="2803"/>
        <item x="2935"/>
        <item x="149"/>
        <item x="2965"/>
        <item x="2602"/>
        <item x="1965"/>
        <item x="150"/>
        <item x="2591"/>
        <item x="1598"/>
        <item x="1475"/>
        <item x="1877"/>
        <item x="2590"/>
        <item x="2866"/>
        <item x="2867"/>
        <item x="34"/>
        <item x="877"/>
        <item x="201"/>
        <item x="935"/>
        <item x="2109"/>
        <item x="2545"/>
        <item x="923"/>
        <item x="2054"/>
        <item x="2108"/>
        <item x="962"/>
        <item x="2483"/>
        <item x="2810"/>
        <item x="955"/>
        <item x="939"/>
        <item x="2153"/>
        <item x="2618"/>
        <item x="161"/>
        <item x="1047"/>
        <item x="2620"/>
        <item x="780"/>
        <item x="2158"/>
        <item x="157"/>
        <item x="522"/>
        <item x="570"/>
        <item x="618"/>
        <item x="2102"/>
        <item x="101"/>
        <item x="2811"/>
        <item x="2800"/>
        <item x="510"/>
        <item x="3520"/>
        <item x="1392"/>
        <item x="2186"/>
        <item x="931"/>
        <item x="515"/>
        <item x="2595"/>
        <item x="2258"/>
        <item x="2955"/>
        <item x="2809"/>
        <item x="2792"/>
        <item x="2146"/>
        <item x="2107"/>
        <item x="1181"/>
        <item x="953"/>
        <item x="3519"/>
        <item x="1964"/>
        <item x="895"/>
        <item x="2176"/>
        <item x="1936"/>
        <item x="3242"/>
        <item x="3469"/>
        <item x="624"/>
        <item x="2492"/>
        <item x="2589"/>
        <item x="2259"/>
        <item x="1882"/>
        <item x="2491"/>
        <item x="572"/>
        <item x="513"/>
        <item x="2149"/>
        <item x="2052"/>
        <item x="516"/>
        <item x="650"/>
        <item x="2177"/>
        <item x="511"/>
        <item x="2599"/>
        <item x="27"/>
        <item x="928"/>
        <item x="37"/>
        <item x="32"/>
        <item x="2267"/>
        <item x="2617"/>
        <item x="28"/>
        <item x="2802"/>
        <item x="1038"/>
        <item x="2616"/>
        <item x="2103"/>
        <item x="2958"/>
        <item x="1040"/>
        <item x="200"/>
        <item x="2817"/>
        <item x="2061"/>
        <item x="582"/>
        <item x="2063"/>
        <item x="512"/>
        <item x="2976"/>
        <item x="99"/>
        <item x="158"/>
        <item x="2060"/>
        <item x="2147"/>
        <item x="623"/>
        <item x="2994"/>
        <item x="276"/>
        <item x="185"/>
        <item x="517"/>
        <item x="1133"/>
        <item x="2062"/>
        <item x="2586"/>
        <item x="2495"/>
        <item x="631"/>
        <item x="3056"/>
        <item x="2494"/>
        <item x="2486"/>
        <item x="1948"/>
        <item x="186"/>
        <item x="100"/>
        <item x="107"/>
        <item x="1491"/>
        <item x="1039"/>
        <item x="2178"/>
        <item x="2432"/>
        <item x="2228"/>
        <item x="992"/>
        <item x="2600"/>
        <item x="2775"/>
        <item x="2781"/>
        <item x="1036"/>
        <item x="2257"/>
        <item x="38"/>
        <item x="571"/>
        <item x="523"/>
        <item x="2869"/>
        <item x="2557"/>
        <item x="3475"/>
        <item x="521"/>
        <item x="622"/>
        <item x="2110"/>
        <item x="33"/>
        <item x="2104"/>
        <item x="694"/>
        <item x="2151"/>
        <item x="2868"/>
        <item x="1043"/>
        <item x="2100"/>
        <item x="2050"/>
        <item x="3173"/>
        <item x="40"/>
        <item x="2484"/>
        <item x="2097"/>
        <item x="926"/>
        <item x="104"/>
        <item x="2790"/>
        <item x="29"/>
        <item x="2148"/>
        <item x="2099"/>
        <item x="1042"/>
        <item x="160"/>
        <item x="1257"/>
        <item x="2261"/>
        <item x="2210"/>
        <item x="2185"/>
        <item x="1050"/>
        <item x="2208"/>
        <item x="1881"/>
        <item x="2559"/>
        <item x="921"/>
        <item x="35"/>
        <item x="235"/>
        <item x="2225"/>
        <item x="2838"/>
        <item x="1848"/>
        <item x="2187"/>
        <item x="2550"/>
        <item x="2268"/>
        <item x="2058"/>
        <item x="1058"/>
        <item x="30"/>
        <item x="994"/>
        <item x="2723"/>
        <item x="2784"/>
        <item x="2606"/>
        <item x="2490"/>
        <item x="1210"/>
        <item x="519"/>
        <item x="2051"/>
        <item x="2878"/>
        <item x="688"/>
        <item x="277"/>
        <item x="275"/>
        <item x="1068"/>
        <item x="2597"/>
        <item x="520"/>
        <item x="180"/>
        <item x="266"/>
        <item x="2946"/>
        <item x="2053"/>
        <item x="2226"/>
        <item x="2047"/>
        <item x="1056"/>
        <item x="2485"/>
        <item x="31"/>
        <item x="1060"/>
        <item x="991"/>
        <item x="2059"/>
        <item x="94"/>
        <item x="2138"/>
        <item x="2211"/>
        <item x="2981"/>
        <item x="233"/>
        <item x="1888"/>
        <item x="695"/>
        <item x="2219"/>
        <item x="1966"/>
        <item x="2883"/>
        <item x="1261"/>
        <item x="179"/>
        <item x="878"/>
        <item x="1062"/>
        <item x="2057"/>
        <item x="1044"/>
        <item x="2296"/>
        <item x="2554"/>
        <item x="997"/>
        <item x="653"/>
        <item x="691"/>
        <item x="2818"/>
        <item x="995"/>
        <item x="229"/>
        <item x="2970"/>
        <item x="1878"/>
        <item x="2862"/>
        <item x="689"/>
        <item x="3466"/>
        <item x="1188"/>
        <item x="95"/>
        <item x="2106"/>
        <item x="2266"/>
        <item x="2671"/>
        <item x="1886"/>
        <item x="299"/>
        <item x="693"/>
        <item x="1172"/>
        <item x="2953"/>
        <item x="2230"/>
        <item x="103"/>
        <item x="205"/>
        <item x="518"/>
        <item x="686"/>
        <item x="36"/>
        <item x="1875"/>
        <item x="2231"/>
        <item x="3136"/>
        <item x="2725"/>
        <item x="3465"/>
        <item x="263"/>
        <item x="578"/>
        <item x="2184"/>
        <item x="2865"/>
        <item x="594"/>
        <item x="2352"/>
        <item x="2111"/>
        <item x="690"/>
        <item x="105"/>
        <item x="183"/>
        <item x="303"/>
        <item x="2487"/>
        <item x="2672"/>
        <item x="2263"/>
        <item x="96"/>
        <item x="2326"/>
        <item x="2488"/>
        <item x="223"/>
        <item x="1876"/>
        <item x="1425"/>
        <item x="2207"/>
        <item x="1066"/>
        <item x="2864"/>
        <item x="2270"/>
        <item x="998"/>
        <item x="942"/>
        <item x="514"/>
        <item x="599"/>
        <item x="1059"/>
        <item x="97"/>
        <item x="2098"/>
        <item x="2972"/>
        <item x="2660"/>
        <item x="2547"/>
        <item x="265"/>
        <item x="2298"/>
        <item x="298"/>
        <item x="2489"/>
        <item x="2625"/>
        <item x="2615"/>
        <item x="2260"/>
        <item x="2718"/>
        <item x="628"/>
        <item x="1400"/>
        <item x="2882"/>
        <item x="2297"/>
        <item x="2127"/>
        <item x="3517"/>
        <item x="206"/>
        <item x="184"/>
        <item x="2863"/>
        <item x="130"/>
        <item x="2181"/>
        <item x="2150"/>
        <item x="202"/>
        <item x="3143"/>
        <item x="2974"/>
        <item x="2669"/>
        <item x="2561"/>
        <item x="2624"/>
        <item x="2137"/>
        <item x="2546"/>
        <item x="2871"/>
        <item x="2604"/>
        <item x="2665"/>
        <item x="376"/>
        <item x="3073"/>
        <item x="875"/>
        <item x="617"/>
        <item x="2438"/>
        <item x="2962"/>
        <item x="2295"/>
        <item x="2931"/>
        <item x="1163"/>
        <item x="621"/>
        <item x="616"/>
        <item x="159"/>
        <item x="232"/>
        <item x="1000"/>
        <item x="2209"/>
        <item x="2608"/>
        <item x="3462"/>
        <item x="2105"/>
        <item x="687"/>
        <item x="230"/>
        <item x="102"/>
        <item x="1571"/>
        <item x="696"/>
        <item x="1923"/>
        <item x="1201"/>
        <item x="226"/>
        <item x="1397"/>
        <item x="195"/>
        <item x="270"/>
        <item x="39"/>
        <item x="2189"/>
        <item x="1483"/>
        <item x="2080"/>
        <item x="600"/>
        <item x="2134"/>
        <item x="2663"/>
        <item x="2405"/>
        <item x="2056"/>
        <item x="2984"/>
        <item x="293"/>
        <item x="2198"/>
        <item x="2673"/>
        <item x="649"/>
        <item x="2289"/>
        <item x="1404"/>
        <item x="2269"/>
        <item x="2221"/>
        <item x="3067"/>
        <item x="2431"/>
        <item x="2087"/>
        <item x="1925"/>
        <item x="2664"/>
        <item x="1949"/>
        <item x="2084"/>
        <item x="2055"/>
        <item x="199"/>
        <item x="197"/>
        <item x="573"/>
        <item x="302"/>
        <item x="78"/>
        <item x="377"/>
        <item x="269"/>
        <item x="3461"/>
        <item x="204"/>
        <item x="2075"/>
        <item x="2327"/>
        <item x="2290"/>
        <item x="2397"/>
        <item x="3528"/>
        <item x="2204"/>
        <item x="2139"/>
        <item x="1433"/>
        <item x="297"/>
        <item x="138"/>
        <item x="2813"/>
        <item x="2420"/>
        <item x="1963"/>
        <item x="2668"/>
        <item x="2832"/>
        <item x="630"/>
        <item x="2045"/>
        <item x="228"/>
        <item x="274"/>
        <item x="2833"/>
        <item x="2610"/>
        <item x="1064"/>
        <item x="2291"/>
        <item x="2831"/>
        <item x="173"/>
        <item x="2206"/>
        <item x="1871"/>
        <item x="370"/>
        <item x="1273"/>
        <item x="23"/>
        <item x="207"/>
        <item x="566"/>
        <item x="1938"/>
        <item x="2875"/>
        <item x="652"/>
        <item x="2879"/>
        <item x="273"/>
        <item x="2724"/>
        <item x="2152"/>
        <item x="2232"/>
        <item x="132"/>
        <item x="2205"/>
        <item x="683"/>
        <item x="2925"/>
        <item x="1902"/>
        <item x="2140"/>
        <item x="692"/>
        <item x="684"/>
        <item x="3052"/>
        <item x="182"/>
        <item x="264"/>
        <item x="1893"/>
        <item x="383"/>
        <item x="2948"/>
        <item x="372"/>
        <item x="2824"/>
        <item x="295"/>
        <item x="3055"/>
        <item x="625"/>
        <item x="181"/>
        <item x="194"/>
        <item x="480"/>
        <item x="2076"/>
        <item x="2337"/>
        <item x="2200"/>
        <item x="2666"/>
        <item x="685"/>
        <item x="1597"/>
        <item x="2675"/>
        <item x="2776"/>
        <item x="2662"/>
        <item x="306"/>
        <item x="2508"/>
        <item x="1190"/>
        <item x="932"/>
        <item x="2182"/>
        <item x="2175"/>
        <item x="3061"/>
        <item x="672"/>
        <item x="292"/>
        <item x="135"/>
        <item x="1177"/>
        <item x="2271"/>
        <item x="2449"/>
        <item x="2670"/>
        <item x="272"/>
        <item x="3049"/>
        <item x="3486"/>
        <item x="1565"/>
        <item x="2987"/>
        <item x="2443"/>
        <item x="2377"/>
        <item x="2265"/>
        <item x="351"/>
        <item x="1600"/>
        <item x="2222"/>
        <item x="2840"/>
        <item x="1887"/>
        <item x="3048"/>
        <item x="2877"/>
        <item x="1285"/>
        <item x="2450"/>
        <item x="2336"/>
        <item x="1860"/>
        <item x="2667"/>
        <item x="1589"/>
        <item x="231"/>
        <item x="427"/>
        <item x="1666"/>
        <item x="2287"/>
        <item x="371"/>
        <item x="2396"/>
        <item x="2885"/>
        <item x="1270"/>
        <item x="2376"/>
        <item x="141"/>
        <item x="2183"/>
        <item x="196"/>
        <item x="2754"/>
        <item x="2853"/>
        <item x="2782"/>
        <item x="82"/>
        <item x="655"/>
        <item x="294"/>
        <item x="2747"/>
        <item x="378"/>
        <item x="3005"/>
        <item x="2292"/>
        <item x="1862"/>
        <item x="1508"/>
        <item x="1473"/>
        <item x="1516"/>
        <item x="69"/>
        <item x="1716"/>
        <item x="2180"/>
        <item x="2078"/>
        <item x="981"/>
        <item x="1003"/>
        <item x="2262"/>
        <item x="2135"/>
        <item x="3040"/>
        <item x="2979"/>
        <item x="612"/>
        <item x="2794"/>
        <item x="296"/>
        <item x="1174"/>
        <item x="2227"/>
        <item x="2294"/>
        <item x="2648"/>
        <item x="1859"/>
        <item x="802"/>
        <item x="1574"/>
        <item x="1253"/>
        <item x="1956"/>
        <item x="198"/>
        <item x="1946"/>
        <item x="954"/>
        <item x="2083"/>
        <item x="3033"/>
        <item x="1120"/>
        <item x="2737"/>
        <item x="301"/>
        <item x="2713"/>
        <item x="2661"/>
        <item x="68"/>
        <item x="1151"/>
        <item x="2293"/>
        <item x="3277"/>
        <item x="2768"/>
        <item x="1943"/>
        <item x="2086"/>
        <item x="2220"/>
        <item x="2837"/>
        <item x="2133"/>
        <item x="2967"/>
        <item x="106"/>
        <item x="1973"/>
        <item x="3525"/>
        <item x="2553"/>
        <item x="620"/>
        <item x="2842"/>
        <item x="3046"/>
        <item x="561"/>
        <item x="619"/>
        <item x="3527"/>
        <item x="948"/>
        <item x="1476"/>
        <item x="80"/>
        <item x="2046"/>
        <item x="581"/>
        <item x="956"/>
        <item x="1858"/>
        <item x="134"/>
        <item x="3152"/>
        <item x="2188"/>
        <item x="133"/>
        <item x="373"/>
        <item x="803"/>
        <item x="75"/>
        <item x="2229"/>
        <item x="2681"/>
        <item x="3016"/>
        <item x="1405"/>
        <item x="1988"/>
        <item x="203"/>
        <item x="479"/>
        <item x="1974"/>
        <item x="1477"/>
        <item x="2386"/>
        <item x="2359"/>
        <item x="1910"/>
        <item x="1715"/>
        <item x="2385"/>
        <item x="2627"/>
        <item x="477"/>
        <item x="2548"/>
        <item x="178"/>
        <item x="2576"/>
        <item x="950"/>
        <item x="927"/>
        <item x="3165"/>
        <item x="2348"/>
        <item x="1031"/>
        <item x="1506"/>
        <item x="349"/>
        <item x="1248"/>
        <item x="2402"/>
        <item x="432"/>
        <item x="300"/>
        <item x="1184"/>
        <item x="2403"/>
        <item x="431"/>
        <item x="1961"/>
        <item x="1429"/>
        <item x="2355"/>
        <item x="2364"/>
        <item x="3514"/>
        <item x="2407"/>
        <item x="2543"/>
        <item x="433"/>
        <item x="98"/>
        <item x="575"/>
        <item x="2549"/>
        <item x="1464"/>
        <item x="807"/>
        <item x="614"/>
        <item x="1593"/>
        <item x="2201"/>
        <item x="2077"/>
        <item x="2085"/>
        <item x="2448"/>
        <item x="472"/>
        <item x="2728"/>
        <item x="2384"/>
        <item x="1681"/>
        <item x="2622"/>
        <item x="2780"/>
        <item x="2285"/>
        <item x="2446"/>
        <item x="140"/>
        <item x="403"/>
        <item x="938"/>
        <item x="1126"/>
        <item x="369"/>
        <item x="3155"/>
        <item x="2081"/>
        <item x="225"/>
        <item x="474"/>
        <item x="3522"/>
        <item x="3315"/>
        <item x="1389"/>
        <item x="271"/>
        <item x="3191"/>
        <item x="2887"/>
        <item x="2128"/>
        <item x="2378"/>
        <item x="76"/>
        <item x="3037"/>
        <item x="3134"/>
        <item x="2224"/>
        <item x="3509"/>
        <item x="2797"/>
        <item x="1975"/>
        <item x="2901"/>
        <item x="2363"/>
        <item x="234"/>
        <item x="3526"/>
        <item x="2082"/>
        <item x="176"/>
        <item x="2179"/>
        <item x="2451"/>
        <item x="1149"/>
        <item x="944"/>
        <item x="812"/>
        <item x="1686"/>
        <item x="305"/>
        <item x="434"/>
        <item x="1851"/>
        <item x="629"/>
        <item x="1918"/>
        <item x="3458"/>
        <item x="74"/>
        <item x="1905"/>
        <item x="3253"/>
        <item x="72"/>
        <item x="543"/>
        <item x="1275"/>
        <item x="1137"/>
        <item x="1605"/>
        <item x="577"/>
        <item x="428"/>
        <item x="2330"/>
        <item x="476"/>
        <item x="2332"/>
        <item x="2506"/>
        <item x="1971"/>
        <item x="2563"/>
        <item x="70"/>
        <item x="3086"/>
        <item x="2631"/>
        <item x="2991"/>
        <item x="1777"/>
        <item x="1880"/>
        <item x="2504"/>
        <item x="2844"/>
        <item x="674"/>
        <item x="22"/>
        <item x="717"/>
        <item x="2735"/>
        <item x="478"/>
        <item x="2881"/>
        <item x="1515"/>
        <item x="3174"/>
        <item x="2398"/>
        <item x="862"/>
        <item x="2286"/>
        <item x="381"/>
        <item x="1638"/>
        <item x="2808"/>
        <item x="3523"/>
        <item x="2689"/>
        <item x="473"/>
        <item x="2202"/>
        <item x="139"/>
        <item x="3054"/>
        <item x="2821"/>
        <item x="2203"/>
        <item x="2815"/>
        <item x="2404"/>
        <item x="2544"/>
        <item x="2951"/>
        <item x="2356"/>
        <item x="3057"/>
        <item x="2409"/>
        <item x="565"/>
        <item x="1070"/>
        <item x="2199"/>
        <item x="3062"/>
        <item x="1250"/>
        <item x="2131"/>
        <item x="3502"/>
        <item x="3524"/>
        <item x="1199"/>
        <item x="2551"/>
        <item x="1581"/>
        <item x="131"/>
        <item x="2524"/>
        <item x="2338"/>
        <item x="1972"/>
        <item x="355"/>
        <item x="1861"/>
        <item x="470"/>
        <item x="2361"/>
        <item x="821"/>
        <item x="459"/>
        <item x="2366"/>
        <item x="2335"/>
        <item x="2136"/>
        <item x="460"/>
        <item x="3464"/>
        <item x="2552"/>
        <item x="2442"/>
        <item x="407"/>
        <item x="2358"/>
        <item x="2828"/>
        <item x="2388"/>
        <item x="426"/>
        <item x="1699"/>
        <item x="1443"/>
        <item x="2870"/>
        <item x="2353"/>
        <item x="3328"/>
        <item x="846"/>
        <item x="1953"/>
        <item x="551"/>
        <item x="268"/>
        <item x="1438"/>
        <item x="1456"/>
        <item x="1251"/>
        <item x="2441"/>
        <item x="2008"/>
        <item x="2401"/>
        <item x="2736"/>
        <item x="2430"/>
        <item x="924"/>
        <item x="1159"/>
        <item x="2132"/>
        <item x="974"/>
        <item x="1854"/>
        <item x="3360"/>
        <item x="475"/>
        <item x="3285"/>
        <item x="338"/>
        <item x="941"/>
        <item x="375"/>
        <item x="2799"/>
        <item x="2804"/>
        <item x="73"/>
        <item x="819"/>
        <item x="453"/>
        <item x="2647"/>
        <item x="356"/>
        <item x="3019"/>
        <item x="1855"/>
        <item x="1022"/>
        <item x="2022"/>
        <item x="1016"/>
        <item x="2357"/>
        <item x="2288"/>
        <item x="580"/>
        <item x="2530"/>
        <item x="457"/>
        <item x="1442"/>
        <item x="409"/>
        <item x="471"/>
        <item x="2959"/>
        <item x="1160"/>
        <item x="3035"/>
        <item x="2428"/>
        <item x="1440"/>
        <item x="2425"/>
        <item x="3499"/>
        <item x="1049"/>
        <item x="2947"/>
        <item x="382"/>
        <item x="467"/>
        <item x="136"/>
        <item x="461"/>
        <item x="2812"/>
        <item x="2859"/>
        <item x="1025"/>
        <item x="353"/>
        <item x="468"/>
        <item x="1920"/>
        <item x="3267"/>
        <item x="832"/>
        <item x="2779"/>
        <item x="2642"/>
        <item x="423"/>
        <item x="1486"/>
        <item x="2408"/>
        <item x="452"/>
        <item x="892"/>
        <item x="2406"/>
        <item x="822"/>
        <item x="1695"/>
        <item x="2399"/>
        <item x="2383"/>
        <item x="1233"/>
        <item x="2381"/>
        <item x="1041"/>
        <item x="380"/>
        <item x="128"/>
        <item x="3043"/>
        <item x="2362"/>
        <item x="3318"/>
        <item x="3032"/>
        <item x="2440"/>
        <item x="3007"/>
        <item x="1256"/>
        <item x="1146"/>
        <item x="1206"/>
        <item x="1191"/>
        <item x="330"/>
        <item x="1633"/>
        <item x="79"/>
        <item x="2447"/>
        <item x="352"/>
        <item x="469"/>
        <item x="1121"/>
        <item x="1264"/>
        <item x="2354"/>
        <item x="408"/>
        <item x="285"/>
        <item x="863"/>
        <item x="1029"/>
        <item x="2429"/>
        <item x="1749"/>
        <item x="2646"/>
        <item x="1007"/>
        <item x="2924"/>
        <item x="633"/>
        <item x="142"/>
        <item x="1461"/>
        <item x="2445"/>
        <item x="2982"/>
        <item x="1173"/>
        <item x="2318"/>
        <item x="1599"/>
        <item x="379"/>
        <item x="1625"/>
        <item x="1521"/>
        <item x="1623"/>
        <item x="1158"/>
        <item x="1592"/>
        <item x="2825"/>
        <item x="3398"/>
        <item x="2129"/>
        <item x="960"/>
        <item x="1575"/>
        <item x="2192"/>
        <item x="2223"/>
        <item x="1269"/>
        <item x="550"/>
        <item x="2961"/>
        <item x="1701"/>
        <item x="538"/>
        <item x="1649"/>
        <item x="1055"/>
        <item x="958"/>
        <item x="429"/>
        <item x="2997"/>
        <item x="1136"/>
        <item x="357"/>
        <item x="541"/>
        <item x="1732"/>
        <item x="2796"/>
        <item x="1510"/>
        <item x="1138"/>
        <item x="1517"/>
        <item x="2347"/>
        <item x="174"/>
        <item x="2846"/>
        <item x="2738"/>
        <item x="1258"/>
        <item x="430"/>
        <item x="2621"/>
        <item x="2975"/>
        <item x="867"/>
        <item x="711"/>
        <item x="334"/>
        <item x="2778"/>
        <item x="549"/>
        <item x="3326"/>
        <item x="1189"/>
        <item x="3282"/>
        <item x="1271"/>
        <item x="1778"/>
        <item x="544"/>
        <item x="2956"/>
        <item x="3010"/>
        <item x="1622"/>
        <item x="2857"/>
        <item x="1808"/>
        <item x="2740"/>
        <item x="1774"/>
        <item x="1110"/>
        <item x="3442"/>
        <item x="1426"/>
        <item x="2688"/>
        <item x="850"/>
        <item x="929"/>
        <item x="529"/>
        <item x="3473"/>
        <item x="1950"/>
        <item x="2763"/>
        <item x="1679"/>
        <item x="1315"/>
        <item x="2427"/>
        <item x="851"/>
        <item x="866"/>
        <item x="3513"/>
        <item x="2687"/>
        <item x="3361"/>
        <item x="1489"/>
        <item x="3504"/>
        <item x="839"/>
        <item x="2633"/>
        <item x="3013"/>
        <item x="2400"/>
        <item x="3489"/>
        <item x="3064"/>
        <item x="949"/>
        <item x="824"/>
        <item x="726"/>
        <item x="2977"/>
        <item x="1898"/>
        <item x="175"/>
        <item x="844"/>
        <item x="1501"/>
        <item x="1074"/>
        <item x="1096"/>
        <item x="864"/>
        <item x="81"/>
        <item x="1987"/>
        <item x="797"/>
        <item x="2949"/>
        <item x="1791"/>
        <item x="988"/>
        <item x="2966"/>
        <item x="1239"/>
        <item x="143"/>
        <item x="401"/>
        <item x="2321"/>
        <item x="2650"/>
        <item x="1472"/>
        <item x="2641"/>
        <item x="3193"/>
        <item x="1245"/>
        <item x="454"/>
        <item x="1441"/>
        <item x="603"/>
        <item x="2739"/>
        <item x="1420"/>
        <item x="3213"/>
        <item x="1328"/>
        <item x="1214"/>
        <item x="540"/>
        <item x="77"/>
        <item x="2387"/>
        <item x="946"/>
        <item x="1634"/>
        <item x="3295"/>
        <item x="1067"/>
        <item x="484"/>
        <item x="1696"/>
        <item x="943"/>
        <item x="2426"/>
        <item x="840"/>
        <item x="3507"/>
        <item x="1234"/>
        <item x="632"/>
        <item x="2805"/>
        <item x="957"/>
        <item x="2516"/>
        <item x="3025"/>
        <item x="1494"/>
        <item x="984"/>
        <item x="398"/>
        <item x="1998"/>
        <item x="829"/>
        <item x="2331"/>
        <item x="177"/>
        <item x="2577"/>
        <item x="560"/>
        <item x="410"/>
        <item x="3069"/>
        <item x="1523"/>
        <item x="2629"/>
        <item x="2444"/>
        <item x="3534"/>
        <item x="1728"/>
        <item x="868"/>
        <item x="449"/>
        <item x="1584"/>
        <item x="1775"/>
        <item x="2130"/>
        <item x="1349"/>
        <item x="3020"/>
        <item x="557"/>
        <item x="3102"/>
        <item x="1831"/>
        <item x="3029"/>
        <item x="1954"/>
        <item x="1167"/>
        <item x="462"/>
        <item x="1365"/>
        <item x="3172"/>
        <item x="3159"/>
        <item x="2532"/>
        <item x="2029"/>
        <item x="2640"/>
        <item x="1229"/>
        <item x="3119"/>
        <item x="2623"/>
        <item x="968"/>
        <item x="455"/>
        <item x="1226"/>
        <item x="3203"/>
        <item x="3182"/>
        <item x="669"/>
        <item x="2884"/>
        <item x="3079"/>
        <item x="3501"/>
        <item x="2609"/>
        <item x="1962"/>
        <item x="893"/>
        <item x="3018"/>
        <item x="3495"/>
        <item x="2424"/>
        <item x="2014"/>
        <item x="3325"/>
        <item x="2898"/>
        <item x="548"/>
        <item x="1209"/>
        <item x="1731"/>
        <item x="1872"/>
        <item x="1512"/>
        <item x="437"/>
        <item x="836"/>
        <item x="3188"/>
        <item x="507"/>
        <item x="3208"/>
        <item x="1853"/>
        <item x="1411"/>
        <item x="3530"/>
        <item x="671"/>
        <item x="1674"/>
        <item x="1142"/>
        <item x="2313"/>
        <item x="2940"/>
        <item x="1272"/>
        <item x="1656"/>
        <item x="1208"/>
        <item x="1283"/>
        <item x="1652"/>
        <item x="2607"/>
        <item x="411"/>
        <item x="10"/>
        <item x="2578"/>
        <item x="2764"/>
        <item x="2166"/>
        <item x="1086"/>
        <item x="925"/>
        <item x="2534"/>
        <item x="1763"/>
        <item x="3091"/>
        <item x="861"/>
        <item x="2978"/>
        <item x="2382"/>
        <item x="458"/>
        <item x="3443"/>
        <item x="278"/>
        <item x="1688"/>
        <item x="1145"/>
        <item x="2567"/>
        <item x="828"/>
        <item x="3112"/>
        <item x="344"/>
        <item x="3445"/>
        <item x="2249"/>
        <item x="2848"/>
        <item x="1933"/>
        <item x="1205"/>
        <item x="1896"/>
        <item x="3162"/>
        <item x="1680"/>
        <item x="425"/>
        <item x="568"/>
        <item x="3027"/>
        <item x="1650"/>
        <item x="1128"/>
        <item x="3211"/>
        <item x="562"/>
        <item x="1821"/>
        <item x="279"/>
        <item x="2693"/>
        <item x="1951"/>
        <item x="542"/>
        <item x="2300"/>
        <item x="1319"/>
        <item x="2714"/>
        <item x="3281"/>
        <item x="3184"/>
        <item x="3301"/>
        <item x="1691"/>
        <item x="2645"/>
        <item x="3456"/>
        <item x="1192"/>
        <item x="945"/>
        <item x="1889"/>
        <item x="2785"/>
        <item x="2329"/>
        <item x="1636"/>
        <item x="1932"/>
        <item x="3286"/>
        <item x="2533"/>
        <item x="1903"/>
        <item x="886"/>
        <item x="1011"/>
        <item x="2731"/>
        <item x="3137"/>
        <item x="2787"/>
        <item x="890"/>
        <item x="1921"/>
        <item x="3158"/>
        <item x="3108"/>
        <item x="2333"/>
        <item x="26"/>
        <item x="456"/>
        <item x="2049"/>
        <item x="2350"/>
        <item x="3002"/>
        <item x="1231"/>
        <item x="906"/>
        <item x="3202"/>
        <item x="1326"/>
        <item x="1295"/>
        <item x="1028"/>
        <item x="1415"/>
        <item x="2505"/>
        <item x="3269"/>
        <item x="3008"/>
        <item x="3141"/>
        <item x="3480"/>
        <item x="853"/>
        <item x="825"/>
        <item x="1246"/>
        <item x="1931"/>
        <item x="1891"/>
        <item x="2171"/>
        <item x="1579"/>
        <item x="910"/>
        <item x="2525"/>
        <item x="1590"/>
        <item x="1825"/>
        <item x="539"/>
        <item x="983"/>
        <item x="1463"/>
        <item x="1606"/>
        <item x="336"/>
        <item x="422"/>
        <item x="547"/>
        <item x="894"/>
        <item x="2423"/>
        <item x="1727"/>
        <item x="2531"/>
        <item x="2320"/>
        <item x="3252"/>
        <item x="1522"/>
        <item x="2572"/>
        <item x="340"/>
        <item x="2238"/>
        <item x="843"/>
        <item x="1518"/>
        <item x="213"/>
        <item x="2311"/>
        <item x="940"/>
        <item x="3153"/>
        <item x="3446"/>
        <item x="1969"/>
        <item x="1204"/>
        <item x="2733"/>
        <item x="1496"/>
        <item x="1466"/>
        <item x="2502"/>
        <item x="3554"/>
        <item x="1684"/>
        <item x="2277"/>
        <item x="2829"/>
        <item x="2969"/>
        <item x="1169"/>
        <item x="761"/>
        <item x="1812"/>
        <item x="3478"/>
        <item x="3365"/>
        <item x="2643"/>
        <item x="1906"/>
        <item x="606"/>
        <item x="2048"/>
        <item x="3292"/>
        <item x="350"/>
        <item x="1646"/>
        <item x="933"/>
        <item x="569"/>
        <item x="2379"/>
        <item x="1281"/>
        <item x="1401"/>
        <item x="2251"/>
        <item x="2988"/>
        <item x="1241"/>
        <item x="1130"/>
        <item x="2743"/>
        <item x="3483"/>
        <item x="1676"/>
        <item x="823"/>
        <item x="2334"/>
        <item x="400"/>
        <item x="889"/>
        <item x="2889"/>
        <item x="1977"/>
        <item x="1647"/>
        <item x="1430"/>
        <item x="1176"/>
        <item x="406"/>
        <item x="1811"/>
        <item x="1577"/>
        <item x="3101"/>
        <item x="1216"/>
        <item x="818"/>
        <item x="347"/>
        <item x="1348"/>
        <item x="2319"/>
        <item x="2619"/>
        <item x="2328"/>
        <item x="2501"/>
        <item x="2575"/>
        <item x="1819"/>
        <item x="1195"/>
        <item x="2168"/>
        <item x="2317"/>
        <item x="3413"/>
        <item x="1002"/>
        <item x="1224"/>
        <item x="2705"/>
        <item x="3204"/>
        <item x="2762"/>
        <item x="111"/>
        <item x="1223"/>
        <item x="1198"/>
        <item x="2535"/>
        <item x="1824"/>
        <item x="3264"/>
        <item x="564"/>
        <item x="137"/>
        <item x="2783"/>
        <item x="2963"/>
        <item x="1809"/>
        <item x="1396"/>
        <item x="951"/>
        <item x="3163"/>
        <item x="724"/>
        <item x="2372"/>
        <item x="3060"/>
        <item x="1423"/>
        <item x="3080"/>
        <item x="670"/>
        <item x="1970"/>
        <item x="1439"/>
        <item x="1712"/>
        <item x="1309"/>
        <item x="3015"/>
        <item x="596"/>
        <item x="3003"/>
        <item x="579"/>
        <item x="3239"/>
        <item x="3189"/>
        <item x="2507"/>
        <item x="2748"/>
        <item x="1072"/>
        <item x="595"/>
        <item x="1448"/>
        <item x="3294"/>
        <item x="494"/>
        <item x="1503"/>
        <item x="3092"/>
        <item x="3077"/>
        <item x="1935"/>
        <item x="3100"/>
        <item x="1179"/>
        <item x="1833"/>
        <item x="3023"/>
        <item x="758"/>
        <item x="1890"/>
        <item x="2497"/>
        <item x="584"/>
        <item x="2360"/>
        <item x="2760"/>
        <item x="959"/>
        <item x="3327"/>
        <item x="898"/>
        <item x="1307"/>
        <item x="3505"/>
        <item x="1689"/>
        <item x="3209"/>
        <item x="1069"/>
        <item x="509"/>
        <item x="1947"/>
        <item x="827"/>
        <item x="1308"/>
        <item x="2172"/>
        <item x="3511"/>
        <item x="3363"/>
        <item x="1211"/>
        <item x="1487"/>
        <item x="1513"/>
        <item x="3036"/>
        <item x="3014"/>
        <item x="883"/>
        <item x="697"/>
        <item x="2170"/>
        <item x="1870"/>
        <item x="1215"/>
        <item x="1469"/>
        <item x="2636"/>
        <item x="3467"/>
        <item x="148"/>
        <item x="661"/>
        <item x="405"/>
        <item x="2555"/>
        <item x="1267"/>
        <item x="1685"/>
        <item x="1232"/>
        <item x="2726"/>
        <item x="3074"/>
        <item x="546"/>
        <item x="404"/>
        <item x="1342"/>
        <item x="420"/>
        <item x="2861"/>
        <item x="335"/>
        <item x="897"/>
        <item x="2456"/>
        <item x="2367"/>
        <item x="2503"/>
        <item x="811"/>
        <item x="1081"/>
        <item x="2345"/>
        <item x="3348"/>
        <item x="1785"/>
        <item x="2457"/>
        <item x="1976"/>
        <item x="1846"/>
        <item x="1616"/>
        <item x="3287"/>
        <item x="1220"/>
        <item x="3481"/>
        <item x="2686"/>
        <item x="1197"/>
        <item x="665"/>
        <item x="1601"/>
        <item x="1187"/>
        <item x="1021"/>
        <item x="2195"/>
        <item x="2528"/>
        <item x="1726"/>
        <item x="3148"/>
        <item x="1986"/>
        <item x="2542"/>
        <item x="2529"/>
        <item x="2023"/>
        <item x="3529"/>
        <item x="1284"/>
        <item x="1341"/>
        <item x="3175"/>
        <item x="801"/>
        <item x="2515"/>
        <item x="2308"/>
        <item x="1883"/>
        <item x="3166"/>
        <item x="2932"/>
        <item x="1658"/>
        <item x="3423"/>
        <item x="1238"/>
        <item x="3207"/>
        <item x="399"/>
        <item x="1789"/>
        <item x="2761"/>
        <item x="3288"/>
        <item x="3322"/>
        <item x="1663"/>
        <item x="1186"/>
        <item x="283"/>
        <item x="1869"/>
        <item x="2843"/>
        <item x="3335"/>
        <item x="2255"/>
        <item x="3515"/>
        <item x="904"/>
        <item x="1585"/>
        <item x="2527"/>
        <item x="20"/>
        <item x="1926"/>
        <item x="3496"/>
        <item x="3065"/>
        <item x="3081"/>
        <item x="1387"/>
        <item x="2699"/>
        <item x="3310"/>
        <item x="333"/>
        <item x="1045"/>
        <item x="1063"/>
        <item x="3022"/>
        <item x="1596"/>
        <item x="2579"/>
        <item x="1940"/>
        <item x="1985"/>
        <item x="3045"/>
        <item x="1615"/>
        <item x="1164"/>
        <item x="1141"/>
        <item x="3546"/>
        <item x="1310"/>
        <item x="1934"/>
        <item x="1944"/>
        <item x="2310"/>
        <item x="3532"/>
        <item x="281"/>
        <item x="1263"/>
        <item x="3124"/>
        <item x="1268"/>
        <item x="224"/>
        <item x="3425"/>
        <item x="2164"/>
        <item x="1687"/>
        <item x="2644"/>
        <item x="3021"/>
        <item x="3197"/>
        <item x="885"/>
        <item x="1329"/>
        <item x="1350"/>
        <item x="3353"/>
        <item x="1218"/>
        <item x="2968"/>
        <item x="1327"/>
        <item x="604"/>
        <item x="658"/>
        <item x="1254"/>
        <item x="3296"/>
        <item x="1900"/>
        <item x="321"/>
        <item x="3479"/>
        <item x="3493"/>
        <item x="2069"/>
        <item x="1012"/>
        <item x="3154"/>
        <item x="2860"/>
        <item x="982"/>
        <item x="1602"/>
        <item x="2928"/>
        <item x="3284"/>
        <item x="830"/>
        <item x="1668"/>
        <item x="2394"/>
        <item x="2888"/>
        <item x="2421"/>
        <item x="1156"/>
        <item x="345"/>
        <item x="1478"/>
        <item x="2986"/>
        <item x="528"/>
        <item x="3293"/>
        <item x="1161"/>
        <item x="3146"/>
        <item x="3337"/>
        <item x="3334"/>
        <item x="3169"/>
        <item x="2571"/>
        <item x="1155"/>
        <item x="1751"/>
        <item x="2473"/>
        <item x="354"/>
        <item x="3333"/>
        <item x="605"/>
        <item x="1178"/>
        <item x="1225"/>
        <item x="2998"/>
        <item x="2929"/>
        <item x="888"/>
        <item x="3531"/>
        <item x="1968"/>
        <item x="91"/>
        <item x="1984"/>
        <item x="698"/>
        <item x="2005"/>
        <item x="3482"/>
        <item x="2282"/>
        <item x="1659"/>
        <item x="1981"/>
        <item x="884"/>
        <item x="860"/>
        <item x="2950"/>
        <item x="1568"/>
        <item x="2393"/>
        <item x="838"/>
        <item x="2389"/>
        <item x="597"/>
        <item x="2566"/>
        <item x="1713"/>
        <item x="3254"/>
        <item x="2798"/>
        <item x="810"/>
        <item x="1710"/>
        <item x="1171"/>
        <item x="3118"/>
        <item x="3331"/>
        <item x="1576"/>
        <item x="1148"/>
        <item x="1657"/>
        <item x="1222"/>
        <item x="1711"/>
        <item x="1421"/>
        <item x="3424"/>
        <item x="85"/>
        <item x="1725"/>
        <item x="1651"/>
        <item x="2316"/>
        <item x="236"/>
        <item x="1740"/>
        <item x="2892"/>
        <item x="869"/>
        <item x="663"/>
        <item x="1620"/>
        <item x="2126"/>
        <item x="1653"/>
        <item x="2478"/>
        <item x="328"/>
        <item x="848"/>
        <item x="1700"/>
        <item x="2380"/>
        <item x="1213"/>
        <item x="2995"/>
        <item x="1180"/>
        <item x="3216"/>
        <item x="1704"/>
        <item x="1265"/>
        <item x="2538"/>
        <item x="704"/>
        <item x="2985"/>
        <item x="1364"/>
        <item x="1779"/>
        <item x="1753"/>
        <item x="608"/>
        <item x="767"/>
        <item x="255"/>
        <item x="1654"/>
        <item x="2479"/>
        <item x="348"/>
        <item x="1957"/>
        <item x="1611"/>
        <item x="728"/>
        <item x="1502"/>
        <item x="1453"/>
        <item x="3117"/>
        <item x="3330"/>
        <item x="2765"/>
        <item x="1635"/>
        <item x="1534"/>
        <item x="2169"/>
        <item x="2351"/>
        <item x="3342"/>
        <item x="3441"/>
        <item x="2463"/>
        <item x="2952"/>
        <item x="2526"/>
        <item x="2020"/>
        <item x="3329"/>
        <item x="1703"/>
        <item x="239"/>
        <item x="2437"/>
        <item x="1733"/>
        <item x="907"/>
        <item x="2309"/>
        <item x="524"/>
        <item x="1692"/>
        <item x="3256"/>
        <item x="3280"/>
        <item x="487"/>
        <item x="3336"/>
        <item x="1660"/>
        <item x="3190"/>
        <item x="1588"/>
        <item x="1479"/>
        <item x="5"/>
        <item x="2682"/>
        <item x="2096"/>
        <item x="1771"/>
        <item x="1810"/>
        <item x="332"/>
        <item x="25"/>
        <item x="2477"/>
        <item x="1827"/>
        <item x="3105"/>
        <item x="2536"/>
        <item x="2517"/>
        <item x="2605"/>
        <item x="18"/>
        <item x="3078"/>
        <item x="1227"/>
        <item x="1219"/>
        <item x="2163"/>
        <item x="3273"/>
        <item x="887"/>
        <item x="2312"/>
        <item x="1168"/>
        <item x="1235"/>
        <item x="3408"/>
        <item x="3381"/>
        <item x="1837"/>
        <item x="1230"/>
        <item x="1134"/>
        <item x="1879"/>
        <item x="3250"/>
        <item x="3407"/>
        <item x="3512"/>
        <item x="6"/>
        <item x="2071"/>
        <item x="1316"/>
        <item x="3171"/>
        <item x="1266"/>
        <item x="1553"/>
        <item x="1829"/>
        <item x="2656"/>
        <item x="1916"/>
        <item x="2094"/>
        <item x="3389"/>
        <item x="3436"/>
        <item x="2926"/>
        <item x="3011"/>
        <item x="1291"/>
        <item x="1228"/>
        <item x="3185"/>
        <item x="2417"/>
        <item x="248"/>
        <item x="1919"/>
        <item x="109"/>
        <item x="2696"/>
        <item x="1591"/>
        <item x="3320"/>
        <item x="3144"/>
        <item x="952"/>
        <item x="3317"/>
        <item x="1413"/>
        <item x="1698"/>
        <item x="1662"/>
        <item x="3302"/>
        <item x="1909"/>
        <item x="1708"/>
        <item x="2468"/>
        <item x="374"/>
        <item x="2973"/>
        <item x="3270"/>
        <item x="1612"/>
        <item x="337"/>
        <item x="1828"/>
        <item x="1468"/>
        <item x="1979"/>
        <item x="1467"/>
        <item x="3347"/>
        <item x="681"/>
        <item x="3177"/>
        <item x="3518"/>
        <item x="1380"/>
        <item x="574"/>
        <item x="1001"/>
        <item x="1465"/>
        <item x="2759"/>
        <item x="2368"/>
        <item x="2322"/>
        <item x="2455"/>
        <item x="1677"/>
        <item x="2160"/>
        <item x="500"/>
        <item x="2307"/>
        <item x="2250"/>
        <item x="1536"/>
        <item x="2734"/>
        <item x="1604"/>
        <item x="2301"/>
        <item x="3316"/>
        <item x="1362"/>
        <item x="601"/>
        <item x="1402"/>
        <item x="3006"/>
        <item x="1750"/>
        <item x="936"/>
        <item x="3370"/>
        <item x="1570"/>
        <item x="1927"/>
        <item x="2101"/>
        <item x="3338"/>
        <item x="3414"/>
        <item x="2466"/>
        <item x="1244"/>
        <item x="1693"/>
        <item x="3168"/>
        <item x="3178"/>
        <item x="1904"/>
        <item x="727"/>
        <item x="3543"/>
        <item x="1826"/>
        <item x="1061"/>
        <item x="3491"/>
        <item x="1559"/>
        <item x="317"/>
        <item x="481"/>
        <item x="2218"/>
        <item x="2769"/>
        <item x="659"/>
        <item x="3120"/>
        <item x="2415"/>
        <item x="1554"/>
        <item x="3199"/>
        <item x="1193"/>
        <item x="2856"/>
        <item x="3308"/>
        <item x="3283"/>
        <item x="8"/>
        <item x="3224"/>
        <item x="2197"/>
        <item x="729"/>
        <item x="3343"/>
        <item x="2766"/>
        <item x="3009"/>
        <item x="2275"/>
        <item x="3373"/>
        <item x="2500"/>
        <item x="1765"/>
        <item x="3533"/>
        <item x="3053"/>
        <item x="3386"/>
        <item x="90"/>
        <item x="2037"/>
        <item x="444"/>
        <item x="412"/>
        <item x="859"/>
        <item x="1603"/>
        <item x="3268"/>
        <item x="1706"/>
        <item x="3298"/>
        <item x="1030"/>
        <item x="3299"/>
        <item x="2918"/>
        <item x="3553"/>
        <item x="1306"/>
        <item x="1054"/>
        <item x="9"/>
        <item x="2676"/>
        <item x="1736"/>
        <item x="329"/>
        <item x="3497"/>
        <item x="1738"/>
        <item x="1552"/>
        <item x="1437"/>
        <item x="1735"/>
        <item x="1048"/>
        <item x="1252"/>
        <item x="3492"/>
        <item x="3044"/>
        <item x="2124"/>
        <item x="3000"/>
        <item x="1024"/>
        <item x="1372"/>
        <item x="3131"/>
        <item x="1207"/>
        <item x="909"/>
        <item x="1578"/>
        <item x="282"/>
        <item x="450"/>
        <item x="1901"/>
        <item x="2413"/>
        <item x="2732"/>
        <item x="3372"/>
        <item x="667"/>
        <item x="3472"/>
        <item x="1278"/>
        <item x="503"/>
        <item x="2252"/>
        <item x="1340"/>
        <item x="1813"/>
        <item x="722"/>
        <item x="319"/>
        <item x="421"/>
        <item x="2993"/>
        <item x="3156"/>
        <item x="598"/>
        <item x="1556"/>
        <item x="3474"/>
        <item x="1255"/>
        <item x="1459"/>
        <item x="2541"/>
        <item x="2256"/>
        <item x="1200"/>
        <item x="3243"/>
        <item x="499"/>
        <item x="808"/>
        <item x="1928"/>
        <item x="1259"/>
        <item x="1175"/>
        <item x="2036"/>
        <item x="3374"/>
        <item x="1773"/>
        <item x="3094"/>
        <item x="2281"/>
        <item x="3395"/>
        <item x="2989"/>
        <item x="1786"/>
        <item x="3378"/>
        <item x="2074"/>
        <item x="243"/>
        <item x="3058"/>
        <item x="1924"/>
        <item x="3536"/>
        <item x="3332"/>
        <item x="3140"/>
        <item x="391"/>
        <item x="3535"/>
        <item x="3375"/>
        <item x="609"/>
        <item x="125"/>
        <item x="3181"/>
        <item x="1202"/>
        <item x="3289"/>
        <item x="1899"/>
        <item x="3451"/>
        <item x="2439"/>
        <item x="2659"/>
        <item x="2039"/>
        <item x="1769"/>
        <item x="3394"/>
        <item x="1772"/>
        <item x="1655"/>
        <item x="3201"/>
        <item x="3305"/>
        <item x="847"/>
        <item x="590"/>
        <item x="1551"/>
        <item x="1446"/>
        <item x="3192"/>
        <item x="1865"/>
        <item x="3145"/>
        <item x="1960"/>
        <item x="316"/>
        <item x="563"/>
        <item x="2341"/>
        <item x="668"/>
        <item x="788"/>
        <item x="2941"/>
        <item x="3379"/>
        <item x="2658"/>
        <item x="1690"/>
        <item x="1384"/>
        <item x="1664"/>
        <item x="1132"/>
        <item x="342"/>
        <item x="1015"/>
        <item x="1637"/>
        <item x="2944"/>
        <item x="3341"/>
        <item x="2304"/>
        <item x="2418"/>
        <item x="3257"/>
        <item x="3498"/>
        <item x="1980"/>
        <item x="2771"/>
        <item x="1305"/>
        <item x="3346"/>
        <item x="3260"/>
        <item x="3205"/>
        <item x="1288"/>
        <item x="2480"/>
        <item x="930"/>
        <item x="3167"/>
        <item x="792"/>
        <item x="2000"/>
        <item x="1407"/>
        <item x="809"/>
        <item x="3129"/>
        <item x="466"/>
        <item x="3311"/>
        <item x="1005"/>
        <item x="2248"/>
        <item x="3024"/>
        <item x="1767"/>
        <item x="2593"/>
        <item x="1360"/>
        <item x="2340"/>
        <item x="1525"/>
        <item x="1863"/>
        <item x="2019"/>
        <item x="1474"/>
        <item x="1982"/>
        <item x="2499"/>
        <item x="2193"/>
        <item x="267"/>
        <item x="504"/>
        <item x="2044"/>
        <item x="1412"/>
        <item x="3278"/>
        <item x="2999"/>
        <item x="2118"/>
        <item x="17"/>
        <item x="2043"/>
        <item x="2498"/>
        <item x="3403"/>
        <item x="3397"/>
        <item x="731"/>
        <item x="1614"/>
        <item x="1978"/>
        <item x="2325"/>
        <item x="2165"/>
        <item x="1312"/>
        <item x="891"/>
        <item x="1447"/>
        <item x="2079"/>
        <item x="3339"/>
        <item x="3180"/>
        <item x="2264"/>
        <item x="1428"/>
        <item x="3477"/>
        <item x="122"/>
        <item x="3038"/>
        <item x="415"/>
        <item x="3500"/>
        <item x="2677"/>
        <item x="602"/>
        <item x="2744"/>
        <item x="386"/>
        <item x="1558"/>
        <item x="3290"/>
        <item x="2806"/>
        <item x="1320"/>
        <item x="1720"/>
        <item x="2375"/>
        <item x="3340"/>
        <item x="358"/>
        <item x="937"/>
        <item x="440"/>
        <item x="3135"/>
        <item x="3470"/>
        <item x="2215"/>
        <item x="1166"/>
        <item x="1746"/>
        <item x="45"/>
        <item x="2013"/>
        <item x="3484"/>
        <item x="1051"/>
        <item x="3147"/>
        <item x="3309"/>
        <item x="1613"/>
        <item x="83"/>
        <item x="2692"/>
        <item x="1052"/>
        <item x="2496"/>
        <item x="3095"/>
        <item x="2964"/>
        <item x="2481"/>
        <item x="362"/>
        <item x="3214"/>
        <item x="1707"/>
        <item x="1129"/>
        <item x="2795"/>
        <item x="2315"/>
        <item x="1237"/>
        <item x="3447"/>
        <item x="733"/>
        <item x="3087"/>
        <item x="3380"/>
        <item x="2992"/>
        <item x="1922"/>
        <item x="1587"/>
        <item x="2654"/>
        <item x="2996"/>
        <item x="3232"/>
        <item x="3039"/>
        <item x="1856"/>
        <item x="934"/>
        <item x="2302"/>
        <item x="1747"/>
        <item x="3034"/>
        <item x="3093"/>
        <item x="392"/>
        <item x="1983"/>
        <item x="119"/>
        <item x="3"/>
        <item x="261"/>
        <item x="1667"/>
        <item x="2452"/>
        <item x="1363"/>
        <item x="1992"/>
        <item x="1203"/>
        <item x="1914"/>
        <item x="254"/>
        <item x="1917"/>
        <item x="1514"/>
        <item x="3160"/>
        <item x="1378"/>
        <item x="286"/>
        <item x="1249"/>
        <item x="1274"/>
        <item x="3012"/>
        <item x="2373"/>
        <item x="1805"/>
        <item x="947"/>
        <item x="7"/>
        <item x="1884"/>
        <item x="1758"/>
        <item x="3099"/>
        <item x="666"/>
        <item x="1892"/>
        <item x="3324"/>
        <item x="1520"/>
        <item x="1493"/>
        <item x="3251"/>
        <item x="1240"/>
        <item x="1857"/>
        <item x="1626"/>
        <item x="52"/>
        <item x="3262"/>
        <item x="2909"/>
        <item x="89"/>
        <item x="315"/>
        <item x="491"/>
        <item x="2930"/>
        <item x="3236"/>
        <item x="2254"/>
        <item x="2395"/>
        <item x="3215"/>
        <item x="1745"/>
        <item x="651"/>
        <item x="1131"/>
        <item x="57"/>
        <item x="1390"/>
        <item x="1414"/>
        <item x="61"/>
        <item x="1744"/>
        <item x="237"/>
        <item x="129"/>
        <item x="246"/>
        <item x="1260"/>
        <item x="2004"/>
        <item x="2729"/>
        <item x="1761"/>
        <item x="3387"/>
        <item x="2112"/>
        <item x="3319"/>
        <item x="1849"/>
        <item x="2835"/>
        <item x="1444"/>
        <item x="1912"/>
        <item x="2565"/>
        <item x="1838"/>
        <item x="1382"/>
        <item x="367"/>
        <item x="1057"/>
        <item x="323"/>
        <item x="766"/>
        <item x="3059"/>
        <item x="710"/>
        <item x="1170"/>
        <item x="3279"/>
        <item x="1330"/>
        <item x="2474"/>
        <item x="1555"/>
        <item x="1445"/>
        <item x="2711"/>
        <item x="534"/>
        <item x="393"/>
        <item x="1324"/>
        <item x="402"/>
        <item x="3390"/>
        <item x="113"/>
        <item x="2584"/>
        <item x="882"/>
        <item x="1154"/>
        <item x="2652"/>
        <item x="3030"/>
        <item x="2934"/>
        <item x="2476"/>
        <item x="917"/>
        <item x="3291"/>
        <item x="2638"/>
        <item x="1621"/>
        <item x="3210"/>
        <item x="1317"/>
        <item x="3050"/>
        <item x="719"/>
        <item x="2464"/>
        <item x="489"/>
        <item x="441"/>
        <item x="900"/>
        <item x="1561"/>
        <item x="3196"/>
        <item x="1752"/>
        <item x="2568"/>
        <item x="3377"/>
        <item x="50"/>
        <item x="699"/>
        <item x="112"/>
        <item x="901"/>
        <item x="1630"/>
        <item x="1385"/>
        <item x="1671"/>
        <item x="593"/>
        <item x="60"/>
        <item x="419"/>
        <item x="1629"/>
        <item x="2453"/>
        <item x="1608"/>
        <item x="3539"/>
        <item x="3244"/>
        <item x="110"/>
        <item x="2065"/>
        <item x="2167"/>
        <item x="118"/>
        <item x="3401"/>
        <item x="1792"/>
        <item x="1236"/>
        <item x="1550"/>
        <item x="2115"/>
        <item x="2144"/>
        <item x="972"/>
        <item x="216"/>
        <item x="1618"/>
        <item x="1262"/>
        <item x="3402"/>
        <item x="1321"/>
        <item x="1729"/>
        <item x="721"/>
        <item x="2089"/>
        <item x="1790"/>
        <item x="1182"/>
        <item x="1417"/>
        <item x="1755"/>
        <item x="1619"/>
        <item x="1391"/>
        <item x="2095"/>
        <item x="1519"/>
        <item x="2635"/>
        <item x="3017"/>
        <item x="1354"/>
        <item x="1841"/>
        <item x="1314"/>
        <item x="3506"/>
        <item x="2814"/>
        <item x="1631"/>
        <item x="1504"/>
        <item x="3263"/>
        <item x="2980"/>
        <item x="3026"/>
        <item x="1781"/>
        <item x="1814"/>
        <item x="865"/>
        <item x="1852"/>
        <item x="1557"/>
        <item x="3369"/>
        <item x="424"/>
        <item x="397"/>
        <item x="2299"/>
        <item x="1788"/>
        <item x="2706"/>
        <item x="1127"/>
        <item x="1243"/>
        <item x="3142"/>
        <item x="3121"/>
        <item x="3115"/>
        <item x="3400"/>
        <item x="145"/>
        <item x="3488"/>
        <item x="2938"/>
        <item x="1458"/>
        <item x="3001"/>
        <item x="2374"/>
        <item x="1183"/>
        <item x="2512"/>
        <item x="309"/>
        <item x="1993"/>
        <item x="2242"/>
        <item x="448"/>
        <item x="1386"/>
        <item x="1670"/>
        <item x="1628"/>
        <item x="1185"/>
        <item x="505"/>
        <item x="490"/>
        <item x="1709"/>
        <item x="1544"/>
        <item x="1768"/>
        <item x="964"/>
        <item x="3396"/>
        <item x="21"/>
        <item x="3125"/>
        <item x="2092"/>
        <item x="3085"/>
        <item x="2467"/>
        <item x="798"/>
        <item x="3259"/>
        <item x="1424"/>
        <item x="3490"/>
        <item x="3559"/>
        <item x="1541"/>
        <item x="2143"/>
        <item x="1408"/>
        <item x="1939"/>
        <item x="1694"/>
        <item x="1967"/>
        <item x="702"/>
        <item x="87"/>
        <item x="2707"/>
        <item x="1023"/>
        <item x="211"/>
        <item x="3004"/>
        <item x="1221"/>
        <item x="2698"/>
        <item x="1839"/>
        <item x="2142"/>
        <item x="2015"/>
        <item x="2891"/>
        <item x="84"/>
        <item x="3313"/>
        <item x="586"/>
        <item x="1678"/>
        <item x="387"/>
        <item x="831"/>
        <item x="1287"/>
        <item x="508"/>
        <item x="2715"/>
        <item x="3376"/>
        <item x="3563"/>
        <item x="531"/>
        <item x="1374"/>
        <item x="903"/>
        <item x="2093"/>
        <item x="1793"/>
        <item x="662"/>
        <item x="1194"/>
        <item x="1454"/>
        <item x="1338"/>
        <item x="1492"/>
        <item x="3303"/>
        <item x="967"/>
        <item x="418"/>
        <item x="1296"/>
        <item x="2235"/>
        <item x="2537"/>
        <item x="1864"/>
        <item x="3042"/>
        <item x="1818"/>
        <item x="2874"/>
        <item x="3261"/>
        <item x="92"/>
        <item x="2639"/>
        <item x="1717"/>
        <item x="1842"/>
        <item x="2651"/>
        <item x="2436"/>
        <item x="2196"/>
        <item x="3416"/>
        <item x="1610"/>
        <item x="545"/>
        <item x="835"/>
        <item x="3307"/>
        <item x="3485"/>
        <item x="3226"/>
        <item x="3266"/>
        <item x="705"/>
        <item x="1435"/>
        <item x="117"/>
        <item x="1567"/>
        <item x="1388"/>
        <item x="1830"/>
        <item x="193"/>
        <item x="790"/>
        <item x="3537"/>
        <item x="247"/>
        <item x="2475"/>
        <item x="880"/>
        <item x="2349"/>
        <item x="3109"/>
        <item x="388"/>
        <item x="3344"/>
        <item x="1759"/>
        <item x="3183"/>
        <item x="3415"/>
        <item x="536"/>
        <item x="1915"/>
        <item x="1242"/>
        <item x="2339"/>
        <item x="3557"/>
        <item x="1669"/>
        <item x="1990"/>
        <item x="3097"/>
        <item x="3487"/>
        <item x="322"/>
        <item x="1617"/>
        <item x="3221"/>
        <item x="3223"/>
        <item x="1373"/>
        <item x="1542"/>
        <item x="2786"/>
        <item x="220"/>
        <item x="1393"/>
        <item x="1802"/>
        <item x="3417"/>
        <item x="1481"/>
        <item x="3234"/>
        <item x="1627"/>
        <item x="1832"/>
        <item x="3371"/>
        <item x="1705"/>
        <item x="451"/>
        <item x="2414"/>
        <item x="899"/>
        <item x="1776"/>
        <item x="1366"/>
        <item x="3195"/>
        <item x="3161"/>
        <item x="2793"/>
        <item x="3405"/>
        <item x="1093"/>
        <item x="725"/>
        <item x="3164"/>
        <item x="250"/>
        <item x="1850"/>
        <item x="1313"/>
        <item x="3538"/>
        <item x="2630"/>
        <item x="2412"/>
        <item x="58"/>
        <item x="1450"/>
        <item x="2462"/>
        <item x="3233"/>
        <item x="1004"/>
        <item x="147"/>
        <item x="365"/>
        <item x="2026"/>
        <item x="723"/>
        <item x="2422"/>
        <item x="361"/>
        <item x="764"/>
        <item x="3198"/>
        <item x="1449"/>
        <item x="2114"/>
        <item x="16"/>
        <item x="222"/>
        <item x="1125"/>
        <item x="732"/>
        <item x="3561"/>
        <item x="2540"/>
        <item x="3271"/>
        <item x="1403"/>
        <item x="2392"/>
        <item x="3231"/>
        <item x="1718"/>
        <item x="3031"/>
        <item x="1702"/>
        <item x="3186"/>
        <item x="1719"/>
        <item x="3435"/>
        <item x="170"/>
        <item x="1097"/>
        <item x="2032"/>
        <item x="772"/>
        <item x="3222"/>
        <item x="1037"/>
        <item x="2342"/>
        <item x="1804"/>
        <item x="1816"/>
        <item x="1806"/>
        <item x="3265"/>
        <item x="2469"/>
        <item x="2390"/>
        <item x="2031"/>
        <item x="3354"/>
        <item x="2684"/>
        <item x="2632"/>
        <item x="2822"/>
        <item x="1563"/>
        <item x="2841"/>
        <item x="2120"/>
        <item x="3552"/>
        <item x="1280"/>
        <item x="1908"/>
        <item x="2983"/>
        <item x="1217"/>
        <item x="708"/>
        <item x="1427"/>
        <item x="3345"/>
        <item x="2895"/>
        <item x="1076"/>
        <item x="260"/>
        <item x="395"/>
        <item x="1103"/>
        <item x="896"/>
        <item x="3541"/>
        <item x="1535"/>
        <item x="3510"/>
        <item x="2435"/>
        <item x="789"/>
        <item x="1874"/>
        <item x="3418"/>
        <item x="2690"/>
        <item x="124"/>
        <item x="120"/>
        <item x="1409"/>
        <item x="3399"/>
        <item x="1730"/>
        <item x="1897"/>
        <item x="241"/>
        <item x="971"/>
        <item x="165"/>
        <item x="1632"/>
        <item x="465"/>
        <item x="1303"/>
        <item x="3088"/>
        <item x="1549"/>
        <item x="3228"/>
        <item x="2021"/>
        <item x="1817"/>
        <item x="1460"/>
        <item x="1796"/>
        <item x="2035"/>
        <item x="492"/>
        <item x="591"/>
        <item x="1803"/>
        <item x="979"/>
        <item x="168"/>
        <item x="2419"/>
        <item x="3272"/>
        <item x="3358"/>
        <item x="3391"/>
        <item x="1801"/>
        <item x="3560"/>
        <item x="1351"/>
        <item x="592"/>
        <item x="916"/>
        <item x="1416"/>
        <item x="760"/>
        <item x="1672"/>
        <item x="2942"/>
        <item x="587"/>
        <item x="3314"/>
        <item x="1748"/>
        <item x="905"/>
        <item x="1640"/>
        <item x="3349"/>
        <item x="3274"/>
        <item x="2472"/>
        <item x="2730"/>
        <item x="2040"/>
        <item x="1325"/>
        <item x="3041"/>
        <item x="2033"/>
        <item x="1032"/>
        <item x="3426"/>
        <item x="1994"/>
        <item x="1673"/>
        <item x="1507"/>
        <item x="218"/>
        <item x="310"/>
        <item x="1017"/>
        <item x="977"/>
        <item x="714"/>
        <item x="256"/>
        <item x="1471"/>
        <item x="1873"/>
        <item x="3457"/>
        <item x="2159"/>
        <item x="1989"/>
        <item x="1770"/>
        <item x="804"/>
        <item x="288"/>
        <item x="313"/>
        <item x="3300"/>
        <item x="495"/>
        <item x="976"/>
        <item x="1084"/>
        <item x="1530"/>
        <item x="2719"/>
        <item x="217"/>
        <item x="1509"/>
        <item x="660"/>
        <item x="3364"/>
        <item x="1247"/>
        <item x="42"/>
        <item x="346"/>
        <item x="2191"/>
        <item x="498"/>
        <item x="414"/>
        <item x="2016"/>
        <item x="2416"/>
        <item x="1212"/>
        <item x="1566"/>
        <item x="3126"/>
        <item x="1379"/>
        <item x="3406"/>
        <item x="3090"/>
        <item x="3384"/>
        <item x="1462"/>
        <item x="3452"/>
        <item x="2876"/>
        <item x="3540"/>
        <item x="530"/>
        <item x="2649"/>
        <item x="2657"/>
        <item x="166"/>
        <item x="2370"/>
        <item x="1065"/>
        <item x="1528"/>
        <item x="2752"/>
        <item x="360"/>
        <item x="2306"/>
        <item x="3237"/>
        <item x="67"/>
        <item x="1484"/>
        <item x="2064"/>
        <item x="765"/>
        <item x="3551"/>
        <item x="1564"/>
        <item x="3028"/>
        <item x="1683"/>
        <item x="2066"/>
        <item x="527"/>
        <item x="41"/>
        <item x="245"/>
        <item x="3297"/>
        <item x="390"/>
        <item x="2240"/>
        <item x="1370"/>
        <item x="3562"/>
        <item x="2943"/>
        <item x="341"/>
        <item x="14"/>
        <item x="1807"/>
        <item x="2721"/>
        <item x="2434"/>
        <item x="589"/>
        <item x="1995"/>
        <item x="3306"/>
        <item x="3382"/>
        <item x="2697"/>
        <item x="359"/>
        <item x="3312"/>
        <item x="1787"/>
        <item x="3089"/>
        <item x="44"/>
        <item x="445"/>
        <item x="464"/>
        <item x="1361"/>
        <item x="1639"/>
        <item x="2007"/>
        <item x="2720"/>
        <item x="3494"/>
        <item x="2343"/>
        <item x="679"/>
        <item x="1843"/>
        <item x="1937"/>
        <item x="558"/>
        <item x="806"/>
        <item x="2583"/>
        <item x="2034"/>
        <item x="2854"/>
        <item x="1375"/>
        <item x="677"/>
        <item x="413"/>
        <item x="3111"/>
        <item x="1294"/>
        <item x="1991"/>
        <item x="312"/>
        <item x="2369"/>
        <item x="447"/>
        <item x="2253"/>
        <item x="3323"/>
        <item x="331"/>
        <item x="782"/>
        <item x="2125"/>
        <item x="1533"/>
        <item x="1682"/>
        <item x="3454"/>
        <item x="171"/>
        <item x="532"/>
        <item x="3460"/>
        <item x="1959"/>
        <item x="1099"/>
        <item x="1757"/>
        <item x="1368"/>
        <item x="482"/>
        <item x="3438"/>
        <item x="3367"/>
        <item x="2121"/>
        <item x="973"/>
        <item x="3176"/>
        <item x="366"/>
        <item x="1108"/>
        <item x="1436"/>
        <item x="966"/>
        <item x="19"/>
        <item x="1609"/>
        <item x="678"/>
        <item x="2519"/>
        <item x="1798"/>
        <item x="2911"/>
        <item x="287"/>
        <item x="3420"/>
        <item x="320"/>
        <item x="703"/>
        <item x="2634"/>
        <item x="2090"/>
        <item x="389"/>
        <item x="1835"/>
        <item x="2116"/>
        <item x="701"/>
        <item x="2028"/>
        <item x="1482"/>
        <item x="2774"/>
        <item x="2694"/>
        <item x="435"/>
        <item x="1665"/>
        <item x="385"/>
        <item x="1743"/>
        <item x="167"/>
        <item x="1815"/>
        <item x="2305"/>
        <item x="212"/>
        <item x="384"/>
        <item x="442"/>
        <item x="1527"/>
        <item x="327"/>
        <item x="396"/>
        <item x="3433"/>
        <item x="1035"/>
        <item x="2236"/>
        <item x="525"/>
        <item x="1840"/>
        <item x="394"/>
        <item x="1451"/>
        <item x="1844"/>
        <item x="3063"/>
        <item x="2246"/>
        <item x="116"/>
        <item x="3430"/>
        <item x="559"/>
        <item x="2521"/>
        <item x="187"/>
        <item x="2091"/>
        <item x="1311"/>
        <item x="1845"/>
        <item x="1531"/>
        <item x="1139"/>
        <item x="208"/>
        <item x="1352"/>
        <item x="837"/>
        <item x="3412"/>
        <item x="1358"/>
        <item x="3350"/>
        <item x="1675"/>
        <item x="114"/>
        <item x="2695"/>
        <item x="1085"/>
        <item x="2010"/>
        <item x="242"/>
        <item x="975"/>
        <item x="3123"/>
        <item x="1485"/>
        <item x="1107"/>
        <item x="1868"/>
        <item x="1529"/>
        <item x="1353"/>
        <item x="554"/>
        <item x="2030"/>
        <item x="783"/>
        <item x="2509"/>
        <item x="249"/>
        <item x="1090"/>
        <item x="1526"/>
        <item x="1075"/>
        <item x="2603"/>
        <item x="2113"/>
        <item x="2283"/>
        <item x="3066"/>
        <item x="3428"/>
        <item x="485"/>
        <item x="2214"/>
        <item x="1009"/>
        <item x="1157"/>
        <item x="1546"/>
        <item x="1539"/>
        <item x="2410"/>
        <item x="3107"/>
        <item x="325"/>
        <item x="2162"/>
        <item x="2510"/>
        <item x="4"/>
        <item x="290"/>
        <item x="990"/>
        <item x="1323"/>
        <item x="3304"/>
        <item x="1470"/>
        <item x="1080"/>
        <item x="326"/>
        <item x="2936"/>
        <item x="1800"/>
        <item x="730"/>
        <item x="2564"/>
        <item x="2213"/>
        <item x="2234"/>
        <item x="2174"/>
        <item x="463"/>
        <item x="501"/>
        <item x="1595"/>
        <item x="1782"/>
        <item x="1490"/>
        <item x="2826"/>
        <item x="1336"/>
        <item x="3383"/>
        <item x="2836"/>
        <item x="1359"/>
        <item x="712"/>
        <item x="1073"/>
        <item x="3392"/>
        <item x="2460"/>
        <item x="673"/>
        <item x="800"/>
        <item x="1332"/>
        <item x="3113"/>
        <item x="3393"/>
        <item x="1866"/>
        <item x="682"/>
        <item x="502"/>
        <item x="2708"/>
        <item x="537"/>
        <item x="1369"/>
        <item x="240"/>
        <item x="1532"/>
        <item x="3110"/>
        <item x="2391"/>
        <item x="3138"/>
        <item x="680"/>
        <item x="3549"/>
        <item x="2024"/>
        <item x="2324"/>
        <item x="3564"/>
        <item x="1399"/>
        <item x="1543"/>
        <item x="2194"/>
        <item x="2523"/>
        <item x="918"/>
        <item x="1498"/>
        <item x="438"/>
        <item x="3082"/>
        <item x="2933"/>
        <item x="1333"/>
        <item x="51"/>
        <item x="12"/>
        <item x="3542"/>
        <item x="1645"/>
        <item x="816"/>
        <item x="1996"/>
        <item x="2465"/>
        <item x="1586"/>
        <item x="436"/>
        <item x="2908"/>
        <item x="284"/>
        <item x="417"/>
        <item x="1834"/>
        <item x="127"/>
        <item x="3427"/>
        <item x="2123"/>
        <item x="339"/>
        <item x="3410"/>
        <item x="1455"/>
        <item x="1357"/>
        <item x="1019"/>
        <item x="1797"/>
        <item x="169"/>
        <item x="1836"/>
        <item x="1339"/>
        <item x="1540"/>
        <item x="2653"/>
        <item x="2454"/>
        <item x="796"/>
        <item x="1583"/>
        <item x="2570"/>
        <item x="244"/>
        <item x="3229"/>
        <item x="2"/>
        <item x="3150"/>
        <item x="3545"/>
        <item x="88"/>
        <item x="2012"/>
        <item x="291"/>
        <item x="3275"/>
        <item x="3096"/>
        <item x="1122"/>
        <item x="364"/>
        <item x="146"/>
        <item x="1331"/>
        <item x="3366"/>
        <item x="493"/>
        <item x="3114"/>
        <item x="1480"/>
        <item x="15"/>
        <item x="1431"/>
        <item x="2912"/>
        <item x="2751"/>
        <item x="3558"/>
        <item x="11"/>
        <item x="93"/>
        <item x="1383"/>
        <item x="2067"/>
        <item x="2522"/>
        <item x="3544"/>
        <item x="3139"/>
        <item x="2279"/>
        <item x="920"/>
        <item x="2025"/>
        <item x="1538"/>
        <item x="164"/>
        <item x="970"/>
        <item x="2042"/>
        <item x="2003"/>
        <item x="3434"/>
        <item x="3439"/>
        <item x="188"/>
        <item x="3449"/>
        <item x="2700"/>
        <item x="3450"/>
        <item x="238"/>
        <item x="2582"/>
        <item x="1799"/>
        <item x="881"/>
        <item x="1322"/>
        <item x="2006"/>
        <item x="1008"/>
        <item x="1594"/>
        <item x="2371"/>
        <item x="3194"/>
        <item x="833"/>
        <item x="416"/>
        <item x="1737"/>
        <item x="1524"/>
        <item x="1930"/>
        <item x="3368"/>
        <item x="1143"/>
        <item x="1452"/>
        <item x="343"/>
        <item x="1724"/>
        <item x="2011"/>
        <item x="849"/>
        <item x="1760"/>
        <item x="1545"/>
        <item x="1997"/>
        <item x="1115"/>
        <item x="2683"/>
        <item x="2569"/>
        <item x="2847"/>
        <item x="1497"/>
        <item x="3362"/>
        <item x="3225"/>
        <item x="1298"/>
        <item x="2276"/>
        <item x="2772"/>
        <item x="3170"/>
        <item x="3218"/>
        <item x="1277"/>
        <item x="852"/>
        <item x="1105"/>
        <item x="3411"/>
        <item x="2073"/>
        <item x="3076"/>
        <item x="1318"/>
        <item x="3357"/>
        <item x="71"/>
        <item x="2161"/>
        <item x="56"/>
        <item x="1289"/>
        <item x="2712"/>
        <item x="3206"/>
        <item x="2002"/>
        <item x="1395"/>
        <item x="221"/>
        <item x="2823"/>
        <item x="588"/>
        <item x="1144"/>
        <item x="3351"/>
        <item x="280"/>
        <item x="2217"/>
        <item x="675"/>
        <item x="2903"/>
        <item x="1562"/>
        <item x="1335"/>
        <item x="2001"/>
        <item x="253"/>
        <item x="2893"/>
        <item x="2280"/>
        <item x="3132"/>
        <item x="2913"/>
        <item x="219"/>
        <item x="1165"/>
        <item x="1642"/>
        <item x="1907"/>
        <item x="1723"/>
        <item x="2574"/>
        <item x="2284"/>
        <item x="2880"/>
        <item x="1783"/>
        <item x="1999"/>
        <item x="1505"/>
        <item x="2314"/>
        <item x="2899"/>
        <item x="2777"/>
        <item x="1820"/>
        <item x="2897"/>
        <item x="908"/>
        <item x="3437"/>
        <item x="1762"/>
        <item x="1377"/>
        <item x="2247"/>
        <item x="2685"/>
        <item x="2852"/>
        <item x="2344"/>
        <item x="258"/>
        <item x="1091"/>
        <item x="1119"/>
        <item x="911"/>
        <item x="1547"/>
        <item x="1282"/>
        <item x="2117"/>
        <item x="1784"/>
        <item x="1102"/>
        <item x="1500"/>
        <item x="3471"/>
        <item x="1302"/>
        <item x="720"/>
        <item x="3179"/>
        <item x="2886"/>
        <item x="2801"/>
        <item x="2243"/>
        <item x="2216"/>
        <item x="1088"/>
        <item x="3276"/>
        <item x="2511"/>
        <item x="1867"/>
        <item x="3432"/>
        <item x="2212"/>
        <item x="1014"/>
        <item x="1644"/>
        <item x="64"/>
        <item x="3547"/>
        <item x="769"/>
        <item x="1822"/>
        <item x="3431"/>
        <item x="54"/>
        <item x="2433"/>
        <item x="1304"/>
        <item x="3187"/>
        <item x="2890"/>
        <item x="3240"/>
        <item x="2119"/>
        <item x="2470"/>
        <item x="746"/>
        <item x="2580"/>
        <item x="1823"/>
        <item x="443"/>
        <item x="1741"/>
        <item x="3128"/>
        <item x="2939"/>
        <item x="1432"/>
        <item x="858"/>
        <item x="3106"/>
        <item x="1337"/>
        <item x="1343"/>
        <item x="915"/>
        <item x="311"/>
        <item x="314"/>
        <item x="2274"/>
        <item x="2851"/>
        <item x="2691"/>
        <item x="3404"/>
        <item x="55"/>
        <item x="289"/>
        <item x="2514"/>
        <item x="1089"/>
        <item x="2303"/>
        <item x="3555"/>
        <item x="2278"/>
        <item x="1560"/>
        <item x="262"/>
        <item x="2346"/>
        <item x="826"/>
        <item x="259"/>
        <item x="307"/>
        <item x="506"/>
        <item x="1941"/>
        <item x="2905"/>
        <item x="1434"/>
        <item x="3356"/>
        <item x="1292"/>
        <item x="2834"/>
        <item x="3238"/>
        <item x="1153"/>
        <item x="3556"/>
        <item x="1661"/>
        <item x="3359"/>
        <item x="53"/>
        <item x="3075"/>
        <item x="2122"/>
        <item x="1754"/>
        <item x="1780"/>
        <item x="610"/>
        <item x="2038"/>
        <item x="1499"/>
        <item x="2745"/>
        <item x="2678"/>
        <item x="2365"/>
        <item x="716"/>
        <item x="1297"/>
        <item x="1766"/>
        <item x="1276"/>
        <item x="3550"/>
        <item x="1495"/>
        <item x="834"/>
        <item x="713"/>
        <item x="987"/>
        <item x="1301"/>
        <item x="151"/>
        <item x="2722"/>
        <item x="1347"/>
        <item x="1114"/>
        <item x="3212"/>
        <item x="3104"/>
        <item x="1643"/>
        <item x="488"/>
        <item x="368"/>
        <item x="2839"/>
        <item x="759"/>
        <item x="1722"/>
        <item x="1641"/>
        <item x="2411"/>
        <item x="3409"/>
        <item x="3219"/>
        <item x="24"/>
        <item x="47"/>
        <item x="210"/>
        <item x="1376"/>
        <item x="1942"/>
        <item x="993"/>
        <item x="308"/>
        <item x="3098"/>
        <item x="1006"/>
        <item x="1092"/>
        <item x="304"/>
        <item x="318"/>
        <item x="3249"/>
        <item x="0"/>
        <item x="2017"/>
        <item x="700"/>
        <item x="446"/>
        <item x="3421"/>
        <item x="2855"/>
        <item x="3440"/>
        <item x="1078"/>
        <item x="1394"/>
        <item x="121"/>
        <item x="3220"/>
        <item x="815"/>
        <item x="251"/>
        <item x="2753"/>
        <item x="3072"/>
        <item x="2027"/>
        <item x="144"/>
        <item x="3217"/>
        <item x="123"/>
        <item x="752"/>
        <item x="1356"/>
        <item x="1013"/>
        <item x="799"/>
        <item x="706"/>
        <item x="3548"/>
        <item x="556"/>
        <item x="2241"/>
        <item x="1367"/>
        <item x="252"/>
        <item x="1457"/>
        <item x="483"/>
        <item x="841"/>
        <item x="1795"/>
        <item x="1344"/>
        <item x="1418"/>
        <item x="324"/>
        <item x="607"/>
        <item x="1371"/>
        <item x="734"/>
        <item x="1116"/>
        <item x="2233"/>
        <item x="2141"/>
        <item x="533"/>
        <item x="526"/>
        <item x="2850"/>
        <item x="1109"/>
        <item x="785"/>
        <item x="1286"/>
        <item x="2581"/>
        <item x="1756"/>
        <item x="2830"/>
        <item x="439"/>
        <item x="879"/>
        <item x="63"/>
        <item x="2520"/>
        <item x="3149"/>
        <item x="1410"/>
        <item x="2637"/>
        <item x="48"/>
        <item x="2245"/>
        <item x="115"/>
        <item x="1345"/>
        <item x="664"/>
        <item x="1742"/>
        <item x="919"/>
        <item x="3388"/>
        <item x="555"/>
        <item x="2237"/>
        <item x="552"/>
        <item x="86"/>
        <item x="209"/>
        <item x="2072"/>
        <item x="872"/>
        <item x="1794"/>
        <item x="963"/>
        <item x="2927"/>
        <item x="2068"/>
        <item x="3429"/>
        <item x="3227"/>
        <item x="676"/>
        <item x="2539"/>
        <item x="805"/>
        <item x="3103"/>
        <item x="3508"/>
        <item x="1648"/>
        <item x="2458"/>
        <item x="2872"/>
        <item x="535"/>
        <item x="553"/>
        <item x="46"/>
        <item x="1152"/>
        <item x="3258"/>
        <item x="2272"/>
        <item x="13"/>
        <item x="773"/>
        <item x="709"/>
        <item x="1913"/>
        <item x="2655"/>
        <item x="999"/>
        <item x="2041"/>
        <item x="3116"/>
        <item x="3127"/>
        <item x="2323"/>
        <item x="3157"/>
        <item x="1020"/>
        <item x="2990"/>
        <item x="2845"/>
        <item x="2244"/>
        <item x="214"/>
        <item x="2459"/>
        <item x="757"/>
        <item x="2709"/>
        <item x="3068"/>
        <item x="814"/>
        <item x="215"/>
        <item x="1548"/>
        <item x="1911"/>
        <item x="496"/>
        <item x="781"/>
        <item x="1422"/>
        <item x="1118"/>
        <item x="1398"/>
        <item x="2906"/>
        <item x="813"/>
        <item x="3453"/>
        <item x="845"/>
        <item x="1334"/>
        <item x="3071"/>
        <item x="2716"/>
        <item x="2088"/>
        <item x="1123"/>
        <item x="192"/>
        <item x="1580"/>
        <item x="3355"/>
        <item x="715"/>
        <item x="1764"/>
        <item x="3230"/>
        <item x="486"/>
        <item x="1098"/>
        <item x="855"/>
        <item x="1381"/>
        <item x="978"/>
        <item x="1079"/>
        <item x="768"/>
        <item x="3352"/>
        <item x="126"/>
        <item x="1100"/>
        <item x="2273"/>
        <item x="611"/>
        <item x="2896"/>
        <item x="2907"/>
        <item x="873"/>
        <item x="1124"/>
        <item x="1511"/>
        <item x="1082"/>
        <item x="3422"/>
        <item x="2239"/>
        <item x="1077"/>
        <item x="1053"/>
        <item x="763"/>
        <item x="3083"/>
        <item x="3151"/>
        <item x="1095"/>
        <item x="2518"/>
        <item x="996"/>
        <item x="736"/>
        <item x="1624"/>
        <item x="1101"/>
        <item x="2573"/>
        <item x="2858"/>
        <item x="2471"/>
        <item x="2873"/>
        <item x="1106"/>
        <item x="2173"/>
        <item x="3235"/>
        <item x="1300"/>
        <item x="2513"/>
        <item x="2680"/>
        <item x="2717"/>
        <item x="2773"/>
        <item x="497"/>
        <item x="753"/>
        <item x="1046"/>
        <item x="876"/>
        <item x="1010"/>
        <item x="2921"/>
        <item x="2018"/>
        <item x="1117"/>
        <item x="1714"/>
        <item x="1734"/>
        <item x="745"/>
        <item x="1419"/>
        <item x="3133"/>
        <item x="1150"/>
        <item x="770"/>
        <item x="585"/>
        <item x="2741"/>
        <item x="980"/>
        <item x="2937"/>
        <item x="1488"/>
        <item x="2009"/>
        <item x="257"/>
        <item x="2917"/>
        <item x="3503"/>
        <item x="784"/>
        <item x="62"/>
        <item x="108"/>
        <item x="2922"/>
        <item x="1346"/>
        <item x="774"/>
        <item x="1721"/>
        <item x="2701"/>
        <item x="1290"/>
        <item x="363"/>
        <item x="707"/>
        <item x="874"/>
        <item x="914"/>
        <item x="66"/>
        <item x="1739"/>
        <item x="638"/>
        <item x="2914"/>
        <item x="190"/>
        <item x="1537"/>
        <item x="2746"/>
        <item x="2910"/>
        <item x="2703"/>
        <item x="3084"/>
        <item x="2710"/>
        <item x="3122"/>
        <item x="2679"/>
        <item x="786"/>
        <item x="718"/>
        <item x="842"/>
        <item x="3130"/>
        <item x="2556"/>
        <item x="787"/>
        <item x="2755"/>
        <item x="2070"/>
        <item x="1140"/>
        <item x="2702"/>
        <item x="985"/>
        <item x="3419"/>
        <item x="1952"/>
        <item x="779"/>
        <item x="854"/>
        <item x="49"/>
        <item x="2757"/>
        <item x="776"/>
        <item x="870"/>
        <item x="65"/>
        <item x="775"/>
        <item x="2190"/>
        <item x="59"/>
        <item x="913"/>
        <item x="857"/>
        <item x="2674"/>
        <item x="751"/>
        <item x="795"/>
        <item x="43"/>
        <item x="856"/>
        <item x="1406"/>
        <item x="2894"/>
        <item x="1279"/>
        <item x="739"/>
        <item x="1607"/>
        <item x="2900"/>
        <item x="1299"/>
        <item x="1697"/>
        <item x="1027"/>
        <item x="189"/>
        <item x="2461"/>
        <item x="738"/>
        <item x="820"/>
        <item x="749"/>
        <item x="1026"/>
        <item x="1111"/>
        <item x="2904"/>
        <item x="1033"/>
        <item x="3200"/>
        <item x="3476"/>
        <item x="3516"/>
        <item x="735"/>
        <item x="2915"/>
        <item x="1034"/>
        <item x="1355"/>
        <item x="2849"/>
        <item x="777"/>
        <item x="2587"/>
        <item x="172"/>
        <item x="2756"/>
        <item x="771"/>
        <item x="1113"/>
        <item x="2807"/>
        <item x="2920"/>
        <item x="615"/>
        <item x="191"/>
        <item x="2749"/>
        <item x="740"/>
        <item x="2704"/>
        <item x="756"/>
        <item x="747"/>
        <item x="986"/>
        <item x="743"/>
        <item x="1083"/>
        <item x="3448"/>
        <item x="1162"/>
        <item x="2742"/>
        <item x="754"/>
        <item x="2919"/>
        <item x="742"/>
        <item x="3385"/>
        <item x="778"/>
        <item x="2727"/>
        <item x="750"/>
        <item x="762"/>
        <item x="1894"/>
        <item x="737"/>
        <item x="2596"/>
        <item x="748"/>
        <item x="1895"/>
        <item x="755"/>
        <item x="741"/>
        <item x="744"/>
        <item x="1018"/>
        <item x="871"/>
        <item x="794"/>
        <item x="793"/>
        <item x="817"/>
        <item x="2945"/>
        <item x="1293"/>
        <item x="989"/>
        <item x="3047"/>
        <item x="912"/>
        <item x="2750"/>
        <item x="3321"/>
        <item x="1582"/>
        <item x="1"/>
      </items>
    </pivotField>
    <pivotField axis="axisRow" numFmtId="168" outline="0" showAll="0" sortType="descending" defaultSubtotal="0">
      <items count="612">
        <item x="452"/>
        <item x="135"/>
        <item x="288"/>
        <item x="132"/>
        <item x="41"/>
        <item x="269"/>
        <item x="108"/>
        <item x="127"/>
        <item x="136"/>
        <item x="11"/>
        <item x="125"/>
        <item x="295"/>
        <item x="59"/>
        <item x="28"/>
        <item x="605"/>
        <item x="263"/>
        <item x="144"/>
        <item x="50"/>
        <item x="298"/>
        <item x="47"/>
        <item x="607"/>
        <item x="53"/>
        <item x="290"/>
        <item x="67"/>
        <item x="281"/>
        <item x="294"/>
        <item x="550"/>
        <item x="301"/>
        <item x="82"/>
        <item x="287"/>
        <item x="38"/>
        <item x="296"/>
        <item x="25"/>
        <item x="543"/>
        <item x="267"/>
        <item x="560"/>
        <item x="277"/>
        <item x="96"/>
        <item x="451"/>
        <item x="256"/>
        <item x="279"/>
        <item x="606"/>
        <item x="397"/>
        <item x="552"/>
        <item x="297"/>
        <item x="75"/>
        <item x="551"/>
        <item x="88"/>
        <item x="85"/>
        <item x="545"/>
        <item x="337"/>
        <item x="119"/>
        <item x="458"/>
        <item x="393"/>
        <item x="275"/>
        <item x="419"/>
        <item x="406"/>
        <item x="93"/>
        <item x="141"/>
        <item x="60"/>
        <item x="377"/>
        <item x="412"/>
        <item x="544"/>
        <item x="292"/>
        <item x="563"/>
        <item x="134"/>
        <item x="400"/>
        <item x="409"/>
        <item x="556"/>
        <item x="72"/>
        <item x="555"/>
        <item x="402"/>
        <item x="126"/>
        <item x="48"/>
        <item x="535"/>
        <item x="333"/>
        <item x="205"/>
        <item x="587"/>
        <item x="609"/>
        <item x="462"/>
        <item x="130"/>
        <item x="373"/>
        <item x="465"/>
        <item x="548"/>
        <item x="206"/>
        <item x="278"/>
        <item x="541"/>
        <item x="539"/>
        <item x="276"/>
        <item x="10"/>
        <item x="343"/>
        <item x="282"/>
        <item x="273"/>
        <item x="229"/>
        <item x="486"/>
        <item x="260"/>
        <item x="211"/>
        <item x="557"/>
        <item x="327"/>
        <item x="238"/>
        <item x="227"/>
        <item x="196"/>
        <item x="214"/>
        <item x="364"/>
        <item x="348"/>
        <item x="274"/>
        <item x="477"/>
        <item x="128"/>
        <item x="457"/>
        <item x="398"/>
        <item x="497"/>
        <item x="139"/>
        <item x="549"/>
        <item x="192"/>
        <item x="286"/>
        <item x="251"/>
        <item x="357"/>
        <item x="564"/>
        <item x="207"/>
        <item x="283"/>
        <item x="188"/>
        <item x="394"/>
        <item x="559"/>
        <item x="546"/>
        <item x="517"/>
        <item x="479"/>
        <item x="506"/>
        <item x="610"/>
        <item x="107"/>
        <item x="3"/>
        <item x="547"/>
        <item x="230"/>
        <item x="336"/>
        <item x="89"/>
        <item x="411"/>
        <item x="414"/>
        <item x="64"/>
        <item x="159"/>
        <item x="335"/>
        <item x="299"/>
        <item x="396"/>
        <item x="305"/>
        <item x="109"/>
        <item x="368"/>
        <item x="504"/>
        <item x="514"/>
        <item x="418"/>
        <item x="29"/>
        <item x="496"/>
        <item x="58"/>
        <item x="518"/>
        <item x="404"/>
        <item x="356"/>
        <item x="133"/>
        <item x="540"/>
        <item x="460"/>
        <item x="525"/>
        <item x="492"/>
        <item x="554"/>
        <item x="270"/>
        <item x="475"/>
        <item x="501"/>
        <item x="32"/>
        <item x="498"/>
        <item x="483"/>
        <item x="324"/>
        <item x="593"/>
        <item x="219"/>
        <item x="145"/>
        <item x="383"/>
        <item x="484"/>
        <item x="538"/>
        <item x="19"/>
        <item x="285"/>
        <item x="129"/>
        <item x="391"/>
        <item x="512"/>
        <item x="6"/>
        <item x="500"/>
        <item x="568"/>
        <item x="526"/>
        <item x="386"/>
        <item x="217"/>
        <item x="384"/>
        <item x="68"/>
        <item x="571"/>
        <item x="575"/>
        <item x="318"/>
        <item x="399"/>
        <item x="241"/>
        <item x="590"/>
        <item x="325"/>
        <item x="27"/>
        <item x="45"/>
        <item x="488"/>
        <item x="70"/>
        <item x="341"/>
        <item x="489"/>
        <item x="376"/>
        <item x="212"/>
        <item x="240"/>
        <item x="491"/>
        <item x="494"/>
        <item x="565"/>
        <item x="519"/>
        <item x="131"/>
        <item x="542"/>
        <item x="78"/>
        <item x="530"/>
        <item x="231"/>
        <item x="553"/>
        <item x="138"/>
        <item x="247"/>
        <item x="520"/>
        <item x="291"/>
        <item x="86"/>
        <item x="43"/>
        <item x="309"/>
        <item x="507"/>
        <item x="510"/>
        <item x="97"/>
        <item x="30"/>
        <item x="480"/>
        <item x="532"/>
        <item x="566"/>
        <item x="257"/>
        <item x="83"/>
        <item x="209"/>
        <item x="54"/>
        <item x="485"/>
        <item x="65"/>
        <item x="495"/>
        <item x="36"/>
        <item x="210"/>
        <item x="56"/>
        <item x="448"/>
        <item x="533"/>
        <item x="522"/>
        <item x="464"/>
        <item x="148"/>
        <item x="152"/>
        <item x="122"/>
        <item x="528"/>
        <item x="527"/>
        <item x="509"/>
        <item x="361"/>
        <item x="573"/>
        <item x="388"/>
        <item x="529"/>
        <item x="476"/>
        <item x="523"/>
        <item x="531"/>
        <item x="51"/>
        <item x="586"/>
        <item x="118"/>
        <item x="26"/>
        <item x="470"/>
        <item x="124"/>
        <item x="52"/>
        <item x="487"/>
        <item x="471"/>
        <item x="385"/>
        <item x="84"/>
        <item x="378"/>
        <item x="459"/>
        <item x="351"/>
        <item x="239"/>
        <item x="175"/>
        <item x="588"/>
        <item x="177"/>
        <item x="76"/>
        <item x="511"/>
        <item x="405"/>
        <item x="266"/>
        <item x="461"/>
        <item x="424"/>
        <item x="493"/>
        <item x="478"/>
        <item x="103"/>
        <item x="524"/>
        <item x="513"/>
        <item x="142"/>
        <item x="472"/>
        <item x="426"/>
        <item x="453"/>
        <item x="71"/>
        <item x="408"/>
        <item x="149"/>
        <item x="201"/>
        <item x="352"/>
        <item x="502"/>
        <item x="300"/>
        <item x="2"/>
        <item x="595"/>
        <item x="392"/>
        <item x="34"/>
        <item x="191"/>
        <item x="537"/>
        <item x="90"/>
        <item x="503"/>
        <item x="350"/>
        <item x="558"/>
        <item x="268"/>
        <item x="154"/>
        <item x="42"/>
        <item x="157"/>
        <item x="330"/>
        <item x="99"/>
        <item x="455"/>
        <item x="1"/>
        <item x="567"/>
        <item x="456"/>
        <item x="481"/>
        <item x="317"/>
        <item x="482"/>
        <item x="515"/>
        <item x="490"/>
        <item x="574"/>
        <item x="182"/>
        <item x="570"/>
        <item x="417"/>
        <item x="441"/>
        <item x="505"/>
        <item x="316"/>
        <item x="8"/>
        <item x="160"/>
        <item x="213"/>
        <item x="367"/>
        <item x="111"/>
        <item x="322"/>
        <item x="422"/>
        <item x="123"/>
        <item x="332"/>
        <item x="577"/>
        <item x="17"/>
        <item x="12"/>
        <item x="218"/>
        <item x="572"/>
        <item x="581"/>
        <item x="14"/>
        <item x="329"/>
        <item x="280"/>
        <item x="381"/>
        <item x="321"/>
        <item x="197"/>
        <item x="246"/>
        <item x="354"/>
        <item x="91"/>
        <item x="334"/>
        <item x="521"/>
        <item x="415"/>
        <item x="389"/>
        <item x="272"/>
        <item x="449"/>
        <item x="105"/>
        <item x="117"/>
        <item x="387"/>
        <item x="315"/>
        <item x="358"/>
        <item x="499"/>
        <item x="589"/>
        <item x="120"/>
        <item x="73"/>
        <item x="344"/>
        <item x="582"/>
        <item x="44"/>
        <item x="87"/>
        <item x="100"/>
        <item x="310"/>
        <item x="403"/>
        <item x="63"/>
        <item x="194"/>
        <item x="293"/>
        <item x="362"/>
        <item x="468"/>
        <item x="187"/>
        <item x="312"/>
        <item x="106"/>
        <item x="425"/>
        <item x="77"/>
        <item x="284"/>
        <item x="289"/>
        <item x="55"/>
        <item x="31"/>
        <item x="4"/>
        <item x="115"/>
        <item x="158"/>
        <item x="508"/>
        <item x="92"/>
        <item x="439"/>
        <item x="104"/>
        <item x="562"/>
        <item x="401"/>
        <item x="601"/>
        <item x="161"/>
        <item x="338"/>
        <item x="363"/>
        <item x="181"/>
        <item x="366"/>
        <item x="226"/>
        <item x="20"/>
        <item x="600"/>
        <item x="436"/>
        <item x="185"/>
        <item x="24"/>
        <item x="179"/>
        <item x="22"/>
        <item x="39"/>
        <item x="271"/>
        <item x="303"/>
        <item x="369"/>
        <item x="171"/>
        <item x="569"/>
        <item x="49"/>
        <item x="150"/>
        <item x="467"/>
        <item x="380"/>
        <item x="198"/>
        <item x="365"/>
        <item x="416"/>
        <item x="224"/>
        <item x="95"/>
        <item x="561"/>
        <item x="169"/>
        <item x="57"/>
        <item x="308"/>
        <item x="186"/>
        <item x="237"/>
        <item x="163"/>
        <item x="597"/>
        <item x="21"/>
        <item x="584"/>
        <item x="173"/>
        <item x="81"/>
        <item x="184"/>
        <item x="215"/>
        <item x="434"/>
        <item x="79"/>
        <item x="374"/>
        <item x="342"/>
        <item x="208"/>
        <item x="222"/>
        <item x="259"/>
        <item x="469"/>
        <item x="463"/>
        <item x="576"/>
        <item x="430"/>
        <item x="199"/>
        <item x="435"/>
        <item x="193"/>
        <item x="235"/>
        <item x="252"/>
        <item x="249"/>
        <item x="114"/>
        <item x="74"/>
        <item x="313"/>
        <item x="320"/>
        <item x="432"/>
        <item x="258"/>
        <item x="390"/>
        <item x="23"/>
        <item x="69"/>
        <item x="604"/>
        <item x="166"/>
        <item x="353"/>
        <item x="35"/>
        <item x="534"/>
        <item x="431"/>
        <item x="372"/>
        <item x="340"/>
        <item x="40"/>
        <item x="302"/>
        <item x="189"/>
        <item x="596"/>
        <item x="140"/>
        <item x="255"/>
        <item x="440"/>
        <item x="162"/>
        <item x="438"/>
        <item x="304"/>
        <item x="33"/>
        <item x="101"/>
        <item x="245"/>
        <item x="102"/>
        <item x="94"/>
        <item x="583"/>
        <item x="421"/>
        <item x="473"/>
        <item x="174"/>
        <item x="306"/>
        <item x="16"/>
        <item x="37"/>
        <item x="536"/>
        <item x="137"/>
        <item x="339"/>
        <item x="66"/>
        <item x="265"/>
        <item x="447"/>
        <item x="443"/>
        <item x="13"/>
        <item x="429"/>
        <item x="220"/>
        <item x="410"/>
        <item x="233"/>
        <item x="423"/>
        <item x="437"/>
        <item x="223"/>
        <item x="346"/>
        <item x="370"/>
        <item x="155"/>
        <item x="98"/>
        <item x="244"/>
        <item x="110"/>
        <item x="382"/>
        <item x="331"/>
        <item x="360"/>
        <item x="172"/>
        <item x="450"/>
        <item x="375"/>
        <item x="355"/>
        <item x="379"/>
        <item x="328"/>
        <item x="202"/>
        <item x="183"/>
        <item x="445"/>
        <item x="580"/>
        <item x="428"/>
        <item x="243"/>
        <item x="516"/>
        <item x="121"/>
        <item x="466"/>
        <item x="599"/>
        <item x="170"/>
        <item x="407"/>
        <item x="203"/>
        <item x="446"/>
        <item x="578"/>
        <item x="176"/>
        <item x="420"/>
        <item x="113"/>
        <item x="200"/>
        <item x="474"/>
        <item x="7"/>
        <item x="433"/>
        <item x="359"/>
        <item x="248"/>
        <item x="326"/>
        <item x="46"/>
        <item x="9"/>
        <item x="234"/>
        <item x="116"/>
        <item x="591"/>
        <item x="164"/>
        <item x="15"/>
        <item x="345"/>
        <item x="143"/>
        <item x="579"/>
        <item x="147"/>
        <item x="112"/>
        <item x="221"/>
        <item x="62"/>
        <item x="371"/>
        <item x="204"/>
        <item x="261"/>
        <item x="264"/>
        <item x="5"/>
        <item x="236"/>
        <item x="146"/>
        <item x="151"/>
        <item x="228"/>
        <item x="603"/>
        <item x="444"/>
        <item x="311"/>
        <item x="602"/>
        <item x="232"/>
        <item x="18"/>
        <item x="611"/>
        <item x="190"/>
        <item x="80"/>
        <item x="442"/>
        <item x="349"/>
        <item x="253"/>
        <item x="153"/>
        <item x="347"/>
        <item x="319"/>
        <item x="165"/>
        <item x="594"/>
        <item x="156"/>
        <item x="168"/>
        <item x="180"/>
        <item x="413"/>
        <item x="323"/>
        <item x="61"/>
        <item x="427"/>
        <item x="254"/>
        <item x="225"/>
        <item x="598"/>
        <item x="178"/>
        <item x="195"/>
        <item x="216"/>
        <item x="314"/>
        <item x="242"/>
        <item x="395"/>
        <item x="262"/>
        <item x="250"/>
        <item x="167"/>
        <item x="307"/>
        <item x="585"/>
        <item x="592"/>
        <item x="608"/>
        <item x="454"/>
        <item x="0"/>
      </items>
    </pivotField>
    <pivotField outline="0" showAll="0" defaultSubtotal="0">
      <items count="79">
        <item x="32"/>
        <item x="74"/>
        <item x="29"/>
        <item x="27"/>
        <item x="42"/>
        <item x="71"/>
        <item x="76"/>
        <item x="13"/>
        <item x="18"/>
        <item x="61"/>
        <item x="38"/>
        <item x="56"/>
        <item x="39"/>
        <item x="66"/>
        <item x="44"/>
        <item x="0"/>
        <item x="78"/>
        <item x="6"/>
        <item x="19"/>
        <item x="59"/>
        <item x="49"/>
        <item x="70"/>
        <item x="37"/>
        <item x="26"/>
        <item x="34"/>
        <item x="48"/>
        <item x="63"/>
        <item x="24"/>
        <item x="33"/>
        <item x="2"/>
        <item x="5"/>
        <item x="10"/>
        <item x="77"/>
        <item x="54"/>
        <item x="12"/>
        <item x="47"/>
        <item x="31"/>
        <item x="16"/>
        <item x="14"/>
        <item x="20"/>
        <item x="50"/>
        <item x="41"/>
        <item x="35"/>
        <item x="55"/>
        <item x="9"/>
        <item x="1"/>
        <item x="28"/>
        <item x="23"/>
        <item x="67"/>
        <item x="73"/>
        <item x="46"/>
        <item x="51"/>
        <item x="52"/>
        <item x="22"/>
        <item x="25"/>
        <item x="64"/>
        <item x="68"/>
        <item x="7"/>
        <item x="40"/>
        <item x="11"/>
        <item x="75"/>
        <item x="45"/>
        <item x="65"/>
        <item x="57"/>
        <item x="69"/>
        <item x="8"/>
        <item x="58"/>
        <item x="30"/>
        <item x="36"/>
        <item x="62"/>
        <item x="21"/>
        <item x="43"/>
        <item x="3"/>
        <item x="17"/>
        <item x="4"/>
        <item x="53"/>
        <item x="15"/>
        <item x="60"/>
        <item x="72"/>
      </items>
      <extLst>
        <ext xmlns:x14="http://schemas.microsoft.com/office/spreadsheetml/2009/9/main" uri="{2946ED86-A175-432a-8AC1-64E0C546D7DE}">
          <x14:pivotField fillDownLabels="1"/>
        </ext>
      </extLst>
    </pivotField>
    <pivotField outline="0" showAll="0" defaultSubtotal="0">
      <items count="5">
        <item x="2"/>
        <item x="4"/>
        <item x="0"/>
        <item x="3"/>
        <item x="1"/>
      </items>
      <extLst>
        <ext xmlns:x14="http://schemas.microsoft.com/office/spreadsheetml/2009/9/main" uri="{2946ED86-A175-432a-8AC1-64E0C546D7DE}">
          <x14:pivotField fillDownLabels="1"/>
        </ext>
      </extLst>
    </pivotField>
  </pivotFields>
  <rowFields count="6">
    <field x="1"/>
    <field x="5"/>
    <field x="6"/>
    <field x="7"/>
    <field x="8"/>
    <field x="9"/>
  </rowFields>
  <rowItems count="3426">
    <i>
      <x v="171"/>
      <x v="3"/>
      <x v="2"/>
      <x v="370"/>
      <x v="3443"/>
      <x v="611"/>
    </i>
    <i r="2">
      <x v="67"/>
      <x v="370"/>
      <x v="1376"/>
      <x v="611"/>
    </i>
    <i r="1">
      <x v="20"/>
      <x v="2"/>
      <x v="370"/>
      <x v="2800"/>
      <x v="611"/>
    </i>
    <i r="1">
      <x v="27"/>
      <x v="2"/>
      <x v="370"/>
      <x v="1701"/>
      <x v="611"/>
    </i>
    <i r="4">
      <x v="2690"/>
      <x v="611"/>
    </i>
    <i r="4">
      <x v="2969"/>
      <x v="611"/>
    </i>
    <i r="4">
      <x v="3209"/>
      <x v="611"/>
    </i>
    <i r="4">
      <x v="3443"/>
      <x v="611"/>
    </i>
    <i r="2">
      <x v="67"/>
      <x v="370"/>
      <x v="896"/>
      <x v="611"/>
    </i>
    <i r="4">
      <x v="1850"/>
      <x v="611"/>
    </i>
    <i r="1">
      <x v="28"/>
      <x v="67"/>
      <x v="370"/>
      <x v="2704"/>
      <x v="611"/>
    </i>
    <i r="1">
      <x v="30"/>
      <x v="67"/>
      <x v="370"/>
      <x v="1045"/>
      <x v="611"/>
    </i>
    <i r="1">
      <x v="40"/>
      <x v="2"/>
      <x v="370"/>
      <x v="3209"/>
      <x v="611"/>
    </i>
    <i r="2">
      <x v="17"/>
      <x v="370"/>
      <x v="1814"/>
      <x v="611"/>
    </i>
    <i r="2">
      <x v="22"/>
      <x v="430"/>
      <x v="3528"/>
      <x v="611"/>
    </i>
    <i r="2">
      <x v="67"/>
      <x v="370"/>
      <x v="896"/>
      <x v="611"/>
    </i>
    <i>
      <x v="172"/>
      <x v="3"/>
      <x v="2"/>
      <x v="369"/>
      <x v="3443"/>
      <x v="611"/>
    </i>
    <i r="1">
      <x v="16"/>
      <x v="68"/>
      <x v="369"/>
      <x v="53"/>
      <x v="611"/>
    </i>
    <i r="1">
      <x v="18"/>
      <x v="67"/>
      <x v="369"/>
      <x v="2969"/>
      <x v="611"/>
    </i>
    <i r="2">
      <x v="68"/>
      <x v="369"/>
      <x v="1227"/>
      <x v="611"/>
    </i>
    <i r="1">
      <x v="24"/>
      <x v="16"/>
      <x v="369"/>
      <x v="2748"/>
      <x v="611"/>
    </i>
    <i r="2">
      <x v="68"/>
      <x v="369"/>
      <x v="1227"/>
      <x v="611"/>
    </i>
    <i r="1">
      <x v="27"/>
      <x v="2"/>
      <x v="369"/>
      <x v="2150"/>
      <x v="611"/>
    </i>
    <i r="4">
      <x v="2969"/>
      <x v="611"/>
    </i>
    <i r="4">
      <x v="3443"/>
      <x v="611"/>
    </i>
    <i r="2">
      <x v="67"/>
      <x v="369"/>
      <x v="1284"/>
      <x v="611"/>
    </i>
    <i r="1">
      <x v="33"/>
      <x v="17"/>
      <x v="369"/>
      <x v="1468"/>
      <x v="611"/>
    </i>
    <i r="1">
      <x v="37"/>
      <x v="67"/>
      <x v="369"/>
      <x v="3393"/>
      <x v="611"/>
    </i>
    <i r="1">
      <x v="40"/>
      <x v="2"/>
      <x v="369"/>
      <x v="3443"/>
      <x v="611"/>
    </i>
    <i r="2">
      <x v="16"/>
      <x v="369"/>
      <x v="2198"/>
      <x v="611"/>
    </i>
    <i r="4">
      <x v="2369"/>
      <x v="611"/>
    </i>
    <i r="4">
      <x v="3173"/>
      <x v="611"/>
    </i>
    <i r="2">
      <x v="17"/>
      <x v="369"/>
      <x v="1452"/>
      <x v="611"/>
    </i>
    <i r="4">
      <x v="2367"/>
      <x v="611"/>
    </i>
    <i r="2">
      <x v="22"/>
      <x v="413"/>
      <x v="3239"/>
      <x v="611"/>
    </i>
    <i r="3">
      <x v="426"/>
      <x v="3274"/>
      <x v="611"/>
    </i>
    <i>
      <x v="173"/>
      <x v="3"/>
      <x v="2"/>
      <x v="368"/>
      <x v="3443"/>
      <x v="611"/>
    </i>
    <i r="1">
      <x v="12"/>
      <x v="14"/>
      <x v="368"/>
      <x v="762"/>
      <x v="611"/>
    </i>
    <i r="1">
      <x v="15"/>
      <x v="67"/>
      <x v="368"/>
      <x v="2969"/>
      <x v="611"/>
    </i>
    <i r="1">
      <x v="16"/>
      <x v="14"/>
      <x v="368"/>
      <x v="3431"/>
      <x v="611"/>
    </i>
    <i r="1">
      <x v="18"/>
      <x v="67"/>
      <x v="368"/>
      <x v="2969"/>
      <x v="611"/>
    </i>
    <i r="1">
      <x v="27"/>
      <x v="2"/>
      <x v="368"/>
      <x v="2027"/>
      <x v="611"/>
    </i>
    <i r="4">
      <x v="2690"/>
      <x v="611"/>
    </i>
    <i r="4">
      <x v="2969"/>
      <x v="611"/>
    </i>
    <i r="4">
      <x v="3209"/>
      <x v="611"/>
    </i>
    <i r="4">
      <x v="3443"/>
      <x v="611"/>
    </i>
    <i r="1">
      <x v="32"/>
      <x v="67"/>
      <x v="368"/>
      <x v="1776"/>
      <x v="611"/>
    </i>
    <i r="1">
      <x v="37"/>
      <x v="68"/>
      <x v="368"/>
      <x v="3517"/>
      <x v="611"/>
    </i>
    <i r="1">
      <x v="40"/>
      <x v="14"/>
      <x v="368"/>
      <x v="3211"/>
      <x v="611"/>
    </i>
    <i r="2">
      <x v="16"/>
      <x v="368"/>
      <x v="3131"/>
      <x v="611"/>
    </i>
    <i r="2">
      <x v="22"/>
      <x v="379"/>
      <x v="3544"/>
      <x v="611"/>
    </i>
    <i r="3">
      <x v="381"/>
      <x v="3557"/>
      <x v="611"/>
    </i>
    <i>
      <x v="174"/>
      <x v="3"/>
      <x v="2"/>
      <x v="367"/>
      <x v="3443"/>
      <x v="611"/>
    </i>
    <i r="1">
      <x v="27"/>
      <x v="2"/>
      <x v="367"/>
      <x v="1909"/>
      <x v="611"/>
    </i>
    <i r="4">
      <x v="2690"/>
      <x v="611"/>
    </i>
    <i r="4">
      <x v="3443"/>
      <x v="611"/>
    </i>
    <i r="1">
      <x v="40"/>
      <x v="14"/>
      <x v="367"/>
      <x v="2108"/>
      <x v="611"/>
    </i>
    <i r="2">
      <x v="22"/>
      <x v="426"/>
      <x v="1939"/>
      <x v="611"/>
    </i>
    <i>
      <x v="175"/>
      <x v="12"/>
      <x v="67"/>
      <x v="366"/>
      <x v="571"/>
      <x v="611"/>
    </i>
    <i r="1">
      <x v="27"/>
      <x v="2"/>
      <x v="366"/>
      <x v="2486"/>
      <x v="611"/>
    </i>
    <i r="4">
      <x v="3209"/>
      <x v="611"/>
    </i>
    <i r="1">
      <x v="32"/>
      <x v="67"/>
      <x v="366"/>
      <x v="1712"/>
      <x v="611"/>
    </i>
    <i r="1">
      <x v="40"/>
      <x v="16"/>
      <x v="366"/>
      <x v="1439"/>
      <x v="611"/>
    </i>
    <i r="2">
      <x v="17"/>
      <x v="366"/>
      <x v="2009"/>
      <x v="611"/>
    </i>
    <i r="2">
      <x v="22"/>
      <x v="378"/>
      <x v="3482"/>
      <x v="611"/>
    </i>
    <i r="3">
      <x v="381"/>
      <x v="3544"/>
      <x v="611"/>
    </i>
    <i r="3">
      <x v="390"/>
      <x v="3550"/>
      <x v="611"/>
    </i>
    <i r="3">
      <x v="421"/>
      <x v="3406"/>
      <x v="611"/>
    </i>
    <i>
      <x v="176"/>
      <x v="20"/>
      <x v="67"/>
      <x v="365"/>
      <x v="883"/>
      <x v="611"/>
    </i>
    <i r="1">
      <x v="27"/>
      <x v="2"/>
      <x v="365"/>
      <x v="2150"/>
      <x v="611"/>
    </i>
    <i r="4">
      <x v="3209"/>
      <x v="611"/>
    </i>
    <i r="4">
      <x v="3443"/>
      <x v="611"/>
    </i>
    <i r="1">
      <x v="30"/>
      <x v="67"/>
      <x v="365"/>
      <x v="950"/>
      <x v="611"/>
    </i>
    <i r="1">
      <x v="37"/>
      <x v="2"/>
      <x v="365"/>
      <x v="1834"/>
      <x v="611"/>
    </i>
    <i r="2">
      <x v="14"/>
      <x v="365"/>
      <x v="2900"/>
      <x v="611"/>
    </i>
    <i r="1">
      <x v="40"/>
      <x v="19"/>
      <x v="365"/>
      <x v="3564"/>
      <x v="338"/>
    </i>
    <i r="2">
      <x v="22"/>
      <x v="390"/>
      <x v="3550"/>
      <x v="611"/>
    </i>
    <i r="3">
      <x v="433"/>
      <x v="3544"/>
      <x v="611"/>
    </i>
    <i>
      <x v="177"/>
      <x v="3"/>
      <x v="2"/>
      <x v="363"/>
      <x v="3209"/>
      <x v="611"/>
    </i>
    <i r="4">
      <x v="3443"/>
      <x v="611"/>
    </i>
    <i r="2">
      <x v="26"/>
      <x v="364"/>
      <x v="1507"/>
      <x v="611"/>
    </i>
    <i r="4">
      <x v="2218"/>
      <x v="611"/>
    </i>
    <i r="4">
      <x v="2249"/>
      <x v="611"/>
    </i>
    <i r="4">
      <x v="2461"/>
      <x v="611"/>
    </i>
    <i r="4">
      <x v="2639"/>
      <x v="611"/>
    </i>
    <i r="4">
      <x v="2641"/>
      <x v="611"/>
    </i>
    <i r="4">
      <x v="2728"/>
      <x v="611"/>
    </i>
    <i r="4">
      <x v="3118"/>
      <x v="611"/>
    </i>
    <i r="4">
      <x v="3127"/>
      <x v="611"/>
    </i>
    <i r="4">
      <x v="3320"/>
      <x v="611"/>
    </i>
    <i r="1">
      <x v="12"/>
      <x v="26"/>
      <x v="364"/>
      <x v="2500"/>
      <x v="611"/>
    </i>
    <i r="1">
      <x v="15"/>
      <x v="26"/>
      <x v="364"/>
      <x v="1964"/>
      <x v="611"/>
    </i>
    <i r="1">
      <x v="16"/>
      <x v="26"/>
      <x v="364"/>
      <x v="291"/>
      <x v="611"/>
    </i>
    <i r="1">
      <x v="18"/>
      <x v="26"/>
      <x v="364"/>
      <x v="1397"/>
      <x v="611"/>
    </i>
    <i r="2">
      <x v="67"/>
      <x v="363"/>
      <x v="1623"/>
      <x v="611"/>
    </i>
    <i r="1">
      <x v="22"/>
      <x v="26"/>
      <x v="364"/>
      <x v="810"/>
      <x v="611"/>
    </i>
    <i r="1">
      <x v="24"/>
      <x v="16"/>
      <x v="363"/>
      <x v="1967"/>
      <x v="611"/>
    </i>
    <i r="1">
      <x v="27"/>
      <x v="2"/>
      <x v="363"/>
      <x v="2150"/>
      <x v="611"/>
    </i>
    <i r="4">
      <x v="2969"/>
      <x v="611"/>
    </i>
    <i r="4">
      <x v="3443"/>
      <x v="611"/>
    </i>
    <i r="2">
      <x v="26"/>
      <x v="364"/>
      <x v="84"/>
      <x v="611"/>
    </i>
    <i r="4">
      <x v="103"/>
      <x v="611"/>
    </i>
    <i r="4">
      <x v="168"/>
      <x v="611"/>
    </i>
    <i r="4">
      <x v="238"/>
      <x v="611"/>
    </i>
    <i r="4">
      <x v="255"/>
      <x v="611"/>
    </i>
    <i r="4">
      <x v="259"/>
      <x v="611"/>
    </i>
    <i r="4">
      <x v="322"/>
      <x v="611"/>
    </i>
    <i r="4">
      <x v="370"/>
      <x v="611"/>
    </i>
    <i r="4">
      <x v="380"/>
      <x v="611"/>
    </i>
    <i r="4">
      <x v="397"/>
      <x v="611"/>
    </i>
    <i r="4">
      <x v="411"/>
      <x v="611"/>
    </i>
    <i r="4">
      <x v="434"/>
      <x v="611"/>
    </i>
    <i r="4">
      <x v="470"/>
      <x v="611"/>
    </i>
    <i r="4">
      <x v="494"/>
      <x v="611"/>
    </i>
    <i r="4">
      <x v="505"/>
      <x v="611"/>
    </i>
    <i r="4">
      <x v="605"/>
      <x v="611"/>
    </i>
    <i r="4">
      <x v="608"/>
      <x v="611"/>
    </i>
    <i r="4">
      <x v="751"/>
      <x v="611"/>
    </i>
    <i r="4">
      <x v="860"/>
      <x v="611"/>
    </i>
    <i r="4">
      <x v="1175"/>
      <x v="611"/>
    </i>
    <i r="4">
      <x v="1847"/>
      <x v="611"/>
    </i>
    <i r="4">
      <x v="2551"/>
      <x v="611"/>
    </i>
    <i r="4">
      <x v="2595"/>
      <x v="611"/>
    </i>
    <i r="4">
      <x v="2845"/>
      <x v="611"/>
    </i>
    <i r="4">
      <x v="3132"/>
      <x v="611"/>
    </i>
    <i r="4">
      <x v="3155"/>
      <x v="611"/>
    </i>
    <i r="4">
      <x v="3304"/>
      <x v="611"/>
    </i>
    <i r="1">
      <x v="37"/>
      <x v="26"/>
      <x v="364"/>
      <x v="1147"/>
      <x v="611"/>
    </i>
    <i r="2">
      <x v="67"/>
      <x v="363"/>
      <x v="2858"/>
      <x v="611"/>
    </i>
    <i r="1">
      <x v="38"/>
      <x v="26"/>
      <x v="364"/>
      <x v="34"/>
      <x v="611"/>
    </i>
    <i r="1">
      <x v="40"/>
      <x v="17"/>
      <x v="363"/>
      <x v="2009"/>
      <x v="611"/>
    </i>
    <i r="4">
      <x v="3388"/>
      <x v="611"/>
    </i>
    <i r="2">
      <x v="18"/>
      <x v="363"/>
      <x v="2225"/>
      <x v="611"/>
    </i>
    <i r="4">
      <x v="2413"/>
      <x v="611"/>
    </i>
    <i r="4">
      <x v="2665"/>
      <x v="611"/>
    </i>
    <i r="4">
      <x v="2900"/>
      <x v="611"/>
    </i>
    <i r="2">
      <x v="22"/>
      <x v="391"/>
      <x v="3537"/>
      <x v="611"/>
    </i>
    <i r="3">
      <x v="402"/>
      <x v="3550"/>
      <x v="611"/>
    </i>
    <i r="3">
      <x v="420"/>
      <x v="3475"/>
      <x v="611"/>
    </i>
    <i r="3">
      <x v="435"/>
      <x v="3128"/>
      <x v="611"/>
    </i>
    <i r="2">
      <x v="26"/>
      <x v="364"/>
      <x v="2055"/>
      <x v="611"/>
    </i>
    <i r="4">
      <x v="2067"/>
      <x v="611"/>
    </i>
    <i r="4">
      <x v="2366"/>
      <x v="611"/>
    </i>
    <i r="4">
      <x v="2601"/>
      <x v="611"/>
    </i>
    <i>
      <x v="178"/>
      <x v="3"/>
      <x v="2"/>
      <x v="362"/>
      <x v="2969"/>
      <x v="611"/>
    </i>
    <i r="4">
      <x v="3209"/>
      <x v="611"/>
    </i>
    <i r="4">
      <x v="3443"/>
      <x v="611"/>
    </i>
    <i r="1">
      <x v="13"/>
      <x v="68"/>
      <x v="362"/>
      <x v="2930"/>
      <x v="611"/>
    </i>
    <i r="1">
      <x v="18"/>
      <x v="67"/>
      <x v="362"/>
      <x v="2969"/>
      <x v="611"/>
    </i>
    <i r="1">
      <x v="20"/>
      <x v="67"/>
      <x v="362"/>
      <x v="3346"/>
      <x v="611"/>
    </i>
    <i r="1">
      <x v="24"/>
      <x v="67"/>
      <x v="362"/>
      <x v="2769"/>
      <x v="611"/>
    </i>
    <i r="1">
      <x v="27"/>
      <x v="2"/>
      <x v="362"/>
      <x v="3209"/>
      <x v="611"/>
    </i>
    <i r="4">
      <x v="3443"/>
      <x v="611"/>
    </i>
    <i r="2">
      <x v="67"/>
      <x v="362"/>
      <x v="2100"/>
      <x v="611"/>
    </i>
    <i r="1">
      <x v="31"/>
      <x v="2"/>
      <x v="362"/>
      <x v="1727"/>
      <x v="611"/>
    </i>
    <i r="1">
      <x v="34"/>
      <x v="67"/>
      <x v="362"/>
      <x v="1297"/>
      <x v="611"/>
    </i>
    <i r="1">
      <x v="40"/>
      <x v="2"/>
      <x v="362"/>
      <x v="3443"/>
      <x v="611"/>
    </i>
    <i r="2">
      <x v="22"/>
      <x v="433"/>
      <x v="3537"/>
      <x v="611"/>
    </i>
    <i r="3">
      <x v="435"/>
      <x v="3128"/>
      <x v="611"/>
    </i>
    <i>
      <x v="179"/>
      <x v="16"/>
      <x v="67"/>
      <x v="361"/>
      <x v="2391"/>
      <x v="611"/>
    </i>
    <i r="1">
      <x v="27"/>
      <x v="2"/>
      <x v="361"/>
      <x v="2690"/>
      <x v="611"/>
    </i>
    <i r="4">
      <x v="2969"/>
      <x v="611"/>
    </i>
    <i r="4">
      <x v="3443"/>
      <x v="611"/>
    </i>
    <i r="1">
      <x v="31"/>
      <x v="17"/>
      <x v="361"/>
      <x v="1678"/>
      <x v="611"/>
    </i>
    <i r="1">
      <x v="35"/>
      <x v="67"/>
      <x v="361"/>
      <x v="2043"/>
      <x v="611"/>
    </i>
    <i r="2">
      <x v="68"/>
      <x v="361"/>
      <x v="305"/>
      <x v="611"/>
    </i>
    <i r="1">
      <x v="37"/>
      <x v="68"/>
      <x v="361"/>
      <x v="3098"/>
      <x v="611"/>
    </i>
    <i r="1">
      <x v="40"/>
      <x v="17"/>
      <x v="361"/>
      <x v="2526"/>
      <x v="611"/>
    </i>
    <i r="2">
      <x v="18"/>
      <x v="361"/>
      <x v="2569"/>
      <x v="611"/>
    </i>
    <i r="2">
      <x v="22"/>
      <x v="402"/>
      <x v="3550"/>
      <x v="611"/>
    </i>
    <i r="3">
      <x v="448"/>
      <x v="3242"/>
      <x v="611"/>
    </i>
    <i>
      <x v="180"/>
      <x v="3"/>
      <x v="2"/>
      <x v="360"/>
      <x v="3443"/>
      <x v="611"/>
    </i>
    <i r="1">
      <x v="13"/>
      <x v="67"/>
      <x v="360"/>
      <x v="2969"/>
      <x v="611"/>
    </i>
    <i r="1">
      <x v="16"/>
      <x v="2"/>
      <x v="360"/>
      <x v="3098"/>
      <x v="611"/>
    </i>
    <i r="2">
      <x v="67"/>
      <x v="360"/>
      <x v="3076"/>
      <x v="611"/>
    </i>
    <i r="1">
      <x v="27"/>
      <x v="2"/>
      <x v="360"/>
      <x v="2690"/>
      <x v="611"/>
    </i>
    <i r="4">
      <x v="2969"/>
      <x v="611"/>
    </i>
    <i r="4">
      <x v="3209"/>
      <x v="611"/>
    </i>
    <i r="4">
      <x v="3443"/>
      <x v="611"/>
    </i>
    <i r="2">
      <x v="67"/>
      <x v="360"/>
      <x v="1602"/>
      <x v="611"/>
    </i>
    <i r="4">
      <x v="1701"/>
      <x v="611"/>
    </i>
    <i r="1">
      <x v="32"/>
      <x v="67"/>
      <x v="360"/>
      <x v="1082"/>
      <x v="611"/>
    </i>
    <i r="1">
      <x v="40"/>
      <x v="67"/>
      <x v="360"/>
      <x v="2220"/>
      <x v="611"/>
    </i>
    <i>
      <x v="181"/>
      <x v="3"/>
      <x v="2"/>
      <x v="359"/>
      <x v="3443"/>
      <x v="611"/>
    </i>
    <i r="1">
      <x v="15"/>
      <x v="2"/>
      <x v="359"/>
      <x v="3209"/>
      <x v="611"/>
    </i>
    <i r="1">
      <x v="27"/>
      <x v="2"/>
      <x v="359"/>
      <x v="2027"/>
      <x v="611"/>
    </i>
    <i r="4">
      <x v="2150"/>
      <x v="611"/>
    </i>
    <i r="4">
      <x v="3209"/>
      <x v="611"/>
    </i>
    <i r="4">
      <x v="3443"/>
      <x v="611"/>
    </i>
    <i r="1">
      <x v="40"/>
      <x v="17"/>
      <x v="359"/>
      <x v="1539"/>
      <x v="611"/>
    </i>
    <i r="2">
      <x v="18"/>
      <x v="359"/>
      <x v="3158"/>
      <x v="611"/>
    </i>
    <i r="4">
      <x v="3193"/>
      <x v="611"/>
    </i>
    <i r="4">
      <x v="3211"/>
      <x v="611"/>
    </i>
    <i r="2">
      <x v="22"/>
      <x v="429"/>
      <x v="3537"/>
      <x v="611"/>
    </i>
    <i r="2">
      <x v="67"/>
      <x v="359"/>
      <x v="3107"/>
      <x v="611"/>
    </i>
    <i>
      <x v="182"/>
      <x v="16"/>
      <x v="67"/>
      <x v="358"/>
      <x v="3390"/>
      <x v="611"/>
    </i>
    <i r="1">
      <x v="24"/>
      <x v="2"/>
      <x v="358"/>
      <x v="2486"/>
      <x v="611"/>
    </i>
    <i r="2">
      <x v="67"/>
      <x v="358"/>
      <x v="3209"/>
      <x v="611"/>
    </i>
    <i r="1">
      <x v="27"/>
      <x v="2"/>
      <x v="358"/>
      <x v="2969"/>
      <x v="611"/>
    </i>
    <i r="1">
      <x v="35"/>
      <x v="67"/>
      <x v="358"/>
      <x v="937"/>
      <x v="611"/>
    </i>
    <i r="1">
      <x v="40"/>
      <x v="22"/>
      <x v="379"/>
      <x v="3541"/>
      <x v="611"/>
    </i>
    <i r="3">
      <x v="390"/>
      <x v="3550"/>
      <x v="611"/>
    </i>
    <i r="3">
      <x v="411"/>
      <x v="3274"/>
      <x v="611"/>
    </i>
    <i r="3">
      <x v="417"/>
      <x v="3537"/>
      <x v="611"/>
    </i>
    <i r="3">
      <x v="441"/>
      <x v="3142"/>
      <x v="611"/>
    </i>
    <i>
      <x v="183"/>
      <x v="2"/>
      <x v="17"/>
      <x v="357"/>
      <x v="714"/>
      <x v="611"/>
    </i>
    <i r="1">
      <x v="12"/>
      <x v="67"/>
      <x v="357"/>
      <x v="851"/>
      <x v="611"/>
    </i>
    <i r="1">
      <x v="13"/>
      <x v="67"/>
      <x v="357"/>
      <x v="3098"/>
      <x v="611"/>
    </i>
    <i r="1">
      <x v="15"/>
      <x v="2"/>
      <x v="357"/>
      <x v="3393"/>
      <x v="611"/>
    </i>
    <i r="2">
      <x v="67"/>
      <x v="357"/>
      <x v="3341"/>
      <x v="611"/>
    </i>
    <i r="1">
      <x v="22"/>
      <x v="16"/>
      <x v="357"/>
      <x v="2187"/>
      <x v="611"/>
    </i>
    <i r="1">
      <x v="27"/>
      <x v="2"/>
      <x v="357"/>
      <x v="2305"/>
      <x v="611"/>
    </i>
    <i r="4">
      <x v="2690"/>
      <x v="611"/>
    </i>
    <i r="4">
      <x v="3209"/>
      <x v="611"/>
    </i>
    <i r="4">
      <x v="3443"/>
      <x v="611"/>
    </i>
    <i r="1">
      <x v="32"/>
      <x v="67"/>
      <x v="357"/>
      <x v="1594"/>
      <x v="611"/>
    </i>
    <i r="1">
      <x v="35"/>
      <x v="67"/>
      <x v="357"/>
      <x v="547"/>
      <x v="611"/>
    </i>
    <i r="1">
      <x v="37"/>
      <x v="67"/>
      <x v="357"/>
      <x v="1558"/>
      <x v="611"/>
    </i>
    <i r="1">
      <x v="40"/>
      <x v="18"/>
      <x v="357"/>
      <x v="1740"/>
      <x v="611"/>
    </i>
    <i r="4">
      <x v="2454"/>
      <x v="611"/>
    </i>
    <i r="4">
      <x v="3064"/>
      <x v="611"/>
    </i>
    <i r="2">
      <x v="22"/>
      <x v="379"/>
      <x v="3530"/>
      <x v="611"/>
    </i>
    <i r="3">
      <x v="384"/>
      <x v="3561"/>
      <x v="611"/>
    </i>
    <i r="3">
      <x v="389"/>
      <x v="3341"/>
      <x v="611"/>
    </i>
    <i r="3">
      <x v="402"/>
      <x v="3514"/>
      <x v="611"/>
    </i>
    <i r="3">
      <x v="425"/>
      <x v="3375"/>
      <x v="611"/>
    </i>
    <i r="3">
      <x v="429"/>
      <x v="3537"/>
      <x v="611"/>
    </i>
    <i r="2">
      <x v="67"/>
      <x v="357"/>
      <x v="1356"/>
      <x v="611"/>
    </i>
    <i>
      <x v="184"/>
      <x/>
      <x v="19"/>
      <x v="356"/>
      <x v="1840"/>
      <x v="611"/>
    </i>
    <i r="1">
      <x v="1"/>
      <x v="19"/>
      <x v="356"/>
      <x v="409"/>
      <x v="611"/>
    </i>
    <i r="1">
      <x v="2"/>
      <x v="19"/>
      <x v="356"/>
      <x v="517"/>
      <x v="611"/>
    </i>
    <i r="1">
      <x v="28"/>
      <x v="19"/>
      <x v="356"/>
      <x v="2031"/>
      <x v="611"/>
    </i>
    <i r="1">
      <x v="31"/>
      <x v="19"/>
      <x v="356"/>
      <x v="2978"/>
      <x v="611"/>
    </i>
    <i r="1">
      <x v="37"/>
      <x v="19"/>
      <x v="356"/>
      <x v="818"/>
      <x v="611"/>
    </i>
    <i r="1">
      <x v="38"/>
      <x v="19"/>
      <x v="356"/>
      <x v="341"/>
      <x v="611"/>
    </i>
    <i>
      <x v="185"/>
      <x v="3"/>
      <x v="2"/>
      <x v="355"/>
      <x v="3209"/>
      <x v="611"/>
    </i>
    <i r="4">
      <x v="3443"/>
      <x v="611"/>
    </i>
    <i r="1">
      <x v="11"/>
      <x v="2"/>
      <x v="355"/>
      <x v="1593"/>
      <x v="611"/>
    </i>
    <i r="1">
      <x v="16"/>
      <x v="67"/>
      <x v="355"/>
      <x v="1693"/>
      <x v="611"/>
    </i>
    <i r="1">
      <x v="27"/>
      <x v="2"/>
      <x v="355"/>
      <x v="1701"/>
      <x v="611"/>
    </i>
    <i r="4">
      <x v="1814"/>
      <x v="611"/>
    </i>
    <i r="4">
      <x v="2690"/>
      <x v="611"/>
    </i>
    <i r="4">
      <x v="2969"/>
      <x v="611"/>
    </i>
    <i r="4">
      <x v="3209"/>
      <x v="611"/>
    </i>
    <i r="4">
      <x v="3443"/>
      <x v="611"/>
    </i>
    <i r="1">
      <x v="40"/>
      <x v="2"/>
      <x v="355"/>
      <x v="3209"/>
      <x v="611"/>
    </i>
    <i r="4">
      <x v="3443"/>
      <x v="611"/>
    </i>
    <i r="2">
      <x v="22"/>
      <x v="408"/>
      <x v="3546"/>
      <x v="611"/>
    </i>
    <i r="3">
      <x v="420"/>
      <x v="3518"/>
      <x v="611"/>
    </i>
    <i>
      <x v="186"/>
      <x v="2"/>
      <x v="17"/>
      <x v="354"/>
      <x v="1543"/>
      <x v="611"/>
    </i>
    <i r="1">
      <x v="3"/>
      <x v="2"/>
      <x v="354"/>
      <x v="3443"/>
      <x v="611"/>
    </i>
    <i r="1">
      <x v="16"/>
      <x v="16"/>
      <x v="354"/>
      <x v="1387"/>
      <x v="611"/>
    </i>
    <i r="1">
      <x v="24"/>
      <x v="67"/>
      <x v="354"/>
      <x v="1745"/>
      <x v="611"/>
    </i>
    <i r="1">
      <x v="27"/>
      <x v="2"/>
      <x v="354"/>
      <x v="1814"/>
      <x v="611"/>
    </i>
    <i r="4">
      <x v="2150"/>
      <x v="611"/>
    </i>
    <i r="4">
      <x v="2969"/>
      <x v="611"/>
    </i>
    <i r="4">
      <x v="3209"/>
      <x v="611"/>
    </i>
    <i r="4">
      <x v="3443"/>
      <x v="611"/>
    </i>
    <i r="1">
      <x v="33"/>
      <x v="17"/>
      <x v="354"/>
      <x v="2257"/>
      <x v="611"/>
    </i>
    <i r="2">
      <x v="19"/>
      <x v="354"/>
      <x v="635"/>
      <x v="611"/>
    </i>
    <i r="1">
      <x v="35"/>
      <x v="17"/>
      <x v="354"/>
      <x v="2352"/>
      <x v="611"/>
    </i>
    <i r="2">
      <x v="67"/>
      <x v="354"/>
      <x v="1127"/>
      <x v="611"/>
    </i>
    <i r="1">
      <x v="37"/>
      <x v="67"/>
      <x v="354"/>
      <x v="3393"/>
      <x v="611"/>
    </i>
    <i r="1">
      <x v="40"/>
      <x v="18"/>
      <x v="354"/>
      <x v="2523"/>
      <x v="611"/>
    </i>
    <i r="4">
      <x v="3080"/>
      <x v="611"/>
    </i>
    <i>
      <x v="187"/>
      <x v="27"/>
      <x v="2"/>
      <x v="353"/>
      <x v="2305"/>
      <x v="611"/>
    </i>
    <i r="1">
      <x v="40"/>
      <x v="18"/>
      <x v="353"/>
      <x v="3193"/>
      <x v="611"/>
    </i>
    <i r="4">
      <x v="3564"/>
      <x v="576"/>
    </i>
    <i r="2">
      <x v="22"/>
      <x v="389"/>
      <x v="3518"/>
      <x v="611"/>
    </i>
    <i>
      <x v="188"/>
      <x v="16"/>
      <x v="67"/>
      <x v="352"/>
      <x v="3067"/>
      <x v="611"/>
    </i>
    <i r="1">
      <x v="27"/>
      <x v="2"/>
      <x v="352"/>
      <x v="3209"/>
      <x v="611"/>
    </i>
    <i r="1">
      <x v="37"/>
      <x v="67"/>
      <x v="352"/>
      <x v="2027"/>
      <x v="611"/>
    </i>
    <i r="1">
      <x v="40"/>
      <x v="22"/>
      <x v="414"/>
      <x v="3163"/>
      <x v="611"/>
    </i>
    <i r="2">
      <x v="67"/>
      <x v="352"/>
      <x v="3123"/>
      <x v="611"/>
    </i>
    <i r="4">
      <x v="3487"/>
      <x v="611"/>
    </i>
    <i>
      <x v="189"/>
      <x v="3"/>
      <x v="40"/>
      <x v="351"/>
      <x v="1845"/>
      <x v="611"/>
    </i>
    <i r="4">
      <x v="2127"/>
      <x v="611"/>
    </i>
    <i r="4">
      <x v="2768"/>
      <x v="611"/>
    </i>
    <i r="4">
      <x v="2861"/>
      <x v="611"/>
    </i>
    <i r="4">
      <x v="3479"/>
      <x v="611"/>
    </i>
    <i r="1">
      <x v="15"/>
      <x v="40"/>
      <x v="351"/>
      <x v="1532"/>
      <x v="611"/>
    </i>
    <i r="1">
      <x v="16"/>
      <x v="40"/>
      <x v="351"/>
      <x v="1220"/>
      <x v="611"/>
    </i>
    <i r="2">
      <x v="67"/>
      <x v="350"/>
      <x v="3489"/>
      <x v="611"/>
    </i>
    <i r="1">
      <x v="22"/>
      <x v="40"/>
      <x v="351"/>
      <x v="2877"/>
      <x v="611"/>
    </i>
    <i r="1">
      <x v="24"/>
      <x v="40"/>
      <x v="351"/>
      <x v="332"/>
      <x v="611"/>
    </i>
    <i r="1">
      <x v="27"/>
      <x v="2"/>
      <x v="350"/>
      <x v="3443"/>
      <x v="611"/>
    </i>
    <i r="2">
      <x v="40"/>
      <x v="351"/>
      <x v="131"/>
      <x v="611"/>
    </i>
    <i r="4">
      <x v="157"/>
      <x v="611"/>
    </i>
    <i r="4">
      <x v="161"/>
      <x v="611"/>
    </i>
    <i r="4">
      <x v="184"/>
      <x v="611"/>
    </i>
    <i r="4">
      <x v="295"/>
      <x v="611"/>
    </i>
    <i r="4">
      <x v="395"/>
      <x v="611"/>
    </i>
    <i r="4">
      <x v="495"/>
      <x v="611"/>
    </i>
    <i r="4">
      <x v="497"/>
      <x v="611"/>
    </i>
    <i r="4">
      <x v="556"/>
      <x v="611"/>
    </i>
    <i r="4">
      <x v="562"/>
      <x v="611"/>
    </i>
    <i r="4">
      <x v="585"/>
      <x v="611"/>
    </i>
    <i r="4">
      <x v="657"/>
      <x v="611"/>
    </i>
    <i r="4">
      <x v="665"/>
      <x v="611"/>
    </i>
    <i r="4">
      <x v="768"/>
      <x v="611"/>
    </i>
    <i r="4">
      <x v="829"/>
      <x v="611"/>
    </i>
    <i r="4">
      <x v="850"/>
      <x v="611"/>
    </i>
    <i r="4">
      <x v="884"/>
      <x v="611"/>
    </i>
    <i r="4">
      <x v="1110"/>
      <x v="611"/>
    </i>
    <i r="4">
      <x v="1317"/>
      <x v="611"/>
    </i>
    <i r="4">
      <x v="1484"/>
      <x v="611"/>
    </i>
    <i r="4">
      <x v="1540"/>
      <x v="611"/>
    </i>
    <i r="4">
      <x v="1541"/>
      <x v="611"/>
    </i>
    <i r="4">
      <x v="1571"/>
      <x v="611"/>
    </i>
    <i r="4">
      <x v="1617"/>
      <x v="611"/>
    </i>
    <i r="4">
      <x v="1629"/>
      <x v="611"/>
    </i>
    <i r="4">
      <x v="1710"/>
      <x v="611"/>
    </i>
    <i r="4">
      <x v="1758"/>
      <x v="611"/>
    </i>
    <i r="4">
      <x v="1807"/>
      <x v="611"/>
    </i>
    <i r="4">
      <x v="1999"/>
      <x v="611"/>
    </i>
    <i r="4">
      <x v="2256"/>
      <x v="611"/>
    </i>
    <i r="4">
      <x v="2378"/>
      <x v="611"/>
    </i>
    <i r="4">
      <x v="2451"/>
      <x v="611"/>
    </i>
    <i r="4">
      <x v="2504"/>
      <x v="611"/>
    </i>
    <i r="4">
      <x v="2525"/>
      <x v="611"/>
    </i>
    <i r="4">
      <x v="2553"/>
      <x v="611"/>
    </i>
    <i r="4">
      <x v="2626"/>
      <x v="611"/>
    </i>
    <i r="4">
      <x v="2831"/>
      <x v="611"/>
    </i>
    <i r="4">
      <x v="2845"/>
      <x v="611"/>
    </i>
    <i r="4">
      <x v="2880"/>
      <x v="611"/>
    </i>
    <i r="4">
      <x v="2941"/>
      <x v="611"/>
    </i>
    <i r="4">
      <x v="2976"/>
      <x v="611"/>
    </i>
    <i r="4">
      <x v="3162"/>
      <x v="611"/>
    </i>
    <i r="4">
      <x v="3243"/>
      <x v="611"/>
    </i>
    <i r="4">
      <x v="3280"/>
      <x v="611"/>
    </i>
    <i r="4">
      <x v="3307"/>
      <x v="611"/>
    </i>
    <i r="1">
      <x v="32"/>
      <x v="67"/>
      <x v="350"/>
      <x v="1481"/>
      <x v="611"/>
    </i>
    <i r="1">
      <x v="38"/>
      <x v="40"/>
      <x v="351"/>
      <x v="218"/>
      <x v="611"/>
    </i>
    <i r="1">
      <x v="40"/>
      <x v="16"/>
      <x v="350"/>
      <x v="3402"/>
      <x v="611"/>
    </i>
    <i r="2">
      <x v="18"/>
      <x v="350"/>
      <x v="2305"/>
      <x v="611"/>
    </i>
    <i r="4">
      <x v="2462"/>
      <x v="611"/>
    </i>
    <i r="4">
      <x v="3211"/>
      <x v="611"/>
    </i>
    <i r="4">
      <x v="3564"/>
      <x v="609"/>
    </i>
    <i r="2">
      <x v="22"/>
      <x v="399"/>
      <x v="2587"/>
      <x v="611"/>
    </i>
    <i r="2">
      <x v="40"/>
      <x v="351"/>
      <x v="1244"/>
      <x v="611"/>
    </i>
    <i r="4">
      <x v="2312"/>
      <x v="611"/>
    </i>
    <i r="4">
      <x v="2397"/>
      <x v="611"/>
    </i>
    <i r="4">
      <x v="2571"/>
      <x v="611"/>
    </i>
    <i r="2">
      <x v="67"/>
      <x v="350"/>
      <x v="3123"/>
      <x v="611"/>
    </i>
    <i>
      <x v="190"/>
      <x v="24"/>
      <x v="16"/>
      <x v="349"/>
      <x v="2284"/>
      <x v="611"/>
    </i>
    <i r="2">
      <x v="17"/>
      <x v="349"/>
      <x v="2112"/>
      <x v="611"/>
    </i>
    <i r="2">
      <x v="18"/>
      <x v="349"/>
      <x v="1343"/>
      <x v="611"/>
    </i>
    <i r="1">
      <x v="34"/>
      <x v="67"/>
      <x v="349"/>
      <x v="1705"/>
      <x v="611"/>
    </i>
    <i r="1">
      <x v="40"/>
      <x v="17"/>
      <x v="349"/>
      <x v="2970"/>
      <x v="611"/>
    </i>
    <i r="2">
      <x v="18"/>
      <x v="349"/>
      <x v="905"/>
      <x v="611"/>
    </i>
    <i r="4">
      <x v="1832"/>
      <x v="611"/>
    </i>
    <i r="4">
      <x v="2305"/>
      <x v="611"/>
    </i>
    <i r="2">
      <x v="22"/>
      <x v="381"/>
      <x v="3537"/>
      <x v="611"/>
    </i>
    <i r="3">
      <x v="433"/>
      <x v="3503"/>
      <x v="611"/>
    </i>
    <i>
      <x v="191"/>
      <x v="16"/>
      <x v="18"/>
      <x v="348"/>
      <x v="1079"/>
      <x v="611"/>
    </i>
    <i r="1">
      <x v="22"/>
      <x v="14"/>
      <x v="348"/>
      <x v="1271"/>
      <x v="611"/>
    </i>
    <i r="1">
      <x v="24"/>
      <x v="61"/>
      <x v="374"/>
      <x/>
      <x v="611"/>
    </i>
    <i r="1">
      <x v="28"/>
      <x v="2"/>
      <x v="348"/>
      <x v="2638"/>
      <x v="611"/>
    </i>
    <i r="1">
      <x v="37"/>
      <x v="67"/>
      <x v="348"/>
      <x v="3334"/>
      <x v="611"/>
    </i>
    <i r="1">
      <x v="40"/>
      <x v="18"/>
      <x v="348"/>
      <x v="2854"/>
      <x v="611"/>
    </i>
    <i r="2">
      <x v="22"/>
      <x v="384"/>
      <x v="3537"/>
      <x v="611"/>
    </i>
    <i r="3">
      <x v="393"/>
      <x v="3247"/>
      <x v="611"/>
    </i>
    <i r="3">
      <x v="399"/>
      <x v="3346"/>
      <x v="611"/>
    </i>
    <i r="3">
      <x v="404"/>
      <x v="3022"/>
      <x v="611"/>
    </i>
    <i>
      <x v="192"/>
      <x v="27"/>
      <x v="2"/>
      <x v="347"/>
      <x v="2305"/>
      <x v="611"/>
    </i>
    <i r="4">
      <x v="3443"/>
      <x v="611"/>
    </i>
    <i r="1">
      <x v="31"/>
      <x v="17"/>
      <x v="347"/>
      <x v="2704"/>
      <x v="611"/>
    </i>
    <i r="1">
      <x v="37"/>
      <x v="2"/>
      <x v="347"/>
      <x v="1870"/>
      <x v="611"/>
    </i>
    <i r="2">
      <x v="14"/>
      <x v="347"/>
      <x v="2900"/>
      <x v="611"/>
    </i>
    <i r="2">
      <x v="67"/>
      <x v="347"/>
      <x v="2233"/>
      <x v="611"/>
    </i>
    <i r="1">
      <x v="40"/>
      <x v="18"/>
      <x v="347"/>
      <x v="661"/>
      <x v="611"/>
    </i>
    <i r="2">
      <x v="22"/>
      <x v="420"/>
      <x v="3418"/>
      <x v="611"/>
    </i>
    <i r="3">
      <x v="432"/>
      <x v="3509"/>
      <x v="611"/>
    </i>
    <i r="3">
      <x v="441"/>
      <x v="3422"/>
      <x v="611"/>
    </i>
    <i>
      <x v="193"/>
      <x v="3"/>
      <x v="2"/>
      <x v="346"/>
      <x v="3443"/>
      <x v="611"/>
    </i>
    <i r="1">
      <x v="16"/>
      <x v="14"/>
      <x v="346"/>
      <x v="2306"/>
      <x v="611"/>
    </i>
    <i r="1">
      <x v="27"/>
      <x v="2"/>
      <x v="346"/>
      <x v="3209"/>
      <x v="611"/>
    </i>
    <i r="1">
      <x v="40"/>
      <x v="22"/>
      <x v="379"/>
      <x v="3537"/>
      <x v="611"/>
    </i>
    <i r="3">
      <x v="425"/>
      <x v="3484"/>
      <x v="611"/>
    </i>
    <i r="3">
      <x v="426"/>
      <x v="3274"/>
      <x v="611"/>
    </i>
    <i r="3">
      <x v="443"/>
      <x v="3418"/>
      <x v="611"/>
    </i>
    <i>
      <x v="194"/>
      <x v="3"/>
      <x v="2"/>
      <x v="345"/>
      <x v="3443"/>
      <x v="611"/>
    </i>
    <i r="1">
      <x v="16"/>
      <x v="14"/>
      <x v="345"/>
      <x v="1466"/>
      <x v="611"/>
    </i>
    <i r="2">
      <x v="16"/>
      <x v="345"/>
      <x v="2930"/>
      <x v="611"/>
    </i>
    <i r="1">
      <x v="20"/>
      <x v="14"/>
      <x v="345"/>
      <x v="1984"/>
      <x v="611"/>
    </i>
    <i r="1">
      <x v="23"/>
      <x v="67"/>
      <x v="345"/>
      <x v="3509"/>
      <x v="611"/>
    </i>
    <i r="1">
      <x v="27"/>
      <x v="2"/>
      <x v="345"/>
      <x v="1909"/>
      <x v="611"/>
    </i>
    <i r="4">
      <x v="2486"/>
      <x v="611"/>
    </i>
    <i r="4">
      <x v="2969"/>
      <x v="611"/>
    </i>
    <i r="4">
      <x v="3209"/>
      <x v="611"/>
    </i>
    <i r="4">
      <x v="3443"/>
      <x v="611"/>
    </i>
    <i r="2">
      <x v="67"/>
      <x v="345"/>
      <x v="1379"/>
      <x v="611"/>
    </i>
    <i r="4">
      <x v="3142"/>
      <x v="611"/>
    </i>
    <i r="1">
      <x v="31"/>
      <x v="17"/>
      <x v="345"/>
      <x v="2513"/>
      <x v="611"/>
    </i>
    <i r="1">
      <x v="34"/>
      <x v="67"/>
      <x v="345"/>
      <x v="2748"/>
      <x v="611"/>
    </i>
    <i r="1">
      <x v="40"/>
      <x v="17"/>
      <x v="345"/>
      <x v="1539"/>
      <x v="611"/>
    </i>
    <i r="2">
      <x v="18"/>
      <x v="345"/>
      <x v="1552"/>
      <x v="611"/>
    </i>
    <i r="4">
      <x v="3131"/>
      <x v="611"/>
    </i>
    <i r="4">
      <x v="3293"/>
      <x v="611"/>
    </i>
    <i r="2">
      <x v="22"/>
      <x v="379"/>
      <x v="3537"/>
      <x v="611"/>
    </i>
    <i r="3">
      <x v="411"/>
      <x v="3471"/>
      <x v="611"/>
    </i>
    <i r="3">
      <x v="419"/>
      <x v="2708"/>
      <x v="611"/>
    </i>
    <i r="2">
      <x v="67"/>
      <x v="345"/>
      <x v="1497"/>
      <x v="611"/>
    </i>
    <i>
      <x v="195"/>
      <x v="16"/>
      <x v="67"/>
      <x v="344"/>
      <x v="2562"/>
      <x v="611"/>
    </i>
    <i r="1">
      <x v="20"/>
      <x v="14"/>
      <x v="344"/>
      <x v="2930"/>
      <x v="611"/>
    </i>
    <i r="1">
      <x v="24"/>
      <x v="62"/>
      <x v="344"/>
      <x v="5"/>
      <x v="611"/>
    </i>
    <i r="1">
      <x v="34"/>
      <x v="67"/>
      <x v="344"/>
      <x v="2486"/>
      <x v="611"/>
    </i>
    <i r="1">
      <x v="40"/>
      <x v="14"/>
      <x v="344"/>
      <x v="2748"/>
      <x v="611"/>
    </i>
    <i r="2">
      <x v="22"/>
      <x v="392"/>
      <x v="3546"/>
      <x v="611"/>
    </i>
    <i r="3">
      <x v="445"/>
      <x v="3403"/>
      <x v="611"/>
    </i>
    <i>
      <x v="196"/>
      <x v="2"/>
      <x v="2"/>
      <x v="342"/>
      <x v="2970"/>
      <x v="611"/>
    </i>
    <i r="1">
      <x v="16"/>
      <x v="68"/>
      <x v="342"/>
      <x v="50"/>
      <x v="611"/>
    </i>
    <i r="1">
      <x v="18"/>
      <x v="68"/>
      <x v="342"/>
      <x v="1227"/>
      <x v="611"/>
    </i>
    <i r="1">
      <x v="24"/>
      <x v="68"/>
      <x v="342"/>
      <x v="1227"/>
      <x v="611"/>
    </i>
    <i r="1">
      <x v="27"/>
      <x v="2"/>
      <x v="342"/>
      <x v="1621"/>
      <x v="611"/>
    </i>
    <i r="4">
      <x v="1814"/>
      <x v="611"/>
    </i>
    <i r="4">
      <x v="2690"/>
      <x v="611"/>
    </i>
    <i r="4">
      <x v="2969"/>
      <x v="611"/>
    </i>
    <i r="4">
      <x v="3209"/>
      <x v="611"/>
    </i>
    <i r="4">
      <x v="3443"/>
      <x v="611"/>
    </i>
    <i r="1">
      <x v="30"/>
      <x v="68"/>
      <x v="342"/>
      <x v="750"/>
      <x v="611"/>
    </i>
    <i r="1">
      <x v="32"/>
      <x v="67"/>
      <x v="342"/>
      <x v="1435"/>
      <x v="611"/>
    </i>
    <i r="1">
      <x v="38"/>
      <x v="54"/>
      <x v="343"/>
      <x v="3515"/>
      <x v="611"/>
    </i>
    <i r="1">
      <x v="40"/>
      <x v="19"/>
      <x v="342"/>
      <x v="3564"/>
      <x v="364"/>
    </i>
    <i r="2">
      <x v="22"/>
      <x v="396"/>
      <x v="3485"/>
      <x v="611"/>
    </i>
    <i r="3">
      <x v="421"/>
      <x v="3544"/>
      <x v="611"/>
    </i>
    <i r="3">
      <x v="425"/>
      <x v="3485"/>
      <x v="611"/>
    </i>
    <i r="2">
      <x v="67"/>
      <x v="342"/>
      <x v="406"/>
      <x v="611"/>
    </i>
    <i r="4">
      <x v="1073"/>
      <x v="611"/>
    </i>
    <i>
      <x v="197"/>
      <x v="12"/>
      <x v="14"/>
      <x v="341"/>
      <x v="833"/>
      <x v="611"/>
    </i>
    <i r="1">
      <x v="20"/>
      <x v="67"/>
      <x v="341"/>
      <x v="2434"/>
      <x v="611"/>
    </i>
    <i r="1">
      <x v="24"/>
      <x v="18"/>
      <x v="341"/>
      <x v="2751"/>
      <x v="611"/>
    </i>
    <i r="1">
      <x v="27"/>
      <x v="1"/>
      <x v="341"/>
      <x v="3443"/>
      <x v="611"/>
    </i>
    <i r="2">
      <x v="2"/>
      <x v="341"/>
      <x v="2690"/>
      <x v="611"/>
    </i>
    <i r="4">
      <x v="2969"/>
      <x v="611"/>
    </i>
    <i r="1">
      <x v="31"/>
      <x v="17"/>
      <x v="341"/>
      <x v="2829"/>
      <x v="611"/>
    </i>
    <i r="1">
      <x v="35"/>
      <x v="67"/>
      <x v="341"/>
      <x v="1100"/>
      <x v="611"/>
    </i>
    <i r="1">
      <x v="40"/>
      <x v="14"/>
      <x v="341"/>
      <x v="3142"/>
      <x v="611"/>
    </i>
    <i r="2">
      <x v="18"/>
      <x v="341"/>
      <x v="1815"/>
      <x v="611"/>
    </i>
    <i r="4">
      <x v="1990"/>
      <x v="611"/>
    </i>
    <i r="4">
      <x v="2370"/>
      <x v="611"/>
    </i>
    <i r="4">
      <x v="2547"/>
      <x v="611"/>
    </i>
    <i r="4">
      <x v="2675"/>
      <x v="611"/>
    </i>
    <i r="4">
      <x v="2971"/>
      <x v="611"/>
    </i>
    <i r="4">
      <x v="3211"/>
      <x v="611"/>
    </i>
    <i r="2">
      <x v="22"/>
      <x v="399"/>
      <x v="3142"/>
      <x v="611"/>
    </i>
    <i r="3">
      <x v="425"/>
      <x v="3485"/>
      <x v="611"/>
    </i>
    <i r="2">
      <x v="67"/>
      <x v="341"/>
      <x v="654"/>
      <x v="611"/>
    </i>
    <i r="4">
      <x v="2334"/>
      <x v="611"/>
    </i>
    <i>
      <x v="198"/>
      <x v="16"/>
      <x v="67"/>
      <x v="340"/>
      <x v="3377"/>
      <x v="611"/>
    </i>
    <i r="1">
      <x v="27"/>
      <x v="2"/>
      <x v="340"/>
      <x v="3209"/>
      <x v="611"/>
    </i>
    <i r="1">
      <x v="32"/>
      <x v="67"/>
      <x v="340"/>
      <x v="695"/>
      <x v="611"/>
    </i>
    <i r="1">
      <x v="40"/>
      <x v="22"/>
      <x v="389"/>
      <x v="3546"/>
      <x v="611"/>
    </i>
    <i r="2">
      <x v="67"/>
      <x v="340"/>
      <x v="2930"/>
      <x v="611"/>
    </i>
    <i>
      <x v="199"/>
      <x v="3"/>
      <x v="2"/>
      <x v="339"/>
      <x v="3443"/>
      <x v="611"/>
    </i>
    <i r="1">
      <x v="18"/>
      <x v="67"/>
      <x v="339"/>
      <x v="1850"/>
      <x v="611"/>
    </i>
    <i r="1">
      <x v="20"/>
      <x v="19"/>
      <x v="339"/>
      <x v="427"/>
      <x v="611"/>
    </i>
    <i r="1">
      <x v="27"/>
      <x v="2"/>
      <x v="339"/>
      <x v="2027"/>
      <x v="611"/>
    </i>
    <i r="4">
      <x v="3209"/>
      <x v="611"/>
    </i>
    <i r="4">
      <x v="3443"/>
      <x v="611"/>
    </i>
    <i r="1">
      <x v="40"/>
      <x v="16"/>
      <x v="339"/>
      <x v="2686"/>
      <x v="611"/>
    </i>
    <i r="2">
      <x v="18"/>
      <x v="339"/>
      <x v="1559"/>
      <x v="611"/>
    </i>
    <i r="4">
      <x v="1986"/>
      <x v="611"/>
    </i>
    <i r="4">
      <x v="2283"/>
      <x v="611"/>
    </i>
    <i r="4">
      <x v="2713"/>
      <x v="611"/>
    </i>
    <i r="4">
      <x v="3142"/>
      <x v="611"/>
    </i>
    <i r="4">
      <x v="3175"/>
      <x v="611"/>
    </i>
    <i r="2">
      <x v="19"/>
      <x v="339"/>
      <x v="2817"/>
      <x v="611"/>
    </i>
    <i r="2">
      <x v="22"/>
      <x v="384"/>
      <x v="3544"/>
      <x v="611"/>
    </i>
    <i>
      <x v="200"/>
      <x v="3"/>
      <x v="2"/>
      <x v="338"/>
      <x v="3443"/>
      <x v="611"/>
    </i>
    <i r="1">
      <x v="5"/>
      <x v="14"/>
      <x v="338"/>
      <x v="2748"/>
      <x v="611"/>
    </i>
    <i r="1">
      <x v="11"/>
      <x v="17"/>
      <x v="338"/>
      <x v="2365"/>
      <x v="611"/>
    </i>
    <i r="1">
      <x v="13"/>
      <x v="67"/>
      <x v="338"/>
      <x v="3393"/>
      <x v="611"/>
    </i>
    <i r="1">
      <x v="15"/>
      <x v="67"/>
      <x v="338"/>
      <x v="3443"/>
      <x v="611"/>
    </i>
    <i r="1">
      <x v="16"/>
      <x v="2"/>
      <x v="338"/>
      <x v="3393"/>
      <x v="611"/>
    </i>
    <i r="2">
      <x v="67"/>
      <x v="338"/>
      <x v="3086"/>
      <x v="611"/>
    </i>
    <i r="1">
      <x v="18"/>
      <x v="14"/>
      <x v="338"/>
      <x v="2587"/>
      <x v="611"/>
    </i>
    <i r="2">
      <x v="67"/>
      <x v="338"/>
      <x v="2969"/>
      <x v="611"/>
    </i>
    <i r="1">
      <x v="24"/>
      <x v="2"/>
      <x v="338"/>
      <x v="362"/>
      <x v="611"/>
    </i>
    <i r="1">
      <x v="27"/>
      <x v="2"/>
      <x v="338"/>
      <x v="1909"/>
      <x v="611"/>
    </i>
    <i r="4">
      <x v="2486"/>
      <x v="611"/>
    </i>
    <i r="4">
      <x v="2690"/>
      <x v="611"/>
    </i>
    <i r="4">
      <x v="2969"/>
      <x v="611"/>
    </i>
    <i r="4">
      <x v="3209"/>
      <x v="611"/>
    </i>
    <i r="4">
      <x v="3443"/>
      <x v="611"/>
    </i>
    <i r="2">
      <x v="67"/>
      <x v="338"/>
      <x v="1284"/>
      <x v="611"/>
    </i>
    <i r="1">
      <x v="31"/>
      <x v="17"/>
      <x v="338"/>
      <x v="1177"/>
      <x v="611"/>
    </i>
    <i r="1">
      <x v="32"/>
      <x v="67"/>
      <x v="338"/>
      <x v="2313"/>
      <x v="611"/>
    </i>
    <i r="1">
      <x v="33"/>
      <x v="67"/>
      <x v="338"/>
      <x v="3039"/>
      <x v="611"/>
    </i>
    <i r="1">
      <x v="35"/>
      <x v="67"/>
      <x v="338"/>
      <x v="2513"/>
      <x v="611"/>
    </i>
    <i r="1">
      <x v="37"/>
      <x v="67"/>
      <x v="338"/>
      <x v="3260"/>
      <x v="611"/>
    </i>
    <i r="1">
      <x v="40"/>
      <x v="14"/>
      <x v="338"/>
      <x v="3031"/>
      <x v="611"/>
    </i>
    <i r="4">
      <x v="3178"/>
      <x v="611"/>
    </i>
    <i r="2">
      <x v="22"/>
      <x v="385"/>
      <x v="3466"/>
      <x v="611"/>
    </i>
    <i r="3">
      <x v="391"/>
      <x v="3544"/>
      <x v="611"/>
    </i>
    <i r="3">
      <x v="441"/>
      <x v="3546"/>
      <x v="611"/>
    </i>
    <i>
      <x v="201"/>
      <x v="2"/>
      <x v="14"/>
      <x v="336"/>
      <x v="3097"/>
      <x v="611"/>
    </i>
    <i r="1">
      <x v="3"/>
      <x v="27"/>
      <x v="337"/>
      <x v="1458"/>
      <x v="611"/>
    </i>
    <i r="4">
      <x v="1669"/>
      <x v="611"/>
    </i>
    <i r="4">
      <x v="1842"/>
      <x v="611"/>
    </i>
    <i r="4">
      <x v="2236"/>
      <x v="611"/>
    </i>
    <i r="4">
      <x v="2575"/>
      <x v="611"/>
    </i>
    <i r="4">
      <x v="2786"/>
      <x v="611"/>
    </i>
    <i r="4">
      <x v="2851"/>
      <x v="611"/>
    </i>
    <i r="4">
      <x v="2922"/>
      <x v="611"/>
    </i>
    <i r="4">
      <x v="2952"/>
      <x v="611"/>
    </i>
    <i r="4">
      <x v="2999"/>
      <x v="611"/>
    </i>
    <i r="4">
      <x v="3133"/>
      <x v="611"/>
    </i>
    <i r="1">
      <x v="12"/>
      <x v="27"/>
      <x v="337"/>
      <x v="813"/>
      <x v="611"/>
    </i>
    <i r="1">
      <x v="15"/>
      <x v="27"/>
      <x v="337"/>
      <x v="732"/>
      <x v="611"/>
    </i>
    <i r="1">
      <x v="16"/>
      <x v="27"/>
      <x v="337"/>
      <x v="445"/>
      <x v="611"/>
    </i>
    <i r="2">
      <x v="67"/>
      <x v="336"/>
      <x v="1196"/>
      <x v="611"/>
    </i>
    <i r="1">
      <x v="18"/>
      <x v="27"/>
      <x v="337"/>
      <x v="139"/>
      <x v="611"/>
    </i>
    <i r="1">
      <x v="22"/>
      <x v="27"/>
      <x v="337"/>
      <x v="2224"/>
      <x v="611"/>
    </i>
    <i r="1">
      <x v="24"/>
      <x v="27"/>
      <x v="337"/>
      <x v="1493"/>
      <x v="611"/>
    </i>
    <i r="1">
      <x v="27"/>
      <x v="27"/>
      <x v="337"/>
      <x v="175"/>
      <x v="611"/>
    </i>
    <i r="4">
      <x v="181"/>
      <x v="611"/>
    </i>
    <i r="4">
      <x v="210"/>
      <x v="611"/>
    </i>
    <i r="4">
      <x v="230"/>
      <x v="611"/>
    </i>
    <i r="4">
      <x v="258"/>
      <x v="611"/>
    </i>
    <i r="4">
      <x v="265"/>
      <x v="611"/>
    </i>
    <i r="4">
      <x v="476"/>
      <x v="611"/>
    </i>
    <i r="4">
      <x v="558"/>
      <x v="611"/>
    </i>
    <i r="4">
      <x v="564"/>
      <x v="611"/>
    </i>
    <i r="4">
      <x v="603"/>
      <x v="611"/>
    </i>
    <i r="4">
      <x v="742"/>
      <x v="611"/>
    </i>
    <i r="4">
      <x v="769"/>
      <x v="611"/>
    </i>
    <i r="4">
      <x v="827"/>
      <x v="611"/>
    </i>
    <i r="4">
      <x v="951"/>
      <x v="611"/>
    </i>
    <i r="4">
      <x v="971"/>
      <x v="611"/>
    </i>
    <i r="4">
      <x v="985"/>
      <x v="611"/>
    </i>
    <i r="4">
      <x v="1011"/>
      <x v="611"/>
    </i>
    <i r="4">
      <x v="1398"/>
      <x v="611"/>
    </i>
    <i r="4">
      <x v="1738"/>
      <x v="611"/>
    </i>
    <i r="4">
      <x v="1746"/>
      <x v="611"/>
    </i>
    <i r="4">
      <x v="2511"/>
      <x v="611"/>
    </i>
    <i r="4">
      <x v="3027"/>
      <x v="611"/>
    </i>
    <i r="4">
      <x v="3187"/>
      <x v="611"/>
    </i>
    <i r="1">
      <x v="37"/>
      <x v="27"/>
      <x v="337"/>
      <x v="1223"/>
      <x v="611"/>
    </i>
    <i r="1">
      <x v="38"/>
      <x v="27"/>
      <x v="337"/>
      <x v="14"/>
      <x v="611"/>
    </i>
    <i r="1">
      <x v="40"/>
      <x v="27"/>
      <x v="337"/>
      <x v="1488"/>
      <x v="611"/>
    </i>
    <i r="4">
      <x v="1499"/>
      <x v="611"/>
    </i>
    <i r="4">
      <x v="1848"/>
      <x v="611"/>
    </i>
    <i r="4">
      <x v="1982"/>
      <x v="611"/>
    </i>
    <i r="4">
      <x v="2070"/>
      <x v="611"/>
    </i>
    <i r="4">
      <x v="2389"/>
      <x v="611"/>
    </i>
    <i r="4">
      <x v="2397"/>
      <x v="611"/>
    </i>
    <i r="4">
      <x v="2406"/>
      <x v="611"/>
    </i>
    <i r="4">
      <x v="2418"/>
      <x v="611"/>
    </i>
    <i>
      <x v="202"/>
      <x v="3"/>
      <x v="2"/>
      <x v="335"/>
      <x v="3443"/>
      <x v="611"/>
    </i>
    <i r="1">
      <x v="20"/>
      <x v="67"/>
      <x v="335"/>
      <x v="3314"/>
      <x v="611"/>
    </i>
    <i r="1">
      <x v="24"/>
      <x v="68"/>
      <x v="335"/>
      <x v="160"/>
      <x v="611"/>
    </i>
    <i r="1">
      <x v="27"/>
      <x v="2"/>
      <x v="335"/>
      <x v="2690"/>
      <x v="611"/>
    </i>
    <i r="4">
      <x v="3443"/>
      <x v="611"/>
    </i>
    <i r="1">
      <x v="40"/>
      <x v="22"/>
      <x v="389"/>
      <x v="3518"/>
      <x v="611"/>
    </i>
    <i r="3">
      <x v="399"/>
      <x v="3142"/>
      <x v="611"/>
    </i>
    <i>
      <x v="203"/>
      <x v="15"/>
      <x v="67"/>
      <x v="334"/>
      <x v="2969"/>
      <x v="611"/>
    </i>
    <i r="1">
      <x v="35"/>
      <x v="67"/>
      <x v="334"/>
      <x v="1665"/>
      <x v="611"/>
    </i>
    <i r="1">
      <x v="40"/>
      <x v="22"/>
      <x v="379"/>
      <x v="3537"/>
      <x v="611"/>
    </i>
    <i r="3">
      <x v="403"/>
      <x v="3039"/>
      <x v="611"/>
    </i>
    <i>
      <x v="204"/>
      <x v="3"/>
      <x v="2"/>
      <x v="333"/>
      <x v="3443"/>
      <x v="611"/>
    </i>
    <i r="1">
      <x v="18"/>
      <x v="62"/>
      <x v="333"/>
      <x v="1577"/>
      <x v="611"/>
    </i>
    <i r="1">
      <x v="20"/>
      <x v="67"/>
      <x v="333"/>
      <x v="1367"/>
      <x v="611"/>
    </i>
    <i r="1">
      <x v="25"/>
      <x v="2"/>
      <x v="333"/>
      <x v="758"/>
      <x v="611"/>
    </i>
    <i r="1">
      <x v="27"/>
      <x v="2"/>
      <x v="333"/>
      <x v="2305"/>
      <x v="611"/>
    </i>
    <i r="4">
      <x v="2486"/>
      <x v="611"/>
    </i>
    <i r="4">
      <x v="2690"/>
      <x v="611"/>
    </i>
    <i r="4">
      <x v="2969"/>
      <x v="611"/>
    </i>
    <i r="4">
      <x v="3443"/>
      <x v="611"/>
    </i>
    <i r="1">
      <x v="33"/>
      <x v="17"/>
      <x v="333"/>
      <x v="1256"/>
      <x v="611"/>
    </i>
    <i r="2">
      <x v="19"/>
      <x v="333"/>
      <x v="3208"/>
      <x v="611"/>
    </i>
    <i r="1">
      <x v="35"/>
      <x v="17"/>
      <x v="333"/>
      <x v="1182"/>
      <x v="611"/>
    </i>
    <i r="1">
      <x v="37"/>
      <x v="67"/>
      <x v="333"/>
      <x v="3098"/>
      <x v="611"/>
    </i>
    <i r="1">
      <x v="40"/>
      <x v="2"/>
      <x v="333"/>
      <x v="3209"/>
      <x v="611"/>
    </i>
    <i r="2">
      <x v="14"/>
      <x v="333"/>
      <x v="3142"/>
      <x v="611"/>
    </i>
    <i r="2">
      <x v="17"/>
      <x v="333"/>
      <x v="1766"/>
      <x v="611"/>
    </i>
    <i r="2">
      <x v="18"/>
      <x v="333"/>
      <x v="872"/>
      <x v="611"/>
    </i>
    <i r="4">
      <x v="1535"/>
      <x v="611"/>
    </i>
    <i r="4">
      <x v="1787"/>
      <x v="611"/>
    </i>
    <i r="4">
      <x v="1994"/>
      <x v="611"/>
    </i>
    <i r="4">
      <x v="2401"/>
      <x v="611"/>
    </i>
    <i r="4">
      <x v="2988"/>
      <x v="611"/>
    </i>
    <i r="4">
      <x v="2992"/>
      <x v="611"/>
    </i>
    <i r="2">
      <x v="22"/>
      <x v="382"/>
      <x v="3418"/>
      <x v="611"/>
    </i>
    <i r="3">
      <x v="385"/>
      <x v="3546"/>
      <x v="611"/>
    </i>
    <i r="3">
      <x v="403"/>
      <x v="3039"/>
      <x v="611"/>
    </i>
    <i r="3">
      <x v="418"/>
      <x v="3422"/>
      <x v="611"/>
    </i>
    <i r="3">
      <x v="433"/>
      <x v="3544"/>
      <x v="611"/>
    </i>
    <i r="3">
      <x v="446"/>
      <x v="3460"/>
      <x v="611"/>
    </i>
    <i r="2">
      <x v="67"/>
      <x v="333"/>
      <x v="3341"/>
      <x v="611"/>
    </i>
    <i>
      <x v="205"/>
      <x v="12"/>
      <x v="67"/>
      <x v="332"/>
      <x v="3509"/>
      <x v="611"/>
    </i>
    <i r="1">
      <x v="13"/>
      <x v="67"/>
      <x v="332"/>
      <x v="3393"/>
      <x v="611"/>
    </i>
    <i r="1">
      <x v="27"/>
      <x v="2"/>
      <x v="332"/>
      <x v="3443"/>
      <x v="611"/>
    </i>
    <i r="1">
      <x v="40"/>
      <x v="22"/>
      <x v="387"/>
      <x v="3485"/>
      <x v="611"/>
    </i>
    <i r="3">
      <x v="408"/>
      <x v="3460"/>
      <x v="611"/>
    </i>
    <i r="3">
      <x v="424"/>
      <x v="3418"/>
      <x v="611"/>
    </i>
    <i r="3">
      <x v="432"/>
      <x v="3455"/>
      <x v="611"/>
    </i>
    <i r="3">
      <x v="450"/>
      <x v="3351"/>
      <x v="611"/>
    </i>
    <i>
      <x v="206"/>
      <x/>
      <x v="19"/>
      <x v="331"/>
      <x v="1461"/>
      <x v="611"/>
    </i>
    <i r="1">
      <x v="1"/>
      <x v="19"/>
      <x v="331"/>
      <x v="324"/>
      <x v="611"/>
    </i>
    <i r="1">
      <x v="2"/>
      <x v="17"/>
      <x v="331"/>
      <x v="2046"/>
      <x v="611"/>
    </i>
    <i r="2">
      <x v="19"/>
      <x v="331"/>
      <x v="508"/>
      <x v="611"/>
    </i>
    <i r="1">
      <x v="3"/>
      <x v="2"/>
      <x v="331"/>
      <x v="3443"/>
      <x v="611"/>
    </i>
    <i r="1">
      <x v="12"/>
      <x v="67"/>
      <x v="331"/>
      <x v="3509"/>
      <x v="611"/>
    </i>
    <i r="1">
      <x v="13"/>
      <x v="67"/>
      <x v="331"/>
      <x v="1896"/>
      <x v="611"/>
    </i>
    <i r="1">
      <x v="16"/>
      <x v="67"/>
      <x v="331"/>
      <x v="3083"/>
      <x v="611"/>
    </i>
    <i r="1">
      <x v="18"/>
      <x v="67"/>
      <x v="331"/>
      <x v="1651"/>
      <x v="611"/>
    </i>
    <i r="1">
      <x v="27"/>
      <x v="2"/>
      <x v="331"/>
      <x v="2690"/>
      <x v="611"/>
    </i>
    <i r="4">
      <x v="3209"/>
      <x v="611"/>
    </i>
    <i r="1">
      <x v="28"/>
      <x v="19"/>
      <x v="331"/>
      <x v="2071"/>
      <x v="611"/>
    </i>
    <i r="1">
      <x v="31"/>
      <x v="19"/>
      <x v="331"/>
      <x v="3004"/>
      <x v="611"/>
    </i>
    <i r="1">
      <x v="33"/>
      <x v="17"/>
      <x v="331"/>
      <x v="3203"/>
      <x v="611"/>
    </i>
    <i r="2">
      <x v="19"/>
      <x v="331"/>
      <x v="2322"/>
      <x v="611"/>
    </i>
    <i r="1">
      <x v="37"/>
      <x v="19"/>
      <x v="331"/>
      <x v="1036"/>
      <x v="611"/>
    </i>
    <i r="1">
      <x v="38"/>
      <x v="19"/>
      <x v="331"/>
      <x v="415"/>
      <x v="611"/>
    </i>
    <i r="1">
      <x v="40"/>
      <x v="2"/>
      <x v="331"/>
      <x v="2969"/>
      <x v="611"/>
    </i>
    <i r="2">
      <x v="17"/>
      <x v="331"/>
      <x v="2147"/>
      <x v="611"/>
    </i>
    <i r="4">
      <x v="2923"/>
      <x v="611"/>
    </i>
    <i r="2">
      <x v="18"/>
      <x v="331"/>
      <x v="1266"/>
      <x v="611"/>
    </i>
    <i r="4">
      <x v="2340"/>
      <x v="611"/>
    </i>
    <i r="4">
      <x v="2521"/>
      <x v="611"/>
    </i>
    <i r="4">
      <x v="2979"/>
      <x v="611"/>
    </i>
    <i r="2">
      <x v="22"/>
      <x v="385"/>
      <x v="3460"/>
      <x v="611"/>
    </i>
    <i r="3">
      <x v="387"/>
      <x v="3432"/>
      <x v="611"/>
    </i>
    <i r="3">
      <x v="388"/>
      <x v="3460"/>
      <x v="611"/>
    </i>
    <i r="3">
      <x v="430"/>
      <x v="3460"/>
      <x v="611"/>
    </i>
    <i>
      <x v="207"/>
      <x v="6"/>
      <x v="14"/>
      <x v="330"/>
      <x v="170"/>
      <x v="611"/>
    </i>
    <i r="1">
      <x v="34"/>
      <x v="67"/>
      <x v="330"/>
      <x v="2665"/>
      <x v="611"/>
    </i>
    <i r="1">
      <x v="40"/>
      <x v="22"/>
      <x v="379"/>
      <x v="3546"/>
      <x v="611"/>
    </i>
    <i r="3">
      <x v="431"/>
      <x v="3379"/>
      <x v="611"/>
    </i>
    <i>
      <x v="208"/>
      <x v="2"/>
      <x v="14"/>
      <x v="329"/>
      <x v="2113"/>
      <x v="611"/>
    </i>
    <i r="1">
      <x v="3"/>
      <x v="2"/>
      <x v="329"/>
      <x v="3443"/>
      <x v="611"/>
    </i>
    <i r="1">
      <x v="12"/>
      <x v="67"/>
      <x v="329"/>
      <x v="2811"/>
      <x v="611"/>
    </i>
    <i r="1">
      <x v="16"/>
      <x v="67"/>
      <x v="329"/>
      <x v="3493"/>
      <x v="611"/>
    </i>
    <i r="1">
      <x v="20"/>
      <x v="68"/>
      <x v="329"/>
      <x v="2305"/>
      <x v="611"/>
    </i>
    <i r="1">
      <x v="27"/>
      <x v="2"/>
      <x v="329"/>
      <x v="2027"/>
      <x v="611"/>
    </i>
    <i r="4">
      <x v="2305"/>
      <x v="611"/>
    </i>
    <i r="4">
      <x v="2486"/>
      <x v="611"/>
    </i>
    <i r="4">
      <x v="2690"/>
      <x v="611"/>
    </i>
    <i r="4">
      <x v="3209"/>
      <x v="611"/>
    </i>
    <i r="4">
      <x v="3443"/>
      <x v="611"/>
    </i>
    <i r="1">
      <x v="34"/>
      <x v="67"/>
      <x v="329"/>
      <x v="2146"/>
      <x v="611"/>
    </i>
    <i r="1">
      <x v="35"/>
      <x v="67"/>
      <x v="329"/>
      <x v="2689"/>
      <x v="611"/>
    </i>
    <i r="2">
      <x v="68"/>
      <x v="329"/>
      <x v="844"/>
      <x v="611"/>
    </i>
    <i r="1">
      <x v="40"/>
      <x v="17"/>
      <x v="329"/>
      <x v="1814"/>
      <x v="611"/>
    </i>
    <i r="2">
      <x v="22"/>
      <x v="379"/>
      <x v="3418"/>
      <x v="611"/>
    </i>
    <i r="3">
      <x v="380"/>
      <x v="3142"/>
      <x v="611"/>
    </i>
    <i r="3">
      <x v="418"/>
      <x v="2896"/>
      <x v="611"/>
    </i>
    <i r="3">
      <x v="422"/>
      <x v="3455"/>
      <x v="611"/>
    </i>
    <i r="3">
      <x v="434"/>
      <x v="3409"/>
      <x v="611"/>
    </i>
    <i r="3">
      <x v="438"/>
      <x v="3339"/>
      <x v="611"/>
    </i>
    <i r="2">
      <x v="67"/>
      <x v="329"/>
      <x v="1301"/>
      <x v="611"/>
    </i>
    <i r="4">
      <x v="2774"/>
      <x v="611"/>
    </i>
    <i r="4">
      <x v="3341"/>
      <x v="611"/>
    </i>
    <i>
      <x v="209"/>
      <x v="3"/>
      <x v="2"/>
      <x v="328"/>
      <x v="3443"/>
      <x v="611"/>
    </i>
    <i r="1">
      <x v="13"/>
      <x v="67"/>
      <x v="328"/>
      <x v="2027"/>
      <x v="611"/>
    </i>
    <i r="2">
      <x v="68"/>
      <x v="328"/>
      <x v="76"/>
      <x v="611"/>
    </i>
    <i r="1">
      <x v="16"/>
      <x v="18"/>
      <x v="328"/>
      <x v="2317"/>
      <x v="611"/>
    </i>
    <i r="1">
      <x v="24"/>
      <x v="19"/>
      <x v="328"/>
      <x v="2491"/>
      <x v="611"/>
    </i>
    <i r="1">
      <x v="27"/>
      <x v="2"/>
      <x v="328"/>
      <x v="2690"/>
      <x v="611"/>
    </i>
    <i r="4">
      <x v="3209"/>
      <x v="611"/>
    </i>
    <i r="1">
      <x v="32"/>
      <x v="67"/>
      <x v="328"/>
      <x v="1191"/>
      <x v="611"/>
    </i>
    <i r="1">
      <x v="35"/>
      <x v="17"/>
      <x v="328"/>
      <x v="3081"/>
      <x v="611"/>
    </i>
    <i r="1">
      <x v="40"/>
      <x v="17"/>
      <x v="328"/>
      <x v="3259"/>
      <x v="611"/>
    </i>
    <i r="2">
      <x v="18"/>
      <x v="328"/>
      <x v="1047"/>
      <x v="611"/>
    </i>
    <i r="4">
      <x v="1049"/>
      <x v="611"/>
    </i>
    <i r="4">
      <x v="1572"/>
      <x v="611"/>
    </i>
    <i r="4">
      <x v="2269"/>
      <x v="611"/>
    </i>
    <i r="4">
      <x v="2949"/>
      <x v="611"/>
    </i>
    <i r="4">
      <x v="3383"/>
      <x v="611"/>
    </i>
    <i r="2">
      <x v="22"/>
      <x v="378"/>
      <x v="3387"/>
      <x v="611"/>
    </i>
    <i r="3">
      <x v="381"/>
      <x v="3351"/>
      <x v="611"/>
    </i>
    <i r="3">
      <x v="385"/>
      <x v="3460"/>
      <x v="611"/>
    </i>
    <i r="3">
      <x v="407"/>
      <x v="3418"/>
      <x v="611"/>
    </i>
    <i r="3">
      <x v="416"/>
      <x v="2486"/>
      <x v="611"/>
    </i>
    <i r="3">
      <x v="429"/>
      <x v="3087"/>
      <x v="611"/>
    </i>
    <i r="3">
      <x v="430"/>
      <x v="3544"/>
      <x v="611"/>
    </i>
    <i r="3">
      <x v="441"/>
      <x v="2930"/>
      <x v="611"/>
    </i>
    <i r="3">
      <x v="444"/>
      <x v="2903"/>
      <x v="611"/>
    </i>
    <i r="3">
      <x v="449"/>
      <x v="3387"/>
      <x v="611"/>
    </i>
    <i>
      <x v="210"/>
      <x v="9"/>
      <x v="14"/>
      <x v="327"/>
      <x v="323"/>
      <x v="611"/>
    </i>
    <i r="1">
      <x v="13"/>
      <x v="67"/>
      <x v="327"/>
      <x v="3443"/>
      <x v="611"/>
    </i>
    <i r="2">
      <x v="68"/>
      <x v="327"/>
      <x v="662"/>
      <x v="611"/>
    </i>
    <i r="1">
      <x v="15"/>
      <x v="67"/>
      <x v="327"/>
      <x v="3512"/>
      <x v="611"/>
    </i>
    <i r="1">
      <x v="20"/>
      <x v="14"/>
      <x v="327"/>
      <x v="2930"/>
      <x v="611"/>
    </i>
    <i r="1">
      <x v="24"/>
      <x v="67"/>
      <x v="327"/>
      <x v="3072"/>
      <x v="611"/>
    </i>
    <i r="1">
      <x v="25"/>
      <x v="2"/>
      <x v="327"/>
      <x v="1958"/>
      <x v="611"/>
    </i>
    <i r="1">
      <x v="27"/>
      <x v="2"/>
      <x v="327"/>
      <x v="2305"/>
      <x v="611"/>
    </i>
    <i r="4">
      <x v="2486"/>
      <x v="611"/>
    </i>
    <i r="4">
      <x v="3443"/>
      <x v="611"/>
    </i>
    <i r="1">
      <x v="40"/>
      <x v="22"/>
      <x v="388"/>
      <x v="3460"/>
      <x v="611"/>
    </i>
    <i r="3">
      <x v="393"/>
      <x v="3460"/>
      <x v="611"/>
    </i>
    <i r="3">
      <x v="396"/>
      <x v="3458"/>
      <x v="611"/>
    </i>
    <i r="3">
      <x v="402"/>
      <x v="3418"/>
      <x v="611"/>
    </i>
    <i r="3">
      <x v="433"/>
      <x v="3418"/>
      <x v="611"/>
    </i>
    <i r="3">
      <x v="443"/>
      <x v="3418"/>
      <x v="611"/>
    </i>
    <i r="3">
      <x v="449"/>
      <x v="3387"/>
      <x v="611"/>
    </i>
    <i r="3">
      <x v="450"/>
      <x v="3509"/>
      <x v="611"/>
    </i>
    <i>
      <x v="211"/>
      <x v="13"/>
      <x v="19"/>
      <x v="326"/>
      <x v="3564"/>
      <x v="607"/>
    </i>
    <i r="1">
      <x v="27"/>
      <x v="2"/>
      <x v="326"/>
      <x v="3209"/>
      <x v="611"/>
    </i>
    <i r="4">
      <x v="3443"/>
      <x v="611"/>
    </i>
    <i r="1">
      <x v="40"/>
      <x v="22"/>
      <x v="397"/>
      <x v="3134"/>
      <x v="611"/>
    </i>
    <i r="3">
      <x v="402"/>
      <x v="3467"/>
      <x v="611"/>
    </i>
    <i r="3">
      <x v="407"/>
      <x v="3418"/>
      <x v="611"/>
    </i>
    <i r="3">
      <x v="421"/>
      <x v="3544"/>
      <x v="611"/>
    </i>
    <i r="3">
      <x v="427"/>
      <x v="3537"/>
      <x v="611"/>
    </i>
    <i r="3">
      <x v="432"/>
      <x v="3455"/>
      <x v="611"/>
    </i>
    <i r="3">
      <x v="434"/>
      <x v="1498"/>
      <x v="611"/>
    </i>
    <i>
      <x v="212"/>
      <x v="1"/>
      <x v="17"/>
      <x v="325"/>
      <x v="1754"/>
      <x v="611"/>
    </i>
    <i r="2">
      <x v="19"/>
      <x v="325"/>
      <x v="1185"/>
      <x v="611"/>
    </i>
    <i r="1">
      <x v="12"/>
      <x v="67"/>
      <x v="325"/>
      <x v="3393"/>
      <x v="611"/>
    </i>
    <i r="1">
      <x v="13"/>
      <x v="14"/>
      <x v="325"/>
      <x v="3234"/>
      <x v="611"/>
    </i>
    <i r="2">
      <x v="67"/>
      <x v="325"/>
      <x v="3080"/>
      <x v="611"/>
    </i>
    <i r="1">
      <x v="16"/>
      <x v="17"/>
      <x v="325"/>
      <x v="2839"/>
      <x v="611"/>
    </i>
    <i r="1">
      <x v="24"/>
      <x v="18"/>
      <x v="325"/>
      <x v="2138"/>
      <x v="611"/>
    </i>
    <i r="2">
      <x v="68"/>
      <x v="325"/>
      <x v="164"/>
      <x v="611"/>
    </i>
    <i r="1">
      <x v="27"/>
      <x v="2"/>
      <x v="325"/>
      <x v="3209"/>
      <x v="611"/>
    </i>
    <i r="1">
      <x v="32"/>
      <x v="67"/>
      <x v="325"/>
      <x v="916"/>
      <x v="611"/>
    </i>
    <i r="1">
      <x v="33"/>
      <x v="17"/>
      <x v="325"/>
      <x v="1118"/>
      <x v="611"/>
    </i>
    <i r="1">
      <x v="35"/>
      <x v="67"/>
      <x v="325"/>
      <x v="1737"/>
      <x v="611"/>
    </i>
    <i r="1">
      <x v="40"/>
      <x v="17"/>
      <x v="325"/>
      <x v="2437"/>
      <x v="611"/>
    </i>
    <i r="2">
      <x v="18"/>
      <x v="325"/>
      <x v="2373"/>
      <x v="611"/>
    </i>
    <i r="4">
      <x v="2507"/>
      <x v="611"/>
    </i>
    <i r="4">
      <x v="2995"/>
      <x v="611"/>
    </i>
    <i r="4">
      <x v="3152"/>
      <x v="611"/>
    </i>
    <i r="2">
      <x v="22"/>
      <x v="376"/>
      <x v="3355"/>
      <x v="611"/>
    </i>
    <i r="3">
      <x v="388"/>
      <x v="3539"/>
      <x v="611"/>
    </i>
    <i r="3">
      <x v="392"/>
      <x v="3528"/>
      <x v="611"/>
    </i>
    <i r="3">
      <x v="402"/>
      <x v="3418"/>
      <x v="611"/>
    </i>
    <i r="3">
      <x v="405"/>
      <x v="3537"/>
      <x v="611"/>
    </i>
    <i r="3">
      <x v="414"/>
      <x v="3002"/>
      <x v="611"/>
    </i>
    <i r="3">
      <x v="428"/>
      <x v="3323"/>
      <x v="611"/>
    </i>
    <i r="3">
      <x v="429"/>
      <x v="3387"/>
      <x v="611"/>
    </i>
    <i>
      <x v="213"/>
      <x v="2"/>
      <x v="41"/>
      <x v="324"/>
      <x v="711"/>
      <x v="611"/>
    </i>
    <i r="1">
      <x v="3"/>
      <x v="2"/>
      <x v="323"/>
      <x v="3443"/>
      <x v="611"/>
    </i>
    <i r="2">
      <x v="41"/>
      <x v="324"/>
      <x v="1174"/>
      <x v="611"/>
    </i>
    <i r="4">
      <x v="2060"/>
      <x v="611"/>
    </i>
    <i r="4">
      <x v="2077"/>
      <x v="611"/>
    </i>
    <i r="4">
      <x v="2145"/>
      <x v="611"/>
    </i>
    <i r="4">
      <x v="2161"/>
      <x v="611"/>
    </i>
    <i r="4">
      <x v="2798"/>
      <x v="611"/>
    </i>
    <i r="4">
      <x v="2830"/>
      <x v="611"/>
    </i>
    <i r="4">
      <x v="3047"/>
      <x v="611"/>
    </i>
    <i r="4">
      <x v="3159"/>
      <x v="611"/>
    </i>
    <i r="4">
      <x v="3357"/>
      <x v="611"/>
    </i>
    <i r="4">
      <x v="3370"/>
      <x v="611"/>
    </i>
    <i r="4">
      <x v="3375"/>
      <x v="611"/>
    </i>
    <i r="1">
      <x v="5"/>
      <x v="14"/>
      <x v="323"/>
      <x v="2751"/>
      <x v="611"/>
    </i>
    <i r="1">
      <x v="13"/>
      <x v="67"/>
      <x v="323"/>
      <x v="1881"/>
      <x v="611"/>
    </i>
    <i r="1">
      <x v="16"/>
      <x v="41"/>
      <x v="324"/>
      <x v="1188"/>
      <x v="611"/>
    </i>
    <i r="2">
      <x v="67"/>
      <x v="323"/>
      <x v="777"/>
      <x v="611"/>
    </i>
    <i r="1">
      <x v="18"/>
      <x v="41"/>
      <x v="324"/>
      <x v="1040"/>
      <x v="611"/>
    </i>
    <i r="1">
      <x v="20"/>
      <x v="2"/>
      <x v="323"/>
      <x v="2969"/>
      <x v="611"/>
    </i>
    <i r="2">
      <x v="67"/>
      <x v="323"/>
      <x v="3399"/>
      <x v="611"/>
    </i>
    <i r="1">
      <x v="22"/>
      <x v="41"/>
      <x v="324"/>
      <x v="1671"/>
      <x v="611"/>
    </i>
    <i r="1">
      <x v="27"/>
      <x v="2"/>
      <x v="323"/>
      <x v="2305"/>
      <x v="611"/>
    </i>
    <i r="4">
      <x v="2690"/>
      <x v="611"/>
    </i>
    <i r="4">
      <x v="2969"/>
      <x v="611"/>
    </i>
    <i r="4">
      <x v="3209"/>
      <x v="611"/>
    </i>
    <i r="4">
      <x v="3443"/>
      <x v="611"/>
    </i>
    <i r="2">
      <x v="41"/>
      <x v="324"/>
      <x v="254"/>
      <x v="611"/>
    </i>
    <i r="4">
      <x v="264"/>
      <x v="611"/>
    </i>
    <i r="4">
      <x v="306"/>
      <x v="611"/>
    </i>
    <i r="4">
      <x v="310"/>
      <x v="611"/>
    </i>
    <i r="4">
      <x v="405"/>
      <x v="611"/>
    </i>
    <i r="4">
      <x v="465"/>
      <x v="611"/>
    </i>
    <i r="4">
      <x v="589"/>
      <x v="611"/>
    </i>
    <i r="4">
      <x v="629"/>
      <x v="611"/>
    </i>
    <i r="4">
      <x v="728"/>
      <x v="611"/>
    </i>
    <i r="4">
      <x v="741"/>
      <x v="611"/>
    </i>
    <i r="4">
      <x v="783"/>
      <x v="611"/>
    </i>
    <i r="4">
      <x v="893"/>
      <x v="611"/>
    </i>
    <i r="4">
      <x v="922"/>
      <x v="611"/>
    </i>
    <i r="4">
      <x v="960"/>
      <x v="611"/>
    </i>
    <i r="4">
      <x v="1160"/>
      <x v="611"/>
    </i>
    <i r="4">
      <x v="1276"/>
      <x v="611"/>
    </i>
    <i r="4">
      <x v="1360"/>
      <x v="611"/>
    </i>
    <i r="4">
      <x v="1369"/>
      <x v="611"/>
    </i>
    <i r="4">
      <x v="1564"/>
      <x v="611"/>
    </i>
    <i r="4">
      <x v="1589"/>
      <x v="611"/>
    </i>
    <i r="4">
      <x v="2324"/>
      <x v="611"/>
    </i>
    <i r="4">
      <x v="2351"/>
      <x v="611"/>
    </i>
    <i r="4">
      <x v="2368"/>
      <x v="611"/>
    </i>
    <i r="4">
      <x v="3327"/>
      <x v="611"/>
    </i>
    <i r="4">
      <x v="3384"/>
      <x v="611"/>
    </i>
    <i r="1">
      <x v="34"/>
      <x v="67"/>
      <x v="323"/>
      <x v="2617"/>
      <x v="611"/>
    </i>
    <i r="1">
      <x v="37"/>
      <x v="41"/>
      <x v="324"/>
      <x v="1578"/>
      <x v="611"/>
    </i>
    <i r="1">
      <x v="38"/>
      <x v="41"/>
      <x v="324"/>
      <x v="174"/>
      <x v="611"/>
    </i>
    <i r="1">
      <x v="40"/>
      <x v="2"/>
      <x v="323"/>
      <x v="3443"/>
      <x v="611"/>
    </i>
    <i r="2">
      <x v="22"/>
      <x v="388"/>
      <x v="3524"/>
      <x v="611"/>
    </i>
    <i r="3">
      <x v="399"/>
      <x v="3534"/>
      <x v="611"/>
    </i>
    <i r="3">
      <x v="441"/>
      <x v="2930"/>
      <x v="611"/>
    </i>
    <i r="2">
      <x v="41"/>
      <x v="324"/>
      <x v="2375"/>
      <x v="611"/>
    </i>
    <i r="4">
      <x v="2397"/>
      <x v="611"/>
    </i>
    <i r="4">
      <x v="3068"/>
      <x v="611"/>
    </i>
    <i>
      <x v="214"/>
      <x v="2"/>
      <x v="2"/>
      <x v="322"/>
      <x v="1869"/>
      <x v="611"/>
    </i>
    <i r="1">
      <x v="12"/>
      <x v="67"/>
      <x v="322"/>
      <x v="1085"/>
      <x v="611"/>
    </i>
    <i r="1">
      <x v="14"/>
      <x v="18"/>
      <x v="322"/>
      <x v="1941"/>
      <x v="611"/>
    </i>
    <i r="1">
      <x v="20"/>
      <x v="67"/>
      <x v="322"/>
      <x v="3387"/>
      <x v="611"/>
    </i>
    <i r="1">
      <x v="24"/>
      <x v="18"/>
      <x v="322"/>
      <x v="2883"/>
      <x v="611"/>
    </i>
    <i r="2">
      <x v="19"/>
      <x v="322"/>
      <x v="2135"/>
      <x v="611"/>
    </i>
    <i r="2">
      <x v="63"/>
      <x v="371"/>
      <x v="3564"/>
      <x v="14"/>
    </i>
    <i r="2">
      <x v="67"/>
      <x v="322"/>
      <x v="637"/>
      <x v="611"/>
    </i>
    <i r="1">
      <x v="27"/>
      <x v="2"/>
      <x v="322"/>
      <x v="3443"/>
      <x v="611"/>
    </i>
    <i r="1">
      <x v="31"/>
      <x v="18"/>
      <x v="322"/>
      <x v="2008"/>
      <x v="611"/>
    </i>
    <i r="1">
      <x v="35"/>
      <x v="67"/>
      <x v="322"/>
      <x v="353"/>
      <x v="611"/>
    </i>
    <i r="1">
      <x v="38"/>
      <x v="14"/>
      <x v="322"/>
      <x v="2817"/>
      <x v="611"/>
    </i>
    <i r="1">
      <x v="40"/>
      <x v="17"/>
      <x v="322"/>
      <x v="1186"/>
      <x v="611"/>
    </i>
    <i r="4">
      <x v="1450"/>
      <x v="611"/>
    </i>
    <i r="2">
      <x v="18"/>
      <x v="322"/>
      <x v="1775"/>
      <x v="611"/>
    </i>
    <i r="4">
      <x v="1814"/>
      <x v="611"/>
    </i>
    <i r="4">
      <x v="1996"/>
      <x v="611"/>
    </i>
    <i r="4">
      <x v="2181"/>
      <x v="611"/>
    </i>
    <i r="4">
      <x v="2628"/>
      <x v="611"/>
    </i>
    <i r="4">
      <x v="3200"/>
      <x v="611"/>
    </i>
    <i r="4">
      <x v="3361"/>
      <x v="611"/>
    </i>
    <i r="2">
      <x v="22"/>
      <x v="445"/>
      <x v="3403"/>
      <x v="611"/>
    </i>
    <i r="2">
      <x v="67"/>
      <x v="322"/>
      <x v="1073"/>
      <x v="611"/>
    </i>
    <i r="4">
      <x v="2513"/>
      <x v="611"/>
    </i>
    <i>
      <x v="215"/>
      <x v="3"/>
      <x v="2"/>
      <x v="320"/>
      <x v="3209"/>
      <x v="611"/>
    </i>
    <i r="4">
      <x v="3443"/>
      <x v="611"/>
    </i>
    <i r="1">
      <x v="20"/>
      <x v="14"/>
      <x v="320"/>
      <x v="1909"/>
      <x v="611"/>
    </i>
    <i r="1">
      <x v="24"/>
      <x v="17"/>
      <x v="320"/>
      <x v="2390"/>
      <x v="611"/>
    </i>
    <i r="1">
      <x v="27"/>
      <x v="2"/>
      <x v="320"/>
      <x v="2690"/>
      <x v="611"/>
    </i>
    <i r="4">
      <x v="2969"/>
      <x v="611"/>
    </i>
    <i r="2">
      <x v="54"/>
      <x v="321"/>
      <x v="1863"/>
      <x v="611"/>
    </i>
    <i r="1">
      <x v="40"/>
      <x v="14"/>
      <x v="320"/>
      <x v="2321"/>
      <x v="611"/>
    </i>
    <i r="2">
      <x v="17"/>
      <x v="320"/>
      <x v="2505"/>
      <x v="611"/>
    </i>
    <i r="2">
      <x v="18"/>
      <x v="320"/>
      <x v="2971"/>
      <x v="611"/>
    </i>
    <i r="2">
      <x v="22"/>
      <x v="411"/>
      <x v="2817"/>
      <x v="611"/>
    </i>
    <i r="2">
      <x v="67"/>
      <x v="320"/>
      <x v="2230"/>
      <x v="611"/>
    </i>
    <i>
      <x v="216"/>
      <x v="40"/>
      <x v="22"/>
      <x v="430"/>
      <x v="3460"/>
      <x v="611"/>
    </i>
    <i>
      <x v="217"/>
      <x v="3"/>
      <x v="67"/>
      <x v="319"/>
      <x v="1116"/>
      <x v="611"/>
    </i>
    <i r="4">
      <x v="1280"/>
      <x v="611"/>
    </i>
    <i r="1">
      <x v="16"/>
      <x v="68"/>
      <x v="319"/>
      <x v="58"/>
      <x v="611"/>
    </i>
    <i r="1">
      <x v="18"/>
      <x v="68"/>
      <x v="319"/>
      <x v="1227"/>
      <x v="611"/>
    </i>
    <i r="1">
      <x v="20"/>
      <x v="67"/>
      <x v="319"/>
      <x v="2788"/>
      <x v="611"/>
    </i>
    <i r="1">
      <x v="24"/>
      <x v="68"/>
      <x v="319"/>
      <x v="1227"/>
      <x v="611"/>
    </i>
    <i r="1">
      <x v="28"/>
      <x v="17"/>
      <x v="319"/>
      <x v="2514"/>
      <x v="611"/>
    </i>
    <i r="1">
      <x v="38"/>
      <x v="17"/>
      <x v="319"/>
      <x v="1910"/>
      <x v="611"/>
    </i>
    <i r="1">
      <x v="40"/>
      <x v="17"/>
      <x v="319"/>
      <x v="1814"/>
      <x v="611"/>
    </i>
    <i r="4">
      <x v="2307"/>
      <x v="611"/>
    </i>
    <i r="4">
      <x v="3314"/>
      <x v="611"/>
    </i>
    <i r="2">
      <x v="18"/>
      <x v="319"/>
      <x v="2003"/>
      <x v="611"/>
    </i>
    <i r="4">
      <x v="2072"/>
      <x v="611"/>
    </i>
    <i r="4">
      <x v="2103"/>
      <x v="611"/>
    </i>
    <i r="4">
      <x v="2888"/>
      <x v="611"/>
    </i>
    <i r="4">
      <x v="3213"/>
      <x v="611"/>
    </i>
    <i r="2">
      <x v="22"/>
      <x v="399"/>
      <x v="3142"/>
      <x v="611"/>
    </i>
    <i r="3">
      <x v="411"/>
      <x v="3274"/>
      <x v="611"/>
    </i>
    <i>
      <x v="218"/>
      <x v="40"/>
      <x v="22"/>
      <x v="414"/>
      <x v="2215"/>
      <x v="611"/>
    </i>
    <i>
      <x v="219"/>
      <x v="2"/>
      <x v="14"/>
      <x v="318"/>
      <x v="3105"/>
      <x v="611"/>
    </i>
    <i r="1">
      <x v="3"/>
      <x v="2"/>
      <x v="318"/>
      <x v="3209"/>
      <x v="611"/>
    </i>
    <i r="1">
      <x v="16"/>
      <x v="14"/>
      <x v="318"/>
      <x v="1701"/>
      <x v="611"/>
    </i>
    <i r="2">
      <x v="67"/>
      <x v="318"/>
      <x v="3062"/>
      <x v="611"/>
    </i>
    <i r="1">
      <x v="20"/>
      <x v="67"/>
      <x v="318"/>
      <x v="2422"/>
      <x v="611"/>
    </i>
    <i r="1">
      <x v="27"/>
      <x v="2"/>
      <x v="318"/>
      <x v="1367"/>
      <x v="611"/>
    </i>
    <i r="4">
      <x v="2027"/>
      <x v="611"/>
    </i>
    <i r="4">
      <x v="2305"/>
      <x v="611"/>
    </i>
    <i r="4">
      <x v="2486"/>
      <x v="611"/>
    </i>
    <i r="4">
      <x v="2969"/>
      <x v="611"/>
    </i>
    <i r="4">
      <x v="3209"/>
      <x v="611"/>
    </i>
    <i r="4">
      <x v="3443"/>
      <x v="611"/>
    </i>
    <i r="1">
      <x v="32"/>
      <x v="67"/>
      <x v="318"/>
      <x v="1162"/>
      <x v="611"/>
    </i>
    <i r="1">
      <x v="34"/>
      <x v="67"/>
      <x v="318"/>
      <x v="1025"/>
      <x v="611"/>
    </i>
    <i>
      <x v="220"/>
      <x v="3"/>
      <x v="2"/>
      <x v="317"/>
      <x v="3443"/>
      <x v="611"/>
    </i>
    <i r="1">
      <x v="12"/>
      <x v="14"/>
      <x v="317"/>
      <x v="855"/>
      <x v="611"/>
    </i>
    <i r="2">
      <x v="67"/>
      <x v="317"/>
      <x v="1099"/>
      <x v="611"/>
    </i>
    <i r="1">
      <x v="18"/>
      <x v="67"/>
      <x v="317"/>
      <x v="2197"/>
      <x v="611"/>
    </i>
    <i r="1">
      <x v="24"/>
      <x v="67"/>
      <x v="317"/>
      <x v="1030"/>
      <x v="611"/>
    </i>
    <i r="1">
      <x v="27"/>
      <x v="2"/>
      <x v="317"/>
      <x v="1814"/>
      <x v="611"/>
    </i>
    <i r="4">
      <x v="2027"/>
      <x v="611"/>
    </i>
    <i r="4">
      <x v="2690"/>
      <x v="611"/>
    </i>
    <i r="1">
      <x v="33"/>
      <x v="17"/>
      <x v="317"/>
      <x v="2132"/>
      <x v="611"/>
    </i>
    <i r="2">
      <x v="19"/>
      <x v="317"/>
      <x v="2486"/>
      <x v="611"/>
    </i>
    <i r="1">
      <x v="40"/>
      <x v="14"/>
      <x v="317"/>
      <x v="3142"/>
      <x v="611"/>
    </i>
    <i r="2">
      <x v="17"/>
      <x v="317"/>
      <x v="2086"/>
      <x v="611"/>
    </i>
    <i r="4">
      <x v="2970"/>
      <x v="611"/>
    </i>
    <i r="2">
      <x v="18"/>
      <x v="317"/>
      <x v="1728"/>
      <x v="611"/>
    </i>
    <i r="4">
      <x v="2041"/>
      <x v="611"/>
    </i>
    <i r="4">
      <x v="2543"/>
      <x v="611"/>
    </i>
    <i r="4">
      <x v="2579"/>
      <x v="611"/>
    </i>
    <i r="2">
      <x v="22"/>
      <x v="391"/>
      <x v="3550"/>
      <x v="611"/>
    </i>
    <i r="3">
      <x v="402"/>
      <x v="3537"/>
      <x v="611"/>
    </i>
    <i r="3">
      <x v="433"/>
      <x v="3535"/>
      <x v="611"/>
    </i>
    <i>
      <x v="221"/>
      <x v="3"/>
      <x v="2"/>
      <x v="316"/>
      <x v="3209"/>
      <x v="611"/>
    </i>
    <i r="1">
      <x v="13"/>
      <x v="67"/>
      <x v="316"/>
      <x v="2969"/>
      <x v="611"/>
    </i>
    <i r="1">
      <x v="25"/>
      <x v="67"/>
      <x v="316"/>
      <x v="2969"/>
      <x v="611"/>
    </i>
    <i r="1">
      <x v="27"/>
      <x v="2"/>
      <x v="316"/>
      <x v="1621"/>
      <x v="611"/>
    </i>
    <i r="4">
      <x v="2969"/>
      <x v="611"/>
    </i>
    <i r="4">
      <x v="3209"/>
      <x v="611"/>
    </i>
    <i r="1">
      <x v="32"/>
      <x v="67"/>
      <x v="316"/>
      <x v="1600"/>
      <x v="611"/>
    </i>
    <i r="1">
      <x v="37"/>
      <x v="67"/>
      <x v="316"/>
      <x v="3418"/>
      <x v="611"/>
    </i>
    <i r="1">
      <x v="40"/>
      <x v="14"/>
      <x v="316"/>
      <x v="2943"/>
      <x v="611"/>
    </i>
    <i r="2">
      <x v="22"/>
      <x v="403"/>
      <x v="3530"/>
      <x v="611"/>
    </i>
    <i r="3">
      <x v="418"/>
      <x v="2896"/>
      <x v="611"/>
    </i>
    <i r="3">
      <x v="430"/>
      <x v="3247"/>
      <x v="611"/>
    </i>
    <i r="2">
      <x v="67"/>
      <x v="316"/>
      <x v="2434"/>
      <x v="611"/>
    </i>
    <i>
      <x v="222"/>
      <x v="3"/>
      <x v="32"/>
      <x v="315"/>
      <x v="2066"/>
      <x v="611"/>
    </i>
    <i r="4">
      <x v="2281"/>
      <x v="611"/>
    </i>
    <i r="4">
      <x v="2303"/>
      <x v="611"/>
    </i>
    <i r="4">
      <x v="2516"/>
      <x v="611"/>
    </i>
    <i r="4">
      <x v="2812"/>
      <x v="611"/>
    </i>
    <i r="4">
      <x v="2864"/>
      <x v="611"/>
    </i>
    <i r="4">
      <x v="3081"/>
      <x v="611"/>
    </i>
    <i r="4">
      <x v="3149"/>
      <x v="611"/>
    </i>
    <i r="4">
      <x v="3212"/>
      <x v="611"/>
    </i>
    <i r="4">
      <x v="3268"/>
      <x v="611"/>
    </i>
    <i r="4">
      <x v="3330"/>
      <x v="611"/>
    </i>
    <i r="4">
      <x v="3335"/>
      <x v="611"/>
    </i>
    <i r="1">
      <x v="6"/>
      <x v="67"/>
      <x v="314"/>
      <x v="1227"/>
      <x v="611"/>
    </i>
    <i r="1">
      <x v="12"/>
      <x v="32"/>
      <x v="315"/>
      <x v="1722"/>
      <x v="611"/>
    </i>
    <i r="1">
      <x v="15"/>
      <x v="32"/>
      <x v="315"/>
      <x v="843"/>
      <x v="611"/>
    </i>
    <i r="1">
      <x v="16"/>
      <x v="18"/>
      <x v="314"/>
      <x v="1133"/>
      <x v="611"/>
    </i>
    <i r="2">
      <x v="32"/>
      <x v="315"/>
      <x v="514"/>
      <x v="611"/>
    </i>
    <i r="1">
      <x v="18"/>
      <x v="32"/>
      <x v="315"/>
      <x v="749"/>
      <x v="611"/>
    </i>
    <i r="1">
      <x v="27"/>
      <x v="32"/>
      <x v="315"/>
      <x v="128"/>
      <x v="611"/>
    </i>
    <i r="4">
      <x v="146"/>
      <x v="611"/>
    </i>
    <i r="4">
      <x v="180"/>
      <x v="611"/>
    </i>
    <i r="4">
      <x v="223"/>
      <x v="611"/>
    </i>
    <i r="4">
      <x v="269"/>
      <x v="611"/>
    </i>
    <i r="4">
      <x v="473"/>
      <x v="611"/>
    </i>
    <i r="4">
      <x v="481"/>
      <x v="611"/>
    </i>
    <i r="4">
      <x v="628"/>
      <x v="611"/>
    </i>
    <i r="4">
      <x v="765"/>
      <x v="611"/>
    </i>
    <i r="4">
      <x v="805"/>
      <x v="611"/>
    </i>
    <i r="4">
      <x v="836"/>
      <x v="611"/>
    </i>
    <i r="4">
      <x v="845"/>
      <x v="611"/>
    </i>
    <i r="4">
      <x v="853"/>
      <x v="611"/>
    </i>
    <i r="4">
      <x v="875"/>
      <x v="611"/>
    </i>
    <i r="4">
      <x v="1015"/>
      <x v="611"/>
    </i>
    <i r="4">
      <x v="1083"/>
      <x v="611"/>
    </i>
    <i r="4">
      <x v="1328"/>
      <x v="611"/>
    </i>
    <i r="4">
      <x v="1340"/>
      <x v="611"/>
    </i>
    <i r="4">
      <x v="1528"/>
      <x v="611"/>
    </i>
    <i r="4">
      <x v="1599"/>
      <x v="611"/>
    </i>
    <i r="4">
      <x v="2088"/>
      <x v="611"/>
    </i>
    <i r="4">
      <x v="2749"/>
      <x v="611"/>
    </i>
    <i r="4">
      <x v="2941"/>
      <x v="611"/>
    </i>
    <i r="4">
      <x v="3410"/>
      <x v="611"/>
    </i>
    <i r="4">
      <x v="3483"/>
      <x v="611"/>
    </i>
    <i r="1">
      <x v="30"/>
      <x v="19"/>
      <x v="314"/>
      <x v="236"/>
      <x v="611"/>
    </i>
    <i r="1">
      <x v="38"/>
      <x v="32"/>
      <x v="315"/>
      <x v="118"/>
      <x v="611"/>
    </i>
    <i r="1">
      <x v="40"/>
      <x v="17"/>
      <x v="314"/>
      <x v="2465"/>
      <x v="611"/>
    </i>
    <i r="4">
      <x v="2970"/>
      <x v="611"/>
    </i>
    <i r="2">
      <x v="18"/>
      <x v="314"/>
      <x v="2577"/>
      <x v="611"/>
    </i>
    <i r="4">
      <x v="2688"/>
      <x v="611"/>
    </i>
    <i r="4">
      <x v="3064"/>
      <x v="611"/>
    </i>
    <i r="2">
      <x v="22"/>
      <x v="391"/>
      <x v="3544"/>
      <x v="611"/>
    </i>
    <i r="3">
      <x v="399"/>
      <x v="3142"/>
      <x v="611"/>
    </i>
    <i r="2">
      <x v="32"/>
      <x v="315"/>
      <x v="1372"/>
      <x v="611"/>
    </i>
    <i r="4">
      <x v="1697"/>
      <x v="611"/>
    </i>
    <i r="4">
      <x v="2429"/>
      <x v="611"/>
    </i>
    <i r="4">
      <x v="2449"/>
      <x v="611"/>
    </i>
    <i r="4">
      <x v="2546"/>
      <x v="611"/>
    </i>
    <i r="4">
      <x v="2678"/>
      <x v="611"/>
    </i>
    <i r="4">
      <x v="3060"/>
      <x v="611"/>
    </i>
    <i>
      <x v="223"/>
      <x v="3"/>
      <x v="2"/>
      <x v="313"/>
      <x v="3443"/>
      <x v="611"/>
    </i>
    <i r="2">
      <x v="67"/>
      <x v="313"/>
      <x v="3487"/>
      <x v="611"/>
    </i>
    <i r="1">
      <x v="16"/>
      <x v="67"/>
      <x v="313"/>
      <x v="3504"/>
      <x v="611"/>
    </i>
    <i r="1">
      <x v="18"/>
      <x v="67"/>
      <x v="313"/>
      <x v="3443"/>
      <x v="611"/>
    </i>
    <i r="1">
      <x v="27"/>
      <x v="2"/>
      <x v="313"/>
      <x v="1814"/>
      <x v="611"/>
    </i>
    <i r="4">
      <x v="2150"/>
      <x v="611"/>
    </i>
    <i r="4">
      <x v="2486"/>
      <x v="611"/>
    </i>
    <i r="4">
      <x v="2969"/>
      <x v="611"/>
    </i>
    <i r="4">
      <x v="3209"/>
      <x v="611"/>
    </i>
    <i r="4">
      <x v="3443"/>
      <x v="611"/>
    </i>
    <i r="2">
      <x v="67"/>
      <x v="313"/>
      <x v="1284"/>
      <x v="611"/>
    </i>
    <i r="1">
      <x v="30"/>
      <x v="62"/>
      <x v="313"/>
      <x v="1371"/>
      <x v="611"/>
    </i>
    <i r="1">
      <x v="34"/>
      <x v="67"/>
      <x v="313"/>
      <x v="1650"/>
      <x v="611"/>
    </i>
    <i r="1">
      <x v="37"/>
      <x v="67"/>
      <x v="313"/>
      <x v="3029"/>
      <x v="611"/>
    </i>
    <i r="1">
      <x v="40"/>
      <x v="17"/>
      <x v="313"/>
      <x v="3564"/>
      <x v="387"/>
    </i>
    <i r="2">
      <x v="22"/>
      <x v="389"/>
      <x v="3546"/>
      <x v="611"/>
    </i>
    <i r="3">
      <x v="391"/>
      <x v="3550"/>
      <x v="611"/>
    </i>
    <i r="3">
      <x v="399"/>
      <x v="3142"/>
      <x v="611"/>
    </i>
    <i r="3">
      <x v="434"/>
      <x v="3523"/>
      <x v="611"/>
    </i>
    <i>
      <x v="224"/>
      <x v="3"/>
      <x v="2"/>
      <x v="311"/>
      <x v="3443"/>
      <x v="611"/>
    </i>
    <i r="1">
      <x v="13"/>
      <x v="2"/>
      <x v="311"/>
      <x v="3393"/>
      <x v="611"/>
    </i>
    <i r="1">
      <x v="16"/>
      <x v="14"/>
      <x v="311"/>
      <x v="3311"/>
      <x v="611"/>
    </i>
    <i r="1">
      <x v="18"/>
      <x v="58"/>
      <x v="312"/>
      <x v="1178"/>
      <x v="611"/>
    </i>
    <i r="1">
      <x v="20"/>
      <x v="67"/>
      <x v="311"/>
      <x v="527"/>
      <x v="611"/>
    </i>
    <i r="1">
      <x v="24"/>
      <x v="2"/>
      <x v="311"/>
      <x v="2486"/>
      <x v="611"/>
    </i>
    <i r="1">
      <x v="27"/>
      <x v="2"/>
      <x v="311"/>
      <x v="2150"/>
      <x v="611"/>
    </i>
    <i r="4">
      <x v="2690"/>
      <x v="611"/>
    </i>
    <i r="4">
      <x v="2969"/>
      <x v="611"/>
    </i>
    <i r="4">
      <x v="3209"/>
      <x v="611"/>
    </i>
    <i r="4">
      <x v="3443"/>
      <x v="611"/>
    </i>
    <i r="1">
      <x v="30"/>
      <x v="67"/>
      <x v="311"/>
      <x v="614"/>
      <x v="611"/>
    </i>
    <i r="1">
      <x v="33"/>
      <x v="19"/>
      <x v="311"/>
      <x v="318"/>
      <x v="611"/>
    </i>
    <i r="1">
      <x v="34"/>
      <x v="67"/>
      <x v="311"/>
      <x v="2690"/>
      <x v="611"/>
    </i>
    <i r="1">
      <x v="35"/>
      <x v="2"/>
      <x v="311"/>
      <x v="1409"/>
      <x v="611"/>
    </i>
    <i r="1">
      <x v="38"/>
      <x v="2"/>
      <x v="311"/>
      <x v="2456"/>
      <x v="611"/>
    </i>
    <i r="2">
      <x v="14"/>
      <x v="311"/>
      <x v="2435"/>
      <x v="611"/>
    </i>
    <i r="2">
      <x v="17"/>
      <x v="311"/>
      <x v="1183"/>
      <x v="611"/>
    </i>
    <i r="1">
      <x v="40"/>
      <x v="2"/>
      <x v="311"/>
      <x v="3443"/>
      <x v="611"/>
    </i>
    <i r="2">
      <x v="17"/>
      <x v="311"/>
      <x v="812"/>
      <x v="611"/>
    </i>
    <i r="4">
      <x v="1191"/>
      <x v="611"/>
    </i>
    <i r="4">
      <x v="2320"/>
      <x v="611"/>
    </i>
    <i r="4">
      <x v="2537"/>
      <x v="611"/>
    </i>
    <i r="4">
      <x v="3214"/>
      <x v="611"/>
    </i>
    <i r="2">
      <x v="18"/>
      <x v="311"/>
      <x v="1476"/>
      <x v="611"/>
    </i>
    <i r="4">
      <x v="2254"/>
      <x v="611"/>
    </i>
    <i r="4">
      <x v="2870"/>
      <x v="611"/>
    </i>
    <i r="4">
      <x v="3100"/>
      <x v="611"/>
    </i>
    <i r="4">
      <x v="3142"/>
      <x v="611"/>
    </i>
    <i r="2">
      <x v="22"/>
      <x v="378"/>
      <x v="3537"/>
      <x v="611"/>
    </i>
    <i r="3">
      <x v="381"/>
      <x v="3537"/>
      <x v="611"/>
    </i>
    <i r="3">
      <x v="387"/>
      <x v="3535"/>
      <x v="611"/>
    </i>
    <i r="3">
      <x v="394"/>
      <x v="3548"/>
      <x v="611"/>
    </i>
    <i r="3">
      <x v="402"/>
      <x v="3550"/>
      <x v="611"/>
    </i>
    <i>
      <x v="225"/>
      <x v="3"/>
      <x v="2"/>
      <x v="310"/>
      <x v="3443"/>
      <x v="611"/>
    </i>
    <i r="2">
      <x v="68"/>
      <x v="310"/>
      <x v="431"/>
      <x v="611"/>
    </i>
    <i r="4">
      <x v="1621"/>
      <x v="611"/>
    </i>
    <i r="1">
      <x v="12"/>
      <x v="67"/>
      <x v="310"/>
      <x v="1922"/>
      <x v="611"/>
    </i>
    <i r="1">
      <x v="17"/>
      <x v="68"/>
      <x v="310"/>
      <x v="108"/>
      <x v="611"/>
    </i>
    <i r="1">
      <x v="20"/>
      <x v="16"/>
      <x v="310"/>
      <x v="19"/>
      <x v="611"/>
    </i>
    <i r="1">
      <x v="22"/>
      <x v="17"/>
      <x v="310"/>
      <x v="687"/>
      <x v="611"/>
    </i>
    <i r="2">
      <x v="18"/>
      <x v="310"/>
      <x v="2640"/>
      <x v="611"/>
    </i>
    <i r="1">
      <x v="27"/>
      <x v="2"/>
      <x v="310"/>
      <x v="3209"/>
      <x v="611"/>
    </i>
    <i r="1">
      <x v="32"/>
      <x v="67"/>
      <x v="310"/>
      <x v="1576"/>
      <x v="611"/>
    </i>
    <i r="1">
      <x v="34"/>
      <x v="67"/>
      <x v="310"/>
      <x v="2073"/>
      <x v="611"/>
    </i>
    <i r="1">
      <x v="40"/>
      <x v="17"/>
      <x v="310"/>
      <x v="1976"/>
      <x v="611"/>
    </i>
    <i r="2">
      <x v="18"/>
      <x v="310"/>
      <x v="1463"/>
      <x v="611"/>
    </i>
    <i r="4">
      <x v="2671"/>
      <x v="611"/>
    </i>
    <i r="2">
      <x v="22"/>
      <x v="381"/>
      <x v="3537"/>
      <x v="611"/>
    </i>
    <i r="3">
      <x v="389"/>
      <x v="3341"/>
      <x v="611"/>
    </i>
    <i r="3">
      <x v="401"/>
      <x v="3535"/>
      <x v="611"/>
    </i>
    <i r="3">
      <x v="403"/>
      <x v="3471"/>
      <x v="611"/>
    </i>
    <i r="3">
      <x v="415"/>
      <x v="3546"/>
      <x v="611"/>
    </i>
    <i r="2">
      <x v="68"/>
      <x v="310"/>
      <x v="1337"/>
      <x v="611"/>
    </i>
    <i r="4">
      <x v="1423"/>
      <x v="611"/>
    </i>
    <i>
      <x v="226"/>
      <x/>
      <x v="67"/>
      <x v="309"/>
      <x v="3517"/>
      <x v="611"/>
    </i>
    <i r="1">
      <x v="2"/>
      <x v="14"/>
      <x v="309"/>
      <x v="1948"/>
      <x v="611"/>
    </i>
    <i r="1">
      <x v="3"/>
      <x v="67"/>
      <x v="309"/>
      <x v="1058"/>
      <x v="611"/>
    </i>
    <i r="4">
      <x v="1132"/>
      <x v="611"/>
    </i>
    <i r="1">
      <x v="6"/>
      <x v="18"/>
      <x v="309"/>
      <x v="170"/>
      <x v="611"/>
    </i>
    <i r="1">
      <x v="12"/>
      <x v="67"/>
      <x v="309"/>
      <x v="1568"/>
      <x v="611"/>
    </i>
    <i r="1">
      <x v="13"/>
      <x v="68"/>
      <x v="309"/>
      <x v="2617"/>
      <x v="611"/>
    </i>
    <i r="1">
      <x v="24"/>
      <x v="14"/>
      <x v="309"/>
      <x v="3532"/>
      <x v="611"/>
    </i>
    <i r="1">
      <x v="27"/>
      <x v="2"/>
      <x v="309"/>
      <x v="3209"/>
      <x v="611"/>
    </i>
    <i r="1">
      <x v="40"/>
      <x v="22"/>
      <x v="404"/>
      <x v="3022"/>
      <x v="611"/>
    </i>
    <i r="3">
      <x v="408"/>
      <x v="3460"/>
      <x v="611"/>
    </i>
    <i r="3">
      <x v="411"/>
      <x v="3274"/>
      <x v="611"/>
    </i>
    <i r="3">
      <x v="418"/>
      <x v="2896"/>
      <x v="611"/>
    </i>
    <i>
      <x v="227"/>
      <x v="3"/>
      <x v="2"/>
      <x v="308"/>
      <x v="2969"/>
      <x v="611"/>
    </i>
    <i r="1">
      <x v="13"/>
      <x v="67"/>
      <x v="308"/>
      <x v="2896"/>
      <x v="611"/>
    </i>
    <i r="1">
      <x v="16"/>
      <x v="67"/>
      <x v="308"/>
      <x v="3168"/>
      <x v="611"/>
    </i>
    <i r="1">
      <x v="24"/>
      <x v="67"/>
      <x v="308"/>
      <x v="1337"/>
      <x v="611"/>
    </i>
    <i r="1">
      <x v="25"/>
      <x v="67"/>
      <x v="308"/>
      <x v="839"/>
      <x v="611"/>
    </i>
    <i r="1">
      <x v="27"/>
      <x v="2"/>
      <x v="308"/>
      <x v="3209"/>
      <x v="611"/>
    </i>
    <i r="1">
      <x v="37"/>
      <x v="67"/>
      <x v="308"/>
      <x v="3239"/>
      <x v="611"/>
    </i>
    <i r="1">
      <x v="40"/>
      <x v="17"/>
      <x v="308"/>
      <x v="2181"/>
      <x v="611"/>
    </i>
    <i r="4">
      <x v="3204"/>
      <x v="611"/>
    </i>
    <i r="4">
      <x v="3410"/>
      <x v="611"/>
    </i>
    <i r="4">
      <x v="3512"/>
      <x v="611"/>
    </i>
    <i r="2">
      <x v="18"/>
      <x v="308"/>
      <x v="2603"/>
      <x v="611"/>
    </i>
    <i r="4">
      <x v="2647"/>
      <x v="611"/>
    </i>
    <i r="2">
      <x v="22"/>
      <x v="389"/>
      <x v="3379"/>
      <x v="611"/>
    </i>
    <i r="3">
      <x v="393"/>
      <x v="3526"/>
      <x v="611"/>
    </i>
    <i r="3">
      <x v="433"/>
      <x v="3514"/>
      <x v="611"/>
    </i>
    <i>
      <x v="228"/>
      <x v="13"/>
      <x v="2"/>
      <x v="307"/>
      <x v="2969"/>
      <x v="611"/>
    </i>
    <i r="1">
      <x v="24"/>
      <x v="67"/>
      <x v="307"/>
      <x v="1312"/>
      <x v="611"/>
    </i>
    <i r="1">
      <x v="27"/>
      <x v="2"/>
      <x v="307"/>
      <x v="2969"/>
      <x v="611"/>
    </i>
    <i r="1">
      <x v="34"/>
      <x v="67"/>
      <x v="307"/>
      <x v="1773"/>
      <x v="611"/>
    </i>
    <i r="1">
      <x v="40"/>
      <x v="17"/>
      <x v="307"/>
      <x v="1539"/>
      <x v="611"/>
    </i>
    <i r="2">
      <x v="22"/>
      <x v="445"/>
      <x v="3518"/>
      <x v="611"/>
    </i>
    <i>
      <x v="229"/>
      <x v="3"/>
      <x v="2"/>
      <x v="306"/>
      <x v="3209"/>
      <x v="611"/>
    </i>
    <i r="4">
      <x v="3443"/>
      <x v="611"/>
    </i>
    <i r="1">
      <x v="16"/>
      <x v="67"/>
      <x v="306"/>
      <x v="3350"/>
      <x v="611"/>
    </i>
    <i r="1">
      <x v="18"/>
      <x v="67"/>
      <x v="306"/>
      <x v="2305"/>
      <x v="611"/>
    </i>
    <i r="1">
      <x v="27"/>
      <x v="2"/>
      <x v="306"/>
      <x v="1909"/>
      <x v="611"/>
    </i>
    <i r="4">
      <x v="2150"/>
      <x v="611"/>
    </i>
    <i r="4">
      <x v="2486"/>
      <x v="611"/>
    </i>
    <i r="4">
      <x v="2969"/>
      <x v="611"/>
    </i>
    <i r="4">
      <x v="3209"/>
      <x v="611"/>
    </i>
    <i r="4">
      <x v="3443"/>
      <x v="611"/>
    </i>
    <i r="1">
      <x v="40"/>
      <x v="22"/>
      <x v="378"/>
      <x v="3537"/>
      <x v="611"/>
    </i>
    <i r="3">
      <x v="391"/>
      <x v="3550"/>
      <x v="611"/>
    </i>
    <i r="3">
      <x v="393"/>
      <x v="3526"/>
      <x v="611"/>
    </i>
    <i r="3">
      <x v="433"/>
      <x v="3537"/>
      <x v="611"/>
    </i>
    <i r="3">
      <x v="450"/>
      <x v="3509"/>
      <x v="611"/>
    </i>
    <i>
      <x v="230"/>
      <x v="3"/>
      <x v="2"/>
      <x v="305"/>
      <x v="3443"/>
      <x v="611"/>
    </i>
    <i r="1">
      <x v="24"/>
      <x v="2"/>
      <x v="305"/>
      <x v="1285"/>
      <x v="611"/>
    </i>
    <i r="1">
      <x v="27"/>
      <x v="2"/>
      <x v="305"/>
      <x v="1621"/>
      <x v="611"/>
    </i>
    <i r="4">
      <x v="2305"/>
      <x v="611"/>
    </i>
    <i r="4">
      <x v="2690"/>
      <x v="611"/>
    </i>
    <i r="4">
      <x v="3209"/>
      <x v="611"/>
    </i>
    <i r="4">
      <x v="3443"/>
      <x v="611"/>
    </i>
    <i r="1">
      <x v="32"/>
      <x v="2"/>
      <x v="305"/>
      <x v="1577"/>
      <x v="611"/>
    </i>
    <i r="2">
      <x v="17"/>
      <x v="305"/>
      <x v="1707"/>
      <x v="611"/>
    </i>
    <i r="1">
      <x v="35"/>
      <x v="67"/>
      <x v="305"/>
      <x v="2644"/>
      <x v="611"/>
    </i>
    <i r="1">
      <x v="40"/>
      <x v="2"/>
      <x v="305"/>
      <x v="3443"/>
      <x v="611"/>
    </i>
    <i r="2">
      <x v="14"/>
      <x v="305"/>
      <x v="3211"/>
      <x v="611"/>
    </i>
    <i r="2">
      <x v="17"/>
      <x v="305"/>
      <x v="1241"/>
      <x v="611"/>
    </i>
    <i r="4">
      <x v="2470"/>
      <x v="611"/>
    </i>
    <i r="4">
      <x v="2590"/>
      <x v="611"/>
    </i>
    <i r="4">
      <x v="3238"/>
      <x v="611"/>
    </i>
    <i r="4">
      <x v="3310"/>
      <x v="611"/>
    </i>
    <i r="2">
      <x v="18"/>
      <x v="305"/>
      <x v="1501"/>
      <x v="611"/>
    </i>
    <i r="4">
      <x v="1917"/>
      <x v="611"/>
    </i>
    <i r="4">
      <x v="2205"/>
      <x v="611"/>
    </i>
    <i r="4">
      <x v="2305"/>
      <x v="611"/>
    </i>
    <i r="4">
      <x v="2447"/>
      <x v="611"/>
    </i>
    <i r="4">
      <x v="2532"/>
      <x v="611"/>
    </i>
    <i r="4">
      <x v="2620"/>
      <x v="611"/>
    </i>
    <i r="4">
      <x v="3538"/>
      <x v="611"/>
    </i>
    <i r="2">
      <x v="22"/>
      <x v="383"/>
      <x v="3460"/>
      <x v="611"/>
    </i>
    <i r="3">
      <x v="430"/>
      <x v="3544"/>
      <x v="611"/>
    </i>
    <i r="3">
      <x v="433"/>
      <x v="3537"/>
      <x v="611"/>
    </i>
    <i r="2">
      <x v="68"/>
      <x v="305"/>
      <x v="1814"/>
      <x v="611"/>
    </i>
    <i>
      <x v="231"/>
      <x v="2"/>
      <x v="68"/>
      <x v="304"/>
      <x v="3134"/>
      <x v="611"/>
    </i>
    <i r="1">
      <x v="13"/>
      <x v="2"/>
      <x v="304"/>
      <x v="3509"/>
      <x v="611"/>
    </i>
    <i r="1">
      <x v="16"/>
      <x v="68"/>
      <x v="304"/>
      <x v="3378"/>
      <x v="611"/>
    </i>
    <i r="1">
      <x v="24"/>
      <x v="68"/>
      <x v="304"/>
      <x v="775"/>
      <x v="611"/>
    </i>
    <i r="1">
      <x v="25"/>
      <x v="68"/>
      <x v="304"/>
      <x v="1112"/>
      <x v="611"/>
    </i>
    <i r="1">
      <x v="27"/>
      <x v="2"/>
      <x v="304"/>
      <x v="2690"/>
      <x v="611"/>
    </i>
    <i r="4">
      <x v="3443"/>
      <x v="611"/>
    </i>
    <i r="1">
      <x v="30"/>
      <x v="68"/>
      <x v="304"/>
      <x v="1419"/>
      <x v="611"/>
    </i>
    <i r="1">
      <x v="32"/>
      <x v="67"/>
      <x v="304"/>
      <x v="1455"/>
      <x v="611"/>
    </i>
    <i r="1">
      <x v="34"/>
      <x v="67"/>
      <x v="304"/>
      <x v="1934"/>
      <x v="611"/>
    </i>
    <i r="1">
      <x v="35"/>
      <x v="68"/>
      <x v="304"/>
      <x v="82"/>
      <x v="611"/>
    </i>
    <i r="1">
      <x v="40"/>
      <x v="22"/>
      <x v="420"/>
      <x v="3475"/>
      <x v="611"/>
    </i>
    <i r="2">
      <x v="68"/>
      <x v="304"/>
      <x v="1037"/>
      <x v="611"/>
    </i>
    <i r="4">
      <x v="1356"/>
      <x v="611"/>
    </i>
    <i>
      <x v="232"/>
      <x v="16"/>
      <x v="2"/>
      <x v="303"/>
      <x v="2489"/>
      <x v="611"/>
    </i>
    <i r="1">
      <x v="20"/>
      <x v="68"/>
      <x v="303"/>
      <x v="2659"/>
      <x v="611"/>
    </i>
    <i r="1">
      <x v="27"/>
      <x v="2"/>
      <x v="303"/>
      <x v="3209"/>
      <x v="611"/>
    </i>
    <i r="4">
      <x v="3443"/>
      <x v="611"/>
    </i>
    <i r="1">
      <x v="30"/>
      <x v="62"/>
      <x v="303"/>
      <x v="93"/>
      <x v="611"/>
    </i>
    <i r="1">
      <x v="33"/>
      <x v="68"/>
      <x v="303"/>
      <x v="999"/>
      <x v="611"/>
    </i>
    <i r="1">
      <x v="40"/>
      <x v="22"/>
      <x v="430"/>
      <x v="3460"/>
      <x v="611"/>
    </i>
    <i>
      <x v="233"/>
      <x/>
      <x v="19"/>
      <x v="302"/>
      <x v="1551"/>
      <x v="611"/>
    </i>
    <i r="1">
      <x v="1"/>
      <x v="19"/>
      <x v="302"/>
      <x v="606"/>
      <x v="611"/>
    </i>
    <i r="1">
      <x v="2"/>
      <x v="19"/>
      <x v="302"/>
      <x v="513"/>
      <x v="611"/>
    </i>
    <i r="1">
      <x v="10"/>
      <x v="19"/>
      <x v="302"/>
      <x v="1581"/>
      <x v="611"/>
    </i>
    <i r="1">
      <x v="13"/>
      <x v="67"/>
      <x v="302"/>
      <x v="2748"/>
      <x v="611"/>
    </i>
    <i r="1">
      <x v="27"/>
      <x v="2"/>
      <x v="302"/>
      <x v="3209"/>
      <x v="611"/>
    </i>
    <i r="1">
      <x v="28"/>
      <x v="19"/>
      <x v="302"/>
      <x v="2176"/>
      <x v="611"/>
    </i>
    <i r="1">
      <x v="31"/>
      <x v="19"/>
      <x v="302"/>
      <x v="2683"/>
      <x v="611"/>
    </i>
    <i r="1">
      <x v="37"/>
      <x v="19"/>
      <x v="302"/>
      <x v="1245"/>
      <x v="611"/>
    </i>
    <i r="1">
      <x v="38"/>
      <x v="19"/>
      <x v="302"/>
      <x v="387"/>
      <x v="611"/>
    </i>
    <i r="1">
      <x v="40"/>
      <x v="12"/>
      <x v="454"/>
      <x v="3351"/>
      <x v="611"/>
    </i>
    <i r="2">
      <x v="17"/>
      <x v="302"/>
      <x v="3260"/>
      <x v="611"/>
    </i>
    <i r="2">
      <x v="18"/>
      <x v="302"/>
      <x v="2386"/>
      <x v="611"/>
    </i>
    <i r="4">
      <x v="2824"/>
      <x v="611"/>
    </i>
    <i r="2">
      <x v="22"/>
      <x v="418"/>
      <x v="2896"/>
      <x v="611"/>
    </i>
    <i r="3">
      <x v="425"/>
      <x v="3484"/>
      <x v="611"/>
    </i>
    <i r="3">
      <x v="433"/>
      <x v="3475"/>
      <x v="611"/>
    </i>
    <i>
      <x v="234"/>
      <x v="9"/>
      <x v="14"/>
      <x v="301"/>
      <x v="165"/>
      <x v="611"/>
    </i>
    <i r="1">
      <x v="24"/>
      <x v="2"/>
      <x v="301"/>
      <x v="2910"/>
      <x v="611"/>
    </i>
    <i r="1">
      <x v="27"/>
      <x v="2"/>
      <x v="301"/>
      <x v="2969"/>
      <x v="611"/>
    </i>
    <i r="4">
      <x v="3443"/>
      <x v="611"/>
    </i>
    <i r="1">
      <x v="31"/>
      <x v="68"/>
      <x v="301"/>
      <x v="3241"/>
      <x v="611"/>
    </i>
    <i r="1">
      <x v="32"/>
      <x v="68"/>
      <x v="301"/>
      <x v="2027"/>
      <x v="611"/>
    </i>
    <i r="1">
      <x v="40"/>
      <x v="2"/>
      <x v="301"/>
      <x v="3443"/>
      <x v="611"/>
    </i>
    <i r="2">
      <x v="14"/>
      <x v="301"/>
      <x v="2748"/>
      <x v="611"/>
    </i>
    <i r="2">
      <x v="22"/>
      <x v="412"/>
      <x v="3499"/>
      <x v="611"/>
    </i>
    <i r="3">
      <x v="443"/>
      <x v="3512"/>
      <x v="611"/>
    </i>
    <i r="2">
      <x v="68"/>
      <x v="301"/>
      <x v="2644"/>
      <x v="611"/>
    </i>
    <i>
      <x v="235"/>
      <x v="1"/>
      <x v="46"/>
      <x v="300"/>
      <x v="111"/>
      <x v="611"/>
    </i>
    <i r="1">
      <x v="3"/>
      <x v="46"/>
      <x v="300"/>
      <x v="1774"/>
      <x v="611"/>
    </i>
    <i r="4">
      <x v="1841"/>
      <x v="611"/>
    </i>
    <i r="4">
      <x v="1900"/>
      <x v="611"/>
    </i>
    <i r="4">
      <x v="2501"/>
      <x v="611"/>
    </i>
    <i r="4">
      <x v="2865"/>
      <x v="611"/>
    </i>
    <i r="4">
      <x v="2953"/>
      <x v="611"/>
    </i>
    <i r="4">
      <x v="3151"/>
      <x v="611"/>
    </i>
    <i r="4">
      <x v="3220"/>
      <x v="611"/>
    </i>
    <i r="1">
      <x v="12"/>
      <x v="46"/>
      <x v="300"/>
      <x v="2549"/>
      <x v="611"/>
    </i>
    <i r="1">
      <x v="15"/>
      <x v="46"/>
      <x v="300"/>
      <x v="126"/>
      <x v="611"/>
    </i>
    <i r="1">
      <x v="16"/>
      <x v="46"/>
      <x v="300"/>
      <x v="4"/>
      <x v="611"/>
    </i>
    <i r="1">
      <x v="20"/>
      <x v="14"/>
      <x v="299"/>
      <x v="2726"/>
      <x v="611"/>
    </i>
    <i r="1">
      <x v="24"/>
      <x v="46"/>
      <x v="300"/>
      <x v="3462"/>
      <x v="611"/>
    </i>
    <i r="1">
      <x v="27"/>
      <x v="2"/>
      <x v="299"/>
      <x v="2486"/>
      <x v="611"/>
    </i>
    <i r="4">
      <x v="2969"/>
      <x v="611"/>
    </i>
    <i r="4">
      <x v="3209"/>
      <x v="611"/>
    </i>
    <i r="2">
      <x v="46"/>
      <x v="300"/>
      <x v="197"/>
      <x v="611"/>
    </i>
    <i r="4">
      <x v="376"/>
      <x v="611"/>
    </i>
    <i r="4">
      <x v="417"/>
      <x v="611"/>
    </i>
    <i r="4">
      <x v="418"/>
      <x v="611"/>
    </i>
    <i r="4">
      <x v="429"/>
      <x v="611"/>
    </i>
    <i r="4">
      <x v="462"/>
      <x v="611"/>
    </i>
    <i r="4">
      <x v="484"/>
      <x v="611"/>
    </i>
    <i r="4">
      <x v="496"/>
      <x v="611"/>
    </i>
    <i r="4">
      <x v="584"/>
      <x v="611"/>
    </i>
    <i r="4">
      <x v="632"/>
      <x v="611"/>
    </i>
    <i r="4">
      <x v="773"/>
      <x v="611"/>
    </i>
    <i r="4">
      <x v="840"/>
      <x v="611"/>
    </i>
    <i r="4">
      <x v="895"/>
      <x v="611"/>
    </i>
    <i r="4">
      <x v="900"/>
      <x v="611"/>
    </i>
    <i r="4">
      <x v="921"/>
      <x v="611"/>
    </i>
    <i r="4">
      <x v="1145"/>
      <x v="611"/>
    </i>
    <i r="4">
      <x v="1193"/>
      <x v="611"/>
    </i>
    <i r="4">
      <x v="1270"/>
      <x v="611"/>
    </i>
    <i r="4">
      <x v="1533"/>
      <x v="611"/>
    </i>
    <i r="4">
      <x v="1703"/>
      <x v="611"/>
    </i>
    <i r="4">
      <x v="1777"/>
      <x v="611"/>
    </i>
    <i r="4">
      <x v="1822"/>
      <x v="611"/>
    </i>
    <i r="4">
      <x v="2734"/>
      <x v="611"/>
    </i>
    <i r="1">
      <x v="38"/>
      <x v="46"/>
      <x v="300"/>
      <x v="114"/>
      <x v="611"/>
    </i>
    <i r="1">
      <x v="40"/>
      <x v="2"/>
      <x v="299"/>
      <x v="3443"/>
      <x v="611"/>
    </i>
    <i r="2">
      <x v="21"/>
      <x v="398"/>
      <x v="3509"/>
      <x v="611"/>
    </i>
    <i r="2">
      <x v="22"/>
      <x v="399"/>
      <x v="2748"/>
      <x v="611"/>
    </i>
    <i r="3">
      <x v="441"/>
      <x v="3546"/>
      <x v="611"/>
    </i>
    <i r="2">
      <x v="46"/>
      <x v="300"/>
      <x v="510"/>
      <x v="611"/>
    </i>
    <i r="4">
      <x v="1667"/>
      <x v="611"/>
    </i>
    <i r="4">
      <x v="2252"/>
      <x v="611"/>
    </i>
    <i r="4">
      <x v="2773"/>
      <x v="611"/>
    </i>
    <i r="2">
      <x v="68"/>
      <x v="299"/>
      <x v="2513"/>
      <x v="611"/>
    </i>
    <i>
      <x v="236"/>
      <x v="16"/>
      <x v="16"/>
      <x v="298"/>
      <x v="1227"/>
      <x v="611"/>
    </i>
    <i r="1">
      <x v="24"/>
      <x v="17"/>
      <x v="298"/>
      <x v="2455"/>
      <x v="611"/>
    </i>
    <i r="2">
      <x v="18"/>
      <x v="298"/>
      <x v="2998"/>
      <x v="611"/>
    </i>
    <i r="2">
      <x v="19"/>
      <x v="298"/>
      <x v="909"/>
      <x v="611"/>
    </i>
    <i r="2">
      <x v="68"/>
      <x v="298"/>
      <x v="1674"/>
      <x v="611"/>
    </i>
    <i r="1">
      <x v="27"/>
      <x v="2"/>
      <x v="298"/>
      <x v="3209"/>
      <x v="611"/>
    </i>
    <i r="4">
      <x v="3443"/>
      <x v="611"/>
    </i>
    <i r="1">
      <x v="30"/>
      <x v="68"/>
      <x v="298"/>
      <x v="290"/>
      <x v="611"/>
    </i>
    <i r="1">
      <x v="32"/>
      <x v="19"/>
      <x v="298"/>
      <x v="1139"/>
      <x v="611"/>
    </i>
    <i r="2">
      <x v="68"/>
      <x v="298"/>
      <x v="2056"/>
      <x v="611"/>
    </i>
    <i r="1">
      <x v="34"/>
      <x v="68"/>
      <x v="298"/>
      <x v="2345"/>
      <x v="611"/>
    </i>
    <i r="1">
      <x v="35"/>
      <x v="68"/>
      <x v="298"/>
      <x v="158"/>
      <x v="611"/>
    </i>
    <i r="1">
      <x v="37"/>
      <x v="68"/>
      <x v="298"/>
      <x v="3393"/>
      <x v="611"/>
    </i>
    <i r="1">
      <x v="40"/>
      <x v="18"/>
      <x v="298"/>
      <x v="969"/>
      <x v="611"/>
    </i>
    <i r="4">
      <x v="1305"/>
      <x v="611"/>
    </i>
    <i r="4">
      <x v="2492"/>
      <x v="611"/>
    </i>
    <i r="4">
      <x v="2606"/>
      <x v="611"/>
    </i>
    <i r="2">
      <x v="68"/>
      <x v="298"/>
      <x v="2748"/>
      <x v="611"/>
    </i>
    <i r="4">
      <x v="3123"/>
      <x v="611"/>
    </i>
    <i>
      <x v="237"/>
      <x v="2"/>
      <x v="68"/>
      <x v="297"/>
      <x v="3172"/>
      <x v="611"/>
    </i>
    <i r="1">
      <x v="3"/>
      <x v="68"/>
      <x v="297"/>
      <x v="912"/>
      <x v="611"/>
    </i>
    <i r="4">
      <x v="1265"/>
      <x v="611"/>
    </i>
    <i r="4">
      <x v="1442"/>
      <x v="611"/>
    </i>
    <i r="1">
      <x v="10"/>
      <x v="19"/>
      <x v="297"/>
      <x v="675"/>
      <x v="611"/>
    </i>
    <i r="2">
      <x v="68"/>
      <x v="297"/>
      <x v="2969"/>
      <x v="611"/>
    </i>
    <i r="1">
      <x v="13"/>
      <x v="2"/>
      <x v="297"/>
      <x v="3461"/>
      <x v="611"/>
    </i>
    <i r="1">
      <x v="16"/>
      <x v="18"/>
      <x v="297"/>
      <x v="774"/>
      <x v="611"/>
    </i>
    <i r="1">
      <x v="20"/>
      <x v="19"/>
      <x v="297"/>
      <x v="2674"/>
      <x v="611"/>
    </i>
    <i r="1">
      <x v="24"/>
      <x v="18"/>
      <x v="297"/>
      <x v="3142"/>
      <x v="611"/>
    </i>
    <i r="2">
      <x v="67"/>
      <x v="297"/>
      <x v="1935"/>
      <x v="611"/>
    </i>
    <i r="2">
      <x v="68"/>
      <x v="297"/>
      <x v="149"/>
      <x v="611"/>
    </i>
    <i r="1">
      <x v="27"/>
      <x v="2"/>
      <x v="297"/>
      <x v="3209"/>
      <x v="611"/>
    </i>
    <i r="4">
      <x v="3443"/>
      <x v="611"/>
    </i>
    <i r="2">
      <x v="68"/>
      <x v="297"/>
      <x v="912"/>
      <x v="611"/>
    </i>
    <i r="1">
      <x v="30"/>
      <x v="67"/>
      <x v="297"/>
      <x v="1275"/>
      <x v="611"/>
    </i>
    <i r="1">
      <x v="31"/>
      <x v="68"/>
      <x v="297"/>
      <x v="612"/>
      <x v="611"/>
    </i>
    <i r="1">
      <x v="36"/>
      <x v="2"/>
      <x v="297"/>
      <x v="3389"/>
      <x v="611"/>
    </i>
    <i r="1">
      <x v="37"/>
      <x v="68"/>
      <x v="297"/>
      <x v="2627"/>
      <x v="611"/>
    </i>
    <i r="1">
      <x v="38"/>
      <x v="2"/>
      <x v="297"/>
      <x v="3239"/>
      <x v="611"/>
    </i>
    <i r="2">
      <x v="14"/>
      <x v="297"/>
      <x v="1377"/>
      <x v="611"/>
    </i>
    <i r="1">
      <x v="40"/>
      <x v="2"/>
      <x v="297"/>
      <x v="3443"/>
      <x v="611"/>
    </i>
    <i r="2">
      <x v="18"/>
      <x v="297"/>
      <x v="1608"/>
      <x v="611"/>
    </i>
    <i r="4">
      <x v="1745"/>
      <x v="611"/>
    </i>
    <i r="4">
      <x v="2078"/>
      <x v="611"/>
    </i>
    <i r="4">
      <x v="2703"/>
      <x v="611"/>
    </i>
    <i r="2">
      <x v="22"/>
      <x v="414"/>
      <x v="3163"/>
      <x v="611"/>
    </i>
    <i r="3">
      <x v="418"/>
      <x v="2896"/>
      <x v="611"/>
    </i>
    <i r="3">
      <x v="428"/>
      <x v="3546"/>
      <x v="611"/>
    </i>
    <i r="3">
      <x v="433"/>
      <x v="3535"/>
      <x v="611"/>
    </i>
    <i r="2">
      <x v="68"/>
      <x v="297"/>
      <x v="1158"/>
      <x v="611"/>
    </i>
    <i r="4">
      <x v="1265"/>
      <x v="611"/>
    </i>
    <i r="4">
      <x v="1668"/>
      <x v="611"/>
    </i>
    <i r="4">
      <x v="3123"/>
      <x v="611"/>
    </i>
    <i>
      <x v="238"/>
      <x v="3"/>
      <x v="2"/>
      <x v="296"/>
      <x v="2690"/>
      <x v="611"/>
    </i>
    <i r="4">
      <x v="3443"/>
      <x v="611"/>
    </i>
    <i r="1">
      <x v="15"/>
      <x v="68"/>
      <x v="296"/>
      <x v="3360"/>
      <x v="611"/>
    </i>
    <i r="1">
      <x v="27"/>
      <x v="2"/>
      <x v="296"/>
      <x v="3209"/>
      <x v="611"/>
    </i>
    <i r="4">
      <x v="3443"/>
      <x v="611"/>
    </i>
    <i r="1">
      <x v="37"/>
      <x v="14"/>
      <x v="296"/>
      <x v="1615"/>
      <x v="611"/>
    </i>
    <i r="1">
      <x v="38"/>
      <x v="14"/>
      <x v="296"/>
      <x v="2795"/>
      <x v="611"/>
    </i>
    <i r="1">
      <x v="40"/>
      <x v="18"/>
      <x v="296"/>
      <x v="948"/>
      <x v="611"/>
    </i>
    <i r="2">
      <x v="68"/>
      <x v="296"/>
      <x v="2652"/>
      <x v="611"/>
    </i>
    <i>
      <x v="239"/>
      <x v="3"/>
      <x v="2"/>
      <x v="295"/>
      <x v="3443"/>
      <x v="611"/>
    </i>
    <i r="2">
      <x v="68"/>
      <x v="295"/>
      <x v="3418"/>
      <x v="611"/>
    </i>
    <i r="1">
      <x v="12"/>
      <x v="19"/>
      <x v="295"/>
      <x v="1419"/>
      <x v="611"/>
    </i>
    <i r="1">
      <x v="13"/>
      <x v="2"/>
      <x v="295"/>
      <x v="2617"/>
      <x v="611"/>
    </i>
    <i r="1">
      <x v="24"/>
      <x v="68"/>
      <x v="295"/>
      <x v="1519"/>
      <x v="611"/>
    </i>
    <i r="1">
      <x v="27"/>
      <x v="2"/>
      <x v="295"/>
      <x v="3443"/>
      <x v="611"/>
    </i>
    <i r="1">
      <x v="34"/>
      <x v="68"/>
      <x v="295"/>
      <x v="2644"/>
      <x v="611"/>
    </i>
    <i r="1">
      <x v="37"/>
      <x v="2"/>
      <x v="295"/>
      <x v="3108"/>
      <x v="611"/>
    </i>
    <i r="1">
      <x v="40"/>
      <x v="2"/>
      <x v="295"/>
      <x v="1939"/>
      <x v="611"/>
    </i>
    <i r="4">
      <x v="3443"/>
      <x v="611"/>
    </i>
    <i r="2">
      <x v="18"/>
      <x v="295"/>
      <x v="3372"/>
      <x v="611"/>
    </i>
    <i r="2">
      <x v="22"/>
      <x v="399"/>
      <x v="3443"/>
      <x v="611"/>
    </i>
    <i r="2">
      <x v="68"/>
      <x v="295"/>
      <x v="2434"/>
      <x v="611"/>
    </i>
    <i>
      <x v="240"/>
      <x v="40"/>
      <x v="22"/>
      <x v="391"/>
      <x v="3550"/>
      <x v="611"/>
    </i>
    <i r="3">
      <x v="402"/>
      <x v="3544"/>
      <x v="611"/>
    </i>
    <i>
      <x v="241"/>
      <x v="3"/>
      <x v="2"/>
      <x v="294"/>
      <x v="3443"/>
      <x v="611"/>
    </i>
    <i r="2">
      <x v="68"/>
      <x v="294"/>
      <x v="1668"/>
      <x v="611"/>
    </i>
    <i r="1">
      <x v="11"/>
      <x v="2"/>
      <x v="294"/>
      <x v="2083"/>
      <x v="611"/>
    </i>
    <i r="1">
      <x v="22"/>
      <x v="14"/>
      <x v="294"/>
      <x v="794"/>
      <x v="611"/>
    </i>
    <i r="1">
      <x v="24"/>
      <x v="2"/>
      <x v="294"/>
      <x v="1939"/>
      <x v="611"/>
    </i>
    <i r="2">
      <x v="14"/>
      <x v="294"/>
      <x v="2858"/>
      <x v="611"/>
    </i>
    <i r="1">
      <x v="25"/>
      <x v="68"/>
      <x v="294"/>
      <x v="2550"/>
      <x v="611"/>
    </i>
    <i r="1">
      <x v="27"/>
      <x v="2"/>
      <x v="294"/>
      <x v="2690"/>
      <x v="611"/>
    </i>
    <i r="4">
      <x v="2969"/>
      <x v="611"/>
    </i>
    <i r="4">
      <x v="3443"/>
      <x v="611"/>
    </i>
    <i r="1">
      <x v="38"/>
      <x v="14"/>
      <x v="294"/>
      <x v="2119"/>
      <x v="611"/>
    </i>
    <i r="1">
      <x v="40"/>
      <x v="14"/>
      <x v="294"/>
      <x v="3142"/>
      <x v="611"/>
    </i>
    <i r="2">
      <x v="17"/>
      <x v="294"/>
      <x v="1539"/>
      <x v="611"/>
    </i>
    <i r="2">
      <x v="22"/>
      <x v="397"/>
      <x v="3541"/>
      <x v="611"/>
    </i>
    <i r="3">
      <x v="413"/>
      <x v="3422"/>
      <x v="611"/>
    </i>
    <i r="3">
      <x v="424"/>
      <x v="3544"/>
      <x v="611"/>
    </i>
    <i r="3">
      <x v="450"/>
      <x v="3393"/>
      <x v="611"/>
    </i>
    <i>
      <x v="242"/>
      <x v="3"/>
      <x v="2"/>
      <x v="293"/>
      <x v="3209"/>
      <x v="611"/>
    </i>
    <i r="4">
      <x v="3443"/>
      <x v="611"/>
    </i>
    <i r="1">
      <x v="4"/>
      <x v="68"/>
      <x v="293"/>
      <x v="1984"/>
      <x v="611"/>
    </i>
    <i r="1">
      <x v="16"/>
      <x v="68"/>
      <x v="293"/>
      <x v="53"/>
      <x v="611"/>
    </i>
    <i r="1">
      <x v="18"/>
      <x v="68"/>
      <x v="293"/>
      <x v="1227"/>
      <x v="611"/>
    </i>
    <i r="1">
      <x v="20"/>
      <x v="14"/>
      <x v="293"/>
      <x v="2617"/>
      <x v="611"/>
    </i>
    <i r="1">
      <x v="24"/>
      <x v="68"/>
      <x v="293"/>
      <x v="1227"/>
      <x v="611"/>
    </i>
    <i r="1">
      <x v="27"/>
      <x v="2"/>
      <x v="293"/>
      <x v="2027"/>
      <x v="611"/>
    </i>
    <i r="4">
      <x v="2305"/>
      <x v="611"/>
    </i>
    <i r="4">
      <x v="2969"/>
      <x v="611"/>
    </i>
    <i r="4">
      <x v="3209"/>
      <x v="611"/>
    </i>
    <i r="1">
      <x v="32"/>
      <x v="68"/>
      <x v="293"/>
      <x v="2323"/>
      <x v="611"/>
    </i>
    <i r="1">
      <x v="33"/>
      <x v="68"/>
      <x v="293"/>
      <x v="2557"/>
      <x v="611"/>
    </i>
    <i r="1">
      <x v="34"/>
      <x v="68"/>
      <x v="293"/>
      <x v="1909"/>
      <x v="611"/>
    </i>
    <i r="1">
      <x v="40"/>
      <x v="14"/>
      <x v="293"/>
      <x v="2326"/>
      <x v="611"/>
    </i>
    <i r="2">
      <x v="68"/>
      <x v="293"/>
      <x v="2446"/>
      <x v="611"/>
    </i>
    <i>
      <x v="243"/>
      <x v="1"/>
      <x v="17"/>
      <x v="292"/>
      <x v="766"/>
      <x v="611"/>
    </i>
    <i r="2">
      <x v="18"/>
      <x v="292"/>
      <x v="935"/>
      <x v="611"/>
    </i>
    <i r="1">
      <x v="3"/>
      <x v="2"/>
      <x v="292"/>
      <x v="3443"/>
      <x v="611"/>
    </i>
    <i r="1">
      <x v="10"/>
      <x v="19"/>
      <x v="292"/>
      <x v="3559"/>
      <x v="611"/>
    </i>
    <i r="1">
      <x v="12"/>
      <x v="2"/>
      <x v="292"/>
      <x v="3245"/>
      <x v="611"/>
    </i>
    <i r="2">
      <x v="68"/>
      <x v="292"/>
      <x v="2853"/>
      <x v="611"/>
    </i>
    <i r="1">
      <x v="14"/>
      <x v="18"/>
      <x v="292"/>
      <x v="1876"/>
      <x v="611"/>
    </i>
    <i r="1">
      <x v="16"/>
      <x v="18"/>
      <x v="292"/>
      <x v="2570"/>
      <x v="611"/>
    </i>
    <i r="1">
      <x v="22"/>
      <x v="14"/>
      <x v="292"/>
      <x v="44"/>
      <x v="611"/>
    </i>
    <i r="1">
      <x v="24"/>
      <x v="17"/>
      <x v="292"/>
      <x v="2986"/>
      <x v="611"/>
    </i>
    <i r="1">
      <x v="27"/>
      <x v="2"/>
      <x v="292"/>
      <x v="2027"/>
      <x v="611"/>
    </i>
    <i r="4">
      <x v="2305"/>
      <x v="611"/>
    </i>
    <i r="4">
      <x v="2486"/>
      <x v="611"/>
    </i>
    <i r="4">
      <x v="2969"/>
      <x v="611"/>
    </i>
    <i r="4">
      <x v="3443"/>
      <x v="611"/>
    </i>
    <i r="1">
      <x v="31"/>
      <x v="17"/>
      <x v="292"/>
      <x v="3081"/>
      <x v="611"/>
    </i>
    <i r="1">
      <x v="32"/>
      <x v="19"/>
      <x v="292"/>
      <x v="2403"/>
      <x v="611"/>
    </i>
    <i r="2">
      <x v="68"/>
      <x v="292"/>
      <x v="1253"/>
      <x v="611"/>
    </i>
    <i r="1">
      <x v="33"/>
      <x v="19"/>
      <x v="292"/>
      <x v="468"/>
      <x v="611"/>
    </i>
    <i r="1">
      <x v="35"/>
      <x v="68"/>
      <x v="292"/>
      <x v="3209"/>
      <x v="611"/>
    </i>
    <i r="1">
      <x v="40"/>
      <x v="17"/>
      <x v="292"/>
      <x v="1230"/>
      <x v="611"/>
    </i>
    <i r="4">
      <x v="2479"/>
      <x v="611"/>
    </i>
    <i r="4">
      <x v="2537"/>
      <x v="611"/>
    </i>
    <i r="4">
      <x v="2590"/>
      <x v="611"/>
    </i>
    <i r="4">
      <x v="2718"/>
      <x v="611"/>
    </i>
    <i r="4">
      <x v="2897"/>
      <x v="611"/>
    </i>
    <i r="4">
      <x v="2958"/>
      <x v="611"/>
    </i>
    <i r="4">
      <x v="3328"/>
      <x v="611"/>
    </i>
    <i r="2">
      <x v="18"/>
      <x v="292"/>
      <x v="903"/>
      <x v="611"/>
    </i>
    <i r="4">
      <x v="1010"/>
      <x v="611"/>
    </i>
    <i r="4">
      <x v="1596"/>
      <x v="611"/>
    </i>
    <i r="4">
      <x v="1630"/>
      <x v="611"/>
    </i>
    <i r="4">
      <x v="1675"/>
      <x v="611"/>
    </i>
    <i r="4">
      <x v="1679"/>
      <x v="611"/>
    </i>
    <i r="4">
      <x v="1860"/>
      <x v="611"/>
    </i>
    <i r="4">
      <x v="1913"/>
      <x v="611"/>
    </i>
    <i r="4">
      <x v="2007"/>
      <x v="611"/>
    </i>
    <i r="4">
      <x v="2053"/>
      <x v="611"/>
    </i>
    <i r="4">
      <x v="2691"/>
      <x v="611"/>
    </i>
    <i r="4">
      <x v="2835"/>
      <x v="611"/>
    </i>
    <i r="4">
      <x v="3209"/>
      <x v="611"/>
    </i>
    <i r="4">
      <x v="3305"/>
      <x v="611"/>
    </i>
    <i r="4">
      <x v="3439"/>
      <x v="611"/>
    </i>
    <i r="2">
      <x v="22"/>
      <x v="379"/>
      <x v="3544"/>
      <x v="611"/>
    </i>
    <i r="3">
      <x v="399"/>
      <x v="3422"/>
      <x v="611"/>
    </i>
    <i r="3">
      <x v="425"/>
      <x v="3485"/>
      <x v="611"/>
    </i>
    <i r="3">
      <x v="432"/>
      <x v="3259"/>
      <x v="611"/>
    </i>
    <i>
      <x v="244"/>
      <x v="3"/>
      <x v="2"/>
      <x v="291"/>
      <x v="3209"/>
      <x v="611"/>
    </i>
    <i r="2">
      <x v="68"/>
      <x v="291"/>
      <x v="949"/>
      <x v="611"/>
    </i>
    <i r="1">
      <x v="16"/>
      <x v="68"/>
      <x v="291"/>
      <x v="2969"/>
      <x v="611"/>
    </i>
    <i r="1">
      <x v="18"/>
      <x v="68"/>
      <x v="291"/>
      <x v="437"/>
      <x v="611"/>
    </i>
    <i r="1">
      <x v="27"/>
      <x v="2"/>
      <x v="291"/>
      <x v="3209"/>
      <x v="611"/>
    </i>
    <i r="4">
      <x v="3443"/>
      <x v="611"/>
    </i>
    <i r="1">
      <x v="40"/>
      <x v="14"/>
      <x v="291"/>
      <x v="1416"/>
      <x v="611"/>
    </i>
    <i r="2">
      <x v="22"/>
      <x v="420"/>
      <x v="3514"/>
      <x v="611"/>
    </i>
    <i>
      <x v="245"/>
      <x v="2"/>
      <x v="18"/>
      <x v="290"/>
      <x v="1067"/>
      <x v="611"/>
    </i>
    <i r="2">
      <x v="68"/>
      <x v="290"/>
      <x v="2221"/>
      <x v="611"/>
    </i>
    <i r="1">
      <x v="3"/>
      <x v="2"/>
      <x v="290"/>
      <x v="3443"/>
      <x v="611"/>
    </i>
    <i r="1">
      <x v="12"/>
      <x v="14"/>
      <x v="290"/>
      <x v="671"/>
      <x v="611"/>
    </i>
    <i r="1">
      <x v="13"/>
      <x v="68"/>
      <x v="290"/>
      <x v="2930"/>
      <x v="611"/>
    </i>
    <i r="1">
      <x v="16"/>
      <x v="14"/>
      <x v="290"/>
      <x v="1475"/>
      <x v="611"/>
    </i>
    <i r="2">
      <x v="68"/>
      <x v="290"/>
      <x v="2935"/>
      <x v="611"/>
    </i>
    <i r="1">
      <x v="22"/>
      <x v="17"/>
      <x v="290"/>
      <x v="1342"/>
      <x v="611"/>
    </i>
    <i r="1">
      <x v="24"/>
      <x v="17"/>
      <x v="290"/>
      <x v="1988"/>
      <x v="611"/>
    </i>
    <i r="2">
      <x v="19"/>
      <x v="290"/>
      <x v="3039"/>
      <x v="611"/>
    </i>
    <i r="1">
      <x v="27"/>
      <x v="2"/>
      <x v="290"/>
      <x v="2969"/>
      <x v="611"/>
    </i>
    <i r="4">
      <x v="3209"/>
      <x v="611"/>
    </i>
    <i r="2">
      <x v="68"/>
      <x v="290"/>
      <x v="1240"/>
      <x v="611"/>
    </i>
    <i r="4">
      <x v="1755"/>
      <x v="611"/>
    </i>
    <i r="1">
      <x v="32"/>
      <x v="68"/>
      <x v="290"/>
      <x v="2665"/>
      <x v="611"/>
    </i>
    <i r="1">
      <x v="35"/>
      <x v="68"/>
      <x v="290"/>
      <x v="1053"/>
      <x v="611"/>
    </i>
    <i r="1">
      <x v="40"/>
      <x v="17"/>
      <x v="290"/>
      <x v="1391"/>
      <x v="611"/>
    </i>
    <i r="4">
      <x v="2128"/>
      <x v="611"/>
    </i>
    <i r="4">
      <x v="2898"/>
      <x v="611"/>
    </i>
    <i r="2">
      <x v="18"/>
      <x v="290"/>
      <x v="1209"/>
      <x v="611"/>
    </i>
    <i r="4">
      <x v="1981"/>
      <x v="611"/>
    </i>
    <i r="4">
      <x v="2184"/>
      <x v="611"/>
    </i>
    <i r="4">
      <x v="2234"/>
      <x v="611"/>
    </i>
    <i r="4">
      <x v="2561"/>
      <x v="611"/>
    </i>
    <i r="4">
      <x v="2893"/>
      <x v="611"/>
    </i>
    <i r="4">
      <x v="3041"/>
      <x v="611"/>
    </i>
    <i r="4">
      <x v="3124"/>
      <x v="611"/>
    </i>
    <i>
      <x v="246"/>
      <x v="3"/>
      <x v="2"/>
      <x v="289"/>
      <x v="3443"/>
      <x v="611"/>
    </i>
    <i r="1">
      <x v="16"/>
      <x v="68"/>
      <x v="289"/>
      <x v="2193"/>
      <x v="611"/>
    </i>
    <i r="1">
      <x v="24"/>
      <x v="68"/>
      <x v="289"/>
      <x v="3110"/>
      <x v="611"/>
    </i>
    <i r="1">
      <x v="27"/>
      <x v="2"/>
      <x v="289"/>
      <x v="2486"/>
      <x v="611"/>
    </i>
    <i r="4">
      <x v="2969"/>
      <x v="611"/>
    </i>
    <i r="4">
      <x v="3209"/>
      <x v="611"/>
    </i>
    <i r="4">
      <x v="3443"/>
      <x v="611"/>
    </i>
    <i r="1">
      <x v="33"/>
      <x v="67"/>
      <x v="289"/>
      <x v="1712"/>
      <x v="611"/>
    </i>
    <i r="1">
      <x v="37"/>
      <x v="14"/>
      <x v="289"/>
      <x v="1308"/>
      <x v="611"/>
    </i>
    <i r="2">
      <x v="68"/>
      <x v="289"/>
      <x v="3393"/>
      <x v="611"/>
    </i>
    <i r="1">
      <x v="38"/>
      <x v="14"/>
      <x v="289"/>
      <x v="2436"/>
      <x v="611"/>
    </i>
    <i r="1">
      <x v="40"/>
      <x v="2"/>
      <x v="289"/>
      <x v="3209"/>
      <x v="611"/>
    </i>
    <i r="2">
      <x v="14"/>
      <x v="289"/>
      <x v="1195"/>
      <x v="611"/>
    </i>
    <i r="2">
      <x v="22"/>
      <x v="404"/>
      <x v="3022"/>
      <x v="611"/>
    </i>
    <i>
      <x v="247"/>
      <x v="20"/>
      <x v="68"/>
      <x v="288"/>
      <x v="3201"/>
      <x v="611"/>
    </i>
    <i r="1">
      <x v="24"/>
      <x v="67"/>
      <x v="288"/>
      <x v="194"/>
      <x v="611"/>
    </i>
    <i r="1">
      <x v="27"/>
      <x v="2"/>
      <x v="288"/>
      <x v="3443"/>
      <x v="611"/>
    </i>
    <i r="1">
      <x v="32"/>
      <x v="68"/>
      <x v="288"/>
      <x v="2693"/>
      <x v="611"/>
    </i>
    <i r="1">
      <x v="40"/>
      <x v="22"/>
      <x v="397"/>
      <x v="3512"/>
      <x v="611"/>
    </i>
    <i r="3">
      <x v="411"/>
      <x v="3274"/>
      <x v="611"/>
    </i>
    <i r="3">
      <x v="428"/>
      <x v="3544"/>
      <x v="611"/>
    </i>
    <i r="3">
      <x v="430"/>
      <x v="3550"/>
      <x v="611"/>
    </i>
    <i>
      <x v="248"/>
      <x v="3"/>
      <x v="2"/>
      <x v="287"/>
      <x v="3443"/>
      <x v="611"/>
    </i>
    <i r="1">
      <x v="16"/>
      <x v="2"/>
      <x v="287"/>
      <x v="3209"/>
      <x v="611"/>
    </i>
    <i r="1">
      <x v="27"/>
      <x v="2"/>
      <x v="287"/>
      <x v="3209"/>
      <x v="611"/>
    </i>
    <i r="4">
      <x v="3443"/>
      <x v="611"/>
    </i>
    <i r="1">
      <x v="35"/>
      <x v="68"/>
      <x v="287"/>
      <x v="2460"/>
      <x v="611"/>
    </i>
    <i r="1">
      <x v="37"/>
      <x v="14"/>
      <x v="287"/>
      <x v="1520"/>
      <x v="611"/>
    </i>
    <i r="2">
      <x v="68"/>
      <x v="287"/>
      <x v="2930"/>
      <x v="611"/>
    </i>
    <i r="1">
      <x v="40"/>
      <x v="22"/>
      <x v="393"/>
      <x v="3537"/>
      <x v="611"/>
    </i>
    <i r="3">
      <x v="395"/>
      <x v="3514"/>
      <x v="611"/>
    </i>
    <i r="3">
      <x v="435"/>
      <x v="3518"/>
      <x v="611"/>
    </i>
    <i>
      <x v="249"/>
      <x v="1"/>
      <x v="23"/>
      <x v="286"/>
      <x v="2850"/>
      <x v="611"/>
    </i>
    <i r="1">
      <x v="2"/>
      <x v="14"/>
      <x v="285"/>
      <x v="1961"/>
      <x v="611"/>
    </i>
    <i r="1">
      <x v="3"/>
      <x v="2"/>
      <x v="285"/>
      <x v="3443"/>
      <x v="611"/>
    </i>
    <i r="2">
      <x v="23"/>
      <x v="286"/>
      <x v="1399"/>
      <x v="611"/>
    </i>
    <i r="4">
      <x v="1597"/>
      <x v="611"/>
    </i>
    <i r="4">
      <x v="1843"/>
      <x v="611"/>
    </i>
    <i r="4">
      <x v="1944"/>
      <x v="611"/>
    </i>
    <i r="4">
      <x v="2010"/>
      <x v="611"/>
    </i>
    <i r="4">
      <x v="2018"/>
      <x v="611"/>
    </i>
    <i r="4">
      <x v="2357"/>
      <x v="611"/>
    </i>
    <i r="4">
      <x v="2714"/>
      <x v="611"/>
    </i>
    <i r="4">
      <x v="2743"/>
      <x v="611"/>
    </i>
    <i r="4">
      <x v="2879"/>
      <x v="611"/>
    </i>
    <i r="4">
      <x v="3047"/>
      <x v="611"/>
    </i>
    <i r="4">
      <x v="3048"/>
      <x v="611"/>
    </i>
    <i r="4">
      <x v="3281"/>
      <x v="611"/>
    </i>
    <i r="1">
      <x v="13"/>
      <x v="2"/>
      <x v="285"/>
      <x v="3098"/>
      <x v="611"/>
    </i>
    <i r="1">
      <x v="16"/>
      <x v="2"/>
      <x v="285"/>
      <x v="2365"/>
      <x v="611"/>
    </i>
    <i r="2">
      <x v="23"/>
      <x v="286"/>
      <x v="1280"/>
      <x v="611"/>
    </i>
    <i r="1">
      <x v="18"/>
      <x v="23"/>
      <x v="286"/>
      <x v="424"/>
      <x v="611"/>
    </i>
    <i r="1">
      <x v="22"/>
      <x v="23"/>
      <x v="286"/>
      <x v="1239"/>
      <x v="611"/>
    </i>
    <i r="1">
      <x v="24"/>
      <x v="23"/>
      <x v="286"/>
      <x v="243"/>
      <x v="611"/>
    </i>
    <i r="1">
      <x v="25"/>
      <x v="23"/>
      <x v="286"/>
      <x v="1641"/>
      <x v="611"/>
    </i>
    <i r="1">
      <x v="27"/>
      <x v="2"/>
      <x v="285"/>
      <x v="3209"/>
      <x v="611"/>
    </i>
    <i r="2">
      <x v="23"/>
      <x v="286"/>
      <x v="249"/>
      <x v="611"/>
    </i>
    <i r="4">
      <x v="251"/>
      <x v="611"/>
    </i>
    <i r="4">
      <x v="279"/>
      <x v="611"/>
    </i>
    <i r="4">
      <x v="378"/>
      <x v="611"/>
    </i>
    <i r="4">
      <x v="381"/>
      <x v="611"/>
    </i>
    <i r="4">
      <x v="467"/>
      <x v="611"/>
    </i>
    <i r="4">
      <x v="499"/>
      <x v="611"/>
    </i>
    <i r="4">
      <x v="516"/>
      <x v="611"/>
    </i>
    <i r="4">
      <x v="559"/>
      <x v="611"/>
    </i>
    <i r="4">
      <x v="569"/>
      <x v="611"/>
    </i>
    <i r="4">
      <x v="667"/>
      <x v="611"/>
    </i>
    <i r="4">
      <x v="720"/>
      <x v="611"/>
    </i>
    <i r="4">
      <x v="759"/>
      <x v="611"/>
    </i>
    <i r="4">
      <x v="807"/>
      <x v="611"/>
    </i>
    <i r="4">
      <x v="877"/>
      <x v="611"/>
    </i>
    <i r="4">
      <x v="924"/>
      <x v="611"/>
    </i>
    <i r="4">
      <x v="934"/>
      <x v="611"/>
    </i>
    <i r="4">
      <x v="963"/>
      <x v="611"/>
    </i>
    <i r="4">
      <x v="992"/>
      <x v="611"/>
    </i>
    <i r="4">
      <x v="1138"/>
      <x v="611"/>
    </i>
    <i r="4">
      <x v="1153"/>
      <x v="611"/>
    </i>
    <i r="4">
      <x v="1213"/>
      <x v="611"/>
    </i>
    <i r="4">
      <x v="1314"/>
      <x v="611"/>
    </i>
    <i r="4">
      <x v="1644"/>
      <x v="611"/>
    </i>
    <i r="4">
      <x v="1736"/>
      <x v="611"/>
    </i>
    <i r="4">
      <x v="1790"/>
      <x v="611"/>
    </i>
    <i r="4">
      <x v="1921"/>
      <x v="611"/>
    </i>
    <i r="4">
      <x v="1973"/>
      <x v="611"/>
    </i>
    <i r="4">
      <x v="2358"/>
      <x v="611"/>
    </i>
    <i r="4">
      <x v="2512"/>
      <x v="611"/>
    </i>
    <i r="4">
      <x v="2544"/>
      <x v="611"/>
    </i>
    <i r="4">
      <x v="2548"/>
      <x v="611"/>
    </i>
    <i r="1">
      <x v="37"/>
      <x v="23"/>
      <x v="286"/>
      <x v="2368"/>
      <x v="611"/>
    </i>
    <i r="1">
      <x v="38"/>
      <x v="23"/>
      <x v="286"/>
      <x v="31"/>
      <x v="611"/>
    </i>
    <i r="1">
      <x v="40"/>
      <x v="22"/>
      <x v="403"/>
      <x v="2390"/>
      <x v="611"/>
    </i>
    <i r="3">
      <x v="408"/>
      <x v="3475"/>
      <x v="611"/>
    </i>
    <i r="3">
      <x v="428"/>
      <x v="3544"/>
      <x v="611"/>
    </i>
    <i r="3">
      <x v="432"/>
      <x v="3548"/>
      <x v="611"/>
    </i>
    <i r="2">
      <x v="23"/>
      <x v="286"/>
      <x v="1764"/>
      <x v="611"/>
    </i>
    <i r="4">
      <x v="1798"/>
      <x v="611"/>
    </i>
    <i r="4">
      <x v="1933"/>
      <x v="611"/>
    </i>
    <i r="4">
      <x v="1951"/>
      <x v="611"/>
    </i>
    <i r="4">
      <x v="2623"/>
      <x v="611"/>
    </i>
    <i r="4">
      <x v="3285"/>
      <x v="611"/>
    </i>
    <i>
      <x v="250"/>
      <x v="2"/>
      <x v="17"/>
      <x v="284"/>
      <x v="1640"/>
      <x v="611"/>
    </i>
    <i r="1">
      <x v="11"/>
      <x v="2"/>
      <x v="284"/>
      <x v="2667"/>
      <x v="611"/>
    </i>
    <i r="1">
      <x v="16"/>
      <x v="16"/>
      <x v="284"/>
      <x v="2035"/>
      <x v="611"/>
    </i>
    <i r="2">
      <x v="68"/>
      <x v="284"/>
      <x v="3376"/>
      <x v="611"/>
    </i>
    <i r="1">
      <x v="24"/>
      <x v="17"/>
      <x v="284"/>
      <x v="1307"/>
      <x v="611"/>
    </i>
    <i r="2">
      <x v="18"/>
      <x v="284"/>
      <x v="3142"/>
      <x v="611"/>
    </i>
    <i r="1">
      <x v="25"/>
      <x v="2"/>
      <x v="284"/>
      <x v="3393"/>
      <x v="611"/>
    </i>
    <i r="2">
      <x v="68"/>
      <x v="284"/>
      <x v="3055"/>
      <x v="611"/>
    </i>
    <i r="1">
      <x v="27"/>
      <x v="2"/>
      <x v="284"/>
      <x v="3443"/>
      <x v="611"/>
    </i>
    <i r="1">
      <x v="33"/>
      <x v="17"/>
      <x v="284"/>
      <x v="2201"/>
      <x v="611"/>
    </i>
    <i r="1">
      <x v="38"/>
      <x v="18"/>
      <x v="284"/>
      <x v="581"/>
      <x v="611"/>
    </i>
    <i r="1">
      <x v="40"/>
      <x v="17"/>
      <x v="284"/>
      <x v="2970"/>
      <x v="611"/>
    </i>
    <i r="4">
      <x v="3273"/>
      <x v="611"/>
    </i>
    <i r="2">
      <x v="18"/>
      <x v="284"/>
      <x v="1546"/>
      <x v="611"/>
    </i>
    <i r="4">
      <x v="1976"/>
      <x v="611"/>
    </i>
    <i r="4">
      <x v="2665"/>
      <x v="611"/>
    </i>
    <i r="4">
      <x v="2750"/>
      <x v="611"/>
    </i>
    <i r="4">
      <x v="3177"/>
      <x v="611"/>
    </i>
    <i r="4">
      <x v="3297"/>
      <x v="611"/>
    </i>
    <i r="2">
      <x v="22"/>
      <x v="383"/>
      <x v="3548"/>
      <x v="611"/>
    </i>
    <i r="3">
      <x v="386"/>
      <x v="3550"/>
      <x v="611"/>
    </i>
    <i>
      <x v="251"/>
      <x v="3"/>
      <x v="2"/>
      <x v="283"/>
      <x v="3443"/>
      <x v="611"/>
    </i>
    <i r="2">
      <x v="68"/>
      <x v="283"/>
      <x v="691"/>
      <x v="611"/>
    </i>
    <i r="4">
      <x v="1080"/>
      <x v="611"/>
    </i>
    <i r="1">
      <x v="15"/>
      <x v="68"/>
      <x v="283"/>
      <x v="3407"/>
      <x v="611"/>
    </i>
    <i r="1">
      <x v="24"/>
      <x v="17"/>
      <x v="283"/>
      <x v="2337"/>
      <x v="611"/>
    </i>
    <i r="1">
      <x v="27"/>
      <x v="2"/>
      <x v="283"/>
      <x v="3209"/>
      <x v="611"/>
    </i>
    <i r="4">
      <x v="3443"/>
      <x v="611"/>
    </i>
    <i r="2">
      <x v="68"/>
      <x v="283"/>
      <x v="912"/>
      <x v="611"/>
    </i>
    <i r="1">
      <x v="30"/>
      <x v="14"/>
      <x v="283"/>
      <x v="451"/>
      <x v="611"/>
    </i>
    <i r="2">
      <x v="17"/>
      <x v="283"/>
      <x v="3530"/>
      <x v="611"/>
    </i>
    <i r="1">
      <x v="33"/>
      <x v="17"/>
      <x v="283"/>
      <x v="3436"/>
      <x v="611"/>
    </i>
    <i r="1">
      <x v="37"/>
      <x v="68"/>
      <x v="283"/>
      <x v="2930"/>
      <x v="611"/>
    </i>
    <i r="1">
      <x v="40"/>
      <x v="18"/>
      <x v="283"/>
      <x v="2624"/>
      <x v="611"/>
    </i>
    <i r="4">
      <x v="2930"/>
      <x v="611"/>
    </i>
    <i r="2">
      <x v="19"/>
      <x v="283"/>
      <x v="2617"/>
      <x v="611"/>
    </i>
    <i r="2">
      <x v="22"/>
      <x v="410"/>
      <x v="3259"/>
      <x v="611"/>
    </i>
    <i r="3">
      <x v="428"/>
      <x v="3544"/>
      <x v="611"/>
    </i>
    <i r="3">
      <x v="434"/>
      <x v="3259"/>
      <x v="611"/>
    </i>
    <i>
      <x v="252"/>
      <x v="37"/>
      <x v="19"/>
      <x v="282"/>
      <x v="3564"/>
      <x v="559"/>
    </i>
    <i>
      <x v="253"/>
      <x v="1"/>
      <x v="14"/>
      <x v="281"/>
      <x v="2097"/>
      <x v="611"/>
    </i>
    <i r="1">
      <x v="2"/>
      <x v="14"/>
      <x v="281"/>
      <x v="3091"/>
      <x v="611"/>
    </i>
    <i r="2">
      <x v="68"/>
      <x v="281"/>
      <x v="2889"/>
      <x v="611"/>
    </i>
    <i r="1">
      <x v="3"/>
      <x v="2"/>
      <x v="281"/>
      <x v="3443"/>
      <x v="611"/>
    </i>
    <i r="1">
      <x v="4"/>
      <x v="68"/>
      <x v="281"/>
      <x v="2676"/>
      <x v="611"/>
    </i>
    <i r="1">
      <x v="16"/>
      <x v="68"/>
      <x v="281"/>
      <x v="3404"/>
      <x v="611"/>
    </i>
    <i r="1">
      <x v="25"/>
      <x v="2"/>
      <x v="281"/>
      <x v="3331"/>
      <x v="611"/>
    </i>
    <i r="1">
      <x v="27"/>
      <x v="2"/>
      <x v="281"/>
      <x v="2486"/>
      <x v="611"/>
    </i>
    <i r="4">
      <x v="2969"/>
      <x v="611"/>
    </i>
    <i r="4">
      <x v="3209"/>
      <x v="611"/>
    </i>
    <i r="4">
      <x v="3443"/>
      <x v="611"/>
    </i>
    <i r="1">
      <x v="40"/>
      <x v="22"/>
      <x v="387"/>
      <x v="3475"/>
      <x v="611"/>
    </i>
    <i r="3">
      <x v="397"/>
      <x v="3546"/>
      <x v="611"/>
    </i>
    <i r="2">
      <x v="68"/>
      <x v="281"/>
      <x v="2382"/>
      <x v="611"/>
    </i>
    <i r="4">
      <x v="3509"/>
      <x v="611"/>
    </i>
    <i>
      <x v="254"/>
      <x v="3"/>
      <x v="2"/>
      <x v="279"/>
      <x v="3209"/>
      <x v="611"/>
    </i>
    <i r="4">
      <x v="3443"/>
      <x v="611"/>
    </i>
    <i r="1">
      <x v="9"/>
      <x v="14"/>
      <x v="279"/>
      <x v="151"/>
      <x v="611"/>
    </i>
    <i r="1">
      <x v="24"/>
      <x v="2"/>
      <x v="279"/>
      <x v="420"/>
      <x v="611"/>
    </i>
    <i r="1">
      <x v="27"/>
      <x v="2"/>
      <x v="279"/>
      <x v="2150"/>
      <x v="611"/>
    </i>
    <i r="4">
      <x v="2486"/>
      <x v="611"/>
    </i>
    <i r="4">
      <x v="2690"/>
      <x v="611"/>
    </i>
    <i r="4">
      <x v="2969"/>
      <x v="611"/>
    </i>
    <i r="4">
      <x v="3209"/>
      <x v="611"/>
    </i>
    <i r="4">
      <x v="3443"/>
      <x v="611"/>
    </i>
    <i r="2">
      <x v="51"/>
      <x v="280"/>
      <x v="2091"/>
      <x v="611"/>
    </i>
    <i r="4">
      <x v="3082"/>
      <x v="611"/>
    </i>
    <i r="1">
      <x v="34"/>
      <x v="68"/>
      <x v="279"/>
      <x v="1296"/>
      <x v="611"/>
    </i>
    <i r="1">
      <x v="37"/>
      <x v="2"/>
      <x v="279"/>
      <x v="3393"/>
      <x v="611"/>
    </i>
    <i r="2">
      <x v="68"/>
      <x v="279"/>
      <x v="3517"/>
      <x v="611"/>
    </i>
    <i r="1">
      <x v="38"/>
      <x v="51"/>
      <x v="280"/>
      <x v="2058"/>
      <x v="611"/>
    </i>
    <i r="1">
      <x v="40"/>
      <x v="14"/>
      <x v="279"/>
      <x v="2209"/>
      <x v="611"/>
    </i>
    <i r="4">
      <x v="2957"/>
      <x v="611"/>
    </i>
    <i r="2">
      <x v="17"/>
      <x v="279"/>
      <x v="1701"/>
      <x v="611"/>
    </i>
    <i r="2">
      <x v="22"/>
      <x v="392"/>
      <x v="3539"/>
      <x v="611"/>
    </i>
    <i r="3">
      <x v="397"/>
      <x v="3546"/>
      <x v="611"/>
    </i>
    <i r="3">
      <x v="446"/>
      <x v="3460"/>
      <x v="611"/>
    </i>
    <i r="2">
      <x v="68"/>
      <x v="279"/>
      <x v="3341"/>
      <x v="611"/>
    </i>
    <i>
      <x v="255"/>
      <x v="1"/>
      <x v="68"/>
      <x v="278"/>
      <x v="3109"/>
      <x v="611"/>
    </i>
    <i r="1">
      <x v="3"/>
      <x v="2"/>
      <x v="278"/>
      <x v="3443"/>
      <x v="611"/>
    </i>
    <i r="1">
      <x v="13"/>
      <x v="68"/>
      <x v="278"/>
      <x v="85"/>
      <x v="611"/>
    </i>
    <i r="1">
      <x v="25"/>
      <x v="14"/>
      <x v="278"/>
      <x v="42"/>
      <x v="611"/>
    </i>
    <i r="1">
      <x v="27"/>
      <x v="2"/>
      <x v="278"/>
      <x v="2150"/>
      <x v="611"/>
    </i>
    <i r="4">
      <x v="2305"/>
      <x v="611"/>
    </i>
    <i r="4">
      <x v="2486"/>
      <x v="611"/>
    </i>
    <i r="4">
      <x v="2969"/>
      <x v="611"/>
    </i>
    <i r="4">
      <x v="3209"/>
      <x v="611"/>
    </i>
    <i r="4">
      <x v="3443"/>
      <x v="611"/>
    </i>
    <i r="1">
      <x v="40"/>
      <x v="14"/>
      <x v="278"/>
      <x v="2965"/>
      <x v="611"/>
    </i>
    <i r="2">
      <x v="17"/>
      <x v="278"/>
      <x v="2061"/>
      <x v="611"/>
    </i>
    <i r="2">
      <x v="18"/>
      <x v="278"/>
      <x v="2698"/>
      <x v="611"/>
    </i>
    <i r="4">
      <x v="2762"/>
      <x v="611"/>
    </i>
    <i r="2">
      <x v="22"/>
      <x v="430"/>
      <x v="3179"/>
      <x v="611"/>
    </i>
    <i r="2">
      <x v="68"/>
      <x v="278"/>
      <x v="3341"/>
      <x v="611"/>
    </i>
    <i>
      <x v="256"/>
      <x v="1"/>
      <x v="19"/>
      <x v="277"/>
      <x v="767"/>
      <x v="611"/>
    </i>
    <i r="1">
      <x v="20"/>
      <x v="14"/>
      <x v="277"/>
      <x v="1966"/>
      <x v="611"/>
    </i>
    <i r="1">
      <x v="27"/>
      <x v="2"/>
      <x v="277"/>
      <x v="2305"/>
      <x v="611"/>
    </i>
    <i r="4">
      <x v="2690"/>
      <x v="611"/>
    </i>
    <i r="4">
      <x v="2969"/>
      <x v="611"/>
    </i>
    <i r="4">
      <x v="3209"/>
      <x v="611"/>
    </i>
    <i r="4">
      <x v="3443"/>
      <x v="611"/>
    </i>
    <i r="1">
      <x v="32"/>
      <x v="19"/>
      <x v="277"/>
      <x v="1166"/>
      <x v="611"/>
    </i>
    <i r="1">
      <x v="40"/>
      <x v="17"/>
      <x v="277"/>
      <x v="3394"/>
      <x v="611"/>
    </i>
    <i r="2">
      <x v="18"/>
      <x v="277"/>
      <x v="2423"/>
      <x v="611"/>
    </i>
    <i r="4">
      <x v="2826"/>
      <x v="611"/>
    </i>
    <i>
      <x v="257"/>
      <x v="3"/>
      <x v="2"/>
      <x v="276"/>
      <x v="3443"/>
      <x v="611"/>
    </i>
    <i r="1">
      <x v="5"/>
      <x v="68"/>
      <x v="276"/>
      <x v="2382"/>
      <x v="611"/>
    </i>
    <i r="1">
      <x v="16"/>
      <x v="2"/>
      <x v="276"/>
      <x v="3098"/>
      <x v="611"/>
    </i>
    <i r="1">
      <x v="18"/>
      <x v="19"/>
      <x v="276"/>
      <x v="3564"/>
      <x v="563"/>
    </i>
    <i r="1">
      <x v="20"/>
      <x v="67"/>
      <x v="276"/>
      <x v="593"/>
      <x v="611"/>
    </i>
    <i r="2">
      <x v="68"/>
      <x v="276"/>
      <x v="296"/>
      <x v="611"/>
    </i>
    <i r="1">
      <x v="24"/>
      <x v="68"/>
      <x v="276"/>
      <x v="107"/>
      <x v="611"/>
    </i>
    <i r="1">
      <x v="25"/>
      <x v="67"/>
      <x v="276"/>
      <x v="1009"/>
      <x v="611"/>
    </i>
    <i r="2">
      <x v="68"/>
      <x v="276"/>
      <x v="549"/>
      <x v="611"/>
    </i>
    <i r="1">
      <x v="27"/>
      <x v="2"/>
      <x v="276"/>
      <x v="2969"/>
      <x v="611"/>
    </i>
    <i r="4">
      <x v="3209"/>
      <x v="611"/>
    </i>
    <i r="4">
      <x v="3443"/>
      <x v="611"/>
    </i>
    <i r="1">
      <x v="30"/>
      <x v="68"/>
      <x v="276"/>
      <x v="2473"/>
      <x v="611"/>
    </i>
    <i r="1">
      <x v="31"/>
      <x v="68"/>
      <x v="276"/>
      <x v="3464"/>
      <x v="611"/>
    </i>
    <i r="1">
      <x v="33"/>
      <x v="68"/>
      <x v="276"/>
      <x v="1633"/>
      <x v="611"/>
    </i>
    <i r="1">
      <x v="34"/>
      <x v="68"/>
      <x v="276"/>
      <x v="1437"/>
      <x v="611"/>
    </i>
    <i r="1">
      <x v="35"/>
      <x v="67"/>
      <x v="276"/>
      <x v="198"/>
      <x v="611"/>
    </i>
    <i r="2">
      <x v="68"/>
      <x v="276"/>
      <x v="89"/>
      <x v="611"/>
    </i>
    <i r="1">
      <x v="37"/>
      <x v="68"/>
      <x v="276"/>
      <x v="3029"/>
      <x v="611"/>
    </i>
    <i r="1">
      <x v="38"/>
      <x v="2"/>
      <x v="276"/>
      <x v="1357"/>
      <x v="611"/>
    </i>
    <i r="2">
      <x v="14"/>
      <x v="276"/>
      <x v="2466"/>
      <x v="611"/>
    </i>
    <i r="1">
      <x v="40"/>
      <x v="2"/>
      <x v="276"/>
      <x v="2140"/>
      <x v="611"/>
    </i>
    <i r="4">
      <x v="3443"/>
      <x v="611"/>
    </i>
    <i r="2">
      <x v="22"/>
      <x v="418"/>
      <x v="2896"/>
      <x v="611"/>
    </i>
    <i r="3">
      <x v="444"/>
      <x v="3198"/>
      <x v="611"/>
    </i>
    <i r="2">
      <x v="67"/>
      <x v="276"/>
      <x v="1150"/>
      <x v="611"/>
    </i>
    <i r="2">
      <x v="68"/>
      <x v="276"/>
      <x v="1114"/>
      <x v="611"/>
    </i>
    <i>
      <x v="258"/>
      <x v="12"/>
      <x v="68"/>
      <x v="275"/>
      <x v="2434"/>
      <x v="611"/>
    </i>
    <i r="1">
      <x v="14"/>
      <x v="18"/>
      <x v="275"/>
      <x v="1931"/>
      <x v="611"/>
    </i>
    <i r="1">
      <x v="15"/>
      <x v="17"/>
      <x v="275"/>
      <x v="1937"/>
      <x v="611"/>
    </i>
    <i r="1">
      <x v="16"/>
      <x v="68"/>
      <x v="275"/>
      <x v="3452"/>
      <x v="611"/>
    </i>
    <i r="1">
      <x v="24"/>
      <x v="14"/>
      <x v="275"/>
      <x v="3211"/>
      <x v="611"/>
    </i>
    <i r="2">
      <x v="18"/>
      <x v="275"/>
      <x v="3000"/>
      <x v="611"/>
    </i>
    <i r="1">
      <x v="27"/>
      <x v="2"/>
      <x v="275"/>
      <x v="2305"/>
      <x v="611"/>
    </i>
    <i r="4">
      <x v="2690"/>
      <x v="611"/>
    </i>
    <i r="4">
      <x v="3209"/>
      <x v="611"/>
    </i>
    <i r="1">
      <x v="28"/>
      <x v="17"/>
      <x v="275"/>
      <x v="1886"/>
      <x v="611"/>
    </i>
    <i r="1">
      <x v="40"/>
      <x v="18"/>
      <x v="275"/>
      <x v="1800"/>
      <x v="611"/>
    </i>
    <i r="4">
      <x v="1890"/>
      <x v="611"/>
    </i>
    <i r="4">
      <x v="2219"/>
      <x v="611"/>
    </i>
    <i r="4">
      <x v="2423"/>
      <x v="611"/>
    </i>
    <i r="4">
      <x v="2457"/>
      <x v="611"/>
    </i>
    <i r="2">
      <x v="22"/>
      <x v="378"/>
      <x v="3544"/>
      <x v="611"/>
    </i>
    <i r="3">
      <x v="383"/>
      <x v="3527"/>
      <x v="611"/>
    </i>
    <i r="3">
      <x v="384"/>
      <x v="3537"/>
      <x v="611"/>
    </i>
    <i r="3">
      <x v="388"/>
      <x v="3550"/>
      <x v="611"/>
    </i>
    <i r="3">
      <x v="396"/>
      <x v="3527"/>
      <x v="611"/>
    </i>
    <i r="3">
      <x v="406"/>
      <x v="3544"/>
      <x v="611"/>
    </i>
    <i r="3">
      <x v="418"/>
      <x v="2896"/>
      <x v="611"/>
    </i>
    <i>
      <x v="259"/>
      <x v="2"/>
      <x v="2"/>
      <x v="274"/>
      <x v="3036"/>
      <x v="611"/>
    </i>
    <i r="1">
      <x v="3"/>
      <x v="2"/>
      <x v="274"/>
      <x v="3209"/>
      <x v="611"/>
    </i>
    <i r="1">
      <x v="13"/>
      <x v="68"/>
      <x v="274"/>
      <x v="2150"/>
      <x v="611"/>
    </i>
    <i r="1">
      <x v="27"/>
      <x v="2"/>
      <x v="274"/>
      <x v="1539"/>
      <x v="611"/>
    </i>
    <i r="4">
      <x v="2150"/>
      <x v="611"/>
    </i>
    <i r="4">
      <x v="2690"/>
      <x v="611"/>
    </i>
    <i r="4">
      <x v="3209"/>
      <x v="611"/>
    </i>
    <i r="4">
      <x v="3443"/>
      <x v="611"/>
    </i>
    <i r="1">
      <x v="30"/>
      <x v="67"/>
      <x v="274"/>
      <x v="1286"/>
      <x v="611"/>
    </i>
    <i r="1">
      <x v="35"/>
      <x v="67"/>
      <x v="274"/>
      <x v="929"/>
      <x v="611"/>
    </i>
    <i r="1">
      <x v="37"/>
      <x v="14"/>
      <x v="274"/>
      <x v="1659"/>
      <x v="611"/>
    </i>
    <i r="1">
      <x v="40"/>
      <x v="22"/>
      <x v="397"/>
      <x v="3418"/>
      <x v="611"/>
    </i>
    <i r="3">
      <x v="430"/>
      <x v="3460"/>
      <x v="611"/>
    </i>
    <i r="2">
      <x v="68"/>
      <x v="274"/>
      <x v="3341"/>
      <x v="611"/>
    </i>
    <i>
      <x v="260"/>
      <x v="3"/>
      <x v="2"/>
      <x v="272"/>
      <x v="2690"/>
      <x v="611"/>
    </i>
    <i r="4">
      <x v="3443"/>
      <x v="611"/>
    </i>
    <i r="2">
      <x v="37"/>
      <x v="273"/>
      <x v="1034"/>
      <x v="611"/>
    </i>
    <i r="4">
      <x v="1349"/>
      <x v="611"/>
    </i>
    <i r="4">
      <x v="1506"/>
      <x v="611"/>
    </i>
    <i r="4">
      <x v="2065"/>
      <x v="611"/>
    </i>
    <i r="4">
      <x v="2293"/>
      <x v="611"/>
    </i>
    <i r="4">
      <x v="2332"/>
      <x v="611"/>
    </i>
    <i r="4">
      <x v="2660"/>
      <x v="611"/>
    </i>
    <i r="4">
      <x v="2772"/>
      <x v="611"/>
    </i>
    <i r="4">
      <x v="2878"/>
      <x v="611"/>
    </i>
    <i r="4">
      <x v="2927"/>
      <x v="611"/>
    </i>
    <i r="4">
      <x v="3042"/>
      <x v="611"/>
    </i>
    <i r="4">
      <x v="3180"/>
      <x v="611"/>
    </i>
    <i r="4">
      <x v="3398"/>
      <x v="611"/>
    </i>
    <i r="1">
      <x v="10"/>
      <x v="19"/>
      <x v="272"/>
      <x v="592"/>
      <x v="611"/>
    </i>
    <i r="1">
      <x v="12"/>
      <x v="37"/>
      <x v="273"/>
      <x v="1081"/>
      <x v="611"/>
    </i>
    <i r="1">
      <x v="13"/>
      <x v="37"/>
      <x v="273"/>
      <x v="3308"/>
      <x v="611"/>
    </i>
    <i r="1">
      <x v="15"/>
      <x v="37"/>
      <x v="273"/>
      <x v="426"/>
      <x v="611"/>
    </i>
    <i r="1">
      <x v="16"/>
      <x v="37"/>
      <x v="273"/>
      <x v="49"/>
      <x v="611"/>
    </i>
    <i r="1">
      <x v="18"/>
      <x v="37"/>
      <x v="273"/>
      <x v="403"/>
      <x v="611"/>
    </i>
    <i r="1">
      <x v="22"/>
      <x v="37"/>
      <x v="273"/>
      <x v="2268"/>
      <x v="611"/>
    </i>
    <i r="1">
      <x v="24"/>
      <x v="37"/>
      <x v="273"/>
      <x v="7"/>
      <x v="611"/>
    </i>
    <i r="1">
      <x v="25"/>
      <x v="68"/>
      <x v="272"/>
      <x v="2886"/>
      <x v="611"/>
    </i>
    <i r="1">
      <x v="27"/>
      <x v="2"/>
      <x v="272"/>
      <x v="2305"/>
      <x v="611"/>
    </i>
    <i r="4">
      <x v="2690"/>
      <x v="611"/>
    </i>
    <i r="4">
      <x v="3209"/>
      <x v="611"/>
    </i>
    <i r="4">
      <x v="3443"/>
      <x v="611"/>
    </i>
    <i r="2">
      <x v="37"/>
      <x v="273"/>
      <x v="307"/>
      <x v="611"/>
    </i>
    <i r="4">
      <x v="329"/>
      <x v="611"/>
    </i>
    <i r="4">
      <x v="402"/>
      <x v="611"/>
    </i>
    <i r="4">
      <x v="447"/>
      <x v="611"/>
    </i>
    <i r="4">
      <x v="464"/>
      <x v="611"/>
    </i>
    <i r="4">
      <x v="532"/>
      <x v="611"/>
    </i>
    <i r="4">
      <x v="535"/>
      <x v="611"/>
    </i>
    <i r="4">
      <x v="586"/>
      <x v="611"/>
    </i>
    <i r="4">
      <x v="598"/>
      <x v="611"/>
    </i>
    <i r="4">
      <x v="610"/>
      <x v="611"/>
    </i>
    <i r="4">
      <x v="621"/>
      <x v="611"/>
    </i>
    <i r="4">
      <x v="703"/>
      <x v="611"/>
    </i>
    <i r="4">
      <x v="724"/>
      <x v="611"/>
    </i>
    <i r="4">
      <x v="781"/>
      <x v="611"/>
    </i>
    <i r="4">
      <x v="914"/>
      <x v="611"/>
    </i>
    <i r="4">
      <x v="998"/>
      <x v="611"/>
    </i>
    <i r="4">
      <x v="1131"/>
      <x v="611"/>
    </i>
    <i r="4">
      <x v="1233"/>
      <x v="611"/>
    </i>
    <i r="4">
      <x v="1291"/>
      <x v="611"/>
    </i>
    <i r="4">
      <x v="1474"/>
      <x v="611"/>
    </i>
    <i r="4">
      <x v="1768"/>
      <x v="611"/>
    </i>
    <i r="4">
      <x v="1783"/>
      <x v="611"/>
    </i>
    <i r="4">
      <x v="1810"/>
      <x v="611"/>
    </i>
    <i r="4">
      <x v="1906"/>
      <x v="611"/>
    </i>
    <i r="4">
      <x v="2037"/>
      <x v="611"/>
    </i>
    <i r="4">
      <x v="2098"/>
      <x v="611"/>
    </i>
    <i r="4">
      <x v="2136"/>
      <x v="611"/>
    </i>
    <i r="4">
      <x v="2261"/>
      <x v="611"/>
    </i>
    <i r="4">
      <x v="2348"/>
      <x v="611"/>
    </i>
    <i r="4">
      <x v="2993"/>
      <x v="611"/>
    </i>
    <i r="4">
      <x v="3092"/>
      <x v="611"/>
    </i>
    <i r="4">
      <x v="3282"/>
      <x v="611"/>
    </i>
    <i r="4">
      <x v="3299"/>
      <x v="611"/>
    </i>
    <i r="4">
      <x v="3457"/>
      <x v="611"/>
    </i>
    <i r="1">
      <x v="33"/>
      <x v="18"/>
      <x v="272"/>
      <x v="3178"/>
      <x v="611"/>
    </i>
    <i r="2">
      <x v="19"/>
      <x v="272"/>
      <x v="583"/>
      <x v="611"/>
    </i>
    <i r="1">
      <x v="34"/>
      <x v="68"/>
      <x v="272"/>
      <x v="2385"/>
      <x v="611"/>
    </i>
    <i r="1">
      <x v="38"/>
      <x v="2"/>
      <x v="272"/>
      <x v="1357"/>
      <x v="611"/>
    </i>
    <i r="2">
      <x v="37"/>
      <x v="273"/>
      <x v="65"/>
      <x v="611"/>
    </i>
    <i r="1">
      <x v="40"/>
      <x v="18"/>
      <x v="272"/>
      <x v="2574"/>
      <x v="611"/>
    </i>
    <i r="4">
      <x v="2766"/>
      <x v="611"/>
    </i>
    <i r="2">
      <x v="22"/>
      <x v="394"/>
      <x v="3437"/>
      <x v="611"/>
    </i>
    <i r="3">
      <x v="397"/>
      <x v="3541"/>
      <x v="611"/>
    </i>
    <i r="3">
      <x v="399"/>
      <x v="3443"/>
      <x v="611"/>
    </i>
    <i r="3">
      <x v="416"/>
      <x v="2264"/>
      <x v="611"/>
    </i>
    <i r="3">
      <x v="433"/>
      <x v="3544"/>
      <x v="611"/>
    </i>
    <i r="3">
      <x v="434"/>
      <x v="3198"/>
      <x v="611"/>
    </i>
    <i r="3">
      <x v="443"/>
      <x v="3541"/>
      <x v="611"/>
    </i>
    <i r="3">
      <x v="445"/>
      <x v="3518"/>
      <x v="611"/>
    </i>
    <i r="2">
      <x v="37"/>
      <x v="273"/>
      <x v="1295"/>
      <x v="611"/>
    </i>
    <i r="4">
      <x v="1699"/>
      <x v="611"/>
    </i>
    <i r="4">
      <x v="2310"/>
      <x v="611"/>
    </i>
    <i r="4">
      <x v="2535"/>
      <x v="611"/>
    </i>
    <i r="4">
      <x v="2745"/>
      <x v="611"/>
    </i>
    <i>
      <x v="261"/>
      <x/>
      <x v="19"/>
      <x v="271"/>
      <x v="1410"/>
      <x v="611"/>
    </i>
    <i r="1">
      <x v="2"/>
      <x v="19"/>
      <x v="271"/>
      <x v="666"/>
      <x v="611"/>
    </i>
    <i r="1">
      <x v="3"/>
      <x v="2"/>
      <x v="271"/>
      <x v="3443"/>
      <x v="611"/>
    </i>
    <i r="1">
      <x v="16"/>
      <x v="68"/>
      <x v="271"/>
      <x v="2775"/>
      <x v="611"/>
    </i>
    <i r="1">
      <x v="24"/>
      <x v="68"/>
      <x v="271"/>
      <x v="1701"/>
      <x v="611"/>
    </i>
    <i r="1">
      <x v="27"/>
      <x v="2"/>
      <x v="271"/>
      <x v="2969"/>
      <x v="611"/>
    </i>
    <i r="4">
      <x v="3209"/>
      <x v="611"/>
    </i>
    <i r="1">
      <x v="28"/>
      <x v="19"/>
      <x v="271"/>
      <x v="2225"/>
      <x v="611"/>
    </i>
    <i r="1">
      <x v="37"/>
      <x v="19"/>
      <x v="271"/>
      <x v="1265"/>
      <x v="611"/>
    </i>
    <i r="1">
      <x v="38"/>
      <x v="19"/>
      <x v="271"/>
      <x v="368"/>
      <x v="611"/>
    </i>
    <i r="1">
      <x v="40"/>
      <x v="2"/>
      <x v="271"/>
      <x v="3443"/>
      <x v="611"/>
    </i>
    <i r="2">
      <x v="22"/>
      <x v="383"/>
      <x v="3418"/>
      <x v="611"/>
    </i>
    <i r="3">
      <x v="394"/>
      <x v="3418"/>
      <x v="611"/>
    </i>
    <i r="3">
      <x v="410"/>
      <x v="3198"/>
      <x v="611"/>
    </i>
    <i r="3">
      <x v="430"/>
      <x v="3546"/>
      <x v="611"/>
    </i>
    <i r="3">
      <x v="450"/>
      <x v="3509"/>
      <x v="611"/>
    </i>
    <i r="2">
      <x v="68"/>
      <x v="271"/>
      <x v="2400"/>
      <x v="611"/>
    </i>
    <i>
      <x v="262"/>
      <x v="40"/>
      <x v="22"/>
      <x v="395"/>
      <x v="3482"/>
      <x v="611"/>
    </i>
    <i r="3">
      <x v="418"/>
      <x v="2896"/>
      <x v="611"/>
    </i>
    <i r="3">
      <x v="422"/>
      <x v="3514"/>
      <x v="611"/>
    </i>
    <i>
      <x v="263"/>
      <x v="2"/>
      <x v="17"/>
      <x v="269"/>
      <x v="1792"/>
      <x v="611"/>
    </i>
    <i r="1">
      <x v="3"/>
      <x v="2"/>
      <x v="269"/>
      <x v="2969"/>
      <x v="611"/>
    </i>
    <i r="4">
      <x v="3443"/>
      <x v="611"/>
    </i>
    <i r="1">
      <x v="16"/>
      <x v="68"/>
      <x v="269"/>
      <x v="3443"/>
      <x v="611"/>
    </i>
    <i r="1">
      <x v="24"/>
      <x v="51"/>
      <x v="270"/>
      <x v="275"/>
      <x v="611"/>
    </i>
    <i r="1">
      <x v="27"/>
      <x v="2"/>
      <x v="269"/>
      <x v="2969"/>
      <x v="611"/>
    </i>
    <i r="4">
      <x v="3443"/>
      <x v="611"/>
    </i>
    <i r="1">
      <x v="32"/>
      <x v="19"/>
      <x v="269"/>
      <x v="2250"/>
      <x v="611"/>
    </i>
    <i r="1">
      <x v="37"/>
      <x v="68"/>
      <x v="269"/>
      <x v="3450"/>
      <x v="611"/>
    </i>
    <i r="1">
      <x v="40"/>
      <x v="17"/>
      <x v="269"/>
      <x v="2670"/>
      <x v="611"/>
    </i>
    <i r="2">
      <x v="18"/>
      <x v="269"/>
      <x v="1512"/>
      <x v="611"/>
    </i>
    <i r="4">
      <x v="1864"/>
      <x v="611"/>
    </i>
    <i r="4">
      <x v="1899"/>
      <x v="611"/>
    </i>
    <i r="4">
      <x v="2086"/>
      <x v="611"/>
    </i>
    <i r="4">
      <x v="2961"/>
      <x v="611"/>
    </i>
    <i r="4">
      <x v="2978"/>
      <x v="611"/>
    </i>
    <i r="4">
      <x v="3454"/>
      <x v="611"/>
    </i>
    <i r="2">
      <x v="68"/>
      <x v="269"/>
      <x v="2690"/>
      <x v="611"/>
    </i>
    <i r="4">
      <x v="3341"/>
      <x v="611"/>
    </i>
    <i>
      <x v="264"/>
      <x v="2"/>
      <x v="18"/>
      <x v="268"/>
      <x v="244"/>
      <x v="611"/>
    </i>
    <i r="1">
      <x v="24"/>
      <x v="62"/>
      <x v="268"/>
      <x v="18"/>
      <x v="611"/>
    </i>
    <i r="2">
      <x v="64"/>
      <x v="371"/>
      <x v="3564"/>
      <x v="41"/>
    </i>
    <i r="1">
      <x v="27"/>
      <x v="68"/>
      <x v="268"/>
      <x v="289"/>
      <x v="611"/>
    </i>
    <i r="4">
      <x v="1080"/>
      <x v="611"/>
    </i>
    <i r="4">
      <x v="1497"/>
      <x v="611"/>
    </i>
    <i r="1">
      <x v="30"/>
      <x v="62"/>
      <x v="268"/>
      <x v="170"/>
      <x v="611"/>
    </i>
    <i>
      <x v="265"/>
      <x v="3"/>
      <x v="2"/>
      <x v="267"/>
      <x v="3209"/>
      <x v="611"/>
    </i>
    <i r="4">
      <x v="3443"/>
      <x v="611"/>
    </i>
    <i r="1">
      <x v="5"/>
      <x v="68"/>
      <x v="267"/>
      <x v="3022"/>
      <x v="611"/>
    </i>
    <i r="1">
      <x v="10"/>
      <x v="68"/>
      <x v="267"/>
      <x v="3274"/>
      <x v="611"/>
    </i>
    <i r="1">
      <x v="15"/>
      <x v="14"/>
      <x v="267"/>
      <x v="1657"/>
      <x v="611"/>
    </i>
    <i r="1">
      <x v="16"/>
      <x v="68"/>
      <x v="267"/>
      <x v="3393"/>
      <x v="611"/>
    </i>
    <i r="1">
      <x v="20"/>
      <x v="14"/>
      <x v="267"/>
      <x v="2748"/>
      <x v="611"/>
    </i>
    <i r="1">
      <x v="24"/>
      <x v="62"/>
      <x v="267"/>
      <x v="2"/>
      <x v="611"/>
    </i>
    <i r="2">
      <x v="68"/>
      <x v="267"/>
      <x v="2738"/>
      <x v="611"/>
    </i>
    <i r="1">
      <x v="27"/>
      <x v="2"/>
      <x v="267"/>
      <x v="1701"/>
      <x v="611"/>
    </i>
    <i r="4">
      <x v="2969"/>
      <x v="611"/>
    </i>
    <i r="4">
      <x v="3209"/>
      <x v="611"/>
    </i>
    <i r="4">
      <x v="3443"/>
      <x v="611"/>
    </i>
    <i r="1">
      <x v="37"/>
      <x v="68"/>
      <x v="267"/>
      <x v="3450"/>
      <x v="611"/>
    </i>
    <i r="1">
      <x v="38"/>
      <x v="14"/>
      <x v="267"/>
      <x v="2342"/>
      <x v="611"/>
    </i>
    <i r="1">
      <x v="40"/>
      <x v="2"/>
      <x v="267"/>
      <x v="3443"/>
      <x v="611"/>
    </i>
    <i r="2">
      <x v="21"/>
      <x v="398"/>
      <x v="3509"/>
      <x v="611"/>
    </i>
    <i r="2">
      <x v="22"/>
      <x v="428"/>
      <x v="3393"/>
      <x v="611"/>
    </i>
    <i>
      <x v="266"/>
      <x v="3"/>
      <x v="2"/>
      <x v="266"/>
      <x v="3443"/>
      <x v="611"/>
    </i>
    <i r="1">
      <x v="5"/>
      <x v="17"/>
      <x v="266"/>
      <x v="2232"/>
      <x v="611"/>
    </i>
    <i r="1">
      <x v="10"/>
      <x v="68"/>
      <x v="266"/>
      <x v="1127"/>
      <x v="611"/>
    </i>
    <i r="1">
      <x v="16"/>
      <x v="68"/>
      <x v="266"/>
      <x v="53"/>
      <x v="611"/>
    </i>
    <i r="1">
      <x v="18"/>
      <x v="68"/>
      <x v="266"/>
      <x v="1227"/>
      <x v="611"/>
    </i>
    <i r="1">
      <x v="20"/>
      <x v="68"/>
      <x v="266"/>
      <x v="529"/>
      <x v="611"/>
    </i>
    <i r="1">
      <x v="24"/>
      <x v="2"/>
      <x v="266"/>
      <x v="2369"/>
      <x v="611"/>
    </i>
    <i r="2">
      <x v="17"/>
      <x v="266"/>
      <x v="1813"/>
      <x v="611"/>
    </i>
    <i r="2">
      <x v="68"/>
      <x v="266"/>
      <x v="910"/>
      <x v="611"/>
    </i>
    <i r="1">
      <x v="25"/>
      <x v="19"/>
      <x v="266"/>
      <x v="55"/>
      <x v="611"/>
    </i>
    <i r="2">
      <x v="68"/>
      <x v="266"/>
      <x v="480"/>
      <x v="611"/>
    </i>
    <i r="1">
      <x v="27"/>
      <x v="2"/>
      <x v="266"/>
      <x v="2690"/>
      <x v="611"/>
    </i>
    <i r="4">
      <x v="3209"/>
      <x v="611"/>
    </i>
    <i r="4">
      <x v="3443"/>
      <x v="611"/>
    </i>
    <i r="1">
      <x v="31"/>
      <x v="19"/>
      <x v="266"/>
      <x v="2572"/>
      <x v="611"/>
    </i>
    <i r="1">
      <x v="32"/>
      <x v="68"/>
      <x v="266"/>
      <x v="2528"/>
      <x v="611"/>
    </i>
    <i r="1">
      <x v="34"/>
      <x v="68"/>
      <x v="266"/>
      <x v="620"/>
      <x v="611"/>
    </i>
    <i r="1">
      <x v="35"/>
      <x v="2"/>
      <x v="266"/>
      <x v="2042"/>
      <x v="611"/>
    </i>
    <i r="2">
      <x v="67"/>
      <x v="266"/>
      <x v="1935"/>
      <x v="611"/>
    </i>
    <i r="2">
      <x v="68"/>
      <x v="266"/>
      <x v="105"/>
      <x v="611"/>
    </i>
    <i r="1">
      <x v="37"/>
      <x v="67"/>
      <x v="266"/>
      <x v="1935"/>
      <x v="611"/>
    </i>
    <i r="1">
      <x v="40"/>
      <x v="17"/>
      <x v="266"/>
      <x v="1164"/>
      <x v="611"/>
    </i>
    <i r="4">
      <x v="1429"/>
      <x v="611"/>
    </i>
    <i r="4">
      <x v="1621"/>
      <x v="611"/>
    </i>
    <i r="4">
      <x v="2970"/>
      <x v="611"/>
    </i>
    <i r="2">
      <x v="18"/>
      <x v="266"/>
      <x v="1364"/>
      <x v="611"/>
    </i>
    <i r="4">
      <x v="1752"/>
      <x v="611"/>
    </i>
    <i r="4">
      <x v="1799"/>
      <x v="611"/>
    </i>
    <i r="4">
      <x v="1841"/>
      <x v="611"/>
    </i>
    <i r="4">
      <x v="1987"/>
      <x v="611"/>
    </i>
    <i r="4">
      <x v="2032"/>
      <x v="611"/>
    </i>
    <i r="4">
      <x v="2656"/>
      <x v="611"/>
    </i>
    <i r="4">
      <x v="2814"/>
      <x v="611"/>
    </i>
    <i r="4">
      <x v="2981"/>
      <x v="611"/>
    </i>
    <i r="4">
      <x v="3041"/>
      <x v="611"/>
    </i>
    <i r="2">
      <x v="22"/>
      <x v="408"/>
      <x v="3530"/>
      <x v="611"/>
    </i>
    <i r="3">
      <x v="450"/>
      <x v="3546"/>
      <x v="611"/>
    </i>
    <i r="2">
      <x v="67"/>
      <x v="266"/>
      <x v="886"/>
      <x v="611"/>
    </i>
    <i r="2">
      <x v="68"/>
      <x v="266"/>
      <x v="3424"/>
      <x v="611"/>
    </i>
    <i>
      <x v="267"/>
      <x v="3"/>
      <x v="2"/>
      <x v="265"/>
      <x v="3209"/>
      <x v="611"/>
    </i>
    <i r="1">
      <x v="16"/>
      <x v="68"/>
      <x v="265"/>
      <x v="3272"/>
      <x v="611"/>
    </i>
    <i r="1">
      <x v="27"/>
      <x v="2"/>
      <x v="265"/>
      <x v="1621"/>
      <x v="611"/>
    </i>
    <i r="4">
      <x v="1814"/>
      <x v="611"/>
    </i>
    <i r="4">
      <x v="2305"/>
      <x v="611"/>
    </i>
    <i r="4">
      <x v="2486"/>
      <x v="611"/>
    </i>
    <i r="4">
      <x v="2690"/>
      <x v="611"/>
    </i>
    <i r="4">
      <x v="3209"/>
      <x v="611"/>
    </i>
    <i r="4">
      <x v="3443"/>
      <x v="611"/>
    </i>
    <i r="1">
      <x v="37"/>
      <x v="2"/>
      <x v="265"/>
      <x v="3393"/>
      <x v="611"/>
    </i>
    <i r="2">
      <x v="14"/>
      <x v="265"/>
      <x v="2900"/>
      <x v="611"/>
    </i>
    <i r="2">
      <x v="68"/>
      <x v="265"/>
      <x v="3517"/>
      <x v="611"/>
    </i>
    <i r="1">
      <x v="40"/>
      <x v="2"/>
      <x v="265"/>
      <x v="3443"/>
      <x v="611"/>
    </i>
    <i r="2">
      <x v="22"/>
      <x v="387"/>
      <x v="3542"/>
      <x v="611"/>
    </i>
    <i>
      <x v="268"/>
      <x v="4"/>
      <x v="68"/>
      <x v="264"/>
      <x v="2231"/>
      <x v="611"/>
    </i>
    <i r="1">
      <x v="12"/>
      <x v="14"/>
      <x v="264"/>
      <x v="780"/>
      <x v="611"/>
    </i>
    <i r="1">
      <x v="24"/>
      <x v="17"/>
      <x v="264"/>
      <x v="3072"/>
      <x v="611"/>
    </i>
    <i r="1">
      <x v="25"/>
      <x v="2"/>
      <x v="264"/>
      <x v="2271"/>
      <x v="611"/>
    </i>
    <i r="1">
      <x v="27"/>
      <x v="2"/>
      <x v="264"/>
      <x v="1701"/>
      <x v="611"/>
    </i>
    <i r="4">
      <x v="2027"/>
      <x v="611"/>
    </i>
    <i r="4">
      <x v="2150"/>
      <x v="611"/>
    </i>
    <i r="4">
      <x v="2486"/>
      <x v="611"/>
    </i>
    <i r="4">
      <x v="2690"/>
      <x v="611"/>
    </i>
    <i r="4">
      <x v="2969"/>
      <x v="611"/>
    </i>
    <i r="4">
      <x v="3209"/>
      <x v="611"/>
    </i>
    <i r="4">
      <x v="3443"/>
      <x v="611"/>
    </i>
    <i r="2">
      <x v="68"/>
      <x v="264"/>
      <x v="618"/>
      <x v="611"/>
    </i>
    <i r="1">
      <x v="32"/>
      <x v="68"/>
      <x v="264"/>
      <x v="970"/>
      <x v="611"/>
    </i>
    <i r="1">
      <x v="34"/>
      <x v="68"/>
      <x v="264"/>
      <x v="1857"/>
      <x v="611"/>
    </i>
    <i r="1">
      <x v="37"/>
      <x v="68"/>
      <x v="264"/>
      <x v="3513"/>
      <x v="611"/>
    </i>
    <i r="1">
      <x v="40"/>
      <x v="2"/>
      <x v="264"/>
      <x v="3209"/>
      <x v="611"/>
    </i>
    <i r="2">
      <x v="18"/>
      <x v="264"/>
      <x v="1668"/>
      <x v="611"/>
    </i>
    <i r="4">
      <x v="1978"/>
      <x v="611"/>
    </i>
    <i r="4">
      <x v="2156"/>
      <x v="611"/>
    </i>
    <i r="4">
      <x v="2289"/>
      <x v="611"/>
    </i>
    <i r="4">
      <x v="2716"/>
      <x v="611"/>
    </i>
    <i r="4">
      <x v="2947"/>
      <x v="611"/>
    </i>
    <i r="4">
      <x v="3398"/>
      <x v="611"/>
    </i>
    <i r="2">
      <x v="22"/>
      <x v="401"/>
      <x v="3535"/>
      <x v="611"/>
    </i>
    <i r="3">
      <x v="403"/>
      <x v="3039"/>
      <x v="611"/>
    </i>
    <i r="3">
      <x v="425"/>
      <x v="3537"/>
      <x v="611"/>
    </i>
    <i>
      <x v="269"/>
      <x v="2"/>
      <x v="2"/>
      <x v="262"/>
      <x v="1171"/>
      <x v="611"/>
    </i>
    <i r="1">
      <x v="3"/>
      <x v="2"/>
      <x v="262"/>
      <x v="3443"/>
      <x v="611"/>
    </i>
    <i r="1">
      <x v="5"/>
      <x v="14"/>
      <x v="262"/>
      <x v="2748"/>
      <x v="611"/>
    </i>
    <i r="1">
      <x v="15"/>
      <x v="2"/>
      <x v="262"/>
      <x v="3069"/>
      <x v="611"/>
    </i>
    <i r="1">
      <x v="20"/>
      <x v="16"/>
      <x v="262"/>
      <x v="1749"/>
      <x v="611"/>
    </i>
    <i r="2">
      <x v="68"/>
      <x v="262"/>
      <x v="3002"/>
      <x v="611"/>
    </i>
    <i r="1">
      <x v="25"/>
      <x v="68"/>
      <x v="262"/>
      <x v="2886"/>
      <x v="611"/>
    </i>
    <i r="1">
      <x v="27"/>
      <x v="2"/>
      <x v="262"/>
      <x v="1814"/>
      <x v="611"/>
    </i>
    <i r="4">
      <x v="2150"/>
      <x v="611"/>
    </i>
    <i r="4">
      <x v="2969"/>
      <x v="611"/>
    </i>
    <i r="4">
      <x v="3209"/>
      <x v="611"/>
    </i>
    <i r="4">
      <x v="3443"/>
      <x v="611"/>
    </i>
    <i r="2">
      <x v="59"/>
      <x v="263"/>
      <x v="1460"/>
      <x v="611"/>
    </i>
    <i r="2">
      <x v="68"/>
      <x v="262"/>
      <x v="1240"/>
      <x v="611"/>
    </i>
    <i r="1">
      <x v="28"/>
      <x v="17"/>
      <x v="262"/>
      <x v="3506"/>
      <x v="611"/>
    </i>
    <i r="1">
      <x v="32"/>
      <x v="68"/>
      <x v="262"/>
      <x v="652"/>
      <x v="611"/>
    </i>
    <i r="1">
      <x v="38"/>
      <x v="17"/>
      <x v="262"/>
      <x v="1267"/>
      <x v="611"/>
    </i>
    <i r="1">
      <x v="40"/>
      <x v="17"/>
      <x v="262"/>
      <x v="2590"/>
      <x v="611"/>
    </i>
    <i r="2">
      <x v="18"/>
      <x v="262"/>
      <x v="1154"/>
      <x v="611"/>
    </i>
    <i r="4">
      <x v="2022"/>
      <x v="611"/>
    </i>
    <i r="4">
      <x v="2192"/>
      <x v="611"/>
    </i>
    <i r="4">
      <x v="2433"/>
      <x v="611"/>
    </i>
    <i r="4">
      <x v="2568"/>
      <x v="611"/>
    </i>
    <i r="4">
      <x v="2912"/>
      <x v="611"/>
    </i>
    <i r="2">
      <x v="21"/>
      <x v="398"/>
      <x v="3393"/>
      <x v="611"/>
    </i>
    <i r="2">
      <x v="22"/>
      <x v="403"/>
      <x v="3039"/>
      <x v="611"/>
    </i>
    <i>
      <x v="270"/>
      <x v="15"/>
      <x v="14"/>
      <x v="261"/>
      <x v="1735"/>
      <x v="611"/>
    </i>
    <i r="1">
      <x v="27"/>
      <x v="2"/>
      <x v="261"/>
      <x v="2969"/>
      <x v="611"/>
    </i>
    <i r="4">
      <x v="3209"/>
      <x v="611"/>
    </i>
    <i r="4">
      <x v="3443"/>
      <x v="611"/>
    </i>
    <i r="1">
      <x v="34"/>
      <x v="68"/>
      <x v="261"/>
      <x v="2536"/>
      <x v="611"/>
    </i>
    <i r="1">
      <x v="37"/>
      <x v="68"/>
      <x v="261"/>
      <x v="2969"/>
      <x v="611"/>
    </i>
    <i r="1">
      <x v="38"/>
      <x v="2"/>
      <x v="261"/>
      <x v="3324"/>
      <x v="611"/>
    </i>
    <i r="2">
      <x v="17"/>
      <x v="261"/>
      <x v="3564"/>
      <x v="393"/>
    </i>
    <i r="1">
      <x v="40"/>
      <x v="22"/>
      <x v="378"/>
      <x v="3512"/>
      <x v="611"/>
    </i>
    <i r="3">
      <x v="419"/>
      <x v="3200"/>
      <x v="611"/>
    </i>
    <i r="3">
      <x v="427"/>
      <x v="3528"/>
      <x v="611"/>
    </i>
    <i r="2">
      <x v="68"/>
      <x v="261"/>
      <x v="3341"/>
      <x v="611"/>
    </i>
    <i>
      <x v="271"/>
      <x v="2"/>
      <x v="2"/>
      <x v="260"/>
      <x v="3253"/>
      <x v="611"/>
    </i>
    <i r="1">
      <x v="3"/>
      <x v="2"/>
      <x v="260"/>
      <x v="3443"/>
      <x v="611"/>
    </i>
    <i r="1">
      <x v="15"/>
      <x v="19"/>
      <x v="260"/>
      <x v="2788"/>
      <x v="611"/>
    </i>
    <i r="1">
      <x v="18"/>
      <x v="68"/>
      <x v="260"/>
      <x v="3443"/>
      <x v="611"/>
    </i>
    <i r="1">
      <x v="24"/>
      <x v="17"/>
      <x v="260"/>
      <x v="2766"/>
      <x v="611"/>
    </i>
    <i r="1">
      <x v="27"/>
      <x v="2"/>
      <x v="260"/>
      <x v="2150"/>
      <x v="611"/>
    </i>
    <i r="4">
      <x v="3209"/>
      <x v="611"/>
    </i>
    <i r="4">
      <x v="3443"/>
      <x v="611"/>
    </i>
    <i r="1">
      <x v="38"/>
      <x v="62"/>
      <x v="260"/>
      <x v="1673"/>
      <x v="611"/>
    </i>
    <i r="1">
      <x v="40"/>
      <x v="2"/>
      <x v="260"/>
      <x v="2969"/>
      <x v="611"/>
    </i>
    <i r="2">
      <x v="18"/>
      <x v="260"/>
      <x v="2402"/>
      <x v="611"/>
    </i>
    <i r="4">
      <x v="2499"/>
      <x v="611"/>
    </i>
    <i r="4">
      <x v="2669"/>
      <x v="611"/>
    </i>
    <i r="4">
      <x v="2670"/>
      <x v="611"/>
    </i>
    <i r="4">
      <x v="3084"/>
      <x v="611"/>
    </i>
    <i r="2">
      <x v="22"/>
      <x v="412"/>
      <x v="3550"/>
      <x v="611"/>
    </i>
    <i r="3">
      <x v="431"/>
      <x v="3499"/>
      <x v="611"/>
    </i>
    <i r="2">
      <x v="68"/>
      <x v="260"/>
      <x v="2086"/>
      <x v="611"/>
    </i>
    <i r="4">
      <x v="3501"/>
      <x v="611"/>
    </i>
    <i>
      <x v="272"/>
      <x v="1"/>
      <x v="68"/>
      <x v="258"/>
      <x v="3387"/>
      <x v="611"/>
    </i>
    <i r="1">
      <x v="2"/>
      <x v="17"/>
      <x v="258"/>
      <x v="256"/>
      <x v="611"/>
    </i>
    <i r="2">
      <x v="18"/>
      <x v="258"/>
      <x v="3507"/>
      <x v="611"/>
    </i>
    <i r="1">
      <x v="3"/>
      <x v="2"/>
      <x v="258"/>
      <x v="3443"/>
      <x v="611"/>
    </i>
    <i r="2">
      <x v="33"/>
      <x v="259"/>
      <x v="694"/>
      <x v="611"/>
    </i>
    <i r="4">
      <x v="715"/>
      <x v="611"/>
    </i>
    <i r="4">
      <x v="1263"/>
      <x v="611"/>
    </i>
    <i r="4">
      <x v="1508"/>
      <x v="611"/>
    </i>
    <i r="4">
      <x v="1514"/>
      <x v="611"/>
    </i>
    <i r="4">
      <x v="2084"/>
      <x v="611"/>
    </i>
    <i r="4">
      <x v="2417"/>
      <x v="611"/>
    </i>
    <i r="4">
      <x v="2485"/>
      <x v="611"/>
    </i>
    <i r="4">
      <x v="2539"/>
      <x v="611"/>
    </i>
    <i r="4">
      <x v="2680"/>
      <x v="611"/>
    </i>
    <i r="4">
      <x v="2689"/>
      <x v="611"/>
    </i>
    <i r="4">
      <x v="2841"/>
      <x v="611"/>
    </i>
    <i r="4">
      <x v="2856"/>
      <x v="611"/>
    </i>
    <i r="4">
      <x v="2914"/>
      <x v="611"/>
    </i>
    <i r="4">
      <x v="3266"/>
      <x v="611"/>
    </i>
    <i r="4">
      <x v="3325"/>
      <x v="611"/>
    </i>
    <i r="4">
      <x v="3404"/>
      <x v="611"/>
    </i>
    <i r="1">
      <x v="13"/>
      <x v="33"/>
      <x v="259"/>
      <x v="2522"/>
      <x v="611"/>
    </i>
    <i r="1">
      <x v="15"/>
      <x v="33"/>
      <x v="259"/>
      <x v="398"/>
      <x v="611"/>
    </i>
    <i r="1">
      <x v="16"/>
      <x v="14"/>
      <x v="258"/>
      <x v="1788"/>
      <x v="611"/>
    </i>
    <i r="2">
      <x v="33"/>
      <x v="259"/>
      <x v="48"/>
      <x v="611"/>
    </i>
    <i r="2">
      <x v="68"/>
      <x v="258"/>
      <x v="2977"/>
      <x v="611"/>
    </i>
    <i r="1">
      <x v="18"/>
      <x v="14"/>
      <x v="258"/>
      <x v="1995"/>
      <x v="611"/>
    </i>
    <i r="2">
      <x v="33"/>
      <x v="259"/>
      <x v="97"/>
      <x v="611"/>
    </i>
    <i r="1">
      <x v="22"/>
      <x v="33"/>
      <x v="259"/>
      <x v="3028"/>
      <x v="611"/>
    </i>
    <i r="1">
      <x v="24"/>
      <x v="33"/>
      <x v="259"/>
      <x v="45"/>
      <x v="611"/>
    </i>
    <i r="1">
      <x v="27"/>
      <x v="2"/>
      <x v="258"/>
      <x v="3209"/>
      <x v="611"/>
    </i>
    <i r="2">
      <x v="33"/>
      <x v="259"/>
      <x v="135"/>
      <x v="611"/>
    </i>
    <i r="4">
      <x v="285"/>
      <x v="611"/>
    </i>
    <i r="4">
      <x v="292"/>
      <x v="611"/>
    </i>
    <i r="4">
      <x v="346"/>
      <x v="611"/>
    </i>
    <i r="4">
      <x v="347"/>
      <x v="611"/>
    </i>
    <i r="4">
      <x v="367"/>
      <x v="611"/>
    </i>
    <i r="4">
      <x v="507"/>
      <x v="611"/>
    </i>
    <i r="4">
      <x v="519"/>
      <x v="611"/>
    </i>
    <i r="4">
      <x v="633"/>
      <x v="611"/>
    </i>
    <i r="4">
      <x v="640"/>
      <x v="611"/>
    </i>
    <i r="4">
      <x v="642"/>
      <x v="611"/>
    </i>
    <i r="4">
      <x v="651"/>
      <x v="611"/>
    </i>
    <i r="4">
      <x v="660"/>
      <x v="611"/>
    </i>
    <i r="4">
      <x v="752"/>
      <x v="611"/>
    </i>
    <i r="4">
      <x v="842"/>
      <x v="611"/>
    </i>
    <i r="4">
      <x v="866"/>
      <x v="611"/>
    </i>
    <i r="4">
      <x v="961"/>
      <x v="611"/>
    </i>
    <i r="4">
      <x v="1072"/>
      <x v="611"/>
    </i>
    <i r="4">
      <x v="1330"/>
      <x v="611"/>
    </i>
    <i r="4">
      <x v="1380"/>
      <x v="611"/>
    </i>
    <i r="4">
      <x v="1690"/>
      <x v="611"/>
    </i>
    <i r="4">
      <x v="2932"/>
      <x v="611"/>
    </i>
    <i r="4">
      <x v="3391"/>
      <x v="611"/>
    </i>
    <i r="4">
      <x v="3405"/>
      <x v="611"/>
    </i>
    <i r="1">
      <x v="28"/>
      <x v="17"/>
      <x v="258"/>
      <x v="1663"/>
      <x v="611"/>
    </i>
    <i r="1">
      <x v="30"/>
      <x v="33"/>
      <x v="259"/>
      <x v="672"/>
      <x v="611"/>
    </i>
    <i r="1">
      <x v="37"/>
      <x v="33"/>
      <x v="259"/>
      <x v="3135"/>
      <x v="611"/>
    </i>
    <i r="2">
      <x v="68"/>
      <x v="258"/>
      <x v="3272"/>
      <x v="611"/>
    </i>
    <i r="1">
      <x v="38"/>
      <x v="33"/>
      <x v="259"/>
      <x v="156"/>
      <x v="611"/>
    </i>
    <i r="1">
      <x v="40"/>
      <x v="2"/>
      <x v="258"/>
      <x v="2690"/>
      <x v="611"/>
    </i>
    <i r="2">
      <x v="14"/>
      <x v="258"/>
      <x v="2748"/>
      <x v="611"/>
    </i>
    <i r="4">
      <x v="2928"/>
      <x v="611"/>
    </i>
    <i r="2">
      <x v="17"/>
      <x v="258"/>
      <x v="3410"/>
      <x v="611"/>
    </i>
    <i r="2">
      <x v="18"/>
      <x v="258"/>
      <x v="1635"/>
      <x v="611"/>
    </i>
    <i r="4">
      <x v="1915"/>
      <x v="611"/>
    </i>
    <i r="4">
      <x v="2363"/>
      <x v="611"/>
    </i>
    <i r="4">
      <x v="3064"/>
      <x v="611"/>
    </i>
    <i r="4">
      <x v="3125"/>
      <x v="611"/>
    </i>
    <i r="4">
      <x v="3275"/>
      <x v="611"/>
    </i>
    <i r="2">
      <x v="22"/>
      <x v="416"/>
      <x v="3239"/>
      <x v="611"/>
    </i>
    <i r="3">
      <x v="434"/>
      <x v="3409"/>
      <x v="611"/>
    </i>
    <i r="3">
      <x v="435"/>
      <x v="3341"/>
      <x v="611"/>
    </i>
    <i r="2">
      <x v="33"/>
      <x v="259"/>
      <x v="570"/>
      <x v="611"/>
    </i>
    <i r="4">
      <x v="1720"/>
      <x v="611"/>
    </i>
    <i r="4">
      <x v="1743"/>
      <x v="611"/>
    </i>
    <i r="4">
      <x v="1759"/>
      <x v="611"/>
    </i>
    <i r="4">
      <x v="1880"/>
      <x v="611"/>
    </i>
    <i r="4">
      <x v="1977"/>
      <x v="611"/>
    </i>
    <i r="4">
      <x v="2199"/>
      <x v="611"/>
    </i>
    <i r="4">
      <x v="2535"/>
      <x v="611"/>
    </i>
    <i r="2">
      <x v="68"/>
      <x v="258"/>
      <x v="3341"/>
      <x v="611"/>
    </i>
    <i>
      <x v="273"/>
      <x v="40"/>
      <x v="22"/>
      <x v="425"/>
      <x v="3485"/>
      <x v="611"/>
    </i>
    <i>
      <x v="274"/>
      <x v="3"/>
      <x v="2"/>
      <x v="257"/>
      <x v="2969"/>
      <x v="611"/>
    </i>
    <i r="4">
      <x v="3443"/>
      <x v="611"/>
    </i>
    <i r="1">
      <x v="24"/>
      <x v="16"/>
      <x v="257"/>
      <x v="2264"/>
      <x v="611"/>
    </i>
    <i r="2">
      <x v="17"/>
      <x v="257"/>
      <x v="2014"/>
      <x v="611"/>
    </i>
    <i r="1">
      <x v="27"/>
      <x v="2"/>
      <x v="257"/>
      <x v="2305"/>
      <x v="611"/>
    </i>
    <i r="4">
      <x v="2486"/>
      <x v="611"/>
    </i>
    <i r="4">
      <x v="3209"/>
      <x v="611"/>
    </i>
    <i r="4">
      <x v="3443"/>
      <x v="611"/>
    </i>
    <i r="1">
      <x v="37"/>
      <x v="68"/>
      <x v="257"/>
      <x v="3360"/>
      <x v="611"/>
    </i>
    <i r="1">
      <x v="40"/>
      <x v="2"/>
      <x v="257"/>
      <x v="3443"/>
      <x v="611"/>
    </i>
    <i r="2">
      <x v="18"/>
      <x v="257"/>
      <x v="2617"/>
      <x v="611"/>
    </i>
    <i r="4">
      <x v="2940"/>
      <x v="611"/>
    </i>
    <i r="2">
      <x v="22"/>
      <x v="418"/>
      <x v="2896"/>
      <x v="611"/>
    </i>
    <i r="3">
      <x v="434"/>
      <x v="3523"/>
      <x v="611"/>
    </i>
    <i r="3">
      <x v="450"/>
      <x v="3537"/>
      <x v="611"/>
    </i>
    <i>
      <x v="275"/>
      <x v="13"/>
      <x v="68"/>
      <x v="256"/>
      <x v="2930"/>
      <x v="611"/>
    </i>
    <i r="1">
      <x v="37"/>
      <x v="68"/>
      <x v="256"/>
      <x v="3150"/>
      <x v="611"/>
    </i>
    <i r="1">
      <x v="40"/>
      <x v="2"/>
      <x v="256"/>
      <x v="3443"/>
      <x v="611"/>
    </i>
    <i r="2">
      <x v="18"/>
      <x v="256"/>
      <x v="3564"/>
      <x v="603"/>
    </i>
    <i r="2">
      <x v="22"/>
      <x v="418"/>
      <x v="2896"/>
      <x v="611"/>
    </i>
    <i r="3">
      <x v="420"/>
      <x v="3537"/>
      <x v="611"/>
    </i>
    <i r="2">
      <x v="68"/>
      <x v="256"/>
      <x v="3341"/>
      <x v="611"/>
    </i>
    <i>
      <x v="276"/>
      <x v="2"/>
      <x v="16"/>
      <x v="255"/>
      <x v="797"/>
      <x v="611"/>
    </i>
    <i r="2">
      <x v="68"/>
      <x v="255"/>
      <x v="3371"/>
      <x v="611"/>
    </i>
    <i r="1">
      <x v="9"/>
      <x v="68"/>
      <x v="255"/>
      <x v="846"/>
      <x v="611"/>
    </i>
    <i r="1">
      <x v="24"/>
      <x v="18"/>
      <x v="255"/>
      <x v="3010"/>
      <x v="611"/>
    </i>
    <i r="1">
      <x v="25"/>
      <x v="2"/>
      <x v="255"/>
      <x v="1289"/>
      <x v="611"/>
    </i>
    <i r="1">
      <x v="27"/>
      <x v="2"/>
      <x v="255"/>
      <x v="2027"/>
      <x v="611"/>
    </i>
    <i r="4">
      <x v="2486"/>
      <x v="611"/>
    </i>
    <i r="4">
      <x v="3209"/>
      <x v="611"/>
    </i>
    <i r="4">
      <x v="3443"/>
      <x v="611"/>
    </i>
    <i r="2">
      <x v="68"/>
      <x v="255"/>
      <x v="1218"/>
      <x v="611"/>
    </i>
    <i r="1">
      <x v="33"/>
      <x v="68"/>
      <x v="255"/>
      <x v="1373"/>
      <x v="611"/>
    </i>
    <i r="1">
      <x v="37"/>
      <x v="2"/>
      <x v="255"/>
      <x v="3393"/>
      <x v="611"/>
    </i>
    <i r="1">
      <x v="40"/>
      <x v="2"/>
      <x v="255"/>
      <x v="1356"/>
      <x v="611"/>
    </i>
    <i r="2">
      <x v="16"/>
      <x v="255"/>
      <x v="2264"/>
      <x v="611"/>
    </i>
    <i r="2">
      <x v="17"/>
      <x v="255"/>
      <x v="2009"/>
      <x v="611"/>
    </i>
    <i r="2">
      <x v="18"/>
      <x v="255"/>
      <x v="1268"/>
      <x v="611"/>
    </i>
    <i r="4">
      <x v="1405"/>
      <x v="611"/>
    </i>
    <i r="4">
      <x v="1653"/>
      <x v="611"/>
    </i>
    <i r="4">
      <x v="2712"/>
      <x v="611"/>
    </i>
    <i r="4">
      <x v="3016"/>
      <x v="611"/>
    </i>
    <i r="4">
      <x v="3117"/>
      <x v="611"/>
    </i>
    <i r="4">
      <x v="3432"/>
      <x v="611"/>
    </i>
    <i r="2">
      <x v="22"/>
      <x v="387"/>
      <x v="3432"/>
      <x v="611"/>
    </i>
    <i r="3">
      <x v="444"/>
      <x v="3537"/>
      <x v="611"/>
    </i>
    <i>
      <x v="277"/>
      <x/>
      <x v="19"/>
      <x v="254"/>
      <x v="3564"/>
      <x v="431"/>
    </i>
    <i r="1">
      <x v="2"/>
      <x v="19"/>
      <x v="254"/>
      <x v="3564"/>
      <x v="268"/>
    </i>
    <i r="1">
      <x v="3"/>
      <x v="2"/>
      <x v="254"/>
      <x v="3443"/>
      <x v="611"/>
    </i>
    <i r="2">
      <x v="68"/>
      <x v="254"/>
      <x v="1080"/>
      <x v="611"/>
    </i>
    <i r="1">
      <x v="16"/>
      <x v="68"/>
      <x v="254"/>
      <x v="3070"/>
      <x v="611"/>
    </i>
    <i r="1">
      <x v="20"/>
      <x v="14"/>
      <x v="254"/>
      <x v="2486"/>
      <x v="611"/>
    </i>
    <i r="1">
      <x v="25"/>
      <x v="2"/>
      <x v="254"/>
      <x v="1172"/>
      <x v="611"/>
    </i>
    <i r="1">
      <x v="27"/>
      <x v="2"/>
      <x v="254"/>
      <x v="2305"/>
      <x v="611"/>
    </i>
    <i r="4">
      <x v="2486"/>
      <x v="611"/>
    </i>
    <i r="4">
      <x v="2969"/>
      <x v="611"/>
    </i>
    <i r="4">
      <x v="3209"/>
      <x v="611"/>
    </i>
    <i r="4">
      <x v="3443"/>
      <x v="611"/>
    </i>
    <i r="2">
      <x v="68"/>
      <x v="254"/>
      <x v="289"/>
      <x v="611"/>
    </i>
    <i r="1">
      <x v="28"/>
      <x v="19"/>
      <x v="254"/>
      <x v="3564"/>
      <x v="608"/>
    </i>
    <i r="1">
      <x v="31"/>
      <x v="19"/>
      <x v="254"/>
      <x v="3564"/>
      <x v="566"/>
    </i>
    <i r="1">
      <x v="34"/>
      <x v="68"/>
      <x v="254"/>
      <x v="2264"/>
      <x v="611"/>
    </i>
    <i r="1">
      <x v="37"/>
      <x v="19"/>
      <x v="254"/>
      <x v="3564"/>
      <x v="360"/>
    </i>
    <i r="1">
      <x v="38"/>
      <x v="19"/>
      <x v="254"/>
      <x v="3564"/>
      <x v="190"/>
    </i>
    <i r="1">
      <x v="40"/>
      <x v="17"/>
      <x v="254"/>
      <x v="1486"/>
      <x v="611"/>
    </i>
    <i r="2">
      <x v="22"/>
      <x v="389"/>
      <x v="3509"/>
      <x v="611"/>
    </i>
    <i r="3">
      <x v="404"/>
      <x v="3022"/>
      <x v="611"/>
    </i>
    <i r="3">
      <x v="430"/>
      <x v="3537"/>
      <x v="611"/>
    </i>
    <i r="2">
      <x v="68"/>
      <x v="254"/>
      <x v="1497"/>
      <x v="611"/>
    </i>
    <i>
      <x v="278"/>
      <x/>
      <x v="19"/>
      <x v="252"/>
      <x v="1069"/>
      <x v="611"/>
    </i>
    <i r="1">
      <x v="2"/>
      <x v="19"/>
      <x v="252"/>
      <x v="280"/>
      <x v="611"/>
    </i>
    <i r="1">
      <x v="13"/>
      <x v="68"/>
      <x v="252"/>
      <x v="2038"/>
      <x v="611"/>
    </i>
    <i r="1">
      <x v="15"/>
      <x v="68"/>
      <x v="252"/>
      <x v="2969"/>
      <x v="611"/>
    </i>
    <i r="1">
      <x v="18"/>
      <x v="68"/>
      <x v="252"/>
      <x v="1544"/>
      <x v="611"/>
    </i>
    <i r="1">
      <x v="20"/>
      <x v="67"/>
      <x v="252"/>
      <x v="2868"/>
      <x v="611"/>
    </i>
    <i r="1">
      <x v="22"/>
      <x v="68"/>
      <x v="252"/>
      <x v="2318"/>
      <x v="611"/>
    </i>
    <i r="1">
      <x v="24"/>
      <x v="68"/>
      <x v="252"/>
      <x v="2969"/>
      <x v="611"/>
    </i>
    <i r="1">
      <x v="28"/>
      <x v="19"/>
      <x v="252"/>
      <x v="3556"/>
      <x v="611"/>
    </i>
    <i r="1">
      <x v="31"/>
      <x v="2"/>
      <x v="252"/>
      <x v="1883"/>
      <x v="611"/>
    </i>
    <i r="2">
      <x v="19"/>
      <x v="252"/>
      <x v="2347"/>
      <x v="611"/>
    </i>
    <i r="1">
      <x v="37"/>
      <x v="19"/>
      <x v="252"/>
      <x v="613"/>
      <x v="611"/>
    </i>
    <i r="2">
      <x v="68"/>
      <x v="252"/>
      <x v="3093"/>
      <x v="611"/>
    </i>
    <i r="1">
      <x v="38"/>
      <x v="19"/>
      <x v="252"/>
      <x v="119"/>
      <x v="611"/>
    </i>
    <i r="2">
      <x v="59"/>
      <x v="253"/>
      <x v="3545"/>
      <x v="611"/>
    </i>
    <i r="1">
      <x v="40"/>
      <x v="22"/>
      <x v="404"/>
      <x v="3022"/>
      <x v="611"/>
    </i>
    <i r="3">
      <x v="445"/>
      <x v="3422"/>
      <x v="611"/>
    </i>
    <i>
      <x v="279"/>
      <x v="10"/>
      <x v="14"/>
      <x v="251"/>
      <x v="412"/>
      <x v="611"/>
    </i>
    <i r="1">
      <x v="11"/>
      <x v="2"/>
      <x v="251"/>
      <x v="3329"/>
      <x v="611"/>
    </i>
    <i r="1">
      <x v="18"/>
      <x v="68"/>
      <x v="251"/>
      <x v="2924"/>
      <x v="611"/>
    </i>
    <i r="1">
      <x v="24"/>
      <x v="14"/>
      <x v="251"/>
      <x v="1998"/>
      <x v="611"/>
    </i>
    <i r="1">
      <x v="27"/>
      <x v="2"/>
      <x v="251"/>
      <x v="1621"/>
      <x v="611"/>
    </i>
    <i r="4">
      <x v="1814"/>
      <x v="611"/>
    </i>
    <i r="4">
      <x v="2027"/>
      <x v="611"/>
    </i>
    <i r="4">
      <x v="2150"/>
      <x v="611"/>
    </i>
    <i r="4">
      <x v="2486"/>
      <x v="611"/>
    </i>
    <i r="4">
      <x v="2690"/>
      <x v="611"/>
    </i>
    <i r="4">
      <x v="2969"/>
      <x v="611"/>
    </i>
    <i r="4">
      <x v="3209"/>
      <x v="611"/>
    </i>
    <i r="4">
      <x v="3443"/>
      <x v="611"/>
    </i>
    <i r="1">
      <x v="40"/>
      <x v="68"/>
      <x v="251"/>
      <x v="2486"/>
      <x v="611"/>
    </i>
    <i r="4">
      <x v="3341"/>
      <x v="611"/>
    </i>
    <i>
      <x v="280"/>
      <x v="13"/>
      <x v="19"/>
      <x v="250"/>
      <x v="3564"/>
      <x v="597"/>
    </i>
    <i r="1">
      <x v="27"/>
      <x v="2"/>
      <x v="250"/>
      <x v="2150"/>
      <x v="611"/>
    </i>
    <i r="1">
      <x v="40"/>
      <x v="68"/>
      <x v="250"/>
      <x v="3123"/>
      <x v="611"/>
    </i>
    <i>
      <x v="281"/>
      <x v="1"/>
      <x v="17"/>
      <x v="249"/>
      <x v="2012"/>
      <x v="611"/>
    </i>
    <i r="1">
      <x v="3"/>
      <x v="2"/>
      <x v="249"/>
      <x v="3443"/>
      <x v="611"/>
    </i>
    <i r="1">
      <x v="16"/>
      <x v="68"/>
      <x v="249"/>
      <x v="2164"/>
      <x v="611"/>
    </i>
    <i r="1">
      <x v="24"/>
      <x v="14"/>
      <x v="249"/>
      <x v="2673"/>
      <x v="611"/>
    </i>
    <i r="2">
      <x v="17"/>
      <x v="249"/>
      <x v="3564"/>
      <x v="531"/>
    </i>
    <i r="2">
      <x v="18"/>
      <x v="249"/>
      <x v="2686"/>
      <x v="611"/>
    </i>
    <i r="1">
      <x v="27"/>
      <x v="2"/>
      <x v="249"/>
      <x v="1909"/>
      <x v="611"/>
    </i>
    <i r="4">
      <x v="2150"/>
      <x v="611"/>
    </i>
    <i r="4">
      <x v="2969"/>
      <x v="611"/>
    </i>
    <i r="4">
      <x v="3209"/>
      <x v="611"/>
    </i>
    <i r="4">
      <x v="3443"/>
      <x v="611"/>
    </i>
    <i r="1">
      <x v="32"/>
      <x v="19"/>
      <x v="249"/>
      <x v="2617"/>
      <x v="611"/>
    </i>
    <i r="1">
      <x v="33"/>
      <x v="18"/>
      <x v="249"/>
      <x v="2996"/>
      <x v="611"/>
    </i>
    <i r="1">
      <x v="35"/>
      <x v="17"/>
      <x v="249"/>
      <x v="3051"/>
      <x v="611"/>
    </i>
    <i r="2">
      <x v="19"/>
      <x v="249"/>
      <x v="1018"/>
      <x v="611"/>
    </i>
    <i r="1">
      <x v="37"/>
      <x v="68"/>
      <x v="249"/>
      <x v="2735"/>
      <x v="611"/>
    </i>
    <i r="1">
      <x v="40"/>
      <x v="2"/>
      <x v="249"/>
      <x v="3443"/>
      <x v="611"/>
    </i>
    <i r="2">
      <x v="17"/>
      <x v="249"/>
      <x v="2452"/>
      <x v="611"/>
    </i>
    <i r="2">
      <x v="18"/>
      <x v="249"/>
      <x v="1734"/>
      <x v="611"/>
    </i>
    <i r="4">
      <x v="1778"/>
      <x v="611"/>
    </i>
    <i r="4">
      <x v="2141"/>
      <x v="611"/>
    </i>
    <i r="4">
      <x v="2435"/>
      <x v="611"/>
    </i>
    <i r="4">
      <x v="2554"/>
      <x v="611"/>
    </i>
    <i r="4">
      <x v="2704"/>
      <x v="611"/>
    </i>
    <i r="4">
      <x v="3361"/>
      <x v="611"/>
    </i>
    <i r="2">
      <x v="19"/>
      <x v="249"/>
      <x v="2817"/>
      <x v="611"/>
    </i>
    <i r="2">
      <x v="22"/>
      <x v="403"/>
      <x v="3039"/>
      <x v="611"/>
    </i>
    <i r="3">
      <x v="412"/>
      <x v="3387"/>
      <x v="611"/>
    </i>
    <i r="3">
      <x v="450"/>
      <x v="3549"/>
      <x v="611"/>
    </i>
    <i r="2">
      <x v="68"/>
      <x v="249"/>
      <x v="2725"/>
      <x v="611"/>
    </i>
    <i>
      <x v="282"/>
      <x v="3"/>
      <x v="2"/>
      <x v="248"/>
      <x v="2969"/>
      <x v="611"/>
    </i>
    <i r="4">
      <x v="3443"/>
      <x v="611"/>
    </i>
    <i r="1">
      <x v="16"/>
      <x v="68"/>
      <x v="248"/>
      <x v="3448"/>
      <x v="611"/>
    </i>
    <i r="1">
      <x v="18"/>
      <x v="62"/>
      <x v="248"/>
      <x v="2264"/>
      <x v="611"/>
    </i>
    <i r="1">
      <x v="19"/>
      <x v="14"/>
      <x v="248"/>
      <x v="343"/>
      <x v="611"/>
    </i>
    <i r="1">
      <x v="27"/>
      <x v="2"/>
      <x v="248"/>
      <x v="3209"/>
      <x v="611"/>
    </i>
    <i r="4">
      <x v="3443"/>
      <x v="611"/>
    </i>
    <i r="1">
      <x v="37"/>
      <x v="2"/>
      <x v="248"/>
      <x v="2090"/>
      <x v="611"/>
    </i>
    <i r="2">
      <x v="14"/>
      <x v="248"/>
      <x v="2665"/>
      <x v="611"/>
    </i>
    <i r="2">
      <x v="68"/>
      <x v="248"/>
      <x v="3393"/>
      <x v="611"/>
    </i>
    <i r="1">
      <x v="40"/>
      <x v="22"/>
      <x v="394"/>
      <x v="3418"/>
      <x v="611"/>
    </i>
    <i r="3">
      <x v="396"/>
      <x v="3186"/>
      <x v="611"/>
    </i>
    <i r="3">
      <x v="414"/>
      <x v="2622"/>
      <x v="611"/>
    </i>
    <i r="3">
      <x v="419"/>
      <x v="3198"/>
      <x v="611"/>
    </i>
    <i r="3">
      <x v="427"/>
      <x v="3050"/>
      <x v="611"/>
    </i>
    <i r="3">
      <x v="434"/>
      <x v="3198"/>
      <x v="611"/>
    </i>
    <i r="2">
      <x v="68"/>
      <x v="248"/>
      <x v="2513"/>
      <x v="611"/>
    </i>
    <i r="4">
      <x v="2748"/>
      <x v="611"/>
    </i>
    <i>
      <x v="283"/>
      <x v="3"/>
      <x v="2"/>
      <x v="247"/>
      <x v="2150"/>
      <x v="611"/>
    </i>
    <i r="1">
      <x v="10"/>
      <x v="19"/>
      <x v="247"/>
      <x v="3564"/>
      <x v="586"/>
    </i>
    <i r="1">
      <x v="12"/>
      <x v="19"/>
      <x v="247"/>
      <x v="3274"/>
      <x v="611"/>
    </i>
    <i r="1">
      <x v="27"/>
      <x v="2"/>
      <x v="247"/>
      <x v="2486"/>
      <x v="611"/>
    </i>
    <i r="4">
      <x v="3209"/>
      <x v="611"/>
    </i>
    <i r="4">
      <x v="3443"/>
      <x v="611"/>
    </i>
    <i r="1">
      <x v="32"/>
      <x v="68"/>
      <x v="247"/>
      <x v="2153"/>
      <x v="611"/>
    </i>
    <i r="1">
      <x v="40"/>
      <x v="17"/>
      <x v="247"/>
      <x v="3564"/>
      <x v="599"/>
    </i>
    <i r="2">
      <x v="22"/>
      <x v="410"/>
      <x v="3198"/>
      <x v="611"/>
    </i>
    <i>
      <x v="284"/>
      <x v="3"/>
      <x v="2"/>
      <x v="246"/>
      <x v="3443"/>
      <x v="611"/>
    </i>
    <i r="1">
      <x v="10"/>
      <x v="68"/>
      <x v="246"/>
      <x v="580"/>
      <x v="611"/>
    </i>
    <i r="1">
      <x v="12"/>
      <x v="68"/>
      <x v="246"/>
      <x v="3509"/>
      <x v="611"/>
    </i>
    <i r="1">
      <x v="13"/>
      <x v="68"/>
      <x v="246"/>
      <x v="3393"/>
      <x v="611"/>
    </i>
    <i r="1">
      <x v="15"/>
      <x v="68"/>
      <x v="246"/>
      <x v="235"/>
      <x v="611"/>
    </i>
    <i r="1">
      <x v="16"/>
      <x v="16"/>
      <x v="246"/>
      <x v="2930"/>
      <x v="611"/>
    </i>
    <i r="1">
      <x v="18"/>
      <x v="68"/>
      <x v="246"/>
      <x v="2251"/>
      <x v="611"/>
    </i>
    <i r="1">
      <x v="24"/>
      <x v="17"/>
      <x v="246"/>
      <x v="3160"/>
      <x v="611"/>
    </i>
    <i r="2">
      <x v="68"/>
      <x v="246"/>
      <x v="1136"/>
      <x v="611"/>
    </i>
    <i r="1">
      <x v="25"/>
      <x v="68"/>
      <x v="246"/>
      <x v="3393"/>
      <x v="611"/>
    </i>
    <i r="1">
      <x v="27"/>
      <x v="2"/>
      <x v="246"/>
      <x v="3443"/>
      <x v="611"/>
    </i>
    <i r="1">
      <x v="31"/>
      <x v="17"/>
      <x v="246"/>
      <x v="2704"/>
      <x v="611"/>
    </i>
    <i r="1">
      <x v="34"/>
      <x v="67"/>
      <x v="246"/>
      <x v="2390"/>
      <x v="611"/>
    </i>
    <i r="1">
      <x v="35"/>
      <x v="68"/>
      <x v="246"/>
      <x v="435"/>
      <x v="611"/>
    </i>
    <i r="1">
      <x v="40"/>
      <x v="17"/>
      <x v="246"/>
      <x v="1238"/>
      <x v="611"/>
    </i>
    <i r="4">
      <x v="1892"/>
      <x v="611"/>
    </i>
    <i r="4">
      <x v="2908"/>
      <x v="611"/>
    </i>
    <i r="4">
      <x v="2970"/>
      <x v="611"/>
    </i>
    <i r="4">
      <x v="2973"/>
      <x v="611"/>
    </i>
    <i r="2">
      <x v="18"/>
      <x v="246"/>
      <x v="1585"/>
      <x v="611"/>
    </i>
    <i r="4">
      <x v="1605"/>
      <x v="611"/>
    </i>
    <i r="4">
      <x v="2393"/>
      <x v="611"/>
    </i>
    <i r="4">
      <x v="2899"/>
      <x v="611"/>
    </i>
    <i>
      <x v="285"/>
      <x v="1"/>
      <x v="47"/>
      <x v="245"/>
      <x v="428"/>
      <x v="611"/>
    </i>
    <i r="1">
      <x v="3"/>
      <x v="2"/>
      <x v="244"/>
      <x v="3443"/>
      <x v="611"/>
    </i>
    <i r="2">
      <x v="47"/>
      <x v="245"/>
      <x v="817"/>
      <x v="611"/>
    </i>
    <i r="4">
      <x v="1014"/>
      <x v="611"/>
    </i>
    <i r="4">
      <x v="1225"/>
      <x v="611"/>
    </i>
    <i r="4">
      <x v="1381"/>
      <x v="611"/>
    </i>
    <i r="4">
      <x v="1757"/>
      <x v="611"/>
    </i>
    <i r="4">
      <x v="1852"/>
      <x v="611"/>
    </i>
    <i r="4">
      <x v="1884"/>
      <x v="611"/>
    </i>
    <i r="4">
      <x v="2238"/>
      <x v="611"/>
    </i>
    <i r="4">
      <x v="2533"/>
      <x v="611"/>
    </i>
    <i r="4">
      <x v="2545"/>
      <x v="611"/>
    </i>
    <i r="4">
      <x v="2685"/>
      <x v="611"/>
    </i>
    <i r="4">
      <x v="2709"/>
      <x v="611"/>
    </i>
    <i r="4">
      <x v="3115"/>
      <x v="611"/>
    </i>
    <i r="4">
      <x v="3357"/>
      <x v="611"/>
    </i>
    <i r="4">
      <x v="3386"/>
      <x v="611"/>
    </i>
    <i r="1">
      <x v="9"/>
      <x v="14"/>
      <x v="244"/>
      <x v="79"/>
      <x v="611"/>
    </i>
    <i r="1">
      <x v="10"/>
      <x v="67"/>
      <x v="244"/>
      <x v="2259"/>
      <x v="611"/>
    </i>
    <i r="1">
      <x v="13"/>
      <x v="68"/>
      <x v="244"/>
      <x v="3393"/>
      <x v="611"/>
    </i>
    <i r="1">
      <x v="15"/>
      <x v="47"/>
      <x v="245"/>
      <x v="709"/>
      <x v="611"/>
    </i>
    <i r="1">
      <x v="16"/>
      <x v="47"/>
      <x v="245"/>
      <x v="6"/>
      <x v="611"/>
    </i>
    <i r="1">
      <x v="27"/>
      <x v="2"/>
      <x v="244"/>
      <x v="2486"/>
      <x v="611"/>
    </i>
    <i r="4">
      <x v="2969"/>
      <x v="611"/>
    </i>
    <i r="4">
      <x v="3443"/>
      <x v="611"/>
    </i>
    <i r="2">
      <x v="17"/>
      <x v="244"/>
      <x v="3564"/>
      <x v="580"/>
    </i>
    <i r="2">
      <x v="47"/>
      <x v="245"/>
      <x v="104"/>
      <x v="611"/>
    </i>
    <i r="4">
      <x v="162"/>
      <x v="611"/>
    </i>
    <i r="4">
      <x v="177"/>
      <x v="611"/>
    </i>
    <i r="4">
      <x v="191"/>
      <x v="611"/>
    </i>
    <i r="4">
      <x v="232"/>
      <x v="611"/>
    </i>
    <i r="4">
      <x v="271"/>
      <x v="611"/>
    </i>
    <i r="4">
      <x v="314"/>
      <x v="611"/>
    </i>
    <i r="4">
      <x v="385"/>
      <x v="611"/>
    </i>
    <i r="4">
      <x v="422"/>
      <x v="611"/>
    </i>
    <i r="4">
      <x v="466"/>
      <x v="611"/>
    </i>
    <i r="4">
      <x v="483"/>
      <x v="611"/>
    </i>
    <i r="4">
      <x v="641"/>
      <x v="611"/>
    </i>
    <i r="4">
      <x v="747"/>
      <x v="611"/>
    </i>
    <i r="4">
      <x v="806"/>
      <x v="611"/>
    </i>
    <i r="4">
      <x v="870"/>
      <x v="611"/>
    </i>
    <i r="4">
      <x v="871"/>
      <x v="611"/>
    </i>
    <i r="4">
      <x v="932"/>
      <x v="611"/>
    </i>
    <i r="4">
      <x v="968"/>
      <x v="611"/>
    </i>
    <i r="4">
      <x v="980"/>
      <x v="611"/>
    </i>
    <i r="4">
      <x v="1173"/>
      <x v="611"/>
    </i>
    <i r="4">
      <x v="1404"/>
      <x v="611"/>
    </i>
    <i r="4">
      <x v="2076"/>
      <x v="611"/>
    </i>
    <i r="4">
      <x v="2102"/>
      <x v="611"/>
    </i>
    <i r="4">
      <x v="2701"/>
      <x v="611"/>
    </i>
    <i r="4">
      <x v="2796"/>
      <x v="611"/>
    </i>
    <i r="4">
      <x v="2919"/>
      <x v="611"/>
    </i>
    <i r="4">
      <x v="3111"/>
      <x v="611"/>
    </i>
    <i r="2">
      <x v="68"/>
      <x v="244"/>
      <x v="2969"/>
      <x v="611"/>
    </i>
    <i r="1">
      <x v="30"/>
      <x v="2"/>
      <x v="244"/>
      <x v="772"/>
      <x v="611"/>
    </i>
    <i r="1">
      <x v="37"/>
      <x v="47"/>
      <x v="245"/>
      <x v="3276"/>
      <x v="611"/>
    </i>
    <i r="2">
      <x v="68"/>
      <x v="244"/>
      <x v="3233"/>
      <x v="611"/>
    </i>
    <i r="1">
      <x v="38"/>
      <x v="47"/>
      <x v="245"/>
      <x v="301"/>
      <x v="611"/>
    </i>
    <i r="1">
      <x v="40"/>
      <x v="22"/>
      <x v="387"/>
      <x v="3451"/>
      <x v="611"/>
    </i>
    <i r="2">
      <x v="47"/>
      <x v="245"/>
      <x v="682"/>
      <x v="611"/>
    </i>
    <i r="4">
      <x v="1560"/>
      <x v="611"/>
    </i>
    <i r="4">
      <x v="1660"/>
      <x v="611"/>
    </i>
    <i r="4">
      <x v="2107"/>
      <x v="611"/>
    </i>
    <i r="4">
      <x v="2255"/>
      <x v="611"/>
    </i>
    <i r="4">
      <x v="2498"/>
      <x v="611"/>
    </i>
    <i r="2">
      <x v="68"/>
      <x v="244"/>
      <x v="3341"/>
      <x v="611"/>
    </i>
    <i>
      <x v="286"/>
      <x v="13"/>
      <x v="68"/>
      <x v="243"/>
      <x v="2969"/>
      <x v="611"/>
    </i>
    <i r="1">
      <x v="24"/>
      <x v="17"/>
      <x v="243"/>
      <x v="2969"/>
      <x v="611"/>
    </i>
    <i r="2">
      <x v="68"/>
      <x v="243"/>
      <x v="2104"/>
      <x v="611"/>
    </i>
    <i r="1">
      <x v="27"/>
      <x v="2"/>
      <x v="243"/>
      <x v="3209"/>
      <x v="611"/>
    </i>
    <i r="1">
      <x v="28"/>
      <x v="18"/>
      <x v="243"/>
      <x v="1561"/>
      <x v="611"/>
    </i>
    <i r="1">
      <x v="33"/>
      <x v="19"/>
      <x v="243"/>
      <x v="1979"/>
      <x v="611"/>
    </i>
    <i r="1">
      <x v="40"/>
      <x v="14"/>
      <x v="243"/>
      <x v="1055"/>
      <x v="611"/>
    </i>
    <i r="2">
      <x v="16"/>
      <x v="243"/>
      <x v="2748"/>
      <x v="611"/>
    </i>
    <i r="4">
      <x v="3143"/>
      <x v="611"/>
    </i>
    <i r="2">
      <x v="17"/>
      <x v="243"/>
      <x v="2154"/>
      <x v="611"/>
    </i>
    <i r="4">
      <x v="2469"/>
      <x v="611"/>
    </i>
    <i r="4">
      <x v="2588"/>
      <x v="611"/>
    </i>
    <i r="4">
      <x v="3388"/>
      <x v="611"/>
    </i>
    <i r="2">
      <x v="18"/>
      <x v="243"/>
      <x v="1170"/>
      <x v="611"/>
    </i>
    <i r="4">
      <x v="1446"/>
      <x v="611"/>
    </i>
    <i r="4">
      <x v="1638"/>
      <x v="611"/>
    </i>
    <i r="4">
      <x v="2299"/>
      <x v="611"/>
    </i>
    <i r="4">
      <x v="2803"/>
      <x v="611"/>
    </i>
    <i r="4">
      <x v="3380"/>
      <x v="611"/>
    </i>
    <i r="2">
      <x v="22"/>
      <x v="389"/>
      <x v="3341"/>
      <x v="611"/>
    </i>
    <i r="3">
      <x v="391"/>
      <x v="3544"/>
      <x v="611"/>
    </i>
    <i r="3">
      <x v="420"/>
      <x v="3541"/>
      <x v="611"/>
    </i>
    <i r="2">
      <x v="68"/>
      <x v="243"/>
      <x v="2725"/>
      <x v="611"/>
    </i>
    <i>
      <x v="287"/>
      <x v="16"/>
      <x v="16"/>
      <x v="242"/>
      <x v="1102"/>
      <x v="611"/>
    </i>
    <i r="1">
      <x v="20"/>
      <x v="2"/>
      <x v="242"/>
      <x v="1440"/>
      <x v="611"/>
    </i>
    <i r="1">
      <x v="24"/>
      <x v="68"/>
      <x v="242"/>
      <x v="1356"/>
      <x v="611"/>
    </i>
    <i r="1">
      <x v="25"/>
      <x v="2"/>
      <x v="242"/>
      <x v="2169"/>
      <x v="611"/>
    </i>
    <i r="2">
      <x v="68"/>
      <x v="242"/>
      <x v="3249"/>
      <x v="611"/>
    </i>
    <i r="1">
      <x v="27"/>
      <x v="2"/>
      <x v="242"/>
      <x v="3209"/>
      <x v="611"/>
    </i>
    <i r="4">
      <x v="3443"/>
      <x v="611"/>
    </i>
    <i r="1">
      <x v="32"/>
      <x v="68"/>
      <x v="242"/>
      <x v="931"/>
      <x v="611"/>
    </i>
    <i r="1">
      <x v="35"/>
      <x v="68"/>
      <x v="242"/>
      <x v="1420"/>
      <x v="611"/>
    </i>
    <i r="1">
      <x v="40"/>
      <x v="2"/>
      <x v="242"/>
      <x v="3443"/>
      <x v="611"/>
    </i>
    <i r="2">
      <x v="17"/>
      <x v="242"/>
      <x v="3222"/>
      <x v="611"/>
    </i>
    <i r="2">
      <x v="19"/>
      <x v="242"/>
      <x v="2644"/>
      <x v="611"/>
    </i>
    <i r="2">
      <x v="22"/>
      <x v="399"/>
      <x v="2969"/>
      <x v="611"/>
    </i>
    <i r="3">
      <x v="427"/>
      <x v="3518"/>
      <x v="611"/>
    </i>
    <i>
      <x v="288"/>
      <x v="3"/>
      <x v="2"/>
      <x v="241"/>
      <x v="3443"/>
      <x v="611"/>
    </i>
    <i r="1">
      <x v="12"/>
      <x v="19"/>
      <x v="241"/>
      <x v="2817"/>
      <x v="611"/>
    </i>
    <i r="1">
      <x v="15"/>
      <x v="2"/>
      <x v="241"/>
      <x v="3420"/>
      <x v="611"/>
    </i>
    <i r="1">
      <x v="24"/>
      <x v="65"/>
      <x v="371"/>
      <x v="3564"/>
      <x v="20"/>
    </i>
    <i r="1">
      <x v="27"/>
      <x v="2"/>
      <x v="241"/>
      <x v="3209"/>
      <x v="611"/>
    </i>
    <i r="4">
      <x v="3443"/>
      <x v="611"/>
    </i>
    <i r="1">
      <x v="30"/>
      <x v="14"/>
      <x v="241"/>
      <x v="21"/>
      <x v="611"/>
    </i>
    <i r="1">
      <x v="33"/>
      <x v="68"/>
      <x v="241"/>
      <x v="2434"/>
      <x v="611"/>
    </i>
    <i r="1">
      <x v="37"/>
      <x v="68"/>
      <x v="241"/>
      <x v="3509"/>
      <x v="611"/>
    </i>
    <i r="1">
      <x v="40"/>
      <x v="2"/>
      <x v="241"/>
      <x v="3443"/>
      <x v="611"/>
    </i>
    <i r="2">
      <x v="19"/>
      <x v="241"/>
      <x v="3564"/>
      <x v="485"/>
    </i>
    <i r="5">
      <x v="536"/>
    </i>
    <i r="2">
      <x v="22"/>
      <x v="418"/>
      <x v="3422"/>
      <x v="611"/>
    </i>
    <i r="3">
      <x v="427"/>
      <x v="3518"/>
      <x v="611"/>
    </i>
    <i r="2">
      <x v="68"/>
      <x v="241"/>
      <x v="3123"/>
      <x v="611"/>
    </i>
    <i>
      <x v="289"/>
      <x v="1"/>
      <x v="68"/>
      <x v="240"/>
      <x v="1628"/>
      <x v="611"/>
    </i>
    <i r="1">
      <x v="13"/>
      <x v="67"/>
      <x v="240"/>
      <x v="3098"/>
      <x v="611"/>
    </i>
    <i r="1">
      <x v="27"/>
      <x v="2"/>
      <x v="240"/>
      <x v="2690"/>
      <x v="611"/>
    </i>
    <i r="4">
      <x v="2969"/>
      <x v="611"/>
    </i>
    <i r="4">
      <x v="3209"/>
      <x v="611"/>
    </i>
    <i r="4">
      <x v="3443"/>
      <x v="611"/>
    </i>
    <i r="1">
      <x v="40"/>
      <x v="2"/>
      <x v="240"/>
      <x v="3443"/>
      <x v="611"/>
    </i>
    <i r="2">
      <x v="22"/>
      <x v="418"/>
      <x v="3422"/>
      <x v="611"/>
    </i>
    <i r="2">
      <x v="68"/>
      <x v="240"/>
      <x v="3123"/>
      <x v="611"/>
    </i>
    <i>
      <x v="290"/>
      <x v="40"/>
      <x v="22"/>
      <x v="377"/>
      <x v="3542"/>
      <x v="611"/>
    </i>
    <i r="3">
      <x v="384"/>
      <x v="3546"/>
      <x v="611"/>
    </i>
    <i r="3">
      <x v="397"/>
      <x v="3478"/>
      <x v="611"/>
    </i>
    <i>
      <x v="291"/>
      <x v="3"/>
      <x v="2"/>
      <x v="238"/>
      <x v="3209"/>
      <x v="611"/>
    </i>
    <i r="4">
      <x v="3443"/>
      <x v="611"/>
    </i>
    <i r="2">
      <x v="68"/>
      <x v="238"/>
      <x v="822"/>
      <x v="611"/>
    </i>
    <i r="1">
      <x v="12"/>
      <x v="68"/>
      <x v="238"/>
      <x v="3393"/>
      <x v="611"/>
    </i>
    <i r="1">
      <x v="16"/>
      <x v="14"/>
      <x v="238"/>
      <x v="3100"/>
      <x v="611"/>
    </i>
    <i r="1">
      <x v="27"/>
      <x v="2"/>
      <x v="238"/>
      <x v="1701"/>
      <x v="611"/>
    </i>
    <i r="4">
      <x v="1909"/>
      <x v="611"/>
    </i>
    <i r="4">
      <x v="2150"/>
      <x v="611"/>
    </i>
    <i r="4">
      <x v="2690"/>
      <x v="611"/>
    </i>
    <i r="4">
      <x v="3209"/>
      <x v="611"/>
    </i>
    <i r="2">
      <x v="68"/>
      <x v="238"/>
      <x v="691"/>
      <x v="611"/>
    </i>
    <i r="4">
      <x v="912"/>
      <x v="611"/>
    </i>
    <i r="1">
      <x v="32"/>
      <x v="68"/>
      <x v="238"/>
      <x v="1153"/>
      <x v="611"/>
    </i>
    <i r="1">
      <x v="33"/>
      <x v="68"/>
      <x v="238"/>
      <x v="2617"/>
      <x v="611"/>
    </i>
    <i r="1">
      <x v="35"/>
      <x v="68"/>
      <x v="238"/>
      <x v="3098"/>
      <x v="611"/>
    </i>
    <i r="1">
      <x v="37"/>
      <x v="68"/>
      <x v="238"/>
      <x v="3393"/>
      <x v="611"/>
    </i>
    <i r="1">
      <x v="38"/>
      <x v="2"/>
      <x v="238"/>
      <x v="1805"/>
      <x v="611"/>
    </i>
    <i r="2">
      <x v="19"/>
      <x v="238"/>
      <x v="120"/>
      <x v="611"/>
    </i>
    <i r="1">
      <x v="40"/>
      <x v="2"/>
      <x v="238"/>
      <x v="3443"/>
      <x v="611"/>
    </i>
    <i r="2">
      <x v="14"/>
      <x v="238"/>
      <x v="2748"/>
      <x v="611"/>
    </i>
    <i r="2">
      <x v="68"/>
      <x v="238"/>
      <x v="1261"/>
      <x v="611"/>
    </i>
    <i>
      <x v="292"/>
      <x v="2"/>
      <x v="18"/>
      <x v="236"/>
      <x v="2093"/>
      <x v="611"/>
    </i>
    <i r="1">
      <x v="3"/>
      <x v="2"/>
      <x v="236"/>
      <x v="3443"/>
      <x v="611"/>
    </i>
    <i r="1">
      <x v="14"/>
      <x v="18"/>
      <x v="236"/>
      <x v="1616"/>
      <x v="611"/>
    </i>
    <i r="1">
      <x v="16"/>
      <x v="16"/>
      <x v="236"/>
      <x v="1577"/>
      <x v="611"/>
    </i>
    <i r="2">
      <x v="18"/>
      <x v="236"/>
      <x v="1075"/>
      <x v="611"/>
    </i>
    <i r="1">
      <x v="20"/>
      <x v="19"/>
      <x v="236"/>
      <x v="3564"/>
      <x v="551"/>
    </i>
    <i r="1">
      <x v="22"/>
      <x v="14"/>
      <x v="236"/>
      <x v="176"/>
      <x v="611"/>
    </i>
    <i r="2">
      <x v="18"/>
      <x v="236"/>
      <x v="2755"/>
      <x v="611"/>
    </i>
    <i r="1">
      <x v="24"/>
      <x v="17"/>
      <x v="236"/>
      <x v="1637"/>
      <x v="611"/>
    </i>
    <i r="2">
      <x v="18"/>
      <x v="236"/>
      <x v="3142"/>
      <x v="611"/>
    </i>
    <i r="2">
      <x v="68"/>
      <x v="236"/>
      <x v="1675"/>
      <x v="611"/>
    </i>
    <i r="1">
      <x v="27"/>
      <x v="2"/>
      <x v="236"/>
      <x v="2305"/>
      <x v="611"/>
    </i>
    <i r="4">
      <x v="2969"/>
      <x v="611"/>
    </i>
    <i r="4">
      <x v="3443"/>
      <x v="611"/>
    </i>
    <i r="1">
      <x v="28"/>
      <x v="17"/>
      <x v="236"/>
      <x v="2006"/>
      <x v="611"/>
    </i>
    <i r="1">
      <x v="35"/>
      <x v="68"/>
      <x v="236"/>
      <x v="2129"/>
      <x v="611"/>
    </i>
    <i r="1">
      <x v="38"/>
      <x v="17"/>
      <x v="236"/>
      <x v="2530"/>
      <x v="611"/>
    </i>
    <i r="1">
      <x v="40"/>
      <x v="17"/>
      <x v="236"/>
      <x v="1539"/>
      <x v="611"/>
    </i>
    <i r="4">
      <x v="2966"/>
      <x v="611"/>
    </i>
    <i r="4">
      <x v="2970"/>
      <x v="611"/>
    </i>
    <i r="4">
      <x v="3306"/>
      <x v="611"/>
    </i>
    <i r="4">
      <x v="3406"/>
      <x v="611"/>
    </i>
    <i r="2">
      <x v="18"/>
      <x v="236"/>
      <x v="1126"/>
      <x v="611"/>
    </i>
    <i r="4">
      <x v="1646"/>
      <x v="611"/>
    </i>
    <i r="4">
      <x v="1812"/>
      <x v="611"/>
    </i>
    <i r="4">
      <x v="1833"/>
      <x v="611"/>
    </i>
    <i r="4">
      <x v="1895"/>
      <x v="611"/>
    </i>
    <i r="4">
      <x v="1974"/>
      <x v="611"/>
    </i>
    <i r="4">
      <x v="2040"/>
      <x v="611"/>
    </i>
    <i r="4">
      <x v="2513"/>
      <x v="611"/>
    </i>
    <i r="4">
      <x v="2707"/>
      <x v="611"/>
    </i>
    <i r="4">
      <x v="2795"/>
      <x v="611"/>
    </i>
    <i r="4">
      <x v="2842"/>
      <x v="611"/>
    </i>
    <i r="4">
      <x v="2915"/>
      <x v="611"/>
    </i>
    <i r="4">
      <x v="3088"/>
      <x v="611"/>
    </i>
    <i r="2">
      <x v="22"/>
      <x v="407"/>
      <x v="3546"/>
      <x v="611"/>
    </i>
    <i>
      <x v="293"/>
      <x v="6"/>
      <x v="14"/>
      <x v="234"/>
      <x v="16"/>
      <x v="611"/>
    </i>
    <i r="1">
      <x v="16"/>
      <x v="68"/>
      <x v="234"/>
      <x v="3510"/>
      <x v="611"/>
    </i>
    <i r="1">
      <x v="20"/>
      <x v="14"/>
      <x v="234"/>
      <x v="1192"/>
      <x v="611"/>
    </i>
    <i r="1">
      <x v="21"/>
      <x v="68"/>
      <x v="234"/>
      <x v="1087"/>
      <x v="611"/>
    </i>
    <i r="1">
      <x v="22"/>
      <x v="14"/>
      <x v="234"/>
      <x v="492"/>
      <x v="611"/>
    </i>
    <i r="1">
      <x v="27"/>
      <x v="2"/>
      <x v="234"/>
      <x v="1539"/>
      <x v="611"/>
    </i>
    <i r="4">
      <x v="1909"/>
      <x v="611"/>
    </i>
    <i r="4">
      <x v="2305"/>
      <x v="611"/>
    </i>
    <i r="4">
      <x v="3209"/>
      <x v="611"/>
    </i>
    <i r="4">
      <x v="3443"/>
      <x v="611"/>
    </i>
    <i r="1">
      <x v="32"/>
      <x v="68"/>
      <x v="234"/>
      <x v="1480"/>
      <x v="611"/>
    </i>
    <i r="1">
      <x v="33"/>
      <x v="14"/>
      <x v="234"/>
      <x v="2264"/>
      <x v="611"/>
    </i>
    <i r="1">
      <x v="40"/>
      <x v="19"/>
      <x v="234"/>
      <x v="3564"/>
      <x v="556"/>
    </i>
    <i r="2">
      <x v="22"/>
      <x v="408"/>
      <x v="3460"/>
      <x v="611"/>
    </i>
    <i r="3">
      <x v="420"/>
      <x v="3544"/>
      <x v="611"/>
    </i>
    <i>
      <x v="294"/>
      <x v="1"/>
      <x v="19"/>
      <x v="231"/>
      <x v="1127"/>
      <x v="611"/>
    </i>
    <i r="1">
      <x v="3"/>
      <x v="2"/>
      <x v="231"/>
      <x v="3443"/>
      <x v="611"/>
    </i>
    <i r="1">
      <x v="10"/>
      <x v="19"/>
      <x v="231"/>
      <x v="86"/>
      <x v="611"/>
    </i>
    <i r="1">
      <x v="12"/>
      <x v="14"/>
      <x v="231"/>
      <x v="678"/>
      <x v="611"/>
    </i>
    <i r="1">
      <x v="24"/>
      <x v="19"/>
      <x v="231"/>
      <x v="3520"/>
      <x v="611"/>
    </i>
    <i r="1">
      <x v="25"/>
      <x v="2"/>
      <x v="231"/>
      <x v="2490"/>
      <x v="611"/>
    </i>
    <i r="2">
      <x v="18"/>
      <x v="231"/>
      <x v="3564"/>
      <x v="78"/>
    </i>
    <i r="1">
      <x v="27"/>
      <x v="2"/>
      <x v="231"/>
      <x v="2969"/>
      <x v="611"/>
    </i>
    <i r="4">
      <x v="3443"/>
      <x v="611"/>
    </i>
    <i r="1">
      <x v="34"/>
      <x v="68"/>
      <x v="231"/>
      <x v="1784"/>
      <x v="611"/>
    </i>
    <i r="1">
      <x v="35"/>
      <x v="67"/>
      <x v="231"/>
      <x v="110"/>
      <x v="611"/>
    </i>
    <i>
      <x v="295"/>
      <x v="2"/>
      <x v="68"/>
      <x v="229"/>
      <x v="3322"/>
      <x v="611"/>
    </i>
    <i r="1">
      <x v="3"/>
      <x v="2"/>
      <x v="229"/>
      <x v="3443"/>
      <x v="611"/>
    </i>
    <i r="1">
      <x v="16"/>
      <x v="68"/>
      <x v="229"/>
      <x v="57"/>
      <x v="611"/>
    </i>
    <i r="1">
      <x v="18"/>
      <x v="68"/>
      <x v="229"/>
      <x v="1227"/>
      <x v="611"/>
    </i>
    <i r="1">
      <x v="27"/>
      <x v="2"/>
      <x v="229"/>
      <x v="2690"/>
      <x v="611"/>
    </i>
    <i r="4">
      <x v="3209"/>
      <x v="611"/>
    </i>
    <i r="4">
      <x v="3443"/>
      <x v="611"/>
    </i>
    <i r="2">
      <x v="8"/>
      <x v="455"/>
      <x v="3443"/>
      <x v="611"/>
    </i>
    <i r="2">
      <x v="11"/>
      <x v="455"/>
      <x v="1814"/>
      <x v="611"/>
    </i>
    <i r="4">
      <x v="2690"/>
      <x v="611"/>
    </i>
    <i r="4">
      <x v="2969"/>
      <x v="611"/>
    </i>
    <i r="1">
      <x v="34"/>
      <x v="68"/>
      <x v="229"/>
      <x v="2567"/>
      <x v="611"/>
    </i>
    <i r="1">
      <x v="38"/>
      <x v="14"/>
      <x v="229"/>
      <x v="1084"/>
      <x v="611"/>
    </i>
    <i r="1">
      <x v="40"/>
      <x v="22"/>
      <x v="385"/>
      <x v="3484"/>
      <x v="611"/>
    </i>
    <i r="3">
      <x v="412"/>
      <x v="3544"/>
      <x v="611"/>
    </i>
    <i r="2">
      <x v="68"/>
      <x v="229"/>
      <x v="3341"/>
      <x v="611"/>
    </i>
    <i>
      <x v="296"/>
      <x v="3"/>
      <x v="2"/>
      <x v="227"/>
      <x v="3443"/>
      <x v="611"/>
    </i>
    <i r="1">
      <x v="10"/>
      <x v="19"/>
      <x v="227"/>
      <x v="542"/>
      <x v="611"/>
    </i>
    <i r="1">
      <x v="13"/>
      <x v="68"/>
      <x v="227"/>
      <x v="2969"/>
      <x v="611"/>
    </i>
    <i r="1">
      <x v="15"/>
      <x v="68"/>
      <x v="227"/>
      <x v="3412"/>
      <x v="611"/>
    </i>
    <i r="1">
      <x v="16"/>
      <x v="68"/>
      <x v="227"/>
      <x v="3430"/>
      <x v="611"/>
    </i>
    <i r="1">
      <x v="18"/>
      <x v="68"/>
      <x v="227"/>
      <x v="2197"/>
      <x v="611"/>
    </i>
    <i r="1">
      <x v="25"/>
      <x v="68"/>
      <x v="227"/>
      <x v="878"/>
      <x v="611"/>
    </i>
    <i r="1">
      <x v="27"/>
      <x v="2"/>
      <x v="227"/>
      <x v="2305"/>
      <x v="611"/>
    </i>
    <i r="4">
      <x v="2690"/>
      <x v="611"/>
    </i>
    <i r="4">
      <x v="3209"/>
      <x v="611"/>
    </i>
    <i r="4">
      <x v="3443"/>
      <x v="611"/>
    </i>
    <i r="1">
      <x v="35"/>
      <x v="19"/>
      <x v="227"/>
      <x v="1103"/>
      <x v="611"/>
    </i>
    <i r="1">
      <x v="40"/>
      <x v="22"/>
      <x v="392"/>
      <x v="3550"/>
      <x v="611"/>
    </i>
    <i r="3">
      <x v="425"/>
      <x v="3527"/>
      <x v="611"/>
    </i>
    <i>
      <x v="297"/>
      <x v="3"/>
      <x v="2"/>
      <x v="225"/>
      <x v="3443"/>
      <x v="611"/>
    </i>
    <i r="2">
      <x v="17"/>
      <x v="225"/>
      <x v="3443"/>
      <x v="611"/>
    </i>
    <i r="1">
      <x v="10"/>
      <x v="68"/>
      <x v="225"/>
      <x v="1423"/>
      <x v="611"/>
    </i>
    <i r="1">
      <x v="13"/>
      <x v="68"/>
      <x v="225"/>
      <x v="3098"/>
      <x v="611"/>
    </i>
    <i r="1">
      <x v="24"/>
      <x v="68"/>
      <x v="225"/>
      <x v="2086"/>
      <x v="611"/>
    </i>
    <i r="1">
      <x v="27"/>
      <x v="2"/>
      <x v="225"/>
      <x v="2486"/>
      <x v="611"/>
    </i>
    <i r="4">
      <x v="3209"/>
      <x v="611"/>
    </i>
    <i r="4">
      <x v="3443"/>
      <x v="611"/>
    </i>
    <i r="2">
      <x v="17"/>
      <x v="225"/>
      <x v="1814"/>
      <x v="611"/>
    </i>
    <i r="4">
      <x v="2690"/>
      <x v="611"/>
    </i>
    <i r="4">
      <x v="2969"/>
      <x v="611"/>
    </i>
    <i r="4">
      <x v="3443"/>
      <x v="611"/>
    </i>
    <i r="1">
      <x v="40"/>
      <x v="22"/>
      <x v="412"/>
      <x v="3537"/>
      <x v="611"/>
    </i>
    <i>
      <x v="298"/>
      <x v="3"/>
      <x v="2"/>
      <x v="222"/>
      <x v="3443"/>
      <x v="611"/>
    </i>
    <i r="2">
      <x v="31"/>
      <x v="223"/>
      <x v="1304"/>
      <x v="611"/>
    </i>
    <i r="4">
      <x v="1898"/>
      <x v="611"/>
    </i>
    <i r="4">
      <x v="2151"/>
      <x v="611"/>
    </i>
    <i r="4">
      <x v="2286"/>
      <x v="611"/>
    </i>
    <i r="4">
      <x v="2287"/>
      <x v="611"/>
    </i>
    <i r="4">
      <x v="2696"/>
      <x v="611"/>
    </i>
    <i r="4">
      <x v="2805"/>
      <x v="611"/>
    </i>
    <i r="4">
      <x v="3009"/>
      <x v="611"/>
    </i>
    <i r="4">
      <x v="3313"/>
      <x v="611"/>
    </i>
    <i r="1">
      <x v="5"/>
      <x v="68"/>
      <x v="222"/>
      <x v="2874"/>
      <x v="611"/>
    </i>
    <i r="1">
      <x v="12"/>
      <x v="31"/>
      <x v="223"/>
      <x v="2780"/>
      <x v="611"/>
    </i>
    <i r="1">
      <x v="15"/>
      <x v="31"/>
      <x v="223"/>
      <x v="736"/>
      <x v="611"/>
    </i>
    <i r="1">
      <x v="16"/>
      <x v="31"/>
      <x v="223"/>
      <x v="404"/>
      <x v="611"/>
    </i>
    <i r="1">
      <x v="18"/>
      <x v="31"/>
      <x v="223"/>
      <x v="707"/>
      <x v="611"/>
    </i>
    <i r="1">
      <x v="20"/>
      <x v="18"/>
      <x v="222"/>
      <x v="2486"/>
      <x v="611"/>
    </i>
    <i r="1">
      <x v="22"/>
      <x v="31"/>
      <x v="223"/>
      <x v="2956"/>
      <x v="611"/>
    </i>
    <i r="1">
      <x v="24"/>
      <x v="68"/>
      <x v="222"/>
      <x v="832"/>
      <x v="611"/>
    </i>
    <i r="1">
      <x v="25"/>
      <x v="31"/>
      <x v="223"/>
      <x v="1334"/>
      <x v="611"/>
    </i>
    <i r="1">
      <x v="27"/>
      <x v="2"/>
      <x v="222"/>
      <x v="3209"/>
      <x v="611"/>
    </i>
    <i r="4">
      <x v="3443"/>
      <x v="611"/>
    </i>
    <i r="2">
      <x v="5"/>
      <x v="373"/>
      <x v="3564"/>
      <x v="439"/>
    </i>
    <i r="5">
      <x v="534"/>
    </i>
    <i r="5">
      <x v="563"/>
    </i>
    <i r="5">
      <x v="599"/>
    </i>
    <i r="2">
      <x v="31"/>
      <x v="223"/>
      <x v="69"/>
      <x v="611"/>
    </i>
    <i r="4">
      <x v="129"/>
      <x v="611"/>
    </i>
    <i r="4">
      <x v="153"/>
      <x v="611"/>
    </i>
    <i r="4">
      <x v="173"/>
      <x v="611"/>
    </i>
    <i r="4">
      <x v="209"/>
      <x v="611"/>
    </i>
    <i r="4">
      <x v="273"/>
      <x v="611"/>
    </i>
    <i r="4">
      <x v="284"/>
      <x v="611"/>
    </i>
    <i r="4">
      <x v="425"/>
      <x v="611"/>
    </i>
    <i r="4">
      <x v="436"/>
      <x v="611"/>
    </i>
    <i r="4">
      <x v="578"/>
      <x v="611"/>
    </i>
    <i r="4">
      <x v="596"/>
      <x v="611"/>
    </i>
    <i r="4">
      <x v="693"/>
      <x v="611"/>
    </i>
    <i r="4">
      <x v="706"/>
      <x v="611"/>
    </i>
    <i r="4">
      <x v="743"/>
      <x v="611"/>
    </i>
    <i r="4">
      <x v="744"/>
      <x v="611"/>
    </i>
    <i r="4">
      <x v="778"/>
      <x v="611"/>
    </i>
    <i r="4">
      <x v="957"/>
      <x v="611"/>
    </i>
    <i r="4">
      <x v="990"/>
      <x v="611"/>
    </i>
    <i r="4">
      <x v="1001"/>
      <x v="611"/>
    </i>
    <i r="4">
      <x v="1280"/>
      <x v="611"/>
    </i>
    <i r="4">
      <x v="1521"/>
      <x v="611"/>
    </i>
    <i r="4">
      <x v="1866"/>
      <x v="611"/>
    </i>
    <i r="4">
      <x v="2694"/>
      <x v="611"/>
    </i>
    <i r="4">
      <x v="3335"/>
      <x v="611"/>
    </i>
    <i r="4">
      <x v="3401"/>
      <x v="611"/>
    </i>
    <i r="4">
      <x v="3409"/>
      <x v="611"/>
    </i>
    <i r="1">
      <x v="30"/>
      <x v="19"/>
      <x v="222"/>
      <x v="43"/>
      <x v="611"/>
    </i>
    <i r="1">
      <x v="32"/>
      <x v="19"/>
      <x v="222"/>
      <x v="771"/>
      <x v="611"/>
    </i>
    <i r="1">
      <x v="33"/>
      <x v="19"/>
      <x v="222"/>
      <x v="814"/>
      <x v="611"/>
    </i>
    <i r="2">
      <x v="68"/>
      <x v="222"/>
      <x v="3333"/>
      <x v="611"/>
    </i>
    <i r="1">
      <x v="35"/>
      <x v="17"/>
      <x v="222"/>
      <x v="1548"/>
      <x v="611"/>
    </i>
    <i r="1">
      <x v="38"/>
      <x v="31"/>
      <x v="223"/>
      <x v="27"/>
      <x v="611"/>
    </i>
    <i r="1">
      <x v="40"/>
      <x v="2"/>
      <x v="222"/>
      <x v="3443"/>
      <x v="611"/>
    </i>
    <i r="2">
      <x v="17"/>
      <x v="222"/>
      <x v="1771"/>
      <x v="611"/>
    </i>
    <i r="4">
      <x v="1970"/>
      <x v="611"/>
    </i>
    <i r="4">
      <x v="2739"/>
      <x v="611"/>
    </i>
    <i r="2">
      <x v="18"/>
      <x v="222"/>
      <x v="885"/>
      <x v="611"/>
    </i>
    <i r="4">
      <x v="1590"/>
      <x v="611"/>
    </i>
    <i r="4">
      <x v="2244"/>
      <x v="611"/>
    </i>
    <i r="4">
      <x v="2431"/>
      <x v="611"/>
    </i>
    <i r="4">
      <x v="2619"/>
      <x v="611"/>
    </i>
    <i r="4">
      <x v="2761"/>
      <x v="611"/>
    </i>
    <i r="4">
      <x v="3122"/>
      <x v="611"/>
    </i>
    <i r="4">
      <x v="3170"/>
      <x v="611"/>
    </i>
    <i r="4">
      <x v="3562"/>
      <x v="611"/>
    </i>
    <i r="2">
      <x v="22"/>
      <x v="429"/>
      <x v="3537"/>
      <x v="611"/>
    </i>
    <i r="3">
      <x v="430"/>
      <x v="3544"/>
      <x v="611"/>
    </i>
    <i r="2">
      <x v="31"/>
      <x v="223"/>
      <x v="308"/>
      <x v="611"/>
    </i>
    <i r="4">
      <x v="1627"/>
      <x v="611"/>
    </i>
    <i r="4">
      <x v="2023"/>
      <x v="611"/>
    </i>
    <i r="4">
      <x v="2425"/>
      <x v="611"/>
    </i>
    <i r="4">
      <x v="2833"/>
      <x v="611"/>
    </i>
    <i r="4">
      <x v="2852"/>
      <x v="611"/>
    </i>
    <i r="4">
      <x v="2918"/>
      <x v="611"/>
    </i>
    <i>
      <x v="299"/>
      <x v="3"/>
      <x v="2"/>
      <x v="220"/>
      <x v="3443"/>
      <x v="611"/>
    </i>
    <i r="1">
      <x v="27"/>
      <x v="2"/>
      <x v="220"/>
      <x v="3209"/>
      <x v="611"/>
    </i>
    <i r="1">
      <x v="30"/>
      <x v="68"/>
      <x v="220"/>
      <x v="614"/>
      <x v="611"/>
    </i>
    <i r="1">
      <x v="32"/>
      <x v="68"/>
      <x v="220"/>
      <x v="2095"/>
      <x v="611"/>
    </i>
    <i r="1">
      <x v="40"/>
      <x v="68"/>
      <x v="220"/>
      <x v="2896"/>
      <x v="611"/>
    </i>
    <i>
      <x v="300"/>
      <x v="2"/>
      <x v="14"/>
      <x v="218"/>
      <x v="2900"/>
      <x v="611"/>
    </i>
    <i r="1">
      <x v="4"/>
      <x v="68"/>
      <x v="218"/>
      <x v="3178"/>
      <x v="611"/>
    </i>
    <i r="1">
      <x v="12"/>
      <x v="68"/>
      <x v="218"/>
      <x v="2434"/>
      <x v="611"/>
    </i>
    <i r="1">
      <x v="20"/>
      <x v="14"/>
      <x v="218"/>
      <x v="1567"/>
      <x v="611"/>
    </i>
    <i r="1">
      <x v="24"/>
      <x v="14"/>
      <x v="218"/>
      <x v="2513"/>
      <x v="611"/>
    </i>
    <i r="1">
      <x v="25"/>
      <x v="2"/>
      <x v="218"/>
      <x v="1249"/>
      <x v="611"/>
    </i>
    <i r="1">
      <x v="27"/>
      <x v="2"/>
      <x v="218"/>
      <x v="3209"/>
      <x v="611"/>
    </i>
    <i r="4">
      <x v="3443"/>
      <x v="611"/>
    </i>
    <i r="1">
      <x v="32"/>
      <x v="68"/>
      <x v="218"/>
      <x v="3296"/>
      <x v="611"/>
    </i>
    <i r="1">
      <x v="40"/>
      <x v="22"/>
      <x v="411"/>
      <x v="3274"/>
      <x v="611"/>
    </i>
    <i r="3">
      <x v="436"/>
      <x v="3537"/>
      <x v="611"/>
    </i>
    <i>
      <x v="301"/>
      <x v="3"/>
      <x v="2"/>
      <x v="216"/>
      <x v="2969"/>
      <x v="611"/>
    </i>
    <i r="1">
      <x v="5"/>
      <x v="68"/>
      <x v="216"/>
      <x v="3426"/>
      <x v="611"/>
    </i>
    <i r="1">
      <x v="10"/>
      <x v="19"/>
      <x v="216"/>
      <x v="1903"/>
      <x v="611"/>
    </i>
    <i r="1">
      <x v="13"/>
      <x v="68"/>
      <x v="216"/>
      <x v="3035"/>
      <x v="611"/>
    </i>
    <i r="1">
      <x v="16"/>
      <x v="68"/>
      <x v="216"/>
      <x v="1916"/>
      <x v="611"/>
    </i>
    <i r="1">
      <x v="24"/>
      <x v="68"/>
      <x v="216"/>
      <x v="2536"/>
      <x v="611"/>
    </i>
    <i r="1">
      <x v="27"/>
      <x v="2"/>
      <x v="216"/>
      <x v="3209"/>
      <x v="611"/>
    </i>
    <i r="4">
      <x v="3443"/>
      <x v="611"/>
    </i>
    <i r="1">
      <x v="35"/>
      <x v="19"/>
      <x v="216"/>
      <x v="668"/>
      <x v="611"/>
    </i>
    <i r="1">
      <x v="40"/>
      <x v="22"/>
      <x v="385"/>
      <x v="3491"/>
      <x v="611"/>
    </i>
    <i r="3">
      <x v="415"/>
      <x v="3540"/>
      <x v="611"/>
    </i>
    <i r="3">
      <x v="425"/>
      <x v="3535"/>
      <x v="611"/>
    </i>
    <i r="3">
      <x v="428"/>
      <x v="3387"/>
      <x v="611"/>
    </i>
    <i r="2">
      <x v="68"/>
      <x v="216"/>
      <x v="3341"/>
      <x v="611"/>
    </i>
    <i>
      <x v="302"/>
      <x v="2"/>
      <x v="68"/>
      <x v="214"/>
      <x v="3208"/>
      <x v="611"/>
    </i>
    <i r="1">
      <x v="3"/>
      <x v="2"/>
      <x v="214"/>
      <x v="2690"/>
      <x v="611"/>
    </i>
    <i r="4">
      <x v="3443"/>
      <x v="611"/>
    </i>
    <i r="1">
      <x v="16"/>
      <x v="68"/>
      <x v="214"/>
      <x v="2930"/>
      <x v="611"/>
    </i>
    <i r="1">
      <x v="27"/>
      <x v="2"/>
      <x v="214"/>
      <x v="2305"/>
      <x v="611"/>
    </i>
    <i r="4">
      <x v="2969"/>
      <x v="611"/>
    </i>
    <i r="4">
      <x v="3209"/>
      <x v="611"/>
    </i>
    <i r="4">
      <x v="3443"/>
      <x v="611"/>
    </i>
    <i r="1">
      <x v="34"/>
      <x v="2"/>
      <x v="214"/>
      <x v="3029"/>
      <x v="611"/>
    </i>
    <i r="1">
      <x v="35"/>
      <x v="68"/>
      <x v="214"/>
      <x v="1607"/>
      <x v="611"/>
    </i>
    <i r="1">
      <x v="40"/>
      <x v="22"/>
      <x v="420"/>
      <x v="3439"/>
      <x v="611"/>
    </i>
    <i r="3">
      <x v="428"/>
      <x v="3544"/>
      <x v="611"/>
    </i>
    <i r="2">
      <x v="68"/>
      <x v="214"/>
      <x v="1346"/>
      <x v="611"/>
    </i>
    <i r="4">
      <x v="2817"/>
      <x v="611"/>
    </i>
    <i r="4">
      <x v="3341"/>
      <x v="611"/>
    </i>
    <i>
      <x v="303"/>
      <x v="3"/>
      <x v="2"/>
      <x v="212"/>
      <x v="3443"/>
      <x v="611"/>
    </i>
    <i r="1">
      <x v="5"/>
      <x v="68"/>
      <x v="212"/>
      <x v="2343"/>
      <x v="611"/>
    </i>
    <i r="1">
      <x v="22"/>
      <x v="14"/>
      <x v="212"/>
      <x v="3112"/>
      <x v="611"/>
    </i>
    <i r="1">
      <x v="27"/>
      <x v="2"/>
      <x v="212"/>
      <x v="2305"/>
      <x v="611"/>
    </i>
    <i r="4">
      <x v="2486"/>
      <x v="611"/>
    </i>
    <i r="4">
      <x v="3443"/>
      <x v="611"/>
    </i>
    <i r="2">
      <x v="68"/>
      <x v="212"/>
      <x v="531"/>
      <x v="611"/>
    </i>
    <i r="4">
      <x v="958"/>
      <x v="611"/>
    </i>
    <i r="1">
      <x v="34"/>
      <x v="68"/>
      <x v="212"/>
      <x v="972"/>
      <x v="611"/>
    </i>
    <i r="1">
      <x v="37"/>
      <x v="68"/>
      <x v="212"/>
      <x v="1888"/>
      <x v="611"/>
    </i>
    <i r="1">
      <x v="40"/>
      <x v="68"/>
      <x v="212"/>
      <x v="656"/>
      <x v="611"/>
    </i>
    <i r="4">
      <x v="738"/>
      <x v="611"/>
    </i>
    <i r="4">
      <x v="3341"/>
      <x v="611"/>
    </i>
    <i>
      <x v="304"/>
      <x v="1"/>
      <x v="17"/>
      <x v="210"/>
      <x v="1111"/>
      <x v="611"/>
    </i>
    <i r="2">
      <x v="18"/>
      <x v="210"/>
      <x v="1187"/>
      <x v="611"/>
    </i>
    <i r="1">
      <x v="10"/>
      <x v="19"/>
      <x v="210"/>
      <x v="838"/>
      <x v="611"/>
    </i>
    <i r="1">
      <x v="24"/>
      <x v="17"/>
      <x v="210"/>
      <x v="2121"/>
      <x v="611"/>
    </i>
    <i r="1">
      <x v="27"/>
      <x v="2"/>
      <x v="210"/>
      <x v="2027"/>
      <x v="611"/>
    </i>
    <i r="4">
      <x v="2969"/>
      <x v="611"/>
    </i>
    <i r="1">
      <x v="28"/>
      <x v="18"/>
      <x v="210"/>
      <x v="2858"/>
      <x v="611"/>
    </i>
    <i r="1">
      <x v="32"/>
      <x v="19"/>
      <x v="210"/>
      <x v="2148"/>
      <x v="611"/>
    </i>
    <i r="1">
      <x v="35"/>
      <x v="17"/>
      <x v="210"/>
      <x v="1206"/>
      <x v="611"/>
    </i>
    <i r="1">
      <x v="40"/>
      <x v="17"/>
      <x v="210"/>
      <x v="1290"/>
      <x v="611"/>
    </i>
    <i r="4">
      <x v="1569"/>
      <x v="611"/>
    </i>
    <i r="4">
      <x v="2307"/>
      <x v="611"/>
    </i>
    <i r="4">
      <x v="3037"/>
      <x v="611"/>
    </i>
    <i r="4">
      <x v="3364"/>
      <x v="611"/>
    </i>
    <i r="2">
      <x v="18"/>
      <x v="210"/>
      <x v="1279"/>
      <x v="611"/>
    </i>
    <i r="4">
      <x v="1486"/>
      <x v="611"/>
    </i>
    <i r="4">
      <x v="1780"/>
      <x v="611"/>
    </i>
    <i r="4">
      <x v="1819"/>
      <x v="611"/>
    </i>
    <i r="4">
      <x v="1832"/>
      <x v="611"/>
    </i>
    <i r="4">
      <x v="1889"/>
      <x v="611"/>
    </i>
    <i r="4">
      <x v="2329"/>
      <x v="611"/>
    </i>
    <i r="4">
      <x v="2438"/>
      <x v="611"/>
    </i>
    <i r="4">
      <x v="2615"/>
      <x v="611"/>
    </i>
    <i r="4">
      <x v="2659"/>
      <x v="611"/>
    </i>
    <i r="4">
      <x v="3078"/>
      <x v="611"/>
    </i>
    <i r="4">
      <x v="3469"/>
      <x v="611"/>
    </i>
    <i r="2">
      <x v="22"/>
      <x v="393"/>
      <x v="3523"/>
      <x v="611"/>
    </i>
    <i r="3">
      <x v="399"/>
      <x v="3142"/>
      <x v="611"/>
    </i>
    <i>
      <x v="305"/>
      <x v="2"/>
      <x v="14"/>
      <x v="208"/>
      <x v="2543"/>
      <x v="611"/>
    </i>
    <i r="1">
      <x v="10"/>
      <x v="19"/>
      <x v="208"/>
      <x v="551"/>
      <x v="611"/>
    </i>
    <i r="1">
      <x v="16"/>
      <x v="68"/>
      <x v="208"/>
      <x v="3536"/>
      <x v="611"/>
    </i>
    <i r="1">
      <x v="19"/>
      <x v="19"/>
      <x v="208"/>
      <x v="35"/>
      <x v="611"/>
    </i>
    <i r="1">
      <x v="25"/>
      <x v="14"/>
      <x v="208"/>
      <x v="1489"/>
      <x v="611"/>
    </i>
    <i r="1">
      <x v="27"/>
      <x v="2"/>
      <x v="208"/>
      <x v="2486"/>
      <x v="611"/>
    </i>
    <i r="4">
      <x v="2690"/>
      <x v="611"/>
    </i>
    <i r="4">
      <x v="2969"/>
      <x v="611"/>
    </i>
    <i r="4">
      <x v="3209"/>
      <x v="611"/>
    </i>
    <i r="4">
      <x v="3443"/>
      <x v="611"/>
    </i>
    <i r="1">
      <x v="34"/>
      <x v="68"/>
      <x v="208"/>
      <x v="2513"/>
      <x v="611"/>
    </i>
    <i r="1">
      <x v="40"/>
      <x v="2"/>
      <x v="208"/>
      <x v="3443"/>
      <x v="611"/>
    </i>
    <i r="2">
      <x v="14"/>
      <x v="208"/>
      <x v="2930"/>
      <x v="611"/>
    </i>
    <i r="2">
      <x v="22"/>
      <x v="425"/>
      <x v="3535"/>
      <x v="611"/>
    </i>
    <i r="3">
      <x v="434"/>
      <x v="3409"/>
      <x v="611"/>
    </i>
    <i r="3">
      <x v="435"/>
      <x v="2999"/>
      <x v="611"/>
    </i>
    <i r="3">
      <x v="441"/>
      <x v="3341"/>
      <x v="611"/>
    </i>
    <i r="2">
      <x v="68"/>
      <x v="208"/>
      <x v="3341"/>
      <x v="611"/>
    </i>
    <i>
      <x v="306"/>
      <x v="5"/>
      <x v="68"/>
      <x v="206"/>
      <x v="3140"/>
      <x v="611"/>
    </i>
    <i r="1">
      <x v="22"/>
      <x v="14"/>
      <x v="206"/>
      <x v="446"/>
      <x v="611"/>
    </i>
    <i r="1">
      <x v="27"/>
      <x v="2"/>
      <x v="206"/>
      <x v="1814"/>
      <x v="611"/>
    </i>
    <i r="4">
      <x v="2150"/>
      <x v="611"/>
    </i>
    <i r="4">
      <x v="2969"/>
      <x v="611"/>
    </i>
    <i r="4">
      <x v="3209"/>
      <x v="611"/>
    </i>
    <i r="4">
      <x v="3443"/>
      <x v="611"/>
    </i>
    <i r="1">
      <x v="34"/>
      <x v="68"/>
      <x v="206"/>
      <x v="2460"/>
      <x v="611"/>
    </i>
    <i r="1">
      <x v="35"/>
      <x v="67"/>
      <x v="206"/>
      <x v="1354"/>
      <x v="611"/>
    </i>
    <i r="1">
      <x v="40"/>
      <x v="22"/>
      <x v="397"/>
      <x v="3453"/>
      <x v="611"/>
    </i>
    <i r="3">
      <x v="399"/>
      <x v="2969"/>
      <x v="611"/>
    </i>
    <i r="3">
      <x v="412"/>
      <x v="3544"/>
      <x v="611"/>
    </i>
    <i r="3">
      <x v="416"/>
      <x v="3022"/>
      <x v="611"/>
    </i>
    <i r="3">
      <x v="433"/>
      <x v="3537"/>
      <x v="611"/>
    </i>
    <i>
      <x v="307"/>
      <x/>
      <x v="19"/>
      <x v="204"/>
      <x v="1224"/>
      <x v="611"/>
    </i>
    <i r="1">
      <x v="2"/>
      <x v="19"/>
      <x v="204"/>
      <x v="590"/>
      <x v="611"/>
    </i>
    <i r="1">
      <x v="3"/>
      <x v="2"/>
      <x v="204"/>
      <x v="3443"/>
      <x v="611"/>
    </i>
    <i r="1">
      <x v="16"/>
      <x v="68"/>
      <x v="204"/>
      <x v="3521"/>
      <x v="611"/>
    </i>
    <i r="1">
      <x v="17"/>
      <x v="68"/>
      <x v="204"/>
      <x v="841"/>
      <x v="611"/>
    </i>
    <i r="1">
      <x v="20"/>
      <x v="14"/>
      <x v="204"/>
      <x v="2817"/>
      <x v="611"/>
    </i>
    <i r="1">
      <x v="21"/>
      <x v="19"/>
      <x v="204"/>
      <x v="17"/>
      <x v="611"/>
    </i>
    <i r="1">
      <x v="24"/>
      <x v="17"/>
      <x v="204"/>
      <x v="1530"/>
      <x v="611"/>
    </i>
    <i r="1">
      <x v="27"/>
      <x v="2"/>
      <x v="204"/>
      <x v="3209"/>
      <x v="611"/>
    </i>
    <i r="4">
      <x v="3443"/>
      <x v="611"/>
    </i>
    <i r="1">
      <x v="31"/>
      <x v="19"/>
      <x v="204"/>
      <x v="3517"/>
      <x v="611"/>
    </i>
    <i r="1">
      <x v="32"/>
      <x v="19"/>
      <x v="204"/>
      <x v="634"/>
      <x v="611"/>
    </i>
    <i r="1">
      <x v="37"/>
      <x v="19"/>
      <x v="204"/>
      <x v="1056"/>
      <x v="611"/>
    </i>
    <i r="1">
      <x v="38"/>
      <x v="19"/>
      <x v="204"/>
      <x v="252"/>
      <x v="611"/>
    </i>
    <i r="1">
      <x v="40"/>
      <x v="16"/>
      <x v="204"/>
      <x v="3004"/>
      <x v="611"/>
    </i>
    <i r="2">
      <x v="17"/>
      <x v="204"/>
      <x v="3143"/>
      <x v="611"/>
    </i>
    <i r="2">
      <x v="18"/>
      <x v="204"/>
      <x v="1750"/>
      <x v="611"/>
    </i>
    <i r="4">
      <x v="2482"/>
      <x v="611"/>
    </i>
    <i r="4">
      <x v="2602"/>
      <x v="611"/>
    </i>
    <i r="4">
      <x v="2746"/>
      <x v="611"/>
    </i>
    <i r="4">
      <x v="2777"/>
      <x v="611"/>
    </i>
    <i r="4">
      <x v="3045"/>
      <x v="611"/>
    </i>
    <i r="2">
      <x v="22"/>
      <x v="386"/>
      <x v="3550"/>
      <x v="611"/>
    </i>
    <i r="2">
      <x v="68"/>
      <x v="204"/>
      <x v="3341"/>
      <x v="611"/>
    </i>
    <i>
      <x v="308"/>
      <x v="3"/>
      <x v="2"/>
      <x v="202"/>
      <x v="3209"/>
      <x v="611"/>
    </i>
    <i r="1">
      <x v="5"/>
      <x v="68"/>
      <x v="202"/>
      <x v="1214"/>
      <x v="611"/>
    </i>
    <i r="1">
      <x v="13"/>
      <x v="68"/>
      <x v="202"/>
      <x v="2930"/>
      <x v="611"/>
    </i>
    <i r="1">
      <x v="15"/>
      <x v="68"/>
      <x v="202"/>
      <x v="563"/>
      <x v="611"/>
    </i>
    <i r="1">
      <x v="22"/>
      <x v="68"/>
      <x v="202"/>
      <x v="841"/>
      <x v="611"/>
    </i>
    <i r="1">
      <x v="24"/>
      <x v="67"/>
      <x v="202"/>
      <x v="1935"/>
      <x v="611"/>
    </i>
    <i r="2">
      <x v="68"/>
      <x v="202"/>
      <x v="2486"/>
      <x v="611"/>
    </i>
    <i r="1">
      <x v="25"/>
      <x v="2"/>
      <x v="202"/>
      <x v="1424"/>
      <x v="611"/>
    </i>
    <i r="1">
      <x v="27"/>
      <x v="2"/>
      <x v="202"/>
      <x v="2027"/>
      <x v="611"/>
    </i>
    <i r="4">
      <x v="2690"/>
      <x v="611"/>
    </i>
    <i r="4">
      <x v="3209"/>
      <x v="611"/>
    </i>
    <i r="4">
      <x v="3443"/>
      <x v="611"/>
    </i>
    <i r="1">
      <x v="32"/>
      <x v="68"/>
      <x v="202"/>
      <x v="2625"/>
      <x v="611"/>
    </i>
    <i r="1">
      <x v="34"/>
      <x v="68"/>
      <x v="202"/>
      <x v="1850"/>
      <x v="611"/>
    </i>
    <i r="1">
      <x v="35"/>
      <x v="67"/>
      <x v="202"/>
      <x v="99"/>
      <x v="611"/>
    </i>
    <i r="2">
      <x v="68"/>
      <x v="202"/>
      <x v="339"/>
      <x v="611"/>
    </i>
    <i r="1">
      <x v="37"/>
      <x v="68"/>
      <x v="202"/>
      <x v="2567"/>
      <x v="611"/>
    </i>
    <i r="1">
      <x v="40"/>
      <x v="22"/>
      <x v="378"/>
      <x v="3340"/>
      <x v="611"/>
    </i>
    <i r="3">
      <x v="418"/>
      <x v="2220"/>
      <x v="611"/>
    </i>
    <i r="3">
      <x v="427"/>
      <x v="3530"/>
      <x v="611"/>
    </i>
    <i r="3">
      <x v="430"/>
      <x v="3247"/>
      <x v="611"/>
    </i>
    <i>
      <x v="309"/>
      <x v="2"/>
      <x v="14"/>
      <x v="200"/>
      <x v="2870"/>
      <x v="611"/>
    </i>
    <i r="2">
      <x v="68"/>
      <x v="200"/>
      <x v="2552"/>
      <x v="611"/>
    </i>
    <i r="1">
      <x v="3"/>
      <x v="2"/>
      <x v="200"/>
      <x v="3443"/>
      <x v="611"/>
    </i>
    <i r="1">
      <x v="5"/>
      <x v="14"/>
      <x v="200"/>
      <x v="2748"/>
      <x v="611"/>
    </i>
    <i r="1">
      <x v="16"/>
      <x v="68"/>
      <x v="200"/>
      <x v="1387"/>
      <x v="611"/>
    </i>
    <i r="1">
      <x v="24"/>
      <x v="68"/>
      <x v="200"/>
      <x v="2748"/>
      <x v="611"/>
    </i>
    <i r="1">
      <x v="27"/>
      <x v="2"/>
      <x v="200"/>
      <x v="3209"/>
      <x v="611"/>
    </i>
    <i r="4">
      <x v="3443"/>
      <x v="611"/>
    </i>
    <i r="2">
      <x v="68"/>
      <x v="200"/>
      <x v="1625"/>
      <x v="611"/>
    </i>
    <i>
      <x v="310"/>
      <x v="2"/>
      <x v="68"/>
      <x v="198"/>
      <x v="3371"/>
      <x v="611"/>
    </i>
    <i r="1">
      <x v="3"/>
      <x v="2"/>
      <x v="198"/>
      <x v="2969"/>
      <x v="611"/>
    </i>
    <i r="4">
      <x v="3209"/>
      <x v="611"/>
    </i>
    <i r="1">
      <x v="27"/>
      <x v="2"/>
      <x v="198"/>
      <x v="2969"/>
      <x v="611"/>
    </i>
    <i r="1">
      <x v="40"/>
      <x v="22"/>
      <x v="393"/>
      <x v="3550"/>
      <x v="611"/>
    </i>
    <i r="3">
      <x v="412"/>
      <x v="3546"/>
      <x v="611"/>
    </i>
    <i>
      <x v="311"/>
      <x v="1"/>
      <x v="45"/>
      <x v="195"/>
      <x v="1769"/>
      <x v="611"/>
    </i>
    <i r="1">
      <x v="2"/>
      <x v="18"/>
      <x v="194"/>
      <x v="1358"/>
      <x v="611"/>
    </i>
    <i r="1">
      <x v="3"/>
      <x v="2"/>
      <x v="194"/>
      <x v="3443"/>
      <x v="611"/>
    </i>
    <i r="2">
      <x v="45"/>
      <x v="195"/>
      <x v="808"/>
      <x v="611"/>
    </i>
    <i r="4">
      <x v="1426"/>
      <x v="611"/>
    </i>
    <i r="4">
      <x v="1796"/>
      <x v="611"/>
    </i>
    <i r="4">
      <x v="2114"/>
      <x v="611"/>
    </i>
    <i r="4">
      <x v="2258"/>
      <x v="611"/>
    </i>
    <i r="4">
      <x v="2621"/>
      <x v="611"/>
    </i>
    <i r="4">
      <x v="2727"/>
      <x v="611"/>
    </i>
    <i r="4">
      <x v="2781"/>
      <x v="611"/>
    </i>
    <i r="4">
      <x v="2784"/>
      <x v="611"/>
    </i>
    <i r="4">
      <x v="2959"/>
      <x v="611"/>
    </i>
    <i r="4">
      <x v="3034"/>
      <x v="611"/>
    </i>
    <i r="4">
      <x v="3228"/>
      <x v="611"/>
    </i>
    <i r="4">
      <x v="3337"/>
      <x v="611"/>
    </i>
    <i r="1">
      <x v="10"/>
      <x v="68"/>
      <x v="194"/>
      <x v="221"/>
      <x v="611"/>
    </i>
    <i r="1">
      <x v="13"/>
      <x v="68"/>
      <x v="194"/>
      <x v="993"/>
      <x v="611"/>
    </i>
    <i r="1">
      <x v="15"/>
      <x v="45"/>
      <x v="195"/>
      <x v="283"/>
      <x v="611"/>
    </i>
    <i r="1">
      <x v="16"/>
      <x v="45"/>
      <x v="195"/>
      <x v="196"/>
      <x v="611"/>
    </i>
    <i r="1">
      <x v="18"/>
      <x v="45"/>
      <x v="195"/>
      <x v="74"/>
      <x v="611"/>
    </i>
    <i r="1">
      <x v="22"/>
      <x v="14"/>
      <x v="194"/>
      <x v="96"/>
      <x v="611"/>
    </i>
    <i r="1">
      <x v="24"/>
      <x v="17"/>
      <x v="194"/>
      <x v="3283"/>
      <x v="611"/>
    </i>
    <i r="2">
      <x v="45"/>
      <x v="195"/>
      <x v="423"/>
      <x v="611"/>
    </i>
    <i r="2">
      <x v="68"/>
      <x v="194"/>
      <x v="159"/>
      <x v="611"/>
    </i>
    <i r="1">
      <x v="25"/>
      <x v="68"/>
      <x v="194"/>
      <x v="2844"/>
      <x v="611"/>
    </i>
    <i r="1">
      <x v="27"/>
      <x v="2"/>
      <x v="194"/>
      <x v="1814"/>
      <x v="611"/>
    </i>
    <i r="4">
      <x v="2305"/>
      <x v="611"/>
    </i>
    <i r="4">
      <x v="2690"/>
      <x v="611"/>
    </i>
    <i r="4">
      <x v="3209"/>
      <x v="611"/>
    </i>
    <i r="4">
      <x v="3443"/>
      <x v="611"/>
    </i>
    <i r="2">
      <x v="45"/>
      <x v="195"/>
      <x v="87"/>
      <x v="611"/>
    </i>
    <i r="4">
      <x v="101"/>
      <x v="611"/>
    </i>
    <i r="4">
      <x v="125"/>
      <x v="611"/>
    </i>
    <i r="4">
      <x v="202"/>
      <x v="611"/>
    </i>
    <i r="4">
      <x v="282"/>
      <x v="611"/>
    </i>
    <i r="4">
      <x v="316"/>
      <x v="611"/>
    </i>
    <i r="4">
      <x v="331"/>
      <x v="611"/>
    </i>
    <i r="4">
      <x v="348"/>
      <x v="611"/>
    </i>
    <i r="4">
      <x v="354"/>
      <x v="611"/>
    </i>
    <i r="4">
      <x v="444"/>
      <x v="611"/>
    </i>
    <i r="4">
      <x v="475"/>
      <x v="611"/>
    </i>
    <i r="4">
      <x v="557"/>
      <x v="611"/>
    </i>
    <i r="4">
      <x v="577"/>
      <x v="611"/>
    </i>
    <i r="4">
      <x v="664"/>
      <x v="611"/>
    </i>
    <i r="4">
      <x v="702"/>
      <x v="611"/>
    </i>
    <i r="4">
      <x v="729"/>
      <x v="611"/>
    </i>
    <i r="4">
      <x v="731"/>
      <x v="611"/>
    </i>
    <i r="4">
      <x v="897"/>
      <x v="611"/>
    </i>
    <i r="4">
      <x v="1076"/>
      <x v="611"/>
    </i>
    <i r="4">
      <x v="1228"/>
      <x v="611"/>
    </i>
    <i r="4">
      <x v="1396"/>
      <x v="611"/>
    </i>
    <i r="4">
      <x v="2677"/>
      <x v="611"/>
    </i>
    <i r="4">
      <x v="2789"/>
      <x v="611"/>
    </i>
    <i r="4">
      <x v="3477"/>
      <x v="611"/>
    </i>
    <i r="2">
      <x v="68"/>
      <x v="194"/>
      <x v="1945"/>
      <x v="611"/>
    </i>
    <i r="1">
      <x v="35"/>
      <x v="68"/>
      <x v="194"/>
      <x v="396"/>
      <x v="611"/>
    </i>
    <i r="1">
      <x v="37"/>
      <x v="45"/>
      <x v="195"/>
      <x v="3002"/>
      <x v="611"/>
    </i>
    <i r="1">
      <x v="38"/>
      <x v="18"/>
      <x v="194"/>
      <x v="2372"/>
      <x v="611"/>
    </i>
    <i r="2">
      <x v="45"/>
      <x v="195"/>
      <x v="186"/>
      <x v="611"/>
    </i>
    <i r="1">
      <x v="40"/>
      <x v="14"/>
      <x v="194"/>
      <x v="1873"/>
      <x v="611"/>
    </i>
    <i r="4">
      <x v="1904"/>
      <x v="611"/>
    </i>
    <i r="2">
      <x v="17"/>
      <x v="194"/>
      <x v="2588"/>
      <x v="611"/>
    </i>
    <i r="4">
      <x v="3142"/>
      <x v="611"/>
    </i>
    <i r="2">
      <x v="18"/>
      <x v="194"/>
      <x v="1612"/>
      <x v="611"/>
    </i>
    <i r="4">
      <x v="1624"/>
      <x v="611"/>
    </i>
    <i r="4">
      <x v="2217"/>
      <x v="611"/>
    </i>
    <i r="4">
      <x v="2327"/>
      <x v="611"/>
    </i>
    <i r="4">
      <x v="2477"/>
      <x v="611"/>
    </i>
    <i r="4">
      <x v="3031"/>
      <x v="611"/>
    </i>
    <i r="4">
      <x v="3142"/>
      <x v="611"/>
    </i>
    <i r="4">
      <x v="3347"/>
      <x v="611"/>
    </i>
    <i r="2">
      <x v="45"/>
      <x v="195"/>
      <x v="1363"/>
      <x v="611"/>
    </i>
    <i r="4">
      <x v="1527"/>
      <x v="611"/>
    </i>
    <i r="4">
      <x v="2000"/>
      <x v="611"/>
    </i>
    <i r="4">
      <x v="2044"/>
      <x v="611"/>
    </i>
    <i r="4">
      <x v="3077"/>
      <x v="611"/>
    </i>
    <i>
      <x v="312"/>
      <x v="12"/>
      <x v="68"/>
      <x v="192"/>
      <x v="477"/>
      <x v="611"/>
    </i>
    <i r="1">
      <x v="27"/>
      <x v="2"/>
      <x v="192"/>
      <x v="2969"/>
      <x v="611"/>
    </i>
    <i r="4">
      <x v="3443"/>
      <x v="611"/>
    </i>
    <i r="1">
      <x v="28"/>
      <x v="17"/>
      <x v="192"/>
      <x v="1299"/>
      <x v="611"/>
    </i>
    <i r="1">
      <x v="30"/>
      <x v="68"/>
      <x v="192"/>
      <x v="47"/>
      <x v="611"/>
    </i>
    <i r="1">
      <x v="40"/>
      <x v="18"/>
      <x v="192"/>
      <x v="2079"/>
      <x v="611"/>
    </i>
    <i r="4">
      <x v="2089"/>
      <x v="611"/>
    </i>
    <i r="4">
      <x v="2970"/>
      <x v="611"/>
    </i>
    <i r="2">
      <x v="22"/>
      <x v="397"/>
      <x v="3514"/>
      <x v="611"/>
    </i>
    <i r="3">
      <x v="426"/>
      <x v="3274"/>
      <x v="611"/>
    </i>
    <i>
      <x v="313"/>
      <x/>
      <x v="68"/>
      <x v="189"/>
      <x v="2690"/>
      <x v="611"/>
    </i>
    <i r="1">
      <x v="3"/>
      <x v="2"/>
      <x v="189"/>
      <x v="3209"/>
      <x v="611"/>
    </i>
    <i r="4">
      <x v="3443"/>
      <x v="611"/>
    </i>
    <i r="2">
      <x v="68"/>
      <x v="189"/>
      <x v="2027"/>
      <x v="611"/>
    </i>
    <i r="1">
      <x v="4"/>
      <x v="68"/>
      <x v="189"/>
      <x v="3509"/>
      <x v="611"/>
    </i>
    <i r="1">
      <x v="13"/>
      <x v="68"/>
      <x v="189"/>
      <x v="2930"/>
      <x v="611"/>
    </i>
    <i r="1">
      <x v="16"/>
      <x v="68"/>
      <x v="189"/>
      <x v="3413"/>
      <x v="611"/>
    </i>
    <i r="1">
      <x v="24"/>
      <x v="68"/>
      <x v="189"/>
      <x v="1132"/>
      <x v="611"/>
    </i>
    <i r="1">
      <x v="27"/>
      <x v="2"/>
      <x v="189"/>
      <x v="2969"/>
      <x v="611"/>
    </i>
    <i r="4">
      <x v="3209"/>
      <x v="611"/>
    </i>
    <i r="4">
      <x v="3443"/>
      <x v="611"/>
    </i>
    <i r="2">
      <x v="68"/>
      <x v="189"/>
      <x v="2690"/>
      <x v="611"/>
    </i>
    <i r="4">
      <x v="3098"/>
      <x v="611"/>
    </i>
    <i r="1">
      <x v="30"/>
      <x v="68"/>
      <x v="189"/>
      <x v="262"/>
      <x v="611"/>
    </i>
    <i r="1">
      <x v="32"/>
      <x v="19"/>
      <x v="189"/>
      <x v="3564"/>
      <x v="166"/>
    </i>
    <i r="1">
      <x v="33"/>
      <x v="68"/>
      <x v="189"/>
      <x v="2142"/>
      <x v="611"/>
    </i>
    <i r="1">
      <x v="38"/>
      <x v="2"/>
      <x v="189"/>
      <x v="3129"/>
      <x v="611"/>
    </i>
    <i r="2">
      <x v="14"/>
      <x v="189"/>
      <x v="3022"/>
      <x v="611"/>
    </i>
    <i r="1">
      <x v="40"/>
      <x v="14"/>
      <x v="189"/>
      <x v="1875"/>
      <x v="611"/>
    </i>
    <i r="2">
      <x v="22"/>
      <x v="386"/>
      <x v="3550"/>
      <x v="611"/>
    </i>
    <i r="3">
      <x v="401"/>
      <x v="3485"/>
      <x v="611"/>
    </i>
    <i r="3">
      <x v="403"/>
      <x v="3039"/>
      <x v="611"/>
    </i>
    <i r="3">
      <x v="428"/>
      <x v="3387"/>
      <x v="611"/>
    </i>
    <i r="3">
      <x v="440"/>
      <x v="3341"/>
      <x v="611"/>
    </i>
    <i r="2">
      <x v="68"/>
      <x v="189"/>
      <x v="1464"/>
      <x v="611"/>
    </i>
    <i r="4">
      <x v="1577"/>
      <x v="611"/>
    </i>
    <i r="4">
      <x v="1859"/>
      <x v="611"/>
    </i>
    <i r="4">
      <x v="2690"/>
      <x v="611"/>
    </i>
    <i r="4">
      <x v="3393"/>
      <x v="611"/>
    </i>
    <i>
      <x v="314"/>
      <x v="6"/>
      <x v="18"/>
      <x v="187"/>
      <x v="170"/>
      <x v="611"/>
    </i>
    <i r="1">
      <x v="25"/>
      <x v="67"/>
      <x v="187"/>
      <x v="1401"/>
      <x v="611"/>
    </i>
    <i r="1">
      <x v="30"/>
      <x v="19"/>
      <x v="187"/>
      <x v="3564"/>
      <x v="253"/>
    </i>
    <i r="1">
      <x v="40"/>
      <x v="22"/>
      <x v="399"/>
      <x v="3142"/>
      <x v="611"/>
    </i>
    <i r="3">
      <x v="409"/>
      <x v="3209"/>
      <x v="611"/>
    </i>
    <i>
      <x v="315"/>
      <x v="40"/>
      <x v="22"/>
      <x v="387"/>
      <x v="3432"/>
      <x v="611"/>
    </i>
    <i r="3">
      <x v="444"/>
      <x v="3422"/>
      <x v="611"/>
    </i>
    <i>
      <x v="316"/>
      <x v="3"/>
      <x v="2"/>
      <x v="184"/>
      <x v="2027"/>
      <x v="611"/>
    </i>
    <i r="4">
      <x v="3443"/>
      <x v="611"/>
    </i>
    <i r="1">
      <x v="12"/>
      <x v="68"/>
      <x v="184"/>
      <x v="3509"/>
      <x v="611"/>
    </i>
    <i r="1">
      <x v="24"/>
      <x v="68"/>
      <x v="184"/>
      <x v="2220"/>
      <x v="611"/>
    </i>
    <i r="1">
      <x v="27"/>
      <x v="2"/>
      <x v="184"/>
      <x v="2150"/>
      <x v="611"/>
    </i>
    <i r="4">
      <x v="2486"/>
      <x v="611"/>
    </i>
    <i r="4">
      <x v="2690"/>
      <x v="611"/>
    </i>
    <i r="4">
      <x v="3209"/>
      <x v="611"/>
    </i>
    <i r="2">
      <x v="68"/>
      <x v="184"/>
      <x v="691"/>
      <x v="611"/>
    </i>
    <i r="4">
      <x v="1080"/>
      <x v="611"/>
    </i>
    <i r="1">
      <x v="32"/>
      <x v="68"/>
      <x v="184"/>
      <x v="2420"/>
      <x v="611"/>
    </i>
    <i r="1">
      <x v="33"/>
      <x v="14"/>
      <x v="184"/>
      <x v="2617"/>
      <x v="611"/>
    </i>
    <i r="1">
      <x v="37"/>
      <x v="68"/>
      <x v="184"/>
      <x v="3397"/>
      <x v="611"/>
    </i>
    <i r="1">
      <x v="40"/>
      <x v="2"/>
      <x v="184"/>
      <x v="3443"/>
      <x v="611"/>
    </i>
    <i r="2">
      <x v="14"/>
      <x v="184"/>
      <x v="2748"/>
      <x v="611"/>
    </i>
    <i r="2">
      <x v="21"/>
      <x v="437"/>
      <x v="3209"/>
      <x v="611"/>
    </i>
    <i r="2">
      <x v="22"/>
      <x v="416"/>
      <x v="2264"/>
      <x v="611"/>
    </i>
    <i r="3">
      <x v="432"/>
      <x v="3514"/>
      <x v="611"/>
    </i>
    <i r="2">
      <x v="68"/>
      <x v="184"/>
      <x v="1423"/>
      <x v="611"/>
    </i>
    <i>
      <x v="317"/>
      <x v="2"/>
      <x v="17"/>
      <x v="182"/>
      <x v="826"/>
      <x v="611"/>
    </i>
    <i r="2">
      <x v="18"/>
      <x v="182"/>
      <x v="1028"/>
      <x v="611"/>
    </i>
    <i r="2">
      <x v="68"/>
      <x v="182"/>
      <x v="3208"/>
      <x v="611"/>
    </i>
    <i r="1">
      <x v="3"/>
      <x v="2"/>
      <x v="182"/>
      <x v="2690"/>
      <x v="611"/>
    </i>
    <i r="4">
      <x v="3443"/>
      <x v="611"/>
    </i>
    <i r="1">
      <x v="4"/>
      <x v="68"/>
      <x v="182"/>
      <x v="1427"/>
      <x v="611"/>
    </i>
    <i r="1">
      <x v="5"/>
      <x v="68"/>
      <x v="182"/>
      <x v="2285"/>
      <x v="611"/>
    </i>
    <i r="1">
      <x v="16"/>
      <x v="14"/>
      <x v="182"/>
      <x v="3022"/>
      <x v="611"/>
    </i>
    <i r="1">
      <x v="20"/>
      <x v="14"/>
      <x v="182"/>
      <x v="2617"/>
      <x v="611"/>
    </i>
    <i r="1">
      <x v="22"/>
      <x v="14"/>
      <x v="182"/>
      <x v="364"/>
      <x v="611"/>
    </i>
    <i r="2">
      <x v="18"/>
      <x v="182"/>
      <x v="873"/>
      <x v="611"/>
    </i>
    <i r="1">
      <x v="27"/>
      <x v="2"/>
      <x v="182"/>
      <x v="2150"/>
      <x v="611"/>
    </i>
    <i r="4">
      <x v="2305"/>
      <x v="611"/>
    </i>
    <i r="4">
      <x v="2486"/>
      <x v="611"/>
    </i>
    <i r="4">
      <x v="2690"/>
      <x v="611"/>
    </i>
    <i r="4">
      <x v="2969"/>
      <x v="611"/>
    </i>
    <i r="4">
      <x v="3443"/>
      <x v="611"/>
    </i>
    <i r="1">
      <x v="30"/>
      <x v="19"/>
      <x v="182"/>
      <x v="73"/>
      <x v="611"/>
    </i>
    <i r="1">
      <x v="32"/>
      <x v="68"/>
      <x v="182"/>
      <x v="967"/>
      <x v="611"/>
    </i>
    <i r="1">
      <x v="34"/>
      <x v="68"/>
      <x v="182"/>
      <x v="1306"/>
      <x v="611"/>
    </i>
    <i r="1">
      <x v="40"/>
      <x v="17"/>
      <x v="182"/>
      <x v="1701"/>
      <x v="611"/>
    </i>
    <i r="2">
      <x v="18"/>
      <x v="182"/>
      <x v="1359"/>
      <x v="611"/>
    </i>
    <i r="4">
      <x v="1553"/>
      <x v="611"/>
    </i>
    <i r="4">
      <x v="1586"/>
      <x v="611"/>
    </i>
    <i r="4">
      <x v="1639"/>
      <x v="611"/>
    </i>
    <i r="4">
      <x v="1686"/>
      <x v="611"/>
    </i>
    <i r="4">
      <x v="2062"/>
      <x v="611"/>
    </i>
    <i r="4">
      <x v="3114"/>
      <x v="611"/>
    </i>
    <i r="4">
      <x v="3129"/>
      <x v="611"/>
    </i>
    <i r="4">
      <x v="3361"/>
      <x v="611"/>
    </i>
    <i r="2">
      <x v="22"/>
      <x v="426"/>
      <x v="3482"/>
      <x v="611"/>
    </i>
    <i>
      <x v="318"/>
      <x v="2"/>
      <x v="14"/>
      <x v="180"/>
      <x v="2038"/>
      <x v="611"/>
    </i>
    <i r="1">
      <x v="3"/>
      <x v="2"/>
      <x v="180"/>
      <x v="3443"/>
      <x v="611"/>
    </i>
    <i r="1">
      <x v="10"/>
      <x v="14"/>
      <x v="180"/>
      <x v="1835"/>
      <x v="611"/>
    </i>
    <i r="1">
      <x v="19"/>
      <x v="19"/>
      <x v="180"/>
      <x v="3564"/>
      <x v="77"/>
    </i>
    <i r="1">
      <x v="27"/>
      <x v="2"/>
      <x v="180"/>
      <x v="2969"/>
      <x v="611"/>
    </i>
    <i r="4">
      <x v="3209"/>
      <x v="611"/>
    </i>
    <i r="4">
      <x v="3443"/>
      <x v="611"/>
    </i>
    <i r="1">
      <x v="35"/>
      <x v="67"/>
      <x v="180"/>
      <x v="1824"/>
      <x v="611"/>
    </i>
    <i r="1">
      <x v="39"/>
      <x v="67"/>
      <x v="180"/>
      <x v="62"/>
      <x v="611"/>
    </i>
    <i r="1">
      <x v="40"/>
      <x v="22"/>
      <x v="394"/>
      <x v="3527"/>
      <x v="611"/>
    </i>
    <i r="3">
      <x v="425"/>
      <x v="3527"/>
      <x v="611"/>
    </i>
    <i r="3">
      <x v="448"/>
      <x v="3455"/>
      <x v="611"/>
    </i>
    <i>
      <x v="319"/>
      <x v="1"/>
      <x v="17"/>
      <x v="178"/>
      <x v="3010"/>
      <x v="611"/>
    </i>
    <i r="2">
      <x v="18"/>
      <x v="178"/>
      <x v="854"/>
      <x v="611"/>
    </i>
    <i r="1">
      <x v="2"/>
      <x v="17"/>
      <x v="178"/>
      <x v="1538"/>
      <x v="611"/>
    </i>
    <i r="1">
      <x v="3"/>
      <x v="68"/>
      <x v="178"/>
      <x v="1231"/>
      <x v="611"/>
    </i>
    <i r="1">
      <x v="6"/>
      <x v="18"/>
      <x v="178"/>
      <x v="3564"/>
      <x v="78"/>
    </i>
    <i r="1">
      <x v="7"/>
      <x v="18"/>
      <x v="178"/>
      <x v="42"/>
      <x v="611"/>
    </i>
    <i r="1">
      <x v="12"/>
      <x v="14"/>
      <x v="178"/>
      <x v="498"/>
      <x v="611"/>
    </i>
    <i r="1">
      <x v="13"/>
      <x v="68"/>
      <x v="178"/>
      <x v="3393"/>
      <x v="611"/>
    </i>
    <i r="1">
      <x v="16"/>
      <x v="68"/>
      <x v="178"/>
      <x v="3435"/>
      <x v="611"/>
    </i>
    <i r="1">
      <x v="22"/>
      <x v="16"/>
      <x v="178"/>
      <x v="1332"/>
      <x v="611"/>
    </i>
    <i r="2">
      <x v="19"/>
      <x v="178"/>
      <x v="61"/>
      <x v="611"/>
    </i>
    <i r="1">
      <x v="24"/>
      <x v="17"/>
      <x v="178"/>
      <x v="3185"/>
      <x v="611"/>
    </i>
    <i r="2">
      <x v="18"/>
      <x v="178"/>
      <x v="3352"/>
      <x v="611"/>
    </i>
    <i r="1">
      <x v="27"/>
      <x v="2"/>
      <x v="178"/>
      <x v="2486"/>
      <x v="611"/>
    </i>
    <i r="4">
      <x v="2690"/>
      <x v="611"/>
    </i>
    <i r="4">
      <x v="2969"/>
      <x v="611"/>
    </i>
    <i r="4">
      <x v="3209"/>
      <x v="611"/>
    </i>
    <i r="4">
      <x v="3443"/>
      <x v="611"/>
    </i>
    <i r="1">
      <x v="31"/>
      <x v="17"/>
      <x v="178"/>
      <x v="2338"/>
      <x v="611"/>
    </i>
    <i r="1">
      <x v="32"/>
      <x v="68"/>
      <x v="178"/>
      <x v="1932"/>
      <x v="611"/>
    </i>
    <i r="1">
      <x v="35"/>
      <x v="68"/>
      <x v="178"/>
      <x v="421"/>
      <x v="611"/>
    </i>
    <i r="1">
      <x v="40"/>
      <x v="2"/>
      <x v="178"/>
      <x v="3443"/>
      <x v="611"/>
    </i>
    <i r="2">
      <x v="14"/>
      <x v="178"/>
      <x v="2748"/>
      <x v="611"/>
    </i>
    <i r="2">
      <x v="17"/>
      <x v="178"/>
      <x v="1391"/>
      <x v="611"/>
    </i>
    <i r="4">
      <x v="2339"/>
      <x v="611"/>
    </i>
    <i r="2">
      <x v="18"/>
      <x v="178"/>
      <x v="1350"/>
      <x v="611"/>
    </i>
    <i r="4">
      <x v="1825"/>
      <x v="611"/>
    </i>
    <i r="4">
      <x v="1895"/>
      <x v="611"/>
    </i>
    <i r="4">
      <x v="1902"/>
      <x v="611"/>
    </i>
    <i r="4">
      <x v="2699"/>
      <x v="611"/>
    </i>
    <i r="4">
      <x v="2828"/>
      <x v="611"/>
    </i>
    <i r="4">
      <x v="2985"/>
      <x v="611"/>
    </i>
    <i r="2">
      <x v="22"/>
      <x v="415"/>
      <x v="3525"/>
      <x v="611"/>
    </i>
    <i r="3">
      <x v="420"/>
      <x v="3418"/>
      <x v="611"/>
    </i>
    <i r="3">
      <x v="422"/>
      <x v="3356"/>
      <x v="611"/>
    </i>
    <i r="3">
      <x v="445"/>
      <x v="3261"/>
      <x v="611"/>
    </i>
    <i r="2">
      <x v="68"/>
      <x v="178"/>
      <x v="746"/>
      <x v="611"/>
    </i>
    <i>
      <x v="320"/>
      <x v="3"/>
      <x v="2"/>
      <x v="176"/>
      <x v="2690"/>
      <x v="611"/>
    </i>
    <i r="4">
      <x v="2969"/>
      <x v="611"/>
    </i>
    <i r="4">
      <x v="3443"/>
      <x v="611"/>
    </i>
    <i r="1">
      <x v="5"/>
      <x v="18"/>
      <x v="176"/>
      <x v="1621"/>
      <x v="611"/>
    </i>
    <i r="2">
      <x v="68"/>
      <x v="176"/>
      <x v="2021"/>
      <x v="611"/>
    </i>
    <i r="1">
      <x v="13"/>
      <x v="68"/>
      <x v="176"/>
      <x v="3098"/>
      <x v="611"/>
    </i>
    <i r="1">
      <x v="16"/>
      <x v="16"/>
      <x v="176"/>
      <x v="2930"/>
      <x v="611"/>
    </i>
    <i r="2">
      <x v="18"/>
      <x v="176"/>
      <x v="730"/>
      <x v="611"/>
    </i>
    <i r="2">
      <x v="68"/>
      <x v="176"/>
      <x v="56"/>
      <x v="611"/>
    </i>
    <i r="1">
      <x v="18"/>
      <x v="68"/>
      <x v="176"/>
      <x v="1227"/>
      <x v="611"/>
    </i>
    <i r="1">
      <x v="24"/>
      <x v="68"/>
      <x v="176"/>
      <x v="1087"/>
      <x v="611"/>
    </i>
    <i r="1">
      <x v="27"/>
      <x v="2"/>
      <x v="176"/>
      <x v="2486"/>
      <x v="611"/>
    </i>
    <i r="4">
      <x v="2690"/>
      <x v="611"/>
    </i>
    <i r="4">
      <x v="2969"/>
      <x v="611"/>
    </i>
    <i r="4">
      <x v="3443"/>
      <x v="611"/>
    </i>
    <i r="1">
      <x v="34"/>
      <x v="68"/>
      <x v="176"/>
      <x v="1897"/>
      <x v="611"/>
    </i>
    <i r="1">
      <x v="35"/>
      <x v="19"/>
      <x v="176"/>
      <x v="1041"/>
      <x v="611"/>
    </i>
    <i r="2">
      <x v="68"/>
      <x v="176"/>
      <x v="2930"/>
      <x v="611"/>
    </i>
    <i r="1">
      <x v="37"/>
      <x v="68"/>
      <x v="176"/>
      <x v="3393"/>
      <x v="611"/>
    </i>
    <i r="1">
      <x v="40"/>
      <x v="2"/>
      <x v="176"/>
      <x v="3443"/>
      <x v="611"/>
    </i>
    <i r="2">
      <x v="18"/>
      <x v="176"/>
      <x v="1781"/>
      <x v="611"/>
    </i>
    <i r="4">
      <x v="2596"/>
      <x v="611"/>
    </i>
    <i r="4">
      <x v="2617"/>
      <x v="611"/>
    </i>
    <i r="2">
      <x v="22"/>
      <x v="432"/>
      <x v="3527"/>
      <x v="611"/>
    </i>
    <i r="3">
      <x v="435"/>
      <x v="3422"/>
      <x v="611"/>
    </i>
    <i>
      <x v="321"/>
      <x v="24"/>
      <x v="14"/>
      <x v="174"/>
      <x v="2752"/>
      <x v="611"/>
    </i>
    <i r="2">
      <x v="67"/>
      <x v="174"/>
      <x v="132"/>
      <x v="611"/>
    </i>
    <i r="2">
      <x v="68"/>
      <x v="174"/>
      <x v="1539"/>
      <x v="611"/>
    </i>
    <i r="1">
      <x v="25"/>
      <x v="17"/>
      <x v="174"/>
      <x v="3564"/>
      <x v="401"/>
    </i>
    <i r="2">
      <x v="18"/>
      <x v="174"/>
      <x v="1424"/>
      <x v="611"/>
    </i>
    <i r="1">
      <x v="27"/>
      <x v="2"/>
      <x v="174"/>
      <x v="3209"/>
      <x v="611"/>
    </i>
    <i r="4">
      <x v="3443"/>
      <x v="611"/>
    </i>
    <i r="2">
      <x v="68"/>
      <x v="174"/>
      <x v="1284"/>
      <x v="611"/>
    </i>
    <i r="1">
      <x v="28"/>
      <x v="16"/>
      <x v="174"/>
      <x v="3040"/>
      <x v="611"/>
    </i>
    <i r="2">
      <x v="17"/>
      <x v="174"/>
      <x v="3564"/>
      <x v="570"/>
    </i>
    <i r="1">
      <x v="31"/>
      <x v="2"/>
      <x v="174"/>
      <x v="3456"/>
      <x v="611"/>
    </i>
    <i r="1">
      <x v="32"/>
      <x v="68"/>
      <x v="174"/>
      <x v="1989"/>
      <x v="611"/>
    </i>
    <i r="1">
      <x v="40"/>
      <x v="17"/>
      <x v="174"/>
      <x v="3564"/>
      <x v="293"/>
    </i>
    <i r="5">
      <x v="473"/>
    </i>
    <i r="2">
      <x v="18"/>
      <x v="174"/>
      <x v="763"/>
      <x v="611"/>
    </i>
    <i r="4">
      <x v="2061"/>
      <x v="611"/>
    </i>
    <i r="2">
      <x v="19"/>
      <x v="174"/>
      <x v="3564"/>
      <x v="525"/>
    </i>
    <i r="2">
      <x v="22"/>
      <x v="392"/>
      <x v="3544"/>
      <x v="611"/>
    </i>
    <i>
      <x v="322"/>
      <x v="1"/>
      <x v="68"/>
      <x v="170"/>
      <x v="1383"/>
      <x v="611"/>
    </i>
    <i r="1">
      <x v="3"/>
      <x v="2"/>
      <x v="170"/>
      <x v="2969"/>
      <x v="611"/>
    </i>
    <i r="4">
      <x v="3443"/>
      <x v="611"/>
    </i>
    <i r="2">
      <x v="29"/>
      <x v="171"/>
      <x v="1310"/>
      <x v="611"/>
    </i>
    <i r="4">
      <x v="1403"/>
      <x v="611"/>
    </i>
    <i r="4">
      <x v="1441"/>
      <x v="611"/>
    </i>
    <i r="4">
      <x v="2125"/>
      <x v="611"/>
    </i>
    <i r="4">
      <x v="2175"/>
      <x v="611"/>
    </i>
    <i r="4">
      <x v="2664"/>
      <x v="611"/>
    </i>
    <i r="4">
      <x v="2695"/>
      <x v="611"/>
    </i>
    <i r="4">
      <x v="2758"/>
      <x v="611"/>
    </i>
    <i r="4">
      <x v="2776"/>
      <x v="611"/>
    </i>
    <i r="4">
      <x v="2818"/>
      <x v="611"/>
    </i>
    <i r="4">
      <x v="2894"/>
      <x v="611"/>
    </i>
    <i r="4">
      <x v="2984"/>
      <x v="611"/>
    </i>
    <i r="4">
      <x v="3094"/>
      <x v="611"/>
    </i>
    <i r="4">
      <x v="3101"/>
      <x v="611"/>
    </i>
    <i r="4">
      <x v="3157"/>
      <x v="611"/>
    </i>
    <i r="4">
      <x v="3295"/>
      <x v="611"/>
    </i>
    <i r="4">
      <x v="3465"/>
      <x v="611"/>
    </i>
    <i r="1">
      <x v="10"/>
      <x v="14"/>
      <x v="170"/>
      <x v="3329"/>
      <x v="611"/>
    </i>
    <i r="1">
      <x v="15"/>
      <x v="29"/>
      <x v="171"/>
      <x v="857"/>
      <x v="611"/>
    </i>
    <i r="1">
      <x v="16"/>
      <x v="29"/>
      <x v="171"/>
      <x v="192"/>
      <x v="611"/>
    </i>
    <i r="2">
      <x v="68"/>
      <x v="170"/>
      <x v="994"/>
      <x v="611"/>
    </i>
    <i r="1">
      <x v="18"/>
      <x v="29"/>
      <x v="171"/>
      <x v="1152"/>
      <x v="611"/>
    </i>
    <i r="1">
      <x v="20"/>
      <x v="68"/>
      <x v="170"/>
      <x v="3078"/>
      <x v="611"/>
    </i>
    <i r="1">
      <x v="24"/>
      <x v="29"/>
      <x v="171"/>
      <x v="2926"/>
      <x v="611"/>
    </i>
    <i r="1">
      <x v="25"/>
      <x v="29"/>
      <x v="171"/>
      <x v="3396"/>
      <x v="611"/>
    </i>
    <i r="2">
      <x v="68"/>
      <x v="170"/>
      <x v="1353"/>
      <x v="611"/>
    </i>
    <i r="1">
      <x v="27"/>
      <x v="2"/>
      <x v="170"/>
      <x v="2969"/>
      <x v="611"/>
    </i>
    <i r="4">
      <x v="3209"/>
      <x v="611"/>
    </i>
    <i r="4">
      <x v="3443"/>
      <x v="611"/>
    </i>
    <i r="2">
      <x v="29"/>
      <x v="171"/>
      <x v="70"/>
      <x v="611"/>
    </i>
    <i r="4">
      <x v="217"/>
      <x v="611"/>
    </i>
    <i r="4">
      <x v="222"/>
      <x v="611"/>
    </i>
    <i r="4">
      <x v="247"/>
      <x v="611"/>
    </i>
    <i r="4">
      <x v="270"/>
      <x v="611"/>
    </i>
    <i r="4">
      <x v="361"/>
      <x v="611"/>
    </i>
    <i r="4">
      <x v="377"/>
      <x v="611"/>
    </i>
    <i r="4">
      <x v="388"/>
      <x v="611"/>
    </i>
    <i r="4">
      <x v="410"/>
      <x v="611"/>
    </i>
    <i r="4">
      <x v="478"/>
      <x v="611"/>
    </i>
    <i r="4">
      <x v="500"/>
      <x v="611"/>
    </i>
    <i r="4">
      <x v="595"/>
      <x v="611"/>
    </i>
    <i r="4">
      <x v="688"/>
      <x v="611"/>
    </i>
    <i r="4">
      <x v="806"/>
      <x v="611"/>
    </i>
    <i r="4">
      <x v="954"/>
      <x v="611"/>
    </i>
    <i r="4">
      <x v="1063"/>
      <x v="611"/>
    </i>
    <i r="4">
      <x v="1107"/>
      <x v="611"/>
    </i>
    <i r="4">
      <x v="1108"/>
      <x v="611"/>
    </i>
    <i r="4">
      <x v="1123"/>
      <x v="611"/>
    </i>
    <i r="4">
      <x v="1331"/>
      <x v="611"/>
    </i>
    <i r="4">
      <x v="1414"/>
      <x v="611"/>
    </i>
    <i r="4">
      <x v="2763"/>
      <x v="611"/>
    </i>
    <i r="4">
      <x v="2816"/>
      <x v="611"/>
    </i>
    <i r="1">
      <x v="35"/>
      <x v="68"/>
      <x v="170"/>
      <x v="206"/>
      <x v="611"/>
    </i>
    <i r="1">
      <x v="37"/>
      <x v="29"/>
      <x v="171"/>
      <x v="2733"/>
      <x v="611"/>
    </i>
    <i r="2">
      <x v="68"/>
      <x v="170"/>
      <x v="3341"/>
      <x v="611"/>
    </i>
    <i r="1">
      <x v="38"/>
      <x v="29"/>
      <x v="171"/>
      <x v="234"/>
      <x v="611"/>
    </i>
    <i r="1">
      <x v="40"/>
      <x v="22"/>
      <x v="421"/>
      <x v="3544"/>
      <x v="611"/>
    </i>
    <i r="2">
      <x v="29"/>
      <x v="171"/>
      <x v="1294"/>
      <x v="611"/>
    </i>
    <i r="4">
      <x v="2083"/>
      <x v="611"/>
    </i>
    <i r="4">
      <x v="2130"/>
      <x v="611"/>
    </i>
    <i r="4">
      <x v="2430"/>
      <x v="611"/>
    </i>
    <i>
      <x v="323"/>
      <x v="1"/>
      <x v="17"/>
      <x v="168"/>
      <x v="3564"/>
      <x v="573"/>
    </i>
    <i r="2">
      <x v="19"/>
      <x v="168"/>
      <x v="3091"/>
      <x v="611"/>
    </i>
    <i r="1">
      <x v="3"/>
      <x v="2"/>
      <x v="168"/>
      <x v="2690"/>
      <x v="611"/>
    </i>
    <i r="4">
      <x v="3443"/>
      <x v="611"/>
    </i>
    <i r="1">
      <x v="11"/>
      <x v="17"/>
      <x v="168"/>
      <x v="3564"/>
      <x v="429"/>
    </i>
    <i r="2">
      <x v="19"/>
      <x v="168"/>
      <x v="1649"/>
      <x v="611"/>
    </i>
    <i r="1">
      <x v="15"/>
      <x v="14"/>
      <x v="168"/>
      <x v="2074"/>
      <x v="611"/>
    </i>
    <i r="2">
      <x v="17"/>
      <x v="168"/>
      <x v="3564"/>
      <x v="596"/>
    </i>
    <i r="2">
      <x v="19"/>
      <x v="168"/>
      <x v="3393"/>
      <x v="611"/>
    </i>
    <i r="1">
      <x v="16"/>
      <x v="68"/>
      <x v="168"/>
      <x v="3098"/>
      <x v="611"/>
    </i>
    <i r="1">
      <x v="20"/>
      <x v="68"/>
      <x v="168"/>
      <x v="3314"/>
      <x v="611"/>
    </i>
    <i r="1">
      <x v="22"/>
      <x v="68"/>
      <x v="168"/>
      <x v="2748"/>
      <x v="611"/>
    </i>
    <i r="1">
      <x v="25"/>
      <x v="17"/>
      <x v="168"/>
      <x v="3564"/>
      <x v="596"/>
    </i>
    <i r="2">
      <x v="19"/>
      <x v="168"/>
      <x v="3393"/>
      <x v="611"/>
    </i>
    <i r="1">
      <x v="26"/>
      <x v="62"/>
      <x v="168"/>
      <x v="3319"/>
      <x v="611"/>
    </i>
    <i r="1">
      <x v="27"/>
      <x v="2"/>
      <x v="168"/>
      <x v="3209"/>
      <x v="611"/>
    </i>
    <i r="4">
      <x v="3443"/>
      <x v="611"/>
    </i>
    <i r="1">
      <x v="30"/>
      <x v="14"/>
      <x v="168"/>
      <x v="1243"/>
      <x v="611"/>
    </i>
    <i r="1">
      <x v="33"/>
      <x v="17"/>
      <x v="168"/>
      <x v="3564"/>
      <x v="462"/>
    </i>
    <i r="2">
      <x v="19"/>
      <x v="168"/>
      <x v="1957"/>
      <x v="611"/>
    </i>
    <i r="2">
      <x v="68"/>
      <x v="168"/>
      <x v="2116"/>
      <x v="611"/>
    </i>
    <i r="1">
      <x v="37"/>
      <x v="17"/>
      <x v="168"/>
      <x v="3564"/>
      <x v="538"/>
    </i>
    <i r="2">
      <x v="19"/>
      <x v="168"/>
      <x v="2748"/>
      <x v="611"/>
    </i>
    <i r="1">
      <x v="40"/>
      <x v="22"/>
      <x v="392"/>
      <x v="3544"/>
      <x v="611"/>
    </i>
    <i r="3">
      <x v="399"/>
      <x v="3509"/>
      <x v="611"/>
    </i>
    <i r="3">
      <x v="408"/>
      <x v="3550"/>
      <x v="611"/>
    </i>
    <i>
      <x v="324"/>
      <x/>
      <x v="19"/>
      <x v="166"/>
      <x v="1729"/>
      <x v="611"/>
    </i>
    <i r="1">
      <x v="2"/>
      <x v="19"/>
      <x v="166"/>
      <x v="674"/>
      <x v="611"/>
    </i>
    <i r="1">
      <x v="3"/>
      <x v="2"/>
      <x v="166"/>
      <x v="3209"/>
      <x v="611"/>
    </i>
    <i r="1">
      <x v="13"/>
      <x v="68"/>
      <x v="166"/>
      <x v="2930"/>
      <x v="611"/>
    </i>
    <i r="1">
      <x v="15"/>
      <x v="18"/>
      <x v="166"/>
      <x v="1061"/>
      <x v="611"/>
    </i>
    <i r="2">
      <x v="19"/>
      <x v="166"/>
      <x v="3084"/>
      <x v="611"/>
    </i>
    <i r="1">
      <x v="21"/>
      <x v="17"/>
      <x v="166"/>
      <x v="2051"/>
      <x v="611"/>
    </i>
    <i r="1">
      <x v="22"/>
      <x v="19"/>
      <x v="166"/>
      <x v="201"/>
      <x v="611"/>
    </i>
    <i r="1">
      <x v="24"/>
      <x v="17"/>
      <x v="166"/>
      <x v="1966"/>
      <x v="611"/>
    </i>
    <i r="1">
      <x v="31"/>
      <x v="17"/>
      <x v="166"/>
      <x v="2836"/>
      <x v="611"/>
    </i>
    <i r="2">
      <x v="19"/>
      <x v="166"/>
      <x v="3474"/>
      <x v="611"/>
    </i>
    <i r="1">
      <x v="33"/>
      <x v="17"/>
      <x v="166"/>
      <x v="2275"/>
      <x v="611"/>
    </i>
    <i r="2">
      <x v="18"/>
      <x v="166"/>
      <x v="3508"/>
      <x v="611"/>
    </i>
    <i r="1">
      <x v="37"/>
      <x v="19"/>
      <x v="166"/>
      <x v="943"/>
      <x v="611"/>
    </i>
    <i r="1">
      <x v="38"/>
      <x v="19"/>
      <x v="166"/>
      <x v="242"/>
      <x v="611"/>
    </i>
    <i r="1">
      <x v="40"/>
      <x v="17"/>
      <x v="166"/>
      <x v="1450"/>
      <x v="611"/>
    </i>
    <i r="2">
      <x v="18"/>
      <x v="166"/>
      <x v="1865"/>
      <x v="611"/>
    </i>
    <i r="4">
      <x v="2122"/>
      <x v="611"/>
    </i>
    <i r="4">
      <x v="2490"/>
      <x v="611"/>
    </i>
    <i r="4">
      <x v="2817"/>
      <x v="611"/>
    </i>
    <i r="4">
      <x v="2930"/>
      <x v="611"/>
    </i>
    <i r="2">
      <x v="22"/>
      <x v="378"/>
      <x v="3512"/>
      <x v="611"/>
    </i>
    <i r="3">
      <x v="432"/>
      <x v="3499"/>
      <x v="611"/>
    </i>
    <i r="3">
      <x v="434"/>
      <x v="3409"/>
      <x v="611"/>
    </i>
    <i>
      <x v="325"/>
      <x v="2"/>
      <x v="68"/>
      <x v="164"/>
      <x v="3208"/>
      <x v="611"/>
    </i>
    <i r="1">
      <x v="3"/>
      <x v="2"/>
      <x v="164"/>
      <x v="2969"/>
      <x v="611"/>
    </i>
    <i r="4">
      <x v="3209"/>
      <x v="611"/>
    </i>
    <i r="4">
      <x v="3443"/>
      <x v="611"/>
    </i>
    <i r="1">
      <x v="5"/>
      <x v="67"/>
      <x v="164"/>
      <x v="1935"/>
      <x v="611"/>
    </i>
    <i r="2">
      <x v="68"/>
      <x v="164"/>
      <x v="2878"/>
      <x v="611"/>
    </i>
    <i r="1">
      <x v="16"/>
      <x v="68"/>
      <x v="164"/>
      <x v="537"/>
      <x v="611"/>
    </i>
    <i r="1">
      <x v="22"/>
      <x v="68"/>
      <x v="164"/>
      <x v="2944"/>
      <x v="611"/>
    </i>
    <i r="1">
      <x v="27"/>
      <x v="2"/>
      <x v="164"/>
      <x v="2969"/>
      <x v="611"/>
    </i>
    <i r="4">
      <x v="3209"/>
      <x v="611"/>
    </i>
    <i r="4">
      <x v="3443"/>
      <x v="611"/>
    </i>
    <i r="1">
      <x v="40"/>
      <x v="22"/>
      <x v="378"/>
      <x v="3544"/>
      <x v="611"/>
    </i>
    <i r="2">
      <x v="68"/>
      <x v="164"/>
      <x v="2896"/>
      <x v="611"/>
    </i>
    <i r="4">
      <x v="3341"/>
      <x v="611"/>
    </i>
    <i r="4">
      <x v="3424"/>
      <x v="611"/>
    </i>
    <i>
      <x v="326"/>
      <x v="3"/>
      <x v="2"/>
      <x v="162"/>
      <x v="3443"/>
      <x v="611"/>
    </i>
    <i r="1">
      <x v="5"/>
      <x v="68"/>
      <x v="162"/>
      <x v="3167"/>
      <x v="611"/>
    </i>
    <i r="1">
      <x v="27"/>
      <x v="2"/>
      <x v="162"/>
      <x v="2969"/>
      <x v="611"/>
    </i>
    <i r="4">
      <x v="3209"/>
      <x v="611"/>
    </i>
    <i r="4">
      <x v="3443"/>
      <x v="611"/>
    </i>
    <i r="1">
      <x v="34"/>
      <x v="68"/>
      <x v="162"/>
      <x v="1054"/>
      <x v="611"/>
    </i>
    <i r="1">
      <x v="40"/>
      <x v="22"/>
      <x v="411"/>
      <x v="3274"/>
      <x v="611"/>
    </i>
    <i r="3">
      <x v="432"/>
      <x v="3514"/>
      <x v="611"/>
    </i>
    <i r="3">
      <x v="441"/>
      <x v="3379"/>
      <x v="611"/>
    </i>
    <i r="3">
      <x v="450"/>
      <x v="3543"/>
      <x v="611"/>
    </i>
    <i r="2">
      <x v="68"/>
      <x v="162"/>
      <x v="1408"/>
      <x v="611"/>
    </i>
    <i>
      <x v="327"/>
      <x v="2"/>
      <x v="68"/>
      <x v="160"/>
      <x v="3208"/>
      <x v="611"/>
    </i>
    <i r="1">
      <x v="3"/>
      <x v="2"/>
      <x v="160"/>
      <x v="3443"/>
      <x v="611"/>
    </i>
    <i r="1">
      <x v="7"/>
      <x v="14"/>
      <x v="160"/>
      <x v="170"/>
      <x v="611"/>
    </i>
    <i r="1">
      <x v="27"/>
      <x v="2"/>
      <x v="160"/>
      <x v="2486"/>
      <x v="611"/>
    </i>
    <i r="4">
      <x v="2690"/>
      <x v="611"/>
    </i>
    <i r="4">
      <x v="3209"/>
      <x v="611"/>
    </i>
    <i r="4">
      <x v="3443"/>
      <x v="611"/>
    </i>
    <i r="2">
      <x v="68"/>
      <x v="160"/>
      <x v="691"/>
      <x v="611"/>
    </i>
    <i r="4">
      <x v="1080"/>
      <x v="611"/>
    </i>
    <i r="4">
      <x v="1231"/>
      <x v="611"/>
    </i>
    <i r="1">
      <x v="34"/>
      <x v="68"/>
      <x v="160"/>
      <x v="2536"/>
      <x v="611"/>
    </i>
    <i r="1">
      <x v="40"/>
      <x v="22"/>
      <x v="412"/>
      <x v="3550"/>
      <x v="611"/>
    </i>
    <i r="3">
      <x v="418"/>
      <x v="2896"/>
      <x v="611"/>
    </i>
    <i r="3">
      <x v="450"/>
      <x v="3509"/>
      <x v="611"/>
    </i>
    <i r="2">
      <x v="68"/>
      <x v="160"/>
      <x v="3341"/>
      <x v="611"/>
    </i>
    <i>
      <x v="328"/>
      <x v="3"/>
      <x v="2"/>
      <x v="158"/>
      <x v="3443"/>
      <x v="611"/>
    </i>
    <i r="1">
      <x v="22"/>
      <x v="68"/>
      <x v="158"/>
      <x v="336"/>
      <x v="611"/>
    </i>
    <i r="1">
      <x v="27"/>
      <x v="2"/>
      <x v="158"/>
      <x v="1814"/>
      <x v="611"/>
    </i>
    <i r="4">
      <x v="2150"/>
      <x v="611"/>
    </i>
    <i r="4">
      <x v="2969"/>
      <x v="611"/>
    </i>
    <i r="4">
      <x v="3209"/>
      <x v="611"/>
    </i>
    <i r="4">
      <x v="3443"/>
      <x v="611"/>
    </i>
    <i r="1">
      <x v="33"/>
      <x v="68"/>
      <x v="158"/>
      <x v="212"/>
      <x v="611"/>
    </i>
    <i r="1">
      <x v="37"/>
      <x v="68"/>
      <x v="158"/>
      <x v="1620"/>
      <x v="611"/>
    </i>
    <i r="1">
      <x v="38"/>
      <x v="2"/>
      <x v="158"/>
      <x v="1204"/>
      <x v="611"/>
    </i>
    <i r="2">
      <x v="14"/>
      <x v="158"/>
      <x v="1911"/>
      <x v="611"/>
    </i>
    <i r="1">
      <x v="40"/>
      <x v="68"/>
      <x v="158"/>
      <x v="2644"/>
      <x v="611"/>
    </i>
    <i r="4">
      <x v="3341"/>
      <x v="611"/>
    </i>
    <i>
      <x v="329"/>
      <x v="3"/>
      <x v="2"/>
      <x v="156"/>
      <x v="3443"/>
      <x v="611"/>
    </i>
    <i r="1">
      <x v="15"/>
      <x v="14"/>
      <x v="156"/>
      <x v="1235"/>
      <x v="611"/>
    </i>
    <i r="1">
      <x v="16"/>
      <x v="2"/>
      <x v="156"/>
      <x v="2266"/>
      <x v="611"/>
    </i>
    <i r="1">
      <x v="20"/>
      <x v="14"/>
      <x v="156"/>
      <x v="1924"/>
      <x v="611"/>
    </i>
    <i r="1">
      <x v="24"/>
      <x v="19"/>
      <x v="156"/>
      <x v="148"/>
      <x v="611"/>
    </i>
    <i r="2">
      <x v="68"/>
      <x v="156"/>
      <x v="2486"/>
      <x v="611"/>
    </i>
    <i r="1">
      <x v="27"/>
      <x v="2"/>
      <x v="156"/>
      <x v="2150"/>
      <x v="611"/>
    </i>
    <i r="4">
      <x v="2305"/>
      <x v="611"/>
    </i>
    <i r="4">
      <x v="2486"/>
      <x v="611"/>
    </i>
    <i r="4">
      <x v="2690"/>
      <x v="611"/>
    </i>
    <i r="4">
      <x v="2969"/>
      <x v="611"/>
    </i>
    <i r="4">
      <x v="3209"/>
      <x v="611"/>
    </i>
    <i r="1">
      <x v="31"/>
      <x v="19"/>
      <x v="156"/>
      <x v="3280"/>
      <x v="611"/>
    </i>
    <i r="1">
      <x v="35"/>
      <x v="19"/>
      <x v="156"/>
      <x v="1089"/>
      <x v="611"/>
    </i>
    <i r="1">
      <x v="40"/>
      <x v="22"/>
      <x v="392"/>
      <x v="3550"/>
      <x v="611"/>
    </i>
    <i r="3">
      <x v="397"/>
      <x v="3546"/>
      <x v="611"/>
    </i>
    <i>
      <x v="330"/>
      <x v="1"/>
      <x v="68"/>
      <x v="152"/>
      <x v="3130"/>
      <x v="611"/>
    </i>
    <i r="1">
      <x v="3"/>
      <x v="2"/>
      <x v="152"/>
      <x v="3209"/>
      <x v="611"/>
    </i>
    <i r="4">
      <x v="3443"/>
      <x v="611"/>
    </i>
    <i r="1">
      <x v="5"/>
      <x v="14"/>
      <x v="152"/>
      <x v="2748"/>
      <x v="611"/>
    </i>
    <i r="2">
      <x v="68"/>
      <x v="152"/>
      <x v="3437"/>
      <x v="611"/>
    </i>
    <i r="1">
      <x v="20"/>
      <x v="14"/>
      <x v="152"/>
      <x v="2036"/>
      <x v="611"/>
    </i>
    <i r="1">
      <x v="24"/>
      <x v="19"/>
      <x v="152"/>
      <x v="942"/>
      <x v="611"/>
    </i>
    <i r="1">
      <x v="27"/>
      <x v="2"/>
      <x v="152"/>
      <x v="2150"/>
      <x v="611"/>
    </i>
    <i r="4">
      <x v="2690"/>
      <x v="611"/>
    </i>
    <i r="4">
      <x v="3209"/>
      <x v="611"/>
    </i>
    <i r="4">
      <x v="3443"/>
      <x v="611"/>
    </i>
    <i r="2">
      <x v="17"/>
      <x v="152"/>
      <x v="3564"/>
      <x v="599"/>
    </i>
    <i r="2">
      <x v="56"/>
      <x v="153"/>
      <x v="3188"/>
      <x v="611"/>
    </i>
    <i r="1">
      <x v="40"/>
      <x v="14"/>
      <x v="152"/>
      <x v="1077"/>
      <x v="611"/>
    </i>
    <i r="4">
      <x v="2748"/>
      <x v="611"/>
    </i>
    <i r="2">
      <x v="18"/>
      <x v="152"/>
      <x v="1911"/>
      <x v="611"/>
    </i>
    <i r="4">
      <x v="2490"/>
      <x v="611"/>
    </i>
    <i r="2">
      <x v="22"/>
      <x v="385"/>
      <x v="3460"/>
      <x v="611"/>
    </i>
    <i>
      <x v="331"/>
      <x v="3"/>
      <x v="2"/>
      <x v="150"/>
      <x v="3443"/>
      <x v="611"/>
    </i>
    <i r="1">
      <x v="16"/>
      <x v="68"/>
      <x v="150"/>
      <x v="1801"/>
      <x v="611"/>
    </i>
    <i r="1">
      <x v="24"/>
      <x v="68"/>
      <x v="150"/>
      <x v="3209"/>
      <x v="611"/>
    </i>
    <i r="1">
      <x v="27"/>
      <x v="2"/>
      <x v="150"/>
      <x v="2690"/>
      <x v="611"/>
    </i>
    <i r="4">
      <x v="2969"/>
      <x v="611"/>
    </i>
    <i r="4">
      <x v="3209"/>
      <x v="611"/>
    </i>
    <i r="4">
      <x v="3443"/>
      <x v="611"/>
    </i>
    <i r="1">
      <x v="40"/>
      <x v="68"/>
      <x v="150"/>
      <x v="2486"/>
      <x v="611"/>
    </i>
    <i>
      <x v="332"/>
      <x v="3"/>
      <x v="2"/>
      <x v="148"/>
      <x v="3209"/>
      <x v="611"/>
    </i>
    <i r="1">
      <x v="25"/>
      <x v="14"/>
      <x v="148"/>
      <x v="20"/>
      <x v="611"/>
    </i>
    <i r="1">
      <x v="27"/>
      <x v="2"/>
      <x v="148"/>
      <x v="3209"/>
      <x v="611"/>
    </i>
    <i r="4">
      <x v="3443"/>
      <x v="611"/>
    </i>
    <i r="1">
      <x v="40"/>
      <x v="22"/>
      <x v="391"/>
      <x v="3550"/>
      <x v="611"/>
    </i>
    <i r="3">
      <x v="420"/>
      <x v="3550"/>
      <x v="611"/>
    </i>
    <i r="3">
      <x v="431"/>
      <x v="2239"/>
      <x v="611"/>
    </i>
    <i r="3">
      <x v="439"/>
      <x v="3239"/>
      <x v="611"/>
    </i>
    <i>
      <x v="333"/>
      <x v="2"/>
      <x v="17"/>
      <x v="146"/>
      <x v="2765"/>
      <x v="611"/>
    </i>
    <i r="1">
      <x v="3"/>
      <x v="2"/>
      <x v="146"/>
      <x v="3443"/>
      <x v="611"/>
    </i>
    <i r="1">
      <x v="5"/>
      <x v="17"/>
      <x v="146"/>
      <x v="1601"/>
      <x v="611"/>
    </i>
    <i r="2">
      <x v="18"/>
      <x v="146"/>
      <x v="2690"/>
      <x v="611"/>
    </i>
    <i r="1">
      <x v="10"/>
      <x v="67"/>
      <x v="146"/>
      <x v="2259"/>
      <x v="611"/>
    </i>
    <i r="1">
      <x v="16"/>
      <x v="14"/>
      <x v="146"/>
      <x v="3098"/>
      <x v="611"/>
    </i>
    <i r="1">
      <x v="22"/>
      <x v="16"/>
      <x v="146"/>
      <x v="3102"/>
      <x v="611"/>
    </i>
    <i r="2">
      <x v="17"/>
      <x v="146"/>
      <x v="1619"/>
      <x v="611"/>
    </i>
    <i r="1">
      <x v="24"/>
      <x v="16"/>
      <x v="146"/>
      <x v="3227"/>
      <x v="611"/>
    </i>
    <i r="2">
      <x v="17"/>
      <x v="146"/>
      <x v="2960"/>
      <x v="611"/>
    </i>
    <i r="2">
      <x v="68"/>
      <x v="146"/>
      <x v="2027"/>
      <x v="611"/>
    </i>
    <i r="1">
      <x v="25"/>
      <x v="68"/>
      <x v="146"/>
      <x v="3278"/>
      <x v="611"/>
    </i>
    <i r="1">
      <x v="27"/>
      <x v="2"/>
      <x v="146"/>
      <x v="2969"/>
      <x v="611"/>
    </i>
    <i r="4">
      <x v="3209"/>
      <x v="611"/>
    </i>
    <i r="4">
      <x v="3443"/>
      <x v="611"/>
    </i>
    <i r="1">
      <x v="28"/>
      <x v="18"/>
      <x v="146"/>
      <x v="2858"/>
      <x v="611"/>
    </i>
    <i r="1">
      <x v="31"/>
      <x v="17"/>
      <x v="146"/>
      <x v="3219"/>
      <x v="611"/>
    </i>
    <i r="1">
      <x v="33"/>
      <x v="68"/>
      <x v="146"/>
      <x v="3055"/>
      <x v="611"/>
    </i>
    <i r="1">
      <x v="35"/>
      <x v="67"/>
      <x v="146"/>
      <x v="1621"/>
      <x v="611"/>
    </i>
    <i r="1">
      <x v="37"/>
      <x v="17"/>
      <x v="146"/>
      <x v="1994"/>
      <x v="611"/>
    </i>
    <i r="2">
      <x v="67"/>
      <x v="146"/>
      <x v="1621"/>
      <x v="611"/>
    </i>
    <i r="2">
      <x v="68"/>
      <x v="146"/>
      <x v="3393"/>
      <x v="611"/>
    </i>
    <i r="1">
      <x v="40"/>
      <x v="14"/>
      <x v="146"/>
      <x v="2996"/>
      <x v="611"/>
    </i>
    <i r="2">
      <x v="17"/>
      <x v="146"/>
      <x v="1910"/>
      <x v="611"/>
    </i>
    <i r="4">
      <x v="2027"/>
      <x v="611"/>
    </i>
    <i r="4">
      <x v="3454"/>
      <x v="611"/>
    </i>
    <i r="2">
      <x v="18"/>
      <x v="146"/>
      <x v="1702"/>
      <x v="611"/>
    </i>
    <i r="4">
      <x v="1745"/>
      <x v="611"/>
    </i>
    <i r="4">
      <x v="2587"/>
      <x v="611"/>
    </i>
    <i r="4">
      <x v="2604"/>
      <x v="611"/>
    </i>
    <i r="4">
      <x v="2644"/>
      <x v="611"/>
    </i>
    <i r="4">
      <x v="2685"/>
      <x v="611"/>
    </i>
    <i r="4">
      <x v="3058"/>
      <x v="611"/>
    </i>
    <i r="4">
      <x v="3232"/>
      <x v="611"/>
    </i>
    <i r="4">
      <x v="3252"/>
      <x v="611"/>
    </i>
    <i r="4">
      <x v="3371"/>
      <x v="611"/>
    </i>
    <i>
      <x v="334"/>
      <x v="5"/>
      <x v="68"/>
      <x v="144"/>
      <x v="3387"/>
      <x v="611"/>
    </i>
    <i r="1">
      <x v="20"/>
      <x v="67"/>
      <x v="144"/>
      <x v="824"/>
      <x v="611"/>
    </i>
    <i r="1">
      <x v="27"/>
      <x v="2"/>
      <x v="144"/>
      <x v="2969"/>
      <x v="611"/>
    </i>
    <i r="4">
      <x v="3443"/>
      <x v="611"/>
    </i>
    <i r="1">
      <x v="34"/>
      <x v="68"/>
      <x v="144"/>
      <x v="1802"/>
      <x v="611"/>
    </i>
    <i r="1">
      <x v="40"/>
      <x v="17"/>
      <x v="144"/>
      <x v="3564"/>
      <x v="468"/>
    </i>
    <i r="2">
      <x v="22"/>
      <x v="390"/>
      <x v="3451"/>
      <x v="611"/>
    </i>
    <i r="3">
      <x v="391"/>
      <x v="3550"/>
      <x v="611"/>
    </i>
    <i r="3">
      <x v="403"/>
      <x v="2390"/>
      <x v="611"/>
    </i>
    <i r="3">
      <x v="428"/>
      <x v="3528"/>
      <x v="611"/>
    </i>
    <i>
      <x v="335"/>
      <x v="3"/>
      <x v="43"/>
      <x v="141"/>
      <x v="566"/>
      <x v="611"/>
    </i>
    <i r="4">
      <x v="1260"/>
      <x v="611"/>
    </i>
    <i r="4">
      <x v="1336"/>
      <x v="611"/>
    </i>
    <i r="4">
      <x v="1352"/>
      <x v="611"/>
    </i>
    <i r="4">
      <x v="1511"/>
      <x v="611"/>
    </i>
    <i r="4">
      <x v="1732"/>
      <x v="611"/>
    </i>
    <i r="4">
      <x v="1806"/>
      <x v="611"/>
    </i>
    <i r="4">
      <x v="2001"/>
      <x v="611"/>
    </i>
    <i r="4">
      <x v="2033"/>
      <x v="611"/>
    </i>
    <i r="4">
      <x v="2074"/>
      <x v="611"/>
    </i>
    <i r="4">
      <x v="2286"/>
      <x v="611"/>
    </i>
    <i r="4">
      <x v="2346"/>
      <x v="611"/>
    </i>
    <i r="4">
      <x v="2387"/>
      <x v="611"/>
    </i>
    <i r="4">
      <x v="2843"/>
      <x v="611"/>
    </i>
    <i r="4">
      <x v="2909"/>
      <x v="611"/>
    </i>
    <i r="4">
      <x v="2983"/>
      <x v="611"/>
    </i>
    <i r="4">
      <x v="2993"/>
      <x v="611"/>
    </i>
    <i r="4">
      <x v="3091"/>
      <x v="611"/>
    </i>
    <i r="4">
      <x v="3112"/>
      <x v="611"/>
    </i>
    <i r="4">
      <x v="3269"/>
      <x v="611"/>
    </i>
    <i r="4">
      <x v="3498"/>
      <x v="611"/>
    </i>
    <i r="1">
      <x v="5"/>
      <x v="68"/>
      <x v="140"/>
      <x v="2613"/>
      <x v="611"/>
    </i>
    <i r="1">
      <x v="15"/>
      <x v="43"/>
      <x v="141"/>
      <x v="874"/>
      <x v="611"/>
    </i>
    <i r="1">
      <x v="16"/>
      <x v="43"/>
      <x v="141"/>
      <x v="136"/>
      <x v="611"/>
    </i>
    <i r="2">
      <x v="68"/>
      <x v="140"/>
      <x v="3303"/>
      <x v="611"/>
    </i>
    <i r="1">
      <x v="24"/>
      <x v="43"/>
      <x v="141"/>
      <x v="81"/>
      <x v="611"/>
    </i>
    <i r="2">
      <x v="68"/>
      <x v="140"/>
      <x v="504"/>
      <x v="611"/>
    </i>
    <i r="1">
      <x v="25"/>
      <x v="2"/>
      <x v="140"/>
      <x v="2495"/>
      <x v="611"/>
    </i>
    <i r="2">
      <x v="43"/>
      <x v="141"/>
      <x v="3076"/>
      <x v="611"/>
    </i>
    <i r="1">
      <x v="27"/>
      <x v="2"/>
      <x v="140"/>
      <x v="3443"/>
      <x v="611"/>
    </i>
    <i r="2">
      <x v="43"/>
      <x v="141"/>
      <x v="141"/>
      <x v="611"/>
    </i>
    <i r="4">
      <x v="204"/>
      <x v="611"/>
    </i>
    <i r="4">
      <x v="219"/>
      <x v="611"/>
    </i>
    <i r="4">
      <x v="231"/>
      <x v="611"/>
    </i>
    <i r="4">
      <x v="317"/>
      <x v="611"/>
    </i>
    <i r="4">
      <x v="371"/>
      <x v="611"/>
    </i>
    <i r="4">
      <x v="400"/>
      <x v="611"/>
    </i>
    <i r="4">
      <x v="460"/>
      <x v="611"/>
    </i>
    <i r="4">
      <x v="471"/>
      <x v="611"/>
    </i>
    <i r="4">
      <x v="479"/>
      <x v="611"/>
    </i>
    <i r="4">
      <x v="533"/>
      <x v="611"/>
    </i>
    <i r="4">
      <x v="539"/>
      <x v="611"/>
    </i>
    <i r="4">
      <x v="576"/>
      <x v="611"/>
    </i>
    <i r="4">
      <x v="784"/>
      <x v="611"/>
    </i>
    <i r="4">
      <x v="834"/>
      <x v="611"/>
    </i>
    <i r="4">
      <x v="847"/>
      <x v="611"/>
    </i>
    <i r="4">
      <x v="861"/>
      <x v="611"/>
    </i>
    <i r="4">
      <x v="869"/>
      <x v="611"/>
    </i>
    <i r="4">
      <x v="879"/>
      <x v="611"/>
    </i>
    <i r="4">
      <x v="1107"/>
      <x v="611"/>
    </i>
    <i r="4">
      <x v="1733"/>
      <x v="611"/>
    </i>
    <i r="4">
      <x v="1767"/>
      <x v="611"/>
    </i>
    <i r="4">
      <x v="2428"/>
      <x v="611"/>
    </i>
    <i r="4">
      <x v="2486"/>
      <x v="611"/>
    </i>
    <i r="4">
      <x v="2895"/>
      <x v="611"/>
    </i>
    <i r="4">
      <x v="2987"/>
      <x v="611"/>
    </i>
    <i r="4">
      <x v="3184"/>
      <x v="611"/>
    </i>
    <i r="4">
      <x v="3254"/>
      <x v="611"/>
    </i>
    <i r="4">
      <x v="3259"/>
      <x v="611"/>
    </i>
    <i r="4">
      <x v="3287"/>
      <x v="611"/>
    </i>
    <i r="2">
      <x v="68"/>
      <x v="140"/>
      <x v="3550"/>
      <x v="611"/>
    </i>
    <i r="1">
      <x v="37"/>
      <x v="14"/>
      <x v="140"/>
      <x v="2900"/>
      <x v="611"/>
    </i>
    <i r="2">
      <x v="43"/>
      <x v="141"/>
      <x v="2246"/>
      <x v="611"/>
    </i>
    <i r="2">
      <x v="68"/>
      <x v="140"/>
      <x v="3280"/>
      <x v="611"/>
    </i>
    <i r="1">
      <x v="38"/>
      <x v="43"/>
      <x v="141"/>
      <x v="91"/>
      <x v="611"/>
    </i>
    <i r="1">
      <x v="40"/>
      <x v="22"/>
      <x v="378"/>
      <x v="3544"/>
      <x v="611"/>
    </i>
    <i r="3">
      <x v="381"/>
      <x v="3351"/>
      <x v="611"/>
    </i>
    <i r="3">
      <x v="394"/>
      <x v="3418"/>
      <x v="611"/>
    </i>
    <i r="3">
      <x v="397"/>
      <x v="3546"/>
      <x v="611"/>
    </i>
    <i r="3">
      <x v="410"/>
      <x v="3198"/>
      <x v="611"/>
    </i>
    <i r="3">
      <x v="430"/>
      <x v="3043"/>
      <x v="611"/>
    </i>
    <i r="3">
      <x v="433"/>
      <x v="3418"/>
      <x v="611"/>
    </i>
    <i r="3">
      <x v="438"/>
      <x v="3339"/>
      <x v="611"/>
    </i>
    <i r="2">
      <x v="43"/>
      <x v="141"/>
      <x v="1893"/>
      <x v="611"/>
    </i>
    <i r="4">
      <x v="1965"/>
      <x v="611"/>
    </i>
    <i r="4">
      <x v="2034"/>
      <x v="611"/>
    </i>
    <i r="4">
      <x v="2200"/>
      <x v="611"/>
    </i>
    <i r="4">
      <x v="2236"/>
      <x v="611"/>
    </i>
    <i r="4">
      <x v="2294"/>
      <x v="611"/>
    </i>
    <i r="2">
      <x v="68"/>
      <x v="140"/>
      <x v="3123"/>
      <x v="611"/>
    </i>
    <i>
      <x v="336"/>
      <x v="3"/>
      <x v="2"/>
      <x v="137"/>
      <x v="2969"/>
      <x v="611"/>
    </i>
    <i r="4">
      <x v="3209"/>
      <x v="611"/>
    </i>
    <i r="1">
      <x v="11"/>
      <x v="2"/>
      <x v="137"/>
      <x v="3139"/>
      <x v="611"/>
    </i>
    <i r="1">
      <x v="24"/>
      <x v="14"/>
      <x v="137"/>
      <x v="2858"/>
      <x v="611"/>
    </i>
    <i r="2">
      <x v="18"/>
      <x v="137"/>
      <x v="1664"/>
      <x v="611"/>
    </i>
    <i r="2">
      <x v="68"/>
      <x v="137"/>
      <x v="1526"/>
      <x v="611"/>
    </i>
    <i r="1">
      <x v="25"/>
      <x v="68"/>
      <x v="137"/>
      <x v="1868"/>
      <x v="611"/>
    </i>
    <i r="1">
      <x v="27"/>
      <x v="2"/>
      <x v="137"/>
      <x v="2690"/>
      <x v="611"/>
    </i>
    <i r="4">
      <x v="3209"/>
      <x v="611"/>
    </i>
    <i r="4">
      <x v="3443"/>
      <x v="611"/>
    </i>
    <i r="2">
      <x v="68"/>
      <x v="137"/>
      <x v="3491"/>
      <x v="611"/>
    </i>
    <i r="4">
      <x v="3550"/>
      <x v="611"/>
    </i>
    <i r="1">
      <x v="34"/>
      <x v="68"/>
      <x v="137"/>
      <x v="2174"/>
      <x v="611"/>
    </i>
    <i r="1">
      <x v="38"/>
      <x v="14"/>
      <x v="137"/>
      <x v="2375"/>
      <x v="611"/>
    </i>
    <i r="1">
      <x v="40"/>
      <x v="2"/>
      <x v="137"/>
      <x v="3209"/>
      <x v="611"/>
    </i>
    <i r="2">
      <x v="17"/>
      <x v="137"/>
      <x v="1449"/>
      <x v="611"/>
    </i>
    <i r="4">
      <x v="2490"/>
      <x v="611"/>
    </i>
    <i r="4">
      <x v="2588"/>
      <x v="611"/>
    </i>
    <i r="4">
      <x v="2862"/>
      <x v="611"/>
    </i>
    <i r="4">
      <x v="2886"/>
      <x v="611"/>
    </i>
    <i r="4">
      <x v="3032"/>
      <x v="611"/>
    </i>
    <i r="2">
      <x v="18"/>
      <x v="137"/>
      <x v="1297"/>
      <x v="611"/>
    </i>
    <i r="4">
      <x v="1518"/>
      <x v="611"/>
    </i>
    <i r="4">
      <x v="1675"/>
      <x v="611"/>
    </i>
    <i r="4">
      <x v="1853"/>
      <x v="611"/>
    </i>
    <i r="4">
      <x v="1946"/>
      <x v="611"/>
    </i>
    <i r="4">
      <x v="1991"/>
      <x v="611"/>
    </i>
    <i r="4">
      <x v="2748"/>
      <x v="611"/>
    </i>
    <i r="4">
      <x v="3142"/>
      <x v="611"/>
    </i>
    <i r="2">
      <x v="22"/>
      <x v="408"/>
      <x v="3460"/>
      <x v="611"/>
    </i>
    <i r="3">
      <x v="432"/>
      <x v="3259"/>
      <x v="611"/>
    </i>
    <i r="3">
      <x v="440"/>
      <x v="3341"/>
      <x v="611"/>
    </i>
    <i r="3">
      <x v="442"/>
      <x v="3437"/>
      <x v="611"/>
    </i>
    <i r="2">
      <x v="68"/>
      <x v="137"/>
      <x v="102"/>
      <x v="611"/>
    </i>
    <i r="4">
      <x v="2347"/>
      <x v="611"/>
    </i>
    <i r="4">
      <x v="3341"/>
      <x v="611"/>
    </i>
    <i r="4">
      <x v="3550"/>
      <x v="611"/>
    </i>
    <i>
      <x v="337"/>
      <x v="3"/>
      <x v="2"/>
      <x v="135"/>
      <x v="3443"/>
      <x v="611"/>
    </i>
    <i r="1">
      <x v="27"/>
      <x v="2"/>
      <x v="135"/>
      <x v="2969"/>
      <x v="611"/>
    </i>
    <i r="4">
      <x v="3209"/>
      <x v="611"/>
    </i>
    <i r="4">
      <x v="3443"/>
      <x v="611"/>
    </i>
    <i r="1">
      <x v="40"/>
      <x v="22"/>
      <x v="393"/>
      <x v="3460"/>
      <x v="611"/>
    </i>
    <i r="3">
      <x v="445"/>
      <x v="3422"/>
      <x v="611"/>
    </i>
    <i>
      <x v="338"/>
      <x v="3"/>
      <x v="2"/>
      <x v="132"/>
      <x v="3443"/>
      <x v="611"/>
    </i>
    <i r="1">
      <x v="5"/>
      <x v="67"/>
      <x v="132"/>
      <x v="1353"/>
      <x v="611"/>
    </i>
    <i r="1">
      <x v="24"/>
      <x v="19"/>
      <x v="132"/>
      <x v="3564"/>
      <x v="519"/>
    </i>
    <i r="1">
      <x v="25"/>
      <x v="14"/>
      <x v="132"/>
      <x v="171"/>
      <x v="611"/>
    </i>
    <i r="2">
      <x v="56"/>
      <x v="133"/>
      <x v="1400"/>
      <x v="611"/>
    </i>
    <i r="1">
      <x v="27"/>
      <x v="2"/>
      <x v="132"/>
      <x v="3443"/>
      <x v="611"/>
    </i>
    <i r="1">
      <x v="34"/>
      <x v="68"/>
      <x v="132"/>
      <x v="2587"/>
      <x v="611"/>
    </i>
    <i r="1">
      <x v="35"/>
      <x v="67"/>
      <x v="132"/>
      <x v="1232"/>
      <x v="611"/>
    </i>
    <i r="2">
      <x v="68"/>
      <x v="132"/>
      <x v="2486"/>
      <x v="611"/>
    </i>
    <i r="1">
      <x v="40"/>
      <x v="17"/>
      <x v="132"/>
      <x v="1367"/>
      <x v="611"/>
    </i>
    <i r="2">
      <x v="19"/>
      <x v="132"/>
      <x v="3564"/>
      <x v="519"/>
    </i>
    <i r="2">
      <x v="22"/>
      <x v="392"/>
      <x v="3460"/>
      <x v="611"/>
    </i>
    <i r="3">
      <x v="411"/>
      <x v="3471"/>
      <x v="611"/>
    </i>
    <i r="3">
      <x v="420"/>
      <x v="3550"/>
      <x v="611"/>
    </i>
    <i r="3">
      <x v="424"/>
      <x v="3418"/>
      <x v="611"/>
    </i>
    <i r="3">
      <x v="435"/>
      <x v="3341"/>
      <x v="611"/>
    </i>
    <i r="3">
      <x v="445"/>
      <x v="3422"/>
      <x v="611"/>
    </i>
    <i>
      <x v="339"/>
      <x v="13"/>
      <x v="68"/>
      <x v="129"/>
      <x v="2264"/>
      <x v="611"/>
    </i>
    <i r="1">
      <x v="24"/>
      <x v="62"/>
      <x v="129"/>
      <x v="1786"/>
      <x v="611"/>
    </i>
    <i r="2">
      <x v="68"/>
      <x v="129"/>
      <x v="2690"/>
      <x v="611"/>
    </i>
    <i r="1">
      <x v="25"/>
      <x v="14"/>
      <x v="129"/>
      <x v="171"/>
      <x v="611"/>
    </i>
    <i r="2">
      <x v="18"/>
      <x v="129"/>
      <x v="3564"/>
      <x v="127"/>
    </i>
    <i r="2">
      <x v="56"/>
      <x v="130"/>
      <x v="1292"/>
      <x v="611"/>
    </i>
    <i r="1">
      <x v="27"/>
      <x v="2"/>
      <x v="129"/>
      <x v="2486"/>
      <x v="611"/>
    </i>
    <i r="4">
      <x v="2690"/>
      <x v="611"/>
    </i>
    <i r="4">
      <x v="2969"/>
      <x v="611"/>
    </i>
    <i r="4">
      <x v="3209"/>
      <x v="611"/>
    </i>
    <i r="4">
      <x v="3443"/>
      <x v="611"/>
    </i>
    <i r="2">
      <x v="68"/>
      <x v="129"/>
      <x v="363"/>
      <x v="611"/>
    </i>
    <i r="1">
      <x v="37"/>
      <x v="68"/>
      <x v="129"/>
      <x v="1503"/>
      <x v="611"/>
    </i>
    <i r="1">
      <x v="40"/>
      <x v="2"/>
      <x v="129"/>
      <x v="3443"/>
      <x v="611"/>
    </i>
    <i r="2">
      <x v="21"/>
      <x v="398"/>
      <x v="2434"/>
      <x v="611"/>
    </i>
    <i r="2">
      <x v="22"/>
      <x v="392"/>
      <x v="3250"/>
      <x v="611"/>
    </i>
    <i r="3">
      <x v="394"/>
      <x v="3418"/>
      <x v="611"/>
    </i>
    <i r="3">
      <x v="412"/>
      <x v="3387"/>
      <x v="611"/>
    </i>
    <i r="3">
      <x v="439"/>
      <x v="3509"/>
      <x v="611"/>
    </i>
    <i r="2">
      <x v="68"/>
      <x v="129"/>
      <x v="1080"/>
      <x v="611"/>
    </i>
    <i r="4">
      <x v="1497"/>
      <x v="611"/>
    </i>
    <i r="4">
      <x v="3123"/>
      <x v="611"/>
    </i>
    <i>
      <x v="340"/>
      <x v="40"/>
      <x v="22"/>
      <x v="387"/>
      <x v="3439"/>
      <x v="611"/>
    </i>
    <i r="3">
      <x v="388"/>
      <x v="3038"/>
      <x v="611"/>
    </i>
    <i r="3">
      <x v="445"/>
      <x v="3518"/>
      <x v="611"/>
    </i>
  </rowItems>
  <colItems count="1">
    <i/>
  </colItems>
  <pageFields count="3">
    <pageField fld="4" item="1" hier="-1"/>
    <pageField fld="0"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Tabla dinámica1" cacheId="0" applyNumberFormats="0" applyBorderFormats="0" applyFontFormats="0" applyPatternFormats="0" applyAlignmentFormats="0" applyWidthHeightFormats="1" dataCaption="Valores" updatedVersion="5" minRefreshableVersion="3" showDrill="0" colGrandTotals="0" itemPrintTitles="1" createdVersion="5" indent="0" outline="1" outlineData="1" multipleFieldFilters="0" fieldListSortAscending="1" customListSort="0">
  <location ref="C7:H459" firstHeaderRow="1" firstDataRow="1" firstDataCol="6" rowPageCount="3" colPageCount="1"/>
  <pivotFields count="12">
    <pivotField axis="axisPage" outline="0" showAll="0" defaultSubtotal="0">
      <items count="79">
        <item x="0"/>
        <item x="1"/>
        <item x="2"/>
        <item x="3"/>
        <item x="4"/>
        <item x="5"/>
        <item x="6"/>
        <item x="7"/>
        <item x="8"/>
        <item x="9"/>
        <item x="70"/>
        <item x="71"/>
        <item x="10"/>
        <item x="11"/>
        <item x="12"/>
        <item x="13"/>
        <item x="14"/>
        <item x="15"/>
        <item x="16"/>
        <item x="17"/>
        <item x="18"/>
        <item x="19"/>
        <item x="20"/>
        <item x="21"/>
        <item x="72"/>
        <item x="22"/>
        <item x="23"/>
        <item x="24"/>
        <item x="25"/>
        <item x="26"/>
        <item x="27"/>
        <item x="28"/>
        <item x="76"/>
        <item x="73"/>
        <item x="29"/>
        <item x="30"/>
        <item x="31"/>
        <item x="32"/>
        <item x="33"/>
        <item x="34"/>
        <item x="35"/>
        <item x="77"/>
        <item x="36"/>
        <item x="37"/>
        <item x="38"/>
        <item x="39"/>
        <item x="40"/>
        <item x="74"/>
        <item x="75"/>
        <item x="41"/>
        <item x="42"/>
        <item x="43"/>
        <item x="44"/>
        <item x="45"/>
        <item x="46"/>
        <item x="47"/>
        <item x="48"/>
        <item x="49"/>
        <item x="50"/>
        <item x="51"/>
        <item x="52"/>
        <item x="53"/>
        <item x="54"/>
        <item x="55"/>
        <item x="56"/>
        <item x="57"/>
        <item x="58"/>
        <item x="59"/>
        <item x="60"/>
        <item x="61"/>
        <item x="62"/>
        <item x="63"/>
        <item x="64"/>
        <item x="78"/>
        <item x="65"/>
        <item x="66"/>
        <item x="67"/>
        <item x="68"/>
        <item x="69"/>
      </items>
      <extLst>
        <ext xmlns:x14="http://schemas.microsoft.com/office/spreadsheetml/2009/9/main" uri="{2946ED86-A175-432a-8AC1-64E0C546D7DE}">
          <x14:pivotField fillDownLabels="1"/>
        </ext>
      </extLst>
    </pivotField>
    <pivotField axis="axisRow" outline="0" showAll="0" sortType="ascending" defaultSubtotal="0">
      <items count="341">
        <item x="70"/>
        <item x="158"/>
        <item x="170"/>
        <item x="16"/>
        <item x="106"/>
        <item x="64"/>
        <item x="47"/>
        <item x="7"/>
        <item x="85"/>
        <item x="143"/>
        <item x="118"/>
        <item x="24"/>
        <item x="107"/>
        <item x="157"/>
        <item x="112"/>
        <item x="25"/>
        <item x="144"/>
        <item x="84"/>
        <item x="35"/>
        <item x="133"/>
        <item x="2"/>
        <item x="110"/>
        <item x="17"/>
        <item x="129"/>
        <item x="111"/>
        <item x="48"/>
        <item x="86"/>
        <item x="146"/>
        <item x="65"/>
        <item x="167"/>
        <item x="36"/>
        <item x="87"/>
        <item x="9"/>
        <item x="59"/>
        <item x="71"/>
        <item x="149"/>
        <item x="163"/>
        <item x="169"/>
        <item x="102"/>
        <item x="88"/>
        <item x="15"/>
        <item x="113"/>
        <item x="134"/>
        <item x="164"/>
        <item x="147"/>
        <item x="11"/>
        <item x="21"/>
        <item x="96"/>
        <item x="67"/>
        <item x="137"/>
        <item x="37"/>
        <item x="74"/>
        <item x="26"/>
        <item x="23"/>
        <item x="130"/>
        <item x="49"/>
        <item x="19"/>
        <item x="60"/>
        <item x="108"/>
        <item x="10"/>
        <item x="69"/>
        <item x="27"/>
        <item x="135"/>
        <item x="18"/>
        <item x="114"/>
        <item x="43"/>
        <item x="103"/>
        <item x="75"/>
        <item x="61"/>
        <item x="148"/>
        <item x="79"/>
        <item x="56"/>
        <item x="3"/>
        <item x="28"/>
        <item x="99"/>
        <item x="44"/>
        <item x="104"/>
        <item x="131"/>
        <item x="80"/>
        <item x="68"/>
        <item x="140"/>
        <item x="81"/>
        <item x="156"/>
        <item x="132"/>
        <item x="162"/>
        <item x="12"/>
        <item x="50"/>
        <item x="29"/>
        <item x="66"/>
        <item x="89"/>
        <item x="30"/>
        <item x="154"/>
        <item x="165"/>
        <item x="62"/>
        <item x="38"/>
        <item x="126"/>
        <item x="31"/>
        <item x="4"/>
        <item x="78"/>
        <item x="51"/>
        <item x="39"/>
        <item x="90"/>
        <item x="159"/>
        <item x="116"/>
        <item x="57"/>
        <item x="52"/>
        <item x="138"/>
        <item x="119"/>
        <item x="120"/>
        <item x="0"/>
        <item x="91"/>
        <item x="121"/>
        <item x="82"/>
        <item x="100"/>
        <item x="160"/>
        <item x="53"/>
        <item x="45"/>
        <item x="46"/>
        <item x="92"/>
        <item x="117"/>
        <item x="142"/>
        <item x="5"/>
        <item x="136"/>
        <item x="122"/>
        <item x="166"/>
        <item x="93"/>
        <item x="94"/>
        <item x="32"/>
        <item x="76"/>
        <item x="115"/>
        <item x="97"/>
        <item x="145"/>
        <item x="13"/>
        <item x="72"/>
        <item x="125"/>
        <item x="168"/>
        <item x="34"/>
        <item x="77"/>
        <item x="139"/>
        <item x="63"/>
        <item x="141"/>
        <item x="123"/>
        <item x="153"/>
        <item x="6"/>
        <item x="54"/>
        <item x="150"/>
        <item x="20"/>
        <item x="124"/>
        <item x="58"/>
        <item x="83"/>
        <item x="40"/>
        <item x="161"/>
        <item x="95"/>
        <item x="155"/>
        <item x="14"/>
        <item x="151"/>
        <item x="41"/>
        <item x="127"/>
        <item x="22"/>
        <item x="42"/>
        <item x="73"/>
        <item x="8"/>
        <item x="33"/>
        <item x="101"/>
        <item x="109"/>
        <item x="152"/>
        <item x="55"/>
        <item x="98"/>
        <item x="128"/>
        <item x="105"/>
        <item x="1"/>
        <item x="308"/>
        <item x="277"/>
        <item x="327"/>
        <item x="278"/>
        <item x="288"/>
        <item x="258"/>
        <item x="179"/>
        <item x="259"/>
        <item x="225"/>
        <item x="309"/>
        <item x="205"/>
        <item x="252"/>
        <item x="206"/>
        <item x="328"/>
        <item x="209"/>
        <item x="332"/>
        <item x="322"/>
        <item x="253"/>
        <item x="171"/>
        <item x="260"/>
        <item x="237"/>
        <item x="210"/>
        <item x="279"/>
        <item x="251"/>
        <item x="321"/>
        <item x="192"/>
        <item x="247"/>
        <item x="289"/>
        <item x="326"/>
        <item x="254"/>
        <item x="172"/>
        <item x="320"/>
        <item x="318"/>
        <item x="261"/>
        <item x="195"/>
        <item x="323"/>
        <item x="267"/>
        <item x="245"/>
        <item x="207"/>
        <item x="196"/>
        <item x="226"/>
        <item x="208"/>
        <item x="173"/>
        <item x="319"/>
        <item x="185"/>
        <item x="340"/>
        <item x="306"/>
        <item x="301"/>
        <item x="337"/>
        <item x="227"/>
        <item x="292"/>
        <item x="175"/>
        <item x="303"/>
        <item x="194"/>
        <item x="290"/>
        <item x="293"/>
        <item x="238"/>
        <item x="333"/>
        <item x="197"/>
        <item x="242"/>
        <item x="211"/>
        <item x="338"/>
        <item x="262"/>
        <item x="219"/>
        <item x="178"/>
        <item x="331"/>
        <item x="255"/>
        <item x="291"/>
        <item x="230"/>
        <item x="228"/>
        <item x="198"/>
        <item x="286"/>
        <item x="263"/>
        <item x="212"/>
        <item x="310"/>
        <item x="317"/>
        <item x="231"/>
        <item x="239"/>
        <item x="180"/>
        <item x="243"/>
        <item x="268"/>
        <item x="336"/>
        <item x="232"/>
        <item x="186"/>
        <item x="329"/>
        <item x="339"/>
        <item x="248"/>
        <item x="244"/>
        <item x="233"/>
        <item x="176"/>
        <item x="199"/>
        <item x="287"/>
        <item x="189"/>
        <item x="298"/>
        <item x="269"/>
        <item x="200"/>
        <item x="325"/>
        <item x="282"/>
        <item x="187"/>
        <item x="272"/>
        <item x="220"/>
        <item x="177"/>
        <item x="283"/>
        <item x="201"/>
        <item x="213"/>
        <item x="249"/>
        <item x="299"/>
        <item x="193"/>
        <item x="302"/>
        <item x="256"/>
        <item x="202"/>
        <item x="273"/>
        <item x="311"/>
        <item x="330"/>
        <item x="181"/>
        <item x="214"/>
        <item x="274"/>
        <item x="275"/>
        <item x="294"/>
        <item x="234"/>
        <item x="300"/>
        <item x="315"/>
        <item x="215"/>
        <item x="334"/>
        <item x="221"/>
        <item x="284"/>
        <item x="222"/>
        <item x="182"/>
        <item x="295"/>
        <item x="307"/>
        <item x="270"/>
        <item x="216"/>
        <item x="280"/>
        <item x="240"/>
        <item x="257"/>
        <item x="223"/>
        <item x="316"/>
        <item x="276"/>
        <item x="304"/>
        <item x="224"/>
        <item x="183"/>
        <item x="235"/>
        <item x="246"/>
        <item x="312"/>
        <item x="250"/>
        <item x="264"/>
        <item x="281"/>
        <item x="285"/>
        <item x="217"/>
        <item x="265"/>
        <item x="305"/>
        <item x="184"/>
        <item x="314"/>
        <item x="266"/>
        <item x="296"/>
        <item x="203"/>
        <item x="204"/>
        <item x="297"/>
        <item x="236"/>
        <item x="188"/>
        <item x="313"/>
        <item x="218"/>
        <item x="335"/>
        <item x="271"/>
        <item x="174"/>
        <item x="229"/>
        <item x="241"/>
        <item x="190"/>
        <item x="191"/>
        <item x="324"/>
      </items>
      <extLst>
        <ext xmlns:x14="http://schemas.microsoft.com/office/spreadsheetml/2009/9/main" uri="{2946ED86-A175-432a-8AC1-64E0C546D7DE}">
          <x14:pivotField fillDownLabels="1"/>
        </ext>
      </extLst>
    </pivotField>
    <pivotField axis="axisPage"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axis="axisPage" outline="0" showAll="0" defaultSubtotal="0">
      <items count="2">
        <item x="0"/>
        <item x="1"/>
      </items>
      <extLst>
        <ext xmlns:x14="http://schemas.microsoft.com/office/spreadsheetml/2009/9/main" uri="{2946ED86-A175-432a-8AC1-64E0C546D7DE}">
          <x14:pivotField fillDownLabels="1"/>
        </ext>
      </extLst>
    </pivotField>
    <pivotField axis="axisRow" outline="0" showAll="0" sortType="descending" defaultSubtotal="0">
      <items count="41">
        <item x="23"/>
        <item x="13"/>
        <item x="9"/>
        <item x="1"/>
        <item x="34"/>
        <item x="28"/>
        <item x="38"/>
        <item x="40"/>
        <item x="19"/>
        <item x="37"/>
        <item x="33"/>
        <item x="21"/>
        <item x="18"/>
        <item x="3"/>
        <item x="36"/>
        <item x="4"/>
        <item x="14"/>
        <item x="27"/>
        <item x="15"/>
        <item x="35"/>
        <item x="12"/>
        <item x="22"/>
        <item x="7"/>
        <item x="24"/>
        <item x="6"/>
        <item x="8"/>
        <item x="16"/>
        <item x="0"/>
        <item x="29"/>
        <item x="26"/>
        <item x="5"/>
        <item x="20"/>
        <item x="32"/>
        <item x="17"/>
        <item x="31"/>
        <item x="30"/>
        <item x="25"/>
        <item x="10"/>
        <item x="11"/>
        <item x="39"/>
        <item x="2"/>
      </items>
      <extLst>
        <ext xmlns:x14="http://schemas.microsoft.com/office/spreadsheetml/2009/9/main" uri="{2946ED86-A175-432a-8AC1-64E0C546D7DE}">
          <x14:pivotField fillDownLabels="1"/>
        </ext>
      </extLst>
    </pivotField>
    <pivotField axis="axisRow" outline="0" showAll="0" sortType="ascending" defaultSubtotal="0">
      <items count="69">
        <item x="35"/>
        <item x="64"/>
        <item x="33"/>
        <item x="1"/>
        <item x="28"/>
        <item x="62"/>
        <item x="36"/>
        <item x="22"/>
        <item x="61"/>
        <item x="30"/>
        <item x="24"/>
        <item x="63"/>
        <item x="60"/>
        <item x="29"/>
        <item x="40"/>
        <item x="31"/>
        <item x="37"/>
        <item x="32"/>
        <item x="39"/>
        <item x="26"/>
        <item x="23"/>
        <item x="34"/>
        <item x="20"/>
        <item x="50"/>
        <item x="10"/>
        <item x="14"/>
        <item x="49"/>
        <item x="42"/>
        <item x="9"/>
        <item x="54"/>
        <item x="7"/>
        <item x="52"/>
        <item x="45"/>
        <item x="47"/>
        <item x="13"/>
        <item x="0"/>
        <item x="12"/>
        <item x="46"/>
        <item x="3"/>
        <item x="8"/>
        <item x="41"/>
        <item x="43"/>
        <item x="11"/>
        <item x="44"/>
        <item x="2"/>
        <item x="53"/>
        <item x="48"/>
        <item x="51"/>
        <item x="6"/>
        <item x="5"/>
        <item x="4"/>
        <item x="56"/>
        <item x="17"/>
        <item x="19"/>
        <item x="55"/>
        <item x="15"/>
        <item x="58"/>
        <item x="16"/>
        <item x="59"/>
        <item x="57"/>
        <item x="18"/>
        <item x="65"/>
        <item x="38"/>
        <item x="66"/>
        <item x="67"/>
        <item x="68"/>
        <item x="27"/>
        <item x="21"/>
        <item x="25"/>
      </items>
      <extLst>
        <ext xmlns:x14="http://schemas.microsoft.com/office/spreadsheetml/2009/9/main" uri="{2946ED86-A175-432a-8AC1-64E0C546D7DE}">
          <x14:pivotField fillDownLabels="1"/>
        </ext>
      </extLst>
    </pivotField>
    <pivotField axis="axisRow" outline="0" showAll="0" sortType="descending" defaultSubtotal="0">
      <items count="457">
        <item x="164"/>
        <item x="198"/>
        <item x="188"/>
        <item x="194"/>
        <item x="208"/>
        <item x="207"/>
        <item x="241"/>
        <item x="187"/>
        <item x="8"/>
        <item x="39"/>
        <item x="167"/>
        <item x="211"/>
        <item x="22"/>
        <item x="85"/>
        <item x="113"/>
        <item x="166"/>
        <item x="112"/>
        <item x="14"/>
        <item x="145"/>
        <item x="97"/>
        <item x="186"/>
        <item x="125"/>
        <item x="215"/>
        <item x="84"/>
        <item x="206"/>
        <item x="45"/>
        <item x="20"/>
        <item x="214"/>
        <item x="246"/>
        <item x="193"/>
        <item x="6"/>
        <item x="157"/>
        <item x="74"/>
        <item x="185"/>
        <item x="111"/>
        <item x="110"/>
        <item x="156"/>
        <item x="184"/>
        <item x="225"/>
        <item x="82"/>
        <item x="38"/>
        <item x="120"/>
        <item x="13"/>
        <item x="124"/>
        <item x="183"/>
        <item x="213"/>
        <item x="182"/>
        <item x="81"/>
        <item x="217"/>
        <item x="181"/>
        <item x="100"/>
        <item x="5"/>
        <item x="119"/>
        <item x="65"/>
        <item x="109"/>
        <item x="155"/>
        <item x="180"/>
        <item x="144"/>
        <item x="179"/>
        <item x="73"/>
        <item x="178"/>
        <item x="80"/>
        <item x="118"/>
        <item x="197"/>
        <item x="0"/>
        <item x="212"/>
        <item x="96"/>
        <item x="107"/>
        <item x="44"/>
        <item x="64"/>
        <item x="177"/>
        <item x="79"/>
        <item x="210"/>
        <item x="34"/>
        <item x="160"/>
        <item x="199"/>
        <item x="4"/>
        <item x="72"/>
        <item x="83"/>
        <item x="106"/>
        <item x="176"/>
        <item x="205"/>
        <item x="143"/>
        <item x="159"/>
        <item x="154"/>
        <item x="78"/>
        <item x="248"/>
        <item x="77"/>
        <item x="247"/>
        <item x="12"/>
        <item x="192"/>
        <item x="95"/>
        <item x="146"/>
        <item x="175"/>
        <item x="117"/>
        <item x="222"/>
        <item x="90"/>
        <item x="163"/>
        <item x="196"/>
        <item x="191"/>
        <item x="116"/>
        <item x="245"/>
        <item x="243"/>
        <item x="3"/>
        <item x="153"/>
        <item x="142"/>
        <item x="174"/>
        <item x="126"/>
        <item x="220"/>
        <item x="173"/>
        <item x="71"/>
        <item x="76"/>
        <item x="219"/>
        <item x="18"/>
        <item x="149"/>
        <item x="43"/>
        <item x="152"/>
        <item x="123"/>
        <item x="10"/>
        <item x="63"/>
        <item x="57"/>
        <item x="62"/>
        <item x="19"/>
        <item x="244"/>
        <item x="221"/>
        <item x="23"/>
        <item x="115"/>
        <item x="151"/>
        <item x="250"/>
        <item x="318"/>
        <item x="277"/>
        <item x="102"/>
        <item x="342"/>
        <item x="276"/>
        <item x="32"/>
        <item x="447"/>
        <item x="165"/>
        <item x="281"/>
        <item x="70"/>
        <item x="21"/>
        <item x="282"/>
        <item x="260"/>
        <item x="91"/>
        <item x="11"/>
        <item x="426"/>
        <item x="132"/>
        <item x="408"/>
        <item x="200"/>
        <item x="451"/>
        <item x="226"/>
        <item x="341"/>
        <item x="89"/>
        <item x="407"/>
        <item x="274"/>
        <item x="216"/>
        <item x="15"/>
        <item x="371"/>
        <item x="242"/>
        <item x="313"/>
        <item x="141"/>
        <item x="317"/>
        <item x="249"/>
        <item x="288"/>
        <item x="195"/>
        <item x="312"/>
        <item x="148"/>
        <item x="370"/>
        <item x="37"/>
        <item x="372"/>
        <item x="256"/>
        <item x="413"/>
        <item x="270"/>
        <item x="255"/>
        <item x="9"/>
        <item x="331"/>
        <item x="189"/>
        <item x="386"/>
        <item x="94"/>
        <item x="323"/>
        <item x="218"/>
        <item x="409"/>
        <item x="190"/>
        <item x="395"/>
        <item x="172"/>
        <item x="311"/>
        <item x="224"/>
        <item x="75"/>
        <item x="394"/>
        <item x="204"/>
        <item x="287"/>
        <item x="150"/>
        <item x="17"/>
        <item x="393"/>
        <item x="171"/>
        <item x="330"/>
        <item x="269"/>
        <item x="140"/>
        <item x="2"/>
        <item x="414"/>
        <item x="254"/>
        <item x="329"/>
        <item x="170"/>
        <item x="385"/>
        <item x="203"/>
        <item x="348"/>
        <item x="162"/>
        <item x="434"/>
        <item x="169"/>
        <item x="410"/>
        <item x="209"/>
        <item x="442"/>
        <item x="147"/>
        <item x="295"/>
        <item x="158"/>
        <item x="332"/>
        <item x="202"/>
        <item x="363"/>
        <item x="69"/>
        <item x="441"/>
        <item x="201"/>
        <item x="310"/>
        <item x="161"/>
        <item x="392"/>
        <item x="268"/>
        <item x="7"/>
        <item x="384"/>
        <item x="68"/>
        <item x="383"/>
        <item x="139"/>
        <item x="347"/>
        <item x="223"/>
        <item x="406"/>
        <item x="93"/>
        <item x="16"/>
        <item x="322"/>
        <item x="252"/>
        <item x="405"/>
        <item x="168"/>
        <item x="316"/>
        <item x="36"/>
        <item x="382"/>
        <item x="307"/>
        <item x="404"/>
        <item x="306"/>
        <item x="362"/>
        <item x="267"/>
        <item x="381"/>
        <item x="440"/>
        <item x="354"/>
        <item x="305"/>
        <item x="294"/>
        <item x="324"/>
        <item x="369"/>
        <item x="279"/>
        <item x="315"/>
        <item x="359"/>
        <item x="361"/>
        <item x="422"/>
        <item x="346"/>
        <item x="263"/>
        <item x="309"/>
        <item x="360"/>
        <item x="328"/>
        <item x="273"/>
        <item x="358"/>
        <item x="421"/>
        <item x="351"/>
        <item x="403"/>
        <item x="314"/>
        <item x="345"/>
        <item x="275"/>
        <item x="298"/>
        <item x="412"/>
        <item x="262"/>
        <item x="344"/>
        <item x="433"/>
        <item x="304"/>
        <item x="427"/>
        <item x="380"/>
        <item x="321"/>
        <item x="272"/>
        <item x="290"/>
        <item x="420"/>
        <item x="339"/>
        <item x="411"/>
        <item x="452"/>
        <item x="266"/>
        <item x="419"/>
        <item x="402"/>
        <item x="401"/>
        <item x="335"/>
        <item x="319"/>
        <item x="436"/>
        <item x="297"/>
        <item x="338"/>
        <item x="283"/>
        <item x="303"/>
        <item x="293"/>
        <item x="391"/>
        <item x="353"/>
        <item x="264"/>
        <item x="308"/>
        <item x="368"/>
        <item x="425"/>
        <item x="286"/>
        <item x="435"/>
        <item x="432"/>
        <item x="400"/>
        <item x="379"/>
        <item x="337"/>
        <item x="302"/>
        <item x="390"/>
        <item x="280"/>
        <item x="327"/>
        <item x="389"/>
        <item x="261"/>
        <item x="352"/>
        <item x="399"/>
        <item x="424"/>
        <item x="336"/>
        <item x="296"/>
        <item x="271"/>
        <item x="350"/>
        <item x="378"/>
        <item x="259"/>
        <item x="377"/>
        <item x="376"/>
        <item x="375"/>
        <item x="374"/>
        <item x="285"/>
        <item x="438"/>
        <item x="367"/>
        <item x="373"/>
        <item x="320"/>
        <item x="388"/>
        <item x="398"/>
        <item x="431"/>
        <item x="258"/>
        <item x="326"/>
        <item x="423"/>
        <item x="301"/>
        <item x="289"/>
        <item x="300"/>
        <item x="278"/>
        <item x="430"/>
        <item x="291"/>
        <item x="449"/>
        <item x="418"/>
        <item x="417"/>
        <item x="437"/>
        <item x="429"/>
        <item x="257"/>
        <item x="292"/>
        <item x="448"/>
        <item x="397"/>
        <item x="428"/>
        <item x="366"/>
        <item x="284"/>
        <item x="396"/>
        <item x="299"/>
        <item x="334"/>
        <item x="416"/>
        <item x="355"/>
        <item x="415"/>
        <item x="265"/>
        <item x="349"/>
        <item x="439"/>
        <item x="450"/>
        <item x="387"/>
        <item x="325"/>
        <item x="333"/>
        <item x="456"/>
        <item x="51"/>
        <item x="59"/>
        <item x="455"/>
        <item x="236"/>
        <item x="229"/>
        <item x="443"/>
        <item x="228"/>
        <item x="227"/>
        <item x="33"/>
        <item x="138"/>
        <item x="364"/>
        <item x="31"/>
        <item x="137"/>
        <item x="136"/>
        <item x="135"/>
        <item x="134"/>
        <item x="133"/>
        <item x="131"/>
        <item x="130"/>
        <item x="129"/>
        <item x="128"/>
        <item x="30"/>
        <item x="127"/>
        <item x="357"/>
        <item x="356"/>
        <item x="29"/>
        <item x="453"/>
        <item x="122"/>
        <item x="251"/>
        <item x="121"/>
        <item x="28"/>
        <item x="114"/>
        <item x="108"/>
        <item x="105"/>
        <item x="343"/>
        <item x="104"/>
        <item x="103"/>
        <item x="340"/>
        <item x="101"/>
        <item x="99"/>
        <item x="27"/>
        <item x="98"/>
        <item x="92"/>
        <item x="88"/>
        <item x="87"/>
        <item x="86"/>
        <item x="67"/>
        <item x="66"/>
        <item x="26"/>
        <item x="61"/>
        <item x="60"/>
        <item x="58"/>
        <item x="55"/>
        <item x="54"/>
        <item x="53"/>
        <item x="52"/>
        <item x="50"/>
        <item x="25"/>
        <item x="240"/>
        <item x="49"/>
        <item x="48"/>
        <item x="47"/>
        <item x="239"/>
        <item x="238"/>
        <item x="237"/>
        <item x="454"/>
        <item x="46"/>
        <item x="445"/>
        <item x="444"/>
        <item x="42"/>
        <item x="41"/>
        <item x="234"/>
        <item x="40"/>
        <item x="233"/>
        <item x="232"/>
        <item x="231"/>
        <item x="230"/>
        <item x="35"/>
        <item x="24"/>
        <item x="56"/>
        <item x="235"/>
        <item x="253"/>
        <item x="365"/>
        <item x="446"/>
        <item x="1"/>
      </items>
      <extLst>
        <ext xmlns:x14="http://schemas.microsoft.com/office/spreadsheetml/2009/9/main" uri="{2946ED86-A175-432a-8AC1-64E0C546D7DE}">
          <x14:pivotField fillDownLabels="1"/>
        </ext>
      </extLst>
    </pivotField>
    <pivotField axis="axisRow" numFmtId="2" outline="0" showAll="0" sortType="descending" defaultSubtotal="0">
      <items count="3565">
        <item x="3245"/>
        <item x="1572"/>
        <item x="3248"/>
        <item x="643"/>
        <item x="2611"/>
        <item x="3246"/>
        <item x="2614"/>
        <item x="2558"/>
        <item x="1569"/>
        <item x="647"/>
        <item x="641"/>
        <item x="648"/>
        <item x="1929"/>
        <item x="626"/>
        <item x="2588"/>
        <item x="635"/>
        <item x="3455"/>
        <item x="2758"/>
        <item x="3247"/>
        <item x="3255"/>
        <item x="3468"/>
        <item x="3444"/>
        <item x="656"/>
        <item x="642"/>
        <item x="627"/>
        <item x="922"/>
        <item x="657"/>
        <item x="2598"/>
        <item x="639"/>
        <item x="1135"/>
        <item x="640"/>
        <item x="2592"/>
        <item x="644"/>
        <item x="634"/>
        <item x="2585"/>
        <item x="2820"/>
        <item x="636"/>
        <item x="1071"/>
        <item x="1958"/>
        <item x="567"/>
        <item x="613"/>
        <item x="646"/>
        <item x="1087"/>
        <item x="2788"/>
        <item x="3459"/>
        <item x="2560"/>
        <item x="1094"/>
        <item x="2789"/>
        <item x="2613"/>
        <item x="2612"/>
        <item x="1112"/>
        <item x="1955"/>
        <item x="902"/>
        <item x="1104"/>
        <item x="645"/>
        <item x="2827"/>
        <item x="2923"/>
        <item x="2916"/>
        <item x="2902"/>
        <item x="965"/>
        <item x="1847"/>
        <item x="2816"/>
        <item x="2819"/>
        <item x="152"/>
        <item x="583"/>
        <item x="2594"/>
        <item x="961"/>
        <item x="1885"/>
        <item x="163"/>
        <item x="2155"/>
        <item x="2157"/>
        <item x="654"/>
        <item x="1573"/>
        <item x="2791"/>
        <item x="2628"/>
        <item x="153"/>
        <item x="2767"/>
        <item x="156"/>
        <item x="154"/>
        <item x="3521"/>
        <item x="791"/>
        <item x="2562"/>
        <item x="2954"/>
        <item x="227"/>
        <item x="2145"/>
        <item x="2770"/>
        <item x="3051"/>
        <item x="2156"/>
        <item x="162"/>
        <item x="2957"/>
        <item x="1196"/>
        <item x="2601"/>
        <item x="969"/>
        <item x="3241"/>
        <item x="155"/>
        <item x="1147"/>
        <item x="3463"/>
        <item x="2626"/>
        <item x="637"/>
        <item x="2971"/>
        <item x="576"/>
        <item x="2493"/>
        <item x="3070"/>
        <item x="2482"/>
        <item x="2154"/>
        <item x="2960"/>
        <item x="1945"/>
        <item x="2803"/>
        <item x="2935"/>
        <item x="149"/>
        <item x="2965"/>
        <item x="2602"/>
        <item x="1965"/>
        <item x="150"/>
        <item x="2591"/>
        <item x="1598"/>
        <item x="1475"/>
        <item x="1877"/>
        <item x="2590"/>
        <item x="2866"/>
        <item x="2867"/>
        <item x="34"/>
        <item x="877"/>
        <item x="201"/>
        <item x="935"/>
        <item x="2109"/>
        <item x="2545"/>
        <item x="923"/>
        <item x="2054"/>
        <item x="2108"/>
        <item x="962"/>
        <item x="2483"/>
        <item x="2810"/>
        <item x="955"/>
        <item x="939"/>
        <item x="2153"/>
        <item x="2618"/>
        <item x="161"/>
        <item x="1047"/>
        <item x="2620"/>
        <item x="780"/>
        <item x="2158"/>
        <item x="157"/>
        <item x="522"/>
        <item x="570"/>
        <item x="618"/>
        <item x="2102"/>
        <item x="101"/>
        <item x="2811"/>
        <item x="2800"/>
        <item x="510"/>
        <item x="3520"/>
        <item x="1392"/>
        <item x="2186"/>
        <item x="931"/>
        <item x="515"/>
        <item x="2595"/>
        <item x="2258"/>
        <item x="2955"/>
        <item x="2809"/>
        <item x="2792"/>
        <item x="2146"/>
        <item x="2107"/>
        <item x="1181"/>
        <item x="953"/>
        <item x="3519"/>
        <item x="1964"/>
        <item x="895"/>
        <item x="2176"/>
        <item x="1936"/>
        <item x="3242"/>
        <item x="3469"/>
        <item x="624"/>
        <item x="2492"/>
        <item x="2589"/>
        <item x="2259"/>
        <item x="1882"/>
        <item x="2491"/>
        <item x="572"/>
        <item x="513"/>
        <item x="2149"/>
        <item x="2052"/>
        <item x="516"/>
        <item x="650"/>
        <item x="2177"/>
        <item x="511"/>
        <item x="2599"/>
        <item x="27"/>
        <item x="928"/>
        <item x="37"/>
        <item x="32"/>
        <item x="2267"/>
        <item x="2617"/>
        <item x="28"/>
        <item x="2802"/>
        <item x="1038"/>
        <item x="2616"/>
        <item x="2103"/>
        <item x="2958"/>
        <item x="1040"/>
        <item x="200"/>
        <item x="2817"/>
        <item x="2061"/>
        <item x="582"/>
        <item x="2063"/>
        <item x="512"/>
        <item x="2976"/>
        <item x="99"/>
        <item x="158"/>
        <item x="2060"/>
        <item x="2147"/>
        <item x="623"/>
        <item x="2994"/>
        <item x="276"/>
        <item x="185"/>
        <item x="517"/>
        <item x="1133"/>
        <item x="2062"/>
        <item x="2586"/>
        <item x="2495"/>
        <item x="631"/>
        <item x="3056"/>
        <item x="2494"/>
        <item x="2486"/>
        <item x="1948"/>
        <item x="186"/>
        <item x="100"/>
        <item x="107"/>
        <item x="1491"/>
        <item x="1039"/>
        <item x="2178"/>
        <item x="2432"/>
        <item x="2228"/>
        <item x="992"/>
        <item x="2600"/>
        <item x="2775"/>
        <item x="2781"/>
        <item x="1036"/>
        <item x="2257"/>
        <item x="38"/>
        <item x="571"/>
        <item x="523"/>
        <item x="2869"/>
        <item x="2557"/>
        <item x="3475"/>
        <item x="521"/>
        <item x="622"/>
        <item x="2110"/>
        <item x="33"/>
        <item x="2104"/>
        <item x="694"/>
        <item x="2151"/>
        <item x="2868"/>
        <item x="1043"/>
        <item x="2100"/>
        <item x="2050"/>
        <item x="3173"/>
        <item x="40"/>
        <item x="2484"/>
        <item x="2097"/>
        <item x="926"/>
        <item x="104"/>
        <item x="2790"/>
        <item x="29"/>
        <item x="2148"/>
        <item x="2099"/>
        <item x="1042"/>
        <item x="160"/>
        <item x="1257"/>
        <item x="2261"/>
        <item x="2210"/>
        <item x="2185"/>
        <item x="1050"/>
        <item x="2208"/>
        <item x="1881"/>
        <item x="2559"/>
        <item x="921"/>
        <item x="35"/>
        <item x="235"/>
        <item x="2225"/>
        <item x="2838"/>
        <item x="1848"/>
        <item x="2187"/>
        <item x="2550"/>
        <item x="2268"/>
        <item x="2058"/>
        <item x="1058"/>
        <item x="30"/>
        <item x="994"/>
        <item x="2723"/>
        <item x="2784"/>
        <item x="2606"/>
        <item x="2490"/>
        <item x="1210"/>
        <item x="519"/>
        <item x="2051"/>
        <item x="2878"/>
        <item x="688"/>
        <item x="277"/>
        <item x="275"/>
        <item x="1068"/>
        <item x="2597"/>
        <item x="520"/>
        <item x="180"/>
        <item x="266"/>
        <item x="2946"/>
        <item x="2053"/>
        <item x="2226"/>
        <item x="2047"/>
        <item x="1056"/>
        <item x="2485"/>
        <item x="31"/>
        <item x="1060"/>
        <item x="991"/>
        <item x="2059"/>
        <item x="94"/>
        <item x="2138"/>
        <item x="2211"/>
        <item x="2981"/>
        <item x="233"/>
        <item x="1888"/>
        <item x="695"/>
        <item x="2219"/>
        <item x="1966"/>
        <item x="2883"/>
        <item x="1261"/>
        <item x="179"/>
        <item x="878"/>
        <item x="1062"/>
        <item x="2057"/>
        <item x="1044"/>
        <item x="2296"/>
        <item x="2554"/>
        <item x="997"/>
        <item x="653"/>
        <item x="691"/>
        <item x="2818"/>
        <item x="995"/>
        <item x="229"/>
        <item x="2970"/>
        <item x="1878"/>
        <item x="2862"/>
        <item x="689"/>
        <item x="3466"/>
        <item x="1188"/>
        <item x="95"/>
        <item x="2106"/>
        <item x="2266"/>
        <item x="2671"/>
        <item x="1886"/>
        <item x="299"/>
        <item x="693"/>
        <item x="1172"/>
        <item x="2953"/>
        <item x="2230"/>
        <item x="103"/>
        <item x="205"/>
        <item x="518"/>
        <item x="686"/>
        <item x="36"/>
        <item x="1875"/>
        <item x="2231"/>
        <item x="3136"/>
        <item x="2725"/>
        <item x="3465"/>
        <item x="263"/>
        <item x="578"/>
        <item x="2184"/>
        <item x="2865"/>
        <item x="594"/>
        <item x="2352"/>
        <item x="2111"/>
        <item x="690"/>
        <item x="105"/>
        <item x="183"/>
        <item x="303"/>
        <item x="2487"/>
        <item x="2672"/>
        <item x="2263"/>
        <item x="96"/>
        <item x="2326"/>
        <item x="2488"/>
        <item x="223"/>
        <item x="1876"/>
        <item x="1425"/>
        <item x="2207"/>
        <item x="1066"/>
        <item x="2864"/>
        <item x="2270"/>
        <item x="998"/>
        <item x="942"/>
        <item x="514"/>
        <item x="599"/>
        <item x="1059"/>
        <item x="97"/>
        <item x="2098"/>
        <item x="2972"/>
        <item x="2660"/>
        <item x="2547"/>
        <item x="265"/>
        <item x="2298"/>
        <item x="298"/>
        <item x="2489"/>
        <item x="2625"/>
        <item x="2615"/>
        <item x="2260"/>
        <item x="2718"/>
        <item x="628"/>
        <item x="1400"/>
        <item x="2882"/>
        <item x="2297"/>
        <item x="2127"/>
        <item x="3517"/>
        <item x="206"/>
        <item x="184"/>
        <item x="2863"/>
        <item x="130"/>
        <item x="2181"/>
        <item x="2150"/>
        <item x="202"/>
        <item x="3143"/>
        <item x="2974"/>
        <item x="2669"/>
        <item x="2561"/>
        <item x="2624"/>
        <item x="2137"/>
        <item x="2546"/>
        <item x="2871"/>
        <item x="2604"/>
        <item x="2665"/>
        <item x="376"/>
        <item x="3073"/>
        <item x="875"/>
        <item x="617"/>
        <item x="2438"/>
        <item x="2962"/>
        <item x="2295"/>
        <item x="2931"/>
        <item x="1163"/>
        <item x="621"/>
        <item x="616"/>
        <item x="159"/>
        <item x="232"/>
        <item x="1000"/>
        <item x="2209"/>
        <item x="2608"/>
        <item x="3462"/>
        <item x="2105"/>
        <item x="687"/>
        <item x="230"/>
        <item x="102"/>
        <item x="1571"/>
        <item x="696"/>
        <item x="1923"/>
        <item x="1201"/>
        <item x="226"/>
        <item x="1397"/>
        <item x="195"/>
        <item x="270"/>
        <item x="39"/>
        <item x="2189"/>
        <item x="1483"/>
        <item x="2080"/>
        <item x="600"/>
        <item x="2134"/>
        <item x="2663"/>
        <item x="2405"/>
        <item x="2056"/>
        <item x="2984"/>
        <item x="293"/>
        <item x="2198"/>
        <item x="2673"/>
        <item x="649"/>
        <item x="2289"/>
        <item x="1404"/>
        <item x="2269"/>
        <item x="2221"/>
        <item x="3067"/>
        <item x="2431"/>
        <item x="2087"/>
        <item x="1925"/>
        <item x="2664"/>
        <item x="1949"/>
        <item x="2084"/>
        <item x="2055"/>
        <item x="199"/>
        <item x="197"/>
        <item x="573"/>
        <item x="302"/>
        <item x="78"/>
        <item x="377"/>
        <item x="269"/>
        <item x="3461"/>
        <item x="204"/>
        <item x="2075"/>
        <item x="2327"/>
        <item x="2290"/>
        <item x="2397"/>
        <item x="3528"/>
        <item x="2204"/>
        <item x="2139"/>
        <item x="1433"/>
        <item x="297"/>
        <item x="138"/>
        <item x="2813"/>
        <item x="2420"/>
        <item x="1963"/>
        <item x="2668"/>
        <item x="2832"/>
        <item x="630"/>
        <item x="2045"/>
        <item x="228"/>
        <item x="274"/>
        <item x="2833"/>
        <item x="2610"/>
        <item x="1064"/>
        <item x="2291"/>
        <item x="2831"/>
        <item x="173"/>
        <item x="2206"/>
        <item x="1871"/>
        <item x="370"/>
        <item x="1273"/>
        <item x="23"/>
        <item x="207"/>
        <item x="566"/>
        <item x="1938"/>
        <item x="2875"/>
        <item x="652"/>
        <item x="2879"/>
        <item x="273"/>
        <item x="2724"/>
        <item x="2152"/>
        <item x="2232"/>
        <item x="132"/>
        <item x="2205"/>
        <item x="683"/>
        <item x="2925"/>
        <item x="1902"/>
        <item x="2140"/>
        <item x="692"/>
        <item x="684"/>
        <item x="3052"/>
        <item x="182"/>
        <item x="264"/>
        <item x="1893"/>
        <item x="383"/>
        <item x="2948"/>
        <item x="372"/>
        <item x="2824"/>
        <item x="295"/>
        <item x="3055"/>
        <item x="625"/>
        <item x="181"/>
        <item x="194"/>
        <item x="480"/>
        <item x="2076"/>
        <item x="2337"/>
        <item x="2200"/>
        <item x="2666"/>
        <item x="685"/>
        <item x="1597"/>
        <item x="2675"/>
        <item x="2776"/>
        <item x="2662"/>
        <item x="306"/>
        <item x="2508"/>
        <item x="1190"/>
        <item x="932"/>
        <item x="2182"/>
        <item x="2175"/>
        <item x="3061"/>
        <item x="672"/>
        <item x="292"/>
        <item x="135"/>
        <item x="1177"/>
        <item x="2271"/>
        <item x="2449"/>
        <item x="2670"/>
        <item x="272"/>
        <item x="3049"/>
        <item x="3486"/>
        <item x="1565"/>
        <item x="2987"/>
        <item x="2443"/>
        <item x="2377"/>
        <item x="2265"/>
        <item x="351"/>
        <item x="1600"/>
        <item x="2222"/>
        <item x="2840"/>
        <item x="1887"/>
        <item x="3048"/>
        <item x="2877"/>
        <item x="1285"/>
        <item x="2450"/>
        <item x="2336"/>
        <item x="1860"/>
        <item x="2667"/>
        <item x="1589"/>
        <item x="231"/>
        <item x="427"/>
        <item x="1666"/>
        <item x="2287"/>
        <item x="371"/>
        <item x="2396"/>
        <item x="2885"/>
        <item x="1270"/>
        <item x="2376"/>
        <item x="141"/>
        <item x="2183"/>
        <item x="196"/>
        <item x="2754"/>
        <item x="2853"/>
        <item x="2782"/>
        <item x="82"/>
        <item x="655"/>
        <item x="294"/>
        <item x="2747"/>
        <item x="378"/>
        <item x="3005"/>
        <item x="2292"/>
        <item x="1862"/>
        <item x="1508"/>
        <item x="1473"/>
        <item x="1516"/>
        <item x="69"/>
        <item x="1716"/>
        <item x="2180"/>
        <item x="2078"/>
        <item x="981"/>
        <item x="1003"/>
        <item x="2262"/>
        <item x="2135"/>
        <item x="3040"/>
        <item x="2979"/>
        <item x="612"/>
        <item x="2794"/>
        <item x="296"/>
        <item x="1174"/>
        <item x="2227"/>
        <item x="2294"/>
        <item x="2648"/>
        <item x="1859"/>
        <item x="802"/>
        <item x="1574"/>
        <item x="1253"/>
        <item x="1956"/>
        <item x="198"/>
        <item x="1946"/>
        <item x="954"/>
        <item x="2083"/>
        <item x="3033"/>
        <item x="1120"/>
        <item x="2737"/>
        <item x="301"/>
        <item x="2713"/>
        <item x="2661"/>
        <item x="68"/>
        <item x="1151"/>
        <item x="2293"/>
        <item x="3277"/>
        <item x="2768"/>
        <item x="1943"/>
        <item x="2086"/>
        <item x="2220"/>
        <item x="2837"/>
        <item x="2133"/>
        <item x="2967"/>
        <item x="106"/>
        <item x="1973"/>
        <item x="3525"/>
        <item x="2553"/>
        <item x="620"/>
        <item x="2842"/>
        <item x="3046"/>
        <item x="561"/>
        <item x="619"/>
        <item x="3527"/>
        <item x="948"/>
        <item x="1476"/>
        <item x="80"/>
        <item x="2046"/>
        <item x="581"/>
        <item x="956"/>
        <item x="1858"/>
        <item x="134"/>
        <item x="3152"/>
        <item x="2188"/>
        <item x="133"/>
        <item x="373"/>
        <item x="803"/>
        <item x="75"/>
        <item x="2229"/>
        <item x="2681"/>
        <item x="3016"/>
        <item x="1405"/>
        <item x="1988"/>
        <item x="203"/>
        <item x="479"/>
        <item x="1974"/>
        <item x="1477"/>
        <item x="2386"/>
        <item x="2359"/>
        <item x="1910"/>
        <item x="1715"/>
        <item x="2385"/>
        <item x="2627"/>
        <item x="477"/>
        <item x="2548"/>
        <item x="178"/>
        <item x="2576"/>
        <item x="950"/>
        <item x="927"/>
        <item x="3165"/>
        <item x="2348"/>
        <item x="1031"/>
        <item x="1506"/>
        <item x="349"/>
        <item x="1248"/>
        <item x="2402"/>
        <item x="432"/>
        <item x="300"/>
        <item x="1184"/>
        <item x="2403"/>
        <item x="431"/>
        <item x="1961"/>
        <item x="1429"/>
        <item x="2355"/>
        <item x="2364"/>
        <item x="3514"/>
        <item x="2407"/>
        <item x="2543"/>
        <item x="433"/>
        <item x="98"/>
        <item x="575"/>
        <item x="2549"/>
        <item x="1464"/>
        <item x="807"/>
        <item x="614"/>
        <item x="1593"/>
        <item x="2201"/>
        <item x="2077"/>
        <item x="2085"/>
        <item x="2448"/>
        <item x="472"/>
        <item x="2728"/>
        <item x="2384"/>
        <item x="1681"/>
        <item x="2622"/>
        <item x="2780"/>
        <item x="2285"/>
        <item x="2446"/>
        <item x="140"/>
        <item x="403"/>
        <item x="938"/>
        <item x="1126"/>
        <item x="369"/>
        <item x="3155"/>
        <item x="2081"/>
        <item x="225"/>
        <item x="474"/>
        <item x="3522"/>
        <item x="3315"/>
        <item x="1389"/>
        <item x="271"/>
        <item x="3191"/>
        <item x="2887"/>
        <item x="2128"/>
        <item x="2378"/>
        <item x="76"/>
        <item x="3037"/>
        <item x="3134"/>
        <item x="2224"/>
        <item x="3509"/>
        <item x="2797"/>
        <item x="1975"/>
        <item x="2901"/>
        <item x="2363"/>
        <item x="234"/>
        <item x="3526"/>
        <item x="2082"/>
        <item x="176"/>
        <item x="2179"/>
        <item x="2451"/>
        <item x="1149"/>
        <item x="944"/>
        <item x="812"/>
        <item x="1686"/>
        <item x="305"/>
        <item x="434"/>
        <item x="1851"/>
        <item x="629"/>
        <item x="1918"/>
        <item x="3458"/>
        <item x="74"/>
        <item x="1905"/>
        <item x="3253"/>
        <item x="72"/>
        <item x="543"/>
        <item x="1275"/>
        <item x="1137"/>
        <item x="1605"/>
        <item x="577"/>
        <item x="428"/>
        <item x="2330"/>
        <item x="476"/>
        <item x="2332"/>
        <item x="2506"/>
        <item x="1971"/>
        <item x="2563"/>
        <item x="70"/>
        <item x="3086"/>
        <item x="2631"/>
        <item x="2991"/>
        <item x="1777"/>
        <item x="1880"/>
        <item x="2504"/>
        <item x="2844"/>
        <item x="674"/>
        <item x="22"/>
        <item x="717"/>
        <item x="2735"/>
        <item x="478"/>
        <item x="2881"/>
        <item x="1515"/>
        <item x="3174"/>
        <item x="2398"/>
        <item x="862"/>
        <item x="2286"/>
        <item x="381"/>
        <item x="1638"/>
        <item x="2808"/>
        <item x="3523"/>
        <item x="2689"/>
        <item x="473"/>
        <item x="2202"/>
        <item x="139"/>
        <item x="3054"/>
        <item x="2821"/>
        <item x="2203"/>
        <item x="2815"/>
        <item x="2404"/>
        <item x="2544"/>
        <item x="2951"/>
        <item x="2356"/>
        <item x="3057"/>
        <item x="2409"/>
        <item x="565"/>
        <item x="1070"/>
        <item x="2199"/>
        <item x="3062"/>
        <item x="1250"/>
        <item x="2131"/>
        <item x="3502"/>
        <item x="3524"/>
        <item x="1199"/>
        <item x="2551"/>
        <item x="1581"/>
        <item x="131"/>
        <item x="2524"/>
        <item x="2338"/>
        <item x="1972"/>
        <item x="355"/>
        <item x="1861"/>
        <item x="470"/>
        <item x="2361"/>
        <item x="821"/>
        <item x="459"/>
        <item x="2366"/>
        <item x="2335"/>
        <item x="2136"/>
        <item x="460"/>
        <item x="3464"/>
        <item x="2552"/>
        <item x="2442"/>
        <item x="407"/>
        <item x="2358"/>
        <item x="2828"/>
        <item x="2388"/>
        <item x="426"/>
        <item x="1699"/>
        <item x="1443"/>
        <item x="2870"/>
        <item x="2353"/>
        <item x="3328"/>
        <item x="846"/>
        <item x="1953"/>
        <item x="551"/>
        <item x="268"/>
        <item x="1438"/>
        <item x="1456"/>
        <item x="1251"/>
        <item x="2441"/>
        <item x="2008"/>
        <item x="2401"/>
        <item x="2736"/>
        <item x="2430"/>
        <item x="924"/>
        <item x="1159"/>
        <item x="2132"/>
        <item x="974"/>
        <item x="1854"/>
        <item x="3360"/>
        <item x="475"/>
        <item x="3285"/>
        <item x="338"/>
        <item x="941"/>
        <item x="375"/>
        <item x="2799"/>
        <item x="2804"/>
        <item x="73"/>
        <item x="819"/>
        <item x="453"/>
        <item x="2647"/>
        <item x="356"/>
        <item x="3019"/>
        <item x="1855"/>
        <item x="1022"/>
        <item x="2022"/>
        <item x="1016"/>
        <item x="2357"/>
        <item x="2288"/>
        <item x="580"/>
        <item x="2530"/>
        <item x="457"/>
        <item x="1442"/>
        <item x="409"/>
        <item x="471"/>
        <item x="2959"/>
        <item x="1160"/>
        <item x="3035"/>
        <item x="2428"/>
        <item x="1440"/>
        <item x="2425"/>
        <item x="3499"/>
        <item x="1049"/>
        <item x="2947"/>
        <item x="382"/>
        <item x="467"/>
        <item x="136"/>
        <item x="461"/>
        <item x="2812"/>
        <item x="2859"/>
        <item x="1025"/>
        <item x="353"/>
        <item x="468"/>
        <item x="1920"/>
        <item x="3267"/>
        <item x="832"/>
        <item x="2779"/>
        <item x="2642"/>
        <item x="423"/>
        <item x="1486"/>
        <item x="2408"/>
        <item x="452"/>
        <item x="892"/>
        <item x="2406"/>
        <item x="822"/>
        <item x="1695"/>
        <item x="2399"/>
        <item x="2383"/>
        <item x="1233"/>
        <item x="2381"/>
        <item x="1041"/>
        <item x="380"/>
        <item x="128"/>
        <item x="3043"/>
        <item x="2362"/>
        <item x="3318"/>
        <item x="3032"/>
        <item x="2440"/>
        <item x="3007"/>
        <item x="1256"/>
        <item x="1146"/>
        <item x="1206"/>
        <item x="1191"/>
        <item x="330"/>
        <item x="1633"/>
        <item x="79"/>
        <item x="2447"/>
        <item x="352"/>
        <item x="469"/>
        <item x="1121"/>
        <item x="1264"/>
        <item x="2354"/>
        <item x="408"/>
        <item x="285"/>
        <item x="863"/>
        <item x="1029"/>
        <item x="2429"/>
        <item x="1749"/>
        <item x="2646"/>
        <item x="1007"/>
        <item x="2924"/>
        <item x="633"/>
        <item x="142"/>
        <item x="1461"/>
        <item x="2445"/>
        <item x="2982"/>
        <item x="1173"/>
        <item x="2318"/>
        <item x="1599"/>
        <item x="379"/>
        <item x="1625"/>
        <item x="1521"/>
        <item x="1623"/>
        <item x="1158"/>
        <item x="1592"/>
        <item x="2825"/>
        <item x="3398"/>
        <item x="2129"/>
        <item x="960"/>
        <item x="1575"/>
        <item x="2192"/>
        <item x="2223"/>
        <item x="1269"/>
        <item x="550"/>
        <item x="2961"/>
        <item x="1701"/>
        <item x="538"/>
        <item x="1649"/>
        <item x="1055"/>
        <item x="958"/>
        <item x="429"/>
        <item x="2997"/>
        <item x="1136"/>
        <item x="357"/>
        <item x="541"/>
        <item x="1732"/>
        <item x="2796"/>
        <item x="1510"/>
        <item x="1138"/>
        <item x="1517"/>
        <item x="2347"/>
        <item x="174"/>
        <item x="2846"/>
        <item x="2738"/>
        <item x="1258"/>
        <item x="430"/>
        <item x="2621"/>
        <item x="2975"/>
        <item x="867"/>
        <item x="711"/>
        <item x="334"/>
        <item x="2778"/>
        <item x="549"/>
        <item x="3326"/>
        <item x="1189"/>
        <item x="3282"/>
        <item x="1271"/>
        <item x="1778"/>
        <item x="544"/>
        <item x="2956"/>
        <item x="3010"/>
        <item x="1622"/>
        <item x="2857"/>
        <item x="1808"/>
        <item x="2740"/>
        <item x="1774"/>
        <item x="1110"/>
        <item x="3442"/>
        <item x="1426"/>
        <item x="2688"/>
        <item x="850"/>
        <item x="929"/>
        <item x="529"/>
        <item x="3473"/>
        <item x="1950"/>
        <item x="2763"/>
        <item x="1679"/>
        <item x="1315"/>
        <item x="2427"/>
        <item x="851"/>
        <item x="866"/>
        <item x="3513"/>
        <item x="2687"/>
        <item x="3361"/>
        <item x="1489"/>
        <item x="3504"/>
        <item x="839"/>
        <item x="2633"/>
        <item x="3013"/>
        <item x="2400"/>
        <item x="3489"/>
        <item x="3064"/>
        <item x="949"/>
        <item x="824"/>
        <item x="726"/>
        <item x="2977"/>
        <item x="1898"/>
        <item x="175"/>
        <item x="844"/>
        <item x="1501"/>
        <item x="1074"/>
        <item x="1096"/>
        <item x="864"/>
        <item x="81"/>
        <item x="1987"/>
        <item x="797"/>
        <item x="2949"/>
        <item x="1791"/>
        <item x="988"/>
        <item x="2966"/>
        <item x="1239"/>
        <item x="143"/>
        <item x="401"/>
        <item x="2321"/>
        <item x="2650"/>
        <item x="1472"/>
        <item x="2641"/>
        <item x="3193"/>
        <item x="1245"/>
        <item x="454"/>
        <item x="1441"/>
        <item x="603"/>
        <item x="2739"/>
        <item x="1420"/>
        <item x="3213"/>
        <item x="1328"/>
        <item x="1214"/>
        <item x="540"/>
        <item x="77"/>
        <item x="2387"/>
        <item x="946"/>
        <item x="1634"/>
        <item x="3295"/>
        <item x="1067"/>
        <item x="484"/>
        <item x="1696"/>
        <item x="943"/>
        <item x="2426"/>
        <item x="840"/>
        <item x="3507"/>
        <item x="1234"/>
        <item x="632"/>
        <item x="2805"/>
        <item x="957"/>
        <item x="2516"/>
        <item x="3025"/>
        <item x="1494"/>
        <item x="984"/>
        <item x="398"/>
        <item x="1998"/>
        <item x="829"/>
        <item x="2331"/>
        <item x="177"/>
        <item x="2577"/>
        <item x="560"/>
        <item x="410"/>
        <item x="3069"/>
        <item x="1523"/>
        <item x="2629"/>
        <item x="2444"/>
        <item x="3534"/>
        <item x="1728"/>
        <item x="868"/>
        <item x="449"/>
        <item x="1584"/>
        <item x="1775"/>
        <item x="2130"/>
        <item x="1349"/>
        <item x="3020"/>
        <item x="557"/>
        <item x="3102"/>
        <item x="1831"/>
        <item x="3029"/>
        <item x="1954"/>
        <item x="1167"/>
        <item x="462"/>
        <item x="1365"/>
        <item x="3172"/>
        <item x="3159"/>
        <item x="2532"/>
        <item x="2029"/>
        <item x="2640"/>
        <item x="1229"/>
        <item x="3119"/>
        <item x="2623"/>
        <item x="968"/>
        <item x="455"/>
        <item x="1226"/>
        <item x="3203"/>
        <item x="3182"/>
        <item x="669"/>
        <item x="2884"/>
        <item x="3079"/>
        <item x="3501"/>
        <item x="2609"/>
        <item x="1962"/>
        <item x="893"/>
        <item x="3018"/>
        <item x="3495"/>
        <item x="2424"/>
        <item x="2014"/>
        <item x="3325"/>
        <item x="2898"/>
        <item x="548"/>
        <item x="1209"/>
        <item x="1731"/>
        <item x="1872"/>
        <item x="1512"/>
        <item x="437"/>
        <item x="836"/>
        <item x="3188"/>
        <item x="507"/>
        <item x="3208"/>
        <item x="1853"/>
        <item x="1411"/>
        <item x="3530"/>
        <item x="671"/>
        <item x="1674"/>
        <item x="1142"/>
        <item x="2313"/>
        <item x="2940"/>
        <item x="1272"/>
        <item x="1656"/>
        <item x="1208"/>
        <item x="1283"/>
        <item x="1652"/>
        <item x="2607"/>
        <item x="411"/>
        <item x="10"/>
        <item x="2578"/>
        <item x="2764"/>
        <item x="2166"/>
        <item x="1086"/>
        <item x="925"/>
        <item x="2534"/>
        <item x="1763"/>
        <item x="3091"/>
        <item x="861"/>
        <item x="2978"/>
        <item x="2382"/>
        <item x="458"/>
        <item x="3443"/>
        <item x="278"/>
        <item x="1688"/>
        <item x="1145"/>
        <item x="2567"/>
        <item x="828"/>
        <item x="3112"/>
        <item x="344"/>
        <item x="3445"/>
        <item x="2249"/>
        <item x="2848"/>
        <item x="1933"/>
        <item x="1205"/>
        <item x="1896"/>
        <item x="3162"/>
        <item x="1680"/>
        <item x="425"/>
        <item x="568"/>
        <item x="3027"/>
        <item x="1650"/>
        <item x="1128"/>
        <item x="3211"/>
        <item x="562"/>
        <item x="1821"/>
        <item x="279"/>
        <item x="2693"/>
        <item x="1951"/>
        <item x="542"/>
        <item x="2300"/>
        <item x="1319"/>
        <item x="2714"/>
        <item x="3281"/>
        <item x="3184"/>
        <item x="3301"/>
        <item x="1691"/>
        <item x="2645"/>
        <item x="3456"/>
        <item x="1192"/>
        <item x="945"/>
        <item x="1889"/>
        <item x="2785"/>
        <item x="2329"/>
        <item x="1636"/>
        <item x="1932"/>
        <item x="3286"/>
        <item x="2533"/>
        <item x="1903"/>
        <item x="886"/>
        <item x="1011"/>
        <item x="2731"/>
        <item x="3137"/>
        <item x="2787"/>
        <item x="890"/>
        <item x="1921"/>
        <item x="3158"/>
        <item x="3108"/>
        <item x="2333"/>
        <item x="26"/>
        <item x="456"/>
        <item x="2049"/>
        <item x="2350"/>
        <item x="3002"/>
        <item x="1231"/>
        <item x="906"/>
        <item x="3202"/>
        <item x="1326"/>
        <item x="1295"/>
        <item x="1028"/>
        <item x="1415"/>
        <item x="2505"/>
        <item x="3269"/>
        <item x="3008"/>
        <item x="3141"/>
        <item x="3480"/>
        <item x="853"/>
        <item x="825"/>
        <item x="1246"/>
        <item x="1931"/>
        <item x="1891"/>
        <item x="2171"/>
        <item x="1579"/>
        <item x="910"/>
        <item x="2525"/>
        <item x="1590"/>
        <item x="1825"/>
        <item x="539"/>
        <item x="983"/>
        <item x="1463"/>
        <item x="1606"/>
        <item x="336"/>
        <item x="422"/>
        <item x="547"/>
        <item x="894"/>
        <item x="2423"/>
        <item x="1727"/>
        <item x="2531"/>
        <item x="2320"/>
        <item x="3252"/>
        <item x="1522"/>
        <item x="2572"/>
        <item x="340"/>
        <item x="2238"/>
        <item x="843"/>
        <item x="1518"/>
        <item x="213"/>
        <item x="2311"/>
        <item x="940"/>
        <item x="3153"/>
        <item x="3446"/>
        <item x="1969"/>
        <item x="1204"/>
        <item x="2733"/>
        <item x="1496"/>
        <item x="1466"/>
        <item x="2502"/>
        <item x="3554"/>
        <item x="1684"/>
        <item x="2277"/>
        <item x="2829"/>
        <item x="2969"/>
        <item x="1169"/>
        <item x="761"/>
        <item x="1812"/>
        <item x="3478"/>
        <item x="3365"/>
        <item x="2643"/>
        <item x="1906"/>
        <item x="606"/>
        <item x="2048"/>
        <item x="3292"/>
        <item x="350"/>
        <item x="1646"/>
        <item x="933"/>
        <item x="569"/>
        <item x="2379"/>
        <item x="1281"/>
        <item x="1401"/>
        <item x="2251"/>
        <item x="2988"/>
        <item x="1241"/>
        <item x="1130"/>
        <item x="2743"/>
        <item x="3483"/>
        <item x="1676"/>
        <item x="823"/>
        <item x="2334"/>
        <item x="400"/>
        <item x="889"/>
        <item x="2889"/>
        <item x="1977"/>
        <item x="1647"/>
        <item x="1430"/>
        <item x="1176"/>
        <item x="406"/>
        <item x="1811"/>
        <item x="1577"/>
        <item x="3101"/>
        <item x="1216"/>
        <item x="818"/>
        <item x="347"/>
        <item x="1348"/>
        <item x="2319"/>
        <item x="2619"/>
        <item x="2328"/>
        <item x="2501"/>
        <item x="2575"/>
        <item x="1819"/>
        <item x="1195"/>
        <item x="2168"/>
        <item x="2317"/>
        <item x="3413"/>
        <item x="1002"/>
        <item x="1224"/>
        <item x="2705"/>
        <item x="3204"/>
        <item x="2762"/>
        <item x="111"/>
        <item x="1223"/>
        <item x="1198"/>
        <item x="2535"/>
        <item x="1824"/>
        <item x="3264"/>
        <item x="564"/>
        <item x="137"/>
        <item x="2783"/>
        <item x="2963"/>
        <item x="1809"/>
        <item x="1396"/>
        <item x="951"/>
        <item x="3163"/>
        <item x="724"/>
        <item x="2372"/>
        <item x="3060"/>
        <item x="1423"/>
        <item x="3080"/>
        <item x="670"/>
        <item x="1970"/>
        <item x="1439"/>
        <item x="1712"/>
        <item x="1309"/>
        <item x="3015"/>
        <item x="596"/>
        <item x="3003"/>
        <item x="579"/>
        <item x="3239"/>
        <item x="3189"/>
        <item x="2507"/>
        <item x="2748"/>
        <item x="1072"/>
        <item x="595"/>
        <item x="1448"/>
        <item x="3294"/>
        <item x="494"/>
        <item x="1503"/>
        <item x="3092"/>
        <item x="3077"/>
        <item x="1935"/>
        <item x="3100"/>
        <item x="1179"/>
        <item x="1833"/>
        <item x="3023"/>
        <item x="758"/>
        <item x="1890"/>
        <item x="2497"/>
        <item x="584"/>
        <item x="2360"/>
        <item x="2760"/>
        <item x="959"/>
        <item x="3327"/>
        <item x="898"/>
        <item x="1307"/>
        <item x="3505"/>
        <item x="1689"/>
        <item x="3209"/>
        <item x="1069"/>
        <item x="509"/>
        <item x="1947"/>
        <item x="827"/>
        <item x="1308"/>
        <item x="2172"/>
        <item x="3511"/>
        <item x="3363"/>
        <item x="1211"/>
        <item x="1487"/>
        <item x="1513"/>
        <item x="3036"/>
        <item x="3014"/>
        <item x="883"/>
        <item x="697"/>
        <item x="2170"/>
        <item x="1870"/>
        <item x="1215"/>
        <item x="1469"/>
        <item x="2636"/>
        <item x="3467"/>
        <item x="148"/>
        <item x="661"/>
        <item x="405"/>
        <item x="2555"/>
        <item x="1267"/>
        <item x="1685"/>
        <item x="1232"/>
        <item x="2726"/>
        <item x="3074"/>
        <item x="546"/>
        <item x="404"/>
        <item x="1342"/>
        <item x="420"/>
        <item x="2861"/>
        <item x="335"/>
        <item x="897"/>
        <item x="2456"/>
        <item x="2367"/>
        <item x="2503"/>
        <item x="811"/>
        <item x="1081"/>
        <item x="2345"/>
        <item x="3348"/>
        <item x="1785"/>
        <item x="2457"/>
        <item x="1976"/>
        <item x="1846"/>
        <item x="1616"/>
        <item x="3287"/>
        <item x="1220"/>
        <item x="3481"/>
        <item x="2686"/>
        <item x="1197"/>
        <item x="665"/>
        <item x="1601"/>
        <item x="1187"/>
        <item x="1021"/>
        <item x="2195"/>
        <item x="2528"/>
        <item x="1726"/>
        <item x="3148"/>
        <item x="1986"/>
        <item x="2542"/>
        <item x="2529"/>
        <item x="2023"/>
        <item x="3529"/>
        <item x="1284"/>
        <item x="1341"/>
        <item x="3175"/>
        <item x="801"/>
        <item x="2515"/>
        <item x="2308"/>
        <item x="1883"/>
        <item x="3166"/>
        <item x="2932"/>
        <item x="1658"/>
        <item x="3423"/>
        <item x="1238"/>
        <item x="3207"/>
        <item x="399"/>
        <item x="1789"/>
        <item x="2761"/>
        <item x="3288"/>
        <item x="3322"/>
        <item x="1663"/>
        <item x="1186"/>
        <item x="283"/>
        <item x="1869"/>
        <item x="2843"/>
        <item x="3335"/>
        <item x="2255"/>
        <item x="3515"/>
        <item x="904"/>
        <item x="1585"/>
        <item x="2527"/>
        <item x="20"/>
        <item x="1926"/>
        <item x="3496"/>
        <item x="3065"/>
        <item x="3081"/>
        <item x="1387"/>
        <item x="2699"/>
        <item x="3310"/>
        <item x="333"/>
        <item x="1045"/>
        <item x="1063"/>
        <item x="3022"/>
        <item x="1596"/>
        <item x="2579"/>
        <item x="1940"/>
        <item x="1985"/>
        <item x="3045"/>
        <item x="1615"/>
        <item x="1164"/>
        <item x="1141"/>
        <item x="3546"/>
        <item x="1310"/>
        <item x="1934"/>
        <item x="1944"/>
        <item x="2310"/>
        <item x="3532"/>
        <item x="281"/>
        <item x="1263"/>
        <item x="3124"/>
        <item x="1268"/>
        <item x="224"/>
        <item x="3425"/>
        <item x="2164"/>
        <item x="1687"/>
        <item x="2644"/>
        <item x="3021"/>
        <item x="3197"/>
        <item x="885"/>
        <item x="1329"/>
        <item x="1350"/>
        <item x="3353"/>
        <item x="1218"/>
        <item x="2968"/>
        <item x="1327"/>
        <item x="604"/>
        <item x="658"/>
        <item x="1254"/>
        <item x="3296"/>
        <item x="1900"/>
        <item x="321"/>
        <item x="3479"/>
        <item x="3493"/>
        <item x="2069"/>
        <item x="1012"/>
        <item x="3154"/>
        <item x="2860"/>
        <item x="982"/>
        <item x="1602"/>
        <item x="2928"/>
        <item x="3284"/>
        <item x="830"/>
        <item x="1668"/>
        <item x="2394"/>
        <item x="2888"/>
        <item x="2421"/>
        <item x="1156"/>
        <item x="345"/>
        <item x="1478"/>
        <item x="2986"/>
        <item x="528"/>
        <item x="3293"/>
        <item x="1161"/>
        <item x="3146"/>
        <item x="3337"/>
        <item x="3334"/>
        <item x="3169"/>
        <item x="2571"/>
        <item x="1155"/>
        <item x="1751"/>
        <item x="2473"/>
        <item x="354"/>
        <item x="3333"/>
        <item x="605"/>
        <item x="1178"/>
        <item x="1225"/>
        <item x="2998"/>
        <item x="2929"/>
        <item x="888"/>
        <item x="3531"/>
        <item x="1968"/>
        <item x="91"/>
        <item x="1984"/>
        <item x="698"/>
        <item x="2005"/>
        <item x="3482"/>
        <item x="2282"/>
        <item x="1659"/>
        <item x="1981"/>
        <item x="884"/>
        <item x="860"/>
        <item x="2950"/>
        <item x="1568"/>
        <item x="2393"/>
        <item x="838"/>
        <item x="2389"/>
        <item x="597"/>
        <item x="2566"/>
        <item x="1713"/>
        <item x="3254"/>
        <item x="2798"/>
        <item x="810"/>
        <item x="1710"/>
        <item x="1171"/>
        <item x="3118"/>
        <item x="3331"/>
        <item x="1576"/>
        <item x="1148"/>
        <item x="1657"/>
        <item x="1222"/>
        <item x="1711"/>
        <item x="1421"/>
        <item x="3424"/>
        <item x="85"/>
        <item x="1725"/>
        <item x="1651"/>
        <item x="2316"/>
        <item x="236"/>
        <item x="1740"/>
        <item x="2892"/>
        <item x="869"/>
        <item x="663"/>
        <item x="1620"/>
        <item x="2126"/>
        <item x="1653"/>
        <item x="2478"/>
        <item x="328"/>
        <item x="848"/>
        <item x="1700"/>
        <item x="2380"/>
        <item x="1213"/>
        <item x="2995"/>
        <item x="1180"/>
        <item x="3216"/>
        <item x="1704"/>
        <item x="1265"/>
        <item x="2538"/>
        <item x="704"/>
        <item x="2985"/>
        <item x="1364"/>
        <item x="1779"/>
        <item x="1753"/>
        <item x="608"/>
        <item x="767"/>
        <item x="255"/>
        <item x="1654"/>
        <item x="2479"/>
        <item x="348"/>
        <item x="1957"/>
        <item x="1611"/>
        <item x="728"/>
        <item x="1502"/>
        <item x="1453"/>
        <item x="3117"/>
        <item x="3330"/>
        <item x="2765"/>
        <item x="1635"/>
        <item x="1534"/>
        <item x="2169"/>
        <item x="2351"/>
        <item x="3342"/>
        <item x="3441"/>
        <item x="2463"/>
        <item x="2952"/>
        <item x="2526"/>
        <item x="2020"/>
        <item x="3329"/>
        <item x="1703"/>
        <item x="239"/>
        <item x="2437"/>
        <item x="1733"/>
        <item x="907"/>
        <item x="2309"/>
        <item x="524"/>
        <item x="1692"/>
        <item x="3256"/>
        <item x="3280"/>
        <item x="487"/>
        <item x="3336"/>
        <item x="1660"/>
        <item x="3190"/>
        <item x="1588"/>
        <item x="1479"/>
        <item x="5"/>
        <item x="2682"/>
        <item x="2096"/>
        <item x="1771"/>
        <item x="1810"/>
        <item x="332"/>
        <item x="25"/>
        <item x="2477"/>
        <item x="1827"/>
        <item x="3105"/>
        <item x="2536"/>
        <item x="2517"/>
        <item x="2605"/>
        <item x="18"/>
        <item x="3078"/>
        <item x="1227"/>
        <item x="1219"/>
        <item x="2163"/>
        <item x="3273"/>
        <item x="887"/>
        <item x="2312"/>
        <item x="1168"/>
        <item x="1235"/>
        <item x="3408"/>
        <item x="3381"/>
        <item x="1837"/>
        <item x="1230"/>
        <item x="1134"/>
        <item x="1879"/>
        <item x="3250"/>
        <item x="3407"/>
        <item x="3512"/>
        <item x="6"/>
        <item x="2071"/>
        <item x="1316"/>
        <item x="3171"/>
        <item x="1266"/>
        <item x="1553"/>
        <item x="1829"/>
        <item x="2656"/>
        <item x="1916"/>
        <item x="2094"/>
        <item x="3389"/>
        <item x="3436"/>
        <item x="2926"/>
        <item x="3011"/>
        <item x="1291"/>
        <item x="1228"/>
        <item x="3185"/>
        <item x="2417"/>
        <item x="248"/>
        <item x="1919"/>
        <item x="109"/>
        <item x="2696"/>
        <item x="1591"/>
        <item x="3320"/>
        <item x="3144"/>
        <item x="952"/>
        <item x="3317"/>
        <item x="1413"/>
        <item x="1698"/>
        <item x="1662"/>
        <item x="3302"/>
        <item x="1909"/>
        <item x="1708"/>
        <item x="2468"/>
        <item x="374"/>
        <item x="2973"/>
        <item x="3270"/>
        <item x="1612"/>
        <item x="337"/>
        <item x="1828"/>
        <item x="1468"/>
        <item x="1979"/>
        <item x="1467"/>
        <item x="3347"/>
        <item x="681"/>
        <item x="3177"/>
        <item x="3518"/>
        <item x="1380"/>
        <item x="574"/>
        <item x="1001"/>
        <item x="1465"/>
        <item x="2759"/>
        <item x="2368"/>
        <item x="2322"/>
        <item x="2455"/>
        <item x="1677"/>
        <item x="2160"/>
        <item x="500"/>
        <item x="2307"/>
        <item x="2250"/>
        <item x="1536"/>
        <item x="2734"/>
        <item x="1604"/>
        <item x="2301"/>
        <item x="3316"/>
        <item x="1362"/>
        <item x="601"/>
        <item x="1402"/>
        <item x="3006"/>
        <item x="1750"/>
        <item x="936"/>
        <item x="3370"/>
        <item x="1570"/>
        <item x="1927"/>
        <item x="2101"/>
        <item x="3338"/>
        <item x="3414"/>
        <item x="2466"/>
        <item x="1244"/>
        <item x="1693"/>
        <item x="3168"/>
        <item x="3178"/>
        <item x="1904"/>
        <item x="727"/>
        <item x="3543"/>
        <item x="1826"/>
        <item x="1061"/>
        <item x="3491"/>
        <item x="1559"/>
        <item x="317"/>
        <item x="481"/>
        <item x="2218"/>
        <item x="2769"/>
        <item x="659"/>
        <item x="3120"/>
        <item x="2415"/>
        <item x="1554"/>
        <item x="3199"/>
        <item x="1193"/>
        <item x="2856"/>
        <item x="3308"/>
        <item x="3283"/>
        <item x="8"/>
        <item x="3224"/>
        <item x="2197"/>
        <item x="729"/>
        <item x="3343"/>
        <item x="2766"/>
        <item x="3009"/>
        <item x="2275"/>
        <item x="3373"/>
        <item x="2500"/>
        <item x="1765"/>
        <item x="3533"/>
        <item x="3053"/>
        <item x="3386"/>
        <item x="90"/>
        <item x="2037"/>
        <item x="444"/>
        <item x="412"/>
        <item x="859"/>
        <item x="1603"/>
        <item x="3268"/>
        <item x="1706"/>
        <item x="3298"/>
        <item x="1030"/>
        <item x="3299"/>
        <item x="2918"/>
        <item x="3553"/>
        <item x="1306"/>
        <item x="1054"/>
        <item x="9"/>
        <item x="2676"/>
        <item x="1736"/>
        <item x="329"/>
        <item x="3497"/>
        <item x="1738"/>
        <item x="1552"/>
        <item x="1437"/>
        <item x="1735"/>
        <item x="1048"/>
        <item x="1252"/>
        <item x="3492"/>
        <item x="3044"/>
        <item x="2124"/>
        <item x="3000"/>
        <item x="1024"/>
        <item x="1372"/>
        <item x="3131"/>
        <item x="1207"/>
        <item x="909"/>
        <item x="1578"/>
        <item x="282"/>
        <item x="450"/>
        <item x="1901"/>
        <item x="2413"/>
        <item x="2732"/>
        <item x="3372"/>
        <item x="667"/>
        <item x="3472"/>
        <item x="1278"/>
        <item x="503"/>
        <item x="2252"/>
        <item x="1340"/>
        <item x="1813"/>
        <item x="722"/>
        <item x="319"/>
        <item x="421"/>
        <item x="2993"/>
        <item x="3156"/>
        <item x="598"/>
        <item x="1556"/>
        <item x="3474"/>
        <item x="1255"/>
        <item x="1459"/>
        <item x="2541"/>
        <item x="2256"/>
        <item x="1200"/>
        <item x="3243"/>
        <item x="499"/>
        <item x="808"/>
        <item x="1928"/>
        <item x="1259"/>
        <item x="1175"/>
        <item x="2036"/>
        <item x="3374"/>
        <item x="1773"/>
        <item x="3094"/>
        <item x="2281"/>
        <item x="3395"/>
        <item x="2989"/>
        <item x="1786"/>
        <item x="3378"/>
        <item x="2074"/>
        <item x="243"/>
        <item x="3058"/>
        <item x="1924"/>
        <item x="3536"/>
        <item x="3332"/>
        <item x="3140"/>
        <item x="391"/>
        <item x="3535"/>
        <item x="3375"/>
        <item x="609"/>
        <item x="125"/>
        <item x="3181"/>
        <item x="1202"/>
        <item x="3289"/>
        <item x="1899"/>
        <item x="3451"/>
        <item x="2439"/>
        <item x="2659"/>
        <item x="2039"/>
        <item x="1769"/>
        <item x="3394"/>
        <item x="1772"/>
        <item x="1655"/>
        <item x="3201"/>
        <item x="3305"/>
        <item x="847"/>
        <item x="590"/>
        <item x="1551"/>
        <item x="1446"/>
        <item x="3192"/>
        <item x="1865"/>
        <item x="3145"/>
        <item x="1960"/>
        <item x="316"/>
        <item x="563"/>
        <item x="2341"/>
        <item x="668"/>
        <item x="788"/>
        <item x="2941"/>
        <item x="3379"/>
        <item x="2658"/>
        <item x="1690"/>
        <item x="1384"/>
        <item x="1664"/>
        <item x="1132"/>
        <item x="342"/>
        <item x="1015"/>
        <item x="1637"/>
        <item x="2944"/>
        <item x="3341"/>
        <item x="2304"/>
        <item x="2418"/>
        <item x="3257"/>
        <item x="3498"/>
        <item x="1980"/>
        <item x="2771"/>
        <item x="1305"/>
        <item x="3346"/>
        <item x="3260"/>
        <item x="3205"/>
        <item x="1288"/>
        <item x="2480"/>
        <item x="930"/>
        <item x="3167"/>
        <item x="792"/>
        <item x="2000"/>
        <item x="1407"/>
        <item x="809"/>
        <item x="3129"/>
        <item x="466"/>
        <item x="3311"/>
        <item x="1005"/>
        <item x="2248"/>
        <item x="3024"/>
        <item x="1767"/>
        <item x="2593"/>
        <item x="1360"/>
        <item x="2340"/>
        <item x="1525"/>
        <item x="1863"/>
        <item x="2019"/>
        <item x="1474"/>
        <item x="1982"/>
        <item x="2499"/>
        <item x="2193"/>
        <item x="267"/>
        <item x="504"/>
        <item x="2044"/>
        <item x="1412"/>
        <item x="3278"/>
        <item x="2999"/>
        <item x="2118"/>
        <item x="17"/>
        <item x="2043"/>
        <item x="2498"/>
        <item x="3403"/>
        <item x="3397"/>
        <item x="731"/>
        <item x="1614"/>
        <item x="1978"/>
        <item x="2325"/>
        <item x="2165"/>
        <item x="1312"/>
        <item x="891"/>
        <item x="1447"/>
        <item x="2079"/>
        <item x="3339"/>
        <item x="3180"/>
        <item x="2264"/>
        <item x="1428"/>
        <item x="3477"/>
        <item x="122"/>
        <item x="3038"/>
        <item x="415"/>
        <item x="3500"/>
        <item x="2677"/>
        <item x="602"/>
        <item x="2744"/>
        <item x="386"/>
        <item x="1558"/>
        <item x="3290"/>
        <item x="2806"/>
        <item x="1320"/>
        <item x="1720"/>
        <item x="2375"/>
        <item x="3340"/>
        <item x="358"/>
        <item x="937"/>
        <item x="440"/>
        <item x="3135"/>
        <item x="3470"/>
        <item x="2215"/>
        <item x="1166"/>
        <item x="1746"/>
        <item x="45"/>
        <item x="2013"/>
        <item x="3484"/>
        <item x="1051"/>
        <item x="3147"/>
        <item x="3309"/>
        <item x="1613"/>
        <item x="83"/>
        <item x="2692"/>
        <item x="1052"/>
        <item x="2496"/>
        <item x="3095"/>
        <item x="2964"/>
        <item x="2481"/>
        <item x="362"/>
        <item x="3214"/>
        <item x="1707"/>
        <item x="1129"/>
        <item x="2795"/>
        <item x="2315"/>
        <item x="1237"/>
        <item x="3447"/>
        <item x="733"/>
        <item x="3087"/>
        <item x="3380"/>
        <item x="2992"/>
        <item x="1922"/>
        <item x="1587"/>
        <item x="2654"/>
        <item x="2996"/>
        <item x="3232"/>
        <item x="3039"/>
        <item x="1856"/>
        <item x="934"/>
        <item x="2302"/>
        <item x="1747"/>
        <item x="3034"/>
        <item x="3093"/>
        <item x="392"/>
        <item x="1983"/>
        <item x="119"/>
        <item x="3"/>
        <item x="261"/>
        <item x="1667"/>
        <item x="2452"/>
        <item x="1363"/>
        <item x="1992"/>
        <item x="1203"/>
        <item x="1914"/>
        <item x="254"/>
        <item x="1917"/>
        <item x="1514"/>
        <item x="3160"/>
        <item x="1378"/>
        <item x="286"/>
        <item x="1249"/>
        <item x="1274"/>
        <item x="3012"/>
        <item x="2373"/>
        <item x="1805"/>
        <item x="947"/>
        <item x="7"/>
        <item x="1884"/>
        <item x="1758"/>
        <item x="3099"/>
        <item x="666"/>
        <item x="1892"/>
        <item x="3324"/>
        <item x="1520"/>
        <item x="1493"/>
        <item x="3251"/>
        <item x="1240"/>
        <item x="1857"/>
        <item x="1626"/>
        <item x="52"/>
        <item x="3262"/>
        <item x="2909"/>
        <item x="89"/>
        <item x="315"/>
        <item x="491"/>
        <item x="2930"/>
        <item x="3236"/>
        <item x="2254"/>
        <item x="2395"/>
        <item x="3215"/>
        <item x="1745"/>
        <item x="651"/>
        <item x="1131"/>
        <item x="57"/>
        <item x="1390"/>
        <item x="1414"/>
        <item x="61"/>
        <item x="1744"/>
        <item x="237"/>
        <item x="129"/>
        <item x="246"/>
        <item x="1260"/>
        <item x="2004"/>
        <item x="2729"/>
        <item x="1761"/>
        <item x="3387"/>
        <item x="2112"/>
        <item x="3319"/>
        <item x="1849"/>
        <item x="2835"/>
        <item x="1444"/>
        <item x="1912"/>
        <item x="2565"/>
        <item x="1838"/>
        <item x="1382"/>
        <item x="367"/>
        <item x="1057"/>
        <item x="323"/>
        <item x="766"/>
        <item x="3059"/>
        <item x="710"/>
        <item x="1170"/>
        <item x="3279"/>
        <item x="1330"/>
        <item x="2474"/>
        <item x="1555"/>
        <item x="1445"/>
        <item x="2711"/>
        <item x="534"/>
        <item x="393"/>
        <item x="1324"/>
        <item x="402"/>
        <item x="3390"/>
        <item x="113"/>
        <item x="2584"/>
        <item x="882"/>
        <item x="1154"/>
        <item x="2652"/>
        <item x="3030"/>
        <item x="2934"/>
        <item x="2476"/>
        <item x="917"/>
        <item x="3291"/>
        <item x="2638"/>
        <item x="1621"/>
        <item x="3210"/>
        <item x="1317"/>
        <item x="3050"/>
        <item x="719"/>
        <item x="2464"/>
        <item x="489"/>
        <item x="441"/>
        <item x="900"/>
        <item x="1561"/>
        <item x="3196"/>
        <item x="1752"/>
        <item x="2568"/>
        <item x="3377"/>
        <item x="50"/>
        <item x="699"/>
        <item x="112"/>
        <item x="901"/>
        <item x="1630"/>
        <item x="1385"/>
        <item x="1671"/>
        <item x="593"/>
        <item x="60"/>
        <item x="419"/>
        <item x="1629"/>
        <item x="2453"/>
        <item x="1608"/>
        <item x="3539"/>
        <item x="3244"/>
        <item x="110"/>
        <item x="2065"/>
        <item x="2167"/>
        <item x="118"/>
        <item x="3401"/>
        <item x="1792"/>
        <item x="1236"/>
        <item x="1550"/>
        <item x="2115"/>
        <item x="2144"/>
        <item x="972"/>
        <item x="216"/>
        <item x="1618"/>
        <item x="1262"/>
        <item x="3402"/>
        <item x="1321"/>
        <item x="1729"/>
        <item x="721"/>
        <item x="2089"/>
        <item x="1790"/>
        <item x="1182"/>
        <item x="1417"/>
        <item x="1755"/>
        <item x="1619"/>
        <item x="1391"/>
        <item x="2095"/>
        <item x="1519"/>
        <item x="2635"/>
        <item x="3017"/>
        <item x="1354"/>
        <item x="1841"/>
        <item x="1314"/>
        <item x="3506"/>
        <item x="2814"/>
        <item x="1631"/>
        <item x="1504"/>
        <item x="3263"/>
        <item x="2980"/>
        <item x="3026"/>
        <item x="1781"/>
        <item x="1814"/>
        <item x="865"/>
        <item x="1852"/>
        <item x="1557"/>
        <item x="3369"/>
        <item x="424"/>
        <item x="397"/>
        <item x="2299"/>
        <item x="1788"/>
        <item x="2706"/>
        <item x="1127"/>
        <item x="1243"/>
        <item x="3142"/>
        <item x="3121"/>
        <item x="3115"/>
        <item x="3400"/>
        <item x="145"/>
        <item x="3488"/>
        <item x="2938"/>
        <item x="1458"/>
        <item x="3001"/>
        <item x="2374"/>
        <item x="1183"/>
        <item x="2512"/>
        <item x="309"/>
        <item x="1993"/>
        <item x="2242"/>
        <item x="448"/>
        <item x="1386"/>
        <item x="1670"/>
        <item x="1628"/>
        <item x="1185"/>
        <item x="505"/>
        <item x="490"/>
        <item x="1709"/>
        <item x="1544"/>
        <item x="1768"/>
        <item x="964"/>
        <item x="3396"/>
        <item x="21"/>
        <item x="3125"/>
        <item x="2092"/>
        <item x="3085"/>
        <item x="2467"/>
        <item x="798"/>
        <item x="3259"/>
        <item x="1424"/>
        <item x="3490"/>
        <item x="3559"/>
        <item x="1541"/>
        <item x="2143"/>
        <item x="1408"/>
        <item x="1939"/>
        <item x="1694"/>
        <item x="1967"/>
        <item x="702"/>
        <item x="87"/>
        <item x="2707"/>
        <item x="1023"/>
        <item x="211"/>
        <item x="3004"/>
        <item x="1221"/>
        <item x="2698"/>
        <item x="1839"/>
        <item x="2142"/>
        <item x="2015"/>
        <item x="2891"/>
        <item x="84"/>
        <item x="3313"/>
        <item x="586"/>
        <item x="1678"/>
        <item x="387"/>
        <item x="831"/>
        <item x="1287"/>
        <item x="508"/>
        <item x="2715"/>
        <item x="3376"/>
        <item x="3563"/>
        <item x="531"/>
        <item x="1374"/>
        <item x="903"/>
        <item x="2093"/>
        <item x="1793"/>
        <item x="662"/>
        <item x="1194"/>
        <item x="1454"/>
        <item x="1338"/>
        <item x="1492"/>
        <item x="3303"/>
        <item x="967"/>
        <item x="418"/>
        <item x="1296"/>
        <item x="2235"/>
        <item x="2537"/>
        <item x="1864"/>
        <item x="3042"/>
        <item x="1818"/>
        <item x="2874"/>
        <item x="3261"/>
        <item x="92"/>
        <item x="2639"/>
        <item x="1717"/>
        <item x="1842"/>
        <item x="2651"/>
        <item x="2436"/>
        <item x="2196"/>
        <item x="3416"/>
        <item x="1610"/>
        <item x="545"/>
        <item x="835"/>
        <item x="3307"/>
        <item x="3485"/>
        <item x="3226"/>
        <item x="3266"/>
        <item x="705"/>
        <item x="1435"/>
        <item x="117"/>
        <item x="1567"/>
        <item x="1388"/>
        <item x="1830"/>
        <item x="193"/>
        <item x="790"/>
        <item x="3537"/>
        <item x="247"/>
        <item x="2475"/>
        <item x="880"/>
        <item x="2349"/>
        <item x="3109"/>
        <item x="388"/>
        <item x="3344"/>
        <item x="1759"/>
        <item x="3183"/>
        <item x="3415"/>
        <item x="536"/>
        <item x="1915"/>
        <item x="1242"/>
        <item x="2339"/>
        <item x="3557"/>
        <item x="1669"/>
        <item x="1990"/>
        <item x="3097"/>
        <item x="3487"/>
        <item x="322"/>
        <item x="1617"/>
        <item x="3221"/>
        <item x="3223"/>
        <item x="1373"/>
        <item x="1542"/>
        <item x="2786"/>
        <item x="220"/>
        <item x="1393"/>
        <item x="1802"/>
        <item x="3417"/>
        <item x="1481"/>
        <item x="3234"/>
        <item x="1627"/>
        <item x="1832"/>
        <item x="3371"/>
        <item x="1705"/>
        <item x="451"/>
        <item x="2414"/>
        <item x="899"/>
        <item x="1776"/>
        <item x="1366"/>
        <item x="3195"/>
        <item x="3161"/>
        <item x="2793"/>
        <item x="3405"/>
        <item x="1093"/>
        <item x="725"/>
        <item x="3164"/>
        <item x="250"/>
        <item x="1850"/>
        <item x="1313"/>
        <item x="3538"/>
        <item x="2630"/>
        <item x="2412"/>
        <item x="58"/>
        <item x="1450"/>
        <item x="2462"/>
        <item x="3233"/>
        <item x="1004"/>
        <item x="147"/>
        <item x="365"/>
        <item x="2026"/>
        <item x="723"/>
        <item x="2422"/>
        <item x="361"/>
        <item x="764"/>
        <item x="3198"/>
        <item x="1449"/>
        <item x="2114"/>
        <item x="16"/>
        <item x="222"/>
        <item x="1125"/>
        <item x="732"/>
        <item x="3561"/>
        <item x="2540"/>
        <item x="3271"/>
        <item x="1403"/>
        <item x="2392"/>
        <item x="3231"/>
        <item x="1718"/>
        <item x="3031"/>
        <item x="1702"/>
        <item x="3186"/>
        <item x="1719"/>
        <item x="3435"/>
        <item x="170"/>
        <item x="1097"/>
        <item x="2032"/>
        <item x="772"/>
        <item x="3222"/>
        <item x="1037"/>
        <item x="2342"/>
        <item x="1804"/>
        <item x="1816"/>
        <item x="1806"/>
        <item x="3265"/>
        <item x="2469"/>
        <item x="2390"/>
        <item x="2031"/>
        <item x="3354"/>
        <item x="2684"/>
        <item x="2632"/>
        <item x="2822"/>
        <item x="1563"/>
        <item x="2841"/>
        <item x="2120"/>
        <item x="3552"/>
        <item x="1280"/>
        <item x="1908"/>
        <item x="2983"/>
        <item x="1217"/>
        <item x="708"/>
        <item x="1427"/>
        <item x="3345"/>
        <item x="2895"/>
        <item x="1076"/>
        <item x="260"/>
        <item x="395"/>
        <item x="1103"/>
        <item x="896"/>
        <item x="3541"/>
        <item x="1535"/>
        <item x="3510"/>
        <item x="2435"/>
        <item x="789"/>
        <item x="1874"/>
        <item x="3418"/>
        <item x="2690"/>
        <item x="124"/>
        <item x="120"/>
        <item x="1409"/>
        <item x="3399"/>
        <item x="1730"/>
        <item x="1897"/>
        <item x="241"/>
        <item x="971"/>
        <item x="165"/>
        <item x="1632"/>
        <item x="465"/>
        <item x="1303"/>
        <item x="3088"/>
        <item x="1549"/>
        <item x="3228"/>
        <item x="2021"/>
        <item x="1817"/>
        <item x="1460"/>
        <item x="1796"/>
        <item x="2035"/>
        <item x="492"/>
        <item x="591"/>
        <item x="1803"/>
        <item x="979"/>
        <item x="168"/>
        <item x="2419"/>
        <item x="3272"/>
        <item x="3358"/>
        <item x="3391"/>
        <item x="1801"/>
        <item x="3560"/>
        <item x="1351"/>
        <item x="592"/>
        <item x="916"/>
        <item x="1416"/>
        <item x="760"/>
        <item x="1672"/>
        <item x="2942"/>
        <item x="587"/>
        <item x="3314"/>
        <item x="1748"/>
        <item x="905"/>
        <item x="1640"/>
        <item x="3349"/>
        <item x="3274"/>
        <item x="2472"/>
        <item x="2730"/>
        <item x="2040"/>
        <item x="1325"/>
        <item x="3041"/>
        <item x="2033"/>
        <item x="1032"/>
        <item x="3426"/>
        <item x="1994"/>
        <item x="1673"/>
        <item x="1507"/>
        <item x="218"/>
        <item x="310"/>
        <item x="1017"/>
        <item x="977"/>
        <item x="714"/>
        <item x="256"/>
        <item x="1471"/>
        <item x="1873"/>
        <item x="3457"/>
        <item x="2159"/>
        <item x="1989"/>
        <item x="1770"/>
        <item x="804"/>
        <item x="288"/>
        <item x="313"/>
        <item x="3300"/>
        <item x="495"/>
        <item x="976"/>
        <item x="1084"/>
        <item x="1530"/>
        <item x="2719"/>
        <item x="217"/>
        <item x="1509"/>
        <item x="660"/>
        <item x="3364"/>
        <item x="1247"/>
        <item x="42"/>
        <item x="346"/>
        <item x="2191"/>
        <item x="498"/>
        <item x="414"/>
        <item x="2016"/>
        <item x="2416"/>
        <item x="1212"/>
        <item x="1566"/>
        <item x="3126"/>
        <item x="1379"/>
        <item x="3406"/>
        <item x="3090"/>
        <item x="3384"/>
        <item x="1462"/>
        <item x="3452"/>
        <item x="2876"/>
        <item x="3540"/>
        <item x="530"/>
        <item x="2649"/>
        <item x="2657"/>
        <item x="166"/>
        <item x="2370"/>
        <item x="1065"/>
        <item x="1528"/>
        <item x="2752"/>
        <item x="360"/>
        <item x="2306"/>
        <item x="3237"/>
        <item x="67"/>
        <item x="1484"/>
        <item x="2064"/>
        <item x="765"/>
        <item x="3551"/>
        <item x="1564"/>
        <item x="3028"/>
        <item x="1683"/>
        <item x="2066"/>
        <item x="527"/>
        <item x="41"/>
        <item x="245"/>
        <item x="3297"/>
        <item x="390"/>
        <item x="2240"/>
        <item x="1370"/>
        <item x="3562"/>
        <item x="2943"/>
        <item x="341"/>
        <item x="14"/>
        <item x="1807"/>
        <item x="2721"/>
        <item x="2434"/>
        <item x="589"/>
        <item x="1995"/>
        <item x="3306"/>
        <item x="3382"/>
        <item x="2697"/>
        <item x="359"/>
        <item x="3312"/>
        <item x="1787"/>
        <item x="3089"/>
        <item x="44"/>
        <item x="445"/>
        <item x="464"/>
        <item x="1361"/>
        <item x="1639"/>
        <item x="2007"/>
        <item x="2720"/>
        <item x="3494"/>
        <item x="2343"/>
        <item x="679"/>
        <item x="1843"/>
        <item x="1937"/>
        <item x="558"/>
        <item x="806"/>
        <item x="2583"/>
        <item x="2034"/>
        <item x="2854"/>
        <item x="1375"/>
        <item x="677"/>
        <item x="413"/>
        <item x="3111"/>
        <item x="1294"/>
        <item x="1991"/>
        <item x="312"/>
        <item x="2369"/>
        <item x="447"/>
        <item x="2253"/>
        <item x="3323"/>
        <item x="331"/>
        <item x="782"/>
        <item x="2125"/>
        <item x="1533"/>
        <item x="1682"/>
        <item x="3454"/>
        <item x="171"/>
        <item x="532"/>
        <item x="3460"/>
        <item x="1959"/>
        <item x="1099"/>
        <item x="1757"/>
        <item x="1368"/>
        <item x="482"/>
        <item x="3438"/>
        <item x="3367"/>
        <item x="2121"/>
        <item x="973"/>
        <item x="3176"/>
        <item x="366"/>
        <item x="1108"/>
        <item x="1436"/>
        <item x="966"/>
        <item x="19"/>
        <item x="1609"/>
        <item x="678"/>
        <item x="2519"/>
        <item x="1798"/>
        <item x="2911"/>
        <item x="287"/>
        <item x="3420"/>
        <item x="320"/>
        <item x="703"/>
        <item x="2634"/>
        <item x="2090"/>
        <item x="389"/>
        <item x="1835"/>
        <item x="2116"/>
        <item x="701"/>
        <item x="2028"/>
        <item x="1482"/>
        <item x="2774"/>
        <item x="2694"/>
        <item x="435"/>
        <item x="1665"/>
        <item x="385"/>
        <item x="1743"/>
        <item x="167"/>
        <item x="1815"/>
        <item x="2305"/>
        <item x="212"/>
        <item x="384"/>
        <item x="442"/>
        <item x="1527"/>
        <item x="327"/>
        <item x="396"/>
        <item x="3433"/>
        <item x="1035"/>
        <item x="2236"/>
        <item x="525"/>
        <item x="1840"/>
        <item x="394"/>
        <item x="1451"/>
        <item x="1844"/>
        <item x="3063"/>
        <item x="2246"/>
        <item x="116"/>
        <item x="3430"/>
        <item x="559"/>
        <item x="2521"/>
        <item x="187"/>
        <item x="2091"/>
        <item x="1311"/>
        <item x="1845"/>
        <item x="1531"/>
        <item x="1139"/>
        <item x="208"/>
        <item x="1352"/>
        <item x="837"/>
        <item x="3412"/>
        <item x="1358"/>
        <item x="3350"/>
        <item x="1675"/>
        <item x="114"/>
        <item x="2695"/>
        <item x="1085"/>
        <item x="2010"/>
        <item x="242"/>
        <item x="975"/>
        <item x="3123"/>
        <item x="1485"/>
        <item x="1107"/>
        <item x="1868"/>
        <item x="1529"/>
        <item x="1353"/>
        <item x="554"/>
        <item x="2030"/>
        <item x="783"/>
        <item x="2509"/>
        <item x="249"/>
        <item x="1090"/>
        <item x="1526"/>
        <item x="1075"/>
        <item x="2603"/>
        <item x="2113"/>
        <item x="2283"/>
        <item x="3066"/>
        <item x="3428"/>
        <item x="485"/>
        <item x="2214"/>
        <item x="1009"/>
        <item x="1157"/>
        <item x="1546"/>
        <item x="1539"/>
        <item x="2410"/>
        <item x="3107"/>
        <item x="325"/>
        <item x="2162"/>
        <item x="2510"/>
        <item x="4"/>
        <item x="290"/>
        <item x="990"/>
        <item x="1323"/>
        <item x="3304"/>
        <item x="1470"/>
        <item x="1080"/>
        <item x="326"/>
        <item x="2936"/>
        <item x="1800"/>
        <item x="730"/>
        <item x="2564"/>
        <item x="2213"/>
        <item x="2234"/>
        <item x="2174"/>
        <item x="463"/>
        <item x="501"/>
        <item x="1595"/>
        <item x="1782"/>
        <item x="1490"/>
        <item x="2826"/>
        <item x="1336"/>
        <item x="3383"/>
        <item x="2836"/>
        <item x="1359"/>
        <item x="712"/>
        <item x="1073"/>
        <item x="3392"/>
        <item x="2460"/>
        <item x="673"/>
        <item x="800"/>
        <item x="1332"/>
        <item x="3113"/>
        <item x="3393"/>
        <item x="1866"/>
        <item x="682"/>
        <item x="502"/>
        <item x="2708"/>
        <item x="537"/>
        <item x="1369"/>
        <item x="240"/>
        <item x="1532"/>
        <item x="3110"/>
        <item x="2391"/>
        <item x="3138"/>
        <item x="680"/>
        <item x="3549"/>
        <item x="2024"/>
        <item x="2324"/>
        <item x="3564"/>
        <item x="1399"/>
        <item x="1543"/>
        <item x="2194"/>
        <item x="2523"/>
        <item x="918"/>
        <item x="1498"/>
        <item x="438"/>
        <item x="3082"/>
        <item x="2933"/>
        <item x="1333"/>
        <item x="51"/>
        <item x="12"/>
        <item x="3542"/>
        <item x="1645"/>
        <item x="816"/>
        <item x="1996"/>
        <item x="2465"/>
        <item x="1586"/>
        <item x="436"/>
        <item x="2908"/>
        <item x="284"/>
        <item x="417"/>
        <item x="1834"/>
        <item x="127"/>
        <item x="3427"/>
        <item x="2123"/>
        <item x="339"/>
        <item x="3410"/>
        <item x="1455"/>
        <item x="1357"/>
        <item x="1019"/>
        <item x="1797"/>
        <item x="169"/>
        <item x="1836"/>
        <item x="1339"/>
        <item x="1540"/>
        <item x="2653"/>
        <item x="2454"/>
        <item x="796"/>
        <item x="1583"/>
        <item x="2570"/>
        <item x="244"/>
        <item x="3229"/>
        <item x="2"/>
        <item x="3150"/>
        <item x="3545"/>
        <item x="88"/>
        <item x="2012"/>
        <item x="291"/>
        <item x="3275"/>
        <item x="3096"/>
        <item x="1122"/>
        <item x="364"/>
        <item x="146"/>
        <item x="1331"/>
        <item x="3366"/>
        <item x="493"/>
        <item x="3114"/>
        <item x="1480"/>
        <item x="15"/>
        <item x="1431"/>
        <item x="2912"/>
        <item x="2751"/>
        <item x="3558"/>
        <item x="11"/>
        <item x="93"/>
        <item x="1383"/>
        <item x="2067"/>
        <item x="2522"/>
        <item x="3544"/>
        <item x="3139"/>
        <item x="2279"/>
        <item x="920"/>
        <item x="2025"/>
        <item x="1538"/>
        <item x="164"/>
        <item x="970"/>
        <item x="2042"/>
        <item x="2003"/>
        <item x="3434"/>
        <item x="3439"/>
        <item x="188"/>
        <item x="3449"/>
        <item x="2700"/>
        <item x="3450"/>
        <item x="238"/>
        <item x="2582"/>
        <item x="1799"/>
        <item x="881"/>
        <item x="1322"/>
        <item x="2006"/>
        <item x="1008"/>
        <item x="1594"/>
        <item x="2371"/>
        <item x="3194"/>
        <item x="833"/>
        <item x="416"/>
        <item x="1737"/>
        <item x="1524"/>
        <item x="1930"/>
        <item x="3368"/>
        <item x="1143"/>
        <item x="1452"/>
        <item x="343"/>
        <item x="1724"/>
        <item x="2011"/>
        <item x="849"/>
        <item x="1760"/>
        <item x="1545"/>
        <item x="1997"/>
        <item x="1115"/>
        <item x="2683"/>
        <item x="2569"/>
        <item x="2847"/>
        <item x="1497"/>
        <item x="3362"/>
        <item x="3225"/>
        <item x="1298"/>
        <item x="2276"/>
        <item x="2772"/>
        <item x="3170"/>
        <item x="3218"/>
        <item x="1277"/>
        <item x="852"/>
        <item x="1105"/>
        <item x="3411"/>
        <item x="2073"/>
        <item x="3076"/>
        <item x="1318"/>
        <item x="3357"/>
        <item x="71"/>
        <item x="2161"/>
        <item x="56"/>
        <item x="1289"/>
        <item x="2712"/>
        <item x="3206"/>
        <item x="2002"/>
        <item x="1395"/>
        <item x="221"/>
        <item x="2823"/>
        <item x="588"/>
        <item x="1144"/>
        <item x="3351"/>
        <item x="280"/>
        <item x="2217"/>
        <item x="675"/>
        <item x="2903"/>
        <item x="1562"/>
        <item x="1335"/>
        <item x="2001"/>
        <item x="253"/>
        <item x="2893"/>
        <item x="2280"/>
        <item x="3132"/>
        <item x="2913"/>
        <item x="219"/>
        <item x="1165"/>
        <item x="1642"/>
        <item x="1907"/>
        <item x="1723"/>
        <item x="2574"/>
        <item x="2284"/>
        <item x="2880"/>
        <item x="1783"/>
        <item x="1999"/>
        <item x="1505"/>
        <item x="2314"/>
        <item x="2899"/>
        <item x="2777"/>
        <item x="1820"/>
        <item x="2897"/>
        <item x="908"/>
        <item x="3437"/>
        <item x="1762"/>
        <item x="1377"/>
        <item x="2247"/>
        <item x="2685"/>
        <item x="2852"/>
        <item x="2344"/>
        <item x="258"/>
        <item x="1091"/>
        <item x="1119"/>
        <item x="911"/>
        <item x="1547"/>
        <item x="1282"/>
        <item x="2117"/>
        <item x="1784"/>
        <item x="1102"/>
        <item x="1500"/>
        <item x="3471"/>
        <item x="1302"/>
        <item x="720"/>
        <item x="3179"/>
        <item x="2886"/>
        <item x="2801"/>
        <item x="2243"/>
        <item x="2216"/>
        <item x="1088"/>
        <item x="3276"/>
        <item x="2511"/>
        <item x="1867"/>
        <item x="3432"/>
        <item x="2212"/>
        <item x="1014"/>
        <item x="1644"/>
        <item x="64"/>
        <item x="3547"/>
        <item x="769"/>
        <item x="1822"/>
        <item x="3431"/>
        <item x="54"/>
        <item x="2433"/>
        <item x="1304"/>
        <item x="3187"/>
        <item x="2890"/>
        <item x="3240"/>
        <item x="2119"/>
        <item x="2470"/>
        <item x="746"/>
        <item x="2580"/>
        <item x="1823"/>
        <item x="443"/>
        <item x="1741"/>
        <item x="3128"/>
        <item x="2939"/>
        <item x="1432"/>
        <item x="858"/>
        <item x="3106"/>
        <item x="1337"/>
        <item x="1343"/>
        <item x="915"/>
        <item x="311"/>
        <item x="314"/>
        <item x="2274"/>
        <item x="2851"/>
        <item x="2691"/>
        <item x="3404"/>
        <item x="55"/>
        <item x="289"/>
        <item x="2514"/>
        <item x="1089"/>
        <item x="2303"/>
        <item x="3555"/>
        <item x="2278"/>
        <item x="1560"/>
        <item x="262"/>
        <item x="2346"/>
        <item x="826"/>
        <item x="259"/>
        <item x="307"/>
        <item x="506"/>
        <item x="1941"/>
        <item x="2905"/>
        <item x="1434"/>
        <item x="3356"/>
        <item x="1292"/>
        <item x="2834"/>
        <item x="3238"/>
        <item x="1153"/>
        <item x="3556"/>
        <item x="1661"/>
        <item x="3359"/>
        <item x="53"/>
        <item x="3075"/>
        <item x="2122"/>
        <item x="1754"/>
        <item x="1780"/>
        <item x="610"/>
        <item x="2038"/>
        <item x="1499"/>
        <item x="2745"/>
        <item x="2678"/>
        <item x="2365"/>
        <item x="716"/>
        <item x="1297"/>
        <item x="1766"/>
        <item x="1276"/>
        <item x="3550"/>
        <item x="1495"/>
        <item x="834"/>
        <item x="713"/>
        <item x="987"/>
        <item x="1301"/>
        <item x="151"/>
        <item x="2722"/>
        <item x="1347"/>
        <item x="1114"/>
        <item x="3212"/>
        <item x="3104"/>
        <item x="1643"/>
        <item x="488"/>
        <item x="368"/>
        <item x="2839"/>
        <item x="759"/>
        <item x="1722"/>
        <item x="1641"/>
        <item x="2411"/>
        <item x="3409"/>
        <item x="3219"/>
        <item x="24"/>
        <item x="47"/>
        <item x="210"/>
        <item x="1376"/>
        <item x="1942"/>
        <item x="993"/>
        <item x="308"/>
        <item x="3098"/>
        <item x="1006"/>
        <item x="1092"/>
        <item x="304"/>
        <item x="318"/>
        <item x="3249"/>
        <item x="0"/>
        <item x="2017"/>
        <item x="700"/>
        <item x="446"/>
        <item x="3421"/>
        <item x="2855"/>
        <item x="3440"/>
        <item x="1078"/>
        <item x="1394"/>
        <item x="121"/>
        <item x="3220"/>
        <item x="815"/>
        <item x="251"/>
        <item x="2753"/>
        <item x="3072"/>
        <item x="2027"/>
        <item x="144"/>
        <item x="3217"/>
        <item x="123"/>
        <item x="752"/>
        <item x="1356"/>
        <item x="1013"/>
        <item x="799"/>
        <item x="706"/>
        <item x="3548"/>
        <item x="556"/>
        <item x="2241"/>
        <item x="1367"/>
        <item x="252"/>
        <item x="1457"/>
        <item x="483"/>
        <item x="841"/>
        <item x="1795"/>
        <item x="1344"/>
        <item x="1418"/>
        <item x="324"/>
        <item x="607"/>
        <item x="1371"/>
        <item x="734"/>
        <item x="1116"/>
        <item x="2233"/>
        <item x="2141"/>
        <item x="533"/>
        <item x="526"/>
        <item x="2850"/>
        <item x="1109"/>
        <item x="785"/>
        <item x="1286"/>
        <item x="2581"/>
        <item x="1756"/>
        <item x="2830"/>
        <item x="439"/>
        <item x="879"/>
        <item x="63"/>
        <item x="2520"/>
        <item x="3149"/>
        <item x="1410"/>
        <item x="2637"/>
        <item x="48"/>
        <item x="2245"/>
        <item x="115"/>
        <item x="1345"/>
        <item x="664"/>
        <item x="1742"/>
        <item x="919"/>
        <item x="3388"/>
        <item x="555"/>
        <item x="2237"/>
        <item x="552"/>
        <item x="86"/>
        <item x="209"/>
        <item x="2072"/>
        <item x="872"/>
        <item x="1794"/>
        <item x="963"/>
        <item x="2927"/>
        <item x="2068"/>
        <item x="3429"/>
        <item x="3227"/>
        <item x="676"/>
        <item x="2539"/>
        <item x="805"/>
        <item x="3103"/>
        <item x="3508"/>
        <item x="1648"/>
        <item x="2458"/>
        <item x="2872"/>
        <item x="535"/>
        <item x="553"/>
        <item x="46"/>
        <item x="1152"/>
        <item x="3258"/>
        <item x="2272"/>
        <item x="13"/>
        <item x="773"/>
        <item x="709"/>
        <item x="1913"/>
        <item x="2655"/>
        <item x="999"/>
        <item x="2041"/>
        <item x="3116"/>
        <item x="3127"/>
        <item x="2323"/>
        <item x="3157"/>
        <item x="1020"/>
        <item x="2990"/>
        <item x="2845"/>
        <item x="2244"/>
        <item x="214"/>
        <item x="2459"/>
        <item x="757"/>
        <item x="2709"/>
        <item x="3068"/>
        <item x="814"/>
        <item x="215"/>
        <item x="1548"/>
        <item x="1911"/>
        <item x="496"/>
        <item x="781"/>
        <item x="1422"/>
        <item x="1118"/>
        <item x="1398"/>
        <item x="2906"/>
        <item x="813"/>
        <item x="3453"/>
        <item x="845"/>
        <item x="1334"/>
        <item x="3071"/>
        <item x="2716"/>
        <item x="2088"/>
        <item x="1123"/>
        <item x="192"/>
        <item x="1580"/>
        <item x="3355"/>
        <item x="715"/>
        <item x="1764"/>
        <item x="3230"/>
        <item x="486"/>
        <item x="1098"/>
        <item x="855"/>
        <item x="1381"/>
        <item x="978"/>
        <item x="1079"/>
        <item x="768"/>
        <item x="3352"/>
        <item x="126"/>
        <item x="1100"/>
        <item x="2273"/>
        <item x="611"/>
        <item x="2896"/>
        <item x="2907"/>
        <item x="873"/>
        <item x="1124"/>
        <item x="1511"/>
        <item x="1082"/>
        <item x="3422"/>
        <item x="2239"/>
        <item x="1077"/>
        <item x="1053"/>
        <item x="763"/>
        <item x="3083"/>
        <item x="3151"/>
        <item x="1095"/>
        <item x="2518"/>
        <item x="996"/>
        <item x="736"/>
        <item x="1624"/>
        <item x="1101"/>
        <item x="2573"/>
        <item x="2858"/>
        <item x="2471"/>
        <item x="2873"/>
        <item x="1106"/>
        <item x="2173"/>
        <item x="3235"/>
        <item x="1300"/>
        <item x="2513"/>
        <item x="2680"/>
        <item x="2717"/>
        <item x="2773"/>
        <item x="497"/>
        <item x="753"/>
        <item x="1046"/>
        <item x="876"/>
        <item x="1010"/>
        <item x="2921"/>
        <item x="2018"/>
        <item x="1117"/>
        <item x="1714"/>
        <item x="1734"/>
        <item x="745"/>
        <item x="1419"/>
        <item x="3133"/>
        <item x="1150"/>
        <item x="770"/>
        <item x="585"/>
        <item x="2741"/>
        <item x="980"/>
        <item x="2937"/>
        <item x="1488"/>
        <item x="2009"/>
        <item x="257"/>
        <item x="2917"/>
        <item x="3503"/>
        <item x="784"/>
        <item x="62"/>
        <item x="108"/>
        <item x="2922"/>
        <item x="1346"/>
        <item x="774"/>
        <item x="1721"/>
        <item x="2701"/>
        <item x="1290"/>
        <item x="363"/>
        <item x="707"/>
        <item x="874"/>
        <item x="914"/>
        <item x="66"/>
        <item x="1739"/>
        <item x="638"/>
        <item x="2914"/>
        <item x="190"/>
        <item x="1537"/>
        <item x="2746"/>
        <item x="2910"/>
        <item x="2703"/>
        <item x="3084"/>
        <item x="2710"/>
        <item x="3122"/>
        <item x="2679"/>
        <item x="786"/>
        <item x="718"/>
        <item x="842"/>
        <item x="3130"/>
        <item x="2556"/>
        <item x="787"/>
        <item x="2755"/>
        <item x="2070"/>
        <item x="1140"/>
        <item x="2702"/>
        <item x="985"/>
        <item x="3419"/>
        <item x="1952"/>
        <item x="779"/>
        <item x="854"/>
        <item x="49"/>
        <item x="2757"/>
        <item x="776"/>
        <item x="870"/>
        <item x="65"/>
        <item x="775"/>
        <item x="2190"/>
        <item x="59"/>
        <item x="913"/>
        <item x="857"/>
        <item x="2674"/>
        <item x="751"/>
        <item x="795"/>
        <item x="43"/>
        <item x="856"/>
        <item x="1406"/>
        <item x="2894"/>
        <item x="1279"/>
        <item x="739"/>
        <item x="1607"/>
        <item x="2900"/>
        <item x="1299"/>
        <item x="1697"/>
        <item x="1027"/>
        <item x="189"/>
        <item x="2461"/>
        <item x="738"/>
        <item x="820"/>
        <item x="749"/>
        <item x="1026"/>
        <item x="1111"/>
        <item x="2904"/>
        <item x="1033"/>
        <item x="3200"/>
        <item x="3476"/>
        <item x="3516"/>
        <item x="735"/>
        <item x="2915"/>
        <item x="1034"/>
        <item x="1355"/>
        <item x="2849"/>
        <item x="777"/>
        <item x="2587"/>
        <item x="172"/>
        <item x="2756"/>
        <item x="771"/>
        <item x="1113"/>
        <item x="2807"/>
        <item x="2920"/>
        <item x="615"/>
        <item x="191"/>
        <item x="2749"/>
        <item x="740"/>
        <item x="2704"/>
        <item x="756"/>
        <item x="747"/>
        <item x="986"/>
        <item x="743"/>
        <item x="1083"/>
        <item x="3448"/>
        <item x="1162"/>
        <item x="2742"/>
        <item x="754"/>
        <item x="2919"/>
        <item x="742"/>
        <item x="3385"/>
        <item x="778"/>
        <item x="2727"/>
        <item x="750"/>
        <item x="762"/>
        <item x="1894"/>
        <item x="737"/>
        <item x="2596"/>
        <item x="748"/>
        <item x="1895"/>
        <item x="755"/>
        <item x="741"/>
        <item x="744"/>
        <item x="1018"/>
        <item x="871"/>
        <item x="794"/>
        <item x="793"/>
        <item x="817"/>
        <item x="2945"/>
        <item x="1293"/>
        <item x="989"/>
        <item x="3047"/>
        <item x="912"/>
        <item x="2750"/>
        <item x="3321"/>
        <item x="1582"/>
        <item x="1"/>
      </items>
    </pivotField>
    <pivotField axis="axisRow" numFmtId="168" outline="0" showAll="0" sortType="descending" defaultSubtotal="0">
      <items count="612">
        <item x="452"/>
        <item x="135"/>
        <item x="288"/>
        <item x="132"/>
        <item x="41"/>
        <item x="269"/>
        <item x="108"/>
        <item x="127"/>
        <item x="136"/>
        <item x="11"/>
        <item x="125"/>
        <item x="295"/>
        <item x="59"/>
        <item x="28"/>
        <item x="605"/>
        <item x="263"/>
        <item x="144"/>
        <item x="50"/>
        <item x="298"/>
        <item x="47"/>
        <item x="607"/>
        <item x="53"/>
        <item x="290"/>
        <item x="67"/>
        <item x="281"/>
        <item x="294"/>
        <item x="550"/>
        <item x="301"/>
        <item x="82"/>
        <item x="287"/>
        <item x="38"/>
        <item x="296"/>
        <item x="25"/>
        <item x="543"/>
        <item x="267"/>
        <item x="560"/>
        <item x="277"/>
        <item x="96"/>
        <item x="451"/>
        <item x="256"/>
        <item x="279"/>
        <item x="606"/>
        <item x="397"/>
        <item x="552"/>
        <item x="297"/>
        <item x="75"/>
        <item x="551"/>
        <item x="88"/>
        <item x="85"/>
        <item x="545"/>
        <item x="337"/>
        <item x="119"/>
        <item x="458"/>
        <item x="393"/>
        <item x="275"/>
        <item x="419"/>
        <item x="406"/>
        <item x="93"/>
        <item x="141"/>
        <item x="60"/>
        <item x="377"/>
        <item x="412"/>
        <item x="544"/>
        <item x="292"/>
        <item x="563"/>
        <item x="134"/>
        <item x="400"/>
        <item x="409"/>
        <item x="556"/>
        <item x="72"/>
        <item x="555"/>
        <item x="402"/>
        <item x="126"/>
        <item x="48"/>
        <item x="535"/>
        <item x="333"/>
        <item x="205"/>
        <item x="587"/>
        <item x="609"/>
        <item x="462"/>
        <item x="130"/>
        <item x="373"/>
        <item x="465"/>
        <item x="548"/>
        <item x="206"/>
        <item x="278"/>
        <item x="541"/>
        <item x="539"/>
        <item x="276"/>
        <item x="10"/>
        <item x="343"/>
        <item x="282"/>
        <item x="273"/>
        <item x="229"/>
        <item x="486"/>
        <item x="260"/>
        <item x="211"/>
        <item x="557"/>
        <item x="327"/>
        <item x="238"/>
        <item x="227"/>
        <item x="196"/>
        <item x="214"/>
        <item x="364"/>
        <item x="348"/>
        <item x="274"/>
        <item x="477"/>
        <item x="128"/>
        <item x="457"/>
        <item x="398"/>
        <item x="497"/>
        <item x="139"/>
        <item x="549"/>
        <item x="192"/>
        <item x="286"/>
        <item x="251"/>
        <item x="357"/>
        <item x="564"/>
        <item x="207"/>
        <item x="283"/>
        <item x="188"/>
        <item x="394"/>
        <item x="559"/>
        <item x="546"/>
        <item x="517"/>
        <item x="479"/>
        <item x="506"/>
        <item x="610"/>
        <item x="107"/>
        <item x="3"/>
        <item x="547"/>
        <item x="230"/>
        <item x="336"/>
        <item x="89"/>
        <item x="411"/>
        <item x="414"/>
        <item x="64"/>
        <item x="159"/>
        <item x="335"/>
        <item x="299"/>
        <item x="396"/>
        <item x="305"/>
        <item x="109"/>
        <item x="368"/>
        <item x="504"/>
        <item x="514"/>
        <item x="418"/>
        <item x="29"/>
        <item x="496"/>
        <item x="58"/>
        <item x="518"/>
        <item x="404"/>
        <item x="356"/>
        <item x="133"/>
        <item x="540"/>
        <item x="460"/>
        <item x="525"/>
        <item x="492"/>
        <item x="554"/>
        <item x="270"/>
        <item x="475"/>
        <item x="501"/>
        <item x="32"/>
        <item x="498"/>
        <item x="483"/>
        <item x="324"/>
        <item x="593"/>
        <item x="219"/>
        <item x="145"/>
        <item x="383"/>
        <item x="484"/>
        <item x="538"/>
        <item x="19"/>
        <item x="285"/>
        <item x="129"/>
        <item x="391"/>
        <item x="512"/>
        <item x="6"/>
        <item x="500"/>
        <item x="568"/>
        <item x="526"/>
        <item x="386"/>
        <item x="217"/>
        <item x="384"/>
        <item x="68"/>
        <item x="571"/>
        <item x="575"/>
        <item x="318"/>
        <item x="399"/>
        <item x="241"/>
        <item x="590"/>
        <item x="325"/>
        <item x="27"/>
        <item x="45"/>
        <item x="488"/>
        <item x="70"/>
        <item x="341"/>
        <item x="489"/>
        <item x="376"/>
        <item x="212"/>
        <item x="240"/>
        <item x="491"/>
        <item x="494"/>
        <item x="565"/>
        <item x="519"/>
        <item x="131"/>
        <item x="542"/>
        <item x="78"/>
        <item x="530"/>
        <item x="231"/>
        <item x="553"/>
        <item x="138"/>
        <item x="247"/>
        <item x="520"/>
        <item x="291"/>
        <item x="86"/>
        <item x="43"/>
        <item x="309"/>
        <item x="507"/>
        <item x="510"/>
        <item x="97"/>
        <item x="30"/>
        <item x="480"/>
        <item x="532"/>
        <item x="566"/>
        <item x="257"/>
        <item x="83"/>
        <item x="209"/>
        <item x="54"/>
        <item x="485"/>
        <item x="65"/>
        <item x="495"/>
        <item x="36"/>
        <item x="210"/>
        <item x="56"/>
        <item x="448"/>
        <item x="533"/>
        <item x="522"/>
        <item x="464"/>
        <item x="148"/>
        <item x="152"/>
        <item x="122"/>
        <item x="528"/>
        <item x="527"/>
        <item x="509"/>
        <item x="361"/>
        <item x="573"/>
        <item x="388"/>
        <item x="529"/>
        <item x="476"/>
        <item x="523"/>
        <item x="531"/>
        <item x="51"/>
        <item x="586"/>
        <item x="118"/>
        <item x="26"/>
        <item x="470"/>
        <item x="124"/>
        <item x="52"/>
        <item x="487"/>
        <item x="471"/>
        <item x="385"/>
        <item x="84"/>
        <item x="378"/>
        <item x="459"/>
        <item x="351"/>
        <item x="239"/>
        <item x="175"/>
        <item x="588"/>
        <item x="177"/>
        <item x="76"/>
        <item x="511"/>
        <item x="405"/>
        <item x="266"/>
        <item x="461"/>
        <item x="424"/>
        <item x="493"/>
        <item x="478"/>
        <item x="103"/>
        <item x="524"/>
        <item x="513"/>
        <item x="142"/>
        <item x="472"/>
        <item x="426"/>
        <item x="453"/>
        <item x="71"/>
        <item x="408"/>
        <item x="149"/>
        <item x="201"/>
        <item x="352"/>
        <item x="502"/>
        <item x="300"/>
        <item x="2"/>
        <item x="595"/>
        <item x="392"/>
        <item x="34"/>
        <item x="191"/>
        <item x="537"/>
        <item x="90"/>
        <item x="503"/>
        <item x="350"/>
        <item x="558"/>
        <item x="268"/>
        <item x="154"/>
        <item x="42"/>
        <item x="157"/>
        <item x="330"/>
        <item x="99"/>
        <item x="455"/>
        <item x="1"/>
        <item x="567"/>
        <item x="456"/>
        <item x="481"/>
        <item x="317"/>
        <item x="482"/>
        <item x="515"/>
        <item x="490"/>
        <item x="574"/>
        <item x="182"/>
        <item x="570"/>
        <item x="417"/>
        <item x="441"/>
        <item x="505"/>
        <item x="316"/>
        <item x="8"/>
        <item x="160"/>
        <item x="213"/>
        <item x="367"/>
        <item x="111"/>
        <item x="322"/>
        <item x="422"/>
        <item x="123"/>
        <item x="332"/>
        <item x="577"/>
        <item x="17"/>
        <item x="12"/>
        <item x="218"/>
        <item x="572"/>
        <item x="581"/>
        <item x="14"/>
        <item x="329"/>
        <item x="280"/>
        <item x="381"/>
        <item x="321"/>
        <item x="197"/>
        <item x="246"/>
        <item x="354"/>
        <item x="91"/>
        <item x="334"/>
        <item x="521"/>
        <item x="415"/>
        <item x="389"/>
        <item x="272"/>
        <item x="449"/>
        <item x="105"/>
        <item x="117"/>
        <item x="387"/>
        <item x="315"/>
        <item x="358"/>
        <item x="499"/>
        <item x="589"/>
        <item x="120"/>
        <item x="73"/>
        <item x="344"/>
        <item x="582"/>
        <item x="44"/>
        <item x="87"/>
        <item x="100"/>
        <item x="310"/>
        <item x="403"/>
        <item x="63"/>
        <item x="194"/>
        <item x="293"/>
        <item x="362"/>
        <item x="468"/>
        <item x="187"/>
        <item x="312"/>
        <item x="106"/>
        <item x="425"/>
        <item x="77"/>
        <item x="284"/>
        <item x="289"/>
        <item x="55"/>
        <item x="31"/>
        <item x="4"/>
        <item x="115"/>
        <item x="158"/>
        <item x="508"/>
        <item x="92"/>
        <item x="439"/>
        <item x="104"/>
        <item x="562"/>
        <item x="401"/>
        <item x="601"/>
        <item x="161"/>
        <item x="338"/>
        <item x="363"/>
        <item x="181"/>
        <item x="366"/>
        <item x="226"/>
        <item x="20"/>
        <item x="600"/>
        <item x="436"/>
        <item x="185"/>
        <item x="24"/>
        <item x="179"/>
        <item x="22"/>
        <item x="39"/>
        <item x="271"/>
        <item x="303"/>
        <item x="369"/>
        <item x="171"/>
        <item x="569"/>
        <item x="49"/>
        <item x="150"/>
        <item x="467"/>
        <item x="380"/>
        <item x="198"/>
        <item x="365"/>
        <item x="416"/>
        <item x="224"/>
        <item x="95"/>
        <item x="561"/>
        <item x="169"/>
        <item x="57"/>
        <item x="308"/>
        <item x="186"/>
        <item x="237"/>
        <item x="163"/>
        <item x="597"/>
        <item x="21"/>
        <item x="584"/>
        <item x="173"/>
        <item x="81"/>
        <item x="184"/>
        <item x="215"/>
        <item x="434"/>
        <item x="79"/>
        <item x="374"/>
        <item x="342"/>
        <item x="208"/>
        <item x="222"/>
        <item x="259"/>
        <item x="469"/>
        <item x="463"/>
        <item x="576"/>
        <item x="430"/>
        <item x="199"/>
        <item x="435"/>
        <item x="193"/>
        <item x="235"/>
        <item x="252"/>
        <item x="249"/>
        <item x="114"/>
        <item x="74"/>
        <item x="313"/>
        <item x="320"/>
        <item x="432"/>
        <item x="258"/>
        <item x="390"/>
        <item x="23"/>
        <item x="69"/>
        <item x="604"/>
        <item x="166"/>
        <item x="353"/>
        <item x="35"/>
        <item x="534"/>
        <item x="431"/>
        <item x="372"/>
        <item x="340"/>
        <item x="40"/>
        <item x="302"/>
        <item x="189"/>
        <item x="596"/>
        <item x="140"/>
        <item x="255"/>
        <item x="440"/>
        <item x="162"/>
        <item x="438"/>
        <item x="304"/>
        <item x="33"/>
        <item x="101"/>
        <item x="245"/>
        <item x="102"/>
        <item x="94"/>
        <item x="583"/>
        <item x="421"/>
        <item x="473"/>
        <item x="174"/>
        <item x="306"/>
        <item x="16"/>
        <item x="37"/>
        <item x="536"/>
        <item x="137"/>
        <item x="339"/>
        <item x="66"/>
        <item x="265"/>
        <item x="447"/>
        <item x="443"/>
        <item x="13"/>
        <item x="429"/>
        <item x="220"/>
        <item x="410"/>
        <item x="233"/>
        <item x="423"/>
        <item x="437"/>
        <item x="223"/>
        <item x="346"/>
        <item x="370"/>
        <item x="155"/>
        <item x="98"/>
        <item x="244"/>
        <item x="110"/>
        <item x="382"/>
        <item x="331"/>
        <item x="360"/>
        <item x="172"/>
        <item x="450"/>
        <item x="375"/>
        <item x="355"/>
        <item x="379"/>
        <item x="328"/>
        <item x="202"/>
        <item x="183"/>
        <item x="445"/>
        <item x="580"/>
        <item x="428"/>
        <item x="243"/>
        <item x="516"/>
        <item x="121"/>
        <item x="466"/>
        <item x="599"/>
        <item x="170"/>
        <item x="407"/>
        <item x="203"/>
        <item x="446"/>
        <item x="578"/>
        <item x="176"/>
        <item x="420"/>
        <item x="113"/>
        <item x="200"/>
        <item x="474"/>
        <item x="7"/>
        <item x="433"/>
        <item x="359"/>
        <item x="248"/>
        <item x="326"/>
        <item x="46"/>
        <item x="9"/>
        <item x="234"/>
        <item x="116"/>
        <item x="591"/>
        <item x="164"/>
        <item x="15"/>
        <item x="345"/>
        <item x="143"/>
        <item x="579"/>
        <item x="147"/>
        <item x="112"/>
        <item x="221"/>
        <item x="62"/>
        <item x="371"/>
        <item x="204"/>
        <item x="261"/>
        <item x="264"/>
        <item x="5"/>
        <item x="236"/>
        <item x="146"/>
        <item x="151"/>
        <item x="228"/>
        <item x="603"/>
        <item x="444"/>
        <item x="311"/>
        <item x="602"/>
        <item x="232"/>
        <item x="18"/>
        <item x="611"/>
        <item x="190"/>
        <item x="80"/>
        <item x="442"/>
        <item x="349"/>
        <item x="253"/>
        <item x="153"/>
        <item x="347"/>
        <item x="319"/>
        <item x="165"/>
        <item x="594"/>
        <item x="156"/>
        <item x="168"/>
        <item x="180"/>
        <item x="413"/>
        <item x="323"/>
        <item x="61"/>
        <item x="427"/>
        <item x="254"/>
        <item x="225"/>
        <item x="598"/>
        <item x="178"/>
        <item x="195"/>
        <item x="216"/>
        <item x="314"/>
        <item x="242"/>
        <item x="395"/>
        <item x="262"/>
        <item x="250"/>
        <item x="167"/>
        <item x="307"/>
        <item x="585"/>
        <item x="592"/>
        <item x="608"/>
        <item x="454"/>
        <item x="0"/>
      </items>
    </pivotField>
    <pivotField outline="0" showAll="0" defaultSubtotal="0">
      <items count="79">
        <item x="32"/>
        <item x="74"/>
        <item x="29"/>
        <item x="27"/>
        <item x="42"/>
        <item x="71"/>
        <item x="76"/>
        <item x="13"/>
        <item x="18"/>
        <item x="61"/>
        <item x="38"/>
        <item x="56"/>
        <item x="39"/>
        <item x="66"/>
        <item x="44"/>
        <item x="0"/>
        <item x="78"/>
        <item x="6"/>
        <item x="19"/>
        <item x="59"/>
        <item x="49"/>
        <item x="70"/>
        <item x="37"/>
        <item x="26"/>
        <item x="34"/>
        <item x="48"/>
        <item x="63"/>
        <item x="24"/>
        <item x="33"/>
        <item x="2"/>
        <item x="5"/>
        <item x="10"/>
        <item x="77"/>
        <item x="54"/>
        <item x="12"/>
        <item x="47"/>
        <item x="31"/>
        <item x="16"/>
        <item x="14"/>
        <item x="20"/>
        <item x="50"/>
        <item x="41"/>
        <item x="35"/>
        <item x="55"/>
        <item x="9"/>
        <item x="1"/>
        <item x="28"/>
        <item x="23"/>
        <item x="67"/>
        <item x="73"/>
        <item x="46"/>
        <item x="51"/>
        <item x="52"/>
        <item x="22"/>
        <item x="25"/>
        <item x="64"/>
        <item x="68"/>
        <item x="7"/>
        <item x="40"/>
        <item x="11"/>
        <item x="75"/>
        <item x="45"/>
        <item x="65"/>
        <item x="57"/>
        <item x="69"/>
        <item x="8"/>
        <item x="58"/>
        <item x="30"/>
        <item x="36"/>
        <item x="62"/>
        <item x="21"/>
        <item x="43"/>
        <item x="3"/>
        <item x="17"/>
        <item x="4"/>
        <item x="53"/>
        <item x="15"/>
        <item x="60"/>
        <item x="72"/>
      </items>
      <extLst>
        <ext xmlns:x14="http://schemas.microsoft.com/office/spreadsheetml/2009/9/main" uri="{2946ED86-A175-432a-8AC1-64E0C546D7DE}">
          <x14:pivotField fillDownLabels="1"/>
        </ext>
      </extLst>
    </pivotField>
    <pivotField outline="0" showAll="0" defaultSubtotal="0">
      <items count="5">
        <item x="2"/>
        <item x="4"/>
        <item x="0"/>
        <item x="3"/>
        <item x="1"/>
      </items>
      <extLst>
        <ext xmlns:x14="http://schemas.microsoft.com/office/spreadsheetml/2009/9/main" uri="{2946ED86-A175-432a-8AC1-64E0C546D7DE}">
          <x14:pivotField fillDownLabels="1"/>
        </ext>
      </extLst>
    </pivotField>
  </pivotFields>
  <rowFields count="6">
    <field x="1"/>
    <field x="5"/>
    <field x="6"/>
    <field x="7"/>
    <field x="8"/>
    <field x="9"/>
  </rowFields>
  <rowItems count="452">
    <i>
      <x v="194"/>
      <x v="3"/>
      <x v="2"/>
      <x v="345"/>
      <x v="3443"/>
      <x v="611"/>
    </i>
    <i r="1">
      <x v="16"/>
      <x v="14"/>
      <x v="345"/>
      <x v="1466"/>
      <x v="611"/>
    </i>
    <i r="2">
      <x v="16"/>
      <x v="345"/>
      <x v="2930"/>
      <x v="611"/>
    </i>
    <i r="1">
      <x v="20"/>
      <x v="14"/>
      <x v="345"/>
      <x v="1984"/>
      <x v="611"/>
    </i>
    <i r="1">
      <x v="23"/>
      <x v="67"/>
      <x v="345"/>
      <x v="3509"/>
      <x v="611"/>
    </i>
    <i r="1">
      <x v="27"/>
      <x v="2"/>
      <x v="345"/>
      <x v="1909"/>
      <x v="611"/>
    </i>
    <i r="4">
      <x v="2486"/>
      <x v="611"/>
    </i>
    <i r="4">
      <x v="2969"/>
      <x v="611"/>
    </i>
    <i r="4">
      <x v="3209"/>
      <x v="611"/>
    </i>
    <i r="4">
      <x v="3443"/>
      <x v="611"/>
    </i>
    <i r="2">
      <x v="67"/>
      <x v="345"/>
      <x v="1379"/>
      <x v="611"/>
    </i>
    <i r="4">
      <x v="3142"/>
      <x v="611"/>
    </i>
    <i r="1">
      <x v="31"/>
      <x v="17"/>
      <x v="345"/>
      <x v="2513"/>
      <x v="611"/>
    </i>
    <i r="1">
      <x v="34"/>
      <x v="67"/>
      <x v="345"/>
      <x v="2748"/>
      <x v="611"/>
    </i>
    <i r="1">
      <x v="40"/>
      <x v="17"/>
      <x v="345"/>
      <x v="1539"/>
      <x v="611"/>
    </i>
    <i r="2">
      <x v="18"/>
      <x v="345"/>
      <x v="1552"/>
      <x v="611"/>
    </i>
    <i r="4">
      <x v="3131"/>
      <x v="611"/>
    </i>
    <i r="4">
      <x v="3293"/>
      <x v="611"/>
    </i>
    <i r="2">
      <x v="22"/>
      <x v="379"/>
      <x v="3537"/>
      <x v="611"/>
    </i>
    <i r="3">
      <x v="411"/>
      <x v="3471"/>
      <x v="611"/>
    </i>
    <i r="3">
      <x v="419"/>
      <x v="2708"/>
      <x v="611"/>
    </i>
    <i r="2">
      <x v="67"/>
      <x v="345"/>
      <x v="1497"/>
      <x v="611"/>
    </i>
    <i>
      <x v="195"/>
      <x v="16"/>
      <x v="67"/>
      <x v="344"/>
      <x v="2562"/>
      <x v="611"/>
    </i>
    <i r="1">
      <x v="20"/>
      <x v="14"/>
      <x v="344"/>
      <x v="2930"/>
      <x v="611"/>
    </i>
    <i r="1">
      <x v="24"/>
      <x v="62"/>
      <x v="344"/>
      <x v="5"/>
      <x v="611"/>
    </i>
    <i r="1">
      <x v="34"/>
      <x v="67"/>
      <x v="344"/>
      <x v="2486"/>
      <x v="611"/>
    </i>
    <i r="1">
      <x v="40"/>
      <x v="14"/>
      <x v="344"/>
      <x v="2748"/>
      <x v="611"/>
    </i>
    <i r="2">
      <x v="22"/>
      <x v="392"/>
      <x v="3546"/>
      <x v="611"/>
    </i>
    <i r="3">
      <x v="445"/>
      <x v="3403"/>
      <x v="611"/>
    </i>
    <i>
      <x v="196"/>
      <x v="2"/>
      <x v="2"/>
      <x v="342"/>
      <x v="2970"/>
      <x v="611"/>
    </i>
    <i r="1">
      <x v="16"/>
      <x v="68"/>
      <x v="342"/>
      <x v="50"/>
      <x v="611"/>
    </i>
    <i r="1">
      <x v="18"/>
      <x v="68"/>
      <x v="342"/>
      <x v="1227"/>
      <x v="611"/>
    </i>
    <i r="1">
      <x v="24"/>
      <x v="68"/>
      <x v="342"/>
      <x v="1227"/>
      <x v="611"/>
    </i>
    <i r="1">
      <x v="27"/>
      <x v="2"/>
      <x v="342"/>
      <x v="1621"/>
      <x v="611"/>
    </i>
    <i r="4">
      <x v="1814"/>
      <x v="611"/>
    </i>
    <i r="4">
      <x v="2690"/>
      <x v="611"/>
    </i>
    <i r="4">
      <x v="2969"/>
      <x v="611"/>
    </i>
    <i r="4">
      <x v="3209"/>
      <x v="611"/>
    </i>
    <i r="4">
      <x v="3443"/>
      <x v="611"/>
    </i>
    <i r="1">
      <x v="30"/>
      <x v="68"/>
      <x v="342"/>
      <x v="750"/>
      <x v="611"/>
    </i>
    <i r="1">
      <x v="32"/>
      <x v="67"/>
      <x v="342"/>
      <x v="1435"/>
      <x v="611"/>
    </i>
    <i r="1">
      <x v="38"/>
      <x v="54"/>
      <x v="343"/>
      <x v="3515"/>
      <x v="611"/>
    </i>
    <i r="1">
      <x v="40"/>
      <x v="19"/>
      <x v="342"/>
      <x v="3564"/>
      <x v="364"/>
    </i>
    <i r="2">
      <x v="22"/>
      <x v="396"/>
      <x v="3485"/>
      <x v="611"/>
    </i>
    <i r="3">
      <x v="421"/>
      <x v="3544"/>
      <x v="611"/>
    </i>
    <i r="3">
      <x v="425"/>
      <x v="3485"/>
      <x v="611"/>
    </i>
    <i r="2">
      <x v="67"/>
      <x v="342"/>
      <x v="406"/>
      <x v="611"/>
    </i>
    <i r="4">
      <x v="1073"/>
      <x v="611"/>
    </i>
    <i>
      <x v="197"/>
      <x v="12"/>
      <x v="14"/>
      <x v="341"/>
      <x v="833"/>
      <x v="611"/>
    </i>
    <i r="1">
      <x v="20"/>
      <x v="67"/>
      <x v="341"/>
      <x v="2434"/>
      <x v="611"/>
    </i>
    <i r="1">
      <x v="24"/>
      <x v="18"/>
      <x v="341"/>
      <x v="2751"/>
      <x v="611"/>
    </i>
    <i r="1">
      <x v="27"/>
      <x v="1"/>
      <x v="341"/>
      <x v="3443"/>
      <x v="611"/>
    </i>
    <i r="2">
      <x v="2"/>
      <x v="341"/>
      <x v="2690"/>
      <x v="611"/>
    </i>
    <i r="4">
      <x v="2969"/>
      <x v="611"/>
    </i>
    <i r="1">
      <x v="31"/>
      <x v="17"/>
      <x v="341"/>
      <x v="2829"/>
      <x v="611"/>
    </i>
    <i r="1">
      <x v="35"/>
      <x v="67"/>
      <x v="341"/>
      <x v="1100"/>
      <x v="611"/>
    </i>
    <i r="1">
      <x v="40"/>
      <x v="14"/>
      <x v="341"/>
      <x v="3142"/>
      <x v="611"/>
    </i>
    <i r="2">
      <x v="18"/>
      <x v="341"/>
      <x v="1815"/>
      <x v="611"/>
    </i>
    <i r="4">
      <x v="1990"/>
      <x v="611"/>
    </i>
    <i r="4">
      <x v="2370"/>
      <x v="611"/>
    </i>
    <i r="4">
      <x v="2547"/>
      <x v="611"/>
    </i>
    <i r="4">
      <x v="2675"/>
      <x v="611"/>
    </i>
    <i r="4">
      <x v="2971"/>
      <x v="611"/>
    </i>
    <i r="4">
      <x v="3211"/>
      <x v="611"/>
    </i>
    <i r="2">
      <x v="22"/>
      <x v="399"/>
      <x v="3142"/>
      <x v="611"/>
    </i>
    <i r="3">
      <x v="425"/>
      <x v="3485"/>
      <x v="611"/>
    </i>
    <i r="2">
      <x v="67"/>
      <x v="341"/>
      <x v="654"/>
      <x v="611"/>
    </i>
    <i r="4">
      <x v="2334"/>
      <x v="611"/>
    </i>
    <i>
      <x v="198"/>
      <x v="16"/>
      <x v="67"/>
      <x v="340"/>
      <x v="3377"/>
      <x v="611"/>
    </i>
    <i r="1">
      <x v="27"/>
      <x v="2"/>
      <x v="340"/>
      <x v="3209"/>
      <x v="611"/>
    </i>
    <i r="1">
      <x v="32"/>
      <x v="67"/>
      <x v="340"/>
      <x v="695"/>
      <x v="611"/>
    </i>
    <i r="1">
      <x v="40"/>
      <x v="22"/>
      <x v="389"/>
      <x v="3546"/>
      <x v="611"/>
    </i>
    <i r="2">
      <x v="67"/>
      <x v="340"/>
      <x v="2930"/>
      <x v="611"/>
    </i>
    <i>
      <x v="199"/>
      <x v="3"/>
      <x v="2"/>
      <x v="339"/>
      <x v="3443"/>
      <x v="611"/>
    </i>
    <i r="1">
      <x v="18"/>
      <x v="67"/>
      <x v="339"/>
      <x v="1850"/>
      <x v="611"/>
    </i>
    <i r="1">
      <x v="20"/>
      <x v="19"/>
      <x v="339"/>
      <x v="427"/>
      <x v="611"/>
    </i>
    <i r="1">
      <x v="27"/>
      <x v="2"/>
      <x v="339"/>
      <x v="2027"/>
      <x v="611"/>
    </i>
    <i r="4">
      <x v="3209"/>
      <x v="611"/>
    </i>
    <i r="4">
      <x v="3443"/>
      <x v="611"/>
    </i>
    <i r="1">
      <x v="40"/>
      <x v="16"/>
      <x v="339"/>
      <x v="2686"/>
      <x v="611"/>
    </i>
    <i r="2">
      <x v="18"/>
      <x v="339"/>
      <x v="1559"/>
      <x v="611"/>
    </i>
    <i r="4">
      <x v="1986"/>
      <x v="611"/>
    </i>
    <i r="4">
      <x v="2283"/>
      <x v="611"/>
    </i>
    <i r="4">
      <x v="2713"/>
      <x v="611"/>
    </i>
    <i r="4">
      <x v="3142"/>
      <x v="611"/>
    </i>
    <i r="4">
      <x v="3175"/>
      <x v="611"/>
    </i>
    <i r="2">
      <x v="19"/>
      <x v="339"/>
      <x v="2817"/>
      <x v="611"/>
    </i>
    <i r="2">
      <x v="22"/>
      <x v="384"/>
      <x v="3544"/>
      <x v="611"/>
    </i>
    <i>
      <x v="200"/>
      <x v="3"/>
      <x v="2"/>
      <x v="338"/>
      <x v="3443"/>
      <x v="611"/>
    </i>
    <i r="1">
      <x v="5"/>
      <x v="14"/>
      <x v="338"/>
      <x v="2748"/>
      <x v="611"/>
    </i>
    <i r="1">
      <x v="11"/>
      <x v="17"/>
      <x v="338"/>
      <x v="2365"/>
      <x v="611"/>
    </i>
    <i r="1">
      <x v="13"/>
      <x v="67"/>
      <x v="338"/>
      <x v="3393"/>
      <x v="611"/>
    </i>
    <i r="1">
      <x v="15"/>
      <x v="67"/>
      <x v="338"/>
      <x v="3443"/>
      <x v="611"/>
    </i>
    <i r="1">
      <x v="16"/>
      <x v="2"/>
      <x v="338"/>
      <x v="3393"/>
      <x v="611"/>
    </i>
    <i r="2">
      <x v="67"/>
      <x v="338"/>
      <x v="3086"/>
      <x v="611"/>
    </i>
    <i r="1">
      <x v="18"/>
      <x v="14"/>
      <x v="338"/>
      <x v="2587"/>
      <x v="611"/>
    </i>
    <i r="2">
      <x v="67"/>
      <x v="338"/>
      <x v="2969"/>
      <x v="611"/>
    </i>
    <i r="1">
      <x v="24"/>
      <x v="2"/>
      <x v="338"/>
      <x v="362"/>
      <x v="611"/>
    </i>
    <i r="1">
      <x v="27"/>
      <x v="2"/>
      <x v="338"/>
      <x v="1909"/>
      <x v="611"/>
    </i>
    <i r="4">
      <x v="2486"/>
      <x v="611"/>
    </i>
    <i r="4">
      <x v="2690"/>
      <x v="611"/>
    </i>
    <i r="4">
      <x v="2969"/>
      <x v="611"/>
    </i>
    <i r="4">
      <x v="3209"/>
      <x v="611"/>
    </i>
    <i r="4">
      <x v="3443"/>
      <x v="611"/>
    </i>
    <i r="2">
      <x v="67"/>
      <x v="338"/>
      <x v="1284"/>
      <x v="611"/>
    </i>
    <i r="1">
      <x v="31"/>
      <x v="17"/>
      <x v="338"/>
      <x v="1177"/>
      <x v="611"/>
    </i>
    <i r="1">
      <x v="32"/>
      <x v="67"/>
      <x v="338"/>
      <x v="2313"/>
      <x v="611"/>
    </i>
    <i r="1">
      <x v="33"/>
      <x v="67"/>
      <x v="338"/>
      <x v="3039"/>
      <x v="611"/>
    </i>
    <i r="1">
      <x v="35"/>
      <x v="67"/>
      <x v="338"/>
      <x v="2513"/>
      <x v="611"/>
    </i>
    <i r="1">
      <x v="37"/>
      <x v="67"/>
      <x v="338"/>
      <x v="3260"/>
      <x v="611"/>
    </i>
    <i r="1">
      <x v="40"/>
      <x v="14"/>
      <x v="338"/>
      <x v="3031"/>
      <x v="611"/>
    </i>
    <i r="4">
      <x v="3178"/>
      <x v="611"/>
    </i>
    <i r="2">
      <x v="22"/>
      <x v="385"/>
      <x v="3466"/>
      <x v="611"/>
    </i>
    <i r="3">
      <x v="391"/>
      <x v="3544"/>
      <x v="611"/>
    </i>
    <i r="3">
      <x v="441"/>
      <x v="3546"/>
      <x v="611"/>
    </i>
    <i>
      <x v="201"/>
      <x v="2"/>
      <x v="14"/>
      <x v="336"/>
      <x v="3097"/>
      <x v="611"/>
    </i>
    <i r="1">
      <x v="3"/>
      <x v="27"/>
      <x v="337"/>
      <x v="1458"/>
      <x v="611"/>
    </i>
    <i r="4">
      <x v="1669"/>
      <x v="611"/>
    </i>
    <i r="4">
      <x v="1842"/>
      <x v="611"/>
    </i>
    <i r="4">
      <x v="2236"/>
      <x v="611"/>
    </i>
    <i r="4">
      <x v="2575"/>
      <x v="611"/>
    </i>
    <i r="4">
      <x v="2786"/>
      <x v="611"/>
    </i>
    <i r="4">
      <x v="2851"/>
      <x v="611"/>
    </i>
    <i r="4">
      <x v="2922"/>
      <x v="611"/>
    </i>
    <i r="4">
      <x v="2952"/>
      <x v="611"/>
    </i>
    <i r="4">
      <x v="2999"/>
      <x v="611"/>
    </i>
    <i r="4">
      <x v="3133"/>
      <x v="611"/>
    </i>
    <i r="1">
      <x v="12"/>
      <x v="27"/>
      <x v="337"/>
      <x v="813"/>
      <x v="611"/>
    </i>
    <i r="1">
      <x v="15"/>
      <x v="27"/>
      <x v="337"/>
      <x v="732"/>
      <x v="611"/>
    </i>
    <i r="1">
      <x v="16"/>
      <x v="27"/>
      <x v="337"/>
      <x v="445"/>
      <x v="611"/>
    </i>
    <i r="2">
      <x v="67"/>
      <x v="336"/>
      <x v="1196"/>
      <x v="611"/>
    </i>
    <i r="1">
      <x v="18"/>
      <x v="27"/>
      <x v="337"/>
      <x v="139"/>
      <x v="611"/>
    </i>
    <i r="1">
      <x v="22"/>
      <x v="27"/>
      <x v="337"/>
      <x v="2224"/>
      <x v="611"/>
    </i>
    <i r="1">
      <x v="24"/>
      <x v="27"/>
      <x v="337"/>
      <x v="1493"/>
      <x v="611"/>
    </i>
    <i r="1">
      <x v="27"/>
      <x v="27"/>
      <x v="337"/>
      <x v="175"/>
      <x v="611"/>
    </i>
    <i r="4">
      <x v="181"/>
      <x v="611"/>
    </i>
    <i r="4">
      <x v="210"/>
      <x v="611"/>
    </i>
    <i r="4">
      <x v="230"/>
      <x v="611"/>
    </i>
    <i r="4">
      <x v="258"/>
      <x v="611"/>
    </i>
    <i r="4">
      <x v="265"/>
      <x v="611"/>
    </i>
    <i r="4">
      <x v="476"/>
      <x v="611"/>
    </i>
    <i r="4">
      <x v="558"/>
      <x v="611"/>
    </i>
    <i r="4">
      <x v="564"/>
      <x v="611"/>
    </i>
    <i r="4">
      <x v="603"/>
      <x v="611"/>
    </i>
    <i r="4">
      <x v="742"/>
      <x v="611"/>
    </i>
    <i r="4">
      <x v="769"/>
      <x v="611"/>
    </i>
    <i r="4">
      <x v="827"/>
      <x v="611"/>
    </i>
    <i r="4">
      <x v="951"/>
      <x v="611"/>
    </i>
    <i r="4">
      <x v="971"/>
      <x v="611"/>
    </i>
    <i r="4">
      <x v="985"/>
      <x v="611"/>
    </i>
    <i r="4">
      <x v="1011"/>
      <x v="611"/>
    </i>
    <i r="4">
      <x v="1398"/>
      <x v="611"/>
    </i>
    <i r="4">
      <x v="1738"/>
      <x v="611"/>
    </i>
    <i r="4">
      <x v="1746"/>
      <x v="611"/>
    </i>
    <i r="4">
      <x v="2511"/>
      <x v="611"/>
    </i>
    <i r="4">
      <x v="3027"/>
      <x v="611"/>
    </i>
    <i r="4">
      <x v="3187"/>
      <x v="611"/>
    </i>
    <i r="1">
      <x v="37"/>
      <x v="27"/>
      <x v="337"/>
      <x v="1223"/>
      <x v="611"/>
    </i>
    <i r="1">
      <x v="38"/>
      <x v="27"/>
      <x v="337"/>
      <x v="14"/>
      <x v="611"/>
    </i>
    <i r="1">
      <x v="40"/>
      <x v="27"/>
      <x v="337"/>
      <x v="1488"/>
      <x v="611"/>
    </i>
    <i r="4">
      <x v="1499"/>
      <x v="611"/>
    </i>
    <i r="4">
      <x v="1848"/>
      <x v="611"/>
    </i>
    <i r="4">
      <x v="1982"/>
      <x v="611"/>
    </i>
    <i r="4">
      <x v="2070"/>
      <x v="611"/>
    </i>
    <i r="4">
      <x v="2389"/>
      <x v="611"/>
    </i>
    <i r="4">
      <x v="2397"/>
      <x v="611"/>
    </i>
    <i r="4">
      <x v="2406"/>
      <x v="611"/>
    </i>
    <i r="4">
      <x v="2418"/>
      <x v="611"/>
    </i>
    <i>
      <x v="202"/>
      <x v="3"/>
      <x v="2"/>
      <x v="335"/>
      <x v="3443"/>
      <x v="611"/>
    </i>
    <i r="1">
      <x v="20"/>
      <x v="67"/>
      <x v="335"/>
      <x v="3314"/>
      <x v="611"/>
    </i>
    <i r="1">
      <x v="24"/>
      <x v="68"/>
      <x v="335"/>
      <x v="160"/>
      <x v="611"/>
    </i>
    <i r="1">
      <x v="27"/>
      <x v="2"/>
      <x v="335"/>
      <x v="2690"/>
      <x v="611"/>
    </i>
    <i r="4">
      <x v="3443"/>
      <x v="611"/>
    </i>
    <i r="1">
      <x v="40"/>
      <x v="22"/>
      <x v="389"/>
      <x v="3518"/>
      <x v="611"/>
    </i>
    <i r="3">
      <x v="399"/>
      <x v="3142"/>
      <x v="611"/>
    </i>
    <i>
      <x v="203"/>
      <x v="15"/>
      <x v="67"/>
      <x v="334"/>
      <x v="2969"/>
      <x v="611"/>
    </i>
    <i r="1">
      <x v="35"/>
      <x v="67"/>
      <x v="334"/>
      <x v="1665"/>
      <x v="611"/>
    </i>
    <i r="1">
      <x v="40"/>
      <x v="22"/>
      <x v="379"/>
      <x v="3537"/>
      <x v="611"/>
    </i>
    <i r="3">
      <x v="403"/>
      <x v="3039"/>
      <x v="611"/>
    </i>
    <i>
      <x v="204"/>
      <x v="3"/>
      <x v="2"/>
      <x v="333"/>
      <x v="3443"/>
      <x v="611"/>
    </i>
    <i r="1">
      <x v="18"/>
      <x v="62"/>
      <x v="333"/>
      <x v="1577"/>
      <x v="611"/>
    </i>
    <i r="1">
      <x v="20"/>
      <x v="67"/>
      <x v="333"/>
      <x v="1367"/>
      <x v="611"/>
    </i>
    <i r="1">
      <x v="25"/>
      <x v="2"/>
      <x v="333"/>
      <x v="758"/>
      <x v="611"/>
    </i>
    <i r="1">
      <x v="27"/>
      <x v="2"/>
      <x v="333"/>
      <x v="2305"/>
      <x v="611"/>
    </i>
    <i r="4">
      <x v="2486"/>
      <x v="611"/>
    </i>
    <i r="4">
      <x v="2690"/>
      <x v="611"/>
    </i>
    <i r="4">
      <x v="2969"/>
      <x v="611"/>
    </i>
    <i r="4">
      <x v="3443"/>
      <x v="611"/>
    </i>
    <i r="1">
      <x v="33"/>
      <x v="17"/>
      <x v="333"/>
      <x v="1256"/>
      <x v="611"/>
    </i>
    <i r="2">
      <x v="19"/>
      <x v="333"/>
      <x v="3208"/>
      <x v="611"/>
    </i>
    <i r="1">
      <x v="35"/>
      <x v="17"/>
      <x v="333"/>
      <x v="1182"/>
      <x v="611"/>
    </i>
    <i r="1">
      <x v="37"/>
      <x v="67"/>
      <x v="333"/>
      <x v="3098"/>
      <x v="611"/>
    </i>
    <i r="1">
      <x v="40"/>
      <x v="2"/>
      <x v="333"/>
      <x v="3209"/>
      <x v="611"/>
    </i>
    <i r="2">
      <x v="14"/>
      <x v="333"/>
      <x v="3142"/>
      <x v="611"/>
    </i>
    <i r="2">
      <x v="17"/>
      <x v="333"/>
      <x v="1766"/>
      <x v="611"/>
    </i>
    <i r="2">
      <x v="18"/>
      <x v="333"/>
      <x v="872"/>
      <x v="611"/>
    </i>
    <i r="4">
      <x v="1535"/>
      <x v="611"/>
    </i>
    <i r="4">
      <x v="1787"/>
      <x v="611"/>
    </i>
    <i r="4">
      <x v="1994"/>
      <x v="611"/>
    </i>
    <i r="4">
      <x v="2401"/>
      <x v="611"/>
    </i>
    <i r="4">
      <x v="2988"/>
      <x v="611"/>
    </i>
    <i r="4">
      <x v="2992"/>
      <x v="611"/>
    </i>
    <i r="2">
      <x v="22"/>
      <x v="382"/>
      <x v="3418"/>
      <x v="611"/>
    </i>
    <i r="3">
      <x v="385"/>
      <x v="3546"/>
      <x v="611"/>
    </i>
    <i r="3">
      <x v="403"/>
      <x v="3039"/>
      <x v="611"/>
    </i>
    <i r="3">
      <x v="418"/>
      <x v="3422"/>
      <x v="611"/>
    </i>
    <i r="3">
      <x v="433"/>
      <x v="3544"/>
      <x v="611"/>
    </i>
    <i r="3">
      <x v="446"/>
      <x v="3460"/>
      <x v="611"/>
    </i>
    <i r="2">
      <x v="67"/>
      <x v="333"/>
      <x v="3341"/>
      <x v="611"/>
    </i>
    <i>
      <x v="205"/>
      <x v="12"/>
      <x v="67"/>
      <x v="332"/>
      <x v="3509"/>
      <x v="611"/>
    </i>
    <i r="1">
      <x v="13"/>
      <x v="67"/>
      <x v="332"/>
      <x v="3393"/>
      <x v="611"/>
    </i>
    <i r="1">
      <x v="27"/>
      <x v="2"/>
      <x v="332"/>
      <x v="3443"/>
      <x v="611"/>
    </i>
    <i r="1">
      <x v="40"/>
      <x v="22"/>
      <x v="387"/>
      <x v="3485"/>
      <x v="611"/>
    </i>
    <i r="3">
      <x v="408"/>
      <x v="3460"/>
      <x v="611"/>
    </i>
    <i r="3">
      <x v="424"/>
      <x v="3418"/>
      <x v="611"/>
    </i>
    <i r="3">
      <x v="432"/>
      <x v="3455"/>
      <x v="611"/>
    </i>
    <i r="3">
      <x v="450"/>
      <x v="3351"/>
      <x v="611"/>
    </i>
    <i>
      <x v="206"/>
      <x/>
      <x v="19"/>
      <x v="331"/>
      <x v="1461"/>
      <x v="611"/>
    </i>
    <i r="1">
      <x v="1"/>
      <x v="19"/>
      <x v="331"/>
      <x v="324"/>
      <x v="611"/>
    </i>
    <i r="1">
      <x v="2"/>
      <x v="17"/>
      <x v="331"/>
      <x v="2046"/>
      <x v="611"/>
    </i>
    <i r="2">
      <x v="19"/>
      <x v="331"/>
      <x v="508"/>
      <x v="611"/>
    </i>
    <i r="1">
      <x v="3"/>
      <x v="2"/>
      <x v="331"/>
      <x v="3443"/>
      <x v="611"/>
    </i>
    <i r="1">
      <x v="12"/>
      <x v="67"/>
      <x v="331"/>
      <x v="3509"/>
      <x v="611"/>
    </i>
    <i r="1">
      <x v="13"/>
      <x v="67"/>
      <x v="331"/>
      <x v="1896"/>
      <x v="611"/>
    </i>
    <i r="1">
      <x v="16"/>
      <x v="67"/>
      <x v="331"/>
      <x v="3083"/>
      <x v="611"/>
    </i>
    <i r="1">
      <x v="18"/>
      <x v="67"/>
      <x v="331"/>
      <x v="1651"/>
      <x v="611"/>
    </i>
    <i r="1">
      <x v="27"/>
      <x v="2"/>
      <x v="331"/>
      <x v="2690"/>
      <x v="611"/>
    </i>
    <i r="4">
      <x v="3209"/>
      <x v="611"/>
    </i>
    <i r="1">
      <x v="28"/>
      <x v="19"/>
      <x v="331"/>
      <x v="2071"/>
      <x v="611"/>
    </i>
    <i r="1">
      <x v="31"/>
      <x v="19"/>
      <x v="331"/>
      <x v="3004"/>
      <x v="611"/>
    </i>
    <i r="1">
      <x v="33"/>
      <x v="17"/>
      <x v="331"/>
      <x v="3203"/>
      <x v="611"/>
    </i>
    <i r="2">
      <x v="19"/>
      <x v="331"/>
      <x v="2322"/>
      <x v="611"/>
    </i>
    <i r="1">
      <x v="37"/>
      <x v="19"/>
      <x v="331"/>
      <x v="1036"/>
      <x v="611"/>
    </i>
    <i r="1">
      <x v="38"/>
      <x v="19"/>
      <x v="331"/>
      <x v="415"/>
      <x v="611"/>
    </i>
    <i r="1">
      <x v="40"/>
      <x v="2"/>
      <x v="331"/>
      <x v="2969"/>
      <x v="611"/>
    </i>
    <i r="2">
      <x v="17"/>
      <x v="331"/>
      <x v="2147"/>
      <x v="611"/>
    </i>
    <i r="4">
      <x v="2923"/>
      <x v="611"/>
    </i>
    <i r="2">
      <x v="18"/>
      <x v="331"/>
      <x v="1266"/>
      <x v="611"/>
    </i>
    <i r="4">
      <x v="2340"/>
      <x v="611"/>
    </i>
    <i r="4">
      <x v="2521"/>
      <x v="611"/>
    </i>
    <i r="4">
      <x v="2979"/>
      <x v="611"/>
    </i>
    <i r="2">
      <x v="22"/>
      <x v="385"/>
      <x v="3460"/>
      <x v="611"/>
    </i>
    <i r="3">
      <x v="387"/>
      <x v="3432"/>
      <x v="611"/>
    </i>
    <i r="3">
      <x v="388"/>
      <x v="3460"/>
      <x v="611"/>
    </i>
    <i r="3">
      <x v="430"/>
      <x v="3460"/>
      <x v="611"/>
    </i>
    <i>
      <x v="207"/>
      <x v="6"/>
      <x v="14"/>
      <x v="330"/>
      <x v="170"/>
      <x v="611"/>
    </i>
    <i r="1">
      <x v="34"/>
      <x v="67"/>
      <x v="330"/>
      <x v="2665"/>
      <x v="611"/>
    </i>
    <i r="1">
      <x v="40"/>
      <x v="22"/>
      <x v="379"/>
      <x v="3546"/>
      <x v="611"/>
    </i>
    <i r="3">
      <x v="431"/>
      <x v="3379"/>
      <x v="611"/>
    </i>
    <i>
      <x v="208"/>
      <x v="2"/>
      <x v="14"/>
      <x v="329"/>
      <x v="2113"/>
      <x v="611"/>
    </i>
    <i r="1">
      <x v="3"/>
      <x v="2"/>
      <x v="329"/>
      <x v="3443"/>
      <x v="611"/>
    </i>
    <i r="1">
      <x v="12"/>
      <x v="67"/>
      <x v="329"/>
      <x v="2811"/>
      <x v="611"/>
    </i>
    <i r="1">
      <x v="16"/>
      <x v="67"/>
      <x v="329"/>
      <x v="3493"/>
      <x v="611"/>
    </i>
    <i r="1">
      <x v="20"/>
      <x v="68"/>
      <x v="329"/>
      <x v="2305"/>
      <x v="611"/>
    </i>
    <i r="1">
      <x v="27"/>
      <x v="2"/>
      <x v="329"/>
      <x v="2027"/>
      <x v="611"/>
    </i>
    <i r="4">
      <x v="2305"/>
      <x v="611"/>
    </i>
    <i r="4">
      <x v="2486"/>
      <x v="611"/>
    </i>
    <i r="4">
      <x v="2690"/>
      <x v="611"/>
    </i>
    <i r="4">
      <x v="3209"/>
      <x v="611"/>
    </i>
    <i r="4">
      <x v="3443"/>
      <x v="611"/>
    </i>
    <i r="1">
      <x v="34"/>
      <x v="67"/>
      <x v="329"/>
      <x v="2146"/>
      <x v="611"/>
    </i>
    <i r="1">
      <x v="35"/>
      <x v="67"/>
      <x v="329"/>
      <x v="2689"/>
      <x v="611"/>
    </i>
    <i r="2">
      <x v="68"/>
      <x v="329"/>
      <x v="844"/>
      <x v="611"/>
    </i>
    <i r="1">
      <x v="40"/>
      <x v="17"/>
      <x v="329"/>
      <x v="1814"/>
      <x v="611"/>
    </i>
    <i r="2">
      <x v="22"/>
      <x v="379"/>
      <x v="3418"/>
      <x v="611"/>
    </i>
    <i r="3">
      <x v="380"/>
      <x v="3142"/>
      <x v="611"/>
    </i>
    <i r="3">
      <x v="418"/>
      <x v="2896"/>
      <x v="611"/>
    </i>
    <i r="3">
      <x v="422"/>
      <x v="3455"/>
      <x v="611"/>
    </i>
    <i r="3">
      <x v="434"/>
      <x v="3409"/>
      <x v="611"/>
    </i>
    <i r="3">
      <x v="438"/>
      <x v="3339"/>
      <x v="611"/>
    </i>
    <i r="2">
      <x v="67"/>
      <x v="329"/>
      <x v="1301"/>
      <x v="611"/>
    </i>
    <i r="4">
      <x v="2774"/>
      <x v="611"/>
    </i>
    <i r="4">
      <x v="3341"/>
      <x v="611"/>
    </i>
    <i>
      <x v="209"/>
      <x v="3"/>
      <x v="2"/>
      <x v="328"/>
      <x v="3443"/>
      <x v="611"/>
    </i>
    <i r="1">
      <x v="13"/>
      <x v="67"/>
      <x v="328"/>
      <x v="2027"/>
      <x v="611"/>
    </i>
    <i r="2">
      <x v="68"/>
      <x v="328"/>
      <x v="76"/>
      <x v="611"/>
    </i>
    <i r="1">
      <x v="16"/>
      <x v="18"/>
      <x v="328"/>
      <x v="2317"/>
      <x v="611"/>
    </i>
    <i r="1">
      <x v="24"/>
      <x v="19"/>
      <x v="328"/>
      <x v="2491"/>
      <x v="611"/>
    </i>
    <i r="1">
      <x v="27"/>
      <x v="2"/>
      <x v="328"/>
      <x v="2690"/>
      <x v="611"/>
    </i>
    <i r="4">
      <x v="3209"/>
      <x v="611"/>
    </i>
    <i r="1">
      <x v="32"/>
      <x v="67"/>
      <x v="328"/>
      <x v="1191"/>
      <x v="611"/>
    </i>
    <i r="1">
      <x v="35"/>
      <x v="17"/>
      <x v="328"/>
      <x v="3081"/>
      <x v="611"/>
    </i>
    <i r="1">
      <x v="40"/>
      <x v="17"/>
      <x v="328"/>
      <x v="3259"/>
      <x v="611"/>
    </i>
    <i r="2">
      <x v="18"/>
      <x v="328"/>
      <x v="1047"/>
      <x v="611"/>
    </i>
    <i r="4">
      <x v="1049"/>
      <x v="611"/>
    </i>
    <i r="4">
      <x v="1572"/>
      <x v="611"/>
    </i>
    <i r="4">
      <x v="2269"/>
      <x v="611"/>
    </i>
    <i r="4">
      <x v="2949"/>
      <x v="611"/>
    </i>
    <i r="4">
      <x v="3383"/>
      <x v="611"/>
    </i>
    <i r="2">
      <x v="22"/>
      <x v="378"/>
      <x v="3387"/>
      <x v="611"/>
    </i>
    <i r="3">
      <x v="381"/>
      <x v="3351"/>
      <x v="611"/>
    </i>
    <i r="3">
      <x v="385"/>
      <x v="3460"/>
      <x v="611"/>
    </i>
    <i r="3">
      <x v="407"/>
      <x v="3418"/>
      <x v="611"/>
    </i>
    <i r="3">
      <x v="416"/>
      <x v="2486"/>
      <x v="611"/>
    </i>
    <i r="3">
      <x v="429"/>
      <x v="3087"/>
      <x v="611"/>
    </i>
    <i r="3">
      <x v="430"/>
      <x v="3544"/>
      <x v="611"/>
    </i>
    <i r="3">
      <x v="441"/>
      <x v="2930"/>
      <x v="611"/>
    </i>
    <i r="3">
      <x v="444"/>
      <x v="2903"/>
      <x v="611"/>
    </i>
    <i r="3">
      <x v="449"/>
      <x v="3387"/>
      <x v="611"/>
    </i>
    <i>
      <x v="210"/>
      <x v="9"/>
      <x v="14"/>
      <x v="327"/>
      <x v="323"/>
      <x v="611"/>
    </i>
    <i r="1">
      <x v="13"/>
      <x v="67"/>
      <x v="327"/>
      <x v="3443"/>
      <x v="611"/>
    </i>
    <i r="2">
      <x v="68"/>
      <x v="327"/>
      <x v="662"/>
      <x v="611"/>
    </i>
    <i r="1">
      <x v="15"/>
      <x v="67"/>
      <x v="327"/>
      <x v="3512"/>
      <x v="611"/>
    </i>
    <i r="1">
      <x v="20"/>
      <x v="14"/>
      <x v="327"/>
      <x v="2930"/>
      <x v="611"/>
    </i>
    <i r="1">
      <x v="24"/>
      <x v="67"/>
      <x v="327"/>
      <x v="3072"/>
      <x v="611"/>
    </i>
    <i r="1">
      <x v="25"/>
      <x v="2"/>
      <x v="327"/>
      <x v="1958"/>
      <x v="611"/>
    </i>
    <i r="1">
      <x v="27"/>
      <x v="2"/>
      <x v="327"/>
      <x v="2305"/>
      <x v="611"/>
    </i>
    <i r="4">
      <x v="2486"/>
      <x v="611"/>
    </i>
    <i r="4">
      <x v="3443"/>
      <x v="611"/>
    </i>
    <i r="1">
      <x v="40"/>
      <x v="22"/>
      <x v="388"/>
      <x v="3460"/>
      <x v="611"/>
    </i>
    <i r="3">
      <x v="393"/>
      <x v="3460"/>
      <x v="611"/>
    </i>
    <i r="3">
      <x v="396"/>
      <x v="3458"/>
      <x v="611"/>
    </i>
    <i r="3">
      <x v="402"/>
      <x v="3418"/>
      <x v="611"/>
    </i>
    <i r="3">
      <x v="433"/>
      <x v="3418"/>
      <x v="611"/>
    </i>
    <i r="3">
      <x v="443"/>
      <x v="3418"/>
      <x v="611"/>
    </i>
    <i r="3">
      <x v="449"/>
      <x v="3387"/>
      <x v="611"/>
    </i>
    <i r="3">
      <x v="450"/>
      <x v="3509"/>
      <x v="611"/>
    </i>
    <i>
      <x v="211"/>
      <x v="13"/>
      <x v="19"/>
      <x v="326"/>
      <x v="3564"/>
      <x v="607"/>
    </i>
    <i r="1">
      <x v="27"/>
      <x v="2"/>
      <x v="326"/>
      <x v="3209"/>
      <x v="611"/>
    </i>
    <i r="4">
      <x v="3443"/>
      <x v="611"/>
    </i>
    <i r="1">
      <x v="40"/>
      <x v="22"/>
      <x v="397"/>
      <x v="3134"/>
      <x v="611"/>
    </i>
    <i r="3">
      <x v="402"/>
      <x v="3467"/>
      <x v="611"/>
    </i>
    <i r="3">
      <x v="407"/>
      <x v="3418"/>
      <x v="611"/>
    </i>
    <i r="3">
      <x v="421"/>
      <x v="3544"/>
      <x v="611"/>
    </i>
    <i r="3">
      <x v="427"/>
      <x v="3537"/>
      <x v="611"/>
    </i>
    <i r="3">
      <x v="432"/>
      <x v="3455"/>
      <x v="611"/>
    </i>
    <i r="3">
      <x v="434"/>
      <x v="1498"/>
      <x v="611"/>
    </i>
    <i>
      <x v="212"/>
      <x v="1"/>
      <x v="17"/>
      <x v="325"/>
      <x v="1754"/>
      <x v="611"/>
    </i>
    <i r="2">
      <x v="19"/>
      <x v="325"/>
      <x v="1185"/>
      <x v="611"/>
    </i>
    <i r="1">
      <x v="12"/>
      <x v="67"/>
      <x v="325"/>
      <x v="3393"/>
      <x v="611"/>
    </i>
    <i r="1">
      <x v="13"/>
      <x v="14"/>
      <x v="325"/>
      <x v="3234"/>
      <x v="611"/>
    </i>
    <i r="2">
      <x v="67"/>
      <x v="325"/>
      <x v="3080"/>
      <x v="611"/>
    </i>
    <i r="1">
      <x v="16"/>
      <x v="17"/>
      <x v="325"/>
      <x v="2839"/>
      <x v="611"/>
    </i>
    <i r="1">
      <x v="24"/>
      <x v="18"/>
      <x v="325"/>
      <x v="2138"/>
      <x v="611"/>
    </i>
    <i r="2">
      <x v="68"/>
      <x v="325"/>
      <x v="164"/>
      <x v="611"/>
    </i>
    <i r="1">
      <x v="27"/>
      <x v="2"/>
      <x v="325"/>
      <x v="3209"/>
      <x v="611"/>
    </i>
    <i r="1">
      <x v="32"/>
      <x v="67"/>
      <x v="325"/>
      <x v="916"/>
      <x v="611"/>
    </i>
    <i r="1">
      <x v="33"/>
      <x v="17"/>
      <x v="325"/>
      <x v="1118"/>
      <x v="611"/>
    </i>
    <i r="1">
      <x v="35"/>
      <x v="67"/>
      <x v="325"/>
      <x v="1737"/>
      <x v="611"/>
    </i>
    <i r="1">
      <x v="40"/>
      <x v="17"/>
      <x v="325"/>
      <x v="2437"/>
      <x v="611"/>
    </i>
    <i r="2">
      <x v="18"/>
      <x v="325"/>
      <x v="2373"/>
      <x v="611"/>
    </i>
    <i r="4">
      <x v="2507"/>
      <x v="611"/>
    </i>
    <i r="4">
      <x v="2995"/>
      <x v="611"/>
    </i>
    <i r="4">
      <x v="3152"/>
      <x v="611"/>
    </i>
    <i r="2">
      <x v="22"/>
      <x v="376"/>
      <x v="3355"/>
      <x v="611"/>
    </i>
    <i r="3">
      <x v="388"/>
      <x v="3539"/>
      <x v="611"/>
    </i>
    <i r="3">
      <x v="392"/>
      <x v="3528"/>
      <x v="611"/>
    </i>
    <i r="3">
      <x v="402"/>
      <x v="3418"/>
      <x v="611"/>
    </i>
    <i r="3">
      <x v="405"/>
      <x v="3537"/>
      <x v="611"/>
    </i>
    <i r="3">
      <x v="414"/>
      <x v="3002"/>
      <x v="611"/>
    </i>
    <i r="3">
      <x v="428"/>
      <x v="3323"/>
      <x v="611"/>
    </i>
    <i r="3">
      <x v="429"/>
      <x v="3387"/>
      <x v="611"/>
    </i>
    <i>
      <x v="213"/>
      <x v="2"/>
      <x v="41"/>
      <x v="324"/>
      <x v="711"/>
      <x v="611"/>
    </i>
    <i r="1">
      <x v="3"/>
      <x v="2"/>
      <x v="323"/>
      <x v="3443"/>
      <x v="611"/>
    </i>
    <i r="2">
      <x v="41"/>
      <x v="324"/>
      <x v="1174"/>
      <x v="611"/>
    </i>
    <i r="4">
      <x v="2060"/>
      <x v="611"/>
    </i>
    <i r="4">
      <x v="2077"/>
      <x v="611"/>
    </i>
    <i r="4">
      <x v="2145"/>
      <x v="611"/>
    </i>
    <i r="4">
      <x v="2161"/>
      <x v="611"/>
    </i>
    <i r="4">
      <x v="2798"/>
      <x v="611"/>
    </i>
    <i r="4">
      <x v="2830"/>
      <x v="611"/>
    </i>
    <i r="4">
      <x v="3047"/>
      <x v="611"/>
    </i>
    <i r="4">
      <x v="3159"/>
      <x v="611"/>
    </i>
    <i r="4">
      <x v="3357"/>
      <x v="611"/>
    </i>
    <i r="4">
      <x v="3370"/>
      <x v="611"/>
    </i>
    <i r="4">
      <x v="3375"/>
      <x v="611"/>
    </i>
    <i r="1">
      <x v="5"/>
      <x v="14"/>
      <x v="323"/>
      <x v="2751"/>
      <x v="611"/>
    </i>
    <i r="1">
      <x v="13"/>
      <x v="67"/>
      <x v="323"/>
      <x v="1881"/>
      <x v="611"/>
    </i>
    <i r="1">
      <x v="16"/>
      <x v="41"/>
      <x v="324"/>
      <x v="1188"/>
      <x v="611"/>
    </i>
    <i r="2">
      <x v="67"/>
      <x v="323"/>
      <x v="777"/>
      <x v="611"/>
    </i>
    <i r="1">
      <x v="18"/>
      <x v="41"/>
      <x v="324"/>
      <x v="1040"/>
      <x v="611"/>
    </i>
    <i r="1">
      <x v="20"/>
      <x v="2"/>
      <x v="323"/>
      <x v="2969"/>
      <x v="611"/>
    </i>
    <i r="2">
      <x v="67"/>
      <x v="323"/>
      <x v="3399"/>
      <x v="611"/>
    </i>
    <i r="1">
      <x v="22"/>
      <x v="41"/>
      <x v="324"/>
      <x v="1671"/>
      <x v="611"/>
    </i>
    <i r="1">
      <x v="27"/>
      <x v="2"/>
      <x v="323"/>
      <x v="2305"/>
      <x v="611"/>
    </i>
    <i r="4">
      <x v="2690"/>
      <x v="611"/>
    </i>
    <i r="4">
      <x v="2969"/>
      <x v="611"/>
    </i>
    <i r="4">
      <x v="3209"/>
      <x v="611"/>
    </i>
    <i r="4">
      <x v="3443"/>
      <x v="611"/>
    </i>
    <i r="2">
      <x v="41"/>
      <x v="324"/>
      <x v="254"/>
      <x v="611"/>
    </i>
    <i r="4">
      <x v="264"/>
      <x v="611"/>
    </i>
    <i r="4">
      <x v="306"/>
      <x v="611"/>
    </i>
    <i r="4">
      <x v="310"/>
      <x v="611"/>
    </i>
    <i r="4">
      <x v="405"/>
      <x v="611"/>
    </i>
    <i r="4">
      <x v="465"/>
      <x v="611"/>
    </i>
    <i r="4">
      <x v="589"/>
      <x v="611"/>
    </i>
    <i r="4">
      <x v="629"/>
      <x v="611"/>
    </i>
    <i r="4">
      <x v="728"/>
      <x v="611"/>
    </i>
    <i r="4">
      <x v="741"/>
      <x v="611"/>
    </i>
    <i r="4">
      <x v="783"/>
      <x v="611"/>
    </i>
    <i r="4">
      <x v="893"/>
      <x v="611"/>
    </i>
    <i r="4">
      <x v="922"/>
      <x v="611"/>
    </i>
    <i r="4">
      <x v="960"/>
      <x v="611"/>
    </i>
    <i r="4">
      <x v="1160"/>
      <x v="611"/>
    </i>
    <i r="4">
      <x v="1276"/>
      <x v="611"/>
    </i>
    <i r="4">
      <x v="1360"/>
      <x v="611"/>
    </i>
    <i r="4">
      <x v="1369"/>
      <x v="611"/>
    </i>
    <i r="4">
      <x v="1564"/>
      <x v="611"/>
    </i>
    <i r="4">
      <x v="1589"/>
      <x v="611"/>
    </i>
    <i r="4">
      <x v="2324"/>
      <x v="611"/>
    </i>
    <i r="4">
      <x v="2351"/>
      <x v="611"/>
    </i>
    <i r="4">
      <x v="2368"/>
      <x v="611"/>
    </i>
    <i r="4">
      <x v="3327"/>
      <x v="611"/>
    </i>
    <i r="4">
      <x v="3384"/>
      <x v="611"/>
    </i>
    <i r="1">
      <x v="34"/>
      <x v="67"/>
      <x v="323"/>
      <x v="2617"/>
      <x v="611"/>
    </i>
    <i r="1">
      <x v="37"/>
      <x v="41"/>
      <x v="324"/>
      <x v="1578"/>
      <x v="611"/>
    </i>
    <i r="1">
      <x v="38"/>
      <x v="41"/>
      <x v="324"/>
      <x v="174"/>
      <x v="611"/>
    </i>
    <i r="1">
      <x v="40"/>
      <x v="2"/>
      <x v="323"/>
      <x v="3443"/>
      <x v="611"/>
    </i>
    <i r="2">
      <x v="22"/>
      <x v="388"/>
      <x v="3524"/>
      <x v="611"/>
    </i>
    <i r="3">
      <x v="399"/>
      <x v="3534"/>
      <x v="611"/>
    </i>
    <i r="3">
      <x v="441"/>
      <x v="2930"/>
      <x v="611"/>
    </i>
    <i r="2">
      <x v="41"/>
      <x v="324"/>
      <x v="2375"/>
      <x v="611"/>
    </i>
    <i r="4">
      <x v="2397"/>
      <x v="611"/>
    </i>
    <i r="4">
      <x v="3068"/>
      <x v="611"/>
    </i>
    <i>
      <x v="214"/>
      <x v="2"/>
      <x v="2"/>
      <x v="322"/>
      <x v="1869"/>
      <x v="611"/>
    </i>
    <i r="1">
      <x v="12"/>
      <x v="67"/>
      <x v="322"/>
      <x v="1085"/>
      <x v="611"/>
    </i>
    <i r="1">
      <x v="14"/>
      <x v="18"/>
      <x v="322"/>
      <x v="1941"/>
      <x v="611"/>
    </i>
    <i r="1">
      <x v="20"/>
      <x v="67"/>
      <x v="322"/>
      <x v="3387"/>
      <x v="611"/>
    </i>
    <i r="1">
      <x v="24"/>
      <x v="18"/>
      <x v="322"/>
      <x v="2883"/>
      <x v="611"/>
    </i>
    <i r="2">
      <x v="19"/>
      <x v="322"/>
      <x v="2135"/>
      <x v="611"/>
    </i>
    <i r="2">
      <x v="63"/>
      <x v="371"/>
      <x v="3564"/>
      <x v="14"/>
    </i>
    <i r="2">
      <x v="67"/>
      <x v="322"/>
      <x v="637"/>
      <x v="611"/>
    </i>
    <i r="1">
      <x v="27"/>
      <x v="2"/>
      <x v="322"/>
      <x v="3443"/>
      <x v="611"/>
    </i>
    <i r="1">
      <x v="31"/>
      <x v="18"/>
      <x v="322"/>
      <x v="2008"/>
      <x v="611"/>
    </i>
    <i r="1">
      <x v="35"/>
      <x v="67"/>
      <x v="322"/>
      <x v="353"/>
      <x v="611"/>
    </i>
    <i r="1">
      <x v="38"/>
      <x v="14"/>
      <x v="322"/>
      <x v="2817"/>
      <x v="611"/>
    </i>
    <i r="1">
      <x v="40"/>
      <x v="17"/>
      <x v="322"/>
      <x v="1186"/>
      <x v="611"/>
    </i>
    <i r="4">
      <x v="1450"/>
      <x v="611"/>
    </i>
    <i r="2">
      <x v="18"/>
      <x v="322"/>
      <x v="1775"/>
      <x v="611"/>
    </i>
    <i r="4">
      <x v="1814"/>
      <x v="611"/>
    </i>
    <i r="4">
      <x v="1996"/>
      <x v="611"/>
    </i>
    <i r="4">
      <x v="2181"/>
      <x v="611"/>
    </i>
    <i r="4">
      <x v="2628"/>
      <x v="611"/>
    </i>
    <i r="4">
      <x v="3200"/>
      <x v="611"/>
    </i>
    <i r="4">
      <x v="3361"/>
      <x v="611"/>
    </i>
    <i r="2">
      <x v="22"/>
      <x v="445"/>
      <x v="3403"/>
      <x v="611"/>
    </i>
    <i r="2">
      <x v="67"/>
      <x v="322"/>
      <x v="1073"/>
      <x v="611"/>
    </i>
    <i r="4">
      <x v="2513"/>
      <x v="611"/>
    </i>
    <i>
      <x v="215"/>
      <x v="3"/>
      <x v="2"/>
      <x v="320"/>
      <x v="3209"/>
      <x v="611"/>
    </i>
    <i r="4">
      <x v="3443"/>
      <x v="611"/>
    </i>
    <i r="1">
      <x v="20"/>
      <x v="14"/>
      <x v="320"/>
      <x v="1909"/>
      <x v="611"/>
    </i>
    <i r="1">
      <x v="24"/>
      <x v="17"/>
      <x v="320"/>
      <x v="2390"/>
      <x v="611"/>
    </i>
    <i r="1">
      <x v="27"/>
      <x v="2"/>
      <x v="320"/>
      <x v="2690"/>
      <x v="611"/>
    </i>
    <i r="4">
      <x v="2969"/>
      <x v="611"/>
    </i>
    <i r="2">
      <x v="54"/>
      <x v="321"/>
      <x v="1863"/>
      <x v="611"/>
    </i>
    <i r="1">
      <x v="40"/>
      <x v="14"/>
      <x v="320"/>
      <x v="2321"/>
      <x v="611"/>
    </i>
    <i r="2">
      <x v="17"/>
      <x v="320"/>
      <x v="2505"/>
      <x v="611"/>
    </i>
    <i r="2">
      <x v="18"/>
      <x v="320"/>
      <x v="2971"/>
      <x v="611"/>
    </i>
    <i r="2">
      <x v="22"/>
      <x v="411"/>
      <x v="2817"/>
      <x v="611"/>
    </i>
    <i r="2">
      <x v="67"/>
      <x v="320"/>
      <x v="2230"/>
      <x v="611"/>
    </i>
    <i>
      <x v="216"/>
      <x v="40"/>
      <x v="22"/>
      <x v="430"/>
      <x v="3460"/>
      <x v="611"/>
    </i>
    <i t="grand">
      <x/>
    </i>
  </rowItems>
  <colItems count="1">
    <i/>
  </colItems>
  <pageFields count="3">
    <pageField fld="4" item="1" hier="-1"/>
    <pageField fld="0" hier="-1"/>
    <pageField fld="2"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2" name="Tabla2" displayName="Tabla2" ref="A1:L8162" totalsRowShown="0">
  <autoFilter ref="A1:L8162"/>
  <sortState ref="A2:L8162">
    <sortCondition descending="1" ref="C1:C8162"/>
  </sortState>
  <tableColumns count="12">
    <tableColumn id="1" name="Oficina"/>
    <tableColumn id="2" name="Fecha" dataDxfId="2"/>
    <tableColumn id="3" name="MesNum"/>
    <tableColumn id="4" name="Mes"/>
    <tableColumn id="5" name="Año"/>
    <tableColumn id="6" name="Area"/>
    <tableColumn id="7" name="Asiento"/>
    <tableColumn id="8" name="Comprobante"/>
    <tableColumn id="9" name="Debito"/>
    <tableColumn id="10" name="Credito"/>
    <tableColumn id="11" name="Sucursal"/>
    <tableColumn id="12" name="Cuenta"/>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comments" Target="../comments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B2:N39"/>
  <sheetViews>
    <sheetView showGridLines="0" tabSelected="1" zoomScale="115" zoomScaleNormal="115" workbookViewId="0">
      <selection activeCell="N2" sqref="N2"/>
    </sheetView>
  </sheetViews>
  <sheetFormatPr baseColWidth="10" defaultRowHeight="12.75" x14ac:dyDescent="0.2"/>
  <cols>
    <col min="1" max="1" width="1.42578125" style="50" customWidth="1"/>
    <col min="2" max="13" width="11.42578125" style="50"/>
    <col min="14" max="14" width="19.85546875" style="50" customWidth="1"/>
    <col min="15" max="256" width="11.42578125" style="50"/>
    <col min="257" max="257" width="1.42578125" style="50" customWidth="1"/>
    <col min="258" max="269" width="11.42578125" style="50"/>
    <col min="270" max="270" width="19.85546875" style="50" customWidth="1"/>
    <col min="271" max="512" width="11.42578125" style="50"/>
    <col min="513" max="513" width="1.42578125" style="50" customWidth="1"/>
    <col min="514" max="525" width="11.42578125" style="50"/>
    <col min="526" max="526" width="19.85546875" style="50" customWidth="1"/>
    <col min="527" max="768" width="11.42578125" style="50"/>
    <col min="769" max="769" width="1.42578125" style="50" customWidth="1"/>
    <col min="770" max="781" width="11.42578125" style="50"/>
    <col min="782" max="782" width="19.85546875" style="50" customWidth="1"/>
    <col min="783" max="1024" width="11.42578125" style="50"/>
    <col min="1025" max="1025" width="1.42578125" style="50" customWidth="1"/>
    <col min="1026" max="1037" width="11.42578125" style="50"/>
    <col min="1038" max="1038" width="19.85546875" style="50" customWidth="1"/>
    <col min="1039" max="1280" width="11.42578125" style="50"/>
    <col min="1281" max="1281" width="1.42578125" style="50" customWidth="1"/>
    <col min="1282" max="1293" width="11.42578125" style="50"/>
    <col min="1294" max="1294" width="19.85546875" style="50" customWidth="1"/>
    <col min="1295" max="1536" width="11.42578125" style="50"/>
    <col min="1537" max="1537" width="1.42578125" style="50" customWidth="1"/>
    <col min="1538" max="1549" width="11.42578125" style="50"/>
    <col min="1550" max="1550" width="19.85546875" style="50" customWidth="1"/>
    <col min="1551" max="1792" width="11.42578125" style="50"/>
    <col min="1793" max="1793" width="1.42578125" style="50" customWidth="1"/>
    <col min="1794" max="1805" width="11.42578125" style="50"/>
    <col min="1806" max="1806" width="19.85546875" style="50" customWidth="1"/>
    <col min="1807" max="2048" width="11.42578125" style="50"/>
    <col min="2049" max="2049" width="1.42578125" style="50" customWidth="1"/>
    <col min="2050" max="2061" width="11.42578125" style="50"/>
    <col min="2062" max="2062" width="19.85546875" style="50" customWidth="1"/>
    <col min="2063" max="2304" width="11.42578125" style="50"/>
    <col min="2305" max="2305" width="1.42578125" style="50" customWidth="1"/>
    <col min="2306" max="2317" width="11.42578125" style="50"/>
    <col min="2318" max="2318" width="19.85546875" style="50" customWidth="1"/>
    <col min="2319" max="2560" width="11.42578125" style="50"/>
    <col min="2561" max="2561" width="1.42578125" style="50" customWidth="1"/>
    <col min="2562" max="2573" width="11.42578125" style="50"/>
    <col min="2574" max="2574" width="19.85546875" style="50" customWidth="1"/>
    <col min="2575" max="2816" width="11.42578125" style="50"/>
    <col min="2817" max="2817" width="1.42578125" style="50" customWidth="1"/>
    <col min="2818" max="2829" width="11.42578125" style="50"/>
    <col min="2830" max="2830" width="19.85546875" style="50" customWidth="1"/>
    <col min="2831" max="3072" width="11.42578125" style="50"/>
    <col min="3073" max="3073" width="1.42578125" style="50" customWidth="1"/>
    <col min="3074" max="3085" width="11.42578125" style="50"/>
    <col min="3086" max="3086" width="19.85546875" style="50" customWidth="1"/>
    <col min="3087" max="3328" width="11.42578125" style="50"/>
    <col min="3329" max="3329" width="1.42578125" style="50" customWidth="1"/>
    <col min="3330" max="3341" width="11.42578125" style="50"/>
    <col min="3342" max="3342" width="19.85546875" style="50" customWidth="1"/>
    <col min="3343" max="3584" width="11.42578125" style="50"/>
    <col min="3585" max="3585" width="1.42578125" style="50" customWidth="1"/>
    <col min="3586" max="3597" width="11.42578125" style="50"/>
    <col min="3598" max="3598" width="19.85546875" style="50" customWidth="1"/>
    <col min="3599" max="3840" width="11.42578125" style="50"/>
    <col min="3841" max="3841" width="1.42578125" style="50" customWidth="1"/>
    <col min="3842" max="3853" width="11.42578125" style="50"/>
    <col min="3854" max="3854" width="19.85546875" style="50" customWidth="1"/>
    <col min="3855" max="4096" width="11.42578125" style="50"/>
    <col min="4097" max="4097" width="1.42578125" style="50" customWidth="1"/>
    <col min="4098" max="4109" width="11.42578125" style="50"/>
    <col min="4110" max="4110" width="19.85546875" style="50" customWidth="1"/>
    <col min="4111" max="4352" width="11.42578125" style="50"/>
    <col min="4353" max="4353" width="1.42578125" style="50" customWidth="1"/>
    <col min="4354" max="4365" width="11.42578125" style="50"/>
    <col min="4366" max="4366" width="19.85546875" style="50" customWidth="1"/>
    <col min="4367" max="4608" width="11.42578125" style="50"/>
    <col min="4609" max="4609" width="1.42578125" style="50" customWidth="1"/>
    <col min="4610" max="4621" width="11.42578125" style="50"/>
    <col min="4622" max="4622" width="19.85546875" style="50" customWidth="1"/>
    <col min="4623" max="4864" width="11.42578125" style="50"/>
    <col min="4865" max="4865" width="1.42578125" style="50" customWidth="1"/>
    <col min="4866" max="4877" width="11.42578125" style="50"/>
    <col min="4878" max="4878" width="19.85546875" style="50" customWidth="1"/>
    <col min="4879" max="5120" width="11.42578125" style="50"/>
    <col min="5121" max="5121" width="1.42578125" style="50" customWidth="1"/>
    <col min="5122" max="5133" width="11.42578125" style="50"/>
    <col min="5134" max="5134" width="19.85546875" style="50" customWidth="1"/>
    <col min="5135" max="5376" width="11.42578125" style="50"/>
    <col min="5377" max="5377" width="1.42578125" style="50" customWidth="1"/>
    <col min="5378" max="5389" width="11.42578125" style="50"/>
    <col min="5390" max="5390" width="19.85546875" style="50" customWidth="1"/>
    <col min="5391" max="5632" width="11.42578125" style="50"/>
    <col min="5633" max="5633" width="1.42578125" style="50" customWidth="1"/>
    <col min="5634" max="5645" width="11.42578125" style="50"/>
    <col min="5646" max="5646" width="19.85546875" style="50" customWidth="1"/>
    <col min="5647" max="5888" width="11.42578125" style="50"/>
    <col min="5889" max="5889" width="1.42578125" style="50" customWidth="1"/>
    <col min="5890" max="5901" width="11.42578125" style="50"/>
    <col min="5902" max="5902" width="19.85546875" style="50" customWidth="1"/>
    <col min="5903" max="6144" width="11.42578125" style="50"/>
    <col min="6145" max="6145" width="1.42578125" style="50" customWidth="1"/>
    <col min="6146" max="6157" width="11.42578125" style="50"/>
    <col min="6158" max="6158" width="19.85546875" style="50" customWidth="1"/>
    <col min="6159" max="6400" width="11.42578125" style="50"/>
    <col min="6401" max="6401" width="1.42578125" style="50" customWidth="1"/>
    <col min="6402" max="6413" width="11.42578125" style="50"/>
    <col min="6414" max="6414" width="19.85546875" style="50" customWidth="1"/>
    <col min="6415" max="6656" width="11.42578125" style="50"/>
    <col min="6657" max="6657" width="1.42578125" style="50" customWidth="1"/>
    <col min="6658" max="6669" width="11.42578125" style="50"/>
    <col min="6670" max="6670" width="19.85546875" style="50" customWidth="1"/>
    <col min="6671" max="6912" width="11.42578125" style="50"/>
    <col min="6913" max="6913" width="1.42578125" style="50" customWidth="1"/>
    <col min="6914" max="6925" width="11.42578125" style="50"/>
    <col min="6926" max="6926" width="19.85546875" style="50" customWidth="1"/>
    <col min="6927" max="7168" width="11.42578125" style="50"/>
    <col min="7169" max="7169" width="1.42578125" style="50" customWidth="1"/>
    <col min="7170" max="7181" width="11.42578125" style="50"/>
    <col min="7182" max="7182" width="19.85546875" style="50" customWidth="1"/>
    <col min="7183" max="7424" width="11.42578125" style="50"/>
    <col min="7425" max="7425" width="1.42578125" style="50" customWidth="1"/>
    <col min="7426" max="7437" width="11.42578125" style="50"/>
    <col min="7438" max="7438" width="19.85546875" style="50" customWidth="1"/>
    <col min="7439" max="7680" width="11.42578125" style="50"/>
    <col min="7681" max="7681" width="1.42578125" style="50" customWidth="1"/>
    <col min="7682" max="7693" width="11.42578125" style="50"/>
    <col min="7694" max="7694" width="19.85546875" style="50" customWidth="1"/>
    <col min="7695" max="7936" width="11.42578125" style="50"/>
    <col min="7937" max="7937" width="1.42578125" style="50" customWidth="1"/>
    <col min="7938" max="7949" width="11.42578125" style="50"/>
    <col min="7950" max="7950" width="19.85546875" style="50" customWidth="1"/>
    <col min="7951" max="8192" width="11.42578125" style="50"/>
    <col min="8193" max="8193" width="1.42578125" style="50" customWidth="1"/>
    <col min="8194" max="8205" width="11.42578125" style="50"/>
    <col min="8206" max="8206" width="19.85546875" style="50" customWidth="1"/>
    <col min="8207" max="8448" width="11.42578125" style="50"/>
    <col min="8449" max="8449" width="1.42578125" style="50" customWidth="1"/>
    <col min="8450" max="8461" width="11.42578125" style="50"/>
    <col min="8462" max="8462" width="19.85546875" style="50" customWidth="1"/>
    <col min="8463" max="8704" width="11.42578125" style="50"/>
    <col min="8705" max="8705" width="1.42578125" style="50" customWidth="1"/>
    <col min="8706" max="8717" width="11.42578125" style="50"/>
    <col min="8718" max="8718" width="19.85546875" style="50" customWidth="1"/>
    <col min="8719" max="8960" width="11.42578125" style="50"/>
    <col min="8961" max="8961" width="1.42578125" style="50" customWidth="1"/>
    <col min="8962" max="8973" width="11.42578125" style="50"/>
    <col min="8974" max="8974" width="19.85546875" style="50" customWidth="1"/>
    <col min="8975" max="9216" width="11.42578125" style="50"/>
    <col min="9217" max="9217" width="1.42578125" style="50" customWidth="1"/>
    <col min="9218" max="9229" width="11.42578125" style="50"/>
    <col min="9230" max="9230" width="19.85546875" style="50" customWidth="1"/>
    <col min="9231" max="9472" width="11.42578125" style="50"/>
    <col min="9473" max="9473" width="1.42578125" style="50" customWidth="1"/>
    <col min="9474" max="9485" width="11.42578125" style="50"/>
    <col min="9486" max="9486" width="19.85546875" style="50" customWidth="1"/>
    <col min="9487" max="9728" width="11.42578125" style="50"/>
    <col min="9729" max="9729" width="1.42578125" style="50" customWidth="1"/>
    <col min="9730" max="9741" width="11.42578125" style="50"/>
    <col min="9742" max="9742" width="19.85546875" style="50" customWidth="1"/>
    <col min="9743" max="9984" width="11.42578125" style="50"/>
    <col min="9985" max="9985" width="1.42578125" style="50" customWidth="1"/>
    <col min="9986" max="9997" width="11.42578125" style="50"/>
    <col min="9998" max="9998" width="19.85546875" style="50" customWidth="1"/>
    <col min="9999" max="10240" width="11.42578125" style="50"/>
    <col min="10241" max="10241" width="1.42578125" style="50" customWidth="1"/>
    <col min="10242" max="10253" width="11.42578125" style="50"/>
    <col min="10254" max="10254" width="19.85546875" style="50" customWidth="1"/>
    <col min="10255" max="10496" width="11.42578125" style="50"/>
    <col min="10497" max="10497" width="1.42578125" style="50" customWidth="1"/>
    <col min="10498" max="10509" width="11.42578125" style="50"/>
    <col min="10510" max="10510" width="19.85546875" style="50" customWidth="1"/>
    <col min="10511" max="10752" width="11.42578125" style="50"/>
    <col min="10753" max="10753" width="1.42578125" style="50" customWidth="1"/>
    <col min="10754" max="10765" width="11.42578125" style="50"/>
    <col min="10766" max="10766" width="19.85546875" style="50" customWidth="1"/>
    <col min="10767" max="11008" width="11.42578125" style="50"/>
    <col min="11009" max="11009" width="1.42578125" style="50" customWidth="1"/>
    <col min="11010" max="11021" width="11.42578125" style="50"/>
    <col min="11022" max="11022" width="19.85546875" style="50" customWidth="1"/>
    <col min="11023" max="11264" width="11.42578125" style="50"/>
    <col min="11265" max="11265" width="1.42578125" style="50" customWidth="1"/>
    <col min="11266" max="11277" width="11.42578125" style="50"/>
    <col min="11278" max="11278" width="19.85546875" style="50" customWidth="1"/>
    <col min="11279" max="11520" width="11.42578125" style="50"/>
    <col min="11521" max="11521" width="1.42578125" style="50" customWidth="1"/>
    <col min="11522" max="11533" width="11.42578125" style="50"/>
    <col min="11534" max="11534" width="19.85546875" style="50" customWidth="1"/>
    <col min="11535" max="11776" width="11.42578125" style="50"/>
    <col min="11777" max="11777" width="1.42578125" style="50" customWidth="1"/>
    <col min="11778" max="11789" width="11.42578125" style="50"/>
    <col min="11790" max="11790" width="19.85546875" style="50" customWidth="1"/>
    <col min="11791" max="12032" width="11.42578125" style="50"/>
    <col min="12033" max="12033" width="1.42578125" style="50" customWidth="1"/>
    <col min="12034" max="12045" width="11.42578125" style="50"/>
    <col min="12046" max="12046" width="19.85546875" style="50" customWidth="1"/>
    <col min="12047" max="12288" width="11.42578125" style="50"/>
    <col min="12289" max="12289" width="1.42578125" style="50" customWidth="1"/>
    <col min="12290" max="12301" width="11.42578125" style="50"/>
    <col min="12302" max="12302" width="19.85546875" style="50" customWidth="1"/>
    <col min="12303" max="12544" width="11.42578125" style="50"/>
    <col min="12545" max="12545" width="1.42578125" style="50" customWidth="1"/>
    <col min="12546" max="12557" width="11.42578125" style="50"/>
    <col min="12558" max="12558" width="19.85546875" style="50" customWidth="1"/>
    <col min="12559" max="12800" width="11.42578125" style="50"/>
    <col min="12801" max="12801" width="1.42578125" style="50" customWidth="1"/>
    <col min="12802" max="12813" width="11.42578125" style="50"/>
    <col min="12814" max="12814" width="19.85546875" style="50" customWidth="1"/>
    <col min="12815" max="13056" width="11.42578125" style="50"/>
    <col min="13057" max="13057" width="1.42578125" style="50" customWidth="1"/>
    <col min="13058" max="13069" width="11.42578125" style="50"/>
    <col min="13070" max="13070" width="19.85546875" style="50" customWidth="1"/>
    <col min="13071" max="13312" width="11.42578125" style="50"/>
    <col min="13313" max="13313" width="1.42578125" style="50" customWidth="1"/>
    <col min="13314" max="13325" width="11.42578125" style="50"/>
    <col min="13326" max="13326" width="19.85546875" style="50" customWidth="1"/>
    <col min="13327" max="13568" width="11.42578125" style="50"/>
    <col min="13569" max="13569" width="1.42578125" style="50" customWidth="1"/>
    <col min="13570" max="13581" width="11.42578125" style="50"/>
    <col min="13582" max="13582" width="19.85546875" style="50" customWidth="1"/>
    <col min="13583" max="13824" width="11.42578125" style="50"/>
    <col min="13825" max="13825" width="1.42578125" style="50" customWidth="1"/>
    <col min="13826" max="13837" width="11.42578125" style="50"/>
    <col min="13838" max="13838" width="19.85546875" style="50" customWidth="1"/>
    <col min="13839" max="14080" width="11.42578125" style="50"/>
    <col min="14081" max="14081" width="1.42578125" style="50" customWidth="1"/>
    <col min="14082" max="14093" width="11.42578125" style="50"/>
    <col min="14094" max="14094" width="19.85546875" style="50" customWidth="1"/>
    <col min="14095" max="14336" width="11.42578125" style="50"/>
    <col min="14337" max="14337" width="1.42578125" style="50" customWidth="1"/>
    <col min="14338" max="14349" width="11.42578125" style="50"/>
    <col min="14350" max="14350" width="19.85546875" style="50" customWidth="1"/>
    <col min="14351" max="14592" width="11.42578125" style="50"/>
    <col min="14593" max="14593" width="1.42578125" style="50" customWidth="1"/>
    <col min="14594" max="14605" width="11.42578125" style="50"/>
    <col min="14606" max="14606" width="19.85546875" style="50" customWidth="1"/>
    <col min="14607" max="14848" width="11.42578125" style="50"/>
    <col min="14849" max="14849" width="1.42578125" style="50" customWidth="1"/>
    <col min="14850" max="14861" width="11.42578125" style="50"/>
    <col min="14862" max="14862" width="19.85546875" style="50" customWidth="1"/>
    <col min="14863" max="15104" width="11.42578125" style="50"/>
    <col min="15105" max="15105" width="1.42578125" style="50" customWidth="1"/>
    <col min="15106" max="15117" width="11.42578125" style="50"/>
    <col min="15118" max="15118" width="19.85546875" style="50" customWidth="1"/>
    <col min="15119" max="15360" width="11.42578125" style="50"/>
    <col min="15361" max="15361" width="1.42578125" style="50" customWidth="1"/>
    <col min="15362" max="15373" width="11.42578125" style="50"/>
    <col min="15374" max="15374" width="19.85546875" style="50" customWidth="1"/>
    <col min="15375" max="15616" width="11.42578125" style="50"/>
    <col min="15617" max="15617" width="1.42578125" style="50" customWidth="1"/>
    <col min="15618" max="15629" width="11.42578125" style="50"/>
    <col min="15630" max="15630" width="19.85546875" style="50" customWidth="1"/>
    <col min="15631" max="15872" width="11.42578125" style="50"/>
    <col min="15873" max="15873" width="1.42578125" style="50" customWidth="1"/>
    <col min="15874" max="15885" width="11.42578125" style="50"/>
    <col min="15886" max="15886" width="19.85546875" style="50" customWidth="1"/>
    <col min="15887" max="16128" width="11.42578125" style="50"/>
    <col min="16129" max="16129" width="1.42578125" style="50" customWidth="1"/>
    <col min="16130" max="16141" width="11.42578125" style="50"/>
    <col min="16142" max="16142" width="19.85546875" style="50" customWidth="1"/>
    <col min="16143" max="16384" width="11.42578125" style="50"/>
  </cols>
  <sheetData>
    <row r="2" spans="2:14" ht="32.25" customHeight="1" x14ac:dyDescent="0.25">
      <c r="B2" s="69" t="s">
        <v>49</v>
      </c>
      <c r="M2" s="68" t="s">
        <v>48</v>
      </c>
      <c r="N2" s="67">
        <f ca="1">VALUE(INFO("RELEASE"))</f>
        <v>15</v>
      </c>
    </row>
    <row r="3" spans="2:14" ht="26.25" customHeight="1" x14ac:dyDescent="0.2">
      <c r="B3" s="66" t="s">
        <v>47</v>
      </c>
      <c r="C3" s="65"/>
    </row>
    <row r="4" spans="2:14" ht="14.25" x14ac:dyDescent="0.2">
      <c r="B4" s="64" t="s">
        <v>46</v>
      </c>
    </row>
    <row r="5" spans="2:14" ht="14.25" x14ac:dyDescent="0.2">
      <c r="B5" s="64" t="s">
        <v>45</v>
      </c>
    </row>
    <row r="6" spans="2:14" ht="14.25" x14ac:dyDescent="0.2">
      <c r="B6" s="63"/>
    </row>
    <row r="7" spans="2:14" ht="14.25" x14ac:dyDescent="0.2">
      <c r="B7" s="62" t="str">
        <f ca="1">"Su versión actual de Microsoft Office Excel es "&amp;IF(VALUE(INFO("RELEASE"))&gt;=12,"2007","97-2003")</f>
        <v>Su versión actual de Microsoft Office Excel es 2007</v>
      </c>
    </row>
    <row r="8" spans="2:14" ht="14.25" x14ac:dyDescent="0.2">
      <c r="B8" s="62"/>
    </row>
    <row r="9" spans="2:14" ht="14.25" x14ac:dyDescent="0.2">
      <c r="B9" s="121" t="s">
        <v>44</v>
      </c>
      <c r="C9" s="122"/>
      <c r="D9" s="122"/>
      <c r="E9" s="122"/>
      <c r="F9" s="122"/>
      <c r="G9" s="122"/>
      <c r="H9" s="123"/>
      <c r="I9" s="121" t="s">
        <v>43</v>
      </c>
      <c r="J9" s="122"/>
      <c r="K9" s="122"/>
      <c r="L9" s="122"/>
      <c r="M9" s="122"/>
      <c r="N9" s="122"/>
    </row>
    <row r="10" spans="2:14" ht="10.5" customHeight="1" x14ac:dyDescent="0.2">
      <c r="B10" s="61"/>
      <c r="C10" s="55"/>
      <c r="D10" s="55"/>
      <c r="E10" s="55"/>
      <c r="F10" s="55"/>
      <c r="G10" s="55"/>
      <c r="H10" s="55"/>
      <c r="I10" s="60"/>
      <c r="J10" s="59"/>
      <c r="K10" s="55"/>
      <c r="L10" s="55"/>
      <c r="M10" s="55"/>
      <c r="N10" s="54"/>
    </row>
    <row r="11" spans="2:14" ht="14.25" x14ac:dyDescent="0.2">
      <c r="B11" s="58" t="s">
        <v>42</v>
      </c>
      <c r="C11" s="55"/>
      <c r="D11" s="55"/>
      <c r="E11" s="55"/>
      <c r="F11" s="55"/>
      <c r="G11" s="55"/>
      <c r="H11" s="55"/>
      <c r="I11" s="58" t="s">
        <v>41</v>
      </c>
      <c r="J11" s="55"/>
      <c r="K11" s="55"/>
      <c r="L11" s="55"/>
      <c r="M11" s="55"/>
      <c r="N11" s="54"/>
    </row>
    <row r="12" spans="2:14" ht="14.25" x14ac:dyDescent="0.2">
      <c r="B12" s="58" t="s">
        <v>40</v>
      </c>
      <c r="C12" s="55"/>
      <c r="D12" s="55"/>
      <c r="E12" s="55"/>
      <c r="F12" s="55"/>
      <c r="G12" s="55"/>
      <c r="H12" s="55"/>
      <c r="I12" s="58" t="s">
        <v>39</v>
      </c>
      <c r="J12" s="55"/>
      <c r="K12" s="57"/>
      <c r="L12" s="55"/>
      <c r="M12" s="55"/>
      <c r="N12" s="54"/>
    </row>
    <row r="13" spans="2:14" x14ac:dyDescent="0.2">
      <c r="B13" s="56"/>
      <c r="C13" s="55"/>
      <c r="D13" s="55"/>
      <c r="E13" s="55"/>
      <c r="F13" s="55"/>
      <c r="G13" s="55"/>
      <c r="H13" s="55"/>
      <c r="I13" s="56"/>
      <c r="J13" s="55"/>
      <c r="K13" s="55"/>
      <c r="L13" s="55"/>
      <c r="M13" s="55"/>
      <c r="N13" s="54"/>
    </row>
    <row r="14" spans="2:14" x14ac:dyDescent="0.2">
      <c r="B14" s="56"/>
      <c r="C14" s="55"/>
      <c r="D14" s="55"/>
      <c r="E14" s="55"/>
      <c r="F14" s="55"/>
      <c r="G14" s="55"/>
      <c r="H14" s="55"/>
      <c r="I14" s="56"/>
      <c r="J14" s="55"/>
      <c r="K14" s="55"/>
      <c r="L14" s="55"/>
      <c r="M14" s="55"/>
      <c r="N14" s="54"/>
    </row>
    <row r="15" spans="2:14" x14ac:dyDescent="0.2">
      <c r="B15" s="56"/>
      <c r="C15" s="55"/>
      <c r="D15" s="55"/>
      <c r="E15" s="55"/>
      <c r="F15" s="55"/>
      <c r="G15" s="55"/>
      <c r="H15" s="55"/>
      <c r="I15" s="56"/>
      <c r="J15" s="55"/>
      <c r="K15" s="55"/>
      <c r="L15" s="55"/>
      <c r="M15" s="55"/>
      <c r="N15" s="54"/>
    </row>
    <row r="16" spans="2:14" x14ac:dyDescent="0.2">
      <c r="B16" s="56"/>
      <c r="C16" s="55"/>
      <c r="D16" s="55"/>
      <c r="E16" s="55"/>
      <c r="F16" s="55"/>
      <c r="G16" s="55"/>
      <c r="H16" s="55"/>
      <c r="I16" s="56"/>
      <c r="J16" s="55"/>
      <c r="K16" s="55"/>
      <c r="L16" s="55"/>
      <c r="M16" s="55"/>
      <c r="N16" s="54"/>
    </row>
    <row r="17" spans="2:14" x14ac:dyDescent="0.2">
      <c r="B17" s="56"/>
      <c r="C17" s="55"/>
      <c r="D17" s="55"/>
      <c r="E17" s="55"/>
      <c r="F17" s="55"/>
      <c r="G17" s="55"/>
      <c r="H17" s="55"/>
      <c r="I17" s="56"/>
      <c r="J17" s="55"/>
      <c r="K17" s="55"/>
      <c r="L17" s="55"/>
      <c r="M17" s="55"/>
      <c r="N17" s="54"/>
    </row>
    <row r="18" spans="2:14" x14ac:dyDescent="0.2">
      <c r="B18" s="56"/>
      <c r="C18" s="55"/>
      <c r="D18" s="55"/>
      <c r="E18" s="55"/>
      <c r="F18" s="55"/>
      <c r="G18" s="55"/>
      <c r="H18" s="55"/>
      <c r="I18" s="56"/>
      <c r="J18" s="55"/>
      <c r="K18" s="55"/>
      <c r="L18" s="55"/>
      <c r="M18" s="55"/>
      <c r="N18" s="54"/>
    </row>
    <row r="19" spans="2:14" x14ac:dyDescent="0.2">
      <c r="B19" s="56"/>
      <c r="C19" s="55"/>
      <c r="D19" s="55"/>
      <c r="E19" s="55"/>
      <c r="F19" s="55"/>
      <c r="G19" s="55"/>
      <c r="H19" s="55"/>
      <c r="I19" s="56"/>
      <c r="J19" s="55"/>
      <c r="K19" s="55"/>
      <c r="L19" s="55"/>
      <c r="M19" s="55"/>
      <c r="N19" s="54"/>
    </row>
    <row r="20" spans="2:14" x14ac:dyDescent="0.2">
      <c r="B20" s="56"/>
      <c r="C20" s="55"/>
      <c r="D20" s="55"/>
      <c r="E20" s="55"/>
      <c r="F20" s="55"/>
      <c r="G20" s="55"/>
      <c r="H20" s="55"/>
      <c r="I20" s="56"/>
      <c r="J20" s="55"/>
      <c r="K20" s="55"/>
      <c r="L20" s="55"/>
      <c r="M20" s="55"/>
      <c r="N20" s="54"/>
    </row>
    <row r="21" spans="2:14" x14ac:dyDescent="0.2">
      <c r="B21" s="56"/>
      <c r="C21" s="55"/>
      <c r="D21" s="55"/>
      <c r="E21" s="55"/>
      <c r="F21" s="55"/>
      <c r="G21" s="55"/>
      <c r="H21" s="55"/>
      <c r="I21" s="56"/>
      <c r="J21" s="55"/>
      <c r="K21" s="55"/>
      <c r="L21" s="55"/>
      <c r="M21" s="55"/>
      <c r="N21" s="54"/>
    </row>
    <row r="22" spans="2:14" x14ac:dyDescent="0.2">
      <c r="B22" s="56"/>
      <c r="C22" s="55"/>
      <c r="D22" s="55"/>
      <c r="E22" s="55"/>
      <c r="F22" s="55"/>
      <c r="G22" s="55"/>
      <c r="H22" s="55"/>
      <c r="I22" s="56"/>
      <c r="J22" s="55"/>
      <c r="K22" s="55"/>
      <c r="L22" s="55"/>
      <c r="M22" s="55"/>
      <c r="N22" s="54"/>
    </row>
    <row r="23" spans="2:14" x14ac:dyDescent="0.2">
      <c r="B23" s="56"/>
      <c r="C23" s="55"/>
      <c r="D23" s="55"/>
      <c r="E23" s="55"/>
      <c r="F23" s="55"/>
      <c r="G23" s="55"/>
      <c r="H23" s="55"/>
      <c r="I23" s="56"/>
      <c r="J23" s="55"/>
      <c r="K23" s="55"/>
      <c r="L23" s="55"/>
      <c r="M23" s="55"/>
      <c r="N23" s="54"/>
    </row>
    <row r="24" spans="2:14" x14ac:dyDescent="0.2">
      <c r="B24" s="56"/>
      <c r="C24" s="55"/>
      <c r="D24" s="55"/>
      <c r="E24" s="55"/>
      <c r="F24" s="55"/>
      <c r="G24" s="55"/>
      <c r="H24" s="55"/>
      <c r="I24" s="56"/>
      <c r="J24" s="55"/>
      <c r="K24" s="55"/>
      <c r="L24" s="55"/>
      <c r="M24" s="55"/>
      <c r="N24" s="54"/>
    </row>
    <row r="25" spans="2:14" x14ac:dyDescent="0.2">
      <c r="B25" s="56"/>
      <c r="C25" s="55"/>
      <c r="D25" s="55"/>
      <c r="E25" s="55"/>
      <c r="F25" s="55"/>
      <c r="G25" s="55"/>
      <c r="H25" s="55"/>
      <c r="I25" s="56"/>
      <c r="J25" s="55"/>
      <c r="K25" s="55"/>
      <c r="L25" s="55"/>
      <c r="M25" s="55"/>
      <c r="N25" s="54"/>
    </row>
    <row r="26" spans="2:14" x14ac:dyDescent="0.2">
      <c r="B26" s="56"/>
      <c r="C26" s="55"/>
      <c r="D26" s="55"/>
      <c r="E26" s="55"/>
      <c r="F26" s="55"/>
      <c r="G26" s="55"/>
      <c r="H26" s="55"/>
      <c r="I26" s="56"/>
      <c r="J26" s="55"/>
      <c r="K26" s="55"/>
      <c r="L26" s="55"/>
      <c r="M26" s="55"/>
      <c r="N26" s="54"/>
    </row>
    <row r="27" spans="2:14" x14ac:dyDescent="0.2">
      <c r="B27" s="56"/>
      <c r="C27" s="55"/>
      <c r="D27" s="55"/>
      <c r="E27" s="55"/>
      <c r="F27" s="55"/>
      <c r="G27" s="55"/>
      <c r="H27" s="55"/>
      <c r="I27" s="56"/>
      <c r="J27" s="55"/>
      <c r="K27" s="55"/>
      <c r="L27" s="55"/>
      <c r="M27" s="55"/>
      <c r="N27" s="54"/>
    </row>
    <row r="28" spans="2:14" x14ac:dyDescent="0.2">
      <c r="B28" s="56"/>
      <c r="C28" s="55"/>
      <c r="D28" s="55"/>
      <c r="E28" s="55"/>
      <c r="F28" s="55"/>
      <c r="G28" s="55"/>
      <c r="H28" s="55"/>
      <c r="I28" s="56"/>
      <c r="J28" s="55"/>
      <c r="K28" s="55"/>
      <c r="L28" s="55"/>
      <c r="M28" s="55"/>
      <c r="N28" s="54"/>
    </row>
    <row r="29" spans="2:14" x14ac:dyDescent="0.2">
      <c r="B29" s="56"/>
      <c r="C29" s="55"/>
      <c r="D29" s="55"/>
      <c r="E29" s="55"/>
      <c r="F29" s="55"/>
      <c r="G29" s="55"/>
      <c r="H29" s="55"/>
      <c r="I29" s="56"/>
      <c r="J29" s="55"/>
      <c r="K29" s="55"/>
      <c r="L29" s="55"/>
      <c r="M29" s="55"/>
      <c r="N29" s="54"/>
    </row>
    <row r="30" spans="2:14" x14ac:dyDescent="0.2">
      <c r="B30" s="56"/>
      <c r="C30" s="55"/>
      <c r="D30" s="55"/>
      <c r="E30" s="55"/>
      <c r="F30" s="55"/>
      <c r="G30" s="55"/>
      <c r="H30" s="55"/>
      <c r="I30" s="56"/>
      <c r="J30" s="55"/>
      <c r="K30" s="55"/>
      <c r="L30" s="55"/>
      <c r="M30" s="55"/>
      <c r="N30" s="54"/>
    </row>
    <row r="31" spans="2:14" x14ac:dyDescent="0.2">
      <c r="B31" s="56"/>
      <c r="C31" s="55"/>
      <c r="D31" s="55"/>
      <c r="E31" s="55"/>
      <c r="F31" s="55"/>
      <c r="G31" s="55"/>
      <c r="H31" s="55"/>
      <c r="I31" s="56"/>
      <c r="J31" s="55"/>
      <c r="K31" s="55"/>
      <c r="L31" s="55"/>
      <c r="M31" s="55"/>
      <c r="N31" s="54"/>
    </row>
    <row r="32" spans="2:14" x14ac:dyDescent="0.2">
      <c r="B32" s="56"/>
      <c r="C32" s="55"/>
      <c r="D32" s="55"/>
      <c r="E32" s="55"/>
      <c r="F32" s="55"/>
      <c r="G32" s="55"/>
      <c r="H32" s="55"/>
      <c r="I32" s="56"/>
      <c r="J32" s="55"/>
      <c r="K32" s="55"/>
      <c r="L32" s="55"/>
      <c r="M32" s="55"/>
      <c r="N32" s="54"/>
    </row>
    <row r="33" spans="2:14" x14ac:dyDescent="0.2">
      <c r="B33" s="56"/>
      <c r="C33" s="55"/>
      <c r="D33" s="55"/>
      <c r="E33" s="55"/>
      <c r="F33" s="55"/>
      <c r="G33" s="55"/>
      <c r="H33" s="55"/>
      <c r="I33" s="56"/>
      <c r="J33" s="55"/>
      <c r="K33" s="55"/>
      <c r="L33" s="55"/>
      <c r="M33" s="55"/>
      <c r="N33" s="54"/>
    </row>
    <row r="34" spans="2:14" x14ac:dyDescent="0.2">
      <c r="B34" s="56"/>
      <c r="C34" s="55"/>
      <c r="D34" s="55"/>
      <c r="E34" s="55"/>
      <c r="F34" s="55"/>
      <c r="G34" s="55"/>
      <c r="H34" s="55"/>
      <c r="I34" s="56"/>
      <c r="J34" s="55"/>
      <c r="K34" s="55"/>
      <c r="L34" s="55"/>
      <c r="M34" s="55"/>
      <c r="N34" s="54"/>
    </row>
    <row r="35" spans="2:14" x14ac:dyDescent="0.2">
      <c r="B35" s="56"/>
      <c r="C35" s="55"/>
      <c r="D35" s="55"/>
      <c r="E35" s="55"/>
      <c r="F35" s="55"/>
      <c r="G35" s="55"/>
      <c r="H35" s="55"/>
      <c r="I35" s="56"/>
      <c r="J35" s="55"/>
      <c r="K35" s="55"/>
      <c r="L35" s="55"/>
      <c r="M35" s="55"/>
      <c r="N35" s="54"/>
    </row>
    <row r="36" spans="2:14" x14ac:dyDescent="0.2">
      <c r="B36" s="56"/>
      <c r="C36" s="55"/>
      <c r="D36" s="55"/>
      <c r="E36" s="55"/>
      <c r="F36" s="55"/>
      <c r="G36" s="55"/>
      <c r="H36" s="55"/>
      <c r="I36" s="56"/>
      <c r="J36" s="55"/>
      <c r="K36" s="55"/>
      <c r="L36" s="55"/>
      <c r="M36" s="55"/>
      <c r="N36" s="54"/>
    </row>
    <row r="37" spans="2:14" x14ac:dyDescent="0.2">
      <c r="B37" s="56"/>
      <c r="C37" s="55"/>
      <c r="D37" s="55"/>
      <c r="E37" s="55"/>
      <c r="F37" s="55"/>
      <c r="G37" s="55"/>
      <c r="H37" s="55"/>
      <c r="I37" s="56"/>
      <c r="J37" s="55"/>
      <c r="K37" s="55"/>
      <c r="L37" s="55"/>
      <c r="M37" s="55"/>
      <c r="N37" s="54"/>
    </row>
    <row r="38" spans="2:14" x14ac:dyDescent="0.2">
      <c r="B38" s="56"/>
      <c r="C38" s="55"/>
      <c r="D38" s="55"/>
      <c r="E38" s="55"/>
      <c r="F38" s="55"/>
      <c r="G38" s="55"/>
      <c r="H38" s="55"/>
      <c r="I38" s="56"/>
      <c r="J38" s="55"/>
      <c r="K38" s="55"/>
      <c r="L38" s="55"/>
      <c r="M38" s="55"/>
      <c r="N38" s="54"/>
    </row>
    <row r="39" spans="2:14" x14ac:dyDescent="0.2">
      <c r="B39" s="53"/>
      <c r="C39" s="52"/>
      <c r="D39" s="52"/>
      <c r="E39" s="52"/>
      <c r="F39" s="52"/>
      <c r="G39" s="52"/>
      <c r="H39" s="52"/>
      <c r="I39" s="53"/>
      <c r="J39" s="52"/>
      <c r="K39" s="52"/>
      <c r="L39" s="52"/>
      <c r="M39" s="52"/>
      <c r="N39" s="51"/>
    </row>
  </sheetData>
  <sheetProtection password="CF7A" sheet="1" objects="1" scenarios="1" selectLockedCells="1" selectUnlockedCells="1"/>
  <mergeCells count="2">
    <mergeCell ref="B9:H9"/>
    <mergeCell ref="I9:N9"/>
  </mergeCells>
  <conditionalFormatting sqref="B9:H9">
    <cfRule type="expression" dxfId="15" priority="2" stopIfTrue="1">
      <formula>AND($N$2=12)</formula>
    </cfRule>
  </conditionalFormatting>
  <conditionalFormatting sqref="I9:N9">
    <cfRule type="expression" dxfId="14" priority="1" stopIfTrue="1">
      <formula>AND($N$2&lt;12)</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41"/>
  <sheetViews>
    <sheetView showGridLines="0" topLeftCell="A16" zoomScale="80" zoomScaleNormal="80" workbookViewId="0">
      <selection activeCell="J42" sqref="J42"/>
    </sheetView>
  </sheetViews>
  <sheetFormatPr baseColWidth="10" defaultColWidth="9.140625" defaultRowHeight="15" x14ac:dyDescent="0.25"/>
  <cols>
    <col min="1" max="1" width="2.5703125" customWidth="1"/>
    <col min="2" max="2" width="3.42578125" customWidth="1"/>
    <col min="3" max="3" width="8.42578125" customWidth="1"/>
    <col min="4" max="4" width="8.85546875" customWidth="1"/>
    <col min="5" max="5" width="6.85546875" customWidth="1"/>
    <col min="6" max="6" width="8" customWidth="1"/>
    <col min="7" max="7" width="11.85546875" customWidth="1"/>
    <col min="8" max="8" width="4.85546875" customWidth="1"/>
    <col min="9" max="9" width="6.85546875" customWidth="1"/>
    <col min="10" max="11" width="8" customWidth="1"/>
    <col min="12" max="13" width="6.85546875" customWidth="1"/>
    <col min="14" max="15" width="8" customWidth="1"/>
    <col min="16" max="17" width="6.85546875" customWidth="1"/>
    <col min="18" max="19" width="8" customWidth="1"/>
    <col min="20" max="21" width="6.85546875" customWidth="1"/>
    <col min="22" max="23" width="8" customWidth="1"/>
    <col min="24" max="24" width="6.85546875" customWidth="1"/>
    <col min="25" max="25" width="9.28515625" customWidth="1"/>
    <col min="26" max="26" width="8" customWidth="1"/>
    <col min="27" max="27" width="8.85546875" customWidth="1"/>
    <col min="28" max="28" width="7.42578125" customWidth="1"/>
    <col min="29" max="29" width="3.42578125" customWidth="1"/>
    <col min="30" max="30" width="2.7109375" customWidth="1"/>
  </cols>
  <sheetData>
    <row r="1" spans="1:16382" ht="7.5" customHeight="1" x14ac:dyDescent="0.2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row>
    <row r="2" spans="1:16382" ht="18" customHeight="1" x14ac:dyDescent="0.25">
      <c r="A2" s="71"/>
      <c r="B2" s="71"/>
      <c r="C2" s="71"/>
      <c r="D2" s="71"/>
      <c r="E2" s="71"/>
      <c r="F2" s="71"/>
      <c r="G2" s="71"/>
      <c r="H2" s="71"/>
      <c r="I2" s="71"/>
      <c r="J2" s="71"/>
      <c r="K2" s="71"/>
      <c r="L2" s="71"/>
      <c r="M2" s="71"/>
      <c r="N2" s="71"/>
      <c r="O2" s="71"/>
      <c r="P2" s="71"/>
      <c r="Q2" s="71"/>
      <c r="R2" s="71"/>
      <c r="S2" s="71"/>
      <c r="T2" s="143" t="s">
        <v>740</v>
      </c>
      <c r="U2" s="143"/>
      <c r="V2" s="143"/>
      <c r="W2" s="143"/>
      <c r="X2" s="143"/>
      <c r="Y2" s="71"/>
      <c r="Z2" s="71"/>
      <c r="AA2" s="71"/>
      <c r="AB2" s="71"/>
      <c r="AC2" s="71"/>
      <c r="AD2" s="71"/>
    </row>
    <row r="3" spans="1:16382" ht="8.25" customHeight="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row>
    <row r="4" spans="1:16382" ht="18" customHeight="1" x14ac:dyDescent="0.25">
      <c r="A4" s="71"/>
      <c r="B4" s="71"/>
      <c r="C4" s="71"/>
      <c r="D4" s="71"/>
      <c r="E4" s="71"/>
      <c r="F4" s="71"/>
      <c r="G4" s="71"/>
      <c r="H4" s="71"/>
      <c r="I4" s="71"/>
      <c r="J4" s="71"/>
      <c r="K4" s="71"/>
      <c r="L4" s="71"/>
      <c r="M4" s="71"/>
      <c r="N4" s="71"/>
      <c r="O4" s="71"/>
      <c r="P4" s="71"/>
      <c r="Q4" s="71"/>
      <c r="R4" s="71"/>
      <c r="S4" s="71"/>
      <c r="T4" s="143" t="s">
        <v>237</v>
      </c>
      <c r="U4" s="143"/>
      <c r="V4" s="143"/>
      <c r="W4" s="143"/>
      <c r="X4" s="143"/>
      <c r="Y4" s="71"/>
      <c r="Z4" s="71"/>
      <c r="AA4" s="71"/>
      <c r="AB4" s="71"/>
      <c r="AC4" s="71"/>
      <c r="AD4" s="71"/>
    </row>
    <row r="5" spans="1:16382" s="30" customFormat="1" ht="7.5" customHeight="1" x14ac:dyDescent="0.25">
      <c r="A5" s="70"/>
      <c r="B5" s="70"/>
      <c r="C5" s="70"/>
      <c r="D5" s="70"/>
      <c r="E5" s="70"/>
      <c r="F5" s="70"/>
      <c r="G5" s="70"/>
      <c r="H5" s="70"/>
      <c r="I5" s="70"/>
      <c r="J5" s="70"/>
      <c r="K5" s="70"/>
      <c r="L5" s="70"/>
      <c r="M5" s="70"/>
      <c r="N5" s="70"/>
      <c r="O5" s="70"/>
      <c r="P5" s="70"/>
      <c r="Q5" s="70"/>
      <c r="R5" s="70"/>
      <c r="S5" s="70"/>
      <c r="T5" s="70"/>
      <c r="U5" s="70"/>
      <c r="V5" s="70"/>
      <c r="W5" s="70"/>
      <c r="X5" s="70"/>
      <c r="Y5" s="70"/>
      <c r="Z5" s="70"/>
      <c r="AA5" s="70"/>
      <c r="AB5" s="70"/>
      <c r="AC5" s="70"/>
      <c r="AD5" s="70"/>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c r="XY5" s="11"/>
      <c r="XZ5" s="11"/>
      <c r="YA5" s="11"/>
      <c r="YB5" s="11"/>
      <c r="YC5" s="11"/>
      <c r="YD5" s="11"/>
      <c r="YE5" s="11"/>
      <c r="YF5" s="11"/>
      <c r="YG5" s="11"/>
      <c r="YH5" s="11"/>
      <c r="YI5" s="11"/>
      <c r="YJ5" s="11"/>
      <c r="YK5" s="11"/>
      <c r="YL5" s="11"/>
      <c r="YM5" s="11"/>
      <c r="YN5" s="11"/>
      <c r="YO5" s="11"/>
      <c r="YP5" s="11"/>
      <c r="YQ5" s="11"/>
      <c r="YR5" s="11"/>
      <c r="YS5" s="11"/>
      <c r="YT5" s="11"/>
      <c r="YU5" s="11"/>
      <c r="YV5" s="11"/>
      <c r="YW5" s="11"/>
      <c r="YX5" s="11"/>
      <c r="YY5" s="11"/>
      <c r="YZ5" s="11"/>
      <c r="ZA5" s="11"/>
      <c r="ZB5" s="11"/>
      <c r="ZC5" s="11"/>
      <c r="ZD5" s="11"/>
      <c r="ZE5" s="11"/>
      <c r="ZF5" s="11"/>
      <c r="ZG5" s="11"/>
      <c r="ZH5" s="11"/>
      <c r="ZI5" s="11"/>
      <c r="ZJ5" s="11"/>
      <c r="ZK5" s="11"/>
      <c r="ZL5" s="11"/>
      <c r="ZM5" s="11"/>
      <c r="ZN5" s="11"/>
      <c r="ZO5" s="11"/>
      <c r="ZP5" s="11"/>
      <c r="ZQ5" s="11"/>
      <c r="ZR5" s="11"/>
      <c r="ZS5" s="11"/>
      <c r="ZT5" s="11"/>
      <c r="ZU5" s="11"/>
      <c r="ZV5" s="11"/>
      <c r="ZW5" s="11"/>
      <c r="ZX5" s="11"/>
      <c r="ZY5" s="11"/>
      <c r="ZZ5" s="11"/>
      <c r="AAA5" s="11"/>
      <c r="AAB5" s="11"/>
      <c r="AAC5" s="11"/>
      <c r="AAD5" s="11"/>
      <c r="AAE5" s="11"/>
      <c r="AAF5" s="11"/>
      <c r="AAG5" s="11"/>
      <c r="AAH5" s="11"/>
      <c r="AAI5" s="11"/>
      <c r="AAJ5" s="11"/>
      <c r="AAK5" s="11"/>
      <c r="AAL5" s="11"/>
      <c r="AAM5" s="11"/>
      <c r="AAN5" s="11"/>
      <c r="AAO5" s="11"/>
      <c r="AAP5" s="11"/>
      <c r="AAQ5" s="11"/>
      <c r="AAR5" s="11"/>
      <c r="AAS5" s="11"/>
      <c r="AAT5" s="11"/>
      <c r="AAU5" s="11"/>
      <c r="AAV5" s="11"/>
      <c r="AAW5" s="11"/>
      <c r="AAX5" s="11"/>
      <c r="AAY5" s="11"/>
      <c r="AAZ5" s="11"/>
      <c r="ABA5" s="11"/>
      <c r="ABB5" s="11"/>
      <c r="ABC5" s="11"/>
      <c r="ABD5" s="11"/>
      <c r="ABE5" s="11"/>
      <c r="ABF5" s="11"/>
      <c r="ABG5" s="11"/>
      <c r="ABH5" s="11"/>
      <c r="ABI5" s="11"/>
      <c r="ABJ5" s="11"/>
      <c r="ABK5" s="11"/>
      <c r="ABL5" s="11"/>
      <c r="ABM5" s="11"/>
      <c r="ABN5" s="11"/>
      <c r="ABO5" s="11"/>
      <c r="ABP5" s="11"/>
      <c r="ABQ5" s="11"/>
      <c r="ABR5" s="11"/>
      <c r="ABS5" s="11"/>
      <c r="ABT5" s="11"/>
      <c r="ABU5" s="11"/>
      <c r="ABV5" s="11"/>
      <c r="ABW5" s="11"/>
      <c r="ABX5" s="11"/>
      <c r="ABY5" s="11"/>
      <c r="ABZ5" s="11"/>
      <c r="ACA5" s="11"/>
      <c r="ACB5" s="11"/>
      <c r="ACC5" s="11"/>
      <c r="ACD5" s="11"/>
      <c r="ACE5" s="11"/>
      <c r="ACF5" s="11"/>
      <c r="ACG5" s="11"/>
      <c r="ACH5" s="11"/>
      <c r="ACI5" s="11"/>
      <c r="ACJ5" s="11"/>
      <c r="ACK5" s="11"/>
      <c r="ACL5" s="11"/>
      <c r="ACM5" s="11"/>
      <c r="ACN5" s="11"/>
      <c r="ACO5" s="11"/>
      <c r="ACP5" s="11"/>
      <c r="ACQ5" s="11"/>
      <c r="ACR5" s="11"/>
      <c r="ACS5" s="11"/>
      <c r="ACT5" s="11"/>
      <c r="ACU5" s="11"/>
      <c r="ACV5" s="11"/>
      <c r="ACW5" s="11"/>
      <c r="ACX5" s="11"/>
      <c r="ACY5" s="11"/>
      <c r="ACZ5" s="11"/>
      <c r="ADA5" s="11"/>
      <c r="ADB5" s="11"/>
      <c r="ADC5" s="11"/>
      <c r="ADD5" s="11"/>
      <c r="ADE5" s="11"/>
      <c r="ADF5" s="11"/>
      <c r="ADG5" s="11"/>
      <c r="ADH5" s="11"/>
      <c r="ADI5" s="11"/>
      <c r="ADJ5" s="11"/>
      <c r="ADK5" s="11"/>
      <c r="ADL5" s="11"/>
      <c r="ADM5" s="11"/>
      <c r="ADN5" s="11"/>
      <c r="ADO5" s="11"/>
      <c r="ADP5" s="11"/>
      <c r="ADQ5" s="11"/>
      <c r="ADR5" s="11"/>
      <c r="ADS5" s="11"/>
      <c r="ADT5" s="11"/>
      <c r="ADU5" s="11"/>
      <c r="ADV5" s="11"/>
      <c r="ADW5" s="11"/>
      <c r="ADX5" s="11"/>
      <c r="ADY5" s="11"/>
      <c r="ADZ5" s="11"/>
      <c r="AEA5" s="11"/>
      <c r="AEB5" s="11"/>
      <c r="AEC5" s="11"/>
      <c r="AED5" s="11"/>
      <c r="AEE5" s="11"/>
      <c r="AEF5" s="11"/>
      <c r="AEG5" s="11"/>
      <c r="AEH5" s="11"/>
      <c r="AEI5" s="11"/>
      <c r="AEJ5" s="11"/>
      <c r="AEK5" s="11"/>
      <c r="AEL5" s="11"/>
      <c r="AEM5" s="11"/>
      <c r="AEN5" s="11"/>
      <c r="AEO5" s="11"/>
      <c r="AEP5" s="11"/>
      <c r="AEQ5" s="11"/>
      <c r="AER5" s="11"/>
      <c r="AES5" s="11"/>
      <c r="AET5" s="11"/>
      <c r="AEU5" s="11"/>
      <c r="AEV5" s="11"/>
      <c r="AEW5" s="11"/>
      <c r="AEX5" s="11"/>
      <c r="AEY5" s="11"/>
      <c r="AEZ5" s="11"/>
      <c r="AFA5" s="11"/>
      <c r="AFB5" s="11"/>
      <c r="AFC5" s="11"/>
      <c r="AFD5" s="11"/>
      <c r="AFE5" s="11"/>
      <c r="AFF5" s="11"/>
      <c r="AFG5" s="11"/>
      <c r="AFH5" s="11"/>
      <c r="AFI5" s="11"/>
      <c r="AFJ5" s="11"/>
      <c r="AFK5" s="11"/>
      <c r="AFL5" s="11"/>
      <c r="AFM5" s="11"/>
      <c r="AFN5" s="11"/>
      <c r="AFO5" s="11"/>
      <c r="AFP5" s="11"/>
      <c r="AFQ5" s="11"/>
      <c r="AFR5" s="11"/>
      <c r="AFS5" s="11"/>
      <c r="AFT5" s="11"/>
      <c r="AFU5" s="11"/>
      <c r="AFV5" s="11"/>
      <c r="AFW5" s="11"/>
      <c r="AFX5" s="11"/>
      <c r="AFY5" s="11"/>
      <c r="AFZ5" s="11"/>
      <c r="AGA5" s="11"/>
      <c r="AGB5" s="11"/>
      <c r="AGC5" s="11"/>
      <c r="AGD5" s="11"/>
      <c r="AGE5" s="11"/>
      <c r="AGF5" s="11"/>
      <c r="AGG5" s="11"/>
      <c r="AGH5" s="11"/>
      <c r="AGI5" s="11"/>
      <c r="AGJ5" s="11"/>
      <c r="AGK5" s="11"/>
      <c r="AGL5" s="11"/>
      <c r="AGM5" s="11"/>
      <c r="AGN5" s="11"/>
      <c r="AGO5" s="11"/>
      <c r="AGP5" s="11"/>
      <c r="AGQ5" s="11"/>
      <c r="AGR5" s="11"/>
      <c r="AGS5" s="11"/>
      <c r="AGT5" s="11"/>
      <c r="AGU5" s="11"/>
      <c r="AGV5" s="11"/>
      <c r="AGW5" s="11"/>
      <c r="AGX5" s="11"/>
      <c r="AGY5" s="11"/>
      <c r="AGZ5" s="11"/>
      <c r="AHA5" s="11"/>
      <c r="AHB5" s="11"/>
      <c r="AHC5" s="11"/>
      <c r="AHD5" s="11"/>
      <c r="AHE5" s="11"/>
      <c r="AHF5" s="11"/>
      <c r="AHG5" s="11"/>
      <c r="AHH5" s="11"/>
      <c r="AHI5" s="11"/>
      <c r="AHJ5" s="11"/>
      <c r="AHK5" s="11"/>
      <c r="AHL5" s="11"/>
      <c r="AHM5" s="11"/>
      <c r="AHN5" s="11"/>
      <c r="AHO5" s="11"/>
      <c r="AHP5" s="11"/>
      <c r="AHQ5" s="11"/>
      <c r="AHR5" s="11"/>
      <c r="AHS5" s="11"/>
      <c r="AHT5" s="11"/>
      <c r="AHU5" s="11"/>
      <c r="AHV5" s="11"/>
      <c r="AHW5" s="11"/>
      <c r="AHX5" s="11"/>
      <c r="AHY5" s="11"/>
      <c r="AHZ5" s="11"/>
      <c r="AIA5" s="11"/>
      <c r="AIB5" s="11"/>
      <c r="AIC5" s="11"/>
      <c r="AID5" s="11"/>
      <c r="AIE5" s="11"/>
      <c r="AIF5" s="11"/>
      <c r="AIG5" s="11"/>
      <c r="AIH5" s="11"/>
      <c r="AII5" s="11"/>
      <c r="AIJ5" s="11"/>
      <c r="AIK5" s="11"/>
      <c r="AIL5" s="11"/>
      <c r="AIM5" s="11"/>
      <c r="AIN5" s="11"/>
      <c r="AIO5" s="11"/>
      <c r="AIP5" s="11"/>
      <c r="AIQ5" s="11"/>
      <c r="AIR5" s="11"/>
      <c r="AIS5" s="11"/>
      <c r="AIT5" s="11"/>
      <c r="AIU5" s="11"/>
      <c r="AIV5" s="11"/>
      <c r="AIW5" s="11"/>
      <c r="AIX5" s="11"/>
      <c r="AIY5" s="11"/>
      <c r="AIZ5" s="11"/>
      <c r="AJA5" s="11"/>
      <c r="AJB5" s="11"/>
      <c r="AJC5" s="11"/>
      <c r="AJD5" s="11"/>
      <c r="AJE5" s="11"/>
      <c r="AJF5" s="11"/>
      <c r="AJG5" s="11"/>
      <c r="AJH5" s="11"/>
      <c r="AJI5" s="11"/>
      <c r="AJJ5" s="11"/>
      <c r="AJK5" s="11"/>
      <c r="AJL5" s="11"/>
      <c r="AJM5" s="11"/>
      <c r="AJN5" s="11"/>
      <c r="AJO5" s="11"/>
      <c r="AJP5" s="11"/>
      <c r="AJQ5" s="11"/>
      <c r="AJR5" s="11"/>
      <c r="AJS5" s="11"/>
      <c r="AJT5" s="11"/>
      <c r="AJU5" s="11"/>
      <c r="AJV5" s="11"/>
      <c r="AJW5" s="11"/>
      <c r="AJX5" s="11"/>
      <c r="AJY5" s="11"/>
      <c r="AJZ5" s="11"/>
      <c r="AKA5" s="11"/>
      <c r="AKB5" s="11"/>
      <c r="AKC5" s="11"/>
      <c r="AKD5" s="11"/>
      <c r="AKE5" s="11"/>
      <c r="AKF5" s="11"/>
      <c r="AKG5" s="11"/>
      <c r="AKH5" s="11"/>
      <c r="AKI5" s="11"/>
      <c r="AKJ5" s="11"/>
      <c r="AKK5" s="11"/>
      <c r="AKL5" s="11"/>
      <c r="AKM5" s="11"/>
      <c r="AKN5" s="11"/>
      <c r="AKO5" s="11"/>
      <c r="AKP5" s="11"/>
      <c r="AKQ5" s="11"/>
      <c r="AKR5" s="11"/>
      <c r="AKS5" s="11"/>
      <c r="AKT5" s="11"/>
      <c r="AKU5" s="11"/>
      <c r="AKV5" s="11"/>
      <c r="AKW5" s="11"/>
      <c r="AKX5" s="11"/>
      <c r="AKY5" s="11"/>
      <c r="AKZ5" s="11"/>
      <c r="ALA5" s="11"/>
      <c r="ALB5" s="11"/>
      <c r="ALC5" s="11"/>
      <c r="ALD5" s="11"/>
      <c r="ALE5" s="11"/>
      <c r="ALF5" s="11"/>
      <c r="ALG5" s="11"/>
      <c r="ALH5" s="11"/>
      <c r="ALI5" s="11"/>
      <c r="ALJ5" s="11"/>
      <c r="ALK5" s="11"/>
      <c r="ALL5" s="11"/>
      <c r="ALM5" s="11"/>
      <c r="ALN5" s="11"/>
      <c r="ALO5" s="11"/>
      <c r="ALP5" s="11"/>
      <c r="ALQ5" s="11"/>
      <c r="ALR5" s="11"/>
      <c r="ALS5" s="11"/>
      <c r="ALT5" s="11"/>
      <c r="ALU5" s="11"/>
      <c r="ALV5" s="11"/>
      <c r="ALW5" s="11"/>
      <c r="ALX5" s="11"/>
      <c r="ALY5" s="11"/>
      <c r="ALZ5" s="11"/>
      <c r="AMA5" s="11"/>
      <c r="AMB5" s="11"/>
      <c r="AMC5" s="11"/>
      <c r="AMD5" s="11"/>
      <c r="AME5" s="11"/>
      <c r="AMF5" s="11"/>
      <c r="AMG5" s="11"/>
      <c r="AMH5" s="11"/>
      <c r="AMI5" s="11"/>
      <c r="AMJ5" s="11"/>
      <c r="AMK5" s="11"/>
      <c r="AML5" s="11"/>
      <c r="AMM5" s="11"/>
      <c r="AMN5" s="11"/>
      <c r="AMO5" s="11"/>
      <c r="AMP5" s="11"/>
      <c r="AMQ5" s="11"/>
      <c r="AMR5" s="11"/>
      <c r="AMS5" s="11"/>
      <c r="AMT5" s="11"/>
      <c r="AMU5" s="11"/>
      <c r="AMV5" s="11"/>
      <c r="AMW5" s="11"/>
      <c r="AMX5" s="11"/>
      <c r="AMY5" s="11"/>
      <c r="AMZ5" s="11"/>
      <c r="ANA5" s="11"/>
      <c r="ANB5" s="11"/>
      <c r="ANC5" s="11"/>
      <c r="AND5" s="11"/>
      <c r="ANE5" s="11"/>
      <c r="ANF5" s="11"/>
      <c r="ANG5" s="11"/>
      <c r="ANH5" s="11"/>
      <c r="ANI5" s="11"/>
      <c r="ANJ5" s="11"/>
      <c r="ANK5" s="11"/>
      <c r="ANL5" s="11"/>
      <c r="ANM5" s="11"/>
      <c r="ANN5" s="11"/>
      <c r="ANO5" s="11"/>
      <c r="ANP5" s="11"/>
      <c r="ANQ5" s="11"/>
      <c r="ANR5" s="11"/>
      <c r="ANS5" s="11"/>
      <c r="ANT5" s="11"/>
      <c r="ANU5" s="11"/>
      <c r="ANV5" s="11"/>
      <c r="ANW5" s="11"/>
      <c r="ANX5" s="11"/>
      <c r="ANY5" s="11"/>
      <c r="ANZ5" s="11"/>
      <c r="AOA5" s="11"/>
      <c r="AOB5" s="11"/>
      <c r="AOC5" s="11"/>
      <c r="AOD5" s="11"/>
      <c r="AOE5" s="11"/>
      <c r="AOF5" s="11"/>
      <c r="AOG5" s="11"/>
      <c r="AOH5" s="11"/>
      <c r="AOI5" s="11"/>
      <c r="AOJ5" s="11"/>
      <c r="AOK5" s="11"/>
      <c r="AOL5" s="11"/>
      <c r="AOM5" s="11"/>
      <c r="AON5" s="11"/>
      <c r="AOO5" s="11"/>
      <c r="AOP5" s="11"/>
      <c r="AOQ5" s="11"/>
      <c r="AOR5" s="11"/>
      <c r="AOS5" s="11"/>
      <c r="AOT5" s="11"/>
      <c r="AOU5" s="11"/>
      <c r="AOV5" s="11"/>
      <c r="AOW5" s="11"/>
      <c r="AOX5" s="11"/>
      <c r="AOY5" s="11"/>
      <c r="AOZ5" s="11"/>
      <c r="APA5" s="11"/>
      <c r="APB5" s="11"/>
      <c r="APC5" s="11"/>
      <c r="APD5" s="11"/>
      <c r="APE5" s="11"/>
      <c r="APF5" s="11"/>
      <c r="APG5" s="11"/>
      <c r="APH5" s="11"/>
      <c r="API5" s="11"/>
      <c r="APJ5" s="11"/>
      <c r="APK5" s="11"/>
      <c r="APL5" s="11"/>
      <c r="APM5" s="11"/>
      <c r="APN5" s="11"/>
      <c r="APO5" s="11"/>
      <c r="APP5" s="11"/>
      <c r="APQ5" s="11"/>
      <c r="APR5" s="11"/>
      <c r="APS5" s="11"/>
      <c r="APT5" s="11"/>
      <c r="APU5" s="11"/>
      <c r="APV5" s="11"/>
      <c r="APW5" s="11"/>
      <c r="APX5" s="11"/>
      <c r="APY5" s="11"/>
      <c r="APZ5" s="11"/>
      <c r="AQA5" s="11"/>
      <c r="AQB5" s="11"/>
      <c r="AQC5" s="11"/>
      <c r="AQD5" s="11"/>
      <c r="AQE5" s="11"/>
      <c r="AQF5" s="11"/>
      <c r="AQG5" s="11"/>
      <c r="AQH5" s="11"/>
      <c r="AQI5" s="11"/>
      <c r="AQJ5" s="11"/>
      <c r="AQK5" s="11"/>
      <c r="AQL5" s="11"/>
      <c r="AQM5" s="11"/>
      <c r="AQN5" s="11"/>
      <c r="AQO5" s="11"/>
      <c r="AQP5" s="11"/>
      <c r="AQQ5" s="11"/>
      <c r="AQR5" s="11"/>
      <c r="AQS5" s="11"/>
      <c r="AQT5" s="11"/>
      <c r="AQU5" s="11"/>
      <c r="AQV5" s="11"/>
      <c r="AQW5" s="11"/>
      <c r="AQX5" s="11"/>
      <c r="AQY5" s="11"/>
      <c r="AQZ5" s="11"/>
      <c r="ARA5" s="11"/>
      <c r="ARB5" s="11"/>
      <c r="ARC5" s="11"/>
      <c r="ARD5" s="11"/>
      <c r="ARE5" s="11"/>
      <c r="ARF5" s="11"/>
      <c r="ARG5" s="11"/>
      <c r="ARH5" s="11"/>
      <c r="ARI5" s="11"/>
      <c r="ARJ5" s="11"/>
      <c r="ARK5" s="11"/>
      <c r="ARL5" s="11"/>
      <c r="ARM5" s="11"/>
      <c r="ARN5" s="11"/>
      <c r="ARO5" s="11"/>
      <c r="ARP5" s="11"/>
      <c r="ARQ5" s="11"/>
      <c r="ARR5" s="11"/>
      <c r="ARS5" s="11"/>
      <c r="ART5" s="11"/>
      <c r="ARU5" s="11"/>
      <c r="ARV5" s="11"/>
      <c r="ARW5" s="11"/>
      <c r="ARX5" s="11"/>
      <c r="ARY5" s="11"/>
      <c r="ARZ5" s="11"/>
      <c r="ASA5" s="11"/>
      <c r="ASB5" s="11"/>
      <c r="ASC5" s="11"/>
      <c r="ASD5" s="11"/>
      <c r="ASE5" s="11"/>
      <c r="ASF5" s="11"/>
      <c r="ASG5" s="11"/>
      <c r="ASH5" s="11"/>
      <c r="ASI5" s="11"/>
      <c r="ASJ5" s="11"/>
      <c r="ASK5" s="11"/>
      <c r="ASL5" s="11"/>
      <c r="ASM5" s="11"/>
      <c r="ASN5" s="11"/>
      <c r="ASO5" s="11"/>
      <c r="ASP5" s="11"/>
      <c r="ASQ5" s="11"/>
      <c r="ASR5" s="11"/>
      <c r="ASS5" s="11"/>
      <c r="AST5" s="11"/>
      <c r="ASU5" s="11"/>
      <c r="ASV5" s="11"/>
      <c r="ASW5" s="11"/>
      <c r="ASX5" s="11"/>
      <c r="ASY5" s="11"/>
      <c r="ASZ5" s="11"/>
      <c r="ATA5" s="11"/>
      <c r="ATB5" s="11"/>
      <c r="ATC5" s="11"/>
      <c r="ATD5" s="11"/>
      <c r="ATE5" s="11"/>
      <c r="ATF5" s="11"/>
      <c r="ATG5" s="11"/>
      <c r="ATH5" s="11"/>
      <c r="ATI5" s="11"/>
      <c r="ATJ5" s="11"/>
      <c r="ATK5" s="11"/>
      <c r="ATL5" s="11"/>
      <c r="ATM5" s="11"/>
      <c r="ATN5" s="11"/>
      <c r="ATO5" s="11"/>
      <c r="ATP5" s="11"/>
      <c r="ATQ5" s="11"/>
      <c r="ATR5" s="11"/>
      <c r="ATS5" s="11"/>
      <c r="ATT5" s="11"/>
      <c r="ATU5" s="11"/>
      <c r="ATV5" s="11"/>
      <c r="ATW5" s="11"/>
      <c r="ATX5" s="11"/>
      <c r="ATY5" s="11"/>
      <c r="ATZ5" s="11"/>
      <c r="AUA5" s="11"/>
      <c r="AUB5" s="11"/>
      <c r="AUC5" s="11"/>
      <c r="AUD5" s="11"/>
      <c r="AUE5" s="11"/>
      <c r="AUF5" s="11"/>
      <c r="AUG5" s="11"/>
      <c r="AUH5" s="11"/>
      <c r="AUI5" s="11"/>
      <c r="AUJ5" s="11"/>
      <c r="AUK5" s="11"/>
      <c r="AUL5" s="11"/>
      <c r="AUM5" s="11"/>
      <c r="AUN5" s="11"/>
      <c r="AUO5" s="11"/>
      <c r="AUP5" s="11"/>
      <c r="AUQ5" s="11"/>
      <c r="AUR5" s="11"/>
      <c r="AUS5" s="11"/>
      <c r="AUT5" s="11"/>
      <c r="AUU5" s="11"/>
      <c r="AUV5" s="11"/>
      <c r="AUW5" s="11"/>
      <c r="AUX5" s="11"/>
      <c r="AUY5" s="11"/>
      <c r="AUZ5" s="11"/>
      <c r="AVA5" s="11"/>
      <c r="AVB5" s="11"/>
      <c r="AVC5" s="11"/>
      <c r="AVD5" s="11"/>
      <c r="AVE5" s="11"/>
      <c r="AVF5" s="11"/>
      <c r="AVG5" s="11"/>
      <c r="AVH5" s="11"/>
      <c r="AVI5" s="11"/>
      <c r="AVJ5" s="11"/>
      <c r="AVK5" s="11"/>
      <c r="AVL5" s="11"/>
      <c r="AVM5" s="11"/>
      <c r="AVN5" s="11"/>
      <c r="AVO5" s="11"/>
      <c r="AVP5" s="11"/>
      <c r="AVQ5" s="11"/>
      <c r="AVR5" s="11"/>
      <c r="AVS5" s="11"/>
      <c r="AVT5" s="11"/>
      <c r="AVU5" s="11"/>
      <c r="AVV5" s="11"/>
      <c r="AVW5" s="11"/>
      <c r="AVX5" s="11"/>
      <c r="AVY5" s="11"/>
      <c r="AVZ5" s="11"/>
      <c r="AWA5" s="11"/>
      <c r="AWB5" s="11"/>
      <c r="AWC5" s="11"/>
      <c r="AWD5" s="11"/>
      <c r="AWE5" s="11"/>
      <c r="AWF5" s="11"/>
      <c r="AWG5" s="11"/>
      <c r="AWH5" s="11"/>
      <c r="AWI5" s="11"/>
      <c r="AWJ5" s="11"/>
      <c r="AWK5" s="11"/>
      <c r="AWL5" s="11"/>
      <c r="AWM5" s="11"/>
      <c r="AWN5" s="11"/>
      <c r="AWO5" s="11"/>
      <c r="AWP5" s="11"/>
      <c r="AWQ5" s="11"/>
      <c r="AWR5" s="11"/>
      <c r="AWS5" s="11"/>
      <c r="AWT5" s="11"/>
      <c r="AWU5" s="11"/>
      <c r="AWV5" s="11"/>
      <c r="AWW5" s="11"/>
      <c r="AWX5" s="11"/>
      <c r="AWY5" s="11"/>
      <c r="AWZ5" s="11"/>
      <c r="AXA5" s="11"/>
      <c r="AXB5" s="11"/>
      <c r="AXC5" s="11"/>
      <c r="AXD5" s="11"/>
      <c r="AXE5" s="11"/>
      <c r="AXF5" s="11"/>
      <c r="AXG5" s="11"/>
      <c r="AXH5" s="11"/>
      <c r="AXI5" s="11"/>
      <c r="AXJ5" s="11"/>
      <c r="AXK5" s="11"/>
      <c r="AXL5" s="11"/>
      <c r="AXM5" s="11"/>
      <c r="AXN5" s="11"/>
      <c r="AXO5" s="11"/>
      <c r="AXP5" s="11"/>
      <c r="AXQ5" s="11"/>
      <c r="AXR5" s="11"/>
      <c r="AXS5" s="11"/>
      <c r="AXT5" s="11"/>
      <c r="AXU5" s="11"/>
      <c r="AXV5" s="11"/>
      <c r="AXW5" s="11"/>
      <c r="AXX5" s="11"/>
      <c r="AXY5" s="11"/>
      <c r="AXZ5" s="11"/>
      <c r="AYA5" s="11"/>
      <c r="AYB5" s="11"/>
      <c r="AYC5" s="11"/>
      <c r="AYD5" s="11"/>
      <c r="AYE5" s="11"/>
      <c r="AYF5" s="11"/>
      <c r="AYG5" s="11"/>
      <c r="AYH5" s="11"/>
      <c r="AYI5" s="11"/>
      <c r="AYJ5" s="11"/>
      <c r="AYK5" s="11"/>
      <c r="AYL5" s="11"/>
      <c r="AYM5" s="11"/>
      <c r="AYN5" s="11"/>
      <c r="AYO5" s="11"/>
      <c r="AYP5" s="11"/>
      <c r="AYQ5" s="11"/>
      <c r="AYR5" s="11"/>
      <c r="AYS5" s="11"/>
      <c r="AYT5" s="11"/>
      <c r="AYU5" s="11"/>
      <c r="AYV5" s="11"/>
      <c r="AYW5" s="11"/>
      <c r="AYX5" s="11"/>
      <c r="AYY5" s="11"/>
      <c r="AYZ5" s="11"/>
      <c r="AZA5" s="11"/>
      <c r="AZB5" s="11"/>
      <c r="AZC5" s="11"/>
      <c r="AZD5" s="11"/>
      <c r="AZE5" s="11"/>
      <c r="AZF5" s="11"/>
      <c r="AZG5" s="11"/>
      <c r="AZH5" s="11"/>
      <c r="AZI5" s="11"/>
      <c r="AZJ5" s="11"/>
      <c r="AZK5" s="11"/>
      <c r="AZL5" s="11"/>
      <c r="AZM5" s="11"/>
      <c r="AZN5" s="11"/>
      <c r="AZO5" s="11"/>
      <c r="AZP5" s="11"/>
      <c r="AZQ5" s="11"/>
      <c r="AZR5" s="11"/>
      <c r="AZS5" s="11"/>
      <c r="AZT5" s="11"/>
      <c r="AZU5" s="11"/>
      <c r="AZV5" s="11"/>
      <c r="AZW5" s="11"/>
      <c r="AZX5" s="11"/>
      <c r="AZY5" s="11"/>
      <c r="AZZ5" s="11"/>
      <c r="BAA5" s="11"/>
      <c r="BAB5" s="11"/>
      <c r="BAC5" s="11"/>
      <c r="BAD5" s="11"/>
      <c r="BAE5" s="11"/>
      <c r="BAF5" s="11"/>
      <c r="BAG5" s="11"/>
      <c r="BAH5" s="11"/>
      <c r="BAI5" s="11"/>
      <c r="BAJ5" s="11"/>
      <c r="BAK5" s="11"/>
      <c r="BAL5" s="11"/>
      <c r="BAM5" s="11"/>
      <c r="BAN5" s="11"/>
      <c r="BAO5" s="11"/>
      <c r="BAP5" s="11"/>
      <c r="BAQ5" s="11"/>
      <c r="BAR5" s="11"/>
      <c r="BAS5" s="11"/>
      <c r="BAT5" s="11"/>
      <c r="BAU5" s="11"/>
      <c r="BAV5" s="11"/>
      <c r="BAW5" s="11"/>
      <c r="BAX5" s="11"/>
      <c r="BAY5" s="11"/>
      <c r="BAZ5" s="11"/>
      <c r="BBA5" s="11"/>
      <c r="BBB5" s="11"/>
      <c r="BBC5" s="11"/>
      <c r="BBD5" s="11"/>
      <c r="BBE5" s="11"/>
      <c r="BBF5" s="11"/>
      <c r="BBG5" s="11"/>
      <c r="BBH5" s="11"/>
      <c r="BBI5" s="11"/>
      <c r="BBJ5" s="11"/>
      <c r="BBK5" s="11"/>
      <c r="BBL5" s="11"/>
      <c r="BBM5" s="11"/>
      <c r="BBN5" s="11"/>
      <c r="BBO5" s="11"/>
      <c r="BBP5" s="11"/>
      <c r="BBQ5" s="11"/>
      <c r="BBR5" s="11"/>
      <c r="BBS5" s="11"/>
      <c r="BBT5" s="11"/>
      <c r="BBU5" s="11"/>
      <c r="BBV5" s="11"/>
      <c r="BBW5" s="11"/>
      <c r="BBX5" s="11"/>
      <c r="BBY5" s="11"/>
      <c r="BBZ5" s="11"/>
      <c r="BCA5" s="11"/>
      <c r="BCB5" s="11"/>
      <c r="BCC5" s="11"/>
      <c r="BCD5" s="11"/>
      <c r="BCE5" s="11"/>
      <c r="BCF5" s="11"/>
      <c r="BCG5" s="11"/>
      <c r="BCH5" s="11"/>
      <c r="BCI5" s="11"/>
      <c r="BCJ5" s="11"/>
      <c r="BCK5" s="11"/>
      <c r="BCL5" s="11"/>
      <c r="BCM5" s="11"/>
      <c r="BCN5" s="11"/>
      <c r="BCO5" s="11"/>
      <c r="BCP5" s="11"/>
      <c r="BCQ5" s="11"/>
      <c r="BCR5" s="11"/>
      <c r="BCS5" s="11"/>
      <c r="BCT5" s="11"/>
      <c r="BCU5" s="11"/>
      <c r="BCV5" s="11"/>
      <c r="BCW5" s="11"/>
      <c r="BCX5" s="11"/>
      <c r="BCY5" s="11"/>
      <c r="BCZ5" s="11"/>
      <c r="BDA5" s="11"/>
      <c r="BDB5" s="11"/>
      <c r="BDC5" s="11"/>
      <c r="BDD5" s="11"/>
      <c r="BDE5" s="11"/>
      <c r="BDF5" s="11"/>
      <c r="BDG5" s="11"/>
      <c r="BDH5" s="11"/>
      <c r="BDI5" s="11"/>
      <c r="BDJ5" s="11"/>
      <c r="BDK5" s="11"/>
      <c r="BDL5" s="11"/>
      <c r="BDM5" s="11"/>
      <c r="BDN5" s="11"/>
      <c r="BDO5" s="11"/>
      <c r="BDP5" s="11"/>
      <c r="BDQ5" s="11"/>
      <c r="BDR5" s="11"/>
      <c r="BDS5" s="11"/>
      <c r="BDT5" s="11"/>
      <c r="BDU5" s="11"/>
      <c r="BDV5" s="11"/>
      <c r="BDW5" s="11"/>
      <c r="BDX5" s="11"/>
      <c r="BDY5" s="11"/>
      <c r="BDZ5" s="11"/>
      <c r="BEA5" s="11"/>
      <c r="BEB5" s="11"/>
      <c r="BEC5" s="11"/>
      <c r="BED5" s="11"/>
      <c r="BEE5" s="11"/>
      <c r="BEF5" s="11"/>
      <c r="BEG5" s="11"/>
      <c r="BEH5" s="11"/>
      <c r="BEI5" s="11"/>
      <c r="BEJ5" s="11"/>
      <c r="BEK5" s="11"/>
      <c r="BEL5" s="11"/>
      <c r="BEM5" s="11"/>
      <c r="BEN5" s="11"/>
      <c r="BEO5" s="11"/>
      <c r="BEP5" s="11"/>
      <c r="BEQ5" s="11"/>
      <c r="BER5" s="11"/>
      <c r="BES5" s="11"/>
      <c r="BET5" s="11"/>
      <c r="BEU5" s="11"/>
      <c r="BEV5" s="11"/>
      <c r="BEW5" s="11"/>
      <c r="BEX5" s="11"/>
      <c r="BEY5" s="11"/>
      <c r="BEZ5" s="11"/>
      <c r="BFA5" s="11"/>
      <c r="BFB5" s="11"/>
      <c r="BFC5" s="11"/>
      <c r="BFD5" s="11"/>
      <c r="BFE5" s="11"/>
      <c r="BFF5" s="11"/>
      <c r="BFG5" s="11"/>
      <c r="BFH5" s="11"/>
      <c r="BFI5" s="11"/>
      <c r="BFJ5" s="11"/>
      <c r="BFK5" s="11"/>
      <c r="BFL5" s="11"/>
      <c r="BFM5" s="11"/>
      <c r="BFN5" s="11"/>
      <c r="BFO5" s="11"/>
      <c r="BFP5" s="11"/>
      <c r="BFQ5" s="11"/>
      <c r="BFR5" s="11"/>
      <c r="BFS5" s="11"/>
      <c r="BFT5" s="11"/>
      <c r="BFU5" s="11"/>
      <c r="BFV5" s="11"/>
      <c r="BFW5" s="11"/>
      <c r="BFX5" s="11"/>
      <c r="BFY5" s="11"/>
      <c r="BFZ5" s="11"/>
      <c r="BGA5" s="11"/>
      <c r="BGB5" s="11"/>
      <c r="BGC5" s="11"/>
      <c r="BGD5" s="11"/>
      <c r="BGE5" s="11"/>
      <c r="BGF5" s="11"/>
      <c r="BGG5" s="11"/>
      <c r="BGH5" s="11"/>
      <c r="BGI5" s="11"/>
      <c r="BGJ5" s="11"/>
      <c r="BGK5" s="11"/>
      <c r="BGL5" s="11"/>
      <c r="BGM5" s="11"/>
      <c r="BGN5" s="11"/>
      <c r="BGO5" s="11"/>
      <c r="BGP5" s="11"/>
      <c r="BGQ5" s="11"/>
      <c r="BGR5" s="11"/>
      <c r="BGS5" s="11"/>
      <c r="BGT5" s="11"/>
      <c r="BGU5" s="11"/>
      <c r="BGV5" s="11"/>
      <c r="BGW5" s="11"/>
      <c r="BGX5" s="11"/>
      <c r="BGY5" s="11"/>
      <c r="BGZ5" s="11"/>
      <c r="BHA5" s="11"/>
      <c r="BHB5" s="11"/>
      <c r="BHC5" s="11"/>
      <c r="BHD5" s="11"/>
      <c r="BHE5" s="11"/>
      <c r="BHF5" s="11"/>
      <c r="BHG5" s="11"/>
      <c r="BHH5" s="11"/>
      <c r="BHI5" s="11"/>
      <c r="BHJ5" s="11"/>
      <c r="BHK5" s="11"/>
      <c r="BHL5" s="11"/>
      <c r="BHM5" s="11"/>
      <c r="BHN5" s="11"/>
      <c r="BHO5" s="11"/>
      <c r="BHP5" s="11"/>
      <c r="BHQ5" s="11"/>
      <c r="BHR5" s="11"/>
      <c r="BHS5" s="11"/>
      <c r="BHT5" s="11"/>
      <c r="BHU5" s="11"/>
      <c r="BHV5" s="11"/>
      <c r="BHW5" s="11"/>
      <c r="BHX5" s="11"/>
      <c r="BHY5" s="11"/>
      <c r="BHZ5" s="11"/>
      <c r="BIA5" s="11"/>
      <c r="BIB5" s="11"/>
      <c r="BIC5" s="11"/>
      <c r="BID5" s="11"/>
      <c r="BIE5" s="11"/>
      <c r="BIF5" s="11"/>
      <c r="BIG5" s="11"/>
      <c r="BIH5" s="11"/>
      <c r="BII5" s="11"/>
      <c r="BIJ5" s="11"/>
      <c r="BIK5" s="11"/>
      <c r="BIL5" s="11"/>
      <c r="BIM5" s="11"/>
      <c r="BIN5" s="11"/>
      <c r="BIO5" s="11"/>
      <c r="BIP5" s="11"/>
      <c r="BIQ5" s="11"/>
      <c r="BIR5" s="11"/>
      <c r="BIS5" s="11"/>
      <c r="BIT5" s="11"/>
      <c r="BIU5" s="11"/>
      <c r="BIV5" s="11"/>
      <c r="BIW5" s="11"/>
      <c r="BIX5" s="11"/>
      <c r="BIY5" s="11"/>
      <c r="BIZ5" s="11"/>
      <c r="BJA5" s="11"/>
      <c r="BJB5" s="11"/>
      <c r="BJC5" s="11"/>
      <c r="BJD5" s="11"/>
      <c r="BJE5" s="11"/>
      <c r="BJF5" s="11"/>
      <c r="BJG5" s="11"/>
      <c r="BJH5" s="11"/>
      <c r="BJI5" s="11"/>
      <c r="BJJ5" s="11"/>
      <c r="BJK5" s="11"/>
      <c r="BJL5" s="11"/>
      <c r="BJM5" s="11"/>
      <c r="BJN5" s="11"/>
      <c r="BJO5" s="11"/>
      <c r="BJP5" s="11"/>
      <c r="BJQ5" s="11"/>
      <c r="BJR5" s="11"/>
      <c r="BJS5" s="11"/>
      <c r="BJT5" s="11"/>
      <c r="BJU5" s="11"/>
      <c r="BJV5" s="11"/>
      <c r="BJW5" s="11"/>
      <c r="BJX5" s="11"/>
      <c r="BJY5" s="11"/>
      <c r="BJZ5" s="11"/>
      <c r="BKA5" s="11"/>
      <c r="BKB5" s="11"/>
      <c r="BKC5" s="11"/>
      <c r="BKD5" s="11"/>
      <c r="BKE5" s="11"/>
      <c r="BKF5" s="11"/>
      <c r="BKG5" s="11"/>
      <c r="BKH5" s="11"/>
      <c r="BKI5" s="11"/>
      <c r="BKJ5" s="11"/>
      <c r="BKK5" s="11"/>
      <c r="BKL5" s="11"/>
      <c r="BKM5" s="11"/>
      <c r="BKN5" s="11"/>
      <c r="BKO5" s="11"/>
      <c r="BKP5" s="11"/>
      <c r="BKQ5" s="11"/>
      <c r="BKR5" s="11"/>
      <c r="BKS5" s="11"/>
      <c r="BKT5" s="11"/>
      <c r="BKU5" s="11"/>
      <c r="BKV5" s="11"/>
      <c r="BKW5" s="11"/>
      <c r="BKX5" s="11"/>
      <c r="BKY5" s="11"/>
      <c r="BKZ5" s="11"/>
      <c r="BLA5" s="11"/>
      <c r="BLB5" s="11"/>
      <c r="BLC5" s="11"/>
      <c r="BLD5" s="11"/>
      <c r="BLE5" s="11"/>
      <c r="BLF5" s="11"/>
      <c r="BLG5" s="11"/>
      <c r="BLH5" s="11"/>
      <c r="BLI5" s="11"/>
      <c r="BLJ5" s="11"/>
      <c r="BLK5" s="11"/>
      <c r="BLL5" s="11"/>
      <c r="BLM5" s="11"/>
      <c r="BLN5" s="11"/>
      <c r="BLO5" s="11"/>
      <c r="BLP5" s="11"/>
      <c r="BLQ5" s="11"/>
      <c r="BLR5" s="11"/>
      <c r="BLS5" s="11"/>
      <c r="BLT5" s="11"/>
      <c r="BLU5" s="11"/>
      <c r="BLV5" s="11"/>
      <c r="BLW5" s="11"/>
      <c r="BLX5" s="11"/>
      <c r="BLY5" s="11"/>
      <c r="BLZ5" s="11"/>
      <c r="BMA5" s="11"/>
      <c r="BMB5" s="11"/>
      <c r="BMC5" s="11"/>
      <c r="BMD5" s="11"/>
      <c r="BME5" s="11"/>
      <c r="BMF5" s="11"/>
      <c r="BMG5" s="11"/>
      <c r="BMH5" s="11"/>
      <c r="BMI5" s="11"/>
      <c r="BMJ5" s="11"/>
      <c r="BMK5" s="11"/>
      <c r="BML5" s="11"/>
      <c r="BMM5" s="11"/>
      <c r="BMN5" s="11"/>
      <c r="BMO5" s="11"/>
      <c r="BMP5" s="11"/>
      <c r="BMQ5" s="11"/>
      <c r="BMR5" s="11"/>
      <c r="BMS5" s="11"/>
      <c r="BMT5" s="11"/>
      <c r="BMU5" s="11"/>
      <c r="BMV5" s="11"/>
      <c r="BMW5" s="11"/>
      <c r="BMX5" s="11"/>
      <c r="BMY5" s="11"/>
      <c r="BMZ5" s="11"/>
      <c r="BNA5" s="11"/>
      <c r="BNB5" s="11"/>
      <c r="BNC5" s="11"/>
      <c r="BND5" s="11"/>
      <c r="BNE5" s="11"/>
      <c r="BNF5" s="11"/>
      <c r="BNG5" s="11"/>
      <c r="BNH5" s="11"/>
      <c r="BNI5" s="11"/>
      <c r="BNJ5" s="11"/>
      <c r="BNK5" s="11"/>
      <c r="BNL5" s="11"/>
      <c r="BNM5" s="11"/>
      <c r="BNN5" s="11"/>
      <c r="BNO5" s="11"/>
      <c r="BNP5" s="11"/>
      <c r="BNQ5" s="11"/>
      <c r="BNR5" s="11"/>
      <c r="BNS5" s="11"/>
      <c r="BNT5" s="11"/>
      <c r="BNU5" s="11"/>
      <c r="BNV5" s="11"/>
      <c r="BNW5" s="11"/>
      <c r="BNX5" s="11"/>
      <c r="BNY5" s="11"/>
      <c r="BNZ5" s="11"/>
      <c r="BOA5" s="11"/>
      <c r="BOB5" s="11"/>
      <c r="BOC5" s="11"/>
      <c r="BOD5" s="11"/>
      <c r="BOE5" s="11"/>
      <c r="BOF5" s="11"/>
      <c r="BOG5" s="11"/>
      <c r="BOH5" s="11"/>
      <c r="BOI5" s="11"/>
      <c r="BOJ5" s="11"/>
      <c r="BOK5" s="11"/>
      <c r="BOL5" s="11"/>
      <c r="BOM5" s="11"/>
      <c r="BON5" s="11"/>
      <c r="BOO5" s="11"/>
      <c r="BOP5" s="11"/>
      <c r="BOQ5" s="11"/>
      <c r="BOR5" s="11"/>
      <c r="BOS5" s="11"/>
      <c r="BOT5" s="11"/>
      <c r="BOU5" s="11"/>
      <c r="BOV5" s="11"/>
      <c r="BOW5" s="11"/>
      <c r="BOX5" s="11"/>
      <c r="BOY5" s="11"/>
      <c r="BOZ5" s="11"/>
      <c r="BPA5" s="11"/>
      <c r="BPB5" s="11"/>
      <c r="BPC5" s="11"/>
      <c r="BPD5" s="11"/>
      <c r="BPE5" s="11"/>
      <c r="BPF5" s="11"/>
      <c r="BPG5" s="11"/>
      <c r="BPH5" s="11"/>
      <c r="BPI5" s="11"/>
      <c r="BPJ5" s="11"/>
      <c r="BPK5" s="11"/>
      <c r="BPL5" s="11"/>
      <c r="BPM5" s="11"/>
      <c r="BPN5" s="11"/>
      <c r="BPO5" s="11"/>
      <c r="BPP5" s="11"/>
      <c r="BPQ5" s="11"/>
      <c r="BPR5" s="11"/>
      <c r="BPS5" s="11"/>
      <c r="BPT5" s="11"/>
      <c r="BPU5" s="11"/>
      <c r="BPV5" s="11"/>
      <c r="BPW5" s="11"/>
      <c r="BPX5" s="11"/>
      <c r="BPY5" s="11"/>
      <c r="BPZ5" s="11"/>
      <c r="BQA5" s="11"/>
      <c r="BQB5" s="11"/>
      <c r="BQC5" s="11"/>
      <c r="BQD5" s="11"/>
      <c r="BQE5" s="11"/>
      <c r="BQF5" s="11"/>
      <c r="BQG5" s="11"/>
      <c r="BQH5" s="11"/>
      <c r="BQI5" s="11"/>
      <c r="BQJ5" s="11"/>
      <c r="BQK5" s="11"/>
      <c r="BQL5" s="11"/>
      <c r="BQM5" s="11"/>
      <c r="BQN5" s="11"/>
      <c r="BQO5" s="11"/>
      <c r="BQP5" s="11"/>
      <c r="BQQ5" s="11"/>
      <c r="BQR5" s="11"/>
      <c r="BQS5" s="11"/>
      <c r="BQT5" s="11"/>
      <c r="BQU5" s="11"/>
      <c r="BQV5" s="11"/>
      <c r="BQW5" s="11"/>
      <c r="BQX5" s="11"/>
      <c r="BQY5" s="11"/>
      <c r="BQZ5" s="11"/>
      <c r="BRA5" s="11"/>
      <c r="BRB5" s="11"/>
      <c r="BRC5" s="11"/>
      <c r="BRD5" s="11"/>
      <c r="BRE5" s="11"/>
      <c r="BRF5" s="11"/>
      <c r="BRG5" s="11"/>
      <c r="BRH5" s="11"/>
      <c r="BRI5" s="11"/>
      <c r="BRJ5" s="11"/>
      <c r="BRK5" s="11"/>
      <c r="BRL5" s="11"/>
      <c r="BRM5" s="11"/>
      <c r="BRN5" s="11"/>
      <c r="BRO5" s="11"/>
      <c r="BRP5" s="11"/>
      <c r="BRQ5" s="11"/>
      <c r="BRR5" s="11"/>
      <c r="BRS5" s="11"/>
      <c r="BRT5" s="11"/>
      <c r="BRU5" s="11"/>
      <c r="BRV5" s="11"/>
      <c r="BRW5" s="11"/>
      <c r="BRX5" s="11"/>
      <c r="BRY5" s="11"/>
      <c r="BRZ5" s="11"/>
      <c r="BSA5" s="11"/>
      <c r="BSB5" s="11"/>
      <c r="BSC5" s="11"/>
      <c r="BSD5" s="11"/>
      <c r="BSE5" s="11"/>
      <c r="BSF5" s="11"/>
      <c r="BSG5" s="11"/>
      <c r="BSH5" s="11"/>
      <c r="BSI5" s="11"/>
      <c r="BSJ5" s="11"/>
      <c r="BSK5" s="11"/>
      <c r="BSL5" s="11"/>
      <c r="BSM5" s="11"/>
      <c r="BSN5" s="11"/>
      <c r="BSO5" s="11"/>
      <c r="BSP5" s="11"/>
      <c r="BSQ5" s="11"/>
      <c r="BSR5" s="11"/>
      <c r="BSS5" s="11"/>
      <c r="BST5" s="11"/>
      <c r="BSU5" s="11"/>
      <c r="BSV5" s="11"/>
      <c r="BSW5" s="11"/>
      <c r="BSX5" s="11"/>
      <c r="BSY5" s="11"/>
      <c r="BSZ5" s="11"/>
      <c r="BTA5" s="11"/>
      <c r="BTB5" s="11"/>
      <c r="BTC5" s="11"/>
      <c r="BTD5" s="11"/>
      <c r="BTE5" s="11"/>
      <c r="BTF5" s="11"/>
      <c r="BTG5" s="11"/>
      <c r="BTH5" s="11"/>
      <c r="BTI5" s="11"/>
      <c r="BTJ5" s="11"/>
      <c r="BTK5" s="11"/>
      <c r="BTL5" s="11"/>
      <c r="BTM5" s="11"/>
      <c r="BTN5" s="11"/>
      <c r="BTO5" s="11"/>
      <c r="BTP5" s="11"/>
      <c r="BTQ5" s="11"/>
      <c r="BTR5" s="11"/>
      <c r="BTS5" s="11"/>
      <c r="BTT5" s="11"/>
      <c r="BTU5" s="11"/>
      <c r="BTV5" s="11"/>
      <c r="BTW5" s="11"/>
      <c r="BTX5" s="11"/>
      <c r="BTY5" s="11"/>
      <c r="BTZ5" s="11"/>
      <c r="BUA5" s="11"/>
      <c r="BUB5" s="11"/>
      <c r="BUC5" s="11"/>
      <c r="BUD5" s="11"/>
      <c r="BUE5" s="11"/>
      <c r="BUF5" s="11"/>
      <c r="BUG5" s="11"/>
      <c r="BUH5" s="11"/>
      <c r="BUI5" s="11"/>
      <c r="BUJ5" s="11"/>
      <c r="BUK5" s="11"/>
      <c r="BUL5" s="11"/>
      <c r="BUM5" s="11"/>
      <c r="BUN5" s="11"/>
      <c r="BUO5" s="11"/>
      <c r="BUP5" s="11"/>
      <c r="BUQ5" s="11"/>
      <c r="BUR5" s="11"/>
      <c r="BUS5" s="11"/>
      <c r="BUT5" s="11"/>
      <c r="BUU5" s="11"/>
      <c r="BUV5" s="11"/>
      <c r="BUW5" s="11"/>
      <c r="BUX5" s="11"/>
      <c r="BUY5" s="11"/>
      <c r="BUZ5" s="11"/>
      <c r="BVA5" s="11"/>
      <c r="BVB5" s="11"/>
      <c r="BVC5" s="11"/>
      <c r="BVD5" s="11"/>
      <c r="BVE5" s="11"/>
      <c r="BVF5" s="11"/>
      <c r="BVG5" s="11"/>
      <c r="BVH5" s="11"/>
      <c r="BVI5" s="11"/>
      <c r="BVJ5" s="11"/>
      <c r="BVK5" s="11"/>
      <c r="BVL5" s="11"/>
      <c r="BVM5" s="11"/>
      <c r="BVN5" s="11"/>
      <c r="BVO5" s="11"/>
      <c r="BVP5" s="11"/>
      <c r="BVQ5" s="11"/>
      <c r="BVR5" s="11"/>
      <c r="BVS5" s="11"/>
      <c r="BVT5" s="11"/>
      <c r="BVU5" s="11"/>
      <c r="BVV5" s="11"/>
      <c r="BVW5" s="11"/>
      <c r="BVX5" s="11"/>
      <c r="BVY5" s="11"/>
      <c r="BVZ5" s="11"/>
      <c r="BWA5" s="11"/>
      <c r="BWB5" s="11"/>
      <c r="BWC5" s="11"/>
      <c r="BWD5" s="11"/>
      <c r="BWE5" s="11"/>
      <c r="BWF5" s="11"/>
      <c r="BWG5" s="11"/>
      <c r="BWH5" s="11"/>
      <c r="BWI5" s="11"/>
      <c r="BWJ5" s="11"/>
      <c r="BWK5" s="11"/>
      <c r="BWL5" s="11"/>
      <c r="BWM5" s="11"/>
      <c r="BWN5" s="11"/>
      <c r="BWO5" s="11"/>
      <c r="BWP5" s="11"/>
      <c r="BWQ5" s="11"/>
      <c r="BWR5" s="11"/>
      <c r="BWS5" s="11"/>
      <c r="BWT5" s="11"/>
      <c r="BWU5" s="11"/>
      <c r="BWV5" s="11"/>
      <c r="BWW5" s="11"/>
      <c r="BWX5" s="11"/>
      <c r="BWY5" s="11"/>
      <c r="BWZ5" s="11"/>
      <c r="BXA5" s="11"/>
      <c r="BXB5" s="11"/>
      <c r="BXC5" s="11"/>
      <c r="BXD5" s="11"/>
      <c r="BXE5" s="11"/>
      <c r="BXF5" s="11"/>
      <c r="BXG5" s="11"/>
      <c r="BXH5" s="11"/>
      <c r="BXI5" s="11"/>
      <c r="BXJ5" s="11"/>
      <c r="BXK5" s="11"/>
      <c r="BXL5" s="11"/>
      <c r="BXM5" s="11"/>
      <c r="BXN5" s="11"/>
      <c r="BXO5" s="11"/>
      <c r="BXP5" s="11"/>
      <c r="BXQ5" s="11"/>
      <c r="BXR5" s="11"/>
      <c r="BXS5" s="11"/>
      <c r="BXT5" s="11"/>
      <c r="BXU5" s="11"/>
      <c r="BXV5" s="11"/>
      <c r="BXW5" s="11"/>
      <c r="BXX5" s="11"/>
      <c r="BXY5" s="11"/>
      <c r="BXZ5" s="11"/>
      <c r="BYA5" s="11"/>
      <c r="BYB5" s="11"/>
      <c r="BYC5" s="11"/>
      <c r="BYD5" s="11"/>
      <c r="BYE5" s="11"/>
      <c r="BYF5" s="11"/>
      <c r="BYG5" s="11"/>
      <c r="BYH5" s="11"/>
      <c r="BYI5" s="11"/>
      <c r="BYJ5" s="11"/>
      <c r="BYK5" s="11"/>
      <c r="BYL5" s="11"/>
      <c r="BYM5" s="11"/>
      <c r="BYN5" s="11"/>
      <c r="BYO5" s="11"/>
      <c r="BYP5" s="11"/>
      <c r="BYQ5" s="11"/>
      <c r="BYR5" s="11"/>
      <c r="BYS5" s="11"/>
      <c r="BYT5" s="11"/>
      <c r="BYU5" s="11"/>
      <c r="BYV5" s="11"/>
      <c r="BYW5" s="11"/>
      <c r="BYX5" s="11"/>
      <c r="BYY5" s="11"/>
      <c r="BYZ5" s="11"/>
      <c r="BZA5" s="11"/>
      <c r="BZB5" s="11"/>
      <c r="BZC5" s="11"/>
      <c r="BZD5" s="11"/>
      <c r="BZE5" s="11"/>
      <c r="BZF5" s="11"/>
      <c r="BZG5" s="11"/>
      <c r="BZH5" s="11"/>
      <c r="BZI5" s="11"/>
      <c r="BZJ5" s="11"/>
      <c r="BZK5" s="11"/>
      <c r="BZL5" s="11"/>
      <c r="BZM5" s="11"/>
      <c r="BZN5" s="11"/>
      <c r="BZO5" s="11"/>
      <c r="BZP5" s="11"/>
      <c r="BZQ5" s="11"/>
      <c r="BZR5" s="11"/>
      <c r="BZS5" s="11"/>
      <c r="BZT5" s="11"/>
      <c r="BZU5" s="11"/>
      <c r="BZV5" s="11"/>
      <c r="BZW5" s="11"/>
      <c r="BZX5" s="11"/>
      <c r="BZY5" s="11"/>
      <c r="BZZ5" s="11"/>
      <c r="CAA5" s="11"/>
      <c r="CAB5" s="11"/>
      <c r="CAC5" s="11"/>
      <c r="CAD5" s="11"/>
      <c r="CAE5" s="11"/>
      <c r="CAF5" s="11"/>
      <c r="CAG5" s="11"/>
      <c r="CAH5" s="11"/>
      <c r="CAI5" s="11"/>
      <c r="CAJ5" s="11"/>
      <c r="CAK5" s="11"/>
      <c r="CAL5" s="11"/>
      <c r="CAM5" s="11"/>
      <c r="CAN5" s="11"/>
      <c r="CAO5" s="11"/>
      <c r="CAP5" s="11"/>
      <c r="CAQ5" s="11"/>
      <c r="CAR5" s="11"/>
      <c r="CAS5" s="11"/>
      <c r="CAT5" s="11"/>
      <c r="CAU5" s="11"/>
      <c r="CAV5" s="11"/>
      <c r="CAW5" s="11"/>
      <c r="CAX5" s="11"/>
      <c r="CAY5" s="11"/>
      <c r="CAZ5" s="11"/>
      <c r="CBA5" s="11"/>
      <c r="CBB5" s="11"/>
      <c r="CBC5" s="11"/>
      <c r="CBD5" s="11"/>
      <c r="CBE5" s="11"/>
      <c r="CBF5" s="11"/>
      <c r="CBG5" s="11"/>
      <c r="CBH5" s="11"/>
      <c r="CBI5" s="11"/>
      <c r="CBJ5" s="11"/>
      <c r="CBK5" s="11"/>
      <c r="CBL5" s="11"/>
      <c r="CBM5" s="11"/>
      <c r="CBN5" s="11"/>
      <c r="CBO5" s="11"/>
      <c r="CBP5" s="11"/>
      <c r="CBQ5" s="11"/>
      <c r="CBR5" s="11"/>
      <c r="CBS5" s="11"/>
      <c r="CBT5" s="11"/>
      <c r="CBU5" s="11"/>
      <c r="CBV5" s="11"/>
      <c r="CBW5" s="11"/>
      <c r="CBX5" s="11"/>
      <c r="CBY5" s="11"/>
      <c r="CBZ5" s="11"/>
      <c r="CCA5" s="11"/>
      <c r="CCB5" s="11"/>
      <c r="CCC5" s="11"/>
      <c r="CCD5" s="11"/>
      <c r="CCE5" s="11"/>
      <c r="CCF5" s="11"/>
      <c r="CCG5" s="11"/>
      <c r="CCH5" s="11"/>
      <c r="CCI5" s="11"/>
      <c r="CCJ5" s="11"/>
      <c r="CCK5" s="11"/>
      <c r="CCL5" s="11"/>
      <c r="CCM5" s="11"/>
      <c r="CCN5" s="11"/>
      <c r="CCO5" s="11"/>
      <c r="CCP5" s="11"/>
      <c r="CCQ5" s="11"/>
      <c r="CCR5" s="11"/>
      <c r="CCS5" s="11"/>
      <c r="CCT5" s="11"/>
      <c r="CCU5" s="11"/>
      <c r="CCV5" s="11"/>
      <c r="CCW5" s="11"/>
      <c r="CCX5" s="11"/>
      <c r="CCY5" s="11"/>
      <c r="CCZ5" s="11"/>
      <c r="CDA5" s="11"/>
      <c r="CDB5" s="11"/>
      <c r="CDC5" s="11"/>
      <c r="CDD5" s="11"/>
      <c r="CDE5" s="11"/>
      <c r="CDF5" s="11"/>
      <c r="CDG5" s="11"/>
      <c r="CDH5" s="11"/>
      <c r="CDI5" s="11"/>
      <c r="CDJ5" s="11"/>
      <c r="CDK5" s="11"/>
      <c r="CDL5" s="11"/>
      <c r="CDM5" s="11"/>
      <c r="CDN5" s="11"/>
      <c r="CDO5" s="11"/>
      <c r="CDP5" s="11"/>
      <c r="CDQ5" s="11"/>
      <c r="CDR5" s="11"/>
      <c r="CDS5" s="11"/>
      <c r="CDT5" s="11"/>
      <c r="CDU5" s="11"/>
      <c r="CDV5" s="11"/>
      <c r="CDW5" s="11"/>
      <c r="CDX5" s="11"/>
      <c r="CDY5" s="11"/>
      <c r="CDZ5" s="11"/>
      <c r="CEA5" s="11"/>
      <c r="CEB5" s="11"/>
      <c r="CEC5" s="11"/>
      <c r="CED5" s="11"/>
      <c r="CEE5" s="11"/>
      <c r="CEF5" s="11"/>
      <c r="CEG5" s="11"/>
      <c r="CEH5" s="11"/>
      <c r="CEI5" s="11"/>
      <c r="CEJ5" s="11"/>
      <c r="CEK5" s="11"/>
      <c r="CEL5" s="11"/>
      <c r="CEM5" s="11"/>
      <c r="CEN5" s="11"/>
      <c r="CEO5" s="11"/>
      <c r="CEP5" s="11"/>
      <c r="CEQ5" s="11"/>
      <c r="CER5" s="11"/>
      <c r="CES5" s="11"/>
      <c r="CET5" s="11"/>
      <c r="CEU5" s="11"/>
      <c r="CEV5" s="11"/>
      <c r="CEW5" s="11"/>
      <c r="CEX5" s="11"/>
      <c r="CEY5" s="11"/>
      <c r="CEZ5" s="11"/>
      <c r="CFA5" s="11"/>
      <c r="CFB5" s="11"/>
      <c r="CFC5" s="11"/>
      <c r="CFD5" s="11"/>
      <c r="CFE5" s="11"/>
      <c r="CFF5" s="11"/>
      <c r="CFG5" s="11"/>
      <c r="CFH5" s="11"/>
      <c r="CFI5" s="11"/>
      <c r="CFJ5" s="11"/>
      <c r="CFK5" s="11"/>
      <c r="CFL5" s="11"/>
      <c r="CFM5" s="11"/>
      <c r="CFN5" s="11"/>
      <c r="CFO5" s="11"/>
      <c r="CFP5" s="11"/>
      <c r="CFQ5" s="11"/>
      <c r="CFR5" s="11"/>
      <c r="CFS5" s="11"/>
      <c r="CFT5" s="11"/>
      <c r="CFU5" s="11"/>
      <c r="CFV5" s="11"/>
      <c r="CFW5" s="11"/>
      <c r="CFX5" s="11"/>
      <c r="CFY5" s="11"/>
      <c r="CFZ5" s="11"/>
      <c r="CGA5" s="11"/>
      <c r="CGB5" s="11"/>
      <c r="CGC5" s="11"/>
      <c r="CGD5" s="11"/>
      <c r="CGE5" s="11"/>
      <c r="CGF5" s="11"/>
      <c r="CGG5" s="11"/>
      <c r="CGH5" s="11"/>
      <c r="CGI5" s="11"/>
      <c r="CGJ5" s="11"/>
      <c r="CGK5" s="11"/>
      <c r="CGL5" s="11"/>
      <c r="CGM5" s="11"/>
      <c r="CGN5" s="11"/>
      <c r="CGO5" s="11"/>
      <c r="CGP5" s="11"/>
      <c r="CGQ5" s="11"/>
      <c r="CGR5" s="11"/>
      <c r="CGS5" s="11"/>
      <c r="CGT5" s="11"/>
      <c r="CGU5" s="11"/>
      <c r="CGV5" s="11"/>
      <c r="CGW5" s="11"/>
      <c r="CGX5" s="11"/>
      <c r="CGY5" s="11"/>
      <c r="CGZ5" s="11"/>
      <c r="CHA5" s="11"/>
      <c r="CHB5" s="11"/>
      <c r="CHC5" s="11"/>
      <c r="CHD5" s="11"/>
      <c r="CHE5" s="11"/>
      <c r="CHF5" s="11"/>
      <c r="CHG5" s="11"/>
      <c r="CHH5" s="11"/>
      <c r="CHI5" s="11"/>
      <c r="CHJ5" s="11"/>
      <c r="CHK5" s="11"/>
      <c r="CHL5" s="11"/>
      <c r="CHM5" s="11"/>
      <c r="CHN5" s="11"/>
      <c r="CHO5" s="11"/>
      <c r="CHP5" s="11"/>
      <c r="CHQ5" s="11"/>
      <c r="CHR5" s="11"/>
      <c r="CHS5" s="11"/>
      <c r="CHT5" s="11"/>
      <c r="CHU5" s="11"/>
      <c r="CHV5" s="11"/>
      <c r="CHW5" s="11"/>
      <c r="CHX5" s="11"/>
      <c r="CHY5" s="11"/>
      <c r="CHZ5" s="11"/>
      <c r="CIA5" s="11"/>
      <c r="CIB5" s="11"/>
      <c r="CIC5" s="11"/>
      <c r="CID5" s="11"/>
      <c r="CIE5" s="11"/>
      <c r="CIF5" s="11"/>
      <c r="CIG5" s="11"/>
      <c r="CIH5" s="11"/>
      <c r="CII5" s="11"/>
      <c r="CIJ5" s="11"/>
      <c r="CIK5" s="11"/>
      <c r="CIL5" s="11"/>
      <c r="CIM5" s="11"/>
      <c r="CIN5" s="11"/>
      <c r="CIO5" s="11"/>
      <c r="CIP5" s="11"/>
      <c r="CIQ5" s="11"/>
      <c r="CIR5" s="11"/>
      <c r="CIS5" s="11"/>
      <c r="CIT5" s="11"/>
      <c r="CIU5" s="11"/>
      <c r="CIV5" s="11"/>
      <c r="CIW5" s="11"/>
      <c r="CIX5" s="11"/>
      <c r="CIY5" s="11"/>
      <c r="CIZ5" s="11"/>
      <c r="CJA5" s="11"/>
      <c r="CJB5" s="11"/>
      <c r="CJC5" s="11"/>
      <c r="CJD5" s="11"/>
      <c r="CJE5" s="11"/>
      <c r="CJF5" s="11"/>
      <c r="CJG5" s="11"/>
      <c r="CJH5" s="11"/>
      <c r="CJI5" s="11"/>
      <c r="CJJ5" s="11"/>
      <c r="CJK5" s="11"/>
      <c r="CJL5" s="11"/>
      <c r="CJM5" s="11"/>
      <c r="CJN5" s="11"/>
      <c r="CJO5" s="11"/>
      <c r="CJP5" s="11"/>
      <c r="CJQ5" s="11"/>
      <c r="CJR5" s="11"/>
      <c r="CJS5" s="11"/>
      <c r="CJT5" s="11"/>
      <c r="CJU5" s="11"/>
      <c r="CJV5" s="11"/>
      <c r="CJW5" s="11"/>
      <c r="CJX5" s="11"/>
      <c r="CJY5" s="11"/>
      <c r="CJZ5" s="11"/>
      <c r="CKA5" s="11"/>
      <c r="CKB5" s="11"/>
      <c r="CKC5" s="11"/>
      <c r="CKD5" s="11"/>
      <c r="CKE5" s="11"/>
      <c r="CKF5" s="11"/>
      <c r="CKG5" s="11"/>
      <c r="CKH5" s="11"/>
      <c r="CKI5" s="11"/>
      <c r="CKJ5" s="11"/>
      <c r="CKK5" s="11"/>
      <c r="CKL5" s="11"/>
      <c r="CKM5" s="11"/>
      <c r="CKN5" s="11"/>
      <c r="CKO5" s="11"/>
      <c r="CKP5" s="11"/>
      <c r="CKQ5" s="11"/>
      <c r="CKR5" s="11"/>
      <c r="CKS5" s="11"/>
      <c r="CKT5" s="11"/>
      <c r="CKU5" s="11"/>
      <c r="CKV5" s="11"/>
      <c r="CKW5" s="11"/>
      <c r="CKX5" s="11"/>
      <c r="CKY5" s="11"/>
      <c r="CKZ5" s="11"/>
      <c r="CLA5" s="11"/>
      <c r="CLB5" s="11"/>
      <c r="CLC5" s="11"/>
      <c r="CLD5" s="11"/>
      <c r="CLE5" s="11"/>
      <c r="CLF5" s="11"/>
      <c r="CLG5" s="11"/>
      <c r="CLH5" s="11"/>
      <c r="CLI5" s="11"/>
      <c r="CLJ5" s="11"/>
      <c r="CLK5" s="11"/>
      <c r="CLL5" s="11"/>
      <c r="CLM5" s="11"/>
      <c r="CLN5" s="11"/>
      <c r="CLO5" s="11"/>
      <c r="CLP5" s="11"/>
      <c r="CLQ5" s="11"/>
      <c r="CLR5" s="11"/>
      <c r="CLS5" s="11"/>
      <c r="CLT5" s="11"/>
      <c r="CLU5" s="11"/>
      <c r="CLV5" s="11"/>
      <c r="CLW5" s="11"/>
      <c r="CLX5" s="11"/>
      <c r="CLY5" s="11"/>
      <c r="CLZ5" s="11"/>
      <c r="CMA5" s="11"/>
      <c r="CMB5" s="11"/>
      <c r="CMC5" s="11"/>
      <c r="CMD5" s="11"/>
      <c r="CME5" s="11"/>
      <c r="CMF5" s="11"/>
      <c r="CMG5" s="11"/>
      <c r="CMH5" s="11"/>
      <c r="CMI5" s="11"/>
      <c r="CMJ5" s="11"/>
      <c r="CMK5" s="11"/>
      <c r="CML5" s="11"/>
      <c r="CMM5" s="11"/>
      <c r="CMN5" s="11"/>
      <c r="CMO5" s="11"/>
      <c r="CMP5" s="11"/>
      <c r="CMQ5" s="11"/>
      <c r="CMR5" s="11"/>
      <c r="CMS5" s="11"/>
      <c r="CMT5" s="11"/>
      <c r="CMU5" s="11"/>
      <c r="CMV5" s="11"/>
      <c r="CMW5" s="11"/>
      <c r="CMX5" s="11"/>
      <c r="CMY5" s="11"/>
      <c r="CMZ5" s="11"/>
      <c r="CNA5" s="11"/>
      <c r="CNB5" s="11"/>
      <c r="CNC5" s="11"/>
      <c r="CND5" s="11"/>
      <c r="CNE5" s="11"/>
      <c r="CNF5" s="11"/>
      <c r="CNG5" s="11"/>
      <c r="CNH5" s="11"/>
      <c r="CNI5" s="11"/>
      <c r="CNJ5" s="11"/>
      <c r="CNK5" s="11"/>
      <c r="CNL5" s="11"/>
      <c r="CNM5" s="11"/>
      <c r="CNN5" s="11"/>
      <c r="CNO5" s="11"/>
      <c r="CNP5" s="11"/>
      <c r="CNQ5" s="11"/>
      <c r="CNR5" s="11"/>
      <c r="CNS5" s="11"/>
      <c r="CNT5" s="11"/>
      <c r="CNU5" s="11"/>
      <c r="CNV5" s="11"/>
      <c r="CNW5" s="11"/>
      <c r="CNX5" s="11"/>
      <c r="CNY5" s="11"/>
      <c r="CNZ5" s="11"/>
      <c r="COA5" s="11"/>
      <c r="COB5" s="11"/>
      <c r="COC5" s="11"/>
      <c r="COD5" s="11"/>
      <c r="COE5" s="11"/>
      <c r="COF5" s="11"/>
      <c r="COG5" s="11"/>
      <c r="COH5" s="11"/>
      <c r="COI5" s="11"/>
      <c r="COJ5" s="11"/>
      <c r="COK5" s="11"/>
      <c r="COL5" s="11"/>
      <c r="COM5" s="11"/>
      <c r="CON5" s="11"/>
      <c r="COO5" s="11"/>
      <c r="COP5" s="11"/>
      <c r="COQ5" s="11"/>
      <c r="COR5" s="11"/>
      <c r="COS5" s="11"/>
      <c r="COT5" s="11"/>
      <c r="COU5" s="11"/>
      <c r="COV5" s="11"/>
      <c r="COW5" s="11"/>
      <c r="COX5" s="11"/>
      <c r="COY5" s="11"/>
      <c r="COZ5" s="11"/>
      <c r="CPA5" s="11"/>
      <c r="CPB5" s="11"/>
      <c r="CPC5" s="11"/>
      <c r="CPD5" s="11"/>
      <c r="CPE5" s="11"/>
      <c r="CPF5" s="11"/>
      <c r="CPG5" s="11"/>
      <c r="CPH5" s="11"/>
      <c r="CPI5" s="11"/>
      <c r="CPJ5" s="11"/>
      <c r="CPK5" s="11"/>
      <c r="CPL5" s="11"/>
      <c r="CPM5" s="11"/>
      <c r="CPN5" s="11"/>
      <c r="CPO5" s="11"/>
      <c r="CPP5" s="11"/>
      <c r="CPQ5" s="11"/>
      <c r="CPR5" s="11"/>
      <c r="CPS5" s="11"/>
      <c r="CPT5" s="11"/>
      <c r="CPU5" s="11"/>
      <c r="CPV5" s="11"/>
      <c r="CPW5" s="11"/>
      <c r="CPX5" s="11"/>
      <c r="CPY5" s="11"/>
      <c r="CPZ5" s="11"/>
      <c r="CQA5" s="11"/>
      <c r="CQB5" s="11"/>
      <c r="CQC5" s="11"/>
      <c r="CQD5" s="11"/>
      <c r="CQE5" s="11"/>
      <c r="CQF5" s="11"/>
      <c r="CQG5" s="11"/>
      <c r="CQH5" s="11"/>
      <c r="CQI5" s="11"/>
      <c r="CQJ5" s="11"/>
      <c r="CQK5" s="11"/>
      <c r="CQL5" s="11"/>
      <c r="CQM5" s="11"/>
      <c r="CQN5" s="11"/>
      <c r="CQO5" s="11"/>
      <c r="CQP5" s="11"/>
      <c r="CQQ5" s="11"/>
      <c r="CQR5" s="11"/>
      <c r="CQS5" s="11"/>
      <c r="CQT5" s="11"/>
      <c r="CQU5" s="11"/>
      <c r="CQV5" s="11"/>
      <c r="CQW5" s="11"/>
      <c r="CQX5" s="11"/>
      <c r="CQY5" s="11"/>
      <c r="CQZ5" s="11"/>
      <c r="CRA5" s="11"/>
      <c r="CRB5" s="11"/>
      <c r="CRC5" s="11"/>
      <c r="CRD5" s="11"/>
      <c r="CRE5" s="11"/>
      <c r="CRF5" s="11"/>
      <c r="CRG5" s="11"/>
      <c r="CRH5" s="11"/>
      <c r="CRI5" s="11"/>
      <c r="CRJ5" s="11"/>
      <c r="CRK5" s="11"/>
      <c r="CRL5" s="11"/>
      <c r="CRM5" s="11"/>
      <c r="CRN5" s="11"/>
      <c r="CRO5" s="11"/>
      <c r="CRP5" s="11"/>
      <c r="CRQ5" s="11"/>
      <c r="CRR5" s="11"/>
      <c r="CRS5" s="11"/>
      <c r="CRT5" s="11"/>
      <c r="CRU5" s="11"/>
      <c r="CRV5" s="11"/>
      <c r="CRW5" s="11"/>
      <c r="CRX5" s="11"/>
      <c r="CRY5" s="11"/>
      <c r="CRZ5" s="11"/>
      <c r="CSA5" s="11"/>
      <c r="CSB5" s="11"/>
      <c r="CSC5" s="11"/>
      <c r="CSD5" s="11"/>
      <c r="CSE5" s="11"/>
      <c r="CSF5" s="11"/>
      <c r="CSG5" s="11"/>
      <c r="CSH5" s="11"/>
      <c r="CSI5" s="11"/>
      <c r="CSJ5" s="11"/>
      <c r="CSK5" s="11"/>
      <c r="CSL5" s="11"/>
      <c r="CSM5" s="11"/>
      <c r="CSN5" s="11"/>
      <c r="CSO5" s="11"/>
      <c r="CSP5" s="11"/>
      <c r="CSQ5" s="11"/>
      <c r="CSR5" s="11"/>
      <c r="CSS5" s="11"/>
      <c r="CST5" s="11"/>
      <c r="CSU5" s="11"/>
      <c r="CSV5" s="11"/>
      <c r="CSW5" s="11"/>
      <c r="CSX5" s="11"/>
      <c r="CSY5" s="11"/>
      <c r="CSZ5" s="11"/>
      <c r="CTA5" s="11"/>
      <c r="CTB5" s="11"/>
      <c r="CTC5" s="11"/>
      <c r="CTD5" s="11"/>
      <c r="CTE5" s="11"/>
      <c r="CTF5" s="11"/>
      <c r="CTG5" s="11"/>
      <c r="CTH5" s="11"/>
      <c r="CTI5" s="11"/>
      <c r="CTJ5" s="11"/>
      <c r="CTK5" s="11"/>
      <c r="CTL5" s="11"/>
      <c r="CTM5" s="11"/>
      <c r="CTN5" s="11"/>
      <c r="CTO5" s="11"/>
      <c r="CTP5" s="11"/>
      <c r="CTQ5" s="11"/>
      <c r="CTR5" s="11"/>
      <c r="CTS5" s="11"/>
      <c r="CTT5" s="11"/>
      <c r="CTU5" s="11"/>
      <c r="CTV5" s="11"/>
      <c r="CTW5" s="11"/>
      <c r="CTX5" s="11"/>
      <c r="CTY5" s="11"/>
      <c r="CTZ5" s="11"/>
      <c r="CUA5" s="11"/>
      <c r="CUB5" s="11"/>
      <c r="CUC5" s="11"/>
      <c r="CUD5" s="11"/>
      <c r="CUE5" s="11"/>
      <c r="CUF5" s="11"/>
      <c r="CUG5" s="11"/>
      <c r="CUH5" s="11"/>
      <c r="CUI5" s="11"/>
      <c r="CUJ5" s="11"/>
      <c r="CUK5" s="11"/>
      <c r="CUL5" s="11"/>
      <c r="CUM5" s="11"/>
      <c r="CUN5" s="11"/>
      <c r="CUO5" s="11"/>
      <c r="CUP5" s="11"/>
      <c r="CUQ5" s="11"/>
      <c r="CUR5" s="11"/>
      <c r="CUS5" s="11"/>
      <c r="CUT5" s="11"/>
      <c r="CUU5" s="11"/>
      <c r="CUV5" s="11"/>
      <c r="CUW5" s="11"/>
      <c r="CUX5" s="11"/>
      <c r="CUY5" s="11"/>
      <c r="CUZ5" s="11"/>
      <c r="CVA5" s="11"/>
      <c r="CVB5" s="11"/>
      <c r="CVC5" s="11"/>
      <c r="CVD5" s="11"/>
      <c r="CVE5" s="11"/>
      <c r="CVF5" s="11"/>
      <c r="CVG5" s="11"/>
      <c r="CVH5" s="11"/>
      <c r="CVI5" s="11"/>
      <c r="CVJ5" s="11"/>
      <c r="CVK5" s="11"/>
      <c r="CVL5" s="11"/>
      <c r="CVM5" s="11"/>
      <c r="CVN5" s="11"/>
      <c r="CVO5" s="11"/>
      <c r="CVP5" s="11"/>
      <c r="CVQ5" s="11"/>
      <c r="CVR5" s="11"/>
      <c r="CVS5" s="11"/>
      <c r="CVT5" s="11"/>
      <c r="CVU5" s="11"/>
      <c r="CVV5" s="11"/>
      <c r="CVW5" s="11"/>
      <c r="CVX5" s="11"/>
      <c r="CVY5" s="11"/>
      <c r="CVZ5" s="11"/>
      <c r="CWA5" s="11"/>
      <c r="CWB5" s="11"/>
      <c r="CWC5" s="11"/>
      <c r="CWD5" s="11"/>
      <c r="CWE5" s="11"/>
      <c r="CWF5" s="11"/>
      <c r="CWG5" s="11"/>
      <c r="CWH5" s="11"/>
      <c r="CWI5" s="11"/>
      <c r="CWJ5" s="11"/>
      <c r="CWK5" s="11"/>
      <c r="CWL5" s="11"/>
      <c r="CWM5" s="11"/>
      <c r="CWN5" s="11"/>
      <c r="CWO5" s="11"/>
      <c r="CWP5" s="11"/>
      <c r="CWQ5" s="11"/>
      <c r="CWR5" s="11"/>
      <c r="CWS5" s="11"/>
      <c r="CWT5" s="11"/>
      <c r="CWU5" s="11"/>
      <c r="CWV5" s="11"/>
      <c r="CWW5" s="11"/>
      <c r="CWX5" s="11"/>
      <c r="CWY5" s="11"/>
      <c r="CWZ5" s="11"/>
      <c r="CXA5" s="11"/>
      <c r="CXB5" s="11"/>
      <c r="CXC5" s="11"/>
      <c r="CXD5" s="11"/>
      <c r="CXE5" s="11"/>
      <c r="CXF5" s="11"/>
      <c r="CXG5" s="11"/>
      <c r="CXH5" s="11"/>
      <c r="CXI5" s="11"/>
      <c r="CXJ5" s="11"/>
      <c r="CXK5" s="11"/>
      <c r="CXL5" s="11"/>
      <c r="CXM5" s="11"/>
      <c r="CXN5" s="11"/>
      <c r="CXO5" s="11"/>
      <c r="CXP5" s="11"/>
      <c r="CXQ5" s="11"/>
      <c r="CXR5" s="11"/>
      <c r="CXS5" s="11"/>
      <c r="CXT5" s="11"/>
      <c r="CXU5" s="11"/>
      <c r="CXV5" s="11"/>
      <c r="CXW5" s="11"/>
      <c r="CXX5" s="11"/>
      <c r="CXY5" s="11"/>
      <c r="CXZ5" s="11"/>
      <c r="CYA5" s="11"/>
      <c r="CYB5" s="11"/>
      <c r="CYC5" s="11"/>
      <c r="CYD5" s="11"/>
      <c r="CYE5" s="11"/>
      <c r="CYF5" s="11"/>
      <c r="CYG5" s="11"/>
      <c r="CYH5" s="11"/>
      <c r="CYI5" s="11"/>
      <c r="CYJ5" s="11"/>
      <c r="CYK5" s="11"/>
      <c r="CYL5" s="11"/>
      <c r="CYM5" s="11"/>
      <c r="CYN5" s="11"/>
      <c r="CYO5" s="11"/>
      <c r="CYP5" s="11"/>
      <c r="CYQ5" s="11"/>
      <c r="CYR5" s="11"/>
      <c r="CYS5" s="11"/>
      <c r="CYT5" s="11"/>
      <c r="CYU5" s="11"/>
      <c r="CYV5" s="11"/>
      <c r="CYW5" s="11"/>
      <c r="CYX5" s="11"/>
      <c r="CYY5" s="11"/>
      <c r="CYZ5" s="11"/>
      <c r="CZA5" s="11"/>
      <c r="CZB5" s="11"/>
      <c r="CZC5" s="11"/>
      <c r="CZD5" s="11"/>
      <c r="CZE5" s="11"/>
      <c r="CZF5" s="11"/>
      <c r="CZG5" s="11"/>
      <c r="CZH5" s="11"/>
      <c r="CZI5" s="11"/>
      <c r="CZJ5" s="11"/>
      <c r="CZK5" s="11"/>
      <c r="CZL5" s="11"/>
      <c r="CZM5" s="11"/>
      <c r="CZN5" s="11"/>
      <c r="CZO5" s="11"/>
      <c r="CZP5" s="11"/>
      <c r="CZQ5" s="11"/>
      <c r="CZR5" s="11"/>
      <c r="CZS5" s="11"/>
      <c r="CZT5" s="11"/>
      <c r="CZU5" s="11"/>
      <c r="CZV5" s="11"/>
      <c r="CZW5" s="11"/>
      <c r="CZX5" s="11"/>
      <c r="CZY5" s="11"/>
      <c r="CZZ5" s="11"/>
      <c r="DAA5" s="11"/>
      <c r="DAB5" s="11"/>
      <c r="DAC5" s="11"/>
      <c r="DAD5" s="11"/>
      <c r="DAE5" s="11"/>
      <c r="DAF5" s="11"/>
      <c r="DAG5" s="11"/>
      <c r="DAH5" s="11"/>
      <c r="DAI5" s="11"/>
      <c r="DAJ5" s="11"/>
      <c r="DAK5" s="11"/>
      <c r="DAL5" s="11"/>
      <c r="DAM5" s="11"/>
      <c r="DAN5" s="11"/>
      <c r="DAO5" s="11"/>
      <c r="DAP5" s="11"/>
      <c r="DAQ5" s="11"/>
      <c r="DAR5" s="11"/>
      <c r="DAS5" s="11"/>
      <c r="DAT5" s="11"/>
      <c r="DAU5" s="11"/>
      <c r="DAV5" s="11"/>
      <c r="DAW5" s="11"/>
      <c r="DAX5" s="11"/>
      <c r="DAY5" s="11"/>
      <c r="DAZ5" s="11"/>
      <c r="DBA5" s="11"/>
      <c r="DBB5" s="11"/>
      <c r="DBC5" s="11"/>
      <c r="DBD5" s="11"/>
      <c r="DBE5" s="11"/>
      <c r="DBF5" s="11"/>
      <c r="DBG5" s="11"/>
      <c r="DBH5" s="11"/>
      <c r="DBI5" s="11"/>
      <c r="DBJ5" s="11"/>
      <c r="DBK5" s="11"/>
      <c r="DBL5" s="11"/>
      <c r="DBM5" s="11"/>
      <c r="DBN5" s="11"/>
      <c r="DBO5" s="11"/>
      <c r="DBP5" s="11"/>
      <c r="DBQ5" s="11"/>
      <c r="DBR5" s="11"/>
      <c r="DBS5" s="11"/>
      <c r="DBT5" s="11"/>
      <c r="DBU5" s="11"/>
      <c r="DBV5" s="11"/>
      <c r="DBW5" s="11"/>
      <c r="DBX5" s="11"/>
      <c r="DBY5" s="11"/>
      <c r="DBZ5" s="11"/>
      <c r="DCA5" s="11"/>
      <c r="DCB5" s="11"/>
      <c r="DCC5" s="11"/>
      <c r="DCD5" s="11"/>
      <c r="DCE5" s="11"/>
      <c r="DCF5" s="11"/>
      <c r="DCG5" s="11"/>
      <c r="DCH5" s="11"/>
      <c r="DCI5" s="11"/>
      <c r="DCJ5" s="11"/>
      <c r="DCK5" s="11"/>
      <c r="DCL5" s="11"/>
      <c r="DCM5" s="11"/>
      <c r="DCN5" s="11"/>
      <c r="DCO5" s="11"/>
      <c r="DCP5" s="11"/>
      <c r="DCQ5" s="11"/>
      <c r="DCR5" s="11"/>
      <c r="DCS5" s="11"/>
      <c r="DCT5" s="11"/>
      <c r="DCU5" s="11"/>
      <c r="DCV5" s="11"/>
      <c r="DCW5" s="11"/>
      <c r="DCX5" s="11"/>
      <c r="DCY5" s="11"/>
      <c r="DCZ5" s="11"/>
      <c r="DDA5" s="11"/>
      <c r="DDB5" s="11"/>
      <c r="DDC5" s="11"/>
      <c r="DDD5" s="11"/>
      <c r="DDE5" s="11"/>
      <c r="DDF5" s="11"/>
      <c r="DDG5" s="11"/>
      <c r="DDH5" s="11"/>
      <c r="DDI5" s="11"/>
      <c r="DDJ5" s="11"/>
      <c r="DDK5" s="11"/>
      <c r="DDL5" s="11"/>
      <c r="DDM5" s="11"/>
      <c r="DDN5" s="11"/>
      <c r="DDO5" s="11"/>
      <c r="DDP5" s="11"/>
      <c r="DDQ5" s="11"/>
      <c r="DDR5" s="11"/>
      <c r="DDS5" s="11"/>
      <c r="DDT5" s="11"/>
      <c r="DDU5" s="11"/>
      <c r="DDV5" s="11"/>
      <c r="DDW5" s="11"/>
      <c r="DDX5" s="11"/>
      <c r="DDY5" s="11"/>
      <c r="DDZ5" s="11"/>
      <c r="DEA5" s="11"/>
      <c r="DEB5" s="11"/>
      <c r="DEC5" s="11"/>
      <c r="DED5" s="11"/>
      <c r="DEE5" s="11"/>
      <c r="DEF5" s="11"/>
      <c r="DEG5" s="11"/>
      <c r="DEH5" s="11"/>
      <c r="DEI5" s="11"/>
      <c r="DEJ5" s="11"/>
      <c r="DEK5" s="11"/>
      <c r="DEL5" s="11"/>
      <c r="DEM5" s="11"/>
      <c r="DEN5" s="11"/>
      <c r="DEO5" s="11"/>
      <c r="DEP5" s="11"/>
      <c r="DEQ5" s="11"/>
      <c r="DER5" s="11"/>
      <c r="DES5" s="11"/>
      <c r="DET5" s="11"/>
      <c r="DEU5" s="11"/>
      <c r="DEV5" s="11"/>
      <c r="DEW5" s="11"/>
      <c r="DEX5" s="11"/>
      <c r="DEY5" s="11"/>
      <c r="DEZ5" s="11"/>
      <c r="DFA5" s="11"/>
      <c r="DFB5" s="11"/>
      <c r="DFC5" s="11"/>
      <c r="DFD5" s="11"/>
      <c r="DFE5" s="11"/>
      <c r="DFF5" s="11"/>
      <c r="DFG5" s="11"/>
      <c r="DFH5" s="11"/>
      <c r="DFI5" s="11"/>
      <c r="DFJ5" s="11"/>
      <c r="DFK5" s="11"/>
      <c r="DFL5" s="11"/>
      <c r="DFM5" s="11"/>
      <c r="DFN5" s="11"/>
      <c r="DFO5" s="11"/>
      <c r="DFP5" s="11"/>
      <c r="DFQ5" s="11"/>
      <c r="DFR5" s="11"/>
      <c r="DFS5" s="11"/>
      <c r="DFT5" s="11"/>
      <c r="DFU5" s="11"/>
      <c r="DFV5" s="11"/>
      <c r="DFW5" s="11"/>
      <c r="DFX5" s="11"/>
      <c r="DFY5" s="11"/>
      <c r="DFZ5" s="11"/>
      <c r="DGA5" s="11"/>
      <c r="DGB5" s="11"/>
      <c r="DGC5" s="11"/>
      <c r="DGD5" s="11"/>
      <c r="DGE5" s="11"/>
      <c r="DGF5" s="11"/>
      <c r="DGG5" s="11"/>
      <c r="DGH5" s="11"/>
      <c r="DGI5" s="11"/>
      <c r="DGJ5" s="11"/>
      <c r="DGK5" s="11"/>
      <c r="DGL5" s="11"/>
      <c r="DGM5" s="11"/>
      <c r="DGN5" s="11"/>
      <c r="DGO5" s="11"/>
      <c r="DGP5" s="11"/>
      <c r="DGQ5" s="11"/>
      <c r="DGR5" s="11"/>
      <c r="DGS5" s="11"/>
      <c r="DGT5" s="11"/>
      <c r="DGU5" s="11"/>
      <c r="DGV5" s="11"/>
      <c r="DGW5" s="11"/>
      <c r="DGX5" s="11"/>
      <c r="DGY5" s="11"/>
      <c r="DGZ5" s="11"/>
      <c r="DHA5" s="11"/>
      <c r="DHB5" s="11"/>
      <c r="DHC5" s="11"/>
      <c r="DHD5" s="11"/>
      <c r="DHE5" s="11"/>
      <c r="DHF5" s="11"/>
      <c r="DHG5" s="11"/>
      <c r="DHH5" s="11"/>
      <c r="DHI5" s="11"/>
      <c r="DHJ5" s="11"/>
      <c r="DHK5" s="11"/>
      <c r="DHL5" s="11"/>
      <c r="DHM5" s="11"/>
      <c r="DHN5" s="11"/>
      <c r="DHO5" s="11"/>
      <c r="DHP5" s="11"/>
      <c r="DHQ5" s="11"/>
      <c r="DHR5" s="11"/>
      <c r="DHS5" s="11"/>
      <c r="DHT5" s="11"/>
      <c r="DHU5" s="11"/>
      <c r="DHV5" s="11"/>
      <c r="DHW5" s="11"/>
      <c r="DHX5" s="11"/>
      <c r="DHY5" s="11"/>
      <c r="DHZ5" s="11"/>
      <c r="DIA5" s="11"/>
      <c r="DIB5" s="11"/>
      <c r="DIC5" s="11"/>
      <c r="DID5" s="11"/>
      <c r="DIE5" s="11"/>
      <c r="DIF5" s="11"/>
      <c r="DIG5" s="11"/>
      <c r="DIH5" s="11"/>
      <c r="DII5" s="11"/>
      <c r="DIJ5" s="11"/>
      <c r="DIK5" s="11"/>
      <c r="DIL5" s="11"/>
      <c r="DIM5" s="11"/>
      <c r="DIN5" s="11"/>
      <c r="DIO5" s="11"/>
      <c r="DIP5" s="11"/>
      <c r="DIQ5" s="11"/>
      <c r="DIR5" s="11"/>
      <c r="DIS5" s="11"/>
      <c r="DIT5" s="11"/>
      <c r="DIU5" s="11"/>
      <c r="DIV5" s="11"/>
      <c r="DIW5" s="11"/>
      <c r="DIX5" s="11"/>
      <c r="DIY5" s="11"/>
      <c r="DIZ5" s="11"/>
      <c r="DJA5" s="11"/>
      <c r="DJB5" s="11"/>
      <c r="DJC5" s="11"/>
      <c r="DJD5" s="11"/>
      <c r="DJE5" s="11"/>
      <c r="DJF5" s="11"/>
      <c r="DJG5" s="11"/>
      <c r="DJH5" s="11"/>
      <c r="DJI5" s="11"/>
      <c r="DJJ5" s="11"/>
      <c r="DJK5" s="11"/>
      <c r="DJL5" s="11"/>
      <c r="DJM5" s="11"/>
      <c r="DJN5" s="11"/>
      <c r="DJO5" s="11"/>
      <c r="DJP5" s="11"/>
      <c r="DJQ5" s="11"/>
      <c r="DJR5" s="11"/>
      <c r="DJS5" s="11"/>
      <c r="DJT5" s="11"/>
      <c r="DJU5" s="11"/>
      <c r="DJV5" s="11"/>
      <c r="DJW5" s="11"/>
      <c r="DJX5" s="11"/>
      <c r="DJY5" s="11"/>
      <c r="DJZ5" s="11"/>
      <c r="DKA5" s="11"/>
      <c r="DKB5" s="11"/>
      <c r="DKC5" s="11"/>
      <c r="DKD5" s="11"/>
      <c r="DKE5" s="11"/>
      <c r="DKF5" s="11"/>
      <c r="DKG5" s="11"/>
      <c r="DKH5" s="11"/>
      <c r="DKI5" s="11"/>
      <c r="DKJ5" s="11"/>
      <c r="DKK5" s="11"/>
      <c r="DKL5" s="11"/>
      <c r="DKM5" s="11"/>
      <c r="DKN5" s="11"/>
      <c r="DKO5" s="11"/>
      <c r="DKP5" s="11"/>
      <c r="DKQ5" s="11"/>
      <c r="DKR5" s="11"/>
      <c r="DKS5" s="11"/>
      <c r="DKT5" s="11"/>
      <c r="DKU5" s="11"/>
      <c r="DKV5" s="11"/>
      <c r="DKW5" s="11"/>
      <c r="DKX5" s="11"/>
      <c r="DKY5" s="11"/>
      <c r="DKZ5" s="11"/>
      <c r="DLA5" s="11"/>
      <c r="DLB5" s="11"/>
      <c r="DLC5" s="11"/>
      <c r="DLD5" s="11"/>
      <c r="DLE5" s="11"/>
      <c r="DLF5" s="11"/>
      <c r="DLG5" s="11"/>
      <c r="DLH5" s="11"/>
      <c r="DLI5" s="11"/>
      <c r="DLJ5" s="11"/>
      <c r="DLK5" s="11"/>
      <c r="DLL5" s="11"/>
      <c r="DLM5" s="11"/>
      <c r="DLN5" s="11"/>
      <c r="DLO5" s="11"/>
      <c r="DLP5" s="11"/>
      <c r="DLQ5" s="11"/>
      <c r="DLR5" s="11"/>
      <c r="DLS5" s="11"/>
      <c r="DLT5" s="11"/>
      <c r="DLU5" s="11"/>
      <c r="DLV5" s="11"/>
      <c r="DLW5" s="11"/>
      <c r="DLX5" s="11"/>
      <c r="DLY5" s="11"/>
      <c r="DLZ5" s="11"/>
      <c r="DMA5" s="11"/>
      <c r="DMB5" s="11"/>
      <c r="DMC5" s="11"/>
      <c r="DMD5" s="11"/>
      <c r="DME5" s="11"/>
      <c r="DMF5" s="11"/>
      <c r="DMG5" s="11"/>
      <c r="DMH5" s="11"/>
      <c r="DMI5" s="11"/>
      <c r="DMJ5" s="11"/>
      <c r="DMK5" s="11"/>
      <c r="DML5" s="11"/>
      <c r="DMM5" s="11"/>
      <c r="DMN5" s="11"/>
      <c r="DMO5" s="11"/>
      <c r="DMP5" s="11"/>
      <c r="DMQ5" s="11"/>
      <c r="DMR5" s="11"/>
      <c r="DMS5" s="11"/>
      <c r="DMT5" s="11"/>
      <c r="DMU5" s="11"/>
      <c r="DMV5" s="11"/>
      <c r="DMW5" s="11"/>
      <c r="DMX5" s="11"/>
      <c r="DMY5" s="11"/>
      <c r="DMZ5" s="11"/>
      <c r="DNA5" s="11"/>
      <c r="DNB5" s="11"/>
      <c r="DNC5" s="11"/>
      <c r="DND5" s="11"/>
      <c r="DNE5" s="11"/>
      <c r="DNF5" s="11"/>
      <c r="DNG5" s="11"/>
      <c r="DNH5" s="11"/>
      <c r="DNI5" s="11"/>
      <c r="DNJ5" s="11"/>
      <c r="DNK5" s="11"/>
      <c r="DNL5" s="11"/>
      <c r="DNM5" s="11"/>
      <c r="DNN5" s="11"/>
      <c r="DNO5" s="11"/>
      <c r="DNP5" s="11"/>
      <c r="DNQ5" s="11"/>
      <c r="DNR5" s="11"/>
      <c r="DNS5" s="11"/>
      <c r="DNT5" s="11"/>
      <c r="DNU5" s="11"/>
      <c r="DNV5" s="11"/>
      <c r="DNW5" s="11"/>
      <c r="DNX5" s="11"/>
      <c r="DNY5" s="11"/>
      <c r="DNZ5" s="11"/>
      <c r="DOA5" s="11"/>
      <c r="DOB5" s="11"/>
      <c r="DOC5" s="11"/>
      <c r="DOD5" s="11"/>
      <c r="DOE5" s="11"/>
      <c r="DOF5" s="11"/>
      <c r="DOG5" s="11"/>
      <c r="DOH5" s="11"/>
      <c r="DOI5" s="11"/>
      <c r="DOJ5" s="11"/>
      <c r="DOK5" s="11"/>
      <c r="DOL5" s="11"/>
      <c r="DOM5" s="11"/>
      <c r="DON5" s="11"/>
      <c r="DOO5" s="11"/>
      <c r="DOP5" s="11"/>
      <c r="DOQ5" s="11"/>
      <c r="DOR5" s="11"/>
      <c r="DOS5" s="11"/>
      <c r="DOT5" s="11"/>
      <c r="DOU5" s="11"/>
      <c r="DOV5" s="11"/>
      <c r="DOW5" s="11"/>
      <c r="DOX5" s="11"/>
      <c r="DOY5" s="11"/>
      <c r="DOZ5" s="11"/>
      <c r="DPA5" s="11"/>
      <c r="DPB5" s="11"/>
      <c r="DPC5" s="11"/>
      <c r="DPD5" s="11"/>
      <c r="DPE5" s="11"/>
      <c r="DPF5" s="11"/>
      <c r="DPG5" s="11"/>
      <c r="DPH5" s="11"/>
      <c r="DPI5" s="11"/>
      <c r="DPJ5" s="11"/>
      <c r="DPK5" s="11"/>
      <c r="DPL5" s="11"/>
      <c r="DPM5" s="11"/>
      <c r="DPN5" s="11"/>
      <c r="DPO5" s="11"/>
      <c r="DPP5" s="11"/>
      <c r="DPQ5" s="11"/>
      <c r="DPR5" s="11"/>
      <c r="DPS5" s="11"/>
      <c r="DPT5" s="11"/>
      <c r="DPU5" s="11"/>
      <c r="DPV5" s="11"/>
      <c r="DPW5" s="11"/>
      <c r="DPX5" s="11"/>
      <c r="DPY5" s="11"/>
      <c r="DPZ5" s="11"/>
      <c r="DQA5" s="11"/>
      <c r="DQB5" s="11"/>
      <c r="DQC5" s="11"/>
      <c r="DQD5" s="11"/>
      <c r="DQE5" s="11"/>
      <c r="DQF5" s="11"/>
      <c r="DQG5" s="11"/>
      <c r="DQH5" s="11"/>
      <c r="DQI5" s="11"/>
      <c r="DQJ5" s="11"/>
      <c r="DQK5" s="11"/>
      <c r="DQL5" s="11"/>
      <c r="DQM5" s="11"/>
      <c r="DQN5" s="11"/>
      <c r="DQO5" s="11"/>
      <c r="DQP5" s="11"/>
      <c r="DQQ5" s="11"/>
      <c r="DQR5" s="11"/>
      <c r="DQS5" s="11"/>
      <c r="DQT5" s="11"/>
      <c r="DQU5" s="11"/>
      <c r="DQV5" s="11"/>
      <c r="DQW5" s="11"/>
      <c r="DQX5" s="11"/>
      <c r="DQY5" s="11"/>
      <c r="DQZ5" s="11"/>
      <c r="DRA5" s="11"/>
      <c r="DRB5" s="11"/>
      <c r="DRC5" s="11"/>
      <c r="DRD5" s="11"/>
      <c r="DRE5" s="11"/>
      <c r="DRF5" s="11"/>
      <c r="DRG5" s="11"/>
      <c r="DRH5" s="11"/>
      <c r="DRI5" s="11"/>
      <c r="DRJ5" s="11"/>
      <c r="DRK5" s="11"/>
      <c r="DRL5" s="11"/>
      <c r="DRM5" s="11"/>
      <c r="DRN5" s="11"/>
      <c r="DRO5" s="11"/>
      <c r="DRP5" s="11"/>
      <c r="DRQ5" s="11"/>
      <c r="DRR5" s="11"/>
      <c r="DRS5" s="11"/>
      <c r="DRT5" s="11"/>
      <c r="DRU5" s="11"/>
      <c r="DRV5" s="11"/>
      <c r="DRW5" s="11"/>
      <c r="DRX5" s="11"/>
      <c r="DRY5" s="11"/>
      <c r="DRZ5" s="11"/>
      <c r="DSA5" s="11"/>
      <c r="DSB5" s="11"/>
      <c r="DSC5" s="11"/>
      <c r="DSD5" s="11"/>
      <c r="DSE5" s="11"/>
      <c r="DSF5" s="11"/>
      <c r="DSG5" s="11"/>
      <c r="DSH5" s="11"/>
      <c r="DSI5" s="11"/>
      <c r="DSJ5" s="11"/>
      <c r="DSK5" s="11"/>
      <c r="DSL5" s="11"/>
      <c r="DSM5" s="11"/>
      <c r="DSN5" s="11"/>
      <c r="DSO5" s="11"/>
      <c r="DSP5" s="11"/>
      <c r="DSQ5" s="11"/>
      <c r="DSR5" s="11"/>
      <c r="DSS5" s="11"/>
      <c r="DST5" s="11"/>
      <c r="DSU5" s="11"/>
      <c r="DSV5" s="11"/>
      <c r="DSW5" s="11"/>
      <c r="DSX5" s="11"/>
      <c r="DSY5" s="11"/>
      <c r="DSZ5" s="11"/>
      <c r="DTA5" s="11"/>
      <c r="DTB5" s="11"/>
      <c r="DTC5" s="11"/>
      <c r="DTD5" s="11"/>
      <c r="DTE5" s="11"/>
      <c r="DTF5" s="11"/>
      <c r="DTG5" s="11"/>
      <c r="DTH5" s="11"/>
      <c r="DTI5" s="11"/>
      <c r="DTJ5" s="11"/>
      <c r="DTK5" s="11"/>
      <c r="DTL5" s="11"/>
      <c r="DTM5" s="11"/>
      <c r="DTN5" s="11"/>
      <c r="DTO5" s="11"/>
      <c r="DTP5" s="11"/>
      <c r="DTQ5" s="11"/>
      <c r="DTR5" s="11"/>
      <c r="DTS5" s="11"/>
      <c r="DTT5" s="11"/>
      <c r="DTU5" s="11"/>
      <c r="DTV5" s="11"/>
      <c r="DTW5" s="11"/>
      <c r="DTX5" s="11"/>
      <c r="DTY5" s="11"/>
      <c r="DTZ5" s="11"/>
      <c r="DUA5" s="11"/>
      <c r="DUB5" s="11"/>
      <c r="DUC5" s="11"/>
      <c r="DUD5" s="11"/>
      <c r="DUE5" s="11"/>
      <c r="DUF5" s="11"/>
      <c r="DUG5" s="11"/>
      <c r="DUH5" s="11"/>
      <c r="DUI5" s="11"/>
      <c r="DUJ5" s="11"/>
      <c r="DUK5" s="11"/>
      <c r="DUL5" s="11"/>
      <c r="DUM5" s="11"/>
      <c r="DUN5" s="11"/>
      <c r="DUO5" s="11"/>
      <c r="DUP5" s="11"/>
      <c r="DUQ5" s="11"/>
      <c r="DUR5" s="11"/>
      <c r="DUS5" s="11"/>
      <c r="DUT5" s="11"/>
      <c r="DUU5" s="11"/>
      <c r="DUV5" s="11"/>
      <c r="DUW5" s="11"/>
      <c r="DUX5" s="11"/>
      <c r="DUY5" s="11"/>
      <c r="DUZ5" s="11"/>
      <c r="DVA5" s="11"/>
      <c r="DVB5" s="11"/>
      <c r="DVC5" s="11"/>
      <c r="DVD5" s="11"/>
      <c r="DVE5" s="11"/>
      <c r="DVF5" s="11"/>
      <c r="DVG5" s="11"/>
      <c r="DVH5" s="11"/>
      <c r="DVI5" s="11"/>
      <c r="DVJ5" s="11"/>
      <c r="DVK5" s="11"/>
      <c r="DVL5" s="11"/>
      <c r="DVM5" s="11"/>
      <c r="DVN5" s="11"/>
      <c r="DVO5" s="11"/>
      <c r="DVP5" s="11"/>
      <c r="DVQ5" s="11"/>
      <c r="DVR5" s="11"/>
      <c r="DVS5" s="11"/>
      <c r="DVT5" s="11"/>
      <c r="DVU5" s="11"/>
      <c r="DVV5" s="11"/>
      <c r="DVW5" s="11"/>
      <c r="DVX5" s="11"/>
      <c r="DVY5" s="11"/>
      <c r="DVZ5" s="11"/>
      <c r="DWA5" s="11"/>
      <c r="DWB5" s="11"/>
      <c r="DWC5" s="11"/>
      <c r="DWD5" s="11"/>
      <c r="DWE5" s="11"/>
      <c r="DWF5" s="11"/>
      <c r="DWG5" s="11"/>
      <c r="DWH5" s="11"/>
      <c r="DWI5" s="11"/>
      <c r="DWJ5" s="11"/>
      <c r="DWK5" s="11"/>
      <c r="DWL5" s="11"/>
      <c r="DWM5" s="11"/>
      <c r="DWN5" s="11"/>
      <c r="DWO5" s="11"/>
      <c r="DWP5" s="11"/>
      <c r="DWQ5" s="11"/>
      <c r="DWR5" s="11"/>
      <c r="DWS5" s="11"/>
      <c r="DWT5" s="11"/>
      <c r="DWU5" s="11"/>
      <c r="DWV5" s="11"/>
      <c r="DWW5" s="11"/>
      <c r="DWX5" s="11"/>
      <c r="DWY5" s="11"/>
      <c r="DWZ5" s="11"/>
      <c r="DXA5" s="11"/>
      <c r="DXB5" s="11"/>
      <c r="DXC5" s="11"/>
      <c r="DXD5" s="11"/>
      <c r="DXE5" s="11"/>
      <c r="DXF5" s="11"/>
      <c r="DXG5" s="11"/>
      <c r="DXH5" s="11"/>
      <c r="DXI5" s="11"/>
      <c r="DXJ5" s="11"/>
      <c r="DXK5" s="11"/>
      <c r="DXL5" s="11"/>
      <c r="DXM5" s="11"/>
      <c r="DXN5" s="11"/>
      <c r="DXO5" s="11"/>
      <c r="DXP5" s="11"/>
      <c r="DXQ5" s="11"/>
      <c r="DXR5" s="11"/>
      <c r="DXS5" s="11"/>
      <c r="DXT5" s="11"/>
      <c r="DXU5" s="11"/>
      <c r="DXV5" s="11"/>
      <c r="DXW5" s="11"/>
      <c r="DXX5" s="11"/>
      <c r="DXY5" s="11"/>
      <c r="DXZ5" s="11"/>
      <c r="DYA5" s="11"/>
      <c r="DYB5" s="11"/>
      <c r="DYC5" s="11"/>
      <c r="DYD5" s="11"/>
      <c r="DYE5" s="11"/>
      <c r="DYF5" s="11"/>
      <c r="DYG5" s="11"/>
      <c r="DYH5" s="11"/>
      <c r="DYI5" s="11"/>
      <c r="DYJ5" s="11"/>
      <c r="DYK5" s="11"/>
      <c r="DYL5" s="11"/>
      <c r="DYM5" s="11"/>
      <c r="DYN5" s="11"/>
      <c r="DYO5" s="11"/>
      <c r="DYP5" s="11"/>
      <c r="DYQ5" s="11"/>
      <c r="DYR5" s="11"/>
      <c r="DYS5" s="11"/>
      <c r="DYT5" s="11"/>
      <c r="DYU5" s="11"/>
      <c r="DYV5" s="11"/>
      <c r="DYW5" s="11"/>
      <c r="DYX5" s="11"/>
      <c r="DYY5" s="11"/>
      <c r="DYZ5" s="11"/>
      <c r="DZA5" s="11"/>
      <c r="DZB5" s="11"/>
      <c r="DZC5" s="11"/>
      <c r="DZD5" s="11"/>
      <c r="DZE5" s="11"/>
      <c r="DZF5" s="11"/>
      <c r="DZG5" s="11"/>
      <c r="DZH5" s="11"/>
      <c r="DZI5" s="11"/>
      <c r="DZJ5" s="11"/>
      <c r="DZK5" s="11"/>
      <c r="DZL5" s="11"/>
      <c r="DZM5" s="11"/>
      <c r="DZN5" s="11"/>
      <c r="DZO5" s="11"/>
      <c r="DZP5" s="11"/>
      <c r="DZQ5" s="11"/>
      <c r="DZR5" s="11"/>
      <c r="DZS5" s="11"/>
      <c r="DZT5" s="11"/>
      <c r="DZU5" s="11"/>
      <c r="DZV5" s="11"/>
      <c r="DZW5" s="11"/>
      <c r="DZX5" s="11"/>
      <c r="DZY5" s="11"/>
      <c r="DZZ5" s="11"/>
      <c r="EAA5" s="11"/>
      <c r="EAB5" s="11"/>
      <c r="EAC5" s="11"/>
      <c r="EAD5" s="11"/>
      <c r="EAE5" s="11"/>
      <c r="EAF5" s="11"/>
      <c r="EAG5" s="11"/>
      <c r="EAH5" s="11"/>
      <c r="EAI5" s="11"/>
      <c r="EAJ5" s="11"/>
      <c r="EAK5" s="11"/>
      <c r="EAL5" s="11"/>
      <c r="EAM5" s="11"/>
      <c r="EAN5" s="11"/>
      <c r="EAO5" s="11"/>
      <c r="EAP5" s="11"/>
      <c r="EAQ5" s="11"/>
      <c r="EAR5" s="11"/>
      <c r="EAS5" s="11"/>
      <c r="EAT5" s="11"/>
      <c r="EAU5" s="11"/>
      <c r="EAV5" s="11"/>
      <c r="EAW5" s="11"/>
      <c r="EAX5" s="11"/>
      <c r="EAY5" s="11"/>
      <c r="EAZ5" s="11"/>
      <c r="EBA5" s="11"/>
      <c r="EBB5" s="11"/>
      <c r="EBC5" s="11"/>
      <c r="EBD5" s="11"/>
      <c r="EBE5" s="11"/>
      <c r="EBF5" s="11"/>
      <c r="EBG5" s="11"/>
      <c r="EBH5" s="11"/>
      <c r="EBI5" s="11"/>
      <c r="EBJ5" s="11"/>
      <c r="EBK5" s="11"/>
      <c r="EBL5" s="11"/>
      <c r="EBM5" s="11"/>
      <c r="EBN5" s="11"/>
      <c r="EBO5" s="11"/>
      <c r="EBP5" s="11"/>
      <c r="EBQ5" s="11"/>
      <c r="EBR5" s="11"/>
      <c r="EBS5" s="11"/>
      <c r="EBT5" s="11"/>
      <c r="EBU5" s="11"/>
      <c r="EBV5" s="11"/>
      <c r="EBW5" s="11"/>
      <c r="EBX5" s="11"/>
      <c r="EBY5" s="11"/>
      <c r="EBZ5" s="11"/>
      <c r="ECA5" s="11"/>
      <c r="ECB5" s="11"/>
      <c r="ECC5" s="11"/>
      <c r="ECD5" s="11"/>
      <c r="ECE5" s="11"/>
      <c r="ECF5" s="11"/>
      <c r="ECG5" s="11"/>
      <c r="ECH5" s="11"/>
      <c r="ECI5" s="11"/>
      <c r="ECJ5" s="11"/>
      <c r="ECK5" s="11"/>
      <c r="ECL5" s="11"/>
      <c r="ECM5" s="11"/>
      <c r="ECN5" s="11"/>
      <c r="ECO5" s="11"/>
      <c r="ECP5" s="11"/>
      <c r="ECQ5" s="11"/>
      <c r="ECR5" s="11"/>
      <c r="ECS5" s="11"/>
      <c r="ECT5" s="11"/>
      <c r="ECU5" s="11"/>
      <c r="ECV5" s="11"/>
      <c r="ECW5" s="11"/>
      <c r="ECX5" s="11"/>
      <c r="ECY5" s="11"/>
      <c r="ECZ5" s="11"/>
      <c r="EDA5" s="11"/>
      <c r="EDB5" s="11"/>
      <c r="EDC5" s="11"/>
      <c r="EDD5" s="11"/>
      <c r="EDE5" s="11"/>
      <c r="EDF5" s="11"/>
      <c r="EDG5" s="11"/>
      <c r="EDH5" s="11"/>
      <c r="EDI5" s="11"/>
      <c r="EDJ5" s="11"/>
      <c r="EDK5" s="11"/>
      <c r="EDL5" s="11"/>
      <c r="EDM5" s="11"/>
      <c r="EDN5" s="11"/>
      <c r="EDO5" s="11"/>
      <c r="EDP5" s="11"/>
      <c r="EDQ5" s="11"/>
      <c r="EDR5" s="11"/>
      <c r="EDS5" s="11"/>
      <c r="EDT5" s="11"/>
      <c r="EDU5" s="11"/>
      <c r="EDV5" s="11"/>
      <c r="EDW5" s="11"/>
      <c r="EDX5" s="11"/>
      <c r="EDY5" s="11"/>
      <c r="EDZ5" s="11"/>
      <c r="EEA5" s="11"/>
      <c r="EEB5" s="11"/>
      <c r="EEC5" s="11"/>
      <c r="EED5" s="11"/>
      <c r="EEE5" s="11"/>
      <c r="EEF5" s="11"/>
      <c r="EEG5" s="11"/>
      <c r="EEH5" s="11"/>
      <c r="EEI5" s="11"/>
      <c r="EEJ5" s="11"/>
      <c r="EEK5" s="11"/>
      <c r="EEL5" s="11"/>
      <c r="EEM5" s="11"/>
      <c r="EEN5" s="11"/>
      <c r="EEO5" s="11"/>
      <c r="EEP5" s="11"/>
      <c r="EEQ5" s="11"/>
      <c r="EER5" s="11"/>
      <c r="EES5" s="11"/>
      <c r="EET5" s="11"/>
      <c r="EEU5" s="11"/>
      <c r="EEV5" s="11"/>
      <c r="EEW5" s="11"/>
      <c r="EEX5" s="11"/>
      <c r="EEY5" s="11"/>
      <c r="EEZ5" s="11"/>
      <c r="EFA5" s="11"/>
      <c r="EFB5" s="11"/>
      <c r="EFC5" s="11"/>
      <c r="EFD5" s="11"/>
      <c r="EFE5" s="11"/>
      <c r="EFF5" s="11"/>
      <c r="EFG5" s="11"/>
      <c r="EFH5" s="11"/>
      <c r="EFI5" s="11"/>
      <c r="EFJ5" s="11"/>
      <c r="EFK5" s="11"/>
      <c r="EFL5" s="11"/>
      <c r="EFM5" s="11"/>
      <c r="EFN5" s="11"/>
      <c r="EFO5" s="11"/>
      <c r="EFP5" s="11"/>
      <c r="EFQ5" s="11"/>
      <c r="EFR5" s="11"/>
      <c r="EFS5" s="11"/>
      <c r="EFT5" s="11"/>
      <c r="EFU5" s="11"/>
      <c r="EFV5" s="11"/>
      <c r="EFW5" s="11"/>
      <c r="EFX5" s="11"/>
      <c r="EFY5" s="11"/>
      <c r="EFZ5" s="11"/>
      <c r="EGA5" s="11"/>
      <c r="EGB5" s="11"/>
      <c r="EGC5" s="11"/>
      <c r="EGD5" s="11"/>
      <c r="EGE5" s="11"/>
      <c r="EGF5" s="11"/>
      <c r="EGG5" s="11"/>
      <c r="EGH5" s="11"/>
      <c r="EGI5" s="11"/>
      <c r="EGJ5" s="11"/>
      <c r="EGK5" s="11"/>
      <c r="EGL5" s="11"/>
      <c r="EGM5" s="11"/>
      <c r="EGN5" s="11"/>
      <c r="EGO5" s="11"/>
      <c r="EGP5" s="11"/>
      <c r="EGQ5" s="11"/>
      <c r="EGR5" s="11"/>
      <c r="EGS5" s="11"/>
      <c r="EGT5" s="11"/>
      <c r="EGU5" s="11"/>
      <c r="EGV5" s="11"/>
      <c r="EGW5" s="11"/>
      <c r="EGX5" s="11"/>
      <c r="EGY5" s="11"/>
      <c r="EGZ5" s="11"/>
      <c r="EHA5" s="11"/>
      <c r="EHB5" s="11"/>
      <c r="EHC5" s="11"/>
      <c r="EHD5" s="11"/>
      <c r="EHE5" s="11"/>
      <c r="EHF5" s="11"/>
      <c r="EHG5" s="11"/>
      <c r="EHH5" s="11"/>
      <c r="EHI5" s="11"/>
      <c r="EHJ5" s="11"/>
      <c r="EHK5" s="11"/>
      <c r="EHL5" s="11"/>
      <c r="EHM5" s="11"/>
      <c r="EHN5" s="11"/>
      <c r="EHO5" s="11"/>
      <c r="EHP5" s="11"/>
      <c r="EHQ5" s="11"/>
      <c r="EHR5" s="11"/>
      <c r="EHS5" s="11"/>
      <c r="EHT5" s="11"/>
      <c r="EHU5" s="11"/>
      <c r="EHV5" s="11"/>
      <c r="EHW5" s="11"/>
      <c r="EHX5" s="11"/>
      <c r="EHY5" s="11"/>
      <c r="EHZ5" s="11"/>
      <c r="EIA5" s="11"/>
      <c r="EIB5" s="11"/>
      <c r="EIC5" s="11"/>
      <c r="EID5" s="11"/>
      <c r="EIE5" s="11"/>
      <c r="EIF5" s="11"/>
      <c r="EIG5" s="11"/>
      <c r="EIH5" s="11"/>
      <c r="EII5" s="11"/>
      <c r="EIJ5" s="11"/>
      <c r="EIK5" s="11"/>
      <c r="EIL5" s="11"/>
      <c r="EIM5" s="11"/>
      <c r="EIN5" s="11"/>
      <c r="EIO5" s="11"/>
      <c r="EIP5" s="11"/>
      <c r="EIQ5" s="11"/>
      <c r="EIR5" s="11"/>
      <c r="EIS5" s="11"/>
      <c r="EIT5" s="11"/>
      <c r="EIU5" s="11"/>
      <c r="EIV5" s="11"/>
      <c r="EIW5" s="11"/>
      <c r="EIX5" s="11"/>
      <c r="EIY5" s="11"/>
      <c r="EIZ5" s="11"/>
      <c r="EJA5" s="11"/>
      <c r="EJB5" s="11"/>
      <c r="EJC5" s="11"/>
      <c r="EJD5" s="11"/>
      <c r="EJE5" s="11"/>
      <c r="EJF5" s="11"/>
      <c r="EJG5" s="11"/>
      <c r="EJH5" s="11"/>
      <c r="EJI5" s="11"/>
      <c r="EJJ5" s="11"/>
      <c r="EJK5" s="11"/>
      <c r="EJL5" s="11"/>
      <c r="EJM5" s="11"/>
      <c r="EJN5" s="11"/>
      <c r="EJO5" s="11"/>
      <c r="EJP5" s="11"/>
      <c r="EJQ5" s="11"/>
      <c r="EJR5" s="11"/>
      <c r="EJS5" s="11"/>
      <c r="EJT5" s="11"/>
      <c r="EJU5" s="11"/>
      <c r="EJV5" s="11"/>
      <c r="EJW5" s="11"/>
      <c r="EJX5" s="11"/>
      <c r="EJY5" s="11"/>
      <c r="EJZ5" s="11"/>
      <c r="EKA5" s="11"/>
      <c r="EKB5" s="11"/>
      <c r="EKC5" s="11"/>
      <c r="EKD5" s="11"/>
      <c r="EKE5" s="11"/>
      <c r="EKF5" s="11"/>
      <c r="EKG5" s="11"/>
      <c r="EKH5" s="11"/>
      <c r="EKI5" s="11"/>
      <c r="EKJ5" s="11"/>
      <c r="EKK5" s="11"/>
      <c r="EKL5" s="11"/>
      <c r="EKM5" s="11"/>
      <c r="EKN5" s="11"/>
      <c r="EKO5" s="11"/>
      <c r="EKP5" s="11"/>
      <c r="EKQ5" s="11"/>
      <c r="EKR5" s="11"/>
      <c r="EKS5" s="11"/>
      <c r="EKT5" s="11"/>
      <c r="EKU5" s="11"/>
      <c r="EKV5" s="11"/>
      <c r="EKW5" s="11"/>
      <c r="EKX5" s="11"/>
      <c r="EKY5" s="11"/>
      <c r="EKZ5" s="11"/>
      <c r="ELA5" s="11"/>
      <c r="ELB5" s="11"/>
      <c r="ELC5" s="11"/>
      <c r="ELD5" s="11"/>
      <c r="ELE5" s="11"/>
      <c r="ELF5" s="11"/>
      <c r="ELG5" s="11"/>
      <c r="ELH5" s="11"/>
      <c r="ELI5" s="11"/>
      <c r="ELJ5" s="11"/>
      <c r="ELK5" s="11"/>
      <c r="ELL5" s="11"/>
      <c r="ELM5" s="11"/>
      <c r="ELN5" s="11"/>
      <c r="ELO5" s="11"/>
      <c r="ELP5" s="11"/>
      <c r="ELQ5" s="11"/>
      <c r="ELR5" s="11"/>
      <c r="ELS5" s="11"/>
      <c r="ELT5" s="11"/>
      <c r="ELU5" s="11"/>
      <c r="ELV5" s="11"/>
      <c r="ELW5" s="11"/>
      <c r="ELX5" s="11"/>
      <c r="ELY5" s="11"/>
      <c r="ELZ5" s="11"/>
      <c r="EMA5" s="11"/>
      <c r="EMB5" s="11"/>
      <c r="EMC5" s="11"/>
      <c r="EMD5" s="11"/>
      <c r="EME5" s="11"/>
      <c r="EMF5" s="11"/>
      <c r="EMG5" s="11"/>
      <c r="EMH5" s="11"/>
      <c r="EMI5" s="11"/>
      <c r="EMJ5" s="11"/>
      <c r="EMK5" s="11"/>
      <c r="EML5" s="11"/>
      <c r="EMM5" s="11"/>
      <c r="EMN5" s="11"/>
      <c r="EMO5" s="11"/>
      <c r="EMP5" s="11"/>
      <c r="EMQ5" s="11"/>
      <c r="EMR5" s="11"/>
      <c r="EMS5" s="11"/>
      <c r="EMT5" s="11"/>
      <c r="EMU5" s="11"/>
      <c r="EMV5" s="11"/>
      <c r="EMW5" s="11"/>
      <c r="EMX5" s="11"/>
      <c r="EMY5" s="11"/>
      <c r="EMZ5" s="11"/>
      <c r="ENA5" s="11"/>
      <c r="ENB5" s="11"/>
      <c r="ENC5" s="11"/>
      <c r="END5" s="11"/>
      <c r="ENE5" s="11"/>
      <c r="ENF5" s="11"/>
      <c r="ENG5" s="11"/>
      <c r="ENH5" s="11"/>
      <c r="ENI5" s="11"/>
      <c r="ENJ5" s="11"/>
      <c r="ENK5" s="11"/>
      <c r="ENL5" s="11"/>
      <c r="ENM5" s="11"/>
      <c r="ENN5" s="11"/>
      <c r="ENO5" s="11"/>
      <c r="ENP5" s="11"/>
      <c r="ENQ5" s="11"/>
      <c r="ENR5" s="11"/>
      <c r="ENS5" s="11"/>
      <c r="ENT5" s="11"/>
      <c r="ENU5" s="11"/>
      <c r="ENV5" s="11"/>
      <c r="ENW5" s="11"/>
      <c r="ENX5" s="11"/>
      <c r="ENY5" s="11"/>
      <c r="ENZ5" s="11"/>
      <c r="EOA5" s="11"/>
      <c r="EOB5" s="11"/>
      <c r="EOC5" s="11"/>
      <c r="EOD5" s="11"/>
      <c r="EOE5" s="11"/>
      <c r="EOF5" s="11"/>
      <c r="EOG5" s="11"/>
      <c r="EOH5" s="11"/>
      <c r="EOI5" s="11"/>
      <c r="EOJ5" s="11"/>
      <c r="EOK5" s="11"/>
      <c r="EOL5" s="11"/>
      <c r="EOM5" s="11"/>
      <c r="EON5" s="11"/>
      <c r="EOO5" s="11"/>
      <c r="EOP5" s="11"/>
      <c r="EOQ5" s="11"/>
      <c r="EOR5" s="11"/>
      <c r="EOS5" s="11"/>
      <c r="EOT5" s="11"/>
      <c r="EOU5" s="11"/>
      <c r="EOV5" s="11"/>
      <c r="EOW5" s="11"/>
      <c r="EOX5" s="11"/>
      <c r="EOY5" s="11"/>
      <c r="EOZ5" s="11"/>
      <c r="EPA5" s="11"/>
      <c r="EPB5" s="11"/>
      <c r="EPC5" s="11"/>
      <c r="EPD5" s="11"/>
      <c r="EPE5" s="11"/>
      <c r="EPF5" s="11"/>
      <c r="EPG5" s="11"/>
      <c r="EPH5" s="11"/>
      <c r="EPI5" s="11"/>
      <c r="EPJ5" s="11"/>
      <c r="EPK5" s="11"/>
      <c r="EPL5" s="11"/>
      <c r="EPM5" s="11"/>
      <c r="EPN5" s="11"/>
      <c r="EPO5" s="11"/>
      <c r="EPP5" s="11"/>
      <c r="EPQ5" s="11"/>
      <c r="EPR5" s="11"/>
      <c r="EPS5" s="11"/>
      <c r="EPT5" s="11"/>
      <c r="EPU5" s="11"/>
      <c r="EPV5" s="11"/>
      <c r="EPW5" s="11"/>
      <c r="EPX5" s="11"/>
      <c r="EPY5" s="11"/>
      <c r="EPZ5" s="11"/>
      <c r="EQA5" s="11"/>
      <c r="EQB5" s="11"/>
      <c r="EQC5" s="11"/>
      <c r="EQD5" s="11"/>
      <c r="EQE5" s="11"/>
      <c r="EQF5" s="11"/>
      <c r="EQG5" s="11"/>
      <c r="EQH5" s="11"/>
      <c r="EQI5" s="11"/>
      <c r="EQJ5" s="11"/>
      <c r="EQK5" s="11"/>
      <c r="EQL5" s="11"/>
      <c r="EQM5" s="11"/>
      <c r="EQN5" s="11"/>
      <c r="EQO5" s="11"/>
      <c r="EQP5" s="11"/>
      <c r="EQQ5" s="11"/>
      <c r="EQR5" s="11"/>
      <c r="EQS5" s="11"/>
      <c r="EQT5" s="11"/>
      <c r="EQU5" s="11"/>
      <c r="EQV5" s="11"/>
      <c r="EQW5" s="11"/>
      <c r="EQX5" s="11"/>
      <c r="EQY5" s="11"/>
      <c r="EQZ5" s="11"/>
      <c r="ERA5" s="11"/>
      <c r="ERB5" s="11"/>
      <c r="ERC5" s="11"/>
      <c r="ERD5" s="11"/>
      <c r="ERE5" s="11"/>
      <c r="ERF5" s="11"/>
      <c r="ERG5" s="11"/>
      <c r="ERH5" s="11"/>
      <c r="ERI5" s="11"/>
      <c r="ERJ5" s="11"/>
      <c r="ERK5" s="11"/>
      <c r="ERL5" s="11"/>
      <c r="ERM5" s="11"/>
      <c r="ERN5" s="11"/>
      <c r="ERO5" s="11"/>
      <c r="ERP5" s="11"/>
      <c r="ERQ5" s="11"/>
      <c r="ERR5" s="11"/>
      <c r="ERS5" s="11"/>
      <c r="ERT5" s="11"/>
      <c r="ERU5" s="11"/>
      <c r="ERV5" s="11"/>
      <c r="ERW5" s="11"/>
      <c r="ERX5" s="11"/>
      <c r="ERY5" s="11"/>
      <c r="ERZ5" s="11"/>
      <c r="ESA5" s="11"/>
      <c r="ESB5" s="11"/>
      <c r="ESC5" s="11"/>
      <c r="ESD5" s="11"/>
      <c r="ESE5" s="11"/>
      <c r="ESF5" s="11"/>
      <c r="ESG5" s="11"/>
      <c r="ESH5" s="11"/>
      <c r="ESI5" s="11"/>
      <c r="ESJ5" s="11"/>
      <c r="ESK5" s="11"/>
      <c r="ESL5" s="11"/>
      <c r="ESM5" s="11"/>
      <c r="ESN5" s="11"/>
      <c r="ESO5" s="11"/>
      <c r="ESP5" s="11"/>
      <c r="ESQ5" s="11"/>
      <c r="ESR5" s="11"/>
      <c r="ESS5" s="11"/>
      <c r="EST5" s="11"/>
      <c r="ESU5" s="11"/>
      <c r="ESV5" s="11"/>
      <c r="ESW5" s="11"/>
      <c r="ESX5" s="11"/>
      <c r="ESY5" s="11"/>
      <c r="ESZ5" s="11"/>
      <c r="ETA5" s="11"/>
      <c r="ETB5" s="11"/>
      <c r="ETC5" s="11"/>
      <c r="ETD5" s="11"/>
      <c r="ETE5" s="11"/>
      <c r="ETF5" s="11"/>
      <c r="ETG5" s="11"/>
      <c r="ETH5" s="11"/>
      <c r="ETI5" s="11"/>
      <c r="ETJ5" s="11"/>
      <c r="ETK5" s="11"/>
      <c r="ETL5" s="11"/>
      <c r="ETM5" s="11"/>
      <c r="ETN5" s="11"/>
      <c r="ETO5" s="11"/>
      <c r="ETP5" s="11"/>
      <c r="ETQ5" s="11"/>
      <c r="ETR5" s="11"/>
      <c r="ETS5" s="11"/>
      <c r="ETT5" s="11"/>
      <c r="ETU5" s="11"/>
      <c r="ETV5" s="11"/>
      <c r="ETW5" s="11"/>
      <c r="ETX5" s="11"/>
      <c r="ETY5" s="11"/>
      <c r="ETZ5" s="11"/>
      <c r="EUA5" s="11"/>
      <c r="EUB5" s="11"/>
      <c r="EUC5" s="11"/>
      <c r="EUD5" s="11"/>
      <c r="EUE5" s="11"/>
      <c r="EUF5" s="11"/>
      <c r="EUG5" s="11"/>
      <c r="EUH5" s="11"/>
      <c r="EUI5" s="11"/>
      <c r="EUJ5" s="11"/>
      <c r="EUK5" s="11"/>
      <c r="EUL5" s="11"/>
      <c r="EUM5" s="11"/>
      <c r="EUN5" s="11"/>
      <c r="EUO5" s="11"/>
      <c r="EUP5" s="11"/>
      <c r="EUQ5" s="11"/>
      <c r="EUR5" s="11"/>
      <c r="EUS5" s="11"/>
      <c r="EUT5" s="11"/>
      <c r="EUU5" s="11"/>
      <c r="EUV5" s="11"/>
      <c r="EUW5" s="11"/>
      <c r="EUX5" s="11"/>
      <c r="EUY5" s="11"/>
      <c r="EUZ5" s="11"/>
      <c r="EVA5" s="11"/>
      <c r="EVB5" s="11"/>
      <c r="EVC5" s="11"/>
      <c r="EVD5" s="11"/>
      <c r="EVE5" s="11"/>
      <c r="EVF5" s="11"/>
      <c r="EVG5" s="11"/>
      <c r="EVH5" s="11"/>
      <c r="EVI5" s="11"/>
      <c r="EVJ5" s="11"/>
      <c r="EVK5" s="11"/>
      <c r="EVL5" s="11"/>
      <c r="EVM5" s="11"/>
      <c r="EVN5" s="11"/>
      <c r="EVO5" s="11"/>
      <c r="EVP5" s="11"/>
      <c r="EVQ5" s="11"/>
      <c r="EVR5" s="11"/>
      <c r="EVS5" s="11"/>
      <c r="EVT5" s="11"/>
      <c r="EVU5" s="11"/>
      <c r="EVV5" s="11"/>
      <c r="EVW5" s="11"/>
      <c r="EVX5" s="11"/>
      <c r="EVY5" s="11"/>
      <c r="EVZ5" s="11"/>
      <c r="EWA5" s="11"/>
      <c r="EWB5" s="11"/>
      <c r="EWC5" s="11"/>
      <c r="EWD5" s="11"/>
      <c r="EWE5" s="11"/>
      <c r="EWF5" s="11"/>
      <c r="EWG5" s="11"/>
      <c r="EWH5" s="11"/>
      <c r="EWI5" s="11"/>
      <c r="EWJ5" s="11"/>
      <c r="EWK5" s="11"/>
      <c r="EWL5" s="11"/>
      <c r="EWM5" s="11"/>
      <c r="EWN5" s="11"/>
      <c r="EWO5" s="11"/>
      <c r="EWP5" s="11"/>
      <c r="EWQ5" s="11"/>
      <c r="EWR5" s="11"/>
      <c r="EWS5" s="11"/>
      <c r="EWT5" s="11"/>
      <c r="EWU5" s="11"/>
      <c r="EWV5" s="11"/>
      <c r="EWW5" s="11"/>
      <c r="EWX5" s="11"/>
      <c r="EWY5" s="11"/>
      <c r="EWZ5" s="11"/>
      <c r="EXA5" s="11"/>
      <c r="EXB5" s="11"/>
      <c r="EXC5" s="11"/>
      <c r="EXD5" s="11"/>
      <c r="EXE5" s="11"/>
      <c r="EXF5" s="11"/>
      <c r="EXG5" s="11"/>
      <c r="EXH5" s="11"/>
      <c r="EXI5" s="11"/>
      <c r="EXJ5" s="11"/>
      <c r="EXK5" s="11"/>
      <c r="EXL5" s="11"/>
      <c r="EXM5" s="11"/>
      <c r="EXN5" s="11"/>
      <c r="EXO5" s="11"/>
      <c r="EXP5" s="11"/>
      <c r="EXQ5" s="11"/>
      <c r="EXR5" s="11"/>
      <c r="EXS5" s="11"/>
      <c r="EXT5" s="11"/>
      <c r="EXU5" s="11"/>
      <c r="EXV5" s="11"/>
      <c r="EXW5" s="11"/>
      <c r="EXX5" s="11"/>
      <c r="EXY5" s="11"/>
      <c r="EXZ5" s="11"/>
      <c r="EYA5" s="11"/>
      <c r="EYB5" s="11"/>
      <c r="EYC5" s="11"/>
      <c r="EYD5" s="11"/>
      <c r="EYE5" s="11"/>
      <c r="EYF5" s="11"/>
      <c r="EYG5" s="11"/>
      <c r="EYH5" s="11"/>
      <c r="EYI5" s="11"/>
      <c r="EYJ5" s="11"/>
      <c r="EYK5" s="11"/>
      <c r="EYL5" s="11"/>
      <c r="EYM5" s="11"/>
      <c r="EYN5" s="11"/>
      <c r="EYO5" s="11"/>
      <c r="EYP5" s="11"/>
      <c r="EYQ5" s="11"/>
      <c r="EYR5" s="11"/>
      <c r="EYS5" s="11"/>
      <c r="EYT5" s="11"/>
      <c r="EYU5" s="11"/>
      <c r="EYV5" s="11"/>
      <c r="EYW5" s="11"/>
      <c r="EYX5" s="11"/>
      <c r="EYY5" s="11"/>
      <c r="EYZ5" s="11"/>
      <c r="EZA5" s="11"/>
      <c r="EZB5" s="11"/>
      <c r="EZC5" s="11"/>
      <c r="EZD5" s="11"/>
      <c r="EZE5" s="11"/>
      <c r="EZF5" s="11"/>
      <c r="EZG5" s="11"/>
      <c r="EZH5" s="11"/>
      <c r="EZI5" s="11"/>
      <c r="EZJ5" s="11"/>
      <c r="EZK5" s="11"/>
      <c r="EZL5" s="11"/>
      <c r="EZM5" s="11"/>
      <c r="EZN5" s="11"/>
      <c r="EZO5" s="11"/>
      <c r="EZP5" s="11"/>
      <c r="EZQ5" s="11"/>
      <c r="EZR5" s="11"/>
      <c r="EZS5" s="11"/>
      <c r="EZT5" s="11"/>
      <c r="EZU5" s="11"/>
      <c r="EZV5" s="11"/>
      <c r="EZW5" s="11"/>
      <c r="EZX5" s="11"/>
      <c r="EZY5" s="11"/>
      <c r="EZZ5" s="11"/>
      <c r="FAA5" s="11"/>
      <c r="FAB5" s="11"/>
      <c r="FAC5" s="11"/>
      <c r="FAD5" s="11"/>
      <c r="FAE5" s="11"/>
      <c r="FAF5" s="11"/>
      <c r="FAG5" s="11"/>
      <c r="FAH5" s="11"/>
      <c r="FAI5" s="11"/>
      <c r="FAJ5" s="11"/>
      <c r="FAK5" s="11"/>
      <c r="FAL5" s="11"/>
      <c r="FAM5" s="11"/>
      <c r="FAN5" s="11"/>
      <c r="FAO5" s="11"/>
      <c r="FAP5" s="11"/>
      <c r="FAQ5" s="11"/>
      <c r="FAR5" s="11"/>
      <c r="FAS5" s="11"/>
      <c r="FAT5" s="11"/>
      <c r="FAU5" s="11"/>
      <c r="FAV5" s="11"/>
      <c r="FAW5" s="11"/>
      <c r="FAX5" s="11"/>
      <c r="FAY5" s="11"/>
      <c r="FAZ5" s="11"/>
      <c r="FBA5" s="11"/>
      <c r="FBB5" s="11"/>
      <c r="FBC5" s="11"/>
      <c r="FBD5" s="11"/>
      <c r="FBE5" s="11"/>
      <c r="FBF5" s="11"/>
      <c r="FBG5" s="11"/>
      <c r="FBH5" s="11"/>
      <c r="FBI5" s="11"/>
      <c r="FBJ5" s="11"/>
      <c r="FBK5" s="11"/>
      <c r="FBL5" s="11"/>
      <c r="FBM5" s="11"/>
      <c r="FBN5" s="11"/>
      <c r="FBO5" s="11"/>
      <c r="FBP5" s="11"/>
      <c r="FBQ5" s="11"/>
      <c r="FBR5" s="11"/>
      <c r="FBS5" s="11"/>
      <c r="FBT5" s="11"/>
      <c r="FBU5" s="11"/>
      <c r="FBV5" s="11"/>
      <c r="FBW5" s="11"/>
      <c r="FBX5" s="11"/>
      <c r="FBY5" s="11"/>
      <c r="FBZ5" s="11"/>
      <c r="FCA5" s="11"/>
      <c r="FCB5" s="11"/>
      <c r="FCC5" s="11"/>
      <c r="FCD5" s="11"/>
      <c r="FCE5" s="11"/>
      <c r="FCF5" s="11"/>
      <c r="FCG5" s="11"/>
      <c r="FCH5" s="11"/>
      <c r="FCI5" s="11"/>
      <c r="FCJ5" s="11"/>
      <c r="FCK5" s="11"/>
      <c r="FCL5" s="11"/>
      <c r="FCM5" s="11"/>
      <c r="FCN5" s="11"/>
      <c r="FCO5" s="11"/>
      <c r="FCP5" s="11"/>
      <c r="FCQ5" s="11"/>
      <c r="FCR5" s="11"/>
      <c r="FCS5" s="11"/>
      <c r="FCT5" s="11"/>
      <c r="FCU5" s="11"/>
      <c r="FCV5" s="11"/>
      <c r="FCW5" s="11"/>
      <c r="FCX5" s="11"/>
      <c r="FCY5" s="11"/>
      <c r="FCZ5" s="11"/>
      <c r="FDA5" s="11"/>
      <c r="FDB5" s="11"/>
      <c r="FDC5" s="11"/>
      <c r="FDD5" s="11"/>
      <c r="FDE5" s="11"/>
      <c r="FDF5" s="11"/>
      <c r="FDG5" s="11"/>
      <c r="FDH5" s="11"/>
      <c r="FDI5" s="11"/>
      <c r="FDJ5" s="11"/>
      <c r="FDK5" s="11"/>
      <c r="FDL5" s="11"/>
      <c r="FDM5" s="11"/>
      <c r="FDN5" s="11"/>
      <c r="FDO5" s="11"/>
      <c r="FDP5" s="11"/>
      <c r="FDQ5" s="11"/>
      <c r="FDR5" s="11"/>
      <c r="FDS5" s="11"/>
      <c r="FDT5" s="11"/>
      <c r="FDU5" s="11"/>
      <c r="FDV5" s="11"/>
      <c r="FDW5" s="11"/>
      <c r="FDX5" s="11"/>
      <c r="FDY5" s="11"/>
      <c r="FDZ5" s="11"/>
      <c r="FEA5" s="11"/>
      <c r="FEB5" s="11"/>
      <c r="FEC5" s="11"/>
      <c r="FED5" s="11"/>
      <c r="FEE5" s="11"/>
      <c r="FEF5" s="11"/>
      <c r="FEG5" s="11"/>
      <c r="FEH5" s="11"/>
      <c r="FEI5" s="11"/>
      <c r="FEJ5" s="11"/>
      <c r="FEK5" s="11"/>
      <c r="FEL5" s="11"/>
      <c r="FEM5" s="11"/>
      <c r="FEN5" s="11"/>
      <c r="FEO5" s="11"/>
      <c r="FEP5" s="11"/>
      <c r="FEQ5" s="11"/>
      <c r="FER5" s="11"/>
      <c r="FES5" s="11"/>
      <c r="FET5" s="11"/>
      <c r="FEU5" s="11"/>
      <c r="FEV5" s="11"/>
      <c r="FEW5" s="11"/>
      <c r="FEX5" s="11"/>
      <c r="FEY5" s="11"/>
      <c r="FEZ5" s="11"/>
      <c r="FFA5" s="11"/>
      <c r="FFB5" s="11"/>
      <c r="FFC5" s="11"/>
      <c r="FFD5" s="11"/>
      <c r="FFE5" s="11"/>
      <c r="FFF5" s="11"/>
      <c r="FFG5" s="11"/>
      <c r="FFH5" s="11"/>
      <c r="FFI5" s="11"/>
      <c r="FFJ5" s="11"/>
      <c r="FFK5" s="11"/>
      <c r="FFL5" s="11"/>
      <c r="FFM5" s="11"/>
      <c r="FFN5" s="11"/>
      <c r="FFO5" s="11"/>
      <c r="FFP5" s="11"/>
      <c r="FFQ5" s="11"/>
      <c r="FFR5" s="11"/>
      <c r="FFS5" s="11"/>
      <c r="FFT5" s="11"/>
      <c r="FFU5" s="11"/>
      <c r="FFV5" s="11"/>
      <c r="FFW5" s="11"/>
      <c r="FFX5" s="11"/>
      <c r="FFY5" s="11"/>
      <c r="FFZ5" s="11"/>
      <c r="FGA5" s="11"/>
      <c r="FGB5" s="11"/>
      <c r="FGC5" s="11"/>
      <c r="FGD5" s="11"/>
      <c r="FGE5" s="11"/>
      <c r="FGF5" s="11"/>
      <c r="FGG5" s="11"/>
      <c r="FGH5" s="11"/>
      <c r="FGI5" s="11"/>
      <c r="FGJ5" s="11"/>
      <c r="FGK5" s="11"/>
      <c r="FGL5" s="11"/>
      <c r="FGM5" s="11"/>
      <c r="FGN5" s="11"/>
      <c r="FGO5" s="11"/>
      <c r="FGP5" s="11"/>
      <c r="FGQ5" s="11"/>
      <c r="FGR5" s="11"/>
      <c r="FGS5" s="11"/>
      <c r="FGT5" s="11"/>
      <c r="FGU5" s="11"/>
      <c r="FGV5" s="11"/>
      <c r="FGW5" s="11"/>
      <c r="FGX5" s="11"/>
      <c r="FGY5" s="11"/>
      <c r="FGZ5" s="11"/>
      <c r="FHA5" s="11"/>
      <c r="FHB5" s="11"/>
      <c r="FHC5" s="11"/>
      <c r="FHD5" s="11"/>
      <c r="FHE5" s="11"/>
      <c r="FHF5" s="11"/>
      <c r="FHG5" s="11"/>
      <c r="FHH5" s="11"/>
      <c r="FHI5" s="11"/>
      <c r="FHJ5" s="11"/>
      <c r="FHK5" s="11"/>
      <c r="FHL5" s="11"/>
      <c r="FHM5" s="11"/>
      <c r="FHN5" s="11"/>
      <c r="FHO5" s="11"/>
      <c r="FHP5" s="11"/>
      <c r="FHQ5" s="11"/>
      <c r="FHR5" s="11"/>
      <c r="FHS5" s="11"/>
      <c r="FHT5" s="11"/>
      <c r="FHU5" s="11"/>
      <c r="FHV5" s="11"/>
      <c r="FHW5" s="11"/>
      <c r="FHX5" s="11"/>
      <c r="FHY5" s="11"/>
      <c r="FHZ5" s="11"/>
      <c r="FIA5" s="11"/>
      <c r="FIB5" s="11"/>
      <c r="FIC5" s="11"/>
      <c r="FID5" s="11"/>
      <c r="FIE5" s="11"/>
      <c r="FIF5" s="11"/>
      <c r="FIG5" s="11"/>
      <c r="FIH5" s="11"/>
      <c r="FII5" s="11"/>
      <c r="FIJ5" s="11"/>
      <c r="FIK5" s="11"/>
      <c r="FIL5" s="11"/>
      <c r="FIM5" s="11"/>
      <c r="FIN5" s="11"/>
      <c r="FIO5" s="11"/>
      <c r="FIP5" s="11"/>
      <c r="FIQ5" s="11"/>
      <c r="FIR5" s="11"/>
      <c r="FIS5" s="11"/>
      <c r="FIT5" s="11"/>
      <c r="FIU5" s="11"/>
      <c r="FIV5" s="11"/>
      <c r="FIW5" s="11"/>
      <c r="FIX5" s="11"/>
      <c r="FIY5" s="11"/>
      <c r="FIZ5" s="11"/>
      <c r="FJA5" s="11"/>
      <c r="FJB5" s="11"/>
      <c r="FJC5" s="11"/>
      <c r="FJD5" s="11"/>
      <c r="FJE5" s="11"/>
      <c r="FJF5" s="11"/>
      <c r="FJG5" s="11"/>
      <c r="FJH5" s="11"/>
      <c r="FJI5" s="11"/>
      <c r="FJJ5" s="11"/>
      <c r="FJK5" s="11"/>
      <c r="FJL5" s="11"/>
      <c r="FJM5" s="11"/>
      <c r="FJN5" s="11"/>
      <c r="FJO5" s="11"/>
      <c r="FJP5" s="11"/>
      <c r="FJQ5" s="11"/>
      <c r="FJR5" s="11"/>
      <c r="FJS5" s="11"/>
      <c r="FJT5" s="11"/>
      <c r="FJU5" s="11"/>
      <c r="FJV5" s="11"/>
      <c r="FJW5" s="11"/>
      <c r="FJX5" s="11"/>
      <c r="FJY5" s="11"/>
      <c r="FJZ5" s="11"/>
      <c r="FKA5" s="11"/>
      <c r="FKB5" s="11"/>
      <c r="FKC5" s="11"/>
      <c r="FKD5" s="11"/>
      <c r="FKE5" s="11"/>
      <c r="FKF5" s="11"/>
      <c r="FKG5" s="11"/>
      <c r="FKH5" s="11"/>
      <c r="FKI5" s="11"/>
      <c r="FKJ5" s="11"/>
      <c r="FKK5" s="11"/>
      <c r="FKL5" s="11"/>
      <c r="FKM5" s="11"/>
      <c r="FKN5" s="11"/>
      <c r="FKO5" s="11"/>
      <c r="FKP5" s="11"/>
      <c r="FKQ5" s="11"/>
      <c r="FKR5" s="11"/>
      <c r="FKS5" s="11"/>
      <c r="FKT5" s="11"/>
      <c r="FKU5" s="11"/>
      <c r="FKV5" s="11"/>
      <c r="FKW5" s="11"/>
      <c r="FKX5" s="11"/>
      <c r="FKY5" s="11"/>
      <c r="FKZ5" s="11"/>
      <c r="FLA5" s="11"/>
      <c r="FLB5" s="11"/>
      <c r="FLC5" s="11"/>
      <c r="FLD5" s="11"/>
      <c r="FLE5" s="11"/>
      <c r="FLF5" s="11"/>
      <c r="FLG5" s="11"/>
      <c r="FLH5" s="11"/>
      <c r="FLI5" s="11"/>
      <c r="FLJ5" s="11"/>
      <c r="FLK5" s="11"/>
      <c r="FLL5" s="11"/>
      <c r="FLM5" s="11"/>
      <c r="FLN5" s="11"/>
      <c r="FLO5" s="11"/>
      <c r="FLP5" s="11"/>
      <c r="FLQ5" s="11"/>
      <c r="FLR5" s="11"/>
      <c r="FLS5" s="11"/>
      <c r="FLT5" s="11"/>
      <c r="FLU5" s="11"/>
      <c r="FLV5" s="11"/>
      <c r="FLW5" s="11"/>
      <c r="FLX5" s="11"/>
      <c r="FLY5" s="11"/>
      <c r="FLZ5" s="11"/>
      <c r="FMA5" s="11"/>
      <c r="FMB5" s="11"/>
      <c r="FMC5" s="11"/>
      <c r="FMD5" s="11"/>
      <c r="FME5" s="11"/>
      <c r="FMF5" s="11"/>
      <c r="FMG5" s="11"/>
      <c r="FMH5" s="11"/>
      <c r="FMI5" s="11"/>
      <c r="FMJ5" s="11"/>
      <c r="FMK5" s="11"/>
      <c r="FML5" s="11"/>
      <c r="FMM5" s="11"/>
      <c r="FMN5" s="11"/>
      <c r="FMO5" s="11"/>
      <c r="FMP5" s="11"/>
      <c r="FMQ5" s="11"/>
      <c r="FMR5" s="11"/>
      <c r="FMS5" s="11"/>
      <c r="FMT5" s="11"/>
      <c r="FMU5" s="11"/>
      <c r="FMV5" s="11"/>
      <c r="FMW5" s="11"/>
      <c r="FMX5" s="11"/>
      <c r="FMY5" s="11"/>
      <c r="FMZ5" s="11"/>
      <c r="FNA5" s="11"/>
      <c r="FNB5" s="11"/>
      <c r="FNC5" s="11"/>
      <c r="FND5" s="11"/>
      <c r="FNE5" s="11"/>
      <c r="FNF5" s="11"/>
      <c r="FNG5" s="11"/>
      <c r="FNH5" s="11"/>
      <c r="FNI5" s="11"/>
      <c r="FNJ5" s="11"/>
      <c r="FNK5" s="11"/>
      <c r="FNL5" s="11"/>
      <c r="FNM5" s="11"/>
      <c r="FNN5" s="11"/>
      <c r="FNO5" s="11"/>
      <c r="FNP5" s="11"/>
      <c r="FNQ5" s="11"/>
      <c r="FNR5" s="11"/>
      <c r="FNS5" s="11"/>
      <c r="FNT5" s="11"/>
      <c r="FNU5" s="11"/>
      <c r="FNV5" s="11"/>
      <c r="FNW5" s="11"/>
      <c r="FNX5" s="11"/>
      <c r="FNY5" s="11"/>
      <c r="FNZ5" s="11"/>
      <c r="FOA5" s="11"/>
      <c r="FOB5" s="11"/>
      <c r="FOC5" s="11"/>
      <c r="FOD5" s="11"/>
      <c r="FOE5" s="11"/>
      <c r="FOF5" s="11"/>
      <c r="FOG5" s="11"/>
      <c r="FOH5" s="11"/>
      <c r="FOI5" s="11"/>
      <c r="FOJ5" s="11"/>
      <c r="FOK5" s="11"/>
      <c r="FOL5" s="11"/>
      <c r="FOM5" s="11"/>
      <c r="FON5" s="11"/>
      <c r="FOO5" s="11"/>
      <c r="FOP5" s="11"/>
      <c r="FOQ5" s="11"/>
      <c r="FOR5" s="11"/>
      <c r="FOS5" s="11"/>
      <c r="FOT5" s="11"/>
      <c r="FOU5" s="11"/>
      <c r="FOV5" s="11"/>
      <c r="FOW5" s="11"/>
      <c r="FOX5" s="11"/>
      <c r="FOY5" s="11"/>
      <c r="FOZ5" s="11"/>
      <c r="FPA5" s="11"/>
      <c r="FPB5" s="11"/>
      <c r="FPC5" s="11"/>
      <c r="FPD5" s="11"/>
      <c r="FPE5" s="11"/>
      <c r="FPF5" s="11"/>
      <c r="FPG5" s="11"/>
      <c r="FPH5" s="11"/>
      <c r="FPI5" s="11"/>
      <c r="FPJ5" s="11"/>
      <c r="FPK5" s="11"/>
      <c r="FPL5" s="11"/>
      <c r="FPM5" s="11"/>
      <c r="FPN5" s="11"/>
      <c r="FPO5" s="11"/>
      <c r="FPP5" s="11"/>
      <c r="FPQ5" s="11"/>
      <c r="FPR5" s="11"/>
      <c r="FPS5" s="11"/>
      <c r="FPT5" s="11"/>
      <c r="FPU5" s="11"/>
      <c r="FPV5" s="11"/>
      <c r="FPW5" s="11"/>
      <c r="FPX5" s="11"/>
      <c r="FPY5" s="11"/>
      <c r="FPZ5" s="11"/>
      <c r="FQA5" s="11"/>
      <c r="FQB5" s="11"/>
      <c r="FQC5" s="11"/>
      <c r="FQD5" s="11"/>
      <c r="FQE5" s="11"/>
      <c r="FQF5" s="11"/>
      <c r="FQG5" s="11"/>
      <c r="FQH5" s="11"/>
      <c r="FQI5" s="11"/>
      <c r="FQJ5" s="11"/>
      <c r="FQK5" s="11"/>
      <c r="FQL5" s="11"/>
      <c r="FQM5" s="11"/>
      <c r="FQN5" s="11"/>
      <c r="FQO5" s="11"/>
      <c r="FQP5" s="11"/>
      <c r="FQQ5" s="11"/>
      <c r="FQR5" s="11"/>
      <c r="FQS5" s="11"/>
      <c r="FQT5" s="11"/>
      <c r="FQU5" s="11"/>
      <c r="FQV5" s="11"/>
      <c r="FQW5" s="11"/>
      <c r="FQX5" s="11"/>
      <c r="FQY5" s="11"/>
      <c r="FQZ5" s="11"/>
      <c r="FRA5" s="11"/>
      <c r="FRB5" s="11"/>
      <c r="FRC5" s="11"/>
      <c r="FRD5" s="11"/>
      <c r="FRE5" s="11"/>
      <c r="FRF5" s="11"/>
      <c r="FRG5" s="11"/>
      <c r="FRH5" s="11"/>
      <c r="FRI5" s="11"/>
      <c r="FRJ5" s="11"/>
      <c r="FRK5" s="11"/>
      <c r="FRL5" s="11"/>
      <c r="FRM5" s="11"/>
      <c r="FRN5" s="11"/>
      <c r="FRO5" s="11"/>
      <c r="FRP5" s="11"/>
      <c r="FRQ5" s="11"/>
      <c r="FRR5" s="11"/>
      <c r="FRS5" s="11"/>
      <c r="FRT5" s="11"/>
      <c r="FRU5" s="11"/>
      <c r="FRV5" s="11"/>
      <c r="FRW5" s="11"/>
      <c r="FRX5" s="11"/>
      <c r="FRY5" s="11"/>
      <c r="FRZ5" s="11"/>
      <c r="FSA5" s="11"/>
      <c r="FSB5" s="11"/>
      <c r="FSC5" s="11"/>
      <c r="FSD5" s="11"/>
      <c r="FSE5" s="11"/>
      <c r="FSF5" s="11"/>
      <c r="FSG5" s="11"/>
      <c r="FSH5" s="11"/>
      <c r="FSI5" s="11"/>
      <c r="FSJ5" s="11"/>
      <c r="FSK5" s="11"/>
      <c r="FSL5" s="11"/>
      <c r="FSM5" s="11"/>
      <c r="FSN5" s="11"/>
      <c r="FSO5" s="11"/>
      <c r="FSP5" s="11"/>
      <c r="FSQ5" s="11"/>
      <c r="FSR5" s="11"/>
      <c r="FSS5" s="11"/>
      <c r="FST5" s="11"/>
      <c r="FSU5" s="11"/>
      <c r="FSV5" s="11"/>
      <c r="FSW5" s="11"/>
      <c r="FSX5" s="11"/>
      <c r="FSY5" s="11"/>
      <c r="FSZ5" s="11"/>
      <c r="FTA5" s="11"/>
      <c r="FTB5" s="11"/>
      <c r="FTC5" s="11"/>
      <c r="FTD5" s="11"/>
      <c r="FTE5" s="11"/>
      <c r="FTF5" s="11"/>
      <c r="FTG5" s="11"/>
      <c r="FTH5" s="11"/>
      <c r="FTI5" s="11"/>
      <c r="FTJ5" s="11"/>
      <c r="FTK5" s="11"/>
      <c r="FTL5" s="11"/>
      <c r="FTM5" s="11"/>
      <c r="FTN5" s="11"/>
      <c r="FTO5" s="11"/>
      <c r="FTP5" s="11"/>
      <c r="FTQ5" s="11"/>
      <c r="FTR5" s="11"/>
      <c r="FTS5" s="11"/>
      <c r="FTT5" s="11"/>
      <c r="FTU5" s="11"/>
      <c r="FTV5" s="11"/>
      <c r="FTW5" s="11"/>
      <c r="FTX5" s="11"/>
      <c r="FTY5" s="11"/>
      <c r="FTZ5" s="11"/>
      <c r="FUA5" s="11"/>
      <c r="FUB5" s="11"/>
      <c r="FUC5" s="11"/>
      <c r="FUD5" s="11"/>
      <c r="FUE5" s="11"/>
      <c r="FUF5" s="11"/>
      <c r="FUG5" s="11"/>
      <c r="FUH5" s="11"/>
      <c r="FUI5" s="11"/>
      <c r="FUJ5" s="11"/>
      <c r="FUK5" s="11"/>
      <c r="FUL5" s="11"/>
      <c r="FUM5" s="11"/>
      <c r="FUN5" s="11"/>
      <c r="FUO5" s="11"/>
      <c r="FUP5" s="11"/>
      <c r="FUQ5" s="11"/>
      <c r="FUR5" s="11"/>
      <c r="FUS5" s="11"/>
      <c r="FUT5" s="11"/>
      <c r="FUU5" s="11"/>
      <c r="FUV5" s="11"/>
      <c r="FUW5" s="11"/>
      <c r="FUX5" s="11"/>
      <c r="FUY5" s="11"/>
      <c r="FUZ5" s="11"/>
      <c r="FVA5" s="11"/>
      <c r="FVB5" s="11"/>
      <c r="FVC5" s="11"/>
      <c r="FVD5" s="11"/>
      <c r="FVE5" s="11"/>
      <c r="FVF5" s="11"/>
      <c r="FVG5" s="11"/>
      <c r="FVH5" s="11"/>
      <c r="FVI5" s="11"/>
      <c r="FVJ5" s="11"/>
      <c r="FVK5" s="11"/>
      <c r="FVL5" s="11"/>
      <c r="FVM5" s="11"/>
      <c r="FVN5" s="11"/>
      <c r="FVO5" s="11"/>
      <c r="FVP5" s="11"/>
      <c r="FVQ5" s="11"/>
      <c r="FVR5" s="11"/>
      <c r="FVS5" s="11"/>
      <c r="FVT5" s="11"/>
      <c r="FVU5" s="11"/>
      <c r="FVV5" s="11"/>
      <c r="FVW5" s="11"/>
      <c r="FVX5" s="11"/>
      <c r="FVY5" s="11"/>
      <c r="FVZ5" s="11"/>
      <c r="FWA5" s="11"/>
      <c r="FWB5" s="11"/>
      <c r="FWC5" s="11"/>
      <c r="FWD5" s="11"/>
      <c r="FWE5" s="11"/>
      <c r="FWF5" s="11"/>
      <c r="FWG5" s="11"/>
      <c r="FWH5" s="11"/>
      <c r="FWI5" s="11"/>
      <c r="FWJ5" s="11"/>
      <c r="FWK5" s="11"/>
      <c r="FWL5" s="11"/>
      <c r="FWM5" s="11"/>
      <c r="FWN5" s="11"/>
      <c r="FWO5" s="11"/>
      <c r="FWP5" s="11"/>
      <c r="FWQ5" s="11"/>
      <c r="FWR5" s="11"/>
      <c r="FWS5" s="11"/>
      <c r="FWT5" s="11"/>
      <c r="FWU5" s="11"/>
      <c r="FWV5" s="11"/>
      <c r="FWW5" s="11"/>
      <c r="FWX5" s="11"/>
      <c r="FWY5" s="11"/>
      <c r="FWZ5" s="11"/>
      <c r="FXA5" s="11"/>
      <c r="FXB5" s="11"/>
      <c r="FXC5" s="11"/>
      <c r="FXD5" s="11"/>
      <c r="FXE5" s="11"/>
      <c r="FXF5" s="11"/>
      <c r="FXG5" s="11"/>
      <c r="FXH5" s="11"/>
      <c r="FXI5" s="11"/>
      <c r="FXJ5" s="11"/>
      <c r="FXK5" s="11"/>
      <c r="FXL5" s="11"/>
      <c r="FXM5" s="11"/>
      <c r="FXN5" s="11"/>
      <c r="FXO5" s="11"/>
      <c r="FXP5" s="11"/>
      <c r="FXQ5" s="11"/>
      <c r="FXR5" s="11"/>
      <c r="FXS5" s="11"/>
      <c r="FXT5" s="11"/>
      <c r="FXU5" s="11"/>
      <c r="FXV5" s="11"/>
      <c r="FXW5" s="11"/>
      <c r="FXX5" s="11"/>
      <c r="FXY5" s="11"/>
      <c r="FXZ5" s="11"/>
      <c r="FYA5" s="11"/>
      <c r="FYB5" s="11"/>
      <c r="FYC5" s="11"/>
      <c r="FYD5" s="11"/>
      <c r="FYE5" s="11"/>
      <c r="FYF5" s="11"/>
      <c r="FYG5" s="11"/>
      <c r="FYH5" s="11"/>
      <c r="FYI5" s="11"/>
      <c r="FYJ5" s="11"/>
      <c r="FYK5" s="11"/>
      <c r="FYL5" s="11"/>
      <c r="FYM5" s="11"/>
      <c r="FYN5" s="11"/>
      <c r="FYO5" s="11"/>
      <c r="FYP5" s="11"/>
      <c r="FYQ5" s="11"/>
      <c r="FYR5" s="11"/>
      <c r="FYS5" s="11"/>
      <c r="FYT5" s="11"/>
      <c r="FYU5" s="11"/>
      <c r="FYV5" s="11"/>
      <c r="FYW5" s="11"/>
      <c r="FYX5" s="11"/>
      <c r="FYY5" s="11"/>
      <c r="FYZ5" s="11"/>
      <c r="FZA5" s="11"/>
      <c r="FZB5" s="11"/>
      <c r="FZC5" s="11"/>
      <c r="FZD5" s="11"/>
      <c r="FZE5" s="11"/>
      <c r="FZF5" s="11"/>
      <c r="FZG5" s="11"/>
      <c r="FZH5" s="11"/>
      <c r="FZI5" s="11"/>
      <c r="FZJ5" s="11"/>
      <c r="FZK5" s="11"/>
      <c r="FZL5" s="11"/>
      <c r="FZM5" s="11"/>
      <c r="FZN5" s="11"/>
      <c r="FZO5" s="11"/>
      <c r="FZP5" s="11"/>
      <c r="FZQ5" s="11"/>
      <c r="FZR5" s="11"/>
      <c r="FZS5" s="11"/>
      <c r="FZT5" s="11"/>
      <c r="FZU5" s="11"/>
      <c r="FZV5" s="11"/>
      <c r="FZW5" s="11"/>
      <c r="FZX5" s="11"/>
      <c r="FZY5" s="11"/>
      <c r="FZZ5" s="11"/>
      <c r="GAA5" s="11"/>
      <c r="GAB5" s="11"/>
      <c r="GAC5" s="11"/>
      <c r="GAD5" s="11"/>
      <c r="GAE5" s="11"/>
      <c r="GAF5" s="11"/>
      <c r="GAG5" s="11"/>
      <c r="GAH5" s="11"/>
      <c r="GAI5" s="11"/>
      <c r="GAJ5" s="11"/>
      <c r="GAK5" s="11"/>
      <c r="GAL5" s="11"/>
      <c r="GAM5" s="11"/>
      <c r="GAN5" s="11"/>
      <c r="GAO5" s="11"/>
      <c r="GAP5" s="11"/>
      <c r="GAQ5" s="11"/>
      <c r="GAR5" s="11"/>
      <c r="GAS5" s="11"/>
      <c r="GAT5" s="11"/>
      <c r="GAU5" s="11"/>
      <c r="GAV5" s="11"/>
      <c r="GAW5" s="11"/>
      <c r="GAX5" s="11"/>
      <c r="GAY5" s="11"/>
      <c r="GAZ5" s="11"/>
      <c r="GBA5" s="11"/>
      <c r="GBB5" s="11"/>
      <c r="GBC5" s="11"/>
      <c r="GBD5" s="11"/>
      <c r="GBE5" s="11"/>
      <c r="GBF5" s="11"/>
      <c r="GBG5" s="11"/>
      <c r="GBH5" s="11"/>
      <c r="GBI5" s="11"/>
      <c r="GBJ5" s="11"/>
      <c r="GBK5" s="11"/>
      <c r="GBL5" s="11"/>
      <c r="GBM5" s="11"/>
      <c r="GBN5" s="11"/>
      <c r="GBO5" s="11"/>
      <c r="GBP5" s="11"/>
      <c r="GBQ5" s="11"/>
      <c r="GBR5" s="11"/>
      <c r="GBS5" s="11"/>
      <c r="GBT5" s="11"/>
      <c r="GBU5" s="11"/>
      <c r="GBV5" s="11"/>
      <c r="GBW5" s="11"/>
      <c r="GBX5" s="11"/>
      <c r="GBY5" s="11"/>
      <c r="GBZ5" s="11"/>
      <c r="GCA5" s="11"/>
      <c r="GCB5" s="11"/>
      <c r="GCC5" s="11"/>
      <c r="GCD5" s="11"/>
      <c r="GCE5" s="11"/>
      <c r="GCF5" s="11"/>
      <c r="GCG5" s="11"/>
      <c r="GCH5" s="11"/>
      <c r="GCI5" s="11"/>
      <c r="GCJ5" s="11"/>
      <c r="GCK5" s="11"/>
      <c r="GCL5" s="11"/>
      <c r="GCM5" s="11"/>
      <c r="GCN5" s="11"/>
      <c r="GCO5" s="11"/>
      <c r="GCP5" s="11"/>
      <c r="GCQ5" s="11"/>
      <c r="GCR5" s="11"/>
      <c r="GCS5" s="11"/>
      <c r="GCT5" s="11"/>
      <c r="GCU5" s="11"/>
      <c r="GCV5" s="11"/>
      <c r="GCW5" s="11"/>
      <c r="GCX5" s="11"/>
      <c r="GCY5" s="11"/>
      <c r="GCZ5" s="11"/>
      <c r="GDA5" s="11"/>
      <c r="GDB5" s="11"/>
      <c r="GDC5" s="11"/>
      <c r="GDD5" s="11"/>
      <c r="GDE5" s="11"/>
      <c r="GDF5" s="11"/>
      <c r="GDG5" s="11"/>
      <c r="GDH5" s="11"/>
      <c r="GDI5" s="11"/>
      <c r="GDJ5" s="11"/>
      <c r="GDK5" s="11"/>
      <c r="GDL5" s="11"/>
      <c r="GDM5" s="11"/>
      <c r="GDN5" s="11"/>
      <c r="GDO5" s="11"/>
      <c r="GDP5" s="11"/>
      <c r="GDQ5" s="11"/>
      <c r="GDR5" s="11"/>
      <c r="GDS5" s="11"/>
      <c r="GDT5" s="11"/>
      <c r="GDU5" s="11"/>
      <c r="GDV5" s="11"/>
      <c r="GDW5" s="11"/>
      <c r="GDX5" s="11"/>
      <c r="GDY5" s="11"/>
      <c r="GDZ5" s="11"/>
      <c r="GEA5" s="11"/>
      <c r="GEB5" s="11"/>
      <c r="GEC5" s="11"/>
      <c r="GED5" s="11"/>
      <c r="GEE5" s="11"/>
      <c r="GEF5" s="11"/>
      <c r="GEG5" s="11"/>
      <c r="GEH5" s="11"/>
      <c r="GEI5" s="11"/>
      <c r="GEJ5" s="11"/>
      <c r="GEK5" s="11"/>
      <c r="GEL5" s="11"/>
      <c r="GEM5" s="11"/>
      <c r="GEN5" s="11"/>
      <c r="GEO5" s="11"/>
      <c r="GEP5" s="11"/>
      <c r="GEQ5" s="11"/>
      <c r="GER5" s="11"/>
      <c r="GES5" s="11"/>
      <c r="GET5" s="11"/>
      <c r="GEU5" s="11"/>
      <c r="GEV5" s="11"/>
      <c r="GEW5" s="11"/>
      <c r="GEX5" s="11"/>
      <c r="GEY5" s="11"/>
      <c r="GEZ5" s="11"/>
      <c r="GFA5" s="11"/>
      <c r="GFB5" s="11"/>
      <c r="GFC5" s="11"/>
      <c r="GFD5" s="11"/>
      <c r="GFE5" s="11"/>
      <c r="GFF5" s="11"/>
      <c r="GFG5" s="11"/>
      <c r="GFH5" s="11"/>
      <c r="GFI5" s="11"/>
      <c r="GFJ5" s="11"/>
      <c r="GFK5" s="11"/>
      <c r="GFL5" s="11"/>
      <c r="GFM5" s="11"/>
      <c r="GFN5" s="11"/>
      <c r="GFO5" s="11"/>
      <c r="GFP5" s="11"/>
      <c r="GFQ5" s="11"/>
      <c r="GFR5" s="11"/>
      <c r="GFS5" s="11"/>
      <c r="GFT5" s="11"/>
      <c r="GFU5" s="11"/>
      <c r="GFV5" s="11"/>
      <c r="GFW5" s="11"/>
      <c r="GFX5" s="11"/>
      <c r="GFY5" s="11"/>
      <c r="GFZ5" s="11"/>
      <c r="GGA5" s="11"/>
      <c r="GGB5" s="11"/>
      <c r="GGC5" s="11"/>
      <c r="GGD5" s="11"/>
      <c r="GGE5" s="11"/>
      <c r="GGF5" s="11"/>
      <c r="GGG5" s="11"/>
      <c r="GGH5" s="11"/>
      <c r="GGI5" s="11"/>
      <c r="GGJ5" s="11"/>
      <c r="GGK5" s="11"/>
      <c r="GGL5" s="11"/>
      <c r="GGM5" s="11"/>
      <c r="GGN5" s="11"/>
      <c r="GGO5" s="11"/>
      <c r="GGP5" s="11"/>
      <c r="GGQ5" s="11"/>
      <c r="GGR5" s="11"/>
      <c r="GGS5" s="11"/>
      <c r="GGT5" s="11"/>
      <c r="GGU5" s="11"/>
      <c r="GGV5" s="11"/>
      <c r="GGW5" s="11"/>
      <c r="GGX5" s="11"/>
      <c r="GGY5" s="11"/>
      <c r="GGZ5" s="11"/>
      <c r="GHA5" s="11"/>
      <c r="GHB5" s="11"/>
      <c r="GHC5" s="11"/>
      <c r="GHD5" s="11"/>
      <c r="GHE5" s="11"/>
      <c r="GHF5" s="11"/>
      <c r="GHG5" s="11"/>
      <c r="GHH5" s="11"/>
      <c r="GHI5" s="11"/>
      <c r="GHJ5" s="11"/>
      <c r="GHK5" s="11"/>
      <c r="GHL5" s="11"/>
      <c r="GHM5" s="11"/>
      <c r="GHN5" s="11"/>
      <c r="GHO5" s="11"/>
      <c r="GHP5" s="11"/>
      <c r="GHQ5" s="11"/>
      <c r="GHR5" s="11"/>
      <c r="GHS5" s="11"/>
      <c r="GHT5" s="11"/>
      <c r="GHU5" s="11"/>
      <c r="GHV5" s="11"/>
      <c r="GHW5" s="11"/>
      <c r="GHX5" s="11"/>
      <c r="GHY5" s="11"/>
      <c r="GHZ5" s="11"/>
      <c r="GIA5" s="11"/>
      <c r="GIB5" s="11"/>
      <c r="GIC5" s="11"/>
      <c r="GID5" s="11"/>
      <c r="GIE5" s="11"/>
      <c r="GIF5" s="11"/>
      <c r="GIG5" s="11"/>
      <c r="GIH5" s="11"/>
      <c r="GII5" s="11"/>
      <c r="GIJ5" s="11"/>
      <c r="GIK5" s="11"/>
      <c r="GIL5" s="11"/>
      <c r="GIM5" s="11"/>
      <c r="GIN5" s="11"/>
      <c r="GIO5" s="11"/>
      <c r="GIP5" s="11"/>
      <c r="GIQ5" s="11"/>
      <c r="GIR5" s="11"/>
      <c r="GIS5" s="11"/>
      <c r="GIT5" s="11"/>
      <c r="GIU5" s="11"/>
      <c r="GIV5" s="11"/>
      <c r="GIW5" s="11"/>
      <c r="GIX5" s="11"/>
      <c r="GIY5" s="11"/>
      <c r="GIZ5" s="11"/>
      <c r="GJA5" s="11"/>
      <c r="GJB5" s="11"/>
      <c r="GJC5" s="11"/>
      <c r="GJD5" s="11"/>
      <c r="GJE5" s="11"/>
      <c r="GJF5" s="11"/>
      <c r="GJG5" s="11"/>
      <c r="GJH5" s="11"/>
      <c r="GJI5" s="11"/>
      <c r="GJJ5" s="11"/>
      <c r="GJK5" s="11"/>
      <c r="GJL5" s="11"/>
      <c r="GJM5" s="11"/>
      <c r="GJN5" s="11"/>
      <c r="GJO5" s="11"/>
      <c r="GJP5" s="11"/>
      <c r="GJQ5" s="11"/>
      <c r="GJR5" s="11"/>
      <c r="GJS5" s="11"/>
      <c r="GJT5" s="11"/>
      <c r="GJU5" s="11"/>
      <c r="GJV5" s="11"/>
      <c r="GJW5" s="11"/>
      <c r="GJX5" s="11"/>
      <c r="GJY5" s="11"/>
      <c r="GJZ5" s="11"/>
      <c r="GKA5" s="11"/>
      <c r="GKB5" s="11"/>
      <c r="GKC5" s="11"/>
      <c r="GKD5" s="11"/>
      <c r="GKE5" s="11"/>
      <c r="GKF5" s="11"/>
      <c r="GKG5" s="11"/>
      <c r="GKH5" s="11"/>
      <c r="GKI5" s="11"/>
      <c r="GKJ5" s="11"/>
      <c r="GKK5" s="11"/>
      <c r="GKL5" s="11"/>
      <c r="GKM5" s="11"/>
      <c r="GKN5" s="11"/>
      <c r="GKO5" s="11"/>
      <c r="GKP5" s="11"/>
      <c r="GKQ5" s="11"/>
      <c r="GKR5" s="11"/>
      <c r="GKS5" s="11"/>
      <c r="GKT5" s="11"/>
      <c r="GKU5" s="11"/>
      <c r="GKV5" s="11"/>
      <c r="GKW5" s="11"/>
      <c r="GKX5" s="11"/>
      <c r="GKY5" s="11"/>
      <c r="GKZ5" s="11"/>
      <c r="GLA5" s="11"/>
      <c r="GLB5" s="11"/>
      <c r="GLC5" s="11"/>
      <c r="GLD5" s="11"/>
      <c r="GLE5" s="11"/>
      <c r="GLF5" s="11"/>
      <c r="GLG5" s="11"/>
      <c r="GLH5" s="11"/>
      <c r="GLI5" s="11"/>
      <c r="GLJ5" s="11"/>
      <c r="GLK5" s="11"/>
      <c r="GLL5" s="11"/>
      <c r="GLM5" s="11"/>
      <c r="GLN5" s="11"/>
      <c r="GLO5" s="11"/>
      <c r="GLP5" s="11"/>
      <c r="GLQ5" s="11"/>
      <c r="GLR5" s="11"/>
      <c r="GLS5" s="11"/>
      <c r="GLT5" s="11"/>
      <c r="GLU5" s="11"/>
      <c r="GLV5" s="11"/>
      <c r="GLW5" s="11"/>
      <c r="GLX5" s="11"/>
      <c r="GLY5" s="11"/>
      <c r="GLZ5" s="11"/>
      <c r="GMA5" s="11"/>
      <c r="GMB5" s="11"/>
      <c r="GMC5" s="11"/>
      <c r="GMD5" s="11"/>
      <c r="GME5" s="11"/>
      <c r="GMF5" s="11"/>
      <c r="GMG5" s="11"/>
      <c r="GMH5" s="11"/>
      <c r="GMI5" s="11"/>
      <c r="GMJ5" s="11"/>
      <c r="GMK5" s="11"/>
      <c r="GML5" s="11"/>
      <c r="GMM5" s="11"/>
      <c r="GMN5" s="11"/>
      <c r="GMO5" s="11"/>
      <c r="GMP5" s="11"/>
      <c r="GMQ5" s="11"/>
      <c r="GMR5" s="11"/>
      <c r="GMS5" s="11"/>
      <c r="GMT5" s="11"/>
      <c r="GMU5" s="11"/>
      <c r="GMV5" s="11"/>
      <c r="GMW5" s="11"/>
      <c r="GMX5" s="11"/>
      <c r="GMY5" s="11"/>
      <c r="GMZ5" s="11"/>
      <c r="GNA5" s="11"/>
      <c r="GNB5" s="11"/>
      <c r="GNC5" s="11"/>
      <c r="GND5" s="11"/>
      <c r="GNE5" s="11"/>
      <c r="GNF5" s="11"/>
      <c r="GNG5" s="11"/>
      <c r="GNH5" s="11"/>
      <c r="GNI5" s="11"/>
      <c r="GNJ5" s="11"/>
      <c r="GNK5" s="11"/>
      <c r="GNL5" s="11"/>
      <c r="GNM5" s="11"/>
      <c r="GNN5" s="11"/>
      <c r="GNO5" s="11"/>
      <c r="GNP5" s="11"/>
      <c r="GNQ5" s="11"/>
      <c r="GNR5" s="11"/>
      <c r="GNS5" s="11"/>
      <c r="GNT5" s="11"/>
      <c r="GNU5" s="11"/>
      <c r="GNV5" s="11"/>
      <c r="GNW5" s="11"/>
      <c r="GNX5" s="11"/>
      <c r="GNY5" s="11"/>
      <c r="GNZ5" s="11"/>
      <c r="GOA5" s="11"/>
      <c r="GOB5" s="11"/>
      <c r="GOC5" s="11"/>
      <c r="GOD5" s="11"/>
      <c r="GOE5" s="11"/>
      <c r="GOF5" s="11"/>
      <c r="GOG5" s="11"/>
      <c r="GOH5" s="11"/>
      <c r="GOI5" s="11"/>
      <c r="GOJ5" s="11"/>
      <c r="GOK5" s="11"/>
      <c r="GOL5" s="11"/>
      <c r="GOM5" s="11"/>
      <c r="GON5" s="11"/>
      <c r="GOO5" s="11"/>
      <c r="GOP5" s="11"/>
      <c r="GOQ5" s="11"/>
      <c r="GOR5" s="11"/>
      <c r="GOS5" s="11"/>
      <c r="GOT5" s="11"/>
      <c r="GOU5" s="11"/>
      <c r="GOV5" s="11"/>
      <c r="GOW5" s="11"/>
      <c r="GOX5" s="11"/>
      <c r="GOY5" s="11"/>
      <c r="GOZ5" s="11"/>
      <c r="GPA5" s="11"/>
      <c r="GPB5" s="11"/>
      <c r="GPC5" s="11"/>
      <c r="GPD5" s="11"/>
      <c r="GPE5" s="11"/>
      <c r="GPF5" s="11"/>
      <c r="GPG5" s="11"/>
      <c r="GPH5" s="11"/>
      <c r="GPI5" s="11"/>
      <c r="GPJ5" s="11"/>
      <c r="GPK5" s="11"/>
      <c r="GPL5" s="11"/>
      <c r="GPM5" s="11"/>
      <c r="GPN5" s="11"/>
      <c r="GPO5" s="11"/>
      <c r="GPP5" s="11"/>
      <c r="GPQ5" s="11"/>
      <c r="GPR5" s="11"/>
      <c r="GPS5" s="11"/>
      <c r="GPT5" s="11"/>
      <c r="GPU5" s="11"/>
      <c r="GPV5" s="11"/>
      <c r="GPW5" s="11"/>
      <c r="GPX5" s="11"/>
      <c r="GPY5" s="11"/>
      <c r="GPZ5" s="11"/>
      <c r="GQA5" s="11"/>
      <c r="GQB5" s="11"/>
      <c r="GQC5" s="11"/>
      <c r="GQD5" s="11"/>
      <c r="GQE5" s="11"/>
      <c r="GQF5" s="11"/>
      <c r="GQG5" s="11"/>
      <c r="GQH5" s="11"/>
      <c r="GQI5" s="11"/>
      <c r="GQJ5" s="11"/>
      <c r="GQK5" s="11"/>
      <c r="GQL5" s="11"/>
      <c r="GQM5" s="11"/>
      <c r="GQN5" s="11"/>
      <c r="GQO5" s="11"/>
      <c r="GQP5" s="11"/>
      <c r="GQQ5" s="11"/>
      <c r="GQR5" s="11"/>
      <c r="GQS5" s="11"/>
      <c r="GQT5" s="11"/>
      <c r="GQU5" s="11"/>
      <c r="GQV5" s="11"/>
      <c r="GQW5" s="11"/>
      <c r="GQX5" s="11"/>
      <c r="GQY5" s="11"/>
      <c r="GQZ5" s="11"/>
      <c r="GRA5" s="11"/>
      <c r="GRB5" s="11"/>
      <c r="GRC5" s="11"/>
      <c r="GRD5" s="11"/>
      <c r="GRE5" s="11"/>
      <c r="GRF5" s="11"/>
      <c r="GRG5" s="11"/>
      <c r="GRH5" s="11"/>
      <c r="GRI5" s="11"/>
      <c r="GRJ5" s="11"/>
      <c r="GRK5" s="11"/>
      <c r="GRL5" s="11"/>
      <c r="GRM5" s="11"/>
      <c r="GRN5" s="11"/>
      <c r="GRO5" s="11"/>
      <c r="GRP5" s="11"/>
      <c r="GRQ5" s="11"/>
      <c r="GRR5" s="11"/>
      <c r="GRS5" s="11"/>
      <c r="GRT5" s="11"/>
      <c r="GRU5" s="11"/>
      <c r="GRV5" s="11"/>
      <c r="GRW5" s="11"/>
      <c r="GRX5" s="11"/>
      <c r="GRY5" s="11"/>
      <c r="GRZ5" s="11"/>
      <c r="GSA5" s="11"/>
      <c r="GSB5" s="11"/>
      <c r="GSC5" s="11"/>
      <c r="GSD5" s="11"/>
      <c r="GSE5" s="11"/>
      <c r="GSF5" s="11"/>
      <c r="GSG5" s="11"/>
      <c r="GSH5" s="11"/>
      <c r="GSI5" s="11"/>
      <c r="GSJ5" s="11"/>
      <c r="GSK5" s="11"/>
      <c r="GSL5" s="11"/>
      <c r="GSM5" s="11"/>
      <c r="GSN5" s="11"/>
      <c r="GSO5" s="11"/>
      <c r="GSP5" s="11"/>
      <c r="GSQ5" s="11"/>
      <c r="GSR5" s="11"/>
      <c r="GSS5" s="11"/>
      <c r="GST5" s="11"/>
      <c r="GSU5" s="11"/>
      <c r="GSV5" s="11"/>
      <c r="GSW5" s="11"/>
      <c r="GSX5" s="11"/>
      <c r="GSY5" s="11"/>
      <c r="GSZ5" s="11"/>
      <c r="GTA5" s="11"/>
      <c r="GTB5" s="11"/>
      <c r="GTC5" s="11"/>
      <c r="GTD5" s="11"/>
      <c r="GTE5" s="11"/>
      <c r="GTF5" s="11"/>
      <c r="GTG5" s="11"/>
      <c r="GTH5" s="11"/>
      <c r="GTI5" s="11"/>
      <c r="GTJ5" s="11"/>
      <c r="GTK5" s="11"/>
      <c r="GTL5" s="11"/>
      <c r="GTM5" s="11"/>
      <c r="GTN5" s="11"/>
      <c r="GTO5" s="11"/>
      <c r="GTP5" s="11"/>
      <c r="GTQ5" s="11"/>
      <c r="GTR5" s="11"/>
      <c r="GTS5" s="11"/>
      <c r="GTT5" s="11"/>
      <c r="GTU5" s="11"/>
      <c r="GTV5" s="11"/>
      <c r="GTW5" s="11"/>
      <c r="GTX5" s="11"/>
      <c r="GTY5" s="11"/>
      <c r="GTZ5" s="11"/>
      <c r="GUA5" s="11"/>
      <c r="GUB5" s="11"/>
      <c r="GUC5" s="11"/>
      <c r="GUD5" s="11"/>
      <c r="GUE5" s="11"/>
      <c r="GUF5" s="11"/>
      <c r="GUG5" s="11"/>
      <c r="GUH5" s="11"/>
      <c r="GUI5" s="11"/>
      <c r="GUJ5" s="11"/>
      <c r="GUK5" s="11"/>
      <c r="GUL5" s="11"/>
      <c r="GUM5" s="11"/>
      <c r="GUN5" s="11"/>
      <c r="GUO5" s="11"/>
      <c r="GUP5" s="11"/>
      <c r="GUQ5" s="11"/>
      <c r="GUR5" s="11"/>
      <c r="GUS5" s="11"/>
      <c r="GUT5" s="11"/>
      <c r="GUU5" s="11"/>
      <c r="GUV5" s="11"/>
      <c r="GUW5" s="11"/>
      <c r="GUX5" s="11"/>
      <c r="GUY5" s="11"/>
      <c r="GUZ5" s="11"/>
      <c r="GVA5" s="11"/>
      <c r="GVB5" s="11"/>
      <c r="GVC5" s="11"/>
      <c r="GVD5" s="11"/>
      <c r="GVE5" s="11"/>
      <c r="GVF5" s="11"/>
      <c r="GVG5" s="11"/>
      <c r="GVH5" s="11"/>
      <c r="GVI5" s="11"/>
      <c r="GVJ5" s="11"/>
      <c r="GVK5" s="11"/>
      <c r="GVL5" s="11"/>
      <c r="GVM5" s="11"/>
      <c r="GVN5" s="11"/>
      <c r="GVO5" s="11"/>
      <c r="GVP5" s="11"/>
      <c r="GVQ5" s="11"/>
      <c r="GVR5" s="11"/>
      <c r="GVS5" s="11"/>
      <c r="GVT5" s="11"/>
      <c r="GVU5" s="11"/>
      <c r="GVV5" s="11"/>
      <c r="GVW5" s="11"/>
      <c r="GVX5" s="11"/>
      <c r="GVY5" s="11"/>
      <c r="GVZ5" s="11"/>
      <c r="GWA5" s="11"/>
      <c r="GWB5" s="11"/>
      <c r="GWC5" s="11"/>
      <c r="GWD5" s="11"/>
      <c r="GWE5" s="11"/>
      <c r="GWF5" s="11"/>
      <c r="GWG5" s="11"/>
      <c r="GWH5" s="11"/>
      <c r="GWI5" s="11"/>
      <c r="GWJ5" s="11"/>
      <c r="GWK5" s="11"/>
      <c r="GWL5" s="11"/>
      <c r="GWM5" s="11"/>
      <c r="GWN5" s="11"/>
      <c r="GWO5" s="11"/>
      <c r="GWP5" s="11"/>
      <c r="GWQ5" s="11"/>
      <c r="GWR5" s="11"/>
      <c r="GWS5" s="11"/>
      <c r="GWT5" s="11"/>
      <c r="GWU5" s="11"/>
      <c r="GWV5" s="11"/>
      <c r="GWW5" s="11"/>
      <c r="GWX5" s="11"/>
      <c r="GWY5" s="11"/>
      <c r="GWZ5" s="11"/>
      <c r="GXA5" s="11"/>
      <c r="GXB5" s="11"/>
      <c r="GXC5" s="11"/>
      <c r="GXD5" s="11"/>
      <c r="GXE5" s="11"/>
      <c r="GXF5" s="11"/>
      <c r="GXG5" s="11"/>
      <c r="GXH5" s="11"/>
      <c r="GXI5" s="11"/>
      <c r="GXJ5" s="11"/>
      <c r="GXK5" s="11"/>
      <c r="GXL5" s="11"/>
      <c r="GXM5" s="11"/>
      <c r="GXN5" s="11"/>
      <c r="GXO5" s="11"/>
      <c r="GXP5" s="11"/>
      <c r="GXQ5" s="11"/>
      <c r="GXR5" s="11"/>
      <c r="GXS5" s="11"/>
      <c r="GXT5" s="11"/>
      <c r="GXU5" s="11"/>
      <c r="GXV5" s="11"/>
      <c r="GXW5" s="11"/>
      <c r="GXX5" s="11"/>
      <c r="GXY5" s="11"/>
      <c r="GXZ5" s="11"/>
      <c r="GYA5" s="11"/>
      <c r="GYB5" s="11"/>
      <c r="GYC5" s="11"/>
      <c r="GYD5" s="11"/>
      <c r="GYE5" s="11"/>
      <c r="GYF5" s="11"/>
      <c r="GYG5" s="11"/>
      <c r="GYH5" s="11"/>
      <c r="GYI5" s="11"/>
      <c r="GYJ5" s="11"/>
      <c r="GYK5" s="11"/>
      <c r="GYL5" s="11"/>
      <c r="GYM5" s="11"/>
      <c r="GYN5" s="11"/>
      <c r="GYO5" s="11"/>
      <c r="GYP5" s="11"/>
      <c r="GYQ5" s="11"/>
      <c r="GYR5" s="11"/>
      <c r="GYS5" s="11"/>
      <c r="GYT5" s="11"/>
      <c r="GYU5" s="11"/>
      <c r="GYV5" s="11"/>
      <c r="GYW5" s="11"/>
      <c r="GYX5" s="11"/>
      <c r="GYY5" s="11"/>
      <c r="GYZ5" s="11"/>
      <c r="GZA5" s="11"/>
      <c r="GZB5" s="11"/>
      <c r="GZC5" s="11"/>
      <c r="GZD5" s="11"/>
      <c r="GZE5" s="11"/>
      <c r="GZF5" s="11"/>
      <c r="GZG5" s="11"/>
      <c r="GZH5" s="11"/>
      <c r="GZI5" s="11"/>
      <c r="GZJ5" s="11"/>
      <c r="GZK5" s="11"/>
      <c r="GZL5" s="11"/>
      <c r="GZM5" s="11"/>
      <c r="GZN5" s="11"/>
      <c r="GZO5" s="11"/>
      <c r="GZP5" s="11"/>
      <c r="GZQ5" s="11"/>
      <c r="GZR5" s="11"/>
      <c r="GZS5" s="11"/>
      <c r="GZT5" s="11"/>
      <c r="GZU5" s="11"/>
      <c r="GZV5" s="11"/>
      <c r="GZW5" s="11"/>
      <c r="GZX5" s="11"/>
      <c r="GZY5" s="11"/>
      <c r="GZZ5" s="11"/>
      <c r="HAA5" s="11"/>
      <c r="HAB5" s="11"/>
      <c r="HAC5" s="11"/>
      <c r="HAD5" s="11"/>
      <c r="HAE5" s="11"/>
      <c r="HAF5" s="11"/>
      <c r="HAG5" s="11"/>
      <c r="HAH5" s="11"/>
      <c r="HAI5" s="11"/>
      <c r="HAJ5" s="11"/>
      <c r="HAK5" s="11"/>
      <c r="HAL5" s="11"/>
      <c r="HAM5" s="11"/>
      <c r="HAN5" s="11"/>
      <c r="HAO5" s="11"/>
      <c r="HAP5" s="11"/>
      <c r="HAQ5" s="11"/>
      <c r="HAR5" s="11"/>
      <c r="HAS5" s="11"/>
      <c r="HAT5" s="11"/>
      <c r="HAU5" s="11"/>
      <c r="HAV5" s="11"/>
      <c r="HAW5" s="11"/>
      <c r="HAX5" s="11"/>
      <c r="HAY5" s="11"/>
      <c r="HAZ5" s="11"/>
      <c r="HBA5" s="11"/>
      <c r="HBB5" s="11"/>
      <c r="HBC5" s="11"/>
      <c r="HBD5" s="11"/>
      <c r="HBE5" s="11"/>
      <c r="HBF5" s="11"/>
      <c r="HBG5" s="11"/>
      <c r="HBH5" s="11"/>
      <c r="HBI5" s="11"/>
      <c r="HBJ5" s="11"/>
      <c r="HBK5" s="11"/>
      <c r="HBL5" s="11"/>
      <c r="HBM5" s="11"/>
      <c r="HBN5" s="11"/>
      <c r="HBO5" s="11"/>
      <c r="HBP5" s="11"/>
      <c r="HBQ5" s="11"/>
      <c r="HBR5" s="11"/>
      <c r="HBS5" s="11"/>
      <c r="HBT5" s="11"/>
      <c r="HBU5" s="11"/>
      <c r="HBV5" s="11"/>
      <c r="HBW5" s="11"/>
      <c r="HBX5" s="11"/>
      <c r="HBY5" s="11"/>
      <c r="HBZ5" s="11"/>
      <c r="HCA5" s="11"/>
      <c r="HCB5" s="11"/>
      <c r="HCC5" s="11"/>
      <c r="HCD5" s="11"/>
      <c r="HCE5" s="11"/>
      <c r="HCF5" s="11"/>
      <c r="HCG5" s="11"/>
      <c r="HCH5" s="11"/>
      <c r="HCI5" s="11"/>
      <c r="HCJ5" s="11"/>
      <c r="HCK5" s="11"/>
      <c r="HCL5" s="11"/>
      <c r="HCM5" s="11"/>
      <c r="HCN5" s="11"/>
      <c r="HCO5" s="11"/>
      <c r="HCP5" s="11"/>
      <c r="HCQ5" s="11"/>
      <c r="HCR5" s="11"/>
      <c r="HCS5" s="11"/>
      <c r="HCT5" s="11"/>
      <c r="HCU5" s="11"/>
      <c r="HCV5" s="11"/>
      <c r="HCW5" s="11"/>
      <c r="HCX5" s="11"/>
      <c r="HCY5" s="11"/>
      <c r="HCZ5" s="11"/>
      <c r="HDA5" s="11"/>
      <c r="HDB5" s="11"/>
      <c r="HDC5" s="11"/>
      <c r="HDD5" s="11"/>
      <c r="HDE5" s="11"/>
      <c r="HDF5" s="11"/>
      <c r="HDG5" s="11"/>
      <c r="HDH5" s="11"/>
      <c r="HDI5" s="11"/>
      <c r="HDJ5" s="11"/>
      <c r="HDK5" s="11"/>
      <c r="HDL5" s="11"/>
      <c r="HDM5" s="11"/>
      <c r="HDN5" s="11"/>
      <c r="HDO5" s="11"/>
      <c r="HDP5" s="11"/>
      <c r="HDQ5" s="11"/>
      <c r="HDR5" s="11"/>
      <c r="HDS5" s="11"/>
      <c r="HDT5" s="11"/>
      <c r="HDU5" s="11"/>
      <c r="HDV5" s="11"/>
      <c r="HDW5" s="11"/>
      <c r="HDX5" s="11"/>
      <c r="HDY5" s="11"/>
      <c r="HDZ5" s="11"/>
      <c r="HEA5" s="11"/>
      <c r="HEB5" s="11"/>
      <c r="HEC5" s="11"/>
      <c r="HED5" s="11"/>
      <c r="HEE5" s="11"/>
      <c r="HEF5" s="11"/>
      <c r="HEG5" s="11"/>
      <c r="HEH5" s="11"/>
      <c r="HEI5" s="11"/>
      <c r="HEJ5" s="11"/>
      <c r="HEK5" s="11"/>
      <c r="HEL5" s="11"/>
      <c r="HEM5" s="11"/>
      <c r="HEN5" s="11"/>
      <c r="HEO5" s="11"/>
      <c r="HEP5" s="11"/>
      <c r="HEQ5" s="11"/>
      <c r="HER5" s="11"/>
      <c r="HES5" s="11"/>
      <c r="HET5" s="11"/>
      <c r="HEU5" s="11"/>
      <c r="HEV5" s="11"/>
      <c r="HEW5" s="11"/>
      <c r="HEX5" s="11"/>
      <c r="HEY5" s="11"/>
      <c r="HEZ5" s="11"/>
      <c r="HFA5" s="11"/>
      <c r="HFB5" s="11"/>
      <c r="HFC5" s="11"/>
      <c r="HFD5" s="11"/>
      <c r="HFE5" s="11"/>
      <c r="HFF5" s="11"/>
      <c r="HFG5" s="11"/>
      <c r="HFH5" s="11"/>
      <c r="HFI5" s="11"/>
      <c r="HFJ5" s="11"/>
      <c r="HFK5" s="11"/>
      <c r="HFL5" s="11"/>
      <c r="HFM5" s="11"/>
      <c r="HFN5" s="11"/>
      <c r="HFO5" s="11"/>
      <c r="HFP5" s="11"/>
      <c r="HFQ5" s="11"/>
      <c r="HFR5" s="11"/>
      <c r="HFS5" s="11"/>
      <c r="HFT5" s="11"/>
      <c r="HFU5" s="11"/>
      <c r="HFV5" s="11"/>
      <c r="HFW5" s="11"/>
      <c r="HFX5" s="11"/>
      <c r="HFY5" s="11"/>
      <c r="HFZ5" s="11"/>
      <c r="HGA5" s="11"/>
      <c r="HGB5" s="11"/>
      <c r="HGC5" s="11"/>
      <c r="HGD5" s="11"/>
      <c r="HGE5" s="11"/>
      <c r="HGF5" s="11"/>
      <c r="HGG5" s="11"/>
      <c r="HGH5" s="11"/>
      <c r="HGI5" s="11"/>
      <c r="HGJ5" s="11"/>
      <c r="HGK5" s="11"/>
      <c r="HGL5" s="11"/>
      <c r="HGM5" s="11"/>
      <c r="HGN5" s="11"/>
      <c r="HGO5" s="11"/>
      <c r="HGP5" s="11"/>
      <c r="HGQ5" s="11"/>
      <c r="HGR5" s="11"/>
      <c r="HGS5" s="11"/>
      <c r="HGT5" s="11"/>
      <c r="HGU5" s="11"/>
      <c r="HGV5" s="11"/>
      <c r="HGW5" s="11"/>
      <c r="HGX5" s="11"/>
      <c r="HGY5" s="11"/>
      <c r="HGZ5" s="11"/>
      <c r="HHA5" s="11"/>
      <c r="HHB5" s="11"/>
      <c r="HHC5" s="11"/>
      <c r="HHD5" s="11"/>
      <c r="HHE5" s="11"/>
      <c r="HHF5" s="11"/>
      <c r="HHG5" s="11"/>
      <c r="HHH5" s="11"/>
      <c r="HHI5" s="11"/>
      <c r="HHJ5" s="11"/>
      <c r="HHK5" s="11"/>
      <c r="HHL5" s="11"/>
      <c r="HHM5" s="11"/>
      <c r="HHN5" s="11"/>
      <c r="HHO5" s="11"/>
      <c r="HHP5" s="11"/>
      <c r="HHQ5" s="11"/>
      <c r="HHR5" s="11"/>
      <c r="HHS5" s="11"/>
      <c r="HHT5" s="11"/>
      <c r="HHU5" s="11"/>
      <c r="HHV5" s="11"/>
      <c r="HHW5" s="11"/>
      <c r="HHX5" s="11"/>
      <c r="HHY5" s="11"/>
      <c r="HHZ5" s="11"/>
      <c r="HIA5" s="11"/>
      <c r="HIB5" s="11"/>
      <c r="HIC5" s="11"/>
      <c r="HID5" s="11"/>
      <c r="HIE5" s="11"/>
      <c r="HIF5" s="11"/>
      <c r="HIG5" s="11"/>
      <c r="HIH5" s="11"/>
      <c r="HII5" s="11"/>
      <c r="HIJ5" s="11"/>
      <c r="HIK5" s="11"/>
      <c r="HIL5" s="11"/>
      <c r="HIM5" s="11"/>
      <c r="HIN5" s="11"/>
      <c r="HIO5" s="11"/>
      <c r="HIP5" s="11"/>
      <c r="HIQ5" s="11"/>
      <c r="HIR5" s="11"/>
      <c r="HIS5" s="11"/>
      <c r="HIT5" s="11"/>
      <c r="HIU5" s="11"/>
      <c r="HIV5" s="11"/>
      <c r="HIW5" s="11"/>
      <c r="HIX5" s="11"/>
      <c r="HIY5" s="11"/>
      <c r="HIZ5" s="11"/>
      <c r="HJA5" s="11"/>
      <c r="HJB5" s="11"/>
      <c r="HJC5" s="11"/>
      <c r="HJD5" s="11"/>
      <c r="HJE5" s="11"/>
      <c r="HJF5" s="11"/>
      <c r="HJG5" s="11"/>
      <c r="HJH5" s="11"/>
      <c r="HJI5" s="11"/>
      <c r="HJJ5" s="11"/>
      <c r="HJK5" s="11"/>
      <c r="HJL5" s="11"/>
      <c r="HJM5" s="11"/>
      <c r="HJN5" s="11"/>
      <c r="HJO5" s="11"/>
      <c r="HJP5" s="11"/>
      <c r="HJQ5" s="11"/>
      <c r="HJR5" s="11"/>
      <c r="HJS5" s="11"/>
      <c r="HJT5" s="11"/>
      <c r="HJU5" s="11"/>
      <c r="HJV5" s="11"/>
      <c r="HJW5" s="11"/>
      <c r="HJX5" s="11"/>
      <c r="HJY5" s="11"/>
      <c r="HJZ5" s="11"/>
      <c r="HKA5" s="11"/>
      <c r="HKB5" s="11"/>
      <c r="HKC5" s="11"/>
      <c r="HKD5" s="11"/>
      <c r="HKE5" s="11"/>
      <c r="HKF5" s="11"/>
      <c r="HKG5" s="11"/>
      <c r="HKH5" s="11"/>
      <c r="HKI5" s="11"/>
      <c r="HKJ5" s="11"/>
      <c r="HKK5" s="11"/>
      <c r="HKL5" s="11"/>
      <c r="HKM5" s="11"/>
      <c r="HKN5" s="11"/>
      <c r="HKO5" s="11"/>
      <c r="HKP5" s="11"/>
      <c r="HKQ5" s="11"/>
      <c r="HKR5" s="11"/>
      <c r="HKS5" s="11"/>
      <c r="HKT5" s="11"/>
      <c r="HKU5" s="11"/>
      <c r="HKV5" s="11"/>
      <c r="HKW5" s="11"/>
      <c r="HKX5" s="11"/>
      <c r="HKY5" s="11"/>
      <c r="HKZ5" s="11"/>
      <c r="HLA5" s="11"/>
      <c r="HLB5" s="11"/>
      <c r="HLC5" s="11"/>
      <c r="HLD5" s="11"/>
      <c r="HLE5" s="11"/>
      <c r="HLF5" s="11"/>
      <c r="HLG5" s="11"/>
      <c r="HLH5" s="11"/>
      <c r="HLI5" s="11"/>
      <c r="HLJ5" s="11"/>
      <c r="HLK5" s="11"/>
      <c r="HLL5" s="11"/>
      <c r="HLM5" s="11"/>
      <c r="HLN5" s="11"/>
      <c r="HLO5" s="11"/>
      <c r="HLP5" s="11"/>
      <c r="HLQ5" s="11"/>
      <c r="HLR5" s="11"/>
      <c r="HLS5" s="11"/>
      <c r="HLT5" s="11"/>
      <c r="HLU5" s="11"/>
      <c r="HLV5" s="11"/>
      <c r="HLW5" s="11"/>
      <c r="HLX5" s="11"/>
      <c r="HLY5" s="11"/>
      <c r="HLZ5" s="11"/>
      <c r="HMA5" s="11"/>
      <c r="HMB5" s="11"/>
      <c r="HMC5" s="11"/>
      <c r="HMD5" s="11"/>
      <c r="HME5" s="11"/>
      <c r="HMF5" s="11"/>
      <c r="HMG5" s="11"/>
      <c r="HMH5" s="11"/>
      <c r="HMI5" s="11"/>
      <c r="HMJ5" s="11"/>
      <c r="HMK5" s="11"/>
      <c r="HML5" s="11"/>
      <c r="HMM5" s="11"/>
      <c r="HMN5" s="11"/>
      <c r="HMO5" s="11"/>
      <c r="HMP5" s="11"/>
      <c r="HMQ5" s="11"/>
      <c r="HMR5" s="11"/>
      <c r="HMS5" s="11"/>
      <c r="HMT5" s="11"/>
      <c r="HMU5" s="11"/>
      <c r="HMV5" s="11"/>
      <c r="HMW5" s="11"/>
      <c r="HMX5" s="11"/>
      <c r="HMY5" s="11"/>
      <c r="HMZ5" s="11"/>
      <c r="HNA5" s="11"/>
      <c r="HNB5" s="11"/>
      <c r="HNC5" s="11"/>
      <c r="HND5" s="11"/>
      <c r="HNE5" s="11"/>
      <c r="HNF5" s="11"/>
      <c r="HNG5" s="11"/>
      <c r="HNH5" s="11"/>
      <c r="HNI5" s="11"/>
      <c r="HNJ5" s="11"/>
      <c r="HNK5" s="11"/>
      <c r="HNL5" s="11"/>
      <c r="HNM5" s="11"/>
      <c r="HNN5" s="11"/>
      <c r="HNO5" s="11"/>
      <c r="HNP5" s="11"/>
      <c r="HNQ5" s="11"/>
      <c r="HNR5" s="11"/>
      <c r="HNS5" s="11"/>
      <c r="HNT5" s="11"/>
      <c r="HNU5" s="11"/>
      <c r="HNV5" s="11"/>
      <c r="HNW5" s="11"/>
      <c r="HNX5" s="11"/>
      <c r="HNY5" s="11"/>
      <c r="HNZ5" s="11"/>
      <c r="HOA5" s="11"/>
      <c r="HOB5" s="11"/>
      <c r="HOC5" s="11"/>
      <c r="HOD5" s="11"/>
      <c r="HOE5" s="11"/>
      <c r="HOF5" s="11"/>
      <c r="HOG5" s="11"/>
      <c r="HOH5" s="11"/>
      <c r="HOI5" s="11"/>
      <c r="HOJ5" s="11"/>
      <c r="HOK5" s="11"/>
      <c r="HOL5" s="11"/>
      <c r="HOM5" s="11"/>
      <c r="HON5" s="11"/>
      <c r="HOO5" s="11"/>
      <c r="HOP5" s="11"/>
      <c r="HOQ5" s="11"/>
      <c r="HOR5" s="11"/>
      <c r="HOS5" s="11"/>
      <c r="HOT5" s="11"/>
      <c r="HOU5" s="11"/>
      <c r="HOV5" s="11"/>
      <c r="HOW5" s="11"/>
      <c r="HOX5" s="11"/>
      <c r="HOY5" s="11"/>
      <c r="HOZ5" s="11"/>
      <c r="HPA5" s="11"/>
      <c r="HPB5" s="11"/>
      <c r="HPC5" s="11"/>
      <c r="HPD5" s="11"/>
      <c r="HPE5" s="11"/>
      <c r="HPF5" s="11"/>
      <c r="HPG5" s="11"/>
      <c r="HPH5" s="11"/>
      <c r="HPI5" s="11"/>
      <c r="HPJ5" s="11"/>
      <c r="HPK5" s="11"/>
      <c r="HPL5" s="11"/>
      <c r="HPM5" s="11"/>
      <c r="HPN5" s="11"/>
      <c r="HPO5" s="11"/>
      <c r="HPP5" s="11"/>
      <c r="HPQ5" s="11"/>
      <c r="HPR5" s="11"/>
      <c r="HPS5" s="11"/>
      <c r="HPT5" s="11"/>
      <c r="HPU5" s="11"/>
      <c r="HPV5" s="11"/>
      <c r="HPW5" s="11"/>
      <c r="HPX5" s="11"/>
      <c r="HPY5" s="11"/>
      <c r="HPZ5" s="11"/>
      <c r="HQA5" s="11"/>
      <c r="HQB5" s="11"/>
      <c r="HQC5" s="11"/>
      <c r="HQD5" s="11"/>
      <c r="HQE5" s="11"/>
      <c r="HQF5" s="11"/>
      <c r="HQG5" s="11"/>
      <c r="HQH5" s="11"/>
      <c r="HQI5" s="11"/>
      <c r="HQJ5" s="11"/>
      <c r="HQK5" s="11"/>
      <c r="HQL5" s="11"/>
      <c r="HQM5" s="11"/>
      <c r="HQN5" s="11"/>
      <c r="HQO5" s="11"/>
      <c r="HQP5" s="11"/>
      <c r="HQQ5" s="11"/>
      <c r="HQR5" s="11"/>
      <c r="HQS5" s="11"/>
      <c r="HQT5" s="11"/>
      <c r="HQU5" s="11"/>
      <c r="HQV5" s="11"/>
      <c r="HQW5" s="11"/>
      <c r="HQX5" s="11"/>
      <c r="HQY5" s="11"/>
      <c r="HQZ5" s="11"/>
      <c r="HRA5" s="11"/>
      <c r="HRB5" s="11"/>
      <c r="HRC5" s="11"/>
      <c r="HRD5" s="11"/>
      <c r="HRE5" s="11"/>
      <c r="HRF5" s="11"/>
      <c r="HRG5" s="11"/>
      <c r="HRH5" s="11"/>
      <c r="HRI5" s="11"/>
      <c r="HRJ5" s="11"/>
      <c r="HRK5" s="11"/>
      <c r="HRL5" s="11"/>
      <c r="HRM5" s="11"/>
      <c r="HRN5" s="11"/>
      <c r="HRO5" s="11"/>
      <c r="HRP5" s="11"/>
      <c r="HRQ5" s="11"/>
      <c r="HRR5" s="11"/>
      <c r="HRS5" s="11"/>
      <c r="HRT5" s="11"/>
      <c r="HRU5" s="11"/>
      <c r="HRV5" s="11"/>
      <c r="HRW5" s="11"/>
      <c r="HRX5" s="11"/>
      <c r="HRY5" s="11"/>
      <c r="HRZ5" s="11"/>
      <c r="HSA5" s="11"/>
      <c r="HSB5" s="11"/>
      <c r="HSC5" s="11"/>
      <c r="HSD5" s="11"/>
      <c r="HSE5" s="11"/>
      <c r="HSF5" s="11"/>
      <c r="HSG5" s="11"/>
      <c r="HSH5" s="11"/>
      <c r="HSI5" s="11"/>
      <c r="HSJ5" s="11"/>
      <c r="HSK5" s="11"/>
      <c r="HSL5" s="11"/>
      <c r="HSM5" s="11"/>
      <c r="HSN5" s="11"/>
      <c r="HSO5" s="11"/>
      <c r="HSP5" s="11"/>
      <c r="HSQ5" s="11"/>
      <c r="HSR5" s="11"/>
      <c r="HSS5" s="11"/>
      <c r="HST5" s="11"/>
      <c r="HSU5" s="11"/>
      <c r="HSV5" s="11"/>
      <c r="HSW5" s="11"/>
      <c r="HSX5" s="11"/>
      <c r="HSY5" s="11"/>
      <c r="HSZ5" s="11"/>
      <c r="HTA5" s="11"/>
      <c r="HTB5" s="11"/>
      <c r="HTC5" s="11"/>
      <c r="HTD5" s="11"/>
      <c r="HTE5" s="11"/>
      <c r="HTF5" s="11"/>
      <c r="HTG5" s="11"/>
      <c r="HTH5" s="11"/>
      <c r="HTI5" s="11"/>
      <c r="HTJ5" s="11"/>
      <c r="HTK5" s="11"/>
      <c r="HTL5" s="11"/>
      <c r="HTM5" s="11"/>
      <c r="HTN5" s="11"/>
      <c r="HTO5" s="11"/>
      <c r="HTP5" s="11"/>
      <c r="HTQ5" s="11"/>
      <c r="HTR5" s="11"/>
      <c r="HTS5" s="11"/>
      <c r="HTT5" s="11"/>
      <c r="HTU5" s="11"/>
      <c r="HTV5" s="11"/>
      <c r="HTW5" s="11"/>
      <c r="HTX5" s="11"/>
      <c r="HTY5" s="11"/>
      <c r="HTZ5" s="11"/>
      <c r="HUA5" s="11"/>
      <c r="HUB5" s="11"/>
      <c r="HUC5" s="11"/>
      <c r="HUD5" s="11"/>
      <c r="HUE5" s="11"/>
      <c r="HUF5" s="11"/>
      <c r="HUG5" s="11"/>
      <c r="HUH5" s="11"/>
      <c r="HUI5" s="11"/>
      <c r="HUJ5" s="11"/>
      <c r="HUK5" s="11"/>
      <c r="HUL5" s="11"/>
      <c r="HUM5" s="11"/>
      <c r="HUN5" s="11"/>
      <c r="HUO5" s="11"/>
      <c r="HUP5" s="11"/>
      <c r="HUQ5" s="11"/>
      <c r="HUR5" s="11"/>
      <c r="HUS5" s="11"/>
      <c r="HUT5" s="11"/>
      <c r="HUU5" s="11"/>
      <c r="HUV5" s="11"/>
      <c r="HUW5" s="11"/>
      <c r="HUX5" s="11"/>
      <c r="HUY5" s="11"/>
      <c r="HUZ5" s="11"/>
      <c r="HVA5" s="11"/>
      <c r="HVB5" s="11"/>
      <c r="HVC5" s="11"/>
      <c r="HVD5" s="11"/>
      <c r="HVE5" s="11"/>
      <c r="HVF5" s="11"/>
      <c r="HVG5" s="11"/>
      <c r="HVH5" s="11"/>
      <c r="HVI5" s="11"/>
      <c r="HVJ5" s="11"/>
      <c r="HVK5" s="11"/>
      <c r="HVL5" s="11"/>
      <c r="HVM5" s="11"/>
      <c r="HVN5" s="11"/>
      <c r="HVO5" s="11"/>
      <c r="HVP5" s="11"/>
      <c r="HVQ5" s="11"/>
      <c r="HVR5" s="11"/>
      <c r="HVS5" s="11"/>
      <c r="HVT5" s="11"/>
      <c r="HVU5" s="11"/>
      <c r="HVV5" s="11"/>
      <c r="HVW5" s="11"/>
      <c r="HVX5" s="11"/>
      <c r="HVY5" s="11"/>
      <c r="HVZ5" s="11"/>
      <c r="HWA5" s="11"/>
      <c r="HWB5" s="11"/>
      <c r="HWC5" s="11"/>
      <c r="HWD5" s="11"/>
      <c r="HWE5" s="11"/>
      <c r="HWF5" s="11"/>
      <c r="HWG5" s="11"/>
      <c r="HWH5" s="11"/>
      <c r="HWI5" s="11"/>
      <c r="HWJ5" s="11"/>
      <c r="HWK5" s="11"/>
      <c r="HWL5" s="11"/>
      <c r="HWM5" s="11"/>
      <c r="HWN5" s="11"/>
      <c r="HWO5" s="11"/>
      <c r="HWP5" s="11"/>
      <c r="HWQ5" s="11"/>
      <c r="HWR5" s="11"/>
      <c r="HWS5" s="11"/>
      <c r="HWT5" s="11"/>
      <c r="HWU5" s="11"/>
      <c r="HWV5" s="11"/>
      <c r="HWW5" s="11"/>
      <c r="HWX5" s="11"/>
      <c r="HWY5" s="11"/>
      <c r="HWZ5" s="11"/>
      <c r="HXA5" s="11"/>
      <c r="HXB5" s="11"/>
      <c r="HXC5" s="11"/>
      <c r="HXD5" s="11"/>
      <c r="HXE5" s="11"/>
      <c r="HXF5" s="11"/>
      <c r="HXG5" s="11"/>
      <c r="HXH5" s="11"/>
      <c r="HXI5" s="11"/>
      <c r="HXJ5" s="11"/>
      <c r="HXK5" s="11"/>
      <c r="HXL5" s="11"/>
      <c r="HXM5" s="11"/>
      <c r="HXN5" s="11"/>
      <c r="HXO5" s="11"/>
      <c r="HXP5" s="11"/>
      <c r="HXQ5" s="11"/>
      <c r="HXR5" s="11"/>
      <c r="HXS5" s="11"/>
      <c r="HXT5" s="11"/>
      <c r="HXU5" s="11"/>
      <c r="HXV5" s="11"/>
      <c r="HXW5" s="11"/>
      <c r="HXX5" s="11"/>
      <c r="HXY5" s="11"/>
      <c r="HXZ5" s="11"/>
      <c r="HYA5" s="11"/>
      <c r="HYB5" s="11"/>
      <c r="HYC5" s="11"/>
      <c r="HYD5" s="11"/>
      <c r="HYE5" s="11"/>
      <c r="HYF5" s="11"/>
      <c r="HYG5" s="11"/>
      <c r="HYH5" s="11"/>
      <c r="HYI5" s="11"/>
      <c r="HYJ5" s="11"/>
      <c r="HYK5" s="11"/>
      <c r="HYL5" s="11"/>
      <c r="HYM5" s="11"/>
      <c r="HYN5" s="11"/>
      <c r="HYO5" s="11"/>
      <c r="HYP5" s="11"/>
      <c r="HYQ5" s="11"/>
      <c r="HYR5" s="11"/>
      <c r="HYS5" s="11"/>
      <c r="HYT5" s="11"/>
      <c r="HYU5" s="11"/>
      <c r="HYV5" s="11"/>
      <c r="HYW5" s="11"/>
      <c r="HYX5" s="11"/>
      <c r="HYY5" s="11"/>
      <c r="HYZ5" s="11"/>
      <c r="HZA5" s="11"/>
      <c r="HZB5" s="11"/>
      <c r="HZC5" s="11"/>
      <c r="HZD5" s="11"/>
      <c r="HZE5" s="11"/>
      <c r="HZF5" s="11"/>
      <c r="HZG5" s="11"/>
      <c r="HZH5" s="11"/>
      <c r="HZI5" s="11"/>
      <c r="HZJ5" s="11"/>
      <c r="HZK5" s="11"/>
      <c r="HZL5" s="11"/>
      <c r="HZM5" s="11"/>
      <c r="HZN5" s="11"/>
      <c r="HZO5" s="11"/>
      <c r="HZP5" s="11"/>
      <c r="HZQ5" s="11"/>
      <c r="HZR5" s="11"/>
      <c r="HZS5" s="11"/>
      <c r="HZT5" s="11"/>
      <c r="HZU5" s="11"/>
      <c r="HZV5" s="11"/>
      <c r="HZW5" s="11"/>
      <c r="HZX5" s="11"/>
      <c r="HZY5" s="11"/>
      <c r="HZZ5" s="11"/>
      <c r="IAA5" s="11"/>
      <c r="IAB5" s="11"/>
      <c r="IAC5" s="11"/>
      <c r="IAD5" s="11"/>
      <c r="IAE5" s="11"/>
      <c r="IAF5" s="11"/>
      <c r="IAG5" s="11"/>
      <c r="IAH5" s="11"/>
      <c r="IAI5" s="11"/>
      <c r="IAJ5" s="11"/>
      <c r="IAK5" s="11"/>
      <c r="IAL5" s="11"/>
      <c r="IAM5" s="11"/>
      <c r="IAN5" s="11"/>
      <c r="IAO5" s="11"/>
      <c r="IAP5" s="11"/>
      <c r="IAQ5" s="11"/>
      <c r="IAR5" s="11"/>
      <c r="IAS5" s="11"/>
      <c r="IAT5" s="11"/>
      <c r="IAU5" s="11"/>
      <c r="IAV5" s="11"/>
      <c r="IAW5" s="11"/>
      <c r="IAX5" s="11"/>
      <c r="IAY5" s="11"/>
      <c r="IAZ5" s="11"/>
      <c r="IBA5" s="11"/>
      <c r="IBB5" s="11"/>
      <c r="IBC5" s="11"/>
      <c r="IBD5" s="11"/>
      <c r="IBE5" s="11"/>
      <c r="IBF5" s="11"/>
      <c r="IBG5" s="11"/>
      <c r="IBH5" s="11"/>
      <c r="IBI5" s="11"/>
      <c r="IBJ5" s="11"/>
      <c r="IBK5" s="11"/>
      <c r="IBL5" s="11"/>
      <c r="IBM5" s="11"/>
      <c r="IBN5" s="11"/>
      <c r="IBO5" s="11"/>
      <c r="IBP5" s="11"/>
      <c r="IBQ5" s="11"/>
      <c r="IBR5" s="11"/>
      <c r="IBS5" s="11"/>
      <c r="IBT5" s="11"/>
      <c r="IBU5" s="11"/>
      <c r="IBV5" s="11"/>
      <c r="IBW5" s="11"/>
      <c r="IBX5" s="11"/>
      <c r="IBY5" s="11"/>
      <c r="IBZ5" s="11"/>
      <c r="ICA5" s="11"/>
      <c r="ICB5" s="11"/>
      <c r="ICC5" s="11"/>
      <c r="ICD5" s="11"/>
      <c r="ICE5" s="11"/>
      <c r="ICF5" s="11"/>
      <c r="ICG5" s="11"/>
      <c r="ICH5" s="11"/>
      <c r="ICI5" s="11"/>
      <c r="ICJ5" s="11"/>
      <c r="ICK5" s="11"/>
      <c r="ICL5" s="11"/>
      <c r="ICM5" s="11"/>
      <c r="ICN5" s="11"/>
      <c r="ICO5" s="11"/>
      <c r="ICP5" s="11"/>
      <c r="ICQ5" s="11"/>
      <c r="ICR5" s="11"/>
      <c r="ICS5" s="11"/>
      <c r="ICT5" s="11"/>
      <c r="ICU5" s="11"/>
      <c r="ICV5" s="11"/>
      <c r="ICW5" s="11"/>
      <c r="ICX5" s="11"/>
      <c r="ICY5" s="11"/>
      <c r="ICZ5" s="11"/>
      <c r="IDA5" s="11"/>
      <c r="IDB5" s="11"/>
      <c r="IDC5" s="11"/>
      <c r="IDD5" s="11"/>
      <c r="IDE5" s="11"/>
      <c r="IDF5" s="11"/>
      <c r="IDG5" s="11"/>
      <c r="IDH5" s="11"/>
      <c r="IDI5" s="11"/>
      <c r="IDJ5" s="11"/>
      <c r="IDK5" s="11"/>
      <c r="IDL5" s="11"/>
      <c r="IDM5" s="11"/>
      <c r="IDN5" s="11"/>
      <c r="IDO5" s="11"/>
      <c r="IDP5" s="11"/>
      <c r="IDQ5" s="11"/>
      <c r="IDR5" s="11"/>
      <c r="IDS5" s="11"/>
      <c r="IDT5" s="11"/>
      <c r="IDU5" s="11"/>
      <c r="IDV5" s="11"/>
      <c r="IDW5" s="11"/>
      <c r="IDX5" s="11"/>
      <c r="IDY5" s="11"/>
      <c r="IDZ5" s="11"/>
      <c r="IEA5" s="11"/>
      <c r="IEB5" s="11"/>
      <c r="IEC5" s="11"/>
      <c r="IED5" s="11"/>
      <c r="IEE5" s="11"/>
      <c r="IEF5" s="11"/>
      <c r="IEG5" s="11"/>
      <c r="IEH5" s="11"/>
      <c r="IEI5" s="11"/>
      <c r="IEJ5" s="11"/>
      <c r="IEK5" s="11"/>
      <c r="IEL5" s="11"/>
      <c r="IEM5" s="11"/>
      <c r="IEN5" s="11"/>
      <c r="IEO5" s="11"/>
      <c r="IEP5" s="11"/>
      <c r="IEQ5" s="11"/>
      <c r="IER5" s="11"/>
      <c r="IES5" s="11"/>
      <c r="IET5" s="11"/>
      <c r="IEU5" s="11"/>
      <c r="IEV5" s="11"/>
      <c r="IEW5" s="11"/>
      <c r="IEX5" s="11"/>
      <c r="IEY5" s="11"/>
      <c r="IEZ5" s="11"/>
      <c r="IFA5" s="11"/>
      <c r="IFB5" s="11"/>
      <c r="IFC5" s="11"/>
      <c r="IFD5" s="11"/>
      <c r="IFE5" s="11"/>
      <c r="IFF5" s="11"/>
      <c r="IFG5" s="11"/>
      <c r="IFH5" s="11"/>
      <c r="IFI5" s="11"/>
      <c r="IFJ5" s="11"/>
      <c r="IFK5" s="11"/>
      <c r="IFL5" s="11"/>
      <c r="IFM5" s="11"/>
      <c r="IFN5" s="11"/>
      <c r="IFO5" s="11"/>
      <c r="IFP5" s="11"/>
      <c r="IFQ5" s="11"/>
      <c r="IFR5" s="11"/>
      <c r="IFS5" s="11"/>
      <c r="IFT5" s="11"/>
      <c r="IFU5" s="11"/>
      <c r="IFV5" s="11"/>
      <c r="IFW5" s="11"/>
      <c r="IFX5" s="11"/>
      <c r="IFY5" s="11"/>
      <c r="IFZ5" s="11"/>
      <c r="IGA5" s="11"/>
      <c r="IGB5" s="11"/>
      <c r="IGC5" s="11"/>
      <c r="IGD5" s="11"/>
      <c r="IGE5" s="11"/>
      <c r="IGF5" s="11"/>
      <c r="IGG5" s="11"/>
      <c r="IGH5" s="11"/>
      <c r="IGI5" s="11"/>
      <c r="IGJ5" s="11"/>
      <c r="IGK5" s="11"/>
      <c r="IGL5" s="11"/>
      <c r="IGM5" s="11"/>
      <c r="IGN5" s="11"/>
      <c r="IGO5" s="11"/>
      <c r="IGP5" s="11"/>
      <c r="IGQ5" s="11"/>
      <c r="IGR5" s="11"/>
      <c r="IGS5" s="11"/>
      <c r="IGT5" s="11"/>
      <c r="IGU5" s="11"/>
      <c r="IGV5" s="11"/>
      <c r="IGW5" s="11"/>
      <c r="IGX5" s="11"/>
      <c r="IGY5" s="11"/>
      <c r="IGZ5" s="11"/>
      <c r="IHA5" s="11"/>
      <c r="IHB5" s="11"/>
      <c r="IHC5" s="11"/>
      <c r="IHD5" s="11"/>
      <c r="IHE5" s="11"/>
      <c r="IHF5" s="11"/>
      <c r="IHG5" s="11"/>
      <c r="IHH5" s="11"/>
      <c r="IHI5" s="11"/>
      <c r="IHJ5" s="11"/>
      <c r="IHK5" s="11"/>
      <c r="IHL5" s="11"/>
      <c r="IHM5" s="11"/>
      <c r="IHN5" s="11"/>
      <c r="IHO5" s="11"/>
      <c r="IHP5" s="11"/>
      <c r="IHQ5" s="11"/>
      <c r="IHR5" s="11"/>
      <c r="IHS5" s="11"/>
      <c r="IHT5" s="11"/>
      <c r="IHU5" s="11"/>
      <c r="IHV5" s="11"/>
      <c r="IHW5" s="11"/>
      <c r="IHX5" s="11"/>
      <c r="IHY5" s="11"/>
      <c r="IHZ5" s="11"/>
      <c r="IIA5" s="11"/>
      <c r="IIB5" s="11"/>
      <c r="IIC5" s="11"/>
      <c r="IID5" s="11"/>
      <c r="IIE5" s="11"/>
      <c r="IIF5" s="11"/>
      <c r="IIG5" s="11"/>
      <c r="IIH5" s="11"/>
      <c r="III5" s="11"/>
      <c r="IIJ5" s="11"/>
      <c r="IIK5" s="11"/>
      <c r="IIL5" s="11"/>
      <c r="IIM5" s="11"/>
      <c r="IIN5" s="11"/>
      <c r="IIO5" s="11"/>
      <c r="IIP5" s="11"/>
      <c r="IIQ5" s="11"/>
      <c r="IIR5" s="11"/>
      <c r="IIS5" s="11"/>
      <c r="IIT5" s="11"/>
      <c r="IIU5" s="11"/>
      <c r="IIV5" s="11"/>
      <c r="IIW5" s="11"/>
      <c r="IIX5" s="11"/>
      <c r="IIY5" s="11"/>
      <c r="IIZ5" s="11"/>
      <c r="IJA5" s="11"/>
      <c r="IJB5" s="11"/>
      <c r="IJC5" s="11"/>
      <c r="IJD5" s="11"/>
      <c r="IJE5" s="11"/>
      <c r="IJF5" s="11"/>
      <c r="IJG5" s="11"/>
      <c r="IJH5" s="11"/>
      <c r="IJI5" s="11"/>
      <c r="IJJ5" s="11"/>
      <c r="IJK5" s="11"/>
      <c r="IJL5" s="11"/>
      <c r="IJM5" s="11"/>
      <c r="IJN5" s="11"/>
      <c r="IJO5" s="11"/>
      <c r="IJP5" s="11"/>
      <c r="IJQ5" s="11"/>
      <c r="IJR5" s="11"/>
      <c r="IJS5" s="11"/>
      <c r="IJT5" s="11"/>
      <c r="IJU5" s="11"/>
      <c r="IJV5" s="11"/>
      <c r="IJW5" s="11"/>
      <c r="IJX5" s="11"/>
      <c r="IJY5" s="11"/>
      <c r="IJZ5" s="11"/>
      <c r="IKA5" s="11"/>
      <c r="IKB5" s="11"/>
      <c r="IKC5" s="11"/>
      <c r="IKD5" s="11"/>
      <c r="IKE5" s="11"/>
      <c r="IKF5" s="11"/>
      <c r="IKG5" s="11"/>
      <c r="IKH5" s="11"/>
      <c r="IKI5" s="11"/>
      <c r="IKJ5" s="11"/>
      <c r="IKK5" s="11"/>
      <c r="IKL5" s="11"/>
      <c r="IKM5" s="11"/>
      <c r="IKN5" s="11"/>
      <c r="IKO5" s="11"/>
      <c r="IKP5" s="11"/>
      <c r="IKQ5" s="11"/>
      <c r="IKR5" s="11"/>
      <c r="IKS5" s="11"/>
      <c r="IKT5" s="11"/>
      <c r="IKU5" s="11"/>
      <c r="IKV5" s="11"/>
      <c r="IKW5" s="11"/>
      <c r="IKX5" s="11"/>
      <c r="IKY5" s="11"/>
      <c r="IKZ5" s="11"/>
      <c r="ILA5" s="11"/>
      <c r="ILB5" s="11"/>
      <c r="ILC5" s="11"/>
      <c r="ILD5" s="11"/>
      <c r="ILE5" s="11"/>
      <c r="ILF5" s="11"/>
      <c r="ILG5" s="11"/>
      <c r="ILH5" s="11"/>
      <c r="ILI5" s="11"/>
      <c r="ILJ5" s="11"/>
      <c r="ILK5" s="11"/>
      <c r="ILL5" s="11"/>
      <c r="ILM5" s="11"/>
      <c r="ILN5" s="11"/>
      <c r="ILO5" s="11"/>
      <c r="ILP5" s="11"/>
      <c r="ILQ5" s="11"/>
      <c r="ILR5" s="11"/>
      <c r="ILS5" s="11"/>
      <c r="ILT5" s="11"/>
      <c r="ILU5" s="11"/>
      <c r="ILV5" s="11"/>
      <c r="ILW5" s="11"/>
      <c r="ILX5" s="11"/>
      <c r="ILY5" s="11"/>
      <c r="ILZ5" s="11"/>
      <c r="IMA5" s="11"/>
      <c r="IMB5" s="11"/>
      <c r="IMC5" s="11"/>
      <c r="IMD5" s="11"/>
      <c r="IME5" s="11"/>
      <c r="IMF5" s="11"/>
      <c r="IMG5" s="11"/>
      <c r="IMH5" s="11"/>
      <c r="IMI5" s="11"/>
      <c r="IMJ5" s="11"/>
      <c r="IMK5" s="11"/>
      <c r="IML5" s="11"/>
      <c r="IMM5" s="11"/>
      <c r="IMN5" s="11"/>
      <c r="IMO5" s="11"/>
      <c r="IMP5" s="11"/>
      <c r="IMQ5" s="11"/>
      <c r="IMR5" s="11"/>
      <c r="IMS5" s="11"/>
      <c r="IMT5" s="11"/>
      <c r="IMU5" s="11"/>
      <c r="IMV5" s="11"/>
      <c r="IMW5" s="11"/>
      <c r="IMX5" s="11"/>
      <c r="IMY5" s="11"/>
      <c r="IMZ5" s="11"/>
      <c r="INA5" s="11"/>
      <c r="INB5" s="11"/>
      <c r="INC5" s="11"/>
      <c r="IND5" s="11"/>
      <c r="INE5" s="11"/>
      <c r="INF5" s="11"/>
      <c r="ING5" s="11"/>
      <c r="INH5" s="11"/>
      <c r="INI5" s="11"/>
      <c r="INJ5" s="11"/>
      <c r="INK5" s="11"/>
      <c r="INL5" s="11"/>
      <c r="INM5" s="11"/>
      <c r="INN5" s="11"/>
      <c r="INO5" s="11"/>
      <c r="INP5" s="11"/>
      <c r="INQ5" s="11"/>
      <c r="INR5" s="11"/>
      <c r="INS5" s="11"/>
      <c r="INT5" s="11"/>
      <c r="INU5" s="11"/>
      <c r="INV5" s="11"/>
      <c r="INW5" s="11"/>
      <c r="INX5" s="11"/>
      <c r="INY5" s="11"/>
      <c r="INZ5" s="11"/>
      <c r="IOA5" s="11"/>
      <c r="IOB5" s="11"/>
      <c r="IOC5" s="11"/>
      <c r="IOD5" s="11"/>
      <c r="IOE5" s="11"/>
      <c r="IOF5" s="11"/>
      <c r="IOG5" s="11"/>
      <c r="IOH5" s="11"/>
      <c r="IOI5" s="11"/>
      <c r="IOJ5" s="11"/>
      <c r="IOK5" s="11"/>
      <c r="IOL5" s="11"/>
      <c r="IOM5" s="11"/>
      <c r="ION5" s="11"/>
      <c r="IOO5" s="11"/>
      <c r="IOP5" s="11"/>
      <c r="IOQ5" s="11"/>
      <c r="IOR5" s="11"/>
      <c r="IOS5" s="11"/>
      <c r="IOT5" s="11"/>
      <c r="IOU5" s="11"/>
      <c r="IOV5" s="11"/>
      <c r="IOW5" s="11"/>
      <c r="IOX5" s="11"/>
      <c r="IOY5" s="11"/>
      <c r="IOZ5" s="11"/>
      <c r="IPA5" s="11"/>
      <c r="IPB5" s="11"/>
      <c r="IPC5" s="11"/>
      <c r="IPD5" s="11"/>
      <c r="IPE5" s="11"/>
      <c r="IPF5" s="11"/>
      <c r="IPG5" s="11"/>
      <c r="IPH5" s="11"/>
      <c r="IPI5" s="11"/>
      <c r="IPJ5" s="11"/>
      <c r="IPK5" s="11"/>
      <c r="IPL5" s="11"/>
      <c r="IPM5" s="11"/>
      <c r="IPN5" s="11"/>
      <c r="IPO5" s="11"/>
      <c r="IPP5" s="11"/>
      <c r="IPQ5" s="11"/>
      <c r="IPR5" s="11"/>
      <c r="IPS5" s="11"/>
      <c r="IPT5" s="11"/>
      <c r="IPU5" s="11"/>
      <c r="IPV5" s="11"/>
      <c r="IPW5" s="11"/>
      <c r="IPX5" s="11"/>
      <c r="IPY5" s="11"/>
      <c r="IPZ5" s="11"/>
      <c r="IQA5" s="11"/>
      <c r="IQB5" s="11"/>
      <c r="IQC5" s="11"/>
      <c r="IQD5" s="11"/>
      <c r="IQE5" s="11"/>
      <c r="IQF5" s="11"/>
      <c r="IQG5" s="11"/>
      <c r="IQH5" s="11"/>
      <c r="IQI5" s="11"/>
      <c r="IQJ5" s="11"/>
      <c r="IQK5" s="11"/>
      <c r="IQL5" s="11"/>
      <c r="IQM5" s="11"/>
      <c r="IQN5" s="11"/>
      <c r="IQO5" s="11"/>
      <c r="IQP5" s="11"/>
      <c r="IQQ5" s="11"/>
      <c r="IQR5" s="11"/>
      <c r="IQS5" s="11"/>
      <c r="IQT5" s="11"/>
      <c r="IQU5" s="11"/>
      <c r="IQV5" s="11"/>
      <c r="IQW5" s="11"/>
      <c r="IQX5" s="11"/>
      <c r="IQY5" s="11"/>
      <c r="IQZ5" s="11"/>
      <c r="IRA5" s="11"/>
      <c r="IRB5" s="11"/>
      <c r="IRC5" s="11"/>
      <c r="IRD5" s="11"/>
      <c r="IRE5" s="11"/>
      <c r="IRF5" s="11"/>
      <c r="IRG5" s="11"/>
      <c r="IRH5" s="11"/>
      <c r="IRI5" s="11"/>
      <c r="IRJ5" s="11"/>
      <c r="IRK5" s="11"/>
      <c r="IRL5" s="11"/>
      <c r="IRM5" s="11"/>
      <c r="IRN5" s="11"/>
      <c r="IRO5" s="11"/>
      <c r="IRP5" s="11"/>
      <c r="IRQ5" s="11"/>
      <c r="IRR5" s="11"/>
      <c r="IRS5" s="11"/>
      <c r="IRT5" s="11"/>
      <c r="IRU5" s="11"/>
      <c r="IRV5" s="11"/>
      <c r="IRW5" s="11"/>
      <c r="IRX5" s="11"/>
      <c r="IRY5" s="11"/>
      <c r="IRZ5" s="11"/>
      <c r="ISA5" s="11"/>
      <c r="ISB5" s="11"/>
      <c r="ISC5" s="11"/>
      <c r="ISD5" s="11"/>
      <c r="ISE5" s="11"/>
      <c r="ISF5" s="11"/>
      <c r="ISG5" s="11"/>
      <c r="ISH5" s="11"/>
      <c r="ISI5" s="11"/>
      <c r="ISJ5" s="11"/>
      <c r="ISK5" s="11"/>
      <c r="ISL5" s="11"/>
      <c r="ISM5" s="11"/>
      <c r="ISN5" s="11"/>
      <c r="ISO5" s="11"/>
      <c r="ISP5" s="11"/>
      <c r="ISQ5" s="11"/>
      <c r="ISR5" s="11"/>
      <c r="ISS5" s="11"/>
      <c r="IST5" s="11"/>
      <c r="ISU5" s="11"/>
      <c r="ISV5" s="11"/>
      <c r="ISW5" s="11"/>
      <c r="ISX5" s="11"/>
      <c r="ISY5" s="11"/>
      <c r="ISZ5" s="11"/>
      <c r="ITA5" s="11"/>
      <c r="ITB5" s="11"/>
      <c r="ITC5" s="11"/>
      <c r="ITD5" s="11"/>
      <c r="ITE5" s="11"/>
      <c r="ITF5" s="11"/>
      <c r="ITG5" s="11"/>
      <c r="ITH5" s="11"/>
      <c r="ITI5" s="11"/>
      <c r="ITJ5" s="11"/>
      <c r="ITK5" s="11"/>
      <c r="ITL5" s="11"/>
      <c r="ITM5" s="11"/>
      <c r="ITN5" s="11"/>
      <c r="ITO5" s="11"/>
      <c r="ITP5" s="11"/>
      <c r="ITQ5" s="11"/>
      <c r="ITR5" s="11"/>
      <c r="ITS5" s="11"/>
      <c r="ITT5" s="11"/>
      <c r="ITU5" s="11"/>
      <c r="ITV5" s="11"/>
      <c r="ITW5" s="11"/>
      <c r="ITX5" s="11"/>
      <c r="ITY5" s="11"/>
      <c r="ITZ5" s="11"/>
      <c r="IUA5" s="11"/>
      <c r="IUB5" s="11"/>
      <c r="IUC5" s="11"/>
      <c r="IUD5" s="11"/>
      <c r="IUE5" s="11"/>
      <c r="IUF5" s="11"/>
      <c r="IUG5" s="11"/>
      <c r="IUH5" s="11"/>
      <c r="IUI5" s="11"/>
      <c r="IUJ5" s="11"/>
      <c r="IUK5" s="11"/>
      <c r="IUL5" s="11"/>
      <c r="IUM5" s="11"/>
      <c r="IUN5" s="11"/>
      <c r="IUO5" s="11"/>
      <c r="IUP5" s="11"/>
      <c r="IUQ5" s="11"/>
      <c r="IUR5" s="11"/>
      <c r="IUS5" s="11"/>
      <c r="IUT5" s="11"/>
      <c r="IUU5" s="11"/>
      <c r="IUV5" s="11"/>
      <c r="IUW5" s="11"/>
      <c r="IUX5" s="11"/>
      <c r="IUY5" s="11"/>
      <c r="IUZ5" s="11"/>
      <c r="IVA5" s="11"/>
      <c r="IVB5" s="11"/>
      <c r="IVC5" s="11"/>
      <c r="IVD5" s="11"/>
      <c r="IVE5" s="11"/>
      <c r="IVF5" s="11"/>
      <c r="IVG5" s="11"/>
      <c r="IVH5" s="11"/>
      <c r="IVI5" s="11"/>
      <c r="IVJ5" s="11"/>
      <c r="IVK5" s="11"/>
      <c r="IVL5" s="11"/>
      <c r="IVM5" s="11"/>
      <c r="IVN5" s="11"/>
      <c r="IVO5" s="11"/>
      <c r="IVP5" s="11"/>
      <c r="IVQ5" s="11"/>
      <c r="IVR5" s="11"/>
      <c r="IVS5" s="11"/>
      <c r="IVT5" s="11"/>
      <c r="IVU5" s="11"/>
      <c r="IVV5" s="11"/>
      <c r="IVW5" s="11"/>
      <c r="IVX5" s="11"/>
      <c r="IVY5" s="11"/>
      <c r="IVZ5" s="11"/>
      <c r="IWA5" s="11"/>
      <c r="IWB5" s="11"/>
      <c r="IWC5" s="11"/>
      <c r="IWD5" s="11"/>
      <c r="IWE5" s="11"/>
      <c r="IWF5" s="11"/>
      <c r="IWG5" s="11"/>
      <c r="IWH5" s="11"/>
      <c r="IWI5" s="11"/>
      <c r="IWJ5" s="11"/>
      <c r="IWK5" s="11"/>
      <c r="IWL5" s="11"/>
      <c r="IWM5" s="11"/>
      <c r="IWN5" s="11"/>
      <c r="IWO5" s="11"/>
      <c r="IWP5" s="11"/>
      <c r="IWQ5" s="11"/>
      <c r="IWR5" s="11"/>
      <c r="IWS5" s="11"/>
      <c r="IWT5" s="11"/>
      <c r="IWU5" s="11"/>
      <c r="IWV5" s="11"/>
      <c r="IWW5" s="11"/>
      <c r="IWX5" s="11"/>
      <c r="IWY5" s="11"/>
      <c r="IWZ5" s="11"/>
      <c r="IXA5" s="11"/>
      <c r="IXB5" s="11"/>
      <c r="IXC5" s="11"/>
      <c r="IXD5" s="11"/>
      <c r="IXE5" s="11"/>
      <c r="IXF5" s="11"/>
      <c r="IXG5" s="11"/>
      <c r="IXH5" s="11"/>
      <c r="IXI5" s="11"/>
      <c r="IXJ5" s="11"/>
      <c r="IXK5" s="11"/>
      <c r="IXL5" s="11"/>
      <c r="IXM5" s="11"/>
      <c r="IXN5" s="11"/>
      <c r="IXO5" s="11"/>
      <c r="IXP5" s="11"/>
      <c r="IXQ5" s="11"/>
      <c r="IXR5" s="11"/>
      <c r="IXS5" s="11"/>
      <c r="IXT5" s="11"/>
      <c r="IXU5" s="11"/>
      <c r="IXV5" s="11"/>
      <c r="IXW5" s="11"/>
      <c r="IXX5" s="11"/>
      <c r="IXY5" s="11"/>
      <c r="IXZ5" s="11"/>
      <c r="IYA5" s="11"/>
      <c r="IYB5" s="11"/>
      <c r="IYC5" s="11"/>
      <c r="IYD5" s="11"/>
      <c r="IYE5" s="11"/>
      <c r="IYF5" s="11"/>
      <c r="IYG5" s="11"/>
      <c r="IYH5" s="11"/>
      <c r="IYI5" s="11"/>
      <c r="IYJ5" s="11"/>
      <c r="IYK5" s="11"/>
      <c r="IYL5" s="11"/>
      <c r="IYM5" s="11"/>
      <c r="IYN5" s="11"/>
      <c r="IYO5" s="11"/>
      <c r="IYP5" s="11"/>
      <c r="IYQ5" s="11"/>
      <c r="IYR5" s="11"/>
      <c r="IYS5" s="11"/>
      <c r="IYT5" s="11"/>
      <c r="IYU5" s="11"/>
      <c r="IYV5" s="11"/>
      <c r="IYW5" s="11"/>
      <c r="IYX5" s="11"/>
      <c r="IYY5" s="11"/>
      <c r="IYZ5" s="11"/>
      <c r="IZA5" s="11"/>
      <c r="IZB5" s="11"/>
      <c r="IZC5" s="11"/>
      <c r="IZD5" s="11"/>
      <c r="IZE5" s="11"/>
      <c r="IZF5" s="11"/>
      <c r="IZG5" s="11"/>
      <c r="IZH5" s="11"/>
      <c r="IZI5" s="11"/>
      <c r="IZJ5" s="11"/>
      <c r="IZK5" s="11"/>
      <c r="IZL5" s="11"/>
      <c r="IZM5" s="11"/>
      <c r="IZN5" s="11"/>
      <c r="IZO5" s="11"/>
      <c r="IZP5" s="11"/>
      <c r="IZQ5" s="11"/>
      <c r="IZR5" s="11"/>
      <c r="IZS5" s="11"/>
      <c r="IZT5" s="11"/>
      <c r="IZU5" s="11"/>
      <c r="IZV5" s="11"/>
      <c r="IZW5" s="11"/>
      <c r="IZX5" s="11"/>
      <c r="IZY5" s="11"/>
      <c r="IZZ5" s="11"/>
      <c r="JAA5" s="11"/>
      <c r="JAB5" s="11"/>
      <c r="JAC5" s="11"/>
      <c r="JAD5" s="11"/>
      <c r="JAE5" s="11"/>
      <c r="JAF5" s="11"/>
      <c r="JAG5" s="11"/>
      <c r="JAH5" s="11"/>
      <c r="JAI5" s="11"/>
      <c r="JAJ5" s="11"/>
      <c r="JAK5" s="11"/>
      <c r="JAL5" s="11"/>
      <c r="JAM5" s="11"/>
      <c r="JAN5" s="11"/>
      <c r="JAO5" s="11"/>
      <c r="JAP5" s="11"/>
      <c r="JAQ5" s="11"/>
      <c r="JAR5" s="11"/>
      <c r="JAS5" s="11"/>
      <c r="JAT5" s="11"/>
      <c r="JAU5" s="11"/>
      <c r="JAV5" s="11"/>
      <c r="JAW5" s="11"/>
      <c r="JAX5" s="11"/>
      <c r="JAY5" s="11"/>
      <c r="JAZ5" s="11"/>
      <c r="JBA5" s="11"/>
      <c r="JBB5" s="11"/>
      <c r="JBC5" s="11"/>
      <c r="JBD5" s="11"/>
      <c r="JBE5" s="11"/>
      <c r="JBF5" s="11"/>
      <c r="JBG5" s="11"/>
      <c r="JBH5" s="11"/>
      <c r="JBI5" s="11"/>
      <c r="JBJ5" s="11"/>
      <c r="JBK5" s="11"/>
      <c r="JBL5" s="11"/>
      <c r="JBM5" s="11"/>
      <c r="JBN5" s="11"/>
      <c r="JBO5" s="11"/>
      <c r="JBP5" s="11"/>
      <c r="JBQ5" s="11"/>
      <c r="JBR5" s="11"/>
      <c r="JBS5" s="11"/>
      <c r="JBT5" s="11"/>
      <c r="JBU5" s="11"/>
      <c r="JBV5" s="11"/>
      <c r="JBW5" s="11"/>
      <c r="JBX5" s="11"/>
      <c r="JBY5" s="11"/>
      <c r="JBZ5" s="11"/>
      <c r="JCA5" s="11"/>
      <c r="JCB5" s="11"/>
      <c r="JCC5" s="11"/>
      <c r="JCD5" s="11"/>
      <c r="JCE5" s="11"/>
      <c r="JCF5" s="11"/>
      <c r="JCG5" s="11"/>
      <c r="JCH5" s="11"/>
      <c r="JCI5" s="11"/>
      <c r="JCJ5" s="11"/>
      <c r="JCK5" s="11"/>
      <c r="JCL5" s="11"/>
      <c r="JCM5" s="11"/>
      <c r="JCN5" s="11"/>
      <c r="JCO5" s="11"/>
      <c r="JCP5" s="11"/>
      <c r="JCQ5" s="11"/>
      <c r="JCR5" s="11"/>
      <c r="JCS5" s="11"/>
      <c r="JCT5" s="11"/>
      <c r="JCU5" s="11"/>
      <c r="JCV5" s="11"/>
      <c r="JCW5" s="11"/>
      <c r="JCX5" s="11"/>
      <c r="JCY5" s="11"/>
      <c r="JCZ5" s="11"/>
      <c r="JDA5" s="11"/>
      <c r="JDB5" s="11"/>
      <c r="JDC5" s="11"/>
      <c r="JDD5" s="11"/>
      <c r="JDE5" s="11"/>
      <c r="JDF5" s="11"/>
      <c r="JDG5" s="11"/>
      <c r="JDH5" s="11"/>
      <c r="JDI5" s="11"/>
      <c r="JDJ5" s="11"/>
      <c r="JDK5" s="11"/>
      <c r="JDL5" s="11"/>
      <c r="JDM5" s="11"/>
      <c r="JDN5" s="11"/>
      <c r="JDO5" s="11"/>
      <c r="JDP5" s="11"/>
      <c r="JDQ5" s="11"/>
      <c r="JDR5" s="11"/>
      <c r="JDS5" s="11"/>
      <c r="JDT5" s="11"/>
      <c r="JDU5" s="11"/>
      <c r="JDV5" s="11"/>
      <c r="JDW5" s="11"/>
      <c r="JDX5" s="11"/>
      <c r="JDY5" s="11"/>
      <c r="JDZ5" s="11"/>
      <c r="JEA5" s="11"/>
      <c r="JEB5" s="11"/>
      <c r="JEC5" s="11"/>
      <c r="JED5" s="11"/>
      <c r="JEE5" s="11"/>
      <c r="JEF5" s="11"/>
      <c r="JEG5" s="11"/>
      <c r="JEH5" s="11"/>
      <c r="JEI5" s="11"/>
      <c r="JEJ5" s="11"/>
      <c r="JEK5" s="11"/>
      <c r="JEL5" s="11"/>
      <c r="JEM5" s="11"/>
      <c r="JEN5" s="11"/>
      <c r="JEO5" s="11"/>
      <c r="JEP5" s="11"/>
      <c r="JEQ5" s="11"/>
      <c r="JER5" s="11"/>
      <c r="JES5" s="11"/>
      <c r="JET5" s="11"/>
      <c r="JEU5" s="11"/>
      <c r="JEV5" s="11"/>
      <c r="JEW5" s="11"/>
      <c r="JEX5" s="11"/>
      <c r="JEY5" s="11"/>
      <c r="JEZ5" s="11"/>
      <c r="JFA5" s="11"/>
      <c r="JFB5" s="11"/>
      <c r="JFC5" s="11"/>
      <c r="JFD5" s="11"/>
      <c r="JFE5" s="11"/>
      <c r="JFF5" s="11"/>
      <c r="JFG5" s="11"/>
      <c r="JFH5" s="11"/>
      <c r="JFI5" s="11"/>
      <c r="JFJ5" s="11"/>
      <c r="JFK5" s="11"/>
      <c r="JFL5" s="11"/>
      <c r="JFM5" s="11"/>
      <c r="JFN5" s="11"/>
      <c r="JFO5" s="11"/>
      <c r="JFP5" s="11"/>
      <c r="JFQ5" s="11"/>
      <c r="JFR5" s="11"/>
      <c r="JFS5" s="11"/>
      <c r="JFT5" s="11"/>
      <c r="JFU5" s="11"/>
      <c r="JFV5" s="11"/>
      <c r="JFW5" s="11"/>
      <c r="JFX5" s="11"/>
      <c r="JFY5" s="11"/>
      <c r="JFZ5" s="11"/>
      <c r="JGA5" s="11"/>
      <c r="JGB5" s="11"/>
      <c r="JGC5" s="11"/>
      <c r="JGD5" s="11"/>
      <c r="JGE5" s="11"/>
      <c r="JGF5" s="11"/>
      <c r="JGG5" s="11"/>
      <c r="JGH5" s="11"/>
      <c r="JGI5" s="11"/>
      <c r="JGJ5" s="11"/>
      <c r="JGK5" s="11"/>
      <c r="JGL5" s="11"/>
      <c r="JGM5" s="11"/>
      <c r="JGN5" s="11"/>
      <c r="JGO5" s="11"/>
      <c r="JGP5" s="11"/>
      <c r="JGQ5" s="11"/>
      <c r="JGR5" s="11"/>
      <c r="JGS5" s="11"/>
      <c r="JGT5" s="11"/>
      <c r="JGU5" s="11"/>
      <c r="JGV5" s="11"/>
      <c r="JGW5" s="11"/>
      <c r="JGX5" s="11"/>
      <c r="JGY5" s="11"/>
      <c r="JGZ5" s="11"/>
      <c r="JHA5" s="11"/>
      <c r="JHB5" s="11"/>
      <c r="JHC5" s="11"/>
      <c r="JHD5" s="11"/>
      <c r="JHE5" s="11"/>
      <c r="JHF5" s="11"/>
      <c r="JHG5" s="11"/>
      <c r="JHH5" s="11"/>
      <c r="JHI5" s="11"/>
      <c r="JHJ5" s="11"/>
      <c r="JHK5" s="11"/>
      <c r="JHL5" s="11"/>
      <c r="JHM5" s="11"/>
      <c r="JHN5" s="11"/>
      <c r="JHO5" s="11"/>
      <c r="JHP5" s="11"/>
      <c r="JHQ5" s="11"/>
      <c r="JHR5" s="11"/>
      <c r="JHS5" s="11"/>
      <c r="JHT5" s="11"/>
      <c r="JHU5" s="11"/>
      <c r="JHV5" s="11"/>
      <c r="JHW5" s="11"/>
      <c r="JHX5" s="11"/>
      <c r="JHY5" s="11"/>
      <c r="JHZ5" s="11"/>
      <c r="JIA5" s="11"/>
      <c r="JIB5" s="11"/>
      <c r="JIC5" s="11"/>
      <c r="JID5" s="11"/>
      <c r="JIE5" s="11"/>
      <c r="JIF5" s="11"/>
      <c r="JIG5" s="11"/>
      <c r="JIH5" s="11"/>
      <c r="JII5" s="11"/>
      <c r="JIJ5" s="11"/>
      <c r="JIK5" s="11"/>
      <c r="JIL5" s="11"/>
      <c r="JIM5" s="11"/>
      <c r="JIN5" s="11"/>
      <c r="JIO5" s="11"/>
      <c r="JIP5" s="11"/>
      <c r="JIQ5" s="11"/>
      <c r="JIR5" s="11"/>
      <c r="JIS5" s="11"/>
      <c r="JIT5" s="11"/>
      <c r="JIU5" s="11"/>
      <c r="JIV5" s="11"/>
      <c r="JIW5" s="11"/>
      <c r="JIX5" s="11"/>
      <c r="JIY5" s="11"/>
      <c r="JIZ5" s="11"/>
      <c r="JJA5" s="11"/>
      <c r="JJB5" s="11"/>
      <c r="JJC5" s="11"/>
      <c r="JJD5" s="11"/>
      <c r="JJE5" s="11"/>
      <c r="JJF5" s="11"/>
      <c r="JJG5" s="11"/>
      <c r="JJH5" s="11"/>
      <c r="JJI5" s="11"/>
      <c r="JJJ5" s="11"/>
      <c r="JJK5" s="11"/>
      <c r="JJL5" s="11"/>
      <c r="JJM5" s="11"/>
      <c r="JJN5" s="11"/>
      <c r="JJO5" s="11"/>
      <c r="JJP5" s="11"/>
      <c r="JJQ5" s="11"/>
      <c r="JJR5" s="11"/>
      <c r="JJS5" s="11"/>
      <c r="JJT5" s="11"/>
      <c r="JJU5" s="11"/>
      <c r="JJV5" s="11"/>
      <c r="JJW5" s="11"/>
      <c r="JJX5" s="11"/>
      <c r="JJY5" s="11"/>
      <c r="JJZ5" s="11"/>
      <c r="JKA5" s="11"/>
      <c r="JKB5" s="11"/>
      <c r="JKC5" s="11"/>
      <c r="JKD5" s="11"/>
      <c r="JKE5" s="11"/>
      <c r="JKF5" s="11"/>
      <c r="JKG5" s="11"/>
      <c r="JKH5" s="11"/>
      <c r="JKI5" s="11"/>
      <c r="JKJ5" s="11"/>
      <c r="JKK5" s="11"/>
      <c r="JKL5" s="11"/>
      <c r="JKM5" s="11"/>
      <c r="JKN5" s="11"/>
      <c r="JKO5" s="11"/>
      <c r="JKP5" s="11"/>
      <c r="JKQ5" s="11"/>
      <c r="JKR5" s="11"/>
      <c r="JKS5" s="11"/>
      <c r="JKT5" s="11"/>
      <c r="JKU5" s="11"/>
      <c r="JKV5" s="11"/>
      <c r="JKW5" s="11"/>
      <c r="JKX5" s="11"/>
      <c r="JKY5" s="11"/>
      <c r="JKZ5" s="11"/>
      <c r="JLA5" s="11"/>
      <c r="JLB5" s="11"/>
      <c r="JLC5" s="11"/>
      <c r="JLD5" s="11"/>
      <c r="JLE5" s="11"/>
      <c r="JLF5" s="11"/>
      <c r="JLG5" s="11"/>
      <c r="JLH5" s="11"/>
      <c r="JLI5" s="11"/>
      <c r="JLJ5" s="11"/>
      <c r="JLK5" s="11"/>
      <c r="JLL5" s="11"/>
      <c r="JLM5" s="11"/>
      <c r="JLN5" s="11"/>
      <c r="JLO5" s="11"/>
      <c r="JLP5" s="11"/>
      <c r="JLQ5" s="11"/>
      <c r="JLR5" s="11"/>
      <c r="JLS5" s="11"/>
      <c r="JLT5" s="11"/>
      <c r="JLU5" s="11"/>
      <c r="JLV5" s="11"/>
      <c r="JLW5" s="11"/>
      <c r="JLX5" s="11"/>
      <c r="JLY5" s="11"/>
      <c r="JLZ5" s="11"/>
      <c r="JMA5" s="11"/>
      <c r="JMB5" s="11"/>
      <c r="JMC5" s="11"/>
      <c r="JMD5" s="11"/>
      <c r="JME5" s="11"/>
      <c r="JMF5" s="11"/>
      <c r="JMG5" s="11"/>
      <c r="JMH5" s="11"/>
      <c r="JMI5" s="11"/>
      <c r="JMJ5" s="11"/>
      <c r="JMK5" s="11"/>
      <c r="JML5" s="11"/>
      <c r="JMM5" s="11"/>
      <c r="JMN5" s="11"/>
      <c r="JMO5" s="11"/>
      <c r="JMP5" s="11"/>
      <c r="JMQ5" s="11"/>
      <c r="JMR5" s="11"/>
      <c r="JMS5" s="11"/>
      <c r="JMT5" s="11"/>
      <c r="JMU5" s="11"/>
      <c r="JMV5" s="11"/>
      <c r="JMW5" s="11"/>
      <c r="JMX5" s="11"/>
      <c r="JMY5" s="11"/>
      <c r="JMZ5" s="11"/>
      <c r="JNA5" s="11"/>
      <c r="JNB5" s="11"/>
      <c r="JNC5" s="11"/>
      <c r="JND5" s="11"/>
      <c r="JNE5" s="11"/>
      <c r="JNF5" s="11"/>
      <c r="JNG5" s="11"/>
      <c r="JNH5" s="11"/>
      <c r="JNI5" s="11"/>
      <c r="JNJ5" s="11"/>
      <c r="JNK5" s="11"/>
      <c r="JNL5" s="11"/>
      <c r="JNM5" s="11"/>
      <c r="JNN5" s="11"/>
      <c r="JNO5" s="11"/>
      <c r="JNP5" s="11"/>
      <c r="JNQ5" s="11"/>
      <c r="JNR5" s="11"/>
      <c r="JNS5" s="11"/>
      <c r="JNT5" s="11"/>
      <c r="JNU5" s="11"/>
      <c r="JNV5" s="11"/>
      <c r="JNW5" s="11"/>
      <c r="JNX5" s="11"/>
      <c r="JNY5" s="11"/>
      <c r="JNZ5" s="11"/>
      <c r="JOA5" s="11"/>
      <c r="JOB5" s="11"/>
      <c r="JOC5" s="11"/>
      <c r="JOD5" s="11"/>
      <c r="JOE5" s="11"/>
      <c r="JOF5" s="11"/>
      <c r="JOG5" s="11"/>
      <c r="JOH5" s="11"/>
      <c r="JOI5" s="11"/>
      <c r="JOJ5" s="11"/>
      <c r="JOK5" s="11"/>
      <c r="JOL5" s="11"/>
      <c r="JOM5" s="11"/>
      <c r="JON5" s="11"/>
      <c r="JOO5" s="11"/>
      <c r="JOP5" s="11"/>
      <c r="JOQ5" s="11"/>
      <c r="JOR5" s="11"/>
      <c r="JOS5" s="11"/>
      <c r="JOT5" s="11"/>
      <c r="JOU5" s="11"/>
      <c r="JOV5" s="11"/>
      <c r="JOW5" s="11"/>
      <c r="JOX5" s="11"/>
      <c r="JOY5" s="11"/>
      <c r="JOZ5" s="11"/>
      <c r="JPA5" s="11"/>
      <c r="JPB5" s="11"/>
      <c r="JPC5" s="11"/>
      <c r="JPD5" s="11"/>
      <c r="JPE5" s="11"/>
      <c r="JPF5" s="11"/>
      <c r="JPG5" s="11"/>
      <c r="JPH5" s="11"/>
      <c r="JPI5" s="11"/>
      <c r="JPJ5" s="11"/>
      <c r="JPK5" s="11"/>
      <c r="JPL5" s="11"/>
      <c r="JPM5" s="11"/>
      <c r="JPN5" s="11"/>
      <c r="JPO5" s="11"/>
      <c r="JPP5" s="11"/>
      <c r="JPQ5" s="11"/>
      <c r="JPR5" s="11"/>
      <c r="JPS5" s="11"/>
      <c r="JPT5" s="11"/>
      <c r="JPU5" s="11"/>
      <c r="JPV5" s="11"/>
      <c r="JPW5" s="11"/>
      <c r="JPX5" s="11"/>
      <c r="JPY5" s="11"/>
      <c r="JPZ5" s="11"/>
      <c r="JQA5" s="11"/>
      <c r="JQB5" s="11"/>
      <c r="JQC5" s="11"/>
      <c r="JQD5" s="11"/>
      <c r="JQE5" s="11"/>
      <c r="JQF5" s="11"/>
      <c r="JQG5" s="11"/>
      <c r="JQH5" s="11"/>
      <c r="JQI5" s="11"/>
      <c r="JQJ5" s="11"/>
      <c r="JQK5" s="11"/>
      <c r="JQL5" s="11"/>
      <c r="JQM5" s="11"/>
      <c r="JQN5" s="11"/>
      <c r="JQO5" s="11"/>
      <c r="JQP5" s="11"/>
      <c r="JQQ5" s="11"/>
      <c r="JQR5" s="11"/>
      <c r="JQS5" s="11"/>
      <c r="JQT5" s="11"/>
      <c r="JQU5" s="11"/>
      <c r="JQV5" s="11"/>
      <c r="JQW5" s="11"/>
      <c r="JQX5" s="11"/>
      <c r="JQY5" s="11"/>
      <c r="JQZ5" s="11"/>
      <c r="JRA5" s="11"/>
      <c r="JRB5" s="11"/>
      <c r="JRC5" s="11"/>
      <c r="JRD5" s="11"/>
      <c r="JRE5" s="11"/>
      <c r="JRF5" s="11"/>
      <c r="JRG5" s="11"/>
      <c r="JRH5" s="11"/>
      <c r="JRI5" s="11"/>
      <c r="JRJ5" s="11"/>
      <c r="JRK5" s="11"/>
      <c r="JRL5" s="11"/>
      <c r="JRM5" s="11"/>
      <c r="JRN5" s="11"/>
      <c r="JRO5" s="11"/>
      <c r="JRP5" s="11"/>
      <c r="JRQ5" s="11"/>
      <c r="JRR5" s="11"/>
      <c r="JRS5" s="11"/>
      <c r="JRT5" s="11"/>
      <c r="JRU5" s="11"/>
      <c r="JRV5" s="11"/>
      <c r="JRW5" s="11"/>
      <c r="JRX5" s="11"/>
      <c r="JRY5" s="11"/>
      <c r="JRZ5" s="11"/>
      <c r="JSA5" s="11"/>
      <c r="JSB5" s="11"/>
      <c r="JSC5" s="11"/>
      <c r="JSD5" s="11"/>
      <c r="JSE5" s="11"/>
      <c r="JSF5" s="11"/>
      <c r="JSG5" s="11"/>
      <c r="JSH5" s="11"/>
      <c r="JSI5" s="11"/>
      <c r="JSJ5" s="11"/>
      <c r="JSK5" s="11"/>
      <c r="JSL5" s="11"/>
      <c r="JSM5" s="11"/>
      <c r="JSN5" s="11"/>
      <c r="JSO5" s="11"/>
      <c r="JSP5" s="11"/>
      <c r="JSQ5" s="11"/>
      <c r="JSR5" s="11"/>
      <c r="JSS5" s="11"/>
      <c r="JST5" s="11"/>
      <c r="JSU5" s="11"/>
      <c r="JSV5" s="11"/>
      <c r="JSW5" s="11"/>
      <c r="JSX5" s="11"/>
      <c r="JSY5" s="11"/>
      <c r="JSZ5" s="11"/>
      <c r="JTA5" s="11"/>
      <c r="JTB5" s="11"/>
      <c r="JTC5" s="11"/>
      <c r="JTD5" s="11"/>
      <c r="JTE5" s="11"/>
      <c r="JTF5" s="11"/>
      <c r="JTG5" s="11"/>
      <c r="JTH5" s="11"/>
      <c r="JTI5" s="11"/>
      <c r="JTJ5" s="11"/>
      <c r="JTK5" s="11"/>
      <c r="JTL5" s="11"/>
      <c r="JTM5" s="11"/>
      <c r="JTN5" s="11"/>
      <c r="JTO5" s="11"/>
      <c r="JTP5" s="11"/>
      <c r="JTQ5" s="11"/>
      <c r="JTR5" s="11"/>
      <c r="JTS5" s="11"/>
      <c r="JTT5" s="11"/>
      <c r="JTU5" s="11"/>
      <c r="JTV5" s="11"/>
      <c r="JTW5" s="11"/>
      <c r="JTX5" s="11"/>
      <c r="JTY5" s="11"/>
      <c r="JTZ5" s="11"/>
      <c r="JUA5" s="11"/>
      <c r="JUB5" s="11"/>
      <c r="JUC5" s="11"/>
      <c r="JUD5" s="11"/>
      <c r="JUE5" s="11"/>
      <c r="JUF5" s="11"/>
      <c r="JUG5" s="11"/>
      <c r="JUH5" s="11"/>
      <c r="JUI5" s="11"/>
      <c r="JUJ5" s="11"/>
      <c r="JUK5" s="11"/>
      <c r="JUL5" s="11"/>
      <c r="JUM5" s="11"/>
      <c r="JUN5" s="11"/>
      <c r="JUO5" s="11"/>
      <c r="JUP5" s="11"/>
      <c r="JUQ5" s="11"/>
      <c r="JUR5" s="11"/>
      <c r="JUS5" s="11"/>
      <c r="JUT5" s="11"/>
      <c r="JUU5" s="11"/>
      <c r="JUV5" s="11"/>
      <c r="JUW5" s="11"/>
      <c r="JUX5" s="11"/>
      <c r="JUY5" s="11"/>
      <c r="JUZ5" s="11"/>
      <c r="JVA5" s="11"/>
      <c r="JVB5" s="11"/>
      <c r="JVC5" s="11"/>
      <c r="JVD5" s="11"/>
      <c r="JVE5" s="11"/>
      <c r="JVF5" s="11"/>
      <c r="JVG5" s="11"/>
      <c r="JVH5" s="11"/>
      <c r="JVI5" s="11"/>
      <c r="JVJ5" s="11"/>
      <c r="JVK5" s="11"/>
      <c r="JVL5" s="11"/>
      <c r="JVM5" s="11"/>
      <c r="JVN5" s="11"/>
      <c r="JVO5" s="11"/>
      <c r="JVP5" s="11"/>
      <c r="JVQ5" s="11"/>
      <c r="JVR5" s="11"/>
      <c r="JVS5" s="11"/>
      <c r="JVT5" s="11"/>
      <c r="JVU5" s="11"/>
      <c r="JVV5" s="11"/>
      <c r="JVW5" s="11"/>
      <c r="JVX5" s="11"/>
      <c r="JVY5" s="11"/>
      <c r="JVZ5" s="11"/>
      <c r="JWA5" s="11"/>
      <c r="JWB5" s="11"/>
      <c r="JWC5" s="11"/>
      <c r="JWD5" s="11"/>
      <c r="JWE5" s="11"/>
      <c r="JWF5" s="11"/>
      <c r="JWG5" s="11"/>
      <c r="JWH5" s="11"/>
      <c r="JWI5" s="11"/>
      <c r="JWJ5" s="11"/>
      <c r="JWK5" s="11"/>
      <c r="JWL5" s="11"/>
      <c r="JWM5" s="11"/>
      <c r="JWN5" s="11"/>
      <c r="JWO5" s="11"/>
      <c r="JWP5" s="11"/>
      <c r="JWQ5" s="11"/>
      <c r="JWR5" s="11"/>
      <c r="JWS5" s="11"/>
      <c r="JWT5" s="11"/>
      <c r="JWU5" s="11"/>
      <c r="JWV5" s="11"/>
      <c r="JWW5" s="11"/>
      <c r="JWX5" s="11"/>
      <c r="JWY5" s="11"/>
      <c r="JWZ5" s="11"/>
      <c r="JXA5" s="11"/>
      <c r="JXB5" s="11"/>
      <c r="JXC5" s="11"/>
      <c r="JXD5" s="11"/>
      <c r="JXE5" s="11"/>
      <c r="JXF5" s="11"/>
      <c r="JXG5" s="11"/>
      <c r="JXH5" s="11"/>
      <c r="JXI5" s="11"/>
      <c r="JXJ5" s="11"/>
      <c r="JXK5" s="11"/>
      <c r="JXL5" s="11"/>
      <c r="JXM5" s="11"/>
      <c r="JXN5" s="11"/>
      <c r="JXO5" s="11"/>
      <c r="JXP5" s="11"/>
      <c r="JXQ5" s="11"/>
      <c r="JXR5" s="11"/>
      <c r="JXS5" s="11"/>
      <c r="JXT5" s="11"/>
      <c r="JXU5" s="11"/>
      <c r="JXV5" s="11"/>
      <c r="JXW5" s="11"/>
      <c r="JXX5" s="11"/>
      <c r="JXY5" s="11"/>
      <c r="JXZ5" s="11"/>
      <c r="JYA5" s="11"/>
      <c r="JYB5" s="11"/>
      <c r="JYC5" s="11"/>
      <c r="JYD5" s="11"/>
      <c r="JYE5" s="11"/>
      <c r="JYF5" s="11"/>
      <c r="JYG5" s="11"/>
      <c r="JYH5" s="11"/>
      <c r="JYI5" s="11"/>
      <c r="JYJ5" s="11"/>
      <c r="JYK5" s="11"/>
      <c r="JYL5" s="11"/>
      <c r="JYM5" s="11"/>
      <c r="JYN5" s="11"/>
      <c r="JYO5" s="11"/>
      <c r="JYP5" s="11"/>
      <c r="JYQ5" s="11"/>
      <c r="JYR5" s="11"/>
      <c r="JYS5" s="11"/>
      <c r="JYT5" s="11"/>
      <c r="JYU5" s="11"/>
      <c r="JYV5" s="11"/>
      <c r="JYW5" s="11"/>
      <c r="JYX5" s="11"/>
      <c r="JYY5" s="11"/>
      <c r="JYZ5" s="11"/>
      <c r="JZA5" s="11"/>
      <c r="JZB5" s="11"/>
      <c r="JZC5" s="11"/>
      <c r="JZD5" s="11"/>
      <c r="JZE5" s="11"/>
      <c r="JZF5" s="11"/>
      <c r="JZG5" s="11"/>
      <c r="JZH5" s="11"/>
      <c r="JZI5" s="11"/>
      <c r="JZJ5" s="11"/>
      <c r="JZK5" s="11"/>
      <c r="JZL5" s="11"/>
      <c r="JZM5" s="11"/>
      <c r="JZN5" s="11"/>
      <c r="JZO5" s="11"/>
      <c r="JZP5" s="11"/>
      <c r="JZQ5" s="11"/>
      <c r="JZR5" s="11"/>
      <c r="JZS5" s="11"/>
      <c r="JZT5" s="11"/>
      <c r="JZU5" s="11"/>
      <c r="JZV5" s="11"/>
      <c r="JZW5" s="11"/>
      <c r="JZX5" s="11"/>
      <c r="JZY5" s="11"/>
      <c r="JZZ5" s="11"/>
      <c r="KAA5" s="11"/>
      <c r="KAB5" s="11"/>
      <c r="KAC5" s="11"/>
      <c r="KAD5" s="11"/>
      <c r="KAE5" s="11"/>
      <c r="KAF5" s="11"/>
      <c r="KAG5" s="11"/>
      <c r="KAH5" s="11"/>
      <c r="KAI5" s="11"/>
      <c r="KAJ5" s="11"/>
      <c r="KAK5" s="11"/>
      <c r="KAL5" s="11"/>
      <c r="KAM5" s="11"/>
      <c r="KAN5" s="11"/>
      <c r="KAO5" s="11"/>
      <c r="KAP5" s="11"/>
      <c r="KAQ5" s="11"/>
      <c r="KAR5" s="11"/>
      <c r="KAS5" s="11"/>
      <c r="KAT5" s="11"/>
      <c r="KAU5" s="11"/>
      <c r="KAV5" s="11"/>
      <c r="KAW5" s="11"/>
      <c r="KAX5" s="11"/>
      <c r="KAY5" s="11"/>
      <c r="KAZ5" s="11"/>
      <c r="KBA5" s="11"/>
      <c r="KBB5" s="11"/>
      <c r="KBC5" s="11"/>
      <c r="KBD5" s="11"/>
      <c r="KBE5" s="11"/>
      <c r="KBF5" s="11"/>
      <c r="KBG5" s="11"/>
      <c r="KBH5" s="11"/>
      <c r="KBI5" s="11"/>
      <c r="KBJ5" s="11"/>
      <c r="KBK5" s="11"/>
      <c r="KBL5" s="11"/>
      <c r="KBM5" s="11"/>
      <c r="KBN5" s="11"/>
      <c r="KBO5" s="11"/>
      <c r="KBP5" s="11"/>
      <c r="KBQ5" s="11"/>
      <c r="KBR5" s="11"/>
      <c r="KBS5" s="11"/>
      <c r="KBT5" s="11"/>
      <c r="KBU5" s="11"/>
      <c r="KBV5" s="11"/>
      <c r="KBW5" s="11"/>
      <c r="KBX5" s="11"/>
      <c r="KBY5" s="11"/>
      <c r="KBZ5" s="11"/>
      <c r="KCA5" s="11"/>
      <c r="KCB5" s="11"/>
      <c r="KCC5" s="11"/>
      <c r="KCD5" s="11"/>
      <c r="KCE5" s="11"/>
      <c r="KCF5" s="11"/>
      <c r="KCG5" s="11"/>
      <c r="KCH5" s="11"/>
      <c r="KCI5" s="11"/>
      <c r="KCJ5" s="11"/>
      <c r="KCK5" s="11"/>
      <c r="KCL5" s="11"/>
      <c r="KCM5" s="11"/>
      <c r="KCN5" s="11"/>
      <c r="KCO5" s="11"/>
      <c r="KCP5" s="11"/>
      <c r="KCQ5" s="11"/>
      <c r="KCR5" s="11"/>
      <c r="KCS5" s="11"/>
      <c r="KCT5" s="11"/>
      <c r="KCU5" s="11"/>
      <c r="KCV5" s="11"/>
      <c r="KCW5" s="11"/>
      <c r="KCX5" s="11"/>
      <c r="KCY5" s="11"/>
      <c r="KCZ5" s="11"/>
      <c r="KDA5" s="11"/>
      <c r="KDB5" s="11"/>
      <c r="KDC5" s="11"/>
      <c r="KDD5" s="11"/>
      <c r="KDE5" s="11"/>
      <c r="KDF5" s="11"/>
      <c r="KDG5" s="11"/>
      <c r="KDH5" s="11"/>
      <c r="KDI5" s="11"/>
      <c r="KDJ5" s="11"/>
      <c r="KDK5" s="11"/>
      <c r="KDL5" s="11"/>
      <c r="KDM5" s="11"/>
      <c r="KDN5" s="11"/>
      <c r="KDO5" s="11"/>
      <c r="KDP5" s="11"/>
      <c r="KDQ5" s="11"/>
      <c r="KDR5" s="11"/>
      <c r="KDS5" s="11"/>
      <c r="KDT5" s="11"/>
      <c r="KDU5" s="11"/>
      <c r="KDV5" s="11"/>
      <c r="KDW5" s="11"/>
      <c r="KDX5" s="11"/>
      <c r="KDY5" s="11"/>
      <c r="KDZ5" s="11"/>
      <c r="KEA5" s="11"/>
      <c r="KEB5" s="11"/>
      <c r="KEC5" s="11"/>
      <c r="KED5" s="11"/>
      <c r="KEE5" s="11"/>
      <c r="KEF5" s="11"/>
      <c r="KEG5" s="11"/>
      <c r="KEH5" s="11"/>
      <c r="KEI5" s="11"/>
      <c r="KEJ5" s="11"/>
      <c r="KEK5" s="11"/>
      <c r="KEL5" s="11"/>
      <c r="KEM5" s="11"/>
      <c r="KEN5" s="11"/>
      <c r="KEO5" s="11"/>
      <c r="KEP5" s="11"/>
      <c r="KEQ5" s="11"/>
      <c r="KER5" s="11"/>
      <c r="KES5" s="11"/>
      <c r="KET5" s="11"/>
      <c r="KEU5" s="11"/>
      <c r="KEV5" s="11"/>
      <c r="KEW5" s="11"/>
      <c r="KEX5" s="11"/>
      <c r="KEY5" s="11"/>
      <c r="KEZ5" s="11"/>
      <c r="KFA5" s="11"/>
      <c r="KFB5" s="11"/>
      <c r="KFC5" s="11"/>
      <c r="KFD5" s="11"/>
      <c r="KFE5" s="11"/>
      <c r="KFF5" s="11"/>
      <c r="KFG5" s="11"/>
      <c r="KFH5" s="11"/>
      <c r="KFI5" s="11"/>
      <c r="KFJ5" s="11"/>
      <c r="KFK5" s="11"/>
      <c r="KFL5" s="11"/>
      <c r="KFM5" s="11"/>
      <c r="KFN5" s="11"/>
      <c r="KFO5" s="11"/>
      <c r="KFP5" s="11"/>
      <c r="KFQ5" s="11"/>
      <c r="KFR5" s="11"/>
      <c r="KFS5" s="11"/>
      <c r="KFT5" s="11"/>
      <c r="KFU5" s="11"/>
      <c r="KFV5" s="11"/>
      <c r="KFW5" s="11"/>
      <c r="KFX5" s="11"/>
      <c r="KFY5" s="11"/>
      <c r="KFZ5" s="11"/>
      <c r="KGA5" s="11"/>
      <c r="KGB5" s="11"/>
      <c r="KGC5" s="11"/>
      <c r="KGD5" s="11"/>
      <c r="KGE5" s="11"/>
      <c r="KGF5" s="11"/>
      <c r="KGG5" s="11"/>
      <c r="KGH5" s="11"/>
      <c r="KGI5" s="11"/>
      <c r="KGJ5" s="11"/>
      <c r="KGK5" s="11"/>
      <c r="KGL5" s="11"/>
      <c r="KGM5" s="11"/>
      <c r="KGN5" s="11"/>
      <c r="KGO5" s="11"/>
      <c r="KGP5" s="11"/>
      <c r="KGQ5" s="11"/>
      <c r="KGR5" s="11"/>
      <c r="KGS5" s="11"/>
      <c r="KGT5" s="11"/>
      <c r="KGU5" s="11"/>
      <c r="KGV5" s="11"/>
      <c r="KGW5" s="11"/>
      <c r="KGX5" s="11"/>
      <c r="KGY5" s="11"/>
      <c r="KGZ5" s="11"/>
      <c r="KHA5" s="11"/>
      <c r="KHB5" s="11"/>
      <c r="KHC5" s="11"/>
      <c r="KHD5" s="11"/>
      <c r="KHE5" s="11"/>
      <c r="KHF5" s="11"/>
      <c r="KHG5" s="11"/>
      <c r="KHH5" s="11"/>
      <c r="KHI5" s="11"/>
      <c r="KHJ5" s="11"/>
      <c r="KHK5" s="11"/>
      <c r="KHL5" s="11"/>
      <c r="KHM5" s="11"/>
      <c r="KHN5" s="11"/>
      <c r="KHO5" s="11"/>
      <c r="KHP5" s="11"/>
      <c r="KHQ5" s="11"/>
      <c r="KHR5" s="11"/>
      <c r="KHS5" s="11"/>
      <c r="KHT5" s="11"/>
      <c r="KHU5" s="11"/>
      <c r="KHV5" s="11"/>
      <c r="KHW5" s="11"/>
      <c r="KHX5" s="11"/>
      <c r="KHY5" s="11"/>
      <c r="KHZ5" s="11"/>
      <c r="KIA5" s="11"/>
      <c r="KIB5" s="11"/>
      <c r="KIC5" s="11"/>
      <c r="KID5" s="11"/>
      <c r="KIE5" s="11"/>
      <c r="KIF5" s="11"/>
      <c r="KIG5" s="11"/>
      <c r="KIH5" s="11"/>
      <c r="KII5" s="11"/>
      <c r="KIJ5" s="11"/>
      <c r="KIK5" s="11"/>
      <c r="KIL5" s="11"/>
      <c r="KIM5" s="11"/>
      <c r="KIN5" s="11"/>
      <c r="KIO5" s="11"/>
      <c r="KIP5" s="11"/>
      <c r="KIQ5" s="11"/>
      <c r="KIR5" s="11"/>
      <c r="KIS5" s="11"/>
      <c r="KIT5" s="11"/>
      <c r="KIU5" s="11"/>
      <c r="KIV5" s="11"/>
      <c r="KIW5" s="11"/>
      <c r="KIX5" s="11"/>
      <c r="KIY5" s="11"/>
      <c r="KIZ5" s="11"/>
      <c r="KJA5" s="11"/>
      <c r="KJB5" s="11"/>
      <c r="KJC5" s="11"/>
      <c r="KJD5" s="11"/>
      <c r="KJE5" s="11"/>
      <c r="KJF5" s="11"/>
      <c r="KJG5" s="11"/>
      <c r="KJH5" s="11"/>
      <c r="KJI5" s="11"/>
      <c r="KJJ5" s="11"/>
      <c r="KJK5" s="11"/>
      <c r="KJL5" s="11"/>
      <c r="KJM5" s="11"/>
      <c r="KJN5" s="11"/>
      <c r="KJO5" s="11"/>
      <c r="KJP5" s="11"/>
      <c r="KJQ5" s="11"/>
      <c r="KJR5" s="11"/>
      <c r="KJS5" s="11"/>
      <c r="KJT5" s="11"/>
      <c r="KJU5" s="11"/>
      <c r="KJV5" s="11"/>
      <c r="KJW5" s="11"/>
      <c r="KJX5" s="11"/>
      <c r="KJY5" s="11"/>
      <c r="KJZ5" s="11"/>
      <c r="KKA5" s="11"/>
      <c r="KKB5" s="11"/>
      <c r="KKC5" s="11"/>
      <c r="KKD5" s="11"/>
      <c r="KKE5" s="11"/>
      <c r="KKF5" s="11"/>
      <c r="KKG5" s="11"/>
      <c r="KKH5" s="11"/>
      <c r="KKI5" s="11"/>
      <c r="KKJ5" s="11"/>
      <c r="KKK5" s="11"/>
      <c r="KKL5" s="11"/>
      <c r="KKM5" s="11"/>
      <c r="KKN5" s="11"/>
      <c r="KKO5" s="11"/>
      <c r="KKP5" s="11"/>
      <c r="KKQ5" s="11"/>
      <c r="KKR5" s="11"/>
      <c r="KKS5" s="11"/>
      <c r="KKT5" s="11"/>
      <c r="KKU5" s="11"/>
      <c r="KKV5" s="11"/>
      <c r="KKW5" s="11"/>
      <c r="KKX5" s="11"/>
      <c r="KKY5" s="11"/>
      <c r="KKZ5" s="11"/>
      <c r="KLA5" s="11"/>
      <c r="KLB5" s="11"/>
      <c r="KLC5" s="11"/>
      <c r="KLD5" s="11"/>
      <c r="KLE5" s="11"/>
      <c r="KLF5" s="11"/>
      <c r="KLG5" s="11"/>
      <c r="KLH5" s="11"/>
      <c r="KLI5" s="11"/>
      <c r="KLJ5" s="11"/>
      <c r="KLK5" s="11"/>
      <c r="KLL5" s="11"/>
      <c r="KLM5" s="11"/>
      <c r="KLN5" s="11"/>
      <c r="KLO5" s="11"/>
      <c r="KLP5" s="11"/>
      <c r="KLQ5" s="11"/>
      <c r="KLR5" s="11"/>
      <c r="KLS5" s="11"/>
      <c r="KLT5" s="11"/>
      <c r="KLU5" s="11"/>
      <c r="KLV5" s="11"/>
      <c r="KLW5" s="11"/>
      <c r="KLX5" s="11"/>
      <c r="KLY5" s="11"/>
      <c r="KLZ5" s="11"/>
      <c r="KMA5" s="11"/>
      <c r="KMB5" s="11"/>
      <c r="KMC5" s="11"/>
      <c r="KMD5" s="11"/>
      <c r="KME5" s="11"/>
      <c r="KMF5" s="11"/>
      <c r="KMG5" s="11"/>
      <c r="KMH5" s="11"/>
      <c r="KMI5" s="11"/>
      <c r="KMJ5" s="11"/>
      <c r="KMK5" s="11"/>
      <c r="KML5" s="11"/>
      <c r="KMM5" s="11"/>
      <c r="KMN5" s="11"/>
      <c r="KMO5" s="11"/>
      <c r="KMP5" s="11"/>
      <c r="KMQ5" s="11"/>
      <c r="KMR5" s="11"/>
      <c r="KMS5" s="11"/>
      <c r="KMT5" s="11"/>
      <c r="KMU5" s="11"/>
      <c r="KMV5" s="11"/>
      <c r="KMW5" s="11"/>
      <c r="KMX5" s="11"/>
      <c r="KMY5" s="11"/>
      <c r="KMZ5" s="11"/>
      <c r="KNA5" s="11"/>
      <c r="KNB5" s="11"/>
      <c r="KNC5" s="11"/>
      <c r="KND5" s="11"/>
      <c r="KNE5" s="11"/>
      <c r="KNF5" s="11"/>
      <c r="KNG5" s="11"/>
      <c r="KNH5" s="11"/>
      <c r="KNI5" s="11"/>
      <c r="KNJ5" s="11"/>
      <c r="KNK5" s="11"/>
      <c r="KNL5" s="11"/>
      <c r="KNM5" s="11"/>
      <c r="KNN5" s="11"/>
      <c r="KNO5" s="11"/>
      <c r="KNP5" s="11"/>
      <c r="KNQ5" s="11"/>
      <c r="KNR5" s="11"/>
      <c r="KNS5" s="11"/>
      <c r="KNT5" s="11"/>
      <c r="KNU5" s="11"/>
      <c r="KNV5" s="11"/>
      <c r="KNW5" s="11"/>
      <c r="KNX5" s="11"/>
      <c r="KNY5" s="11"/>
      <c r="KNZ5" s="11"/>
      <c r="KOA5" s="11"/>
      <c r="KOB5" s="11"/>
      <c r="KOC5" s="11"/>
      <c r="KOD5" s="11"/>
      <c r="KOE5" s="11"/>
      <c r="KOF5" s="11"/>
      <c r="KOG5" s="11"/>
      <c r="KOH5" s="11"/>
      <c r="KOI5" s="11"/>
      <c r="KOJ5" s="11"/>
      <c r="KOK5" s="11"/>
      <c r="KOL5" s="11"/>
      <c r="KOM5" s="11"/>
      <c r="KON5" s="11"/>
      <c r="KOO5" s="11"/>
      <c r="KOP5" s="11"/>
      <c r="KOQ5" s="11"/>
      <c r="KOR5" s="11"/>
      <c r="KOS5" s="11"/>
      <c r="KOT5" s="11"/>
      <c r="KOU5" s="11"/>
      <c r="KOV5" s="11"/>
      <c r="KOW5" s="11"/>
      <c r="KOX5" s="11"/>
      <c r="KOY5" s="11"/>
      <c r="KOZ5" s="11"/>
      <c r="KPA5" s="11"/>
      <c r="KPB5" s="11"/>
      <c r="KPC5" s="11"/>
      <c r="KPD5" s="11"/>
      <c r="KPE5" s="11"/>
      <c r="KPF5" s="11"/>
      <c r="KPG5" s="11"/>
      <c r="KPH5" s="11"/>
      <c r="KPI5" s="11"/>
      <c r="KPJ5" s="11"/>
      <c r="KPK5" s="11"/>
      <c r="KPL5" s="11"/>
      <c r="KPM5" s="11"/>
      <c r="KPN5" s="11"/>
      <c r="KPO5" s="11"/>
      <c r="KPP5" s="11"/>
      <c r="KPQ5" s="11"/>
      <c r="KPR5" s="11"/>
      <c r="KPS5" s="11"/>
      <c r="KPT5" s="11"/>
      <c r="KPU5" s="11"/>
      <c r="KPV5" s="11"/>
      <c r="KPW5" s="11"/>
      <c r="KPX5" s="11"/>
      <c r="KPY5" s="11"/>
      <c r="KPZ5" s="11"/>
      <c r="KQA5" s="11"/>
      <c r="KQB5" s="11"/>
      <c r="KQC5" s="11"/>
      <c r="KQD5" s="11"/>
      <c r="KQE5" s="11"/>
      <c r="KQF5" s="11"/>
      <c r="KQG5" s="11"/>
      <c r="KQH5" s="11"/>
      <c r="KQI5" s="11"/>
      <c r="KQJ5" s="11"/>
      <c r="KQK5" s="11"/>
      <c r="KQL5" s="11"/>
      <c r="KQM5" s="11"/>
      <c r="KQN5" s="11"/>
      <c r="KQO5" s="11"/>
      <c r="KQP5" s="11"/>
      <c r="KQQ5" s="11"/>
      <c r="KQR5" s="11"/>
      <c r="KQS5" s="11"/>
      <c r="KQT5" s="11"/>
      <c r="KQU5" s="11"/>
      <c r="KQV5" s="11"/>
      <c r="KQW5" s="11"/>
      <c r="KQX5" s="11"/>
      <c r="KQY5" s="11"/>
      <c r="KQZ5" s="11"/>
      <c r="KRA5" s="11"/>
      <c r="KRB5" s="11"/>
      <c r="KRC5" s="11"/>
      <c r="KRD5" s="11"/>
      <c r="KRE5" s="11"/>
      <c r="KRF5" s="11"/>
      <c r="KRG5" s="11"/>
      <c r="KRH5" s="11"/>
      <c r="KRI5" s="11"/>
      <c r="KRJ5" s="11"/>
      <c r="KRK5" s="11"/>
      <c r="KRL5" s="11"/>
      <c r="KRM5" s="11"/>
      <c r="KRN5" s="11"/>
      <c r="KRO5" s="11"/>
      <c r="KRP5" s="11"/>
      <c r="KRQ5" s="11"/>
      <c r="KRR5" s="11"/>
      <c r="KRS5" s="11"/>
      <c r="KRT5" s="11"/>
      <c r="KRU5" s="11"/>
      <c r="KRV5" s="11"/>
      <c r="KRW5" s="11"/>
      <c r="KRX5" s="11"/>
      <c r="KRY5" s="11"/>
      <c r="KRZ5" s="11"/>
      <c r="KSA5" s="11"/>
      <c r="KSB5" s="11"/>
      <c r="KSC5" s="11"/>
      <c r="KSD5" s="11"/>
      <c r="KSE5" s="11"/>
      <c r="KSF5" s="11"/>
      <c r="KSG5" s="11"/>
      <c r="KSH5" s="11"/>
      <c r="KSI5" s="11"/>
      <c r="KSJ5" s="11"/>
      <c r="KSK5" s="11"/>
      <c r="KSL5" s="11"/>
      <c r="KSM5" s="11"/>
      <c r="KSN5" s="11"/>
      <c r="KSO5" s="11"/>
      <c r="KSP5" s="11"/>
      <c r="KSQ5" s="11"/>
      <c r="KSR5" s="11"/>
      <c r="KSS5" s="11"/>
      <c r="KST5" s="11"/>
      <c r="KSU5" s="11"/>
      <c r="KSV5" s="11"/>
      <c r="KSW5" s="11"/>
      <c r="KSX5" s="11"/>
      <c r="KSY5" s="11"/>
      <c r="KSZ5" s="11"/>
      <c r="KTA5" s="11"/>
      <c r="KTB5" s="11"/>
      <c r="KTC5" s="11"/>
      <c r="KTD5" s="11"/>
      <c r="KTE5" s="11"/>
      <c r="KTF5" s="11"/>
      <c r="KTG5" s="11"/>
      <c r="KTH5" s="11"/>
      <c r="KTI5" s="11"/>
      <c r="KTJ5" s="11"/>
      <c r="KTK5" s="11"/>
      <c r="KTL5" s="11"/>
      <c r="KTM5" s="11"/>
      <c r="KTN5" s="11"/>
      <c r="KTO5" s="11"/>
      <c r="KTP5" s="11"/>
      <c r="KTQ5" s="11"/>
      <c r="KTR5" s="11"/>
      <c r="KTS5" s="11"/>
      <c r="KTT5" s="11"/>
      <c r="KTU5" s="11"/>
      <c r="KTV5" s="11"/>
      <c r="KTW5" s="11"/>
      <c r="KTX5" s="11"/>
      <c r="KTY5" s="11"/>
      <c r="KTZ5" s="11"/>
      <c r="KUA5" s="11"/>
      <c r="KUB5" s="11"/>
      <c r="KUC5" s="11"/>
      <c r="KUD5" s="11"/>
      <c r="KUE5" s="11"/>
      <c r="KUF5" s="11"/>
      <c r="KUG5" s="11"/>
      <c r="KUH5" s="11"/>
      <c r="KUI5" s="11"/>
      <c r="KUJ5" s="11"/>
      <c r="KUK5" s="11"/>
      <c r="KUL5" s="11"/>
      <c r="KUM5" s="11"/>
      <c r="KUN5" s="11"/>
      <c r="KUO5" s="11"/>
      <c r="KUP5" s="11"/>
      <c r="KUQ5" s="11"/>
      <c r="KUR5" s="11"/>
      <c r="KUS5" s="11"/>
      <c r="KUT5" s="11"/>
      <c r="KUU5" s="11"/>
      <c r="KUV5" s="11"/>
      <c r="KUW5" s="11"/>
      <c r="KUX5" s="11"/>
      <c r="KUY5" s="11"/>
      <c r="KUZ5" s="11"/>
      <c r="KVA5" s="11"/>
      <c r="KVB5" s="11"/>
      <c r="KVC5" s="11"/>
      <c r="KVD5" s="11"/>
      <c r="KVE5" s="11"/>
      <c r="KVF5" s="11"/>
      <c r="KVG5" s="11"/>
      <c r="KVH5" s="11"/>
      <c r="KVI5" s="11"/>
      <c r="KVJ5" s="11"/>
      <c r="KVK5" s="11"/>
      <c r="KVL5" s="11"/>
      <c r="KVM5" s="11"/>
      <c r="KVN5" s="11"/>
      <c r="KVO5" s="11"/>
      <c r="KVP5" s="11"/>
      <c r="KVQ5" s="11"/>
      <c r="KVR5" s="11"/>
      <c r="KVS5" s="11"/>
      <c r="KVT5" s="11"/>
      <c r="KVU5" s="11"/>
      <c r="KVV5" s="11"/>
      <c r="KVW5" s="11"/>
      <c r="KVX5" s="11"/>
      <c r="KVY5" s="11"/>
      <c r="KVZ5" s="11"/>
      <c r="KWA5" s="11"/>
      <c r="KWB5" s="11"/>
      <c r="KWC5" s="11"/>
      <c r="KWD5" s="11"/>
      <c r="KWE5" s="11"/>
      <c r="KWF5" s="11"/>
      <c r="KWG5" s="11"/>
      <c r="KWH5" s="11"/>
      <c r="KWI5" s="11"/>
      <c r="KWJ5" s="11"/>
      <c r="KWK5" s="11"/>
      <c r="KWL5" s="11"/>
      <c r="KWM5" s="11"/>
      <c r="KWN5" s="11"/>
      <c r="KWO5" s="11"/>
      <c r="KWP5" s="11"/>
      <c r="KWQ5" s="11"/>
      <c r="KWR5" s="11"/>
      <c r="KWS5" s="11"/>
      <c r="KWT5" s="11"/>
      <c r="KWU5" s="11"/>
      <c r="KWV5" s="11"/>
      <c r="KWW5" s="11"/>
      <c r="KWX5" s="11"/>
      <c r="KWY5" s="11"/>
      <c r="KWZ5" s="11"/>
      <c r="KXA5" s="11"/>
      <c r="KXB5" s="11"/>
      <c r="KXC5" s="11"/>
      <c r="KXD5" s="11"/>
      <c r="KXE5" s="11"/>
      <c r="KXF5" s="11"/>
      <c r="KXG5" s="11"/>
      <c r="KXH5" s="11"/>
      <c r="KXI5" s="11"/>
      <c r="KXJ5" s="11"/>
      <c r="KXK5" s="11"/>
      <c r="KXL5" s="11"/>
      <c r="KXM5" s="11"/>
      <c r="KXN5" s="11"/>
      <c r="KXO5" s="11"/>
      <c r="KXP5" s="11"/>
      <c r="KXQ5" s="11"/>
      <c r="KXR5" s="11"/>
      <c r="KXS5" s="11"/>
      <c r="KXT5" s="11"/>
      <c r="KXU5" s="11"/>
      <c r="KXV5" s="11"/>
      <c r="KXW5" s="11"/>
      <c r="KXX5" s="11"/>
      <c r="KXY5" s="11"/>
      <c r="KXZ5" s="11"/>
      <c r="KYA5" s="11"/>
      <c r="KYB5" s="11"/>
      <c r="KYC5" s="11"/>
      <c r="KYD5" s="11"/>
      <c r="KYE5" s="11"/>
      <c r="KYF5" s="11"/>
      <c r="KYG5" s="11"/>
      <c r="KYH5" s="11"/>
      <c r="KYI5" s="11"/>
      <c r="KYJ5" s="11"/>
      <c r="KYK5" s="11"/>
      <c r="KYL5" s="11"/>
      <c r="KYM5" s="11"/>
      <c r="KYN5" s="11"/>
      <c r="KYO5" s="11"/>
      <c r="KYP5" s="11"/>
      <c r="KYQ5" s="11"/>
      <c r="KYR5" s="11"/>
      <c r="KYS5" s="11"/>
      <c r="KYT5" s="11"/>
      <c r="KYU5" s="11"/>
      <c r="KYV5" s="11"/>
      <c r="KYW5" s="11"/>
      <c r="KYX5" s="11"/>
      <c r="KYY5" s="11"/>
      <c r="KYZ5" s="11"/>
      <c r="KZA5" s="11"/>
      <c r="KZB5" s="11"/>
      <c r="KZC5" s="11"/>
      <c r="KZD5" s="11"/>
      <c r="KZE5" s="11"/>
      <c r="KZF5" s="11"/>
      <c r="KZG5" s="11"/>
      <c r="KZH5" s="11"/>
      <c r="KZI5" s="11"/>
      <c r="KZJ5" s="11"/>
      <c r="KZK5" s="11"/>
      <c r="KZL5" s="11"/>
      <c r="KZM5" s="11"/>
      <c r="KZN5" s="11"/>
      <c r="KZO5" s="11"/>
      <c r="KZP5" s="11"/>
      <c r="KZQ5" s="11"/>
      <c r="KZR5" s="11"/>
      <c r="KZS5" s="11"/>
      <c r="KZT5" s="11"/>
      <c r="KZU5" s="11"/>
      <c r="KZV5" s="11"/>
      <c r="KZW5" s="11"/>
      <c r="KZX5" s="11"/>
      <c r="KZY5" s="11"/>
      <c r="KZZ5" s="11"/>
      <c r="LAA5" s="11"/>
      <c r="LAB5" s="11"/>
      <c r="LAC5" s="11"/>
      <c r="LAD5" s="11"/>
      <c r="LAE5" s="11"/>
      <c r="LAF5" s="11"/>
      <c r="LAG5" s="11"/>
      <c r="LAH5" s="11"/>
      <c r="LAI5" s="11"/>
      <c r="LAJ5" s="11"/>
      <c r="LAK5" s="11"/>
      <c r="LAL5" s="11"/>
      <c r="LAM5" s="11"/>
      <c r="LAN5" s="11"/>
      <c r="LAO5" s="11"/>
      <c r="LAP5" s="11"/>
      <c r="LAQ5" s="11"/>
      <c r="LAR5" s="11"/>
      <c r="LAS5" s="11"/>
      <c r="LAT5" s="11"/>
      <c r="LAU5" s="11"/>
      <c r="LAV5" s="11"/>
      <c r="LAW5" s="11"/>
      <c r="LAX5" s="11"/>
      <c r="LAY5" s="11"/>
      <c r="LAZ5" s="11"/>
      <c r="LBA5" s="11"/>
      <c r="LBB5" s="11"/>
      <c r="LBC5" s="11"/>
      <c r="LBD5" s="11"/>
      <c r="LBE5" s="11"/>
      <c r="LBF5" s="11"/>
      <c r="LBG5" s="11"/>
      <c r="LBH5" s="11"/>
      <c r="LBI5" s="11"/>
      <c r="LBJ5" s="11"/>
      <c r="LBK5" s="11"/>
      <c r="LBL5" s="11"/>
      <c r="LBM5" s="11"/>
      <c r="LBN5" s="11"/>
      <c r="LBO5" s="11"/>
      <c r="LBP5" s="11"/>
      <c r="LBQ5" s="11"/>
      <c r="LBR5" s="11"/>
      <c r="LBS5" s="11"/>
      <c r="LBT5" s="11"/>
      <c r="LBU5" s="11"/>
      <c r="LBV5" s="11"/>
      <c r="LBW5" s="11"/>
      <c r="LBX5" s="11"/>
      <c r="LBY5" s="11"/>
      <c r="LBZ5" s="11"/>
      <c r="LCA5" s="11"/>
      <c r="LCB5" s="11"/>
      <c r="LCC5" s="11"/>
      <c r="LCD5" s="11"/>
      <c r="LCE5" s="11"/>
      <c r="LCF5" s="11"/>
      <c r="LCG5" s="11"/>
      <c r="LCH5" s="11"/>
      <c r="LCI5" s="11"/>
      <c r="LCJ5" s="11"/>
      <c r="LCK5" s="11"/>
      <c r="LCL5" s="11"/>
      <c r="LCM5" s="11"/>
      <c r="LCN5" s="11"/>
      <c r="LCO5" s="11"/>
      <c r="LCP5" s="11"/>
      <c r="LCQ5" s="11"/>
      <c r="LCR5" s="11"/>
      <c r="LCS5" s="11"/>
      <c r="LCT5" s="11"/>
      <c r="LCU5" s="11"/>
      <c r="LCV5" s="11"/>
      <c r="LCW5" s="11"/>
      <c r="LCX5" s="11"/>
      <c r="LCY5" s="11"/>
      <c r="LCZ5" s="11"/>
      <c r="LDA5" s="11"/>
      <c r="LDB5" s="11"/>
      <c r="LDC5" s="11"/>
      <c r="LDD5" s="11"/>
      <c r="LDE5" s="11"/>
      <c r="LDF5" s="11"/>
      <c r="LDG5" s="11"/>
      <c r="LDH5" s="11"/>
      <c r="LDI5" s="11"/>
      <c r="LDJ5" s="11"/>
      <c r="LDK5" s="11"/>
      <c r="LDL5" s="11"/>
      <c r="LDM5" s="11"/>
      <c r="LDN5" s="11"/>
      <c r="LDO5" s="11"/>
      <c r="LDP5" s="11"/>
      <c r="LDQ5" s="11"/>
      <c r="LDR5" s="11"/>
      <c r="LDS5" s="11"/>
      <c r="LDT5" s="11"/>
      <c r="LDU5" s="11"/>
      <c r="LDV5" s="11"/>
      <c r="LDW5" s="11"/>
      <c r="LDX5" s="11"/>
      <c r="LDY5" s="11"/>
      <c r="LDZ5" s="11"/>
      <c r="LEA5" s="11"/>
      <c r="LEB5" s="11"/>
      <c r="LEC5" s="11"/>
      <c r="LED5" s="11"/>
      <c r="LEE5" s="11"/>
      <c r="LEF5" s="11"/>
      <c r="LEG5" s="11"/>
      <c r="LEH5" s="11"/>
      <c r="LEI5" s="11"/>
      <c r="LEJ5" s="11"/>
      <c r="LEK5" s="11"/>
      <c r="LEL5" s="11"/>
      <c r="LEM5" s="11"/>
      <c r="LEN5" s="11"/>
      <c r="LEO5" s="11"/>
      <c r="LEP5" s="11"/>
      <c r="LEQ5" s="11"/>
      <c r="LER5" s="11"/>
      <c r="LES5" s="11"/>
      <c r="LET5" s="11"/>
      <c r="LEU5" s="11"/>
      <c r="LEV5" s="11"/>
      <c r="LEW5" s="11"/>
      <c r="LEX5" s="11"/>
      <c r="LEY5" s="11"/>
      <c r="LEZ5" s="11"/>
      <c r="LFA5" s="11"/>
      <c r="LFB5" s="11"/>
      <c r="LFC5" s="11"/>
      <c r="LFD5" s="11"/>
      <c r="LFE5" s="11"/>
      <c r="LFF5" s="11"/>
      <c r="LFG5" s="11"/>
      <c r="LFH5" s="11"/>
      <c r="LFI5" s="11"/>
      <c r="LFJ5" s="11"/>
      <c r="LFK5" s="11"/>
      <c r="LFL5" s="11"/>
      <c r="LFM5" s="11"/>
      <c r="LFN5" s="11"/>
      <c r="LFO5" s="11"/>
      <c r="LFP5" s="11"/>
      <c r="LFQ5" s="11"/>
      <c r="LFR5" s="11"/>
      <c r="LFS5" s="11"/>
      <c r="LFT5" s="11"/>
      <c r="LFU5" s="11"/>
      <c r="LFV5" s="11"/>
      <c r="LFW5" s="11"/>
      <c r="LFX5" s="11"/>
      <c r="LFY5" s="11"/>
      <c r="LFZ5" s="11"/>
      <c r="LGA5" s="11"/>
      <c r="LGB5" s="11"/>
      <c r="LGC5" s="11"/>
      <c r="LGD5" s="11"/>
      <c r="LGE5" s="11"/>
      <c r="LGF5" s="11"/>
      <c r="LGG5" s="11"/>
      <c r="LGH5" s="11"/>
      <c r="LGI5" s="11"/>
      <c r="LGJ5" s="11"/>
      <c r="LGK5" s="11"/>
      <c r="LGL5" s="11"/>
      <c r="LGM5" s="11"/>
      <c r="LGN5" s="11"/>
      <c r="LGO5" s="11"/>
      <c r="LGP5" s="11"/>
      <c r="LGQ5" s="11"/>
      <c r="LGR5" s="11"/>
      <c r="LGS5" s="11"/>
      <c r="LGT5" s="11"/>
      <c r="LGU5" s="11"/>
      <c r="LGV5" s="11"/>
      <c r="LGW5" s="11"/>
      <c r="LGX5" s="11"/>
      <c r="LGY5" s="11"/>
      <c r="LGZ5" s="11"/>
      <c r="LHA5" s="11"/>
      <c r="LHB5" s="11"/>
      <c r="LHC5" s="11"/>
      <c r="LHD5" s="11"/>
      <c r="LHE5" s="11"/>
      <c r="LHF5" s="11"/>
      <c r="LHG5" s="11"/>
      <c r="LHH5" s="11"/>
      <c r="LHI5" s="11"/>
      <c r="LHJ5" s="11"/>
      <c r="LHK5" s="11"/>
      <c r="LHL5" s="11"/>
      <c r="LHM5" s="11"/>
      <c r="LHN5" s="11"/>
      <c r="LHO5" s="11"/>
      <c r="LHP5" s="11"/>
      <c r="LHQ5" s="11"/>
      <c r="LHR5" s="11"/>
      <c r="LHS5" s="11"/>
      <c r="LHT5" s="11"/>
      <c r="LHU5" s="11"/>
      <c r="LHV5" s="11"/>
      <c r="LHW5" s="11"/>
      <c r="LHX5" s="11"/>
      <c r="LHY5" s="11"/>
      <c r="LHZ5" s="11"/>
      <c r="LIA5" s="11"/>
      <c r="LIB5" s="11"/>
      <c r="LIC5" s="11"/>
      <c r="LID5" s="11"/>
      <c r="LIE5" s="11"/>
      <c r="LIF5" s="11"/>
      <c r="LIG5" s="11"/>
      <c r="LIH5" s="11"/>
      <c r="LII5" s="11"/>
      <c r="LIJ5" s="11"/>
      <c r="LIK5" s="11"/>
      <c r="LIL5" s="11"/>
      <c r="LIM5" s="11"/>
      <c r="LIN5" s="11"/>
      <c r="LIO5" s="11"/>
      <c r="LIP5" s="11"/>
      <c r="LIQ5" s="11"/>
      <c r="LIR5" s="11"/>
      <c r="LIS5" s="11"/>
      <c r="LIT5" s="11"/>
      <c r="LIU5" s="11"/>
      <c r="LIV5" s="11"/>
      <c r="LIW5" s="11"/>
      <c r="LIX5" s="11"/>
      <c r="LIY5" s="11"/>
      <c r="LIZ5" s="11"/>
      <c r="LJA5" s="11"/>
      <c r="LJB5" s="11"/>
      <c r="LJC5" s="11"/>
      <c r="LJD5" s="11"/>
      <c r="LJE5" s="11"/>
      <c r="LJF5" s="11"/>
      <c r="LJG5" s="11"/>
      <c r="LJH5" s="11"/>
      <c r="LJI5" s="11"/>
      <c r="LJJ5" s="11"/>
      <c r="LJK5" s="11"/>
      <c r="LJL5" s="11"/>
      <c r="LJM5" s="11"/>
      <c r="LJN5" s="11"/>
      <c r="LJO5" s="11"/>
      <c r="LJP5" s="11"/>
      <c r="LJQ5" s="11"/>
      <c r="LJR5" s="11"/>
      <c r="LJS5" s="11"/>
      <c r="LJT5" s="11"/>
      <c r="LJU5" s="11"/>
      <c r="LJV5" s="11"/>
      <c r="LJW5" s="11"/>
      <c r="LJX5" s="11"/>
      <c r="LJY5" s="11"/>
      <c r="LJZ5" s="11"/>
      <c r="LKA5" s="11"/>
      <c r="LKB5" s="11"/>
      <c r="LKC5" s="11"/>
      <c r="LKD5" s="11"/>
      <c r="LKE5" s="11"/>
      <c r="LKF5" s="11"/>
      <c r="LKG5" s="11"/>
      <c r="LKH5" s="11"/>
      <c r="LKI5" s="11"/>
      <c r="LKJ5" s="11"/>
      <c r="LKK5" s="11"/>
      <c r="LKL5" s="11"/>
      <c r="LKM5" s="11"/>
      <c r="LKN5" s="11"/>
      <c r="LKO5" s="11"/>
      <c r="LKP5" s="11"/>
      <c r="LKQ5" s="11"/>
      <c r="LKR5" s="11"/>
      <c r="LKS5" s="11"/>
      <c r="LKT5" s="11"/>
      <c r="LKU5" s="11"/>
      <c r="LKV5" s="11"/>
      <c r="LKW5" s="11"/>
      <c r="LKX5" s="11"/>
      <c r="LKY5" s="11"/>
      <c r="LKZ5" s="11"/>
      <c r="LLA5" s="11"/>
      <c r="LLB5" s="11"/>
      <c r="LLC5" s="11"/>
      <c r="LLD5" s="11"/>
      <c r="LLE5" s="11"/>
      <c r="LLF5" s="11"/>
      <c r="LLG5" s="11"/>
      <c r="LLH5" s="11"/>
      <c r="LLI5" s="11"/>
      <c r="LLJ5" s="11"/>
      <c r="LLK5" s="11"/>
      <c r="LLL5" s="11"/>
      <c r="LLM5" s="11"/>
      <c r="LLN5" s="11"/>
      <c r="LLO5" s="11"/>
      <c r="LLP5" s="11"/>
      <c r="LLQ5" s="11"/>
      <c r="LLR5" s="11"/>
      <c r="LLS5" s="11"/>
      <c r="LLT5" s="11"/>
      <c r="LLU5" s="11"/>
      <c r="LLV5" s="11"/>
      <c r="LLW5" s="11"/>
      <c r="LLX5" s="11"/>
      <c r="LLY5" s="11"/>
      <c r="LLZ5" s="11"/>
      <c r="LMA5" s="11"/>
      <c r="LMB5" s="11"/>
      <c r="LMC5" s="11"/>
      <c r="LMD5" s="11"/>
      <c r="LME5" s="11"/>
      <c r="LMF5" s="11"/>
      <c r="LMG5" s="11"/>
      <c r="LMH5" s="11"/>
      <c r="LMI5" s="11"/>
      <c r="LMJ5" s="11"/>
      <c r="LMK5" s="11"/>
      <c r="LML5" s="11"/>
      <c r="LMM5" s="11"/>
      <c r="LMN5" s="11"/>
      <c r="LMO5" s="11"/>
      <c r="LMP5" s="11"/>
      <c r="LMQ5" s="11"/>
      <c r="LMR5" s="11"/>
      <c r="LMS5" s="11"/>
      <c r="LMT5" s="11"/>
      <c r="LMU5" s="11"/>
      <c r="LMV5" s="11"/>
      <c r="LMW5" s="11"/>
      <c r="LMX5" s="11"/>
      <c r="LMY5" s="11"/>
      <c r="LMZ5" s="11"/>
      <c r="LNA5" s="11"/>
      <c r="LNB5" s="11"/>
      <c r="LNC5" s="11"/>
      <c r="LND5" s="11"/>
      <c r="LNE5" s="11"/>
      <c r="LNF5" s="11"/>
      <c r="LNG5" s="11"/>
      <c r="LNH5" s="11"/>
      <c r="LNI5" s="11"/>
      <c r="LNJ5" s="11"/>
      <c r="LNK5" s="11"/>
      <c r="LNL5" s="11"/>
      <c r="LNM5" s="11"/>
      <c r="LNN5" s="11"/>
      <c r="LNO5" s="11"/>
      <c r="LNP5" s="11"/>
      <c r="LNQ5" s="11"/>
      <c r="LNR5" s="11"/>
      <c r="LNS5" s="11"/>
      <c r="LNT5" s="11"/>
      <c r="LNU5" s="11"/>
      <c r="LNV5" s="11"/>
      <c r="LNW5" s="11"/>
      <c r="LNX5" s="11"/>
      <c r="LNY5" s="11"/>
      <c r="LNZ5" s="11"/>
      <c r="LOA5" s="11"/>
      <c r="LOB5" s="11"/>
      <c r="LOC5" s="11"/>
      <c r="LOD5" s="11"/>
      <c r="LOE5" s="11"/>
      <c r="LOF5" s="11"/>
      <c r="LOG5" s="11"/>
      <c r="LOH5" s="11"/>
      <c r="LOI5" s="11"/>
      <c r="LOJ5" s="11"/>
      <c r="LOK5" s="11"/>
      <c r="LOL5" s="11"/>
      <c r="LOM5" s="11"/>
      <c r="LON5" s="11"/>
      <c r="LOO5" s="11"/>
      <c r="LOP5" s="11"/>
      <c r="LOQ5" s="11"/>
      <c r="LOR5" s="11"/>
      <c r="LOS5" s="11"/>
      <c r="LOT5" s="11"/>
      <c r="LOU5" s="11"/>
      <c r="LOV5" s="11"/>
      <c r="LOW5" s="11"/>
      <c r="LOX5" s="11"/>
      <c r="LOY5" s="11"/>
      <c r="LOZ5" s="11"/>
      <c r="LPA5" s="11"/>
      <c r="LPB5" s="11"/>
      <c r="LPC5" s="11"/>
      <c r="LPD5" s="11"/>
      <c r="LPE5" s="11"/>
      <c r="LPF5" s="11"/>
      <c r="LPG5" s="11"/>
      <c r="LPH5" s="11"/>
      <c r="LPI5" s="11"/>
      <c r="LPJ5" s="11"/>
      <c r="LPK5" s="11"/>
      <c r="LPL5" s="11"/>
      <c r="LPM5" s="11"/>
      <c r="LPN5" s="11"/>
      <c r="LPO5" s="11"/>
      <c r="LPP5" s="11"/>
      <c r="LPQ5" s="11"/>
      <c r="LPR5" s="11"/>
      <c r="LPS5" s="11"/>
      <c r="LPT5" s="11"/>
      <c r="LPU5" s="11"/>
      <c r="LPV5" s="11"/>
      <c r="LPW5" s="11"/>
      <c r="LPX5" s="11"/>
      <c r="LPY5" s="11"/>
      <c r="LPZ5" s="11"/>
      <c r="LQA5" s="11"/>
      <c r="LQB5" s="11"/>
      <c r="LQC5" s="11"/>
      <c r="LQD5" s="11"/>
      <c r="LQE5" s="11"/>
      <c r="LQF5" s="11"/>
      <c r="LQG5" s="11"/>
      <c r="LQH5" s="11"/>
      <c r="LQI5" s="11"/>
      <c r="LQJ5" s="11"/>
      <c r="LQK5" s="11"/>
      <c r="LQL5" s="11"/>
      <c r="LQM5" s="11"/>
      <c r="LQN5" s="11"/>
      <c r="LQO5" s="11"/>
      <c r="LQP5" s="11"/>
      <c r="LQQ5" s="11"/>
      <c r="LQR5" s="11"/>
      <c r="LQS5" s="11"/>
      <c r="LQT5" s="11"/>
      <c r="LQU5" s="11"/>
      <c r="LQV5" s="11"/>
      <c r="LQW5" s="11"/>
      <c r="LQX5" s="11"/>
      <c r="LQY5" s="11"/>
      <c r="LQZ5" s="11"/>
      <c r="LRA5" s="11"/>
      <c r="LRB5" s="11"/>
      <c r="LRC5" s="11"/>
      <c r="LRD5" s="11"/>
      <c r="LRE5" s="11"/>
      <c r="LRF5" s="11"/>
      <c r="LRG5" s="11"/>
      <c r="LRH5" s="11"/>
      <c r="LRI5" s="11"/>
      <c r="LRJ5" s="11"/>
      <c r="LRK5" s="11"/>
      <c r="LRL5" s="11"/>
      <c r="LRM5" s="11"/>
      <c r="LRN5" s="11"/>
      <c r="LRO5" s="11"/>
      <c r="LRP5" s="11"/>
      <c r="LRQ5" s="11"/>
      <c r="LRR5" s="11"/>
      <c r="LRS5" s="11"/>
      <c r="LRT5" s="11"/>
      <c r="LRU5" s="11"/>
      <c r="LRV5" s="11"/>
      <c r="LRW5" s="11"/>
      <c r="LRX5" s="11"/>
      <c r="LRY5" s="11"/>
      <c r="LRZ5" s="11"/>
      <c r="LSA5" s="11"/>
      <c r="LSB5" s="11"/>
      <c r="LSC5" s="11"/>
      <c r="LSD5" s="11"/>
      <c r="LSE5" s="11"/>
      <c r="LSF5" s="11"/>
      <c r="LSG5" s="11"/>
      <c r="LSH5" s="11"/>
      <c r="LSI5" s="11"/>
      <c r="LSJ5" s="11"/>
      <c r="LSK5" s="11"/>
      <c r="LSL5" s="11"/>
      <c r="LSM5" s="11"/>
      <c r="LSN5" s="11"/>
      <c r="LSO5" s="11"/>
      <c r="LSP5" s="11"/>
      <c r="LSQ5" s="11"/>
      <c r="LSR5" s="11"/>
      <c r="LSS5" s="11"/>
      <c r="LST5" s="11"/>
      <c r="LSU5" s="11"/>
      <c r="LSV5" s="11"/>
      <c r="LSW5" s="11"/>
      <c r="LSX5" s="11"/>
      <c r="LSY5" s="11"/>
      <c r="LSZ5" s="11"/>
      <c r="LTA5" s="11"/>
      <c r="LTB5" s="11"/>
      <c r="LTC5" s="11"/>
      <c r="LTD5" s="11"/>
      <c r="LTE5" s="11"/>
      <c r="LTF5" s="11"/>
      <c r="LTG5" s="11"/>
      <c r="LTH5" s="11"/>
      <c r="LTI5" s="11"/>
      <c r="LTJ5" s="11"/>
      <c r="LTK5" s="11"/>
      <c r="LTL5" s="11"/>
      <c r="LTM5" s="11"/>
      <c r="LTN5" s="11"/>
      <c r="LTO5" s="11"/>
      <c r="LTP5" s="11"/>
      <c r="LTQ5" s="11"/>
      <c r="LTR5" s="11"/>
      <c r="LTS5" s="11"/>
      <c r="LTT5" s="11"/>
      <c r="LTU5" s="11"/>
      <c r="LTV5" s="11"/>
      <c r="LTW5" s="11"/>
      <c r="LTX5" s="11"/>
      <c r="LTY5" s="11"/>
      <c r="LTZ5" s="11"/>
      <c r="LUA5" s="11"/>
      <c r="LUB5" s="11"/>
      <c r="LUC5" s="11"/>
      <c r="LUD5" s="11"/>
      <c r="LUE5" s="11"/>
      <c r="LUF5" s="11"/>
      <c r="LUG5" s="11"/>
      <c r="LUH5" s="11"/>
      <c r="LUI5" s="11"/>
      <c r="LUJ5" s="11"/>
      <c r="LUK5" s="11"/>
      <c r="LUL5" s="11"/>
      <c r="LUM5" s="11"/>
      <c r="LUN5" s="11"/>
      <c r="LUO5" s="11"/>
      <c r="LUP5" s="11"/>
      <c r="LUQ5" s="11"/>
      <c r="LUR5" s="11"/>
      <c r="LUS5" s="11"/>
      <c r="LUT5" s="11"/>
      <c r="LUU5" s="11"/>
      <c r="LUV5" s="11"/>
      <c r="LUW5" s="11"/>
      <c r="LUX5" s="11"/>
      <c r="LUY5" s="11"/>
      <c r="LUZ5" s="11"/>
      <c r="LVA5" s="11"/>
      <c r="LVB5" s="11"/>
      <c r="LVC5" s="11"/>
      <c r="LVD5" s="11"/>
      <c r="LVE5" s="11"/>
      <c r="LVF5" s="11"/>
      <c r="LVG5" s="11"/>
      <c r="LVH5" s="11"/>
      <c r="LVI5" s="11"/>
      <c r="LVJ5" s="11"/>
      <c r="LVK5" s="11"/>
      <c r="LVL5" s="11"/>
      <c r="LVM5" s="11"/>
      <c r="LVN5" s="11"/>
      <c r="LVO5" s="11"/>
      <c r="LVP5" s="11"/>
      <c r="LVQ5" s="11"/>
      <c r="LVR5" s="11"/>
      <c r="LVS5" s="11"/>
      <c r="LVT5" s="11"/>
      <c r="LVU5" s="11"/>
      <c r="LVV5" s="11"/>
      <c r="LVW5" s="11"/>
      <c r="LVX5" s="11"/>
      <c r="LVY5" s="11"/>
      <c r="LVZ5" s="11"/>
      <c r="LWA5" s="11"/>
      <c r="LWB5" s="11"/>
      <c r="LWC5" s="11"/>
      <c r="LWD5" s="11"/>
      <c r="LWE5" s="11"/>
      <c r="LWF5" s="11"/>
      <c r="LWG5" s="11"/>
      <c r="LWH5" s="11"/>
      <c r="LWI5" s="11"/>
      <c r="LWJ5" s="11"/>
      <c r="LWK5" s="11"/>
      <c r="LWL5" s="11"/>
      <c r="LWM5" s="11"/>
      <c r="LWN5" s="11"/>
      <c r="LWO5" s="11"/>
      <c r="LWP5" s="11"/>
      <c r="LWQ5" s="11"/>
      <c r="LWR5" s="11"/>
      <c r="LWS5" s="11"/>
      <c r="LWT5" s="11"/>
      <c r="LWU5" s="11"/>
      <c r="LWV5" s="11"/>
      <c r="LWW5" s="11"/>
      <c r="LWX5" s="11"/>
      <c r="LWY5" s="11"/>
      <c r="LWZ5" s="11"/>
      <c r="LXA5" s="11"/>
      <c r="LXB5" s="11"/>
      <c r="LXC5" s="11"/>
      <c r="LXD5" s="11"/>
      <c r="LXE5" s="11"/>
      <c r="LXF5" s="11"/>
      <c r="LXG5" s="11"/>
      <c r="LXH5" s="11"/>
      <c r="LXI5" s="11"/>
      <c r="LXJ5" s="11"/>
      <c r="LXK5" s="11"/>
      <c r="LXL5" s="11"/>
      <c r="LXM5" s="11"/>
      <c r="LXN5" s="11"/>
      <c r="LXO5" s="11"/>
      <c r="LXP5" s="11"/>
      <c r="LXQ5" s="11"/>
      <c r="LXR5" s="11"/>
      <c r="LXS5" s="11"/>
      <c r="LXT5" s="11"/>
      <c r="LXU5" s="11"/>
      <c r="LXV5" s="11"/>
      <c r="LXW5" s="11"/>
      <c r="LXX5" s="11"/>
      <c r="LXY5" s="11"/>
      <c r="LXZ5" s="11"/>
      <c r="LYA5" s="11"/>
      <c r="LYB5" s="11"/>
      <c r="LYC5" s="11"/>
      <c r="LYD5" s="11"/>
      <c r="LYE5" s="11"/>
      <c r="LYF5" s="11"/>
      <c r="LYG5" s="11"/>
      <c r="LYH5" s="11"/>
      <c r="LYI5" s="11"/>
      <c r="LYJ5" s="11"/>
      <c r="LYK5" s="11"/>
      <c r="LYL5" s="11"/>
      <c r="LYM5" s="11"/>
      <c r="LYN5" s="11"/>
      <c r="LYO5" s="11"/>
      <c r="LYP5" s="11"/>
      <c r="LYQ5" s="11"/>
      <c r="LYR5" s="11"/>
      <c r="LYS5" s="11"/>
      <c r="LYT5" s="11"/>
      <c r="LYU5" s="11"/>
      <c r="LYV5" s="11"/>
      <c r="LYW5" s="11"/>
      <c r="LYX5" s="11"/>
      <c r="LYY5" s="11"/>
      <c r="LYZ5" s="11"/>
      <c r="LZA5" s="11"/>
      <c r="LZB5" s="11"/>
      <c r="LZC5" s="11"/>
      <c r="LZD5" s="11"/>
      <c r="LZE5" s="11"/>
      <c r="LZF5" s="11"/>
      <c r="LZG5" s="11"/>
      <c r="LZH5" s="11"/>
      <c r="LZI5" s="11"/>
      <c r="LZJ5" s="11"/>
      <c r="LZK5" s="11"/>
      <c r="LZL5" s="11"/>
      <c r="LZM5" s="11"/>
      <c r="LZN5" s="11"/>
      <c r="LZO5" s="11"/>
      <c r="LZP5" s="11"/>
      <c r="LZQ5" s="11"/>
      <c r="LZR5" s="11"/>
      <c r="LZS5" s="11"/>
      <c r="LZT5" s="11"/>
      <c r="LZU5" s="11"/>
      <c r="LZV5" s="11"/>
      <c r="LZW5" s="11"/>
      <c r="LZX5" s="11"/>
      <c r="LZY5" s="11"/>
      <c r="LZZ5" s="11"/>
      <c r="MAA5" s="11"/>
      <c r="MAB5" s="11"/>
      <c r="MAC5" s="11"/>
      <c r="MAD5" s="11"/>
      <c r="MAE5" s="11"/>
      <c r="MAF5" s="11"/>
      <c r="MAG5" s="11"/>
      <c r="MAH5" s="11"/>
      <c r="MAI5" s="11"/>
      <c r="MAJ5" s="11"/>
      <c r="MAK5" s="11"/>
      <c r="MAL5" s="11"/>
      <c r="MAM5" s="11"/>
      <c r="MAN5" s="11"/>
      <c r="MAO5" s="11"/>
      <c r="MAP5" s="11"/>
      <c r="MAQ5" s="11"/>
      <c r="MAR5" s="11"/>
      <c r="MAS5" s="11"/>
      <c r="MAT5" s="11"/>
      <c r="MAU5" s="11"/>
      <c r="MAV5" s="11"/>
      <c r="MAW5" s="11"/>
      <c r="MAX5" s="11"/>
      <c r="MAY5" s="11"/>
      <c r="MAZ5" s="11"/>
      <c r="MBA5" s="11"/>
      <c r="MBB5" s="11"/>
      <c r="MBC5" s="11"/>
      <c r="MBD5" s="11"/>
      <c r="MBE5" s="11"/>
      <c r="MBF5" s="11"/>
      <c r="MBG5" s="11"/>
      <c r="MBH5" s="11"/>
      <c r="MBI5" s="11"/>
      <c r="MBJ5" s="11"/>
      <c r="MBK5" s="11"/>
      <c r="MBL5" s="11"/>
      <c r="MBM5" s="11"/>
      <c r="MBN5" s="11"/>
      <c r="MBO5" s="11"/>
      <c r="MBP5" s="11"/>
      <c r="MBQ5" s="11"/>
      <c r="MBR5" s="11"/>
      <c r="MBS5" s="11"/>
      <c r="MBT5" s="11"/>
      <c r="MBU5" s="11"/>
      <c r="MBV5" s="11"/>
      <c r="MBW5" s="11"/>
      <c r="MBX5" s="11"/>
      <c r="MBY5" s="11"/>
      <c r="MBZ5" s="11"/>
      <c r="MCA5" s="11"/>
      <c r="MCB5" s="11"/>
      <c r="MCC5" s="11"/>
      <c r="MCD5" s="11"/>
      <c r="MCE5" s="11"/>
      <c r="MCF5" s="11"/>
      <c r="MCG5" s="11"/>
      <c r="MCH5" s="11"/>
      <c r="MCI5" s="11"/>
      <c r="MCJ5" s="11"/>
      <c r="MCK5" s="11"/>
      <c r="MCL5" s="11"/>
      <c r="MCM5" s="11"/>
      <c r="MCN5" s="11"/>
      <c r="MCO5" s="11"/>
      <c r="MCP5" s="11"/>
      <c r="MCQ5" s="11"/>
      <c r="MCR5" s="11"/>
      <c r="MCS5" s="11"/>
      <c r="MCT5" s="11"/>
      <c r="MCU5" s="11"/>
      <c r="MCV5" s="11"/>
      <c r="MCW5" s="11"/>
      <c r="MCX5" s="11"/>
      <c r="MCY5" s="11"/>
      <c r="MCZ5" s="11"/>
      <c r="MDA5" s="11"/>
      <c r="MDB5" s="11"/>
      <c r="MDC5" s="11"/>
      <c r="MDD5" s="11"/>
      <c r="MDE5" s="11"/>
      <c r="MDF5" s="11"/>
      <c r="MDG5" s="11"/>
      <c r="MDH5" s="11"/>
      <c r="MDI5" s="11"/>
      <c r="MDJ5" s="11"/>
      <c r="MDK5" s="11"/>
      <c r="MDL5" s="11"/>
      <c r="MDM5" s="11"/>
      <c r="MDN5" s="11"/>
      <c r="MDO5" s="11"/>
      <c r="MDP5" s="11"/>
      <c r="MDQ5" s="11"/>
      <c r="MDR5" s="11"/>
      <c r="MDS5" s="11"/>
      <c r="MDT5" s="11"/>
      <c r="MDU5" s="11"/>
      <c r="MDV5" s="11"/>
      <c r="MDW5" s="11"/>
      <c r="MDX5" s="11"/>
      <c r="MDY5" s="11"/>
      <c r="MDZ5" s="11"/>
      <c r="MEA5" s="11"/>
      <c r="MEB5" s="11"/>
      <c r="MEC5" s="11"/>
      <c r="MED5" s="11"/>
      <c r="MEE5" s="11"/>
      <c r="MEF5" s="11"/>
      <c r="MEG5" s="11"/>
      <c r="MEH5" s="11"/>
      <c r="MEI5" s="11"/>
      <c r="MEJ5" s="11"/>
      <c r="MEK5" s="11"/>
      <c r="MEL5" s="11"/>
      <c r="MEM5" s="11"/>
      <c r="MEN5" s="11"/>
      <c r="MEO5" s="11"/>
      <c r="MEP5" s="11"/>
      <c r="MEQ5" s="11"/>
      <c r="MER5" s="11"/>
      <c r="MES5" s="11"/>
      <c r="MET5" s="11"/>
      <c r="MEU5" s="11"/>
      <c r="MEV5" s="11"/>
      <c r="MEW5" s="11"/>
      <c r="MEX5" s="11"/>
      <c r="MEY5" s="11"/>
      <c r="MEZ5" s="11"/>
      <c r="MFA5" s="11"/>
      <c r="MFB5" s="11"/>
      <c r="MFC5" s="11"/>
      <c r="MFD5" s="11"/>
      <c r="MFE5" s="11"/>
      <c r="MFF5" s="11"/>
      <c r="MFG5" s="11"/>
      <c r="MFH5" s="11"/>
      <c r="MFI5" s="11"/>
      <c r="MFJ5" s="11"/>
      <c r="MFK5" s="11"/>
      <c r="MFL5" s="11"/>
      <c r="MFM5" s="11"/>
      <c r="MFN5" s="11"/>
      <c r="MFO5" s="11"/>
      <c r="MFP5" s="11"/>
      <c r="MFQ5" s="11"/>
      <c r="MFR5" s="11"/>
      <c r="MFS5" s="11"/>
      <c r="MFT5" s="11"/>
      <c r="MFU5" s="11"/>
      <c r="MFV5" s="11"/>
      <c r="MFW5" s="11"/>
      <c r="MFX5" s="11"/>
      <c r="MFY5" s="11"/>
      <c r="MFZ5" s="11"/>
      <c r="MGA5" s="11"/>
      <c r="MGB5" s="11"/>
      <c r="MGC5" s="11"/>
      <c r="MGD5" s="11"/>
      <c r="MGE5" s="11"/>
      <c r="MGF5" s="11"/>
      <c r="MGG5" s="11"/>
      <c r="MGH5" s="11"/>
      <c r="MGI5" s="11"/>
      <c r="MGJ5" s="11"/>
      <c r="MGK5" s="11"/>
      <c r="MGL5" s="11"/>
      <c r="MGM5" s="11"/>
      <c r="MGN5" s="11"/>
      <c r="MGO5" s="11"/>
      <c r="MGP5" s="11"/>
      <c r="MGQ5" s="11"/>
      <c r="MGR5" s="11"/>
      <c r="MGS5" s="11"/>
      <c r="MGT5" s="11"/>
      <c r="MGU5" s="11"/>
      <c r="MGV5" s="11"/>
      <c r="MGW5" s="11"/>
      <c r="MGX5" s="11"/>
      <c r="MGY5" s="11"/>
      <c r="MGZ5" s="11"/>
      <c r="MHA5" s="11"/>
      <c r="MHB5" s="11"/>
      <c r="MHC5" s="11"/>
      <c r="MHD5" s="11"/>
      <c r="MHE5" s="11"/>
      <c r="MHF5" s="11"/>
      <c r="MHG5" s="11"/>
      <c r="MHH5" s="11"/>
      <c r="MHI5" s="11"/>
      <c r="MHJ5" s="11"/>
      <c r="MHK5" s="11"/>
      <c r="MHL5" s="11"/>
      <c r="MHM5" s="11"/>
      <c r="MHN5" s="11"/>
      <c r="MHO5" s="11"/>
      <c r="MHP5" s="11"/>
      <c r="MHQ5" s="11"/>
      <c r="MHR5" s="11"/>
      <c r="MHS5" s="11"/>
      <c r="MHT5" s="11"/>
      <c r="MHU5" s="11"/>
      <c r="MHV5" s="11"/>
      <c r="MHW5" s="11"/>
      <c r="MHX5" s="11"/>
      <c r="MHY5" s="11"/>
      <c r="MHZ5" s="11"/>
      <c r="MIA5" s="11"/>
      <c r="MIB5" s="11"/>
      <c r="MIC5" s="11"/>
      <c r="MID5" s="11"/>
      <c r="MIE5" s="11"/>
      <c r="MIF5" s="11"/>
      <c r="MIG5" s="11"/>
      <c r="MIH5" s="11"/>
      <c r="MII5" s="11"/>
      <c r="MIJ5" s="11"/>
      <c r="MIK5" s="11"/>
      <c r="MIL5" s="11"/>
      <c r="MIM5" s="11"/>
      <c r="MIN5" s="11"/>
      <c r="MIO5" s="11"/>
      <c r="MIP5" s="11"/>
      <c r="MIQ5" s="11"/>
      <c r="MIR5" s="11"/>
      <c r="MIS5" s="11"/>
      <c r="MIT5" s="11"/>
      <c r="MIU5" s="11"/>
      <c r="MIV5" s="11"/>
      <c r="MIW5" s="11"/>
      <c r="MIX5" s="11"/>
      <c r="MIY5" s="11"/>
      <c r="MIZ5" s="11"/>
      <c r="MJA5" s="11"/>
      <c r="MJB5" s="11"/>
      <c r="MJC5" s="11"/>
      <c r="MJD5" s="11"/>
      <c r="MJE5" s="11"/>
      <c r="MJF5" s="11"/>
      <c r="MJG5" s="11"/>
      <c r="MJH5" s="11"/>
      <c r="MJI5" s="11"/>
      <c r="MJJ5" s="11"/>
      <c r="MJK5" s="11"/>
      <c r="MJL5" s="11"/>
      <c r="MJM5" s="11"/>
      <c r="MJN5" s="11"/>
      <c r="MJO5" s="11"/>
      <c r="MJP5" s="11"/>
      <c r="MJQ5" s="11"/>
      <c r="MJR5" s="11"/>
      <c r="MJS5" s="11"/>
      <c r="MJT5" s="11"/>
      <c r="MJU5" s="11"/>
      <c r="MJV5" s="11"/>
      <c r="MJW5" s="11"/>
      <c r="MJX5" s="11"/>
      <c r="MJY5" s="11"/>
      <c r="MJZ5" s="11"/>
      <c r="MKA5" s="11"/>
      <c r="MKB5" s="11"/>
      <c r="MKC5" s="11"/>
      <c r="MKD5" s="11"/>
      <c r="MKE5" s="11"/>
      <c r="MKF5" s="11"/>
      <c r="MKG5" s="11"/>
      <c r="MKH5" s="11"/>
      <c r="MKI5" s="11"/>
      <c r="MKJ5" s="11"/>
      <c r="MKK5" s="11"/>
      <c r="MKL5" s="11"/>
      <c r="MKM5" s="11"/>
      <c r="MKN5" s="11"/>
      <c r="MKO5" s="11"/>
      <c r="MKP5" s="11"/>
      <c r="MKQ5" s="11"/>
      <c r="MKR5" s="11"/>
      <c r="MKS5" s="11"/>
      <c r="MKT5" s="11"/>
      <c r="MKU5" s="11"/>
      <c r="MKV5" s="11"/>
      <c r="MKW5" s="11"/>
      <c r="MKX5" s="11"/>
      <c r="MKY5" s="11"/>
      <c r="MKZ5" s="11"/>
      <c r="MLA5" s="11"/>
      <c r="MLB5" s="11"/>
      <c r="MLC5" s="11"/>
      <c r="MLD5" s="11"/>
      <c r="MLE5" s="11"/>
      <c r="MLF5" s="11"/>
      <c r="MLG5" s="11"/>
      <c r="MLH5" s="11"/>
      <c r="MLI5" s="11"/>
      <c r="MLJ5" s="11"/>
      <c r="MLK5" s="11"/>
      <c r="MLL5" s="11"/>
      <c r="MLM5" s="11"/>
      <c r="MLN5" s="11"/>
      <c r="MLO5" s="11"/>
      <c r="MLP5" s="11"/>
      <c r="MLQ5" s="11"/>
      <c r="MLR5" s="11"/>
      <c r="MLS5" s="11"/>
      <c r="MLT5" s="11"/>
      <c r="MLU5" s="11"/>
      <c r="MLV5" s="11"/>
      <c r="MLW5" s="11"/>
      <c r="MLX5" s="11"/>
      <c r="MLY5" s="11"/>
      <c r="MLZ5" s="11"/>
      <c r="MMA5" s="11"/>
      <c r="MMB5" s="11"/>
      <c r="MMC5" s="11"/>
      <c r="MMD5" s="11"/>
      <c r="MME5" s="11"/>
      <c r="MMF5" s="11"/>
      <c r="MMG5" s="11"/>
      <c r="MMH5" s="11"/>
      <c r="MMI5" s="11"/>
      <c r="MMJ5" s="11"/>
      <c r="MMK5" s="11"/>
      <c r="MML5" s="11"/>
      <c r="MMM5" s="11"/>
      <c r="MMN5" s="11"/>
      <c r="MMO5" s="11"/>
      <c r="MMP5" s="11"/>
      <c r="MMQ5" s="11"/>
      <c r="MMR5" s="11"/>
      <c r="MMS5" s="11"/>
      <c r="MMT5" s="11"/>
      <c r="MMU5" s="11"/>
      <c r="MMV5" s="11"/>
      <c r="MMW5" s="11"/>
      <c r="MMX5" s="11"/>
      <c r="MMY5" s="11"/>
      <c r="MMZ5" s="11"/>
      <c r="MNA5" s="11"/>
      <c r="MNB5" s="11"/>
      <c r="MNC5" s="11"/>
      <c r="MND5" s="11"/>
      <c r="MNE5" s="11"/>
      <c r="MNF5" s="11"/>
      <c r="MNG5" s="11"/>
      <c r="MNH5" s="11"/>
      <c r="MNI5" s="11"/>
      <c r="MNJ5" s="11"/>
      <c r="MNK5" s="11"/>
      <c r="MNL5" s="11"/>
      <c r="MNM5" s="11"/>
      <c r="MNN5" s="11"/>
      <c r="MNO5" s="11"/>
      <c r="MNP5" s="11"/>
      <c r="MNQ5" s="11"/>
      <c r="MNR5" s="11"/>
      <c r="MNS5" s="11"/>
      <c r="MNT5" s="11"/>
      <c r="MNU5" s="11"/>
      <c r="MNV5" s="11"/>
      <c r="MNW5" s="11"/>
      <c r="MNX5" s="11"/>
      <c r="MNY5" s="11"/>
      <c r="MNZ5" s="11"/>
      <c r="MOA5" s="11"/>
      <c r="MOB5" s="11"/>
      <c r="MOC5" s="11"/>
      <c r="MOD5" s="11"/>
      <c r="MOE5" s="11"/>
      <c r="MOF5" s="11"/>
      <c r="MOG5" s="11"/>
      <c r="MOH5" s="11"/>
      <c r="MOI5" s="11"/>
      <c r="MOJ5" s="11"/>
      <c r="MOK5" s="11"/>
      <c r="MOL5" s="11"/>
      <c r="MOM5" s="11"/>
      <c r="MON5" s="11"/>
      <c r="MOO5" s="11"/>
      <c r="MOP5" s="11"/>
      <c r="MOQ5" s="11"/>
      <c r="MOR5" s="11"/>
      <c r="MOS5" s="11"/>
      <c r="MOT5" s="11"/>
      <c r="MOU5" s="11"/>
      <c r="MOV5" s="11"/>
      <c r="MOW5" s="11"/>
      <c r="MOX5" s="11"/>
      <c r="MOY5" s="11"/>
      <c r="MOZ5" s="11"/>
      <c r="MPA5" s="11"/>
      <c r="MPB5" s="11"/>
      <c r="MPC5" s="11"/>
      <c r="MPD5" s="11"/>
      <c r="MPE5" s="11"/>
      <c r="MPF5" s="11"/>
      <c r="MPG5" s="11"/>
      <c r="MPH5" s="11"/>
      <c r="MPI5" s="11"/>
      <c r="MPJ5" s="11"/>
      <c r="MPK5" s="11"/>
      <c r="MPL5" s="11"/>
      <c r="MPM5" s="11"/>
      <c r="MPN5" s="11"/>
      <c r="MPO5" s="11"/>
      <c r="MPP5" s="11"/>
      <c r="MPQ5" s="11"/>
      <c r="MPR5" s="11"/>
      <c r="MPS5" s="11"/>
      <c r="MPT5" s="11"/>
      <c r="MPU5" s="11"/>
      <c r="MPV5" s="11"/>
      <c r="MPW5" s="11"/>
      <c r="MPX5" s="11"/>
      <c r="MPY5" s="11"/>
      <c r="MPZ5" s="11"/>
      <c r="MQA5" s="11"/>
      <c r="MQB5" s="11"/>
      <c r="MQC5" s="11"/>
      <c r="MQD5" s="11"/>
      <c r="MQE5" s="11"/>
      <c r="MQF5" s="11"/>
      <c r="MQG5" s="11"/>
      <c r="MQH5" s="11"/>
      <c r="MQI5" s="11"/>
      <c r="MQJ5" s="11"/>
      <c r="MQK5" s="11"/>
      <c r="MQL5" s="11"/>
      <c r="MQM5" s="11"/>
      <c r="MQN5" s="11"/>
      <c r="MQO5" s="11"/>
      <c r="MQP5" s="11"/>
      <c r="MQQ5" s="11"/>
      <c r="MQR5" s="11"/>
      <c r="MQS5" s="11"/>
      <c r="MQT5" s="11"/>
      <c r="MQU5" s="11"/>
      <c r="MQV5" s="11"/>
      <c r="MQW5" s="11"/>
      <c r="MQX5" s="11"/>
      <c r="MQY5" s="11"/>
      <c r="MQZ5" s="11"/>
      <c r="MRA5" s="11"/>
      <c r="MRB5" s="11"/>
      <c r="MRC5" s="11"/>
      <c r="MRD5" s="11"/>
      <c r="MRE5" s="11"/>
      <c r="MRF5" s="11"/>
      <c r="MRG5" s="11"/>
      <c r="MRH5" s="11"/>
      <c r="MRI5" s="11"/>
      <c r="MRJ5" s="11"/>
      <c r="MRK5" s="11"/>
      <c r="MRL5" s="11"/>
      <c r="MRM5" s="11"/>
      <c r="MRN5" s="11"/>
      <c r="MRO5" s="11"/>
      <c r="MRP5" s="11"/>
      <c r="MRQ5" s="11"/>
      <c r="MRR5" s="11"/>
      <c r="MRS5" s="11"/>
      <c r="MRT5" s="11"/>
      <c r="MRU5" s="11"/>
      <c r="MRV5" s="11"/>
      <c r="MRW5" s="11"/>
      <c r="MRX5" s="11"/>
      <c r="MRY5" s="11"/>
      <c r="MRZ5" s="11"/>
      <c r="MSA5" s="11"/>
      <c r="MSB5" s="11"/>
      <c r="MSC5" s="11"/>
      <c r="MSD5" s="11"/>
      <c r="MSE5" s="11"/>
      <c r="MSF5" s="11"/>
      <c r="MSG5" s="11"/>
      <c r="MSH5" s="11"/>
      <c r="MSI5" s="11"/>
      <c r="MSJ5" s="11"/>
      <c r="MSK5" s="11"/>
      <c r="MSL5" s="11"/>
      <c r="MSM5" s="11"/>
      <c r="MSN5" s="11"/>
      <c r="MSO5" s="11"/>
      <c r="MSP5" s="11"/>
      <c r="MSQ5" s="11"/>
      <c r="MSR5" s="11"/>
      <c r="MSS5" s="11"/>
      <c r="MST5" s="11"/>
      <c r="MSU5" s="11"/>
      <c r="MSV5" s="11"/>
      <c r="MSW5" s="11"/>
      <c r="MSX5" s="11"/>
      <c r="MSY5" s="11"/>
      <c r="MSZ5" s="11"/>
      <c r="MTA5" s="11"/>
      <c r="MTB5" s="11"/>
      <c r="MTC5" s="11"/>
      <c r="MTD5" s="11"/>
      <c r="MTE5" s="11"/>
      <c r="MTF5" s="11"/>
      <c r="MTG5" s="11"/>
      <c r="MTH5" s="11"/>
      <c r="MTI5" s="11"/>
      <c r="MTJ5" s="11"/>
      <c r="MTK5" s="11"/>
      <c r="MTL5" s="11"/>
      <c r="MTM5" s="11"/>
      <c r="MTN5" s="11"/>
      <c r="MTO5" s="11"/>
      <c r="MTP5" s="11"/>
      <c r="MTQ5" s="11"/>
      <c r="MTR5" s="11"/>
      <c r="MTS5" s="11"/>
      <c r="MTT5" s="11"/>
      <c r="MTU5" s="11"/>
      <c r="MTV5" s="11"/>
      <c r="MTW5" s="11"/>
      <c r="MTX5" s="11"/>
      <c r="MTY5" s="11"/>
      <c r="MTZ5" s="11"/>
      <c r="MUA5" s="11"/>
      <c r="MUB5" s="11"/>
      <c r="MUC5" s="11"/>
      <c r="MUD5" s="11"/>
      <c r="MUE5" s="11"/>
      <c r="MUF5" s="11"/>
      <c r="MUG5" s="11"/>
      <c r="MUH5" s="11"/>
      <c r="MUI5" s="11"/>
      <c r="MUJ5" s="11"/>
      <c r="MUK5" s="11"/>
      <c r="MUL5" s="11"/>
      <c r="MUM5" s="11"/>
      <c r="MUN5" s="11"/>
      <c r="MUO5" s="11"/>
      <c r="MUP5" s="11"/>
      <c r="MUQ5" s="11"/>
      <c r="MUR5" s="11"/>
      <c r="MUS5" s="11"/>
      <c r="MUT5" s="11"/>
      <c r="MUU5" s="11"/>
      <c r="MUV5" s="11"/>
      <c r="MUW5" s="11"/>
      <c r="MUX5" s="11"/>
      <c r="MUY5" s="11"/>
      <c r="MUZ5" s="11"/>
      <c r="MVA5" s="11"/>
      <c r="MVB5" s="11"/>
      <c r="MVC5" s="11"/>
      <c r="MVD5" s="11"/>
      <c r="MVE5" s="11"/>
      <c r="MVF5" s="11"/>
      <c r="MVG5" s="11"/>
      <c r="MVH5" s="11"/>
      <c r="MVI5" s="11"/>
      <c r="MVJ5" s="11"/>
      <c r="MVK5" s="11"/>
      <c r="MVL5" s="11"/>
      <c r="MVM5" s="11"/>
      <c r="MVN5" s="11"/>
      <c r="MVO5" s="11"/>
      <c r="MVP5" s="11"/>
      <c r="MVQ5" s="11"/>
      <c r="MVR5" s="11"/>
      <c r="MVS5" s="11"/>
      <c r="MVT5" s="11"/>
      <c r="MVU5" s="11"/>
      <c r="MVV5" s="11"/>
      <c r="MVW5" s="11"/>
      <c r="MVX5" s="11"/>
      <c r="MVY5" s="11"/>
      <c r="MVZ5" s="11"/>
      <c r="MWA5" s="11"/>
      <c r="MWB5" s="11"/>
      <c r="MWC5" s="11"/>
      <c r="MWD5" s="11"/>
      <c r="MWE5" s="11"/>
      <c r="MWF5" s="11"/>
      <c r="MWG5" s="11"/>
      <c r="MWH5" s="11"/>
      <c r="MWI5" s="11"/>
      <c r="MWJ5" s="11"/>
      <c r="MWK5" s="11"/>
      <c r="MWL5" s="11"/>
      <c r="MWM5" s="11"/>
      <c r="MWN5" s="11"/>
      <c r="MWO5" s="11"/>
      <c r="MWP5" s="11"/>
      <c r="MWQ5" s="11"/>
      <c r="MWR5" s="11"/>
      <c r="MWS5" s="11"/>
      <c r="MWT5" s="11"/>
      <c r="MWU5" s="11"/>
      <c r="MWV5" s="11"/>
      <c r="MWW5" s="11"/>
      <c r="MWX5" s="11"/>
      <c r="MWY5" s="11"/>
      <c r="MWZ5" s="11"/>
      <c r="MXA5" s="11"/>
      <c r="MXB5" s="11"/>
      <c r="MXC5" s="11"/>
      <c r="MXD5" s="11"/>
      <c r="MXE5" s="11"/>
      <c r="MXF5" s="11"/>
      <c r="MXG5" s="11"/>
      <c r="MXH5" s="11"/>
      <c r="MXI5" s="11"/>
      <c r="MXJ5" s="11"/>
      <c r="MXK5" s="11"/>
      <c r="MXL5" s="11"/>
      <c r="MXM5" s="11"/>
      <c r="MXN5" s="11"/>
      <c r="MXO5" s="11"/>
      <c r="MXP5" s="11"/>
      <c r="MXQ5" s="11"/>
      <c r="MXR5" s="11"/>
      <c r="MXS5" s="11"/>
      <c r="MXT5" s="11"/>
      <c r="MXU5" s="11"/>
      <c r="MXV5" s="11"/>
      <c r="MXW5" s="11"/>
      <c r="MXX5" s="11"/>
      <c r="MXY5" s="11"/>
      <c r="MXZ5" s="11"/>
      <c r="MYA5" s="11"/>
      <c r="MYB5" s="11"/>
      <c r="MYC5" s="11"/>
      <c r="MYD5" s="11"/>
      <c r="MYE5" s="11"/>
      <c r="MYF5" s="11"/>
      <c r="MYG5" s="11"/>
      <c r="MYH5" s="11"/>
      <c r="MYI5" s="11"/>
      <c r="MYJ5" s="11"/>
      <c r="MYK5" s="11"/>
      <c r="MYL5" s="11"/>
      <c r="MYM5" s="11"/>
      <c r="MYN5" s="11"/>
      <c r="MYO5" s="11"/>
      <c r="MYP5" s="11"/>
      <c r="MYQ5" s="11"/>
      <c r="MYR5" s="11"/>
      <c r="MYS5" s="11"/>
      <c r="MYT5" s="11"/>
      <c r="MYU5" s="11"/>
      <c r="MYV5" s="11"/>
      <c r="MYW5" s="11"/>
      <c r="MYX5" s="11"/>
      <c r="MYY5" s="11"/>
      <c r="MYZ5" s="11"/>
      <c r="MZA5" s="11"/>
      <c r="MZB5" s="11"/>
      <c r="MZC5" s="11"/>
      <c r="MZD5" s="11"/>
      <c r="MZE5" s="11"/>
      <c r="MZF5" s="11"/>
      <c r="MZG5" s="11"/>
      <c r="MZH5" s="11"/>
      <c r="MZI5" s="11"/>
      <c r="MZJ5" s="11"/>
      <c r="MZK5" s="11"/>
      <c r="MZL5" s="11"/>
      <c r="MZM5" s="11"/>
      <c r="MZN5" s="11"/>
      <c r="MZO5" s="11"/>
      <c r="MZP5" s="11"/>
      <c r="MZQ5" s="11"/>
      <c r="MZR5" s="11"/>
      <c r="MZS5" s="11"/>
      <c r="MZT5" s="11"/>
      <c r="MZU5" s="11"/>
      <c r="MZV5" s="11"/>
      <c r="MZW5" s="11"/>
      <c r="MZX5" s="11"/>
      <c r="MZY5" s="11"/>
      <c r="MZZ5" s="11"/>
      <c r="NAA5" s="11"/>
      <c r="NAB5" s="11"/>
      <c r="NAC5" s="11"/>
      <c r="NAD5" s="11"/>
      <c r="NAE5" s="11"/>
      <c r="NAF5" s="11"/>
      <c r="NAG5" s="11"/>
      <c r="NAH5" s="11"/>
      <c r="NAI5" s="11"/>
      <c r="NAJ5" s="11"/>
      <c r="NAK5" s="11"/>
      <c r="NAL5" s="11"/>
      <c r="NAM5" s="11"/>
      <c r="NAN5" s="11"/>
      <c r="NAO5" s="11"/>
      <c r="NAP5" s="11"/>
      <c r="NAQ5" s="11"/>
      <c r="NAR5" s="11"/>
      <c r="NAS5" s="11"/>
      <c r="NAT5" s="11"/>
      <c r="NAU5" s="11"/>
      <c r="NAV5" s="11"/>
      <c r="NAW5" s="11"/>
      <c r="NAX5" s="11"/>
      <c r="NAY5" s="11"/>
      <c r="NAZ5" s="11"/>
      <c r="NBA5" s="11"/>
      <c r="NBB5" s="11"/>
      <c r="NBC5" s="11"/>
      <c r="NBD5" s="11"/>
      <c r="NBE5" s="11"/>
      <c r="NBF5" s="11"/>
      <c r="NBG5" s="11"/>
      <c r="NBH5" s="11"/>
      <c r="NBI5" s="11"/>
      <c r="NBJ5" s="11"/>
      <c r="NBK5" s="11"/>
      <c r="NBL5" s="11"/>
      <c r="NBM5" s="11"/>
      <c r="NBN5" s="11"/>
      <c r="NBO5" s="11"/>
      <c r="NBP5" s="11"/>
      <c r="NBQ5" s="11"/>
      <c r="NBR5" s="11"/>
      <c r="NBS5" s="11"/>
      <c r="NBT5" s="11"/>
      <c r="NBU5" s="11"/>
      <c r="NBV5" s="11"/>
      <c r="NBW5" s="11"/>
      <c r="NBX5" s="11"/>
      <c r="NBY5" s="11"/>
      <c r="NBZ5" s="11"/>
      <c r="NCA5" s="11"/>
      <c r="NCB5" s="11"/>
      <c r="NCC5" s="11"/>
      <c r="NCD5" s="11"/>
      <c r="NCE5" s="11"/>
      <c r="NCF5" s="11"/>
      <c r="NCG5" s="11"/>
      <c r="NCH5" s="11"/>
      <c r="NCI5" s="11"/>
      <c r="NCJ5" s="11"/>
      <c r="NCK5" s="11"/>
      <c r="NCL5" s="11"/>
      <c r="NCM5" s="11"/>
      <c r="NCN5" s="11"/>
      <c r="NCO5" s="11"/>
      <c r="NCP5" s="11"/>
      <c r="NCQ5" s="11"/>
      <c r="NCR5" s="11"/>
      <c r="NCS5" s="11"/>
      <c r="NCT5" s="11"/>
      <c r="NCU5" s="11"/>
      <c r="NCV5" s="11"/>
      <c r="NCW5" s="11"/>
      <c r="NCX5" s="11"/>
      <c r="NCY5" s="11"/>
      <c r="NCZ5" s="11"/>
      <c r="NDA5" s="11"/>
      <c r="NDB5" s="11"/>
      <c r="NDC5" s="11"/>
      <c r="NDD5" s="11"/>
      <c r="NDE5" s="11"/>
      <c r="NDF5" s="11"/>
      <c r="NDG5" s="11"/>
      <c r="NDH5" s="11"/>
      <c r="NDI5" s="11"/>
      <c r="NDJ5" s="11"/>
      <c r="NDK5" s="11"/>
      <c r="NDL5" s="11"/>
      <c r="NDM5" s="11"/>
      <c r="NDN5" s="11"/>
      <c r="NDO5" s="11"/>
      <c r="NDP5" s="11"/>
      <c r="NDQ5" s="11"/>
      <c r="NDR5" s="11"/>
      <c r="NDS5" s="11"/>
      <c r="NDT5" s="11"/>
      <c r="NDU5" s="11"/>
      <c r="NDV5" s="11"/>
      <c r="NDW5" s="11"/>
      <c r="NDX5" s="11"/>
      <c r="NDY5" s="11"/>
      <c r="NDZ5" s="11"/>
      <c r="NEA5" s="11"/>
      <c r="NEB5" s="11"/>
      <c r="NEC5" s="11"/>
      <c r="NED5" s="11"/>
      <c r="NEE5" s="11"/>
      <c r="NEF5" s="11"/>
      <c r="NEG5" s="11"/>
      <c r="NEH5" s="11"/>
      <c r="NEI5" s="11"/>
      <c r="NEJ5" s="11"/>
      <c r="NEK5" s="11"/>
      <c r="NEL5" s="11"/>
      <c r="NEM5" s="11"/>
      <c r="NEN5" s="11"/>
      <c r="NEO5" s="11"/>
      <c r="NEP5" s="11"/>
      <c r="NEQ5" s="11"/>
      <c r="NER5" s="11"/>
      <c r="NES5" s="11"/>
      <c r="NET5" s="11"/>
      <c r="NEU5" s="11"/>
      <c r="NEV5" s="11"/>
      <c r="NEW5" s="11"/>
      <c r="NEX5" s="11"/>
      <c r="NEY5" s="11"/>
      <c r="NEZ5" s="11"/>
      <c r="NFA5" s="11"/>
      <c r="NFB5" s="11"/>
      <c r="NFC5" s="11"/>
      <c r="NFD5" s="11"/>
      <c r="NFE5" s="11"/>
      <c r="NFF5" s="11"/>
      <c r="NFG5" s="11"/>
      <c r="NFH5" s="11"/>
      <c r="NFI5" s="11"/>
      <c r="NFJ5" s="11"/>
      <c r="NFK5" s="11"/>
      <c r="NFL5" s="11"/>
      <c r="NFM5" s="11"/>
      <c r="NFN5" s="11"/>
      <c r="NFO5" s="11"/>
      <c r="NFP5" s="11"/>
      <c r="NFQ5" s="11"/>
      <c r="NFR5" s="11"/>
      <c r="NFS5" s="11"/>
      <c r="NFT5" s="11"/>
      <c r="NFU5" s="11"/>
      <c r="NFV5" s="11"/>
      <c r="NFW5" s="11"/>
      <c r="NFX5" s="11"/>
      <c r="NFY5" s="11"/>
      <c r="NFZ5" s="11"/>
      <c r="NGA5" s="11"/>
      <c r="NGB5" s="11"/>
      <c r="NGC5" s="11"/>
      <c r="NGD5" s="11"/>
      <c r="NGE5" s="11"/>
      <c r="NGF5" s="11"/>
      <c r="NGG5" s="11"/>
      <c r="NGH5" s="11"/>
      <c r="NGI5" s="11"/>
      <c r="NGJ5" s="11"/>
      <c r="NGK5" s="11"/>
      <c r="NGL5" s="11"/>
      <c r="NGM5" s="11"/>
      <c r="NGN5" s="11"/>
      <c r="NGO5" s="11"/>
      <c r="NGP5" s="11"/>
      <c r="NGQ5" s="11"/>
      <c r="NGR5" s="11"/>
      <c r="NGS5" s="11"/>
      <c r="NGT5" s="11"/>
      <c r="NGU5" s="11"/>
      <c r="NGV5" s="11"/>
      <c r="NGW5" s="11"/>
      <c r="NGX5" s="11"/>
      <c r="NGY5" s="11"/>
      <c r="NGZ5" s="11"/>
      <c r="NHA5" s="11"/>
      <c r="NHB5" s="11"/>
      <c r="NHC5" s="11"/>
      <c r="NHD5" s="11"/>
      <c r="NHE5" s="11"/>
      <c r="NHF5" s="11"/>
      <c r="NHG5" s="11"/>
      <c r="NHH5" s="11"/>
      <c r="NHI5" s="11"/>
      <c r="NHJ5" s="11"/>
      <c r="NHK5" s="11"/>
      <c r="NHL5" s="11"/>
      <c r="NHM5" s="11"/>
      <c r="NHN5" s="11"/>
      <c r="NHO5" s="11"/>
      <c r="NHP5" s="11"/>
      <c r="NHQ5" s="11"/>
      <c r="NHR5" s="11"/>
      <c r="NHS5" s="11"/>
      <c r="NHT5" s="11"/>
      <c r="NHU5" s="11"/>
      <c r="NHV5" s="11"/>
      <c r="NHW5" s="11"/>
      <c r="NHX5" s="11"/>
      <c r="NHY5" s="11"/>
      <c r="NHZ5" s="11"/>
      <c r="NIA5" s="11"/>
      <c r="NIB5" s="11"/>
      <c r="NIC5" s="11"/>
      <c r="NID5" s="11"/>
      <c r="NIE5" s="11"/>
      <c r="NIF5" s="11"/>
      <c r="NIG5" s="11"/>
      <c r="NIH5" s="11"/>
      <c r="NII5" s="11"/>
      <c r="NIJ5" s="11"/>
      <c r="NIK5" s="11"/>
      <c r="NIL5" s="11"/>
      <c r="NIM5" s="11"/>
      <c r="NIN5" s="11"/>
      <c r="NIO5" s="11"/>
      <c r="NIP5" s="11"/>
      <c r="NIQ5" s="11"/>
      <c r="NIR5" s="11"/>
      <c r="NIS5" s="11"/>
      <c r="NIT5" s="11"/>
      <c r="NIU5" s="11"/>
      <c r="NIV5" s="11"/>
      <c r="NIW5" s="11"/>
      <c r="NIX5" s="11"/>
      <c r="NIY5" s="11"/>
      <c r="NIZ5" s="11"/>
      <c r="NJA5" s="11"/>
      <c r="NJB5" s="11"/>
      <c r="NJC5" s="11"/>
      <c r="NJD5" s="11"/>
      <c r="NJE5" s="11"/>
      <c r="NJF5" s="11"/>
      <c r="NJG5" s="11"/>
      <c r="NJH5" s="11"/>
      <c r="NJI5" s="11"/>
      <c r="NJJ5" s="11"/>
      <c r="NJK5" s="11"/>
      <c r="NJL5" s="11"/>
      <c r="NJM5" s="11"/>
      <c r="NJN5" s="11"/>
      <c r="NJO5" s="11"/>
      <c r="NJP5" s="11"/>
      <c r="NJQ5" s="11"/>
      <c r="NJR5" s="11"/>
      <c r="NJS5" s="11"/>
      <c r="NJT5" s="11"/>
      <c r="NJU5" s="11"/>
      <c r="NJV5" s="11"/>
      <c r="NJW5" s="11"/>
      <c r="NJX5" s="11"/>
      <c r="NJY5" s="11"/>
      <c r="NJZ5" s="11"/>
      <c r="NKA5" s="11"/>
      <c r="NKB5" s="11"/>
      <c r="NKC5" s="11"/>
      <c r="NKD5" s="11"/>
      <c r="NKE5" s="11"/>
      <c r="NKF5" s="11"/>
      <c r="NKG5" s="11"/>
      <c r="NKH5" s="11"/>
      <c r="NKI5" s="11"/>
      <c r="NKJ5" s="11"/>
      <c r="NKK5" s="11"/>
      <c r="NKL5" s="11"/>
      <c r="NKM5" s="11"/>
      <c r="NKN5" s="11"/>
      <c r="NKO5" s="11"/>
      <c r="NKP5" s="11"/>
      <c r="NKQ5" s="11"/>
      <c r="NKR5" s="11"/>
      <c r="NKS5" s="11"/>
      <c r="NKT5" s="11"/>
      <c r="NKU5" s="11"/>
      <c r="NKV5" s="11"/>
      <c r="NKW5" s="11"/>
      <c r="NKX5" s="11"/>
      <c r="NKY5" s="11"/>
      <c r="NKZ5" s="11"/>
      <c r="NLA5" s="11"/>
      <c r="NLB5" s="11"/>
      <c r="NLC5" s="11"/>
      <c r="NLD5" s="11"/>
      <c r="NLE5" s="11"/>
      <c r="NLF5" s="11"/>
      <c r="NLG5" s="11"/>
      <c r="NLH5" s="11"/>
      <c r="NLI5" s="11"/>
      <c r="NLJ5" s="11"/>
      <c r="NLK5" s="11"/>
      <c r="NLL5" s="11"/>
      <c r="NLM5" s="11"/>
      <c r="NLN5" s="11"/>
      <c r="NLO5" s="11"/>
      <c r="NLP5" s="11"/>
      <c r="NLQ5" s="11"/>
      <c r="NLR5" s="11"/>
      <c r="NLS5" s="11"/>
      <c r="NLT5" s="11"/>
      <c r="NLU5" s="11"/>
      <c r="NLV5" s="11"/>
      <c r="NLW5" s="11"/>
      <c r="NLX5" s="11"/>
      <c r="NLY5" s="11"/>
      <c r="NLZ5" s="11"/>
      <c r="NMA5" s="11"/>
      <c r="NMB5" s="11"/>
      <c r="NMC5" s="11"/>
      <c r="NMD5" s="11"/>
      <c r="NME5" s="11"/>
      <c r="NMF5" s="11"/>
      <c r="NMG5" s="11"/>
      <c r="NMH5" s="11"/>
      <c r="NMI5" s="11"/>
      <c r="NMJ5" s="11"/>
      <c r="NMK5" s="11"/>
      <c r="NML5" s="11"/>
      <c r="NMM5" s="11"/>
      <c r="NMN5" s="11"/>
      <c r="NMO5" s="11"/>
      <c r="NMP5" s="11"/>
      <c r="NMQ5" s="11"/>
      <c r="NMR5" s="11"/>
      <c r="NMS5" s="11"/>
      <c r="NMT5" s="11"/>
      <c r="NMU5" s="11"/>
      <c r="NMV5" s="11"/>
      <c r="NMW5" s="11"/>
      <c r="NMX5" s="11"/>
      <c r="NMY5" s="11"/>
      <c r="NMZ5" s="11"/>
      <c r="NNA5" s="11"/>
      <c r="NNB5" s="11"/>
      <c r="NNC5" s="11"/>
      <c r="NND5" s="11"/>
      <c r="NNE5" s="11"/>
      <c r="NNF5" s="11"/>
      <c r="NNG5" s="11"/>
      <c r="NNH5" s="11"/>
      <c r="NNI5" s="11"/>
      <c r="NNJ5" s="11"/>
      <c r="NNK5" s="11"/>
      <c r="NNL5" s="11"/>
      <c r="NNM5" s="11"/>
      <c r="NNN5" s="11"/>
      <c r="NNO5" s="11"/>
      <c r="NNP5" s="11"/>
      <c r="NNQ5" s="11"/>
      <c r="NNR5" s="11"/>
      <c r="NNS5" s="11"/>
      <c r="NNT5" s="11"/>
      <c r="NNU5" s="11"/>
      <c r="NNV5" s="11"/>
      <c r="NNW5" s="11"/>
      <c r="NNX5" s="11"/>
      <c r="NNY5" s="11"/>
      <c r="NNZ5" s="11"/>
      <c r="NOA5" s="11"/>
      <c r="NOB5" s="11"/>
      <c r="NOC5" s="11"/>
      <c r="NOD5" s="11"/>
      <c r="NOE5" s="11"/>
      <c r="NOF5" s="11"/>
      <c r="NOG5" s="11"/>
      <c r="NOH5" s="11"/>
      <c r="NOI5" s="11"/>
      <c r="NOJ5" s="11"/>
      <c r="NOK5" s="11"/>
      <c r="NOL5" s="11"/>
      <c r="NOM5" s="11"/>
      <c r="NON5" s="11"/>
      <c r="NOO5" s="11"/>
      <c r="NOP5" s="11"/>
      <c r="NOQ5" s="11"/>
      <c r="NOR5" s="11"/>
      <c r="NOS5" s="11"/>
      <c r="NOT5" s="11"/>
      <c r="NOU5" s="11"/>
      <c r="NOV5" s="11"/>
      <c r="NOW5" s="11"/>
      <c r="NOX5" s="11"/>
      <c r="NOY5" s="11"/>
      <c r="NOZ5" s="11"/>
      <c r="NPA5" s="11"/>
      <c r="NPB5" s="11"/>
      <c r="NPC5" s="11"/>
      <c r="NPD5" s="11"/>
      <c r="NPE5" s="11"/>
      <c r="NPF5" s="11"/>
      <c r="NPG5" s="11"/>
      <c r="NPH5" s="11"/>
      <c r="NPI5" s="11"/>
      <c r="NPJ5" s="11"/>
      <c r="NPK5" s="11"/>
      <c r="NPL5" s="11"/>
      <c r="NPM5" s="11"/>
      <c r="NPN5" s="11"/>
      <c r="NPO5" s="11"/>
      <c r="NPP5" s="11"/>
      <c r="NPQ5" s="11"/>
      <c r="NPR5" s="11"/>
      <c r="NPS5" s="11"/>
      <c r="NPT5" s="11"/>
      <c r="NPU5" s="11"/>
      <c r="NPV5" s="11"/>
      <c r="NPW5" s="11"/>
      <c r="NPX5" s="11"/>
      <c r="NPY5" s="11"/>
      <c r="NPZ5" s="11"/>
      <c r="NQA5" s="11"/>
      <c r="NQB5" s="11"/>
      <c r="NQC5" s="11"/>
      <c r="NQD5" s="11"/>
      <c r="NQE5" s="11"/>
      <c r="NQF5" s="11"/>
      <c r="NQG5" s="11"/>
      <c r="NQH5" s="11"/>
      <c r="NQI5" s="11"/>
      <c r="NQJ5" s="11"/>
      <c r="NQK5" s="11"/>
      <c r="NQL5" s="11"/>
      <c r="NQM5" s="11"/>
      <c r="NQN5" s="11"/>
      <c r="NQO5" s="11"/>
      <c r="NQP5" s="11"/>
      <c r="NQQ5" s="11"/>
      <c r="NQR5" s="11"/>
      <c r="NQS5" s="11"/>
      <c r="NQT5" s="11"/>
      <c r="NQU5" s="11"/>
      <c r="NQV5" s="11"/>
      <c r="NQW5" s="11"/>
      <c r="NQX5" s="11"/>
      <c r="NQY5" s="11"/>
      <c r="NQZ5" s="11"/>
      <c r="NRA5" s="11"/>
      <c r="NRB5" s="11"/>
      <c r="NRC5" s="11"/>
      <c r="NRD5" s="11"/>
      <c r="NRE5" s="11"/>
      <c r="NRF5" s="11"/>
      <c r="NRG5" s="11"/>
      <c r="NRH5" s="11"/>
      <c r="NRI5" s="11"/>
      <c r="NRJ5" s="11"/>
      <c r="NRK5" s="11"/>
      <c r="NRL5" s="11"/>
      <c r="NRM5" s="11"/>
      <c r="NRN5" s="11"/>
      <c r="NRO5" s="11"/>
      <c r="NRP5" s="11"/>
      <c r="NRQ5" s="11"/>
      <c r="NRR5" s="11"/>
      <c r="NRS5" s="11"/>
      <c r="NRT5" s="11"/>
      <c r="NRU5" s="11"/>
      <c r="NRV5" s="11"/>
      <c r="NRW5" s="11"/>
      <c r="NRX5" s="11"/>
      <c r="NRY5" s="11"/>
      <c r="NRZ5" s="11"/>
      <c r="NSA5" s="11"/>
      <c r="NSB5" s="11"/>
      <c r="NSC5" s="11"/>
      <c r="NSD5" s="11"/>
      <c r="NSE5" s="11"/>
      <c r="NSF5" s="11"/>
      <c r="NSG5" s="11"/>
      <c r="NSH5" s="11"/>
      <c r="NSI5" s="11"/>
      <c r="NSJ5" s="11"/>
      <c r="NSK5" s="11"/>
      <c r="NSL5" s="11"/>
      <c r="NSM5" s="11"/>
      <c r="NSN5" s="11"/>
      <c r="NSO5" s="11"/>
      <c r="NSP5" s="11"/>
      <c r="NSQ5" s="11"/>
      <c r="NSR5" s="11"/>
      <c r="NSS5" s="11"/>
      <c r="NST5" s="11"/>
      <c r="NSU5" s="11"/>
      <c r="NSV5" s="11"/>
      <c r="NSW5" s="11"/>
      <c r="NSX5" s="11"/>
      <c r="NSY5" s="11"/>
      <c r="NSZ5" s="11"/>
      <c r="NTA5" s="11"/>
      <c r="NTB5" s="11"/>
      <c r="NTC5" s="11"/>
      <c r="NTD5" s="11"/>
      <c r="NTE5" s="11"/>
      <c r="NTF5" s="11"/>
      <c r="NTG5" s="11"/>
      <c r="NTH5" s="11"/>
      <c r="NTI5" s="11"/>
      <c r="NTJ5" s="11"/>
      <c r="NTK5" s="11"/>
      <c r="NTL5" s="11"/>
      <c r="NTM5" s="11"/>
      <c r="NTN5" s="11"/>
      <c r="NTO5" s="11"/>
      <c r="NTP5" s="11"/>
      <c r="NTQ5" s="11"/>
      <c r="NTR5" s="11"/>
      <c r="NTS5" s="11"/>
      <c r="NTT5" s="11"/>
      <c r="NTU5" s="11"/>
      <c r="NTV5" s="11"/>
      <c r="NTW5" s="11"/>
      <c r="NTX5" s="11"/>
      <c r="NTY5" s="11"/>
      <c r="NTZ5" s="11"/>
      <c r="NUA5" s="11"/>
      <c r="NUB5" s="11"/>
      <c r="NUC5" s="11"/>
      <c r="NUD5" s="11"/>
      <c r="NUE5" s="11"/>
      <c r="NUF5" s="11"/>
      <c r="NUG5" s="11"/>
      <c r="NUH5" s="11"/>
      <c r="NUI5" s="11"/>
      <c r="NUJ5" s="11"/>
      <c r="NUK5" s="11"/>
      <c r="NUL5" s="11"/>
      <c r="NUM5" s="11"/>
      <c r="NUN5" s="11"/>
      <c r="NUO5" s="11"/>
      <c r="NUP5" s="11"/>
      <c r="NUQ5" s="11"/>
      <c r="NUR5" s="11"/>
      <c r="NUS5" s="11"/>
      <c r="NUT5" s="11"/>
      <c r="NUU5" s="11"/>
      <c r="NUV5" s="11"/>
      <c r="NUW5" s="11"/>
      <c r="NUX5" s="11"/>
      <c r="NUY5" s="11"/>
      <c r="NUZ5" s="11"/>
      <c r="NVA5" s="11"/>
      <c r="NVB5" s="11"/>
      <c r="NVC5" s="11"/>
      <c r="NVD5" s="11"/>
      <c r="NVE5" s="11"/>
      <c r="NVF5" s="11"/>
      <c r="NVG5" s="11"/>
      <c r="NVH5" s="11"/>
      <c r="NVI5" s="11"/>
      <c r="NVJ5" s="11"/>
      <c r="NVK5" s="11"/>
      <c r="NVL5" s="11"/>
      <c r="NVM5" s="11"/>
      <c r="NVN5" s="11"/>
      <c r="NVO5" s="11"/>
      <c r="NVP5" s="11"/>
      <c r="NVQ5" s="11"/>
      <c r="NVR5" s="11"/>
      <c r="NVS5" s="11"/>
      <c r="NVT5" s="11"/>
      <c r="NVU5" s="11"/>
      <c r="NVV5" s="11"/>
      <c r="NVW5" s="11"/>
      <c r="NVX5" s="11"/>
      <c r="NVY5" s="11"/>
      <c r="NVZ5" s="11"/>
      <c r="NWA5" s="11"/>
      <c r="NWB5" s="11"/>
      <c r="NWC5" s="11"/>
      <c r="NWD5" s="11"/>
      <c r="NWE5" s="11"/>
      <c r="NWF5" s="11"/>
      <c r="NWG5" s="11"/>
      <c r="NWH5" s="11"/>
      <c r="NWI5" s="11"/>
      <c r="NWJ5" s="11"/>
      <c r="NWK5" s="11"/>
      <c r="NWL5" s="11"/>
      <c r="NWM5" s="11"/>
      <c r="NWN5" s="11"/>
      <c r="NWO5" s="11"/>
      <c r="NWP5" s="11"/>
      <c r="NWQ5" s="11"/>
      <c r="NWR5" s="11"/>
      <c r="NWS5" s="11"/>
      <c r="NWT5" s="11"/>
      <c r="NWU5" s="11"/>
      <c r="NWV5" s="11"/>
      <c r="NWW5" s="11"/>
      <c r="NWX5" s="11"/>
      <c r="NWY5" s="11"/>
      <c r="NWZ5" s="11"/>
      <c r="NXA5" s="11"/>
      <c r="NXB5" s="11"/>
      <c r="NXC5" s="11"/>
      <c r="NXD5" s="11"/>
      <c r="NXE5" s="11"/>
      <c r="NXF5" s="11"/>
      <c r="NXG5" s="11"/>
      <c r="NXH5" s="11"/>
      <c r="NXI5" s="11"/>
      <c r="NXJ5" s="11"/>
      <c r="NXK5" s="11"/>
      <c r="NXL5" s="11"/>
      <c r="NXM5" s="11"/>
      <c r="NXN5" s="11"/>
      <c r="NXO5" s="11"/>
      <c r="NXP5" s="11"/>
      <c r="NXQ5" s="11"/>
      <c r="NXR5" s="11"/>
      <c r="NXS5" s="11"/>
      <c r="NXT5" s="11"/>
      <c r="NXU5" s="11"/>
      <c r="NXV5" s="11"/>
      <c r="NXW5" s="11"/>
      <c r="NXX5" s="11"/>
      <c r="NXY5" s="11"/>
      <c r="NXZ5" s="11"/>
      <c r="NYA5" s="11"/>
      <c r="NYB5" s="11"/>
      <c r="NYC5" s="11"/>
      <c r="NYD5" s="11"/>
      <c r="NYE5" s="11"/>
      <c r="NYF5" s="11"/>
      <c r="NYG5" s="11"/>
      <c r="NYH5" s="11"/>
      <c r="NYI5" s="11"/>
      <c r="NYJ5" s="11"/>
      <c r="NYK5" s="11"/>
      <c r="NYL5" s="11"/>
      <c r="NYM5" s="11"/>
      <c r="NYN5" s="11"/>
      <c r="NYO5" s="11"/>
      <c r="NYP5" s="11"/>
      <c r="NYQ5" s="11"/>
      <c r="NYR5" s="11"/>
      <c r="NYS5" s="11"/>
      <c r="NYT5" s="11"/>
      <c r="NYU5" s="11"/>
      <c r="NYV5" s="11"/>
      <c r="NYW5" s="11"/>
      <c r="NYX5" s="11"/>
      <c r="NYY5" s="11"/>
      <c r="NYZ5" s="11"/>
      <c r="NZA5" s="11"/>
      <c r="NZB5" s="11"/>
      <c r="NZC5" s="11"/>
      <c r="NZD5" s="11"/>
      <c r="NZE5" s="11"/>
      <c r="NZF5" s="11"/>
      <c r="NZG5" s="11"/>
      <c r="NZH5" s="11"/>
      <c r="NZI5" s="11"/>
      <c r="NZJ5" s="11"/>
      <c r="NZK5" s="11"/>
      <c r="NZL5" s="11"/>
      <c r="NZM5" s="11"/>
      <c r="NZN5" s="11"/>
      <c r="NZO5" s="11"/>
      <c r="NZP5" s="11"/>
      <c r="NZQ5" s="11"/>
      <c r="NZR5" s="11"/>
      <c r="NZS5" s="11"/>
      <c r="NZT5" s="11"/>
      <c r="NZU5" s="11"/>
      <c r="NZV5" s="11"/>
      <c r="NZW5" s="11"/>
      <c r="NZX5" s="11"/>
      <c r="NZY5" s="11"/>
      <c r="NZZ5" s="11"/>
      <c r="OAA5" s="11"/>
      <c r="OAB5" s="11"/>
      <c r="OAC5" s="11"/>
      <c r="OAD5" s="11"/>
      <c r="OAE5" s="11"/>
      <c r="OAF5" s="11"/>
      <c r="OAG5" s="11"/>
      <c r="OAH5" s="11"/>
      <c r="OAI5" s="11"/>
      <c r="OAJ5" s="11"/>
      <c r="OAK5" s="11"/>
      <c r="OAL5" s="11"/>
      <c r="OAM5" s="11"/>
      <c r="OAN5" s="11"/>
      <c r="OAO5" s="11"/>
      <c r="OAP5" s="11"/>
      <c r="OAQ5" s="11"/>
      <c r="OAR5" s="11"/>
      <c r="OAS5" s="11"/>
      <c r="OAT5" s="11"/>
      <c r="OAU5" s="11"/>
      <c r="OAV5" s="11"/>
      <c r="OAW5" s="11"/>
      <c r="OAX5" s="11"/>
      <c r="OAY5" s="11"/>
      <c r="OAZ5" s="11"/>
      <c r="OBA5" s="11"/>
      <c r="OBB5" s="11"/>
      <c r="OBC5" s="11"/>
      <c r="OBD5" s="11"/>
      <c r="OBE5" s="11"/>
      <c r="OBF5" s="11"/>
      <c r="OBG5" s="11"/>
      <c r="OBH5" s="11"/>
      <c r="OBI5" s="11"/>
      <c r="OBJ5" s="11"/>
      <c r="OBK5" s="11"/>
      <c r="OBL5" s="11"/>
      <c r="OBM5" s="11"/>
      <c r="OBN5" s="11"/>
      <c r="OBO5" s="11"/>
      <c r="OBP5" s="11"/>
      <c r="OBQ5" s="11"/>
      <c r="OBR5" s="11"/>
      <c r="OBS5" s="11"/>
      <c r="OBT5" s="11"/>
      <c r="OBU5" s="11"/>
      <c r="OBV5" s="11"/>
      <c r="OBW5" s="11"/>
      <c r="OBX5" s="11"/>
      <c r="OBY5" s="11"/>
      <c r="OBZ5" s="11"/>
      <c r="OCA5" s="11"/>
      <c r="OCB5" s="11"/>
      <c r="OCC5" s="11"/>
      <c r="OCD5" s="11"/>
      <c r="OCE5" s="11"/>
      <c r="OCF5" s="11"/>
      <c r="OCG5" s="11"/>
      <c r="OCH5" s="11"/>
      <c r="OCI5" s="11"/>
      <c r="OCJ5" s="11"/>
      <c r="OCK5" s="11"/>
      <c r="OCL5" s="11"/>
      <c r="OCM5" s="11"/>
      <c r="OCN5" s="11"/>
      <c r="OCO5" s="11"/>
      <c r="OCP5" s="11"/>
      <c r="OCQ5" s="11"/>
      <c r="OCR5" s="11"/>
      <c r="OCS5" s="11"/>
      <c r="OCT5" s="11"/>
      <c r="OCU5" s="11"/>
      <c r="OCV5" s="11"/>
      <c r="OCW5" s="11"/>
      <c r="OCX5" s="11"/>
      <c r="OCY5" s="11"/>
      <c r="OCZ5" s="11"/>
      <c r="ODA5" s="11"/>
      <c r="ODB5" s="11"/>
      <c r="ODC5" s="11"/>
      <c r="ODD5" s="11"/>
      <c r="ODE5" s="11"/>
      <c r="ODF5" s="11"/>
      <c r="ODG5" s="11"/>
      <c r="ODH5" s="11"/>
      <c r="ODI5" s="11"/>
      <c r="ODJ5" s="11"/>
      <c r="ODK5" s="11"/>
      <c r="ODL5" s="11"/>
      <c r="ODM5" s="11"/>
      <c r="ODN5" s="11"/>
      <c r="ODO5" s="11"/>
      <c r="ODP5" s="11"/>
      <c r="ODQ5" s="11"/>
      <c r="ODR5" s="11"/>
      <c r="ODS5" s="11"/>
      <c r="ODT5" s="11"/>
      <c r="ODU5" s="11"/>
      <c r="ODV5" s="11"/>
      <c r="ODW5" s="11"/>
      <c r="ODX5" s="11"/>
      <c r="ODY5" s="11"/>
      <c r="ODZ5" s="11"/>
      <c r="OEA5" s="11"/>
      <c r="OEB5" s="11"/>
      <c r="OEC5" s="11"/>
      <c r="OED5" s="11"/>
      <c r="OEE5" s="11"/>
      <c r="OEF5" s="11"/>
      <c r="OEG5" s="11"/>
      <c r="OEH5" s="11"/>
      <c r="OEI5" s="11"/>
      <c r="OEJ5" s="11"/>
      <c r="OEK5" s="11"/>
      <c r="OEL5" s="11"/>
      <c r="OEM5" s="11"/>
      <c r="OEN5" s="11"/>
      <c r="OEO5" s="11"/>
      <c r="OEP5" s="11"/>
      <c r="OEQ5" s="11"/>
      <c r="OER5" s="11"/>
      <c r="OES5" s="11"/>
      <c r="OET5" s="11"/>
      <c r="OEU5" s="11"/>
      <c r="OEV5" s="11"/>
      <c r="OEW5" s="11"/>
      <c r="OEX5" s="11"/>
      <c r="OEY5" s="11"/>
      <c r="OEZ5" s="11"/>
      <c r="OFA5" s="11"/>
      <c r="OFB5" s="11"/>
      <c r="OFC5" s="11"/>
      <c r="OFD5" s="11"/>
      <c r="OFE5" s="11"/>
      <c r="OFF5" s="11"/>
      <c r="OFG5" s="11"/>
      <c r="OFH5" s="11"/>
      <c r="OFI5" s="11"/>
      <c r="OFJ5" s="11"/>
      <c r="OFK5" s="11"/>
      <c r="OFL5" s="11"/>
      <c r="OFM5" s="11"/>
      <c r="OFN5" s="11"/>
      <c r="OFO5" s="11"/>
      <c r="OFP5" s="11"/>
      <c r="OFQ5" s="11"/>
      <c r="OFR5" s="11"/>
      <c r="OFS5" s="11"/>
      <c r="OFT5" s="11"/>
      <c r="OFU5" s="11"/>
      <c r="OFV5" s="11"/>
      <c r="OFW5" s="11"/>
      <c r="OFX5" s="11"/>
      <c r="OFY5" s="11"/>
      <c r="OFZ5" s="11"/>
      <c r="OGA5" s="11"/>
      <c r="OGB5" s="11"/>
      <c r="OGC5" s="11"/>
      <c r="OGD5" s="11"/>
      <c r="OGE5" s="11"/>
      <c r="OGF5" s="11"/>
      <c r="OGG5" s="11"/>
      <c r="OGH5" s="11"/>
      <c r="OGI5" s="11"/>
      <c r="OGJ5" s="11"/>
      <c r="OGK5" s="11"/>
      <c r="OGL5" s="11"/>
      <c r="OGM5" s="11"/>
      <c r="OGN5" s="11"/>
      <c r="OGO5" s="11"/>
      <c r="OGP5" s="11"/>
      <c r="OGQ5" s="11"/>
      <c r="OGR5" s="11"/>
      <c r="OGS5" s="11"/>
      <c r="OGT5" s="11"/>
      <c r="OGU5" s="11"/>
      <c r="OGV5" s="11"/>
      <c r="OGW5" s="11"/>
      <c r="OGX5" s="11"/>
      <c r="OGY5" s="11"/>
      <c r="OGZ5" s="11"/>
      <c r="OHA5" s="11"/>
      <c r="OHB5" s="11"/>
      <c r="OHC5" s="11"/>
      <c r="OHD5" s="11"/>
      <c r="OHE5" s="11"/>
      <c r="OHF5" s="11"/>
      <c r="OHG5" s="11"/>
      <c r="OHH5" s="11"/>
      <c r="OHI5" s="11"/>
      <c r="OHJ5" s="11"/>
      <c r="OHK5" s="11"/>
      <c r="OHL5" s="11"/>
      <c r="OHM5" s="11"/>
      <c r="OHN5" s="11"/>
      <c r="OHO5" s="11"/>
      <c r="OHP5" s="11"/>
      <c r="OHQ5" s="11"/>
      <c r="OHR5" s="11"/>
      <c r="OHS5" s="11"/>
      <c r="OHT5" s="11"/>
      <c r="OHU5" s="11"/>
      <c r="OHV5" s="11"/>
      <c r="OHW5" s="11"/>
      <c r="OHX5" s="11"/>
      <c r="OHY5" s="11"/>
      <c r="OHZ5" s="11"/>
      <c r="OIA5" s="11"/>
      <c r="OIB5" s="11"/>
      <c r="OIC5" s="11"/>
      <c r="OID5" s="11"/>
      <c r="OIE5" s="11"/>
      <c r="OIF5" s="11"/>
      <c r="OIG5" s="11"/>
      <c r="OIH5" s="11"/>
      <c r="OII5" s="11"/>
      <c r="OIJ5" s="11"/>
      <c r="OIK5" s="11"/>
      <c r="OIL5" s="11"/>
      <c r="OIM5" s="11"/>
      <c r="OIN5" s="11"/>
      <c r="OIO5" s="11"/>
      <c r="OIP5" s="11"/>
      <c r="OIQ5" s="11"/>
      <c r="OIR5" s="11"/>
      <c r="OIS5" s="11"/>
      <c r="OIT5" s="11"/>
      <c r="OIU5" s="11"/>
      <c r="OIV5" s="11"/>
      <c r="OIW5" s="11"/>
      <c r="OIX5" s="11"/>
      <c r="OIY5" s="11"/>
      <c r="OIZ5" s="11"/>
      <c r="OJA5" s="11"/>
      <c r="OJB5" s="11"/>
      <c r="OJC5" s="11"/>
      <c r="OJD5" s="11"/>
      <c r="OJE5" s="11"/>
      <c r="OJF5" s="11"/>
      <c r="OJG5" s="11"/>
      <c r="OJH5" s="11"/>
      <c r="OJI5" s="11"/>
      <c r="OJJ5" s="11"/>
      <c r="OJK5" s="11"/>
      <c r="OJL5" s="11"/>
      <c r="OJM5" s="11"/>
      <c r="OJN5" s="11"/>
      <c r="OJO5" s="11"/>
      <c r="OJP5" s="11"/>
      <c r="OJQ5" s="11"/>
      <c r="OJR5" s="11"/>
      <c r="OJS5" s="11"/>
      <c r="OJT5" s="11"/>
      <c r="OJU5" s="11"/>
      <c r="OJV5" s="11"/>
      <c r="OJW5" s="11"/>
      <c r="OJX5" s="11"/>
      <c r="OJY5" s="11"/>
      <c r="OJZ5" s="11"/>
      <c r="OKA5" s="11"/>
      <c r="OKB5" s="11"/>
      <c r="OKC5" s="11"/>
      <c r="OKD5" s="11"/>
      <c r="OKE5" s="11"/>
      <c r="OKF5" s="11"/>
      <c r="OKG5" s="11"/>
      <c r="OKH5" s="11"/>
      <c r="OKI5" s="11"/>
      <c r="OKJ5" s="11"/>
      <c r="OKK5" s="11"/>
      <c r="OKL5" s="11"/>
      <c r="OKM5" s="11"/>
      <c r="OKN5" s="11"/>
      <c r="OKO5" s="11"/>
      <c r="OKP5" s="11"/>
      <c r="OKQ5" s="11"/>
      <c r="OKR5" s="11"/>
      <c r="OKS5" s="11"/>
      <c r="OKT5" s="11"/>
      <c r="OKU5" s="11"/>
      <c r="OKV5" s="11"/>
      <c r="OKW5" s="11"/>
      <c r="OKX5" s="11"/>
      <c r="OKY5" s="11"/>
      <c r="OKZ5" s="11"/>
      <c r="OLA5" s="11"/>
      <c r="OLB5" s="11"/>
      <c r="OLC5" s="11"/>
      <c r="OLD5" s="11"/>
      <c r="OLE5" s="11"/>
      <c r="OLF5" s="11"/>
      <c r="OLG5" s="11"/>
      <c r="OLH5" s="11"/>
      <c r="OLI5" s="11"/>
      <c r="OLJ5" s="11"/>
      <c r="OLK5" s="11"/>
      <c r="OLL5" s="11"/>
      <c r="OLM5" s="11"/>
      <c r="OLN5" s="11"/>
      <c r="OLO5" s="11"/>
      <c r="OLP5" s="11"/>
      <c r="OLQ5" s="11"/>
      <c r="OLR5" s="11"/>
      <c r="OLS5" s="11"/>
      <c r="OLT5" s="11"/>
      <c r="OLU5" s="11"/>
      <c r="OLV5" s="11"/>
      <c r="OLW5" s="11"/>
      <c r="OLX5" s="11"/>
      <c r="OLY5" s="11"/>
      <c r="OLZ5" s="11"/>
      <c r="OMA5" s="11"/>
      <c r="OMB5" s="11"/>
      <c r="OMC5" s="11"/>
      <c r="OMD5" s="11"/>
      <c r="OME5" s="11"/>
      <c r="OMF5" s="11"/>
      <c r="OMG5" s="11"/>
      <c r="OMH5" s="11"/>
      <c r="OMI5" s="11"/>
      <c r="OMJ5" s="11"/>
      <c r="OMK5" s="11"/>
      <c r="OML5" s="11"/>
      <c r="OMM5" s="11"/>
      <c r="OMN5" s="11"/>
      <c r="OMO5" s="11"/>
      <c r="OMP5" s="11"/>
      <c r="OMQ5" s="11"/>
      <c r="OMR5" s="11"/>
      <c r="OMS5" s="11"/>
      <c r="OMT5" s="11"/>
      <c r="OMU5" s="11"/>
      <c r="OMV5" s="11"/>
      <c r="OMW5" s="11"/>
      <c r="OMX5" s="11"/>
      <c r="OMY5" s="11"/>
      <c r="OMZ5" s="11"/>
      <c r="ONA5" s="11"/>
      <c r="ONB5" s="11"/>
      <c r="ONC5" s="11"/>
      <c r="OND5" s="11"/>
      <c r="ONE5" s="11"/>
      <c r="ONF5" s="11"/>
      <c r="ONG5" s="11"/>
      <c r="ONH5" s="11"/>
      <c r="ONI5" s="11"/>
      <c r="ONJ5" s="11"/>
      <c r="ONK5" s="11"/>
      <c r="ONL5" s="11"/>
      <c r="ONM5" s="11"/>
      <c r="ONN5" s="11"/>
      <c r="ONO5" s="11"/>
      <c r="ONP5" s="11"/>
      <c r="ONQ5" s="11"/>
      <c r="ONR5" s="11"/>
      <c r="ONS5" s="11"/>
      <c r="ONT5" s="11"/>
      <c r="ONU5" s="11"/>
      <c r="ONV5" s="11"/>
      <c r="ONW5" s="11"/>
      <c r="ONX5" s="11"/>
      <c r="ONY5" s="11"/>
      <c r="ONZ5" s="11"/>
      <c r="OOA5" s="11"/>
      <c r="OOB5" s="11"/>
      <c r="OOC5" s="11"/>
      <c r="OOD5" s="11"/>
      <c r="OOE5" s="11"/>
      <c r="OOF5" s="11"/>
      <c r="OOG5" s="11"/>
      <c r="OOH5" s="11"/>
      <c r="OOI5" s="11"/>
      <c r="OOJ5" s="11"/>
      <c r="OOK5" s="11"/>
      <c r="OOL5" s="11"/>
      <c r="OOM5" s="11"/>
      <c r="OON5" s="11"/>
      <c r="OOO5" s="11"/>
      <c r="OOP5" s="11"/>
      <c r="OOQ5" s="11"/>
      <c r="OOR5" s="11"/>
      <c r="OOS5" s="11"/>
      <c r="OOT5" s="11"/>
      <c r="OOU5" s="11"/>
      <c r="OOV5" s="11"/>
      <c r="OOW5" s="11"/>
      <c r="OOX5" s="11"/>
      <c r="OOY5" s="11"/>
      <c r="OOZ5" s="11"/>
      <c r="OPA5" s="11"/>
      <c r="OPB5" s="11"/>
      <c r="OPC5" s="11"/>
      <c r="OPD5" s="11"/>
      <c r="OPE5" s="11"/>
      <c r="OPF5" s="11"/>
      <c r="OPG5" s="11"/>
      <c r="OPH5" s="11"/>
      <c r="OPI5" s="11"/>
      <c r="OPJ5" s="11"/>
      <c r="OPK5" s="11"/>
      <c r="OPL5" s="11"/>
      <c r="OPM5" s="11"/>
      <c r="OPN5" s="11"/>
      <c r="OPO5" s="11"/>
      <c r="OPP5" s="11"/>
      <c r="OPQ5" s="11"/>
      <c r="OPR5" s="11"/>
      <c r="OPS5" s="11"/>
      <c r="OPT5" s="11"/>
      <c r="OPU5" s="11"/>
      <c r="OPV5" s="11"/>
      <c r="OPW5" s="11"/>
      <c r="OPX5" s="11"/>
      <c r="OPY5" s="11"/>
      <c r="OPZ5" s="11"/>
      <c r="OQA5" s="11"/>
      <c r="OQB5" s="11"/>
      <c r="OQC5" s="11"/>
      <c r="OQD5" s="11"/>
      <c r="OQE5" s="11"/>
      <c r="OQF5" s="11"/>
      <c r="OQG5" s="11"/>
      <c r="OQH5" s="11"/>
      <c r="OQI5" s="11"/>
      <c r="OQJ5" s="11"/>
      <c r="OQK5" s="11"/>
      <c r="OQL5" s="11"/>
      <c r="OQM5" s="11"/>
      <c r="OQN5" s="11"/>
      <c r="OQO5" s="11"/>
      <c r="OQP5" s="11"/>
      <c r="OQQ5" s="11"/>
      <c r="OQR5" s="11"/>
      <c r="OQS5" s="11"/>
      <c r="OQT5" s="11"/>
      <c r="OQU5" s="11"/>
      <c r="OQV5" s="11"/>
      <c r="OQW5" s="11"/>
      <c r="OQX5" s="11"/>
      <c r="OQY5" s="11"/>
      <c r="OQZ5" s="11"/>
      <c r="ORA5" s="11"/>
      <c r="ORB5" s="11"/>
      <c r="ORC5" s="11"/>
      <c r="ORD5" s="11"/>
      <c r="ORE5" s="11"/>
      <c r="ORF5" s="11"/>
      <c r="ORG5" s="11"/>
      <c r="ORH5" s="11"/>
      <c r="ORI5" s="11"/>
      <c r="ORJ5" s="11"/>
      <c r="ORK5" s="11"/>
      <c r="ORL5" s="11"/>
      <c r="ORM5" s="11"/>
      <c r="ORN5" s="11"/>
      <c r="ORO5" s="11"/>
      <c r="ORP5" s="11"/>
      <c r="ORQ5" s="11"/>
      <c r="ORR5" s="11"/>
      <c r="ORS5" s="11"/>
      <c r="ORT5" s="11"/>
      <c r="ORU5" s="11"/>
      <c r="ORV5" s="11"/>
      <c r="ORW5" s="11"/>
      <c r="ORX5" s="11"/>
      <c r="ORY5" s="11"/>
      <c r="ORZ5" s="11"/>
      <c r="OSA5" s="11"/>
      <c r="OSB5" s="11"/>
      <c r="OSC5" s="11"/>
      <c r="OSD5" s="11"/>
      <c r="OSE5" s="11"/>
      <c r="OSF5" s="11"/>
      <c r="OSG5" s="11"/>
      <c r="OSH5" s="11"/>
      <c r="OSI5" s="11"/>
      <c r="OSJ5" s="11"/>
      <c r="OSK5" s="11"/>
      <c r="OSL5" s="11"/>
      <c r="OSM5" s="11"/>
      <c r="OSN5" s="11"/>
      <c r="OSO5" s="11"/>
      <c r="OSP5" s="11"/>
      <c r="OSQ5" s="11"/>
      <c r="OSR5" s="11"/>
      <c r="OSS5" s="11"/>
      <c r="OST5" s="11"/>
      <c r="OSU5" s="11"/>
      <c r="OSV5" s="11"/>
      <c r="OSW5" s="11"/>
      <c r="OSX5" s="11"/>
      <c r="OSY5" s="11"/>
      <c r="OSZ5" s="11"/>
      <c r="OTA5" s="11"/>
      <c r="OTB5" s="11"/>
      <c r="OTC5" s="11"/>
      <c r="OTD5" s="11"/>
      <c r="OTE5" s="11"/>
      <c r="OTF5" s="11"/>
      <c r="OTG5" s="11"/>
      <c r="OTH5" s="11"/>
      <c r="OTI5" s="11"/>
      <c r="OTJ5" s="11"/>
      <c r="OTK5" s="11"/>
      <c r="OTL5" s="11"/>
      <c r="OTM5" s="11"/>
      <c r="OTN5" s="11"/>
      <c r="OTO5" s="11"/>
      <c r="OTP5" s="11"/>
      <c r="OTQ5" s="11"/>
      <c r="OTR5" s="11"/>
      <c r="OTS5" s="11"/>
      <c r="OTT5" s="11"/>
      <c r="OTU5" s="11"/>
      <c r="OTV5" s="11"/>
      <c r="OTW5" s="11"/>
      <c r="OTX5" s="11"/>
      <c r="OTY5" s="11"/>
      <c r="OTZ5" s="11"/>
      <c r="OUA5" s="11"/>
      <c r="OUB5" s="11"/>
      <c r="OUC5" s="11"/>
      <c r="OUD5" s="11"/>
      <c r="OUE5" s="11"/>
      <c r="OUF5" s="11"/>
      <c r="OUG5" s="11"/>
      <c r="OUH5" s="11"/>
      <c r="OUI5" s="11"/>
      <c r="OUJ5" s="11"/>
      <c r="OUK5" s="11"/>
      <c r="OUL5" s="11"/>
      <c r="OUM5" s="11"/>
      <c r="OUN5" s="11"/>
      <c r="OUO5" s="11"/>
      <c r="OUP5" s="11"/>
      <c r="OUQ5" s="11"/>
      <c r="OUR5" s="11"/>
      <c r="OUS5" s="11"/>
      <c r="OUT5" s="11"/>
      <c r="OUU5" s="11"/>
      <c r="OUV5" s="11"/>
      <c r="OUW5" s="11"/>
      <c r="OUX5" s="11"/>
      <c r="OUY5" s="11"/>
      <c r="OUZ5" s="11"/>
      <c r="OVA5" s="11"/>
      <c r="OVB5" s="11"/>
      <c r="OVC5" s="11"/>
      <c r="OVD5" s="11"/>
      <c r="OVE5" s="11"/>
      <c r="OVF5" s="11"/>
      <c r="OVG5" s="11"/>
      <c r="OVH5" s="11"/>
      <c r="OVI5" s="11"/>
      <c r="OVJ5" s="11"/>
      <c r="OVK5" s="11"/>
      <c r="OVL5" s="11"/>
      <c r="OVM5" s="11"/>
      <c r="OVN5" s="11"/>
      <c r="OVO5" s="11"/>
      <c r="OVP5" s="11"/>
      <c r="OVQ5" s="11"/>
      <c r="OVR5" s="11"/>
      <c r="OVS5" s="11"/>
      <c r="OVT5" s="11"/>
      <c r="OVU5" s="11"/>
      <c r="OVV5" s="11"/>
      <c r="OVW5" s="11"/>
      <c r="OVX5" s="11"/>
      <c r="OVY5" s="11"/>
      <c r="OVZ5" s="11"/>
      <c r="OWA5" s="11"/>
      <c r="OWB5" s="11"/>
      <c r="OWC5" s="11"/>
      <c r="OWD5" s="11"/>
      <c r="OWE5" s="11"/>
      <c r="OWF5" s="11"/>
      <c r="OWG5" s="11"/>
      <c r="OWH5" s="11"/>
      <c r="OWI5" s="11"/>
      <c r="OWJ5" s="11"/>
      <c r="OWK5" s="11"/>
      <c r="OWL5" s="11"/>
      <c r="OWM5" s="11"/>
      <c r="OWN5" s="11"/>
      <c r="OWO5" s="11"/>
      <c r="OWP5" s="11"/>
      <c r="OWQ5" s="11"/>
      <c r="OWR5" s="11"/>
      <c r="OWS5" s="11"/>
      <c r="OWT5" s="11"/>
      <c r="OWU5" s="11"/>
      <c r="OWV5" s="11"/>
      <c r="OWW5" s="11"/>
      <c r="OWX5" s="11"/>
      <c r="OWY5" s="11"/>
      <c r="OWZ5" s="11"/>
      <c r="OXA5" s="11"/>
      <c r="OXB5" s="11"/>
      <c r="OXC5" s="11"/>
      <c r="OXD5" s="11"/>
      <c r="OXE5" s="11"/>
      <c r="OXF5" s="11"/>
      <c r="OXG5" s="11"/>
      <c r="OXH5" s="11"/>
      <c r="OXI5" s="11"/>
      <c r="OXJ5" s="11"/>
      <c r="OXK5" s="11"/>
      <c r="OXL5" s="11"/>
      <c r="OXM5" s="11"/>
      <c r="OXN5" s="11"/>
      <c r="OXO5" s="11"/>
      <c r="OXP5" s="11"/>
      <c r="OXQ5" s="11"/>
      <c r="OXR5" s="11"/>
      <c r="OXS5" s="11"/>
      <c r="OXT5" s="11"/>
      <c r="OXU5" s="11"/>
      <c r="OXV5" s="11"/>
      <c r="OXW5" s="11"/>
      <c r="OXX5" s="11"/>
      <c r="OXY5" s="11"/>
      <c r="OXZ5" s="11"/>
      <c r="OYA5" s="11"/>
      <c r="OYB5" s="11"/>
      <c r="OYC5" s="11"/>
      <c r="OYD5" s="11"/>
      <c r="OYE5" s="11"/>
      <c r="OYF5" s="11"/>
      <c r="OYG5" s="11"/>
      <c r="OYH5" s="11"/>
      <c r="OYI5" s="11"/>
      <c r="OYJ5" s="11"/>
      <c r="OYK5" s="11"/>
      <c r="OYL5" s="11"/>
      <c r="OYM5" s="11"/>
      <c r="OYN5" s="11"/>
      <c r="OYO5" s="11"/>
      <c r="OYP5" s="11"/>
      <c r="OYQ5" s="11"/>
      <c r="OYR5" s="11"/>
      <c r="OYS5" s="11"/>
      <c r="OYT5" s="11"/>
      <c r="OYU5" s="11"/>
      <c r="OYV5" s="11"/>
      <c r="OYW5" s="11"/>
      <c r="OYX5" s="11"/>
      <c r="OYY5" s="11"/>
      <c r="OYZ5" s="11"/>
      <c r="OZA5" s="11"/>
      <c r="OZB5" s="11"/>
      <c r="OZC5" s="11"/>
      <c r="OZD5" s="11"/>
      <c r="OZE5" s="11"/>
      <c r="OZF5" s="11"/>
      <c r="OZG5" s="11"/>
      <c r="OZH5" s="11"/>
      <c r="OZI5" s="11"/>
      <c r="OZJ5" s="11"/>
      <c r="OZK5" s="11"/>
      <c r="OZL5" s="11"/>
      <c r="OZM5" s="11"/>
      <c r="OZN5" s="11"/>
      <c r="OZO5" s="11"/>
      <c r="OZP5" s="11"/>
      <c r="OZQ5" s="11"/>
      <c r="OZR5" s="11"/>
      <c r="OZS5" s="11"/>
      <c r="OZT5" s="11"/>
      <c r="OZU5" s="11"/>
      <c r="OZV5" s="11"/>
      <c r="OZW5" s="11"/>
      <c r="OZX5" s="11"/>
      <c r="OZY5" s="11"/>
      <c r="OZZ5" s="11"/>
      <c r="PAA5" s="11"/>
      <c r="PAB5" s="11"/>
      <c r="PAC5" s="11"/>
      <c r="PAD5" s="11"/>
      <c r="PAE5" s="11"/>
      <c r="PAF5" s="11"/>
      <c r="PAG5" s="11"/>
      <c r="PAH5" s="11"/>
      <c r="PAI5" s="11"/>
      <c r="PAJ5" s="11"/>
      <c r="PAK5" s="11"/>
      <c r="PAL5" s="11"/>
      <c r="PAM5" s="11"/>
      <c r="PAN5" s="11"/>
      <c r="PAO5" s="11"/>
      <c r="PAP5" s="11"/>
      <c r="PAQ5" s="11"/>
      <c r="PAR5" s="11"/>
      <c r="PAS5" s="11"/>
      <c r="PAT5" s="11"/>
      <c r="PAU5" s="11"/>
      <c r="PAV5" s="11"/>
      <c r="PAW5" s="11"/>
      <c r="PAX5" s="11"/>
      <c r="PAY5" s="11"/>
      <c r="PAZ5" s="11"/>
      <c r="PBA5" s="11"/>
      <c r="PBB5" s="11"/>
      <c r="PBC5" s="11"/>
      <c r="PBD5" s="11"/>
      <c r="PBE5" s="11"/>
      <c r="PBF5" s="11"/>
      <c r="PBG5" s="11"/>
      <c r="PBH5" s="11"/>
      <c r="PBI5" s="11"/>
      <c r="PBJ5" s="11"/>
      <c r="PBK5" s="11"/>
      <c r="PBL5" s="11"/>
      <c r="PBM5" s="11"/>
      <c r="PBN5" s="11"/>
      <c r="PBO5" s="11"/>
      <c r="PBP5" s="11"/>
      <c r="PBQ5" s="11"/>
      <c r="PBR5" s="11"/>
      <c r="PBS5" s="11"/>
      <c r="PBT5" s="11"/>
      <c r="PBU5" s="11"/>
      <c r="PBV5" s="11"/>
      <c r="PBW5" s="11"/>
      <c r="PBX5" s="11"/>
      <c r="PBY5" s="11"/>
      <c r="PBZ5" s="11"/>
      <c r="PCA5" s="11"/>
      <c r="PCB5" s="11"/>
      <c r="PCC5" s="11"/>
      <c r="PCD5" s="11"/>
      <c r="PCE5" s="11"/>
      <c r="PCF5" s="11"/>
      <c r="PCG5" s="11"/>
      <c r="PCH5" s="11"/>
      <c r="PCI5" s="11"/>
      <c r="PCJ5" s="11"/>
      <c r="PCK5" s="11"/>
      <c r="PCL5" s="11"/>
      <c r="PCM5" s="11"/>
      <c r="PCN5" s="11"/>
      <c r="PCO5" s="11"/>
      <c r="PCP5" s="11"/>
      <c r="PCQ5" s="11"/>
      <c r="PCR5" s="11"/>
      <c r="PCS5" s="11"/>
      <c r="PCT5" s="11"/>
      <c r="PCU5" s="11"/>
      <c r="PCV5" s="11"/>
      <c r="PCW5" s="11"/>
      <c r="PCX5" s="11"/>
      <c r="PCY5" s="11"/>
      <c r="PCZ5" s="11"/>
      <c r="PDA5" s="11"/>
      <c r="PDB5" s="11"/>
      <c r="PDC5" s="11"/>
      <c r="PDD5" s="11"/>
      <c r="PDE5" s="11"/>
      <c r="PDF5" s="11"/>
      <c r="PDG5" s="11"/>
      <c r="PDH5" s="11"/>
      <c r="PDI5" s="11"/>
      <c r="PDJ5" s="11"/>
      <c r="PDK5" s="11"/>
      <c r="PDL5" s="11"/>
      <c r="PDM5" s="11"/>
      <c r="PDN5" s="11"/>
      <c r="PDO5" s="11"/>
      <c r="PDP5" s="11"/>
      <c r="PDQ5" s="11"/>
      <c r="PDR5" s="11"/>
      <c r="PDS5" s="11"/>
      <c r="PDT5" s="11"/>
      <c r="PDU5" s="11"/>
      <c r="PDV5" s="11"/>
      <c r="PDW5" s="11"/>
      <c r="PDX5" s="11"/>
      <c r="PDY5" s="11"/>
      <c r="PDZ5" s="11"/>
      <c r="PEA5" s="11"/>
      <c r="PEB5" s="11"/>
      <c r="PEC5" s="11"/>
      <c r="PED5" s="11"/>
      <c r="PEE5" s="11"/>
      <c r="PEF5" s="11"/>
      <c r="PEG5" s="11"/>
      <c r="PEH5" s="11"/>
      <c r="PEI5" s="11"/>
      <c r="PEJ5" s="11"/>
      <c r="PEK5" s="11"/>
      <c r="PEL5" s="11"/>
      <c r="PEM5" s="11"/>
      <c r="PEN5" s="11"/>
      <c r="PEO5" s="11"/>
      <c r="PEP5" s="11"/>
      <c r="PEQ5" s="11"/>
      <c r="PER5" s="11"/>
      <c r="PES5" s="11"/>
      <c r="PET5" s="11"/>
      <c r="PEU5" s="11"/>
      <c r="PEV5" s="11"/>
      <c r="PEW5" s="11"/>
      <c r="PEX5" s="11"/>
      <c r="PEY5" s="11"/>
      <c r="PEZ5" s="11"/>
      <c r="PFA5" s="11"/>
      <c r="PFB5" s="11"/>
      <c r="PFC5" s="11"/>
      <c r="PFD5" s="11"/>
      <c r="PFE5" s="11"/>
      <c r="PFF5" s="11"/>
      <c r="PFG5" s="11"/>
      <c r="PFH5" s="11"/>
      <c r="PFI5" s="11"/>
      <c r="PFJ5" s="11"/>
      <c r="PFK5" s="11"/>
      <c r="PFL5" s="11"/>
      <c r="PFM5" s="11"/>
      <c r="PFN5" s="11"/>
      <c r="PFO5" s="11"/>
      <c r="PFP5" s="11"/>
      <c r="PFQ5" s="11"/>
      <c r="PFR5" s="11"/>
      <c r="PFS5" s="11"/>
      <c r="PFT5" s="11"/>
      <c r="PFU5" s="11"/>
      <c r="PFV5" s="11"/>
      <c r="PFW5" s="11"/>
      <c r="PFX5" s="11"/>
      <c r="PFY5" s="11"/>
      <c r="PFZ5" s="11"/>
      <c r="PGA5" s="11"/>
      <c r="PGB5" s="11"/>
      <c r="PGC5" s="11"/>
      <c r="PGD5" s="11"/>
      <c r="PGE5" s="11"/>
      <c r="PGF5" s="11"/>
      <c r="PGG5" s="11"/>
      <c r="PGH5" s="11"/>
      <c r="PGI5" s="11"/>
      <c r="PGJ5" s="11"/>
      <c r="PGK5" s="11"/>
      <c r="PGL5" s="11"/>
      <c r="PGM5" s="11"/>
      <c r="PGN5" s="11"/>
      <c r="PGO5" s="11"/>
      <c r="PGP5" s="11"/>
      <c r="PGQ5" s="11"/>
      <c r="PGR5" s="11"/>
      <c r="PGS5" s="11"/>
      <c r="PGT5" s="11"/>
      <c r="PGU5" s="11"/>
      <c r="PGV5" s="11"/>
      <c r="PGW5" s="11"/>
      <c r="PGX5" s="11"/>
      <c r="PGY5" s="11"/>
      <c r="PGZ5" s="11"/>
      <c r="PHA5" s="11"/>
      <c r="PHB5" s="11"/>
      <c r="PHC5" s="11"/>
      <c r="PHD5" s="11"/>
      <c r="PHE5" s="11"/>
      <c r="PHF5" s="11"/>
      <c r="PHG5" s="11"/>
      <c r="PHH5" s="11"/>
      <c r="PHI5" s="11"/>
      <c r="PHJ5" s="11"/>
      <c r="PHK5" s="11"/>
      <c r="PHL5" s="11"/>
      <c r="PHM5" s="11"/>
      <c r="PHN5" s="11"/>
      <c r="PHO5" s="11"/>
      <c r="PHP5" s="11"/>
      <c r="PHQ5" s="11"/>
      <c r="PHR5" s="11"/>
      <c r="PHS5" s="11"/>
      <c r="PHT5" s="11"/>
      <c r="PHU5" s="11"/>
      <c r="PHV5" s="11"/>
      <c r="PHW5" s="11"/>
      <c r="PHX5" s="11"/>
      <c r="PHY5" s="11"/>
      <c r="PHZ5" s="11"/>
      <c r="PIA5" s="11"/>
      <c r="PIB5" s="11"/>
      <c r="PIC5" s="11"/>
      <c r="PID5" s="11"/>
      <c r="PIE5" s="11"/>
      <c r="PIF5" s="11"/>
      <c r="PIG5" s="11"/>
      <c r="PIH5" s="11"/>
      <c r="PII5" s="11"/>
      <c r="PIJ5" s="11"/>
      <c r="PIK5" s="11"/>
      <c r="PIL5" s="11"/>
      <c r="PIM5" s="11"/>
      <c r="PIN5" s="11"/>
      <c r="PIO5" s="11"/>
      <c r="PIP5" s="11"/>
      <c r="PIQ5" s="11"/>
      <c r="PIR5" s="11"/>
      <c r="PIS5" s="11"/>
      <c r="PIT5" s="11"/>
      <c r="PIU5" s="11"/>
      <c r="PIV5" s="11"/>
      <c r="PIW5" s="11"/>
      <c r="PIX5" s="11"/>
      <c r="PIY5" s="11"/>
      <c r="PIZ5" s="11"/>
      <c r="PJA5" s="11"/>
      <c r="PJB5" s="11"/>
      <c r="PJC5" s="11"/>
      <c r="PJD5" s="11"/>
      <c r="PJE5" s="11"/>
      <c r="PJF5" s="11"/>
      <c r="PJG5" s="11"/>
      <c r="PJH5" s="11"/>
      <c r="PJI5" s="11"/>
      <c r="PJJ5" s="11"/>
      <c r="PJK5" s="11"/>
      <c r="PJL5" s="11"/>
      <c r="PJM5" s="11"/>
      <c r="PJN5" s="11"/>
      <c r="PJO5" s="11"/>
      <c r="PJP5" s="11"/>
      <c r="PJQ5" s="11"/>
      <c r="PJR5" s="11"/>
      <c r="PJS5" s="11"/>
      <c r="PJT5" s="11"/>
      <c r="PJU5" s="11"/>
      <c r="PJV5" s="11"/>
      <c r="PJW5" s="11"/>
      <c r="PJX5" s="11"/>
      <c r="PJY5" s="11"/>
      <c r="PJZ5" s="11"/>
      <c r="PKA5" s="11"/>
      <c r="PKB5" s="11"/>
      <c r="PKC5" s="11"/>
      <c r="PKD5" s="11"/>
      <c r="PKE5" s="11"/>
      <c r="PKF5" s="11"/>
      <c r="PKG5" s="11"/>
      <c r="PKH5" s="11"/>
      <c r="PKI5" s="11"/>
      <c r="PKJ5" s="11"/>
      <c r="PKK5" s="11"/>
      <c r="PKL5" s="11"/>
      <c r="PKM5" s="11"/>
      <c r="PKN5" s="11"/>
      <c r="PKO5" s="11"/>
      <c r="PKP5" s="11"/>
      <c r="PKQ5" s="11"/>
      <c r="PKR5" s="11"/>
      <c r="PKS5" s="11"/>
      <c r="PKT5" s="11"/>
      <c r="PKU5" s="11"/>
      <c r="PKV5" s="11"/>
      <c r="PKW5" s="11"/>
      <c r="PKX5" s="11"/>
      <c r="PKY5" s="11"/>
      <c r="PKZ5" s="11"/>
      <c r="PLA5" s="11"/>
      <c r="PLB5" s="11"/>
      <c r="PLC5" s="11"/>
      <c r="PLD5" s="11"/>
      <c r="PLE5" s="11"/>
      <c r="PLF5" s="11"/>
      <c r="PLG5" s="11"/>
      <c r="PLH5" s="11"/>
      <c r="PLI5" s="11"/>
      <c r="PLJ5" s="11"/>
      <c r="PLK5" s="11"/>
      <c r="PLL5" s="11"/>
      <c r="PLM5" s="11"/>
      <c r="PLN5" s="11"/>
      <c r="PLO5" s="11"/>
      <c r="PLP5" s="11"/>
      <c r="PLQ5" s="11"/>
      <c r="PLR5" s="11"/>
      <c r="PLS5" s="11"/>
      <c r="PLT5" s="11"/>
      <c r="PLU5" s="11"/>
      <c r="PLV5" s="11"/>
      <c r="PLW5" s="11"/>
      <c r="PLX5" s="11"/>
      <c r="PLY5" s="11"/>
      <c r="PLZ5" s="11"/>
      <c r="PMA5" s="11"/>
      <c r="PMB5" s="11"/>
      <c r="PMC5" s="11"/>
      <c r="PMD5" s="11"/>
      <c r="PME5" s="11"/>
      <c r="PMF5" s="11"/>
      <c r="PMG5" s="11"/>
      <c r="PMH5" s="11"/>
      <c r="PMI5" s="11"/>
      <c r="PMJ5" s="11"/>
      <c r="PMK5" s="11"/>
      <c r="PML5" s="11"/>
      <c r="PMM5" s="11"/>
      <c r="PMN5" s="11"/>
      <c r="PMO5" s="11"/>
      <c r="PMP5" s="11"/>
      <c r="PMQ5" s="11"/>
      <c r="PMR5" s="11"/>
      <c r="PMS5" s="11"/>
      <c r="PMT5" s="11"/>
      <c r="PMU5" s="11"/>
      <c r="PMV5" s="11"/>
      <c r="PMW5" s="11"/>
      <c r="PMX5" s="11"/>
      <c r="PMY5" s="11"/>
      <c r="PMZ5" s="11"/>
      <c r="PNA5" s="11"/>
      <c r="PNB5" s="11"/>
      <c r="PNC5" s="11"/>
      <c r="PND5" s="11"/>
      <c r="PNE5" s="11"/>
      <c r="PNF5" s="11"/>
      <c r="PNG5" s="11"/>
      <c r="PNH5" s="11"/>
      <c r="PNI5" s="11"/>
      <c r="PNJ5" s="11"/>
      <c r="PNK5" s="11"/>
      <c r="PNL5" s="11"/>
      <c r="PNM5" s="11"/>
      <c r="PNN5" s="11"/>
      <c r="PNO5" s="11"/>
      <c r="PNP5" s="11"/>
      <c r="PNQ5" s="11"/>
      <c r="PNR5" s="11"/>
      <c r="PNS5" s="11"/>
      <c r="PNT5" s="11"/>
      <c r="PNU5" s="11"/>
      <c r="PNV5" s="11"/>
      <c r="PNW5" s="11"/>
      <c r="PNX5" s="11"/>
      <c r="PNY5" s="11"/>
      <c r="PNZ5" s="11"/>
      <c r="POA5" s="11"/>
      <c r="POB5" s="11"/>
      <c r="POC5" s="11"/>
      <c r="POD5" s="11"/>
      <c r="POE5" s="11"/>
      <c r="POF5" s="11"/>
      <c r="POG5" s="11"/>
      <c r="POH5" s="11"/>
      <c r="POI5" s="11"/>
      <c r="POJ5" s="11"/>
      <c r="POK5" s="11"/>
      <c r="POL5" s="11"/>
      <c r="POM5" s="11"/>
      <c r="PON5" s="11"/>
      <c r="POO5" s="11"/>
      <c r="POP5" s="11"/>
      <c r="POQ5" s="11"/>
      <c r="POR5" s="11"/>
      <c r="POS5" s="11"/>
      <c r="POT5" s="11"/>
      <c r="POU5" s="11"/>
      <c r="POV5" s="11"/>
      <c r="POW5" s="11"/>
      <c r="POX5" s="11"/>
      <c r="POY5" s="11"/>
      <c r="POZ5" s="11"/>
      <c r="PPA5" s="11"/>
      <c r="PPB5" s="11"/>
      <c r="PPC5" s="11"/>
      <c r="PPD5" s="11"/>
      <c r="PPE5" s="11"/>
      <c r="PPF5" s="11"/>
      <c r="PPG5" s="11"/>
      <c r="PPH5" s="11"/>
      <c r="PPI5" s="11"/>
      <c r="PPJ5" s="11"/>
      <c r="PPK5" s="11"/>
      <c r="PPL5" s="11"/>
      <c r="PPM5" s="11"/>
      <c r="PPN5" s="11"/>
      <c r="PPO5" s="11"/>
      <c r="PPP5" s="11"/>
      <c r="PPQ5" s="11"/>
      <c r="PPR5" s="11"/>
      <c r="PPS5" s="11"/>
      <c r="PPT5" s="11"/>
      <c r="PPU5" s="11"/>
      <c r="PPV5" s="11"/>
      <c r="PPW5" s="11"/>
      <c r="PPX5" s="11"/>
      <c r="PPY5" s="11"/>
      <c r="PPZ5" s="11"/>
      <c r="PQA5" s="11"/>
      <c r="PQB5" s="11"/>
      <c r="PQC5" s="11"/>
      <c r="PQD5" s="11"/>
      <c r="PQE5" s="11"/>
      <c r="PQF5" s="11"/>
      <c r="PQG5" s="11"/>
      <c r="PQH5" s="11"/>
      <c r="PQI5" s="11"/>
      <c r="PQJ5" s="11"/>
      <c r="PQK5" s="11"/>
      <c r="PQL5" s="11"/>
      <c r="PQM5" s="11"/>
      <c r="PQN5" s="11"/>
      <c r="PQO5" s="11"/>
      <c r="PQP5" s="11"/>
      <c r="PQQ5" s="11"/>
      <c r="PQR5" s="11"/>
      <c r="PQS5" s="11"/>
      <c r="PQT5" s="11"/>
      <c r="PQU5" s="11"/>
      <c r="PQV5" s="11"/>
      <c r="PQW5" s="11"/>
      <c r="PQX5" s="11"/>
      <c r="PQY5" s="11"/>
      <c r="PQZ5" s="11"/>
      <c r="PRA5" s="11"/>
      <c r="PRB5" s="11"/>
      <c r="PRC5" s="11"/>
      <c r="PRD5" s="11"/>
      <c r="PRE5" s="11"/>
      <c r="PRF5" s="11"/>
      <c r="PRG5" s="11"/>
      <c r="PRH5" s="11"/>
      <c r="PRI5" s="11"/>
      <c r="PRJ5" s="11"/>
      <c r="PRK5" s="11"/>
      <c r="PRL5" s="11"/>
      <c r="PRM5" s="11"/>
      <c r="PRN5" s="11"/>
      <c r="PRO5" s="11"/>
      <c r="PRP5" s="11"/>
      <c r="PRQ5" s="11"/>
      <c r="PRR5" s="11"/>
      <c r="PRS5" s="11"/>
      <c r="PRT5" s="11"/>
      <c r="PRU5" s="11"/>
      <c r="PRV5" s="11"/>
      <c r="PRW5" s="11"/>
      <c r="PRX5" s="11"/>
      <c r="PRY5" s="11"/>
      <c r="PRZ5" s="11"/>
      <c r="PSA5" s="11"/>
      <c r="PSB5" s="11"/>
      <c r="PSC5" s="11"/>
      <c r="PSD5" s="11"/>
      <c r="PSE5" s="11"/>
      <c r="PSF5" s="11"/>
      <c r="PSG5" s="11"/>
      <c r="PSH5" s="11"/>
      <c r="PSI5" s="11"/>
      <c r="PSJ5" s="11"/>
      <c r="PSK5" s="11"/>
      <c r="PSL5" s="11"/>
      <c r="PSM5" s="11"/>
      <c r="PSN5" s="11"/>
      <c r="PSO5" s="11"/>
      <c r="PSP5" s="11"/>
      <c r="PSQ5" s="11"/>
      <c r="PSR5" s="11"/>
      <c r="PSS5" s="11"/>
      <c r="PST5" s="11"/>
      <c r="PSU5" s="11"/>
      <c r="PSV5" s="11"/>
      <c r="PSW5" s="11"/>
      <c r="PSX5" s="11"/>
      <c r="PSY5" s="11"/>
      <c r="PSZ5" s="11"/>
      <c r="PTA5" s="11"/>
      <c r="PTB5" s="11"/>
      <c r="PTC5" s="11"/>
      <c r="PTD5" s="11"/>
      <c r="PTE5" s="11"/>
      <c r="PTF5" s="11"/>
      <c r="PTG5" s="11"/>
      <c r="PTH5" s="11"/>
      <c r="PTI5" s="11"/>
      <c r="PTJ5" s="11"/>
      <c r="PTK5" s="11"/>
      <c r="PTL5" s="11"/>
      <c r="PTM5" s="11"/>
      <c r="PTN5" s="11"/>
      <c r="PTO5" s="11"/>
      <c r="PTP5" s="11"/>
      <c r="PTQ5" s="11"/>
      <c r="PTR5" s="11"/>
      <c r="PTS5" s="11"/>
      <c r="PTT5" s="11"/>
      <c r="PTU5" s="11"/>
      <c r="PTV5" s="11"/>
      <c r="PTW5" s="11"/>
      <c r="PTX5" s="11"/>
      <c r="PTY5" s="11"/>
      <c r="PTZ5" s="11"/>
      <c r="PUA5" s="11"/>
      <c r="PUB5" s="11"/>
      <c r="PUC5" s="11"/>
      <c r="PUD5" s="11"/>
      <c r="PUE5" s="11"/>
      <c r="PUF5" s="11"/>
      <c r="PUG5" s="11"/>
      <c r="PUH5" s="11"/>
      <c r="PUI5" s="11"/>
      <c r="PUJ5" s="11"/>
      <c r="PUK5" s="11"/>
      <c r="PUL5" s="11"/>
      <c r="PUM5" s="11"/>
      <c r="PUN5" s="11"/>
      <c r="PUO5" s="11"/>
      <c r="PUP5" s="11"/>
      <c r="PUQ5" s="11"/>
      <c r="PUR5" s="11"/>
      <c r="PUS5" s="11"/>
      <c r="PUT5" s="11"/>
      <c r="PUU5" s="11"/>
      <c r="PUV5" s="11"/>
      <c r="PUW5" s="11"/>
      <c r="PUX5" s="11"/>
      <c r="PUY5" s="11"/>
      <c r="PUZ5" s="11"/>
      <c r="PVA5" s="11"/>
      <c r="PVB5" s="11"/>
      <c r="PVC5" s="11"/>
      <c r="PVD5" s="11"/>
      <c r="PVE5" s="11"/>
      <c r="PVF5" s="11"/>
      <c r="PVG5" s="11"/>
      <c r="PVH5" s="11"/>
      <c r="PVI5" s="11"/>
      <c r="PVJ5" s="11"/>
      <c r="PVK5" s="11"/>
      <c r="PVL5" s="11"/>
      <c r="PVM5" s="11"/>
      <c r="PVN5" s="11"/>
      <c r="PVO5" s="11"/>
      <c r="PVP5" s="11"/>
      <c r="PVQ5" s="11"/>
      <c r="PVR5" s="11"/>
      <c r="PVS5" s="11"/>
      <c r="PVT5" s="11"/>
      <c r="PVU5" s="11"/>
      <c r="PVV5" s="11"/>
      <c r="PVW5" s="11"/>
      <c r="PVX5" s="11"/>
      <c r="PVY5" s="11"/>
      <c r="PVZ5" s="11"/>
      <c r="PWA5" s="11"/>
      <c r="PWB5" s="11"/>
      <c r="PWC5" s="11"/>
      <c r="PWD5" s="11"/>
      <c r="PWE5" s="11"/>
      <c r="PWF5" s="11"/>
      <c r="PWG5" s="11"/>
      <c r="PWH5" s="11"/>
      <c r="PWI5" s="11"/>
      <c r="PWJ5" s="11"/>
      <c r="PWK5" s="11"/>
      <c r="PWL5" s="11"/>
      <c r="PWM5" s="11"/>
      <c r="PWN5" s="11"/>
      <c r="PWO5" s="11"/>
      <c r="PWP5" s="11"/>
      <c r="PWQ5" s="11"/>
      <c r="PWR5" s="11"/>
      <c r="PWS5" s="11"/>
      <c r="PWT5" s="11"/>
      <c r="PWU5" s="11"/>
      <c r="PWV5" s="11"/>
      <c r="PWW5" s="11"/>
      <c r="PWX5" s="11"/>
      <c r="PWY5" s="11"/>
      <c r="PWZ5" s="11"/>
      <c r="PXA5" s="11"/>
      <c r="PXB5" s="11"/>
      <c r="PXC5" s="11"/>
      <c r="PXD5" s="11"/>
      <c r="PXE5" s="11"/>
      <c r="PXF5" s="11"/>
      <c r="PXG5" s="11"/>
      <c r="PXH5" s="11"/>
      <c r="PXI5" s="11"/>
      <c r="PXJ5" s="11"/>
      <c r="PXK5" s="11"/>
      <c r="PXL5" s="11"/>
      <c r="PXM5" s="11"/>
      <c r="PXN5" s="11"/>
      <c r="PXO5" s="11"/>
      <c r="PXP5" s="11"/>
      <c r="PXQ5" s="11"/>
      <c r="PXR5" s="11"/>
      <c r="PXS5" s="11"/>
      <c r="PXT5" s="11"/>
      <c r="PXU5" s="11"/>
      <c r="PXV5" s="11"/>
      <c r="PXW5" s="11"/>
      <c r="PXX5" s="11"/>
      <c r="PXY5" s="11"/>
      <c r="PXZ5" s="11"/>
      <c r="PYA5" s="11"/>
      <c r="PYB5" s="11"/>
      <c r="PYC5" s="11"/>
      <c r="PYD5" s="11"/>
      <c r="PYE5" s="11"/>
      <c r="PYF5" s="11"/>
      <c r="PYG5" s="11"/>
      <c r="PYH5" s="11"/>
      <c r="PYI5" s="11"/>
      <c r="PYJ5" s="11"/>
      <c r="PYK5" s="11"/>
      <c r="PYL5" s="11"/>
      <c r="PYM5" s="11"/>
      <c r="PYN5" s="11"/>
      <c r="PYO5" s="11"/>
      <c r="PYP5" s="11"/>
      <c r="PYQ5" s="11"/>
      <c r="PYR5" s="11"/>
      <c r="PYS5" s="11"/>
      <c r="PYT5" s="11"/>
      <c r="PYU5" s="11"/>
      <c r="PYV5" s="11"/>
      <c r="PYW5" s="11"/>
      <c r="PYX5" s="11"/>
      <c r="PYY5" s="11"/>
      <c r="PYZ5" s="11"/>
      <c r="PZA5" s="11"/>
      <c r="PZB5" s="11"/>
      <c r="PZC5" s="11"/>
      <c r="PZD5" s="11"/>
      <c r="PZE5" s="11"/>
      <c r="PZF5" s="11"/>
      <c r="PZG5" s="11"/>
      <c r="PZH5" s="11"/>
      <c r="PZI5" s="11"/>
      <c r="PZJ5" s="11"/>
      <c r="PZK5" s="11"/>
      <c r="PZL5" s="11"/>
      <c r="PZM5" s="11"/>
      <c r="PZN5" s="11"/>
      <c r="PZO5" s="11"/>
      <c r="PZP5" s="11"/>
      <c r="PZQ5" s="11"/>
      <c r="PZR5" s="11"/>
      <c r="PZS5" s="11"/>
      <c r="PZT5" s="11"/>
      <c r="PZU5" s="11"/>
      <c r="PZV5" s="11"/>
      <c r="PZW5" s="11"/>
      <c r="PZX5" s="11"/>
      <c r="PZY5" s="11"/>
      <c r="PZZ5" s="11"/>
      <c r="QAA5" s="11"/>
      <c r="QAB5" s="11"/>
      <c r="QAC5" s="11"/>
      <c r="QAD5" s="11"/>
      <c r="QAE5" s="11"/>
      <c r="QAF5" s="11"/>
      <c r="QAG5" s="11"/>
      <c r="QAH5" s="11"/>
      <c r="QAI5" s="11"/>
      <c r="QAJ5" s="11"/>
      <c r="QAK5" s="11"/>
      <c r="QAL5" s="11"/>
      <c r="QAM5" s="11"/>
      <c r="QAN5" s="11"/>
      <c r="QAO5" s="11"/>
      <c r="QAP5" s="11"/>
      <c r="QAQ5" s="11"/>
      <c r="QAR5" s="11"/>
      <c r="QAS5" s="11"/>
      <c r="QAT5" s="11"/>
      <c r="QAU5" s="11"/>
      <c r="QAV5" s="11"/>
      <c r="QAW5" s="11"/>
      <c r="QAX5" s="11"/>
      <c r="QAY5" s="11"/>
      <c r="QAZ5" s="11"/>
      <c r="QBA5" s="11"/>
      <c r="QBB5" s="11"/>
      <c r="QBC5" s="11"/>
      <c r="QBD5" s="11"/>
      <c r="QBE5" s="11"/>
      <c r="QBF5" s="11"/>
      <c r="QBG5" s="11"/>
      <c r="QBH5" s="11"/>
      <c r="QBI5" s="11"/>
      <c r="QBJ5" s="11"/>
      <c r="QBK5" s="11"/>
      <c r="QBL5" s="11"/>
      <c r="QBM5" s="11"/>
      <c r="QBN5" s="11"/>
      <c r="QBO5" s="11"/>
      <c r="QBP5" s="11"/>
      <c r="QBQ5" s="11"/>
      <c r="QBR5" s="11"/>
      <c r="QBS5" s="11"/>
      <c r="QBT5" s="11"/>
      <c r="QBU5" s="11"/>
      <c r="QBV5" s="11"/>
      <c r="QBW5" s="11"/>
      <c r="QBX5" s="11"/>
      <c r="QBY5" s="11"/>
      <c r="QBZ5" s="11"/>
      <c r="QCA5" s="11"/>
      <c r="QCB5" s="11"/>
      <c r="QCC5" s="11"/>
      <c r="QCD5" s="11"/>
      <c r="QCE5" s="11"/>
      <c r="QCF5" s="11"/>
      <c r="QCG5" s="11"/>
      <c r="QCH5" s="11"/>
      <c r="QCI5" s="11"/>
      <c r="QCJ5" s="11"/>
      <c r="QCK5" s="11"/>
      <c r="QCL5" s="11"/>
      <c r="QCM5" s="11"/>
      <c r="QCN5" s="11"/>
      <c r="QCO5" s="11"/>
      <c r="QCP5" s="11"/>
      <c r="QCQ5" s="11"/>
      <c r="QCR5" s="11"/>
      <c r="QCS5" s="11"/>
      <c r="QCT5" s="11"/>
      <c r="QCU5" s="11"/>
      <c r="QCV5" s="11"/>
      <c r="QCW5" s="11"/>
      <c r="QCX5" s="11"/>
      <c r="QCY5" s="11"/>
      <c r="QCZ5" s="11"/>
      <c r="QDA5" s="11"/>
      <c r="QDB5" s="11"/>
      <c r="QDC5" s="11"/>
      <c r="QDD5" s="11"/>
      <c r="QDE5" s="11"/>
      <c r="QDF5" s="11"/>
      <c r="QDG5" s="11"/>
      <c r="QDH5" s="11"/>
      <c r="QDI5" s="11"/>
      <c r="QDJ5" s="11"/>
      <c r="QDK5" s="11"/>
      <c r="QDL5" s="11"/>
      <c r="QDM5" s="11"/>
      <c r="QDN5" s="11"/>
      <c r="QDO5" s="11"/>
      <c r="QDP5" s="11"/>
      <c r="QDQ5" s="11"/>
      <c r="QDR5" s="11"/>
      <c r="QDS5" s="11"/>
      <c r="QDT5" s="11"/>
      <c r="QDU5" s="11"/>
      <c r="QDV5" s="11"/>
      <c r="QDW5" s="11"/>
      <c r="QDX5" s="11"/>
      <c r="QDY5" s="11"/>
      <c r="QDZ5" s="11"/>
      <c r="QEA5" s="11"/>
      <c r="QEB5" s="11"/>
      <c r="QEC5" s="11"/>
      <c r="QED5" s="11"/>
      <c r="QEE5" s="11"/>
      <c r="QEF5" s="11"/>
      <c r="QEG5" s="11"/>
      <c r="QEH5" s="11"/>
      <c r="QEI5" s="11"/>
      <c r="QEJ5" s="11"/>
      <c r="QEK5" s="11"/>
      <c r="QEL5" s="11"/>
      <c r="QEM5" s="11"/>
      <c r="QEN5" s="11"/>
      <c r="QEO5" s="11"/>
      <c r="QEP5" s="11"/>
      <c r="QEQ5" s="11"/>
      <c r="QER5" s="11"/>
      <c r="QES5" s="11"/>
      <c r="QET5" s="11"/>
      <c r="QEU5" s="11"/>
      <c r="QEV5" s="11"/>
      <c r="QEW5" s="11"/>
      <c r="QEX5" s="11"/>
      <c r="QEY5" s="11"/>
      <c r="QEZ5" s="11"/>
      <c r="QFA5" s="11"/>
      <c r="QFB5" s="11"/>
      <c r="QFC5" s="11"/>
      <c r="QFD5" s="11"/>
      <c r="QFE5" s="11"/>
      <c r="QFF5" s="11"/>
      <c r="QFG5" s="11"/>
      <c r="QFH5" s="11"/>
      <c r="QFI5" s="11"/>
      <c r="QFJ5" s="11"/>
      <c r="QFK5" s="11"/>
      <c r="QFL5" s="11"/>
      <c r="QFM5" s="11"/>
      <c r="QFN5" s="11"/>
      <c r="QFO5" s="11"/>
      <c r="QFP5" s="11"/>
      <c r="QFQ5" s="11"/>
      <c r="QFR5" s="11"/>
      <c r="QFS5" s="11"/>
      <c r="QFT5" s="11"/>
      <c r="QFU5" s="11"/>
      <c r="QFV5" s="11"/>
      <c r="QFW5" s="11"/>
      <c r="QFX5" s="11"/>
      <c r="QFY5" s="11"/>
      <c r="QFZ5" s="11"/>
      <c r="QGA5" s="11"/>
      <c r="QGB5" s="11"/>
      <c r="QGC5" s="11"/>
      <c r="QGD5" s="11"/>
      <c r="QGE5" s="11"/>
      <c r="QGF5" s="11"/>
      <c r="QGG5" s="11"/>
      <c r="QGH5" s="11"/>
      <c r="QGI5" s="11"/>
      <c r="QGJ5" s="11"/>
      <c r="QGK5" s="11"/>
      <c r="QGL5" s="11"/>
      <c r="QGM5" s="11"/>
      <c r="QGN5" s="11"/>
      <c r="QGO5" s="11"/>
      <c r="QGP5" s="11"/>
      <c r="QGQ5" s="11"/>
      <c r="QGR5" s="11"/>
      <c r="QGS5" s="11"/>
      <c r="QGT5" s="11"/>
      <c r="QGU5" s="11"/>
      <c r="QGV5" s="11"/>
      <c r="QGW5" s="11"/>
      <c r="QGX5" s="11"/>
      <c r="QGY5" s="11"/>
      <c r="QGZ5" s="11"/>
      <c r="QHA5" s="11"/>
      <c r="QHB5" s="11"/>
      <c r="QHC5" s="11"/>
      <c r="QHD5" s="11"/>
      <c r="QHE5" s="11"/>
      <c r="QHF5" s="11"/>
      <c r="QHG5" s="11"/>
      <c r="QHH5" s="11"/>
      <c r="QHI5" s="11"/>
      <c r="QHJ5" s="11"/>
      <c r="QHK5" s="11"/>
      <c r="QHL5" s="11"/>
      <c r="QHM5" s="11"/>
      <c r="QHN5" s="11"/>
      <c r="QHO5" s="11"/>
      <c r="QHP5" s="11"/>
      <c r="QHQ5" s="11"/>
      <c r="QHR5" s="11"/>
      <c r="QHS5" s="11"/>
      <c r="QHT5" s="11"/>
      <c r="QHU5" s="11"/>
      <c r="QHV5" s="11"/>
      <c r="QHW5" s="11"/>
      <c r="QHX5" s="11"/>
      <c r="QHY5" s="11"/>
      <c r="QHZ5" s="11"/>
      <c r="QIA5" s="11"/>
      <c r="QIB5" s="11"/>
      <c r="QIC5" s="11"/>
      <c r="QID5" s="11"/>
      <c r="QIE5" s="11"/>
      <c r="QIF5" s="11"/>
      <c r="QIG5" s="11"/>
      <c r="QIH5" s="11"/>
      <c r="QII5" s="11"/>
      <c r="QIJ5" s="11"/>
      <c r="QIK5" s="11"/>
      <c r="QIL5" s="11"/>
      <c r="QIM5" s="11"/>
      <c r="QIN5" s="11"/>
      <c r="QIO5" s="11"/>
      <c r="QIP5" s="11"/>
      <c r="QIQ5" s="11"/>
      <c r="QIR5" s="11"/>
      <c r="QIS5" s="11"/>
      <c r="QIT5" s="11"/>
      <c r="QIU5" s="11"/>
      <c r="QIV5" s="11"/>
      <c r="QIW5" s="11"/>
      <c r="QIX5" s="11"/>
      <c r="QIY5" s="11"/>
      <c r="QIZ5" s="11"/>
      <c r="QJA5" s="11"/>
      <c r="QJB5" s="11"/>
      <c r="QJC5" s="11"/>
      <c r="QJD5" s="11"/>
      <c r="QJE5" s="11"/>
      <c r="QJF5" s="11"/>
      <c r="QJG5" s="11"/>
      <c r="QJH5" s="11"/>
      <c r="QJI5" s="11"/>
      <c r="QJJ5" s="11"/>
      <c r="QJK5" s="11"/>
      <c r="QJL5" s="11"/>
      <c r="QJM5" s="11"/>
      <c r="QJN5" s="11"/>
      <c r="QJO5" s="11"/>
      <c r="QJP5" s="11"/>
      <c r="QJQ5" s="11"/>
      <c r="QJR5" s="11"/>
      <c r="QJS5" s="11"/>
      <c r="QJT5" s="11"/>
      <c r="QJU5" s="11"/>
      <c r="QJV5" s="11"/>
      <c r="QJW5" s="11"/>
      <c r="QJX5" s="11"/>
      <c r="QJY5" s="11"/>
      <c r="QJZ5" s="11"/>
      <c r="QKA5" s="11"/>
      <c r="QKB5" s="11"/>
      <c r="QKC5" s="11"/>
      <c r="QKD5" s="11"/>
      <c r="QKE5" s="11"/>
      <c r="QKF5" s="11"/>
      <c r="QKG5" s="11"/>
      <c r="QKH5" s="11"/>
      <c r="QKI5" s="11"/>
      <c r="QKJ5" s="11"/>
      <c r="QKK5" s="11"/>
      <c r="QKL5" s="11"/>
      <c r="QKM5" s="11"/>
      <c r="QKN5" s="11"/>
      <c r="QKO5" s="11"/>
      <c r="QKP5" s="11"/>
      <c r="QKQ5" s="11"/>
      <c r="QKR5" s="11"/>
      <c r="QKS5" s="11"/>
      <c r="QKT5" s="11"/>
      <c r="QKU5" s="11"/>
      <c r="QKV5" s="11"/>
      <c r="QKW5" s="11"/>
      <c r="QKX5" s="11"/>
      <c r="QKY5" s="11"/>
      <c r="QKZ5" s="11"/>
      <c r="QLA5" s="11"/>
      <c r="QLB5" s="11"/>
      <c r="QLC5" s="11"/>
      <c r="QLD5" s="11"/>
      <c r="QLE5" s="11"/>
      <c r="QLF5" s="11"/>
      <c r="QLG5" s="11"/>
      <c r="QLH5" s="11"/>
      <c r="QLI5" s="11"/>
      <c r="QLJ5" s="11"/>
      <c r="QLK5" s="11"/>
      <c r="QLL5" s="11"/>
      <c r="QLM5" s="11"/>
      <c r="QLN5" s="11"/>
      <c r="QLO5" s="11"/>
      <c r="QLP5" s="11"/>
      <c r="QLQ5" s="11"/>
      <c r="QLR5" s="11"/>
      <c r="QLS5" s="11"/>
      <c r="QLT5" s="11"/>
      <c r="QLU5" s="11"/>
      <c r="QLV5" s="11"/>
      <c r="QLW5" s="11"/>
      <c r="QLX5" s="11"/>
      <c r="QLY5" s="11"/>
      <c r="QLZ5" s="11"/>
      <c r="QMA5" s="11"/>
      <c r="QMB5" s="11"/>
      <c r="QMC5" s="11"/>
      <c r="QMD5" s="11"/>
      <c r="QME5" s="11"/>
      <c r="QMF5" s="11"/>
      <c r="QMG5" s="11"/>
      <c r="QMH5" s="11"/>
      <c r="QMI5" s="11"/>
      <c r="QMJ5" s="11"/>
      <c r="QMK5" s="11"/>
      <c r="QML5" s="11"/>
      <c r="QMM5" s="11"/>
      <c r="QMN5" s="11"/>
      <c r="QMO5" s="11"/>
      <c r="QMP5" s="11"/>
      <c r="QMQ5" s="11"/>
      <c r="QMR5" s="11"/>
      <c r="QMS5" s="11"/>
      <c r="QMT5" s="11"/>
      <c r="QMU5" s="11"/>
      <c r="QMV5" s="11"/>
      <c r="QMW5" s="11"/>
      <c r="QMX5" s="11"/>
      <c r="QMY5" s="11"/>
      <c r="QMZ5" s="11"/>
      <c r="QNA5" s="11"/>
      <c r="QNB5" s="11"/>
      <c r="QNC5" s="11"/>
      <c r="QND5" s="11"/>
      <c r="QNE5" s="11"/>
      <c r="QNF5" s="11"/>
      <c r="QNG5" s="11"/>
      <c r="QNH5" s="11"/>
      <c r="QNI5" s="11"/>
      <c r="QNJ5" s="11"/>
      <c r="QNK5" s="11"/>
      <c r="QNL5" s="11"/>
      <c r="QNM5" s="11"/>
      <c r="QNN5" s="11"/>
      <c r="QNO5" s="11"/>
      <c r="QNP5" s="11"/>
      <c r="QNQ5" s="11"/>
      <c r="QNR5" s="11"/>
      <c r="QNS5" s="11"/>
      <c r="QNT5" s="11"/>
      <c r="QNU5" s="11"/>
      <c r="QNV5" s="11"/>
      <c r="QNW5" s="11"/>
      <c r="QNX5" s="11"/>
      <c r="QNY5" s="11"/>
      <c r="QNZ5" s="11"/>
      <c r="QOA5" s="11"/>
      <c r="QOB5" s="11"/>
      <c r="QOC5" s="11"/>
      <c r="QOD5" s="11"/>
      <c r="QOE5" s="11"/>
      <c r="QOF5" s="11"/>
      <c r="QOG5" s="11"/>
      <c r="QOH5" s="11"/>
      <c r="QOI5" s="11"/>
      <c r="QOJ5" s="11"/>
      <c r="QOK5" s="11"/>
      <c r="QOL5" s="11"/>
      <c r="QOM5" s="11"/>
      <c r="QON5" s="11"/>
      <c r="QOO5" s="11"/>
      <c r="QOP5" s="11"/>
      <c r="QOQ5" s="11"/>
      <c r="QOR5" s="11"/>
      <c r="QOS5" s="11"/>
      <c r="QOT5" s="11"/>
      <c r="QOU5" s="11"/>
      <c r="QOV5" s="11"/>
      <c r="QOW5" s="11"/>
      <c r="QOX5" s="11"/>
      <c r="QOY5" s="11"/>
      <c r="QOZ5" s="11"/>
      <c r="QPA5" s="11"/>
      <c r="QPB5" s="11"/>
      <c r="QPC5" s="11"/>
      <c r="QPD5" s="11"/>
      <c r="QPE5" s="11"/>
      <c r="QPF5" s="11"/>
      <c r="QPG5" s="11"/>
      <c r="QPH5" s="11"/>
      <c r="QPI5" s="11"/>
      <c r="QPJ5" s="11"/>
      <c r="QPK5" s="11"/>
      <c r="QPL5" s="11"/>
      <c r="QPM5" s="11"/>
      <c r="QPN5" s="11"/>
      <c r="QPO5" s="11"/>
      <c r="QPP5" s="11"/>
      <c r="QPQ5" s="11"/>
      <c r="QPR5" s="11"/>
      <c r="QPS5" s="11"/>
      <c r="QPT5" s="11"/>
      <c r="QPU5" s="11"/>
      <c r="QPV5" s="11"/>
      <c r="QPW5" s="11"/>
      <c r="QPX5" s="11"/>
      <c r="QPY5" s="11"/>
      <c r="QPZ5" s="11"/>
      <c r="QQA5" s="11"/>
      <c r="QQB5" s="11"/>
      <c r="QQC5" s="11"/>
      <c r="QQD5" s="11"/>
      <c r="QQE5" s="11"/>
      <c r="QQF5" s="11"/>
      <c r="QQG5" s="11"/>
      <c r="QQH5" s="11"/>
      <c r="QQI5" s="11"/>
      <c r="QQJ5" s="11"/>
      <c r="QQK5" s="11"/>
      <c r="QQL5" s="11"/>
      <c r="QQM5" s="11"/>
      <c r="QQN5" s="11"/>
      <c r="QQO5" s="11"/>
      <c r="QQP5" s="11"/>
      <c r="QQQ5" s="11"/>
      <c r="QQR5" s="11"/>
      <c r="QQS5" s="11"/>
      <c r="QQT5" s="11"/>
      <c r="QQU5" s="11"/>
      <c r="QQV5" s="11"/>
      <c r="QQW5" s="11"/>
      <c r="QQX5" s="11"/>
      <c r="QQY5" s="11"/>
      <c r="QQZ5" s="11"/>
      <c r="QRA5" s="11"/>
      <c r="QRB5" s="11"/>
      <c r="QRC5" s="11"/>
      <c r="QRD5" s="11"/>
      <c r="QRE5" s="11"/>
      <c r="QRF5" s="11"/>
      <c r="QRG5" s="11"/>
      <c r="QRH5" s="11"/>
      <c r="QRI5" s="11"/>
      <c r="QRJ5" s="11"/>
      <c r="QRK5" s="11"/>
      <c r="QRL5" s="11"/>
      <c r="QRM5" s="11"/>
      <c r="QRN5" s="11"/>
      <c r="QRO5" s="11"/>
      <c r="QRP5" s="11"/>
      <c r="QRQ5" s="11"/>
      <c r="QRR5" s="11"/>
      <c r="QRS5" s="11"/>
      <c r="QRT5" s="11"/>
      <c r="QRU5" s="11"/>
      <c r="QRV5" s="11"/>
      <c r="QRW5" s="11"/>
      <c r="QRX5" s="11"/>
      <c r="QRY5" s="11"/>
      <c r="QRZ5" s="11"/>
      <c r="QSA5" s="11"/>
      <c r="QSB5" s="11"/>
      <c r="QSC5" s="11"/>
      <c r="QSD5" s="11"/>
      <c r="QSE5" s="11"/>
      <c r="QSF5" s="11"/>
      <c r="QSG5" s="11"/>
      <c r="QSH5" s="11"/>
      <c r="QSI5" s="11"/>
      <c r="QSJ5" s="11"/>
      <c r="QSK5" s="11"/>
      <c r="QSL5" s="11"/>
      <c r="QSM5" s="11"/>
      <c r="QSN5" s="11"/>
      <c r="QSO5" s="11"/>
      <c r="QSP5" s="11"/>
      <c r="QSQ5" s="11"/>
      <c r="QSR5" s="11"/>
      <c r="QSS5" s="11"/>
      <c r="QST5" s="11"/>
      <c r="QSU5" s="11"/>
      <c r="QSV5" s="11"/>
      <c r="QSW5" s="11"/>
      <c r="QSX5" s="11"/>
      <c r="QSY5" s="11"/>
      <c r="QSZ5" s="11"/>
      <c r="QTA5" s="11"/>
      <c r="QTB5" s="11"/>
      <c r="QTC5" s="11"/>
      <c r="QTD5" s="11"/>
      <c r="QTE5" s="11"/>
      <c r="QTF5" s="11"/>
      <c r="QTG5" s="11"/>
      <c r="QTH5" s="11"/>
      <c r="QTI5" s="11"/>
      <c r="QTJ5" s="11"/>
      <c r="QTK5" s="11"/>
      <c r="QTL5" s="11"/>
      <c r="QTM5" s="11"/>
      <c r="QTN5" s="11"/>
      <c r="QTO5" s="11"/>
      <c r="QTP5" s="11"/>
      <c r="QTQ5" s="11"/>
      <c r="QTR5" s="11"/>
      <c r="QTS5" s="11"/>
      <c r="QTT5" s="11"/>
      <c r="QTU5" s="11"/>
      <c r="QTV5" s="11"/>
      <c r="QTW5" s="11"/>
      <c r="QTX5" s="11"/>
      <c r="QTY5" s="11"/>
      <c r="QTZ5" s="11"/>
      <c r="QUA5" s="11"/>
      <c r="QUB5" s="11"/>
      <c r="QUC5" s="11"/>
      <c r="QUD5" s="11"/>
      <c r="QUE5" s="11"/>
      <c r="QUF5" s="11"/>
      <c r="QUG5" s="11"/>
      <c r="QUH5" s="11"/>
      <c r="QUI5" s="11"/>
      <c r="QUJ5" s="11"/>
      <c r="QUK5" s="11"/>
      <c r="QUL5" s="11"/>
      <c r="QUM5" s="11"/>
      <c r="QUN5" s="11"/>
      <c r="QUO5" s="11"/>
      <c r="QUP5" s="11"/>
      <c r="QUQ5" s="11"/>
      <c r="QUR5" s="11"/>
      <c r="QUS5" s="11"/>
      <c r="QUT5" s="11"/>
      <c r="QUU5" s="11"/>
      <c r="QUV5" s="11"/>
      <c r="QUW5" s="11"/>
      <c r="QUX5" s="11"/>
      <c r="QUY5" s="11"/>
      <c r="QUZ5" s="11"/>
      <c r="QVA5" s="11"/>
      <c r="QVB5" s="11"/>
      <c r="QVC5" s="11"/>
      <c r="QVD5" s="11"/>
      <c r="QVE5" s="11"/>
      <c r="QVF5" s="11"/>
      <c r="QVG5" s="11"/>
      <c r="QVH5" s="11"/>
      <c r="QVI5" s="11"/>
      <c r="QVJ5" s="11"/>
      <c r="QVK5" s="11"/>
      <c r="QVL5" s="11"/>
      <c r="QVM5" s="11"/>
      <c r="QVN5" s="11"/>
      <c r="QVO5" s="11"/>
      <c r="QVP5" s="11"/>
      <c r="QVQ5" s="11"/>
      <c r="QVR5" s="11"/>
      <c r="QVS5" s="11"/>
      <c r="QVT5" s="11"/>
      <c r="QVU5" s="11"/>
      <c r="QVV5" s="11"/>
      <c r="QVW5" s="11"/>
      <c r="QVX5" s="11"/>
      <c r="QVY5" s="11"/>
      <c r="QVZ5" s="11"/>
      <c r="QWA5" s="11"/>
      <c r="QWB5" s="11"/>
      <c r="QWC5" s="11"/>
      <c r="QWD5" s="11"/>
      <c r="QWE5" s="11"/>
      <c r="QWF5" s="11"/>
      <c r="QWG5" s="11"/>
      <c r="QWH5" s="11"/>
      <c r="QWI5" s="11"/>
      <c r="QWJ5" s="11"/>
      <c r="QWK5" s="11"/>
      <c r="QWL5" s="11"/>
      <c r="QWM5" s="11"/>
      <c r="QWN5" s="11"/>
      <c r="QWO5" s="11"/>
      <c r="QWP5" s="11"/>
      <c r="QWQ5" s="11"/>
      <c r="QWR5" s="11"/>
      <c r="QWS5" s="11"/>
      <c r="QWT5" s="11"/>
      <c r="QWU5" s="11"/>
      <c r="QWV5" s="11"/>
      <c r="QWW5" s="11"/>
      <c r="QWX5" s="11"/>
      <c r="QWY5" s="11"/>
      <c r="QWZ5" s="11"/>
      <c r="QXA5" s="11"/>
      <c r="QXB5" s="11"/>
      <c r="QXC5" s="11"/>
      <c r="QXD5" s="11"/>
      <c r="QXE5" s="11"/>
      <c r="QXF5" s="11"/>
      <c r="QXG5" s="11"/>
      <c r="QXH5" s="11"/>
      <c r="QXI5" s="11"/>
      <c r="QXJ5" s="11"/>
      <c r="QXK5" s="11"/>
      <c r="QXL5" s="11"/>
      <c r="QXM5" s="11"/>
      <c r="QXN5" s="11"/>
      <c r="QXO5" s="11"/>
      <c r="QXP5" s="11"/>
      <c r="QXQ5" s="11"/>
      <c r="QXR5" s="11"/>
      <c r="QXS5" s="11"/>
      <c r="QXT5" s="11"/>
      <c r="QXU5" s="11"/>
      <c r="QXV5" s="11"/>
      <c r="QXW5" s="11"/>
      <c r="QXX5" s="11"/>
      <c r="QXY5" s="11"/>
      <c r="QXZ5" s="11"/>
      <c r="QYA5" s="11"/>
      <c r="QYB5" s="11"/>
      <c r="QYC5" s="11"/>
      <c r="QYD5" s="11"/>
      <c r="QYE5" s="11"/>
      <c r="QYF5" s="11"/>
      <c r="QYG5" s="11"/>
      <c r="QYH5" s="11"/>
      <c r="QYI5" s="11"/>
      <c r="QYJ5" s="11"/>
      <c r="QYK5" s="11"/>
      <c r="QYL5" s="11"/>
      <c r="QYM5" s="11"/>
      <c r="QYN5" s="11"/>
      <c r="QYO5" s="11"/>
      <c r="QYP5" s="11"/>
      <c r="QYQ5" s="11"/>
      <c r="QYR5" s="11"/>
      <c r="QYS5" s="11"/>
      <c r="QYT5" s="11"/>
      <c r="QYU5" s="11"/>
      <c r="QYV5" s="11"/>
      <c r="QYW5" s="11"/>
      <c r="QYX5" s="11"/>
      <c r="QYY5" s="11"/>
      <c r="QYZ5" s="11"/>
      <c r="QZA5" s="11"/>
      <c r="QZB5" s="11"/>
      <c r="QZC5" s="11"/>
      <c r="QZD5" s="11"/>
      <c r="QZE5" s="11"/>
      <c r="QZF5" s="11"/>
      <c r="QZG5" s="11"/>
      <c r="QZH5" s="11"/>
      <c r="QZI5" s="11"/>
      <c r="QZJ5" s="11"/>
      <c r="QZK5" s="11"/>
      <c r="QZL5" s="11"/>
      <c r="QZM5" s="11"/>
      <c r="QZN5" s="11"/>
      <c r="QZO5" s="11"/>
      <c r="QZP5" s="11"/>
      <c r="QZQ5" s="11"/>
      <c r="QZR5" s="11"/>
      <c r="QZS5" s="11"/>
      <c r="QZT5" s="11"/>
      <c r="QZU5" s="11"/>
      <c r="QZV5" s="11"/>
      <c r="QZW5" s="11"/>
      <c r="QZX5" s="11"/>
      <c r="QZY5" s="11"/>
      <c r="QZZ5" s="11"/>
      <c r="RAA5" s="11"/>
      <c r="RAB5" s="11"/>
      <c r="RAC5" s="11"/>
      <c r="RAD5" s="11"/>
      <c r="RAE5" s="11"/>
      <c r="RAF5" s="11"/>
      <c r="RAG5" s="11"/>
      <c r="RAH5" s="11"/>
      <c r="RAI5" s="11"/>
      <c r="RAJ5" s="11"/>
      <c r="RAK5" s="11"/>
      <c r="RAL5" s="11"/>
      <c r="RAM5" s="11"/>
      <c r="RAN5" s="11"/>
      <c r="RAO5" s="11"/>
      <c r="RAP5" s="11"/>
      <c r="RAQ5" s="11"/>
      <c r="RAR5" s="11"/>
      <c r="RAS5" s="11"/>
      <c r="RAT5" s="11"/>
      <c r="RAU5" s="11"/>
      <c r="RAV5" s="11"/>
      <c r="RAW5" s="11"/>
      <c r="RAX5" s="11"/>
      <c r="RAY5" s="11"/>
      <c r="RAZ5" s="11"/>
      <c r="RBA5" s="11"/>
      <c r="RBB5" s="11"/>
      <c r="RBC5" s="11"/>
      <c r="RBD5" s="11"/>
      <c r="RBE5" s="11"/>
      <c r="RBF5" s="11"/>
      <c r="RBG5" s="11"/>
      <c r="RBH5" s="11"/>
      <c r="RBI5" s="11"/>
      <c r="RBJ5" s="11"/>
      <c r="RBK5" s="11"/>
      <c r="RBL5" s="11"/>
      <c r="RBM5" s="11"/>
      <c r="RBN5" s="11"/>
      <c r="RBO5" s="11"/>
      <c r="RBP5" s="11"/>
      <c r="RBQ5" s="11"/>
      <c r="RBR5" s="11"/>
      <c r="RBS5" s="11"/>
      <c r="RBT5" s="11"/>
      <c r="RBU5" s="11"/>
      <c r="RBV5" s="11"/>
      <c r="RBW5" s="11"/>
      <c r="RBX5" s="11"/>
      <c r="RBY5" s="11"/>
      <c r="RBZ5" s="11"/>
      <c r="RCA5" s="11"/>
      <c r="RCB5" s="11"/>
      <c r="RCC5" s="11"/>
      <c r="RCD5" s="11"/>
      <c r="RCE5" s="11"/>
      <c r="RCF5" s="11"/>
      <c r="RCG5" s="11"/>
      <c r="RCH5" s="11"/>
      <c r="RCI5" s="11"/>
      <c r="RCJ5" s="11"/>
      <c r="RCK5" s="11"/>
      <c r="RCL5" s="11"/>
      <c r="RCM5" s="11"/>
      <c r="RCN5" s="11"/>
      <c r="RCO5" s="11"/>
      <c r="RCP5" s="11"/>
      <c r="RCQ5" s="11"/>
      <c r="RCR5" s="11"/>
      <c r="RCS5" s="11"/>
      <c r="RCT5" s="11"/>
      <c r="RCU5" s="11"/>
      <c r="RCV5" s="11"/>
      <c r="RCW5" s="11"/>
      <c r="RCX5" s="11"/>
      <c r="RCY5" s="11"/>
      <c r="RCZ5" s="11"/>
      <c r="RDA5" s="11"/>
      <c r="RDB5" s="11"/>
      <c r="RDC5" s="11"/>
      <c r="RDD5" s="11"/>
      <c r="RDE5" s="11"/>
      <c r="RDF5" s="11"/>
      <c r="RDG5" s="11"/>
      <c r="RDH5" s="11"/>
      <c r="RDI5" s="11"/>
      <c r="RDJ5" s="11"/>
      <c r="RDK5" s="11"/>
      <c r="RDL5" s="11"/>
      <c r="RDM5" s="11"/>
      <c r="RDN5" s="11"/>
      <c r="RDO5" s="11"/>
      <c r="RDP5" s="11"/>
      <c r="RDQ5" s="11"/>
      <c r="RDR5" s="11"/>
      <c r="RDS5" s="11"/>
      <c r="RDT5" s="11"/>
      <c r="RDU5" s="11"/>
      <c r="RDV5" s="11"/>
      <c r="RDW5" s="11"/>
      <c r="RDX5" s="11"/>
      <c r="RDY5" s="11"/>
      <c r="RDZ5" s="11"/>
      <c r="REA5" s="11"/>
      <c r="REB5" s="11"/>
      <c r="REC5" s="11"/>
      <c r="RED5" s="11"/>
      <c r="REE5" s="11"/>
      <c r="REF5" s="11"/>
      <c r="REG5" s="11"/>
      <c r="REH5" s="11"/>
      <c r="REI5" s="11"/>
      <c r="REJ5" s="11"/>
      <c r="REK5" s="11"/>
      <c r="REL5" s="11"/>
      <c r="REM5" s="11"/>
      <c r="REN5" s="11"/>
      <c r="REO5" s="11"/>
      <c r="REP5" s="11"/>
      <c r="REQ5" s="11"/>
      <c r="RER5" s="11"/>
      <c r="RES5" s="11"/>
      <c r="RET5" s="11"/>
      <c r="REU5" s="11"/>
      <c r="REV5" s="11"/>
      <c r="REW5" s="11"/>
      <c r="REX5" s="11"/>
      <c r="REY5" s="11"/>
      <c r="REZ5" s="11"/>
      <c r="RFA5" s="11"/>
      <c r="RFB5" s="11"/>
      <c r="RFC5" s="11"/>
      <c r="RFD5" s="11"/>
      <c r="RFE5" s="11"/>
      <c r="RFF5" s="11"/>
      <c r="RFG5" s="11"/>
      <c r="RFH5" s="11"/>
      <c r="RFI5" s="11"/>
      <c r="RFJ5" s="11"/>
      <c r="RFK5" s="11"/>
      <c r="RFL5" s="11"/>
      <c r="RFM5" s="11"/>
      <c r="RFN5" s="11"/>
      <c r="RFO5" s="11"/>
      <c r="RFP5" s="11"/>
      <c r="RFQ5" s="11"/>
      <c r="RFR5" s="11"/>
      <c r="RFS5" s="11"/>
      <c r="RFT5" s="11"/>
      <c r="RFU5" s="11"/>
      <c r="RFV5" s="11"/>
      <c r="RFW5" s="11"/>
      <c r="RFX5" s="11"/>
      <c r="RFY5" s="11"/>
      <c r="RFZ5" s="11"/>
      <c r="RGA5" s="11"/>
      <c r="RGB5" s="11"/>
      <c r="RGC5" s="11"/>
      <c r="RGD5" s="11"/>
      <c r="RGE5" s="11"/>
      <c r="RGF5" s="11"/>
      <c r="RGG5" s="11"/>
      <c r="RGH5" s="11"/>
      <c r="RGI5" s="11"/>
      <c r="RGJ5" s="11"/>
      <c r="RGK5" s="11"/>
      <c r="RGL5" s="11"/>
      <c r="RGM5" s="11"/>
      <c r="RGN5" s="11"/>
      <c r="RGO5" s="11"/>
      <c r="RGP5" s="11"/>
      <c r="RGQ5" s="11"/>
      <c r="RGR5" s="11"/>
      <c r="RGS5" s="11"/>
      <c r="RGT5" s="11"/>
      <c r="RGU5" s="11"/>
      <c r="RGV5" s="11"/>
      <c r="RGW5" s="11"/>
      <c r="RGX5" s="11"/>
      <c r="RGY5" s="11"/>
      <c r="RGZ5" s="11"/>
      <c r="RHA5" s="11"/>
      <c r="RHB5" s="11"/>
      <c r="RHC5" s="11"/>
      <c r="RHD5" s="11"/>
      <c r="RHE5" s="11"/>
      <c r="RHF5" s="11"/>
      <c r="RHG5" s="11"/>
      <c r="RHH5" s="11"/>
      <c r="RHI5" s="11"/>
      <c r="RHJ5" s="11"/>
      <c r="RHK5" s="11"/>
      <c r="RHL5" s="11"/>
      <c r="RHM5" s="11"/>
      <c r="RHN5" s="11"/>
      <c r="RHO5" s="11"/>
      <c r="RHP5" s="11"/>
      <c r="RHQ5" s="11"/>
      <c r="RHR5" s="11"/>
      <c r="RHS5" s="11"/>
      <c r="RHT5" s="11"/>
      <c r="RHU5" s="11"/>
      <c r="RHV5" s="11"/>
      <c r="RHW5" s="11"/>
      <c r="RHX5" s="11"/>
      <c r="RHY5" s="11"/>
      <c r="RHZ5" s="11"/>
      <c r="RIA5" s="11"/>
      <c r="RIB5" s="11"/>
      <c r="RIC5" s="11"/>
      <c r="RID5" s="11"/>
      <c r="RIE5" s="11"/>
      <c r="RIF5" s="11"/>
      <c r="RIG5" s="11"/>
      <c r="RIH5" s="11"/>
      <c r="RII5" s="11"/>
      <c r="RIJ5" s="11"/>
      <c r="RIK5" s="11"/>
      <c r="RIL5" s="11"/>
      <c r="RIM5" s="11"/>
      <c r="RIN5" s="11"/>
      <c r="RIO5" s="11"/>
      <c r="RIP5" s="11"/>
      <c r="RIQ5" s="11"/>
      <c r="RIR5" s="11"/>
      <c r="RIS5" s="11"/>
      <c r="RIT5" s="11"/>
      <c r="RIU5" s="11"/>
      <c r="RIV5" s="11"/>
      <c r="RIW5" s="11"/>
      <c r="RIX5" s="11"/>
      <c r="RIY5" s="11"/>
      <c r="RIZ5" s="11"/>
      <c r="RJA5" s="11"/>
      <c r="RJB5" s="11"/>
      <c r="RJC5" s="11"/>
      <c r="RJD5" s="11"/>
      <c r="RJE5" s="11"/>
      <c r="RJF5" s="11"/>
      <c r="RJG5" s="11"/>
      <c r="RJH5" s="11"/>
      <c r="RJI5" s="11"/>
      <c r="RJJ5" s="11"/>
      <c r="RJK5" s="11"/>
      <c r="RJL5" s="11"/>
      <c r="RJM5" s="11"/>
      <c r="RJN5" s="11"/>
      <c r="RJO5" s="11"/>
      <c r="RJP5" s="11"/>
      <c r="RJQ5" s="11"/>
      <c r="RJR5" s="11"/>
      <c r="RJS5" s="11"/>
      <c r="RJT5" s="11"/>
      <c r="RJU5" s="11"/>
      <c r="RJV5" s="11"/>
      <c r="RJW5" s="11"/>
      <c r="RJX5" s="11"/>
      <c r="RJY5" s="11"/>
      <c r="RJZ5" s="11"/>
      <c r="RKA5" s="11"/>
      <c r="RKB5" s="11"/>
      <c r="RKC5" s="11"/>
      <c r="RKD5" s="11"/>
      <c r="RKE5" s="11"/>
      <c r="RKF5" s="11"/>
      <c r="RKG5" s="11"/>
      <c r="RKH5" s="11"/>
      <c r="RKI5" s="11"/>
      <c r="RKJ5" s="11"/>
      <c r="RKK5" s="11"/>
      <c r="RKL5" s="11"/>
      <c r="RKM5" s="11"/>
      <c r="RKN5" s="11"/>
      <c r="RKO5" s="11"/>
      <c r="RKP5" s="11"/>
      <c r="RKQ5" s="11"/>
      <c r="RKR5" s="11"/>
      <c r="RKS5" s="11"/>
      <c r="RKT5" s="11"/>
      <c r="RKU5" s="11"/>
      <c r="RKV5" s="11"/>
      <c r="RKW5" s="11"/>
      <c r="RKX5" s="11"/>
      <c r="RKY5" s="11"/>
      <c r="RKZ5" s="11"/>
      <c r="RLA5" s="11"/>
      <c r="RLB5" s="11"/>
      <c r="RLC5" s="11"/>
      <c r="RLD5" s="11"/>
      <c r="RLE5" s="11"/>
      <c r="RLF5" s="11"/>
      <c r="RLG5" s="11"/>
      <c r="RLH5" s="11"/>
      <c r="RLI5" s="11"/>
      <c r="RLJ5" s="11"/>
      <c r="RLK5" s="11"/>
      <c r="RLL5" s="11"/>
      <c r="RLM5" s="11"/>
      <c r="RLN5" s="11"/>
      <c r="RLO5" s="11"/>
      <c r="RLP5" s="11"/>
      <c r="RLQ5" s="11"/>
      <c r="RLR5" s="11"/>
      <c r="RLS5" s="11"/>
      <c r="RLT5" s="11"/>
      <c r="RLU5" s="11"/>
      <c r="RLV5" s="11"/>
      <c r="RLW5" s="11"/>
      <c r="RLX5" s="11"/>
      <c r="RLY5" s="11"/>
      <c r="RLZ5" s="11"/>
      <c r="RMA5" s="11"/>
      <c r="RMB5" s="11"/>
      <c r="RMC5" s="11"/>
      <c r="RMD5" s="11"/>
      <c r="RME5" s="11"/>
      <c r="RMF5" s="11"/>
      <c r="RMG5" s="11"/>
      <c r="RMH5" s="11"/>
      <c r="RMI5" s="11"/>
      <c r="RMJ5" s="11"/>
      <c r="RMK5" s="11"/>
      <c r="RML5" s="11"/>
      <c r="RMM5" s="11"/>
      <c r="RMN5" s="11"/>
      <c r="RMO5" s="11"/>
      <c r="RMP5" s="11"/>
      <c r="RMQ5" s="11"/>
      <c r="RMR5" s="11"/>
      <c r="RMS5" s="11"/>
      <c r="RMT5" s="11"/>
      <c r="RMU5" s="11"/>
      <c r="RMV5" s="11"/>
      <c r="RMW5" s="11"/>
      <c r="RMX5" s="11"/>
      <c r="RMY5" s="11"/>
      <c r="RMZ5" s="11"/>
      <c r="RNA5" s="11"/>
      <c r="RNB5" s="11"/>
      <c r="RNC5" s="11"/>
      <c r="RND5" s="11"/>
      <c r="RNE5" s="11"/>
      <c r="RNF5" s="11"/>
      <c r="RNG5" s="11"/>
      <c r="RNH5" s="11"/>
      <c r="RNI5" s="11"/>
      <c r="RNJ5" s="11"/>
      <c r="RNK5" s="11"/>
      <c r="RNL5" s="11"/>
      <c r="RNM5" s="11"/>
      <c r="RNN5" s="11"/>
      <c r="RNO5" s="11"/>
      <c r="RNP5" s="11"/>
      <c r="RNQ5" s="11"/>
      <c r="RNR5" s="11"/>
      <c r="RNS5" s="11"/>
      <c r="RNT5" s="11"/>
      <c r="RNU5" s="11"/>
      <c r="RNV5" s="11"/>
      <c r="RNW5" s="11"/>
      <c r="RNX5" s="11"/>
      <c r="RNY5" s="11"/>
      <c r="RNZ5" s="11"/>
      <c r="ROA5" s="11"/>
      <c r="ROB5" s="11"/>
      <c r="ROC5" s="11"/>
      <c r="ROD5" s="11"/>
      <c r="ROE5" s="11"/>
      <c r="ROF5" s="11"/>
      <c r="ROG5" s="11"/>
      <c r="ROH5" s="11"/>
      <c r="ROI5" s="11"/>
      <c r="ROJ5" s="11"/>
      <c r="ROK5" s="11"/>
      <c r="ROL5" s="11"/>
      <c r="ROM5" s="11"/>
      <c r="RON5" s="11"/>
      <c r="ROO5" s="11"/>
      <c r="ROP5" s="11"/>
      <c r="ROQ5" s="11"/>
      <c r="ROR5" s="11"/>
      <c r="ROS5" s="11"/>
      <c r="ROT5" s="11"/>
      <c r="ROU5" s="11"/>
      <c r="ROV5" s="11"/>
      <c r="ROW5" s="11"/>
      <c r="ROX5" s="11"/>
      <c r="ROY5" s="11"/>
      <c r="ROZ5" s="11"/>
      <c r="RPA5" s="11"/>
      <c r="RPB5" s="11"/>
      <c r="RPC5" s="11"/>
      <c r="RPD5" s="11"/>
      <c r="RPE5" s="11"/>
      <c r="RPF5" s="11"/>
      <c r="RPG5" s="11"/>
      <c r="RPH5" s="11"/>
      <c r="RPI5" s="11"/>
      <c r="RPJ5" s="11"/>
      <c r="RPK5" s="11"/>
      <c r="RPL5" s="11"/>
      <c r="RPM5" s="11"/>
      <c r="RPN5" s="11"/>
      <c r="RPO5" s="11"/>
      <c r="RPP5" s="11"/>
      <c r="RPQ5" s="11"/>
      <c r="RPR5" s="11"/>
      <c r="RPS5" s="11"/>
      <c r="RPT5" s="11"/>
      <c r="RPU5" s="11"/>
      <c r="RPV5" s="11"/>
      <c r="RPW5" s="11"/>
      <c r="RPX5" s="11"/>
      <c r="RPY5" s="11"/>
      <c r="RPZ5" s="11"/>
      <c r="RQA5" s="11"/>
      <c r="RQB5" s="11"/>
      <c r="RQC5" s="11"/>
      <c r="RQD5" s="11"/>
      <c r="RQE5" s="11"/>
      <c r="RQF5" s="11"/>
      <c r="RQG5" s="11"/>
      <c r="RQH5" s="11"/>
      <c r="RQI5" s="11"/>
      <c r="RQJ5" s="11"/>
      <c r="RQK5" s="11"/>
      <c r="RQL5" s="11"/>
      <c r="RQM5" s="11"/>
      <c r="RQN5" s="11"/>
      <c r="RQO5" s="11"/>
      <c r="RQP5" s="11"/>
      <c r="RQQ5" s="11"/>
      <c r="RQR5" s="11"/>
      <c r="RQS5" s="11"/>
      <c r="RQT5" s="11"/>
      <c r="RQU5" s="11"/>
      <c r="RQV5" s="11"/>
      <c r="RQW5" s="11"/>
      <c r="RQX5" s="11"/>
      <c r="RQY5" s="11"/>
      <c r="RQZ5" s="11"/>
      <c r="RRA5" s="11"/>
      <c r="RRB5" s="11"/>
      <c r="RRC5" s="11"/>
      <c r="RRD5" s="11"/>
      <c r="RRE5" s="11"/>
      <c r="RRF5" s="11"/>
      <c r="RRG5" s="11"/>
      <c r="RRH5" s="11"/>
      <c r="RRI5" s="11"/>
      <c r="RRJ5" s="11"/>
      <c r="RRK5" s="11"/>
      <c r="RRL5" s="11"/>
      <c r="RRM5" s="11"/>
      <c r="RRN5" s="11"/>
      <c r="RRO5" s="11"/>
      <c r="RRP5" s="11"/>
      <c r="RRQ5" s="11"/>
      <c r="RRR5" s="11"/>
      <c r="RRS5" s="11"/>
      <c r="RRT5" s="11"/>
      <c r="RRU5" s="11"/>
      <c r="RRV5" s="11"/>
      <c r="RRW5" s="11"/>
      <c r="RRX5" s="11"/>
      <c r="RRY5" s="11"/>
      <c r="RRZ5" s="11"/>
      <c r="RSA5" s="11"/>
      <c r="RSB5" s="11"/>
      <c r="RSC5" s="11"/>
      <c r="RSD5" s="11"/>
      <c r="RSE5" s="11"/>
      <c r="RSF5" s="11"/>
      <c r="RSG5" s="11"/>
      <c r="RSH5" s="11"/>
      <c r="RSI5" s="11"/>
      <c r="RSJ5" s="11"/>
      <c r="RSK5" s="11"/>
      <c r="RSL5" s="11"/>
      <c r="RSM5" s="11"/>
      <c r="RSN5" s="11"/>
      <c r="RSO5" s="11"/>
      <c r="RSP5" s="11"/>
      <c r="RSQ5" s="11"/>
      <c r="RSR5" s="11"/>
      <c r="RSS5" s="11"/>
      <c r="RST5" s="11"/>
      <c r="RSU5" s="11"/>
      <c r="RSV5" s="11"/>
      <c r="RSW5" s="11"/>
      <c r="RSX5" s="11"/>
      <c r="RSY5" s="11"/>
      <c r="RSZ5" s="11"/>
      <c r="RTA5" s="11"/>
      <c r="RTB5" s="11"/>
      <c r="RTC5" s="11"/>
      <c r="RTD5" s="11"/>
      <c r="RTE5" s="11"/>
      <c r="RTF5" s="11"/>
      <c r="RTG5" s="11"/>
      <c r="RTH5" s="11"/>
      <c r="RTI5" s="11"/>
      <c r="RTJ5" s="11"/>
      <c r="RTK5" s="11"/>
      <c r="RTL5" s="11"/>
      <c r="RTM5" s="11"/>
      <c r="RTN5" s="11"/>
      <c r="RTO5" s="11"/>
      <c r="RTP5" s="11"/>
      <c r="RTQ5" s="11"/>
      <c r="RTR5" s="11"/>
      <c r="RTS5" s="11"/>
      <c r="RTT5" s="11"/>
      <c r="RTU5" s="11"/>
      <c r="RTV5" s="11"/>
      <c r="RTW5" s="11"/>
      <c r="RTX5" s="11"/>
      <c r="RTY5" s="11"/>
      <c r="RTZ5" s="11"/>
      <c r="RUA5" s="11"/>
      <c r="RUB5" s="11"/>
      <c r="RUC5" s="11"/>
      <c r="RUD5" s="11"/>
      <c r="RUE5" s="11"/>
      <c r="RUF5" s="11"/>
      <c r="RUG5" s="11"/>
      <c r="RUH5" s="11"/>
      <c r="RUI5" s="11"/>
      <c r="RUJ5" s="11"/>
      <c r="RUK5" s="11"/>
      <c r="RUL5" s="11"/>
      <c r="RUM5" s="11"/>
      <c r="RUN5" s="11"/>
      <c r="RUO5" s="11"/>
      <c r="RUP5" s="11"/>
      <c r="RUQ5" s="11"/>
      <c r="RUR5" s="11"/>
      <c r="RUS5" s="11"/>
      <c r="RUT5" s="11"/>
      <c r="RUU5" s="11"/>
      <c r="RUV5" s="11"/>
      <c r="RUW5" s="11"/>
      <c r="RUX5" s="11"/>
      <c r="RUY5" s="11"/>
      <c r="RUZ5" s="11"/>
      <c r="RVA5" s="11"/>
      <c r="RVB5" s="11"/>
      <c r="RVC5" s="11"/>
      <c r="RVD5" s="11"/>
      <c r="RVE5" s="11"/>
      <c r="RVF5" s="11"/>
      <c r="RVG5" s="11"/>
      <c r="RVH5" s="11"/>
      <c r="RVI5" s="11"/>
      <c r="RVJ5" s="11"/>
      <c r="RVK5" s="11"/>
      <c r="RVL5" s="11"/>
      <c r="RVM5" s="11"/>
      <c r="RVN5" s="11"/>
      <c r="RVO5" s="11"/>
      <c r="RVP5" s="11"/>
      <c r="RVQ5" s="11"/>
      <c r="RVR5" s="11"/>
      <c r="RVS5" s="11"/>
      <c r="RVT5" s="11"/>
      <c r="RVU5" s="11"/>
      <c r="RVV5" s="11"/>
      <c r="RVW5" s="11"/>
      <c r="RVX5" s="11"/>
      <c r="RVY5" s="11"/>
      <c r="RVZ5" s="11"/>
      <c r="RWA5" s="11"/>
      <c r="RWB5" s="11"/>
      <c r="RWC5" s="11"/>
      <c r="RWD5" s="11"/>
      <c r="RWE5" s="11"/>
      <c r="RWF5" s="11"/>
      <c r="RWG5" s="11"/>
      <c r="RWH5" s="11"/>
      <c r="RWI5" s="11"/>
      <c r="RWJ5" s="11"/>
      <c r="RWK5" s="11"/>
      <c r="RWL5" s="11"/>
      <c r="RWM5" s="11"/>
      <c r="RWN5" s="11"/>
      <c r="RWO5" s="11"/>
      <c r="RWP5" s="11"/>
      <c r="RWQ5" s="11"/>
      <c r="RWR5" s="11"/>
      <c r="RWS5" s="11"/>
      <c r="RWT5" s="11"/>
      <c r="RWU5" s="11"/>
      <c r="RWV5" s="11"/>
      <c r="RWW5" s="11"/>
      <c r="RWX5" s="11"/>
      <c r="RWY5" s="11"/>
      <c r="RWZ5" s="11"/>
      <c r="RXA5" s="11"/>
      <c r="RXB5" s="11"/>
      <c r="RXC5" s="11"/>
      <c r="RXD5" s="11"/>
      <c r="RXE5" s="11"/>
      <c r="RXF5" s="11"/>
      <c r="RXG5" s="11"/>
      <c r="RXH5" s="11"/>
      <c r="RXI5" s="11"/>
      <c r="RXJ5" s="11"/>
      <c r="RXK5" s="11"/>
      <c r="RXL5" s="11"/>
      <c r="RXM5" s="11"/>
      <c r="RXN5" s="11"/>
      <c r="RXO5" s="11"/>
      <c r="RXP5" s="11"/>
      <c r="RXQ5" s="11"/>
      <c r="RXR5" s="11"/>
      <c r="RXS5" s="11"/>
      <c r="RXT5" s="11"/>
      <c r="RXU5" s="11"/>
      <c r="RXV5" s="11"/>
      <c r="RXW5" s="11"/>
      <c r="RXX5" s="11"/>
      <c r="RXY5" s="11"/>
      <c r="RXZ5" s="11"/>
      <c r="RYA5" s="11"/>
      <c r="RYB5" s="11"/>
      <c r="RYC5" s="11"/>
      <c r="RYD5" s="11"/>
      <c r="RYE5" s="11"/>
      <c r="RYF5" s="11"/>
      <c r="RYG5" s="11"/>
      <c r="RYH5" s="11"/>
      <c r="RYI5" s="11"/>
      <c r="RYJ5" s="11"/>
      <c r="RYK5" s="11"/>
      <c r="RYL5" s="11"/>
      <c r="RYM5" s="11"/>
      <c r="RYN5" s="11"/>
      <c r="RYO5" s="11"/>
      <c r="RYP5" s="11"/>
      <c r="RYQ5" s="11"/>
      <c r="RYR5" s="11"/>
      <c r="RYS5" s="11"/>
      <c r="RYT5" s="11"/>
      <c r="RYU5" s="11"/>
      <c r="RYV5" s="11"/>
      <c r="RYW5" s="11"/>
      <c r="RYX5" s="11"/>
      <c r="RYY5" s="11"/>
      <c r="RYZ5" s="11"/>
      <c r="RZA5" s="11"/>
      <c r="RZB5" s="11"/>
      <c r="RZC5" s="11"/>
      <c r="RZD5" s="11"/>
      <c r="RZE5" s="11"/>
      <c r="RZF5" s="11"/>
      <c r="RZG5" s="11"/>
      <c r="RZH5" s="11"/>
      <c r="RZI5" s="11"/>
      <c r="RZJ5" s="11"/>
      <c r="RZK5" s="11"/>
      <c r="RZL5" s="11"/>
      <c r="RZM5" s="11"/>
      <c r="RZN5" s="11"/>
      <c r="RZO5" s="11"/>
      <c r="RZP5" s="11"/>
      <c r="RZQ5" s="11"/>
      <c r="RZR5" s="11"/>
      <c r="RZS5" s="11"/>
      <c r="RZT5" s="11"/>
      <c r="RZU5" s="11"/>
      <c r="RZV5" s="11"/>
      <c r="RZW5" s="11"/>
      <c r="RZX5" s="11"/>
      <c r="RZY5" s="11"/>
      <c r="RZZ5" s="11"/>
      <c r="SAA5" s="11"/>
      <c r="SAB5" s="11"/>
      <c r="SAC5" s="11"/>
      <c r="SAD5" s="11"/>
      <c r="SAE5" s="11"/>
      <c r="SAF5" s="11"/>
      <c r="SAG5" s="11"/>
      <c r="SAH5" s="11"/>
      <c r="SAI5" s="11"/>
      <c r="SAJ5" s="11"/>
      <c r="SAK5" s="11"/>
      <c r="SAL5" s="11"/>
      <c r="SAM5" s="11"/>
      <c r="SAN5" s="11"/>
      <c r="SAO5" s="11"/>
      <c r="SAP5" s="11"/>
      <c r="SAQ5" s="11"/>
      <c r="SAR5" s="11"/>
      <c r="SAS5" s="11"/>
      <c r="SAT5" s="11"/>
      <c r="SAU5" s="11"/>
      <c r="SAV5" s="11"/>
      <c r="SAW5" s="11"/>
      <c r="SAX5" s="11"/>
      <c r="SAY5" s="11"/>
      <c r="SAZ5" s="11"/>
      <c r="SBA5" s="11"/>
      <c r="SBB5" s="11"/>
      <c r="SBC5" s="11"/>
      <c r="SBD5" s="11"/>
      <c r="SBE5" s="11"/>
      <c r="SBF5" s="11"/>
      <c r="SBG5" s="11"/>
      <c r="SBH5" s="11"/>
      <c r="SBI5" s="11"/>
      <c r="SBJ5" s="11"/>
      <c r="SBK5" s="11"/>
      <c r="SBL5" s="11"/>
      <c r="SBM5" s="11"/>
      <c r="SBN5" s="11"/>
      <c r="SBO5" s="11"/>
      <c r="SBP5" s="11"/>
      <c r="SBQ5" s="11"/>
      <c r="SBR5" s="11"/>
      <c r="SBS5" s="11"/>
      <c r="SBT5" s="11"/>
      <c r="SBU5" s="11"/>
      <c r="SBV5" s="11"/>
      <c r="SBW5" s="11"/>
      <c r="SBX5" s="11"/>
      <c r="SBY5" s="11"/>
      <c r="SBZ5" s="11"/>
      <c r="SCA5" s="11"/>
      <c r="SCB5" s="11"/>
      <c r="SCC5" s="11"/>
      <c r="SCD5" s="11"/>
      <c r="SCE5" s="11"/>
      <c r="SCF5" s="11"/>
      <c r="SCG5" s="11"/>
      <c r="SCH5" s="11"/>
      <c r="SCI5" s="11"/>
      <c r="SCJ5" s="11"/>
      <c r="SCK5" s="11"/>
      <c r="SCL5" s="11"/>
      <c r="SCM5" s="11"/>
      <c r="SCN5" s="11"/>
      <c r="SCO5" s="11"/>
      <c r="SCP5" s="11"/>
      <c r="SCQ5" s="11"/>
      <c r="SCR5" s="11"/>
      <c r="SCS5" s="11"/>
      <c r="SCT5" s="11"/>
      <c r="SCU5" s="11"/>
      <c r="SCV5" s="11"/>
      <c r="SCW5" s="11"/>
      <c r="SCX5" s="11"/>
      <c r="SCY5" s="11"/>
      <c r="SCZ5" s="11"/>
      <c r="SDA5" s="11"/>
      <c r="SDB5" s="11"/>
      <c r="SDC5" s="11"/>
      <c r="SDD5" s="11"/>
      <c r="SDE5" s="11"/>
      <c r="SDF5" s="11"/>
      <c r="SDG5" s="11"/>
      <c r="SDH5" s="11"/>
      <c r="SDI5" s="11"/>
      <c r="SDJ5" s="11"/>
      <c r="SDK5" s="11"/>
      <c r="SDL5" s="11"/>
      <c r="SDM5" s="11"/>
      <c r="SDN5" s="11"/>
      <c r="SDO5" s="11"/>
      <c r="SDP5" s="11"/>
      <c r="SDQ5" s="11"/>
      <c r="SDR5" s="11"/>
      <c r="SDS5" s="11"/>
      <c r="SDT5" s="11"/>
      <c r="SDU5" s="11"/>
      <c r="SDV5" s="11"/>
      <c r="SDW5" s="11"/>
      <c r="SDX5" s="11"/>
      <c r="SDY5" s="11"/>
      <c r="SDZ5" s="11"/>
      <c r="SEA5" s="11"/>
      <c r="SEB5" s="11"/>
      <c r="SEC5" s="11"/>
      <c r="SED5" s="11"/>
      <c r="SEE5" s="11"/>
      <c r="SEF5" s="11"/>
      <c r="SEG5" s="11"/>
      <c r="SEH5" s="11"/>
      <c r="SEI5" s="11"/>
      <c r="SEJ5" s="11"/>
      <c r="SEK5" s="11"/>
      <c r="SEL5" s="11"/>
      <c r="SEM5" s="11"/>
      <c r="SEN5" s="11"/>
      <c r="SEO5" s="11"/>
      <c r="SEP5" s="11"/>
      <c r="SEQ5" s="11"/>
      <c r="SER5" s="11"/>
      <c r="SES5" s="11"/>
      <c r="SET5" s="11"/>
      <c r="SEU5" s="11"/>
      <c r="SEV5" s="11"/>
      <c r="SEW5" s="11"/>
      <c r="SEX5" s="11"/>
      <c r="SEY5" s="11"/>
      <c r="SEZ5" s="11"/>
      <c r="SFA5" s="11"/>
      <c r="SFB5" s="11"/>
      <c r="SFC5" s="11"/>
      <c r="SFD5" s="11"/>
      <c r="SFE5" s="11"/>
      <c r="SFF5" s="11"/>
      <c r="SFG5" s="11"/>
      <c r="SFH5" s="11"/>
      <c r="SFI5" s="11"/>
      <c r="SFJ5" s="11"/>
      <c r="SFK5" s="11"/>
      <c r="SFL5" s="11"/>
      <c r="SFM5" s="11"/>
      <c r="SFN5" s="11"/>
      <c r="SFO5" s="11"/>
      <c r="SFP5" s="11"/>
      <c r="SFQ5" s="11"/>
      <c r="SFR5" s="11"/>
      <c r="SFS5" s="11"/>
      <c r="SFT5" s="11"/>
      <c r="SFU5" s="11"/>
      <c r="SFV5" s="11"/>
      <c r="SFW5" s="11"/>
      <c r="SFX5" s="11"/>
      <c r="SFY5" s="11"/>
      <c r="SFZ5" s="11"/>
      <c r="SGA5" s="11"/>
      <c r="SGB5" s="11"/>
      <c r="SGC5" s="11"/>
      <c r="SGD5" s="11"/>
      <c r="SGE5" s="11"/>
      <c r="SGF5" s="11"/>
      <c r="SGG5" s="11"/>
      <c r="SGH5" s="11"/>
      <c r="SGI5" s="11"/>
      <c r="SGJ5" s="11"/>
      <c r="SGK5" s="11"/>
      <c r="SGL5" s="11"/>
      <c r="SGM5" s="11"/>
      <c r="SGN5" s="11"/>
      <c r="SGO5" s="11"/>
      <c r="SGP5" s="11"/>
      <c r="SGQ5" s="11"/>
      <c r="SGR5" s="11"/>
      <c r="SGS5" s="11"/>
      <c r="SGT5" s="11"/>
      <c r="SGU5" s="11"/>
      <c r="SGV5" s="11"/>
      <c r="SGW5" s="11"/>
      <c r="SGX5" s="11"/>
      <c r="SGY5" s="11"/>
      <c r="SGZ5" s="11"/>
      <c r="SHA5" s="11"/>
      <c r="SHB5" s="11"/>
      <c r="SHC5" s="11"/>
      <c r="SHD5" s="11"/>
      <c r="SHE5" s="11"/>
      <c r="SHF5" s="11"/>
      <c r="SHG5" s="11"/>
      <c r="SHH5" s="11"/>
      <c r="SHI5" s="11"/>
      <c r="SHJ5" s="11"/>
      <c r="SHK5" s="11"/>
      <c r="SHL5" s="11"/>
      <c r="SHM5" s="11"/>
      <c r="SHN5" s="11"/>
      <c r="SHO5" s="11"/>
      <c r="SHP5" s="11"/>
      <c r="SHQ5" s="11"/>
      <c r="SHR5" s="11"/>
      <c r="SHS5" s="11"/>
      <c r="SHT5" s="11"/>
      <c r="SHU5" s="11"/>
      <c r="SHV5" s="11"/>
      <c r="SHW5" s="11"/>
      <c r="SHX5" s="11"/>
      <c r="SHY5" s="11"/>
      <c r="SHZ5" s="11"/>
      <c r="SIA5" s="11"/>
      <c r="SIB5" s="11"/>
      <c r="SIC5" s="11"/>
      <c r="SID5" s="11"/>
      <c r="SIE5" s="11"/>
      <c r="SIF5" s="11"/>
      <c r="SIG5" s="11"/>
      <c r="SIH5" s="11"/>
      <c r="SII5" s="11"/>
      <c r="SIJ5" s="11"/>
      <c r="SIK5" s="11"/>
      <c r="SIL5" s="11"/>
      <c r="SIM5" s="11"/>
      <c r="SIN5" s="11"/>
      <c r="SIO5" s="11"/>
      <c r="SIP5" s="11"/>
      <c r="SIQ5" s="11"/>
      <c r="SIR5" s="11"/>
      <c r="SIS5" s="11"/>
      <c r="SIT5" s="11"/>
      <c r="SIU5" s="11"/>
      <c r="SIV5" s="11"/>
      <c r="SIW5" s="11"/>
      <c r="SIX5" s="11"/>
      <c r="SIY5" s="11"/>
      <c r="SIZ5" s="11"/>
      <c r="SJA5" s="11"/>
      <c r="SJB5" s="11"/>
      <c r="SJC5" s="11"/>
      <c r="SJD5" s="11"/>
      <c r="SJE5" s="11"/>
      <c r="SJF5" s="11"/>
      <c r="SJG5" s="11"/>
      <c r="SJH5" s="11"/>
      <c r="SJI5" s="11"/>
      <c r="SJJ5" s="11"/>
      <c r="SJK5" s="11"/>
      <c r="SJL5" s="11"/>
      <c r="SJM5" s="11"/>
      <c r="SJN5" s="11"/>
      <c r="SJO5" s="11"/>
      <c r="SJP5" s="11"/>
      <c r="SJQ5" s="11"/>
      <c r="SJR5" s="11"/>
      <c r="SJS5" s="11"/>
      <c r="SJT5" s="11"/>
      <c r="SJU5" s="11"/>
      <c r="SJV5" s="11"/>
      <c r="SJW5" s="11"/>
      <c r="SJX5" s="11"/>
      <c r="SJY5" s="11"/>
      <c r="SJZ5" s="11"/>
      <c r="SKA5" s="11"/>
      <c r="SKB5" s="11"/>
      <c r="SKC5" s="11"/>
      <c r="SKD5" s="11"/>
      <c r="SKE5" s="11"/>
      <c r="SKF5" s="11"/>
      <c r="SKG5" s="11"/>
      <c r="SKH5" s="11"/>
      <c r="SKI5" s="11"/>
      <c r="SKJ5" s="11"/>
      <c r="SKK5" s="11"/>
      <c r="SKL5" s="11"/>
      <c r="SKM5" s="11"/>
      <c r="SKN5" s="11"/>
      <c r="SKO5" s="11"/>
      <c r="SKP5" s="11"/>
      <c r="SKQ5" s="11"/>
      <c r="SKR5" s="11"/>
      <c r="SKS5" s="11"/>
      <c r="SKT5" s="11"/>
      <c r="SKU5" s="11"/>
      <c r="SKV5" s="11"/>
      <c r="SKW5" s="11"/>
      <c r="SKX5" s="11"/>
      <c r="SKY5" s="11"/>
      <c r="SKZ5" s="11"/>
      <c r="SLA5" s="11"/>
      <c r="SLB5" s="11"/>
      <c r="SLC5" s="11"/>
      <c r="SLD5" s="11"/>
      <c r="SLE5" s="11"/>
      <c r="SLF5" s="11"/>
      <c r="SLG5" s="11"/>
      <c r="SLH5" s="11"/>
      <c r="SLI5" s="11"/>
      <c r="SLJ5" s="11"/>
      <c r="SLK5" s="11"/>
      <c r="SLL5" s="11"/>
      <c r="SLM5" s="11"/>
      <c r="SLN5" s="11"/>
      <c r="SLO5" s="11"/>
      <c r="SLP5" s="11"/>
      <c r="SLQ5" s="11"/>
      <c r="SLR5" s="11"/>
      <c r="SLS5" s="11"/>
      <c r="SLT5" s="11"/>
      <c r="SLU5" s="11"/>
      <c r="SLV5" s="11"/>
      <c r="SLW5" s="11"/>
      <c r="SLX5" s="11"/>
      <c r="SLY5" s="11"/>
      <c r="SLZ5" s="11"/>
      <c r="SMA5" s="11"/>
      <c r="SMB5" s="11"/>
      <c r="SMC5" s="11"/>
      <c r="SMD5" s="11"/>
      <c r="SME5" s="11"/>
      <c r="SMF5" s="11"/>
      <c r="SMG5" s="11"/>
      <c r="SMH5" s="11"/>
      <c r="SMI5" s="11"/>
      <c r="SMJ5" s="11"/>
      <c r="SMK5" s="11"/>
      <c r="SML5" s="11"/>
      <c r="SMM5" s="11"/>
      <c r="SMN5" s="11"/>
      <c r="SMO5" s="11"/>
      <c r="SMP5" s="11"/>
      <c r="SMQ5" s="11"/>
      <c r="SMR5" s="11"/>
      <c r="SMS5" s="11"/>
      <c r="SMT5" s="11"/>
      <c r="SMU5" s="11"/>
      <c r="SMV5" s="11"/>
      <c r="SMW5" s="11"/>
      <c r="SMX5" s="11"/>
      <c r="SMY5" s="11"/>
      <c r="SMZ5" s="11"/>
      <c r="SNA5" s="11"/>
      <c r="SNB5" s="11"/>
      <c r="SNC5" s="11"/>
      <c r="SND5" s="11"/>
      <c r="SNE5" s="11"/>
      <c r="SNF5" s="11"/>
      <c r="SNG5" s="11"/>
      <c r="SNH5" s="11"/>
      <c r="SNI5" s="11"/>
      <c r="SNJ5" s="11"/>
      <c r="SNK5" s="11"/>
      <c r="SNL5" s="11"/>
      <c r="SNM5" s="11"/>
      <c r="SNN5" s="11"/>
      <c r="SNO5" s="11"/>
      <c r="SNP5" s="11"/>
      <c r="SNQ5" s="11"/>
      <c r="SNR5" s="11"/>
      <c r="SNS5" s="11"/>
      <c r="SNT5" s="11"/>
      <c r="SNU5" s="11"/>
      <c r="SNV5" s="11"/>
      <c r="SNW5" s="11"/>
      <c r="SNX5" s="11"/>
      <c r="SNY5" s="11"/>
      <c r="SNZ5" s="11"/>
      <c r="SOA5" s="11"/>
      <c r="SOB5" s="11"/>
      <c r="SOC5" s="11"/>
      <c r="SOD5" s="11"/>
      <c r="SOE5" s="11"/>
      <c r="SOF5" s="11"/>
      <c r="SOG5" s="11"/>
      <c r="SOH5" s="11"/>
      <c r="SOI5" s="11"/>
      <c r="SOJ5" s="11"/>
      <c r="SOK5" s="11"/>
      <c r="SOL5" s="11"/>
      <c r="SOM5" s="11"/>
      <c r="SON5" s="11"/>
      <c r="SOO5" s="11"/>
      <c r="SOP5" s="11"/>
      <c r="SOQ5" s="11"/>
      <c r="SOR5" s="11"/>
      <c r="SOS5" s="11"/>
      <c r="SOT5" s="11"/>
      <c r="SOU5" s="11"/>
      <c r="SOV5" s="11"/>
      <c r="SOW5" s="11"/>
      <c r="SOX5" s="11"/>
      <c r="SOY5" s="11"/>
      <c r="SOZ5" s="11"/>
      <c r="SPA5" s="11"/>
      <c r="SPB5" s="11"/>
      <c r="SPC5" s="11"/>
      <c r="SPD5" s="11"/>
      <c r="SPE5" s="11"/>
      <c r="SPF5" s="11"/>
      <c r="SPG5" s="11"/>
      <c r="SPH5" s="11"/>
      <c r="SPI5" s="11"/>
      <c r="SPJ5" s="11"/>
      <c r="SPK5" s="11"/>
      <c r="SPL5" s="11"/>
      <c r="SPM5" s="11"/>
      <c r="SPN5" s="11"/>
      <c r="SPO5" s="11"/>
      <c r="SPP5" s="11"/>
      <c r="SPQ5" s="11"/>
      <c r="SPR5" s="11"/>
      <c r="SPS5" s="11"/>
      <c r="SPT5" s="11"/>
      <c r="SPU5" s="11"/>
      <c r="SPV5" s="11"/>
      <c r="SPW5" s="11"/>
      <c r="SPX5" s="11"/>
      <c r="SPY5" s="11"/>
      <c r="SPZ5" s="11"/>
      <c r="SQA5" s="11"/>
      <c r="SQB5" s="11"/>
      <c r="SQC5" s="11"/>
      <c r="SQD5" s="11"/>
      <c r="SQE5" s="11"/>
      <c r="SQF5" s="11"/>
      <c r="SQG5" s="11"/>
      <c r="SQH5" s="11"/>
      <c r="SQI5" s="11"/>
      <c r="SQJ5" s="11"/>
      <c r="SQK5" s="11"/>
      <c r="SQL5" s="11"/>
      <c r="SQM5" s="11"/>
      <c r="SQN5" s="11"/>
      <c r="SQO5" s="11"/>
      <c r="SQP5" s="11"/>
      <c r="SQQ5" s="11"/>
      <c r="SQR5" s="11"/>
      <c r="SQS5" s="11"/>
      <c r="SQT5" s="11"/>
      <c r="SQU5" s="11"/>
      <c r="SQV5" s="11"/>
      <c r="SQW5" s="11"/>
      <c r="SQX5" s="11"/>
      <c r="SQY5" s="11"/>
      <c r="SQZ5" s="11"/>
      <c r="SRA5" s="11"/>
      <c r="SRB5" s="11"/>
      <c r="SRC5" s="11"/>
      <c r="SRD5" s="11"/>
      <c r="SRE5" s="11"/>
      <c r="SRF5" s="11"/>
      <c r="SRG5" s="11"/>
      <c r="SRH5" s="11"/>
      <c r="SRI5" s="11"/>
      <c r="SRJ5" s="11"/>
      <c r="SRK5" s="11"/>
      <c r="SRL5" s="11"/>
      <c r="SRM5" s="11"/>
      <c r="SRN5" s="11"/>
      <c r="SRO5" s="11"/>
      <c r="SRP5" s="11"/>
      <c r="SRQ5" s="11"/>
      <c r="SRR5" s="11"/>
      <c r="SRS5" s="11"/>
      <c r="SRT5" s="11"/>
      <c r="SRU5" s="11"/>
      <c r="SRV5" s="11"/>
      <c r="SRW5" s="11"/>
      <c r="SRX5" s="11"/>
      <c r="SRY5" s="11"/>
      <c r="SRZ5" s="11"/>
      <c r="SSA5" s="11"/>
      <c r="SSB5" s="11"/>
      <c r="SSC5" s="11"/>
      <c r="SSD5" s="11"/>
      <c r="SSE5" s="11"/>
      <c r="SSF5" s="11"/>
      <c r="SSG5" s="11"/>
      <c r="SSH5" s="11"/>
      <c r="SSI5" s="11"/>
      <c r="SSJ5" s="11"/>
      <c r="SSK5" s="11"/>
      <c r="SSL5" s="11"/>
      <c r="SSM5" s="11"/>
      <c r="SSN5" s="11"/>
      <c r="SSO5" s="11"/>
      <c r="SSP5" s="11"/>
      <c r="SSQ5" s="11"/>
      <c r="SSR5" s="11"/>
      <c r="SSS5" s="11"/>
      <c r="SST5" s="11"/>
      <c r="SSU5" s="11"/>
      <c r="SSV5" s="11"/>
      <c r="SSW5" s="11"/>
      <c r="SSX5" s="11"/>
      <c r="SSY5" s="11"/>
      <c r="SSZ5" s="11"/>
      <c r="STA5" s="11"/>
      <c r="STB5" s="11"/>
      <c r="STC5" s="11"/>
      <c r="STD5" s="11"/>
      <c r="STE5" s="11"/>
      <c r="STF5" s="11"/>
      <c r="STG5" s="11"/>
      <c r="STH5" s="11"/>
      <c r="STI5" s="11"/>
      <c r="STJ5" s="11"/>
      <c r="STK5" s="11"/>
      <c r="STL5" s="11"/>
      <c r="STM5" s="11"/>
      <c r="STN5" s="11"/>
      <c r="STO5" s="11"/>
      <c r="STP5" s="11"/>
      <c r="STQ5" s="11"/>
      <c r="STR5" s="11"/>
      <c r="STS5" s="11"/>
      <c r="STT5" s="11"/>
      <c r="STU5" s="11"/>
      <c r="STV5" s="11"/>
      <c r="STW5" s="11"/>
      <c r="STX5" s="11"/>
      <c r="STY5" s="11"/>
      <c r="STZ5" s="11"/>
      <c r="SUA5" s="11"/>
      <c r="SUB5" s="11"/>
      <c r="SUC5" s="11"/>
      <c r="SUD5" s="11"/>
      <c r="SUE5" s="11"/>
      <c r="SUF5" s="11"/>
      <c r="SUG5" s="11"/>
      <c r="SUH5" s="11"/>
      <c r="SUI5" s="11"/>
      <c r="SUJ5" s="11"/>
      <c r="SUK5" s="11"/>
      <c r="SUL5" s="11"/>
      <c r="SUM5" s="11"/>
      <c r="SUN5" s="11"/>
      <c r="SUO5" s="11"/>
      <c r="SUP5" s="11"/>
      <c r="SUQ5" s="11"/>
      <c r="SUR5" s="11"/>
      <c r="SUS5" s="11"/>
      <c r="SUT5" s="11"/>
      <c r="SUU5" s="11"/>
      <c r="SUV5" s="11"/>
      <c r="SUW5" s="11"/>
      <c r="SUX5" s="11"/>
      <c r="SUY5" s="11"/>
      <c r="SUZ5" s="11"/>
      <c r="SVA5" s="11"/>
      <c r="SVB5" s="11"/>
      <c r="SVC5" s="11"/>
      <c r="SVD5" s="11"/>
      <c r="SVE5" s="11"/>
      <c r="SVF5" s="11"/>
      <c r="SVG5" s="11"/>
      <c r="SVH5" s="11"/>
      <c r="SVI5" s="11"/>
      <c r="SVJ5" s="11"/>
      <c r="SVK5" s="11"/>
      <c r="SVL5" s="11"/>
      <c r="SVM5" s="11"/>
      <c r="SVN5" s="11"/>
      <c r="SVO5" s="11"/>
      <c r="SVP5" s="11"/>
      <c r="SVQ5" s="11"/>
      <c r="SVR5" s="11"/>
      <c r="SVS5" s="11"/>
      <c r="SVT5" s="11"/>
      <c r="SVU5" s="11"/>
      <c r="SVV5" s="11"/>
      <c r="SVW5" s="11"/>
      <c r="SVX5" s="11"/>
      <c r="SVY5" s="11"/>
      <c r="SVZ5" s="11"/>
      <c r="SWA5" s="11"/>
      <c r="SWB5" s="11"/>
      <c r="SWC5" s="11"/>
      <c r="SWD5" s="11"/>
      <c r="SWE5" s="11"/>
      <c r="SWF5" s="11"/>
      <c r="SWG5" s="11"/>
      <c r="SWH5" s="11"/>
      <c r="SWI5" s="11"/>
      <c r="SWJ5" s="11"/>
      <c r="SWK5" s="11"/>
      <c r="SWL5" s="11"/>
      <c r="SWM5" s="11"/>
      <c r="SWN5" s="11"/>
      <c r="SWO5" s="11"/>
      <c r="SWP5" s="11"/>
      <c r="SWQ5" s="11"/>
      <c r="SWR5" s="11"/>
      <c r="SWS5" s="11"/>
      <c r="SWT5" s="11"/>
      <c r="SWU5" s="11"/>
      <c r="SWV5" s="11"/>
      <c r="SWW5" s="11"/>
      <c r="SWX5" s="11"/>
      <c r="SWY5" s="11"/>
      <c r="SWZ5" s="11"/>
      <c r="SXA5" s="11"/>
      <c r="SXB5" s="11"/>
      <c r="SXC5" s="11"/>
      <c r="SXD5" s="11"/>
      <c r="SXE5" s="11"/>
      <c r="SXF5" s="11"/>
      <c r="SXG5" s="11"/>
      <c r="SXH5" s="11"/>
      <c r="SXI5" s="11"/>
      <c r="SXJ5" s="11"/>
      <c r="SXK5" s="11"/>
      <c r="SXL5" s="11"/>
      <c r="SXM5" s="11"/>
      <c r="SXN5" s="11"/>
      <c r="SXO5" s="11"/>
      <c r="SXP5" s="11"/>
      <c r="SXQ5" s="11"/>
      <c r="SXR5" s="11"/>
      <c r="SXS5" s="11"/>
      <c r="SXT5" s="11"/>
      <c r="SXU5" s="11"/>
      <c r="SXV5" s="11"/>
      <c r="SXW5" s="11"/>
      <c r="SXX5" s="11"/>
      <c r="SXY5" s="11"/>
      <c r="SXZ5" s="11"/>
      <c r="SYA5" s="11"/>
      <c r="SYB5" s="11"/>
      <c r="SYC5" s="11"/>
      <c r="SYD5" s="11"/>
      <c r="SYE5" s="11"/>
      <c r="SYF5" s="11"/>
      <c r="SYG5" s="11"/>
      <c r="SYH5" s="11"/>
      <c r="SYI5" s="11"/>
      <c r="SYJ5" s="11"/>
      <c r="SYK5" s="11"/>
      <c r="SYL5" s="11"/>
      <c r="SYM5" s="11"/>
      <c r="SYN5" s="11"/>
      <c r="SYO5" s="11"/>
      <c r="SYP5" s="11"/>
      <c r="SYQ5" s="11"/>
      <c r="SYR5" s="11"/>
      <c r="SYS5" s="11"/>
      <c r="SYT5" s="11"/>
      <c r="SYU5" s="11"/>
      <c r="SYV5" s="11"/>
      <c r="SYW5" s="11"/>
      <c r="SYX5" s="11"/>
      <c r="SYY5" s="11"/>
      <c r="SYZ5" s="11"/>
      <c r="SZA5" s="11"/>
      <c r="SZB5" s="11"/>
      <c r="SZC5" s="11"/>
      <c r="SZD5" s="11"/>
      <c r="SZE5" s="11"/>
      <c r="SZF5" s="11"/>
      <c r="SZG5" s="11"/>
      <c r="SZH5" s="11"/>
      <c r="SZI5" s="11"/>
      <c r="SZJ5" s="11"/>
      <c r="SZK5" s="11"/>
      <c r="SZL5" s="11"/>
      <c r="SZM5" s="11"/>
      <c r="SZN5" s="11"/>
      <c r="SZO5" s="11"/>
      <c r="SZP5" s="11"/>
      <c r="SZQ5" s="11"/>
      <c r="SZR5" s="11"/>
      <c r="SZS5" s="11"/>
      <c r="SZT5" s="11"/>
      <c r="SZU5" s="11"/>
      <c r="SZV5" s="11"/>
      <c r="SZW5" s="11"/>
      <c r="SZX5" s="11"/>
      <c r="SZY5" s="11"/>
      <c r="SZZ5" s="11"/>
      <c r="TAA5" s="11"/>
      <c r="TAB5" s="11"/>
      <c r="TAC5" s="11"/>
      <c r="TAD5" s="11"/>
      <c r="TAE5" s="11"/>
      <c r="TAF5" s="11"/>
      <c r="TAG5" s="11"/>
      <c r="TAH5" s="11"/>
      <c r="TAI5" s="11"/>
      <c r="TAJ5" s="11"/>
      <c r="TAK5" s="11"/>
      <c r="TAL5" s="11"/>
      <c r="TAM5" s="11"/>
      <c r="TAN5" s="11"/>
      <c r="TAO5" s="11"/>
      <c r="TAP5" s="11"/>
      <c r="TAQ5" s="11"/>
      <c r="TAR5" s="11"/>
      <c r="TAS5" s="11"/>
      <c r="TAT5" s="11"/>
      <c r="TAU5" s="11"/>
      <c r="TAV5" s="11"/>
      <c r="TAW5" s="11"/>
      <c r="TAX5" s="11"/>
      <c r="TAY5" s="11"/>
      <c r="TAZ5" s="11"/>
      <c r="TBA5" s="11"/>
      <c r="TBB5" s="11"/>
      <c r="TBC5" s="11"/>
      <c r="TBD5" s="11"/>
      <c r="TBE5" s="11"/>
      <c r="TBF5" s="11"/>
      <c r="TBG5" s="11"/>
      <c r="TBH5" s="11"/>
      <c r="TBI5" s="11"/>
      <c r="TBJ5" s="11"/>
      <c r="TBK5" s="11"/>
      <c r="TBL5" s="11"/>
      <c r="TBM5" s="11"/>
      <c r="TBN5" s="11"/>
      <c r="TBO5" s="11"/>
      <c r="TBP5" s="11"/>
      <c r="TBQ5" s="11"/>
      <c r="TBR5" s="11"/>
      <c r="TBS5" s="11"/>
      <c r="TBT5" s="11"/>
      <c r="TBU5" s="11"/>
      <c r="TBV5" s="11"/>
      <c r="TBW5" s="11"/>
      <c r="TBX5" s="11"/>
      <c r="TBY5" s="11"/>
      <c r="TBZ5" s="11"/>
      <c r="TCA5" s="11"/>
      <c r="TCB5" s="11"/>
      <c r="TCC5" s="11"/>
      <c r="TCD5" s="11"/>
      <c r="TCE5" s="11"/>
      <c r="TCF5" s="11"/>
      <c r="TCG5" s="11"/>
      <c r="TCH5" s="11"/>
      <c r="TCI5" s="11"/>
      <c r="TCJ5" s="11"/>
      <c r="TCK5" s="11"/>
      <c r="TCL5" s="11"/>
      <c r="TCM5" s="11"/>
      <c r="TCN5" s="11"/>
      <c r="TCO5" s="11"/>
      <c r="TCP5" s="11"/>
      <c r="TCQ5" s="11"/>
      <c r="TCR5" s="11"/>
      <c r="TCS5" s="11"/>
      <c r="TCT5" s="11"/>
      <c r="TCU5" s="11"/>
      <c r="TCV5" s="11"/>
      <c r="TCW5" s="11"/>
      <c r="TCX5" s="11"/>
      <c r="TCY5" s="11"/>
      <c r="TCZ5" s="11"/>
      <c r="TDA5" s="11"/>
      <c r="TDB5" s="11"/>
      <c r="TDC5" s="11"/>
      <c r="TDD5" s="11"/>
      <c r="TDE5" s="11"/>
      <c r="TDF5" s="11"/>
      <c r="TDG5" s="11"/>
      <c r="TDH5" s="11"/>
      <c r="TDI5" s="11"/>
      <c r="TDJ5" s="11"/>
      <c r="TDK5" s="11"/>
      <c r="TDL5" s="11"/>
      <c r="TDM5" s="11"/>
      <c r="TDN5" s="11"/>
      <c r="TDO5" s="11"/>
      <c r="TDP5" s="11"/>
      <c r="TDQ5" s="11"/>
      <c r="TDR5" s="11"/>
      <c r="TDS5" s="11"/>
      <c r="TDT5" s="11"/>
      <c r="TDU5" s="11"/>
      <c r="TDV5" s="11"/>
      <c r="TDW5" s="11"/>
      <c r="TDX5" s="11"/>
      <c r="TDY5" s="11"/>
      <c r="TDZ5" s="11"/>
      <c r="TEA5" s="11"/>
      <c r="TEB5" s="11"/>
      <c r="TEC5" s="11"/>
      <c r="TED5" s="11"/>
      <c r="TEE5" s="11"/>
      <c r="TEF5" s="11"/>
      <c r="TEG5" s="11"/>
      <c r="TEH5" s="11"/>
      <c r="TEI5" s="11"/>
      <c r="TEJ5" s="11"/>
      <c r="TEK5" s="11"/>
      <c r="TEL5" s="11"/>
      <c r="TEM5" s="11"/>
      <c r="TEN5" s="11"/>
      <c r="TEO5" s="11"/>
      <c r="TEP5" s="11"/>
      <c r="TEQ5" s="11"/>
      <c r="TER5" s="11"/>
      <c r="TES5" s="11"/>
      <c r="TET5" s="11"/>
      <c r="TEU5" s="11"/>
      <c r="TEV5" s="11"/>
      <c r="TEW5" s="11"/>
      <c r="TEX5" s="11"/>
      <c r="TEY5" s="11"/>
      <c r="TEZ5" s="11"/>
      <c r="TFA5" s="11"/>
      <c r="TFB5" s="11"/>
      <c r="TFC5" s="11"/>
      <c r="TFD5" s="11"/>
      <c r="TFE5" s="11"/>
      <c r="TFF5" s="11"/>
      <c r="TFG5" s="11"/>
      <c r="TFH5" s="11"/>
      <c r="TFI5" s="11"/>
      <c r="TFJ5" s="11"/>
      <c r="TFK5" s="11"/>
      <c r="TFL5" s="11"/>
      <c r="TFM5" s="11"/>
      <c r="TFN5" s="11"/>
      <c r="TFO5" s="11"/>
      <c r="TFP5" s="11"/>
      <c r="TFQ5" s="11"/>
      <c r="TFR5" s="11"/>
      <c r="TFS5" s="11"/>
      <c r="TFT5" s="11"/>
      <c r="TFU5" s="11"/>
      <c r="TFV5" s="11"/>
      <c r="TFW5" s="11"/>
      <c r="TFX5" s="11"/>
      <c r="TFY5" s="11"/>
      <c r="TFZ5" s="11"/>
      <c r="TGA5" s="11"/>
      <c r="TGB5" s="11"/>
      <c r="TGC5" s="11"/>
      <c r="TGD5" s="11"/>
      <c r="TGE5" s="11"/>
      <c r="TGF5" s="11"/>
      <c r="TGG5" s="11"/>
      <c r="TGH5" s="11"/>
      <c r="TGI5" s="11"/>
      <c r="TGJ5" s="11"/>
      <c r="TGK5" s="11"/>
      <c r="TGL5" s="11"/>
      <c r="TGM5" s="11"/>
      <c r="TGN5" s="11"/>
      <c r="TGO5" s="11"/>
      <c r="TGP5" s="11"/>
      <c r="TGQ5" s="11"/>
      <c r="TGR5" s="11"/>
      <c r="TGS5" s="11"/>
      <c r="TGT5" s="11"/>
      <c r="TGU5" s="11"/>
      <c r="TGV5" s="11"/>
      <c r="TGW5" s="11"/>
      <c r="TGX5" s="11"/>
      <c r="TGY5" s="11"/>
      <c r="TGZ5" s="11"/>
      <c r="THA5" s="11"/>
      <c r="THB5" s="11"/>
      <c r="THC5" s="11"/>
      <c r="THD5" s="11"/>
      <c r="THE5" s="11"/>
      <c r="THF5" s="11"/>
      <c r="THG5" s="11"/>
      <c r="THH5" s="11"/>
      <c r="THI5" s="11"/>
      <c r="THJ5" s="11"/>
      <c r="THK5" s="11"/>
      <c r="THL5" s="11"/>
      <c r="THM5" s="11"/>
      <c r="THN5" s="11"/>
      <c r="THO5" s="11"/>
      <c r="THP5" s="11"/>
      <c r="THQ5" s="11"/>
      <c r="THR5" s="11"/>
      <c r="THS5" s="11"/>
      <c r="THT5" s="11"/>
      <c r="THU5" s="11"/>
      <c r="THV5" s="11"/>
      <c r="THW5" s="11"/>
      <c r="THX5" s="11"/>
      <c r="THY5" s="11"/>
      <c r="THZ5" s="11"/>
      <c r="TIA5" s="11"/>
      <c r="TIB5" s="11"/>
      <c r="TIC5" s="11"/>
      <c r="TID5" s="11"/>
      <c r="TIE5" s="11"/>
      <c r="TIF5" s="11"/>
      <c r="TIG5" s="11"/>
      <c r="TIH5" s="11"/>
      <c r="TII5" s="11"/>
      <c r="TIJ5" s="11"/>
      <c r="TIK5" s="11"/>
      <c r="TIL5" s="11"/>
      <c r="TIM5" s="11"/>
      <c r="TIN5" s="11"/>
      <c r="TIO5" s="11"/>
      <c r="TIP5" s="11"/>
      <c r="TIQ5" s="11"/>
      <c r="TIR5" s="11"/>
      <c r="TIS5" s="11"/>
      <c r="TIT5" s="11"/>
      <c r="TIU5" s="11"/>
      <c r="TIV5" s="11"/>
      <c r="TIW5" s="11"/>
      <c r="TIX5" s="11"/>
      <c r="TIY5" s="11"/>
      <c r="TIZ5" s="11"/>
      <c r="TJA5" s="11"/>
      <c r="TJB5" s="11"/>
      <c r="TJC5" s="11"/>
      <c r="TJD5" s="11"/>
      <c r="TJE5" s="11"/>
      <c r="TJF5" s="11"/>
      <c r="TJG5" s="11"/>
      <c r="TJH5" s="11"/>
      <c r="TJI5" s="11"/>
      <c r="TJJ5" s="11"/>
      <c r="TJK5" s="11"/>
      <c r="TJL5" s="11"/>
      <c r="TJM5" s="11"/>
      <c r="TJN5" s="11"/>
      <c r="TJO5" s="11"/>
      <c r="TJP5" s="11"/>
      <c r="TJQ5" s="11"/>
      <c r="TJR5" s="11"/>
      <c r="TJS5" s="11"/>
      <c r="TJT5" s="11"/>
      <c r="TJU5" s="11"/>
      <c r="TJV5" s="11"/>
      <c r="TJW5" s="11"/>
      <c r="TJX5" s="11"/>
      <c r="TJY5" s="11"/>
      <c r="TJZ5" s="11"/>
      <c r="TKA5" s="11"/>
      <c r="TKB5" s="11"/>
      <c r="TKC5" s="11"/>
      <c r="TKD5" s="11"/>
      <c r="TKE5" s="11"/>
      <c r="TKF5" s="11"/>
      <c r="TKG5" s="11"/>
      <c r="TKH5" s="11"/>
      <c r="TKI5" s="11"/>
      <c r="TKJ5" s="11"/>
      <c r="TKK5" s="11"/>
      <c r="TKL5" s="11"/>
      <c r="TKM5" s="11"/>
      <c r="TKN5" s="11"/>
      <c r="TKO5" s="11"/>
      <c r="TKP5" s="11"/>
      <c r="TKQ5" s="11"/>
      <c r="TKR5" s="11"/>
      <c r="TKS5" s="11"/>
      <c r="TKT5" s="11"/>
      <c r="TKU5" s="11"/>
      <c r="TKV5" s="11"/>
      <c r="TKW5" s="11"/>
      <c r="TKX5" s="11"/>
      <c r="TKY5" s="11"/>
      <c r="TKZ5" s="11"/>
      <c r="TLA5" s="11"/>
      <c r="TLB5" s="11"/>
      <c r="TLC5" s="11"/>
      <c r="TLD5" s="11"/>
      <c r="TLE5" s="11"/>
      <c r="TLF5" s="11"/>
      <c r="TLG5" s="11"/>
      <c r="TLH5" s="11"/>
      <c r="TLI5" s="11"/>
      <c r="TLJ5" s="11"/>
      <c r="TLK5" s="11"/>
      <c r="TLL5" s="11"/>
      <c r="TLM5" s="11"/>
      <c r="TLN5" s="11"/>
      <c r="TLO5" s="11"/>
      <c r="TLP5" s="11"/>
      <c r="TLQ5" s="11"/>
      <c r="TLR5" s="11"/>
      <c r="TLS5" s="11"/>
      <c r="TLT5" s="11"/>
      <c r="TLU5" s="11"/>
      <c r="TLV5" s="11"/>
      <c r="TLW5" s="11"/>
      <c r="TLX5" s="11"/>
      <c r="TLY5" s="11"/>
      <c r="TLZ5" s="11"/>
      <c r="TMA5" s="11"/>
      <c r="TMB5" s="11"/>
      <c r="TMC5" s="11"/>
      <c r="TMD5" s="11"/>
      <c r="TME5" s="11"/>
      <c r="TMF5" s="11"/>
      <c r="TMG5" s="11"/>
      <c r="TMH5" s="11"/>
      <c r="TMI5" s="11"/>
      <c r="TMJ5" s="11"/>
      <c r="TMK5" s="11"/>
      <c r="TML5" s="11"/>
      <c r="TMM5" s="11"/>
      <c r="TMN5" s="11"/>
      <c r="TMO5" s="11"/>
      <c r="TMP5" s="11"/>
      <c r="TMQ5" s="11"/>
      <c r="TMR5" s="11"/>
      <c r="TMS5" s="11"/>
      <c r="TMT5" s="11"/>
      <c r="TMU5" s="11"/>
      <c r="TMV5" s="11"/>
      <c r="TMW5" s="11"/>
      <c r="TMX5" s="11"/>
      <c r="TMY5" s="11"/>
      <c r="TMZ5" s="11"/>
      <c r="TNA5" s="11"/>
      <c r="TNB5" s="11"/>
      <c r="TNC5" s="11"/>
      <c r="TND5" s="11"/>
      <c r="TNE5" s="11"/>
      <c r="TNF5" s="11"/>
      <c r="TNG5" s="11"/>
      <c r="TNH5" s="11"/>
      <c r="TNI5" s="11"/>
      <c r="TNJ5" s="11"/>
      <c r="TNK5" s="11"/>
      <c r="TNL5" s="11"/>
      <c r="TNM5" s="11"/>
      <c r="TNN5" s="11"/>
      <c r="TNO5" s="11"/>
      <c r="TNP5" s="11"/>
      <c r="TNQ5" s="11"/>
      <c r="TNR5" s="11"/>
      <c r="TNS5" s="11"/>
      <c r="TNT5" s="11"/>
      <c r="TNU5" s="11"/>
      <c r="TNV5" s="11"/>
      <c r="TNW5" s="11"/>
      <c r="TNX5" s="11"/>
      <c r="TNY5" s="11"/>
      <c r="TNZ5" s="11"/>
      <c r="TOA5" s="11"/>
      <c r="TOB5" s="11"/>
      <c r="TOC5" s="11"/>
      <c r="TOD5" s="11"/>
      <c r="TOE5" s="11"/>
      <c r="TOF5" s="11"/>
      <c r="TOG5" s="11"/>
      <c r="TOH5" s="11"/>
      <c r="TOI5" s="11"/>
      <c r="TOJ5" s="11"/>
      <c r="TOK5" s="11"/>
      <c r="TOL5" s="11"/>
      <c r="TOM5" s="11"/>
      <c r="TON5" s="11"/>
      <c r="TOO5" s="11"/>
      <c r="TOP5" s="11"/>
      <c r="TOQ5" s="11"/>
      <c r="TOR5" s="11"/>
      <c r="TOS5" s="11"/>
      <c r="TOT5" s="11"/>
      <c r="TOU5" s="11"/>
      <c r="TOV5" s="11"/>
      <c r="TOW5" s="11"/>
      <c r="TOX5" s="11"/>
      <c r="TOY5" s="11"/>
      <c r="TOZ5" s="11"/>
      <c r="TPA5" s="11"/>
      <c r="TPB5" s="11"/>
      <c r="TPC5" s="11"/>
      <c r="TPD5" s="11"/>
      <c r="TPE5" s="11"/>
      <c r="TPF5" s="11"/>
      <c r="TPG5" s="11"/>
      <c r="TPH5" s="11"/>
      <c r="TPI5" s="11"/>
      <c r="TPJ5" s="11"/>
      <c r="TPK5" s="11"/>
      <c r="TPL5" s="11"/>
      <c r="TPM5" s="11"/>
      <c r="TPN5" s="11"/>
      <c r="TPO5" s="11"/>
      <c r="TPP5" s="11"/>
      <c r="TPQ5" s="11"/>
      <c r="TPR5" s="11"/>
      <c r="TPS5" s="11"/>
      <c r="TPT5" s="11"/>
      <c r="TPU5" s="11"/>
      <c r="TPV5" s="11"/>
      <c r="TPW5" s="11"/>
      <c r="TPX5" s="11"/>
      <c r="TPY5" s="11"/>
      <c r="TPZ5" s="11"/>
      <c r="TQA5" s="11"/>
      <c r="TQB5" s="11"/>
      <c r="TQC5" s="11"/>
      <c r="TQD5" s="11"/>
      <c r="TQE5" s="11"/>
      <c r="TQF5" s="11"/>
      <c r="TQG5" s="11"/>
      <c r="TQH5" s="11"/>
      <c r="TQI5" s="11"/>
      <c r="TQJ5" s="11"/>
      <c r="TQK5" s="11"/>
      <c r="TQL5" s="11"/>
      <c r="TQM5" s="11"/>
      <c r="TQN5" s="11"/>
      <c r="TQO5" s="11"/>
      <c r="TQP5" s="11"/>
      <c r="TQQ5" s="11"/>
      <c r="TQR5" s="11"/>
      <c r="TQS5" s="11"/>
      <c r="TQT5" s="11"/>
      <c r="TQU5" s="11"/>
      <c r="TQV5" s="11"/>
      <c r="TQW5" s="11"/>
      <c r="TQX5" s="11"/>
      <c r="TQY5" s="11"/>
      <c r="TQZ5" s="11"/>
      <c r="TRA5" s="11"/>
      <c r="TRB5" s="11"/>
      <c r="TRC5" s="11"/>
      <c r="TRD5" s="11"/>
      <c r="TRE5" s="11"/>
      <c r="TRF5" s="11"/>
      <c r="TRG5" s="11"/>
      <c r="TRH5" s="11"/>
      <c r="TRI5" s="11"/>
      <c r="TRJ5" s="11"/>
      <c r="TRK5" s="11"/>
      <c r="TRL5" s="11"/>
      <c r="TRM5" s="11"/>
      <c r="TRN5" s="11"/>
      <c r="TRO5" s="11"/>
      <c r="TRP5" s="11"/>
      <c r="TRQ5" s="11"/>
      <c r="TRR5" s="11"/>
      <c r="TRS5" s="11"/>
      <c r="TRT5" s="11"/>
      <c r="TRU5" s="11"/>
      <c r="TRV5" s="11"/>
      <c r="TRW5" s="11"/>
      <c r="TRX5" s="11"/>
      <c r="TRY5" s="11"/>
      <c r="TRZ5" s="11"/>
      <c r="TSA5" s="11"/>
      <c r="TSB5" s="11"/>
      <c r="TSC5" s="11"/>
      <c r="TSD5" s="11"/>
      <c r="TSE5" s="11"/>
      <c r="TSF5" s="11"/>
      <c r="TSG5" s="11"/>
      <c r="TSH5" s="11"/>
      <c r="TSI5" s="11"/>
      <c r="TSJ5" s="11"/>
      <c r="TSK5" s="11"/>
      <c r="TSL5" s="11"/>
      <c r="TSM5" s="11"/>
      <c r="TSN5" s="11"/>
      <c r="TSO5" s="11"/>
      <c r="TSP5" s="11"/>
      <c r="TSQ5" s="11"/>
      <c r="TSR5" s="11"/>
      <c r="TSS5" s="11"/>
      <c r="TST5" s="11"/>
      <c r="TSU5" s="11"/>
      <c r="TSV5" s="11"/>
      <c r="TSW5" s="11"/>
      <c r="TSX5" s="11"/>
      <c r="TSY5" s="11"/>
      <c r="TSZ5" s="11"/>
      <c r="TTA5" s="11"/>
      <c r="TTB5" s="11"/>
      <c r="TTC5" s="11"/>
      <c r="TTD5" s="11"/>
      <c r="TTE5" s="11"/>
      <c r="TTF5" s="11"/>
      <c r="TTG5" s="11"/>
      <c r="TTH5" s="11"/>
      <c r="TTI5" s="11"/>
      <c r="TTJ5" s="11"/>
      <c r="TTK5" s="11"/>
      <c r="TTL5" s="11"/>
      <c r="TTM5" s="11"/>
      <c r="TTN5" s="11"/>
      <c r="TTO5" s="11"/>
      <c r="TTP5" s="11"/>
      <c r="TTQ5" s="11"/>
      <c r="TTR5" s="11"/>
      <c r="TTS5" s="11"/>
      <c r="TTT5" s="11"/>
      <c r="TTU5" s="11"/>
      <c r="TTV5" s="11"/>
      <c r="TTW5" s="11"/>
      <c r="TTX5" s="11"/>
      <c r="TTY5" s="11"/>
      <c r="TTZ5" s="11"/>
      <c r="TUA5" s="11"/>
      <c r="TUB5" s="11"/>
      <c r="TUC5" s="11"/>
      <c r="TUD5" s="11"/>
      <c r="TUE5" s="11"/>
      <c r="TUF5" s="11"/>
      <c r="TUG5" s="11"/>
      <c r="TUH5" s="11"/>
      <c r="TUI5" s="11"/>
      <c r="TUJ5" s="11"/>
      <c r="TUK5" s="11"/>
      <c r="TUL5" s="11"/>
      <c r="TUM5" s="11"/>
      <c r="TUN5" s="11"/>
      <c r="TUO5" s="11"/>
      <c r="TUP5" s="11"/>
      <c r="TUQ5" s="11"/>
      <c r="TUR5" s="11"/>
      <c r="TUS5" s="11"/>
      <c r="TUT5" s="11"/>
      <c r="TUU5" s="11"/>
      <c r="TUV5" s="11"/>
      <c r="TUW5" s="11"/>
      <c r="TUX5" s="11"/>
      <c r="TUY5" s="11"/>
      <c r="TUZ5" s="11"/>
      <c r="TVA5" s="11"/>
      <c r="TVB5" s="11"/>
      <c r="TVC5" s="11"/>
      <c r="TVD5" s="11"/>
      <c r="TVE5" s="11"/>
      <c r="TVF5" s="11"/>
      <c r="TVG5" s="11"/>
      <c r="TVH5" s="11"/>
      <c r="TVI5" s="11"/>
      <c r="TVJ5" s="11"/>
      <c r="TVK5" s="11"/>
      <c r="TVL5" s="11"/>
      <c r="TVM5" s="11"/>
      <c r="TVN5" s="11"/>
      <c r="TVO5" s="11"/>
      <c r="TVP5" s="11"/>
      <c r="TVQ5" s="11"/>
      <c r="TVR5" s="11"/>
      <c r="TVS5" s="11"/>
      <c r="TVT5" s="11"/>
      <c r="TVU5" s="11"/>
      <c r="TVV5" s="11"/>
      <c r="TVW5" s="11"/>
      <c r="TVX5" s="11"/>
      <c r="TVY5" s="11"/>
      <c r="TVZ5" s="11"/>
      <c r="TWA5" s="11"/>
      <c r="TWB5" s="11"/>
      <c r="TWC5" s="11"/>
      <c r="TWD5" s="11"/>
      <c r="TWE5" s="11"/>
      <c r="TWF5" s="11"/>
      <c r="TWG5" s="11"/>
      <c r="TWH5" s="11"/>
      <c r="TWI5" s="11"/>
      <c r="TWJ5" s="11"/>
      <c r="TWK5" s="11"/>
      <c r="TWL5" s="11"/>
      <c r="TWM5" s="11"/>
      <c r="TWN5" s="11"/>
      <c r="TWO5" s="11"/>
      <c r="TWP5" s="11"/>
      <c r="TWQ5" s="11"/>
      <c r="TWR5" s="11"/>
      <c r="TWS5" s="11"/>
      <c r="TWT5" s="11"/>
      <c r="TWU5" s="11"/>
      <c r="TWV5" s="11"/>
      <c r="TWW5" s="11"/>
      <c r="TWX5" s="11"/>
      <c r="TWY5" s="11"/>
      <c r="TWZ5" s="11"/>
      <c r="TXA5" s="11"/>
      <c r="TXB5" s="11"/>
      <c r="TXC5" s="11"/>
      <c r="TXD5" s="11"/>
      <c r="TXE5" s="11"/>
      <c r="TXF5" s="11"/>
      <c r="TXG5" s="11"/>
      <c r="TXH5" s="11"/>
      <c r="TXI5" s="11"/>
      <c r="TXJ5" s="11"/>
      <c r="TXK5" s="11"/>
      <c r="TXL5" s="11"/>
      <c r="TXM5" s="11"/>
      <c r="TXN5" s="11"/>
      <c r="TXO5" s="11"/>
      <c r="TXP5" s="11"/>
      <c r="TXQ5" s="11"/>
      <c r="TXR5" s="11"/>
      <c r="TXS5" s="11"/>
      <c r="TXT5" s="11"/>
      <c r="TXU5" s="11"/>
      <c r="TXV5" s="11"/>
      <c r="TXW5" s="11"/>
      <c r="TXX5" s="11"/>
      <c r="TXY5" s="11"/>
      <c r="TXZ5" s="11"/>
      <c r="TYA5" s="11"/>
      <c r="TYB5" s="11"/>
      <c r="TYC5" s="11"/>
      <c r="TYD5" s="11"/>
      <c r="TYE5" s="11"/>
      <c r="TYF5" s="11"/>
      <c r="TYG5" s="11"/>
      <c r="TYH5" s="11"/>
      <c r="TYI5" s="11"/>
      <c r="TYJ5" s="11"/>
      <c r="TYK5" s="11"/>
      <c r="TYL5" s="11"/>
      <c r="TYM5" s="11"/>
      <c r="TYN5" s="11"/>
      <c r="TYO5" s="11"/>
      <c r="TYP5" s="11"/>
      <c r="TYQ5" s="11"/>
      <c r="TYR5" s="11"/>
      <c r="TYS5" s="11"/>
      <c r="TYT5" s="11"/>
      <c r="TYU5" s="11"/>
      <c r="TYV5" s="11"/>
      <c r="TYW5" s="11"/>
      <c r="TYX5" s="11"/>
      <c r="TYY5" s="11"/>
      <c r="TYZ5" s="11"/>
      <c r="TZA5" s="11"/>
      <c r="TZB5" s="11"/>
      <c r="TZC5" s="11"/>
      <c r="TZD5" s="11"/>
      <c r="TZE5" s="11"/>
      <c r="TZF5" s="11"/>
      <c r="TZG5" s="11"/>
      <c r="TZH5" s="11"/>
      <c r="TZI5" s="11"/>
      <c r="TZJ5" s="11"/>
      <c r="TZK5" s="11"/>
      <c r="TZL5" s="11"/>
      <c r="TZM5" s="11"/>
      <c r="TZN5" s="11"/>
      <c r="TZO5" s="11"/>
      <c r="TZP5" s="11"/>
      <c r="TZQ5" s="11"/>
      <c r="TZR5" s="11"/>
      <c r="TZS5" s="11"/>
      <c r="TZT5" s="11"/>
      <c r="TZU5" s="11"/>
      <c r="TZV5" s="11"/>
      <c r="TZW5" s="11"/>
      <c r="TZX5" s="11"/>
      <c r="TZY5" s="11"/>
      <c r="TZZ5" s="11"/>
      <c r="UAA5" s="11"/>
      <c r="UAB5" s="11"/>
      <c r="UAC5" s="11"/>
      <c r="UAD5" s="11"/>
      <c r="UAE5" s="11"/>
      <c r="UAF5" s="11"/>
      <c r="UAG5" s="11"/>
      <c r="UAH5" s="11"/>
      <c r="UAI5" s="11"/>
      <c r="UAJ5" s="11"/>
      <c r="UAK5" s="11"/>
      <c r="UAL5" s="11"/>
      <c r="UAM5" s="11"/>
      <c r="UAN5" s="11"/>
      <c r="UAO5" s="11"/>
      <c r="UAP5" s="11"/>
      <c r="UAQ5" s="11"/>
      <c r="UAR5" s="11"/>
      <c r="UAS5" s="11"/>
      <c r="UAT5" s="11"/>
      <c r="UAU5" s="11"/>
      <c r="UAV5" s="11"/>
      <c r="UAW5" s="11"/>
      <c r="UAX5" s="11"/>
      <c r="UAY5" s="11"/>
      <c r="UAZ5" s="11"/>
      <c r="UBA5" s="11"/>
      <c r="UBB5" s="11"/>
      <c r="UBC5" s="11"/>
      <c r="UBD5" s="11"/>
      <c r="UBE5" s="11"/>
      <c r="UBF5" s="11"/>
      <c r="UBG5" s="11"/>
      <c r="UBH5" s="11"/>
      <c r="UBI5" s="11"/>
      <c r="UBJ5" s="11"/>
      <c r="UBK5" s="11"/>
      <c r="UBL5" s="11"/>
      <c r="UBM5" s="11"/>
      <c r="UBN5" s="11"/>
      <c r="UBO5" s="11"/>
      <c r="UBP5" s="11"/>
      <c r="UBQ5" s="11"/>
      <c r="UBR5" s="11"/>
      <c r="UBS5" s="11"/>
      <c r="UBT5" s="11"/>
      <c r="UBU5" s="11"/>
      <c r="UBV5" s="11"/>
      <c r="UBW5" s="11"/>
      <c r="UBX5" s="11"/>
      <c r="UBY5" s="11"/>
      <c r="UBZ5" s="11"/>
      <c r="UCA5" s="11"/>
      <c r="UCB5" s="11"/>
      <c r="UCC5" s="11"/>
      <c r="UCD5" s="11"/>
      <c r="UCE5" s="11"/>
      <c r="UCF5" s="11"/>
      <c r="UCG5" s="11"/>
      <c r="UCH5" s="11"/>
      <c r="UCI5" s="11"/>
      <c r="UCJ5" s="11"/>
      <c r="UCK5" s="11"/>
      <c r="UCL5" s="11"/>
      <c r="UCM5" s="11"/>
      <c r="UCN5" s="11"/>
      <c r="UCO5" s="11"/>
      <c r="UCP5" s="11"/>
      <c r="UCQ5" s="11"/>
      <c r="UCR5" s="11"/>
      <c r="UCS5" s="11"/>
      <c r="UCT5" s="11"/>
      <c r="UCU5" s="11"/>
      <c r="UCV5" s="11"/>
      <c r="UCW5" s="11"/>
      <c r="UCX5" s="11"/>
      <c r="UCY5" s="11"/>
      <c r="UCZ5" s="11"/>
      <c r="UDA5" s="11"/>
      <c r="UDB5" s="11"/>
      <c r="UDC5" s="11"/>
      <c r="UDD5" s="11"/>
      <c r="UDE5" s="11"/>
      <c r="UDF5" s="11"/>
      <c r="UDG5" s="11"/>
      <c r="UDH5" s="11"/>
      <c r="UDI5" s="11"/>
      <c r="UDJ5" s="11"/>
      <c r="UDK5" s="11"/>
      <c r="UDL5" s="11"/>
      <c r="UDM5" s="11"/>
      <c r="UDN5" s="11"/>
      <c r="UDO5" s="11"/>
      <c r="UDP5" s="11"/>
      <c r="UDQ5" s="11"/>
      <c r="UDR5" s="11"/>
      <c r="UDS5" s="11"/>
      <c r="UDT5" s="11"/>
      <c r="UDU5" s="11"/>
      <c r="UDV5" s="11"/>
      <c r="UDW5" s="11"/>
      <c r="UDX5" s="11"/>
      <c r="UDY5" s="11"/>
      <c r="UDZ5" s="11"/>
      <c r="UEA5" s="11"/>
      <c r="UEB5" s="11"/>
      <c r="UEC5" s="11"/>
      <c r="UED5" s="11"/>
      <c r="UEE5" s="11"/>
      <c r="UEF5" s="11"/>
      <c r="UEG5" s="11"/>
      <c r="UEH5" s="11"/>
      <c r="UEI5" s="11"/>
      <c r="UEJ5" s="11"/>
      <c r="UEK5" s="11"/>
      <c r="UEL5" s="11"/>
      <c r="UEM5" s="11"/>
      <c r="UEN5" s="11"/>
      <c r="UEO5" s="11"/>
      <c r="UEP5" s="11"/>
      <c r="UEQ5" s="11"/>
      <c r="UER5" s="11"/>
      <c r="UES5" s="11"/>
      <c r="UET5" s="11"/>
      <c r="UEU5" s="11"/>
      <c r="UEV5" s="11"/>
      <c r="UEW5" s="11"/>
      <c r="UEX5" s="11"/>
      <c r="UEY5" s="11"/>
      <c r="UEZ5" s="11"/>
      <c r="UFA5" s="11"/>
      <c r="UFB5" s="11"/>
      <c r="UFC5" s="11"/>
      <c r="UFD5" s="11"/>
      <c r="UFE5" s="11"/>
      <c r="UFF5" s="11"/>
      <c r="UFG5" s="11"/>
      <c r="UFH5" s="11"/>
      <c r="UFI5" s="11"/>
      <c r="UFJ5" s="11"/>
      <c r="UFK5" s="11"/>
      <c r="UFL5" s="11"/>
      <c r="UFM5" s="11"/>
      <c r="UFN5" s="11"/>
      <c r="UFO5" s="11"/>
      <c r="UFP5" s="11"/>
      <c r="UFQ5" s="11"/>
      <c r="UFR5" s="11"/>
      <c r="UFS5" s="11"/>
      <c r="UFT5" s="11"/>
      <c r="UFU5" s="11"/>
      <c r="UFV5" s="11"/>
      <c r="UFW5" s="11"/>
      <c r="UFX5" s="11"/>
      <c r="UFY5" s="11"/>
      <c r="UFZ5" s="11"/>
      <c r="UGA5" s="11"/>
      <c r="UGB5" s="11"/>
      <c r="UGC5" s="11"/>
      <c r="UGD5" s="11"/>
      <c r="UGE5" s="11"/>
      <c r="UGF5" s="11"/>
      <c r="UGG5" s="11"/>
      <c r="UGH5" s="11"/>
      <c r="UGI5" s="11"/>
      <c r="UGJ5" s="11"/>
      <c r="UGK5" s="11"/>
      <c r="UGL5" s="11"/>
      <c r="UGM5" s="11"/>
      <c r="UGN5" s="11"/>
      <c r="UGO5" s="11"/>
      <c r="UGP5" s="11"/>
      <c r="UGQ5" s="11"/>
      <c r="UGR5" s="11"/>
      <c r="UGS5" s="11"/>
      <c r="UGT5" s="11"/>
      <c r="UGU5" s="11"/>
      <c r="UGV5" s="11"/>
      <c r="UGW5" s="11"/>
      <c r="UGX5" s="11"/>
      <c r="UGY5" s="11"/>
      <c r="UGZ5" s="11"/>
      <c r="UHA5" s="11"/>
      <c r="UHB5" s="11"/>
      <c r="UHC5" s="11"/>
      <c r="UHD5" s="11"/>
      <c r="UHE5" s="11"/>
      <c r="UHF5" s="11"/>
      <c r="UHG5" s="11"/>
      <c r="UHH5" s="11"/>
      <c r="UHI5" s="11"/>
      <c r="UHJ5" s="11"/>
      <c r="UHK5" s="11"/>
      <c r="UHL5" s="11"/>
      <c r="UHM5" s="11"/>
      <c r="UHN5" s="11"/>
      <c r="UHO5" s="11"/>
      <c r="UHP5" s="11"/>
      <c r="UHQ5" s="11"/>
      <c r="UHR5" s="11"/>
      <c r="UHS5" s="11"/>
      <c r="UHT5" s="11"/>
      <c r="UHU5" s="11"/>
      <c r="UHV5" s="11"/>
      <c r="UHW5" s="11"/>
      <c r="UHX5" s="11"/>
      <c r="UHY5" s="11"/>
      <c r="UHZ5" s="11"/>
      <c r="UIA5" s="11"/>
      <c r="UIB5" s="11"/>
      <c r="UIC5" s="11"/>
      <c r="UID5" s="11"/>
      <c r="UIE5" s="11"/>
      <c r="UIF5" s="11"/>
      <c r="UIG5" s="11"/>
      <c r="UIH5" s="11"/>
      <c r="UII5" s="11"/>
      <c r="UIJ5" s="11"/>
      <c r="UIK5" s="11"/>
      <c r="UIL5" s="11"/>
      <c r="UIM5" s="11"/>
      <c r="UIN5" s="11"/>
      <c r="UIO5" s="11"/>
      <c r="UIP5" s="11"/>
      <c r="UIQ5" s="11"/>
      <c r="UIR5" s="11"/>
      <c r="UIS5" s="11"/>
      <c r="UIT5" s="11"/>
      <c r="UIU5" s="11"/>
      <c r="UIV5" s="11"/>
      <c r="UIW5" s="11"/>
      <c r="UIX5" s="11"/>
      <c r="UIY5" s="11"/>
      <c r="UIZ5" s="11"/>
      <c r="UJA5" s="11"/>
      <c r="UJB5" s="11"/>
      <c r="UJC5" s="11"/>
      <c r="UJD5" s="11"/>
      <c r="UJE5" s="11"/>
      <c r="UJF5" s="11"/>
      <c r="UJG5" s="11"/>
      <c r="UJH5" s="11"/>
      <c r="UJI5" s="11"/>
      <c r="UJJ5" s="11"/>
      <c r="UJK5" s="11"/>
      <c r="UJL5" s="11"/>
      <c r="UJM5" s="11"/>
      <c r="UJN5" s="11"/>
      <c r="UJO5" s="11"/>
      <c r="UJP5" s="11"/>
      <c r="UJQ5" s="11"/>
      <c r="UJR5" s="11"/>
      <c r="UJS5" s="11"/>
      <c r="UJT5" s="11"/>
      <c r="UJU5" s="11"/>
      <c r="UJV5" s="11"/>
      <c r="UJW5" s="11"/>
      <c r="UJX5" s="11"/>
      <c r="UJY5" s="11"/>
      <c r="UJZ5" s="11"/>
      <c r="UKA5" s="11"/>
      <c r="UKB5" s="11"/>
      <c r="UKC5" s="11"/>
      <c r="UKD5" s="11"/>
      <c r="UKE5" s="11"/>
      <c r="UKF5" s="11"/>
      <c r="UKG5" s="11"/>
      <c r="UKH5" s="11"/>
      <c r="UKI5" s="11"/>
      <c r="UKJ5" s="11"/>
      <c r="UKK5" s="11"/>
      <c r="UKL5" s="11"/>
      <c r="UKM5" s="11"/>
      <c r="UKN5" s="11"/>
      <c r="UKO5" s="11"/>
      <c r="UKP5" s="11"/>
      <c r="UKQ5" s="11"/>
      <c r="UKR5" s="11"/>
      <c r="UKS5" s="11"/>
      <c r="UKT5" s="11"/>
      <c r="UKU5" s="11"/>
      <c r="UKV5" s="11"/>
      <c r="UKW5" s="11"/>
      <c r="UKX5" s="11"/>
      <c r="UKY5" s="11"/>
      <c r="UKZ5" s="11"/>
      <c r="ULA5" s="11"/>
      <c r="ULB5" s="11"/>
      <c r="ULC5" s="11"/>
      <c r="ULD5" s="11"/>
      <c r="ULE5" s="11"/>
      <c r="ULF5" s="11"/>
      <c r="ULG5" s="11"/>
      <c r="ULH5" s="11"/>
      <c r="ULI5" s="11"/>
      <c r="ULJ5" s="11"/>
      <c r="ULK5" s="11"/>
      <c r="ULL5" s="11"/>
      <c r="ULM5" s="11"/>
      <c r="ULN5" s="11"/>
      <c r="ULO5" s="11"/>
      <c r="ULP5" s="11"/>
      <c r="ULQ5" s="11"/>
      <c r="ULR5" s="11"/>
      <c r="ULS5" s="11"/>
      <c r="ULT5" s="11"/>
      <c r="ULU5" s="11"/>
      <c r="ULV5" s="11"/>
      <c r="ULW5" s="11"/>
      <c r="ULX5" s="11"/>
      <c r="ULY5" s="11"/>
      <c r="ULZ5" s="11"/>
      <c r="UMA5" s="11"/>
      <c r="UMB5" s="11"/>
      <c r="UMC5" s="11"/>
      <c r="UMD5" s="11"/>
      <c r="UME5" s="11"/>
      <c r="UMF5" s="11"/>
      <c r="UMG5" s="11"/>
      <c r="UMH5" s="11"/>
      <c r="UMI5" s="11"/>
      <c r="UMJ5" s="11"/>
      <c r="UMK5" s="11"/>
      <c r="UML5" s="11"/>
      <c r="UMM5" s="11"/>
      <c r="UMN5" s="11"/>
      <c r="UMO5" s="11"/>
      <c r="UMP5" s="11"/>
      <c r="UMQ5" s="11"/>
      <c r="UMR5" s="11"/>
      <c r="UMS5" s="11"/>
      <c r="UMT5" s="11"/>
      <c r="UMU5" s="11"/>
      <c r="UMV5" s="11"/>
      <c r="UMW5" s="11"/>
      <c r="UMX5" s="11"/>
      <c r="UMY5" s="11"/>
      <c r="UMZ5" s="11"/>
      <c r="UNA5" s="11"/>
      <c r="UNB5" s="11"/>
      <c r="UNC5" s="11"/>
      <c r="UND5" s="11"/>
      <c r="UNE5" s="11"/>
      <c r="UNF5" s="11"/>
      <c r="UNG5" s="11"/>
      <c r="UNH5" s="11"/>
      <c r="UNI5" s="11"/>
      <c r="UNJ5" s="11"/>
      <c r="UNK5" s="11"/>
      <c r="UNL5" s="11"/>
      <c r="UNM5" s="11"/>
      <c r="UNN5" s="11"/>
      <c r="UNO5" s="11"/>
      <c r="UNP5" s="11"/>
      <c r="UNQ5" s="11"/>
      <c r="UNR5" s="11"/>
      <c r="UNS5" s="11"/>
      <c r="UNT5" s="11"/>
      <c r="UNU5" s="11"/>
      <c r="UNV5" s="11"/>
      <c r="UNW5" s="11"/>
      <c r="UNX5" s="11"/>
      <c r="UNY5" s="11"/>
      <c r="UNZ5" s="11"/>
      <c r="UOA5" s="11"/>
      <c r="UOB5" s="11"/>
      <c r="UOC5" s="11"/>
      <c r="UOD5" s="11"/>
      <c r="UOE5" s="11"/>
      <c r="UOF5" s="11"/>
      <c r="UOG5" s="11"/>
      <c r="UOH5" s="11"/>
      <c r="UOI5" s="11"/>
      <c r="UOJ5" s="11"/>
      <c r="UOK5" s="11"/>
      <c r="UOL5" s="11"/>
      <c r="UOM5" s="11"/>
      <c r="UON5" s="11"/>
      <c r="UOO5" s="11"/>
      <c r="UOP5" s="11"/>
      <c r="UOQ5" s="11"/>
      <c r="UOR5" s="11"/>
      <c r="UOS5" s="11"/>
      <c r="UOT5" s="11"/>
      <c r="UOU5" s="11"/>
      <c r="UOV5" s="11"/>
      <c r="UOW5" s="11"/>
      <c r="UOX5" s="11"/>
      <c r="UOY5" s="11"/>
      <c r="UOZ5" s="11"/>
      <c r="UPA5" s="11"/>
      <c r="UPB5" s="11"/>
      <c r="UPC5" s="11"/>
      <c r="UPD5" s="11"/>
      <c r="UPE5" s="11"/>
      <c r="UPF5" s="11"/>
      <c r="UPG5" s="11"/>
      <c r="UPH5" s="11"/>
      <c r="UPI5" s="11"/>
      <c r="UPJ5" s="11"/>
      <c r="UPK5" s="11"/>
      <c r="UPL5" s="11"/>
      <c r="UPM5" s="11"/>
      <c r="UPN5" s="11"/>
      <c r="UPO5" s="11"/>
      <c r="UPP5" s="11"/>
      <c r="UPQ5" s="11"/>
      <c r="UPR5" s="11"/>
      <c r="UPS5" s="11"/>
      <c r="UPT5" s="11"/>
      <c r="UPU5" s="11"/>
      <c r="UPV5" s="11"/>
      <c r="UPW5" s="11"/>
      <c r="UPX5" s="11"/>
      <c r="UPY5" s="11"/>
      <c r="UPZ5" s="11"/>
      <c r="UQA5" s="11"/>
      <c r="UQB5" s="11"/>
      <c r="UQC5" s="11"/>
      <c r="UQD5" s="11"/>
      <c r="UQE5" s="11"/>
      <c r="UQF5" s="11"/>
      <c r="UQG5" s="11"/>
      <c r="UQH5" s="11"/>
      <c r="UQI5" s="11"/>
      <c r="UQJ5" s="11"/>
      <c r="UQK5" s="11"/>
      <c r="UQL5" s="11"/>
      <c r="UQM5" s="11"/>
      <c r="UQN5" s="11"/>
      <c r="UQO5" s="11"/>
      <c r="UQP5" s="11"/>
      <c r="UQQ5" s="11"/>
      <c r="UQR5" s="11"/>
      <c r="UQS5" s="11"/>
      <c r="UQT5" s="11"/>
      <c r="UQU5" s="11"/>
      <c r="UQV5" s="11"/>
      <c r="UQW5" s="11"/>
      <c r="UQX5" s="11"/>
      <c r="UQY5" s="11"/>
      <c r="UQZ5" s="11"/>
      <c r="URA5" s="11"/>
      <c r="URB5" s="11"/>
      <c r="URC5" s="11"/>
      <c r="URD5" s="11"/>
      <c r="URE5" s="11"/>
      <c r="URF5" s="11"/>
      <c r="URG5" s="11"/>
      <c r="URH5" s="11"/>
      <c r="URI5" s="11"/>
      <c r="URJ5" s="11"/>
      <c r="URK5" s="11"/>
      <c r="URL5" s="11"/>
      <c r="URM5" s="11"/>
      <c r="URN5" s="11"/>
      <c r="URO5" s="11"/>
      <c r="URP5" s="11"/>
      <c r="URQ5" s="11"/>
      <c r="URR5" s="11"/>
      <c r="URS5" s="11"/>
      <c r="URT5" s="11"/>
      <c r="URU5" s="11"/>
      <c r="URV5" s="11"/>
      <c r="URW5" s="11"/>
      <c r="URX5" s="11"/>
      <c r="URY5" s="11"/>
      <c r="URZ5" s="11"/>
      <c r="USA5" s="11"/>
      <c r="USB5" s="11"/>
      <c r="USC5" s="11"/>
      <c r="USD5" s="11"/>
      <c r="USE5" s="11"/>
      <c r="USF5" s="11"/>
      <c r="USG5" s="11"/>
      <c r="USH5" s="11"/>
      <c r="USI5" s="11"/>
      <c r="USJ5" s="11"/>
      <c r="USK5" s="11"/>
      <c r="USL5" s="11"/>
      <c r="USM5" s="11"/>
      <c r="USN5" s="11"/>
      <c r="USO5" s="11"/>
      <c r="USP5" s="11"/>
      <c r="USQ5" s="11"/>
      <c r="USR5" s="11"/>
      <c r="USS5" s="11"/>
      <c r="UST5" s="11"/>
      <c r="USU5" s="11"/>
      <c r="USV5" s="11"/>
      <c r="USW5" s="11"/>
      <c r="USX5" s="11"/>
      <c r="USY5" s="11"/>
      <c r="USZ5" s="11"/>
      <c r="UTA5" s="11"/>
      <c r="UTB5" s="11"/>
      <c r="UTC5" s="11"/>
      <c r="UTD5" s="11"/>
      <c r="UTE5" s="11"/>
      <c r="UTF5" s="11"/>
      <c r="UTG5" s="11"/>
      <c r="UTH5" s="11"/>
      <c r="UTI5" s="11"/>
      <c r="UTJ5" s="11"/>
      <c r="UTK5" s="11"/>
      <c r="UTL5" s="11"/>
      <c r="UTM5" s="11"/>
      <c r="UTN5" s="11"/>
      <c r="UTO5" s="11"/>
      <c r="UTP5" s="11"/>
      <c r="UTQ5" s="11"/>
      <c r="UTR5" s="11"/>
      <c r="UTS5" s="11"/>
      <c r="UTT5" s="11"/>
      <c r="UTU5" s="11"/>
      <c r="UTV5" s="11"/>
      <c r="UTW5" s="11"/>
      <c r="UTX5" s="11"/>
      <c r="UTY5" s="11"/>
      <c r="UTZ5" s="11"/>
      <c r="UUA5" s="11"/>
      <c r="UUB5" s="11"/>
      <c r="UUC5" s="11"/>
      <c r="UUD5" s="11"/>
      <c r="UUE5" s="11"/>
      <c r="UUF5" s="11"/>
      <c r="UUG5" s="11"/>
      <c r="UUH5" s="11"/>
      <c r="UUI5" s="11"/>
      <c r="UUJ5" s="11"/>
      <c r="UUK5" s="11"/>
      <c r="UUL5" s="11"/>
      <c r="UUM5" s="11"/>
      <c r="UUN5" s="11"/>
      <c r="UUO5" s="11"/>
      <c r="UUP5" s="11"/>
      <c r="UUQ5" s="11"/>
      <c r="UUR5" s="11"/>
      <c r="UUS5" s="11"/>
      <c r="UUT5" s="11"/>
      <c r="UUU5" s="11"/>
      <c r="UUV5" s="11"/>
      <c r="UUW5" s="11"/>
      <c r="UUX5" s="11"/>
      <c r="UUY5" s="11"/>
      <c r="UUZ5" s="11"/>
      <c r="UVA5" s="11"/>
      <c r="UVB5" s="11"/>
      <c r="UVC5" s="11"/>
      <c r="UVD5" s="11"/>
      <c r="UVE5" s="11"/>
      <c r="UVF5" s="11"/>
      <c r="UVG5" s="11"/>
      <c r="UVH5" s="11"/>
      <c r="UVI5" s="11"/>
      <c r="UVJ5" s="11"/>
      <c r="UVK5" s="11"/>
      <c r="UVL5" s="11"/>
      <c r="UVM5" s="11"/>
      <c r="UVN5" s="11"/>
      <c r="UVO5" s="11"/>
      <c r="UVP5" s="11"/>
      <c r="UVQ5" s="11"/>
      <c r="UVR5" s="11"/>
      <c r="UVS5" s="11"/>
      <c r="UVT5" s="11"/>
      <c r="UVU5" s="11"/>
      <c r="UVV5" s="11"/>
      <c r="UVW5" s="11"/>
      <c r="UVX5" s="11"/>
      <c r="UVY5" s="11"/>
      <c r="UVZ5" s="11"/>
      <c r="UWA5" s="11"/>
      <c r="UWB5" s="11"/>
      <c r="UWC5" s="11"/>
      <c r="UWD5" s="11"/>
      <c r="UWE5" s="11"/>
      <c r="UWF5" s="11"/>
      <c r="UWG5" s="11"/>
      <c r="UWH5" s="11"/>
      <c r="UWI5" s="11"/>
      <c r="UWJ5" s="11"/>
      <c r="UWK5" s="11"/>
      <c r="UWL5" s="11"/>
      <c r="UWM5" s="11"/>
      <c r="UWN5" s="11"/>
      <c r="UWO5" s="11"/>
      <c r="UWP5" s="11"/>
      <c r="UWQ5" s="11"/>
      <c r="UWR5" s="11"/>
      <c r="UWS5" s="11"/>
      <c r="UWT5" s="11"/>
      <c r="UWU5" s="11"/>
      <c r="UWV5" s="11"/>
      <c r="UWW5" s="11"/>
      <c r="UWX5" s="11"/>
      <c r="UWY5" s="11"/>
      <c r="UWZ5" s="11"/>
      <c r="UXA5" s="11"/>
      <c r="UXB5" s="11"/>
      <c r="UXC5" s="11"/>
      <c r="UXD5" s="11"/>
      <c r="UXE5" s="11"/>
      <c r="UXF5" s="11"/>
      <c r="UXG5" s="11"/>
      <c r="UXH5" s="11"/>
      <c r="UXI5" s="11"/>
      <c r="UXJ5" s="11"/>
      <c r="UXK5" s="11"/>
      <c r="UXL5" s="11"/>
      <c r="UXM5" s="11"/>
      <c r="UXN5" s="11"/>
      <c r="UXO5" s="11"/>
      <c r="UXP5" s="11"/>
      <c r="UXQ5" s="11"/>
      <c r="UXR5" s="11"/>
      <c r="UXS5" s="11"/>
      <c r="UXT5" s="11"/>
      <c r="UXU5" s="11"/>
      <c r="UXV5" s="11"/>
      <c r="UXW5" s="11"/>
      <c r="UXX5" s="11"/>
      <c r="UXY5" s="11"/>
      <c r="UXZ5" s="11"/>
      <c r="UYA5" s="11"/>
      <c r="UYB5" s="11"/>
      <c r="UYC5" s="11"/>
      <c r="UYD5" s="11"/>
      <c r="UYE5" s="11"/>
      <c r="UYF5" s="11"/>
      <c r="UYG5" s="11"/>
      <c r="UYH5" s="11"/>
      <c r="UYI5" s="11"/>
      <c r="UYJ5" s="11"/>
      <c r="UYK5" s="11"/>
      <c r="UYL5" s="11"/>
      <c r="UYM5" s="11"/>
      <c r="UYN5" s="11"/>
      <c r="UYO5" s="11"/>
      <c r="UYP5" s="11"/>
      <c r="UYQ5" s="11"/>
      <c r="UYR5" s="11"/>
      <c r="UYS5" s="11"/>
      <c r="UYT5" s="11"/>
      <c r="UYU5" s="11"/>
      <c r="UYV5" s="11"/>
      <c r="UYW5" s="11"/>
      <c r="UYX5" s="11"/>
      <c r="UYY5" s="11"/>
      <c r="UYZ5" s="11"/>
      <c r="UZA5" s="11"/>
      <c r="UZB5" s="11"/>
      <c r="UZC5" s="11"/>
      <c r="UZD5" s="11"/>
      <c r="UZE5" s="11"/>
      <c r="UZF5" s="11"/>
      <c r="UZG5" s="11"/>
      <c r="UZH5" s="11"/>
      <c r="UZI5" s="11"/>
      <c r="UZJ5" s="11"/>
      <c r="UZK5" s="11"/>
      <c r="UZL5" s="11"/>
      <c r="UZM5" s="11"/>
      <c r="UZN5" s="11"/>
      <c r="UZO5" s="11"/>
      <c r="UZP5" s="11"/>
      <c r="UZQ5" s="11"/>
      <c r="UZR5" s="11"/>
      <c r="UZS5" s="11"/>
      <c r="UZT5" s="11"/>
      <c r="UZU5" s="11"/>
      <c r="UZV5" s="11"/>
      <c r="UZW5" s="11"/>
      <c r="UZX5" s="11"/>
      <c r="UZY5" s="11"/>
      <c r="UZZ5" s="11"/>
      <c r="VAA5" s="11"/>
      <c r="VAB5" s="11"/>
      <c r="VAC5" s="11"/>
      <c r="VAD5" s="11"/>
      <c r="VAE5" s="11"/>
      <c r="VAF5" s="11"/>
      <c r="VAG5" s="11"/>
      <c r="VAH5" s="11"/>
      <c r="VAI5" s="11"/>
      <c r="VAJ5" s="11"/>
      <c r="VAK5" s="11"/>
      <c r="VAL5" s="11"/>
      <c r="VAM5" s="11"/>
      <c r="VAN5" s="11"/>
      <c r="VAO5" s="11"/>
      <c r="VAP5" s="11"/>
      <c r="VAQ5" s="11"/>
      <c r="VAR5" s="11"/>
      <c r="VAS5" s="11"/>
      <c r="VAT5" s="11"/>
      <c r="VAU5" s="11"/>
      <c r="VAV5" s="11"/>
      <c r="VAW5" s="11"/>
      <c r="VAX5" s="11"/>
      <c r="VAY5" s="11"/>
      <c r="VAZ5" s="11"/>
      <c r="VBA5" s="11"/>
      <c r="VBB5" s="11"/>
      <c r="VBC5" s="11"/>
      <c r="VBD5" s="11"/>
      <c r="VBE5" s="11"/>
      <c r="VBF5" s="11"/>
      <c r="VBG5" s="11"/>
      <c r="VBH5" s="11"/>
      <c r="VBI5" s="11"/>
      <c r="VBJ5" s="11"/>
      <c r="VBK5" s="11"/>
      <c r="VBL5" s="11"/>
      <c r="VBM5" s="11"/>
      <c r="VBN5" s="11"/>
      <c r="VBO5" s="11"/>
      <c r="VBP5" s="11"/>
      <c r="VBQ5" s="11"/>
      <c r="VBR5" s="11"/>
      <c r="VBS5" s="11"/>
      <c r="VBT5" s="11"/>
      <c r="VBU5" s="11"/>
      <c r="VBV5" s="11"/>
      <c r="VBW5" s="11"/>
      <c r="VBX5" s="11"/>
      <c r="VBY5" s="11"/>
      <c r="VBZ5" s="11"/>
      <c r="VCA5" s="11"/>
      <c r="VCB5" s="11"/>
      <c r="VCC5" s="11"/>
      <c r="VCD5" s="11"/>
      <c r="VCE5" s="11"/>
      <c r="VCF5" s="11"/>
      <c r="VCG5" s="11"/>
      <c r="VCH5" s="11"/>
      <c r="VCI5" s="11"/>
      <c r="VCJ5" s="11"/>
      <c r="VCK5" s="11"/>
      <c r="VCL5" s="11"/>
      <c r="VCM5" s="11"/>
      <c r="VCN5" s="11"/>
      <c r="VCO5" s="11"/>
      <c r="VCP5" s="11"/>
      <c r="VCQ5" s="11"/>
      <c r="VCR5" s="11"/>
      <c r="VCS5" s="11"/>
      <c r="VCT5" s="11"/>
      <c r="VCU5" s="11"/>
      <c r="VCV5" s="11"/>
      <c r="VCW5" s="11"/>
      <c r="VCX5" s="11"/>
      <c r="VCY5" s="11"/>
      <c r="VCZ5" s="11"/>
      <c r="VDA5" s="11"/>
      <c r="VDB5" s="11"/>
      <c r="VDC5" s="11"/>
      <c r="VDD5" s="11"/>
      <c r="VDE5" s="11"/>
      <c r="VDF5" s="11"/>
      <c r="VDG5" s="11"/>
      <c r="VDH5" s="11"/>
      <c r="VDI5" s="11"/>
      <c r="VDJ5" s="11"/>
      <c r="VDK5" s="11"/>
      <c r="VDL5" s="11"/>
      <c r="VDM5" s="11"/>
      <c r="VDN5" s="11"/>
      <c r="VDO5" s="11"/>
      <c r="VDP5" s="11"/>
      <c r="VDQ5" s="11"/>
      <c r="VDR5" s="11"/>
      <c r="VDS5" s="11"/>
      <c r="VDT5" s="11"/>
      <c r="VDU5" s="11"/>
      <c r="VDV5" s="11"/>
      <c r="VDW5" s="11"/>
      <c r="VDX5" s="11"/>
      <c r="VDY5" s="11"/>
      <c r="VDZ5" s="11"/>
      <c r="VEA5" s="11"/>
      <c r="VEB5" s="11"/>
      <c r="VEC5" s="11"/>
      <c r="VED5" s="11"/>
      <c r="VEE5" s="11"/>
      <c r="VEF5" s="11"/>
      <c r="VEG5" s="11"/>
      <c r="VEH5" s="11"/>
      <c r="VEI5" s="11"/>
      <c r="VEJ5" s="11"/>
      <c r="VEK5" s="11"/>
      <c r="VEL5" s="11"/>
      <c r="VEM5" s="11"/>
      <c r="VEN5" s="11"/>
      <c r="VEO5" s="11"/>
      <c r="VEP5" s="11"/>
      <c r="VEQ5" s="11"/>
      <c r="VER5" s="11"/>
      <c r="VES5" s="11"/>
      <c r="VET5" s="11"/>
      <c r="VEU5" s="11"/>
      <c r="VEV5" s="11"/>
      <c r="VEW5" s="11"/>
      <c r="VEX5" s="11"/>
      <c r="VEY5" s="11"/>
      <c r="VEZ5" s="11"/>
      <c r="VFA5" s="11"/>
      <c r="VFB5" s="11"/>
      <c r="VFC5" s="11"/>
      <c r="VFD5" s="11"/>
      <c r="VFE5" s="11"/>
      <c r="VFF5" s="11"/>
      <c r="VFG5" s="11"/>
      <c r="VFH5" s="11"/>
      <c r="VFI5" s="11"/>
      <c r="VFJ5" s="11"/>
      <c r="VFK5" s="11"/>
      <c r="VFL5" s="11"/>
      <c r="VFM5" s="11"/>
      <c r="VFN5" s="11"/>
      <c r="VFO5" s="11"/>
      <c r="VFP5" s="11"/>
      <c r="VFQ5" s="11"/>
      <c r="VFR5" s="11"/>
      <c r="VFS5" s="11"/>
      <c r="VFT5" s="11"/>
      <c r="VFU5" s="11"/>
      <c r="VFV5" s="11"/>
      <c r="VFW5" s="11"/>
      <c r="VFX5" s="11"/>
      <c r="VFY5" s="11"/>
      <c r="VFZ5" s="11"/>
      <c r="VGA5" s="11"/>
      <c r="VGB5" s="11"/>
      <c r="VGC5" s="11"/>
      <c r="VGD5" s="11"/>
      <c r="VGE5" s="11"/>
      <c r="VGF5" s="11"/>
      <c r="VGG5" s="11"/>
      <c r="VGH5" s="11"/>
      <c r="VGI5" s="11"/>
      <c r="VGJ5" s="11"/>
      <c r="VGK5" s="11"/>
      <c r="VGL5" s="11"/>
      <c r="VGM5" s="11"/>
      <c r="VGN5" s="11"/>
      <c r="VGO5" s="11"/>
      <c r="VGP5" s="11"/>
      <c r="VGQ5" s="11"/>
      <c r="VGR5" s="11"/>
      <c r="VGS5" s="11"/>
      <c r="VGT5" s="11"/>
      <c r="VGU5" s="11"/>
      <c r="VGV5" s="11"/>
      <c r="VGW5" s="11"/>
      <c r="VGX5" s="11"/>
      <c r="VGY5" s="11"/>
      <c r="VGZ5" s="11"/>
      <c r="VHA5" s="11"/>
      <c r="VHB5" s="11"/>
      <c r="VHC5" s="11"/>
      <c r="VHD5" s="11"/>
      <c r="VHE5" s="11"/>
      <c r="VHF5" s="11"/>
      <c r="VHG5" s="11"/>
      <c r="VHH5" s="11"/>
      <c r="VHI5" s="11"/>
      <c r="VHJ5" s="11"/>
      <c r="VHK5" s="11"/>
      <c r="VHL5" s="11"/>
      <c r="VHM5" s="11"/>
      <c r="VHN5" s="11"/>
      <c r="VHO5" s="11"/>
      <c r="VHP5" s="11"/>
      <c r="VHQ5" s="11"/>
      <c r="VHR5" s="11"/>
      <c r="VHS5" s="11"/>
      <c r="VHT5" s="11"/>
      <c r="VHU5" s="11"/>
      <c r="VHV5" s="11"/>
      <c r="VHW5" s="11"/>
      <c r="VHX5" s="11"/>
      <c r="VHY5" s="11"/>
      <c r="VHZ5" s="11"/>
      <c r="VIA5" s="11"/>
      <c r="VIB5" s="11"/>
      <c r="VIC5" s="11"/>
      <c r="VID5" s="11"/>
      <c r="VIE5" s="11"/>
      <c r="VIF5" s="11"/>
      <c r="VIG5" s="11"/>
      <c r="VIH5" s="11"/>
      <c r="VII5" s="11"/>
      <c r="VIJ5" s="11"/>
      <c r="VIK5" s="11"/>
      <c r="VIL5" s="11"/>
      <c r="VIM5" s="11"/>
      <c r="VIN5" s="11"/>
      <c r="VIO5" s="11"/>
      <c r="VIP5" s="11"/>
      <c r="VIQ5" s="11"/>
      <c r="VIR5" s="11"/>
      <c r="VIS5" s="11"/>
      <c r="VIT5" s="11"/>
      <c r="VIU5" s="11"/>
      <c r="VIV5" s="11"/>
      <c r="VIW5" s="11"/>
      <c r="VIX5" s="11"/>
      <c r="VIY5" s="11"/>
      <c r="VIZ5" s="11"/>
      <c r="VJA5" s="11"/>
      <c r="VJB5" s="11"/>
      <c r="VJC5" s="11"/>
      <c r="VJD5" s="11"/>
      <c r="VJE5" s="11"/>
      <c r="VJF5" s="11"/>
      <c r="VJG5" s="11"/>
      <c r="VJH5" s="11"/>
      <c r="VJI5" s="11"/>
      <c r="VJJ5" s="11"/>
      <c r="VJK5" s="11"/>
      <c r="VJL5" s="11"/>
      <c r="VJM5" s="11"/>
      <c r="VJN5" s="11"/>
      <c r="VJO5" s="11"/>
      <c r="VJP5" s="11"/>
      <c r="VJQ5" s="11"/>
      <c r="VJR5" s="11"/>
      <c r="VJS5" s="11"/>
      <c r="VJT5" s="11"/>
      <c r="VJU5" s="11"/>
      <c r="VJV5" s="11"/>
      <c r="VJW5" s="11"/>
      <c r="VJX5" s="11"/>
      <c r="VJY5" s="11"/>
      <c r="VJZ5" s="11"/>
      <c r="VKA5" s="11"/>
      <c r="VKB5" s="11"/>
      <c r="VKC5" s="11"/>
      <c r="VKD5" s="11"/>
      <c r="VKE5" s="11"/>
      <c r="VKF5" s="11"/>
      <c r="VKG5" s="11"/>
      <c r="VKH5" s="11"/>
      <c r="VKI5" s="11"/>
      <c r="VKJ5" s="11"/>
      <c r="VKK5" s="11"/>
      <c r="VKL5" s="11"/>
      <c r="VKM5" s="11"/>
      <c r="VKN5" s="11"/>
      <c r="VKO5" s="11"/>
      <c r="VKP5" s="11"/>
      <c r="VKQ5" s="11"/>
      <c r="VKR5" s="11"/>
      <c r="VKS5" s="11"/>
      <c r="VKT5" s="11"/>
      <c r="VKU5" s="11"/>
      <c r="VKV5" s="11"/>
      <c r="VKW5" s="11"/>
      <c r="VKX5" s="11"/>
      <c r="VKY5" s="11"/>
      <c r="VKZ5" s="11"/>
      <c r="VLA5" s="11"/>
      <c r="VLB5" s="11"/>
      <c r="VLC5" s="11"/>
      <c r="VLD5" s="11"/>
      <c r="VLE5" s="11"/>
      <c r="VLF5" s="11"/>
      <c r="VLG5" s="11"/>
      <c r="VLH5" s="11"/>
      <c r="VLI5" s="11"/>
      <c r="VLJ5" s="11"/>
      <c r="VLK5" s="11"/>
      <c r="VLL5" s="11"/>
      <c r="VLM5" s="11"/>
      <c r="VLN5" s="11"/>
      <c r="VLO5" s="11"/>
      <c r="VLP5" s="11"/>
      <c r="VLQ5" s="11"/>
      <c r="VLR5" s="11"/>
      <c r="VLS5" s="11"/>
      <c r="VLT5" s="11"/>
      <c r="VLU5" s="11"/>
      <c r="VLV5" s="11"/>
      <c r="VLW5" s="11"/>
      <c r="VLX5" s="11"/>
      <c r="VLY5" s="11"/>
      <c r="VLZ5" s="11"/>
      <c r="VMA5" s="11"/>
      <c r="VMB5" s="11"/>
      <c r="VMC5" s="11"/>
      <c r="VMD5" s="11"/>
      <c r="VME5" s="11"/>
      <c r="VMF5" s="11"/>
      <c r="VMG5" s="11"/>
      <c r="VMH5" s="11"/>
      <c r="VMI5" s="11"/>
      <c r="VMJ5" s="11"/>
      <c r="VMK5" s="11"/>
      <c r="VML5" s="11"/>
      <c r="VMM5" s="11"/>
      <c r="VMN5" s="11"/>
      <c r="VMO5" s="11"/>
      <c r="VMP5" s="11"/>
      <c r="VMQ5" s="11"/>
      <c r="VMR5" s="11"/>
      <c r="VMS5" s="11"/>
      <c r="VMT5" s="11"/>
      <c r="VMU5" s="11"/>
      <c r="VMV5" s="11"/>
      <c r="VMW5" s="11"/>
      <c r="VMX5" s="11"/>
      <c r="VMY5" s="11"/>
      <c r="VMZ5" s="11"/>
      <c r="VNA5" s="11"/>
      <c r="VNB5" s="11"/>
      <c r="VNC5" s="11"/>
      <c r="VND5" s="11"/>
      <c r="VNE5" s="11"/>
      <c r="VNF5" s="11"/>
      <c r="VNG5" s="11"/>
      <c r="VNH5" s="11"/>
      <c r="VNI5" s="11"/>
      <c r="VNJ5" s="11"/>
      <c r="VNK5" s="11"/>
      <c r="VNL5" s="11"/>
      <c r="VNM5" s="11"/>
      <c r="VNN5" s="11"/>
      <c r="VNO5" s="11"/>
      <c r="VNP5" s="11"/>
      <c r="VNQ5" s="11"/>
      <c r="VNR5" s="11"/>
      <c r="VNS5" s="11"/>
      <c r="VNT5" s="11"/>
      <c r="VNU5" s="11"/>
      <c r="VNV5" s="11"/>
      <c r="VNW5" s="11"/>
      <c r="VNX5" s="11"/>
      <c r="VNY5" s="11"/>
      <c r="VNZ5" s="11"/>
      <c r="VOA5" s="11"/>
      <c r="VOB5" s="11"/>
      <c r="VOC5" s="11"/>
      <c r="VOD5" s="11"/>
      <c r="VOE5" s="11"/>
      <c r="VOF5" s="11"/>
      <c r="VOG5" s="11"/>
      <c r="VOH5" s="11"/>
      <c r="VOI5" s="11"/>
      <c r="VOJ5" s="11"/>
      <c r="VOK5" s="11"/>
      <c r="VOL5" s="11"/>
      <c r="VOM5" s="11"/>
      <c r="VON5" s="11"/>
      <c r="VOO5" s="11"/>
      <c r="VOP5" s="11"/>
      <c r="VOQ5" s="11"/>
      <c r="VOR5" s="11"/>
      <c r="VOS5" s="11"/>
      <c r="VOT5" s="11"/>
      <c r="VOU5" s="11"/>
      <c r="VOV5" s="11"/>
      <c r="VOW5" s="11"/>
      <c r="VOX5" s="11"/>
      <c r="VOY5" s="11"/>
      <c r="VOZ5" s="11"/>
      <c r="VPA5" s="11"/>
      <c r="VPB5" s="11"/>
      <c r="VPC5" s="11"/>
      <c r="VPD5" s="11"/>
      <c r="VPE5" s="11"/>
      <c r="VPF5" s="11"/>
      <c r="VPG5" s="11"/>
      <c r="VPH5" s="11"/>
      <c r="VPI5" s="11"/>
      <c r="VPJ5" s="11"/>
      <c r="VPK5" s="11"/>
      <c r="VPL5" s="11"/>
      <c r="VPM5" s="11"/>
      <c r="VPN5" s="11"/>
      <c r="VPO5" s="11"/>
      <c r="VPP5" s="11"/>
      <c r="VPQ5" s="11"/>
      <c r="VPR5" s="11"/>
      <c r="VPS5" s="11"/>
      <c r="VPT5" s="11"/>
      <c r="VPU5" s="11"/>
      <c r="VPV5" s="11"/>
      <c r="VPW5" s="11"/>
      <c r="VPX5" s="11"/>
      <c r="VPY5" s="11"/>
      <c r="VPZ5" s="11"/>
      <c r="VQA5" s="11"/>
      <c r="VQB5" s="11"/>
      <c r="VQC5" s="11"/>
      <c r="VQD5" s="11"/>
      <c r="VQE5" s="11"/>
      <c r="VQF5" s="11"/>
      <c r="VQG5" s="11"/>
      <c r="VQH5" s="11"/>
      <c r="VQI5" s="11"/>
      <c r="VQJ5" s="11"/>
      <c r="VQK5" s="11"/>
      <c r="VQL5" s="11"/>
      <c r="VQM5" s="11"/>
      <c r="VQN5" s="11"/>
      <c r="VQO5" s="11"/>
      <c r="VQP5" s="11"/>
      <c r="VQQ5" s="11"/>
      <c r="VQR5" s="11"/>
      <c r="VQS5" s="11"/>
      <c r="VQT5" s="11"/>
      <c r="VQU5" s="11"/>
      <c r="VQV5" s="11"/>
      <c r="VQW5" s="11"/>
      <c r="VQX5" s="11"/>
      <c r="VQY5" s="11"/>
      <c r="VQZ5" s="11"/>
      <c r="VRA5" s="11"/>
      <c r="VRB5" s="11"/>
      <c r="VRC5" s="11"/>
      <c r="VRD5" s="11"/>
      <c r="VRE5" s="11"/>
      <c r="VRF5" s="11"/>
      <c r="VRG5" s="11"/>
      <c r="VRH5" s="11"/>
      <c r="VRI5" s="11"/>
      <c r="VRJ5" s="11"/>
      <c r="VRK5" s="11"/>
      <c r="VRL5" s="11"/>
      <c r="VRM5" s="11"/>
      <c r="VRN5" s="11"/>
      <c r="VRO5" s="11"/>
      <c r="VRP5" s="11"/>
      <c r="VRQ5" s="11"/>
      <c r="VRR5" s="11"/>
      <c r="VRS5" s="11"/>
      <c r="VRT5" s="11"/>
      <c r="VRU5" s="11"/>
      <c r="VRV5" s="11"/>
      <c r="VRW5" s="11"/>
      <c r="VRX5" s="11"/>
      <c r="VRY5" s="11"/>
      <c r="VRZ5" s="11"/>
      <c r="VSA5" s="11"/>
      <c r="VSB5" s="11"/>
      <c r="VSC5" s="11"/>
      <c r="VSD5" s="11"/>
      <c r="VSE5" s="11"/>
      <c r="VSF5" s="11"/>
      <c r="VSG5" s="11"/>
      <c r="VSH5" s="11"/>
      <c r="VSI5" s="11"/>
      <c r="VSJ5" s="11"/>
      <c r="VSK5" s="11"/>
      <c r="VSL5" s="11"/>
      <c r="VSM5" s="11"/>
      <c r="VSN5" s="11"/>
      <c r="VSO5" s="11"/>
      <c r="VSP5" s="11"/>
      <c r="VSQ5" s="11"/>
      <c r="VSR5" s="11"/>
      <c r="VSS5" s="11"/>
      <c r="VST5" s="11"/>
      <c r="VSU5" s="11"/>
      <c r="VSV5" s="11"/>
      <c r="VSW5" s="11"/>
      <c r="VSX5" s="11"/>
      <c r="VSY5" s="11"/>
      <c r="VSZ5" s="11"/>
      <c r="VTA5" s="11"/>
      <c r="VTB5" s="11"/>
      <c r="VTC5" s="11"/>
      <c r="VTD5" s="11"/>
      <c r="VTE5" s="11"/>
      <c r="VTF5" s="11"/>
      <c r="VTG5" s="11"/>
      <c r="VTH5" s="11"/>
      <c r="VTI5" s="11"/>
      <c r="VTJ5" s="11"/>
      <c r="VTK5" s="11"/>
      <c r="VTL5" s="11"/>
      <c r="VTM5" s="11"/>
      <c r="VTN5" s="11"/>
      <c r="VTO5" s="11"/>
      <c r="VTP5" s="11"/>
      <c r="VTQ5" s="11"/>
      <c r="VTR5" s="11"/>
      <c r="VTS5" s="11"/>
      <c r="VTT5" s="11"/>
      <c r="VTU5" s="11"/>
      <c r="VTV5" s="11"/>
      <c r="VTW5" s="11"/>
      <c r="VTX5" s="11"/>
      <c r="VTY5" s="11"/>
      <c r="VTZ5" s="11"/>
      <c r="VUA5" s="11"/>
      <c r="VUB5" s="11"/>
      <c r="VUC5" s="11"/>
      <c r="VUD5" s="11"/>
      <c r="VUE5" s="11"/>
      <c r="VUF5" s="11"/>
      <c r="VUG5" s="11"/>
      <c r="VUH5" s="11"/>
      <c r="VUI5" s="11"/>
      <c r="VUJ5" s="11"/>
      <c r="VUK5" s="11"/>
      <c r="VUL5" s="11"/>
      <c r="VUM5" s="11"/>
      <c r="VUN5" s="11"/>
      <c r="VUO5" s="11"/>
      <c r="VUP5" s="11"/>
      <c r="VUQ5" s="11"/>
      <c r="VUR5" s="11"/>
      <c r="VUS5" s="11"/>
      <c r="VUT5" s="11"/>
      <c r="VUU5" s="11"/>
      <c r="VUV5" s="11"/>
      <c r="VUW5" s="11"/>
      <c r="VUX5" s="11"/>
      <c r="VUY5" s="11"/>
      <c r="VUZ5" s="11"/>
      <c r="VVA5" s="11"/>
      <c r="VVB5" s="11"/>
      <c r="VVC5" s="11"/>
      <c r="VVD5" s="11"/>
      <c r="VVE5" s="11"/>
      <c r="VVF5" s="11"/>
      <c r="VVG5" s="11"/>
      <c r="VVH5" s="11"/>
      <c r="VVI5" s="11"/>
      <c r="VVJ5" s="11"/>
      <c r="VVK5" s="11"/>
      <c r="VVL5" s="11"/>
      <c r="VVM5" s="11"/>
      <c r="VVN5" s="11"/>
      <c r="VVO5" s="11"/>
      <c r="VVP5" s="11"/>
      <c r="VVQ5" s="11"/>
      <c r="VVR5" s="11"/>
      <c r="VVS5" s="11"/>
      <c r="VVT5" s="11"/>
      <c r="VVU5" s="11"/>
      <c r="VVV5" s="11"/>
      <c r="VVW5" s="11"/>
      <c r="VVX5" s="11"/>
      <c r="VVY5" s="11"/>
      <c r="VVZ5" s="11"/>
      <c r="VWA5" s="11"/>
      <c r="VWB5" s="11"/>
      <c r="VWC5" s="11"/>
      <c r="VWD5" s="11"/>
      <c r="VWE5" s="11"/>
      <c r="VWF5" s="11"/>
      <c r="VWG5" s="11"/>
      <c r="VWH5" s="11"/>
      <c r="VWI5" s="11"/>
      <c r="VWJ5" s="11"/>
      <c r="VWK5" s="11"/>
      <c r="VWL5" s="11"/>
      <c r="VWM5" s="11"/>
      <c r="VWN5" s="11"/>
      <c r="VWO5" s="11"/>
      <c r="VWP5" s="11"/>
      <c r="VWQ5" s="11"/>
      <c r="VWR5" s="11"/>
      <c r="VWS5" s="11"/>
      <c r="VWT5" s="11"/>
      <c r="VWU5" s="11"/>
      <c r="VWV5" s="11"/>
      <c r="VWW5" s="11"/>
      <c r="VWX5" s="11"/>
      <c r="VWY5" s="11"/>
      <c r="VWZ5" s="11"/>
      <c r="VXA5" s="11"/>
      <c r="VXB5" s="11"/>
      <c r="VXC5" s="11"/>
      <c r="VXD5" s="11"/>
      <c r="VXE5" s="11"/>
      <c r="VXF5" s="11"/>
      <c r="VXG5" s="11"/>
      <c r="VXH5" s="11"/>
      <c r="VXI5" s="11"/>
      <c r="VXJ5" s="11"/>
      <c r="VXK5" s="11"/>
      <c r="VXL5" s="11"/>
      <c r="VXM5" s="11"/>
      <c r="VXN5" s="11"/>
      <c r="VXO5" s="11"/>
      <c r="VXP5" s="11"/>
      <c r="VXQ5" s="11"/>
      <c r="VXR5" s="11"/>
      <c r="VXS5" s="11"/>
      <c r="VXT5" s="11"/>
      <c r="VXU5" s="11"/>
      <c r="VXV5" s="11"/>
      <c r="VXW5" s="11"/>
      <c r="VXX5" s="11"/>
      <c r="VXY5" s="11"/>
      <c r="VXZ5" s="11"/>
      <c r="VYA5" s="11"/>
      <c r="VYB5" s="11"/>
      <c r="VYC5" s="11"/>
      <c r="VYD5" s="11"/>
      <c r="VYE5" s="11"/>
      <c r="VYF5" s="11"/>
      <c r="VYG5" s="11"/>
      <c r="VYH5" s="11"/>
      <c r="VYI5" s="11"/>
      <c r="VYJ5" s="11"/>
      <c r="VYK5" s="11"/>
      <c r="VYL5" s="11"/>
      <c r="VYM5" s="11"/>
      <c r="VYN5" s="11"/>
      <c r="VYO5" s="11"/>
      <c r="VYP5" s="11"/>
      <c r="VYQ5" s="11"/>
      <c r="VYR5" s="11"/>
      <c r="VYS5" s="11"/>
      <c r="VYT5" s="11"/>
      <c r="VYU5" s="11"/>
      <c r="VYV5" s="11"/>
      <c r="VYW5" s="11"/>
      <c r="VYX5" s="11"/>
      <c r="VYY5" s="11"/>
      <c r="VYZ5" s="11"/>
      <c r="VZA5" s="11"/>
      <c r="VZB5" s="11"/>
      <c r="VZC5" s="11"/>
      <c r="VZD5" s="11"/>
      <c r="VZE5" s="11"/>
      <c r="VZF5" s="11"/>
      <c r="VZG5" s="11"/>
      <c r="VZH5" s="11"/>
      <c r="VZI5" s="11"/>
      <c r="VZJ5" s="11"/>
      <c r="VZK5" s="11"/>
      <c r="VZL5" s="11"/>
      <c r="VZM5" s="11"/>
      <c r="VZN5" s="11"/>
      <c r="VZO5" s="11"/>
      <c r="VZP5" s="11"/>
      <c r="VZQ5" s="11"/>
      <c r="VZR5" s="11"/>
      <c r="VZS5" s="11"/>
      <c r="VZT5" s="11"/>
      <c r="VZU5" s="11"/>
      <c r="VZV5" s="11"/>
      <c r="VZW5" s="11"/>
      <c r="VZX5" s="11"/>
      <c r="VZY5" s="11"/>
      <c r="VZZ5" s="11"/>
      <c r="WAA5" s="11"/>
      <c r="WAB5" s="11"/>
      <c r="WAC5" s="11"/>
      <c r="WAD5" s="11"/>
      <c r="WAE5" s="11"/>
      <c r="WAF5" s="11"/>
      <c r="WAG5" s="11"/>
      <c r="WAH5" s="11"/>
      <c r="WAI5" s="11"/>
      <c r="WAJ5" s="11"/>
      <c r="WAK5" s="11"/>
      <c r="WAL5" s="11"/>
      <c r="WAM5" s="11"/>
      <c r="WAN5" s="11"/>
      <c r="WAO5" s="11"/>
      <c r="WAP5" s="11"/>
      <c r="WAQ5" s="11"/>
      <c r="WAR5" s="11"/>
      <c r="WAS5" s="11"/>
      <c r="WAT5" s="11"/>
      <c r="WAU5" s="11"/>
      <c r="WAV5" s="11"/>
      <c r="WAW5" s="11"/>
      <c r="WAX5" s="11"/>
      <c r="WAY5" s="11"/>
      <c r="WAZ5" s="11"/>
      <c r="WBA5" s="11"/>
      <c r="WBB5" s="11"/>
      <c r="WBC5" s="11"/>
      <c r="WBD5" s="11"/>
      <c r="WBE5" s="11"/>
      <c r="WBF5" s="11"/>
      <c r="WBG5" s="11"/>
      <c r="WBH5" s="11"/>
      <c r="WBI5" s="11"/>
      <c r="WBJ5" s="11"/>
      <c r="WBK5" s="11"/>
      <c r="WBL5" s="11"/>
      <c r="WBM5" s="11"/>
      <c r="WBN5" s="11"/>
      <c r="WBO5" s="11"/>
      <c r="WBP5" s="11"/>
      <c r="WBQ5" s="11"/>
      <c r="WBR5" s="11"/>
      <c r="WBS5" s="11"/>
      <c r="WBT5" s="11"/>
      <c r="WBU5" s="11"/>
      <c r="WBV5" s="11"/>
      <c r="WBW5" s="11"/>
      <c r="WBX5" s="11"/>
      <c r="WBY5" s="11"/>
      <c r="WBZ5" s="11"/>
      <c r="WCA5" s="11"/>
      <c r="WCB5" s="11"/>
      <c r="WCC5" s="11"/>
      <c r="WCD5" s="11"/>
      <c r="WCE5" s="11"/>
      <c r="WCF5" s="11"/>
      <c r="WCG5" s="11"/>
      <c r="WCH5" s="11"/>
      <c r="WCI5" s="11"/>
      <c r="WCJ5" s="11"/>
      <c r="WCK5" s="11"/>
      <c r="WCL5" s="11"/>
      <c r="WCM5" s="11"/>
      <c r="WCN5" s="11"/>
      <c r="WCO5" s="11"/>
      <c r="WCP5" s="11"/>
      <c r="WCQ5" s="11"/>
      <c r="WCR5" s="11"/>
      <c r="WCS5" s="11"/>
      <c r="WCT5" s="11"/>
      <c r="WCU5" s="11"/>
      <c r="WCV5" s="11"/>
      <c r="WCW5" s="11"/>
      <c r="WCX5" s="11"/>
      <c r="WCY5" s="11"/>
      <c r="WCZ5" s="11"/>
      <c r="WDA5" s="11"/>
      <c r="WDB5" s="11"/>
      <c r="WDC5" s="11"/>
      <c r="WDD5" s="11"/>
      <c r="WDE5" s="11"/>
      <c r="WDF5" s="11"/>
      <c r="WDG5" s="11"/>
      <c r="WDH5" s="11"/>
      <c r="WDI5" s="11"/>
      <c r="WDJ5" s="11"/>
      <c r="WDK5" s="11"/>
      <c r="WDL5" s="11"/>
      <c r="WDM5" s="11"/>
      <c r="WDN5" s="11"/>
      <c r="WDO5" s="11"/>
      <c r="WDP5" s="11"/>
      <c r="WDQ5" s="11"/>
      <c r="WDR5" s="11"/>
      <c r="WDS5" s="11"/>
      <c r="WDT5" s="11"/>
      <c r="WDU5" s="11"/>
      <c r="WDV5" s="11"/>
      <c r="WDW5" s="11"/>
      <c r="WDX5" s="11"/>
      <c r="WDY5" s="11"/>
      <c r="WDZ5" s="11"/>
      <c r="WEA5" s="11"/>
      <c r="WEB5" s="11"/>
      <c r="WEC5" s="11"/>
      <c r="WED5" s="11"/>
      <c r="WEE5" s="11"/>
      <c r="WEF5" s="11"/>
      <c r="WEG5" s="11"/>
      <c r="WEH5" s="11"/>
      <c r="WEI5" s="11"/>
      <c r="WEJ5" s="11"/>
      <c r="WEK5" s="11"/>
      <c r="WEL5" s="11"/>
      <c r="WEM5" s="11"/>
      <c r="WEN5" s="11"/>
      <c r="WEO5" s="11"/>
      <c r="WEP5" s="11"/>
      <c r="WEQ5" s="11"/>
      <c r="WER5" s="11"/>
      <c r="WES5" s="11"/>
      <c r="WET5" s="11"/>
      <c r="WEU5" s="11"/>
      <c r="WEV5" s="11"/>
      <c r="WEW5" s="11"/>
      <c r="WEX5" s="11"/>
      <c r="WEY5" s="11"/>
      <c r="WEZ5" s="11"/>
      <c r="WFA5" s="11"/>
      <c r="WFB5" s="11"/>
      <c r="WFC5" s="11"/>
      <c r="WFD5" s="11"/>
      <c r="WFE5" s="11"/>
      <c r="WFF5" s="11"/>
      <c r="WFG5" s="11"/>
      <c r="WFH5" s="11"/>
      <c r="WFI5" s="11"/>
      <c r="WFJ5" s="11"/>
      <c r="WFK5" s="11"/>
      <c r="WFL5" s="11"/>
      <c r="WFM5" s="11"/>
      <c r="WFN5" s="11"/>
      <c r="WFO5" s="11"/>
      <c r="WFP5" s="11"/>
      <c r="WFQ5" s="11"/>
      <c r="WFR5" s="11"/>
      <c r="WFS5" s="11"/>
      <c r="WFT5" s="11"/>
      <c r="WFU5" s="11"/>
      <c r="WFV5" s="11"/>
      <c r="WFW5" s="11"/>
      <c r="WFX5" s="11"/>
      <c r="WFY5" s="11"/>
      <c r="WFZ5" s="11"/>
      <c r="WGA5" s="11"/>
      <c r="WGB5" s="11"/>
      <c r="WGC5" s="11"/>
      <c r="WGD5" s="11"/>
      <c r="WGE5" s="11"/>
      <c r="WGF5" s="11"/>
      <c r="WGG5" s="11"/>
      <c r="WGH5" s="11"/>
      <c r="WGI5" s="11"/>
      <c r="WGJ5" s="11"/>
      <c r="WGK5" s="11"/>
      <c r="WGL5" s="11"/>
      <c r="WGM5" s="11"/>
      <c r="WGN5" s="11"/>
      <c r="WGO5" s="11"/>
      <c r="WGP5" s="11"/>
      <c r="WGQ5" s="11"/>
      <c r="WGR5" s="11"/>
      <c r="WGS5" s="11"/>
      <c r="WGT5" s="11"/>
      <c r="WGU5" s="11"/>
      <c r="WGV5" s="11"/>
      <c r="WGW5" s="11"/>
      <c r="WGX5" s="11"/>
      <c r="WGY5" s="11"/>
      <c r="WGZ5" s="11"/>
      <c r="WHA5" s="11"/>
      <c r="WHB5" s="11"/>
      <c r="WHC5" s="11"/>
      <c r="WHD5" s="11"/>
      <c r="WHE5" s="11"/>
      <c r="WHF5" s="11"/>
      <c r="WHG5" s="11"/>
      <c r="WHH5" s="11"/>
      <c r="WHI5" s="11"/>
      <c r="WHJ5" s="11"/>
      <c r="WHK5" s="11"/>
      <c r="WHL5" s="11"/>
      <c r="WHM5" s="11"/>
      <c r="WHN5" s="11"/>
      <c r="WHO5" s="11"/>
      <c r="WHP5" s="11"/>
      <c r="WHQ5" s="11"/>
      <c r="WHR5" s="11"/>
      <c r="WHS5" s="11"/>
      <c r="WHT5" s="11"/>
      <c r="WHU5" s="11"/>
      <c r="WHV5" s="11"/>
      <c r="WHW5" s="11"/>
      <c r="WHX5" s="11"/>
      <c r="WHY5" s="11"/>
      <c r="WHZ5" s="11"/>
      <c r="WIA5" s="11"/>
      <c r="WIB5" s="11"/>
      <c r="WIC5" s="11"/>
      <c r="WID5" s="11"/>
      <c r="WIE5" s="11"/>
      <c r="WIF5" s="11"/>
      <c r="WIG5" s="11"/>
      <c r="WIH5" s="11"/>
      <c r="WII5" s="11"/>
      <c r="WIJ5" s="11"/>
      <c r="WIK5" s="11"/>
      <c r="WIL5" s="11"/>
      <c r="WIM5" s="11"/>
      <c r="WIN5" s="11"/>
      <c r="WIO5" s="11"/>
      <c r="WIP5" s="11"/>
      <c r="WIQ5" s="11"/>
      <c r="WIR5" s="11"/>
      <c r="WIS5" s="11"/>
      <c r="WIT5" s="11"/>
      <c r="WIU5" s="11"/>
      <c r="WIV5" s="11"/>
      <c r="WIW5" s="11"/>
      <c r="WIX5" s="11"/>
      <c r="WIY5" s="11"/>
      <c r="WIZ5" s="11"/>
      <c r="WJA5" s="11"/>
      <c r="WJB5" s="11"/>
      <c r="WJC5" s="11"/>
      <c r="WJD5" s="11"/>
      <c r="WJE5" s="11"/>
      <c r="WJF5" s="11"/>
      <c r="WJG5" s="11"/>
      <c r="WJH5" s="11"/>
      <c r="WJI5" s="11"/>
      <c r="WJJ5" s="11"/>
      <c r="WJK5" s="11"/>
      <c r="WJL5" s="11"/>
      <c r="WJM5" s="11"/>
      <c r="WJN5" s="11"/>
      <c r="WJO5" s="11"/>
      <c r="WJP5" s="11"/>
      <c r="WJQ5" s="11"/>
      <c r="WJR5" s="11"/>
      <c r="WJS5" s="11"/>
      <c r="WJT5" s="11"/>
      <c r="WJU5" s="11"/>
      <c r="WJV5" s="11"/>
      <c r="WJW5" s="11"/>
      <c r="WJX5" s="11"/>
      <c r="WJY5" s="11"/>
      <c r="WJZ5" s="11"/>
      <c r="WKA5" s="11"/>
      <c r="WKB5" s="11"/>
      <c r="WKC5" s="11"/>
      <c r="WKD5" s="11"/>
      <c r="WKE5" s="11"/>
      <c r="WKF5" s="11"/>
      <c r="WKG5" s="11"/>
      <c r="WKH5" s="11"/>
      <c r="WKI5" s="11"/>
      <c r="WKJ5" s="11"/>
      <c r="WKK5" s="11"/>
      <c r="WKL5" s="11"/>
      <c r="WKM5" s="11"/>
      <c r="WKN5" s="11"/>
      <c r="WKO5" s="11"/>
      <c r="WKP5" s="11"/>
      <c r="WKQ5" s="11"/>
      <c r="WKR5" s="11"/>
      <c r="WKS5" s="11"/>
      <c r="WKT5" s="11"/>
      <c r="WKU5" s="11"/>
      <c r="WKV5" s="11"/>
      <c r="WKW5" s="11"/>
      <c r="WKX5" s="11"/>
      <c r="WKY5" s="11"/>
      <c r="WKZ5" s="11"/>
      <c r="WLA5" s="11"/>
      <c r="WLB5" s="11"/>
      <c r="WLC5" s="11"/>
      <c r="WLD5" s="11"/>
      <c r="WLE5" s="11"/>
      <c r="WLF5" s="11"/>
      <c r="WLG5" s="11"/>
      <c r="WLH5" s="11"/>
      <c r="WLI5" s="11"/>
      <c r="WLJ5" s="11"/>
      <c r="WLK5" s="11"/>
      <c r="WLL5" s="11"/>
      <c r="WLM5" s="11"/>
      <c r="WLN5" s="11"/>
      <c r="WLO5" s="11"/>
      <c r="WLP5" s="11"/>
      <c r="WLQ5" s="11"/>
      <c r="WLR5" s="11"/>
      <c r="WLS5" s="11"/>
      <c r="WLT5" s="11"/>
      <c r="WLU5" s="11"/>
      <c r="WLV5" s="11"/>
      <c r="WLW5" s="11"/>
      <c r="WLX5" s="11"/>
      <c r="WLY5" s="11"/>
      <c r="WLZ5" s="11"/>
      <c r="WMA5" s="11"/>
      <c r="WMB5" s="11"/>
      <c r="WMC5" s="11"/>
      <c r="WMD5" s="11"/>
      <c r="WME5" s="11"/>
      <c r="WMF5" s="11"/>
      <c r="WMG5" s="11"/>
      <c r="WMH5" s="11"/>
      <c r="WMI5" s="11"/>
      <c r="WMJ5" s="11"/>
      <c r="WMK5" s="11"/>
      <c r="WML5" s="11"/>
      <c r="WMM5" s="11"/>
      <c r="WMN5" s="11"/>
      <c r="WMO5" s="11"/>
      <c r="WMP5" s="11"/>
      <c r="WMQ5" s="11"/>
      <c r="WMR5" s="11"/>
      <c r="WMS5" s="11"/>
      <c r="WMT5" s="11"/>
      <c r="WMU5" s="11"/>
      <c r="WMV5" s="11"/>
      <c r="WMW5" s="11"/>
      <c r="WMX5" s="11"/>
      <c r="WMY5" s="11"/>
      <c r="WMZ5" s="11"/>
      <c r="WNA5" s="11"/>
      <c r="WNB5" s="11"/>
      <c r="WNC5" s="11"/>
      <c r="WND5" s="11"/>
      <c r="WNE5" s="11"/>
      <c r="WNF5" s="11"/>
      <c r="WNG5" s="11"/>
      <c r="WNH5" s="11"/>
      <c r="WNI5" s="11"/>
      <c r="WNJ5" s="11"/>
      <c r="WNK5" s="11"/>
      <c r="WNL5" s="11"/>
      <c r="WNM5" s="11"/>
      <c r="WNN5" s="11"/>
      <c r="WNO5" s="11"/>
      <c r="WNP5" s="11"/>
      <c r="WNQ5" s="11"/>
      <c r="WNR5" s="11"/>
      <c r="WNS5" s="11"/>
      <c r="WNT5" s="11"/>
      <c r="WNU5" s="11"/>
      <c r="WNV5" s="11"/>
      <c r="WNW5" s="11"/>
      <c r="WNX5" s="11"/>
      <c r="WNY5" s="11"/>
      <c r="WNZ5" s="11"/>
      <c r="WOA5" s="11"/>
      <c r="WOB5" s="11"/>
      <c r="WOC5" s="11"/>
      <c r="WOD5" s="11"/>
      <c r="WOE5" s="11"/>
      <c r="WOF5" s="11"/>
      <c r="WOG5" s="11"/>
      <c r="WOH5" s="11"/>
      <c r="WOI5" s="11"/>
      <c r="WOJ5" s="11"/>
      <c r="WOK5" s="11"/>
      <c r="WOL5" s="11"/>
      <c r="WOM5" s="11"/>
      <c r="WON5" s="11"/>
      <c r="WOO5" s="11"/>
      <c r="WOP5" s="11"/>
      <c r="WOQ5" s="11"/>
      <c r="WOR5" s="11"/>
      <c r="WOS5" s="11"/>
      <c r="WOT5" s="11"/>
      <c r="WOU5" s="11"/>
      <c r="WOV5" s="11"/>
      <c r="WOW5" s="11"/>
      <c r="WOX5" s="11"/>
      <c r="WOY5" s="11"/>
      <c r="WOZ5" s="11"/>
      <c r="WPA5" s="11"/>
      <c r="WPB5" s="11"/>
      <c r="WPC5" s="11"/>
      <c r="WPD5" s="11"/>
      <c r="WPE5" s="11"/>
      <c r="WPF5" s="11"/>
      <c r="WPG5" s="11"/>
      <c r="WPH5" s="11"/>
      <c r="WPI5" s="11"/>
      <c r="WPJ5" s="11"/>
      <c r="WPK5" s="11"/>
      <c r="WPL5" s="11"/>
      <c r="WPM5" s="11"/>
      <c r="WPN5" s="11"/>
      <c r="WPO5" s="11"/>
      <c r="WPP5" s="11"/>
      <c r="WPQ5" s="11"/>
      <c r="WPR5" s="11"/>
      <c r="WPS5" s="11"/>
      <c r="WPT5" s="11"/>
      <c r="WPU5" s="11"/>
      <c r="WPV5" s="11"/>
      <c r="WPW5" s="11"/>
      <c r="WPX5" s="11"/>
      <c r="WPY5" s="11"/>
      <c r="WPZ5" s="11"/>
      <c r="WQA5" s="11"/>
      <c r="WQB5" s="11"/>
      <c r="WQC5" s="11"/>
      <c r="WQD5" s="11"/>
      <c r="WQE5" s="11"/>
      <c r="WQF5" s="11"/>
      <c r="WQG5" s="11"/>
      <c r="WQH5" s="11"/>
      <c r="WQI5" s="11"/>
      <c r="WQJ5" s="11"/>
      <c r="WQK5" s="11"/>
      <c r="WQL5" s="11"/>
      <c r="WQM5" s="11"/>
      <c r="WQN5" s="11"/>
      <c r="WQO5" s="11"/>
      <c r="WQP5" s="11"/>
      <c r="WQQ5" s="11"/>
      <c r="WQR5" s="11"/>
      <c r="WQS5" s="11"/>
      <c r="WQT5" s="11"/>
      <c r="WQU5" s="11"/>
      <c r="WQV5" s="11"/>
      <c r="WQW5" s="11"/>
      <c r="WQX5" s="11"/>
      <c r="WQY5" s="11"/>
      <c r="WQZ5" s="11"/>
      <c r="WRA5" s="11"/>
      <c r="WRB5" s="11"/>
      <c r="WRC5" s="11"/>
      <c r="WRD5" s="11"/>
      <c r="WRE5" s="11"/>
      <c r="WRF5" s="11"/>
      <c r="WRG5" s="11"/>
      <c r="WRH5" s="11"/>
      <c r="WRI5" s="11"/>
      <c r="WRJ5" s="11"/>
      <c r="WRK5" s="11"/>
      <c r="WRL5" s="11"/>
      <c r="WRM5" s="11"/>
      <c r="WRN5" s="11"/>
      <c r="WRO5" s="11"/>
      <c r="WRP5" s="11"/>
      <c r="WRQ5" s="11"/>
      <c r="WRR5" s="11"/>
      <c r="WRS5" s="11"/>
      <c r="WRT5" s="11"/>
      <c r="WRU5" s="11"/>
      <c r="WRV5" s="11"/>
      <c r="WRW5" s="11"/>
      <c r="WRX5" s="11"/>
      <c r="WRY5" s="11"/>
      <c r="WRZ5" s="11"/>
      <c r="WSA5" s="11"/>
      <c r="WSB5" s="11"/>
      <c r="WSC5" s="11"/>
      <c r="WSD5" s="11"/>
      <c r="WSE5" s="11"/>
      <c r="WSF5" s="11"/>
      <c r="WSG5" s="11"/>
      <c r="WSH5" s="11"/>
      <c r="WSI5" s="11"/>
      <c r="WSJ5" s="11"/>
      <c r="WSK5" s="11"/>
      <c r="WSL5" s="11"/>
      <c r="WSM5" s="11"/>
      <c r="WSN5" s="11"/>
      <c r="WSO5" s="11"/>
      <c r="WSP5" s="11"/>
      <c r="WSQ5" s="11"/>
      <c r="WSR5" s="11"/>
      <c r="WSS5" s="11"/>
      <c r="WST5" s="11"/>
      <c r="WSU5" s="11"/>
      <c r="WSV5" s="11"/>
      <c r="WSW5" s="11"/>
      <c r="WSX5" s="11"/>
      <c r="WSY5" s="11"/>
      <c r="WSZ5" s="11"/>
      <c r="WTA5" s="11"/>
      <c r="WTB5" s="11"/>
      <c r="WTC5" s="11"/>
      <c r="WTD5" s="11"/>
      <c r="WTE5" s="11"/>
      <c r="WTF5" s="11"/>
      <c r="WTG5" s="11"/>
      <c r="WTH5" s="11"/>
      <c r="WTI5" s="11"/>
      <c r="WTJ5" s="11"/>
      <c r="WTK5" s="11"/>
      <c r="WTL5" s="11"/>
      <c r="WTM5" s="11"/>
      <c r="WTN5" s="11"/>
      <c r="WTO5" s="11"/>
      <c r="WTP5" s="11"/>
      <c r="WTQ5" s="11"/>
      <c r="WTR5" s="11"/>
      <c r="WTS5" s="11"/>
      <c r="WTT5" s="11"/>
      <c r="WTU5" s="11"/>
      <c r="WTV5" s="11"/>
      <c r="WTW5" s="11"/>
      <c r="WTX5" s="11"/>
      <c r="WTY5" s="11"/>
      <c r="WTZ5" s="11"/>
      <c r="WUA5" s="11"/>
      <c r="WUB5" s="11"/>
      <c r="WUC5" s="11"/>
      <c r="WUD5" s="11"/>
      <c r="WUE5" s="11"/>
      <c r="WUF5" s="11"/>
      <c r="WUG5" s="11"/>
      <c r="WUH5" s="11"/>
      <c r="WUI5" s="11"/>
      <c r="WUJ5" s="11"/>
      <c r="WUK5" s="11"/>
      <c r="WUL5" s="11"/>
      <c r="WUM5" s="11"/>
      <c r="WUN5" s="11"/>
      <c r="WUO5" s="11"/>
      <c r="WUP5" s="11"/>
      <c r="WUQ5" s="11"/>
      <c r="WUR5" s="11"/>
      <c r="WUS5" s="11"/>
      <c r="WUT5" s="11"/>
      <c r="WUU5" s="11"/>
      <c r="WUV5" s="11"/>
      <c r="WUW5" s="11"/>
      <c r="WUX5" s="11"/>
      <c r="WUY5" s="11"/>
      <c r="WUZ5" s="11"/>
      <c r="WVA5" s="11"/>
      <c r="WVB5" s="11"/>
      <c r="WVC5" s="11"/>
      <c r="WVD5" s="11"/>
      <c r="WVE5" s="11"/>
      <c r="WVF5" s="11"/>
      <c r="WVG5" s="11"/>
      <c r="WVH5" s="11"/>
      <c r="WVI5" s="11"/>
      <c r="WVJ5" s="11"/>
      <c r="WVK5" s="11"/>
      <c r="WVL5" s="11"/>
      <c r="WVM5" s="11"/>
      <c r="WVN5" s="11"/>
      <c r="WVO5" s="11"/>
      <c r="WVP5" s="11"/>
      <c r="WVQ5" s="11"/>
      <c r="WVR5" s="11"/>
      <c r="WVS5" s="11"/>
      <c r="WVT5" s="11"/>
      <c r="WVU5" s="11"/>
      <c r="WVV5" s="11"/>
      <c r="WVW5" s="11"/>
      <c r="WVX5" s="11"/>
      <c r="WVY5" s="11"/>
      <c r="WVZ5" s="11"/>
      <c r="WWA5" s="11"/>
      <c r="WWB5" s="11"/>
      <c r="WWC5" s="11"/>
      <c r="WWD5" s="11"/>
      <c r="WWE5" s="11"/>
      <c r="WWF5" s="11"/>
      <c r="WWG5" s="11"/>
      <c r="WWH5" s="11"/>
      <c r="WWI5" s="11"/>
      <c r="WWJ5" s="11"/>
      <c r="WWK5" s="11"/>
      <c r="WWL5" s="11"/>
      <c r="WWM5" s="11"/>
      <c r="WWN5" s="11"/>
      <c r="WWO5" s="11"/>
      <c r="WWP5" s="11"/>
      <c r="WWQ5" s="11"/>
      <c r="WWR5" s="11"/>
      <c r="WWS5" s="11"/>
      <c r="WWT5" s="11"/>
      <c r="WWU5" s="11"/>
      <c r="WWV5" s="11"/>
      <c r="WWW5" s="11"/>
      <c r="WWX5" s="11"/>
      <c r="WWY5" s="11"/>
      <c r="WWZ5" s="11"/>
      <c r="WXA5" s="11"/>
      <c r="WXB5" s="11"/>
      <c r="WXC5" s="11"/>
      <c r="WXD5" s="11"/>
      <c r="WXE5" s="11"/>
      <c r="WXF5" s="11"/>
      <c r="WXG5" s="11"/>
      <c r="WXH5" s="11"/>
      <c r="WXI5" s="11"/>
      <c r="WXJ5" s="11"/>
      <c r="WXK5" s="11"/>
      <c r="WXL5" s="11"/>
      <c r="WXM5" s="11"/>
      <c r="WXN5" s="11"/>
      <c r="WXO5" s="11"/>
      <c r="WXP5" s="11"/>
      <c r="WXQ5" s="11"/>
      <c r="WXR5" s="11"/>
      <c r="WXS5" s="11"/>
      <c r="WXT5" s="11"/>
      <c r="WXU5" s="11"/>
      <c r="WXV5" s="11"/>
      <c r="WXW5" s="11"/>
      <c r="WXX5" s="11"/>
      <c r="WXY5" s="11"/>
      <c r="WXZ5" s="11"/>
      <c r="WYA5" s="11"/>
      <c r="WYB5" s="11"/>
      <c r="WYC5" s="11"/>
      <c r="WYD5" s="11"/>
      <c r="WYE5" s="11"/>
      <c r="WYF5" s="11"/>
      <c r="WYG5" s="11"/>
      <c r="WYH5" s="11"/>
      <c r="WYI5" s="11"/>
      <c r="WYJ5" s="11"/>
      <c r="WYK5" s="11"/>
      <c r="WYL5" s="11"/>
      <c r="WYM5" s="11"/>
      <c r="WYN5" s="11"/>
      <c r="WYO5" s="11"/>
      <c r="WYP5" s="11"/>
      <c r="WYQ5" s="11"/>
      <c r="WYR5" s="11"/>
      <c r="WYS5" s="11"/>
      <c r="WYT5" s="11"/>
      <c r="WYU5" s="11"/>
      <c r="WYV5" s="11"/>
      <c r="WYW5" s="11"/>
      <c r="WYX5" s="11"/>
      <c r="WYY5" s="11"/>
      <c r="WYZ5" s="11"/>
      <c r="WZA5" s="11"/>
      <c r="WZB5" s="11"/>
      <c r="WZC5" s="11"/>
      <c r="WZD5" s="11"/>
      <c r="WZE5" s="11"/>
      <c r="WZF5" s="11"/>
      <c r="WZG5" s="11"/>
      <c r="WZH5" s="11"/>
      <c r="WZI5" s="11"/>
      <c r="WZJ5" s="11"/>
      <c r="WZK5" s="11"/>
      <c r="WZL5" s="11"/>
      <c r="WZM5" s="11"/>
      <c r="WZN5" s="11"/>
      <c r="WZO5" s="11"/>
      <c r="WZP5" s="11"/>
      <c r="WZQ5" s="11"/>
      <c r="WZR5" s="11"/>
      <c r="WZS5" s="11"/>
      <c r="WZT5" s="11"/>
      <c r="WZU5" s="11"/>
      <c r="WZV5" s="11"/>
      <c r="WZW5" s="11"/>
      <c r="WZX5" s="11"/>
      <c r="WZY5" s="11"/>
      <c r="WZZ5" s="11"/>
      <c r="XAA5" s="11"/>
      <c r="XAB5" s="11"/>
      <c r="XAC5" s="11"/>
      <c r="XAD5" s="11"/>
      <c r="XAE5" s="11"/>
      <c r="XAF5" s="11"/>
      <c r="XAG5" s="11"/>
      <c r="XAH5" s="11"/>
      <c r="XAI5" s="11"/>
      <c r="XAJ5" s="11"/>
      <c r="XAK5" s="11"/>
      <c r="XAL5" s="11"/>
      <c r="XAM5" s="11"/>
      <c r="XAN5" s="11"/>
      <c r="XAO5" s="11"/>
      <c r="XAP5" s="11"/>
      <c r="XAQ5" s="11"/>
      <c r="XAR5" s="11"/>
      <c r="XAS5" s="11"/>
      <c r="XAT5" s="11"/>
      <c r="XAU5" s="11"/>
      <c r="XAV5" s="11"/>
      <c r="XAW5" s="11"/>
      <c r="XAX5" s="11"/>
      <c r="XAY5" s="11"/>
      <c r="XAZ5" s="11"/>
      <c r="XBA5" s="11"/>
      <c r="XBB5" s="11"/>
      <c r="XBC5" s="11"/>
      <c r="XBD5" s="11"/>
      <c r="XBE5" s="11"/>
      <c r="XBF5" s="11"/>
      <c r="XBG5" s="11"/>
      <c r="XBH5" s="11"/>
      <c r="XBI5" s="11"/>
      <c r="XBJ5" s="11"/>
      <c r="XBK5" s="11"/>
      <c r="XBL5" s="11"/>
      <c r="XBM5" s="11"/>
      <c r="XBN5" s="11"/>
      <c r="XBO5" s="11"/>
      <c r="XBP5" s="11"/>
      <c r="XBQ5" s="11"/>
      <c r="XBR5" s="11"/>
      <c r="XBS5" s="11"/>
      <c r="XBT5" s="11"/>
      <c r="XBU5" s="11"/>
      <c r="XBV5" s="11"/>
      <c r="XBW5" s="11"/>
      <c r="XBX5" s="11"/>
      <c r="XBY5" s="11"/>
      <c r="XBZ5" s="11"/>
      <c r="XCA5" s="11"/>
      <c r="XCB5" s="11"/>
      <c r="XCC5" s="11"/>
      <c r="XCD5" s="11"/>
      <c r="XCE5" s="11"/>
      <c r="XCF5" s="11"/>
      <c r="XCG5" s="11"/>
      <c r="XCH5" s="11"/>
      <c r="XCI5" s="11"/>
      <c r="XCJ5" s="11"/>
      <c r="XCK5" s="11"/>
      <c r="XCL5" s="11"/>
      <c r="XCM5" s="11"/>
      <c r="XCN5" s="11"/>
      <c r="XCO5" s="11"/>
      <c r="XCP5" s="11"/>
      <c r="XCQ5" s="11"/>
      <c r="XCR5" s="11"/>
      <c r="XCS5" s="11"/>
      <c r="XCT5" s="11"/>
      <c r="XCU5" s="11"/>
      <c r="XCV5" s="11"/>
      <c r="XCW5" s="11"/>
      <c r="XCX5" s="11"/>
      <c r="XCY5" s="11"/>
      <c r="XCZ5" s="11"/>
      <c r="XDA5" s="11"/>
      <c r="XDB5" s="11"/>
      <c r="XDC5" s="11"/>
      <c r="XDD5" s="11"/>
      <c r="XDE5" s="11"/>
      <c r="XDF5" s="11"/>
      <c r="XDG5" s="11"/>
      <c r="XDH5" s="11"/>
      <c r="XDI5" s="11"/>
      <c r="XDJ5" s="11"/>
      <c r="XDK5" s="11"/>
      <c r="XDL5" s="11"/>
      <c r="XDM5" s="11"/>
      <c r="XDN5" s="11"/>
      <c r="XDO5" s="11"/>
      <c r="XDP5" s="11"/>
      <c r="XDQ5" s="11"/>
      <c r="XDR5" s="11"/>
      <c r="XDS5" s="11"/>
      <c r="XDT5" s="11"/>
      <c r="XDU5" s="11"/>
      <c r="XDV5" s="11"/>
      <c r="XDW5" s="11"/>
      <c r="XDX5" s="11"/>
      <c r="XDY5" s="11"/>
      <c r="XDZ5" s="11"/>
      <c r="XEA5" s="11"/>
      <c r="XEB5" s="11"/>
      <c r="XEC5" s="11"/>
      <c r="XED5" s="11"/>
      <c r="XEE5" s="11"/>
      <c r="XEF5" s="11"/>
      <c r="XEG5" s="11"/>
      <c r="XEH5" s="11"/>
      <c r="XEI5" s="11"/>
      <c r="XEJ5" s="11"/>
      <c r="XEK5" s="11"/>
      <c r="XEL5" s="11"/>
      <c r="XEM5" s="11"/>
      <c r="XEN5" s="11"/>
      <c r="XEO5" s="11"/>
      <c r="XEP5" s="11"/>
      <c r="XEQ5" s="11"/>
      <c r="XER5" s="11"/>
      <c r="XES5" s="11"/>
      <c r="XET5" s="11"/>
      <c r="XEU5" s="11"/>
      <c r="XEV5" s="11"/>
      <c r="XEW5" s="11"/>
      <c r="XEX5" s="11"/>
      <c r="XEY5" s="11"/>
      <c r="XEZ5" s="11"/>
      <c r="XFA5" s="11"/>
      <c r="XFB5" s="11"/>
    </row>
    <row r="6" spans="1:16382" s="4" customFormat="1" ht="5.25" customHeight="1" x14ac:dyDescent="0.25">
      <c r="A6" s="6"/>
      <c r="B6" s="7"/>
      <c r="C6" s="6"/>
      <c r="D6" s="6"/>
      <c r="E6" s="6"/>
      <c r="F6" s="6"/>
      <c r="G6" s="6"/>
      <c r="H6" s="6"/>
      <c r="I6" s="6"/>
      <c r="J6" s="6"/>
      <c r="K6" s="6"/>
      <c r="L6" s="6"/>
      <c r="M6" s="6"/>
      <c r="N6" s="6"/>
      <c r="O6" s="6"/>
      <c r="P6" s="6"/>
      <c r="Q6" s="6"/>
      <c r="R6" s="6"/>
      <c r="S6" s="6"/>
      <c r="T6" s="6"/>
      <c r="U6" s="6"/>
      <c r="V6" s="6"/>
      <c r="W6" s="6"/>
      <c r="X6" s="6"/>
      <c r="Y6" s="6"/>
      <c r="Z6" s="6"/>
      <c r="AA6" s="6"/>
      <c r="AB6" s="6"/>
      <c r="AC6" s="6"/>
      <c r="AD6" s="6"/>
    </row>
    <row r="7" spans="1:16382" x14ac:dyDescent="0.25">
      <c r="D7" s="132"/>
      <c r="E7" s="132"/>
      <c r="F7" s="132"/>
      <c r="G7" s="132"/>
      <c r="H7" s="132"/>
      <c r="I7" s="132"/>
      <c r="N7" s="5"/>
      <c r="R7" s="5"/>
    </row>
    <row r="8" spans="1:16382" ht="21" customHeight="1" x14ac:dyDescent="0.25">
      <c r="D8" s="132"/>
      <c r="E8" s="132"/>
      <c r="F8" s="132"/>
      <c r="G8" s="132"/>
      <c r="H8" s="132"/>
      <c r="I8" s="132"/>
    </row>
    <row r="9" spans="1:16382" ht="7.5" customHeight="1" x14ac:dyDescent="0.25">
      <c r="B9" s="9"/>
      <c r="C9" s="9"/>
      <c r="D9" s="78"/>
      <c r="E9" s="76" t="s">
        <v>1</v>
      </c>
      <c r="F9" s="77" t="str">
        <f>E9</f>
        <v>Horas extras</v>
      </c>
      <c r="G9" s="77" t="str">
        <f>F9</f>
        <v>Horas extras</v>
      </c>
      <c r="H9" s="77" t="str">
        <f>G9</f>
        <v>Horas extras</v>
      </c>
      <c r="I9" s="76" t="s">
        <v>2</v>
      </c>
      <c r="J9" s="77" t="str">
        <f>I9</f>
        <v>Alimentación</v>
      </c>
      <c r="K9" s="77" t="str">
        <f>J9</f>
        <v>Alimentación</v>
      </c>
      <c r="L9" s="77" t="str">
        <f>K9</f>
        <v>Alimentación</v>
      </c>
      <c r="M9" s="77" t="s">
        <v>3</v>
      </c>
      <c r="N9" s="77" t="str">
        <f>M9</f>
        <v>Viáticos</v>
      </c>
      <c r="O9" s="77" t="str">
        <f>N9</f>
        <v>Viáticos</v>
      </c>
      <c r="P9" s="77" t="str">
        <f>O9</f>
        <v>Viáticos</v>
      </c>
      <c r="Q9" s="77" t="s">
        <v>4</v>
      </c>
      <c r="R9" s="77" t="str">
        <f>Q9</f>
        <v>Reconocimientos</v>
      </c>
      <c r="S9" s="77" t="str">
        <f>R9</f>
        <v>Reconocimientos</v>
      </c>
      <c r="T9" s="77" t="str">
        <f>S9</f>
        <v>Reconocimientos</v>
      </c>
      <c r="U9" s="77" t="s">
        <v>5</v>
      </c>
      <c r="V9" s="77" t="str">
        <f>U9</f>
        <v>Celebraciones</v>
      </c>
      <c r="W9" s="77" t="str">
        <f>V9</f>
        <v>Celebraciones</v>
      </c>
      <c r="X9" s="77" t="str">
        <f>W9</f>
        <v>Celebraciones</v>
      </c>
      <c r="Y9" s="77" t="s">
        <v>19</v>
      </c>
      <c r="Z9" s="77" t="str">
        <f>Y9</f>
        <v>Brindis participación</v>
      </c>
      <c r="AA9" s="77" t="str">
        <f>Z9</f>
        <v>Brindis participación</v>
      </c>
      <c r="AB9" s="77" t="str">
        <f>AA9</f>
        <v>Brindis participación</v>
      </c>
      <c r="AC9" s="9"/>
    </row>
    <row r="10" spans="1:16382" ht="11.25" customHeight="1" x14ac:dyDescent="0.25">
      <c r="B10" s="9"/>
      <c r="C10" s="9"/>
      <c r="D10" s="78"/>
      <c r="E10" s="76"/>
      <c r="F10" s="77"/>
      <c r="G10" s="77"/>
      <c r="H10" s="77"/>
      <c r="I10" s="76"/>
      <c r="J10" s="136"/>
      <c r="K10" s="136"/>
      <c r="L10" s="77"/>
      <c r="M10" s="77"/>
      <c r="N10" s="77"/>
      <c r="O10" s="77"/>
      <c r="P10" s="77"/>
      <c r="Q10" s="77"/>
      <c r="R10" s="77"/>
      <c r="S10" s="77"/>
      <c r="T10" s="77"/>
      <c r="U10" s="77"/>
      <c r="V10" s="77"/>
      <c r="W10" s="77"/>
      <c r="X10" s="77"/>
      <c r="Y10" s="77"/>
      <c r="Z10" s="77"/>
      <c r="AA10" s="77"/>
      <c r="AB10" s="77"/>
      <c r="AC10" s="9"/>
    </row>
    <row r="11" spans="1:16382" ht="36.75" customHeight="1" x14ac:dyDescent="0.3">
      <c r="B11" s="79"/>
      <c r="C11" s="80"/>
      <c r="D11" s="81"/>
      <c r="E11" s="129" t="s">
        <v>1</v>
      </c>
      <c r="F11" s="129"/>
      <c r="G11" s="129"/>
      <c r="H11" s="129"/>
      <c r="I11" s="128" t="s">
        <v>2</v>
      </c>
      <c r="J11" s="128"/>
      <c r="K11" s="128"/>
      <c r="L11" s="128"/>
      <c r="M11" s="128" t="s">
        <v>3</v>
      </c>
      <c r="N11" s="128"/>
      <c r="O11" s="128"/>
      <c r="P11" s="128"/>
      <c r="Q11" s="128" t="s">
        <v>4</v>
      </c>
      <c r="R11" s="128"/>
      <c r="S11" s="128"/>
      <c r="T11" s="128"/>
      <c r="U11" s="128" t="s">
        <v>5</v>
      </c>
      <c r="V11" s="128"/>
      <c r="W11" s="128"/>
      <c r="X11" s="128"/>
      <c r="Y11" s="128" t="s">
        <v>19</v>
      </c>
      <c r="Z11" s="128"/>
      <c r="AA11" s="128"/>
      <c r="AB11" s="128"/>
      <c r="AC11" s="11"/>
    </row>
    <row r="12" spans="1:16382" ht="11.25" customHeight="1" x14ac:dyDescent="0.25">
      <c r="B12" s="82"/>
      <c r="C12" s="133"/>
      <c r="D12" s="133"/>
      <c r="E12" s="134" t="str">
        <f>IFERROR(HYPERLINK(highlightSeries(E11)),"6")</f>
        <v>6</v>
      </c>
      <c r="F12" s="134"/>
      <c r="G12" s="134"/>
      <c r="H12" s="134"/>
      <c r="I12" s="134" t="str">
        <f>IFERROR(HYPERLINK(highlightSeries(I11)),"6")</f>
        <v>6</v>
      </c>
      <c r="J12" s="134"/>
      <c r="K12" s="134"/>
      <c r="L12" s="134"/>
      <c r="M12" s="134" t="str">
        <f>IFERROR(HYPERLINK(highlightSeries(M11)),"6")</f>
        <v>6</v>
      </c>
      <c r="N12" s="134"/>
      <c r="O12" s="134"/>
      <c r="P12" s="134"/>
      <c r="Q12" s="134" t="str">
        <f>IFERROR(HYPERLINK(highlightSeries(Q11)),"6")</f>
        <v>6</v>
      </c>
      <c r="R12" s="134"/>
      <c r="S12" s="134"/>
      <c r="T12" s="134"/>
      <c r="U12" s="134" t="str">
        <f>IFERROR(HYPERLINK(highlightSeries(U11)),"6")</f>
        <v>6</v>
      </c>
      <c r="V12" s="134"/>
      <c r="W12" s="134"/>
      <c r="X12" s="134"/>
      <c r="Y12" s="134" t="str">
        <f>IFERROR(HYPERLINK(highlightSeries(Y11)),"6")</f>
        <v>6</v>
      </c>
      <c r="Z12" s="134"/>
      <c r="AA12" s="134"/>
      <c r="AB12" s="134"/>
      <c r="AC12" s="11"/>
    </row>
    <row r="13" spans="1:16382" ht="11.25" customHeight="1" x14ac:dyDescent="0.25">
      <c r="B13" s="82"/>
      <c r="C13" s="83"/>
      <c r="D13" s="83"/>
      <c r="E13" s="92"/>
      <c r="F13" s="92"/>
      <c r="G13" s="92"/>
      <c r="H13" s="92"/>
      <c r="I13" s="92"/>
      <c r="J13" s="92"/>
      <c r="K13" s="92"/>
      <c r="L13" s="92"/>
      <c r="M13" s="92"/>
      <c r="N13" s="92"/>
      <c r="O13" s="92"/>
      <c r="P13" s="92"/>
      <c r="Q13" s="92"/>
      <c r="R13" s="92"/>
      <c r="S13" s="92"/>
      <c r="T13" s="92"/>
      <c r="U13" s="92"/>
      <c r="V13" s="92"/>
      <c r="W13" s="92"/>
      <c r="X13" s="92"/>
      <c r="Y13" s="92"/>
      <c r="Z13" s="92"/>
      <c r="AA13" s="92"/>
      <c r="AB13" s="92"/>
      <c r="AC13" s="11"/>
    </row>
    <row r="14" spans="1:16382" ht="30.75" customHeight="1" x14ac:dyDescent="0.25">
      <c r="B14" s="84"/>
      <c r="C14" s="31" t="s">
        <v>7</v>
      </c>
      <c r="D14" s="32"/>
      <c r="E14" s="102"/>
      <c r="F14" s="131">
        <f>GETPIVOTDATA("Suma de Balance",Tabla!$B$8,"Descripcion","HORAS EXTRAS")</f>
        <v>44529.229999999996</v>
      </c>
      <c r="G14" s="131"/>
      <c r="H14" s="96"/>
      <c r="I14" s="96"/>
      <c r="J14" s="131">
        <f>GETPIVOTDATA("Suma de Balance",Tabla!$B$8,"Descripcion","ALIMENTACIÓN")</f>
        <v>10818.300000000003</v>
      </c>
      <c r="K14" s="131"/>
      <c r="L14" s="96"/>
      <c r="M14" s="96"/>
      <c r="N14" s="131">
        <f>GETPIVOTDATA("Suma de Balance",Tabla!$B$8,"Descripcion","VIATICOS")</f>
        <v>10660.679999999998</v>
      </c>
      <c r="O14" s="131"/>
      <c r="P14" s="96"/>
      <c r="Q14" s="96"/>
      <c r="R14" s="131">
        <f>GETPIVOTDATA("Suma de Balance",Tabla!$B$8,"Descripcion","RECONOCIMIENTO ")</f>
        <v>39.639999999999972</v>
      </c>
      <c r="S14" s="131"/>
      <c r="T14" s="96"/>
      <c r="U14" s="96"/>
      <c r="V14" s="131">
        <f>GETPIVOTDATA("Suma de Balance",Tabla!$B$8,"Descripcion","CELEBRACIONES ")</f>
        <v>9098.8599999999988</v>
      </c>
      <c r="W14" s="131"/>
      <c r="X14" s="96"/>
      <c r="Y14" s="96"/>
      <c r="Z14" s="131">
        <f>GETPIVOTDATA("Suma de Balance",Tabla!$B$8,"Descripcion","BRINDIS DE PARTICIPACIÓN")</f>
        <v>0</v>
      </c>
      <c r="AA14" s="131"/>
      <c r="AB14" s="97"/>
      <c r="AC14" s="84"/>
    </row>
    <row r="15" spans="1:16382" ht="30.75" customHeight="1" x14ac:dyDescent="0.25">
      <c r="B15" s="84"/>
      <c r="C15" s="33" t="s">
        <v>6</v>
      </c>
      <c r="D15" s="32"/>
      <c r="E15" s="102"/>
      <c r="F15" s="135">
        <f>GETPIVOTDATA("Suma de Plan",Tabla!$B$8,"Descripcion","HORAS EXTRAS")</f>
        <v>498104.36420000001</v>
      </c>
      <c r="G15" s="135"/>
      <c r="H15" s="98"/>
      <c r="I15" s="98"/>
      <c r="J15" s="135">
        <f>GETPIVOTDATA("Suma de Plan",Tabla!$B$8,"Descripcion","ALIMENTACIÓN")</f>
        <v>93231.416199999963</v>
      </c>
      <c r="K15" s="135"/>
      <c r="L15" s="98"/>
      <c r="M15" s="98"/>
      <c r="N15" s="135">
        <f>GETPIVOTDATA("Suma de Plan",Tabla!$B$8,"Descripcion","VIATICOS")</f>
        <v>68352.317599999995</v>
      </c>
      <c r="O15" s="135"/>
      <c r="P15" s="98"/>
      <c r="Q15" s="98"/>
      <c r="R15" s="135">
        <f>GETPIVOTDATA("Suma de Plan",Tabla!$B$8,"Descripcion","RECONOCIMIENTO ")</f>
        <v>9540</v>
      </c>
      <c r="S15" s="135"/>
      <c r="T15" s="98"/>
      <c r="U15" s="98"/>
      <c r="V15" s="135">
        <f>GETPIVOTDATA("Suma de Plan",Tabla!$B$8,"Descripcion","CELEBRACIONES ")</f>
        <v>93024</v>
      </c>
      <c r="W15" s="135"/>
      <c r="X15" s="98"/>
      <c r="Y15" s="98"/>
      <c r="Z15" s="135">
        <f>GETPIVOTDATA("Suma de Plan",Tabla!$B$8,"Descripcion","BRINDIS DE PARTICIPACIÓN")</f>
        <v>17628</v>
      </c>
      <c r="AA15" s="135"/>
      <c r="AB15" s="97"/>
      <c r="AC15" s="84"/>
    </row>
    <row r="16" spans="1:16382" ht="30.75" customHeight="1" x14ac:dyDescent="0.25">
      <c r="B16" s="84"/>
      <c r="C16" s="33" t="s">
        <v>9</v>
      </c>
      <c r="D16" s="32"/>
      <c r="E16" s="102"/>
      <c r="F16" s="127">
        <f>F17/F15</f>
        <v>0.910602610214994</v>
      </c>
      <c r="G16" s="127"/>
      <c r="H16" s="99"/>
      <c r="I16" s="99"/>
      <c r="J16" s="127">
        <f>J17/J15</f>
        <v>0.88396293394500636</v>
      </c>
      <c r="K16" s="127"/>
      <c r="L16" s="99"/>
      <c r="M16" s="99"/>
      <c r="N16" s="127">
        <f>N17/N15</f>
        <v>0.84403337919883492</v>
      </c>
      <c r="O16" s="127"/>
      <c r="P16" s="99"/>
      <c r="Q16" s="99"/>
      <c r="R16" s="127">
        <f>R17/R15</f>
        <v>0.99584486373165626</v>
      </c>
      <c r="S16" s="127"/>
      <c r="T16" s="99"/>
      <c r="U16" s="99"/>
      <c r="V16" s="127">
        <f>V17/V15</f>
        <v>0.90218803749569998</v>
      </c>
      <c r="W16" s="127"/>
      <c r="X16" s="99"/>
      <c r="Y16" s="99"/>
      <c r="Z16" s="127">
        <f>Z17/Z15</f>
        <v>1</v>
      </c>
      <c r="AA16" s="127"/>
      <c r="AB16" s="97"/>
      <c r="AC16" s="84"/>
    </row>
    <row r="17" spans="2:32" ht="30.75" customHeight="1" x14ac:dyDescent="0.25">
      <c r="B17" s="84"/>
      <c r="C17" s="33" t="s">
        <v>8</v>
      </c>
      <c r="D17" s="34"/>
      <c r="E17" s="102"/>
      <c r="F17" s="130">
        <f>F15-F14</f>
        <v>453575.13420000003</v>
      </c>
      <c r="G17" s="130"/>
      <c r="H17" s="100"/>
      <c r="I17" s="100"/>
      <c r="J17" s="130">
        <f>J15-J14</f>
        <v>82413.11619999996</v>
      </c>
      <c r="K17" s="130"/>
      <c r="L17" s="100"/>
      <c r="M17" s="100"/>
      <c r="N17" s="130">
        <f>N15-N14</f>
        <v>57691.637599999995</v>
      </c>
      <c r="O17" s="130"/>
      <c r="P17" s="100"/>
      <c r="Q17" s="100"/>
      <c r="R17" s="130">
        <f>R15-R14</f>
        <v>9500.36</v>
      </c>
      <c r="S17" s="130"/>
      <c r="T17" s="100"/>
      <c r="U17" s="100"/>
      <c r="V17" s="130">
        <f>V15-V14</f>
        <v>83925.14</v>
      </c>
      <c r="W17" s="130"/>
      <c r="X17" s="100"/>
      <c r="Y17" s="100"/>
      <c r="Z17" s="130">
        <f>Z15-Z14</f>
        <v>17628</v>
      </c>
      <c r="AA17" s="130"/>
      <c r="AB17" s="97"/>
      <c r="AC17" s="84"/>
    </row>
    <row r="18" spans="2:32" ht="58.5" customHeight="1" x14ac:dyDescent="0.25">
      <c r="B18" s="84"/>
      <c r="C18" s="137"/>
      <c r="D18" s="137"/>
      <c r="E18" s="141">
        <f>1-F16</f>
        <v>8.9397389785005998E-2</v>
      </c>
      <c r="F18" s="141"/>
      <c r="G18" s="141"/>
      <c r="H18" s="141"/>
      <c r="I18" s="101"/>
      <c r="J18" s="103">
        <f>1-J16</f>
        <v>0.11603706605499364</v>
      </c>
      <c r="K18" s="104"/>
      <c r="L18" s="101"/>
      <c r="M18" s="101"/>
      <c r="N18" s="101">
        <f>1-N16</f>
        <v>0.15596662080116508</v>
      </c>
      <c r="O18" s="101"/>
      <c r="P18" s="101"/>
      <c r="Q18" s="101"/>
      <c r="R18" s="101">
        <f>1-R16</f>
        <v>4.1551362683437398E-3</v>
      </c>
      <c r="S18" s="101"/>
      <c r="T18" s="101"/>
      <c r="U18" s="101"/>
      <c r="V18" s="101"/>
      <c r="W18" s="101"/>
      <c r="X18" s="101"/>
      <c r="Y18" s="101"/>
      <c r="Z18" s="101">
        <f>1-Z16</f>
        <v>0</v>
      </c>
      <c r="AA18" s="101"/>
      <c r="AB18" s="97"/>
      <c r="AC18" s="86"/>
    </row>
    <row r="19" spans="2:32" ht="18" customHeight="1" x14ac:dyDescent="0.25">
      <c r="B19" s="82"/>
      <c r="C19" s="139"/>
      <c r="D19" s="139"/>
      <c r="E19" s="140" t="str">
        <f>IF(E11=valSelOption,"5","")</f>
        <v/>
      </c>
      <c r="F19" s="140"/>
      <c r="G19" s="140"/>
      <c r="H19" s="140"/>
      <c r="I19" s="140" t="str">
        <f>IF(I11=valSelOption,"5","")</f>
        <v>5</v>
      </c>
      <c r="J19" s="140"/>
      <c r="K19" s="140"/>
      <c r="L19" s="140"/>
      <c r="M19" s="140" t="str">
        <f>IF(M11=valSelOption,"5","")</f>
        <v/>
      </c>
      <c r="N19" s="140"/>
      <c r="O19" s="140"/>
      <c r="P19" s="140"/>
      <c r="Q19" s="140" t="str">
        <f>IF(Q11=valSelOption,"5","")</f>
        <v/>
      </c>
      <c r="R19" s="140"/>
      <c r="S19" s="140"/>
      <c r="T19" s="140"/>
      <c r="U19" s="140" t="str">
        <f>IF(U11=valSelOption,"5","")</f>
        <v/>
      </c>
      <c r="V19" s="140"/>
      <c r="W19" s="140"/>
      <c r="X19" s="140"/>
      <c r="Y19" s="140" t="str">
        <f>IF(Y11=valSelOption,"5","")</f>
        <v/>
      </c>
      <c r="Z19" s="140"/>
      <c r="AA19" s="140"/>
      <c r="AB19" s="140"/>
      <c r="AC19" s="11"/>
    </row>
    <row r="20" spans="2:32" ht="12.75" customHeight="1" x14ac:dyDescent="0.25">
      <c r="B20" s="82"/>
      <c r="C20" s="133"/>
      <c r="D20" s="133"/>
      <c r="E20" s="138"/>
      <c r="F20" s="138"/>
      <c r="G20" s="138"/>
      <c r="H20" s="138"/>
      <c r="I20" s="138"/>
      <c r="J20" s="138"/>
      <c r="K20" s="138"/>
      <c r="L20" s="138"/>
      <c r="M20" s="138"/>
      <c r="N20" s="138"/>
      <c r="O20" s="138"/>
      <c r="P20" s="138"/>
      <c r="Q20" s="138"/>
      <c r="R20" s="138"/>
      <c r="S20" s="138"/>
      <c r="T20" s="138"/>
      <c r="U20" s="138"/>
      <c r="V20" s="138"/>
      <c r="W20" s="138"/>
      <c r="X20" s="138"/>
      <c r="Y20" s="138"/>
      <c r="Z20" s="138"/>
      <c r="AA20" s="138"/>
      <c r="AB20" s="138"/>
      <c r="AC20" s="11"/>
    </row>
    <row r="21" spans="2:32" ht="18" customHeight="1" x14ac:dyDescent="0.25">
      <c r="B21" s="82"/>
      <c r="C21" s="83"/>
      <c r="D21" s="83"/>
      <c r="E21" s="85"/>
      <c r="F21" s="85"/>
      <c r="G21" s="85"/>
      <c r="H21" s="85"/>
      <c r="I21" s="85"/>
      <c r="J21" s="85"/>
      <c r="K21" s="85"/>
      <c r="L21" s="85"/>
      <c r="M21" s="85"/>
      <c r="N21" s="85"/>
      <c r="O21" s="85"/>
      <c r="P21" s="85"/>
      <c r="Q21" s="85"/>
      <c r="R21" s="85"/>
      <c r="S21" s="85"/>
      <c r="T21" s="85"/>
      <c r="U21" s="85"/>
      <c r="V21" s="85"/>
      <c r="W21" s="85"/>
      <c r="X21" s="85"/>
      <c r="Y21" s="85"/>
      <c r="Z21" s="85"/>
      <c r="AA21" s="85"/>
      <c r="AB21" s="85"/>
      <c r="AC21" s="11"/>
    </row>
    <row r="22" spans="2:32" s="36" customFormat="1" ht="18" customHeight="1" x14ac:dyDescent="0.25">
      <c r="B22" s="37"/>
      <c r="C22" s="38"/>
      <c r="D22" s="38"/>
      <c r="E22" s="35"/>
      <c r="F22" s="35"/>
      <c r="G22" s="35"/>
      <c r="H22" s="35"/>
      <c r="I22" s="35"/>
      <c r="J22" s="35"/>
      <c r="K22" s="35"/>
      <c r="L22" s="35"/>
      <c r="M22" s="35"/>
      <c r="N22" s="35"/>
      <c r="O22" s="35"/>
      <c r="P22" s="35"/>
      <c r="Q22" s="35"/>
      <c r="R22" s="35"/>
      <c r="S22" s="35"/>
      <c r="T22" s="35"/>
      <c r="U22" s="35"/>
      <c r="V22" s="35"/>
      <c r="W22" s="35"/>
      <c r="X22" s="35"/>
      <c r="Y22" s="35"/>
      <c r="Z22" s="35"/>
      <c r="AA22" s="35"/>
      <c r="AB22" s="35"/>
      <c r="AC22" s="39"/>
    </row>
    <row r="23" spans="2:32" ht="18" customHeight="1" x14ac:dyDescent="0.25">
      <c r="B23" s="72"/>
      <c r="C23" s="73"/>
      <c r="D23" s="73"/>
      <c r="E23" s="74"/>
      <c r="F23" s="74"/>
      <c r="G23" s="74"/>
      <c r="H23" s="74"/>
      <c r="I23" s="74"/>
      <c r="J23" s="74"/>
      <c r="K23" s="74"/>
      <c r="L23" s="74"/>
      <c r="M23" s="74"/>
      <c r="N23" s="74"/>
      <c r="O23" s="74"/>
      <c r="P23" s="74"/>
      <c r="Q23" s="74"/>
      <c r="R23" s="74"/>
      <c r="S23" s="74"/>
      <c r="T23" s="74"/>
      <c r="U23" s="74"/>
      <c r="V23" s="74"/>
      <c r="W23" s="74"/>
      <c r="X23" s="74"/>
      <c r="Y23" s="74"/>
      <c r="Z23" s="74"/>
      <c r="AA23" s="74"/>
      <c r="AB23" s="74"/>
      <c r="AC23" s="75"/>
    </row>
    <row r="24" spans="2:32" ht="18" customHeight="1" thickBot="1" x14ac:dyDescent="0.3">
      <c r="B24" s="82"/>
      <c r="C24" s="83"/>
      <c r="D24" s="83"/>
      <c r="E24" s="85"/>
      <c r="F24" s="85"/>
      <c r="G24" s="85"/>
      <c r="H24" s="85"/>
      <c r="I24" s="85"/>
      <c r="J24" s="85"/>
      <c r="K24" s="85"/>
      <c r="L24" s="85"/>
      <c r="M24" s="85"/>
      <c r="N24" s="85"/>
      <c r="O24" s="85"/>
      <c r="P24" s="85"/>
      <c r="Q24" s="85"/>
      <c r="R24" s="85"/>
      <c r="S24" s="85"/>
      <c r="T24" s="85"/>
      <c r="U24" s="85"/>
      <c r="V24" s="85"/>
      <c r="W24" s="85"/>
      <c r="X24" s="85"/>
      <c r="Y24" s="85"/>
      <c r="Z24" s="85"/>
      <c r="AA24" s="85"/>
      <c r="AB24" s="85"/>
      <c r="AC24" s="11"/>
    </row>
    <row r="25" spans="2:32" ht="30.75" customHeight="1" x14ac:dyDescent="0.25">
      <c r="B25" s="89"/>
      <c r="C25" s="146" t="s">
        <v>13</v>
      </c>
      <c r="D25" s="147"/>
      <c r="E25" s="146" t="s">
        <v>111</v>
      </c>
      <c r="F25" s="147"/>
      <c r="G25" s="147"/>
      <c r="H25" s="147"/>
      <c r="I25" s="147"/>
      <c r="J25" s="146" t="s">
        <v>112</v>
      </c>
      <c r="K25" s="147"/>
      <c r="L25" s="147"/>
      <c r="M25" s="147"/>
      <c r="N25" s="147"/>
      <c r="O25" s="147"/>
      <c r="P25" s="146" t="s">
        <v>113</v>
      </c>
      <c r="Q25" s="147"/>
      <c r="R25" s="147"/>
      <c r="S25" s="147"/>
      <c r="T25" s="147"/>
      <c r="U25" s="147"/>
      <c r="V25" s="147"/>
      <c r="W25" s="148"/>
      <c r="X25" s="149" t="s">
        <v>16</v>
      </c>
      <c r="Y25" s="150"/>
      <c r="Z25" s="149" t="s">
        <v>17</v>
      </c>
      <c r="AA25" s="150"/>
      <c r="AB25">
        <v>1</v>
      </c>
      <c r="AC25" s="87"/>
    </row>
    <row r="26" spans="2:32" ht="27" customHeight="1" x14ac:dyDescent="0.25">
      <c r="B26" s="90" t="str">
        <f t="shared" ref="B26:B30" si="0">IF(ROW()=valRowGrid,4,"")</f>
        <v/>
      </c>
      <c r="C26" s="151">
        <f>IF(INDEX(Ordenarr!B2:$B$1048576,$AB$25)=0,"",INDEX(Ordenarr!B2:$B$1048576,$AB$25))</f>
        <v>43454</v>
      </c>
      <c r="D26" s="152"/>
      <c r="E26" s="142" t="str">
        <f>TRIM(PROPER(IF(INDEX(Tabla!H9:H$1048576,$AB$25)=0,"",INDEX(Tabla!H9:H$1048576,$AB$25))))</f>
        <v>Servicios Personales</v>
      </c>
      <c r="F26" s="142"/>
      <c r="G26" s="142"/>
      <c r="H26" s="142"/>
      <c r="I26" s="142"/>
      <c r="J26" s="142" t="str">
        <f>TRIM(PROPER(IF(INDEX(Tabla!I9:I$1048576,$AB$25)=0,"",INDEX(Tabla!I9:I$1048576,$AB$25))))</f>
        <v>Alimentacion De Empleados Cta Nueva</v>
      </c>
      <c r="K26" s="142"/>
      <c r="L26" s="142"/>
      <c r="M26" s="142"/>
      <c r="N26" s="142"/>
      <c r="O26" s="142"/>
      <c r="P26" s="142" t="str">
        <f>TRIM(PROPER(IF(INDEX(Tabla!J9:J$1048576,$AB$25)=0,"",INDEX(Tabla!J9:J$1048576,$AB$25))))</f>
        <v>Transacciones Del Dia 01/02/2019Spyral - Gestion Administrativa</v>
      </c>
      <c r="Q26" s="142"/>
      <c r="R26" s="142"/>
      <c r="S26" s="142"/>
      <c r="T26" s="142"/>
      <c r="U26" s="142"/>
      <c r="V26" s="142"/>
      <c r="W26" s="142"/>
      <c r="X26" s="153">
        <f>IF(INDEX(Tabla!K9:K$1048576,$AB$25)=0,"",INDEX(Tabla!K9:K$1048576,$AB$25))</f>
        <v>8</v>
      </c>
      <c r="Y26" s="153"/>
      <c r="Z26" s="154">
        <f>IF(INDEX(Tabla!L9:L$1048576,$AB$25)="","",INDEX(Tabla!L9:L$1048576,$AB$25))</f>
        <v>0</v>
      </c>
      <c r="AA26" s="154"/>
      <c r="AB26" s="45"/>
      <c r="AC26" s="87"/>
      <c r="AF26" s="13"/>
    </row>
    <row r="27" spans="2:32" ht="27" customHeight="1" x14ac:dyDescent="0.25">
      <c r="B27" s="91" t="str">
        <f t="shared" si="0"/>
        <v/>
      </c>
      <c r="C27" s="151">
        <f>IF(INDEX(Ordenarr!B3:$B$1048576,$AB$25)=0,"",INDEX(Ordenarr!B3:$B$1048576,$AB$25))</f>
        <v>43465</v>
      </c>
      <c r="D27" s="152"/>
      <c r="E27" s="142" t="str">
        <f>TRIM(PROPER(IF(INDEX(Tabla!H10:H$1048576,$AB$25)=0,"",INDEX(Tabla!H10:H$1048576,$AB$25))))</f>
        <v>Servicios Personales</v>
      </c>
      <c r="F27" s="142"/>
      <c r="G27" s="142"/>
      <c r="H27" s="142"/>
      <c r="I27" s="142"/>
      <c r="J27" s="142" t="str">
        <f>TRIM(PROPER(IF(INDEX(Tabla!I10:I$1048576,$AB$25)=0,"",INDEX(Tabla!I10:I$1048576,$AB$25))))</f>
        <v>Viaticos</v>
      </c>
      <c r="K27" s="142"/>
      <c r="L27" s="142"/>
      <c r="M27" s="142"/>
      <c r="N27" s="142"/>
      <c r="O27" s="142"/>
      <c r="P27" s="142" t="str">
        <f>TRIM(PROPER(IF(INDEX(Tabla!J10:J$1048576,$AB$25)=0,"",INDEX(Tabla!J10:J$1048576,$AB$25))))</f>
        <v>Transacciones Del Dia 01/02/2019Spyral - Gestion Administrativa</v>
      </c>
      <c r="Q27" s="142"/>
      <c r="R27" s="142"/>
      <c r="S27" s="142"/>
      <c r="T27" s="142"/>
      <c r="U27" s="142"/>
      <c r="V27" s="142"/>
      <c r="W27" s="142"/>
      <c r="X27" s="153">
        <f>IF(INDEX(Tabla!K10:K$1048576,$AB$25)=0,"",INDEX(Tabla!K10:K$1048576,$AB$25))</f>
        <v>126.5</v>
      </c>
      <c r="Y27" s="153"/>
      <c r="Z27" s="154">
        <f>IF(INDEX(Tabla!L10:L$1048576,$AB$25)="","",INDEX(Tabla!L10:L$1048576,$AB$25))</f>
        <v>0</v>
      </c>
      <c r="AA27" s="154"/>
      <c r="AB27" s="45"/>
      <c r="AC27" s="87"/>
    </row>
    <row r="28" spans="2:32" ht="27" customHeight="1" x14ac:dyDescent="0.25">
      <c r="B28" s="91" t="str">
        <f t="shared" si="0"/>
        <v/>
      </c>
      <c r="C28" s="151">
        <f>IF(INDEX(Ordenarr!B4:$B$1048576,$AB$25)=0,"",INDEX(Ordenarr!B4:$B$1048576,$AB$25))</f>
        <v>43465</v>
      </c>
      <c r="D28" s="152"/>
      <c r="E28" s="142" t="str">
        <f>TRIM(PROPER(IF(INDEX(Tabla!H11:H$1048576,$AB$25)=0,"",INDEX(Tabla!H11:H$1048576,$AB$25))))</f>
        <v>Desarrollo De Productos</v>
      </c>
      <c r="F28" s="142"/>
      <c r="G28" s="142"/>
      <c r="H28" s="142"/>
      <c r="I28" s="142"/>
      <c r="J28" s="142" t="str">
        <f>TRIM(PROPER(IF(INDEX(Tabla!I11:I$1048576,$AB$25)=0,"",INDEX(Tabla!I11:I$1048576,$AB$25))))</f>
        <v>Alimentacion De Empleados Cta Nueva</v>
      </c>
      <c r="K28" s="142"/>
      <c r="L28" s="142"/>
      <c r="M28" s="142"/>
      <c r="N28" s="142"/>
      <c r="O28" s="142"/>
      <c r="P28" s="142" t="str">
        <f>TRIM(PROPER(IF(INDEX(Tabla!J11:J$1048576,$AB$25)=0,"",INDEX(Tabla!J11:J$1048576,$AB$25))))</f>
        <v>Transacciones Del Dia 01/02/2019Spyral - Gestion Administrativa</v>
      </c>
      <c r="Q28" s="142"/>
      <c r="R28" s="142"/>
      <c r="S28" s="142"/>
      <c r="T28" s="142"/>
      <c r="U28" s="142"/>
      <c r="V28" s="142"/>
      <c r="W28" s="142"/>
      <c r="X28" s="153">
        <f>IF(INDEX(Tabla!K11:K$1048576,$AB$25)=0,"",INDEX(Tabla!K11:K$1048576,$AB$25))</f>
        <v>28.5</v>
      </c>
      <c r="Y28" s="153"/>
      <c r="Z28" s="154">
        <f>IF(INDEX(Tabla!L11:L$1048576,$AB$25)="","",INDEX(Tabla!L11:L$1048576,$AB$25))</f>
        <v>0</v>
      </c>
      <c r="AA28" s="154"/>
      <c r="AB28" s="45"/>
      <c r="AC28" s="87"/>
    </row>
    <row r="29" spans="2:32" ht="27" customHeight="1" x14ac:dyDescent="0.25">
      <c r="B29" s="91" t="str">
        <f t="shared" si="0"/>
        <v/>
      </c>
      <c r="C29" s="151">
        <f>IF(INDEX(Tabla!G12:G$1048576,$AB$25)=0,"",INDEX(Tabla!G12:G$1048576,$AB$25))</f>
        <v>43467</v>
      </c>
      <c r="D29" s="152"/>
      <c r="E29" s="142" t="str">
        <f>TRIM(PROPER(IF(INDEX(Tabla!H12:H$1048576,$AB$25)=0,"",INDEX(Tabla!H12:H$1048576,$AB$25))))</f>
        <v>Caja</v>
      </c>
      <c r="F29" s="142"/>
      <c r="G29" s="142"/>
      <c r="H29" s="142"/>
      <c r="I29" s="142"/>
      <c r="J29" s="142" t="str">
        <f>TRIM(PROPER(IF(INDEX(Tabla!I12:I$1048576,$AB$25)=0,"",INDEX(Tabla!I12:I$1048576,$AB$25))))</f>
        <v>Alimentacion De Empleados Cta Nueva</v>
      </c>
      <c r="K29" s="142"/>
      <c r="L29" s="142"/>
      <c r="M29" s="142"/>
      <c r="N29" s="142"/>
      <c r="O29" s="142"/>
      <c r="P29" s="142" t="str">
        <f>TRIM(PROPER(IF(INDEX(Tabla!J12:J$1048576,$AB$25)=0,"",INDEX(Tabla!J12:J$1048576,$AB$25))))</f>
        <v>Transacciones Del Dia 01/02/2019Spyral - Gestion Administrativa</v>
      </c>
      <c r="Q29" s="142"/>
      <c r="R29" s="142"/>
      <c r="S29" s="142"/>
      <c r="T29" s="142"/>
      <c r="U29" s="142"/>
      <c r="V29" s="142"/>
      <c r="W29" s="142"/>
      <c r="X29" s="153">
        <f>IF(INDEX(Tabla!K12:K$1048576,$AB$25)=0,"",INDEX(Tabla!K12:K$1048576,$AB$25))</f>
        <v>88</v>
      </c>
      <c r="Y29" s="153"/>
      <c r="Z29" s="154">
        <f>IF(INDEX(Tabla!L12:L$1048576,$AB$25)="","",INDEX(Tabla!L12:L$1048576,$AB$25))</f>
        <v>0</v>
      </c>
      <c r="AA29" s="154"/>
      <c r="AB29" s="45"/>
      <c r="AC29" s="87"/>
    </row>
    <row r="30" spans="2:32" ht="27" customHeight="1" x14ac:dyDescent="0.25">
      <c r="B30" s="91" t="str">
        <f t="shared" si="0"/>
        <v/>
      </c>
      <c r="C30" s="151">
        <f>IFERROR(IF(INDEX(Tabla!G13:G$1048576,MATCH($AB$25,Tabla!$AD$9:$AD$1508,0))="","",INDEX(Tabla!G13:G$1048576,MATCH($AB$25,Tabla!$AD$9:$AD$1508,0))),"")</f>
        <v>43467</v>
      </c>
      <c r="D30" s="152"/>
      <c r="E30" s="142" t="str">
        <f>IFERROR(TRIM(PROPER(IF(INDEX(Tabla!H13:H$1048576,MATCH($AB$25,Tabla!$AD$9:$AD$1508,0))=0,"",INDEX(Tabla!H13:H$1048576,MATCH($AB$25,Tabla!$AD$9:$AD$1508,0))))),"")</f>
        <v>Caja</v>
      </c>
      <c r="F30" s="142"/>
      <c r="G30" s="142"/>
      <c r="H30" s="142"/>
      <c r="I30" s="142"/>
      <c r="J30" s="142" t="str">
        <f>IFERROR(TRIM(PROPER(IF(INDEX(Tabla!I13:I$1048576,MATCH($AB$25,Tabla!$AD$9:$AD$1508,0))=0,"",INDEX(Tabla!I13:I$1048576,MATCH($AB$25,Tabla!$AD$9:$AD$1508,0))))),"")</f>
        <v>Alimentacion De Empleados Cta Nueva</v>
      </c>
      <c r="K30" s="142"/>
      <c r="L30" s="142"/>
      <c r="M30" s="142"/>
      <c r="N30" s="142"/>
      <c r="O30" s="142"/>
      <c r="P30" s="142" t="str">
        <f>IFERROR(TRIM(PROPER(IF(INDEX(Tabla!J13:J$1048576,MATCH($AB$25,Tabla!$AD$9:$AD$1508,0))=0,"",INDEX(Tabla!J13:J$1048576,MATCH($AB$25,Tabla!$AD$9:$AD$1508,0))))),"")</f>
        <v>Transacciones Del Dia 01/02/2019Spyral - Gestion Administrativa</v>
      </c>
      <c r="Q30" s="142"/>
      <c r="R30" s="142"/>
      <c r="S30" s="142"/>
      <c r="T30" s="142"/>
      <c r="U30" s="142"/>
      <c r="V30" s="142"/>
      <c r="W30" s="142"/>
      <c r="X30" s="153">
        <f>IFERROR(IF(INDEX(Tabla!K13:K$1048576,MATCH($AB$25,Tabla!$AD$9:$AD$1508,0))=0,"",INDEX(Tabla!K13:K$1048576,MATCH($AB$25,Tabla!$AD$9:$AD$1508,0))),"")</f>
        <v>32</v>
      </c>
      <c r="Y30" s="153"/>
      <c r="Z30" s="154">
        <f>IFERROR(IF(INDEX(Tabla!L13:L$1048576,MATCH($AB$25,Tabla!$AD$9:$AD$1508,0))="","",INDEX(Tabla!L13:L$1048576,MATCH($AB$25,Tabla!$AD$9:$AD$1508,0))),"")</f>
        <v>0</v>
      </c>
      <c r="AA30" s="154"/>
      <c r="AB30" s="45"/>
      <c r="AC30" s="87"/>
    </row>
    <row r="31" spans="2:32" x14ac:dyDescent="0.25">
      <c r="B31" s="9"/>
      <c r="C31" s="126"/>
      <c r="D31" s="126"/>
      <c r="E31" s="126"/>
      <c r="F31" s="126"/>
      <c r="G31" s="126"/>
      <c r="H31" s="126"/>
      <c r="I31" s="126"/>
      <c r="J31" s="126"/>
      <c r="K31" s="126"/>
      <c r="L31" s="126"/>
      <c r="M31" s="126"/>
      <c r="N31" s="126"/>
      <c r="O31" s="126"/>
      <c r="P31" s="126"/>
      <c r="Q31" s="126"/>
      <c r="R31" s="126"/>
      <c r="S31" s="126"/>
      <c r="T31" s="126"/>
      <c r="U31" s="126"/>
      <c r="V31" s="126"/>
      <c r="W31" s="126"/>
      <c r="X31" s="126"/>
      <c r="Y31" s="126"/>
      <c r="Z31" s="126"/>
      <c r="AA31" s="126"/>
      <c r="AB31" s="9"/>
      <c r="AC31" s="9"/>
    </row>
    <row r="32" spans="2:32" ht="30" customHeight="1" x14ac:dyDescent="0.25">
      <c r="B32" s="9"/>
      <c r="C32" s="88"/>
      <c r="D32" s="88"/>
      <c r="E32" s="88"/>
      <c r="F32" s="88"/>
      <c r="G32" s="88"/>
      <c r="H32" s="88"/>
      <c r="I32" s="88"/>
      <c r="J32" s="88"/>
      <c r="K32" s="88"/>
      <c r="L32" s="88"/>
      <c r="M32" s="88"/>
      <c r="N32" s="88"/>
      <c r="O32" s="88"/>
      <c r="P32" s="88"/>
      <c r="Q32" s="88"/>
      <c r="R32" s="88"/>
      <c r="S32" s="88"/>
      <c r="T32" s="88"/>
      <c r="U32" s="88"/>
      <c r="V32" s="88"/>
      <c r="W32" s="88"/>
      <c r="X32" s="88"/>
      <c r="Y32" s="88"/>
      <c r="Z32" s="88"/>
      <c r="AA32" s="88"/>
      <c r="AB32" s="9"/>
      <c r="AC32" s="9"/>
    </row>
    <row r="34" spans="3:27" hidden="1" x14ac:dyDescent="0.25">
      <c r="C34" s="124">
        <v>6</v>
      </c>
      <c r="D34" s="124"/>
      <c r="E34" s="125">
        <v>5</v>
      </c>
      <c r="F34" s="125"/>
      <c r="G34" s="125"/>
      <c r="H34" s="125"/>
      <c r="I34" s="125"/>
      <c r="J34" s="124">
        <v>1</v>
      </c>
      <c r="K34" s="124"/>
      <c r="L34" s="124"/>
      <c r="M34" s="124"/>
      <c r="N34" s="124"/>
      <c r="O34" s="124"/>
      <c r="P34" s="124">
        <v>2</v>
      </c>
      <c r="Q34" s="124"/>
      <c r="R34" s="124"/>
      <c r="S34" s="124"/>
      <c r="T34" s="124"/>
      <c r="U34" s="124"/>
      <c r="V34" s="124"/>
      <c r="W34" s="124"/>
      <c r="X34" s="124">
        <v>3</v>
      </c>
      <c r="Y34" s="124"/>
      <c r="Z34" s="124">
        <v>4</v>
      </c>
      <c r="AA34" s="124"/>
    </row>
    <row r="35" spans="3:27" hidden="1" x14ac:dyDescent="0.25"/>
    <row r="36" spans="3:27" hidden="1" x14ac:dyDescent="0.25"/>
    <row r="37" spans="3:27" hidden="1" x14ac:dyDescent="0.25"/>
    <row r="38" spans="3:27" hidden="1" x14ac:dyDescent="0.25"/>
    <row r="39" spans="3:27" hidden="1" x14ac:dyDescent="0.25"/>
    <row r="40" spans="3:27" hidden="1" x14ac:dyDescent="0.25"/>
    <row r="41" spans="3:27" hidden="1" x14ac:dyDescent="0.25"/>
  </sheetData>
  <sheetProtection selectLockedCells="1" selectUnlockedCells="1"/>
  <dataConsolidate/>
  <mergeCells count="105">
    <mergeCell ref="T2:X2"/>
    <mergeCell ref="T4:X4"/>
    <mergeCell ref="P26:W26"/>
    <mergeCell ref="P27:W27"/>
    <mergeCell ref="P28:W28"/>
    <mergeCell ref="P29:W29"/>
    <mergeCell ref="P30:W30"/>
    <mergeCell ref="J26:O26"/>
    <mergeCell ref="J27:O27"/>
    <mergeCell ref="J28:O28"/>
    <mergeCell ref="J29:O29"/>
    <mergeCell ref="J30:O30"/>
    <mergeCell ref="X27:Y27"/>
    <mergeCell ref="X28:Y28"/>
    <mergeCell ref="C26:D26"/>
    <mergeCell ref="E26:I26"/>
    <mergeCell ref="C27:D27"/>
    <mergeCell ref="C28:D28"/>
    <mergeCell ref="C30:D30"/>
    <mergeCell ref="C29:D29"/>
    <mergeCell ref="E27:I27"/>
    <mergeCell ref="E28:I28"/>
    <mergeCell ref="E29:I29"/>
    <mergeCell ref="E30:I30"/>
    <mergeCell ref="C18:D18"/>
    <mergeCell ref="C20:D20"/>
    <mergeCell ref="E20:H20"/>
    <mergeCell ref="I20:L20"/>
    <mergeCell ref="M20:P20"/>
    <mergeCell ref="C25:D25"/>
    <mergeCell ref="P25:W25"/>
    <mergeCell ref="E25:I25"/>
    <mergeCell ref="J25:O25"/>
    <mergeCell ref="C19:D19"/>
    <mergeCell ref="I19:L19"/>
    <mergeCell ref="M19:P19"/>
    <mergeCell ref="Q19:T19"/>
    <mergeCell ref="U19:X19"/>
    <mergeCell ref="X25:Y25"/>
    <mergeCell ref="E18:H18"/>
    <mergeCell ref="E19:H19"/>
    <mergeCell ref="Y19:AB19"/>
    <mergeCell ref="Q20:T20"/>
    <mergeCell ref="U20:X20"/>
    <mergeCell ref="Y20:AB20"/>
    <mergeCell ref="Z25:AA25"/>
    <mergeCell ref="D7:I8"/>
    <mergeCell ref="C12:D12"/>
    <mergeCell ref="I12:L12"/>
    <mergeCell ref="Q12:T12"/>
    <mergeCell ref="M12:P12"/>
    <mergeCell ref="Y12:AB12"/>
    <mergeCell ref="E12:H12"/>
    <mergeCell ref="F14:G14"/>
    <mergeCell ref="F15:G15"/>
    <mergeCell ref="Z14:AA14"/>
    <mergeCell ref="Z15:AA15"/>
    <mergeCell ref="U12:X12"/>
    <mergeCell ref="J14:K14"/>
    <mergeCell ref="J15:K15"/>
    <mergeCell ref="N14:O14"/>
    <mergeCell ref="N15:O15"/>
    <mergeCell ref="R15:S15"/>
    <mergeCell ref="V14:W14"/>
    <mergeCell ref="V15:W15"/>
    <mergeCell ref="J10:K10"/>
    <mergeCell ref="F16:G16"/>
    <mergeCell ref="Y11:AB11"/>
    <mergeCell ref="E11:H11"/>
    <mergeCell ref="I11:L11"/>
    <mergeCell ref="M11:P11"/>
    <mergeCell ref="Q11:T11"/>
    <mergeCell ref="U11:X11"/>
    <mergeCell ref="V17:W17"/>
    <mergeCell ref="Z16:AA16"/>
    <mergeCell ref="Z17:AA17"/>
    <mergeCell ref="J16:K16"/>
    <mergeCell ref="J17:K17"/>
    <mergeCell ref="N16:O16"/>
    <mergeCell ref="N17:O17"/>
    <mergeCell ref="R16:S16"/>
    <mergeCell ref="R17:S17"/>
    <mergeCell ref="R14:S14"/>
    <mergeCell ref="V16:W16"/>
    <mergeCell ref="F17:G17"/>
    <mergeCell ref="Z26:AA26"/>
    <mergeCell ref="Z27:AA27"/>
    <mergeCell ref="Z28:AA28"/>
    <mergeCell ref="Z29:AA29"/>
    <mergeCell ref="Z30:AA30"/>
    <mergeCell ref="X26:Y26"/>
    <mergeCell ref="X29:Y29"/>
    <mergeCell ref="X30:Y30"/>
    <mergeCell ref="Z34:AA34"/>
    <mergeCell ref="Z31:AA31"/>
    <mergeCell ref="C34:D34"/>
    <mergeCell ref="E34:I34"/>
    <mergeCell ref="J34:O34"/>
    <mergeCell ref="C31:D31"/>
    <mergeCell ref="E31:I31"/>
    <mergeCell ref="J31:O31"/>
    <mergeCell ref="P31:W31"/>
    <mergeCell ref="X31:Y31"/>
    <mergeCell ref="P34:W34"/>
    <mergeCell ref="X34:Y34"/>
  </mergeCells>
  <conditionalFormatting sqref="E11:AB13 E10:J10 L10:AB10">
    <cfRule type="expression" dxfId="13" priority="41">
      <formula>E$9=valSelOption</formula>
    </cfRule>
  </conditionalFormatting>
  <conditionalFormatting sqref="E14:AB18">
    <cfRule type="expression" dxfId="12" priority="19">
      <formula>E$9=valSelOption</formula>
    </cfRule>
  </conditionalFormatting>
  <conditionalFormatting sqref="E19:AB19">
    <cfRule type="expression" dxfId="11" priority="6">
      <formula>E$9=valSelOption</formula>
    </cfRule>
  </conditionalFormatting>
  <conditionalFormatting sqref="E20:AB20">
    <cfRule type="expression" dxfId="10" priority="5">
      <formula>E$9=valSelOption</formula>
    </cfRule>
  </conditionalFormatting>
  <conditionalFormatting sqref="AB26:AB30 E26:E30 J26:J30 P26:P30 X26:X30 Z26:Z30 C26:C30">
    <cfRule type="expression" dxfId="9" priority="3">
      <formula>ROW(C26)=valRowGrid</formula>
    </cfRule>
  </conditionalFormatting>
  <conditionalFormatting sqref="C26:C30">
    <cfRule type="expression" dxfId="8" priority="1">
      <formula>ROW(C26)=valRowGrid</formula>
    </cfRule>
  </conditionalFormatting>
  <pageMargins left="0.7" right="0.7" top="0.75" bottom="0.75" header="0.3" footer="0.3"/>
  <pageSetup orientation="portrait" r:id="rId1"/>
  <ignoredErrors>
    <ignoredError sqref="C27:C28"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50" r:id="rId4" name="Scroll Bar 2">
              <controlPr defaultSize="0" autoPict="0">
                <anchor moveWithCells="1">
                  <from>
                    <xdr:col>27</xdr:col>
                    <xdr:colOff>19050</xdr:colOff>
                    <xdr:row>23</xdr:row>
                    <xdr:rowOff>219075</xdr:rowOff>
                  </from>
                  <to>
                    <xdr:col>28</xdr:col>
                    <xdr:colOff>28575</xdr:colOff>
                    <xdr:row>30</xdr:row>
                    <xdr:rowOff>19050</xdr:rowOff>
                  </to>
                </anchor>
              </controlPr>
            </control>
          </mc:Choice>
        </mc:AlternateContent>
        <mc:AlternateContent xmlns:mc="http://schemas.openxmlformats.org/markup-compatibility/2006">
          <mc:Choice Requires="x14">
            <control shapeId="2053" r:id="rId5" name="Drop Down 5">
              <controlPr defaultSize="0" autoLine="0" autoPict="0" macro="[0]!FiltrarAño">
                <anchor moveWithCells="1">
                  <from>
                    <xdr:col>25</xdr:col>
                    <xdr:colOff>238125</xdr:colOff>
                    <xdr:row>1</xdr:row>
                    <xdr:rowOff>133350</xdr:rowOff>
                  </from>
                  <to>
                    <xdr:col>29</xdr:col>
                    <xdr:colOff>28575</xdr:colOff>
                    <xdr:row>3</xdr:row>
                    <xdr:rowOff>95250</xdr:rowOff>
                  </to>
                </anchor>
              </controlPr>
            </control>
          </mc:Choice>
        </mc:AlternateContent>
        <mc:AlternateContent xmlns:mc="http://schemas.openxmlformats.org/markup-compatibility/2006">
          <mc:Choice Requires="x14">
            <control shapeId="2056" r:id="rId6" name="Option Button 8">
              <controlPr defaultSize="0" autoFill="0" autoLine="0" autoPict="0" macro="[0]!PivotTableSort2">
                <anchor moveWithCells="1">
                  <from>
                    <xdr:col>17</xdr:col>
                    <xdr:colOff>247650</xdr:colOff>
                    <xdr:row>33</xdr:row>
                    <xdr:rowOff>0</xdr:rowOff>
                  </from>
                  <to>
                    <xdr:col>17</xdr:col>
                    <xdr:colOff>523875</xdr:colOff>
                    <xdr:row>33</xdr:row>
                    <xdr:rowOff>0</xdr:rowOff>
                  </to>
                </anchor>
              </controlPr>
            </control>
          </mc:Choice>
        </mc:AlternateContent>
        <mc:AlternateContent xmlns:mc="http://schemas.openxmlformats.org/markup-compatibility/2006">
          <mc:Choice Requires="x14">
            <control shapeId="2057" r:id="rId7" name="Option Button 9">
              <controlPr defaultSize="0" autoFill="0" autoLine="0" autoPict="0">
                <anchor moveWithCells="1">
                  <from>
                    <xdr:col>21</xdr:col>
                    <xdr:colOff>171450</xdr:colOff>
                    <xdr:row>33</xdr:row>
                    <xdr:rowOff>0</xdr:rowOff>
                  </from>
                  <to>
                    <xdr:col>21</xdr:col>
                    <xdr:colOff>457200</xdr:colOff>
                    <xdr:row>33</xdr:row>
                    <xdr:rowOff>0</xdr:rowOff>
                  </to>
                </anchor>
              </controlPr>
            </control>
          </mc:Choice>
        </mc:AlternateContent>
        <mc:AlternateContent xmlns:mc="http://schemas.openxmlformats.org/markup-compatibility/2006">
          <mc:Choice Requires="x14">
            <control shapeId="2058" r:id="rId8" name="Option Button 10">
              <controlPr defaultSize="0" autoFill="0" autoLine="0" autoPict="0">
                <anchor moveWithCells="1">
                  <from>
                    <xdr:col>25</xdr:col>
                    <xdr:colOff>485775</xdr:colOff>
                    <xdr:row>33</xdr:row>
                    <xdr:rowOff>0</xdr:rowOff>
                  </from>
                  <to>
                    <xdr:col>26</xdr:col>
                    <xdr:colOff>238125</xdr:colOff>
                    <xdr:row>33</xdr:row>
                    <xdr:rowOff>0</xdr:rowOff>
                  </to>
                </anchor>
              </controlPr>
            </control>
          </mc:Choice>
        </mc:AlternateContent>
        <mc:AlternateContent xmlns:mc="http://schemas.openxmlformats.org/markup-compatibility/2006">
          <mc:Choice Requires="x14">
            <control shapeId="2059" r:id="rId9" name="Option Button 11">
              <controlPr defaultSize="0" autoFill="0" autoLine="0" autoPict="0">
                <anchor moveWithCells="1">
                  <from>
                    <xdr:col>26</xdr:col>
                    <xdr:colOff>523875</xdr:colOff>
                    <xdr:row>33</xdr:row>
                    <xdr:rowOff>0</xdr:rowOff>
                  </from>
                  <to>
                    <xdr:col>27</xdr:col>
                    <xdr:colOff>219075</xdr:colOff>
                    <xdr:row>33</xdr:row>
                    <xdr:rowOff>0</xdr:rowOff>
                  </to>
                </anchor>
              </controlPr>
            </control>
          </mc:Choice>
        </mc:AlternateContent>
        <mc:AlternateContent xmlns:mc="http://schemas.openxmlformats.org/markup-compatibility/2006">
          <mc:Choice Requires="x14">
            <control shapeId="2060" r:id="rId10" name="Option Button 12">
              <controlPr defaultSize="0" autoFill="0" autoLine="0" autoPict="0">
                <anchor moveWithCells="1">
                  <from>
                    <xdr:col>14</xdr:col>
                    <xdr:colOff>57150</xdr:colOff>
                    <xdr:row>33</xdr:row>
                    <xdr:rowOff>0</xdr:rowOff>
                  </from>
                  <to>
                    <xdr:col>14</xdr:col>
                    <xdr:colOff>342900</xdr:colOff>
                    <xdr:row>33</xdr:row>
                    <xdr:rowOff>0</xdr:rowOff>
                  </to>
                </anchor>
              </controlPr>
            </control>
          </mc:Choice>
        </mc:AlternateContent>
        <mc:AlternateContent xmlns:mc="http://schemas.openxmlformats.org/markup-compatibility/2006">
          <mc:Choice Requires="x14">
            <control shapeId="2061" r:id="rId11" name="Option Button 13">
              <controlPr defaultSize="0" autoFill="0" autoLine="0" autoPict="0">
                <anchor moveWithCells="1">
                  <from>
                    <xdr:col>3</xdr:col>
                    <xdr:colOff>495300</xdr:colOff>
                    <xdr:row>33</xdr:row>
                    <xdr:rowOff>0</xdr:rowOff>
                  </from>
                  <to>
                    <xdr:col>4</xdr:col>
                    <xdr:colOff>180975</xdr:colOff>
                    <xdr:row>33</xdr:row>
                    <xdr:rowOff>0</xdr:rowOff>
                  </to>
                </anchor>
              </controlPr>
            </control>
          </mc:Choice>
        </mc:AlternateContent>
        <mc:AlternateContent xmlns:mc="http://schemas.openxmlformats.org/markup-compatibility/2006">
          <mc:Choice Requires="x14">
            <control shapeId="2064" r:id="rId12" name="Drop Down 16">
              <controlPr defaultSize="0" autoLine="0" autoPict="0" macro="[0]!FiltrarMes">
                <anchor moveWithCells="1">
                  <from>
                    <xdr:col>24</xdr:col>
                    <xdr:colOff>19050</xdr:colOff>
                    <xdr:row>21</xdr:row>
                    <xdr:rowOff>190500</xdr:rowOff>
                  </from>
                  <to>
                    <xdr:col>26</xdr:col>
                    <xdr:colOff>476250</xdr:colOff>
                    <xdr:row>22</xdr:row>
                    <xdr:rowOff>219075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33E99C40-2A31-43F0-93F1-B6F0983523BD}">
            <xm:f>AND(C$34=Data!$B$10)</xm:f>
            <x14:dxf>
              <fill>
                <patternFill>
                  <bgColor theme="0" tint="-4.9989318521683403E-2"/>
                </patternFill>
              </fill>
            </x14:dxf>
          </x14:cfRule>
          <xm:sqref>AB26:AB30 E26:E30 J26:J30 P26:P30 X26:X30 Z26:Z30 C26:C30</xm:sqref>
        </x14:conditionalFormatting>
        <x14:conditionalFormatting xmlns:xm="http://schemas.microsoft.com/office/excel/2006/main">
          <x14:cfRule type="expression" priority="49" id="{33E99C40-2A31-43F0-93F1-B6F0983523BD}">
            <xm:f>AND(G$34=Data!$B$10)</xm:f>
            <x14:dxf>
              <fill>
                <patternFill>
                  <bgColor theme="0" tint="-4.9989318521683403E-2"/>
                </patternFill>
              </fill>
            </x14:dxf>
          </x14:cfRule>
          <xm:sqref>X26:X30</xm:sqref>
        </x14:conditionalFormatting>
        <x14:conditionalFormatting xmlns:xm="http://schemas.microsoft.com/office/excel/2006/main">
          <x14:cfRule type="expression" priority="53" id="{33E99C40-2A31-43F0-93F1-B6F0983523BD}">
            <xm:f>AND(F$34=Data!$B$10)</xm:f>
            <x14:dxf>
              <fill>
                <patternFill>
                  <bgColor theme="0" tint="-4.9989318521683403E-2"/>
                </patternFill>
              </fill>
            </x14:dxf>
          </x14:cfRule>
          <xm:sqref>P26:P30</xm:sqref>
        </x14:conditionalFormatting>
        <x14:conditionalFormatting xmlns:xm="http://schemas.microsoft.com/office/excel/2006/main">
          <x14:cfRule type="expression" priority="57" id="{33E99C40-2A31-43F0-93F1-B6F0983523BD}">
            <xm:f>AND(E$34=Data!$B$10)</xm:f>
            <x14:dxf>
              <fill>
                <patternFill>
                  <bgColor theme="0" tint="-4.9989318521683403E-2"/>
                </patternFill>
              </fill>
            </x14:dxf>
          </x14:cfRule>
          <xm:sqref>J26:J30</xm:sqref>
        </x14:conditionalFormatting>
        <x14:conditionalFormatting xmlns:xm="http://schemas.microsoft.com/office/excel/2006/main">
          <x14:cfRule type="expression" priority="61" id="{33E99C40-2A31-43F0-93F1-B6F0983523BD}">
            <xm:f>AND(D$34=Data!$B$10)</xm:f>
            <x14:dxf>
              <fill>
                <patternFill>
                  <bgColor theme="0" tint="-4.9989318521683403E-2"/>
                </patternFill>
              </fill>
            </x14:dxf>
          </x14:cfRule>
          <xm:sqref>E26:E30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B2:W1508"/>
  <sheetViews>
    <sheetView zoomScaleNormal="100" workbookViewId="0">
      <selection activeCell="G30" sqref="G30"/>
    </sheetView>
  </sheetViews>
  <sheetFormatPr baseColWidth="10" defaultRowHeight="15" x14ac:dyDescent="0.25"/>
  <cols>
    <col min="2" max="2" width="11.42578125" bestFit="1" customWidth="1"/>
    <col min="3" max="3" width="10.7109375" bestFit="1" customWidth="1"/>
    <col min="4" max="4" width="15.28515625" customWidth="1"/>
    <col min="5" max="5" width="20" customWidth="1"/>
    <col min="6" max="6" width="22" customWidth="1"/>
    <col min="7" max="8" width="11.5703125" bestFit="1" customWidth="1"/>
    <col min="14" max="14" width="14.85546875" bestFit="1" customWidth="1"/>
  </cols>
  <sheetData>
    <row r="2" spans="2:23" x14ac:dyDescent="0.25">
      <c r="B2" s="113" t="s">
        <v>117</v>
      </c>
      <c r="D2" s="113" t="s">
        <v>118</v>
      </c>
      <c r="F2" s="113" t="s">
        <v>119</v>
      </c>
      <c r="H2" s="113" t="s">
        <v>120</v>
      </c>
      <c r="J2" s="113" t="s">
        <v>121</v>
      </c>
      <c r="L2">
        <v>25</v>
      </c>
    </row>
    <row r="3" spans="2:23" x14ac:dyDescent="0.25">
      <c r="B3" s="114">
        <v>1</v>
      </c>
      <c r="D3" s="112">
        <v>1</v>
      </c>
      <c r="F3" s="117">
        <f>MAX($J$9:$J$1508)-COUNTA(Dashboard!C26:D29)+1</f>
        <v>1497</v>
      </c>
      <c r="H3" s="112">
        <f>SUMIF(C5:H5,selCol,C6:H6)</f>
        <v>1</v>
      </c>
      <c r="J3" s="112">
        <v>1</v>
      </c>
      <c r="L3">
        <v>3</v>
      </c>
    </row>
    <row r="5" spans="2:23" ht="15.75" x14ac:dyDescent="0.25">
      <c r="B5" s="110" t="s">
        <v>116</v>
      </c>
      <c r="C5" s="111">
        <f>MATCH(C$8,Dashboard!$A$25:$AA$25,)</f>
        <v>3</v>
      </c>
      <c r="D5" s="112">
        <f>MATCH(D$8,Dashboard!$A$25:$AA$25,)</f>
        <v>5</v>
      </c>
      <c r="E5" s="112">
        <f>MATCH(E$8,Dashboard!$A$25:$AA$25,)</f>
        <v>10</v>
      </c>
      <c r="F5" s="112">
        <f>MATCH(F$8,Dashboard!$A$25:$AA$25,)</f>
        <v>16</v>
      </c>
      <c r="G5" s="112">
        <f>MATCH(G$8,Dashboard!$A$25:$AA$25,)</f>
        <v>24</v>
      </c>
      <c r="H5" s="112">
        <f>MATCH(H$8,Dashboard!$A$25:$AA$25,)</f>
        <v>26</v>
      </c>
      <c r="L5" s="116" t="s">
        <v>126</v>
      </c>
      <c r="M5" s="112">
        <f>MATCH(MAX($J$9:$J$1508),$J$9:$J$1508,)</f>
        <v>1500</v>
      </c>
    </row>
    <row r="6" spans="2:23" ht="15.75" x14ac:dyDescent="0.25">
      <c r="B6" s="110" t="s">
        <v>115</v>
      </c>
      <c r="C6" s="111">
        <f>MATCH(C$8,Dashboard!$C$25:$AA$25,)</f>
        <v>1</v>
      </c>
      <c r="D6" s="112">
        <f>C6+1</f>
        <v>2</v>
      </c>
      <c r="E6" s="112">
        <f>D6+1</f>
        <v>3</v>
      </c>
      <c r="F6" s="112">
        <f>E6+1</f>
        <v>4</v>
      </c>
      <c r="G6" s="112">
        <f>F6+1</f>
        <v>5</v>
      </c>
      <c r="H6" s="112">
        <f>G6+1</f>
        <v>6</v>
      </c>
      <c r="N6" t="s">
        <v>218</v>
      </c>
    </row>
    <row r="7" spans="2:23" x14ac:dyDescent="0.25">
      <c r="L7" t="s">
        <v>217</v>
      </c>
    </row>
    <row r="8" spans="2:23" x14ac:dyDescent="0.25">
      <c r="B8" s="109" t="s">
        <v>114</v>
      </c>
      <c r="C8" s="109" t="s">
        <v>13</v>
      </c>
      <c r="D8" s="109" t="s">
        <v>111</v>
      </c>
      <c r="E8" s="109" t="s">
        <v>112</v>
      </c>
      <c r="F8" s="109" t="s">
        <v>113</v>
      </c>
      <c r="G8" s="109" t="s">
        <v>16</v>
      </c>
      <c r="H8" s="109" t="s">
        <v>17</v>
      </c>
      <c r="L8" s="107" t="s">
        <v>122</v>
      </c>
      <c r="M8" s="107" t="s">
        <v>123</v>
      </c>
      <c r="N8" s="107" t="s">
        <v>124</v>
      </c>
      <c r="O8" s="107" t="s">
        <v>125</v>
      </c>
      <c r="R8" s="107" t="str">
        <f>C8</f>
        <v>Fecha</v>
      </c>
      <c r="S8" s="107" t="str">
        <f t="shared" ref="S8:W8" si="0">D8</f>
        <v>Área Contable</v>
      </c>
      <c r="T8" s="107" t="str">
        <f t="shared" si="0"/>
        <v>Asiento Contable</v>
      </c>
      <c r="U8" s="107" t="str">
        <f t="shared" si="0"/>
        <v>Comprobante Contable</v>
      </c>
      <c r="V8" s="107" t="str">
        <f t="shared" si="0"/>
        <v>Débito</v>
      </c>
      <c r="W8" s="107" t="str">
        <f t="shared" si="0"/>
        <v>Crédito</v>
      </c>
    </row>
    <row r="9" spans="2:23" x14ac:dyDescent="0.25">
      <c r="B9" s="3">
        <v>1</v>
      </c>
      <c r="C9" s="93">
        <f>IF(Tabla!G9="","",Tabla!G9)</f>
        <v>43467</v>
      </c>
      <c r="D9" s="93" t="str">
        <f>IF(Tabla!H9="","",1 &amp; " " &amp; Tabla!H9)</f>
        <v>1 SERVICIOS PERSONALES</v>
      </c>
      <c r="E9" s="93" t="str">
        <f>IF(Tabla!I9="","",Tabla!I9)</f>
        <v>ALIMENTACION DE EMPLEADOS CTA NUEVA</v>
      </c>
      <c r="F9" s="93" t="str">
        <f>IF(Tabla!J9="","",Tabla!J9)</f>
        <v>TRANSACCIONES DEL DIA 01/02/2019SPYRAL - GESTION ADMINISTRATIVA</v>
      </c>
      <c r="G9" s="108">
        <f>IF(Tabla!K9="","",Tabla!K9)</f>
        <v>8</v>
      </c>
      <c r="H9" s="108">
        <f>IF(Tabla!L9="","",Tabla!L9)</f>
        <v>0</v>
      </c>
      <c r="J9">
        <v>1</v>
      </c>
      <c r="K9" s="93">
        <f>C9</f>
        <v>43467</v>
      </c>
      <c r="L9">
        <f t="shared" ref="L9:L72" ca="1" si="1">IF(SortCriteria=1,IFERROR(VALUE(MID(K9,1,FIND(" ",K9,1)-1)),0),OFFSET(B9,0,SortCriteria))</f>
        <v>0</v>
      </c>
      <c r="M9" s="115">
        <f ca="1">L9+$J9/1000000000</f>
        <v>1.0000000000000001E-9</v>
      </c>
      <c r="N9">
        <f t="shared" ref="N9:N72" ca="1" si="2">IFERROR(CHOOSE($J$3,LARGE(INDIRECT("M9:M"&amp;$M$5),J9),SMALL(INDIRECT("M9:M"&amp;$M$5),J9)),0)</f>
        <v>1.4920000000000001E-6</v>
      </c>
      <c r="O9">
        <f t="shared" ref="O9:O72" ca="1" si="3">MATCH(N9,$M$9:$M$1508,0)</f>
        <v>1492</v>
      </c>
      <c r="Q9">
        <f t="shared" ref="Q9:Q72" ca="1" si="4">OFFSET(C$8,$O9,0)</f>
        <v>43565</v>
      </c>
      <c r="R9" t="str">
        <f t="shared" ref="R9:W9" ca="1" si="5">IF($Q9=0,"",OFFSET(D$8,$O9,0))</f>
        <v>ADMINISTRACION DE SUCURSALES</v>
      </c>
      <c r="S9" t="str">
        <f t="shared" ca="1" si="5"/>
        <v>OTROS EGRESOS 18</v>
      </c>
      <c r="T9" t="str">
        <f t="shared" ca="1" si="5"/>
        <v>OTROS EGRESOS 1.P.O (OR:48/DES:48 TRN:86 PERF:300086 CAU: 18</v>
      </c>
      <c r="U9">
        <f t="shared" ca="1" si="5"/>
        <v>44</v>
      </c>
      <c r="V9">
        <f t="shared" ca="1" si="5"/>
        <v>0</v>
      </c>
      <c r="W9">
        <f t="shared" ca="1" si="5"/>
        <v>0</v>
      </c>
    </row>
    <row r="10" spans="2:23" x14ac:dyDescent="0.25">
      <c r="B10" s="3">
        <f>B9+1</f>
        <v>2</v>
      </c>
      <c r="C10" s="93">
        <f>IF(Tabla!G10="","",Tabla!G10)</f>
        <v>43467</v>
      </c>
      <c r="D10" s="93" t="str">
        <f>IF(Tabla!H10="","",Tabla!H10)</f>
        <v>SERVICIOS PERSONALES</v>
      </c>
      <c r="E10" s="93" t="str">
        <f>IF(Tabla!I10="","",Tabla!I10)</f>
        <v>VIATICOS</v>
      </c>
      <c r="F10" s="93" t="str">
        <f>IF(Tabla!J10="","",Tabla!J10)</f>
        <v>TRANSACCIONES DEL DIA 01/02/2019SPYRAL - GESTION ADMINISTRATIVA</v>
      </c>
      <c r="G10" s="108">
        <f>IF(Tabla!K10="","",Tabla!K10)</f>
        <v>126.5</v>
      </c>
      <c r="H10" s="108">
        <f>IF(Tabla!L10="","",Tabla!L10)</f>
        <v>0</v>
      </c>
      <c r="J10">
        <f>IF(K10=0,0,J9+1)</f>
        <v>2</v>
      </c>
      <c r="K10" s="93">
        <f>C10</f>
        <v>43467</v>
      </c>
      <c r="L10">
        <f t="shared" ca="1" si="1"/>
        <v>0</v>
      </c>
      <c r="M10" s="115">
        <f t="shared" ref="M10:M72" ca="1" si="6">L10+$J10/1000000000</f>
        <v>2.0000000000000001E-9</v>
      </c>
      <c r="N10">
        <f t="shared" ca="1" si="2"/>
        <v>1.491E-6</v>
      </c>
      <c r="O10">
        <f t="shared" ca="1" si="3"/>
        <v>1491</v>
      </c>
      <c r="Q10">
        <f t="shared" ca="1" si="4"/>
        <v>43565</v>
      </c>
      <c r="R10" t="str">
        <f t="shared" ref="R10:R73" ca="1" si="7">IF($Q10=0,"",OFFSET(D$8,$O10,0))</f>
        <v>ATENCION A CLIENTES</v>
      </c>
      <c r="S10" t="str">
        <f t="shared" ref="S10:S73" ca="1" si="8">IF($Q10=0,"",OFFSET(E$8,$O10,0))</f>
        <v>PAGO NOMINA QUINCENA 1 ABRIL 2019</v>
      </c>
      <c r="T10" t="str">
        <f t="shared" ref="T10:T73" ca="1" si="9">IF($Q10=0,"",OFFSET(F$8,$O10,0))</f>
        <v>TRANSACCIONES DEL DIA 04/10/2019 RECURSOS HUMANOS</v>
      </c>
      <c r="V10">
        <f t="shared" ref="V10:V73" ca="1" si="10">IF($Q10=0,"",OFFSET(H$8,$O10,0))</f>
        <v>0</v>
      </c>
      <c r="W10">
        <f t="shared" ref="W10:W73" ca="1" si="11">IF($Q10=0,"",OFFSET(I$8,$O10,0))</f>
        <v>0</v>
      </c>
    </row>
    <row r="11" spans="2:23" x14ac:dyDescent="0.25">
      <c r="B11" s="3">
        <f t="shared" ref="B11:B74" si="12">B10+1</f>
        <v>3</v>
      </c>
      <c r="C11" s="93">
        <f>IF(Tabla!G11="","",Tabla!G11)</f>
        <v>43467</v>
      </c>
      <c r="D11" s="93" t="str">
        <f>IF(Tabla!H11="","",Tabla!H11)</f>
        <v>DESARROLLO DE PRODUCTOS</v>
      </c>
      <c r="E11" s="93" t="str">
        <f>IF(Tabla!I11="","",Tabla!I11)</f>
        <v>ALIMENTACION DE EMPLEADOS CTA NUEVA</v>
      </c>
      <c r="F11" s="93" t="str">
        <f>IF(Tabla!J11="","",Tabla!J11)</f>
        <v>TRANSACCIONES DEL DIA 01/02/2019SPYRAL - GESTION ADMINISTRATIVA</v>
      </c>
      <c r="G11" s="108">
        <f>IF(Tabla!K11="","",Tabla!K11)</f>
        <v>28.5</v>
      </c>
      <c r="H11" s="108">
        <f>IF(Tabla!L11="","",Tabla!L11)</f>
        <v>0</v>
      </c>
      <c r="J11">
        <f t="shared" ref="J11:J74" si="13">IF(K11=0,0,J10+1)</f>
        <v>3</v>
      </c>
      <c r="K11" s="93">
        <f t="shared" ref="K11:K74" si="14">C11</f>
        <v>43467</v>
      </c>
      <c r="L11">
        <f t="shared" ca="1" si="1"/>
        <v>0</v>
      </c>
      <c r="M11" s="115">
        <f t="shared" ca="1" si="6"/>
        <v>3E-9</v>
      </c>
      <c r="N11">
        <f t="shared" ca="1" si="2"/>
        <v>1.4899999999999999E-6</v>
      </c>
      <c r="O11">
        <f t="shared" ca="1" si="3"/>
        <v>1490</v>
      </c>
      <c r="Q11">
        <f t="shared" ca="1" si="4"/>
        <v>43565</v>
      </c>
      <c r="R11" t="str">
        <f t="shared" ca="1" si="7"/>
        <v>ATM</v>
      </c>
      <c r="S11" t="str">
        <f t="shared" ca="1" si="8"/>
        <v>PAGO NOMINA QUINCENA 1 ABRIL 2019</v>
      </c>
      <c r="T11" t="str">
        <f t="shared" ca="1" si="9"/>
        <v>TRANSACCIONES DEL DIA 04/10/2019 RECURSOS HUMANOS</v>
      </c>
      <c r="V11">
        <f t="shared" ca="1" si="10"/>
        <v>0</v>
      </c>
      <c r="W11">
        <f t="shared" ca="1" si="11"/>
        <v>0</v>
      </c>
    </row>
    <row r="12" spans="2:23" x14ac:dyDescent="0.25">
      <c r="B12" s="3">
        <f t="shared" si="12"/>
        <v>4</v>
      </c>
      <c r="C12" s="93">
        <f>IF(Tabla!G12="","",Tabla!G12)</f>
        <v>43467</v>
      </c>
      <c r="D12" s="93" t="str">
        <f>IF(Tabla!H12="","",Tabla!H12)</f>
        <v>CAJA</v>
      </c>
      <c r="E12" s="93" t="str">
        <f>IF(Tabla!I12="","",Tabla!I12)</f>
        <v>ALIMENTACION DE EMPLEADOS CTA NUEVA</v>
      </c>
      <c r="F12" s="93" t="str">
        <f>IF(Tabla!J12="","",Tabla!J12)</f>
        <v>TRANSACCIONES DEL DIA 01/02/2019SPYRAL - GESTION ADMINISTRATIVA</v>
      </c>
      <c r="G12" s="108">
        <f>IF(Tabla!K12="","",Tabla!K12)</f>
        <v>88</v>
      </c>
      <c r="H12" s="108">
        <f>IF(Tabla!L12="","",Tabla!L12)</f>
        <v>0</v>
      </c>
      <c r="J12">
        <f t="shared" si="13"/>
        <v>4</v>
      </c>
      <c r="K12" s="93">
        <f t="shared" si="14"/>
        <v>43467</v>
      </c>
      <c r="L12">
        <f t="shared" ca="1" si="1"/>
        <v>0</v>
      </c>
      <c r="M12" s="115">
        <f t="shared" ca="1" si="6"/>
        <v>4.0000000000000002E-9</v>
      </c>
      <c r="N12">
        <f t="shared" ca="1" si="2"/>
        <v>1.4890000000000001E-6</v>
      </c>
      <c r="O12">
        <f t="shared" ca="1" si="3"/>
        <v>1489</v>
      </c>
      <c r="Q12">
        <f t="shared" ca="1" si="4"/>
        <v>43565</v>
      </c>
      <c r="R12" t="str">
        <f t="shared" ca="1" si="7"/>
        <v>CAJA</v>
      </c>
      <c r="S12" t="str">
        <f t="shared" ca="1" si="8"/>
        <v>PAGO NOMINA QUINCENA 1 ABRIL 2019</v>
      </c>
      <c r="T12" t="str">
        <f t="shared" ca="1" si="9"/>
        <v>TRANSACCIONES DEL DIA 04/10/2019 RECURSOS HUMANOS</v>
      </c>
      <c r="V12">
        <f t="shared" ca="1" si="10"/>
        <v>0</v>
      </c>
      <c r="W12">
        <f t="shared" ca="1" si="11"/>
        <v>0</v>
      </c>
    </row>
    <row r="13" spans="2:23" x14ac:dyDescent="0.25">
      <c r="B13" s="3">
        <f t="shared" si="12"/>
        <v>5</v>
      </c>
      <c r="C13" s="93">
        <f>IF(Tabla!G13="","",Tabla!G13)</f>
        <v>43467</v>
      </c>
      <c r="D13" s="93" t="str">
        <f>IF(Tabla!H13="","",Tabla!H13)</f>
        <v>CAJA</v>
      </c>
      <c r="E13" s="93" t="str">
        <f>IF(Tabla!I13="","",Tabla!I13)</f>
        <v>ALIMENTACION DE EMPLEADOS CTA NUEVA</v>
      </c>
      <c r="F13" s="93" t="str">
        <f>IF(Tabla!J13="","",Tabla!J13)</f>
        <v>TRANSACCIONES DEL DIA 01/02/2019SPYRAL - GESTION ADMINISTRATIVA</v>
      </c>
      <c r="G13" s="108">
        <f>IF(Tabla!K13="","",Tabla!K13)</f>
        <v>32</v>
      </c>
      <c r="H13" s="108">
        <f>IF(Tabla!L13="","",Tabla!L13)</f>
        <v>0</v>
      </c>
      <c r="J13">
        <f t="shared" si="13"/>
        <v>5</v>
      </c>
      <c r="K13" s="93">
        <f t="shared" si="14"/>
        <v>43467</v>
      </c>
      <c r="L13">
        <f t="shared" ca="1" si="1"/>
        <v>0</v>
      </c>
      <c r="M13" s="115">
        <f t="shared" ca="1" si="6"/>
        <v>5.0000000000000001E-9</v>
      </c>
      <c r="N13">
        <f t="shared" ca="1" si="2"/>
        <v>1.488E-6</v>
      </c>
      <c r="O13">
        <f t="shared" ca="1" si="3"/>
        <v>1488</v>
      </c>
      <c r="Q13">
        <f t="shared" ca="1" si="4"/>
        <v>43565</v>
      </c>
      <c r="R13" t="str">
        <f t="shared" ca="1" si="7"/>
        <v>CAJA</v>
      </c>
      <c r="S13" t="str">
        <f t="shared" ca="1" si="8"/>
        <v>PAGO NOMINA QUINCENA 1 ABRIL 2019</v>
      </c>
      <c r="T13" t="str">
        <f t="shared" ca="1" si="9"/>
        <v>TRANSACCIONES DEL DIA 04/10/2019 RECURSOS HUMANOS</v>
      </c>
      <c r="V13">
        <f t="shared" ca="1" si="10"/>
        <v>0</v>
      </c>
      <c r="W13">
        <f t="shared" ca="1" si="11"/>
        <v>0</v>
      </c>
    </row>
    <row r="14" spans="2:23" x14ac:dyDescent="0.25">
      <c r="B14" s="3">
        <f t="shared" si="12"/>
        <v>6</v>
      </c>
      <c r="C14" s="93">
        <f>IF(Tabla!G14="","",Tabla!G14)</f>
        <v>43467</v>
      </c>
      <c r="D14" s="93" t="str">
        <f>IF(Tabla!H14="","",Tabla!H14)</f>
        <v>CAJA</v>
      </c>
      <c r="E14" s="93" t="str">
        <f>IF(Tabla!I14="","",Tabla!I14)</f>
        <v>ALIMENTACION DE EMPLEADOS CTA NUEVA</v>
      </c>
      <c r="F14" s="93" t="str">
        <f>IF(Tabla!J14="","",Tabla!J14)</f>
        <v>TRANSACCIONES DEL DIA 01/02/2019SPYRAL - GESTION ADMINISTRATIVA</v>
      </c>
      <c r="G14" s="108">
        <f>IF(Tabla!K14="","",Tabla!K14)</f>
        <v>24</v>
      </c>
      <c r="H14" s="108">
        <f>IF(Tabla!L14="","",Tabla!L14)</f>
        <v>0</v>
      </c>
      <c r="J14">
        <f t="shared" si="13"/>
        <v>6</v>
      </c>
      <c r="K14" s="93">
        <f t="shared" si="14"/>
        <v>43467</v>
      </c>
      <c r="L14">
        <f t="shared" ca="1" si="1"/>
        <v>0</v>
      </c>
      <c r="M14" s="115">
        <f t="shared" ca="1" si="6"/>
        <v>6E-9</v>
      </c>
      <c r="N14">
        <f t="shared" ca="1" si="2"/>
        <v>1.4869999999999999E-6</v>
      </c>
      <c r="O14">
        <f t="shared" ca="1" si="3"/>
        <v>1487</v>
      </c>
      <c r="Q14">
        <f t="shared" ca="1" si="4"/>
        <v>43565</v>
      </c>
      <c r="R14" t="str">
        <f t="shared" ca="1" si="7"/>
        <v>CAJA</v>
      </c>
      <c r="S14" t="str">
        <f t="shared" ca="1" si="8"/>
        <v>PAGO NOMINA QUINCENA 1 ABRIL 2019</v>
      </c>
      <c r="T14" t="str">
        <f t="shared" ca="1" si="9"/>
        <v>TRANSACCIONES DEL DIA 04/10/2019 RECURSOS HUMANOS</v>
      </c>
      <c r="V14">
        <f t="shared" ca="1" si="10"/>
        <v>0</v>
      </c>
      <c r="W14">
        <f t="shared" ca="1" si="11"/>
        <v>0</v>
      </c>
    </row>
    <row r="15" spans="2:23" x14ac:dyDescent="0.25">
      <c r="B15" s="3">
        <f t="shared" si="12"/>
        <v>7</v>
      </c>
      <c r="C15" s="93">
        <f>IF(Tabla!G15="","",Tabla!G15)</f>
        <v>43467</v>
      </c>
      <c r="D15" s="93" t="str">
        <f>IF(Tabla!H15="","",Tabla!H15)</f>
        <v>CAJA</v>
      </c>
      <c r="E15" s="93" t="str">
        <f>IF(Tabla!I15="","",Tabla!I15)</f>
        <v>ALIMENTACION DE EMPLEADOS CTA NUEVA</v>
      </c>
      <c r="F15" s="93" t="str">
        <f>IF(Tabla!J15="","",Tabla!J15)</f>
        <v>TRANSACCIONES DEL DIA 01/02/2019SPYRAL - GESTION ADMINISTRATIVA</v>
      </c>
      <c r="G15" s="108">
        <f>IF(Tabla!K15="","",Tabla!K15)</f>
        <v>16</v>
      </c>
      <c r="H15" s="108">
        <f>IF(Tabla!L15="","",Tabla!L15)</f>
        <v>0</v>
      </c>
      <c r="J15">
        <f t="shared" si="13"/>
        <v>7</v>
      </c>
      <c r="K15" s="93">
        <f t="shared" si="14"/>
        <v>43467</v>
      </c>
      <c r="L15">
        <f t="shared" ca="1" si="1"/>
        <v>0</v>
      </c>
      <c r="M15" s="115">
        <f t="shared" ca="1" si="6"/>
        <v>6.9999999999999998E-9</v>
      </c>
      <c r="N15">
        <f t="shared" ca="1" si="2"/>
        <v>1.486E-6</v>
      </c>
      <c r="O15">
        <f t="shared" ca="1" si="3"/>
        <v>1486</v>
      </c>
      <c r="Q15">
        <f t="shared" ca="1" si="4"/>
        <v>43565</v>
      </c>
      <c r="R15" t="str">
        <f t="shared" ca="1" si="7"/>
        <v>CAJA</v>
      </c>
      <c r="S15" t="str">
        <f t="shared" ca="1" si="8"/>
        <v>PAGO NOMINA QUINCENA 1 ABRIL 2019</v>
      </c>
      <c r="T15" t="str">
        <f t="shared" ca="1" si="9"/>
        <v>TRANSACCIONES DEL DIA 04/10/2019 RECURSOS HUMANOS</v>
      </c>
      <c r="V15">
        <f t="shared" ca="1" si="10"/>
        <v>0</v>
      </c>
      <c r="W15">
        <f t="shared" ca="1" si="11"/>
        <v>0</v>
      </c>
    </row>
    <row r="16" spans="2:23" x14ac:dyDescent="0.25">
      <c r="B16" s="3">
        <f t="shared" si="12"/>
        <v>8</v>
      </c>
      <c r="C16" s="93">
        <f>IF(Tabla!G16="","",Tabla!G16)</f>
        <v>43467</v>
      </c>
      <c r="D16" s="93" t="str">
        <f>IF(Tabla!H16="","",Tabla!H16)</f>
        <v>CAJA</v>
      </c>
      <c r="E16" s="93" t="str">
        <f>IF(Tabla!I16="","",Tabla!I16)</f>
        <v>ALIMENTACION DE EMPLEADOS CTA NUEVA</v>
      </c>
      <c r="F16" s="93" t="str">
        <f>IF(Tabla!J16="","",Tabla!J16)</f>
        <v>TRANSACCIONES DEL DIA 01/02/2019SPYRAL - GESTION ADMINISTRATIVA</v>
      </c>
      <c r="G16" s="108">
        <f>IF(Tabla!K16="","",Tabla!K16)</f>
        <v>8</v>
      </c>
      <c r="H16" s="108">
        <f>IF(Tabla!L16="","",Tabla!L16)</f>
        <v>0</v>
      </c>
      <c r="J16">
        <f t="shared" si="13"/>
        <v>8</v>
      </c>
      <c r="K16" s="93">
        <f t="shared" si="14"/>
        <v>43467</v>
      </c>
      <c r="L16">
        <f t="shared" ca="1" si="1"/>
        <v>0</v>
      </c>
      <c r="M16" s="115">
        <f t="shared" ca="1" si="6"/>
        <v>8.0000000000000005E-9</v>
      </c>
      <c r="N16">
        <f t="shared" ca="1" si="2"/>
        <v>1.485E-6</v>
      </c>
      <c r="O16">
        <f t="shared" ca="1" si="3"/>
        <v>1485</v>
      </c>
      <c r="Q16">
        <f t="shared" ca="1" si="4"/>
        <v>43565</v>
      </c>
      <c r="R16" t="str">
        <f t="shared" ca="1" si="7"/>
        <v>CAJA</v>
      </c>
      <c r="S16" t="str">
        <f t="shared" ca="1" si="8"/>
        <v>PAGO NOMINA QUINCENA 1 ABRIL 2019</v>
      </c>
      <c r="T16" t="str">
        <f t="shared" ca="1" si="9"/>
        <v>TRANSACCIONES DEL DIA 04/10/2019 RECURSOS HUMANOS</v>
      </c>
      <c r="V16">
        <f t="shared" ca="1" si="10"/>
        <v>0</v>
      </c>
      <c r="W16">
        <f t="shared" ca="1" si="11"/>
        <v>0</v>
      </c>
    </row>
    <row r="17" spans="2:23" x14ac:dyDescent="0.25">
      <c r="B17" s="3">
        <f t="shared" si="12"/>
        <v>9</v>
      </c>
      <c r="C17" s="93">
        <f>IF(Tabla!G17="","",Tabla!G17)</f>
        <v>43467</v>
      </c>
      <c r="D17" s="93" t="str">
        <f>IF(Tabla!H17="","",Tabla!H17)</f>
        <v>CAJA</v>
      </c>
      <c r="E17" s="93" t="str">
        <f>IF(Tabla!I17="","",Tabla!I17)</f>
        <v>VIATICOS</v>
      </c>
      <c r="F17" s="93" t="str">
        <f>IF(Tabla!J17="","",Tabla!J17)</f>
        <v>TRANSACCIONES DEL DIA 01/02/2019SPYRAL - GESTION ADMINISTRATIVA</v>
      </c>
      <c r="G17" s="108">
        <f>IF(Tabla!K17="","",Tabla!K17)</f>
        <v>242</v>
      </c>
      <c r="H17" s="108">
        <f>IF(Tabla!L17="","",Tabla!L17)</f>
        <v>0</v>
      </c>
      <c r="J17">
        <f t="shared" si="13"/>
        <v>9</v>
      </c>
      <c r="K17" s="93">
        <f t="shared" si="14"/>
        <v>43467</v>
      </c>
      <c r="L17">
        <f t="shared" ca="1" si="1"/>
        <v>0</v>
      </c>
      <c r="M17" s="115">
        <f t="shared" ca="1" si="6"/>
        <v>8.9999999999999995E-9</v>
      </c>
      <c r="N17">
        <f t="shared" ca="1" si="2"/>
        <v>1.4839999999999999E-6</v>
      </c>
      <c r="O17">
        <f t="shared" ca="1" si="3"/>
        <v>1484</v>
      </c>
      <c r="Q17">
        <f t="shared" ca="1" si="4"/>
        <v>43565</v>
      </c>
      <c r="R17" t="str">
        <f t="shared" ca="1" si="7"/>
        <v>CAJA</v>
      </c>
      <c r="S17" t="str">
        <f t="shared" ca="1" si="8"/>
        <v>PAGO NOMINA QUINCENA 1 ABRIL 2019</v>
      </c>
      <c r="T17" t="str">
        <f t="shared" ca="1" si="9"/>
        <v>TRANSACCIONES DEL DIA 04/10/2019 RECURSOS HUMANOS</v>
      </c>
      <c r="V17">
        <f t="shared" ca="1" si="10"/>
        <v>0</v>
      </c>
      <c r="W17">
        <f t="shared" ca="1" si="11"/>
        <v>0</v>
      </c>
    </row>
    <row r="18" spans="2:23" x14ac:dyDescent="0.25">
      <c r="B18" s="3">
        <f t="shared" si="12"/>
        <v>10</v>
      </c>
      <c r="C18" s="93">
        <f>IF(Tabla!G18="","",Tabla!G18)</f>
        <v>43467</v>
      </c>
      <c r="D18" s="93" t="str">
        <f>IF(Tabla!H18="","",Tabla!H18)</f>
        <v>CAJA</v>
      </c>
      <c r="E18" s="93" t="str">
        <f>IF(Tabla!I18="","",Tabla!I18)</f>
        <v>VIATICOS</v>
      </c>
      <c r="F18" s="93" t="str">
        <f>IF(Tabla!J18="","",Tabla!J18)</f>
        <v>TRANSACCIONES DEL DIA 01/02/2019SPYRAL - GESTION ADMINISTRATIVA</v>
      </c>
      <c r="G18" s="108">
        <f>IF(Tabla!K18="","",Tabla!K18)</f>
        <v>77</v>
      </c>
      <c r="H18" s="108">
        <f>IF(Tabla!L18="","",Tabla!L18)</f>
        <v>0</v>
      </c>
      <c r="J18">
        <f t="shared" si="13"/>
        <v>10</v>
      </c>
      <c r="K18" s="93">
        <f t="shared" si="14"/>
        <v>43467</v>
      </c>
      <c r="L18">
        <f t="shared" ca="1" si="1"/>
        <v>0</v>
      </c>
      <c r="M18" s="115">
        <f t="shared" ca="1" si="6"/>
        <v>1E-8</v>
      </c>
      <c r="N18">
        <f t="shared" ca="1" si="2"/>
        <v>1.483E-6</v>
      </c>
      <c r="O18">
        <f t="shared" ca="1" si="3"/>
        <v>1483</v>
      </c>
      <c r="Q18">
        <f t="shared" ca="1" si="4"/>
        <v>43565</v>
      </c>
      <c r="R18" t="str">
        <f t="shared" ca="1" si="7"/>
        <v>CAJA</v>
      </c>
      <c r="S18" t="str">
        <f t="shared" ca="1" si="8"/>
        <v>PAGO NOMINA QUINCENA 1 ABRIL 2019</v>
      </c>
      <c r="T18" t="str">
        <f t="shared" ca="1" si="9"/>
        <v>TRANSACCIONES DEL DIA 04/10/2019 RECURSOS HUMANOS</v>
      </c>
      <c r="V18">
        <f t="shared" ca="1" si="10"/>
        <v>0</v>
      </c>
      <c r="W18">
        <f t="shared" ca="1" si="11"/>
        <v>0</v>
      </c>
    </row>
    <row r="19" spans="2:23" x14ac:dyDescent="0.25">
      <c r="B19" s="3">
        <f t="shared" si="12"/>
        <v>11</v>
      </c>
      <c r="C19" s="93">
        <f>IF(Tabla!G19="","",Tabla!G19)</f>
        <v>43467</v>
      </c>
      <c r="D19" s="93" t="str">
        <f>IF(Tabla!H19="","",Tabla!H19)</f>
        <v>BANCA PRIVADA</v>
      </c>
      <c r="E19" s="93" t="str">
        <f>IF(Tabla!I19="","",Tabla!I19)</f>
        <v>VIATICOS</v>
      </c>
      <c r="F19" s="93" t="str">
        <f>IF(Tabla!J19="","",Tabla!J19)</f>
        <v>TRANSACCIONES DEL DIA 01/02/2019SPYRAL - GESTION ADMINISTRATIVA</v>
      </c>
      <c r="G19" s="108">
        <f>IF(Tabla!K19="","",Tabla!K19)</f>
        <v>31.5</v>
      </c>
      <c r="H19" s="108">
        <f>IF(Tabla!L19="","",Tabla!L19)</f>
        <v>0</v>
      </c>
      <c r="J19">
        <f t="shared" si="13"/>
        <v>11</v>
      </c>
      <c r="K19" s="93">
        <f t="shared" si="14"/>
        <v>43467</v>
      </c>
      <c r="L19">
        <f t="shared" ca="1" si="1"/>
        <v>0</v>
      </c>
      <c r="M19" s="115">
        <f t="shared" ca="1" si="6"/>
        <v>1.0999999999999999E-8</v>
      </c>
      <c r="N19">
        <f t="shared" ca="1" si="2"/>
        <v>1.482E-6</v>
      </c>
      <c r="O19">
        <f t="shared" ca="1" si="3"/>
        <v>1482</v>
      </c>
      <c r="Q19">
        <f t="shared" ca="1" si="4"/>
        <v>43565</v>
      </c>
      <c r="R19" t="str">
        <f t="shared" ca="1" si="7"/>
        <v>CAJA</v>
      </c>
      <c r="S19" t="str">
        <f t="shared" ca="1" si="8"/>
        <v>PAGO NOMINA QUINCENA 1 ABRIL 2019</v>
      </c>
      <c r="T19" t="str">
        <f t="shared" ca="1" si="9"/>
        <v>TRANSACCIONES DEL DIA 04/10/2019 RECURSOS HUMANOS</v>
      </c>
      <c r="V19">
        <f t="shared" ca="1" si="10"/>
        <v>0</v>
      </c>
      <c r="W19">
        <f t="shared" ca="1" si="11"/>
        <v>0</v>
      </c>
    </row>
    <row r="20" spans="2:23" x14ac:dyDescent="0.25">
      <c r="B20" s="3">
        <f t="shared" si="12"/>
        <v>12</v>
      </c>
      <c r="C20" s="93">
        <f>IF(Tabla!G20="","",Tabla!G20)</f>
        <v>43467</v>
      </c>
      <c r="D20" s="93" t="str">
        <f>IF(Tabla!H20="","",Tabla!H20)</f>
        <v>BANCA DE CONSUMO</v>
      </c>
      <c r="E20" s="93" t="str">
        <f>IF(Tabla!I20="","",Tabla!I20)</f>
        <v>VIATICOS</v>
      </c>
      <c r="F20" s="93" t="str">
        <f>IF(Tabla!J20="","",Tabla!J20)</f>
        <v>TRANSACCIONES DEL DIA 01/02/2019SPYRAL - GESTION ADMINISTRATIVA</v>
      </c>
      <c r="G20" s="108">
        <f>IF(Tabla!K20="","",Tabla!K20)</f>
        <v>190</v>
      </c>
      <c r="H20" s="108">
        <f>IF(Tabla!L20="","",Tabla!L20)</f>
        <v>0</v>
      </c>
      <c r="J20">
        <f t="shared" si="13"/>
        <v>12</v>
      </c>
      <c r="K20" s="93">
        <f t="shared" si="14"/>
        <v>43467</v>
      </c>
      <c r="L20">
        <f t="shared" ca="1" si="1"/>
        <v>0</v>
      </c>
      <c r="M20" s="115">
        <f t="shared" ca="1" si="6"/>
        <v>1.2E-8</v>
      </c>
      <c r="N20">
        <f t="shared" ca="1" si="2"/>
        <v>1.4810000000000001E-6</v>
      </c>
      <c r="O20">
        <f t="shared" ca="1" si="3"/>
        <v>1481</v>
      </c>
      <c r="Q20">
        <f t="shared" ca="1" si="4"/>
        <v>43565</v>
      </c>
      <c r="R20" t="str">
        <f t="shared" ca="1" si="7"/>
        <v>CAJA</v>
      </c>
      <c r="S20" t="str">
        <f t="shared" ca="1" si="8"/>
        <v>PAGO NOMINA QUINCENA 1 ABRIL 2019</v>
      </c>
      <c r="T20" t="str">
        <f t="shared" ca="1" si="9"/>
        <v>TRANSACCIONES DEL DIA 04/10/2019 RECURSOS HUMANOS</v>
      </c>
      <c r="V20">
        <f t="shared" ca="1" si="10"/>
        <v>0</v>
      </c>
      <c r="W20">
        <f t="shared" ca="1" si="11"/>
        <v>0</v>
      </c>
    </row>
    <row r="21" spans="2:23" x14ac:dyDescent="0.25">
      <c r="B21" s="3">
        <f t="shared" si="12"/>
        <v>13</v>
      </c>
      <c r="C21" s="93">
        <f>IF(Tabla!G21="","",Tabla!G21)</f>
        <v>43467</v>
      </c>
      <c r="D21" s="93" t="str">
        <f>IF(Tabla!H21="","",Tabla!H21)</f>
        <v>ADMINISTRACION DE SUCURSALES</v>
      </c>
      <c r="E21" s="93" t="str">
        <f>IF(Tabla!I21="","",Tabla!I21)</f>
        <v>ALIMENTACION DE EMPLEADOS CTA NUEVA</v>
      </c>
      <c r="F21" s="93" t="str">
        <f>IF(Tabla!J21="","",Tabla!J21)</f>
        <v>TRANSACCIONES DEL DIA 01/02/2019SPYRAL - GESTION ADMINISTRATIVA</v>
      </c>
      <c r="G21" s="108">
        <f>IF(Tabla!K21="","",Tabla!K21)</f>
        <v>16</v>
      </c>
      <c r="H21" s="108">
        <f>IF(Tabla!L21="","",Tabla!L21)</f>
        <v>0</v>
      </c>
      <c r="J21">
        <f t="shared" si="13"/>
        <v>13</v>
      </c>
      <c r="K21" s="93">
        <f t="shared" si="14"/>
        <v>43467</v>
      </c>
      <c r="L21">
        <f t="shared" ca="1" si="1"/>
        <v>0</v>
      </c>
      <c r="M21" s="115">
        <f t="shared" ca="1" si="6"/>
        <v>1.3000000000000001E-8</v>
      </c>
      <c r="N21">
        <f t="shared" ca="1" si="2"/>
        <v>1.48E-6</v>
      </c>
      <c r="O21">
        <f t="shared" ca="1" si="3"/>
        <v>1480</v>
      </c>
      <c r="Q21">
        <f t="shared" ca="1" si="4"/>
        <v>43565</v>
      </c>
      <c r="R21" t="str">
        <f t="shared" ca="1" si="7"/>
        <v>CAJA</v>
      </c>
      <c r="S21" t="str">
        <f t="shared" ca="1" si="8"/>
        <v>PAGO NOMINA QUINCENA 1 ABRIL 2019</v>
      </c>
      <c r="T21" t="str">
        <f t="shared" ca="1" si="9"/>
        <v>TRANSACCIONES DEL DIA 04/10/2019 RECURSOS HUMANOS</v>
      </c>
      <c r="V21">
        <f t="shared" ca="1" si="10"/>
        <v>0</v>
      </c>
      <c r="W21">
        <f t="shared" ca="1" si="11"/>
        <v>0</v>
      </c>
    </row>
    <row r="22" spans="2:23" x14ac:dyDescent="0.25">
      <c r="B22" s="3">
        <f t="shared" si="12"/>
        <v>14</v>
      </c>
      <c r="C22" s="93">
        <f>IF(Tabla!G22="","",Tabla!G22)</f>
        <v>43467</v>
      </c>
      <c r="D22" s="93" t="str">
        <f>IF(Tabla!H22="","",Tabla!H22)</f>
        <v>ADMINISTRACION DE SUCURSALES</v>
      </c>
      <c r="E22" s="93" t="str">
        <f>IF(Tabla!I22="","",Tabla!I22)</f>
        <v>NC ALIMENTACION DE EMPLEADOS NVA</v>
      </c>
      <c r="F22" s="93" t="str">
        <f>IF(Tabla!J22="","",Tabla!J22)</f>
        <v>TRANSACCIONES DEL DIA 01/02/2019SPYRAL - GESTION ADMINISTRATIVA</v>
      </c>
      <c r="G22" s="108">
        <f>IF(Tabla!K22="","",Tabla!K22)</f>
        <v>80</v>
      </c>
      <c r="H22" s="108">
        <f>IF(Tabla!L22="","",Tabla!L22)</f>
        <v>0</v>
      </c>
      <c r="J22">
        <f t="shared" si="13"/>
        <v>14</v>
      </c>
      <c r="K22" s="93">
        <f t="shared" si="14"/>
        <v>43467</v>
      </c>
      <c r="L22">
        <f t="shared" ca="1" si="1"/>
        <v>0</v>
      </c>
      <c r="M22" s="115">
        <f t="shared" ca="1" si="6"/>
        <v>1.4E-8</v>
      </c>
      <c r="N22">
        <f t="shared" ca="1" si="2"/>
        <v>1.4789999999999999E-6</v>
      </c>
      <c r="O22">
        <f t="shared" ca="1" si="3"/>
        <v>1479</v>
      </c>
      <c r="Q22">
        <f t="shared" ca="1" si="4"/>
        <v>43565</v>
      </c>
      <c r="R22" t="str">
        <f t="shared" ca="1" si="7"/>
        <v>CAJA</v>
      </c>
      <c r="S22" t="str">
        <f t="shared" ca="1" si="8"/>
        <v>PAGO NOMINA QUINCENA 1 ABRIL 2019</v>
      </c>
      <c r="T22" t="str">
        <f t="shared" ca="1" si="9"/>
        <v>TRANSACCIONES DEL DIA 04/10/2019 RECURSOS HUMANOS</v>
      </c>
      <c r="V22">
        <f t="shared" ca="1" si="10"/>
        <v>0</v>
      </c>
      <c r="W22">
        <f t="shared" ca="1" si="11"/>
        <v>0</v>
      </c>
    </row>
    <row r="23" spans="2:23" x14ac:dyDescent="0.25">
      <c r="B23" s="3">
        <f t="shared" si="12"/>
        <v>15</v>
      </c>
      <c r="C23" s="93">
        <f>IF(Tabla!G23="","",Tabla!G23)</f>
        <v>43467</v>
      </c>
      <c r="D23" s="93" t="str">
        <f>IF(Tabla!H23="","",Tabla!H23)</f>
        <v>ADMINISTRACION DE SUCURSALES</v>
      </c>
      <c r="E23" s="93" t="str">
        <f>IF(Tabla!I23="","",Tabla!I23)</f>
        <v>OTROS EGRESOS 18</v>
      </c>
      <c r="F23" s="93" t="str">
        <f>IF(Tabla!J23="","",Tabla!J23)</f>
        <v>OTROS EGRESOS 1.P.O (OR:196/DES:196 TRN:86 PERF:300086 CAU: 18</v>
      </c>
      <c r="G23" s="108">
        <f>IF(Tabla!K23="","",Tabla!K23)</f>
        <v>3.6</v>
      </c>
      <c r="H23" s="108">
        <f>IF(Tabla!L23="","",Tabla!L23)</f>
        <v>0</v>
      </c>
      <c r="J23">
        <f t="shared" si="13"/>
        <v>15</v>
      </c>
      <c r="K23" s="93">
        <f t="shared" si="14"/>
        <v>43467</v>
      </c>
      <c r="L23">
        <f t="shared" ca="1" si="1"/>
        <v>0</v>
      </c>
      <c r="M23" s="115">
        <f t="shared" ca="1" si="6"/>
        <v>1.4999999999999999E-8</v>
      </c>
      <c r="N23">
        <f t="shared" ca="1" si="2"/>
        <v>1.4780000000000001E-6</v>
      </c>
      <c r="O23">
        <f t="shared" ca="1" si="3"/>
        <v>1478</v>
      </c>
      <c r="Q23">
        <f t="shared" ca="1" si="4"/>
        <v>43565</v>
      </c>
      <c r="R23" t="str">
        <f t="shared" ca="1" si="7"/>
        <v>CAJA</v>
      </c>
      <c r="S23" t="str">
        <f t="shared" ca="1" si="8"/>
        <v>PAGO NOMINA QUINCENA 1 ABRIL 2019</v>
      </c>
      <c r="T23" t="str">
        <f t="shared" ca="1" si="9"/>
        <v>TRANSACCIONES DEL DIA 04/10/2019 RECURSOS HUMANOS</v>
      </c>
      <c r="V23">
        <f t="shared" ca="1" si="10"/>
        <v>0</v>
      </c>
      <c r="W23">
        <f t="shared" ca="1" si="11"/>
        <v>0</v>
      </c>
    </row>
    <row r="24" spans="2:23" x14ac:dyDescent="0.25">
      <c r="B24" s="3">
        <f t="shared" si="12"/>
        <v>16</v>
      </c>
      <c r="C24" s="93">
        <f>IF(Tabla!G24="","",Tabla!G24)</f>
        <v>43467</v>
      </c>
      <c r="D24" s="93" t="str">
        <f>IF(Tabla!H24="","",Tabla!H24)</f>
        <v>ADMINISTRACION DE SUCURSALES</v>
      </c>
      <c r="E24" s="93" t="str">
        <f>IF(Tabla!I24="","",Tabla!I24)</f>
        <v>VIATICOS</v>
      </c>
      <c r="F24" s="93" t="str">
        <f>IF(Tabla!J24="","",Tabla!J24)</f>
        <v>TRANSACCIONES DEL DIA 01/02/2019SPYRAL - GESTION ADMINISTRATIVA</v>
      </c>
      <c r="G24" s="108">
        <f>IF(Tabla!K24="","",Tabla!K24)</f>
        <v>242</v>
      </c>
      <c r="H24" s="108">
        <f>IF(Tabla!L24="","",Tabla!L24)</f>
        <v>0</v>
      </c>
      <c r="J24">
        <f t="shared" si="13"/>
        <v>16</v>
      </c>
      <c r="K24" s="93">
        <f t="shared" si="14"/>
        <v>43467</v>
      </c>
      <c r="L24">
        <f t="shared" ca="1" si="1"/>
        <v>0</v>
      </c>
      <c r="M24" s="115">
        <f t="shared" ca="1" si="6"/>
        <v>1.6000000000000001E-8</v>
      </c>
      <c r="N24">
        <f t="shared" ca="1" si="2"/>
        <v>1.477E-6</v>
      </c>
      <c r="O24">
        <f t="shared" ca="1" si="3"/>
        <v>1477</v>
      </c>
      <c r="Q24">
        <f t="shared" ca="1" si="4"/>
        <v>43565</v>
      </c>
      <c r="R24" t="str">
        <f t="shared" ca="1" si="7"/>
        <v>CAJA</v>
      </c>
      <c r="S24" t="str">
        <f t="shared" ca="1" si="8"/>
        <v>PAGO NOMINA QUINCENA 1 ABRIL 2019</v>
      </c>
      <c r="T24" t="str">
        <f t="shared" ca="1" si="9"/>
        <v>TRANSACCIONES DEL DIA 04/10/2019 RECURSOS HUMANOS</v>
      </c>
      <c r="V24">
        <f t="shared" ca="1" si="10"/>
        <v>0</v>
      </c>
      <c r="W24">
        <f t="shared" ca="1" si="11"/>
        <v>0</v>
      </c>
    </row>
    <row r="25" spans="2:23" x14ac:dyDescent="0.25">
      <c r="B25" s="3">
        <f t="shared" si="12"/>
        <v>17</v>
      </c>
      <c r="C25" s="93">
        <f>IF(Tabla!G25="","",Tabla!G25)</f>
        <v>43468</v>
      </c>
      <c r="D25" s="93" t="str">
        <f>IF(Tabla!H25="","",Tabla!H25)</f>
        <v>SERVICIOS PERSONALES</v>
      </c>
      <c r="E25" s="93" t="str">
        <f>IF(Tabla!I25="","",Tabla!I25)</f>
        <v>ALIMENTACION DE EMPLEADOS CTA NUEVA</v>
      </c>
      <c r="F25" s="93" t="str">
        <f>IF(Tabla!J25="","",Tabla!J25)</f>
        <v>TRANSACCIONES DEL DIA 01/03/2019SPYRAL - GESTION ADMINISTRATIVA</v>
      </c>
      <c r="G25" s="108">
        <f>IF(Tabla!K25="","",Tabla!K25)</f>
        <v>8</v>
      </c>
      <c r="H25" s="108">
        <f>IF(Tabla!L25="","",Tabla!L25)</f>
        <v>0</v>
      </c>
      <c r="J25">
        <f t="shared" si="13"/>
        <v>17</v>
      </c>
      <c r="K25" s="93">
        <f t="shared" si="14"/>
        <v>43468</v>
      </c>
      <c r="L25">
        <f t="shared" ca="1" si="1"/>
        <v>0</v>
      </c>
      <c r="M25" s="115">
        <f t="shared" ca="1" si="6"/>
        <v>1.7E-8</v>
      </c>
      <c r="N25">
        <f t="shared" ca="1" si="2"/>
        <v>1.4759999999999999E-6</v>
      </c>
      <c r="O25">
        <f t="shared" ca="1" si="3"/>
        <v>1476</v>
      </c>
      <c r="Q25">
        <f t="shared" ca="1" si="4"/>
        <v>43565</v>
      </c>
      <c r="R25" t="str">
        <f t="shared" ca="1" si="7"/>
        <v>CAJA</v>
      </c>
      <c r="S25" t="str">
        <f t="shared" ca="1" si="8"/>
        <v>PAGO NOMINA QUINCENA 1 ABRIL 2019</v>
      </c>
      <c r="T25" t="str">
        <f t="shared" ca="1" si="9"/>
        <v>TRANSACCIONES DEL DIA 04/10/2019 RECURSOS HUMANOS</v>
      </c>
      <c r="V25">
        <f t="shared" ca="1" si="10"/>
        <v>0</v>
      </c>
      <c r="W25">
        <f t="shared" ca="1" si="11"/>
        <v>0</v>
      </c>
    </row>
    <row r="26" spans="2:23" x14ac:dyDescent="0.25">
      <c r="B26" s="3">
        <f t="shared" si="12"/>
        <v>18</v>
      </c>
      <c r="C26" s="93">
        <f>IF(Tabla!G26="","",Tabla!G26)</f>
        <v>43468</v>
      </c>
      <c r="D26" s="93" t="str">
        <f>IF(Tabla!H26="","",Tabla!H26)</f>
        <v>FUERZAS DE VENTAS PANAMA</v>
      </c>
      <c r="E26" s="93" t="str">
        <f>IF(Tabla!I26="","",Tabla!I26)</f>
        <v>VIATICOS 2</v>
      </c>
      <c r="F26" s="93" t="str">
        <f>IF(Tabla!J26="","",Tabla!J26)</f>
        <v>TRANSACCIONES DEL DIA 01/03/2019SPYRAL - GESTION ADMINISTRATIVA</v>
      </c>
      <c r="G26" s="108">
        <f>IF(Tabla!K26="","",Tabla!K26)</f>
        <v>2100</v>
      </c>
      <c r="H26" s="108">
        <f>IF(Tabla!L26="","",Tabla!L26)</f>
        <v>0</v>
      </c>
      <c r="J26">
        <f t="shared" si="13"/>
        <v>18</v>
      </c>
      <c r="K26" s="93">
        <f t="shared" si="14"/>
        <v>43468</v>
      </c>
      <c r="L26">
        <f t="shared" ca="1" si="1"/>
        <v>0</v>
      </c>
      <c r="M26" s="115">
        <f t="shared" ca="1" si="6"/>
        <v>1.7999999999999999E-8</v>
      </c>
      <c r="N26">
        <f t="shared" ca="1" si="2"/>
        <v>1.4750000000000001E-6</v>
      </c>
      <c r="O26">
        <f t="shared" ca="1" si="3"/>
        <v>1475</v>
      </c>
      <c r="Q26">
        <f t="shared" ca="1" si="4"/>
        <v>43565</v>
      </c>
      <c r="R26" t="str">
        <f t="shared" ca="1" si="7"/>
        <v>CAJA</v>
      </c>
      <c r="S26" t="str">
        <f t="shared" ca="1" si="8"/>
        <v>PAGO NOMINA QUINCENA 1 ABRIL 2019</v>
      </c>
      <c r="T26" t="str">
        <f t="shared" ca="1" si="9"/>
        <v>TRANSACCIONES DEL DIA 04/10/2019 RECURSOS HUMANOS</v>
      </c>
      <c r="V26">
        <f t="shared" ca="1" si="10"/>
        <v>0</v>
      </c>
      <c r="W26">
        <f t="shared" ca="1" si="11"/>
        <v>0</v>
      </c>
    </row>
    <row r="27" spans="2:23" x14ac:dyDescent="0.25">
      <c r="B27" s="3">
        <f t="shared" si="12"/>
        <v>19</v>
      </c>
      <c r="C27" s="93">
        <f>IF(Tabla!G27="","",Tabla!G27)</f>
        <v>43468</v>
      </c>
      <c r="D27" s="93" t="str">
        <f>IF(Tabla!H27="","",Tabla!H27)</f>
        <v>FUERZA DE VENTAS AUTOS</v>
      </c>
      <c r="E27" s="93" t="str">
        <f>IF(Tabla!I27="","",Tabla!I27)</f>
        <v>VIATICOS</v>
      </c>
      <c r="F27" s="93" t="str">
        <f>IF(Tabla!J27="","",Tabla!J27)</f>
        <v>TRANSACCIONES DEL DIA 01/03/2019SPYRAL - GESTION ADMINISTRATIVA</v>
      </c>
      <c r="G27" s="108">
        <f>IF(Tabla!K27="","",Tabla!K27)</f>
        <v>24</v>
      </c>
      <c r="H27" s="108">
        <f>IF(Tabla!L27="","",Tabla!L27)</f>
        <v>0</v>
      </c>
      <c r="J27">
        <f t="shared" si="13"/>
        <v>19</v>
      </c>
      <c r="K27" s="93">
        <f t="shared" si="14"/>
        <v>43468</v>
      </c>
      <c r="L27">
        <f t="shared" ca="1" si="1"/>
        <v>0</v>
      </c>
      <c r="M27" s="115">
        <f t="shared" ca="1" si="6"/>
        <v>1.9000000000000001E-8</v>
      </c>
      <c r="N27">
        <f t="shared" ca="1" si="2"/>
        <v>1.474E-6</v>
      </c>
      <c r="O27">
        <f t="shared" ca="1" si="3"/>
        <v>1474</v>
      </c>
      <c r="Q27">
        <f t="shared" ca="1" si="4"/>
        <v>43565</v>
      </c>
      <c r="R27" t="str">
        <f t="shared" ca="1" si="7"/>
        <v>CAJA</v>
      </c>
      <c r="S27" t="str">
        <f t="shared" ca="1" si="8"/>
        <v>PAGO NOMINA QUINCENA 1 ABRIL 2019</v>
      </c>
      <c r="T27" t="str">
        <f t="shared" ca="1" si="9"/>
        <v>TRANSACCIONES DEL DIA 04/10/2019 RECURSOS HUMANOS</v>
      </c>
      <c r="V27">
        <f t="shared" ca="1" si="10"/>
        <v>0</v>
      </c>
      <c r="W27">
        <f t="shared" ca="1" si="11"/>
        <v>0</v>
      </c>
    </row>
    <row r="28" spans="2:23" x14ac:dyDescent="0.25">
      <c r="B28" s="3">
        <f t="shared" si="12"/>
        <v>20</v>
      </c>
      <c r="C28" s="93">
        <f>IF(Tabla!G28="","",Tabla!G28)</f>
        <v>43468</v>
      </c>
      <c r="D28" s="93" t="str">
        <f>IF(Tabla!H28="","",Tabla!H28)</f>
        <v>FUERZA DE VENTAS AUTOS</v>
      </c>
      <c r="E28" s="93" t="str">
        <f>IF(Tabla!I28="","",Tabla!I28)</f>
        <v>VIATICOS 2</v>
      </c>
      <c r="F28" s="93" t="str">
        <f>IF(Tabla!J28="","",Tabla!J28)</f>
        <v>TRANSACCIONES DEL DIA 01/03/2019SPYRAL - GESTION ADMINISTRATIVA</v>
      </c>
      <c r="G28" s="108">
        <f>IF(Tabla!K28="","",Tabla!K28)</f>
        <v>150</v>
      </c>
      <c r="H28" s="108">
        <f>IF(Tabla!L28="","",Tabla!L28)</f>
        <v>0</v>
      </c>
      <c r="J28">
        <f t="shared" si="13"/>
        <v>20</v>
      </c>
      <c r="K28" s="93">
        <f t="shared" si="14"/>
        <v>43468</v>
      </c>
      <c r="L28">
        <f t="shared" ca="1" si="1"/>
        <v>0</v>
      </c>
      <c r="M28" s="115">
        <f t="shared" ca="1" si="6"/>
        <v>2E-8</v>
      </c>
      <c r="N28">
        <f t="shared" ca="1" si="2"/>
        <v>1.4729999999999999E-6</v>
      </c>
      <c r="O28">
        <f t="shared" ca="1" si="3"/>
        <v>1473</v>
      </c>
      <c r="Q28">
        <f t="shared" ca="1" si="4"/>
        <v>43565</v>
      </c>
      <c r="R28" t="str">
        <f t="shared" ca="1" si="7"/>
        <v>CAJA</v>
      </c>
      <c r="S28" t="str">
        <f t="shared" ca="1" si="8"/>
        <v>PAGO NOMINA QUINCENA 1 ABRIL 2019</v>
      </c>
      <c r="T28" t="str">
        <f t="shared" ca="1" si="9"/>
        <v>TRANSACCIONES DEL DIA 04/10/2019 RECURSOS HUMANOS</v>
      </c>
      <c r="V28">
        <f t="shared" ca="1" si="10"/>
        <v>0</v>
      </c>
      <c r="W28">
        <f t="shared" ca="1" si="11"/>
        <v>0</v>
      </c>
    </row>
    <row r="29" spans="2:23" x14ac:dyDescent="0.25">
      <c r="B29" s="3">
        <f t="shared" si="12"/>
        <v>21</v>
      </c>
      <c r="C29" s="93">
        <f>IF(Tabla!G29="","",Tabla!G29)</f>
        <v>43468</v>
      </c>
      <c r="D29" s="93" t="str">
        <f>IF(Tabla!H29="","",Tabla!H29)</f>
        <v>CANALES DE DISTRIBUCION</v>
      </c>
      <c r="E29" s="93" t="str">
        <f>IF(Tabla!I29="","",Tabla!I29)</f>
        <v>NC  RECONOCIMIENTOS</v>
      </c>
      <c r="F29" s="93" t="str">
        <f>IF(Tabla!J29="","",Tabla!J29)</f>
        <v>TRANSACCIONES DEL DIA 01/03/2019SPYRAL - GESTION ADMINISTRATIVA</v>
      </c>
      <c r="G29" s="108">
        <f>IF(Tabla!K29="","",Tabla!K29)</f>
        <v>30</v>
      </c>
      <c r="H29" s="108">
        <f>IF(Tabla!L29="","",Tabla!L29)</f>
        <v>0</v>
      </c>
      <c r="J29">
        <f t="shared" si="13"/>
        <v>21</v>
      </c>
      <c r="K29" s="93">
        <f t="shared" si="14"/>
        <v>43468</v>
      </c>
      <c r="L29">
        <f t="shared" ca="1" si="1"/>
        <v>0</v>
      </c>
      <c r="M29" s="115">
        <f t="shared" ca="1" si="6"/>
        <v>2.0999999999999999E-8</v>
      </c>
      <c r="N29">
        <f t="shared" ca="1" si="2"/>
        <v>1.4720000000000001E-6</v>
      </c>
      <c r="O29">
        <f t="shared" ca="1" si="3"/>
        <v>1472</v>
      </c>
      <c r="Q29">
        <f t="shared" ca="1" si="4"/>
        <v>43565</v>
      </c>
      <c r="R29" t="str">
        <f t="shared" ca="1" si="7"/>
        <v>CAJA</v>
      </c>
      <c r="S29" t="str">
        <f t="shared" ca="1" si="8"/>
        <v>PAGO NOMINA QUINCENA 1 ABRIL 2019</v>
      </c>
      <c r="T29" t="str">
        <f t="shared" ca="1" si="9"/>
        <v>TRANSACCIONES DEL DIA 04/10/2019 RECURSOS HUMANOS</v>
      </c>
      <c r="V29">
        <f t="shared" ca="1" si="10"/>
        <v>0</v>
      </c>
      <c r="W29">
        <f t="shared" ca="1" si="11"/>
        <v>0</v>
      </c>
    </row>
    <row r="30" spans="2:23" x14ac:dyDescent="0.25">
      <c r="B30" s="3">
        <f t="shared" si="12"/>
        <v>22</v>
      </c>
      <c r="C30" s="93">
        <f>IF(Tabla!G30="","",Tabla!G30)</f>
        <v>43468</v>
      </c>
      <c r="D30" s="93" t="str">
        <f>IF(Tabla!H30="","",Tabla!H30)</f>
        <v>CANALES DE DISTRIBUCION</v>
      </c>
      <c r="E30" s="93" t="str">
        <f>IF(Tabla!I30="","",Tabla!I30)</f>
        <v>VIATICOS 2</v>
      </c>
      <c r="F30" s="93" t="str">
        <f>IF(Tabla!J30="","",Tabla!J30)</f>
        <v>TRANSACCIONES DEL DIA 01/03/2019SPYRAL - GESTION ADMINISTRATIVA</v>
      </c>
      <c r="G30" s="108">
        <f>IF(Tabla!K30="","",Tabla!K30)</f>
        <v>150</v>
      </c>
      <c r="H30" s="108">
        <f>IF(Tabla!L30="","",Tabla!L30)</f>
        <v>0</v>
      </c>
      <c r="J30">
        <f t="shared" si="13"/>
        <v>22</v>
      </c>
      <c r="K30" s="93">
        <f t="shared" si="14"/>
        <v>43468</v>
      </c>
      <c r="L30">
        <f t="shared" ca="1" si="1"/>
        <v>0</v>
      </c>
      <c r="M30" s="115">
        <f t="shared" ca="1" si="6"/>
        <v>2.1999999999999998E-8</v>
      </c>
      <c r="N30">
        <f t="shared" ca="1" si="2"/>
        <v>1.471E-6</v>
      </c>
      <c r="O30">
        <f t="shared" ca="1" si="3"/>
        <v>1471</v>
      </c>
      <c r="Q30">
        <f t="shared" ca="1" si="4"/>
        <v>43565</v>
      </c>
      <c r="R30" t="str">
        <f t="shared" ca="1" si="7"/>
        <v>CAJA</v>
      </c>
      <c r="S30" t="str">
        <f t="shared" ca="1" si="8"/>
        <v>PAGO NOMINA QUINCENA 1 ABRIL 2019</v>
      </c>
      <c r="T30" t="str">
        <f t="shared" ca="1" si="9"/>
        <v>TRANSACCIONES DEL DIA 04/10/2019 RECURSOS HUMANOS</v>
      </c>
      <c r="V30">
        <f t="shared" ca="1" si="10"/>
        <v>0</v>
      </c>
      <c r="W30">
        <f t="shared" ca="1" si="11"/>
        <v>0</v>
      </c>
    </row>
    <row r="31" spans="2:23" x14ac:dyDescent="0.25">
      <c r="B31" s="3">
        <f t="shared" si="12"/>
        <v>23</v>
      </c>
      <c r="C31" s="93">
        <f>IF(Tabla!G31="","",Tabla!G31)</f>
        <v>43468</v>
      </c>
      <c r="D31" s="93" t="str">
        <f>IF(Tabla!H31="","",Tabla!H31)</f>
        <v>CAJA</v>
      </c>
      <c r="E31" s="93" t="str">
        <f>IF(Tabla!I31="","",Tabla!I31)</f>
        <v>ALIMENTACION DE EMPLEADOS CTA NUEVA</v>
      </c>
      <c r="F31" s="93" t="str">
        <f>IF(Tabla!J31="","",Tabla!J31)</f>
        <v>TRANSACCIONES DEL DIA 01/03/2019SPYRAL - GESTION ADMINISTRATIVA</v>
      </c>
      <c r="G31" s="108">
        <f>IF(Tabla!K31="","",Tabla!K31)</f>
        <v>56</v>
      </c>
      <c r="H31" s="108">
        <f>IF(Tabla!L31="","",Tabla!L31)</f>
        <v>0</v>
      </c>
      <c r="J31">
        <f t="shared" si="13"/>
        <v>23</v>
      </c>
      <c r="K31" s="93">
        <f t="shared" si="14"/>
        <v>43468</v>
      </c>
      <c r="L31">
        <f t="shared" ca="1" si="1"/>
        <v>0</v>
      </c>
      <c r="M31" s="115">
        <f t="shared" ca="1" si="6"/>
        <v>2.3000000000000001E-8</v>
      </c>
      <c r="N31">
        <f t="shared" ca="1" si="2"/>
        <v>1.4699999999999999E-6</v>
      </c>
      <c r="O31">
        <f t="shared" ca="1" si="3"/>
        <v>1470</v>
      </c>
      <c r="Q31">
        <f t="shared" ca="1" si="4"/>
        <v>43565</v>
      </c>
      <c r="R31" t="str">
        <f t="shared" ca="1" si="7"/>
        <v>CAJA</v>
      </c>
      <c r="S31" t="str">
        <f t="shared" ca="1" si="8"/>
        <v>PAGO NOMINA QUINCENA 1 ABRIL 2019</v>
      </c>
      <c r="T31" t="str">
        <f t="shared" ca="1" si="9"/>
        <v>TRANSACCIONES DEL DIA 04/10/2019 RECURSOS HUMANOS</v>
      </c>
      <c r="V31">
        <f t="shared" ca="1" si="10"/>
        <v>0</v>
      </c>
      <c r="W31">
        <f t="shared" ca="1" si="11"/>
        <v>0</v>
      </c>
    </row>
    <row r="32" spans="2:23" x14ac:dyDescent="0.25">
      <c r="B32" s="3">
        <f t="shared" si="12"/>
        <v>24</v>
      </c>
      <c r="C32" s="93">
        <f>IF(Tabla!G32="","",Tabla!G32)</f>
        <v>43468</v>
      </c>
      <c r="D32" s="93" t="str">
        <f>IF(Tabla!H32="","",Tabla!H32)</f>
        <v>CAJA</v>
      </c>
      <c r="E32" s="93" t="str">
        <f>IF(Tabla!I32="","",Tabla!I32)</f>
        <v>ALIMENTACION DE EMPLEADOS CTA NUEVA</v>
      </c>
      <c r="F32" s="93" t="str">
        <f>IF(Tabla!J32="","",Tabla!J32)</f>
        <v>TRANSACCIONES DEL DIA 01/03/2019SPYRAL - GESTION ADMINISTRATIVA</v>
      </c>
      <c r="G32" s="108">
        <f>IF(Tabla!K32="","",Tabla!K32)</f>
        <v>24</v>
      </c>
      <c r="H32" s="108">
        <f>IF(Tabla!L32="","",Tabla!L32)</f>
        <v>0</v>
      </c>
      <c r="J32">
        <f t="shared" si="13"/>
        <v>24</v>
      </c>
      <c r="K32" s="93">
        <f t="shared" si="14"/>
        <v>43468</v>
      </c>
      <c r="L32">
        <f t="shared" ca="1" si="1"/>
        <v>0</v>
      </c>
      <c r="M32" s="115">
        <f t="shared" ca="1" si="6"/>
        <v>2.4E-8</v>
      </c>
      <c r="N32">
        <f t="shared" ca="1" si="2"/>
        <v>1.469E-6</v>
      </c>
      <c r="O32">
        <f t="shared" ca="1" si="3"/>
        <v>1469</v>
      </c>
      <c r="Q32">
        <f t="shared" ca="1" si="4"/>
        <v>43565</v>
      </c>
      <c r="R32" t="str">
        <f t="shared" ca="1" si="7"/>
        <v>CAJA</v>
      </c>
      <c r="S32" t="str">
        <f t="shared" ca="1" si="8"/>
        <v>PAGO NOMINA QUINCENA 1 ABRIL 2019</v>
      </c>
      <c r="T32" t="str">
        <f t="shared" ca="1" si="9"/>
        <v>TRANSACCIONES DEL DIA 04/10/2019 RECURSOS HUMANOS</v>
      </c>
      <c r="V32">
        <f t="shared" ca="1" si="10"/>
        <v>0</v>
      </c>
      <c r="W32">
        <f t="shared" ca="1" si="11"/>
        <v>0</v>
      </c>
    </row>
    <row r="33" spans="2:23" x14ac:dyDescent="0.25">
      <c r="B33" s="3">
        <f t="shared" si="12"/>
        <v>25</v>
      </c>
      <c r="C33" s="93">
        <f>IF(Tabla!G33="","",Tabla!G33)</f>
        <v>43468</v>
      </c>
      <c r="D33" s="93" t="str">
        <f>IF(Tabla!H33="","",Tabla!H33)</f>
        <v>CAJA</v>
      </c>
      <c r="E33" s="93" t="str">
        <f>IF(Tabla!I33="","",Tabla!I33)</f>
        <v>ALIMENTACION DE EMPLEADOS CTA NUEVA</v>
      </c>
      <c r="F33" s="93" t="str">
        <f>IF(Tabla!J33="","",Tabla!J33)</f>
        <v>TRANSACCIONES DEL DIA 01/03/2019SPYRAL - GESTION ADMINISTRATIVA</v>
      </c>
      <c r="G33" s="108">
        <f>IF(Tabla!K33="","",Tabla!K33)</f>
        <v>8</v>
      </c>
      <c r="H33" s="108">
        <f>IF(Tabla!L33="","",Tabla!L33)</f>
        <v>0</v>
      </c>
      <c r="J33">
        <f t="shared" si="13"/>
        <v>25</v>
      </c>
      <c r="K33" s="93">
        <f t="shared" si="14"/>
        <v>43468</v>
      </c>
      <c r="L33">
        <f t="shared" ca="1" si="1"/>
        <v>0</v>
      </c>
      <c r="M33" s="115">
        <f t="shared" ca="1" si="6"/>
        <v>2.4999999999999999E-8</v>
      </c>
      <c r="N33">
        <f t="shared" ca="1" si="2"/>
        <v>1.468E-6</v>
      </c>
      <c r="O33">
        <f t="shared" ca="1" si="3"/>
        <v>1468</v>
      </c>
      <c r="Q33">
        <f t="shared" ca="1" si="4"/>
        <v>43565</v>
      </c>
      <c r="R33" t="str">
        <f t="shared" ca="1" si="7"/>
        <v>CAJA</v>
      </c>
      <c r="S33" t="str">
        <f t="shared" ca="1" si="8"/>
        <v>PAGO NOMINA QUINCENA 1 ABRIL 2019</v>
      </c>
      <c r="T33" t="str">
        <f t="shared" ca="1" si="9"/>
        <v>TRANSACCIONES DEL DIA 04/10/2019 RECURSOS HUMANOS</v>
      </c>
      <c r="V33">
        <f t="shared" ca="1" si="10"/>
        <v>0</v>
      </c>
      <c r="W33">
        <f t="shared" ca="1" si="11"/>
        <v>0</v>
      </c>
    </row>
    <row r="34" spans="2:23" x14ac:dyDescent="0.25">
      <c r="B34" s="3">
        <f t="shared" si="12"/>
        <v>26</v>
      </c>
      <c r="C34" s="93">
        <f>IF(Tabla!G34="","",Tabla!G34)</f>
        <v>43468</v>
      </c>
      <c r="D34" s="93" t="str">
        <f>IF(Tabla!H34="","",Tabla!H34)</f>
        <v>CAJA</v>
      </c>
      <c r="E34" s="93" t="str">
        <f>IF(Tabla!I34="","",Tabla!I34)</f>
        <v>VIATICOS</v>
      </c>
      <c r="F34" s="93" t="str">
        <f>IF(Tabla!J34="","",Tabla!J34)</f>
        <v>TRANSACCIONES DEL DIA 01/03/2019SPYRAL - GESTION ADMINISTRATIVA</v>
      </c>
      <c r="G34" s="108">
        <f>IF(Tabla!K34="","",Tabla!K34)</f>
        <v>139.19999999999999</v>
      </c>
      <c r="H34" s="108">
        <f>IF(Tabla!L34="","",Tabla!L34)</f>
        <v>0</v>
      </c>
      <c r="J34">
        <f t="shared" si="13"/>
        <v>26</v>
      </c>
      <c r="K34" s="93">
        <f t="shared" si="14"/>
        <v>43468</v>
      </c>
      <c r="L34">
        <f t="shared" ca="1" si="1"/>
        <v>0</v>
      </c>
      <c r="M34" s="115">
        <f t="shared" ca="1" si="6"/>
        <v>2.6000000000000001E-8</v>
      </c>
      <c r="N34">
        <f t="shared" ca="1" si="2"/>
        <v>1.4670000000000001E-6</v>
      </c>
      <c r="O34">
        <f t="shared" ca="1" si="3"/>
        <v>1467</v>
      </c>
      <c r="Q34">
        <f t="shared" ca="1" si="4"/>
        <v>43565</v>
      </c>
      <c r="R34" t="str">
        <f t="shared" ca="1" si="7"/>
        <v>CAJA</v>
      </c>
      <c r="S34" t="str">
        <f t="shared" ca="1" si="8"/>
        <v>PAGO NOMINA QUINCENA 1 ABRIL 2019</v>
      </c>
      <c r="T34" t="str">
        <f t="shared" ca="1" si="9"/>
        <v>TRANSACCIONES DEL DIA 04/10/2019 RECURSOS HUMANOS</v>
      </c>
      <c r="V34">
        <f t="shared" ca="1" si="10"/>
        <v>0</v>
      </c>
      <c r="W34">
        <f t="shared" ca="1" si="11"/>
        <v>0</v>
      </c>
    </row>
    <row r="35" spans="2:23" x14ac:dyDescent="0.25">
      <c r="B35" s="3">
        <f t="shared" si="12"/>
        <v>27</v>
      </c>
      <c r="C35" s="93">
        <f>IF(Tabla!G35="","",Tabla!G35)</f>
        <v>43468</v>
      </c>
      <c r="D35" s="93" t="str">
        <f>IF(Tabla!H35="","",Tabla!H35)</f>
        <v>BANCA COMERCIAL INTERIOR</v>
      </c>
      <c r="E35" s="93" t="str">
        <f>IF(Tabla!I35="","",Tabla!I35)</f>
        <v>NC ALIMENTACION DE EMPLEADOS NVA</v>
      </c>
      <c r="F35" s="93" t="str">
        <f>IF(Tabla!J35="","",Tabla!J35)</f>
        <v>TRANSACCIONES DEL DIA 01/03/2019SPYRAL - GESTION ADMINISTRATIVA</v>
      </c>
      <c r="G35" s="108">
        <f>IF(Tabla!K35="","",Tabla!K35)</f>
        <v>113.39</v>
      </c>
      <c r="H35" s="108">
        <f>IF(Tabla!L35="","",Tabla!L35)</f>
        <v>0</v>
      </c>
      <c r="J35">
        <f t="shared" si="13"/>
        <v>27</v>
      </c>
      <c r="K35" s="93">
        <f t="shared" si="14"/>
        <v>43468</v>
      </c>
      <c r="L35">
        <f t="shared" ca="1" si="1"/>
        <v>0</v>
      </c>
      <c r="M35" s="115">
        <f t="shared" ca="1" si="6"/>
        <v>2.7E-8</v>
      </c>
      <c r="N35">
        <f t="shared" ca="1" si="2"/>
        <v>1.466E-6</v>
      </c>
      <c r="O35">
        <f t="shared" ca="1" si="3"/>
        <v>1466</v>
      </c>
      <c r="Q35">
        <f t="shared" ca="1" si="4"/>
        <v>43565</v>
      </c>
      <c r="R35" t="str">
        <f t="shared" ca="1" si="7"/>
        <v>CAJA</v>
      </c>
      <c r="S35" t="str">
        <f t="shared" ca="1" si="8"/>
        <v>PAGO NOMINA QUINCENA 1 ABRIL 2019</v>
      </c>
      <c r="T35" t="str">
        <f t="shared" ca="1" si="9"/>
        <v>TRANSACCIONES DEL DIA 04/10/2019 RECURSOS HUMANOS</v>
      </c>
      <c r="V35">
        <f t="shared" ca="1" si="10"/>
        <v>0</v>
      </c>
      <c r="W35">
        <f t="shared" ca="1" si="11"/>
        <v>0</v>
      </c>
    </row>
    <row r="36" spans="2:23" x14ac:dyDescent="0.25">
      <c r="B36" s="3">
        <f t="shared" si="12"/>
        <v>28</v>
      </c>
      <c r="C36" s="93">
        <f>IF(Tabla!G36="","",Tabla!G36)</f>
        <v>43468</v>
      </c>
      <c r="D36" s="93" t="str">
        <f>IF(Tabla!H36="","",Tabla!H36)</f>
        <v>ATM</v>
      </c>
      <c r="E36" s="93" t="str">
        <f>IF(Tabla!I36="","",Tabla!I36)</f>
        <v>VIATICOS</v>
      </c>
      <c r="F36" s="93" t="str">
        <f>IF(Tabla!J36="","",Tabla!J36)</f>
        <v>TRANSACCIONES DEL DIA 01/03/2019SPYRAL - GESTION ADMINISTRATIVA</v>
      </c>
      <c r="G36" s="108">
        <f>IF(Tabla!K36="","",Tabla!K36)</f>
        <v>10</v>
      </c>
      <c r="H36" s="108">
        <f>IF(Tabla!L36="","",Tabla!L36)</f>
        <v>0</v>
      </c>
      <c r="J36">
        <f t="shared" si="13"/>
        <v>28</v>
      </c>
      <c r="K36" s="93">
        <f t="shared" si="14"/>
        <v>43468</v>
      </c>
      <c r="L36">
        <f t="shared" ca="1" si="1"/>
        <v>0</v>
      </c>
      <c r="M36" s="115">
        <f t="shared" ca="1" si="6"/>
        <v>2.7999999999999999E-8</v>
      </c>
      <c r="N36">
        <f t="shared" ca="1" si="2"/>
        <v>1.4649999999999999E-6</v>
      </c>
      <c r="O36">
        <f t="shared" ca="1" si="3"/>
        <v>1465</v>
      </c>
      <c r="Q36">
        <f t="shared" ca="1" si="4"/>
        <v>43565</v>
      </c>
      <c r="R36" t="str">
        <f t="shared" ca="1" si="7"/>
        <v>CAJA</v>
      </c>
      <c r="S36" t="str">
        <f t="shared" ca="1" si="8"/>
        <v>PAGO NOMINA QUINCENA 1 ABRIL 2019</v>
      </c>
      <c r="T36" t="str">
        <f t="shared" ca="1" si="9"/>
        <v>TRANSACCIONES DEL DIA 04/10/2019 RECURSOS HUMANOS</v>
      </c>
      <c r="V36">
        <f t="shared" ca="1" si="10"/>
        <v>0</v>
      </c>
      <c r="W36">
        <f t="shared" ca="1" si="11"/>
        <v>0</v>
      </c>
    </row>
    <row r="37" spans="2:23" x14ac:dyDescent="0.25">
      <c r="B37" s="3">
        <f t="shared" si="12"/>
        <v>29</v>
      </c>
      <c r="C37" s="93">
        <f>IF(Tabla!G37="","",Tabla!G37)</f>
        <v>43468</v>
      </c>
      <c r="D37" s="93" t="str">
        <f>IF(Tabla!H37="","",Tabla!H37)</f>
        <v>ADMINISTRACION DE SUCURSALES</v>
      </c>
      <c r="E37" s="93" t="str">
        <f>IF(Tabla!I37="","",Tabla!I37)</f>
        <v>ALIMENTACION DE EMPLEADOS CTA NUEVA</v>
      </c>
      <c r="F37" s="93" t="str">
        <f>IF(Tabla!J37="","",Tabla!J37)</f>
        <v>TRANSACCIONES DEL DIA 01/03/2019SPYRAL - GESTION ADMINISTRATIVA</v>
      </c>
      <c r="G37" s="108">
        <f>IF(Tabla!K37="","",Tabla!K37)</f>
        <v>8</v>
      </c>
      <c r="H37" s="108">
        <f>IF(Tabla!L37="","",Tabla!L37)</f>
        <v>0</v>
      </c>
      <c r="J37">
        <f t="shared" si="13"/>
        <v>29</v>
      </c>
      <c r="K37" s="93">
        <f t="shared" si="14"/>
        <v>43468</v>
      </c>
      <c r="L37">
        <f t="shared" ca="1" si="1"/>
        <v>0</v>
      </c>
      <c r="M37" s="115">
        <f t="shared" ca="1" si="6"/>
        <v>2.9000000000000002E-8</v>
      </c>
      <c r="N37">
        <f t="shared" ca="1" si="2"/>
        <v>1.4640000000000001E-6</v>
      </c>
      <c r="O37">
        <f t="shared" ca="1" si="3"/>
        <v>1464</v>
      </c>
      <c r="Q37">
        <f t="shared" ca="1" si="4"/>
        <v>43565</v>
      </c>
      <c r="R37" t="str">
        <f t="shared" ca="1" si="7"/>
        <v>CAJA</v>
      </c>
      <c r="S37" t="str">
        <f t="shared" ca="1" si="8"/>
        <v>PAGO NOMINA QUINCENA 1 ABRIL 2019</v>
      </c>
      <c r="T37" t="str">
        <f t="shared" ca="1" si="9"/>
        <v>TRANSACCIONES DEL DIA 04/10/2019 RECURSOS HUMANOS</v>
      </c>
      <c r="V37">
        <f t="shared" ca="1" si="10"/>
        <v>0</v>
      </c>
      <c r="W37">
        <f t="shared" ca="1" si="11"/>
        <v>0</v>
      </c>
    </row>
    <row r="38" spans="2:23" x14ac:dyDescent="0.25">
      <c r="B38" s="3">
        <f t="shared" si="12"/>
        <v>30</v>
      </c>
      <c r="C38" s="93">
        <f>IF(Tabla!G38="","",Tabla!G38)</f>
        <v>43468</v>
      </c>
      <c r="D38" s="93" t="str">
        <f>IF(Tabla!H38="","",Tabla!H38)</f>
        <v>ADMINISTRACION DE SUCURSALES</v>
      </c>
      <c r="E38" s="93" t="str">
        <f>IF(Tabla!I38="","",Tabla!I38)</f>
        <v>NC  RECONOCIMIENTOS</v>
      </c>
      <c r="F38" s="93" t="str">
        <f>IF(Tabla!J38="","",Tabla!J38)</f>
        <v>TRANSACCIONES DEL DIA 01/03/2019SPYRAL - GESTION ADMINISTRATIVA</v>
      </c>
      <c r="G38" s="108">
        <f>IF(Tabla!K38="","",Tabla!K38)</f>
        <v>52.99</v>
      </c>
      <c r="H38" s="108">
        <f>IF(Tabla!L38="","",Tabla!L38)</f>
        <v>0</v>
      </c>
      <c r="J38">
        <f t="shared" si="13"/>
        <v>30</v>
      </c>
      <c r="K38" s="93">
        <f t="shared" si="14"/>
        <v>43468</v>
      </c>
      <c r="L38">
        <f t="shared" ca="1" si="1"/>
        <v>0</v>
      </c>
      <c r="M38" s="115">
        <f t="shared" ca="1" si="6"/>
        <v>2.9999999999999997E-8</v>
      </c>
      <c r="N38">
        <f t="shared" ca="1" si="2"/>
        <v>1.463E-6</v>
      </c>
      <c r="O38">
        <f t="shared" ca="1" si="3"/>
        <v>1463</v>
      </c>
      <c r="Q38">
        <f t="shared" ca="1" si="4"/>
        <v>43565</v>
      </c>
      <c r="R38" t="str">
        <f t="shared" ca="1" si="7"/>
        <v>CAJA</v>
      </c>
      <c r="S38" t="str">
        <f t="shared" ca="1" si="8"/>
        <v>PAGO NOMINA QUINCENA 1 ABRIL 2019</v>
      </c>
      <c r="T38" t="str">
        <f t="shared" ca="1" si="9"/>
        <v>TRANSACCIONES DEL DIA 04/10/2019 RECURSOS HUMANOS</v>
      </c>
      <c r="V38">
        <f t="shared" ca="1" si="10"/>
        <v>0</v>
      </c>
      <c r="W38">
        <f t="shared" ca="1" si="11"/>
        <v>0</v>
      </c>
    </row>
    <row r="39" spans="2:23" x14ac:dyDescent="0.25">
      <c r="B39" s="3">
        <f t="shared" si="12"/>
        <v>31</v>
      </c>
      <c r="C39" s="93">
        <f>IF(Tabla!G39="","",Tabla!G39)</f>
        <v>43468</v>
      </c>
      <c r="D39" s="93" t="str">
        <f>IF(Tabla!H39="","",Tabla!H39)</f>
        <v>ADMINISTRACION DE SUCURSALES</v>
      </c>
      <c r="E39" s="93" t="str">
        <f>IF(Tabla!I39="","",Tabla!I39)</f>
        <v>NC  RECONOCIMIENTOS</v>
      </c>
      <c r="F39" s="93" t="str">
        <f>IF(Tabla!J39="","",Tabla!J39)</f>
        <v>TRANSACCIONES DEL DIA 01/03/2019SPYRAL - GESTION ADMINISTRATIVA</v>
      </c>
      <c r="G39" s="108">
        <f>IF(Tabla!K39="","",Tabla!K39)</f>
        <v>45</v>
      </c>
      <c r="H39" s="108">
        <f>IF(Tabla!L39="","",Tabla!L39)</f>
        <v>0</v>
      </c>
      <c r="J39">
        <f t="shared" si="13"/>
        <v>31</v>
      </c>
      <c r="K39" s="93">
        <f t="shared" si="14"/>
        <v>43468</v>
      </c>
      <c r="L39">
        <f t="shared" ca="1" si="1"/>
        <v>0</v>
      </c>
      <c r="M39" s="115">
        <f t="shared" ca="1" si="6"/>
        <v>3.1E-8</v>
      </c>
      <c r="N39">
        <f t="shared" ca="1" si="2"/>
        <v>1.4619999999999999E-6</v>
      </c>
      <c r="O39">
        <f t="shared" ca="1" si="3"/>
        <v>1462</v>
      </c>
      <c r="Q39">
        <f t="shared" ca="1" si="4"/>
        <v>43565</v>
      </c>
      <c r="R39" t="str">
        <f t="shared" ca="1" si="7"/>
        <v>CAJA</v>
      </c>
      <c r="S39" t="str">
        <f t="shared" ca="1" si="8"/>
        <v>PAGO NOMINA QUINCENA 1 ABRIL 2019</v>
      </c>
      <c r="T39" t="str">
        <f t="shared" ca="1" si="9"/>
        <v>TRANSACCIONES DEL DIA 04/10/2019 RECURSOS HUMANOS</v>
      </c>
      <c r="V39">
        <f t="shared" ca="1" si="10"/>
        <v>0</v>
      </c>
      <c r="W39">
        <f t="shared" ca="1" si="11"/>
        <v>0</v>
      </c>
    </row>
    <row r="40" spans="2:23" x14ac:dyDescent="0.25">
      <c r="B40" s="3">
        <f t="shared" si="12"/>
        <v>32</v>
      </c>
      <c r="C40" s="93">
        <f>IF(Tabla!G40="","",Tabla!G40)</f>
        <v>43468</v>
      </c>
      <c r="D40" s="93" t="str">
        <f>IF(Tabla!H40="","",Tabla!H40)</f>
        <v>ADMINISTRACION DE SUCURSALES</v>
      </c>
      <c r="E40" s="93" t="str">
        <f>IF(Tabla!I40="","",Tabla!I40)</f>
        <v>NC  RECONOCIMIENTOS</v>
      </c>
      <c r="F40" s="93" t="str">
        <f>IF(Tabla!J40="","",Tabla!J40)</f>
        <v>TRANSACCIONES DEL DIA 01/03/2019SPYRAL - GESTION ADMINISTRATIVA</v>
      </c>
      <c r="G40" s="108">
        <f>IF(Tabla!K40="","",Tabla!K40)</f>
        <v>17.11</v>
      </c>
      <c r="H40" s="108">
        <f>IF(Tabla!L40="","",Tabla!L40)</f>
        <v>0</v>
      </c>
      <c r="J40">
        <f t="shared" si="13"/>
        <v>32</v>
      </c>
      <c r="K40" s="93">
        <f t="shared" si="14"/>
        <v>43468</v>
      </c>
      <c r="L40">
        <f t="shared" ca="1" si="1"/>
        <v>0</v>
      </c>
      <c r="M40" s="115">
        <f t="shared" ca="1" si="6"/>
        <v>3.2000000000000002E-8</v>
      </c>
      <c r="N40">
        <f t="shared" ca="1" si="2"/>
        <v>1.4610000000000001E-6</v>
      </c>
      <c r="O40">
        <f t="shared" ca="1" si="3"/>
        <v>1461</v>
      </c>
      <c r="Q40">
        <f t="shared" ca="1" si="4"/>
        <v>43565</v>
      </c>
      <c r="R40" t="str">
        <f t="shared" ca="1" si="7"/>
        <v>CAJA</v>
      </c>
      <c r="S40" t="str">
        <f t="shared" ca="1" si="8"/>
        <v>PAGO NOMINA QUINCENA 1 ABRIL 2019</v>
      </c>
      <c r="T40" t="str">
        <f t="shared" ca="1" si="9"/>
        <v>TRANSACCIONES DEL DIA 04/10/2019 RECURSOS HUMANOS</v>
      </c>
      <c r="V40">
        <f t="shared" ca="1" si="10"/>
        <v>0</v>
      </c>
      <c r="W40">
        <f t="shared" ca="1" si="11"/>
        <v>0</v>
      </c>
    </row>
    <row r="41" spans="2:23" x14ac:dyDescent="0.25">
      <c r="B41" s="3">
        <f t="shared" si="12"/>
        <v>33</v>
      </c>
      <c r="C41" s="93">
        <f>IF(Tabla!G41="","",Tabla!G41)</f>
        <v>43468</v>
      </c>
      <c r="D41" s="93" t="str">
        <f>IF(Tabla!H41="","",Tabla!H41)</f>
        <v>ADMINISTRACION DE SUCURSALES</v>
      </c>
      <c r="E41" s="93" t="str">
        <f>IF(Tabla!I41="","",Tabla!I41)</f>
        <v>NC ALIMENTACION DE EMPLEADOS NVA</v>
      </c>
      <c r="F41" s="93" t="str">
        <f>IF(Tabla!J41="","",Tabla!J41)</f>
        <v>TRANSACCIONES DEL DIA 01/03/2019SPYRAL - GESTION ADMINISTRATIVA</v>
      </c>
      <c r="G41" s="108">
        <f>IF(Tabla!K41="","",Tabla!K41)</f>
        <v>115.45</v>
      </c>
      <c r="H41" s="108">
        <f>IF(Tabla!L41="","",Tabla!L41)</f>
        <v>0</v>
      </c>
      <c r="J41">
        <f t="shared" si="13"/>
        <v>33</v>
      </c>
      <c r="K41" s="93">
        <f t="shared" si="14"/>
        <v>43468</v>
      </c>
      <c r="L41">
        <f t="shared" ca="1" si="1"/>
        <v>0</v>
      </c>
      <c r="M41" s="115">
        <f t="shared" ca="1" si="6"/>
        <v>3.2999999999999998E-8</v>
      </c>
      <c r="N41">
        <f t="shared" ca="1" si="2"/>
        <v>1.46E-6</v>
      </c>
      <c r="O41">
        <f t="shared" ca="1" si="3"/>
        <v>1460</v>
      </c>
      <c r="Q41">
        <f t="shared" ca="1" si="4"/>
        <v>43565</v>
      </c>
      <c r="R41" t="str">
        <f t="shared" ca="1" si="7"/>
        <v>CAJA</v>
      </c>
      <c r="S41" t="str">
        <f t="shared" ca="1" si="8"/>
        <v>PAGO NOMINA QUINCENA 1 ABRIL 2019</v>
      </c>
      <c r="T41" t="str">
        <f t="shared" ca="1" si="9"/>
        <v>TRANSACCIONES DEL DIA 04/10/2019 RECURSOS HUMANOS</v>
      </c>
      <c r="V41">
        <f t="shared" ca="1" si="10"/>
        <v>0</v>
      </c>
      <c r="W41">
        <f t="shared" ca="1" si="11"/>
        <v>0</v>
      </c>
    </row>
    <row r="42" spans="2:23" x14ac:dyDescent="0.25">
      <c r="B42" s="3">
        <f t="shared" si="12"/>
        <v>34</v>
      </c>
      <c r="C42" s="93">
        <f>IF(Tabla!G42="","",Tabla!G42)</f>
        <v>43468</v>
      </c>
      <c r="D42" s="93" t="str">
        <f>IF(Tabla!H42="","",Tabla!H42)</f>
        <v>ADMINISTRACION DE SUCURSALES</v>
      </c>
      <c r="E42" s="93" t="str">
        <f>IF(Tabla!I42="","",Tabla!I42)</f>
        <v>NC ALIMENTACION DE EMPLEADOS NVA</v>
      </c>
      <c r="F42" s="93" t="str">
        <f>IF(Tabla!J42="","",Tabla!J42)</f>
        <v>TRANSACCIONES DEL DIA 01/03/2019SPYRAL - GESTION ADMINISTRATIVA</v>
      </c>
      <c r="G42" s="108">
        <f>IF(Tabla!K42="","",Tabla!K42)</f>
        <v>45.02</v>
      </c>
      <c r="H42" s="108">
        <f>IF(Tabla!L42="","",Tabla!L42)</f>
        <v>0</v>
      </c>
      <c r="J42">
        <f t="shared" si="13"/>
        <v>34</v>
      </c>
      <c r="K42" s="93">
        <f t="shared" si="14"/>
        <v>43468</v>
      </c>
      <c r="L42">
        <f t="shared" ca="1" si="1"/>
        <v>0</v>
      </c>
      <c r="M42" s="115">
        <f t="shared" ca="1" si="6"/>
        <v>3.4E-8</v>
      </c>
      <c r="N42">
        <f t="shared" ca="1" si="2"/>
        <v>1.4589999999999999E-6</v>
      </c>
      <c r="O42">
        <f t="shared" ca="1" si="3"/>
        <v>1459</v>
      </c>
      <c r="Q42">
        <f t="shared" ca="1" si="4"/>
        <v>43565</v>
      </c>
      <c r="R42" t="str">
        <f t="shared" ca="1" si="7"/>
        <v>CAJA</v>
      </c>
      <c r="S42" t="str">
        <f t="shared" ca="1" si="8"/>
        <v>PAGO NOMINA QUINCENA 1 ABRIL 2019</v>
      </c>
      <c r="T42" t="str">
        <f t="shared" ca="1" si="9"/>
        <v>TRANSACCIONES DEL DIA 04/10/2019 RECURSOS HUMANOS</v>
      </c>
      <c r="V42">
        <f t="shared" ca="1" si="10"/>
        <v>0</v>
      </c>
      <c r="W42">
        <f t="shared" ca="1" si="11"/>
        <v>0</v>
      </c>
    </row>
    <row r="43" spans="2:23" x14ac:dyDescent="0.25">
      <c r="B43" s="3">
        <f t="shared" si="12"/>
        <v>35</v>
      </c>
      <c r="C43" s="93">
        <f>IF(Tabla!G43="","",Tabla!G43)</f>
        <v>43468</v>
      </c>
      <c r="D43" s="93" t="str">
        <f>IF(Tabla!H43="","",Tabla!H43)</f>
        <v>ADMINISTRACION DE SUCURSALES</v>
      </c>
      <c r="E43" s="93" t="str">
        <f>IF(Tabla!I43="","",Tabla!I43)</f>
        <v>OTROS EGRESOS 18</v>
      </c>
      <c r="F43" s="93" t="str">
        <f>IF(Tabla!J43="","",Tabla!J43)</f>
        <v>OTROS EGRESOS 1.P.O (OR:39/DES:39 TRN:86 PERF:300086 CAU: 18</v>
      </c>
      <c r="G43" s="108">
        <f>IF(Tabla!K43="","",Tabla!K43)</f>
        <v>15</v>
      </c>
      <c r="H43" s="108">
        <f>IF(Tabla!L43="","",Tabla!L43)</f>
        <v>0</v>
      </c>
      <c r="J43">
        <f t="shared" si="13"/>
        <v>35</v>
      </c>
      <c r="K43" s="93">
        <f t="shared" si="14"/>
        <v>43468</v>
      </c>
      <c r="L43">
        <f t="shared" ca="1" si="1"/>
        <v>0</v>
      </c>
      <c r="M43" s="115">
        <f t="shared" ca="1" si="6"/>
        <v>3.5000000000000002E-8</v>
      </c>
      <c r="N43">
        <f t="shared" ca="1" si="2"/>
        <v>1.4580000000000001E-6</v>
      </c>
      <c r="O43">
        <f t="shared" ca="1" si="3"/>
        <v>1458</v>
      </c>
      <c r="Q43">
        <f t="shared" ca="1" si="4"/>
        <v>43565</v>
      </c>
      <c r="R43" t="str">
        <f t="shared" ca="1" si="7"/>
        <v>CAJA</v>
      </c>
      <c r="S43" t="str">
        <f t="shared" ca="1" si="8"/>
        <v>PAGO NOMINA QUINCENA 1 ABRIL 2019</v>
      </c>
      <c r="T43" t="str">
        <f t="shared" ca="1" si="9"/>
        <v>TRANSACCIONES DEL DIA 04/10/2019 RECURSOS HUMANOS</v>
      </c>
      <c r="V43">
        <f t="shared" ca="1" si="10"/>
        <v>0</v>
      </c>
      <c r="W43">
        <f t="shared" ca="1" si="11"/>
        <v>0</v>
      </c>
    </row>
    <row r="44" spans="2:23" x14ac:dyDescent="0.25">
      <c r="B44" s="3">
        <f t="shared" si="12"/>
        <v>36</v>
      </c>
      <c r="C44" s="93">
        <f>IF(Tabla!G44="","",Tabla!G44)</f>
        <v>43468</v>
      </c>
      <c r="D44" s="93" t="str">
        <f>IF(Tabla!H44="","",Tabla!H44)</f>
        <v>ADMINISTRACION DE SUCURSALES</v>
      </c>
      <c r="E44" s="93" t="str">
        <f>IF(Tabla!I44="","",Tabla!I44)</f>
        <v>OTROS EGRESOS 18</v>
      </c>
      <c r="F44" s="93" t="str">
        <f>IF(Tabla!J44="","",Tabla!J44)</f>
        <v>OTROS EGRESOS 1.P.O (OR:22/DES:22 TRN:86 PERF:300086 CAU: 18</v>
      </c>
      <c r="G44" s="108">
        <f>IF(Tabla!K44="","",Tabla!K44)</f>
        <v>14</v>
      </c>
      <c r="H44" s="108">
        <f>IF(Tabla!L44="","",Tabla!L44)</f>
        <v>0</v>
      </c>
      <c r="J44">
        <f t="shared" si="13"/>
        <v>36</v>
      </c>
      <c r="K44" s="93">
        <f t="shared" si="14"/>
        <v>43468</v>
      </c>
      <c r="L44">
        <f t="shared" ca="1" si="1"/>
        <v>0</v>
      </c>
      <c r="M44" s="115">
        <f t="shared" ca="1" si="6"/>
        <v>3.5999999999999998E-8</v>
      </c>
      <c r="N44">
        <f t="shared" ca="1" si="2"/>
        <v>1.457E-6</v>
      </c>
      <c r="O44">
        <f t="shared" ca="1" si="3"/>
        <v>1457</v>
      </c>
      <c r="Q44">
        <f t="shared" ca="1" si="4"/>
        <v>43565</v>
      </c>
      <c r="R44" t="str">
        <f t="shared" ca="1" si="7"/>
        <v>CAJA</v>
      </c>
      <c r="S44" t="str">
        <f t="shared" ca="1" si="8"/>
        <v>ALIMENTACION DE EMPLEADOS CTA NUEVA</v>
      </c>
      <c r="T44" t="str">
        <f t="shared" ca="1" si="9"/>
        <v>TRANSACCIONES DEL DIA 04/10/2019SPYRAL - GESTION ADMINISTRATIVA</v>
      </c>
      <c r="V44">
        <f t="shared" ca="1" si="10"/>
        <v>0</v>
      </c>
      <c r="W44">
        <f t="shared" ca="1" si="11"/>
        <v>0</v>
      </c>
    </row>
    <row r="45" spans="2:23" x14ac:dyDescent="0.25">
      <c r="B45" s="3">
        <f t="shared" si="12"/>
        <v>37</v>
      </c>
      <c r="C45" s="93">
        <f>IF(Tabla!G45="","",Tabla!G45)</f>
        <v>43469</v>
      </c>
      <c r="D45" s="93" t="str">
        <f>IF(Tabla!H45="","",Tabla!H45)</f>
        <v>SERVICIOS PERSONALES</v>
      </c>
      <c r="E45" s="93" t="str">
        <f>IF(Tabla!I45="","",Tabla!I45)</f>
        <v>ALIMENTACION DE EMPLEADOS CTA NUEVA</v>
      </c>
      <c r="F45" s="93" t="str">
        <f>IF(Tabla!J45="","",Tabla!J45)</f>
        <v>TRANSACCIONES DEL DIA 01/04/2019SPYRAL - GESTION ADMINISTRATIVA</v>
      </c>
      <c r="G45" s="108">
        <f>IF(Tabla!K45="","",Tabla!K45)</f>
        <v>8</v>
      </c>
      <c r="H45" s="108">
        <f>IF(Tabla!L45="","",Tabla!L45)</f>
        <v>0</v>
      </c>
      <c r="J45">
        <f t="shared" si="13"/>
        <v>37</v>
      </c>
      <c r="K45" s="93">
        <f t="shared" si="14"/>
        <v>43469</v>
      </c>
      <c r="L45">
        <f t="shared" ca="1" si="1"/>
        <v>0</v>
      </c>
      <c r="M45" s="115">
        <f t="shared" ca="1" si="6"/>
        <v>3.7E-8</v>
      </c>
      <c r="N45">
        <f t="shared" ca="1" si="2"/>
        <v>1.4559999999999999E-6</v>
      </c>
      <c r="O45">
        <f t="shared" ca="1" si="3"/>
        <v>1456</v>
      </c>
      <c r="Q45">
        <f t="shared" ca="1" si="4"/>
        <v>43565</v>
      </c>
      <c r="R45" t="str">
        <f t="shared" ca="1" si="7"/>
        <v>CANALES ALTERNOS</v>
      </c>
      <c r="S45" t="str">
        <f t="shared" ca="1" si="8"/>
        <v>PAGO NOMINA QUINCENA 1 ABRIL 2019</v>
      </c>
      <c r="T45" t="str">
        <f t="shared" ca="1" si="9"/>
        <v>TRANSACCIONES DEL DIA 04/10/2019 RECURSOS HUMANOS</v>
      </c>
      <c r="V45">
        <f t="shared" ca="1" si="10"/>
        <v>0</v>
      </c>
      <c r="W45">
        <f t="shared" ca="1" si="11"/>
        <v>0</v>
      </c>
    </row>
    <row r="46" spans="2:23" x14ac:dyDescent="0.25">
      <c r="B46" s="3">
        <f t="shared" si="12"/>
        <v>38</v>
      </c>
      <c r="C46" s="93">
        <f>IF(Tabla!G46="","",Tabla!G46)</f>
        <v>43469</v>
      </c>
      <c r="D46" s="93" t="str">
        <f>IF(Tabla!H46="","",Tabla!H46)</f>
        <v>IMAGEN CORPORATIVA</v>
      </c>
      <c r="E46" s="93" t="str">
        <f>IF(Tabla!I46="","",Tabla!I46)</f>
        <v>GASTOS NO DEDUCIBLES</v>
      </c>
      <c r="F46" s="93" t="str">
        <f>IF(Tabla!J46="","",Tabla!J46)</f>
        <v>TRANSACCIONES DEL DIA 01/04/2019SPYRAL - GESTION ADMINISTRATIVA</v>
      </c>
      <c r="G46" s="108">
        <f>IF(Tabla!K46="","",Tabla!K46)</f>
        <v>297.89</v>
      </c>
      <c r="H46" s="108">
        <f>IF(Tabla!L46="","",Tabla!L46)</f>
        <v>0</v>
      </c>
      <c r="J46">
        <f t="shared" si="13"/>
        <v>38</v>
      </c>
      <c r="K46" s="93">
        <f t="shared" si="14"/>
        <v>43469</v>
      </c>
      <c r="L46">
        <f t="shared" ca="1" si="1"/>
        <v>0</v>
      </c>
      <c r="M46" s="115">
        <f t="shared" ca="1" si="6"/>
        <v>3.8000000000000003E-8</v>
      </c>
      <c r="N46">
        <f t="shared" ca="1" si="2"/>
        <v>1.455E-6</v>
      </c>
      <c r="O46">
        <f t="shared" ca="1" si="3"/>
        <v>1455</v>
      </c>
      <c r="Q46">
        <f t="shared" ca="1" si="4"/>
        <v>43565</v>
      </c>
      <c r="R46" t="str">
        <f t="shared" ca="1" si="7"/>
        <v>CANALES DE DISTRIBUCION</v>
      </c>
      <c r="S46" t="str">
        <f t="shared" ca="1" si="8"/>
        <v>PAGO NOMINA QUINCENA 1 ABRIL 2019</v>
      </c>
      <c r="T46" t="str">
        <f t="shared" ca="1" si="9"/>
        <v>TRANSACCIONES DEL DIA 04/10/2019 RECURSOS HUMANOS</v>
      </c>
      <c r="V46">
        <f t="shared" ca="1" si="10"/>
        <v>0</v>
      </c>
      <c r="W46">
        <f t="shared" ca="1" si="11"/>
        <v>0</v>
      </c>
    </row>
    <row r="47" spans="2:23" x14ac:dyDescent="0.25">
      <c r="B47" s="3">
        <f t="shared" si="12"/>
        <v>39</v>
      </c>
      <c r="C47" s="93">
        <f>IF(Tabla!G47="","",Tabla!G47)</f>
        <v>43469</v>
      </c>
      <c r="D47" s="93" t="str">
        <f>IF(Tabla!H47="","",Tabla!H47)</f>
        <v>GESTION HIPOTECARIA</v>
      </c>
      <c r="E47" s="93" t="str">
        <f>IF(Tabla!I47="","",Tabla!I47)</f>
        <v>VIATICOS</v>
      </c>
      <c r="F47" s="93" t="str">
        <f>IF(Tabla!J47="","",Tabla!J47)</f>
        <v>TRANSACCIONES DEL DIA 01/04/2019SPYRAL - GESTION ADMINISTRATIVA</v>
      </c>
      <c r="G47" s="108">
        <f>IF(Tabla!K47="","",Tabla!K47)</f>
        <v>24</v>
      </c>
      <c r="H47" s="108">
        <f>IF(Tabla!L47="","",Tabla!L47)</f>
        <v>0</v>
      </c>
      <c r="J47">
        <f t="shared" si="13"/>
        <v>39</v>
      </c>
      <c r="K47" s="93">
        <f t="shared" si="14"/>
        <v>43469</v>
      </c>
      <c r="L47">
        <f t="shared" ca="1" si="1"/>
        <v>0</v>
      </c>
      <c r="M47" s="115">
        <f t="shared" ca="1" si="6"/>
        <v>3.8999999999999998E-8</v>
      </c>
      <c r="N47">
        <f t="shared" ca="1" si="2"/>
        <v>1.454E-6</v>
      </c>
      <c r="O47">
        <f t="shared" ca="1" si="3"/>
        <v>1454</v>
      </c>
      <c r="Q47">
        <f t="shared" ca="1" si="4"/>
        <v>43565</v>
      </c>
      <c r="R47" t="str">
        <f t="shared" ca="1" si="7"/>
        <v>CENTRO DE TARJETAS</v>
      </c>
      <c r="S47" t="str">
        <f t="shared" ca="1" si="8"/>
        <v>PAGO NOMINA QUINCENA 1 ABRIL 2019</v>
      </c>
      <c r="T47" t="str">
        <f t="shared" ca="1" si="9"/>
        <v>TRANSACCIONES DEL DIA 04/10/2019 RECURSOS HUMANOS</v>
      </c>
      <c r="V47">
        <f t="shared" ca="1" si="10"/>
        <v>0</v>
      </c>
      <c r="W47">
        <f t="shared" ca="1" si="11"/>
        <v>0</v>
      </c>
    </row>
    <row r="48" spans="2:23" x14ac:dyDescent="0.25">
      <c r="B48" s="3">
        <f t="shared" si="12"/>
        <v>40</v>
      </c>
      <c r="C48" s="93">
        <f>IF(Tabla!G48="","",Tabla!G48)</f>
        <v>43469</v>
      </c>
      <c r="D48" s="93" t="str">
        <f>IF(Tabla!H48="","",Tabla!H48)</f>
        <v>FUERZAS DE VENTAS PANAMA</v>
      </c>
      <c r="E48" s="93" t="str">
        <f>IF(Tabla!I48="","",Tabla!I48)</f>
        <v>GASTOS NO DEDUCIBLES</v>
      </c>
      <c r="F48" s="93" t="str">
        <f>IF(Tabla!J48="","",Tabla!J48)</f>
        <v>TRANSACCIONES DEL DIA 01/04/2019SPYRAL - GESTION ADMINISTRATIVA</v>
      </c>
      <c r="G48" s="108">
        <f>IF(Tabla!K48="","",Tabla!K48)</f>
        <v>8.8000000000000007</v>
      </c>
      <c r="H48" s="108">
        <f>IF(Tabla!L48="","",Tabla!L48)</f>
        <v>0</v>
      </c>
      <c r="J48">
        <f t="shared" si="13"/>
        <v>40</v>
      </c>
      <c r="K48" s="93">
        <f t="shared" si="14"/>
        <v>43469</v>
      </c>
      <c r="L48">
        <f t="shared" ca="1" si="1"/>
        <v>0</v>
      </c>
      <c r="M48" s="115">
        <f t="shared" ca="1" si="6"/>
        <v>4.0000000000000001E-8</v>
      </c>
      <c r="N48">
        <f t="shared" ca="1" si="2"/>
        <v>1.4529999999999999E-6</v>
      </c>
      <c r="O48">
        <f t="shared" ca="1" si="3"/>
        <v>1453</v>
      </c>
      <c r="Q48">
        <f t="shared" ca="1" si="4"/>
        <v>43565</v>
      </c>
      <c r="R48" t="str">
        <f t="shared" ca="1" si="7"/>
        <v>FUERZA DE VENTAS AUTOS</v>
      </c>
      <c r="S48" t="str">
        <f t="shared" ca="1" si="8"/>
        <v>PAGO NOMINA QUINCENA 1 ABRIL 2019</v>
      </c>
      <c r="T48" t="str">
        <f t="shared" ca="1" si="9"/>
        <v>TRANSACCIONES DEL DIA 04/10/2019 RECURSOS HUMANOS</v>
      </c>
      <c r="V48">
        <f t="shared" ca="1" si="10"/>
        <v>0</v>
      </c>
      <c r="W48">
        <f t="shared" ca="1" si="11"/>
        <v>0</v>
      </c>
    </row>
    <row r="49" spans="2:23" x14ac:dyDescent="0.25">
      <c r="B49" s="3">
        <f t="shared" si="12"/>
        <v>41</v>
      </c>
      <c r="C49" s="93">
        <f>IF(Tabla!G49="","",Tabla!G49)</f>
        <v>43469</v>
      </c>
      <c r="D49" s="93" t="str">
        <f>IF(Tabla!H49="","",Tabla!H49)</f>
        <v>FUERZA DE VENTAS AUTOS</v>
      </c>
      <c r="E49" s="93" t="str">
        <f>IF(Tabla!I49="","",Tabla!I49)</f>
        <v>VIATICOS</v>
      </c>
      <c r="F49" s="93" t="str">
        <f>IF(Tabla!J49="","",Tabla!J49)</f>
        <v>TRANSACCIONES DEL DIA 01/04/2019SPYRAL - GESTION ADMINISTRATIVA</v>
      </c>
      <c r="G49" s="108">
        <f>IF(Tabla!K49="","",Tabla!K49)</f>
        <v>24</v>
      </c>
      <c r="H49" s="108">
        <f>IF(Tabla!L49="","",Tabla!L49)</f>
        <v>0</v>
      </c>
      <c r="J49">
        <f t="shared" si="13"/>
        <v>41</v>
      </c>
      <c r="K49" s="93">
        <f t="shared" si="14"/>
        <v>43469</v>
      </c>
      <c r="L49">
        <f t="shared" ca="1" si="1"/>
        <v>0</v>
      </c>
      <c r="M49" s="115">
        <f t="shared" ca="1" si="6"/>
        <v>4.1000000000000003E-8</v>
      </c>
      <c r="N49">
        <f t="shared" ca="1" si="2"/>
        <v>1.452E-6</v>
      </c>
      <c r="O49">
        <f t="shared" ca="1" si="3"/>
        <v>1452</v>
      </c>
      <c r="Q49">
        <f t="shared" ca="1" si="4"/>
        <v>43565</v>
      </c>
      <c r="R49" t="str">
        <f t="shared" ca="1" si="7"/>
        <v>FUERZAS DE VENTAS PANAMA</v>
      </c>
      <c r="S49" t="str">
        <f t="shared" ca="1" si="8"/>
        <v>PAGO NOMINA QUINCENA 1 ABRIL 2019</v>
      </c>
      <c r="T49" t="str">
        <f t="shared" ca="1" si="9"/>
        <v>TRANSACCIONES DEL DIA 04/10/2019 RECURSOS HUMANOS</v>
      </c>
      <c r="V49">
        <f t="shared" ca="1" si="10"/>
        <v>0</v>
      </c>
      <c r="W49">
        <f t="shared" ca="1" si="11"/>
        <v>0</v>
      </c>
    </row>
    <row r="50" spans="2:23" x14ac:dyDescent="0.25">
      <c r="B50" s="3">
        <f t="shared" si="12"/>
        <v>42</v>
      </c>
      <c r="C50" s="93">
        <f>IF(Tabla!G50="","",Tabla!G50)</f>
        <v>43469</v>
      </c>
      <c r="D50" s="93" t="str">
        <f>IF(Tabla!H50="","",Tabla!H50)</f>
        <v>CAJA</v>
      </c>
      <c r="E50" s="93" t="str">
        <f>IF(Tabla!I50="","",Tabla!I50)</f>
        <v>ALIMENTACION DE EMPLEADOS CTA NUEVA</v>
      </c>
      <c r="F50" s="93" t="str">
        <f>IF(Tabla!J50="","",Tabla!J50)</f>
        <v>TRANSACCIONES DEL DIA 01/04/2019SPYRAL - GESTION ADMINISTRATIVA</v>
      </c>
      <c r="G50" s="108">
        <f>IF(Tabla!K50="","",Tabla!K50)</f>
        <v>64</v>
      </c>
      <c r="H50" s="108">
        <f>IF(Tabla!L50="","",Tabla!L50)</f>
        <v>0</v>
      </c>
      <c r="J50">
        <f t="shared" si="13"/>
        <v>42</v>
      </c>
      <c r="K50" s="93">
        <f t="shared" si="14"/>
        <v>43469</v>
      </c>
      <c r="L50">
        <f t="shared" ca="1" si="1"/>
        <v>0</v>
      </c>
      <c r="M50" s="115">
        <f t="shared" ca="1" si="6"/>
        <v>4.1999999999999999E-8</v>
      </c>
      <c r="N50">
        <f t="shared" ca="1" si="2"/>
        <v>1.451E-6</v>
      </c>
      <c r="O50">
        <f t="shared" ca="1" si="3"/>
        <v>1451</v>
      </c>
      <c r="Q50">
        <f t="shared" ca="1" si="4"/>
        <v>43565</v>
      </c>
      <c r="R50" t="str">
        <f t="shared" ca="1" si="7"/>
        <v>FUERZAS DE VENTAS PANAMA</v>
      </c>
      <c r="S50" t="str">
        <f t="shared" ca="1" si="8"/>
        <v>ALIMENTACION DE EMPLEADOS CTA NUEVA</v>
      </c>
      <c r="T50" t="str">
        <f t="shared" ca="1" si="9"/>
        <v>TRANSACCIONES DEL DIA 04/10/2019SPYRAL - GESTION ADMINISTRATIVA</v>
      </c>
      <c r="V50">
        <f t="shared" ca="1" si="10"/>
        <v>0</v>
      </c>
      <c r="W50">
        <f t="shared" ca="1" si="11"/>
        <v>0</v>
      </c>
    </row>
    <row r="51" spans="2:23" x14ac:dyDescent="0.25">
      <c r="B51" s="3">
        <f t="shared" si="12"/>
        <v>43</v>
      </c>
      <c r="C51" s="93">
        <f>IF(Tabla!G51="","",Tabla!G51)</f>
        <v>43469</v>
      </c>
      <c r="D51" s="93" t="str">
        <f>IF(Tabla!H51="","",Tabla!H51)</f>
        <v>CAJA</v>
      </c>
      <c r="E51" s="93" t="str">
        <f>IF(Tabla!I51="","",Tabla!I51)</f>
        <v>ALIMENTACION DE EMPLEADOS CTA NUEVA</v>
      </c>
      <c r="F51" s="93" t="str">
        <f>IF(Tabla!J51="","",Tabla!J51)</f>
        <v>TRANSACCIONES DEL DIA 01/04/2019SPYRAL - GESTION ADMINISTRATIVA</v>
      </c>
      <c r="G51" s="108">
        <f>IF(Tabla!K51="","",Tabla!K51)</f>
        <v>32</v>
      </c>
      <c r="H51" s="108">
        <f>IF(Tabla!L51="","",Tabla!L51)</f>
        <v>0</v>
      </c>
      <c r="J51">
        <f t="shared" si="13"/>
        <v>43</v>
      </c>
      <c r="K51" s="93">
        <f t="shared" si="14"/>
        <v>43469</v>
      </c>
      <c r="L51">
        <f t="shared" ca="1" si="1"/>
        <v>0</v>
      </c>
      <c r="M51" s="115">
        <f t="shared" ca="1" si="6"/>
        <v>4.3000000000000001E-8</v>
      </c>
      <c r="N51">
        <f t="shared" ca="1" si="2"/>
        <v>1.4500000000000001E-6</v>
      </c>
      <c r="O51">
        <f t="shared" ca="1" si="3"/>
        <v>1450</v>
      </c>
      <c r="Q51">
        <f t="shared" ca="1" si="4"/>
        <v>43565</v>
      </c>
      <c r="R51" t="str">
        <f t="shared" ca="1" si="7"/>
        <v>HIPOTECAS</v>
      </c>
      <c r="S51" t="str">
        <f t="shared" ca="1" si="8"/>
        <v>ALIMENTACION DE EMPLEADOS CTA NUEVA</v>
      </c>
      <c r="T51" t="str">
        <f t="shared" ca="1" si="9"/>
        <v>TRANSACCIONES DEL DIA 04/10/2019SPYRAL - GESTION ADMINISTRATIVA</v>
      </c>
      <c r="V51">
        <f t="shared" ca="1" si="10"/>
        <v>0</v>
      </c>
      <c r="W51">
        <f t="shared" ca="1" si="11"/>
        <v>0</v>
      </c>
    </row>
    <row r="52" spans="2:23" x14ac:dyDescent="0.25">
      <c r="B52" s="3">
        <f t="shared" si="12"/>
        <v>44</v>
      </c>
      <c r="C52" s="93">
        <f>IF(Tabla!G52="","",Tabla!G52)</f>
        <v>43469</v>
      </c>
      <c r="D52" s="93" t="str">
        <f>IF(Tabla!H52="","",Tabla!H52)</f>
        <v>CAJA</v>
      </c>
      <c r="E52" s="93" t="str">
        <f>IF(Tabla!I52="","",Tabla!I52)</f>
        <v>ALIMENTACION DE EMPLEADOS CTA NUEVA</v>
      </c>
      <c r="F52" s="93" t="str">
        <f>IF(Tabla!J52="","",Tabla!J52)</f>
        <v>TRANSACCIONES DEL DIA 01/04/2019SPYRAL - GESTION ADMINISTRATIVA</v>
      </c>
      <c r="G52" s="108">
        <f>IF(Tabla!K52="","",Tabla!K52)</f>
        <v>24</v>
      </c>
      <c r="H52" s="108">
        <f>IF(Tabla!L52="","",Tabla!L52)</f>
        <v>0</v>
      </c>
      <c r="J52">
        <f t="shared" si="13"/>
        <v>44</v>
      </c>
      <c r="K52" s="93">
        <f t="shared" si="14"/>
        <v>43469</v>
      </c>
      <c r="L52">
        <f t="shared" ca="1" si="1"/>
        <v>0</v>
      </c>
      <c r="M52" s="115">
        <f t="shared" ca="1" si="6"/>
        <v>4.3999999999999997E-8</v>
      </c>
      <c r="N52">
        <f t="shared" ca="1" si="2"/>
        <v>1.449E-6</v>
      </c>
      <c r="O52">
        <f t="shared" ca="1" si="3"/>
        <v>1449</v>
      </c>
      <c r="Q52">
        <f t="shared" ca="1" si="4"/>
        <v>43565</v>
      </c>
      <c r="R52" t="str">
        <f t="shared" ca="1" si="7"/>
        <v>SERVICIOS PERSONALES</v>
      </c>
      <c r="S52" t="str">
        <f t="shared" ca="1" si="8"/>
        <v>PAGO NOMINA QUINCENA 1 ABRIL 2019</v>
      </c>
      <c r="T52" t="str">
        <f t="shared" ca="1" si="9"/>
        <v>TRANSACCIONES DEL DIA 04/10/2019 RECURSOS HUMANOS</v>
      </c>
      <c r="V52">
        <f t="shared" ca="1" si="10"/>
        <v>0</v>
      </c>
      <c r="W52">
        <f t="shared" ca="1" si="11"/>
        <v>0</v>
      </c>
    </row>
    <row r="53" spans="2:23" x14ac:dyDescent="0.25">
      <c r="B53" s="3">
        <f t="shared" si="12"/>
        <v>45</v>
      </c>
      <c r="C53" s="93">
        <f>IF(Tabla!G53="","",Tabla!G53)</f>
        <v>43469</v>
      </c>
      <c r="D53" s="93" t="str">
        <f>IF(Tabla!H53="","",Tabla!H53)</f>
        <v>CAJA</v>
      </c>
      <c r="E53" s="93" t="str">
        <f>IF(Tabla!I53="","",Tabla!I53)</f>
        <v>ALIMENTACION DE EMPLEADOS CTA NUEVA</v>
      </c>
      <c r="F53" s="93" t="str">
        <f>IF(Tabla!J53="","",Tabla!J53)</f>
        <v>TRANSACCIONES DEL DIA 01/04/2019SPYRAL - GESTION ADMINISTRATIVA</v>
      </c>
      <c r="G53" s="108">
        <f>IF(Tabla!K53="","",Tabla!K53)</f>
        <v>16</v>
      </c>
      <c r="H53" s="108">
        <f>IF(Tabla!L53="","",Tabla!L53)</f>
        <v>0</v>
      </c>
      <c r="J53">
        <f t="shared" si="13"/>
        <v>45</v>
      </c>
      <c r="K53" s="93">
        <f t="shared" si="14"/>
        <v>43469</v>
      </c>
      <c r="L53">
        <f t="shared" ca="1" si="1"/>
        <v>0</v>
      </c>
      <c r="M53" s="115">
        <f t="shared" ca="1" si="6"/>
        <v>4.4999999999999999E-8</v>
      </c>
      <c r="N53">
        <f t="shared" ca="1" si="2"/>
        <v>1.4479999999999999E-6</v>
      </c>
      <c r="O53">
        <f t="shared" ca="1" si="3"/>
        <v>1448</v>
      </c>
      <c r="Q53">
        <f t="shared" ca="1" si="4"/>
        <v>43565</v>
      </c>
      <c r="R53" t="str">
        <f t="shared" ca="1" si="7"/>
        <v>SERVICIOS PERSONALES</v>
      </c>
      <c r="S53" t="str">
        <f t="shared" ca="1" si="8"/>
        <v>PAGO NOMINA QUINCENA 1 ABRIL 2019</v>
      </c>
      <c r="T53" t="str">
        <f t="shared" ca="1" si="9"/>
        <v>TRANSACCIONES DEL DIA 04/10/2019 RECURSOS HUMANOS</v>
      </c>
      <c r="V53">
        <f t="shared" ca="1" si="10"/>
        <v>0</v>
      </c>
      <c r="W53">
        <f t="shared" ca="1" si="11"/>
        <v>0</v>
      </c>
    </row>
    <row r="54" spans="2:23" x14ac:dyDescent="0.25">
      <c r="B54" s="3">
        <f t="shared" si="12"/>
        <v>46</v>
      </c>
      <c r="C54" s="93">
        <f>IF(Tabla!G54="","",Tabla!G54)</f>
        <v>43469</v>
      </c>
      <c r="D54" s="93" t="str">
        <f>IF(Tabla!H54="","",Tabla!H54)</f>
        <v>CAJA</v>
      </c>
      <c r="E54" s="93" t="str">
        <f>IF(Tabla!I54="","",Tabla!I54)</f>
        <v>ALIMENTACION DE EMPLEADOS CTA NUEVA</v>
      </c>
      <c r="F54" s="93" t="str">
        <f>IF(Tabla!J54="","",Tabla!J54)</f>
        <v>TRANSACCIONES DEL DIA 01/04/2019SPYRAL - GESTION ADMINISTRATIVA</v>
      </c>
      <c r="G54" s="108">
        <f>IF(Tabla!K54="","",Tabla!K54)</f>
        <v>8</v>
      </c>
      <c r="H54" s="108">
        <f>IF(Tabla!L54="","",Tabla!L54)</f>
        <v>0</v>
      </c>
      <c r="J54">
        <f t="shared" si="13"/>
        <v>46</v>
      </c>
      <c r="K54" s="93">
        <f t="shared" si="14"/>
        <v>43469</v>
      </c>
      <c r="L54">
        <f t="shared" ca="1" si="1"/>
        <v>0</v>
      </c>
      <c r="M54" s="115">
        <f t="shared" ca="1" si="6"/>
        <v>4.6000000000000002E-8</v>
      </c>
      <c r="N54">
        <f t="shared" ca="1" si="2"/>
        <v>1.4470000000000001E-6</v>
      </c>
      <c r="O54">
        <f t="shared" ca="1" si="3"/>
        <v>1447</v>
      </c>
      <c r="Q54">
        <f t="shared" ca="1" si="4"/>
        <v>43565</v>
      </c>
      <c r="R54" t="str">
        <f t="shared" ca="1" si="7"/>
        <v>SERVICIOS PERSONALES</v>
      </c>
      <c r="S54" t="str">
        <f t="shared" ca="1" si="8"/>
        <v>PAGO NOMINA QUINCENA 1 ABRIL 2019</v>
      </c>
      <c r="T54" t="str">
        <f t="shared" ca="1" si="9"/>
        <v>TRANSACCIONES DEL DIA 04/10/2019 RECURSOS HUMANOS</v>
      </c>
      <c r="V54">
        <f t="shared" ca="1" si="10"/>
        <v>0</v>
      </c>
      <c r="W54">
        <f t="shared" ca="1" si="11"/>
        <v>0</v>
      </c>
    </row>
    <row r="55" spans="2:23" x14ac:dyDescent="0.25">
      <c r="B55" s="3">
        <f t="shared" si="12"/>
        <v>47</v>
      </c>
      <c r="C55" s="93">
        <f>IF(Tabla!G55="","",Tabla!G55)</f>
        <v>43469</v>
      </c>
      <c r="D55" s="93" t="str">
        <f>IF(Tabla!H55="","",Tabla!H55)</f>
        <v>BANCA COMERCIAL PERIFERIA</v>
      </c>
      <c r="E55" s="93" t="str">
        <f>IF(Tabla!I55="","",Tabla!I55)</f>
        <v>VIATICOS</v>
      </c>
      <c r="F55" s="93" t="str">
        <f>IF(Tabla!J55="","",Tabla!J55)</f>
        <v>TRANSACCIONES DEL DIA 01/04/2019SPYRAL - GESTION ADMINISTRATIVA</v>
      </c>
      <c r="G55" s="108">
        <f>IF(Tabla!K55="","",Tabla!K55)</f>
        <v>82.6</v>
      </c>
      <c r="H55" s="108">
        <f>IF(Tabla!L55="","",Tabla!L55)</f>
        <v>0</v>
      </c>
      <c r="J55">
        <f t="shared" si="13"/>
        <v>47</v>
      </c>
      <c r="K55" s="93">
        <f t="shared" si="14"/>
        <v>43469</v>
      </c>
      <c r="L55">
        <f t="shared" ca="1" si="1"/>
        <v>0</v>
      </c>
      <c r="M55" s="115">
        <f t="shared" ca="1" si="6"/>
        <v>4.6999999999999997E-8</v>
      </c>
      <c r="N55">
        <f t="shared" ca="1" si="2"/>
        <v>1.446E-6</v>
      </c>
      <c r="O55">
        <f t="shared" ca="1" si="3"/>
        <v>1446</v>
      </c>
      <c r="Q55">
        <f t="shared" ca="1" si="4"/>
        <v>43565</v>
      </c>
      <c r="R55" t="str">
        <f t="shared" ca="1" si="7"/>
        <v>SERVICIOS PERSONALES</v>
      </c>
      <c r="S55" t="str">
        <f t="shared" ca="1" si="8"/>
        <v>PAGO NOMINA QUINCENA 1 ABRIL 2019</v>
      </c>
      <c r="T55" t="str">
        <f t="shared" ca="1" si="9"/>
        <v>TRANSACCIONES DEL DIA 04/10/2019 RECURSOS HUMANOS</v>
      </c>
      <c r="V55">
        <f t="shared" ca="1" si="10"/>
        <v>0</v>
      </c>
      <c r="W55">
        <f t="shared" ca="1" si="11"/>
        <v>0</v>
      </c>
    </row>
    <row r="56" spans="2:23" x14ac:dyDescent="0.25">
      <c r="B56" s="3">
        <f t="shared" si="12"/>
        <v>48</v>
      </c>
      <c r="C56" s="93">
        <f>IF(Tabla!G56="","",Tabla!G56)</f>
        <v>43469</v>
      </c>
      <c r="D56" s="93" t="str">
        <f>IF(Tabla!H56="","",Tabla!H56)</f>
        <v>ATM</v>
      </c>
      <c r="E56" s="93" t="str">
        <f>IF(Tabla!I56="","",Tabla!I56)</f>
        <v>VIATICOS 2</v>
      </c>
      <c r="F56" s="93" t="str">
        <f>IF(Tabla!J56="","",Tabla!J56)</f>
        <v>TRANSACCIONES DEL DIA 01/04/2019SPYRAL - GESTION ADMINISTRATIVA</v>
      </c>
      <c r="G56" s="108">
        <f>IF(Tabla!K56="","",Tabla!K56)</f>
        <v>4.5999999999999996</v>
      </c>
      <c r="H56" s="108">
        <f>IF(Tabla!L56="","",Tabla!L56)</f>
        <v>0</v>
      </c>
      <c r="J56">
        <f t="shared" si="13"/>
        <v>48</v>
      </c>
      <c r="K56" s="93">
        <f t="shared" si="14"/>
        <v>43469</v>
      </c>
      <c r="L56">
        <f t="shared" ca="1" si="1"/>
        <v>0</v>
      </c>
      <c r="M56" s="115">
        <f t="shared" ca="1" si="6"/>
        <v>4.8E-8</v>
      </c>
      <c r="N56">
        <f t="shared" ca="1" si="2"/>
        <v>1.4449999999999999E-6</v>
      </c>
      <c r="O56">
        <f t="shared" ca="1" si="3"/>
        <v>1445</v>
      </c>
      <c r="Q56">
        <f t="shared" ca="1" si="4"/>
        <v>43565</v>
      </c>
      <c r="R56" t="str">
        <f t="shared" ca="1" si="7"/>
        <v>SERVICIOS PERSONALES</v>
      </c>
      <c r="S56" t="str">
        <f t="shared" ca="1" si="8"/>
        <v>PAGO NOMINA QUINCENA 1 ABRIL 2019</v>
      </c>
      <c r="T56" t="str">
        <f t="shared" ca="1" si="9"/>
        <v>TRANSACCIONES DEL DIA 04/10/2019 RECURSOS HUMANOS</v>
      </c>
      <c r="V56">
        <f t="shared" ca="1" si="10"/>
        <v>0</v>
      </c>
      <c r="W56">
        <f t="shared" ca="1" si="11"/>
        <v>0</v>
      </c>
    </row>
    <row r="57" spans="2:23" x14ac:dyDescent="0.25">
      <c r="B57" s="3">
        <f t="shared" si="12"/>
        <v>49</v>
      </c>
      <c r="C57" s="93">
        <f>IF(Tabla!G57="","",Tabla!G57)</f>
        <v>43469</v>
      </c>
      <c r="D57" s="93" t="str">
        <f>IF(Tabla!H57="","",Tabla!H57)</f>
        <v>ADMINISTRACION DE SUCURSALES</v>
      </c>
      <c r="E57" s="93" t="str">
        <f>IF(Tabla!I57="","",Tabla!I57)</f>
        <v>GASTOS NO DEDUCIBLES</v>
      </c>
      <c r="F57" s="93" t="str">
        <f>IF(Tabla!J57="","",Tabla!J57)</f>
        <v>TRANSACCIONES DEL DIA 01/04/2019SPYRAL - GESTION ADMINISTRATIVA</v>
      </c>
      <c r="G57" s="108">
        <f>IF(Tabla!K57="","",Tabla!K57)</f>
        <v>15.95</v>
      </c>
      <c r="H57" s="108">
        <f>IF(Tabla!L57="","",Tabla!L57)</f>
        <v>0</v>
      </c>
      <c r="J57">
        <f t="shared" si="13"/>
        <v>49</v>
      </c>
      <c r="K57" s="93">
        <f t="shared" si="14"/>
        <v>43469</v>
      </c>
      <c r="L57">
        <f t="shared" ca="1" si="1"/>
        <v>0</v>
      </c>
      <c r="M57" s="115">
        <f t="shared" ca="1" si="6"/>
        <v>4.9000000000000002E-8</v>
      </c>
      <c r="N57">
        <f t="shared" ca="1" si="2"/>
        <v>1.4440000000000001E-6</v>
      </c>
      <c r="O57">
        <f t="shared" ca="1" si="3"/>
        <v>1444</v>
      </c>
      <c r="Q57">
        <f t="shared" ca="1" si="4"/>
        <v>43565</v>
      </c>
      <c r="R57" t="str">
        <f t="shared" ca="1" si="7"/>
        <v>SERVICIOS PERSONALES</v>
      </c>
      <c r="S57" t="str">
        <f t="shared" ca="1" si="8"/>
        <v>PAGO NOMINA QUINCENA 1 ABRIL 2019</v>
      </c>
      <c r="T57" t="str">
        <f t="shared" ca="1" si="9"/>
        <v>TRANSACCIONES DEL DIA 04/10/2019 RECURSOS HUMANOS</v>
      </c>
      <c r="V57">
        <f t="shared" ca="1" si="10"/>
        <v>0</v>
      </c>
      <c r="W57">
        <f t="shared" ca="1" si="11"/>
        <v>0</v>
      </c>
    </row>
    <row r="58" spans="2:23" x14ac:dyDescent="0.25">
      <c r="B58" s="3">
        <f t="shared" si="12"/>
        <v>50</v>
      </c>
      <c r="C58" s="93">
        <f>IF(Tabla!G58="","",Tabla!G58)</f>
        <v>43469</v>
      </c>
      <c r="D58" s="93" t="str">
        <f>IF(Tabla!H58="","",Tabla!H58)</f>
        <v>ADMINISTRACION DE SUCURSALES</v>
      </c>
      <c r="E58" s="93" t="str">
        <f>IF(Tabla!I58="","",Tabla!I58)</f>
        <v>NC  RECONOCIMIENTOS</v>
      </c>
      <c r="F58" s="93" t="str">
        <f>IF(Tabla!J58="","",Tabla!J58)</f>
        <v>TRANSACCIONES DEL DIA 01/04/2019SPYRAL - GESTION ADMINISTRATIVA</v>
      </c>
      <c r="G58" s="108">
        <f>IF(Tabla!K58="","",Tabla!K58)</f>
        <v>18.600000000000001</v>
      </c>
      <c r="H58" s="108">
        <f>IF(Tabla!L58="","",Tabla!L58)</f>
        <v>0</v>
      </c>
      <c r="J58">
        <f t="shared" si="13"/>
        <v>50</v>
      </c>
      <c r="K58" s="93">
        <f t="shared" si="14"/>
        <v>43469</v>
      </c>
      <c r="L58">
        <f t="shared" ca="1" si="1"/>
        <v>0</v>
      </c>
      <c r="M58" s="115">
        <f t="shared" ca="1" si="6"/>
        <v>4.9999999999999998E-8</v>
      </c>
      <c r="N58">
        <f t="shared" ca="1" si="2"/>
        <v>1.443E-6</v>
      </c>
      <c r="O58">
        <f t="shared" ca="1" si="3"/>
        <v>1443</v>
      </c>
      <c r="Q58">
        <f t="shared" ca="1" si="4"/>
        <v>43565</v>
      </c>
      <c r="R58" t="str">
        <f t="shared" ca="1" si="7"/>
        <v>SERVICIOS PERSONALES</v>
      </c>
      <c r="S58" t="str">
        <f t="shared" ca="1" si="8"/>
        <v>PAGO NOMINA QUINCENA 1 ABRIL 2019</v>
      </c>
      <c r="T58" t="str">
        <f t="shared" ca="1" si="9"/>
        <v>TRANSACCIONES DEL DIA 04/10/2019 RECURSOS HUMANOS</v>
      </c>
      <c r="V58">
        <f t="shared" ca="1" si="10"/>
        <v>0</v>
      </c>
      <c r="W58">
        <f t="shared" ca="1" si="11"/>
        <v>0</v>
      </c>
    </row>
    <row r="59" spans="2:23" x14ac:dyDescent="0.25">
      <c r="B59" s="3">
        <f t="shared" si="12"/>
        <v>51</v>
      </c>
      <c r="C59" s="93">
        <f>IF(Tabla!G59="","",Tabla!G59)</f>
        <v>43469</v>
      </c>
      <c r="D59" s="93" t="str">
        <f>IF(Tabla!H59="","",Tabla!H59)</f>
        <v>ADMINISTRACION DE SUCURSALES</v>
      </c>
      <c r="E59" s="93" t="str">
        <f>IF(Tabla!I59="","",Tabla!I59)</f>
        <v>OTROS EGRESOS 18</v>
      </c>
      <c r="F59" s="93" t="str">
        <f>IF(Tabla!J59="","",Tabla!J59)</f>
        <v>OTROS EGRESOS 1.P.O (OR:95/DES:95 TRN:86 PERF:300086 CAU: 18</v>
      </c>
      <c r="G59" s="108">
        <f>IF(Tabla!K59="","",Tabla!K59)</f>
        <v>2.4</v>
      </c>
      <c r="H59" s="108">
        <f>IF(Tabla!L59="","",Tabla!L59)</f>
        <v>0</v>
      </c>
      <c r="J59">
        <f t="shared" si="13"/>
        <v>51</v>
      </c>
      <c r="K59" s="93">
        <f t="shared" si="14"/>
        <v>43469</v>
      </c>
      <c r="L59">
        <f t="shared" ca="1" si="1"/>
        <v>0</v>
      </c>
      <c r="M59" s="115">
        <f t="shared" ca="1" si="6"/>
        <v>5.1E-8</v>
      </c>
      <c r="N59">
        <f t="shared" ca="1" si="2"/>
        <v>1.4419999999999999E-6</v>
      </c>
      <c r="O59">
        <f t="shared" ca="1" si="3"/>
        <v>1442</v>
      </c>
      <c r="Q59">
        <f t="shared" ca="1" si="4"/>
        <v>43565</v>
      </c>
      <c r="R59" t="str">
        <f t="shared" ca="1" si="7"/>
        <v>SERVICIOS PERSONALES</v>
      </c>
      <c r="S59" t="str">
        <f t="shared" ca="1" si="8"/>
        <v>PAGO NOMINA QUINCENA 1 ABRIL 2019</v>
      </c>
      <c r="T59" t="str">
        <f t="shared" ca="1" si="9"/>
        <v>TRANSACCIONES DEL DIA 04/10/2019 RECURSOS HUMANOS</v>
      </c>
      <c r="V59">
        <f t="shared" ca="1" si="10"/>
        <v>0</v>
      </c>
      <c r="W59">
        <f t="shared" ca="1" si="11"/>
        <v>0</v>
      </c>
    </row>
    <row r="60" spans="2:23" x14ac:dyDescent="0.25">
      <c r="B60" s="3">
        <f t="shared" si="12"/>
        <v>52</v>
      </c>
      <c r="C60" s="93">
        <f>IF(Tabla!G60="","",Tabla!G60)</f>
        <v>43469</v>
      </c>
      <c r="D60" s="93" t="str">
        <f>IF(Tabla!H60="","",Tabla!H60)</f>
        <v>ADMINISTRACION DE SUCURSALES</v>
      </c>
      <c r="E60" s="93" t="str">
        <f>IF(Tabla!I60="","",Tabla!I60)</f>
        <v>OTROS EGRESOS 18</v>
      </c>
      <c r="F60" s="93" t="str">
        <f>IF(Tabla!J60="","",Tabla!J60)</f>
        <v>OTROS EGRESOS 1.P.O (OR:89/DES:89 TRN:86 PERF:300086 CAU: 18</v>
      </c>
      <c r="G60" s="108">
        <f>IF(Tabla!K60="","",Tabla!K60)</f>
        <v>1.1000000000000001</v>
      </c>
      <c r="H60" s="108">
        <f>IF(Tabla!L60="","",Tabla!L60)</f>
        <v>0</v>
      </c>
      <c r="J60">
        <f t="shared" si="13"/>
        <v>52</v>
      </c>
      <c r="K60" s="93">
        <f t="shared" si="14"/>
        <v>43469</v>
      </c>
      <c r="L60">
        <f t="shared" ca="1" si="1"/>
        <v>0</v>
      </c>
      <c r="M60" s="115">
        <f t="shared" ca="1" si="6"/>
        <v>5.2000000000000002E-8</v>
      </c>
      <c r="N60">
        <f t="shared" ca="1" si="2"/>
        <v>1.4410000000000001E-6</v>
      </c>
      <c r="O60">
        <f t="shared" ca="1" si="3"/>
        <v>1441</v>
      </c>
      <c r="Q60">
        <f t="shared" ca="1" si="4"/>
        <v>43565</v>
      </c>
      <c r="R60" t="str">
        <f t="shared" ca="1" si="7"/>
        <v>SERVICIOS PERSONALES</v>
      </c>
      <c r="S60" t="str">
        <f t="shared" ca="1" si="8"/>
        <v>PAGO NOMINA QUINCENA 1 ABRIL 2019</v>
      </c>
      <c r="T60" t="str">
        <f t="shared" ca="1" si="9"/>
        <v>TRANSACCIONES DEL DIA 04/10/2019 RECURSOS HUMANOS</v>
      </c>
      <c r="V60">
        <f t="shared" ca="1" si="10"/>
        <v>0</v>
      </c>
      <c r="W60">
        <f t="shared" ca="1" si="11"/>
        <v>0</v>
      </c>
    </row>
    <row r="61" spans="2:23" x14ac:dyDescent="0.25">
      <c r="B61" s="3">
        <f t="shared" si="12"/>
        <v>53</v>
      </c>
      <c r="C61" s="93">
        <f>IF(Tabla!G61="","",Tabla!G61)</f>
        <v>43470</v>
      </c>
      <c r="D61" s="93" t="str">
        <f>IF(Tabla!H61="","",Tabla!H61)</f>
        <v>SERVICIOS PERSONALES</v>
      </c>
      <c r="E61" s="93" t="str">
        <f>IF(Tabla!I61="","",Tabla!I61)</f>
        <v>ALIMENTACION DE EMPLEADOS CTA NUEVA</v>
      </c>
      <c r="F61" s="93" t="str">
        <f>IF(Tabla!J61="","",Tabla!J61)</f>
        <v>TRANSACCIONES DEL DIA 01/05/2019SPYRAL - GESTION ADMINISTRATIVA</v>
      </c>
      <c r="G61" s="108">
        <f>IF(Tabla!K61="","",Tabla!K61)</f>
        <v>8</v>
      </c>
      <c r="H61" s="108">
        <f>IF(Tabla!L61="","",Tabla!L61)</f>
        <v>0</v>
      </c>
      <c r="J61">
        <f t="shared" si="13"/>
        <v>53</v>
      </c>
      <c r="K61" s="93">
        <f t="shared" si="14"/>
        <v>43470</v>
      </c>
      <c r="L61">
        <f t="shared" ca="1" si="1"/>
        <v>0</v>
      </c>
      <c r="M61" s="115">
        <f t="shared" ca="1" si="6"/>
        <v>5.2999999999999998E-8</v>
      </c>
      <c r="N61">
        <f t="shared" ca="1" si="2"/>
        <v>1.44E-6</v>
      </c>
      <c r="O61">
        <f t="shared" ca="1" si="3"/>
        <v>1440</v>
      </c>
      <c r="Q61">
        <f t="shared" ca="1" si="4"/>
        <v>43565</v>
      </c>
      <c r="R61" t="str">
        <f t="shared" ca="1" si="7"/>
        <v>SERVICIOS PERSONALES</v>
      </c>
      <c r="S61" t="str">
        <f t="shared" ca="1" si="8"/>
        <v>PAGO NOMINA QUINCENA 1 ABRIL 2019</v>
      </c>
      <c r="T61" t="str">
        <f t="shared" ca="1" si="9"/>
        <v>TRANSACCIONES DEL DIA 04/10/2019 RECURSOS HUMANOS</v>
      </c>
      <c r="V61">
        <f t="shared" ca="1" si="10"/>
        <v>0</v>
      </c>
      <c r="W61">
        <f t="shared" ca="1" si="11"/>
        <v>0</v>
      </c>
    </row>
    <row r="62" spans="2:23" x14ac:dyDescent="0.25">
      <c r="B62" s="3">
        <f t="shared" si="12"/>
        <v>54</v>
      </c>
      <c r="C62" s="93">
        <f>IF(Tabla!G62="","",Tabla!G62)</f>
        <v>43470</v>
      </c>
      <c r="D62" s="93" t="str">
        <f>IF(Tabla!H62="","",Tabla!H62)</f>
        <v>CAJA</v>
      </c>
      <c r="E62" s="93" t="str">
        <f>IF(Tabla!I62="","",Tabla!I62)</f>
        <v>ALIMENTACION DE EMPLEADOS CTA NUEVA</v>
      </c>
      <c r="F62" s="93" t="str">
        <f>IF(Tabla!J62="","",Tabla!J62)</f>
        <v>TRANSACCIONES DEL DIA 01/05/2019SPYRAL - GESTION ADMINISTRATIVA</v>
      </c>
      <c r="G62" s="108">
        <f>IF(Tabla!K62="","",Tabla!K62)</f>
        <v>72</v>
      </c>
      <c r="H62" s="108">
        <f>IF(Tabla!L62="","",Tabla!L62)</f>
        <v>0</v>
      </c>
      <c r="J62">
        <f t="shared" si="13"/>
        <v>54</v>
      </c>
      <c r="K62" s="93">
        <f t="shared" si="14"/>
        <v>43470</v>
      </c>
      <c r="L62">
        <f t="shared" ca="1" si="1"/>
        <v>0</v>
      </c>
      <c r="M62" s="115">
        <f t="shared" ca="1" si="6"/>
        <v>5.4E-8</v>
      </c>
      <c r="N62">
        <f t="shared" ca="1" si="2"/>
        <v>1.4389999999999999E-6</v>
      </c>
      <c r="O62">
        <f t="shared" ca="1" si="3"/>
        <v>1439</v>
      </c>
      <c r="Q62">
        <f t="shared" ca="1" si="4"/>
        <v>43565</v>
      </c>
      <c r="R62" t="str">
        <f t="shared" ca="1" si="7"/>
        <v>SERVICIOS PERSONALES</v>
      </c>
      <c r="S62" t="str">
        <f t="shared" ca="1" si="8"/>
        <v>PAGO NOMINA QUINCENA 1 ABRIL 2019</v>
      </c>
      <c r="T62" t="str">
        <f t="shared" ca="1" si="9"/>
        <v>TRANSACCIONES DEL DIA 04/10/2019 RECURSOS HUMANOS</v>
      </c>
      <c r="V62">
        <f t="shared" ca="1" si="10"/>
        <v>0</v>
      </c>
      <c r="W62">
        <f t="shared" ca="1" si="11"/>
        <v>0</v>
      </c>
    </row>
    <row r="63" spans="2:23" x14ac:dyDescent="0.25">
      <c r="B63" s="3">
        <f t="shared" si="12"/>
        <v>55</v>
      </c>
      <c r="C63" s="93">
        <f>IF(Tabla!G63="","",Tabla!G63)</f>
        <v>43470</v>
      </c>
      <c r="D63" s="93" t="str">
        <f>IF(Tabla!H63="","",Tabla!H63)</f>
        <v>CAJA</v>
      </c>
      <c r="E63" s="93" t="str">
        <f>IF(Tabla!I63="","",Tabla!I63)</f>
        <v>ALIMENTACION DE EMPLEADOS CTA NUEVA</v>
      </c>
      <c r="F63" s="93" t="str">
        <f>IF(Tabla!J63="","",Tabla!J63)</f>
        <v>TRANSACCIONES DEL DIA 01/05/2019SPYRAL - GESTION ADMINISTRATIVA</v>
      </c>
      <c r="G63" s="108">
        <f>IF(Tabla!K63="","",Tabla!K63)</f>
        <v>32</v>
      </c>
      <c r="H63" s="108">
        <f>IF(Tabla!L63="","",Tabla!L63)</f>
        <v>0</v>
      </c>
      <c r="J63">
        <f t="shared" si="13"/>
        <v>55</v>
      </c>
      <c r="K63" s="93">
        <f t="shared" si="14"/>
        <v>43470</v>
      </c>
      <c r="L63">
        <f t="shared" ca="1" si="1"/>
        <v>0</v>
      </c>
      <c r="M63" s="115">
        <f t="shared" ca="1" si="6"/>
        <v>5.5000000000000003E-8</v>
      </c>
      <c r="N63">
        <f t="shared" ca="1" si="2"/>
        <v>1.438E-6</v>
      </c>
      <c r="O63">
        <f t="shared" ca="1" si="3"/>
        <v>1438</v>
      </c>
      <c r="Q63">
        <f t="shared" ca="1" si="4"/>
        <v>43565</v>
      </c>
      <c r="R63" t="str">
        <f t="shared" ca="1" si="7"/>
        <v>SERVICIOS PERSONALES</v>
      </c>
      <c r="S63" t="str">
        <f t="shared" ca="1" si="8"/>
        <v>PAGO NOMINA QUINCENA 1 ABRIL 2019</v>
      </c>
      <c r="T63" t="str">
        <f t="shared" ca="1" si="9"/>
        <v>TRANSACCIONES DEL DIA 04/10/2019 RECURSOS HUMANOS</v>
      </c>
      <c r="V63">
        <f t="shared" ca="1" si="10"/>
        <v>0</v>
      </c>
      <c r="W63">
        <f t="shared" ca="1" si="11"/>
        <v>0</v>
      </c>
    </row>
    <row r="64" spans="2:23" x14ac:dyDescent="0.25">
      <c r="B64" s="3">
        <f t="shared" si="12"/>
        <v>56</v>
      </c>
      <c r="C64" s="93">
        <f>IF(Tabla!G64="","",Tabla!G64)</f>
        <v>43470</v>
      </c>
      <c r="D64" s="93" t="str">
        <f>IF(Tabla!H64="","",Tabla!H64)</f>
        <v>CAJA</v>
      </c>
      <c r="E64" s="93" t="str">
        <f>IF(Tabla!I64="","",Tabla!I64)</f>
        <v>ALIMENTACION DE EMPLEADOS CTA NUEVA</v>
      </c>
      <c r="F64" s="93" t="str">
        <f>IF(Tabla!J64="","",Tabla!J64)</f>
        <v>TRANSACCIONES DEL DIA 01/05/2019SPYRAL - GESTION ADMINISTRATIVA</v>
      </c>
      <c r="G64" s="108">
        <f>IF(Tabla!K64="","",Tabla!K64)</f>
        <v>8</v>
      </c>
      <c r="H64" s="108">
        <f>IF(Tabla!L64="","",Tabla!L64)</f>
        <v>0</v>
      </c>
      <c r="J64">
        <f t="shared" si="13"/>
        <v>56</v>
      </c>
      <c r="K64" s="93">
        <f t="shared" si="14"/>
        <v>43470</v>
      </c>
      <c r="L64">
        <f t="shared" ca="1" si="1"/>
        <v>0</v>
      </c>
      <c r="M64" s="115">
        <f t="shared" ca="1" si="6"/>
        <v>5.5999999999999999E-8</v>
      </c>
      <c r="N64">
        <f t="shared" ca="1" si="2"/>
        <v>1.437E-6</v>
      </c>
      <c r="O64">
        <f t="shared" ca="1" si="3"/>
        <v>1437</v>
      </c>
      <c r="Q64">
        <f t="shared" ca="1" si="4"/>
        <v>43565</v>
      </c>
      <c r="R64" t="str">
        <f t="shared" ca="1" si="7"/>
        <v>SERVICIOS PERSONALES</v>
      </c>
      <c r="S64" t="str">
        <f t="shared" ca="1" si="8"/>
        <v>PAGO NOMINA QUINCENA 1 ABRIL 2019</v>
      </c>
      <c r="T64" t="str">
        <f t="shared" ca="1" si="9"/>
        <v>TRANSACCIONES DEL DIA 04/10/2019 RECURSOS HUMANOS</v>
      </c>
      <c r="V64">
        <f t="shared" ca="1" si="10"/>
        <v>0</v>
      </c>
      <c r="W64">
        <f t="shared" ca="1" si="11"/>
        <v>0</v>
      </c>
    </row>
    <row r="65" spans="2:23" x14ac:dyDescent="0.25">
      <c r="B65" s="3">
        <f t="shared" si="12"/>
        <v>57</v>
      </c>
      <c r="C65" s="93">
        <f>IF(Tabla!G65="","",Tabla!G65)</f>
        <v>43470</v>
      </c>
      <c r="D65" s="93" t="str">
        <f>IF(Tabla!H65="","",Tabla!H65)</f>
        <v>ADMINISTRACION DE SUCURSALES</v>
      </c>
      <c r="E65" s="93" t="str">
        <f>IF(Tabla!I65="","",Tabla!I65)</f>
        <v>GASTOS NO DEDUCIBLES</v>
      </c>
      <c r="F65" s="93" t="str">
        <f>IF(Tabla!J65="","",Tabla!J65)</f>
        <v>TRANSACCIONES DEL DIA 01/05/2019SPYRAL - GESTION ADMINISTRATIVA</v>
      </c>
      <c r="G65" s="108">
        <f>IF(Tabla!K65="","",Tabla!K65)</f>
        <v>58.85</v>
      </c>
      <c r="H65" s="108">
        <f>IF(Tabla!L65="","",Tabla!L65)</f>
        <v>0</v>
      </c>
      <c r="J65">
        <f t="shared" si="13"/>
        <v>57</v>
      </c>
      <c r="K65" s="93">
        <f t="shared" si="14"/>
        <v>43470</v>
      </c>
      <c r="L65">
        <f t="shared" ca="1" si="1"/>
        <v>0</v>
      </c>
      <c r="M65" s="115">
        <f t="shared" ca="1" si="6"/>
        <v>5.7000000000000001E-8</v>
      </c>
      <c r="N65">
        <f t="shared" ca="1" si="2"/>
        <v>1.4360000000000001E-6</v>
      </c>
      <c r="O65">
        <f t="shared" ca="1" si="3"/>
        <v>1436</v>
      </c>
      <c r="Q65">
        <f t="shared" ca="1" si="4"/>
        <v>43565</v>
      </c>
      <c r="R65" t="str">
        <f t="shared" ca="1" si="7"/>
        <v>SERVICIOS PERSONALES</v>
      </c>
      <c r="S65" t="str">
        <f t="shared" ca="1" si="8"/>
        <v>ALIMENTACION DE EMPLEADOS CTA NUEVA</v>
      </c>
      <c r="T65" t="str">
        <f t="shared" ca="1" si="9"/>
        <v>TRANSACCIONES DEL DIA 04/10/2019SPYRAL - GESTION ADMINISTRATIVA</v>
      </c>
      <c r="V65">
        <f t="shared" ca="1" si="10"/>
        <v>0</v>
      </c>
      <c r="W65">
        <f t="shared" ca="1" si="11"/>
        <v>0</v>
      </c>
    </row>
    <row r="66" spans="2:23" x14ac:dyDescent="0.25">
      <c r="B66" s="3">
        <f t="shared" si="12"/>
        <v>58</v>
      </c>
      <c r="C66" s="93">
        <f>IF(Tabla!G66="","",Tabla!G66)</f>
        <v>43470</v>
      </c>
      <c r="D66" s="93" t="str">
        <f>IF(Tabla!H66="","",Tabla!H66)</f>
        <v>ADMINISTRACION DE SUCURSALES</v>
      </c>
      <c r="E66" s="93" t="str">
        <f>IF(Tabla!I66="","",Tabla!I66)</f>
        <v>OTROS EGRESOS 18</v>
      </c>
      <c r="F66" s="93" t="str">
        <f>IF(Tabla!J66="","",Tabla!J66)</f>
        <v>OTROS EGRESOS 1.P.O (OR:22/DES:22 TRN:86 PERF:300086 CAU: 18</v>
      </c>
      <c r="G66" s="108">
        <f>IF(Tabla!K66="","",Tabla!K66)</f>
        <v>70</v>
      </c>
      <c r="H66" s="108">
        <f>IF(Tabla!L66="","",Tabla!L66)</f>
        <v>0</v>
      </c>
      <c r="J66">
        <f t="shared" si="13"/>
        <v>58</v>
      </c>
      <c r="K66" s="93">
        <f t="shared" si="14"/>
        <v>43470</v>
      </c>
      <c r="L66">
        <f t="shared" ca="1" si="1"/>
        <v>0</v>
      </c>
      <c r="M66" s="115">
        <f t="shared" ca="1" si="6"/>
        <v>5.8000000000000003E-8</v>
      </c>
      <c r="N66">
        <f t="shared" ca="1" si="2"/>
        <v>1.435E-6</v>
      </c>
      <c r="O66">
        <f t="shared" ca="1" si="3"/>
        <v>1435</v>
      </c>
      <c r="Q66">
        <f t="shared" ca="1" si="4"/>
        <v>43565</v>
      </c>
      <c r="R66" t="str">
        <f t="shared" ca="1" si="7"/>
        <v>TELEMERCADEO</v>
      </c>
      <c r="S66" t="str">
        <f t="shared" ca="1" si="8"/>
        <v>GASTOS NO DEDUCIBLES</v>
      </c>
      <c r="T66" t="str">
        <f t="shared" ca="1" si="9"/>
        <v>TRANSACCIONES DEL DIA 04/10/2019SPYRAL - GESTION ADMINISTRATIVA</v>
      </c>
      <c r="V66">
        <f t="shared" ca="1" si="10"/>
        <v>0</v>
      </c>
      <c r="W66">
        <f t="shared" ca="1" si="11"/>
        <v>0</v>
      </c>
    </row>
    <row r="67" spans="2:23" x14ac:dyDescent="0.25">
      <c r="B67" s="3">
        <f t="shared" si="12"/>
        <v>59</v>
      </c>
      <c r="C67" s="93">
        <f>IF(Tabla!G67="","",Tabla!G67)</f>
        <v>43472</v>
      </c>
      <c r="D67" s="93" t="str">
        <f>IF(Tabla!H67="","",Tabla!H67)</f>
        <v>IMAGEN CORPORATIVA</v>
      </c>
      <c r="E67" s="93" t="str">
        <f>IF(Tabla!I67="","",Tabla!I67)</f>
        <v>VIATICOS</v>
      </c>
      <c r="F67" s="93" t="str">
        <f>IF(Tabla!J67="","",Tabla!J67)</f>
        <v>TRANSACCIONES DEL DIA 01/07/2019SPYRAL - GESTION ADMINISTRATIVA</v>
      </c>
      <c r="G67" s="108">
        <f>IF(Tabla!K67="","",Tabla!K67)</f>
        <v>407</v>
      </c>
      <c r="H67" s="108">
        <f>IF(Tabla!L67="","",Tabla!L67)</f>
        <v>0</v>
      </c>
      <c r="J67">
        <f t="shared" si="13"/>
        <v>59</v>
      </c>
      <c r="K67" s="93">
        <f t="shared" si="14"/>
        <v>43472</v>
      </c>
      <c r="L67">
        <f t="shared" ca="1" si="1"/>
        <v>0</v>
      </c>
      <c r="M67" s="115">
        <f t="shared" ca="1" si="6"/>
        <v>5.8999999999999999E-8</v>
      </c>
      <c r="N67">
        <f t="shared" ca="1" si="2"/>
        <v>1.4339999999999999E-6</v>
      </c>
      <c r="O67">
        <f t="shared" ca="1" si="3"/>
        <v>1434</v>
      </c>
      <c r="Q67">
        <f t="shared" ca="1" si="4"/>
        <v>43565</v>
      </c>
      <c r="R67" t="str">
        <f t="shared" ca="1" si="7"/>
        <v>VENTAS CONSUMO</v>
      </c>
      <c r="S67" t="str">
        <f t="shared" ca="1" si="8"/>
        <v>PAGO NOMINA QUINCENA 1 ABRIL 2019</v>
      </c>
      <c r="T67" t="str">
        <f t="shared" ca="1" si="9"/>
        <v>TRANSACCIONES DEL DIA 04/10/2019 RECURSOS HUMANOS</v>
      </c>
      <c r="V67">
        <f t="shared" ca="1" si="10"/>
        <v>0</v>
      </c>
      <c r="W67">
        <f t="shared" ca="1" si="11"/>
        <v>0</v>
      </c>
    </row>
    <row r="68" spans="2:23" x14ac:dyDescent="0.25">
      <c r="B68" s="3">
        <f t="shared" si="12"/>
        <v>60</v>
      </c>
      <c r="C68" s="93">
        <f>IF(Tabla!G68="","",Tabla!G68)</f>
        <v>43472</v>
      </c>
      <c r="D68" s="93" t="str">
        <f>IF(Tabla!H68="","",Tabla!H68)</f>
        <v>CAJA</v>
      </c>
      <c r="E68" s="93" t="str">
        <f>IF(Tabla!I68="","",Tabla!I68)</f>
        <v>ALIMENTACION DE EMPLEADOS CTA NUEVA</v>
      </c>
      <c r="F68" s="93" t="str">
        <f>IF(Tabla!J68="","",Tabla!J68)</f>
        <v>TRANSACCIONES DEL DIA 01/07/2019SPYRAL - GESTION ADMINISTRATIVA</v>
      </c>
      <c r="G68" s="108">
        <f>IF(Tabla!K68="","",Tabla!K68)</f>
        <v>40</v>
      </c>
      <c r="H68" s="108">
        <f>IF(Tabla!L68="","",Tabla!L68)</f>
        <v>0</v>
      </c>
      <c r="J68">
        <f t="shared" si="13"/>
        <v>60</v>
      </c>
      <c r="K68" s="93">
        <f t="shared" si="14"/>
        <v>43472</v>
      </c>
      <c r="L68">
        <f t="shared" ca="1" si="1"/>
        <v>0</v>
      </c>
      <c r="M68" s="115">
        <f t="shared" ca="1" si="6"/>
        <v>5.9999999999999995E-8</v>
      </c>
      <c r="N68">
        <f t="shared" ca="1" si="2"/>
        <v>1.4330000000000001E-6</v>
      </c>
      <c r="O68">
        <f t="shared" ca="1" si="3"/>
        <v>1433</v>
      </c>
      <c r="Q68">
        <f t="shared" ca="1" si="4"/>
        <v>43564</v>
      </c>
      <c r="R68" t="str">
        <f t="shared" ca="1" si="7"/>
        <v>ADMINISTRACION DE SUCURSALES</v>
      </c>
      <c r="S68" t="str">
        <f t="shared" ca="1" si="8"/>
        <v>OTROS EGRESOS 18</v>
      </c>
      <c r="T68" t="str">
        <f t="shared" ca="1" si="9"/>
        <v>OTROS EGRESOS 1.P.O (OR:164/DES:164 TRN:86 PERF:300086 CAU: 18</v>
      </c>
      <c r="V68">
        <f t="shared" ca="1" si="10"/>
        <v>0</v>
      </c>
      <c r="W68">
        <f t="shared" ca="1" si="11"/>
        <v>0</v>
      </c>
    </row>
    <row r="69" spans="2:23" x14ac:dyDescent="0.25">
      <c r="B69" s="3">
        <f t="shared" si="12"/>
        <v>61</v>
      </c>
      <c r="C69" s="93">
        <f>IF(Tabla!G69="","",Tabla!G69)</f>
        <v>43472</v>
      </c>
      <c r="D69" s="93" t="str">
        <f>IF(Tabla!H69="","",Tabla!H69)</f>
        <v>CAJA</v>
      </c>
      <c r="E69" s="93" t="str">
        <f>IF(Tabla!I69="","",Tabla!I69)</f>
        <v>ALIMENTACION DE EMPLEADOS CTA NUEVA</v>
      </c>
      <c r="F69" s="93" t="str">
        <f>IF(Tabla!J69="","",Tabla!J69)</f>
        <v>TRANSACCIONES DEL DIA 01/07/2019SPYRAL - GESTION ADMINISTRATIVA</v>
      </c>
      <c r="G69" s="108">
        <f>IF(Tabla!K69="","",Tabla!K69)</f>
        <v>16</v>
      </c>
      <c r="H69" s="108">
        <f>IF(Tabla!L69="","",Tabla!L69)</f>
        <v>0</v>
      </c>
      <c r="J69">
        <f t="shared" si="13"/>
        <v>61</v>
      </c>
      <c r="K69" s="93">
        <f t="shared" si="14"/>
        <v>43472</v>
      </c>
      <c r="L69">
        <f t="shared" ca="1" si="1"/>
        <v>0</v>
      </c>
      <c r="M69" s="115">
        <f t="shared" ca="1" si="6"/>
        <v>6.1000000000000004E-8</v>
      </c>
      <c r="N69">
        <f t="shared" ca="1" si="2"/>
        <v>1.432E-6</v>
      </c>
      <c r="O69">
        <f t="shared" ca="1" si="3"/>
        <v>1432</v>
      </c>
      <c r="Q69">
        <f t="shared" ca="1" si="4"/>
        <v>43564</v>
      </c>
      <c r="R69" t="str">
        <f t="shared" ca="1" si="7"/>
        <v>ADMINISTRACION DE SUCURSALES</v>
      </c>
      <c r="S69" t="str">
        <f t="shared" ca="1" si="8"/>
        <v>OTROS EGRESOS 18</v>
      </c>
      <c r="T69" t="str">
        <f t="shared" ca="1" si="9"/>
        <v>OTROS EGRESOS 1.P.O (OR:68/DES:68 TRN:86 PERF:300086 CAU: 18</v>
      </c>
      <c r="V69">
        <f t="shared" ca="1" si="10"/>
        <v>0</v>
      </c>
      <c r="W69">
        <f t="shared" ca="1" si="11"/>
        <v>0</v>
      </c>
    </row>
    <row r="70" spans="2:23" x14ac:dyDescent="0.25">
      <c r="B70" s="3">
        <f t="shared" si="12"/>
        <v>62</v>
      </c>
      <c r="C70" s="93">
        <f>IF(Tabla!G70="","",Tabla!G70)</f>
        <v>43472</v>
      </c>
      <c r="D70" s="93" t="str">
        <f>IF(Tabla!H70="","",Tabla!H70)</f>
        <v>BANCA COMERCIAL PERIFERIA</v>
      </c>
      <c r="E70" s="93" t="str">
        <f>IF(Tabla!I70="","",Tabla!I70)</f>
        <v>VIATICOS</v>
      </c>
      <c r="F70" s="93" t="str">
        <f>IF(Tabla!J70="","",Tabla!J70)</f>
        <v>TRANSACCIONES DEL DIA 01/07/2019SPYRAL - GESTION ADMINISTRATIVA</v>
      </c>
      <c r="G70" s="108">
        <f>IF(Tabla!K70="","",Tabla!K70)</f>
        <v>87</v>
      </c>
      <c r="H70" s="108">
        <f>IF(Tabla!L70="","",Tabla!L70)</f>
        <v>0</v>
      </c>
      <c r="J70">
        <f t="shared" si="13"/>
        <v>62</v>
      </c>
      <c r="K70" s="93">
        <f t="shared" si="14"/>
        <v>43472</v>
      </c>
      <c r="L70">
        <f t="shared" ca="1" si="1"/>
        <v>0</v>
      </c>
      <c r="M70" s="115">
        <f t="shared" ca="1" si="6"/>
        <v>6.1999999999999999E-8</v>
      </c>
      <c r="N70">
        <f t="shared" ca="1" si="2"/>
        <v>1.4309999999999999E-6</v>
      </c>
      <c r="O70">
        <f t="shared" ca="1" si="3"/>
        <v>1431</v>
      </c>
      <c r="Q70">
        <f t="shared" ca="1" si="4"/>
        <v>43564</v>
      </c>
      <c r="R70" t="str">
        <f t="shared" ca="1" si="7"/>
        <v>ADMINISTRACION DE SUCURSALES</v>
      </c>
      <c r="S70" t="str">
        <f t="shared" ca="1" si="8"/>
        <v>OTROS EGRESOS 18</v>
      </c>
      <c r="T70" t="str">
        <f t="shared" ca="1" si="9"/>
        <v>OTROS EGRESOS 1.P.O (OR:7/DES:7 TRN:86 PERF:300086 CAU: 18</v>
      </c>
      <c r="V70">
        <f t="shared" ca="1" si="10"/>
        <v>0</v>
      </c>
      <c r="W70">
        <f t="shared" ca="1" si="11"/>
        <v>0</v>
      </c>
    </row>
    <row r="71" spans="2:23" x14ac:dyDescent="0.25">
      <c r="B71" s="3">
        <f t="shared" si="12"/>
        <v>63</v>
      </c>
      <c r="C71" s="93">
        <f>IF(Tabla!G71="","",Tabla!G71)</f>
        <v>43472</v>
      </c>
      <c r="D71" s="93" t="str">
        <f>IF(Tabla!H71="","",Tabla!H71)</f>
        <v>ADMINISTRACION DE SUCURSALES</v>
      </c>
      <c r="E71" s="93" t="str">
        <f>IF(Tabla!I71="","",Tabla!I71)</f>
        <v>NC  RECONOCIMIENTOS</v>
      </c>
      <c r="F71" s="93" t="str">
        <f>IF(Tabla!J71="","",Tabla!J71)</f>
        <v>TRANSACCIONES DEL DIA 01/07/2019SPYRAL - GESTION ADMINISTRATIVA</v>
      </c>
      <c r="G71" s="108">
        <f>IF(Tabla!K71="","",Tabla!K71)</f>
        <v>117.49</v>
      </c>
      <c r="H71" s="108">
        <f>IF(Tabla!L71="","",Tabla!L71)</f>
        <v>0</v>
      </c>
      <c r="J71">
        <f t="shared" si="13"/>
        <v>63</v>
      </c>
      <c r="K71" s="93">
        <f t="shared" si="14"/>
        <v>43472</v>
      </c>
      <c r="L71">
        <f t="shared" ca="1" si="1"/>
        <v>0</v>
      </c>
      <c r="M71" s="115">
        <f t="shared" ca="1" si="6"/>
        <v>6.2999999999999995E-8</v>
      </c>
      <c r="N71">
        <f t="shared" ca="1" si="2"/>
        <v>1.4300000000000001E-6</v>
      </c>
      <c r="O71">
        <f t="shared" ca="1" si="3"/>
        <v>1430</v>
      </c>
      <c r="Q71">
        <f t="shared" ca="1" si="4"/>
        <v>43564</v>
      </c>
      <c r="R71" t="str">
        <f t="shared" ca="1" si="7"/>
        <v>ATM</v>
      </c>
      <c r="S71" t="str">
        <f t="shared" ca="1" si="8"/>
        <v>VIATICOS 2</v>
      </c>
      <c r="T71" t="str">
        <f t="shared" ca="1" si="9"/>
        <v>TRANSACCIONES DEL DIA 04/09/2019SPYRAL - GESTION ADMINISTRATIVA</v>
      </c>
      <c r="V71">
        <f t="shared" ca="1" si="10"/>
        <v>0</v>
      </c>
      <c r="W71">
        <f t="shared" ca="1" si="11"/>
        <v>0</v>
      </c>
    </row>
    <row r="72" spans="2:23" x14ac:dyDescent="0.25">
      <c r="B72" s="3">
        <f t="shared" si="12"/>
        <v>64</v>
      </c>
      <c r="C72" s="93">
        <f>IF(Tabla!G72="","",Tabla!G72)</f>
        <v>43472</v>
      </c>
      <c r="D72" s="93" t="str">
        <f>IF(Tabla!H72="","",Tabla!H72)</f>
        <v>ADMINISTRACION DE SUCURSALES</v>
      </c>
      <c r="E72" s="93" t="str">
        <f>IF(Tabla!I72="","",Tabla!I72)</f>
        <v>NC ALIMENTACION DE EMPLEADOS NVA</v>
      </c>
      <c r="F72" s="93" t="str">
        <f>IF(Tabla!J72="","",Tabla!J72)</f>
        <v>TRANSACCIONES DEL DIA 01/07/2019SPYRAL - GESTION ADMINISTRATIVA</v>
      </c>
      <c r="G72" s="108">
        <f>IF(Tabla!K72="","",Tabla!K72)</f>
        <v>64.95</v>
      </c>
      <c r="H72" s="108">
        <f>IF(Tabla!L72="","",Tabla!L72)</f>
        <v>0</v>
      </c>
      <c r="J72">
        <f t="shared" si="13"/>
        <v>64</v>
      </c>
      <c r="K72" s="93">
        <f t="shared" si="14"/>
        <v>43472</v>
      </c>
      <c r="L72">
        <f t="shared" ca="1" si="1"/>
        <v>0</v>
      </c>
      <c r="M72" s="115">
        <f t="shared" ca="1" si="6"/>
        <v>6.4000000000000004E-8</v>
      </c>
      <c r="N72">
        <f t="shared" ca="1" si="2"/>
        <v>1.429E-6</v>
      </c>
      <c r="O72">
        <f t="shared" ca="1" si="3"/>
        <v>1429</v>
      </c>
      <c r="Q72">
        <f t="shared" ca="1" si="4"/>
        <v>43564</v>
      </c>
      <c r="R72" t="str">
        <f t="shared" ca="1" si="7"/>
        <v>ATM</v>
      </c>
      <c r="S72" t="str">
        <f t="shared" ca="1" si="8"/>
        <v>GASTOS NO DEDUCIBLES</v>
      </c>
      <c r="T72" t="str">
        <f t="shared" ca="1" si="9"/>
        <v>TRANSACCIONES DEL DIA 04/09/2019SPYRAL - GESTION ADMINISTRATIVA</v>
      </c>
      <c r="V72">
        <f t="shared" ca="1" si="10"/>
        <v>0</v>
      </c>
      <c r="W72">
        <f t="shared" ca="1" si="11"/>
        <v>0</v>
      </c>
    </row>
    <row r="73" spans="2:23" x14ac:dyDescent="0.25">
      <c r="B73" s="3">
        <f t="shared" si="12"/>
        <v>65</v>
      </c>
      <c r="C73" s="93">
        <f>IF(Tabla!G73="","",Tabla!G73)</f>
        <v>43472</v>
      </c>
      <c r="D73" s="93" t="str">
        <f>IF(Tabla!H73="","",Tabla!H73)</f>
        <v>ADMINISTRACION DE SUCURSALES</v>
      </c>
      <c r="E73" s="93" t="str">
        <f>IF(Tabla!I73="","",Tabla!I73)</f>
        <v>OTROS EGRESOS 18</v>
      </c>
      <c r="F73" s="93" t="str">
        <f>IF(Tabla!J73="","",Tabla!J73)</f>
        <v>OTROS EGRESOS 1.P.O (OR:97/DES:97 TRN:86 PERF:300086 CAU: 18</v>
      </c>
      <c r="G73" s="108">
        <f>IF(Tabla!K73="","",Tabla!K73)</f>
        <v>6.6</v>
      </c>
      <c r="H73" s="108">
        <f>IF(Tabla!L73="","",Tabla!L73)</f>
        <v>0</v>
      </c>
      <c r="J73">
        <f t="shared" si="13"/>
        <v>65</v>
      </c>
      <c r="K73" s="93">
        <f t="shared" si="14"/>
        <v>43472</v>
      </c>
      <c r="L73">
        <f t="shared" ref="L73:L136" ca="1" si="15">IF(SortCriteria=1,IFERROR(VALUE(MID(K73,1,FIND(" ",K73,1)-1)),0),OFFSET(B73,0,SortCriteria))</f>
        <v>0</v>
      </c>
      <c r="M73" s="115">
        <f t="shared" ref="M73:M136" ca="1" si="16">L73+$J73/1000000000</f>
        <v>6.5E-8</v>
      </c>
      <c r="N73">
        <f t="shared" ref="N73:N136" ca="1" si="17">IFERROR(CHOOSE($J$3,LARGE(INDIRECT("M9:M"&amp;$M$5),J73),SMALL(INDIRECT("M9:M"&amp;$M$5),J73)),0)</f>
        <v>1.4279999999999999E-6</v>
      </c>
      <c r="O73">
        <f t="shared" ref="O73:O136" ca="1" si="18">MATCH(N73,$M$9:$M$1508,0)</f>
        <v>1428</v>
      </c>
      <c r="Q73">
        <f t="shared" ref="Q73:Q136" ca="1" si="19">OFFSET(C$8,$O73,0)</f>
        <v>43564</v>
      </c>
      <c r="R73" t="str">
        <f t="shared" ca="1" si="7"/>
        <v>BANCA COMERCIAL</v>
      </c>
      <c r="S73" t="str">
        <f t="shared" ca="1" si="8"/>
        <v>VIATICOS 2</v>
      </c>
      <c r="T73" t="str">
        <f t="shared" ca="1" si="9"/>
        <v>TRANSACCIONES DEL DIA 04/09/2019SPYRAL - GESTION ADMINISTRATIVA</v>
      </c>
      <c r="V73">
        <f t="shared" ca="1" si="10"/>
        <v>0</v>
      </c>
      <c r="W73">
        <f t="shared" ca="1" si="11"/>
        <v>0</v>
      </c>
    </row>
    <row r="74" spans="2:23" x14ac:dyDescent="0.25">
      <c r="B74" s="3">
        <f t="shared" si="12"/>
        <v>66</v>
      </c>
      <c r="C74" s="93">
        <f>IF(Tabla!G74="","",Tabla!G74)</f>
        <v>43472</v>
      </c>
      <c r="D74" s="93" t="str">
        <f>IF(Tabla!H74="","",Tabla!H74)</f>
        <v>ADMINISTRACION DE SUCURSALES</v>
      </c>
      <c r="E74" s="93" t="str">
        <f>IF(Tabla!I74="","",Tabla!I74)</f>
        <v>OTROS EGRESOS 18</v>
      </c>
      <c r="F74" s="93" t="str">
        <f>IF(Tabla!J74="","",Tabla!J74)</f>
        <v>OTROS EGRESOS 1.P.O (OR:89/DES:89 TRN:86 PERF:300086 CAU: 18</v>
      </c>
      <c r="G74" s="108">
        <f>IF(Tabla!K74="","",Tabla!K74)</f>
        <v>2.4</v>
      </c>
      <c r="H74" s="108">
        <f>IF(Tabla!L74="","",Tabla!L74)</f>
        <v>0</v>
      </c>
      <c r="J74">
        <f t="shared" si="13"/>
        <v>66</v>
      </c>
      <c r="K74" s="93">
        <f t="shared" si="14"/>
        <v>43472</v>
      </c>
      <c r="L74">
        <f t="shared" ca="1" si="15"/>
        <v>0</v>
      </c>
      <c r="M74" s="115">
        <f t="shared" ca="1" si="16"/>
        <v>6.5999999999999995E-8</v>
      </c>
      <c r="N74">
        <f t="shared" ca="1" si="17"/>
        <v>1.4270000000000001E-6</v>
      </c>
      <c r="O74">
        <f t="shared" ca="1" si="18"/>
        <v>1427</v>
      </c>
      <c r="Q74">
        <f t="shared" ca="1" si="19"/>
        <v>43564</v>
      </c>
      <c r="R74" t="str">
        <f t="shared" ref="R74:R137" ca="1" si="20">IF($Q74=0,"",OFFSET(D$8,$O74,0))</f>
        <v>CAJA</v>
      </c>
      <c r="S74" t="str">
        <f t="shared" ref="S74:S137" ca="1" si="21">IF($Q74=0,"",OFFSET(E$8,$O74,0))</f>
        <v>ALIMENTACION DE EMPLEADOS CTA NUEVA</v>
      </c>
      <c r="T74" t="str">
        <f t="shared" ref="T74:T137" ca="1" si="22">IF($Q74=0,"",OFFSET(F$8,$O74,0))</f>
        <v>TRANSACCIONES DEL DIA 04/09/2019SPYRAL - GESTION ADMINISTRATIVA</v>
      </c>
      <c r="V74">
        <f t="shared" ref="V74:V137" ca="1" si="23">IF($Q74=0,"",OFFSET(H$8,$O74,0))</f>
        <v>0</v>
      </c>
      <c r="W74">
        <f t="shared" ref="W74:W137" ca="1" si="24">IF($Q74=0,"",OFFSET(I$8,$O74,0))</f>
        <v>0</v>
      </c>
    </row>
    <row r="75" spans="2:23" x14ac:dyDescent="0.25">
      <c r="B75" s="3">
        <f t="shared" ref="B75:B138" si="25">B74+1</f>
        <v>67</v>
      </c>
      <c r="C75" s="93">
        <f>IF(Tabla!G75="","",Tabla!G75)</f>
        <v>43472</v>
      </c>
      <c r="D75" s="93" t="str">
        <f>IF(Tabla!H75="","",Tabla!H75)</f>
        <v>ADMINISTRACION DE SUCURSALES</v>
      </c>
      <c r="E75" s="93" t="str">
        <f>IF(Tabla!I75="","",Tabla!I75)</f>
        <v>OTROS EGRESOS 18</v>
      </c>
      <c r="F75" s="93" t="str">
        <f>IF(Tabla!J75="","",Tabla!J75)</f>
        <v>OTROS EGRESOS 1.P.O (OR:72/DES:72 TRN:86 PERF:300086 CAU: 18</v>
      </c>
      <c r="G75" s="108">
        <f>IF(Tabla!K75="","",Tabla!K75)</f>
        <v>1.8</v>
      </c>
      <c r="H75" s="108">
        <f>IF(Tabla!L75="","",Tabla!L75)</f>
        <v>0</v>
      </c>
      <c r="J75">
        <f t="shared" ref="J75:J138" si="26">IF(K75=0,0,J74+1)</f>
        <v>67</v>
      </c>
      <c r="K75" s="93">
        <f t="shared" ref="K75:K138" si="27">C75</f>
        <v>43472</v>
      </c>
      <c r="L75">
        <f t="shared" ca="1" si="15"/>
        <v>0</v>
      </c>
      <c r="M75" s="115">
        <f t="shared" ca="1" si="16"/>
        <v>6.7000000000000004E-8</v>
      </c>
      <c r="N75">
        <f t="shared" ca="1" si="17"/>
        <v>1.426E-6</v>
      </c>
      <c r="O75">
        <f t="shared" ca="1" si="18"/>
        <v>1426</v>
      </c>
      <c r="Q75">
        <f t="shared" ca="1" si="19"/>
        <v>43564</v>
      </c>
      <c r="R75" t="str">
        <f t="shared" ca="1" si="20"/>
        <v>CAJA</v>
      </c>
      <c r="S75" t="str">
        <f t="shared" ca="1" si="21"/>
        <v>ALIMENTACION DE EMPLEADOS CTA NUEVA</v>
      </c>
      <c r="T75" t="str">
        <f t="shared" ca="1" si="22"/>
        <v>TRANSACCIONES DEL DIA 04/09/2019SPYRAL - GESTION ADMINISTRATIVA</v>
      </c>
      <c r="V75">
        <f t="shared" ca="1" si="23"/>
        <v>0</v>
      </c>
      <c r="W75">
        <f t="shared" ca="1" si="24"/>
        <v>0</v>
      </c>
    </row>
    <row r="76" spans="2:23" x14ac:dyDescent="0.25">
      <c r="B76" s="3">
        <f t="shared" si="25"/>
        <v>68</v>
      </c>
      <c r="C76" s="93">
        <f>IF(Tabla!G76="","",Tabla!G76)</f>
        <v>43472</v>
      </c>
      <c r="D76" s="93" t="str">
        <f>IF(Tabla!H76="","",Tabla!H76)</f>
        <v>ADMINISTRACION DE SUCURSALES</v>
      </c>
      <c r="E76" s="93" t="str">
        <f>IF(Tabla!I76="","",Tabla!I76)</f>
        <v>OTROS EGRESOS 18</v>
      </c>
      <c r="F76" s="93" t="str">
        <f>IF(Tabla!J76="","",Tabla!J76)</f>
        <v>OTROS EGRESOS 1.P.O (OR:29/DES:29 TRN:86 PERF:300086 CAU: 18</v>
      </c>
      <c r="G76" s="108">
        <f>IF(Tabla!K76="","",Tabla!K76)</f>
        <v>9.65</v>
      </c>
      <c r="H76" s="108">
        <f>IF(Tabla!L76="","",Tabla!L76)</f>
        <v>0</v>
      </c>
      <c r="J76">
        <f t="shared" si="26"/>
        <v>68</v>
      </c>
      <c r="K76" s="93">
        <f t="shared" si="27"/>
        <v>43472</v>
      </c>
      <c r="L76">
        <f t="shared" ca="1" si="15"/>
        <v>0</v>
      </c>
      <c r="M76" s="115">
        <f t="shared" ca="1" si="16"/>
        <v>6.8E-8</v>
      </c>
      <c r="N76">
        <f t="shared" ca="1" si="17"/>
        <v>1.4249999999999999E-6</v>
      </c>
      <c r="O76">
        <f t="shared" ca="1" si="18"/>
        <v>1425</v>
      </c>
      <c r="Q76">
        <f t="shared" ca="1" si="19"/>
        <v>43564</v>
      </c>
      <c r="R76" t="str">
        <f t="shared" ca="1" si="20"/>
        <v>FUERZAS DE VENTAS PANAMA</v>
      </c>
      <c r="S76" t="str">
        <f t="shared" ca="1" si="21"/>
        <v>ALIMENTACION DE EMPLEADOS CTA NUEVA</v>
      </c>
      <c r="T76" t="str">
        <f t="shared" ca="1" si="22"/>
        <v>TRANSACCIONES DEL DIA 04/09/2019SPYRAL - GESTION ADMINISTRATIVA</v>
      </c>
      <c r="V76">
        <f t="shared" ca="1" si="23"/>
        <v>0</v>
      </c>
      <c r="W76">
        <f t="shared" ca="1" si="24"/>
        <v>0</v>
      </c>
    </row>
    <row r="77" spans="2:23" x14ac:dyDescent="0.25">
      <c r="B77" s="3">
        <f t="shared" si="25"/>
        <v>69</v>
      </c>
      <c r="C77" s="93">
        <f>IF(Tabla!G77="","",Tabla!G77)</f>
        <v>43473</v>
      </c>
      <c r="D77" s="93" t="str">
        <f>IF(Tabla!H77="","",Tabla!H77)</f>
        <v>DESARROLLO DE PRODUCTOS</v>
      </c>
      <c r="E77" s="93" t="str">
        <f>IF(Tabla!I77="","",Tabla!I77)</f>
        <v>VIATICOS</v>
      </c>
      <c r="F77" s="93" t="str">
        <f>IF(Tabla!J77="","",Tabla!J77)</f>
        <v>TRANSACCIONES DEL DIA 01/08/2019SPYRAL - GESTION ADMINISTRATIVA</v>
      </c>
      <c r="G77" s="108">
        <f>IF(Tabla!K77="","",Tabla!K77)</f>
        <v>246.2</v>
      </c>
      <c r="H77" s="108">
        <f>IF(Tabla!L77="","",Tabla!L77)</f>
        <v>0</v>
      </c>
      <c r="J77">
        <f t="shared" si="26"/>
        <v>69</v>
      </c>
      <c r="K77" s="93">
        <f t="shared" si="27"/>
        <v>43473</v>
      </c>
      <c r="L77">
        <f t="shared" ca="1" si="15"/>
        <v>0</v>
      </c>
      <c r="M77" s="115">
        <f t="shared" ca="1" si="16"/>
        <v>6.8999999999999996E-8</v>
      </c>
      <c r="N77">
        <f t="shared" ca="1" si="17"/>
        <v>1.424E-6</v>
      </c>
      <c r="O77">
        <f t="shared" ca="1" si="18"/>
        <v>1424</v>
      </c>
      <c r="Q77">
        <f t="shared" ca="1" si="19"/>
        <v>43564</v>
      </c>
      <c r="R77" t="str">
        <f t="shared" ca="1" si="20"/>
        <v>SERVICIOS PERSONALES</v>
      </c>
      <c r="S77" t="str">
        <f t="shared" ca="1" si="21"/>
        <v>ALIMENTACION DE EMPLEADOS CTA NUEVA</v>
      </c>
      <c r="T77" t="str">
        <f t="shared" ca="1" si="22"/>
        <v>TRANSACCIONES DEL DIA 04/09/2019SPYRAL - GESTION ADMINISTRATIVA</v>
      </c>
      <c r="V77">
        <f t="shared" ca="1" si="23"/>
        <v>0</v>
      </c>
      <c r="W77">
        <f t="shared" ca="1" si="24"/>
        <v>0</v>
      </c>
    </row>
    <row r="78" spans="2:23" x14ac:dyDescent="0.25">
      <c r="B78" s="3">
        <f t="shared" si="25"/>
        <v>70</v>
      </c>
      <c r="C78" s="93">
        <f>IF(Tabla!G78="","",Tabla!G78)</f>
        <v>43473</v>
      </c>
      <c r="D78" s="93" t="str">
        <f>IF(Tabla!H78="","",Tabla!H78)</f>
        <v>CAJA</v>
      </c>
      <c r="E78" s="93" t="str">
        <f>IF(Tabla!I78="","",Tabla!I78)</f>
        <v>ALIMENTACION DE EMPLEADOS CTA NUEVA</v>
      </c>
      <c r="F78" s="93" t="str">
        <f>IF(Tabla!J78="","",Tabla!J78)</f>
        <v>TRANSACCIONES DEL DIA 01/08/2019SPYRAL - GESTION ADMINISTRATIVA</v>
      </c>
      <c r="G78" s="108">
        <f>IF(Tabla!K78="","",Tabla!K78)</f>
        <v>56</v>
      </c>
      <c r="H78" s="108">
        <f>IF(Tabla!L78="","",Tabla!L78)</f>
        <v>0</v>
      </c>
      <c r="J78">
        <f t="shared" si="26"/>
        <v>70</v>
      </c>
      <c r="K78" s="93">
        <f t="shared" si="27"/>
        <v>43473</v>
      </c>
      <c r="L78">
        <f t="shared" ca="1" si="15"/>
        <v>0</v>
      </c>
      <c r="M78" s="115">
        <f t="shared" ca="1" si="16"/>
        <v>7.0000000000000005E-8</v>
      </c>
      <c r="N78">
        <f t="shared" ca="1" si="17"/>
        <v>1.423E-6</v>
      </c>
      <c r="O78">
        <f t="shared" ca="1" si="18"/>
        <v>1423</v>
      </c>
      <c r="Q78">
        <f t="shared" ca="1" si="19"/>
        <v>43563</v>
      </c>
      <c r="R78" t="str">
        <f t="shared" ca="1" si="20"/>
        <v>ADMINISTRACION DE SUCURSALES</v>
      </c>
      <c r="S78" t="str">
        <f t="shared" ca="1" si="21"/>
        <v>OTROS EGRESOS 18</v>
      </c>
      <c r="T78" t="str">
        <f t="shared" ca="1" si="22"/>
        <v>OTROS EGRESOS 1.P.O (OR:196/DES:196 TRN:86 PERF:300086 CAU: 18</v>
      </c>
      <c r="V78">
        <f t="shared" ca="1" si="23"/>
        <v>0</v>
      </c>
      <c r="W78">
        <f t="shared" ca="1" si="24"/>
        <v>0</v>
      </c>
    </row>
    <row r="79" spans="2:23" x14ac:dyDescent="0.25">
      <c r="B79" s="3">
        <f t="shared" si="25"/>
        <v>71</v>
      </c>
      <c r="C79" s="93">
        <f>IF(Tabla!G79="","",Tabla!G79)</f>
        <v>43473</v>
      </c>
      <c r="D79" s="93" t="str">
        <f>IF(Tabla!H79="","",Tabla!H79)</f>
        <v>CAJA</v>
      </c>
      <c r="E79" s="93" t="str">
        <f>IF(Tabla!I79="","",Tabla!I79)</f>
        <v>ALIMENTACION DE EMPLEADOS CTA NUEVA</v>
      </c>
      <c r="F79" s="93" t="str">
        <f>IF(Tabla!J79="","",Tabla!J79)</f>
        <v>TRANSACCIONES DEL DIA 01/08/2019SPYRAL - GESTION ADMINISTRATIVA</v>
      </c>
      <c r="G79" s="108">
        <f>IF(Tabla!K79="","",Tabla!K79)</f>
        <v>16</v>
      </c>
      <c r="H79" s="108">
        <f>IF(Tabla!L79="","",Tabla!L79)</f>
        <v>0</v>
      </c>
      <c r="J79">
        <f t="shared" si="26"/>
        <v>71</v>
      </c>
      <c r="K79" s="93">
        <f t="shared" si="27"/>
        <v>43473</v>
      </c>
      <c r="L79">
        <f t="shared" ca="1" si="15"/>
        <v>0</v>
      </c>
      <c r="M79" s="115">
        <f t="shared" ca="1" si="16"/>
        <v>7.1E-8</v>
      </c>
      <c r="N79">
        <f t="shared" ca="1" si="17"/>
        <v>1.4219999999999999E-6</v>
      </c>
      <c r="O79">
        <f t="shared" ca="1" si="18"/>
        <v>1422</v>
      </c>
      <c r="Q79">
        <f t="shared" ca="1" si="19"/>
        <v>43563</v>
      </c>
      <c r="R79" t="str">
        <f t="shared" ca="1" si="20"/>
        <v>ADMINISTRACION DE SUCURSALES</v>
      </c>
      <c r="S79" t="str">
        <f t="shared" ca="1" si="21"/>
        <v>OTROS EGRESOS 18</v>
      </c>
      <c r="T79" t="str">
        <f t="shared" ca="1" si="22"/>
        <v>OTROS EGRESOS 1.P.O (OR:20/DES:20 TRN:86 PERF:300086 CAU: 18</v>
      </c>
      <c r="V79">
        <f t="shared" ca="1" si="23"/>
        <v>0</v>
      </c>
      <c r="W79">
        <f t="shared" ca="1" si="24"/>
        <v>0</v>
      </c>
    </row>
    <row r="80" spans="2:23" x14ac:dyDescent="0.25">
      <c r="B80" s="3">
        <f t="shared" si="25"/>
        <v>72</v>
      </c>
      <c r="C80" s="93">
        <f>IF(Tabla!G80="","",Tabla!G80)</f>
        <v>43473</v>
      </c>
      <c r="D80" s="93" t="str">
        <f>IF(Tabla!H80="","",Tabla!H80)</f>
        <v>CAJA</v>
      </c>
      <c r="E80" s="93" t="str">
        <f>IF(Tabla!I80="","",Tabla!I80)</f>
        <v>ALIMENTACION DE EMPLEADOS CTA NUEVA</v>
      </c>
      <c r="F80" s="93" t="str">
        <f>IF(Tabla!J80="","",Tabla!J80)</f>
        <v>TRANSACCIONES DEL DIA 01/08/2019SPYRAL - GESTION ADMINISTRATIVA</v>
      </c>
      <c r="G80" s="108">
        <f>IF(Tabla!K80="","",Tabla!K80)</f>
        <v>8</v>
      </c>
      <c r="H80" s="108">
        <f>IF(Tabla!L80="","",Tabla!L80)</f>
        <v>0</v>
      </c>
      <c r="J80">
        <f t="shared" si="26"/>
        <v>72</v>
      </c>
      <c r="K80" s="93">
        <f t="shared" si="27"/>
        <v>43473</v>
      </c>
      <c r="L80">
        <f t="shared" ca="1" si="15"/>
        <v>0</v>
      </c>
      <c r="M80" s="115">
        <f t="shared" ca="1" si="16"/>
        <v>7.1999999999999996E-8</v>
      </c>
      <c r="N80">
        <f t="shared" ca="1" si="17"/>
        <v>1.421E-6</v>
      </c>
      <c r="O80">
        <f t="shared" ca="1" si="18"/>
        <v>1421</v>
      </c>
      <c r="Q80">
        <f t="shared" ca="1" si="19"/>
        <v>43563</v>
      </c>
      <c r="R80" t="str">
        <f t="shared" ca="1" si="20"/>
        <v>ADMINISTRACION DE SUCURSALES</v>
      </c>
      <c r="S80" t="str">
        <f t="shared" ca="1" si="21"/>
        <v>OTROS EGRESOS 18</v>
      </c>
      <c r="T80" t="str">
        <f t="shared" ca="1" si="22"/>
        <v>OTROS EGRESOS 1.P.O (OR:40/DES:40 TRN:86 PERF:300086 CAU: 18</v>
      </c>
      <c r="V80">
        <f t="shared" ca="1" si="23"/>
        <v>0</v>
      </c>
      <c r="W80">
        <f t="shared" ca="1" si="24"/>
        <v>0</v>
      </c>
    </row>
    <row r="81" spans="2:23" x14ac:dyDescent="0.25">
      <c r="B81" s="3">
        <f t="shared" si="25"/>
        <v>73</v>
      </c>
      <c r="C81" s="93">
        <f>IF(Tabla!G81="","",Tabla!G81)</f>
        <v>43473</v>
      </c>
      <c r="D81" s="93" t="str">
        <f>IF(Tabla!H81="","",Tabla!H81)</f>
        <v>BANCA DE CONSUMO</v>
      </c>
      <c r="E81" s="93" t="str">
        <f>IF(Tabla!I81="","",Tabla!I81)</f>
        <v>VIATICOS</v>
      </c>
      <c r="F81" s="93" t="str">
        <f>IF(Tabla!J81="","",Tabla!J81)</f>
        <v>TRANSACCIONES DEL DIA 01/08/2019SPYRAL - GESTION ADMINISTRATIVA</v>
      </c>
      <c r="G81" s="108">
        <f>IF(Tabla!K81="","",Tabla!K81)</f>
        <v>220</v>
      </c>
      <c r="H81" s="108">
        <f>IF(Tabla!L81="","",Tabla!L81)</f>
        <v>0</v>
      </c>
      <c r="J81">
        <f t="shared" si="26"/>
        <v>73</v>
      </c>
      <c r="K81" s="93">
        <f t="shared" si="27"/>
        <v>43473</v>
      </c>
      <c r="L81">
        <f t="shared" ca="1" si="15"/>
        <v>0</v>
      </c>
      <c r="M81" s="115">
        <f t="shared" ca="1" si="16"/>
        <v>7.3000000000000005E-8</v>
      </c>
      <c r="N81">
        <f t="shared" ca="1" si="17"/>
        <v>1.42E-6</v>
      </c>
      <c r="O81">
        <f t="shared" ca="1" si="18"/>
        <v>1420</v>
      </c>
      <c r="Q81">
        <f t="shared" ca="1" si="19"/>
        <v>43563</v>
      </c>
      <c r="R81" t="str">
        <f t="shared" ca="1" si="20"/>
        <v>ADMINISTRACION DE SUCURSALES</v>
      </c>
      <c r="S81" t="str">
        <f t="shared" ca="1" si="21"/>
        <v>OTROS EGRESOS 18</v>
      </c>
      <c r="T81" t="str">
        <f t="shared" ca="1" si="22"/>
        <v>OTROS EGRESOS 1.P.O (OR:6/DES:6 TRN:86 PERF:300086 CAU: 18</v>
      </c>
      <c r="V81">
        <f t="shared" ca="1" si="23"/>
        <v>0</v>
      </c>
      <c r="W81">
        <f t="shared" ca="1" si="24"/>
        <v>0</v>
      </c>
    </row>
    <row r="82" spans="2:23" x14ac:dyDescent="0.25">
      <c r="B82" s="3">
        <f t="shared" si="25"/>
        <v>74</v>
      </c>
      <c r="C82" s="93">
        <f>IF(Tabla!G82="","",Tabla!G82)</f>
        <v>43473</v>
      </c>
      <c r="D82" s="93" t="str">
        <f>IF(Tabla!H82="","",Tabla!H82)</f>
        <v>ATM</v>
      </c>
      <c r="E82" s="93" t="str">
        <f>IF(Tabla!I82="","",Tabla!I82)</f>
        <v>ALIMENTACION DE EMPLEADOS CTA NUEVA</v>
      </c>
      <c r="F82" s="93" t="str">
        <f>IF(Tabla!J82="","",Tabla!J82)</f>
        <v>TRANSACCIONES DEL DIA 01/08/2019SPYRAL - GESTION ADMINISTRATIVA</v>
      </c>
      <c r="G82" s="108">
        <f>IF(Tabla!K82="","",Tabla!K82)</f>
        <v>77.97</v>
      </c>
      <c r="H82" s="108">
        <f>IF(Tabla!L82="","",Tabla!L82)</f>
        <v>0</v>
      </c>
      <c r="J82">
        <f t="shared" si="26"/>
        <v>74</v>
      </c>
      <c r="K82" s="93">
        <f t="shared" si="27"/>
        <v>43473</v>
      </c>
      <c r="L82">
        <f t="shared" ca="1" si="15"/>
        <v>0</v>
      </c>
      <c r="M82" s="115">
        <f t="shared" ca="1" si="16"/>
        <v>7.4000000000000001E-8</v>
      </c>
      <c r="N82">
        <f t="shared" ca="1" si="17"/>
        <v>1.4190000000000001E-6</v>
      </c>
      <c r="O82">
        <f t="shared" ca="1" si="18"/>
        <v>1419</v>
      </c>
      <c r="Q82">
        <f t="shared" ca="1" si="19"/>
        <v>43563</v>
      </c>
      <c r="R82" t="str">
        <f t="shared" ca="1" si="20"/>
        <v>BANCA COMERCIAL PERIFERIA</v>
      </c>
      <c r="S82" t="str">
        <f t="shared" ca="1" si="21"/>
        <v>VIATICOS 2</v>
      </c>
      <c r="T82" t="str">
        <f t="shared" ca="1" si="22"/>
        <v>TRANSACCIONES DEL DIA 04/08/2019SPYRAL - GESTION ADMINISTRATIVA</v>
      </c>
      <c r="V82">
        <f t="shared" ca="1" si="23"/>
        <v>0</v>
      </c>
      <c r="W82">
        <f t="shared" ca="1" si="24"/>
        <v>0</v>
      </c>
    </row>
    <row r="83" spans="2:23" x14ac:dyDescent="0.25">
      <c r="B83" s="3">
        <f t="shared" si="25"/>
        <v>75</v>
      </c>
      <c r="C83" s="93">
        <f>IF(Tabla!G83="","",Tabla!G83)</f>
        <v>43473</v>
      </c>
      <c r="D83" s="93" t="str">
        <f>IF(Tabla!H83="","",Tabla!H83)</f>
        <v>ATM</v>
      </c>
      <c r="E83" s="93" t="str">
        <f>IF(Tabla!I83="","",Tabla!I83)</f>
        <v>GASTOS NO DEDUCIBLES</v>
      </c>
      <c r="F83" s="93" t="str">
        <f>IF(Tabla!J83="","",Tabla!J83)</f>
        <v>TRANSACCIONES DEL DIA 01/08/2019SPYRAL - GESTION ADMINISTRATIVA</v>
      </c>
      <c r="G83" s="108">
        <f>IF(Tabla!K83="","",Tabla!K83)</f>
        <v>25.95</v>
      </c>
      <c r="H83" s="108">
        <f>IF(Tabla!L83="","",Tabla!L83)</f>
        <v>0</v>
      </c>
      <c r="J83">
        <f t="shared" si="26"/>
        <v>75</v>
      </c>
      <c r="K83" s="93">
        <f t="shared" si="27"/>
        <v>43473</v>
      </c>
      <c r="L83">
        <f t="shared" ca="1" si="15"/>
        <v>0</v>
      </c>
      <c r="M83" s="115">
        <f t="shared" ca="1" si="16"/>
        <v>7.4999999999999997E-8</v>
      </c>
      <c r="N83">
        <f t="shared" ca="1" si="17"/>
        <v>1.418E-6</v>
      </c>
      <c r="O83">
        <f t="shared" ca="1" si="18"/>
        <v>1418</v>
      </c>
      <c r="Q83">
        <f t="shared" ca="1" si="19"/>
        <v>43563</v>
      </c>
      <c r="R83" t="str">
        <f t="shared" ca="1" si="20"/>
        <v>CAJA</v>
      </c>
      <c r="S83" t="str">
        <f t="shared" ca="1" si="21"/>
        <v>ALIMENTACION DE EMPLEADOS CTA NUEVA</v>
      </c>
      <c r="T83" t="str">
        <f t="shared" ca="1" si="22"/>
        <v>TRANSACCIONES DEL DIA 04/08/2019SPYRAL - GESTION ADMINISTRATIVA</v>
      </c>
      <c r="V83">
        <f t="shared" ca="1" si="23"/>
        <v>0</v>
      </c>
      <c r="W83">
        <f t="shared" ca="1" si="24"/>
        <v>0</v>
      </c>
    </row>
    <row r="84" spans="2:23" x14ac:dyDescent="0.25">
      <c r="B84" s="3">
        <f t="shared" si="25"/>
        <v>76</v>
      </c>
      <c r="C84" s="93">
        <f>IF(Tabla!G84="","",Tabla!G84)</f>
        <v>43473</v>
      </c>
      <c r="D84" s="93" t="str">
        <f>IF(Tabla!H84="","",Tabla!H84)</f>
        <v>ADMINISTRACION DE SUCURSALES</v>
      </c>
      <c r="E84" s="93" t="str">
        <f>IF(Tabla!I84="","",Tabla!I84)</f>
        <v>NC VIATICOS</v>
      </c>
      <c r="F84" s="93" t="str">
        <f>IF(Tabla!J84="","",Tabla!J84)</f>
        <v>TRANSACCIONES DEL DIA 01/08/2019SPYRAL - GESTION ADMINISTRATIVA</v>
      </c>
      <c r="G84" s="108">
        <f>IF(Tabla!K84="","",Tabla!K84)</f>
        <v>0</v>
      </c>
      <c r="H84" s="108">
        <f>IF(Tabla!L84="","",Tabla!L84)</f>
        <v>220</v>
      </c>
      <c r="J84">
        <f t="shared" si="26"/>
        <v>76</v>
      </c>
      <c r="K84" s="93">
        <f t="shared" si="27"/>
        <v>43473</v>
      </c>
      <c r="L84">
        <f t="shared" ca="1" si="15"/>
        <v>0</v>
      </c>
      <c r="M84" s="115">
        <f t="shared" ca="1" si="16"/>
        <v>7.6000000000000006E-8</v>
      </c>
      <c r="N84">
        <f t="shared" ca="1" si="17"/>
        <v>1.4169999999999999E-6</v>
      </c>
      <c r="O84">
        <f t="shared" ca="1" si="18"/>
        <v>1417</v>
      </c>
      <c r="Q84">
        <f t="shared" ca="1" si="19"/>
        <v>43563</v>
      </c>
      <c r="R84" t="str">
        <f t="shared" ca="1" si="20"/>
        <v>CANALES DE DISTRIBUCION</v>
      </c>
      <c r="S84" t="str">
        <f t="shared" ca="1" si="21"/>
        <v>VIATICOS</v>
      </c>
      <c r="T84" t="str">
        <f t="shared" ca="1" si="22"/>
        <v>TRANSACCIONES DEL DIA 04/08/2019SPYRAL - GESTION ADMINISTRATIVA</v>
      </c>
      <c r="V84">
        <f t="shared" ca="1" si="23"/>
        <v>0</v>
      </c>
      <c r="W84">
        <f t="shared" ca="1" si="24"/>
        <v>0</v>
      </c>
    </row>
    <row r="85" spans="2:23" x14ac:dyDescent="0.25">
      <c r="B85" s="3">
        <f t="shared" si="25"/>
        <v>77</v>
      </c>
      <c r="C85" s="93">
        <f>IF(Tabla!G85="","",Tabla!G85)</f>
        <v>43473</v>
      </c>
      <c r="D85" s="93" t="str">
        <f>IF(Tabla!H85="","",Tabla!H85)</f>
        <v>ADMINISTRACION DE SUCURSALES</v>
      </c>
      <c r="E85" s="93" t="str">
        <f>IF(Tabla!I85="","",Tabla!I85)</f>
        <v>OTROS EGRESOS 18</v>
      </c>
      <c r="F85" s="93" t="str">
        <f>IF(Tabla!J85="","",Tabla!J85)</f>
        <v>OTROS EGRESOS 1.P.O (OR:72/DES:72 TRN:86 PERF:300086 CAU: 18</v>
      </c>
      <c r="G85" s="108">
        <f>IF(Tabla!K85="","",Tabla!K85)</f>
        <v>1.8</v>
      </c>
      <c r="H85" s="108">
        <f>IF(Tabla!L85="","",Tabla!L85)</f>
        <v>0</v>
      </c>
      <c r="J85">
        <f t="shared" si="26"/>
        <v>77</v>
      </c>
      <c r="K85" s="93">
        <f t="shared" si="27"/>
        <v>43473</v>
      </c>
      <c r="L85">
        <f t="shared" ca="1" si="15"/>
        <v>0</v>
      </c>
      <c r="M85" s="115">
        <f t="shared" ca="1" si="16"/>
        <v>7.7000000000000001E-8</v>
      </c>
      <c r="N85">
        <f t="shared" ca="1" si="17"/>
        <v>1.4160000000000001E-6</v>
      </c>
      <c r="O85">
        <f t="shared" ca="1" si="18"/>
        <v>1416</v>
      </c>
      <c r="Q85">
        <f t="shared" ca="1" si="19"/>
        <v>43563</v>
      </c>
      <c r="R85" t="str">
        <f t="shared" ca="1" si="20"/>
        <v>DESARROLLO DE PRODUCTOS</v>
      </c>
      <c r="S85" t="str">
        <f t="shared" ca="1" si="21"/>
        <v>VIATICOS 2</v>
      </c>
      <c r="T85" t="str">
        <f t="shared" ca="1" si="22"/>
        <v>TRANSACCIONES DEL DIA 04/08/2019SPYRAL - GESTION ADMINISTRATIVA</v>
      </c>
      <c r="V85">
        <f t="shared" ca="1" si="23"/>
        <v>0</v>
      </c>
      <c r="W85">
        <f t="shared" ca="1" si="24"/>
        <v>0</v>
      </c>
    </row>
    <row r="86" spans="2:23" x14ac:dyDescent="0.25">
      <c r="B86" s="3">
        <f t="shared" si="25"/>
        <v>78</v>
      </c>
      <c r="C86" s="93">
        <f>IF(Tabla!G86="","",Tabla!G86)</f>
        <v>43473</v>
      </c>
      <c r="D86" s="93" t="str">
        <f>IF(Tabla!H86="","",Tabla!H86)</f>
        <v>ADMINISTRACION DE SUCURSALES</v>
      </c>
      <c r="E86" s="93" t="str">
        <f>IF(Tabla!I86="","",Tabla!I86)</f>
        <v>OTROS EGRESOS 18</v>
      </c>
      <c r="F86" s="93" t="str">
        <f>IF(Tabla!J86="","",Tabla!J86)</f>
        <v>OTROS EGRESOS 1.P.O (OR:17/DES:17 TRN:86 PERF:300086 CAU: 18</v>
      </c>
      <c r="G86" s="108">
        <f>IF(Tabla!K86="","",Tabla!K86)</f>
        <v>2.4</v>
      </c>
      <c r="H86" s="108">
        <f>IF(Tabla!L86="","",Tabla!L86)</f>
        <v>0</v>
      </c>
      <c r="J86">
        <f t="shared" si="26"/>
        <v>78</v>
      </c>
      <c r="K86" s="93">
        <f t="shared" si="27"/>
        <v>43473</v>
      </c>
      <c r="L86">
        <f t="shared" ca="1" si="15"/>
        <v>0</v>
      </c>
      <c r="M86" s="115">
        <f t="shared" ca="1" si="16"/>
        <v>7.7999999999999997E-8</v>
      </c>
      <c r="N86">
        <f t="shared" ca="1" si="17"/>
        <v>1.415E-6</v>
      </c>
      <c r="O86">
        <f t="shared" ca="1" si="18"/>
        <v>1415</v>
      </c>
      <c r="Q86">
        <f t="shared" ca="1" si="19"/>
        <v>43561</v>
      </c>
      <c r="R86" t="str">
        <f t="shared" ca="1" si="20"/>
        <v>ADMINISTRACION DE SUCURSALES</v>
      </c>
      <c r="S86" t="str">
        <f t="shared" ca="1" si="21"/>
        <v>OTROS EGRESOS 18</v>
      </c>
      <c r="T86" t="str">
        <f t="shared" ca="1" si="22"/>
        <v>OTROS EGRESOS 1.P.O (OR:47/DES:47 TRN:86 PERF:300086 CAU: 18</v>
      </c>
      <c r="V86">
        <f t="shared" ca="1" si="23"/>
        <v>0</v>
      </c>
      <c r="W86">
        <f t="shared" ca="1" si="24"/>
        <v>0</v>
      </c>
    </row>
    <row r="87" spans="2:23" x14ac:dyDescent="0.25">
      <c r="B87" s="3">
        <f t="shared" si="25"/>
        <v>79</v>
      </c>
      <c r="C87" s="93">
        <f>IF(Tabla!G87="","",Tabla!G87)</f>
        <v>43475</v>
      </c>
      <c r="D87" s="93" t="str">
        <f>IF(Tabla!H87="","",Tabla!H87)</f>
        <v>SERVICIOS PERSONALES</v>
      </c>
      <c r="E87" s="93" t="str">
        <f>IF(Tabla!I87="","",Tabla!I87)</f>
        <v>ALIMENTACION DE EMPLEADOS CTA NUEVA</v>
      </c>
      <c r="F87" s="93" t="str">
        <f>IF(Tabla!J87="","",Tabla!J87)</f>
        <v>TRANSACCIONES DEL DIA 01/10/2019SPYRAL - GESTION ADMINISTRATIVA</v>
      </c>
      <c r="G87" s="108">
        <f>IF(Tabla!K87="","",Tabla!K87)</f>
        <v>16</v>
      </c>
      <c r="H87" s="108">
        <f>IF(Tabla!L87="","",Tabla!L87)</f>
        <v>0</v>
      </c>
      <c r="J87">
        <f t="shared" si="26"/>
        <v>79</v>
      </c>
      <c r="K87" s="93">
        <f t="shared" si="27"/>
        <v>43475</v>
      </c>
      <c r="L87">
        <f t="shared" ca="1" si="15"/>
        <v>0</v>
      </c>
      <c r="M87" s="115">
        <f t="shared" ca="1" si="16"/>
        <v>7.9000000000000006E-8</v>
      </c>
      <c r="N87">
        <f t="shared" ca="1" si="17"/>
        <v>1.4139999999999999E-6</v>
      </c>
      <c r="O87">
        <f t="shared" ca="1" si="18"/>
        <v>1414</v>
      </c>
      <c r="Q87">
        <f t="shared" ca="1" si="19"/>
        <v>43561</v>
      </c>
      <c r="R87" t="str">
        <f t="shared" ca="1" si="20"/>
        <v>ADMINISTRACION DE SUCURSALES</v>
      </c>
      <c r="S87" t="str">
        <f t="shared" ca="1" si="21"/>
        <v>GASTOS NO DEDUCIBLES</v>
      </c>
      <c r="T87" t="str">
        <f t="shared" ca="1" si="22"/>
        <v>TRANSACCIONES DEL DIA 04/06/2019SPYRAL - GESTION ADMINISTRATIVA</v>
      </c>
      <c r="V87">
        <f t="shared" ca="1" si="23"/>
        <v>0</v>
      </c>
      <c r="W87">
        <f t="shared" ca="1" si="24"/>
        <v>0</v>
      </c>
    </row>
    <row r="88" spans="2:23" x14ac:dyDescent="0.25">
      <c r="B88" s="3">
        <f t="shared" si="25"/>
        <v>80</v>
      </c>
      <c r="C88" s="93">
        <f>IF(Tabla!G88="","",Tabla!G88)</f>
        <v>43475</v>
      </c>
      <c r="D88" s="93" t="str">
        <f>IF(Tabla!H88="","",Tabla!H88)</f>
        <v>SERVICIOS PERSONALES</v>
      </c>
      <c r="E88" s="93" t="str">
        <f>IF(Tabla!I88="","",Tabla!I88)</f>
        <v>ALIMENTACION DE EMPLEADOS CTA NUEVA</v>
      </c>
      <c r="F88" s="93" t="str">
        <f>IF(Tabla!J88="","",Tabla!J88)</f>
        <v>TRANSACCIONES DEL DIA 01/10/2019SPYRAL - GESTION ADMINISTRATIVA</v>
      </c>
      <c r="G88" s="108">
        <f>IF(Tabla!K88="","",Tabla!K88)</f>
        <v>8</v>
      </c>
      <c r="H88" s="108">
        <f>IF(Tabla!L88="","",Tabla!L88)</f>
        <v>0</v>
      </c>
      <c r="J88">
        <f t="shared" si="26"/>
        <v>80</v>
      </c>
      <c r="K88" s="93">
        <f t="shared" si="27"/>
        <v>43475</v>
      </c>
      <c r="L88">
        <f t="shared" ca="1" si="15"/>
        <v>0</v>
      </c>
      <c r="M88" s="115">
        <f t="shared" ca="1" si="16"/>
        <v>8.0000000000000002E-8</v>
      </c>
      <c r="N88">
        <f t="shared" ca="1" si="17"/>
        <v>1.4130000000000001E-6</v>
      </c>
      <c r="O88">
        <f t="shared" ca="1" si="18"/>
        <v>1413</v>
      </c>
      <c r="Q88">
        <f t="shared" ca="1" si="19"/>
        <v>43561</v>
      </c>
      <c r="R88" t="str">
        <f t="shared" ca="1" si="20"/>
        <v>ADMINISTRACION DE SUCURSALES</v>
      </c>
      <c r="S88" t="str">
        <f t="shared" ca="1" si="21"/>
        <v>ALIMENTACION DE EMPLEADOS CTA NUEVA</v>
      </c>
      <c r="T88" t="str">
        <f t="shared" ca="1" si="22"/>
        <v>TRANSACCIONES DEL DIA 04/06/2019SPYRAL - GESTION ADMINISTRATIVA</v>
      </c>
      <c r="V88">
        <f t="shared" ca="1" si="23"/>
        <v>0</v>
      </c>
      <c r="W88">
        <f t="shared" ca="1" si="24"/>
        <v>0</v>
      </c>
    </row>
    <row r="89" spans="2:23" x14ac:dyDescent="0.25">
      <c r="B89" s="3">
        <f t="shared" si="25"/>
        <v>81</v>
      </c>
      <c r="C89" s="93">
        <f>IF(Tabla!G89="","",Tabla!G89)</f>
        <v>43475</v>
      </c>
      <c r="D89" s="93" t="str">
        <f>IF(Tabla!H89="","",Tabla!H89)</f>
        <v>SERVICIOS PERSONALES</v>
      </c>
      <c r="E89" s="93" t="str">
        <f>IF(Tabla!I89="","",Tabla!I89)</f>
        <v>PAGO NOMINA QUINCENA 1 ENERO 2019</v>
      </c>
      <c r="F89" s="93" t="str">
        <f>IF(Tabla!J89="","",Tabla!J89)</f>
        <v>TRANSACCIONES DEL DIA 01/10/2019 RECURSOS HUMANOS</v>
      </c>
      <c r="G89" s="108">
        <f>IF(Tabla!K89="","",Tabla!K89)</f>
        <v>108.28</v>
      </c>
      <c r="H89" s="108">
        <f>IF(Tabla!L89="","",Tabla!L89)</f>
        <v>0</v>
      </c>
      <c r="J89">
        <f t="shared" si="26"/>
        <v>81</v>
      </c>
      <c r="K89" s="93">
        <f t="shared" si="27"/>
        <v>43475</v>
      </c>
      <c r="L89">
        <f t="shared" ca="1" si="15"/>
        <v>0</v>
      </c>
      <c r="M89" s="115">
        <f t="shared" ca="1" si="16"/>
        <v>8.0999999999999997E-8</v>
      </c>
      <c r="N89">
        <f t="shared" ca="1" si="17"/>
        <v>1.412E-6</v>
      </c>
      <c r="O89">
        <f t="shared" ca="1" si="18"/>
        <v>1412</v>
      </c>
      <c r="Q89">
        <f t="shared" ca="1" si="19"/>
        <v>43561</v>
      </c>
      <c r="R89" t="str">
        <f t="shared" ca="1" si="20"/>
        <v>ATENCION A CLIENTES</v>
      </c>
      <c r="S89" t="str">
        <f t="shared" ca="1" si="21"/>
        <v>GASTOS NO DEDUCIBLES</v>
      </c>
      <c r="T89" t="str">
        <f t="shared" ca="1" si="22"/>
        <v>TRANSACCIONES DEL DIA 04/06/2019SPYRAL - GESTION ADMINISTRATIVA</v>
      </c>
      <c r="V89">
        <f t="shared" ca="1" si="23"/>
        <v>0</v>
      </c>
      <c r="W89">
        <f t="shared" ca="1" si="24"/>
        <v>0</v>
      </c>
    </row>
    <row r="90" spans="2:23" x14ac:dyDescent="0.25">
      <c r="B90" s="3">
        <f t="shared" si="25"/>
        <v>82</v>
      </c>
      <c r="C90" s="93">
        <f>IF(Tabla!G90="","",Tabla!G90)</f>
        <v>43475</v>
      </c>
      <c r="D90" s="93" t="str">
        <f>IF(Tabla!H90="","",Tabla!H90)</f>
        <v>SERVICIOS PERSONALES</v>
      </c>
      <c r="E90" s="93" t="str">
        <f>IF(Tabla!I90="","",Tabla!I90)</f>
        <v>PAGO NOMINA QUINCENA 1 ENERO 2019</v>
      </c>
      <c r="F90" s="93" t="str">
        <f>IF(Tabla!J90="","",Tabla!J90)</f>
        <v>TRANSACCIONES DEL DIA 01/10/2019 RECURSOS HUMANOS</v>
      </c>
      <c r="G90" s="108">
        <f>IF(Tabla!K90="","",Tabla!K90)</f>
        <v>52.04</v>
      </c>
      <c r="H90" s="108">
        <f>IF(Tabla!L90="","",Tabla!L90)</f>
        <v>0</v>
      </c>
      <c r="J90">
        <f t="shared" si="26"/>
        <v>82</v>
      </c>
      <c r="K90" s="93">
        <f t="shared" si="27"/>
        <v>43475</v>
      </c>
      <c r="L90">
        <f t="shared" ca="1" si="15"/>
        <v>0</v>
      </c>
      <c r="M90" s="115">
        <f t="shared" ca="1" si="16"/>
        <v>8.2000000000000006E-8</v>
      </c>
      <c r="N90">
        <f t="shared" ca="1" si="17"/>
        <v>1.4109999999999999E-6</v>
      </c>
      <c r="O90">
        <f t="shared" ca="1" si="18"/>
        <v>1411</v>
      </c>
      <c r="Q90">
        <f t="shared" ca="1" si="19"/>
        <v>43561</v>
      </c>
      <c r="R90" t="str">
        <f t="shared" ca="1" si="20"/>
        <v>ATM</v>
      </c>
      <c r="S90" t="str">
        <f t="shared" ca="1" si="21"/>
        <v>VIATICOS 2</v>
      </c>
      <c r="T90" t="str">
        <f t="shared" ca="1" si="22"/>
        <v>TRANSACCIONES DEL DIA 04/06/2019SPYRAL - GESTION ADMINISTRATIVA</v>
      </c>
      <c r="V90">
        <f t="shared" ca="1" si="23"/>
        <v>0</v>
      </c>
      <c r="W90">
        <f t="shared" ca="1" si="24"/>
        <v>0</v>
      </c>
    </row>
    <row r="91" spans="2:23" x14ac:dyDescent="0.25">
      <c r="B91" s="3">
        <f t="shared" si="25"/>
        <v>83</v>
      </c>
      <c r="C91" s="93">
        <f>IF(Tabla!G91="","",Tabla!G91)</f>
        <v>43475</v>
      </c>
      <c r="D91" s="93" t="str">
        <f>IF(Tabla!H91="","",Tabla!H91)</f>
        <v>SERVICIOS PERSONALES</v>
      </c>
      <c r="E91" s="93" t="str">
        <f>IF(Tabla!I91="","",Tabla!I91)</f>
        <v>PAGO NOMINA QUINCENA 1 ENERO 2019</v>
      </c>
      <c r="F91" s="93" t="str">
        <f>IF(Tabla!J91="","",Tabla!J91)</f>
        <v>TRANSACCIONES DEL DIA 01/10/2019 RECURSOS HUMANOS</v>
      </c>
      <c r="G91" s="108">
        <f>IF(Tabla!K91="","",Tabla!K91)</f>
        <v>50.62</v>
      </c>
      <c r="H91" s="108">
        <f>IF(Tabla!L91="","",Tabla!L91)</f>
        <v>0</v>
      </c>
      <c r="J91">
        <f t="shared" si="26"/>
        <v>83</v>
      </c>
      <c r="K91" s="93">
        <f t="shared" si="27"/>
        <v>43475</v>
      </c>
      <c r="L91">
        <f t="shared" ca="1" si="15"/>
        <v>0</v>
      </c>
      <c r="M91" s="115">
        <f t="shared" ca="1" si="16"/>
        <v>8.3000000000000002E-8</v>
      </c>
      <c r="N91">
        <f t="shared" ca="1" si="17"/>
        <v>1.4100000000000001E-6</v>
      </c>
      <c r="O91">
        <f t="shared" ca="1" si="18"/>
        <v>1410</v>
      </c>
      <c r="Q91">
        <f t="shared" ca="1" si="19"/>
        <v>43561</v>
      </c>
      <c r="R91" t="str">
        <f t="shared" ca="1" si="20"/>
        <v>ATM</v>
      </c>
      <c r="S91" t="str">
        <f t="shared" ca="1" si="21"/>
        <v>GASTOS NO DEDUCIBLES</v>
      </c>
      <c r="T91" t="str">
        <f t="shared" ca="1" si="22"/>
        <v>TRANSACCIONES DEL DIA 04/06/2019SPYRAL - GESTION ADMINISTRATIVA</v>
      </c>
      <c r="V91">
        <f t="shared" ca="1" si="23"/>
        <v>0</v>
      </c>
      <c r="W91">
        <f t="shared" ca="1" si="24"/>
        <v>0</v>
      </c>
    </row>
    <row r="92" spans="2:23" x14ac:dyDescent="0.25">
      <c r="B92" s="3">
        <f t="shared" si="25"/>
        <v>84</v>
      </c>
      <c r="C92" s="93">
        <f>IF(Tabla!G92="","",Tabla!G92)</f>
        <v>43475</v>
      </c>
      <c r="D92" s="93" t="str">
        <f>IF(Tabla!H92="","",Tabla!H92)</f>
        <v>SERVICIOS PERSONALES</v>
      </c>
      <c r="E92" s="93" t="str">
        <f>IF(Tabla!I92="","",Tabla!I92)</f>
        <v>PAGO NOMINA QUINCENA 1 ENERO 2019</v>
      </c>
      <c r="F92" s="93" t="str">
        <f>IF(Tabla!J92="","",Tabla!J92)</f>
        <v>TRANSACCIONES DEL DIA 01/10/2019 RECURSOS HUMANOS</v>
      </c>
      <c r="G92" s="108">
        <f>IF(Tabla!K92="","",Tabla!K92)</f>
        <v>40.99</v>
      </c>
      <c r="H92" s="108">
        <f>IF(Tabla!L92="","",Tabla!L92)</f>
        <v>0</v>
      </c>
      <c r="J92">
        <f t="shared" si="26"/>
        <v>84</v>
      </c>
      <c r="K92" s="93">
        <f t="shared" si="27"/>
        <v>43475</v>
      </c>
      <c r="L92">
        <f t="shared" ca="1" si="15"/>
        <v>0</v>
      </c>
      <c r="M92" s="115">
        <f t="shared" ca="1" si="16"/>
        <v>8.3999999999999998E-8</v>
      </c>
      <c r="N92">
        <f t="shared" ca="1" si="17"/>
        <v>1.409E-6</v>
      </c>
      <c r="O92">
        <f t="shared" ca="1" si="18"/>
        <v>1409</v>
      </c>
      <c r="Q92">
        <f t="shared" ca="1" si="19"/>
        <v>43561</v>
      </c>
      <c r="R92" t="str">
        <f t="shared" ca="1" si="20"/>
        <v>BANCA COMERCIAL INTERIOR</v>
      </c>
      <c r="S92" t="str">
        <f t="shared" ca="1" si="21"/>
        <v>VIATICOS</v>
      </c>
      <c r="T92" t="str">
        <f t="shared" ca="1" si="22"/>
        <v>TRANSACCIONES DEL DIA 04/06/2019SPYRAL - GESTION ADMINISTRATIVA</v>
      </c>
      <c r="V92">
        <f t="shared" ca="1" si="23"/>
        <v>0</v>
      </c>
      <c r="W92">
        <f t="shared" ca="1" si="24"/>
        <v>0</v>
      </c>
    </row>
    <row r="93" spans="2:23" x14ac:dyDescent="0.25">
      <c r="B93" s="3">
        <f t="shared" si="25"/>
        <v>85</v>
      </c>
      <c r="C93" s="93">
        <f>IF(Tabla!G93="","",Tabla!G93)</f>
        <v>43475</v>
      </c>
      <c r="D93" s="93" t="str">
        <f>IF(Tabla!H93="","",Tabla!H93)</f>
        <v>SERVICIOS PERSONALES</v>
      </c>
      <c r="E93" s="93" t="str">
        <f>IF(Tabla!I93="","",Tabla!I93)</f>
        <v>PAGO NOMINA QUINCENA 1 ENERO 2019</v>
      </c>
      <c r="F93" s="93" t="str">
        <f>IF(Tabla!J93="","",Tabla!J93)</f>
        <v>TRANSACCIONES DEL DIA 01/10/2019 RECURSOS HUMANOS</v>
      </c>
      <c r="G93" s="108">
        <f>IF(Tabla!K93="","",Tabla!K93)</f>
        <v>34.229999999999997</v>
      </c>
      <c r="H93" s="108">
        <f>IF(Tabla!L93="","",Tabla!L93)</f>
        <v>0</v>
      </c>
      <c r="J93">
        <f t="shared" si="26"/>
        <v>85</v>
      </c>
      <c r="K93" s="93">
        <f t="shared" si="27"/>
        <v>43475</v>
      </c>
      <c r="L93">
        <f t="shared" ca="1" si="15"/>
        <v>0</v>
      </c>
      <c r="M93" s="115">
        <f t="shared" ca="1" si="16"/>
        <v>8.4999999999999994E-8</v>
      </c>
      <c r="N93">
        <f t="shared" ca="1" si="17"/>
        <v>1.4079999999999999E-6</v>
      </c>
      <c r="O93">
        <f t="shared" ca="1" si="18"/>
        <v>1408</v>
      </c>
      <c r="Q93">
        <f t="shared" ca="1" si="19"/>
        <v>43561</v>
      </c>
      <c r="R93" t="str">
        <f t="shared" ca="1" si="20"/>
        <v>CAJA</v>
      </c>
      <c r="S93" t="str">
        <f t="shared" ca="1" si="21"/>
        <v>ALIMENTACION DE EMPLEADOS CTA NUEVA</v>
      </c>
      <c r="T93" t="str">
        <f t="shared" ca="1" si="22"/>
        <v>TRANSACCIONES DEL DIA 04/06/2019SPYRAL - GESTION ADMINISTRATIVA</v>
      </c>
      <c r="V93">
        <f t="shared" ca="1" si="23"/>
        <v>0</v>
      </c>
      <c r="W93">
        <f t="shared" ca="1" si="24"/>
        <v>0</v>
      </c>
    </row>
    <row r="94" spans="2:23" x14ac:dyDescent="0.25">
      <c r="B94" s="3">
        <f t="shared" si="25"/>
        <v>86</v>
      </c>
      <c r="C94" s="93">
        <f>IF(Tabla!G94="","",Tabla!G94)</f>
        <v>43475</v>
      </c>
      <c r="D94" s="93" t="str">
        <f>IF(Tabla!H94="","",Tabla!H94)</f>
        <v>SERVICIOS PERSONALES</v>
      </c>
      <c r="E94" s="93" t="str">
        <f>IF(Tabla!I94="","",Tabla!I94)</f>
        <v>PAGO NOMINA QUINCENA 1 ENERO 2019</v>
      </c>
      <c r="F94" s="93" t="str">
        <f>IF(Tabla!J94="","",Tabla!J94)</f>
        <v>TRANSACCIONES DEL DIA 01/10/2019 RECURSOS HUMANOS</v>
      </c>
      <c r="G94" s="108">
        <f>IF(Tabla!K94="","",Tabla!K94)</f>
        <v>34.21</v>
      </c>
      <c r="H94" s="108">
        <f>IF(Tabla!L94="","",Tabla!L94)</f>
        <v>0</v>
      </c>
      <c r="J94">
        <f t="shared" si="26"/>
        <v>86</v>
      </c>
      <c r="K94" s="93">
        <f t="shared" si="27"/>
        <v>43475</v>
      </c>
      <c r="L94">
        <f t="shared" ca="1" si="15"/>
        <v>0</v>
      </c>
      <c r="M94" s="115">
        <f t="shared" ca="1" si="16"/>
        <v>8.6000000000000002E-8</v>
      </c>
      <c r="N94">
        <f t="shared" ca="1" si="17"/>
        <v>1.407E-6</v>
      </c>
      <c r="O94">
        <f t="shared" ca="1" si="18"/>
        <v>1407</v>
      </c>
      <c r="Q94">
        <f t="shared" ca="1" si="19"/>
        <v>43561</v>
      </c>
      <c r="R94" t="str">
        <f t="shared" ca="1" si="20"/>
        <v>CAJA</v>
      </c>
      <c r="S94" t="str">
        <f t="shared" ca="1" si="21"/>
        <v>ALIMENTACION DE EMPLEADOS CTA NUEVA</v>
      </c>
      <c r="T94" t="str">
        <f t="shared" ca="1" si="22"/>
        <v>TRANSACCIONES DEL DIA 04/06/2019SPYRAL - GESTION ADMINISTRATIVA</v>
      </c>
      <c r="V94">
        <f t="shared" ca="1" si="23"/>
        <v>0</v>
      </c>
      <c r="W94">
        <f t="shared" ca="1" si="24"/>
        <v>0</v>
      </c>
    </row>
    <row r="95" spans="2:23" x14ac:dyDescent="0.25">
      <c r="B95" s="3">
        <f t="shared" si="25"/>
        <v>87</v>
      </c>
      <c r="C95" s="93">
        <f>IF(Tabla!G95="","",Tabla!G95)</f>
        <v>43475</v>
      </c>
      <c r="D95" s="93" t="str">
        <f>IF(Tabla!H95="","",Tabla!H95)</f>
        <v>SERVICIOS PERSONALES</v>
      </c>
      <c r="E95" s="93" t="str">
        <f>IF(Tabla!I95="","",Tabla!I95)</f>
        <v>PAGO NOMINA QUINCENA 1 ENERO 2019</v>
      </c>
      <c r="F95" s="93" t="str">
        <f>IF(Tabla!J95="","",Tabla!J95)</f>
        <v>TRANSACCIONES DEL DIA 01/10/2019 RECURSOS HUMANOS</v>
      </c>
      <c r="G95" s="108">
        <f>IF(Tabla!K95="","",Tabla!K95)</f>
        <v>30.67</v>
      </c>
      <c r="H95" s="108">
        <f>IF(Tabla!L95="","",Tabla!L95)</f>
        <v>0</v>
      </c>
      <c r="J95">
        <f t="shared" si="26"/>
        <v>87</v>
      </c>
      <c r="K95" s="93">
        <f t="shared" si="27"/>
        <v>43475</v>
      </c>
      <c r="L95">
        <f t="shared" ca="1" si="15"/>
        <v>0</v>
      </c>
      <c r="M95" s="115">
        <f t="shared" ca="1" si="16"/>
        <v>8.6999999999999998E-8</v>
      </c>
      <c r="N95">
        <f t="shared" ca="1" si="17"/>
        <v>1.406E-6</v>
      </c>
      <c r="O95">
        <f t="shared" ca="1" si="18"/>
        <v>1406</v>
      </c>
      <c r="Q95">
        <f t="shared" ca="1" si="19"/>
        <v>43561</v>
      </c>
      <c r="R95" t="str">
        <f t="shared" ca="1" si="20"/>
        <v>CAJA</v>
      </c>
      <c r="S95" t="str">
        <f t="shared" ca="1" si="21"/>
        <v>ALIMENTACION DE EMPLEADOS CTA NUEVA</v>
      </c>
      <c r="T95" t="str">
        <f t="shared" ca="1" si="22"/>
        <v>TRANSACCIONES DEL DIA 04/06/2019SPYRAL - GESTION ADMINISTRATIVA</v>
      </c>
      <c r="V95">
        <f t="shared" ca="1" si="23"/>
        <v>0</v>
      </c>
      <c r="W95">
        <f t="shared" ca="1" si="24"/>
        <v>0</v>
      </c>
    </row>
    <row r="96" spans="2:23" x14ac:dyDescent="0.25">
      <c r="B96" s="3">
        <f t="shared" si="25"/>
        <v>88</v>
      </c>
      <c r="C96" s="93">
        <f>IF(Tabla!G96="","",Tabla!G96)</f>
        <v>43475</v>
      </c>
      <c r="D96" s="93" t="str">
        <f>IF(Tabla!H96="","",Tabla!H96)</f>
        <v>SERVICIOS PERSONALES</v>
      </c>
      <c r="E96" s="93" t="str">
        <f>IF(Tabla!I96="","",Tabla!I96)</f>
        <v>PAGO NOMINA QUINCENA 1 ENERO 2019</v>
      </c>
      <c r="F96" s="93" t="str">
        <f>IF(Tabla!J96="","",Tabla!J96)</f>
        <v>TRANSACCIONES DEL DIA 01/10/2019 RECURSOS HUMANOS</v>
      </c>
      <c r="G96" s="108">
        <f>IF(Tabla!K96="","",Tabla!K96)</f>
        <v>19.25</v>
      </c>
      <c r="H96" s="108">
        <f>IF(Tabla!L96="","",Tabla!L96)</f>
        <v>0</v>
      </c>
      <c r="J96">
        <f t="shared" si="26"/>
        <v>88</v>
      </c>
      <c r="K96" s="93">
        <f t="shared" si="27"/>
        <v>43475</v>
      </c>
      <c r="L96">
        <f t="shared" ca="1" si="15"/>
        <v>0</v>
      </c>
      <c r="M96" s="115">
        <f t="shared" ca="1" si="16"/>
        <v>8.7999999999999994E-8</v>
      </c>
      <c r="N96">
        <f t="shared" ca="1" si="17"/>
        <v>1.4050000000000001E-6</v>
      </c>
      <c r="O96">
        <f t="shared" ca="1" si="18"/>
        <v>1405</v>
      </c>
      <c r="Q96">
        <f t="shared" ca="1" si="19"/>
        <v>43561</v>
      </c>
      <c r="R96" t="str">
        <f t="shared" ca="1" si="20"/>
        <v>CAJA</v>
      </c>
      <c r="S96" t="str">
        <f t="shared" ca="1" si="21"/>
        <v>ALIMENTACION DE EMPLEADOS CTA NUEVA</v>
      </c>
      <c r="T96" t="str">
        <f t="shared" ca="1" si="22"/>
        <v>TRANSACCIONES DEL DIA 04/06/2019SPYRAL - GESTION ADMINISTRATIVA</v>
      </c>
      <c r="V96">
        <f t="shared" ca="1" si="23"/>
        <v>0</v>
      </c>
      <c r="W96">
        <f t="shared" ca="1" si="24"/>
        <v>0</v>
      </c>
    </row>
    <row r="97" spans="2:23" x14ac:dyDescent="0.25">
      <c r="B97" s="3">
        <f t="shared" si="25"/>
        <v>89</v>
      </c>
      <c r="C97" s="93">
        <f>IF(Tabla!G97="","",Tabla!G97)</f>
        <v>43475</v>
      </c>
      <c r="D97" s="93" t="str">
        <f>IF(Tabla!H97="","",Tabla!H97)</f>
        <v>SERVICIOS PERSONALES</v>
      </c>
      <c r="E97" s="93" t="str">
        <f>IF(Tabla!I97="","",Tabla!I97)</f>
        <v>PAGO NOMINA QUINCENA 1 ENERO 2019</v>
      </c>
      <c r="F97" s="93" t="str">
        <f>IF(Tabla!J97="","",Tabla!J97)</f>
        <v>TRANSACCIONES DEL DIA 01/10/2019 RECURSOS HUMANOS</v>
      </c>
      <c r="G97" s="108">
        <f>IF(Tabla!K97="","",Tabla!K97)</f>
        <v>18.760000000000002</v>
      </c>
      <c r="H97" s="108">
        <f>IF(Tabla!L97="","",Tabla!L97)</f>
        <v>0</v>
      </c>
      <c r="J97">
        <f t="shared" si="26"/>
        <v>89</v>
      </c>
      <c r="K97" s="93">
        <f t="shared" si="27"/>
        <v>43475</v>
      </c>
      <c r="L97">
        <f t="shared" ca="1" si="15"/>
        <v>0</v>
      </c>
      <c r="M97" s="115">
        <f t="shared" ca="1" si="16"/>
        <v>8.9000000000000003E-8</v>
      </c>
      <c r="N97">
        <f t="shared" ca="1" si="17"/>
        <v>1.404E-6</v>
      </c>
      <c r="O97">
        <f t="shared" ca="1" si="18"/>
        <v>1404</v>
      </c>
      <c r="Q97">
        <f t="shared" ca="1" si="19"/>
        <v>43561</v>
      </c>
      <c r="R97" t="str">
        <f t="shared" ca="1" si="20"/>
        <v>CANALES DE DISTRIBUCION</v>
      </c>
      <c r="S97" t="str">
        <f t="shared" ca="1" si="21"/>
        <v>VIATICOS 2</v>
      </c>
      <c r="T97" t="str">
        <f t="shared" ca="1" si="22"/>
        <v>TRANSACCIONES DEL DIA 04/06/2019SPYRAL - GESTION ADMINISTRATIVA</v>
      </c>
      <c r="V97">
        <f t="shared" ca="1" si="23"/>
        <v>0</v>
      </c>
      <c r="W97">
        <f t="shared" ca="1" si="24"/>
        <v>0</v>
      </c>
    </row>
    <row r="98" spans="2:23" x14ac:dyDescent="0.25">
      <c r="B98" s="3">
        <f t="shared" si="25"/>
        <v>90</v>
      </c>
      <c r="C98" s="93">
        <f>IF(Tabla!G98="","",Tabla!G98)</f>
        <v>43475</v>
      </c>
      <c r="D98" s="93" t="str">
        <f>IF(Tabla!H98="","",Tabla!H98)</f>
        <v>SERVICIOS PERSONALES</v>
      </c>
      <c r="E98" s="93" t="str">
        <f>IF(Tabla!I98="","",Tabla!I98)</f>
        <v>PAGO NOMINA QUINCENA 1 ENERO 2019</v>
      </c>
      <c r="F98" s="93" t="str">
        <f>IF(Tabla!J98="","",Tabla!J98)</f>
        <v>TRANSACCIONES DEL DIA 01/10/2019 RECURSOS HUMANOS</v>
      </c>
      <c r="G98" s="108">
        <f>IF(Tabla!K98="","",Tabla!K98)</f>
        <v>12.8</v>
      </c>
      <c r="H98" s="108">
        <f>IF(Tabla!L98="","",Tabla!L98)</f>
        <v>0</v>
      </c>
      <c r="J98">
        <f t="shared" si="26"/>
        <v>90</v>
      </c>
      <c r="K98" s="93">
        <f t="shared" si="27"/>
        <v>43475</v>
      </c>
      <c r="L98">
        <f t="shared" ca="1" si="15"/>
        <v>0</v>
      </c>
      <c r="M98" s="115">
        <f t="shared" ca="1" si="16"/>
        <v>8.9999999999999999E-8</v>
      </c>
      <c r="N98">
        <f t="shared" ca="1" si="17"/>
        <v>1.403E-6</v>
      </c>
      <c r="O98">
        <f t="shared" ca="1" si="18"/>
        <v>1403</v>
      </c>
      <c r="Q98">
        <f t="shared" ca="1" si="19"/>
        <v>43561</v>
      </c>
      <c r="R98" t="str">
        <f t="shared" ca="1" si="20"/>
        <v>FUERZAS DE VENTAS PANAMA</v>
      </c>
      <c r="S98" t="str">
        <f t="shared" ca="1" si="21"/>
        <v>VIATICOS 2</v>
      </c>
      <c r="T98" t="str">
        <f t="shared" ca="1" si="22"/>
        <v>TRANSACCIONES DEL DIA 04/06/2019SPYRAL - GESTION ADMINISTRATIVA</v>
      </c>
      <c r="V98">
        <f t="shared" ca="1" si="23"/>
        <v>0</v>
      </c>
      <c r="W98">
        <f t="shared" ca="1" si="24"/>
        <v>0</v>
      </c>
    </row>
    <row r="99" spans="2:23" x14ac:dyDescent="0.25">
      <c r="B99" s="3">
        <f t="shared" si="25"/>
        <v>91</v>
      </c>
      <c r="C99" s="93">
        <f>IF(Tabla!G99="","",Tabla!G99)</f>
        <v>43475</v>
      </c>
      <c r="D99" s="93" t="str">
        <f>IF(Tabla!H99="","",Tabla!H99)</f>
        <v>IMAGEN CORPORATIVA</v>
      </c>
      <c r="E99" s="93" t="str">
        <f>IF(Tabla!I99="","",Tabla!I99)</f>
        <v>PAGO NOMINA QUINCENA 1 ENERO 2019</v>
      </c>
      <c r="F99" s="93" t="str">
        <f>IF(Tabla!J99="","",Tabla!J99)</f>
        <v>TRANSACCIONES DEL DIA 01/10/2019 RECURSOS HUMANOS</v>
      </c>
      <c r="G99" s="108">
        <f>IF(Tabla!K99="","",Tabla!K99)</f>
        <v>39.43</v>
      </c>
      <c r="H99" s="108">
        <f>IF(Tabla!L99="","",Tabla!L99)</f>
        <v>0</v>
      </c>
      <c r="J99">
        <f t="shared" si="26"/>
        <v>91</v>
      </c>
      <c r="K99" s="93">
        <f t="shared" si="27"/>
        <v>43475</v>
      </c>
      <c r="L99">
        <f t="shared" ca="1" si="15"/>
        <v>0</v>
      </c>
      <c r="M99" s="115">
        <f t="shared" ca="1" si="16"/>
        <v>9.0999999999999994E-8</v>
      </c>
      <c r="N99">
        <f t="shared" ca="1" si="17"/>
        <v>1.4020000000000001E-6</v>
      </c>
      <c r="O99">
        <f t="shared" ca="1" si="18"/>
        <v>1402</v>
      </c>
      <c r="Q99">
        <f t="shared" ca="1" si="19"/>
        <v>43561</v>
      </c>
      <c r="R99" t="str">
        <f t="shared" ca="1" si="20"/>
        <v>SERVICIOS PERSONALES</v>
      </c>
      <c r="S99" t="str">
        <f t="shared" ca="1" si="21"/>
        <v>ALIMENTACION DE EMPLEADOS CTA NUEVA</v>
      </c>
      <c r="T99" t="str">
        <f t="shared" ca="1" si="22"/>
        <v>TRANSACCIONES DEL DIA 04/06/2019SPYRAL - GESTION ADMINISTRATIVA</v>
      </c>
      <c r="V99">
        <f t="shared" ca="1" si="23"/>
        <v>0</v>
      </c>
      <c r="W99">
        <f t="shared" ca="1" si="24"/>
        <v>0</v>
      </c>
    </row>
    <row r="100" spans="2:23" x14ac:dyDescent="0.25">
      <c r="B100" s="3">
        <f t="shared" si="25"/>
        <v>92</v>
      </c>
      <c r="C100" s="93">
        <f>IF(Tabla!G100="","",Tabla!G100)</f>
        <v>43475</v>
      </c>
      <c r="D100" s="93" t="str">
        <f>IF(Tabla!H100="","",Tabla!H100)</f>
        <v>GESTION HIPOTECARIA</v>
      </c>
      <c r="E100" s="93" t="str">
        <f>IF(Tabla!I100="","",Tabla!I100)</f>
        <v>PAGO NOMINA QUINCENA 1 ENERO 2019</v>
      </c>
      <c r="F100" s="93" t="str">
        <f>IF(Tabla!J100="","",Tabla!J100)</f>
        <v>TRANSACCIONES DEL DIA 01/10/2019 RECURSOS HUMANOS</v>
      </c>
      <c r="G100" s="108">
        <f>IF(Tabla!K100="","",Tabla!K100)</f>
        <v>68.19</v>
      </c>
      <c r="H100" s="108">
        <f>IF(Tabla!L100="","",Tabla!L100)</f>
        <v>0</v>
      </c>
      <c r="J100">
        <f t="shared" si="26"/>
        <v>92</v>
      </c>
      <c r="K100" s="93">
        <f t="shared" si="27"/>
        <v>43475</v>
      </c>
      <c r="L100">
        <f t="shared" ca="1" si="15"/>
        <v>0</v>
      </c>
      <c r="M100" s="115">
        <f t="shared" ca="1" si="16"/>
        <v>9.2000000000000003E-8</v>
      </c>
      <c r="N100">
        <f t="shared" ca="1" si="17"/>
        <v>1.401E-6</v>
      </c>
      <c r="O100">
        <f t="shared" ca="1" si="18"/>
        <v>1401</v>
      </c>
      <c r="Q100">
        <f t="shared" ca="1" si="19"/>
        <v>43560</v>
      </c>
      <c r="R100" t="str">
        <f t="shared" ca="1" si="20"/>
        <v>ADMINISTRACION DE SUCURSALES</v>
      </c>
      <c r="S100" t="str">
        <f t="shared" ca="1" si="21"/>
        <v>NC GASTO NO DEDUCIBLES</v>
      </c>
      <c r="T100" t="str">
        <f t="shared" ca="1" si="22"/>
        <v>TRANSACCIONES DEL DIA 04/05/2019SPYRAL - GESTION ADMINISTRATIVA</v>
      </c>
      <c r="V100">
        <f t="shared" ca="1" si="23"/>
        <v>0</v>
      </c>
      <c r="W100">
        <f t="shared" ca="1" si="24"/>
        <v>0</v>
      </c>
    </row>
    <row r="101" spans="2:23" x14ac:dyDescent="0.25">
      <c r="B101" s="3">
        <f t="shared" si="25"/>
        <v>93</v>
      </c>
      <c r="C101" s="93">
        <f>IF(Tabla!G101="","",Tabla!G101)</f>
        <v>43475</v>
      </c>
      <c r="D101" s="93" t="str">
        <f>IF(Tabla!H101="","",Tabla!H101)</f>
        <v>FUERZAS DE VENTAS PANAMA</v>
      </c>
      <c r="E101" s="93" t="str">
        <f>IF(Tabla!I101="","",Tabla!I101)</f>
        <v>PAGO NOMINA QUINCENA 1 ENERO 2019</v>
      </c>
      <c r="F101" s="93" t="str">
        <f>IF(Tabla!J101="","",Tabla!J101)</f>
        <v>TRANSACCIONES DEL DIA 01/10/2019 RECURSOS HUMANOS</v>
      </c>
      <c r="G101" s="108">
        <f>IF(Tabla!K101="","",Tabla!K101)</f>
        <v>673.32</v>
      </c>
      <c r="H101" s="108">
        <f>IF(Tabla!L101="","",Tabla!L101)</f>
        <v>0</v>
      </c>
      <c r="J101">
        <f t="shared" si="26"/>
        <v>93</v>
      </c>
      <c r="K101" s="93">
        <f t="shared" si="27"/>
        <v>43475</v>
      </c>
      <c r="L101">
        <f t="shared" ca="1" si="15"/>
        <v>0</v>
      </c>
      <c r="M101" s="115">
        <f t="shared" ca="1" si="16"/>
        <v>9.2999999999999999E-8</v>
      </c>
      <c r="N101">
        <f t="shared" ca="1" si="17"/>
        <v>1.3999999999999999E-6</v>
      </c>
      <c r="O101">
        <f t="shared" ca="1" si="18"/>
        <v>1400</v>
      </c>
      <c r="Q101">
        <f t="shared" ca="1" si="19"/>
        <v>43560</v>
      </c>
      <c r="R101" t="str">
        <f t="shared" ca="1" si="20"/>
        <v>ADMINISTRACION DE SUCURSALES</v>
      </c>
      <c r="S101" t="str">
        <f t="shared" ca="1" si="21"/>
        <v>NC GASTO NO DEDUCIBLES</v>
      </c>
      <c r="T101" t="str">
        <f t="shared" ca="1" si="22"/>
        <v>TRANSACCIONES DEL DIA 04/05/2019SPYRAL - GESTION ADMINISTRATIVA</v>
      </c>
      <c r="V101">
        <f t="shared" ca="1" si="23"/>
        <v>0</v>
      </c>
      <c r="W101">
        <f t="shared" ca="1" si="24"/>
        <v>0</v>
      </c>
    </row>
    <row r="102" spans="2:23" x14ac:dyDescent="0.25">
      <c r="B102" s="3">
        <f t="shared" si="25"/>
        <v>94</v>
      </c>
      <c r="C102" s="93">
        <f>IF(Tabla!G102="","",Tabla!G102)</f>
        <v>43475</v>
      </c>
      <c r="D102" s="93" t="str">
        <f>IF(Tabla!H102="","",Tabla!H102)</f>
        <v>FUERZA DE VENTAS AUTOS</v>
      </c>
      <c r="E102" s="93" t="str">
        <f>IF(Tabla!I102="","",Tabla!I102)</f>
        <v>PAGO NOMINA QUINCENA 1 ENERO 2019</v>
      </c>
      <c r="F102" s="93" t="str">
        <f>IF(Tabla!J102="","",Tabla!J102)</f>
        <v>TRANSACCIONES DEL DIA 01/10/2019 RECURSOS HUMANOS</v>
      </c>
      <c r="G102" s="108">
        <f>IF(Tabla!K102="","",Tabla!K102)</f>
        <v>123.45</v>
      </c>
      <c r="H102" s="108">
        <f>IF(Tabla!L102="","",Tabla!L102)</f>
        <v>0</v>
      </c>
      <c r="J102">
        <f t="shared" si="26"/>
        <v>94</v>
      </c>
      <c r="K102" s="93">
        <f t="shared" si="27"/>
        <v>43475</v>
      </c>
      <c r="L102">
        <f t="shared" ca="1" si="15"/>
        <v>0</v>
      </c>
      <c r="M102" s="115">
        <f t="shared" ca="1" si="16"/>
        <v>9.3999999999999995E-8</v>
      </c>
      <c r="N102">
        <f t="shared" ca="1" si="17"/>
        <v>1.3990000000000001E-6</v>
      </c>
      <c r="O102">
        <f t="shared" ca="1" si="18"/>
        <v>1399</v>
      </c>
      <c r="Q102">
        <f t="shared" ca="1" si="19"/>
        <v>43560</v>
      </c>
      <c r="R102" t="str">
        <f t="shared" ca="1" si="20"/>
        <v>ADMINISTRACION DE SUCURSALES</v>
      </c>
      <c r="S102" t="str">
        <f t="shared" ca="1" si="21"/>
        <v>NC GASTO NO DEDUCIBLES</v>
      </c>
      <c r="T102" t="str">
        <f t="shared" ca="1" si="22"/>
        <v>TRANSACCIONES DEL DIA 04/05/2019SPYRAL - GESTION ADMINISTRATIVA</v>
      </c>
      <c r="V102">
        <f t="shared" ca="1" si="23"/>
        <v>0</v>
      </c>
      <c r="W102">
        <f t="shared" ca="1" si="24"/>
        <v>0</v>
      </c>
    </row>
    <row r="103" spans="2:23" x14ac:dyDescent="0.25">
      <c r="B103" s="3">
        <f t="shared" si="25"/>
        <v>95</v>
      </c>
      <c r="C103" s="93">
        <f>IF(Tabla!G103="","",Tabla!G103)</f>
        <v>43475</v>
      </c>
      <c r="D103" s="93" t="str">
        <f>IF(Tabla!H103="","",Tabla!H103)</f>
        <v>FUERZA DE VENTAS AUTOS</v>
      </c>
      <c r="E103" s="93" t="str">
        <f>IF(Tabla!I103="","",Tabla!I103)</f>
        <v>VIATICOS</v>
      </c>
      <c r="F103" s="93" t="str">
        <f>IF(Tabla!J103="","",Tabla!J103)</f>
        <v>TRANSACCIONES DEL DIA 01/10/2019SPYRAL - GESTION ADMINISTRATIVA</v>
      </c>
      <c r="G103" s="108">
        <f>IF(Tabla!K103="","",Tabla!K103)</f>
        <v>95.9</v>
      </c>
      <c r="H103" s="108">
        <f>IF(Tabla!L103="","",Tabla!L103)</f>
        <v>0</v>
      </c>
      <c r="J103">
        <f t="shared" si="26"/>
        <v>95</v>
      </c>
      <c r="K103" s="93">
        <f t="shared" si="27"/>
        <v>43475</v>
      </c>
      <c r="L103">
        <f t="shared" ca="1" si="15"/>
        <v>0</v>
      </c>
      <c r="M103" s="115">
        <f t="shared" ca="1" si="16"/>
        <v>9.5000000000000004E-8</v>
      </c>
      <c r="N103">
        <f t="shared" ca="1" si="17"/>
        <v>1.398E-6</v>
      </c>
      <c r="O103">
        <f t="shared" ca="1" si="18"/>
        <v>1398</v>
      </c>
      <c r="Q103">
        <f t="shared" ca="1" si="19"/>
        <v>43560</v>
      </c>
      <c r="R103" t="str">
        <f t="shared" ca="1" si="20"/>
        <v>ADMINISTRACION DE SUCURSALES</v>
      </c>
      <c r="S103" t="str">
        <f t="shared" ca="1" si="21"/>
        <v>NC GASTO NO DEDUCIBLES</v>
      </c>
      <c r="T103" t="str">
        <f t="shared" ca="1" si="22"/>
        <v>TRANSACCIONES DEL DIA 04/05/2019SPYRAL - GESTION ADMINISTRATIVA</v>
      </c>
      <c r="V103">
        <f t="shared" ca="1" si="23"/>
        <v>0</v>
      </c>
      <c r="W103">
        <f t="shared" ca="1" si="24"/>
        <v>0</v>
      </c>
    </row>
    <row r="104" spans="2:23" x14ac:dyDescent="0.25">
      <c r="B104" s="3">
        <f t="shared" si="25"/>
        <v>96</v>
      </c>
      <c r="C104" s="93">
        <f>IF(Tabla!G104="","",Tabla!G104)</f>
        <v>43475</v>
      </c>
      <c r="D104" s="93" t="str">
        <f>IF(Tabla!H104="","",Tabla!H104)</f>
        <v>CENTRO DE TARJETAS</v>
      </c>
      <c r="E104" s="93" t="str">
        <f>IF(Tabla!I104="","",Tabla!I104)</f>
        <v>PAGO NOMINA QUINCENA 1 ENERO 2019</v>
      </c>
      <c r="F104" s="93" t="str">
        <f>IF(Tabla!J104="","",Tabla!J104)</f>
        <v>TRANSACCIONES DEL DIA 01/10/2019 RECURSOS HUMANOS</v>
      </c>
      <c r="G104" s="108">
        <f>IF(Tabla!K104="","",Tabla!K104)</f>
        <v>273.02999999999997</v>
      </c>
      <c r="H104" s="108">
        <f>IF(Tabla!L104="","",Tabla!L104)</f>
        <v>0</v>
      </c>
      <c r="J104">
        <f t="shared" si="26"/>
        <v>96</v>
      </c>
      <c r="K104" s="93">
        <f t="shared" si="27"/>
        <v>43475</v>
      </c>
      <c r="L104">
        <f t="shared" ca="1" si="15"/>
        <v>0</v>
      </c>
      <c r="M104" s="115">
        <f t="shared" ca="1" si="16"/>
        <v>9.5999999999999999E-8</v>
      </c>
      <c r="N104">
        <f t="shared" ca="1" si="17"/>
        <v>1.3969999999999999E-6</v>
      </c>
      <c r="O104">
        <f t="shared" ca="1" si="18"/>
        <v>1397</v>
      </c>
      <c r="Q104">
        <f t="shared" ca="1" si="19"/>
        <v>43560</v>
      </c>
      <c r="R104" t="str">
        <f t="shared" ca="1" si="20"/>
        <v>ADMINISTRACION DE SUCURSALES</v>
      </c>
      <c r="S104" t="str">
        <f t="shared" ca="1" si="21"/>
        <v>NC GASTO NO DEDUCIBLES</v>
      </c>
      <c r="T104" t="str">
        <f t="shared" ca="1" si="22"/>
        <v>TRANSACCIONES DEL DIA 04/05/2019SPYRAL - GESTION ADMINISTRATIVA</v>
      </c>
      <c r="V104">
        <f t="shared" ca="1" si="23"/>
        <v>0</v>
      </c>
      <c r="W104">
        <f t="shared" ca="1" si="24"/>
        <v>0</v>
      </c>
    </row>
    <row r="105" spans="2:23" x14ac:dyDescent="0.25">
      <c r="B105" s="3">
        <f t="shared" si="25"/>
        <v>97</v>
      </c>
      <c r="C105" s="93">
        <f>IF(Tabla!G105="","",Tabla!G105)</f>
        <v>43475</v>
      </c>
      <c r="D105" s="93" t="str">
        <f>IF(Tabla!H105="","",Tabla!H105)</f>
        <v>CANALES DE DISTRIBUCION</v>
      </c>
      <c r="E105" s="93" t="str">
        <f>IF(Tabla!I105="","",Tabla!I105)</f>
        <v>NC  RECONOCIMIENTOS</v>
      </c>
      <c r="F105" s="93" t="str">
        <f>IF(Tabla!J105="","",Tabla!J105)</f>
        <v>TRANSACCIONES DEL DIA 01/10/2019SPYRAL - GESTION ADMINISTRATIVA</v>
      </c>
      <c r="G105" s="108">
        <f>IF(Tabla!K105="","",Tabla!K105)</f>
        <v>67.95</v>
      </c>
      <c r="H105" s="108">
        <f>IF(Tabla!L105="","",Tabla!L105)</f>
        <v>0</v>
      </c>
      <c r="J105">
        <f t="shared" si="26"/>
        <v>97</v>
      </c>
      <c r="K105" s="93">
        <f t="shared" si="27"/>
        <v>43475</v>
      </c>
      <c r="L105">
        <f t="shared" ca="1" si="15"/>
        <v>0</v>
      </c>
      <c r="M105" s="115">
        <f t="shared" ca="1" si="16"/>
        <v>9.6999999999999995E-8</v>
      </c>
      <c r="N105">
        <f t="shared" ca="1" si="17"/>
        <v>1.3960000000000001E-6</v>
      </c>
      <c r="O105">
        <f t="shared" ca="1" si="18"/>
        <v>1396</v>
      </c>
      <c r="Q105">
        <f t="shared" ca="1" si="19"/>
        <v>43560</v>
      </c>
      <c r="R105" t="str">
        <f t="shared" ca="1" si="20"/>
        <v>ADMINISTRACION DE SUCURSALES</v>
      </c>
      <c r="S105" t="str">
        <f t="shared" ca="1" si="21"/>
        <v>NC GASTO NO DEDUCIBLES</v>
      </c>
      <c r="T105" t="str">
        <f t="shared" ca="1" si="22"/>
        <v>TRANSACCIONES DEL DIA 04/05/2019SPYRAL - GESTION ADMINISTRATIVA</v>
      </c>
      <c r="V105">
        <f t="shared" ca="1" si="23"/>
        <v>0</v>
      </c>
      <c r="W105">
        <f t="shared" ca="1" si="24"/>
        <v>0</v>
      </c>
    </row>
    <row r="106" spans="2:23" x14ac:dyDescent="0.25">
      <c r="B106" s="3">
        <f t="shared" si="25"/>
        <v>98</v>
      </c>
      <c r="C106" s="93">
        <f>IF(Tabla!G106="","",Tabla!G106)</f>
        <v>43475</v>
      </c>
      <c r="D106" s="93" t="str">
        <f>IF(Tabla!H106="","",Tabla!H106)</f>
        <v>CAJA</v>
      </c>
      <c r="E106" s="93" t="str">
        <f>IF(Tabla!I106="","",Tabla!I106)</f>
        <v>ALIMENTACION DE EMPLEADOS CTA NUEVA</v>
      </c>
      <c r="F106" s="93" t="str">
        <f>IF(Tabla!J106="","",Tabla!J106)</f>
        <v>TRANSACCIONES DEL DIA 01/10/2019SPYRAL - GESTION ADMINISTRATIVA</v>
      </c>
      <c r="G106" s="108">
        <f>IF(Tabla!K106="","",Tabla!K106)</f>
        <v>56</v>
      </c>
      <c r="H106" s="108">
        <f>IF(Tabla!L106="","",Tabla!L106)</f>
        <v>0</v>
      </c>
      <c r="J106">
        <f t="shared" si="26"/>
        <v>98</v>
      </c>
      <c r="K106" s="93">
        <f t="shared" si="27"/>
        <v>43475</v>
      </c>
      <c r="L106">
        <f t="shared" ca="1" si="15"/>
        <v>0</v>
      </c>
      <c r="M106" s="115">
        <f t="shared" ca="1" si="16"/>
        <v>9.8000000000000004E-8</v>
      </c>
      <c r="N106">
        <f t="shared" ca="1" si="17"/>
        <v>1.395E-6</v>
      </c>
      <c r="O106">
        <f t="shared" ca="1" si="18"/>
        <v>1395</v>
      </c>
      <c r="Q106">
        <f t="shared" ca="1" si="19"/>
        <v>43560</v>
      </c>
      <c r="R106" t="str">
        <f t="shared" ca="1" si="20"/>
        <v>ADMINISTRACION DE SUCURSALES</v>
      </c>
      <c r="S106" t="str">
        <f t="shared" ca="1" si="21"/>
        <v>NC GASTO NO DEDUCIBLES</v>
      </c>
      <c r="T106" t="str">
        <f t="shared" ca="1" si="22"/>
        <v>TRANSACCIONES DEL DIA 04/05/2019SPYRAL - GESTION ADMINISTRATIVA</v>
      </c>
      <c r="V106">
        <f t="shared" ca="1" si="23"/>
        <v>0</v>
      </c>
      <c r="W106">
        <f t="shared" ca="1" si="24"/>
        <v>0</v>
      </c>
    </row>
    <row r="107" spans="2:23" x14ac:dyDescent="0.25">
      <c r="B107" s="3">
        <f t="shared" si="25"/>
        <v>99</v>
      </c>
      <c r="C107" s="93">
        <f>IF(Tabla!G107="","",Tabla!G107)</f>
        <v>43475</v>
      </c>
      <c r="D107" s="93" t="str">
        <f>IF(Tabla!H107="","",Tabla!H107)</f>
        <v>CAJA</v>
      </c>
      <c r="E107" s="93" t="str">
        <f>IF(Tabla!I107="","",Tabla!I107)</f>
        <v>ALIMENTACION DE EMPLEADOS CTA NUEVA</v>
      </c>
      <c r="F107" s="93" t="str">
        <f>IF(Tabla!J107="","",Tabla!J107)</f>
        <v>TRANSACCIONES DEL DIA 01/10/2019SPYRAL - GESTION ADMINISTRATIVA</v>
      </c>
      <c r="G107" s="108">
        <f>IF(Tabla!K107="","",Tabla!K107)</f>
        <v>24</v>
      </c>
      <c r="H107" s="108">
        <f>IF(Tabla!L107="","",Tabla!L107)</f>
        <v>0</v>
      </c>
      <c r="J107">
        <f t="shared" si="26"/>
        <v>99</v>
      </c>
      <c r="K107" s="93">
        <f t="shared" si="27"/>
        <v>43475</v>
      </c>
      <c r="L107">
        <f t="shared" ca="1" si="15"/>
        <v>0</v>
      </c>
      <c r="M107" s="115">
        <f t="shared" ca="1" si="16"/>
        <v>9.9E-8</v>
      </c>
      <c r="N107">
        <f t="shared" ca="1" si="17"/>
        <v>1.3939999999999999E-6</v>
      </c>
      <c r="O107">
        <f t="shared" ca="1" si="18"/>
        <v>1394</v>
      </c>
      <c r="Q107">
        <f t="shared" ca="1" si="19"/>
        <v>43560</v>
      </c>
      <c r="R107" t="str">
        <f t="shared" ca="1" si="20"/>
        <v>ADMINISTRACION DE SUCURSALES</v>
      </c>
      <c r="S107" t="str">
        <f t="shared" ca="1" si="21"/>
        <v>NC GASTO NO DEDUCIBLES</v>
      </c>
      <c r="T107" t="str">
        <f t="shared" ca="1" si="22"/>
        <v>TRANSACCIONES DEL DIA 04/05/2019SPYRAL - GESTION ADMINISTRATIVA</v>
      </c>
      <c r="V107">
        <f t="shared" ca="1" si="23"/>
        <v>0</v>
      </c>
      <c r="W107">
        <f t="shared" ca="1" si="24"/>
        <v>0</v>
      </c>
    </row>
    <row r="108" spans="2:23" x14ac:dyDescent="0.25">
      <c r="B108" s="3">
        <f t="shared" si="25"/>
        <v>100</v>
      </c>
      <c r="C108" s="93">
        <f>IF(Tabla!G108="","",Tabla!G108)</f>
        <v>43475</v>
      </c>
      <c r="D108" s="93" t="str">
        <f>IF(Tabla!H108="","",Tabla!H108)</f>
        <v>CAJA</v>
      </c>
      <c r="E108" s="93" t="str">
        <f>IF(Tabla!I108="","",Tabla!I108)</f>
        <v>ALIMENTACION DE EMPLEADOS CTA NUEVA</v>
      </c>
      <c r="F108" s="93" t="str">
        <f>IF(Tabla!J108="","",Tabla!J108)</f>
        <v>TRANSACCIONES DEL DIA 01/10/2019SPYRAL - GESTION ADMINISTRATIVA</v>
      </c>
      <c r="G108" s="108">
        <f>IF(Tabla!K108="","",Tabla!K108)</f>
        <v>8</v>
      </c>
      <c r="H108" s="108">
        <f>IF(Tabla!L108="","",Tabla!L108)</f>
        <v>0</v>
      </c>
      <c r="J108">
        <f t="shared" si="26"/>
        <v>100</v>
      </c>
      <c r="K108" s="93">
        <f t="shared" si="27"/>
        <v>43475</v>
      </c>
      <c r="L108">
        <f t="shared" ca="1" si="15"/>
        <v>0</v>
      </c>
      <c r="M108" s="115">
        <f t="shared" ca="1" si="16"/>
        <v>9.9999999999999995E-8</v>
      </c>
      <c r="N108">
        <f t="shared" ca="1" si="17"/>
        <v>1.393E-6</v>
      </c>
      <c r="O108">
        <f t="shared" ca="1" si="18"/>
        <v>1393</v>
      </c>
      <c r="Q108">
        <f t="shared" ca="1" si="19"/>
        <v>43560</v>
      </c>
      <c r="R108" t="str">
        <f t="shared" ca="1" si="20"/>
        <v>ADMINISTRACION DE SUCURSALES</v>
      </c>
      <c r="S108" t="str">
        <f t="shared" ca="1" si="21"/>
        <v>NC ALIMENTACION DE EMPLEADOS NVA</v>
      </c>
      <c r="T108" t="str">
        <f t="shared" ca="1" si="22"/>
        <v>TRANSACCIONES DEL DIA 04/05/2019SPYRAL - GESTION ADMINISTRATIVA</v>
      </c>
      <c r="V108">
        <f t="shared" ca="1" si="23"/>
        <v>0</v>
      </c>
      <c r="W108">
        <f t="shared" ca="1" si="24"/>
        <v>0</v>
      </c>
    </row>
    <row r="109" spans="2:23" x14ac:dyDescent="0.25">
      <c r="B109" s="3">
        <f t="shared" si="25"/>
        <v>101</v>
      </c>
      <c r="C109" s="93">
        <f>IF(Tabla!G109="","",Tabla!G109)</f>
        <v>43475</v>
      </c>
      <c r="D109" s="93" t="str">
        <f>IF(Tabla!H109="","",Tabla!H109)</f>
        <v>CAJA</v>
      </c>
      <c r="E109" s="93" t="str">
        <f>IF(Tabla!I109="","",Tabla!I109)</f>
        <v>PAGO NOMINA QUINCENA 1 ENERO 2019</v>
      </c>
      <c r="F109" s="93" t="str">
        <f>IF(Tabla!J109="","",Tabla!J109)</f>
        <v>TRANSACCIONES DEL DIA 01/10/2019 RECURSOS HUMANOS</v>
      </c>
      <c r="G109" s="108">
        <f>IF(Tabla!K109="","",Tabla!K109)</f>
        <v>1470.44</v>
      </c>
      <c r="H109" s="108">
        <f>IF(Tabla!L109="","",Tabla!L109)</f>
        <v>0</v>
      </c>
      <c r="J109">
        <f t="shared" si="26"/>
        <v>101</v>
      </c>
      <c r="K109" s="93">
        <f t="shared" si="27"/>
        <v>43475</v>
      </c>
      <c r="L109">
        <f t="shared" ca="1" si="15"/>
        <v>0</v>
      </c>
      <c r="M109" s="115">
        <f t="shared" ca="1" si="16"/>
        <v>1.01E-7</v>
      </c>
      <c r="N109">
        <f t="shared" ca="1" si="17"/>
        <v>1.392E-6</v>
      </c>
      <c r="O109">
        <f t="shared" ca="1" si="18"/>
        <v>1392</v>
      </c>
      <c r="Q109">
        <f t="shared" ca="1" si="19"/>
        <v>43560</v>
      </c>
      <c r="R109" t="str">
        <f t="shared" ca="1" si="20"/>
        <v>ADMINISTRACION DE SUCURSALES</v>
      </c>
      <c r="S109" t="str">
        <f t="shared" ca="1" si="21"/>
        <v>NC ALIMENTACION DE EMPLEADOS NVA</v>
      </c>
      <c r="T109" t="str">
        <f t="shared" ca="1" si="22"/>
        <v>TRANSACCIONES DEL DIA 04/05/2019SPYRAL - GESTION ADMINISTRATIVA</v>
      </c>
      <c r="V109">
        <f t="shared" ca="1" si="23"/>
        <v>0</v>
      </c>
      <c r="W109">
        <f t="shared" ca="1" si="24"/>
        <v>0</v>
      </c>
    </row>
    <row r="110" spans="2:23" x14ac:dyDescent="0.25">
      <c r="B110" s="3">
        <f t="shared" si="25"/>
        <v>102</v>
      </c>
      <c r="C110" s="93">
        <f>IF(Tabla!G110="","",Tabla!G110)</f>
        <v>43475</v>
      </c>
      <c r="D110" s="93" t="str">
        <f>IF(Tabla!H110="","",Tabla!H110)</f>
        <v>CAJA</v>
      </c>
      <c r="E110" s="93" t="str">
        <f>IF(Tabla!I110="","",Tabla!I110)</f>
        <v>PAGO NOMINA QUINCENA 1 ENERO 2019</v>
      </c>
      <c r="F110" s="93" t="str">
        <f>IF(Tabla!J110="","",Tabla!J110)</f>
        <v>TRANSACCIONES DEL DIA 01/10/2019 RECURSOS HUMANOS</v>
      </c>
      <c r="G110" s="108">
        <f>IF(Tabla!K110="","",Tabla!K110)</f>
        <v>1342.37</v>
      </c>
      <c r="H110" s="108">
        <f>IF(Tabla!L110="","",Tabla!L110)</f>
        <v>0</v>
      </c>
      <c r="J110">
        <f t="shared" si="26"/>
        <v>102</v>
      </c>
      <c r="K110" s="93">
        <f t="shared" si="27"/>
        <v>43475</v>
      </c>
      <c r="L110">
        <f t="shared" ca="1" si="15"/>
        <v>0</v>
      </c>
      <c r="M110" s="115">
        <f t="shared" ca="1" si="16"/>
        <v>1.02E-7</v>
      </c>
      <c r="N110">
        <f t="shared" ca="1" si="17"/>
        <v>1.3909999999999999E-6</v>
      </c>
      <c r="O110">
        <f t="shared" ca="1" si="18"/>
        <v>1391</v>
      </c>
      <c r="Q110">
        <f t="shared" ca="1" si="19"/>
        <v>43560</v>
      </c>
      <c r="R110" t="str">
        <f t="shared" ca="1" si="20"/>
        <v>ADMINISTRACION DE SUCURSALES</v>
      </c>
      <c r="S110" t="str">
        <f t="shared" ca="1" si="21"/>
        <v>NC ALIMENTACION DE EMPLEADOS NVA</v>
      </c>
      <c r="T110" t="str">
        <f t="shared" ca="1" si="22"/>
        <v>TRANSACCIONES DEL DIA 04/05/2019SPYRAL - GESTION ADMINISTRATIVA</v>
      </c>
      <c r="V110">
        <f t="shared" ca="1" si="23"/>
        <v>0</v>
      </c>
      <c r="W110">
        <f t="shared" ca="1" si="24"/>
        <v>0</v>
      </c>
    </row>
    <row r="111" spans="2:23" x14ac:dyDescent="0.25">
      <c r="B111" s="3">
        <f t="shared" si="25"/>
        <v>103</v>
      </c>
      <c r="C111" s="93">
        <f>IF(Tabla!G111="","",Tabla!G111)</f>
        <v>43475</v>
      </c>
      <c r="D111" s="93" t="str">
        <f>IF(Tabla!H111="","",Tabla!H111)</f>
        <v>CAJA</v>
      </c>
      <c r="E111" s="93" t="str">
        <f>IF(Tabla!I111="","",Tabla!I111)</f>
        <v>PAGO NOMINA QUINCENA 1 ENERO 2019</v>
      </c>
      <c r="F111" s="93" t="str">
        <f>IF(Tabla!J111="","",Tabla!J111)</f>
        <v>TRANSACCIONES DEL DIA 01/10/2019 RECURSOS HUMANOS</v>
      </c>
      <c r="G111" s="108">
        <f>IF(Tabla!K111="","",Tabla!K111)</f>
        <v>1011.2</v>
      </c>
      <c r="H111" s="108">
        <f>IF(Tabla!L111="","",Tabla!L111)</f>
        <v>0</v>
      </c>
      <c r="J111">
        <f t="shared" si="26"/>
        <v>103</v>
      </c>
      <c r="K111" s="93">
        <f t="shared" si="27"/>
        <v>43475</v>
      </c>
      <c r="L111">
        <f t="shared" ca="1" si="15"/>
        <v>0</v>
      </c>
      <c r="M111" s="115">
        <f t="shared" ca="1" si="16"/>
        <v>1.03E-7</v>
      </c>
      <c r="N111">
        <f t="shared" ca="1" si="17"/>
        <v>1.39E-6</v>
      </c>
      <c r="O111">
        <f t="shared" ca="1" si="18"/>
        <v>1390</v>
      </c>
      <c r="Q111">
        <f t="shared" ca="1" si="19"/>
        <v>43560</v>
      </c>
      <c r="R111" t="str">
        <f t="shared" ca="1" si="20"/>
        <v>BANCA COMERCIAL</v>
      </c>
      <c r="S111" t="str">
        <f t="shared" ca="1" si="21"/>
        <v>VIATICOS 2</v>
      </c>
      <c r="T111" t="str">
        <f t="shared" ca="1" si="22"/>
        <v>TRANSACCIONES DEL DIA 04/05/2019SPYRAL - GESTION ADMINISTRATIVA</v>
      </c>
      <c r="V111">
        <f t="shared" ca="1" si="23"/>
        <v>0</v>
      </c>
      <c r="W111">
        <f t="shared" ca="1" si="24"/>
        <v>0</v>
      </c>
    </row>
    <row r="112" spans="2:23" x14ac:dyDescent="0.25">
      <c r="B112" s="3">
        <f t="shared" si="25"/>
        <v>104</v>
      </c>
      <c r="C112" s="93">
        <f>IF(Tabla!G112="","",Tabla!G112)</f>
        <v>43475</v>
      </c>
      <c r="D112" s="93" t="str">
        <f>IF(Tabla!H112="","",Tabla!H112)</f>
        <v>CAJA</v>
      </c>
      <c r="E112" s="93" t="str">
        <f>IF(Tabla!I112="","",Tabla!I112)</f>
        <v>PAGO NOMINA QUINCENA 1 ENERO 2019</v>
      </c>
      <c r="F112" s="93" t="str">
        <f>IF(Tabla!J112="","",Tabla!J112)</f>
        <v>TRANSACCIONES DEL DIA 01/10/2019 RECURSOS HUMANOS</v>
      </c>
      <c r="G112" s="108">
        <f>IF(Tabla!K112="","",Tabla!K112)</f>
        <v>792.61</v>
      </c>
      <c r="H112" s="108">
        <f>IF(Tabla!L112="","",Tabla!L112)</f>
        <v>0</v>
      </c>
      <c r="J112">
        <f t="shared" si="26"/>
        <v>104</v>
      </c>
      <c r="K112" s="93">
        <f t="shared" si="27"/>
        <v>43475</v>
      </c>
      <c r="L112">
        <f t="shared" ca="1" si="15"/>
        <v>0</v>
      </c>
      <c r="M112" s="115">
        <f t="shared" ca="1" si="16"/>
        <v>1.04E-7</v>
      </c>
      <c r="N112">
        <f t="shared" ca="1" si="17"/>
        <v>1.389E-6</v>
      </c>
      <c r="O112">
        <f t="shared" ca="1" si="18"/>
        <v>1389</v>
      </c>
      <c r="Q112">
        <f t="shared" ca="1" si="19"/>
        <v>43560</v>
      </c>
      <c r="R112" t="str">
        <f t="shared" ca="1" si="20"/>
        <v>BANCA COMERCIAL PERIFERIA</v>
      </c>
      <c r="S112" t="str">
        <f t="shared" ca="1" si="21"/>
        <v>VIATICOS 2</v>
      </c>
      <c r="T112" t="str">
        <f t="shared" ca="1" si="22"/>
        <v>TRANSACCIONES DEL DIA 04/05/2019SPYRAL - GESTION ADMINISTRATIVA</v>
      </c>
      <c r="V112">
        <f t="shared" ca="1" si="23"/>
        <v>0</v>
      </c>
      <c r="W112">
        <f t="shared" ca="1" si="24"/>
        <v>0</v>
      </c>
    </row>
    <row r="113" spans="2:23" x14ac:dyDescent="0.25">
      <c r="B113" s="3">
        <f t="shared" si="25"/>
        <v>105</v>
      </c>
      <c r="C113" s="93">
        <f>IF(Tabla!G113="","",Tabla!G113)</f>
        <v>43475</v>
      </c>
      <c r="D113" s="93" t="str">
        <f>IF(Tabla!H113="","",Tabla!H113)</f>
        <v>CAJA</v>
      </c>
      <c r="E113" s="93" t="str">
        <f>IF(Tabla!I113="","",Tabla!I113)</f>
        <v>PAGO NOMINA QUINCENA 1 ENERO 2019</v>
      </c>
      <c r="F113" s="93" t="str">
        <f>IF(Tabla!J113="","",Tabla!J113)</f>
        <v>TRANSACCIONES DEL DIA 01/10/2019 RECURSOS HUMANOS</v>
      </c>
      <c r="G113" s="108">
        <f>IF(Tabla!K113="","",Tabla!K113)</f>
        <v>733.55</v>
      </c>
      <c r="H113" s="108">
        <f>IF(Tabla!L113="","",Tabla!L113)</f>
        <v>0</v>
      </c>
      <c r="J113">
        <f t="shared" si="26"/>
        <v>105</v>
      </c>
      <c r="K113" s="93">
        <f t="shared" si="27"/>
        <v>43475</v>
      </c>
      <c r="L113">
        <f t="shared" ca="1" si="15"/>
        <v>0</v>
      </c>
      <c r="M113" s="115">
        <f t="shared" ca="1" si="16"/>
        <v>1.05E-7</v>
      </c>
      <c r="N113">
        <f t="shared" ca="1" si="17"/>
        <v>1.3880000000000001E-6</v>
      </c>
      <c r="O113">
        <f t="shared" ca="1" si="18"/>
        <v>1388</v>
      </c>
      <c r="Q113">
        <f t="shared" ca="1" si="19"/>
        <v>43560</v>
      </c>
      <c r="R113" t="str">
        <f t="shared" ca="1" si="20"/>
        <v>CAJA</v>
      </c>
      <c r="S113" t="str">
        <f t="shared" ca="1" si="21"/>
        <v>VIATICOS 2</v>
      </c>
      <c r="T113" t="str">
        <f t="shared" ca="1" si="22"/>
        <v>TRANSACCIONES DEL DIA 04/05/2019SPYRAL - GESTION ADMINISTRATIVA</v>
      </c>
      <c r="V113">
        <f t="shared" ca="1" si="23"/>
        <v>0</v>
      </c>
      <c r="W113">
        <f t="shared" ca="1" si="24"/>
        <v>0</v>
      </c>
    </row>
    <row r="114" spans="2:23" x14ac:dyDescent="0.25">
      <c r="B114" s="3">
        <f t="shared" si="25"/>
        <v>106</v>
      </c>
      <c r="C114" s="93">
        <f>IF(Tabla!G114="","",Tabla!G114)</f>
        <v>43475</v>
      </c>
      <c r="D114" s="93" t="str">
        <f>IF(Tabla!H114="","",Tabla!H114)</f>
        <v>CAJA</v>
      </c>
      <c r="E114" s="93" t="str">
        <f>IF(Tabla!I114="","",Tabla!I114)</f>
        <v>PAGO NOMINA QUINCENA 1 ENERO 2019</v>
      </c>
      <c r="F114" s="93" t="str">
        <f>IF(Tabla!J114="","",Tabla!J114)</f>
        <v>TRANSACCIONES DEL DIA 01/10/2019 RECURSOS HUMANOS</v>
      </c>
      <c r="G114" s="108">
        <f>IF(Tabla!K114="","",Tabla!K114)</f>
        <v>723.12</v>
      </c>
      <c r="H114" s="108">
        <f>IF(Tabla!L114="","",Tabla!L114)</f>
        <v>0</v>
      </c>
      <c r="J114">
        <f t="shared" si="26"/>
        <v>106</v>
      </c>
      <c r="K114" s="93">
        <f t="shared" si="27"/>
        <v>43475</v>
      </c>
      <c r="L114">
        <f t="shared" ca="1" si="15"/>
        <v>0</v>
      </c>
      <c r="M114" s="115">
        <f t="shared" ca="1" si="16"/>
        <v>1.06E-7</v>
      </c>
      <c r="N114">
        <f t="shared" ca="1" si="17"/>
        <v>1.387E-6</v>
      </c>
      <c r="O114">
        <f t="shared" ca="1" si="18"/>
        <v>1387</v>
      </c>
      <c r="Q114">
        <f t="shared" ca="1" si="19"/>
        <v>43560</v>
      </c>
      <c r="R114" t="str">
        <f t="shared" ca="1" si="20"/>
        <v>CAJA</v>
      </c>
      <c r="S114" t="str">
        <f t="shared" ca="1" si="21"/>
        <v>VIATICOS 2</v>
      </c>
      <c r="T114" t="str">
        <f t="shared" ca="1" si="22"/>
        <v>TRANSACCIONES DEL DIA 04/05/2019SPYRAL - GESTION ADMINISTRATIVA</v>
      </c>
      <c r="V114">
        <f t="shared" ca="1" si="23"/>
        <v>0</v>
      </c>
      <c r="W114">
        <f t="shared" ca="1" si="24"/>
        <v>0</v>
      </c>
    </row>
    <row r="115" spans="2:23" x14ac:dyDescent="0.25">
      <c r="B115" s="3">
        <f t="shared" si="25"/>
        <v>107</v>
      </c>
      <c r="C115" s="93">
        <f>IF(Tabla!G115="","",Tabla!G115)</f>
        <v>43475</v>
      </c>
      <c r="D115" s="93" t="str">
        <f>IF(Tabla!H115="","",Tabla!H115)</f>
        <v>CAJA</v>
      </c>
      <c r="E115" s="93" t="str">
        <f>IF(Tabla!I115="","",Tabla!I115)</f>
        <v>PAGO NOMINA QUINCENA 1 ENERO 2019</v>
      </c>
      <c r="F115" s="93" t="str">
        <f>IF(Tabla!J115="","",Tabla!J115)</f>
        <v>TRANSACCIONES DEL DIA 01/10/2019 RECURSOS HUMANOS</v>
      </c>
      <c r="G115" s="108">
        <f>IF(Tabla!K115="","",Tabla!K115)</f>
        <v>627.95000000000005</v>
      </c>
      <c r="H115" s="108">
        <f>IF(Tabla!L115="","",Tabla!L115)</f>
        <v>0</v>
      </c>
      <c r="J115">
        <f t="shared" si="26"/>
        <v>107</v>
      </c>
      <c r="K115" s="93">
        <f t="shared" si="27"/>
        <v>43475</v>
      </c>
      <c r="L115">
        <f t="shared" ca="1" si="15"/>
        <v>0</v>
      </c>
      <c r="M115" s="115">
        <f t="shared" ca="1" si="16"/>
        <v>1.0700000000000001E-7</v>
      </c>
      <c r="N115">
        <f t="shared" ca="1" si="17"/>
        <v>1.3859999999999999E-6</v>
      </c>
      <c r="O115">
        <f t="shared" ca="1" si="18"/>
        <v>1386</v>
      </c>
      <c r="Q115">
        <f t="shared" ca="1" si="19"/>
        <v>43560</v>
      </c>
      <c r="R115" t="str">
        <f t="shared" ca="1" si="20"/>
        <v>CAJA</v>
      </c>
      <c r="S115" t="str">
        <f t="shared" ca="1" si="21"/>
        <v>ALIMENTACION DE EMPLEADOS CTA NUEVA</v>
      </c>
      <c r="T115" t="str">
        <f t="shared" ca="1" si="22"/>
        <v>TRANSACCIONES DEL DIA 04/05/2019SPYRAL - GESTION ADMINISTRATIVA</v>
      </c>
      <c r="V115">
        <f t="shared" ca="1" si="23"/>
        <v>0</v>
      </c>
      <c r="W115">
        <f t="shared" ca="1" si="24"/>
        <v>0</v>
      </c>
    </row>
    <row r="116" spans="2:23" x14ac:dyDescent="0.25">
      <c r="B116" s="3">
        <f t="shared" si="25"/>
        <v>108</v>
      </c>
      <c r="C116" s="93">
        <f>IF(Tabla!G116="","",Tabla!G116)</f>
        <v>43475</v>
      </c>
      <c r="D116" s="93" t="str">
        <f>IF(Tabla!H116="","",Tabla!H116)</f>
        <v>CAJA</v>
      </c>
      <c r="E116" s="93" t="str">
        <f>IF(Tabla!I116="","",Tabla!I116)</f>
        <v>PAGO NOMINA QUINCENA 1 ENERO 2019</v>
      </c>
      <c r="F116" s="93" t="str">
        <f>IF(Tabla!J116="","",Tabla!J116)</f>
        <v>TRANSACCIONES DEL DIA 01/10/2019 RECURSOS HUMANOS</v>
      </c>
      <c r="G116" s="108">
        <f>IF(Tabla!K116="","",Tabla!K116)</f>
        <v>567.08000000000004</v>
      </c>
      <c r="H116" s="108">
        <f>IF(Tabla!L116="","",Tabla!L116)</f>
        <v>0</v>
      </c>
      <c r="J116">
        <f t="shared" si="26"/>
        <v>108</v>
      </c>
      <c r="K116" s="93">
        <f t="shared" si="27"/>
        <v>43475</v>
      </c>
      <c r="L116">
        <f t="shared" ca="1" si="15"/>
        <v>0</v>
      </c>
      <c r="M116" s="115">
        <f t="shared" ca="1" si="16"/>
        <v>1.08E-7</v>
      </c>
      <c r="N116">
        <f t="shared" ca="1" si="17"/>
        <v>1.3850000000000001E-6</v>
      </c>
      <c r="O116">
        <f t="shared" ca="1" si="18"/>
        <v>1385</v>
      </c>
      <c r="Q116">
        <f t="shared" ca="1" si="19"/>
        <v>43560</v>
      </c>
      <c r="R116" t="str">
        <f t="shared" ca="1" si="20"/>
        <v>CAJA</v>
      </c>
      <c r="S116" t="str">
        <f t="shared" ca="1" si="21"/>
        <v>ALIMENTACION DE EMPLEADOS CTA NUEVA</v>
      </c>
      <c r="T116" t="str">
        <f t="shared" ca="1" si="22"/>
        <v>TRANSACCIONES DEL DIA 04/05/2019SPYRAL - GESTION ADMINISTRATIVA</v>
      </c>
      <c r="V116">
        <f t="shared" ca="1" si="23"/>
        <v>0</v>
      </c>
      <c r="W116">
        <f t="shared" ca="1" si="24"/>
        <v>0</v>
      </c>
    </row>
    <row r="117" spans="2:23" x14ac:dyDescent="0.25">
      <c r="B117" s="3">
        <f t="shared" si="25"/>
        <v>109</v>
      </c>
      <c r="C117" s="93">
        <f>IF(Tabla!G117="","",Tabla!G117)</f>
        <v>43475</v>
      </c>
      <c r="D117" s="93" t="str">
        <f>IF(Tabla!H117="","",Tabla!H117)</f>
        <v>CAJA</v>
      </c>
      <c r="E117" s="93" t="str">
        <f>IF(Tabla!I117="","",Tabla!I117)</f>
        <v>PAGO NOMINA QUINCENA 1 ENERO 2019</v>
      </c>
      <c r="F117" s="93" t="str">
        <f>IF(Tabla!J117="","",Tabla!J117)</f>
        <v>TRANSACCIONES DEL DIA 01/10/2019 RECURSOS HUMANOS</v>
      </c>
      <c r="G117" s="108">
        <f>IF(Tabla!K117="","",Tabla!K117)</f>
        <v>558.33000000000004</v>
      </c>
      <c r="H117" s="108">
        <f>IF(Tabla!L117="","",Tabla!L117)</f>
        <v>0</v>
      </c>
      <c r="J117">
        <f t="shared" si="26"/>
        <v>109</v>
      </c>
      <c r="K117" s="93">
        <f t="shared" si="27"/>
        <v>43475</v>
      </c>
      <c r="L117">
        <f t="shared" ca="1" si="15"/>
        <v>0</v>
      </c>
      <c r="M117" s="115">
        <f t="shared" ca="1" si="16"/>
        <v>1.09E-7</v>
      </c>
      <c r="N117">
        <f t="shared" ca="1" si="17"/>
        <v>1.384E-6</v>
      </c>
      <c r="O117">
        <f t="shared" ca="1" si="18"/>
        <v>1384</v>
      </c>
      <c r="Q117">
        <f t="shared" ca="1" si="19"/>
        <v>43560</v>
      </c>
      <c r="R117" t="str">
        <f t="shared" ca="1" si="20"/>
        <v>CANALES DE DISTRIBUCION</v>
      </c>
      <c r="S117" t="str">
        <f t="shared" ca="1" si="21"/>
        <v>NC VIATICOS</v>
      </c>
      <c r="T117" t="str">
        <f t="shared" ca="1" si="22"/>
        <v>TRANSACCIONES DEL DIA 04/05/2019SPYRAL - GESTION ADMINISTRATIVA</v>
      </c>
      <c r="V117">
        <f t="shared" ca="1" si="23"/>
        <v>0</v>
      </c>
      <c r="W117">
        <f t="shared" ca="1" si="24"/>
        <v>0</v>
      </c>
    </row>
    <row r="118" spans="2:23" x14ac:dyDescent="0.25">
      <c r="B118" s="3">
        <f t="shared" si="25"/>
        <v>110</v>
      </c>
      <c r="C118" s="93">
        <f>IF(Tabla!G118="","",Tabla!G118)</f>
        <v>43475</v>
      </c>
      <c r="D118" s="93" t="str">
        <f>IF(Tabla!H118="","",Tabla!H118)</f>
        <v>CAJA</v>
      </c>
      <c r="E118" s="93" t="str">
        <f>IF(Tabla!I118="","",Tabla!I118)</f>
        <v>PAGO NOMINA QUINCENA 1 ENERO 2019</v>
      </c>
      <c r="F118" s="93" t="str">
        <f>IF(Tabla!J118="","",Tabla!J118)</f>
        <v>TRANSACCIONES DEL DIA 01/10/2019 RECURSOS HUMANOS</v>
      </c>
      <c r="G118" s="108">
        <f>IF(Tabla!K118="","",Tabla!K118)</f>
        <v>543.25</v>
      </c>
      <c r="H118" s="108">
        <f>IF(Tabla!L118="","",Tabla!L118)</f>
        <v>0</v>
      </c>
      <c r="J118">
        <f t="shared" si="26"/>
        <v>110</v>
      </c>
      <c r="K118" s="93">
        <f t="shared" si="27"/>
        <v>43475</v>
      </c>
      <c r="L118">
        <f t="shared" ca="1" si="15"/>
        <v>0</v>
      </c>
      <c r="M118" s="115">
        <f t="shared" ca="1" si="16"/>
        <v>1.1000000000000001E-7</v>
      </c>
      <c r="N118">
        <f t="shared" ca="1" si="17"/>
        <v>1.3829999999999999E-6</v>
      </c>
      <c r="O118">
        <f t="shared" ca="1" si="18"/>
        <v>1383</v>
      </c>
      <c r="Q118">
        <f t="shared" ca="1" si="19"/>
        <v>43560</v>
      </c>
      <c r="R118" t="str">
        <f t="shared" ca="1" si="20"/>
        <v>CANALES DE DISTRIBUCION</v>
      </c>
      <c r="S118" t="str">
        <f t="shared" ca="1" si="21"/>
        <v>NC ALIMENTACION DE EMPLEADOS NVA</v>
      </c>
      <c r="T118" t="str">
        <f t="shared" ca="1" si="22"/>
        <v>TRANSACCIONES DEL DIA 04/05/2019SPYRAL - GESTION ADMINISTRATIVA</v>
      </c>
      <c r="V118">
        <f t="shared" ca="1" si="23"/>
        <v>0</v>
      </c>
      <c r="W118">
        <f t="shared" ca="1" si="24"/>
        <v>0</v>
      </c>
    </row>
    <row r="119" spans="2:23" x14ac:dyDescent="0.25">
      <c r="B119" s="3">
        <f t="shared" si="25"/>
        <v>111</v>
      </c>
      <c r="C119" s="93">
        <f>IF(Tabla!G119="","",Tabla!G119)</f>
        <v>43475</v>
      </c>
      <c r="D119" s="93" t="str">
        <f>IF(Tabla!H119="","",Tabla!H119)</f>
        <v>CAJA</v>
      </c>
      <c r="E119" s="93" t="str">
        <f>IF(Tabla!I119="","",Tabla!I119)</f>
        <v>PAGO NOMINA QUINCENA 1 ENERO 2019</v>
      </c>
      <c r="F119" s="93" t="str">
        <f>IF(Tabla!J119="","",Tabla!J119)</f>
        <v>TRANSACCIONES DEL DIA 01/10/2019 RECURSOS HUMANOS</v>
      </c>
      <c r="G119" s="108">
        <f>IF(Tabla!K119="","",Tabla!K119)</f>
        <v>527.12</v>
      </c>
      <c r="H119" s="108">
        <f>IF(Tabla!L119="","",Tabla!L119)</f>
        <v>0</v>
      </c>
      <c r="J119">
        <f t="shared" si="26"/>
        <v>111</v>
      </c>
      <c r="K119" s="93">
        <f t="shared" si="27"/>
        <v>43475</v>
      </c>
      <c r="L119">
        <f t="shared" ca="1" si="15"/>
        <v>0</v>
      </c>
      <c r="M119" s="115">
        <f t="shared" ca="1" si="16"/>
        <v>1.11E-7</v>
      </c>
      <c r="N119">
        <f t="shared" ca="1" si="17"/>
        <v>1.3820000000000001E-6</v>
      </c>
      <c r="O119">
        <f t="shared" ca="1" si="18"/>
        <v>1382</v>
      </c>
      <c r="Q119">
        <f t="shared" ca="1" si="19"/>
        <v>43560</v>
      </c>
      <c r="R119" t="str">
        <f t="shared" ca="1" si="20"/>
        <v>CENTRO DE TARJETAS</v>
      </c>
      <c r="S119" t="str">
        <f t="shared" ca="1" si="21"/>
        <v>NC ALIMENTACION DE EMPLEADOS NVA</v>
      </c>
      <c r="T119" t="str">
        <f t="shared" ca="1" si="22"/>
        <v>TRANSACCIONES DEL DIA 04/05/2019SPYRAL - GESTION ADMINISTRATIVA</v>
      </c>
      <c r="V119">
        <f t="shared" ca="1" si="23"/>
        <v>0</v>
      </c>
      <c r="W119">
        <f t="shared" ca="1" si="24"/>
        <v>0</v>
      </c>
    </row>
    <row r="120" spans="2:23" x14ac:dyDescent="0.25">
      <c r="B120" s="3">
        <f t="shared" si="25"/>
        <v>112</v>
      </c>
      <c r="C120" s="93">
        <f>IF(Tabla!G120="","",Tabla!G120)</f>
        <v>43475</v>
      </c>
      <c r="D120" s="93" t="str">
        <f>IF(Tabla!H120="","",Tabla!H120)</f>
        <v>CAJA</v>
      </c>
      <c r="E120" s="93" t="str">
        <f>IF(Tabla!I120="","",Tabla!I120)</f>
        <v>PAGO NOMINA QUINCENA 1 ENERO 2019</v>
      </c>
      <c r="F120" s="93" t="str">
        <f>IF(Tabla!J120="","",Tabla!J120)</f>
        <v>TRANSACCIONES DEL DIA 01/10/2019 RECURSOS HUMANOS</v>
      </c>
      <c r="G120" s="108">
        <f>IF(Tabla!K120="","",Tabla!K120)</f>
        <v>514.46</v>
      </c>
      <c r="H120" s="108">
        <f>IF(Tabla!L120="","",Tabla!L120)</f>
        <v>0</v>
      </c>
      <c r="J120">
        <f t="shared" si="26"/>
        <v>112</v>
      </c>
      <c r="K120" s="93">
        <f t="shared" si="27"/>
        <v>43475</v>
      </c>
      <c r="L120">
        <f t="shared" ca="1" si="15"/>
        <v>0</v>
      </c>
      <c r="M120" s="115">
        <f t="shared" ca="1" si="16"/>
        <v>1.12E-7</v>
      </c>
      <c r="N120">
        <f t="shared" ca="1" si="17"/>
        <v>1.381E-6</v>
      </c>
      <c r="O120">
        <f t="shared" ca="1" si="18"/>
        <v>1381</v>
      </c>
      <c r="Q120">
        <f t="shared" ca="1" si="19"/>
        <v>43560</v>
      </c>
      <c r="R120" t="str">
        <f t="shared" ca="1" si="20"/>
        <v>FUERZAS DE VENTAS PANAMA</v>
      </c>
      <c r="S120" t="str">
        <f t="shared" ca="1" si="21"/>
        <v>VIATICOS 2</v>
      </c>
      <c r="T120" t="str">
        <f t="shared" ca="1" si="22"/>
        <v>TRANSACCIONES DEL DIA 04/05/2019SPYRAL - GESTION ADMINISTRATIVA</v>
      </c>
      <c r="V120">
        <f t="shared" ca="1" si="23"/>
        <v>0</v>
      </c>
      <c r="W120">
        <f t="shared" ca="1" si="24"/>
        <v>0</v>
      </c>
    </row>
    <row r="121" spans="2:23" x14ac:dyDescent="0.25">
      <c r="B121" s="3">
        <f t="shared" si="25"/>
        <v>113</v>
      </c>
      <c r="C121" s="93">
        <f>IF(Tabla!G121="","",Tabla!G121)</f>
        <v>43475</v>
      </c>
      <c r="D121" s="93" t="str">
        <f>IF(Tabla!H121="","",Tabla!H121)</f>
        <v>CAJA</v>
      </c>
      <c r="E121" s="93" t="str">
        <f>IF(Tabla!I121="","",Tabla!I121)</f>
        <v>PAGO NOMINA QUINCENA 1 ENERO 2019</v>
      </c>
      <c r="F121" s="93" t="str">
        <f>IF(Tabla!J121="","",Tabla!J121)</f>
        <v>TRANSACCIONES DEL DIA 01/10/2019 RECURSOS HUMANOS</v>
      </c>
      <c r="G121" s="108">
        <f>IF(Tabla!K121="","",Tabla!K121)</f>
        <v>481.58</v>
      </c>
      <c r="H121" s="108">
        <f>IF(Tabla!L121="","",Tabla!L121)</f>
        <v>0</v>
      </c>
      <c r="J121">
        <f t="shared" si="26"/>
        <v>113</v>
      </c>
      <c r="K121" s="93">
        <f t="shared" si="27"/>
        <v>43475</v>
      </c>
      <c r="L121">
        <f t="shared" ca="1" si="15"/>
        <v>0</v>
      </c>
      <c r="M121" s="115">
        <f t="shared" ca="1" si="16"/>
        <v>1.1300000000000001E-7</v>
      </c>
      <c r="N121">
        <f t="shared" ca="1" si="17"/>
        <v>1.3799999999999999E-6</v>
      </c>
      <c r="O121">
        <f t="shared" ca="1" si="18"/>
        <v>1380</v>
      </c>
      <c r="Q121">
        <f t="shared" ca="1" si="19"/>
        <v>43560</v>
      </c>
      <c r="R121" t="str">
        <f t="shared" ca="1" si="20"/>
        <v>FUERZAS DE VENTAS PANAMA</v>
      </c>
      <c r="S121" t="str">
        <f t="shared" ca="1" si="21"/>
        <v>GASTOS NO DEDUCIBLES</v>
      </c>
      <c r="T121" t="str">
        <f t="shared" ca="1" si="22"/>
        <v>TRANSACCIONES DEL DIA 04/05/2019SPYRAL - GESTION ADMINISTRATIVA</v>
      </c>
      <c r="V121">
        <f t="shared" ca="1" si="23"/>
        <v>0</v>
      </c>
      <c r="W121">
        <f t="shared" ca="1" si="24"/>
        <v>0</v>
      </c>
    </row>
    <row r="122" spans="2:23" x14ac:dyDescent="0.25">
      <c r="B122" s="3">
        <f t="shared" si="25"/>
        <v>114</v>
      </c>
      <c r="C122" s="93">
        <f>IF(Tabla!G122="","",Tabla!G122)</f>
        <v>43475</v>
      </c>
      <c r="D122" s="93" t="str">
        <f>IF(Tabla!H122="","",Tabla!H122)</f>
        <v>CAJA</v>
      </c>
      <c r="E122" s="93" t="str">
        <f>IF(Tabla!I122="","",Tabla!I122)</f>
        <v>PAGO NOMINA QUINCENA 1 ENERO 2019</v>
      </c>
      <c r="F122" s="93" t="str">
        <f>IF(Tabla!J122="","",Tabla!J122)</f>
        <v>TRANSACCIONES DEL DIA 01/10/2019 RECURSOS HUMANOS</v>
      </c>
      <c r="G122" s="108">
        <f>IF(Tabla!K122="","",Tabla!K122)</f>
        <v>458.67</v>
      </c>
      <c r="H122" s="108">
        <f>IF(Tabla!L122="","",Tabla!L122)</f>
        <v>0</v>
      </c>
      <c r="J122">
        <f t="shared" si="26"/>
        <v>114</v>
      </c>
      <c r="K122" s="93">
        <f t="shared" si="27"/>
        <v>43475</v>
      </c>
      <c r="L122">
        <f t="shared" ca="1" si="15"/>
        <v>0</v>
      </c>
      <c r="M122" s="115">
        <f t="shared" ca="1" si="16"/>
        <v>1.14E-7</v>
      </c>
      <c r="N122">
        <f t="shared" ca="1" si="17"/>
        <v>1.3790000000000001E-6</v>
      </c>
      <c r="O122">
        <f t="shared" ca="1" si="18"/>
        <v>1379</v>
      </c>
      <c r="Q122">
        <f t="shared" ca="1" si="19"/>
        <v>43560</v>
      </c>
      <c r="R122" t="str">
        <f t="shared" ca="1" si="20"/>
        <v>HIPOTECAS</v>
      </c>
      <c r="S122" t="str">
        <f t="shared" ca="1" si="21"/>
        <v>VIATICOS 2</v>
      </c>
      <c r="T122" t="str">
        <f t="shared" ca="1" si="22"/>
        <v>TRANSACCIONES DEL DIA 04/05/2019SPYRAL - GESTION ADMINISTRATIVA</v>
      </c>
      <c r="V122">
        <f t="shared" ca="1" si="23"/>
        <v>0</v>
      </c>
      <c r="W122">
        <f t="shared" ca="1" si="24"/>
        <v>0</v>
      </c>
    </row>
    <row r="123" spans="2:23" x14ac:dyDescent="0.25">
      <c r="B123" s="3">
        <f t="shared" si="25"/>
        <v>115</v>
      </c>
      <c r="C123" s="93">
        <f>IF(Tabla!G123="","",Tabla!G123)</f>
        <v>43475</v>
      </c>
      <c r="D123" s="93" t="str">
        <f>IF(Tabla!H123="","",Tabla!H123)</f>
        <v>CAJA</v>
      </c>
      <c r="E123" s="93" t="str">
        <f>IF(Tabla!I123="","",Tabla!I123)</f>
        <v>PAGO NOMINA QUINCENA 1 ENERO 2019</v>
      </c>
      <c r="F123" s="93" t="str">
        <f>IF(Tabla!J123="","",Tabla!J123)</f>
        <v>TRANSACCIONES DEL DIA 01/10/2019 RECURSOS HUMANOS</v>
      </c>
      <c r="G123" s="108">
        <f>IF(Tabla!K123="","",Tabla!K123)</f>
        <v>449.4</v>
      </c>
      <c r="H123" s="108">
        <f>IF(Tabla!L123="","",Tabla!L123)</f>
        <v>0</v>
      </c>
      <c r="J123">
        <f t="shared" si="26"/>
        <v>115</v>
      </c>
      <c r="K123" s="93">
        <f t="shared" si="27"/>
        <v>43475</v>
      </c>
      <c r="L123">
        <f t="shared" ca="1" si="15"/>
        <v>0</v>
      </c>
      <c r="M123" s="115">
        <f t="shared" ca="1" si="16"/>
        <v>1.15E-7</v>
      </c>
      <c r="N123">
        <f t="shared" ca="1" si="17"/>
        <v>1.378E-6</v>
      </c>
      <c r="O123">
        <f t="shared" ca="1" si="18"/>
        <v>1378</v>
      </c>
      <c r="Q123">
        <f t="shared" ca="1" si="19"/>
        <v>43560</v>
      </c>
      <c r="R123" t="str">
        <f t="shared" ca="1" si="20"/>
        <v>IMAGEN CORPORATIVA</v>
      </c>
      <c r="S123" t="str">
        <f t="shared" ca="1" si="21"/>
        <v>GASTOS NO DEDUCIBLES</v>
      </c>
      <c r="T123" t="str">
        <f t="shared" ca="1" si="22"/>
        <v>TRANSACCIONES DEL DIA 04/05/2019SPYRAL - GESTION ADMINISTRATIVA</v>
      </c>
      <c r="V123">
        <f t="shared" ca="1" si="23"/>
        <v>0</v>
      </c>
      <c r="W123">
        <f t="shared" ca="1" si="24"/>
        <v>0</v>
      </c>
    </row>
    <row r="124" spans="2:23" x14ac:dyDescent="0.25">
      <c r="B124" s="3">
        <f t="shared" si="25"/>
        <v>116</v>
      </c>
      <c r="C124" s="93">
        <f>IF(Tabla!G124="","",Tabla!G124)</f>
        <v>43475</v>
      </c>
      <c r="D124" s="93" t="str">
        <f>IF(Tabla!H124="","",Tabla!H124)</f>
        <v>CAJA</v>
      </c>
      <c r="E124" s="93" t="str">
        <f>IF(Tabla!I124="","",Tabla!I124)</f>
        <v>PAGO NOMINA QUINCENA 1 ENERO 2019</v>
      </c>
      <c r="F124" s="93" t="str">
        <f>IF(Tabla!J124="","",Tabla!J124)</f>
        <v>TRANSACCIONES DEL DIA 01/10/2019 RECURSOS HUMANOS</v>
      </c>
      <c r="G124" s="108">
        <f>IF(Tabla!K124="","",Tabla!K124)</f>
        <v>386.75</v>
      </c>
      <c r="H124" s="108">
        <f>IF(Tabla!L124="","",Tabla!L124)</f>
        <v>0</v>
      </c>
      <c r="J124">
        <f t="shared" si="26"/>
        <v>116</v>
      </c>
      <c r="K124" s="93">
        <f t="shared" si="27"/>
        <v>43475</v>
      </c>
      <c r="L124">
        <f t="shared" ca="1" si="15"/>
        <v>0</v>
      </c>
      <c r="M124" s="115">
        <f t="shared" ca="1" si="16"/>
        <v>1.1600000000000001E-7</v>
      </c>
      <c r="N124">
        <f t="shared" ca="1" si="17"/>
        <v>1.3769999999999999E-6</v>
      </c>
      <c r="O124">
        <f t="shared" ca="1" si="18"/>
        <v>1377</v>
      </c>
      <c r="Q124">
        <f t="shared" ca="1" si="19"/>
        <v>43560</v>
      </c>
      <c r="R124" t="str">
        <f t="shared" ca="1" si="20"/>
        <v>SERVICIOS PERSONALES</v>
      </c>
      <c r="S124" t="str">
        <f t="shared" ca="1" si="21"/>
        <v>ALIMENTACION DE EMPLEADOS CTA NUEVA</v>
      </c>
      <c r="T124" t="str">
        <f t="shared" ca="1" si="22"/>
        <v>TRANSACCIONES DEL DIA 04/05/2019SPYRAL - GESTION ADMINISTRATIVA</v>
      </c>
      <c r="V124">
        <f t="shared" ca="1" si="23"/>
        <v>0</v>
      </c>
      <c r="W124">
        <f t="shared" ca="1" si="24"/>
        <v>0</v>
      </c>
    </row>
    <row r="125" spans="2:23" x14ac:dyDescent="0.25">
      <c r="B125" s="3">
        <f t="shared" si="25"/>
        <v>117</v>
      </c>
      <c r="C125" s="93">
        <f>IF(Tabla!G125="","",Tabla!G125)</f>
        <v>43475</v>
      </c>
      <c r="D125" s="93" t="str">
        <f>IF(Tabla!H125="","",Tabla!H125)</f>
        <v>CAJA</v>
      </c>
      <c r="E125" s="93" t="str">
        <f>IF(Tabla!I125="","",Tabla!I125)</f>
        <v>PAGO NOMINA QUINCENA 1 ENERO 2019</v>
      </c>
      <c r="F125" s="93" t="str">
        <f>IF(Tabla!J125="","",Tabla!J125)</f>
        <v>TRANSACCIONES DEL DIA 01/10/2019 RECURSOS HUMANOS</v>
      </c>
      <c r="G125" s="108">
        <f>IF(Tabla!K125="","",Tabla!K125)</f>
        <v>384.96</v>
      </c>
      <c r="H125" s="108">
        <f>IF(Tabla!L125="","",Tabla!L125)</f>
        <v>0</v>
      </c>
      <c r="J125">
        <f t="shared" si="26"/>
        <v>117</v>
      </c>
      <c r="K125" s="93">
        <f t="shared" si="27"/>
        <v>43475</v>
      </c>
      <c r="L125">
        <f t="shared" ca="1" si="15"/>
        <v>0</v>
      </c>
      <c r="M125" s="115">
        <f t="shared" ca="1" si="16"/>
        <v>1.17E-7</v>
      </c>
      <c r="N125">
        <f t="shared" ca="1" si="17"/>
        <v>1.376E-6</v>
      </c>
      <c r="O125">
        <f t="shared" ca="1" si="18"/>
        <v>1376</v>
      </c>
      <c r="Q125">
        <f t="shared" ca="1" si="19"/>
        <v>43560</v>
      </c>
      <c r="R125" t="str">
        <f t="shared" ca="1" si="20"/>
        <v>TELEMERCADEO</v>
      </c>
      <c r="S125" t="str">
        <f t="shared" ca="1" si="21"/>
        <v>VIATICOS 2</v>
      </c>
      <c r="T125" t="str">
        <f t="shared" ca="1" si="22"/>
        <v>TRANSACCIONES DEL DIA 04/05/2019SPYRAL - GESTION ADMINISTRATIVA</v>
      </c>
      <c r="V125">
        <f t="shared" ca="1" si="23"/>
        <v>0</v>
      </c>
      <c r="W125">
        <f t="shared" ca="1" si="24"/>
        <v>0</v>
      </c>
    </row>
    <row r="126" spans="2:23" x14ac:dyDescent="0.25">
      <c r="B126" s="3">
        <f t="shared" si="25"/>
        <v>118</v>
      </c>
      <c r="C126" s="93">
        <f>IF(Tabla!G126="","",Tabla!G126)</f>
        <v>43475</v>
      </c>
      <c r="D126" s="93" t="str">
        <f>IF(Tabla!H126="","",Tabla!H126)</f>
        <v>CAJA</v>
      </c>
      <c r="E126" s="93" t="str">
        <f>IF(Tabla!I126="","",Tabla!I126)</f>
        <v>PAGO NOMINA QUINCENA 1 ENERO 2019</v>
      </c>
      <c r="F126" s="93" t="str">
        <f>IF(Tabla!J126="","",Tabla!J126)</f>
        <v>TRANSACCIONES DEL DIA 01/10/2019 RECURSOS HUMANOS</v>
      </c>
      <c r="G126" s="108">
        <f>IF(Tabla!K126="","",Tabla!K126)</f>
        <v>303.73</v>
      </c>
      <c r="H126" s="108">
        <f>IF(Tabla!L126="","",Tabla!L126)</f>
        <v>0</v>
      </c>
      <c r="J126">
        <f t="shared" si="26"/>
        <v>118</v>
      </c>
      <c r="K126" s="93">
        <f t="shared" si="27"/>
        <v>43475</v>
      </c>
      <c r="L126">
        <f t="shared" ca="1" si="15"/>
        <v>0</v>
      </c>
      <c r="M126" s="115">
        <f t="shared" ca="1" si="16"/>
        <v>1.18E-7</v>
      </c>
      <c r="N126">
        <f t="shared" ca="1" si="17"/>
        <v>1.375E-6</v>
      </c>
      <c r="O126">
        <f t="shared" ca="1" si="18"/>
        <v>1375</v>
      </c>
      <c r="Q126">
        <f t="shared" ca="1" si="19"/>
        <v>43560</v>
      </c>
      <c r="R126" t="str">
        <f t="shared" ca="1" si="20"/>
        <v>TELEMERCADEO</v>
      </c>
      <c r="S126" t="str">
        <f t="shared" ca="1" si="21"/>
        <v>NC GASTO NO DEDUCIBLES</v>
      </c>
      <c r="T126" t="str">
        <f t="shared" ca="1" si="22"/>
        <v>TRANSACCIONES DEL DIA 04/05/2019SPYRAL - GESTION ADMINISTRATIVA</v>
      </c>
      <c r="V126">
        <f t="shared" ca="1" si="23"/>
        <v>0</v>
      </c>
      <c r="W126">
        <f t="shared" ca="1" si="24"/>
        <v>0</v>
      </c>
    </row>
    <row r="127" spans="2:23" x14ac:dyDescent="0.25">
      <c r="B127" s="3">
        <f t="shared" si="25"/>
        <v>119</v>
      </c>
      <c r="C127" s="93">
        <f>IF(Tabla!G127="","",Tabla!G127)</f>
        <v>43475</v>
      </c>
      <c r="D127" s="93" t="str">
        <f>IF(Tabla!H127="","",Tabla!H127)</f>
        <v>CAJA</v>
      </c>
      <c r="E127" s="93" t="str">
        <f>IF(Tabla!I127="","",Tabla!I127)</f>
        <v>PAGO NOMINA QUINCENA 1 ENERO 2019</v>
      </c>
      <c r="F127" s="93" t="str">
        <f>IF(Tabla!J127="","",Tabla!J127)</f>
        <v>TRANSACCIONES DEL DIA 01/10/2019 RECURSOS HUMANOS</v>
      </c>
      <c r="G127" s="108">
        <f>IF(Tabla!K127="","",Tabla!K127)</f>
        <v>254.22</v>
      </c>
      <c r="H127" s="108">
        <f>IF(Tabla!L127="","",Tabla!L127)</f>
        <v>0</v>
      </c>
      <c r="J127">
        <f t="shared" si="26"/>
        <v>119</v>
      </c>
      <c r="K127" s="93">
        <f t="shared" si="27"/>
        <v>43475</v>
      </c>
      <c r="L127">
        <f t="shared" ca="1" si="15"/>
        <v>0</v>
      </c>
      <c r="M127" s="115">
        <f t="shared" ca="1" si="16"/>
        <v>1.1899999999999999E-7</v>
      </c>
      <c r="N127">
        <f t="shared" ca="1" si="17"/>
        <v>1.3740000000000001E-6</v>
      </c>
      <c r="O127">
        <f t="shared" ca="1" si="18"/>
        <v>1374</v>
      </c>
      <c r="Q127">
        <f t="shared" ca="1" si="19"/>
        <v>43559</v>
      </c>
      <c r="R127" t="str">
        <f t="shared" ca="1" si="20"/>
        <v>ADMINISTRACION DE SUCURSALES</v>
      </c>
      <c r="S127" t="str">
        <f t="shared" ca="1" si="21"/>
        <v>OTROS EGRESOS 18</v>
      </c>
      <c r="T127" t="str">
        <f t="shared" ca="1" si="22"/>
        <v>OTROS EGRESOS 1.P.O (OR:3/DES:3 TRN:86 PERF:300086 CAU: 18</v>
      </c>
      <c r="V127">
        <f t="shared" ca="1" si="23"/>
        <v>0</v>
      </c>
      <c r="W127">
        <f t="shared" ca="1" si="24"/>
        <v>0</v>
      </c>
    </row>
    <row r="128" spans="2:23" x14ac:dyDescent="0.25">
      <c r="B128" s="3">
        <f t="shared" si="25"/>
        <v>120</v>
      </c>
      <c r="C128" s="93">
        <f>IF(Tabla!G128="","",Tabla!G128)</f>
        <v>43475</v>
      </c>
      <c r="D128" s="93" t="str">
        <f>IF(Tabla!H128="","",Tabla!H128)</f>
        <v>CAJA</v>
      </c>
      <c r="E128" s="93" t="str">
        <f>IF(Tabla!I128="","",Tabla!I128)</f>
        <v>PAGO NOMINA QUINCENA 1 ENERO 2019</v>
      </c>
      <c r="F128" s="93" t="str">
        <f>IF(Tabla!J128="","",Tabla!J128)</f>
        <v>TRANSACCIONES DEL DIA 01/10/2019 RECURSOS HUMANOS</v>
      </c>
      <c r="G128" s="108">
        <f>IF(Tabla!K128="","",Tabla!K128)</f>
        <v>159.55000000000001</v>
      </c>
      <c r="H128" s="108">
        <f>IF(Tabla!L128="","",Tabla!L128)</f>
        <v>0</v>
      </c>
      <c r="J128">
        <f t="shared" si="26"/>
        <v>120</v>
      </c>
      <c r="K128" s="93">
        <f t="shared" si="27"/>
        <v>43475</v>
      </c>
      <c r="L128">
        <f t="shared" ca="1" si="15"/>
        <v>0</v>
      </c>
      <c r="M128" s="115">
        <f t="shared" ca="1" si="16"/>
        <v>1.1999999999999999E-7</v>
      </c>
      <c r="N128">
        <f t="shared" ca="1" si="17"/>
        <v>1.373E-6</v>
      </c>
      <c r="O128">
        <f t="shared" ca="1" si="18"/>
        <v>1373</v>
      </c>
      <c r="Q128">
        <f t="shared" ca="1" si="19"/>
        <v>43559</v>
      </c>
      <c r="R128" t="str">
        <f t="shared" ca="1" si="20"/>
        <v>ADMINISTRACION DE SUCURSALES</v>
      </c>
      <c r="S128" t="str">
        <f t="shared" ca="1" si="21"/>
        <v>GASTOS NO DEDUCIBLES</v>
      </c>
      <c r="T128" t="str">
        <f t="shared" ca="1" si="22"/>
        <v>TRANSACCIONES DEL DIA 04/04/2019SPYRAL - GESTION ADMINISTRATIVA</v>
      </c>
      <c r="V128">
        <f t="shared" ca="1" si="23"/>
        <v>0</v>
      </c>
      <c r="W128">
        <f t="shared" ca="1" si="24"/>
        <v>0</v>
      </c>
    </row>
    <row r="129" spans="2:23" x14ac:dyDescent="0.25">
      <c r="B129" s="3">
        <f t="shared" si="25"/>
        <v>121</v>
      </c>
      <c r="C129" s="93">
        <f>IF(Tabla!G129="","",Tabla!G129)</f>
        <v>43475</v>
      </c>
      <c r="D129" s="93" t="str">
        <f>IF(Tabla!H129="","",Tabla!H129)</f>
        <v>CAJA</v>
      </c>
      <c r="E129" s="93" t="str">
        <f>IF(Tabla!I129="","",Tabla!I129)</f>
        <v>PAGO NOMINA QUINCENA 1 ENERO 2019</v>
      </c>
      <c r="F129" s="93" t="str">
        <f>IF(Tabla!J129="","",Tabla!J129)</f>
        <v>TRANSACCIONES DEL DIA 01/10/2019 RECURSOS HUMANOS</v>
      </c>
      <c r="G129" s="108">
        <f>IF(Tabla!K129="","",Tabla!K129)</f>
        <v>77.209999999999994</v>
      </c>
      <c r="H129" s="108">
        <f>IF(Tabla!L129="","",Tabla!L129)</f>
        <v>0</v>
      </c>
      <c r="J129">
        <f t="shared" si="26"/>
        <v>121</v>
      </c>
      <c r="K129" s="93">
        <f t="shared" si="27"/>
        <v>43475</v>
      </c>
      <c r="L129">
        <f t="shared" ca="1" si="15"/>
        <v>0</v>
      </c>
      <c r="M129" s="115">
        <f t="shared" ca="1" si="16"/>
        <v>1.2100000000000001E-7</v>
      </c>
      <c r="N129">
        <f t="shared" ca="1" si="17"/>
        <v>1.372E-6</v>
      </c>
      <c r="O129">
        <f t="shared" ca="1" si="18"/>
        <v>1372</v>
      </c>
      <c r="Q129">
        <f t="shared" ca="1" si="19"/>
        <v>43559</v>
      </c>
      <c r="R129" t="str">
        <f t="shared" ca="1" si="20"/>
        <v>CAJA</v>
      </c>
      <c r="S129" t="str">
        <f t="shared" ca="1" si="21"/>
        <v>ALIMENTACION DE EMPLEADOS CTA NUEVA</v>
      </c>
      <c r="T129" t="str">
        <f t="shared" ca="1" si="22"/>
        <v>TRANSACCIONES DEL DIA 04/04/2019SPYRAL - GESTION ADMINISTRATIVA</v>
      </c>
      <c r="V129">
        <f t="shared" ca="1" si="23"/>
        <v>0</v>
      </c>
      <c r="W129">
        <f t="shared" ca="1" si="24"/>
        <v>0</v>
      </c>
    </row>
    <row r="130" spans="2:23" x14ac:dyDescent="0.25">
      <c r="B130" s="3">
        <f t="shared" si="25"/>
        <v>122</v>
      </c>
      <c r="C130" s="93">
        <f>IF(Tabla!G130="","",Tabla!G130)</f>
        <v>43475</v>
      </c>
      <c r="D130" s="93" t="str">
        <f>IF(Tabla!H130="","",Tabla!H130)</f>
        <v>CAJA</v>
      </c>
      <c r="E130" s="93" t="str">
        <f>IF(Tabla!I130="","",Tabla!I130)</f>
        <v>PAGO NOMINA QUINCENA 1 ENERO 2019</v>
      </c>
      <c r="F130" s="93" t="str">
        <f>IF(Tabla!J130="","",Tabla!J130)</f>
        <v>TRANSACCIONES DEL DIA 01/10/2019 RECURSOS HUMANOS</v>
      </c>
      <c r="G130" s="108">
        <f>IF(Tabla!K130="","",Tabla!K130)</f>
        <v>37.47</v>
      </c>
      <c r="H130" s="108">
        <f>IF(Tabla!L130="","",Tabla!L130)</f>
        <v>0</v>
      </c>
      <c r="J130">
        <f t="shared" si="26"/>
        <v>122</v>
      </c>
      <c r="K130" s="93">
        <f t="shared" si="27"/>
        <v>43475</v>
      </c>
      <c r="L130">
        <f t="shared" ca="1" si="15"/>
        <v>0</v>
      </c>
      <c r="M130" s="115">
        <f t="shared" ca="1" si="16"/>
        <v>1.2200000000000001E-7</v>
      </c>
      <c r="N130">
        <f t="shared" ca="1" si="17"/>
        <v>1.3710000000000001E-6</v>
      </c>
      <c r="O130">
        <f t="shared" ca="1" si="18"/>
        <v>1371</v>
      </c>
      <c r="Q130">
        <f t="shared" ca="1" si="19"/>
        <v>43559</v>
      </c>
      <c r="R130" t="str">
        <f t="shared" ca="1" si="20"/>
        <v>CAJA</v>
      </c>
      <c r="S130" t="str">
        <f t="shared" ca="1" si="21"/>
        <v>ALIMENTACION DE EMPLEADOS CTA NUEVA</v>
      </c>
      <c r="T130" t="str">
        <f t="shared" ca="1" si="22"/>
        <v>TRANSACCIONES DEL DIA 04/04/2019SPYRAL - GESTION ADMINISTRATIVA</v>
      </c>
      <c r="V130">
        <f t="shared" ca="1" si="23"/>
        <v>0</v>
      </c>
      <c r="W130">
        <f t="shared" ca="1" si="24"/>
        <v>0</v>
      </c>
    </row>
    <row r="131" spans="2:23" x14ac:dyDescent="0.25">
      <c r="B131" s="3">
        <f t="shared" si="25"/>
        <v>123</v>
      </c>
      <c r="C131" s="93">
        <f>IF(Tabla!G131="","",Tabla!G131)</f>
        <v>43475</v>
      </c>
      <c r="D131" s="93" t="str">
        <f>IF(Tabla!H131="","",Tabla!H131)</f>
        <v>CAJA</v>
      </c>
      <c r="E131" s="93" t="str">
        <f>IF(Tabla!I131="","",Tabla!I131)</f>
        <v>PAGO NOMINA QUINCENA 1 ENERO 2019</v>
      </c>
      <c r="F131" s="93" t="str">
        <f>IF(Tabla!J131="","",Tabla!J131)</f>
        <v>TRANSACCIONES DEL DIA 01/10/2019 RECURSOS HUMANOS</v>
      </c>
      <c r="G131" s="108">
        <f>IF(Tabla!K131="","",Tabla!K131)</f>
        <v>35.85</v>
      </c>
      <c r="H131" s="108">
        <f>IF(Tabla!L131="","",Tabla!L131)</f>
        <v>0</v>
      </c>
      <c r="J131">
        <f t="shared" si="26"/>
        <v>123</v>
      </c>
      <c r="K131" s="93">
        <f t="shared" si="27"/>
        <v>43475</v>
      </c>
      <c r="L131">
        <f t="shared" ca="1" si="15"/>
        <v>0</v>
      </c>
      <c r="M131" s="115">
        <f t="shared" ca="1" si="16"/>
        <v>1.23E-7</v>
      </c>
      <c r="N131">
        <f t="shared" ca="1" si="17"/>
        <v>1.37E-6</v>
      </c>
      <c r="O131">
        <f t="shared" ca="1" si="18"/>
        <v>1370</v>
      </c>
      <c r="Q131">
        <f t="shared" ca="1" si="19"/>
        <v>43559</v>
      </c>
      <c r="R131" t="str">
        <f t="shared" ca="1" si="20"/>
        <v>FUERZA DE VENTAS AUTOS</v>
      </c>
      <c r="S131" t="str">
        <f t="shared" ca="1" si="21"/>
        <v>VIATICOS 2</v>
      </c>
      <c r="T131" t="str">
        <f t="shared" ca="1" si="22"/>
        <v>TRANSACCIONES DEL DIA 04/04/2019SPYRAL - GESTION ADMINISTRATIVA</v>
      </c>
      <c r="V131">
        <f t="shared" ca="1" si="23"/>
        <v>0</v>
      </c>
      <c r="W131">
        <f t="shared" ca="1" si="24"/>
        <v>0</v>
      </c>
    </row>
    <row r="132" spans="2:23" x14ac:dyDescent="0.25">
      <c r="B132" s="3">
        <f t="shared" si="25"/>
        <v>124</v>
      </c>
      <c r="C132" s="93">
        <f>IF(Tabla!G132="","",Tabla!G132)</f>
        <v>43475</v>
      </c>
      <c r="D132" s="93" t="str">
        <f>IF(Tabla!H132="","",Tabla!H132)</f>
        <v>CAJA</v>
      </c>
      <c r="E132" s="93" t="str">
        <f>IF(Tabla!I132="","",Tabla!I132)</f>
        <v>PAGO NOMINA QUINCENA 1 ENERO 2019</v>
      </c>
      <c r="F132" s="93" t="str">
        <f>IF(Tabla!J132="","",Tabla!J132)</f>
        <v>TRANSACCIONES DEL DIA 01/10/2019 RECURSOS HUMANOS</v>
      </c>
      <c r="G132" s="108">
        <f>IF(Tabla!K132="","",Tabla!K132)</f>
        <v>27.34</v>
      </c>
      <c r="H132" s="108">
        <f>IF(Tabla!L132="","",Tabla!L132)</f>
        <v>0</v>
      </c>
      <c r="J132">
        <f t="shared" si="26"/>
        <v>124</v>
      </c>
      <c r="K132" s="93">
        <f t="shared" si="27"/>
        <v>43475</v>
      </c>
      <c r="L132">
        <f t="shared" ca="1" si="15"/>
        <v>0</v>
      </c>
      <c r="M132" s="115">
        <f t="shared" ca="1" si="16"/>
        <v>1.24E-7</v>
      </c>
      <c r="N132">
        <f t="shared" ca="1" si="17"/>
        <v>1.3689999999999999E-6</v>
      </c>
      <c r="O132">
        <f t="shared" ca="1" si="18"/>
        <v>1369</v>
      </c>
      <c r="Q132">
        <f t="shared" ca="1" si="19"/>
        <v>43559</v>
      </c>
      <c r="R132" t="str">
        <f t="shared" ca="1" si="20"/>
        <v>FUERZAS DE VENTAS PANAMA</v>
      </c>
      <c r="S132" t="str">
        <f t="shared" ca="1" si="21"/>
        <v>VIATICOS 2</v>
      </c>
      <c r="T132" t="str">
        <f t="shared" ca="1" si="22"/>
        <v>TRANSACCIONES DEL DIA 04/04/2019SPYRAL - GESTION ADMINISTRATIVA</v>
      </c>
      <c r="V132">
        <f t="shared" ca="1" si="23"/>
        <v>0</v>
      </c>
      <c r="W132">
        <f t="shared" ca="1" si="24"/>
        <v>0</v>
      </c>
    </row>
    <row r="133" spans="2:23" x14ac:dyDescent="0.25">
      <c r="B133" s="3">
        <f t="shared" si="25"/>
        <v>125</v>
      </c>
      <c r="C133" s="93">
        <f>IF(Tabla!G133="","",Tabla!G133)</f>
        <v>43475</v>
      </c>
      <c r="D133" s="93" t="str">
        <f>IF(Tabla!H133="","",Tabla!H133)</f>
        <v>CAJA</v>
      </c>
      <c r="E133" s="93" t="str">
        <f>IF(Tabla!I133="","",Tabla!I133)</f>
        <v>PAGO NOMINA QUINCENA 1 ENERO 2019</v>
      </c>
      <c r="F133" s="93" t="str">
        <f>IF(Tabla!J133="","",Tabla!J133)</f>
        <v>TRANSACCIONES DEL DIA 01/10/2019 RECURSOS HUMANOS</v>
      </c>
      <c r="G133" s="108">
        <f>IF(Tabla!K133="","",Tabla!K133)</f>
        <v>18.510000000000002</v>
      </c>
      <c r="H133" s="108">
        <f>IF(Tabla!L133="","",Tabla!L133)</f>
        <v>0</v>
      </c>
      <c r="J133">
        <f t="shared" si="26"/>
        <v>125</v>
      </c>
      <c r="K133" s="93">
        <f t="shared" si="27"/>
        <v>43475</v>
      </c>
      <c r="L133">
        <f t="shared" ca="1" si="15"/>
        <v>0</v>
      </c>
      <c r="M133" s="115">
        <f t="shared" ca="1" si="16"/>
        <v>1.2499999999999999E-7</v>
      </c>
      <c r="N133">
        <f t="shared" ca="1" si="17"/>
        <v>1.3680000000000001E-6</v>
      </c>
      <c r="O133">
        <f t="shared" ca="1" si="18"/>
        <v>1368</v>
      </c>
      <c r="Q133">
        <f t="shared" ca="1" si="19"/>
        <v>43559</v>
      </c>
      <c r="R133" t="str">
        <f t="shared" ca="1" si="20"/>
        <v>SERVICIOS PERSONALES</v>
      </c>
      <c r="S133" t="str">
        <f t="shared" ca="1" si="21"/>
        <v>VIATICOS 2</v>
      </c>
      <c r="T133" t="str">
        <f t="shared" ca="1" si="22"/>
        <v>TRANSACCIONES DEL DIA 04/04/2019SPYRAL - GESTION ADMINISTRATIVA</v>
      </c>
      <c r="V133">
        <f t="shared" ca="1" si="23"/>
        <v>0</v>
      </c>
      <c r="W133">
        <f t="shared" ca="1" si="24"/>
        <v>0</v>
      </c>
    </row>
    <row r="134" spans="2:23" x14ac:dyDescent="0.25">
      <c r="B134" s="3">
        <f t="shared" si="25"/>
        <v>126</v>
      </c>
      <c r="C134" s="93">
        <f>IF(Tabla!G134="","",Tabla!G134)</f>
        <v>43475</v>
      </c>
      <c r="D134" s="93" t="str">
        <f>IF(Tabla!H134="","",Tabla!H134)</f>
        <v>CAJA</v>
      </c>
      <c r="E134" s="93" t="str">
        <f>IF(Tabla!I134="","",Tabla!I134)</f>
        <v>PAGO NOMINA QUINCENA 1 ENERO 2019</v>
      </c>
      <c r="F134" s="93" t="str">
        <f>IF(Tabla!J134="","",Tabla!J134)</f>
        <v>TRANSACCIONES DEL DIA 01/10/2019 RECURSOS HUMANOS</v>
      </c>
      <c r="G134" s="108">
        <f>IF(Tabla!K134="","",Tabla!K134)</f>
        <v>17.62</v>
      </c>
      <c r="H134" s="108">
        <f>IF(Tabla!L134="","",Tabla!L134)</f>
        <v>0</v>
      </c>
      <c r="J134">
        <f t="shared" si="26"/>
        <v>126</v>
      </c>
      <c r="K134" s="93">
        <f t="shared" si="27"/>
        <v>43475</v>
      </c>
      <c r="L134">
        <f t="shared" ca="1" si="15"/>
        <v>0</v>
      </c>
      <c r="M134" s="115">
        <f t="shared" ca="1" si="16"/>
        <v>1.2599999999999999E-7</v>
      </c>
      <c r="N134">
        <f t="shared" ca="1" si="17"/>
        <v>1.367E-6</v>
      </c>
      <c r="O134">
        <f t="shared" ca="1" si="18"/>
        <v>1367</v>
      </c>
      <c r="Q134">
        <f t="shared" ca="1" si="19"/>
        <v>43559</v>
      </c>
      <c r="R134" t="str">
        <f t="shared" ca="1" si="20"/>
        <v>SERVICIOS PERSONALES</v>
      </c>
      <c r="S134" t="str">
        <f t="shared" ca="1" si="21"/>
        <v>ALIMENTACION DE EMPLEADOS CTA NUEVA</v>
      </c>
      <c r="T134" t="str">
        <f t="shared" ca="1" si="22"/>
        <v>TRANSACCIONES DEL DIA 04/04/2019SPYRAL - GESTION ADMINISTRATIVA</v>
      </c>
      <c r="V134">
        <f t="shared" ca="1" si="23"/>
        <v>0</v>
      </c>
      <c r="W134">
        <f t="shared" ca="1" si="24"/>
        <v>0</v>
      </c>
    </row>
    <row r="135" spans="2:23" x14ac:dyDescent="0.25">
      <c r="B135" s="3">
        <f t="shared" si="25"/>
        <v>127</v>
      </c>
      <c r="C135" s="93">
        <f>IF(Tabla!G135="","",Tabla!G135)</f>
        <v>43475</v>
      </c>
      <c r="D135" s="93" t="str">
        <f>IF(Tabla!H135="","",Tabla!H135)</f>
        <v>CAJA</v>
      </c>
      <c r="E135" s="93" t="str">
        <f>IF(Tabla!I135="","",Tabla!I135)</f>
        <v>PAGO NOMINA QUINCENA 1 ENERO 2019</v>
      </c>
      <c r="F135" s="93" t="str">
        <f>IF(Tabla!J135="","",Tabla!J135)</f>
        <v>TRANSACCIONES DEL DIA 01/10/2019 RECURSOS HUMANOS</v>
      </c>
      <c r="G135" s="108">
        <f>IF(Tabla!K135="","",Tabla!K135)</f>
        <v>13.14</v>
      </c>
      <c r="H135" s="108">
        <f>IF(Tabla!L135="","",Tabla!L135)</f>
        <v>0</v>
      </c>
      <c r="J135">
        <f t="shared" si="26"/>
        <v>127</v>
      </c>
      <c r="K135" s="93">
        <f t="shared" si="27"/>
        <v>43475</v>
      </c>
      <c r="L135">
        <f t="shared" ca="1" si="15"/>
        <v>0</v>
      </c>
      <c r="M135" s="115">
        <f t="shared" ca="1" si="16"/>
        <v>1.2700000000000001E-7</v>
      </c>
      <c r="N135">
        <f t="shared" ca="1" si="17"/>
        <v>1.3659999999999999E-6</v>
      </c>
      <c r="O135">
        <f t="shared" ca="1" si="18"/>
        <v>1366</v>
      </c>
      <c r="Q135">
        <f t="shared" ca="1" si="19"/>
        <v>43558</v>
      </c>
      <c r="R135" t="str">
        <f t="shared" ca="1" si="20"/>
        <v>ADMINISTRACION DE SUCURSALES</v>
      </c>
      <c r="S135" t="str">
        <f t="shared" ca="1" si="21"/>
        <v>OTROS EGRESOS 18</v>
      </c>
      <c r="T135" t="str">
        <f t="shared" ca="1" si="22"/>
        <v>OTROS EGRESOS 1.P.O (OR:18/DES:18 TRN:86 PERF:300086 CAU: 18</v>
      </c>
      <c r="V135">
        <f t="shared" ca="1" si="23"/>
        <v>0</v>
      </c>
      <c r="W135">
        <f t="shared" ca="1" si="24"/>
        <v>0</v>
      </c>
    </row>
    <row r="136" spans="2:23" x14ac:dyDescent="0.25">
      <c r="B136" s="3">
        <f t="shared" si="25"/>
        <v>128</v>
      </c>
      <c r="C136" s="93">
        <f>IF(Tabla!G136="","",Tabla!G136)</f>
        <v>43475</v>
      </c>
      <c r="D136" s="93" t="str">
        <f>IF(Tabla!H136="","",Tabla!H136)</f>
        <v>ATM</v>
      </c>
      <c r="E136" s="93" t="str">
        <f>IF(Tabla!I136="","",Tabla!I136)</f>
        <v>PAGO NOMINA QUINCENA 1 ENERO 2019</v>
      </c>
      <c r="F136" s="93" t="str">
        <f>IF(Tabla!J136="","",Tabla!J136)</f>
        <v>TRANSACCIONES DEL DIA 01/10/2019 RECURSOS HUMANOS</v>
      </c>
      <c r="G136" s="108">
        <f>IF(Tabla!K136="","",Tabla!K136)</f>
        <v>164.7</v>
      </c>
      <c r="H136" s="108">
        <f>IF(Tabla!L136="","",Tabla!L136)</f>
        <v>0</v>
      </c>
      <c r="J136">
        <f t="shared" si="26"/>
        <v>128</v>
      </c>
      <c r="K136" s="93">
        <f t="shared" si="27"/>
        <v>43475</v>
      </c>
      <c r="L136">
        <f t="shared" ca="1" si="15"/>
        <v>0</v>
      </c>
      <c r="M136" s="115">
        <f t="shared" ca="1" si="16"/>
        <v>1.2800000000000001E-7</v>
      </c>
      <c r="N136">
        <f t="shared" ca="1" si="17"/>
        <v>1.3650000000000001E-6</v>
      </c>
      <c r="O136">
        <f t="shared" ca="1" si="18"/>
        <v>1365</v>
      </c>
      <c r="Q136">
        <f t="shared" ca="1" si="19"/>
        <v>43558</v>
      </c>
      <c r="R136" t="str">
        <f t="shared" ca="1" si="20"/>
        <v>ADMINISTRACION DE SUCURSALES</v>
      </c>
      <c r="S136" t="str">
        <f t="shared" ca="1" si="21"/>
        <v>OTROS EGRESOS 18</v>
      </c>
      <c r="T136" t="str">
        <f t="shared" ca="1" si="22"/>
        <v>OTROS EGRESOS 1.P.O (OR:23/DES:23 TRN:86 PERF:300086 CAU: 18</v>
      </c>
      <c r="V136">
        <f t="shared" ca="1" si="23"/>
        <v>0</v>
      </c>
      <c r="W136">
        <f t="shared" ca="1" si="24"/>
        <v>0</v>
      </c>
    </row>
    <row r="137" spans="2:23" x14ac:dyDescent="0.25">
      <c r="B137" s="3">
        <f t="shared" si="25"/>
        <v>129</v>
      </c>
      <c r="C137" s="93">
        <f>IF(Tabla!G137="","",Tabla!G137)</f>
        <v>43475</v>
      </c>
      <c r="D137" s="93" t="str">
        <f>IF(Tabla!H137="","",Tabla!H137)</f>
        <v>ATM</v>
      </c>
      <c r="E137" s="93" t="str">
        <f>IF(Tabla!I137="","",Tabla!I137)</f>
        <v>VIATICOS</v>
      </c>
      <c r="F137" s="93" t="str">
        <f>IF(Tabla!J137="","",Tabla!J137)</f>
        <v>TRANSACCIONES DEL DIA 01/10/2019SPYRAL - GESTION ADMINISTRATIVA</v>
      </c>
      <c r="G137" s="108">
        <f>IF(Tabla!K137="","",Tabla!K137)</f>
        <v>27</v>
      </c>
      <c r="H137" s="108">
        <f>IF(Tabla!L137="","",Tabla!L137)</f>
        <v>0</v>
      </c>
      <c r="J137">
        <f t="shared" si="26"/>
        <v>129</v>
      </c>
      <c r="K137" s="93">
        <f t="shared" si="27"/>
        <v>43475</v>
      </c>
      <c r="L137">
        <f t="shared" ref="L137:L200" ca="1" si="28">IF(SortCriteria=1,IFERROR(VALUE(MID(K137,1,FIND(" ",K137,1)-1)),0),OFFSET(B137,0,SortCriteria))</f>
        <v>0</v>
      </c>
      <c r="M137" s="115">
        <f t="shared" ref="M137:M200" ca="1" si="29">L137+$J137/1000000000</f>
        <v>1.29E-7</v>
      </c>
      <c r="N137">
        <f t="shared" ref="N137:N200" ca="1" si="30">IFERROR(CHOOSE($J$3,LARGE(INDIRECT("M9:M"&amp;$M$5),J137),SMALL(INDIRECT("M9:M"&amp;$M$5),J137)),0)</f>
        <v>1.364E-6</v>
      </c>
      <c r="O137">
        <f t="shared" ref="O137:O200" ca="1" si="31">MATCH(N137,$M$9:$M$1508,0)</f>
        <v>1364</v>
      </c>
      <c r="Q137">
        <f t="shared" ref="Q137:Q200" ca="1" si="32">OFFSET(C$8,$O137,0)</f>
        <v>43558</v>
      </c>
      <c r="R137" t="str">
        <f t="shared" ca="1" si="20"/>
        <v>ADMINISTRACION DE SUCURSALES</v>
      </c>
      <c r="S137" t="str">
        <f t="shared" ca="1" si="21"/>
        <v>OTROS EGRESOS 18</v>
      </c>
      <c r="T137" t="str">
        <f t="shared" ca="1" si="22"/>
        <v>OTROS EGRESOS 1.P.O (OR:53/DES:53 TRN:86 PERF:300086 CAU: 18</v>
      </c>
      <c r="V137">
        <f t="shared" ca="1" si="23"/>
        <v>0</v>
      </c>
      <c r="W137">
        <f t="shared" ca="1" si="24"/>
        <v>0</v>
      </c>
    </row>
    <row r="138" spans="2:23" x14ac:dyDescent="0.25">
      <c r="B138" s="3">
        <f t="shared" si="25"/>
        <v>130</v>
      </c>
      <c r="C138" s="93">
        <f>IF(Tabla!G138="","",Tabla!G138)</f>
        <v>43475</v>
      </c>
      <c r="D138" s="93" t="str">
        <f>IF(Tabla!H138="","",Tabla!H138)</f>
        <v>ATENCION A CLIENTES</v>
      </c>
      <c r="E138" s="93" t="str">
        <f>IF(Tabla!I138="","",Tabla!I138)</f>
        <v>PAGO NOMINA QUINCENA 1 ENERO 2019</v>
      </c>
      <c r="F138" s="93" t="str">
        <f>IF(Tabla!J138="","",Tabla!J138)</f>
        <v>TRANSACCIONES DEL DIA 01/10/2019 RECURSOS HUMANOS</v>
      </c>
      <c r="G138" s="108">
        <f>IF(Tabla!K138="","",Tabla!K138)</f>
        <v>2823.18</v>
      </c>
      <c r="H138" s="108">
        <f>IF(Tabla!L138="","",Tabla!L138)</f>
        <v>0</v>
      </c>
      <c r="J138">
        <f t="shared" si="26"/>
        <v>130</v>
      </c>
      <c r="K138" s="93">
        <f t="shared" si="27"/>
        <v>43475</v>
      </c>
      <c r="L138">
        <f t="shared" ca="1" si="28"/>
        <v>0</v>
      </c>
      <c r="M138" s="115">
        <f t="shared" ca="1" si="29"/>
        <v>1.3E-7</v>
      </c>
      <c r="N138">
        <f t="shared" ca="1" si="30"/>
        <v>1.3629999999999999E-6</v>
      </c>
      <c r="O138">
        <f t="shared" ca="1" si="31"/>
        <v>1363</v>
      </c>
      <c r="Q138">
        <f t="shared" ca="1" si="32"/>
        <v>43558</v>
      </c>
      <c r="R138" t="str">
        <f t="shared" ref="R138:R201" ca="1" si="33">IF($Q138=0,"",OFFSET(D$8,$O138,0))</f>
        <v>ADMINISTRACION DE SUCURSALES</v>
      </c>
      <c r="S138" t="str">
        <f t="shared" ref="S138:S201" ca="1" si="34">IF($Q138=0,"",OFFSET(E$8,$O138,0))</f>
        <v>OTROS EGRESOS 18</v>
      </c>
      <c r="T138" t="str">
        <f t="shared" ref="T138:T201" ca="1" si="35">IF($Q138=0,"",OFFSET(F$8,$O138,0))</f>
        <v>OTROS EGRESOS 1.P.O (OR:95/DES:95 TRN:86 PERF:300086 CAU: 18</v>
      </c>
      <c r="V138">
        <f t="shared" ref="V138:V201" ca="1" si="36">IF($Q138=0,"",OFFSET(H$8,$O138,0))</f>
        <v>0</v>
      </c>
      <c r="W138">
        <f t="shared" ref="W138:W201" ca="1" si="37">IF($Q138=0,"",OFFSET(I$8,$O138,0))</f>
        <v>0</v>
      </c>
    </row>
    <row r="139" spans="2:23" x14ac:dyDescent="0.25">
      <c r="B139" s="3">
        <f t="shared" ref="B139:B202" si="38">B138+1</f>
        <v>131</v>
      </c>
      <c r="C139" s="93">
        <f>IF(Tabla!G139="","",Tabla!G139)</f>
        <v>43475</v>
      </c>
      <c r="D139" s="93" t="str">
        <f>IF(Tabla!H139="","",Tabla!H139)</f>
        <v>ADMINISTRACION DE SUCURSALES</v>
      </c>
      <c r="E139" s="93" t="str">
        <f>IF(Tabla!I139="","",Tabla!I139)</f>
        <v>NC ALIMENTACION DE EMPLEADOS NVA</v>
      </c>
      <c r="F139" s="93" t="str">
        <f>IF(Tabla!J139="","",Tabla!J139)</f>
        <v>TRANSACCIONES DEL DIA 01/10/2019SPYRAL - GESTION ADMINISTRATIVA</v>
      </c>
      <c r="G139" s="108">
        <f>IF(Tabla!K139="","",Tabla!K139)</f>
        <v>64.95</v>
      </c>
      <c r="H139" s="108">
        <f>IF(Tabla!L139="","",Tabla!L139)</f>
        <v>0</v>
      </c>
      <c r="J139">
        <f t="shared" ref="J139:J202" si="39">IF(K139=0,0,J138+1)</f>
        <v>131</v>
      </c>
      <c r="K139" s="93">
        <f t="shared" ref="K139:K202" si="40">C139</f>
        <v>43475</v>
      </c>
      <c r="L139">
        <f t="shared" ca="1" si="28"/>
        <v>0</v>
      </c>
      <c r="M139" s="115">
        <f t="shared" ca="1" si="29"/>
        <v>1.31E-7</v>
      </c>
      <c r="N139">
        <f t="shared" ca="1" si="30"/>
        <v>1.362E-6</v>
      </c>
      <c r="O139">
        <f t="shared" ca="1" si="31"/>
        <v>1362</v>
      </c>
      <c r="Q139">
        <f t="shared" ca="1" si="32"/>
        <v>43558</v>
      </c>
      <c r="R139" t="str">
        <f t="shared" ca="1" si="33"/>
        <v>ADMINISTRACION DE SUCURSALES</v>
      </c>
      <c r="S139" t="str">
        <f t="shared" ca="1" si="34"/>
        <v>NC GASTO NO DEDUCIBLES</v>
      </c>
      <c r="T139" t="str">
        <f t="shared" ca="1" si="35"/>
        <v>TRANSACCIONES DEL DIA 04/03/2019SPYRAL - GESTION ADMINISTRATIVA</v>
      </c>
      <c r="V139">
        <f t="shared" ca="1" si="36"/>
        <v>0</v>
      </c>
      <c r="W139">
        <f t="shared" ca="1" si="37"/>
        <v>0</v>
      </c>
    </row>
    <row r="140" spans="2:23" x14ac:dyDescent="0.25">
      <c r="B140" s="3">
        <f t="shared" si="38"/>
        <v>132</v>
      </c>
      <c r="C140" s="93">
        <f>IF(Tabla!G140="","",Tabla!G140)</f>
        <v>43475</v>
      </c>
      <c r="D140" s="93" t="str">
        <f>IF(Tabla!H140="","",Tabla!H140)</f>
        <v>ADMINISTRACION DE SUCURSALES</v>
      </c>
      <c r="E140" s="93" t="str">
        <f>IF(Tabla!I140="","",Tabla!I140)</f>
        <v>NC ALIMENTACION DE EMPLEADOS NVA</v>
      </c>
      <c r="F140" s="93" t="str">
        <f>IF(Tabla!J140="","",Tabla!J140)</f>
        <v>TRANSACCIONES DEL DIA 01/10/2019SPYRAL - GESTION ADMINISTRATIVA</v>
      </c>
      <c r="G140" s="108">
        <f>IF(Tabla!K140="","",Tabla!K140)</f>
        <v>10.199999999999999</v>
      </c>
      <c r="H140" s="108">
        <f>IF(Tabla!L140="","",Tabla!L140)</f>
        <v>0</v>
      </c>
      <c r="J140">
        <f t="shared" si="39"/>
        <v>132</v>
      </c>
      <c r="K140" s="93">
        <f t="shared" si="40"/>
        <v>43475</v>
      </c>
      <c r="L140">
        <f t="shared" ca="1" si="28"/>
        <v>0</v>
      </c>
      <c r="M140" s="115">
        <f t="shared" ca="1" si="29"/>
        <v>1.3199999999999999E-7</v>
      </c>
      <c r="N140">
        <f t="shared" ca="1" si="30"/>
        <v>1.361E-6</v>
      </c>
      <c r="O140">
        <f t="shared" ca="1" si="31"/>
        <v>1361</v>
      </c>
      <c r="Q140">
        <f t="shared" ca="1" si="32"/>
        <v>43558</v>
      </c>
      <c r="R140" t="str">
        <f t="shared" ca="1" si="33"/>
        <v>ADMINISTRACION DE SUCURSALES</v>
      </c>
      <c r="S140" t="str">
        <f t="shared" ca="1" si="34"/>
        <v>NC GASTO NO DEDUCIBLES</v>
      </c>
      <c r="T140" t="str">
        <f t="shared" ca="1" si="35"/>
        <v>TRANSACCIONES DEL DIA 04/03/2019SPYRAL - GESTION ADMINISTRATIVA</v>
      </c>
      <c r="V140">
        <f t="shared" ca="1" si="36"/>
        <v>0</v>
      </c>
      <c r="W140">
        <f t="shared" ca="1" si="37"/>
        <v>0</v>
      </c>
    </row>
    <row r="141" spans="2:23" x14ac:dyDescent="0.25">
      <c r="B141" s="3">
        <f t="shared" si="38"/>
        <v>133</v>
      </c>
      <c r="C141" s="93">
        <f>IF(Tabla!G141="","",Tabla!G141)</f>
        <v>43475</v>
      </c>
      <c r="D141" s="93" t="str">
        <f>IF(Tabla!H141="","",Tabla!H141)</f>
        <v>ADMINISTRACION DE SUCURSALES</v>
      </c>
      <c r="E141" s="93" t="str">
        <f>IF(Tabla!I141="","",Tabla!I141)</f>
        <v>NC GASTO NO DEDUCIBLES</v>
      </c>
      <c r="F141" s="93" t="str">
        <f>IF(Tabla!J141="","",Tabla!J141)</f>
        <v>TRANSACCIONES DEL DIA 01/10/2019SPYRAL - GESTION ADMINISTRATIVA</v>
      </c>
      <c r="G141" s="108">
        <f>IF(Tabla!K141="","",Tabla!K141)</f>
        <v>51.8</v>
      </c>
      <c r="H141" s="108">
        <f>IF(Tabla!L141="","",Tabla!L141)</f>
        <v>0</v>
      </c>
      <c r="J141">
        <f t="shared" si="39"/>
        <v>133</v>
      </c>
      <c r="K141" s="93">
        <f t="shared" si="40"/>
        <v>43475</v>
      </c>
      <c r="L141">
        <f t="shared" ca="1" si="28"/>
        <v>0</v>
      </c>
      <c r="M141" s="115">
        <f t="shared" ca="1" si="29"/>
        <v>1.3300000000000001E-7</v>
      </c>
      <c r="N141">
        <f t="shared" ca="1" si="30"/>
        <v>1.3599999999999999E-6</v>
      </c>
      <c r="O141">
        <f t="shared" ca="1" si="31"/>
        <v>1360</v>
      </c>
      <c r="Q141">
        <f t="shared" ca="1" si="32"/>
        <v>43558</v>
      </c>
      <c r="R141" t="str">
        <f t="shared" ca="1" si="33"/>
        <v>ADMINISTRACION DE SUCURSALES</v>
      </c>
      <c r="S141" t="str">
        <f t="shared" ca="1" si="34"/>
        <v>NC GASTO NO DEDUCIBLES</v>
      </c>
      <c r="T141" t="str">
        <f t="shared" ca="1" si="35"/>
        <v>TRANSACCIONES DEL DIA 04/03/2019SPYRAL - GESTION ADMINISTRATIVA</v>
      </c>
      <c r="V141">
        <f t="shared" ca="1" si="36"/>
        <v>0</v>
      </c>
      <c r="W141">
        <f t="shared" ca="1" si="37"/>
        <v>0</v>
      </c>
    </row>
    <row r="142" spans="2:23" x14ac:dyDescent="0.25">
      <c r="B142" s="3">
        <f t="shared" si="38"/>
        <v>134</v>
      </c>
      <c r="C142" s="93">
        <f>IF(Tabla!G142="","",Tabla!G142)</f>
        <v>43475</v>
      </c>
      <c r="D142" s="93" t="str">
        <f>IF(Tabla!H142="","",Tabla!H142)</f>
        <v>ADMINISTRACION DE SUCURSALES</v>
      </c>
      <c r="E142" s="93" t="str">
        <f>IF(Tabla!I142="","",Tabla!I142)</f>
        <v>NC GASTO NO DEDUCIBLES</v>
      </c>
      <c r="F142" s="93" t="str">
        <f>IF(Tabla!J142="","",Tabla!J142)</f>
        <v>TRANSACCIONES DEL DIA 01/10/2019SPYRAL - GESTION ADMINISTRATIVA</v>
      </c>
      <c r="G142" s="108">
        <f>IF(Tabla!K142="","",Tabla!K142)</f>
        <v>42.92</v>
      </c>
      <c r="H142" s="108">
        <f>IF(Tabla!L142="","",Tabla!L142)</f>
        <v>0</v>
      </c>
      <c r="J142">
        <f t="shared" si="39"/>
        <v>134</v>
      </c>
      <c r="K142" s="93">
        <f t="shared" si="40"/>
        <v>43475</v>
      </c>
      <c r="L142">
        <f t="shared" ca="1" si="28"/>
        <v>0</v>
      </c>
      <c r="M142" s="115">
        <f t="shared" ca="1" si="29"/>
        <v>1.3400000000000001E-7</v>
      </c>
      <c r="N142">
        <f t="shared" ca="1" si="30"/>
        <v>1.359E-6</v>
      </c>
      <c r="O142">
        <f t="shared" ca="1" si="31"/>
        <v>1359</v>
      </c>
      <c r="Q142">
        <f t="shared" ca="1" si="32"/>
        <v>43558</v>
      </c>
      <c r="R142" t="str">
        <f t="shared" ca="1" si="33"/>
        <v>ADMINISTRACION DE SUCURSALES</v>
      </c>
      <c r="S142" t="str">
        <f t="shared" ca="1" si="34"/>
        <v>NC GASTO NO DEDUCIBLES</v>
      </c>
      <c r="T142" t="str">
        <f t="shared" ca="1" si="35"/>
        <v>TRANSACCIONES DEL DIA 04/03/2019SPYRAL - GESTION ADMINISTRATIVA</v>
      </c>
      <c r="V142">
        <f t="shared" ca="1" si="36"/>
        <v>0</v>
      </c>
      <c r="W142">
        <f t="shared" ca="1" si="37"/>
        <v>0</v>
      </c>
    </row>
    <row r="143" spans="2:23" x14ac:dyDescent="0.25">
      <c r="B143" s="3">
        <f t="shared" si="38"/>
        <v>135</v>
      </c>
      <c r="C143" s="93">
        <f>IF(Tabla!G143="","",Tabla!G143)</f>
        <v>43475</v>
      </c>
      <c r="D143" s="93" t="str">
        <f>IF(Tabla!H143="","",Tabla!H143)</f>
        <v>ADMINISTRACION DE SUCURSALES</v>
      </c>
      <c r="E143" s="93" t="str">
        <f>IF(Tabla!I143="","",Tabla!I143)</f>
        <v>NC GASTO NO DEDUCIBLES</v>
      </c>
      <c r="F143" s="93" t="str">
        <f>IF(Tabla!J143="","",Tabla!J143)</f>
        <v>TRANSACCIONES DEL DIA 01/10/2019SPYRAL - GESTION ADMINISTRATIVA</v>
      </c>
      <c r="G143" s="108">
        <f>IF(Tabla!K143="","",Tabla!K143)</f>
        <v>33</v>
      </c>
      <c r="H143" s="108">
        <f>IF(Tabla!L143="","",Tabla!L143)</f>
        <v>0</v>
      </c>
      <c r="J143">
        <f t="shared" si="39"/>
        <v>135</v>
      </c>
      <c r="K143" s="93">
        <f t="shared" si="40"/>
        <v>43475</v>
      </c>
      <c r="L143">
        <f t="shared" ca="1" si="28"/>
        <v>0</v>
      </c>
      <c r="M143" s="115">
        <f t="shared" ca="1" si="29"/>
        <v>1.35E-7</v>
      </c>
      <c r="N143">
        <f t="shared" ca="1" si="30"/>
        <v>1.358E-6</v>
      </c>
      <c r="O143">
        <f t="shared" ca="1" si="31"/>
        <v>1358</v>
      </c>
      <c r="Q143">
        <f t="shared" ca="1" si="32"/>
        <v>43558</v>
      </c>
      <c r="R143" t="str">
        <f t="shared" ca="1" si="33"/>
        <v>ADMINISTRACION DE SUCURSALES</v>
      </c>
      <c r="S143" t="str">
        <f t="shared" ca="1" si="34"/>
        <v>NC GASTO NO DEDUCIBLES</v>
      </c>
      <c r="T143" t="str">
        <f t="shared" ca="1" si="35"/>
        <v>TRANSACCIONES DEL DIA 04/03/2019SPYRAL - GESTION ADMINISTRATIVA</v>
      </c>
      <c r="V143">
        <f t="shared" ca="1" si="36"/>
        <v>0</v>
      </c>
      <c r="W143">
        <f t="shared" ca="1" si="37"/>
        <v>0</v>
      </c>
    </row>
    <row r="144" spans="2:23" x14ac:dyDescent="0.25">
      <c r="B144" s="3">
        <f t="shared" si="38"/>
        <v>136</v>
      </c>
      <c r="C144" s="93">
        <f>IF(Tabla!G144="","",Tabla!G144)</f>
        <v>43475</v>
      </c>
      <c r="D144" s="93" t="str">
        <f>IF(Tabla!H144="","",Tabla!H144)</f>
        <v>ADMINISTRACION DE SUCURSALES</v>
      </c>
      <c r="E144" s="93" t="str">
        <f>IF(Tabla!I144="","",Tabla!I144)</f>
        <v>NC GASTO NO DEDUCIBLES</v>
      </c>
      <c r="F144" s="93" t="str">
        <f>IF(Tabla!J144="","",Tabla!J144)</f>
        <v>TRANSACCIONES DEL DIA 01/10/2019SPYRAL - GESTION ADMINISTRATIVA</v>
      </c>
      <c r="G144" s="108">
        <f>IF(Tabla!K144="","",Tabla!K144)</f>
        <v>25.95</v>
      </c>
      <c r="H144" s="108">
        <f>IF(Tabla!L144="","",Tabla!L144)</f>
        <v>0</v>
      </c>
      <c r="J144">
        <f t="shared" si="39"/>
        <v>136</v>
      </c>
      <c r="K144" s="93">
        <f t="shared" si="40"/>
        <v>43475</v>
      </c>
      <c r="L144">
        <f t="shared" ca="1" si="28"/>
        <v>0</v>
      </c>
      <c r="M144" s="115">
        <f t="shared" ca="1" si="29"/>
        <v>1.36E-7</v>
      </c>
      <c r="N144">
        <f t="shared" ca="1" si="30"/>
        <v>1.3570000000000001E-6</v>
      </c>
      <c r="O144">
        <f t="shared" ca="1" si="31"/>
        <v>1357</v>
      </c>
      <c r="Q144">
        <f t="shared" ca="1" si="32"/>
        <v>43558</v>
      </c>
      <c r="R144" t="str">
        <f t="shared" ca="1" si="33"/>
        <v>ADMINISTRACION DE SUCURSALES</v>
      </c>
      <c r="S144" t="str">
        <f t="shared" ca="1" si="34"/>
        <v>NC GASTO NO DEDUCIBLES</v>
      </c>
      <c r="T144" t="str">
        <f t="shared" ca="1" si="35"/>
        <v>TRANSACCIONES DEL DIA 04/03/2019SPYRAL - GESTION ADMINISTRATIVA</v>
      </c>
      <c r="V144">
        <f t="shared" ca="1" si="36"/>
        <v>0</v>
      </c>
      <c r="W144">
        <f t="shared" ca="1" si="37"/>
        <v>0</v>
      </c>
    </row>
    <row r="145" spans="2:23" x14ac:dyDescent="0.25">
      <c r="B145" s="3">
        <f t="shared" si="38"/>
        <v>137</v>
      </c>
      <c r="C145" s="93">
        <f>IF(Tabla!G145="","",Tabla!G145)</f>
        <v>43475</v>
      </c>
      <c r="D145" s="93" t="str">
        <f>IF(Tabla!H145="","",Tabla!H145)</f>
        <v>ADMINISTRACION DE SUCURSALES</v>
      </c>
      <c r="E145" s="93" t="str">
        <f>IF(Tabla!I145="","",Tabla!I145)</f>
        <v>OTROS EGRESOS 18</v>
      </c>
      <c r="F145" s="93" t="str">
        <f>IF(Tabla!J145="","",Tabla!J145)</f>
        <v>OTROS EGRESOS 1.P.O (OR:71/DES:71 TRN:86 PERF:300086 CAU: 18</v>
      </c>
      <c r="G145" s="108">
        <f>IF(Tabla!K145="","",Tabla!K145)</f>
        <v>3</v>
      </c>
      <c r="H145" s="108">
        <f>IF(Tabla!L145="","",Tabla!L145)</f>
        <v>0</v>
      </c>
      <c r="J145">
        <f t="shared" si="39"/>
        <v>137</v>
      </c>
      <c r="K145" s="93">
        <f t="shared" si="40"/>
        <v>43475</v>
      </c>
      <c r="L145">
        <f t="shared" ca="1" si="28"/>
        <v>0</v>
      </c>
      <c r="M145" s="115">
        <f t="shared" ca="1" si="29"/>
        <v>1.37E-7</v>
      </c>
      <c r="N145">
        <f t="shared" ca="1" si="30"/>
        <v>1.356E-6</v>
      </c>
      <c r="O145">
        <f t="shared" ca="1" si="31"/>
        <v>1356</v>
      </c>
      <c r="Q145">
        <f t="shared" ca="1" si="32"/>
        <v>43558</v>
      </c>
      <c r="R145" t="str">
        <f t="shared" ca="1" si="33"/>
        <v>ADMINISTRACION DE SUCURSALES</v>
      </c>
      <c r="S145" t="str">
        <f t="shared" ca="1" si="34"/>
        <v>NC GASTO NO DEDUCIBLES</v>
      </c>
      <c r="T145" t="str">
        <f t="shared" ca="1" si="35"/>
        <v>TRANSACCIONES DEL DIA 04/03/2019SPYRAL - GESTION ADMINISTRATIVA</v>
      </c>
      <c r="V145">
        <f t="shared" ca="1" si="36"/>
        <v>0</v>
      </c>
      <c r="W145">
        <f t="shared" ca="1" si="37"/>
        <v>0</v>
      </c>
    </row>
    <row r="146" spans="2:23" x14ac:dyDescent="0.25">
      <c r="B146" s="3">
        <f t="shared" si="38"/>
        <v>138</v>
      </c>
      <c r="C146" s="93">
        <f>IF(Tabla!G146="","",Tabla!G146)</f>
        <v>43475</v>
      </c>
      <c r="D146" s="93" t="str">
        <f>IF(Tabla!H146="","",Tabla!H146)</f>
        <v>ADMINISTRACION DE SUCURSALES</v>
      </c>
      <c r="E146" s="93" t="str">
        <f>IF(Tabla!I146="","",Tabla!I146)</f>
        <v>OTROS EGRESOS 18</v>
      </c>
      <c r="F146" s="93" t="str">
        <f>IF(Tabla!J146="","",Tabla!J146)</f>
        <v>OTROS EGRESOS 1.P.O (OR:5/DES:5 TRN:86 PERF:300086 CAU: 18</v>
      </c>
      <c r="G146" s="108">
        <f>IF(Tabla!K146="","",Tabla!K146)</f>
        <v>1.8</v>
      </c>
      <c r="H146" s="108">
        <f>IF(Tabla!L146="","",Tabla!L146)</f>
        <v>0</v>
      </c>
      <c r="J146">
        <f t="shared" si="39"/>
        <v>138</v>
      </c>
      <c r="K146" s="93">
        <f t="shared" si="40"/>
        <v>43475</v>
      </c>
      <c r="L146">
        <f t="shared" ca="1" si="28"/>
        <v>0</v>
      </c>
      <c r="M146" s="115">
        <f t="shared" ca="1" si="29"/>
        <v>1.3799999999999999E-7</v>
      </c>
      <c r="N146">
        <f t="shared" ca="1" si="30"/>
        <v>1.3549999999999999E-6</v>
      </c>
      <c r="O146">
        <f t="shared" ca="1" si="31"/>
        <v>1355</v>
      </c>
      <c r="Q146">
        <f t="shared" ca="1" si="32"/>
        <v>43558</v>
      </c>
      <c r="R146" t="str">
        <f t="shared" ca="1" si="33"/>
        <v>ADMINISTRACION DE SUCURSALES</v>
      </c>
      <c r="S146" t="str">
        <f t="shared" ca="1" si="34"/>
        <v>NC GASTO NO DEDUCIBLES</v>
      </c>
      <c r="T146" t="str">
        <f t="shared" ca="1" si="35"/>
        <v>TRANSACCIONES DEL DIA 04/03/2019SPYRAL - GESTION ADMINISTRATIVA</v>
      </c>
      <c r="V146">
        <f t="shared" ca="1" si="36"/>
        <v>0</v>
      </c>
      <c r="W146">
        <f t="shared" ca="1" si="37"/>
        <v>0</v>
      </c>
    </row>
    <row r="147" spans="2:23" x14ac:dyDescent="0.25">
      <c r="B147" s="3">
        <f t="shared" si="38"/>
        <v>139</v>
      </c>
      <c r="C147" s="93">
        <f>IF(Tabla!G147="","",Tabla!G147)</f>
        <v>43475</v>
      </c>
      <c r="D147" s="93" t="str">
        <f>IF(Tabla!H147="","",Tabla!H147)</f>
        <v>ADMINISTRACION DE SUCURSALES</v>
      </c>
      <c r="E147" s="93" t="str">
        <f>IF(Tabla!I147="","",Tabla!I147)</f>
        <v>OTROS EGRESOS 18</v>
      </c>
      <c r="F147" s="93" t="str">
        <f>IF(Tabla!J147="","",Tabla!J147)</f>
        <v>OTROS EGRESOS 1.P.O (OR:3/DES:3 TRN:86 PERF:300086 CAU: 18</v>
      </c>
      <c r="G147" s="108">
        <f>IF(Tabla!K147="","",Tabla!K147)</f>
        <v>6.85</v>
      </c>
      <c r="H147" s="108">
        <f>IF(Tabla!L147="","",Tabla!L147)</f>
        <v>0</v>
      </c>
      <c r="J147">
        <f t="shared" si="39"/>
        <v>139</v>
      </c>
      <c r="K147" s="93">
        <f t="shared" si="40"/>
        <v>43475</v>
      </c>
      <c r="L147">
        <f t="shared" ca="1" si="28"/>
        <v>0</v>
      </c>
      <c r="M147" s="115">
        <f t="shared" ca="1" si="29"/>
        <v>1.3899999999999999E-7</v>
      </c>
      <c r="N147">
        <f t="shared" ca="1" si="30"/>
        <v>1.3540000000000001E-6</v>
      </c>
      <c r="O147">
        <f t="shared" ca="1" si="31"/>
        <v>1354</v>
      </c>
      <c r="Q147">
        <f t="shared" ca="1" si="32"/>
        <v>43558</v>
      </c>
      <c r="R147" t="str">
        <f t="shared" ca="1" si="33"/>
        <v>ADMINISTRACION DE SUCURSALES</v>
      </c>
      <c r="S147" t="str">
        <f t="shared" ca="1" si="34"/>
        <v>NC GASTO NO DEDUCIBLES</v>
      </c>
      <c r="T147" t="str">
        <f t="shared" ca="1" si="35"/>
        <v>TRANSACCIONES DEL DIA 04/03/2019SPYRAL - GESTION ADMINISTRATIVA</v>
      </c>
      <c r="V147">
        <f t="shared" ca="1" si="36"/>
        <v>0</v>
      </c>
      <c r="W147">
        <f t="shared" ca="1" si="37"/>
        <v>0</v>
      </c>
    </row>
    <row r="148" spans="2:23" x14ac:dyDescent="0.25">
      <c r="B148" s="3">
        <f t="shared" si="38"/>
        <v>140</v>
      </c>
      <c r="C148" s="93">
        <f>IF(Tabla!G148="","",Tabla!G148)</f>
        <v>43475</v>
      </c>
      <c r="D148" s="93" t="str">
        <f>IF(Tabla!H148="","",Tabla!H148)</f>
        <v>ADMINISTRACION DE SUCURSALES</v>
      </c>
      <c r="E148" s="93" t="str">
        <f>IF(Tabla!I148="","",Tabla!I148)</f>
        <v>OTROS EGRESOS 18</v>
      </c>
      <c r="F148" s="93" t="str">
        <f>IF(Tabla!J148="","",Tabla!J148)</f>
        <v>OTROS EGRESOS 1.P.O (OR:164/DES:164 TRN:86 PERF:300086 CAU: 18</v>
      </c>
      <c r="G148" s="108">
        <f>IF(Tabla!K148="","",Tabla!K148)</f>
        <v>18.75</v>
      </c>
      <c r="H148" s="108">
        <f>IF(Tabla!L148="","",Tabla!L148)</f>
        <v>0</v>
      </c>
      <c r="J148">
        <f t="shared" si="39"/>
        <v>140</v>
      </c>
      <c r="K148" s="93">
        <f t="shared" si="40"/>
        <v>43475</v>
      </c>
      <c r="L148">
        <f t="shared" ca="1" si="28"/>
        <v>0</v>
      </c>
      <c r="M148" s="115">
        <f t="shared" ca="1" si="29"/>
        <v>1.4000000000000001E-7</v>
      </c>
      <c r="N148">
        <f t="shared" ca="1" si="30"/>
        <v>1.353E-6</v>
      </c>
      <c r="O148">
        <f t="shared" ca="1" si="31"/>
        <v>1353</v>
      </c>
      <c r="Q148">
        <f t="shared" ca="1" si="32"/>
        <v>43558</v>
      </c>
      <c r="R148" t="str">
        <f t="shared" ca="1" si="33"/>
        <v>ADMINISTRACION DE SUCURSALES</v>
      </c>
      <c r="S148" t="str">
        <f t="shared" ca="1" si="34"/>
        <v>NC GASTO NO DEDUCIBLES</v>
      </c>
      <c r="T148" t="str">
        <f t="shared" ca="1" si="35"/>
        <v>TRANSACCIONES DEL DIA 04/03/2019SPYRAL - GESTION ADMINISTRATIVA</v>
      </c>
      <c r="V148">
        <f t="shared" ca="1" si="36"/>
        <v>0</v>
      </c>
      <c r="W148">
        <f t="shared" ca="1" si="37"/>
        <v>0</v>
      </c>
    </row>
    <row r="149" spans="2:23" x14ac:dyDescent="0.25">
      <c r="B149" s="3">
        <f t="shared" si="38"/>
        <v>141</v>
      </c>
      <c r="C149" s="93">
        <f>IF(Tabla!G149="","",Tabla!G149)</f>
        <v>43475</v>
      </c>
      <c r="D149" s="93" t="str">
        <f>IF(Tabla!H149="","",Tabla!H149)</f>
        <v>ADMINISTRACION DE SUCURSALES</v>
      </c>
      <c r="E149" s="93" t="str">
        <f>IF(Tabla!I149="","",Tabla!I149)</f>
        <v>PAGO NOMINA QUINCENA 1 ENERO 2019</v>
      </c>
      <c r="F149" s="93" t="str">
        <f>IF(Tabla!J149="","",Tabla!J149)</f>
        <v>TRANSACCIONES DEL DIA 01/10/2019 RECURSOS HUMANOS</v>
      </c>
      <c r="G149" s="108">
        <f>IF(Tabla!K149="","",Tabla!K149)</f>
        <v>61.93</v>
      </c>
      <c r="H149" s="108">
        <f>IF(Tabla!L149="","",Tabla!L149)</f>
        <v>0</v>
      </c>
      <c r="J149">
        <f t="shared" si="39"/>
        <v>141</v>
      </c>
      <c r="K149" s="93">
        <f t="shared" si="40"/>
        <v>43475</v>
      </c>
      <c r="L149">
        <f t="shared" ca="1" si="28"/>
        <v>0</v>
      </c>
      <c r="M149" s="115">
        <f t="shared" ca="1" si="29"/>
        <v>1.4100000000000001E-7</v>
      </c>
      <c r="N149">
        <f t="shared" ca="1" si="30"/>
        <v>1.3519999999999999E-6</v>
      </c>
      <c r="O149">
        <f t="shared" ca="1" si="31"/>
        <v>1352</v>
      </c>
      <c r="Q149">
        <f t="shared" ca="1" si="32"/>
        <v>43558</v>
      </c>
      <c r="R149" t="str">
        <f t="shared" ca="1" si="33"/>
        <v>ADMINISTRACION DE SUCURSALES</v>
      </c>
      <c r="S149" t="str">
        <f t="shared" ca="1" si="34"/>
        <v>NC GASTO NO DEDUCIBLES</v>
      </c>
      <c r="T149" t="str">
        <f t="shared" ca="1" si="35"/>
        <v>TRANSACCIONES DEL DIA 04/03/2019SPYRAL - GESTION ADMINISTRATIVA</v>
      </c>
      <c r="V149">
        <f t="shared" ca="1" si="36"/>
        <v>0</v>
      </c>
      <c r="W149">
        <f t="shared" ca="1" si="37"/>
        <v>0</v>
      </c>
    </row>
    <row r="150" spans="2:23" x14ac:dyDescent="0.25">
      <c r="B150" s="3">
        <f t="shared" si="38"/>
        <v>142</v>
      </c>
      <c r="C150" s="93">
        <f>IF(Tabla!G150="","",Tabla!G150)</f>
        <v>43475</v>
      </c>
      <c r="D150" s="93" t="str">
        <f>IF(Tabla!H150="","",Tabla!H150)</f>
        <v>ADMINISTRACION DE SUCURSALES</v>
      </c>
      <c r="E150" s="93" t="str">
        <f>IF(Tabla!I150="","",Tabla!I150)</f>
        <v>PAGO NOMINA QUINCENA 1 ENERO 2019</v>
      </c>
      <c r="F150" s="93" t="str">
        <f>IF(Tabla!J150="","",Tabla!J150)</f>
        <v>TRANSACCIONES DEL DIA 01/10/2019 RECURSOS HUMANOS</v>
      </c>
      <c r="G150" s="108">
        <f>IF(Tabla!K150="","",Tabla!K150)</f>
        <v>61.08</v>
      </c>
      <c r="H150" s="108">
        <f>IF(Tabla!L150="","",Tabla!L150)</f>
        <v>0</v>
      </c>
      <c r="J150">
        <f t="shared" si="39"/>
        <v>142</v>
      </c>
      <c r="K150" s="93">
        <f t="shared" si="40"/>
        <v>43475</v>
      </c>
      <c r="L150">
        <f t="shared" ca="1" si="28"/>
        <v>0</v>
      </c>
      <c r="M150" s="115">
        <f t="shared" ca="1" si="29"/>
        <v>1.42E-7</v>
      </c>
      <c r="N150">
        <f t="shared" ca="1" si="30"/>
        <v>1.3510000000000001E-6</v>
      </c>
      <c r="O150">
        <f t="shared" ca="1" si="31"/>
        <v>1351</v>
      </c>
      <c r="Q150">
        <f t="shared" ca="1" si="32"/>
        <v>43558</v>
      </c>
      <c r="R150" t="str">
        <f t="shared" ca="1" si="33"/>
        <v>ADMINISTRACION DE SUCURSALES</v>
      </c>
      <c r="S150" t="str">
        <f t="shared" ca="1" si="34"/>
        <v>NC GASTO NO DEDUCIBLES</v>
      </c>
      <c r="T150" t="str">
        <f t="shared" ca="1" si="35"/>
        <v>TRANSACCIONES DEL DIA 04/03/2019SPYRAL - GESTION ADMINISTRATIVA</v>
      </c>
      <c r="V150">
        <f t="shared" ca="1" si="36"/>
        <v>0</v>
      </c>
      <c r="W150">
        <f t="shared" ca="1" si="37"/>
        <v>0</v>
      </c>
    </row>
    <row r="151" spans="2:23" x14ac:dyDescent="0.25">
      <c r="B151" s="3">
        <f t="shared" si="38"/>
        <v>143</v>
      </c>
      <c r="C151" s="93">
        <f>IF(Tabla!G151="","",Tabla!G151)</f>
        <v>43475</v>
      </c>
      <c r="D151" s="93" t="str">
        <f>IF(Tabla!H151="","",Tabla!H151)</f>
        <v>ADMINISTRACION DE SUCURSALES</v>
      </c>
      <c r="E151" s="93" t="str">
        <f>IF(Tabla!I151="","",Tabla!I151)</f>
        <v>PAGO NOMINA QUINCENA 1 ENERO 2019</v>
      </c>
      <c r="F151" s="93" t="str">
        <f>IF(Tabla!J151="","",Tabla!J151)</f>
        <v>TRANSACCIONES DEL DIA 01/10/2019 RECURSOS HUMANOS</v>
      </c>
      <c r="G151" s="108">
        <f>IF(Tabla!K151="","",Tabla!K151)</f>
        <v>45.08</v>
      </c>
      <c r="H151" s="108">
        <f>IF(Tabla!L151="","",Tabla!L151)</f>
        <v>0</v>
      </c>
      <c r="J151">
        <f t="shared" si="39"/>
        <v>143</v>
      </c>
      <c r="K151" s="93">
        <f t="shared" si="40"/>
        <v>43475</v>
      </c>
      <c r="L151">
        <f t="shared" ca="1" si="28"/>
        <v>0</v>
      </c>
      <c r="M151" s="115">
        <f t="shared" ca="1" si="29"/>
        <v>1.43E-7</v>
      </c>
      <c r="N151">
        <f t="shared" ca="1" si="30"/>
        <v>1.35E-6</v>
      </c>
      <c r="O151">
        <f t="shared" ca="1" si="31"/>
        <v>1350</v>
      </c>
      <c r="Q151">
        <f t="shared" ca="1" si="32"/>
        <v>43558</v>
      </c>
      <c r="R151" t="str">
        <f t="shared" ca="1" si="33"/>
        <v>ADMINISTRACION DE SUCURSALES</v>
      </c>
      <c r="S151" t="str">
        <f t="shared" ca="1" si="34"/>
        <v>NC GASTO NO DEDUCIBLES</v>
      </c>
      <c r="T151" t="str">
        <f t="shared" ca="1" si="35"/>
        <v>TRANSACCIONES DEL DIA 04/03/2019SPYRAL - GESTION ADMINISTRATIVA</v>
      </c>
      <c r="V151">
        <f t="shared" ca="1" si="36"/>
        <v>0</v>
      </c>
      <c r="W151">
        <f t="shared" ca="1" si="37"/>
        <v>0</v>
      </c>
    </row>
    <row r="152" spans="2:23" x14ac:dyDescent="0.25">
      <c r="B152" s="3">
        <f t="shared" si="38"/>
        <v>144</v>
      </c>
      <c r="C152" s="93">
        <f>IF(Tabla!G152="","",Tabla!G152)</f>
        <v>43475</v>
      </c>
      <c r="D152" s="93" t="str">
        <f>IF(Tabla!H152="","",Tabla!H152)</f>
        <v>ADMINISTRACION DE SUCURSALES</v>
      </c>
      <c r="E152" s="93" t="str">
        <f>IF(Tabla!I152="","",Tabla!I152)</f>
        <v>PAGO NOMINA QUINCENA 1 ENERO 2019</v>
      </c>
      <c r="F152" s="93" t="str">
        <f>IF(Tabla!J152="","",Tabla!J152)</f>
        <v>TRANSACCIONES DEL DIA 01/10/2019 RECURSOS HUMANOS</v>
      </c>
      <c r="G152" s="108">
        <f>IF(Tabla!K152="","",Tabla!K152)</f>
        <v>35.520000000000003</v>
      </c>
      <c r="H152" s="108">
        <f>IF(Tabla!L152="","",Tabla!L152)</f>
        <v>0</v>
      </c>
      <c r="J152">
        <f t="shared" si="39"/>
        <v>144</v>
      </c>
      <c r="K152" s="93">
        <f t="shared" si="40"/>
        <v>43475</v>
      </c>
      <c r="L152">
        <f t="shared" ca="1" si="28"/>
        <v>0</v>
      </c>
      <c r="M152" s="115">
        <f t="shared" ca="1" si="29"/>
        <v>1.4399999999999999E-7</v>
      </c>
      <c r="N152">
        <f t="shared" ca="1" si="30"/>
        <v>1.3489999999999999E-6</v>
      </c>
      <c r="O152">
        <f t="shared" ca="1" si="31"/>
        <v>1349</v>
      </c>
      <c r="Q152">
        <f t="shared" ca="1" si="32"/>
        <v>43558</v>
      </c>
      <c r="R152" t="str">
        <f t="shared" ca="1" si="33"/>
        <v>ADMINISTRACION DE SUCURSALES</v>
      </c>
      <c r="S152" t="str">
        <f t="shared" ca="1" si="34"/>
        <v>NC GASTO NO DEDUCIBLES</v>
      </c>
      <c r="T152" t="str">
        <f t="shared" ca="1" si="35"/>
        <v>TRANSACCIONES DEL DIA 04/03/2019SPYRAL - GESTION ADMINISTRATIVA</v>
      </c>
      <c r="V152">
        <f t="shared" ca="1" si="36"/>
        <v>0</v>
      </c>
      <c r="W152">
        <f t="shared" ca="1" si="37"/>
        <v>0</v>
      </c>
    </row>
    <row r="153" spans="2:23" x14ac:dyDescent="0.25">
      <c r="B153" s="3">
        <f t="shared" si="38"/>
        <v>145</v>
      </c>
      <c r="C153" s="93">
        <f>IF(Tabla!G153="","",Tabla!G153)</f>
        <v>43476</v>
      </c>
      <c r="D153" s="93" t="str">
        <f>IF(Tabla!H153="","",Tabla!H153)</f>
        <v>SERVICIOS PERSONALES</v>
      </c>
      <c r="E153" s="93" t="str">
        <f>IF(Tabla!I153="","",Tabla!I153)</f>
        <v>ALIMENTACION DE EMPLEADOS CTA NUEVA</v>
      </c>
      <c r="F153" s="93" t="str">
        <f>IF(Tabla!J153="","",Tabla!J153)</f>
        <v>TRANSACCIONES DEL DIA 01/11/2019SPYRAL - GESTION ADMINISTRATIVA</v>
      </c>
      <c r="G153" s="108">
        <f>IF(Tabla!K153="","",Tabla!K153)</f>
        <v>24</v>
      </c>
      <c r="H153" s="108">
        <f>IF(Tabla!L153="","",Tabla!L153)</f>
        <v>0</v>
      </c>
      <c r="J153">
        <f t="shared" si="39"/>
        <v>145</v>
      </c>
      <c r="K153" s="93">
        <f t="shared" si="40"/>
        <v>43476</v>
      </c>
      <c r="L153">
        <f t="shared" ca="1" si="28"/>
        <v>0</v>
      </c>
      <c r="M153" s="115">
        <f t="shared" ca="1" si="29"/>
        <v>1.4499999999999999E-7</v>
      </c>
      <c r="N153">
        <f t="shared" ca="1" si="30"/>
        <v>1.3480000000000001E-6</v>
      </c>
      <c r="O153">
        <f t="shared" ca="1" si="31"/>
        <v>1348</v>
      </c>
      <c r="Q153">
        <f t="shared" ca="1" si="32"/>
        <v>43558</v>
      </c>
      <c r="R153" t="str">
        <f t="shared" ca="1" si="33"/>
        <v>ADMINISTRACION DE SUCURSALES</v>
      </c>
      <c r="S153" t="str">
        <f t="shared" ca="1" si="34"/>
        <v>NC GASTO NO DEDUCIBLES</v>
      </c>
      <c r="T153" t="str">
        <f t="shared" ca="1" si="35"/>
        <v>TRANSACCIONES DEL DIA 04/03/2019SPYRAL - GESTION ADMINISTRATIVA</v>
      </c>
      <c r="V153">
        <f t="shared" ca="1" si="36"/>
        <v>0</v>
      </c>
      <c r="W153">
        <f t="shared" ca="1" si="37"/>
        <v>0</v>
      </c>
    </row>
    <row r="154" spans="2:23" x14ac:dyDescent="0.25">
      <c r="B154" s="3">
        <f t="shared" si="38"/>
        <v>146</v>
      </c>
      <c r="C154" s="93">
        <f>IF(Tabla!G154="","",Tabla!G154)</f>
        <v>43476</v>
      </c>
      <c r="D154" s="93" t="str">
        <f>IF(Tabla!H154="","",Tabla!H154)</f>
        <v>SERVICIOS PERSONALES</v>
      </c>
      <c r="E154" s="93" t="str">
        <f>IF(Tabla!I154="","",Tabla!I154)</f>
        <v>ALIMENTACION DE EMPLEADOS CTA NUEVA</v>
      </c>
      <c r="F154" s="93" t="str">
        <f>IF(Tabla!J154="","",Tabla!J154)</f>
        <v>TRANSACCIONES DEL DIA 01/11/2019SPYRAL - GESTION ADMINISTRATIVA</v>
      </c>
      <c r="G154" s="108">
        <f>IF(Tabla!K154="","",Tabla!K154)</f>
        <v>16</v>
      </c>
      <c r="H154" s="108">
        <f>IF(Tabla!L154="","",Tabla!L154)</f>
        <v>0</v>
      </c>
      <c r="J154">
        <f t="shared" si="39"/>
        <v>146</v>
      </c>
      <c r="K154" s="93">
        <f t="shared" si="40"/>
        <v>43476</v>
      </c>
      <c r="L154">
        <f t="shared" ca="1" si="28"/>
        <v>0</v>
      </c>
      <c r="M154" s="115">
        <f t="shared" ca="1" si="29"/>
        <v>1.4600000000000001E-7</v>
      </c>
      <c r="N154">
        <f t="shared" ca="1" si="30"/>
        <v>1.347E-6</v>
      </c>
      <c r="O154">
        <f t="shared" ca="1" si="31"/>
        <v>1347</v>
      </c>
      <c r="Q154">
        <f t="shared" ca="1" si="32"/>
        <v>43558</v>
      </c>
      <c r="R154" t="str">
        <f t="shared" ca="1" si="33"/>
        <v>ADMINISTRACION DE SUCURSALES</v>
      </c>
      <c r="S154" t="str">
        <f t="shared" ca="1" si="34"/>
        <v>NC ALIMENTACION DE EMPLEADOS NVA</v>
      </c>
      <c r="T154" t="str">
        <f t="shared" ca="1" si="35"/>
        <v>TRANSACCIONES DEL DIA 04/03/2019SPYRAL - GESTION ADMINISTRATIVA</v>
      </c>
      <c r="V154">
        <f t="shared" ca="1" si="36"/>
        <v>0</v>
      </c>
      <c r="W154">
        <f t="shared" ca="1" si="37"/>
        <v>0</v>
      </c>
    </row>
    <row r="155" spans="2:23" x14ac:dyDescent="0.25">
      <c r="B155" s="3">
        <f t="shared" si="38"/>
        <v>147</v>
      </c>
      <c r="C155" s="93">
        <f>IF(Tabla!G155="","",Tabla!G155)</f>
        <v>43476</v>
      </c>
      <c r="D155" s="93" t="str">
        <f>IF(Tabla!H155="","",Tabla!H155)</f>
        <v>SERVICIOS PERSONALES</v>
      </c>
      <c r="E155" s="93" t="str">
        <f>IF(Tabla!I155="","",Tabla!I155)</f>
        <v>ALIMENTACION DE EMPLEADOS CTA NUEVA</v>
      </c>
      <c r="F155" s="93" t="str">
        <f>IF(Tabla!J155="","",Tabla!J155)</f>
        <v>TRANSACCIONES DEL DIA 01/11/2019SPYRAL - GESTION ADMINISTRATIVA</v>
      </c>
      <c r="G155" s="108">
        <f>IF(Tabla!K155="","",Tabla!K155)</f>
        <v>8</v>
      </c>
      <c r="H155" s="108">
        <f>IF(Tabla!L155="","",Tabla!L155)</f>
        <v>0</v>
      </c>
      <c r="J155">
        <f t="shared" si="39"/>
        <v>147</v>
      </c>
      <c r="K155" s="93">
        <f t="shared" si="40"/>
        <v>43476</v>
      </c>
      <c r="L155">
        <f t="shared" ca="1" si="28"/>
        <v>0</v>
      </c>
      <c r="M155" s="115">
        <f t="shared" ca="1" si="29"/>
        <v>1.4700000000000001E-7</v>
      </c>
      <c r="N155">
        <f t="shared" ca="1" si="30"/>
        <v>1.3459999999999999E-6</v>
      </c>
      <c r="O155">
        <f t="shared" ca="1" si="31"/>
        <v>1346</v>
      </c>
      <c r="Q155">
        <f t="shared" ca="1" si="32"/>
        <v>43558</v>
      </c>
      <c r="R155" t="str">
        <f t="shared" ca="1" si="33"/>
        <v>ADMINISTRACION DE SUCURSALES</v>
      </c>
      <c r="S155" t="str">
        <f t="shared" ca="1" si="34"/>
        <v>NC ALIMENTACION DE EMPLEADOS NVA</v>
      </c>
      <c r="T155" t="str">
        <f t="shared" ca="1" si="35"/>
        <v>TRANSACCIONES DEL DIA 04/03/2019SPYRAL - GESTION ADMINISTRATIVA</v>
      </c>
      <c r="V155">
        <f t="shared" ca="1" si="36"/>
        <v>0</v>
      </c>
      <c r="W155">
        <f t="shared" ca="1" si="37"/>
        <v>0</v>
      </c>
    </row>
    <row r="156" spans="2:23" x14ac:dyDescent="0.25">
      <c r="B156" s="3">
        <f t="shared" si="38"/>
        <v>148</v>
      </c>
      <c r="C156" s="93">
        <f>IF(Tabla!G156="","",Tabla!G156)</f>
        <v>43476</v>
      </c>
      <c r="D156" s="93" t="str">
        <f>IF(Tabla!H156="","",Tabla!H156)</f>
        <v>HIPOTECAS</v>
      </c>
      <c r="E156" s="93" t="str">
        <f>IF(Tabla!I156="","",Tabla!I156)</f>
        <v>VIATICOS 2</v>
      </c>
      <c r="F156" s="93" t="str">
        <f>IF(Tabla!J156="","",Tabla!J156)</f>
        <v>TRANSACCIONES DEL DIA 01/11/2019SPYRAL - GESTION ADMINISTRATIVA</v>
      </c>
      <c r="G156" s="108">
        <f>IF(Tabla!K156="","",Tabla!K156)</f>
        <v>25</v>
      </c>
      <c r="H156" s="108">
        <f>IF(Tabla!L156="","",Tabla!L156)</f>
        <v>0</v>
      </c>
      <c r="J156">
        <f t="shared" si="39"/>
        <v>148</v>
      </c>
      <c r="K156" s="93">
        <f t="shared" si="40"/>
        <v>43476</v>
      </c>
      <c r="L156">
        <f t="shared" ca="1" si="28"/>
        <v>0</v>
      </c>
      <c r="M156" s="115">
        <f t="shared" ca="1" si="29"/>
        <v>1.48E-7</v>
      </c>
      <c r="N156">
        <f t="shared" ca="1" si="30"/>
        <v>1.345E-6</v>
      </c>
      <c r="O156">
        <f t="shared" ca="1" si="31"/>
        <v>1345</v>
      </c>
      <c r="Q156">
        <f t="shared" ca="1" si="32"/>
        <v>43558</v>
      </c>
      <c r="R156" t="str">
        <f t="shared" ca="1" si="33"/>
        <v>ADMINISTRACION DE SUCURSALES</v>
      </c>
      <c r="S156" t="str">
        <f t="shared" ca="1" si="34"/>
        <v>NC ALIMENTACION DE EMPLEADOS NVA</v>
      </c>
      <c r="T156" t="str">
        <f t="shared" ca="1" si="35"/>
        <v>TRANSACCIONES DEL DIA 04/03/2019SPYRAL - GESTION ADMINISTRATIVA</v>
      </c>
      <c r="V156">
        <f t="shared" ca="1" si="36"/>
        <v>0</v>
      </c>
      <c r="W156">
        <f t="shared" ca="1" si="37"/>
        <v>0</v>
      </c>
    </row>
    <row r="157" spans="2:23" x14ac:dyDescent="0.25">
      <c r="B157" s="3">
        <f t="shared" si="38"/>
        <v>149</v>
      </c>
      <c r="C157" s="93">
        <f>IF(Tabla!G157="","",Tabla!G157)</f>
        <v>43476</v>
      </c>
      <c r="D157" s="93" t="str">
        <f>IF(Tabla!H157="","",Tabla!H157)</f>
        <v>FUERZA DE VENTAS AUTOS</v>
      </c>
      <c r="E157" s="93" t="str">
        <f>IF(Tabla!I157="","",Tabla!I157)</f>
        <v>VIATICOS</v>
      </c>
      <c r="F157" s="93" t="str">
        <f>IF(Tabla!J157="","",Tabla!J157)</f>
        <v>TRANSACCIONES DEL DIA 01/11/2019SPYRAL - GESTION ADMINISTRATIVA</v>
      </c>
      <c r="G157" s="108">
        <f>IF(Tabla!K157="","",Tabla!K157)</f>
        <v>24</v>
      </c>
      <c r="H157" s="108">
        <f>IF(Tabla!L157="","",Tabla!L157)</f>
        <v>0</v>
      </c>
      <c r="J157">
        <f t="shared" si="39"/>
        <v>149</v>
      </c>
      <c r="K157" s="93">
        <f t="shared" si="40"/>
        <v>43476</v>
      </c>
      <c r="L157">
        <f t="shared" ca="1" si="28"/>
        <v>0</v>
      </c>
      <c r="M157" s="115">
        <f t="shared" ca="1" si="29"/>
        <v>1.49E-7</v>
      </c>
      <c r="N157">
        <f t="shared" ca="1" si="30"/>
        <v>1.344E-6</v>
      </c>
      <c r="O157">
        <f t="shared" ca="1" si="31"/>
        <v>1344</v>
      </c>
      <c r="Q157">
        <f t="shared" ca="1" si="32"/>
        <v>43558</v>
      </c>
      <c r="R157" t="str">
        <f t="shared" ca="1" si="33"/>
        <v>ADMINISTRACION DE SUCURSALES</v>
      </c>
      <c r="S157" t="str">
        <f t="shared" ca="1" si="34"/>
        <v>NC ALIMENTACION DE EMPLEADOS NVA</v>
      </c>
      <c r="T157" t="str">
        <f t="shared" ca="1" si="35"/>
        <v>TRANSACCIONES DEL DIA 04/03/2019SPYRAL - GESTION ADMINISTRATIVA</v>
      </c>
      <c r="V157">
        <f t="shared" ca="1" si="36"/>
        <v>0</v>
      </c>
      <c r="W157">
        <f t="shared" ca="1" si="37"/>
        <v>0</v>
      </c>
    </row>
    <row r="158" spans="2:23" x14ac:dyDescent="0.25">
      <c r="B158" s="3">
        <f t="shared" si="38"/>
        <v>150</v>
      </c>
      <c r="C158" s="93">
        <f>IF(Tabla!G158="","",Tabla!G158)</f>
        <v>43476</v>
      </c>
      <c r="D158" s="93" t="str">
        <f>IF(Tabla!H158="","",Tabla!H158)</f>
        <v>DESARROLLO DE PRODUCTOS</v>
      </c>
      <c r="E158" s="93" t="str">
        <f>IF(Tabla!I158="","",Tabla!I158)</f>
        <v>VIATICOS</v>
      </c>
      <c r="F158" s="93" t="str">
        <f>IF(Tabla!J158="","",Tabla!J158)</f>
        <v>TRANSACCIONES DEL DIA 01/11/2019SPYRAL - GESTION ADMINISTRATIVA</v>
      </c>
      <c r="G158" s="108">
        <f>IF(Tabla!K158="","",Tabla!K158)</f>
        <v>11.5</v>
      </c>
      <c r="H158" s="108">
        <f>IF(Tabla!L158="","",Tabla!L158)</f>
        <v>0</v>
      </c>
      <c r="J158">
        <f t="shared" si="39"/>
        <v>150</v>
      </c>
      <c r="K158" s="93">
        <f t="shared" si="40"/>
        <v>43476</v>
      </c>
      <c r="L158">
        <f t="shared" ca="1" si="28"/>
        <v>0</v>
      </c>
      <c r="M158" s="115">
        <f t="shared" ca="1" si="29"/>
        <v>1.4999999999999999E-7</v>
      </c>
      <c r="N158">
        <f t="shared" ca="1" si="30"/>
        <v>1.3430000000000001E-6</v>
      </c>
      <c r="O158">
        <f t="shared" ca="1" si="31"/>
        <v>1343</v>
      </c>
      <c r="Q158">
        <f t="shared" ca="1" si="32"/>
        <v>43558</v>
      </c>
      <c r="R158" t="str">
        <f t="shared" ca="1" si="33"/>
        <v>ADMINISTRACION DE SUCURSALES</v>
      </c>
      <c r="S158" t="str">
        <f t="shared" ca="1" si="34"/>
        <v>NC ALIMENTACION DE EMPLEADOS NVA</v>
      </c>
      <c r="T158" t="str">
        <f t="shared" ca="1" si="35"/>
        <v>TRANSACCIONES DEL DIA 04/03/2019SPYRAL - GESTION ADMINISTRATIVA</v>
      </c>
      <c r="V158">
        <f t="shared" ca="1" si="36"/>
        <v>0</v>
      </c>
      <c r="W158">
        <f t="shared" ca="1" si="37"/>
        <v>0</v>
      </c>
    </row>
    <row r="159" spans="2:23" x14ac:dyDescent="0.25">
      <c r="B159" s="3">
        <f t="shared" si="38"/>
        <v>151</v>
      </c>
      <c r="C159" s="93">
        <f>IF(Tabla!G159="","",Tabla!G159)</f>
        <v>43476</v>
      </c>
      <c r="D159" s="93" t="str">
        <f>IF(Tabla!H159="","",Tabla!H159)</f>
        <v>CANALES DE DISTRIBUCION</v>
      </c>
      <c r="E159" s="93" t="str">
        <f>IF(Tabla!I159="","",Tabla!I159)</f>
        <v>VIATICOS</v>
      </c>
      <c r="F159" s="93" t="str">
        <f>IF(Tabla!J159="","",Tabla!J159)</f>
        <v>TRANSACCIONES DEL DIA 01/11/2019SPYRAL - GESTION ADMINISTRATIVA</v>
      </c>
      <c r="G159" s="108">
        <f>IF(Tabla!K159="","",Tabla!K159)</f>
        <v>29.4</v>
      </c>
      <c r="H159" s="108">
        <f>IF(Tabla!L159="","",Tabla!L159)</f>
        <v>0</v>
      </c>
      <c r="J159">
        <f t="shared" si="39"/>
        <v>151</v>
      </c>
      <c r="K159" s="93">
        <f t="shared" si="40"/>
        <v>43476</v>
      </c>
      <c r="L159">
        <f t="shared" ca="1" si="28"/>
        <v>0</v>
      </c>
      <c r="M159" s="115">
        <f t="shared" ca="1" si="29"/>
        <v>1.5099999999999999E-7</v>
      </c>
      <c r="N159">
        <f t="shared" ca="1" si="30"/>
        <v>1.342E-6</v>
      </c>
      <c r="O159">
        <f t="shared" ca="1" si="31"/>
        <v>1342</v>
      </c>
      <c r="Q159">
        <f t="shared" ca="1" si="32"/>
        <v>43558</v>
      </c>
      <c r="R159" t="str">
        <f t="shared" ca="1" si="33"/>
        <v>ADMINISTRACION DE SUCURSALES</v>
      </c>
      <c r="S159" t="str">
        <f t="shared" ca="1" si="34"/>
        <v>NC ALIMENTACION DE EMPLEADOS NVA</v>
      </c>
      <c r="T159" t="str">
        <f t="shared" ca="1" si="35"/>
        <v>TRANSACCIONES DEL DIA 04/03/2019SPYRAL - GESTION ADMINISTRATIVA</v>
      </c>
      <c r="V159">
        <f t="shared" ca="1" si="36"/>
        <v>0</v>
      </c>
      <c r="W159">
        <f t="shared" ca="1" si="37"/>
        <v>0</v>
      </c>
    </row>
    <row r="160" spans="2:23" x14ac:dyDescent="0.25">
      <c r="B160" s="3">
        <f t="shared" si="38"/>
        <v>152</v>
      </c>
      <c r="C160" s="93">
        <f>IF(Tabla!G160="","",Tabla!G160)</f>
        <v>43476</v>
      </c>
      <c r="D160" s="93" t="str">
        <f>IF(Tabla!H160="","",Tabla!H160)</f>
        <v>CAJA</v>
      </c>
      <c r="E160" s="93" t="str">
        <f>IF(Tabla!I160="","",Tabla!I160)</f>
        <v>ALIMENTACION DE EMPLEADOS CTA NUEVA</v>
      </c>
      <c r="F160" s="93" t="str">
        <f>IF(Tabla!J160="","",Tabla!J160)</f>
        <v>TRANSACCIONES DEL DIA 01/11/2019SPYRAL - GESTION ADMINISTRATIVA</v>
      </c>
      <c r="G160" s="108">
        <f>IF(Tabla!K160="","",Tabla!K160)</f>
        <v>16</v>
      </c>
      <c r="H160" s="108">
        <f>IF(Tabla!L160="","",Tabla!L160)</f>
        <v>0</v>
      </c>
      <c r="J160">
        <f t="shared" si="39"/>
        <v>152</v>
      </c>
      <c r="K160" s="93">
        <f t="shared" si="40"/>
        <v>43476</v>
      </c>
      <c r="L160">
        <f t="shared" ca="1" si="28"/>
        <v>0</v>
      </c>
      <c r="M160" s="115">
        <f t="shared" ca="1" si="29"/>
        <v>1.5200000000000001E-7</v>
      </c>
      <c r="N160">
        <f t="shared" ca="1" si="30"/>
        <v>1.341E-6</v>
      </c>
      <c r="O160">
        <f t="shared" ca="1" si="31"/>
        <v>1341</v>
      </c>
      <c r="Q160">
        <f t="shared" ca="1" si="32"/>
        <v>43558</v>
      </c>
      <c r="R160" t="str">
        <f t="shared" ca="1" si="33"/>
        <v>ADMINISTRACION DE SUCURSALES</v>
      </c>
      <c r="S160" t="str">
        <f t="shared" ca="1" si="34"/>
        <v>NC ALIMENTACION DE EMPLEADOS NVA</v>
      </c>
      <c r="T160" t="str">
        <f t="shared" ca="1" si="35"/>
        <v>TRANSACCIONES DEL DIA 04/03/2019SPYRAL - GESTION ADMINISTRATIVA</v>
      </c>
      <c r="V160">
        <f t="shared" ca="1" si="36"/>
        <v>0</v>
      </c>
      <c r="W160">
        <f t="shared" ca="1" si="37"/>
        <v>0</v>
      </c>
    </row>
    <row r="161" spans="2:23" x14ac:dyDescent="0.25">
      <c r="B161" s="3">
        <f t="shared" si="38"/>
        <v>153</v>
      </c>
      <c r="C161" s="93">
        <f>IF(Tabla!G161="","",Tabla!G161)</f>
        <v>43476</v>
      </c>
      <c r="D161" s="93" t="str">
        <f>IF(Tabla!H161="","",Tabla!H161)</f>
        <v>CAJA</v>
      </c>
      <c r="E161" s="93" t="str">
        <f>IF(Tabla!I161="","",Tabla!I161)</f>
        <v>ALIMENTACION DE EMPLEADOS CTA NUEVA</v>
      </c>
      <c r="F161" s="93" t="str">
        <f>IF(Tabla!J161="","",Tabla!J161)</f>
        <v>TRANSACCIONES DEL DIA 01/11/2019SPYRAL - GESTION ADMINISTRATIVA</v>
      </c>
      <c r="G161" s="108">
        <f>IF(Tabla!K161="","",Tabla!K161)</f>
        <v>8</v>
      </c>
      <c r="H161" s="108">
        <f>IF(Tabla!L161="","",Tabla!L161)</f>
        <v>0</v>
      </c>
      <c r="J161">
        <f t="shared" si="39"/>
        <v>153</v>
      </c>
      <c r="K161" s="93">
        <f t="shared" si="40"/>
        <v>43476</v>
      </c>
      <c r="L161">
        <f t="shared" ca="1" si="28"/>
        <v>0</v>
      </c>
      <c r="M161" s="115">
        <f t="shared" ca="1" si="29"/>
        <v>1.5300000000000001E-7</v>
      </c>
      <c r="N161">
        <f t="shared" ca="1" si="30"/>
        <v>1.3400000000000001E-6</v>
      </c>
      <c r="O161">
        <f t="shared" ca="1" si="31"/>
        <v>1340</v>
      </c>
      <c r="Q161">
        <f t="shared" ca="1" si="32"/>
        <v>43558</v>
      </c>
      <c r="R161" t="str">
        <f t="shared" ca="1" si="33"/>
        <v>ADMINISTRACION DE SUCURSALES</v>
      </c>
      <c r="S161" t="str">
        <f t="shared" ca="1" si="34"/>
        <v>NC ALIMENTACION DE EMPLEADOS NVA</v>
      </c>
      <c r="T161" t="str">
        <f t="shared" ca="1" si="35"/>
        <v>TRANSACCIONES DEL DIA 04/03/2019SPYRAL - GESTION ADMINISTRATIVA</v>
      </c>
      <c r="V161">
        <f t="shared" ca="1" si="36"/>
        <v>0</v>
      </c>
      <c r="W161">
        <f t="shared" ca="1" si="37"/>
        <v>0</v>
      </c>
    </row>
    <row r="162" spans="2:23" x14ac:dyDescent="0.25">
      <c r="B162" s="3">
        <f t="shared" si="38"/>
        <v>154</v>
      </c>
      <c r="C162" s="93">
        <f>IF(Tabla!G162="","",Tabla!G162)</f>
        <v>43476</v>
      </c>
      <c r="D162" s="93" t="str">
        <f>IF(Tabla!H162="","",Tabla!H162)</f>
        <v>CAJA</v>
      </c>
      <c r="E162" s="93" t="str">
        <f>IF(Tabla!I162="","",Tabla!I162)</f>
        <v>VIATICOS</v>
      </c>
      <c r="F162" s="93" t="str">
        <f>IF(Tabla!J162="","",Tabla!J162)</f>
        <v>TRANSACCIONES DEL DIA 01/11/2019SPYRAL - GESTION ADMINISTRATIVA</v>
      </c>
      <c r="G162" s="108">
        <f>IF(Tabla!K162="","",Tabla!K162)</f>
        <v>59.3</v>
      </c>
      <c r="H162" s="108">
        <f>IF(Tabla!L162="","",Tabla!L162)</f>
        <v>0</v>
      </c>
      <c r="J162">
        <f t="shared" si="39"/>
        <v>154</v>
      </c>
      <c r="K162" s="93">
        <f t="shared" si="40"/>
        <v>43476</v>
      </c>
      <c r="L162">
        <f t="shared" ca="1" si="28"/>
        <v>0</v>
      </c>
      <c r="M162" s="115">
        <f t="shared" ca="1" si="29"/>
        <v>1.54E-7</v>
      </c>
      <c r="N162">
        <f t="shared" ca="1" si="30"/>
        <v>1.339E-6</v>
      </c>
      <c r="O162">
        <f t="shared" ca="1" si="31"/>
        <v>1339</v>
      </c>
      <c r="Q162">
        <f t="shared" ca="1" si="32"/>
        <v>43558</v>
      </c>
      <c r="R162" t="str">
        <f t="shared" ca="1" si="33"/>
        <v>BANCA COMERCIAL</v>
      </c>
      <c r="S162" t="str">
        <f t="shared" ca="1" si="34"/>
        <v>VIATICOS 2</v>
      </c>
      <c r="T162" t="str">
        <f t="shared" ca="1" si="35"/>
        <v>TRANSACCIONES DEL DIA 04/03/2019SPYRAL - GESTION ADMINISTRATIVA</v>
      </c>
      <c r="V162">
        <f t="shared" ca="1" si="36"/>
        <v>0</v>
      </c>
      <c r="W162">
        <f t="shared" ca="1" si="37"/>
        <v>0</v>
      </c>
    </row>
    <row r="163" spans="2:23" x14ac:dyDescent="0.25">
      <c r="B163" s="3">
        <f t="shared" si="38"/>
        <v>155</v>
      </c>
      <c r="C163" s="93">
        <f>IF(Tabla!G163="","",Tabla!G163)</f>
        <v>43476</v>
      </c>
      <c r="D163" s="93" t="str">
        <f>IF(Tabla!H163="","",Tabla!H163)</f>
        <v>BANCA CORPORATIVA</v>
      </c>
      <c r="E163" s="93" t="str">
        <f>IF(Tabla!I163="","",Tabla!I163)</f>
        <v>ALIMENTACION DE EMPLEADOS CTA NUEVA</v>
      </c>
      <c r="F163" s="93" t="str">
        <f>IF(Tabla!J163="","",Tabla!J163)</f>
        <v>TRANSACCIONES DEL DIA 01/11/2019SPYRAL - GESTION ADMINISTRATIVA</v>
      </c>
      <c r="G163" s="108">
        <f>IF(Tabla!K163="","",Tabla!K163)</f>
        <v>86.16</v>
      </c>
      <c r="H163" s="108">
        <f>IF(Tabla!L163="","",Tabla!L163)</f>
        <v>0</v>
      </c>
      <c r="J163">
        <f t="shared" si="39"/>
        <v>155</v>
      </c>
      <c r="K163" s="93">
        <f t="shared" si="40"/>
        <v>43476</v>
      </c>
      <c r="L163">
        <f t="shared" ca="1" si="28"/>
        <v>0</v>
      </c>
      <c r="M163" s="115">
        <f t="shared" ca="1" si="29"/>
        <v>1.55E-7</v>
      </c>
      <c r="N163">
        <f t="shared" ca="1" si="30"/>
        <v>1.3379999999999999E-6</v>
      </c>
      <c r="O163">
        <f t="shared" ca="1" si="31"/>
        <v>1338</v>
      </c>
      <c r="Q163">
        <f t="shared" ca="1" si="32"/>
        <v>43558</v>
      </c>
      <c r="R163" t="str">
        <f t="shared" ca="1" si="33"/>
        <v>BANCA COMERCIAL INTERIOR</v>
      </c>
      <c r="S163" t="str">
        <f t="shared" ca="1" si="34"/>
        <v>NC VIATICOS</v>
      </c>
      <c r="T163" t="str">
        <f t="shared" ca="1" si="35"/>
        <v>TRANSACCIONES DEL DIA 04/03/2019SPYRAL - GESTION ADMINISTRATIVA</v>
      </c>
      <c r="V163">
        <f t="shared" ca="1" si="36"/>
        <v>0</v>
      </c>
      <c r="W163">
        <f t="shared" ca="1" si="37"/>
        <v>0</v>
      </c>
    </row>
    <row r="164" spans="2:23" x14ac:dyDescent="0.25">
      <c r="B164" s="3">
        <f t="shared" si="38"/>
        <v>156</v>
      </c>
      <c r="C164" s="93">
        <f>IF(Tabla!G164="","",Tabla!G164)</f>
        <v>43476</v>
      </c>
      <c r="D164" s="93" t="str">
        <f>IF(Tabla!H164="","",Tabla!H164)</f>
        <v>BANCA COMERCIAL CENTRO</v>
      </c>
      <c r="E164" s="93" t="str">
        <f>IF(Tabla!I164="","",Tabla!I164)</f>
        <v>VIATICOS</v>
      </c>
      <c r="F164" s="93" t="str">
        <f>IF(Tabla!J164="","",Tabla!J164)</f>
        <v>TRANSACCIONES DEL DIA 01/11/2019SPYRAL - GESTION ADMINISTRATIVA</v>
      </c>
      <c r="G164" s="108">
        <f>IF(Tabla!K164="","",Tabla!K164)</f>
        <v>138</v>
      </c>
      <c r="H164" s="108">
        <f>IF(Tabla!L164="","",Tabla!L164)</f>
        <v>0</v>
      </c>
      <c r="J164">
        <f t="shared" si="39"/>
        <v>156</v>
      </c>
      <c r="K164" s="93">
        <f t="shared" si="40"/>
        <v>43476</v>
      </c>
      <c r="L164">
        <f t="shared" ca="1" si="28"/>
        <v>0</v>
      </c>
      <c r="M164" s="115">
        <f t="shared" ca="1" si="29"/>
        <v>1.5599999999999999E-7</v>
      </c>
      <c r="N164">
        <f t="shared" ca="1" si="30"/>
        <v>1.3370000000000001E-6</v>
      </c>
      <c r="O164">
        <f t="shared" ca="1" si="31"/>
        <v>1337</v>
      </c>
      <c r="Q164">
        <f t="shared" ca="1" si="32"/>
        <v>43558</v>
      </c>
      <c r="R164" t="str">
        <f t="shared" ca="1" si="33"/>
        <v>BANCA COMERCIAL PERIFERIA</v>
      </c>
      <c r="S164" t="str">
        <f t="shared" ca="1" si="34"/>
        <v>VIATICOS 2</v>
      </c>
      <c r="T164" t="str">
        <f t="shared" ca="1" si="35"/>
        <v>TRANSACCIONES DEL DIA 04/03/2019SPYRAL - GESTION ADMINISTRATIVA</v>
      </c>
      <c r="V164">
        <f t="shared" ca="1" si="36"/>
        <v>0</v>
      </c>
      <c r="W164">
        <f t="shared" ca="1" si="37"/>
        <v>0</v>
      </c>
    </row>
    <row r="165" spans="2:23" x14ac:dyDescent="0.25">
      <c r="B165" s="3">
        <f t="shared" si="38"/>
        <v>157</v>
      </c>
      <c r="C165" s="93">
        <f>IF(Tabla!G165="","",Tabla!G165)</f>
        <v>43476</v>
      </c>
      <c r="D165" s="93" t="str">
        <f>IF(Tabla!H165="","",Tabla!H165)</f>
        <v>ADMINISTRACION DE SUCURSALES</v>
      </c>
      <c r="E165" s="93" t="str">
        <f>IF(Tabla!I165="","",Tabla!I165)</f>
        <v>ALIMENTACION DE EMPLEADOS CTA NUEVA</v>
      </c>
      <c r="F165" s="93" t="str">
        <f>IF(Tabla!J165="","",Tabla!J165)</f>
        <v>TRANSACCIONES DEL DIA 01/11/2019SPYRAL - GESTION ADMINISTRATIVA</v>
      </c>
      <c r="G165" s="108">
        <f>IF(Tabla!K165="","",Tabla!K165)</f>
        <v>8</v>
      </c>
      <c r="H165" s="108">
        <f>IF(Tabla!L165="","",Tabla!L165)</f>
        <v>0</v>
      </c>
      <c r="J165">
        <f t="shared" si="39"/>
        <v>157</v>
      </c>
      <c r="K165" s="93">
        <f t="shared" si="40"/>
        <v>43476</v>
      </c>
      <c r="L165">
        <f t="shared" ca="1" si="28"/>
        <v>0</v>
      </c>
      <c r="M165" s="115">
        <f t="shared" ca="1" si="29"/>
        <v>1.5699999999999999E-7</v>
      </c>
      <c r="N165">
        <f t="shared" ca="1" si="30"/>
        <v>1.336E-6</v>
      </c>
      <c r="O165">
        <f t="shared" ca="1" si="31"/>
        <v>1336</v>
      </c>
      <c r="Q165">
        <f t="shared" ca="1" si="32"/>
        <v>43558</v>
      </c>
      <c r="R165" t="str">
        <f t="shared" ca="1" si="33"/>
        <v>BANCA COMERCIAL PERIFERIA</v>
      </c>
      <c r="S165" t="str">
        <f t="shared" ca="1" si="34"/>
        <v>NC VIATICOS</v>
      </c>
      <c r="T165" t="str">
        <f t="shared" ca="1" si="35"/>
        <v>TRANSACCIONES DEL DIA 04/03/2019SPYRAL - GESTION ADMINISTRATIVA</v>
      </c>
      <c r="V165">
        <f t="shared" ca="1" si="36"/>
        <v>0</v>
      </c>
      <c r="W165">
        <f t="shared" ca="1" si="37"/>
        <v>0</v>
      </c>
    </row>
    <row r="166" spans="2:23" x14ac:dyDescent="0.25">
      <c r="B166" s="3">
        <f t="shared" si="38"/>
        <v>158</v>
      </c>
      <c r="C166" s="93">
        <f>IF(Tabla!G166="","",Tabla!G166)</f>
        <v>43476</v>
      </c>
      <c r="D166" s="93" t="str">
        <f>IF(Tabla!H166="","",Tabla!H166)</f>
        <v>ADMINISTRACION DE SUCURSALES</v>
      </c>
      <c r="E166" s="93" t="str">
        <f>IF(Tabla!I166="","",Tabla!I166)</f>
        <v>OTROS EGRESOS 18</v>
      </c>
      <c r="F166" s="93" t="str">
        <f>IF(Tabla!J166="","",Tabla!J166)</f>
        <v>OTROS EGRESOS 1.P.O (OR:17/DES:17 TRN:86 PERF:300086 CAU: 18</v>
      </c>
      <c r="G166" s="108">
        <f>IF(Tabla!K166="","",Tabla!K166)</f>
        <v>3</v>
      </c>
      <c r="H166" s="108">
        <f>IF(Tabla!L166="","",Tabla!L166)</f>
        <v>0</v>
      </c>
      <c r="J166">
        <f t="shared" si="39"/>
        <v>158</v>
      </c>
      <c r="K166" s="93">
        <f t="shared" si="40"/>
        <v>43476</v>
      </c>
      <c r="L166">
        <f t="shared" ca="1" si="28"/>
        <v>0</v>
      </c>
      <c r="M166" s="115">
        <f t="shared" ca="1" si="29"/>
        <v>1.5800000000000001E-7</v>
      </c>
      <c r="N166">
        <f t="shared" ca="1" si="30"/>
        <v>1.3349999999999999E-6</v>
      </c>
      <c r="O166">
        <f t="shared" ca="1" si="31"/>
        <v>1335</v>
      </c>
      <c r="Q166">
        <f t="shared" ca="1" si="32"/>
        <v>43558</v>
      </c>
      <c r="R166" t="str">
        <f t="shared" ca="1" si="33"/>
        <v>BANCA CORPORATIVA</v>
      </c>
      <c r="S166" t="str">
        <f t="shared" ca="1" si="34"/>
        <v>NC ALIMENTACION DE EMPLEADOS NVA</v>
      </c>
      <c r="T166" t="str">
        <f t="shared" ca="1" si="35"/>
        <v>TRANSACCIONES DEL DIA 04/03/2019SPYRAL - GESTION ADMINISTRATIVA</v>
      </c>
      <c r="V166">
        <f t="shared" ca="1" si="36"/>
        <v>0</v>
      </c>
      <c r="W166">
        <f t="shared" ca="1" si="37"/>
        <v>0</v>
      </c>
    </row>
    <row r="167" spans="2:23" x14ac:dyDescent="0.25">
      <c r="B167" s="3">
        <f t="shared" si="38"/>
        <v>159</v>
      </c>
      <c r="C167" s="93">
        <f>IF(Tabla!G167="","",Tabla!G167)</f>
        <v>43476</v>
      </c>
      <c r="D167" s="93" t="str">
        <f>IF(Tabla!H167="","",Tabla!H167)</f>
        <v>ADMINISTRACION DE SUCURSALES</v>
      </c>
      <c r="E167" s="93" t="str">
        <f>IF(Tabla!I167="","",Tabla!I167)</f>
        <v>OTROS EGRESOS 18</v>
      </c>
      <c r="F167" s="93" t="str">
        <f>IF(Tabla!J167="","",Tabla!J167)</f>
        <v>OTROS EGRESOS 1.P.O (OR:164/DES:164 TRN:86 PERF:300086 CAU: 18</v>
      </c>
      <c r="G167" s="108">
        <f>IF(Tabla!K167="","",Tabla!K167)</f>
        <v>18.75</v>
      </c>
      <c r="H167" s="108">
        <f>IF(Tabla!L167="","",Tabla!L167)</f>
        <v>0</v>
      </c>
      <c r="J167">
        <f t="shared" si="39"/>
        <v>159</v>
      </c>
      <c r="K167" s="93">
        <f t="shared" si="40"/>
        <v>43476</v>
      </c>
      <c r="L167">
        <f t="shared" ca="1" si="28"/>
        <v>0</v>
      </c>
      <c r="M167" s="115">
        <f t="shared" ca="1" si="29"/>
        <v>1.5900000000000001E-7</v>
      </c>
      <c r="N167">
        <f t="shared" ca="1" si="30"/>
        <v>1.3340000000000001E-6</v>
      </c>
      <c r="O167">
        <f t="shared" ca="1" si="31"/>
        <v>1334</v>
      </c>
      <c r="Q167">
        <f t="shared" ca="1" si="32"/>
        <v>43558</v>
      </c>
      <c r="R167" t="str">
        <f t="shared" ca="1" si="33"/>
        <v>CAJA</v>
      </c>
      <c r="S167" t="str">
        <f t="shared" ca="1" si="34"/>
        <v>ALIMENTACION DE EMPLEADOS CTA NUEVA</v>
      </c>
      <c r="T167" t="str">
        <f t="shared" ca="1" si="35"/>
        <v>TRANSACCIONES DEL DIA 04/03/2019SPYRAL - GESTION ADMINISTRATIVA</v>
      </c>
      <c r="V167">
        <f t="shared" ca="1" si="36"/>
        <v>0</v>
      </c>
      <c r="W167">
        <f t="shared" ca="1" si="37"/>
        <v>0</v>
      </c>
    </row>
    <row r="168" spans="2:23" x14ac:dyDescent="0.25">
      <c r="B168" s="3">
        <f t="shared" si="38"/>
        <v>160</v>
      </c>
      <c r="C168" s="93">
        <f>IF(Tabla!G168="","",Tabla!G168)</f>
        <v>43479</v>
      </c>
      <c r="D168" s="93" t="str">
        <f>IF(Tabla!H168="","",Tabla!H168)</f>
        <v>FUERZAS DE VENTAS PANAMA</v>
      </c>
      <c r="E168" s="93" t="str">
        <f>IF(Tabla!I168="","",Tabla!I168)</f>
        <v>VIATICOS</v>
      </c>
      <c r="F168" s="93" t="str">
        <f>IF(Tabla!J168="","",Tabla!J168)</f>
        <v>TRANSACCIONES DEL DIA 01/14/2019SPYRAL - GESTION ADMINISTRATIVA</v>
      </c>
      <c r="G168" s="108">
        <f>IF(Tabla!K168="","",Tabla!K168)</f>
        <v>43.86</v>
      </c>
      <c r="H168" s="108">
        <f>IF(Tabla!L168="","",Tabla!L168)</f>
        <v>0</v>
      </c>
      <c r="J168">
        <f t="shared" si="39"/>
        <v>160</v>
      </c>
      <c r="K168" s="93">
        <f t="shared" si="40"/>
        <v>43479</v>
      </c>
      <c r="L168">
        <f t="shared" ca="1" si="28"/>
        <v>0</v>
      </c>
      <c r="M168" s="115">
        <f t="shared" ca="1" si="29"/>
        <v>1.6E-7</v>
      </c>
      <c r="N168">
        <f t="shared" ca="1" si="30"/>
        <v>1.333E-6</v>
      </c>
      <c r="O168">
        <f t="shared" ca="1" si="31"/>
        <v>1333</v>
      </c>
      <c r="Q168">
        <f t="shared" ca="1" si="32"/>
        <v>43558</v>
      </c>
      <c r="R168" t="str">
        <f t="shared" ca="1" si="33"/>
        <v>CAJA</v>
      </c>
      <c r="S168" t="str">
        <f t="shared" ca="1" si="34"/>
        <v>ALIMENTACION DE EMPLEADOS CTA NUEVA</v>
      </c>
      <c r="T168" t="str">
        <f t="shared" ca="1" si="35"/>
        <v>TRANSACCIONES DEL DIA 04/03/2019SPYRAL - GESTION ADMINISTRATIVA</v>
      </c>
      <c r="V168">
        <f t="shared" ca="1" si="36"/>
        <v>0</v>
      </c>
      <c r="W168">
        <f t="shared" ca="1" si="37"/>
        <v>0</v>
      </c>
    </row>
    <row r="169" spans="2:23" x14ac:dyDescent="0.25">
      <c r="B169" s="3">
        <f t="shared" si="38"/>
        <v>161</v>
      </c>
      <c r="C169" s="93">
        <f>IF(Tabla!G169="","",Tabla!G169)</f>
        <v>43479</v>
      </c>
      <c r="D169" s="93" t="str">
        <f>IF(Tabla!H169="","",Tabla!H169)</f>
        <v>CAJA</v>
      </c>
      <c r="E169" s="93" t="str">
        <f>IF(Tabla!I169="","",Tabla!I169)</f>
        <v>ALIMENTACION DE EMPLEADOS CTA NUEVA</v>
      </c>
      <c r="F169" s="93" t="str">
        <f>IF(Tabla!J169="","",Tabla!J169)</f>
        <v>TRANSACCIONES DEL DIA 01/14/2019SPYRAL - GESTION ADMINISTRATIVA</v>
      </c>
      <c r="G169" s="108">
        <f>IF(Tabla!K169="","",Tabla!K169)</f>
        <v>32</v>
      </c>
      <c r="H169" s="108">
        <f>IF(Tabla!L169="","",Tabla!L169)</f>
        <v>0</v>
      </c>
      <c r="J169">
        <f t="shared" si="39"/>
        <v>161</v>
      </c>
      <c r="K169" s="93">
        <f t="shared" si="40"/>
        <v>43479</v>
      </c>
      <c r="L169">
        <f t="shared" ca="1" si="28"/>
        <v>0</v>
      </c>
      <c r="M169" s="115">
        <f t="shared" ca="1" si="29"/>
        <v>1.61E-7</v>
      </c>
      <c r="N169">
        <f t="shared" ca="1" si="30"/>
        <v>1.3319999999999999E-6</v>
      </c>
      <c r="O169">
        <f t="shared" ca="1" si="31"/>
        <v>1332</v>
      </c>
      <c r="Q169">
        <f t="shared" ca="1" si="32"/>
        <v>43558</v>
      </c>
      <c r="R169" t="str">
        <f t="shared" ca="1" si="33"/>
        <v>CAJA</v>
      </c>
      <c r="S169" t="str">
        <f t="shared" ca="1" si="34"/>
        <v>ALIMENTACION DE EMPLEADOS CTA NUEVA</v>
      </c>
      <c r="T169" t="str">
        <f t="shared" ca="1" si="35"/>
        <v>TRANSACCIONES DEL DIA 04/03/2019SPYRAL - GESTION ADMINISTRATIVA</v>
      </c>
      <c r="V169">
        <f t="shared" ca="1" si="36"/>
        <v>0</v>
      </c>
      <c r="W169">
        <f t="shared" ca="1" si="37"/>
        <v>0</v>
      </c>
    </row>
    <row r="170" spans="2:23" x14ac:dyDescent="0.25">
      <c r="B170" s="3">
        <f t="shared" si="38"/>
        <v>162</v>
      </c>
      <c r="C170" s="93">
        <f>IF(Tabla!G170="","",Tabla!G170)</f>
        <v>43479</v>
      </c>
      <c r="D170" s="93" t="str">
        <f>IF(Tabla!H170="","",Tabla!H170)</f>
        <v>CAJA</v>
      </c>
      <c r="E170" s="93" t="str">
        <f>IF(Tabla!I170="","",Tabla!I170)</f>
        <v>ALIMENTACION DE EMPLEADOS CTA NUEVA</v>
      </c>
      <c r="F170" s="93" t="str">
        <f>IF(Tabla!J170="","",Tabla!J170)</f>
        <v>TRANSACCIONES DEL DIA 01/14/2019SPYRAL - GESTION ADMINISTRATIVA</v>
      </c>
      <c r="G170" s="108">
        <f>IF(Tabla!K170="","",Tabla!K170)</f>
        <v>24</v>
      </c>
      <c r="H170" s="108">
        <f>IF(Tabla!L170="","",Tabla!L170)</f>
        <v>0</v>
      </c>
      <c r="J170">
        <f t="shared" si="39"/>
        <v>162</v>
      </c>
      <c r="K170" s="93">
        <f t="shared" si="40"/>
        <v>43479</v>
      </c>
      <c r="L170">
        <f t="shared" ca="1" si="28"/>
        <v>0</v>
      </c>
      <c r="M170" s="115">
        <f t="shared" ca="1" si="29"/>
        <v>1.6199999999999999E-7</v>
      </c>
      <c r="N170">
        <f t="shared" ca="1" si="30"/>
        <v>1.331E-6</v>
      </c>
      <c r="O170">
        <f t="shared" ca="1" si="31"/>
        <v>1331</v>
      </c>
      <c r="Q170">
        <f t="shared" ca="1" si="32"/>
        <v>43558</v>
      </c>
      <c r="R170" t="str">
        <f t="shared" ca="1" si="33"/>
        <v>CAJA</v>
      </c>
      <c r="S170" t="str">
        <f t="shared" ca="1" si="34"/>
        <v>ALIMENTACION DE EMPLEADOS CTA NUEVA</v>
      </c>
      <c r="T170" t="str">
        <f t="shared" ca="1" si="35"/>
        <v>TRANSACCIONES DEL DIA 04/03/2019SPYRAL - GESTION ADMINISTRATIVA</v>
      </c>
      <c r="V170">
        <f t="shared" ca="1" si="36"/>
        <v>0</v>
      </c>
      <c r="W170">
        <f t="shared" ca="1" si="37"/>
        <v>0</v>
      </c>
    </row>
    <row r="171" spans="2:23" x14ac:dyDescent="0.25">
      <c r="B171" s="3">
        <f t="shared" si="38"/>
        <v>163</v>
      </c>
      <c r="C171" s="93">
        <f>IF(Tabla!G171="","",Tabla!G171)</f>
        <v>43479</v>
      </c>
      <c r="D171" s="93" t="str">
        <f>IF(Tabla!H171="","",Tabla!H171)</f>
        <v>CAJA</v>
      </c>
      <c r="E171" s="93" t="str">
        <f>IF(Tabla!I171="","",Tabla!I171)</f>
        <v>ALIMENTACION DE EMPLEADOS CTA NUEVA</v>
      </c>
      <c r="F171" s="93" t="str">
        <f>IF(Tabla!J171="","",Tabla!J171)</f>
        <v>TRANSACCIONES DEL DIA 01/14/2019SPYRAL - GESTION ADMINISTRATIVA</v>
      </c>
      <c r="G171" s="108">
        <f>IF(Tabla!K171="","",Tabla!K171)</f>
        <v>8</v>
      </c>
      <c r="H171" s="108">
        <f>IF(Tabla!L171="","",Tabla!L171)</f>
        <v>0</v>
      </c>
      <c r="J171">
        <f t="shared" si="39"/>
        <v>163</v>
      </c>
      <c r="K171" s="93">
        <f t="shared" si="40"/>
        <v>43479</v>
      </c>
      <c r="L171">
        <f t="shared" ca="1" si="28"/>
        <v>0</v>
      </c>
      <c r="M171" s="115">
        <f t="shared" ca="1" si="29"/>
        <v>1.6299999999999999E-7</v>
      </c>
      <c r="N171">
        <f t="shared" ca="1" si="30"/>
        <v>1.33E-6</v>
      </c>
      <c r="O171">
        <f t="shared" ca="1" si="31"/>
        <v>1330</v>
      </c>
      <c r="Q171">
        <f t="shared" ca="1" si="32"/>
        <v>43558</v>
      </c>
      <c r="R171" t="str">
        <f t="shared" ca="1" si="33"/>
        <v>CAJA</v>
      </c>
      <c r="S171" t="str">
        <f t="shared" ca="1" si="34"/>
        <v>ALIMENTACION DE EMPLEADOS CTA NUEVA</v>
      </c>
      <c r="T171" t="str">
        <f t="shared" ca="1" si="35"/>
        <v>TRANSACCIONES DEL DIA 04/03/2019SPYRAL - GESTION ADMINISTRATIVA</v>
      </c>
      <c r="V171">
        <f t="shared" ca="1" si="36"/>
        <v>0</v>
      </c>
      <c r="W171">
        <f t="shared" ca="1" si="37"/>
        <v>0</v>
      </c>
    </row>
    <row r="172" spans="2:23" x14ac:dyDescent="0.25">
      <c r="B172" s="3">
        <f t="shared" si="38"/>
        <v>164</v>
      </c>
      <c r="C172" s="93">
        <f>IF(Tabla!G172="","",Tabla!G172)</f>
        <v>43479</v>
      </c>
      <c r="D172" s="93" t="str">
        <f>IF(Tabla!H172="","",Tabla!H172)</f>
        <v>BANCA CORPORATIVA</v>
      </c>
      <c r="E172" s="93" t="str">
        <f>IF(Tabla!I172="","",Tabla!I172)</f>
        <v>NC ALIMENTACION DE EMPLEADOS NVA</v>
      </c>
      <c r="F172" s="93" t="str">
        <f>IF(Tabla!J172="","",Tabla!J172)</f>
        <v>TRANSACCIONES DEL DIA 01/14/2019SPYRAL - GESTION ADMINISTRATIVA</v>
      </c>
      <c r="G172" s="108">
        <f>IF(Tabla!K172="","",Tabla!K172)</f>
        <v>89.6</v>
      </c>
      <c r="H172" s="108">
        <f>IF(Tabla!L172="","",Tabla!L172)</f>
        <v>0</v>
      </c>
      <c r="J172">
        <f t="shared" si="39"/>
        <v>164</v>
      </c>
      <c r="K172" s="93">
        <f t="shared" si="40"/>
        <v>43479</v>
      </c>
      <c r="L172">
        <f t="shared" ca="1" si="28"/>
        <v>0</v>
      </c>
      <c r="M172" s="115">
        <f t="shared" ca="1" si="29"/>
        <v>1.6400000000000001E-7</v>
      </c>
      <c r="N172">
        <f t="shared" ca="1" si="30"/>
        <v>1.3289999999999999E-6</v>
      </c>
      <c r="O172">
        <f t="shared" ca="1" si="31"/>
        <v>1329</v>
      </c>
      <c r="Q172">
        <f t="shared" ca="1" si="32"/>
        <v>43558</v>
      </c>
      <c r="R172" t="str">
        <f t="shared" ca="1" si="33"/>
        <v>CANALES DE DISTRIBUCION</v>
      </c>
      <c r="S172" t="str">
        <f t="shared" ca="1" si="34"/>
        <v>NC ALIMENTACION DE EMPLEADOS NVA</v>
      </c>
      <c r="T172" t="str">
        <f t="shared" ca="1" si="35"/>
        <v>TRANSACCIONES DEL DIA 04/03/2019SPYRAL - GESTION ADMINISTRATIVA</v>
      </c>
      <c r="V172">
        <f t="shared" ca="1" si="36"/>
        <v>0</v>
      </c>
      <c r="W172">
        <f t="shared" ca="1" si="37"/>
        <v>0</v>
      </c>
    </row>
    <row r="173" spans="2:23" x14ac:dyDescent="0.25">
      <c r="B173" s="3">
        <f t="shared" si="38"/>
        <v>165</v>
      </c>
      <c r="C173" s="93">
        <f>IF(Tabla!G173="","",Tabla!G173)</f>
        <v>43479</v>
      </c>
      <c r="D173" s="93" t="str">
        <f>IF(Tabla!H173="","",Tabla!H173)</f>
        <v>BANCA COMERCIAL</v>
      </c>
      <c r="E173" s="93" t="str">
        <f>IF(Tabla!I173="","",Tabla!I173)</f>
        <v>VIATICOS</v>
      </c>
      <c r="F173" s="93" t="str">
        <f>IF(Tabla!J173="","",Tabla!J173)</f>
        <v>TRANSACCIONES DEL DIA 01/14/2019SPYRAL - GESTION ADMINISTRATIVA</v>
      </c>
      <c r="G173" s="108">
        <f>IF(Tabla!K173="","",Tabla!K173)</f>
        <v>62.73</v>
      </c>
      <c r="H173" s="108">
        <f>IF(Tabla!L173="","",Tabla!L173)</f>
        <v>0</v>
      </c>
      <c r="J173">
        <f t="shared" si="39"/>
        <v>165</v>
      </c>
      <c r="K173" s="93">
        <f t="shared" si="40"/>
        <v>43479</v>
      </c>
      <c r="L173">
        <f t="shared" ca="1" si="28"/>
        <v>0</v>
      </c>
      <c r="M173" s="115">
        <f t="shared" ca="1" si="29"/>
        <v>1.6500000000000001E-7</v>
      </c>
      <c r="N173">
        <f t="shared" ca="1" si="30"/>
        <v>1.328E-6</v>
      </c>
      <c r="O173">
        <f t="shared" ca="1" si="31"/>
        <v>1328</v>
      </c>
      <c r="Q173">
        <f t="shared" ca="1" si="32"/>
        <v>43558</v>
      </c>
      <c r="R173" t="str">
        <f t="shared" ca="1" si="33"/>
        <v>CENTRO DE TARJETAS</v>
      </c>
      <c r="S173" t="str">
        <f t="shared" ca="1" si="34"/>
        <v>GASTOS NO DEDUCIBLES</v>
      </c>
      <c r="T173" t="str">
        <f t="shared" ca="1" si="35"/>
        <v>TRANSACCIONES DEL DIA 04/03/2019SPYRAL - GESTION ADMINISTRATIVA</v>
      </c>
      <c r="V173">
        <f t="shared" ca="1" si="36"/>
        <v>0</v>
      </c>
      <c r="W173">
        <f t="shared" ca="1" si="37"/>
        <v>0</v>
      </c>
    </row>
    <row r="174" spans="2:23" x14ac:dyDescent="0.25">
      <c r="B174" s="3">
        <f t="shared" si="38"/>
        <v>166</v>
      </c>
      <c r="C174" s="93">
        <f>IF(Tabla!G174="","",Tabla!G174)</f>
        <v>43479</v>
      </c>
      <c r="D174" s="93" t="str">
        <f>IF(Tabla!H174="","",Tabla!H174)</f>
        <v>BANCA COMERCIAL</v>
      </c>
      <c r="E174" s="93" t="str">
        <f>IF(Tabla!I174="","",Tabla!I174)</f>
        <v>VIATICOS 2</v>
      </c>
      <c r="F174" s="93" t="str">
        <f>IF(Tabla!J174="","",Tabla!J174)</f>
        <v>TRANSACCIONES DEL DIA 01/14/2019SPYRAL - GESTION ADMINISTRATIVA</v>
      </c>
      <c r="G174" s="108">
        <f>IF(Tabla!K174="","",Tabla!K174)</f>
        <v>649.29999999999995</v>
      </c>
      <c r="H174" s="108">
        <f>IF(Tabla!L174="","",Tabla!L174)</f>
        <v>0</v>
      </c>
      <c r="J174">
        <f t="shared" si="39"/>
        <v>166</v>
      </c>
      <c r="K174" s="93">
        <f t="shared" si="40"/>
        <v>43479</v>
      </c>
      <c r="L174">
        <f t="shared" ca="1" si="28"/>
        <v>0</v>
      </c>
      <c r="M174" s="115">
        <f t="shared" ca="1" si="29"/>
        <v>1.66E-7</v>
      </c>
      <c r="N174">
        <f t="shared" ca="1" si="30"/>
        <v>1.327E-6</v>
      </c>
      <c r="O174">
        <f t="shared" ca="1" si="31"/>
        <v>1327</v>
      </c>
      <c r="Q174">
        <f t="shared" ca="1" si="32"/>
        <v>43558</v>
      </c>
      <c r="R174" t="str">
        <f t="shared" ca="1" si="33"/>
        <v>FUERZAS DE VENTAS PANAMA</v>
      </c>
      <c r="S174" t="str">
        <f t="shared" ca="1" si="34"/>
        <v>NC GASTO NO DEDUCIBLES</v>
      </c>
      <c r="T174" t="str">
        <f t="shared" ca="1" si="35"/>
        <v>TRANSACCIONES DEL DIA 04/03/2019SPYRAL - GESTION ADMINISTRATIVA</v>
      </c>
      <c r="V174">
        <f t="shared" ca="1" si="36"/>
        <v>0</v>
      </c>
      <c r="W174">
        <f t="shared" ca="1" si="37"/>
        <v>0</v>
      </c>
    </row>
    <row r="175" spans="2:23" x14ac:dyDescent="0.25">
      <c r="B175" s="3">
        <f t="shared" si="38"/>
        <v>167</v>
      </c>
      <c r="C175" s="93">
        <f>IF(Tabla!G175="","",Tabla!G175)</f>
        <v>43479</v>
      </c>
      <c r="D175" s="93" t="str">
        <f>IF(Tabla!H175="","",Tabla!H175)</f>
        <v>ATM</v>
      </c>
      <c r="E175" s="93" t="str">
        <f>IF(Tabla!I175="","",Tabla!I175)</f>
        <v>VIATICOS 2</v>
      </c>
      <c r="F175" s="93" t="str">
        <f>IF(Tabla!J175="","",Tabla!J175)</f>
        <v>TRANSACCIONES DEL DIA 01/14/2019SPYRAL - GESTION ADMINISTRATIVA</v>
      </c>
      <c r="G175" s="108">
        <f>IF(Tabla!K175="","",Tabla!K175)</f>
        <v>20</v>
      </c>
      <c r="H175" s="108">
        <f>IF(Tabla!L175="","",Tabla!L175)</f>
        <v>0</v>
      </c>
      <c r="J175">
        <f t="shared" si="39"/>
        <v>167</v>
      </c>
      <c r="K175" s="93">
        <f t="shared" si="40"/>
        <v>43479</v>
      </c>
      <c r="L175">
        <f t="shared" ca="1" si="28"/>
        <v>0</v>
      </c>
      <c r="M175" s="115">
        <f t="shared" ca="1" si="29"/>
        <v>1.67E-7</v>
      </c>
      <c r="N175">
        <f t="shared" ca="1" si="30"/>
        <v>1.3260000000000001E-6</v>
      </c>
      <c r="O175">
        <f t="shared" ca="1" si="31"/>
        <v>1326</v>
      </c>
      <c r="Q175">
        <f t="shared" ca="1" si="32"/>
        <v>43558</v>
      </c>
      <c r="R175" t="str">
        <f t="shared" ca="1" si="33"/>
        <v>GESTION Y CONTROL CANALES ALTERNOS</v>
      </c>
      <c r="S175" t="str">
        <f t="shared" ca="1" si="34"/>
        <v>NC GASTO NO DEDUCIBLES</v>
      </c>
      <c r="T175" t="str">
        <f t="shared" ca="1" si="35"/>
        <v>TRANSACCIONES DEL DIA 04/03/2019SPYRAL - GESTION ADMINISTRATIVA</v>
      </c>
      <c r="V175">
        <f t="shared" ca="1" si="36"/>
        <v>0</v>
      </c>
      <c r="W175">
        <f t="shared" ca="1" si="37"/>
        <v>0</v>
      </c>
    </row>
    <row r="176" spans="2:23" x14ac:dyDescent="0.25">
      <c r="B176" s="3">
        <f t="shared" si="38"/>
        <v>168</v>
      </c>
      <c r="C176" s="93">
        <f>IF(Tabla!G176="","",Tabla!G176)</f>
        <v>43479</v>
      </c>
      <c r="D176" s="93" t="str">
        <f>IF(Tabla!H176="","",Tabla!H176)</f>
        <v>ADMINISTRACION DE SUCURSALES</v>
      </c>
      <c r="E176" s="93" t="str">
        <f>IF(Tabla!I176="","",Tabla!I176)</f>
        <v>NC ALIMENTACION DE EMPLEADOS NVA</v>
      </c>
      <c r="F176" s="93" t="str">
        <f>IF(Tabla!J176="","",Tabla!J176)</f>
        <v>TRANSACCIONES DEL DIA 01/14/2019SPYRAL - GESTION ADMINISTRATIVA</v>
      </c>
      <c r="G176" s="108">
        <f>IF(Tabla!K176="","",Tabla!K176)</f>
        <v>38.340000000000003</v>
      </c>
      <c r="H176" s="108">
        <f>IF(Tabla!L176="","",Tabla!L176)</f>
        <v>0</v>
      </c>
      <c r="J176">
        <f t="shared" si="39"/>
        <v>168</v>
      </c>
      <c r="K176" s="93">
        <f t="shared" si="40"/>
        <v>43479</v>
      </c>
      <c r="L176">
        <f t="shared" ca="1" si="28"/>
        <v>0</v>
      </c>
      <c r="M176" s="115">
        <f t="shared" ca="1" si="29"/>
        <v>1.68E-7</v>
      </c>
      <c r="N176">
        <f t="shared" ca="1" si="30"/>
        <v>1.325E-6</v>
      </c>
      <c r="O176">
        <f t="shared" ca="1" si="31"/>
        <v>1325</v>
      </c>
      <c r="Q176">
        <f t="shared" ca="1" si="32"/>
        <v>43558</v>
      </c>
      <c r="R176" t="str">
        <f t="shared" ca="1" si="33"/>
        <v>IMAGEN CORPORATIVA</v>
      </c>
      <c r="S176" t="str">
        <f t="shared" ca="1" si="34"/>
        <v>VIATICOS 2</v>
      </c>
      <c r="T176" t="str">
        <f t="shared" ca="1" si="35"/>
        <v>TRANSACCIONES DEL DIA 04/03/2019SPYRAL - GESTION ADMINISTRATIVA</v>
      </c>
      <c r="V176">
        <f t="shared" ca="1" si="36"/>
        <v>0</v>
      </c>
      <c r="W176">
        <f t="shared" ca="1" si="37"/>
        <v>0</v>
      </c>
    </row>
    <row r="177" spans="2:23" x14ac:dyDescent="0.25">
      <c r="B177" s="3">
        <f t="shared" si="38"/>
        <v>169</v>
      </c>
      <c r="C177" s="93">
        <f>IF(Tabla!G177="","",Tabla!G177)</f>
        <v>43479</v>
      </c>
      <c r="D177" s="93" t="str">
        <f>IF(Tabla!H177="","",Tabla!H177)</f>
        <v>ADMINISTRACION DE SUCURSALES</v>
      </c>
      <c r="E177" s="93" t="str">
        <f>IF(Tabla!I177="","",Tabla!I177)</f>
        <v>NC GASTO NO DEDUCIBLES</v>
      </c>
      <c r="F177" s="93" t="str">
        <f>IF(Tabla!J177="","",Tabla!J177)</f>
        <v>TRANSACCIONES DEL DIA 01/14/2019SPYRAL - GESTION ADMINISTRATIVA</v>
      </c>
      <c r="G177" s="108">
        <f>IF(Tabla!K177="","",Tabla!K177)</f>
        <v>36.950000000000003</v>
      </c>
      <c r="H177" s="108">
        <f>IF(Tabla!L177="","",Tabla!L177)</f>
        <v>0</v>
      </c>
      <c r="J177">
        <f t="shared" si="39"/>
        <v>169</v>
      </c>
      <c r="K177" s="93">
        <f t="shared" si="40"/>
        <v>43479</v>
      </c>
      <c r="L177">
        <f t="shared" ca="1" si="28"/>
        <v>0</v>
      </c>
      <c r="M177" s="115">
        <f t="shared" ca="1" si="29"/>
        <v>1.6899999999999999E-7</v>
      </c>
      <c r="N177">
        <f t="shared" ca="1" si="30"/>
        <v>1.3239999999999999E-6</v>
      </c>
      <c r="O177">
        <f t="shared" ca="1" si="31"/>
        <v>1324</v>
      </c>
      <c r="Q177">
        <f t="shared" ca="1" si="32"/>
        <v>43558</v>
      </c>
      <c r="R177" t="str">
        <f t="shared" ca="1" si="33"/>
        <v>IMAGEN CORPORATIVA</v>
      </c>
      <c r="S177" t="str">
        <f t="shared" ca="1" si="34"/>
        <v>ALIMENTACION DE EMPLEADOS CTA NUEVA</v>
      </c>
      <c r="T177" t="str">
        <f t="shared" ca="1" si="35"/>
        <v>TRANSACCIONES DEL DIA 04/03/2019SPYRAL - GESTION ADMINISTRATIVA</v>
      </c>
      <c r="V177">
        <f t="shared" ca="1" si="36"/>
        <v>0</v>
      </c>
      <c r="W177">
        <f t="shared" ca="1" si="37"/>
        <v>0</v>
      </c>
    </row>
    <row r="178" spans="2:23" x14ac:dyDescent="0.25">
      <c r="B178" s="3">
        <f t="shared" si="38"/>
        <v>170</v>
      </c>
      <c r="C178" s="93">
        <f>IF(Tabla!G178="","",Tabla!G178)</f>
        <v>43479</v>
      </c>
      <c r="D178" s="93" t="str">
        <f>IF(Tabla!H178="","",Tabla!H178)</f>
        <v>ADMINISTRACION DE SUCURSALES</v>
      </c>
      <c r="E178" s="93" t="str">
        <f>IF(Tabla!I178="","",Tabla!I178)</f>
        <v>OTROS EGRESOS 18</v>
      </c>
      <c r="F178" s="93" t="str">
        <f>IF(Tabla!J178="","",Tabla!J178)</f>
        <v>OTROS EGRESOS 1.P.O (OR:5/DES:5 TRN:86 PERF:300086 CAU: 18</v>
      </c>
      <c r="G178" s="108">
        <f>IF(Tabla!K178="","",Tabla!K178)</f>
        <v>1.8</v>
      </c>
      <c r="H178" s="108">
        <f>IF(Tabla!L178="","",Tabla!L178)</f>
        <v>0</v>
      </c>
      <c r="J178">
        <f t="shared" si="39"/>
        <v>170</v>
      </c>
      <c r="K178" s="93">
        <f t="shared" si="40"/>
        <v>43479</v>
      </c>
      <c r="L178">
        <f t="shared" ca="1" si="28"/>
        <v>0</v>
      </c>
      <c r="M178" s="115">
        <f t="shared" ca="1" si="29"/>
        <v>1.6999999999999999E-7</v>
      </c>
      <c r="N178">
        <f t="shared" ca="1" si="30"/>
        <v>1.3230000000000001E-6</v>
      </c>
      <c r="O178">
        <f t="shared" ca="1" si="31"/>
        <v>1323</v>
      </c>
      <c r="Q178">
        <f t="shared" ca="1" si="32"/>
        <v>43558</v>
      </c>
      <c r="R178" t="str">
        <f t="shared" ca="1" si="33"/>
        <v>MERCADEO</v>
      </c>
      <c r="S178" t="str">
        <f t="shared" ca="1" si="34"/>
        <v>NC VIATICOS</v>
      </c>
      <c r="T178" t="str">
        <f t="shared" ca="1" si="35"/>
        <v>TRANSACCIONES DEL DIA 04/03/2019SPYRAL - GESTION ADMINISTRATIVA</v>
      </c>
      <c r="V178">
        <f t="shared" ca="1" si="36"/>
        <v>0</v>
      </c>
      <c r="W178">
        <f t="shared" ca="1" si="37"/>
        <v>0</v>
      </c>
    </row>
    <row r="179" spans="2:23" x14ac:dyDescent="0.25">
      <c r="B179" s="3">
        <f t="shared" si="38"/>
        <v>171</v>
      </c>
      <c r="C179" s="93">
        <f>IF(Tabla!G179="","",Tabla!G179)</f>
        <v>43479</v>
      </c>
      <c r="D179" s="93" t="str">
        <f>IF(Tabla!H179="","",Tabla!H179)</f>
        <v>ADMINISTRACION DE SUCURSALES</v>
      </c>
      <c r="E179" s="93" t="str">
        <f>IF(Tabla!I179="","",Tabla!I179)</f>
        <v>OTROS EGRESOS 18</v>
      </c>
      <c r="F179" s="93" t="str">
        <f>IF(Tabla!J179="","",Tabla!J179)</f>
        <v>OTROS EGRESOS 1.P.O (OR:101/DES:101 TRN:86 PERF:300086 CAU: 18</v>
      </c>
      <c r="G179" s="108">
        <f>IF(Tabla!K179="","",Tabla!K179)</f>
        <v>14.9</v>
      </c>
      <c r="H179" s="108">
        <f>IF(Tabla!L179="","",Tabla!L179)</f>
        <v>0</v>
      </c>
      <c r="J179">
        <f t="shared" si="39"/>
        <v>171</v>
      </c>
      <c r="K179" s="93">
        <f t="shared" si="40"/>
        <v>43479</v>
      </c>
      <c r="L179">
        <f t="shared" ca="1" si="28"/>
        <v>0</v>
      </c>
      <c r="M179" s="115">
        <f t="shared" ca="1" si="29"/>
        <v>1.7100000000000001E-7</v>
      </c>
      <c r="N179">
        <f t="shared" ca="1" si="30"/>
        <v>1.322E-6</v>
      </c>
      <c r="O179">
        <f t="shared" ca="1" si="31"/>
        <v>1322</v>
      </c>
      <c r="Q179">
        <f t="shared" ca="1" si="32"/>
        <v>43558</v>
      </c>
      <c r="R179" t="str">
        <f t="shared" ca="1" si="33"/>
        <v>SERVICIOS PERSONALES</v>
      </c>
      <c r="S179" t="str">
        <f t="shared" ca="1" si="34"/>
        <v>ALIMENTACION DE EMPLEADOS CTA NUEVA</v>
      </c>
      <c r="T179" t="str">
        <f t="shared" ca="1" si="35"/>
        <v>TRANSACCIONES DEL DIA 04/03/2019SPYRAL - GESTION ADMINISTRATIVA</v>
      </c>
      <c r="V179">
        <f t="shared" ca="1" si="36"/>
        <v>0</v>
      </c>
      <c r="W179">
        <f t="shared" ca="1" si="37"/>
        <v>0</v>
      </c>
    </row>
    <row r="180" spans="2:23" x14ac:dyDescent="0.25">
      <c r="B180" s="3">
        <f t="shared" si="38"/>
        <v>172</v>
      </c>
      <c r="C180" s="93">
        <f>IF(Tabla!G180="","",Tabla!G180)</f>
        <v>43480</v>
      </c>
      <c r="D180" s="93" t="str">
        <f>IF(Tabla!H180="","",Tabla!H180)</f>
        <v>SERVICIOS PERSONALES</v>
      </c>
      <c r="E180" s="93" t="str">
        <f>IF(Tabla!I180="","",Tabla!I180)</f>
        <v>ALIMENTACION DE EMPLEADOS CTA NUEVA</v>
      </c>
      <c r="F180" s="93" t="str">
        <f>IF(Tabla!J180="","",Tabla!J180)</f>
        <v>TRANSACCIONES DEL DIA 01/15/2019SPYRAL - GESTION ADMINISTRATIVA</v>
      </c>
      <c r="G180" s="108">
        <f>IF(Tabla!K180="","",Tabla!K180)</f>
        <v>8</v>
      </c>
      <c r="H180" s="108">
        <f>IF(Tabla!L180="","",Tabla!L180)</f>
        <v>0</v>
      </c>
      <c r="J180">
        <f t="shared" si="39"/>
        <v>172</v>
      </c>
      <c r="K180" s="93">
        <f t="shared" si="40"/>
        <v>43480</v>
      </c>
      <c r="L180">
        <f t="shared" ca="1" si="28"/>
        <v>0</v>
      </c>
      <c r="M180" s="115">
        <f t="shared" ca="1" si="29"/>
        <v>1.72E-7</v>
      </c>
      <c r="N180">
        <f t="shared" ca="1" si="30"/>
        <v>1.3209999999999999E-6</v>
      </c>
      <c r="O180">
        <f t="shared" ca="1" si="31"/>
        <v>1321</v>
      </c>
      <c r="Q180">
        <f t="shared" ca="1" si="32"/>
        <v>43558</v>
      </c>
      <c r="R180" t="str">
        <f t="shared" ca="1" si="33"/>
        <v>VENTAS CONSUMO</v>
      </c>
      <c r="S180" t="str">
        <f t="shared" ca="1" si="34"/>
        <v>NC GASTO NO DEDUCIBLES</v>
      </c>
      <c r="T180" t="str">
        <f t="shared" ca="1" si="35"/>
        <v>TRANSACCIONES DEL DIA 04/03/2019SPYRAL - GESTION ADMINISTRATIVA</v>
      </c>
      <c r="V180">
        <f t="shared" ca="1" si="36"/>
        <v>0</v>
      </c>
      <c r="W180">
        <f t="shared" ca="1" si="37"/>
        <v>0</v>
      </c>
    </row>
    <row r="181" spans="2:23" x14ac:dyDescent="0.25">
      <c r="B181" s="3">
        <f t="shared" si="38"/>
        <v>173</v>
      </c>
      <c r="C181" s="93">
        <f>IF(Tabla!G181="","",Tabla!G181)</f>
        <v>43480</v>
      </c>
      <c r="D181" s="93" t="str">
        <f>IF(Tabla!H181="","",Tabla!H181)</f>
        <v>HIPOTECAS</v>
      </c>
      <c r="E181" s="93" t="str">
        <f>IF(Tabla!I181="","",Tabla!I181)</f>
        <v>VIATICOS</v>
      </c>
      <c r="F181" s="93" t="str">
        <f>IF(Tabla!J181="","",Tabla!J181)</f>
        <v>TRANSACCIONES DEL DIA 01/15/2019SPYRAL - GESTION ADMINISTRATIVA</v>
      </c>
      <c r="G181" s="108">
        <f>IF(Tabla!K181="","",Tabla!K181)</f>
        <v>24</v>
      </c>
      <c r="H181" s="108">
        <f>IF(Tabla!L181="","",Tabla!L181)</f>
        <v>0</v>
      </c>
      <c r="J181">
        <f t="shared" si="39"/>
        <v>173</v>
      </c>
      <c r="K181" s="93">
        <f t="shared" si="40"/>
        <v>43480</v>
      </c>
      <c r="L181">
        <f t="shared" ca="1" si="28"/>
        <v>0</v>
      </c>
      <c r="M181" s="115">
        <f t="shared" ca="1" si="29"/>
        <v>1.73E-7</v>
      </c>
      <c r="N181">
        <f t="shared" ca="1" si="30"/>
        <v>1.3200000000000001E-6</v>
      </c>
      <c r="O181">
        <f t="shared" ca="1" si="31"/>
        <v>1320</v>
      </c>
      <c r="Q181">
        <f t="shared" ca="1" si="32"/>
        <v>43558</v>
      </c>
      <c r="R181" t="str">
        <f t="shared" ca="1" si="33"/>
        <v>VENTAS CONSUMO</v>
      </c>
      <c r="S181" t="str">
        <f t="shared" ca="1" si="34"/>
        <v>NC ALIMENTACION DE EMPLEADOS NVA</v>
      </c>
      <c r="T181" t="str">
        <f t="shared" ca="1" si="35"/>
        <v>TRANSACCIONES DEL DIA 04/03/2019SPYRAL - GESTION ADMINISTRATIVA</v>
      </c>
      <c r="V181">
        <f t="shared" ca="1" si="36"/>
        <v>0</v>
      </c>
      <c r="W181">
        <f t="shared" ca="1" si="37"/>
        <v>0</v>
      </c>
    </row>
    <row r="182" spans="2:23" x14ac:dyDescent="0.25">
      <c r="B182" s="3">
        <f t="shared" si="38"/>
        <v>174</v>
      </c>
      <c r="C182" s="93">
        <f>IF(Tabla!G182="","",Tabla!G182)</f>
        <v>43480</v>
      </c>
      <c r="D182" s="93" t="str">
        <f>IF(Tabla!H182="","",Tabla!H182)</f>
        <v>FUERZAS DE VENTAS PANAMA</v>
      </c>
      <c r="E182" s="93" t="str">
        <f>IF(Tabla!I182="","",Tabla!I182)</f>
        <v>ALIMENTACION DE EMPLEADOS CTA NUEVA</v>
      </c>
      <c r="F182" s="93" t="str">
        <f>IF(Tabla!J182="","",Tabla!J182)</f>
        <v>TRANSACCIONES DEL DIA 01/15/2019SPYRAL - GESTION ADMINISTRATIVA</v>
      </c>
      <c r="G182" s="108">
        <f>IF(Tabla!K182="","",Tabla!K182)</f>
        <v>20</v>
      </c>
      <c r="H182" s="108">
        <f>IF(Tabla!L182="","",Tabla!L182)</f>
        <v>0</v>
      </c>
      <c r="J182">
        <f t="shared" si="39"/>
        <v>174</v>
      </c>
      <c r="K182" s="93">
        <f t="shared" si="40"/>
        <v>43480</v>
      </c>
      <c r="L182">
        <f t="shared" ca="1" si="28"/>
        <v>0</v>
      </c>
      <c r="M182" s="115">
        <f t="shared" ca="1" si="29"/>
        <v>1.74E-7</v>
      </c>
      <c r="N182">
        <f t="shared" ca="1" si="30"/>
        <v>1.319E-6</v>
      </c>
      <c r="O182">
        <f t="shared" ca="1" si="31"/>
        <v>1319</v>
      </c>
      <c r="Q182">
        <f t="shared" ca="1" si="32"/>
        <v>43557</v>
      </c>
      <c r="R182" t="str">
        <f t="shared" ca="1" si="33"/>
        <v>ADMINISTRACION DE SUCURSALES</v>
      </c>
      <c r="S182" t="str">
        <f t="shared" ca="1" si="34"/>
        <v>VIATICOS 2</v>
      </c>
      <c r="T182" t="str">
        <f t="shared" ca="1" si="35"/>
        <v>TRANSACCIONES DEL DIA 04/02/2019SPYRAL - GESTION ADMINISTRATIVA</v>
      </c>
      <c r="V182">
        <f t="shared" ca="1" si="36"/>
        <v>0</v>
      </c>
      <c r="W182">
        <f t="shared" ca="1" si="37"/>
        <v>0</v>
      </c>
    </row>
    <row r="183" spans="2:23" x14ac:dyDescent="0.25">
      <c r="B183" s="3">
        <f t="shared" si="38"/>
        <v>175</v>
      </c>
      <c r="C183" s="93">
        <f>IF(Tabla!G183="","",Tabla!G183)</f>
        <v>43480</v>
      </c>
      <c r="D183" s="93" t="str">
        <f>IF(Tabla!H183="","",Tabla!H183)</f>
        <v>FUERZAS DE VENTAS PANAMA</v>
      </c>
      <c r="E183" s="93" t="str">
        <f>IF(Tabla!I183="","",Tabla!I183)</f>
        <v>VIATICOS</v>
      </c>
      <c r="F183" s="93" t="str">
        <f>IF(Tabla!J183="","",Tabla!J183)</f>
        <v>TRANSACCIONES DEL DIA 01/15/2019SPYRAL - GESTION ADMINISTRATIVA</v>
      </c>
      <c r="G183" s="108">
        <f>IF(Tabla!K183="","",Tabla!K183)</f>
        <v>20.9</v>
      </c>
      <c r="H183" s="108">
        <f>IF(Tabla!L183="","",Tabla!L183)</f>
        <v>0</v>
      </c>
      <c r="J183">
        <f t="shared" si="39"/>
        <v>175</v>
      </c>
      <c r="K183" s="93">
        <f t="shared" si="40"/>
        <v>43480</v>
      </c>
      <c r="L183">
        <f t="shared" ca="1" si="28"/>
        <v>0</v>
      </c>
      <c r="M183" s="115">
        <f t="shared" ca="1" si="29"/>
        <v>1.7499999999999999E-7</v>
      </c>
      <c r="N183">
        <f t="shared" ca="1" si="30"/>
        <v>1.3179999999999999E-6</v>
      </c>
      <c r="O183">
        <f t="shared" ca="1" si="31"/>
        <v>1318</v>
      </c>
      <c r="Q183">
        <f t="shared" ca="1" si="32"/>
        <v>43557</v>
      </c>
      <c r="R183" t="str">
        <f t="shared" ca="1" si="33"/>
        <v>ADMINISTRACION DE SUCURSALES</v>
      </c>
      <c r="S183" t="str">
        <f t="shared" ca="1" si="34"/>
        <v>GASTOS NO DEDUCIBLES</v>
      </c>
      <c r="T183" t="str">
        <f t="shared" ca="1" si="35"/>
        <v>TRANSACCIONES DEL DIA 04/02/2019SPYRAL - GESTION ADMINISTRATIVA</v>
      </c>
      <c r="V183">
        <f t="shared" ca="1" si="36"/>
        <v>0</v>
      </c>
      <c r="W183">
        <f t="shared" ca="1" si="37"/>
        <v>0</v>
      </c>
    </row>
    <row r="184" spans="2:23" x14ac:dyDescent="0.25">
      <c r="B184" s="3">
        <f t="shared" si="38"/>
        <v>176</v>
      </c>
      <c r="C184" s="93">
        <f>IF(Tabla!G184="","",Tabla!G184)</f>
        <v>43480</v>
      </c>
      <c r="D184" s="93" t="str">
        <f>IF(Tabla!H184="","",Tabla!H184)</f>
        <v>CAJA</v>
      </c>
      <c r="E184" s="93" t="str">
        <f>IF(Tabla!I184="","",Tabla!I184)</f>
        <v>ALIMENTACION DE EMPLEADOS CTA NUEVA</v>
      </c>
      <c r="F184" s="93" t="str">
        <f>IF(Tabla!J184="","",Tabla!J184)</f>
        <v>TRANSACCIONES DEL DIA 01/15/2019SPYRAL - GESTION ADMINISTRATIVA</v>
      </c>
      <c r="G184" s="108">
        <f>IF(Tabla!K184="","",Tabla!K184)</f>
        <v>32</v>
      </c>
      <c r="H184" s="108">
        <f>IF(Tabla!L184="","",Tabla!L184)</f>
        <v>0</v>
      </c>
      <c r="J184">
        <f t="shared" si="39"/>
        <v>176</v>
      </c>
      <c r="K184" s="93">
        <f t="shared" si="40"/>
        <v>43480</v>
      </c>
      <c r="L184">
        <f t="shared" ca="1" si="28"/>
        <v>0</v>
      </c>
      <c r="M184" s="115">
        <f t="shared" ca="1" si="29"/>
        <v>1.7599999999999999E-7</v>
      </c>
      <c r="N184">
        <f t="shared" ca="1" si="30"/>
        <v>1.3170000000000001E-6</v>
      </c>
      <c r="O184">
        <f t="shared" ca="1" si="31"/>
        <v>1317</v>
      </c>
      <c r="Q184">
        <f t="shared" ca="1" si="32"/>
        <v>43557</v>
      </c>
      <c r="R184" t="str">
        <f t="shared" ca="1" si="33"/>
        <v>BANCA COMERCIAL CENTRO</v>
      </c>
      <c r="S184" t="str">
        <f t="shared" ca="1" si="34"/>
        <v>VIATICOS 2</v>
      </c>
      <c r="T184" t="str">
        <f t="shared" ca="1" si="35"/>
        <v>TRANSACCIONES DEL DIA 04/02/2019SPYRAL - GESTION ADMINISTRATIVA</v>
      </c>
      <c r="V184">
        <f t="shared" ca="1" si="36"/>
        <v>0</v>
      </c>
      <c r="W184">
        <f t="shared" ca="1" si="37"/>
        <v>0</v>
      </c>
    </row>
    <row r="185" spans="2:23" x14ac:dyDescent="0.25">
      <c r="B185" s="3">
        <f t="shared" si="38"/>
        <v>177</v>
      </c>
      <c r="C185" s="93">
        <f>IF(Tabla!G185="","",Tabla!G185)</f>
        <v>43480</v>
      </c>
      <c r="D185" s="93" t="str">
        <f>IF(Tabla!H185="","",Tabla!H185)</f>
        <v>CAJA</v>
      </c>
      <c r="E185" s="93" t="str">
        <f>IF(Tabla!I185="","",Tabla!I185)</f>
        <v>ALIMENTACION DE EMPLEADOS CTA NUEVA</v>
      </c>
      <c r="F185" s="93" t="str">
        <f>IF(Tabla!J185="","",Tabla!J185)</f>
        <v>TRANSACCIONES DEL DIA 01/15/2019SPYRAL - GESTION ADMINISTRATIVA</v>
      </c>
      <c r="G185" s="108">
        <f>IF(Tabla!K185="","",Tabla!K185)</f>
        <v>24</v>
      </c>
      <c r="H185" s="108">
        <f>IF(Tabla!L185="","",Tabla!L185)</f>
        <v>0</v>
      </c>
      <c r="J185">
        <f t="shared" si="39"/>
        <v>177</v>
      </c>
      <c r="K185" s="93">
        <f t="shared" si="40"/>
        <v>43480</v>
      </c>
      <c r="L185">
        <f t="shared" ca="1" si="28"/>
        <v>0</v>
      </c>
      <c r="M185" s="115">
        <f t="shared" ca="1" si="29"/>
        <v>1.7700000000000001E-7</v>
      </c>
      <c r="N185">
        <f t="shared" ca="1" si="30"/>
        <v>1.316E-6</v>
      </c>
      <c r="O185">
        <f t="shared" ca="1" si="31"/>
        <v>1316</v>
      </c>
      <c r="Q185">
        <f t="shared" ca="1" si="32"/>
        <v>43557</v>
      </c>
      <c r="R185" t="str">
        <f t="shared" ca="1" si="33"/>
        <v>BANCA COMERCIAL INTERIOR</v>
      </c>
      <c r="S185" t="str">
        <f t="shared" ca="1" si="34"/>
        <v>VIATICOS 2</v>
      </c>
      <c r="T185" t="str">
        <f t="shared" ca="1" si="35"/>
        <v>TRANSACCIONES DEL DIA 04/02/2019SPYRAL - GESTION ADMINISTRATIVA</v>
      </c>
      <c r="V185">
        <f t="shared" ca="1" si="36"/>
        <v>0</v>
      </c>
      <c r="W185">
        <f t="shared" ca="1" si="37"/>
        <v>0</v>
      </c>
    </row>
    <row r="186" spans="2:23" x14ac:dyDescent="0.25">
      <c r="B186" s="3">
        <f t="shared" si="38"/>
        <v>178</v>
      </c>
      <c r="C186" s="93">
        <f>IF(Tabla!G186="","",Tabla!G186)</f>
        <v>43480</v>
      </c>
      <c r="D186" s="93" t="str">
        <f>IF(Tabla!H186="","",Tabla!H186)</f>
        <v>CAJA</v>
      </c>
      <c r="E186" s="93" t="str">
        <f>IF(Tabla!I186="","",Tabla!I186)</f>
        <v>ALIMENTACION DE EMPLEADOS CTA NUEVA</v>
      </c>
      <c r="F186" s="93" t="str">
        <f>IF(Tabla!J186="","",Tabla!J186)</f>
        <v>TRANSACCIONES DEL DIA 01/15/2019SPYRAL - GESTION ADMINISTRATIVA</v>
      </c>
      <c r="G186" s="108">
        <f>IF(Tabla!K186="","",Tabla!K186)</f>
        <v>16</v>
      </c>
      <c r="H186" s="108">
        <f>IF(Tabla!L186="","",Tabla!L186)</f>
        <v>0</v>
      </c>
      <c r="J186">
        <f t="shared" si="39"/>
        <v>178</v>
      </c>
      <c r="K186" s="93">
        <f t="shared" si="40"/>
        <v>43480</v>
      </c>
      <c r="L186">
        <f t="shared" ca="1" si="28"/>
        <v>0</v>
      </c>
      <c r="M186" s="115">
        <f t="shared" ca="1" si="29"/>
        <v>1.7800000000000001E-7</v>
      </c>
      <c r="N186">
        <f t="shared" ca="1" si="30"/>
        <v>1.3149999999999999E-6</v>
      </c>
      <c r="O186">
        <f t="shared" ca="1" si="31"/>
        <v>1315</v>
      </c>
      <c r="Q186">
        <f t="shared" ca="1" si="32"/>
        <v>43557</v>
      </c>
      <c r="R186" t="str">
        <f t="shared" ca="1" si="33"/>
        <v>BANCA COMERCIAL PERIFERIA</v>
      </c>
      <c r="S186" t="str">
        <f t="shared" ca="1" si="34"/>
        <v>VIATICOS 2</v>
      </c>
      <c r="T186" t="str">
        <f t="shared" ca="1" si="35"/>
        <v>TRANSACCIONES DEL DIA 04/02/2019SPYRAL - GESTION ADMINISTRATIVA</v>
      </c>
      <c r="V186">
        <f t="shared" ca="1" si="36"/>
        <v>0</v>
      </c>
      <c r="W186">
        <f t="shared" ca="1" si="37"/>
        <v>0</v>
      </c>
    </row>
    <row r="187" spans="2:23" x14ac:dyDescent="0.25">
      <c r="B187" s="3">
        <f t="shared" si="38"/>
        <v>179</v>
      </c>
      <c r="C187" s="93">
        <f>IF(Tabla!G187="","",Tabla!G187)</f>
        <v>43480</v>
      </c>
      <c r="D187" s="93" t="str">
        <f>IF(Tabla!H187="","",Tabla!H187)</f>
        <v>CAJA</v>
      </c>
      <c r="E187" s="93" t="str">
        <f>IF(Tabla!I187="","",Tabla!I187)</f>
        <v>ALIMENTACION DE EMPLEADOS CTA NUEVA</v>
      </c>
      <c r="F187" s="93" t="str">
        <f>IF(Tabla!J187="","",Tabla!J187)</f>
        <v>TRANSACCIONES DEL DIA 01/15/2019SPYRAL - GESTION ADMINISTRATIVA</v>
      </c>
      <c r="G187" s="108">
        <f>IF(Tabla!K187="","",Tabla!K187)</f>
        <v>8</v>
      </c>
      <c r="H187" s="108">
        <f>IF(Tabla!L187="","",Tabla!L187)</f>
        <v>0</v>
      </c>
      <c r="J187">
        <f t="shared" si="39"/>
        <v>179</v>
      </c>
      <c r="K187" s="93">
        <f t="shared" si="40"/>
        <v>43480</v>
      </c>
      <c r="L187">
        <f t="shared" ca="1" si="28"/>
        <v>0</v>
      </c>
      <c r="M187" s="115">
        <f t="shared" ca="1" si="29"/>
        <v>1.79E-7</v>
      </c>
      <c r="N187">
        <f t="shared" ca="1" si="30"/>
        <v>1.314E-6</v>
      </c>
      <c r="O187">
        <f t="shared" ca="1" si="31"/>
        <v>1314</v>
      </c>
      <c r="Q187">
        <f t="shared" ca="1" si="32"/>
        <v>43557</v>
      </c>
      <c r="R187" t="str">
        <f t="shared" ca="1" si="33"/>
        <v>CAJA</v>
      </c>
      <c r="S187" t="str">
        <f t="shared" ca="1" si="34"/>
        <v>ALIMENTACION DE EMPLEADOS CTA NUEVA</v>
      </c>
      <c r="T187" t="str">
        <f t="shared" ca="1" si="35"/>
        <v>TRANSACCIONES DEL DIA 04/02/2019SPYRAL - GESTION ADMINISTRATIVA</v>
      </c>
      <c r="V187">
        <f t="shared" ca="1" si="36"/>
        <v>0</v>
      </c>
      <c r="W187">
        <f t="shared" ca="1" si="37"/>
        <v>0</v>
      </c>
    </row>
    <row r="188" spans="2:23" x14ac:dyDescent="0.25">
      <c r="B188" s="3">
        <f t="shared" si="38"/>
        <v>180</v>
      </c>
      <c r="C188" s="93">
        <f>IF(Tabla!G188="","",Tabla!G188)</f>
        <v>43480</v>
      </c>
      <c r="D188" s="93" t="str">
        <f>IF(Tabla!H188="","",Tabla!H188)</f>
        <v>CAJA</v>
      </c>
      <c r="E188" s="93" t="str">
        <f>IF(Tabla!I188="","",Tabla!I188)</f>
        <v>VIATICOS</v>
      </c>
      <c r="F188" s="93" t="str">
        <f>IF(Tabla!J188="","",Tabla!J188)</f>
        <v>TRANSACCIONES DEL DIA 01/15/2019SPYRAL - GESTION ADMINISTRATIVA</v>
      </c>
      <c r="G188" s="108">
        <f>IF(Tabla!K188="","",Tabla!K188)</f>
        <v>98</v>
      </c>
      <c r="H188" s="108">
        <f>IF(Tabla!L188="","",Tabla!L188)</f>
        <v>0</v>
      </c>
      <c r="J188">
        <f t="shared" si="39"/>
        <v>180</v>
      </c>
      <c r="K188" s="93">
        <f t="shared" si="40"/>
        <v>43480</v>
      </c>
      <c r="L188">
        <f t="shared" ca="1" si="28"/>
        <v>0</v>
      </c>
      <c r="M188" s="115">
        <f t="shared" ca="1" si="29"/>
        <v>1.8E-7</v>
      </c>
      <c r="N188">
        <f t="shared" ca="1" si="30"/>
        <v>1.313E-6</v>
      </c>
      <c r="O188">
        <f t="shared" ca="1" si="31"/>
        <v>1313</v>
      </c>
      <c r="Q188">
        <f t="shared" ca="1" si="32"/>
        <v>43557</v>
      </c>
      <c r="R188" t="str">
        <f t="shared" ca="1" si="33"/>
        <v>CAJA</v>
      </c>
      <c r="S188" t="str">
        <f t="shared" ca="1" si="34"/>
        <v>ALIMENTACION DE EMPLEADOS CTA NUEVA</v>
      </c>
      <c r="T188" t="str">
        <f t="shared" ca="1" si="35"/>
        <v>TRANSACCIONES DEL DIA 04/02/2019SPYRAL - GESTION ADMINISTRATIVA</v>
      </c>
      <c r="V188">
        <f t="shared" ca="1" si="36"/>
        <v>0</v>
      </c>
      <c r="W188">
        <f t="shared" ca="1" si="37"/>
        <v>0</v>
      </c>
    </row>
    <row r="189" spans="2:23" x14ac:dyDescent="0.25">
      <c r="B189" s="3">
        <f t="shared" si="38"/>
        <v>181</v>
      </c>
      <c r="C189" s="93">
        <f>IF(Tabla!G189="","",Tabla!G189)</f>
        <v>43480</v>
      </c>
      <c r="D189" s="93" t="str">
        <f>IF(Tabla!H189="","",Tabla!H189)</f>
        <v>CAJA</v>
      </c>
      <c r="E189" s="93" t="str">
        <f>IF(Tabla!I189="","",Tabla!I189)</f>
        <v>VIATICOS</v>
      </c>
      <c r="F189" s="93" t="str">
        <f>IF(Tabla!J189="","",Tabla!J189)</f>
        <v>TRANSACCIONES DEL DIA 01/15/2019SPYRAL - GESTION ADMINISTRATIVA</v>
      </c>
      <c r="G189" s="108">
        <f>IF(Tabla!K189="","",Tabla!K189)</f>
        <v>88</v>
      </c>
      <c r="H189" s="108">
        <f>IF(Tabla!L189="","",Tabla!L189)</f>
        <v>0</v>
      </c>
      <c r="J189">
        <f t="shared" si="39"/>
        <v>181</v>
      </c>
      <c r="K189" s="93">
        <f t="shared" si="40"/>
        <v>43480</v>
      </c>
      <c r="L189">
        <f t="shared" ca="1" si="28"/>
        <v>0</v>
      </c>
      <c r="M189" s="115">
        <f t="shared" ca="1" si="29"/>
        <v>1.8099999999999999E-7</v>
      </c>
      <c r="N189">
        <f t="shared" ca="1" si="30"/>
        <v>1.3120000000000001E-6</v>
      </c>
      <c r="O189">
        <f t="shared" ca="1" si="31"/>
        <v>1312</v>
      </c>
      <c r="Q189">
        <f t="shared" ca="1" si="32"/>
        <v>43557</v>
      </c>
      <c r="R189" t="str">
        <f t="shared" ca="1" si="33"/>
        <v>CAJA</v>
      </c>
      <c r="S189" t="str">
        <f t="shared" ca="1" si="34"/>
        <v>ALIMENTACION DE EMPLEADOS CTA NUEVA</v>
      </c>
      <c r="T189" t="str">
        <f t="shared" ca="1" si="35"/>
        <v>TRANSACCIONES DEL DIA 04/02/2019SPYRAL - GESTION ADMINISTRATIVA</v>
      </c>
      <c r="V189">
        <f t="shared" ca="1" si="36"/>
        <v>0</v>
      </c>
      <c r="W189">
        <f t="shared" ca="1" si="37"/>
        <v>0</v>
      </c>
    </row>
    <row r="190" spans="2:23" x14ac:dyDescent="0.25">
      <c r="B190" s="3">
        <f t="shared" si="38"/>
        <v>182</v>
      </c>
      <c r="C190" s="93">
        <f>IF(Tabla!G190="","",Tabla!G190)</f>
        <v>43480</v>
      </c>
      <c r="D190" s="93" t="str">
        <f>IF(Tabla!H190="","",Tabla!H190)</f>
        <v>BANCA COMERCIAL PERIFERIA</v>
      </c>
      <c r="E190" s="93" t="str">
        <f>IF(Tabla!I190="","",Tabla!I190)</f>
        <v>VIATICOS</v>
      </c>
      <c r="F190" s="93" t="str">
        <f>IF(Tabla!J190="","",Tabla!J190)</f>
        <v>TRANSACCIONES DEL DIA 01/15/2019SPYRAL - GESTION ADMINISTRATIVA</v>
      </c>
      <c r="G190" s="108">
        <f>IF(Tabla!K190="","",Tabla!K190)</f>
        <v>181.33</v>
      </c>
      <c r="H190" s="108">
        <f>IF(Tabla!L190="","",Tabla!L190)</f>
        <v>0</v>
      </c>
      <c r="J190">
        <f t="shared" si="39"/>
        <v>182</v>
      </c>
      <c r="K190" s="93">
        <f t="shared" si="40"/>
        <v>43480</v>
      </c>
      <c r="L190">
        <f t="shared" ca="1" si="28"/>
        <v>0</v>
      </c>
      <c r="M190" s="115">
        <f t="shared" ca="1" si="29"/>
        <v>1.8199999999999999E-7</v>
      </c>
      <c r="N190">
        <f t="shared" ca="1" si="30"/>
        <v>1.311E-6</v>
      </c>
      <c r="O190">
        <f t="shared" ca="1" si="31"/>
        <v>1311</v>
      </c>
      <c r="Q190">
        <f t="shared" ca="1" si="32"/>
        <v>43557</v>
      </c>
      <c r="R190" t="str">
        <f t="shared" ca="1" si="33"/>
        <v>CAJA</v>
      </c>
      <c r="S190" t="str">
        <f t="shared" ca="1" si="34"/>
        <v>ALIMENTACION DE EMPLEADOS CTA NUEVA</v>
      </c>
      <c r="T190" t="str">
        <f t="shared" ca="1" si="35"/>
        <v>TRANSACCIONES DEL DIA 04/02/2019SPYRAL - GESTION ADMINISTRATIVA</v>
      </c>
      <c r="V190">
        <f t="shared" ca="1" si="36"/>
        <v>0</v>
      </c>
      <c r="W190">
        <f t="shared" ca="1" si="37"/>
        <v>0</v>
      </c>
    </row>
    <row r="191" spans="2:23" x14ac:dyDescent="0.25">
      <c r="B191" s="3">
        <f t="shared" si="38"/>
        <v>183</v>
      </c>
      <c r="C191" s="93">
        <f>IF(Tabla!G191="","",Tabla!G191)</f>
        <v>43480</v>
      </c>
      <c r="D191" s="93" t="str">
        <f>IF(Tabla!H191="","",Tabla!H191)</f>
        <v>ADMINISTRACION DE SUCURSALES</v>
      </c>
      <c r="E191" s="93" t="str">
        <f>IF(Tabla!I191="","",Tabla!I191)</f>
        <v>VIATICOS</v>
      </c>
      <c r="F191" s="93" t="str">
        <f>IF(Tabla!J191="","",Tabla!J191)</f>
        <v>TRANSACCIONES DEL DIA 01/15/2019SPYRAL - GESTION ADMINISTRATIVA</v>
      </c>
      <c r="G191" s="108">
        <f>IF(Tabla!K191="","",Tabla!K191)</f>
        <v>52</v>
      </c>
      <c r="H191" s="108">
        <f>IF(Tabla!L191="","",Tabla!L191)</f>
        <v>0</v>
      </c>
      <c r="J191">
        <f t="shared" si="39"/>
        <v>183</v>
      </c>
      <c r="K191" s="93">
        <f t="shared" si="40"/>
        <v>43480</v>
      </c>
      <c r="L191">
        <f t="shared" ca="1" si="28"/>
        <v>0</v>
      </c>
      <c r="M191" s="115">
        <f t="shared" ca="1" si="29"/>
        <v>1.8300000000000001E-7</v>
      </c>
      <c r="N191">
        <f t="shared" ca="1" si="30"/>
        <v>1.31E-6</v>
      </c>
      <c r="O191">
        <f t="shared" ca="1" si="31"/>
        <v>1310</v>
      </c>
      <c r="Q191">
        <f t="shared" ca="1" si="32"/>
        <v>43557</v>
      </c>
      <c r="R191" t="str">
        <f t="shared" ca="1" si="33"/>
        <v>CANALES DE DISTRIBUCION</v>
      </c>
      <c r="S191" t="str">
        <f t="shared" ca="1" si="34"/>
        <v>VIATICOS 2</v>
      </c>
      <c r="T191" t="str">
        <f t="shared" ca="1" si="35"/>
        <v>TRANSACCIONES DEL DIA 04/02/2019SPYRAL - GESTION ADMINISTRATIVA</v>
      </c>
      <c r="V191">
        <f t="shared" ca="1" si="36"/>
        <v>0</v>
      </c>
      <c r="W191">
        <f t="shared" ca="1" si="37"/>
        <v>0</v>
      </c>
    </row>
    <row r="192" spans="2:23" x14ac:dyDescent="0.25">
      <c r="B192" s="3">
        <f t="shared" si="38"/>
        <v>184</v>
      </c>
      <c r="C192" s="93">
        <f>IF(Tabla!G192="","",Tabla!G192)</f>
        <v>43481</v>
      </c>
      <c r="D192" s="93" t="str">
        <f>IF(Tabla!H192="","",Tabla!H192)</f>
        <v>SERVICIOS PERSONALES</v>
      </c>
      <c r="E192" s="93" t="str">
        <f>IF(Tabla!I192="","",Tabla!I192)</f>
        <v>ALIMENTACION DE EMPLEADOS CTA NUEVA</v>
      </c>
      <c r="F192" s="93" t="str">
        <f>IF(Tabla!J192="","",Tabla!J192)</f>
        <v>TRANSACCIONES DEL DIA 01/16/2019SPYRAL - GESTION ADMINISTRATIVA</v>
      </c>
      <c r="G192" s="108">
        <f>IF(Tabla!K192="","",Tabla!K192)</f>
        <v>8</v>
      </c>
      <c r="H192" s="108">
        <f>IF(Tabla!L192="","",Tabla!L192)</f>
        <v>0</v>
      </c>
      <c r="J192">
        <f t="shared" si="39"/>
        <v>184</v>
      </c>
      <c r="K192" s="93">
        <f t="shared" si="40"/>
        <v>43481</v>
      </c>
      <c r="L192">
        <f t="shared" ca="1" si="28"/>
        <v>0</v>
      </c>
      <c r="M192" s="115">
        <f t="shared" ca="1" si="29"/>
        <v>1.8400000000000001E-7</v>
      </c>
      <c r="N192">
        <f t="shared" ca="1" si="30"/>
        <v>1.3090000000000001E-6</v>
      </c>
      <c r="O192">
        <f t="shared" ca="1" si="31"/>
        <v>1309</v>
      </c>
      <c r="Q192">
        <f t="shared" ca="1" si="32"/>
        <v>43557</v>
      </c>
      <c r="R192" t="str">
        <f t="shared" ca="1" si="33"/>
        <v>DESARROLLO DE PRODUCTOS</v>
      </c>
      <c r="S192" t="str">
        <f t="shared" ca="1" si="34"/>
        <v>GASTOS NO DEDUCIBLES</v>
      </c>
      <c r="T192" t="str">
        <f t="shared" ca="1" si="35"/>
        <v>TRANSACCIONES DEL DIA 04/02/2019SPYRAL - GESTION ADMINISTRATIVA</v>
      </c>
      <c r="V192">
        <f t="shared" ca="1" si="36"/>
        <v>0</v>
      </c>
      <c r="W192">
        <f t="shared" ca="1" si="37"/>
        <v>0</v>
      </c>
    </row>
    <row r="193" spans="2:23" x14ac:dyDescent="0.25">
      <c r="B193" s="3">
        <f t="shared" si="38"/>
        <v>185</v>
      </c>
      <c r="C193" s="93">
        <f>IF(Tabla!G193="","",Tabla!G193)</f>
        <v>43481</v>
      </c>
      <c r="D193" s="93" t="str">
        <f>IF(Tabla!H193="","",Tabla!H193)</f>
        <v>GESTION HIPOTECARIA</v>
      </c>
      <c r="E193" s="93" t="str">
        <f>IF(Tabla!I193="","",Tabla!I193)</f>
        <v>ALIMENTACION DE EMPLEADOS CTA NUEVA</v>
      </c>
      <c r="F193" s="93" t="str">
        <f>IF(Tabla!J193="","",Tabla!J193)</f>
        <v>TRANSACCIONES DEL DIA 01/16/2019SPYRAL - GESTION ADMINISTRATIVA</v>
      </c>
      <c r="G193" s="108">
        <f>IF(Tabla!K193="","",Tabla!K193)</f>
        <v>16</v>
      </c>
      <c r="H193" s="108">
        <f>IF(Tabla!L193="","",Tabla!L193)</f>
        <v>0</v>
      </c>
      <c r="J193">
        <f t="shared" si="39"/>
        <v>185</v>
      </c>
      <c r="K193" s="93">
        <f t="shared" si="40"/>
        <v>43481</v>
      </c>
      <c r="L193">
        <f t="shared" ca="1" si="28"/>
        <v>0</v>
      </c>
      <c r="M193" s="115">
        <f t="shared" ca="1" si="29"/>
        <v>1.85E-7</v>
      </c>
      <c r="N193">
        <f t="shared" ca="1" si="30"/>
        <v>1.308E-6</v>
      </c>
      <c r="O193">
        <f t="shared" ca="1" si="31"/>
        <v>1308</v>
      </c>
      <c r="Q193">
        <f t="shared" ca="1" si="32"/>
        <v>43557</v>
      </c>
      <c r="R193" t="str">
        <f t="shared" ca="1" si="33"/>
        <v>FUERZA DE VENTAS AUTOS</v>
      </c>
      <c r="S193" t="str">
        <f t="shared" ca="1" si="34"/>
        <v>VIATICOS 2</v>
      </c>
      <c r="T193" t="str">
        <f t="shared" ca="1" si="35"/>
        <v>TRANSACCIONES DEL DIA 04/02/2019SPYRAL - GESTION ADMINISTRATIVA</v>
      </c>
      <c r="V193">
        <f t="shared" ca="1" si="36"/>
        <v>0</v>
      </c>
      <c r="W193">
        <f t="shared" ca="1" si="37"/>
        <v>0</v>
      </c>
    </row>
    <row r="194" spans="2:23" x14ac:dyDescent="0.25">
      <c r="B194" s="3">
        <f t="shared" si="38"/>
        <v>186</v>
      </c>
      <c r="C194" s="93">
        <f>IF(Tabla!G194="","",Tabla!G194)</f>
        <v>43481</v>
      </c>
      <c r="D194" s="93" t="str">
        <f>IF(Tabla!H194="","",Tabla!H194)</f>
        <v>CAJA</v>
      </c>
      <c r="E194" s="93" t="str">
        <f>IF(Tabla!I194="","",Tabla!I194)</f>
        <v>ALIMENTACION DE EMPLEADOS CTA NUEVA</v>
      </c>
      <c r="F194" s="93" t="str">
        <f>IF(Tabla!J194="","",Tabla!J194)</f>
        <v>TRANSACCIONES DEL DIA 01/16/2019SPYRAL - GESTION ADMINISTRATIVA</v>
      </c>
      <c r="G194" s="108">
        <f>IF(Tabla!K194="","",Tabla!K194)</f>
        <v>64</v>
      </c>
      <c r="H194" s="108">
        <f>IF(Tabla!L194="","",Tabla!L194)</f>
        <v>0</v>
      </c>
      <c r="J194">
        <f t="shared" si="39"/>
        <v>186</v>
      </c>
      <c r="K194" s="93">
        <f t="shared" si="40"/>
        <v>43481</v>
      </c>
      <c r="L194">
        <f t="shared" ca="1" si="28"/>
        <v>0</v>
      </c>
      <c r="M194" s="115">
        <f t="shared" ca="1" si="29"/>
        <v>1.86E-7</v>
      </c>
      <c r="N194">
        <f t="shared" ca="1" si="30"/>
        <v>1.3069999999999999E-6</v>
      </c>
      <c r="O194">
        <f t="shared" ca="1" si="31"/>
        <v>1307</v>
      </c>
      <c r="Q194">
        <f t="shared" ca="1" si="32"/>
        <v>43557</v>
      </c>
      <c r="R194" t="str">
        <f t="shared" ca="1" si="33"/>
        <v>FUERZAS DE VENTAS PANAMA</v>
      </c>
      <c r="S194" t="str">
        <f t="shared" ca="1" si="34"/>
        <v>VIATICOS 2</v>
      </c>
      <c r="T194" t="str">
        <f t="shared" ca="1" si="35"/>
        <v>TRANSACCIONES DEL DIA 04/02/2019SPYRAL - GESTION ADMINISTRATIVA</v>
      </c>
      <c r="V194">
        <f t="shared" ca="1" si="36"/>
        <v>0</v>
      </c>
      <c r="W194">
        <f t="shared" ca="1" si="37"/>
        <v>0</v>
      </c>
    </row>
    <row r="195" spans="2:23" x14ac:dyDescent="0.25">
      <c r="B195" s="3">
        <f t="shared" si="38"/>
        <v>187</v>
      </c>
      <c r="C195" s="93">
        <f>IF(Tabla!G195="","",Tabla!G195)</f>
        <v>43481</v>
      </c>
      <c r="D195" s="93" t="str">
        <f>IF(Tabla!H195="","",Tabla!H195)</f>
        <v>CAJA</v>
      </c>
      <c r="E195" s="93" t="str">
        <f>IF(Tabla!I195="","",Tabla!I195)</f>
        <v>ALIMENTACION DE EMPLEADOS CTA NUEVA</v>
      </c>
      <c r="F195" s="93" t="str">
        <f>IF(Tabla!J195="","",Tabla!J195)</f>
        <v>TRANSACCIONES DEL DIA 01/16/2019SPYRAL - GESTION ADMINISTRATIVA</v>
      </c>
      <c r="G195" s="108">
        <f>IF(Tabla!K195="","",Tabla!K195)</f>
        <v>56</v>
      </c>
      <c r="H195" s="108">
        <f>IF(Tabla!L195="","",Tabla!L195)</f>
        <v>0</v>
      </c>
      <c r="J195">
        <f t="shared" si="39"/>
        <v>187</v>
      </c>
      <c r="K195" s="93">
        <f t="shared" si="40"/>
        <v>43481</v>
      </c>
      <c r="L195">
        <f t="shared" ca="1" si="28"/>
        <v>0</v>
      </c>
      <c r="M195" s="115">
        <f t="shared" ca="1" si="29"/>
        <v>1.8699999999999999E-7</v>
      </c>
      <c r="N195">
        <f t="shared" ca="1" si="30"/>
        <v>1.3060000000000001E-6</v>
      </c>
      <c r="O195">
        <f t="shared" ca="1" si="31"/>
        <v>1306</v>
      </c>
      <c r="Q195">
        <f t="shared" ca="1" si="32"/>
        <v>43557</v>
      </c>
      <c r="R195" t="str">
        <f t="shared" ca="1" si="33"/>
        <v>SERVICIOS AL CLIENTE</v>
      </c>
      <c r="S195" t="str">
        <f t="shared" ca="1" si="34"/>
        <v>VIATICOS 2</v>
      </c>
      <c r="T195" t="str">
        <f t="shared" ca="1" si="35"/>
        <v>TRANSACCIONES DEL DIA 04/02/2019SPYRAL - GESTION ADMINISTRATIVA</v>
      </c>
      <c r="V195">
        <f t="shared" ca="1" si="36"/>
        <v>0</v>
      </c>
      <c r="W195">
        <f t="shared" ca="1" si="37"/>
        <v>0</v>
      </c>
    </row>
    <row r="196" spans="2:23" x14ac:dyDescent="0.25">
      <c r="B196" s="3">
        <f t="shared" si="38"/>
        <v>188</v>
      </c>
      <c r="C196" s="93">
        <f>IF(Tabla!G196="","",Tabla!G196)</f>
        <v>43481</v>
      </c>
      <c r="D196" s="93" t="str">
        <f>IF(Tabla!H196="","",Tabla!H196)</f>
        <v>CAJA</v>
      </c>
      <c r="E196" s="93" t="str">
        <f>IF(Tabla!I196="","",Tabla!I196)</f>
        <v>ALIMENTACION DE EMPLEADOS CTA NUEVA</v>
      </c>
      <c r="F196" s="93" t="str">
        <f>IF(Tabla!J196="","",Tabla!J196)</f>
        <v>TRANSACCIONES DEL DIA 01/16/2019SPYRAL - GESTION ADMINISTRATIVA</v>
      </c>
      <c r="G196" s="108">
        <f>IF(Tabla!K196="","",Tabla!K196)</f>
        <v>16</v>
      </c>
      <c r="H196" s="108">
        <f>IF(Tabla!L196="","",Tabla!L196)</f>
        <v>0</v>
      </c>
      <c r="J196">
        <f t="shared" si="39"/>
        <v>188</v>
      </c>
      <c r="K196" s="93">
        <f t="shared" si="40"/>
        <v>43481</v>
      </c>
      <c r="L196">
        <f t="shared" ca="1" si="28"/>
        <v>0</v>
      </c>
      <c r="M196" s="115">
        <f t="shared" ca="1" si="29"/>
        <v>1.8799999999999999E-7</v>
      </c>
      <c r="N196">
        <f t="shared" ca="1" si="30"/>
        <v>1.305E-6</v>
      </c>
      <c r="O196">
        <f t="shared" ca="1" si="31"/>
        <v>1305</v>
      </c>
      <c r="Q196">
        <f t="shared" ca="1" si="32"/>
        <v>43557</v>
      </c>
      <c r="R196" t="str">
        <f t="shared" ca="1" si="33"/>
        <v>SERVICIOS PERSONALES</v>
      </c>
      <c r="S196" t="str">
        <f t="shared" ca="1" si="34"/>
        <v>ALIMENTACION DE EMPLEADOS CTA NUEVA</v>
      </c>
      <c r="T196" t="str">
        <f t="shared" ca="1" si="35"/>
        <v>TRANSACCIONES DEL DIA 04/02/2019SPYRAL - GESTION ADMINISTRATIVA</v>
      </c>
      <c r="V196">
        <f t="shared" ca="1" si="36"/>
        <v>0</v>
      </c>
      <c r="W196">
        <f t="shared" ca="1" si="37"/>
        <v>0</v>
      </c>
    </row>
    <row r="197" spans="2:23" x14ac:dyDescent="0.25">
      <c r="B197" s="3">
        <f t="shared" si="38"/>
        <v>189</v>
      </c>
      <c r="C197" s="93">
        <f>IF(Tabla!G197="","",Tabla!G197)</f>
        <v>43481</v>
      </c>
      <c r="D197" s="93" t="str">
        <f>IF(Tabla!H197="","",Tabla!H197)</f>
        <v>CAJA</v>
      </c>
      <c r="E197" s="93" t="str">
        <f>IF(Tabla!I197="","",Tabla!I197)</f>
        <v>ALIMENTACION DE EMPLEADOS CTA NUEVA</v>
      </c>
      <c r="F197" s="93" t="str">
        <f>IF(Tabla!J197="","",Tabla!J197)</f>
        <v>TRANSACCIONES DEL DIA 01/16/2019SPYRAL - GESTION ADMINISTRATIVA</v>
      </c>
      <c r="G197" s="108">
        <f>IF(Tabla!K197="","",Tabla!K197)</f>
        <v>8</v>
      </c>
      <c r="H197" s="108">
        <f>IF(Tabla!L197="","",Tabla!L197)</f>
        <v>0</v>
      </c>
      <c r="J197">
        <f t="shared" si="39"/>
        <v>189</v>
      </c>
      <c r="K197" s="93">
        <f t="shared" si="40"/>
        <v>43481</v>
      </c>
      <c r="L197">
        <f t="shared" ca="1" si="28"/>
        <v>0</v>
      </c>
      <c r="M197" s="115">
        <f t="shared" ca="1" si="29"/>
        <v>1.8900000000000001E-7</v>
      </c>
      <c r="N197">
        <f t="shared" ca="1" si="30"/>
        <v>1.3039999999999999E-6</v>
      </c>
      <c r="O197">
        <f t="shared" ca="1" si="31"/>
        <v>1304</v>
      </c>
      <c r="Q197">
        <f t="shared" ca="1" si="32"/>
        <v>43557</v>
      </c>
      <c r="R197" t="str">
        <f t="shared" ca="1" si="33"/>
        <v>SERVICIOS PERSONALES</v>
      </c>
      <c r="S197" t="str">
        <f t="shared" ca="1" si="34"/>
        <v>ALIMENTACION DE EMPLEADOS CTA NUEVA</v>
      </c>
      <c r="T197" t="str">
        <f t="shared" ca="1" si="35"/>
        <v>TRANSACCIONES DEL DIA 04/02/2019SPYRAL - GESTION ADMINISTRATIVA</v>
      </c>
      <c r="V197">
        <f t="shared" ca="1" si="36"/>
        <v>0</v>
      </c>
      <c r="W197">
        <f t="shared" ca="1" si="37"/>
        <v>0</v>
      </c>
    </row>
    <row r="198" spans="2:23" x14ac:dyDescent="0.25">
      <c r="B198" s="3">
        <f t="shared" si="38"/>
        <v>190</v>
      </c>
      <c r="C198" s="93">
        <f>IF(Tabla!G198="","",Tabla!G198)</f>
        <v>43481</v>
      </c>
      <c r="D198" s="93" t="str">
        <f>IF(Tabla!H198="","",Tabla!H198)</f>
        <v>ADMINISTRACION DE SUCURSALES</v>
      </c>
      <c r="E198" s="93" t="str">
        <f>IF(Tabla!I198="","",Tabla!I198)</f>
        <v>NC ALIMENTACION DE EMPLEADOS NVA</v>
      </c>
      <c r="F198" s="93" t="str">
        <f>IF(Tabla!J198="","",Tabla!J198)</f>
        <v>TRANSACCIONES DEL DIA 01/16/2019SPYRAL - GESTION ADMINISTRATIVA</v>
      </c>
      <c r="G198" s="108">
        <f>IF(Tabla!K198="","",Tabla!K198)</f>
        <v>104</v>
      </c>
      <c r="H198" s="108">
        <f>IF(Tabla!L198="","",Tabla!L198)</f>
        <v>0</v>
      </c>
      <c r="J198">
        <f t="shared" si="39"/>
        <v>190</v>
      </c>
      <c r="K198" s="93">
        <f t="shared" si="40"/>
        <v>43481</v>
      </c>
      <c r="L198">
        <f t="shared" ca="1" si="28"/>
        <v>0</v>
      </c>
      <c r="M198" s="115">
        <f t="shared" ca="1" si="29"/>
        <v>1.9000000000000001E-7</v>
      </c>
      <c r="N198">
        <f t="shared" ca="1" si="30"/>
        <v>1.3030000000000001E-6</v>
      </c>
      <c r="O198">
        <f t="shared" ca="1" si="31"/>
        <v>1303</v>
      </c>
      <c r="Q198">
        <f t="shared" ca="1" si="32"/>
        <v>43556</v>
      </c>
      <c r="R198" t="str">
        <f t="shared" ca="1" si="33"/>
        <v>ADMINISTRACION DE SUCURSALES</v>
      </c>
      <c r="S198" t="str">
        <f t="shared" ca="1" si="34"/>
        <v>OTROS EGRESOS 18</v>
      </c>
      <c r="T198" t="str">
        <f t="shared" ca="1" si="35"/>
        <v>OTROS EGRESOS 1.P.O (OR:1/DES:1 TRN:86 PERF:300086 CAU: 18</v>
      </c>
      <c r="V198">
        <f t="shared" ca="1" si="36"/>
        <v>0</v>
      </c>
      <c r="W198">
        <f t="shared" ca="1" si="37"/>
        <v>0</v>
      </c>
    </row>
    <row r="199" spans="2:23" x14ac:dyDescent="0.25">
      <c r="B199" s="3">
        <f t="shared" si="38"/>
        <v>191</v>
      </c>
      <c r="C199" s="93">
        <f>IF(Tabla!G199="","",Tabla!G199)</f>
        <v>43481</v>
      </c>
      <c r="D199" s="93" t="str">
        <f>IF(Tabla!H199="","",Tabla!H199)</f>
        <v>ADMINISTRACION DE SUCURSALES</v>
      </c>
      <c r="E199" s="93" t="str">
        <f>IF(Tabla!I199="","",Tabla!I199)</f>
        <v>NC GASTO NO DEDUCIBLES</v>
      </c>
      <c r="F199" s="93" t="str">
        <f>IF(Tabla!J199="","",Tabla!J199)</f>
        <v>TRANSACCIONES DEL DIA 01/16/2019SPYRAL - GESTION ADMINISTRATIVA</v>
      </c>
      <c r="G199" s="108">
        <f>IF(Tabla!K199="","",Tabla!K199)</f>
        <v>17.55</v>
      </c>
      <c r="H199" s="108">
        <f>IF(Tabla!L199="","",Tabla!L199)</f>
        <v>0</v>
      </c>
      <c r="J199">
        <f t="shared" si="39"/>
        <v>191</v>
      </c>
      <c r="K199" s="93">
        <f t="shared" si="40"/>
        <v>43481</v>
      </c>
      <c r="L199">
        <f t="shared" ca="1" si="28"/>
        <v>0</v>
      </c>
      <c r="M199" s="115">
        <f t="shared" ca="1" si="29"/>
        <v>1.91E-7</v>
      </c>
      <c r="N199">
        <f t="shared" ca="1" si="30"/>
        <v>1.302E-6</v>
      </c>
      <c r="O199">
        <f t="shared" ca="1" si="31"/>
        <v>1302</v>
      </c>
      <c r="Q199">
        <f t="shared" ca="1" si="32"/>
        <v>43556</v>
      </c>
      <c r="R199" t="str">
        <f t="shared" ca="1" si="33"/>
        <v>ADMINISTRACION DE SUCURSALES</v>
      </c>
      <c r="S199" t="str">
        <f t="shared" ca="1" si="34"/>
        <v>OTROS EGRESOS 18</v>
      </c>
      <c r="T199" t="str">
        <f t="shared" ca="1" si="35"/>
        <v>OTROS EGRESOS 1.P.O (OR:26/DES:26 TRN:86 PERF:300086 CAU: 18</v>
      </c>
      <c r="V199">
        <f t="shared" ca="1" si="36"/>
        <v>0</v>
      </c>
      <c r="W199">
        <f t="shared" ca="1" si="37"/>
        <v>0</v>
      </c>
    </row>
    <row r="200" spans="2:23" x14ac:dyDescent="0.25">
      <c r="B200" s="3">
        <f t="shared" si="38"/>
        <v>192</v>
      </c>
      <c r="C200" s="93">
        <f>IF(Tabla!G200="","",Tabla!G200)</f>
        <v>43481</v>
      </c>
      <c r="D200" s="93" t="str">
        <f>IF(Tabla!H200="","",Tabla!H200)</f>
        <v>ADMINISTRACION DE SUCURSALES</v>
      </c>
      <c r="E200" s="93" t="str">
        <f>IF(Tabla!I200="","",Tabla!I200)</f>
        <v>NC GASTO NO DEDUCIBLES</v>
      </c>
      <c r="F200" s="93" t="str">
        <f>IF(Tabla!J200="","",Tabla!J200)</f>
        <v>TRANSACCIONES DEL DIA 01/16/2019SPYRAL - GESTION ADMINISTRATIVA</v>
      </c>
      <c r="G200" s="108">
        <f>IF(Tabla!K200="","",Tabla!K200)</f>
        <v>16.59</v>
      </c>
      <c r="H200" s="108">
        <f>IF(Tabla!L200="","",Tabla!L200)</f>
        <v>0</v>
      </c>
      <c r="J200">
        <f t="shared" si="39"/>
        <v>192</v>
      </c>
      <c r="K200" s="93">
        <f t="shared" si="40"/>
        <v>43481</v>
      </c>
      <c r="L200">
        <f t="shared" ca="1" si="28"/>
        <v>0</v>
      </c>
      <c r="M200" s="115">
        <f t="shared" ca="1" si="29"/>
        <v>1.92E-7</v>
      </c>
      <c r="N200">
        <f t="shared" ca="1" si="30"/>
        <v>1.3009999999999999E-6</v>
      </c>
      <c r="O200">
        <f t="shared" ca="1" si="31"/>
        <v>1301</v>
      </c>
      <c r="Q200">
        <f t="shared" ca="1" si="32"/>
        <v>43556</v>
      </c>
      <c r="R200" t="str">
        <f t="shared" ca="1" si="33"/>
        <v>ADMINISTRACION DE SUCURSALES</v>
      </c>
      <c r="S200" t="str">
        <f t="shared" ca="1" si="34"/>
        <v>OTROS EGRESOS 18</v>
      </c>
      <c r="T200" t="str">
        <f t="shared" ca="1" si="35"/>
        <v>OTROS EGRESOS 1.P.O (OR:39/DES:39 TRN:86 PERF:300086 CAU: 18</v>
      </c>
      <c r="V200">
        <f t="shared" ca="1" si="36"/>
        <v>0</v>
      </c>
      <c r="W200">
        <f t="shared" ca="1" si="37"/>
        <v>0</v>
      </c>
    </row>
    <row r="201" spans="2:23" x14ac:dyDescent="0.25">
      <c r="B201" s="3">
        <f t="shared" si="38"/>
        <v>193</v>
      </c>
      <c r="C201" s="93">
        <f>IF(Tabla!G201="","",Tabla!G201)</f>
        <v>43481</v>
      </c>
      <c r="D201" s="93" t="str">
        <f>IF(Tabla!H201="","",Tabla!H201)</f>
        <v>ADMINISTRACION DE SUCURSALES</v>
      </c>
      <c r="E201" s="93" t="str">
        <f>IF(Tabla!I201="","",Tabla!I201)</f>
        <v>NC GASTO NO DEDUCIBLES</v>
      </c>
      <c r="F201" s="93" t="str">
        <f>IF(Tabla!J201="","",Tabla!J201)</f>
        <v>TRANSACCIONES DEL DIA 01/16/2019SPYRAL - GESTION ADMINISTRATIVA</v>
      </c>
      <c r="G201" s="108">
        <f>IF(Tabla!K201="","",Tabla!K201)</f>
        <v>15.95</v>
      </c>
      <c r="H201" s="108">
        <f>IF(Tabla!L201="","",Tabla!L201)</f>
        <v>0</v>
      </c>
      <c r="J201">
        <f t="shared" si="39"/>
        <v>193</v>
      </c>
      <c r="K201" s="93">
        <f t="shared" si="40"/>
        <v>43481</v>
      </c>
      <c r="L201">
        <f t="shared" ref="L201:L264" ca="1" si="41">IF(SortCriteria=1,IFERROR(VALUE(MID(K201,1,FIND(" ",K201,1)-1)),0),OFFSET(B201,0,SortCriteria))</f>
        <v>0</v>
      </c>
      <c r="M201" s="115">
        <f t="shared" ref="M201:M264" ca="1" si="42">L201+$J201/1000000000</f>
        <v>1.9299999999999999E-7</v>
      </c>
      <c r="N201">
        <f t="shared" ref="N201:N264" ca="1" si="43">IFERROR(CHOOSE($J$3,LARGE(INDIRECT("M9:M"&amp;$M$5),J201),SMALL(INDIRECT("M9:M"&amp;$M$5),J201)),0)</f>
        <v>1.3E-6</v>
      </c>
      <c r="O201">
        <f t="shared" ref="O201:O264" ca="1" si="44">MATCH(N201,$M$9:$M$1508,0)</f>
        <v>1300</v>
      </c>
      <c r="Q201">
        <f t="shared" ref="Q201:Q264" ca="1" si="45">OFFSET(C$8,$O201,0)</f>
        <v>43556</v>
      </c>
      <c r="R201" t="str">
        <f t="shared" ca="1" si="33"/>
        <v>ADMINISTRACION DE SUCURSALES</v>
      </c>
      <c r="S201" t="str">
        <f t="shared" ca="1" si="34"/>
        <v>OTROS EGRESOS 18</v>
      </c>
      <c r="T201" t="str">
        <f t="shared" ca="1" si="35"/>
        <v>OTROS EGRESOS 1.P.O (OR:6/DES:6 TRN:86 PERF:300086 CAU: 18</v>
      </c>
      <c r="V201">
        <f t="shared" ca="1" si="36"/>
        <v>0</v>
      </c>
      <c r="W201">
        <f t="shared" ca="1" si="37"/>
        <v>0</v>
      </c>
    </row>
    <row r="202" spans="2:23" x14ac:dyDescent="0.25">
      <c r="B202" s="3">
        <f t="shared" si="38"/>
        <v>194</v>
      </c>
      <c r="C202" s="93">
        <f>IF(Tabla!G202="","",Tabla!G202)</f>
        <v>43481</v>
      </c>
      <c r="D202" s="93" t="str">
        <f>IF(Tabla!H202="","",Tabla!H202)</f>
        <v>ADMINISTRACION DE SUCURSALES</v>
      </c>
      <c r="E202" s="93" t="str">
        <f>IF(Tabla!I202="","",Tabla!I202)</f>
        <v>OTROS EGRESOS 18</v>
      </c>
      <c r="F202" s="93" t="str">
        <f>IF(Tabla!J202="","",Tabla!J202)</f>
        <v>OTROS EGRESOS 1.P.O (OR:2/DES:2 TRN:86 PERF:300086 CAU: 18</v>
      </c>
      <c r="G202" s="108">
        <f>IF(Tabla!K202="","",Tabla!K202)</f>
        <v>3</v>
      </c>
      <c r="H202" s="108">
        <f>IF(Tabla!L202="","",Tabla!L202)</f>
        <v>0</v>
      </c>
      <c r="J202">
        <f t="shared" si="39"/>
        <v>194</v>
      </c>
      <c r="K202" s="93">
        <f t="shared" si="40"/>
        <v>43481</v>
      </c>
      <c r="L202">
        <f t="shared" ca="1" si="41"/>
        <v>0</v>
      </c>
      <c r="M202" s="115">
        <f t="shared" ca="1" si="42"/>
        <v>1.9399999999999999E-7</v>
      </c>
      <c r="N202">
        <f t="shared" ca="1" si="43"/>
        <v>1.299E-6</v>
      </c>
      <c r="O202">
        <f t="shared" ca="1" si="44"/>
        <v>1299</v>
      </c>
      <c r="Q202">
        <f t="shared" ca="1" si="45"/>
        <v>43556</v>
      </c>
      <c r="R202" t="str">
        <f t="shared" ref="R202:R265" ca="1" si="46">IF($Q202=0,"",OFFSET(D$8,$O202,0))</f>
        <v>ADMINISTRACION DE SUCURSALES</v>
      </c>
      <c r="S202" t="str">
        <f t="shared" ref="S202:S265" ca="1" si="47">IF($Q202=0,"",OFFSET(E$8,$O202,0))</f>
        <v>NC ALIMENTACION DE EMPLEADOS NVA</v>
      </c>
      <c r="T202" t="str">
        <f t="shared" ref="T202:T265" ca="1" si="48">IF($Q202=0,"",OFFSET(F$8,$O202,0))</f>
        <v>TRANSACCIONES DEL DIA 04/01/2019SPYRAL - GESTION ADMINISTRATIVA</v>
      </c>
      <c r="V202">
        <f t="shared" ref="V202:V265" ca="1" si="49">IF($Q202=0,"",OFFSET(H$8,$O202,0))</f>
        <v>0</v>
      </c>
      <c r="W202">
        <f t="shared" ref="W202:W265" ca="1" si="50">IF($Q202=0,"",OFFSET(I$8,$O202,0))</f>
        <v>0</v>
      </c>
    </row>
    <row r="203" spans="2:23" x14ac:dyDescent="0.25">
      <c r="B203" s="3">
        <f t="shared" ref="B203:B266" si="51">B202+1</f>
        <v>195</v>
      </c>
      <c r="C203" s="93">
        <f>IF(Tabla!G203="","",Tabla!G203)</f>
        <v>43481</v>
      </c>
      <c r="D203" s="93" t="str">
        <f>IF(Tabla!H203="","",Tabla!H203)</f>
        <v>ADMINISTRACION DE SUCURSALES</v>
      </c>
      <c r="E203" s="93" t="str">
        <f>IF(Tabla!I203="","",Tabla!I203)</f>
        <v>VIATICOS</v>
      </c>
      <c r="F203" s="93" t="str">
        <f>IF(Tabla!J203="","",Tabla!J203)</f>
        <v>TRANSACCIONES DEL DIA 01/16/2019SPYRAL - GESTION ADMINISTRATIVA</v>
      </c>
      <c r="G203" s="108">
        <f>IF(Tabla!K203="","",Tabla!K203)</f>
        <v>19.489999999999998</v>
      </c>
      <c r="H203" s="108">
        <f>IF(Tabla!L203="","",Tabla!L203)</f>
        <v>0</v>
      </c>
      <c r="J203">
        <f t="shared" ref="J203:J266" si="52">IF(K203=0,0,J202+1)</f>
        <v>195</v>
      </c>
      <c r="K203" s="93">
        <f t="shared" ref="K203:K266" si="53">C203</f>
        <v>43481</v>
      </c>
      <c r="L203">
        <f t="shared" ca="1" si="41"/>
        <v>0</v>
      </c>
      <c r="M203" s="115">
        <f t="shared" ca="1" si="42"/>
        <v>1.9500000000000001E-7</v>
      </c>
      <c r="N203">
        <f t="shared" ca="1" si="43"/>
        <v>1.2979999999999999E-6</v>
      </c>
      <c r="O203">
        <f t="shared" ca="1" si="44"/>
        <v>1298</v>
      </c>
      <c r="Q203">
        <f t="shared" ca="1" si="45"/>
        <v>43556</v>
      </c>
      <c r="R203" t="str">
        <f t="shared" ca="1" si="46"/>
        <v>ADMINISTRACION DE SUCURSALES</v>
      </c>
      <c r="S203" t="str">
        <f t="shared" ca="1" si="47"/>
        <v>GASTOS NO DEDUCIBLES</v>
      </c>
      <c r="T203" t="str">
        <f t="shared" ca="1" si="48"/>
        <v>TRANSACCIONES DEL DIA 04/01/2019SPYRAL - GESTION ADMINISTRATIVA</v>
      </c>
      <c r="V203">
        <f t="shared" ca="1" si="49"/>
        <v>0</v>
      </c>
      <c r="W203">
        <f t="shared" ca="1" si="50"/>
        <v>0</v>
      </c>
    </row>
    <row r="204" spans="2:23" x14ac:dyDescent="0.25">
      <c r="B204" s="3">
        <f t="shared" si="51"/>
        <v>196</v>
      </c>
      <c r="C204" s="93">
        <f>IF(Tabla!G204="","",Tabla!G204)</f>
        <v>43482</v>
      </c>
      <c r="D204" s="93" t="str">
        <f>IF(Tabla!H204="","",Tabla!H204)</f>
        <v>FUERZAS DE VENTAS PANAMA</v>
      </c>
      <c r="E204" s="93" t="str">
        <f>IF(Tabla!I204="","",Tabla!I204)</f>
        <v>VIATICOS</v>
      </c>
      <c r="F204" s="93" t="str">
        <f>IF(Tabla!J204="","",Tabla!J204)</f>
        <v>TRANSACCIONES DEL DIA 01/17/2019SPYRAL - GESTION ADMINISTRATIVA</v>
      </c>
      <c r="G204" s="108">
        <f>IF(Tabla!K204="","",Tabla!K204)</f>
        <v>10.07</v>
      </c>
      <c r="H204" s="108">
        <f>IF(Tabla!L204="","",Tabla!L204)</f>
        <v>0</v>
      </c>
      <c r="J204">
        <f t="shared" si="52"/>
        <v>196</v>
      </c>
      <c r="K204" s="93">
        <f t="shared" si="53"/>
        <v>43482</v>
      </c>
      <c r="L204">
        <f t="shared" ca="1" si="41"/>
        <v>0</v>
      </c>
      <c r="M204" s="115">
        <f t="shared" ca="1" si="42"/>
        <v>1.9600000000000001E-7</v>
      </c>
      <c r="N204">
        <f t="shared" ca="1" si="43"/>
        <v>1.297E-6</v>
      </c>
      <c r="O204">
        <f t="shared" ca="1" si="44"/>
        <v>1297</v>
      </c>
      <c r="Q204">
        <f t="shared" ca="1" si="45"/>
        <v>43556</v>
      </c>
      <c r="R204" t="str">
        <f t="shared" ca="1" si="46"/>
        <v>ATENCION A CLIENTES</v>
      </c>
      <c r="S204" t="str">
        <f t="shared" ca="1" si="47"/>
        <v>GASTOS NO DEDUCIBLES</v>
      </c>
      <c r="T204" t="str">
        <f t="shared" ca="1" si="48"/>
        <v>TRANSACCIONES DEL DIA 04/01/2019SPYRAL - GESTION ADMINISTRATIVA</v>
      </c>
      <c r="V204">
        <f t="shared" ca="1" si="49"/>
        <v>0</v>
      </c>
      <c r="W204">
        <f t="shared" ca="1" si="50"/>
        <v>0</v>
      </c>
    </row>
    <row r="205" spans="2:23" x14ac:dyDescent="0.25">
      <c r="B205" s="3">
        <f t="shared" si="51"/>
        <v>197</v>
      </c>
      <c r="C205" s="93">
        <f>IF(Tabla!G205="","",Tabla!G205)</f>
        <v>43482</v>
      </c>
      <c r="D205" s="93" t="str">
        <f>IF(Tabla!H205="","",Tabla!H205)</f>
        <v>CANALES DE DISTRIBUCION</v>
      </c>
      <c r="E205" s="93" t="str">
        <f>IF(Tabla!I205="","",Tabla!I205)</f>
        <v>ALIMENTACION DE EMPLEADOS CTA NUEVA</v>
      </c>
      <c r="F205" s="93" t="str">
        <f>IF(Tabla!J205="","",Tabla!J205)</f>
        <v>TRANSACCIONES DEL DIA 01/17/2019SPYRAL - GESTION ADMINISTRATIVA</v>
      </c>
      <c r="G205" s="108">
        <f>IF(Tabla!K205="","",Tabla!K205)</f>
        <v>40</v>
      </c>
      <c r="H205" s="108">
        <f>IF(Tabla!L205="","",Tabla!L205)</f>
        <v>0</v>
      </c>
      <c r="J205">
        <f t="shared" si="52"/>
        <v>197</v>
      </c>
      <c r="K205" s="93">
        <f t="shared" si="53"/>
        <v>43482</v>
      </c>
      <c r="L205">
        <f t="shared" ca="1" si="41"/>
        <v>0</v>
      </c>
      <c r="M205" s="115">
        <f t="shared" ca="1" si="42"/>
        <v>1.97E-7</v>
      </c>
      <c r="N205">
        <f t="shared" ca="1" si="43"/>
        <v>1.296E-6</v>
      </c>
      <c r="O205">
        <f t="shared" ca="1" si="44"/>
        <v>1296</v>
      </c>
      <c r="Q205">
        <f t="shared" ca="1" si="45"/>
        <v>43556</v>
      </c>
      <c r="R205" t="str">
        <f t="shared" ca="1" si="46"/>
        <v>CAJA</v>
      </c>
      <c r="S205" t="str">
        <f t="shared" ca="1" si="47"/>
        <v>ALIMENTACION DE EMPLEADOS CTA NUEVA</v>
      </c>
      <c r="T205" t="str">
        <f t="shared" ca="1" si="48"/>
        <v>TRANSACCIONES DEL DIA 04/01/2019SPYRAL - GESTION ADMINISTRATIVA</v>
      </c>
      <c r="V205">
        <f t="shared" ca="1" si="49"/>
        <v>0</v>
      </c>
      <c r="W205">
        <f t="shared" ca="1" si="50"/>
        <v>0</v>
      </c>
    </row>
    <row r="206" spans="2:23" x14ac:dyDescent="0.25">
      <c r="B206" s="3">
        <f t="shared" si="51"/>
        <v>198</v>
      </c>
      <c r="C206" s="93">
        <f>IF(Tabla!G206="","",Tabla!G206)</f>
        <v>43482</v>
      </c>
      <c r="D206" s="93" t="str">
        <f>IF(Tabla!H206="","",Tabla!H206)</f>
        <v>CANALES DE DISTRIBUCION</v>
      </c>
      <c r="E206" s="93" t="str">
        <f>IF(Tabla!I206="","",Tabla!I206)</f>
        <v>VIATICOS</v>
      </c>
      <c r="F206" s="93" t="str">
        <f>IF(Tabla!J206="","",Tabla!J206)</f>
        <v>TRANSACCIONES DEL DIA 01/17/2019SPYRAL - GESTION ADMINISTRATIVA</v>
      </c>
      <c r="G206" s="108">
        <f>IF(Tabla!K206="","",Tabla!K206)</f>
        <v>16</v>
      </c>
      <c r="H206" s="108">
        <f>IF(Tabla!L206="","",Tabla!L206)</f>
        <v>0</v>
      </c>
      <c r="J206">
        <f t="shared" si="52"/>
        <v>198</v>
      </c>
      <c r="K206" s="93">
        <f t="shared" si="53"/>
        <v>43482</v>
      </c>
      <c r="L206">
        <f t="shared" ca="1" si="41"/>
        <v>0</v>
      </c>
      <c r="M206" s="115">
        <f t="shared" ca="1" si="42"/>
        <v>1.98E-7</v>
      </c>
      <c r="N206">
        <f t="shared" ca="1" si="43"/>
        <v>1.2950000000000001E-6</v>
      </c>
      <c r="O206">
        <f t="shared" ca="1" si="44"/>
        <v>1295</v>
      </c>
      <c r="Q206">
        <f t="shared" ca="1" si="45"/>
        <v>43556</v>
      </c>
      <c r="R206" t="str">
        <f t="shared" ca="1" si="46"/>
        <v>CAJA</v>
      </c>
      <c r="S206" t="str">
        <f t="shared" ca="1" si="47"/>
        <v>ALIMENTACION DE EMPLEADOS CTA NUEVA</v>
      </c>
      <c r="T206" t="str">
        <f t="shared" ca="1" si="48"/>
        <v>TRANSACCIONES DEL DIA 04/01/2019SPYRAL - GESTION ADMINISTRATIVA</v>
      </c>
      <c r="V206">
        <f t="shared" ca="1" si="49"/>
        <v>0</v>
      </c>
      <c r="W206">
        <f t="shared" ca="1" si="50"/>
        <v>0</v>
      </c>
    </row>
    <row r="207" spans="2:23" x14ac:dyDescent="0.25">
      <c r="B207" s="3">
        <f t="shared" si="51"/>
        <v>199</v>
      </c>
      <c r="C207" s="93">
        <f>IF(Tabla!G207="","",Tabla!G207)</f>
        <v>43482</v>
      </c>
      <c r="D207" s="93" t="str">
        <f>IF(Tabla!H207="","",Tabla!H207)</f>
        <v>CAJA</v>
      </c>
      <c r="E207" s="93" t="str">
        <f>IF(Tabla!I207="","",Tabla!I207)</f>
        <v>ALIMENTACION DE EMPLEADOS CTA NUEVA</v>
      </c>
      <c r="F207" s="93" t="str">
        <f>IF(Tabla!J207="","",Tabla!J207)</f>
        <v>TRANSACCIONES DEL DIA 01/17/2019SPYRAL - GESTION ADMINISTRATIVA</v>
      </c>
      <c r="G207" s="108">
        <f>IF(Tabla!K207="","",Tabla!K207)</f>
        <v>24</v>
      </c>
      <c r="H207" s="108">
        <f>IF(Tabla!L207="","",Tabla!L207)</f>
        <v>0</v>
      </c>
      <c r="J207">
        <f t="shared" si="52"/>
        <v>199</v>
      </c>
      <c r="K207" s="93">
        <f t="shared" si="53"/>
        <v>43482</v>
      </c>
      <c r="L207">
        <f t="shared" ca="1" si="41"/>
        <v>0</v>
      </c>
      <c r="M207" s="115">
        <f t="shared" ca="1" si="42"/>
        <v>1.99E-7</v>
      </c>
      <c r="N207">
        <f t="shared" ca="1" si="43"/>
        <v>1.294E-6</v>
      </c>
      <c r="O207">
        <f t="shared" ca="1" si="44"/>
        <v>1294</v>
      </c>
      <c r="Q207">
        <f t="shared" ca="1" si="45"/>
        <v>43556</v>
      </c>
      <c r="R207" t="str">
        <f t="shared" ca="1" si="46"/>
        <v>CAJA</v>
      </c>
      <c r="S207" t="str">
        <f t="shared" ca="1" si="47"/>
        <v>ALIMENTACION DE EMPLEADOS CTA NUEVA</v>
      </c>
      <c r="T207" t="str">
        <f t="shared" ca="1" si="48"/>
        <v>TRANSACCIONES DEL DIA 04/01/2019SPYRAL - GESTION ADMINISTRATIVA</v>
      </c>
      <c r="V207">
        <f t="shared" ca="1" si="49"/>
        <v>0</v>
      </c>
      <c r="W207">
        <f t="shared" ca="1" si="50"/>
        <v>0</v>
      </c>
    </row>
    <row r="208" spans="2:23" x14ac:dyDescent="0.25">
      <c r="B208" s="3">
        <f t="shared" si="51"/>
        <v>200</v>
      </c>
      <c r="C208" s="93">
        <f>IF(Tabla!G208="","",Tabla!G208)</f>
        <v>43482</v>
      </c>
      <c r="D208" s="93" t="str">
        <f>IF(Tabla!H208="","",Tabla!H208)</f>
        <v>BANCA COMERCIAL</v>
      </c>
      <c r="E208" s="93" t="str">
        <f>IF(Tabla!I208="","",Tabla!I208)</f>
        <v>VIATICOS</v>
      </c>
      <c r="F208" s="93" t="str">
        <f>IF(Tabla!J208="","",Tabla!J208)</f>
        <v>TRANSACCIONES DEL DIA 01/17/2019SPYRAL - GESTION ADMINISTRATIVA</v>
      </c>
      <c r="G208" s="108">
        <f>IF(Tabla!K208="","",Tabla!K208)</f>
        <v>225.46</v>
      </c>
      <c r="H208" s="108">
        <f>IF(Tabla!L208="","",Tabla!L208)</f>
        <v>0</v>
      </c>
      <c r="J208">
        <f t="shared" si="52"/>
        <v>200</v>
      </c>
      <c r="K208" s="93">
        <f t="shared" si="53"/>
        <v>43482</v>
      </c>
      <c r="L208">
        <f t="shared" ca="1" si="41"/>
        <v>0</v>
      </c>
      <c r="M208" s="115">
        <f t="shared" ca="1" si="42"/>
        <v>1.9999999999999999E-7</v>
      </c>
      <c r="N208">
        <f t="shared" ca="1" si="43"/>
        <v>1.2929999999999999E-6</v>
      </c>
      <c r="O208">
        <f t="shared" ca="1" si="44"/>
        <v>1293</v>
      </c>
      <c r="Q208">
        <f t="shared" ca="1" si="45"/>
        <v>43556</v>
      </c>
      <c r="R208" t="str">
        <f t="shared" ca="1" si="46"/>
        <v>CANALES ALTERNOS</v>
      </c>
      <c r="S208" t="str">
        <f t="shared" ca="1" si="47"/>
        <v>VIATICOS 2</v>
      </c>
      <c r="T208" t="str">
        <f t="shared" ca="1" si="48"/>
        <v>TRANSACCIONES DEL DIA 04/01/2019SPYRAL - GESTION ADMINISTRATIVA</v>
      </c>
      <c r="V208">
        <f t="shared" ca="1" si="49"/>
        <v>0</v>
      </c>
      <c r="W208">
        <f t="shared" ca="1" si="50"/>
        <v>0</v>
      </c>
    </row>
    <row r="209" spans="2:23" x14ac:dyDescent="0.25">
      <c r="B209" s="3">
        <f t="shared" si="51"/>
        <v>201</v>
      </c>
      <c r="C209" s="93">
        <f>IF(Tabla!G209="","",Tabla!G209)</f>
        <v>43482</v>
      </c>
      <c r="D209" s="93" t="str">
        <f>IF(Tabla!H209="","",Tabla!H209)</f>
        <v>ADMINISTRACION DE SUCURSALES</v>
      </c>
      <c r="E209" s="93" t="str">
        <f>IF(Tabla!I209="","",Tabla!I209)</f>
        <v>OTROS EGRESOS 18</v>
      </c>
      <c r="F209" s="93" t="str">
        <f>IF(Tabla!J209="","",Tabla!J209)</f>
        <v>OTROS EGRESOS 1.P.O (OR:95/DES:95 TRN:86 PERF:300086 CAU: 18</v>
      </c>
      <c r="G209" s="108">
        <f>IF(Tabla!K209="","",Tabla!K209)</f>
        <v>2.7</v>
      </c>
      <c r="H209" s="108">
        <f>IF(Tabla!L209="","",Tabla!L209)</f>
        <v>0</v>
      </c>
      <c r="J209">
        <f t="shared" si="52"/>
        <v>201</v>
      </c>
      <c r="K209" s="93">
        <f t="shared" si="53"/>
        <v>43482</v>
      </c>
      <c r="L209">
        <f t="shared" ca="1" si="41"/>
        <v>0</v>
      </c>
      <c r="M209" s="115">
        <f t="shared" ca="1" si="42"/>
        <v>2.0100000000000001E-7</v>
      </c>
      <c r="N209">
        <f t="shared" ca="1" si="43"/>
        <v>1.2920000000000001E-6</v>
      </c>
      <c r="O209">
        <f t="shared" ca="1" si="44"/>
        <v>1292</v>
      </c>
      <c r="Q209">
        <f t="shared" ca="1" si="45"/>
        <v>43556</v>
      </c>
      <c r="R209" t="str">
        <f t="shared" ca="1" si="46"/>
        <v>CANALES DE DISTRIBUCION</v>
      </c>
      <c r="S209" t="str">
        <f t="shared" ca="1" si="47"/>
        <v>GASTOS NO DEDUCIBLES</v>
      </c>
      <c r="T209" t="str">
        <f t="shared" ca="1" si="48"/>
        <v>TRANSACCIONES DEL DIA 04/01/2019SPYRAL - GESTION ADMINISTRATIVA</v>
      </c>
      <c r="V209">
        <f t="shared" ca="1" si="49"/>
        <v>0</v>
      </c>
      <c r="W209">
        <f t="shared" ca="1" si="50"/>
        <v>0</v>
      </c>
    </row>
    <row r="210" spans="2:23" x14ac:dyDescent="0.25">
      <c r="B210" s="3">
        <f t="shared" si="51"/>
        <v>202</v>
      </c>
      <c r="C210" s="93">
        <f>IF(Tabla!G210="","",Tabla!G210)</f>
        <v>43482</v>
      </c>
      <c r="D210" s="93" t="str">
        <f>IF(Tabla!H210="","",Tabla!H210)</f>
        <v>ADMINISTRACION DE SUCURSALES</v>
      </c>
      <c r="E210" s="93" t="str">
        <f>IF(Tabla!I210="","",Tabla!I210)</f>
        <v>OTROS EGRESOS 18</v>
      </c>
      <c r="F210" s="93" t="str">
        <f>IF(Tabla!J210="","",Tabla!J210)</f>
        <v>OTROS EGRESOS 1.P.O (OR:72/DES:72 TRN:86 PERF:300086 CAU: 18</v>
      </c>
      <c r="G210" s="108">
        <f>IF(Tabla!K210="","",Tabla!K210)</f>
        <v>1.8</v>
      </c>
      <c r="H210" s="108">
        <f>IF(Tabla!L210="","",Tabla!L210)</f>
        <v>0</v>
      </c>
      <c r="J210">
        <f t="shared" si="52"/>
        <v>202</v>
      </c>
      <c r="K210" s="93">
        <f t="shared" si="53"/>
        <v>43482</v>
      </c>
      <c r="L210">
        <f t="shared" ca="1" si="41"/>
        <v>0</v>
      </c>
      <c r="M210" s="115">
        <f t="shared" ca="1" si="42"/>
        <v>2.0200000000000001E-7</v>
      </c>
      <c r="N210">
        <f t="shared" ca="1" si="43"/>
        <v>1.291E-6</v>
      </c>
      <c r="O210">
        <f t="shared" ca="1" si="44"/>
        <v>1291</v>
      </c>
      <c r="Q210">
        <f t="shared" ca="1" si="45"/>
        <v>43556</v>
      </c>
      <c r="R210" t="str">
        <f t="shared" ca="1" si="46"/>
        <v>CANALES DE DISTRIBUCION</v>
      </c>
      <c r="S210" t="str">
        <f t="shared" ca="1" si="47"/>
        <v>ALIMENTACION DE EMPLEADOS CTA NUEVA</v>
      </c>
      <c r="T210" t="str">
        <f t="shared" ca="1" si="48"/>
        <v>TRANSACCIONES DEL DIA 04/01/2019SPYRAL - GESTION ADMINISTRATIVA</v>
      </c>
      <c r="V210">
        <f t="shared" ca="1" si="49"/>
        <v>0</v>
      </c>
      <c r="W210">
        <f t="shared" ca="1" si="50"/>
        <v>0</v>
      </c>
    </row>
    <row r="211" spans="2:23" x14ac:dyDescent="0.25">
      <c r="B211" s="3">
        <f t="shared" si="51"/>
        <v>203</v>
      </c>
      <c r="C211" s="93">
        <f>IF(Tabla!G211="","",Tabla!G211)</f>
        <v>43482</v>
      </c>
      <c r="D211" s="93" t="str">
        <f>IF(Tabla!H211="","",Tabla!H211)</f>
        <v>ADMINISTRACION DE SUCURSALES</v>
      </c>
      <c r="E211" s="93" t="str">
        <f>IF(Tabla!I211="","",Tabla!I211)</f>
        <v>OTROS EGRESOS 18</v>
      </c>
      <c r="F211" s="93" t="str">
        <f>IF(Tabla!J211="","",Tabla!J211)</f>
        <v>OTROS EGRESOS 1.P.O (OR:40/DES:40 TRN:86 PERF:300086 CAU: 18</v>
      </c>
      <c r="G211" s="108">
        <f>IF(Tabla!K211="","",Tabla!K211)</f>
        <v>14</v>
      </c>
      <c r="H211" s="108">
        <f>IF(Tabla!L211="","",Tabla!L211)</f>
        <v>0</v>
      </c>
      <c r="J211">
        <f t="shared" si="52"/>
        <v>203</v>
      </c>
      <c r="K211" s="93">
        <f t="shared" si="53"/>
        <v>43482</v>
      </c>
      <c r="L211">
        <f t="shared" ca="1" si="41"/>
        <v>0</v>
      </c>
      <c r="M211" s="115">
        <f t="shared" ca="1" si="42"/>
        <v>2.03E-7</v>
      </c>
      <c r="N211">
        <f t="shared" ca="1" si="43"/>
        <v>1.2899999999999999E-6</v>
      </c>
      <c r="O211">
        <f t="shared" ca="1" si="44"/>
        <v>1290</v>
      </c>
      <c r="Q211">
        <f t="shared" ca="1" si="45"/>
        <v>43556</v>
      </c>
      <c r="R211" t="str">
        <f t="shared" ca="1" si="46"/>
        <v>CENTRO DE TARJETAS</v>
      </c>
      <c r="S211" t="str">
        <f t="shared" ca="1" si="47"/>
        <v>GASTOS NO DEDUCIBLES</v>
      </c>
      <c r="T211" t="str">
        <f t="shared" ca="1" si="48"/>
        <v>TRANSACCIONES DEL DIA 04/01/2019SPYRAL - GESTION ADMINISTRATIVA</v>
      </c>
      <c r="V211">
        <f t="shared" ca="1" si="49"/>
        <v>0</v>
      </c>
      <c r="W211">
        <f t="shared" ca="1" si="50"/>
        <v>0</v>
      </c>
    </row>
    <row r="212" spans="2:23" x14ac:dyDescent="0.25">
      <c r="B212" s="3">
        <f t="shared" si="51"/>
        <v>204</v>
      </c>
      <c r="C212" s="93">
        <f>IF(Tabla!G212="","",Tabla!G212)</f>
        <v>43482</v>
      </c>
      <c r="D212" s="93" t="str">
        <f>IF(Tabla!H212="","",Tabla!H212)</f>
        <v>ADMINISTRACION DE SUCURSALES</v>
      </c>
      <c r="E212" s="93" t="str">
        <f>IF(Tabla!I212="","",Tabla!I212)</f>
        <v>OTROS EGRESOS 18</v>
      </c>
      <c r="F212" s="93" t="str">
        <f>IF(Tabla!J212="","",Tabla!J212)</f>
        <v>OTROS EGRESOS 1.P.O (OR:34/DES:34 TRN:86 PERF:300086 CAU: 18</v>
      </c>
      <c r="G212" s="108">
        <f>IF(Tabla!K212="","",Tabla!K212)</f>
        <v>3</v>
      </c>
      <c r="H212" s="108">
        <f>IF(Tabla!L212="","",Tabla!L212)</f>
        <v>0</v>
      </c>
      <c r="J212">
        <f t="shared" si="52"/>
        <v>204</v>
      </c>
      <c r="K212" s="93">
        <f t="shared" si="53"/>
        <v>43482</v>
      </c>
      <c r="L212">
        <f t="shared" ca="1" si="41"/>
        <v>0</v>
      </c>
      <c r="M212" s="115">
        <f t="shared" ca="1" si="42"/>
        <v>2.04E-7</v>
      </c>
      <c r="N212">
        <f t="shared" ca="1" si="43"/>
        <v>1.2890000000000001E-6</v>
      </c>
      <c r="O212">
        <f t="shared" ca="1" si="44"/>
        <v>1289</v>
      </c>
      <c r="Q212">
        <f t="shared" ca="1" si="45"/>
        <v>43556</v>
      </c>
      <c r="R212" t="str">
        <f t="shared" ca="1" si="46"/>
        <v>INTERINOS</v>
      </c>
      <c r="S212" t="str">
        <f t="shared" ca="1" si="47"/>
        <v>ALIMENTACION DE EMPLEADOS CTA NUEVA</v>
      </c>
      <c r="T212" t="str">
        <f t="shared" ca="1" si="48"/>
        <v>TRANSACCIONES DEL DIA 04/01/2019SPYRAL - GESTION ADMINISTRATIVA</v>
      </c>
      <c r="V212">
        <f t="shared" ca="1" si="49"/>
        <v>0</v>
      </c>
      <c r="W212">
        <f t="shared" ca="1" si="50"/>
        <v>0</v>
      </c>
    </row>
    <row r="213" spans="2:23" x14ac:dyDescent="0.25">
      <c r="B213" s="3">
        <f t="shared" si="51"/>
        <v>205</v>
      </c>
      <c r="C213" s="93">
        <f>IF(Tabla!G213="","",Tabla!G213)</f>
        <v>43482</v>
      </c>
      <c r="D213" s="93" t="str">
        <f>IF(Tabla!H213="","",Tabla!H213)</f>
        <v>ADMINISTRACION DE SUCURSALES</v>
      </c>
      <c r="E213" s="93" t="str">
        <f>IF(Tabla!I213="","",Tabla!I213)</f>
        <v>OTROS EGRESOS 18</v>
      </c>
      <c r="F213" s="93" t="str">
        <f>IF(Tabla!J213="","",Tabla!J213)</f>
        <v>OTROS EGRESOS 1.P.O (OR:15/DES:15 TRN:86 PERF:300086 CAU: 18</v>
      </c>
      <c r="G213" s="108">
        <f>IF(Tabla!K213="","",Tabla!K213)</f>
        <v>18</v>
      </c>
      <c r="H213" s="108">
        <f>IF(Tabla!L213="","",Tabla!L213)</f>
        <v>0</v>
      </c>
      <c r="J213">
        <f t="shared" si="52"/>
        <v>205</v>
      </c>
      <c r="K213" s="93">
        <f t="shared" si="53"/>
        <v>43482</v>
      </c>
      <c r="L213">
        <f t="shared" ca="1" si="41"/>
        <v>0</v>
      </c>
      <c r="M213" s="115">
        <f t="shared" ca="1" si="42"/>
        <v>2.05E-7</v>
      </c>
      <c r="N213">
        <f t="shared" ca="1" si="43"/>
        <v>1.288E-6</v>
      </c>
      <c r="O213">
        <f t="shared" ca="1" si="44"/>
        <v>1288</v>
      </c>
      <c r="Q213">
        <f t="shared" ca="1" si="45"/>
        <v>43556</v>
      </c>
      <c r="R213" t="str">
        <f t="shared" ca="1" si="46"/>
        <v>SERVICIOS PERSONALES</v>
      </c>
      <c r="S213" t="str">
        <f t="shared" ca="1" si="47"/>
        <v>VIATICOS 2</v>
      </c>
      <c r="T213" t="str">
        <f t="shared" ca="1" si="48"/>
        <v>TRANSACCIONES DEL DIA 04/01/2019SPYRAL - GESTION ADMINISTRATIVA</v>
      </c>
      <c r="V213">
        <f t="shared" ca="1" si="49"/>
        <v>0</v>
      </c>
      <c r="W213">
        <f t="shared" ca="1" si="50"/>
        <v>0</v>
      </c>
    </row>
    <row r="214" spans="2:23" x14ac:dyDescent="0.25">
      <c r="B214" s="3">
        <f t="shared" si="51"/>
        <v>206</v>
      </c>
      <c r="C214" s="93">
        <f>IF(Tabla!G214="","",Tabla!G214)</f>
        <v>43483</v>
      </c>
      <c r="D214" s="93" t="str">
        <f>IF(Tabla!H214="","",Tabla!H214)</f>
        <v>TELEMERCADEO</v>
      </c>
      <c r="E214" s="93" t="str">
        <f>IF(Tabla!I214="","",Tabla!I214)</f>
        <v>NC ALIMENTACION DE EMPLEADOS NVA</v>
      </c>
      <c r="F214" s="93" t="str">
        <f>IF(Tabla!J214="","",Tabla!J214)</f>
        <v>TRANSACCIONES DEL DIA 01/18/2019SPYRAL - GESTION ADMINISTRATIVA</v>
      </c>
      <c r="G214" s="108">
        <f>IF(Tabla!K214="","",Tabla!K214)</f>
        <v>325.32</v>
      </c>
      <c r="H214" s="108">
        <f>IF(Tabla!L214="","",Tabla!L214)</f>
        <v>0</v>
      </c>
      <c r="J214">
        <f t="shared" si="52"/>
        <v>206</v>
      </c>
      <c r="K214" s="93">
        <f t="shared" si="53"/>
        <v>43483</v>
      </c>
      <c r="L214">
        <f t="shared" ca="1" si="41"/>
        <v>0</v>
      </c>
      <c r="M214" s="115">
        <f t="shared" ca="1" si="42"/>
        <v>2.0599999999999999E-7</v>
      </c>
      <c r="N214">
        <f t="shared" ca="1" si="43"/>
        <v>1.2869999999999999E-6</v>
      </c>
      <c r="O214">
        <f t="shared" ca="1" si="44"/>
        <v>1287</v>
      </c>
      <c r="Q214">
        <f t="shared" ca="1" si="45"/>
        <v>43556</v>
      </c>
      <c r="R214" t="str">
        <f t="shared" ca="1" si="46"/>
        <v>SERVICIOS PERSONALES</v>
      </c>
      <c r="S214" t="str">
        <f t="shared" ca="1" si="47"/>
        <v>ALIMENTACION DE EMPLEADOS CTA NUEVA</v>
      </c>
      <c r="T214" t="str">
        <f t="shared" ca="1" si="48"/>
        <v>TRANSACCIONES DEL DIA 04/01/2019SPYRAL - GESTION ADMINISTRATIVA</v>
      </c>
      <c r="V214">
        <f t="shared" ca="1" si="49"/>
        <v>0</v>
      </c>
      <c r="W214">
        <f t="shared" ca="1" si="50"/>
        <v>0</v>
      </c>
    </row>
    <row r="215" spans="2:23" x14ac:dyDescent="0.25">
      <c r="B215" s="3">
        <f t="shared" si="51"/>
        <v>207</v>
      </c>
      <c r="C215" s="93">
        <f>IF(Tabla!G215="","",Tabla!G215)</f>
        <v>43483</v>
      </c>
      <c r="D215" s="93" t="str">
        <f>IF(Tabla!H215="","",Tabla!H215)</f>
        <v>IMAGEN CORPORATIVA</v>
      </c>
      <c r="E215" s="93" t="str">
        <f>IF(Tabla!I215="","",Tabla!I215)</f>
        <v>VIATICOS</v>
      </c>
      <c r="F215" s="93" t="str">
        <f>IF(Tabla!J215="","",Tabla!J215)</f>
        <v>TRANSACCIONES DEL DIA 01/18/2019SPYRAL - GESTION ADMINISTRATIVA</v>
      </c>
      <c r="G215" s="108">
        <f>IF(Tabla!K215="","",Tabla!K215)</f>
        <v>256.42</v>
      </c>
      <c r="H215" s="108">
        <f>IF(Tabla!L215="","",Tabla!L215)</f>
        <v>0</v>
      </c>
      <c r="J215">
        <f t="shared" si="52"/>
        <v>207</v>
      </c>
      <c r="K215" s="93">
        <f t="shared" si="53"/>
        <v>43483</v>
      </c>
      <c r="L215">
        <f t="shared" ca="1" si="41"/>
        <v>0</v>
      </c>
      <c r="M215" s="115">
        <f t="shared" ca="1" si="42"/>
        <v>2.0699999999999999E-7</v>
      </c>
      <c r="N215">
        <f t="shared" ca="1" si="43"/>
        <v>1.2860000000000001E-6</v>
      </c>
      <c r="O215">
        <f t="shared" ca="1" si="44"/>
        <v>1286</v>
      </c>
      <c r="Q215">
        <f t="shared" ca="1" si="45"/>
        <v>43554</v>
      </c>
      <c r="R215" t="str">
        <f t="shared" ca="1" si="46"/>
        <v>ADMINISTRACION DE SUCURSALES</v>
      </c>
      <c r="S215" t="str">
        <f t="shared" ca="1" si="47"/>
        <v>OTROS EGRESOS 18</v>
      </c>
      <c r="T215" t="str">
        <f t="shared" ca="1" si="48"/>
        <v>OTROS EGRESOS 1.P.O (OR:5/DES:5 TRN:86 PERF:300086 CAU: 18</v>
      </c>
      <c r="V215">
        <f t="shared" ca="1" si="49"/>
        <v>0</v>
      </c>
      <c r="W215">
        <f t="shared" ca="1" si="50"/>
        <v>0</v>
      </c>
    </row>
    <row r="216" spans="2:23" x14ac:dyDescent="0.25">
      <c r="B216" s="3">
        <f t="shared" si="51"/>
        <v>208</v>
      </c>
      <c r="C216" s="93">
        <f>IF(Tabla!G216="","",Tabla!G216)</f>
        <v>43483</v>
      </c>
      <c r="D216" s="93" t="str">
        <f>IF(Tabla!H216="","",Tabla!H216)</f>
        <v>HIPOTECAS</v>
      </c>
      <c r="E216" s="93" t="str">
        <f>IF(Tabla!I216="","",Tabla!I216)</f>
        <v>VIATICOS</v>
      </c>
      <c r="F216" s="93" t="str">
        <f>IF(Tabla!J216="","",Tabla!J216)</f>
        <v>TRANSACCIONES DEL DIA 01/18/2019SPYRAL - GESTION ADMINISTRATIVA</v>
      </c>
      <c r="G216" s="108">
        <f>IF(Tabla!K216="","",Tabla!K216)</f>
        <v>20</v>
      </c>
      <c r="H216" s="108">
        <f>IF(Tabla!L216="","",Tabla!L216)</f>
        <v>0</v>
      </c>
      <c r="J216">
        <f t="shared" si="52"/>
        <v>208</v>
      </c>
      <c r="K216" s="93">
        <f t="shared" si="53"/>
        <v>43483</v>
      </c>
      <c r="L216">
        <f t="shared" ca="1" si="41"/>
        <v>0</v>
      </c>
      <c r="M216" s="115">
        <f t="shared" ca="1" si="42"/>
        <v>2.0800000000000001E-7</v>
      </c>
      <c r="N216">
        <f t="shared" ca="1" si="43"/>
        <v>1.285E-6</v>
      </c>
      <c r="O216">
        <f t="shared" ca="1" si="44"/>
        <v>1285</v>
      </c>
      <c r="Q216">
        <f t="shared" ca="1" si="45"/>
        <v>43554</v>
      </c>
      <c r="R216" t="str">
        <f t="shared" ca="1" si="46"/>
        <v>ADMINISTRACION DE SUCURSALES</v>
      </c>
      <c r="S216" t="str">
        <f t="shared" ca="1" si="47"/>
        <v>OTROS EGRESOS 18</v>
      </c>
      <c r="T216" t="str">
        <f t="shared" ca="1" si="48"/>
        <v>OTROS EGRESOS 1.P.O (OR:71/DES:71 TRN:86 PERF:300086 CAU: 18</v>
      </c>
      <c r="V216">
        <f t="shared" ca="1" si="49"/>
        <v>0</v>
      </c>
      <c r="W216">
        <f t="shared" ca="1" si="50"/>
        <v>0</v>
      </c>
    </row>
    <row r="217" spans="2:23" x14ac:dyDescent="0.25">
      <c r="B217" s="3">
        <f t="shared" si="51"/>
        <v>209</v>
      </c>
      <c r="C217" s="93">
        <f>IF(Tabla!G217="","",Tabla!G217)</f>
        <v>43483</v>
      </c>
      <c r="D217" s="93" t="str">
        <f>IF(Tabla!H217="","",Tabla!H217)</f>
        <v>GESTION HIPOTECARIA</v>
      </c>
      <c r="E217" s="93" t="str">
        <f>IF(Tabla!I217="","",Tabla!I217)</f>
        <v>ALIMENTACION DE EMPLEADOS CTA NUEVA</v>
      </c>
      <c r="F217" s="93" t="str">
        <f>IF(Tabla!J217="","",Tabla!J217)</f>
        <v>TRANSACCIONES DEL DIA 01/18/2019SPYRAL - GESTION ADMINISTRATIVA</v>
      </c>
      <c r="G217" s="108">
        <f>IF(Tabla!K217="","",Tabla!K217)</f>
        <v>10</v>
      </c>
      <c r="H217" s="108">
        <f>IF(Tabla!L217="","",Tabla!L217)</f>
        <v>0</v>
      </c>
      <c r="J217">
        <f t="shared" si="52"/>
        <v>209</v>
      </c>
      <c r="K217" s="93">
        <f t="shared" si="53"/>
        <v>43483</v>
      </c>
      <c r="L217">
        <f t="shared" ca="1" si="41"/>
        <v>0</v>
      </c>
      <c r="M217" s="115">
        <f t="shared" ca="1" si="42"/>
        <v>2.0900000000000001E-7</v>
      </c>
      <c r="N217">
        <f t="shared" ca="1" si="43"/>
        <v>1.2839999999999999E-6</v>
      </c>
      <c r="O217">
        <f t="shared" ca="1" si="44"/>
        <v>1284</v>
      </c>
      <c r="Q217">
        <f t="shared" ca="1" si="45"/>
        <v>43553</v>
      </c>
      <c r="R217" t="str">
        <f t="shared" ca="1" si="46"/>
        <v>ADMINISTRACION DE SUCURSALES</v>
      </c>
      <c r="S217" t="str">
        <f t="shared" ca="1" si="47"/>
        <v>VIATICOS 2</v>
      </c>
      <c r="T217" t="str">
        <f t="shared" ca="1" si="48"/>
        <v>TRANSACCIONES DEL DIA 03/29/2019SPYRAL - GESTION ADMINISTRATIVA</v>
      </c>
      <c r="V217">
        <f t="shared" ca="1" si="49"/>
        <v>0</v>
      </c>
      <c r="W217">
        <f t="shared" ca="1" si="50"/>
        <v>0</v>
      </c>
    </row>
    <row r="218" spans="2:23" x14ac:dyDescent="0.25">
      <c r="B218" s="3">
        <f t="shared" si="51"/>
        <v>210</v>
      </c>
      <c r="C218" s="93">
        <f>IF(Tabla!G218="","",Tabla!G218)</f>
        <v>43483</v>
      </c>
      <c r="D218" s="93" t="str">
        <f>IF(Tabla!H218="","",Tabla!H218)</f>
        <v>GESTION HIPOTECARIA</v>
      </c>
      <c r="E218" s="93" t="str">
        <f>IF(Tabla!I218="","",Tabla!I218)</f>
        <v>VIATICOS</v>
      </c>
      <c r="F218" s="93" t="str">
        <f>IF(Tabla!J218="","",Tabla!J218)</f>
        <v>TRANSACCIONES DEL DIA 01/18/2019SPYRAL - GESTION ADMINISTRATIVA</v>
      </c>
      <c r="G218" s="108">
        <f>IF(Tabla!K218="","",Tabla!K218)</f>
        <v>12</v>
      </c>
      <c r="H218" s="108">
        <f>IF(Tabla!L218="","",Tabla!L218)</f>
        <v>0</v>
      </c>
      <c r="J218">
        <f t="shared" si="52"/>
        <v>210</v>
      </c>
      <c r="K218" s="93">
        <f t="shared" si="53"/>
        <v>43483</v>
      </c>
      <c r="L218">
        <f t="shared" ca="1" si="41"/>
        <v>0</v>
      </c>
      <c r="M218" s="115">
        <f t="shared" ca="1" si="42"/>
        <v>2.1E-7</v>
      </c>
      <c r="N218">
        <f t="shared" ca="1" si="43"/>
        <v>1.283E-6</v>
      </c>
      <c r="O218">
        <f t="shared" ca="1" si="44"/>
        <v>1283</v>
      </c>
      <c r="Q218">
        <f t="shared" ca="1" si="45"/>
        <v>43553</v>
      </c>
      <c r="R218" t="str">
        <f t="shared" ca="1" si="46"/>
        <v>ADMINISTRACION DE SUCURSALES</v>
      </c>
      <c r="S218" t="str">
        <f t="shared" ca="1" si="47"/>
        <v>OTROS EGRESOS 18</v>
      </c>
      <c r="T218" t="str">
        <f t="shared" ca="1" si="48"/>
        <v>OTROS EGRESOS 1.P.O (OR:53/DES:53 TRN:86 PERF:300086 CAU: 18</v>
      </c>
      <c r="V218">
        <f t="shared" ca="1" si="49"/>
        <v>0</v>
      </c>
      <c r="W218">
        <f t="shared" ca="1" si="50"/>
        <v>0</v>
      </c>
    </row>
    <row r="219" spans="2:23" x14ac:dyDescent="0.25">
      <c r="B219" s="3">
        <f t="shared" si="51"/>
        <v>211</v>
      </c>
      <c r="C219" s="93">
        <f>IF(Tabla!G219="","",Tabla!G219)</f>
        <v>43483</v>
      </c>
      <c r="D219" s="93" t="str">
        <f>IF(Tabla!H219="","",Tabla!H219)</f>
        <v>CENTRO DE TARJETAS</v>
      </c>
      <c r="E219" s="93" t="str">
        <f>IF(Tabla!I219="","",Tabla!I219)</f>
        <v>NC  RECONOCIMIENTOS</v>
      </c>
      <c r="F219" s="93" t="str">
        <f>IF(Tabla!J219="","",Tabla!J219)</f>
        <v>TRANSACCIONES DEL DIA 01/18/2019SPYRAL - GESTION ADMINISTRATIVA</v>
      </c>
      <c r="G219" s="108">
        <f>IF(Tabla!K219="","",Tabla!K219)</f>
        <v>53.73</v>
      </c>
      <c r="H219" s="108">
        <f>IF(Tabla!L219="","",Tabla!L219)</f>
        <v>0</v>
      </c>
      <c r="J219">
        <f t="shared" si="52"/>
        <v>211</v>
      </c>
      <c r="K219" s="93">
        <f t="shared" si="53"/>
        <v>43483</v>
      </c>
      <c r="L219">
        <f t="shared" ca="1" si="41"/>
        <v>0</v>
      </c>
      <c r="M219" s="115">
        <f t="shared" ca="1" si="42"/>
        <v>2.11E-7</v>
      </c>
      <c r="N219">
        <f t="shared" ca="1" si="43"/>
        <v>1.282E-6</v>
      </c>
      <c r="O219">
        <f t="shared" ca="1" si="44"/>
        <v>1282</v>
      </c>
      <c r="Q219">
        <f t="shared" ca="1" si="45"/>
        <v>43553</v>
      </c>
      <c r="R219" t="str">
        <f t="shared" ca="1" si="46"/>
        <v>ADMINISTRACION DE SUCURSALES</v>
      </c>
      <c r="S219" t="str">
        <f t="shared" ca="1" si="47"/>
        <v>NC GASTO NO DEDUCIBLES</v>
      </c>
      <c r="T219" t="str">
        <f t="shared" ca="1" si="48"/>
        <v>TRANSACCIONES DEL DIA 03/29/2019SPYRAL - GESTION ADMINISTRATIVA</v>
      </c>
      <c r="V219">
        <f t="shared" ca="1" si="49"/>
        <v>0</v>
      </c>
      <c r="W219">
        <f t="shared" ca="1" si="50"/>
        <v>0</v>
      </c>
    </row>
    <row r="220" spans="2:23" x14ac:dyDescent="0.25">
      <c r="B220" s="3">
        <f t="shared" si="51"/>
        <v>212</v>
      </c>
      <c r="C220" s="93">
        <f>IF(Tabla!G220="","",Tabla!G220)</f>
        <v>43483</v>
      </c>
      <c r="D220" s="93" t="str">
        <f>IF(Tabla!H220="","",Tabla!H220)</f>
        <v>CAJA</v>
      </c>
      <c r="E220" s="93" t="str">
        <f>IF(Tabla!I220="","",Tabla!I220)</f>
        <v>ALIMENTACION DE EMPLEADOS CTA NUEVA</v>
      </c>
      <c r="F220" s="93" t="str">
        <f>IF(Tabla!J220="","",Tabla!J220)</f>
        <v>TRANSACCIONES DEL DIA 01/18/2019SPYRAL - GESTION ADMINISTRATIVA</v>
      </c>
      <c r="G220" s="108">
        <f>IF(Tabla!K220="","",Tabla!K220)</f>
        <v>48</v>
      </c>
      <c r="H220" s="108">
        <f>IF(Tabla!L220="","",Tabla!L220)</f>
        <v>0</v>
      </c>
      <c r="J220">
        <f t="shared" si="52"/>
        <v>212</v>
      </c>
      <c r="K220" s="93">
        <f t="shared" si="53"/>
        <v>43483</v>
      </c>
      <c r="L220">
        <f t="shared" ca="1" si="41"/>
        <v>0</v>
      </c>
      <c r="M220" s="115">
        <f t="shared" ca="1" si="42"/>
        <v>2.1199999999999999E-7</v>
      </c>
      <c r="N220">
        <f t="shared" ca="1" si="43"/>
        <v>1.2810000000000001E-6</v>
      </c>
      <c r="O220">
        <f t="shared" ca="1" si="44"/>
        <v>1281</v>
      </c>
      <c r="Q220">
        <f t="shared" ca="1" si="45"/>
        <v>43553</v>
      </c>
      <c r="R220" t="str">
        <f t="shared" ca="1" si="46"/>
        <v>ADMINISTRACION DE SUCURSALES</v>
      </c>
      <c r="S220" t="str">
        <f t="shared" ca="1" si="47"/>
        <v>ALIMENTACION DE EMPLEADOS CTA NUEVA</v>
      </c>
      <c r="T220" t="str">
        <f t="shared" ca="1" si="48"/>
        <v>TRANSACCIONES DEL DIA 03/29/2019SPYRAL - GESTION ADMINISTRATIVA</v>
      </c>
      <c r="V220">
        <f t="shared" ca="1" si="49"/>
        <v>0</v>
      </c>
      <c r="W220">
        <f t="shared" ca="1" si="50"/>
        <v>0</v>
      </c>
    </row>
    <row r="221" spans="2:23" x14ac:dyDescent="0.25">
      <c r="B221" s="3">
        <f t="shared" si="51"/>
        <v>213</v>
      </c>
      <c r="C221" s="93">
        <f>IF(Tabla!G221="","",Tabla!G221)</f>
        <v>43483</v>
      </c>
      <c r="D221" s="93" t="str">
        <f>IF(Tabla!H221="","",Tabla!H221)</f>
        <v>CAJA</v>
      </c>
      <c r="E221" s="93" t="str">
        <f>IF(Tabla!I221="","",Tabla!I221)</f>
        <v>ALIMENTACION DE EMPLEADOS CTA NUEVA</v>
      </c>
      <c r="F221" s="93" t="str">
        <f>IF(Tabla!J221="","",Tabla!J221)</f>
        <v>TRANSACCIONES DEL DIA 01/18/2019SPYRAL - GESTION ADMINISTRATIVA</v>
      </c>
      <c r="G221" s="108">
        <f>IF(Tabla!K221="","",Tabla!K221)</f>
        <v>32</v>
      </c>
      <c r="H221" s="108">
        <f>IF(Tabla!L221="","",Tabla!L221)</f>
        <v>0</v>
      </c>
      <c r="J221">
        <f t="shared" si="52"/>
        <v>213</v>
      </c>
      <c r="K221" s="93">
        <f t="shared" si="53"/>
        <v>43483</v>
      </c>
      <c r="L221">
        <f t="shared" ca="1" si="41"/>
        <v>0</v>
      </c>
      <c r="M221" s="115">
        <f t="shared" ca="1" si="42"/>
        <v>2.1299999999999999E-7</v>
      </c>
      <c r="N221">
        <f t="shared" ca="1" si="43"/>
        <v>1.28E-6</v>
      </c>
      <c r="O221">
        <f t="shared" ca="1" si="44"/>
        <v>1280</v>
      </c>
      <c r="Q221">
        <f t="shared" ca="1" si="45"/>
        <v>43553</v>
      </c>
      <c r="R221" t="str">
        <f t="shared" ca="1" si="46"/>
        <v>ADMINISTRACION DE SUCURSALES</v>
      </c>
      <c r="S221" t="str">
        <f t="shared" ca="1" si="47"/>
        <v>ALIMENTACION DE EMPLEADOS CTA NUEVA</v>
      </c>
      <c r="T221" t="str">
        <f t="shared" ca="1" si="48"/>
        <v>TRANSACCIONES DEL DIA 03/29/2019SPYRAL - GESTION ADMINISTRATIVA</v>
      </c>
      <c r="V221">
        <f t="shared" ca="1" si="49"/>
        <v>0</v>
      </c>
      <c r="W221">
        <f t="shared" ca="1" si="50"/>
        <v>0</v>
      </c>
    </row>
    <row r="222" spans="2:23" x14ac:dyDescent="0.25">
      <c r="B222" s="3">
        <f t="shared" si="51"/>
        <v>214</v>
      </c>
      <c r="C222" s="93">
        <f>IF(Tabla!G222="","",Tabla!G222)</f>
        <v>43483</v>
      </c>
      <c r="D222" s="93" t="str">
        <f>IF(Tabla!H222="","",Tabla!H222)</f>
        <v>CAJA</v>
      </c>
      <c r="E222" s="93" t="str">
        <f>IF(Tabla!I222="","",Tabla!I222)</f>
        <v>ALIMENTACION DE EMPLEADOS CTA NUEVA</v>
      </c>
      <c r="F222" s="93" t="str">
        <f>IF(Tabla!J222="","",Tabla!J222)</f>
        <v>TRANSACCIONES DEL DIA 01/18/2019SPYRAL - GESTION ADMINISTRATIVA</v>
      </c>
      <c r="G222" s="108">
        <f>IF(Tabla!K222="","",Tabla!K222)</f>
        <v>16</v>
      </c>
      <c r="H222" s="108">
        <f>IF(Tabla!L222="","",Tabla!L222)</f>
        <v>0</v>
      </c>
      <c r="J222">
        <f t="shared" si="52"/>
        <v>214</v>
      </c>
      <c r="K222" s="93">
        <f t="shared" si="53"/>
        <v>43483</v>
      </c>
      <c r="L222">
        <f t="shared" ca="1" si="41"/>
        <v>0</v>
      </c>
      <c r="M222" s="115">
        <f t="shared" ca="1" si="42"/>
        <v>2.1400000000000001E-7</v>
      </c>
      <c r="N222">
        <f t="shared" ca="1" si="43"/>
        <v>1.279E-6</v>
      </c>
      <c r="O222">
        <f t="shared" ca="1" si="44"/>
        <v>1279</v>
      </c>
      <c r="Q222">
        <f t="shared" ca="1" si="45"/>
        <v>43553</v>
      </c>
      <c r="R222" t="str">
        <f t="shared" ca="1" si="46"/>
        <v>ATM</v>
      </c>
      <c r="S222" t="str">
        <f t="shared" ca="1" si="47"/>
        <v>ALIMENTACION DE EMPLEADOS CTA NUEVA</v>
      </c>
      <c r="T222" t="str">
        <f t="shared" ca="1" si="48"/>
        <v>TRANSACCIONES DEL DIA 03/29/2019SPYRAL - GESTION ADMINISTRATIVA</v>
      </c>
      <c r="V222">
        <f t="shared" ca="1" si="49"/>
        <v>0</v>
      </c>
      <c r="W222">
        <f t="shared" ca="1" si="50"/>
        <v>0</v>
      </c>
    </row>
    <row r="223" spans="2:23" x14ac:dyDescent="0.25">
      <c r="B223" s="3">
        <f t="shared" si="51"/>
        <v>215</v>
      </c>
      <c r="C223" s="93">
        <f>IF(Tabla!G223="","",Tabla!G223)</f>
        <v>43483</v>
      </c>
      <c r="D223" s="93" t="str">
        <f>IF(Tabla!H223="","",Tabla!H223)</f>
        <v>CAJA</v>
      </c>
      <c r="E223" s="93" t="str">
        <f>IF(Tabla!I223="","",Tabla!I223)</f>
        <v>ALIMENTACION DE EMPLEADOS CTA NUEVA</v>
      </c>
      <c r="F223" s="93" t="str">
        <f>IF(Tabla!J223="","",Tabla!J223)</f>
        <v>TRANSACCIONES DEL DIA 01/18/2019SPYRAL - GESTION ADMINISTRATIVA</v>
      </c>
      <c r="G223" s="108">
        <f>IF(Tabla!K223="","",Tabla!K223)</f>
        <v>8</v>
      </c>
      <c r="H223" s="108">
        <f>IF(Tabla!L223="","",Tabla!L223)</f>
        <v>0</v>
      </c>
      <c r="J223">
        <f t="shared" si="52"/>
        <v>215</v>
      </c>
      <c r="K223" s="93">
        <f t="shared" si="53"/>
        <v>43483</v>
      </c>
      <c r="L223">
        <f t="shared" ca="1" si="41"/>
        <v>0</v>
      </c>
      <c r="M223" s="115">
        <f t="shared" ca="1" si="42"/>
        <v>2.1500000000000001E-7</v>
      </c>
      <c r="N223">
        <f t="shared" ca="1" si="43"/>
        <v>1.2780000000000001E-6</v>
      </c>
      <c r="O223">
        <f t="shared" ca="1" si="44"/>
        <v>1278</v>
      </c>
      <c r="Q223">
        <f t="shared" ca="1" si="45"/>
        <v>43553</v>
      </c>
      <c r="R223" t="str">
        <f t="shared" ca="1" si="46"/>
        <v>BANCA COMERCIAL CENTRO</v>
      </c>
      <c r="S223" t="str">
        <f t="shared" ca="1" si="47"/>
        <v>VIATICOS 2</v>
      </c>
      <c r="T223" t="str">
        <f t="shared" ca="1" si="48"/>
        <v>TRANSACCIONES DEL DIA 03/29/2019SPYRAL - GESTION ADMINISTRATIVA</v>
      </c>
      <c r="V223">
        <f t="shared" ca="1" si="49"/>
        <v>0</v>
      </c>
      <c r="W223">
        <f t="shared" ca="1" si="50"/>
        <v>0</v>
      </c>
    </row>
    <row r="224" spans="2:23" x14ac:dyDescent="0.25">
      <c r="B224" s="3">
        <f t="shared" si="51"/>
        <v>216</v>
      </c>
      <c r="C224" s="93">
        <f>IF(Tabla!G224="","",Tabla!G224)</f>
        <v>43483</v>
      </c>
      <c r="D224" s="93" t="str">
        <f>IF(Tabla!H224="","",Tabla!H224)</f>
        <v>BANCA COMERCIAL PERIFERIA</v>
      </c>
      <c r="E224" s="93" t="str">
        <f>IF(Tabla!I224="","",Tabla!I224)</f>
        <v>VIATICOS</v>
      </c>
      <c r="F224" s="93" t="str">
        <f>IF(Tabla!J224="","",Tabla!J224)</f>
        <v>TRANSACCIONES DEL DIA 01/18/2019SPYRAL - GESTION ADMINISTRATIVA</v>
      </c>
      <c r="G224" s="108">
        <f>IF(Tabla!K224="","",Tabla!K224)</f>
        <v>98.86</v>
      </c>
      <c r="H224" s="108">
        <f>IF(Tabla!L224="","",Tabla!L224)</f>
        <v>0</v>
      </c>
      <c r="J224">
        <f t="shared" si="52"/>
        <v>216</v>
      </c>
      <c r="K224" s="93">
        <f t="shared" si="53"/>
        <v>43483</v>
      </c>
      <c r="L224">
        <f t="shared" ca="1" si="41"/>
        <v>0</v>
      </c>
      <c r="M224" s="115">
        <f t="shared" ca="1" si="42"/>
        <v>2.16E-7</v>
      </c>
      <c r="N224">
        <f t="shared" ca="1" si="43"/>
        <v>1.277E-6</v>
      </c>
      <c r="O224">
        <f t="shared" ca="1" si="44"/>
        <v>1277</v>
      </c>
      <c r="Q224">
        <f t="shared" ca="1" si="45"/>
        <v>43553</v>
      </c>
      <c r="R224" t="str">
        <f t="shared" ca="1" si="46"/>
        <v>CAJA</v>
      </c>
      <c r="S224" t="str">
        <f t="shared" ca="1" si="47"/>
        <v>ALIMENTACION DE EMPLEADOS CTA NUEVA</v>
      </c>
      <c r="T224" t="str">
        <f t="shared" ca="1" si="48"/>
        <v>TRANSACCIONES DEL DIA 03/29/2019SPYRAL - GESTION ADMINISTRATIVA</v>
      </c>
      <c r="V224">
        <f t="shared" ca="1" si="49"/>
        <v>0</v>
      </c>
      <c r="W224">
        <f t="shared" ca="1" si="50"/>
        <v>0</v>
      </c>
    </row>
    <row r="225" spans="2:23" x14ac:dyDescent="0.25">
      <c r="B225" s="3">
        <f t="shared" si="51"/>
        <v>217</v>
      </c>
      <c r="C225" s="93">
        <f>IF(Tabla!G225="","",Tabla!G225)</f>
        <v>43483</v>
      </c>
      <c r="D225" s="93" t="str">
        <f>IF(Tabla!H225="","",Tabla!H225)</f>
        <v>BANCA COMERCIAL</v>
      </c>
      <c r="E225" s="93" t="str">
        <f>IF(Tabla!I225="","",Tabla!I225)</f>
        <v>VIATICOS</v>
      </c>
      <c r="F225" s="93" t="str">
        <f>IF(Tabla!J225="","",Tabla!J225)</f>
        <v>TRANSACCIONES DEL DIA 01/18/2019SPYRAL - GESTION ADMINISTRATIVA</v>
      </c>
      <c r="G225" s="108">
        <f>IF(Tabla!K225="","",Tabla!K225)</f>
        <v>419.77</v>
      </c>
      <c r="H225" s="108">
        <f>IF(Tabla!L225="","",Tabla!L225)</f>
        <v>0</v>
      </c>
      <c r="J225">
        <f t="shared" si="52"/>
        <v>217</v>
      </c>
      <c r="K225" s="93">
        <f t="shared" si="53"/>
        <v>43483</v>
      </c>
      <c r="L225">
        <f t="shared" ca="1" si="41"/>
        <v>0</v>
      </c>
      <c r="M225" s="115">
        <f t="shared" ca="1" si="42"/>
        <v>2.17E-7</v>
      </c>
      <c r="N225">
        <f t="shared" ca="1" si="43"/>
        <v>1.2759999999999999E-6</v>
      </c>
      <c r="O225">
        <f t="shared" ca="1" si="44"/>
        <v>1276</v>
      </c>
      <c r="Q225">
        <f t="shared" ca="1" si="45"/>
        <v>43553</v>
      </c>
      <c r="R225" t="str">
        <f t="shared" ca="1" si="46"/>
        <v>CANALES DE DISTRIBUCION</v>
      </c>
      <c r="S225" t="str">
        <f t="shared" ca="1" si="47"/>
        <v>VIATICOS 2</v>
      </c>
      <c r="T225" t="str">
        <f t="shared" ca="1" si="48"/>
        <v>TRANSACCIONES DEL DIA 03/29/2019SPYRAL - GESTION ADMINISTRATIVA</v>
      </c>
      <c r="V225">
        <f t="shared" ca="1" si="49"/>
        <v>0</v>
      </c>
      <c r="W225">
        <f t="shared" ca="1" si="50"/>
        <v>0</v>
      </c>
    </row>
    <row r="226" spans="2:23" x14ac:dyDescent="0.25">
      <c r="B226" s="3">
        <f t="shared" si="51"/>
        <v>218</v>
      </c>
      <c r="C226" s="93">
        <f>IF(Tabla!G226="","",Tabla!G226)</f>
        <v>43483</v>
      </c>
      <c r="D226" s="93" t="str">
        <f>IF(Tabla!H226="","",Tabla!H226)</f>
        <v>ATM</v>
      </c>
      <c r="E226" s="93" t="str">
        <f>IF(Tabla!I226="","",Tabla!I226)</f>
        <v>VIATICOS</v>
      </c>
      <c r="F226" s="93" t="str">
        <f>IF(Tabla!J226="","",Tabla!J226)</f>
        <v>TRANSACCIONES DEL DIA 01/18/2019SPYRAL - GESTION ADMINISTRATIVA</v>
      </c>
      <c r="G226" s="108">
        <f>IF(Tabla!K226="","",Tabla!K226)</f>
        <v>102.06</v>
      </c>
      <c r="H226" s="108">
        <f>IF(Tabla!L226="","",Tabla!L226)</f>
        <v>0</v>
      </c>
      <c r="J226">
        <f t="shared" si="52"/>
        <v>218</v>
      </c>
      <c r="K226" s="93">
        <f t="shared" si="53"/>
        <v>43483</v>
      </c>
      <c r="L226">
        <f t="shared" ca="1" si="41"/>
        <v>0</v>
      </c>
      <c r="M226" s="115">
        <f t="shared" ca="1" si="42"/>
        <v>2.1799999999999999E-7</v>
      </c>
      <c r="N226">
        <f t="shared" ca="1" si="43"/>
        <v>1.2750000000000001E-6</v>
      </c>
      <c r="O226">
        <f t="shared" ca="1" si="44"/>
        <v>1275</v>
      </c>
      <c r="Q226">
        <f t="shared" ca="1" si="45"/>
        <v>43553</v>
      </c>
      <c r="R226" t="str">
        <f t="shared" ca="1" si="46"/>
        <v>HIPOTECAS</v>
      </c>
      <c r="S226" t="str">
        <f t="shared" ca="1" si="47"/>
        <v>ALIMENTACION DE EMPLEADOS CTA NUEVA</v>
      </c>
      <c r="T226" t="str">
        <f t="shared" ca="1" si="48"/>
        <v>TRANSACCIONES DEL DIA 03/29/2019SPYRAL - GESTION ADMINISTRATIVA</v>
      </c>
      <c r="V226">
        <f t="shared" ca="1" si="49"/>
        <v>0</v>
      </c>
      <c r="W226">
        <f t="shared" ca="1" si="50"/>
        <v>0</v>
      </c>
    </row>
    <row r="227" spans="2:23" x14ac:dyDescent="0.25">
      <c r="B227" s="3">
        <f t="shared" si="51"/>
        <v>219</v>
      </c>
      <c r="C227" s="93">
        <f>IF(Tabla!G227="","",Tabla!G227)</f>
        <v>43483</v>
      </c>
      <c r="D227" s="93" t="str">
        <f>IF(Tabla!H227="","",Tabla!H227)</f>
        <v>ADMINISTRACION DE SUCURSALES</v>
      </c>
      <c r="E227" s="93" t="str">
        <f>IF(Tabla!I227="","",Tabla!I227)</f>
        <v>NC GASTO NO DEDUCIBLES</v>
      </c>
      <c r="F227" s="93" t="str">
        <f>IF(Tabla!J227="","",Tabla!J227)</f>
        <v>TRANSACCIONES DEL DIA 01/18/2019SPYRAL - GESTION ADMINISTRATIVA</v>
      </c>
      <c r="G227" s="108">
        <f>IF(Tabla!K227="","",Tabla!K227)</f>
        <v>85.13</v>
      </c>
      <c r="H227" s="108">
        <f>IF(Tabla!L227="","",Tabla!L227)</f>
        <v>0</v>
      </c>
      <c r="J227">
        <f t="shared" si="52"/>
        <v>219</v>
      </c>
      <c r="K227" s="93">
        <f t="shared" si="53"/>
        <v>43483</v>
      </c>
      <c r="L227">
        <f t="shared" ca="1" si="41"/>
        <v>0</v>
      </c>
      <c r="M227" s="115">
        <f t="shared" ca="1" si="42"/>
        <v>2.1899999999999999E-7</v>
      </c>
      <c r="N227">
        <f t="shared" ca="1" si="43"/>
        <v>1.274E-6</v>
      </c>
      <c r="O227">
        <f t="shared" ca="1" si="44"/>
        <v>1274</v>
      </c>
      <c r="Q227">
        <f t="shared" ca="1" si="45"/>
        <v>43553</v>
      </c>
      <c r="R227" t="str">
        <f t="shared" ca="1" si="46"/>
        <v>IMAGEN CORPORATIVA</v>
      </c>
      <c r="S227" t="str">
        <f t="shared" ca="1" si="47"/>
        <v>NC VIATICOS</v>
      </c>
      <c r="T227" t="str">
        <f t="shared" ca="1" si="48"/>
        <v>TRANSACCIONES DEL DIA 03/29/2019SPYRAL - GESTION ADMINISTRATIVA</v>
      </c>
      <c r="V227">
        <f t="shared" ca="1" si="49"/>
        <v>0</v>
      </c>
      <c r="W227">
        <f t="shared" ca="1" si="50"/>
        <v>0</v>
      </c>
    </row>
    <row r="228" spans="2:23" x14ac:dyDescent="0.25">
      <c r="B228" s="3">
        <f t="shared" si="51"/>
        <v>220</v>
      </c>
      <c r="C228" s="93">
        <f>IF(Tabla!G228="","",Tabla!G228)</f>
        <v>43483</v>
      </c>
      <c r="D228" s="93" t="str">
        <f>IF(Tabla!H228="","",Tabla!H228)</f>
        <v>ADMINISTRACION DE SUCURSALES</v>
      </c>
      <c r="E228" s="93" t="str">
        <f>IF(Tabla!I228="","",Tabla!I228)</f>
        <v>NC GASTO NO DEDUCIBLES</v>
      </c>
      <c r="F228" s="93" t="str">
        <f>IF(Tabla!J228="","",Tabla!J228)</f>
        <v>TRANSACCIONES DEL DIA 01/18/2019SPYRAL - GESTION ADMINISTRATIVA</v>
      </c>
      <c r="G228" s="108">
        <f>IF(Tabla!K228="","",Tabla!K228)</f>
        <v>41.2</v>
      </c>
      <c r="H228" s="108">
        <f>IF(Tabla!L228="","",Tabla!L228)</f>
        <v>0</v>
      </c>
      <c r="J228">
        <f t="shared" si="52"/>
        <v>220</v>
      </c>
      <c r="K228" s="93">
        <f t="shared" si="53"/>
        <v>43483</v>
      </c>
      <c r="L228">
        <f t="shared" ca="1" si="41"/>
        <v>0</v>
      </c>
      <c r="M228" s="115">
        <f t="shared" ca="1" si="42"/>
        <v>2.2000000000000001E-7</v>
      </c>
      <c r="N228">
        <f t="shared" ca="1" si="43"/>
        <v>1.2729999999999999E-6</v>
      </c>
      <c r="O228">
        <f t="shared" ca="1" si="44"/>
        <v>1273</v>
      </c>
      <c r="Q228">
        <f t="shared" ca="1" si="45"/>
        <v>43553</v>
      </c>
      <c r="R228" t="str">
        <f t="shared" ca="1" si="46"/>
        <v>SERVICIOS PERSONALES</v>
      </c>
      <c r="S228" t="str">
        <f t="shared" ca="1" si="47"/>
        <v>VIATICOS 2</v>
      </c>
      <c r="T228" t="str">
        <f t="shared" ca="1" si="48"/>
        <v>TRANSACCIONES DEL DIA 03/29/2019SPYRAL - GESTION ADMINISTRATIVA</v>
      </c>
      <c r="V228">
        <f t="shared" ca="1" si="49"/>
        <v>0</v>
      </c>
      <c r="W228">
        <f t="shared" ca="1" si="50"/>
        <v>0</v>
      </c>
    </row>
    <row r="229" spans="2:23" x14ac:dyDescent="0.25">
      <c r="B229" s="3">
        <f t="shared" si="51"/>
        <v>221</v>
      </c>
      <c r="C229" s="93">
        <f>IF(Tabla!G229="","",Tabla!G229)</f>
        <v>43483</v>
      </c>
      <c r="D229" s="93" t="str">
        <f>IF(Tabla!H229="","",Tabla!H229)</f>
        <v>ADMINISTRACION DE SUCURSALES</v>
      </c>
      <c r="E229" s="93" t="str">
        <f>IF(Tabla!I229="","",Tabla!I229)</f>
        <v>NC GASTO NO DEDUCIBLES</v>
      </c>
      <c r="F229" s="93" t="str">
        <f>IF(Tabla!J229="","",Tabla!J229)</f>
        <v>TRANSACCIONES DEL DIA 01/18/2019SPYRAL - GESTION ADMINISTRATIVA</v>
      </c>
      <c r="G229" s="108">
        <f>IF(Tabla!K229="","",Tabla!K229)</f>
        <v>21.2</v>
      </c>
      <c r="H229" s="108">
        <f>IF(Tabla!L229="","",Tabla!L229)</f>
        <v>0</v>
      </c>
      <c r="J229">
        <f t="shared" si="52"/>
        <v>221</v>
      </c>
      <c r="K229" s="93">
        <f t="shared" si="53"/>
        <v>43483</v>
      </c>
      <c r="L229">
        <f t="shared" ca="1" si="41"/>
        <v>0</v>
      </c>
      <c r="M229" s="115">
        <f t="shared" ca="1" si="42"/>
        <v>2.2100000000000001E-7</v>
      </c>
      <c r="N229">
        <f t="shared" ca="1" si="43"/>
        <v>1.2720000000000001E-6</v>
      </c>
      <c r="O229">
        <f t="shared" ca="1" si="44"/>
        <v>1272</v>
      </c>
      <c r="Q229">
        <f t="shared" ca="1" si="45"/>
        <v>43553</v>
      </c>
      <c r="R229" t="str">
        <f t="shared" ca="1" si="46"/>
        <v>SERVICIOS PERSONALES</v>
      </c>
      <c r="S229" t="str">
        <f t="shared" ca="1" si="47"/>
        <v>ALIMENTACION DE EMPLEADOS CTA NUEVA</v>
      </c>
      <c r="T229" t="str">
        <f t="shared" ca="1" si="48"/>
        <v>TRANSACCIONES DEL DIA 03/29/2019SPYRAL - GESTION ADMINISTRATIVA</v>
      </c>
      <c r="V229">
        <f t="shared" ca="1" si="49"/>
        <v>0</v>
      </c>
      <c r="W229">
        <f t="shared" ca="1" si="50"/>
        <v>0</v>
      </c>
    </row>
    <row r="230" spans="2:23" x14ac:dyDescent="0.25">
      <c r="B230" s="3">
        <f t="shared" si="51"/>
        <v>222</v>
      </c>
      <c r="C230" s="93">
        <f>IF(Tabla!G230="","",Tabla!G230)</f>
        <v>43483</v>
      </c>
      <c r="D230" s="93" t="str">
        <f>IF(Tabla!H230="","",Tabla!H230)</f>
        <v>ADMINISTRACION DE SUCURSALES</v>
      </c>
      <c r="E230" s="93" t="str">
        <f>IF(Tabla!I230="","",Tabla!I230)</f>
        <v>OTROS EGRESOS 18</v>
      </c>
      <c r="F230" s="93" t="str">
        <f>IF(Tabla!J230="","",Tabla!J230)</f>
        <v>OTROS EGRESOS 1.P.O (OR:95/DES:95 TRN:86 PERF:300086 CAU: 18</v>
      </c>
      <c r="G230" s="108">
        <f>IF(Tabla!K230="","",Tabla!K230)</f>
        <v>3.5</v>
      </c>
      <c r="H230" s="108">
        <f>IF(Tabla!L230="","",Tabla!L230)</f>
        <v>0</v>
      </c>
      <c r="J230">
        <f t="shared" si="52"/>
        <v>222</v>
      </c>
      <c r="K230" s="93">
        <f t="shared" si="53"/>
        <v>43483</v>
      </c>
      <c r="L230">
        <f t="shared" ca="1" si="41"/>
        <v>0</v>
      </c>
      <c r="M230" s="115">
        <f t="shared" ca="1" si="42"/>
        <v>2.22E-7</v>
      </c>
      <c r="N230">
        <f t="shared" ca="1" si="43"/>
        <v>1.271E-6</v>
      </c>
      <c r="O230">
        <f t="shared" ca="1" si="44"/>
        <v>1271</v>
      </c>
      <c r="Q230">
        <f t="shared" ca="1" si="45"/>
        <v>43552</v>
      </c>
      <c r="R230" t="str">
        <f t="shared" ca="1" si="46"/>
        <v>ADMINISTRACION DE SUCURSALES</v>
      </c>
      <c r="S230" t="str">
        <f t="shared" ca="1" si="47"/>
        <v>VIATICOS 2</v>
      </c>
      <c r="T230" t="str">
        <f t="shared" ca="1" si="48"/>
        <v>TRANSACCIONES DEL DIA 03/28/2019SPYRAL - GESTION ADMINISTRATIVA</v>
      </c>
      <c r="V230">
        <f t="shared" ca="1" si="49"/>
        <v>0</v>
      </c>
      <c r="W230">
        <f t="shared" ca="1" si="50"/>
        <v>0</v>
      </c>
    </row>
    <row r="231" spans="2:23" x14ac:dyDescent="0.25">
      <c r="B231" s="3">
        <f t="shared" si="51"/>
        <v>223</v>
      </c>
      <c r="C231" s="93">
        <f>IF(Tabla!G231="","",Tabla!G231)</f>
        <v>43483</v>
      </c>
      <c r="D231" s="93" t="str">
        <f>IF(Tabla!H231="","",Tabla!H231)</f>
        <v>ADMINISTRACION DE SUCURSALES</v>
      </c>
      <c r="E231" s="93" t="str">
        <f>IF(Tabla!I231="","",Tabla!I231)</f>
        <v>OTROS EGRESOS 18</v>
      </c>
      <c r="F231" s="93" t="str">
        <f>IF(Tabla!J231="","",Tabla!J231)</f>
        <v>OTROS EGRESOS 1.P.O (OR:79/DES:79 TRN:86 PERF:300086 CAU: 18</v>
      </c>
      <c r="G231" s="108">
        <f>IF(Tabla!K231="","",Tabla!K231)</f>
        <v>0.3</v>
      </c>
      <c r="H231" s="108">
        <f>IF(Tabla!L231="","",Tabla!L231)</f>
        <v>0</v>
      </c>
      <c r="J231">
        <f t="shared" si="52"/>
        <v>223</v>
      </c>
      <c r="K231" s="93">
        <f t="shared" si="53"/>
        <v>43483</v>
      </c>
      <c r="L231">
        <f t="shared" ca="1" si="41"/>
        <v>0</v>
      </c>
      <c r="M231" s="115">
        <f t="shared" ca="1" si="42"/>
        <v>2.23E-7</v>
      </c>
      <c r="N231">
        <f t="shared" ca="1" si="43"/>
        <v>1.2699999999999999E-6</v>
      </c>
      <c r="O231">
        <f t="shared" ca="1" si="44"/>
        <v>1270</v>
      </c>
      <c r="Q231">
        <f t="shared" ca="1" si="45"/>
        <v>43552</v>
      </c>
      <c r="R231" t="str">
        <f t="shared" ca="1" si="46"/>
        <v>ADMINISTRACION DE SUCURSALES</v>
      </c>
      <c r="S231" t="str">
        <f t="shared" ca="1" si="47"/>
        <v>NC GASTO NO DEDUCIBLES</v>
      </c>
      <c r="T231" t="str">
        <f t="shared" ca="1" si="48"/>
        <v>TRANSACCIONES DEL DIA 03/28/2019SPYRAL - GESTION ADMINISTRATIVA</v>
      </c>
      <c r="V231">
        <f t="shared" ca="1" si="49"/>
        <v>0</v>
      </c>
      <c r="W231">
        <f t="shared" ca="1" si="50"/>
        <v>0</v>
      </c>
    </row>
    <row r="232" spans="2:23" x14ac:dyDescent="0.25">
      <c r="B232" s="3">
        <f t="shared" si="51"/>
        <v>224</v>
      </c>
      <c r="C232" s="93">
        <f>IF(Tabla!G232="","",Tabla!G232)</f>
        <v>43483</v>
      </c>
      <c r="D232" s="93" t="str">
        <f>IF(Tabla!H232="","",Tabla!H232)</f>
        <v>ADMINISTRACION DE SUCURSALES</v>
      </c>
      <c r="E232" s="93" t="str">
        <f>IF(Tabla!I232="","",Tabla!I232)</f>
        <v>OTROS EGRESOS 18</v>
      </c>
      <c r="F232" s="93" t="str">
        <f>IF(Tabla!J232="","",Tabla!J232)</f>
        <v>OTROS EGRESOS 1.P.O (OR:73/DES:73 TRN:86 PERF:300086 CAU: 18</v>
      </c>
      <c r="G232" s="108">
        <f>IF(Tabla!K232="","",Tabla!K232)</f>
        <v>12</v>
      </c>
      <c r="H232" s="108">
        <f>IF(Tabla!L232="","",Tabla!L232)</f>
        <v>0</v>
      </c>
      <c r="J232">
        <f t="shared" si="52"/>
        <v>224</v>
      </c>
      <c r="K232" s="93">
        <f t="shared" si="53"/>
        <v>43483</v>
      </c>
      <c r="L232">
        <f t="shared" ca="1" si="41"/>
        <v>0</v>
      </c>
      <c r="M232" s="115">
        <f t="shared" ca="1" si="42"/>
        <v>2.2399999999999999E-7</v>
      </c>
      <c r="N232">
        <f t="shared" ca="1" si="43"/>
        <v>1.269E-6</v>
      </c>
      <c r="O232">
        <f t="shared" ca="1" si="44"/>
        <v>1269</v>
      </c>
      <c r="Q232">
        <f t="shared" ca="1" si="45"/>
        <v>43552</v>
      </c>
      <c r="R232" t="str">
        <f t="shared" ca="1" si="46"/>
        <v>ATENCION A CLIENTES</v>
      </c>
      <c r="S232" t="str">
        <f t="shared" ca="1" si="47"/>
        <v>GASTOS NO DEDUCIBLES</v>
      </c>
      <c r="T232" t="str">
        <f t="shared" ca="1" si="48"/>
        <v>TRANSACCIONES DEL DIA 03/28/2019SPYRAL - GESTION ADMINISTRATIVA</v>
      </c>
      <c r="V232">
        <f t="shared" ca="1" si="49"/>
        <v>0</v>
      </c>
      <c r="W232">
        <f t="shared" ca="1" si="50"/>
        <v>0</v>
      </c>
    </row>
    <row r="233" spans="2:23" x14ac:dyDescent="0.25">
      <c r="B233" s="3">
        <f t="shared" si="51"/>
        <v>225</v>
      </c>
      <c r="C233" s="93">
        <f>IF(Tabla!G233="","",Tabla!G233)</f>
        <v>43483</v>
      </c>
      <c r="D233" s="93" t="str">
        <f>IF(Tabla!H233="","",Tabla!H233)</f>
        <v>ADMINISTRACION DE SUCURSALES</v>
      </c>
      <c r="E233" s="93" t="str">
        <f>IF(Tabla!I233="","",Tabla!I233)</f>
        <v>OTROS EGRESOS 18</v>
      </c>
      <c r="F233" s="93" t="str">
        <f>IF(Tabla!J233="","",Tabla!J233)</f>
        <v>OTROS EGRESOS 1.P.O (OR:5/DES:5 TRN:86 PERF:300086 CAU: 18</v>
      </c>
      <c r="G233" s="108">
        <f>IF(Tabla!K233="","",Tabla!K233)</f>
        <v>4.75</v>
      </c>
      <c r="H233" s="108">
        <f>IF(Tabla!L233="","",Tabla!L233)</f>
        <v>0</v>
      </c>
      <c r="J233">
        <f t="shared" si="52"/>
        <v>225</v>
      </c>
      <c r="K233" s="93">
        <f t="shared" si="53"/>
        <v>43483</v>
      </c>
      <c r="L233">
        <f t="shared" ca="1" si="41"/>
        <v>0</v>
      </c>
      <c r="M233" s="115">
        <f t="shared" ca="1" si="42"/>
        <v>2.2499999999999999E-7</v>
      </c>
      <c r="N233">
        <f t="shared" ca="1" si="43"/>
        <v>1.268E-6</v>
      </c>
      <c r="O233">
        <f t="shared" ca="1" si="44"/>
        <v>1268</v>
      </c>
      <c r="Q233">
        <f t="shared" ca="1" si="45"/>
        <v>43552</v>
      </c>
      <c r="R233" t="str">
        <f t="shared" ca="1" si="46"/>
        <v>ATM</v>
      </c>
      <c r="S233" t="str">
        <f t="shared" ca="1" si="47"/>
        <v>GASTOS NO DEDUCIBLES</v>
      </c>
      <c r="T233" t="str">
        <f t="shared" ca="1" si="48"/>
        <v>TRANSACCIONES DEL DIA 03/28/2019SPYRAL - GESTION ADMINISTRATIVA</v>
      </c>
      <c r="V233">
        <f t="shared" ca="1" si="49"/>
        <v>0</v>
      </c>
      <c r="W233">
        <f t="shared" ca="1" si="50"/>
        <v>0</v>
      </c>
    </row>
    <row r="234" spans="2:23" x14ac:dyDescent="0.25">
      <c r="B234" s="3">
        <f t="shared" si="51"/>
        <v>226</v>
      </c>
      <c r="C234" s="93">
        <f>IF(Tabla!G234="","",Tabla!G234)</f>
        <v>43483</v>
      </c>
      <c r="D234" s="93" t="str">
        <f>IF(Tabla!H234="","",Tabla!H234)</f>
        <v>ADMINISTRACION DE SUCURSALES</v>
      </c>
      <c r="E234" s="93" t="str">
        <f>IF(Tabla!I234="","",Tabla!I234)</f>
        <v>OTROS EGRESOS 18</v>
      </c>
      <c r="F234" s="93" t="str">
        <f>IF(Tabla!J234="","",Tabla!J234)</f>
        <v>OTROS EGRESOS 1.P.O (OR:23/DES:23 TRN:86 PERF:300086 CAU: 18</v>
      </c>
      <c r="G234" s="108">
        <f>IF(Tabla!K234="","",Tabla!K234)</f>
        <v>10.6</v>
      </c>
      <c r="H234" s="108">
        <f>IF(Tabla!L234="","",Tabla!L234)</f>
        <v>0</v>
      </c>
      <c r="J234">
        <f t="shared" si="52"/>
        <v>226</v>
      </c>
      <c r="K234" s="93">
        <f t="shared" si="53"/>
        <v>43483</v>
      </c>
      <c r="L234">
        <f t="shared" ca="1" si="41"/>
        <v>0</v>
      </c>
      <c r="M234" s="115">
        <f t="shared" ca="1" si="42"/>
        <v>2.2600000000000001E-7</v>
      </c>
      <c r="N234">
        <f t="shared" ca="1" si="43"/>
        <v>1.2669999999999999E-6</v>
      </c>
      <c r="O234">
        <f t="shared" ca="1" si="44"/>
        <v>1267</v>
      </c>
      <c r="Q234">
        <f t="shared" ca="1" si="45"/>
        <v>43552</v>
      </c>
      <c r="R234" t="str">
        <f t="shared" ca="1" si="46"/>
        <v>CAJA</v>
      </c>
      <c r="S234" t="str">
        <f t="shared" ca="1" si="47"/>
        <v>ALIMENTACION DE EMPLEADOS CTA NUEVA</v>
      </c>
      <c r="T234" t="str">
        <f t="shared" ca="1" si="48"/>
        <v>TRANSACCIONES DEL DIA 03/28/2019SPYRAL - GESTION ADMINISTRATIVA</v>
      </c>
      <c r="V234">
        <f t="shared" ca="1" si="49"/>
        <v>0</v>
      </c>
      <c r="W234">
        <f t="shared" ca="1" si="50"/>
        <v>0</v>
      </c>
    </row>
    <row r="235" spans="2:23" x14ac:dyDescent="0.25">
      <c r="B235" s="3">
        <f t="shared" si="51"/>
        <v>227</v>
      </c>
      <c r="C235" s="93">
        <f>IF(Tabla!G235="","",Tabla!G235)</f>
        <v>43483</v>
      </c>
      <c r="D235" s="93" t="str">
        <f>IF(Tabla!H235="","",Tabla!H235)</f>
        <v>ADMINISTRACION DE SUCURSALES</v>
      </c>
      <c r="E235" s="93" t="str">
        <f>IF(Tabla!I235="","",Tabla!I235)</f>
        <v>OTROS EGRESOS 18</v>
      </c>
      <c r="F235" s="93" t="str">
        <f>IF(Tabla!J235="","",Tabla!J235)</f>
        <v>OTROS EGRESOS 1.P.O (OR:2/DES:2 TRN:86 PERF:300086 CAU: 18</v>
      </c>
      <c r="G235" s="108">
        <f>IF(Tabla!K235="","",Tabla!K235)</f>
        <v>3</v>
      </c>
      <c r="H235" s="108">
        <f>IF(Tabla!L235="","",Tabla!L235)</f>
        <v>0</v>
      </c>
      <c r="J235">
        <f t="shared" si="52"/>
        <v>227</v>
      </c>
      <c r="K235" s="93">
        <f t="shared" si="53"/>
        <v>43483</v>
      </c>
      <c r="L235">
        <f t="shared" ca="1" si="41"/>
        <v>0</v>
      </c>
      <c r="M235" s="115">
        <f t="shared" ca="1" si="42"/>
        <v>2.2700000000000001E-7</v>
      </c>
      <c r="N235">
        <f t="shared" ca="1" si="43"/>
        <v>1.266E-6</v>
      </c>
      <c r="O235">
        <f t="shared" ca="1" si="44"/>
        <v>1266</v>
      </c>
      <c r="Q235">
        <f t="shared" ca="1" si="45"/>
        <v>43552</v>
      </c>
      <c r="R235" t="str">
        <f t="shared" ca="1" si="46"/>
        <v>CAJA</v>
      </c>
      <c r="S235" t="str">
        <f t="shared" ca="1" si="47"/>
        <v>ALIMENTACION DE EMPLEADOS CTA NUEVA</v>
      </c>
      <c r="T235" t="str">
        <f t="shared" ca="1" si="48"/>
        <v>TRANSACCIONES DEL DIA 03/28/2019SPYRAL - GESTION ADMINISTRATIVA</v>
      </c>
      <c r="V235">
        <f t="shared" ca="1" si="49"/>
        <v>0</v>
      </c>
      <c r="W235">
        <f t="shared" ca="1" si="50"/>
        <v>0</v>
      </c>
    </row>
    <row r="236" spans="2:23" x14ac:dyDescent="0.25">
      <c r="B236" s="3">
        <f t="shared" si="51"/>
        <v>228</v>
      </c>
      <c r="C236" s="93">
        <f>IF(Tabla!G236="","",Tabla!G236)</f>
        <v>43483</v>
      </c>
      <c r="D236" s="93" t="str">
        <f>IF(Tabla!H236="","",Tabla!H236)</f>
        <v>ADMINISTRACION DE SUCURSALES</v>
      </c>
      <c r="E236" s="93" t="str">
        <f>IF(Tabla!I236="","",Tabla!I236)</f>
        <v>VIATICOS</v>
      </c>
      <c r="F236" s="93" t="str">
        <f>IF(Tabla!J236="","",Tabla!J236)</f>
        <v>TRANSACCIONES DEL DIA 01/18/2019SPYRAL - GESTION ADMINISTRATIVA</v>
      </c>
      <c r="G236" s="108">
        <f>IF(Tabla!K236="","",Tabla!K236)</f>
        <v>130</v>
      </c>
      <c r="H236" s="108">
        <f>IF(Tabla!L236="","",Tabla!L236)</f>
        <v>0</v>
      </c>
      <c r="J236">
        <f t="shared" si="52"/>
        <v>228</v>
      </c>
      <c r="K236" s="93">
        <f t="shared" si="53"/>
        <v>43483</v>
      </c>
      <c r="L236">
        <f t="shared" ca="1" si="41"/>
        <v>0</v>
      </c>
      <c r="M236" s="115">
        <f t="shared" ca="1" si="42"/>
        <v>2.28E-7</v>
      </c>
      <c r="N236">
        <f t="shared" ca="1" si="43"/>
        <v>1.265E-6</v>
      </c>
      <c r="O236">
        <f t="shared" ca="1" si="44"/>
        <v>1265</v>
      </c>
      <c r="Q236">
        <f t="shared" ca="1" si="45"/>
        <v>43552</v>
      </c>
      <c r="R236" t="str">
        <f t="shared" ca="1" si="46"/>
        <v>GESTION HIPOTECARIA</v>
      </c>
      <c r="S236" t="str">
        <f t="shared" ca="1" si="47"/>
        <v>VIATICOS 2</v>
      </c>
      <c r="T236" t="str">
        <f t="shared" ca="1" si="48"/>
        <v>TRANSACCIONES DEL DIA 03/28/2019SPYRAL - GESTION ADMINISTRATIVA</v>
      </c>
      <c r="V236">
        <f t="shared" ca="1" si="49"/>
        <v>0</v>
      </c>
      <c r="W236">
        <f t="shared" ca="1" si="50"/>
        <v>0</v>
      </c>
    </row>
    <row r="237" spans="2:23" x14ac:dyDescent="0.25">
      <c r="B237" s="3">
        <f t="shared" si="51"/>
        <v>229</v>
      </c>
      <c r="C237" s="93">
        <f>IF(Tabla!G237="","",Tabla!G237)</f>
        <v>43484</v>
      </c>
      <c r="D237" s="93" t="str">
        <f>IF(Tabla!H237="","",Tabla!H237)</f>
        <v>ZONA LIBRE</v>
      </c>
      <c r="E237" s="93" t="str">
        <f>IF(Tabla!I237="","",Tabla!I237)</f>
        <v>NC VIATICOS</v>
      </c>
      <c r="F237" s="93" t="str">
        <f>IF(Tabla!J237="","",Tabla!J237)</f>
        <v>TRANSACCIONES DEL DIA 01/19/2019SPYRAL - GESTION ADMINISTRATIVA</v>
      </c>
      <c r="G237" s="108">
        <f>IF(Tabla!K237="","",Tabla!K237)</f>
        <v>77.650000000000006</v>
      </c>
      <c r="H237" s="108">
        <f>IF(Tabla!L237="","",Tabla!L237)</f>
        <v>0</v>
      </c>
      <c r="J237">
        <f t="shared" si="52"/>
        <v>229</v>
      </c>
      <c r="K237" s="93">
        <f t="shared" si="53"/>
        <v>43484</v>
      </c>
      <c r="L237">
        <f t="shared" ca="1" si="41"/>
        <v>0</v>
      </c>
      <c r="M237" s="115">
        <f t="shared" ca="1" si="42"/>
        <v>2.29E-7</v>
      </c>
      <c r="N237">
        <f t="shared" ca="1" si="43"/>
        <v>1.2640000000000001E-6</v>
      </c>
      <c r="O237">
        <f t="shared" ca="1" si="44"/>
        <v>1264</v>
      </c>
      <c r="Q237">
        <f t="shared" ca="1" si="45"/>
        <v>43552</v>
      </c>
      <c r="R237" t="str">
        <f t="shared" ca="1" si="46"/>
        <v>SERVICIOS PERSONALES</v>
      </c>
      <c r="S237" t="str">
        <f t="shared" ca="1" si="47"/>
        <v>ALIMENTACION DE EMPLEADOS CTA NUEVA</v>
      </c>
      <c r="T237" t="str">
        <f t="shared" ca="1" si="48"/>
        <v>TRANSACCIONES DEL DIA 03/28/2019SPYRAL - GESTION ADMINISTRATIVA</v>
      </c>
      <c r="V237">
        <f t="shared" ca="1" si="49"/>
        <v>0</v>
      </c>
      <c r="W237">
        <f t="shared" ca="1" si="50"/>
        <v>0</v>
      </c>
    </row>
    <row r="238" spans="2:23" x14ac:dyDescent="0.25">
      <c r="B238" s="3">
        <f t="shared" si="51"/>
        <v>230</v>
      </c>
      <c r="C238" s="93">
        <f>IF(Tabla!G238="","",Tabla!G238)</f>
        <v>43484</v>
      </c>
      <c r="D238" s="93" t="str">
        <f>IF(Tabla!H238="","",Tabla!H238)</f>
        <v>VENTAS CONSUMO</v>
      </c>
      <c r="E238" s="93" t="str">
        <f>IF(Tabla!I238="","",Tabla!I238)</f>
        <v>NC VIATICOS</v>
      </c>
      <c r="F238" s="93" t="str">
        <f>IF(Tabla!J238="","",Tabla!J238)</f>
        <v>TRANSACCIONES DEL DIA 01/19/2019SPYRAL - GESTION ADMINISTRATIVA</v>
      </c>
      <c r="G238" s="108">
        <f>IF(Tabla!K238="","",Tabla!K238)</f>
        <v>532.04999999999995</v>
      </c>
      <c r="H238" s="108">
        <f>IF(Tabla!L238="","",Tabla!L238)</f>
        <v>0</v>
      </c>
      <c r="J238">
        <f t="shared" si="52"/>
        <v>230</v>
      </c>
      <c r="K238" s="93">
        <f t="shared" si="53"/>
        <v>43484</v>
      </c>
      <c r="L238">
        <f t="shared" ca="1" si="41"/>
        <v>0</v>
      </c>
      <c r="M238" s="115">
        <f t="shared" ca="1" si="42"/>
        <v>2.2999999999999999E-7</v>
      </c>
      <c r="N238">
        <f t="shared" ca="1" si="43"/>
        <v>1.263E-6</v>
      </c>
      <c r="O238">
        <f t="shared" ca="1" si="44"/>
        <v>1263</v>
      </c>
      <c r="Q238">
        <f t="shared" ca="1" si="45"/>
        <v>43552</v>
      </c>
      <c r="R238" t="str">
        <f t="shared" ca="1" si="46"/>
        <v>SERVICIOS PERSONALES</v>
      </c>
      <c r="S238" t="str">
        <f t="shared" ca="1" si="47"/>
        <v>ALIMENTACION DE EMPLEADOS CTA NUEVA</v>
      </c>
      <c r="T238" t="str">
        <f t="shared" ca="1" si="48"/>
        <v>TRANSACCIONES DEL DIA 03/28/2019SPYRAL - GESTION ADMINISTRATIVA</v>
      </c>
      <c r="V238">
        <f t="shared" ca="1" si="49"/>
        <v>0</v>
      </c>
      <c r="W238">
        <f t="shared" ca="1" si="50"/>
        <v>0</v>
      </c>
    </row>
    <row r="239" spans="2:23" x14ac:dyDescent="0.25">
      <c r="B239" s="3">
        <f t="shared" si="51"/>
        <v>231</v>
      </c>
      <c r="C239" s="93">
        <f>IF(Tabla!G239="","",Tabla!G239)</f>
        <v>43484</v>
      </c>
      <c r="D239" s="93" t="str">
        <f>IF(Tabla!H239="","",Tabla!H239)</f>
        <v>TELEMERCADEO</v>
      </c>
      <c r="E239" s="93" t="str">
        <f>IF(Tabla!I239="","",Tabla!I239)</f>
        <v>NC VIATICOS</v>
      </c>
      <c r="F239" s="93" t="str">
        <f>IF(Tabla!J239="","",Tabla!J239)</f>
        <v>TRANSACCIONES DEL DIA 01/19/2019SPYRAL - GESTION ADMINISTRATIVA</v>
      </c>
      <c r="G239" s="108">
        <f>IF(Tabla!K239="","",Tabla!K239)</f>
        <v>442</v>
      </c>
      <c r="H239" s="108">
        <f>IF(Tabla!L239="","",Tabla!L239)</f>
        <v>0</v>
      </c>
      <c r="J239">
        <f t="shared" si="52"/>
        <v>231</v>
      </c>
      <c r="K239" s="93">
        <f t="shared" si="53"/>
        <v>43484</v>
      </c>
      <c r="L239">
        <f t="shared" ca="1" si="41"/>
        <v>0</v>
      </c>
      <c r="M239" s="115">
        <f t="shared" ca="1" si="42"/>
        <v>2.3099999999999999E-7</v>
      </c>
      <c r="N239">
        <f t="shared" ca="1" si="43"/>
        <v>1.2619999999999999E-6</v>
      </c>
      <c r="O239">
        <f t="shared" ca="1" si="44"/>
        <v>1262</v>
      </c>
      <c r="Q239">
        <f t="shared" ca="1" si="45"/>
        <v>43551</v>
      </c>
      <c r="R239" t="str">
        <f t="shared" ca="1" si="46"/>
        <v>ADMINISTRACION DE SUCURSALES</v>
      </c>
      <c r="S239" t="str">
        <f t="shared" ca="1" si="47"/>
        <v>VIATICOS 2</v>
      </c>
      <c r="T239" t="str">
        <f t="shared" ca="1" si="48"/>
        <v>TRANSACCIONES DEL DIA 03/27/2019SPYRAL - GESTION ADMINISTRATIVA</v>
      </c>
      <c r="V239">
        <f t="shared" ca="1" si="49"/>
        <v>0</v>
      </c>
      <c r="W239">
        <f t="shared" ca="1" si="50"/>
        <v>0</v>
      </c>
    </row>
    <row r="240" spans="2:23" x14ac:dyDescent="0.25">
      <c r="B240" s="3">
        <f t="shared" si="51"/>
        <v>232</v>
      </c>
      <c r="C240" s="93">
        <f>IF(Tabla!G240="","",Tabla!G240)</f>
        <v>43484</v>
      </c>
      <c r="D240" s="93" t="str">
        <f>IF(Tabla!H240="","",Tabla!H240)</f>
        <v>BANCA PRIVADA</v>
      </c>
      <c r="E240" s="93" t="str">
        <f>IF(Tabla!I240="","",Tabla!I240)</f>
        <v>NC VIATICOS</v>
      </c>
      <c r="F240" s="93" t="str">
        <f>IF(Tabla!J240="","",Tabla!J240)</f>
        <v>TRANSACCIONES DEL DIA 01/19/2019SPYRAL - GESTION ADMINISTRATIVA</v>
      </c>
      <c r="G240" s="108">
        <f>IF(Tabla!K240="","",Tabla!K240)</f>
        <v>63.75</v>
      </c>
      <c r="H240" s="108">
        <f>IF(Tabla!L240="","",Tabla!L240)</f>
        <v>0</v>
      </c>
      <c r="J240">
        <f t="shared" si="52"/>
        <v>232</v>
      </c>
      <c r="K240" s="93">
        <f t="shared" si="53"/>
        <v>43484</v>
      </c>
      <c r="L240">
        <f t="shared" ca="1" si="41"/>
        <v>0</v>
      </c>
      <c r="M240" s="115">
        <f t="shared" ca="1" si="42"/>
        <v>2.3200000000000001E-7</v>
      </c>
      <c r="N240">
        <f t="shared" ca="1" si="43"/>
        <v>1.2610000000000001E-6</v>
      </c>
      <c r="O240">
        <f t="shared" ca="1" si="44"/>
        <v>1261</v>
      </c>
      <c r="Q240">
        <f t="shared" ca="1" si="45"/>
        <v>43551</v>
      </c>
      <c r="R240" t="str">
        <f t="shared" ca="1" si="46"/>
        <v>ADMINISTRACION DE SUCURSALES</v>
      </c>
      <c r="S240" t="str">
        <f t="shared" ca="1" si="47"/>
        <v>VIATICOS 2</v>
      </c>
      <c r="T240" t="str">
        <f t="shared" ca="1" si="48"/>
        <v>TRANSACCIONES DEL DIA 03/27/2019SPYRAL - GESTION ADMINISTRATIVA</v>
      </c>
      <c r="V240">
        <f t="shared" ca="1" si="49"/>
        <v>0</v>
      </c>
      <c r="W240">
        <f t="shared" ca="1" si="50"/>
        <v>0</v>
      </c>
    </row>
    <row r="241" spans="2:23" x14ac:dyDescent="0.25">
      <c r="B241" s="3">
        <f t="shared" si="51"/>
        <v>233</v>
      </c>
      <c r="C241" s="93">
        <f>IF(Tabla!G241="","",Tabla!G241)</f>
        <v>43484</v>
      </c>
      <c r="D241" s="93" t="str">
        <f>IF(Tabla!H241="","",Tabla!H241)</f>
        <v>BANCA CORPORATIVA</v>
      </c>
      <c r="E241" s="93" t="str">
        <f>IF(Tabla!I241="","",Tabla!I241)</f>
        <v>NC VIATICOS</v>
      </c>
      <c r="F241" s="93" t="str">
        <f>IF(Tabla!J241="","",Tabla!J241)</f>
        <v>TRANSACCIONES DEL DIA 01/19/2019SPYRAL - GESTION ADMINISTRATIVA</v>
      </c>
      <c r="G241" s="108">
        <f>IF(Tabla!K241="","",Tabla!K241)</f>
        <v>23.85</v>
      </c>
      <c r="H241" s="108">
        <f>IF(Tabla!L241="","",Tabla!L241)</f>
        <v>0</v>
      </c>
      <c r="J241">
        <f t="shared" si="52"/>
        <v>233</v>
      </c>
      <c r="K241" s="93">
        <f t="shared" si="53"/>
        <v>43484</v>
      </c>
      <c r="L241">
        <f t="shared" ca="1" si="41"/>
        <v>0</v>
      </c>
      <c r="M241" s="115">
        <f t="shared" ca="1" si="42"/>
        <v>2.3300000000000001E-7</v>
      </c>
      <c r="N241">
        <f t="shared" ca="1" si="43"/>
        <v>1.26E-6</v>
      </c>
      <c r="O241">
        <f t="shared" ca="1" si="44"/>
        <v>1260</v>
      </c>
      <c r="Q241">
        <f t="shared" ca="1" si="45"/>
        <v>43551</v>
      </c>
      <c r="R241" t="str">
        <f t="shared" ca="1" si="46"/>
        <v>ADMINISTRACION DE SUCURSALES</v>
      </c>
      <c r="S241" t="str">
        <f t="shared" ca="1" si="47"/>
        <v>VIATICOS 2</v>
      </c>
      <c r="T241" t="str">
        <f t="shared" ca="1" si="48"/>
        <v>TRANSACCIONES DEL DIA 03/27/2019SPYRAL - GESTION ADMINISTRATIVA</v>
      </c>
      <c r="V241">
        <f t="shared" ca="1" si="49"/>
        <v>0</v>
      </c>
      <c r="W241">
        <f t="shared" ca="1" si="50"/>
        <v>0</v>
      </c>
    </row>
    <row r="242" spans="2:23" x14ac:dyDescent="0.25">
      <c r="B242" s="3">
        <f t="shared" si="51"/>
        <v>234</v>
      </c>
      <c r="C242" s="93">
        <f>IF(Tabla!G242="","",Tabla!G242)</f>
        <v>43484</v>
      </c>
      <c r="D242" s="93" t="str">
        <f>IF(Tabla!H242="","",Tabla!H242)</f>
        <v>ATM</v>
      </c>
      <c r="E242" s="93" t="str">
        <f>IF(Tabla!I242="","",Tabla!I242)</f>
        <v>NC VIATICOS</v>
      </c>
      <c r="F242" s="93" t="str">
        <f>IF(Tabla!J242="","",Tabla!J242)</f>
        <v>TRANSACCIONES DEL DIA 01/19/2019SPYRAL - GESTION ADMINISTRATIVA</v>
      </c>
      <c r="G242" s="108">
        <f>IF(Tabla!K242="","",Tabla!K242)</f>
        <v>269.14999999999998</v>
      </c>
      <c r="H242" s="108">
        <f>IF(Tabla!L242="","",Tabla!L242)</f>
        <v>0</v>
      </c>
      <c r="J242">
        <f t="shared" si="52"/>
        <v>234</v>
      </c>
      <c r="K242" s="93">
        <f t="shared" si="53"/>
        <v>43484</v>
      </c>
      <c r="L242">
        <f t="shared" ca="1" si="41"/>
        <v>0</v>
      </c>
      <c r="M242" s="115">
        <f t="shared" ca="1" si="42"/>
        <v>2.34E-7</v>
      </c>
      <c r="N242">
        <f t="shared" ca="1" si="43"/>
        <v>1.2589999999999999E-6</v>
      </c>
      <c r="O242">
        <f t="shared" ca="1" si="44"/>
        <v>1259</v>
      </c>
      <c r="Q242">
        <f t="shared" ca="1" si="45"/>
        <v>43551</v>
      </c>
      <c r="R242" t="str">
        <f t="shared" ca="1" si="46"/>
        <v>ADMINISTRACION DE SUCURSALES</v>
      </c>
      <c r="S242" t="str">
        <f t="shared" ca="1" si="47"/>
        <v>VIATICOS 2</v>
      </c>
      <c r="T242" t="str">
        <f t="shared" ca="1" si="48"/>
        <v>TRANSACCIONES DEL DIA 03/27/2019SPYRAL - GESTION ADMINISTRATIVA</v>
      </c>
      <c r="V242">
        <f t="shared" ca="1" si="49"/>
        <v>0</v>
      </c>
      <c r="W242">
        <f t="shared" ca="1" si="50"/>
        <v>0</v>
      </c>
    </row>
    <row r="243" spans="2:23" x14ac:dyDescent="0.25">
      <c r="B243" s="3">
        <f t="shared" si="51"/>
        <v>235</v>
      </c>
      <c r="C243" s="93">
        <f>IF(Tabla!G243="","",Tabla!G243)</f>
        <v>43484</v>
      </c>
      <c r="D243" s="93" t="str">
        <f>IF(Tabla!H243="","",Tabla!H243)</f>
        <v>ATENCION A CLIENTES</v>
      </c>
      <c r="E243" s="93" t="str">
        <f>IF(Tabla!I243="","",Tabla!I243)</f>
        <v>NC VIATICOS</v>
      </c>
      <c r="F243" s="93" t="str">
        <f>IF(Tabla!J243="","",Tabla!J243)</f>
        <v>TRANSACCIONES DEL DIA 01/19/2019SPYRAL - GESTION ADMINISTRATIVA</v>
      </c>
      <c r="G243" s="108">
        <f>IF(Tabla!K243="","",Tabla!K243)</f>
        <v>603.04999999999995</v>
      </c>
      <c r="H243" s="108">
        <f>IF(Tabla!L243="","",Tabla!L243)</f>
        <v>0</v>
      </c>
      <c r="J243">
        <f t="shared" si="52"/>
        <v>235</v>
      </c>
      <c r="K243" s="93">
        <f t="shared" si="53"/>
        <v>43484</v>
      </c>
      <c r="L243">
        <f t="shared" ca="1" si="41"/>
        <v>0</v>
      </c>
      <c r="M243" s="115">
        <f t="shared" ca="1" si="42"/>
        <v>2.35E-7</v>
      </c>
      <c r="N243">
        <f t="shared" ca="1" si="43"/>
        <v>1.2580000000000001E-6</v>
      </c>
      <c r="O243">
        <f t="shared" ca="1" si="44"/>
        <v>1258</v>
      </c>
      <c r="Q243">
        <f t="shared" ca="1" si="45"/>
        <v>43551</v>
      </c>
      <c r="R243" t="str">
        <f t="shared" ca="1" si="46"/>
        <v>ADMINISTRACION DE SUCURSALES</v>
      </c>
      <c r="S243" t="str">
        <f t="shared" ca="1" si="47"/>
        <v>OTROS EGRESOS 18</v>
      </c>
      <c r="T243" t="str">
        <f t="shared" ca="1" si="48"/>
        <v>OTROS EGRESOS 1.P.O (OR:17/DES:17 TRN:86 PERF:300086 CAU: 18</v>
      </c>
      <c r="V243">
        <f t="shared" ca="1" si="49"/>
        <v>0</v>
      </c>
      <c r="W243">
        <f t="shared" ca="1" si="50"/>
        <v>0</v>
      </c>
    </row>
    <row r="244" spans="2:23" x14ac:dyDescent="0.25">
      <c r="B244" s="3">
        <f t="shared" si="51"/>
        <v>236</v>
      </c>
      <c r="C244" s="93">
        <f>IF(Tabla!G244="","",Tabla!G244)</f>
        <v>43486</v>
      </c>
      <c r="D244" s="93" t="str">
        <f>IF(Tabla!H244="","",Tabla!H244)</f>
        <v>SERVICIOS PERSONALES</v>
      </c>
      <c r="E244" s="93" t="str">
        <f>IF(Tabla!I244="","",Tabla!I244)</f>
        <v>ALIMENTACION DE EMPLEADOS CTA NUEVA</v>
      </c>
      <c r="F244" s="93" t="str">
        <f>IF(Tabla!J244="","",Tabla!J244)</f>
        <v>TRANSACCIONES DEL DIA 01/21/2019SPYRAL - GESTION ADMINISTRATIVA</v>
      </c>
      <c r="G244" s="108">
        <f>IF(Tabla!K244="","",Tabla!K244)</f>
        <v>16</v>
      </c>
      <c r="H244" s="108">
        <f>IF(Tabla!L244="","",Tabla!L244)</f>
        <v>0</v>
      </c>
      <c r="J244">
        <f t="shared" si="52"/>
        <v>236</v>
      </c>
      <c r="K244" s="93">
        <f t="shared" si="53"/>
        <v>43486</v>
      </c>
      <c r="L244">
        <f t="shared" ca="1" si="41"/>
        <v>0</v>
      </c>
      <c r="M244" s="115">
        <f t="shared" ca="1" si="42"/>
        <v>2.36E-7</v>
      </c>
      <c r="N244">
        <f t="shared" ca="1" si="43"/>
        <v>1.257E-6</v>
      </c>
      <c r="O244">
        <f t="shared" ca="1" si="44"/>
        <v>1257</v>
      </c>
      <c r="Q244">
        <f t="shared" ca="1" si="45"/>
        <v>43551</v>
      </c>
      <c r="R244" t="str">
        <f t="shared" ca="1" si="46"/>
        <v>ADMINISTRACION DE SUCURSALES</v>
      </c>
      <c r="S244" t="str">
        <f t="shared" ca="1" si="47"/>
        <v>OTROS EGRESOS 18</v>
      </c>
      <c r="T244" t="str">
        <f t="shared" ca="1" si="48"/>
        <v>OTROS EGRESOS 1.P.O (OR:20/DES:20 TRN:86 PERF:300086 CAU: 18</v>
      </c>
      <c r="V244">
        <f t="shared" ca="1" si="49"/>
        <v>0</v>
      </c>
      <c r="W244">
        <f t="shared" ca="1" si="50"/>
        <v>0</v>
      </c>
    </row>
    <row r="245" spans="2:23" x14ac:dyDescent="0.25">
      <c r="B245" s="3">
        <f t="shared" si="51"/>
        <v>237</v>
      </c>
      <c r="C245" s="93">
        <f>IF(Tabla!G245="","",Tabla!G245)</f>
        <v>43486</v>
      </c>
      <c r="D245" s="93" t="str">
        <f>IF(Tabla!H245="","",Tabla!H245)</f>
        <v>SERVICIOS PERSONALES</v>
      </c>
      <c r="E245" s="93" t="str">
        <f>IF(Tabla!I245="","",Tabla!I245)</f>
        <v>ALIMENTACION DE EMPLEADOS CTA NUEVA</v>
      </c>
      <c r="F245" s="93" t="str">
        <f>IF(Tabla!J245="","",Tabla!J245)</f>
        <v>TRANSACCIONES DEL DIA 01/21/2019SPYRAL - GESTION ADMINISTRATIVA</v>
      </c>
      <c r="G245" s="108">
        <f>IF(Tabla!K245="","",Tabla!K245)</f>
        <v>8</v>
      </c>
      <c r="H245" s="108">
        <f>IF(Tabla!L245="","",Tabla!L245)</f>
        <v>0</v>
      </c>
      <c r="J245">
        <f t="shared" si="52"/>
        <v>237</v>
      </c>
      <c r="K245" s="93">
        <f t="shared" si="53"/>
        <v>43486</v>
      </c>
      <c r="L245">
        <f t="shared" ca="1" si="41"/>
        <v>0</v>
      </c>
      <c r="M245" s="115">
        <f t="shared" ca="1" si="42"/>
        <v>2.3699999999999999E-7</v>
      </c>
      <c r="N245">
        <f t="shared" ca="1" si="43"/>
        <v>1.2559999999999999E-6</v>
      </c>
      <c r="O245">
        <f t="shared" ca="1" si="44"/>
        <v>1256</v>
      </c>
      <c r="Q245">
        <f t="shared" ca="1" si="45"/>
        <v>43551</v>
      </c>
      <c r="R245" t="str">
        <f t="shared" ca="1" si="46"/>
        <v>ADMINISTRACION DE SUCURSALES</v>
      </c>
      <c r="S245" t="str">
        <f t="shared" ca="1" si="47"/>
        <v>OTROS EGRESOS 18</v>
      </c>
      <c r="T245" t="str">
        <f t="shared" ca="1" si="48"/>
        <v>OTROS EGRESOS 1.P.O (OR:33/DES:33 TRN:86 PERF:300086 CAU: 18</v>
      </c>
      <c r="V245">
        <f t="shared" ca="1" si="49"/>
        <v>0</v>
      </c>
      <c r="W245">
        <f t="shared" ca="1" si="50"/>
        <v>0</v>
      </c>
    </row>
    <row r="246" spans="2:23" x14ac:dyDescent="0.25">
      <c r="B246" s="3">
        <f t="shared" si="51"/>
        <v>238</v>
      </c>
      <c r="C246" s="93">
        <f>IF(Tabla!G246="","",Tabla!G246)</f>
        <v>43486</v>
      </c>
      <c r="D246" s="93" t="str">
        <f>IF(Tabla!H246="","",Tabla!H246)</f>
        <v>INTERINOS</v>
      </c>
      <c r="E246" s="93" t="str">
        <f>IF(Tabla!I246="","",Tabla!I246)</f>
        <v>ALIMENTACION DE EMPLEADOS CTA NUEVA</v>
      </c>
      <c r="F246" s="93" t="str">
        <f>IF(Tabla!J246="","",Tabla!J246)</f>
        <v>TRANSACCIONES DEL DIA 01/21/2019SPYRAL - GESTION ADMINISTRATIVA</v>
      </c>
      <c r="G246" s="108">
        <f>IF(Tabla!K246="","",Tabla!K246)</f>
        <v>98.88</v>
      </c>
      <c r="H246" s="108">
        <f>IF(Tabla!L246="","",Tabla!L246)</f>
        <v>0</v>
      </c>
      <c r="J246">
        <f t="shared" si="52"/>
        <v>238</v>
      </c>
      <c r="K246" s="93">
        <f t="shared" si="53"/>
        <v>43486</v>
      </c>
      <c r="L246">
        <f t="shared" ca="1" si="41"/>
        <v>0</v>
      </c>
      <c r="M246" s="115">
        <f t="shared" ca="1" si="42"/>
        <v>2.3799999999999999E-7</v>
      </c>
      <c r="N246">
        <f t="shared" ca="1" si="43"/>
        <v>1.2550000000000001E-6</v>
      </c>
      <c r="O246">
        <f t="shared" ca="1" si="44"/>
        <v>1255</v>
      </c>
      <c r="Q246">
        <f t="shared" ca="1" si="45"/>
        <v>43551</v>
      </c>
      <c r="R246" t="str">
        <f t="shared" ca="1" si="46"/>
        <v>ADMINISTRACION DE SUCURSALES</v>
      </c>
      <c r="S246" t="str">
        <f t="shared" ca="1" si="47"/>
        <v>OTROS EGRESOS 18</v>
      </c>
      <c r="T246" t="str">
        <f t="shared" ca="1" si="48"/>
        <v>OTROS EGRESOS 1.P.O (OR:38/DES:38 TRN:86 PERF:300086 CAU: 18</v>
      </c>
      <c r="V246">
        <f t="shared" ca="1" si="49"/>
        <v>0</v>
      </c>
      <c r="W246">
        <f t="shared" ca="1" si="50"/>
        <v>0</v>
      </c>
    </row>
    <row r="247" spans="2:23" x14ac:dyDescent="0.25">
      <c r="B247" s="3">
        <f t="shared" si="51"/>
        <v>239</v>
      </c>
      <c r="C247" s="93">
        <f>IF(Tabla!G247="","",Tabla!G247)</f>
        <v>43486</v>
      </c>
      <c r="D247" s="93" t="str">
        <f>IF(Tabla!H247="","",Tabla!H247)</f>
        <v>FUERZAS DE VENTAS PANAMA</v>
      </c>
      <c r="E247" s="93" t="str">
        <f>IF(Tabla!I247="","",Tabla!I247)</f>
        <v>VIATICOS</v>
      </c>
      <c r="F247" s="93" t="str">
        <f>IF(Tabla!J247="","",Tabla!J247)</f>
        <v>TRANSACCIONES DEL DIA 01/21/2019SPYRAL - GESTION ADMINISTRATIVA</v>
      </c>
      <c r="G247" s="108">
        <f>IF(Tabla!K247="","",Tabla!K247)</f>
        <v>88.61</v>
      </c>
      <c r="H247" s="108">
        <f>IF(Tabla!L247="","",Tabla!L247)</f>
        <v>0</v>
      </c>
      <c r="J247">
        <f t="shared" si="52"/>
        <v>239</v>
      </c>
      <c r="K247" s="93">
        <f t="shared" si="53"/>
        <v>43486</v>
      </c>
      <c r="L247">
        <f t="shared" ca="1" si="41"/>
        <v>0</v>
      </c>
      <c r="M247" s="115">
        <f t="shared" ca="1" si="42"/>
        <v>2.3900000000000001E-7</v>
      </c>
      <c r="N247">
        <f t="shared" ca="1" si="43"/>
        <v>1.254E-6</v>
      </c>
      <c r="O247">
        <f t="shared" ca="1" si="44"/>
        <v>1254</v>
      </c>
      <c r="Q247">
        <f t="shared" ca="1" si="45"/>
        <v>43551</v>
      </c>
      <c r="R247" t="str">
        <f t="shared" ca="1" si="46"/>
        <v>ADMINISTRACION DE SUCURSALES</v>
      </c>
      <c r="S247" t="str">
        <f t="shared" ca="1" si="47"/>
        <v>NC GASTO NO DEDUCIBLES</v>
      </c>
      <c r="T247" t="str">
        <f t="shared" ca="1" si="48"/>
        <v>TRANSACCIONES DEL DIA 03/27/2019SPYRAL - GESTION ADMINISTRATIVA</v>
      </c>
      <c r="V247">
        <f t="shared" ca="1" si="49"/>
        <v>0</v>
      </c>
      <c r="W247">
        <f t="shared" ca="1" si="50"/>
        <v>0</v>
      </c>
    </row>
    <row r="248" spans="2:23" x14ac:dyDescent="0.25">
      <c r="B248" s="3">
        <f t="shared" si="51"/>
        <v>240</v>
      </c>
      <c r="C248" s="93">
        <f>IF(Tabla!G248="","",Tabla!G248)</f>
        <v>43486</v>
      </c>
      <c r="D248" s="93" t="str">
        <f>IF(Tabla!H248="","",Tabla!H248)</f>
        <v>CAJA</v>
      </c>
      <c r="E248" s="93" t="str">
        <f>IF(Tabla!I248="","",Tabla!I248)</f>
        <v>ALIMENTACION DE EMPLEADOS CTA NUEVA</v>
      </c>
      <c r="F248" s="93" t="str">
        <f>IF(Tabla!J248="","",Tabla!J248)</f>
        <v>TRANSACCIONES DEL DIA 01/21/2019SPYRAL - GESTION ADMINISTRATIVA</v>
      </c>
      <c r="G248" s="108">
        <f>IF(Tabla!K248="","",Tabla!K248)</f>
        <v>88</v>
      </c>
      <c r="H248" s="108">
        <f>IF(Tabla!L248="","",Tabla!L248)</f>
        <v>0</v>
      </c>
      <c r="J248">
        <f t="shared" si="52"/>
        <v>240</v>
      </c>
      <c r="K248" s="93">
        <f t="shared" si="53"/>
        <v>43486</v>
      </c>
      <c r="L248">
        <f t="shared" ca="1" si="41"/>
        <v>0</v>
      </c>
      <c r="M248" s="115">
        <f t="shared" ca="1" si="42"/>
        <v>2.3999999999999998E-7</v>
      </c>
      <c r="N248">
        <f t="shared" ca="1" si="43"/>
        <v>1.2529999999999999E-6</v>
      </c>
      <c r="O248">
        <f t="shared" ca="1" si="44"/>
        <v>1253</v>
      </c>
      <c r="Q248">
        <f t="shared" ca="1" si="45"/>
        <v>43551</v>
      </c>
      <c r="R248" t="str">
        <f t="shared" ca="1" si="46"/>
        <v>ADMINISTRACION DE SUCURSALES</v>
      </c>
      <c r="S248" t="str">
        <f t="shared" ca="1" si="47"/>
        <v>NC GASTO NO DEDUCIBLES</v>
      </c>
      <c r="T248" t="str">
        <f t="shared" ca="1" si="48"/>
        <v>TRANSACCIONES DEL DIA 03/27/2019SPYRAL - GESTION ADMINISTRATIVA</v>
      </c>
      <c r="V248">
        <f t="shared" ca="1" si="49"/>
        <v>0</v>
      </c>
      <c r="W248">
        <f t="shared" ca="1" si="50"/>
        <v>0</v>
      </c>
    </row>
    <row r="249" spans="2:23" x14ac:dyDescent="0.25">
      <c r="B249" s="3">
        <f t="shared" si="51"/>
        <v>241</v>
      </c>
      <c r="C249" s="93">
        <f>IF(Tabla!G249="","",Tabla!G249)</f>
        <v>43486</v>
      </c>
      <c r="D249" s="93" t="str">
        <f>IF(Tabla!H249="","",Tabla!H249)</f>
        <v>CAJA</v>
      </c>
      <c r="E249" s="93" t="str">
        <f>IF(Tabla!I249="","",Tabla!I249)</f>
        <v>ALIMENTACION DE EMPLEADOS CTA NUEVA</v>
      </c>
      <c r="F249" s="93" t="str">
        <f>IF(Tabla!J249="","",Tabla!J249)</f>
        <v>TRANSACCIONES DEL DIA 01/21/2019SPYRAL - GESTION ADMINISTRATIVA</v>
      </c>
      <c r="G249" s="108">
        <f>IF(Tabla!K249="","",Tabla!K249)</f>
        <v>80</v>
      </c>
      <c r="H249" s="108">
        <f>IF(Tabla!L249="","",Tabla!L249)</f>
        <v>0</v>
      </c>
      <c r="J249">
        <f t="shared" si="52"/>
        <v>241</v>
      </c>
      <c r="K249" s="93">
        <f t="shared" si="53"/>
        <v>43486</v>
      </c>
      <c r="L249">
        <f t="shared" ca="1" si="41"/>
        <v>0</v>
      </c>
      <c r="M249" s="115">
        <f t="shared" ca="1" si="42"/>
        <v>2.41E-7</v>
      </c>
      <c r="N249">
        <f t="shared" ca="1" si="43"/>
        <v>1.252E-6</v>
      </c>
      <c r="O249">
        <f t="shared" ca="1" si="44"/>
        <v>1252</v>
      </c>
      <c r="Q249">
        <f t="shared" ca="1" si="45"/>
        <v>43551</v>
      </c>
      <c r="R249" t="str">
        <f t="shared" ca="1" si="46"/>
        <v>ADMINISTRACION DE SUCURSALES</v>
      </c>
      <c r="S249" t="str">
        <f t="shared" ca="1" si="47"/>
        <v>NC GASTO NO DEDUCIBLES</v>
      </c>
      <c r="T249" t="str">
        <f t="shared" ca="1" si="48"/>
        <v>TRANSACCIONES DEL DIA 03/27/2019SPYRAL - GESTION ADMINISTRATIVA</v>
      </c>
      <c r="V249">
        <f t="shared" ca="1" si="49"/>
        <v>0</v>
      </c>
      <c r="W249">
        <f t="shared" ca="1" si="50"/>
        <v>0</v>
      </c>
    </row>
    <row r="250" spans="2:23" x14ac:dyDescent="0.25">
      <c r="B250" s="3">
        <f t="shared" si="51"/>
        <v>242</v>
      </c>
      <c r="C250" s="93">
        <f>IF(Tabla!G250="","",Tabla!G250)</f>
        <v>43486</v>
      </c>
      <c r="D250" s="93" t="str">
        <f>IF(Tabla!H250="","",Tabla!H250)</f>
        <v>CAJA</v>
      </c>
      <c r="E250" s="93" t="str">
        <f>IF(Tabla!I250="","",Tabla!I250)</f>
        <v>ALIMENTACION DE EMPLEADOS CTA NUEVA</v>
      </c>
      <c r="F250" s="93" t="str">
        <f>IF(Tabla!J250="","",Tabla!J250)</f>
        <v>TRANSACCIONES DEL DIA 01/21/2019SPYRAL - GESTION ADMINISTRATIVA</v>
      </c>
      <c r="G250" s="108">
        <f>IF(Tabla!K250="","",Tabla!K250)</f>
        <v>32</v>
      </c>
      <c r="H250" s="108">
        <f>IF(Tabla!L250="","",Tabla!L250)</f>
        <v>0</v>
      </c>
      <c r="J250">
        <f t="shared" si="52"/>
        <v>242</v>
      </c>
      <c r="K250" s="93">
        <f t="shared" si="53"/>
        <v>43486</v>
      </c>
      <c r="L250">
        <f t="shared" ca="1" si="41"/>
        <v>0</v>
      </c>
      <c r="M250" s="115">
        <f t="shared" ca="1" si="42"/>
        <v>2.4200000000000002E-7</v>
      </c>
      <c r="N250">
        <f t="shared" ca="1" si="43"/>
        <v>1.251E-6</v>
      </c>
      <c r="O250">
        <f t="shared" ca="1" si="44"/>
        <v>1251</v>
      </c>
      <c r="Q250">
        <f t="shared" ca="1" si="45"/>
        <v>43551</v>
      </c>
      <c r="R250" t="str">
        <f t="shared" ca="1" si="46"/>
        <v>ADMINISTRACION DE SUCURSALES</v>
      </c>
      <c r="S250" t="str">
        <f t="shared" ca="1" si="47"/>
        <v>NC GASTO NO DEDUCIBLES</v>
      </c>
      <c r="T250" t="str">
        <f t="shared" ca="1" si="48"/>
        <v>TRANSACCIONES DEL DIA 03/27/2019SPYRAL - GESTION ADMINISTRATIVA</v>
      </c>
      <c r="V250">
        <f t="shared" ca="1" si="49"/>
        <v>0</v>
      </c>
      <c r="W250">
        <f t="shared" ca="1" si="50"/>
        <v>0</v>
      </c>
    </row>
    <row r="251" spans="2:23" x14ac:dyDescent="0.25">
      <c r="B251" s="3">
        <f t="shared" si="51"/>
        <v>243</v>
      </c>
      <c r="C251" s="93">
        <f>IF(Tabla!G251="","",Tabla!G251)</f>
        <v>43486</v>
      </c>
      <c r="D251" s="93" t="str">
        <f>IF(Tabla!H251="","",Tabla!H251)</f>
        <v>CAJA</v>
      </c>
      <c r="E251" s="93" t="str">
        <f>IF(Tabla!I251="","",Tabla!I251)</f>
        <v>ALIMENTACION DE EMPLEADOS CTA NUEVA</v>
      </c>
      <c r="F251" s="93" t="str">
        <f>IF(Tabla!J251="","",Tabla!J251)</f>
        <v>TRANSACCIONES DEL DIA 01/21/2019SPYRAL - GESTION ADMINISTRATIVA</v>
      </c>
      <c r="G251" s="108">
        <f>IF(Tabla!K251="","",Tabla!K251)</f>
        <v>24</v>
      </c>
      <c r="H251" s="108">
        <f>IF(Tabla!L251="","",Tabla!L251)</f>
        <v>0</v>
      </c>
      <c r="J251">
        <f t="shared" si="52"/>
        <v>243</v>
      </c>
      <c r="K251" s="93">
        <f t="shared" si="53"/>
        <v>43486</v>
      </c>
      <c r="L251">
        <f t="shared" ca="1" si="41"/>
        <v>0</v>
      </c>
      <c r="M251" s="115">
        <f t="shared" ca="1" si="42"/>
        <v>2.4299999999999999E-7</v>
      </c>
      <c r="N251">
        <f t="shared" ca="1" si="43"/>
        <v>1.2500000000000001E-6</v>
      </c>
      <c r="O251">
        <f t="shared" ca="1" si="44"/>
        <v>1250</v>
      </c>
      <c r="Q251">
        <f t="shared" ca="1" si="45"/>
        <v>43551</v>
      </c>
      <c r="R251" t="str">
        <f t="shared" ca="1" si="46"/>
        <v>ADMINISTRACION DE SUCURSALES</v>
      </c>
      <c r="S251" t="str">
        <f t="shared" ca="1" si="47"/>
        <v>ALIMENTACION DE EMPLEADOS CTA NUEVA</v>
      </c>
      <c r="T251" t="str">
        <f t="shared" ca="1" si="48"/>
        <v>TRANSACCIONES DEL DIA 03/27/2019SPYRAL - GESTION ADMINISTRATIVA</v>
      </c>
      <c r="V251">
        <f t="shared" ca="1" si="49"/>
        <v>0</v>
      </c>
      <c r="W251">
        <f t="shared" ca="1" si="50"/>
        <v>0</v>
      </c>
    </row>
    <row r="252" spans="2:23" x14ac:dyDescent="0.25">
      <c r="B252" s="3">
        <f t="shared" si="51"/>
        <v>244</v>
      </c>
      <c r="C252" s="93">
        <f>IF(Tabla!G252="","",Tabla!G252)</f>
        <v>43486</v>
      </c>
      <c r="D252" s="93" t="str">
        <f>IF(Tabla!H252="","",Tabla!H252)</f>
        <v>CAJA</v>
      </c>
      <c r="E252" s="93" t="str">
        <f>IF(Tabla!I252="","",Tabla!I252)</f>
        <v>ALIMENTACION DE EMPLEADOS CTA NUEVA</v>
      </c>
      <c r="F252" s="93" t="str">
        <f>IF(Tabla!J252="","",Tabla!J252)</f>
        <v>TRANSACCIONES DEL DIA 01/21/2019SPYRAL - GESTION ADMINISTRATIVA</v>
      </c>
      <c r="G252" s="108">
        <f>IF(Tabla!K252="","",Tabla!K252)</f>
        <v>16</v>
      </c>
      <c r="H252" s="108">
        <f>IF(Tabla!L252="","",Tabla!L252)</f>
        <v>0</v>
      </c>
      <c r="J252">
        <f t="shared" si="52"/>
        <v>244</v>
      </c>
      <c r="K252" s="93">
        <f t="shared" si="53"/>
        <v>43486</v>
      </c>
      <c r="L252">
        <f t="shared" ca="1" si="41"/>
        <v>0</v>
      </c>
      <c r="M252" s="115">
        <f t="shared" ca="1" si="42"/>
        <v>2.4400000000000001E-7</v>
      </c>
      <c r="N252">
        <f t="shared" ca="1" si="43"/>
        <v>1.249E-6</v>
      </c>
      <c r="O252">
        <f t="shared" ca="1" si="44"/>
        <v>1249</v>
      </c>
      <c r="Q252">
        <f t="shared" ca="1" si="45"/>
        <v>43551</v>
      </c>
      <c r="R252" t="str">
        <f t="shared" ca="1" si="46"/>
        <v>ATENCION A CLIENTES</v>
      </c>
      <c r="S252" t="str">
        <f t="shared" ca="1" si="47"/>
        <v>GASTOS NO DEDUCIBLES</v>
      </c>
      <c r="T252" t="str">
        <f t="shared" ca="1" si="48"/>
        <v>TRANSACCIONES DEL DIA 03/27/2019SPYRAL - GESTION ADMINISTRATIVA</v>
      </c>
      <c r="V252">
        <f t="shared" ca="1" si="49"/>
        <v>0</v>
      </c>
      <c r="W252">
        <f t="shared" ca="1" si="50"/>
        <v>0</v>
      </c>
    </row>
    <row r="253" spans="2:23" x14ac:dyDescent="0.25">
      <c r="B253" s="3">
        <f t="shared" si="51"/>
        <v>245</v>
      </c>
      <c r="C253" s="93">
        <f>IF(Tabla!G253="","",Tabla!G253)</f>
        <v>43486</v>
      </c>
      <c r="D253" s="93" t="str">
        <f>IF(Tabla!H253="","",Tabla!H253)</f>
        <v>CAJA</v>
      </c>
      <c r="E253" s="93" t="str">
        <f>IF(Tabla!I253="","",Tabla!I253)</f>
        <v>ALIMENTACION DE EMPLEADOS CTA NUEVA</v>
      </c>
      <c r="F253" s="93" t="str">
        <f>IF(Tabla!J253="","",Tabla!J253)</f>
        <v>TRANSACCIONES DEL DIA 01/21/2019SPYRAL - GESTION ADMINISTRATIVA</v>
      </c>
      <c r="G253" s="108">
        <f>IF(Tabla!K253="","",Tabla!K253)</f>
        <v>8</v>
      </c>
      <c r="H253" s="108">
        <f>IF(Tabla!L253="","",Tabla!L253)</f>
        <v>0</v>
      </c>
      <c r="J253">
        <f t="shared" si="52"/>
        <v>245</v>
      </c>
      <c r="K253" s="93">
        <f t="shared" si="53"/>
        <v>43486</v>
      </c>
      <c r="L253">
        <f t="shared" ca="1" si="41"/>
        <v>0</v>
      </c>
      <c r="M253" s="115">
        <f t="shared" ca="1" si="42"/>
        <v>2.4499999999999998E-7</v>
      </c>
      <c r="N253">
        <f t="shared" ca="1" si="43"/>
        <v>1.248E-6</v>
      </c>
      <c r="O253">
        <f t="shared" ca="1" si="44"/>
        <v>1248</v>
      </c>
      <c r="Q253">
        <f t="shared" ca="1" si="45"/>
        <v>43551</v>
      </c>
      <c r="R253" t="str">
        <f t="shared" ca="1" si="46"/>
        <v>ATENCION A CLIENTES</v>
      </c>
      <c r="S253" t="str">
        <f t="shared" ca="1" si="47"/>
        <v>ALIMENTACION DE EMPLEADOS CTA NUEVA</v>
      </c>
      <c r="T253" t="str">
        <f t="shared" ca="1" si="48"/>
        <v>TRANSACCIONES DEL DIA 03/27/2019SPYRAL - GESTION ADMINISTRATIVA</v>
      </c>
      <c r="V253">
        <f t="shared" ca="1" si="49"/>
        <v>0</v>
      </c>
      <c r="W253">
        <f t="shared" ca="1" si="50"/>
        <v>0</v>
      </c>
    </row>
    <row r="254" spans="2:23" x14ac:dyDescent="0.25">
      <c r="B254" s="3">
        <f t="shared" si="51"/>
        <v>246</v>
      </c>
      <c r="C254" s="93">
        <f>IF(Tabla!G254="","",Tabla!G254)</f>
        <v>43486</v>
      </c>
      <c r="D254" s="93" t="str">
        <f>IF(Tabla!H254="","",Tabla!H254)</f>
        <v>ADMINISTRACION DE SUCURSALES</v>
      </c>
      <c r="E254" s="93" t="str">
        <f>IF(Tabla!I254="","",Tabla!I254)</f>
        <v>ALIMENTACION DE EMPLEADOS CTA NUEVA</v>
      </c>
      <c r="F254" s="93" t="str">
        <f>IF(Tabla!J254="","",Tabla!J254)</f>
        <v>TRANSACCIONES DEL DIA 01/21/2019SPYRAL - GESTION ADMINISTRATIVA</v>
      </c>
      <c r="G254" s="108">
        <f>IF(Tabla!K254="","",Tabla!K254)</f>
        <v>16</v>
      </c>
      <c r="H254" s="108">
        <f>IF(Tabla!L254="","",Tabla!L254)</f>
        <v>0</v>
      </c>
      <c r="J254">
        <f t="shared" si="52"/>
        <v>246</v>
      </c>
      <c r="K254" s="93">
        <f t="shared" si="53"/>
        <v>43486</v>
      </c>
      <c r="L254">
        <f t="shared" ca="1" si="41"/>
        <v>0</v>
      </c>
      <c r="M254" s="115">
        <f t="shared" ca="1" si="42"/>
        <v>2.4600000000000001E-7</v>
      </c>
      <c r="N254">
        <f t="shared" ca="1" si="43"/>
        <v>1.2470000000000001E-6</v>
      </c>
      <c r="O254">
        <f t="shared" ca="1" si="44"/>
        <v>1247</v>
      </c>
      <c r="Q254">
        <f t="shared" ca="1" si="45"/>
        <v>43551</v>
      </c>
      <c r="R254" t="str">
        <f t="shared" ca="1" si="46"/>
        <v>ATM</v>
      </c>
      <c r="S254" t="str">
        <f t="shared" ca="1" si="47"/>
        <v>VIATICOS 2</v>
      </c>
      <c r="T254" t="str">
        <f t="shared" ca="1" si="48"/>
        <v>TRANSACCIONES DEL DIA 03/27/2019SPYRAL - GESTION ADMINISTRATIVA</v>
      </c>
      <c r="V254">
        <f t="shared" ca="1" si="49"/>
        <v>0</v>
      </c>
      <c r="W254">
        <f t="shared" ca="1" si="50"/>
        <v>0</v>
      </c>
    </row>
    <row r="255" spans="2:23" x14ac:dyDescent="0.25">
      <c r="B255" s="3">
        <f t="shared" si="51"/>
        <v>247</v>
      </c>
      <c r="C255" s="93">
        <f>IF(Tabla!G255="","",Tabla!G255)</f>
        <v>43486</v>
      </c>
      <c r="D255" s="93" t="str">
        <f>IF(Tabla!H255="","",Tabla!H255)</f>
        <v>ADMINISTRACION DE SUCURSALES</v>
      </c>
      <c r="E255" s="93" t="str">
        <f>IF(Tabla!I255="","",Tabla!I255)</f>
        <v>ALIMENTACION DE EMPLEADOS CTA NUEVA</v>
      </c>
      <c r="F255" s="93" t="str">
        <f>IF(Tabla!J255="","",Tabla!J255)</f>
        <v>TRANSACCIONES DEL DIA 01/21/2019SPYRAL - GESTION ADMINISTRATIVA</v>
      </c>
      <c r="G255" s="108">
        <f>IF(Tabla!K255="","",Tabla!K255)</f>
        <v>8</v>
      </c>
      <c r="H255" s="108">
        <f>IF(Tabla!L255="","",Tabla!L255)</f>
        <v>0</v>
      </c>
      <c r="J255">
        <f t="shared" si="52"/>
        <v>247</v>
      </c>
      <c r="K255" s="93">
        <f t="shared" si="53"/>
        <v>43486</v>
      </c>
      <c r="L255">
        <f t="shared" ca="1" si="41"/>
        <v>0</v>
      </c>
      <c r="M255" s="115">
        <f t="shared" ca="1" si="42"/>
        <v>2.4699999999999998E-7</v>
      </c>
      <c r="N255">
        <f t="shared" ca="1" si="43"/>
        <v>1.246E-6</v>
      </c>
      <c r="O255">
        <f t="shared" ca="1" si="44"/>
        <v>1246</v>
      </c>
      <c r="Q255">
        <f t="shared" ca="1" si="45"/>
        <v>43551</v>
      </c>
      <c r="R255" t="str">
        <f t="shared" ca="1" si="46"/>
        <v>AUTOS</v>
      </c>
      <c r="S255" t="str">
        <f t="shared" ca="1" si="47"/>
        <v>ALIMENTACION DE EMPLEADOS CTA NUEVA</v>
      </c>
      <c r="T255" t="str">
        <f t="shared" ca="1" si="48"/>
        <v>TRANSACCIONES DEL DIA 03/27/2019SPYRAL - GESTION ADMINISTRATIVA</v>
      </c>
      <c r="V255">
        <f t="shared" ca="1" si="49"/>
        <v>0</v>
      </c>
      <c r="W255">
        <f t="shared" ca="1" si="50"/>
        <v>0</v>
      </c>
    </row>
    <row r="256" spans="2:23" x14ac:dyDescent="0.25">
      <c r="B256" s="3">
        <f t="shared" si="51"/>
        <v>248</v>
      </c>
      <c r="C256" s="93">
        <f>IF(Tabla!G256="","",Tabla!G256)</f>
        <v>43486</v>
      </c>
      <c r="D256" s="93" t="str">
        <f>IF(Tabla!H256="","",Tabla!H256)</f>
        <v>ADMINISTRACION DE SUCURSALES</v>
      </c>
      <c r="E256" s="93" t="str">
        <f>IF(Tabla!I256="","",Tabla!I256)</f>
        <v>OTROS EGRESOS 18</v>
      </c>
      <c r="F256" s="93" t="str">
        <f>IF(Tabla!J256="","",Tabla!J256)</f>
        <v>OTROS EGRESOS 1.P.O (OR:43/DES:43 TRN:86 PERF:300086 CAU: 18</v>
      </c>
      <c r="G256" s="108">
        <f>IF(Tabla!K256="","",Tabla!K256)</f>
        <v>2.25</v>
      </c>
      <c r="H256" s="108">
        <f>IF(Tabla!L256="","",Tabla!L256)</f>
        <v>0</v>
      </c>
      <c r="J256">
        <f t="shared" si="52"/>
        <v>248</v>
      </c>
      <c r="K256" s="93">
        <f t="shared" si="53"/>
        <v>43486</v>
      </c>
      <c r="L256">
        <f t="shared" ca="1" si="41"/>
        <v>0</v>
      </c>
      <c r="M256" s="115">
        <f t="shared" ca="1" si="42"/>
        <v>2.48E-7</v>
      </c>
      <c r="N256">
        <f t="shared" ca="1" si="43"/>
        <v>1.2449999999999999E-6</v>
      </c>
      <c r="O256">
        <f t="shared" ca="1" si="44"/>
        <v>1245</v>
      </c>
      <c r="Q256">
        <f t="shared" ca="1" si="45"/>
        <v>43551</v>
      </c>
      <c r="R256" t="str">
        <f t="shared" ca="1" si="46"/>
        <v>BANCA CORPORATIVA</v>
      </c>
      <c r="S256" t="str">
        <f t="shared" ca="1" si="47"/>
        <v>VIATICOS 2</v>
      </c>
      <c r="T256" t="str">
        <f t="shared" ca="1" si="48"/>
        <v>TRANSACCIONES DEL DIA 03/27/2019SPYRAL - GESTION ADMINISTRATIVA</v>
      </c>
      <c r="V256">
        <f t="shared" ca="1" si="49"/>
        <v>0</v>
      </c>
      <c r="W256">
        <f t="shared" ca="1" si="50"/>
        <v>0</v>
      </c>
    </row>
    <row r="257" spans="2:23" x14ac:dyDescent="0.25">
      <c r="B257" s="3">
        <f t="shared" si="51"/>
        <v>249</v>
      </c>
      <c r="C257" s="93">
        <f>IF(Tabla!G257="","",Tabla!G257)</f>
        <v>43486</v>
      </c>
      <c r="D257" s="93" t="str">
        <f>IF(Tabla!H257="","",Tabla!H257)</f>
        <v>ADMINISTRACION DE SUCURSALES</v>
      </c>
      <c r="E257" s="93" t="str">
        <f>IF(Tabla!I257="","",Tabla!I257)</f>
        <v>OTROS EGRESOS 18</v>
      </c>
      <c r="F257" s="93" t="str">
        <f>IF(Tabla!J257="","",Tabla!J257)</f>
        <v>OTROS EGRESOS 1.P.O (OR:3/DES:3 TRN:86 PERF:300086 CAU: 18</v>
      </c>
      <c r="G257" s="108">
        <f>IF(Tabla!K257="","",Tabla!K257)</f>
        <v>4.5</v>
      </c>
      <c r="H257" s="108">
        <f>IF(Tabla!L257="","",Tabla!L257)</f>
        <v>0</v>
      </c>
      <c r="J257">
        <f t="shared" si="52"/>
        <v>249</v>
      </c>
      <c r="K257" s="93">
        <f t="shared" si="53"/>
        <v>43486</v>
      </c>
      <c r="L257">
        <f t="shared" ca="1" si="41"/>
        <v>0</v>
      </c>
      <c r="M257" s="115">
        <f t="shared" ca="1" si="42"/>
        <v>2.4900000000000002E-7</v>
      </c>
      <c r="N257">
        <f t="shared" ca="1" si="43"/>
        <v>1.2440000000000001E-6</v>
      </c>
      <c r="O257">
        <f t="shared" ca="1" si="44"/>
        <v>1244</v>
      </c>
      <c r="Q257">
        <f t="shared" ca="1" si="45"/>
        <v>43551</v>
      </c>
      <c r="R257" t="str">
        <f t="shared" ca="1" si="46"/>
        <v>BANCA DE CONSUMO</v>
      </c>
      <c r="S257" t="str">
        <f t="shared" ca="1" si="47"/>
        <v>VIATICOS</v>
      </c>
      <c r="T257" t="str">
        <f t="shared" ca="1" si="48"/>
        <v>TRANSACCIONES DEL DIA 03/27/2019SPYRAL - GESTION ADMINISTRATIVA</v>
      </c>
      <c r="V257">
        <f t="shared" ca="1" si="49"/>
        <v>0</v>
      </c>
      <c r="W257">
        <f t="shared" ca="1" si="50"/>
        <v>0</v>
      </c>
    </row>
    <row r="258" spans="2:23" x14ac:dyDescent="0.25">
      <c r="B258" s="3">
        <f t="shared" si="51"/>
        <v>250</v>
      </c>
      <c r="C258" s="93">
        <f>IF(Tabla!G258="","",Tabla!G258)</f>
        <v>43487</v>
      </c>
      <c r="D258" s="93" t="str">
        <f>IF(Tabla!H258="","",Tabla!H258)</f>
        <v>TELEMERCADEO</v>
      </c>
      <c r="E258" s="93" t="str">
        <f>IF(Tabla!I258="","",Tabla!I258)</f>
        <v>NC ALIMENTACION DE EMPLEADOS NVA</v>
      </c>
      <c r="F258" s="93" t="str">
        <f>IF(Tabla!J258="","",Tabla!J258)</f>
        <v>TRANSACCIONES DEL DIA 01/22/2019SPYRAL - GESTION ADMINISTRATIVA</v>
      </c>
      <c r="G258" s="108">
        <f>IF(Tabla!K258="","",Tabla!K258)</f>
        <v>103.6</v>
      </c>
      <c r="H258" s="108">
        <f>IF(Tabla!L258="","",Tabla!L258)</f>
        <v>0</v>
      </c>
      <c r="J258">
        <f t="shared" si="52"/>
        <v>250</v>
      </c>
      <c r="K258" s="93">
        <f t="shared" si="53"/>
        <v>43487</v>
      </c>
      <c r="L258">
        <f t="shared" ca="1" si="41"/>
        <v>0</v>
      </c>
      <c r="M258" s="115">
        <f t="shared" ca="1" si="42"/>
        <v>2.4999999999999999E-7</v>
      </c>
      <c r="N258">
        <f t="shared" ca="1" si="43"/>
        <v>1.243E-6</v>
      </c>
      <c r="O258">
        <f t="shared" ca="1" si="44"/>
        <v>1243</v>
      </c>
      <c r="Q258">
        <f t="shared" ca="1" si="45"/>
        <v>43551</v>
      </c>
      <c r="R258" t="str">
        <f t="shared" ca="1" si="46"/>
        <v>CAJA</v>
      </c>
      <c r="S258" t="str">
        <f t="shared" ca="1" si="47"/>
        <v>VIATICOS 2</v>
      </c>
      <c r="T258" t="str">
        <f t="shared" ca="1" si="48"/>
        <v>TRANSACCIONES DEL DIA 03/27/2019SPYRAL - GESTION ADMINISTRATIVA</v>
      </c>
      <c r="V258">
        <f t="shared" ca="1" si="49"/>
        <v>0</v>
      </c>
      <c r="W258">
        <f t="shared" ca="1" si="50"/>
        <v>0</v>
      </c>
    </row>
    <row r="259" spans="2:23" x14ac:dyDescent="0.25">
      <c r="B259" s="3">
        <f t="shared" si="51"/>
        <v>251</v>
      </c>
      <c r="C259" s="93">
        <f>IF(Tabla!G259="","",Tabla!G259)</f>
        <v>43487</v>
      </c>
      <c r="D259" s="93" t="str">
        <f>IF(Tabla!H259="","",Tabla!H259)</f>
        <v>SERVICIOS PERSONALES</v>
      </c>
      <c r="E259" s="93" t="str">
        <f>IF(Tabla!I259="","",Tabla!I259)</f>
        <v>ALIMENTACION DE EMPLEADOS CTA NUEVA</v>
      </c>
      <c r="F259" s="93" t="str">
        <f>IF(Tabla!J259="","",Tabla!J259)</f>
        <v>TRANSACCIONES DEL DIA 01/22/2019SPYRAL - GESTION ADMINISTRATIVA</v>
      </c>
      <c r="G259" s="108">
        <f>IF(Tabla!K259="","",Tabla!K259)</f>
        <v>8</v>
      </c>
      <c r="H259" s="108">
        <f>IF(Tabla!L259="","",Tabla!L259)</f>
        <v>0</v>
      </c>
      <c r="J259">
        <f t="shared" si="52"/>
        <v>251</v>
      </c>
      <c r="K259" s="93">
        <f t="shared" si="53"/>
        <v>43487</v>
      </c>
      <c r="L259">
        <f t="shared" ca="1" si="41"/>
        <v>0</v>
      </c>
      <c r="M259" s="115">
        <f t="shared" ca="1" si="42"/>
        <v>2.5100000000000001E-7</v>
      </c>
      <c r="N259">
        <f t="shared" ca="1" si="43"/>
        <v>1.2419999999999999E-6</v>
      </c>
      <c r="O259">
        <f t="shared" ca="1" si="44"/>
        <v>1242</v>
      </c>
      <c r="Q259">
        <f t="shared" ca="1" si="45"/>
        <v>43551</v>
      </c>
      <c r="R259" t="str">
        <f t="shared" ca="1" si="46"/>
        <v>CAJA</v>
      </c>
      <c r="S259" t="str">
        <f t="shared" ca="1" si="47"/>
        <v>ALIMENTACION DE EMPLEADOS CTA NUEVA</v>
      </c>
      <c r="T259" t="str">
        <f t="shared" ca="1" si="48"/>
        <v>TRANSACCIONES DEL DIA 03/27/2019SPYRAL - GESTION ADMINISTRATIVA</v>
      </c>
      <c r="V259">
        <f t="shared" ca="1" si="49"/>
        <v>0</v>
      </c>
      <c r="W259">
        <f t="shared" ca="1" si="50"/>
        <v>0</v>
      </c>
    </row>
    <row r="260" spans="2:23" x14ac:dyDescent="0.25">
      <c r="B260" s="3">
        <f t="shared" si="51"/>
        <v>252</v>
      </c>
      <c r="C260" s="93">
        <f>IF(Tabla!G260="","",Tabla!G260)</f>
        <v>43487</v>
      </c>
      <c r="D260" s="93" t="str">
        <f>IF(Tabla!H260="","",Tabla!H260)</f>
        <v>FUERZAS DE VENTAS PANAMA</v>
      </c>
      <c r="E260" s="93" t="str">
        <f>IF(Tabla!I260="","",Tabla!I260)</f>
        <v>NC  RECONOCIMIENTOS</v>
      </c>
      <c r="F260" s="93" t="str">
        <f>IF(Tabla!J260="","",Tabla!J260)</f>
        <v>TRANSACCIONES DEL DIA 01/22/2019SPYRAL - GESTION ADMINISTRATIVA</v>
      </c>
      <c r="G260" s="108">
        <f>IF(Tabla!K260="","",Tabla!K260)</f>
        <v>125</v>
      </c>
      <c r="H260" s="108">
        <f>IF(Tabla!L260="","",Tabla!L260)</f>
        <v>0</v>
      </c>
      <c r="J260">
        <f t="shared" si="52"/>
        <v>252</v>
      </c>
      <c r="K260" s="93">
        <f t="shared" si="53"/>
        <v>43487</v>
      </c>
      <c r="L260">
        <f t="shared" ca="1" si="41"/>
        <v>0</v>
      </c>
      <c r="M260" s="115">
        <f t="shared" ca="1" si="42"/>
        <v>2.5199999999999998E-7</v>
      </c>
      <c r="N260">
        <f t="shared" ca="1" si="43"/>
        <v>1.2410000000000001E-6</v>
      </c>
      <c r="O260">
        <f t="shared" ca="1" si="44"/>
        <v>1241</v>
      </c>
      <c r="Q260">
        <f t="shared" ca="1" si="45"/>
        <v>43551</v>
      </c>
      <c r="R260" t="str">
        <f t="shared" ca="1" si="46"/>
        <v>CAJA</v>
      </c>
      <c r="S260" t="str">
        <f t="shared" ca="1" si="47"/>
        <v>ALIMENTACION DE EMPLEADOS CTA NUEVA</v>
      </c>
      <c r="T260" t="str">
        <f t="shared" ca="1" si="48"/>
        <v>TRANSACCIONES DEL DIA 03/27/2019SPYRAL - GESTION ADMINISTRATIVA</v>
      </c>
      <c r="V260">
        <f t="shared" ca="1" si="49"/>
        <v>0</v>
      </c>
      <c r="W260">
        <f t="shared" ca="1" si="50"/>
        <v>0</v>
      </c>
    </row>
    <row r="261" spans="2:23" x14ac:dyDescent="0.25">
      <c r="B261" s="3">
        <f t="shared" si="51"/>
        <v>253</v>
      </c>
      <c r="C261" s="93">
        <f>IF(Tabla!G261="","",Tabla!G261)</f>
        <v>43487</v>
      </c>
      <c r="D261" s="93" t="str">
        <f>IF(Tabla!H261="","",Tabla!H261)</f>
        <v>CANALES DE DISTRIBUCION</v>
      </c>
      <c r="E261" s="93" t="str">
        <f>IF(Tabla!I261="","",Tabla!I261)</f>
        <v>VIATICOS</v>
      </c>
      <c r="F261" s="93" t="str">
        <f>IF(Tabla!J261="","",Tabla!J261)</f>
        <v>TRANSACCIONES DEL DIA 01/22/2019SPYRAL - GESTION ADMINISTRATIVA</v>
      </c>
      <c r="G261" s="108">
        <f>IF(Tabla!K261="","",Tabla!K261)</f>
        <v>85</v>
      </c>
      <c r="H261" s="108">
        <f>IF(Tabla!L261="","",Tabla!L261)</f>
        <v>0</v>
      </c>
      <c r="J261">
        <f t="shared" si="52"/>
        <v>253</v>
      </c>
      <c r="K261" s="93">
        <f t="shared" si="53"/>
        <v>43487</v>
      </c>
      <c r="L261">
        <f t="shared" ca="1" si="41"/>
        <v>0</v>
      </c>
      <c r="M261" s="115">
        <f t="shared" ca="1" si="42"/>
        <v>2.53E-7</v>
      </c>
      <c r="N261">
        <f t="shared" ca="1" si="43"/>
        <v>1.24E-6</v>
      </c>
      <c r="O261">
        <f t="shared" ca="1" si="44"/>
        <v>1240</v>
      </c>
      <c r="Q261">
        <f t="shared" ca="1" si="45"/>
        <v>43551</v>
      </c>
      <c r="R261" t="str">
        <f t="shared" ca="1" si="46"/>
        <v>CANALES DE DISTRIBUCION</v>
      </c>
      <c r="S261" t="str">
        <f t="shared" ca="1" si="47"/>
        <v>VIATICOS 2</v>
      </c>
      <c r="T261" t="str">
        <f t="shared" ca="1" si="48"/>
        <v>TRANSACCIONES DEL DIA 03/27/2019SPYRAL - GESTION ADMINISTRATIVA</v>
      </c>
      <c r="V261">
        <f t="shared" ca="1" si="49"/>
        <v>0</v>
      </c>
      <c r="W261">
        <f t="shared" ca="1" si="50"/>
        <v>0</v>
      </c>
    </row>
    <row r="262" spans="2:23" x14ac:dyDescent="0.25">
      <c r="B262" s="3">
        <f t="shared" si="51"/>
        <v>254</v>
      </c>
      <c r="C262" s="93">
        <f>IF(Tabla!G262="","",Tabla!G262)</f>
        <v>43487</v>
      </c>
      <c r="D262" s="93" t="str">
        <f>IF(Tabla!H262="","",Tabla!H262)</f>
        <v>CAJA</v>
      </c>
      <c r="E262" s="93" t="str">
        <f>IF(Tabla!I262="","",Tabla!I262)</f>
        <v>ALIMENTACION DE EMPLEADOS CTA NUEVA</v>
      </c>
      <c r="F262" s="93" t="str">
        <f>IF(Tabla!J262="","",Tabla!J262)</f>
        <v>TRANSACCIONES DEL DIA 01/22/2019SPYRAL - GESTION ADMINISTRATIVA</v>
      </c>
      <c r="G262" s="108">
        <f>IF(Tabla!K262="","",Tabla!K262)</f>
        <v>80</v>
      </c>
      <c r="H262" s="108">
        <f>IF(Tabla!L262="","",Tabla!L262)</f>
        <v>0</v>
      </c>
      <c r="J262">
        <f t="shared" si="52"/>
        <v>254</v>
      </c>
      <c r="K262" s="93">
        <f t="shared" si="53"/>
        <v>43487</v>
      </c>
      <c r="L262">
        <f t="shared" ca="1" si="41"/>
        <v>0</v>
      </c>
      <c r="M262" s="115">
        <f t="shared" ca="1" si="42"/>
        <v>2.5400000000000002E-7</v>
      </c>
      <c r="N262">
        <f t="shared" ca="1" si="43"/>
        <v>1.2389999999999999E-6</v>
      </c>
      <c r="O262">
        <f t="shared" ca="1" si="44"/>
        <v>1239</v>
      </c>
      <c r="Q262">
        <f t="shared" ca="1" si="45"/>
        <v>43551</v>
      </c>
      <c r="R262" t="str">
        <f t="shared" ca="1" si="46"/>
        <v>CANALES DE DISTRIBUCION</v>
      </c>
      <c r="S262" t="str">
        <f t="shared" ca="1" si="47"/>
        <v>VIATICOS</v>
      </c>
      <c r="T262" t="str">
        <f t="shared" ca="1" si="48"/>
        <v>TRANSACCIONES DEL DIA 03/27/2019SPYRAL - GESTION ADMINISTRATIVA</v>
      </c>
      <c r="V262">
        <f t="shared" ca="1" si="49"/>
        <v>0</v>
      </c>
      <c r="W262">
        <f t="shared" ca="1" si="50"/>
        <v>0</v>
      </c>
    </row>
    <row r="263" spans="2:23" x14ac:dyDescent="0.25">
      <c r="B263" s="3">
        <f t="shared" si="51"/>
        <v>255</v>
      </c>
      <c r="C263" s="93">
        <f>IF(Tabla!G263="","",Tabla!G263)</f>
        <v>43487</v>
      </c>
      <c r="D263" s="93" t="str">
        <f>IF(Tabla!H263="","",Tabla!H263)</f>
        <v>CAJA</v>
      </c>
      <c r="E263" s="93" t="str">
        <f>IF(Tabla!I263="","",Tabla!I263)</f>
        <v>ALIMENTACION DE EMPLEADOS CTA NUEVA</v>
      </c>
      <c r="F263" s="93" t="str">
        <f>IF(Tabla!J263="","",Tabla!J263)</f>
        <v>TRANSACCIONES DEL DIA 01/22/2019SPYRAL - GESTION ADMINISTRATIVA</v>
      </c>
      <c r="G263" s="108">
        <f>IF(Tabla!K263="","",Tabla!K263)</f>
        <v>56</v>
      </c>
      <c r="H263" s="108">
        <f>IF(Tabla!L263="","",Tabla!L263)</f>
        <v>0</v>
      </c>
      <c r="J263">
        <f t="shared" si="52"/>
        <v>255</v>
      </c>
      <c r="K263" s="93">
        <f t="shared" si="53"/>
        <v>43487</v>
      </c>
      <c r="L263">
        <f t="shared" ca="1" si="41"/>
        <v>0</v>
      </c>
      <c r="M263" s="115">
        <f t="shared" ca="1" si="42"/>
        <v>2.5499999999999999E-7</v>
      </c>
      <c r="N263">
        <f t="shared" ca="1" si="43"/>
        <v>1.238E-6</v>
      </c>
      <c r="O263">
        <f t="shared" ca="1" si="44"/>
        <v>1238</v>
      </c>
      <c r="Q263">
        <f t="shared" ca="1" si="45"/>
        <v>43551</v>
      </c>
      <c r="R263" t="str">
        <f t="shared" ca="1" si="46"/>
        <v>CANALES DE DISTRIBUCION</v>
      </c>
      <c r="S263" t="str">
        <f t="shared" ca="1" si="47"/>
        <v>NC GASTO NO DEDUCIBLES</v>
      </c>
      <c r="T263" t="str">
        <f t="shared" ca="1" si="48"/>
        <v>TRANSACCIONES DEL DIA 03/27/2019SPYRAL - GESTION ADMINISTRATIVA</v>
      </c>
      <c r="V263">
        <f t="shared" ca="1" si="49"/>
        <v>0</v>
      </c>
      <c r="W263">
        <f t="shared" ca="1" si="50"/>
        <v>0</v>
      </c>
    </row>
    <row r="264" spans="2:23" x14ac:dyDescent="0.25">
      <c r="B264" s="3">
        <f t="shared" si="51"/>
        <v>256</v>
      </c>
      <c r="C264" s="93">
        <f>IF(Tabla!G264="","",Tabla!G264)</f>
        <v>43487</v>
      </c>
      <c r="D264" s="93" t="str">
        <f>IF(Tabla!H264="","",Tabla!H264)</f>
        <v>CAJA</v>
      </c>
      <c r="E264" s="93" t="str">
        <f>IF(Tabla!I264="","",Tabla!I264)</f>
        <v>ALIMENTACION DE EMPLEADOS CTA NUEVA</v>
      </c>
      <c r="F264" s="93" t="str">
        <f>IF(Tabla!J264="","",Tabla!J264)</f>
        <v>TRANSACCIONES DEL DIA 01/22/2019SPYRAL - GESTION ADMINISTRATIVA</v>
      </c>
      <c r="G264" s="108">
        <f>IF(Tabla!K264="","",Tabla!K264)</f>
        <v>24</v>
      </c>
      <c r="H264" s="108">
        <f>IF(Tabla!L264="","",Tabla!L264)</f>
        <v>0</v>
      </c>
      <c r="J264">
        <f t="shared" si="52"/>
        <v>256</v>
      </c>
      <c r="K264" s="93">
        <f t="shared" si="53"/>
        <v>43487</v>
      </c>
      <c r="L264">
        <f t="shared" ca="1" si="41"/>
        <v>0</v>
      </c>
      <c r="M264" s="115">
        <f t="shared" ca="1" si="42"/>
        <v>2.5600000000000002E-7</v>
      </c>
      <c r="N264">
        <f t="shared" ca="1" si="43"/>
        <v>1.237E-6</v>
      </c>
      <c r="O264">
        <f t="shared" ca="1" si="44"/>
        <v>1237</v>
      </c>
      <c r="Q264">
        <f t="shared" ca="1" si="45"/>
        <v>43551</v>
      </c>
      <c r="R264" t="str">
        <f t="shared" ca="1" si="46"/>
        <v>DESARROLLO DE PRODUCTOS</v>
      </c>
      <c r="S264" t="str">
        <f t="shared" ca="1" si="47"/>
        <v>NC VIATICOS</v>
      </c>
      <c r="T264" t="str">
        <f t="shared" ca="1" si="48"/>
        <v>TRANSACCIONES DEL DIA 03/27/2019SPYRAL - GESTION ADMINISTRATIVA</v>
      </c>
      <c r="V264">
        <f t="shared" ca="1" si="49"/>
        <v>0</v>
      </c>
      <c r="W264">
        <f t="shared" ca="1" si="50"/>
        <v>0</v>
      </c>
    </row>
    <row r="265" spans="2:23" x14ac:dyDescent="0.25">
      <c r="B265" s="3">
        <f t="shared" si="51"/>
        <v>257</v>
      </c>
      <c r="C265" s="93">
        <f>IF(Tabla!G265="","",Tabla!G265)</f>
        <v>43487</v>
      </c>
      <c r="D265" s="93" t="str">
        <f>IF(Tabla!H265="","",Tabla!H265)</f>
        <v>CAJA</v>
      </c>
      <c r="E265" s="93" t="str">
        <f>IF(Tabla!I265="","",Tabla!I265)</f>
        <v>ALIMENTACION DE EMPLEADOS CTA NUEVA</v>
      </c>
      <c r="F265" s="93" t="str">
        <f>IF(Tabla!J265="","",Tabla!J265)</f>
        <v>TRANSACCIONES DEL DIA 01/22/2019SPYRAL - GESTION ADMINISTRATIVA</v>
      </c>
      <c r="G265" s="108">
        <f>IF(Tabla!K265="","",Tabla!K265)</f>
        <v>16</v>
      </c>
      <c r="H265" s="108">
        <f>IF(Tabla!L265="","",Tabla!L265)</f>
        <v>0</v>
      </c>
      <c r="J265">
        <f t="shared" si="52"/>
        <v>257</v>
      </c>
      <c r="K265" s="93">
        <f t="shared" si="53"/>
        <v>43487</v>
      </c>
      <c r="L265">
        <f t="shared" ref="L265:L328" ca="1" si="54">IF(SortCriteria=1,IFERROR(VALUE(MID(K265,1,FIND(" ",K265,1)-1)),0),OFFSET(B265,0,SortCriteria))</f>
        <v>0</v>
      </c>
      <c r="M265" s="115">
        <f t="shared" ref="M265:M328" ca="1" si="55">L265+$J265/1000000000</f>
        <v>2.5699999999999999E-7</v>
      </c>
      <c r="N265">
        <f t="shared" ref="N265:N328" ca="1" si="56">IFERROR(CHOOSE($J$3,LARGE(INDIRECT("M9:M"&amp;$M$5),J265),SMALL(INDIRECT("M9:M"&amp;$M$5),J265)),0)</f>
        <v>1.2359999999999999E-6</v>
      </c>
      <c r="O265">
        <f t="shared" ref="O265:O328" ca="1" si="57">MATCH(N265,$M$9:$M$1508,0)</f>
        <v>1236</v>
      </c>
      <c r="Q265">
        <f t="shared" ref="Q265:Q328" ca="1" si="58">OFFSET(C$8,$O265,0)</f>
        <v>43551</v>
      </c>
      <c r="R265" t="str">
        <f t="shared" ca="1" si="46"/>
        <v>FUERZAS DE VENTAS PANAMA</v>
      </c>
      <c r="S265" t="str">
        <f t="shared" ca="1" si="47"/>
        <v>NC GASTO NO DEDUCIBLES</v>
      </c>
      <c r="T265" t="str">
        <f t="shared" ca="1" si="48"/>
        <v>TRANSACCIONES DEL DIA 03/27/2019SPYRAL - GESTION ADMINISTRATIVA</v>
      </c>
      <c r="V265">
        <f t="shared" ca="1" si="49"/>
        <v>0</v>
      </c>
      <c r="W265">
        <f t="shared" ca="1" si="50"/>
        <v>0</v>
      </c>
    </row>
    <row r="266" spans="2:23" x14ac:dyDescent="0.25">
      <c r="B266" s="3">
        <f t="shared" si="51"/>
        <v>258</v>
      </c>
      <c r="C266" s="93">
        <f>IF(Tabla!G266="","",Tabla!G266)</f>
        <v>43487</v>
      </c>
      <c r="D266" s="93" t="str">
        <f>IF(Tabla!H266="","",Tabla!H266)</f>
        <v>CAJA</v>
      </c>
      <c r="E266" s="93" t="str">
        <f>IF(Tabla!I266="","",Tabla!I266)</f>
        <v>ALIMENTACION DE EMPLEADOS CTA NUEVA</v>
      </c>
      <c r="F266" s="93" t="str">
        <f>IF(Tabla!J266="","",Tabla!J266)</f>
        <v>TRANSACCIONES DEL DIA 01/22/2019SPYRAL - GESTION ADMINISTRATIVA</v>
      </c>
      <c r="G266" s="108">
        <f>IF(Tabla!K266="","",Tabla!K266)</f>
        <v>8</v>
      </c>
      <c r="H266" s="108">
        <f>IF(Tabla!L266="","",Tabla!L266)</f>
        <v>0</v>
      </c>
      <c r="J266">
        <f t="shared" si="52"/>
        <v>258</v>
      </c>
      <c r="K266" s="93">
        <f t="shared" si="53"/>
        <v>43487</v>
      </c>
      <c r="L266">
        <f t="shared" ca="1" si="54"/>
        <v>0</v>
      </c>
      <c r="M266" s="115">
        <f t="shared" ca="1" si="55"/>
        <v>2.5800000000000001E-7</v>
      </c>
      <c r="N266">
        <f t="shared" ca="1" si="56"/>
        <v>1.235E-6</v>
      </c>
      <c r="O266">
        <f t="shared" ca="1" si="57"/>
        <v>1235</v>
      </c>
      <c r="Q266">
        <f t="shared" ca="1" si="58"/>
        <v>43551</v>
      </c>
      <c r="R266" t="str">
        <f t="shared" ref="R266:R329" ca="1" si="59">IF($Q266=0,"",OFFSET(D$8,$O266,0))</f>
        <v>HIPOTECAS</v>
      </c>
      <c r="S266" t="str">
        <f t="shared" ref="S266:S329" ca="1" si="60">IF($Q266=0,"",OFFSET(E$8,$O266,0))</f>
        <v>ALIMENTACION DE EMPLEADOS CTA NUEVA</v>
      </c>
      <c r="T266" t="str">
        <f t="shared" ref="T266:T329" ca="1" si="61">IF($Q266=0,"",OFFSET(F$8,$O266,0))</f>
        <v>TRANSACCIONES DEL DIA 03/27/2019SPYRAL - GESTION ADMINISTRATIVA</v>
      </c>
      <c r="V266">
        <f t="shared" ref="V266:V329" ca="1" si="62">IF($Q266=0,"",OFFSET(H$8,$O266,0))</f>
        <v>0</v>
      </c>
      <c r="W266">
        <f t="shared" ref="W266:W329" ca="1" si="63">IF($Q266=0,"",OFFSET(I$8,$O266,0))</f>
        <v>0</v>
      </c>
    </row>
    <row r="267" spans="2:23" x14ac:dyDescent="0.25">
      <c r="B267" s="3">
        <f t="shared" ref="B267:B330" si="64">B266+1</f>
        <v>259</v>
      </c>
      <c r="C267" s="93">
        <f>IF(Tabla!G267="","",Tabla!G267)</f>
        <v>43487</v>
      </c>
      <c r="D267" s="93" t="str">
        <f>IF(Tabla!H267="","",Tabla!H267)</f>
        <v>BANCA COMERCIAL INTERIOR</v>
      </c>
      <c r="E267" s="93" t="str">
        <f>IF(Tabla!I267="","",Tabla!I267)</f>
        <v>NC ALIMENTACION DE EMPLEADOS NVA</v>
      </c>
      <c r="F267" s="93" t="str">
        <f>IF(Tabla!J267="","",Tabla!J267)</f>
        <v>TRANSACCIONES DEL DIA 01/22/2019SPYRAL - GESTION ADMINISTRATIVA</v>
      </c>
      <c r="G267" s="108">
        <f>IF(Tabla!K267="","",Tabla!K267)</f>
        <v>50.36</v>
      </c>
      <c r="H267" s="108">
        <f>IF(Tabla!L267="","",Tabla!L267)</f>
        <v>0</v>
      </c>
      <c r="J267">
        <f t="shared" ref="J267:J330" si="65">IF(K267=0,0,J266+1)</f>
        <v>259</v>
      </c>
      <c r="K267" s="93">
        <f t="shared" ref="K267:K330" si="66">C267</f>
        <v>43487</v>
      </c>
      <c r="L267">
        <f t="shared" ca="1" si="54"/>
        <v>0</v>
      </c>
      <c r="M267" s="115">
        <f t="shared" ca="1" si="55"/>
        <v>2.5899999999999998E-7</v>
      </c>
      <c r="N267">
        <f t="shared" ca="1" si="56"/>
        <v>1.234E-6</v>
      </c>
      <c r="O267">
        <f t="shared" ca="1" si="57"/>
        <v>1234</v>
      </c>
      <c r="Q267">
        <f t="shared" ca="1" si="58"/>
        <v>43551</v>
      </c>
      <c r="R267" t="str">
        <f t="shared" ca="1" si="59"/>
        <v>MERCADEO</v>
      </c>
      <c r="S267" t="str">
        <f t="shared" ca="1" si="60"/>
        <v>VIATICOS 2</v>
      </c>
      <c r="T267" t="str">
        <f t="shared" ca="1" si="61"/>
        <v>TRANSACCIONES DEL DIA 03/27/2019SPYRAL - GESTION ADMINISTRATIVA</v>
      </c>
      <c r="V267">
        <f t="shared" ca="1" si="62"/>
        <v>0</v>
      </c>
      <c r="W267">
        <f t="shared" ca="1" si="63"/>
        <v>0</v>
      </c>
    </row>
    <row r="268" spans="2:23" x14ac:dyDescent="0.25">
      <c r="B268" s="3">
        <f t="shared" si="64"/>
        <v>260</v>
      </c>
      <c r="C268" s="93">
        <f>IF(Tabla!G268="","",Tabla!G268)</f>
        <v>43487</v>
      </c>
      <c r="D268" s="93" t="str">
        <f>IF(Tabla!H268="","",Tabla!H268)</f>
        <v>BANCA COMERCIAL INTERIOR</v>
      </c>
      <c r="E268" s="93" t="str">
        <f>IF(Tabla!I268="","",Tabla!I268)</f>
        <v>NC VIATICOS</v>
      </c>
      <c r="F268" s="93" t="str">
        <f>IF(Tabla!J268="","",Tabla!J268)</f>
        <v>TRANSACCIONES DEL DIA 01/22/2019SPYRAL - GESTION ADMINISTRATIVA</v>
      </c>
      <c r="G268" s="108">
        <f>IF(Tabla!K268="","",Tabla!K268)</f>
        <v>367.45</v>
      </c>
      <c r="H268" s="108">
        <f>IF(Tabla!L268="","",Tabla!L268)</f>
        <v>0</v>
      </c>
      <c r="J268">
        <f t="shared" si="65"/>
        <v>260</v>
      </c>
      <c r="K268" s="93">
        <f t="shared" si="66"/>
        <v>43487</v>
      </c>
      <c r="L268">
        <f t="shared" ca="1" si="54"/>
        <v>0</v>
      </c>
      <c r="M268" s="115">
        <f t="shared" ca="1" si="55"/>
        <v>2.6E-7</v>
      </c>
      <c r="N268">
        <f t="shared" ca="1" si="56"/>
        <v>1.2330000000000001E-6</v>
      </c>
      <c r="O268">
        <f t="shared" ca="1" si="57"/>
        <v>1233</v>
      </c>
      <c r="Q268">
        <f t="shared" ca="1" si="58"/>
        <v>43551</v>
      </c>
      <c r="R268" t="str">
        <f t="shared" ca="1" si="59"/>
        <v>MERCADEO</v>
      </c>
      <c r="S268" t="str">
        <f t="shared" ca="1" si="60"/>
        <v>NC VIATICOS</v>
      </c>
      <c r="T268" t="str">
        <f t="shared" ca="1" si="61"/>
        <v>TRANSACCIONES DEL DIA 03/27/2019SPYRAL - GESTION ADMINISTRATIVA</v>
      </c>
      <c r="V268">
        <f t="shared" ca="1" si="62"/>
        <v>0</v>
      </c>
      <c r="W268">
        <f t="shared" ca="1" si="63"/>
        <v>0</v>
      </c>
    </row>
    <row r="269" spans="2:23" x14ac:dyDescent="0.25">
      <c r="B269" s="3">
        <f t="shared" si="64"/>
        <v>261</v>
      </c>
      <c r="C269" s="93">
        <f>IF(Tabla!G269="","",Tabla!G269)</f>
        <v>43487</v>
      </c>
      <c r="D269" s="93" t="str">
        <f>IF(Tabla!H269="","",Tabla!H269)</f>
        <v>BANCA COMERCIAL</v>
      </c>
      <c r="E269" s="93" t="str">
        <f>IF(Tabla!I269="","",Tabla!I269)</f>
        <v>NC ALIMENTACION DE EMPLEADOS NVA</v>
      </c>
      <c r="F269" s="93" t="str">
        <f>IF(Tabla!J269="","",Tabla!J269)</f>
        <v>TRANSACCIONES DEL DIA 01/22/2019SPYRAL - GESTION ADMINISTRATIVA</v>
      </c>
      <c r="G269" s="108">
        <f>IF(Tabla!K269="","",Tabla!K269)</f>
        <v>45.75</v>
      </c>
      <c r="H269" s="108">
        <f>IF(Tabla!L269="","",Tabla!L269)</f>
        <v>0</v>
      </c>
      <c r="J269">
        <f t="shared" si="65"/>
        <v>261</v>
      </c>
      <c r="K269" s="93">
        <f t="shared" si="66"/>
        <v>43487</v>
      </c>
      <c r="L269">
        <f t="shared" ca="1" si="54"/>
        <v>0</v>
      </c>
      <c r="M269" s="115">
        <f t="shared" ca="1" si="55"/>
        <v>2.6100000000000002E-7</v>
      </c>
      <c r="N269">
        <f t="shared" ca="1" si="56"/>
        <v>1.232E-6</v>
      </c>
      <c r="O269">
        <f t="shared" ca="1" si="57"/>
        <v>1232</v>
      </c>
      <c r="Q269">
        <f t="shared" ca="1" si="58"/>
        <v>43551</v>
      </c>
      <c r="R269" t="str">
        <f t="shared" ca="1" si="59"/>
        <v>SERVICIOS PERSONALES</v>
      </c>
      <c r="S269" t="str">
        <f t="shared" ca="1" si="60"/>
        <v>VIATICOS 2</v>
      </c>
      <c r="T269" t="str">
        <f t="shared" ca="1" si="61"/>
        <v>TRANSACCIONES DEL DIA 03/27/2019SPYRAL - GESTION ADMINISTRATIVA</v>
      </c>
      <c r="V269">
        <f t="shared" ca="1" si="62"/>
        <v>0</v>
      </c>
      <c r="W269">
        <f t="shared" ca="1" si="63"/>
        <v>0</v>
      </c>
    </row>
    <row r="270" spans="2:23" x14ac:dyDescent="0.25">
      <c r="B270" s="3">
        <f t="shared" si="64"/>
        <v>262</v>
      </c>
      <c r="C270" s="93">
        <f>IF(Tabla!G270="","",Tabla!G270)</f>
        <v>43487</v>
      </c>
      <c r="D270" s="93" t="str">
        <f>IF(Tabla!H270="","",Tabla!H270)</f>
        <v>BANCA COMERCIAL</v>
      </c>
      <c r="E270" s="93" t="str">
        <f>IF(Tabla!I270="","",Tabla!I270)</f>
        <v>VIATICOS</v>
      </c>
      <c r="F270" s="93" t="str">
        <f>IF(Tabla!J270="","",Tabla!J270)</f>
        <v>TRANSACCIONES DEL DIA 01/22/2019SPYRAL - GESTION ADMINISTRATIVA</v>
      </c>
      <c r="G270" s="108">
        <f>IF(Tabla!K270="","",Tabla!K270)</f>
        <v>170</v>
      </c>
      <c r="H270" s="108">
        <f>IF(Tabla!L270="","",Tabla!L270)</f>
        <v>0</v>
      </c>
      <c r="J270">
        <f t="shared" si="65"/>
        <v>262</v>
      </c>
      <c r="K270" s="93">
        <f t="shared" si="66"/>
        <v>43487</v>
      </c>
      <c r="L270">
        <f t="shared" ca="1" si="54"/>
        <v>0</v>
      </c>
      <c r="M270" s="115">
        <f t="shared" ca="1" si="55"/>
        <v>2.6199999999999999E-7</v>
      </c>
      <c r="N270">
        <f t="shared" ca="1" si="56"/>
        <v>1.2309999999999999E-6</v>
      </c>
      <c r="O270">
        <f t="shared" ca="1" si="57"/>
        <v>1231</v>
      </c>
      <c r="Q270">
        <f t="shared" ca="1" si="58"/>
        <v>43551</v>
      </c>
      <c r="R270" t="str">
        <f t="shared" ca="1" si="59"/>
        <v>SERVICIOS PERSONALES</v>
      </c>
      <c r="S270" t="str">
        <f t="shared" ca="1" si="60"/>
        <v>VIATICOS 2</v>
      </c>
      <c r="T270" t="str">
        <f t="shared" ca="1" si="61"/>
        <v>TRANSACCIONES DEL DIA 03/27/2019SPYRAL - GESTION ADMINISTRATIVA</v>
      </c>
      <c r="V270">
        <f t="shared" ca="1" si="62"/>
        <v>0</v>
      </c>
      <c r="W270">
        <f t="shared" ca="1" si="63"/>
        <v>0</v>
      </c>
    </row>
    <row r="271" spans="2:23" x14ac:dyDescent="0.25">
      <c r="B271" s="3">
        <f t="shared" si="64"/>
        <v>263</v>
      </c>
      <c r="C271" s="93">
        <f>IF(Tabla!G271="","",Tabla!G271)</f>
        <v>43487</v>
      </c>
      <c r="D271" s="93" t="str">
        <f>IF(Tabla!H271="","",Tabla!H271)</f>
        <v>ATM</v>
      </c>
      <c r="E271" s="93" t="str">
        <f>IF(Tabla!I271="","",Tabla!I271)</f>
        <v>VIATICOS</v>
      </c>
      <c r="F271" s="93" t="str">
        <f>IF(Tabla!J271="","",Tabla!J271)</f>
        <v>TRANSACCIONES DEL DIA 01/22/2019SPYRAL - GESTION ADMINISTRATIVA</v>
      </c>
      <c r="G271" s="108">
        <f>IF(Tabla!K271="","",Tabla!K271)</f>
        <v>10</v>
      </c>
      <c r="H271" s="108">
        <f>IF(Tabla!L271="","",Tabla!L271)</f>
        <v>0</v>
      </c>
      <c r="J271">
        <f t="shared" si="65"/>
        <v>263</v>
      </c>
      <c r="K271" s="93">
        <f t="shared" si="66"/>
        <v>43487</v>
      </c>
      <c r="L271">
        <f t="shared" ca="1" si="54"/>
        <v>0</v>
      </c>
      <c r="M271" s="115">
        <f t="shared" ca="1" si="55"/>
        <v>2.6300000000000001E-7</v>
      </c>
      <c r="N271">
        <f t="shared" ca="1" si="56"/>
        <v>1.2300000000000001E-6</v>
      </c>
      <c r="O271">
        <f t="shared" ca="1" si="57"/>
        <v>1230</v>
      </c>
      <c r="Q271">
        <f t="shared" ca="1" si="58"/>
        <v>43551</v>
      </c>
      <c r="R271" t="str">
        <f t="shared" ca="1" si="59"/>
        <v>SERVICIOS PERSONALES</v>
      </c>
      <c r="S271" t="str">
        <f t="shared" ca="1" si="60"/>
        <v>VIATICOS 2</v>
      </c>
      <c r="T271" t="str">
        <f t="shared" ca="1" si="61"/>
        <v>TRANSACCIONES DEL DIA 03/27/2019SPYRAL - GESTION ADMINISTRATIVA</v>
      </c>
      <c r="V271">
        <f t="shared" ca="1" si="62"/>
        <v>0</v>
      </c>
      <c r="W271">
        <f t="shared" ca="1" si="63"/>
        <v>0</v>
      </c>
    </row>
    <row r="272" spans="2:23" x14ac:dyDescent="0.25">
      <c r="B272" s="3">
        <f t="shared" si="64"/>
        <v>264</v>
      </c>
      <c r="C272" s="93">
        <f>IF(Tabla!G272="","",Tabla!G272)</f>
        <v>43487</v>
      </c>
      <c r="D272" s="93" t="str">
        <f>IF(Tabla!H272="","",Tabla!H272)</f>
        <v>ADMINISTRACION DE SUCURSALES</v>
      </c>
      <c r="E272" s="93" t="str">
        <f>IF(Tabla!I272="","",Tabla!I272)</f>
        <v>NC GASTO NO DEDUCIBLES</v>
      </c>
      <c r="F272" s="93" t="str">
        <f>IF(Tabla!J272="","",Tabla!J272)</f>
        <v>TRANSACCIONES DEL DIA 01/22/2019SPYRAL - GESTION ADMINISTRATIVA</v>
      </c>
      <c r="G272" s="108">
        <f>IF(Tabla!K272="","",Tabla!K272)</f>
        <v>38.520000000000003</v>
      </c>
      <c r="H272" s="108">
        <f>IF(Tabla!L272="","",Tabla!L272)</f>
        <v>0</v>
      </c>
      <c r="J272">
        <f t="shared" si="65"/>
        <v>264</v>
      </c>
      <c r="K272" s="93">
        <f t="shared" si="66"/>
        <v>43487</v>
      </c>
      <c r="L272">
        <f t="shared" ca="1" si="54"/>
        <v>0</v>
      </c>
      <c r="M272" s="115">
        <f t="shared" ca="1" si="55"/>
        <v>2.6399999999999998E-7</v>
      </c>
      <c r="N272">
        <f t="shared" ca="1" si="56"/>
        <v>1.229E-6</v>
      </c>
      <c r="O272">
        <f t="shared" ca="1" si="57"/>
        <v>1229</v>
      </c>
      <c r="Q272">
        <f t="shared" ca="1" si="58"/>
        <v>43551</v>
      </c>
      <c r="R272" t="str">
        <f t="shared" ca="1" si="59"/>
        <v>TELEMERCADEO</v>
      </c>
      <c r="S272" t="str">
        <f t="shared" ca="1" si="60"/>
        <v>VIATICOS 2</v>
      </c>
      <c r="T272" t="str">
        <f t="shared" ca="1" si="61"/>
        <v>TRANSACCIONES DEL DIA 03/27/2019SPYRAL - GESTION ADMINISTRATIVA</v>
      </c>
      <c r="V272">
        <f t="shared" ca="1" si="62"/>
        <v>0</v>
      </c>
      <c r="W272">
        <f t="shared" ca="1" si="63"/>
        <v>0</v>
      </c>
    </row>
    <row r="273" spans="2:23" x14ac:dyDescent="0.25">
      <c r="B273" s="3">
        <f t="shared" si="64"/>
        <v>265</v>
      </c>
      <c r="C273" s="93">
        <f>IF(Tabla!G273="","",Tabla!G273)</f>
        <v>43487</v>
      </c>
      <c r="D273" s="93" t="str">
        <f>IF(Tabla!H273="","",Tabla!H273)</f>
        <v>ADMINISTRACION DE SUCURSALES</v>
      </c>
      <c r="E273" s="93" t="str">
        <f>IF(Tabla!I273="","",Tabla!I273)</f>
        <v>NC GASTO NO DEDUCIBLES</v>
      </c>
      <c r="F273" s="93" t="str">
        <f>IF(Tabla!J273="","",Tabla!J273)</f>
        <v>TRANSACCIONES DEL DIA 01/22/2019SPYRAL - GESTION ADMINISTRATIVA</v>
      </c>
      <c r="G273" s="108">
        <f>IF(Tabla!K273="","",Tabla!K273)</f>
        <v>20.8</v>
      </c>
      <c r="H273" s="108">
        <f>IF(Tabla!L273="","",Tabla!L273)</f>
        <v>0</v>
      </c>
      <c r="J273">
        <f t="shared" si="65"/>
        <v>265</v>
      </c>
      <c r="K273" s="93">
        <f t="shared" si="66"/>
        <v>43487</v>
      </c>
      <c r="L273">
        <f t="shared" ca="1" si="54"/>
        <v>0</v>
      </c>
      <c r="M273" s="115">
        <f t="shared" ca="1" si="55"/>
        <v>2.65E-7</v>
      </c>
      <c r="N273">
        <f t="shared" ca="1" si="56"/>
        <v>1.2279999999999999E-6</v>
      </c>
      <c r="O273">
        <f t="shared" ca="1" si="57"/>
        <v>1228</v>
      </c>
      <c r="Q273">
        <f t="shared" ca="1" si="58"/>
        <v>43550</v>
      </c>
      <c r="R273" t="str">
        <f t="shared" ca="1" si="59"/>
        <v>ADMINISTRACION DE SUCURSALES</v>
      </c>
      <c r="S273" t="str">
        <f t="shared" ca="1" si="60"/>
        <v>VIATICOS 2</v>
      </c>
      <c r="T273" t="str">
        <f t="shared" ca="1" si="61"/>
        <v>TRANSACCIONES DEL DIA 03/26/2019SPYRAL - GESTION ADMINISTRATIVA</v>
      </c>
      <c r="V273">
        <f t="shared" ca="1" si="62"/>
        <v>0</v>
      </c>
      <c r="W273">
        <f t="shared" ca="1" si="63"/>
        <v>0</v>
      </c>
    </row>
    <row r="274" spans="2:23" x14ac:dyDescent="0.25">
      <c r="B274" s="3">
        <f t="shared" si="64"/>
        <v>266</v>
      </c>
      <c r="C274" s="93">
        <f>IF(Tabla!G274="","",Tabla!G274)</f>
        <v>43488</v>
      </c>
      <c r="D274" s="93" t="str">
        <f>IF(Tabla!H274="","",Tabla!H274)</f>
        <v>CAJA</v>
      </c>
      <c r="E274" s="93" t="str">
        <f>IF(Tabla!I274="","",Tabla!I274)</f>
        <v>ALIMENTACION DE EMPLEADOS CTA NUEVA</v>
      </c>
      <c r="F274" s="93" t="str">
        <f>IF(Tabla!J274="","",Tabla!J274)</f>
        <v>TRANSACCIONES DEL DIA 01/23/2019SPYRAL - GESTION ADMINISTRATIVA</v>
      </c>
      <c r="G274" s="108">
        <f>IF(Tabla!K274="","",Tabla!K274)</f>
        <v>48</v>
      </c>
      <c r="H274" s="108">
        <f>IF(Tabla!L274="","",Tabla!L274)</f>
        <v>0</v>
      </c>
      <c r="J274">
        <f t="shared" si="65"/>
        <v>266</v>
      </c>
      <c r="K274" s="93">
        <f t="shared" si="66"/>
        <v>43488</v>
      </c>
      <c r="L274">
        <f t="shared" ca="1" si="54"/>
        <v>0</v>
      </c>
      <c r="M274" s="115">
        <f t="shared" ca="1" si="55"/>
        <v>2.6600000000000003E-7</v>
      </c>
      <c r="N274">
        <f t="shared" ca="1" si="56"/>
        <v>1.2270000000000001E-6</v>
      </c>
      <c r="O274">
        <f t="shared" ca="1" si="57"/>
        <v>1227</v>
      </c>
      <c r="Q274">
        <f t="shared" ca="1" si="58"/>
        <v>43550</v>
      </c>
      <c r="R274" t="str">
        <f t="shared" ca="1" si="59"/>
        <v>ADMINISTRACION DE SUCURSALES</v>
      </c>
      <c r="S274" t="str">
        <f t="shared" ca="1" si="60"/>
        <v>VIATICOS 2</v>
      </c>
      <c r="T274" t="str">
        <f t="shared" ca="1" si="61"/>
        <v>TRANSACCIONES DEL DIA 03/26/2019SPYRAL - GESTION ADMINISTRATIVA</v>
      </c>
      <c r="V274">
        <f t="shared" ca="1" si="62"/>
        <v>0</v>
      </c>
      <c r="W274">
        <f t="shared" ca="1" si="63"/>
        <v>0</v>
      </c>
    </row>
    <row r="275" spans="2:23" x14ac:dyDescent="0.25">
      <c r="B275" s="3">
        <f t="shared" si="64"/>
        <v>267</v>
      </c>
      <c r="C275" s="93">
        <f>IF(Tabla!G275="","",Tabla!G275)</f>
        <v>43488</v>
      </c>
      <c r="D275" s="93" t="str">
        <f>IF(Tabla!H275="","",Tabla!H275)</f>
        <v>ADMINISTRACION DE SUCURSALES</v>
      </c>
      <c r="E275" s="93" t="str">
        <f>IF(Tabla!I275="","",Tabla!I275)</f>
        <v>NC GASTO NO DEDUCIBLES</v>
      </c>
      <c r="F275" s="93" t="str">
        <f>IF(Tabla!J275="","",Tabla!J275)</f>
        <v>TRANSACCIONES DEL DIA 01/23/2019SPYRAL - GESTION ADMINISTRATIVA</v>
      </c>
      <c r="G275" s="108">
        <f>IF(Tabla!K275="","",Tabla!K275)</f>
        <v>16.59</v>
      </c>
      <c r="H275" s="108">
        <f>IF(Tabla!L275="","",Tabla!L275)</f>
        <v>0</v>
      </c>
      <c r="J275">
        <f t="shared" si="65"/>
        <v>267</v>
      </c>
      <c r="K275" s="93">
        <f t="shared" si="66"/>
        <v>43488</v>
      </c>
      <c r="L275">
        <f t="shared" ca="1" si="54"/>
        <v>0</v>
      </c>
      <c r="M275" s="115">
        <f t="shared" ca="1" si="55"/>
        <v>2.67E-7</v>
      </c>
      <c r="N275">
        <f t="shared" ca="1" si="56"/>
        <v>1.226E-6</v>
      </c>
      <c r="O275">
        <f t="shared" ca="1" si="57"/>
        <v>1226</v>
      </c>
      <c r="Q275">
        <f t="shared" ca="1" si="58"/>
        <v>43550</v>
      </c>
      <c r="R275" t="str">
        <f t="shared" ca="1" si="59"/>
        <v>ADMINISTRACION DE SUCURSALES</v>
      </c>
      <c r="S275" t="str">
        <f t="shared" ca="1" si="60"/>
        <v>NC GASTO NO DEDUCIBLES</v>
      </c>
      <c r="T275" t="str">
        <f t="shared" ca="1" si="61"/>
        <v>TRANSACCIONES DEL DIA 03/26/2019SPYRAL - GESTION ADMINISTRATIVA</v>
      </c>
      <c r="V275">
        <f t="shared" ca="1" si="62"/>
        <v>0</v>
      </c>
      <c r="W275">
        <f t="shared" ca="1" si="63"/>
        <v>0</v>
      </c>
    </row>
    <row r="276" spans="2:23" x14ac:dyDescent="0.25">
      <c r="B276" s="3">
        <f t="shared" si="64"/>
        <v>268</v>
      </c>
      <c r="C276" s="93">
        <f>IF(Tabla!G276="","",Tabla!G276)</f>
        <v>43488</v>
      </c>
      <c r="D276" s="93" t="str">
        <f>IF(Tabla!H276="","",Tabla!H276)</f>
        <v>ADMINISTRACION DE SUCURSALES</v>
      </c>
      <c r="E276" s="93" t="str">
        <f>IF(Tabla!I276="","",Tabla!I276)</f>
        <v>NC GASTO NO DEDUCIBLES</v>
      </c>
      <c r="F276" s="93" t="str">
        <f>IF(Tabla!J276="","",Tabla!J276)</f>
        <v>TRANSACCIONES DEL DIA 01/23/2019SPYRAL - GESTION ADMINISTRATIVA</v>
      </c>
      <c r="G276" s="108">
        <f>IF(Tabla!K276="","",Tabla!K276)</f>
        <v>0</v>
      </c>
      <c r="H276" s="108">
        <f>IF(Tabla!L276="","",Tabla!L276)</f>
        <v>16.59</v>
      </c>
      <c r="J276">
        <f t="shared" si="65"/>
        <v>268</v>
      </c>
      <c r="K276" s="93">
        <f t="shared" si="66"/>
        <v>43488</v>
      </c>
      <c r="L276">
        <f t="shared" ca="1" si="54"/>
        <v>0</v>
      </c>
      <c r="M276" s="115">
        <f t="shared" ca="1" si="55"/>
        <v>2.6800000000000002E-7</v>
      </c>
      <c r="N276">
        <f t="shared" ca="1" si="56"/>
        <v>1.2249999999999999E-6</v>
      </c>
      <c r="O276">
        <f t="shared" ca="1" si="57"/>
        <v>1225</v>
      </c>
      <c r="Q276">
        <f t="shared" ca="1" si="58"/>
        <v>43550</v>
      </c>
      <c r="R276" t="str">
        <f t="shared" ca="1" si="59"/>
        <v>ADMINISTRACION DE SUCURSALES</v>
      </c>
      <c r="S276" t="str">
        <f t="shared" ca="1" si="60"/>
        <v>NC GASTO NO DEDUCIBLES</v>
      </c>
      <c r="T276" t="str">
        <f t="shared" ca="1" si="61"/>
        <v>TRANSACCIONES DEL DIA 03/26/2019SPYRAL - GESTION ADMINISTRATIVA</v>
      </c>
      <c r="V276">
        <f t="shared" ca="1" si="62"/>
        <v>0</v>
      </c>
      <c r="W276">
        <f t="shared" ca="1" si="63"/>
        <v>0</v>
      </c>
    </row>
    <row r="277" spans="2:23" x14ac:dyDescent="0.25">
      <c r="B277" s="3">
        <f t="shared" si="64"/>
        <v>269</v>
      </c>
      <c r="C277" s="93">
        <f>IF(Tabla!G277="","",Tabla!G277)</f>
        <v>43488</v>
      </c>
      <c r="D277" s="93" t="str">
        <f>IF(Tabla!H277="","",Tabla!H277)</f>
        <v>ADMINISTRACION DE SUCURSALES</v>
      </c>
      <c r="E277" s="93" t="str">
        <f>IF(Tabla!I277="","",Tabla!I277)</f>
        <v>OTROS EGRESOS 18</v>
      </c>
      <c r="F277" s="93" t="str">
        <f>IF(Tabla!J277="","",Tabla!J277)</f>
        <v>OTROS EGRESOS 1.P.O (OR:73/DES:73 TRN:86 PERF:300086 CAU: 18</v>
      </c>
      <c r="G277" s="108">
        <f>IF(Tabla!K277="","",Tabla!K277)</f>
        <v>4.5</v>
      </c>
      <c r="H277" s="108">
        <f>IF(Tabla!L277="","",Tabla!L277)</f>
        <v>0</v>
      </c>
      <c r="J277">
        <f t="shared" si="65"/>
        <v>269</v>
      </c>
      <c r="K277" s="93">
        <f t="shared" si="66"/>
        <v>43488</v>
      </c>
      <c r="L277">
        <f t="shared" ca="1" si="54"/>
        <v>0</v>
      </c>
      <c r="M277" s="115">
        <f t="shared" ca="1" si="55"/>
        <v>2.6899999999999999E-7</v>
      </c>
      <c r="N277">
        <f t="shared" ca="1" si="56"/>
        <v>1.2240000000000001E-6</v>
      </c>
      <c r="O277">
        <f t="shared" ca="1" si="57"/>
        <v>1224</v>
      </c>
      <c r="Q277">
        <f t="shared" ca="1" si="58"/>
        <v>43550</v>
      </c>
      <c r="R277" t="str">
        <f t="shared" ca="1" si="59"/>
        <v>ADMINISTRACION DE SUCURSALES</v>
      </c>
      <c r="S277" t="str">
        <f t="shared" ca="1" si="60"/>
        <v>NC GASTO NO DEDUCIBLES</v>
      </c>
      <c r="T277" t="str">
        <f t="shared" ca="1" si="61"/>
        <v>TRANSACCIONES DEL DIA 03/26/2019SPYRAL - GESTION ADMINISTRATIVA</v>
      </c>
      <c r="V277">
        <f t="shared" ca="1" si="62"/>
        <v>0</v>
      </c>
      <c r="W277">
        <f t="shared" ca="1" si="63"/>
        <v>0</v>
      </c>
    </row>
    <row r="278" spans="2:23" x14ac:dyDescent="0.25">
      <c r="B278" s="3">
        <f t="shared" si="64"/>
        <v>270</v>
      </c>
      <c r="C278" s="93">
        <f>IF(Tabla!G278="","",Tabla!G278)</f>
        <v>43489</v>
      </c>
      <c r="D278" s="93" t="str">
        <f>IF(Tabla!H278="","",Tabla!H278)</f>
        <v>FUERZAS DE VENTAS PANAMA</v>
      </c>
      <c r="E278" s="93" t="str">
        <f>IF(Tabla!I278="","",Tabla!I278)</f>
        <v>VIATICOS</v>
      </c>
      <c r="F278" s="93" t="str">
        <f>IF(Tabla!J278="","",Tabla!J278)</f>
        <v>TRANSACCIONES DEL DIA 01/24/2019SPYRAL - GESTION ADMINISTRATIVA</v>
      </c>
      <c r="G278" s="108">
        <f>IF(Tabla!K278="","",Tabla!K278)</f>
        <v>21.1</v>
      </c>
      <c r="H278" s="108">
        <f>IF(Tabla!L278="","",Tabla!L278)</f>
        <v>0</v>
      </c>
      <c r="J278">
        <f t="shared" si="65"/>
        <v>270</v>
      </c>
      <c r="K278" s="93">
        <f t="shared" si="66"/>
        <v>43489</v>
      </c>
      <c r="L278">
        <f t="shared" ca="1" si="54"/>
        <v>0</v>
      </c>
      <c r="M278" s="115">
        <f t="shared" ca="1" si="55"/>
        <v>2.7000000000000001E-7</v>
      </c>
      <c r="N278">
        <f t="shared" ca="1" si="56"/>
        <v>1.223E-6</v>
      </c>
      <c r="O278">
        <f t="shared" ca="1" si="57"/>
        <v>1223</v>
      </c>
      <c r="Q278">
        <f t="shared" ca="1" si="58"/>
        <v>43550</v>
      </c>
      <c r="R278" t="str">
        <f t="shared" ca="1" si="59"/>
        <v>ADMINISTRACION DE SUCURSALES</v>
      </c>
      <c r="S278" t="str">
        <f t="shared" ca="1" si="60"/>
        <v>NC GASTO NO DEDUCIBLES</v>
      </c>
      <c r="T278" t="str">
        <f t="shared" ca="1" si="61"/>
        <v>TRANSACCIONES DEL DIA 03/26/2019SPYRAL - GESTION ADMINISTRATIVA</v>
      </c>
      <c r="V278">
        <f t="shared" ca="1" si="62"/>
        <v>0</v>
      </c>
      <c r="W278">
        <f t="shared" ca="1" si="63"/>
        <v>0</v>
      </c>
    </row>
    <row r="279" spans="2:23" x14ac:dyDescent="0.25">
      <c r="B279" s="3">
        <f t="shared" si="64"/>
        <v>271</v>
      </c>
      <c r="C279" s="93">
        <f>IF(Tabla!G279="","",Tabla!G279)</f>
        <v>43489</v>
      </c>
      <c r="D279" s="93" t="str">
        <f>IF(Tabla!H279="","",Tabla!H279)</f>
        <v>CAJA</v>
      </c>
      <c r="E279" s="93" t="str">
        <f>IF(Tabla!I279="","",Tabla!I279)</f>
        <v>ALIMENTACION DE EMPLEADOS CTA NUEVA</v>
      </c>
      <c r="F279" s="93" t="str">
        <f>IF(Tabla!J279="","",Tabla!J279)</f>
        <v>TRANSACCIONES DEL DIA 01/24/2019SPYRAL - GESTION ADMINISTRATIVA</v>
      </c>
      <c r="G279" s="108">
        <f>IF(Tabla!K279="","",Tabla!K279)</f>
        <v>16</v>
      </c>
      <c r="H279" s="108">
        <f>IF(Tabla!L279="","",Tabla!L279)</f>
        <v>0</v>
      </c>
      <c r="J279">
        <f t="shared" si="65"/>
        <v>271</v>
      </c>
      <c r="K279" s="93">
        <f t="shared" si="66"/>
        <v>43489</v>
      </c>
      <c r="L279">
        <f t="shared" ca="1" si="54"/>
        <v>0</v>
      </c>
      <c r="M279" s="115">
        <f t="shared" ca="1" si="55"/>
        <v>2.7099999999999998E-7</v>
      </c>
      <c r="N279">
        <f t="shared" ca="1" si="56"/>
        <v>1.2219999999999999E-6</v>
      </c>
      <c r="O279">
        <f t="shared" ca="1" si="57"/>
        <v>1222</v>
      </c>
      <c r="Q279">
        <f t="shared" ca="1" si="58"/>
        <v>43550</v>
      </c>
      <c r="R279" t="str">
        <f t="shared" ca="1" si="59"/>
        <v>ATM</v>
      </c>
      <c r="S279" t="str">
        <f t="shared" ca="1" si="60"/>
        <v>VIATICOS 2</v>
      </c>
      <c r="T279" t="str">
        <f t="shared" ca="1" si="61"/>
        <v>TRANSACCIONES DEL DIA 03/26/2019SPYRAL - GESTION ADMINISTRATIVA</v>
      </c>
      <c r="V279">
        <f t="shared" ca="1" si="62"/>
        <v>0</v>
      </c>
      <c r="W279">
        <f t="shared" ca="1" si="63"/>
        <v>0</v>
      </c>
    </row>
    <row r="280" spans="2:23" x14ac:dyDescent="0.25">
      <c r="B280" s="3">
        <f t="shared" si="64"/>
        <v>272</v>
      </c>
      <c r="C280" s="93">
        <f>IF(Tabla!G280="","",Tabla!G280)</f>
        <v>43489</v>
      </c>
      <c r="D280" s="93" t="str">
        <f>IF(Tabla!H280="","",Tabla!H280)</f>
        <v>ATM</v>
      </c>
      <c r="E280" s="93" t="str">
        <f>IF(Tabla!I280="","",Tabla!I280)</f>
        <v>VIATICOS</v>
      </c>
      <c r="F280" s="93" t="str">
        <f>IF(Tabla!J280="","",Tabla!J280)</f>
        <v>TRANSACCIONES DEL DIA 01/24/2019SPYRAL - GESTION ADMINISTRATIVA</v>
      </c>
      <c r="G280" s="108">
        <f>IF(Tabla!K280="","",Tabla!K280)</f>
        <v>64</v>
      </c>
      <c r="H280" s="108">
        <f>IF(Tabla!L280="","",Tabla!L280)</f>
        <v>0</v>
      </c>
      <c r="J280">
        <f t="shared" si="65"/>
        <v>272</v>
      </c>
      <c r="K280" s="93">
        <f t="shared" si="66"/>
        <v>43489</v>
      </c>
      <c r="L280">
        <f t="shared" ca="1" si="54"/>
        <v>0</v>
      </c>
      <c r="M280" s="115">
        <f t="shared" ca="1" si="55"/>
        <v>2.72E-7</v>
      </c>
      <c r="N280">
        <f t="shared" ca="1" si="56"/>
        <v>1.221E-6</v>
      </c>
      <c r="O280">
        <f t="shared" ca="1" si="57"/>
        <v>1221</v>
      </c>
      <c r="Q280">
        <f t="shared" ca="1" si="58"/>
        <v>43550</v>
      </c>
      <c r="R280" t="str">
        <f t="shared" ca="1" si="59"/>
        <v>BANCA COMERCIAL</v>
      </c>
      <c r="S280" t="str">
        <f t="shared" ca="1" si="60"/>
        <v>VIATICOS 2</v>
      </c>
      <c r="T280" t="str">
        <f t="shared" ca="1" si="61"/>
        <v>TRANSACCIONES DEL DIA 03/26/2019SPYRAL - GESTION ADMINISTRATIVA</v>
      </c>
      <c r="V280">
        <f t="shared" ca="1" si="62"/>
        <v>0</v>
      </c>
      <c r="W280">
        <f t="shared" ca="1" si="63"/>
        <v>0</v>
      </c>
    </row>
    <row r="281" spans="2:23" x14ac:dyDescent="0.25">
      <c r="B281" s="3">
        <f t="shared" si="64"/>
        <v>273</v>
      </c>
      <c r="C281" s="93">
        <f>IF(Tabla!G281="","",Tabla!G281)</f>
        <v>43489</v>
      </c>
      <c r="D281" s="93" t="str">
        <f>IF(Tabla!H281="","",Tabla!H281)</f>
        <v>ADMINISTRACION DE SUCURSALES</v>
      </c>
      <c r="E281" s="93" t="str">
        <f>IF(Tabla!I281="","",Tabla!I281)</f>
        <v>OTROS EGRESOS 18</v>
      </c>
      <c r="F281" s="93" t="str">
        <f>IF(Tabla!J281="","",Tabla!J281)</f>
        <v>OTROS EGRESOS 1.P.O (OR:38/DES:38 TRN:86 PERF:300086 CAU: 18</v>
      </c>
      <c r="G281" s="108">
        <f>IF(Tabla!K281="","",Tabla!K281)</f>
        <v>17.399999999999999</v>
      </c>
      <c r="H281" s="108">
        <f>IF(Tabla!L281="","",Tabla!L281)</f>
        <v>0</v>
      </c>
      <c r="J281">
        <f t="shared" si="65"/>
        <v>273</v>
      </c>
      <c r="K281" s="93">
        <f t="shared" si="66"/>
        <v>43489</v>
      </c>
      <c r="L281">
        <f t="shared" ca="1" si="54"/>
        <v>0</v>
      </c>
      <c r="M281" s="115">
        <f t="shared" ca="1" si="55"/>
        <v>2.7300000000000002E-7</v>
      </c>
      <c r="N281">
        <f t="shared" ca="1" si="56"/>
        <v>1.22E-6</v>
      </c>
      <c r="O281">
        <f t="shared" ca="1" si="57"/>
        <v>1220</v>
      </c>
      <c r="Q281">
        <f t="shared" ca="1" si="58"/>
        <v>43550</v>
      </c>
      <c r="R281" t="str">
        <f t="shared" ca="1" si="59"/>
        <v>BANCA COMERCIAL CENTRO</v>
      </c>
      <c r="S281" t="str">
        <f t="shared" ca="1" si="60"/>
        <v>VIATICOS 2</v>
      </c>
      <c r="T281" t="str">
        <f t="shared" ca="1" si="61"/>
        <v>TRANSACCIONES DEL DIA 03/26/2019SPYRAL - GESTION ADMINISTRATIVA</v>
      </c>
      <c r="V281">
        <f t="shared" ca="1" si="62"/>
        <v>0</v>
      </c>
      <c r="W281">
        <f t="shared" ca="1" si="63"/>
        <v>0</v>
      </c>
    </row>
    <row r="282" spans="2:23" x14ac:dyDescent="0.25">
      <c r="B282" s="3">
        <f t="shared" si="64"/>
        <v>274</v>
      </c>
      <c r="C282" s="93">
        <f>IF(Tabla!G282="","",Tabla!G282)</f>
        <v>43489</v>
      </c>
      <c r="D282" s="93" t="str">
        <f>IF(Tabla!H282="","",Tabla!H282)</f>
        <v>ADMINISTRACION DE SUCURSALES</v>
      </c>
      <c r="E282" s="93" t="str">
        <f>IF(Tabla!I282="","",Tabla!I282)</f>
        <v>VIATICOS</v>
      </c>
      <c r="F282" s="93" t="str">
        <f>IF(Tabla!J282="","",Tabla!J282)</f>
        <v>TRANSACCIONES DEL DIA 01/24/2019SPYRAL - GESTION ADMINISTRATIVA</v>
      </c>
      <c r="G282" s="108">
        <f>IF(Tabla!K282="","",Tabla!K282)</f>
        <v>19</v>
      </c>
      <c r="H282" s="108">
        <f>IF(Tabla!L282="","",Tabla!L282)</f>
        <v>0</v>
      </c>
      <c r="J282">
        <f t="shared" si="65"/>
        <v>274</v>
      </c>
      <c r="K282" s="93">
        <f t="shared" si="66"/>
        <v>43489</v>
      </c>
      <c r="L282">
        <f t="shared" ca="1" si="54"/>
        <v>0</v>
      </c>
      <c r="M282" s="115">
        <f t="shared" ca="1" si="55"/>
        <v>2.7399999999999999E-7</v>
      </c>
      <c r="N282">
        <f t="shared" ca="1" si="56"/>
        <v>1.2190000000000001E-6</v>
      </c>
      <c r="O282">
        <f t="shared" ca="1" si="57"/>
        <v>1219</v>
      </c>
      <c r="Q282">
        <f t="shared" ca="1" si="58"/>
        <v>43550</v>
      </c>
      <c r="R282" t="str">
        <f t="shared" ca="1" si="59"/>
        <v>BANCA COMERCIAL PERIFERIA</v>
      </c>
      <c r="S282" t="str">
        <f t="shared" ca="1" si="60"/>
        <v>VIATICOS 2</v>
      </c>
      <c r="T282" t="str">
        <f t="shared" ca="1" si="61"/>
        <v>TRANSACCIONES DEL DIA 03/26/2019SPYRAL - GESTION ADMINISTRATIVA</v>
      </c>
      <c r="V282">
        <f t="shared" ca="1" si="62"/>
        <v>0</v>
      </c>
      <c r="W282">
        <f t="shared" ca="1" si="63"/>
        <v>0</v>
      </c>
    </row>
    <row r="283" spans="2:23" x14ac:dyDescent="0.25">
      <c r="B283" s="3">
        <f t="shared" si="64"/>
        <v>275</v>
      </c>
      <c r="C283" s="93">
        <f>IF(Tabla!G283="","",Tabla!G283)</f>
        <v>43489</v>
      </c>
      <c r="D283" s="93" t="str">
        <f>IF(Tabla!H283="","",Tabla!H283)</f>
        <v>ADMINISTRACION DE SUCURSALES</v>
      </c>
      <c r="E283" s="93" t="str">
        <f>IF(Tabla!I283="","",Tabla!I283)</f>
        <v>VIATICOS</v>
      </c>
      <c r="F283" s="93" t="str">
        <f>IF(Tabla!J283="","",Tabla!J283)</f>
        <v>TRANSACCIONES DEL DIA 01/24/2019SPYRAL - GESTION ADMINISTRATIVA</v>
      </c>
      <c r="G283" s="108">
        <f>IF(Tabla!K283="","",Tabla!K283)</f>
        <v>6.3</v>
      </c>
      <c r="H283" s="108">
        <f>IF(Tabla!L283="","",Tabla!L283)</f>
        <v>0</v>
      </c>
      <c r="J283">
        <f t="shared" si="65"/>
        <v>275</v>
      </c>
      <c r="K283" s="93">
        <f t="shared" si="66"/>
        <v>43489</v>
      </c>
      <c r="L283">
        <f t="shared" ca="1" si="54"/>
        <v>0</v>
      </c>
      <c r="M283" s="115">
        <f t="shared" ca="1" si="55"/>
        <v>2.7500000000000001E-7</v>
      </c>
      <c r="N283">
        <f t="shared" ca="1" si="56"/>
        <v>1.218E-6</v>
      </c>
      <c r="O283">
        <f t="shared" ca="1" si="57"/>
        <v>1218</v>
      </c>
      <c r="Q283">
        <f t="shared" ca="1" si="58"/>
        <v>43550</v>
      </c>
      <c r="R283" t="str">
        <f t="shared" ca="1" si="59"/>
        <v>BANCA COMERCIAL PERIFERIA</v>
      </c>
      <c r="S283" t="str">
        <f t="shared" ca="1" si="60"/>
        <v>NC VIATICOS</v>
      </c>
      <c r="T283" t="str">
        <f t="shared" ca="1" si="61"/>
        <v>TRANSACCIONES DEL DIA 03/26/2019SPYRAL - GESTION ADMINISTRATIVA</v>
      </c>
      <c r="V283">
        <f t="shared" ca="1" si="62"/>
        <v>0</v>
      </c>
      <c r="W283">
        <f t="shared" ca="1" si="63"/>
        <v>0</v>
      </c>
    </row>
    <row r="284" spans="2:23" x14ac:dyDescent="0.25">
      <c r="B284" s="3">
        <f t="shared" si="64"/>
        <v>276</v>
      </c>
      <c r="C284" s="93">
        <f>IF(Tabla!G284="","",Tabla!G284)</f>
        <v>43490</v>
      </c>
      <c r="D284" s="93" t="str">
        <f>IF(Tabla!H284="","",Tabla!H284)</f>
        <v>SERVICIOS PERSONALES</v>
      </c>
      <c r="E284" s="93" t="str">
        <f>IF(Tabla!I284="","",Tabla!I284)</f>
        <v>PAGO NOMINA QUINCENA 2 ENERO 2019</v>
      </c>
      <c r="F284" s="93" t="str">
        <f>IF(Tabla!J284="","",Tabla!J284)</f>
        <v>TRANSACCIONES DEL DIA 01/25/2019 RECURSOS HUMANOS</v>
      </c>
      <c r="G284" s="108">
        <f>IF(Tabla!K284="","",Tabla!K284)</f>
        <v>77.290000000000006</v>
      </c>
      <c r="H284" s="108">
        <f>IF(Tabla!L284="","",Tabla!L284)</f>
        <v>0</v>
      </c>
      <c r="J284">
        <f t="shared" si="65"/>
        <v>276</v>
      </c>
      <c r="K284" s="93">
        <f t="shared" si="66"/>
        <v>43490</v>
      </c>
      <c r="L284">
        <f t="shared" ca="1" si="54"/>
        <v>0</v>
      </c>
      <c r="M284" s="115">
        <f t="shared" ca="1" si="55"/>
        <v>2.7599999999999998E-7</v>
      </c>
      <c r="N284">
        <f t="shared" ca="1" si="56"/>
        <v>1.217E-6</v>
      </c>
      <c r="O284">
        <f t="shared" ca="1" si="57"/>
        <v>1217</v>
      </c>
      <c r="Q284">
        <f t="shared" ca="1" si="58"/>
        <v>43550</v>
      </c>
      <c r="R284" t="str">
        <f t="shared" ca="1" si="59"/>
        <v>BANCA DE CONSUMO</v>
      </c>
      <c r="S284" t="str">
        <f t="shared" ca="1" si="60"/>
        <v>VIATICOS 2</v>
      </c>
      <c r="T284" t="str">
        <f t="shared" ca="1" si="61"/>
        <v>TRANSACCIONES DEL DIA 03/26/2019SPYRAL - GESTION ADMINISTRATIVA</v>
      </c>
      <c r="V284">
        <f t="shared" ca="1" si="62"/>
        <v>0</v>
      </c>
      <c r="W284">
        <f t="shared" ca="1" si="63"/>
        <v>0</v>
      </c>
    </row>
    <row r="285" spans="2:23" x14ac:dyDescent="0.25">
      <c r="B285" s="3">
        <f t="shared" si="64"/>
        <v>277</v>
      </c>
      <c r="C285" s="93">
        <f>IF(Tabla!G285="","",Tabla!G285)</f>
        <v>43490</v>
      </c>
      <c r="D285" s="93" t="str">
        <f>IF(Tabla!H285="","",Tabla!H285)</f>
        <v>SERVICIOS PERSONALES</v>
      </c>
      <c r="E285" s="93" t="str">
        <f>IF(Tabla!I285="","",Tabla!I285)</f>
        <v>PAGO NOMINA QUINCENA 2 ENERO 2019</v>
      </c>
      <c r="F285" s="93" t="str">
        <f>IF(Tabla!J285="","",Tabla!J285)</f>
        <v>TRANSACCIONES DEL DIA 01/25/2019 RECURSOS HUMANOS</v>
      </c>
      <c r="G285" s="108">
        <f>IF(Tabla!K285="","",Tabla!K285)</f>
        <v>57.39</v>
      </c>
      <c r="H285" s="108">
        <f>IF(Tabla!L285="","",Tabla!L285)</f>
        <v>0</v>
      </c>
      <c r="J285">
        <f t="shared" si="65"/>
        <v>277</v>
      </c>
      <c r="K285" s="93">
        <f t="shared" si="66"/>
        <v>43490</v>
      </c>
      <c r="L285">
        <f t="shared" ca="1" si="54"/>
        <v>0</v>
      </c>
      <c r="M285" s="115">
        <f t="shared" ca="1" si="55"/>
        <v>2.7700000000000001E-7</v>
      </c>
      <c r="N285">
        <f t="shared" ca="1" si="56"/>
        <v>1.2160000000000001E-6</v>
      </c>
      <c r="O285">
        <f t="shared" ca="1" si="57"/>
        <v>1216</v>
      </c>
      <c r="Q285">
        <f t="shared" ca="1" si="58"/>
        <v>43550</v>
      </c>
      <c r="R285" t="str">
        <f t="shared" ca="1" si="59"/>
        <v>CAJA</v>
      </c>
      <c r="S285" t="str">
        <f t="shared" ca="1" si="60"/>
        <v>ALIMENTACION DE EMPLEADOS CTA NUEVA</v>
      </c>
      <c r="T285" t="str">
        <f t="shared" ca="1" si="61"/>
        <v>TRANSACCIONES DEL DIA 03/26/2019SPYRAL - GESTION ADMINISTRATIVA</v>
      </c>
      <c r="V285">
        <f t="shared" ca="1" si="62"/>
        <v>0</v>
      </c>
      <c r="W285">
        <f t="shared" ca="1" si="63"/>
        <v>0</v>
      </c>
    </row>
    <row r="286" spans="2:23" x14ac:dyDescent="0.25">
      <c r="B286" s="3">
        <f t="shared" si="64"/>
        <v>278</v>
      </c>
      <c r="C286" s="93">
        <f>IF(Tabla!G286="","",Tabla!G286)</f>
        <v>43490</v>
      </c>
      <c r="D286" s="93" t="str">
        <f>IF(Tabla!H286="","",Tabla!H286)</f>
        <v>SERVICIOS PERSONALES</v>
      </c>
      <c r="E286" s="93" t="str">
        <f>IF(Tabla!I286="","",Tabla!I286)</f>
        <v>PAGO NOMINA QUINCENA 2 ENERO 2019</v>
      </c>
      <c r="F286" s="93" t="str">
        <f>IF(Tabla!J286="","",Tabla!J286)</f>
        <v>TRANSACCIONES DEL DIA 01/25/2019 RECURSOS HUMANOS</v>
      </c>
      <c r="G286" s="108">
        <f>IF(Tabla!K286="","",Tabla!K286)</f>
        <v>29.42</v>
      </c>
      <c r="H286" s="108">
        <f>IF(Tabla!L286="","",Tabla!L286)</f>
        <v>0</v>
      </c>
      <c r="J286">
        <f t="shared" si="65"/>
        <v>278</v>
      </c>
      <c r="K286" s="93">
        <f t="shared" si="66"/>
        <v>43490</v>
      </c>
      <c r="L286">
        <f t="shared" ca="1" si="54"/>
        <v>0</v>
      </c>
      <c r="M286" s="115">
        <f t="shared" ca="1" si="55"/>
        <v>2.7799999999999997E-7</v>
      </c>
      <c r="N286">
        <f t="shared" ca="1" si="56"/>
        <v>1.215E-6</v>
      </c>
      <c r="O286">
        <f t="shared" ca="1" si="57"/>
        <v>1215</v>
      </c>
      <c r="Q286">
        <f t="shared" ca="1" si="58"/>
        <v>43550</v>
      </c>
      <c r="R286" t="str">
        <f t="shared" ca="1" si="59"/>
        <v>CAJA</v>
      </c>
      <c r="S286" t="str">
        <f t="shared" ca="1" si="60"/>
        <v>ALIMENTACION DE EMPLEADOS CTA NUEVA</v>
      </c>
      <c r="T286" t="str">
        <f t="shared" ca="1" si="61"/>
        <v>TRANSACCIONES DEL DIA 03/26/2019SPYRAL - GESTION ADMINISTRATIVA</v>
      </c>
      <c r="V286">
        <f t="shared" ca="1" si="62"/>
        <v>0</v>
      </c>
      <c r="W286">
        <f t="shared" ca="1" si="63"/>
        <v>0</v>
      </c>
    </row>
    <row r="287" spans="2:23" x14ac:dyDescent="0.25">
      <c r="B287" s="3">
        <f t="shared" si="64"/>
        <v>279</v>
      </c>
      <c r="C287" s="93">
        <f>IF(Tabla!G287="","",Tabla!G287)</f>
        <v>43490</v>
      </c>
      <c r="D287" s="93" t="str">
        <f>IF(Tabla!H287="","",Tabla!H287)</f>
        <v>SERVICIOS PERSONALES</v>
      </c>
      <c r="E287" s="93" t="str">
        <f>IF(Tabla!I287="","",Tabla!I287)</f>
        <v>PAGO NOMINA QUINCENA 2 ENERO 2019</v>
      </c>
      <c r="F287" s="93" t="str">
        <f>IF(Tabla!J287="","",Tabla!J287)</f>
        <v>TRANSACCIONES DEL DIA 01/25/2019 RECURSOS HUMANOS</v>
      </c>
      <c r="G287" s="108">
        <f>IF(Tabla!K287="","",Tabla!K287)</f>
        <v>26.94</v>
      </c>
      <c r="H287" s="108">
        <f>IF(Tabla!L287="","",Tabla!L287)</f>
        <v>0</v>
      </c>
      <c r="J287">
        <f t="shared" si="65"/>
        <v>279</v>
      </c>
      <c r="K287" s="93">
        <f t="shared" si="66"/>
        <v>43490</v>
      </c>
      <c r="L287">
        <f t="shared" ca="1" si="54"/>
        <v>0</v>
      </c>
      <c r="M287" s="115">
        <f t="shared" ca="1" si="55"/>
        <v>2.79E-7</v>
      </c>
      <c r="N287">
        <f t="shared" ca="1" si="56"/>
        <v>1.2139999999999999E-6</v>
      </c>
      <c r="O287">
        <f t="shared" ca="1" si="57"/>
        <v>1214</v>
      </c>
      <c r="Q287">
        <f t="shared" ca="1" si="58"/>
        <v>43550</v>
      </c>
      <c r="R287" t="str">
        <f t="shared" ca="1" si="59"/>
        <v>CANALES DE DISTRIBUCION</v>
      </c>
      <c r="S287" t="str">
        <f t="shared" ca="1" si="60"/>
        <v>VIATICOS 2</v>
      </c>
      <c r="T287" t="str">
        <f t="shared" ca="1" si="61"/>
        <v>TRANSACCIONES DEL DIA 03/26/2019SPYRAL - GESTION ADMINISTRATIVA</v>
      </c>
      <c r="V287">
        <f t="shared" ca="1" si="62"/>
        <v>0</v>
      </c>
      <c r="W287">
        <f t="shared" ca="1" si="63"/>
        <v>0</v>
      </c>
    </row>
    <row r="288" spans="2:23" x14ac:dyDescent="0.25">
      <c r="B288" s="3">
        <f t="shared" si="64"/>
        <v>280</v>
      </c>
      <c r="C288" s="93">
        <f>IF(Tabla!G288="","",Tabla!G288)</f>
        <v>43490</v>
      </c>
      <c r="D288" s="93" t="str">
        <f>IF(Tabla!H288="","",Tabla!H288)</f>
        <v>SERVICIOS PERSONALES</v>
      </c>
      <c r="E288" s="93" t="str">
        <f>IF(Tabla!I288="","",Tabla!I288)</f>
        <v>PAGO NOMINA QUINCENA 2 ENERO 2019</v>
      </c>
      <c r="F288" s="93" t="str">
        <f>IF(Tabla!J288="","",Tabla!J288)</f>
        <v>TRANSACCIONES DEL DIA 01/25/2019 RECURSOS HUMANOS</v>
      </c>
      <c r="G288" s="108">
        <f>IF(Tabla!K288="","",Tabla!K288)</f>
        <v>6.74</v>
      </c>
      <c r="H288" s="108">
        <f>IF(Tabla!L288="","",Tabla!L288)</f>
        <v>0</v>
      </c>
      <c r="J288">
        <f t="shared" si="65"/>
        <v>280</v>
      </c>
      <c r="K288" s="93">
        <f t="shared" si="66"/>
        <v>43490</v>
      </c>
      <c r="L288">
        <f t="shared" ca="1" si="54"/>
        <v>0</v>
      </c>
      <c r="M288" s="115">
        <f t="shared" ca="1" si="55"/>
        <v>2.8000000000000002E-7</v>
      </c>
      <c r="N288">
        <f t="shared" ca="1" si="56"/>
        <v>1.2130000000000001E-6</v>
      </c>
      <c r="O288">
        <f t="shared" ca="1" si="57"/>
        <v>1213</v>
      </c>
      <c r="Q288">
        <f t="shared" ca="1" si="58"/>
        <v>43550</v>
      </c>
      <c r="R288" t="str">
        <f t="shared" ca="1" si="59"/>
        <v>CANALES DE DISTRIBUCION</v>
      </c>
      <c r="S288" t="str">
        <f t="shared" ca="1" si="60"/>
        <v>NC VIATICOS</v>
      </c>
      <c r="T288" t="str">
        <f t="shared" ca="1" si="61"/>
        <v>TRANSACCIONES DEL DIA 03/26/2019SPYRAL - GESTION ADMINISTRATIVA</v>
      </c>
      <c r="V288">
        <f t="shared" ca="1" si="62"/>
        <v>0</v>
      </c>
      <c r="W288">
        <f t="shared" ca="1" si="63"/>
        <v>0</v>
      </c>
    </row>
    <row r="289" spans="2:23" x14ac:dyDescent="0.25">
      <c r="B289" s="3">
        <f t="shared" si="64"/>
        <v>281</v>
      </c>
      <c r="C289" s="93">
        <f>IF(Tabla!G289="","",Tabla!G289)</f>
        <v>43490</v>
      </c>
      <c r="D289" s="93" t="str">
        <f>IF(Tabla!H289="","",Tabla!H289)</f>
        <v>GESTION HIPOTECARIA</v>
      </c>
      <c r="E289" s="93" t="str">
        <f>IF(Tabla!I289="","",Tabla!I289)</f>
        <v>PAGO NOMINA QUINCENA 2 ENERO 2019</v>
      </c>
      <c r="F289" s="93" t="str">
        <f>IF(Tabla!J289="","",Tabla!J289)</f>
        <v>TRANSACCIONES DEL DIA 01/25/2019 RECURSOS HUMANOS</v>
      </c>
      <c r="G289" s="108">
        <f>IF(Tabla!K289="","",Tabla!K289)</f>
        <v>105.16</v>
      </c>
      <c r="H289" s="108">
        <f>IF(Tabla!L289="","",Tabla!L289)</f>
        <v>0</v>
      </c>
      <c r="J289">
        <f t="shared" si="65"/>
        <v>281</v>
      </c>
      <c r="K289" s="93">
        <f t="shared" si="66"/>
        <v>43490</v>
      </c>
      <c r="L289">
        <f t="shared" ca="1" si="54"/>
        <v>0</v>
      </c>
      <c r="M289" s="115">
        <f t="shared" ca="1" si="55"/>
        <v>2.8099999999999999E-7</v>
      </c>
      <c r="N289">
        <f t="shared" ca="1" si="56"/>
        <v>1.212E-6</v>
      </c>
      <c r="O289">
        <f t="shared" ca="1" si="57"/>
        <v>1212</v>
      </c>
      <c r="Q289">
        <f t="shared" ca="1" si="58"/>
        <v>43550</v>
      </c>
      <c r="R289" t="str">
        <f t="shared" ca="1" si="59"/>
        <v>CANALES DE DISTRIBUCION</v>
      </c>
      <c r="S289" t="str">
        <f t="shared" ca="1" si="60"/>
        <v>NC GASTO NO DEDUCIBLES</v>
      </c>
      <c r="T289" t="str">
        <f t="shared" ca="1" si="61"/>
        <v>TRANSACCIONES DEL DIA 03/26/2019SPYRAL - GESTION ADMINISTRATIVA</v>
      </c>
      <c r="V289">
        <f t="shared" ca="1" si="62"/>
        <v>0</v>
      </c>
      <c r="W289">
        <f t="shared" ca="1" si="63"/>
        <v>0</v>
      </c>
    </row>
    <row r="290" spans="2:23" x14ac:dyDescent="0.25">
      <c r="B290" s="3">
        <f t="shared" si="64"/>
        <v>282</v>
      </c>
      <c r="C290" s="93">
        <f>IF(Tabla!G290="","",Tabla!G290)</f>
        <v>43490</v>
      </c>
      <c r="D290" s="93" t="str">
        <f>IF(Tabla!H290="","",Tabla!H290)</f>
        <v>FUERZAS DE VENTAS PANAMA</v>
      </c>
      <c r="E290" s="93" t="str">
        <f>IF(Tabla!I290="","",Tabla!I290)</f>
        <v>PAGO NOMINA QUINCENA 2 ENERO 2019</v>
      </c>
      <c r="F290" s="93" t="str">
        <f>IF(Tabla!J290="","",Tabla!J290)</f>
        <v>TRANSACCIONES DEL DIA 01/25/2019 RECURSOS HUMANOS</v>
      </c>
      <c r="G290" s="108">
        <f>IF(Tabla!K290="","",Tabla!K290)</f>
        <v>151.41</v>
      </c>
      <c r="H290" s="108">
        <f>IF(Tabla!L290="","",Tabla!L290)</f>
        <v>0</v>
      </c>
      <c r="J290">
        <f t="shared" si="65"/>
        <v>282</v>
      </c>
      <c r="K290" s="93">
        <f t="shared" si="66"/>
        <v>43490</v>
      </c>
      <c r="L290">
        <f t="shared" ca="1" si="54"/>
        <v>0</v>
      </c>
      <c r="M290" s="115">
        <f t="shared" ca="1" si="55"/>
        <v>2.8200000000000001E-7</v>
      </c>
      <c r="N290">
        <f t="shared" ca="1" si="56"/>
        <v>1.2109999999999999E-6</v>
      </c>
      <c r="O290">
        <f t="shared" ca="1" si="57"/>
        <v>1211</v>
      </c>
      <c r="Q290">
        <f t="shared" ca="1" si="58"/>
        <v>43550</v>
      </c>
      <c r="R290" t="str">
        <f t="shared" ca="1" si="59"/>
        <v>CANALES DE DISTRIBUCION</v>
      </c>
      <c r="S290" t="str">
        <f t="shared" ca="1" si="60"/>
        <v>NC ALIMENTACION DE EMPLEADOS NVA</v>
      </c>
      <c r="T290" t="str">
        <f t="shared" ca="1" si="61"/>
        <v>TRANSACCIONES DEL DIA 03/26/2019SPYRAL - GESTION ADMINISTRATIVA</v>
      </c>
      <c r="V290">
        <f t="shared" ca="1" si="62"/>
        <v>0</v>
      </c>
      <c r="W290">
        <f t="shared" ca="1" si="63"/>
        <v>0</v>
      </c>
    </row>
    <row r="291" spans="2:23" x14ac:dyDescent="0.25">
      <c r="B291" s="3">
        <f t="shared" si="64"/>
        <v>283</v>
      </c>
      <c r="C291" s="93">
        <f>IF(Tabla!G291="","",Tabla!G291)</f>
        <v>43490</v>
      </c>
      <c r="D291" s="93" t="str">
        <f>IF(Tabla!H291="","",Tabla!H291)</f>
        <v>FUERZAS DE VENTAS PANAMA</v>
      </c>
      <c r="E291" s="93" t="str">
        <f>IF(Tabla!I291="","",Tabla!I291)</f>
        <v>VIATICOS</v>
      </c>
      <c r="F291" s="93" t="str">
        <f>IF(Tabla!J291="","",Tabla!J291)</f>
        <v>TRANSACCIONES DEL DIA 01/25/2019SPYRAL - GESTION ADMINISTRATIVA</v>
      </c>
      <c r="G291" s="108">
        <f>IF(Tabla!K291="","",Tabla!K291)</f>
        <v>6.25</v>
      </c>
      <c r="H291" s="108">
        <f>IF(Tabla!L291="","",Tabla!L291)</f>
        <v>0</v>
      </c>
      <c r="J291">
        <f t="shared" si="65"/>
        <v>283</v>
      </c>
      <c r="K291" s="93">
        <f t="shared" si="66"/>
        <v>43490</v>
      </c>
      <c r="L291">
        <f t="shared" ca="1" si="54"/>
        <v>0</v>
      </c>
      <c r="M291" s="115">
        <f t="shared" ca="1" si="55"/>
        <v>2.8299999999999998E-7</v>
      </c>
      <c r="N291">
        <f t="shared" ca="1" si="56"/>
        <v>1.2100000000000001E-6</v>
      </c>
      <c r="O291">
        <f t="shared" ca="1" si="57"/>
        <v>1210</v>
      </c>
      <c r="Q291">
        <f t="shared" ca="1" si="58"/>
        <v>43550</v>
      </c>
      <c r="R291" t="str">
        <f t="shared" ca="1" si="59"/>
        <v>FUERZAS DE VENTAS PANAMA</v>
      </c>
      <c r="S291" t="str">
        <f t="shared" ca="1" si="60"/>
        <v>NC  RECONOCIMIENTOS</v>
      </c>
      <c r="T291" t="str">
        <f t="shared" ca="1" si="61"/>
        <v>TRANSACCIONES DEL DIA 03/26/2019SPYRAL - GESTION ADMINISTRATIVA</v>
      </c>
      <c r="V291">
        <f t="shared" ca="1" si="62"/>
        <v>0</v>
      </c>
      <c r="W291">
        <f t="shared" ca="1" si="63"/>
        <v>0</v>
      </c>
    </row>
    <row r="292" spans="2:23" x14ac:dyDescent="0.25">
      <c r="B292" s="3">
        <f t="shared" si="64"/>
        <v>284</v>
      </c>
      <c r="C292" s="93">
        <f>IF(Tabla!G292="","",Tabla!G292)</f>
        <v>43490</v>
      </c>
      <c r="D292" s="93" t="str">
        <f>IF(Tabla!H292="","",Tabla!H292)</f>
        <v>CENTRO DE TARJETAS</v>
      </c>
      <c r="E292" s="93" t="str">
        <f>IF(Tabla!I292="","",Tabla!I292)</f>
        <v>PAGO NOMINA QUINCENA 2 ENERO 2019</v>
      </c>
      <c r="F292" s="93" t="str">
        <f>IF(Tabla!J292="","",Tabla!J292)</f>
        <v>TRANSACCIONES DEL DIA 01/25/2019 RECURSOS HUMANOS</v>
      </c>
      <c r="G292" s="108">
        <f>IF(Tabla!K292="","",Tabla!K292)</f>
        <v>26.43</v>
      </c>
      <c r="H292" s="108">
        <f>IF(Tabla!L292="","",Tabla!L292)</f>
        <v>0</v>
      </c>
      <c r="J292">
        <f t="shared" si="65"/>
        <v>284</v>
      </c>
      <c r="K292" s="93">
        <f t="shared" si="66"/>
        <v>43490</v>
      </c>
      <c r="L292">
        <f t="shared" ca="1" si="54"/>
        <v>0</v>
      </c>
      <c r="M292" s="115">
        <f t="shared" ca="1" si="55"/>
        <v>2.84E-7</v>
      </c>
      <c r="N292">
        <f t="shared" ca="1" si="56"/>
        <v>1.209E-6</v>
      </c>
      <c r="O292">
        <f t="shared" ca="1" si="57"/>
        <v>1209</v>
      </c>
      <c r="Q292">
        <f t="shared" ca="1" si="58"/>
        <v>43549</v>
      </c>
      <c r="R292" t="str">
        <f t="shared" ca="1" si="59"/>
        <v>ADMINISTRACION DE SUCURSALES</v>
      </c>
      <c r="S292" t="str">
        <f t="shared" ca="1" si="60"/>
        <v>VIATICOS 2</v>
      </c>
      <c r="T292" t="str">
        <f t="shared" ca="1" si="61"/>
        <v>TRANSACCIONES DEL DIA 03/25/2019SPYRAL - GESTION ADMINISTRATIVA</v>
      </c>
      <c r="V292">
        <f t="shared" ca="1" si="62"/>
        <v>0</v>
      </c>
      <c r="W292">
        <f t="shared" ca="1" si="63"/>
        <v>0</v>
      </c>
    </row>
    <row r="293" spans="2:23" x14ac:dyDescent="0.25">
      <c r="B293" s="3">
        <f t="shared" si="64"/>
        <v>285</v>
      </c>
      <c r="C293" s="93">
        <f>IF(Tabla!G293="","",Tabla!G293)</f>
        <v>43490</v>
      </c>
      <c r="D293" s="93" t="str">
        <f>IF(Tabla!H293="","",Tabla!H293)</f>
        <v>CANALES DE DISTRIBUCION</v>
      </c>
      <c r="E293" s="93" t="str">
        <f>IF(Tabla!I293="","",Tabla!I293)</f>
        <v>PAGO NOMINA QUINCENA 2 ENERO 2019</v>
      </c>
      <c r="F293" s="93" t="str">
        <f>IF(Tabla!J293="","",Tabla!J293)</f>
        <v>TRANSACCIONES DEL DIA 01/25/2019 RECURSOS HUMANOS</v>
      </c>
      <c r="G293" s="108">
        <f>IF(Tabla!K293="","",Tabla!K293)</f>
        <v>616.58000000000004</v>
      </c>
      <c r="H293" s="108">
        <f>IF(Tabla!L293="","",Tabla!L293)</f>
        <v>0</v>
      </c>
      <c r="J293">
        <f t="shared" si="65"/>
        <v>285</v>
      </c>
      <c r="K293" s="93">
        <f t="shared" si="66"/>
        <v>43490</v>
      </c>
      <c r="L293">
        <f t="shared" ca="1" si="54"/>
        <v>0</v>
      </c>
      <c r="M293" s="115">
        <f t="shared" ca="1" si="55"/>
        <v>2.8500000000000002E-7</v>
      </c>
      <c r="N293">
        <f t="shared" ca="1" si="56"/>
        <v>1.2079999999999999E-6</v>
      </c>
      <c r="O293">
        <f t="shared" ca="1" si="57"/>
        <v>1208</v>
      </c>
      <c r="Q293">
        <f t="shared" ca="1" si="58"/>
        <v>43549</v>
      </c>
      <c r="R293" t="str">
        <f t="shared" ca="1" si="59"/>
        <v>ADMINISTRACION DE SUCURSALES</v>
      </c>
      <c r="S293" t="str">
        <f t="shared" ca="1" si="60"/>
        <v>PAGO NOMINA QUINCENA 2 MARZO 2019</v>
      </c>
      <c r="T293" t="str">
        <f t="shared" ca="1" si="61"/>
        <v>TRANSACCIONES DEL DIA 03/25/2019 RECURSOS HUMANOS</v>
      </c>
      <c r="V293">
        <f t="shared" ca="1" si="62"/>
        <v>0</v>
      </c>
      <c r="W293">
        <f t="shared" ca="1" si="63"/>
        <v>0</v>
      </c>
    </row>
    <row r="294" spans="2:23" x14ac:dyDescent="0.25">
      <c r="B294" s="3">
        <f t="shared" si="64"/>
        <v>286</v>
      </c>
      <c r="C294" s="93">
        <f>IF(Tabla!G294="","",Tabla!G294)</f>
        <v>43490</v>
      </c>
      <c r="D294" s="93" t="str">
        <f>IF(Tabla!H294="","",Tabla!H294)</f>
        <v>CAJA</v>
      </c>
      <c r="E294" s="93" t="str">
        <f>IF(Tabla!I294="","",Tabla!I294)</f>
        <v>ALIMENTACION DE EMPLEADOS CTA NUEVA</v>
      </c>
      <c r="F294" s="93" t="str">
        <f>IF(Tabla!J294="","",Tabla!J294)</f>
        <v>TRANSACCIONES DEL DIA 01/25/2019SPYRAL - GESTION ADMINISTRATIVA</v>
      </c>
      <c r="G294" s="108">
        <f>IF(Tabla!K294="","",Tabla!K294)</f>
        <v>8</v>
      </c>
      <c r="H294" s="108">
        <f>IF(Tabla!L294="","",Tabla!L294)</f>
        <v>0</v>
      </c>
      <c r="J294">
        <f t="shared" si="65"/>
        <v>286</v>
      </c>
      <c r="K294" s="93">
        <f t="shared" si="66"/>
        <v>43490</v>
      </c>
      <c r="L294">
        <f t="shared" ca="1" si="54"/>
        <v>0</v>
      </c>
      <c r="M294" s="115">
        <f t="shared" ca="1" si="55"/>
        <v>2.8599999999999999E-7</v>
      </c>
      <c r="N294">
        <f t="shared" ca="1" si="56"/>
        <v>1.207E-6</v>
      </c>
      <c r="O294">
        <f t="shared" ca="1" si="57"/>
        <v>1207</v>
      </c>
      <c r="Q294">
        <f t="shared" ca="1" si="58"/>
        <v>43549</v>
      </c>
      <c r="R294" t="str">
        <f t="shared" ca="1" si="59"/>
        <v>ADMINISTRACION DE SUCURSALES</v>
      </c>
      <c r="S294" t="str">
        <f t="shared" ca="1" si="60"/>
        <v>PAGO NOMINA QUINCENA 2 MARZO 2019</v>
      </c>
      <c r="T294" t="str">
        <f t="shared" ca="1" si="61"/>
        <v>TRANSACCIONES DEL DIA 03/25/2019 RECURSOS HUMANOS</v>
      </c>
      <c r="V294">
        <f t="shared" ca="1" si="62"/>
        <v>0</v>
      </c>
      <c r="W294">
        <f t="shared" ca="1" si="63"/>
        <v>0</v>
      </c>
    </row>
    <row r="295" spans="2:23" x14ac:dyDescent="0.25">
      <c r="B295" s="3">
        <f t="shared" si="64"/>
        <v>287</v>
      </c>
      <c r="C295" s="93">
        <f>IF(Tabla!G295="","",Tabla!G295)</f>
        <v>43490</v>
      </c>
      <c r="D295" s="93" t="str">
        <f>IF(Tabla!H295="","",Tabla!H295)</f>
        <v>CAJA</v>
      </c>
      <c r="E295" s="93" t="str">
        <f>IF(Tabla!I295="","",Tabla!I295)</f>
        <v>PAGO NOMINA QUINCENA 2 ENERO 2019</v>
      </c>
      <c r="F295" s="93" t="str">
        <f>IF(Tabla!J295="","",Tabla!J295)</f>
        <v>TRANSACCIONES DEL DIA 01/25/2019 RECURSOS HUMANOS</v>
      </c>
      <c r="G295" s="108">
        <f>IF(Tabla!K295="","",Tabla!K295)</f>
        <v>1172.44</v>
      </c>
      <c r="H295" s="108">
        <f>IF(Tabla!L295="","",Tabla!L295)</f>
        <v>0</v>
      </c>
      <c r="J295">
        <f t="shared" si="65"/>
        <v>287</v>
      </c>
      <c r="K295" s="93">
        <f t="shared" si="66"/>
        <v>43490</v>
      </c>
      <c r="L295">
        <f t="shared" ca="1" si="54"/>
        <v>0</v>
      </c>
      <c r="M295" s="115">
        <f t="shared" ca="1" si="55"/>
        <v>2.8700000000000002E-7</v>
      </c>
      <c r="N295">
        <f t="shared" ca="1" si="56"/>
        <v>1.206E-6</v>
      </c>
      <c r="O295">
        <f t="shared" ca="1" si="57"/>
        <v>1206</v>
      </c>
      <c r="Q295">
        <f t="shared" ca="1" si="58"/>
        <v>43549</v>
      </c>
      <c r="R295" t="str">
        <f t="shared" ca="1" si="59"/>
        <v>ADMINISTRACION DE SUCURSALES</v>
      </c>
      <c r="S295" t="str">
        <f t="shared" ca="1" si="60"/>
        <v>PAGO NOMINA QUINCENA 2 MARZO 2019</v>
      </c>
      <c r="T295" t="str">
        <f t="shared" ca="1" si="61"/>
        <v>TRANSACCIONES DEL DIA 03/25/2019 RECURSOS HUMANOS</v>
      </c>
      <c r="V295">
        <f t="shared" ca="1" si="62"/>
        <v>0</v>
      </c>
      <c r="W295">
        <f t="shared" ca="1" si="63"/>
        <v>0</v>
      </c>
    </row>
    <row r="296" spans="2:23" x14ac:dyDescent="0.25">
      <c r="B296" s="3">
        <f t="shared" si="64"/>
        <v>288</v>
      </c>
      <c r="C296" s="93">
        <f>IF(Tabla!G296="","",Tabla!G296)</f>
        <v>43490</v>
      </c>
      <c r="D296" s="93" t="str">
        <f>IF(Tabla!H296="","",Tabla!H296)</f>
        <v>CAJA</v>
      </c>
      <c r="E296" s="93" t="str">
        <f>IF(Tabla!I296="","",Tabla!I296)</f>
        <v>PAGO NOMINA QUINCENA 2 ENERO 2019</v>
      </c>
      <c r="F296" s="93" t="str">
        <f>IF(Tabla!J296="","",Tabla!J296)</f>
        <v>TRANSACCIONES DEL DIA 01/25/2019 RECURSOS HUMANOS</v>
      </c>
      <c r="G296" s="108">
        <f>IF(Tabla!K296="","",Tabla!K296)</f>
        <v>1065.3599999999999</v>
      </c>
      <c r="H296" s="108">
        <f>IF(Tabla!L296="","",Tabla!L296)</f>
        <v>0</v>
      </c>
      <c r="J296">
        <f t="shared" si="65"/>
        <v>288</v>
      </c>
      <c r="K296" s="93">
        <f t="shared" si="66"/>
        <v>43490</v>
      </c>
      <c r="L296">
        <f t="shared" ca="1" si="54"/>
        <v>0</v>
      </c>
      <c r="M296" s="115">
        <f t="shared" ca="1" si="55"/>
        <v>2.8799999999999998E-7</v>
      </c>
      <c r="N296">
        <f t="shared" ca="1" si="56"/>
        <v>1.2049999999999999E-6</v>
      </c>
      <c r="O296">
        <f t="shared" ca="1" si="57"/>
        <v>1205</v>
      </c>
      <c r="Q296">
        <f t="shared" ca="1" si="58"/>
        <v>43549</v>
      </c>
      <c r="R296" t="str">
        <f t="shared" ca="1" si="59"/>
        <v>ADMINISTRACION DE SUCURSALES</v>
      </c>
      <c r="S296" t="str">
        <f t="shared" ca="1" si="60"/>
        <v>PAGO NOMINA QUINCENA 2 MARZO 2019</v>
      </c>
      <c r="T296" t="str">
        <f t="shared" ca="1" si="61"/>
        <v>TRANSACCIONES DEL DIA 03/25/2019 RECURSOS HUMANOS</v>
      </c>
      <c r="V296">
        <f t="shared" ca="1" si="62"/>
        <v>0</v>
      </c>
      <c r="W296">
        <f t="shared" ca="1" si="63"/>
        <v>0</v>
      </c>
    </row>
    <row r="297" spans="2:23" x14ac:dyDescent="0.25">
      <c r="B297" s="3">
        <f t="shared" si="64"/>
        <v>289</v>
      </c>
      <c r="C297" s="93">
        <f>IF(Tabla!G297="","",Tabla!G297)</f>
        <v>43490</v>
      </c>
      <c r="D297" s="93" t="str">
        <f>IF(Tabla!H297="","",Tabla!H297)</f>
        <v>CAJA</v>
      </c>
      <c r="E297" s="93" t="str">
        <f>IF(Tabla!I297="","",Tabla!I297)</f>
        <v>PAGO NOMINA QUINCENA 2 ENERO 2019</v>
      </c>
      <c r="F297" s="93" t="str">
        <f>IF(Tabla!J297="","",Tabla!J297)</f>
        <v>TRANSACCIONES DEL DIA 01/25/2019 RECURSOS HUMANOS</v>
      </c>
      <c r="G297" s="108">
        <f>IF(Tabla!K297="","",Tabla!K297)</f>
        <v>1046.49</v>
      </c>
      <c r="H297" s="108">
        <f>IF(Tabla!L297="","",Tabla!L297)</f>
        <v>0</v>
      </c>
      <c r="J297">
        <f t="shared" si="65"/>
        <v>289</v>
      </c>
      <c r="K297" s="93">
        <f t="shared" si="66"/>
        <v>43490</v>
      </c>
      <c r="L297">
        <f t="shared" ca="1" si="54"/>
        <v>0</v>
      </c>
      <c r="M297" s="115">
        <f t="shared" ca="1" si="55"/>
        <v>2.8900000000000001E-7</v>
      </c>
      <c r="N297">
        <f t="shared" ca="1" si="56"/>
        <v>1.204E-6</v>
      </c>
      <c r="O297">
        <f t="shared" ca="1" si="57"/>
        <v>1204</v>
      </c>
      <c r="Q297">
        <f t="shared" ca="1" si="58"/>
        <v>43549</v>
      </c>
      <c r="R297" t="str">
        <f t="shared" ca="1" si="59"/>
        <v>ADMINISTRACION DE SUCURSALES</v>
      </c>
      <c r="S297" t="str">
        <f t="shared" ca="1" si="60"/>
        <v>OTROS EGRESOS 18</v>
      </c>
      <c r="T297" t="str">
        <f t="shared" ca="1" si="61"/>
        <v>OTROS EGRESOS 1.P.O (OR:15/DES:15 TRN:86 PERF:300086 CAU: 18</v>
      </c>
      <c r="V297">
        <f t="shared" ca="1" si="62"/>
        <v>0</v>
      </c>
      <c r="W297">
        <f t="shared" ca="1" si="63"/>
        <v>0</v>
      </c>
    </row>
    <row r="298" spans="2:23" x14ac:dyDescent="0.25">
      <c r="B298" s="3">
        <f t="shared" si="64"/>
        <v>290</v>
      </c>
      <c r="C298" s="93">
        <f>IF(Tabla!G298="","",Tabla!G298)</f>
        <v>43490</v>
      </c>
      <c r="D298" s="93" t="str">
        <f>IF(Tabla!H298="","",Tabla!H298)</f>
        <v>CAJA</v>
      </c>
      <c r="E298" s="93" t="str">
        <f>IF(Tabla!I298="","",Tabla!I298)</f>
        <v>PAGO NOMINA QUINCENA 2 ENERO 2019</v>
      </c>
      <c r="F298" s="93" t="str">
        <f>IF(Tabla!J298="","",Tabla!J298)</f>
        <v>TRANSACCIONES DEL DIA 01/25/2019 RECURSOS HUMANOS</v>
      </c>
      <c r="G298" s="108">
        <f>IF(Tabla!K298="","",Tabla!K298)</f>
        <v>947.29</v>
      </c>
      <c r="H298" s="108">
        <f>IF(Tabla!L298="","",Tabla!L298)</f>
        <v>0</v>
      </c>
      <c r="J298">
        <f t="shared" si="65"/>
        <v>290</v>
      </c>
      <c r="K298" s="93">
        <f t="shared" si="66"/>
        <v>43490</v>
      </c>
      <c r="L298">
        <f t="shared" ca="1" si="54"/>
        <v>0</v>
      </c>
      <c r="M298" s="115">
        <f t="shared" ca="1" si="55"/>
        <v>2.8999999999999998E-7</v>
      </c>
      <c r="N298">
        <f t="shared" ca="1" si="56"/>
        <v>1.203E-6</v>
      </c>
      <c r="O298">
        <f t="shared" ca="1" si="57"/>
        <v>1203</v>
      </c>
      <c r="Q298">
        <f t="shared" ca="1" si="58"/>
        <v>43549</v>
      </c>
      <c r="R298" t="str">
        <f t="shared" ca="1" si="59"/>
        <v>ADMINISTRACION DE SUCURSALES</v>
      </c>
      <c r="S298" t="str">
        <f t="shared" ca="1" si="60"/>
        <v>OTROS EGRESOS 18</v>
      </c>
      <c r="T298" t="str">
        <f t="shared" ca="1" si="61"/>
        <v>OTROS EGRESOS 1.P.O (OR:53/DES:53 TRN:86 PERF:300086 CAU: 18</v>
      </c>
      <c r="V298">
        <f t="shared" ca="1" si="62"/>
        <v>0</v>
      </c>
      <c r="W298">
        <f t="shared" ca="1" si="63"/>
        <v>0</v>
      </c>
    </row>
    <row r="299" spans="2:23" x14ac:dyDescent="0.25">
      <c r="B299" s="3">
        <f t="shared" si="64"/>
        <v>291</v>
      </c>
      <c r="C299" s="93">
        <f>IF(Tabla!G299="","",Tabla!G299)</f>
        <v>43490</v>
      </c>
      <c r="D299" s="93" t="str">
        <f>IF(Tabla!H299="","",Tabla!H299)</f>
        <v>CAJA</v>
      </c>
      <c r="E299" s="93" t="str">
        <f>IF(Tabla!I299="","",Tabla!I299)</f>
        <v>PAGO NOMINA QUINCENA 2 ENERO 2019</v>
      </c>
      <c r="F299" s="93" t="str">
        <f>IF(Tabla!J299="","",Tabla!J299)</f>
        <v>TRANSACCIONES DEL DIA 01/25/2019 RECURSOS HUMANOS</v>
      </c>
      <c r="G299" s="108">
        <f>IF(Tabla!K299="","",Tabla!K299)</f>
        <v>665.62</v>
      </c>
      <c r="H299" s="108">
        <f>IF(Tabla!L299="","",Tabla!L299)</f>
        <v>0</v>
      </c>
      <c r="J299">
        <f t="shared" si="65"/>
        <v>291</v>
      </c>
      <c r="K299" s="93">
        <f t="shared" si="66"/>
        <v>43490</v>
      </c>
      <c r="L299">
        <f t="shared" ca="1" si="54"/>
        <v>0</v>
      </c>
      <c r="M299" s="115">
        <f t="shared" ca="1" si="55"/>
        <v>2.91E-7</v>
      </c>
      <c r="N299">
        <f t="shared" ca="1" si="56"/>
        <v>1.2020000000000001E-6</v>
      </c>
      <c r="O299">
        <f t="shared" ca="1" si="57"/>
        <v>1202</v>
      </c>
      <c r="Q299">
        <f t="shared" ca="1" si="58"/>
        <v>43549</v>
      </c>
      <c r="R299" t="str">
        <f t="shared" ca="1" si="59"/>
        <v>ADMINISTRACION DE SUCURSALES</v>
      </c>
      <c r="S299" t="str">
        <f t="shared" ca="1" si="60"/>
        <v>OTROS EGRESOS 17</v>
      </c>
      <c r="T299" t="str">
        <f t="shared" ca="1" si="61"/>
        <v>OTROS EGRESOS 1.P.O (OR:54/DES:54 TRN:86 PERF:300086 CAU: 17</v>
      </c>
      <c r="V299">
        <f t="shared" ca="1" si="62"/>
        <v>0</v>
      </c>
      <c r="W299">
        <f t="shared" ca="1" si="63"/>
        <v>0</v>
      </c>
    </row>
    <row r="300" spans="2:23" x14ac:dyDescent="0.25">
      <c r="B300" s="3">
        <f t="shared" si="64"/>
        <v>292</v>
      </c>
      <c r="C300" s="93">
        <f>IF(Tabla!G300="","",Tabla!G300)</f>
        <v>43490</v>
      </c>
      <c r="D300" s="93" t="str">
        <f>IF(Tabla!H300="","",Tabla!H300)</f>
        <v>CAJA</v>
      </c>
      <c r="E300" s="93" t="str">
        <f>IF(Tabla!I300="","",Tabla!I300)</f>
        <v>PAGO NOMINA QUINCENA 2 ENERO 2019</v>
      </c>
      <c r="F300" s="93" t="str">
        <f>IF(Tabla!J300="","",Tabla!J300)</f>
        <v>TRANSACCIONES DEL DIA 01/25/2019 RECURSOS HUMANOS</v>
      </c>
      <c r="G300" s="108">
        <f>IF(Tabla!K300="","",Tabla!K300)</f>
        <v>544.92999999999995</v>
      </c>
      <c r="H300" s="108">
        <f>IF(Tabla!L300="","",Tabla!L300)</f>
        <v>0</v>
      </c>
      <c r="J300">
        <f t="shared" si="65"/>
        <v>292</v>
      </c>
      <c r="K300" s="93">
        <f t="shared" si="66"/>
        <v>43490</v>
      </c>
      <c r="L300">
        <f t="shared" ca="1" si="54"/>
        <v>0</v>
      </c>
      <c r="M300" s="115">
        <f t="shared" ca="1" si="55"/>
        <v>2.9200000000000002E-7</v>
      </c>
      <c r="N300">
        <f t="shared" ca="1" si="56"/>
        <v>1.201E-6</v>
      </c>
      <c r="O300">
        <f t="shared" ca="1" si="57"/>
        <v>1201</v>
      </c>
      <c r="Q300">
        <f t="shared" ca="1" si="58"/>
        <v>43549</v>
      </c>
      <c r="R300" t="str">
        <f t="shared" ca="1" si="59"/>
        <v>ADMINISTRACION DE SUCURSALES</v>
      </c>
      <c r="S300" t="str">
        <f t="shared" ca="1" si="60"/>
        <v>ALIMENTACION DE EMPLEADOS CTA NUEVA</v>
      </c>
      <c r="T300" t="str">
        <f t="shared" ca="1" si="61"/>
        <v>TRANSACCIONES DEL DIA 03/25/2019SPYRAL - GESTION ADMINISTRATIVA</v>
      </c>
      <c r="V300">
        <f t="shared" ca="1" si="62"/>
        <v>0</v>
      </c>
      <c r="W300">
        <f t="shared" ca="1" si="63"/>
        <v>0</v>
      </c>
    </row>
    <row r="301" spans="2:23" x14ac:dyDescent="0.25">
      <c r="B301" s="3">
        <f t="shared" si="64"/>
        <v>293</v>
      </c>
      <c r="C301" s="93">
        <f>IF(Tabla!G301="","",Tabla!G301)</f>
        <v>43490</v>
      </c>
      <c r="D301" s="93" t="str">
        <f>IF(Tabla!H301="","",Tabla!H301)</f>
        <v>CAJA</v>
      </c>
      <c r="E301" s="93" t="str">
        <f>IF(Tabla!I301="","",Tabla!I301)</f>
        <v>PAGO NOMINA QUINCENA 2 ENERO 2019</v>
      </c>
      <c r="F301" s="93" t="str">
        <f>IF(Tabla!J301="","",Tabla!J301)</f>
        <v>TRANSACCIONES DEL DIA 01/25/2019 RECURSOS HUMANOS</v>
      </c>
      <c r="G301" s="108">
        <f>IF(Tabla!K301="","",Tabla!K301)</f>
        <v>456.75</v>
      </c>
      <c r="H301" s="108">
        <f>IF(Tabla!L301="","",Tabla!L301)</f>
        <v>0</v>
      </c>
      <c r="J301">
        <f t="shared" si="65"/>
        <v>293</v>
      </c>
      <c r="K301" s="93">
        <f t="shared" si="66"/>
        <v>43490</v>
      </c>
      <c r="L301">
        <f t="shared" ca="1" si="54"/>
        <v>0</v>
      </c>
      <c r="M301" s="115">
        <f t="shared" ca="1" si="55"/>
        <v>2.9299999999999999E-7</v>
      </c>
      <c r="N301">
        <f t="shared" ca="1" si="56"/>
        <v>1.1999999999999999E-6</v>
      </c>
      <c r="O301">
        <f t="shared" ca="1" si="57"/>
        <v>1200</v>
      </c>
      <c r="Q301">
        <f t="shared" ca="1" si="58"/>
        <v>43549</v>
      </c>
      <c r="R301" t="str">
        <f t="shared" ca="1" si="59"/>
        <v>ATENCION A CLIENTES</v>
      </c>
      <c r="S301" t="str">
        <f t="shared" ca="1" si="60"/>
        <v>PAGO NOMINA QUINCENA 2 MARZO 2019</v>
      </c>
      <c r="T301" t="str">
        <f t="shared" ca="1" si="61"/>
        <v>TRANSACCIONES DEL DIA 03/25/2019 RECURSOS HUMANOS</v>
      </c>
      <c r="V301">
        <f t="shared" ca="1" si="62"/>
        <v>0</v>
      </c>
      <c r="W301">
        <f t="shared" ca="1" si="63"/>
        <v>0</v>
      </c>
    </row>
    <row r="302" spans="2:23" x14ac:dyDescent="0.25">
      <c r="B302" s="3">
        <f t="shared" si="64"/>
        <v>294</v>
      </c>
      <c r="C302" s="93">
        <f>IF(Tabla!G302="","",Tabla!G302)</f>
        <v>43490</v>
      </c>
      <c r="D302" s="93" t="str">
        <f>IF(Tabla!H302="","",Tabla!H302)</f>
        <v>CAJA</v>
      </c>
      <c r="E302" s="93" t="str">
        <f>IF(Tabla!I302="","",Tabla!I302)</f>
        <v>PAGO NOMINA QUINCENA 2 ENERO 2019</v>
      </c>
      <c r="F302" s="93" t="str">
        <f>IF(Tabla!J302="","",Tabla!J302)</f>
        <v>TRANSACCIONES DEL DIA 01/25/2019 RECURSOS HUMANOS</v>
      </c>
      <c r="G302" s="108">
        <f>IF(Tabla!K302="","",Tabla!K302)</f>
        <v>455.83</v>
      </c>
      <c r="H302" s="108">
        <f>IF(Tabla!L302="","",Tabla!L302)</f>
        <v>0</v>
      </c>
      <c r="J302">
        <f t="shared" si="65"/>
        <v>294</v>
      </c>
      <c r="K302" s="93">
        <f t="shared" si="66"/>
        <v>43490</v>
      </c>
      <c r="L302">
        <f t="shared" ca="1" si="54"/>
        <v>0</v>
      </c>
      <c r="M302" s="115">
        <f t="shared" ca="1" si="55"/>
        <v>2.9400000000000001E-7</v>
      </c>
      <c r="N302">
        <f t="shared" ca="1" si="56"/>
        <v>1.1990000000000001E-6</v>
      </c>
      <c r="O302">
        <f t="shared" ca="1" si="57"/>
        <v>1199</v>
      </c>
      <c r="Q302">
        <f t="shared" ca="1" si="58"/>
        <v>43549</v>
      </c>
      <c r="R302" t="str">
        <f t="shared" ca="1" si="59"/>
        <v>CAJA</v>
      </c>
      <c r="S302" t="str">
        <f t="shared" ca="1" si="60"/>
        <v>PAGO NOMINA QUINCENA 2 MARZO 2019</v>
      </c>
      <c r="T302" t="str">
        <f t="shared" ca="1" si="61"/>
        <v>TRANSACCIONES DEL DIA 03/25/2019 RECURSOS HUMANOS</v>
      </c>
      <c r="V302">
        <f t="shared" ca="1" si="62"/>
        <v>0</v>
      </c>
      <c r="W302">
        <f t="shared" ca="1" si="63"/>
        <v>0</v>
      </c>
    </row>
    <row r="303" spans="2:23" x14ac:dyDescent="0.25">
      <c r="B303" s="3">
        <f t="shared" si="64"/>
        <v>295</v>
      </c>
      <c r="C303" s="93">
        <f>IF(Tabla!G303="","",Tabla!G303)</f>
        <v>43490</v>
      </c>
      <c r="D303" s="93" t="str">
        <f>IF(Tabla!H303="","",Tabla!H303)</f>
        <v>CAJA</v>
      </c>
      <c r="E303" s="93" t="str">
        <f>IF(Tabla!I303="","",Tabla!I303)</f>
        <v>PAGO NOMINA QUINCENA 2 ENERO 2019</v>
      </c>
      <c r="F303" s="93" t="str">
        <f>IF(Tabla!J303="","",Tabla!J303)</f>
        <v>TRANSACCIONES DEL DIA 01/25/2019 RECURSOS HUMANOS</v>
      </c>
      <c r="G303" s="108">
        <f>IF(Tabla!K303="","",Tabla!K303)</f>
        <v>414.52</v>
      </c>
      <c r="H303" s="108">
        <f>IF(Tabla!L303="","",Tabla!L303)</f>
        <v>0</v>
      </c>
      <c r="J303">
        <f t="shared" si="65"/>
        <v>295</v>
      </c>
      <c r="K303" s="93">
        <f t="shared" si="66"/>
        <v>43490</v>
      </c>
      <c r="L303">
        <f t="shared" ca="1" si="54"/>
        <v>0</v>
      </c>
      <c r="M303" s="115">
        <f t="shared" ca="1" si="55"/>
        <v>2.9499999999999998E-7</v>
      </c>
      <c r="N303">
        <f t="shared" ca="1" si="56"/>
        <v>1.198E-6</v>
      </c>
      <c r="O303">
        <f t="shared" ca="1" si="57"/>
        <v>1198</v>
      </c>
      <c r="Q303">
        <f t="shared" ca="1" si="58"/>
        <v>43549</v>
      </c>
      <c r="R303" t="str">
        <f t="shared" ca="1" si="59"/>
        <v>CAJA</v>
      </c>
      <c r="S303" t="str">
        <f t="shared" ca="1" si="60"/>
        <v>PAGO NOMINA QUINCENA 2 MARZO 2019</v>
      </c>
      <c r="T303" t="str">
        <f t="shared" ca="1" si="61"/>
        <v>TRANSACCIONES DEL DIA 03/25/2019 RECURSOS HUMANOS</v>
      </c>
      <c r="V303">
        <f t="shared" ca="1" si="62"/>
        <v>0</v>
      </c>
      <c r="W303">
        <f t="shared" ca="1" si="63"/>
        <v>0</v>
      </c>
    </row>
    <row r="304" spans="2:23" x14ac:dyDescent="0.25">
      <c r="B304" s="3">
        <f t="shared" si="64"/>
        <v>296</v>
      </c>
      <c r="C304" s="93">
        <f>IF(Tabla!G304="","",Tabla!G304)</f>
        <v>43490</v>
      </c>
      <c r="D304" s="93" t="str">
        <f>IF(Tabla!H304="","",Tabla!H304)</f>
        <v>CAJA</v>
      </c>
      <c r="E304" s="93" t="str">
        <f>IF(Tabla!I304="","",Tabla!I304)</f>
        <v>PAGO NOMINA QUINCENA 2 ENERO 2019</v>
      </c>
      <c r="F304" s="93" t="str">
        <f>IF(Tabla!J304="","",Tabla!J304)</f>
        <v>TRANSACCIONES DEL DIA 01/25/2019 RECURSOS HUMANOS</v>
      </c>
      <c r="G304" s="108">
        <f>IF(Tabla!K304="","",Tabla!K304)</f>
        <v>412.97</v>
      </c>
      <c r="H304" s="108">
        <f>IF(Tabla!L304="","",Tabla!L304)</f>
        <v>0</v>
      </c>
      <c r="J304">
        <f t="shared" si="65"/>
        <v>296</v>
      </c>
      <c r="K304" s="93">
        <f t="shared" si="66"/>
        <v>43490</v>
      </c>
      <c r="L304">
        <f t="shared" ca="1" si="54"/>
        <v>0</v>
      </c>
      <c r="M304" s="115">
        <f t="shared" ca="1" si="55"/>
        <v>2.96E-7</v>
      </c>
      <c r="N304">
        <f t="shared" ca="1" si="56"/>
        <v>1.1969999999999999E-6</v>
      </c>
      <c r="O304">
        <f t="shared" ca="1" si="57"/>
        <v>1197</v>
      </c>
      <c r="Q304">
        <f t="shared" ca="1" si="58"/>
        <v>43549</v>
      </c>
      <c r="R304" t="str">
        <f t="shared" ca="1" si="59"/>
        <v>CAJA</v>
      </c>
      <c r="S304" t="str">
        <f t="shared" ca="1" si="60"/>
        <v>PAGO NOMINA QUINCENA 2 MARZO 2019</v>
      </c>
      <c r="T304" t="str">
        <f t="shared" ca="1" si="61"/>
        <v>TRANSACCIONES DEL DIA 03/25/2019 RECURSOS HUMANOS</v>
      </c>
      <c r="V304">
        <f t="shared" ca="1" si="62"/>
        <v>0</v>
      </c>
      <c r="W304">
        <f t="shared" ca="1" si="63"/>
        <v>0</v>
      </c>
    </row>
    <row r="305" spans="2:23" x14ac:dyDescent="0.25">
      <c r="B305" s="3">
        <f t="shared" si="64"/>
        <v>297</v>
      </c>
      <c r="C305" s="93">
        <f>IF(Tabla!G305="","",Tabla!G305)</f>
        <v>43490</v>
      </c>
      <c r="D305" s="93" t="str">
        <f>IF(Tabla!H305="","",Tabla!H305)</f>
        <v>CAJA</v>
      </c>
      <c r="E305" s="93" t="str">
        <f>IF(Tabla!I305="","",Tabla!I305)</f>
        <v>PAGO NOMINA QUINCENA 2 ENERO 2019</v>
      </c>
      <c r="F305" s="93" t="str">
        <f>IF(Tabla!J305="","",Tabla!J305)</f>
        <v>TRANSACCIONES DEL DIA 01/25/2019 RECURSOS HUMANOS</v>
      </c>
      <c r="G305" s="108">
        <f>IF(Tabla!K305="","",Tabla!K305)</f>
        <v>397.34</v>
      </c>
      <c r="H305" s="108">
        <f>IF(Tabla!L305="","",Tabla!L305)</f>
        <v>0</v>
      </c>
      <c r="J305">
        <f t="shared" si="65"/>
        <v>297</v>
      </c>
      <c r="K305" s="93">
        <f t="shared" si="66"/>
        <v>43490</v>
      </c>
      <c r="L305">
        <f t="shared" ca="1" si="54"/>
        <v>0</v>
      </c>
      <c r="M305" s="115">
        <f t="shared" ca="1" si="55"/>
        <v>2.9700000000000003E-7</v>
      </c>
      <c r="N305">
        <f t="shared" ca="1" si="56"/>
        <v>1.1960000000000001E-6</v>
      </c>
      <c r="O305">
        <f t="shared" ca="1" si="57"/>
        <v>1196</v>
      </c>
      <c r="Q305">
        <f t="shared" ca="1" si="58"/>
        <v>43549</v>
      </c>
      <c r="R305" t="str">
        <f t="shared" ca="1" si="59"/>
        <v>CAJA</v>
      </c>
      <c r="S305" t="str">
        <f t="shared" ca="1" si="60"/>
        <v>PAGO NOMINA QUINCENA 2 MARZO 2019</v>
      </c>
      <c r="T305" t="str">
        <f t="shared" ca="1" si="61"/>
        <v>TRANSACCIONES DEL DIA 03/25/2019 RECURSOS HUMANOS</v>
      </c>
      <c r="V305">
        <f t="shared" ca="1" si="62"/>
        <v>0</v>
      </c>
      <c r="W305">
        <f t="shared" ca="1" si="63"/>
        <v>0</v>
      </c>
    </row>
    <row r="306" spans="2:23" x14ac:dyDescent="0.25">
      <c r="B306" s="3">
        <f t="shared" si="64"/>
        <v>298</v>
      </c>
      <c r="C306" s="93">
        <f>IF(Tabla!G306="","",Tabla!G306)</f>
        <v>43490</v>
      </c>
      <c r="D306" s="93" t="str">
        <f>IF(Tabla!H306="","",Tabla!H306)</f>
        <v>CAJA</v>
      </c>
      <c r="E306" s="93" t="str">
        <f>IF(Tabla!I306="","",Tabla!I306)</f>
        <v>PAGO NOMINA QUINCENA 2 ENERO 2019</v>
      </c>
      <c r="F306" s="93" t="str">
        <f>IF(Tabla!J306="","",Tabla!J306)</f>
        <v>TRANSACCIONES DEL DIA 01/25/2019 RECURSOS HUMANOS</v>
      </c>
      <c r="G306" s="108">
        <f>IF(Tabla!K306="","",Tabla!K306)</f>
        <v>358.78</v>
      </c>
      <c r="H306" s="108">
        <f>IF(Tabla!L306="","",Tabla!L306)</f>
        <v>0</v>
      </c>
      <c r="J306">
        <f t="shared" si="65"/>
        <v>298</v>
      </c>
      <c r="K306" s="93">
        <f t="shared" si="66"/>
        <v>43490</v>
      </c>
      <c r="L306">
        <f t="shared" ca="1" si="54"/>
        <v>0</v>
      </c>
      <c r="M306" s="115">
        <f t="shared" ca="1" si="55"/>
        <v>2.9799999999999999E-7</v>
      </c>
      <c r="N306">
        <f t="shared" ca="1" si="56"/>
        <v>1.195E-6</v>
      </c>
      <c r="O306">
        <f t="shared" ca="1" si="57"/>
        <v>1195</v>
      </c>
      <c r="Q306">
        <f t="shared" ca="1" si="58"/>
        <v>43549</v>
      </c>
      <c r="R306" t="str">
        <f t="shared" ca="1" si="59"/>
        <v>CAJA</v>
      </c>
      <c r="S306" t="str">
        <f t="shared" ca="1" si="60"/>
        <v>PAGO NOMINA QUINCENA 2 MARZO 2019</v>
      </c>
      <c r="T306" t="str">
        <f t="shared" ca="1" si="61"/>
        <v>TRANSACCIONES DEL DIA 03/25/2019 RECURSOS HUMANOS</v>
      </c>
      <c r="V306">
        <f t="shared" ca="1" si="62"/>
        <v>0</v>
      </c>
      <c r="W306">
        <f t="shared" ca="1" si="63"/>
        <v>0</v>
      </c>
    </row>
    <row r="307" spans="2:23" x14ac:dyDescent="0.25">
      <c r="B307" s="3">
        <f t="shared" si="64"/>
        <v>299</v>
      </c>
      <c r="C307" s="93">
        <f>IF(Tabla!G307="","",Tabla!G307)</f>
        <v>43490</v>
      </c>
      <c r="D307" s="93" t="str">
        <f>IF(Tabla!H307="","",Tabla!H307)</f>
        <v>CAJA</v>
      </c>
      <c r="E307" s="93" t="str">
        <f>IF(Tabla!I307="","",Tabla!I307)</f>
        <v>PAGO NOMINA QUINCENA 2 ENERO 2019</v>
      </c>
      <c r="F307" s="93" t="str">
        <f>IF(Tabla!J307="","",Tabla!J307)</f>
        <v>TRANSACCIONES DEL DIA 01/25/2019 RECURSOS HUMANOS</v>
      </c>
      <c r="G307" s="108">
        <f>IF(Tabla!K307="","",Tabla!K307)</f>
        <v>351.07</v>
      </c>
      <c r="H307" s="108">
        <f>IF(Tabla!L307="","",Tabla!L307)</f>
        <v>0</v>
      </c>
      <c r="J307">
        <f t="shared" si="65"/>
        <v>299</v>
      </c>
      <c r="K307" s="93">
        <f t="shared" si="66"/>
        <v>43490</v>
      </c>
      <c r="L307">
        <f t="shared" ca="1" si="54"/>
        <v>0</v>
      </c>
      <c r="M307" s="115">
        <f t="shared" ca="1" si="55"/>
        <v>2.9900000000000002E-7</v>
      </c>
      <c r="N307">
        <f t="shared" ca="1" si="56"/>
        <v>1.1939999999999999E-6</v>
      </c>
      <c r="O307">
        <f t="shared" ca="1" si="57"/>
        <v>1194</v>
      </c>
      <c r="Q307">
        <f t="shared" ca="1" si="58"/>
        <v>43549</v>
      </c>
      <c r="R307" t="str">
        <f t="shared" ca="1" si="59"/>
        <v>CAJA</v>
      </c>
      <c r="S307" t="str">
        <f t="shared" ca="1" si="60"/>
        <v>PAGO NOMINA QUINCENA 2 MARZO 2019</v>
      </c>
      <c r="T307" t="str">
        <f t="shared" ca="1" si="61"/>
        <v>TRANSACCIONES DEL DIA 03/25/2019 RECURSOS HUMANOS</v>
      </c>
      <c r="V307">
        <f t="shared" ca="1" si="62"/>
        <v>0</v>
      </c>
      <c r="W307">
        <f t="shared" ca="1" si="63"/>
        <v>0</v>
      </c>
    </row>
    <row r="308" spans="2:23" x14ac:dyDescent="0.25">
      <c r="B308" s="3">
        <f t="shared" si="64"/>
        <v>300</v>
      </c>
      <c r="C308" s="93">
        <f>IF(Tabla!G308="","",Tabla!G308)</f>
        <v>43490</v>
      </c>
      <c r="D308" s="93" t="str">
        <f>IF(Tabla!H308="","",Tabla!H308)</f>
        <v>CAJA</v>
      </c>
      <c r="E308" s="93" t="str">
        <f>IF(Tabla!I308="","",Tabla!I308)</f>
        <v>PAGO NOMINA QUINCENA 2 ENERO 2019</v>
      </c>
      <c r="F308" s="93" t="str">
        <f>IF(Tabla!J308="","",Tabla!J308)</f>
        <v>TRANSACCIONES DEL DIA 01/25/2019 RECURSOS HUMANOS</v>
      </c>
      <c r="G308" s="108">
        <f>IF(Tabla!K308="","",Tabla!K308)</f>
        <v>296.87</v>
      </c>
      <c r="H308" s="108">
        <f>IF(Tabla!L308="","",Tabla!L308)</f>
        <v>0</v>
      </c>
      <c r="J308">
        <f t="shared" si="65"/>
        <v>300</v>
      </c>
      <c r="K308" s="93">
        <f t="shared" si="66"/>
        <v>43490</v>
      </c>
      <c r="L308">
        <f t="shared" ca="1" si="54"/>
        <v>0</v>
      </c>
      <c r="M308" s="115">
        <f t="shared" ca="1" si="55"/>
        <v>2.9999999999999999E-7</v>
      </c>
      <c r="N308">
        <f t="shared" ca="1" si="56"/>
        <v>1.1930000000000001E-6</v>
      </c>
      <c r="O308">
        <f t="shared" ca="1" si="57"/>
        <v>1193</v>
      </c>
      <c r="Q308">
        <f t="shared" ca="1" si="58"/>
        <v>43549</v>
      </c>
      <c r="R308" t="str">
        <f t="shared" ca="1" si="59"/>
        <v>CAJA</v>
      </c>
      <c r="S308" t="str">
        <f t="shared" ca="1" si="60"/>
        <v>PAGO NOMINA QUINCENA 2 MARZO 2019</v>
      </c>
      <c r="T308" t="str">
        <f t="shared" ca="1" si="61"/>
        <v>TRANSACCIONES DEL DIA 03/25/2019 RECURSOS HUMANOS</v>
      </c>
      <c r="V308">
        <f t="shared" ca="1" si="62"/>
        <v>0</v>
      </c>
      <c r="W308">
        <f t="shared" ca="1" si="63"/>
        <v>0</v>
      </c>
    </row>
    <row r="309" spans="2:23" x14ac:dyDescent="0.25">
      <c r="B309" s="3">
        <f t="shared" si="64"/>
        <v>301</v>
      </c>
      <c r="C309" s="93">
        <f>IF(Tabla!G309="","",Tabla!G309)</f>
        <v>43490</v>
      </c>
      <c r="D309" s="93" t="str">
        <f>IF(Tabla!H309="","",Tabla!H309)</f>
        <v>CAJA</v>
      </c>
      <c r="E309" s="93" t="str">
        <f>IF(Tabla!I309="","",Tabla!I309)</f>
        <v>PAGO NOMINA QUINCENA 2 ENERO 2019</v>
      </c>
      <c r="F309" s="93" t="str">
        <f>IF(Tabla!J309="","",Tabla!J309)</f>
        <v>TRANSACCIONES DEL DIA 01/25/2019 RECURSOS HUMANOS</v>
      </c>
      <c r="G309" s="108">
        <f>IF(Tabla!K309="","",Tabla!K309)</f>
        <v>263.83999999999997</v>
      </c>
      <c r="H309" s="108">
        <f>IF(Tabla!L309="","",Tabla!L309)</f>
        <v>0</v>
      </c>
      <c r="J309">
        <f t="shared" si="65"/>
        <v>301</v>
      </c>
      <c r="K309" s="93">
        <f t="shared" si="66"/>
        <v>43490</v>
      </c>
      <c r="L309">
        <f t="shared" ca="1" si="54"/>
        <v>0</v>
      </c>
      <c r="M309" s="115">
        <f t="shared" ca="1" si="55"/>
        <v>3.0100000000000001E-7</v>
      </c>
      <c r="N309">
        <f t="shared" ca="1" si="56"/>
        <v>1.192E-6</v>
      </c>
      <c r="O309">
        <f t="shared" ca="1" si="57"/>
        <v>1192</v>
      </c>
      <c r="Q309">
        <f t="shared" ca="1" si="58"/>
        <v>43549</v>
      </c>
      <c r="R309" t="str">
        <f t="shared" ca="1" si="59"/>
        <v>CAJA</v>
      </c>
      <c r="S309" t="str">
        <f t="shared" ca="1" si="60"/>
        <v>PAGO NOMINA QUINCENA 2 MARZO 2019</v>
      </c>
      <c r="T309" t="str">
        <f t="shared" ca="1" si="61"/>
        <v>TRANSACCIONES DEL DIA 03/25/2019 RECURSOS HUMANOS</v>
      </c>
      <c r="V309">
        <f t="shared" ca="1" si="62"/>
        <v>0</v>
      </c>
      <c r="W309">
        <f t="shared" ca="1" si="63"/>
        <v>0</v>
      </c>
    </row>
    <row r="310" spans="2:23" x14ac:dyDescent="0.25">
      <c r="B310" s="3">
        <f t="shared" si="64"/>
        <v>302</v>
      </c>
      <c r="C310" s="93">
        <f>IF(Tabla!G310="","",Tabla!G310)</f>
        <v>43490</v>
      </c>
      <c r="D310" s="93" t="str">
        <f>IF(Tabla!H310="","",Tabla!H310)</f>
        <v>CAJA</v>
      </c>
      <c r="E310" s="93" t="str">
        <f>IF(Tabla!I310="","",Tabla!I310)</f>
        <v>PAGO NOMINA QUINCENA 2 ENERO 2019</v>
      </c>
      <c r="F310" s="93" t="str">
        <f>IF(Tabla!J310="","",Tabla!J310)</f>
        <v>TRANSACCIONES DEL DIA 01/25/2019 RECURSOS HUMANOS</v>
      </c>
      <c r="G310" s="108">
        <f>IF(Tabla!K310="","",Tabla!K310)</f>
        <v>256.69</v>
      </c>
      <c r="H310" s="108">
        <f>IF(Tabla!L310="","",Tabla!L310)</f>
        <v>0</v>
      </c>
      <c r="J310">
        <f t="shared" si="65"/>
        <v>302</v>
      </c>
      <c r="K310" s="93">
        <f t="shared" si="66"/>
        <v>43490</v>
      </c>
      <c r="L310">
        <f t="shared" ca="1" si="54"/>
        <v>0</v>
      </c>
      <c r="M310" s="115">
        <f t="shared" ca="1" si="55"/>
        <v>3.0199999999999998E-7</v>
      </c>
      <c r="N310">
        <f t="shared" ca="1" si="56"/>
        <v>1.1909999999999999E-6</v>
      </c>
      <c r="O310">
        <f t="shared" ca="1" si="57"/>
        <v>1191</v>
      </c>
      <c r="Q310">
        <f t="shared" ca="1" si="58"/>
        <v>43549</v>
      </c>
      <c r="R310" t="str">
        <f t="shared" ca="1" si="59"/>
        <v>CAJA</v>
      </c>
      <c r="S310" t="str">
        <f t="shared" ca="1" si="60"/>
        <v>PAGO NOMINA QUINCENA 2 MARZO 2019</v>
      </c>
      <c r="T310" t="str">
        <f t="shared" ca="1" si="61"/>
        <v>TRANSACCIONES DEL DIA 03/25/2019 RECURSOS HUMANOS</v>
      </c>
      <c r="V310">
        <f t="shared" ca="1" si="62"/>
        <v>0</v>
      </c>
      <c r="W310">
        <f t="shared" ca="1" si="63"/>
        <v>0</v>
      </c>
    </row>
    <row r="311" spans="2:23" x14ac:dyDescent="0.25">
      <c r="B311" s="3">
        <f t="shared" si="64"/>
        <v>303</v>
      </c>
      <c r="C311" s="93">
        <f>IF(Tabla!G311="","",Tabla!G311)</f>
        <v>43490</v>
      </c>
      <c r="D311" s="93" t="str">
        <f>IF(Tabla!H311="","",Tabla!H311)</f>
        <v>CAJA</v>
      </c>
      <c r="E311" s="93" t="str">
        <f>IF(Tabla!I311="","",Tabla!I311)</f>
        <v>PAGO NOMINA QUINCENA 2 ENERO 2019</v>
      </c>
      <c r="F311" s="93" t="str">
        <f>IF(Tabla!J311="","",Tabla!J311)</f>
        <v>TRANSACCIONES DEL DIA 01/25/2019 RECURSOS HUMANOS</v>
      </c>
      <c r="G311" s="108">
        <f>IF(Tabla!K311="","",Tabla!K311)</f>
        <v>246.08</v>
      </c>
      <c r="H311" s="108">
        <f>IF(Tabla!L311="","",Tabla!L311)</f>
        <v>0</v>
      </c>
      <c r="J311">
        <f t="shared" si="65"/>
        <v>303</v>
      </c>
      <c r="K311" s="93">
        <f t="shared" si="66"/>
        <v>43490</v>
      </c>
      <c r="L311">
        <f t="shared" ca="1" si="54"/>
        <v>0</v>
      </c>
      <c r="M311" s="115">
        <f t="shared" ca="1" si="55"/>
        <v>3.03E-7</v>
      </c>
      <c r="N311">
        <f t="shared" ca="1" si="56"/>
        <v>1.19E-6</v>
      </c>
      <c r="O311">
        <f t="shared" ca="1" si="57"/>
        <v>1190</v>
      </c>
      <c r="Q311">
        <f t="shared" ca="1" si="58"/>
        <v>43549</v>
      </c>
      <c r="R311" t="str">
        <f t="shared" ca="1" si="59"/>
        <v>CAJA</v>
      </c>
      <c r="S311" t="str">
        <f t="shared" ca="1" si="60"/>
        <v>PAGO NOMINA QUINCENA 2 MARZO 2019</v>
      </c>
      <c r="T311" t="str">
        <f t="shared" ca="1" si="61"/>
        <v>TRANSACCIONES DEL DIA 03/25/2019 RECURSOS HUMANOS</v>
      </c>
      <c r="V311">
        <f t="shared" ca="1" si="62"/>
        <v>0</v>
      </c>
      <c r="W311">
        <f t="shared" ca="1" si="63"/>
        <v>0</v>
      </c>
    </row>
    <row r="312" spans="2:23" x14ac:dyDescent="0.25">
      <c r="B312" s="3">
        <f t="shared" si="64"/>
        <v>304</v>
      </c>
      <c r="C312" s="93">
        <f>IF(Tabla!G312="","",Tabla!G312)</f>
        <v>43490</v>
      </c>
      <c r="D312" s="93" t="str">
        <f>IF(Tabla!H312="","",Tabla!H312)</f>
        <v>CAJA</v>
      </c>
      <c r="E312" s="93" t="str">
        <f>IF(Tabla!I312="","",Tabla!I312)</f>
        <v>PAGO NOMINA QUINCENA 2 ENERO 2019</v>
      </c>
      <c r="F312" s="93" t="str">
        <f>IF(Tabla!J312="","",Tabla!J312)</f>
        <v>TRANSACCIONES DEL DIA 01/25/2019 RECURSOS HUMANOS</v>
      </c>
      <c r="G312" s="108">
        <f>IF(Tabla!K312="","",Tabla!K312)</f>
        <v>173.16</v>
      </c>
      <c r="H312" s="108">
        <f>IF(Tabla!L312="","",Tabla!L312)</f>
        <v>0</v>
      </c>
      <c r="J312">
        <f t="shared" si="65"/>
        <v>304</v>
      </c>
      <c r="K312" s="93">
        <f t="shared" si="66"/>
        <v>43490</v>
      </c>
      <c r="L312">
        <f t="shared" ca="1" si="54"/>
        <v>0</v>
      </c>
      <c r="M312" s="115">
        <f t="shared" ca="1" si="55"/>
        <v>3.0400000000000002E-7</v>
      </c>
      <c r="N312">
        <f t="shared" ca="1" si="56"/>
        <v>1.189E-6</v>
      </c>
      <c r="O312">
        <f t="shared" ca="1" si="57"/>
        <v>1189</v>
      </c>
      <c r="Q312">
        <f t="shared" ca="1" si="58"/>
        <v>43549</v>
      </c>
      <c r="R312" t="str">
        <f t="shared" ca="1" si="59"/>
        <v>CAJA</v>
      </c>
      <c r="S312" t="str">
        <f t="shared" ca="1" si="60"/>
        <v>PAGO NOMINA QUINCENA 2 MARZO 2019</v>
      </c>
      <c r="T312" t="str">
        <f t="shared" ca="1" si="61"/>
        <v>TRANSACCIONES DEL DIA 03/25/2019 RECURSOS HUMANOS</v>
      </c>
      <c r="V312">
        <f t="shared" ca="1" si="62"/>
        <v>0</v>
      </c>
      <c r="W312">
        <f t="shared" ca="1" si="63"/>
        <v>0</v>
      </c>
    </row>
    <row r="313" spans="2:23" x14ac:dyDescent="0.25">
      <c r="B313" s="3">
        <f t="shared" si="64"/>
        <v>305</v>
      </c>
      <c r="C313" s="93">
        <f>IF(Tabla!G313="","",Tabla!G313)</f>
        <v>43490</v>
      </c>
      <c r="D313" s="93" t="str">
        <f>IF(Tabla!H313="","",Tabla!H313)</f>
        <v>CAJA</v>
      </c>
      <c r="E313" s="93" t="str">
        <f>IF(Tabla!I313="","",Tabla!I313)</f>
        <v>PAGO NOMINA QUINCENA 2 ENERO 2019</v>
      </c>
      <c r="F313" s="93" t="str">
        <f>IF(Tabla!J313="","",Tabla!J313)</f>
        <v>TRANSACCIONES DEL DIA 01/25/2019 RECURSOS HUMANOS</v>
      </c>
      <c r="G313" s="108">
        <f>IF(Tabla!K313="","",Tabla!K313)</f>
        <v>134.93</v>
      </c>
      <c r="H313" s="108">
        <f>IF(Tabla!L313="","",Tabla!L313)</f>
        <v>0</v>
      </c>
      <c r="J313">
        <f t="shared" si="65"/>
        <v>305</v>
      </c>
      <c r="K313" s="93">
        <f t="shared" si="66"/>
        <v>43490</v>
      </c>
      <c r="L313">
        <f t="shared" ca="1" si="54"/>
        <v>0</v>
      </c>
      <c r="M313" s="115">
        <f t="shared" ca="1" si="55"/>
        <v>3.0499999999999999E-7</v>
      </c>
      <c r="N313">
        <f t="shared" ca="1" si="56"/>
        <v>1.1880000000000001E-6</v>
      </c>
      <c r="O313">
        <f t="shared" ca="1" si="57"/>
        <v>1188</v>
      </c>
      <c r="Q313">
        <f t="shared" ca="1" si="58"/>
        <v>43549</v>
      </c>
      <c r="R313" t="str">
        <f t="shared" ca="1" si="59"/>
        <v>CAJA</v>
      </c>
      <c r="S313" t="str">
        <f t="shared" ca="1" si="60"/>
        <v>PAGO NOMINA QUINCENA 2 MARZO 2019</v>
      </c>
      <c r="T313" t="str">
        <f t="shared" ca="1" si="61"/>
        <v>TRANSACCIONES DEL DIA 03/25/2019 RECURSOS HUMANOS</v>
      </c>
      <c r="V313">
        <f t="shared" ca="1" si="62"/>
        <v>0</v>
      </c>
      <c r="W313">
        <f t="shared" ca="1" si="63"/>
        <v>0</v>
      </c>
    </row>
    <row r="314" spans="2:23" x14ac:dyDescent="0.25">
      <c r="B314" s="3">
        <f t="shared" si="64"/>
        <v>306</v>
      </c>
      <c r="C314" s="93">
        <f>IF(Tabla!G314="","",Tabla!G314)</f>
        <v>43490</v>
      </c>
      <c r="D314" s="93" t="str">
        <f>IF(Tabla!H314="","",Tabla!H314)</f>
        <v>CAJA</v>
      </c>
      <c r="E314" s="93" t="str">
        <f>IF(Tabla!I314="","",Tabla!I314)</f>
        <v>PAGO NOMINA QUINCENA 2 ENERO 2019</v>
      </c>
      <c r="F314" s="93" t="str">
        <f>IF(Tabla!J314="","",Tabla!J314)</f>
        <v>TRANSACCIONES DEL DIA 01/25/2019 RECURSOS HUMANOS</v>
      </c>
      <c r="G314" s="108">
        <f>IF(Tabla!K314="","",Tabla!K314)</f>
        <v>112.16</v>
      </c>
      <c r="H314" s="108">
        <f>IF(Tabla!L314="","",Tabla!L314)</f>
        <v>0</v>
      </c>
      <c r="J314">
        <f t="shared" si="65"/>
        <v>306</v>
      </c>
      <c r="K314" s="93">
        <f t="shared" si="66"/>
        <v>43490</v>
      </c>
      <c r="L314">
        <f t="shared" ca="1" si="54"/>
        <v>0</v>
      </c>
      <c r="M314" s="115">
        <f t="shared" ca="1" si="55"/>
        <v>3.0600000000000001E-7</v>
      </c>
      <c r="N314">
        <f t="shared" ca="1" si="56"/>
        <v>1.187E-6</v>
      </c>
      <c r="O314">
        <f t="shared" ca="1" si="57"/>
        <v>1187</v>
      </c>
      <c r="Q314">
        <f t="shared" ca="1" si="58"/>
        <v>43549</v>
      </c>
      <c r="R314" t="str">
        <f t="shared" ca="1" si="59"/>
        <v>CAJA</v>
      </c>
      <c r="S314" t="str">
        <f t="shared" ca="1" si="60"/>
        <v>PAGO NOMINA QUINCENA 2 MARZO 2019</v>
      </c>
      <c r="T314" t="str">
        <f t="shared" ca="1" si="61"/>
        <v>TRANSACCIONES DEL DIA 03/25/2019 RECURSOS HUMANOS</v>
      </c>
      <c r="V314">
        <f t="shared" ca="1" si="62"/>
        <v>0</v>
      </c>
      <c r="W314">
        <f t="shared" ca="1" si="63"/>
        <v>0</v>
      </c>
    </row>
    <row r="315" spans="2:23" x14ac:dyDescent="0.25">
      <c r="B315" s="3">
        <f t="shared" si="64"/>
        <v>307</v>
      </c>
      <c r="C315" s="93">
        <f>IF(Tabla!G315="","",Tabla!G315)</f>
        <v>43490</v>
      </c>
      <c r="D315" s="93" t="str">
        <f>IF(Tabla!H315="","",Tabla!H315)</f>
        <v>CAJA</v>
      </c>
      <c r="E315" s="93" t="str">
        <f>IF(Tabla!I315="","",Tabla!I315)</f>
        <v>PAGO NOMINA QUINCENA 2 ENERO 2019</v>
      </c>
      <c r="F315" s="93" t="str">
        <f>IF(Tabla!J315="","",Tabla!J315)</f>
        <v>TRANSACCIONES DEL DIA 01/25/2019 RECURSOS HUMANOS</v>
      </c>
      <c r="G315" s="108">
        <f>IF(Tabla!K315="","",Tabla!K315)</f>
        <v>103.86</v>
      </c>
      <c r="H315" s="108">
        <f>IF(Tabla!L315="","",Tabla!L315)</f>
        <v>0</v>
      </c>
      <c r="J315">
        <f t="shared" si="65"/>
        <v>307</v>
      </c>
      <c r="K315" s="93">
        <f t="shared" si="66"/>
        <v>43490</v>
      </c>
      <c r="L315">
        <f t="shared" ca="1" si="54"/>
        <v>0</v>
      </c>
      <c r="M315" s="115">
        <f t="shared" ca="1" si="55"/>
        <v>3.0699999999999998E-7</v>
      </c>
      <c r="N315">
        <f t="shared" ca="1" si="56"/>
        <v>1.186E-6</v>
      </c>
      <c r="O315">
        <f t="shared" ca="1" si="57"/>
        <v>1186</v>
      </c>
      <c r="Q315">
        <f t="shared" ca="1" si="58"/>
        <v>43549</v>
      </c>
      <c r="R315" t="str">
        <f t="shared" ca="1" si="59"/>
        <v>CAJA</v>
      </c>
      <c r="S315" t="str">
        <f t="shared" ca="1" si="60"/>
        <v>PAGO NOMINA QUINCENA 2 MARZO 2019</v>
      </c>
      <c r="T315" t="str">
        <f t="shared" ca="1" si="61"/>
        <v>TRANSACCIONES DEL DIA 03/25/2019 RECURSOS HUMANOS</v>
      </c>
      <c r="V315">
        <f t="shared" ca="1" si="62"/>
        <v>0</v>
      </c>
      <c r="W315">
        <f t="shared" ca="1" si="63"/>
        <v>0</v>
      </c>
    </row>
    <row r="316" spans="2:23" x14ac:dyDescent="0.25">
      <c r="B316" s="3">
        <f t="shared" si="64"/>
        <v>308</v>
      </c>
      <c r="C316" s="93">
        <f>IF(Tabla!G316="","",Tabla!G316)</f>
        <v>43490</v>
      </c>
      <c r="D316" s="93" t="str">
        <f>IF(Tabla!H316="","",Tabla!H316)</f>
        <v>CAJA</v>
      </c>
      <c r="E316" s="93" t="str">
        <f>IF(Tabla!I316="","",Tabla!I316)</f>
        <v>PAGO NOMINA QUINCENA 2 ENERO 2019</v>
      </c>
      <c r="F316" s="93" t="str">
        <f>IF(Tabla!J316="","",Tabla!J316)</f>
        <v>TRANSACCIONES DEL DIA 01/25/2019 RECURSOS HUMANOS</v>
      </c>
      <c r="G316" s="108">
        <f>IF(Tabla!K316="","",Tabla!K316)</f>
        <v>103.76</v>
      </c>
      <c r="H316" s="108">
        <f>IF(Tabla!L316="","",Tabla!L316)</f>
        <v>0</v>
      </c>
      <c r="J316">
        <f t="shared" si="65"/>
        <v>308</v>
      </c>
      <c r="K316" s="93">
        <f t="shared" si="66"/>
        <v>43490</v>
      </c>
      <c r="L316">
        <f t="shared" ca="1" si="54"/>
        <v>0</v>
      </c>
      <c r="M316" s="115">
        <f t="shared" ca="1" si="55"/>
        <v>3.0800000000000001E-7</v>
      </c>
      <c r="N316">
        <f t="shared" ca="1" si="56"/>
        <v>1.1850000000000001E-6</v>
      </c>
      <c r="O316">
        <f t="shared" ca="1" si="57"/>
        <v>1185</v>
      </c>
      <c r="Q316">
        <f t="shared" ca="1" si="58"/>
        <v>43549</v>
      </c>
      <c r="R316" t="str">
        <f t="shared" ca="1" si="59"/>
        <v>CAJA</v>
      </c>
      <c r="S316" t="str">
        <f t="shared" ca="1" si="60"/>
        <v>PAGO NOMINA QUINCENA 2 MARZO 2019</v>
      </c>
      <c r="T316" t="str">
        <f t="shared" ca="1" si="61"/>
        <v>TRANSACCIONES DEL DIA 03/25/2019 RECURSOS HUMANOS</v>
      </c>
      <c r="V316">
        <f t="shared" ca="1" si="62"/>
        <v>0</v>
      </c>
      <c r="W316">
        <f t="shared" ca="1" si="63"/>
        <v>0</v>
      </c>
    </row>
    <row r="317" spans="2:23" x14ac:dyDescent="0.25">
      <c r="B317" s="3">
        <f t="shared" si="64"/>
        <v>309</v>
      </c>
      <c r="C317" s="93">
        <f>IF(Tabla!G317="","",Tabla!G317)</f>
        <v>43490</v>
      </c>
      <c r="D317" s="93" t="str">
        <f>IF(Tabla!H317="","",Tabla!H317)</f>
        <v>CAJA</v>
      </c>
      <c r="E317" s="93" t="str">
        <f>IF(Tabla!I317="","",Tabla!I317)</f>
        <v>PAGO NOMINA QUINCENA 2 ENERO 2019</v>
      </c>
      <c r="F317" s="93" t="str">
        <f>IF(Tabla!J317="","",Tabla!J317)</f>
        <v>TRANSACCIONES DEL DIA 01/25/2019 RECURSOS HUMANOS</v>
      </c>
      <c r="G317" s="108">
        <f>IF(Tabla!K317="","",Tabla!K317)</f>
        <v>100.79</v>
      </c>
      <c r="H317" s="108">
        <f>IF(Tabla!L317="","",Tabla!L317)</f>
        <v>0</v>
      </c>
      <c r="J317">
        <f t="shared" si="65"/>
        <v>309</v>
      </c>
      <c r="K317" s="93">
        <f t="shared" si="66"/>
        <v>43490</v>
      </c>
      <c r="L317">
        <f t="shared" ca="1" si="54"/>
        <v>0</v>
      </c>
      <c r="M317" s="115">
        <f t="shared" ca="1" si="55"/>
        <v>3.0899999999999997E-7</v>
      </c>
      <c r="N317">
        <f t="shared" ca="1" si="56"/>
        <v>1.184E-6</v>
      </c>
      <c r="O317">
        <f t="shared" ca="1" si="57"/>
        <v>1184</v>
      </c>
      <c r="Q317">
        <f t="shared" ca="1" si="58"/>
        <v>43549</v>
      </c>
      <c r="R317" t="str">
        <f t="shared" ca="1" si="59"/>
        <v>CAJA</v>
      </c>
      <c r="S317" t="str">
        <f t="shared" ca="1" si="60"/>
        <v>PAGO NOMINA QUINCENA 2 MARZO 2019</v>
      </c>
      <c r="T317" t="str">
        <f t="shared" ca="1" si="61"/>
        <v>TRANSACCIONES DEL DIA 03/25/2019 RECURSOS HUMANOS</v>
      </c>
      <c r="V317">
        <f t="shared" ca="1" si="62"/>
        <v>0</v>
      </c>
      <c r="W317">
        <f t="shared" ca="1" si="63"/>
        <v>0</v>
      </c>
    </row>
    <row r="318" spans="2:23" x14ac:dyDescent="0.25">
      <c r="B318" s="3">
        <f t="shared" si="64"/>
        <v>310</v>
      </c>
      <c r="C318" s="93">
        <f>IF(Tabla!G318="","",Tabla!G318)</f>
        <v>43490</v>
      </c>
      <c r="D318" s="93" t="str">
        <f>IF(Tabla!H318="","",Tabla!H318)</f>
        <v>CAJA</v>
      </c>
      <c r="E318" s="93" t="str">
        <f>IF(Tabla!I318="","",Tabla!I318)</f>
        <v>PAGO NOMINA QUINCENA 2 ENERO 2019</v>
      </c>
      <c r="F318" s="93" t="str">
        <f>IF(Tabla!J318="","",Tabla!J318)</f>
        <v>TRANSACCIONES DEL DIA 01/25/2019 RECURSOS HUMANOS</v>
      </c>
      <c r="G318" s="108">
        <f>IF(Tabla!K318="","",Tabla!K318)</f>
        <v>96.22</v>
      </c>
      <c r="H318" s="108">
        <f>IF(Tabla!L318="","",Tabla!L318)</f>
        <v>0</v>
      </c>
      <c r="J318">
        <f t="shared" si="65"/>
        <v>310</v>
      </c>
      <c r="K318" s="93">
        <f t="shared" si="66"/>
        <v>43490</v>
      </c>
      <c r="L318">
        <f t="shared" ca="1" si="54"/>
        <v>0</v>
      </c>
      <c r="M318" s="115">
        <f t="shared" ca="1" si="55"/>
        <v>3.1E-7</v>
      </c>
      <c r="N318">
        <f t="shared" ca="1" si="56"/>
        <v>1.1829999999999999E-6</v>
      </c>
      <c r="O318">
        <f t="shared" ca="1" si="57"/>
        <v>1183</v>
      </c>
      <c r="Q318">
        <f t="shared" ca="1" si="58"/>
        <v>43549</v>
      </c>
      <c r="R318" t="str">
        <f t="shared" ca="1" si="59"/>
        <v>CAJA</v>
      </c>
      <c r="S318" t="str">
        <f t="shared" ca="1" si="60"/>
        <v>PAGO NOMINA QUINCENA 2 MARZO 2019</v>
      </c>
      <c r="T318" t="str">
        <f t="shared" ca="1" si="61"/>
        <v>TRANSACCIONES DEL DIA 03/25/2019 RECURSOS HUMANOS</v>
      </c>
      <c r="V318">
        <f t="shared" ca="1" si="62"/>
        <v>0</v>
      </c>
      <c r="W318">
        <f t="shared" ca="1" si="63"/>
        <v>0</v>
      </c>
    </row>
    <row r="319" spans="2:23" x14ac:dyDescent="0.25">
      <c r="B319" s="3">
        <f t="shared" si="64"/>
        <v>311</v>
      </c>
      <c r="C319" s="93">
        <f>IF(Tabla!G319="","",Tabla!G319)</f>
        <v>43490</v>
      </c>
      <c r="D319" s="93" t="str">
        <f>IF(Tabla!H319="","",Tabla!H319)</f>
        <v>CAJA</v>
      </c>
      <c r="E319" s="93" t="str">
        <f>IF(Tabla!I319="","",Tabla!I319)</f>
        <v>PAGO NOMINA QUINCENA 2 ENERO 2019</v>
      </c>
      <c r="F319" s="93" t="str">
        <f>IF(Tabla!J319="","",Tabla!J319)</f>
        <v>TRANSACCIONES DEL DIA 01/25/2019 RECURSOS HUMANOS</v>
      </c>
      <c r="G319" s="108">
        <f>IF(Tabla!K319="","",Tabla!K319)</f>
        <v>95.48</v>
      </c>
      <c r="H319" s="108">
        <f>IF(Tabla!L319="","",Tabla!L319)</f>
        <v>0</v>
      </c>
      <c r="J319">
        <f t="shared" si="65"/>
        <v>311</v>
      </c>
      <c r="K319" s="93">
        <f t="shared" si="66"/>
        <v>43490</v>
      </c>
      <c r="L319">
        <f t="shared" ca="1" si="54"/>
        <v>0</v>
      </c>
      <c r="M319" s="115">
        <f t="shared" ca="1" si="55"/>
        <v>3.1100000000000002E-7</v>
      </c>
      <c r="N319">
        <f t="shared" ca="1" si="56"/>
        <v>1.1820000000000001E-6</v>
      </c>
      <c r="O319">
        <f t="shared" ca="1" si="57"/>
        <v>1182</v>
      </c>
      <c r="Q319">
        <f t="shared" ca="1" si="58"/>
        <v>43549</v>
      </c>
      <c r="R319" t="str">
        <f t="shared" ca="1" si="59"/>
        <v>CAJA</v>
      </c>
      <c r="S319" t="str">
        <f t="shared" ca="1" si="60"/>
        <v>PAGO NOMINA QUINCENA 2 MARZO 2019</v>
      </c>
      <c r="T319" t="str">
        <f t="shared" ca="1" si="61"/>
        <v>TRANSACCIONES DEL DIA 03/25/2019 RECURSOS HUMANOS</v>
      </c>
      <c r="V319">
        <f t="shared" ca="1" si="62"/>
        <v>0</v>
      </c>
      <c r="W319">
        <f t="shared" ca="1" si="63"/>
        <v>0</v>
      </c>
    </row>
    <row r="320" spans="2:23" x14ac:dyDescent="0.25">
      <c r="B320" s="3">
        <f t="shared" si="64"/>
        <v>312</v>
      </c>
      <c r="C320" s="93">
        <f>IF(Tabla!G320="","",Tabla!G320)</f>
        <v>43490</v>
      </c>
      <c r="D320" s="93" t="str">
        <f>IF(Tabla!H320="","",Tabla!H320)</f>
        <v>CAJA</v>
      </c>
      <c r="E320" s="93" t="str">
        <f>IF(Tabla!I320="","",Tabla!I320)</f>
        <v>PAGO NOMINA QUINCENA 2 ENERO 2019</v>
      </c>
      <c r="F320" s="93" t="str">
        <f>IF(Tabla!J320="","",Tabla!J320)</f>
        <v>TRANSACCIONES DEL DIA 01/25/2019 RECURSOS HUMANOS</v>
      </c>
      <c r="G320" s="108">
        <f>IF(Tabla!K320="","",Tabla!K320)</f>
        <v>87.46</v>
      </c>
      <c r="H320" s="108">
        <f>IF(Tabla!L320="","",Tabla!L320)</f>
        <v>0</v>
      </c>
      <c r="J320">
        <f t="shared" si="65"/>
        <v>312</v>
      </c>
      <c r="K320" s="93">
        <f t="shared" si="66"/>
        <v>43490</v>
      </c>
      <c r="L320">
        <f t="shared" ca="1" si="54"/>
        <v>0</v>
      </c>
      <c r="M320" s="115">
        <f t="shared" ca="1" si="55"/>
        <v>3.1199999999999999E-7</v>
      </c>
      <c r="N320">
        <f t="shared" ca="1" si="56"/>
        <v>1.181E-6</v>
      </c>
      <c r="O320">
        <f t="shared" ca="1" si="57"/>
        <v>1181</v>
      </c>
      <c r="Q320">
        <f t="shared" ca="1" si="58"/>
        <v>43549</v>
      </c>
      <c r="R320" t="str">
        <f t="shared" ca="1" si="59"/>
        <v>CAJA</v>
      </c>
      <c r="S320" t="str">
        <f t="shared" ca="1" si="60"/>
        <v>PAGO NOMINA QUINCENA 2 MARZO 2019</v>
      </c>
      <c r="T320" t="str">
        <f t="shared" ca="1" si="61"/>
        <v>TRANSACCIONES DEL DIA 03/25/2019 RECURSOS HUMANOS</v>
      </c>
      <c r="V320">
        <f t="shared" ca="1" si="62"/>
        <v>0</v>
      </c>
      <c r="W320">
        <f t="shared" ca="1" si="63"/>
        <v>0</v>
      </c>
    </row>
    <row r="321" spans="2:23" x14ac:dyDescent="0.25">
      <c r="B321" s="3">
        <f t="shared" si="64"/>
        <v>313</v>
      </c>
      <c r="C321" s="93">
        <f>IF(Tabla!G321="","",Tabla!G321)</f>
        <v>43490</v>
      </c>
      <c r="D321" s="93" t="str">
        <f>IF(Tabla!H321="","",Tabla!H321)</f>
        <v>CAJA</v>
      </c>
      <c r="E321" s="93" t="str">
        <f>IF(Tabla!I321="","",Tabla!I321)</f>
        <v>PAGO NOMINA QUINCENA 2 ENERO 2019</v>
      </c>
      <c r="F321" s="93" t="str">
        <f>IF(Tabla!J321="","",Tabla!J321)</f>
        <v>TRANSACCIONES DEL DIA 01/25/2019 RECURSOS HUMANOS</v>
      </c>
      <c r="G321" s="108">
        <f>IF(Tabla!K321="","",Tabla!K321)</f>
        <v>83.6</v>
      </c>
      <c r="H321" s="108">
        <f>IF(Tabla!L321="","",Tabla!L321)</f>
        <v>0</v>
      </c>
      <c r="J321">
        <f t="shared" si="65"/>
        <v>313</v>
      </c>
      <c r="K321" s="93">
        <f t="shared" si="66"/>
        <v>43490</v>
      </c>
      <c r="L321">
        <f t="shared" ca="1" si="54"/>
        <v>0</v>
      </c>
      <c r="M321" s="115">
        <f t="shared" ca="1" si="55"/>
        <v>3.1300000000000001E-7</v>
      </c>
      <c r="N321">
        <f t="shared" ca="1" si="56"/>
        <v>1.1799999999999999E-6</v>
      </c>
      <c r="O321">
        <f t="shared" ca="1" si="57"/>
        <v>1180</v>
      </c>
      <c r="Q321">
        <f t="shared" ca="1" si="58"/>
        <v>43549</v>
      </c>
      <c r="R321" t="str">
        <f t="shared" ca="1" si="59"/>
        <v>CAJA</v>
      </c>
      <c r="S321" t="str">
        <f t="shared" ca="1" si="60"/>
        <v>PAGO NOMINA QUINCENA 2 MARZO 2019</v>
      </c>
      <c r="T321" t="str">
        <f t="shared" ca="1" si="61"/>
        <v>TRANSACCIONES DEL DIA 03/25/2019 RECURSOS HUMANOS</v>
      </c>
      <c r="V321">
        <f t="shared" ca="1" si="62"/>
        <v>0</v>
      </c>
      <c r="W321">
        <f t="shared" ca="1" si="63"/>
        <v>0</v>
      </c>
    </row>
    <row r="322" spans="2:23" x14ac:dyDescent="0.25">
      <c r="B322" s="3">
        <f t="shared" si="64"/>
        <v>314</v>
      </c>
      <c r="C322" s="93">
        <f>IF(Tabla!G322="","",Tabla!G322)</f>
        <v>43490</v>
      </c>
      <c r="D322" s="93" t="str">
        <f>IF(Tabla!H322="","",Tabla!H322)</f>
        <v>CAJA</v>
      </c>
      <c r="E322" s="93" t="str">
        <f>IF(Tabla!I322="","",Tabla!I322)</f>
        <v>PAGO NOMINA QUINCENA 2 ENERO 2019</v>
      </c>
      <c r="F322" s="93" t="str">
        <f>IF(Tabla!J322="","",Tabla!J322)</f>
        <v>TRANSACCIONES DEL DIA 01/25/2019 RECURSOS HUMANOS</v>
      </c>
      <c r="G322" s="108">
        <f>IF(Tabla!K322="","",Tabla!K322)</f>
        <v>80.37</v>
      </c>
      <c r="H322" s="108">
        <f>IF(Tabla!L322="","",Tabla!L322)</f>
        <v>0</v>
      </c>
      <c r="J322">
        <f t="shared" si="65"/>
        <v>314</v>
      </c>
      <c r="K322" s="93">
        <f t="shared" si="66"/>
        <v>43490</v>
      </c>
      <c r="L322">
        <f t="shared" ca="1" si="54"/>
        <v>0</v>
      </c>
      <c r="M322" s="115">
        <f t="shared" ca="1" si="55"/>
        <v>3.1399999999999998E-7</v>
      </c>
      <c r="N322">
        <f t="shared" ca="1" si="56"/>
        <v>1.1790000000000001E-6</v>
      </c>
      <c r="O322">
        <f t="shared" ca="1" si="57"/>
        <v>1179</v>
      </c>
      <c r="Q322">
        <f t="shared" ca="1" si="58"/>
        <v>43549</v>
      </c>
      <c r="R322" t="str">
        <f t="shared" ca="1" si="59"/>
        <v>CAJA</v>
      </c>
      <c r="S322" t="str">
        <f t="shared" ca="1" si="60"/>
        <v>PAGO NOMINA QUINCENA 2 MARZO 2019</v>
      </c>
      <c r="T322" t="str">
        <f t="shared" ca="1" si="61"/>
        <v>TRANSACCIONES DEL DIA 03/25/2019 RECURSOS HUMANOS</v>
      </c>
      <c r="V322">
        <f t="shared" ca="1" si="62"/>
        <v>0</v>
      </c>
      <c r="W322">
        <f t="shared" ca="1" si="63"/>
        <v>0</v>
      </c>
    </row>
    <row r="323" spans="2:23" x14ac:dyDescent="0.25">
      <c r="B323" s="3">
        <f t="shared" si="64"/>
        <v>315</v>
      </c>
      <c r="C323" s="93">
        <f>IF(Tabla!G323="","",Tabla!G323)</f>
        <v>43490</v>
      </c>
      <c r="D323" s="93" t="str">
        <f>IF(Tabla!H323="","",Tabla!H323)</f>
        <v>CAJA</v>
      </c>
      <c r="E323" s="93" t="str">
        <f>IF(Tabla!I323="","",Tabla!I323)</f>
        <v>PAGO NOMINA QUINCENA 2 ENERO 2019</v>
      </c>
      <c r="F323" s="93" t="str">
        <f>IF(Tabla!J323="","",Tabla!J323)</f>
        <v>TRANSACCIONES DEL DIA 01/25/2019 RECURSOS HUMANOS</v>
      </c>
      <c r="G323" s="108">
        <f>IF(Tabla!K323="","",Tabla!K323)</f>
        <v>65.680000000000007</v>
      </c>
      <c r="H323" s="108">
        <f>IF(Tabla!L323="","",Tabla!L323)</f>
        <v>0</v>
      </c>
      <c r="J323">
        <f t="shared" si="65"/>
        <v>315</v>
      </c>
      <c r="K323" s="93">
        <f t="shared" si="66"/>
        <v>43490</v>
      </c>
      <c r="L323">
        <f t="shared" ca="1" si="54"/>
        <v>0</v>
      </c>
      <c r="M323" s="115">
        <f t="shared" ca="1" si="55"/>
        <v>3.15E-7</v>
      </c>
      <c r="N323">
        <f t="shared" ca="1" si="56"/>
        <v>1.178E-6</v>
      </c>
      <c r="O323">
        <f t="shared" ca="1" si="57"/>
        <v>1178</v>
      </c>
      <c r="Q323">
        <f t="shared" ca="1" si="58"/>
        <v>43549</v>
      </c>
      <c r="R323" t="str">
        <f t="shared" ca="1" si="59"/>
        <v>CAJA</v>
      </c>
      <c r="S323" t="str">
        <f t="shared" ca="1" si="60"/>
        <v>PAGO NOMINA QUINCENA 2 MARZO 2019</v>
      </c>
      <c r="T323" t="str">
        <f t="shared" ca="1" si="61"/>
        <v>TRANSACCIONES DEL DIA 03/25/2019 RECURSOS HUMANOS</v>
      </c>
      <c r="V323">
        <f t="shared" ca="1" si="62"/>
        <v>0</v>
      </c>
      <c r="W323">
        <f t="shared" ca="1" si="63"/>
        <v>0</v>
      </c>
    </row>
    <row r="324" spans="2:23" x14ac:dyDescent="0.25">
      <c r="B324" s="3">
        <f t="shared" si="64"/>
        <v>316</v>
      </c>
      <c r="C324" s="93">
        <f>IF(Tabla!G324="","",Tabla!G324)</f>
        <v>43490</v>
      </c>
      <c r="D324" s="93" t="str">
        <f>IF(Tabla!H324="","",Tabla!H324)</f>
        <v>CAJA</v>
      </c>
      <c r="E324" s="93" t="str">
        <f>IF(Tabla!I324="","",Tabla!I324)</f>
        <v>PAGO NOMINA QUINCENA 2 ENERO 2019</v>
      </c>
      <c r="F324" s="93" t="str">
        <f>IF(Tabla!J324="","",Tabla!J324)</f>
        <v>TRANSACCIONES DEL DIA 01/25/2019 RECURSOS HUMANOS</v>
      </c>
      <c r="G324" s="108">
        <f>IF(Tabla!K324="","",Tabla!K324)</f>
        <v>50.37</v>
      </c>
      <c r="H324" s="108">
        <f>IF(Tabla!L324="","",Tabla!L324)</f>
        <v>0</v>
      </c>
      <c r="J324">
        <f t="shared" si="65"/>
        <v>316</v>
      </c>
      <c r="K324" s="93">
        <f t="shared" si="66"/>
        <v>43490</v>
      </c>
      <c r="L324">
        <f t="shared" ca="1" si="54"/>
        <v>0</v>
      </c>
      <c r="M324" s="115">
        <f t="shared" ca="1" si="55"/>
        <v>3.1600000000000002E-7</v>
      </c>
      <c r="N324">
        <f t="shared" ca="1" si="56"/>
        <v>1.1769999999999999E-6</v>
      </c>
      <c r="O324">
        <f t="shared" ca="1" si="57"/>
        <v>1177</v>
      </c>
      <c r="Q324">
        <f t="shared" ca="1" si="58"/>
        <v>43549</v>
      </c>
      <c r="R324" t="str">
        <f t="shared" ca="1" si="59"/>
        <v>CAJA</v>
      </c>
      <c r="S324" t="str">
        <f t="shared" ca="1" si="60"/>
        <v>PAGO NOMINA QUINCENA 2 MARZO 2019</v>
      </c>
      <c r="T324" t="str">
        <f t="shared" ca="1" si="61"/>
        <v>TRANSACCIONES DEL DIA 03/25/2019 RECURSOS HUMANOS</v>
      </c>
      <c r="V324">
        <f t="shared" ca="1" si="62"/>
        <v>0</v>
      </c>
      <c r="W324">
        <f t="shared" ca="1" si="63"/>
        <v>0</v>
      </c>
    </row>
    <row r="325" spans="2:23" x14ac:dyDescent="0.25">
      <c r="B325" s="3">
        <f t="shared" si="64"/>
        <v>317</v>
      </c>
      <c r="C325" s="93">
        <f>IF(Tabla!G325="","",Tabla!G325)</f>
        <v>43490</v>
      </c>
      <c r="D325" s="93" t="str">
        <f>IF(Tabla!H325="","",Tabla!H325)</f>
        <v>CAJA</v>
      </c>
      <c r="E325" s="93" t="str">
        <f>IF(Tabla!I325="","",Tabla!I325)</f>
        <v>PAGO NOMINA QUINCENA 2 ENERO 2019</v>
      </c>
      <c r="F325" s="93" t="str">
        <f>IF(Tabla!J325="","",Tabla!J325)</f>
        <v>TRANSACCIONES DEL DIA 01/25/2019 RECURSOS HUMANOS</v>
      </c>
      <c r="G325" s="108">
        <f>IF(Tabla!K325="","",Tabla!K325)</f>
        <v>44.6</v>
      </c>
      <c r="H325" s="108">
        <f>IF(Tabla!L325="","",Tabla!L325)</f>
        <v>0</v>
      </c>
      <c r="J325">
        <f t="shared" si="65"/>
        <v>317</v>
      </c>
      <c r="K325" s="93">
        <f t="shared" si="66"/>
        <v>43490</v>
      </c>
      <c r="L325">
        <f t="shared" ca="1" si="54"/>
        <v>0</v>
      </c>
      <c r="M325" s="115">
        <f t="shared" ca="1" si="55"/>
        <v>3.1699999999999999E-7</v>
      </c>
      <c r="N325">
        <f t="shared" ca="1" si="56"/>
        <v>1.176E-6</v>
      </c>
      <c r="O325">
        <f t="shared" ca="1" si="57"/>
        <v>1176</v>
      </c>
      <c r="Q325">
        <f t="shared" ca="1" si="58"/>
        <v>43549</v>
      </c>
      <c r="R325" t="str">
        <f t="shared" ca="1" si="59"/>
        <v>CAJA</v>
      </c>
      <c r="S325" t="str">
        <f t="shared" ca="1" si="60"/>
        <v>ALIMENTACION DE EMPLEADOS CTA NUEVA</v>
      </c>
      <c r="T325" t="str">
        <f t="shared" ca="1" si="61"/>
        <v>TRANSACCIONES DEL DIA 03/25/2019SPYRAL - GESTION ADMINISTRATIVA</v>
      </c>
      <c r="V325">
        <f t="shared" ca="1" si="62"/>
        <v>0</v>
      </c>
      <c r="W325">
        <f t="shared" ca="1" si="63"/>
        <v>0</v>
      </c>
    </row>
    <row r="326" spans="2:23" x14ac:dyDescent="0.25">
      <c r="B326" s="3">
        <f t="shared" si="64"/>
        <v>318</v>
      </c>
      <c r="C326" s="93">
        <f>IF(Tabla!G326="","",Tabla!G326)</f>
        <v>43490</v>
      </c>
      <c r="D326" s="93" t="str">
        <f>IF(Tabla!H326="","",Tabla!H326)</f>
        <v>CAJA</v>
      </c>
      <c r="E326" s="93" t="str">
        <f>IF(Tabla!I326="","",Tabla!I326)</f>
        <v>PAGO NOMINA QUINCENA 2 ENERO 2019</v>
      </c>
      <c r="F326" s="93" t="str">
        <f>IF(Tabla!J326="","",Tabla!J326)</f>
        <v>TRANSACCIONES DEL DIA 01/25/2019 RECURSOS HUMANOS</v>
      </c>
      <c r="G326" s="108">
        <f>IF(Tabla!K326="","",Tabla!K326)</f>
        <v>41.31</v>
      </c>
      <c r="H326" s="108">
        <f>IF(Tabla!L326="","",Tabla!L326)</f>
        <v>0</v>
      </c>
      <c r="J326">
        <f t="shared" si="65"/>
        <v>318</v>
      </c>
      <c r="K326" s="93">
        <f t="shared" si="66"/>
        <v>43490</v>
      </c>
      <c r="L326">
        <f t="shared" ca="1" si="54"/>
        <v>0</v>
      </c>
      <c r="M326" s="115">
        <f t="shared" ca="1" si="55"/>
        <v>3.1800000000000002E-7</v>
      </c>
      <c r="N326">
        <f t="shared" ca="1" si="56"/>
        <v>1.175E-6</v>
      </c>
      <c r="O326">
        <f t="shared" ca="1" si="57"/>
        <v>1175</v>
      </c>
      <c r="Q326">
        <f t="shared" ca="1" si="58"/>
        <v>43549</v>
      </c>
      <c r="R326" t="str">
        <f t="shared" ca="1" si="59"/>
        <v>CAJA</v>
      </c>
      <c r="S326" t="str">
        <f t="shared" ca="1" si="60"/>
        <v>ALIMENTACION DE EMPLEADOS CTA NUEVA</v>
      </c>
      <c r="T326" t="str">
        <f t="shared" ca="1" si="61"/>
        <v>TRANSACCIONES DEL DIA 03/25/2019SPYRAL - GESTION ADMINISTRATIVA</v>
      </c>
      <c r="V326">
        <f t="shared" ca="1" si="62"/>
        <v>0</v>
      </c>
      <c r="W326">
        <f t="shared" ca="1" si="63"/>
        <v>0</v>
      </c>
    </row>
    <row r="327" spans="2:23" x14ac:dyDescent="0.25">
      <c r="B327" s="3">
        <f t="shared" si="64"/>
        <v>319</v>
      </c>
      <c r="C327" s="93">
        <f>IF(Tabla!G327="","",Tabla!G327)</f>
        <v>43490</v>
      </c>
      <c r="D327" s="93" t="str">
        <f>IF(Tabla!H327="","",Tabla!H327)</f>
        <v>CAJA</v>
      </c>
      <c r="E327" s="93" t="str">
        <f>IF(Tabla!I327="","",Tabla!I327)</f>
        <v>PAGO NOMINA QUINCENA 2 ENERO 2019</v>
      </c>
      <c r="F327" s="93" t="str">
        <f>IF(Tabla!J327="","",Tabla!J327)</f>
        <v>TRANSACCIONES DEL DIA 01/25/2019 RECURSOS HUMANOS</v>
      </c>
      <c r="G327" s="108">
        <f>IF(Tabla!K327="","",Tabla!K327)</f>
        <v>39.33</v>
      </c>
      <c r="H327" s="108">
        <f>IF(Tabla!L327="","",Tabla!L327)</f>
        <v>0</v>
      </c>
      <c r="J327">
        <f t="shared" si="65"/>
        <v>319</v>
      </c>
      <c r="K327" s="93">
        <f t="shared" si="66"/>
        <v>43490</v>
      </c>
      <c r="L327">
        <f t="shared" ca="1" si="54"/>
        <v>0</v>
      </c>
      <c r="M327" s="115">
        <f t="shared" ca="1" si="55"/>
        <v>3.1899999999999998E-7</v>
      </c>
      <c r="N327">
        <f t="shared" ca="1" si="56"/>
        <v>1.1739999999999999E-6</v>
      </c>
      <c r="O327">
        <f t="shared" ca="1" si="57"/>
        <v>1174</v>
      </c>
      <c r="Q327">
        <f t="shared" ca="1" si="58"/>
        <v>43549</v>
      </c>
      <c r="R327" t="str">
        <f t="shared" ca="1" si="59"/>
        <v>CAJA</v>
      </c>
      <c r="S327" t="str">
        <f t="shared" ca="1" si="60"/>
        <v>ALIMENTACION DE EMPLEADOS CTA NUEVA</v>
      </c>
      <c r="T327" t="str">
        <f t="shared" ca="1" si="61"/>
        <v>TRANSACCIONES DEL DIA 03/25/2019SPYRAL - GESTION ADMINISTRATIVA</v>
      </c>
      <c r="V327">
        <f t="shared" ca="1" si="62"/>
        <v>0</v>
      </c>
      <c r="W327">
        <f t="shared" ca="1" si="63"/>
        <v>0</v>
      </c>
    </row>
    <row r="328" spans="2:23" x14ac:dyDescent="0.25">
      <c r="B328" s="3">
        <f t="shared" si="64"/>
        <v>320</v>
      </c>
      <c r="C328" s="93">
        <f>IF(Tabla!G328="","",Tabla!G328)</f>
        <v>43490</v>
      </c>
      <c r="D328" s="93" t="str">
        <f>IF(Tabla!H328="","",Tabla!H328)</f>
        <v>CAJA</v>
      </c>
      <c r="E328" s="93" t="str">
        <f>IF(Tabla!I328="","",Tabla!I328)</f>
        <v>PAGO NOMINA QUINCENA 2 ENERO 2019</v>
      </c>
      <c r="F328" s="93" t="str">
        <f>IF(Tabla!J328="","",Tabla!J328)</f>
        <v>TRANSACCIONES DEL DIA 01/25/2019 RECURSOS HUMANOS</v>
      </c>
      <c r="G328" s="108">
        <f>IF(Tabla!K328="","",Tabla!K328)</f>
        <v>38.42</v>
      </c>
      <c r="H328" s="108">
        <f>IF(Tabla!L328="","",Tabla!L328)</f>
        <v>0</v>
      </c>
      <c r="J328">
        <f t="shared" si="65"/>
        <v>320</v>
      </c>
      <c r="K328" s="93">
        <f t="shared" si="66"/>
        <v>43490</v>
      </c>
      <c r="L328">
        <f t="shared" ca="1" si="54"/>
        <v>0</v>
      </c>
      <c r="M328" s="115">
        <f t="shared" ca="1" si="55"/>
        <v>3.2000000000000001E-7</v>
      </c>
      <c r="N328">
        <f t="shared" ca="1" si="56"/>
        <v>1.173E-6</v>
      </c>
      <c r="O328">
        <f t="shared" ca="1" si="57"/>
        <v>1173</v>
      </c>
      <c r="Q328">
        <f t="shared" ca="1" si="58"/>
        <v>43549</v>
      </c>
      <c r="R328" t="str">
        <f t="shared" ca="1" si="59"/>
        <v>CANALES DE DISTRIBUCION</v>
      </c>
      <c r="S328" t="str">
        <f t="shared" ca="1" si="60"/>
        <v>PAGO NOMINA QUINCENA 2 MARZO 2019</v>
      </c>
      <c r="T328" t="str">
        <f t="shared" ca="1" si="61"/>
        <v>TRANSACCIONES DEL DIA 03/25/2019 RECURSOS HUMANOS</v>
      </c>
      <c r="V328">
        <f t="shared" ca="1" si="62"/>
        <v>0</v>
      </c>
      <c r="W328">
        <f t="shared" ca="1" si="63"/>
        <v>0</v>
      </c>
    </row>
    <row r="329" spans="2:23" x14ac:dyDescent="0.25">
      <c r="B329" s="3">
        <f t="shared" si="64"/>
        <v>321</v>
      </c>
      <c r="C329" s="93">
        <f>IF(Tabla!G329="","",Tabla!G329)</f>
        <v>43490</v>
      </c>
      <c r="D329" s="93" t="str">
        <f>IF(Tabla!H329="","",Tabla!H329)</f>
        <v>CAJA</v>
      </c>
      <c r="E329" s="93" t="str">
        <f>IF(Tabla!I329="","",Tabla!I329)</f>
        <v>PAGO NOMINA QUINCENA 2 ENERO 2019</v>
      </c>
      <c r="F329" s="93" t="str">
        <f>IF(Tabla!J329="","",Tabla!J329)</f>
        <v>TRANSACCIONES DEL DIA 01/25/2019 RECURSOS HUMANOS</v>
      </c>
      <c r="G329" s="108">
        <f>IF(Tabla!K329="","",Tabla!K329)</f>
        <v>37.36</v>
      </c>
      <c r="H329" s="108">
        <f>IF(Tabla!L329="","",Tabla!L329)</f>
        <v>0</v>
      </c>
      <c r="J329">
        <f t="shared" si="65"/>
        <v>321</v>
      </c>
      <c r="K329" s="93">
        <f t="shared" si="66"/>
        <v>43490</v>
      </c>
      <c r="L329">
        <f t="shared" ref="L329:L392" ca="1" si="67">IF(SortCriteria=1,IFERROR(VALUE(MID(K329,1,FIND(" ",K329,1)-1)),0),OFFSET(B329,0,SortCriteria))</f>
        <v>0</v>
      </c>
      <c r="M329" s="115">
        <f t="shared" ref="M329:M392" ca="1" si="68">L329+$J329/1000000000</f>
        <v>3.2099999999999998E-7</v>
      </c>
      <c r="N329">
        <f t="shared" ref="N329:N392" ca="1" si="69">IFERROR(CHOOSE($J$3,LARGE(INDIRECT("M9:M"&amp;$M$5),J329),SMALL(INDIRECT("M9:M"&amp;$M$5),J329)),0)</f>
        <v>1.172E-6</v>
      </c>
      <c r="O329">
        <f t="shared" ref="O329:O392" ca="1" si="70">MATCH(N329,$M$9:$M$1508,0)</f>
        <v>1172</v>
      </c>
      <c r="Q329">
        <f t="shared" ref="Q329:Q392" ca="1" si="71">OFFSET(C$8,$O329,0)</f>
        <v>43549</v>
      </c>
      <c r="R329" t="str">
        <f t="shared" ca="1" si="59"/>
        <v>DESARROLLO DE PRODUCTOS</v>
      </c>
      <c r="S329" t="str">
        <f t="shared" ca="1" si="60"/>
        <v>GASTOS NO DEDUCIBLES</v>
      </c>
      <c r="T329" t="str">
        <f t="shared" ca="1" si="61"/>
        <v>TRANSACCIONES DEL DIA 03/25/2019SPYRAL - GESTION ADMINISTRATIVA</v>
      </c>
      <c r="V329">
        <f t="shared" ca="1" si="62"/>
        <v>0</v>
      </c>
      <c r="W329">
        <f t="shared" ca="1" si="63"/>
        <v>0</v>
      </c>
    </row>
    <row r="330" spans="2:23" x14ac:dyDescent="0.25">
      <c r="B330" s="3">
        <f t="shared" si="64"/>
        <v>322</v>
      </c>
      <c r="C330" s="93">
        <f>IF(Tabla!G330="","",Tabla!G330)</f>
        <v>43490</v>
      </c>
      <c r="D330" s="93" t="str">
        <f>IF(Tabla!H330="","",Tabla!H330)</f>
        <v>CAJA</v>
      </c>
      <c r="E330" s="93" t="str">
        <f>IF(Tabla!I330="","",Tabla!I330)</f>
        <v>PAGO NOMINA QUINCENA 2 ENERO 2019</v>
      </c>
      <c r="F330" s="93" t="str">
        <f>IF(Tabla!J330="","",Tabla!J330)</f>
        <v>TRANSACCIONES DEL DIA 01/25/2019 RECURSOS HUMANOS</v>
      </c>
      <c r="G330" s="108">
        <f>IF(Tabla!K330="","",Tabla!K330)</f>
        <v>34.630000000000003</v>
      </c>
      <c r="H330" s="108">
        <f>IF(Tabla!L330="","",Tabla!L330)</f>
        <v>0</v>
      </c>
      <c r="J330">
        <f t="shared" si="65"/>
        <v>322</v>
      </c>
      <c r="K330" s="93">
        <f t="shared" si="66"/>
        <v>43490</v>
      </c>
      <c r="L330">
        <f t="shared" ca="1" si="67"/>
        <v>0</v>
      </c>
      <c r="M330" s="115">
        <f t="shared" ca="1" si="68"/>
        <v>3.22E-7</v>
      </c>
      <c r="N330">
        <f t="shared" ca="1" si="69"/>
        <v>1.1710000000000001E-6</v>
      </c>
      <c r="O330">
        <f t="shared" ca="1" si="70"/>
        <v>1171</v>
      </c>
      <c r="Q330">
        <f t="shared" ca="1" si="71"/>
        <v>43549</v>
      </c>
      <c r="R330" t="str">
        <f t="shared" ref="R330:R393" ca="1" si="72">IF($Q330=0,"",OFFSET(D$8,$O330,0))</f>
        <v>FUERZAS DE VENTAS PANAMA</v>
      </c>
      <c r="S330" t="str">
        <f t="shared" ref="S330:S393" ca="1" si="73">IF($Q330=0,"",OFFSET(E$8,$O330,0))</f>
        <v>PAGO NOMINA QUINCENA 2 MARZO 2019</v>
      </c>
      <c r="T330" t="str">
        <f t="shared" ref="T330:T393" ca="1" si="74">IF($Q330=0,"",OFFSET(F$8,$O330,0))</f>
        <v>TRANSACCIONES DEL DIA 03/25/2019 RECURSOS HUMANOS</v>
      </c>
      <c r="V330">
        <f t="shared" ref="V330:V393" ca="1" si="75">IF($Q330=0,"",OFFSET(H$8,$O330,0))</f>
        <v>0</v>
      </c>
      <c r="W330">
        <f t="shared" ref="W330:W393" ca="1" si="76">IF($Q330=0,"",OFFSET(I$8,$O330,0))</f>
        <v>0</v>
      </c>
    </row>
    <row r="331" spans="2:23" x14ac:dyDescent="0.25">
      <c r="B331" s="3">
        <f t="shared" ref="B331:B394" si="77">B330+1</f>
        <v>323</v>
      </c>
      <c r="C331" s="93">
        <f>IF(Tabla!G331="","",Tabla!G331)</f>
        <v>43490</v>
      </c>
      <c r="D331" s="93" t="str">
        <f>IF(Tabla!H331="","",Tabla!H331)</f>
        <v>CAJA</v>
      </c>
      <c r="E331" s="93" t="str">
        <f>IF(Tabla!I331="","",Tabla!I331)</f>
        <v>PAGO NOMINA QUINCENA 2 ENERO 2019</v>
      </c>
      <c r="F331" s="93" t="str">
        <f>IF(Tabla!J331="","",Tabla!J331)</f>
        <v>TRANSACCIONES DEL DIA 01/25/2019 RECURSOS HUMANOS</v>
      </c>
      <c r="G331" s="108">
        <f>IF(Tabla!K331="","",Tabla!K331)</f>
        <v>27.71</v>
      </c>
      <c r="H331" s="108">
        <f>IF(Tabla!L331="","",Tabla!L331)</f>
        <v>0</v>
      </c>
      <c r="J331">
        <f t="shared" ref="J331:J394" si="78">IF(K331=0,0,J330+1)</f>
        <v>323</v>
      </c>
      <c r="K331" s="93">
        <f t="shared" ref="K331:K394" si="79">C331</f>
        <v>43490</v>
      </c>
      <c r="L331">
        <f t="shared" ca="1" si="67"/>
        <v>0</v>
      </c>
      <c r="M331" s="115">
        <f t="shared" ca="1" si="68"/>
        <v>3.2300000000000002E-7</v>
      </c>
      <c r="N331">
        <f t="shared" ca="1" si="69"/>
        <v>1.17E-6</v>
      </c>
      <c r="O331">
        <f t="shared" ca="1" si="70"/>
        <v>1170</v>
      </c>
      <c r="Q331">
        <f t="shared" ca="1" si="71"/>
        <v>43549</v>
      </c>
      <c r="R331" t="str">
        <f t="shared" ca="1" si="72"/>
        <v>GESTION HIPOTECARIA</v>
      </c>
      <c r="S331" t="str">
        <f t="shared" ca="1" si="73"/>
        <v>PAGO NOMINA QUINCENA 2 MARZO 2019</v>
      </c>
      <c r="T331" t="str">
        <f t="shared" ca="1" si="74"/>
        <v>TRANSACCIONES DEL DIA 03/25/2019 RECURSOS HUMANOS</v>
      </c>
      <c r="V331">
        <f t="shared" ca="1" si="75"/>
        <v>0</v>
      </c>
      <c r="W331">
        <f t="shared" ca="1" si="76"/>
        <v>0</v>
      </c>
    </row>
    <row r="332" spans="2:23" x14ac:dyDescent="0.25">
      <c r="B332" s="3">
        <f t="shared" si="77"/>
        <v>324</v>
      </c>
      <c r="C332" s="93">
        <f>IF(Tabla!G332="","",Tabla!G332)</f>
        <v>43490</v>
      </c>
      <c r="D332" s="93" t="str">
        <f>IF(Tabla!H332="","",Tabla!H332)</f>
        <v>CAJA</v>
      </c>
      <c r="E332" s="93" t="str">
        <f>IF(Tabla!I332="","",Tabla!I332)</f>
        <v>PAGO NOMINA QUINCENA 2 ENERO 2019</v>
      </c>
      <c r="F332" s="93" t="str">
        <f>IF(Tabla!J332="","",Tabla!J332)</f>
        <v>TRANSACCIONES DEL DIA 01/25/2019 RECURSOS HUMANOS</v>
      </c>
      <c r="G332" s="108">
        <f>IF(Tabla!K332="","",Tabla!K332)</f>
        <v>27.34</v>
      </c>
      <c r="H332" s="108">
        <f>IF(Tabla!L332="","",Tabla!L332)</f>
        <v>0</v>
      </c>
      <c r="J332">
        <f t="shared" si="78"/>
        <v>324</v>
      </c>
      <c r="K332" s="93">
        <f t="shared" si="79"/>
        <v>43490</v>
      </c>
      <c r="L332">
        <f t="shared" ca="1" si="67"/>
        <v>0</v>
      </c>
      <c r="M332" s="115">
        <f t="shared" ca="1" si="68"/>
        <v>3.2399999999999999E-7</v>
      </c>
      <c r="N332">
        <f t="shared" ca="1" si="69"/>
        <v>1.1689999999999999E-6</v>
      </c>
      <c r="O332">
        <f t="shared" ca="1" si="70"/>
        <v>1169</v>
      </c>
      <c r="Q332">
        <f t="shared" ca="1" si="71"/>
        <v>43549</v>
      </c>
      <c r="R332" t="str">
        <f t="shared" ca="1" si="72"/>
        <v>IMAGEN CORPORATIVA</v>
      </c>
      <c r="S332" t="str">
        <f t="shared" ca="1" si="73"/>
        <v>PAGO NOMINA QUINCENA 2 MARZO 2019</v>
      </c>
      <c r="T332" t="str">
        <f t="shared" ca="1" si="74"/>
        <v>TRANSACCIONES DEL DIA 03/25/2019 RECURSOS HUMANOS</v>
      </c>
      <c r="V332">
        <f t="shared" ca="1" si="75"/>
        <v>0</v>
      </c>
      <c r="W332">
        <f t="shared" ca="1" si="76"/>
        <v>0</v>
      </c>
    </row>
    <row r="333" spans="2:23" x14ac:dyDescent="0.25">
      <c r="B333" s="3">
        <f t="shared" si="77"/>
        <v>325</v>
      </c>
      <c r="C333" s="93">
        <f>IF(Tabla!G333="","",Tabla!G333)</f>
        <v>43490</v>
      </c>
      <c r="D333" s="93" t="str">
        <f>IF(Tabla!H333="","",Tabla!H333)</f>
        <v>CAJA</v>
      </c>
      <c r="E333" s="93" t="str">
        <f>IF(Tabla!I333="","",Tabla!I333)</f>
        <v>PAGO NOMINA QUINCENA 2 ENERO 2019</v>
      </c>
      <c r="F333" s="93" t="str">
        <f>IF(Tabla!J333="","",Tabla!J333)</f>
        <v>TRANSACCIONES DEL DIA 01/25/2019 RECURSOS HUMANOS</v>
      </c>
      <c r="G333" s="108">
        <f>IF(Tabla!K333="","",Tabla!K333)</f>
        <v>26.33</v>
      </c>
      <c r="H333" s="108">
        <f>IF(Tabla!L333="","",Tabla!L333)</f>
        <v>0</v>
      </c>
      <c r="J333">
        <f t="shared" si="78"/>
        <v>325</v>
      </c>
      <c r="K333" s="93">
        <f t="shared" si="79"/>
        <v>43490</v>
      </c>
      <c r="L333">
        <f t="shared" ca="1" si="67"/>
        <v>0</v>
      </c>
      <c r="M333" s="115">
        <f t="shared" ca="1" si="68"/>
        <v>3.2500000000000001E-7</v>
      </c>
      <c r="N333">
        <f t="shared" ca="1" si="69"/>
        <v>1.1680000000000001E-6</v>
      </c>
      <c r="O333">
        <f t="shared" ca="1" si="70"/>
        <v>1168</v>
      </c>
      <c r="Q333">
        <f t="shared" ca="1" si="71"/>
        <v>43549</v>
      </c>
      <c r="R333" t="str">
        <f t="shared" ca="1" si="72"/>
        <v>SERVICIOS PERSONALES</v>
      </c>
      <c r="S333" t="str">
        <f t="shared" ca="1" si="73"/>
        <v>PAGO NOMINA QUINCENA 2 MARZO 2019</v>
      </c>
      <c r="T333" t="str">
        <f t="shared" ca="1" si="74"/>
        <v>TRANSACCIONES DEL DIA 03/25/2019 RECURSOS HUMANOS</v>
      </c>
      <c r="V333">
        <f t="shared" ca="1" si="75"/>
        <v>0</v>
      </c>
      <c r="W333">
        <f t="shared" ca="1" si="76"/>
        <v>0</v>
      </c>
    </row>
    <row r="334" spans="2:23" x14ac:dyDescent="0.25">
      <c r="B334" s="3">
        <f t="shared" si="77"/>
        <v>326</v>
      </c>
      <c r="C334" s="93">
        <f>IF(Tabla!G334="","",Tabla!G334)</f>
        <v>43490</v>
      </c>
      <c r="D334" s="93" t="str">
        <f>IF(Tabla!H334="","",Tabla!H334)</f>
        <v>CAJA</v>
      </c>
      <c r="E334" s="93" t="str">
        <f>IF(Tabla!I334="","",Tabla!I334)</f>
        <v>PAGO NOMINA QUINCENA 2 ENERO 2019</v>
      </c>
      <c r="F334" s="93" t="str">
        <f>IF(Tabla!J334="","",Tabla!J334)</f>
        <v>TRANSACCIONES DEL DIA 01/25/2019 RECURSOS HUMANOS</v>
      </c>
      <c r="G334" s="108">
        <f>IF(Tabla!K334="","",Tabla!K334)</f>
        <v>24.81</v>
      </c>
      <c r="H334" s="108">
        <f>IF(Tabla!L334="","",Tabla!L334)</f>
        <v>0</v>
      </c>
      <c r="J334">
        <f t="shared" si="78"/>
        <v>326</v>
      </c>
      <c r="K334" s="93">
        <f t="shared" si="79"/>
        <v>43490</v>
      </c>
      <c r="L334">
        <f t="shared" ca="1" si="67"/>
        <v>0</v>
      </c>
      <c r="M334" s="115">
        <f t="shared" ca="1" si="68"/>
        <v>3.2599999999999998E-7</v>
      </c>
      <c r="N334">
        <f t="shared" ca="1" si="69"/>
        <v>1.167E-6</v>
      </c>
      <c r="O334">
        <f t="shared" ca="1" si="70"/>
        <v>1167</v>
      </c>
      <c r="Q334">
        <f t="shared" ca="1" si="71"/>
        <v>43549</v>
      </c>
      <c r="R334" t="str">
        <f t="shared" ca="1" si="72"/>
        <v>SERVICIOS PERSONALES</v>
      </c>
      <c r="S334" t="str">
        <f t="shared" ca="1" si="73"/>
        <v>PAGO NOMINA QUINCENA 2 MARZO 2019</v>
      </c>
      <c r="T334" t="str">
        <f t="shared" ca="1" si="74"/>
        <v>TRANSACCIONES DEL DIA 03/25/2019 RECURSOS HUMANOS</v>
      </c>
      <c r="V334">
        <f t="shared" ca="1" si="75"/>
        <v>0</v>
      </c>
      <c r="W334">
        <f t="shared" ca="1" si="76"/>
        <v>0</v>
      </c>
    </row>
    <row r="335" spans="2:23" x14ac:dyDescent="0.25">
      <c r="B335" s="3">
        <f t="shared" si="77"/>
        <v>327</v>
      </c>
      <c r="C335" s="93">
        <f>IF(Tabla!G335="","",Tabla!G335)</f>
        <v>43490</v>
      </c>
      <c r="D335" s="93" t="str">
        <f>IF(Tabla!H335="","",Tabla!H335)</f>
        <v>CAJA</v>
      </c>
      <c r="E335" s="93" t="str">
        <f>IF(Tabla!I335="","",Tabla!I335)</f>
        <v>PAGO NOMINA QUINCENA 2 ENERO 2019</v>
      </c>
      <c r="F335" s="93" t="str">
        <f>IF(Tabla!J335="","",Tabla!J335)</f>
        <v>TRANSACCIONES DEL DIA 01/25/2019 RECURSOS HUMANOS</v>
      </c>
      <c r="G335" s="108">
        <f>IF(Tabla!K335="","",Tabla!K335)</f>
        <v>23.89</v>
      </c>
      <c r="H335" s="108">
        <f>IF(Tabla!L335="","",Tabla!L335)</f>
        <v>0</v>
      </c>
      <c r="J335">
        <f t="shared" si="78"/>
        <v>327</v>
      </c>
      <c r="K335" s="93">
        <f t="shared" si="79"/>
        <v>43490</v>
      </c>
      <c r="L335">
        <f t="shared" ca="1" si="67"/>
        <v>0</v>
      </c>
      <c r="M335" s="115">
        <f t="shared" ca="1" si="68"/>
        <v>3.27E-7</v>
      </c>
      <c r="N335">
        <f t="shared" ca="1" si="69"/>
        <v>1.1659999999999999E-6</v>
      </c>
      <c r="O335">
        <f t="shared" ca="1" si="70"/>
        <v>1166</v>
      </c>
      <c r="Q335">
        <f t="shared" ca="1" si="71"/>
        <v>43549</v>
      </c>
      <c r="R335" t="str">
        <f t="shared" ca="1" si="72"/>
        <v>SERVICIOS PERSONALES</v>
      </c>
      <c r="S335" t="str">
        <f t="shared" ca="1" si="73"/>
        <v>PAGO NOMINA QUINCENA 2 MARZO 2019</v>
      </c>
      <c r="T335" t="str">
        <f t="shared" ca="1" si="74"/>
        <v>TRANSACCIONES DEL DIA 03/25/2019 RECURSOS HUMANOS</v>
      </c>
      <c r="V335">
        <f t="shared" ca="1" si="75"/>
        <v>0</v>
      </c>
      <c r="W335">
        <f t="shared" ca="1" si="76"/>
        <v>0</v>
      </c>
    </row>
    <row r="336" spans="2:23" x14ac:dyDescent="0.25">
      <c r="B336" s="3">
        <f t="shared" si="77"/>
        <v>328</v>
      </c>
      <c r="C336" s="93">
        <f>IF(Tabla!G336="","",Tabla!G336)</f>
        <v>43490</v>
      </c>
      <c r="D336" s="93" t="str">
        <f>IF(Tabla!H336="","",Tabla!H336)</f>
        <v>CAJA</v>
      </c>
      <c r="E336" s="93" t="str">
        <f>IF(Tabla!I336="","",Tabla!I336)</f>
        <v>PAGO NOMINA QUINCENA 2 ENERO 2019</v>
      </c>
      <c r="F336" s="93" t="str">
        <f>IF(Tabla!J336="","",Tabla!J336)</f>
        <v>TRANSACCIONES DEL DIA 01/25/2019 RECURSOS HUMANOS</v>
      </c>
      <c r="G336" s="108">
        <f>IF(Tabla!K336="","",Tabla!K336)</f>
        <v>17.45</v>
      </c>
      <c r="H336" s="108">
        <f>IF(Tabla!L336="","",Tabla!L336)</f>
        <v>0</v>
      </c>
      <c r="J336">
        <f t="shared" si="78"/>
        <v>328</v>
      </c>
      <c r="K336" s="93">
        <f t="shared" si="79"/>
        <v>43490</v>
      </c>
      <c r="L336">
        <f t="shared" ca="1" si="67"/>
        <v>0</v>
      </c>
      <c r="M336" s="115">
        <f t="shared" ca="1" si="68"/>
        <v>3.2800000000000003E-7</v>
      </c>
      <c r="N336">
        <f t="shared" ca="1" si="69"/>
        <v>1.1650000000000001E-6</v>
      </c>
      <c r="O336">
        <f t="shared" ca="1" si="70"/>
        <v>1165</v>
      </c>
      <c r="Q336">
        <f t="shared" ca="1" si="71"/>
        <v>43549</v>
      </c>
      <c r="R336" t="str">
        <f t="shared" ca="1" si="72"/>
        <v>SERVICIOS PERSONALES</v>
      </c>
      <c r="S336" t="str">
        <f t="shared" ca="1" si="73"/>
        <v>PAGO NOMINA QUINCENA 2 MARZO 2019</v>
      </c>
      <c r="T336" t="str">
        <f t="shared" ca="1" si="74"/>
        <v>TRANSACCIONES DEL DIA 03/25/2019 RECURSOS HUMANOS</v>
      </c>
      <c r="V336">
        <f t="shared" ca="1" si="75"/>
        <v>0</v>
      </c>
      <c r="W336">
        <f t="shared" ca="1" si="76"/>
        <v>0</v>
      </c>
    </row>
    <row r="337" spans="2:23" x14ac:dyDescent="0.25">
      <c r="B337" s="3">
        <f t="shared" si="77"/>
        <v>329</v>
      </c>
      <c r="C337" s="93">
        <f>IF(Tabla!G337="","",Tabla!G337)</f>
        <v>43490</v>
      </c>
      <c r="D337" s="93" t="str">
        <f>IF(Tabla!H337="","",Tabla!H337)</f>
        <v>CAJA</v>
      </c>
      <c r="E337" s="93" t="str">
        <f>IF(Tabla!I337="","",Tabla!I337)</f>
        <v>PAGO NOMINA QUINCENA 2 ENERO 2019</v>
      </c>
      <c r="F337" s="93" t="str">
        <f>IF(Tabla!J337="","",Tabla!J337)</f>
        <v>TRANSACCIONES DEL DIA 01/25/2019 RECURSOS HUMANOS</v>
      </c>
      <c r="G337" s="108">
        <f>IF(Tabla!K337="","",Tabla!K337)</f>
        <v>14.86</v>
      </c>
      <c r="H337" s="108">
        <f>IF(Tabla!L337="","",Tabla!L337)</f>
        <v>0</v>
      </c>
      <c r="J337">
        <f t="shared" si="78"/>
        <v>329</v>
      </c>
      <c r="K337" s="93">
        <f t="shared" si="79"/>
        <v>43490</v>
      </c>
      <c r="L337">
        <f t="shared" ca="1" si="67"/>
        <v>0</v>
      </c>
      <c r="M337" s="115">
        <f t="shared" ca="1" si="68"/>
        <v>3.2899999999999999E-7</v>
      </c>
      <c r="N337">
        <f t="shared" ca="1" si="69"/>
        <v>1.164E-6</v>
      </c>
      <c r="O337">
        <f t="shared" ca="1" si="70"/>
        <v>1164</v>
      </c>
      <c r="Q337">
        <f t="shared" ca="1" si="71"/>
        <v>43549</v>
      </c>
      <c r="R337" t="str">
        <f t="shared" ca="1" si="72"/>
        <v>SERVICIOS PERSONALES</v>
      </c>
      <c r="S337" t="str">
        <f t="shared" ca="1" si="73"/>
        <v>PAGO NOMINA QUINCENA 2 MARZO 2019</v>
      </c>
      <c r="T337" t="str">
        <f t="shared" ca="1" si="74"/>
        <v>TRANSACCIONES DEL DIA 03/25/2019 RECURSOS HUMANOS</v>
      </c>
      <c r="V337">
        <f t="shared" ca="1" si="75"/>
        <v>0</v>
      </c>
      <c r="W337">
        <f t="shared" ca="1" si="76"/>
        <v>0</v>
      </c>
    </row>
    <row r="338" spans="2:23" x14ac:dyDescent="0.25">
      <c r="B338" s="3">
        <f t="shared" si="77"/>
        <v>330</v>
      </c>
      <c r="C338" s="93">
        <f>IF(Tabla!G338="","",Tabla!G338)</f>
        <v>43490</v>
      </c>
      <c r="D338" s="93" t="str">
        <f>IF(Tabla!H338="","",Tabla!H338)</f>
        <v>CAJA</v>
      </c>
      <c r="E338" s="93" t="str">
        <f>IF(Tabla!I338="","",Tabla!I338)</f>
        <v>PAGO NOMINA QUINCENA 2 ENERO 2019</v>
      </c>
      <c r="F338" s="93" t="str">
        <f>IF(Tabla!J338="","",Tabla!J338)</f>
        <v>TRANSACCIONES DEL DIA 01/25/2019 RECURSOS HUMANOS</v>
      </c>
      <c r="G338" s="108">
        <f>IF(Tabla!K338="","",Tabla!K338)</f>
        <v>13.8</v>
      </c>
      <c r="H338" s="108">
        <f>IF(Tabla!L338="","",Tabla!L338)</f>
        <v>0</v>
      </c>
      <c r="J338">
        <f t="shared" si="78"/>
        <v>330</v>
      </c>
      <c r="K338" s="93">
        <f t="shared" si="79"/>
        <v>43490</v>
      </c>
      <c r="L338">
        <f t="shared" ca="1" si="67"/>
        <v>0</v>
      </c>
      <c r="M338" s="115">
        <f t="shared" ca="1" si="68"/>
        <v>3.3000000000000002E-7</v>
      </c>
      <c r="N338">
        <f t="shared" ca="1" si="69"/>
        <v>1.1629999999999999E-6</v>
      </c>
      <c r="O338">
        <f t="shared" ca="1" si="70"/>
        <v>1163</v>
      </c>
      <c r="Q338">
        <f t="shared" ca="1" si="71"/>
        <v>43549</v>
      </c>
      <c r="R338" t="str">
        <f t="shared" ca="1" si="72"/>
        <v>SERVICIOS PERSONALES</v>
      </c>
      <c r="S338" t="str">
        <f t="shared" ca="1" si="73"/>
        <v>PAGO NOMINA QUINCENA 2 MARZO 2019</v>
      </c>
      <c r="T338" t="str">
        <f t="shared" ca="1" si="74"/>
        <v>TRANSACCIONES DEL DIA 03/25/2019 RECURSOS HUMANOS</v>
      </c>
      <c r="V338">
        <f t="shared" ca="1" si="75"/>
        <v>0</v>
      </c>
      <c r="W338">
        <f t="shared" ca="1" si="76"/>
        <v>0</v>
      </c>
    </row>
    <row r="339" spans="2:23" x14ac:dyDescent="0.25">
      <c r="B339" s="3">
        <f t="shared" si="77"/>
        <v>331</v>
      </c>
      <c r="C339" s="93">
        <f>IF(Tabla!G339="","",Tabla!G339)</f>
        <v>43490</v>
      </c>
      <c r="D339" s="93" t="str">
        <f>IF(Tabla!H339="","",Tabla!H339)</f>
        <v>CAJA</v>
      </c>
      <c r="E339" s="93" t="str">
        <f>IF(Tabla!I339="","",Tabla!I339)</f>
        <v>PAGO NOMINA QUINCENA 2 ENERO 2019</v>
      </c>
      <c r="F339" s="93" t="str">
        <f>IF(Tabla!J339="","",Tabla!J339)</f>
        <v>TRANSACCIONES DEL DIA 01/25/2019 RECURSOS HUMANOS</v>
      </c>
      <c r="G339" s="108">
        <f>IF(Tabla!K339="","",Tabla!K339)</f>
        <v>13.04</v>
      </c>
      <c r="H339" s="108">
        <f>IF(Tabla!L339="","",Tabla!L339)</f>
        <v>0</v>
      </c>
      <c r="J339">
        <f t="shared" si="78"/>
        <v>331</v>
      </c>
      <c r="K339" s="93">
        <f t="shared" si="79"/>
        <v>43490</v>
      </c>
      <c r="L339">
        <f t="shared" ca="1" si="67"/>
        <v>0</v>
      </c>
      <c r="M339" s="115">
        <f t="shared" ca="1" si="68"/>
        <v>3.3099999999999999E-7</v>
      </c>
      <c r="N339">
        <f t="shared" ca="1" si="69"/>
        <v>1.1620000000000001E-6</v>
      </c>
      <c r="O339">
        <f t="shared" ca="1" si="70"/>
        <v>1162</v>
      </c>
      <c r="Q339">
        <f t="shared" ca="1" si="71"/>
        <v>43549</v>
      </c>
      <c r="R339" t="str">
        <f t="shared" ca="1" si="72"/>
        <v>SERVICIOS PERSONALES</v>
      </c>
      <c r="S339" t="str">
        <f t="shared" ca="1" si="73"/>
        <v>PAGO NOMINA QUINCENA 2 MARZO 2019</v>
      </c>
      <c r="T339" t="str">
        <f t="shared" ca="1" si="74"/>
        <v>TRANSACCIONES DEL DIA 03/25/2019 RECURSOS HUMANOS</v>
      </c>
      <c r="V339">
        <f t="shared" ca="1" si="75"/>
        <v>0</v>
      </c>
      <c r="W339">
        <f t="shared" ca="1" si="76"/>
        <v>0</v>
      </c>
    </row>
    <row r="340" spans="2:23" x14ac:dyDescent="0.25">
      <c r="B340" s="3">
        <f t="shared" si="77"/>
        <v>332</v>
      </c>
      <c r="C340" s="93">
        <f>IF(Tabla!G340="","",Tabla!G340)</f>
        <v>43490</v>
      </c>
      <c r="D340" s="93" t="str">
        <f>IF(Tabla!H340="","",Tabla!H340)</f>
        <v>BANCA COMERCIAL PERIFERIA</v>
      </c>
      <c r="E340" s="93" t="str">
        <f>IF(Tabla!I340="","",Tabla!I340)</f>
        <v>VIATICOS</v>
      </c>
      <c r="F340" s="93" t="str">
        <f>IF(Tabla!J340="","",Tabla!J340)</f>
        <v>TRANSACCIONES DEL DIA 01/25/2019SPYRAL - GESTION ADMINISTRATIVA</v>
      </c>
      <c r="G340" s="108">
        <f>IF(Tabla!K340="","",Tabla!K340)</f>
        <v>112.22</v>
      </c>
      <c r="H340" s="108">
        <f>IF(Tabla!L340="","",Tabla!L340)</f>
        <v>0</v>
      </c>
      <c r="J340">
        <f t="shared" si="78"/>
        <v>332</v>
      </c>
      <c r="K340" s="93">
        <f t="shared" si="79"/>
        <v>43490</v>
      </c>
      <c r="L340">
        <f t="shared" ca="1" si="67"/>
        <v>0</v>
      </c>
      <c r="M340" s="115">
        <f t="shared" ca="1" si="68"/>
        <v>3.3200000000000001E-7</v>
      </c>
      <c r="N340">
        <f t="shared" ca="1" si="69"/>
        <v>1.161E-6</v>
      </c>
      <c r="O340">
        <f t="shared" ca="1" si="70"/>
        <v>1161</v>
      </c>
      <c r="Q340">
        <f t="shared" ca="1" si="71"/>
        <v>43549</v>
      </c>
      <c r="R340" t="str">
        <f t="shared" ca="1" si="72"/>
        <v>SERVICIOS PERSONALES</v>
      </c>
      <c r="S340" t="str">
        <f t="shared" ca="1" si="73"/>
        <v>PAGO NOMINA QUINCENA 2 MARZO 2019</v>
      </c>
      <c r="T340" t="str">
        <f t="shared" ca="1" si="74"/>
        <v>TRANSACCIONES DEL DIA 03/25/2019 RECURSOS HUMANOS</v>
      </c>
      <c r="V340">
        <f t="shared" ca="1" si="75"/>
        <v>0</v>
      </c>
      <c r="W340">
        <f t="shared" ca="1" si="76"/>
        <v>0</v>
      </c>
    </row>
    <row r="341" spans="2:23" x14ac:dyDescent="0.25">
      <c r="B341" s="3">
        <f t="shared" si="77"/>
        <v>333</v>
      </c>
      <c r="C341" s="93">
        <f>IF(Tabla!G341="","",Tabla!G341)</f>
        <v>43490</v>
      </c>
      <c r="D341" s="93" t="str">
        <f>IF(Tabla!H341="","",Tabla!H341)</f>
        <v>ATENCION A CLIENTES</v>
      </c>
      <c r="E341" s="93" t="str">
        <f>IF(Tabla!I341="","",Tabla!I341)</f>
        <v>PAGO NOMINA QUINCENA 2 ENERO 2019</v>
      </c>
      <c r="F341" s="93" t="str">
        <f>IF(Tabla!J341="","",Tabla!J341)</f>
        <v>TRANSACCIONES DEL DIA 01/25/2019 RECURSOS HUMANOS</v>
      </c>
      <c r="G341" s="108">
        <f>IF(Tabla!K341="","",Tabla!K341)</f>
        <v>838</v>
      </c>
      <c r="H341" s="108">
        <f>IF(Tabla!L341="","",Tabla!L341)</f>
        <v>0</v>
      </c>
      <c r="J341">
        <f t="shared" si="78"/>
        <v>333</v>
      </c>
      <c r="K341" s="93">
        <f t="shared" si="79"/>
        <v>43490</v>
      </c>
      <c r="L341">
        <f t="shared" ca="1" si="67"/>
        <v>0</v>
      </c>
      <c r="M341" s="115">
        <f t="shared" ca="1" si="68"/>
        <v>3.3299999999999998E-7</v>
      </c>
      <c r="N341">
        <f t="shared" ca="1" si="69"/>
        <v>1.1599999999999999E-6</v>
      </c>
      <c r="O341">
        <f t="shared" ca="1" si="70"/>
        <v>1160</v>
      </c>
      <c r="Q341">
        <f t="shared" ca="1" si="71"/>
        <v>43549</v>
      </c>
      <c r="R341" t="str">
        <f t="shared" ca="1" si="72"/>
        <v>VENTAS CONSUMO</v>
      </c>
      <c r="S341" t="str">
        <f t="shared" ca="1" si="73"/>
        <v>PAGO NOMINA QUINCENA 2 MARZO 2019</v>
      </c>
      <c r="T341" t="str">
        <f t="shared" ca="1" si="74"/>
        <v>TRANSACCIONES DEL DIA 03/25/2019 RECURSOS HUMANOS</v>
      </c>
      <c r="V341">
        <f t="shared" ca="1" si="75"/>
        <v>0</v>
      </c>
      <c r="W341">
        <f t="shared" ca="1" si="76"/>
        <v>0</v>
      </c>
    </row>
    <row r="342" spans="2:23" x14ac:dyDescent="0.25">
      <c r="B342" s="3">
        <f t="shared" si="77"/>
        <v>334</v>
      </c>
      <c r="C342" s="93">
        <f>IF(Tabla!G342="","",Tabla!G342)</f>
        <v>43490</v>
      </c>
      <c r="D342" s="93" t="str">
        <f>IF(Tabla!H342="","",Tabla!H342)</f>
        <v>ADMINISTRACION DE SUCURSALES</v>
      </c>
      <c r="E342" s="93" t="str">
        <f>IF(Tabla!I342="","",Tabla!I342)</f>
        <v>NC  RECONOCIMIENTOS</v>
      </c>
      <c r="F342" s="93" t="str">
        <f>IF(Tabla!J342="","",Tabla!J342)</f>
        <v>TRANSACCIONES DEL DIA 01/25/2019SPYRAL - GESTION ADMINISTRATIVA</v>
      </c>
      <c r="G342" s="108">
        <f>IF(Tabla!K342="","",Tabla!K342)</f>
        <v>9.7799999999999994</v>
      </c>
      <c r="H342" s="108">
        <f>IF(Tabla!L342="","",Tabla!L342)</f>
        <v>0</v>
      </c>
      <c r="J342">
        <f t="shared" si="78"/>
        <v>334</v>
      </c>
      <c r="K342" s="93">
        <f t="shared" si="79"/>
        <v>43490</v>
      </c>
      <c r="L342">
        <f t="shared" ca="1" si="67"/>
        <v>0</v>
      </c>
      <c r="M342" s="115">
        <f t="shared" ca="1" si="68"/>
        <v>3.34E-7</v>
      </c>
      <c r="N342">
        <f t="shared" ca="1" si="69"/>
        <v>1.159E-6</v>
      </c>
      <c r="O342">
        <f t="shared" ca="1" si="70"/>
        <v>1159</v>
      </c>
      <c r="Q342">
        <f t="shared" ca="1" si="71"/>
        <v>43547</v>
      </c>
      <c r="R342" t="str">
        <f t="shared" ca="1" si="72"/>
        <v>ADMINISTRACION DE SUCURSALES</v>
      </c>
      <c r="S342" t="str">
        <f t="shared" ca="1" si="73"/>
        <v>VIATICOS 2</v>
      </c>
      <c r="T342" t="str">
        <f t="shared" ca="1" si="74"/>
        <v>TRANSACCIONES DEL DIA 03/23/2019SPYRAL - GESTION ADMINISTRATIVA</v>
      </c>
      <c r="V342">
        <f t="shared" ca="1" si="75"/>
        <v>0</v>
      </c>
      <c r="W342">
        <f t="shared" ca="1" si="76"/>
        <v>0</v>
      </c>
    </row>
    <row r="343" spans="2:23" x14ac:dyDescent="0.25">
      <c r="B343" s="3">
        <f t="shared" si="77"/>
        <v>335</v>
      </c>
      <c r="C343" s="93">
        <f>IF(Tabla!G343="","",Tabla!G343)</f>
        <v>43490</v>
      </c>
      <c r="D343" s="93" t="str">
        <f>IF(Tabla!H343="","",Tabla!H343)</f>
        <v>ADMINISTRACION DE SUCURSALES</v>
      </c>
      <c r="E343" s="93" t="str">
        <f>IF(Tabla!I343="","",Tabla!I343)</f>
        <v>NC GASTO NO DEDUCIBLES</v>
      </c>
      <c r="F343" s="93" t="str">
        <f>IF(Tabla!J343="","",Tabla!J343)</f>
        <v>TRANSACCIONES DEL DIA 01/25/2019SPYRAL - GESTION ADMINISTRATIVA</v>
      </c>
      <c r="G343" s="108">
        <f>IF(Tabla!K343="","",Tabla!K343)</f>
        <v>48</v>
      </c>
      <c r="H343" s="108">
        <f>IF(Tabla!L343="","",Tabla!L343)</f>
        <v>0</v>
      </c>
      <c r="J343">
        <f t="shared" si="78"/>
        <v>335</v>
      </c>
      <c r="K343" s="93">
        <f t="shared" si="79"/>
        <v>43490</v>
      </c>
      <c r="L343">
        <f t="shared" ca="1" si="67"/>
        <v>0</v>
      </c>
      <c r="M343" s="115">
        <f t="shared" ca="1" si="68"/>
        <v>3.3500000000000002E-7</v>
      </c>
      <c r="N343">
        <f t="shared" ca="1" si="69"/>
        <v>1.158E-6</v>
      </c>
      <c r="O343">
        <f t="shared" ca="1" si="70"/>
        <v>1158</v>
      </c>
      <c r="Q343">
        <f t="shared" ca="1" si="71"/>
        <v>43547</v>
      </c>
      <c r="R343" t="str">
        <f t="shared" ca="1" si="72"/>
        <v>ADMINISTRACION DE SUCURSALES</v>
      </c>
      <c r="S343" t="str">
        <f t="shared" ca="1" si="73"/>
        <v>OTROS EGRESOS 18</v>
      </c>
      <c r="T343" t="str">
        <f t="shared" ca="1" si="74"/>
        <v>OTROS EGRESOS 1.P.O (OR:131/DES:131 TRN:86 PERF:300086 CAU: 18</v>
      </c>
      <c r="V343">
        <f t="shared" ca="1" si="75"/>
        <v>0</v>
      </c>
      <c r="W343">
        <f t="shared" ca="1" si="76"/>
        <v>0</v>
      </c>
    </row>
    <row r="344" spans="2:23" x14ac:dyDescent="0.25">
      <c r="B344" s="3">
        <f t="shared" si="77"/>
        <v>336</v>
      </c>
      <c r="C344" s="93">
        <f>IF(Tabla!G344="","",Tabla!G344)</f>
        <v>43490</v>
      </c>
      <c r="D344" s="93" t="str">
        <f>IF(Tabla!H344="","",Tabla!H344)</f>
        <v>ADMINISTRACION DE SUCURSALES</v>
      </c>
      <c r="E344" s="93" t="str">
        <f>IF(Tabla!I344="","",Tabla!I344)</f>
        <v>NC GASTO NO DEDUCIBLES</v>
      </c>
      <c r="F344" s="93" t="str">
        <f>IF(Tabla!J344="","",Tabla!J344)</f>
        <v>TRANSACCIONES DEL DIA 01/25/2019SPYRAL - GESTION ADMINISTRATIVA</v>
      </c>
      <c r="G344" s="108">
        <f>IF(Tabla!K344="","",Tabla!K344)</f>
        <v>40.92</v>
      </c>
      <c r="H344" s="108">
        <f>IF(Tabla!L344="","",Tabla!L344)</f>
        <v>0</v>
      </c>
      <c r="J344">
        <f t="shared" si="78"/>
        <v>336</v>
      </c>
      <c r="K344" s="93">
        <f t="shared" si="79"/>
        <v>43490</v>
      </c>
      <c r="L344">
        <f t="shared" ca="1" si="67"/>
        <v>0</v>
      </c>
      <c r="M344" s="115">
        <f t="shared" ca="1" si="68"/>
        <v>3.3599999999999999E-7</v>
      </c>
      <c r="N344">
        <f t="shared" ca="1" si="69"/>
        <v>1.1570000000000001E-6</v>
      </c>
      <c r="O344">
        <f t="shared" ca="1" si="70"/>
        <v>1157</v>
      </c>
      <c r="Q344">
        <f t="shared" ca="1" si="71"/>
        <v>43547</v>
      </c>
      <c r="R344" t="str">
        <f t="shared" ca="1" si="72"/>
        <v>ADMINISTRACION DE SUCURSALES</v>
      </c>
      <c r="S344" t="str">
        <f t="shared" ca="1" si="73"/>
        <v>OTROS EGRESOS 18</v>
      </c>
      <c r="T344" t="str">
        <f t="shared" ca="1" si="74"/>
        <v>OTROS EGRESOS 1.P.O (OR:4/DES:4 TRN:86 PERF:300086 CAU: 18</v>
      </c>
      <c r="V344">
        <f t="shared" ca="1" si="75"/>
        <v>0</v>
      </c>
      <c r="W344">
        <f t="shared" ca="1" si="76"/>
        <v>0</v>
      </c>
    </row>
    <row r="345" spans="2:23" x14ac:dyDescent="0.25">
      <c r="B345" s="3">
        <f t="shared" si="77"/>
        <v>337</v>
      </c>
      <c r="C345" s="93">
        <f>IF(Tabla!G345="","",Tabla!G345)</f>
        <v>43490</v>
      </c>
      <c r="D345" s="93" t="str">
        <f>IF(Tabla!H345="","",Tabla!H345)</f>
        <v>ADMINISTRACION DE SUCURSALES</v>
      </c>
      <c r="E345" s="93" t="str">
        <f>IF(Tabla!I345="","",Tabla!I345)</f>
        <v>NC GASTO NO DEDUCIBLES</v>
      </c>
      <c r="F345" s="93" t="str">
        <f>IF(Tabla!J345="","",Tabla!J345)</f>
        <v>TRANSACCIONES DEL DIA 01/25/2019SPYRAL - GESTION ADMINISTRATIVA</v>
      </c>
      <c r="G345" s="108">
        <f>IF(Tabla!K345="","",Tabla!K345)</f>
        <v>15.95</v>
      </c>
      <c r="H345" s="108">
        <f>IF(Tabla!L345="","",Tabla!L345)</f>
        <v>0</v>
      </c>
      <c r="J345">
        <f t="shared" si="78"/>
        <v>337</v>
      </c>
      <c r="K345" s="93">
        <f t="shared" si="79"/>
        <v>43490</v>
      </c>
      <c r="L345">
        <f t="shared" ca="1" si="67"/>
        <v>0</v>
      </c>
      <c r="M345" s="115">
        <f t="shared" ca="1" si="68"/>
        <v>3.3700000000000001E-7</v>
      </c>
      <c r="N345">
        <f t="shared" ca="1" si="69"/>
        <v>1.156E-6</v>
      </c>
      <c r="O345">
        <f t="shared" ca="1" si="70"/>
        <v>1156</v>
      </c>
      <c r="Q345">
        <f t="shared" ca="1" si="71"/>
        <v>43547</v>
      </c>
      <c r="R345" t="str">
        <f t="shared" ca="1" si="72"/>
        <v>ADMINISTRACION DE SUCURSALES</v>
      </c>
      <c r="S345" t="str">
        <f t="shared" ca="1" si="73"/>
        <v>GASTOS NO DEDUCIBLES</v>
      </c>
      <c r="T345" t="str">
        <f t="shared" ca="1" si="74"/>
        <v>TRANSACCIONES DEL DIA 03/23/2019SPYRAL - GESTION ADMINISTRATIVA</v>
      </c>
      <c r="V345">
        <f t="shared" ca="1" si="75"/>
        <v>0</v>
      </c>
      <c r="W345">
        <f t="shared" ca="1" si="76"/>
        <v>0</v>
      </c>
    </row>
    <row r="346" spans="2:23" x14ac:dyDescent="0.25">
      <c r="B346" s="3">
        <f t="shared" si="77"/>
        <v>338</v>
      </c>
      <c r="C346" s="93">
        <f>IF(Tabla!G346="","",Tabla!G346)</f>
        <v>43490</v>
      </c>
      <c r="D346" s="93" t="str">
        <f>IF(Tabla!H346="","",Tabla!H346)</f>
        <v>ADMINISTRACION DE SUCURSALES</v>
      </c>
      <c r="E346" s="93" t="str">
        <f>IF(Tabla!I346="","",Tabla!I346)</f>
        <v>NC GASTO NO DEDUCIBLES</v>
      </c>
      <c r="F346" s="93" t="str">
        <f>IF(Tabla!J346="","",Tabla!J346)</f>
        <v>TRANSACCIONES DEL DIA 01/25/2019SPYRAL - GESTION ADMINISTRATIVA</v>
      </c>
      <c r="G346" s="108">
        <f>IF(Tabla!K346="","",Tabla!K346)</f>
        <v>0</v>
      </c>
      <c r="H346" s="108">
        <f>IF(Tabla!L346="","",Tabla!L346)</f>
        <v>0.17</v>
      </c>
      <c r="J346">
        <f t="shared" si="78"/>
        <v>338</v>
      </c>
      <c r="K346" s="93">
        <f t="shared" si="79"/>
        <v>43490</v>
      </c>
      <c r="L346">
        <f t="shared" ca="1" si="67"/>
        <v>0</v>
      </c>
      <c r="M346" s="115">
        <f t="shared" ca="1" si="68"/>
        <v>3.3799999999999998E-7</v>
      </c>
      <c r="N346">
        <f t="shared" ca="1" si="69"/>
        <v>1.155E-6</v>
      </c>
      <c r="O346">
        <f t="shared" ca="1" si="70"/>
        <v>1155</v>
      </c>
      <c r="Q346">
        <f t="shared" ca="1" si="71"/>
        <v>43547</v>
      </c>
      <c r="R346" t="str">
        <f t="shared" ca="1" si="72"/>
        <v>ADMINISTRACION DE SUCURSALES</v>
      </c>
      <c r="S346" t="str">
        <f t="shared" ca="1" si="73"/>
        <v>ALIMENTACION DE EMPLEADOS CTA NUEVA</v>
      </c>
      <c r="T346" t="str">
        <f t="shared" ca="1" si="74"/>
        <v>TRANSACCIONES DEL DIA 03/23/2019SPYRAL - GESTION ADMINISTRATIVA</v>
      </c>
      <c r="V346">
        <f t="shared" ca="1" si="75"/>
        <v>0</v>
      </c>
      <c r="W346">
        <f t="shared" ca="1" si="76"/>
        <v>0</v>
      </c>
    </row>
    <row r="347" spans="2:23" x14ac:dyDescent="0.25">
      <c r="B347" s="3">
        <f t="shared" si="77"/>
        <v>339</v>
      </c>
      <c r="C347" s="93">
        <f>IF(Tabla!G347="","",Tabla!G347)</f>
        <v>43490</v>
      </c>
      <c r="D347" s="93" t="str">
        <f>IF(Tabla!H347="","",Tabla!H347)</f>
        <v>ADMINISTRACION DE SUCURSALES</v>
      </c>
      <c r="E347" s="93" t="str">
        <f>IF(Tabla!I347="","",Tabla!I347)</f>
        <v>OTROS EGRESOS 18</v>
      </c>
      <c r="F347" s="93" t="str">
        <f>IF(Tabla!J347="","",Tabla!J347)</f>
        <v>OTROS EGRESOS 1.P.O (OR:53/DES:53 TRN:86 PERF:300086 CAU: 18</v>
      </c>
      <c r="G347" s="108">
        <f>IF(Tabla!K347="","",Tabla!K347)</f>
        <v>36</v>
      </c>
      <c r="H347" s="108">
        <f>IF(Tabla!L347="","",Tabla!L347)</f>
        <v>0</v>
      </c>
      <c r="J347">
        <f t="shared" si="78"/>
        <v>339</v>
      </c>
      <c r="K347" s="93">
        <f t="shared" si="79"/>
        <v>43490</v>
      </c>
      <c r="L347">
        <f t="shared" ca="1" si="67"/>
        <v>0</v>
      </c>
      <c r="M347" s="115">
        <f t="shared" ca="1" si="68"/>
        <v>3.39E-7</v>
      </c>
      <c r="N347">
        <f t="shared" ca="1" si="69"/>
        <v>1.1540000000000001E-6</v>
      </c>
      <c r="O347">
        <f t="shared" ca="1" si="70"/>
        <v>1154</v>
      </c>
      <c r="Q347">
        <f t="shared" ca="1" si="71"/>
        <v>43547</v>
      </c>
      <c r="R347" t="str">
        <f t="shared" ca="1" si="72"/>
        <v>BANCA COMERCIAL PERIFERIA</v>
      </c>
      <c r="S347" t="str">
        <f t="shared" ca="1" si="73"/>
        <v>VIATICOS 2</v>
      </c>
      <c r="T347" t="str">
        <f t="shared" ca="1" si="74"/>
        <v>TRANSACCIONES DEL DIA 03/23/2019SPYRAL - GESTION ADMINISTRATIVA</v>
      </c>
      <c r="V347">
        <f t="shared" ca="1" si="75"/>
        <v>0</v>
      </c>
      <c r="W347">
        <f t="shared" ca="1" si="76"/>
        <v>0</v>
      </c>
    </row>
    <row r="348" spans="2:23" x14ac:dyDescent="0.25">
      <c r="B348" s="3">
        <f t="shared" si="77"/>
        <v>340</v>
      </c>
      <c r="C348" s="93">
        <f>IF(Tabla!G348="","",Tabla!G348)</f>
        <v>43490</v>
      </c>
      <c r="D348" s="93" t="str">
        <f>IF(Tabla!H348="","",Tabla!H348)</f>
        <v>ADMINISTRACION DE SUCURSALES</v>
      </c>
      <c r="E348" s="93" t="str">
        <f>IF(Tabla!I348="","",Tabla!I348)</f>
        <v>PAGO NOMINA QUINCENA 2 ENERO 2019</v>
      </c>
      <c r="F348" s="93" t="str">
        <f>IF(Tabla!J348="","",Tabla!J348)</f>
        <v>TRANSACCIONES DEL DIA 01/25/2019 RECURSOS HUMANOS</v>
      </c>
      <c r="G348" s="108">
        <f>IF(Tabla!K348="","",Tabla!K348)</f>
        <v>147.4</v>
      </c>
      <c r="H348" s="108">
        <f>IF(Tabla!L348="","",Tabla!L348)</f>
        <v>0</v>
      </c>
      <c r="J348">
        <f t="shared" si="78"/>
        <v>340</v>
      </c>
      <c r="K348" s="93">
        <f t="shared" si="79"/>
        <v>43490</v>
      </c>
      <c r="L348">
        <f t="shared" ca="1" si="67"/>
        <v>0</v>
      </c>
      <c r="M348" s="115">
        <f t="shared" ca="1" si="68"/>
        <v>3.3999999999999997E-7</v>
      </c>
      <c r="N348">
        <f t="shared" ca="1" si="69"/>
        <v>1.153E-6</v>
      </c>
      <c r="O348">
        <f t="shared" ca="1" si="70"/>
        <v>1153</v>
      </c>
      <c r="Q348">
        <f t="shared" ca="1" si="71"/>
        <v>43547</v>
      </c>
      <c r="R348" t="str">
        <f t="shared" ca="1" si="72"/>
        <v>BANCA CORPORATIVA</v>
      </c>
      <c r="S348" t="str">
        <f t="shared" ca="1" si="73"/>
        <v>VIATICOS 2</v>
      </c>
      <c r="T348" t="str">
        <f t="shared" ca="1" si="74"/>
        <v>TRANSACCIONES DEL DIA 03/23/2019SPYRAL - GESTION ADMINISTRATIVA</v>
      </c>
      <c r="V348">
        <f t="shared" ca="1" si="75"/>
        <v>0</v>
      </c>
      <c r="W348">
        <f t="shared" ca="1" si="76"/>
        <v>0</v>
      </c>
    </row>
    <row r="349" spans="2:23" x14ac:dyDescent="0.25">
      <c r="B349" s="3">
        <f t="shared" si="77"/>
        <v>341</v>
      </c>
      <c r="C349" s="93">
        <f>IF(Tabla!G349="","",Tabla!G349)</f>
        <v>43490</v>
      </c>
      <c r="D349" s="93" t="str">
        <f>IF(Tabla!H349="","",Tabla!H349)</f>
        <v>ADMINISTRACION DE SUCURSALES</v>
      </c>
      <c r="E349" s="93" t="str">
        <f>IF(Tabla!I349="","",Tabla!I349)</f>
        <v>PAGO NOMINA QUINCENA 2 ENERO 2019</v>
      </c>
      <c r="F349" s="93" t="str">
        <f>IF(Tabla!J349="","",Tabla!J349)</f>
        <v>TRANSACCIONES DEL DIA 01/25/2019 RECURSOS HUMANOS</v>
      </c>
      <c r="G349" s="108">
        <f>IF(Tabla!K349="","",Tabla!K349)</f>
        <v>47.61</v>
      </c>
      <c r="H349" s="108">
        <f>IF(Tabla!L349="","",Tabla!L349)</f>
        <v>0</v>
      </c>
      <c r="J349">
        <f t="shared" si="78"/>
        <v>341</v>
      </c>
      <c r="K349" s="93">
        <f t="shared" si="79"/>
        <v>43490</v>
      </c>
      <c r="L349">
        <f t="shared" ca="1" si="67"/>
        <v>0</v>
      </c>
      <c r="M349" s="115">
        <f t="shared" ca="1" si="68"/>
        <v>3.41E-7</v>
      </c>
      <c r="N349">
        <f t="shared" ca="1" si="69"/>
        <v>1.1519999999999999E-6</v>
      </c>
      <c r="O349">
        <f t="shared" ca="1" si="70"/>
        <v>1152</v>
      </c>
      <c r="Q349">
        <f t="shared" ca="1" si="71"/>
        <v>43547</v>
      </c>
      <c r="R349" t="str">
        <f t="shared" ca="1" si="72"/>
        <v>CAJA</v>
      </c>
      <c r="S349" t="str">
        <f t="shared" ca="1" si="73"/>
        <v>ALIMENTACION DE EMPLEADOS CTA NUEVA</v>
      </c>
      <c r="T349" t="str">
        <f t="shared" ca="1" si="74"/>
        <v>TRANSACCIONES DEL DIA 03/23/2019SPYRAL - GESTION ADMINISTRATIVA</v>
      </c>
      <c r="V349">
        <f t="shared" ca="1" si="75"/>
        <v>0</v>
      </c>
      <c r="W349">
        <f t="shared" ca="1" si="76"/>
        <v>0</v>
      </c>
    </row>
    <row r="350" spans="2:23" x14ac:dyDescent="0.25">
      <c r="B350" s="3">
        <f t="shared" si="77"/>
        <v>342</v>
      </c>
      <c r="C350" s="93">
        <f>IF(Tabla!G350="","",Tabla!G350)</f>
        <v>43490</v>
      </c>
      <c r="D350" s="93" t="str">
        <f>IF(Tabla!H350="","",Tabla!H350)</f>
        <v>ADMINISTRACION DE SUCURSALES</v>
      </c>
      <c r="E350" s="93" t="str">
        <f>IF(Tabla!I350="","",Tabla!I350)</f>
        <v>PAGO NOMINA QUINCENA 2 ENERO 2019</v>
      </c>
      <c r="F350" s="93" t="str">
        <f>IF(Tabla!J350="","",Tabla!J350)</f>
        <v>TRANSACCIONES DEL DIA 01/25/2019 RECURSOS HUMANOS</v>
      </c>
      <c r="G350" s="108">
        <f>IF(Tabla!K350="","",Tabla!K350)</f>
        <v>43.5</v>
      </c>
      <c r="H350" s="108">
        <f>IF(Tabla!L350="","",Tabla!L350)</f>
        <v>0</v>
      </c>
      <c r="J350">
        <f t="shared" si="78"/>
        <v>342</v>
      </c>
      <c r="K350" s="93">
        <f t="shared" si="79"/>
        <v>43490</v>
      </c>
      <c r="L350">
        <f t="shared" ca="1" si="67"/>
        <v>0</v>
      </c>
      <c r="M350" s="115">
        <f t="shared" ca="1" si="68"/>
        <v>3.4200000000000002E-7</v>
      </c>
      <c r="N350">
        <f t="shared" ca="1" si="69"/>
        <v>1.1510000000000001E-6</v>
      </c>
      <c r="O350">
        <f t="shared" ca="1" si="70"/>
        <v>1151</v>
      </c>
      <c r="Q350">
        <f t="shared" ca="1" si="71"/>
        <v>43547</v>
      </c>
      <c r="R350" t="str">
        <f t="shared" ca="1" si="72"/>
        <v>CAJA</v>
      </c>
      <c r="S350" t="str">
        <f t="shared" ca="1" si="73"/>
        <v>ALIMENTACION DE EMPLEADOS CTA NUEVA</v>
      </c>
      <c r="T350" t="str">
        <f t="shared" ca="1" si="74"/>
        <v>TRANSACCIONES DEL DIA 03/23/2019SPYRAL - GESTION ADMINISTRATIVA</v>
      </c>
      <c r="V350">
        <f t="shared" ca="1" si="75"/>
        <v>0</v>
      </c>
      <c r="W350">
        <f t="shared" ca="1" si="76"/>
        <v>0</v>
      </c>
    </row>
    <row r="351" spans="2:23" x14ac:dyDescent="0.25">
      <c r="B351" s="3">
        <f t="shared" si="77"/>
        <v>343</v>
      </c>
      <c r="C351" s="93">
        <f>IF(Tabla!G351="","",Tabla!G351)</f>
        <v>43490</v>
      </c>
      <c r="D351" s="93" t="str">
        <f>IF(Tabla!H351="","",Tabla!H351)</f>
        <v>ADMINISTRACION DE SUCURSALES</v>
      </c>
      <c r="E351" s="93" t="str">
        <f>IF(Tabla!I351="","",Tabla!I351)</f>
        <v>PAGO NOMINA QUINCENA 2 ENERO 2019</v>
      </c>
      <c r="F351" s="93" t="str">
        <f>IF(Tabla!J351="","",Tabla!J351)</f>
        <v>TRANSACCIONES DEL DIA 01/25/2019 RECURSOS HUMANOS</v>
      </c>
      <c r="G351" s="108">
        <f>IF(Tabla!K351="","",Tabla!K351)</f>
        <v>36.82</v>
      </c>
      <c r="H351" s="108">
        <f>IF(Tabla!L351="","",Tabla!L351)</f>
        <v>0</v>
      </c>
      <c r="J351">
        <f t="shared" si="78"/>
        <v>343</v>
      </c>
      <c r="K351" s="93">
        <f t="shared" si="79"/>
        <v>43490</v>
      </c>
      <c r="L351">
        <f t="shared" ca="1" si="67"/>
        <v>0</v>
      </c>
      <c r="M351" s="115">
        <f t="shared" ca="1" si="68"/>
        <v>3.4299999999999999E-7</v>
      </c>
      <c r="N351">
        <f t="shared" ca="1" si="69"/>
        <v>1.15E-6</v>
      </c>
      <c r="O351">
        <f t="shared" ca="1" si="70"/>
        <v>1150</v>
      </c>
      <c r="Q351">
        <f t="shared" ca="1" si="71"/>
        <v>43547</v>
      </c>
      <c r="R351" t="str">
        <f t="shared" ca="1" si="72"/>
        <v>CANALES DE DISTRIBUCION</v>
      </c>
      <c r="S351" t="str">
        <f t="shared" ca="1" si="73"/>
        <v>ALIMENTACION DE EMPLEADOS CTA NUEVA</v>
      </c>
      <c r="T351" t="str">
        <f t="shared" ca="1" si="74"/>
        <v>TRANSACCIONES DEL DIA 03/23/2019SPYRAL - GESTION ADMINISTRATIVA</v>
      </c>
      <c r="V351">
        <f t="shared" ca="1" si="75"/>
        <v>0</v>
      </c>
      <c r="W351">
        <f t="shared" ca="1" si="76"/>
        <v>0</v>
      </c>
    </row>
    <row r="352" spans="2:23" x14ac:dyDescent="0.25">
      <c r="B352" s="3">
        <f t="shared" si="77"/>
        <v>344</v>
      </c>
      <c r="C352" s="93">
        <f>IF(Tabla!G352="","",Tabla!G352)</f>
        <v>43490</v>
      </c>
      <c r="D352" s="93" t="str">
        <f>IF(Tabla!H352="","",Tabla!H352)</f>
        <v>ADMINISTRACION DE SUCURSALES</v>
      </c>
      <c r="E352" s="93" t="str">
        <f>IF(Tabla!I352="","",Tabla!I352)</f>
        <v>VIATICOS</v>
      </c>
      <c r="F352" s="93" t="str">
        <f>IF(Tabla!J352="","",Tabla!J352)</f>
        <v>TRANSACCIONES DEL DIA 01/25/2019SPYRAL - GESTION ADMINISTRATIVA</v>
      </c>
      <c r="G352" s="108">
        <f>IF(Tabla!K352="","",Tabla!K352)</f>
        <v>19</v>
      </c>
      <c r="H352" s="108">
        <f>IF(Tabla!L352="","",Tabla!L352)</f>
        <v>0</v>
      </c>
      <c r="J352">
        <f t="shared" si="78"/>
        <v>344</v>
      </c>
      <c r="K352" s="93">
        <f t="shared" si="79"/>
        <v>43490</v>
      </c>
      <c r="L352">
        <f t="shared" ca="1" si="67"/>
        <v>0</v>
      </c>
      <c r="M352" s="115">
        <f t="shared" ca="1" si="68"/>
        <v>3.4400000000000001E-7</v>
      </c>
      <c r="N352">
        <f t="shared" ca="1" si="69"/>
        <v>1.1489999999999999E-6</v>
      </c>
      <c r="O352">
        <f t="shared" ca="1" si="70"/>
        <v>1149</v>
      </c>
      <c r="Q352">
        <f t="shared" ca="1" si="71"/>
        <v>43547</v>
      </c>
      <c r="R352" t="str">
        <f t="shared" ca="1" si="72"/>
        <v>MERCADEO Y PUBLICIDAD</v>
      </c>
      <c r="S352" t="str">
        <f t="shared" ca="1" si="73"/>
        <v>GASTOS NO DEDUCIBLES</v>
      </c>
      <c r="T352" t="str">
        <f t="shared" ca="1" si="74"/>
        <v>TRANSACCIONES DEL DIA 03/23/2019SPYRAL - GESTION ADMINISTRATIVA</v>
      </c>
      <c r="V352">
        <f t="shared" ca="1" si="75"/>
        <v>0</v>
      </c>
      <c r="W352">
        <f t="shared" ca="1" si="76"/>
        <v>0</v>
      </c>
    </row>
    <row r="353" spans="2:23" x14ac:dyDescent="0.25">
      <c r="B353" s="3">
        <f t="shared" si="77"/>
        <v>345</v>
      </c>
      <c r="C353" s="93">
        <f>IF(Tabla!G353="","",Tabla!G353)</f>
        <v>43493</v>
      </c>
      <c r="D353" s="93" t="str">
        <f>IF(Tabla!H353="","",Tabla!H353)</f>
        <v>CANALES DE DISTRIBUCION</v>
      </c>
      <c r="E353" s="93" t="str">
        <f>IF(Tabla!I353="","",Tabla!I353)</f>
        <v>NC  RECONOCIMIENTOS</v>
      </c>
      <c r="F353" s="93" t="str">
        <f>IF(Tabla!J353="","",Tabla!J353)</f>
        <v>TRANSACCIONES DEL DIA 01/28/2019SPYRAL - GESTION ADMINISTRATIVA</v>
      </c>
      <c r="G353" s="108">
        <f>IF(Tabla!K353="","",Tabla!K353)</f>
        <v>49.1</v>
      </c>
      <c r="H353" s="108">
        <f>IF(Tabla!L353="","",Tabla!L353)</f>
        <v>0</v>
      </c>
      <c r="J353">
        <f t="shared" si="78"/>
        <v>345</v>
      </c>
      <c r="K353" s="93">
        <f t="shared" si="79"/>
        <v>43493</v>
      </c>
      <c r="L353">
        <f t="shared" ca="1" si="67"/>
        <v>0</v>
      </c>
      <c r="M353" s="115">
        <f t="shared" ca="1" si="68"/>
        <v>3.4499999999999998E-7</v>
      </c>
      <c r="N353">
        <f t="shared" ca="1" si="69"/>
        <v>1.1480000000000001E-6</v>
      </c>
      <c r="O353">
        <f t="shared" ca="1" si="70"/>
        <v>1148</v>
      </c>
      <c r="Q353">
        <f t="shared" ca="1" si="71"/>
        <v>43546</v>
      </c>
      <c r="R353" t="str">
        <f t="shared" ca="1" si="72"/>
        <v>ADMINISTRACION DE SUCURSALES</v>
      </c>
      <c r="S353" t="str">
        <f t="shared" ca="1" si="73"/>
        <v>OTROS EGRESOS 18</v>
      </c>
      <c r="T353" t="str">
        <f t="shared" ca="1" si="74"/>
        <v>OTROS EGRESOS 1.P.O (OR:17/DES:17 TRN:86 PERF:300086 CAU: 18</v>
      </c>
      <c r="V353">
        <f t="shared" ca="1" si="75"/>
        <v>0</v>
      </c>
      <c r="W353">
        <f t="shared" ca="1" si="76"/>
        <v>0</v>
      </c>
    </row>
    <row r="354" spans="2:23" x14ac:dyDescent="0.25">
      <c r="B354" s="3">
        <f t="shared" si="77"/>
        <v>346</v>
      </c>
      <c r="C354" s="93">
        <f>IF(Tabla!G354="","",Tabla!G354)</f>
        <v>43493</v>
      </c>
      <c r="D354" s="93" t="str">
        <f>IF(Tabla!H354="","",Tabla!H354)</f>
        <v>CANALES DE DISTRIBUCION</v>
      </c>
      <c r="E354" s="93" t="str">
        <f>IF(Tabla!I354="","",Tabla!I354)</f>
        <v>NC ALIMENTACION DE EMPLEADOS NVA</v>
      </c>
      <c r="F354" s="93" t="str">
        <f>IF(Tabla!J354="","",Tabla!J354)</f>
        <v>TRANSACCIONES DEL DIA 01/28/2019SPYRAL - GESTION ADMINISTRATIVA</v>
      </c>
      <c r="G354" s="108">
        <f>IF(Tabla!K354="","",Tabla!K354)</f>
        <v>58.5</v>
      </c>
      <c r="H354" s="108">
        <f>IF(Tabla!L354="","",Tabla!L354)</f>
        <v>0</v>
      </c>
      <c r="J354">
        <f t="shared" si="78"/>
        <v>346</v>
      </c>
      <c r="K354" s="93">
        <f t="shared" si="79"/>
        <v>43493</v>
      </c>
      <c r="L354">
        <f t="shared" ca="1" si="67"/>
        <v>0</v>
      </c>
      <c r="M354" s="115">
        <f t="shared" ca="1" si="68"/>
        <v>3.46E-7</v>
      </c>
      <c r="N354">
        <f t="shared" ca="1" si="69"/>
        <v>1.147E-6</v>
      </c>
      <c r="O354">
        <f t="shared" ca="1" si="70"/>
        <v>1147</v>
      </c>
      <c r="Q354">
        <f t="shared" ca="1" si="71"/>
        <v>43546</v>
      </c>
      <c r="R354" t="str">
        <f t="shared" ca="1" si="72"/>
        <v>ADMINISTRACION DE SUCURSALES</v>
      </c>
      <c r="S354" t="str">
        <f t="shared" ca="1" si="73"/>
        <v>OTROS EGRESOS 18</v>
      </c>
      <c r="T354" t="str">
        <f t="shared" ca="1" si="74"/>
        <v>OTROS EGRESOS 1.P.O (OR:23/DES:23 TRN:86 PERF:300086 CAU: 18</v>
      </c>
      <c r="V354">
        <f t="shared" ca="1" si="75"/>
        <v>0</v>
      </c>
      <c r="W354">
        <f t="shared" ca="1" si="76"/>
        <v>0</v>
      </c>
    </row>
    <row r="355" spans="2:23" x14ac:dyDescent="0.25">
      <c r="B355" s="3">
        <f t="shared" si="77"/>
        <v>347</v>
      </c>
      <c r="C355" s="93">
        <f>IF(Tabla!G355="","",Tabla!G355)</f>
        <v>43493</v>
      </c>
      <c r="D355" s="93" t="str">
        <f>IF(Tabla!H355="","",Tabla!H355)</f>
        <v>CANALES DE DISTRIBUCION</v>
      </c>
      <c r="E355" s="93" t="str">
        <f>IF(Tabla!I355="","",Tabla!I355)</f>
        <v>NC GASTO NO DEDUCIBLES</v>
      </c>
      <c r="F355" s="93" t="str">
        <f>IF(Tabla!J355="","",Tabla!J355)</f>
        <v>TRANSACCIONES DEL DIA 01/28/2019SPYRAL - GESTION ADMINISTRATIVA</v>
      </c>
      <c r="G355" s="108">
        <f>IF(Tabla!K355="","",Tabla!K355)</f>
        <v>131.35</v>
      </c>
      <c r="H355" s="108">
        <f>IF(Tabla!L355="","",Tabla!L355)</f>
        <v>0</v>
      </c>
      <c r="J355">
        <f t="shared" si="78"/>
        <v>347</v>
      </c>
      <c r="K355" s="93">
        <f t="shared" si="79"/>
        <v>43493</v>
      </c>
      <c r="L355">
        <f t="shared" ca="1" si="67"/>
        <v>0</v>
      </c>
      <c r="M355" s="115">
        <f t="shared" ca="1" si="68"/>
        <v>3.4700000000000002E-7</v>
      </c>
      <c r="N355">
        <f t="shared" ca="1" si="69"/>
        <v>1.1459999999999999E-6</v>
      </c>
      <c r="O355">
        <f t="shared" ca="1" si="70"/>
        <v>1146</v>
      </c>
      <c r="Q355">
        <f t="shared" ca="1" si="71"/>
        <v>43546</v>
      </c>
      <c r="R355" t="str">
        <f t="shared" ca="1" si="72"/>
        <v>ADMINISTRACION DE SUCURSALES</v>
      </c>
      <c r="S355" t="str">
        <f t="shared" ca="1" si="73"/>
        <v>OTROS EGRESOS 18</v>
      </c>
      <c r="T355" t="str">
        <f t="shared" ca="1" si="74"/>
        <v>OTROS EGRESOS 1.P.O (OR:33/DES:33 TRN:86 PERF:300086 CAU: 18</v>
      </c>
      <c r="V355">
        <f t="shared" ca="1" si="75"/>
        <v>0</v>
      </c>
      <c r="W355">
        <f t="shared" ca="1" si="76"/>
        <v>0</v>
      </c>
    </row>
    <row r="356" spans="2:23" x14ac:dyDescent="0.25">
      <c r="B356" s="3">
        <f t="shared" si="77"/>
        <v>348</v>
      </c>
      <c r="C356" s="93">
        <f>IF(Tabla!G356="","",Tabla!G356)</f>
        <v>43493</v>
      </c>
      <c r="D356" s="93" t="str">
        <f>IF(Tabla!H356="","",Tabla!H356)</f>
        <v>BANCA COMERCIAL CENTRO</v>
      </c>
      <c r="E356" s="93" t="str">
        <f>IF(Tabla!I356="","",Tabla!I356)</f>
        <v>VIATICOS</v>
      </c>
      <c r="F356" s="93" t="str">
        <f>IF(Tabla!J356="","",Tabla!J356)</f>
        <v>TRANSACCIONES DEL DIA 01/28/2019SPYRAL - GESTION ADMINISTRATIVA</v>
      </c>
      <c r="G356" s="108">
        <f>IF(Tabla!K356="","",Tabla!K356)</f>
        <v>87.75</v>
      </c>
      <c r="H356" s="108">
        <f>IF(Tabla!L356="","",Tabla!L356)</f>
        <v>0</v>
      </c>
      <c r="J356">
        <f t="shared" si="78"/>
        <v>348</v>
      </c>
      <c r="K356" s="93">
        <f t="shared" si="79"/>
        <v>43493</v>
      </c>
      <c r="L356">
        <f t="shared" ca="1" si="67"/>
        <v>0</v>
      </c>
      <c r="M356" s="115">
        <f t="shared" ca="1" si="68"/>
        <v>3.4799999999999999E-7</v>
      </c>
      <c r="N356">
        <f t="shared" ca="1" si="69"/>
        <v>1.145E-6</v>
      </c>
      <c r="O356">
        <f t="shared" ca="1" si="70"/>
        <v>1145</v>
      </c>
      <c r="Q356">
        <f t="shared" ca="1" si="71"/>
        <v>43546</v>
      </c>
      <c r="R356" t="str">
        <f t="shared" ca="1" si="72"/>
        <v>ADMINISTRACION DE SUCURSALES</v>
      </c>
      <c r="S356" t="str">
        <f t="shared" ca="1" si="73"/>
        <v>NC GASTO NO DEDUCIBLES</v>
      </c>
      <c r="T356" t="str">
        <f t="shared" ca="1" si="74"/>
        <v>TRANSACCIONES DEL DIA 03/22/2019SPYRAL - GESTION ADMINISTRATIVA</v>
      </c>
      <c r="V356">
        <f t="shared" ca="1" si="75"/>
        <v>0</v>
      </c>
      <c r="W356">
        <f t="shared" ca="1" si="76"/>
        <v>0</v>
      </c>
    </row>
    <row r="357" spans="2:23" x14ac:dyDescent="0.25">
      <c r="B357" s="3">
        <f t="shared" si="77"/>
        <v>349</v>
      </c>
      <c r="C357" s="93">
        <f>IF(Tabla!G357="","",Tabla!G357)</f>
        <v>43493</v>
      </c>
      <c r="D357" s="93" t="str">
        <f>IF(Tabla!H357="","",Tabla!H357)</f>
        <v>ADMINISTRACION DE SUCURSALES</v>
      </c>
      <c r="E357" s="93" t="str">
        <f>IF(Tabla!I357="","",Tabla!I357)</f>
        <v>NC ALIMENTACION DE EMPLEADOS NVA</v>
      </c>
      <c r="F357" s="93" t="str">
        <f>IF(Tabla!J357="","",Tabla!J357)</f>
        <v>TRANSACCIONES DEL DIA 01/28/2019SPYRAL - GESTION ADMINISTRATIVA</v>
      </c>
      <c r="G357" s="108">
        <f>IF(Tabla!K357="","",Tabla!K357)</f>
        <v>23.99</v>
      </c>
      <c r="H357" s="108">
        <f>IF(Tabla!L357="","",Tabla!L357)</f>
        <v>0</v>
      </c>
      <c r="J357">
        <f t="shared" si="78"/>
        <v>349</v>
      </c>
      <c r="K357" s="93">
        <f t="shared" si="79"/>
        <v>43493</v>
      </c>
      <c r="L357">
        <f t="shared" ca="1" si="67"/>
        <v>0</v>
      </c>
      <c r="M357" s="115">
        <f t="shared" ca="1" si="68"/>
        <v>3.4900000000000001E-7</v>
      </c>
      <c r="N357">
        <f t="shared" ca="1" si="69"/>
        <v>1.144E-6</v>
      </c>
      <c r="O357">
        <f t="shared" ca="1" si="70"/>
        <v>1144</v>
      </c>
      <c r="Q357">
        <f t="shared" ca="1" si="71"/>
        <v>43546</v>
      </c>
      <c r="R357" t="str">
        <f t="shared" ca="1" si="72"/>
        <v>ADMINISTRACION DE SUCURSALES</v>
      </c>
      <c r="S357" t="str">
        <f t="shared" ca="1" si="73"/>
        <v>NC GASTO NO DEDUCIBLES</v>
      </c>
      <c r="T357" t="str">
        <f t="shared" ca="1" si="74"/>
        <v>TRANSACCIONES DEL DIA 03/22/2019SPYRAL - GESTION ADMINISTRATIVA</v>
      </c>
      <c r="V357">
        <f t="shared" ca="1" si="75"/>
        <v>0</v>
      </c>
      <c r="W357">
        <f t="shared" ca="1" si="76"/>
        <v>0</v>
      </c>
    </row>
    <row r="358" spans="2:23" x14ac:dyDescent="0.25">
      <c r="B358" s="3">
        <f t="shared" si="77"/>
        <v>350</v>
      </c>
      <c r="C358" s="93">
        <f>IF(Tabla!G358="","",Tabla!G358)</f>
        <v>43493</v>
      </c>
      <c r="D358" s="93" t="str">
        <f>IF(Tabla!H358="","",Tabla!H358)</f>
        <v>ADMINISTRACION DE SUCURSALES</v>
      </c>
      <c r="E358" s="93" t="str">
        <f>IF(Tabla!I358="","",Tabla!I358)</f>
        <v>NC GASTO NO DEDUCIBLES</v>
      </c>
      <c r="F358" s="93" t="str">
        <f>IF(Tabla!J358="","",Tabla!J358)</f>
        <v>TRANSACCIONES DEL DIA 01/28/2019SPYRAL - GESTION ADMINISTRATIVA</v>
      </c>
      <c r="G358" s="108">
        <f>IF(Tabla!K358="","",Tabla!K358)</f>
        <v>236.39</v>
      </c>
      <c r="H358" s="108">
        <f>IF(Tabla!L358="","",Tabla!L358)</f>
        <v>0</v>
      </c>
      <c r="J358">
        <f t="shared" si="78"/>
        <v>350</v>
      </c>
      <c r="K358" s="93">
        <f t="shared" si="79"/>
        <v>43493</v>
      </c>
      <c r="L358">
        <f t="shared" ca="1" si="67"/>
        <v>0</v>
      </c>
      <c r="M358" s="115">
        <f t="shared" ca="1" si="68"/>
        <v>3.4999999999999998E-7</v>
      </c>
      <c r="N358">
        <f t="shared" ca="1" si="69"/>
        <v>1.1429999999999999E-6</v>
      </c>
      <c r="O358">
        <f t="shared" ca="1" si="70"/>
        <v>1143</v>
      </c>
      <c r="Q358">
        <f t="shared" ca="1" si="71"/>
        <v>43546</v>
      </c>
      <c r="R358" t="str">
        <f t="shared" ca="1" si="72"/>
        <v>ADMINISTRACION DE SUCURSALES</v>
      </c>
      <c r="S358" t="str">
        <f t="shared" ca="1" si="73"/>
        <v>NC ALIMENTACION DE EMPLEADOS NVA</v>
      </c>
      <c r="T358" t="str">
        <f t="shared" ca="1" si="74"/>
        <v>TRANSACCIONES DEL DIA 03/22/2019SPYRAL - GESTION ADMINISTRATIVA</v>
      </c>
      <c r="V358">
        <f t="shared" ca="1" si="75"/>
        <v>0</v>
      </c>
      <c r="W358">
        <f t="shared" ca="1" si="76"/>
        <v>0</v>
      </c>
    </row>
    <row r="359" spans="2:23" x14ac:dyDescent="0.25">
      <c r="B359" s="3">
        <f t="shared" si="77"/>
        <v>351</v>
      </c>
      <c r="C359" s="93">
        <f>IF(Tabla!G359="","",Tabla!G359)</f>
        <v>43493</v>
      </c>
      <c r="D359" s="93" t="str">
        <f>IF(Tabla!H359="","",Tabla!H359)</f>
        <v>ADMINISTRACION DE SUCURSALES</v>
      </c>
      <c r="E359" s="93" t="str">
        <f>IF(Tabla!I359="","",Tabla!I359)</f>
        <v>NC GASTO NO DEDUCIBLES</v>
      </c>
      <c r="F359" s="93" t="str">
        <f>IF(Tabla!J359="","",Tabla!J359)</f>
        <v>TRANSACCIONES DEL DIA 01/28/2019SPYRAL - GESTION ADMINISTRATIVA</v>
      </c>
      <c r="G359" s="108">
        <f>IF(Tabla!K359="","",Tabla!K359)</f>
        <v>78</v>
      </c>
      <c r="H359" s="108">
        <f>IF(Tabla!L359="","",Tabla!L359)</f>
        <v>0</v>
      </c>
      <c r="J359">
        <f t="shared" si="78"/>
        <v>351</v>
      </c>
      <c r="K359" s="93">
        <f t="shared" si="79"/>
        <v>43493</v>
      </c>
      <c r="L359">
        <f t="shared" ca="1" si="67"/>
        <v>0</v>
      </c>
      <c r="M359" s="115">
        <f t="shared" ca="1" si="68"/>
        <v>3.5100000000000001E-7</v>
      </c>
      <c r="N359">
        <f t="shared" ca="1" si="69"/>
        <v>1.142E-6</v>
      </c>
      <c r="O359">
        <f t="shared" ca="1" si="70"/>
        <v>1142</v>
      </c>
      <c r="Q359">
        <f t="shared" ca="1" si="71"/>
        <v>43546</v>
      </c>
      <c r="R359" t="str">
        <f t="shared" ca="1" si="72"/>
        <v>ADMINISTRACION DE SUCURSALES</v>
      </c>
      <c r="S359" t="str">
        <f t="shared" ca="1" si="73"/>
        <v>CORRRECCION DEL 21/03/2019 POR CAUSA DE REGISTRO DE VIATICO MAL</v>
      </c>
      <c r="T359" t="str">
        <f t="shared" ca="1" si="74"/>
        <v>CORRECCION DE REGISTRO DE VIATICO MAL POSTEADO</v>
      </c>
      <c r="V359">
        <f t="shared" ca="1" si="75"/>
        <v>0</v>
      </c>
      <c r="W359">
        <f t="shared" ca="1" si="76"/>
        <v>0</v>
      </c>
    </row>
    <row r="360" spans="2:23" x14ac:dyDescent="0.25">
      <c r="B360" s="3">
        <f t="shared" si="77"/>
        <v>352</v>
      </c>
      <c r="C360" s="93">
        <f>IF(Tabla!G360="","",Tabla!G360)</f>
        <v>43493</v>
      </c>
      <c r="D360" s="93" t="str">
        <f>IF(Tabla!H360="","",Tabla!H360)</f>
        <v>ADMINISTRACION DE SUCURSALES</v>
      </c>
      <c r="E360" s="93" t="str">
        <f>IF(Tabla!I360="","",Tabla!I360)</f>
        <v>NC GASTO NO DEDUCIBLES</v>
      </c>
      <c r="F360" s="93" t="str">
        <f>IF(Tabla!J360="","",Tabla!J360)</f>
        <v>TRANSACCIONES DEL DIA 01/28/2019SPYRAL - GESTION ADMINISTRATIVA</v>
      </c>
      <c r="G360" s="108">
        <f>IF(Tabla!K360="","",Tabla!K360)</f>
        <v>48</v>
      </c>
      <c r="H360" s="108">
        <f>IF(Tabla!L360="","",Tabla!L360)</f>
        <v>0</v>
      </c>
      <c r="J360">
        <f t="shared" si="78"/>
        <v>352</v>
      </c>
      <c r="K360" s="93">
        <f t="shared" si="79"/>
        <v>43493</v>
      </c>
      <c r="L360">
        <f t="shared" ca="1" si="67"/>
        <v>0</v>
      </c>
      <c r="M360" s="115">
        <f t="shared" ca="1" si="68"/>
        <v>3.5199999999999998E-7</v>
      </c>
      <c r="N360">
        <f t="shared" ca="1" si="69"/>
        <v>1.141E-6</v>
      </c>
      <c r="O360">
        <f t="shared" ca="1" si="70"/>
        <v>1141</v>
      </c>
      <c r="Q360">
        <f t="shared" ca="1" si="71"/>
        <v>43546</v>
      </c>
      <c r="R360" t="str">
        <f t="shared" ca="1" si="72"/>
        <v>ATENCION A CLIENTES</v>
      </c>
      <c r="S360" t="str">
        <f t="shared" ca="1" si="73"/>
        <v>NC VIATICOS</v>
      </c>
      <c r="T360" t="str">
        <f t="shared" ca="1" si="74"/>
        <v>TRANSACCIONES DEL DIA 03/22/2019SPYRAL - GESTION ADMINISTRATIVA</v>
      </c>
      <c r="V360">
        <f t="shared" ca="1" si="75"/>
        <v>0</v>
      </c>
      <c r="W360">
        <f t="shared" ca="1" si="76"/>
        <v>0</v>
      </c>
    </row>
    <row r="361" spans="2:23" x14ac:dyDescent="0.25">
      <c r="B361" s="3">
        <f t="shared" si="77"/>
        <v>353</v>
      </c>
      <c r="C361" s="93">
        <f>IF(Tabla!G361="","",Tabla!G361)</f>
        <v>43493</v>
      </c>
      <c r="D361" s="93" t="str">
        <f>IF(Tabla!H361="","",Tabla!H361)</f>
        <v>ADMINISTRACION DE SUCURSALES</v>
      </c>
      <c r="E361" s="93" t="str">
        <f>IF(Tabla!I361="","",Tabla!I361)</f>
        <v>OTROS EGRESOS 18</v>
      </c>
      <c r="F361" s="93" t="str">
        <f>IF(Tabla!J361="","",Tabla!J361)</f>
        <v>OTROS EGRESOS 1.P.O (OR:89/DES:89 TRN:86 PERF:300086 CAU: 18</v>
      </c>
      <c r="G361" s="108">
        <f>IF(Tabla!K361="","",Tabla!K361)</f>
        <v>3</v>
      </c>
      <c r="H361" s="108">
        <f>IF(Tabla!L361="","",Tabla!L361)</f>
        <v>0</v>
      </c>
      <c r="J361">
        <f t="shared" si="78"/>
        <v>353</v>
      </c>
      <c r="K361" s="93">
        <f t="shared" si="79"/>
        <v>43493</v>
      </c>
      <c r="L361">
        <f t="shared" ca="1" si="67"/>
        <v>0</v>
      </c>
      <c r="M361" s="115">
        <f t="shared" ca="1" si="68"/>
        <v>3.53E-7</v>
      </c>
      <c r="N361">
        <f t="shared" ca="1" si="69"/>
        <v>1.1400000000000001E-6</v>
      </c>
      <c r="O361">
        <f t="shared" ca="1" si="70"/>
        <v>1140</v>
      </c>
      <c r="Q361">
        <f t="shared" ca="1" si="71"/>
        <v>43546</v>
      </c>
      <c r="R361" t="str">
        <f t="shared" ca="1" si="72"/>
        <v>ATM</v>
      </c>
      <c r="S361" t="str">
        <f t="shared" ca="1" si="73"/>
        <v>NC VIATICOS</v>
      </c>
      <c r="T361" t="str">
        <f t="shared" ca="1" si="74"/>
        <v>TRANSACCIONES DEL DIA 03/22/2019SPYRAL - GESTION ADMINISTRATIVA</v>
      </c>
      <c r="V361">
        <f t="shared" ca="1" si="75"/>
        <v>0</v>
      </c>
      <c r="W361">
        <f t="shared" ca="1" si="76"/>
        <v>0</v>
      </c>
    </row>
    <row r="362" spans="2:23" x14ac:dyDescent="0.25">
      <c r="B362" s="3">
        <f t="shared" si="77"/>
        <v>354</v>
      </c>
      <c r="C362" s="93">
        <f>IF(Tabla!G362="","",Tabla!G362)</f>
        <v>43493</v>
      </c>
      <c r="D362" s="93" t="str">
        <f>IF(Tabla!H362="","",Tabla!H362)</f>
        <v>ADMINISTRACION DE SUCURSALES</v>
      </c>
      <c r="E362" s="93" t="str">
        <f>IF(Tabla!I362="","",Tabla!I362)</f>
        <v>OTROS EGRESOS 18</v>
      </c>
      <c r="F362" s="93" t="str">
        <f>IF(Tabla!J362="","",Tabla!J362)</f>
        <v>OTROS EGRESOS 1.P.O (OR:17/DES:17 TRN:86 PERF:300086 CAU: 18</v>
      </c>
      <c r="G362" s="108">
        <f>IF(Tabla!K362="","",Tabla!K362)</f>
        <v>5.25</v>
      </c>
      <c r="H362" s="108">
        <f>IF(Tabla!L362="","",Tabla!L362)</f>
        <v>0</v>
      </c>
      <c r="J362">
        <f t="shared" si="78"/>
        <v>354</v>
      </c>
      <c r="K362" s="93">
        <f t="shared" si="79"/>
        <v>43493</v>
      </c>
      <c r="L362">
        <f t="shared" ca="1" si="67"/>
        <v>0</v>
      </c>
      <c r="M362" s="115">
        <f t="shared" ca="1" si="68"/>
        <v>3.5400000000000002E-7</v>
      </c>
      <c r="N362">
        <f t="shared" ca="1" si="69"/>
        <v>1.139E-6</v>
      </c>
      <c r="O362">
        <f t="shared" ca="1" si="70"/>
        <v>1139</v>
      </c>
      <c r="Q362">
        <f t="shared" ca="1" si="71"/>
        <v>43546</v>
      </c>
      <c r="R362" t="str">
        <f t="shared" ca="1" si="72"/>
        <v>BANCA CORPORATIVA</v>
      </c>
      <c r="S362" t="str">
        <f t="shared" ca="1" si="73"/>
        <v>NC VIATICOS</v>
      </c>
      <c r="T362" t="str">
        <f t="shared" ca="1" si="74"/>
        <v>TRANSACCIONES DEL DIA 03/22/2019SPYRAL - GESTION ADMINISTRATIVA</v>
      </c>
      <c r="V362">
        <f t="shared" ca="1" si="75"/>
        <v>0</v>
      </c>
      <c r="W362">
        <f t="shared" ca="1" si="76"/>
        <v>0</v>
      </c>
    </row>
    <row r="363" spans="2:23" x14ac:dyDescent="0.25">
      <c r="B363" s="3">
        <f t="shared" si="77"/>
        <v>355</v>
      </c>
      <c r="C363" s="93">
        <f>IF(Tabla!G363="","",Tabla!G363)</f>
        <v>43494</v>
      </c>
      <c r="D363" s="93" t="str">
        <f>IF(Tabla!H363="","",Tabla!H363)</f>
        <v>FUERZAS DE VENTAS PANAMA</v>
      </c>
      <c r="E363" s="93" t="str">
        <f>IF(Tabla!I363="","",Tabla!I363)</f>
        <v>NC GASTO NO DEDUCIBLES</v>
      </c>
      <c r="F363" s="93" t="str">
        <f>IF(Tabla!J363="","",Tabla!J363)</f>
        <v>TRANSACCIONES DEL DIA 01/29/2019SPYRAL - GESTION ADMINISTRATIVA</v>
      </c>
      <c r="G363" s="108">
        <f>IF(Tabla!K363="","",Tabla!K363)</f>
        <v>182.15</v>
      </c>
      <c r="H363" s="108">
        <f>IF(Tabla!L363="","",Tabla!L363)</f>
        <v>0</v>
      </c>
      <c r="J363">
        <f t="shared" si="78"/>
        <v>355</v>
      </c>
      <c r="K363" s="93">
        <f t="shared" si="79"/>
        <v>43494</v>
      </c>
      <c r="L363">
        <f t="shared" ca="1" si="67"/>
        <v>0</v>
      </c>
      <c r="M363" s="115">
        <f t="shared" ca="1" si="68"/>
        <v>3.5499999999999999E-7</v>
      </c>
      <c r="N363">
        <f t="shared" ca="1" si="69"/>
        <v>1.1379999999999999E-6</v>
      </c>
      <c r="O363">
        <f t="shared" ca="1" si="70"/>
        <v>1138</v>
      </c>
      <c r="Q363">
        <f t="shared" ca="1" si="71"/>
        <v>43546</v>
      </c>
      <c r="R363" t="str">
        <f t="shared" ca="1" si="72"/>
        <v>BANCA PRIVADA</v>
      </c>
      <c r="S363" t="str">
        <f t="shared" ca="1" si="73"/>
        <v>NC VIATICOS</v>
      </c>
      <c r="T363" t="str">
        <f t="shared" ca="1" si="74"/>
        <v>TRANSACCIONES DEL DIA 03/22/2019SPYRAL - GESTION ADMINISTRATIVA</v>
      </c>
      <c r="V363">
        <f t="shared" ca="1" si="75"/>
        <v>0</v>
      </c>
      <c r="W363">
        <f t="shared" ca="1" si="76"/>
        <v>0</v>
      </c>
    </row>
    <row r="364" spans="2:23" x14ac:dyDescent="0.25">
      <c r="B364" s="3">
        <f t="shared" si="77"/>
        <v>356</v>
      </c>
      <c r="C364" s="93">
        <f>IF(Tabla!G364="","",Tabla!G364)</f>
        <v>43494</v>
      </c>
      <c r="D364" s="93" t="str">
        <f>IF(Tabla!H364="","",Tabla!H364)</f>
        <v>CENTRO DE TARJETAS</v>
      </c>
      <c r="E364" s="93" t="str">
        <f>IF(Tabla!I364="","",Tabla!I364)</f>
        <v>GASTOS NO DEDUCIBLES</v>
      </c>
      <c r="F364" s="93" t="str">
        <f>IF(Tabla!J364="","",Tabla!J364)</f>
        <v>TRANSACCIONES DEL DIA 01/29/2019SPYRAL - GESTION ADMINISTRATIVA</v>
      </c>
      <c r="G364" s="108">
        <f>IF(Tabla!K364="","",Tabla!K364)</f>
        <v>141.36000000000001</v>
      </c>
      <c r="H364" s="108">
        <f>IF(Tabla!L364="","",Tabla!L364)</f>
        <v>0</v>
      </c>
      <c r="J364">
        <f t="shared" si="78"/>
        <v>356</v>
      </c>
      <c r="K364" s="93">
        <f t="shared" si="79"/>
        <v>43494</v>
      </c>
      <c r="L364">
        <f t="shared" ca="1" si="67"/>
        <v>0</v>
      </c>
      <c r="M364" s="115">
        <f t="shared" ca="1" si="68"/>
        <v>3.5600000000000001E-7</v>
      </c>
      <c r="N364">
        <f t="shared" ca="1" si="69"/>
        <v>1.1370000000000001E-6</v>
      </c>
      <c r="O364">
        <f t="shared" ca="1" si="70"/>
        <v>1137</v>
      </c>
      <c r="Q364">
        <f t="shared" ca="1" si="71"/>
        <v>43546</v>
      </c>
      <c r="R364" t="str">
        <f t="shared" ca="1" si="72"/>
        <v>CAJA</v>
      </c>
      <c r="S364" t="str">
        <f t="shared" ca="1" si="73"/>
        <v>ALIMENTACION DE EMPLEADOS CTA NUEVA</v>
      </c>
      <c r="T364" t="str">
        <f t="shared" ca="1" si="74"/>
        <v>TRANSACCIONES DEL DIA 03/22/2019SPYRAL - GESTION ADMINISTRATIVA</v>
      </c>
      <c r="V364">
        <f t="shared" ca="1" si="75"/>
        <v>0</v>
      </c>
      <c r="W364">
        <f t="shared" ca="1" si="76"/>
        <v>0</v>
      </c>
    </row>
    <row r="365" spans="2:23" x14ac:dyDescent="0.25">
      <c r="B365" s="3">
        <f t="shared" si="77"/>
        <v>357</v>
      </c>
      <c r="C365" s="93">
        <f>IF(Tabla!G365="","",Tabla!G365)</f>
        <v>43494</v>
      </c>
      <c r="D365" s="93" t="str">
        <f>IF(Tabla!H365="","",Tabla!H365)</f>
        <v>CANALES DE DISTRIBUCION</v>
      </c>
      <c r="E365" s="93" t="str">
        <f>IF(Tabla!I365="","",Tabla!I365)</f>
        <v>PROVISION DEL MES ENERO 2019</v>
      </c>
      <c r="F365" s="93" t="str">
        <f>IF(Tabla!J365="","",Tabla!J365)</f>
        <v>PROVISION CUENTA DE RECONOCIMIENTOS</v>
      </c>
      <c r="G365" s="108">
        <f>IF(Tabla!K365="","",Tabla!K365)</f>
        <v>48000</v>
      </c>
      <c r="H365" s="108">
        <f>IF(Tabla!L365="","",Tabla!L365)</f>
        <v>0</v>
      </c>
      <c r="J365">
        <f t="shared" si="78"/>
        <v>357</v>
      </c>
      <c r="K365" s="93">
        <f t="shared" si="79"/>
        <v>43494</v>
      </c>
      <c r="L365">
        <f t="shared" ca="1" si="67"/>
        <v>0</v>
      </c>
      <c r="M365" s="115">
        <f t="shared" ca="1" si="68"/>
        <v>3.5699999999999998E-7</v>
      </c>
      <c r="N365">
        <f t="shared" ca="1" si="69"/>
        <v>1.136E-6</v>
      </c>
      <c r="O365">
        <f t="shared" ca="1" si="70"/>
        <v>1136</v>
      </c>
      <c r="Q365">
        <f t="shared" ca="1" si="71"/>
        <v>43546</v>
      </c>
      <c r="R365" t="str">
        <f t="shared" ca="1" si="72"/>
        <v>HIPOTECAS</v>
      </c>
      <c r="S365" t="str">
        <f t="shared" ca="1" si="73"/>
        <v>VIATICOS</v>
      </c>
      <c r="T365" t="str">
        <f t="shared" ca="1" si="74"/>
        <v>TRANSACCIONES DEL DIA 03/22/2019SPYRAL - GESTION ADMINISTRATIVA</v>
      </c>
      <c r="V365">
        <f t="shared" ca="1" si="75"/>
        <v>0</v>
      </c>
      <c r="W365">
        <f t="shared" ca="1" si="76"/>
        <v>0</v>
      </c>
    </row>
    <row r="366" spans="2:23" x14ac:dyDescent="0.25">
      <c r="B366" s="3">
        <f t="shared" si="77"/>
        <v>358</v>
      </c>
      <c r="C366" s="93">
        <f>IF(Tabla!G366="","",Tabla!G366)</f>
        <v>43494</v>
      </c>
      <c r="D366" s="93" t="str">
        <f>IF(Tabla!H366="","",Tabla!H366)</f>
        <v>BANCA PRIVADA</v>
      </c>
      <c r="E366" s="93" t="str">
        <f>IF(Tabla!I366="","",Tabla!I366)</f>
        <v>ALIMENTACION DE EMPLEADOS CTA NUEVA</v>
      </c>
      <c r="F366" s="93" t="str">
        <f>IF(Tabla!J366="","",Tabla!J366)</f>
        <v>TRANSACCIONES DEL DIA 01/29/2019SPYRAL - GESTION ADMINISTRATIVA</v>
      </c>
      <c r="G366" s="108">
        <f>IF(Tabla!K366="","",Tabla!K366)</f>
        <v>34.24</v>
      </c>
      <c r="H366" s="108">
        <f>IF(Tabla!L366="","",Tabla!L366)</f>
        <v>0</v>
      </c>
      <c r="J366">
        <f t="shared" si="78"/>
        <v>358</v>
      </c>
      <c r="K366" s="93">
        <f t="shared" si="79"/>
        <v>43494</v>
      </c>
      <c r="L366">
        <f t="shared" ca="1" si="67"/>
        <v>0</v>
      </c>
      <c r="M366" s="115">
        <f t="shared" ca="1" si="68"/>
        <v>3.58E-7</v>
      </c>
      <c r="N366">
        <f t="shared" ca="1" si="69"/>
        <v>1.1349999999999999E-6</v>
      </c>
      <c r="O366">
        <f t="shared" ca="1" si="70"/>
        <v>1135</v>
      </c>
      <c r="Q366">
        <f t="shared" ca="1" si="71"/>
        <v>43546</v>
      </c>
      <c r="R366" t="str">
        <f t="shared" ca="1" si="72"/>
        <v>MERCADEO</v>
      </c>
      <c r="S366" t="str">
        <f t="shared" ca="1" si="73"/>
        <v>NC VIATICOS</v>
      </c>
      <c r="T366" t="str">
        <f t="shared" ca="1" si="74"/>
        <v>TRANSACCIONES DEL DIA 03/22/2019SPYRAL - GESTION ADMINISTRATIVA</v>
      </c>
      <c r="V366">
        <f t="shared" ca="1" si="75"/>
        <v>0</v>
      </c>
      <c r="W366">
        <f t="shared" ca="1" si="76"/>
        <v>0</v>
      </c>
    </row>
    <row r="367" spans="2:23" x14ac:dyDescent="0.25">
      <c r="B367" s="3">
        <f t="shared" si="77"/>
        <v>359</v>
      </c>
      <c r="C367" s="93">
        <f>IF(Tabla!G367="","",Tabla!G367)</f>
        <v>43494</v>
      </c>
      <c r="D367" s="93" t="str">
        <f>IF(Tabla!H367="","",Tabla!H367)</f>
        <v>ATM</v>
      </c>
      <c r="E367" s="93" t="str">
        <f>IF(Tabla!I367="","",Tabla!I367)</f>
        <v>VIATICOS</v>
      </c>
      <c r="F367" s="93" t="str">
        <f>IF(Tabla!J367="","",Tabla!J367)</f>
        <v>TRANSACCIONES DEL DIA 01/29/2019SPYRAL - GESTION ADMINISTRATIVA</v>
      </c>
      <c r="G367" s="108">
        <f>IF(Tabla!K367="","",Tabla!K367)</f>
        <v>12.3</v>
      </c>
      <c r="H367" s="108">
        <f>IF(Tabla!L367="","",Tabla!L367)</f>
        <v>0</v>
      </c>
      <c r="J367">
        <f t="shared" si="78"/>
        <v>359</v>
      </c>
      <c r="K367" s="93">
        <f t="shared" si="79"/>
        <v>43494</v>
      </c>
      <c r="L367">
        <f t="shared" ca="1" si="67"/>
        <v>0</v>
      </c>
      <c r="M367" s="115">
        <f t="shared" ca="1" si="68"/>
        <v>3.5900000000000003E-7</v>
      </c>
      <c r="N367">
        <f t="shared" ca="1" si="69"/>
        <v>1.1340000000000001E-6</v>
      </c>
      <c r="O367">
        <f t="shared" ca="1" si="70"/>
        <v>1134</v>
      </c>
      <c r="Q367">
        <f t="shared" ca="1" si="71"/>
        <v>43546</v>
      </c>
      <c r="R367" t="str">
        <f t="shared" ca="1" si="72"/>
        <v>TELEMERCADEO</v>
      </c>
      <c r="S367" t="str">
        <f t="shared" ca="1" si="73"/>
        <v>NC VIATICOS</v>
      </c>
      <c r="T367" t="str">
        <f t="shared" ca="1" si="74"/>
        <v>TRANSACCIONES DEL DIA 03/22/2019SPYRAL - GESTION ADMINISTRATIVA</v>
      </c>
      <c r="V367">
        <f t="shared" ca="1" si="75"/>
        <v>0</v>
      </c>
      <c r="W367">
        <f t="shared" ca="1" si="76"/>
        <v>0</v>
      </c>
    </row>
    <row r="368" spans="2:23" x14ac:dyDescent="0.25">
      <c r="B368" s="3">
        <f t="shared" si="77"/>
        <v>360</v>
      </c>
      <c r="C368" s="93">
        <f>IF(Tabla!G368="","",Tabla!G368)</f>
        <v>43494</v>
      </c>
      <c r="D368" s="93" t="str">
        <f>IF(Tabla!H368="","",Tabla!H368)</f>
        <v>ADMINISTRACION DE SUCURSALES</v>
      </c>
      <c r="E368" s="93" t="str">
        <f>IF(Tabla!I368="","",Tabla!I368)</f>
        <v>NC GASTO NO DEDUCIBLES</v>
      </c>
      <c r="F368" s="93" t="str">
        <f>IF(Tabla!J368="","",Tabla!J368)</f>
        <v>TRANSACCIONES DEL DIA 01/29/2019SPYRAL - GESTION ADMINISTRATIVA</v>
      </c>
      <c r="G368" s="108">
        <f>IF(Tabla!K368="","",Tabla!K368)</f>
        <v>27.08</v>
      </c>
      <c r="H368" s="108">
        <f>IF(Tabla!L368="","",Tabla!L368)</f>
        <v>0</v>
      </c>
      <c r="J368">
        <f t="shared" si="78"/>
        <v>360</v>
      </c>
      <c r="K368" s="93">
        <f t="shared" si="79"/>
        <v>43494</v>
      </c>
      <c r="L368">
        <f t="shared" ca="1" si="67"/>
        <v>0</v>
      </c>
      <c r="M368" s="115">
        <f t="shared" ca="1" si="68"/>
        <v>3.5999999999999999E-7</v>
      </c>
      <c r="N368">
        <f t="shared" ca="1" si="69"/>
        <v>1.133E-6</v>
      </c>
      <c r="O368">
        <f t="shared" ca="1" si="70"/>
        <v>1133</v>
      </c>
      <c r="Q368">
        <f t="shared" ca="1" si="71"/>
        <v>43546</v>
      </c>
      <c r="R368" t="str">
        <f t="shared" ca="1" si="72"/>
        <v>VENTAS CONSUMO</v>
      </c>
      <c r="S368" t="str">
        <f t="shared" ca="1" si="73"/>
        <v>NC VIATICOS</v>
      </c>
      <c r="T368" t="str">
        <f t="shared" ca="1" si="74"/>
        <v>TRANSACCIONES DEL DIA 03/22/2019SPYRAL - GESTION ADMINISTRATIVA</v>
      </c>
      <c r="V368">
        <f t="shared" ca="1" si="75"/>
        <v>0</v>
      </c>
      <c r="W368">
        <f t="shared" ca="1" si="76"/>
        <v>0</v>
      </c>
    </row>
    <row r="369" spans="2:23" x14ac:dyDescent="0.25">
      <c r="B369" s="3">
        <f t="shared" si="77"/>
        <v>361</v>
      </c>
      <c r="C369" s="93">
        <f>IF(Tabla!G369="","",Tabla!G369)</f>
        <v>43494</v>
      </c>
      <c r="D369" s="93" t="str">
        <f>IF(Tabla!H369="","",Tabla!H369)</f>
        <v>ADMINISTRACION DE SUCURSALES</v>
      </c>
      <c r="E369" s="93" t="str">
        <f>IF(Tabla!I369="","",Tabla!I369)</f>
        <v>OTROS EGRESOS 18</v>
      </c>
      <c r="F369" s="93" t="str">
        <f>IF(Tabla!J369="","",Tabla!J369)</f>
        <v>OTROS EGRESOS 1.P.O (OR:79/DES:79 TRN:86 PERF:300086 CAU: 18</v>
      </c>
      <c r="G369" s="108">
        <f>IF(Tabla!K369="","",Tabla!K369)</f>
        <v>3</v>
      </c>
      <c r="H369" s="108">
        <f>IF(Tabla!L369="","",Tabla!L369)</f>
        <v>0</v>
      </c>
      <c r="J369">
        <f t="shared" si="78"/>
        <v>361</v>
      </c>
      <c r="K369" s="93">
        <f t="shared" si="79"/>
        <v>43494</v>
      </c>
      <c r="L369">
        <f t="shared" ca="1" si="67"/>
        <v>0</v>
      </c>
      <c r="M369" s="115">
        <f t="shared" ca="1" si="68"/>
        <v>3.6100000000000002E-7</v>
      </c>
      <c r="N369">
        <f t="shared" ca="1" si="69"/>
        <v>1.1319999999999999E-6</v>
      </c>
      <c r="O369">
        <f t="shared" ca="1" si="70"/>
        <v>1132</v>
      </c>
      <c r="Q369">
        <f t="shared" ca="1" si="71"/>
        <v>43546</v>
      </c>
      <c r="R369" t="str">
        <f t="shared" ca="1" si="72"/>
        <v>ZONA LIBRE</v>
      </c>
      <c r="S369" t="str">
        <f t="shared" ca="1" si="73"/>
        <v>NC VIATICOS</v>
      </c>
      <c r="T369" t="str">
        <f t="shared" ca="1" si="74"/>
        <v>TRANSACCIONES DEL DIA 03/22/2019SPYRAL - GESTION ADMINISTRATIVA</v>
      </c>
      <c r="V369">
        <f t="shared" ca="1" si="75"/>
        <v>0</v>
      </c>
      <c r="W369">
        <f t="shared" ca="1" si="76"/>
        <v>0</v>
      </c>
    </row>
    <row r="370" spans="2:23" x14ac:dyDescent="0.25">
      <c r="B370" s="3">
        <f t="shared" si="77"/>
        <v>362</v>
      </c>
      <c r="C370" s="93">
        <f>IF(Tabla!G370="","",Tabla!G370)</f>
        <v>43494</v>
      </c>
      <c r="D370" s="93" t="str">
        <f>IF(Tabla!H370="","",Tabla!H370)</f>
        <v>ADMINISTRACION DE SUCURSALES</v>
      </c>
      <c r="E370" s="93" t="str">
        <f>IF(Tabla!I370="","",Tabla!I370)</f>
        <v>OTROS EGRESOS 18</v>
      </c>
      <c r="F370" s="93" t="str">
        <f>IF(Tabla!J370="","",Tabla!J370)</f>
        <v>OTROS EGRESOS 1.P.O (OR:7/DES:7 TRN:86 PERF:300086 CAU: 18</v>
      </c>
      <c r="G370" s="108">
        <f>IF(Tabla!K370="","",Tabla!K370)</f>
        <v>14.7</v>
      </c>
      <c r="H370" s="108">
        <f>IF(Tabla!L370="","",Tabla!L370)</f>
        <v>0</v>
      </c>
      <c r="J370">
        <f t="shared" si="78"/>
        <v>362</v>
      </c>
      <c r="K370" s="93">
        <f t="shared" si="79"/>
        <v>43494</v>
      </c>
      <c r="L370">
        <f t="shared" ca="1" si="67"/>
        <v>0</v>
      </c>
      <c r="M370" s="115">
        <f t="shared" ca="1" si="68"/>
        <v>3.6199999999999999E-7</v>
      </c>
      <c r="N370">
        <f t="shared" ca="1" si="69"/>
        <v>1.1310000000000001E-6</v>
      </c>
      <c r="O370">
        <f t="shared" ca="1" si="70"/>
        <v>1131</v>
      </c>
      <c r="Q370">
        <f t="shared" ca="1" si="71"/>
        <v>43545</v>
      </c>
      <c r="R370" t="str">
        <f t="shared" ca="1" si="72"/>
        <v>ADMINISTRACION DE SUCURSALES</v>
      </c>
      <c r="S370" t="str">
        <f t="shared" ca="1" si="73"/>
        <v>OTROS EGRESOS 18</v>
      </c>
      <c r="T370" t="str">
        <f t="shared" ca="1" si="74"/>
        <v>OTROS EGRESOS 1.P.O (OR:196/DES:196 TRN:86 PERF:300086 CAU: 18</v>
      </c>
      <c r="V370">
        <f t="shared" ca="1" si="75"/>
        <v>0</v>
      </c>
      <c r="W370">
        <f t="shared" ca="1" si="76"/>
        <v>0</v>
      </c>
    </row>
    <row r="371" spans="2:23" x14ac:dyDescent="0.25">
      <c r="B371" s="3">
        <f t="shared" si="77"/>
        <v>363</v>
      </c>
      <c r="C371" s="93">
        <f>IF(Tabla!G371="","",Tabla!G371)</f>
        <v>43494</v>
      </c>
      <c r="D371" s="93" t="str">
        <f>IF(Tabla!H371="","",Tabla!H371)</f>
        <v>ADMINISTRACION DE SUCURSALES</v>
      </c>
      <c r="E371" s="93" t="str">
        <f>IF(Tabla!I371="","",Tabla!I371)</f>
        <v>OTROS EGRESOS 18</v>
      </c>
      <c r="F371" s="93" t="str">
        <f>IF(Tabla!J371="","",Tabla!J371)</f>
        <v>OTROS EGRESOS 1.P.O (OR:53/DES:53 TRN:86 PERF:300086 CAU: 18</v>
      </c>
      <c r="G371" s="108">
        <f>IF(Tabla!K371="","",Tabla!K371)</f>
        <v>11.5</v>
      </c>
      <c r="H371" s="108">
        <f>IF(Tabla!L371="","",Tabla!L371)</f>
        <v>0</v>
      </c>
      <c r="J371">
        <f t="shared" si="78"/>
        <v>363</v>
      </c>
      <c r="K371" s="93">
        <f t="shared" si="79"/>
        <v>43494</v>
      </c>
      <c r="L371">
        <f t="shared" ca="1" si="67"/>
        <v>0</v>
      </c>
      <c r="M371" s="115">
        <f t="shared" ca="1" si="68"/>
        <v>3.6300000000000001E-7</v>
      </c>
      <c r="N371">
        <f t="shared" ca="1" si="69"/>
        <v>1.13E-6</v>
      </c>
      <c r="O371">
        <f t="shared" ca="1" si="70"/>
        <v>1130</v>
      </c>
      <c r="Q371">
        <f t="shared" ca="1" si="71"/>
        <v>43545</v>
      </c>
      <c r="R371" t="str">
        <f t="shared" ca="1" si="72"/>
        <v>BANCA COMERCIAL INTERIOR</v>
      </c>
      <c r="S371" t="str">
        <f t="shared" ca="1" si="73"/>
        <v>VIATICOS 2</v>
      </c>
      <c r="T371" t="str">
        <f t="shared" ca="1" si="74"/>
        <v>TRANSACCIONES DEL DIA 03/21/2019SPYRAL - GESTION ADMINISTRATIVA</v>
      </c>
      <c r="V371">
        <f t="shared" ca="1" si="75"/>
        <v>0</v>
      </c>
      <c r="W371">
        <f t="shared" ca="1" si="76"/>
        <v>0</v>
      </c>
    </row>
    <row r="372" spans="2:23" x14ac:dyDescent="0.25">
      <c r="B372" s="3">
        <f t="shared" si="77"/>
        <v>364</v>
      </c>
      <c r="C372" s="93">
        <f>IF(Tabla!G372="","",Tabla!G372)</f>
        <v>43494</v>
      </c>
      <c r="D372" s="93" t="str">
        <f>IF(Tabla!H372="","",Tabla!H372)</f>
        <v>ADMINISTRACION DE SUCURSALES</v>
      </c>
      <c r="E372" s="93" t="str">
        <f>IF(Tabla!I372="","",Tabla!I372)</f>
        <v>OTROS EGRESOS 18</v>
      </c>
      <c r="F372" s="93" t="str">
        <f>IF(Tabla!J372="","",Tabla!J372)</f>
        <v>OTROS EGRESOS 1.P.O (OR:47/DES:47 TRN:86 PERF:300086 CAU: 18</v>
      </c>
      <c r="G372" s="108">
        <f>IF(Tabla!K372="","",Tabla!K372)</f>
        <v>22.5</v>
      </c>
      <c r="H372" s="108">
        <f>IF(Tabla!L372="","",Tabla!L372)</f>
        <v>0</v>
      </c>
      <c r="J372">
        <f t="shared" si="78"/>
        <v>364</v>
      </c>
      <c r="K372" s="93">
        <f t="shared" si="79"/>
        <v>43494</v>
      </c>
      <c r="L372">
        <f t="shared" ca="1" si="67"/>
        <v>0</v>
      </c>
      <c r="M372" s="115">
        <f t="shared" ca="1" si="68"/>
        <v>3.6399999999999998E-7</v>
      </c>
      <c r="N372">
        <f t="shared" ca="1" si="69"/>
        <v>1.1289999999999999E-6</v>
      </c>
      <c r="O372">
        <f t="shared" ca="1" si="70"/>
        <v>1129</v>
      </c>
      <c r="Q372">
        <f t="shared" ca="1" si="71"/>
        <v>43545</v>
      </c>
      <c r="R372" t="str">
        <f t="shared" ca="1" si="72"/>
        <v>BANCA DE CONSUMO</v>
      </c>
      <c r="S372" t="str">
        <f t="shared" ca="1" si="73"/>
        <v>RECONOCIMIENTO</v>
      </c>
      <c r="T372" t="str">
        <f t="shared" ca="1" si="74"/>
        <v>TRANSACCIONES DEL DIA 03/21/2019SPYRAL - GESTION ADMINISTRATIVA</v>
      </c>
      <c r="V372">
        <f t="shared" ca="1" si="75"/>
        <v>0</v>
      </c>
      <c r="W372">
        <f t="shared" ca="1" si="76"/>
        <v>0</v>
      </c>
    </row>
    <row r="373" spans="2:23" x14ac:dyDescent="0.25">
      <c r="B373" s="3">
        <f t="shared" si="77"/>
        <v>365</v>
      </c>
      <c r="C373" s="93">
        <f>IF(Tabla!G373="","",Tabla!G373)</f>
        <v>43495</v>
      </c>
      <c r="D373" s="93" t="str">
        <f>IF(Tabla!H373="","",Tabla!H373)</f>
        <v>CAJA</v>
      </c>
      <c r="E373" s="93" t="str">
        <f>IF(Tabla!I373="","",Tabla!I373)</f>
        <v>ALIMENTACION DE EMPLEADOS CTA NUEVA</v>
      </c>
      <c r="F373" s="93" t="str">
        <f>IF(Tabla!J373="","",Tabla!J373)</f>
        <v>TRANSACCIONES DEL DIA 01/30/2019SPYRAL - GESTION ADMINISTRATIVA</v>
      </c>
      <c r="G373" s="108">
        <f>IF(Tabla!K373="","",Tabla!K373)</f>
        <v>48</v>
      </c>
      <c r="H373" s="108">
        <f>IF(Tabla!L373="","",Tabla!L373)</f>
        <v>0</v>
      </c>
      <c r="J373">
        <f t="shared" si="78"/>
        <v>365</v>
      </c>
      <c r="K373" s="93">
        <f t="shared" si="79"/>
        <v>43495</v>
      </c>
      <c r="L373">
        <f t="shared" ca="1" si="67"/>
        <v>0</v>
      </c>
      <c r="M373" s="115">
        <f t="shared" ca="1" si="68"/>
        <v>3.65E-7</v>
      </c>
      <c r="N373">
        <f t="shared" ca="1" si="69"/>
        <v>1.128E-6</v>
      </c>
      <c r="O373">
        <f t="shared" ca="1" si="70"/>
        <v>1128</v>
      </c>
      <c r="Q373">
        <f t="shared" ca="1" si="71"/>
        <v>43545</v>
      </c>
      <c r="R373" t="str">
        <f t="shared" ca="1" si="72"/>
        <v>CAJA</v>
      </c>
      <c r="S373" t="str">
        <f t="shared" ca="1" si="73"/>
        <v>ALIMENTACION DE EMPLEADOS CTA NUEVA</v>
      </c>
      <c r="T373" t="str">
        <f t="shared" ca="1" si="74"/>
        <v>TRANSACCIONES DEL DIA 03/21/2019SPYRAL - GESTION ADMINISTRATIVA</v>
      </c>
      <c r="V373">
        <f t="shared" ca="1" si="75"/>
        <v>0</v>
      </c>
      <c r="W373">
        <f t="shared" ca="1" si="76"/>
        <v>0</v>
      </c>
    </row>
    <row r="374" spans="2:23" x14ac:dyDescent="0.25">
      <c r="B374" s="3">
        <f t="shared" si="77"/>
        <v>366</v>
      </c>
      <c r="C374" s="93">
        <f>IF(Tabla!G374="","",Tabla!G374)</f>
        <v>43495</v>
      </c>
      <c r="D374" s="93" t="str">
        <f>IF(Tabla!H374="","",Tabla!H374)</f>
        <v>CAJA</v>
      </c>
      <c r="E374" s="93" t="str">
        <f>IF(Tabla!I374="","",Tabla!I374)</f>
        <v>ALIMENTACION DE EMPLEADOS CTA NUEVA</v>
      </c>
      <c r="F374" s="93" t="str">
        <f>IF(Tabla!J374="","",Tabla!J374)</f>
        <v>TRANSACCIONES DEL DIA 01/30/2019SPYRAL - GESTION ADMINISTRATIVA</v>
      </c>
      <c r="G374" s="108">
        <f>IF(Tabla!K374="","",Tabla!K374)</f>
        <v>8</v>
      </c>
      <c r="H374" s="108">
        <f>IF(Tabla!L374="","",Tabla!L374)</f>
        <v>0</v>
      </c>
      <c r="J374">
        <f t="shared" si="78"/>
        <v>366</v>
      </c>
      <c r="K374" s="93">
        <f t="shared" si="79"/>
        <v>43495</v>
      </c>
      <c r="L374">
        <f t="shared" ca="1" si="67"/>
        <v>0</v>
      </c>
      <c r="M374" s="115">
        <f t="shared" ca="1" si="68"/>
        <v>3.6600000000000002E-7</v>
      </c>
      <c r="N374">
        <f t="shared" ca="1" si="69"/>
        <v>1.127E-6</v>
      </c>
      <c r="O374">
        <f t="shared" ca="1" si="70"/>
        <v>1127</v>
      </c>
      <c r="Q374">
        <f t="shared" ca="1" si="71"/>
        <v>43545</v>
      </c>
      <c r="R374" t="str">
        <f t="shared" ca="1" si="72"/>
        <v>CAJA</v>
      </c>
      <c r="S374" t="str">
        <f t="shared" ca="1" si="73"/>
        <v>ALIMENTACION DE EMPLEADOS CTA NUEVA</v>
      </c>
      <c r="T374" t="str">
        <f t="shared" ca="1" si="74"/>
        <v>TRANSACCIONES DEL DIA 03/21/2019SPYRAL - GESTION ADMINISTRATIVA</v>
      </c>
      <c r="V374">
        <f t="shared" ca="1" si="75"/>
        <v>0</v>
      </c>
      <c r="W374">
        <f t="shared" ca="1" si="76"/>
        <v>0</v>
      </c>
    </row>
    <row r="375" spans="2:23" x14ac:dyDescent="0.25">
      <c r="B375" s="3">
        <f t="shared" si="77"/>
        <v>367</v>
      </c>
      <c r="C375" s="93">
        <f>IF(Tabla!G375="","",Tabla!G375)</f>
        <v>43495</v>
      </c>
      <c r="D375" s="93" t="str">
        <f>IF(Tabla!H375="","",Tabla!H375)</f>
        <v>BANCA CORPORATIVA</v>
      </c>
      <c r="E375" s="93" t="str">
        <f>IF(Tabla!I375="","",Tabla!I375)</f>
        <v>NC ALIMENTACION DE EMPLEADOS NVA</v>
      </c>
      <c r="F375" s="93" t="str">
        <f>IF(Tabla!J375="","",Tabla!J375)</f>
        <v>TRANSACCIONES DEL DIA 01/30/2019SPYRAL - GESTION ADMINISTRATIVA</v>
      </c>
      <c r="G375" s="108">
        <f>IF(Tabla!K375="","",Tabla!K375)</f>
        <v>31.5</v>
      </c>
      <c r="H375" s="108">
        <f>IF(Tabla!L375="","",Tabla!L375)</f>
        <v>0</v>
      </c>
      <c r="J375">
        <f t="shared" si="78"/>
        <v>367</v>
      </c>
      <c r="K375" s="93">
        <f t="shared" si="79"/>
        <v>43495</v>
      </c>
      <c r="L375">
        <f t="shared" ca="1" si="67"/>
        <v>0</v>
      </c>
      <c r="M375" s="115">
        <f t="shared" ca="1" si="68"/>
        <v>3.6699999999999999E-7</v>
      </c>
      <c r="N375">
        <f t="shared" ca="1" si="69"/>
        <v>1.1260000000000001E-6</v>
      </c>
      <c r="O375">
        <f t="shared" ca="1" si="70"/>
        <v>1126</v>
      </c>
      <c r="Q375">
        <f t="shared" ca="1" si="71"/>
        <v>43545</v>
      </c>
      <c r="R375" t="str">
        <f t="shared" ca="1" si="72"/>
        <v>DESARROLLO DE PRODUCTOS</v>
      </c>
      <c r="S375" t="str">
        <f t="shared" ca="1" si="73"/>
        <v>VIATICOS 2</v>
      </c>
      <c r="T375" t="str">
        <f t="shared" ca="1" si="74"/>
        <v>TRANSACCIONES DEL DIA 03/21/2019SPYRAL - GESTION ADMINISTRATIVA</v>
      </c>
      <c r="V375">
        <f t="shared" ca="1" si="75"/>
        <v>0</v>
      </c>
      <c r="W375">
        <f t="shared" ca="1" si="76"/>
        <v>0</v>
      </c>
    </row>
    <row r="376" spans="2:23" x14ac:dyDescent="0.25">
      <c r="B376" s="3">
        <f t="shared" si="77"/>
        <v>368</v>
      </c>
      <c r="C376" s="93">
        <f>IF(Tabla!G376="","",Tabla!G376)</f>
        <v>43495</v>
      </c>
      <c r="D376" s="93" t="str">
        <f>IF(Tabla!H376="","",Tabla!H376)</f>
        <v>ATM</v>
      </c>
      <c r="E376" s="93" t="str">
        <f>IF(Tabla!I376="","",Tabla!I376)</f>
        <v>ALIMENTACION DE EMPLEADOS CTA NUEVA</v>
      </c>
      <c r="F376" s="93" t="str">
        <f>IF(Tabla!J376="","",Tabla!J376)</f>
        <v>TRANSACCIONES DEL DIA 01/30/2019SPYRAL - GESTION ADMINISTRATIVA</v>
      </c>
      <c r="G376" s="108">
        <f>IF(Tabla!K376="","",Tabla!K376)</f>
        <v>75.48</v>
      </c>
      <c r="H376" s="108">
        <f>IF(Tabla!L376="","",Tabla!L376)</f>
        <v>0</v>
      </c>
      <c r="J376">
        <f t="shared" si="78"/>
        <v>368</v>
      </c>
      <c r="K376" s="93">
        <f t="shared" si="79"/>
        <v>43495</v>
      </c>
      <c r="L376">
        <f t="shared" ca="1" si="67"/>
        <v>0</v>
      </c>
      <c r="M376" s="115">
        <f t="shared" ca="1" si="68"/>
        <v>3.6800000000000001E-7</v>
      </c>
      <c r="N376">
        <f t="shared" ca="1" si="69"/>
        <v>1.125E-6</v>
      </c>
      <c r="O376">
        <f t="shared" ca="1" si="70"/>
        <v>1125</v>
      </c>
      <c r="Q376">
        <f t="shared" ca="1" si="71"/>
        <v>43545</v>
      </c>
      <c r="R376" t="str">
        <f t="shared" ca="1" si="72"/>
        <v>FUERZAS DE VENTAS PANAMA</v>
      </c>
      <c r="S376" t="str">
        <f t="shared" ca="1" si="73"/>
        <v>ALIMENTACION DE EMPLEADOS CTA NUEVA</v>
      </c>
      <c r="T376" t="str">
        <f t="shared" ca="1" si="74"/>
        <v>TRANSACCIONES DEL DIA 03/21/2019SPYRAL - GESTION ADMINISTRATIVA</v>
      </c>
      <c r="V376">
        <f t="shared" ca="1" si="75"/>
        <v>0</v>
      </c>
      <c r="W376">
        <f t="shared" ca="1" si="76"/>
        <v>0</v>
      </c>
    </row>
    <row r="377" spans="2:23" x14ac:dyDescent="0.25">
      <c r="B377" s="3">
        <f t="shared" si="77"/>
        <v>369</v>
      </c>
      <c r="C377" s="93">
        <f>IF(Tabla!G377="","",Tabla!G377)</f>
        <v>43495</v>
      </c>
      <c r="D377" s="93" t="str">
        <f>IF(Tabla!H377="","",Tabla!H377)</f>
        <v>ATM</v>
      </c>
      <c r="E377" s="93" t="str">
        <f>IF(Tabla!I377="","",Tabla!I377)</f>
        <v>GASTOS NO DEDUCIBLES</v>
      </c>
      <c r="F377" s="93" t="str">
        <f>IF(Tabla!J377="","",Tabla!J377)</f>
        <v>TRANSACCIONES DEL DIA 01/30/2019SPYRAL - GESTION ADMINISTRATIVA</v>
      </c>
      <c r="G377" s="108">
        <f>IF(Tabla!K377="","",Tabla!K377)</f>
        <v>25.95</v>
      </c>
      <c r="H377" s="108">
        <f>IF(Tabla!L377="","",Tabla!L377)</f>
        <v>0</v>
      </c>
      <c r="J377">
        <f t="shared" si="78"/>
        <v>369</v>
      </c>
      <c r="K377" s="93">
        <f t="shared" si="79"/>
        <v>43495</v>
      </c>
      <c r="L377">
        <f t="shared" ca="1" si="67"/>
        <v>0</v>
      </c>
      <c r="M377" s="115">
        <f t="shared" ca="1" si="68"/>
        <v>3.6899999999999998E-7</v>
      </c>
      <c r="N377">
        <f t="shared" ca="1" si="69"/>
        <v>1.124E-6</v>
      </c>
      <c r="O377">
        <f t="shared" ca="1" si="70"/>
        <v>1124</v>
      </c>
      <c r="Q377">
        <f t="shared" ca="1" si="71"/>
        <v>43544</v>
      </c>
      <c r="R377" t="str">
        <f t="shared" ca="1" si="72"/>
        <v>ADMINISTRACION DE SUCURSALES</v>
      </c>
      <c r="S377" t="str">
        <f t="shared" ca="1" si="73"/>
        <v>VIATICOS 2</v>
      </c>
      <c r="T377" t="str">
        <f t="shared" ca="1" si="74"/>
        <v>TRANSACCIONES DEL DIA 03/20/2019SPYRAL - GESTION ADMINISTRATIVA</v>
      </c>
      <c r="V377">
        <f t="shared" ca="1" si="75"/>
        <v>0</v>
      </c>
      <c r="W377">
        <f t="shared" ca="1" si="76"/>
        <v>0</v>
      </c>
    </row>
    <row r="378" spans="2:23" x14ac:dyDescent="0.25">
      <c r="B378" s="3">
        <f t="shared" si="77"/>
        <v>370</v>
      </c>
      <c r="C378" s="93">
        <f>IF(Tabla!G378="","",Tabla!G378)</f>
        <v>43495</v>
      </c>
      <c r="D378" s="93" t="str">
        <f>IF(Tabla!H378="","",Tabla!H378)</f>
        <v>ATM</v>
      </c>
      <c r="E378" s="93" t="str">
        <f>IF(Tabla!I378="","",Tabla!I378)</f>
        <v>VIATICOS</v>
      </c>
      <c r="F378" s="93" t="str">
        <f>IF(Tabla!J378="","",Tabla!J378)</f>
        <v>TRANSACCIONES DEL DIA 01/30/2019SPYRAL - GESTION ADMINISTRATIVA</v>
      </c>
      <c r="G378" s="108">
        <f>IF(Tabla!K378="","",Tabla!K378)</f>
        <v>51.5</v>
      </c>
      <c r="H378" s="108">
        <f>IF(Tabla!L378="","",Tabla!L378)</f>
        <v>0</v>
      </c>
      <c r="J378">
        <f t="shared" si="78"/>
        <v>370</v>
      </c>
      <c r="K378" s="93">
        <f t="shared" si="79"/>
        <v>43495</v>
      </c>
      <c r="L378">
        <f t="shared" ca="1" si="67"/>
        <v>0</v>
      </c>
      <c r="M378" s="115">
        <f t="shared" ca="1" si="68"/>
        <v>3.7E-7</v>
      </c>
      <c r="N378">
        <f t="shared" ca="1" si="69"/>
        <v>1.1230000000000001E-6</v>
      </c>
      <c r="O378">
        <f t="shared" ca="1" si="70"/>
        <v>1123</v>
      </c>
      <c r="Q378">
        <f t="shared" ca="1" si="71"/>
        <v>43544</v>
      </c>
      <c r="R378" t="str">
        <f t="shared" ca="1" si="72"/>
        <v>ADMINISTRACION DE SUCURSALES</v>
      </c>
      <c r="S378" t="str">
        <f t="shared" ca="1" si="73"/>
        <v>VIATICOS 2</v>
      </c>
      <c r="T378" t="str">
        <f t="shared" ca="1" si="74"/>
        <v>TRANSACCIONES DEL DIA 03/20/2019SPYRAL - GESTION ADMINISTRATIVA</v>
      </c>
      <c r="V378">
        <f t="shared" ca="1" si="75"/>
        <v>0</v>
      </c>
      <c r="W378">
        <f t="shared" ca="1" si="76"/>
        <v>0</v>
      </c>
    </row>
    <row r="379" spans="2:23" x14ac:dyDescent="0.25">
      <c r="B379" s="3">
        <f t="shared" si="77"/>
        <v>371</v>
      </c>
      <c r="C379" s="93">
        <f>IF(Tabla!G379="","",Tabla!G379)</f>
        <v>43495</v>
      </c>
      <c r="D379" s="93" t="str">
        <f>IF(Tabla!H379="","",Tabla!H379)</f>
        <v>ADMINISTRACION DE SUCURSALES</v>
      </c>
      <c r="E379" s="93" t="str">
        <f>IF(Tabla!I379="","",Tabla!I379)</f>
        <v>NC GASTO NO DEDUCIBLES</v>
      </c>
      <c r="F379" s="93" t="str">
        <f>IF(Tabla!J379="","",Tabla!J379)</f>
        <v>TRANSACCIONES DEL DIA 01/30/2019SPYRAL - GESTION ADMINISTRATIVA</v>
      </c>
      <c r="G379" s="108">
        <f>IF(Tabla!K379="","",Tabla!K379)</f>
        <v>354.12</v>
      </c>
      <c r="H379" s="108">
        <f>IF(Tabla!L379="","",Tabla!L379)</f>
        <v>0</v>
      </c>
      <c r="J379">
        <f t="shared" si="78"/>
        <v>371</v>
      </c>
      <c r="K379" s="93">
        <f t="shared" si="79"/>
        <v>43495</v>
      </c>
      <c r="L379">
        <f t="shared" ca="1" si="67"/>
        <v>0</v>
      </c>
      <c r="M379" s="115">
        <f t="shared" ca="1" si="68"/>
        <v>3.7099999999999997E-7</v>
      </c>
      <c r="N379">
        <f t="shared" ca="1" si="69"/>
        <v>1.122E-6</v>
      </c>
      <c r="O379">
        <f t="shared" ca="1" si="70"/>
        <v>1122</v>
      </c>
      <c r="Q379">
        <f t="shared" ca="1" si="71"/>
        <v>43544</v>
      </c>
      <c r="R379" t="str">
        <f t="shared" ca="1" si="72"/>
        <v>ADMINISTRACION DE SUCURSALES</v>
      </c>
      <c r="S379" t="str">
        <f t="shared" ca="1" si="73"/>
        <v>OTROS EGRESOS 18</v>
      </c>
      <c r="T379" t="str">
        <f t="shared" ca="1" si="74"/>
        <v>OTROS EGRESOS 1.P.O (OR:3/DES:3 TRN:86 PERF:300086 CAU: 18</v>
      </c>
      <c r="V379">
        <f t="shared" ca="1" si="75"/>
        <v>0</v>
      </c>
      <c r="W379">
        <f t="shared" ca="1" si="76"/>
        <v>0</v>
      </c>
    </row>
    <row r="380" spans="2:23" x14ac:dyDescent="0.25">
      <c r="B380" s="3">
        <f t="shared" si="77"/>
        <v>372</v>
      </c>
      <c r="C380" s="93">
        <f>IF(Tabla!G380="","",Tabla!G380)</f>
        <v>43495</v>
      </c>
      <c r="D380" s="93" t="str">
        <f>IF(Tabla!H380="","",Tabla!H380)</f>
        <v>ADMINISTRACION DE SUCURSALES</v>
      </c>
      <c r="E380" s="93" t="str">
        <f>IF(Tabla!I380="","",Tabla!I380)</f>
        <v>OTROS EGRESOS 18</v>
      </c>
      <c r="F380" s="93" t="str">
        <f>IF(Tabla!J380="","",Tabla!J380)</f>
        <v>OTROS EGRESOS 1.P.O (OR:3/DES:3 TRN:86 PERF:300086 CAU: 18</v>
      </c>
      <c r="G380" s="108">
        <f>IF(Tabla!K380="","",Tabla!K380)</f>
        <v>9.1999999999999993</v>
      </c>
      <c r="H380" s="108">
        <f>IF(Tabla!L380="","",Tabla!L380)</f>
        <v>0</v>
      </c>
      <c r="J380">
        <f t="shared" si="78"/>
        <v>372</v>
      </c>
      <c r="K380" s="93">
        <f t="shared" si="79"/>
        <v>43495</v>
      </c>
      <c r="L380">
        <f t="shared" ca="1" si="67"/>
        <v>0</v>
      </c>
      <c r="M380" s="115">
        <f t="shared" ca="1" si="68"/>
        <v>3.72E-7</v>
      </c>
      <c r="N380">
        <f t="shared" ca="1" si="69"/>
        <v>1.1209999999999999E-6</v>
      </c>
      <c r="O380">
        <f t="shared" ca="1" si="70"/>
        <v>1121</v>
      </c>
      <c r="Q380">
        <f t="shared" ca="1" si="71"/>
        <v>43544</v>
      </c>
      <c r="R380" t="str">
        <f t="shared" ca="1" si="72"/>
        <v>BANCA COMERCIAL</v>
      </c>
      <c r="S380" t="str">
        <f t="shared" ca="1" si="73"/>
        <v>VIATICOS 2</v>
      </c>
      <c r="T380" t="str">
        <f t="shared" ca="1" si="74"/>
        <v>TRANSACCIONES DEL DIA 03/20/2019SPYRAL - GESTION ADMINISTRATIVA</v>
      </c>
      <c r="V380">
        <f t="shared" ca="1" si="75"/>
        <v>0</v>
      </c>
      <c r="W380">
        <f t="shared" ca="1" si="76"/>
        <v>0</v>
      </c>
    </row>
    <row r="381" spans="2:23" x14ac:dyDescent="0.25">
      <c r="B381" s="3">
        <f t="shared" si="77"/>
        <v>373</v>
      </c>
      <c r="C381" s="93">
        <f>IF(Tabla!G381="","",Tabla!G381)</f>
        <v>43495</v>
      </c>
      <c r="D381" s="93" t="str">
        <f>IF(Tabla!H381="","",Tabla!H381)</f>
        <v>ADMINISTRACION DE SUCURSALES</v>
      </c>
      <c r="E381" s="93" t="str">
        <f>IF(Tabla!I381="","",Tabla!I381)</f>
        <v>OTROS EGRESOS 18</v>
      </c>
      <c r="F381" s="93" t="str">
        <f>IF(Tabla!J381="","",Tabla!J381)</f>
        <v>OTROS EGRESOS 1.P.O (OR:18/DES:18 TRN:86 PERF:300086 CAU: 18</v>
      </c>
      <c r="G381" s="108">
        <f>IF(Tabla!K381="","",Tabla!K381)</f>
        <v>5</v>
      </c>
      <c r="H381" s="108">
        <f>IF(Tabla!L381="","",Tabla!L381)</f>
        <v>0</v>
      </c>
      <c r="J381">
        <f t="shared" si="78"/>
        <v>373</v>
      </c>
      <c r="K381" s="93">
        <f t="shared" si="79"/>
        <v>43495</v>
      </c>
      <c r="L381">
        <f t="shared" ca="1" si="67"/>
        <v>0</v>
      </c>
      <c r="M381" s="115">
        <f t="shared" ca="1" si="68"/>
        <v>3.7300000000000002E-7</v>
      </c>
      <c r="N381">
        <f t="shared" ca="1" si="69"/>
        <v>1.1200000000000001E-6</v>
      </c>
      <c r="O381">
        <f t="shared" ca="1" si="70"/>
        <v>1120</v>
      </c>
      <c r="Q381">
        <f t="shared" ca="1" si="71"/>
        <v>43544</v>
      </c>
      <c r="R381" t="str">
        <f t="shared" ca="1" si="72"/>
        <v>BANCA COMERCIAL CENTRO</v>
      </c>
      <c r="S381" t="str">
        <f t="shared" ca="1" si="73"/>
        <v>VIATICOS</v>
      </c>
      <c r="T381" t="str">
        <f t="shared" ca="1" si="74"/>
        <v>TRANSACCIONES DEL DIA 03/20/2019SPYRAL - GESTION ADMINISTRATIVA</v>
      </c>
      <c r="V381">
        <f t="shared" ca="1" si="75"/>
        <v>0</v>
      </c>
      <c r="W381">
        <f t="shared" ca="1" si="76"/>
        <v>0</v>
      </c>
    </row>
    <row r="382" spans="2:23" x14ac:dyDescent="0.25">
      <c r="B382" s="3">
        <f t="shared" si="77"/>
        <v>374</v>
      </c>
      <c r="C382" s="93">
        <f>IF(Tabla!G382="","",Tabla!G382)</f>
        <v>43495</v>
      </c>
      <c r="D382" s="93" t="str">
        <f>IF(Tabla!H382="","",Tabla!H382)</f>
        <v>ADMINISTRACION DE SUCURSALES</v>
      </c>
      <c r="E382" s="93" t="str">
        <f>IF(Tabla!I382="","",Tabla!I382)</f>
        <v>OTROS EGRESOS 18</v>
      </c>
      <c r="F382" s="93" t="str">
        <f>IF(Tabla!J382="","",Tabla!J382)</f>
        <v>OTROS EGRESOS 1.P.O (OR:15/DES:15 TRN:86 PERF:300086 CAU: 18</v>
      </c>
      <c r="G382" s="108">
        <f>IF(Tabla!K382="","",Tabla!K382)</f>
        <v>9</v>
      </c>
      <c r="H382" s="108">
        <f>IF(Tabla!L382="","",Tabla!L382)</f>
        <v>0</v>
      </c>
      <c r="J382">
        <f t="shared" si="78"/>
        <v>374</v>
      </c>
      <c r="K382" s="93">
        <f t="shared" si="79"/>
        <v>43495</v>
      </c>
      <c r="L382">
        <f t="shared" ca="1" si="67"/>
        <v>0</v>
      </c>
      <c r="M382" s="115">
        <f t="shared" ca="1" si="68"/>
        <v>3.7399999999999999E-7</v>
      </c>
      <c r="N382">
        <f t="shared" ca="1" si="69"/>
        <v>1.119E-6</v>
      </c>
      <c r="O382">
        <f t="shared" ca="1" si="70"/>
        <v>1119</v>
      </c>
      <c r="Q382">
        <f t="shared" ca="1" si="71"/>
        <v>43544</v>
      </c>
      <c r="R382" t="str">
        <f t="shared" ca="1" si="72"/>
        <v>BANCA COMERCIAL PERIFERIA</v>
      </c>
      <c r="S382" t="str">
        <f t="shared" ca="1" si="73"/>
        <v>VIATICOS</v>
      </c>
      <c r="T382" t="str">
        <f t="shared" ca="1" si="74"/>
        <v>TRANSACCIONES DEL DIA 03/20/2019SPYRAL - GESTION ADMINISTRATIVA</v>
      </c>
      <c r="V382">
        <f t="shared" ca="1" si="75"/>
        <v>0</v>
      </c>
      <c r="W382">
        <f t="shared" ca="1" si="76"/>
        <v>0</v>
      </c>
    </row>
    <row r="383" spans="2:23" x14ac:dyDescent="0.25">
      <c r="B383" s="3">
        <f t="shared" si="77"/>
        <v>375</v>
      </c>
      <c r="C383" s="93">
        <f>IF(Tabla!G383="","",Tabla!G383)</f>
        <v>43496</v>
      </c>
      <c r="D383" s="93" t="str">
        <f>IF(Tabla!H383="","",Tabla!H383)</f>
        <v>SERVICIOS PERSONALES</v>
      </c>
      <c r="E383" s="93" t="str">
        <f>IF(Tabla!I383="","",Tabla!I383)</f>
        <v>ALIMENTACION DE EMPLEADOS CTA NUEVA</v>
      </c>
      <c r="F383" s="93" t="str">
        <f>IF(Tabla!J383="","",Tabla!J383)</f>
        <v>TRANSACCIONES DEL DIA 01/31/2019SPYRAL - GESTION ADMINISTRATIVA</v>
      </c>
      <c r="G383" s="108">
        <f>IF(Tabla!K383="","",Tabla!K383)</f>
        <v>8</v>
      </c>
      <c r="H383" s="108">
        <f>IF(Tabla!L383="","",Tabla!L383)</f>
        <v>0</v>
      </c>
      <c r="J383">
        <f t="shared" si="78"/>
        <v>375</v>
      </c>
      <c r="K383" s="93">
        <f t="shared" si="79"/>
        <v>43496</v>
      </c>
      <c r="L383">
        <f t="shared" ca="1" si="67"/>
        <v>0</v>
      </c>
      <c r="M383" s="115">
        <f t="shared" ca="1" si="68"/>
        <v>3.7500000000000001E-7</v>
      </c>
      <c r="N383">
        <f t="shared" ca="1" si="69"/>
        <v>1.1179999999999999E-6</v>
      </c>
      <c r="O383">
        <f t="shared" ca="1" si="70"/>
        <v>1118</v>
      </c>
      <c r="Q383">
        <f t="shared" ca="1" si="71"/>
        <v>43544</v>
      </c>
      <c r="R383" t="str">
        <f t="shared" ca="1" si="72"/>
        <v>BANCA DE CONSUMO</v>
      </c>
      <c r="S383" t="str">
        <f t="shared" ca="1" si="73"/>
        <v>VIATICOS 2</v>
      </c>
      <c r="T383" t="str">
        <f t="shared" ca="1" si="74"/>
        <v>TRANSACCIONES DEL DIA 03/20/2019SPYRAL - GESTION ADMINISTRATIVA</v>
      </c>
      <c r="V383">
        <f t="shared" ca="1" si="75"/>
        <v>0</v>
      </c>
      <c r="W383">
        <f t="shared" ca="1" si="76"/>
        <v>0</v>
      </c>
    </row>
    <row r="384" spans="2:23" x14ac:dyDescent="0.25">
      <c r="B384" s="3">
        <f t="shared" si="77"/>
        <v>376</v>
      </c>
      <c r="C384" s="93">
        <f>IF(Tabla!G384="","",Tabla!G384)</f>
        <v>43496</v>
      </c>
      <c r="D384" s="93" t="str">
        <f>IF(Tabla!H384="","",Tabla!H384)</f>
        <v>FUERZAS DE VENTAS PANAMA</v>
      </c>
      <c r="E384" s="93" t="str">
        <f>IF(Tabla!I384="","",Tabla!I384)</f>
        <v>GASTOS NO DEDUCIBLES</v>
      </c>
      <c r="F384" s="93" t="str">
        <f>IF(Tabla!J384="","",Tabla!J384)</f>
        <v>TRANSACCIONES DEL DIA 01/31/2019SPYRAL - GESTION ADMINISTRATIVA</v>
      </c>
      <c r="G384" s="108">
        <f>IF(Tabla!K384="","",Tabla!K384)</f>
        <v>47.99</v>
      </c>
      <c r="H384" s="108">
        <f>IF(Tabla!L384="","",Tabla!L384)</f>
        <v>0</v>
      </c>
      <c r="J384">
        <f t="shared" si="78"/>
        <v>376</v>
      </c>
      <c r="K384" s="93">
        <f t="shared" si="79"/>
        <v>43496</v>
      </c>
      <c r="L384">
        <f t="shared" ca="1" si="67"/>
        <v>0</v>
      </c>
      <c r="M384" s="115">
        <f t="shared" ca="1" si="68"/>
        <v>3.7599999999999998E-7</v>
      </c>
      <c r="N384">
        <f t="shared" ca="1" si="69"/>
        <v>1.1170000000000001E-6</v>
      </c>
      <c r="O384">
        <f t="shared" ca="1" si="70"/>
        <v>1117</v>
      </c>
      <c r="Q384">
        <f t="shared" ca="1" si="71"/>
        <v>43544</v>
      </c>
      <c r="R384" t="str">
        <f t="shared" ca="1" si="72"/>
        <v>CAJA</v>
      </c>
      <c r="S384" t="str">
        <f t="shared" ca="1" si="73"/>
        <v>ALIMENTACION DE EMPLEADOS CTA NUEVA</v>
      </c>
      <c r="T384" t="str">
        <f t="shared" ca="1" si="74"/>
        <v>TRANSACCIONES DEL DIA 03/20/2019SPYRAL - GESTION ADMINISTRATIVA</v>
      </c>
      <c r="V384">
        <f t="shared" ca="1" si="75"/>
        <v>0</v>
      </c>
      <c r="W384">
        <f t="shared" ca="1" si="76"/>
        <v>0</v>
      </c>
    </row>
    <row r="385" spans="2:23" x14ac:dyDescent="0.25">
      <c r="B385" s="3">
        <f t="shared" si="77"/>
        <v>377</v>
      </c>
      <c r="C385" s="93">
        <f>IF(Tabla!G385="","",Tabla!G385)</f>
        <v>43496</v>
      </c>
      <c r="D385" s="93" t="str">
        <f>IF(Tabla!H385="","",Tabla!H385)</f>
        <v>CAJA</v>
      </c>
      <c r="E385" s="93" t="str">
        <f>IF(Tabla!I385="","",Tabla!I385)</f>
        <v>ALIMENTACION DE EMPLEADOS CTA NUEVA</v>
      </c>
      <c r="F385" s="93" t="str">
        <f>IF(Tabla!J385="","",Tabla!J385)</f>
        <v>TRANSACCIONES DEL DIA 01/31/2019SPYRAL - GESTION ADMINISTRATIVA</v>
      </c>
      <c r="G385" s="108">
        <f>IF(Tabla!K385="","",Tabla!K385)</f>
        <v>16</v>
      </c>
      <c r="H385" s="108">
        <f>IF(Tabla!L385="","",Tabla!L385)</f>
        <v>0</v>
      </c>
      <c r="J385">
        <f t="shared" si="78"/>
        <v>377</v>
      </c>
      <c r="K385" s="93">
        <f t="shared" si="79"/>
        <v>43496</v>
      </c>
      <c r="L385">
        <f t="shared" ca="1" si="67"/>
        <v>0</v>
      </c>
      <c r="M385" s="115">
        <f t="shared" ca="1" si="68"/>
        <v>3.77E-7</v>
      </c>
      <c r="N385">
        <f t="shared" ca="1" si="69"/>
        <v>1.116E-6</v>
      </c>
      <c r="O385">
        <f t="shared" ca="1" si="70"/>
        <v>1116</v>
      </c>
      <c r="Q385">
        <f t="shared" ca="1" si="71"/>
        <v>43544</v>
      </c>
      <c r="R385" t="str">
        <f t="shared" ca="1" si="72"/>
        <v>CAJA</v>
      </c>
      <c r="S385" t="str">
        <f t="shared" ca="1" si="73"/>
        <v>ALIMENTACION DE EMPLEADOS CTA NUEVA</v>
      </c>
      <c r="T385" t="str">
        <f t="shared" ca="1" si="74"/>
        <v>TRANSACCIONES DEL DIA 03/20/2019SPYRAL - GESTION ADMINISTRATIVA</v>
      </c>
      <c r="V385">
        <f t="shared" ca="1" si="75"/>
        <v>0</v>
      </c>
      <c r="W385">
        <f t="shared" ca="1" si="76"/>
        <v>0</v>
      </c>
    </row>
    <row r="386" spans="2:23" x14ac:dyDescent="0.25">
      <c r="B386" s="3">
        <f t="shared" si="77"/>
        <v>378</v>
      </c>
      <c r="C386" s="93">
        <f>IF(Tabla!G386="","",Tabla!G386)</f>
        <v>43496</v>
      </c>
      <c r="D386" s="93" t="str">
        <f>IF(Tabla!H386="","",Tabla!H386)</f>
        <v>ADMINISTRACION DE SUCURSALES</v>
      </c>
      <c r="E386" s="93" t="str">
        <f>IF(Tabla!I386="","",Tabla!I386)</f>
        <v>OTROS EGRESOS 18</v>
      </c>
      <c r="F386" s="93" t="str">
        <f>IF(Tabla!J386="","",Tabla!J386)</f>
        <v>OTROS EGRESOS 1.P.O (OR:95/DES:95 TRN:86 PERF:300086 CAU: 18</v>
      </c>
      <c r="G386" s="108">
        <f>IF(Tabla!K386="","",Tabla!K386)</f>
        <v>3</v>
      </c>
      <c r="H386" s="108">
        <f>IF(Tabla!L386="","",Tabla!L386)</f>
        <v>0</v>
      </c>
      <c r="J386">
        <f t="shared" si="78"/>
        <v>378</v>
      </c>
      <c r="K386" s="93">
        <f t="shared" si="79"/>
        <v>43496</v>
      </c>
      <c r="L386">
        <f t="shared" ca="1" si="67"/>
        <v>0</v>
      </c>
      <c r="M386" s="115">
        <f t="shared" ca="1" si="68"/>
        <v>3.7800000000000002E-7</v>
      </c>
      <c r="N386">
        <f t="shared" ca="1" si="69"/>
        <v>1.1149999999999999E-6</v>
      </c>
      <c r="O386">
        <f t="shared" ca="1" si="70"/>
        <v>1115</v>
      </c>
      <c r="Q386">
        <f t="shared" ca="1" si="71"/>
        <v>43544</v>
      </c>
      <c r="R386" t="str">
        <f t="shared" ca="1" si="72"/>
        <v>CANALES ALTERNOS</v>
      </c>
      <c r="S386" t="str">
        <f t="shared" ca="1" si="73"/>
        <v>VIATICOS 2</v>
      </c>
      <c r="T386" t="str">
        <f t="shared" ca="1" si="74"/>
        <v>TRANSACCIONES DEL DIA 03/20/2019SPYRAL - GESTION ADMINISTRATIVA</v>
      </c>
      <c r="V386">
        <f t="shared" ca="1" si="75"/>
        <v>0</v>
      </c>
      <c r="W386">
        <f t="shared" ca="1" si="76"/>
        <v>0</v>
      </c>
    </row>
    <row r="387" spans="2:23" x14ac:dyDescent="0.25">
      <c r="B387" s="3">
        <f t="shared" si="77"/>
        <v>379</v>
      </c>
      <c r="C387" s="93">
        <f>IF(Tabla!G387="","",Tabla!G387)</f>
        <v>43496</v>
      </c>
      <c r="D387" s="93" t="str">
        <f>IF(Tabla!H387="","",Tabla!H387)</f>
        <v>ADMINISTRACION DE SUCURSALES</v>
      </c>
      <c r="E387" s="93" t="str">
        <f>IF(Tabla!I387="","",Tabla!I387)</f>
        <v>OTROS EGRESOS 18</v>
      </c>
      <c r="F387" s="93" t="str">
        <f>IF(Tabla!J387="","",Tabla!J387)</f>
        <v>OTROS EGRESOS 1.P.O (OR:23/DES:23 TRN:86 PERF:300086 CAU: 18</v>
      </c>
      <c r="G387" s="108">
        <f>IF(Tabla!K387="","",Tabla!K387)</f>
        <v>6.5</v>
      </c>
      <c r="H387" s="108">
        <f>IF(Tabla!L387="","",Tabla!L387)</f>
        <v>0</v>
      </c>
      <c r="J387">
        <f t="shared" si="78"/>
        <v>379</v>
      </c>
      <c r="K387" s="93">
        <f t="shared" si="79"/>
        <v>43496</v>
      </c>
      <c r="L387">
        <f t="shared" ca="1" si="67"/>
        <v>0</v>
      </c>
      <c r="M387" s="115">
        <f t="shared" ca="1" si="68"/>
        <v>3.7899999999999999E-7</v>
      </c>
      <c r="N387">
        <f t="shared" ca="1" si="69"/>
        <v>1.114E-6</v>
      </c>
      <c r="O387">
        <f t="shared" ca="1" si="70"/>
        <v>1114</v>
      </c>
      <c r="Q387">
        <f t="shared" ca="1" si="71"/>
        <v>43544</v>
      </c>
      <c r="R387" t="str">
        <f t="shared" ca="1" si="72"/>
        <v>CANALES DE DISTRIBUCION</v>
      </c>
      <c r="S387" t="str">
        <f t="shared" ca="1" si="73"/>
        <v>VIATICOS 2</v>
      </c>
      <c r="T387" t="str">
        <f t="shared" ca="1" si="74"/>
        <v>TRANSACCIONES DEL DIA 03/20/2019SPYRAL - GESTION ADMINISTRATIVA</v>
      </c>
      <c r="V387">
        <f t="shared" ca="1" si="75"/>
        <v>0</v>
      </c>
      <c r="W387">
        <f t="shared" ca="1" si="76"/>
        <v>0</v>
      </c>
    </row>
    <row r="388" spans="2:23" x14ac:dyDescent="0.25">
      <c r="B388" s="3">
        <f t="shared" si="77"/>
        <v>380</v>
      </c>
      <c r="C388" s="93">
        <f>IF(Tabla!G388="","",Tabla!G388)</f>
        <v>43496</v>
      </c>
      <c r="D388" s="93" t="str">
        <f>IF(Tabla!H388="","",Tabla!H388)</f>
        <v>ADMINISTRACION DE SUCURSALES</v>
      </c>
      <c r="E388" s="93" t="str">
        <f>IF(Tabla!I388="","",Tabla!I388)</f>
        <v>OTROS EGRESOS 18</v>
      </c>
      <c r="F388" s="93" t="str">
        <f>IF(Tabla!J388="","",Tabla!J388)</f>
        <v>OTROS EGRESOS 1.P.O (OR:22/DES:22 TRN:86 PERF:300086 CAU: 18</v>
      </c>
      <c r="G388" s="108">
        <f>IF(Tabla!K388="","",Tabla!K388)</f>
        <v>14</v>
      </c>
      <c r="H388" s="108">
        <f>IF(Tabla!L388="","",Tabla!L388)</f>
        <v>0</v>
      </c>
      <c r="J388">
        <f t="shared" si="78"/>
        <v>380</v>
      </c>
      <c r="K388" s="93">
        <f t="shared" si="79"/>
        <v>43496</v>
      </c>
      <c r="L388">
        <f t="shared" ca="1" si="67"/>
        <v>0</v>
      </c>
      <c r="M388" s="115">
        <f t="shared" ca="1" si="68"/>
        <v>3.8000000000000001E-7</v>
      </c>
      <c r="N388">
        <f t="shared" ca="1" si="69"/>
        <v>1.113E-6</v>
      </c>
      <c r="O388">
        <f t="shared" ca="1" si="70"/>
        <v>1113</v>
      </c>
      <c r="Q388">
        <f t="shared" ca="1" si="71"/>
        <v>43544</v>
      </c>
      <c r="R388" t="str">
        <f t="shared" ca="1" si="72"/>
        <v>FUERZAS DE VENTAS PANAMA</v>
      </c>
      <c r="S388" t="str">
        <f t="shared" ca="1" si="73"/>
        <v>VIATICOS 2</v>
      </c>
      <c r="T388" t="str">
        <f t="shared" ca="1" si="74"/>
        <v>TRANSACCIONES DEL DIA 03/20/2019SPYRAL - GESTION ADMINISTRATIVA</v>
      </c>
      <c r="V388">
        <f t="shared" ca="1" si="75"/>
        <v>0</v>
      </c>
      <c r="W388">
        <f t="shared" ca="1" si="76"/>
        <v>0</v>
      </c>
    </row>
    <row r="389" spans="2:23" x14ac:dyDescent="0.25">
      <c r="B389" s="3">
        <f t="shared" si="77"/>
        <v>381</v>
      </c>
      <c r="C389" s="93">
        <f>IF(Tabla!G389="","",Tabla!G389)</f>
        <v>43496</v>
      </c>
      <c r="D389" s="93" t="str">
        <f>IF(Tabla!H389="","",Tabla!H389)</f>
        <v>ADMINISTRACION DE SUCURSALES</v>
      </c>
      <c r="E389" s="93" t="str">
        <f>IF(Tabla!I389="","",Tabla!I389)</f>
        <v>OTROS EGRESOS 18</v>
      </c>
      <c r="F389" s="93" t="str">
        <f>IF(Tabla!J389="","",Tabla!J389)</f>
        <v>OTROS EGRESOS 1.P.O (OR:131/DES:131 TRN:86 PERF:300086 CAU: 18</v>
      </c>
      <c r="G389" s="108">
        <f>IF(Tabla!K389="","",Tabla!K389)</f>
        <v>9.1999999999999993</v>
      </c>
      <c r="H389" s="108">
        <f>IF(Tabla!L389="","",Tabla!L389)</f>
        <v>0</v>
      </c>
      <c r="J389">
        <f t="shared" si="78"/>
        <v>381</v>
      </c>
      <c r="K389" s="93">
        <f t="shared" si="79"/>
        <v>43496</v>
      </c>
      <c r="L389">
        <f t="shared" ca="1" si="67"/>
        <v>0</v>
      </c>
      <c r="M389" s="115">
        <f t="shared" ca="1" si="68"/>
        <v>3.8099999999999998E-7</v>
      </c>
      <c r="N389">
        <f t="shared" ca="1" si="69"/>
        <v>1.1119999999999999E-6</v>
      </c>
      <c r="O389">
        <f t="shared" ca="1" si="70"/>
        <v>1112</v>
      </c>
      <c r="Q389">
        <f t="shared" ca="1" si="71"/>
        <v>43544</v>
      </c>
      <c r="R389" t="str">
        <f t="shared" ca="1" si="72"/>
        <v>HIPOTECAS</v>
      </c>
      <c r="S389" t="str">
        <f t="shared" ca="1" si="73"/>
        <v>ALIMENTACION DE EMPLEADOS CTA NUEVA</v>
      </c>
      <c r="T389" t="str">
        <f t="shared" ca="1" si="74"/>
        <v>TRANSACCIONES DEL DIA 03/20/2019SPYRAL - GESTION ADMINISTRATIVA</v>
      </c>
      <c r="V389">
        <f t="shared" ca="1" si="75"/>
        <v>0</v>
      </c>
      <c r="W389">
        <f t="shared" ca="1" si="76"/>
        <v>0</v>
      </c>
    </row>
    <row r="390" spans="2:23" x14ac:dyDescent="0.25">
      <c r="B390" s="3">
        <f t="shared" si="77"/>
        <v>382</v>
      </c>
      <c r="C390" s="93">
        <f>IF(Tabla!G390="","",Tabla!G390)</f>
        <v>43497</v>
      </c>
      <c r="D390" s="93" t="str">
        <f>IF(Tabla!H390="","",Tabla!H390)</f>
        <v>SERVICIOS PERSONALES</v>
      </c>
      <c r="E390" s="93" t="str">
        <f>IF(Tabla!I390="","",Tabla!I390)</f>
        <v>ALIMENTACION DE EMPLEADOS CTA NUEVA</v>
      </c>
      <c r="F390" s="93" t="str">
        <f>IF(Tabla!J390="","",Tabla!J390)</f>
        <v>TRANSACCIONES DEL DIA 02/01/2019SPYRAL - GESTION ADMINISTRATIVA</v>
      </c>
      <c r="G390" s="108">
        <f>IF(Tabla!K390="","",Tabla!K390)</f>
        <v>8</v>
      </c>
      <c r="H390" s="108">
        <f>IF(Tabla!L390="","",Tabla!L390)</f>
        <v>0</v>
      </c>
      <c r="J390">
        <f t="shared" si="78"/>
        <v>382</v>
      </c>
      <c r="K390" s="93">
        <f t="shared" si="79"/>
        <v>43497</v>
      </c>
      <c r="L390">
        <f t="shared" ca="1" si="67"/>
        <v>0</v>
      </c>
      <c r="M390" s="115">
        <f t="shared" ca="1" si="68"/>
        <v>3.8200000000000001E-7</v>
      </c>
      <c r="N390">
        <f t="shared" ca="1" si="69"/>
        <v>1.111E-6</v>
      </c>
      <c r="O390">
        <f t="shared" ca="1" si="70"/>
        <v>1111</v>
      </c>
      <c r="Q390">
        <f t="shared" ca="1" si="71"/>
        <v>43544</v>
      </c>
      <c r="R390" t="str">
        <f t="shared" ca="1" si="72"/>
        <v>TELEMERCADEO</v>
      </c>
      <c r="S390" t="str">
        <f t="shared" ca="1" si="73"/>
        <v>VIATICOS 2</v>
      </c>
      <c r="T390" t="str">
        <f t="shared" ca="1" si="74"/>
        <v>TRANSACCIONES DEL DIA 03/20/2019SPYRAL - GESTION ADMINISTRATIVA</v>
      </c>
      <c r="V390">
        <f t="shared" ca="1" si="75"/>
        <v>0</v>
      </c>
      <c r="W390">
        <f t="shared" ca="1" si="76"/>
        <v>0</v>
      </c>
    </row>
    <row r="391" spans="2:23" x14ac:dyDescent="0.25">
      <c r="B391" s="3">
        <f t="shared" si="77"/>
        <v>383</v>
      </c>
      <c r="C391" s="93">
        <f>IF(Tabla!G391="","",Tabla!G391)</f>
        <v>43497</v>
      </c>
      <c r="D391" s="93" t="str">
        <f>IF(Tabla!H391="","",Tabla!H391)</f>
        <v>FUERZAS DE VENTAS PANAMA</v>
      </c>
      <c r="E391" s="93" t="str">
        <f>IF(Tabla!I391="","",Tabla!I391)</f>
        <v>GASTOS NO DEDUCIBLES</v>
      </c>
      <c r="F391" s="93" t="str">
        <f>IF(Tabla!J391="","",Tabla!J391)</f>
        <v>TRANSACCIONES DEL DIA 02/01/2019SPYRAL - GESTION ADMINISTRATIVA</v>
      </c>
      <c r="G391" s="108">
        <f>IF(Tabla!K391="","",Tabla!K391)</f>
        <v>113.89</v>
      </c>
      <c r="H391" s="108">
        <f>IF(Tabla!L391="","",Tabla!L391)</f>
        <v>0</v>
      </c>
      <c r="J391">
        <f t="shared" si="78"/>
        <v>383</v>
      </c>
      <c r="K391" s="93">
        <f t="shared" si="79"/>
        <v>43497</v>
      </c>
      <c r="L391">
        <f t="shared" ca="1" si="67"/>
        <v>0</v>
      </c>
      <c r="M391" s="115">
        <f t="shared" ca="1" si="68"/>
        <v>3.8299999999999998E-7</v>
      </c>
      <c r="N391">
        <f t="shared" ca="1" si="69"/>
        <v>1.11E-6</v>
      </c>
      <c r="O391">
        <f t="shared" ca="1" si="70"/>
        <v>1110</v>
      </c>
      <c r="Q391">
        <f t="shared" ca="1" si="71"/>
        <v>43543</v>
      </c>
      <c r="R391" t="str">
        <f t="shared" ca="1" si="72"/>
        <v>ADMINISTRACION DE SUCURSALES</v>
      </c>
      <c r="S391" t="str">
        <f t="shared" ca="1" si="73"/>
        <v>VIATICOS 2</v>
      </c>
      <c r="T391" t="str">
        <f t="shared" ca="1" si="74"/>
        <v>TRANSACCIONES DEL DIA 03/19/2019SPYRAL - GESTION ADMINISTRATIVA</v>
      </c>
      <c r="V391">
        <f t="shared" ca="1" si="75"/>
        <v>0</v>
      </c>
      <c r="W391">
        <f t="shared" ca="1" si="76"/>
        <v>0</v>
      </c>
    </row>
    <row r="392" spans="2:23" x14ac:dyDescent="0.25">
      <c r="B392" s="3">
        <f t="shared" si="77"/>
        <v>384</v>
      </c>
      <c r="C392" s="93">
        <f>IF(Tabla!G392="","",Tabla!G392)</f>
        <v>43497</v>
      </c>
      <c r="D392" s="93" t="str">
        <f>IF(Tabla!H392="","",Tabla!H392)</f>
        <v>FUERZAS DE VENTAS PANAMA</v>
      </c>
      <c r="E392" s="93" t="str">
        <f>IF(Tabla!I392="","",Tabla!I392)</f>
        <v>NC  RECONOCIMIENTOS</v>
      </c>
      <c r="F392" s="93" t="str">
        <f>IF(Tabla!J392="","",Tabla!J392)</f>
        <v>TRANSACCIONES DEL DIA 02/01/2019SPYRAL - GESTION ADMINISTRATIVA</v>
      </c>
      <c r="G392" s="108">
        <f>IF(Tabla!K392="","",Tabla!K392)</f>
        <v>25</v>
      </c>
      <c r="H392" s="108">
        <f>IF(Tabla!L392="","",Tabla!L392)</f>
        <v>0</v>
      </c>
      <c r="J392">
        <f t="shared" si="78"/>
        <v>384</v>
      </c>
      <c r="K392" s="93">
        <f t="shared" si="79"/>
        <v>43497</v>
      </c>
      <c r="L392">
        <f t="shared" ca="1" si="67"/>
        <v>0</v>
      </c>
      <c r="M392" s="115">
        <f t="shared" ca="1" si="68"/>
        <v>3.84E-7</v>
      </c>
      <c r="N392">
        <f t="shared" ca="1" si="69"/>
        <v>1.1090000000000001E-6</v>
      </c>
      <c r="O392">
        <f t="shared" ca="1" si="70"/>
        <v>1109</v>
      </c>
      <c r="Q392">
        <f t="shared" ca="1" si="71"/>
        <v>43543</v>
      </c>
      <c r="R392" t="str">
        <f t="shared" ca="1" si="72"/>
        <v>ADMINISTRACION DE SUCURSALES</v>
      </c>
      <c r="S392" t="str">
        <f t="shared" ca="1" si="73"/>
        <v>OTROS EGRESOS 18</v>
      </c>
      <c r="T392" t="str">
        <f t="shared" ca="1" si="74"/>
        <v>OTROS EGRESOS 1.P.O (OR:17/DES:17 TRN:86 PERF:300086 CAU: 18</v>
      </c>
      <c r="V392">
        <f t="shared" ca="1" si="75"/>
        <v>0</v>
      </c>
      <c r="W392">
        <f t="shared" ca="1" si="76"/>
        <v>0</v>
      </c>
    </row>
    <row r="393" spans="2:23" x14ac:dyDescent="0.25">
      <c r="B393" s="3">
        <f t="shared" si="77"/>
        <v>385</v>
      </c>
      <c r="C393" s="93">
        <f>IF(Tabla!G393="","",Tabla!G393)</f>
        <v>43497</v>
      </c>
      <c r="D393" s="93" t="str">
        <f>IF(Tabla!H393="","",Tabla!H393)</f>
        <v>DESARROLLO DE PRODUCTOS</v>
      </c>
      <c r="E393" s="93" t="str">
        <f>IF(Tabla!I393="","",Tabla!I393)</f>
        <v>GASTOS NO DEDUCIBLES</v>
      </c>
      <c r="F393" s="93" t="str">
        <f>IF(Tabla!J393="","",Tabla!J393)</f>
        <v>TRANSACCIONES DEL DIA 02/01/2019SPYRAL - GESTION ADMINISTRATIVA</v>
      </c>
      <c r="G393" s="108">
        <f>IF(Tabla!K393="","",Tabla!K393)</f>
        <v>66.900000000000006</v>
      </c>
      <c r="H393" s="108">
        <f>IF(Tabla!L393="","",Tabla!L393)</f>
        <v>0</v>
      </c>
      <c r="J393">
        <f t="shared" si="78"/>
        <v>385</v>
      </c>
      <c r="K393" s="93">
        <f t="shared" si="79"/>
        <v>43497</v>
      </c>
      <c r="L393">
        <f t="shared" ref="L393:L456" ca="1" si="80">IF(SortCriteria=1,IFERROR(VALUE(MID(K393,1,FIND(" ",K393,1)-1)),0),OFFSET(B393,0,SortCriteria))</f>
        <v>0</v>
      </c>
      <c r="M393" s="115">
        <f t="shared" ref="M393:M456" ca="1" si="81">L393+$J393/1000000000</f>
        <v>3.8500000000000002E-7</v>
      </c>
      <c r="N393">
        <f t="shared" ref="N393:N456" ca="1" si="82">IFERROR(CHOOSE($J$3,LARGE(INDIRECT("M9:M"&amp;$M$5),J393),SMALL(INDIRECT("M9:M"&amp;$M$5),J393)),0)</f>
        <v>1.108E-6</v>
      </c>
      <c r="O393">
        <f t="shared" ref="O393:O456" ca="1" si="83">MATCH(N393,$M$9:$M$1508,0)</f>
        <v>1108</v>
      </c>
      <c r="Q393">
        <f t="shared" ref="Q393:Q456" ca="1" si="84">OFFSET(C$8,$O393,0)</f>
        <v>43543</v>
      </c>
      <c r="R393" t="str">
        <f t="shared" ca="1" si="72"/>
        <v>ADMINISTRACION DE SUCURSALES</v>
      </c>
      <c r="S393" t="str">
        <f t="shared" ca="1" si="73"/>
        <v>OTROS EGRESOS 18</v>
      </c>
      <c r="T393" t="str">
        <f t="shared" ca="1" si="74"/>
        <v>OTROS EGRESOS 1.P.O (OR:196/DES:196 TRN:86 PERF:300086 CAU: 18</v>
      </c>
      <c r="V393">
        <f t="shared" ca="1" si="75"/>
        <v>0</v>
      </c>
      <c r="W393">
        <f t="shared" ca="1" si="76"/>
        <v>0</v>
      </c>
    </row>
    <row r="394" spans="2:23" x14ac:dyDescent="0.25">
      <c r="B394" s="3">
        <f t="shared" si="77"/>
        <v>386</v>
      </c>
      <c r="C394" s="93">
        <f>IF(Tabla!G394="","",Tabla!G394)</f>
        <v>43497</v>
      </c>
      <c r="D394" s="93" t="str">
        <f>IF(Tabla!H394="","",Tabla!H394)</f>
        <v>CANALES EXTERNOS HIP</v>
      </c>
      <c r="E394" s="93" t="str">
        <f>IF(Tabla!I394="","",Tabla!I394)</f>
        <v>VIATICOS</v>
      </c>
      <c r="F394" s="93" t="str">
        <f>IF(Tabla!J394="","",Tabla!J394)</f>
        <v>TRANSACCIONES DEL DIA 02/01/2019SPYRAL - GESTION ADMINISTRATIVA</v>
      </c>
      <c r="G394" s="108">
        <f>IF(Tabla!K394="","",Tabla!K394)</f>
        <v>5</v>
      </c>
      <c r="H394" s="108">
        <f>IF(Tabla!L394="","",Tabla!L394)</f>
        <v>0</v>
      </c>
      <c r="J394">
        <f t="shared" si="78"/>
        <v>386</v>
      </c>
      <c r="K394" s="93">
        <f t="shared" si="79"/>
        <v>43497</v>
      </c>
      <c r="L394">
        <f t="shared" ca="1" si="80"/>
        <v>0</v>
      </c>
      <c r="M394" s="115">
        <f t="shared" ca="1" si="81"/>
        <v>3.8599999999999999E-7</v>
      </c>
      <c r="N394">
        <f t="shared" ca="1" si="82"/>
        <v>1.1069999999999999E-6</v>
      </c>
      <c r="O394">
        <f t="shared" ca="1" si="83"/>
        <v>1107</v>
      </c>
      <c r="Q394">
        <f t="shared" ca="1" si="84"/>
        <v>43543</v>
      </c>
      <c r="R394" t="str">
        <f t="shared" ref="R394:R457" ca="1" si="85">IF($Q394=0,"",OFFSET(D$8,$O394,0))</f>
        <v>ADMINISTRACION DE SUCURSALES</v>
      </c>
      <c r="S394" t="str">
        <f t="shared" ref="S394:S457" ca="1" si="86">IF($Q394=0,"",OFFSET(E$8,$O394,0))</f>
        <v>OTROS EGRESOS 18</v>
      </c>
      <c r="T394" t="str">
        <f t="shared" ref="T394:T457" ca="1" si="87">IF($Q394=0,"",OFFSET(F$8,$O394,0))</f>
        <v>OTROS EGRESOS 1.P.O (OR:8/DES:8 TRN:86 PERF:300086 CAU: 18</v>
      </c>
      <c r="V394">
        <f t="shared" ref="V394:V457" ca="1" si="88">IF($Q394=0,"",OFFSET(H$8,$O394,0))</f>
        <v>0</v>
      </c>
      <c r="W394">
        <f t="shared" ref="W394:W457" ca="1" si="89">IF($Q394=0,"",OFFSET(I$8,$O394,0))</f>
        <v>0</v>
      </c>
    </row>
    <row r="395" spans="2:23" x14ac:dyDescent="0.25">
      <c r="B395" s="3">
        <f t="shared" ref="B395:B458" si="90">B394+1</f>
        <v>387</v>
      </c>
      <c r="C395" s="93">
        <f>IF(Tabla!G395="","",Tabla!G395)</f>
        <v>43497</v>
      </c>
      <c r="D395" s="93" t="str">
        <f>IF(Tabla!H395="","",Tabla!H395)</f>
        <v>CAJA</v>
      </c>
      <c r="E395" s="93" t="str">
        <f>IF(Tabla!I395="","",Tabla!I395)</f>
        <v>ALIMENTACION DE EMPLEADOS CTA NUEVA</v>
      </c>
      <c r="F395" s="93" t="str">
        <f>IF(Tabla!J395="","",Tabla!J395)</f>
        <v>TRANSACCIONES DEL DIA 02/01/2019SPYRAL - GESTION ADMINISTRATIVA</v>
      </c>
      <c r="G395" s="108">
        <f>IF(Tabla!K395="","",Tabla!K395)</f>
        <v>72</v>
      </c>
      <c r="H395" s="108">
        <f>IF(Tabla!L395="","",Tabla!L395)</f>
        <v>0</v>
      </c>
      <c r="J395">
        <f t="shared" ref="J395:J458" si="91">IF(K395=0,0,J394+1)</f>
        <v>387</v>
      </c>
      <c r="K395" s="93">
        <f t="shared" ref="K395:K458" si="92">C395</f>
        <v>43497</v>
      </c>
      <c r="L395">
        <f t="shared" ca="1" si="80"/>
        <v>0</v>
      </c>
      <c r="M395" s="115">
        <f t="shared" ca="1" si="81"/>
        <v>3.8700000000000001E-7</v>
      </c>
      <c r="N395">
        <f t="shared" ca="1" si="82"/>
        <v>1.1060000000000001E-6</v>
      </c>
      <c r="O395">
        <f t="shared" ca="1" si="83"/>
        <v>1106</v>
      </c>
      <c r="Q395">
        <f t="shared" ca="1" si="84"/>
        <v>43543</v>
      </c>
      <c r="R395" t="str">
        <f t="shared" ca="1" si="85"/>
        <v>ADMINISTRACION DE SUCURSALES</v>
      </c>
      <c r="S395" t="str">
        <f t="shared" ca="1" si="86"/>
        <v>NC GASTO NO DEDUCIBLES</v>
      </c>
      <c r="T395" t="str">
        <f t="shared" ca="1" si="87"/>
        <v>TRANSACCIONES DEL DIA 03/19/2019SPYRAL - GESTION ADMINISTRATIVA</v>
      </c>
      <c r="V395">
        <f t="shared" ca="1" si="88"/>
        <v>0</v>
      </c>
      <c r="W395">
        <f t="shared" ca="1" si="89"/>
        <v>0</v>
      </c>
    </row>
    <row r="396" spans="2:23" x14ac:dyDescent="0.25">
      <c r="B396" s="3">
        <f t="shared" si="90"/>
        <v>388</v>
      </c>
      <c r="C396" s="93">
        <f>IF(Tabla!G396="","",Tabla!G396)</f>
        <v>43497</v>
      </c>
      <c r="D396" s="93" t="str">
        <f>IF(Tabla!H396="","",Tabla!H396)</f>
        <v>CAJA</v>
      </c>
      <c r="E396" s="93" t="str">
        <f>IF(Tabla!I396="","",Tabla!I396)</f>
        <v>ALIMENTACION DE EMPLEADOS CTA NUEVA</v>
      </c>
      <c r="F396" s="93" t="str">
        <f>IF(Tabla!J396="","",Tabla!J396)</f>
        <v>TRANSACCIONES DEL DIA 02/01/2019SPYRAL - GESTION ADMINISTRATIVA</v>
      </c>
      <c r="G396" s="108">
        <f>IF(Tabla!K396="","",Tabla!K396)</f>
        <v>40</v>
      </c>
      <c r="H396" s="108">
        <f>IF(Tabla!L396="","",Tabla!L396)</f>
        <v>0</v>
      </c>
      <c r="J396">
        <f t="shared" si="91"/>
        <v>388</v>
      </c>
      <c r="K396" s="93">
        <f t="shared" si="92"/>
        <v>43497</v>
      </c>
      <c r="L396">
        <f t="shared" ca="1" si="80"/>
        <v>0</v>
      </c>
      <c r="M396" s="115">
        <f t="shared" ca="1" si="81"/>
        <v>3.8799999999999998E-7</v>
      </c>
      <c r="N396">
        <f t="shared" ca="1" si="82"/>
        <v>1.105E-6</v>
      </c>
      <c r="O396">
        <f t="shared" ca="1" si="83"/>
        <v>1105</v>
      </c>
      <c r="Q396">
        <f t="shared" ca="1" si="84"/>
        <v>43543</v>
      </c>
      <c r="R396" t="str">
        <f t="shared" ca="1" si="85"/>
        <v>ADMINISTRACION DE SUCURSALES</v>
      </c>
      <c r="S396" t="str">
        <f t="shared" ca="1" si="86"/>
        <v>NC GASTO NO DEDUCIBLES</v>
      </c>
      <c r="T396" t="str">
        <f t="shared" ca="1" si="87"/>
        <v>TRANSACCIONES DEL DIA 03/19/2019SPYRAL - GESTION ADMINISTRATIVA</v>
      </c>
      <c r="V396">
        <f t="shared" ca="1" si="88"/>
        <v>0</v>
      </c>
      <c r="W396">
        <f t="shared" ca="1" si="89"/>
        <v>0</v>
      </c>
    </row>
    <row r="397" spans="2:23" x14ac:dyDescent="0.25">
      <c r="B397" s="3">
        <f t="shared" si="90"/>
        <v>389</v>
      </c>
      <c r="C397" s="93">
        <f>IF(Tabla!G397="","",Tabla!G397)</f>
        <v>43497</v>
      </c>
      <c r="D397" s="93" t="str">
        <f>IF(Tabla!H397="","",Tabla!H397)</f>
        <v>CAJA</v>
      </c>
      <c r="E397" s="93" t="str">
        <f>IF(Tabla!I397="","",Tabla!I397)</f>
        <v>ALIMENTACION DE EMPLEADOS CTA NUEVA</v>
      </c>
      <c r="F397" s="93" t="str">
        <f>IF(Tabla!J397="","",Tabla!J397)</f>
        <v>TRANSACCIONES DEL DIA 02/01/2019SPYRAL - GESTION ADMINISTRATIVA</v>
      </c>
      <c r="G397" s="108">
        <f>IF(Tabla!K397="","",Tabla!K397)</f>
        <v>24</v>
      </c>
      <c r="H397" s="108">
        <f>IF(Tabla!L397="","",Tabla!L397)</f>
        <v>0</v>
      </c>
      <c r="J397">
        <f t="shared" si="91"/>
        <v>389</v>
      </c>
      <c r="K397" s="93">
        <f t="shared" si="92"/>
        <v>43497</v>
      </c>
      <c r="L397">
        <f t="shared" ca="1" si="80"/>
        <v>0</v>
      </c>
      <c r="M397" s="115">
        <f t="shared" ca="1" si="81"/>
        <v>3.89E-7</v>
      </c>
      <c r="N397">
        <f t="shared" ca="1" si="82"/>
        <v>1.1039999999999999E-6</v>
      </c>
      <c r="O397">
        <f t="shared" ca="1" si="83"/>
        <v>1104</v>
      </c>
      <c r="Q397">
        <f t="shared" ca="1" si="84"/>
        <v>43543</v>
      </c>
      <c r="R397" t="str">
        <f t="shared" ca="1" si="85"/>
        <v>ADMINISTRACION DE SUCURSALES</v>
      </c>
      <c r="S397" t="str">
        <f t="shared" ca="1" si="86"/>
        <v>NC GASTO NO DEDUCIBLES</v>
      </c>
      <c r="T397" t="str">
        <f t="shared" ca="1" si="87"/>
        <v>TRANSACCIONES DEL DIA 03/19/2019SPYRAL - GESTION ADMINISTRATIVA</v>
      </c>
      <c r="V397">
        <f t="shared" ca="1" si="88"/>
        <v>0</v>
      </c>
      <c r="W397">
        <f t="shared" ca="1" si="89"/>
        <v>0</v>
      </c>
    </row>
    <row r="398" spans="2:23" x14ac:dyDescent="0.25">
      <c r="B398" s="3">
        <f t="shared" si="90"/>
        <v>390</v>
      </c>
      <c r="C398" s="93">
        <f>IF(Tabla!G398="","",Tabla!G398)</f>
        <v>43497</v>
      </c>
      <c r="D398" s="93" t="str">
        <f>IF(Tabla!H398="","",Tabla!H398)</f>
        <v>CAJA</v>
      </c>
      <c r="E398" s="93" t="str">
        <f>IF(Tabla!I398="","",Tabla!I398)</f>
        <v>ALIMENTACION DE EMPLEADOS CTA NUEVA</v>
      </c>
      <c r="F398" s="93" t="str">
        <f>IF(Tabla!J398="","",Tabla!J398)</f>
        <v>TRANSACCIONES DEL DIA 02/01/2019SPYRAL - GESTION ADMINISTRATIVA</v>
      </c>
      <c r="G398" s="108">
        <f>IF(Tabla!K398="","",Tabla!K398)</f>
        <v>16</v>
      </c>
      <c r="H398" s="108">
        <f>IF(Tabla!L398="","",Tabla!L398)</f>
        <v>0</v>
      </c>
      <c r="J398">
        <f t="shared" si="91"/>
        <v>390</v>
      </c>
      <c r="K398" s="93">
        <f t="shared" si="92"/>
        <v>43497</v>
      </c>
      <c r="L398">
        <f t="shared" ca="1" si="80"/>
        <v>0</v>
      </c>
      <c r="M398" s="115">
        <f t="shared" ca="1" si="81"/>
        <v>3.9000000000000002E-7</v>
      </c>
      <c r="N398">
        <f t="shared" ca="1" si="82"/>
        <v>1.1030000000000001E-6</v>
      </c>
      <c r="O398">
        <f t="shared" ca="1" si="83"/>
        <v>1103</v>
      </c>
      <c r="Q398">
        <f t="shared" ca="1" si="84"/>
        <v>43543</v>
      </c>
      <c r="R398" t="str">
        <f t="shared" ca="1" si="85"/>
        <v>ADMINISTRACION DE SUCURSALES</v>
      </c>
      <c r="S398" t="str">
        <f t="shared" ca="1" si="86"/>
        <v>NC GASTO NO DEDUCIBLES</v>
      </c>
      <c r="T398" t="str">
        <f t="shared" ca="1" si="87"/>
        <v>TRANSACCIONES DEL DIA 03/19/2019SPYRAL - GESTION ADMINISTRATIVA</v>
      </c>
      <c r="V398">
        <f t="shared" ca="1" si="88"/>
        <v>0</v>
      </c>
      <c r="W398">
        <f t="shared" ca="1" si="89"/>
        <v>0</v>
      </c>
    </row>
    <row r="399" spans="2:23" x14ac:dyDescent="0.25">
      <c r="B399" s="3">
        <f t="shared" si="90"/>
        <v>391</v>
      </c>
      <c r="C399" s="93">
        <f>IF(Tabla!G399="","",Tabla!G399)</f>
        <v>43497</v>
      </c>
      <c r="D399" s="93" t="str">
        <f>IF(Tabla!H399="","",Tabla!H399)</f>
        <v>CAJA</v>
      </c>
      <c r="E399" s="93" t="str">
        <f>IF(Tabla!I399="","",Tabla!I399)</f>
        <v>ALIMENTACION DE EMPLEADOS CTA NUEVA</v>
      </c>
      <c r="F399" s="93" t="str">
        <f>IF(Tabla!J399="","",Tabla!J399)</f>
        <v>TRANSACCIONES DEL DIA 02/01/2019SPYRAL - GESTION ADMINISTRATIVA</v>
      </c>
      <c r="G399" s="108">
        <f>IF(Tabla!K399="","",Tabla!K399)</f>
        <v>8</v>
      </c>
      <c r="H399" s="108">
        <f>IF(Tabla!L399="","",Tabla!L399)</f>
        <v>0</v>
      </c>
      <c r="J399">
        <f t="shared" si="91"/>
        <v>391</v>
      </c>
      <c r="K399" s="93">
        <f t="shared" si="92"/>
        <v>43497</v>
      </c>
      <c r="L399">
        <f t="shared" ca="1" si="80"/>
        <v>0</v>
      </c>
      <c r="M399" s="115">
        <f t="shared" ca="1" si="81"/>
        <v>3.9099999999999999E-7</v>
      </c>
      <c r="N399">
        <f t="shared" ca="1" si="82"/>
        <v>1.102E-6</v>
      </c>
      <c r="O399">
        <f t="shared" ca="1" si="83"/>
        <v>1102</v>
      </c>
      <c r="Q399">
        <f t="shared" ca="1" si="84"/>
        <v>43543</v>
      </c>
      <c r="R399" t="str">
        <f t="shared" ca="1" si="85"/>
        <v>ADMINISTRACION DE SUCURSALES</v>
      </c>
      <c r="S399" t="str">
        <f t="shared" ca="1" si="86"/>
        <v>NC GASTO NO DEDUCIBLES</v>
      </c>
      <c r="T399" t="str">
        <f t="shared" ca="1" si="87"/>
        <v>TRANSACCIONES DEL DIA 03/19/2019SPYRAL - GESTION ADMINISTRATIVA</v>
      </c>
      <c r="V399">
        <f t="shared" ca="1" si="88"/>
        <v>0</v>
      </c>
      <c r="W399">
        <f t="shared" ca="1" si="89"/>
        <v>0</v>
      </c>
    </row>
    <row r="400" spans="2:23" x14ac:dyDescent="0.25">
      <c r="B400" s="3">
        <f t="shared" si="90"/>
        <v>392</v>
      </c>
      <c r="C400" s="93">
        <f>IF(Tabla!G400="","",Tabla!G400)</f>
        <v>43497</v>
      </c>
      <c r="D400" s="93" t="str">
        <f>IF(Tabla!H400="","",Tabla!H400)</f>
        <v>CAJA</v>
      </c>
      <c r="E400" s="93" t="str">
        <f>IF(Tabla!I400="","",Tabla!I400)</f>
        <v>VIATICOS</v>
      </c>
      <c r="F400" s="93" t="str">
        <f>IF(Tabla!J400="","",Tabla!J400)</f>
        <v>TRANSACCIONES DEL DIA 02/01/2019SPYRAL - GESTION ADMINISTRATIVA</v>
      </c>
      <c r="G400" s="108">
        <f>IF(Tabla!K400="","",Tabla!K400)</f>
        <v>126</v>
      </c>
      <c r="H400" s="108">
        <f>IF(Tabla!L400="","",Tabla!L400)</f>
        <v>0</v>
      </c>
      <c r="J400">
        <f t="shared" si="91"/>
        <v>392</v>
      </c>
      <c r="K400" s="93">
        <f t="shared" si="92"/>
        <v>43497</v>
      </c>
      <c r="L400">
        <f t="shared" ca="1" si="80"/>
        <v>0</v>
      </c>
      <c r="M400" s="115">
        <f t="shared" ca="1" si="81"/>
        <v>3.9200000000000002E-7</v>
      </c>
      <c r="N400">
        <f t="shared" ca="1" si="82"/>
        <v>1.1009999999999999E-6</v>
      </c>
      <c r="O400">
        <f t="shared" ca="1" si="83"/>
        <v>1101</v>
      </c>
      <c r="Q400">
        <f t="shared" ca="1" si="84"/>
        <v>43543</v>
      </c>
      <c r="R400" t="str">
        <f t="shared" ca="1" si="85"/>
        <v>ADMINISTRACION DE SUCURSALES</v>
      </c>
      <c r="S400" t="str">
        <f t="shared" ca="1" si="86"/>
        <v>NC GASTO NO DEDUCIBLES</v>
      </c>
      <c r="T400" t="str">
        <f t="shared" ca="1" si="87"/>
        <v>TRANSACCIONES DEL DIA 03/19/2019SPYRAL - GESTION ADMINISTRATIVA</v>
      </c>
      <c r="V400">
        <f t="shared" ca="1" si="88"/>
        <v>0</v>
      </c>
      <c r="W400">
        <f t="shared" ca="1" si="89"/>
        <v>0</v>
      </c>
    </row>
    <row r="401" spans="2:23" x14ac:dyDescent="0.25">
      <c r="B401" s="3">
        <f t="shared" si="90"/>
        <v>393</v>
      </c>
      <c r="C401" s="93">
        <f>IF(Tabla!G401="","",Tabla!G401)</f>
        <v>43497</v>
      </c>
      <c r="D401" s="93" t="str">
        <f>IF(Tabla!H401="","",Tabla!H401)</f>
        <v>CAJA</v>
      </c>
      <c r="E401" s="93" t="str">
        <f>IF(Tabla!I401="","",Tabla!I401)</f>
        <v>VIATICOS</v>
      </c>
      <c r="F401" s="93" t="str">
        <f>IF(Tabla!J401="","",Tabla!J401)</f>
        <v>TRANSACCIONES DEL DIA 02/01/2019SPYRAL - GESTION ADMINISTRATIVA</v>
      </c>
      <c r="G401" s="108">
        <f>IF(Tabla!K401="","",Tabla!K401)</f>
        <v>18</v>
      </c>
      <c r="H401" s="108">
        <f>IF(Tabla!L401="","",Tabla!L401)</f>
        <v>0</v>
      </c>
      <c r="J401">
        <f t="shared" si="91"/>
        <v>393</v>
      </c>
      <c r="K401" s="93">
        <f t="shared" si="92"/>
        <v>43497</v>
      </c>
      <c r="L401">
        <f t="shared" ca="1" si="80"/>
        <v>0</v>
      </c>
      <c r="M401" s="115">
        <f t="shared" ca="1" si="81"/>
        <v>3.9299999999999999E-7</v>
      </c>
      <c r="N401">
        <f t="shared" ca="1" si="82"/>
        <v>1.1000000000000001E-6</v>
      </c>
      <c r="O401">
        <f t="shared" ca="1" si="83"/>
        <v>1100</v>
      </c>
      <c r="Q401">
        <f t="shared" ca="1" si="84"/>
        <v>43543</v>
      </c>
      <c r="R401" t="str">
        <f t="shared" ca="1" si="85"/>
        <v>ADMINISTRACION DE SUCURSALES</v>
      </c>
      <c r="S401" t="str">
        <f t="shared" ca="1" si="86"/>
        <v>NC GASTO NO DEDUCIBLES</v>
      </c>
      <c r="T401" t="str">
        <f t="shared" ca="1" si="87"/>
        <v>TRANSACCIONES DEL DIA 03/19/2019SPYRAL - GESTION ADMINISTRATIVA</v>
      </c>
      <c r="V401">
        <f t="shared" ca="1" si="88"/>
        <v>0</v>
      </c>
      <c r="W401">
        <f t="shared" ca="1" si="89"/>
        <v>0</v>
      </c>
    </row>
    <row r="402" spans="2:23" x14ac:dyDescent="0.25">
      <c r="B402" s="3">
        <f t="shared" si="90"/>
        <v>394</v>
      </c>
      <c r="C402" s="93">
        <f>IF(Tabla!G402="","",Tabla!G402)</f>
        <v>43497</v>
      </c>
      <c r="D402" s="93" t="str">
        <f>IF(Tabla!H402="","",Tabla!H402)</f>
        <v>BANCA CORPORATIVA</v>
      </c>
      <c r="E402" s="93" t="str">
        <f>IF(Tabla!I402="","",Tabla!I402)</f>
        <v>NC ALIMENTACION DE EMPLEADOS NVA</v>
      </c>
      <c r="F402" s="93" t="str">
        <f>IF(Tabla!J402="","",Tabla!J402)</f>
        <v>TRANSACCIONES DEL DIA 02/01/2019SPYRAL - GESTION ADMINISTRATIVA</v>
      </c>
      <c r="G402" s="108">
        <f>IF(Tabla!K402="","",Tabla!K402)</f>
        <v>39</v>
      </c>
      <c r="H402" s="108">
        <f>IF(Tabla!L402="","",Tabla!L402)</f>
        <v>0</v>
      </c>
      <c r="J402">
        <f t="shared" si="91"/>
        <v>394</v>
      </c>
      <c r="K402" s="93">
        <f t="shared" si="92"/>
        <v>43497</v>
      </c>
      <c r="L402">
        <f t="shared" ca="1" si="80"/>
        <v>0</v>
      </c>
      <c r="M402" s="115">
        <f t="shared" ca="1" si="81"/>
        <v>3.9400000000000001E-7</v>
      </c>
      <c r="N402">
        <f t="shared" ca="1" si="82"/>
        <v>1.099E-6</v>
      </c>
      <c r="O402">
        <f t="shared" ca="1" si="83"/>
        <v>1099</v>
      </c>
      <c r="Q402">
        <f t="shared" ca="1" si="84"/>
        <v>43543</v>
      </c>
      <c r="R402" t="str">
        <f t="shared" ca="1" si="85"/>
        <v>ADMINISTRACION DE SUCURSALES</v>
      </c>
      <c r="S402" t="str">
        <f t="shared" ca="1" si="86"/>
        <v>NC GASTO NO DEDUCIBLES</v>
      </c>
      <c r="T402" t="str">
        <f t="shared" ca="1" si="87"/>
        <v>TRANSACCIONES DEL DIA 03/19/2019SPYRAL - GESTION ADMINISTRATIVA</v>
      </c>
      <c r="V402">
        <f t="shared" ca="1" si="88"/>
        <v>0</v>
      </c>
      <c r="W402">
        <f t="shared" ca="1" si="89"/>
        <v>0</v>
      </c>
    </row>
    <row r="403" spans="2:23" x14ac:dyDescent="0.25">
      <c r="B403" s="3">
        <f t="shared" si="90"/>
        <v>395</v>
      </c>
      <c r="C403" s="93">
        <f>IF(Tabla!G403="","",Tabla!G403)</f>
        <v>43497</v>
      </c>
      <c r="D403" s="93" t="str">
        <f>IF(Tabla!H403="","",Tabla!H403)</f>
        <v>BANCA COMERCIAL CENTRO</v>
      </c>
      <c r="E403" s="93" t="str">
        <f>IF(Tabla!I403="","",Tabla!I403)</f>
        <v>VIATICOS</v>
      </c>
      <c r="F403" s="93" t="str">
        <f>IF(Tabla!J403="","",Tabla!J403)</f>
        <v>TRANSACCIONES DEL DIA 02/01/2019SPYRAL - GESTION ADMINISTRATIVA</v>
      </c>
      <c r="G403" s="108">
        <f>IF(Tabla!K403="","",Tabla!K403)</f>
        <v>30</v>
      </c>
      <c r="H403" s="108">
        <f>IF(Tabla!L403="","",Tabla!L403)</f>
        <v>0</v>
      </c>
      <c r="J403">
        <f t="shared" si="91"/>
        <v>395</v>
      </c>
      <c r="K403" s="93">
        <f t="shared" si="92"/>
        <v>43497</v>
      </c>
      <c r="L403">
        <f t="shared" ca="1" si="80"/>
        <v>0</v>
      </c>
      <c r="M403" s="115">
        <f t="shared" ca="1" si="81"/>
        <v>3.9499999999999998E-7</v>
      </c>
      <c r="N403">
        <f t="shared" ca="1" si="82"/>
        <v>1.0979999999999999E-6</v>
      </c>
      <c r="O403">
        <f t="shared" ca="1" si="83"/>
        <v>1098</v>
      </c>
      <c r="Q403">
        <f t="shared" ca="1" si="84"/>
        <v>43543</v>
      </c>
      <c r="R403" t="str">
        <f t="shared" ca="1" si="85"/>
        <v>ADMINISTRACION DE SUCURSALES</v>
      </c>
      <c r="S403" t="str">
        <f t="shared" ca="1" si="86"/>
        <v>NC ALIMENTACION DE EMPLEADOS NVA</v>
      </c>
      <c r="T403" t="str">
        <f t="shared" ca="1" si="87"/>
        <v>TRANSACCIONES DEL DIA 03/19/2019SPYRAL - GESTION ADMINISTRATIVA</v>
      </c>
      <c r="V403">
        <f t="shared" ca="1" si="88"/>
        <v>0</v>
      </c>
      <c r="W403">
        <f t="shared" ca="1" si="89"/>
        <v>0</v>
      </c>
    </row>
    <row r="404" spans="2:23" x14ac:dyDescent="0.25">
      <c r="B404" s="3">
        <f t="shared" si="90"/>
        <v>396</v>
      </c>
      <c r="C404" s="93">
        <f>IF(Tabla!G404="","",Tabla!G404)</f>
        <v>43497</v>
      </c>
      <c r="D404" s="93" t="str">
        <f>IF(Tabla!H404="","",Tabla!H404)</f>
        <v>ADMINISTRACION DE SUCURSALES</v>
      </c>
      <c r="E404" s="93" t="str">
        <f>IF(Tabla!I404="","",Tabla!I404)</f>
        <v>NC ALIMENTACION DE EMPLEADOS NVA</v>
      </c>
      <c r="F404" s="93" t="str">
        <f>IF(Tabla!J404="","",Tabla!J404)</f>
        <v>TRANSACCIONES DEL DIA 02/01/2019SPYRAL - GESTION ADMINISTRATIVA</v>
      </c>
      <c r="G404" s="108">
        <f>IF(Tabla!K404="","",Tabla!K404)</f>
        <v>104</v>
      </c>
      <c r="H404" s="108">
        <f>IF(Tabla!L404="","",Tabla!L404)</f>
        <v>0</v>
      </c>
      <c r="J404">
        <f t="shared" si="91"/>
        <v>396</v>
      </c>
      <c r="K404" s="93">
        <f t="shared" si="92"/>
        <v>43497</v>
      </c>
      <c r="L404">
        <f t="shared" ca="1" si="80"/>
        <v>0</v>
      </c>
      <c r="M404" s="115">
        <f t="shared" ca="1" si="81"/>
        <v>3.96E-7</v>
      </c>
      <c r="N404">
        <f t="shared" ca="1" si="82"/>
        <v>1.097E-6</v>
      </c>
      <c r="O404">
        <f t="shared" ca="1" si="83"/>
        <v>1097</v>
      </c>
      <c r="Q404">
        <f t="shared" ca="1" si="84"/>
        <v>43543</v>
      </c>
      <c r="R404" t="str">
        <f t="shared" ca="1" si="85"/>
        <v>ADMINISTRACION DE SUCURSALES</v>
      </c>
      <c r="S404" t="str">
        <f t="shared" ca="1" si="86"/>
        <v>NC ALIMENTACION DE EMPLEADOS NVA</v>
      </c>
      <c r="T404" t="str">
        <f t="shared" ca="1" si="87"/>
        <v>TRANSACCIONES DEL DIA 03/19/2019SPYRAL - GESTION ADMINISTRATIVA</v>
      </c>
      <c r="V404">
        <f t="shared" ca="1" si="88"/>
        <v>0</v>
      </c>
      <c r="W404">
        <f t="shared" ca="1" si="89"/>
        <v>0</v>
      </c>
    </row>
    <row r="405" spans="2:23" x14ac:dyDescent="0.25">
      <c r="B405" s="3">
        <f t="shared" si="90"/>
        <v>397</v>
      </c>
      <c r="C405" s="93">
        <f>IF(Tabla!G405="","",Tabla!G405)</f>
        <v>43497</v>
      </c>
      <c r="D405" s="93" t="str">
        <f>IF(Tabla!H405="","",Tabla!H405)</f>
        <v>ADMINISTRACION DE SUCURSALES</v>
      </c>
      <c r="E405" s="93" t="str">
        <f>IF(Tabla!I405="","",Tabla!I405)</f>
        <v>NC GASTO NO DEDUCIBLES</v>
      </c>
      <c r="F405" s="93" t="str">
        <f>IF(Tabla!J405="","",Tabla!J405)</f>
        <v>TRANSACCIONES DEL DIA 02/01/2019SPYRAL - GESTION ADMINISTRATIVA</v>
      </c>
      <c r="G405" s="108">
        <f>IF(Tabla!K405="","",Tabla!K405)</f>
        <v>102.77</v>
      </c>
      <c r="H405" s="108">
        <f>IF(Tabla!L405="","",Tabla!L405)</f>
        <v>0</v>
      </c>
      <c r="J405">
        <f t="shared" si="91"/>
        <v>397</v>
      </c>
      <c r="K405" s="93">
        <f t="shared" si="92"/>
        <v>43497</v>
      </c>
      <c r="L405">
        <f t="shared" ca="1" si="80"/>
        <v>0</v>
      </c>
      <c r="M405" s="115">
        <f t="shared" ca="1" si="81"/>
        <v>3.9700000000000002E-7</v>
      </c>
      <c r="N405">
        <f t="shared" ca="1" si="82"/>
        <v>1.096E-6</v>
      </c>
      <c r="O405">
        <f t="shared" ca="1" si="83"/>
        <v>1096</v>
      </c>
      <c r="Q405">
        <f t="shared" ca="1" si="84"/>
        <v>43543</v>
      </c>
      <c r="R405" t="str">
        <f t="shared" ca="1" si="85"/>
        <v>ADMINISTRACION DE SUCURSALES</v>
      </c>
      <c r="S405" t="str">
        <f t="shared" ca="1" si="86"/>
        <v>NC ALIMENTACION DE EMPLEADOS NVA</v>
      </c>
      <c r="T405" t="str">
        <f t="shared" ca="1" si="87"/>
        <v>TRANSACCIONES DEL DIA 03/19/2019SPYRAL - GESTION ADMINISTRATIVA</v>
      </c>
      <c r="V405">
        <f t="shared" ca="1" si="88"/>
        <v>0</v>
      </c>
      <c r="W405">
        <f t="shared" ca="1" si="89"/>
        <v>0</v>
      </c>
    </row>
    <row r="406" spans="2:23" x14ac:dyDescent="0.25">
      <c r="B406" s="3">
        <f t="shared" si="90"/>
        <v>398</v>
      </c>
      <c r="C406" s="93">
        <f>IF(Tabla!G406="","",Tabla!G406)</f>
        <v>43497</v>
      </c>
      <c r="D406" s="93" t="str">
        <f>IF(Tabla!H406="","",Tabla!H406)</f>
        <v>ADMINISTRACION DE SUCURSALES</v>
      </c>
      <c r="E406" s="93" t="str">
        <f>IF(Tabla!I406="","",Tabla!I406)</f>
        <v>NC GASTO NO DEDUCIBLES</v>
      </c>
      <c r="F406" s="93" t="str">
        <f>IF(Tabla!J406="","",Tabla!J406)</f>
        <v>TRANSACCIONES DEL DIA 02/01/2019SPYRAL - GESTION ADMINISTRATIVA</v>
      </c>
      <c r="G406" s="108">
        <f>IF(Tabla!K406="","",Tabla!K406)</f>
        <v>18.600000000000001</v>
      </c>
      <c r="H406" s="108">
        <f>IF(Tabla!L406="","",Tabla!L406)</f>
        <v>0</v>
      </c>
      <c r="J406">
        <f t="shared" si="91"/>
        <v>398</v>
      </c>
      <c r="K406" s="93">
        <f t="shared" si="92"/>
        <v>43497</v>
      </c>
      <c r="L406">
        <f t="shared" ca="1" si="80"/>
        <v>0</v>
      </c>
      <c r="M406" s="115">
        <f t="shared" ca="1" si="81"/>
        <v>3.9799999999999999E-7</v>
      </c>
      <c r="N406">
        <f t="shared" ca="1" si="82"/>
        <v>1.0950000000000001E-6</v>
      </c>
      <c r="O406">
        <f t="shared" ca="1" si="83"/>
        <v>1095</v>
      </c>
      <c r="Q406">
        <f t="shared" ca="1" si="84"/>
        <v>43543</v>
      </c>
      <c r="R406" t="str">
        <f t="shared" ca="1" si="85"/>
        <v>ADMINISTRACION DE SUCURSALES</v>
      </c>
      <c r="S406" t="str">
        <f t="shared" ca="1" si="86"/>
        <v>NC ALIMENTACION DE EMPLEADOS NVA</v>
      </c>
      <c r="T406" t="str">
        <f t="shared" ca="1" si="87"/>
        <v>TRANSACCIONES DEL DIA 03/19/2019SPYRAL - GESTION ADMINISTRATIVA</v>
      </c>
      <c r="V406">
        <f t="shared" ca="1" si="88"/>
        <v>0</v>
      </c>
      <c r="W406">
        <f t="shared" ca="1" si="89"/>
        <v>0</v>
      </c>
    </row>
    <row r="407" spans="2:23" x14ac:dyDescent="0.25">
      <c r="B407" s="3">
        <f t="shared" si="90"/>
        <v>399</v>
      </c>
      <c r="C407" s="93">
        <f>IF(Tabla!G407="","",Tabla!G407)</f>
        <v>43497</v>
      </c>
      <c r="D407" s="93" t="str">
        <f>IF(Tabla!H407="","",Tabla!H407)</f>
        <v>ADMINISTRACION DE SUCURSALES</v>
      </c>
      <c r="E407" s="93" t="str">
        <f>IF(Tabla!I407="","",Tabla!I407)</f>
        <v>NC GASTO NO DEDUCIBLES</v>
      </c>
      <c r="F407" s="93" t="str">
        <f>IF(Tabla!J407="","",Tabla!J407)</f>
        <v>TRANSACCIONES DEL DIA 02/01/2019SPYRAL - GESTION ADMINISTRATIVA</v>
      </c>
      <c r="G407" s="108">
        <f>IF(Tabla!K407="","",Tabla!K407)</f>
        <v>13.5</v>
      </c>
      <c r="H407" s="108">
        <f>IF(Tabla!L407="","",Tabla!L407)</f>
        <v>0</v>
      </c>
      <c r="J407">
        <f t="shared" si="91"/>
        <v>399</v>
      </c>
      <c r="K407" s="93">
        <f t="shared" si="92"/>
        <v>43497</v>
      </c>
      <c r="L407">
        <f t="shared" ca="1" si="80"/>
        <v>0</v>
      </c>
      <c r="M407" s="115">
        <f t="shared" ca="1" si="81"/>
        <v>3.9900000000000001E-7</v>
      </c>
      <c r="N407">
        <f t="shared" ca="1" si="82"/>
        <v>1.094E-6</v>
      </c>
      <c r="O407">
        <f t="shared" ca="1" si="83"/>
        <v>1094</v>
      </c>
      <c r="Q407">
        <f t="shared" ca="1" si="84"/>
        <v>43543</v>
      </c>
      <c r="R407" t="str">
        <f t="shared" ca="1" si="85"/>
        <v>ADMINISTRACION DE SUCURSALES</v>
      </c>
      <c r="S407" t="str">
        <f t="shared" ca="1" si="86"/>
        <v>NC ALIMENTACION DE EMPLEADOS NVA</v>
      </c>
      <c r="T407" t="str">
        <f t="shared" ca="1" si="87"/>
        <v>TRANSACCIONES DEL DIA 03/19/2019SPYRAL - GESTION ADMINISTRATIVA</v>
      </c>
      <c r="V407">
        <f t="shared" ca="1" si="88"/>
        <v>0</v>
      </c>
      <c r="W407">
        <f t="shared" ca="1" si="89"/>
        <v>0</v>
      </c>
    </row>
    <row r="408" spans="2:23" x14ac:dyDescent="0.25">
      <c r="B408" s="3">
        <f t="shared" si="90"/>
        <v>400</v>
      </c>
      <c r="C408" s="93">
        <f>IF(Tabla!G408="","",Tabla!G408)</f>
        <v>43497</v>
      </c>
      <c r="D408" s="93" t="str">
        <f>IF(Tabla!H408="","",Tabla!H408)</f>
        <v>ADMINISTRACION DE SUCURSALES</v>
      </c>
      <c r="E408" s="93" t="str">
        <f>IF(Tabla!I408="","",Tabla!I408)</f>
        <v>OTROS EGRESOS 18</v>
      </c>
      <c r="F408" s="93" t="str">
        <f>IF(Tabla!J408="","",Tabla!J408)</f>
        <v>OTROS EGRESOS 1.P.O (OR:95/DES:95 TRN:86 PERF:300086 CAU: 18</v>
      </c>
      <c r="G408" s="108">
        <f>IF(Tabla!K408="","",Tabla!K408)</f>
        <v>3</v>
      </c>
      <c r="H408" s="108">
        <f>IF(Tabla!L408="","",Tabla!L408)</f>
        <v>0</v>
      </c>
      <c r="J408">
        <f t="shared" si="91"/>
        <v>400</v>
      </c>
      <c r="K408" s="93">
        <f t="shared" si="92"/>
        <v>43497</v>
      </c>
      <c r="L408">
        <f t="shared" ca="1" si="80"/>
        <v>0</v>
      </c>
      <c r="M408" s="115">
        <f t="shared" ca="1" si="81"/>
        <v>3.9999999999999998E-7</v>
      </c>
      <c r="N408">
        <f t="shared" ca="1" si="82"/>
        <v>1.093E-6</v>
      </c>
      <c r="O408">
        <f t="shared" ca="1" si="83"/>
        <v>1093</v>
      </c>
      <c r="Q408">
        <f t="shared" ca="1" si="84"/>
        <v>43543</v>
      </c>
      <c r="R408" t="str">
        <f t="shared" ca="1" si="85"/>
        <v>ADMINISTRACION DE SUCURSALES</v>
      </c>
      <c r="S408" t="str">
        <f t="shared" ca="1" si="86"/>
        <v>GASTOS NO DEDUCIBLES</v>
      </c>
      <c r="T408" t="str">
        <f t="shared" ca="1" si="87"/>
        <v>TRANSACCIONES DEL DIA 03/19/2019SPYRAL - GESTION ADMINISTRATIVA</v>
      </c>
      <c r="V408">
        <f t="shared" ca="1" si="88"/>
        <v>0</v>
      </c>
      <c r="W408">
        <f t="shared" ca="1" si="89"/>
        <v>0</v>
      </c>
    </row>
    <row r="409" spans="2:23" x14ac:dyDescent="0.25">
      <c r="B409" s="3">
        <f t="shared" si="90"/>
        <v>401</v>
      </c>
      <c r="C409" s="93">
        <f>IF(Tabla!G409="","",Tabla!G409)</f>
        <v>43497</v>
      </c>
      <c r="D409" s="93" t="str">
        <f>IF(Tabla!H409="","",Tabla!H409)</f>
        <v>ADMINISTRACION DE SUCURSALES</v>
      </c>
      <c r="E409" s="93" t="str">
        <f>IF(Tabla!I409="","",Tabla!I409)</f>
        <v>OTROS EGRESOS 18</v>
      </c>
      <c r="F409" s="93" t="str">
        <f>IF(Tabla!J409="","",Tabla!J409)</f>
        <v>OTROS EGRESOS 1.P.O (OR:40/DES:40 TRN:86 PERF:300086 CAU: 18</v>
      </c>
      <c r="G409" s="108">
        <f>IF(Tabla!K409="","",Tabla!K409)</f>
        <v>7</v>
      </c>
      <c r="H409" s="108">
        <f>IF(Tabla!L409="","",Tabla!L409)</f>
        <v>0</v>
      </c>
      <c r="J409">
        <f t="shared" si="91"/>
        <v>401</v>
      </c>
      <c r="K409" s="93">
        <f t="shared" si="92"/>
        <v>43497</v>
      </c>
      <c r="L409">
        <f t="shared" ca="1" si="80"/>
        <v>0</v>
      </c>
      <c r="M409" s="115">
        <f t="shared" ca="1" si="81"/>
        <v>4.01E-7</v>
      </c>
      <c r="N409">
        <f t="shared" ca="1" si="82"/>
        <v>1.0920000000000001E-6</v>
      </c>
      <c r="O409">
        <f t="shared" ca="1" si="83"/>
        <v>1092</v>
      </c>
      <c r="Q409">
        <f t="shared" ca="1" si="84"/>
        <v>43543</v>
      </c>
      <c r="R409" t="str">
        <f t="shared" ca="1" si="85"/>
        <v>ADMINISTRACION DE SUCURSALES</v>
      </c>
      <c r="S409" t="str">
        <f t="shared" ca="1" si="86"/>
        <v>ALIMENTACION DE EMPLEADOS CTA NUEVA</v>
      </c>
      <c r="T409" t="str">
        <f t="shared" ca="1" si="87"/>
        <v>TRANSACCIONES DEL DIA 03/19/2019SPYRAL - GESTION ADMINISTRATIVA</v>
      </c>
      <c r="V409">
        <f t="shared" ca="1" si="88"/>
        <v>0</v>
      </c>
      <c r="W409">
        <f t="shared" ca="1" si="89"/>
        <v>0</v>
      </c>
    </row>
    <row r="410" spans="2:23" x14ac:dyDescent="0.25">
      <c r="B410" s="3">
        <f t="shared" si="90"/>
        <v>402</v>
      </c>
      <c r="C410" s="93">
        <f>IF(Tabla!G410="","",Tabla!G410)</f>
        <v>43497</v>
      </c>
      <c r="D410" s="93" t="str">
        <f>IF(Tabla!H410="","",Tabla!H410)</f>
        <v>ADMINISTRACION DE SUCURSALES</v>
      </c>
      <c r="E410" s="93" t="str">
        <f>IF(Tabla!I410="","",Tabla!I410)</f>
        <v>OTROS EGRESOS 18</v>
      </c>
      <c r="F410" s="93" t="str">
        <f>IF(Tabla!J410="","",Tabla!J410)</f>
        <v>OTROS EGRESOS 1.P.O (OR:32/DES:32 TRN:86 PERF:300086 CAU: 18</v>
      </c>
      <c r="G410" s="108">
        <f>IF(Tabla!K410="","",Tabla!K410)</f>
        <v>31.3</v>
      </c>
      <c r="H410" s="108">
        <f>IF(Tabla!L410="","",Tabla!L410)</f>
        <v>0</v>
      </c>
      <c r="J410">
        <f t="shared" si="91"/>
        <v>402</v>
      </c>
      <c r="K410" s="93">
        <f t="shared" si="92"/>
        <v>43497</v>
      </c>
      <c r="L410">
        <f t="shared" ca="1" si="80"/>
        <v>0</v>
      </c>
      <c r="M410" s="115">
        <f t="shared" ca="1" si="81"/>
        <v>4.0200000000000003E-7</v>
      </c>
      <c r="N410">
        <f t="shared" ca="1" si="82"/>
        <v>1.091E-6</v>
      </c>
      <c r="O410">
        <f t="shared" ca="1" si="83"/>
        <v>1091</v>
      </c>
      <c r="Q410">
        <f t="shared" ca="1" si="84"/>
        <v>43543</v>
      </c>
      <c r="R410" t="str">
        <f t="shared" ca="1" si="85"/>
        <v>BANCA COMERCIAL</v>
      </c>
      <c r="S410" t="str">
        <f t="shared" ca="1" si="86"/>
        <v>VIATICOS</v>
      </c>
      <c r="T410" t="str">
        <f t="shared" ca="1" si="87"/>
        <v>TRANSACCIONES DEL DIA 03/19/2019SPYRAL - GESTION ADMINISTRATIVA</v>
      </c>
      <c r="V410">
        <f t="shared" ca="1" si="88"/>
        <v>0</v>
      </c>
      <c r="W410">
        <f t="shared" ca="1" si="89"/>
        <v>0</v>
      </c>
    </row>
    <row r="411" spans="2:23" x14ac:dyDescent="0.25">
      <c r="B411" s="3">
        <f t="shared" si="90"/>
        <v>403</v>
      </c>
      <c r="C411" s="93">
        <f>IF(Tabla!G411="","",Tabla!G411)</f>
        <v>43497</v>
      </c>
      <c r="D411" s="93" t="str">
        <f>IF(Tabla!H411="","",Tabla!H411)</f>
        <v>ADMINISTRACION DE SUCURSALES</v>
      </c>
      <c r="E411" s="93" t="str">
        <f>IF(Tabla!I411="","",Tabla!I411)</f>
        <v>VIATICOS</v>
      </c>
      <c r="F411" s="93" t="str">
        <f>IF(Tabla!J411="","",Tabla!J411)</f>
        <v>TRANSACCIONES DEL DIA 02/01/2019SPYRAL - GESTION ADMINISTRATIVA</v>
      </c>
      <c r="G411" s="108">
        <f>IF(Tabla!K411="","",Tabla!K411)</f>
        <v>110.5</v>
      </c>
      <c r="H411" s="108">
        <f>IF(Tabla!L411="","",Tabla!L411)</f>
        <v>0</v>
      </c>
      <c r="J411">
        <f t="shared" si="91"/>
        <v>403</v>
      </c>
      <c r="K411" s="93">
        <f t="shared" si="92"/>
        <v>43497</v>
      </c>
      <c r="L411">
        <f t="shared" ca="1" si="80"/>
        <v>0</v>
      </c>
      <c r="M411" s="115">
        <f t="shared" ca="1" si="81"/>
        <v>4.03E-7</v>
      </c>
      <c r="N411">
        <f t="shared" ca="1" si="82"/>
        <v>1.0899999999999999E-6</v>
      </c>
      <c r="O411">
        <f t="shared" ca="1" si="83"/>
        <v>1090</v>
      </c>
      <c r="Q411">
        <f t="shared" ca="1" si="84"/>
        <v>43543</v>
      </c>
      <c r="R411" t="str">
        <f t="shared" ca="1" si="85"/>
        <v>BANCA COMERCIAL PERIFERIA</v>
      </c>
      <c r="S411" t="str">
        <f t="shared" ca="1" si="86"/>
        <v>NC ALIMENTACION DE EMPLEADOS NVA</v>
      </c>
      <c r="T411" t="str">
        <f t="shared" ca="1" si="87"/>
        <v>TRANSACCIONES DEL DIA 03/19/2019SPYRAL - GESTION ADMINISTRATIVA</v>
      </c>
      <c r="V411">
        <f t="shared" ca="1" si="88"/>
        <v>0</v>
      </c>
      <c r="W411">
        <f t="shared" ca="1" si="89"/>
        <v>0</v>
      </c>
    </row>
    <row r="412" spans="2:23" x14ac:dyDescent="0.25">
      <c r="B412" s="3">
        <f t="shared" si="90"/>
        <v>404</v>
      </c>
      <c r="C412" s="93">
        <f>IF(Tabla!G412="","",Tabla!G412)</f>
        <v>43498</v>
      </c>
      <c r="D412" s="93" t="str">
        <f>IF(Tabla!H412="","",Tabla!H412)</f>
        <v>FUERZAS DE VENTAS PANAMA</v>
      </c>
      <c r="E412" s="93" t="str">
        <f>IF(Tabla!I412="","",Tabla!I412)</f>
        <v>VIATICOS</v>
      </c>
      <c r="F412" s="93" t="str">
        <f>IF(Tabla!J412="","",Tabla!J412)</f>
        <v>TRANSACCIONES DEL DIA 02/02/2019SPYRAL - GESTION ADMINISTRATIVA</v>
      </c>
      <c r="G412" s="108">
        <f>IF(Tabla!K412="","",Tabla!K412)</f>
        <v>37.14</v>
      </c>
      <c r="H412" s="108">
        <f>IF(Tabla!L412="","",Tabla!L412)</f>
        <v>0</v>
      </c>
      <c r="J412">
        <f t="shared" si="91"/>
        <v>404</v>
      </c>
      <c r="K412" s="93">
        <f t="shared" si="92"/>
        <v>43498</v>
      </c>
      <c r="L412">
        <f t="shared" ca="1" si="80"/>
        <v>0</v>
      </c>
      <c r="M412" s="115">
        <f t="shared" ca="1" si="81"/>
        <v>4.0400000000000002E-7</v>
      </c>
      <c r="N412">
        <f t="shared" ca="1" si="82"/>
        <v>1.0890000000000001E-6</v>
      </c>
      <c r="O412">
        <f t="shared" ca="1" si="83"/>
        <v>1089</v>
      </c>
      <c r="Q412">
        <f t="shared" ca="1" si="84"/>
        <v>43543</v>
      </c>
      <c r="R412" t="str">
        <f t="shared" ca="1" si="85"/>
        <v>BANCA COMERCIAL PERIFERIA</v>
      </c>
      <c r="S412" t="str">
        <f t="shared" ca="1" si="86"/>
        <v>ALIMENTACION DE EMPLEADOS CTA NUEVA</v>
      </c>
      <c r="T412" t="str">
        <f t="shared" ca="1" si="87"/>
        <v>TRANSACCIONES DEL DIA 03/19/2019SPYRAL - GESTION ADMINISTRATIVA</v>
      </c>
      <c r="V412">
        <f t="shared" ca="1" si="88"/>
        <v>0</v>
      </c>
      <c r="W412">
        <f t="shared" ca="1" si="89"/>
        <v>0</v>
      </c>
    </row>
    <row r="413" spans="2:23" x14ac:dyDescent="0.25">
      <c r="B413" s="3">
        <f t="shared" si="90"/>
        <v>405</v>
      </c>
      <c r="C413" s="93">
        <f>IF(Tabla!G413="","",Tabla!G413)</f>
        <v>43498</v>
      </c>
      <c r="D413" s="93" t="str">
        <f>IF(Tabla!H413="","",Tabla!H413)</f>
        <v>DESARROLLO DE PRODUCTOS</v>
      </c>
      <c r="E413" s="93" t="str">
        <f>IF(Tabla!I413="","",Tabla!I413)</f>
        <v>GASTOS NO DEDUCIBLES</v>
      </c>
      <c r="F413" s="93" t="str">
        <f>IF(Tabla!J413="","",Tabla!J413)</f>
        <v>TRANSACCIONES DEL DIA 02/02/2019SPYRAL - GESTION ADMINISTRATIVA</v>
      </c>
      <c r="G413" s="108">
        <f>IF(Tabla!K413="","",Tabla!K413)</f>
        <v>25</v>
      </c>
      <c r="H413" s="108">
        <f>IF(Tabla!L413="","",Tabla!L413)</f>
        <v>0</v>
      </c>
      <c r="J413">
        <f t="shared" si="91"/>
        <v>405</v>
      </c>
      <c r="K413" s="93">
        <f t="shared" si="92"/>
        <v>43498</v>
      </c>
      <c r="L413">
        <f t="shared" ca="1" si="80"/>
        <v>0</v>
      </c>
      <c r="M413" s="115">
        <f t="shared" ca="1" si="81"/>
        <v>4.0499999999999999E-7</v>
      </c>
      <c r="N413">
        <f t="shared" ca="1" si="82"/>
        <v>1.088E-6</v>
      </c>
      <c r="O413">
        <f t="shared" ca="1" si="83"/>
        <v>1088</v>
      </c>
      <c r="Q413">
        <f t="shared" ca="1" si="84"/>
        <v>43543</v>
      </c>
      <c r="R413" t="str">
        <f t="shared" ca="1" si="85"/>
        <v>CAJA</v>
      </c>
      <c r="S413" t="str">
        <f t="shared" ca="1" si="86"/>
        <v>ALIMENTACION DE EMPLEADOS CTA NUEVA</v>
      </c>
      <c r="T413" t="str">
        <f t="shared" ca="1" si="87"/>
        <v>TRANSACCIONES DEL DIA 03/19/2019SPYRAL - GESTION ADMINISTRATIVA</v>
      </c>
      <c r="V413">
        <f t="shared" ca="1" si="88"/>
        <v>0</v>
      </c>
      <c r="W413">
        <f t="shared" ca="1" si="89"/>
        <v>0</v>
      </c>
    </row>
    <row r="414" spans="2:23" x14ac:dyDescent="0.25">
      <c r="B414" s="3">
        <f t="shared" si="90"/>
        <v>406</v>
      </c>
      <c r="C414" s="93">
        <f>IF(Tabla!G414="","",Tabla!G414)</f>
        <v>43498</v>
      </c>
      <c r="D414" s="93" t="str">
        <f>IF(Tabla!H414="","",Tabla!H414)</f>
        <v>CANALES DE DISTRIBUCION</v>
      </c>
      <c r="E414" s="93" t="str">
        <f>IF(Tabla!I414="","",Tabla!I414)</f>
        <v>RECONOCIMIENTO</v>
      </c>
      <c r="F414" s="93" t="str">
        <f>IF(Tabla!J414="","",Tabla!J414)</f>
        <v>TRANSACCIONES DEL DIA 02/02/2019SPYRAL - GESTION ADMINISTRATIVA</v>
      </c>
      <c r="G414" s="108">
        <f>IF(Tabla!K414="","",Tabla!K414)</f>
        <v>13570</v>
      </c>
      <c r="H414" s="108">
        <f>IF(Tabla!L414="","",Tabla!L414)</f>
        <v>0</v>
      </c>
      <c r="J414">
        <f t="shared" si="91"/>
        <v>406</v>
      </c>
      <c r="K414" s="93">
        <f t="shared" si="92"/>
        <v>43498</v>
      </c>
      <c r="L414">
        <f t="shared" ca="1" si="80"/>
        <v>0</v>
      </c>
      <c r="M414" s="115">
        <f t="shared" ca="1" si="81"/>
        <v>4.0600000000000001E-7</v>
      </c>
      <c r="N414">
        <f t="shared" ca="1" si="82"/>
        <v>1.0869999999999999E-6</v>
      </c>
      <c r="O414">
        <f t="shared" ca="1" si="83"/>
        <v>1087</v>
      </c>
      <c r="Q414">
        <f t="shared" ca="1" si="84"/>
        <v>43543</v>
      </c>
      <c r="R414" t="str">
        <f t="shared" ca="1" si="85"/>
        <v>CAJA</v>
      </c>
      <c r="S414" t="str">
        <f t="shared" ca="1" si="86"/>
        <v>ALIMENTACION DE EMPLEADOS CTA NUEVA</v>
      </c>
      <c r="T414" t="str">
        <f t="shared" ca="1" si="87"/>
        <v>TRANSACCIONES DEL DIA 03/19/2019SPYRAL - GESTION ADMINISTRATIVA</v>
      </c>
      <c r="V414">
        <f t="shared" ca="1" si="88"/>
        <v>0</v>
      </c>
      <c r="W414">
        <f t="shared" ca="1" si="89"/>
        <v>0</v>
      </c>
    </row>
    <row r="415" spans="2:23" x14ac:dyDescent="0.25">
      <c r="B415" s="3">
        <f t="shared" si="90"/>
        <v>407</v>
      </c>
      <c r="C415" s="93">
        <f>IF(Tabla!G415="","",Tabla!G415)</f>
        <v>43498</v>
      </c>
      <c r="D415" s="93" t="str">
        <f>IF(Tabla!H415="","",Tabla!H415)</f>
        <v>BANCA COMERCIAL CENTRO</v>
      </c>
      <c r="E415" s="93" t="str">
        <f>IF(Tabla!I415="","",Tabla!I415)</f>
        <v>VIATICOS</v>
      </c>
      <c r="F415" s="93" t="str">
        <f>IF(Tabla!J415="","",Tabla!J415)</f>
        <v>TRANSACCIONES DEL DIA 02/02/2019SPYRAL - GESTION ADMINISTRATIVA</v>
      </c>
      <c r="G415" s="108">
        <f>IF(Tabla!K415="","",Tabla!K415)</f>
        <v>40</v>
      </c>
      <c r="H415" s="108">
        <f>IF(Tabla!L415="","",Tabla!L415)</f>
        <v>0</v>
      </c>
      <c r="J415">
        <f t="shared" si="91"/>
        <v>407</v>
      </c>
      <c r="K415" s="93">
        <f t="shared" si="92"/>
        <v>43498</v>
      </c>
      <c r="L415">
        <f t="shared" ca="1" si="80"/>
        <v>0</v>
      </c>
      <c r="M415" s="115">
        <f t="shared" ca="1" si="81"/>
        <v>4.0699999999999998E-7</v>
      </c>
      <c r="N415">
        <f t="shared" ca="1" si="82"/>
        <v>1.0860000000000001E-6</v>
      </c>
      <c r="O415">
        <f t="shared" ca="1" si="83"/>
        <v>1086</v>
      </c>
      <c r="Q415">
        <f t="shared" ca="1" si="84"/>
        <v>43543</v>
      </c>
      <c r="R415" t="str">
        <f t="shared" ca="1" si="85"/>
        <v>CAJA</v>
      </c>
      <c r="S415" t="str">
        <f t="shared" ca="1" si="86"/>
        <v>ALIMENTACION DE EMPLEADOS CTA NUEVA</v>
      </c>
      <c r="T415" t="str">
        <f t="shared" ca="1" si="87"/>
        <v>TRANSACCIONES DEL DIA 03/19/2019SPYRAL - GESTION ADMINISTRATIVA</v>
      </c>
      <c r="V415">
        <f t="shared" ca="1" si="88"/>
        <v>0</v>
      </c>
      <c r="W415">
        <f t="shared" ca="1" si="89"/>
        <v>0</v>
      </c>
    </row>
    <row r="416" spans="2:23" x14ac:dyDescent="0.25">
      <c r="B416" s="3">
        <f t="shared" si="90"/>
        <v>408</v>
      </c>
      <c r="C416" s="93">
        <f>IF(Tabla!G416="","",Tabla!G416)</f>
        <v>43498</v>
      </c>
      <c r="D416" s="93" t="str">
        <f>IF(Tabla!H416="","",Tabla!H416)</f>
        <v>ADMINISTRACION DE SUCURSALES</v>
      </c>
      <c r="E416" s="93" t="str">
        <f>IF(Tabla!I416="","",Tabla!I416)</f>
        <v>GASTOS NO DEDUCIBLES</v>
      </c>
      <c r="F416" s="93" t="str">
        <f>IF(Tabla!J416="","",Tabla!J416)</f>
        <v>TRANSACCIONES DEL DIA 02/02/2019SPYRAL - GESTION ADMINISTRATIVA</v>
      </c>
      <c r="G416" s="108">
        <f>IF(Tabla!K416="","",Tabla!K416)</f>
        <v>30</v>
      </c>
      <c r="H416" s="108">
        <f>IF(Tabla!L416="","",Tabla!L416)</f>
        <v>0</v>
      </c>
      <c r="J416">
        <f t="shared" si="91"/>
        <v>408</v>
      </c>
      <c r="K416" s="93">
        <f t="shared" si="92"/>
        <v>43498</v>
      </c>
      <c r="L416">
        <f t="shared" ca="1" si="80"/>
        <v>0</v>
      </c>
      <c r="M416" s="115">
        <f t="shared" ca="1" si="81"/>
        <v>4.08E-7</v>
      </c>
      <c r="N416">
        <f t="shared" ca="1" si="82"/>
        <v>1.085E-6</v>
      </c>
      <c r="O416">
        <f t="shared" ca="1" si="83"/>
        <v>1085</v>
      </c>
      <c r="Q416">
        <f t="shared" ca="1" si="84"/>
        <v>43543</v>
      </c>
      <c r="R416" t="str">
        <f t="shared" ca="1" si="85"/>
        <v>CAJA</v>
      </c>
      <c r="S416" t="str">
        <f t="shared" ca="1" si="86"/>
        <v>ALIMENTACION DE EMPLEADOS CTA NUEVA</v>
      </c>
      <c r="T416" t="str">
        <f t="shared" ca="1" si="87"/>
        <v>TRANSACCIONES DEL DIA 03/19/2019SPYRAL - GESTION ADMINISTRATIVA</v>
      </c>
      <c r="V416">
        <f t="shared" ca="1" si="88"/>
        <v>0</v>
      </c>
      <c r="W416">
        <f t="shared" ca="1" si="89"/>
        <v>0</v>
      </c>
    </row>
    <row r="417" spans="2:23" x14ac:dyDescent="0.25">
      <c r="B417" s="3">
        <f t="shared" si="90"/>
        <v>409</v>
      </c>
      <c r="C417" s="93">
        <f>IF(Tabla!G417="","",Tabla!G417)</f>
        <v>43498</v>
      </c>
      <c r="D417" s="93" t="str">
        <f>IF(Tabla!H417="","",Tabla!H417)</f>
        <v>ADMINISTRACION DE SUCURSALES</v>
      </c>
      <c r="E417" s="93" t="str">
        <f>IF(Tabla!I417="","",Tabla!I417)</f>
        <v>OTROS EGRESOS 18</v>
      </c>
      <c r="F417" s="93" t="str">
        <f>IF(Tabla!J417="","",Tabla!J417)</f>
        <v>OTROS EGRESOS 1.P.O (OR:70/DES:70 TRN:86 PERF:300086 CAU: 18</v>
      </c>
      <c r="G417" s="108">
        <f>IF(Tabla!K417="","",Tabla!K417)</f>
        <v>2.25</v>
      </c>
      <c r="H417" s="108">
        <f>IF(Tabla!L417="","",Tabla!L417)</f>
        <v>0</v>
      </c>
      <c r="J417">
        <f t="shared" si="91"/>
        <v>409</v>
      </c>
      <c r="K417" s="93">
        <f t="shared" si="92"/>
        <v>43498</v>
      </c>
      <c r="L417">
        <f t="shared" ca="1" si="80"/>
        <v>0</v>
      </c>
      <c r="M417" s="115">
        <f t="shared" ca="1" si="81"/>
        <v>4.0900000000000002E-7</v>
      </c>
      <c r="N417">
        <f t="shared" ca="1" si="82"/>
        <v>1.0839999999999999E-6</v>
      </c>
      <c r="O417">
        <f t="shared" ca="1" si="83"/>
        <v>1084</v>
      </c>
      <c r="Q417">
        <f t="shared" ca="1" si="84"/>
        <v>43543</v>
      </c>
      <c r="R417" t="str">
        <f t="shared" ca="1" si="85"/>
        <v>CAJA</v>
      </c>
      <c r="S417" t="str">
        <f t="shared" ca="1" si="86"/>
        <v>ALIMENTACION DE EMPLEADOS CTA NUEVA</v>
      </c>
      <c r="T417" t="str">
        <f t="shared" ca="1" si="87"/>
        <v>TRANSACCIONES DEL DIA 03/19/2019SPYRAL - GESTION ADMINISTRATIVA</v>
      </c>
      <c r="V417">
        <f t="shared" ca="1" si="88"/>
        <v>0</v>
      </c>
      <c r="W417">
        <f t="shared" ca="1" si="89"/>
        <v>0</v>
      </c>
    </row>
    <row r="418" spans="2:23" x14ac:dyDescent="0.25">
      <c r="B418" s="3">
        <f t="shared" si="90"/>
        <v>410</v>
      </c>
      <c r="C418" s="93">
        <f>IF(Tabla!G418="","",Tabla!G418)</f>
        <v>43498</v>
      </c>
      <c r="D418" s="93" t="str">
        <f>IF(Tabla!H418="","",Tabla!H418)</f>
        <v>ADMINISTRACION DE SUCURSALES</v>
      </c>
      <c r="E418" s="93" t="str">
        <f>IF(Tabla!I418="","",Tabla!I418)</f>
        <v>OTROS EGRESOS 18</v>
      </c>
      <c r="F418" s="93" t="str">
        <f>IF(Tabla!J418="","",Tabla!J418)</f>
        <v>OTROS EGRESOS 1.P.O (OR:125/DES:125 TRN:86 PERF:300086 CAU: 18</v>
      </c>
      <c r="G418" s="108">
        <f>IF(Tabla!K418="","",Tabla!K418)</f>
        <v>9.75</v>
      </c>
      <c r="H418" s="108">
        <f>IF(Tabla!L418="","",Tabla!L418)</f>
        <v>0</v>
      </c>
      <c r="J418">
        <f t="shared" si="91"/>
        <v>410</v>
      </c>
      <c r="K418" s="93">
        <f t="shared" si="92"/>
        <v>43498</v>
      </c>
      <c r="L418">
        <f t="shared" ca="1" si="80"/>
        <v>0</v>
      </c>
      <c r="M418" s="115">
        <f t="shared" ca="1" si="81"/>
        <v>4.0999999999999999E-7</v>
      </c>
      <c r="N418">
        <f t="shared" ca="1" si="82"/>
        <v>1.083E-6</v>
      </c>
      <c r="O418">
        <f t="shared" ca="1" si="83"/>
        <v>1083</v>
      </c>
      <c r="Q418">
        <f t="shared" ca="1" si="84"/>
        <v>43543</v>
      </c>
      <c r="R418" t="str">
        <f t="shared" ca="1" si="85"/>
        <v>CANALES DE DISTRIBUCION</v>
      </c>
      <c r="S418" t="str">
        <f t="shared" ca="1" si="86"/>
        <v>ALIMENTACION DE EMPLEADOS CTA NUEVA</v>
      </c>
      <c r="T418" t="str">
        <f t="shared" ca="1" si="87"/>
        <v>TRANSACCIONES DEL DIA 03/19/2019SPYRAL - GESTION ADMINISTRATIVA</v>
      </c>
      <c r="V418">
        <f t="shared" ca="1" si="88"/>
        <v>0</v>
      </c>
      <c r="W418">
        <f t="shared" ca="1" si="89"/>
        <v>0</v>
      </c>
    </row>
    <row r="419" spans="2:23" x14ac:dyDescent="0.25">
      <c r="B419" s="3">
        <f t="shared" si="90"/>
        <v>411</v>
      </c>
      <c r="C419" s="93">
        <f>IF(Tabla!G419="","",Tabla!G419)</f>
        <v>43500</v>
      </c>
      <c r="D419" s="93" t="str">
        <f>IF(Tabla!H419="","",Tabla!H419)</f>
        <v>TELEMERCADEO</v>
      </c>
      <c r="E419" s="93" t="str">
        <f>IF(Tabla!I419="","",Tabla!I419)</f>
        <v>ALIMENTACION DE EMPLEADOS CTA NUEVA</v>
      </c>
      <c r="F419" s="93" t="str">
        <f>IF(Tabla!J419="","",Tabla!J419)</f>
        <v>TRANSACCIONES DEL DIA 02/04/2019SPYRAL - GESTION ADMINISTRATIVA</v>
      </c>
      <c r="G419" s="108">
        <f>IF(Tabla!K419="","",Tabla!K419)</f>
        <v>23.99</v>
      </c>
      <c r="H419" s="108">
        <f>IF(Tabla!L419="","",Tabla!L419)</f>
        <v>0</v>
      </c>
      <c r="J419">
        <f t="shared" si="91"/>
        <v>411</v>
      </c>
      <c r="K419" s="93">
        <f t="shared" si="92"/>
        <v>43500</v>
      </c>
      <c r="L419">
        <f t="shared" ca="1" si="80"/>
        <v>0</v>
      </c>
      <c r="M419" s="115">
        <f t="shared" ca="1" si="81"/>
        <v>4.1100000000000001E-7</v>
      </c>
      <c r="N419">
        <f t="shared" ca="1" si="82"/>
        <v>1.082E-6</v>
      </c>
      <c r="O419">
        <f t="shared" ca="1" si="83"/>
        <v>1082</v>
      </c>
      <c r="Q419">
        <f t="shared" ca="1" si="84"/>
        <v>43543</v>
      </c>
      <c r="R419" t="str">
        <f t="shared" ca="1" si="85"/>
        <v>SERVICIOS PERSONALES</v>
      </c>
      <c r="S419" t="str">
        <f t="shared" ca="1" si="86"/>
        <v>ALIMENTACION DE EMPLEADOS CTA NUEVA</v>
      </c>
      <c r="T419" t="str">
        <f t="shared" ca="1" si="87"/>
        <v>TRANSACCIONES DEL DIA 03/19/2019SPYRAL - GESTION ADMINISTRATIVA</v>
      </c>
      <c r="V419">
        <f t="shared" ca="1" si="88"/>
        <v>0</v>
      </c>
      <c r="W419">
        <f t="shared" ca="1" si="89"/>
        <v>0</v>
      </c>
    </row>
    <row r="420" spans="2:23" x14ac:dyDescent="0.25">
      <c r="B420" s="3">
        <f t="shared" si="90"/>
        <v>412</v>
      </c>
      <c r="C420" s="93">
        <f>IF(Tabla!G420="","",Tabla!G420)</f>
        <v>43500</v>
      </c>
      <c r="D420" s="93" t="str">
        <f>IF(Tabla!H420="","",Tabla!H420)</f>
        <v>FUERZAS DE VENTAS PANAMA</v>
      </c>
      <c r="E420" s="93" t="str">
        <f>IF(Tabla!I420="","",Tabla!I420)</f>
        <v>VIATICOS 2</v>
      </c>
      <c r="F420" s="93" t="str">
        <f>IF(Tabla!J420="","",Tabla!J420)</f>
        <v>TRANSACCIONES DEL DIA 02/04/2019SPYRAL - GESTION ADMINISTRATIVA</v>
      </c>
      <c r="G420" s="108">
        <f>IF(Tabla!K420="","",Tabla!K420)</f>
        <v>2250</v>
      </c>
      <c r="H420" s="108">
        <f>IF(Tabla!L420="","",Tabla!L420)</f>
        <v>0</v>
      </c>
      <c r="J420">
        <f t="shared" si="91"/>
        <v>412</v>
      </c>
      <c r="K420" s="93">
        <f t="shared" si="92"/>
        <v>43500</v>
      </c>
      <c r="L420">
        <f t="shared" ca="1" si="80"/>
        <v>0</v>
      </c>
      <c r="M420" s="115">
        <f t="shared" ca="1" si="81"/>
        <v>4.1199999999999998E-7</v>
      </c>
      <c r="N420">
        <f t="shared" ca="1" si="82"/>
        <v>1.0809999999999999E-6</v>
      </c>
      <c r="O420">
        <f t="shared" ca="1" si="83"/>
        <v>1081</v>
      </c>
      <c r="Q420">
        <f t="shared" ca="1" si="84"/>
        <v>43542</v>
      </c>
      <c r="R420" t="str">
        <f t="shared" ca="1" si="85"/>
        <v>ADMINISTRACION DE SUCURSALES</v>
      </c>
      <c r="S420" t="str">
        <f t="shared" ca="1" si="86"/>
        <v>OTROS EGRESOS 18</v>
      </c>
      <c r="T420" t="str">
        <f t="shared" ca="1" si="87"/>
        <v>OTROS EGRESOS 1.P.O (OR:1/DES:1 TRN:86 PERF:300086 CAU: 18</v>
      </c>
      <c r="V420">
        <f t="shared" ca="1" si="88"/>
        <v>0</v>
      </c>
      <c r="W420">
        <f t="shared" ca="1" si="89"/>
        <v>0</v>
      </c>
    </row>
    <row r="421" spans="2:23" x14ac:dyDescent="0.25">
      <c r="B421" s="3">
        <f t="shared" si="90"/>
        <v>413</v>
      </c>
      <c r="C421" s="93">
        <f>IF(Tabla!G421="","",Tabla!G421)</f>
        <v>43500</v>
      </c>
      <c r="D421" s="93" t="str">
        <f>IF(Tabla!H421="","",Tabla!H421)</f>
        <v>FUERZA DE VENTAS AUTOS</v>
      </c>
      <c r="E421" s="93" t="str">
        <f>IF(Tabla!I421="","",Tabla!I421)</f>
        <v>VIATICOS 2</v>
      </c>
      <c r="F421" s="93" t="str">
        <f>IF(Tabla!J421="","",Tabla!J421)</f>
        <v>TRANSACCIONES DEL DIA 02/04/2019SPYRAL - GESTION ADMINISTRATIVA</v>
      </c>
      <c r="G421" s="108">
        <f>IF(Tabla!K421="","",Tabla!K421)</f>
        <v>150</v>
      </c>
      <c r="H421" s="108">
        <f>IF(Tabla!L421="","",Tabla!L421)</f>
        <v>0</v>
      </c>
      <c r="J421">
        <f t="shared" si="91"/>
        <v>413</v>
      </c>
      <c r="K421" s="93">
        <f t="shared" si="92"/>
        <v>43500</v>
      </c>
      <c r="L421">
        <f t="shared" ca="1" si="80"/>
        <v>0</v>
      </c>
      <c r="M421" s="115">
        <f t="shared" ca="1" si="81"/>
        <v>4.1300000000000001E-7</v>
      </c>
      <c r="N421">
        <f t="shared" ca="1" si="82"/>
        <v>1.08E-6</v>
      </c>
      <c r="O421">
        <f t="shared" ca="1" si="83"/>
        <v>1080</v>
      </c>
      <c r="Q421">
        <f t="shared" ca="1" si="84"/>
        <v>43542</v>
      </c>
      <c r="R421" t="str">
        <f t="shared" ca="1" si="85"/>
        <v>ADMINISTRACION DE SUCURSALES</v>
      </c>
      <c r="S421" t="str">
        <f t="shared" ca="1" si="86"/>
        <v>OTROS EGRESOS 18</v>
      </c>
      <c r="T421" t="str">
        <f t="shared" ca="1" si="87"/>
        <v>OTROS EGRESOS 1.P.O (OR:17/DES:17 TRN:86 PERF:300086 CAU: 18</v>
      </c>
      <c r="V421">
        <f t="shared" ca="1" si="88"/>
        <v>0</v>
      </c>
      <c r="W421">
        <f t="shared" ca="1" si="89"/>
        <v>0</v>
      </c>
    </row>
    <row r="422" spans="2:23" x14ac:dyDescent="0.25">
      <c r="B422" s="3">
        <f t="shared" si="90"/>
        <v>414</v>
      </c>
      <c r="C422" s="93">
        <f>IF(Tabla!G422="","",Tabla!G422)</f>
        <v>43500</v>
      </c>
      <c r="D422" s="93" t="str">
        <f>IF(Tabla!H422="","",Tabla!H422)</f>
        <v>CANALES DE DISTRIBUCION</v>
      </c>
      <c r="E422" s="93" t="str">
        <f>IF(Tabla!I422="","",Tabla!I422)</f>
        <v>VIATICOS 2</v>
      </c>
      <c r="F422" s="93" t="str">
        <f>IF(Tabla!J422="","",Tabla!J422)</f>
        <v>TRANSACCIONES DEL DIA 02/04/2019SPYRAL - GESTION ADMINISTRATIVA</v>
      </c>
      <c r="G422" s="108">
        <f>IF(Tabla!K422="","",Tabla!K422)</f>
        <v>150</v>
      </c>
      <c r="H422" s="108">
        <f>IF(Tabla!L422="","",Tabla!L422)</f>
        <v>0</v>
      </c>
      <c r="J422">
        <f t="shared" si="91"/>
        <v>414</v>
      </c>
      <c r="K422" s="93">
        <f t="shared" si="92"/>
        <v>43500</v>
      </c>
      <c r="L422">
        <f t="shared" ca="1" si="80"/>
        <v>0</v>
      </c>
      <c r="M422" s="115">
        <f t="shared" ca="1" si="81"/>
        <v>4.1399999999999997E-7</v>
      </c>
      <c r="N422">
        <f t="shared" ca="1" si="82"/>
        <v>1.079E-6</v>
      </c>
      <c r="O422">
        <f t="shared" ca="1" si="83"/>
        <v>1079</v>
      </c>
      <c r="Q422">
        <f t="shared" ca="1" si="84"/>
        <v>43542</v>
      </c>
      <c r="R422" t="str">
        <f t="shared" ca="1" si="85"/>
        <v>ADMINISTRACION DE SUCURSALES</v>
      </c>
      <c r="S422" t="str">
        <f t="shared" ca="1" si="86"/>
        <v>OTROS EGRESOS 18</v>
      </c>
      <c r="T422" t="str">
        <f t="shared" ca="1" si="87"/>
        <v>OTROS EGRESOS 1.P.O (OR:7/DES:7 TRN:86 PERF:300086 CAU: 18</v>
      </c>
      <c r="V422">
        <f t="shared" ca="1" si="88"/>
        <v>0</v>
      </c>
      <c r="W422">
        <f t="shared" ca="1" si="89"/>
        <v>0</v>
      </c>
    </row>
    <row r="423" spans="2:23" x14ac:dyDescent="0.25">
      <c r="B423" s="3">
        <f t="shared" si="90"/>
        <v>415</v>
      </c>
      <c r="C423" s="93">
        <f>IF(Tabla!G423="","",Tabla!G423)</f>
        <v>43500</v>
      </c>
      <c r="D423" s="93" t="str">
        <f>IF(Tabla!H423="","",Tabla!H423)</f>
        <v>CAJA</v>
      </c>
      <c r="E423" s="93" t="str">
        <f>IF(Tabla!I423="","",Tabla!I423)</f>
        <v>ALIMENTACION DE EMPLEADOS CTA NUEVA</v>
      </c>
      <c r="F423" s="93" t="str">
        <f>IF(Tabla!J423="","",Tabla!J423)</f>
        <v>TRANSACCIONES DEL DIA 02/04/2019SPYRAL - GESTION ADMINISTRATIVA</v>
      </c>
      <c r="G423" s="108">
        <f>IF(Tabla!K423="","",Tabla!K423)</f>
        <v>96</v>
      </c>
      <c r="H423" s="108">
        <f>IF(Tabla!L423="","",Tabla!L423)</f>
        <v>0</v>
      </c>
      <c r="J423">
        <f t="shared" si="91"/>
        <v>415</v>
      </c>
      <c r="K423" s="93">
        <f t="shared" si="92"/>
        <v>43500</v>
      </c>
      <c r="L423">
        <f t="shared" ca="1" si="80"/>
        <v>0</v>
      </c>
      <c r="M423" s="115">
        <f t="shared" ca="1" si="81"/>
        <v>4.15E-7</v>
      </c>
      <c r="N423">
        <f t="shared" ca="1" si="82"/>
        <v>1.0780000000000001E-6</v>
      </c>
      <c r="O423">
        <f t="shared" ca="1" si="83"/>
        <v>1078</v>
      </c>
      <c r="Q423">
        <f t="shared" ca="1" si="84"/>
        <v>43542</v>
      </c>
      <c r="R423" t="str">
        <f t="shared" ca="1" si="85"/>
        <v>ADMINISTRACION DE SUCURSALES</v>
      </c>
      <c r="S423" t="str">
        <f t="shared" ca="1" si="86"/>
        <v>OTROS EGRESOS 18</v>
      </c>
      <c r="T423" t="str">
        <f t="shared" ca="1" si="87"/>
        <v>OTROS EGRESOS 1.P.O (OR:71/DES:71 TRN:86 PERF:300086 CAU: 18</v>
      </c>
      <c r="V423">
        <f t="shared" ca="1" si="88"/>
        <v>0</v>
      </c>
      <c r="W423">
        <f t="shared" ca="1" si="89"/>
        <v>0</v>
      </c>
    </row>
    <row r="424" spans="2:23" x14ac:dyDescent="0.25">
      <c r="B424" s="3">
        <f t="shared" si="90"/>
        <v>416</v>
      </c>
      <c r="C424" s="93">
        <f>IF(Tabla!G424="","",Tabla!G424)</f>
        <v>43500</v>
      </c>
      <c r="D424" s="93" t="str">
        <f>IF(Tabla!H424="","",Tabla!H424)</f>
        <v>CAJA</v>
      </c>
      <c r="E424" s="93" t="str">
        <f>IF(Tabla!I424="","",Tabla!I424)</f>
        <v>ALIMENTACION DE EMPLEADOS CTA NUEVA</v>
      </c>
      <c r="F424" s="93" t="str">
        <f>IF(Tabla!J424="","",Tabla!J424)</f>
        <v>TRANSACCIONES DEL DIA 02/04/2019SPYRAL - GESTION ADMINISTRATIVA</v>
      </c>
      <c r="G424" s="108">
        <f>IF(Tabla!K424="","",Tabla!K424)</f>
        <v>80</v>
      </c>
      <c r="H424" s="108">
        <f>IF(Tabla!L424="","",Tabla!L424)</f>
        <v>0</v>
      </c>
      <c r="J424">
        <f t="shared" si="91"/>
        <v>416</v>
      </c>
      <c r="K424" s="93">
        <f t="shared" si="92"/>
        <v>43500</v>
      </c>
      <c r="L424">
        <f t="shared" ca="1" si="80"/>
        <v>0</v>
      </c>
      <c r="M424" s="115">
        <f t="shared" ca="1" si="81"/>
        <v>4.1600000000000002E-7</v>
      </c>
      <c r="N424">
        <f t="shared" ca="1" si="82"/>
        <v>1.077E-6</v>
      </c>
      <c r="O424">
        <f t="shared" ca="1" si="83"/>
        <v>1077</v>
      </c>
      <c r="Q424">
        <f t="shared" ca="1" si="84"/>
        <v>43542</v>
      </c>
      <c r="R424" t="str">
        <f t="shared" ca="1" si="85"/>
        <v>ADMINISTRACION DE SUCURSALES</v>
      </c>
      <c r="S424" t="str">
        <f t="shared" ca="1" si="86"/>
        <v>OTROS EGRESOS 18</v>
      </c>
      <c r="T424" t="str">
        <f t="shared" ca="1" si="87"/>
        <v>OTROS EGRESOS 1.P.O (OR:97/DES:97 TRN:86 PERF:300086 CAU: 18</v>
      </c>
      <c r="V424">
        <f t="shared" ca="1" si="88"/>
        <v>0</v>
      </c>
      <c r="W424">
        <f t="shared" ca="1" si="89"/>
        <v>0</v>
      </c>
    </row>
    <row r="425" spans="2:23" x14ac:dyDescent="0.25">
      <c r="B425" s="3">
        <f t="shared" si="90"/>
        <v>417</v>
      </c>
      <c r="C425" s="93">
        <f>IF(Tabla!G425="","",Tabla!G425)</f>
        <v>43500</v>
      </c>
      <c r="D425" s="93" t="str">
        <f>IF(Tabla!H425="","",Tabla!H425)</f>
        <v>CAJA</v>
      </c>
      <c r="E425" s="93" t="str">
        <f>IF(Tabla!I425="","",Tabla!I425)</f>
        <v>ALIMENTACION DE EMPLEADOS CTA NUEVA</v>
      </c>
      <c r="F425" s="93" t="str">
        <f>IF(Tabla!J425="","",Tabla!J425)</f>
        <v>TRANSACCIONES DEL DIA 02/04/2019SPYRAL - GESTION ADMINISTRATIVA</v>
      </c>
      <c r="G425" s="108">
        <f>IF(Tabla!K425="","",Tabla!K425)</f>
        <v>32</v>
      </c>
      <c r="H425" s="108">
        <f>IF(Tabla!L425="","",Tabla!L425)</f>
        <v>0</v>
      </c>
      <c r="J425">
        <f t="shared" si="91"/>
        <v>417</v>
      </c>
      <c r="K425" s="93">
        <f t="shared" si="92"/>
        <v>43500</v>
      </c>
      <c r="L425">
        <f t="shared" ca="1" si="80"/>
        <v>0</v>
      </c>
      <c r="M425" s="115">
        <f t="shared" ca="1" si="81"/>
        <v>4.1699999999999999E-7</v>
      </c>
      <c r="N425">
        <f t="shared" ca="1" si="82"/>
        <v>1.0759999999999999E-6</v>
      </c>
      <c r="O425">
        <f t="shared" ca="1" si="83"/>
        <v>1076</v>
      </c>
      <c r="Q425">
        <f t="shared" ca="1" si="84"/>
        <v>43542</v>
      </c>
      <c r="R425" t="str">
        <f t="shared" ca="1" si="85"/>
        <v>CAJA</v>
      </c>
      <c r="S425" t="str">
        <f t="shared" ca="1" si="86"/>
        <v>ALIMENTACION DE EMPLEADOS CTA NUEVA</v>
      </c>
      <c r="T425" t="str">
        <f t="shared" ca="1" si="87"/>
        <v>TRANSACCIONES DEL DIA 03/18/2019SPYRAL - GESTION ADMINISTRATIVA</v>
      </c>
      <c r="V425">
        <f t="shared" ca="1" si="88"/>
        <v>0</v>
      </c>
      <c r="W425">
        <f t="shared" ca="1" si="89"/>
        <v>0</v>
      </c>
    </row>
    <row r="426" spans="2:23" x14ac:dyDescent="0.25">
      <c r="B426" s="3">
        <f t="shared" si="90"/>
        <v>418</v>
      </c>
      <c r="C426" s="93">
        <f>IF(Tabla!G426="","",Tabla!G426)</f>
        <v>43500</v>
      </c>
      <c r="D426" s="93" t="str">
        <f>IF(Tabla!H426="","",Tabla!H426)</f>
        <v>CAJA</v>
      </c>
      <c r="E426" s="93" t="str">
        <f>IF(Tabla!I426="","",Tabla!I426)</f>
        <v>ALIMENTACION DE EMPLEADOS CTA NUEVA</v>
      </c>
      <c r="F426" s="93" t="str">
        <f>IF(Tabla!J426="","",Tabla!J426)</f>
        <v>TRANSACCIONES DEL DIA 02/04/2019SPYRAL - GESTION ADMINISTRATIVA</v>
      </c>
      <c r="G426" s="108">
        <f>IF(Tabla!K426="","",Tabla!K426)</f>
        <v>24</v>
      </c>
      <c r="H426" s="108">
        <f>IF(Tabla!L426="","",Tabla!L426)</f>
        <v>0</v>
      </c>
      <c r="J426">
        <f t="shared" si="91"/>
        <v>418</v>
      </c>
      <c r="K426" s="93">
        <f t="shared" si="92"/>
        <v>43500</v>
      </c>
      <c r="L426">
        <f t="shared" ca="1" si="80"/>
        <v>0</v>
      </c>
      <c r="M426" s="115">
        <f t="shared" ca="1" si="81"/>
        <v>4.1800000000000001E-7</v>
      </c>
      <c r="N426">
        <f t="shared" ca="1" si="82"/>
        <v>1.0750000000000001E-6</v>
      </c>
      <c r="O426">
        <f t="shared" ca="1" si="83"/>
        <v>1075</v>
      </c>
      <c r="Q426">
        <f t="shared" ca="1" si="84"/>
        <v>43542</v>
      </c>
      <c r="R426" t="str">
        <f t="shared" ca="1" si="85"/>
        <v>CAJA</v>
      </c>
      <c r="S426" t="str">
        <f t="shared" ca="1" si="86"/>
        <v>ALIMENTACION DE EMPLEADOS CTA NUEVA</v>
      </c>
      <c r="T426" t="str">
        <f t="shared" ca="1" si="87"/>
        <v>TRANSACCIONES DEL DIA 03/18/2019SPYRAL - GESTION ADMINISTRATIVA</v>
      </c>
      <c r="V426">
        <f t="shared" ca="1" si="88"/>
        <v>0</v>
      </c>
      <c r="W426">
        <f t="shared" ca="1" si="89"/>
        <v>0</v>
      </c>
    </row>
    <row r="427" spans="2:23" x14ac:dyDescent="0.25">
      <c r="B427" s="3">
        <f t="shared" si="90"/>
        <v>419</v>
      </c>
      <c r="C427" s="93">
        <f>IF(Tabla!G427="","",Tabla!G427)</f>
        <v>43500</v>
      </c>
      <c r="D427" s="93" t="str">
        <f>IF(Tabla!H427="","",Tabla!H427)</f>
        <v>CAJA</v>
      </c>
      <c r="E427" s="93" t="str">
        <f>IF(Tabla!I427="","",Tabla!I427)</f>
        <v>ALIMENTACION DE EMPLEADOS CTA NUEVA</v>
      </c>
      <c r="F427" s="93" t="str">
        <f>IF(Tabla!J427="","",Tabla!J427)</f>
        <v>TRANSACCIONES DEL DIA 02/04/2019SPYRAL - GESTION ADMINISTRATIVA</v>
      </c>
      <c r="G427" s="108">
        <f>IF(Tabla!K427="","",Tabla!K427)</f>
        <v>16</v>
      </c>
      <c r="H427" s="108">
        <f>IF(Tabla!L427="","",Tabla!L427)</f>
        <v>0</v>
      </c>
      <c r="J427">
        <f t="shared" si="91"/>
        <v>419</v>
      </c>
      <c r="K427" s="93">
        <f t="shared" si="92"/>
        <v>43500</v>
      </c>
      <c r="L427">
        <f t="shared" ca="1" si="80"/>
        <v>0</v>
      </c>
      <c r="M427" s="115">
        <f t="shared" ca="1" si="81"/>
        <v>4.1899999999999998E-7</v>
      </c>
      <c r="N427">
        <f t="shared" ca="1" si="82"/>
        <v>1.074E-6</v>
      </c>
      <c r="O427">
        <f t="shared" ca="1" si="83"/>
        <v>1074</v>
      </c>
      <c r="Q427">
        <f t="shared" ca="1" si="84"/>
        <v>43542</v>
      </c>
      <c r="R427" t="str">
        <f t="shared" ca="1" si="85"/>
        <v>CAJA</v>
      </c>
      <c r="S427" t="str">
        <f t="shared" ca="1" si="86"/>
        <v>ALIMENTACION DE EMPLEADOS CTA NUEVA</v>
      </c>
      <c r="T427" t="str">
        <f t="shared" ca="1" si="87"/>
        <v>TRANSACCIONES DEL DIA 03/18/2019SPYRAL - GESTION ADMINISTRATIVA</v>
      </c>
      <c r="V427">
        <f t="shared" ca="1" si="88"/>
        <v>0</v>
      </c>
      <c r="W427">
        <f t="shared" ca="1" si="89"/>
        <v>0</v>
      </c>
    </row>
    <row r="428" spans="2:23" x14ac:dyDescent="0.25">
      <c r="B428" s="3">
        <f t="shared" si="90"/>
        <v>420</v>
      </c>
      <c r="C428" s="93">
        <f>IF(Tabla!G428="","",Tabla!G428)</f>
        <v>43500</v>
      </c>
      <c r="D428" s="93" t="str">
        <f>IF(Tabla!H428="","",Tabla!H428)</f>
        <v>CAJA</v>
      </c>
      <c r="E428" s="93" t="str">
        <f>IF(Tabla!I428="","",Tabla!I428)</f>
        <v>ALIMENTACION DE EMPLEADOS CTA NUEVA</v>
      </c>
      <c r="F428" s="93" t="str">
        <f>IF(Tabla!J428="","",Tabla!J428)</f>
        <v>TRANSACCIONES DEL DIA 02/04/2019SPYRAL - GESTION ADMINISTRATIVA</v>
      </c>
      <c r="G428" s="108">
        <f>IF(Tabla!K428="","",Tabla!K428)</f>
        <v>8</v>
      </c>
      <c r="H428" s="108">
        <f>IF(Tabla!L428="","",Tabla!L428)</f>
        <v>0</v>
      </c>
      <c r="J428">
        <f t="shared" si="91"/>
        <v>420</v>
      </c>
      <c r="K428" s="93">
        <f t="shared" si="92"/>
        <v>43500</v>
      </c>
      <c r="L428">
        <f t="shared" ca="1" si="80"/>
        <v>0</v>
      </c>
      <c r="M428" s="115">
        <f t="shared" ca="1" si="81"/>
        <v>4.2E-7</v>
      </c>
      <c r="N428">
        <f t="shared" ca="1" si="82"/>
        <v>1.0729999999999999E-6</v>
      </c>
      <c r="O428">
        <f t="shared" ca="1" si="83"/>
        <v>1073</v>
      </c>
      <c r="Q428">
        <f t="shared" ca="1" si="84"/>
        <v>43542</v>
      </c>
      <c r="R428" t="str">
        <f t="shared" ca="1" si="85"/>
        <v>CAJA</v>
      </c>
      <c r="S428" t="str">
        <f t="shared" ca="1" si="86"/>
        <v>ALIMENTACION DE EMPLEADOS CTA NUEVA</v>
      </c>
      <c r="T428" t="str">
        <f t="shared" ca="1" si="87"/>
        <v>TRANSACCIONES DEL DIA 03/18/2019SPYRAL - GESTION ADMINISTRATIVA</v>
      </c>
      <c r="V428">
        <f t="shared" ca="1" si="88"/>
        <v>0</v>
      </c>
      <c r="W428">
        <f t="shared" ca="1" si="89"/>
        <v>0</v>
      </c>
    </row>
    <row r="429" spans="2:23" x14ac:dyDescent="0.25">
      <c r="B429" s="3">
        <f t="shared" si="90"/>
        <v>421</v>
      </c>
      <c r="C429" s="93">
        <f>IF(Tabla!G429="","",Tabla!G429)</f>
        <v>43500</v>
      </c>
      <c r="D429" s="93" t="str">
        <f>IF(Tabla!H429="","",Tabla!H429)</f>
        <v>BANCA DE CONSUMO</v>
      </c>
      <c r="E429" s="93" t="str">
        <f>IF(Tabla!I429="","",Tabla!I429)</f>
        <v>VIATICOS 2</v>
      </c>
      <c r="F429" s="93" t="str">
        <f>IF(Tabla!J429="","",Tabla!J429)</f>
        <v>TRANSACCIONES DEL DIA 02/04/2019SPYRAL - GESTION ADMINISTRATIVA</v>
      </c>
      <c r="G429" s="108">
        <f>IF(Tabla!K429="","",Tabla!K429)</f>
        <v>303.89999999999998</v>
      </c>
      <c r="H429" s="108">
        <f>IF(Tabla!L429="","",Tabla!L429)</f>
        <v>0</v>
      </c>
      <c r="J429">
        <f t="shared" si="91"/>
        <v>421</v>
      </c>
      <c r="K429" s="93">
        <f t="shared" si="92"/>
        <v>43500</v>
      </c>
      <c r="L429">
        <f t="shared" ca="1" si="80"/>
        <v>0</v>
      </c>
      <c r="M429" s="115">
        <f t="shared" ca="1" si="81"/>
        <v>4.2100000000000002E-7</v>
      </c>
      <c r="N429">
        <f t="shared" ca="1" si="82"/>
        <v>1.0720000000000001E-6</v>
      </c>
      <c r="O429">
        <f t="shared" ca="1" si="83"/>
        <v>1072</v>
      </c>
      <c r="Q429">
        <f t="shared" ca="1" si="84"/>
        <v>43542</v>
      </c>
      <c r="R429" t="str">
        <f t="shared" ca="1" si="85"/>
        <v>CAJA</v>
      </c>
      <c r="S429" t="str">
        <f t="shared" ca="1" si="86"/>
        <v>ALIMENTACION DE EMPLEADOS CTA NUEVA</v>
      </c>
      <c r="T429" t="str">
        <f t="shared" ca="1" si="87"/>
        <v>TRANSACCIONES DEL DIA 03/18/2019SPYRAL - GESTION ADMINISTRATIVA</v>
      </c>
      <c r="V429">
        <f t="shared" ca="1" si="88"/>
        <v>0</v>
      </c>
      <c r="W429">
        <f t="shared" ca="1" si="89"/>
        <v>0</v>
      </c>
    </row>
    <row r="430" spans="2:23" x14ac:dyDescent="0.25">
      <c r="B430" s="3">
        <f t="shared" si="90"/>
        <v>422</v>
      </c>
      <c r="C430" s="93">
        <f>IF(Tabla!G430="","",Tabla!G430)</f>
        <v>43500</v>
      </c>
      <c r="D430" s="93" t="str">
        <f>IF(Tabla!H430="","",Tabla!H430)</f>
        <v>BANCA COMERCIAL PERIFERIA</v>
      </c>
      <c r="E430" s="93" t="str">
        <f>IF(Tabla!I430="","",Tabla!I430)</f>
        <v>VIATICOS</v>
      </c>
      <c r="F430" s="93" t="str">
        <f>IF(Tabla!J430="","",Tabla!J430)</f>
        <v>TRANSACCIONES DEL DIA 02/04/2019SPYRAL - GESTION ADMINISTRATIVA</v>
      </c>
      <c r="G430" s="108">
        <f>IF(Tabla!K430="","",Tabla!K430)</f>
        <v>117.85</v>
      </c>
      <c r="H430" s="108">
        <f>IF(Tabla!L430="","",Tabla!L430)</f>
        <v>0</v>
      </c>
      <c r="J430">
        <f t="shared" si="91"/>
        <v>422</v>
      </c>
      <c r="K430" s="93">
        <f t="shared" si="92"/>
        <v>43500</v>
      </c>
      <c r="L430">
        <f t="shared" ca="1" si="80"/>
        <v>0</v>
      </c>
      <c r="M430" s="115">
        <f t="shared" ca="1" si="81"/>
        <v>4.2199999999999999E-7</v>
      </c>
      <c r="N430">
        <f t="shared" ca="1" si="82"/>
        <v>1.071E-6</v>
      </c>
      <c r="O430">
        <f t="shared" ca="1" si="83"/>
        <v>1071</v>
      </c>
      <c r="Q430">
        <f t="shared" ca="1" si="84"/>
        <v>43542</v>
      </c>
      <c r="R430" t="str">
        <f t="shared" ca="1" si="85"/>
        <v>CAJA</v>
      </c>
      <c r="S430" t="str">
        <f t="shared" ca="1" si="86"/>
        <v>ALIMENTACION DE EMPLEADOS CTA NUEVA</v>
      </c>
      <c r="T430" t="str">
        <f t="shared" ca="1" si="87"/>
        <v>TRANSACCIONES DEL DIA 03/18/2019SPYRAL - GESTION ADMINISTRATIVA</v>
      </c>
      <c r="V430">
        <f t="shared" ca="1" si="88"/>
        <v>0</v>
      </c>
      <c r="W430">
        <f t="shared" ca="1" si="89"/>
        <v>0</v>
      </c>
    </row>
    <row r="431" spans="2:23" x14ac:dyDescent="0.25">
      <c r="B431" s="3">
        <f t="shared" si="90"/>
        <v>423</v>
      </c>
      <c r="C431" s="93">
        <f>IF(Tabla!G431="","",Tabla!G431)</f>
        <v>43500</v>
      </c>
      <c r="D431" s="93" t="str">
        <f>IF(Tabla!H431="","",Tabla!H431)</f>
        <v>ATENCION A CLIENTES</v>
      </c>
      <c r="E431" s="93" t="str">
        <f>IF(Tabla!I431="","",Tabla!I431)</f>
        <v>PLANILLAS DE LIQUIDACIONES FEB 2019</v>
      </c>
      <c r="F431" s="93" t="str">
        <f>IF(Tabla!J431="","",Tabla!J431)</f>
        <v>TRANSACCIONES DEL DIA 02/04/2019 RECURSOS HUMANOS</v>
      </c>
      <c r="G431" s="108">
        <f>IF(Tabla!K431="","",Tabla!K431)</f>
        <v>4.68</v>
      </c>
      <c r="H431" s="108">
        <f>IF(Tabla!L431="","",Tabla!L431)</f>
        <v>0</v>
      </c>
      <c r="J431">
        <f t="shared" si="91"/>
        <v>423</v>
      </c>
      <c r="K431" s="93">
        <f t="shared" si="92"/>
        <v>43500</v>
      </c>
      <c r="L431">
        <f t="shared" ca="1" si="80"/>
        <v>0</v>
      </c>
      <c r="M431" s="115">
        <f t="shared" ca="1" si="81"/>
        <v>4.2300000000000002E-7</v>
      </c>
      <c r="N431">
        <f t="shared" ca="1" si="82"/>
        <v>1.0699999999999999E-6</v>
      </c>
      <c r="O431">
        <f t="shared" ca="1" si="83"/>
        <v>1070</v>
      </c>
      <c r="Q431">
        <f t="shared" ca="1" si="84"/>
        <v>43542</v>
      </c>
      <c r="R431" t="str">
        <f t="shared" ca="1" si="85"/>
        <v>FUERZA DE VENTAS AUTOS</v>
      </c>
      <c r="S431" t="str">
        <f t="shared" ca="1" si="86"/>
        <v>VIATICOS</v>
      </c>
      <c r="T431" t="str">
        <f t="shared" ca="1" si="87"/>
        <v>TRANSACCIONES DEL DIA 03/18/2019SPYRAL - GESTION ADMINISTRATIVA</v>
      </c>
      <c r="V431">
        <f t="shared" ca="1" si="88"/>
        <v>0</v>
      </c>
      <c r="W431">
        <f t="shared" ca="1" si="89"/>
        <v>0</v>
      </c>
    </row>
    <row r="432" spans="2:23" x14ac:dyDescent="0.25">
      <c r="B432" s="3">
        <f t="shared" si="90"/>
        <v>424</v>
      </c>
      <c r="C432" s="93">
        <f>IF(Tabla!G432="","",Tabla!G432)</f>
        <v>43500</v>
      </c>
      <c r="D432" s="93" t="str">
        <f>IF(Tabla!H432="","",Tabla!H432)</f>
        <v>ADMINISTRACION DE SUCURSALES</v>
      </c>
      <c r="E432" s="93" t="str">
        <f>IF(Tabla!I432="","",Tabla!I432)</f>
        <v>NC VIATICOS</v>
      </c>
      <c r="F432" s="93" t="str">
        <f>IF(Tabla!J432="","",Tabla!J432)</f>
        <v>TRANSACCIONES DEL DIA 02/04/2019SPYRAL - GESTION ADMINISTRATIVA</v>
      </c>
      <c r="G432" s="108">
        <f>IF(Tabla!K432="","",Tabla!K432)</f>
        <v>0</v>
      </c>
      <c r="H432" s="108">
        <f>IF(Tabla!L432="","",Tabla!L432)</f>
        <v>183.93</v>
      </c>
      <c r="J432">
        <f t="shared" si="91"/>
        <v>424</v>
      </c>
      <c r="K432" s="93">
        <f t="shared" si="92"/>
        <v>43500</v>
      </c>
      <c r="L432">
        <f t="shared" ca="1" si="80"/>
        <v>0</v>
      </c>
      <c r="M432" s="115">
        <f t="shared" ca="1" si="81"/>
        <v>4.2399999999999999E-7</v>
      </c>
      <c r="N432">
        <f t="shared" ca="1" si="82"/>
        <v>1.0690000000000001E-6</v>
      </c>
      <c r="O432">
        <f t="shared" ca="1" si="83"/>
        <v>1069</v>
      </c>
      <c r="Q432">
        <f t="shared" ca="1" si="84"/>
        <v>43542</v>
      </c>
      <c r="R432" t="str">
        <f t="shared" ca="1" si="85"/>
        <v>FUERZAS DE VENTAS PANAMA</v>
      </c>
      <c r="S432" t="str">
        <f t="shared" ca="1" si="86"/>
        <v>VIATICOS</v>
      </c>
      <c r="T432" t="str">
        <f t="shared" ca="1" si="87"/>
        <v>TRANSACCIONES DEL DIA 03/18/2019SPYRAL - GESTION ADMINISTRATIVA</v>
      </c>
      <c r="V432">
        <f t="shared" ca="1" si="88"/>
        <v>0</v>
      </c>
      <c r="W432">
        <f t="shared" ca="1" si="89"/>
        <v>0</v>
      </c>
    </row>
    <row r="433" spans="2:23" x14ac:dyDescent="0.25">
      <c r="B433" s="3">
        <f t="shared" si="90"/>
        <v>425</v>
      </c>
      <c r="C433" s="93">
        <f>IF(Tabla!G433="","",Tabla!G433)</f>
        <v>43500</v>
      </c>
      <c r="D433" s="93" t="str">
        <f>IF(Tabla!H433="","",Tabla!H433)</f>
        <v>ADMINISTRACION DE SUCURSALES</v>
      </c>
      <c r="E433" s="93" t="str">
        <f>IF(Tabla!I433="","",Tabla!I433)</f>
        <v>OTROS EGRESOS 18</v>
      </c>
      <c r="F433" s="93" t="str">
        <f>IF(Tabla!J433="","",Tabla!J433)</f>
        <v>OTROS EGRESOS 1.P.O (OR:66/DES:66 TRN:86 PERF:300086 CAU: 18</v>
      </c>
      <c r="G433" s="108">
        <f>IF(Tabla!K433="","",Tabla!K433)</f>
        <v>6.4</v>
      </c>
      <c r="H433" s="108">
        <f>IF(Tabla!L433="","",Tabla!L433)</f>
        <v>0</v>
      </c>
      <c r="J433">
        <f t="shared" si="91"/>
        <v>425</v>
      </c>
      <c r="K433" s="93">
        <f t="shared" si="92"/>
        <v>43500</v>
      </c>
      <c r="L433">
        <f t="shared" ca="1" si="80"/>
        <v>0</v>
      </c>
      <c r="M433" s="115">
        <f t="shared" ca="1" si="81"/>
        <v>4.2500000000000001E-7</v>
      </c>
      <c r="N433">
        <f t="shared" ca="1" si="82"/>
        <v>1.068E-6</v>
      </c>
      <c r="O433">
        <f t="shared" ca="1" si="83"/>
        <v>1068</v>
      </c>
      <c r="Q433">
        <f t="shared" ca="1" si="84"/>
        <v>43542</v>
      </c>
      <c r="R433" t="str">
        <f t="shared" ca="1" si="85"/>
        <v>SERVICIOS PERSONALES</v>
      </c>
      <c r="S433" t="str">
        <f t="shared" ca="1" si="86"/>
        <v>ALIMENTACION DE EMPLEADOS CTA NUEVA</v>
      </c>
      <c r="T433" t="str">
        <f t="shared" ca="1" si="87"/>
        <v>TRANSACCIONES DEL DIA 03/18/2019SPYRAL - GESTION ADMINISTRATIVA</v>
      </c>
      <c r="V433">
        <f t="shared" ca="1" si="88"/>
        <v>0</v>
      </c>
      <c r="W433">
        <f t="shared" ca="1" si="89"/>
        <v>0</v>
      </c>
    </row>
    <row r="434" spans="2:23" x14ac:dyDescent="0.25">
      <c r="B434" s="3">
        <f t="shared" si="90"/>
        <v>426</v>
      </c>
      <c r="C434" s="93">
        <f>IF(Tabla!G434="","",Tabla!G434)</f>
        <v>43500</v>
      </c>
      <c r="D434" s="93" t="str">
        <f>IF(Tabla!H434="","",Tabla!H434)</f>
        <v>ADMINISTRACION DE SUCURSALES</v>
      </c>
      <c r="E434" s="93" t="str">
        <f>IF(Tabla!I434="","",Tabla!I434)</f>
        <v>OTROS EGRESOS 18</v>
      </c>
      <c r="F434" s="93" t="str">
        <f>IF(Tabla!J434="","",Tabla!J434)</f>
        <v>OTROS EGRESOS 1.P.O (OR:29/DES:29 TRN:86 PERF:300086 CAU: 18</v>
      </c>
      <c r="G434" s="108">
        <f>IF(Tabla!K434="","",Tabla!K434)</f>
        <v>2.4</v>
      </c>
      <c r="H434" s="108">
        <f>IF(Tabla!L434="","",Tabla!L434)</f>
        <v>0</v>
      </c>
      <c r="J434">
        <f t="shared" si="91"/>
        <v>426</v>
      </c>
      <c r="K434" s="93">
        <f t="shared" si="92"/>
        <v>43500</v>
      </c>
      <c r="L434">
        <f t="shared" ca="1" si="80"/>
        <v>0</v>
      </c>
      <c r="M434" s="115">
        <f t="shared" ca="1" si="81"/>
        <v>4.2599999999999998E-7</v>
      </c>
      <c r="N434">
        <f t="shared" ca="1" si="82"/>
        <v>1.0669999999999999E-6</v>
      </c>
      <c r="O434">
        <f t="shared" ca="1" si="83"/>
        <v>1067</v>
      </c>
      <c r="Q434">
        <f t="shared" ca="1" si="84"/>
        <v>43542</v>
      </c>
      <c r="R434" t="str">
        <f t="shared" ca="1" si="85"/>
        <v>SERVICIOS PERSONALES</v>
      </c>
      <c r="S434" t="str">
        <f t="shared" ca="1" si="86"/>
        <v>ALIMENTACION DE EMPLEADOS CTA NUEVA</v>
      </c>
      <c r="T434" t="str">
        <f t="shared" ca="1" si="87"/>
        <v>TRANSACCIONES DEL DIA 03/18/2019SPYRAL - GESTION ADMINISTRATIVA</v>
      </c>
      <c r="V434">
        <f t="shared" ca="1" si="88"/>
        <v>0</v>
      </c>
      <c r="W434">
        <f t="shared" ca="1" si="89"/>
        <v>0</v>
      </c>
    </row>
    <row r="435" spans="2:23" x14ac:dyDescent="0.25">
      <c r="B435" s="3">
        <f t="shared" si="90"/>
        <v>427</v>
      </c>
      <c r="C435" s="93">
        <f>IF(Tabla!G435="","",Tabla!G435)</f>
        <v>43500</v>
      </c>
      <c r="D435" s="93" t="str">
        <f>IF(Tabla!H435="","",Tabla!H435)</f>
        <v>ADMINISTRACION DE SUCURSALES</v>
      </c>
      <c r="E435" s="93" t="str">
        <f>IF(Tabla!I435="","",Tabla!I435)</f>
        <v>OTROS EGRESOS 18</v>
      </c>
      <c r="F435" s="93" t="str">
        <f>IF(Tabla!J435="","",Tabla!J435)</f>
        <v>OTROS EGRESOS 1.P.O (OR:23/DES:23 TRN:86 PERF:300086 CAU: 18</v>
      </c>
      <c r="G435" s="108">
        <f>IF(Tabla!K435="","",Tabla!K435)</f>
        <v>6.4</v>
      </c>
      <c r="H435" s="108">
        <f>IF(Tabla!L435="","",Tabla!L435)</f>
        <v>0</v>
      </c>
      <c r="J435">
        <f t="shared" si="91"/>
        <v>427</v>
      </c>
      <c r="K435" s="93">
        <f t="shared" si="92"/>
        <v>43500</v>
      </c>
      <c r="L435">
        <f t="shared" ca="1" si="80"/>
        <v>0</v>
      </c>
      <c r="M435" s="115">
        <f t="shared" ca="1" si="81"/>
        <v>4.27E-7</v>
      </c>
      <c r="N435">
        <f t="shared" ca="1" si="82"/>
        <v>1.066E-6</v>
      </c>
      <c r="O435">
        <f t="shared" ca="1" si="83"/>
        <v>1066</v>
      </c>
      <c r="Q435">
        <f t="shared" ca="1" si="84"/>
        <v>43540</v>
      </c>
      <c r="R435" t="str">
        <f t="shared" ca="1" si="85"/>
        <v>ADMINISTRACION DE SUCURSALES</v>
      </c>
      <c r="S435" t="str">
        <f t="shared" ca="1" si="86"/>
        <v>OTROS EGRESOS 18</v>
      </c>
      <c r="T435" t="str">
        <f t="shared" ca="1" si="87"/>
        <v>OTROS EGRESOS 1.P.O (OR:125/DES:125 TRN:86 PERF:300086 CAU: 18</v>
      </c>
      <c r="V435">
        <f t="shared" ca="1" si="88"/>
        <v>0</v>
      </c>
      <c r="W435">
        <f t="shared" ca="1" si="89"/>
        <v>0</v>
      </c>
    </row>
    <row r="436" spans="2:23" x14ac:dyDescent="0.25">
      <c r="B436" s="3">
        <f t="shared" si="90"/>
        <v>428</v>
      </c>
      <c r="C436" s="93">
        <f>IF(Tabla!G436="","",Tabla!G436)</f>
        <v>43500</v>
      </c>
      <c r="D436" s="93" t="str">
        <f>IF(Tabla!H436="","",Tabla!H436)</f>
        <v>ADMINISTRACION DE SUCURSALES</v>
      </c>
      <c r="E436" s="93" t="str">
        <f>IF(Tabla!I436="","",Tabla!I436)</f>
        <v>VIATICOS</v>
      </c>
      <c r="F436" s="93" t="str">
        <f>IF(Tabla!J436="","",Tabla!J436)</f>
        <v>TRANSACCIONES DEL DIA 02/04/2019SPYRAL - GESTION ADMINISTRATIVA</v>
      </c>
      <c r="G436" s="108">
        <f>IF(Tabla!K436="","",Tabla!K436)</f>
        <v>536.4</v>
      </c>
      <c r="H436" s="108">
        <f>IF(Tabla!L436="","",Tabla!L436)</f>
        <v>0</v>
      </c>
      <c r="J436">
        <f t="shared" si="91"/>
        <v>428</v>
      </c>
      <c r="K436" s="93">
        <f t="shared" si="92"/>
        <v>43500</v>
      </c>
      <c r="L436">
        <f t="shared" ca="1" si="80"/>
        <v>0</v>
      </c>
      <c r="M436" s="115">
        <f t="shared" ca="1" si="81"/>
        <v>4.2800000000000002E-7</v>
      </c>
      <c r="N436">
        <f t="shared" ca="1" si="82"/>
        <v>1.065E-6</v>
      </c>
      <c r="O436">
        <f t="shared" ca="1" si="83"/>
        <v>1065</v>
      </c>
      <c r="Q436">
        <f t="shared" ca="1" si="84"/>
        <v>43540</v>
      </c>
      <c r="R436" t="str">
        <f t="shared" ca="1" si="85"/>
        <v>ADMINISTRACION DE SUCURSALES</v>
      </c>
      <c r="S436" t="str">
        <f t="shared" ca="1" si="86"/>
        <v>NC ALIMENTACION DE EMPLEADOS NVA</v>
      </c>
      <c r="T436" t="str">
        <f t="shared" ca="1" si="87"/>
        <v>TRANSACCIONES DEL DIA 03/16/2019SPYRAL - GESTION ADMINISTRATIVA</v>
      </c>
      <c r="V436">
        <f t="shared" ca="1" si="88"/>
        <v>0</v>
      </c>
      <c r="W436">
        <f t="shared" ca="1" si="89"/>
        <v>0</v>
      </c>
    </row>
    <row r="437" spans="2:23" x14ac:dyDescent="0.25">
      <c r="B437" s="3">
        <f t="shared" si="90"/>
        <v>429</v>
      </c>
      <c r="C437" s="93">
        <f>IF(Tabla!G437="","",Tabla!G437)</f>
        <v>43500</v>
      </c>
      <c r="D437" s="93" t="str">
        <f>IF(Tabla!H437="","",Tabla!H437)</f>
        <v>ADMINISTRACION DE SUCURSALES</v>
      </c>
      <c r="E437" s="93" t="str">
        <f>IF(Tabla!I437="","",Tabla!I437)</f>
        <v>VIATICOS</v>
      </c>
      <c r="F437" s="93" t="str">
        <f>IF(Tabla!J437="","",Tabla!J437)</f>
        <v>TRANSACCIONES DEL DIA 02/04/2019SPYRAL - GESTION ADMINISTRATIVA</v>
      </c>
      <c r="G437" s="108">
        <f>IF(Tabla!K437="","",Tabla!K437)</f>
        <v>183.93</v>
      </c>
      <c r="H437" s="108">
        <f>IF(Tabla!L437="","",Tabla!L437)</f>
        <v>0</v>
      </c>
      <c r="J437">
        <f t="shared" si="91"/>
        <v>429</v>
      </c>
      <c r="K437" s="93">
        <f t="shared" si="92"/>
        <v>43500</v>
      </c>
      <c r="L437">
        <f t="shared" ca="1" si="80"/>
        <v>0</v>
      </c>
      <c r="M437" s="115">
        <f t="shared" ca="1" si="81"/>
        <v>4.2899999999999999E-7</v>
      </c>
      <c r="N437">
        <f t="shared" ca="1" si="82"/>
        <v>1.0640000000000001E-6</v>
      </c>
      <c r="O437">
        <f t="shared" ca="1" si="83"/>
        <v>1064</v>
      </c>
      <c r="Q437">
        <f t="shared" ca="1" si="84"/>
        <v>43540</v>
      </c>
      <c r="R437" t="str">
        <f t="shared" ca="1" si="85"/>
        <v>BANCA COMERCIAL CENTRO</v>
      </c>
      <c r="S437" t="str">
        <f t="shared" ca="1" si="86"/>
        <v>VIATICOS</v>
      </c>
      <c r="T437" t="str">
        <f t="shared" ca="1" si="87"/>
        <v>TRANSACCIONES DEL DIA 03/16/2019SPYRAL - GESTION ADMINISTRATIVA</v>
      </c>
      <c r="V437">
        <f t="shared" ca="1" si="88"/>
        <v>0</v>
      </c>
      <c r="W437">
        <f t="shared" ca="1" si="89"/>
        <v>0</v>
      </c>
    </row>
    <row r="438" spans="2:23" x14ac:dyDescent="0.25">
      <c r="B438" s="3">
        <f t="shared" si="90"/>
        <v>430</v>
      </c>
      <c r="C438" s="93">
        <f>IF(Tabla!G438="","",Tabla!G438)</f>
        <v>43501</v>
      </c>
      <c r="D438" s="93" t="str">
        <f>IF(Tabla!H438="","",Tabla!H438)</f>
        <v>IMAGEN CORPORATIVA</v>
      </c>
      <c r="E438" s="93" t="str">
        <f>IF(Tabla!I438="","",Tabla!I438)</f>
        <v>GASTOS NO DEDUCIBLES</v>
      </c>
      <c r="F438" s="93" t="str">
        <f>IF(Tabla!J438="","",Tabla!J438)</f>
        <v>TRANSACCIONES DEL DIA 02/05/2019SPYRAL - GESTION ADMINISTRATIVA</v>
      </c>
      <c r="G438" s="108">
        <f>IF(Tabla!K438="","",Tabla!K438)</f>
        <v>262.48</v>
      </c>
      <c r="H438" s="108">
        <f>IF(Tabla!L438="","",Tabla!L438)</f>
        <v>0</v>
      </c>
      <c r="J438">
        <f t="shared" si="91"/>
        <v>430</v>
      </c>
      <c r="K438" s="93">
        <f t="shared" si="92"/>
        <v>43501</v>
      </c>
      <c r="L438">
        <f t="shared" ca="1" si="80"/>
        <v>0</v>
      </c>
      <c r="M438" s="115">
        <f t="shared" ca="1" si="81"/>
        <v>4.3000000000000001E-7</v>
      </c>
      <c r="N438">
        <f t="shared" ca="1" si="82"/>
        <v>1.063E-6</v>
      </c>
      <c r="O438">
        <f t="shared" ca="1" si="83"/>
        <v>1063</v>
      </c>
      <c r="Q438">
        <f t="shared" ca="1" si="84"/>
        <v>43540</v>
      </c>
      <c r="R438" t="str">
        <f t="shared" ca="1" si="85"/>
        <v>CAJA</v>
      </c>
      <c r="S438" t="str">
        <f t="shared" ca="1" si="86"/>
        <v>ALIMENTACION DE EMPLEADOS CTA NUEVA</v>
      </c>
      <c r="T438" t="str">
        <f t="shared" ca="1" si="87"/>
        <v>TRANSACCIONES DEL DIA 03/16/2019SPYRAL - GESTION ADMINISTRATIVA</v>
      </c>
      <c r="V438">
        <f t="shared" ca="1" si="88"/>
        <v>0</v>
      </c>
      <c r="W438">
        <f t="shared" ca="1" si="89"/>
        <v>0</v>
      </c>
    </row>
    <row r="439" spans="2:23" x14ac:dyDescent="0.25">
      <c r="B439" s="3">
        <f t="shared" si="90"/>
        <v>431</v>
      </c>
      <c r="C439" s="93">
        <f>IF(Tabla!G439="","",Tabla!G439)</f>
        <v>43501</v>
      </c>
      <c r="D439" s="93" t="str">
        <f>IF(Tabla!H439="","",Tabla!H439)</f>
        <v>DESARROLLO DE PRODUCTOS</v>
      </c>
      <c r="E439" s="93" t="str">
        <f>IF(Tabla!I439="","",Tabla!I439)</f>
        <v>VIATICOS</v>
      </c>
      <c r="F439" s="93" t="str">
        <f>IF(Tabla!J439="","",Tabla!J439)</f>
        <v>TRANSACCIONES DEL DIA 02/05/2019SPYRAL - GESTION ADMINISTRATIVA</v>
      </c>
      <c r="G439" s="108">
        <f>IF(Tabla!K439="","",Tabla!K439)</f>
        <v>42</v>
      </c>
      <c r="H439" s="108">
        <f>IF(Tabla!L439="","",Tabla!L439)</f>
        <v>0</v>
      </c>
      <c r="J439">
        <f t="shared" si="91"/>
        <v>431</v>
      </c>
      <c r="K439" s="93">
        <f t="shared" si="92"/>
        <v>43501</v>
      </c>
      <c r="L439">
        <f t="shared" ca="1" si="80"/>
        <v>0</v>
      </c>
      <c r="M439" s="115">
        <f t="shared" ca="1" si="81"/>
        <v>4.3099999999999998E-7</v>
      </c>
      <c r="N439">
        <f t="shared" ca="1" si="82"/>
        <v>1.062E-6</v>
      </c>
      <c r="O439">
        <f t="shared" ca="1" si="83"/>
        <v>1062</v>
      </c>
      <c r="Q439">
        <f t="shared" ca="1" si="84"/>
        <v>43540</v>
      </c>
      <c r="R439" t="str">
        <f t="shared" ca="1" si="85"/>
        <v>CANALES DE DISTRIBUCION</v>
      </c>
      <c r="S439" t="str">
        <f t="shared" ca="1" si="86"/>
        <v>VIATICOS</v>
      </c>
      <c r="T439" t="str">
        <f t="shared" ca="1" si="87"/>
        <v>TRANSACCIONES DEL DIA 03/16/2019SPYRAL - GESTION ADMINISTRATIVA</v>
      </c>
      <c r="V439">
        <f t="shared" ca="1" si="88"/>
        <v>0</v>
      </c>
      <c r="W439">
        <f t="shared" ca="1" si="89"/>
        <v>0</v>
      </c>
    </row>
    <row r="440" spans="2:23" x14ac:dyDescent="0.25">
      <c r="B440" s="3">
        <f t="shared" si="90"/>
        <v>432</v>
      </c>
      <c r="C440" s="93">
        <f>IF(Tabla!G440="","",Tabla!G440)</f>
        <v>43501</v>
      </c>
      <c r="D440" s="93" t="str">
        <f>IF(Tabla!H440="","",Tabla!H440)</f>
        <v>CANALES DE DISTRIBUCION</v>
      </c>
      <c r="E440" s="93" t="str">
        <f>IF(Tabla!I440="","",Tabla!I440)</f>
        <v>NC GASTO NO DEDUCIBLES</v>
      </c>
      <c r="F440" s="93" t="str">
        <f>IF(Tabla!J440="","",Tabla!J440)</f>
        <v>TRANSACCIONES DEL DIA 02/05/2019SPYRAL - GESTION ADMINISTRATIVA</v>
      </c>
      <c r="G440" s="108">
        <f>IF(Tabla!K440="","",Tabla!K440)</f>
        <v>29.96</v>
      </c>
      <c r="H440" s="108">
        <f>IF(Tabla!L440="","",Tabla!L440)</f>
        <v>0</v>
      </c>
      <c r="J440">
        <f t="shared" si="91"/>
        <v>432</v>
      </c>
      <c r="K440" s="93">
        <f t="shared" si="92"/>
        <v>43501</v>
      </c>
      <c r="L440">
        <f t="shared" ca="1" si="80"/>
        <v>0</v>
      </c>
      <c r="M440" s="115">
        <f t="shared" ca="1" si="81"/>
        <v>4.32E-7</v>
      </c>
      <c r="N440">
        <f t="shared" ca="1" si="82"/>
        <v>1.0610000000000001E-6</v>
      </c>
      <c r="O440">
        <f t="shared" ca="1" si="83"/>
        <v>1061</v>
      </c>
      <c r="Q440">
        <f t="shared" ca="1" si="84"/>
        <v>43540</v>
      </c>
      <c r="R440" t="str">
        <f t="shared" ca="1" si="85"/>
        <v>HIPOTECAS</v>
      </c>
      <c r="S440" t="str">
        <f t="shared" ca="1" si="86"/>
        <v>ALIMENTACION DE EMPLEADOS CTA NUEVA</v>
      </c>
      <c r="T440" t="str">
        <f t="shared" ca="1" si="87"/>
        <v>TRANSACCIONES DEL DIA 03/16/2019SPYRAL - GESTION ADMINISTRATIVA</v>
      </c>
      <c r="V440">
        <f t="shared" ca="1" si="88"/>
        <v>0</v>
      </c>
      <c r="W440">
        <f t="shared" ca="1" si="89"/>
        <v>0</v>
      </c>
    </row>
    <row r="441" spans="2:23" x14ac:dyDescent="0.25">
      <c r="B441" s="3">
        <f t="shared" si="90"/>
        <v>433</v>
      </c>
      <c r="C441" s="93">
        <f>IF(Tabla!G441="","",Tabla!G441)</f>
        <v>43501</v>
      </c>
      <c r="D441" s="93" t="str">
        <f>IF(Tabla!H441="","",Tabla!H441)</f>
        <v>CAJA</v>
      </c>
      <c r="E441" s="93" t="str">
        <f>IF(Tabla!I441="","",Tabla!I441)</f>
        <v>ALIMENTACION DE EMPLEADOS [EMPL]</v>
      </c>
      <c r="F441" s="93" t="str">
        <f>IF(Tabla!J441="","",Tabla!J441)</f>
        <v>TRANSACCIONES DEL DIA 02/05/2019SPYRAL - GESTION ADMINISTRATIVA</v>
      </c>
      <c r="G441" s="108">
        <f>IF(Tabla!K441="","",Tabla!K441)</f>
        <v>8</v>
      </c>
      <c r="H441" s="108">
        <f>IF(Tabla!L441="","",Tabla!L441)</f>
        <v>0</v>
      </c>
      <c r="J441">
        <f t="shared" si="91"/>
        <v>433</v>
      </c>
      <c r="K441" s="93">
        <f t="shared" si="92"/>
        <v>43501</v>
      </c>
      <c r="L441">
        <f t="shared" ca="1" si="80"/>
        <v>0</v>
      </c>
      <c r="M441" s="115">
        <f t="shared" ca="1" si="81"/>
        <v>4.3300000000000003E-7</v>
      </c>
      <c r="N441">
        <f t="shared" ca="1" si="82"/>
        <v>1.06E-6</v>
      </c>
      <c r="O441">
        <f t="shared" ca="1" si="83"/>
        <v>1060</v>
      </c>
      <c r="Q441">
        <f t="shared" ca="1" si="84"/>
        <v>43539</v>
      </c>
      <c r="R441" t="str">
        <f t="shared" ca="1" si="85"/>
        <v>ADMINISTRACION DE SUCURSALES</v>
      </c>
      <c r="S441" t="str">
        <f t="shared" ca="1" si="86"/>
        <v>OTROS EGRESOS 18</v>
      </c>
      <c r="T441" t="str">
        <f t="shared" ca="1" si="87"/>
        <v>OTROS EGRESOS 1.P.O (OR:17/DES:17 TRN:86 PERF:300086 CAU: 18</v>
      </c>
      <c r="V441">
        <f t="shared" ca="1" si="88"/>
        <v>0</v>
      </c>
      <c r="W441">
        <f t="shared" ca="1" si="89"/>
        <v>0</v>
      </c>
    </row>
    <row r="442" spans="2:23" x14ac:dyDescent="0.25">
      <c r="B442" s="3">
        <f t="shared" si="90"/>
        <v>434</v>
      </c>
      <c r="C442" s="93">
        <f>IF(Tabla!G442="","",Tabla!G442)</f>
        <v>43501</v>
      </c>
      <c r="D442" s="93" t="str">
        <f>IF(Tabla!H442="","",Tabla!H442)</f>
        <v>CAJA</v>
      </c>
      <c r="E442" s="93" t="str">
        <f>IF(Tabla!I442="","",Tabla!I442)</f>
        <v>ALIMENTACION DE EMPLEADOS CTA NUEVA</v>
      </c>
      <c r="F442" s="93" t="str">
        <f>IF(Tabla!J442="","",Tabla!J442)</f>
        <v>TRANSACCIONES DEL DIA 02/05/2019SPYRAL - GESTION ADMINISTRATIVA</v>
      </c>
      <c r="G442" s="108">
        <f>IF(Tabla!K442="","",Tabla!K442)</f>
        <v>32</v>
      </c>
      <c r="H442" s="108">
        <f>IF(Tabla!L442="","",Tabla!L442)</f>
        <v>0</v>
      </c>
      <c r="J442">
        <f t="shared" si="91"/>
        <v>434</v>
      </c>
      <c r="K442" s="93">
        <f t="shared" si="92"/>
        <v>43501</v>
      </c>
      <c r="L442">
        <f t="shared" ca="1" si="80"/>
        <v>0</v>
      </c>
      <c r="M442" s="115">
        <f t="shared" ca="1" si="81"/>
        <v>4.34E-7</v>
      </c>
      <c r="N442">
        <f t="shared" ca="1" si="82"/>
        <v>1.0589999999999999E-6</v>
      </c>
      <c r="O442">
        <f t="shared" ca="1" si="83"/>
        <v>1059</v>
      </c>
      <c r="Q442">
        <f t="shared" ca="1" si="84"/>
        <v>43539</v>
      </c>
      <c r="R442" t="str">
        <f t="shared" ca="1" si="85"/>
        <v>ADMINISTRACION DE SUCURSALES</v>
      </c>
      <c r="S442" t="str">
        <f t="shared" ca="1" si="86"/>
        <v>OTROS EGRESOS 18</v>
      </c>
      <c r="T442" t="str">
        <f t="shared" ca="1" si="87"/>
        <v>OTROS EGRESOS 1.P.O (OR:7/DES:7 TRN:86 PERF:300086 CAU: 18</v>
      </c>
      <c r="V442">
        <f t="shared" ca="1" si="88"/>
        <v>0</v>
      </c>
      <c r="W442">
        <f t="shared" ca="1" si="89"/>
        <v>0</v>
      </c>
    </row>
    <row r="443" spans="2:23" x14ac:dyDescent="0.25">
      <c r="B443" s="3">
        <f t="shared" si="90"/>
        <v>435</v>
      </c>
      <c r="C443" s="93">
        <f>IF(Tabla!G443="","",Tabla!G443)</f>
        <v>43501</v>
      </c>
      <c r="D443" s="93" t="str">
        <f>IF(Tabla!H443="","",Tabla!H443)</f>
        <v>CAJA</v>
      </c>
      <c r="E443" s="93" t="str">
        <f>IF(Tabla!I443="","",Tabla!I443)</f>
        <v>ALIMENTACION DE EMPLEADOS CTA NUEVA</v>
      </c>
      <c r="F443" s="93" t="str">
        <f>IF(Tabla!J443="","",Tabla!J443)</f>
        <v>TRANSACCIONES DEL DIA 02/05/2019SPYRAL - GESTION ADMINISTRATIVA</v>
      </c>
      <c r="G443" s="108">
        <f>IF(Tabla!K443="","",Tabla!K443)</f>
        <v>24</v>
      </c>
      <c r="H443" s="108">
        <f>IF(Tabla!L443="","",Tabla!L443)</f>
        <v>0</v>
      </c>
      <c r="J443">
        <f t="shared" si="91"/>
        <v>435</v>
      </c>
      <c r="K443" s="93">
        <f t="shared" si="92"/>
        <v>43501</v>
      </c>
      <c r="L443">
        <f t="shared" ca="1" si="80"/>
        <v>0</v>
      </c>
      <c r="M443" s="115">
        <f t="shared" ca="1" si="81"/>
        <v>4.3500000000000002E-7</v>
      </c>
      <c r="N443">
        <f t="shared" ca="1" si="82"/>
        <v>1.0580000000000001E-6</v>
      </c>
      <c r="O443">
        <f t="shared" ca="1" si="83"/>
        <v>1058</v>
      </c>
      <c r="Q443">
        <f t="shared" ca="1" si="84"/>
        <v>43539</v>
      </c>
      <c r="R443" t="str">
        <f t="shared" ca="1" si="85"/>
        <v>ADMINISTRACION DE SUCURSALES</v>
      </c>
      <c r="S443" t="str">
        <f t="shared" ca="1" si="86"/>
        <v>OTROS EGRESOS 18</v>
      </c>
      <c r="T443" t="str">
        <f t="shared" ca="1" si="87"/>
        <v>OTROS EGRESOS 1.P.O (OR:73/DES:73 TRN:86 PERF:300086 CAU: 18</v>
      </c>
      <c r="V443">
        <f t="shared" ca="1" si="88"/>
        <v>0</v>
      </c>
      <c r="W443">
        <f t="shared" ca="1" si="89"/>
        <v>0</v>
      </c>
    </row>
    <row r="444" spans="2:23" x14ac:dyDescent="0.25">
      <c r="B444" s="3">
        <f t="shared" si="90"/>
        <v>436</v>
      </c>
      <c r="C444" s="93">
        <f>IF(Tabla!G444="","",Tabla!G444)</f>
        <v>43501</v>
      </c>
      <c r="D444" s="93" t="str">
        <f>IF(Tabla!H444="","",Tabla!H444)</f>
        <v>BANCA CORPORATIVA</v>
      </c>
      <c r="E444" s="93" t="str">
        <f>IF(Tabla!I444="","",Tabla!I444)</f>
        <v>NC ALIMENTACION DE EMPLEADOS NVA</v>
      </c>
      <c r="F444" s="93" t="str">
        <f>IF(Tabla!J444="","",Tabla!J444)</f>
        <v>TRANSACCIONES DEL DIA 02/05/2019SPYRAL - GESTION ADMINISTRATIVA</v>
      </c>
      <c r="G444" s="108">
        <f>IF(Tabla!K444="","",Tabla!K444)</f>
        <v>27.75</v>
      </c>
      <c r="H444" s="108">
        <f>IF(Tabla!L444="","",Tabla!L444)</f>
        <v>0</v>
      </c>
      <c r="J444">
        <f t="shared" si="91"/>
        <v>436</v>
      </c>
      <c r="K444" s="93">
        <f t="shared" si="92"/>
        <v>43501</v>
      </c>
      <c r="L444">
        <f t="shared" ca="1" si="80"/>
        <v>0</v>
      </c>
      <c r="M444" s="115">
        <f t="shared" ca="1" si="81"/>
        <v>4.3599999999999999E-7</v>
      </c>
      <c r="N444">
        <f t="shared" ca="1" si="82"/>
        <v>1.057E-6</v>
      </c>
      <c r="O444">
        <f t="shared" ca="1" si="83"/>
        <v>1057</v>
      </c>
      <c r="Q444">
        <f t="shared" ca="1" si="84"/>
        <v>43539</v>
      </c>
      <c r="R444" t="str">
        <f t="shared" ca="1" si="85"/>
        <v>ADMINISTRACION DE SUCURSALES</v>
      </c>
      <c r="S444" t="str">
        <f t="shared" ca="1" si="86"/>
        <v>NC GASTO NO DEDUCIBLES</v>
      </c>
      <c r="T444" t="str">
        <f t="shared" ca="1" si="87"/>
        <v>TRANSACCIONES DEL DIA 03/15/2019SPYRAL - GESTION ADMINISTRATIVA</v>
      </c>
      <c r="V444">
        <f t="shared" ca="1" si="88"/>
        <v>0</v>
      </c>
      <c r="W444">
        <f t="shared" ca="1" si="89"/>
        <v>0</v>
      </c>
    </row>
    <row r="445" spans="2:23" x14ac:dyDescent="0.25">
      <c r="B445" s="3">
        <f t="shared" si="90"/>
        <v>437</v>
      </c>
      <c r="C445" s="93">
        <f>IF(Tabla!G445="","",Tabla!G445)</f>
        <v>43501</v>
      </c>
      <c r="D445" s="93" t="str">
        <f>IF(Tabla!H445="","",Tabla!H445)</f>
        <v>BANCA COMERCIAL</v>
      </c>
      <c r="E445" s="93" t="str">
        <f>IF(Tabla!I445="","",Tabla!I445)</f>
        <v>VIATICOS</v>
      </c>
      <c r="F445" s="93" t="str">
        <f>IF(Tabla!J445="","",Tabla!J445)</f>
        <v>TRANSACCIONES DEL DIA 02/05/2019SPYRAL - GESTION ADMINISTRATIVA</v>
      </c>
      <c r="G445" s="108">
        <f>IF(Tabla!K445="","",Tabla!K445)</f>
        <v>175.85</v>
      </c>
      <c r="H445" s="108">
        <f>IF(Tabla!L445="","",Tabla!L445)</f>
        <v>0</v>
      </c>
      <c r="J445">
        <f t="shared" si="91"/>
        <v>437</v>
      </c>
      <c r="K445" s="93">
        <f t="shared" si="92"/>
        <v>43501</v>
      </c>
      <c r="L445">
        <f t="shared" ca="1" si="80"/>
        <v>0</v>
      </c>
      <c r="M445" s="115">
        <f t="shared" ca="1" si="81"/>
        <v>4.3700000000000001E-7</v>
      </c>
      <c r="N445">
        <f t="shared" ca="1" si="82"/>
        <v>1.0559999999999999E-6</v>
      </c>
      <c r="O445">
        <f t="shared" ca="1" si="83"/>
        <v>1056</v>
      </c>
      <c r="Q445">
        <f t="shared" ca="1" si="84"/>
        <v>43539</v>
      </c>
      <c r="R445" t="str">
        <f t="shared" ca="1" si="85"/>
        <v>ADMINISTRACION DE SUCURSALES</v>
      </c>
      <c r="S445" t="str">
        <f t="shared" ca="1" si="86"/>
        <v>NC GASTO NO DEDUCIBLES</v>
      </c>
      <c r="T445" t="str">
        <f t="shared" ca="1" si="87"/>
        <v>TRANSACCIONES DEL DIA 03/15/2019SPYRAL - GESTION ADMINISTRATIVA</v>
      </c>
      <c r="V445">
        <f t="shared" ca="1" si="88"/>
        <v>0</v>
      </c>
      <c r="W445">
        <f t="shared" ca="1" si="89"/>
        <v>0</v>
      </c>
    </row>
    <row r="446" spans="2:23" x14ac:dyDescent="0.25">
      <c r="B446" s="3">
        <f t="shared" si="90"/>
        <v>438</v>
      </c>
      <c r="C446" s="93">
        <f>IF(Tabla!G446="","",Tabla!G446)</f>
        <v>43501</v>
      </c>
      <c r="D446" s="93" t="str">
        <f>IF(Tabla!H446="","",Tabla!H446)</f>
        <v>ADMINISTRACION DE SUCURSALES</v>
      </c>
      <c r="E446" s="93" t="str">
        <f>IF(Tabla!I446="","",Tabla!I446)</f>
        <v>GASTOS NO DEDUCIBLES</v>
      </c>
      <c r="F446" s="93" t="str">
        <f>IF(Tabla!J446="","",Tabla!J446)</f>
        <v>TRANSACCIONES DEL DIA 02/05/2019SPYRAL - GESTION ADMINISTRATIVA</v>
      </c>
      <c r="G446" s="108">
        <f>IF(Tabla!K446="","",Tabla!K446)</f>
        <v>18</v>
      </c>
      <c r="H446" s="108">
        <f>IF(Tabla!L446="","",Tabla!L446)</f>
        <v>0</v>
      </c>
      <c r="J446">
        <f t="shared" si="91"/>
        <v>438</v>
      </c>
      <c r="K446" s="93">
        <f t="shared" si="92"/>
        <v>43501</v>
      </c>
      <c r="L446">
        <f t="shared" ca="1" si="80"/>
        <v>0</v>
      </c>
      <c r="M446" s="115">
        <f t="shared" ca="1" si="81"/>
        <v>4.3799999999999998E-7</v>
      </c>
      <c r="N446">
        <f t="shared" ca="1" si="82"/>
        <v>1.0550000000000001E-6</v>
      </c>
      <c r="O446">
        <f t="shared" ca="1" si="83"/>
        <v>1055</v>
      </c>
      <c r="Q446">
        <f t="shared" ca="1" si="84"/>
        <v>43539</v>
      </c>
      <c r="R446" t="str">
        <f t="shared" ca="1" si="85"/>
        <v>ADMINISTRACION DE SUCURSALES</v>
      </c>
      <c r="S446" t="str">
        <f t="shared" ca="1" si="86"/>
        <v>NC ALIMENTACION DE EMPLEADOS NVA</v>
      </c>
      <c r="T446" t="str">
        <f t="shared" ca="1" si="87"/>
        <v>TRANSACCIONES DEL DIA 03/15/2019SPYRAL - GESTION ADMINISTRATIVA</v>
      </c>
      <c r="V446">
        <f t="shared" ca="1" si="88"/>
        <v>0</v>
      </c>
      <c r="W446">
        <f t="shared" ca="1" si="89"/>
        <v>0</v>
      </c>
    </row>
    <row r="447" spans="2:23" x14ac:dyDescent="0.25">
      <c r="B447" s="3">
        <f t="shared" si="90"/>
        <v>439</v>
      </c>
      <c r="C447" s="93">
        <f>IF(Tabla!G447="","",Tabla!G447)</f>
        <v>43501</v>
      </c>
      <c r="D447" s="93" t="str">
        <f>IF(Tabla!H447="","",Tabla!H447)</f>
        <v>ADMINISTRACION DE SUCURSALES</v>
      </c>
      <c r="E447" s="93" t="str">
        <f>IF(Tabla!I447="","",Tabla!I447)</f>
        <v>NC GASTO NO DEDUCIBLES</v>
      </c>
      <c r="F447" s="93" t="str">
        <f>IF(Tabla!J447="","",Tabla!J447)</f>
        <v>TRANSACCIONES DEL DIA 02/05/2019SPYRAL - GESTION ADMINISTRATIVA</v>
      </c>
      <c r="G447" s="108">
        <f>IF(Tabla!K447="","",Tabla!K447)</f>
        <v>79.86</v>
      </c>
      <c r="H447" s="108">
        <f>IF(Tabla!L447="","",Tabla!L447)</f>
        <v>0</v>
      </c>
      <c r="J447">
        <f t="shared" si="91"/>
        <v>439</v>
      </c>
      <c r="K447" s="93">
        <f t="shared" si="92"/>
        <v>43501</v>
      </c>
      <c r="L447">
        <f t="shared" ca="1" si="80"/>
        <v>0</v>
      </c>
      <c r="M447" s="115">
        <f t="shared" ca="1" si="81"/>
        <v>4.39E-7</v>
      </c>
      <c r="N447">
        <f t="shared" ca="1" si="82"/>
        <v>1.054E-6</v>
      </c>
      <c r="O447">
        <f t="shared" ca="1" si="83"/>
        <v>1054</v>
      </c>
      <c r="Q447">
        <f t="shared" ca="1" si="84"/>
        <v>43539</v>
      </c>
      <c r="R447" t="str">
        <f t="shared" ca="1" si="85"/>
        <v>ADMINISTRACION DE SUCURSALES</v>
      </c>
      <c r="S447" t="str">
        <f t="shared" ca="1" si="86"/>
        <v>NC ALIMENTACION DE EMPLEADOS NVA</v>
      </c>
      <c r="T447" t="str">
        <f t="shared" ca="1" si="87"/>
        <v>TRANSACCIONES DEL DIA 03/15/2019SPYRAL - GESTION ADMINISTRATIVA</v>
      </c>
      <c r="V447">
        <f t="shared" ca="1" si="88"/>
        <v>0</v>
      </c>
      <c r="W447">
        <f t="shared" ca="1" si="89"/>
        <v>0</v>
      </c>
    </row>
    <row r="448" spans="2:23" x14ac:dyDescent="0.25">
      <c r="B448" s="3">
        <f t="shared" si="90"/>
        <v>440</v>
      </c>
      <c r="C448" s="93">
        <f>IF(Tabla!G448="","",Tabla!G448)</f>
        <v>43501</v>
      </c>
      <c r="D448" s="93" t="str">
        <f>IF(Tabla!H448="","",Tabla!H448)</f>
        <v>ADMINISTRACION DE SUCURSALES</v>
      </c>
      <c r="E448" s="93" t="str">
        <f>IF(Tabla!I448="","",Tabla!I448)</f>
        <v>NC GASTO NO DEDUCIBLES</v>
      </c>
      <c r="F448" s="93" t="str">
        <f>IF(Tabla!J448="","",Tabla!J448)</f>
        <v>TRANSACCIONES DEL DIA 02/05/2019SPYRAL - GESTION ADMINISTRATIVA</v>
      </c>
      <c r="G448" s="108">
        <f>IF(Tabla!K448="","",Tabla!K448)</f>
        <v>66.55</v>
      </c>
      <c r="H448" s="108">
        <f>IF(Tabla!L448="","",Tabla!L448)</f>
        <v>0</v>
      </c>
      <c r="J448">
        <f t="shared" si="91"/>
        <v>440</v>
      </c>
      <c r="K448" s="93">
        <f t="shared" si="92"/>
        <v>43501</v>
      </c>
      <c r="L448">
        <f t="shared" ca="1" si="80"/>
        <v>0</v>
      </c>
      <c r="M448" s="115">
        <f t="shared" ca="1" si="81"/>
        <v>4.4000000000000002E-7</v>
      </c>
      <c r="N448">
        <f t="shared" ca="1" si="82"/>
        <v>1.0529999999999999E-6</v>
      </c>
      <c r="O448">
        <f t="shared" ca="1" si="83"/>
        <v>1053</v>
      </c>
      <c r="Q448">
        <f t="shared" ca="1" si="84"/>
        <v>43539</v>
      </c>
      <c r="R448" t="str">
        <f t="shared" ca="1" si="85"/>
        <v>ADMINISTRACION DE SUCURSALES</v>
      </c>
      <c r="S448" t="str">
        <f t="shared" ca="1" si="86"/>
        <v>NC ALIMENTACION DE EMPLEADOS NVA</v>
      </c>
      <c r="T448" t="str">
        <f t="shared" ca="1" si="87"/>
        <v>TRANSACCIONES DEL DIA 03/15/2019SPYRAL - GESTION ADMINISTRATIVA</v>
      </c>
      <c r="V448">
        <f t="shared" ca="1" si="88"/>
        <v>0</v>
      </c>
      <c r="W448">
        <f t="shared" ca="1" si="89"/>
        <v>0</v>
      </c>
    </row>
    <row r="449" spans="2:23" x14ac:dyDescent="0.25">
      <c r="B449" s="3">
        <f t="shared" si="90"/>
        <v>441</v>
      </c>
      <c r="C449" s="93">
        <f>IF(Tabla!G449="","",Tabla!G449)</f>
        <v>43501</v>
      </c>
      <c r="D449" s="93" t="str">
        <f>IF(Tabla!H449="","",Tabla!H449)</f>
        <v>ADMINISTRACION DE SUCURSALES</v>
      </c>
      <c r="E449" s="93" t="str">
        <f>IF(Tabla!I449="","",Tabla!I449)</f>
        <v>NC GASTO NO DEDUCIBLES</v>
      </c>
      <c r="F449" s="93" t="str">
        <f>IF(Tabla!J449="","",Tabla!J449)</f>
        <v>TRANSACCIONES DEL DIA 02/05/2019SPYRAL - GESTION ADMINISTRATIVA</v>
      </c>
      <c r="G449" s="108">
        <f>IF(Tabla!K449="","",Tabla!K449)</f>
        <v>44.99</v>
      </c>
      <c r="H449" s="108">
        <f>IF(Tabla!L449="","",Tabla!L449)</f>
        <v>0</v>
      </c>
      <c r="J449">
        <f t="shared" si="91"/>
        <v>441</v>
      </c>
      <c r="K449" s="93">
        <f t="shared" si="92"/>
        <v>43501</v>
      </c>
      <c r="L449">
        <f t="shared" ca="1" si="80"/>
        <v>0</v>
      </c>
      <c r="M449" s="115">
        <f t="shared" ca="1" si="81"/>
        <v>4.4099999999999999E-7</v>
      </c>
      <c r="N449">
        <f t="shared" ca="1" si="82"/>
        <v>1.052E-6</v>
      </c>
      <c r="O449">
        <f t="shared" ca="1" si="83"/>
        <v>1052</v>
      </c>
      <c r="Q449">
        <f t="shared" ca="1" si="84"/>
        <v>43539</v>
      </c>
      <c r="R449" t="str">
        <f t="shared" ca="1" si="85"/>
        <v>ADMINISTRACION DE SUCURSALES</v>
      </c>
      <c r="S449" t="str">
        <f t="shared" ca="1" si="86"/>
        <v>NC ALIMENTACION DE EMPLEADOS NVA</v>
      </c>
      <c r="T449" t="str">
        <f t="shared" ca="1" si="87"/>
        <v>TRANSACCIONES DEL DIA 03/15/2019SPYRAL - GESTION ADMINISTRATIVA</v>
      </c>
      <c r="V449">
        <f t="shared" ca="1" si="88"/>
        <v>0</v>
      </c>
      <c r="W449">
        <f t="shared" ca="1" si="89"/>
        <v>0</v>
      </c>
    </row>
    <row r="450" spans="2:23" x14ac:dyDescent="0.25">
      <c r="B450" s="3">
        <f t="shared" si="90"/>
        <v>442</v>
      </c>
      <c r="C450" s="93">
        <f>IF(Tabla!G450="","",Tabla!G450)</f>
        <v>43501</v>
      </c>
      <c r="D450" s="93" t="str">
        <f>IF(Tabla!H450="","",Tabla!H450)</f>
        <v>ADMINISTRACION DE SUCURSALES</v>
      </c>
      <c r="E450" s="93" t="str">
        <f>IF(Tabla!I450="","",Tabla!I450)</f>
        <v>NC GASTO NO DEDUCIBLES</v>
      </c>
      <c r="F450" s="93" t="str">
        <f>IF(Tabla!J450="","",Tabla!J450)</f>
        <v>TRANSACCIONES DEL DIA 02/05/2019SPYRAL - GESTION ADMINISTRATIVA</v>
      </c>
      <c r="G450" s="108">
        <f>IF(Tabla!K450="","",Tabla!K450)</f>
        <v>37.520000000000003</v>
      </c>
      <c r="H450" s="108">
        <f>IF(Tabla!L450="","",Tabla!L450)</f>
        <v>0</v>
      </c>
      <c r="J450">
        <f t="shared" si="91"/>
        <v>442</v>
      </c>
      <c r="K450" s="93">
        <f t="shared" si="92"/>
        <v>43501</v>
      </c>
      <c r="L450">
        <f t="shared" ca="1" si="80"/>
        <v>0</v>
      </c>
      <c r="M450" s="115">
        <f t="shared" ca="1" si="81"/>
        <v>4.4200000000000001E-7</v>
      </c>
      <c r="N450">
        <f t="shared" ca="1" si="82"/>
        <v>1.051E-6</v>
      </c>
      <c r="O450">
        <f t="shared" ca="1" si="83"/>
        <v>1051</v>
      </c>
      <c r="Q450">
        <f t="shared" ca="1" si="84"/>
        <v>43539</v>
      </c>
      <c r="R450" t="str">
        <f t="shared" ca="1" si="85"/>
        <v>ATM</v>
      </c>
      <c r="S450" t="str">
        <f t="shared" ca="1" si="86"/>
        <v>VIATICOS</v>
      </c>
      <c r="T450" t="str">
        <f t="shared" ca="1" si="87"/>
        <v>TRANSACCIONES DEL DIA 03/15/2019SPYRAL - GESTION ADMINISTRATIVA</v>
      </c>
      <c r="V450">
        <f t="shared" ca="1" si="88"/>
        <v>0</v>
      </c>
      <c r="W450">
        <f t="shared" ca="1" si="89"/>
        <v>0</v>
      </c>
    </row>
    <row r="451" spans="2:23" x14ac:dyDescent="0.25">
      <c r="B451" s="3">
        <f t="shared" si="90"/>
        <v>443</v>
      </c>
      <c r="C451" s="93">
        <f>IF(Tabla!G451="","",Tabla!G451)</f>
        <v>43501</v>
      </c>
      <c r="D451" s="93" t="str">
        <f>IF(Tabla!H451="","",Tabla!H451)</f>
        <v>ADMINISTRACION DE SUCURSALES</v>
      </c>
      <c r="E451" s="93" t="str">
        <f>IF(Tabla!I451="","",Tabla!I451)</f>
        <v>NC GASTO NO DEDUCIBLES</v>
      </c>
      <c r="F451" s="93" t="str">
        <f>IF(Tabla!J451="","",Tabla!J451)</f>
        <v>TRANSACCIONES DEL DIA 02/05/2019SPYRAL - GESTION ADMINISTRATIVA</v>
      </c>
      <c r="G451" s="108">
        <f>IF(Tabla!K451="","",Tabla!K451)</f>
        <v>32.61</v>
      </c>
      <c r="H451" s="108">
        <f>IF(Tabla!L451="","",Tabla!L451)</f>
        <v>0</v>
      </c>
      <c r="J451">
        <f t="shared" si="91"/>
        <v>443</v>
      </c>
      <c r="K451" s="93">
        <f t="shared" si="92"/>
        <v>43501</v>
      </c>
      <c r="L451">
        <f t="shared" ca="1" si="80"/>
        <v>0</v>
      </c>
      <c r="M451" s="115">
        <f t="shared" ca="1" si="81"/>
        <v>4.4299999999999998E-7</v>
      </c>
      <c r="N451">
        <f t="shared" ca="1" si="82"/>
        <v>1.0499999999999999E-6</v>
      </c>
      <c r="O451">
        <f t="shared" ca="1" si="83"/>
        <v>1050</v>
      </c>
      <c r="Q451">
        <f t="shared" ca="1" si="84"/>
        <v>43539</v>
      </c>
      <c r="R451" t="str">
        <f t="shared" ca="1" si="85"/>
        <v>CAJA</v>
      </c>
      <c r="S451" t="str">
        <f t="shared" ca="1" si="86"/>
        <v>ALIMENTACION DE EMPLEADOS CTA NUEVA</v>
      </c>
      <c r="T451" t="str">
        <f t="shared" ca="1" si="87"/>
        <v>TRANSACCIONES DEL DIA 03/15/2019SPYRAL - GESTION ADMINISTRATIVA</v>
      </c>
      <c r="V451">
        <f t="shared" ca="1" si="88"/>
        <v>0</v>
      </c>
      <c r="W451">
        <f t="shared" ca="1" si="89"/>
        <v>0</v>
      </c>
    </row>
    <row r="452" spans="2:23" x14ac:dyDescent="0.25">
      <c r="B452" s="3">
        <f t="shared" si="90"/>
        <v>444</v>
      </c>
      <c r="C452" s="93">
        <f>IF(Tabla!G452="","",Tabla!G452)</f>
        <v>43501</v>
      </c>
      <c r="D452" s="93" t="str">
        <f>IF(Tabla!H452="","",Tabla!H452)</f>
        <v>ADMINISTRACION DE SUCURSALES</v>
      </c>
      <c r="E452" s="93" t="str">
        <f>IF(Tabla!I452="","",Tabla!I452)</f>
        <v>NC GASTO NO DEDUCIBLES</v>
      </c>
      <c r="F452" s="93" t="str">
        <f>IF(Tabla!J452="","",Tabla!J452)</f>
        <v>TRANSACCIONES DEL DIA 02/05/2019SPYRAL - GESTION ADMINISTRATIVA</v>
      </c>
      <c r="G452" s="108">
        <f>IF(Tabla!K452="","",Tabla!K452)</f>
        <v>23.98</v>
      </c>
      <c r="H452" s="108">
        <f>IF(Tabla!L452="","",Tabla!L452)</f>
        <v>0</v>
      </c>
      <c r="J452">
        <f t="shared" si="91"/>
        <v>444</v>
      </c>
      <c r="K452" s="93">
        <f t="shared" si="92"/>
        <v>43501</v>
      </c>
      <c r="L452">
        <f t="shared" ca="1" si="80"/>
        <v>0</v>
      </c>
      <c r="M452" s="115">
        <f t="shared" ca="1" si="81"/>
        <v>4.4400000000000001E-7</v>
      </c>
      <c r="N452">
        <f t="shared" ca="1" si="82"/>
        <v>1.049E-6</v>
      </c>
      <c r="O452">
        <f t="shared" ca="1" si="83"/>
        <v>1049</v>
      </c>
      <c r="Q452">
        <f t="shared" ca="1" si="84"/>
        <v>43539</v>
      </c>
      <c r="R452" t="str">
        <f t="shared" ca="1" si="85"/>
        <v>CANALES ALTERNOS</v>
      </c>
      <c r="S452" t="str">
        <f t="shared" ca="1" si="86"/>
        <v>VIATICOS</v>
      </c>
      <c r="T452" t="str">
        <f t="shared" ca="1" si="87"/>
        <v>TRANSACCIONES DEL DIA 03/15/2019SPYRAL - GESTION ADMINISTRATIVA</v>
      </c>
      <c r="V452">
        <f t="shared" ca="1" si="88"/>
        <v>0</v>
      </c>
      <c r="W452">
        <f t="shared" ca="1" si="89"/>
        <v>0</v>
      </c>
    </row>
    <row r="453" spans="2:23" x14ac:dyDescent="0.25">
      <c r="B453" s="3">
        <f t="shared" si="90"/>
        <v>445</v>
      </c>
      <c r="C453" s="93">
        <f>IF(Tabla!G453="","",Tabla!G453)</f>
        <v>43501</v>
      </c>
      <c r="D453" s="93" t="str">
        <f>IF(Tabla!H453="","",Tabla!H453)</f>
        <v>ADMINISTRACION DE SUCURSALES</v>
      </c>
      <c r="E453" s="93" t="str">
        <f>IF(Tabla!I453="","",Tabla!I453)</f>
        <v>NC GASTO NO DEDUCIBLES</v>
      </c>
      <c r="F453" s="93" t="str">
        <f>IF(Tabla!J453="","",Tabla!J453)</f>
        <v>TRANSACCIONES DEL DIA 02/05/2019SPYRAL - GESTION ADMINISTRATIVA</v>
      </c>
      <c r="G453" s="108">
        <f>IF(Tabla!K453="","",Tabla!K453)</f>
        <v>15.95</v>
      </c>
      <c r="H453" s="108">
        <f>IF(Tabla!L453="","",Tabla!L453)</f>
        <v>0</v>
      </c>
      <c r="J453">
        <f t="shared" si="91"/>
        <v>445</v>
      </c>
      <c r="K453" s="93">
        <f t="shared" si="92"/>
        <v>43501</v>
      </c>
      <c r="L453">
        <f t="shared" ca="1" si="80"/>
        <v>0</v>
      </c>
      <c r="M453" s="115">
        <f t="shared" ca="1" si="81"/>
        <v>4.4499999999999997E-7</v>
      </c>
      <c r="N453">
        <f t="shared" ca="1" si="82"/>
        <v>1.048E-6</v>
      </c>
      <c r="O453">
        <f t="shared" ca="1" si="83"/>
        <v>1048</v>
      </c>
      <c r="Q453">
        <f t="shared" ca="1" si="84"/>
        <v>43539</v>
      </c>
      <c r="R453" t="str">
        <f t="shared" ca="1" si="85"/>
        <v>CANALES DE DISTRIBUCION</v>
      </c>
      <c r="S453" t="str">
        <f t="shared" ca="1" si="86"/>
        <v>VIATICOS</v>
      </c>
      <c r="T453" t="str">
        <f t="shared" ca="1" si="87"/>
        <v>TRANSACCIONES DEL DIA 03/15/2019SPYRAL - GESTION ADMINISTRATIVA</v>
      </c>
      <c r="V453">
        <f t="shared" ca="1" si="88"/>
        <v>0</v>
      </c>
      <c r="W453">
        <f t="shared" ca="1" si="89"/>
        <v>0</v>
      </c>
    </row>
    <row r="454" spans="2:23" x14ac:dyDescent="0.25">
      <c r="B454" s="3">
        <f t="shared" si="90"/>
        <v>446</v>
      </c>
      <c r="C454" s="93">
        <f>IF(Tabla!G454="","",Tabla!G454)</f>
        <v>43501</v>
      </c>
      <c r="D454" s="93" t="str">
        <f>IF(Tabla!H454="","",Tabla!H454)</f>
        <v>ADMINISTRACION DE SUCURSALES</v>
      </c>
      <c r="E454" s="93" t="str">
        <f>IF(Tabla!I454="","",Tabla!I454)</f>
        <v>OTROS EGRESOS 18</v>
      </c>
      <c r="F454" s="93" t="str">
        <f>IF(Tabla!J454="","",Tabla!J454)</f>
        <v>OTROS EGRESOS 1.P.O (OR:53/DES:53 TRN:86 PERF:300086 CAU: 18</v>
      </c>
      <c r="G454" s="108">
        <f>IF(Tabla!K454="","",Tabla!K454)</f>
        <v>18</v>
      </c>
      <c r="H454" s="108">
        <f>IF(Tabla!L454="","",Tabla!L454)</f>
        <v>0</v>
      </c>
      <c r="J454">
        <f t="shared" si="91"/>
        <v>446</v>
      </c>
      <c r="K454" s="93">
        <f t="shared" si="92"/>
        <v>43501</v>
      </c>
      <c r="L454">
        <f t="shared" ca="1" si="80"/>
        <v>0</v>
      </c>
      <c r="M454" s="115">
        <f t="shared" ca="1" si="81"/>
        <v>4.46E-7</v>
      </c>
      <c r="N454">
        <f t="shared" ca="1" si="82"/>
        <v>1.0470000000000001E-6</v>
      </c>
      <c r="O454">
        <f t="shared" ca="1" si="83"/>
        <v>1047</v>
      </c>
      <c r="Q454">
        <f t="shared" ca="1" si="84"/>
        <v>43539</v>
      </c>
      <c r="R454" t="str">
        <f t="shared" ca="1" si="85"/>
        <v>FUERZAS DE VENTAS PANAMA</v>
      </c>
      <c r="S454" t="str">
        <f t="shared" ca="1" si="86"/>
        <v>VIATICOS</v>
      </c>
      <c r="T454" t="str">
        <f t="shared" ca="1" si="87"/>
        <v>TRANSACCIONES DEL DIA 03/15/2019SPYRAL - GESTION ADMINISTRATIVA</v>
      </c>
      <c r="V454">
        <f t="shared" ca="1" si="88"/>
        <v>0</v>
      </c>
      <c r="W454">
        <f t="shared" ca="1" si="89"/>
        <v>0</v>
      </c>
    </row>
    <row r="455" spans="2:23" x14ac:dyDescent="0.25">
      <c r="B455" s="3">
        <f t="shared" si="90"/>
        <v>447</v>
      </c>
      <c r="C455" s="93">
        <f>IF(Tabla!G455="","",Tabla!G455)</f>
        <v>43501</v>
      </c>
      <c r="D455" s="93" t="str">
        <f>IF(Tabla!H455="","",Tabla!H455)</f>
        <v>ADMINISTRACION DE SUCURSALES</v>
      </c>
      <c r="E455" s="93" t="str">
        <f>IF(Tabla!I455="","",Tabla!I455)</f>
        <v>OTROS EGRESOS 18</v>
      </c>
      <c r="F455" s="93" t="str">
        <f>IF(Tabla!J455="","",Tabla!J455)</f>
        <v>OTROS EGRESOS 1.P.O (OR:23/DES:23 TRN:86 PERF:300086 CAU: 18</v>
      </c>
      <c r="G455" s="108">
        <f>IF(Tabla!K455="","",Tabla!K455)</f>
        <v>6.4</v>
      </c>
      <c r="H455" s="108">
        <f>IF(Tabla!L455="","",Tabla!L455)</f>
        <v>0</v>
      </c>
      <c r="J455">
        <f t="shared" si="91"/>
        <v>447</v>
      </c>
      <c r="K455" s="93">
        <f t="shared" si="92"/>
        <v>43501</v>
      </c>
      <c r="L455">
        <f t="shared" ca="1" si="80"/>
        <v>0</v>
      </c>
      <c r="M455" s="115">
        <f t="shared" ca="1" si="81"/>
        <v>4.4700000000000002E-7</v>
      </c>
      <c r="N455">
        <f t="shared" ca="1" si="82"/>
        <v>1.046E-6</v>
      </c>
      <c r="O455">
        <f t="shared" ca="1" si="83"/>
        <v>1046</v>
      </c>
      <c r="Q455">
        <f t="shared" ca="1" si="84"/>
        <v>43539</v>
      </c>
      <c r="R455" t="str">
        <f t="shared" ca="1" si="85"/>
        <v>HIPOTECAS</v>
      </c>
      <c r="S455" t="str">
        <f t="shared" ca="1" si="86"/>
        <v>VIATICOS</v>
      </c>
      <c r="T455" t="str">
        <f t="shared" ca="1" si="87"/>
        <v>TRANSACCIONES DEL DIA 03/15/2019SPYRAL - GESTION ADMINISTRATIVA</v>
      </c>
      <c r="V455">
        <f t="shared" ca="1" si="88"/>
        <v>0</v>
      </c>
      <c r="W455">
        <f t="shared" ca="1" si="89"/>
        <v>0</v>
      </c>
    </row>
    <row r="456" spans="2:23" x14ac:dyDescent="0.25">
      <c r="B456" s="3">
        <f t="shared" si="90"/>
        <v>448</v>
      </c>
      <c r="C456" s="93">
        <f>IF(Tabla!G456="","",Tabla!G456)</f>
        <v>43501</v>
      </c>
      <c r="D456" s="93" t="str">
        <f>IF(Tabla!H456="","",Tabla!H456)</f>
        <v>ADMINISTRACION DE SUCURSALES</v>
      </c>
      <c r="E456" s="93" t="str">
        <f>IF(Tabla!I456="","",Tabla!I456)</f>
        <v>VIATICOS</v>
      </c>
      <c r="F456" s="93" t="str">
        <f>IF(Tabla!J456="","",Tabla!J456)</f>
        <v>TRANSACCIONES DEL DIA 02/05/2019SPYRAL - GESTION ADMINISTRATIVA</v>
      </c>
      <c r="G456" s="108">
        <f>IF(Tabla!K456="","",Tabla!K456)</f>
        <v>359.78</v>
      </c>
      <c r="H456" s="108">
        <f>IF(Tabla!L456="","",Tabla!L456)</f>
        <v>0</v>
      </c>
      <c r="J456">
        <f t="shared" si="91"/>
        <v>448</v>
      </c>
      <c r="K456" s="93">
        <f t="shared" si="92"/>
        <v>43501</v>
      </c>
      <c r="L456">
        <f t="shared" ca="1" si="80"/>
        <v>0</v>
      </c>
      <c r="M456" s="115">
        <f t="shared" ca="1" si="81"/>
        <v>4.4799999999999999E-7</v>
      </c>
      <c r="N456">
        <f t="shared" ca="1" si="82"/>
        <v>1.0449999999999999E-6</v>
      </c>
      <c r="O456">
        <f t="shared" ca="1" si="83"/>
        <v>1045</v>
      </c>
      <c r="Q456">
        <f t="shared" ca="1" si="84"/>
        <v>43539</v>
      </c>
      <c r="R456" t="str">
        <f t="shared" ca="1" si="85"/>
        <v>SERVICIOS PERSONALES</v>
      </c>
      <c r="S456" t="str">
        <f t="shared" ca="1" si="86"/>
        <v>ALIMENTACION DE EMPLEADOS CTA NUEVA</v>
      </c>
      <c r="T456" t="str">
        <f t="shared" ca="1" si="87"/>
        <v>TRANSACCIONES DEL DIA 03/15/2019SPYRAL - GESTION ADMINISTRATIVA</v>
      </c>
      <c r="V456">
        <f t="shared" ca="1" si="88"/>
        <v>0</v>
      </c>
      <c r="W456">
        <f t="shared" ca="1" si="89"/>
        <v>0</v>
      </c>
    </row>
    <row r="457" spans="2:23" x14ac:dyDescent="0.25">
      <c r="B457" s="3">
        <f t="shared" si="90"/>
        <v>449</v>
      </c>
      <c r="C457" s="93">
        <f>IF(Tabla!G457="","",Tabla!G457)</f>
        <v>43501</v>
      </c>
      <c r="D457" s="93" t="str">
        <f>IF(Tabla!H457="","",Tabla!H457)</f>
        <v>ADMINISTRACION DE SUCURSALES</v>
      </c>
      <c r="E457" s="93" t="str">
        <f>IF(Tabla!I457="","",Tabla!I457)</f>
        <v>VIATICOS</v>
      </c>
      <c r="F457" s="93" t="str">
        <f>IF(Tabla!J457="","",Tabla!J457)</f>
        <v>TRANSACCIONES DEL DIA 02/05/2019SPYRAL - GESTION ADMINISTRATIVA</v>
      </c>
      <c r="G457" s="108">
        <f>IF(Tabla!K457="","",Tabla!K457)</f>
        <v>46.4</v>
      </c>
      <c r="H457" s="108">
        <f>IF(Tabla!L457="","",Tabla!L457)</f>
        <v>0</v>
      </c>
      <c r="J457">
        <f t="shared" si="91"/>
        <v>449</v>
      </c>
      <c r="K457" s="93">
        <f t="shared" si="92"/>
        <v>43501</v>
      </c>
      <c r="L457">
        <f t="shared" ref="L457:L520" ca="1" si="93">IF(SortCriteria=1,IFERROR(VALUE(MID(K457,1,FIND(" ",K457,1)-1)),0),OFFSET(B457,0,SortCriteria))</f>
        <v>0</v>
      </c>
      <c r="M457" s="115">
        <f t="shared" ref="M457:M520" ca="1" si="94">L457+$J457/1000000000</f>
        <v>4.4900000000000001E-7</v>
      </c>
      <c r="N457">
        <f t="shared" ref="N457:N520" ca="1" si="95">IFERROR(CHOOSE($J$3,LARGE(INDIRECT("M9:M"&amp;$M$5),J457),SMALL(INDIRECT("M9:M"&amp;$M$5),J457)),0)</f>
        <v>1.0440000000000001E-6</v>
      </c>
      <c r="O457">
        <f t="shared" ref="O457:O520" ca="1" si="96">MATCH(N457,$M$9:$M$1508,0)</f>
        <v>1044</v>
      </c>
      <c r="Q457">
        <f t="shared" ref="Q457:Q520" ca="1" si="97">OFFSET(C$8,$O457,0)</f>
        <v>43538</v>
      </c>
      <c r="R457" t="str">
        <f t="shared" ca="1" si="85"/>
        <v>ADMINISTRACION DE SUCURSALES</v>
      </c>
      <c r="S457" t="str">
        <f t="shared" ca="1" si="86"/>
        <v>OTROS EGRESOS 18</v>
      </c>
      <c r="T457" t="str">
        <f t="shared" ca="1" si="87"/>
        <v>OTROS EGRESOS 1.P.O (OR:33/DES:33 TRN:86 PERF:300086 CAU: 18</v>
      </c>
      <c r="V457">
        <f t="shared" ca="1" si="88"/>
        <v>0</v>
      </c>
      <c r="W457">
        <f t="shared" ca="1" si="89"/>
        <v>0</v>
      </c>
    </row>
    <row r="458" spans="2:23" x14ac:dyDescent="0.25">
      <c r="B458" s="3">
        <f t="shared" si="90"/>
        <v>450</v>
      </c>
      <c r="C458" s="93">
        <f>IF(Tabla!G458="","",Tabla!G458)</f>
        <v>43502</v>
      </c>
      <c r="D458" s="93" t="str">
        <f>IF(Tabla!H458="","",Tabla!H458)</f>
        <v>FUERZAS DE VENTAS PANAMA</v>
      </c>
      <c r="E458" s="93" t="str">
        <f>IF(Tabla!I458="","",Tabla!I458)</f>
        <v>VIATICOS</v>
      </c>
      <c r="F458" s="93" t="str">
        <f>IF(Tabla!J458="","",Tabla!J458)</f>
        <v>TRANSACCIONES DEL DIA 02/06/2019SPYRAL - GESTION ADMINISTRATIVA</v>
      </c>
      <c r="G458" s="108">
        <f>IF(Tabla!K458="","",Tabla!K458)</f>
        <v>10.57</v>
      </c>
      <c r="H458" s="108">
        <f>IF(Tabla!L458="","",Tabla!L458)</f>
        <v>0</v>
      </c>
      <c r="J458">
        <f t="shared" si="91"/>
        <v>450</v>
      </c>
      <c r="K458" s="93">
        <f t="shared" si="92"/>
        <v>43502</v>
      </c>
      <c r="L458">
        <f t="shared" ca="1" si="93"/>
        <v>0</v>
      </c>
      <c r="M458" s="115">
        <f t="shared" ca="1" si="94"/>
        <v>4.4999999999999998E-7</v>
      </c>
      <c r="N458">
        <f t="shared" ca="1" si="95"/>
        <v>1.043E-6</v>
      </c>
      <c r="O458">
        <f t="shared" ca="1" si="96"/>
        <v>1043</v>
      </c>
      <c r="Q458">
        <f t="shared" ca="1" si="97"/>
        <v>43538</v>
      </c>
      <c r="R458" t="str">
        <f t="shared" ref="R458:R521" ca="1" si="98">IF($Q458=0,"",OFFSET(D$8,$O458,0))</f>
        <v>ADMINISTRACION DE SUCURSALES</v>
      </c>
      <c r="S458" t="str">
        <f t="shared" ref="S458:S521" ca="1" si="99">IF($Q458=0,"",OFFSET(E$8,$O458,0))</f>
        <v>OTROS EGRESOS 18</v>
      </c>
      <c r="T458" t="str">
        <f t="shared" ref="T458:T521" ca="1" si="100">IF($Q458=0,"",OFFSET(F$8,$O458,0))</f>
        <v>OTROS EGRESOS 1.P.O (OR:40/DES:40 TRN:86 PERF:300086 CAU: 18</v>
      </c>
      <c r="V458">
        <f t="shared" ref="V458:V521" ca="1" si="101">IF($Q458=0,"",OFFSET(H$8,$O458,0))</f>
        <v>0</v>
      </c>
      <c r="W458">
        <f t="shared" ref="W458:W521" ca="1" si="102">IF($Q458=0,"",OFFSET(I$8,$O458,0))</f>
        <v>0</v>
      </c>
    </row>
    <row r="459" spans="2:23" x14ac:dyDescent="0.25">
      <c r="B459" s="3">
        <f t="shared" ref="B459:B508" si="103">B458+1</f>
        <v>451</v>
      </c>
      <c r="C459" s="93">
        <f>IF(Tabla!G459="","",Tabla!G459)</f>
        <v>43502</v>
      </c>
      <c r="D459" s="93" t="str">
        <f>IF(Tabla!H459="","",Tabla!H459)</f>
        <v>CAJA</v>
      </c>
      <c r="E459" s="93" t="str">
        <f>IF(Tabla!I459="","",Tabla!I459)</f>
        <v>ALIMENTACION DE EMPLEADOS CTA NUEVA</v>
      </c>
      <c r="F459" s="93" t="str">
        <f>IF(Tabla!J459="","",Tabla!J459)</f>
        <v>TRANSACCIONES DEL DIA 02/06/2019SPYRAL - GESTION ADMINISTRATIVA</v>
      </c>
      <c r="G459" s="108">
        <f>IF(Tabla!K459="","",Tabla!K459)</f>
        <v>16</v>
      </c>
      <c r="H459" s="108">
        <f>IF(Tabla!L459="","",Tabla!L459)</f>
        <v>0</v>
      </c>
      <c r="J459">
        <f t="shared" ref="J459:J522" si="104">IF(K459=0,0,J458+1)</f>
        <v>451</v>
      </c>
      <c r="K459" s="93">
        <f t="shared" ref="K459:K522" si="105">C459</f>
        <v>43502</v>
      </c>
      <c r="L459">
        <f t="shared" ca="1" si="93"/>
        <v>0</v>
      </c>
      <c r="M459" s="115">
        <f t="shared" ca="1" si="94"/>
        <v>4.51E-7</v>
      </c>
      <c r="N459">
        <f t="shared" ca="1" si="95"/>
        <v>1.0419999999999999E-6</v>
      </c>
      <c r="O459">
        <f t="shared" ca="1" si="96"/>
        <v>1042</v>
      </c>
      <c r="Q459">
        <f t="shared" ca="1" si="97"/>
        <v>43538</v>
      </c>
      <c r="R459" t="str">
        <f t="shared" ca="1" si="98"/>
        <v>ADMINISTRACION DE SUCURSALES</v>
      </c>
      <c r="S459" t="str">
        <f t="shared" ca="1" si="99"/>
        <v>OTROS EGRESOS 18</v>
      </c>
      <c r="T459" t="str">
        <f t="shared" ca="1" si="100"/>
        <v>OTROS EGRESOS 1.P.O (OR:43/DES:43 TRN:86 PERF:300086 CAU: 18</v>
      </c>
      <c r="V459">
        <f t="shared" ca="1" si="101"/>
        <v>0</v>
      </c>
      <c r="W459">
        <f t="shared" ca="1" si="102"/>
        <v>0</v>
      </c>
    </row>
    <row r="460" spans="2:23" x14ac:dyDescent="0.25">
      <c r="B460" s="3">
        <f t="shared" si="103"/>
        <v>452</v>
      </c>
      <c r="C460" s="93">
        <f>IF(Tabla!G460="","",Tabla!G460)</f>
        <v>43502</v>
      </c>
      <c r="D460" s="93" t="str">
        <f>IF(Tabla!H460="","",Tabla!H460)</f>
        <v>BANCA COMERCIAL PERIFERIA</v>
      </c>
      <c r="E460" s="93" t="str">
        <f>IF(Tabla!I460="","",Tabla!I460)</f>
        <v>VIATICOS</v>
      </c>
      <c r="F460" s="93" t="str">
        <f>IF(Tabla!J460="","",Tabla!J460)</f>
        <v>TRANSACCIONES DEL DIA 02/06/2019SPYRAL - GESTION ADMINISTRATIVA</v>
      </c>
      <c r="G460" s="108">
        <f>IF(Tabla!K460="","",Tabla!K460)</f>
        <v>334.41</v>
      </c>
      <c r="H460" s="108">
        <f>IF(Tabla!L460="","",Tabla!L460)</f>
        <v>0</v>
      </c>
      <c r="J460">
        <f t="shared" si="104"/>
        <v>452</v>
      </c>
      <c r="K460" s="93">
        <f t="shared" si="105"/>
        <v>43502</v>
      </c>
      <c r="L460">
        <f t="shared" ca="1" si="93"/>
        <v>0</v>
      </c>
      <c r="M460" s="115">
        <f t="shared" ca="1" si="94"/>
        <v>4.5200000000000002E-7</v>
      </c>
      <c r="N460">
        <f t="shared" ca="1" si="95"/>
        <v>1.0410000000000001E-6</v>
      </c>
      <c r="O460">
        <f t="shared" ca="1" si="96"/>
        <v>1041</v>
      </c>
      <c r="Q460">
        <f t="shared" ca="1" si="97"/>
        <v>43538</v>
      </c>
      <c r="R460" t="str">
        <f t="shared" ca="1" si="98"/>
        <v>ADMINISTRACION DE SUCURSALES</v>
      </c>
      <c r="S460" t="str">
        <f t="shared" ca="1" si="99"/>
        <v>OTROS EGRESOS 18</v>
      </c>
      <c r="T460" t="str">
        <f t="shared" ca="1" si="100"/>
        <v>OTROS EGRESOS 1.P.O (OR:47/DES:47 TRN:86 PERF:300086 CAU: 18</v>
      </c>
      <c r="V460">
        <f t="shared" ca="1" si="101"/>
        <v>0</v>
      </c>
      <c r="W460">
        <f t="shared" ca="1" si="102"/>
        <v>0</v>
      </c>
    </row>
    <row r="461" spans="2:23" x14ac:dyDescent="0.25">
      <c r="B461" s="3">
        <f t="shared" si="103"/>
        <v>453</v>
      </c>
      <c r="C461" s="93">
        <f>IF(Tabla!G461="","",Tabla!G461)</f>
        <v>43502</v>
      </c>
      <c r="D461" s="93" t="str">
        <f>IF(Tabla!H461="","",Tabla!H461)</f>
        <v>ADMINISTRACION DE SUCURSALES</v>
      </c>
      <c r="E461" s="93" t="str">
        <f>IF(Tabla!I461="","",Tabla!I461)</f>
        <v>OTROS EGRESOS 18</v>
      </c>
      <c r="F461" s="93" t="str">
        <f>IF(Tabla!J461="","",Tabla!J461)</f>
        <v>OTROS EGRESOS 1.P.O (OR:73/DES:73 TRN:86 PERF:300086 CAU: 18</v>
      </c>
      <c r="G461" s="108">
        <f>IF(Tabla!K461="","",Tabla!K461)</f>
        <v>2.25</v>
      </c>
      <c r="H461" s="108">
        <f>IF(Tabla!L461="","",Tabla!L461)</f>
        <v>0</v>
      </c>
      <c r="J461">
        <f t="shared" si="104"/>
        <v>453</v>
      </c>
      <c r="K461" s="93">
        <f t="shared" si="105"/>
        <v>43502</v>
      </c>
      <c r="L461">
        <f t="shared" ca="1" si="93"/>
        <v>0</v>
      </c>
      <c r="M461" s="115">
        <f t="shared" ca="1" si="94"/>
        <v>4.5299999999999999E-7</v>
      </c>
      <c r="N461">
        <f t="shared" ca="1" si="95"/>
        <v>1.04E-6</v>
      </c>
      <c r="O461">
        <f t="shared" ca="1" si="96"/>
        <v>1040</v>
      </c>
      <c r="Q461">
        <f t="shared" ca="1" si="97"/>
        <v>43538</v>
      </c>
      <c r="R461" t="str">
        <f t="shared" ca="1" si="98"/>
        <v>CAJA</v>
      </c>
      <c r="S461" t="str">
        <f t="shared" ca="1" si="99"/>
        <v>ALIMENTACION DE EMPLEADOS CTA NUEVA</v>
      </c>
      <c r="T461" t="str">
        <f t="shared" ca="1" si="100"/>
        <v>TRANSACCIONES DEL DIA 03/14/2019SPYRAL - GESTION ADMINISTRATIVA</v>
      </c>
      <c r="V461">
        <f t="shared" ca="1" si="101"/>
        <v>0</v>
      </c>
      <c r="W461">
        <f t="shared" ca="1" si="102"/>
        <v>0</v>
      </c>
    </row>
    <row r="462" spans="2:23" x14ac:dyDescent="0.25">
      <c r="B462" s="3">
        <f t="shared" si="103"/>
        <v>454</v>
      </c>
      <c r="C462" s="93">
        <f>IF(Tabla!G462="","",Tabla!G462)</f>
        <v>43502</v>
      </c>
      <c r="D462" s="93" t="str">
        <f>IF(Tabla!H462="","",Tabla!H462)</f>
        <v>ADMINISTRACION DE SUCURSALES</v>
      </c>
      <c r="E462" s="93" t="str">
        <f>IF(Tabla!I462="","",Tabla!I462)</f>
        <v>VIATICOS</v>
      </c>
      <c r="F462" s="93" t="str">
        <f>IF(Tabla!J462="","",Tabla!J462)</f>
        <v>TRANSACCIONES DEL DIA 02/06/2019SPYRAL - GESTION ADMINISTRATIVA</v>
      </c>
      <c r="G462" s="108">
        <f>IF(Tabla!K462="","",Tabla!K462)</f>
        <v>25</v>
      </c>
      <c r="H462" s="108">
        <f>IF(Tabla!L462="","",Tabla!L462)</f>
        <v>0</v>
      </c>
      <c r="J462">
        <f t="shared" si="104"/>
        <v>454</v>
      </c>
      <c r="K462" s="93">
        <f t="shared" si="105"/>
        <v>43502</v>
      </c>
      <c r="L462">
        <f t="shared" ca="1" si="93"/>
        <v>0</v>
      </c>
      <c r="M462" s="115">
        <f t="shared" ca="1" si="94"/>
        <v>4.5400000000000002E-7</v>
      </c>
      <c r="N462">
        <f t="shared" ca="1" si="95"/>
        <v>1.0389999999999999E-6</v>
      </c>
      <c r="O462">
        <f t="shared" ca="1" si="96"/>
        <v>1039</v>
      </c>
      <c r="Q462">
        <f t="shared" ca="1" si="97"/>
        <v>43538</v>
      </c>
      <c r="R462" t="str">
        <f t="shared" ca="1" si="98"/>
        <v>CANALES DE DISTRIBUCION</v>
      </c>
      <c r="S462" t="str">
        <f t="shared" ca="1" si="99"/>
        <v>GASTOS NO DEDUCIBLES</v>
      </c>
      <c r="T462" t="str">
        <f t="shared" ca="1" si="100"/>
        <v>TRANSACCIONES DEL DIA 03/14/2019SPYRAL - GESTION ADMINISTRATIVA</v>
      </c>
      <c r="V462">
        <f t="shared" ca="1" si="101"/>
        <v>0</v>
      </c>
      <c r="W462">
        <f t="shared" ca="1" si="102"/>
        <v>0</v>
      </c>
    </row>
    <row r="463" spans="2:23" x14ac:dyDescent="0.25">
      <c r="B463" s="3">
        <f t="shared" si="103"/>
        <v>455</v>
      </c>
      <c r="C463" s="93">
        <f>IF(Tabla!G463="","",Tabla!G463)</f>
        <v>43503</v>
      </c>
      <c r="D463" s="93" t="str">
        <f>IF(Tabla!H463="","",Tabla!H463)</f>
        <v>SERVICIOS PERSONALES</v>
      </c>
      <c r="E463" s="93" t="str">
        <f>IF(Tabla!I463="","",Tabla!I463)</f>
        <v>ALIMENTACION DE EMPLEADOS CTA NUEVA</v>
      </c>
      <c r="F463" s="93" t="str">
        <f>IF(Tabla!J463="","",Tabla!J463)</f>
        <v>TRANSACCIONES DEL DIA 02/07/2019SPYRAL - GESTION ADMINISTRATIVA</v>
      </c>
      <c r="G463" s="108">
        <f>IF(Tabla!K463="","",Tabla!K463)</f>
        <v>8</v>
      </c>
      <c r="H463" s="108">
        <f>IF(Tabla!L463="","",Tabla!L463)</f>
        <v>0</v>
      </c>
      <c r="J463">
        <f t="shared" si="104"/>
        <v>455</v>
      </c>
      <c r="K463" s="93">
        <f t="shared" si="105"/>
        <v>43503</v>
      </c>
      <c r="L463">
        <f t="shared" ca="1" si="93"/>
        <v>0</v>
      </c>
      <c r="M463" s="115">
        <f t="shared" ca="1" si="94"/>
        <v>4.5499999999999998E-7</v>
      </c>
      <c r="N463">
        <f t="shared" ca="1" si="95"/>
        <v>1.0380000000000001E-6</v>
      </c>
      <c r="O463">
        <f t="shared" ca="1" si="96"/>
        <v>1038</v>
      </c>
      <c r="Q463">
        <f t="shared" ca="1" si="97"/>
        <v>43538</v>
      </c>
      <c r="R463" t="str">
        <f t="shared" ca="1" si="98"/>
        <v>HIPOTECAS</v>
      </c>
      <c r="S463" t="str">
        <f t="shared" ca="1" si="99"/>
        <v>VIATICOS 2</v>
      </c>
      <c r="T463" t="str">
        <f t="shared" ca="1" si="100"/>
        <v>TRANSACCIONES DEL DIA 03/14/2019SPYRAL - GESTION ADMINISTRATIVA</v>
      </c>
      <c r="V463">
        <f t="shared" ca="1" si="101"/>
        <v>0</v>
      </c>
      <c r="W463">
        <f t="shared" ca="1" si="102"/>
        <v>0</v>
      </c>
    </row>
    <row r="464" spans="2:23" x14ac:dyDescent="0.25">
      <c r="B464" s="3">
        <f t="shared" si="103"/>
        <v>456</v>
      </c>
      <c r="C464" s="93">
        <f>IF(Tabla!G464="","",Tabla!G464)</f>
        <v>43503</v>
      </c>
      <c r="D464" s="93" t="str">
        <f>IF(Tabla!H464="","",Tabla!H464)</f>
        <v>FUERZA DE VENTAS AUTOS</v>
      </c>
      <c r="E464" s="93" t="str">
        <f>IF(Tabla!I464="","",Tabla!I464)</f>
        <v>VIATICOS</v>
      </c>
      <c r="F464" s="93" t="str">
        <f>IF(Tabla!J464="","",Tabla!J464)</f>
        <v>TRANSACCIONES DEL DIA 02/07/2019SPYRAL - GESTION ADMINISTRATIVA</v>
      </c>
      <c r="G464" s="108">
        <f>IF(Tabla!K464="","",Tabla!K464)</f>
        <v>77</v>
      </c>
      <c r="H464" s="108">
        <f>IF(Tabla!L464="","",Tabla!L464)</f>
        <v>0</v>
      </c>
      <c r="J464">
        <f t="shared" si="104"/>
        <v>456</v>
      </c>
      <c r="K464" s="93">
        <f t="shared" si="105"/>
        <v>43503</v>
      </c>
      <c r="L464">
        <f t="shared" ca="1" si="93"/>
        <v>0</v>
      </c>
      <c r="M464" s="115">
        <f t="shared" ca="1" si="94"/>
        <v>4.5600000000000001E-7</v>
      </c>
      <c r="N464">
        <f t="shared" ca="1" si="95"/>
        <v>1.037E-6</v>
      </c>
      <c r="O464">
        <f t="shared" ca="1" si="96"/>
        <v>1037</v>
      </c>
      <c r="Q464">
        <f t="shared" ca="1" si="97"/>
        <v>43538</v>
      </c>
      <c r="R464" t="str">
        <f t="shared" ca="1" si="98"/>
        <v>IMAGEN CORPORATIVA</v>
      </c>
      <c r="S464" t="str">
        <f t="shared" ca="1" si="99"/>
        <v>VIATICOS</v>
      </c>
      <c r="T464" t="str">
        <f t="shared" ca="1" si="100"/>
        <v>TRANSACCIONES DEL DIA 03/14/2019SPYRAL - GESTION ADMINISTRATIVA</v>
      </c>
      <c r="V464">
        <f t="shared" ca="1" si="101"/>
        <v>0</v>
      </c>
      <c r="W464">
        <f t="shared" ca="1" si="102"/>
        <v>0</v>
      </c>
    </row>
    <row r="465" spans="2:23" x14ac:dyDescent="0.25">
      <c r="B465" s="3">
        <f t="shared" si="103"/>
        <v>457</v>
      </c>
      <c r="C465" s="93">
        <f>IF(Tabla!G465="","",Tabla!G465)</f>
        <v>43503</v>
      </c>
      <c r="D465" s="93" t="str">
        <f>IF(Tabla!H465="","",Tabla!H465)</f>
        <v>DESARROLLO DE PRODUCTOS</v>
      </c>
      <c r="E465" s="93" t="str">
        <f>IF(Tabla!I465="","",Tabla!I465)</f>
        <v>NC VIATICOS</v>
      </c>
      <c r="F465" s="93" t="str">
        <f>IF(Tabla!J465="","",Tabla!J465)</f>
        <v>TRANSACCIONES DEL DIA 02/07/2019SPYRAL - GESTION ADMINISTRATIVA</v>
      </c>
      <c r="G465" s="108">
        <f>IF(Tabla!K465="","",Tabla!K465)</f>
        <v>517.79</v>
      </c>
      <c r="H465" s="108">
        <f>IF(Tabla!L465="","",Tabla!L465)</f>
        <v>0</v>
      </c>
      <c r="J465">
        <f t="shared" si="104"/>
        <v>457</v>
      </c>
      <c r="K465" s="93">
        <f t="shared" si="105"/>
        <v>43503</v>
      </c>
      <c r="L465">
        <f t="shared" ca="1" si="93"/>
        <v>0</v>
      </c>
      <c r="M465" s="115">
        <f t="shared" ca="1" si="94"/>
        <v>4.5699999999999998E-7</v>
      </c>
      <c r="N465">
        <f t="shared" ca="1" si="95"/>
        <v>1.0359999999999999E-6</v>
      </c>
      <c r="O465">
        <f t="shared" ca="1" si="96"/>
        <v>1036</v>
      </c>
      <c r="Q465">
        <f t="shared" ca="1" si="97"/>
        <v>43538</v>
      </c>
      <c r="R465" t="str">
        <f t="shared" ca="1" si="98"/>
        <v>PERSONALES</v>
      </c>
      <c r="S465" t="str">
        <f t="shared" ca="1" si="99"/>
        <v>NC GASTO NO DEDUCIBLES</v>
      </c>
      <c r="T465" t="str">
        <f t="shared" ca="1" si="100"/>
        <v>TRANSACCIONES DEL DIA 03/14/2019SPYRAL - GESTION ADMINISTRATIVA</v>
      </c>
      <c r="V465">
        <f t="shared" ca="1" si="101"/>
        <v>0</v>
      </c>
      <c r="W465">
        <f t="shared" ca="1" si="102"/>
        <v>0</v>
      </c>
    </row>
    <row r="466" spans="2:23" x14ac:dyDescent="0.25">
      <c r="B466" s="3">
        <f t="shared" si="103"/>
        <v>458</v>
      </c>
      <c r="C466" s="93">
        <f>IF(Tabla!G466="","",Tabla!G466)</f>
        <v>43503</v>
      </c>
      <c r="D466" s="93" t="str">
        <f>IF(Tabla!H466="","",Tabla!H466)</f>
        <v>CAJA</v>
      </c>
      <c r="E466" s="93" t="str">
        <f>IF(Tabla!I466="","",Tabla!I466)</f>
        <v>ALIMENTACION DE EMPLEADOS CTA NUEVA</v>
      </c>
      <c r="F466" s="93" t="str">
        <f>IF(Tabla!J466="","",Tabla!J466)</f>
        <v>TRANSACCIONES DEL DIA 02/07/2019SPYRAL - GESTION ADMINISTRATIVA</v>
      </c>
      <c r="G466" s="108">
        <f>IF(Tabla!K466="","",Tabla!K466)</f>
        <v>64</v>
      </c>
      <c r="H466" s="108">
        <f>IF(Tabla!L466="","",Tabla!L466)</f>
        <v>0</v>
      </c>
      <c r="J466">
        <f t="shared" si="104"/>
        <v>458</v>
      </c>
      <c r="K466" s="93">
        <f t="shared" si="105"/>
        <v>43503</v>
      </c>
      <c r="L466">
        <f t="shared" ca="1" si="93"/>
        <v>0</v>
      </c>
      <c r="M466" s="115">
        <f t="shared" ca="1" si="94"/>
        <v>4.58E-7</v>
      </c>
      <c r="N466">
        <f t="shared" ca="1" si="95"/>
        <v>1.035E-6</v>
      </c>
      <c r="O466">
        <f t="shared" ca="1" si="96"/>
        <v>1035</v>
      </c>
      <c r="Q466">
        <f t="shared" ca="1" si="97"/>
        <v>43538</v>
      </c>
      <c r="R466" t="str">
        <f t="shared" ca="1" si="98"/>
        <v>SERVICIOS PERSONALES</v>
      </c>
      <c r="S466" t="str">
        <f t="shared" ca="1" si="99"/>
        <v>VIATICOS</v>
      </c>
      <c r="T466" t="str">
        <f t="shared" ca="1" si="100"/>
        <v>TRANSACCIONES DEL DIA 03/14/2019SPYRAL - GESTION ADMINISTRATIVA</v>
      </c>
      <c r="V466">
        <f t="shared" ca="1" si="101"/>
        <v>0</v>
      </c>
      <c r="W466">
        <f t="shared" ca="1" si="102"/>
        <v>0</v>
      </c>
    </row>
    <row r="467" spans="2:23" x14ac:dyDescent="0.25">
      <c r="B467" s="3">
        <f t="shared" si="103"/>
        <v>459</v>
      </c>
      <c r="C467" s="93">
        <f>IF(Tabla!G467="","",Tabla!G467)</f>
        <v>43503</v>
      </c>
      <c r="D467" s="93" t="str">
        <f>IF(Tabla!H467="","",Tabla!H467)</f>
        <v>CAJA</v>
      </c>
      <c r="E467" s="93" t="str">
        <f>IF(Tabla!I467="","",Tabla!I467)</f>
        <v>ALIMENTACION DE EMPLEADOS CTA NUEVA</v>
      </c>
      <c r="F467" s="93" t="str">
        <f>IF(Tabla!J467="","",Tabla!J467)</f>
        <v>TRANSACCIONES DEL DIA 02/07/2019SPYRAL - GESTION ADMINISTRATIVA</v>
      </c>
      <c r="G467" s="108">
        <f>IF(Tabla!K467="","",Tabla!K467)</f>
        <v>16</v>
      </c>
      <c r="H467" s="108">
        <f>IF(Tabla!L467="","",Tabla!L467)</f>
        <v>0</v>
      </c>
      <c r="J467">
        <f t="shared" si="104"/>
        <v>459</v>
      </c>
      <c r="K467" s="93">
        <f t="shared" si="105"/>
        <v>43503</v>
      </c>
      <c r="L467">
        <f t="shared" ca="1" si="93"/>
        <v>0</v>
      </c>
      <c r="M467" s="115">
        <f t="shared" ca="1" si="94"/>
        <v>4.5900000000000002E-7</v>
      </c>
      <c r="N467">
        <f t="shared" ca="1" si="95"/>
        <v>1.034E-6</v>
      </c>
      <c r="O467">
        <f t="shared" ca="1" si="96"/>
        <v>1034</v>
      </c>
      <c r="Q467">
        <f t="shared" ca="1" si="97"/>
        <v>43538</v>
      </c>
      <c r="R467" t="str">
        <f t="shared" ca="1" si="98"/>
        <v>SERVICIOS PERSONALES</v>
      </c>
      <c r="S467" t="str">
        <f t="shared" ca="1" si="99"/>
        <v>VIATICOS</v>
      </c>
      <c r="T467" t="str">
        <f t="shared" ca="1" si="100"/>
        <v>TRANSACCIONES DEL DIA 03/14/2019SPYRAL - GESTION ADMINISTRATIVA</v>
      </c>
      <c r="V467">
        <f t="shared" ca="1" si="101"/>
        <v>0</v>
      </c>
      <c r="W467">
        <f t="shared" ca="1" si="102"/>
        <v>0</v>
      </c>
    </row>
    <row r="468" spans="2:23" x14ac:dyDescent="0.25">
      <c r="B468" s="3">
        <f t="shared" si="103"/>
        <v>460</v>
      </c>
      <c r="C468" s="93">
        <f>IF(Tabla!G468="","",Tabla!G468)</f>
        <v>43503</v>
      </c>
      <c r="D468" s="93" t="str">
        <f>IF(Tabla!H468="","",Tabla!H468)</f>
        <v>CAJA</v>
      </c>
      <c r="E468" s="93" t="str">
        <f>IF(Tabla!I468="","",Tabla!I468)</f>
        <v>ALIMENTACION DE EMPLEADOS CTA NUEVA</v>
      </c>
      <c r="F468" s="93" t="str">
        <f>IF(Tabla!J468="","",Tabla!J468)</f>
        <v>TRANSACCIONES DEL DIA 02/07/2019SPYRAL - GESTION ADMINISTRATIVA</v>
      </c>
      <c r="G468" s="108">
        <f>IF(Tabla!K468="","",Tabla!K468)</f>
        <v>8</v>
      </c>
      <c r="H468" s="108">
        <f>IF(Tabla!L468="","",Tabla!L468)</f>
        <v>0</v>
      </c>
      <c r="J468">
        <f t="shared" si="104"/>
        <v>460</v>
      </c>
      <c r="K468" s="93">
        <f t="shared" si="105"/>
        <v>43503</v>
      </c>
      <c r="L468">
        <f t="shared" ca="1" si="93"/>
        <v>0</v>
      </c>
      <c r="M468" s="115">
        <f t="shared" ca="1" si="94"/>
        <v>4.5999999999999999E-7</v>
      </c>
      <c r="N468">
        <f t="shared" ca="1" si="95"/>
        <v>1.0330000000000001E-6</v>
      </c>
      <c r="O468">
        <f t="shared" ca="1" si="96"/>
        <v>1033</v>
      </c>
      <c r="Q468">
        <f t="shared" ca="1" si="97"/>
        <v>43538</v>
      </c>
      <c r="R468" t="str">
        <f t="shared" ca="1" si="98"/>
        <v>TELEMERCADEO</v>
      </c>
      <c r="S468" t="str">
        <f t="shared" ca="1" si="99"/>
        <v>GASTOS NO DEDUCIBLES</v>
      </c>
      <c r="T468" t="str">
        <f t="shared" ca="1" si="100"/>
        <v>TRANSACCIONES DEL DIA 03/14/2019SPYRAL - GESTION ADMINISTRATIVA</v>
      </c>
      <c r="V468">
        <f t="shared" ca="1" si="101"/>
        <v>0</v>
      </c>
      <c r="W468">
        <f t="shared" ca="1" si="102"/>
        <v>0</v>
      </c>
    </row>
    <row r="469" spans="2:23" x14ac:dyDescent="0.25">
      <c r="B469" s="3">
        <f t="shared" si="103"/>
        <v>461</v>
      </c>
      <c r="C469" s="93">
        <f>IF(Tabla!G469="","",Tabla!G469)</f>
        <v>43503</v>
      </c>
      <c r="D469" s="93" t="str">
        <f>IF(Tabla!H469="","",Tabla!H469)</f>
        <v>ADMINISTRACION DE SUCURSALES</v>
      </c>
      <c r="E469" s="93" t="str">
        <f>IF(Tabla!I469="","",Tabla!I469)</f>
        <v>NC  RECONOCIMIENTOS</v>
      </c>
      <c r="F469" s="93" t="str">
        <f>IF(Tabla!J469="","",Tabla!J469)</f>
        <v>TRANSACCIONES DEL DIA 02/07/2019SPYRAL - GESTION ADMINISTRATIVA</v>
      </c>
      <c r="G469" s="108">
        <f>IF(Tabla!K469="","",Tabla!K469)</f>
        <v>32.1</v>
      </c>
      <c r="H469" s="108">
        <f>IF(Tabla!L469="","",Tabla!L469)</f>
        <v>0</v>
      </c>
      <c r="J469">
        <f t="shared" si="104"/>
        <v>461</v>
      </c>
      <c r="K469" s="93">
        <f t="shared" si="105"/>
        <v>43503</v>
      </c>
      <c r="L469">
        <f t="shared" ca="1" si="93"/>
        <v>0</v>
      </c>
      <c r="M469" s="115">
        <f t="shared" ca="1" si="94"/>
        <v>4.6100000000000001E-7</v>
      </c>
      <c r="N469">
        <f t="shared" ca="1" si="95"/>
        <v>1.032E-6</v>
      </c>
      <c r="O469">
        <f t="shared" ca="1" si="96"/>
        <v>1032</v>
      </c>
      <c r="Q469">
        <f t="shared" ca="1" si="97"/>
        <v>43538</v>
      </c>
      <c r="R469" t="str">
        <f t="shared" ca="1" si="98"/>
        <v>ZONA LIBRE</v>
      </c>
      <c r="S469" t="str">
        <f t="shared" ca="1" si="99"/>
        <v>VIATICOS</v>
      </c>
      <c r="T469" t="str">
        <f t="shared" ca="1" si="100"/>
        <v>TRANSACCIONES DEL DIA 03/14/2019SPYRAL - GESTION ADMINISTRATIVA</v>
      </c>
      <c r="V469">
        <f t="shared" ca="1" si="101"/>
        <v>0</v>
      </c>
      <c r="W469">
        <f t="shared" ca="1" si="102"/>
        <v>0</v>
      </c>
    </row>
    <row r="470" spans="2:23" x14ac:dyDescent="0.25">
      <c r="B470" s="3">
        <f t="shared" si="103"/>
        <v>462</v>
      </c>
      <c r="C470" s="93">
        <f>IF(Tabla!G470="","",Tabla!G470)</f>
        <v>43503</v>
      </c>
      <c r="D470" s="93" t="str">
        <f>IF(Tabla!H470="","",Tabla!H470)</f>
        <v>ADMINISTRACION DE SUCURSALES</v>
      </c>
      <c r="E470" s="93" t="str">
        <f>IF(Tabla!I470="","",Tabla!I470)</f>
        <v>NC GASTO NO DEDUCIBLES</v>
      </c>
      <c r="F470" s="93" t="str">
        <f>IF(Tabla!J470="","",Tabla!J470)</f>
        <v>TRANSACCIONES DEL DIA 02/07/2019SPYRAL - GESTION ADMINISTRATIVA</v>
      </c>
      <c r="G470" s="108">
        <f>IF(Tabla!K470="","",Tabla!K470)</f>
        <v>101.68</v>
      </c>
      <c r="H470" s="108">
        <f>IF(Tabla!L470="","",Tabla!L470)</f>
        <v>0</v>
      </c>
      <c r="J470">
        <f t="shared" si="104"/>
        <v>462</v>
      </c>
      <c r="K470" s="93">
        <f t="shared" si="105"/>
        <v>43503</v>
      </c>
      <c r="L470">
        <f t="shared" ca="1" si="93"/>
        <v>0</v>
      </c>
      <c r="M470" s="115">
        <f t="shared" ca="1" si="94"/>
        <v>4.6199999999999998E-7</v>
      </c>
      <c r="N470">
        <f t="shared" ca="1" si="95"/>
        <v>1.031E-6</v>
      </c>
      <c r="O470">
        <f t="shared" ca="1" si="96"/>
        <v>1031</v>
      </c>
      <c r="Q470">
        <f t="shared" ca="1" si="97"/>
        <v>43537</v>
      </c>
      <c r="R470" t="str">
        <f t="shared" ca="1" si="98"/>
        <v>ADMINISTRACION DE SUCURSALES</v>
      </c>
      <c r="S470" t="str">
        <f t="shared" ca="1" si="99"/>
        <v>VIATICOS 2</v>
      </c>
      <c r="T470" t="str">
        <f t="shared" ca="1" si="100"/>
        <v>TRANSACCIONES DEL DIA 03/13/2019SPYRAL - GESTION ADMINISTRATIVA</v>
      </c>
      <c r="V470">
        <f t="shared" ca="1" si="101"/>
        <v>0</v>
      </c>
      <c r="W470">
        <f t="shared" ca="1" si="102"/>
        <v>0</v>
      </c>
    </row>
    <row r="471" spans="2:23" x14ac:dyDescent="0.25">
      <c r="B471" s="3">
        <f t="shared" si="103"/>
        <v>463</v>
      </c>
      <c r="C471" s="93">
        <f>IF(Tabla!G471="","",Tabla!G471)</f>
        <v>43503</v>
      </c>
      <c r="D471" s="93" t="str">
        <f>IF(Tabla!H471="","",Tabla!H471)</f>
        <v>ADMINISTRACION DE SUCURSALES</v>
      </c>
      <c r="E471" s="93" t="str">
        <f>IF(Tabla!I471="","",Tabla!I471)</f>
        <v>NC GASTO NO DEDUCIBLES</v>
      </c>
      <c r="F471" s="93" t="str">
        <f>IF(Tabla!J471="","",Tabla!J471)</f>
        <v>TRANSACCIONES DEL DIA 02/07/2019SPYRAL - GESTION ADMINISTRATIVA</v>
      </c>
      <c r="G471" s="108">
        <f>IF(Tabla!K471="","",Tabla!K471)</f>
        <v>66.849999999999994</v>
      </c>
      <c r="H471" s="108">
        <f>IF(Tabla!L471="","",Tabla!L471)</f>
        <v>0</v>
      </c>
      <c r="J471">
        <f t="shared" si="104"/>
        <v>463</v>
      </c>
      <c r="K471" s="93">
        <f t="shared" si="105"/>
        <v>43503</v>
      </c>
      <c r="L471">
        <f t="shared" ca="1" si="93"/>
        <v>0</v>
      </c>
      <c r="M471" s="115">
        <f t="shared" ca="1" si="94"/>
        <v>4.63E-7</v>
      </c>
      <c r="N471">
        <f t="shared" ca="1" si="95"/>
        <v>1.0300000000000001E-6</v>
      </c>
      <c r="O471">
        <f t="shared" ca="1" si="96"/>
        <v>1030</v>
      </c>
      <c r="Q471">
        <f t="shared" ca="1" si="97"/>
        <v>43537</v>
      </c>
      <c r="R471" t="str">
        <f t="shared" ca="1" si="98"/>
        <v>ADMINISTRACION DE SUCURSALES</v>
      </c>
      <c r="S471" t="str">
        <f t="shared" ca="1" si="99"/>
        <v>VIATICOS 2</v>
      </c>
      <c r="T471" t="str">
        <f t="shared" ca="1" si="100"/>
        <v>TRANSACCIONES DEL DIA 03/13/2019SPYRAL - GESTION ADMINISTRATIVA</v>
      </c>
      <c r="V471">
        <f t="shared" ca="1" si="101"/>
        <v>0</v>
      </c>
      <c r="W471">
        <f t="shared" ca="1" si="102"/>
        <v>0</v>
      </c>
    </row>
    <row r="472" spans="2:23" x14ac:dyDescent="0.25">
      <c r="B472" s="3">
        <f t="shared" si="103"/>
        <v>464</v>
      </c>
      <c r="C472" s="93">
        <f>IF(Tabla!G472="","",Tabla!G472)</f>
        <v>43503</v>
      </c>
      <c r="D472" s="93" t="str">
        <f>IF(Tabla!H472="","",Tabla!H472)</f>
        <v>ADMINISTRACION DE SUCURSALES</v>
      </c>
      <c r="E472" s="93" t="str">
        <f>IF(Tabla!I472="","",Tabla!I472)</f>
        <v>NC GASTO NO DEDUCIBLES</v>
      </c>
      <c r="F472" s="93" t="str">
        <f>IF(Tabla!J472="","",Tabla!J472)</f>
        <v>TRANSACCIONES DEL DIA 02/07/2019SPYRAL - GESTION ADMINISTRATIVA</v>
      </c>
      <c r="G472" s="108">
        <f>IF(Tabla!K472="","",Tabla!K472)</f>
        <v>49.11</v>
      </c>
      <c r="H472" s="108">
        <f>IF(Tabla!L472="","",Tabla!L472)</f>
        <v>0</v>
      </c>
      <c r="J472">
        <f t="shared" si="104"/>
        <v>464</v>
      </c>
      <c r="K472" s="93">
        <f t="shared" si="105"/>
        <v>43503</v>
      </c>
      <c r="L472">
        <f t="shared" ca="1" si="93"/>
        <v>0</v>
      </c>
      <c r="M472" s="115">
        <f t="shared" ca="1" si="94"/>
        <v>4.6400000000000003E-7</v>
      </c>
      <c r="N472">
        <f t="shared" ca="1" si="95"/>
        <v>1.029E-6</v>
      </c>
      <c r="O472">
        <f t="shared" ca="1" si="96"/>
        <v>1029</v>
      </c>
      <c r="Q472">
        <f t="shared" ca="1" si="97"/>
        <v>43537</v>
      </c>
      <c r="R472" t="str">
        <f t="shared" ca="1" si="98"/>
        <v>ADMINISTRACION DE SUCURSALES</v>
      </c>
      <c r="S472" t="str">
        <f t="shared" ca="1" si="99"/>
        <v>OTROS EGRESOS 18</v>
      </c>
      <c r="T472" t="str">
        <f t="shared" ca="1" si="100"/>
        <v>OTROS EGRESOS 1.P.O (OR:37/DES:37 TRN:86 PERF:300086 CAU: 18</v>
      </c>
      <c r="V472">
        <f t="shared" ca="1" si="101"/>
        <v>0</v>
      </c>
      <c r="W472">
        <f t="shared" ca="1" si="102"/>
        <v>0</v>
      </c>
    </row>
    <row r="473" spans="2:23" x14ac:dyDescent="0.25">
      <c r="B473" s="3">
        <f t="shared" si="103"/>
        <v>465</v>
      </c>
      <c r="C473" s="93">
        <f>IF(Tabla!G473="","",Tabla!G473)</f>
        <v>43503</v>
      </c>
      <c r="D473" s="93" t="str">
        <f>IF(Tabla!H473="","",Tabla!H473)</f>
        <v>ADMINISTRACION DE SUCURSALES</v>
      </c>
      <c r="E473" s="93" t="str">
        <f>IF(Tabla!I473="","",Tabla!I473)</f>
        <v>NC GASTO NO DEDUCIBLES</v>
      </c>
      <c r="F473" s="93" t="str">
        <f>IF(Tabla!J473="","",Tabla!J473)</f>
        <v>TRANSACCIONES DEL DIA 02/07/2019SPYRAL - GESTION ADMINISTRATIVA</v>
      </c>
      <c r="G473" s="108">
        <f>IF(Tabla!K473="","",Tabla!K473)</f>
        <v>31.13</v>
      </c>
      <c r="H473" s="108">
        <f>IF(Tabla!L473="","",Tabla!L473)</f>
        <v>0</v>
      </c>
      <c r="J473">
        <f t="shared" si="104"/>
        <v>465</v>
      </c>
      <c r="K473" s="93">
        <f t="shared" si="105"/>
        <v>43503</v>
      </c>
      <c r="L473">
        <f t="shared" ca="1" si="93"/>
        <v>0</v>
      </c>
      <c r="M473" s="115">
        <f t="shared" ca="1" si="94"/>
        <v>4.6499999999999999E-7</v>
      </c>
      <c r="N473">
        <f t="shared" ca="1" si="95"/>
        <v>1.0279999999999999E-6</v>
      </c>
      <c r="O473">
        <f t="shared" ca="1" si="96"/>
        <v>1028</v>
      </c>
      <c r="Q473">
        <f t="shared" ca="1" si="97"/>
        <v>43537</v>
      </c>
      <c r="R473" t="str">
        <f t="shared" ca="1" si="98"/>
        <v>ADMINISTRACION DE SUCURSALES</v>
      </c>
      <c r="S473" t="str">
        <f t="shared" ca="1" si="99"/>
        <v>OTROS EGRESOS 18</v>
      </c>
      <c r="T473" t="str">
        <f t="shared" ca="1" si="100"/>
        <v>OTROS EGRESOS 1.P.O (OR:48/DES:48 TRN:86 PERF:300086 CAU: 18</v>
      </c>
      <c r="V473">
        <f t="shared" ca="1" si="101"/>
        <v>0</v>
      </c>
      <c r="W473">
        <f t="shared" ca="1" si="102"/>
        <v>0</v>
      </c>
    </row>
    <row r="474" spans="2:23" x14ac:dyDescent="0.25">
      <c r="B474" s="3">
        <f t="shared" si="103"/>
        <v>466</v>
      </c>
      <c r="C474" s="93">
        <f>IF(Tabla!G474="","",Tabla!G474)</f>
        <v>43503</v>
      </c>
      <c r="D474" s="93" t="str">
        <f>IF(Tabla!H474="","",Tabla!H474)</f>
        <v>ADMINISTRACION DE SUCURSALES</v>
      </c>
      <c r="E474" s="93" t="str">
        <f>IF(Tabla!I474="","",Tabla!I474)</f>
        <v>NC GASTO NO DEDUCIBLES</v>
      </c>
      <c r="F474" s="93" t="str">
        <f>IF(Tabla!J474="","",Tabla!J474)</f>
        <v>TRANSACCIONES DEL DIA 02/07/2019SPYRAL - GESTION ADMINISTRATIVA</v>
      </c>
      <c r="G474" s="108">
        <f>IF(Tabla!K474="","",Tabla!K474)</f>
        <v>18</v>
      </c>
      <c r="H474" s="108">
        <f>IF(Tabla!L474="","",Tabla!L474)</f>
        <v>0</v>
      </c>
      <c r="J474">
        <f t="shared" si="104"/>
        <v>466</v>
      </c>
      <c r="K474" s="93">
        <f t="shared" si="105"/>
        <v>43503</v>
      </c>
      <c r="L474">
        <f t="shared" ca="1" si="93"/>
        <v>0</v>
      </c>
      <c r="M474" s="115">
        <f t="shared" ca="1" si="94"/>
        <v>4.6600000000000002E-7</v>
      </c>
      <c r="N474">
        <f t="shared" ca="1" si="95"/>
        <v>1.0270000000000001E-6</v>
      </c>
      <c r="O474">
        <f t="shared" ca="1" si="96"/>
        <v>1027</v>
      </c>
      <c r="Q474">
        <f t="shared" ca="1" si="97"/>
        <v>43537</v>
      </c>
      <c r="R474" t="str">
        <f t="shared" ca="1" si="98"/>
        <v>ADMINISTRACION DE SUCURSALES</v>
      </c>
      <c r="S474" t="str">
        <f t="shared" ca="1" si="99"/>
        <v>OTROS EGRESOS 18</v>
      </c>
      <c r="T474" t="str">
        <f t="shared" ca="1" si="100"/>
        <v>OTROS EGRESOS 1.P.O (OR:51/DES:51 TRN:86 PERF:300086 CAU: 18</v>
      </c>
      <c r="V474">
        <f t="shared" ca="1" si="101"/>
        <v>0</v>
      </c>
      <c r="W474">
        <f t="shared" ca="1" si="102"/>
        <v>0</v>
      </c>
    </row>
    <row r="475" spans="2:23" x14ac:dyDescent="0.25">
      <c r="B475" s="3">
        <f t="shared" si="103"/>
        <v>467</v>
      </c>
      <c r="C475" s="93">
        <f>IF(Tabla!G475="","",Tabla!G475)</f>
        <v>43503</v>
      </c>
      <c r="D475" s="93" t="str">
        <f>IF(Tabla!H475="","",Tabla!H475)</f>
        <v>ADMINISTRACION DE SUCURSALES</v>
      </c>
      <c r="E475" s="93" t="str">
        <f>IF(Tabla!I475="","",Tabla!I475)</f>
        <v>NC GASTO NO DEDUCIBLES</v>
      </c>
      <c r="F475" s="93" t="str">
        <f>IF(Tabla!J475="","",Tabla!J475)</f>
        <v>TRANSACCIONES DEL DIA 02/07/2019SPYRAL - GESTION ADMINISTRATIVA</v>
      </c>
      <c r="G475" s="108">
        <f>IF(Tabla!K475="","",Tabla!K475)</f>
        <v>17.07</v>
      </c>
      <c r="H475" s="108">
        <f>IF(Tabla!L475="","",Tabla!L475)</f>
        <v>0</v>
      </c>
      <c r="J475">
        <f t="shared" si="104"/>
        <v>467</v>
      </c>
      <c r="K475" s="93">
        <f t="shared" si="105"/>
        <v>43503</v>
      </c>
      <c r="L475">
        <f t="shared" ca="1" si="93"/>
        <v>0</v>
      </c>
      <c r="M475" s="115">
        <f t="shared" ca="1" si="94"/>
        <v>4.6699999999999999E-7</v>
      </c>
      <c r="N475">
        <f t="shared" ca="1" si="95"/>
        <v>1.026E-6</v>
      </c>
      <c r="O475">
        <f t="shared" ca="1" si="96"/>
        <v>1026</v>
      </c>
      <c r="Q475">
        <f t="shared" ca="1" si="97"/>
        <v>43537</v>
      </c>
      <c r="R475" t="str">
        <f t="shared" ca="1" si="98"/>
        <v>ADMINISTRACION DE SUCURSALES</v>
      </c>
      <c r="S475" t="str">
        <f t="shared" ca="1" si="99"/>
        <v>OTROS EGRESOS 18</v>
      </c>
      <c r="T475" t="str">
        <f t="shared" ca="1" si="100"/>
        <v>OTROS EGRESOS 1.P.O (OR:73/DES:73 TRN:86 PERF:300086 CAU: 18</v>
      </c>
      <c r="V475">
        <f t="shared" ca="1" si="101"/>
        <v>0</v>
      </c>
      <c r="W475">
        <f t="shared" ca="1" si="102"/>
        <v>0</v>
      </c>
    </row>
    <row r="476" spans="2:23" x14ac:dyDescent="0.25">
      <c r="B476" s="3">
        <f t="shared" si="103"/>
        <v>468</v>
      </c>
      <c r="C476" s="93">
        <f>IF(Tabla!G476="","",Tabla!G476)</f>
        <v>43503</v>
      </c>
      <c r="D476" s="93" t="str">
        <f>IF(Tabla!H476="","",Tabla!H476)</f>
        <v>ADMINISTRACION DE SUCURSALES</v>
      </c>
      <c r="E476" s="93" t="str">
        <f>IF(Tabla!I476="","",Tabla!I476)</f>
        <v>NC VIATICOS</v>
      </c>
      <c r="F476" s="93" t="str">
        <f>IF(Tabla!J476="","",Tabla!J476)</f>
        <v>TRANSACCIONES DEL DIA 02/07/2019SPYRAL - GESTION ADMINISTRATIVA</v>
      </c>
      <c r="G476" s="108">
        <f>IF(Tabla!K476="","",Tabla!K476)</f>
        <v>28</v>
      </c>
      <c r="H476" s="108">
        <f>IF(Tabla!L476="","",Tabla!L476)</f>
        <v>0</v>
      </c>
      <c r="J476">
        <f t="shared" si="104"/>
        <v>468</v>
      </c>
      <c r="K476" s="93">
        <f t="shared" si="105"/>
        <v>43503</v>
      </c>
      <c r="L476">
        <f t="shared" ca="1" si="93"/>
        <v>0</v>
      </c>
      <c r="M476" s="115">
        <f t="shared" ca="1" si="94"/>
        <v>4.6800000000000001E-7</v>
      </c>
      <c r="N476">
        <f t="shared" ca="1" si="95"/>
        <v>1.0249999999999999E-6</v>
      </c>
      <c r="O476">
        <f t="shared" ca="1" si="96"/>
        <v>1025</v>
      </c>
      <c r="Q476">
        <f t="shared" ca="1" si="97"/>
        <v>43537</v>
      </c>
      <c r="R476" t="str">
        <f t="shared" ca="1" si="98"/>
        <v>ADMINISTRACION DE SUCURSALES</v>
      </c>
      <c r="S476" t="str">
        <f t="shared" ca="1" si="99"/>
        <v>OTROS EGRESOS 18</v>
      </c>
      <c r="T476" t="str">
        <f t="shared" ca="1" si="100"/>
        <v>OTROS EGRESOS 1.P.O (OR:89/DES:89 TRN:86 PERF:300086 CAU: 18</v>
      </c>
      <c r="V476">
        <f t="shared" ca="1" si="101"/>
        <v>0</v>
      </c>
      <c r="W476">
        <f t="shared" ca="1" si="102"/>
        <v>0</v>
      </c>
    </row>
    <row r="477" spans="2:23" x14ac:dyDescent="0.25">
      <c r="B477" s="3">
        <f t="shared" si="103"/>
        <v>469</v>
      </c>
      <c r="C477" s="93">
        <f>IF(Tabla!G477="","",Tabla!G477)</f>
        <v>43503</v>
      </c>
      <c r="D477" s="93" t="str">
        <f>IF(Tabla!H477="","",Tabla!H477)</f>
        <v>ADMINISTRACION DE SUCURSALES</v>
      </c>
      <c r="E477" s="93" t="str">
        <f>IF(Tabla!I477="","",Tabla!I477)</f>
        <v>OTROS EGRESOS 18</v>
      </c>
      <c r="F477" s="93" t="str">
        <f>IF(Tabla!J477="","",Tabla!J477)</f>
        <v>OTROS EGRESOS 1.P.O (OR:79/DES:79 TRN:86 PERF:300086 CAU: 18</v>
      </c>
      <c r="G477" s="108">
        <f>IF(Tabla!K477="","",Tabla!K477)</f>
        <v>2.4</v>
      </c>
      <c r="H477" s="108">
        <f>IF(Tabla!L477="","",Tabla!L477)</f>
        <v>0</v>
      </c>
      <c r="J477">
        <f t="shared" si="104"/>
        <v>469</v>
      </c>
      <c r="K477" s="93">
        <f t="shared" si="105"/>
        <v>43503</v>
      </c>
      <c r="L477">
        <f t="shared" ca="1" si="93"/>
        <v>0</v>
      </c>
      <c r="M477" s="115">
        <f t="shared" ca="1" si="94"/>
        <v>4.6899999999999998E-7</v>
      </c>
      <c r="N477">
        <f t="shared" ca="1" si="95"/>
        <v>1.0240000000000001E-6</v>
      </c>
      <c r="O477">
        <f t="shared" ca="1" si="96"/>
        <v>1024</v>
      </c>
      <c r="Q477">
        <f t="shared" ca="1" si="97"/>
        <v>43537</v>
      </c>
      <c r="R477" t="str">
        <f t="shared" ca="1" si="98"/>
        <v>ADMINISTRACION DE SUCURSALES</v>
      </c>
      <c r="S477" t="str">
        <f t="shared" ca="1" si="99"/>
        <v>NC GASTO NO DEDUCIBLES</v>
      </c>
      <c r="T477" t="str">
        <f t="shared" ca="1" si="100"/>
        <v>TRANSACCIONES DEL DIA 03/13/2019SPYRAL - GESTION ADMINISTRATIVA</v>
      </c>
      <c r="V477">
        <f t="shared" ca="1" si="101"/>
        <v>0</v>
      </c>
      <c r="W477">
        <f t="shared" ca="1" si="102"/>
        <v>0</v>
      </c>
    </row>
    <row r="478" spans="2:23" x14ac:dyDescent="0.25">
      <c r="B478" s="3">
        <f t="shared" si="103"/>
        <v>470</v>
      </c>
      <c r="C478" s="93">
        <f>IF(Tabla!G478="","",Tabla!G478)</f>
        <v>43504</v>
      </c>
      <c r="D478" s="93" t="str">
        <f>IF(Tabla!H478="","",Tabla!H478)</f>
        <v>SERVICIOS PERSONALES</v>
      </c>
      <c r="E478" s="93" t="str">
        <f>IF(Tabla!I478="","",Tabla!I478)</f>
        <v>ALIMENTACION DE EMPLEADOS CTA NUEVA</v>
      </c>
      <c r="F478" s="93" t="str">
        <f>IF(Tabla!J478="","",Tabla!J478)</f>
        <v>TRANSACCIONES DEL DIA 02/08/2019SPYRAL - GESTION ADMINISTRATIVA</v>
      </c>
      <c r="G478" s="108">
        <f>IF(Tabla!K478="","",Tabla!K478)</f>
        <v>8</v>
      </c>
      <c r="H478" s="108">
        <f>IF(Tabla!L478="","",Tabla!L478)</f>
        <v>0</v>
      </c>
      <c r="J478">
        <f t="shared" si="104"/>
        <v>470</v>
      </c>
      <c r="K478" s="93">
        <f t="shared" si="105"/>
        <v>43504</v>
      </c>
      <c r="L478">
        <f t="shared" ca="1" si="93"/>
        <v>0</v>
      </c>
      <c r="M478" s="115">
        <f t="shared" ca="1" si="94"/>
        <v>4.7E-7</v>
      </c>
      <c r="N478">
        <f t="shared" ca="1" si="95"/>
        <v>1.023E-6</v>
      </c>
      <c r="O478">
        <f t="shared" ca="1" si="96"/>
        <v>1023</v>
      </c>
      <c r="Q478">
        <f t="shared" ca="1" si="97"/>
        <v>43537</v>
      </c>
      <c r="R478" t="str">
        <f t="shared" ca="1" si="98"/>
        <v>ADMINISTRACION DE SUCURSALES</v>
      </c>
      <c r="S478" t="str">
        <f t="shared" ca="1" si="99"/>
        <v>NC GASTO NO DEDUCIBLES</v>
      </c>
      <c r="T478" t="str">
        <f t="shared" ca="1" si="100"/>
        <v>TRANSACCIONES DEL DIA 03/13/2019SPYRAL - GESTION ADMINISTRATIVA</v>
      </c>
      <c r="V478">
        <f t="shared" ca="1" si="101"/>
        <v>0</v>
      </c>
      <c r="W478">
        <f t="shared" ca="1" si="102"/>
        <v>0</v>
      </c>
    </row>
    <row r="479" spans="2:23" x14ac:dyDescent="0.25">
      <c r="B479" s="3">
        <f t="shared" si="103"/>
        <v>471</v>
      </c>
      <c r="C479" s="93">
        <f>IF(Tabla!G479="","",Tabla!G479)</f>
        <v>43504</v>
      </c>
      <c r="D479" s="93" t="str">
        <f>IF(Tabla!H479="","",Tabla!H479)</f>
        <v>SEGMENTO DE NEGOCIOS</v>
      </c>
      <c r="E479" s="93" t="str">
        <f>IF(Tabla!I479="","",Tabla!I479)</f>
        <v>GASTOS NO DEDUCIBLES</v>
      </c>
      <c r="F479" s="93" t="str">
        <f>IF(Tabla!J479="","",Tabla!J479)</f>
        <v>TRANSACCIONES DEL DIA 02/08/2019SPYRAL - GESTION ADMINISTRATIVA</v>
      </c>
      <c r="G479" s="108">
        <f>IF(Tabla!K479="","",Tabla!K479)</f>
        <v>30</v>
      </c>
      <c r="H479" s="108">
        <f>IF(Tabla!L479="","",Tabla!L479)</f>
        <v>0</v>
      </c>
      <c r="J479">
        <f t="shared" si="104"/>
        <v>471</v>
      </c>
      <c r="K479" s="93">
        <f t="shared" si="105"/>
        <v>43504</v>
      </c>
      <c r="L479">
        <f t="shared" ca="1" si="93"/>
        <v>0</v>
      </c>
      <c r="M479" s="115">
        <f t="shared" ca="1" si="94"/>
        <v>4.7100000000000002E-7</v>
      </c>
      <c r="N479">
        <f t="shared" ca="1" si="95"/>
        <v>1.0219999999999999E-6</v>
      </c>
      <c r="O479">
        <f t="shared" ca="1" si="96"/>
        <v>1022</v>
      </c>
      <c r="Q479">
        <f t="shared" ca="1" si="97"/>
        <v>43537</v>
      </c>
      <c r="R479" t="str">
        <f t="shared" ca="1" si="98"/>
        <v>ADMINISTRACION DE SUCURSALES</v>
      </c>
      <c r="S479" t="str">
        <f t="shared" ca="1" si="99"/>
        <v>NC ALIMENTACION DE EMPLEADOS NVA</v>
      </c>
      <c r="T479" t="str">
        <f t="shared" ca="1" si="100"/>
        <v>TRANSACCIONES DEL DIA 03/13/2019SPYRAL - GESTION ADMINISTRATIVA</v>
      </c>
      <c r="V479">
        <f t="shared" ca="1" si="101"/>
        <v>0</v>
      </c>
      <c r="W479">
        <f t="shared" ca="1" si="102"/>
        <v>0</v>
      </c>
    </row>
    <row r="480" spans="2:23" x14ac:dyDescent="0.25">
      <c r="B480" s="3">
        <f t="shared" si="103"/>
        <v>472</v>
      </c>
      <c r="C480" s="93">
        <f>IF(Tabla!G480="","",Tabla!G480)</f>
        <v>43504</v>
      </c>
      <c r="D480" s="93" t="str">
        <f>IF(Tabla!H480="","",Tabla!H480)</f>
        <v>INTERINOS</v>
      </c>
      <c r="E480" s="93" t="str">
        <f>IF(Tabla!I480="","",Tabla!I480)</f>
        <v>NC ALIMENTACION DE EMPLEADOS NVA</v>
      </c>
      <c r="F480" s="93" t="str">
        <f>IF(Tabla!J480="","",Tabla!J480)</f>
        <v>TRANSACCIONES DEL DIA 02/08/2019SPYRAL - GESTION ADMINISTRATIVA</v>
      </c>
      <c r="G480" s="108">
        <f>IF(Tabla!K480="","",Tabla!K480)</f>
        <v>45.13</v>
      </c>
      <c r="H480" s="108">
        <f>IF(Tabla!L480="","",Tabla!L480)</f>
        <v>0</v>
      </c>
      <c r="J480">
        <f t="shared" si="104"/>
        <v>472</v>
      </c>
      <c r="K480" s="93">
        <f t="shared" si="105"/>
        <v>43504</v>
      </c>
      <c r="L480">
        <f t="shared" ca="1" si="93"/>
        <v>0</v>
      </c>
      <c r="M480" s="115">
        <f t="shared" ca="1" si="94"/>
        <v>4.7199999999999999E-7</v>
      </c>
      <c r="N480">
        <f t="shared" ca="1" si="95"/>
        <v>1.0210000000000001E-6</v>
      </c>
      <c r="O480">
        <f t="shared" ca="1" si="96"/>
        <v>1021</v>
      </c>
      <c r="Q480">
        <f t="shared" ca="1" si="97"/>
        <v>43537</v>
      </c>
      <c r="R480" t="str">
        <f t="shared" ca="1" si="98"/>
        <v>BANCA COMERCIAL CENTRO</v>
      </c>
      <c r="S480" t="str">
        <f t="shared" ca="1" si="99"/>
        <v>VIATICOS</v>
      </c>
      <c r="T480" t="str">
        <f t="shared" ca="1" si="100"/>
        <v>TRANSACCIONES DEL DIA 03/13/2019SPYRAL - GESTION ADMINISTRATIVA</v>
      </c>
      <c r="V480">
        <f t="shared" ca="1" si="101"/>
        <v>0</v>
      </c>
      <c r="W480">
        <f t="shared" ca="1" si="102"/>
        <v>0</v>
      </c>
    </row>
    <row r="481" spans="2:23" x14ac:dyDescent="0.25">
      <c r="B481" s="3">
        <f t="shared" si="103"/>
        <v>473</v>
      </c>
      <c r="C481" s="93">
        <f>IF(Tabla!G481="","",Tabla!G481)</f>
        <v>43504</v>
      </c>
      <c r="D481" s="93" t="str">
        <f>IF(Tabla!H481="","",Tabla!H481)</f>
        <v>HIPOTECAS</v>
      </c>
      <c r="E481" s="93" t="str">
        <f>IF(Tabla!I481="","",Tabla!I481)</f>
        <v>VIATICOS</v>
      </c>
      <c r="F481" s="93" t="str">
        <f>IF(Tabla!J481="","",Tabla!J481)</f>
        <v>TRANSACCIONES DEL DIA 02/08/2019SPYRAL - GESTION ADMINISTRATIVA</v>
      </c>
      <c r="G481" s="108">
        <f>IF(Tabla!K481="","",Tabla!K481)</f>
        <v>10</v>
      </c>
      <c r="H481" s="108">
        <f>IF(Tabla!L481="","",Tabla!L481)</f>
        <v>0</v>
      </c>
      <c r="J481">
        <f t="shared" si="104"/>
        <v>473</v>
      </c>
      <c r="K481" s="93">
        <f t="shared" si="105"/>
        <v>43504</v>
      </c>
      <c r="L481">
        <f t="shared" ca="1" si="93"/>
        <v>0</v>
      </c>
      <c r="M481" s="115">
        <f t="shared" ca="1" si="94"/>
        <v>4.7300000000000001E-7</v>
      </c>
      <c r="N481">
        <f t="shared" ca="1" si="95"/>
        <v>1.02E-6</v>
      </c>
      <c r="O481">
        <f t="shared" ca="1" si="96"/>
        <v>1020</v>
      </c>
      <c r="Q481">
        <f t="shared" ca="1" si="97"/>
        <v>43537</v>
      </c>
      <c r="R481" t="str">
        <f t="shared" ca="1" si="98"/>
        <v>BANCA COMERCIAL PERIFERIA</v>
      </c>
      <c r="S481" t="str">
        <f t="shared" ca="1" si="99"/>
        <v>VIATICOS</v>
      </c>
      <c r="T481" t="str">
        <f t="shared" ca="1" si="100"/>
        <v>TRANSACCIONES DEL DIA 03/13/2019SPYRAL - GESTION ADMINISTRATIVA</v>
      </c>
      <c r="V481">
        <f t="shared" ca="1" si="101"/>
        <v>0</v>
      </c>
      <c r="W481">
        <f t="shared" ca="1" si="102"/>
        <v>0</v>
      </c>
    </row>
    <row r="482" spans="2:23" x14ac:dyDescent="0.25">
      <c r="B482" s="3">
        <f t="shared" si="103"/>
        <v>474</v>
      </c>
      <c r="C482" s="93">
        <f>IF(Tabla!G482="","",Tabla!G482)</f>
        <v>43504</v>
      </c>
      <c r="D482" s="93" t="str">
        <f>IF(Tabla!H482="","",Tabla!H482)</f>
        <v>GESTION HIPOTECARIA</v>
      </c>
      <c r="E482" s="93" t="str">
        <f>IF(Tabla!I482="","",Tabla!I482)</f>
        <v>VIATICOS</v>
      </c>
      <c r="F482" s="93" t="str">
        <f>IF(Tabla!J482="","",Tabla!J482)</f>
        <v>TRANSACCIONES DEL DIA 02/08/2019SPYRAL - GESTION ADMINISTRATIVA</v>
      </c>
      <c r="G482" s="108">
        <f>IF(Tabla!K482="","",Tabla!K482)</f>
        <v>8</v>
      </c>
      <c r="H482" s="108">
        <f>IF(Tabla!L482="","",Tabla!L482)</f>
        <v>0</v>
      </c>
      <c r="J482">
        <f t="shared" si="104"/>
        <v>474</v>
      </c>
      <c r="K482" s="93">
        <f t="shared" si="105"/>
        <v>43504</v>
      </c>
      <c r="L482">
        <f t="shared" ca="1" si="93"/>
        <v>0</v>
      </c>
      <c r="M482" s="115">
        <f t="shared" ca="1" si="94"/>
        <v>4.7399999999999998E-7</v>
      </c>
      <c r="N482">
        <f t="shared" ca="1" si="95"/>
        <v>1.0189999999999999E-6</v>
      </c>
      <c r="O482">
        <f t="shared" ca="1" si="96"/>
        <v>1019</v>
      </c>
      <c r="Q482">
        <f t="shared" ca="1" si="97"/>
        <v>43537</v>
      </c>
      <c r="R482" t="str">
        <f t="shared" ca="1" si="98"/>
        <v>CAJA</v>
      </c>
      <c r="S482" t="str">
        <f t="shared" ca="1" si="99"/>
        <v>ALIMENTACION DE EMPLEADOS CTA NUEVA</v>
      </c>
      <c r="T482" t="str">
        <f t="shared" ca="1" si="100"/>
        <v>TRANSACCIONES DEL DIA 03/13/2019SPYRAL - GESTION ADMINISTRATIVA</v>
      </c>
      <c r="V482">
        <f t="shared" ca="1" si="101"/>
        <v>0</v>
      </c>
      <c r="W482">
        <f t="shared" ca="1" si="102"/>
        <v>0</v>
      </c>
    </row>
    <row r="483" spans="2:23" x14ac:dyDescent="0.25">
      <c r="B483" s="3">
        <f t="shared" si="103"/>
        <v>475</v>
      </c>
      <c r="C483" s="93">
        <f>IF(Tabla!G483="","",Tabla!G483)</f>
        <v>43504</v>
      </c>
      <c r="D483" s="93" t="str">
        <f>IF(Tabla!H483="","",Tabla!H483)</f>
        <v>FUERZAS DE VENTAS PANAMA</v>
      </c>
      <c r="E483" s="93" t="str">
        <f>IF(Tabla!I483="","",Tabla!I483)</f>
        <v>ALIMENTACION DE EMPLEADOS CTA NUEVA</v>
      </c>
      <c r="F483" s="93" t="str">
        <f>IF(Tabla!J483="","",Tabla!J483)</f>
        <v>TRANSACCIONES DEL DIA 02/08/2019SPYRAL - GESTION ADMINISTRATIVA</v>
      </c>
      <c r="G483" s="108">
        <f>IF(Tabla!K483="","",Tabla!K483)</f>
        <v>10</v>
      </c>
      <c r="H483" s="108">
        <f>IF(Tabla!L483="","",Tabla!L483)</f>
        <v>0</v>
      </c>
      <c r="J483">
        <f t="shared" si="104"/>
        <v>475</v>
      </c>
      <c r="K483" s="93">
        <f t="shared" si="105"/>
        <v>43504</v>
      </c>
      <c r="L483">
        <f t="shared" ca="1" si="93"/>
        <v>0</v>
      </c>
      <c r="M483" s="115">
        <f t="shared" ca="1" si="94"/>
        <v>4.75E-7</v>
      </c>
      <c r="N483">
        <f t="shared" ca="1" si="95"/>
        <v>1.018E-6</v>
      </c>
      <c r="O483">
        <f t="shared" ca="1" si="96"/>
        <v>1018</v>
      </c>
      <c r="Q483">
        <f t="shared" ca="1" si="97"/>
        <v>43537</v>
      </c>
      <c r="R483" t="str">
        <f t="shared" ca="1" si="98"/>
        <v>CENTRO DE TARJETAS</v>
      </c>
      <c r="S483" t="str">
        <f t="shared" ca="1" si="99"/>
        <v>NC GASTO NO DEDUCIBLES</v>
      </c>
      <c r="T483" t="str">
        <f t="shared" ca="1" si="100"/>
        <v>TRANSACCIONES DEL DIA 03/13/2019SPYRAL - GESTION ADMINISTRATIVA</v>
      </c>
      <c r="V483">
        <f t="shared" ca="1" si="101"/>
        <v>0</v>
      </c>
      <c r="W483">
        <f t="shared" ca="1" si="102"/>
        <v>0</v>
      </c>
    </row>
    <row r="484" spans="2:23" x14ac:dyDescent="0.25">
      <c r="B484" s="3">
        <f t="shared" si="103"/>
        <v>476</v>
      </c>
      <c r="C484" s="93">
        <f>IF(Tabla!G484="","",Tabla!G484)</f>
        <v>43504</v>
      </c>
      <c r="D484" s="93" t="str">
        <f>IF(Tabla!H484="","",Tabla!H484)</f>
        <v>FUERZAS DE VENTAS PANAMA</v>
      </c>
      <c r="E484" s="93" t="str">
        <f>IF(Tabla!I484="","",Tabla!I484)</f>
        <v>VIATICOS</v>
      </c>
      <c r="F484" s="93" t="str">
        <f>IF(Tabla!J484="","",Tabla!J484)</f>
        <v>TRANSACCIONES DEL DIA 02/08/2019SPYRAL - GESTION ADMINISTRATIVA</v>
      </c>
      <c r="G484" s="108">
        <f>IF(Tabla!K484="","",Tabla!K484)</f>
        <v>20.51</v>
      </c>
      <c r="H484" s="108">
        <f>IF(Tabla!L484="","",Tabla!L484)</f>
        <v>0</v>
      </c>
      <c r="J484">
        <f t="shared" si="104"/>
        <v>476</v>
      </c>
      <c r="K484" s="93">
        <f t="shared" si="105"/>
        <v>43504</v>
      </c>
      <c r="L484">
        <f t="shared" ca="1" si="93"/>
        <v>0</v>
      </c>
      <c r="M484" s="115">
        <f t="shared" ca="1" si="94"/>
        <v>4.7599999999999997E-7</v>
      </c>
      <c r="N484">
        <f t="shared" ca="1" si="95"/>
        <v>1.017E-6</v>
      </c>
      <c r="O484">
        <f t="shared" ca="1" si="96"/>
        <v>1017</v>
      </c>
      <c r="Q484">
        <f t="shared" ca="1" si="97"/>
        <v>43537</v>
      </c>
      <c r="R484" t="str">
        <f t="shared" ca="1" si="98"/>
        <v>CENTRO DE TARJETAS</v>
      </c>
      <c r="S484" t="str">
        <f t="shared" ca="1" si="99"/>
        <v>NC ALIMENTACION DE EMPLEADOS NVA</v>
      </c>
      <c r="T484" t="str">
        <f t="shared" ca="1" si="100"/>
        <v>TRANSACCIONES DEL DIA 03/13/2019SPYRAL - GESTION ADMINISTRATIVA</v>
      </c>
      <c r="V484">
        <f t="shared" ca="1" si="101"/>
        <v>0</v>
      </c>
      <c r="W484">
        <f t="shared" ca="1" si="102"/>
        <v>0</v>
      </c>
    </row>
    <row r="485" spans="2:23" x14ac:dyDescent="0.25">
      <c r="B485" s="3">
        <f t="shared" si="103"/>
        <v>477</v>
      </c>
      <c r="C485" s="93">
        <f>IF(Tabla!G485="","",Tabla!G485)</f>
        <v>43504</v>
      </c>
      <c r="D485" s="93" t="str">
        <f>IF(Tabla!H485="","",Tabla!H485)</f>
        <v>FUERZA DE VENTAS AUTOS</v>
      </c>
      <c r="E485" s="93" t="str">
        <f>IF(Tabla!I485="","",Tabla!I485)</f>
        <v>GASTOS NO DEDUCIBLES</v>
      </c>
      <c r="F485" s="93" t="str">
        <f>IF(Tabla!J485="","",Tabla!J485)</f>
        <v>TRANSACCIONES DEL DIA 02/08/2019SPYRAL - GESTION ADMINISTRATIVA</v>
      </c>
      <c r="G485" s="108">
        <f>IF(Tabla!K485="","",Tabla!K485)</f>
        <v>36</v>
      </c>
      <c r="H485" s="108">
        <f>IF(Tabla!L485="","",Tabla!L485)</f>
        <v>0</v>
      </c>
      <c r="J485">
        <f t="shared" si="104"/>
        <v>477</v>
      </c>
      <c r="K485" s="93">
        <f t="shared" si="105"/>
        <v>43504</v>
      </c>
      <c r="L485">
        <f t="shared" ca="1" si="93"/>
        <v>0</v>
      </c>
      <c r="M485" s="115">
        <f t="shared" ca="1" si="94"/>
        <v>4.7700000000000005E-7</v>
      </c>
      <c r="N485">
        <f t="shared" ca="1" si="95"/>
        <v>1.0160000000000001E-6</v>
      </c>
      <c r="O485">
        <f t="shared" ca="1" si="96"/>
        <v>1016</v>
      </c>
      <c r="Q485">
        <f t="shared" ca="1" si="97"/>
        <v>43537</v>
      </c>
      <c r="R485" t="str">
        <f t="shared" ca="1" si="98"/>
        <v>DESARROLLO DE PRODUCTOS</v>
      </c>
      <c r="S485" t="str">
        <f t="shared" ca="1" si="99"/>
        <v>NC  RECONOCIMIENTOS</v>
      </c>
      <c r="T485" t="str">
        <f t="shared" ca="1" si="100"/>
        <v>TRANSACCIONES DEL DIA 03/13/2019SPYRAL - GESTION ADMINISTRATIVA</v>
      </c>
      <c r="V485">
        <f t="shared" ca="1" si="101"/>
        <v>0</v>
      </c>
      <c r="W485">
        <f t="shared" ca="1" si="102"/>
        <v>0</v>
      </c>
    </row>
    <row r="486" spans="2:23" x14ac:dyDescent="0.25">
      <c r="B486" s="3">
        <f t="shared" si="103"/>
        <v>478</v>
      </c>
      <c r="C486" s="93">
        <f>IF(Tabla!G486="","",Tabla!G486)</f>
        <v>43504</v>
      </c>
      <c r="D486" s="93" t="str">
        <f>IF(Tabla!H486="","",Tabla!H486)</f>
        <v>FUERZA DE VENTAS AUTOS</v>
      </c>
      <c r="E486" s="93" t="str">
        <f>IF(Tabla!I486="","",Tabla!I486)</f>
        <v>VIATICOS</v>
      </c>
      <c r="F486" s="93" t="str">
        <f>IF(Tabla!J486="","",Tabla!J486)</f>
        <v>TRANSACCIONES DEL DIA 02/08/2019SPYRAL - GESTION ADMINISTRATIVA</v>
      </c>
      <c r="G486" s="108">
        <f>IF(Tabla!K486="","",Tabla!K486)</f>
        <v>24</v>
      </c>
      <c r="H486" s="108">
        <f>IF(Tabla!L486="","",Tabla!L486)</f>
        <v>0</v>
      </c>
      <c r="J486">
        <f t="shared" si="104"/>
        <v>478</v>
      </c>
      <c r="K486" s="93">
        <f t="shared" si="105"/>
        <v>43504</v>
      </c>
      <c r="L486">
        <f t="shared" ca="1" si="93"/>
        <v>0</v>
      </c>
      <c r="M486" s="115">
        <f t="shared" ca="1" si="94"/>
        <v>4.7800000000000002E-7</v>
      </c>
      <c r="N486">
        <f t="shared" ca="1" si="95"/>
        <v>1.015E-6</v>
      </c>
      <c r="O486">
        <f t="shared" ca="1" si="96"/>
        <v>1015</v>
      </c>
      <c r="Q486">
        <f t="shared" ca="1" si="97"/>
        <v>43537</v>
      </c>
      <c r="R486" t="str">
        <f t="shared" ca="1" si="98"/>
        <v>FUERZA DE VENTAS INTERIOR</v>
      </c>
      <c r="S486" t="str">
        <f t="shared" ca="1" si="99"/>
        <v>VIATICOS 2</v>
      </c>
      <c r="T486" t="str">
        <f t="shared" ca="1" si="100"/>
        <v>TRANSACCIONES DEL DIA 03/13/2019SPYRAL - GESTION ADMINISTRATIVA</v>
      </c>
      <c r="V486">
        <f t="shared" ca="1" si="101"/>
        <v>0</v>
      </c>
      <c r="W486">
        <f t="shared" ca="1" si="102"/>
        <v>0</v>
      </c>
    </row>
    <row r="487" spans="2:23" x14ac:dyDescent="0.25">
      <c r="B487" s="3">
        <f t="shared" si="103"/>
        <v>479</v>
      </c>
      <c r="C487" s="93">
        <f>IF(Tabla!G487="","",Tabla!G487)</f>
        <v>43504</v>
      </c>
      <c r="D487" s="93" t="str">
        <f>IF(Tabla!H487="","",Tabla!H487)</f>
        <v>CANALES DE DISTRIBUCION</v>
      </c>
      <c r="E487" s="93" t="str">
        <f>IF(Tabla!I487="","",Tabla!I487)</f>
        <v>ALIMENTACION DE EMPLEADOS CTA NUEVA</v>
      </c>
      <c r="F487" s="93" t="str">
        <f>IF(Tabla!J487="","",Tabla!J487)</f>
        <v>TRANSACCIONES DEL DIA 02/08/2019SPYRAL - GESTION ADMINISTRATIVA</v>
      </c>
      <c r="G487" s="108">
        <f>IF(Tabla!K487="","",Tabla!K487)</f>
        <v>574.17999999999995</v>
      </c>
      <c r="H487" s="108">
        <f>IF(Tabla!L487="","",Tabla!L487)</f>
        <v>0</v>
      </c>
      <c r="J487">
        <f t="shared" si="104"/>
        <v>479</v>
      </c>
      <c r="K487" s="93">
        <f t="shared" si="105"/>
        <v>43504</v>
      </c>
      <c r="L487">
        <f t="shared" ca="1" si="93"/>
        <v>0</v>
      </c>
      <c r="M487" s="115">
        <f t="shared" ca="1" si="94"/>
        <v>4.7899999999999999E-7</v>
      </c>
      <c r="N487">
        <f t="shared" ca="1" si="95"/>
        <v>1.0139999999999999E-6</v>
      </c>
      <c r="O487">
        <f t="shared" ca="1" si="96"/>
        <v>1014</v>
      </c>
      <c r="Q487">
        <f t="shared" ca="1" si="97"/>
        <v>43537</v>
      </c>
      <c r="R487" t="str">
        <f t="shared" ca="1" si="98"/>
        <v>IMAGEN CORPORATIVA</v>
      </c>
      <c r="S487" t="str">
        <f t="shared" ca="1" si="99"/>
        <v>VIATICOS</v>
      </c>
      <c r="T487" t="str">
        <f t="shared" ca="1" si="100"/>
        <v>TRANSACCIONES DEL DIA 03/13/2019SPYRAL - GESTION ADMINISTRATIVA</v>
      </c>
      <c r="V487">
        <f t="shared" ca="1" si="101"/>
        <v>0</v>
      </c>
      <c r="W487">
        <f t="shared" ca="1" si="102"/>
        <v>0</v>
      </c>
    </row>
    <row r="488" spans="2:23" x14ac:dyDescent="0.25">
      <c r="B488" s="3">
        <f t="shared" si="103"/>
        <v>480</v>
      </c>
      <c r="C488" s="93">
        <f>IF(Tabla!G488="","",Tabla!G488)</f>
        <v>43504</v>
      </c>
      <c r="D488" s="93" t="str">
        <f>IF(Tabla!H488="","",Tabla!H488)</f>
        <v>CAJA</v>
      </c>
      <c r="E488" s="93" t="str">
        <f>IF(Tabla!I488="","",Tabla!I488)</f>
        <v>ALIMENTACION DE EMPLEADOS CTA NUEVA</v>
      </c>
      <c r="F488" s="93" t="str">
        <f>IF(Tabla!J488="","",Tabla!J488)</f>
        <v>TRANSACCIONES DEL DIA 02/08/2019SPYRAL - GESTION ADMINISTRATIVA</v>
      </c>
      <c r="G488" s="108">
        <f>IF(Tabla!K488="","",Tabla!K488)</f>
        <v>72</v>
      </c>
      <c r="H488" s="108">
        <f>IF(Tabla!L488="","",Tabla!L488)</f>
        <v>0</v>
      </c>
      <c r="J488">
        <f t="shared" si="104"/>
        <v>480</v>
      </c>
      <c r="K488" s="93">
        <f t="shared" si="105"/>
        <v>43504</v>
      </c>
      <c r="L488">
        <f t="shared" ca="1" si="93"/>
        <v>0</v>
      </c>
      <c r="M488" s="115">
        <f t="shared" ca="1" si="94"/>
        <v>4.7999999999999996E-7</v>
      </c>
      <c r="N488">
        <f t="shared" ca="1" si="95"/>
        <v>1.0130000000000001E-6</v>
      </c>
      <c r="O488">
        <f t="shared" ca="1" si="96"/>
        <v>1013</v>
      </c>
      <c r="Q488">
        <f t="shared" ca="1" si="97"/>
        <v>43537</v>
      </c>
      <c r="R488" t="str">
        <f t="shared" ca="1" si="98"/>
        <v>SERVICIOS PERSONALES</v>
      </c>
      <c r="S488" t="str">
        <f t="shared" ca="1" si="99"/>
        <v>VIATICOS 2</v>
      </c>
      <c r="T488" t="str">
        <f t="shared" ca="1" si="100"/>
        <v>TRANSACCIONES DEL DIA 03/13/2019SPYRAL - GESTION ADMINISTRATIVA</v>
      </c>
      <c r="V488">
        <f t="shared" ca="1" si="101"/>
        <v>0</v>
      </c>
      <c r="W488">
        <f t="shared" ca="1" si="102"/>
        <v>0</v>
      </c>
    </row>
    <row r="489" spans="2:23" x14ac:dyDescent="0.25">
      <c r="B489" s="3">
        <f t="shared" si="103"/>
        <v>481</v>
      </c>
      <c r="C489" s="93">
        <f>IF(Tabla!G489="","",Tabla!G489)</f>
        <v>43504</v>
      </c>
      <c r="D489" s="93" t="str">
        <f>IF(Tabla!H489="","",Tabla!H489)</f>
        <v>CAJA</v>
      </c>
      <c r="E489" s="93" t="str">
        <f>IF(Tabla!I489="","",Tabla!I489)</f>
        <v>ALIMENTACION DE EMPLEADOS CTA NUEVA</v>
      </c>
      <c r="F489" s="93" t="str">
        <f>IF(Tabla!J489="","",Tabla!J489)</f>
        <v>TRANSACCIONES DEL DIA 02/08/2019SPYRAL - GESTION ADMINISTRATIVA</v>
      </c>
      <c r="G489" s="108">
        <f>IF(Tabla!K489="","",Tabla!K489)</f>
        <v>40</v>
      </c>
      <c r="H489" s="108">
        <f>IF(Tabla!L489="","",Tabla!L489)</f>
        <v>0</v>
      </c>
      <c r="J489">
        <f t="shared" si="104"/>
        <v>481</v>
      </c>
      <c r="K489" s="93">
        <f t="shared" si="105"/>
        <v>43504</v>
      </c>
      <c r="L489">
        <f t="shared" ca="1" si="93"/>
        <v>0</v>
      </c>
      <c r="M489" s="115">
        <f t="shared" ca="1" si="94"/>
        <v>4.8100000000000003E-7</v>
      </c>
      <c r="N489">
        <f t="shared" ca="1" si="95"/>
        <v>1.012E-6</v>
      </c>
      <c r="O489">
        <f t="shared" ca="1" si="96"/>
        <v>1012</v>
      </c>
      <c r="Q489">
        <f t="shared" ca="1" si="97"/>
        <v>43537</v>
      </c>
      <c r="R489" t="str">
        <f t="shared" ca="1" si="98"/>
        <v>SERVICIOS PERSONALES</v>
      </c>
      <c r="S489" t="str">
        <f t="shared" ca="1" si="99"/>
        <v>VIATICOS 2</v>
      </c>
      <c r="T489" t="str">
        <f t="shared" ca="1" si="100"/>
        <v>TRANSACCIONES DEL DIA 03/13/2019SPYRAL - GESTION ADMINISTRATIVA</v>
      </c>
      <c r="V489">
        <f t="shared" ca="1" si="101"/>
        <v>0</v>
      </c>
      <c r="W489">
        <f t="shared" ca="1" si="102"/>
        <v>0</v>
      </c>
    </row>
    <row r="490" spans="2:23" x14ac:dyDescent="0.25">
      <c r="B490" s="3">
        <f t="shared" si="103"/>
        <v>482</v>
      </c>
      <c r="C490" s="93">
        <f>IF(Tabla!G490="","",Tabla!G490)</f>
        <v>43504</v>
      </c>
      <c r="D490" s="93" t="str">
        <f>IF(Tabla!H490="","",Tabla!H490)</f>
        <v>CAJA</v>
      </c>
      <c r="E490" s="93" t="str">
        <f>IF(Tabla!I490="","",Tabla!I490)</f>
        <v>ALIMENTACION DE EMPLEADOS CTA NUEVA</v>
      </c>
      <c r="F490" s="93" t="str">
        <f>IF(Tabla!J490="","",Tabla!J490)</f>
        <v>TRANSACCIONES DEL DIA 02/08/2019SPYRAL - GESTION ADMINISTRATIVA</v>
      </c>
      <c r="G490" s="108">
        <f>IF(Tabla!K490="","",Tabla!K490)</f>
        <v>32</v>
      </c>
      <c r="H490" s="108">
        <f>IF(Tabla!L490="","",Tabla!L490)</f>
        <v>0</v>
      </c>
      <c r="J490">
        <f t="shared" si="104"/>
        <v>482</v>
      </c>
      <c r="K490" s="93">
        <f t="shared" si="105"/>
        <v>43504</v>
      </c>
      <c r="L490">
        <f t="shared" ca="1" si="93"/>
        <v>0</v>
      </c>
      <c r="M490" s="115">
        <f t="shared" ca="1" si="94"/>
        <v>4.82E-7</v>
      </c>
      <c r="N490">
        <f t="shared" ca="1" si="95"/>
        <v>1.0109999999999999E-6</v>
      </c>
      <c r="O490">
        <f t="shared" ca="1" si="96"/>
        <v>1011</v>
      </c>
      <c r="Q490">
        <f t="shared" ca="1" si="97"/>
        <v>43537</v>
      </c>
      <c r="R490" t="str">
        <f t="shared" ca="1" si="98"/>
        <v>SERVICIOS PERSONALES</v>
      </c>
      <c r="S490" t="str">
        <f t="shared" ca="1" si="99"/>
        <v>ALIMENTACION DE EMPLEADOS CTA NUEVA</v>
      </c>
      <c r="T490" t="str">
        <f t="shared" ca="1" si="100"/>
        <v>TRANSACCIONES DEL DIA 03/13/2019SPYRAL - GESTION ADMINISTRATIVA</v>
      </c>
      <c r="V490">
        <f t="shared" ca="1" si="101"/>
        <v>0</v>
      </c>
      <c r="W490">
        <f t="shared" ca="1" si="102"/>
        <v>0</v>
      </c>
    </row>
    <row r="491" spans="2:23" x14ac:dyDescent="0.25">
      <c r="B491" s="3">
        <f t="shared" si="103"/>
        <v>483</v>
      </c>
      <c r="C491" s="93">
        <f>IF(Tabla!G491="","",Tabla!G491)</f>
        <v>43504</v>
      </c>
      <c r="D491" s="93" t="str">
        <f>IF(Tabla!H491="","",Tabla!H491)</f>
        <v>CAJA</v>
      </c>
      <c r="E491" s="93" t="str">
        <f>IF(Tabla!I491="","",Tabla!I491)</f>
        <v>ALIMENTACION DE EMPLEADOS CTA NUEVA</v>
      </c>
      <c r="F491" s="93" t="str">
        <f>IF(Tabla!J491="","",Tabla!J491)</f>
        <v>TRANSACCIONES DEL DIA 02/08/2019SPYRAL - GESTION ADMINISTRATIVA</v>
      </c>
      <c r="G491" s="108">
        <f>IF(Tabla!K491="","",Tabla!K491)</f>
        <v>24</v>
      </c>
      <c r="H491" s="108">
        <f>IF(Tabla!L491="","",Tabla!L491)</f>
        <v>0</v>
      </c>
      <c r="J491">
        <f t="shared" si="104"/>
        <v>483</v>
      </c>
      <c r="K491" s="93">
        <f t="shared" si="105"/>
        <v>43504</v>
      </c>
      <c r="L491">
        <f t="shared" ca="1" si="93"/>
        <v>0</v>
      </c>
      <c r="M491" s="115">
        <f t="shared" ca="1" si="94"/>
        <v>4.8299999999999997E-7</v>
      </c>
      <c r="N491">
        <f t="shared" ca="1" si="95"/>
        <v>1.0100000000000001E-6</v>
      </c>
      <c r="O491">
        <f t="shared" ca="1" si="96"/>
        <v>1010</v>
      </c>
      <c r="Q491">
        <f t="shared" ca="1" si="97"/>
        <v>43536</v>
      </c>
      <c r="R491" t="str">
        <f t="shared" ca="1" si="98"/>
        <v>ADMINISTRACION DE SUCURSALES</v>
      </c>
      <c r="S491" t="str">
        <f t="shared" ca="1" si="99"/>
        <v>OTROS EGRESOS 18</v>
      </c>
      <c r="T491" t="str">
        <f t="shared" ca="1" si="100"/>
        <v>OTROS EGRESOS 1.P.O (OR:5/DES:5 TRN:86 PERF:300086 CAU: 18</v>
      </c>
      <c r="V491">
        <f t="shared" ca="1" si="101"/>
        <v>0</v>
      </c>
      <c r="W491">
        <f t="shared" ca="1" si="102"/>
        <v>0</v>
      </c>
    </row>
    <row r="492" spans="2:23" x14ac:dyDescent="0.25">
      <c r="B492" s="3">
        <f t="shared" si="103"/>
        <v>484</v>
      </c>
      <c r="C492" s="93">
        <f>IF(Tabla!G492="","",Tabla!G492)</f>
        <v>43504</v>
      </c>
      <c r="D492" s="93" t="str">
        <f>IF(Tabla!H492="","",Tabla!H492)</f>
        <v>CAJA</v>
      </c>
      <c r="E492" s="93" t="str">
        <f>IF(Tabla!I492="","",Tabla!I492)</f>
        <v>ALIMENTACION DE EMPLEADOS CTA NUEVA</v>
      </c>
      <c r="F492" s="93" t="str">
        <f>IF(Tabla!J492="","",Tabla!J492)</f>
        <v>TRANSACCIONES DEL DIA 02/08/2019SPYRAL - GESTION ADMINISTRATIVA</v>
      </c>
      <c r="G492" s="108">
        <f>IF(Tabla!K492="","",Tabla!K492)</f>
        <v>16</v>
      </c>
      <c r="H492" s="108">
        <f>IF(Tabla!L492="","",Tabla!L492)</f>
        <v>0</v>
      </c>
      <c r="J492">
        <f t="shared" si="104"/>
        <v>484</v>
      </c>
      <c r="K492" s="93">
        <f t="shared" si="105"/>
        <v>43504</v>
      </c>
      <c r="L492">
        <f t="shared" ca="1" si="93"/>
        <v>0</v>
      </c>
      <c r="M492" s="115">
        <f t="shared" ca="1" si="94"/>
        <v>4.8400000000000005E-7</v>
      </c>
      <c r="N492">
        <f t="shared" ca="1" si="95"/>
        <v>1.009E-6</v>
      </c>
      <c r="O492">
        <f t="shared" ca="1" si="96"/>
        <v>1009</v>
      </c>
      <c r="Q492">
        <f t="shared" ca="1" si="97"/>
        <v>43536</v>
      </c>
      <c r="R492" t="str">
        <f t="shared" ca="1" si="98"/>
        <v>ADMINISTRACION DE SUCURSALES</v>
      </c>
      <c r="S492" t="str">
        <f t="shared" ca="1" si="99"/>
        <v>OTROS EGRESOS 18</v>
      </c>
      <c r="T492" t="str">
        <f t="shared" ca="1" si="100"/>
        <v>OTROS EGRESOS 1.P.O (OR:69/DES:69 TRN:86 PERF:300086 CAU: 18</v>
      </c>
      <c r="V492">
        <f t="shared" ca="1" si="101"/>
        <v>0</v>
      </c>
      <c r="W492">
        <f t="shared" ca="1" si="102"/>
        <v>0</v>
      </c>
    </row>
    <row r="493" spans="2:23" x14ac:dyDescent="0.25">
      <c r="B493" s="3">
        <f t="shared" si="103"/>
        <v>485</v>
      </c>
      <c r="C493" s="93">
        <f>IF(Tabla!G493="","",Tabla!G493)</f>
        <v>43504</v>
      </c>
      <c r="D493" s="93" t="str">
        <f>IF(Tabla!H493="","",Tabla!H493)</f>
        <v>CAJA</v>
      </c>
      <c r="E493" s="93" t="str">
        <f>IF(Tabla!I493="","",Tabla!I493)</f>
        <v>ALIMENTACION DE EMPLEADOS CTA NUEVA</v>
      </c>
      <c r="F493" s="93" t="str">
        <f>IF(Tabla!J493="","",Tabla!J493)</f>
        <v>TRANSACCIONES DEL DIA 02/08/2019SPYRAL - GESTION ADMINISTRATIVA</v>
      </c>
      <c r="G493" s="108">
        <f>IF(Tabla!K493="","",Tabla!K493)</f>
        <v>8</v>
      </c>
      <c r="H493" s="108">
        <f>IF(Tabla!L493="","",Tabla!L493)</f>
        <v>0</v>
      </c>
      <c r="J493">
        <f t="shared" si="104"/>
        <v>485</v>
      </c>
      <c r="K493" s="93">
        <f t="shared" si="105"/>
        <v>43504</v>
      </c>
      <c r="L493">
        <f t="shared" ca="1" si="93"/>
        <v>0</v>
      </c>
      <c r="M493" s="115">
        <f t="shared" ca="1" si="94"/>
        <v>4.8500000000000002E-7</v>
      </c>
      <c r="N493">
        <f t="shared" ca="1" si="95"/>
        <v>1.0079999999999999E-6</v>
      </c>
      <c r="O493">
        <f t="shared" ca="1" si="96"/>
        <v>1008</v>
      </c>
      <c r="Q493">
        <f t="shared" ca="1" si="97"/>
        <v>43536</v>
      </c>
      <c r="R493" t="str">
        <f t="shared" ca="1" si="98"/>
        <v>ADMINISTRACION DE SUCURSALES</v>
      </c>
      <c r="S493" t="str">
        <f t="shared" ca="1" si="99"/>
        <v>OTROS EGRESOS 18</v>
      </c>
      <c r="T493" t="str">
        <f t="shared" ca="1" si="100"/>
        <v>OTROS EGRESOS 1.P.O (OR:76/DES:76 TRN:86 PERF:300086 CAU: 18</v>
      </c>
      <c r="V493">
        <f t="shared" ca="1" si="101"/>
        <v>0</v>
      </c>
      <c r="W493">
        <f t="shared" ca="1" si="102"/>
        <v>0</v>
      </c>
    </row>
    <row r="494" spans="2:23" x14ac:dyDescent="0.25">
      <c r="B494" s="3">
        <f t="shared" si="103"/>
        <v>486</v>
      </c>
      <c r="C494" s="93">
        <f>IF(Tabla!G494="","",Tabla!G494)</f>
        <v>43504</v>
      </c>
      <c r="D494" s="93" t="str">
        <f>IF(Tabla!H494="","",Tabla!H494)</f>
        <v>CAJA</v>
      </c>
      <c r="E494" s="93" t="str">
        <f>IF(Tabla!I494="","",Tabla!I494)</f>
        <v>VIATICOS</v>
      </c>
      <c r="F494" s="93" t="str">
        <f>IF(Tabla!J494="","",Tabla!J494)</f>
        <v>TRANSACCIONES DEL DIA 02/08/2019SPYRAL - GESTION ADMINISTRATIVA</v>
      </c>
      <c r="G494" s="108">
        <f>IF(Tabla!K494="","",Tabla!K494)</f>
        <v>139.19999999999999</v>
      </c>
      <c r="H494" s="108">
        <f>IF(Tabla!L494="","",Tabla!L494)</f>
        <v>0</v>
      </c>
      <c r="J494">
        <f t="shared" si="104"/>
        <v>486</v>
      </c>
      <c r="K494" s="93">
        <f t="shared" si="105"/>
        <v>43504</v>
      </c>
      <c r="L494">
        <f t="shared" ca="1" si="93"/>
        <v>0</v>
      </c>
      <c r="M494" s="115">
        <f t="shared" ca="1" si="94"/>
        <v>4.8599999999999998E-7</v>
      </c>
      <c r="N494">
        <f t="shared" ca="1" si="95"/>
        <v>1.0070000000000001E-6</v>
      </c>
      <c r="O494">
        <f t="shared" ca="1" si="96"/>
        <v>1007</v>
      </c>
      <c r="Q494">
        <f t="shared" ca="1" si="97"/>
        <v>43536</v>
      </c>
      <c r="R494" t="str">
        <f t="shared" ca="1" si="98"/>
        <v>ADMINISTRACION DE SUCURSALES</v>
      </c>
      <c r="S494" t="str">
        <f t="shared" ca="1" si="99"/>
        <v>OTROS EGRESOS 18</v>
      </c>
      <c r="T494" t="str">
        <f t="shared" ca="1" si="100"/>
        <v>OTROS EGRESOS 1.P.O (OR:89/DES:89 TRN:86 PERF:300086 CAU: 18</v>
      </c>
      <c r="V494">
        <f t="shared" ca="1" si="101"/>
        <v>0</v>
      </c>
      <c r="W494">
        <f t="shared" ca="1" si="102"/>
        <v>0</v>
      </c>
    </row>
    <row r="495" spans="2:23" x14ac:dyDescent="0.25">
      <c r="B495" s="3">
        <f t="shared" si="103"/>
        <v>487</v>
      </c>
      <c r="C495" s="93">
        <f>IF(Tabla!G495="","",Tabla!G495)</f>
        <v>43504</v>
      </c>
      <c r="D495" s="93" t="str">
        <f>IF(Tabla!H495="","",Tabla!H495)</f>
        <v>BANCA CORPORATIVA</v>
      </c>
      <c r="E495" s="93" t="str">
        <f>IF(Tabla!I495="","",Tabla!I495)</f>
        <v>NC ALIMENTACION DE EMPLEADOS NVA</v>
      </c>
      <c r="F495" s="93" t="str">
        <f>IF(Tabla!J495="","",Tabla!J495)</f>
        <v>TRANSACCIONES DEL DIA 02/08/2019SPYRAL - GESTION ADMINISTRATIVA</v>
      </c>
      <c r="G495" s="108">
        <f>IF(Tabla!K495="","",Tabla!K495)</f>
        <v>158.94999999999999</v>
      </c>
      <c r="H495" s="108">
        <f>IF(Tabla!L495="","",Tabla!L495)</f>
        <v>0</v>
      </c>
      <c r="J495">
        <f t="shared" si="104"/>
        <v>487</v>
      </c>
      <c r="K495" s="93">
        <f t="shared" si="105"/>
        <v>43504</v>
      </c>
      <c r="L495">
        <f t="shared" ca="1" si="93"/>
        <v>0</v>
      </c>
      <c r="M495" s="115">
        <f t="shared" ca="1" si="94"/>
        <v>4.8699999999999995E-7</v>
      </c>
      <c r="N495">
        <f t="shared" ca="1" si="95"/>
        <v>1.006E-6</v>
      </c>
      <c r="O495">
        <f t="shared" ca="1" si="96"/>
        <v>1006</v>
      </c>
      <c r="Q495">
        <f t="shared" ca="1" si="97"/>
        <v>43536</v>
      </c>
      <c r="R495" t="str">
        <f t="shared" ca="1" si="98"/>
        <v>ADMINISTRACION DE SUCURSALES</v>
      </c>
      <c r="S495" t="str">
        <f t="shared" ca="1" si="99"/>
        <v>OTROS EGRESOS 18</v>
      </c>
      <c r="T495" t="str">
        <f t="shared" ca="1" si="100"/>
        <v>OTROS EGRESOS 1.P.O (OR:97/DES:97 TRN:86 PERF:300086 CAU: 18</v>
      </c>
      <c r="V495">
        <f t="shared" ca="1" si="101"/>
        <v>0</v>
      </c>
      <c r="W495">
        <f t="shared" ca="1" si="102"/>
        <v>0</v>
      </c>
    </row>
    <row r="496" spans="2:23" x14ac:dyDescent="0.25">
      <c r="B496" s="3">
        <f t="shared" si="103"/>
        <v>488</v>
      </c>
      <c r="C496" s="93">
        <f>IF(Tabla!G496="","",Tabla!G496)</f>
        <v>43504</v>
      </c>
      <c r="D496" s="93" t="str">
        <f>IF(Tabla!H496="","",Tabla!H496)</f>
        <v>BANCA COMERCIAL PERIFERIA</v>
      </c>
      <c r="E496" s="93" t="str">
        <f>IF(Tabla!I496="","",Tabla!I496)</f>
        <v>VIATICOS</v>
      </c>
      <c r="F496" s="93" t="str">
        <f>IF(Tabla!J496="","",Tabla!J496)</f>
        <v>TRANSACCIONES DEL DIA 02/08/2019SPYRAL - GESTION ADMINISTRATIVA</v>
      </c>
      <c r="G496" s="108">
        <f>IF(Tabla!K496="","",Tabla!K496)</f>
        <v>47.6</v>
      </c>
      <c r="H496" s="108">
        <f>IF(Tabla!L496="","",Tabla!L496)</f>
        <v>0</v>
      </c>
      <c r="J496">
        <f t="shared" si="104"/>
        <v>488</v>
      </c>
      <c r="K496" s="93">
        <f t="shared" si="105"/>
        <v>43504</v>
      </c>
      <c r="L496">
        <f t="shared" ca="1" si="93"/>
        <v>0</v>
      </c>
      <c r="M496" s="115">
        <f t="shared" ca="1" si="94"/>
        <v>4.8800000000000003E-7</v>
      </c>
      <c r="N496">
        <f t="shared" ca="1" si="95"/>
        <v>1.0049999999999999E-6</v>
      </c>
      <c r="O496">
        <f t="shared" ca="1" si="96"/>
        <v>1005</v>
      </c>
      <c r="Q496">
        <f t="shared" ca="1" si="97"/>
        <v>43536</v>
      </c>
      <c r="R496" t="str">
        <f t="shared" ca="1" si="98"/>
        <v>ADMINISTRACION DE SUCURSALES</v>
      </c>
      <c r="S496" t="str">
        <f t="shared" ca="1" si="99"/>
        <v>NC GASTO NO DEDUCIBLES</v>
      </c>
      <c r="T496" t="str">
        <f t="shared" ca="1" si="100"/>
        <v>TRANSACCIONES DEL DIA 03/12/2019SPYRAL - GESTION ADMINISTRATIVA</v>
      </c>
      <c r="V496">
        <f t="shared" ca="1" si="101"/>
        <v>0</v>
      </c>
      <c r="W496">
        <f t="shared" ca="1" si="102"/>
        <v>0</v>
      </c>
    </row>
    <row r="497" spans="2:23" x14ac:dyDescent="0.25">
      <c r="B497" s="3">
        <f t="shared" si="103"/>
        <v>489</v>
      </c>
      <c r="C497" s="93">
        <f>IF(Tabla!G497="","",Tabla!G497)</f>
        <v>43504</v>
      </c>
      <c r="D497" s="93" t="str">
        <f>IF(Tabla!H497="","",Tabla!H497)</f>
        <v>BANCA COMERCIAL INTERIOR</v>
      </c>
      <c r="E497" s="93" t="str">
        <f>IF(Tabla!I497="","",Tabla!I497)</f>
        <v>VIATICOS</v>
      </c>
      <c r="F497" s="93" t="str">
        <f>IF(Tabla!J497="","",Tabla!J497)</f>
        <v>TRANSACCIONES DEL DIA 02/08/2019SPYRAL - GESTION ADMINISTRATIVA</v>
      </c>
      <c r="G497" s="108">
        <f>IF(Tabla!K497="","",Tabla!K497)</f>
        <v>22</v>
      </c>
      <c r="H497" s="108">
        <f>IF(Tabla!L497="","",Tabla!L497)</f>
        <v>0</v>
      </c>
      <c r="J497">
        <f t="shared" si="104"/>
        <v>489</v>
      </c>
      <c r="K497" s="93">
        <f t="shared" si="105"/>
        <v>43504</v>
      </c>
      <c r="L497">
        <f t="shared" ca="1" si="93"/>
        <v>0</v>
      </c>
      <c r="M497" s="115">
        <f t="shared" ca="1" si="94"/>
        <v>4.89E-7</v>
      </c>
      <c r="N497">
        <f t="shared" ca="1" si="95"/>
        <v>1.004E-6</v>
      </c>
      <c r="O497">
        <f t="shared" ca="1" si="96"/>
        <v>1004</v>
      </c>
      <c r="Q497">
        <f t="shared" ca="1" si="97"/>
        <v>43536</v>
      </c>
      <c r="R497" t="str">
        <f t="shared" ca="1" si="98"/>
        <v>ADMINISTRACION DE SUCURSALES</v>
      </c>
      <c r="S497" t="str">
        <f t="shared" ca="1" si="99"/>
        <v>NC GASTO NO DEDUCIBLES</v>
      </c>
      <c r="T497" t="str">
        <f t="shared" ca="1" si="100"/>
        <v>TRANSACCIONES DEL DIA 03/12/2019SPYRAL - GESTION ADMINISTRATIVA</v>
      </c>
      <c r="V497">
        <f t="shared" ca="1" si="101"/>
        <v>0</v>
      </c>
      <c r="W497">
        <f t="shared" ca="1" si="102"/>
        <v>0</v>
      </c>
    </row>
    <row r="498" spans="2:23" x14ac:dyDescent="0.25">
      <c r="B498" s="3">
        <f t="shared" si="103"/>
        <v>490</v>
      </c>
      <c r="C498" s="93">
        <f>IF(Tabla!G498="","",Tabla!G498)</f>
        <v>43504</v>
      </c>
      <c r="D498" s="93" t="str">
        <f>IF(Tabla!H498="","",Tabla!H498)</f>
        <v>BANCA COMERCIAL</v>
      </c>
      <c r="E498" s="93" t="str">
        <f>IF(Tabla!I498="","",Tabla!I498)</f>
        <v>VIATICOS</v>
      </c>
      <c r="F498" s="93" t="str">
        <f>IF(Tabla!J498="","",Tabla!J498)</f>
        <v>TRANSACCIONES DEL DIA 02/08/2019SPYRAL - GESTION ADMINISTRATIVA</v>
      </c>
      <c r="G498" s="108">
        <f>IF(Tabla!K498="","",Tabla!K498)</f>
        <v>39</v>
      </c>
      <c r="H498" s="108">
        <f>IF(Tabla!L498="","",Tabla!L498)</f>
        <v>0</v>
      </c>
      <c r="J498">
        <f t="shared" si="104"/>
        <v>490</v>
      </c>
      <c r="K498" s="93">
        <f t="shared" si="105"/>
        <v>43504</v>
      </c>
      <c r="L498">
        <f t="shared" ca="1" si="93"/>
        <v>0</v>
      </c>
      <c r="M498" s="115">
        <f t="shared" ca="1" si="94"/>
        <v>4.8999999999999997E-7</v>
      </c>
      <c r="N498">
        <f t="shared" ca="1" si="95"/>
        <v>1.003E-6</v>
      </c>
      <c r="O498">
        <f t="shared" ca="1" si="96"/>
        <v>1003</v>
      </c>
      <c r="Q498">
        <f t="shared" ca="1" si="97"/>
        <v>43536</v>
      </c>
      <c r="R498" t="str">
        <f t="shared" ca="1" si="98"/>
        <v>ADMINISTRACION DE SUCURSALES</v>
      </c>
      <c r="S498" t="str">
        <f t="shared" ca="1" si="99"/>
        <v>NC GASTO NO DEDUCIBLES</v>
      </c>
      <c r="T498" t="str">
        <f t="shared" ca="1" si="100"/>
        <v>TRANSACCIONES DEL DIA 03/12/2019SPYRAL - GESTION ADMINISTRATIVA</v>
      </c>
      <c r="V498">
        <f t="shared" ca="1" si="101"/>
        <v>0</v>
      </c>
      <c r="W498">
        <f t="shared" ca="1" si="102"/>
        <v>0</v>
      </c>
    </row>
    <row r="499" spans="2:23" x14ac:dyDescent="0.25">
      <c r="B499" s="3">
        <f t="shared" si="103"/>
        <v>491</v>
      </c>
      <c r="C499" s="93">
        <f>IF(Tabla!G499="","",Tabla!G499)</f>
        <v>43504</v>
      </c>
      <c r="D499" s="93" t="str">
        <f>IF(Tabla!H499="","",Tabla!H499)</f>
        <v>ATM</v>
      </c>
      <c r="E499" s="93" t="str">
        <f>IF(Tabla!I499="","",Tabla!I499)</f>
        <v>VIATICOS</v>
      </c>
      <c r="F499" s="93" t="str">
        <f>IF(Tabla!J499="","",Tabla!J499)</f>
        <v>TRANSACCIONES DEL DIA 02/08/2019SPYRAL - GESTION ADMINISTRATIVA</v>
      </c>
      <c r="G499" s="108">
        <f>IF(Tabla!K499="","",Tabla!K499)</f>
        <v>14.3</v>
      </c>
      <c r="H499" s="108">
        <f>IF(Tabla!L499="","",Tabla!L499)</f>
        <v>0</v>
      </c>
      <c r="J499">
        <f t="shared" si="104"/>
        <v>491</v>
      </c>
      <c r="K499" s="93">
        <f t="shared" si="105"/>
        <v>43504</v>
      </c>
      <c r="L499">
        <f t="shared" ca="1" si="93"/>
        <v>0</v>
      </c>
      <c r="M499" s="115">
        <f t="shared" ca="1" si="94"/>
        <v>4.9100000000000004E-7</v>
      </c>
      <c r="N499">
        <f t="shared" ca="1" si="95"/>
        <v>1.0020000000000001E-6</v>
      </c>
      <c r="O499">
        <f t="shared" ca="1" si="96"/>
        <v>1002</v>
      </c>
      <c r="Q499">
        <f t="shared" ca="1" si="97"/>
        <v>43536</v>
      </c>
      <c r="R499" t="str">
        <f t="shared" ca="1" si="98"/>
        <v>ADMINISTRACION DE SUCURSALES</v>
      </c>
      <c r="S499" t="str">
        <f t="shared" ca="1" si="99"/>
        <v>NC GASTO NO DEDUCIBLES</v>
      </c>
      <c r="T499" t="str">
        <f t="shared" ca="1" si="100"/>
        <v>TRANSACCIONES DEL DIA 03/12/2019SPYRAL - GESTION ADMINISTRATIVA</v>
      </c>
      <c r="V499">
        <f t="shared" ca="1" si="101"/>
        <v>0</v>
      </c>
      <c r="W499">
        <f t="shared" ca="1" si="102"/>
        <v>0</v>
      </c>
    </row>
    <row r="500" spans="2:23" x14ac:dyDescent="0.25">
      <c r="B500" s="3">
        <f t="shared" si="103"/>
        <v>492</v>
      </c>
      <c r="C500" s="93">
        <f>IF(Tabla!G500="","",Tabla!G500)</f>
        <v>43504</v>
      </c>
      <c r="D500" s="93" t="str">
        <f>IF(Tabla!H500="","",Tabla!H500)</f>
        <v>ADMINISTRACION DE SUCURSALES</v>
      </c>
      <c r="E500" s="93" t="str">
        <f>IF(Tabla!I500="","",Tabla!I500)</f>
        <v>GASTOS NO DEDUCIBLES</v>
      </c>
      <c r="F500" s="93" t="str">
        <f>IF(Tabla!J500="","",Tabla!J500)</f>
        <v>TRANSACCIONES DEL DIA 02/08/2019SPYRAL - GESTION ADMINISTRATIVA</v>
      </c>
      <c r="G500" s="108">
        <f>IF(Tabla!K500="","",Tabla!K500)</f>
        <v>22.27</v>
      </c>
      <c r="H500" s="108">
        <f>IF(Tabla!L500="","",Tabla!L500)</f>
        <v>0</v>
      </c>
      <c r="J500">
        <f t="shared" si="104"/>
        <v>492</v>
      </c>
      <c r="K500" s="93">
        <f t="shared" si="105"/>
        <v>43504</v>
      </c>
      <c r="L500">
        <f t="shared" ca="1" si="93"/>
        <v>0</v>
      </c>
      <c r="M500" s="115">
        <f t="shared" ca="1" si="94"/>
        <v>4.9200000000000001E-7</v>
      </c>
      <c r="N500">
        <f t="shared" ca="1" si="95"/>
        <v>1.001E-6</v>
      </c>
      <c r="O500">
        <f t="shared" ca="1" si="96"/>
        <v>1001</v>
      </c>
      <c r="Q500">
        <f t="shared" ca="1" si="97"/>
        <v>43536</v>
      </c>
      <c r="R500" t="str">
        <f t="shared" ca="1" si="98"/>
        <v>ADMINISTRACION DE SUCURSALES</v>
      </c>
      <c r="S500" t="str">
        <f t="shared" ca="1" si="99"/>
        <v>NC GASTO NO DEDUCIBLES</v>
      </c>
      <c r="T500" t="str">
        <f t="shared" ca="1" si="100"/>
        <v>TRANSACCIONES DEL DIA 03/12/2019SPYRAL - GESTION ADMINISTRATIVA</v>
      </c>
      <c r="V500">
        <f t="shared" ca="1" si="101"/>
        <v>0</v>
      </c>
      <c r="W500">
        <f t="shared" ca="1" si="102"/>
        <v>0</v>
      </c>
    </row>
    <row r="501" spans="2:23" x14ac:dyDescent="0.25">
      <c r="B501" s="3">
        <f t="shared" si="103"/>
        <v>493</v>
      </c>
      <c r="C501" s="93">
        <f>IF(Tabla!G501="","",Tabla!G501)</f>
        <v>43504</v>
      </c>
      <c r="D501" s="93" t="str">
        <f>IF(Tabla!H501="","",Tabla!H501)</f>
        <v>ADMINISTRACION DE SUCURSALES</v>
      </c>
      <c r="E501" s="93" t="str">
        <f>IF(Tabla!I501="","",Tabla!I501)</f>
        <v>GASTOS NO DEDUCIBLES</v>
      </c>
      <c r="F501" s="93" t="str">
        <f>IF(Tabla!J501="","",Tabla!J501)</f>
        <v>TRANSACCIONES DEL DIA 02/08/2019SPYRAL - GESTION ADMINISTRATIVA</v>
      </c>
      <c r="G501" s="108">
        <f>IF(Tabla!K501="","",Tabla!K501)</f>
        <v>17</v>
      </c>
      <c r="H501" s="108">
        <f>IF(Tabla!L501="","",Tabla!L501)</f>
        <v>0</v>
      </c>
      <c r="J501">
        <f t="shared" si="104"/>
        <v>493</v>
      </c>
      <c r="K501" s="93">
        <f t="shared" si="105"/>
        <v>43504</v>
      </c>
      <c r="L501">
        <f t="shared" ca="1" si="93"/>
        <v>0</v>
      </c>
      <c r="M501" s="115">
        <f t="shared" ca="1" si="94"/>
        <v>4.9299999999999998E-7</v>
      </c>
      <c r="N501">
        <f t="shared" ca="1" si="95"/>
        <v>9.9999999999999995E-7</v>
      </c>
      <c r="O501">
        <f t="shared" ca="1" si="96"/>
        <v>1000</v>
      </c>
      <c r="Q501">
        <f t="shared" ca="1" si="97"/>
        <v>43536</v>
      </c>
      <c r="R501" t="str">
        <f t="shared" ca="1" si="98"/>
        <v>ADMINISTRACION DE SUCURSALES</v>
      </c>
      <c r="S501" t="str">
        <f t="shared" ca="1" si="99"/>
        <v>NC ALIMENTACION DE EMPLEADOS NVA</v>
      </c>
      <c r="T501" t="str">
        <f t="shared" ca="1" si="100"/>
        <v>TRANSACCIONES DEL DIA 03/12/2019SPYRAL - GESTION ADMINISTRATIVA</v>
      </c>
      <c r="V501">
        <f t="shared" ca="1" si="101"/>
        <v>0</v>
      </c>
      <c r="W501">
        <f t="shared" ca="1" si="102"/>
        <v>0</v>
      </c>
    </row>
    <row r="502" spans="2:23" x14ac:dyDescent="0.25">
      <c r="B502" s="3">
        <f t="shared" si="103"/>
        <v>494</v>
      </c>
      <c r="C502" s="93">
        <f>IF(Tabla!G502="","",Tabla!G502)</f>
        <v>43504</v>
      </c>
      <c r="D502" s="93" t="str">
        <f>IF(Tabla!H502="","",Tabla!H502)</f>
        <v>ADMINISTRACION DE SUCURSALES</v>
      </c>
      <c r="E502" s="93" t="str">
        <f>IF(Tabla!I502="","",Tabla!I502)</f>
        <v>OTROS EGRESOS 18</v>
      </c>
      <c r="F502" s="93" t="str">
        <f>IF(Tabla!J502="","",Tabla!J502)</f>
        <v>OTROS EGRESOS 1.P.O (OR:78/DES:78 TRN:86 PERF:300086 CAU: 18</v>
      </c>
      <c r="G502" s="108">
        <f>IF(Tabla!K502="","",Tabla!K502)</f>
        <v>7.2</v>
      </c>
      <c r="H502" s="108">
        <f>IF(Tabla!L502="","",Tabla!L502)</f>
        <v>0</v>
      </c>
      <c r="J502">
        <f t="shared" si="104"/>
        <v>494</v>
      </c>
      <c r="K502" s="93">
        <f t="shared" si="105"/>
        <v>43504</v>
      </c>
      <c r="L502">
        <f t="shared" ca="1" si="93"/>
        <v>0</v>
      </c>
      <c r="M502" s="115">
        <f t="shared" ca="1" si="94"/>
        <v>4.9399999999999995E-7</v>
      </c>
      <c r="N502">
        <f t="shared" ca="1" si="95"/>
        <v>9.9900000000000009E-7</v>
      </c>
      <c r="O502">
        <f t="shared" ca="1" si="96"/>
        <v>999</v>
      </c>
      <c r="Q502">
        <f t="shared" ca="1" si="97"/>
        <v>43536</v>
      </c>
      <c r="R502" t="str">
        <f t="shared" ca="1" si="98"/>
        <v>ADMINISTRACION DE SUCURSALES</v>
      </c>
      <c r="S502" t="str">
        <f t="shared" ca="1" si="99"/>
        <v>NC ALIMENTACION DE EMPLEADOS NVA</v>
      </c>
      <c r="T502" t="str">
        <f t="shared" ca="1" si="100"/>
        <v>TRANSACCIONES DEL DIA 03/12/2019SPYRAL - GESTION ADMINISTRATIVA</v>
      </c>
      <c r="V502">
        <f t="shared" ca="1" si="101"/>
        <v>0</v>
      </c>
      <c r="W502">
        <f t="shared" ca="1" si="102"/>
        <v>0</v>
      </c>
    </row>
    <row r="503" spans="2:23" x14ac:dyDescent="0.25">
      <c r="B503" s="3">
        <f t="shared" si="103"/>
        <v>495</v>
      </c>
      <c r="C503" s="93">
        <f>IF(Tabla!G503="","",Tabla!G503)</f>
        <v>43504</v>
      </c>
      <c r="D503" s="93" t="str">
        <f>IF(Tabla!H503="","",Tabla!H503)</f>
        <v>ADMINISTRACION DE SUCURSALES</v>
      </c>
      <c r="E503" s="93" t="str">
        <f>IF(Tabla!I503="","",Tabla!I503)</f>
        <v>OTROS EGRESOS 18</v>
      </c>
      <c r="F503" s="93" t="str">
        <f>IF(Tabla!J503="","",Tabla!J503)</f>
        <v>OTROS EGRESOS 1.P.O (OR:71/DES:71 TRN:86 PERF:300086 CAU: 18</v>
      </c>
      <c r="G503" s="108">
        <f>IF(Tabla!K503="","",Tabla!K503)</f>
        <v>2.4</v>
      </c>
      <c r="H503" s="108">
        <f>IF(Tabla!L503="","",Tabla!L503)</f>
        <v>0</v>
      </c>
      <c r="J503">
        <f t="shared" si="104"/>
        <v>495</v>
      </c>
      <c r="K503" s="93">
        <f t="shared" si="105"/>
        <v>43504</v>
      </c>
      <c r="L503">
        <f t="shared" ca="1" si="93"/>
        <v>0</v>
      </c>
      <c r="M503" s="115">
        <f t="shared" ca="1" si="94"/>
        <v>4.9500000000000003E-7</v>
      </c>
      <c r="N503">
        <f t="shared" ca="1" si="95"/>
        <v>9.9800000000000002E-7</v>
      </c>
      <c r="O503">
        <f t="shared" ca="1" si="96"/>
        <v>998</v>
      </c>
      <c r="Q503">
        <f t="shared" ca="1" si="97"/>
        <v>43536</v>
      </c>
      <c r="R503" t="str">
        <f t="shared" ca="1" si="98"/>
        <v>ADMINISTRACION DE SUCURSALES</v>
      </c>
      <c r="S503" t="str">
        <f t="shared" ca="1" si="99"/>
        <v>NC ALIMENTACION DE EMPLEADOS NVA</v>
      </c>
      <c r="T503" t="str">
        <f t="shared" ca="1" si="100"/>
        <v>TRANSACCIONES DEL DIA 03/12/2019SPYRAL - GESTION ADMINISTRATIVA</v>
      </c>
      <c r="V503">
        <f t="shared" ca="1" si="101"/>
        <v>0</v>
      </c>
      <c r="W503">
        <f t="shared" ca="1" si="102"/>
        <v>0</v>
      </c>
    </row>
    <row r="504" spans="2:23" x14ac:dyDescent="0.25">
      <c r="B504" s="3">
        <f t="shared" si="103"/>
        <v>496</v>
      </c>
      <c r="C504" s="93">
        <f>IF(Tabla!G504="","",Tabla!G504)</f>
        <v>43504</v>
      </c>
      <c r="D504" s="93" t="str">
        <f>IF(Tabla!H504="","",Tabla!H504)</f>
        <v>ADMINISTRACION DE SUCURSALES</v>
      </c>
      <c r="E504" s="93" t="str">
        <f>IF(Tabla!I504="","",Tabla!I504)</f>
        <v>OTROS EGRESOS 18</v>
      </c>
      <c r="F504" s="93" t="str">
        <f>IF(Tabla!J504="","",Tabla!J504)</f>
        <v>OTROS EGRESOS 1.P.O (OR:15/DES:15 TRN:86 PERF:300086 CAU: 18</v>
      </c>
      <c r="G504" s="108">
        <f>IF(Tabla!K504="","",Tabla!K504)</f>
        <v>2.25</v>
      </c>
      <c r="H504" s="108">
        <f>IF(Tabla!L504="","",Tabla!L504)</f>
        <v>0</v>
      </c>
      <c r="J504">
        <f t="shared" si="104"/>
        <v>496</v>
      </c>
      <c r="K504" s="93">
        <f t="shared" si="105"/>
        <v>43504</v>
      </c>
      <c r="L504">
        <f t="shared" ca="1" si="93"/>
        <v>0</v>
      </c>
      <c r="M504" s="115">
        <f t="shared" ca="1" si="94"/>
        <v>4.9599999999999999E-7</v>
      </c>
      <c r="N504">
        <f t="shared" ca="1" si="95"/>
        <v>9.9699999999999994E-7</v>
      </c>
      <c r="O504">
        <f t="shared" ca="1" si="96"/>
        <v>997</v>
      </c>
      <c r="Q504">
        <f t="shared" ca="1" si="97"/>
        <v>43536</v>
      </c>
      <c r="R504" t="str">
        <f t="shared" ca="1" si="98"/>
        <v>ADMINISTRACION DE SUCURSALES</v>
      </c>
      <c r="S504" t="str">
        <f t="shared" ca="1" si="99"/>
        <v>NC ALIMENTACION DE EMPLEADOS NVA</v>
      </c>
      <c r="T504" t="str">
        <f t="shared" ca="1" si="100"/>
        <v>TRANSACCIONES DEL DIA 03/12/2019SPYRAL - GESTION ADMINISTRATIVA</v>
      </c>
      <c r="V504">
        <f t="shared" ca="1" si="101"/>
        <v>0</v>
      </c>
      <c r="W504">
        <f t="shared" ca="1" si="102"/>
        <v>0</v>
      </c>
    </row>
    <row r="505" spans="2:23" x14ac:dyDescent="0.25">
      <c r="B505" s="3">
        <f t="shared" si="103"/>
        <v>497</v>
      </c>
      <c r="C505" s="93">
        <f>IF(Tabla!G505="","",Tabla!G505)</f>
        <v>43505</v>
      </c>
      <c r="D505" s="93" t="str">
        <f>IF(Tabla!H505="","",Tabla!H505)</f>
        <v>TELEMERCADEO</v>
      </c>
      <c r="E505" s="93" t="str">
        <f>IF(Tabla!I505="","",Tabla!I505)</f>
        <v>GASTOS NO DEDUCIBLES</v>
      </c>
      <c r="F505" s="93" t="str">
        <f>IF(Tabla!J505="","",Tabla!J505)</f>
        <v>TRANSACCIONES DEL DIA 02/09/2019SPYRAL - GESTION ADMINISTRATIVA</v>
      </c>
      <c r="G505" s="108">
        <f>IF(Tabla!K505="","",Tabla!K505)</f>
        <v>20.100000000000001</v>
      </c>
      <c r="H505" s="108">
        <f>IF(Tabla!L505="","",Tabla!L505)</f>
        <v>0</v>
      </c>
      <c r="J505">
        <f t="shared" si="104"/>
        <v>497</v>
      </c>
      <c r="K505" s="93">
        <f t="shared" si="105"/>
        <v>43505</v>
      </c>
      <c r="L505">
        <f t="shared" ca="1" si="93"/>
        <v>0</v>
      </c>
      <c r="M505" s="115">
        <f t="shared" ca="1" si="94"/>
        <v>4.9699999999999996E-7</v>
      </c>
      <c r="N505">
        <f t="shared" ca="1" si="95"/>
        <v>9.9600000000000008E-7</v>
      </c>
      <c r="O505">
        <f t="shared" ca="1" si="96"/>
        <v>996</v>
      </c>
      <c r="Q505">
        <f t="shared" ca="1" si="97"/>
        <v>43536</v>
      </c>
      <c r="R505" t="str">
        <f t="shared" ca="1" si="98"/>
        <v>ADMINISTRACION DE SUCURSALES</v>
      </c>
      <c r="S505" t="str">
        <f t="shared" ca="1" si="99"/>
        <v>NC ALIMENTACION DE EMPLEADOS NVA</v>
      </c>
      <c r="T505" t="str">
        <f t="shared" ca="1" si="100"/>
        <v>TRANSACCIONES DEL DIA 03/12/2019SPYRAL - GESTION ADMINISTRATIVA</v>
      </c>
      <c r="V505">
        <f t="shared" ca="1" si="101"/>
        <v>0</v>
      </c>
      <c r="W505">
        <f t="shared" ca="1" si="102"/>
        <v>0</v>
      </c>
    </row>
    <row r="506" spans="2:23" x14ac:dyDescent="0.25">
      <c r="B506" s="3">
        <f t="shared" si="103"/>
        <v>498</v>
      </c>
      <c r="C506" s="93">
        <f>IF(Tabla!G506="","",Tabla!G506)</f>
        <v>43505</v>
      </c>
      <c r="D506" s="93" t="str">
        <f>IF(Tabla!H506="","",Tabla!H506)</f>
        <v>SERVICIOS PERSONALES</v>
      </c>
      <c r="E506" s="93" t="str">
        <f>IF(Tabla!I506="","",Tabla!I506)</f>
        <v>PAGO NOMINA QUINCENA 1 FEBRERO 2019</v>
      </c>
      <c r="F506" s="93" t="str">
        <f>IF(Tabla!J506="","",Tabla!J506)</f>
        <v>TRANSACCIONES DEL DIA 02/09/2019 RECURSOS HUMANOS</v>
      </c>
      <c r="G506" s="108">
        <f>IF(Tabla!K506="","",Tabla!K506)</f>
        <v>114.95</v>
      </c>
      <c r="H506" s="108">
        <f>IF(Tabla!L506="","",Tabla!L506)</f>
        <v>0</v>
      </c>
      <c r="J506">
        <f t="shared" si="104"/>
        <v>498</v>
      </c>
      <c r="K506" s="93">
        <f t="shared" si="105"/>
        <v>43505</v>
      </c>
      <c r="L506">
        <f t="shared" ca="1" si="93"/>
        <v>0</v>
      </c>
      <c r="M506" s="115">
        <f t="shared" ca="1" si="94"/>
        <v>4.9800000000000004E-7</v>
      </c>
      <c r="N506">
        <f t="shared" ca="1" si="95"/>
        <v>9.95E-7</v>
      </c>
      <c r="O506">
        <f t="shared" ca="1" si="96"/>
        <v>995</v>
      </c>
      <c r="Q506">
        <f t="shared" ca="1" si="97"/>
        <v>43536</v>
      </c>
      <c r="R506" t="str">
        <f t="shared" ca="1" si="98"/>
        <v>ADMINISTRACION DE SUCURSALES</v>
      </c>
      <c r="S506" t="str">
        <f t="shared" ca="1" si="99"/>
        <v>ALIMENTACION DE EMPLEADOS CTA NUEVA</v>
      </c>
      <c r="T506" t="str">
        <f t="shared" ca="1" si="100"/>
        <v>TRANSACCIONES DEL DIA 03/12/2019SPYRAL - GESTION ADMINISTRATIVA</v>
      </c>
      <c r="V506">
        <f t="shared" ca="1" si="101"/>
        <v>0</v>
      </c>
      <c r="W506">
        <f t="shared" ca="1" si="102"/>
        <v>0</v>
      </c>
    </row>
    <row r="507" spans="2:23" x14ac:dyDescent="0.25">
      <c r="B507" s="3">
        <f t="shared" si="103"/>
        <v>499</v>
      </c>
      <c r="C507" s="93">
        <f>IF(Tabla!G507="","",Tabla!G507)</f>
        <v>43505</v>
      </c>
      <c r="D507" s="93" t="str">
        <f>IF(Tabla!H507="","",Tabla!H507)</f>
        <v>SERVICIOS PERSONALES</v>
      </c>
      <c r="E507" s="93" t="str">
        <f>IF(Tabla!I507="","",Tabla!I507)</f>
        <v>PAGO NOMINA QUINCENA 1 FEBRERO 2019</v>
      </c>
      <c r="F507" s="93" t="str">
        <f>IF(Tabla!J507="","",Tabla!J507)</f>
        <v>TRANSACCIONES DEL DIA 02/09/2019 RECURSOS HUMANOS</v>
      </c>
      <c r="G507" s="108">
        <f>IF(Tabla!K507="","",Tabla!K507)</f>
        <v>90.79</v>
      </c>
      <c r="H507" s="108">
        <f>IF(Tabla!L507="","",Tabla!L507)</f>
        <v>0</v>
      </c>
      <c r="J507">
        <f t="shared" si="104"/>
        <v>499</v>
      </c>
      <c r="K507" s="93">
        <f t="shared" si="105"/>
        <v>43505</v>
      </c>
      <c r="L507">
        <f t="shared" ca="1" si="93"/>
        <v>0</v>
      </c>
      <c r="M507" s="115">
        <f t="shared" ca="1" si="94"/>
        <v>4.9900000000000001E-7</v>
      </c>
      <c r="N507">
        <f t="shared" ca="1" si="95"/>
        <v>9.9399999999999993E-7</v>
      </c>
      <c r="O507">
        <f t="shared" ca="1" si="96"/>
        <v>994</v>
      </c>
      <c r="Q507">
        <f t="shared" ca="1" si="97"/>
        <v>43536</v>
      </c>
      <c r="R507" t="str">
        <f t="shared" ca="1" si="98"/>
        <v>ATENCION A CLIENTES</v>
      </c>
      <c r="S507" t="str">
        <f t="shared" ca="1" si="99"/>
        <v>NC ALIMENTACION DE EMPLEADOS NVA</v>
      </c>
      <c r="T507" t="str">
        <f t="shared" ca="1" si="100"/>
        <v>TRANSACCIONES DEL DIA 03/12/2019SPYRAL - GESTION ADMINISTRATIVA</v>
      </c>
      <c r="V507">
        <f t="shared" ca="1" si="101"/>
        <v>0</v>
      </c>
      <c r="W507">
        <f t="shared" ca="1" si="102"/>
        <v>0</v>
      </c>
    </row>
    <row r="508" spans="2:23" x14ac:dyDescent="0.25">
      <c r="B508" s="3">
        <f t="shared" si="103"/>
        <v>500</v>
      </c>
      <c r="C508" s="93">
        <f>IF(Tabla!G508="","",Tabla!G508)</f>
        <v>43505</v>
      </c>
      <c r="D508" s="93" t="str">
        <f>IF(Tabla!H508="","",Tabla!H508)</f>
        <v>SERVICIOS PERSONALES</v>
      </c>
      <c r="E508" s="93" t="str">
        <f>IF(Tabla!I508="","",Tabla!I508)</f>
        <v>PAGO NOMINA QUINCENA 1 FEBRERO 2019</v>
      </c>
      <c r="F508" s="93" t="str">
        <f>IF(Tabla!J508="","",Tabla!J508)</f>
        <v>TRANSACCIONES DEL DIA 02/09/2019 RECURSOS HUMANOS</v>
      </c>
      <c r="G508" s="108">
        <f>IF(Tabla!K508="","",Tabla!K508)</f>
        <v>77.61</v>
      </c>
      <c r="H508" s="108">
        <f>IF(Tabla!L508="","",Tabla!L508)</f>
        <v>0</v>
      </c>
      <c r="J508">
        <f t="shared" si="104"/>
        <v>500</v>
      </c>
      <c r="K508" s="93">
        <f t="shared" si="105"/>
        <v>43505</v>
      </c>
      <c r="L508">
        <f t="shared" ca="1" si="93"/>
        <v>0</v>
      </c>
      <c r="M508" s="115">
        <f t="shared" ca="1" si="94"/>
        <v>4.9999999999999998E-7</v>
      </c>
      <c r="N508">
        <f t="shared" ca="1" si="95"/>
        <v>9.9300000000000006E-7</v>
      </c>
      <c r="O508">
        <f t="shared" ca="1" si="96"/>
        <v>993</v>
      </c>
      <c r="Q508">
        <f t="shared" ca="1" si="97"/>
        <v>43536</v>
      </c>
      <c r="R508" t="str">
        <f t="shared" ca="1" si="98"/>
        <v>ATENCION A CLIENTES</v>
      </c>
      <c r="S508" t="str">
        <f t="shared" ca="1" si="99"/>
        <v>GASTOS NO DEDUCIBLES</v>
      </c>
      <c r="T508" t="str">
        <f t="shared" ca="1" si="100"/>
        <v>TRANSACCIONES DEL DIA 03/12/2019SPYRAL - GESTION ADMINISTRATIVA</v>
      </c>
      <c r="V508">
        <f t="shared" ca="1" si="101"/>
        <v>0</v>
      </c>
      <c r="W508">
        <f t="shared" ca="1" si="102"/>
        <v>0</v>
      </c>
    </row>
    <row r="509" spans="2:23" x14ac:dyDescent="0.25">
      <c r="B509" s="3">
        <f t="shared" ref="B509:B572" si="106">B508+1</f>
        <v>501</v>
      </c>
      <c r="C509" s="93">
        <f>IF(Tabla!G509="","",Tabla!G509)</f>
        <v>43505</v>
      </c>
      <c r="D509" s="93" t="str">
        <f>IF(Tabla!H509="","",Tabla!H509)</f>
        <v>SERVICIOS PERSONALES</v>
      </c>
      <c r="E509" s="93" t="str">
        <f>IF(Tabla!I509="","",Tabla!I509)</f>
        <v>PAGO NOMINA QUINCENA 1 FEBRERO 2019</v>
      </c>
      <c r="F509" s="93" t="str">
        <f>IF(Tabla!J509="","",Tabla!J509)</f>
        <v>TRANSACCIONES DEL DIA 02/09/2019 RECURSOS HUMANOS</v>
      </c>
      <c r="G509" s="108">
        <f>IF(Tabla!K509="","",Tabla!K509)</f>
        <v>51.37</v>
      </c>
      <c r="H509" s="108">
        <f>IF(Tabla!L509="","",Tabla!L509)</f>
        <v>0</v>
      </c>
      <c r="J509">
        <f t="shared" si="104"/>
        <v>501</v>
      </c>
      <c r="K509" s="93">
        <f t="shared" si="105"/>
        <v>43505</v>
      </c>
      <c r="L509">
        <f t="shared" ca="1" si="93"/>
        <v>0</v>
      </c>
      <c r="M509" s="115">
        <f t="shared" ca="1" si="94"/>
        <v>5.0100000000000005E-7</v>
      </c>
      <c r="N509">
        <f t="shared" ca="1" si="95"/>
        <v>9.9199999999999999E-7</v>
      </c>
      <c r="O509">
        <f t="shared" ca="1" si="96"/>
        <v>992</v>
      </c>
      <c r="Q509">
        <f t="shared" ca="1" si="97"/>
        <v>43536</v>
      </c>
      <c r="R509" t="str">
        <f t="shared" ca="1" si="98"/>
        <v>ATENCION A CLIENTES</v>
      </c>
      <c r="S509" t="str">
        <f t="shared" ca="1" si="99"/>
        <v>ALIMENTACION DE EMPLEADOS CTA NUEVA</v>
      </c>
      <c r="T509" t="str">
        <f t="shared" ca="1" si="100"/>
        <v>TRANSACCIONES DEL DIA 03/12/2019SPYRAL - GESTION ADMINISTRATIVA</v>
      </c>
      <c r="V509">
        <f t="shared" ca="1" si="101"/>
        <v>0</v>
      </c>
      <c r="W509">
        <f t="shared" ca="1" si="102"/>
        <v>0</v>
      </c>
    </row>
    <row r="510" spans="2:23" x14ac:dyDescent="0.25">
      <c r="B510" s="3">
        <f t="shared" si="106"/>
        <v>502</v>
      </c>
      <c r="C510" s="93">
        <f>IF(Tabla!G510="","",Tabla!G510)</f>
        <v>43505</v>
      </c>
      <c r="D510" s="93" t="str">
        <f>IF(Tabla!H510="","",Tabla!H510)</f>
        <v>SERVICIOS PERSONALES</v>
      </c>
      <c r="E510" s="93" t="str">
        <f>IF(Tabla!I510="","",Tabla!I510)</f>
        <v>PAGO NOMINA QUINCENA 1 FEBRERO 2019</v>
      </c>
      <c r="F510" s="93" t="str">
        <f>IF(Tabla!J510="","",Tabla!J510)</f>
        <v>TRANSACCIONES DEL DIA 02/09/2019 RECURSOS HUMANOS</v>
      </c>
      <c r="G510" s="108">
        <f>IF(Tabla!K510="","",Tabla!K510)</f>
        <v>36.630000000000003</v>
      </c>
      <c r="H510" s="108">
        <f>IF(Tabla!L510="","",Tabla!L510)</f>
        <v>0</v>
      </c>
      <c r="J510">
        <f t="shared" si="104"/>
        <v>502</v>
      </c>
      <c r="K510" s="93">
        <f t="shared" si="105"/>
        <v>43505</v>
      </c>
      <c r="L510">
        <f t="shared" ca="1" si="93"/>
        <v>0</v>
      </c>
      <c r="M510" s="115">
        <f t="shared" ca="1" si="94"/>
        <v>5.0200000000000002E-7</v>
      </c>
      <c r="N510">
        <f t="shared" ca="1" si="95"/>
        <v>9.9099999999999991E-7</v>
      </c>
      <c r="O510">
        <f t="shared" ca="1" si="96"/>
        <v>991</v>
      </c>
      <c r="Q510">
        <f t="shared" ca="1" si="97"/>
        <v>43536</v>
      </c>
      <c r="R510" t="str">
        <f t="shared" ca="1" si="98"/>
        <v>BANCA COMERCIAL</v>
      </c>
      <c r="S510" t="str">
        <f t="shared" ca="1" si="99"/>
        <v>ALIMENTACION DE EMPLEADOS CTA NUEVA</v>
      </c>
      <c r="T510" t="str">
        <f t="shared" ca="1" si="100"/>
        <v>TRANSACCIONES DEL DIA 03/12/2019SPYRAL - GESTION ADMINISTRATIVA</v>
      </c>
      <c r="V510">
        <f t="shared" ca="1" si="101"/>
        <v>0</v>
      </c>
      <c r="W510">
        <f t="shared" ca="1" si="102"/>
        <v>0</v>
      </c>
    </row>
    <row r="511" spans="2:23" x14ac:dyDescent="0.25">
      <c r="B511" s="3">
        <f t="shared" si="106"/>
        <v>503</v>
      </c>
      <c r="C511" s="93">
        <f>IF(Tabla!G511="","",Tabla!G511)</f>
        <v>43505</v>
      </c>
      <c r="D511" s="93" t="str">
        <f>IF(Tabla!H511="","",Tabla!H511)</f>
        <v>SERVICIOS PERSONALES</v>
      </c>
      <c r="E511" s="93" t="str">
        <f>IF(Tabla!I511="","",Tabla!I511)</f>
        <v>PAGO NOMINA QUINCENA 1 FEBRERO 2019</v>
      </c>
      <c r="F511" s="93" t="str">
        <f>IF(Tabla!J511="","",Tabla!J511)</f>
        <v>TRANSACCIONES DEL DIA 02/09/2019 RECURSOS HUMANOS</v>
      </c>
      <c r="G511" s="108">
        <f>IF(Tabla!K511="","",Tabla!K511)</f>
        <v>28.99</v>
      </c>
      <c r="H511" s="108">
        <f>IF(Tabla!L511="","",Tabla!L511)</f>
        <v>0</v>
      </c>
      <c r="J511">
        <f t="shared" si="104"/>
        <v>503</v>
      </c>
      <c r="K511" s="93">
        <f t="shared" si="105"/>
        <v>43505</v>
      </c>
      <c r="L511">
        <f t="shared" ca="1" si="93"/>
        <v>0</v>
      </c>
      <c r="M511" s="115">
        <f t="shared" ca="1" si="94"/>
        <v>5.0299999999999999E-7</v>
      </c>
      <c r="N511">
        <f t="shared" ca="1" si="95"/>
        <v>9.9000000000000005E-7</v>
      </c>
      <c r="O511">
        <f t="shared" ca="1" si="96"/>
        <v>990</v>
      </c>
      <c r="Q511">
        <f t="shared" ca="1" si="97"/>
        <v>43536</v>
      </c>
      <c r="R511" t="str">
        <f t="shared" ca="1" si="98"/>
        <v>BANCA COMERCIAL CENTRO</v>
      </c>
      <c r="S511" t="str">
        <f t="shared" ca="1" si="99"/>
        <v>VIATICOS</v>
      </c>
      <c r="T511" t="str">
        <f t="shared" ca="1" si="100"/>
        <v>TRANSACCIONES DEL DIA 03/12/2019SPYRAL - GESTION ADMINISTRATIVA</v>
      </c>
      <c r="V511">
        <f t="shared" ca="1" si="101"/>
        <v>0</v>
      </c>
      <c r="W511">
        <f t="shared" ca="1" si="102"/>
        <v>0</v>
      </c>
    </row>
    <row r="512" spans="2:23" x14ac:dyDescent="0.25">
      <c r="B512" s="3">
        <f t="shared" si="106"/>
        <v>504</v>
      </c>
      <c r="C512" s="93">
        <f>IF(Tabla!G512="","",Tabla!G512)</f>
        <v>43505</v>
      </c>
      <c r="D512" s="93" t="str">
        <f>IF(Tabla!H512="","",Tabla!H512)</f>
        <v>SERVICIOS PERSONALES</v>
      </c>
      <c r="E512" s="93" t="str">
        <f>IF(Tabla!I512="","",Tabla!I512)</f>
        <v>PAGO NOMINA QUINCENA 1 FEBRERO 2019</v>
      </c>
      <c r="F512" s="93" t="str">
        <f>IF(Tabla!J512="","",Tabla!J512)</f>
        <v>TRANSACCIONES DEL DIA 02/09/2019 RECURSOS HUMANOS</v>
      </c>
      <c r="G512" s="108">
        <f>IF(Tabla!K512="","",Tabla!K512)</f>
        <v>27.18</v>
      </c>
      <c r="H512" s="108">
        <f>IF(Tabla!L512="","",Tabla!L512)</f>
        <v>0</v>
      </c>
      <c r="J512">
        <f t="shared" si="104"/>
        <v>504</v>
      </c>
      <c r="K512" s="93">
        <f t="shared" si="105"/>
        <v>43505</v>
      </c>
      <c r="L512">
        <f t="shared" ca="1" si="93"/>
        <v>0</v>
      </c>
      <c r="M512" s="115">
        <f t="shared" ca="1" si="94"/>
        <v>5.0399999999999996E-7</v>
      </c>
      <c r="N512">
        <f t="shared" ca="1" si="95"/>
        <v>9.8899999999999998E-7</v>
      </c>
      <c r="O512">
        <f t="shared" ca="1" si="96"/>
        <v>989</v>
      </c>
      <c r="Q512">
        <f t="shared" ca="1" si="97"/>
        <v>43536</v>
      </c>
      <c r="R512" t="str">
        <f t="shared" ca="1" si="98"/>
        <v>BANCA COMERCIAL INTERIOR</v>
      </c>
      <c r="S512" t="str">
        <f t="shared" ca="1" si="99"/>
        <v>NC VIATICOS</v>
      </c>
      <c r="T512" t="str">
        <f t="shared" ca="1" si="100"/>
        <v>TRANSACCIONES DEL DIA 03/12/2019SPYRAL - GESTION ADMINISTRATIVA</v>
      </c>
      <c r="V512">
        <f t="shared" ca="1" si="101"/>
        <v>0</v>
      </c>
      <c r="W512">
        <f t="shared" ca="1" si="102"/>
        <v>0</v>
      </c>
    </row>
    <row r="513" spans="2:23" x14ac:dyDescent="0.25">
      <c r="B513" s="3">
        <f t="shared" si="106"/>
        <v>505</v>
      </c>
      <c r="C513" s="93">
        <f>IF(Tabla!G513="","",Tabla!G513)</f>
        <v>43505</v>
      </c>
      <c r="D513" s="93" t="str">
        <f>IF(Tabla!H513="","",Tabla!H513)</f>
        <v>SERVICIOS PERSONALES</v>
      </c>
      <c r="E513" s="93" t="str">
        <f>IF(Tabla!I513="","",Tabla!I513)</f>
        <v>PAGO NOMINA QUINCENA 1 FEBRERO 2019</v>
      </c>
      <c r="F513" s="93" t="str">
        <f>IF(Tabla!J513="","",Tabla!J513)</f>
        <v>TRANSACCIONES DEL DIA 02/09/2019 RECURSOS HUMANOS</v>
      </c>
      <c r="G513" s="108">
        <f>IF(Tabla!K513="","",Tabla!K513)</f>
        <v>25.26</v>
      </c>
      <c r="H513" s="108">
        <f>IF(Tabla!L513="","",Tabla!L513)</f>
        <v>0</v>
      </c>
      <c r="J513">
        <f t="shared" si="104"/>
        <v>505</v>
      </c>
      <c r="K513" s="93">
        <f t="shared" si="105"/>
        <v>43505</v>
      </c>
      <c r="L513">
        <f t="shared" ca="1" si="93"/>
        <v>0</v>
      </c>
      <c r="M513" s="115">
        <f t="shared" ca="1" si="94"/>
        <v>5.0500000000000004E-7</v>
      </c>
      <c r="N513">
        <f t="shared" ca="1" si="95"/>
        <v>9.879999999999999E-7</v>
      </c>
      <c r="O513">
        <f t="shared" ca="1" si="96"/>
        <v>988</v>
      </c>
      <c r="Q513">
        <f t="shared" ca="1" si="97"/>
        <v>43536</v>
      </c>
      <c r="R513" t="str">
        <f t="shared" ca="1" si="98"/>
        <v>BANCA DE CONSUMO</v>
      </c>
      <c r="S513" t="str">
        <f t="shared" ca="1" si="99"/>
        <v>VIATICOS</v>
      </c>
      <c r="T513" t="str">
        <f t="shared" ca="1" si="100"/>
        <v>TRANSACCIONES DEL DIA 03/12/2019SPYRAL - GESTION ADMINISTRATIVA</v>
      </c>
      <c r="V513">
        <f t="shared" ca="1" si="101"/>
        <v>0</v>
      </c>
      <c r="W513">
        <f t="shared" ca="1" si="102"/>
        <v>0</v>
      </c>
    </row>
    <row r="514" spans="2:23" x14ac:dyDescent="0.25">
      <c r="B514" s="3">
        <f t="shared" si="106"/>
        <v>506</v>
      </c>
      <c r="C514" s="93">
        <f>IF(Tabla!G514="","",Tabla!G514)</f>
        <v>43505</v>
      </c>
      <c r="D514" s="93" t="str">
        <f>IF(Tabla!H514="","",Tabla!H514)</f>
        <v>SERVICIOS PERSONALES</v>
      </c>
      <c r="E514" s="93" t="str">
        <f>IF(Tabla!I514="","",Tabla!I514)</f>
        <v>PAGO NOMINA QUINCENA 1 FEBRERO 2019</v>
      </c>
      <c r="F514" s="93" t="str">
        <f>IF(Tabla!J514="","",Tabla!J514)</f>
        <v>TRANSACCIONES DEL DIA 02/09/2019 RECURSOS HUMANOS</v>
      </c>
      <c r="G514" s="108">
        <f>IF(Tabla!K514="","",Tabla!K514)</f>
        <v>24.4</v>
      </c>
      <c r="H514" s="108">
        <f>IF(Tabla!L514="","",Tabla!L514)</f>
        <v>0</v>
      </c>
      <c r="J514">
        <f t="shared" si="104"/>
        <v>506</v>
      </c>
      <c r="K514" s="93">
        <f t="shared" si="105"/>
        <v>43505</v>
      </c>
      <c r="L514">
        <f t="shared" ca="1" si="93"/>
        <v>0</v>
      </c>
      <c r="M514" s="115">
        <f t="shared" ca="1" si="94"/>
        <v>5.06E-7</v>
      </c>
      <c r="N514">
        <f t="shared" ca="1" si="95"/>
        <v>9.8700000000000004E-7</v>
      </c>
      <c r="O514">
        <f t="shared" ca="1" si="96"/>
        <v>987</v>
      </c>
      <c r="Q514">
        <f t="shared" ca="1" si="97"/>
        <v>43536</v>
      </c>
      <c r="R514" t="str">
        <f t="shared" ca="1" si="98"/>
        <v>CAJA</v>
      </c>
      <c r="S514" t="str">
        <f t="shared" ca="1" si="99"/>
        <v>ALIMENTACION DE EMPLEADOS CTA NUEVA</v>
      </c>
      <c r="T514" t="str">
        <f t="shared" ca="1" si="100"/>
        <v>TRANSACCIONES DEL DIA 03/12/2019SPYRAL - GESTION ADMINISTRATIVA</v>
      </c>
      <c r="V514">
        <f t="shared" ca="1" si="101"/>
        <v>0</v>
      </c>
      <c r="W514">
        <f t="shared" ca="1" si="102"/>
        <v>0</v>
      </c>
    </row>
    <row r="515" spans="2:23" x14ac:dyDescent="0.25">
      <c r="B515" s="3">
        <f t="shared" si="106"/>
        <v>507</v>
      </c>
      <c r="C515" s="93">
        <f>IF(Tabla!G515="","",Tabla!G515)</f>
        <v>43505</v>
      </c>
      <c r="D515" s="93" t="str">
        <f>IF(Tabla!H515="","",Tabla!H515)</f>
        <v>SERVICIOS PERSONALES</v>
      </c>
      <c r="E515" s="93" t="str">
        <f>IF(Tabla!I515="","",Tabla!I515)</f>
        <v>PAGO NOMINA QUINCENA 1 FEBRERO 2019</v>
      </c>
      <c r="F515" s="93" t="str">
        <f>IF(Tabla!J515="","",Tabla!J515)</f>
        <v>TRANSACCIONES DEL DIA 02/09/2019 RECURSOS HUMANOS</v>
      </c>
      <c r="G515" s="108">
        <f>IF(Tabla!K515="","",Tabla!K515)</f>
        <v>23.25</v>
      </c>
      <c r="H515" s="108">
        <f>IF(Tabla!L515="","",Tabla!L515)</f>
        <v>0</v>
      </c>
      <c r="J515">
        <f t="shared" si="104"/>
        <v>507</v>
      </c>
      <c r="K515" s="93">
        <f t="shared" si="105"/>
        <v>43505</v>
      </c>
      <c r="L515">
        <f t="shared" ca="1" si="93"/>
        <v>0</v>
      </c>
      <c r="M515" s="115">
        <f t="shared" ca="1" si="94"/>
        <v>5.0699999999999997E-7</v>
      </c>
      <c r="N515">
        <f t="shared" ca="1" si="95"/>
        <v>9.8599999999999996E-7</v>
      </c>
      <c r="O515">
        <f t="shared" ca="1" si="96"/>
        <v>986</v>
      </c>
      <c r="Q515">
        <f t="shared" ca="1" si="97"/>
        <v>43536</v>
      </c>
      <c r="R515" t="str">
        <f t="shared" ca="1" si="98"/>
        <v>CAJA</v>
      </c>
      <c r="S515" t="str">
        <f t="shared" ca="1" si="99"/>
        <v>ALIMENTACION DE EMPLEADOS CTA NUEVA</v>
      </c>
      <c r="T515" t="str">
        <f t="shared" ca="1" si="100"/>
        <v>TRANSACCIONES DEL DIA 03/12/2019SPYRAL - GESTION ADMINISTRATIVA</v>
      </c>
      <c r="V515">
        <f t="shared" ca="1" si="101"/>
        <v>0</v>
      </c>
      <c r="W515">
        <f t="shared" ca="1" si="102"/>
        <v>0</v>
      </c>
    </row>
    <row r="516" spans="2:23" x14ac:dyDescent="0.25">
      <c r="B516" s="3">
        <f t="shared" si="106"/>
        <v>508</v>
      </c>
      <c r="C516" s="93">
        <f>IF(Tabla!G516="","",Tabla!G516)</f>
        <v>43505</v>
      </c>
      <c r="D516" s="93" t="str">
        <f>IF(Tabla!H516="","",Tabla!H516)</f>
        <v>SERVICIOS PERSONALES</v>
      </c>
      <c r="E516" s="93" t="str">
        <f>IF(Tabla!I516="","",Tabla!I516)</f>
        <v>PAGO NOMINA QUINCENA 1 FEBRERO 2019</v>
      </c>
      <c r="F516" s="93" t="str">
        <f>IF(Tabla!J516="","",Tabla!J516)</f>
        <v>TRANSACCIONES DEL DIA 02/09/2019 RECURSOS HUMANOS</v>
      </c>
      <c r="G516" s="108">
        <f>IF(Tabla!K516="","",Tabla!K516)</f>
        <v>18.420000000000002</v>
      </c>
      <c r="H516" s="108">
        <f>IF(Tabla!L516="","",Tabla!L516)</f>
        <v>0</v>
      </c>
      <c r="J516">
        <f t="shared" si="104"/>
        <v>508</v>
      </c>
      <c r="K516" s="93">
        <f t="shared" si="105"/>
        <v>43505</v>
      </c>
      <c r="L516">
        <f t="shared" ca="1" si="93"/>
        <v>0</v>
      </c>
      <c r="M516" s="115">
        <f t="shared" ca="1" si="94"/>
        <v>5.0800000000000005E-7</v>
      </c>
      <c r="N516">
        <f t="shared" ca="1" si="95"/>
        <v>9.850000000000001E-7</v>
      </c>
      <c r="O516">
        <f t="shared" ca="1" si="96"/>
        <v>985</v>
      </c>
      <c r="Q516">
        <f t="shared" ca="1" si="97"/>
        <v>43536</v>
      </c>
      <c r="R516" t="str">
        <f t="shared" ca="1" si="98"/>
        <v>CAJA</v>
      </c>
      <c r="S516" t="str">
        <f t="shared" ca="1" si="99"/>
        <v>ALIMENTACION DE EMPLEADOS CTA NUEVA</v>
      </c>
      <c r="T516" t="str">
        <f t="shared" ca="1" si="100"/>
        <v>TRANSACCIONES DEL DIA 03/12/2019SPYRAL - GESTION ADMINISTRATIVA</v>
      </c>
      <c r="V516">
        <f t="shared" ca="1" si="101"/>
        <v>0</v>
      </c>
      <c r="W516">
        <f t="shared" ca="1" si="102"/>
        <v>0</v>
      </c>
    </row>
    <row r="517" spans="2:23" x14ac:dyDescent="0.25">
      <c r="B517" s="3">
        <f t="shared" si="106"/>
        <v>509</v>
      </c>
      <c r="C517" s="93">
        <f>IF(Tabla!G517="","",Tabla!G517)</f>
        <v>43505</v>
      </c>
      <c r="D517" s="93" t="str">
        <f>IF(Tabla!H517="","",Tabla!H517)</f>
        <v>IMAGEN CORPORATIVA</v>
      </c>
      <c r="E517" s="93" t="str">
        <f>IF(Tabla!I517="","",Tabla!I517)</f>
        <v>PAGO NOMINA QUINCENA 1 FEBRERO 2019</v>
      </c>
      <c r="F517" s="93" t="str">
        <f>IF(Tabla!J517="","",Tabla!J517)</f>
        <v>TRANSACCIONES DEL DIA 02/09/2019 RECURSOS HUMANOS</v>
      </c>
      <c r="G517" s="108">
        <f>IF(Tabla!K517="","",Tabla!K517)</f>
        <v>271.64999999999998</v>
      </c>
      <c r="H517" s="108">
        <f>IF(Tabla!L517="","",Tabla!L517)</f>
        <v>0</v>
      </c>
      <c r="J517">
        <f t="shared" si="104"/>
        <v>509</v>
      </c>
      <c r="K517" s="93">
        <f t="shared" si="105"/>
        <v>43505</v>
      </c>
      <c r="L517">
        <f t="shared" ca="1" si="93"/>
        <v>0</v>
      </c>
      <c r="M517" s="115">
        <f t="shared" ca="1" si="94"/>
        <v>5.0900000000000002E-7</v>
      </c>
      <c r="N517">
        <f t="shared" ca="1" si="95"/>
        <v>9.8400000000000002E-7</v>
      </c>
      <c r="O517">
        <f t="shared" ca="1" si="96"/>
        <v>984</v>
      </c>
      <c r="Q517">
        <f t="shared" ca="1" si="97"/>
        <v>43536</v>
      </c>
      <c r="R517" t="str">
        <f t="shared" ca="1" si="98"/>
        <v>CAJA</v>
      </c>
      <c r="S517" t="str">
        <f t="shared" ca="1" si="99"/>
        <v>ALIMENTACION DE EMPLEADOS CTA NUEVA</v>
      </c>
      <c r="T517" t="str">
        <f t="shared" ca="1" si="100"/>
        <v>TRANSACCIONES DEL DIA 03/12/2019SPYRAL - GESTION ADMINISTRATIVA</v>
      </c>
      <c r="V517">
        <f t="shared" ca="1" si="101"/>
        <v>0</v>
      </c>
      <c r="W517">
        <f t="shared" ca="1" si="102"/>
        <v>0</v>
      </c>
    </row>
    <row r="518" spans="2:23" x14ac:dyDescent="0.25">
      <c r="B518" s="3">
        <f t="shared" si="106"/>
        <v>510</v>
      </c>
      <c r="C518" s="93">
        <f>IF(Tabla!G518="","",Tabla!G518)</f>
        <v>43505</v>
      </c>
      <c r="D518" s="93" t="str">
        <f>IF(Tabla!H518="","",Tabla!H518)</f>
        <v>GESTION HIPOTECARIA</v>
      </c>
      <c r="E518" s="93" t="str">
        <f>IF(Tabla!I518="","",Tabla!I518)</f>
        <v>PAGO NOMINA QUINCENA 1 FEBRERO 2019</v>
      </c>
      <c r="F518" s="93" t="str">
        <f>IF(Tabla!J518="","",Tabla!J518)</f>
        <v>TRANSACCIONES DEL DIA 02/09/2019 RECURSOS HUMANOS</v>
      </c>
      <c r="G518" s="108">
        <f>IF(Tabla!K518="","",Tabla!K518)</f>
        <v>318.22000000000003</v>
      </c>
      <c r="H518" s="108">
        <f>IF(Tabla!L518="","",Tabla!L518)</f>
        <v>0</v>
      </c>
      <c r="J518">
        <f t="shared" si="104"/>
        <v>510</v>
      </c>
      <c r="K518" s="93">
        <f t="shared" si="105"/>
        <v>43505</v>
      </c>
      <c r="L518">
        <f t="shared" ca="1" si="93"/>
        <v>0</v>
      </c>
      <c r="M518" s="115">
        <f t="shared" ca="1" si="94"/>
        <v>5.0999999999999999E-7</v>
      </c>
      <c r="N518">
        <f t="shared" ca="1" si="95"/>
        <v>9.8299999999999995E-7</v>
      </c>
      <c r="O518">
        <f t="shared" ca="1" si="96"/>
        <v>983</v>
      </c>
      <c r="Q518">
        <f t="shared" ca="1" si="97"/>
        <v>43536</v>
      </c>
      <c r="R518" t="str">
        <f t="shared" ca="1" si="98"/>
        <v>CAJA</v>
      </c>
      <c r="S518" t="str">
        <f t="shared" ca="1" si="99"/>
        <v>ALIMENTACION DE EMPLEADOS CTA NUEVA</v>
      </c>
      <c r="T518" t="str">
        <f t="shared" ca="1" si="100"/>
        <v>TRANSACCIONES DEL DIA 03/12/2019SPYRAL - GESTION ADMINISTRATIVA</v>
      </c>
      <c r="V518">
        <f t="shared" ca="1" si="101"/>
        <v>0</v>
      </c>
      <c r="W518">
        <f t="shared" ca="1" si="102"/>
        <v>0</v>
      </c>
    </row>
    <row r="519" spans="2:23" x14ac:dyDescent="0.25">
      <c r="B519" s="3">
        <f t="shared" si="106"/>
        <v>511</v>
      </c>
      <c r="C519" s="93">
        <f>IF(Tabla!G519="","",Tabla!G519)</f>
        <v>43505</v>
      </c>
      <c r="D519" s="93" t="str">
        <f>IF(Tabla!H519="","",Tabla!H519)</f>
        <v>FUERZAS DE VENTAS PANAMA</v>
      </c>
      <c r="E519" s="93" t="str">
        <f>IF(Tabla!I519="","",Tabla!I519)</f>
        <v>PAGO NOMINA QUINCENA 1 FEBRERO 2019</v>
      </c>
      <c r="F519" s="93" t="str">
        <f>IF(Tabla!J519="","",Tabla!J519)</f>
        <v>TRANSACCIONES DEL DIA 02/09/2019 RECURSOS HUMANOS</v>
      </c>
      <c r="G519" s="108">
        <f>IF(Tabla!K519="","",Tabla!K519)</f>
        <v>506.95</v>
      </c>
      <c r="H519" s="108">
        <f>IF(Tabla!L519="","",Tabla!L519)</f>
        <v>0</v>
      </c>
      <c r="J519">
        <f t="shared" si="104"/>
        <v>511</v>
      </c>
      <c r="K519" s="93">
        <f t="shared" si="105"/>
        <v>43505</v>
      </c>
      <c r="L519">
        <f t="shared" ca="1" si="93"/>
        <v>0</v>
      </c>
      <c r="M519" s="115">
        <f t="shared" ca="1" si="94"/>
        <v>5.1099999999999996E-7</v>
      </c>
      <c r="N519">
        <f t="shared" ca="1" si="95"/>
        <v>9.8200000000000008E-7</v>
      </c>
      <c r="O519">
        <f t="shared" ca="1" si="96"/>
        <v>982</v>
      </c>
      <c r="Q519">
        <f t="shared" ca="1" si="97"/>
        <v>43536</v>
      </c>
      <c r="R519" t="str">
        <f t="shared" ca="1" si="98"/>
        <v>CANALES DE DISTRIBUCION</v>
      </c>
      <c r="S519" t="str">
        <f t="shared" ca="1" si="99"/>
        <v>ALIMENTACION DE EMPLEADOS CTA NUEVA</v>
      </c>
      <c r="T519" t="str">
        <f t="shared" ca="1" si="100"/>
        <v>TRANSACCIONES DEL DIA 03/12/2019SPYRAL - GESTION ADMINISTRATIVA</v>
      </c>
      <c r="V519">
        <f t="shared" ca="1" si="101"/>
        <v>0</v>
      </c>
      <c r="W519">
        <f t="shared" ca="1" si="102"/>
        <v>0</v>
      </c>
    </row>
    <row r="520" spans="2:23" x14ac:dyDescent="0.25">
      <c r="B520" s="3">
        <f t="shared" si="106"/>
        <v>512</v>
      </c>
      <c r="C520" s="93">
        <f>IF(Tabla!G520="","",Tabla!G520)</f>
        <v>43505</v>
      </c>
      <c r="D520" s="93" t="str">
        <f>IF(Tabla!H520="","",Tabla!H520)</f>
        <v>FUERZAS DE VENTAS PANAMA</v>
      </c>
      <c r="E520" s="93" t="str">
        <f>IF(Tabla!I520="","",Tabla!I520)</f>
        <v>VIATICOS</v>
      </c>
      <c r="F520" s="93" t="str">
        <f>IF(Tabla!J520="","",Tabla!J520)</f>
        <v>TRANSACCIONES DEL DIA 02/09/2019SPYRAL - GESTION ADMINISTRATIVA</v>
      </c>
      <c r="G520" s="108">
        <f>IF(Tabla!K520="","",Tabla!K520)</f>
        <v>154.85</v>
      </c>
      <c r="H520" s="108">
        <f>IF(Tabla!L520="","",Tabla!L520)</f>
        <v>0</v>
      </c>
      <c r="J520">
        <f t="shared" si="104"/>
        <v>512</v>
      </c>
      <c r="K520" s="93">
        <f t="shared" si="105"/>
        <v>43505</v>
      </c>
      <c r="L520">
        <f t="shared" ca="1" si="93"/>
        <v>0</v>
      </c>
      <c r="M520" s="115">
        <f t="shared" ca="1" si="94"/>
        <v>5.1200000000000003E-7</v>
      </c>
      <c r="N520">
        <f t="shared" ca="1" si="95"/>
        <v>9.8100000000000001E-7</v>
      </c>
      <c r="O520">
        <f t="shared" ca="1" si="96"/>
        <v>981</v>
      </c>
      <c r="Q520">
        <f t="shared" ca="1" si="97"/>
        <v>43536</v>
      </c>
      <c r="R520" t="str">
        <f t="shared" ca="1" si="98"/>
        <v>DESARROLLO DE PRODUCTOS</v>
      </c>
      <c r="S520" t="str">
        <f t="shared" ca="1" si="99"/>
        <v>VIATICOS</v>
      </c>
      <c r="T520" t="str">
        <f t="shared" ca="1" si="100"/>
        <v>TRANSACCIONES DEL DIA 03/12/2019SPYRAL - GESTION ADMINISTRATIVA</v>
      </c>
      <c r="V520">
        <f t="shared" ca="1" si="101"/>
        <v>0</v>
      </c>
      <c r="W520">
        <f t="shared" ca="1" si="102"/>
        <v>0</v>
      </c>
    </row>
    <row r="521" spans="2:23" x14ac:dyDescent="0.25">
      <c r="B521" s="3">
        <f t="shared" si="106"/>
        <v>513</v>
      </c>
      <c r="C521" s="93">
        <f>IF(Tabla!G521="","",Tabla!G521)</f>
        <v>43505</v>
      </c>
      <c r="D521" s="93" t="str">
        <f>IF(Tabla!H521="","",Tabla!H521)</f>
        <v>FUERZA DE VENTAS AUTOS</v>
      </c>
      <c r="E521" s="93" t="str">
        <f>IF(Tabla!I521="","",Tabla!I521)</f>
        <v>PAGO NOMINA QUINCENA 1 FEBRERO 2019</v>
      </c>
      <c r="F521" s="93" t="str">
        <f>IF(Tabla!J521="","",Tabla!J521)</f>
        <v>TRANSACCIONES DEL DIA 02/09/2019 RECURSOS HUMANOS</v>
      </c>
      <c r="G521" s="108">
        <f>IF(Tabla!K521="","",Tabla!K521)</f>
        <v>1127.55</v>
      </c>
      <c r="H521" s="108">
        <f>IF(Tabla!L521="","",Tabla!L521)</f>
        <v>0</v>
      </c>
      <c r="J521">
        <f t="shared" si="104"/>
        <v>513</v>
      </c>
      <c r="K521" s="93">
        <f t="shared" si="105"/>
        <v>43505</v>
      </c>
      <c r="L521">
        <f t="shared" ref="L521:L584" ca="1" si="107">IF(SortCriteria=1,IFERROR(VALUE(MID(K521,1,FIND(" ",K521,1)-1)),0),OFFSET(B521,0,SortCriteria))</f>
        <v>0</v>
      </c>
      <c r="M521" s="115">
        <f t="shared" ref="M521:M584" ca="1" si="108">L521+$J521/1000000000</f>
        <v>5.13E-7</v>
      </c>
      <c r="N521">
        <f t="shared" ref="N521:N584" ca="1" si="109">IFERROR(CHOOSE($J$3,LARGE(INDIRECT("M9:M"&amp;$M$5),J521),SMALL(INDIRECT("M9:M"&amp;$M$5),J521)),0)</f>
        <v>9.7999999999999993E-7</v>
      </c>
      <c r="O521">
        <f t="shared" ref="O521:O584" ca="1" si="110">MATCH(N521,$M$9:$M$1508,0)</f>
        <v>980</v>
      </c>
      <c r="Q521">
        <f t="shared" ref="Q521:Q584" ca="1" si="111">OFFSET(C$8,$O521,0)</f>
        <v>43536</v>
      </c>
      <c r="R521" t="str">
        <f t="shared" ca="1" si="98"/>
        <v>FUERZA DE VENTAS AUTOS</v>
      </c>
      <c r="S521" t="str">
        <f t="shared" ca="1" si="99"/>
        <v>PLANILLAS DE LIQUIDACIONES MAR 2019</v>
      </c>
      <c r="T521" t="str">
        <f t="shared" ca="1" si="100"/>
        <v>TRANSACCIONES DEL DIA 03/12/2019 RECURSOS HUMANOS</v>
      </c>
      <c r="V521">
        <f t="shared" ca="1" si="101"/>
        <v>0</v>
      </c>
      <c r="W521">
        <f t="shared" ca="1" si="102"/>
        <v>0</v>
      </c>
    </row>
    <row r="522" spans="2:23" x14ac:dyDescent="0.25">
      <c r="B522" s="3">
        <f t="shared" si="106"/>
        <v>514</v>
      </c>
      <c r="C522" s="93">
        <f>IF(Tabla!G522="","",Tabla!G522)</f>
        <v>43505</v>
      </c>
      <c r="D522" s="93" t="str">
        <f>IF(Tabla!H522="","",Tabla!H522)</f>
        <v>CENTRO DE TARJETAS</v>
      </c>
      <c r="E522" s="93" t="str">
        <f>IF(Tabla!I522="","",Tabla!I522)</f>
        <v>PAGO NOMINA QUINCENA 1 FEBRERO 2019</v>
      </c>
      <c r="F522" s="93" t="str">
        <f>IF(Tabla!J522="","",Tabla!J522)</f>
        <v>TRANSACCIONES DEL DIA 02/09/2019 RECURSOS HUMANOS</v>
      </c>
      <c r="G522" s="108">
        <f>IF(Tabla!K522="","",Tabla!K522)</f>
        <v>51.85</v>
      </c>
      <c r="H522" s="108">
        <f>IF(Tabla!L522="","",Tabla!L522)</f>
        <v>0</v>
      </c>
      <c r="J522">
        <f t="shared" si="104"/>
        <v>514</v>
      </c>
      <c r="K522" s="93">
        <f t="shared" si="105"/>
        <v>43505</v>
      </c>
      <c r="L522">
        <f t="shared" ca="1" si="107"/>
        <v>0</v>
      </c>
      <c r="M522" s="115">
        <f t="shared" ca="1" si="108"/>
        <v>5.1399999999999997E-7</v>
      </c>
      <c r="N522">
        <f t="shared" ca="1" si="109"/>
        <v>9.7900000000000007E-7</v>
      </c>
      <c r="O522">
        <f t="shared" ca="1" si="110"/>
        <v>979</v>
      </c>
      <c r="Q522">
        <f t="shared" ca="1" si="111"/>
        <v>43536</v>
      </c>
      <c r="R522" t="str">
        <f t="shared" ref="R522:R585" ca="1" si="112">IF($Q522=0,"",OFFSET(D$8,$O522,0))</f>
        <v>FUERZAS DE VENTAS PANAMA</v>
      </c>
      <c r="S522" t="str">
        <f t="shared" ref="S522:S585" ca="1" si="113">IF($Q522=0,"",OFFSET(E$8,$O522,0))</f>
        <v>GASTOS NO DEDUCIBLES</v>
      </c>
      <c r="T522" t="str">
        <f t="shared" ref="T522:T585" ca="1" si="114">IF($Q522=0,"",OFFSET(F$8,$O522,0))</f>
        <v>TRANSACCIONES DEL DIA 03/12/2019SPYRAL - GESTION ADMINISTRATIVA</v>
      </c>
      <c r="V522">
        <f t="shared" ref="V522:V585" ca="1" si="115">IF($Q522=0,"",OFFSET(H$8,$O522,0))</f>
        <v>0</v>
      </c>
      <c r="W522">
        <f t="shared" ref="W522:W585" ca="1" si="116">IF($Q522=0,"",OFFSET(I$8,$O522,0))</f>
        <v>0</v>
      </c>
    </row>
    <row r="523" spans="2:23" x14ac:dyDescent="0.25">
      <c r="B523" s="3">
        <f t="shared" si="106"/>
        <v>515</v>
      </c>
      <c r="C523" s="93">
        <f>IF(Tabla!G523="","",Tabla!G523)</f>
        <v>43505</v>
      </c>
      <c r="D523" s="93" t="str">
        <f>IF(Tabla!H523="","",Tabla!H523)</f>
        <v>CANALES DE DISTRIBUCION</v>
      </c>
      <c r="E523" s="93" t="str">
        <f>IF(Tabla!I523="","",Tabla!I523)</f>
        <v>PAGO NOMINA QUINCENA 1 FEBRERO 2019</v>
      </c>
      <c r="F523" s="93" t="str">
        <f>IF(Tabla!J523="","",Tabla!J523)</f>
        <v>TRANSACCIONES DEL DIA 02/09/2019 RECURSOS HUMANOS</v>
      </c>
      <c r="G523" s="108">
        <f>IF(Tabla!K523="","",Tabla!K523)</f>
        <v>111.49</v>
      </c>
      <c r="H523" s="108">
        <f>IF(Tabla!L523="","",Tabla!L523)</f>
        <v>0</v>
      </c>
      <c r="J523">
        <f t="shared" ref="J523:J586" si="117">IF(K523=0,0,J522+1)</f>
        <v>515</v>
      </c>
      <c r="K523" s="93">
        <f t="shared" ref="K523:K586" si="118">C523</f>
        <v>43505</v>
      </c>
      <c r="L523">
        <f t="shared" ca="1" si="107"/>
        <v>0</v>
      </c>
      <c r="M523" s="115">
        <f t="shared" ca="1" si="108"/>
        <v>5.1500000000000005E-7</v>
      </c>
      <c r="N523">
        <f t="shared" ca="1" si="109"/>
        <v>9.78E-7</v>
      </c>
      <c r="O523">
        <f t="shared" ca="1" si="110"/>
        <v>978</v>
      </c>
      <c r="Q523">
        <f t="shared" ca="1" si="111"/>
        <v>43536</v>
      </c>
      <c r="R523" t="str">
        <f t="shared" ca="1" si="112"/>
        <v>HIPOTECAS</v>
      </c>
      <c r="S523" t="str">
        <f t="shared" ca="1" si="113"/>
        <v>ALIMENTACION DE EMPLEADOS CTA NUEVA</v>
      </c>
      <c r="T523" t="str">
        <f t="shared" ca="1" si="114"/>
        <v>TRANSACCIONES DEL DIA 03/12/2019SPYRAL - GESTION ADMINISTRATIVA</v>
      </c>
      <c r="V523">
        <f t="shared" ca="1" si="115"/>
        <v>0</v>
      </c>
      <c r="W523">
        <f t="shared" ca="1" si="116"/>
        <v>0</v>
      </c>
    </row>
    <row r="524" spans="2:23" x14ac:dyDescent="0.25">
      <c r="B524" s="3">
        <f t="shared" si="106"/>
        <v>516</v>
      </c>
      <c r="C524" s="93">
        <f>IF(Tabla!G524="","",Tabla!G524)</f>
        <v>43505</v>
      </c>
      <c r="D524" s="93" t="str">
        <f>IF(Tabla!H524="","",Tabla!H524)</f>
        <v>CAJA</v>
      </c>
      <c r="E524" s="93" t="str">
        <f>IF(Tabla!I524="","",Tabla!I524)</f>
        <v>PAGO NOMINA QUINCENA 1 FEBRERO 2019</v>
      </c>
      <c r="F524" s="93" t="str">
        <f>IF(Tabla!J524="","",Tabla!J524)</f>
        <v>TRANSACCIONES DEL DIA 02/09/2019 RECURSOS HUMANOS</v>
      </c>
      <c r="G524" s="108">
        <f>IF(Tabla!K524="","",Tabla!K524)</f>
        <v>983.14</v>
      </c>
      <c r="H524" s="108">
        <f>IF(Tabla!L524="","",Tabla!L524)</f>
        <v>0</v>
      </c>
      <c r="J524">
        <f t="shared" si="117"/>
        <v>516</v>
      </c>
      <c r="K524" s="93">
        <f t="shared" si="118"/>
        <v>43505</v>
      </c>
      <c r="L524">
        <f t="shared" ca="1" si="107"/>
        <v>0</v>
      </c>
      <c r="M524" s="115">
        <f t="shared" ca="1" si="108"/>
        <v>5.1600000000000001E-7</v>
      </c>
      <c r="N524">
        <f t="shared" ca="1" si="109"/>
        <v>9.7699999999999992E-7</v>
      </c>
      <c r="O524">
        <f t="shared" ca="1" si="110"/>
        <v>977</v>
      </c>
      <c r="Q524">
        <f t="shared" ca="1" si="111"/>
        <v>43536</v>
      </c>
      <c r="R524" t="str">
        <f t="shared" ca="1" si="112"/>
        <v>SERVICIOS PERSONALES</v>
      </c>
      <c r="S524" t="str">
        <f t="shared" ca="1" si="113"/>
        <v>ALIMENTACION DE EMPLEADOS CTA NUEVA</v>
      </c>
      <c r="T524" t="str">
        <f t="shared" ca="1" si="114"/>
        <v>TRANSACCIONES DEL DIA 03/12/2019SPYRAL - GESTION ADMINISTRATIVA</v>
      </c>
      <c r="V524">
        <f t="shared" ca="1" si="115"/>
        <v>0</v>
      </c>
      <c r="W524">
        <f t="shared" ca="1" si="116"/>
        <v>0</v>
      </c>
    </row>
    <row r="525" spans="2:23" x14ac:dyDescent="0.25">
      <c r="B525" s="3">
        <f t="shared" si="106"/>
        <v>517</v>
      </c>
      <c r="C525" s="93">
        <f>IF(Tabla!G525="","",Tabla!G525)</f>
        <v>43505</v>
      </c>
      <c r="D525" s="93" t="str">
        <f>IF(Tabla!H525="","",Tabla!H525)</f>
        <v>CAJA</v>
      </c>
      <c r="E525" s="93" t="str">
        <f>IF(Tabla!I525="","",Tabla!I525)</f>
        <v>PAGO NOMINA QUINCENA 1 FEBRERO 2019</v>
      </c>
      <c r="F525" s="93" t="str">
        <f>IF(Tabla!J525="","",Tabla!J525)</f>
        <v>TRANSACCIONES DEL DIA 02/09/2019 RECURSOS HUMANOS</v>
      </c>
      <c r="G525" s="108">
        <f>IF(Tabla!K525="","",Tabla!K525)</f>
        <v>969.56</v>
      </c>
      <c r="H525" s="108">
        <f>IF(Tabla!L525="","",Tabla!L525)</f>
        <v>0</v>
      </c>
      <c r="J525">
        <f t="shared" si="117"/>
        <v>517</v>
      </c>
      <c r="K525" s="93">
        <f t="shared" si="118"/>
        <v>43505</v>
      </c>
      <c r="L525">
        <f t="shared" ca="1" si="107"/>
        <v>0</v>
      </c>
      <c r="M525" s="115">
        <f t="shared" ca="1" si="108"/>
        <v>5.1699999999999998E-7</v>
      </c>
      <c r="N525">
        <f t="shared" ca="1" si="109"/>
        <v>9.7600000000000006E-7</v>
      </c>
      <c r="O525">
        <f t="shared" ca="1" si="110"/>
        <v>976</v>
      </c>
      <c r="Q525">
        <f t="shared" ca="1" si="111"/>
        <v>43535</v>
      </c>
      <c r="R525" t="str">
        <f t="shared" ca="1" si="112"/>
        <v>ADMINISTRACION DE SUCURSALES</v>
      </c>
      <c r="S525" t="str">
        <f t="shared" ca="1" si="113"/>
        <v>OTROS EGRESOS 18</v>
      </c>
      <c r="T525" t="str">
        <f t="shared" ca="1" si="114"/>
        <v>OTROS EGRESOS 1.P.O (OR:165/DES:165 TRN:86 PERF:300086 CAU: 18</v>
      </c>
      <c r="V525">
        <f t="shared" ca="1" si="115"/>
        <v>0</v>
      </c>
      <c r="W525">
        <f t="shared" ca="1" si="116"/>
        <v>0</v>
      </c>
    </row>
    <row r="526" spans="2:23" x14ac:dyDescent="0.25">
      <c r="B526" s="3">
        <f t="shared" si="106"/>
        <v>518</v>
      </c>
      <c r="C526" s="93">
        <f>IF(Tabla!G526="","",Tabla!G526)</f>
        <v>43505</v>
      </c>
      <c r="D526" s="93" t="str">
        <f>IF(Tabla!H526="","",Tabla!H526)</f>
        <v>CAJA</v>
      </c>
      <c r="E526" s="93" t="str">
        <f>IF(Tabla!I526="","",Tabla!I526)</f>
        <v>PAGO NOMINA QUINCENA 1 FEBRERO 2019</v>
      </c>
      <c r="F526" s="93" t="str">
        <f>IF(Tabla!J526="","",Tabla!J526)</f>
        <v>TRANSACCIONES DEL DIA 02/09/2019 RECURSOS HUMANOS</v>
      </c>
      <c r="G526" s="108">
        <f>IF(Tabla!K526="","",Tabla!K526)</f>
        <v>859.78</v>
      </c>
      <c r="H526" s="108">
        <f>IF(Tabla!L526="","",Tabla!L526)</f>
        <v>0</v>
      </c>
      <c r="J526">
        <f t="shared" si="117"/>
        <v>518</v>
      </c>
      <c r="K526" s="93">
        <f t="shared" si="118"/>
        <v>43505</v>
      </c>
      <c r="L526">
        <f t="shared" ca="1" si="107"/>
        <v>0</v>
      </c>
      <c r="M526" s="115">
        <f t="shared" ca="1" si="108"/>
        <v>5.1799999999999995E-7</v>
      </c>
      <c r="N526">
        <f t="shared" ca="1" si="109"/>
        <v>9.7499999999999998E-7</v>
      </c>
      <c r="O526">
        <f t="shared" ca="1" si="110"/>
        <v>975</v>
      </c>
      <c r="Q526">
        <f t="shared" ca="1" si="111"/>
        <v>43535</v>
      </c>
      <c r="R526" t="str">
        <f t="shared" ca="1" si="112"/>
        <v>ADMINISTRACION DE SUCURSALES</v>
      </c>
      <c r="S526" t="str">
        <f t="shared" ca="1" si="113"/>
        <v>OTROS EGRESOS 18</v>
      </c>
      <c r="T526" t="str">
        <f t="shared" ca="1" si="114"/>
        <v>OTROS EGRESOS 1.P.O (OR:53/DES:53 TRN:86 PERF:300086 CAU: 18</v>
      </c>
      <c r="V526">
        <f t="shared" ca="1" si="115"/>
        <v>0</v>
      </c>
      <c r="W526">
        <f t="shared" ca="1" si="116"/>
        <v>0</v>
      </c>
    </row>
    <row r="527" spans="2:23" x14ac:dyDescent="0.25">
      <c r="B527" s="3">
        <f t="shared" si="106"/>
        <v>519</v>
      </c>
      <c r="C527" s="93">
        <f>IF(Tabla!G527="","",Tabla!G527)</f>
        <v>43505</v>
      </c>
      <c r="D527" s="93" t="str">
        <f>IF(Tabla!H527="","",Tabla!H527)</f>
        <v>CAJA</v>
      </c>
      <c r="E527" s="93" t="str">
        <f>IF(Tabla!I527="","",Tabla!I527)</f>
        <v>PAGO NOMINA QUINCENA 1 FEBRERO 2019</v>
      </c>
      <c r="F527" s="93" t="str">
        <f>IF(Tabla!J527="","",Tabla!J527)</f>
        <v>TRANSACCIONES DEL DIA 02/09/2019 RECURSOS HUMANOS</v>
      </c>
      <c r="G527" s="108">
        <f>IF(Tabla!K527="","",Tabla!K527)</f>
        <v>812.98</v>
      </c>
      <c r="H527" s="108">
        <f>IF(Tabla!L527="","",Tabla!L527)</f>
        <v>0</v>
      </c>
      <c r="J527">
        <f t="shared" si="117"/>
        <v>519</v>
      </c>
      <c r="K527" s="93">
        <f t="shared" si="118"/>
        <v>43505</v>
      </c>
      <c r="L527">
        <f t="shared" ca="1" si="107"/>
        <v>0</v>
      </c>
      <c r="M527" s="115">
        <f t="shared" ca="1" si="108"/>
        <v>5.1900000000000003E-7</v>
      </c>
      <c r="N527">
        <f t="shared" ca="1" si="109"/>
        <v>9.7399999999999991E-7</v>
      </c>
      <c r="O527">
        <f t="shared" ca="1" si="110"/>
        <v>974</v>
      </c>
      <c r="Q527">
        <f t="shared" ca="1" si="111"/>
        <v>43535</v>
      </c>
      <c r="R527" t="str">
        <f t="shared" ca="1" si="112"/>
        <v>ADMINISTRACION DE SUCURSALES</v>
      </c>
      <c r="S527" t="str">
        <f t="shared" ca="1" si="113"/>
        <v>OTROS EGRESOS 18</v>
      </c>
      <c r="T527" t="str">
        <f t="shared" ca="1" si="114"/>
        <v>OTROS EGRESOS 1.P.O (OR:71/DES:71 TRN:86 PERF:300086 CAU: 18</v>
      </c>
      <c r="V527">
        <f t="shared" ca="1" si="115"/>
        <v>0</v>
      </c>
      <c r="W527">
        <f t="shared" ca="1" si="116"/>
        <v>0</v>
      </c>
    </row>
    <row r="528" spans="2:23" x14ac:dyDescent="0.25">
      <c r="B528" s="3">
        <f t="shared" si="106"/>
        <v>520</v>
      </c>
      <c r="C528" s="93">
        <f>IF(Tabla!G528="","",Tabla!G528)</f>
        <v>43505</v>
      </c>
      <c r="D528" s="93" t="str">
        <f>IF(Tabla!H528="","",Tabla!H528)</f>
        <v>CAJA</v>
      </c>
      <c r="E528" s="93" t="str">
        <f>IF(Tabla!I528="","",Tabla!I528)</f>
        <v>PAGO NOMINA QUINCENA 1 FEBRERO 2019</v>
      </c>
      <c r="F528" s="93" t="str">
        <f>IF(Tabla!J528="","",Tabla!J528)</f>
        <v>TRANSACCIONES DEL DIA 02/09/2019 RECURSOS HUMANOS</v>
      </c>
      <c r="G528" s="108">
        <f>IF(Tabla!K528="","",Tabla!K528)</f>
        <v>725.25</v>
      </c>
      <c r="H528" s="108">
        <f>IF(Tabla!L528="","",Tabla!L528)</f>
        <v>0</v>
      </c>
      <c r="J528">
        <f t="shared" si="117"/>
        <v>520</v>
      </c>
      <c r="K528" s="93">
        <f t="shared" si="118"/>
        <v>43505</v>
      </c>
      <c r="L528">
        <f t="shared" ca="1" si="107"/>
        <v>0</v>
      </c>
      <c r="M528" s="115">
        <f t="shared" ca="1" si="108"/>
        <v>5.2E-7</v>
      </c>
      <c r="N528">
        <f t="shared" ca="1" si="109"/>
        <v>9.7300000000000004E-7</v>
      </c>
      <c r="O528">
        <f t="shared" ca="1" si="110"/>
        <v>973</v>
      </c>
      <c r="Q528">
        <f t="shared" ca="1" si="111"/>
        <v>43535</v>
      </c>
      <c r="R528" t="str">
        <f t="shared" ca="1" si="112"/>
        <v>ADMINISTRACION DE SUCURSALES</v>
      </c>
      <c r="S528" t="str">
        <f t="shared" ca="1" si="113"/>
        <v>OTROS EGRESOS 18</v>
      </c>
      <c r="T528" t="str">
        <f t="shared" ca="1" si="114"/>
        <v>OTROS EGRESOS 1.P.O (OR:73/DES:73 TRN:86 PERF:300086 CAU: 18</v>
      </c>
      <c r="V528">
        <f t="shared" ca="1" si="115"/>
        <v>0</v>
      </c>
      <c r="W528">
        <f t="shared" ca="1" si="116"/>
        <v>0</v>
      </c>
    </row>
    <row r="529" spans="2:23" x14ac:dyDescent="0.25">
      <c r="B529" s="3">
        <f t="shared" si="106"/>
        <v>521</v>
      </c>
      <c r="C529" s="93">
        <f>IF(Tabla!G529="","",Tabla!G529)</f>
        <v>43505</v>
      </c>
      <c r="D529" s="93" t="str">
        <f>IF(Tabla!H529="","",Tabla!H529)</f>
        <v>CAJA</v>
      </c>
      <c r="E529" s="93" t="str">
        <f>IF(Tabla!I529="","",Tabla!I529)</f>
        <v>PAGO NOMINA QUINCENA 1 FEBRERO 2019</v>
      </c>
      <c r="F529" s="93" t="str">
        <f>IF(Tabla!J529="","",Tabla!J529)</f>
        <v>TRANSACCIONES DEL DIA 02/09/2019 RECURSOS HUMANOS</v>
      </c>
      <c r="G529" s="108">
        <f>IF(Tabla!K529="","",Tabla!K529)</f>
        <v>714.31</v>
      </c>
      <c r="H529" s="108">
        <f>IF(Tabla!L529="","",Tabla!L529)</f>
        <v>0</v>
      </c>
      <c r="J529">
        <f t="shared" si="117"/>
        <v>521</v>
      </c>
      <c r="K529" s="93">
        <f t="shared" si="118"/>
        <v>43505</v>
      </c>
      <c r="L529">
        <f t="shared" ca="1" si="107"/>
        <v>0</v>
      </c>
      <c r="M529" s="115">
        <f t="shared" ca="1" si="108"/>
        <v>5.2099999999999997E-7</v>
      </c>
      <c r="N529">
        <f t="shared" ca="1" si="109"/>
        <v>9.7199999999999997E-7</v>
      </c>
      <c r="O529">
        <f t="shared" ca="1" si="110"/>
        <v>972</v>
      </c>
      <c r="Q529">
        <f t="shared" ca="1" si="111"/>
        <v>43535</v>
      </c>
      <c r="R529" t="str">
        <f t="shared" ca="1" si="112"/>
        <v>ADMINISTRACION DE SUCURSALES</v>
      </c>
      <c r="S529" t="str">
        <f t="shared" ca="1" si="113"/>
        <v>NC ALIMENTACION DE EMPLEADOS NVA</v>
      </c>
      <c r="T529" t="str">
        <f t="shared" ca="1" si="114"/>
        <v>TRANSACCIONES DEL DIA 03/11/2019SPYRAL - GESTION ADMINISTRATIVA</v>
      </c>
      <c r="V529">
        <f t="shared" ca="1" si="115"/>
        <v>136</v>
      </c>
      <c r="W529">
        <f t="shared" ca="1" si="116"/>
        <v>0</v>
      </c>
    </row>
    <row r="530" spans="2:23" x14ac:dyDescent="0.25">
      <c r="B530" s="3">
        <f t="shared" si="106"/>
        <v>522</v>
      </c>
      <c r="C530" s="93">
        <f>IF(Tabla!G530="","",Tabla!G530)</f>
        <v>43505</v>
      </c>
      <c r="D530" s="93" t="str">
        <f>IF(Tabla!H530="","",Tabla!H530)</f>
        <v>CAJA</v>
      </c>
      <c r="E530" s="93" t="str">
        <f>IF(Tabla!I530="","",Tabla!I530)</f>
        <v>PAGO NOMINA QUINCENA 1 FEBRERO 2019</v>
      </c>
      <c r="F530" s="93" t="str">
        <f>IF(Tabla!J530="","",Tabla!J530)</f>
        <v>TRANSACCIONES DEL DIA 02/09/2019 RECURSOS HUMANOS</v>
      </c>
      <c r="G530" s="108">
        <f>IF(Tabla!K530="","",Tabla!K530)</f>
        <v>478.22</v>
      </c>
      <c r="H530" s="108">
        <f>IF(Tabla!L530="","",Tabla!L530)</f>
        <v>0</v>
      </c>
      <c r="J530">
        <f t="shared" si="117"/>
        <v>522</v>
      </c>
      <c r="K530" s="93">
        <f t="shared" si="118"/>
        <v>43505</v>
      </c>
      <c r="L530">
        <f t="shared" ca="1" si="107"/>
        <v>0</v>
      </c>
      <c r="M530" s="115">
        <f t="shared" ca="1" si="108"/>
        <v>5.2200000000000004E-7</v>
      </c>
      <c r="N530">
        <f t="shared" ca="1" si="109"/>
        <v>9.7100000000000011E-7</v>
      </c>
      <c r="O530">
        <f t="shared" ca="1" si="110"/>
        <v>971</v>
      </c>
      <c r="Q530">
        <f t="shared" ca="1" si="111"/>
        <v>43535</v>
      </c>
      <c r="R530" t="str">
        <f t="shared" ca="1" si="112"/>
        <v>ATM</v>
      </c>
      <c r="S530" t="str">
        <f t="shared" ca="1" si="113"/>
        <v>VIATICOS</v>
      </c>
      <c r="T530" t="str">
        <f t="shared" ca="1" si="114"/>
        <v>TRANSACCIONES DEL DIA 03/11/2019SPYRAL - GESTION ADMINISTRATIVA</v>
      </c>
      <c r="V530">
        <f t="shared" ca="1" si="115"/>
        <v>0</v>
      </c>
      <c r="W530">
        <f t="shared" ca="1" si="116"/>
        <v>0</v>
      </c>
    </row>
    <row r="531" spans="2:23" x14ac:dyDescent="0.25">
      <c r="B531" s="3">
        <f t="shared" si="106"/>
        <v>523</v>
      </c>
      <c r="C531" s="93">
        <f>IF(Tabla!G531="","",Tabla!G531)</f>
        <v>43505</v>
      </c>
      <c r="D531" s="93" t="str">
        <f>IF(Tabla!H531="","",Tabla!H531)</f>
        <v>CAJA</v>
      </c>
      <c r="E531" s="93" t="str">
        <f>IF(Tabla!I531="","",Tabla!I531)</f>
        <v>PAGO NOMINA QUINCENA 1 FEBRERO 2019</v>
      </c>
      <c r="F531" s="93" t="str">
        <f>IF(Tabla!J531="","",Tabla!J531)</f>
        <v>TRANSACCIONES DEL DIA 02/09/2019 RECURSOS HUMANOS</v>
      </c>
      <c r="G531" s="108">
        <f>IF(Tabla!K531="","",Tabla!K531)</f>
        <v>414.19</v>
      </c>
      <c r="H531" s="108">
        <f>IF(Tabla!L531="","",Tabla!L531)</f>
        <v>0</v>
      </c>
      <c r="J531">
        <f t="shared" si="117"/>
        <v>523</v>
      </c>
      <c r="K531" s="93">
        <f t="shared" si="118"/>
        <v>43505</v>
      </c>
      <c r="L531">
        <f t="shared" ca="1" si="107"/>
        <v>0</v>
      </c>
      <c r="M531" s="115">
        <f t="shared" ca="1" si="108"/>
        <v>5.2300000000000001E-7</v>
      </c>
      <c r="N531">
        <f t="shared" ca="1" si="109"/>
        <v>9.7000000000000003E-7</v>
      </c>
      <c r="O531">
        <f t="shared" ca="1" si="110"/>
        <v>970</v>
      </c>
      <c r="Q531">
        <f t="shared" ca="1" si="111"/>
        <v>43535</v>
      </c>
      <c r="R531" t="str">
        <f t="shared" ca="1" si="112"/>
        <v>BANCA COMERCIAL CENTRO</v>
      </c>
      <c r="S531" t="str">
        <f t="shared" ca="1" si="113"/>
        <v>VIATICOS</v>
      </c>
      <c r="T531" t="str">
        <f t="shared" ca="1" si="114"/>
        <v>TRANSACCIONES DEL DIA 03/11/2019SPYRAL - GESTION ADMINISTRATIVA</v>
      </c>
      <c r="V531">
        <f t="shared" ca="1" si="115"/>
        <v>0</v>
      </c>
      <c r="W531">
        <f t="shared" ca="1" si="116"/>
        <v>0</v>
      </c>
    </row>
    <row r="532" spans="2:23" x14ac:dyDescent="0.25">
      <c r="B532" s="3">
        <f t="shared" si="106"/>
        <v>524</v>
      </c>
      <c r="C532" s="93">
        <f>IF(Tabla!G532="","",Tabla!G532)</f>
        <v>43505</v>
      </c>
      <c r="D532" s="93" t="str">
        <f>IF(Tabla!H532="","",Tabla!H532)</f>
        <v>CAJA</v>
      </c>
      <c r="E532" s="93" t="str">
        <f>IF(Tabla!I532="","",Tabla!I532)</f>
        <v>PAGO NOMINA QUINCENA 1 FEBRERO 2019</v>
      </c>
      <c r="F532" s="93" t="str">
        <f>IF(Tabla!J532="","",Tabla!J532)</f>
        <v>TRANSACCIONES DEL DIA 02/09/2019 RECURSOS HUMANOS</v>
      </c>
      <c r="G532" s="108">
        <f>IF(Tabla!K532="","",Tabla!K532)</f>
        <v>411.2</v>
      </c>
      <c r="H532" s="108">
        <f>IF(Tabla!L532="","",Tabla!L532)</f>
        <v>0</v>
      </c>
      <c r="J532">
        <f t="shared" si="117"/>
        <v>524</v>
      </c>
      <c r="K532" s="93">
        <f t="shared" si="118"/>
        <v>43505</v>
      </c>
      <c r="L532">
        <f t="shared" ca="1" si="107"/>
        <v>0</v>
      </c>
      <c r="M532" s="115">
        <f t="shared" ca="1" si="108"/>
        <v>5.2399999999999998E-7</v>
      </c>
      <c r="N532">
        <f t="shared" ca="1" si="109"/>
        <v>9.6899999999999996E-7</v>
      </c>
      <c r="O532">
        <f t="shared" ca="1" si="110"/>
        <v>969</v>
      </c>
      <c r="Q532">
        <f t="shared" ca="1" si="111"/>
        <v>43535</v>
      </c>
      <c r="R532" t="str">
        <f t="shared" ca="1" si="112"/>
        <v>BANCA DE CONSUMO</v>
      </c>
      <c r="S532" t="str">
        <f t="shared" ca="1" si="113"/>
        <v>RECONOCIMIENTO</v>
      </c>
      <c r="T532" t="str">
        <f t="shared" ca="1" si="114"/>
        <v>TRANSACCIONES DEL DIA 03/11/2019SPYRAL - GESTION ADMINISTRATIVA</v>
      </c>
      <c r="V532">
        <f t="shared" ca="1" si="115"/>
        <v>0</v>
      </c>
      <c r="W532">
        <f t="shared" ca="1" si="116"/>
        <v>0</v>
      </c>
    </row>
    <row r="533" spans="2:23" x14ac:dyDescent="0.25">
      <c r="B533" s="3">
        <f t="shared" si="106"/>
        <v>525</v>
      </c>
      <c r="C533" s="93">
        <f>IF(Tabla!G533="","",Tabla!G533)</f>
        <v>43505</v>
      </c>
      <c r="D533" s="93" t="str">
        <f>IF(Tabla!H533="","",Tabla!H533)</f>
        <v>CAJA</v>
      </c>
      <c r="E533" s="93" t="str">
        <f>IF(Tabla!I533="","",Tabla!I533)</f>
        <v>PAGO NOMINA QUINCENA 1 FEBRERO 2019</v>
      </c>
      <c r="F533" s="93" t="str">
        <f>IF(Tabla!J533="","",Tabla!J533)</f>
        <v>TRANSACCIONES DEL DIA 02/09/2019 RECURSOS HUMANOS</v>
      </c>
      <c r="G533" s="108">
        <f>IF(Tabla!K533="","",Tabla!K533)</f>
        <v>387.82</v>
      </c>
      <c r="H533" s="108">
        <f>IF(Tabla!L533="","",Tabla!L533)</f>
        <v>0</v>
      </c>
      <c r="J533">
        <f t="shared" si="117"/>
        <v>525</v>
      </c>
      <c r="K533" s="93">
        <f t="shared" si="118"/>
        <v>43505</v>
      </c>
      <c r="L533">
        <f t="shared" ca="1" si="107"/>
        <v>0</v>
      </c>
      <c r="M533" s="115">
        <f t="shared" ca="1" si="108"/>
        <v>5.2499999999999995E-7</v>
      </c>
      <c r="N533">
        <f t="shared" ca="1" si="109"/>
        <v>9.6800000000000009E-7</v>
      </c>
      <c r="O533">
        <f t="shared" ca="1" si="110"/>
        <v>968</v>
      </c>
      <c r="Q533">
        <f t="shared" ca="1" si="111"/>
        <v>43535</v>
      </c>
      <c r="R533" t="str">
        <f t="shared" ca="1" si="112"/>
        <v>CAJA</v>
      </c>
      <c r="S533" t="str">
        <f t="shared" ca="1" si="113"/>
        <v>VIATICOS</v>
      </c>
      <c r="T533" t="str">
        <f t="shared" ca="1" si="114"/>
        <v>TRANSACCIONES DEL DIA 03/11/2019SPYRAL - GESTION ADMINISTRATIVA</v>
      </c>
      <c r="V533">
        <f t="shared" ca="1" si="115"/>
        <v>0</v>
      </c>
      <c r="W533">
        <f t="shared" ca="1" si="116"/>
        <v>0</v>
      </c>
    </row>
    <row r="534" spans="2:23" x14ac:dyDescent="0.25">
      <c r="B534" s="3">
        <f t="shared" si="106"/>
        <v>526</v>
      </c>
      <c r="C534" s="93">
        <f>IF(Tabla!G534="","",Tabla!G534)</f>
        <v>43505</v>
      </c>
      <c r="D534" s="93" t="str">
        <f>IF(Tabla!H534="","",Tabla!H534)</f>
        <v>CAJA</v>
      </c>
      <c r="E534" s="93" t="str">
        <f>IF(Tabla!I534="","",Tabla!I534)</f>
        <v>PAGO NOMINA QUINCENA 1 FEBRERO 2019</v>
      </c>
      <c r="F534" s="93" t="str">
        <f>IF(Tabla!J534="","",Tabla!J534)</f>
        <v>TRANSACCIONES DEL DIA 02/09/2019 RECURSOS HUMANOS</v>
      </c>
      <c r="G534" s="108">
        <f>IF(Tabla!K534="","",Tabla!K534)</f>
        <v>307.33999999999997</v>
      </c>
      <c r="H534" s="108">
        <f>IF(Tabla!L534="","",Tabla!L534)</f>
        <v>0</v>
      </c>
      <c r="J534">
        <f t="shared" si="117"/>
        <v>526</v>
      </c>
      <c r="K534" s="93">
        <f t="shared" si="118"/>
        <v>43505</v>
      </c>
      <c r="L534">
        <f t="shared" ca="1" si="107"/>
        <v>0</v>
      </c>
      <c r="M534" s="115">
        <f t="shared" ca="1" si="108"/>
        <v>5.2600000000000002E-7</v>
      </c>
      <c r="N534">
        <f t="shared" ca="1" si="109"/>
        <v>9.6700000000000002E-7</v>
      </c>
      <c r="O534">
        <f t="shared" ca="1" si="110"/>
        <v>967</v>
      </c>
      <c r="Q534">
        <f t="shared" ca="1" si="111"/>
        <v>43535</v>
      </c>
      <c r="R534" t="str">
        <f t="shared" ca="1" si="112"/>
        <v>CAJA</v>
      </c>
      <c r="S534" t="str">
        <f t="shared" ca="1" si="113"/>
        <v>ALIMENTACION DE EMPLEADOS CTA NUEVA</v>
      </c>
      <c r="T534" t="str">
        <f t="shared" ca="1" si="114"/>
        <v>TRANSACCIONES DEL DIA 03/11/2019SPYRAL - GESTION ADMINISTRATIVA</v>
      </c>
      <c r="V534">
        <f t="shared" ca="1" si="115"/>
        <v>0</v>
      </c>
      <c r="W534">
        <f t="shared" ca="1" si="116"/>
        <v>0</v>
      </c>
    </row>
    <row r="535" spans="2:23" x14ac:dyDescent="0.25">
      <c r="B535" s="3">
        <f t="shared" si="106"/>
        <v>527</v>
      </c>
      <c r="C535" s="93">
        <f>IF(Tabla!G535="","",Tabla!G535)</f>
        <v>43505</v>
      </c>
      <c r="D535" s="93" t="str">
        <f>IF(Tabla!H535="","",Tabla!H535)</f>
        <v>CAJA</v>
      </c>
      <c r="E535" s="93" t="str">
        <f>IF(Tabla!I535="","",Tabla!I535)</f>
        <v>PAGO NOMINA QUINCENA 1 FEBRERO 2019</v>
      </c>
      <c r="F535" s="93" t="str">
        <f>IF(Tabla!J535="","",Tabla!J535)</f>
        <v>TRANSACCIONES DEL DIA 02/09/2019 RECURSOS HUMANOS</v>
      </c>
      <c r="G535" s="108">
        <f>IF(Tabla!K535="","",Tabla!K535)</f>
        <v>295.97000000000003</v>
      </c>
      <c r="H535" s="108">
        <f>IF(Tabla!L535="","",Tabla!L535)</f>
        <v>0</v>
      </c>
      <c r="J535">
        <f t="shared" si="117"/>
        <v>527</v>
      </c>
      <c r="K535" s="93">
        <f t="shared" si="118"/>
        <v>43505</v>
      </c>
      <c r="L535">
        <f t="shared" ca="1" si="107"/>
        <v>0</v>
      </c>
      <c r="M535" s="115">
        <f t="shared" ca="1" si="108"/>
        <v>5.2699999999999999E-7</v>
      </c>
      <c r="N535">
        <f t="shared" ca="1" si="109"/>
        <v>9.6599999999999994E-7</v>
      </c>
      <c r="O535">
        <f t="shared" ca="1" si="110"/>
        <v>966</v>
      </c>
      <c r="Q535">
        <f t="shared" ca="1" si="111"/>
        <v>43535</v>
      </c>
      <c r="R535" t="str">
        <f t="shared" ca="1" si="112"/>
        <v>CAJA</v>
      </c>
      <c r="S535" t="str">
        <f t="shared" ca="1" si="113"/>
        <v>ALIMENTACION DE EMPLEADOS CTA NUEVA</v>
      </c>
      <c r="T535" t="str">
        <f t="shared" ca="1" si="114"/>
        <v>TRANSACCIONES DEL DIA 03/11/2019SPYRAL - GESTION ADMINISTRATIVA</v>
      </c>
      <c r="V535">
        <f t="shared" ca="1" si="115"/>
        <v>0</v>
      </c>
      <c r="W535">
        <f t="shared" ca="1" si="116"/>
        <v>0</v>
      </c>
    </row>
    <row r="536" spans="2:23" x14ac:dyDescent="0.25">
      <c r="B536" s="3">
        <f t="shared" si="106"/>
        <v>528</v>
      </c>
      <c r="C536" s="93">
        <f>IF(Tabla!G536="","",Tabla!G536)</f>
        <v>43505</v>
      </c>
      <c r="D536" s="93" t="str">
        <f>IF(Tabla!H536="","",Tabla!H536)</f>
        <v>CAJA</v>
      </c>
      <c r="E536" s="93" t="str">
        <f>IF(Tabla!I536="","",Tabla!I536)</f>
        <v>PAGO NOMINA QUINCENA 1 FEBRERO 2019</v>
      </c>
      <c r="F536" s="93" t="str">
        <f>IF(Tabla!J536="","",Tabla!J536)</f>
        <v>TRANSACCIONES DEL DIA 02/09/2019 RECURSOS HUMANOS</v>
      </c>
      <c r="G536" s="108">
        <f>IF(Tabla!K536="","",Tabla!K536)</f>
        <v>264.37</v>
      </c>
      <c r="H536" s="108">
        <f>IF(Tabla!L536="","",Tabla!L536)</f>
        <v>0</v>
      </c>
      <c r="J536">
        <f t="shared" si="117"/>
        <v>528</v>
      </c>
      <c r="K536" s="93">
        <f t="shared" si="118"/>
        <v>43505</v>
      </c>
      <c r="L536">
        <f t="shared" ca="1" si="107"/>
        <v>0</v>
      </c>
      <c r="M536" s="115">
        <f t="shared" ca="1" si="108"/>
        <v>5.2799999999999996E-7</v>
      </c>
      <c r="N536">
        <f t="shared" ca="1" si="109"/>
        <v>9.6500000000000008E-7</v>
      </c>
      <c r="O536">
        <f t="shared" ca="1" si="110"/>
        <v>965</v>
      </c>
      <c r="Q536">
        <f t="shared" ca="1" si="111"/>
        <v>43535</v>
      </c>
      <c r="R536" t="str">
        <f t="shared" ca="1" si="112"/>
        <v>CAJA</v>
      </c>
      <c r="S536" t="str">
        <f t="shared" ca="1" si="113"/>
        <v>ALIMENTACION DE EMPLEADOS CTA NUEVA</v>
      </c>
      <c r="T536" t="str">
        <f t="shared" ca="1" si="114"/>
        <v>TRANSACCIONES DEL DIA 03/11/2019SPYRAL - GESTION ADMINISTRATIVA</v>
      </c>
      <c r="V536">
        <f t="shared" ca="1" si="115"/>
        <v>0</v>
      </c>
      <c r="W536">
        <f t="shared" ca="1" si="116"/>
        <v>0</v>
      </c>
    </row>
    <row r="537" spans="2:23" x14ac:dyDescent="0.25">
      <c r="B537" s="3">
        <f t="shared" si="106"/>
        <v>529</v>
      </c>
      <c r="C537" s="93">
        <f>IF(Tabla!G537="","",Tabla!G537)</f>
        <v>43505</v>
      </c>
      <c r="D537" s="93" t="str">
        <f>IF(Tabla!H537="","",Tabla!H537)</f>
        <v>CAJA</v>
      </c>
      <c r="E537" s="93" t="str">
        <f>IF(Tabla!I537="","",Tabla!I537)</f>
        <v>PAGO NOMINA QUINCENA 1 FEBRERO 2019</v>
      </c>
      <c r="F537" s="93" t="str">
        <f>IF(Tabla!J537="","",Tabla!J537)</f>
        <v>TRANSACCIONES DEL DIA 02/09/2019 RECURSOS HUMANOS</v>
      </c>
      <c r="G537" s="108">
        <f>IF(Tabla!K537="","",Tabla!K537)</f>
        <v>219.83</v>
      </c>
      <c r="H537" s="108">
        <f>IF(Tabla!L537="","",Tabla!L537)</f>
        <v>0</v>
      </c>
      <c r="J537">
        <f t="shared" si="117"/>
        <v>529</v>
      </c>
      <c r="K537" s="93">
        <f t="shared" si="118"/>
        <v>43505</v>
      </c>
      <c r="L537">
        <f t="shared" ca="1" si="107"/>
        <v>0</v>
      </c>
      <c r="M537" s="115">
        <f t="shared" ca="1" si="108"/>
        <v>5.2900000000000004E-7</v>
      </c>
      <c r="N537">
        <f t="shared" ca="1" si="109"/>
        <v>9.64E-7</v>
      </c>
      <c r="O537">
        <f t="shared" ca="1" si="110"/>
        <v>964</v>
      </c>
      <c r="Q537">
        <f t="shared" ca="1" si="111"/>
        <v>43535</v>
      </c>
      <c r="R537" t="str">
        <f t="shared" ca="1" si="112"/>
        <v>CAJA</v>
      </c>
      <c r="S537" t="str">
        <f t="shared" ca="1" si="113"/>
        <v>ALIMENTACION DE EMPLEADOS CTA NUEVA</v>
      </c>
      <c r="T537" t="str">
        <f t="shared" ca="1" si="114"/>
        <v>TRANSACCIONES DEL DIA 03/11/2019SPYRAL - GESTION ADMINISTRATIVA</v>
      </c>
      <c r="V537">
        <f t="shared" ca="1" si="115"/>
        <v>0</v>
      </c>
      <c r="W537">
        <f t="shared" ca="1" si="116"/>
        <v>0</v>
      </c>
    </row>
    <row r="538" spans="2:23" x14ac:dyDescent="0.25">
      <c r="B538" s="3">
        <f t="shared" si="106"/>
        <v>530</v>
      </c>
      <c r="C538" s="93">
        <f>IF(Tabla!G538="","",Tabla!G538)</f>
        <v>43505</v>
      </c>
      <c r="D538" s="93" t="str">
        <f>IF(Tabla!H538="","",Tabla!H538)</f>
        <v>CAJA</v>
      </c>
      <c r="E538" s="93" t="str">
        <f>IF(Tabla!I538="","",Tabla!I538)</f>
        <v>PAGO NOMINA QUINCENA 1 FEBRERO 2019</v>
      </c>
      <c r="F538" s="93" t="str">
        <f>IF(Tabla!J538="","",Tabla!J538)</f>
        <v>TRANSACCIONES DEL DIA 02/09/2019 RECURSOS HUMANOS</v>
      </c>
      <c r="G538" s="108">
        <f>IF(Tabla!K538="","",Tabla!K538)</f>
        <v>212.88</v>
      </c>
      <c r="H538" s="108">
        <f>IF(Tabla!L538="","",Tabla!L538)</f>
        <v>0</v>
      </c>
      <c r="J538">
        <f t="shared" si="117"/>
        <v>530</v>
      </c>
      <c r="K538" s="93">
        <f t="shared" si="118"/>
        <v>43505</v>
      </c>
      <c r="L538">
        <f t="shared" ca="1" si="107"/>
        <v>0</v>
      </c>
      <c r="M538" s="115">
        <f t="shared" ca="1" si="108"/>
        <v>5.3000000000000001E-7</v>
      </c>
      <c r="N538">
        <f t="shared" ca="1" si="109"/>
        <v>9.6299999999999993E-7</v>
      </c>
      <c r="O538">
        <f t="shared" ca="1" si="110"/>
        <v>963</v>
      </c>
      <c r="Q538">
        <f t="shared" ca="1" si="111"/>
        <v>43535</v>
      </c>
      <c r="R538" t="str">
        <f t="shared" ca="1" si="112"/>
        <v>CAJA</v>
      </c>
      <c r="S538" t="str">
        <f t="shared" ca="1" si="113"/>
        <v>ALIMENTACION DE EMPLEADOS CTA NUEVA</v>
      </c>
      <c r="T538" t="str">
        <f t="shared" ca="1" si="114"/>
        <v>TRANSACCIONES DEL DIA 03/11/2019SPYRAL - GESTION ADMINISTRATIVA</v>
      </c>
      <c r="V538">
        <f t="shared" ca="1" si="115"/>
        <v>0</v>
      </c>
      <c r="W538">
        <f t="shared" ca="1" si="116"/>
        <v>0</v>
      </c>
    </row>
    <row r="539" spans="2:23" x14ac:dyDescent="0.25">
      <c r="B539" s="3">
        <f t="shared" si="106"/>
        <v>531</v>
      </c>
      <c r="C539" s="93">
        <f>IF(Tabla!G539="","",Tabla!G539)</f>
        <v>43505</v>
      </c>
      <c r="D539" s="93" t="str">
        <f>IF(Tabla!H539="","",Tabla!H539)</f>
        <v>CAJA</v>
      </c>
      <c r="E539" s="93" t="str">
        <f>IF(Tabla!I539="","",Tabla!I539)</f>
        <v>PAGO NOMINA QUINCENA 1 FEBRERO 2019</v>
      </c>
      <c r="F539" s="93" t="str">
        <f>IF(Tabla!J539="","",Tabla!J539)</f>
        <v>TRANSACCIONES DEL DIA 02/09/2019 RECURSOS HUMANOS</v>
      </c>
      <c r="G539" s="108">
        <f>IF(Tabla!K539="","",Tabla!K539)</f>
        <v>209.59</v>
      </c>
      <c r="H539" s="108">
        <f>IF(Tabla!L539="","",Tabla!L539)</f>
        <v>0</v>
      </c>
      <c r="J539">
        <f t="shared" si="117"/>
        <v>531</v>
      </c>
      <c r="K539" s="93">
        <f t="shared" si="118"/>
        <v>43505</v>
      </c>
      <c r="L539">
        <f t="shared" ca="1" si="107"/>
        <v>0</v>
      </c>
      <c r="M539" s="115">
        <f t="shared" ca="1" si="108"/>
        <v>5.3099999999999998E-7</v>
      </c>
      <c r="N539">
        <f t="shared" ca="1" si="109"/>
        <v>9.6200000000000006E-7</v>
      </c>
      <c r="O539">
        <f t="shared" ca="1" si="110"/>
        <v>962</v>
      </c>
      <c r="Q539">
        <f t="shared" ca="1" si="111"/>
        <v>43535</v>
      </c>
      <c r="R539" t="str">
        <f t="shared" ca="1" si="112"/>
        <v>CAJA</v>
      </c>
      <c r="S539" t="str">
        <f t="shared" ca="1" si="113"/>
        <v>ALIMENTACION DE EMPLEADOS CTA NUEVA</v>
      </c>
      <c r="T539" t="str">
        <f t="shared" ca="1" si="114"/>
        <v>TRANSACCIONES DEL DIA 03/11/2019SPYRAL - GESTION ADMINISTRATIVA</v>
      </c>
      <c r="V539">
        <f t="shared" ca="1" si="115"/>
        <v>0</v>
      </c>
      <c r="W539">
        <f t="shared" ca="1" si="116"/>
        <v>0</v>
      </c>
    </row>
    <row r="540" spans="2:23" x14ac:dyDescent="0.25">
      <c r="B540" s="3">
        <f t="shared" si="106"/>
        <v>532</v>
      </c>
      <c r="C540" s="93">
        <f>IF(Tabla!G540="","",Tabla!G540)</f>
        <v>43505</v>
      </c>
      <c r="D540" s="93" t="str">
        <f>IF(Tabla!H540="","",Tabla!H540)</f>
        <v>CAJA</v>
      </c>
      <c r="E540" s="93" t="str">
        <f>IF(Tabla!I540="","",Tabla!I540)</f>
        <v>PAGO NOMINA QUINCENA 1 FEBRERO 2019</v>
      </c>
      <c r="F540" s="93" t="str">
        <f>IF(Tabla!J540="","",Tabla!J540)</f>
        <v>TRANSACCIONES DEL DIA 02/09/2019 RECURSOS HUMANOS</v>
      </c>
      <c r="G540" s="108">
        <f>IF(Tabla!K540="","",Tabla!K540)</f>
        <v>200.77</v>
      </c>
      <c r="H540" s="108">
        <f>IF(Tabla!L540="","",Tabla!L540)</f>
        <v>0</v>
      </c>
      <c r="J540">
        <f t="shared" si="117"/>
        <v>532</v>
      </c>
      <c r="K540" s="93">
        <f t="shared" si="118"/>
        <v>43505</v>
      </c>
      <c r="L540">
        <f t="shared" ca="1" si="107"/>
        <v>0</v>
      </c>
      <c r="M540" s="115">
        <f t="shared" ca="1" si="108"/>
        <v>5.3200000000000005E-7</v>
      </c>
      <c r="N540">
        <f t="shared" ca="1" si="109"/>
        <v>9.6099999999999999E-7</v>
      </c>
      <c r="O540">
        <f t="shared" ca="1" si="110"/>
        <v>961</v>
      </c>
      <c r="Q540">
        <f t="shared" ca="1" si="111"/>
        <v>43535</v>
      </c>
      <c r="R540" t="str">
        <f t="shared" ca="1" si="112"/>
        <v>FUERZA DE VENTAS AUTOS</v>
      </c>
      <c r="S540" t="str">
        <f t="shared" ca="1" si="113"/>
        <v>VIATICOS</v>
      </c>
      <c r="T540" t="str">
        <f t="shared" ca="1" si="114"/>
        <v>TRANSACCIONES DEL DIA 03/11/2019SPYRAL - GESTION ADMINISTRATIVA</v>
      </c>
      <c r="V540">
        <f t="shared" ca="1" si="115"/>
        <v>0</v>
      </c>
      <c r="W540">
        <f t="shared" ca="1" si="116"/>
        <v>0</v>
      </c>
    </row>
    <row r="541" spans="2:23" x14ac:dyDescent="0.25">
      <c r="B541" s="3">
        <f t="shared" si="106"/>
        <v>533</v>
      </c>
      <c r="C541" s="93">
        <f>IF(Tabla!G541="","",Tabla!G541)</f>
        <v>43505</v>
      </c>
      <c r="D541" s="93" t="str">
        <f>IF(Tabla!H541="","",Tabla!H541)</f>
        <v>CAJA</v>
      </c>
      <c r="E541" s="93" t="str">
        <f>IF(Tabla!I541="","",Tabla!I541)</f>
        <v>PAGO NOMINA QUINCENA 1 FEBRERO 2019</v>
      </c>
      <c r="F541" s="93" t="str">
        <f>IF(Tabla!J541="","",Tabla!J541)</f>
        <v>TRANSACCIONES DEL DIA 02/09/2019 RECURSOS HUMANOS</v>
      </c>
      <c r="G541" s="108">
        <f>IF(Tabla!K541="","",Tabla!K541)</f>
        <v>123.44</v>
      </c>
      <c r="H541" s="108">
        <f>IF(Tabla!L541="","",Tabla!L541)</f>
        <v>0</v>
      </c>
      <c r="J541">
        <f t="shared" si="117"/>
        <v>533</v>
      </c>
      <c r="K541" s="93">
        <f t="shared" si="118"/>
        <v>43505</v>
      </c>
      <c r="L541">
        <f t="shared" ca="1" si="107"/>
        <v>0</v>
      </c>
      <c r="M541" s="115">
        <f t="shared" ca="1" si="108"/>
        <v>5.3300000000000002E-7</v>
      </c>
      <c r="N541">
        <f t="shared" ca="1" si="109"/>
        <v>9.5999999999999991E-7</v>
      </c>
      <c r="O541">
        <f t="shared" ca="1" si="110"/>
        <v>960</v>
      </c>
      <c r="Q541">
        <f t="shared" ca="1" si="111"/>
        <v>43535</v>
      </c>
      <c r="R541" t="str">
        <f t="shared" ca="1" si="112"/>
        <v>FUERZAS DE VENTAS PANAMA</v>
      </c>
      <c r="S541" t="str">
        <f t="shared" ca="1" si="113"/>
        <v>VIATICOS</v>
      </c>
      <c r="T541" t="str">
        <f t="shared" ca="1" si="114"/>
        <v>TRANSACCIONES DEL DIA 03/11/2019SPYRAL - GESTION ADMINISTRATIVA</v>
      </c>
      <c r="V541">
        <f t="shared" ca="1" si="115"/>
        <v>0</v>
      </c>
      <c r="W541">
        <f t="shared" ca="1" si="116"/>
        <v>0</v>
      </c>
    </row>
    <row r="542" spans="2:23" x14ac:dyDescent="0.25">
      <c r="B542" s="3">
        <f t="shared" si="106"/>
        <v>534</v>
      </c>
      <c r="C542" s="93">
        <f>IF(Tabla!G542="","",Tabla!G542)</f>
        <v>43505</v>
      </c>
      <c r="D542" s="93" t="str">
        <f>IF(Tabla!H542="","",Tabla!H542)</f>
        <v>CAJA</v>
      </c>
      <c r="E542" s="93" t="str">
        <f>IF(Tabla!I542="","",Tabla!I542)</f>
        <v>PAGO NOMINA QUINCENA 1 FEBRERO 2019</v>
      </c>
      <c r="F542" s="93" t="str">
        <f>IF(Tabla!J542="","",Tabla!J542)</f>
        <v>TRANSACCIONES DEL DIA 02/09/2019 RECURSOS HUMANOS</v>
      </c>
      <c r="G542" s="108">
        <f>IF(Tabla!K542="","",Tabla!K542)</f>
        <v>85.49</v>
      </c>
      <c r="H542" s="108">
        <f>IF(Tabla!L542="","",Tabla!L542)</f>
        <v>0</v>
      </c>
      <c r="J542">
        <f t="shared" si="117"/>
        <v>534</v>
      </c>
      <c r="K542" s="93">
        <f t="shared" si="118"/>
        <v>43505</v>
      </c>
      <c r="L542">
        <f t="shared" ca="1" si="107"/>
        <v>0</v>
      </c>
      <c r="M542" s="115">
        <f t="shared" ca="1" si="108"/>
        <v>5.3399999999999999E-7</v>
      </c>
      <c r="N542">
        <f t="shared" ca="1" si="109"/>
        <v>9.5900000000000005E-7</v>
      </c>
      <c r="O542">
        <f t="shared" ca="1" si="110"/>
        <v>959</v>
      </c>
      <c r="Q542">
        <f t="shared" ca="1" si="111"/>
        <v>43535</v>
      </c>
      <c r="R542" t="str">
        <f t="shared" ca="1" si="112"/>
        <v>SERVICIOS PERSONALES</v>
      </c>
      <c r="S542" t="str">
        <f t="shared" ca="1" si="113"/>
        <v>VIATICOS</v>
      </c>
      <c r="T542" t="str">
        <f t="shared" ca="1" si="114"/>
        <v>TRANSACCIONES DEL DIA 03/11/2019SPYRAL - GESTION ADMINISTRATIVA</v>
      </c>
      <c r="V542">
        <f t="shared" ca="1" si="115"/>
        <v>0</v>
      </c>
      <c r="W542">
        <f t="shared" ca="1" si="116"/>
        <v>0</v>
      </c>
    </row>
    <row r="543" spans="2:23" x14ac:dyDescent="0.25">
      <c r="B543" s="3">
        <f t="shared" si="106"/>
        <v>535</v>
      </c>
      <c r="C543" s="93">
        <f>IF(Tabla!G543="","",Tabla!G543)</f>
        <v>43505</v>
      </c>
      <c r="D543" s="93" t="str">
        <f>IF(Tabla!H543="","",Tabla!H543)</f>
        <v>CAJA</v>
      </c>
      <c r="E543" s="93" t="str">
        <f>IF(Tabla!I543="","",Tabla!I543)</f>
        <v>PAGO NOMINA QUINCENA 1 FEBRERO 2019</v>
      </c>
      <c r="F543" s="93" t="str">
        <f>IF(Tabla!J543="","",Tabla!J543)</f>
        <v>TRANSACCIONES DEL DIA 02/09/2019 RECURSOS HUMANOS</v>
      </c>
      <c r="G543" s="108">
        <f>IF(Tabla!K543="","",Tabla!K543)</f>
        <v>84.8</v>
      </c>
      <c r="H543" s="108">
        <f>IF(Tabla!L543="","",Tabla!L543)</f>
        <v>0</v>
      </c>
      <c r="J543">
        <f t="shared" si="117"/>
        <v>535</v>
      </c>
      <c r="K543" s="93">
        <f t="shared" si="118"/>
        <v>43505</v>
      </c>
      <c r="L543">
        <f t="shared" ca="1" si="107"/>
        <v>0</v>
      </c>
      <c r="M543" s="115">
        <f t="shared" ca="1" si="108"/>
        <v>5.3499999999999996E-7</v>
      </c>
      <c r="N543">
        <f t="shared" ca="1" si="109"/>
        <v>9.5799999999999998E-7</v>
      </c>
      <c r="O543">
        <f t="shared" ca="1" si="110"/>
        <v>958</v>
      </c>
      <c r="Q543">
        <f t="shared" ca="1" si="111"/>
        <v>43535</v>
      </c>
      <c r="R543" t="str">
        <f t="shared" ca="1" si="112"/>
        <v>SERVICIOS PERSONALES</v>
      </c>
      <c r="S543" t="str">
        <f t="shared" ca="1" si="113"/>
        <v>ALIMENTACION DE EMPLEADOS CTA NUEVA</v>
      </c>
      <c r="T543" t="str">
        <f t="shared" ca="1" si="114"/>
        <v>TRANSACCIONES DEL DIA 03/11/2019SPYRAL - GESTION ADMINISTRATIVA</v>
      </c>
      <c r="V543">
        <f t="shared" ca="1" si="115"/>
        <v>0</v>
      </c>
      <c r="W543">
        <f t="shared" ca="1" si="116"/>
        <v>0</v>
      </c>
    </row>
    <row r="544" spans="2:23" x14ac:dyDescent="0.25">
      <c r="B544" s="3">
        <f t="shared" si="106"/>
        <v>536</v>
      </c>
      <c r="C544" s="93">
        <f>IF(Tabla!G544="","",Tabla!G544)</f>
        <v>43505</v>
      </c>
      <c r="D544" s="93" t="str">
        <f>IF(Tabla!H544="","",Tabla!H544)</f>
        <v>CAJA</v>
      </c>
      <c r="E544" s="93" t="str">
        <f>IF(Tabla!I544="","",Tabla!I544)</f>
        <v>PAGO NOMINA QUINCENA 1 FEBRERO 2019</v>
      </c>
      <c r="F544" s="93" t="str">
        <f>IF(Tabla!J544="","",Tabla!J544)</f>
        <v>TRANSACCIONES DEL DIA 02/09/2019 RECURSOS HUMANOS</v>
      </c>
      <c r="G544" s="108">
        <f>IF(Tabla!K544="","",Tabla!K544)</f>
        <v>39.020000000000003</v>
      </c>
      <c r="H544" s="108">
        <f>IF(Tabla!L544="","",Tabla!L544)</f>
        <v>0</v>
      </c>
      <c r="J544">
        <f t="shared" si="117"/>
        <v>536</v>
      </c>
      <c r="K544" s="93">
        <f t="shared" si="118"/>
        <v>43505</v>
      </c>
      <c r="L544">
        <f t="shared" ca="1" si="107"/>
        <v>0</v>
      </c>
      <c r="M544" s="115">
        <f t="shared" ca="1" si="108"/>
        <v>5.3600000000000004E-7</v>
      </c>
      <c r="N544">
        <f t="shared" ca="1" si="109"/>
        <v>9.569999999999999E-7</v>
      </c>
      <c r="O544">
        <f t="shared" ca="1" si="110"/>
        <v>957</v>
      </c>
      <c r="Q544">
        <f t="shared" ca="1" si="111"/>
        <v>43533</v>
      </c>
      <c r="R544" t="str">
        <f t="shared" ca="1" si="112"/>
        <v>ADMINISTRACION DE SUCURSALES</v>
      </c>
      <c r="S544" t="str">
        <f t="shared" ca="1" si="113"/>
        <v>PAGO NOMINA QUINCENA 1 MARZO 2019</v>
      </c>
      <c r="T544" t="str">
        <f t="shared" ca="1" si="114"/>
        <v>TRANSACCIONES DEL DIA 03/09/2019 RECURSOS HUMANOS</v>
      </c>
      <c r="V544">
        <f t="shared" ca="1" si="115"/>
        <v>0</v>
      </c>
      <c r="W544">
        <f t="shared" ca="1" si="116"/>
        <v>0</v>
      </c>
    </row>
    <row r="545" spans="2:23" x14ac:dyDescent="0.25">
      <c r="B545" s="3">
        <f t="shared" si="106"/>
        <v>537</v>
      </c>
      <c r="C545" s="93">
        <f>IF(Tabla!G545="","",Tabla!G545)</f>
        <v>43505</v>
      </c>
      <c r="D545" s="93" t="str">
        <f>IF(Tabla!H545="","",Tabla!H545)</f>
        <v>CAJA</v>
      </c>
      <c r="E545" s="93" t="str">
        <f>IF(Tabla!I545="","",Tabla!I545)</f>
        <v>PAGO NOMINA QUINCENA 1 FEBRERO 2019</v>
      </c>
      <c r="F545" s="93" t="str">
        <f>IF(Tabla!J545="","",Tabla!J545)</f>
        <v>TRANSACCIONES DEL DIA 02/09/2019 RECURSOS HUMANOS</v>
      </c>
      <c r="G545" s="108">
        <f>IF(Tabla!K545="","",Tabla!K545)</f>
        <v>22.42</v>
      </c>
      <c r="H545" s="108">
        <f>IF(Tabla!L545="","",Tabla!L545)</f>
        <v>0</v>
      </c>
      <c r="J545">
        <f t="shared" si="117"/>
        <v>537</v>
      </c>
      <c r="K545" s="93">
        <f t="shared" si="118"/>
        <v>43505</v>
      </c>
      <c r="L545">
        <f t="shared" ca="1" si="107"/>
        <v>0</v>
      </c>
      <c r="M545" s="115">
        <f t="shared" ca="1" si="108"/>
        <v>5.37E-7</v>
      </c>
      <c r="N545">
        <f t="shared" ca="1" si="109"/>
        <v>9.5600000000000004E-7</v>
      </c>
      <c r="O545">
        <f t="shared" ca="1" si="110"/>
        <v>956</v>
      </c>
      <c r="Q545">
        <f t="shared" ca="1" si="111"/>
        <v>43533</v>
      </c>
      <c r="R545" t="str">
        <f t="shared" ca="1" si="112"/>
        <v>ADMINISTRACION DE SUCURSALES</v>
      </c>
      <c r="S545" t="str">
        <f t="shared" ca="1" si="113"/>
        <v>PAGO NOMINA QUINCENA 1 MARZO 2019</v>
      </c>
      <c r="T545" t="str">
        <f t="shared" ca="1" si="114"/>
        <v>TRANSACCIONES DEL DIA 03/09/2019 RECURSOS HUMANOS</v>
      </c>
      <c r="V545">
        <f t="shared" ca="1" si="115"/>
        <v>0</v>
      </c>
      <c r="W545">
        <f t="shared" ca="1" si="116"/>
        <v>0</v>
      </c>
    </row>
    <row r="546" spans="2:23" x14ac:dyDescent="0.25">
      <c r="B546" s="3">
        <f t="shared" si="106"/>
        <v>538</v>
      </c>
      <c r="C546" s="93">
        <f>IF(Tabla!G546="","",Tabla!G546)</f>
        <v>43505</v>
      </c>
      <c r="D546" s="93" t="str">
        <f>IF(Tabla!H546="","",Tabla!H546)</f>
        <v>CAJA</v>
      </c>
      <c r="E546" s="93" t="str">
        <f>IF(Tabla!I546="","",Tabla!I546)</f>
        <v>PAGO NOMINA QUINCENA 1 FEBRERO 2019</v>
      </c>
      <c r="F546" s="93" t="str">
        <f>IF(Tabla!J546="","",Tabla!J546)</f>
        <v>TRANSACCIONES DEL DIA 02/09/2019 RECURSOS HUMANOS</v>
      </c>
      <c r="G546" s="108">
        <f>IF(Tabla!K546="","",Tabla!K546)</f>
        <v>16.690000000000001</v>
      </c>
      <c r="H546" s="108">
        <f>IF(Tabla!L546="","",Tabla!L546)</f>
        <v>0</v>
      </c>
      <c r="J546">
        <f t="shared" si="117"/>
        <v>538</v>
      </c>
      <c r="K546" s="93">
        <f t="shared" si="118"/>
        <v>43505</v>
      </c>
      <c r="L546">
        <f t="shared" ca="1" si="107"/>
        <v>0</v>
      </c>
      <c r="M546" s="115">
        <f t="shared" ca="1" si="108"/>
        <v>5.3799999999999997E-7</v>
      </c>
      <c r="N546">
        <f t="shared" ca="1" si="109"/>
        <v>9.5499999999999996E-7</v>
      </c>
      <c r="O546">
        <f t="shared" ca="1" si="110"/>
        <v>955</v>
      </c>
      <c r="Q546">
        <f t="shared" ca="1" si="111"/>
        <v>43533</v>
      </c>
      <c r="R546" t="str">
        <f t="shared" ca="1" si="112"/>
        <v>ADMINISTRACION DE SUCURSALES</v>
      </c>
      <c r="S546" t="str">
        <f t="shared" ca="1" si="113"/>
        <v>PAGO NOMINA QUINCENA 1 MARZO 2019</v>
      </c>
      <c r="T546" t="str">
        <f t="shared" ca="1" si="114"/>
        <v>TRANSACCIONES DEL DIA 03/09/2019 RECURSOS HUMANOS</v>
      </c>
      <c r="V546">
        <f t="shared" ca="1" si="115"/>
        <v>0</v>
      </c>
      <c r="W546">
        <f t="shared" ca="1" si="116"/>
        <v>0</v>
      </c>
    </row>
    <row r="547" spans="2:23" x14ac:dyDescent="0.25">
      <c r="B547" s="3">
        <f t="shared" si="106"/>
        <v>539</v>
      </c>
      <c r="C547" s="93">
        <f>IF(Tabla!G547="","",Tabla!G547)</f>
        <v>43505</v>
      </c>
      <c r="D547" s="93" t="str">
        <f>IF(Tabla!H547="","",Tabla!H547)</f>
        <v>ATM</v>
      </c>
      <c r="E547" s="93" t="str">
        <f>IF(Tabla!I547="","",Tabla!I547)</f>
        <v>PAGO NOMINA QUINCENA 1 FEBRERO 2019</v>
      </c>
      <c r="F547" s="93" t="str">
        <f>IF(Tabla!J547="","",Tabla!J547)</f>
        <v>TRANSACCIONES DEL DIA 02/09/2019 RECURSOS HUMANOS</v>
      </c>
      <c r="G547" s="108">
        <f>IF(Tabla!K547="","",Tabla!K547)</f>
        <v>150.58000000000001</v>
      </c>
      <c r="H547" s="108">
        <f>IF(Tabla!L547="","",Tabla!L547)</f>
        <v>0</v>
      </c>
      <c r="J547">
        <f t="shared" si="117"/>
        <v>539</v>
      </c>
      <c r="K547" s="93">
        <f t="shared" si="118"/>
        <v>43505</v>
      </c>
      <c r="L547">
        <f t="shared" ca="1" si="107"/>
        <v>0</v>
      </c>
      <c r="M547" s="115">
        <f t="shared" ca="1" si="108"/>
        <v>5.3900000000000005E-7</v>
      </c>
      <c r="N547">
        <f t="shared" ca="1" si="109"/>
        <v>9.540000000000001E-7</v>
      </c>
      <c r="O547">
        <f t="shared" ca="1" si="110"/>
        <v>954</v>
      </c>
      <c r="Q547">
        <f t="shared" ca="1" si="111"/>
        <v>43533</v>
      </c>
      <c r="R547" t="str">
        <f t="shared" ca="1" si="112"/>
        <v>ADMINISTRACION DE SUCURSALES</v>
      </c>
      <c r="S547" t="str">
        <f t="shared" ca="1" si="113"/>
        <v>PAGO NOMINA QUINCENA 1 MARZO 2019</v>
      </c>
      <c r="T547" t="str">
        <f t="shared" ca="1" si="114"/>
        <v>TRANSACCIONES DEL DIA 03/09/2019 RECURSOS HUMANOS</v>
      </c>
      <c r="V547">
        <f t="shared" ca="1" si="115"/>
        <v>0</v>
      </c>
      <c r="W547">
        <f t="shared" ca="1" si="116"/>
        <v>0</v>
      </c>
    </row>
    <row r="548" spans="2:23" x14ac:dyDescent="0.25">
      <c r="B548" s="3">
        <f t="shared" si="106"/>
        <v>540</v>
      </c>
      <c r="C548" s="93">
        <f>IF(Tabla!G548="","",Tabla!G548)</f>
        <v>43505</v>
      </c>
      <c r="D548" s="93" t="str">
        <f>IF(Tabla!H548="","",Tabla!H548)</f>
        <v>ATENCION A CLIENTES</v>
      </c>
      <c r="E548" s="93" t="str">
        <f>IF(Tabla!I548="","",Tabla!I548)</f>
        <v>PAGO NOMINA QUINCENA 1 FEBRERO 2019</v>
      </c>
      <c r="F548" s="93" t="str">
        <f>IF(Tabla!J548="","",Tabla!J548)</f>
        <v>TRANSACCIONES DEL DIA 02/09/2019 RECURSOS HUMANOS</v>
      </c>
      <c r="G548" s="108">
        <f>IF(Tabla!K548="","",Tabla!K548)</f>
        <v>5620.07</v>
      </c>
      <c r="H548" s="108">
        <f>IF(Tabla!L548="","",Tabla!L548)</f>
        <v>0</v>
      </c>
      <c r="J548">
        <f t="shared" si="117"/>
        <v>540</v>
      </c>
      <c r="K548" s="93">
        <f t="shared" si="118"/>
        <v>43505</v>
      </c>
      <c r="L548">
        <f t="shared" ca="1" si="107"/>
        <v>0</v>
      </c>
      <c r="M548" s="115">
        <f t="shared" ca="1" si="108"/>
        <v>5.4000000000000002E-7</v>
      </c>
      <c r="N548">
        <f t="shared" ca="1" si="109"/>
        <v>9.5300000000000002E-7</v>
      </c>
      <c r="O548">
        <f t="shared" ca="1" si="110"/>
        <v>953</v>
      </c>
      <c r="Q548">
        <f t="shared" ca="1" si="111"/>
        <v>43533</v>
      </c>
      <c r="R548" t="str">
        <f t="shared" ca="1" si="112"/>
        <v>ADMINISTRACION DE SUCURSALES</v>
      </c>
      <c r="S548" t="str">
        <f t="shared" ca="1" si="113"/>
        <v>PAGO NOMINA QUINCENA 1 MARZO 2019</v>
      </c>
      <c r="T548" t="str">
        <f t="shared" ca="1" si="114"/>
        <v>TRANSACCIONES DEL DIA 03/09/2019 RECURSOS HUMANOS</v>
      </c>
      <c r="V548">
        <f t="shared" ca="1" si="115"/>
        <v>0</v>
      </c>
      <c r="W548">
        <f t="shared" ca="1" si="116"/>
        <v>0</v>
      </c>
    </row>
    <row r="549" spans="2:23" x14ac:dyDescent="0.25">
      <c r="B549" s="3">
        <f t="shared" si="106"/>
        <v>541</v>
      </c>
      <c r="C549" s="93">
        <f>IF(Tabla!G549="","",Tabla!G549)</f>
        <v>43505</v>
      </c>
      <c r="D549" s="93" t="str">
        <f>IF(Tabla!H549="","",Tabla!H549)</f>
        <v>ADMINISTRACION DE SUCURSALES</v>
      </c>
      <c r="E549" s="93" t="str">
        <f>IF(Tabla!I549="","",Tabla!I549)</f>
        <v>PAGO NOMINA QUINCENA 1 FEBRERO 2019</v>
      </c>
      <c r="F549" s="93" t="str">
        <f>IF(Tabla!J549="","",Tabla!J549)</f>
        <v>TRANSACCIONES DEL DIA 02/09/2019 RECURSOS HUMANOS</v>
      </c>
      <c r="G549" s="108">
        <f>IF(Tabla!K549="","",Tabla!K549)</f>
        <v>111.83</v>
      </c>
      <c r="H549" s="108">
        <f>IF(Tabla!L549="","",Tabla!L549)</f>
        <v>0</v>
      </c>
      <c r="J549">
        <f t="shared" si="117"/>
        <v>541</v>
      </c>
      <c r="K549" s="93">
        <f t="shared" si="118"/>
        <v>43505</v>
      </c>
      <c r="L549">
        <f t="shared" ca="1" si="107"/>
        <v>0</v>
      </c>
      <c r="M549" s="115">
        <f t="shared" ca="1" si="108"/>
        <v>5.4099999999999999E-7</v>
      </c>
      <c r="N549">
        <f t="shared" ca="1" si="109"/>
        <v>9.5199999999999995E-7</v>
      </c>
      <c r="O549">
        <f t="shared" ca="1" si="110"/>
        <v>952</v>
      </c>
      <c r="Q549">
        <f t="shared" ca="1" si="111"/>
        <v>43533</v>
      </c>
      <c r="R549" t="str">
        <f t="shared" ca="1" si="112"/>
        <v>ADMINISTRACION DE SUCURSALES</v>
      </c>
      <c r="S549" t="str">
        <f t="shared" ca="1" si="113"/>
        <v>PAGO NOMINA QUINCENA 1 MARZO 2019</v>
      </c>
      <c r="T549" t="str">
        <f t="shared" ca="1" si="114"/>
        <v>TRANSACCIONES DEL DIA 03/09/2019 RECURSOS HUMANOS</v>
      </c>
      <c r="V549">
        <f t="shared" ca="1" si="115"/>
        <v>0</v>
      </c>
      <c r="W549">
        <f t="shared" ca="1" si="116"/>
        <v>0</v>
      </c>
    </row>
    <row r="550" spans="2:23" x14ac:dyDescent="0.25">
      <c r="B550" s="3">
        <f t="shared" si="106"/>
        <v>542</v>
      </c>
      <c r="C550" s="93">
        <f>IF(Tabla!G550="","",Tabla!G550)</f>
        <v>43505</v>
      </c>
      <c r="D550" s="93" t="str">
        <f>IF(Tabla!H550="","",Tabla!H550)</f>
        <v>ADMINISTRACION DE SUCURSALES</v>
      </c>
      <c r="E550" s="93" t="str">
        <f>IF(Tabla!I550="","",Tabla!I550)</f>
        <v>PAGO NOMINA QUINCENA 1 FEBRERO 2019</v>
      </c>
      <c r="F550" s="93" t="str">
        <f>IF(Tabla!J550="","",Tabla!J550)</f>
        <v>TRANSACCIONES DEL DIA 02/09/2019 RECURSOS HUMANOS</v>
      </c>
      <c r="G550" s="108">
        <f>IF(Tabla!K550="","",Tabla!K550)</f>
        <v>110.17</v>
      </c>
      <c r="H550" s="108">
        <f>IF(Tabla!L550="","",Tabla!L550)</f>
        <v>0</v>
      </c>
      <c r="J550">
        <f t="shared" si="117"/>
        <v>542</v>
      </c>
      <c r="K550" s="93">
        <f t="shared" si="118"/>
        <v>43505</v>
      </c>
      <c r="L550">
        <f t="shared" ca="1" si="107"/>
        <v>0</v>
      </c>
      <c r="M550" s="115">
        <f t="shared" ca="1" si="108"/>
        <v>5.4199999999999996E-7</v>
      </c>
      <c r="N550">
        <f t="shared" ca="1" si="109"/>
        <v>9.5099999999999998E-7</v>
      </c>
      <c r="O550">
        <f t="shared" ca="1" si="110"/>
        <v>951</v>
      </c>
      <c r="Q550">
        <f t="shared" ca="1" si="111"/>
        <v>43533</v>
      </c>
      <c r="R550" t="str">
        <f t="shared" ca="1" si="112"/>
        <v>ADMINISTRACION DE SUCURSALES</v>
      </c>
      <c r="S550" t="str">
        <f t="shared" ca="1" si="113"/>
        <v>PAGO NOMINA QUINCENA 1 MARZO 2019</v>
      </c>
      <c r="T550" t="str">
        <f t="shared" ca="1" si="114"/>
        <v>TRANSACCIONES DEL DIA 03/09/2019 RECURSOS HUMANOS</v>
      </c>
      <c r="V550">
        <f t="shared" ca="1" si="115"/>
        <v>0</v>
      </c>
      <c r="W550">
        <f t="shared" ca="1" si="116"/>
        <v>0</v>
      </c>
    </row>
    <row r="551" spans="2:23" x14ac:dyDescent="0.25">
      <c r="B551" s="3">
        <f t="shared" si="106"/>
        <v>543</v>
      </c>
      <c r="C551" s="93">
        <f>IF(Tabla!G551="","",Tabla!G551)</f>
        <v>43505</v>
      </c>
      <c r="D551" s="93" t="str">
        <f>IF(Tabla!H551="","",Tabla!H551)</f>
        <v>ADMINISTRACION DE SUCURSALES</v>
      </c>
      <c r="E551" s="93" t="str">
        <f>IF(Tabla!I551="","",Tabla!I551)</f>
        <v>PAGO NOMINA QUINCENA 1 FEBRERO 2019</v>
      </c>
      <c r="F551" s="93" t="str">
        <f>IF(Tabla!J551="","",Tabla!J551)</f>
        <v>TRANSACCIONES DEL DIA 02/09/2019 RECURSOS HUMANOS</v>
      </c>
      <c r="G551" s="108">
        <f>IF(Tabla!K551="","",Tabla!K551)</f>
        <v>77.08</v>
      </c>
      <c r="H551" s="108">
        <f>IF(Tabla!L551="","",Tabla!L551)</f>
        <v>0</v>
      </c>
      <c r="J551">
        <f t="shared" si="117"/>
        <v>543</v>
      </c>
      <c r="K551" s="93">
        <f t="shared" si="118"/>
        <v>43505</v>
      </c>
      <c r="L551">
        <f t="shared" ca="1" si="107"/>
        <v>0</v>
      </c>
      <c r="M551" s="115">
        <f t="shared" ca="1" si="108"/>
        <v>5.4300000000000003E-7</v>
      </c>
      <c r="N551">
        <f t="shared" ca="1" si="109"/>
        <v>9.5000000000000001E-7</v>
      </c>
      <c r="O551">
        <f t="shared" ca="1" si="110"/>
        <v>950</v>
      </c>
      <c r="Q551">
        <f t="shared" ca="1" si="111"/>
        <v>43533</v>
      </c>
      <c r="R551" t="str">
        <f t="shared" ca="1" si="112"/>
        <v>ADMINISTRACION DE SUCURSALES</v>
      </c>
      <c r="S551" t="str">
        <f t="shared" ca="1" si="113"/>
        <v>OTROS EGRESOS 18</v>
      </c>
      <c r="T551" t="str">
        <f t="shared" ca="1" si="114"/>
        <v>OTROS EGRESOS 1.P.O (OR:53/DES:53 TRN:86 PERF:300086 CAU: 18</v>
      </c>
      <c r="V551">
        <f t="shared" ca="1" si="115"/>
        <v>0</v>
      </c>
      <c r="W551">
        <f t="shared" ca="1" si="116"/>
        <v>0</v>
      </c>
    </row>
    <row r="552" spans="2:23" x14ac:dyDescent="0.25">
      <c r="B552" s="3">
        <f t="shared" si="106"/>
        <v>544</v>
      </c>
      <c r="C552" s="93">
        <f>IF(Tabla!G552="","",Tabla!G552)</f>
        <v>43505</v>
      </c>
      <c r="D552" s="93" t="str">
        <f>IF(Tabla!H552="","",Tabla!H552)</f>
        <v>ADMINISTRACION DE SUCURSALES</v>
      </c>
      <c r="E552" s="93" t="str">
        <f>IF(Tabla!I552="","",Tabla!I552)</f>
        <v>PAGO NOMINA QUINCENA 1 FEBRERO 2019</v>
      </c>
      <c r="F552" s="93" t="str">
        <f>IF(Tabla!J552="","",Tabla!J552)</f>
        <v>TRANSACCIONES DEL DIA 02/09/2019 RECURSOS HUMANOS</v>
      </c>
      <c r="G552" s="108">
        <f>IF(Tabla!K552="","",Tabla!K552)</f>
        <v>66.95</v>
      </c>
      <c r="H552" s="108">
        <f>IF(Tabla!L552="","",Tabla!L552)</f>
        <v>0</v>
      </c>
      <c r="J552">
        <f t="shared" si="117"/>
        <v>544</v>
      </c>
      <c r="K552" s="93">
        <f t="shared" si="118"/>
        <v>43505</v>
      </c>
      <c r="L552">
        <f t="shared" ca="1" si="107"/>
        <v>0</v>
      </c>
      <c r="M552" s="115">
        <f t="shared" ca="1" si="108"/>
        <v>5.44E-7</v>
      </c>
      <c r="N552">
        <f t="shared" ca="1" si="109"/>
        <v>9.4900000000000004E-7</v>
      </c>
      <c r="O552">
        <f t="shared" ca="1" si="110"/>
        <v>949</v>
      </c>
      <c r="Q552">
        <f t="shared" ca="1" si="111"/>
        <v>43533</v>
      </c>
      <c r="R552" t="str">
        <f t="shared" ca="1" si="112"/>
        <v>ADMINISTRACION DE SUCURSALES</v>
      </c>
      <c r="S552" t="str">
        <f t="shared" ca="1" si="113"/>
        <v>OTROS EGRESOS 18</v>
      </c>
      <c r="T552" t="str">
        <f t="shared" ca="1" si="114"/>
        <v>OTROS EGRESOS 1.P.O (OR:71/DES:71 TRN:86 PERF:300086 CAU: 18</v>
      </c>
      <c r="V552">
        <f t="shared" ca="1" si="115"/>
        <v>0</v>
      </c>
      <c r="W552">
        <f t="shared" ca="1" si="116"/>
        <v>0</v>
      </c>
    </row>
    <row r="553" spans="2:23" x14ac:dyDescent="0.25">
      <c r="B553" s="3">
        <f t="shared" si="106"/>
        <v>545</v>
      </c>
      <c r="C553" s="93">
        <f>IF(Tabla!G553="","",Tabla!G553)</f>
        <v>43505</v>
      </c>
      <c r="D553" s="93" t="str">
        <f>IF(Tabla!H553="","",Tabla!H553)</f>
        <v>ADMINISTRACION DE SUCURSALES</v>
      </c>
      <c r="E553" s="93" t="str">
        <f>IF(Tabla!I553="","",Tabla!I553)</f>
        <v>PAGO NOMINA QUINCENA 1 FEBRERO 2019</v>
      </c>
      <c r="F553" s="93" t="str">
        <f>IF(Tabla!J553="","",Tabla!J553)</f>
        <v>TRANSACCIONES DEL DIA 02/09/2019 RECURSOS HUMANOS</v>
      </c>
      <c r="G553" s="108">
        <f>IF(Tabla!K553="","",Tabla!K553)</f>
        <v>61</v>
      </c>
      <c r="H553" s="108">
        <f>IF(Tabla!L553="","",Tabla!L553)</f>
        <v>0</v>
      </c>
      <c r="J553">
        <f t="shared" si="117"/>
        <v>545</v>
      </c>
      <c r="K553" s="93">
        <f t="shared" si="118"/>
        <v>43505</v>
      </c>
      <c r="L553">
        <f t="shared" ca="1" si="107"/>
        <v>0</v>
      </c>
      <c r="M553" s="115">
        <f t="shared" ca="1" si="108"/>
        <v>5.4499999999999997E-7</v>
      </c>
      <c r="N553">
        <f t="shared" ca="1" si="109"/>
        <v>9.4799999999999997E-7</v>
      </c>
      <c r="O553">
        <f t="shared" ca="1" si="110"/>
        <v>948</v>
      </c>
      <c r="Q553">
        <f t="shared" ca="1" si="111"/>
        <v>43533</v>
      </c>
      <c r="R553" t="str">
        <f t="shared" ca="1" si="112"/>
        <v>ADMINISTRACION DE SUCURSALES</v>
      </c>
      <c r="S553" t="str">
        <f t="shared" ca="1" si="113"/>
        <v>NC GASTO NO DEDUCIBLES</v>
      </c>
      <c r="T553" t="str">
        <f t="shared" ca="1" si="114"/>
        <v>TRANSACCIONES DEL DIA 03/09/2019SPYRAL - GESTION ADMINISTRATIVA</v>
      </c>
      <c r="V553">
        <f t="shared" ca="1" si="115"/>
        <v>0</v>
      </c>
      <c r="W553">
        <f t="shared" ca="1" si="116"/>
        <v>0</v>
      </c>
    </row>
    <row r="554" spans="2:23" x14ac:dyDescent="0.25">
      <c r="B554" s="3">
        <f t="shared" si="106"/>
        <v>546</v>
      </c>
      <c r="C554" s="93">
        <f>IF(Tabla!G554="","",Tabla!G554)</f>
        <v>43505</v>
      </c>
      <c r="D554" s="93" t="str">
        <f>IF(Tabla!H554="","",Tabla!H554)</f>
        <v>ADMINISTRACION DE SUCURSALES</v>
      </c>
      <c r="E554" s="93" t="str">
        <f>IF(Tabla!I554="","",Tabla!I554)</f>
        <v>PAGO NOMINA QUINCENA 1 FEBRERO 2019</v>
      </c>
      <c r="F554" s="93" t="str">
        <f>IF(Tabla!J554="","",Tabla!J554)</f>
        <v>TRANSACCIONES DEL DIA 02/09/2019 RECURSOS HUMANOS</v>
      </c>
      <c r="G554" s="108">
        <f>IF(Tabla!K554="","",Tabla!K554)</f>
        <v>44.01</v>
      </c>
      <c r="H554" s="108">
        <f>IF(Tabla!L554="","",Tabla!L554)</f>
        <v>0</v>
      </c>
      <c r="J554">
        <f t="shared" si="117"/>
        <v>546</v>
      </c>
      <c r="K554" s="93">
        <f t="shared" si="118"/>
        <v>43505</v>
      </c>
      <c r="L554">
        <f t="shared" ca="1" si="107"/>
        <v>0</v>
      </c>
      <c r="M554" s="115">
        <f t="shared" ca="1" si="108"/>
        <v>5.4600000000000005E-7</v>
      </c>
      <c r="N554">
        <f t="shared" ca="1" si="109"/>
        <v>9.47E-7</v>
      </c>
      <c r="O554">
        <f t="shared" ca="1" si="110"/>
        <v>947</v>
      </c>
      <c r="Q554">
        <f t="shared" ca="1" si="111"/>
        <v>43533</v>
      </c>
      <c r="R554" t="str">
        <f t="shared" ca="1" si="112"/>
        <v>ADMINISTRACION DE SUCURSALES</v>
      </c>
      <c r="S554" t="str">
        <f t="shared" ca="1" si="113"/>
        <v>NC GASTO NO DEDUCIBLES</v>
      </c>
      <c r="T554" t="str">
        <f t="shared" ca="1" si="114"/>
        <v>TRANSACCIONES DEL DIA 03/09/2019SPYRAL - GESTION ADMINISTRATIVA</v>
      </c>
      <c r="V554">
        <f t="shared" ca="1" si="115"/>
        <v>0</v>
      </c>
      <c r="W554">
        <f t="shared" ca="1" si="116"/>
        <v>0</v>
      </c>
    </row>
    <row r="555" spans="2:23" x14ac:dyDescent="0.25">
      <c r="B555" s="3">
        <f t="shared" si="106"/>
        <v>547</v>
      </c>
      <c r="C555" s="93">
        <f>IF(Tabla!G555="","",Tabla!G555)</f>
        <v>43505</v>
      </c>
      <c r="D555" s="93" t="str">
        <f>IF(Tabla!H555="","",Tabla!H555)</f>
        <v>ADMINISTRACION DE SUCURSALES</v>
      </c>
      <c r="E555" s="93" t="str">
        <f>IF(Tabla!I555="","",Tabla!I555)</f>
        <v>PAGO NOMINA QUINCENA 1 FEBRERO 2019</v>
      </c>
      <c r="F555" s="93" t="str">
        <f>IF(Tabla!J555="","",Tabla!J555)</f>
        <v>TRANSACCIONES DEL DIA 02/09/2019 RECURSOS HUMANOS</v>
      </c>
      <c r="G555" s="108">
        <f>IF(Tabla!K555="","",Tabla!K555)</f>
        <v>43.5</v>
      </c>
      <c r="H555" s="108">
        <f>IF(Tabla!L555="","",Tabla!L555)</f>
        <v>0</v>
      </c>
      <c r="J555">
        <f t="shared" si="117"/>
        <v>547</v>
      </c>
      <c r="K555" s="93">
        <f t="shared" si="118"/>
        <v>43505</v>
      </c>
      <c r="L555">
        <f t="shared" ca="1" si="107"/>
        <v>0</v>
      </c>
      <c r="M555" s="115">
        <f t="shared" ca="1" si="108"/>
        <v>5.4700000000000001E-7</v>
      </c>
      <c r="N555">
        <f t="shared" ca="1" si="109"/>
        <v>9.4600000000000003E-7</v>
      </c>
      <c r="O555">
        <f t="shared" ca="1" si="110"/>
        <v>946</v>
      </c>
      <c r="Q555">
        <f t="shared" ca="1" si="111"/>
        <v>43533</v>
      </c>
      <c r="R555" t="str">
        <f t="shared" ca="1" si="112"/>
        <v>ADMINISTRACION DE SUCURSALES</v>
      </c>
      <c r="S555" t="str">
        <f t="shared" ca="1" si="113"/>
        <v>NC GASTO NO DEDUCIBLES</v>
      </c>
      <c r="T555" t="str">
        <f t="shared" ca="1" si="114"/>
        <v>TRANSACCIONES DEL DIA 03/09/2019SPYRAL - GESTION ADMINISTRATIVA</v>
      </c>
      <c r="V555">
        <f t="shared" ca="1" si="115"/>
        <v>0</v>
      </c>
      <c r="W555">
        <f t="shared" ca="1" si="116"/>
        <v>0</v>
      </c>
    </row>
    <row r="556" spans="2:23" x14ac:dyDescent="0.25">
      <c r="B556" s="3">
        <f t="shared" si="106"/>
        <v>548</v>
      </c>
      <c r="C556" s="93">
        <f>IF(Tabla!G556="","",Tabla!G556)</f>
        <v>43505</v>
      </c>
      <c r="D556" s="93" t="str">
        <f>IF(Tabla!H556="","",Tabla!H556)</f>
        <v>ADMINISTRACION DE SUCURSALES</v>
      </c>
      <c r="E556" s="93" t="str">
        <f>IF(Tabla!I556="","",Tabla!I556)</f>
        <v>PAGO NOMINA QUINCENA 1 FEBRERO 2019</v>
      </c>
      <c r="F556" s="93" t="str">
        <f>IF(Tabla!J556="","",Tabla!J556)</f>
        <v>TRANSACCIONES DEL DIA 02/09/2019 RECURSOS HUMANOS</v>
      </c>
      <c r="G556" s="108">
        <f>IF(Tabla!K556="","",Tabla!K556)</f>
        <v>43.11</v>
      </c>
      <c r="H556" s="108">
        <f>IF(Tabla!L556="","",Tabla!L556)</f>
        <v>0</v>
      </c>
      <c r="J556">
        <f t="shared" si="117"/>
        <v>548</v>
      </c>
      <c r="K556" s="93">
        <f t="shared" si="118"/>
        <v>43505</v>
      </c>
      <c r="L556">
        <f t="shared" ca="1" si="107"/>
        <v>0</v>
      </c>
      <c r="M556" s="115">
        <f t="shared" ca="1" si="108"/>
        <v>5.4799999999999998E-7</v>
      </c>
      <c r="N556">
        <f t="shared" ca="1" si="109"/>
        <v>9.4499999999999995E-7</v>
      </c>
      <c r="O556">
        <f t="shared" ca="1" si="110"/>
        <v>945</v>
      </c>
      <c r="Q556">
        <f t="shared" ca="1" si="111"/>
        <v>43533</v>
      </c>
      <c r="R556" t="str">
        <f t="shared" ca="1" si="112"/>
        <v>ADMINISTRACION DE SUCURSALES</v>
      </c>
      <c r="S556" t="str">
        <f t="shared" ca="1" si="113"/>
        <v>NC ALIMENTACION DE EMPLEADOS NVA</v>
      </c>
      <c r="T556" t="str">
        <f t="shared" ca="1" si="114"/>
        <v>TRANSACCIONES DEL DIA 03/09/2019SPYRAL - GESTION ADMINISTRATIVA</v>
      </c>
      <c r="V556">
        <f t="shared" ca="1" si="115"/>
        <v>0</v>
      </c>
      <c r="W556">
        <f t="shared" ca="1" si="116"/>
        <v>0</v>
      </c>
    </row>
    <row r="557" spans="2:23" x14ac:dyDescent="0.25">
      <c r="B557" s="3">
        <f t="shared" si="106"/>
        <v>549</v>
      </c>
      <c r="C557" s="93">
        <f>IF(Tabla!G557="","",Tabla!G557)</f>
        <v>43505</v>
      </c>
      <c r="D557" s="93" t="str">
        <f>IF(Tabla!H557="","",Tabla!H557)</f>
        <v>ADMINISTRACION DE SUCURSALES</v>
      </c>
      <c r="E557" s="93" t="str">
        <f>IF(Tabla!I557="","",Tabla!I557)</f>
        <v>PAGO NOMINA QUINCENA 1 FEBRERO 2019</v>
      </c>
      <c r="F557" s="93" t="str">
        <f>IF(Tabla!J557="","",Tabla!J557)</f>
        <v>TRANSACCIONES DEL DIA 02/09/2019 RECURSOS HUMANOS</v>
      </c>
      <c r="G557" s="108">
        <f>IF(Tabla!K557="","",Tabla!K557)</f>
        <v>42.78</v>
      </c>
      <c r="H557" s="108">
        <f>IF(Tabla!L557="","",Tabla!L557)</f>
        <v>0</v>
      </c>
      <c r="J557">
        <f t="shared" si="117"/>
        <v>549</v>
      </c>
      <c r="K557" s="93">
        <f t="shared" si="118"/>
        <v>43505</v>
      </c>
      <c r="L557">
        <f t="shared" ca="1" si="107"/>
        <v>0</v>
      </c>
      <c r="M557" s="115">
        <f t="shared" ca="1" si="108"/>
        <v>5.4899999999999995E-7</v>
      </c>
      <c r="N557">
        <f t="shared" ca="1" si="109"/>
        <v>9.4399999999999998E-7</v>
      </c>
      <c r="O557">
        <f t="shared" ca="1" si="110"/>
        <v>944</v>
      </c>
      <c r="Q557">
        <f t="shared" ca="1" si="111"/>
        <v>43533</v>
      </c>
      <c r="R557" t="str">
        <f t="shared" ca="1" si="112"/>
        <v>ADMINISTRACION DE SUCURSALES</v>
      </c>
      <c r="S557" t="str">
        <f t="shared" ca="1" si="113"/>
        <v>NC ALIMENTACION DE EMPLEADOS NVA</v>
      </c>
      <c r="T557" t="str">
        <f t="shared" ca="1" si="114"/>
        <v>TRANSACCIONES DEL DIA 03/09/2019SPYRAL - GESTION ADMINISTRATIVA</v>
      </c>
      <c r="V557">
        <f t="shared" ca="1" si="115"/>
        <v>0</v>
      </c>
      <c r="W557">
        <f t="shared" ca="1" si="116"/>
        <v>0</v>
      </c>
    </row>
    <row r="558" spans="2:23" x14ac:dyDescent="0.25">
      <c r="B558" s="3">
        <f t="shared" si="106"/>
        <v>550</v>
      </c>
      <c r="C558" s="93">
        <f>IF(Tabla!G558="","",Tabla!G558)</f>
        <v>43507</v>
      </c>
      <c r="D558" s="93" t="str">
        <f>IF(Tabla!H558="","",Tabla!H558)</f>
        <v>SERVICIOS PERSONALES</v>
      </c>
      <c r="E558" s="93" t="str">
        <f>IF(Tabla!I558="","",Tabla!I558)</f>
        <v>ALIMENTACION DE EMPLEADOS CTA NUEVA</v>
      </c>
      <c r="F558" s="93" t="str">
        <f>IF(Tabla!J558="","",Tabla!J558)</f>
        <v>TRANSACCIONES DEL DIA 02/11/2019SPYRAL - GESTION ADMINISTRATIVA</v>
      </c>
      <c r="G558" s="108">
        <f>IF(Tabla!K558="","",Tabla!K558)</f>
        <v>8</v>
      </c>
      <c r="H558" s="108">
        <f>IF(Tabla!L558="","",Tabla!L558)</f>
        <v>0</v>
      </c>
      <c r="J558">
        <f t="shared" si="117"/>
        <v>550</v>
      </c>
      <c r="K558" s="93">
        <f t="shared" si="118"/>
        <v>43507</v>
      </c>
      <c r="L558">
        <f t="shared" ca="1" si="107"/>
        <v>0</v>
      </c>
      <c r="M558" s="115">
        <f t="shared" ca="1" si="108"/>
        <v>5.5000000000000003E-7</v>
      </c>
      <c r="N558">
        <f t="shared" ca="1" si="109"/>
        <v>9.4300000000000001E-7</v>
      </c>
      <c r="O558">
        <f t="shared" ca="1" si="110"/>
        <v>943</v>
      </c>
      <c r="Q558">
        <f t="shared" ca="1" si="111"/>
        <v>43533</v>
      </c>
      <c r="R558" t="str">
        <f t="shared" ca="1" si="112"/>
        <v>ATENCION A CLIENTES</v>
      </c>
      <c r="S558" t="str">
        <f t="shared" ca="1" si="113"/>
        <v>PAGO NOMINA QUINCENA 1 MARZO 2019</v>
      </c>
      <c r="T558" t="str">
        <f t="shared" ca="1" si="114"/>
        <v>TRANSACCIONES DEL DIA 03/09/2019 RECURSOS HUMANOS</v>
      </c>
      <c r="V558">
        <f t="shared" ca="1" si="115"/>
        <v>0</v>
      </c>
      <c r="W558">
        <f t="shared" ca="1" si="116"/>
        <v>0</v>
      </c>
    </row>
    <row r="559" spans="2:23" x14ac:dyDescent="0.25">
      <c r="B559" s="3">
        <f t="shared" si="106"/>
        <v>551</v>
      </c>
      <c r="C559" s="93">
        <f>IF(Tabla!G559="","",Tabla!G559)</f>
        <v>43507</v>
      </c>
      <c r="D559" s="93" t="str">
        <f>IF(Tabla!H559="","",Tabla!H559)</f>
        <v>DESARROLLO DE PRODUCTOS</v>
      </c>
      <c r="E559" s="93" t="str">
        <f>IF(Tabla!I559="","",Tabla!I559)</f>
        <v>VIATICOS</v>
      </c>
      <c r="F559" s="93" t="str">
        <f>IF(Tabla!J559="","",Tabla!J559)</f>
        <v>TRANSACCIONES DEL DIA 02/11/2019SPYRAL - GESTION ADMINISTRATIVA</v>
      </c>
      <c r="G559" s="108">
        <f>IF(Tabla!K559="","",Tabla!K559)</f>
        <v>12.9</v>
      </c>
      <c r="H559" s="108">
        <f>IF(Tabla!L559="","",Tabla!L559)</f>
        <v>0</v>
      </c>
      <c r="J559">
        <f t="shared" si="117"/>
        <v>551</v>
      </c>
      <c r="K559" s="93">
        <f t="shared" si="118"/>
        <v>43507</v>
      </c>
      <c r="L559">
        <f t="shared" ca="1" si="107"/>
        <v>0</v>
      </c>
      <c r="M559" s="115">
        <f t="shared" ca="1" si="108"/>
        <v>5.51E-7</v>
      </c>
      <c r="N559">
        <f t="shared" ca="1" si="109"/>
        <v>9.4200000000000004E-7</v>
      </c>
      <c r="O559">
        <f t="shared" ca="1" si="110"/>
        <v>942</v>
      </c>
      <c r="Q559">
        <f t="shared" ca="1" si="111"/>
        <v>43533</v>
      </c>
      <c r="R559" t="str">
        <f t="shared" ca="1" si="112"/>
        <v>BANCA DE CONSUMO</v>
      </c>
      <c r="S559" t="str">
        <f t="shared" ca="1" si="113"/>
        <v>NC VIATICOS</v>
      </c>
      <c r="T559" t="str">
        <f t="shared" ca="1" si="114"/>
        <v>TRANSACCIONES DEL DIA 03/09/2019SPYRAL - GESTION ADMINISTRATIVA</v>
      </c>
      <c r="V559">
        <f t="shared" ca="1" si="115"/>
        <v>0</v>
      </c>
      <c r="W559">
        <f t="shared" ca="1" si="116"/>
        <v>0</v>
      </c>
    </row>
    <row r="560" spans="2:23" x14ac:dyDescent="0.25">
      <c r="B560" s="3">
        <f t="shared" si="106"/>
        <v>552</v>
      </c>
      <c r="C560" s="93">
        <f>IF(Tabla!G560="","",Tabla!G560)</f>
        <v>43507</v>
      </c>
      <c r="D560" s="93" t="str">
        <f>IF(Tabla!H560="","",Tabla!H560)</f>
        <v>CANALES DE DISTRIBUCION</v>
      </c>
      <c r="E560" s="93" t="str">
        <f>IF(Tabla!I560="","",Tabla!I560)</f>
        <v>VIATICOS 2</v>
      </c>
      <c r="F560" s="93" t="str">
        <f>IF(Tabla!J560="","",Tabla!J560)</f>
        <v>TRANSACCIONES DEL DIA 02/11/2019SPYRAL - GESTION ADMINISTRATIVA</v>
      </c>
      <c r="G560" s="108">
        <f>IF(Tabla!K560="","",Tabla!K560)</f>
        <v>1050.5999999999999</v>
      </c>
      <c r="H560" s="108">
        <f>IF(Tabla!L560="","",Tabla!L560)</f>
        <v>0</v>
      </c>
      <c r="J560">
        <f t="shared" si="117"/>
        <v>552</v>
      </c>
      <c r="K560" s="93">
        <f t="shared" si="118"/>
        <v>43507</v>
      </c>
      <c r="L560">
        <f t="shared" ca="1" si="107"/>
        <v>0</v>
      </c>
      <c r="M560" s="115">
        <f t="shared" ca="1" si="108"/>
        <v>5.5199999999999997E-7</v>
      </c>
      <c r="N560">
        <f t="shared" ca="1" si="109"/>
        <v>9.4099999999999997E-7</v>
      </c>
      <c r="O560">
        <f t="shared" ca="1" si="110"/>
        <v>941</v>
      </c>
      <c r="Q560">
        <f t="shared" ca="1" si="111"/>
        <v>43533</v>
      </c>
      <c r="R560" t="str">
        <f t="shared" ca="1" si="112"/>
        <v>CAJA</v>
      </c>
      <c r="S560" t="str">
        <f t="shared" ca="1" si="113"/>
        <v>PAGO NOMINA QUINCENA 1 MARZO 2019</v>
      </c>
      <c r="T560" t="str">
        <f t="shared" ca="1" si="114"/>
        <v>TRANSACCIONES DEL DIA 03/09/2019 RECURSOS HUMANOS</v>
      </c>
      <c r="V560">
        <f t="shared" ca="1" si="115"/>
        <v>0</v>
      </c>
      <c r="W560">
        <f t="shared" ca="1" si="116"/>
        <v>0</v>
      </c>
    </row>
    <row r="561" spans="2:23" x14ac:dyDescent="0.25">
      <c r="B561" s="3">
        <f t="shared" si="106"/>
        <v>553</v>
      </c>
      <c r="C561" s="93">
        <f>IF(Tabla!G561="","",Tabla!G561)</f>
        <v>43507</v>
      </c>
      <c r="D561" s="93" t="str">
        <f>IF(Tabla!H561="","",Tabla!H561)</f>
        <v>CAJA</v>
      </c>
      <c r="E561" s="93" t="str">
        <f>IF(Tabla!I561="","",Tabla!I561)</f>
        <v>ALIMENTACION DE EMPLEADOS CTA NUEVA</v>
      </c>
      <c r="F561" s="93" t="str">
        <f>IF(Tabla!J561="","",Tabla!J561)</f>
        <v>TRANSACCIONES DEL DIA 02/11/2019SPYRAL - GESTION ADMINISTRATIVA</v>
      </c>
      <c r="G561" s="108">
        <f>IF(Tabla!K561="","",Tabla!K561)</f>
        <v>32</v>
      </c>
      <c r="H561" s="108">
        <f>IF(Tabla!L561="","",Tabla!L561)</f>
        <v>0</v>
      </c>
      <c r="J561">
        <f t="shared" si="117"/>
        <v>553</v>
      </c>
      <c r="K561" s="93">
        <f t="shared" si="118"/>
        <v>43507</v>
      </c>
      <c r="L561">
        <f t="shared" ca="1" si="107"/>
        <v>0</v>
      </c>
      <c r="M561" s="115">
        <f t="shared" ca="1" si="108"/>
        <v>5.5300000000000004E-7</v>
      </c>
      <c r="N561">
        <f t="shared" ca="1" si="109"/>
        <v>9.4E-7</v>
      </c>
      <c r="O561">
        <f t="shared" ca="1" si="110"/>
        <v>940</v>
      </c>
      <c r="Q561">
        <f t="shared" ca="1" si="111"/>
        <v>43533</v>
      </c>
      <c r="R561" t="str">
        <f t="shared" ca="1" si="112"/>
        <v>CAJA</v>
      </c>
      <c r="S561" t="str">
        <f t="shared" ca="1" si="113"/>
        <v>PAGO NOMINA QUINCENA 1 MARZO 2019</v>
      </c>
      <c r="T561" t="str">
        <f t="shared" ca="1" si="114"/>
        <v>TRANSACCIONES DEL DIA 03/09/2019 RECURSOS HUMANOS</v>
      </c>
      <c r="V561">
        <f t="shared" ca="1" si="115"/>
        <v>0</v>
      </c>
      <c r="W561">
        <f t="shared" ca="1" si="116"/>
        <v>0</v>
      </c>
    </row>
    <row r="562" spans="2:23" x14ac:dyDescent="0.25">
      <c r="B562" s="3">
        <f t="shared" si="106"/>
        <v>554</v>
      </c>
      <c r="C562" s="93">
        <f>IF(Tabla!G562="","",Tabla!G562)</f>
        <v>43507</v>
      </c>
      <c r="D562" s="93" t="str">
        <f>IF(Tabla!H562="","",Tabla!H562)</f>
        <v>CAJA</v>
      </c>
      <c r="E562" s="93" t="str">
        <f>IF(Tabla!I562="","",Tabla!I562)</f>
        <v>ALIMENTACION DE EMPLEADOS CTA NUEVA</v>
      </c>
      <c r="F562" s="93" t="str">
        <f>IF(Tabla!J562="","",Tabla!J562)</f>
        <v>TRANSACCIONES DEL DIA 02/11/2019SPYRAL - GESTION ADMINISTRATIVA</v>
      </c>
      <c r="G562" s="108">
        <f>IF(Tabla!K562="","",Tabla!K562)</f>
        <v>8</v>
      </c>
      <c r="H562" s="108">
        <f>IF(Tabla!L562="","",Tabla!L562)</f>
        <v>0</v>
      </c>
      <c r="J562">
        <f t="shared" si="117"/>
        <v>554</v>
      </c>
      <c r="K562" s="93">
        <f t="shared" si="118"/>
        <v>43507</v>
      </c>
      <c r="L562">
        <f t="shared" ca="1" si="107"/>
        <v>0</v>
      </c>
      <c r="M562" s="115">
        <f t="shared" ca="1" si="108"/>
        <v>5.5400000000000001E-7</v>
      </c>
      <c r="N562">
        <f t="shared" ca="1" si="109"/>
        <v>9.3900000000000003E-7</v>
      </c>
      <c r="O562">
        <f t="shared" ca="1" si="110"/>
        <v>939</v>
      </c>
      <c r="Q562">
        <f t="shared" ca="1" si="111"/>
        <v>43533</v>
      </c>
      <c r="R562" t="str">
        <f t="shared" ca="1" si="112"/>
        <v>CAJA</v>
      </c>
      <c r="S562" t="str">
        <f t="shared" ca="1" si="113"/>
        <v>PAGO NOMINA QUINCENA 1 MARZO 2019</v>
      </c>
      <c r="T562" t="str">
        <f t="shared" ca="1" si="114"/>
        <v>TRANSACCIONES DEL DIA 03/09/2019 RECURSOS HUMANOS</v>
      </c>
      <c r="V562">
        <f t="shared" ca="1" si="115"/>
        <v>0</v>
      </c>
      <c r="W562">
        <f t="shared" ca="1" si="116"/>
        <v>0</v>
      </c>
    </row>
    <row r="563" spans="2:23" x14ac:dyDescent="0.25">
      <c r="B563" s="3">
        <f t="shared" si="106"/>
        <v>555</v>
      </c>
      <c r="C563" s="93">
        <f>IF(Tabla!G563="","",Tabla!G563)</f>
        <v>43507</v>
      </c>
      <c r="D563" s="93" t="str">
        <f>IF(Tabla!H563="","",Tabla!H563)</f>
        <v>ADMINISTRACION DE SUCURSALES</v>
      </c>
      <c r="E563" s="93" t="str">
        <f>IF(Tabla!I563="","",Tabla!I563)</f>
        <v>OTROS EGRESOS 18</v>
      </c>
      <c r="F563" s="93" t="str">
        <f>IF(Tabla!J563="","",Tabla!J563)</f>
        <v>OTROS EGRESOS 1.P.O (OR:73/DES:73 TRN:86 PERF:300086 CAU: 18</v>
      </c>
      <c r="G563" s="108">
        <f>IF(Tabla!K563="","",Tabla!K563)</f>
        <v>4.5</v>
      </c>
      <c r="H563" s="108">
        <f>IF(Tabla!L563="","",Tabla!L563)</f>
        <v>0</v>
      </c>
      <c r="J563">
        <f t="shared" si="117"/>
        <v>555</v>
      </c>
      <c r="K563" s="93">
        <f t="shared" si="118"/>
        <v>43507</v>
      </c>
      <c r="L563">
        <f t="shared" ca="1" si="107"/>
        <v>0</v>
      </c>
      <c r="M563" s="115">
        <f t="shared" ca="1" si="108"/>
        <v>5.5499999999999998E-7</v>
      </c>
      <c r="N563">
        <f t="shared" ca="1" si="109"/>
        <v>9.3799999999999996E-7</v>
      </c>
      <c r="O563">
        <f t="shared" ca="1" si="110"/>
        <v>938</v>
      </c>
      <c r="Q563">
        <f t="shared" ca="1" si="111"/>
        <v>43533</v>
      </c>
      <c r="R563" t="str">
        <f t="shared" ca="1" si="112"/>
        <v>CAJA</v>
      </c>
      <c r="S563" t="str">
        <f t="shared" ca="1" si="113"/>
        <v>PAGO NOMINA QUINCENA 1 MARZO 2019</v>
      </c>
      <c r="T563" t="str">
        <f t="shared" ca="1" si="114"/>
        <v>TRANSACCIONES DEL DIA 03/09/2019 RECURSOS HUMANOS</v>
      </c>
      <c r="V563">
        <f t="shared" ca="1" si="115"/>
        <v>0</v>
      </c>
      <c r="W563">
        <f t="shared" ca="1" si="116"/>
        <v>0</v>
      </c>
    </row>
    <row r="564" spans="2:23" x14ac:dyDescent="0.25">
      <c r="B564" s="3">
        <f t="shared" si="106"/>
        <v>556</v>
      </c>
      <c r="C564" s="93">
        <f>IF(Tabla!G564="","",Tabla!G564)</f>
        <v>43507</v>
      </c>
      <c r="D564" s="93" t="str">
        <f>IF(Tabla!H564="","",Tabla!H564)</f>
        <v>ADMINISTRACION DE SUCURSALES</v>
      </c>
      <c r="E564" s="93" t="str">
        <f>IF(Tabla!I564="","",Tabla!I564)</f>
        <v>OTROS EGRESOS 18</v>
      </c>
      <c r="F564" s="93" t="str">
        <f>IF(Tabla!J564="","",Tabla!J564)</f>
        <v>OTROS EGRESOS 1.P.O (OR:53/DES:53 TRN:86 PERF:300086 CAU: 18</v>
      </c>
      <c r="G564" s="108">
        <f>IF(Tabla!K564="","",Tabla!K564)</f>
        <v>18</v>
      </c>
      <c r="H564" s="108">
        <f>IF(Tabla!L564="","",Tabla!L564)</f>
        <v>0</v>
      </c>
      <c r="J564">
        <f t="shared" si="117"/>
        <v>556</v>
      </c>
      <c r="K564" s="93">
        <f t="shared" si="118"/>
        <v>43507</v>
      </c>
      <c r="L564">
        <f t="shared" ca="1" si="107"/>
        <v>0</v>
      </c>
      <c r="M564" s="115">
        <f t="shared" ca="1" si="108"/>
        <v>5.5599999999999995E-7</v>
      </c>
      <c r="N564">
        <f t="shared" ca="1" si="109"/>
        <v>9.3699999999999999E-7</v>
      </c>
      <c r="O564">
        <f t="shared" ca="1" si="110"/>
        <v>937</v>
      </c>
      <c r="Q564">
        <f t="shared" ca="1" si="111"/>
        <v>43533</v>
      </c>
      <c r="R564" t="str">
        <f t="shared" ca="1" si="112"/>
        <v>CAJA</v>
      </c>
      <c r="S564" t="str">
        <f t="shared" ca="1" si="113"/>
        <v>PAGO NOMINA QUINCENA 1 MARZO 2019</v>
      </c>
      <c r="T564" t="str">
        <f t="shared" ca="1" si="114"/>
        <v>TRANSACCIONES DEL DIA 03/09/2019 RECURSOS HUMANOS</v>
      </c>
      <c r="V564">
        <f t="shared" ca="1" si="115"/>
        <v>0</v>
      </c>
      <c r="W564">
        <f t="shared" ca="1" si="116"/>
        <v>0</v>
      </c>
    </row>
    <row r="565" spans="2:23" x14ac:dyDescent="0.25">
      <c r="B565" s="3">
        <f t="shared" si="106"/>
        <v>557</v>
      </c>
      <c r="C565" s="93">
        <f>IF(Tabla!G565="","",Tabla!G565)</f>
        <v>43508</v>
      </c>
      <c r="D565" s="93" t="str">
        <f>IF(Tabla!H565="","",Tabla!H565)</f>
        <v>GESTION HIPOTECARIA</v>
      </c>
      <c r="E565" s="93" t="str">
        <f>IF(Tabla!I565="","",Tabla!I565)</f>
        <v>VIATICOS</v>
      </c>
      <c r="F565" s="93" t="str">
        <f>IF(Tabla!J565="","",Tabla!J565)</f>
        <v>TRANSACCIONES DEL DIA 02/12/2019SPYRAL - GESTION ADMINISTRATIVA</v>
      </c>
      <c r="G565" s="108">
        <f>IF(Tabla!K565="","",Tabla!K565)</f>
        <v>24</v>
      </c>
      <c r="H565" s="108">
        <f>IF(Tabla!L565="","",Tabla!L565)</f>
        <v>0</v>
      </c>
      <c r="J565">
        <f t="shared" si="117"/>
        <v>557</v>
      </c>
      <c r="K565" s="93">
        <f t="shared" si="118"/>
        <v>43508</v>
      </c>
      <c r="L565">
        <f t="shared" ca="1" si="107"/>
        <v>0</v>
      </c>
      <c r="M565" s="115">
        <f t="shared" ca="1" si="108"/>
        <v>5.5700000000000002E-7</v>
      </c>
      <c r="N565">
        <f t="shared" ca="1" si="109"/>
        <v>9.3600000000000002E-7</v>
      </c>
      <c r="O565">
        <f t="shared" ca="1" si="110"/>
        <v>936</v>
      </c>
      <c r="Q565">
        <f t="shared" ca="1" si="111"/>
        <v>43533</v>
      </c>
      <c r="R565" t="str">
        <f t="shared" ca="1" si="112"/>
        <v>CAJA</v>
      </c>
      <c r="S565" t="str">
        <f t="shared" ca="1" si="113"/>
        <v>PAGO NOMINA QUINCENA 1 MARZO 2019</v>
      </c>
      <c r="T565" t="str">
        <f t="shared" ca="1" si="114"/>
        <v>TRANSACCIONES DEL DIA 03/09/2019 RECURSOS HUMANOS</v>
      </c>
      <c r="V565">
        <f t="shared" ca="1" si="115"/>
        <v>0</v>
      </c>
      <c r="W565">
        <f t="shared" ca="1" si="116"/>
        <v>0</v>
      </c>
    </row>
    <row r="566" spans="2:23" x14ac:dyDescent="0.25">
      <c r="B566" s="3">
        <f t="shared" si="106"/>
        <v>558</v>
      </c>
      <c r="C566" s="93">
        <f>IF(Tabla!G566="","",Tabla!G566)</f>
        <v>43508</v>
      </c>
      <c r="D566" s="93" t="str">
        <f>IF(Tabla!H566="","",Tabla!H566)</f>
        <v>BANCA COMERCIAL</v>
      </c>
      <c r="E566" s="93" t="str">
        <f>IF(Tabla!I566="","",Tabla!I566)</f>
        <v>VIATICOS</v>
      </c>
      <c r="F566" s="93" t="str">
        <f>IF(Tabla!J566="","",Tabla!J566)</f>
        <v>TRANSACCIONES DEL DIA 02/12/2019SPYRAL - GESTION ADMINISTRATIVA</v>
      </c>
      <c r="G566" s="108">
        <f>IF(Tabla!K566="","",Tabla!K566)</f>
        <v>91.18</v>
      </c>
      <c r="H566" s="108">
        <f>IF(Tabla!L566="","",Tabla!L566)</f>
        <v>0</v>
      </c>
      <c r="J566">
        <f t="shared" si="117"/>
        <v>558</v>
      </c>
      <c r="K566" s="93">
        <f t="shared" si="118"/>
        <v>43508</v>
      </c>
      <c r="L566">
        <f t="shared" ca="1" si="107"/>
        <v>0</v>
      </c>
      <c r="M566" s="115">
        <f t="shared" ca="1" si="108"/>
        <v>5.5799999999999999E-7</v>
      </c>
      <c r="N566">
        <f t="shared" ca="1" si="109"/>
        <v>9.3500000000000005E-7</v>
      </c>
      <c r="O566">
        <f t="shared" ca="1" si="110"/>
        <v>935</v>
      </c>
      <c r="Q566">
        <f t="shared" ca="1" si="111"/>
        <v>43533</v>
      </c>
      <c r="R566" t="str">
        <f t="shared" ca="1" si="112"/>
        <v>CAJA</v>
      </c>
      <c r="S566" t="str">
        <f t="shared" ca="1" si="113"/>
        <v>PAGO NOMINA QUINCENA 1 MARZO 2019</v>
      </c>
      <c r="T566" t="str">
        <f t="shared" ca="1" si="114"/>
        <v>TRANSACCIONES DEL DIA 03/09/2019 RECURSOS HUMANOS</v>
      </c>
      <c r="V566">
        <f t="shared" ca="1" si="115"/>
        <v>0</v>
      </c>
      <c r="W566">
        <f t="shared" ca="1" si="116"/>
        <v>0</v>
      </c>
    </row>
    <row r="567" spans="2:23" x14ac:dyDescent="0.25">
      <c r="B567" s="3">
        <f t="shared" si="106"/>
        <v>559</v>
      </c>
      <c r="C567" s="93">
        <f>IF(Tabla!G567="","",Tabla!G567)</f>
        <v>43508</v>
      </c>
      <c r="D567" s="93" t="str">
        <f>IF(Tabla!H567="","",Tabla!H567)</f>
        <v>ADMINISTRACION DE SUCURSALES</v>
      </c>
      <c r="E567" s="93" t="str">
        <f>IF(Tabla!I567="","",Tabla!I567)</f>
        <v>OTROS EGRESOS 18</v>
      </c>
      <c r="F567" s="93" t="str">
        <f>IF(Tabla!J567="","",Tabla!J567)</f>
        <v>OTROS EGRESOS 1.P.O (OR:95/DES:95 TRN:86 PERF:300086 CAU: 18</v>
      </c>
      <c r="G567" s="108">
        <f>IF(Tabla!K567="","",Tabla!K567)</f>
        <v>3</v>
      </c>
      <c r="H567" s="108">
        <f>IF(Tabla!L567="","",Tabla!L567)</f>
        <v>0</v>
      </c>
      <c r="J567">
        <f t="shared" si="117"/>
        <v>559</v>
      </c>
      <c r="K567" s="93">
        <f t="shared" si="118"/>
        <v>43508</v>
      </c>
      <c r="L567">
        <f t="shared" ca="1" si="107"/>
        <v>0</v>
      </c>
      <c r="M567" s="115">
        <f t="shared" ca="1" si="108"/>
        <v>5.5899999999999996E-7</v>
      </c>
      <c r="N567">
        <f t="shared" ca="1" si="109"/>
        <v>9.3399999999999997E-7</v>
      </c>
      <c r="O567">
        <f t="shared" ca="1" si="110"/>
        <v>934</v>
      </c>
      <c r="Q567">
        <f t="shared" ca="1" si="111"/>
        <v>43533</v>
      </c>
      <c r="R567" t="str">
        <f t="shared" ca="1" si="112"/>
        <v>CAJA</v>
      </c>
      <c r="S567" t="str">
        <f t="shared" ca="1" si="113"/>
        <v>PAGO NOMINA QUINCENA 1 MARZO 2019</v>
      </c>
      <c r="T567" t="str">
        <f t="shared" ca="1" si="114"/>
        <v>TRANSACCIONES DEL DIA 03/09/2019 RECURSOS HUMANOS</v>
      </c>
      <c r="V567">
        <f t="shared" ca="1" si="115"/>
        <v>0</v>
      </c>
      <c r="W567">
        <f t="shared" ca="1" si="116"/>
        <v>0</v>
      </c>
    </row>
    <row r="568" spans="2:23" x14ac:dyDescent="0.25">
      <c r="B568" s="3">
        <f t="shared" si="106"/>
        <v>560</v>
      </c>
      <c r="C568" s="93">
        <f>IF(Tabla!G568="","",Tabla!G568)</f>
        <v>43508</v>
      </c>
      <c r="D568" s="93" t="str">
        <f>IF(Tabla!H568="","",Tabla!H568)</f>
        <v>ADMINISTRACION DE SUCURSALES</v>
      </c>
      <c r="E568" s="93" t="str">
        <f>IF(Tabla!I568="","",Tabla!I568)</f>
        <v>OTROS EGRESOS 18</v>
      </c>
      <c r="F568" s="93" t="str">
        <f>IF(Tabla!J568="","",Tabla!J568)</f>
        <v>OTROS EGRESOS 1.P.O (OR:48/DES:48 TRN:86 PERF:300086 CAU: 18</v>
      </c>
      <c r="G568" s="108">
        <f>IF(Tabla!K568="","",Tabla!K568)</f>
        <v>22</v>
      </c>
      <c r="H568" s="108">
        <f>IF(Tabla!L568="","",Tabla!L568)</f>
        <v>0</v>
      </c>
      <c r="J568">
        <f t="shared" si="117"/>
        <v>560</v>
      </c>
      <c r="K568" s="93">
        <f t="shared" si="118"/>
        <v>43508</v>
      </c>
      <c r="L568">
        <f t="shared" ca="1" si="107"/>
        <v>0</v>
      </c>
      <c r="M568" s="115">
        <f t="shared" ca="1" si="108"/>
        <v>5.6000000000000004E-7</v>
      </c>
      <c r="N568">
        <f t="shared" ca="1" si="109"/>
        <v>9.33E-7</v>
      </c>
      <c r="O568">
        <f t="shared" ca="1" si="110"/>
        <v>933</v>
      </c>
      <c r="Q568">
        <f t="shared" ca="1" si="111"/>
        <v>43533</v>
      </c>
      <c r="R568" t="str">
        <f t="shared" ca="1" si="112"/>
        <v>CAJA</v>
      </c>
      <c r="S568" t="str">
        <f t="shared" ca="1" si="113"/>
        <v>PAGO NOMINA QUINCENA 1 MARZO 2019</v>
      </c>
      <c r="T568" t="str">
        <f t="shared" ca="1" si="114"/>
        <v>TRANSACCIONES DEL DIA 03/09/2019 RECURSOS HUMANOS</v>
      </c>
      <c r="V568">
        <f t="shared" ca="1" si="115"/>
        <v>0</v>
      </c>
      <c r="W568">
        <f t="shared" ca="1" si="116"/>
        <v>0</v>
      </c>
    </row>
    <row r="569" spans="2:23" x14ac:dyDescent="0.25">
      <c r="B569" s="3">
        <f t="shared" si="106"/>
        <v>561</v>
      </c>
      <c r="C569" s="93">
        <f>IF(Tabla!G569="","",Tabla!G569)</f>
        <v>43509</v>
      </c>
      <c r="D569" s="93" t="str">
        <f>IF(Tabla!H569="","",Tabla!H569)</f>
        <v>SERVICIOS PERSONALES</v>
      </c>
      <c r="E569" s="93" t="str">
        <f>IF(Tabla!I569="","",Tabla!I569)</f>
        <v>ALIMENTACION DE EMPLEADOS CTA NUEVA</v>
      </c>
      <c r="F569" s="93" t="str">
        <f>IF(Tabla!J569="","",Tabla!J569)</f>
        <v>TRANSACCIONES DEL DIA 02/13/2019SPYRAL - GESTION ADMINISTRATIVA</v>
      </c>
      <c r="G569" s="108">
        <f>IF(Tabla!K569="","",Tabla!K569)</f>
        <v>8</v>
      </c>
      <c r="H569" s="108">
        <f>IF(Tabla!L569="","",Tabla!L569)</f>
        <v>0</v>
      </c>
      <c r="J569">
        <f t="shared" si="117"/>
        <v>561</v>
      </c>
      <c r="K569" s="93">
        <f t="shared" si="118"/>
        <v>43509</v>
      </c>
      <c r="L569">
        <f t="shared" ca="1" si="107"/>
        <v>0</v>
      </c>
      <c r="M569" s="115">
        <f t="shared" ca="1" si="108"/>
        <v>5.6100000000000001E-7</v>
      </c>
      <c r="N569">
        <f t="shared" ca="1" si="109"/>
        <v>9.3200000000000003E-7</v>
      </c>
      <c r="O569">
        <f t="shared" ca="1" si="110"/>
        <v>932</v>
      </c>
      <c r="Q569">
        <f t="shared" ca="1" si="111"/>
        <v>43533</v>
      </c>
      <c r="R569" t="str">
        <f t="shared" ca="1" si="112"/>
        <v>CAJA</v>
      </c>
      <c r="S569" t="str">
        <f t="shared" ca="1" si="113"/>
        <v>PAGO NOMINA QUINCENA 1 MARZO 2019</v>
      </c>
      <c r="T569" t="str">
        <f t="shared" ca="1" si="114"/>
        <v>TRANSACCIONES DEL DIA 03/09/2019 RECURSOS HUMANOS</v>
      </c>
      <c r="V569">
        <f t="shared" ca="1" si="115"/>
        <v>0</v>
      </c>
      <c r="W569">
        <f t="shared" ca="1" si="116"/>
        <v>0</v>
      </c>
    </row>
    <row r="570" spans="2:23" x14ac:dyDescent="0.25">
      <c r="B570" s="3">
        <f t="shared" si="106"/>
        <v>562</v>
      </c>
      <c r="C570" s="93">
        <f>IF(Tabla!G570="","",Tabla!G570)</f>
        <v>43509</v>
      </c>
      <c r="D570" s="93" t="str">
        <f>IF(Tabla!H570="","",Tabla!H570)</f>
        <v>FUERZA DE VENTAS AUTOS</v>
      </c>
      <c r="E570" s="93" t="str">
        <f>IF(Tabla!I570="","",Tabla!I570)</f>
        <v>RECONOCIMIENTO</v>
      </c>
      <c r="F570" s="93" t="str">
        <f>IF(Tabla!J570="","",Tabla!J570)</f>
        <v>TRANSACCIONES DEL DIA 02/13/2019SPYRAL - GESTION ADMINISTRATIVA</v>
      </c>
      <c r="G570" s="108">
        <f>IF(Tabla!K570="","",Tabla!K570)</f>
        <v>100</v>
      </c>
      <c r="H570" s="108">
        <f>IF(Tabla!L570="","",Tabla!L570)</f>
        <v>0</v>
      </c>
      <c r="J570">
        <f t="shared" si="117"/>
        <v>562</v>
      </c>
      <c r="K570" s="93">
        <f t="shared" si="118"/>
        <v>43509</v>
      </c>
      <c r="L570">
        <f t="shared" ca="1" si="107"/>
        <v>0</v>
      </c>
      <c r="M570" s="115">
        <f t="shared" ca="1" si="108"/>
        <v>5.6199999999999998E-7</v>
      </c>
      <c r="N570">
        <f t="shared" ca="1" si="109"/>
        <v>9.3099999999999996E-7</v>
      </c>
      <c r="O570">
        <f t="shared" ca="1" si="110"/>
        <v>931</v>
      </c>
      <c r="Q570">
        <f t="shared" ca="1" si="111"/>
        <v>43533</v>
      </c>
      <c r="R570" t="str">
        <f t="shared" ca="1" si="112"/>
        <v>CAJA</v>
      </c>
      <c r="S570" t="str">
        <f t="shared" ca="1" si="113"/>
        <v>PAGO NOMINA QUINCENA 1 MARZO 2019</v>
      </c>
      <c r="T570" t="str">
        <f t="shared" ca="1" si="114"/>
        <v>TRANSACCIONES DEL DIA 03/09/2019 RECURSOS HUMANOS</v>
      </c>
      <c r="V570">
        <f t="shared" ca="1" si="115"/>
        <v>0</v>
      </c>
      <c r="W570">
        <f t="shared" ca="1" si="116"/>
        <v>0</v>
      </c>
    </row>
    <row r="571" spans="2:23" x14ac:dyDescent="0.25">
      <c r="B571" s="3">
        <f t="shared" si="106"/>
        <v>563</v>
      </c>
      <c r="C571" s="93">
        <f>IF(Tabla!G571="","",Tabla!G571)</f>
        <v>43509</v>
      </c>
      <c r="D571" s="93" t="str">
        <f>IF(Tabla!H571="","",Tabla!H571)</f>
        <v>DESARROLLO DE PRODUCTOS</v>
      </c>
      <c r="E571" s="93" t="str">
        <f>IF(Tabla!I571="","",Tabla!I571)</f>
        <v>VIATICOS</v>
      </c>
      <c r="F571" s="93" t="str">
        <f>IF(Tabla!J571="","",Tabla!J571)</f>
        <v>TRANSACCIONES DEL DIA 02/13/2019SPYRAL - GESTION ADMINISTRATIVA</v>
      </c>
      <c r="G571" s="108">
        <f>IF(Tabla!K571="","",Tabla!K571)</f>
        <v>128</v>
      </c>
      <c r="H571" s="108">
        <f>IF(Tabla!L571="","",Tabla!L571)</f>
        <v>0</v>
      </c>
      <c r="J571">
        <f t="shared" si="117"/>
        <v>563</v>
      </c>
      <c r="K571" s="93">
        <f t="shared" si="118"/>
        <v>43509</v>
      </c>
      <c r="L571">
        <f t="shared" ca="1" si="107"/>
        <v>0</v>
      </c>
      <c r="M571" s="115">
        <f t="shared" ca="1" si="108"/>
        <v>5.6300000000000005E-7</v>
      </c>
      <c r="N571">
        <f t="shared" ca="1" si="109"/>
        <v>9.2999999999999999E-7</v>
      </c>
      <c r="O571">
        <f t="shared" ca="1" si="110"/>
        <v>930</v>
      </c>
      <c r="Q571">
        <f t="shared" ca="1" si="111"/>
        <v>43533</v>
      </c>
      <c r="R571" t="str">
        <f t="shared" ca="1" si="112"/>
        <v>CAJA</v>
      </c>
      <c r="S571" t="str">
        <f t="shared" ca="1" si="113"/>
        <v>PAGO NOMINA QUINCENA 1 MARZO 2019</v>
      </c>
      <c r="T571" t="str">
        <f t="shared" ca="1" si="114"/>
        <v>TRANSACCIONES DEL DIA 03/09/2019 RECURSOS HUMANOS</v>
      </c>
      <c r="V571">
        <f t="shared" ca="1" si="115"/>
        <v>0</v>
      </c>
      <c r="W571">
        <f t="shared" ca="1" si="116"/>
        <v>0</v>
      </c>
    </row>
    <row r="572" spans="2:23" x14ac:dyDescent="0.25">
      <c r="B572" s="3">
        <f t="shared" si="106"/>
        <v>564</v>
      </c>
      <c r="C572" s="93">
        <f>IF(Tabla!G572="","",Tabla!G572)</f>
        <v>43509</v>
      </c>
      <c r="D572" s="93" t="str">
        <f>IF(Tabla!H572="","",Tabla!H572)</f>
        <v>CANALES ALTERNOS</v>
      </c>
      <c r="E572" s="93" t="str">
        <f>IF(Tabla!I572="","",Tabla!I572)</f>
        <v>ALIMENTACION DE EMPLEADOS CTA NUEVA</v>
      </c>
      <c r="F572" s="93" t="str">
        <f>IF(Tabla!J572="","",Tabla!J572)</f>
        <v>TRANSACCIONES DEL DIA 02/13/2019SPYRAL - GESTION ADMINISTRATIVA</v>
      </c>
      <c r="G572" s="108">
        <f>IF(Tabla!K572="","",Tabla!K572)</f>
        <v>299</v>
      </c>
      <c r="H572" s="108">
        <f>IF(Tabla!L572="","",Tabla!L572)</f>
        <v>0</v>
      </c>
      <c r="J572">
        <f t="shared" si="117"/>
        <v>564</v>
      </c>
      <c r="K572" s="93">
        <f t="shared" si="118"/>
        <v>43509</v>
      </c>
      <c r="L572">
        <f t="shared" ca="1" si="107"/>
        <v>0</v>
      </c>
      <c r="M572" s="115">
        <f t="shared" ca="1" si="108"/>
        <v>5.6400000000000002E-7</v>
      </c>
      <c r="N572">
        <f t="shared" ca="1" si="109"/>
        <v>9.2900000000000002E-7</v>
      </c>
      <c r="O572">
        <f t="shared" ca="1" si="110"/>
        <v>929</v>
      </c>
      <c r="Q572">
        <f t="shared" ca="1" si="111"/>
        <v>43533</v>
      </c>
      <c r="R572" t="str">
        <f t="shared" ca="1" si="112"/>
        <v>CAJA</v>
      </c>
      <c r="S572" t="str">
        <f t="shared" ca="1" si="113"/>
        <v>PAGO NOMINA QUINCENA 1 MARZO 2019</v>
      </c>
      <c r="T572" t="str">
        <f t="shared" ca="1" si="114"/>
        <v>TRANSACCIONES DEL DIA 03/09/2019 RECURSOS HUMANOS</v>
      </c>
      <c r="V572">
        <f t="shared" ca="1" si="115"/>
        <v>0</v>
      </c>
      <c r="W572">
        <f t="shared" ca="1" si="116"/>
        <v>0</v>
      </c>
    </row>
    <row r="573" spans="2:23" x14ac:dyDescent="0.25">
      <c r="B573" s="3">
        <f t="shared" ref="B573:B636" si="119">B572+1</f>
        <v>565</v>
      </c>
      <c r="C573" s="93">
        <f>IF(Tabla!G573="","",Tabla!G573)</f>
        <v>43509</v>
      </c>
      <c r="D573" s="93" t="str">
        <f>IF(Tabla!H573="","",Tabla!H573)</f>
        <v>CAJA</v>
      </c>
      <c r="E573" s="93" t="str">
        <f>IF(Tabla!I573="","",Tabla!I573)</f>
        <v>ALIMENTACION DE EMPLEADOS CTA NUEVA</v>
      </c>
      <c r="F573" s="93" t="str">
        <f>IF(Tabla!J573="","",Tabla!J573)</f>
        <v>TRANSACCIONES DEL DIA 02/13/2019SPYRAL - GESTION ADMINISTRATIVA</v>
      </c>
      <c r="G573" s="108">
        <f>IF(Tabla!K573="","",Tabla!K573)</f>
        <v>48</v>
      </c>
      <c r="H573" s="108">
        <f>IF(Tabla!L573="","",Tabla!L573)</f>
        <v>0</v>
      </c>
      <c r="J573">
        <f t="shared" si="117"/>
        <v>565</v>
      </c>
      <c r="K573" s="93">
        <f t="shared" si="118"/>
        <v>43509</v>
      </c>
      <c r="L573">
        <f t="shared" ca="1" si="107"/>
        <v>0</v>
      </c>
      <c r="M573" s="115">
        <f t="shared" ca="1" si="108"/>
        <v>5.6499999999999999E-7</v>
      </c>
      <c r="N573">
        <f t="shared" ca="1" si="109"/>
        <v>9.2800000000000005E-7</v>
      </c>
      <c r="O573">
        <f t="shared" ca="1" si="110"/>
        <v>928</v>
      </c>
      <c r="Q573">
        <f t="shared" ca="1" si="111"/>
        <v>43533</v>
      </c>
      <c r="R573" t="str">
        <f t="shared" ca="1" si="112"/>
        <v>CAJA</v>
      </c>
      <c r="S573" t="str">
        <f t="shared" ca="1" si="113"/>
        <v>PAGO NOMINA QUINCENA 1 MARZO 2019</v>
      </c>
      <c r="T573" t="str">
        <f t="shared" ca="1" si="114"/>
        <v>TRANSACCIONES DEL DIA 03/09/2019 RECURSOS HUMANOS</v>
      </c>
      <c r="V573">
        <f t="shared" ca="1" si="115"/>
        <v>0</v>
      </c>
      <c r="W573">
        <f t="shared" ca="1" si="116"/>
        <v>0</v>
      </c>
    </row>
    <row r="574" spans="2:23" x14ac:dyDescent="0.25">
      <c r="B574" s="3">
        <f t="shared" si="119"/>
        <v>566</v>
      </c>
      <c r="C574" s="93">
        <f>IF(Tabla!G574="","",Tabla!G574)</f>
        <v>43509</v>
      </c>
      <c r="D574" s="93" t="str">
        <f>IF(Tabla!H574="","",Tabla!H574)</f>
        <v>CAJA</v>
      </c>
      <c r="E574" s="93" t="str">
        <f>IF(Tabla!I574="","",Tabla!I574)</f>
        <v>ALIMENTACION DE EMPLEADOS CTA NUEVA</v>
      </c>
      <c r="F574" s="93" t="str">
        <f>IF(Tabla!J574="","",Tabla!J574)</f>
        <v>TRANSACCIONES DEL DIA 02/13/2019SPYRAL - GESTION ADMINISTRATIVA</v>
      </c>
      <c r="G574" s="108">
        <f>IF(Tabla!K574="","",Tabla!K574)</f>
        <v>40</v>
      </c>
      <c r="H574" s="108">
        <f>IF(Tabla!L574="","",Tabla!L574)</f>
        <v>0</v>
      </c>
      <c r="J574">
        <f t="shared" si="117"/>
        <v>566</v>
      </c>
      <c r="K574" s="93">
        <f t="shared" si="118"/>
        <v>43509</v>
      </c>
      <c r="L574">
        <f t="shared" ca="1" si="107"/>
        <v>0</v>
      </c>
      <c r="M574" s="115">
        <f t="shared" ca="1" si="108"/>
        <v>5.6599999999999996E-7</v>
      </c>
      <c r="N574">
        <f t="shared" ca="1" si="109"/>
        <v>9.2699999999999998E-7</v>
      </c>
      <c r="O574">
        <f t="shared" ca="1" si="110"/>
        <v>927</v>
      </c>
      <c r="Q574">
        <f t="shared" ca="1" si="111"/>
        <v>43533</v>
      </c>
      <c r="R574" t="str">
        <f t="shared" ca="1" si="112"/>
        <v>CAJA</v>
      </c>
      <c r="S574" t="str">
        <f t="shared" ca="1" si="113"/>
        <v>PAGO NOMINA QUINCENA 1 MARZO 2019</v>
      </c>
      <c r="T574" t="str">
        <f t="shared" ca="1" si="114"/>
        <v>TRANSACCIONES DEL DIA 03/09/2019 RECURSOS HUMANOS</v>
      </c>
      <c r="V574">
        <f t="shared" ca="1" si="115"/>
        <v>0</v>
      </c>
      <c r="W574">
        <f t="shared" ca="1" si="116"/>
        <v>0</v>
      </c>
    </row>
    <row r="575" spans="2:23" x14ac:dyDescent="0.25">
      <c r="B575" s="3">
        <f t="shared" si="119"/>
        <v>567</v>
      </c>
      <c r="C575" s="93">
        <f>IF(Tabla!G575="","",Tabla!G575)</f>
        <v>43509</v>
      </c>
      <c r="D575" s="93" t="str">
        <f>IF(Tabla!H575="","",Tabla!H575)</f>
        <v>CAJA</v>
      </c>
      <c r="E575" s="93" t="str">
        <f>IF(Tabla!I575="","",Tabla!I575)</f>
        <v>ALIMENTACION DE EMPLEADOS CTA NUEVA</v>
      </c>
      <c r="F575" s="93" t="str">
        <f>IF(Tabla!J575="","",Tabla!J575)</f>
        <v>TRANSACCIONES DEL DIA 02/13/2019SPYRAL - GESTION ADMINISTRATIVA</v>
      </c>
      <c r="G575" s="108">
        <f>IF(Tabla!K575="","",Tabla!K575)</f>
        <v>32</v>
      </c>
      <c r="H575" s="108">
        <f>IF(Tabla!L575="","",Tabla!L575)</f>
        <v>0</v>
      </c>
      <c r="J575">
        <f t="shared" si="117"/>
        <v>567</v>
      </c>
      <c r="K575" s="93">
        <f t="shared" si="118"/>
        <v>43509</v>
      </c>
      <c r="L575">
        <f t="shared" ca="1" si="107"/>
        <v>0</v>
      </c>
      <c r="M575" s="115">
        <f t="shared" ca="1" si="108"/>
        <v>5.6700000000000003E-7</v>
      </c>
      <c r="N575">
        <f t="shared" ca="1" si="109"/>
        <v>9.2600000000000001E-7</v>
      </c>
      <c r="O575">
        <f t="shared" ca="1" si="110"/>
        <v>926</v>
      </c>
      <c r="Q575">
        <f t="shared" ca="1" si="111"/>
        <v>43533</v>
      </c>
      <c r="R575" t="str">
        <f t="shared" ca="1" si="112"/>
        <v>CAJA</v>
      </c>
      <c r="S575" t="str">
        <f t="shared" ca="1" si="113"/>
        <v>PAGO NOMINA QUINCENA 1 MARZO 2019</v>
      </c>
      <c r="T575" t="str">
        <f t="shared" ca="1" si="114"/>
        <v>TRANSACCIONES DEL DIA 03/09/2019 RECURSOS HUMANOS</v>
      </c>
      <c r="V575">
        <f t="shared" ca="1" si="115"/>
        <v>0</v>
      </c>
      <c r="W575">
        <f t="shared" ca="1" si="116"/>
        <v>0</v>
      </c>
    </row>
    <row r="576" spans="2:23" x14ac:dyDescent="0.25">
      <c r="B576" s="3">
        <f t="shared" si="119"/>
        <v>568</v>
      </c>
      <c r="C576" s="93">
        <f>IF(Tabla!G576="","",Tabla!G576)</f>
        <v>43509</v>
      </c>
      <c r="D576" s="93" t="str">
        <f>IF(Tabla!H576="","",Tabla!H576)</f>
        <v>CAJA</v>
      </c>
      <c r="E576" s="93" t="str">
        <f>IF(Tabla!I576="","",Tabla!I576)</f>
        <v>ALIMENTACION DE EMPLEADOS CTA NUEVA</v>
      </c>
      <c r="F576" s="93" t="str">
        <f>IF(Tabla!J576="","",Tabla!J576)</f>
        <v>TRANSACCIONES DEL DIA 02/13/2019SPYRAL - GESTION ADMINISTRATIVA</v>
      </c>
      <c r="G576" s="108">
        <f>IF(Tabla!K576="","",Tabla!K576)</f>
        <v>24</v>
      </c>
      <c r="H576" s="108">
        <f>IF(Tabla!L576="","",Tabla!L576)</f>
        <v>0</v>
      </c>
      <c r="J576">
        <f t="shared" si="117"/>
        <v>568</v>
      </c>
      <c r="K576" s="93">
        <f t="shared" si="118"/>
        <v>43509</v>
      </c>
      <c r="L576">
        <f t="shared" ca="1" si="107"/>
        <v>0</v>
      </c>
      <c r="M576" s="115">
        <f t="shared" ca="1" si="108"/>
        <v>5.68E-7</v>
      </c>
      <c r="N576">
        <f t="shared" ca="1" si="109"/>
        <v>9.2500000000000004E-7</v>
      </c>
      <c r="O576">
        <f t="shared" ca="1" si="110"/>
        <v>925</v>
      </c>
      <c r="Q576">
        <f t="shared" ca="1" si="111"/>
        <v>43533</v>
      </c>
      <c r="R576" t="str">
        <f t="shared" ca="1" si="112"/>
        <v>CAJA</v>
      </c>
      <c r="S576" t="str">
        <f t="shared" ca="1" si="113"/>
        <v>PAGO NOMINA QUINCENA 1 MARZO 2019</v>
      </c>
      <c r="T576" t="str">
        <f t="shared" ca="1" si="114"/>
        <v>TRANSACCIONES DEL DIA 03/09/2019 RECURSOS HUMANOS</v>
      </c>
      <c r="V576">
        <f t="shared" ca="1" si="115"/>
        <v>0</v>
      </c>
      <c r="W576">
        <f t="shared" ca="1" si="116"/>
        <v>0</v>
      </c>
    </row>
    <row r="577" spans="2:23" x14ac:dyDescent="0.25">
      <c r="B577" s="3">
        <f t="shared" si="119"/>
        <v>569</v>
      </c>
      <c r="C577" s="93">
        <f>IF(Tabla!G577="","",Tabla!G577)</f>
        <v>43509</v>
      </c>
      <c r="D577" s="93" t="str">
        <f>IF(Tabla!H577="","",Tabla!H577)</f>
        <v>CAJA</v>
      </c>
      <c r="E577" s="93" t="str">
        <f>IF(Tabla!I577="","",Tabla!I577)</f>
        <v>ALIMENTACION DE EMPLEADOS CTA NUEVA</v>
      </c>
      <c r="F577" s="93" t="str">
        <f>IF(Tabla!J577="","",Tabla!J577)</f>
        <v>TRANSACCIONES DEL DIA 02/13/2019SPYRAL - GESTION ADMINISTRATIVA</v>
      </c>
      <c r="G577" s="108">
        <f>IF(Tabla!K577="","",Tabla!K577)</f>
        <v>8</v>
      </c>
      <c r="H577" s="108">
        <f>IF(Tabla!L577="","",Tabla!L577)</f>
        <v>0</v>
      </c>
      <c r="J577">
        <f t="shared" si="117"/>
        <v>569</v>
      </c>
      <c r="K577" s="93">
        <f t="shared" si="118"/>
        <v>43509</v>
      </c>
      <c r="L577">
        <f t="shared" ca="1" si="107"/>
        <v>0</v>
      </c>
      <c r="M577" s="115">
        <f t="shared" ca="1" si="108"/>
        <v>5.6899999999999997E-7</v>
      </c>
      <c r="N577">
        <f t="shared" ca="1" si="109"/>
        <v>9.2399999999999996E-7</v>
      </c>
      <c r="O577">
        <f t="shared" ca="1" si="110"/>
        <v>924</v>
      </c>
      <c r="Q577">
        <f t="shared" ca="1" si="111"/>
        <v>43533</v>
      </c>
      <c r="R577" t="str">
        <f t="shared" ca="1" si="112"/>
        <v>CAJA</v>
      </c>
      <c r="S577" t="str">
        <f t="shared" ca="1" si="113"/>
        <v>PAGO NOMINA QUINCENA 1 MARZO 2019</v>
      </c>
      <c r="T577" t="str">
        <f t="shared" ca="1" si="114"/>
        <v>TRANSACCIONES DEL DIA 03/09/2019 RECURSOS HUMANOS</v>
      </c>
      <c r="V577">
        <f t="shared" ca="1" si="115"/>
        <v>0</v>
      </c>
      <c r="W577">
        <f t="shared" ca="1" si="116"/>
        <v>0</v>
      </c>
    </row>
    <row r="578" spans="2:23" x14ac:dyDescent="0.25">
      <c r="B578" s="3">
        <f t="shared" si="119"/>
        <v>570</v>
      </c>
      <c r="C578" s="93">
        <f>IF(Tabla!G578="","",Tabla!G578)</f>
        <v>43509</v>
      </c>
      <c r="D578" s="93" t="str">
        <f>IF(Tabla!H578="","",Tabla!H578)</f>
        <v>BANCA COMERCIAL INTERIOR</v>
      </c>
      <c r="E578" s="93" t="str">
        <f>IF(Tabla!I578="","",Tabla!I578)</f>
        <v>NC ALIMENTACION DE EMPLEADOS NVA</v>
      </c>
      <c r="F578" s="93" t="str">
        <f>IF(Tabla!J578="","",Tabla!J578)</f>
        <v>TRANSACCIONES DEL DIA 02/13/2019SPYRAL - GESTION ADMINISTRATIVA</v>
      </c>
      <c r="G578" s="108">
        <f>IF(Tabla!K578="","",Tabla!K578)</f>
        <v>144.99</v>
      </c>
      <c r="H578" s="108">
        <f>IF(Tabla!L578="","",Tabla!L578)</f>
        <v>0</v>
      </c>
      <c r="J578">
        <f t="shared" si="117"/>
        <v>570</v>
      </c>
      <c r="K578" s="93">
        <f t="shared" si="118"/>
        <v>43509</v>
      </c>
      <c r="L578">
        <f t="shared" ca="1" si="107"/>
        <v>0</v>
      </c>
      <c r="M578" s="115">
        <f t="shared" ca="1" si="108"/>
        <v>5.7000000000000005E-7</v>
      </c>
      <c r="N578">
        <f t="shared" ca="1" si="109"/>
        <v>9.2299999999999999E-7</v>
      </c>
      <c r="O578">
        <f t="shared" ca="1" si="110"/>
        <v>923</v>
      </c>
      <c r="Q578">
        <f t="shared" ca="1" si="111"/>
        <v>43533</v>
      </c>
      <c r="R578" t="str">
        <f t="shared" ca="1" si="112"/>
        <v>CAJA</v>
      </c>
      <c r="S578" t="str">
        <f t="shared" ca="1" si="113"/>
        <v>PAGO NOMINA QUINCENA 1 MARZO 2019</v>
      </c>
      <c r="T578" t="str">
        <f t="shared" ca="1" si="114"/>
        <v>TRANSACCIONES DEL DIA 03/09/2019 RECURSOS HUMANOS</v>
      </c>
      <c r="V578">
        <f t="shared" ca="1" si="115"/>
        <v>0</v>
      </c>
      <c r="W578">
        <f t="shared" ca="1" si="116"/>
        <v>0</v>
      </c>
    </row>
    <row r="579" spans="2:23" x14ac:dyDescent="0.25">
      <c r="B579" s="3">
        <f t="shared" si="119"/>
        <v>571</v>
      </c>
      <c r="C579" s="93">
        <f>IF(Tabla!G579="","",Tabla!G579)</f>
        <v>43509</v>
      </c>
      <c r="D579" s="93" t="str">
        <f>IF(Tabla!H579="","",Tabla!H579)</f>
        <v>BANCA COMERCIAL INTERIOR</v>
      </c>
      <c r="E579" s="93" t="str">
        <f>IF(Tabla!I579="","",Tabla!I579)</f>
        <v>NC VIATICOS</v>
      </c>
      <c r="F579" s="93" t="str">
        <f>IF(Tabla!J579="","",Tabla!J579)</f>
        <v>TRANSACCIONES DEL DIA 02/13/2019SPYRAL - GESTION ADMINISTRATIVA</v>
      </c>
      <c r="G579" s="108">
        <f>IF(Tabla!K579="","",Tabla!K579)</f>
        <v>16.05</v>
      </c>
      <c r="H579" s="108">
        <f>IF(Tabla!L579="","",Tabla!L579)</f>
        <v>0</v>
      </c>
      <c r="J579">
        <f t="shared" si="117"/>
        <v>571</v>
      </c>
      <c r="K579" s="93">
        <f t="shared" si="118"/>
        <v>43509</v>
      </c>
      <c r="L579">
        <f t="shared" ca="1" si="107"/>
        <v>0</v>
      </c>
      <c r="M579" s="115">
        <f t="shared" ca="1" si="108"/>
        <v>5.7100000000000002E-7</v>
      </c>
      <c r="N579">
        <f t="shared" ca="1" si="109"/>
        <v>9.2200000000000002E-7</v>
      </c>
      <c r="O579">
        <f t="shared" ca="1" si="110"/>
        <v>922</v>
      </c>
      <c r="Q579">
        <f t="shared" ca="1" si="111"/>
        <v>43533</v>
      </c>
      <c r="R579" t="str">
        <f t="shared" ca="1" si="112"/>
        <v>CAJA</v>
      </c>
      <c r="S579" t="str">
        <f t="shared" ca="1" si="113"/>
        <v>PAGO NOMINA QUINCENA 1 MARZO 2019</v>
      </c>
      <c r="T579" t="str">
        <f t="shared" ca="1" si="114"/>
        <v>TRANSACCIONES DEL DIA 03/09/2019 RECURSOS HUMANOS</v>
      </c>
      <c r="V579">
        <f t="shared" ca="1" si="115"/>
        <v>0</v>
      </c>
      <c r="W579">
        <f t="shared" ca="1" si="116"/>
        <v>0</v>
      </c>
    </row>
    <row r="580" spans="2:23" x14ac:dyDescent="0.25">
      <c r="B580" s="3">
        <f t="shared" si="119"/>
        <v>572</v>
      </c>
      <c r="C580" s="93">
        <f>IF(Tabla!G580="","",Tabla!G580)</f>
        <v>43509</v>
      </c>
      <c r="D580" s="93" t="str">
        <f>IF(Tabla!H580="","",Tabla!H580)</f>
        <v>BANCA COMERCIAL</v>
      </c>
      <c r="E580" s="93" t="str">
        <f>IF(Tabla!I580="","",Tabla!I580)</f>
        <v>NC ALIMENTACION DE EMPLEADOS NVA</v>
      </c>
      <c r="F580" s="93" t="str">
        <f>IF(Tabla!J580="","",Tabla!J580)</f>
        <v>TRANSACCIONES DEL DIA 02/13/2019SPYRAL - GESTION ADMINISTRATIVA</v>
      </c>
      <c r="G580" s="108">
        <f>IF(Tabla!K580="","",Tabla!K580)</f>
        <v>158.47999999999999</v>
      </c>
      <c r="H580" s="108">
        <f>IF(Tabla!L580="","",Tabla!L580)</f>
        <v>0</v>
      </c>
      <c r="J580">
        <f t="shared" si="117"/>
        <v>572</v>
      </c>
      <c r="K580" s="93">
        <f t="shared" si="118"/>
        <v>43509</v>
      </c>
      <c r="L580">
        <f t="shared" ca="1" si="107"/>
        <v>0</v>
      </c>
      <c r="M580" s="115">
        <f t="shared" ca="1" si="108"/>
        <v>5.7199999999999999E-7</v>
      </c>
      <c r="N580">
        <f t="shared" ca="1" si="109"/>
        <v>9.2099999999999995E-7</v>
      </c>
      <c r="O580">
        <f t="shared" ca="1" si="110"/>
        <v>921</v>
      </c>
      <c r="Q580">
        <f t="shared" ca="1" si="111"/>
        <v>43533</v>
      </c>
      <c r="R580" t="str">
        <f t="shared" ca="1" si="112"/>
        <v>CAJA</v>
      </c>
      <c r="S580" t="str">
        <f t="shared" ca="1" si="113"/>
        <v>PAGO NOMINA QUINCENA 1 MARZO 2019</v>
      </c>
      <c r="T580" t="str">
        <f t="shared" ca="1" si="114"/>
        <v>TRANSACCIONES DEL DIA 03/09/2019 RECURSOS HUMANOS</v>
      </c>
      <c r="V580">
        <f t="shared" ca="1" si="115"/>
        <v>0</v>
      </c>
      <c r="W580">
        <f t="shared" ca="1" si="116"/>
        <v>0</v>
      </c>
    </row>
    <row r="581" spans="2:23" x14ac:dyDescent="0.25">
      <c r="B581" s="3">
        <f t="shared" si="119"/>
        <v>573</v>
      </c>
      <c r="C581" s="93">
        <f>IF(Tabla!G581="","",Tabla!G581)</f>
        <v>43509</v>
      </c>
      <c r="D581" s="93" t="str">
        <f>IF(Tabla!H581="","",Tabla!H581)</f>
        <v>ATM</v>
      </c>
      <c r="E581" s="93" t="str">
        <f>IF(Tabla!I581="","",Tabla!I581)</f>
        <v>VIATICOS</v>
      </c>
      <c r="F581" s="93" t="str">
        <f>IF(Tabla!J581="","",Tabla!J581)</f>
        <v>TRANSACCIONES DEL DIA 02/13/2019SPYRAL - GESTION ADMINISTRATIVA</v>
      </c>
      <c r="G581" s="108">
        <f>IF(Tabla!K581="","",Tabla!K581)</f>
        <v>20</v>
      </c>
      <c r="H581" s="108">
        <f>IF(Tabla!L581="","",Tabla!L581)</f>
        <v>0</v>
      </c>
      <c r="J581">
        <f t="shared" si="117"/>
        <v>573</v>
      </c>
      <c r="K581" s="93">
        <f t="shared" si="118"/>
        <v>43509</v>
      </c>
      <c r="L581">
        <f t="shared" ca="1" si="107"/>
        <v>0</v>
      </c>
      <c r="M581" s="115">
        <f t="shared" ca="1" si="108"/>
        <v>5.7299999999999996E-7</v>
      </c>
      <c r="N581">
        <f t="shared" ca="1" si="109"/>
        <v>9.1999999999999998E-7</v>
      </c>
      <c r="O581">
        <f t="shared" ca="1" si="110"/>
        <v>920</v>
      </c>
      <c r="Q581">
        <f t="shared" ca="1" si="111"/>
        <v>43533</v>
      </c>
      <c r="R581" t="str">
        <f t="shared" ca="1" si="112"/>
        <v>CAJA</v>
      </c>
      <c r="S581" t="str">
        <f t="shared" ca="1" si="113"/>
        <v>PAGO NOMINA QUINCENA 1 MARZO 2019</v>
      </c>
      <c r="T581" t="str">
        <f t="shared" ca="1" si="114"/>
        <v>TRANSACCIONES DEL DIA 03/09/2019 RECURSOS HUMANOS</v>
      </c>
      <c r="V581">
        <f t="shared" ca="1" si="115"/>
        <v>0</v>
      </c>
      <c r="W581">
        <f t="shared" ca="1" si="116"/>
        <v>0</v>
      </c>
    </row>
    <row r="582" spans="2:23" x14ac:dyDescent="0.25">
      <c r="B582" s="3">
        <f t="shared" si="119"/>
        <v>574</v>
      </c>
      <c r="C582" s="93">
        <f>IF(Tabla!G582="","",Tabla!G582)</f>
        <v>43509</v>
      </c>
      <c r="D582" s="93" t="str">
        <f>IF(Tabla!H582="","",Tabla!H582)</f>
        <v>ADMINISTRACION DE SUCURSALES</v>
      </c>
      <c r="E582" s="93" t="str">
        <f>IF(Tabla!I582="","",Tabla!I582)</f>
        <v>ALIMENTACION DE EMPLEADOS CTA NUEVA</v>
      </c>
      <c r="F582" s="93" t="str">
        <f>IF(Tabla!J582="","",Tabla!J582)</f>
        <v>TRANSACCIONES DEL DIA 02/13/2019SPYRAL - GESTION ADMINISTRATIVA</v>
      </c>
      <c r="G582" s="108">
        <f>IF(Tabla!K582="","",Tabla!K582)</f>
        <v>16</v>
      </c>
      <c r="H582" s="108">
        <f>IF(Tabla!L582="","",Tabla!L582)</f>
        <v>0</v>
      </c>
      <c r="J582">
        <f t="shared" si="117"/>
        <v>574</v>
      </c>
      <c r="K582" s="93">
        <f t="shared" si="118"/>
        <v>43509</v>
      </c>
      <c r="L582">
        <f t="shared" ca="1" si="107"/>
        <v>0</v>
      </c>
      <c r="M582" s="115">
        <f t="shared" ca="1" si="108"/>
        <v>5.7400000000000003E-7</v>
      </c>
      <c r="N582">
        <f t="shared" ca="1" si="109"/>
        <v>9.1900000000000001E-7</v>
      </c>
      <c r="O582">
        <f t="shared" ca="1" si="110"/>
        <v>919</v>
      </c>
      <c r="Q582">
        <f t="shared" ca="1" si="111"/>
        <v>43533</v>
      </c>
      <c r="R582" t="str">
        <f t="shared" ca="1" si="112"/>
        <v>CAJA</v>
      </c>
      <c r="S582" t="str">
        <f t="shared" ca="1" si="113"/>
        <v>PAGO NOMINA QUINCENA 1 MARZO 2019</v>
      </c>
      <c r="T582" t="str">
        <f t="shared" ca="1" si="114"/>
        <v>TRANSACCIONES DEL DIA 03/09/2019 RECURSOS HUMANOS</v>
      </c>
      <c r="V582">
        <f t="shared" ca="1" si="115"/>
        <v>0</v>
      </c>
      <c r="W582">
        <f t="shared" ca="1" si="116"/>
        <v>0</v>
      </c>
    </row>
    <row r="583" spans="2:23" x14ac:dyDescent="0.25">
      <c r="B583" s="3">
        <f t="shared" si="119"/>
        <v>575</v>
      </c>
      <c r="C583" s="93">
        <f>IF(Tabla!G583="","",Tabla!G583)</f>
        <v>43509</v>
      </c>
      <c r="D583" s="93" t="str">
        <f>IF(Tabla!H583="","",Tabla!H583)</f>
        <v>ADMINISTRACION DE SUCURSALES</v>
      </c>
      <c r="E583" s="93" t="str">
        <f>IF(Tabla!I583="","",Tabla!I583)</f>
        <v>GASTOS NO DEDUCIBLES</v>
      </c>
      <c r="F583" s="93" t="str">
        <f>IF(Tabla!J583="","",Tabla!J583)</f>
        <v>TRANSACCIONES DEL DIA 02/13/2019SPYRAL - GESTION ADMINISTRATIVA</v>
      </c>
      <c r="G583" s="108">
        <f>IF(Tabla!K583="","",Tabla!K583)</f>
        <v>18</v>
      </c>
      <c r="H583" s="108">
        <f>IF(Tabla!L583="","",Tabla!L583)</f>
        <v>0</v>
      </c>
      <c r="J583">
        <f t="shared" si="117"/>
        <v>575</v>
      </c>
      <c r="K583" s="93">
        <f t="shared" si="118"/>
        <v>43509</v>
      </c>
      <c r="L583">
        <f t="shared" ca="1" si="107"/>
        <v>0</v>
      </c>
      <c r="M583" s="115">
        <f t="shared" ca="1" si="108"/>
        <v>5.75E-7</v>
      </c>
      <c r="N583">
        <f t="shared" ca="1" si="109"/>
        <v>9.1800000000000004E-7</v>
      </c>
      <c r="O583">
        <f t="shared" ca="1" si="110"/>
        <v>918</v>
      </c>
      <c r="Q583">
        <f t="shared" ca="1" si="111"/>
        <v>43533</v>
      </c>
      <c r="R583" t="str">
        <f t="shared" ca="1" si="112"/>
        <v>CAJA</v>
      </c>
      <c r="S583" t="str">
        <f t="shared" ca="1" si="113"/>
        <v>PAGO NOMINA QUINCENA 1 MARZO 2019</v>
      </c>
      <c r="T583" t="str">
        <f t="shared" ca="1" si="114"/>
        <v>TRANSACCIONES DEL DIA 03/09/2019 RECURSOS HUMANOS</v>
      </c>
      <c r="V583">
        <f t="shared" ca="1" si="115"/>
        <v>0</v>
      </c>
      <c r="W583">
        <f t="shared" ca="1" si="116"/>
        <v>0</v>
      </c>
    </row>
    <row r="584" spans="2:23" x14ac:dyDescent="0.25">
      <c r="B584" s="3">
        <f t="shared" si="119"/>
        <v>576</v>
      </c>
      <c r="C584" s="93">
        <f>IF(Tabla!G584="","",Tabla!G584)</f>
        <v>43509</v>
      </c>
      <c r="D584" s="93" t="str">
        <f>IF(Tabla!H584="","",Tabla!H584)</f>
        <v>ADMINISTRACION DE SUCURSALES</v>
      </c>
      <c r="E584" s="93" t="str">
        <f>IF(Tabla!I584="","",Tabla!I584)</f>
        <v>NC ALIMENTACION DE EMPLEADOS NVA</v>
      </c>
      <c r="F584" s="93" t="str">
        <f>IF(Tabla!J584="","",Tabla!J584)</f>
        <v>TRANSACCIONES DEL DIA 02/13/2019SPYRAL - GESTION ADMINISTRATIVA</v>
      </c>
      <c r="G584" s="108">
        <f>IF(Tabla!K584="","",Tabla!K584)</f>
        <v>83.24</v>
      </c>
      <c r="H584" s="108">
        <f>IF(Tabla!L584="","",Tabla!L584)</f>
        <v>0</v>
      </c>
      <c r="J584">
        <f t="shared" si="117"/>
        <v>576</v>
      </c>
      <c r="K584" s="93">
        <f t="shared" si="118"/>
        <v>43509</v>
      </c>
      <c r="L584">
        <f t="shared" ca="1" si="107"/>
        <v>0</v>
      </c>
      <c r="M584" s="115">
        <f t="shared" ca="1" si="108"/>
        <v>5.7599999999999997E-7</v>
      </c>
      <c r="N584">
        <f t="shared" ca="1" si="109"/>
        <v>9.1699999999999997E-7</v>
      </c>
      <c r="O584">
        <f t="shared" ca="1" si="110"/>
        <v>917</v>
      </c>
      <c r="Q584">
        <f t="shared" ca="1" si="111"/>
        <v>43533</v>
      </c>
      <c r="R584" t="str">
        <f t="shared" ca="1" si="112"/>
        <v>CAJA</v>
      </c>
      <c r="S584" t="str">
        <f t="shared" ca="1" si="113"/>
        <v>PAGO NOMINA QUINCENA 1 MARZO 2019</v>
      </c>
      <c r="T584" t="str">
        <f t="shared" ca="1" si="114"/>
        <v>TRANSACCIONES DEL DIA 03/09/2019 RECURSOS HUMANOS</v>
      </c>
      <c r="V584">
        <f t="shared" ca="1" si="115"/>
        <v>0</v>
      </c>
      <c r="W584">
        <f t="shared" ca="1" si="116"/>
        <v>0</v>
      </c>
    </row>
    <row r="585" spans="2:23" x14ac:dyDescent="0.25">
      <c r="B585" s="3">
        <f t="shared" si="119"/>
        <v>577</v>
      </c>
      <c r="C585" s="93">
        <f>IF(Tabla!G585="","",Tabla!G585)</f>
        <v>43509</v>
      </c>
      <c r="D585" s="93" t="str">
        <f>IF(Tabla!H585="","",Tabla!H585)</f>
        <v>ADMINISTRACION DE SUCURSALES</v>
      </c>
      <c r="E585" s="93" t="str">
        <f>IF(Tabla!I585="","",Tabla!I585)</f>
        <v>NC GASTO NO DEDUCIBLES</v>
      </c>
      <c r="F585" s="93" t="str">
        <f>IF(Tabla!J585="","",Tabla!J585)</f>
        <v>TRANSACCIONES DEL DIA 02/13/2019SPYRAL - GESTION ADMINISTRATIVA</v>
      </c>
      <c r="G585" s="108">
        <f>IF(Tabla!K585="","",Tabla!K585)</f>
        <v>250</v>
      </c>
      <c r="H585" s="108">
        <f>IF(Tabla!L585="","",Tabla!L585)</f>
        <v>0</v>
      </c>
      <c r="J585">
        <f t="shared" si="117"/>
        <v>577</v>
      </c>
      <c r="K585" s="93">
        <f t="shared" si="118"/>
        <v>43509</v>
      </c>
      <c r="L585">
        <f t="shared" ref="L585:L648" ca="1" si="120">IF(SortCriteria=1,IFERROR(VALUE(MID(K585,1,FIND(" ",K585,1)-1)),0),OFFSET(B585,0,SortCriteria))</f>
        <v>0</v>
      </c>
      <c r="M585" s="115">
        <f t="shared" ref="M585:M648" ca="1" si="121">L585+$J585/1000000000</f>
        <v>5.7700000000000004E-7</v>
      </c>
      <c r="N585">
        <f t="shared" ref="N585:N648" ca="1" si="122">IFERROR(CHOOSE($J$3,LARGE(INDIRECT("M9:M"&amp;$M$5),J585),SMALL(INDIRECT("M9:M"&amp;$M$5),J585)),0)</f>
        <v>9.16E-7</v>
      </c>
      <c r="O585">
        <f t="shared" ref="O585:O648" ca="1" si="123">MATCH(N585,$M$9:$M$1508,0)</f>
        <v>916</v>
      </c>
      <c r="Q585">
        <f t="shared" ref="Q585:Q648" ca="1" si="124">OFFSET(C$8,$O585,0)</f>
        <v>43533</v>
      </c>
      <c r="R585" t="str">
        <f t="shared" ca="1" si="112"/>
        <v>FUERZA DE VENTAS AUTOS</v>
      </c>
      <c r="S585" t="str">
        <f t="shared" ca="1" si="113"/>
        <v>PAGO NOMINA QUINCENA 1 MARZO 2019</v>
      </c>
      <c r="T585" t="str">
        <f t="shared" ca="1" si="114"/>
        <v>TRANSACCIONES DEL DIA 03/09/2019 RECURSOS HUMANOS</v>
      </c>
      <c r="V585">
        <f t="shared" ca="1" si="115"/>
        <v>0</v>
      </c>
      <c r="W585">
        <f t="shared" ca="1" si="116"/>
        <v>0</v>
      </c>
    </row>
    <row r="586" spans="2:23" x14ac:dyDescent="0.25">
      <c r="B586" s="3">
        <f t="shared" si="119"/>
        <v>578</v>
      </c>
      <c r="C586" s="93">
        <f>IF(Tabla!G586="","",Tabla!G586)</f>
        <v>43509</v>
      </c>
      <c r="D586" s="93" t="str">
        <f>IF(Tabla!H586="","",Tabla!H586)</f>
        <v>ADMINISTRACION DE SUCURSALES</v>
      </c>
      <c r="E586" s="93" t="str">
        <f>IF(Tabla!I586="","",Tabla!I586)</f>
        <v>NC GASTO NO DEDUCIBLES</v>
      </c>
      <c r="F586" s="93" t="str">
        <f>IF(Tabla!J586="","",Tabla!J586)</f>
        <v>TRANSACCIONES DEL DIA 02/13/2019SPYRAL - GESTION ADMINISTRATIVA</v>
      </c>
      <c r="G586" s="108">
        <f>IF(Tabla!K586="","",Tabla!K586)</f>
        <v>104.61</v>
      </c>
      <c r="H586" s="108">
        <f>IF(Tabla!L586="","",Tabla!L586)</f>
        <v>0</v>
      </c>
      <c r="J586">
        <f t="shared" si="117"/>
        <v>578</v>
      </c>
      <c r="K586" s="93">
        <f t="shared" si="118"/>
        <v>43509</v>
      </c>
      <c r="L586">
        <f t="shared" ca="1" si="120"/>
        <v>0</v>
      </c>
      <c r="M586" s="115">
        <f t="shared" ca="1" si="121"/>
        <v>5.7800000000000001E-7</v>
      </c>
      <c r="N586">
        <f t="shared" ca="1" si="122"/>
        <v>9.1500000000000003E-7</v>
      </c>
      <c r="O586">
        <f t="shared" ca="1" si="123"/>
        <v>915</v>
      </c>
      <c r="Q586">
        <f t="shared" ca="1" si="124"/>
        <v>43533</v>
      </c>
      <c r="R586" t="str">
        <f t="shared" ref="R586:R649" ca="1" si="125">IF($Q586=0,"",OFFSET(D$8,$O586,0))</f>
        <v>FUERZAS DE VENTAS PANAMA</v>
      </c>
      <c r="S586" t="str">
        <f t="shared" ref="S586:S649" ca="1" si="126">IF($Q586=0,"",OFFSET(E$8,$O586,0))</f>
        <v>PAGO NOMINA QUINCENA 1 MARZO 2019</v>
      </c>
      <c r="T586" t="str">
        <f t="shared" ref="T586:T649" ca="1" si="127">IF($Q586=0,"",OFFSET(F$8,$O586,0))</f>
        <v>TRANSACCIONES DEL DIA 03/09/2019 RECURSOS HUMANOS</v>
      </c>
      <c r="V586">
        <f t="shared" ref="V586:V649" ca="1" si="128">IF($Q586=0,"",OFFSET(H$8,$O586,0))</f>
        <v>0</v>
      </c>
      <c r="W586">
        <f t="shared" ref="W586:W649" ca="1" si="129">IF($Q586=0,"",OFFSET(I$8,$O586,0))</f>
        <v>0</v>
      </c>
    </row>
    <row r="587" spans="2:23" x14ac:dyDescent="0.25">
      <c r="B587" s="3">
        <f t="shared" si="119"/>
        <v>579</v>
      </c>
      <c r="C587" s="93">
        <f>IF(Tabla!G587="","",Tabla!G587)</f>
        <v>43509</v>
      </c>
      <c r="D587" s="93" t="str">
        <f>IF(Tabla!H587="","",Tabla!H587)</f>
        <v>ADMINISTRACION DE SUCURSALES</v>
      </c>
      <c r="E587" s="93" t="str">
        <f>IF(Tabla!I587="","",Tabla!I587)</f>
        <v>NC GASTO NO DEDUCIBLES</v>
      </c>
      <c r="F587" s="93" t="str">
        <f>IF(Tabla!J587="","",Tabla!J587)</f>
        <v>TRANSACCIONES DEL DIA 02/13/2019SPYRAL - GESTION ADMINISTRATIVA</v>
      </c>
      <c r="G587" s="108">
        <f>IF(Tabla!K587="","",Tabla!K587)</f>
        <v>81.83</v>
      </c>
      <c r="H587" s="108">
        <f>IF(Tabla!L587="","",Tabla!L587)</f>
        <v>0</v>
      </c>
      <c r="J587">
        <f t="shared" ref="J587:J650" si="130">IF(K587=0,0,J586+1)</f>
        <v>579</v>
      </c>
      <c r="K587" s="93">
        <f t="shared" ref="K587:K650" si="131">C587</f>
        <v>43509</v>
      </c>
      <c r="L587">
        <f t="shared" ca="1" si="120"/>
        <v>0</v>
      </c>
      <c r="M587" s="115">
        <f t="shared" ca="1" si="121"/>
        <v>5.7899999999999998E-7</v>
      </c>
      <c r="N587">
        <f t="shared" ca="1" si="122"/>
        <v>9.1399999999999995E-7</v>
      </c>
      <c r="O587">
        <f t="shared" ca="1" si="123"/>
        <v>914</v>
      </c>
      <c r="Q587">
        <f t="shared" ca="1" si="124"/>
        <v>43533</v>
      </c>
      <c r="R587" t="str">
        <f t="shared" ca="1" si="125"/>
        <v>FUERZAS DE VENTAS PANAMA</v>
      </c>
      <c r="S587" t="str">
        <f t="shared" ca="1" si="126"/>
        <v>NC GASTO NO DEDUCIBLES</v>
      </c>
      <c r="T587" t="str">
        <f t="shared" ca="1" si="127"/>
        <v>TRANSACCIONES DEL DIA 03/09/2019SPYRAL - GESTION ADMINISTRATIVA</v>
      </c>
      <c r="V587">
        <f t="shared" ca="1" si="128"/>
        <v>0</v>
      </c>
      <c r="W587">
        <f t="shared" ca="1" si="129"/>
        <v>0</v>
      </c>
    </row>
    <row r="588" spans="2:23" x14ac:dyDescent="0.25">
      <c r="B588" s="3">
        <f t="shared" si="119"/>
        <v>580</v>
      </c>
      <c r="C588" s="93">
        <f>IF(Tabla!G588="","",Tabla!G588)</f>
        <v>43509</v>
      </c>
      <c r="D588" s="93" t="str">
        <f>IF(Tabla!H588="","",Tabla!H588)</f>
        <v>ADMINISTRACION DE SUCURSALES</v>
      </c>
      <c r="E588" s="93" t="str">
        <f>IF(Tabla!I588="","",Tabla!I588)</f>
        <v>NC GASTO NO DEDUCIBLES</v>
      </c>
      <c r="F588" s="93" t="str">
        <f>IF(Tabla!J588="","",Tabla!J588)</f>
        <v>TRANSACCIONES DEL DIA 02/13/2019SPYRAL - GESTION ADMINISTRATIVA</v>
      </c>
      <c r="G588" s="108">
        <f>IF(Tabla!K588="","",Tabla!K588)</f>
        <v>66.099999999999994</v>
      </c>
      <c r="H588" s="108">
        <f>IF(Tabla!L588="","",Tabla!L588)</f>
        <v>0</v>
      </c>
      <c r="J588">
        <f t="shared" si="130"/>
        <v>580</v>
      </c>
      <c r="K588" s="93">
        <f t="shared" si="131"/>
        <v>43509</v>
      </c>
      <c r="L588">
        <f t="shared" ca="1" si="120"/>
        <v>0</v>
      </c>
      <c r="M588" s="115">
        <f t="shared" ca="1" si="121"/>
        <v>5.7999999999999995E-7</v>
      </c>
      <c r="N588">
        <f t="shared" ca="1" si="122"/>
        <v>9.1299999999999998E-7</v>
      </c>
      <c r="O588">
        <f t="shared" ca="1" si="123"/>
        <v>913</v>
      </c>
      <c r="Q588">
        <f t="shared" ca="1" si="124"/>
        <v>43533</v>
      </c>
      <c r="R588" t="str">
        <f t="shared" ca="1" si="125"/>
        <v>GESTION HIPOTECARIA</v>
      </c>
      <c r="S588" t="str">
        <f t="shared" ca="1" si="126"/>
        <v>PAGO NOMINA QUINCENA 1 MARZO 2019</v>
      </c>
      <c r="T588" t="str">
        <f t="shared" ca="1" si="127"/>
        <v>TRANSACCIONES DEL DIA 03/09/2019 RECURSOS HUMANOS</v>
      </c>
      <c r="V588">
        <f t="shared" ca="1" si="128"/>
        <v>0</v>
      </c>
      <c r="W588">
        <f t="shared" ca="1" si="129"/>
        <v>0</v>
      </c>
    </row>
    <row r="589" spans="2:23" x14ac:dyDescent="0.25">
      <c r="B589" s="3">
        <f t="shared" si="119"/>
        <v>581</v>
      </c>
      <c r="C589" s="93">
        <f>IF(Tabla!G589="","",Tabla!G589)</f>
        <v>43509</v>
      </c>
      <c r="D589" s="93" t="str">
        <f>IF(Tabla!H589="","",Tabla!H589)</f>
        <v>ADMINISTRACION DE SUCURSALES</v>
      </c>
      <c r="E589" s="93" t="str">
        <f>IF(Tabla!I589="","",Tabla!I589)</f>
        <v>NC GASTO NO DEDUCIBLES</v>
      </c>
      <c r="F589" s="93" t="str">
        <f>IF(Tabla!J589="","",Tabla!J589)</f>
        <v>TRANSACCIONES DEL DIA 02/13/2019SPYRAL - GESTION ADMINISTRATIVA</v>
      </c>
      <c r="G589" s="108">
        <f>IF(Tabla!K589="","",Tabla!K589)</f>
        <v>43.39</v>
      </c>
      <c r="H589" s="108">
        <f>IF(Tabla!L589="","",Tabla!L589)</f>
        <v>0</v>
      </c>
      <c r="J589">
        <f t="shared" si="130"/>
        <v>581</v>
      </c>
      <c r="K589" s="93">
        <f t="shared" si="131"/>
        <v>43509</v>
      </c>
      <c r="L589">
        <f t="shared" ca="1" si="120"/>
        <v>0</v>
      </c>
      <c r="M589" s="115">
        <f t="shared" ca="1" si="121"/>
        <v>5.8100000000000003E-7</v>
      </c>
      <c r="N589">
        <f t="shared" ca="1" si="122"/>
        <v>9.1200000000000001E-7</v>
      </c>
      <c r="O589">
        <f t="shared" ca="1" si="123"/>
        <v>912</v>
      </c>
      <c r="Q589">
        <f t="shared" ca="1" si="124"/>
        <v>43533</v>
      </c>
      <c r="R589" t="str">
        <f t="shared" ca="1" si="125"/>
        <v>IMAGEN CORPORATIVA</v>
      </c>
      <c r="S589" t="str">
        <f t="shared" ca="1" si="126"/>
        <v>PAGO NOMINA QUINCENA 1 MARZO 2019</v>
      </c>
      <c r="T589" t="str">
        <f t="shared" ca="1" si="127"/>
        <v>TRANSACCIONES DEL DIA 03/09/2019 RECURSOS HUMANOS</v>
      </c>
      <c r="V589">
        <f t="shared" ca="1" si="128"/>
        <v>0</v>
      </c>
      <c r="W589">
        <f t="shared" ca="1" si="129"/>
        <v>0</v>
      </c>
    </row>
    <row r="590" spans="2:23" x14ac:dyDescent="0.25">
      <c r="B590" s="3">
        <f t="shared" si="119"/>
        <v>582</v>
      </c>
      <c r="C590" s="93">
        <f>IF(Tabla!G590="","",Tabla!G590)</f>
        <v>43509</v>
      </c>
      <c r="D590" s="93" t="str">
        <f>IF(Tabla!H590="","",Tabla!H590)</f>
        <v>ADMINISTRACION DE SUCURSALES</v>
      </c>
      <c r="E590" s="93" t="str">
        <f>IF(Tabla!I590="","",Tabla!I590)</f>
        <v>NC GASTO NO DEDUCIBLES</v>
      </c>
      <c r="F590" s="93" t="str">
        <f>IF(Tabla!J590="","",Tabla!J590)</f>
        <v>TRANSACCIONES DEL DIA 02/13/2019SPYRAL - GESTION ADMINISTRATIVA</v>
      </c>
      <c r="G590" s="108">
        <f>IF(Tabla!K590="","",Tabla!K590)</f>
        <v>23.55</v>
      </c>
      <c r="H590" s="108">
        <f>IF(Tabla!L590="","",Tabla!L590)</f>
        <v>0</v>
      </c>
      <c r="J590">
        <f t="shared" si="130"/>
        <v>582</v>
      </c>
      <c r="K590" s="93">
        <f t="shared" si="131"/>
        <v>43509</v>
      </c>
      <c r="L590">
        <f t="shared" ca="1" si="120"/>
        <v>0</v>
      </c>
      <c r="M590" s="115">
        <f t="shared" ca="1" si="121"/>
        <v>5.82E-7</v>
      </c>
      <c r="N590">
        <f t="shared" ca="1" si="122"/>
        <v>9.1100000000000004E-7</v>
      </c>
      <c r="O590">
        <f t="shared" ca="1" si="123"/>
        <v>911</v>
      </c>
      <c r="Q590">
        <f t="shared" ca="1" si="124"/>
        <v>43533</v>
      </c>
      <c r="R590" t="str">
        <f t="shared" ca="1" si="125"/>
        <v>PERSONALES</v>
      </c>
      <c r="S590" t="str">
        <f t="shared" ca="1" si="126"/>
        <v>VIATICOS</v>
      </c>
      <c r="T590" t="str">
        <f t="shared" ca="1" si="127"/>
        <v>TRANSACCIONES DEL DIA 03/09/2019SPYRAL - GESTION ADMINISTRATIVA</v>
      </c>
      <c r="V590">
        <f t="shared" ca="1" si="128"/>
        <v>0</v>
      </c>
      <c r="W590">
        <f t="shared" ca="1" si="129"/>
        <v>0</v>
      </c>
    </row>
    <row r="591" spans="2:23" x14ac:dyDescent="0.25">
      <c r="B591" s="3">
        <f t="shared" si="119"/>
        <v>583</v>
      </c>
      <c r="C591" s="93">
        <f>IF(Tabla!G591="","",Tabla!G591)</f>
        <v>43509</v>
      </c>
      <c r="D591" s="93" t="str">
        <f>IF(Tabla!H591="","",Tabla!H591)</f>
        <v>ADMINISTRACION DE SUCURSALES</v>
      </c>
      <c r="E591" s="93" t="str">
        <f>IF(Tabla!I591="","",Tabla!I591)</f>
        <v>NC GASTO NO DEDUCIBLES</v>
      </c>
      <c r="F591" s="93" t="str">
        <f>IF(Tabla!J591="","",Tabla!J591)</f>
        <v>TRANSACCIONES DEL DIA 02/13/2019SPYRAL - GESTION ADMINISTRATIVA</v>
      </c>
      <c r="G591" s="108">
        <f>IF(Tabla!K591="","",Tabla!K591)</f>
        <v>23.4</v>
      </c>
      <c r="H591" s="108">
        <f>IF(Tabla!L591="","",Tabla!L591)</f>
        <v>0</v>
      </c>
      <c r="J591">
        <f t="shared" si="130"/>
        <v>583</v>
      </c>
      <c r="K591" s="93">
        <f t="shared" si="131"/>
        <v>43509</v>
      </c>
      <c r="L591">
        <f t="shared" ca="1" si="120"/>
        <v>0</v>
      </c>
      <c r="M591" s="115">
        <f t="shared" ca="1" si="121"/>
        <v>5.8299999999999997E-7</v>
      </c>
      <c r="N591">
        <f t="shared" ca="1" si="122"/>
        <v>9.0999999999999997E-7</v>
      </c>
      <c r="O591">
        <f t="shared" ca="1" si="123"/>
        <v>910</v>
      </c>
      <c r="Q591">
        <f t="shared" ca="1" si="124"/>
        <v>43533</v>
      </c>
      <c r="R591" t="str">
        <f t="shared" ca="1" si="125"/>
        <v>SERVICIOS PERSONALES</v>
      </c>
      <c r="S591" t="str">
        <f t="shared" ca="1" si="126"/>
        <v>PAGO NOMINA QUINCENA 1 MARZO 2019</v>
      </c>
      <c r="T591" t="str">
        <f t="shared" ca="1" si="127"/>
        <v>TRANSACCIONES DEL DIA 03/09/2019 RECURSOS HUMANOS</v>
      </c>
      <c r="V591">
        <f t="shared" ca="1" si="128"/>
        <v>0</v>
      </c>
      <c r="W591">
        <f t="shared" ca="1" si="129"/>
        <v>0</v>
      </c>
    </row>
    <row r="592" spans="2:23" x14ac:dyDescent="0.25">
      <c r="B592" s="3">
        <f t="shared" si="119"/>
        <v>584</v>
      </c>
      <c r="C592" s="93">
        <f>IF(Tabla!G592="","",Tabla!G592)</f>
        <v>43509</v>
      </c>
      <c r="D592" s="93" t="str">
        <f>IF(Tabla!H592="","",Tabla!H592)</f>
        <v>ADMINISTRACION DE SUCURSALES</v>
      </c>
      <c r="E592" s="93" t="str">
        <f>IF(Tabla!I592="","",Tabla!I592)</f>
        <v>OTROS EGRESOS 18</v>
      </c>
      <c r="F592" s="93" t="str">
        <f>IF(Tabla!J592="","",Tabla!J592)</f>
        <v>OTROS EGRESOS 1.P.O (OR:80/DES:80 TRN:86 PERF:300086 CAU: 18</v>
      </c>
      <c r="G592" s="108">
        <f>IF(Tabla!K592="","",Tabla!K592)</f>
        <v>9.1999999999999993</v>
      </c>
      <c r="H592" s="108">
        <f>IF(Tabla!L592="","",Tabla!L592)</f>
        <v>0</v>
      </c>
      <c r="J592">
        <f t="shared" si="130"/>
        <v>584</v>
      </c>
      <c r="K592" s="93">
        <f t="shared" si="131"/>
        <v>43509</v>
      </c>
      <c r="L592">
        <f t="shared" ca="1" si="120"/>
        <v>0</v>
      </c>
      <c r="M592" s="115">
        <f t="shared" ca="1" si="121"/>
        <v>5.8400000000000004E-7</v>
      </c>
      <c r="N592">
        <f t="shared" ca="1" si="122"/>
        <v>9.09E-7</v>
      </c>
      <c r="O592">
        <f t="shared" ca="1" si="123"/>
        <v>909</v>
      </c>
      <c r="Q592">
        <f t="shared" ca="1" si="124"/>
        <v>43533</v>
      </c>
      <c r="R592" t="str">
        <f t="shared" ca="1" si="125"/>
        <v>SERVICIOS PERSONALES</v>
      </c>
      <c r="S592" t="str">
        <f t="shared" ca="1" si="126"/>
        <v>PAGO NOMINA QUINCENA 1 MARZO 2019</v>
      </c>
      <c r="T592" t="str">
        <f t="shared" ca="1" si="127"/>
        <v>TRANSACCIONES DEL DIA 03/09/2019 RECURSOS HUMANOS</v>
      </c>
      <c r="V592">
        <f t="shared" ca="1" si="128"/>
        <v>0</v>
      </c>
      <c r="W592">
        <f t="shared" ca="1" si="129"/>
        <v>0</v>
      </c>
    </row>
    <row r="593" spans="2:23" x14ac:dyDescent="0.25">
      <c r="B593" s="3">
        <f t="shared" si="119"/>
        <v>585</v>
      </c>
      <c r="C593" s="93">
        <f>IF(Tabla!G593="","",Tabla!G593)</f>
        <v>43509</v>
      </c>
      <c r="D593" s="93" t="str">
        <f>IF(Tabla!H593="","",Tabla!H593)</f>
        <v>ADMINISTRACION DE SUCURSALES</v>
      </c>
      <c r="E593" s="93" t="str">
        <f>IF(Tabla!I593="","",Tabla!I593)</f>
        <v>OTROS EGRESOS 18</v>
      </c>
      <c r="F593" s="93" t="str">
        <f>IF(Tabla!J593="","",Tabla!J593)</f>
        <v>OTROS EGRESOS 1.P.O (OR:78/DES:78 TRN:86 PERF:300086 CAU: 18</v>
      </c>
      <c r="G593" s="108">
        <f>IF(Tabla!K593="","",Tabla!K593)</f>
        <v>2.25</v>
      </c>
      <c r="H593" s="108">
        <f>IF(Tabla!L593="","",Tabla!L593)</f>
        <v>0</v>
      </c>
      <c r="J593">
        <f t="shared" si="130"/>
        <v>585</v>
      </c>
      <c r="K593" s="93">
        <f t="shared" si="131"/>
        <v>43509</v>
      </c>
      <c r="L593">
        <f t="shared" ca="1" si="120"/>
        <v>0</v>
      </c>
      <c r="M593" s="115">
        <f t="shared" ca="1" si="121"/>
        <v>5.8500000000000001E-7</v>
      </c>
      <c r="N593">
        <f t="shared" ca="1" si="122"/>
        <v>9.0800000000000003E-7</v>
      </c>
      <c r="O593">
        <f t="shared" ca="1" si="123"/>
        <v>908</v>
      </c>
      <c r="Q593">
        <f t="shared" ca="1" si="124"/>
        <v>43533</v>
      </c>
      <c r="R593" t="str">
        <f t="shared" ca="1" si="125"/>
        <v>SERVICIOS PERSONALES</v>
      </c>
      <c r="S593" t="str">
        <f t="shared" ca="1" si="126"/>
        <v>PAGO NOMINA QUINCENA 1 MARZO 2019</v>
      </c>
      <c r="T593" t="str">
        <f t="shared" ca="1" si="127"/>
        <v>TRANSACCIONES DEL DIA 03/09/2019 RECURSOS HUMANOS</v>
      </c>
      <c r="V593">
        <f t="shared" ca="1" si="128"/>
        <v>0</v>
      </c>
      <c r="W593">
        <f t="shared" ca="1" si="129"/>
        <v>0</v>
      </c>
    </row>
    <row r="594" spans="2:23" x14ac:dyDescent="0.25">
      <c r="B594" s="3">
        <f t="shared" si="119"/>
        <v>586</v>
      </c>
      <c r="C594" s="93">
        <f>IF(Tabla!G594="","",Tabla!G594)</f>
        <v>43509</v>
      </c>
      <c r="D594" s="93" t="str">
        <f>IF(Tabla!H594="","",Tabla!H594)</f>
        <v>ADMINISTRACION DE SUCURSALES</v>
      </c>
      <c r="E594" s="93" t="str">
        <f>IF(Tabla!I594="","",Tabla!I594)</f>
        <v>OTROS EGRESOS 18</v>
      </c>
      <c r="F594" s="93" t="str">
        <f>IF(Tabla!J594="","",Tabla!J594)</f>
        <v>OTROS EGRESOS 1.P.O (OR:48/DES:48 TRN:86 PERF:300086 CAU: 18</v>
      </c>
      <c r="G594" s="108">
        <f>IF(Tabla!K594="","",Tabla!K594)</f>
        <v>22</v>
      </c>
      <c r="H594" s="108">
        <f>IF(Tabla!L594="","",Tabla!L594)</f>
        <v>0</v>
      </c>
      <c r="J594">
        <f t="shared" si="130"/>
        <v>586</v>
      </c>
      <c r="K594" s="93">
        <f t="shared" si="131"/>
        <v>43509</v>
      </c>
      <c r="L594">
        <f t="shared" ca="1" si="120"/>
        <v>0</v>
      </c>
      <c r="M594" s="115">
        <f t="shared" ca="1" si="121"/>
        <v>5.8599999999999998E-7</v>
      </c>
      <c r="N594">
        <f t="shared" ca="1" si="122"/>
        <v>9.0699999999999996E-7</v>
      </c>
      <c r="O594">
        <f t="shared" ca="1" si="123"/>
        <v>907</v>
      </c>
      <c r="Q594">
        <f t="shared" ca="1" si="124"/>
        <v>43533</v>
      </c>
      <c r="R594" t="str">
        <f t="shared" ca="1" si="125"/>
        <v>SERVICIOS PERSONALES</v>
      </c>
      <c r="S594" t="str">
        <f t="shared" ca="1" si="126"/>
        <v>PAGO NOMINA QUINCENA 1 MARZO 2019</v>
      </c>
      <c r="T594" t="str">
        <f t="shared" ca="1" si="127"/>
        <v>TRANSACCIONES DEL DIA 03/09/2019 RECURSOS HUMANOS</v>
      </c>
      <c r="V594">
        <f t="shared" ca="1" si="128"/>
        <v>0</v>
      </c>
      <c r="W594">
        <f t="shared" ca="1" si="129"/>
        <v>0</v>
      </c>
    </row>
    <row r="595" spans="2:23" x14ac:dyDescent="0.25">
      <c r="B595" s="3">
        <f t="shared" si="119"/>
        <v>587</v>
      </c>
      <c r="C595" s="93">
        <f>IF(Tabla!G595="","",Tabla!G595)</f>
        <v>43509</v>
      </c>
      <c r="D595" s="93" t="str">
        <f>IF(Tabla!H595="","",Tabla!H595)</f>
        <v>ADMINISTRACION DE SUCURSALES</v>
      </c>
      <c r="E595" s="93" t="str">
        <f>IF(Tabla!I595="","",Tabla!I595)</f>
        <v>OTROS EGRESOS 18</v>
      </c>
      <c r="F595" s="93" t="str">
        <f>IF(Tabla!J595="","",Tabla!J595)</f>
        <v>OTROS EGRESOS 1.P.O (OR:33/DES:33 TRN:86 PERF:300086 CAU: 18</v>
      </c>
      <c r="G595" s="108">
        <f>IF(Tabla!K595="","",Tabla!K595)</f>
        <v>9</v>
      </c>
      <c r="H595" s="108">
        <f>IF(Tabla!L595="","",Tabla!L595)</f>
        <v>0</v>
      </c>
      <c r="J595">
        <f t="shared" si="130"/>
        <v>587</v>
      </c>
      <c r="K595" s="93">
        <f t="shared" si="131"/>
        <v>43509</v>
      </c>
      <c r="L595">
        <f t="shared" ca="1" si="120"/>
        <v>0</v>
      </c>
      <c r="M595" s="115">
        <f t="shared" ca="1" si="121"/>
        <v>5.8699999999999995E-7</v>
      </c>
      <c r="N595">
        <f t="shared" ca="1" si="122"/>
        <v>9.0599999999999999E-7</v>
      </c>
      <c r="O595">
        <f t="shared" ca="1" si="123"/>
        <v>906</v>
      </c>
      <c r="Q595">
        <f t="shared" ca="1" si="124"/>
        <v>43533</v>
      </c>
      <c r="R595" t="str">
        <f t="shared" ca="1" si="125"/>
        <v>SERVICIOS PERSONALES</v>
      </c>
      <c r="S595" t="str">
        <f t="shared" ca="1" si="126"/>
        <v>PAGO NOMINA QUINCENA 1 MARZO 2019</v>
      </c>
      <c r="T595" t="str">
        <f t="shared" ca="1" si="127"/>
        <v>TRANSACCIONES DEL DIA 03/09/2019 RECURSOS HUMANOS</v>
      </c>
      <c r="V595">
        <f t="shared" ca="1" si="128"/>
        <v>0</v>
      </c>
      <c r="W595">
        <f t="shared" ca="1" si="129"/>
        <v>0</v>
      </c>
    </row>
    <row r="596" spans="2:23" x14ac:dyDescent="0.25">
      <c r="B596" s="3">
        <f t="shared" si="119"/>
        <v>588</v>
      </c>
      <c r="C596" s="93">
        <f>IF(Tabla!G596="","",Tabla!G596)</f>
        <v>43509</v>
      </c>
      <c r="D596" s="93" t="str">
        <f>IF(Tabla!H596="","",Tabla!H596)</f>
        <v>ADMINISTRACION DE SUCURSALES</v>
      </c>
      <c r="E596" s="93" t="str">
        <f>IF(Tabla!I596="","",Tabla!I596)</f>
        <v>OTROS EGRESOS 18</v>
      </c>
      <c r="F596" s="93" t="str">
        <f>IF(Tabla!J596="","",Tabla!J596)</f>
        <v>OTROS EGRESOS 1.P.O (OR:17/DES:17 TRN:86 PERF:300086 CAU: 18</v>
      </c>
      <c r="G596" s="108">
        <f>IF(Tabla!K596="","",Tabla!K596)</f>
        <v>2.4</v>
      </c>
      <c r="H596" s="108">
        <f>IF(Tabla!L596="","",Tabla!L596)</f>
        <v>0</v>
      </c>
      <c r="J596">
        <f t="shared" si="130"/>
        <v>588</v>
      </c>
      <c r="K596" s="93">
        <f t="shared" si="131"/>
        <v>43509</v>
      </c>
      <c r="L596">
        <f t="shared" ca="1" si="120"/>
        <v>0</v>
      </c>
      <c r="M596" s="115">
        <f t="shared" ca="1" si="121"/>
        <v>5.8800000000000002E-7</v>
      </c>
      <c r="N596">
        <f t="shared" ca="1" si="122"/>
        <v>9.0500000000000002E-7</v>
      </c>
      <c r="O596">
        <f t="shared" ca="1" si="123"/>
        <v>905</v>
      </c>
      <c r="Q596">
        <f t="shared" ca="1" si="124"/>
        <v>43533</v>
      </c>
      <c r="R596" t="str">
        <f t="shared" ca="1" si="125"/>
        <v>SERVICIOS PERSONALES</v>
      </c>
      <c r="S596" t="str">
        <f t="shared" ca="1" si="126"/>
        <v>PAGO NOMINA QUINCENA 1 MARZO 2019</v>
      </c>
      <c r="T596" t="str">
        <f t="shared" ca="1" si="127"/>
        <v>TRANSACCIONES DEL DIA 03/09/2019 RECURSOS HUMANOS</v>
      </c>
      <c r="V596">
        <f t="shared" ca="1" si="128"/>
        <v>0</v>
      </c>
      <c r="W596">
        <f t="shared" ca="1" si="129"/>
        <v>0</v>
      </c>
    </row>
    <row r="597" spans="2:23" x14ac:dyDescent="0.25">
      <c r="B597" s="3">
        <f t="shared" si="119"/>
        <v>589</v>
      </c>
      <c r="C597" s="93">
        <f>IF(Tabla!G597="","",Tabla!G597)</f>
        <v>43509</v>
      </c>
      <c r="D597" s="93" t="str">
        <f>IF(Tabla!H597="","",Tabla!H597)</f>
        <v>ADMINISTRACION DE SUCURSALES</v>
      </c>
      <c r="E597" s="93" t="str">
        <f>IF(Tabla!I597="","",Tabla!I597)</f>
        <v>OTROS EGRESOS 18</v>
      </c>
      <c r="F597" s="93" t="str">
        <f>IF(Tabla!J597="","",Tabla!J597)</f>
        <v>OTROS EGRESOS 1.P.O (OR:103/DES:103 TRN:86 PERF:300086 CAU: 18</v>
      </c>
      <c r="G597" s="108">
        <f>IF(Tabla!K597="","",Tabla!K597)</f>
        <v>7.35</v>
      </c>
      <c r="H597" s="108">
        <f>IF(Tabla!L597="","",Tabla!L597)</f>
        <v>0</v>
      </c>
      <c r="J597">
        <f t="shared" si="130"/>
        <v>589</v>
      </c>
      <c r="K597" s="93">
        <f t="shared" si="131"/>
        <v>43509</v>
      </c>
      <c r="L597">
        <f t="shared" ca="1" si="120"/>
        <v>0</v>
      </c>
      <c r="M597" s="115">
        <f t="shared" ca="1" si="121"/>
        <v>5.8899999999999999E-7</v>
      </c>
      <c r="N597">
        <f t="shared" ca="1" si="122"/>
        <v>9.0400000000000005E-7</v>
      </c>
      <c r="O597">
        <f t="shared" ca="1" si="123"/>
        <v>904</v>
      </c>
      <c r="Q597">
        <f t="shared" ca="1" si="124"/>
        <v>43533</v>
      </c>
      <c r="R597" t="str">
        <f t="shared" ca="1" si="125"/>
        <v>SERVICIOS PERSONALES</v>
      </c>
      <c r="S597" t="str">
        <f t="shared" ca="1" si="126"/>
        <v>PAGO NOMINA QUINCENA 1 MARZO 2019</v>
      </c>
      <c r="T597" t="str">
        <f t="shared" ca="1" si="127"/>
        <v>TRANSACCIONES DEL DIA 03/09/2019 RECURSOS HUMANOS</v>
      </c>
      <c r="V597">
        <f t="shared" ca="1" si="128"/>
        <v>0</v>
      </c>
      <c r="W597">
        <f t="shared" ca="1" si="129"/>
        <v>0</v>
      </c>
    </row>
    <row r="598" spans="2:23" x14ac:dyDescent="0.25">
      <c r="B598" s="3">
        <f t="shared" si="119"/>
        <v>590</v>
      </c>
      <c r="C598" s="93">
        <f>IF(Tabla!G598="","",Tabla!G598)</f>
        <v>43509</v>
      </c>
      <c r="D598" s="93" t="str">
        <f>IF(Tabla!H598="","",Tabla!H598)</f>
        <v>ADMINISTRACION DE SUCURSALES</v>
      </c>
      <c r="E598" s="93" t="str">
        <f>IF(Tabla!I598="","",Tabla!I598)</f>
        <v>VIATICOS</v>
      </c>
      <c r="F598" s="93" t="str">
        <f>IF(Tabla!J598="","",Tabla!J598)</f>
        <v>TRANSACCIONES DEL DIA 02/13/2019SPYRAL - GESTION ADMINISTRATIVA</v>
      </c>
      <c r="G598" s="108">
        <f>IF(Tabla!K598="","",Tabla!K598)</f>
        <v>12</v>
      </c>
      <c r="H598" s="108">
        <f>IF(Tabla!L598="","",Tabla!L598)</f>
        <v>0</v>
      </c>
      <c r="J598">
        <f t="shared" si="130"/>
        <v>590</v>
      </c>
      <c r="K598" s="93">
        <f t="shared" si="131"/>
        <v>43509</v>
      </c>
      <c r="L598">
        <f t="shared" ca="1" si="120"/>
        <v>0</v>
      </c>
      <c r="M598" s="115">
        <f t="shared" ca="1" si="121"/>
        <v>5.8999999999999996E-7</v>
      </c>
      <c r="N598">
        <f t="shared" ca="1" si="122"/>
        <v>9.0299999999999997E-7</v>
      </c>
      <c r="O598">
        <f t="shared" ca="1" si="123"/>
        <v>903</v>
      </c>
      <c r="Q598">
        <f t="shared" ca="1" si="124"/>
        <v>43533</v>
      </c>
      <c r="R598" t="str">
        <f t="shared" ca="1" si="125"/>
        <v>SERVICIOS PERSONALES</v>
      </c>
      <c r="S598" t="str">
        <f t="shared" ca="1" si="126"/>
        <v>PAGO NOMINA QUINCENA 1 MARZO 2019</v>
      </c>
      <c r="T598" t="str">
        <f t="shared" ca="1" si="127"/>
        <v>TRANSACCIONES DEL DIA 03/09/2019 RECURSOS HUMANOS</v>
      </c>
      <c r="V598">
        <f t="shared" ca="1" si="128"/>
        <v>0</v>
      </c>
      <c r="W598">
        <f t="shared" ca="1" si="129"/>
        <v>0</v>
      </c>
    </row>
    <row r="599" spans="2:23" x14ac:dyDescent="0.25">
      <c r="B599" s="3">
        <f t="shared" si="119"/>
        <v>591</v>
      </c>
      <c r="C599" s="93">
        <f>IF(Tabla!G599="","",Tabla!G599)</f>
        <v>43510</v>
      </c>
      <c r="D599" s="93" t="str">
        <f>IF(Tabla!H599="","",Tabla!H599)</f>
        <v>IMAGEN CORPORATIVA</v>
      </c>
      <c r="E599" s="93" t="str">
        <f>IF(Tabla!I599="","",Tabla!I599)</f>
        <v>VIATICOS</v>
      </c>
      <c r="F599" s="93" t="str">
        <f>IF(Tabla!J599="","",Tabla!J599)</f>
        <v>TRANSACCIONES DEL DIA 02/14/2019SPYRAL - GESTION ADMINISTRATIVA</v>
      </c>
      <c r="G599" s="108">
        <f>IF(Tabla!K599="","",Tabla!K599)</f>
        <v>5</v>
      </c>
      <c r="H599" s="108">
        <f>IF(Tabla!L599="","",Tabla!L599)</f>
        <v>0</v>
      </c>
      <c r="J599">
        <f t="shared" si="130"/>
        <v>591</v>
      </c>
      <c r="K599" s="93">
        <f t="shared" si="131"/>
        <v>43510</v>
      </c>
      <c r="L599">
        <f t="shared" ca="1" si="120"/>
        <v>0</v>
      </c>
      <c r="M599" s="115">
        <f t="shared" ca="1" si="121"/>
        <v>5.9100000000000004E-7</v>
      </c>
      <c r="N599">
        <f t="shared" ca="1" si="122"/>
        <v>9.02E-7</v>
      </c>
      <c r="O599">
        <f t="shared" ca="1" si="123"/>
        <v>902</v>
      </c>
      <c r="Q599">
        <f t="shared" ca="1" si="124"/>
        <v>43533</v>
      </c>
      <c r="R599" t="str">
        <f t="shared" ca="1" si="125"/>
        <v>SERVICIOS PERSONALES</v>
      </c>
      <c r="S599" t="str">
        <f t="shared" ca="1" si="126"/>
        <v>PAGO NOMINA QUINCENA 1 MARZO 2019</v>
      </c>
      <c r="T599" t="str">
        <f t="shared" ca="1" si="127"/>
        <v>TRANSACCIONES DEL DIA 03/09/2019 RECURSOS HUMANOS</v>
      </c>
      <c r="V599">
        <f t="shared" ca="1" si="128"/>
        <v>0</v>
      </c>
      <c r="W599">
        <f t="shared" ca="1" si="129"/>
        <v>0</v>
      </c>
    </row>
    <row r="600" spans="2:23" x14ac:dyDescent="0.25">
      <c r="B600" s="3">
        <f t="shared" si="119"/>
        <v>592</v>
      </c>
      <c r="C600" s="93">
        <f>IF(Tabla!G600="","",Tabla!G600)</f>
        <v>43510</v>
      </c>
      <c r="D600" s="93" t="str">
        <f>IF(Tabla!H600="","",Tabla!H600)</f>
        <v>HIPOTECAS</v>
      </c>
      <c r="E600" s="93" t="str">
        <f>IF(Tabla!I600="","",Tabla!I600)</f>
        <v>VIATICOS</v>
      </c>
      <c r="F600" s="93" t="str">
        <f>IF(Tabla!J600="","",Tabla!J600)</f>
        <v>TRANSACCIONES DEL DIA 02/14/2019SPYRAL - GESTION ADMINISTRATIVA</v>
      </c>
      <c r="G600" s="108">
        <f>IF(Tabla!K600="","",Tabla!K600)</f>
        <v>10</v>
      </c>
      <c r="H600" s="108">
        <f>IF(Tabla!L600="","",Tabla!L600)</f>
        <v>0</v>
      </c>
      <c r="J600">
        <f t="shared" si="130"/>
        <v>592</v>
      </c>
      <c r="K600" s="93">
        <f t="shared" si="131"/>
        <v>43510</v>
      </c>
      <c r="L600">
        <f t="shared" ca="1" si="120"/>
        <v>0</v>
      </c>
      <c r="M600" s="115">
        <f t="shared" ca="1" si="121"/>
        <v>5.9200000000000001E-7</v>
      </c>
      <c r="N600">
        <f t="shared" ca="1" si="122"/>
        <v>9.0100000000000003E-7</v>
      </c>
      <c r="O600">
        <f t="shared" ca="1" si="123"/>
        <v>901</v>
      </c>
      <c r="Q600">
        <f t="shared" ca="1" si="124"/>
        <v>43533</v>
      </c>
      <c r="R600" t="str">
        <f t="shared" ca="1" si="125"/>
        <v>SERVICIOS PERSONALES</v>
      </c>
      <c r="S600" t="str">
        <f t="shared" ca="1" si="126"/>
        <v>PAGO NOMINA QUINCENA 1 MARZO 2019</v>
      </c>
      <c r="T600" t="str">
        <f t="shared" ca="1" si="127"/>
        <v>TRANSACCIONES DEL DIA 03/09/2019 RECURSOS HUMANOS</v>
      </c>
      <c r="V600">
        <f t="shared" ca="1" si="128"/>
        <v>0</v>
      </c>
      <c r="W600">
        <f t="shared" ca="1" si="129"/>
        <v>0</v>
      </c>
    </row>
    <row r="601" spans="2:23" x14ac:dyDescent="0.25">
      <c r="B601" s="3">
        <f t="shared" si="119"/>
        <v>593</v>
      </c>
      <c r="C601" s="93">
        <f>IF(Tabla!G601="","",Tabla!G601)</f>
        <v>43510</v>
      </c>
      <c r="D601" s="93" t="str">
        <f>IF(Tabla!H601="","",Tabla!H601)</f>
        <v>CAJA</v>
      </c>
      <c r="E601" s="93" t="str">
        <f>IF(Tabla!I601="","",Tabla!I601)</f>
        <v>ALIMENTACION DE EMPLEADOS CTA NUEVA</v>
      </c>
      <c r="F601" s="93" t="str">
        <f>IF(Tabla!J601="","",Tabla!J601)</f>
        <v>TRANSACCIONES DEL DIA 02/14/2019SPYRAL - GESTION ADMINISTRATIVA</v>
      </c>
      <c r="G601" s="108">
        <f>IF(Tabla!K601="","",Tabla!K601)</f>
        <v>8</v>
      </c>
      <c r="H601" s="108">
        <f>IF(Tabla!L601="","",Tabla!L601)</f>
        <v>0</v>
      </c>
      <c r="J601">
        <f t="shared" si="130"/>
        <v>593</v>
      </c>
      <c r="K601" s="93">
        <f t="shared" si="131"/>
        <v>43510</v>
      </c>
      <c r="L601">
        <f t="shared" ca="1" si="120"/>
        <v>0</v>
      </c>
      <c r="M601" s="115">
        <f t="shared" ca="1" si="121"/>
        <v>5.9299999999999998E-7</v>
      </c>
      <c r="N601">
        <f t="shared" ca="1" si="122"/>
        <v>8.9999999999999996E-7</v>
      </c>
      <c r="O601">
        <f t="shared" ca="1" si="123"/>
        <v>900</v>
      </c>
      <c r="Q601">
        <f t="shared" ca="1" si="124"/>
        <v>43533</v>
      </c>
      <c r="R601" t="str">
        <f t="shared" ca="1" si="125"/>
        <v>SERVICIOS PERSONALES</v>
      </c>
      <c r="S601" t="str">
        <f t="shared" ca="1" si="126"/>
        <v>PAGO NOMINA QUINCENA 1 MARZO 2019</v>
      </c>
      <c r="T601" t="str">
        <f t="shared" ca="1" si="127"/>
        <v>TRANSACCIONES DEL DIA 03/09/2019 RECURSOS HUMANOS</v>
      </c>
      <c r="V601">
        <f t="shared" ca="1" si="128"/>
        <v>0</v>
      </c>
      <c r="W601">
        <f t="shared" ca="1" si="129"/>
        <v>0</v>
      </c>
    </row>
    <row r="602" spans="2:23" x14ac:dyDescent="0.25">
      <c r="B602" s="3">
        <f t="shared" si="119"/>
        <v>594</v>
      </c>
      <c r="C602" s="93">
        <f>IF(Tabla!G602="","",Tabla!G602)</f>
        <v>43510</v>
      </c>
      <c r="D602" s="93" t="str">
        <f>IF(Tabla!H602="","",Tabla!H602)</f>
        <v>ADMINISTRACION DE SUCURSALES</v>
      </c>
      <c r="E602" s="93" t="str">
        <f>IF(Tabla!I602="","",Tabla!I602)</f>
        <v>OTROS EGRESOS 18</v>
      </c>
      <c r="F602" s="93" t="str">
        <f>IF(Tabla!J602="","",Tabla!J602)</f>
        <v>OTROS EGRESOS 1.P.O (OR:76/DES:76 TRN:86 PERF:300086 CAU: 18</v>
      </c>
      <c r="G602" s="108">
        <f>IF(Tabla!K602="","",Tabla!K602)</f>
        <v>6.4</v>
      </c>
      <c r="H602" s="108">
        <f>IF(Tabla!L602="","",Tabla!L602)</f>
        <v>0</v>
      </c>
      <c r="J602">
        <f t="shared" si="130"/>
        <v>594</v>
      </c>
      <c r="K602" s="93">
        <f t="shared" si="131"/>
        <v>43510</v>
      </c>
      <c r="L602">
        <f t="shared" ca="1" si="120"/>
        <v>0</v>
      </c>
      <c r="M602" s="115">
        <f t="shared" ca="1" si="121"/>
        <v>5.9400000000000005E-7</v>
      </c>
      <c r="N602">
        <f t="shared" ca="1" si="122"/>
        <v>8.9899999999999999E-7</v>
      </c>
      <c r="O602">
        <f t="shared" ca="1" si="123"/>
        <v>899</v>
      </c>
      <c r="Q602">
        <f t="shared" ca="1" si="124"/>
        <v>43533</v>
      </c>
      <c r="R602" t="str">
        <f t="shared" ca="1" si="125"/>
        <v>SERVICIOS PERSONALES</v>
      </c>
      <c r="S602" t="str">
        <f t="shared" ca="1" si="126"/>
        <v>PAGO NOMINA QUINCENA 1 MARZO 2019</v>
      </c>
      <c r="T602" t="str">
        <f t="shared" ca="1" si="127"/>
        <v>TRANSACCIONES DEL DIA 03/09/2019 RECURSOS HUMANOS</v>
      </c>
      <c r="V602">
        <f t="shared" ca="1" si="128"/>
        <v>0</v>
      </c>
      <c r="W602">
        <f t="shared" ca="1" si="129"/>
        <v>0</v>
      </c>
    </row>
    <row r="603" spans="2:23" x14ac:dyDescent="0.25">
      <c r="B603" s="3">
        <f t="shared" si="119"/>
        <v>595</v>
      </c>
      <c r="C603" s="93">
        <f>IF(Tabla!G603="","",Tabla!G603)</f>
        <v>43510</v>
      </c>
      <c r="D603" s="93" t="str">
        <f>IF(Tabla!H603="","",Tabla!H603)</f>
        <v>ADMINISTRACION DE SUCURSALES</v>
      </c>
      <c r="E603" s="93" t="str">
        <f>IF(Tabla!I603="","",Tabla!I603)</f>
        <v>OTROS EGRESOS 18</v>
      </c>
      <c r="F603" s="93" t="str">
        <f>IF(Tabla!J603="","",Tabla!J603)</f>
        <v>OTROS EGRESOS 1.P.O (OR:43/DES:43 TRN:86 PERF:300086 CAU: 18</v>
      </c>
      <c r="G603" s="108">
        <f>IF(Tabla!K603="","",Tabla!K603)</f>
        <v>7.35</v>
      </c>
      <c r="H603" s="108">
        <f>IF(Tabla!L603="","",Tabla!L603)</f>
        <v>0</v>
      </c>
      <c r="J603">
        <f t="shared" si="130"/>
        <v>595</v>
      </c>
      <c r="K603" s="93">
        <f t="shared" si="131"/>
        <v>43510</v>
      </c>
      <c r="L603">
        <f t="shared" ca="1" si="120"/>
        <v>0</v>
      </c>
      <c r="M603" s="115">
        <f t="shared" ca="1" si="121"/>
        <v>5.9500000000000002E-7</v>
      </c>
      <c r="N603">
        <f t="shared" ca="1" si="122"/>
        <v>8.9800000000000002E-7</v>
      </c>
      <c r="O603">
        <f t="shared" ca="1" si="123"/>
        <v>898</v>
      </c>
      <c r="Q603">
        <f t="shared" ca="1" si="124"/>
        <v>43532</v>
      </c>
      <c r="R603" t="str">
        <f t="shared" ca="1" si="125"/>
        <v>ADMINISTRACION DE SUCURSALES</v>
      </c>
      <c r="S603" t="str">
        <f t="shared" ca="1" si="126"/>
        <v>VIATICOS</v>
      </c>
      <c r="T603" t="str">
        <f t="shared" ca="1" si="127"/>
        <v>TRANSACCIONES DEL DIA 03/08/2019SPYRAL - GESTION ADMINISTRATIVA</v>
      </c>
      <c r="V603">
        <f t="shared" ca="1" si="128"/>
        <v>0</v>
      </c>
      <c r="W603">
        <f t="shared" ca="1" si="129"/>
        <v>0</v>
      </c>
    </row>
    <row r="604" spans="2:23" x14ac:dyDescent="0.25">
      <c r="B604" s="3">
        <f t="shared" si="119"/>
        <v>596</v>
      </c>
      <c r="C604" s="93">
        <f>IF(Tabla!G604="","",Tabla!G604)</f>
        <v>43510</v>
      </c>
      <c r="D604" s="93" t="str">
        <f>IF(Tabla!H604="","",Tabla!H604)</f>
        <v>ADMINISTRACION DE SUCURSALES</v>
      </c>
      <c r="E604" s="93" t="str">
        <f>IF(Tabla!I604="","",Tabla!I604)</f>
        <v>OTROS EGRESOS 18</v>
      </c>
      <c r="F604" s="93" t="str">
        <f>IF(Tabla!J604="","",Tabla!J604)</f>
        <v>OTROS EGRESOS 1.P.O (OR:26/DES:26 TRN:86 PERF:300086 CAU: 18</v>
      </c>
      <c r="G604" s="108">
        <f>IF(Tabla!K604="","",Tabla!K604)</f>
        <v>9.1999999999999993</v>
      </c>
      <c r="H604" s="108">
        <f>IF(Tabla!L604="","",Tabla!L604)</f>
        <v>0</v>
      </c>
      <c r="J604">
        <f t="shared" si="130"/>
        <v>596</v>
      </c>
      <c r="K604" s="93">
        <f t="shared" si="131"/>
        <v>43510</v>
      </c>
      <c r="L604">
        <f t="shared" ca="1" si="120"/>
        <v>0</v>
      </c>
      <c r="M604" s="115">
        <f t="shared" ca="1" si="121"/>
        <v>5.9599999999999999E-7</v>
      </c>
      <c r="N604">
        <f t="shared" ca="1" si="122"/>
        <v>8.9700000000000005E-7</v>
      </c>
      <c r="O604">
        <f t="shared" ca="1" si="123"/>
        <v>897</v>
      </c>
      <c r="Q604">
        <f t="shared" ca="1" si="124"/>
        <v>43532</v>
      </c>
      <c r="R604" t="str">
        <f t="shared" ca="1" si="125"/>
        <v>ADMINISTRACION DE SUCURSALES</v>
      </c>
      <c r="S604" t="str">
        <f t="shared" ca="1" si="126"/>
        <v>OTROS EGRESOS 18</v>
      </c>
      <c r="T604" t="str">
        <f t="shared" ca="1" si="127"/>
        <v>OTROS EGRESOS 1.P.O (OR:196/DES:196 TRN:86 PERF:300086 CAU: 18</v>
      </c>
      <c r="V604">
        <f t="shared" ca="1" si="128"/>
        <v>0</v>
      </c>
      <c r="W604">
        <f t="shared" ca="1" si="129"/>
        <v>0</v>
      </c>
    </row>
    <row r="605" spans="2:23" x14ac:dyDescent="0.25">
      <c r="B605" s="3">
        <f t="shared" si="119"/>
        <v>597</v>
      </c>
      <c r="C605" s="93">
        <f>IF(Tabla!G605="","",Tabla!G605)</f>
        <v>43510</v>
      </c>
      <c r="D605" s="93" t="str">
        <f>IF(Tabla!H605="","",Tabla!H605)</f>
        <v>ADMINISTRACION DE SUCURSALES</v>
      </c>
      <c r="E605" s="93" t="str">
        <f>IF(Tabla!I605="","",Tabla!I605)</f>
        <v>OTROS EGRESOS 18</v>
      </c>
      <c r="F605" s="93" t="str">
        <f>IF(Tabla!J605="","",Tabla!J605)</f>
        <v>OTROS EGRESOS 1.P.O (OR:18/DES:18 TRN:86 PERF:300086 CAU: 18</v>
      </c>
      <c r="G605" s="108">
        <f>IF(Tabla!K605="","",Tabla!K605)</f>
        <v>7.45</v>
      </c>
      <c r="H605" s="108">
        <f>IF(Tabla!L605="","",Tabla!L605)</f>
        <v>0</v>
      </c>
      <c r="J605">
        <f t="shared" si="130"/>
        <v>597</v>
      </c>
      <c r="K605" s="93">
        <f t="shared" si="131"/>
        <v>43510</v>
      </c>
      <c r="L605">
        <f t="shared" ca="1" si="120"/>
        <v>0</v>
      </c>
      <c r="M605" s="115">
        <f t="shared" ca="1" si="121"/>
        <v>5.9699999999999996E-7</v>
      </c>
      <c r="N605">
        <f t="shared" ca="1" si="122"/>
        <v>8.9599999999999998E-7</v>
      </c>
      <c r="O605">
        <f t="shared" ca="1" si="123"/>
        <v>896</v>
      </c>
      <c r="Q605">
        <f t="shared" ca="1" si="124"/>
        <v>43532</v>
      </c>
      <c r="R605" t="str">
        <f t="shared" ca="1" si="125"/>
        <v>ADMINISTRACION DE SUCURSALES</v>
      </c>
      <c r="S605" t="str">
        <f t="shared" ca="1" si="126"/>
        <v>OTROS EGRESOS 18</v>
      </c>
      <c r="T605" t="str">
        <f t="shared" ca="1" si="127"/>
        <v>OTROS EGRESOS 1.P.O (OR:33/DES:33 TRN:86 PERF:300086 CAU: 18</v>
      </c>
      <c r="V605">
        <f t="shared" ca="1" si="128"/>
        <v>0</v>
      </c>
      <c r="W605">
        <f t="shared" ca="1" si="129"/>
        <v>0</v>
      </c>
    </row>
    <row r="606" spans="2:23" x14ac:dyDescent="0.25">
      <c r="B606" s="3">
        <f t="shared" si="119"/>
        <v>598</v>
      </c>
      <c r="C606" s="93">
        <f>IF(Tabla!G606="","",Tabla!G606)</f>
        <v>43510</v>
      </c>
      <c r="D606" s="93" t="str">
        <f>IF(Tabla!H606="","",Tabla!H606)</f>
        <v>ADMINISTRACION DE SUCURSALES</v>
      </c>
      <c r="E606" s="93" t="str">
        <f>IF(Tabla!I606="","",Tabla!I606)</f>
        <v>OTROS EGRESOS 18</v>
      </c>
      <c r="F606" s="93" t="str">
        <f>IF(Tabla!J606="","",Tabla!J606)</f>
        <v>OTROS EGRESOS 1.P.O (OR:1/DES:1 TRN:86 PERF:300086 CAU: 18</v>
      </c>
      <c r="G606" s="108">
        <f>IF(Tabla!K606="","",Tabla!K606)</f>
        <v>11.3</v>
      </c>
      <c r="H606" s="108">
        <f>IF(Tabla!L606="","",Tabla!L606)</f>
        <v>0</v>
      </c>
      <c r="J606">
        <f t="shared" si="130"/>
        <v>598</v>
      </c>
      <c r="K606" s="93">
        <f t="shared" si="131"/>
        <v>43510</v>
      </c>
      <c r="L606">
        <f t="shared" ca="1" si="120"/>
        <v>0</v>
      </c>
      <c r="M606" s="115">
        <f t="shared" ca="1" si="121"/>
        <v>5.9800000000000003E-7</v>
      </c>
      <c r="N606">
        <f t="shared" ca="1" si="122"/>
        <v>8.9500000000000001E-7</v>
      </c>
      <c r="O606">
        <f t="shared" ca="1" si="123"/>
        <v>895</v>
      </c>
      <c r="Q606">
        <f t="shared" ca="1" si="124"/>
        <v>43532</v>
      </c>
      <c r="R606" t="str">
        <f t="shared" ca="1" si="125"/>
        <v>ADMINISTRACION DE SUCURSALES</v>
      </c>
      <c r="S606" t="str">
        <f t="shared" ca="1" si="126"/>
        <v>OTROS EGRESOS 18</v>
      </c>
      <c r="T606" t="str">
        <f t="shared" ca="1" si="127"/>
        <v>OTROS EGRESOS 1.P.O (OR:48/DES:48 TRN:86 PERF:300086 CAU: 18</v>
      </c>
      <c r="V606">
        <f t="shared" ca="1" si="128"/>
        <v>0</v>
      </c>
      <c r="W606">
        <f t="shared" ca="1" si="129"/>
        <v>0</v>
      </c>
    </row>
    <row r="607" spans="2:23" x14ac:dyDescent="0.25">
      <c r="B607" s="3">
        <f t="shared" si="119"/>
        <v>599</v>
      </c>
      <c r="C607" s="93">
        <f>IF(Tabla!G607="","",Tabla!G607)</f>
        <v>43511</v>
      </c>
      <c r="D607" s="93" t="str">
        <f>IF(Tabla!H607="","",Tabla!H607)</f>
        <v>ZONA LIBRE</v>
      </c>
      <c r="E607" s="93" t="str">
        <f>IF(Tabla!I607="","",Tabla!I607)</f>
        <v>NC VIATICOS</v>
      </c>
      <c r="F607" s="93" t="str">
        <f>IF(Tabla!J607="","",Tabla!J607)</f>
        <v>TRANSACCIONES DEL DIA 02/15/2019SPYRAL - GESTION ADMINISTRATIVA</v>
      </c>
      <c r="G607" s="108">
        <f>IF(Tabla!K607="","",Tabla!K607)</f>
        <v>114.25</v>
      </c>
      <c r="H607" s="108">
        <f>IF(Tabla!L607="","",Tabla!L607)</f>
        <v>0</v>
      </c>
      <c r="J607">
        <f t="shared" si="130"/>
        <v>599</v>
      </c>
      <c r="K607" s="93">
        <f t="shared" si="131"/>
        <v>43511</v>
      </c>
      <c r="L607">
        <f t="shared" ca="1" si="120"/>
        <v>0</v>
      </c>
      <c r="M607" s="115">
        <f t="shared" ca="1" si="121"/>
        <v>5.99E-7</v>
      </c>
      <c r="N607">
        <f t="shared" ca="1" si="122"/>
        <v>8.9400000000000004E-7</v>
      </c>
      <c r="O607">
        <f t="shared" ca="1" si="123"/>
        <v>894</v>
      </c>
      <c r="Q607">
        <f t="shared" ca="1" si="124"/>
        <v>43532</v>
      </c>
      <c r="R607" t="str">
        <f t="shared" ca="1" si="125"/>
        <v>ADMINISTRACION DE SUCURSALES</v>
      </c>
      <c r="S607" t="str">
        <f t="shared" ca="1" si="126"/>
        <v>GASTOS NO DEDUCIBLES</v>
      </c>
      <c r="T607" t="str">
        <f t="shared" ca="1" si="127"/>
        <v>TRANSACCIONES DEL DIA 03/08/2019SPYRAL - GESTION ADMINISTRATIVA</v>
      </c>
      <c r="V607">
        <f t="shared" ca="1" si="128"/>
        <v>0</v>
      </c>
      <c r="W607">
        <f t="shared" ca="1" si="129"/>
        <v>0</v>
      </c>
    </row>
    <row r="608" spans="2:23" x14ac:dyDescent="0.25">
      <c r="B608" s="3">
        <f t="shared" si="119"/>
        <v>600</v>
      </c>
      <c r="C608" s="93">
        <f>IF(Tabla!G608="","",Tabla!G608)</f>
        <v>43511</v>
      </c>
      <c r="D608" s="93" t="str">
        <f>IF(Tabla!H608="","",Tabla!H608)</f>
        <v>VENTAS CONSUMO</v>
      </c>
      <c r="E608" s="93" t="str">
        <f>IF(Tabla!I608="","",Tabla!I608)</f>
        <v>NC VIATICOS</v>
      </c>
      <c r="F608" s="93" t="str">
        <f>IF(Tabla!J608="","",Tabla!J608)</f>
        <v>TRANSACCIONES DEL DIA 02/15/2019SPYRAL - GESTION ADMINISTRATIVA</v>
      </c>
      <c r="G608" s="108">
        <f>IF(Tabla!K608="","",Tabla!K608)</f>
        <v>622.45000000000005</v>
      </c>
      <c r="H608" s="108">
        <f>IF(Tabla!L608="","",Tabla!L608)</f>
        <v>0</v>
      </c>
      <c r="J608">
        <f t="shared" si="130"/>
        <v>600</v>
      </c>
      <c r="K608" s="93">
        <f t="shared" si="131"/>
        <v>43511</v>
      </c>
      <c r="L608">
        <f t="shared" ca="1" si="120"/>
        <v>0</v>
      </c>
      <c r="M608" s="115">
        <f t="shared" ca="1" si="121"/>
        <v>5.9999999999999997E-7</v>
      </c>
      <c r="N608">
        <f t="shared" ca="1" si="122"/>
        <v>8.9299999999999996E-7</v>
      </c>
      <c r="O608">
        <f t="shared" ca="1" si="123"/>
        <v>893</v>
      </c>
      <c r="Q608">
        <f t="shared" ca="1" si="124"/>
        <v>43532</v>
      </c>
      <c r="R608" t="str">
        <f t="shared" ca="1" si="125"/>
        <v>ATM</v>
      </c>
      <c r="S608" t="str">
        <f t="shared" ca="1" si="126"/>
        <v>VIATICOS</v>
      </c>
      <c r="T608" t="str">
        <f t="shared" ca="1" si="127"/>
        <v>TRANSACCIONES DEL DIA 03/08/2019SPYRAL - GESTION ADMINISTRATIVA</v>
      </c>
      <c r="V608">
        <f t="shared" ca="1" si="128"/>
        <v>0</v>
      </c>
      <c r="W608">
        <f t="shared" ca="1" si="129"/>
        <v>0</v>
      </c>
    </row>
    <row r="609" spans="2:23" x14ac:dyDescent="0.25">
      <c r="B609" s="3">
        <f t="shared" si="119"/>
        <v>601</v>
      </c>
      <c r="C609" s="93">
        <f>IF(Tabla!G609="","",Tabla!G609)</f>
        <v>43511</v>
      </c>
      <c r="D609" s="93" t="str">
        <f>IF(Tabla!H609="","",Tabla!H609)</f>
        <v>TELEMERCADEO</v>
      </c>
      <c r="E609" s="93" t="str">
        <f>IF(Tabla!I609="","",Tabla!I609)</f>
        <v>NC ALIMENTACION DE EMPLEADOS NVA</v>
      </c>
      <c r="F609" s="93" t="str">
        <f>IF(Tabla!J609="","",Tabla!J609)</f>
        <v>TRANSACCIONES DEL DIA 02/15/2019SPYRAL - GESTION ADMINISTRATIVA</v>
      </c>
      <c r="G609" s="108">
        <f>IF(Tabla!K609="","",Tabla!K609)</f>
        <v>62.65</v>
      </c>
      <c r="H609" s="108">
        <f>IF(Tabla!L609="","",Tabla!L609)</f>
        <v>0</v>
      </c>
      <c r="J609">
        <f t="shared" si="130"/>
        <v>601</v>
      </c>
      <c r="K609" s="93">
        <f t="shared" si="131"/>
        <v>43511</v>
      </c>
      <c r="L609">
        <f t="shared" ca="1" si="120"/>
        <v>0</v>
      </c>
      <c r="M609" s="115">
        <f t="shared" ca="1" si="121"/>
        <v>6.0100000000000005E-7</v>
      </c>
      <c r="N609">
        <f t="shared" ca="1" si="122"/>
        <v>8.9199999999999999E-7</v>
      </c>
      <c r="O609">
        <f t="shared" ca="1" si="123"/>
        <v>892</v>
      </c>
      <c r="Q609">
        <f t="shared" ca="1" si="124"/>
        <v>43532</v>
      </c>
      <c r="R609" t="str">
        <f t="shared" ca="1" si="125"/>
        <v>BANCA COMERCIAL PERIFERIA</v>
      </c>
      <c r="S609" t="str">
        <f t="shared" ca="1" si="126"/>
        <v>VIATICOS</v>
      </c>
      <c r="T609" t="str">
        <f t="shared" ca="1" si="127"/>
        <v>TRANSACCIONES DEL DIA 03/08/2019SPYRAL - GESTION ADMINISTRATIVA</v>
      </c>
      <c r="V609">
        <f t="shared" ca="1" si="128"/>
        <v>0</v>
      </c>
      <c r="W609">
        <f t="shared" ca="1" si="129"/>
        <v>0</v>
      </c>
    </row>
    <row r="610" spans="2:23" x14ac:dyDescent="0.25">
      <c r="B610" s="3">
        <f t="shared" si="119"/>
        <v>602</v>
      </c>
      <c r="C610" s="93">
        <f>IF(Tabla!G610="","",Tabla!G610)</f>
        <v>43511</v>
      </c>
      <c r="D610" s="93" t="str">
        <f>IF(Tabla!H610="","",Tabla!H610)</f>
        <v>TELEMERCADEO</v>
      </c>
      <c r="E610" s="93" t="str">
        <f>IF(Tabla!I610="","",Tabla!I610)</f>
        <v>NC VIATICOS</v>
      </c>
      <c r="F610" s="93" t="str">
        <f>IF(Tabla!J610="","",Tabla!J610)</f>
        <v>TRANSACCIONES DEL DIA 02/15/2019SPYRAL - GESTION ADMINISTRATIVA</v>
      </c>
      <c r="G610" s="108">
        <f>IF(Tabla!K610="","",Tabla!K610)</f>
        <v>448.15</v>
      </c>
      <c r="H610" s="108">
        <f>IF(Tabla!L610="","",Tabla!L610)</f>
        <v>0</v>
      </c>
      <c r="J610">
        <f t="shared" si="130"/>
        <v>602</v>
      </c>
      <c r="K610" s="93">
        <f t="shared" si="131"/>
        <v>43511</v>
      </c>
      <c r="L610">
        <f t="shared" ca="1" si="120"/>
        <v>0</v>
      </c>
      <c r="M610" s="115">
        <f t="shared" ca="1" si="121"/>
        <v>6.0200000000000002E-7</v>
      </c>
      <c r="N610">
        <f t="shared" ca="1" si="122"/>
        <v>8.9100000000000002E-7</v>
      </c>
      <c r="O610">
        <f t="shared" ca="1" si="123"/>
        <v>891</v>
      </c>
      <c r="Q610">
        <f t="shared" ca="1" si="124"/>
        <v>43532</v>
      </c>
      <c r="R610" t="str">
        <f t="shared" ca="1" si="125"/>
        <v>CAJA</v>
      </c>
      <c r="S610" t="str">
        <f t="shared" ca="1" si="126"/>
        <v>ALIMENTACION DE EMPLEADOS CTA NUEVA</v>
      </c>
      <c r="T610" t="str">
        <f t="shared" ca="1" si="127"/>
        <v>TRANSACCIONES DEL DIA 03/08/2019SPYRAL - GESTION ADMINISTRATIVA</v>
      </c>
      <c r="V610">
        <f t="shared" ca="1" si="128"/>
        <v>0</v>
      </c>
      <c r="W610">
        <f t="shared" ca="1" si="129"/>
        <v>0</v>
      </c>
    </row>
    <row r="611" spans="2:23" x14ac:dyDescent="0.25">
      <c r="B611" s="3">
        <f t="shared" si="119"/>
        <v>603</v>
      </c>
      <c r="C611" s="93">
        <f>IF(Tabla!G611="","",Tabla!G611)</f>
        <v>43511</v>
      </c>
      <c r="D611" s="93" t="str">
        <f>IF(Tabla!H611="","",Tabla!H611)</f>
        <v>SERVICIOS PERSONALES</v>
      </c>
      <c r="E611" s="93" t="str">
        <f>IF(Tabla!I611="","",Tabla!I611)</f>
        <v>ALIMENTACION DE EMPLEADOS CTA NUEVA</v>
      </c>
      <c r="F611" s="93" t="str">
        <f>IF(Tabla!J611="","",Tabla!J611)</f>
        <v>TRANSACCIONES DEL DIA 02/15/2019SPYRAL - GESTION ADMINISTRATIVA</v>
      </c>
      <c r="G611" s="108">
        <f>IF(Tabla!K611="","",Tabla!K611)</f>
        <v>8</v>
      </c>
      <c r="H611" s="108">
        <f>IF(Tabla!L611="","",Tabla!L611)</f>
        <v>0</v>
      </c>
      <c r="J611">
        <f t="shared" si="130"/>
        <v>603</v>
      </c>
      <c r="K611" s="93">
        <f t="shared" si="131"/>
        <v>43511</v>
      </c>
      <c r="L611">
        <f t="shared" ca="1" si="120"/>
        <v>0</v>
      </c>
      <c r="M611" s="115">
        <f t="shared" ca="1" si="121"/>
        <v>6.0299999999999999E-7</v>
      </c>
      <c r="N611">
        <f t="shared" ca="1" si="122"/>
        <v>8.8999999999999995E-7</v>
      </c>
      <c r="O611">
        <f t="shared" ca="1" si="123"/>
        <v>890</v>
      </c>
      <c r="Q611">
        <f t="shared" ca="1" si="124"/>
        <v>43532</v>
      </c>
      <c r="R611" t="str">
        <f t="shared" ca="1" si="125"/>
        <v>CAJA</v>
      </c>
      <c r="S611" t="str">
        <f t="shared" ca="1" si="126"/>
        <v>ALIMENTACION DE EMPLEADOS CTA NUEVA</v>
      </c>
      <c r="T611" t="str">
        <f t="shared" ca="1" si="127"/>
        <v>TRANSACCIONES DEL DIA 03/08/2019SPYRAL - GESTION ADMINISTRATIVA</v>
      </c>
      <c r="V611">
        <f t="shared" ca="1" si="128"/>
        <v>0</v>
      </c>
      <c r="W611">
        <f t="shared" ca="1" si="129"/>
        <v>0</v>
      </c>
    </row>
    <row r="612" spans="2:23" x14ac:dyDescent="0.25">
      <c r="B612" s="3">
        <f t="shared" si="119"/>
        <v>604</v>
      </c>
      <c r="C612" s="93">
        <f>IF(Tabla!G612="","",Tabla!G612)</f>
        <v>43511</v>
      </c>
      <c r="D612" s="93" t="str">
        <f>IF(Tabla!H612="","",Tabla!H612)</f>
        <v>IMAGEN CORPORATIVA</v>
      </c>
      <c r="E612" s="93" t="str">
        <f>IF(Tabla!I612="","",Tabla!I612)</f>
        <v>VIATICOS</v>
      </c>
      <c r="F612" s="93" t="str">
        <f>IF(Tabla!J612="","",Tabla!J612)</f>
        <v>TRANSACCIONES DEL DIA 02/15/2019SPYRAL - GESTION ADMINISTRATIVA</v>
      </c>
      <c r="G612" s="108">
        <f>IF(Tabla!K612="","",Tabla!K612)</f>
        <v>5</v>
      </c>
      <c r="H612" s="108">
        <f>IF(Tabla!L612="","",Tabla!L612)</f>
        <v>0</v>
      </c>
      <c r="J612">
        <f t="shared" si="130"/>
        <v>604</v>
      </c>
      <c r="K612" s="93">
        <f t="shared" si="131"/>
        <v>43511</v>
      </c>
      <c r="L612">
        <f t="shared" ca="1" si="120"/>
        <v>0</v>
      </c>
      <c r="M612" s="115">
        <f t="shared" ca="1" si="121"/>
        <v>6.0399999999999996E-7</v>
      </c>
      <c r="N612">
        <f t="shared" ca="1" si="122"/>
        <v>8.8899999999999998E-7</v>
      </c>
      <c r="O612">
        <f t="shared" ca="1" si="123"/>
        <v>889</v>
      </c>
      <c r="Q612">
        <f t="shared" ca="1" si="124"/>
        <v>43532</v>
      </c>
      <c r="R612" t="str">
        <f t="shared" ca="1" si="125"/>
        <v>CAJA</v>
      </c>
      <c r="S612" t="str">
        <f t="shared" ca="1" si="126"/>
        <v>ALIMENTACION DE EMPLEADOS CTA NUEVA</v>
      </c>
      <c r="T612" t="str">
        <f t="shared" ca="1" si="127"/>
        <v>TRANSACCIONES DEL DIA 03/08/2019SPYRAL - GESTION ADMINISTRATIVA</v>
      </c>
      <c r="V612">
        <f t="shared" ca="1" si="128"/>
        <v>0</v>
      </c>
      <c r="W612">
        <f t="shared" ca="1" si="129"/>
        <v>0</v>
      </c>
    </row>
    <row r="613" spans="2:23" x14ac:dyDescent="0.25">
      <c r="B613" s="3">
        <f t="shared" si="119"/>
        <v>605</v>
      </c>
      <c r="C613" s="93">
        <f>IF(Tabla!G613="","",Tabla!G613)</f>
        <v>43511</v>
      </c>
      <c r="D613" s="93" t="str">
        <f>IF(Tabla!H613="","",Tabla!H613)</f>
        <v>HIPOTECAS</v>
      </c>
      <c r="E613" s="93" t="str">
        <f>IF(Tabla!I613="","",Tabla!I613)</f>
        <v>VIATICOS</v>
      </c>
      <c r="F613" s="93" t="str">
        <f>IF(Tabla!J613="","",Tabla!J613)</f>
        <v>TRANSACCIONES DEL DIA 02/15/2019SPYRAL - GESTION ADMINISTRATIVA</v>
      </c>
      <c r="G613" s="108">
        <f>IF(Tabla!K613="","",Tabla!K613)</f>
        <v>73</v>
      </c>
      <c r="H613" s="108">
        <f>IF(Tabla!L613="","",Tabla!L613)</f>
        <v>0</v>
      </c>
      <c r="J613">
        <f t="shared" si="130"/>
        <v>605</v>
      </c>
      <c r="K613" s="93">
        <f t="shared" si="131"/>
        <v>43511</v>
      </c>
      <c r="L613">
        <f t="shared" ca="1" si="120"/>
        <v>0</v>
      </c>
      <c r="M613" s="115">
        <f t="shared" ca="1" si="121"/>
        <v>6.0500000000000003E-7</v>
      </c>
      <c r="N613">
        <f t="shared" ca="1" si="122"/>
        <v>8.8800000000000001E-7</v>
      </c>
      <c r="O613">
        <f t="shared" ca="1" si="123"/>
        <v>888</v>
      </c>
      <c r="Q613">
        <f t="shared" ca="1" si="124"/>
        <v>43532</v>
      </c>
      <c r="R613" t="str">
        <f t="shared" ca="1" si="125"/>
        <v>CANALES ALTERNOS</v>
      </c>
      <c r="S613" t="str">
        <f t="shared" ca="1" si="126"/>
        <v>VIATICOS</v>
      </c>
      <c r="T613" t="str">
        <f t="shared" ca="1" si="127"/>
        <v>TRANSACCIONES DEL DIA 03/08/2019SPYRAL - GESTION ADMINISTRATIVA</v>
      </c>
      <c r="V613">
        <f t="shared" ca="1" si="128"/>
        <v>0</v>
      </c>
      <c r="W613">
        <f t="shared" ca="1" si="129"/>
        <v>0</v>
      </c>
    </row>
    <row r="614" spans="2:23" x14ac:dyDescent="0.25">
      <c r="B614" s="3">
        <f t="shared" si="119"/>
        <v>606</v>
      </c>
      <c r="C614" s="93">
        <f>IF(Tabla!G614="","",Tabla!G614)</f>
        <v>43511</v>
      </c>
      <c r="D614" s="93" t="str">
        <f>IF(Tabla!H614="","",Tabla!H614)</f>
        <v>FUERZAS DE VENTAS PANAMA</v>
      </c>
      <c r="E614" s="93" t="str">
        <f>IF(Tabla!I614="","",Tabla!I614)</f>
        <v>VIATICOS</v>
      </c>
      <c r="F614" s="93" t="str">
        <f>IF(Tabla!J614="","",Tabla!J614)</f>
        <v>TRANSACCIONES DEL DIA 02/15/2019SPYRAL - GESTION ADMINISTRATIVA</v>
      </c>
      <c r="G614" s="108">
        <f>IF(Tabla!K614="","",Tabla!K614)</f>
        <v>20.69</v>
      </c>
      <c r="H614" s="108">
        <f>IF(Tabla!L614="","",Tabla!L614)</f>
        <v>0</v>
      </c>
      <c r="J614">
        <f t="shared" si="130"/>
        <v>606</v>
      </c>
      <c r="K614" s="93">
        <f t="shared" si="131"/>
        <v>43511</v>
      </c>
      <c r="L614">
        <f t="shared" ca="1" si="120"/>
        <v>0</v>
      </c>
      <c r="M614" s="115">
        <f t="shared" ca="1" si="121"/>
        <v>6.06E-7</v>
      </c>
      <c r="N614">
        <f t="shared" ca="1" si="122"/>
        <v>8.8700000000000004E-7</v>
      </c>
      <c r="O614">
        <f t="shared" ca="1" si="123"/>
        <v>887</v>
      </c>
      <c r="Q614">
        <f t="shared" ca="1" si="124"/>
        <v>43532</v>
      </c>
      <c r="R614" t="str">
        <f t="shared" ca="1" si="125"/>
        <v>HIPOTECAS</v>
      </c>
      <c r="S614" t="str">
        <f t="shared" ca="1" si="126"/>
        <v>VIATICOS</v>
      </c>
      <c r="T614" t="str">
        <f t="shared" ca="1" si="127"/>
        <v>TRANSACCIONES DEL DIA 03/08/2019SPYRAL - GESTION ADMINISTRATIVA</v>
      </c>
      <c r="V614">
        <f t="shared" ca="1" si="128"/>
        <v>0</v>
      </c>
      <c r="W614">
        <f t="shared" ca="1" si="129"/>
        <v>0</v>
      </c>
    </row>
    <row r="615" spans="2:23" x14ac:dyDescent="0.25">
      <c r="B615" s="3">
        <f t="shared" si="119"/>
        <v>607</v>
      </c>
      <c r="C615" s="93">
        <f>IF(Tabla!G615="","",Tabla!G615)</f>
        <v>43511</v>
      </c>
      <c r="D615" s="93" t="str">
        <f>IF(Tabla!H615="","",Tabla!H615)</f>
        <v>FUERZA DE VENTAS AUTOS</v>
      </c>
      <c r="E615" s="93" t="str">
        <f>IF(Tabla!I615="","",Tabla!I615)</f>
        <v>VIATICOS</v>
      </c>
      <c r="F615" s="93" t="str">
        <f>IF(Tabla!J615="","",Tabla!J615)</f>
        <v>TRANSACCIONES DEL DIA 02/15/2019SPYRAL - GESTION ADMINISTRATIVA</v>
      </c>
      <c r="G615" s="108">
        <f>IF(Tabla!K615="","",Tabla!K615)</f>
        <v>93</v>
      </c>
      <c r="H615" s="108">
        <f>IF(Tabla!L615="","",Tabla!L615)</f>
        <v>0</v>
      </c>
      <c r="J615">
        <f t="shared" si="130"/>
        <v>607</v>
      </c>
      <c r="K615" s="93">
        <f t="shared" si="131"/>
        <v>43511</v>
      </c>
      <c r="L615">
        <f t="shared" ca="1" si="120"/>
        <v>0</v>
      </c>
      <c r="M615" s="115">
        <f t="shared" ca="1" si="121"/>
        <v>6.0699999999999997E-7</v>
      </c>
      <c r="N615">
        <f t="shared" ca="1" si="122"/>
        <v>8.8599999999999997E-7</v>
      </c>
      <c r="O615">
        <f t="shared" ca="1" si="123"/>
        <v>886</v>
      </c>
      <c r="Q615">
        <f t="shared" ca="1" si="124"/>
        <v>43532</v>
      </c>
      <c r="R615" t="str">
        <f t="shared" ca="1" si="125"/>
        <v>SERVICIOS PERSONALES</v>
      </c>
      <c r="S615" t="str">
        <f t="shared" ca="1" si="126"/>
        <v>ALIMENTACION DE EMPLEADOS CTA NUEVA</v>
      </c>
      <c r="T615" t="str">
        <f t="shared" ca="1" si="127"/>
        <v>TRANSACCIONES DEL DIA 03/08/2019SPYRAL - GESTION ADMINISTRATIVA</v>
      </c>
      <c r="V615">
        <f t="shared" ca="1" si="128"/>
        <v>0</v>
      </c>
      <c r="W615">
        <f t="shared" ca="1" si="129"/>
        <v>0</v>
      </c>
    </row>
    <row r="616" spans="2:23" x14ac:dyDescent="0.25">
      <c r="B616" s="3">
        <f t="shared" si="119"/>
        <v>608</v>
      </c>
      <c r="C616" s="93">
        <f>IF(Tabla!G616="","",Tabla!G616)</f>
        <v>43511</v>
      </c>
      <c r="D616" s="93" t="str">
        <f>IF(Tabla!H616="","",Tabla!H616)</f>
        <v>CAJA</v>
      </c>
      <c r="E616" s="93" t="str">
        <f>IF(Tabla!I616="","",Tabla!I616)</f>
        <v>ALIMENTACION DE EMPLEADOS CTA NUEVA</v>
      </c>
      <c r="F616" s="93" t="str">
        <f>IF(Tabla!J616="","",Tabla!J616)</f>
        <v>TRANSACCIONES DEL DIA 02/15/2019SPYRAL - GESTION ADMINISTRATIVA</v>
      </c>
      <c r="G616" s="108">
        <f>IF(Tabla!K616="","",Tabla!K616)</f>
        <v>32</v>
      </c>
      <c r="H616" s="108">
        <f>IF(Tabla!L616="","",Tabla!L616)</f>
        <v>0</v>
      </c>
      <c r="J616">
        <f t="shared" si="130"/>
        <v>608</v>
      </c>
      <c r="K616" s="93">
        <f t="shared" si="131"/>
        <v>43511</v>
      </c>
      <c r="L616">
        <f t="shared" ca="1" si="120"/>
        <v>0</v>
      </c>
      <c r="M616" s="115">
        <f t="shared" ca="1" si="121"/>
        <v>6.0800000000000004E-7</v>
      </c>
      <c r="N616">
        <f t="shared" ca="1" si="122"/>
        <v>8.85E-7</v>
      </c>
      <c r="O616">
        <f t="shared" ca="1" si="123"/>
        <v>885</v>
      </c>
      <c r="Q616">
        <f t="shared" ca="1" si="124"/>
        <v>43531</v>
      </c>
      <c r="R616" t="str">
        <f t="shared" ca="1" si="125"/>
        <v>ADMINISTRACION DE SUCURSALES</v>
      </c>
      <c r="S616" t="str">
        <f t="shared" ca="1" si="126"/>
        <v>OTROS EGRESOS 18</v>
      </c>
      <c r="T616" t="str">
        <f t="shared" ca="1" si="127"/>
        <v>OTROS EGRESOS 1.P.O (OR:17/DES:17 TRN:86 PERF:300086 CAU: 18</v>
      </c>
      <c r="V616">
        <f t="shared" ca="1" si="128"/>
        <v>0</v>
      </c>
      <c r="W616">
        <f t="shared" ca="1" si="129"/>
        <v>0</v>
      </c>
    </row>
    <row r="617" spans="2:23" x14ac:dyDescent="0.25">
      <c r="B617" s="3">
        <f t="shared" si="119"/>
        <v>609</v>
      </c>
      <c r="C617" s="93">
        <f>IF(Tabla!G617="","",Tabla!G617)</f>
        <v>43511</v>
      </c>
      <c r="D617" s="93" t="str">
        <f>IF(Tabla!H617="","",Tabla!H617)</f>
        <v>CAJA</v>
      </c>
      <c r="E617" s="93" t="str">
        <f>IF(Tabla!I617="","",Tabla!I617)</f>
        <v>ALIMENTACION DE EMPLEADOS CTA NUEVA</v>
      </c>
      <c r="F617" s="93" t="str">
        <f>IF(Tabla!J617="","",Tabla!J617)</f>
        <v>TRANSACCIONES DEL DIA 02/15/2019SPYRAL - GESTION ADMINISTRATIVA</v>
      </c>
      <c r="G617" s="108">
        <f>IF(Tabla!K617="","",Tabla!K617)</f>
        <v>16</v>
      </c>
      <c r="H617" s="108">
        <f>IF(Tabla!L617="","",Tabla!L617)</f>
        <v>0</v>
      </c>
      <c r="J617">
        <f t="shared" si="130"/>
        <v>609</v>
      </c>
      <c r="K617" s="93">
        <f t="shared" si="131"/>
        <v>43511</v>
      </c>
      <c r="L617">
        <f t="shared" ca="1" si="120"/>
        <v>0</v>
      </c>
      <c r="M617" s="115">
        <f t="shared" ca="1" si="121"/>
        <v>6.0900000000000001E-7</v>
      </c>
      <c r="N617">
        <f t="shared" ca="1" si="122"/>
        <v>8.8400000000000003E-7</v>
      </c>
      <c r="O617">
        <f t="shared" ca="1" si="123"/>
        <v>884</v>
      </c>
      <c r="Q617">
        <f t="shared" ca="1" si="124"/>
        <v>43531</v>
      </c>
      <c r="R617" t="str">
        <f t="shared" ca="1" si="125"/>
        <v>ADMINISTRACION DE SUCURSALES</v>
      </c>
      <c r="S617" t="str">
        <f t="shared" ca="1" si="126"/>
        <v>OTROS EGRESOS 18</v>
      </c>
      <c r="T617" t="str">
        <f t="shared" ca="1" si="127"/>
        <v>OTROS EGRESOS 1.P.O (OR:5/DES:5 TRN:86 PERF:300086 CAU: 18</v>
      </c>
      <c r="V617">
        <f t="shared" ca="1" si="128"/>
        <v>0</v>
      </c>
      <c r="W617">
        <f t="shared" ca="1" si="129"/>
        <v>0</v>
      </c>
    </row>
    <row r="618" spans="2:23" x14ac:dyDescent="0.25">
      <c r="B618" s="3">
        <f t="shared" si="119"/>
        <v>610</v>
      </c>
      <c r="C618" s="93">
        <f>IF(Tabla!G618="","",Tabla!G618)</f>
        <v>43511</v>
      </c>
      <c r="D618" s="93" t="str">
        <f>IF(Tabla!H618="","",Tabla!H618)</f>
        <v>BANCA PRIVADA</v>
      </c>
      <c r="E618" s="93" t="str">
        <f>IF(Tabla!I618="","",Tabla!I618)</f>
        <v>NC VIATICOS</v>
      </c>
      <c r="F618" s="93" t="str">
        <f>IF(Tabla!J618="","",Tabla!J618)</f>
        <v>TRANSACCIONES DEL DIA 02/15/2019SPYRAL - GESTION ADMINISTRATIVA</v>
      </c>
      <c r="G618" s="108">
        <f>IF(Tabla!K618="","",Tabla!K618)</f>
        <v>60.95</v>
      </c>
      <c r="H618" s="108">
        <f>IF(Tabla!L618="","",Tabla!L618)</f>
        <v>0</v>
      </c>
      <c r="J618">
        <f t="shared" si="130"/>
        <v>610</v>
      </c>
      <c r="K618" s="93">
        <f t="shared" si="131"/>
        <v>43511</v>
      </c>
      <c r="L618">
        <f t="shared" ca="1" si="120"/>
        <v>0</v>
      </c>
      <c r="M618" s="115">
        <f t="shared" ca="1" si="121"/>
        <v>6.0999999999999998E-7</v>
      </c>
      <c r="N618">
        <f t="shared" ca="1" si="122"/>
        <v>8.8299999999999995E-7</v>
      </c>
      <c r="O618">
        <f t="shared" ca="1" si="123"/>
        <v>883</v>
      </c>
      <c r="Q618">
        <f t="shared" ca="1" si="124"/>
        <v>43531</v>
      </c>
      <c r="R618" t="str">
        <f t="shared" ca="1" si="125"/>
        <v>ADMINISTRACION DE SUCURSALES</v>
      </c>
      <c r="S618" t="str">
        <f t="shared" ca="1" si="126"/>
        <v>OTROS EGRESOS 18</v>
      </c>
      <c r="T618" t="str">
        <f t="shared" ca="1" si="127"/>
        <v>OTROS EGRESOS 1.P.O (OR:71/DES:71 TRN:86 PERF:300086 CAU: 18</v>
      </c>
      <c r="V618">
        <f t="shared" ca="1" si="128"/>
        <v>0</v>
      </c>
      <c r="W618">
        <f t="shared" ca="1" si="129"/>
        <v>0</v>
      </c>
    </row>
    <row r="619" spans="2:23" x14ac:dyDescent="0.25">
      <c r="B619" s="3">
        <f t="shared" si="119"/>
        <v>611</v>
      </c>
      <c r="C619" s="93">
        <f>IF(Tabla!G619="","",Tabla!G619)</f>
        <v>43511</v>
      </c>
      <c r="D619" s="93" t="str">
        <f>IF(Tabla!H619="","",Tabla!H619)</f>
        <v>BANCA CORPORATIVA</v>
      </c>
      <c r="E619" s="93" t="str">
        <f>IF(Tabla!I619="","",Tabla!I619)</f>
        <v>NC VIATICOS</v>
      </c>
      <c r="F619" s="93" t="str">
        <f>IF(Tabla!J619="","",Tabla!J619)</f>
        <v>TRANSACCIONES DEL DIA 02/15/2019SPYRAL - GESTION ADMINISTRATIVA</v>
      </c>
      <c r="G619" s="108">
        <f>IF(Tabla!K619="","",Tabla!K619)</f>
        <v>23</v>
      </c>
      <c r="H619" s="108">
        <f>IF(Tabla!L619="","",Tabla!L619)</f>
        <v>0</v>
      </c>
      <c r="J619">
        <f t="shared" si="130"/>
        <v>611</v>
      </c>
      <c r="K619" s="93">
        <f t="shared" si="131"/>
        <v>43511</v>
      </c>
      <c r="L619">
        <f t="shared" ca="1" si="120"/>
        <v>0</v>
      </c>
      <c r="M619" s="115">
        <f t="shared" ca="1" si="121"/>
        <v>6.1099999999999995E-7</v>
      </c>
      <c r="N619">
        <f t="shared" ca="1" si="122"/>
        <v>8.8199999999999998E-7</v>
      </c>
      <c r="O619">
        <f t="shared" ca="1" si="123"/>
        <v>882</v>
      </c>
      <c r="Q619">
        <f t="shared" ca="1" si="124"/>
        <v>43531</v>
      </c>
      <c r="R619" t="str">
        <f t="shared" ca="1" si="125"/>
        <v>ADMINISTRACION DE SUCURSALES</v>
      </c>
      <c r="S619" t="str">
        <f t="shared" ca="1" si="126"/>
        <v>NC GASTO NO DEDUCIBLES</v>
      </c>
      <c r="T619" t="str">
        <f t="shared" ca="1" si="127"/>
        <v>TRANSACCIONES DEL DIA 03/07/2019SPYRAL - GESTION ADMINISTRATIVA</v>
      </c>
      <c r="V619">
        <f t="shared" ca="1" si="128"/>
        <v>0</v>
      </c>
      <c r="W619">
        <f t="shared" ca="1" si="129"/>
        <v>0</v>
      </c>
    </row>
    <row r="620" spans="2:23" x14ac:dyDescent="0.25">
      <c r="B620" s="3">
        <f t="shared" si="119"/>
        <v>612</v>
      </c>
      <c r="C620" s="93">
        <f>IF(Tabla!G620="","",Tabla!G620)</f>
        <v>43511</v>
      </c>
      <c r="D620" s="93" t="str">
        <f>IF(Tabla!H620="","",Tabla!H620)</f>
        <v>BANCA COMERCIAL INTERIOR</v>
      </c>
      <c r="E620" s="93" t="str">
        <f>IF(Tabla!I620="","",Tabla!I620)</f>
        <v>NC ALIMENTACION DE EMPLEADOS NVA</v>
      </c>
      <c r="F620" s="93" t="str">
        <f>IF(Tabla!J620="","",Tabla!J620)</f>
        <v>TRANSACCIONES DEL DIA 02/15/2019SPYRAL - GESTION ADMINISTRATIVA</v>
      </c>
      <c r="G620" s="108">
        <f>IF(Tabla!K620="","",Tabla!K620)</f>
        <v>16.260000000000002</v>
      </c>
      <c r="H620" s="108">
        <f>IF(Tabla!L620="","",Tabla!L620)</f>
        <v>0</v>
      </c>
      <c r="J620">
        <f t="shared" si="130"/>
        <v>612</v>
      </c>
      <c r="K620" s="93">
        <f t="shared" si="131"/>
        <v>43511</v>
      </c>
      <c r="L620">
        <f t="shared" ca="1" si="120"/>
        <v>0</v>
      </c>
      <c r="M620" s="115">
        <f t="shared" ca="1" si="121"/>
        <v>6.1200000000000003E-7</v>
      </c>
      <c r="N620">
        <f t="shared" ca="1" si="122"/>
        <v>8.8100000000000001E-7</v>
      </c>
      <c r="O620">
        <f t="shared" ca="1" si="123"/>
        <v>881</v>
      </c>
      <c r="Q620">
        <f t="shared" ca="1" si="124"/>
        <v>43531</v>
      </c>
      <c r="R620" t="str">
        <f t="shared" ca="1" si="125"/>
        <v>ADMINISTRACION DE SUCURSALES</v>
      </c>
      <c r="S620" t="str">
        <f t="shared" ca="1" si="126"/>
        <v>NC GASTO NO DEDUCIBLES</v>
      </c>
      <c r="T620" t="str">
        <f t="shared" ca="1" si="127"/>
        <v>TRANSACCIONES DEL DIA 03/07/2019SPYRAL - GESTION ADMINISTRATIVA</v>
      </c>
      <c r="V620">
        <f t="shared" ca="1" si="128"/>
        <v>0</v>
      </c>
      <c r="W620">
        <f t="shared" ca="1" si="129"/>
        <v>0</v>
      </c>
    </row>
    <row r="621" spans="2:23" x14ac:dyDescent="0.25">
      <c r="B621" s="3">
        <f t="shared" si="119"/>
        <v>613</v>
      </c>
      <c r="C621" s="93">
        <f>IF(Tabla!G621="","",Tabla!G621)</f>
        <v>43511</v>
      </c>
      <c r="D621" s="93" t="str">
        <f>IF(Tabla!H621="","",Tabla!H621)</f>
        <v>BANCA COMERCIAL INTERIOR</v>
      </c>
      <c r="E621" s="93" t="str">
        <f>IF(Tabla!I621="","",Tabla!I621)</f>
        <v>NC VIATICOS</v>
      </c>
      <c r="F621" s="93" t="str">
        <f>IF(Tabla!J621="","",Tabla!J621)</f>
        <v>TRANSACCIONES DEL DIA 02/15/2019SPYRAL - GESTION ADMINISTRATIVA</v>
      </c>
      <c r="G621" s="108">
        <f>IF(Tabla!K621="","",Tabla!K621)</f>
        <v>47.11</v>
      </c>
      <c r="H621" s="108">
        <f>IF(Tabla!L621="","",Tabla!L621)</f>
        <v>0</v>
      </c>
      <c r="J621">
        <f t="shared" si="130"/>
        <v>613</v>
      </c>
      <c r="K621" s="93">
        <f t="shared" si="131"/>
        <v>43511</v>
      </c>
      <c r="L621">
        <f t="shared" ca="1" si="120"/>
        <v>0</v>
      </c>
      <c r="M621" s="115">
        <f t="shared" ca="1" si="121"/>
        <v>6.13E-7</v>
      </c>
      <c r="N621">
        <f t="shared" ca="1" si="122"/>
        <v>8.8000000000000004E-7</v>
      </c>
      <c r="O621">
        <f t="shared" ca="1" si="123"/>
        <v>880</v>
      </c>
      <c r="Q621">
        <f t="shared" ca="1" si="124"/>
        <v>43531</v>
      </c>
      <c r="R621" t="str">
        <f t="shared" ca="1" si="125"/>
        <v>ADMINISTRACION DE SUCURSALES</v>
      </c>
      <c r="S621" t="str">
        <f t="shared" ca="1" si="126"/>
        <v>NC GASTO NO DEDUCIBLES</v>
      </c>
      <c r="T621" t="str">
        <f t="shared" ca="1" si="127"/>
        <v>TRANSACCIONES DEL DIA 03/07/2019SPYRAL - GESTION ADMINISTRATIVA</v>
      </c>
      <c r="V621">
        <f t="shared" ca="1" si="128"/>
        <v>0</v>
      </c>
      <c r="W621">
        <f t="shared" ca="1" si="129"/>
        <v>0</v>
      </c>
    </row>
    <row r="622" spans="2:23" x14ac:dyDescent="0.25">
      <c r="B622" s="3">
        <f t="shared" si="119"/>
        <v>614</v>
      </c>
      <c r="C622" s="93">
        <f>IF(Tabla!G622="","",Tabla!G622)</f>
        <v>43511</v>
      </c>
      <c r="D622" s="93" t="str">
        <f>IF(Tabla!H622="","",Tabla!H622)</f>
        <v>ATM</v>
      </c>
      <c r="E622" s="93" t="str">
        <f>IF(Tabla!I622="","",Tabla!I622)</f>
        <v>NC VIATICOS</v>
      </c>
      <c r="F622" s="93" t="str">
        <f>IF(Tabla!J622="","",Tabla!J622)</f>
        <v>TRANSACCIONES DEL DIA 02/15/2019SPYRAL - GESTION ADMINISTRATIVA</v>
      </c>
      <c r="G622" s="108">
        <f>IF(Tabla!K622="","",Tabla!K622)</f>
        <v>193.8</v>
      </c>
      <c r="H622" s="108">
        <f>IF(Tabla!L622="","",Tabla!L622)</f>
        <v>0</v>
      </c>
      <c r="J622">
        <f t="shared" si="130"/>
        <v>614</v>
      </c>
      <c r="K622" s="93">
        <f t="shared" si="131"/>
        <v>43511</v>
      </c>
      <c r="L622">
        <f t="shared" ca="1" si="120"/>
        <v>0</v>
      </c>
      <c r="M622" s="115">
        <f t="shared" ca="1" si="121"/>
        <v>6.1399999999999997E-7</v>
      </c>
      <c r="N622">
        <f t="shared" ca="1" si="122"/>
        <v>8.7899999999999997E-7</v>
      </c>
      <c r="O622">
        <f t="shared" ca="1" si="123"/>
        <v>879</v>
      </c>
      <c r="Q622">
        <f t="shared" ca="1" si="124"/>
        <v>43531</v>
      </c>
      <c r="R622" t="str">
        <f t="shared" ca="1" si="125"/>
        <v>ADMINISTRACION DE SUCURSALES</v>
      </c>
      <c r="S622" t="str">
        <f t="shared" ca="1" si="126"/>
        <v>NC GASTO NO DEDUCIBLES</v>
      </c>
      <c r="T622" t="str">
        <f t="shared" ca="1" si="127"/>
        <v>TRANSACCIONES DEL DIA 03/07/2019SPYRAL - GESTION ADMINISTRATIVA</v>
      </c>
      <c r="V622">
        <f t="shared" ca="1" si="128"/>
        <v>0</v>
      </c>
      <c r="W622">
        <f t="shared" ca="1" si="129"/>
        <v>0</v>
      </c>
    </row>
    <row r="623" spans="2:23" x14ac:dyDescent="0.25">
      <c r="B623" s="3">
        <f t="shared" si="119"/>
        <v>615</v>
      </c>
      <c r="C623" s="93">
        <f>IF(Tabla!G623="","",Tabla!G623)</f>
        <v>43511</v>
      </c>
      <c r="D623" s="93" t="str">
        <f>IF(Tabla!H623="","",Tabla!H623)</f>
        <v>ATENCION A CLIENTES</v>
      </c>
      <c r="E623" s="93" t="str">
        <f>IF(Tabla!I623="","",Tabla!I623)</f>
        <v>NC VIATICOS</v>
      </c>
      <c r="F623" s="93" t="str">
        <f>IF(Tabla!J623="","",Tabla!J623)</f>
        <v>TRANSACCIONES DEL DIA 02/15/2019SPYRAL - GESTION ADMINISTRATIVA</v>
      </c>
      <c r="G623" s="108">
        <f>IF(Tabla!K623="","",Tabla!K623)</f>
        <v>524.4</v>
      </c>
      <c r="H623" s="108">
        <f>IF(Tabla!L623="","",Tabla!L623)</f>
        <v>0</v>
      </c>
      <c r="J623">
        <f t="shared" si="130"/>
        <v>615</v>
      </c>
      <c r="K623" s="93">
        <f t="shared" si="131"/>
        <v>43511</v>
      </c>
      <c r="L623">
        <f t="shared" ca="1" si="120"/>
        <v>0</v>
      </c>
      <c r="M623" s="115">
        <f t="shared" ca="1" si="121"/>
        <v>6.1500000000000004E-7</v>
      </c>
      <c r="N623">
        <f t="shared" ca="1" si="122"/>
        <v>8.78E-7</v>
      </c>
      <c r="O623">
        <f t="shared" ca="1" si="123"/>
        <v>878</v>
      </c>
      <c r="Q623">
        <f t="shared" ca="1" si="124"/>
        <v>43531</v>
      </c>
      <c r="R623" t="str">
        <f t="shared" ca="1" si="125"/>
        <v>ADMINISTRACION DE SUCURSALES</v>
      </c>
      <c r="S623" t="str">
        <f t="shared" ca="1" si="126"/>
        <v>NC ALIMENTACION DE EMPLEADOS NVA</v>
      </c>
      <c r="T623" t="str">
        <f t="shared" ca="1" si="127"/>
        <v>TRANSACCIONES DEL DIA 03/07/2019SPYRAL - GESTION ADMINISTRATIVA</v>
      </c>
      <c r="V623">
        <f t="shared" ca="1" si="128"/>
        <v>0</v>
      </c>
      <c r="W623">
        <f t="shared" ca="1" si="129"/>
        <v>0</v>
      </c>
    </row>
    <row r="624" spans="2:23" x14ac:dyDescent="0.25">
      <c r="B624" s="3">
        <f t="shared" si="119"/>
        <v>616</v>
      </c>
      <c r="C624" s="93">
        <f>IF(Tabla!G624="","",Tabla!G624)</f>
        <v>43511</v>
      </c>
      <c r="D624" s="93" t="str">
        <f>IF(Tabla!H624="","",Tabla!H624)</f>
        <v>ADMINISTRACION DE SUCURSALES</v>
      </c>
      <c r="E624" s="93" t="str">
        <f>IF(Tabla!I624="","",Tabla!I624)</f>
        <v>ALIMENTACION DE EMPLEADOS CTA NUEVA</v>
      </c>
      <c r="F624" s="93" t="str">
        <f>IF(Tabla!J624="","",Tabla!J624)</f>
        <v>TRANSACCIONES DEL DIA 02/15/2019SPYRAL - GESTION ADMINISTRATIVA</v>
      </c>
      <c r="G624" s="108">
        <f>IF(Tabla!K624="","",Tabla!K624)</f>
        <v>24</v>
      </c>
      <c r="H624" s="108">
        <f>IF(Tabla!L624="","",Tabla!L624)</f>
        <v>0</v>
      </c>
      <c r="J624">
        <f t="shared" si="130"/>
        <v>616</v>
      </c>
      <c r="K624" s="93">
        <f t="shared" si="131"/>
        <v>43511</v>
      </c>
      <c r="L624">
        <f t="shared" ca="1" si="120"/>
        <v>0</v>
      </c>
      <c r="M624" s="115">
        <f t="shared" ca="1" si="121"/>
        <v>6.1600000000000001E-7</v>
      </c>
      <c r="N624">
        <f t="shared" ca="1" si="122"/>
        <v>8.7700000000000003E-7</v>
      </c>
      <c r="O624">
        <f t="shared" ca="1" si="123"/>
        <v>877</v>
      </c>
      <c r="Q624">
        <f t="shared" ca="1" si="124"/>
        <v>43531</v>
      </c>
      <c r="R624" t="str">
        <f t="shared" ca="1" si="125"/>
        <v>ADMINISTRACION DE SUCURSALES</v>
      </c>
      <c r="S624" t="str">
        <f t="shared" ca="1" si="126"/>
        <v>NC ALIMENTACION DE EMPLEADOS NVA</v>
      </c>
      <c r="T624" t="str">
        <f t="shared" ca="1" si="127"/>
        <v>TRANSACCIONES DEL DIA 03/07/2019SPYRAL - GESTION ADMINISTRATIVA</v>
      </c>
      <c r="V624">
        <f t="shared" ca="1" si="128"/>
        <v>0</v>
      </c>
      <c r="W624">
        <f t="shared" ca="1" si="129"/>
        <v>0</v>
      </c>
    </row>
    <row r="625" spans="2:23" x14ac:dyDescent="0.25">
      <c r="B625" s="3">
        <f t="shared" si="119"/>
        <v>617</v>
      </c>
      <c r="C625" s="93">
        <f>IF(Tabla!G625="","",Tabla!G625)</f>
        <v>43511</v>
      </c>
      <c r="D625" s="93" t="str">
        <f>IF(Tabla!H625="","",Tabla!H625)</f>
        <v>ADMINISTRACION DE SUCURSALES</v>
      </c>
      <c r="E625" s="93" t="str">
        <f>IF(Tabla!I625="","",Tabla!I625)</f>
        <v>NC ALIMENTACION DE EMPLEADOS NVA</v>
      </c>
      <c r="F625" s="93" t="str">
        <f>IF(Tabla!J625="","",Tabla!J625)</f>
        <v>TRANSACCIONES DEL DIA 02/15/2019SPYRAL - GESTION ADMINISTRATIVA</v>
      </c>
      <c r="G625" s="108">
        <f>IF(Tabla!K625="","",Tabla!K625)</f>
        <v>56.18</v>
      </c>
      <c r="H625" s="108">
        <f>IF(Tabla!L625="","",Tabla!L625)</f>
        <v>0</v>
      </c>
      <c r="J625">
        <f t="shared" si="130"/>
        <v>617</v>
      </c>
      <c r="K625" s="93">
        <f t="shared" si="131"/>
        <v>43511</v>
      </c>
      <c r="L625">
        <f t="shared" ca="1" si="120"/>
        <v>0</v>
      </c>
      <c r="M625" s="115">
        <f t="shared" ca="1" si="121"/>
        <v>6.1699999999999998E-7</v>
      </c>
      <c r="N625">
        <f t="shared" ca="1" si="122"/>
        <v>8.7599999999999996E-7</v>
      </c>
      <c r="O625">
        <f t="shared" ca="1" si="123"/>
        <v>876</v>
      </c>
      <c r="Q625">
        <f t="shared" ca="1" si="124"/>
        <v>43531</v>
      </c>
      <c r="R625" t="str">
        <f t="shared" ca="1" si="125"/>
        <v>ADMINISTRACION DE SUCURSALES</v>
      </c>
      <c r="S625" t="str">
        <f t="shared" ca="1" si="126"/>
        <v>GASTOS NO DEDUCIBLES</v>
      </c>
      <c r="T625" t="str">
        <f t="shared" ca="1" si="127"/>
        <v>TRANSACCIONES DEL DIA 03/07/2019SPYRAL - GESTION ADMINISTRATIVA</v>
      </c>
      <c r="V625">
        <f t="shared" ca="1" si="128"/>
        <v>0</v>
      </c>
      <c r="W625">
        <f t="shared" ca="1" si="129"/>
        <v>0</v>
      </c>
    </row>
    <row r="626" spans="2:23" x14ac:dyDescent="0.25">
      <c r="B626" s="3">
        <f t="shared" si="119"/>
        <v>618</v>
      </c>
      <c r="C626" s="93">
        <f>IF(Tabla!G626="","",Tabla!G626)</f>
        <v>43511</v>
      </c>
      <c r="D626" s="93" t="str">
        <f>IF(Tabla!H626="","",Tabla!H626)</f>
        <v>ADMINISTRACION DE SUCURSALES</v>
      </c>
      <c r="E626" s="93" t="str">
        <f>IF(Tabla!I626="","",Tabla!I626)</f>
        <v>NC ALIMENTACION DE EMPLEADOS NVA</v>
      </c>
      <c r="F626" s="93" t="str">
        <f>IF(Tabla!J626="","",Tabla!J626)</f>
        <v>TRANSACCIONES DEL DIA 02/15/2019SPYRAL - GESTION ADMINISTRATIVA</v>
      </c>
      <c r="G626" s="108">
        <f>IF(Tabla!K626="","",Tabla!K626)</f>
        <v>25.25</v>
      </c>
      <c r="H626" s="108">
        <f>IF(Tabla!L626="","",Tabla!L626)</f>
        <v>0</v>
      </c>
      <c r="J626">
        <f t="shared" si="130"/>
        <v>618</v>
      </c>
      <c r="K626" s="93">
        <f t="shared" si="131"/>
        <v>43511</v>
      </c>
      <c r="L626">
        <f t="shared" ca="1" si="120"/>
        <v>0</v>
      </c>
      <c r="M626" s="115">
        <f t="shared" ca="1" si="121"/>
        <v>6.1799999999999995E-7</v>
      </c>
      <c r="N626">
        <f t="shared" ca="1" si="122"/>
        <v>8.7499999999999999E-7</v>
      </c>
      <c r="O626">
        <f t="shared" ca="1" si="123"/>
        <v>875</v>
      </c>
      <c r="Q626">
        <f t="shared" ca="1" si="124"/>
        <v>43531</v>
      </c>
      <c r="R626" t="str">
        <f t="shared" ca="1" si="125"/>
        <v>BANCA COMERCIAL INTERIOR</v>
      </c>
      <c r="S626" t="str">
        <f t="shared" ca="1" si="126"/>
        <v>NC VIATICOS</v>
      </c>
      <c r="T626" t="str">
        <f t="shared" ca="1" si="127"/>
        <v>TRANSACCIONES DEL DIA 03/07/2019SPYRAL - GESTION ADMINISTRATIVA</v>
      </c>
      <c r="V626">
        <f t="shared" ca="1" si="128"/>
        <v>0</v>
      </c>
      <c r="W626">
        <f t="shared" ca="1" si="129"/>
        <v>0</v>
      </c>
    </row>
    <row r="627" spans="2:23" x14ac:dyDescent="0.25">
      <c r="B627" s="3">
        <f t="shared" si="119"/>
        <v>619</v>
      </c>
      <c r="C627" s="93">
        <f>IF(Tabla!G627="","",Tabla!G627)</f>
        <v>43511</v>
      </c>
      <c r="D627" s="93" t="str">
        <f>IF(Tabla!H627="","",Tabla!H627)</f>
        <v>ADMINISTRACION DE SUCURSALES</v>
      </c>
      <c r="E627" s="93" t="str">
        <f>IF(Tabla!I627="","",Tabla!I627)</f>
        <v>NC GASTO NO DEDUCIBLES</v>
      </c>
      <c r="F627" s="93" t="str">
        <f>IF(Tabla!J627="","",Tabla!J627)</f>
        <v>TRANSACCIONES DEL DIA 02/15/2019SPYRAL - GESTION ADMINISTRATIVA</v>
      </c>
      <c r="G627" s="108">
        <f>IF(Tabla!K627="","",Tabla!K627)</f>
        <v>142.96</v>
      </c>
      <c r="H627" s="108">
        <f>IF(Tabla!L627="","",Tabla!L627)</f>
        <v>0</v>
      </c>
      <c r="J627">
        <f t="shared" si="130"/>
        <v>619</v>
      </c>
      <c r="K627" s="93">
        <f t="shared" si="131"/>
        <v>43511</v>
      </c>
      <c r="L627">
        <f t="shared" ca="1" si="120"/>
        <v>0</v>
      </c>
      <c r="M627" s="115">
        <f t="shared" ca="1" si="121"/>
        <v>6.1900000000000002E-7</v>
      </c>
      <c r="N627">
        <f t="shared" ca="1" si="122"/>
        <v>8.7400000000000002E-7</v>
      </c>
      <c r="O627">
        <f t="shared" ca="1" si="123"/>
        <v>874</v>
      </c>
      <c r="Q627">
        <f t="shared" ca="1" si="124"/>
        <v>43531</v>
      </c>
      <c r="R627" t="str">
        <f t="shared" ca="1" si="125"/>
        <v>BANCA COMERCIAL INTERIOR</v>
      </c>
      <c r="S627" t="str">
        <f t="shared" ca="1" si="126"/>
        <v>NC ALIMENTACION DE EMPLEADOS NVA</v>
      </c>
      <c r="T627" t="str">
        <f t="shared" ca="1" si="127"/>
        <v>TRANSACCIONES DEL DIA 03/07/2019SPYRAL - GESTION ADMINISTRATIVA</v>
      </c>
      <c r="V627">
        <f t="shared" ca="1" si="128"/>
        <v>0</v>
      </c>
      <c r="W627">
        <f t="shared" ca="1" si="129"/>
        <v>0</v>
      </c>
    </row>
    <row r="628" spans="2:23" x14ac:dyDescent="0.25">
      <c r="B628" s="3">
        <f t="shared" si="119"/>
        <v>620</v>
      </c>
      <c r="C628" s="93">
        <f>IF(Tabla!G628="","",Tabla!G628)</f>
        <v>43511</v>
      </c>
      <c r="D628" s="93" t="str">
        <f>IF(Tabla!H628="","",Tabla!H628)</f>
        <v>ADMINISTRACION DE SUCURSALES</v>
      </c>
      <c r="E628" s="93" t="str">
        <f>IF(Tabla!I628="","",Tabla!I628)</f>
        <v>NC GASTO NO DEDUCIBLES</v>
      </c>
      <c r="F628" s="93" t="str">
        <f>IF(Tabla!J628="","",Tabla!J628)</f>
        <v>TRANSACCIONES DEL DIA 02/15/2019SPYRAL - GESTION ADMINISTRATIVA</v>
      </c>
      <c r="G628" s="108">
        <f>IF(Tabla!K628="","",Tabla!K628)</f>
        <v>46.18</v>
      </c>
      <c r="H628" s="108">
        <f>IF(Tabla!L628="","",Tabla!L628)</f>
        <v>0</v>
      </c>
      <c r="J628">
        <f t="shared" si="130"/>
        <v>620</v>
      </c>
      <c r="K628" s="93">
        <f t="shared" si="131"/>
        <v>43511</v>
      </c>
      <c r="L628">
        <f t="shared" ca="1" si="120"/>
        <v>0</v>
      </c>
      <c r="M628" s="115">
        <f t="shared" ca="1" si="121"/>
        <v>6.1999999999999999E-7</v>
      </c>
      <c r="N628">
        <f t="shared" ca="1" si="122"/>
        <v>8.7300000000000005E-7</v>
      </c>
      <c r="O628">
        <f t="shared" ca="1" si="123"/>
        <v>873</v>
      </c>
      <c r="Q628">
        <f t="shared" ca="1" si="124"/>
        <v>43531</v>
      </c>
      <c r="R628" t="str">
        <f t="shared" ca="1" si="125"/>
        <v>CAJA</v>
      </c>
      <c r="S628" t="str">
        <f t="shared" ca="1" si="126"/>
        <v>ALIMENTACION DE EMPLEADOS CTA NUEVA</v>
      </c>
      <c r="T628" t="str">
        <f t="shared" ca="1" si="127"/>
        <v>TRANSACCIONES DEL DIA 03/07/2019SPYRAL - GESTION ADMINISTRATIVA</v>
      </c>
      <c r="V628">
        <f t="shared" ca="1" si="128"/>
        <v>0</v>
      </c>
      <c r="W628">
        <f t="shared" ca="1" si="129"/>
        <v>0</v>
      </c>
    </row>
    <row r="629" spans="2:23" x14ac:dyDescent="0.25">
      <c r="B629" s="3">
        <f t="shared" si="119"/>
        <v>621</v>
      </c>
      <c r="C629" s="93">
        <f>IF(Tabla!G629="","",Tabla!G629)</f>
        <v>43511</v>
      </c>
      <c r="D629" s="93" t="str">
        <f>IF(Tabla!H629="","",Tabla!H629)</f>
        <v>ADMINISTRACION DE SUCURSALES</v>
      </c>
      <c r="E629" s="93" t="str">
        <f>IF(Tabla!I629="","",Tabla!I629)</f>
        <v>NC GASTO NO DEDUCIBLES</v>
      </c>
      <c r="F629" s="93" t="str">
        <f>IF(Tabla!J629="","",Tabla!J629)</f>
        <v>TRANSACCIONES DEL DIA 02/15/2019SPYRAL - GESTION ADMINISTRATIVA</v>
      </c>
      <c r="G629" s="108">
        <f>IF(Tabla!K629="","",Tabla!K629)</f>
        <v>38.64</v>
      </c>
      <c r="H629" s="108">
        <f>IF(Tabla!L629="","",Tabla!L629)</f>
        <v>0</v>
      </c>
      <c r="J629">
        <f t="shared" si="130"/>
        <v>621</v>
      </c>
      <c r="K629" s="93">
        <f t="shared" si="131"/>
        <v>43511</v>
      </c>
      <c r="L629">
        <f t="shared" ca="1" si="120"/>
        <v>0</v>
      </c>
      <c r="M629" s="115">
        <f t="shared" ca="1" si="121"/>
        <v>6.2099999999999996E-7</v>
      </c>
      <c r="N629">
        <f t="shared" ca="1" si="122"/>
        <v>8.7199999999999997E-7</v>
      </c>
      <c r="O629">
        <f t="shared" ca="1" si="123"/>
        <v>872</v>
      </c>
      <c r="Q629">
        <f t="shared" ca="1" si="124"/>
        <v>43531</v>
      </c>
      <c r="R629" t="str">
        <f t="shared" ca="1" si="125"/>
        <v>CAJA</v>
      </c>
      <c r="S629" t="str">
        <f t="shared" ca="1" si="126"/>
        <v>ALIMENTACION DE EMPLEADOS CTA NUEVA</v>
      </c>
      <c r="T629" t="str">
        <f t="shared" ca="1" si="127"/>
        <v>TRANSACCIONES DEL DIA 03/07/2019SPYRAL - GESTION ADMINISTRATIVA</v>
      </c>
      <c r="V629">
        <f t="shared" ca="1" si="128"/>
        <v>0</v>
      </c>
      <c r="W629">
        <f t="shared" ca="1" si="129"/>
        <v>0</v>
      </c>
    </row>
    <row r="630" spans="2:23" x14ac:dyDescent="0.25">
      <c r="B630" s="3">
        <f t="shared" si="119"/>
        <v>622</v>
      </c>
      <c r="C630" s="93">
        <f>IF(Tabla!G630="","",Tabla!G630)</f>
        <v>43511</v>
      </c>
      <c r="D630" s="93" t="str">
        <f>IF(Tabla!H630="","",Tabla!H630)</f>
        <v>ADMINISTRACION DE SUCURSALES</v>
      </c>
      <c r="E630" s="93" t="str">
        <f>IF(Tabla!I630="","",Tabla!I630)</f>
        <v>NC GASTO NO DEDUCIBLES</v>
      </c>
      <c r="F630" s="93" t="str">
        <f>IF(Tabla!J630="","",Tabla!J630)</f>
        <v>TRANSACCIONES DEL DIA 02/15/2019SPYRAL - GESTION ADMINISTRATIVA</v>
      </c>
      <c r="G630" s="108">
        <f>IF(Tabla!K630="","",Tabla!K630)</f>
        <v>23.78</v>
      </c>
      <c r="H630" s="108">
        <f>IF(Tabla!L630="","",Tabla!L630)</f>
        <v>0</v>
      </c>
      <c r="J630">
        <f t="shared" si="130"/>
        <v>622</v>
      </c>
      <c r="K630" s="93">
        <f t="shared" si="131"/>
        <v>43511</v>
      </c>
      <c r="L630">
        <f t="shared" ca="1" si="120"/>
        <v>0</v>
      </c>
      <c r="M630" s="115">
        <f t="shared" ca="1" si="121"/>
        <v>6.2200000000000004E-7</v>
      </c>
      <c r="N630">
        <f t="shared" ca="1" si="122"/>
        <v>8.71E-7</v>
      </c>
      <c r="O630">
        <f t="shared" ca="1" si="123"/>
        <v>871</v>
      </c>
      <c r="Q630">
        <f t="shared" ca="1" si="124"/>
        <v>43531</v>
      </c>
      <c r="R630" t="str">
        <f t="shared" ca="1" si="125"/>
        <v>CAJA</v>
      </c>
      <c r="S630" t="str">
        <f t="shared" ca="1" si="126"/>
        <v>ALIMENTACION DE EMPLEADOS CTA NUEVA</v>
      </c>
      <c r="T630" t="str">
        <f t="shared" ca="1" si="127"/>
        <v>TRANSACCIONES DEL DIA 03/07/2019SPYRAL - GESTION ADMINISTRATIVA</v>
      </c>
      <c r="V630">
        <f t="shared" ca="1" si="128"/>
        <v>0</v>
      </c>
      <c r="W630">
        <f t="shared" ca="1" si="129"/>
        <v>0</v>
      </c>
    </row>
    <row r="631" spans="2:23" x14ac:dyDescent="0.25">
      <c r="B631" s="3">
        <f t="shared" si="119"/>
        <v>623</v>
      </c>
      <c r="C631" s="93">
        <f>IF(Tabla!G631="","",Tabla!G631)</f>
        <v>43511</v>
      </c>
      <c r="D631" s="93" t="str">
        <f>IF(Tabla!H631="","",Tabla!H631)</f>
        <v>ADMINISTRACION DE SUCURSALES</v>
      </c>
      <c r="E631" s="93" t="str">
        <f>IF(Tabla!I631="","",Tabla!I631)</f>
        <v>OTROS EGRESOS 18</v>
      </c>
      <c r="F631" s="93" t="str">
        <f>IF(Tabla!J631="","",Tabla!J631)</f>
        <v>OTROS EGRESOS 1.P.O (OR:78/DES:78 TRN:86 PERF:300086 CAU: 18</v>
      </c>
      <c r="G631" s="108">
        <f>IF(Tabla!K631="","",Tabla!K631)</f>
        <v>7.35</v>
      </c>
      <c r="H631" s="108">
        <f>IF(Tabla!L631="","",Tabla!L631)</f>
        <v>0</v>
      </c>
      <c r="J631">
        <f t="shared" si="130"/>
        <v>623</v>
      </c>
      <c r="K631" s="93">
        <f t="shared" si="131"/>
        <v>43511</v>
      </c>
      <c r="L631">
        <f t="shared" ca="1" si="120"/>
        <v>0</v>
      </c>
      <c r="M631" s="115">
        <f t="shared" ca="1" si="121"/>
        <v>6.2300000000000001E-7</v>
      </c>
      <c r="N631">
        <f t="shared" ca="1" si="122"/>
        <v>8.7000000000000003E-7</v>
      </c>
      <c r="O631">
        <f t="shared" ca="1" si="123"/>
        <v>870</v>
      </c>
      <c r="Q631">
        <f t="shared" ca="1" si="124"/>
        <v>43531</v>
      </c>
      <c r="R631" t="str">
        <f t="shared" ca="1" si="125"/>
        <v>CANALES DE DISTRIBUCION</v>
      </c>
      <c r="S631" t="str">
        <f t="shared" ca="1" si="126"/>
        <v>VIATICOS</v>
      </c>
      <c r="T631" t="str">
        <f t="shared" ca="1" si="127"/>
        <v>TRANSACCIONES DEL DIA 03/07/2019SPYRAL - GESTION ADMINISTRATIVA</v>
      </c>
      <c r="V631">
        <f t="shared" ca="1" si="128"/>
        <v>0</v>
      </c>
      <c r="W631">
        <f t="shared" ca="1" si="129"/>
        <v>0</v>
      </c>
    </row>
    <row r="632" spans="2:23" x14ac:dyDescent="0.25">
      <c r="B632" s="3">
        <f t="shared" si="119"/>
        <v>624</v>
      </c>
      <c r="C632" s="93">
        <f>IF(Tabla!G632="","",Tabla!G632)</f>
        <v>43511</v>
      </c>
      <c r="D632" s="93" t="str">
        <f>IF(Tabla!H632="","",Tabla!H632)</f>
        <v>ADMINISTRACION DE SUCURSALES</v>
      </c>
      <c r="E632" s="93" t="str">
        <f>IF(Tabla!I632="","",Tabla!I632)</f>
        <v>OTROS EGRESOS 18</v>
      </c>
      <c r="F632" s="93" t="str">
        <f>IF(Tabla!J632="","",Tabla!J632)</f>
        <v>OTROS EGRESOS 1.P.O (OR:76/DES:76 TRN:86 PERF:300086 CAU: 18</v>
      </c>
      <c r="G632" s="108">
        <f>IF(Tabla!K632="","",Tabla!K632)</f>
        <v>8.6999999999999993</v>
      </c>
      <c r="H632" s="108">
        <f>IF(Tabla!L632="","",Tabla!L632)</f>
        <v>0</v>
      </c>
      <c r="J632">
        <f t="shared" si="130"/>
        <v>624</v>
      </c>
      <c r="K632" s="93">
        <f t="shared" si="131"/>
        <v>43511</v>
      </c>
      <c r="L632">
        <f t="shared" ca="1" si="120"/>
        <v>0</v>
      </c>
      <c r="M632" s="115">
        <f t="shared" ca="1" si="121"/>
        <v>6.2399999999999998E-7</v>
      </c>
      <c r="N632">
        <f t="shared" ca="1" si="122"/>
        <v>8.6899999999999996E-7</v>
      </c>
      <c r="O632">
        <f t="shared" ca="1" si="123"/>
        <v>869</v>
      </c>
      <c r="Q632">
        <f t="shared" ca="1" si="124"/>
        <v>43531</v>
      </c>
      <c r="R632" t="str">
        <f t="shared" ca="1" si="125"/>
        <v>FUERZA DE VENTAS AUTOS</v>
      </c>
      <c r="S632" t="str">
        <f t="shared" ca="1" si="126"/>
        <v>VIATICOS</v>
      </c>
      <c r="T632" t="str">
        <f t="shared" ca="1" si="127"/>
        <v>TRANSACCIONES DEL DIA 03/07/2019SPYRAL - GESTION ADMINISTRATIVA</v>
      </c>
      <c r="V632">
        <f t="shared" ca="1" si="128"/>
        <v>0</v>
      </c>
      <c r="W632">
        <f t="shared" ca="1" si="129"/>
        <v>0</v>
      </c>
    </row>
    <row r="633" spans="2:23" x14ac:dyDescent="0.25">
      <c r="B633" s="3">
        <f t="shared" si="119"/>
        <v>625</v>
      </c>
      <c r="C633" s="93">
        <f>IF(Tabla!G633="","",Tabla!G633)</f>
        <v>43511</v>
      </c>
      <c r="D633" s="93" t="str">
        <f>IF(Tabla!H633="","",Tabla!H633)</f>
        <v>ADMINISTRACION DE SUCURSALES</v>
      </c>
      <c r="E633" s="93" t="str">
        <f>IF(Tabla!I633="","",Tabla!I633)</f>
        <v>OTROS EGRESOS 18</v>
      </c>
      <c r="F633" s="93" t="str">
        <f>IF(Tabla!J633="","",Tabla!J633)</f>
        <v>OTROS EGRESOS 1.P.O (OR:74/DES:74 TRN:86 PERF:300086 CAU: 18</v>
      </c>
      <c r="G633" s="108">
        <f>IF(Tabla!K633="","",Tabla!K633)</f>
        <v>7.35</v>
      </c>
      <c r="H633" s="108">
        <f>IF(Tabla!L633="","",Tabla!L633)</f>
        <v>0</v>
      </c>
      <c r="J633">
        <f t="shared" si="130"/>
        <v>625</v>
      </c>
      <c r="K633" s="93">
        <f t="shared" si="131"/>
        <v>43511</v>
      </c>
      <c r="L633">
        <f t="shared" ca="1" si="120"/>
        <v>0</v>
      </c>
      <c r="M633" s="115">
        <f t="shared" ca="1" si="121"/>
        <v>6.2500000000000005E-7</v>
      </c>
      <c r="N633">
        <f t="shared" ca="1" si="122"/>
        <v>8.6799999999999999E-7</v>
      </c>
      <c r="O633">
        <f t="shared" ca="1" si="123"/>
        <v>868</v>
      </c>
      <c r="Q633">
        <f t="shared" ca="1" si="124"/>
        <v>43531</v>
      </c>
      <c r="R633" t="str">
        <f t="shared" ca="1" si="125"/>
        <v>IMAGEN CORPORATIVA</v>
      </c>
      <c r="S633" t="str">
        <f t="shared" ca="1" si="126"/>
        <v>VIATICOS</v>
      </c>
      <c r="T633" t="str">
        <f t="shared" ca="1" si="127"/>
        <v>TRANSACCIONES DEL DIA 03/07/2019SPYRAL - GESTION ADMINISTRATIVA</v>
      </c>
      <c r="V633">
        <f t="shared" ca="1" si="128"/>
        <v>0</v>
      </c>
      <c r="W633">
        <f t="shared" ca="1" si="129"/>
        <v>0</v>
      </c>
    </row>
    <row r="634" spans="2:23" x14ac:dyDescent="0.25">
      <c r="B634" s="3">
        <f t="shared" si="119"/>
        <v>626</v>
      </c>
      <c r="C634" s="93">
        <f>IF(Tabla!G634="","",Tabla!G634)</f>
        <v>43511</v>
      </c>
      <c r="D634" s="93" t="str">
        <f>IF(Tabla!H634="","",Tabla!H634)</f>
        <v>ADMINISTRACION DE SUCURSALES</v>
      </c>
      <c r="E634" s="93" t="str">
        <f>IF(Tabla!I634="","",Tabla!I634)</f>
        <v>OTROS EGRESOS 18</v>
      </c>
      <c r="F634" s="93" t="str">
        <f>IF(Tabla!J634="","",Tabla!J634)</f>
        <v>OTROS EGRESOS 1.P.O (OR:196/DES:196 TRN:86 PERF:300086 CAU: 18</v>
      </c>
      <c r="G634" s="108">
        <f>IF(Tabla!K634="","",Tabla!K634)</f>
        <v>7.35</v>
      </c>
      <c r="H634" s="108">
        <f>IF(Tabla!L634="","",Tabla!L634)</f>
        <v>0</v>
      </c>
      <c r="J634">
        <f t="shared" si="130"/>
        <v>626</v>
      </c>
      <c r="K634" s="93">
        <f t="shared" si="131"/>
        <v>43511</v>
      </c>
      <c r="L634">
        <f t="shared" ca="1" si="120"/>
        <v>0</v>
      </c>
      <c r="M634" s="115">
        <f t="shared" ca="1" si="121"/>
        <v>6.2600000000000002E-7</v>
      </c>
      <c r="N634">
        <f t="shared" ca="1" si="122"/>
        <v>8.6700000000000002E-7</v>
      </c>
      <c r="O634">
        <f t="shared" ca="1" si="123"/>
        <v>867</v>
      </c>
      <c r="Q634">
        <f t="shared" ca="1" si="124"/>
        <v>43531</v>
      </c>
      <c r="R634" t="str">
        <f t="shared" ca="1" si="125"/>
        <v>IMAGEN CORPORATIVA</v>
      </c>
      <c r="S634" t="str">
        <f t="shared" ca="1" si="126"/>
        <v>GASTOS NO DEDUCIBLES</v>
      </c>
      <c r="T634" t="str">
        <f t="shared" ca="1" si="127"/>
        <v>TRANSACCIONES DEL DIA 03/07/2019SPYRAL - GESTION ADMINISTRATIVA</v>
      </c>
      <c r="V634">
        <f t="shared" ca="1" si="128"/>
        <v>0</v>
      </c>
      <c r="W634">
        <f t="shared" ca="1" si="129"/>
        <v>0</v>
      </c>
    </row>
    <row r="635" spans="2:23" x14ac:dyDescent="0.25">
      <c r="B635" s="3">
        <f t="shared" si="119"/>
        <v>627</v>
      </c>
      <c r="C635" s="93">
        <f>IF(Tabla!G635="","",Tabla!G635)</f>
        <v>43512</v>
      </c>
      <c r="D635" s="93" t="str">
        <f>IF(Tabla!H635="","",Tabla!H635)</f>
        <v>PERSONALES</v>
      </c>
      <c r="E635" s="93" t="str">
        <f>IF(Tabla!I635="","",Tabla!I635)</f>
        <v>GASTOS NO DEDUCIBLES</v>
      </c>
      <c r="F635" s="93" t="str">
        <f>IF(Tabla!J635="","",Tabla!J635)</f>
        <v>TRANSACCIONES DEL DIA 02/16/2019SPYRAL - GESTION ADMINISTRATIVA</v>
      </c>
      <c r="G635" s="108">
        <f>IF(Tabla!K635="","",Tabla!K635)</f>
        <v>1000</v>
      </c>
      <c r="H635" s="108">
        <f>IF(Tabla!L635="","",Tabla!L635)</f>
        <v>0</v>
      </c>
      <c r="J635">
        <f t="shared" si="130"/>
        <v>627</v>
      </c>
      <c r="K635" s="93">
        <f t="shared" si="131"/>
        <v>43512</v>
      </c>
      <c r="L635">
        <f t="shared" ca="1" si="120"/>
        <v>0</v>
      </c>
      <c r="M635" s="115">
        <f t="shared" ca="1" si="121"/>
        <v>6.2699999999999999E-7</v>
      </c>
      <c r="N635">
        <f t="shared" ca="1" si="122"/>
        <v>8.6600000000000005E-7</v>
      </c>
      <c r="O635">
        <f t="shared" ca="1" si="123"/>
        <v>866</v>
      </c>
      <c r="Q635">
        <f t="shared" ca="1" si="124"/>
        <v>43531</v>
      </c>
      <c r="R635" t="str">
        <f t="shared" ca="1" si="125"/>
        <v>SERVICIOS PERSONALES</v>
      </c>
      <c r="S635" t="str">
        <f t="shared" ca="1" si="126"/>
        <v>ALIMENTACION DE EMPLEADOS CTA NUEVA</v>
      </c>
      <c r="T635" t="str">
        <f t="shared" ca="1" si="127"/>
        <v>TRANSACCIONES DEL DIA 03/07/2019SPYRAL - GESTION ADMINISTRATIVA</v>
      </c>
      <c r="V635">
        <f t="shared" ca="1" si="128"/>
        <v>0</v>
      </c>
      <c r="W635">
        <f t="shared" ca="1" si="129"/>
        <v>0</v>
      </c>
    </row>
    <row r="636" spans="2:23" x14ac:dyDescent="0.25">
      <c r="B636" s="3">
        <f t="shared" si="119"/>
        <v>628</v>
      </c>
      <c r="C636" s="93">
        <f>IF(Tabla!G636="","",Tabla!G636)</f>
        <v>43512</v>
      </c>
      <c r="D636" s="93" t="str">
        <f>IF(Tabla!H636="","",Tabla!H636)</f>
        <v>BANCA COMERCIAL CENTRO</v>
      </c>
      <c r="E636" s="93" t="str">
        <f>IF(Tabla!I636="","",Tabla!I636)</f>
        <v>VIATICOS</v>
      </c>
      <c r="F636" s="93" t="str">
        <f>IF(Tabla!J636="","",Tabla!J636)</f>
        <v>TRANSACCIONES DEL DIA 02/16/2019SPYRAL - GESTION ADMINISTRATIVA</v>
      </c>
      <c r="G636" s="108">
        <f>IF(Tabla!K636="","",Tabla!K636)</f>
        <v>33</v>
      </c>
      <c r="H636" s="108">
        <f>IF(Tabla!L636="","",Tabla!L636)</f>
        <v>0</v>
      </c>
      <c r="J636">
        <f t="shared" si="130"/>
        <v>628</v>
      </c>
      <c r="K636" s="93">
        <f t="shared" si="131"/>
        <v>43512</v>
      </c>
      <c r="L636">
        <f t="shared" ca="1" si="120"/>
        <v>0</v>
      </c>
      <c r="M636" s="115">
        <f t="shared" ca="1" si="121"/>
        <v>6.2799999999999996E-7</v>
      </c>
      <c r="N636">
        <f t="shared" ca="1" si="122"/>
        <v>8.6499999999999998E-7</v>
      </c>
      <c r="O636">
        <f t="shared" ca="1" si="123"/>
        <v>865</v>
      </c>
      <c r="Q636">
        <f t="shared" ca="1" si="124"/>
        <v>43530</v>
      </c>
      <c r="R636" t="str">
        <f t="shared" ca="1" si="125"/>
        <v>BANCA COMERCIAL CENTRO</v>
      </c>
      <c r="S636" t="str">
        <f t="shared" ca="1" si="126"/>
        <v>VIATICOS</v>
      </c>
      <c r="T636" t="str">
        <f t="shared" ca="1" si="127"/>
        <v>TRANSACCIONES DEL DIA 03/06/2019SPYRAL - GESTION ADMINISTRATIVA</v>
      </c>
      <c r="V636">
        <f t="shared" ca="1" si="128"/>
        <v>0</v>
      </c>
      <c r="W636">
        <f t="shared" ca="1" si="129"/>
        <v>0</v>
      </c>
    </row>
    <row r="637" spans="2:23" x14ac:dyDescent="0.25">
      <c r="B637" s="3">
        <f t="shared" ref="B637:B700" si="132">B636+1</f>
        <v>629</v>
      </c>
      <c r="C637" s="93">
        <f>IF(Tabla!G637="","",Tabla!G637)</f>
        <v>43512</v>
      </c>
      <c r="D637" s="93" t="str">
        <f>IF(Tabla!H637="","",Tabla!H637)</f>
        <v>ADMINISTRACION DE SUCURSALES</v>
      </c>
      <c r="E637" s="93" t="str">
        <f>IF(Tabla!I637="","",Tabla!I637)</f>
        <v>OTROS EGRESOS 18</v>
      </c>
      <c r="F637" s="93" t="str">
        <f>IF(Tabla!J637="","",Tabla!J637)</f>
        <v>OTROS EGRESOS 1.P.O (OR:95/DES:95 TRN:86 PERF:300086 CAU: 18</v>
      </c>
      <c r="G637" s="108">
        <f>IF(Tabla!K637="","",Tabla!K637)</f>
        <v>2.25</v>
      </c>
      <c r="H637" s="108">
        <f>IF(Tabla!L637="","",Tabla!L637)</f>
        <v>0</v>
      </c>
      <c r="J637">
        <f t="shared" si="130"/>
        <v>629</v>
      </c>
      <c r="K637" s="93">
        <f t="shared" si="131"/>
        <v>43512</v>
      </c>
      <c r="L637">
        <f t="shared" ca="1" si="120"/>
        <v>0</v>
      </c>
      <c r="M637" s="115">
        <f t="shared" ca="1" si="121"/>
        <v>6.2900000000000003E-7</v>
      </c>
      <c r="N637">
        <f t="shared" ca="1" si="122"/>
        <v>8.6400000000000001E-7</v>
      </c>
      <c r="O637">
        <f t="shared" ca="1" si="123"/>
        <v>864</v>
      </c>
      <c r="Q637">
        <f t="shared" ca="1" si="124"/>
        <v>43530</v>
      </c>
      <c r="R637" t="str">
        <f t="shared" ca="1" si="125"/>
        <v>BANCA COMERCIAL PERIFERIA</v>
      </c>
      <c r="S637" t="str">
        <f t="shared" ca="1" si="126"/>
        <v>VIATICOS</v>
      </c>
      <c r="T637" t="str">
        <f t="shared" ca="1" si="127"/>
        <v>TRANSACCIONES DEL DIA 03/06/2019SPYRAL - GESTION ADMINISTRATIVA</v>
      </c>
      <c r="V637">
        <f t="shared" ca="1" si="128"/>
        <v>0</v>
      </c>
      <c r="W637">
        <f t="shared" ca="1" si="129"/>
        <v>0</v>
      </c>
    </row>
    <row r="638" spans="2:23" x14ac:dyDescent="0.25">
      <c r="B638" s="3">
        <f t="shared" si="132"/>
        <v>630</v>
      </c>
      <c r="C638" s="93">
        <f>IF(Tabla!G638="","",Tabla!G638)</f>
        <v>43512</v>
      </c>
      <c r="D638" s="93" t="str">
        <f>IF(Tabla!H638="","",Tabla!H638)</f>
        <v>ADMINISTRACION DE SUCURSALES</v>
      </c>
      <c r="E638" s="93" t="str">
        <f>IF(Tabla!I638="","",Tabla!I638)</f>
        <v>OTROS EGRESOS 18</v>
      </c>
      <c r="F638" s="93" t="str">
        <f>IF(Tabla!J638="","",Tabla!J638)</f>
        <v>OTROS EGRESOS 1.P.O (OR:19/DES:19 TRN:86 PERF:300086 CAU: 18</v>
      </c>
      <c r="G638" s="108">
        <f>IF(Tabla!K638="","",Tabla!K638)</f>
        <v>10.5</v>
      </c>
      <c r="H638" s="108">
        <f>IF(Tabla!L638="","",Tabla!L638)</f>
        <v>0</v>
      </c>
      <c r="J638">
        <f t="shared" si="130"/>
        <v>630</v>
      </c>
      <c r="K638" s="93">
        <f t="shared" si="131"/>
        <v>43512</v>
      </c>
      <c r="L638">
        <f t="shared" ca="1" si="120"/>
        <v>0</v>
      </c>
      <c r="M638" s="115">
        <f t="shared" ca="1" si="121"/>
        <v>6.3E-7</v>
      </c>
      <c r="N638">
        <f t="shared" ca="1" si="122"/>
        <v>8.6300000000000004E-7</v>
      </c>
      <c r="O638">
        <f t="shared" ca="1" si="123"/>
        <v>863</v>
      </c>
      <c r="Q638">
        <f t="shared" ca="1" si="124"/>
        <v>43530</v>
      </c>
      <c r="R638" t="str">
        <f t="shared" ca="1" si="125"/>
        <v>CAJA</v>
      </c>
      <c r="S638" t="str">
        <f t="shared" ca="1" si="126"/>
        <v>ALIMENTACION DE EMPLEADOS CTA NUEVA</v>
      </c>
      <c r="T638" t="str">
        <f t="shared" ca="1" si="127"/>
        <v>TRANSACCIONES DEL DIA 03/06/2019SPYRAL - GESTION ADMINISTRATIVA</v>
      </c>
      <c r="V638">
        <f t="shared" ca="1" si="128"/>
        <v>0</v>
      </c>
      <c r="W638">
        <f t="shared" ca="1" si="129"/>
        <v>0</v>
      </c>
    </row>
    <row r="639" spans="2:23" x14ac:dyDescent="0.25">
      <c r="B639" s="3">
        <f t="shared" si="132"/>
        <v>631</v>
      </c>
      <c r="C639" s="93">
        <f>IF(Tabla!G639="","",Tabla!G639)</f>
        <v>43514</v>
      </c>
      <c r="D639" s="93" t="str">
        <f>IF(Tabla!H639="","",Tabla!H639)</f>
        <v>TELEMERCADEO</v>
      </c>
      <c r="E639" s="93" t="str">
        <f>IF(Tabla!I639="","",Tabla!I639)</f>
        <v>GASTOS NO DEDUCIBLES</v>
      </c>
      <c r="F639" s="93" t="str">
        <f>IF(Tabla!J639="","",Tabla!J639)</f>
        <v>TRANSACCIONES DEL DIA 02/18/2019SPYRAL - GESTION ADMINISTRATIVA</v>
      </c>
      <c r="G639" s="108">
        <f>IF(Tabla!K639="","",Tabla!K639)</f>
        <v>58.47</v>
      </c>
      <c r="H639" s="108">
        <f>IF(Tabla!L639="","",Tabla!L639)</f>
        <v>0</v>
      </c>
      <c r="J639">
        <f t="shared" si="130"/>
        <v>631</v>
      </c>
      <c r="K639" s="93">
        <f t="shared" si="131"/>
        <v>43514</v>
      </c>
      <c r="L639">
        <f t="shared" ca="1" si="120"/>
        <v>0</v>
      </c>
      <c r="M639" s="115">
        <f t="shared" ca="1" si="121"/>
        <v>6.3099999999999997E-7</v>
      </c>
      <c r="N639">
        <f t="shared" ca="1" si="122"/>
        <v>8.6199999999999996E-7</v>
      </c>
      <c r="O639">
        <f t="shared" ca="1" si="123"/>
        <v>862</v>
      </c>
      <c r="Q639">
        <f t="shared" ca="1" si="124"/>
        <v>43530</v>
      </c>
      <c r="R639" t="str">
        <f t="shared" ca="1" si="125"/>
        <v>CAJA</v>
      </c>
      <c r="S639" t="str">
        <f t="shared" ca="1" si="126"/>
        <v>ALIMENTACION DE EMPLEADOS CTA NUEVA</v>
      </c>
      <c r="T639" t="str">
        <f t="shared" ca="1" si="127"/>
        <v>TRANSACCIONES DEL DIA 03/06/2019SPYRAL - GESTION ADMINISTRATIVA</v>
      </c>
      <c r="V639">
        <f t="shared" ca="1" si="128"/>
        <v>0</v>
      </c>
      <c r="W639">
        <f t="shared" ca="1" si="129"/>
        <v>0</v>
      </c>
    </row>
    <row r="640" spans="2:23" x14ac:dyDescent="0.25">
      <c r="B640" s="3">
        <f t="shared" si="132"/>
        <v>632</v>
      </c>
      <c r="C640" s="93">
        <f>IF(Tabla!G640="","",Tabla!G640)</f>
        <v>43514</v>
      </c>
      <c r="D640" s="93" t="str">
        <f>IF(Tabla!H640="","",Tabla!H640)</f>
        <v>SERVICIOS PERSONALES</v>
      </c>
      <c r="E640" s="93" t="str">
        <f>IF(Tabla!I640="","",Tabla!I640)</f>
        <v>ALIMENTACION DE EMPLEADOS CTA NUEVA</v>
      </c>
      <c r="F640" s="93" t="str">
        <f>IF(Tabla!J640="","",Tabla!J640)</f>
        <v>TRANSACCIONES DEL DIA 02/18/2019SPYRAL - GESTION ADMINISTRATIVA</v>
      </c>
      <c r="G640" s="108">
        <f>IF(Tabla!K640="","",Tabla!K640)</f>
        <v>8</v>
      </c>
      <c r="H640" s="108">
        <f>IF(Tabla!L640="","",Tabla!L640)</f>
        <v>0</v>
      </c>
      <c r="J640">
        <f t="shared" si="130"/>
        <v>632</v>
      </c>
      <c r="K640" s="93">
        <f t="shared" si="131"/>
        <v>43514</v>
      </c>
      <c r="L640">
        <f t="shared" ca="1" si="120"/>
        <v>0</v>
      </c>
      <c r="M640" s="115">
        <f t="shared" ca="1" si="121"/>
        <v>6.3200000000000005E-7</v>
      </c>
      <c r="N640">
        <f t="shared" ca="1" si="122"/>
        <v>8.6099999999999999E-7</v>
      </c>
      <c r="O640">
        <f t="shared" ca="1" si="123"/>
        <v>861</v>
      </c>
      <c r="Q640">
        <f t="shared" ca="1" si="124"/>
        <v>43530</v>
      </c>
      <c r="R640" t="str">
        <f t="shared" ca="1" si="125"/>
        <v>CAJA</v>
      </c>
      <c r="S640" t="str">
        <f t="shared" ca="1" si="126"/>
        <v>ALIMENTACION DE EMPLEADOS CTA NUEVA</v>
      </c>
      <c r="T640" t="str">
        <f t="shared" ca="1" si="127"/>
        <v>TRANSACCIONES DEL DIA 03/06/2019SPYRAL - GESTION ADMINISTRATIVA</v>
      </c>
      <c r="V640">
        <f t="shared" ca="1" si="128"/>
        <v>0</v>
      </c>
      <c r="W640">
        <f t="shared" ca="1" si="129"/>
        <v>0</v>
      </c>
    </row>
    <row r="641" spans="2:23" x14ac:dyDescent="0.25">
      <c r="B641" s="3">
        <f t="shared" si="132"/>
        <v>633</v>
      </c>
      <c r="C641" s="93">
        <f>IF(Tabla!G641="","",Tabla!G641)</f>
        <v>43514</v>
      </c>
      <c r="D641" s="93" t="str">
        <f>IF(Tabla!H641="","",Tabla!H641)</f>
        <v>IMAGEN CORPORATIVA</v>
      </c>
      <c r="E641" s="93" t="str">
        <f>IF(Tabla!I641="","",Tabla!I641)</f>
        <v>VIATICOS</v>
      </c>
      <c r="F641" s="93" t="str">
        <f>IF(Tabla!J641="","",Tabla!J641)</f>
        <v>TRANSACCIONES DEL DIA 02/18/2019SPYRAL - GESTION ADMINISTRATIVA</v>
      </c>
      <c r="G641" s="108">
        <f>IF(Tabla!K641="","",Tabla!K641)</f>
        <v>28.17</v>
      </c>
      <c r="H641" s="108">
        <f>IF(Tabla!L641="","",Tabla!L641)</f>
        <v>0</v>
      </c>
      <c r="J641">
        <f t="shared" si="130"/>
        <v>633</v>
      </c>
      <c r="K641" s="93">
        <f t="shared" si="131"/>
        <v>43514</v>
      </c>
      <c r="L641">
        <f t="shared" ca="1" si="120"/>
        <v>0</v>
      </c>
      <c r="M641" s="115">
        <f t="shared" ca="1" si="121"/>
        <v>6.3300000000000002E-7</v>
      </c>
      <c r="N641">
        <f t="shared" ca="1" si="122"/>
        <v>8.6000000000000002E-7</v>
      </c>
      <c r="O641">
        <f t="shared" ca="1" si="123"/>
        <v>860</v>
      </c>
      <c r="Q641">
        <f t="shared" ca="1" si="124"/>
        <v>43530</v>
      </c>
      <c r="R641" t="str">
        <f t="shared" ca="1" si="125"/>
        <v>CAJA</v>
      </c>
      <c r="S641" t="str">
        <f t="shared" ca="1" si="126"/>
        <v>ALIMENTACION DE EMPLEADOS CTA NUEVA</v>
      </c>
      <c r="T641" t="str">
        <f t="shared" ca="1" si="127"/>
        <v>TRANSACCIONES DEL DIA 03/06/2019SPYRAL - GESTION ADMINISTRATIVA</v>
      </c>
      <c r="V641">
        <f t="shared" ca="1" si="128"/>
        <v>0</v>
      </c>
      <c r="W641">
        <f t="shared" ca="1" si="129"/>
        <v>0</v>
      </c>
    </row>
    <row r="642" spans="2:23" x14ac:dyDescent="0.25">
      <c r="B642" s="3">
        <f t="shared" si="132"/>
        <v>634</v>
      </c>
      <c r="C642" s="93">
        <f>IF(Tabla!G642="","",Tabla!G642)</f>
        <v>43514</v>
      </c>
      <c r="D642" s="93" t="str">
        <f>IF(Tabla!H642="","",Tabla!H642)</f>
        <v>FUERZAS DE VENTAS PANAMA</v>
      </c>
      <c r="E642" s="93" t="str">
        <f>IF(Tabla!I642="","",Tabla!I642)</f>
        <v>VIATICOS</v>
      </c>
      <c r="F642" s="93" t="str">
        <f>IF(Tabla!J642="","",Tabla!J642)</f>
        <v>TRANSACCIONES DEL DIA 02/18/2019SPYRAL - GESTION ADMINISTRATIVA</v>
      </c>
      <c r="G642" s="108">
        <f>IF(Tabla!K642="","",Tabla!K642)</f>
        <v>5.96</v>
      </c>
      <c r="H642" s="108">
        <f>IF(Tabla!L642="","",Tabla!L642)</f>
        <v>0</v>
      </c>
      <c r="J642">
        <f t="shared" si="130"/>
        <v>634</v>
      </c>
      <c r="K642" s="93">
        <f t="shared" si="131"/>
        <v>43514</v>
      </c>
      <c r="L642">
        <f t="shared" ca="1" si="120"/>
        <v>0</v>
      </c>
      <c r="M642" s="115">
        <f t="shared" ca="1" si="121"/>
        <v>6.3399999999999999E-7</v>
      </c>
      <c r="N642">
        <f t="shared" ca="1" si="122"/>
        <v>8.5899999999999995E-7</v>
      </c>
      <c r="O642">
        <f t="shared" ca="1" si="123"/>
        <v>859</v>
      </c>
      <c r="Q642">
        <f t="shared" ca="1" si="124"/>
        <v>43530</v>
      </c>
      <c r="R642" t="str">
        <f t="shared" ca="1" si="125"/>
        <v>CAJA</v>
      </c>
      <c r="S642" t="str">
        <f t="shared" ca="1" si="126"/>
        <v>ALIMENTACION DE EMPLEADOS CTA NUEVA</v>
      </c>
      <c r="T642" t="str">
        <f t="shared" ca="1" si="127"/>
        <v>TRANSACCIONES DEL DIA 03/06/2019SPYRAL - GESTION ADMINISTRATIVA</v>
      </c>
      <c r="V642">
        <f t="shared" ca="1" si="128"/>
        <v>0</v>
      </c>
      <c r="W642">
        <f t="shared" ca="1" si="129"/>
        <v>0</v>
      </c>
    </row>
    <row r="643" spans="2:23" x14ac:dyDescent="0.25">
      <c r="B643" s="3">
        <f t="shared" si="132"/>
        <v>635</v>
      </c>
      <c r="C643" s="93">
        <f>IF(Tabla!G643="","",Tabla!G643)</f>
        <v>43514</v>
      </c>
      <c r="D643" s="93" t="str">
        <f>IF(Tabla!H643="","",Tabla!H643)</f>
        <v>DESARROLLO DE PRODUCTOS</v>
      </c>
      <c r="E643" s="93" t="str">
        <f>IF(Tabla!I643="","",Tabla!I643)</f>
        <v>VIATICOS 2</v>
      </c>
      <c r="F643" s="93" t="str">
        <f>IF(Tabla!J643="","",Tabla!J643)</f>
        <v>TRANSACCIONES DEL DIA 02/18/2019SPYRAL - GESTION ADMINISTRATIVA</v>
      </c>
      <c r="G643" s="108">
        <f>IF(Tabla!K643="","",Tabla!K643)</f>
        <v>48</v>
      </c>
      <c r="H643" s="108">
        <f>IF(Tabla!L643="","",Tabla!L643)</f>
        <v>0</v>
      </c>
      <c r="J643">
        <f t="shared" si="130"/>
        <v>635</v>
      </c>
      <c r="K643" s="93">
        <f t="shared" si="131"/>
        <v>43514</v>
      </c>
      <c r="L643">
        <f t="shared" ca="1" si="120"/>
        <v>0</v>
      </c>
      <c r="M643" s="115">
        <f t="shared" ca="1" si="121"/>
        <v>6.3499999999999996E-7</v>
      </c>
      <c r="N643">
        <f t="shared" ca="1" si="122"/>
        <v>8.5799999999999998E-7</v>
      </c>
      <c r="O643">
        <f t="shared" ca="1" si="123"/>
        <v>858</v>
      </c>
      <c r="Q643">
        <f t="shared" ca="1" si="124"/>
        <v>43530</v>
      </c>
      <c r="R643" t="str">
        <f t="shared" ca="1" si="125"/>
        <v>CAJA</v>
      </c>
      <c r="S643" t="str">
        <f t="shared" ca="1" si="126"/>
        <v>ALIMENTACION DE EMPLEADOS CTA NUEVA</v>
      </c>
      <c r="T643" t="str">
        <f t="shared" ca="1" si="127"/>
        <v>TRANSACCIONES DEL DIA 03/06/2019SPYRAL - GESTION ADMINISTRATIVA</v>
      </c>
      <c r="V643">
        <f t="shared" ca="1" si="128"/>
        <v>0</v>
      </c>
      <c r="W643">
        <f t="shared" ca="1" si="129"/>
        <v>0</v>
      </c>
    </row>
    <row r="644" spans="2:23" x14ac:dyDescent="0.25">
      <c r="B644" s="3">
        <f t="shared" si="132"/>
        <v>636</v>
      </c>
      <c r="C644" s="93">
        <f>IF(Tabla!G644="","",Tabla!G644)</f>
        <v>43514</v>
      </c>
      <c r="D644" s="93" t="str">
        <f>IF(Tabla!H644="","",Tabla!H644)</f>
        <v>CAJA</v>
      </c>
      <c r="E644" s="93" t="str">
        <f>IF(Tabla!I644="","",Tabla!I644)</f>
        <v>ALIMENTACION DE EMPLEADOS CTA NUEVA</v>
      </c>
      <c r="F644" s="93" t="str">
        <f>IF(Tabla!J644="","",Tabla!J644)</f>
        <v>TRANSACCIONES DEL DIA 02/18/2019SPYRAL - GESTION ADMINISTRATIVA</v>
      </c>
      <c r="G644" s="108">
        <f>IF(Tabla!K644="","",Tabla!K644)</f>
        <v>64</v>
      </c>
      <c r="H644" s="108">
        <f>IF(Tabla!L644="","",Tabla!L644)</f>
        <v>0</v>
      </c>
      <c r="J644">
        <f t="shared" si="130"/>
        <v>636</v>
      </c>
      <c r="K644" s="93">
        <f t="shared" si="131"/>
        <v>43514</v>
      </c>
      <c r="L644">
        <f t="shared" ca="1" si="120"/>
        <v>0</v>
      </c>
      <c r="M644" s="115">
        <f t="shared" ca="1" si="121"/>
        <v>6.3600000000000003E-7</v>
      </c>
      <c r="N644">
        <f t="shared" ca="1" si="122"/>
        <v>8.5700000000000001E-7</v>
      </c>
      <c r="O644">
        <f t="shared" ca="1" si="123"/>
        <v>857</v>
      </c>
      <c r="Q644">
        <f t="shared" ca="1" si="124"/>
        <v>43530</v>
      </c>
      <c r="R644" t="str">
        <f t="shared" ca="1" si="125"/>
        <v>CAJA</v>
      </c>
      <c r="S644" t="str">
        <f t="shared" ca="1" si="126"/>
        <v>ALIMENTACION DE EMPLEADOS CTA NUEVA</v>
      </c>
      <c r="T644" t="str">
        <f t="shared" ca="1" si="127"/>
        <v>TRANSACCIONES DEL DIA 03/06/2019SPYRAL - GESTION ADMINISTRATIVA</v>
      </c>
      <c r="V644">
        <f t="shared" ca="1" si="128"/>
        <v>0</v>
      </c>
      <c r="W644">
        <f t="shared" ca="1" si="129"/>
        <v>0</v>
      </c>
    </row>
    <row r="645" spans="2:23" x14ac:dyDescent="0.25">
      <c r="B645" s="3">
        <f t="shared" si="132"/>
        <v>637</v>
      </c>
      <c r="C645" s="93">
        <f>IF(Tabla!G645="","",Tabla!G645)</f>
        <v>43514</v>
      </c>
      <c r="D645" s="93" t="str">
        <f>IF(Tabla!H645="","",Tabla!H645)</f>
        <v>CAJA</v>
      </c>
      <c r="E645" s="93" t="str">
        <f>IF(Tabla!I645="","",Tabla!I645)</f>
        <v>ALIMENTACION DE EMPLEADOS CTA NUEVA</v>
      </c>
      <c r="F645" s="93" t="str">
        <f>IF(Tabla!J645="","",Tabla!J645)</f>
        <v>TRANSACCIONES DEL DIA 02/18/2019SPYRAL - GESTION ADMINISTRATIVA</v>
      </c>
      <c r="G645" s="108">
        <f>IF(Tabla!K645="","",Tabla!K645)</f>
        <v>48</v>
      </c>
      <c r="H645" s="108">
        <f>IF(Tabla!L645="","",Tabla!L645)</f>
        <v>0</v>
      </c>
      <c r="J645">
        <f t="shared" si="130"/>
        <v>637</v>
      </c>
      <c r="K645" s="93">
        <f t="shared" si="131"/>
        <v>43514</v>
      </c>
      <c r="L645">
        <f t="shared" ca="1" si="120"/>
        <v>0</v>
      </c>
      <c r="M645" s="115">
        <f t="shared" ca="1" si="121"/>
        <v>6.37E-7</v>
      </c>
      <c r="N645">
        <f t="shared" ca="1" si="122"/>
        <v>8.5600000000000004E-7</v>
      </c>
      <c r="O645">
        <f t="shared" ca="1" si="123"/>
        <v>856</v>
      </c>
      <c r="Q645">
        <f t="shared" ca="1" si="124"/>
        <v>43530</v>
      </c>
      <c r="R645" t="str">
        <f t="shared" ca="1" si="125"/>
        <v>DESARROLLO DE PRODUCTOS</v>
      </c>
      <c r="S645" t="str">
        <f t="shared" ca="1" si="126"/>
        <v>VIATICOS</v>
      </c>
      <c r="T645" t="str">
        <f t="shared" ca="1" si="127"/>
        <v>TRANSACCIONES DEL DIA 03/06/2019SPYRAL - GESTION ADMINISTRATIVA</v>
      </c>
      <c r="V645">
        <f t="shared" ca="1" si="128"/>
        <v>0</v>
      </c>
      <c r="W645">
        <f t="shared" ca="1" si="129"/>
        <v>0</v>
      </c>
    </row>
    <row r="646" spans="2:23" x14ac:dyDescent="0.25">
      <c r="B646" s="3">
        <f t="shared" si="132"/>
        <v>638</v>
      </c>
      <c r="C646" s="93">
        <f>IF(Tabla!G646="","",Tabla!G646)</f>
        <v>43514</v>
      </c>
      <c r="D646" s="93" t="str">
        <f>IF(Tabla!H646="","",Tabla!H646)</f>
        <v>CAJA</v>
      </c>
      <c r="E646" s="93" t="str">
        <f>IF(Tabla!I646="","",Tabla!I646)</f>
        <v>ALIMENTACION DE EMPLEADOS CTA NUEVA</v>
      </c>
      <c r="F646" s="93" t="str">
        <f>IF(Tabla!J646="","",Tabla!J646)</f>
        <v>TRANSACCIONES DEL DIA 02/18/2019SPYRAL - GESTION ADMINISTRATIVA</v>
      </c>
      <c r="G646" s="108">
        <f>IF(Tabla!K646="","",Tabla!K646)</f>
        <v>40</v>
      </c>
      <c r="H646" s="108">
        <f>IF(Tabla!L646="","",Tabla!L646)</f>
        <v>0</v>
      </c>
      <c r="J646">
        <f t="shared" si="130"/>
        <v>638</v>
      </c>
      <c r="K646" s="93">
        <f t="shared" si="131"/>
        <v>43514</v>
      </c>
      <c r="L646">
        <f t="shared" ca="1" si="120"/>
        <v>0</v>
      </c>
      <c r="M646" s="115">
        <f t="shared" ca="1" si="121"/>
        <v>6.3799999999999997E-7</v>
      </c>
      <c r="N646">
        <f t="shared" ca="1" si="122"/>
        <v>8.5499999999999997E-7</v>
      </c>
      <c r="O646">
        <f t="shared" ca="1" si="123"/>
        <v>855</v>
      </c>
      <c r="Q646">
        <f t="shared" ca="1" si="124"/>
        <v>43530</v>
      </c>
      <c r="R646" t="str">
        <f t="shared" ca="1" si="125"/>
        <v>FUERZAS DE VENTAS PANAMA</v>
      </c>
      <c r="S646" t="str">
        <f t="shared" ca="1" si="126"/>
        <v>VIATICOS</v>
      </c>
      <c r="T646" t="str">
        <f t="shared" ca="1" si="127"/>
        <v>TRANSACCIONES DEL DIA 03/06/2019SPYRAL - GESTION ADMINISTRATIVA</v>
      </c>
      <c r="V646">
        <f t="shared" ca="1" si="128"/>
        <v>0</v>
      </c>
      <c r="W646">
        <f t="shared" ca="1" si="129"/>
        <v>0</v>
      </c>
    </row>
    <row r="647" spans="2:23" x14ac:dyDescent="0.25">
      <c r="B647" s="3">
        <f t="shared" si="132"/>
        <v>639</v>
      </c>
      <c r="C647" s="93">
        <f>IF(Tabla!G647="","",Tabla!G647)</f>
        <v>43514</v>
      </c>
      <c r="D647" s="93" t="str">
        <f>IF(Tabla!H647="","",Tabla!H647)</f>
        <v>CAJA</v>
      </c>
      <c r="E647" s="93" t="str">
        <f>IF(Tabla!I647="","",Tabla!I647)</f>
        <v>ALIMENTACION DE EMPLEADOS CTA NUEVA</v>
      </c>
      <c r="F647" s="93" t="str">
        <f>IF(Tabla!J647="","",Tabla!J647)</f>
        <v>TRANSACCIONES DEL DIA 02/18/2019SPYRAL - GESTION ADMINISTRATIVA</v>
      </c>
      <c r="G647" s="108">
        <f>IF(Tabla!K647="","",Tabla!K647)</f>
        <v>32</v>
      </c>
      <c r="H647" s="108">
        <f>IF(Tabla!L647="","",Tabla!L647)</f>
        <v>0</v>
      </c>
      <c r="J647">
        <f t="shared" si="130"/>
        <v>639</v>
      </c>
      <c r="K647" s="93">
        <f t="shared" si="131"/>
        <v>43514</v>
      </c>
      <c r="L647">
        <f t="shared" ca="1" si="120"/>
        <v>0</v>
      </c>
      <c r="M647" s="115">
        <f t="shared" ca="1" si="121"/>
        <v>6.3900000000000004E-7</v>
      </c>
      <c r="N647">
        <f t="shared" ca="1" si="122"/>
        <v>8.54E-7</v>
      </c>
      <c r="O647">
        <f t="shared" ca="1" si="123"/>
        <v>854</v>
      </c>
      <c r="Q647">
        <f t="shared" ca="1" si="124"/>
        <v>43530</v>
      </c>
      <c r="R647" t="str">
        <f t="shared" ca="1" si="125"/>
        <v>FUERZAS DE VENTAS PANAMA</v>
      </c>
      <c r="S647" t="str">
        <f t="shared" ca="1" si="126"/>
        <v>GASTOS NO DEDUCIBLES</v>
      </c>
      <c r="T647" t="str">
        <f t="shared" ca="1" si="127"/>
        <v>TRANSACCIONES DEL DIA 03/06/2019SPYRAL - GESTION ADMINISTRATIVA</v>
      </c>
      <c r="V647">
        <f t="shared" ca="1" si="128"/>
        <v>0</v>
      </c>
      <c r="W647">
        <f t="shared" ca="1" si="129"/>
        <v>0</v>
      </c>
    </row>
    <row r="648" spans="2:23" x14ac:dyDescent="0.25">
      <c r="B648" s="3">
        <f t="shared" si="132"/>
        <v>640</v>
      </c>
      <c r="C648" s="93">
        <f>IF(Tabla!G648="","",Tabla!G648)</f>
        <v>43514</v>
      </c>
      <c r="D648" s="93" t="str">
        <f>IF(Tabla!H648="","",Tabla!H648)</f>
        <v>CAJA</v>
      </c>
      <c r="E648" s="93" t="str">
        <f>IF(Tabla!I648="","",Tabla!I648)</f>
        <v>ALIMENTACION DE EMPLEADOS CTA NUEVA</v>
      </c>
      <c r="F648" s="93" t="str">
        <f>IF(Tabla!J648="","",Tabla!J648)</f>
        <v>TRANSACCIONES DEL DIA 02/18/2019SPYRAL - GESTION ADMINISTRATIVA</v>
      </c>
      <c r="G648" s="108">
        <f>IF(Tabla!K648="","",Tabla!K648)</f>
        <v>16</v>
      </c>
      <c r="H648" s="108">
        <f>IF(Tabla!L648="","",Tabla!L648)</f>
        <v>0</v>
      </c>
      <c r="J648">
        <f t="shared" si="130"/>
        <v>640</v>
      </c>
      <c r="K648" s="93">
        <f t="shared" si="131"/>
        <v>43514</v>
      </c>
      <c r="L648">
        <f t="shared" ca="1" si="120"/>
        <v>0</v>
      </c>
      <c r="M648" s="115">
        <f t="shared" ca="1" si="121"/>
        <v>6.4000000000000001E-7</v>
      </c>
      <c r="N648">
        <f t="shared" ca="1" si="122"/>
        <v>8.5300000000000003E-7</v>
      </c>
      <c r="O648">
        <f t="shared" ca="1" si="123"/>
        <v>853</v>
      </c>
      <c r="Q648">
        <f t="shared" ca="1" si="124"/>
        <v>43530</v>
      </c>
      <c r="R648" t="str">
        <f t="shared" ca="1" si="125"/>
        <v>SERVICIOS PERSONALES</v>
      </c>
      <c r="S648" t="str">
        <f t="shared" ca="1" si="126"/>
        <v>ALIMENTACION DE EMPLEADOS CTA NUEVA</v>
      </c>
      <c r="T648" t="str">
        <f t="shared" ca="1" si="127"/>
        <v>TRANSACCIONES DEL DIA 03/06/2019SPYRAL - GESTION ADMINISTRATIVA</v>
      </c>
      <c r="V648">
        <f t="shared" ca="1" si="128"/>
        <v>0</v>
      </c>
      <c r="W648">
        <f t="shared" ca="1" si="129"/>
        <v>0</v>
      </c>
    </row>
    <row r="649" spans="2:23" x14ac:dyDescent="0.25">
      <c r="B649" s="3">
        <f t="shared" si="132"/>
        <v>641</v>
      </c>
      <c r="C649" s="93">
        <f>IF(Tabla!G649="","",Tabla!G649)</f>
        <v>43514</v>
      </c>
      <c r="D649" s="93" t="str">
        <f>IF(Tabla!H649="","",Tabla!H649)</f>
        <v>CAJA</v>
      </c>
      <c r="E649" s="93" t="str">
        <f>IF(Tabla!I649="","",Tabla!I649)</f>
        <v>ALIMENTACION DE EMPLEADOS CTA NUEVA</v>
      </c>
      <c r="F649" s="93" t="str">
        <f>IF(Tabla!J649="","",Tabla!J649)</f>
        <v>TRANSACCIONES DEL DIA 02/18/2019SPYRAL - GESTION ADMINISTRATIVA</v>
      </c>
      <c r="G649" s="108">
        <f>IF(Tabla!K649="","",Tabla!K649)</f>
        <v>8</v>
      </c>
      <c r="H649" s="108">
        <f>IF(Tabla!L649="","",Tabla!L649)</f>
        <v>0</v>
      </c>
      <c r="J649">
        <f t="shared" si="130"/>
        <v>641</v>
      </c>
      <c r="K649" s="93">
        <f t="shared" si="131"/>
        <v>43514</v>
      </c>
      <c r="L649">
        <f t="shared" ref="L649:L712" ca="1" si="133">IF(SortCriteria=1,IFERROR(VALUE(MID(K649,1,FIND(" ",K649,1)-1)),0),OFFSET(B649,0,SortCriteria))</f>
        <v>0</v>
      </c>
      <c r="M649" s="115">
        <f t="shared" ref="M649:M712" ca="1" si="134">L649+$J649/1000000000</f>
        <v>6.4099999999999998E-7</v>
      </c>
      <c r="N649">
        <f t="shared" ref="N649:N712" ca="1" si="135">IFERROR(CHOOSE($J$3,LARGE(INDIRECT("M9:M"&amp;$M$5),J649),SMALL(INDIRECT("M9:M"&amp;$M$5),J649)),0)</f>
        <v>8.5199999999999995E-7</v>
      </c>
      <c r="O649">
        <f t="shared" ref="O649:O712" ca="1" si="136">MATCH(N649,$M$9:$M$1508,0)</f>
        <v>852</v>
      </c>
      <c r="Q649">
        <f t="shared" ref="Q649:Q712" ca="1" si="137">OFFSET(C$8,$O649,0)</f>
        <v>43530</v>
      </c>
      <c r="R649" t="str">
        <f t="shared" ca="1" si="125"/>
        <v>TELEMERCADEO</v>
      </c>
      <c r="S649" t="str">
        <f t="shared" ca="1" si="126"/>
        <v>GASTOS NO DEDUCIBLES</v>
      </c>
      <c r="T649" t="str">
        <f t="shared" ca="1" si="127"/>
        <v>TRANSACCIONES DEL DIA 03/06/2019SPYRAL - GESTION ADMINISTRATIVA</v>
      </c>
      <c r="V649">
        <f t="shared" ca="1" si="128"/>
        <v>0</v>
      </c>
      <c r="W649">
        <f t="shared" ca="1" si="129"/>
        <v>0</v>
      </c>
    </row>
    <row r="650" spans="2:23" x14ac:dyDescent="0.25">
      <c r="B650" s="3">
        <f t="shared" si="132"/>
        <v>642</v>
      </c>
      <c r="C650" s="93">
        <f>IF(Tabla!G650="","",Tabla!G650)</f>
        <v>43514</v>
      </c>
      <c r="D650" s="93" t="str">
        <f>IF(Tabla!H650="","",Tabla!H650)</f>
        <v>BANCA COMERCIAL CENTRO</v>
      </c>
      <c r="E650" s="93" t="str">
        <f>IF(Tabla!I650="","",Tabla!I650)</f>
        <v>VIATICOS</v>
      </c>
      <c r="F650" s="93" t="str">
        <f>IF(Tabla!J650="","",Tabla!J650)</f>
        <v>TRANSACCIONES DEL DIA 02/18/2019SPYRAL - GESTION ADMINISTRATIVA</v>
      </c>
      <c r="G650" s="108">
        <f>IF(Tabla!K650="","",Tabla!K650)</f>
        <v>56.25</v>
      </c>
      <c r="H650" s="108">
        <f>IF(Tabla!L650="","",Tabla!L650)</f>
        <v>0</v>
      </c>
      <c r="J650">
        <f t="shared" si="130"/>
        <v>642</v>
      </c>
      <c r="K650" s="93">
        <f t="shared" si="131"/>
        <v>43514</v>
      </c>
      <c r="L650">
        <f t="shared" ca="1" si="133"/>
        <v>0</v>
      </c>
      <c r="M650" s="115">
        <f t="shared" ca="1" si="134"/>
        <v>6.4199999999999995E-7</v>
      </c>
      <c r="N650">
        <f t="shared" ca="1" si="135"/>
        <v>8.5099999999999998E-7</v>
      </c>
      <c r="O650">
        <f t="shared" ca="1" si="136"/>
        <v>851</v>
      </c>
      <c r="Q650">
        <f t="shared" ca="1" si="137"/>
        <v>43526</v>
      </c>
      <c r="R650" t="str">
        <f t="shared" ref="R650:R713" ca="1" si="138">IF($Q650=0,"",OFFSET(D$8,$O650,0))</f>
        <v>ADMINISTRACION DE SUCURSALES</v>
      </c>
      <c r="S650" t="str">
        <f t="shared" ref="S650:S713" ca="1" si="139">IF($Q650=0,"",OFFSET(E$8,$O650,0))</f>
        <v>OTROS EGRESOS 18</v>
      </c>
      <c r="T650" t="str">
        <f t="shared" ref="T650:T713" ca="1" si="140">IF($Q650=0,"",OFFSET(F$8,$O650,0))</f>
        <v>OTROS EGRESOS 1.P.O (OR:38/DES:38 TRN:86 PERF:300086 CAU: 18</v>
      </c>
      <c r="V650">
        <f t="shared" ref="V650:V713" ca="1" si="141">IF($Q650=0,"",OFFSET(H$8,$O650,0))</f>
        <v>0</v>
      </c>
      <c r="W650">
        <f t="shared" ref="W650:W713" ca="1" si="142">IF($Q650=0,"",OFFSET(I$8,$O650,0))</f>
        <v>0</v>
      </c>
    </row>
    <row r="651" spans="2:23" x14ac:dyDescent="0.25">
      <c r="B651" s="3">
        <f t="shared" si="132"/>
        <v>643</v>
      </c>
      <c r="C651" s="93">
        <f>IF(Tabla!G651="","",Tabla!G651)</f>
        <v>43514</v>
      </c>
      <c r="D651" s="93" t="str">
        <f>IF(Tabla!H651="","",Tabla!H651)</f>
        <v>BANCA COMERCIAL</v>
      </c>
      <c r="E651" s="93" t="str">
        <f>IF(Tabla!I651="","",Tabla!I651)</f>
        <v>VIATICOS</v>
      </c>
      <c r="F651" s="93" t="str">
        <f>IF(Tabla!J651="","",Tabla!J651)</f>
        <v>TRANSACCIONES DEL DIA 02/18/2019SPYRAL - GESTION ADMINISTRATIVA</v>
      </c>
      <c r="G651" s="108">
        <f>IF(Tabla!K651="","",Tabla!K651)</f>
        <v>32.01</v>
      </c>
      <c r="H651" s="108">
        <f>IF(Tabla!L651="","",Tabla!L651)</f>
        <v>0</v>
      </c>
      <c r="J651">
        <f t="shared" ref="J651:J714" si="143">IF(K651=0,0,J650+1)</f>
        <v>643</v>
      </c>
      <c r="K651" s="93">
        <f t="shared" ref="K651:K714" si="144">C651</f>
        <v>43514</v>
      </c>
      <c r="L651">
        <f t="shared" ca="1" si="133"/>
        <v>0</v>
      </c>
      <c r="M651" s="115">
        <f t="shared" ca="1" si="134"/>
        <v>6.4300000000000003E-7</v>
      </c>
      <c r="N651">
        <f t="shared" ca="1" si="135"/>
        <v>8.5000000000000001E-7</v>
      </c>
      <c r="O651">
        <f t="shared" ca="1" si="136"/>
        <v>850</v>
      </c>
      <c r="Q651">
        <f t="shared" ca="1" si="137"/>
        <v>43525</v>
      </c>
      <c r="R651" t="str">
        <f t="shared" ca="1" si="138"/>
        <v>ADMINISTRACION DE SUCURSALES</v>
      </c>
      <c r="S651" t="str">
        <f t="shared" ca="1" si="139"/>
        <v>OTROS EGRESOS 18</v>
      </c>
      <c r="T651" t="str">
        <f t="shared" ca="1" si="140"/>
        <v>OTROS EGRESOS 1.P.O (OR:40/DES:40 TRN:86 PERF:300086 CAU: 18</v>
      </c>
      <c r="V651">
        <f t="shared" ca="1" si="141"/>
        <v>0</v>
      </c>
      <c r="W651">
        <f t="shared" ca="1" si="142"/>
        <v>0</v>
      </c>
    </row>
    <row r="652" spans="2:23" x14ac:dyDescent="0.25">
      <c r="B652" s="3">
        <f t="shared" si="132"/>
        <v>644</v>
      </c>
      <c r="C652" s="93">
        <f>IF(Tabla!G652="","",Tabla!G652)</f>
        <v>43514</v>
      </c>
      <c r="D652" s="93" t="str">
        <f>IF(Tabla!H652="","",Tabla!H652)</f>
        <v>BANCA COMERCIAL</v>
      </c>
      <c r="E652" s="93" t="str">
        <f>IF(Tabla!I652="","",Tabla!I652)</f>
        <v>VIATICOS 2</v>
      </c>
      <c r="F652" s="93" t="str">
        <f>IF(Tabla!J652="","",Tabla!J652)</f>
        <v>TRANSACCIONES DEL DIA 02/18/2019SPYRAL - GESTION ADMINISTRATIVA</v>
      </c>
      <c r="G652" s="108">
        <f>IF(Tabla!K652="","",Tabla!K652)</f>
        <v>259.26</v>
      </c>
      <c r="H652" s="108">
        <f>IF(Tabla!L652="","",Tabla!L652)</f>
        <v>0</v>
      </c>
      <c r="J652">
        <f t="shared" si="143"/>
        <v>644</v>
      </c>
      <c r="K652" s="93">
        <f t="shared" si="144"/>
        <v>43514</v>
      </c>
      <c r="L652">
        <f t="shared" ca="1" si="133"/>
        <v>0</v>
      </c>
      <c r="M652" s="115">
        <f t="shared" ca="1" si="134"/>
        <v>6.44E-7</v>
      </c>
      <c r="N652">
        <f t="shared" ca="1" si="135"/>
        <v>8.4900000000000005E-7</v>
      </c>
      <c r="O652">
        <f t="shared" ca="1" si="136"/>
        <v>849</v>
      </c>
      <c r="Q652">
        <f t="shared" ca="1" si="137"/>
        <v>43525</v>
      </c>
      <c r="R652" t="str">
        <f t="shared" ca="1" si="138"/>
        <v>ADMINISTRACION DE SUCURSALES</v>
      </c>
      <c r="S652" t="str">
        <f t="shared" ca="1" si="139"/>
        <v>OTROS EGRESOS 18</v>
      </c>
      <c r="T652" t="str">
        <f t="shared" ca="1" si="140"/>
        <v>OTROS EGRESOS 1.P.O (OR:53/DES:53 TRN:86 PERF:300086 CAU: 18</v>
      </c>
      <c r="V652">
        <f t="shared" ca="1" si="141"/>
        <v>0</v>
      </c>
      <c r="W652">
        <f t="shared" ca="1" si="142"/>
        <v>0</v>
      </c>
    </row>
    <row r="653" spans="2:23" x14ac:dyDescent="0.25">
      <c r="B653" s="3">
        <f t="shared" si="132"/>
        <v>645</v>
      </c>
      <c r="C653" s="93">
        <f>IF(Tabla!G653="","",Tabla!G653)</f>
        <v>43514</v>
      </c>
      <c r="D653" s="93" t="str">
        <f>IF(Tabla!H653="","",Tabla!H653)</f>
        <v>ADMINISTRACION DE SUCURSALES</v>
      </c>
      <c r="E653" s="93" t="str">
        <f>IF(Tabla!I653="","",Tabla!I653)</f>
        <v>NC ALIMENTACION DE EMPLEADOS NVA</v>
      </c>
      <c r="F653" s="93" t="str">
        <f>IF(Tabla!J653="","",Tabla!J653)</f>
        <v>TRANSACCIONES DEL DIA 02/18/2019SPYRAL - GESTION ADMINISTRATIVA</v>
      </c>
      <c r="G653" s="108">
        <f>IF(Tabla!K653="","",Tabla!K653)</f>
        <v>80</v>
      </c>
      <c r="H653" s="108">
        <f>IF(Tabla!L653="","",Tabla!L653)</f>
        <v>0</v>
      </c>
      <c r="J653">
        <f t="shared" si="143"/>
        <v>645</v>
      </c>
      <c r="K653" s="93">
        <f t="shared" si="144"/>
        <v>43514</v>
      </c>
      <c r="L653">
        <f t="shared" ca="1" si="133"/>
        <v>0</v>
      </c>
      <c r="M653" s="115">
        <f t="shared" ca="1" si="134"/>
        <v>6.4499999999999997E-7</v>
      </c>
      <c r="N653">
        <f t="shared" ca="1" si="135"/>
        <v>8.4799999999999997E-7</v>
      </c>
      <c r="O653">
        <f t="shared" ca="1" si="136"/>
        <v>848</v>
      </c>
      <c r="Q653">
        <f t="shared" ca="1" si="137"/>
        <v>43525</v>
      </c>
      <c r="R653" t="str">
        <f t="shared" ca="1" si="138"/>
        <v>ADMINISTRACION DE SUCURSALES</v>
      </c>
      <c r="S653" t="str">
        <f t="shared" ca="1" si="139"/>
        <v>NC GASTO NO DEDUCIBLES</v>
      </c>
      <c r="T653" t="str">
        <f t="shared" ca="1" si="140"/>
        <v>TRANSACCIONES DEL DIA 03/01/2019SPYRAL - GESTION ADMINISTRATIVA</v>
      </c>
      <c r="V653">
        <f t="shared" ca="1" si="141"/>
        <v>0</v>
      </c>
      <c r="W653">
        <f t="shared" ca="1" si="142"/>
        <v>0</v>
      </c>
    </row>
    <row r="654" spans="2:23" x14ac:dyDescent="0.25">
      <c r="B654" s="3">
        <f t="shared" si="132"/>
        <v>646</v>
      </c>
      <c r="C654" s="93">
        <f>IF(Tabla!G654="","",Tabla!G654)</f>
        <v>43514</v>
      </c>
      <c r="D654" s="93" t="str">
        <f>IF(Tabla!H654="","",Tabla!H654)</f>
        <v>ADMINISTRACION DE SUCURSALES</v>
      </c>
      <c r="E654" s="93" t="str">
        <f>IF(Tabla!I654="","",Tabla!I654)</f>
        <v>OTROS EGRESOS 18</v>
      </c>
      <c r="F654" s="93" t="str">
        <f>IF(Tabla!J654="","",Tabla!J654)</f>
        <v>OTROS EGRESOS 1.P.O (OR:95/DES:95 TRN:86 PERF:300086 CAU: 18</v>
      </c>
      <c r="G654" s="108">
        <f>IF(Tabla!K654="","",Tabla!K654)</f>
        <v>9.1999999999999993</v>
      </c>
      <c r="H654" s="108">
        <f>IF(Tabla!L654="","",Tabla!L654)</f>
        <v>0</v>
      </c>
      <c r="J654">
        <f t="shared" si="143"/>
        <v>646</v>
      </c>
      <c r="K654" s="93">
        <f t="shared" si="144"/>
        <v>43514</v>
      </c>
      <c r="L654">
        <f t="shared" ca="1" si="133"/>
        <v>0</v>
      </c>
      <c r="M654" s="115">
        <f t="shared" ca="1" si="134"/>
        <v>6.4600000000000004E-7</v>
      </c>
      <c r="N654">
        <f t="shared" ca="1" si="135"/>
        <v>8.47E-7</v>
      </c>
      <c r="O654">
        <f t="shared" ca="1" si="136"/>
        <v>847</v>
      </c>
      <c r="Q654">
        <f t="shared" ca="1" si="137"/>
        <v>43525</v>
      </c>
      <c r="R654" t="str">
        <f t="shared" ca="1" si="138"/>
        <v>ADMINISTRACION DE SUCURSALES</v>
      </c>
      <c r="S654" t="str">
        <f t="shared" ca="1" si="139"/>
        <v>NC GASTO NO DEDUCIBLES</v>
      </c>
      <c r="T654" t="str">
        <f t="shared" ca="1" si="140"/>
        <v>TRANSACCIONES DEL DIA 03/01/2019SPYRAL - GESTION ADMINISTRATIVA</v>
      </c>
      <c r="V654">
        <f t="shared" ca="1" si="141"/>
        <v>0</v>
      </c>
      <c r="W654">
        <f t="shared" ca="1" si="142"/>
        <v>0</v>
      </c>
    </row>
    <row r="655" spans="2:23" x14ac:dyDescent="0.25">
      <c r="B655" s="3">
        <f t="shared" si="132"/>
        <v>647</v>
      </c>
      <c r="C655" s="93">
        <f>IF(Tabla!G655="","",Tabla!G655)</f>
        <v>43514</v>
      </c>
      <c r="D655" s="93" t="str">
        <f>IF(Tabla!H655="","",Tabla!H655)</f>
        <v>ADMINISTRACION DE SUCURSALES</v>
      </c>
      <c r="E655" s="93" t="str">
        <f>IF(Tabla!I655="","",Tabla!I655)</f>
        <v>OTROS EGRESOS 18</v>
      </c>
      <c r="F655" s="93" t="str">
        <f>IF(Tabla!J655="","",Tabla!J655)</f>
        <v>OTROS EGRESOS 1.P.O (OR:9/DES:9 TRN:86 PERF:300086 CAU: 18</v>
      </c>
      <c r="G655" s="108">
        <f>IF(Tabla!K655="","",Tabla!K655)</f>
        <v>18</v>
      </c>
      <c r="H655" s="108">
        <f>IF(Tabla!L655="","",Tabla!L655)</f>
        <v>0</v>
      </c>
      <c r="J655">
        <f t="shared" si="143"/>
        <v>647</v>
      </c>
      <c r="K655" s="93">
        <f t="shared" si="144"/>
        <v>43514</v>
      </c>
      <c r="L655">
        <f t="shared" ca="1" si="133"/>
        <v>0</v>
      </c>
      <c r="M655" s="115">
        <f t="shared" ca="1" si="134"/>
        <v>6.4700000000000001E-7</v>
      </c>
      <c r="N655">
        <f t="shared" ca="1" si="135"/>
        <v>8.4600000000000003E-7</v>
      </c>
      <c r="O655">
        <f t="shared" ca="1" si="136"/>
        <v>846</v>
      </c>
      <c r="Q655">
        <f t="shared" ca="1" si="137"/>
        <v>43525</v>
      </c>
      <c r="R655" t="str">
        <f t="shared" ca="1" si="138"/>
        <v>ADMINISTRACION DE SUCURSALES</v>
      </c>
      <c r="S655" t="str">
        <f t="shared" ca="1" si="139"/>
        <v>NC GASTO NO DEDUCIBLES</v>
      </c>
      <c r="T655" t="str">
        <f t="shared" ca="1" si="140"/>
        <v>TRANSACCIONES DEL DIA 03/01/2019SPYRAL - GESTION ADMINISTRATIVA</v>
      </c>
      <c r="V655">
        <f t="shared" ca="1" si="141"/>
        <v>0</v>
      </c>
      <c r="W655">
        <f t="shared" ca="1" si="142"/>
        <v>0</v>
      </c>
    </row>
    <row r="656" spans="2:23" x14ac:dyDescent="0.25">
      <c r="B656" s="3">
        <f t="shared" si="132"/>
        <v>648</v>
      </c>
      <c r="C656" s="93">
        <f>IF(Tabla!G656="","",Tabla!G656)</f>
        <v>43514</v>
      </c>
      <c r="D656" s="93" t="str">
        <f>IF(Tabla!H656="","",Tabla!H656)</f>
        <v>ADMINISTRACION DE SUCURSALES</v>
      </c>
      <c r="E656" s="93" t="str">
        <f>IF(Tabla!I656="","",Tabla!I656)</f>
        <v>OTROS EGRESOS 18</v>
      </c>
      <c r="F656" s="93" t="str">
        <f>IF(Tabla!J656="","",Tabla!J656)</f>
        <v>OTROS EGRESOS 1.P.O (OR:33/DES:33 TRN:86 PERF:300086 CAU: 18</v>
      </c>
      <c r="G656" s="108">
        <f>IF(Tabla!K656="","",Tabla!K656)</f>
        <v>26</v>
      </c>
      <c r="H656" s="108">
        <f>IF(Tabla!L656="","",Tabla!L656)</f>
        <v>0</v>
      </c>
      <c r="J656">
        <f t="shared" si="143"/>
        <v>648</v>
      </c>
      <c r="K656" s="93">
        <f t="shared" si="144"/>
        <v>43514</v>
      </c>
      <c r="L656">
        <f t="shared" ca="1" si="133"/>
        <v>0</v>
      </c>
      <c r="M656" s="115">
        <f t="shared" ca="1" si="134"/>
        <v>6.4799999999999998E-7</v>
      </c>
      <c r="N656">
        <f t="shared" ca="1" si="135"/>
        <v>8.4499999999999996E-7</v>
      </c>
      <c r="O656">
        <f t="shared" ca="1" si="136"/>
        <v>845</v>
      </c>
      <c r="Q656">
        <f t="shared" ca="1" si="137"/>
        <v>43525</v>
      </c>
      <c r="R656" t="str">
        <f t="shared" ca="1" si="138"/>
        <v>ADMINISTRACION DE SUCURSALES</v>
      </c>
      <c r="S656" t="str">
        <f t="shared" ca="1" si="139"/>
        <v>NC GASTO NO DEDUCIBLES</v>
      </c>
      <c r="T656" t="str">
        <f t="shared" ca="1" si="140"/>
        <v>TRANSACCIONES DEL DIA 03/01/2019SPYRAL - GESTION ADMINISTRATIVA</v>
      </c>
      <c r="V656">
        <f t="shared" ca="1" si="141"/>
        <v>0</v>
      </c>
      <c r="W656">
        <f t="shared" ca="1" si="142"/>
        <v>0</v>
      </c>
    </row>
    <row r="657" spans="2:23" x14ac:dyDescent="0.25">
      <c r="B657" s="3">
        <f t="shared" si="132"/>
        <v>649</v>
      </c>
      <c r="C657" s="93">
        <f>IF(Tabla!G657="","",Tabla!G657)</f>
        <v>43514</v>
      </c>
      <c r="D657" s="93" t="str">
        <f>IF(Tabla!H657="","",Tabla!H657)</f>
        <v>ADMINISTRACION DE SUCURSALES</v>
      </c>
      <c r="E657" s="93" t="str">
        <f>IF(Tabla!I657="","",Tabla!I657)</f>
        <v>OTROS EGRESOS 18</v>
      </c>
      <c r="F657" s="93" t="str">
        <f>IF(Tabla!J657="","",Tabla!J657)</f>
        <v>OTROS EGRESOS 1.P.O (OR:28/DES:28 TRN:86 PERF:300086 CAU: 18</v>
      </c>
      <c r="G657" s="108">
        <f>IF(Tabla!K657="","",Tabla!K657)</f>
        <v>7.45</v>
      </c>
      <c r="H657" s="108">
        <f>IF(Tabla!L657="","",Tabla!L657)</f>
        <v>0</v>
      </c>
      <c r="J657">
        <f t="shared" si="143"/>
        <v>649</v>
      </c>
      <c r="K657" s="93">
        <f t="shared" si="144"/>
        <v>43514</v>
      </c>
      <c r="L657">
        <f t="shared" ca="1" si="133"/>
        <v>0</v>
      </c>
      <c r="M657" s="115">
        <f t="shared" ca="1" si="134"/>
        <v>6.4899999999999995E-7</v>
      </c>
      <c r="N657">
        <f t="shared" ca="1" si="135"/>
        <v>8.4399999999999999E-7</v>
      </c>
      <c r="O657">
        <f t="shared" ca="1" si="136"/>
        <v>844</v>
      </c>
      <c r="Q657">
        <f t="shared" ca="1" si="137"/>
        <v>43525</v>
      </c>
      <c r="R657" t="str">
        <f t="shared" ca="1" si="138"/>
        <v>ADMINISTRACION DE SUCURSALES</v>
      </c>
      <c r="S657" t="str">
        <f t="shared" ca="1" si="139"/>
        <v>NC GASTO NO DEDUCIBLES</v>
      </c>
      <c r="T657" t="str">
        <f t="shared" ca="1" si="140"/>
        <v>TRANSACCIONES DEL DIA 03/01/2019SPYRAL - GESTION ADMINISTRATIVA</v>
      </c>
      <c r="V657">
        <f t="shared" ca="1" si="141"/>
        <v>0</v>
      </c>
      <c r="W657">
        <f t="shared" ca="1" si="142"/>
        <v>0</v>
      </c>
    </row>
    <row r="658" spans="2:23" x14ac:dyDescent="0.25">
      <c r="B658" s="3">
        <f t="shared" si="132"/>
        <v>650</v>
      </c>
      <c r="C658" s="93">
        <f>IF(Tabla!G658="","",Tabla!G658)</f>
        <v>43514</v>
      </c>
      <c r="D658" s="93" t="str">
        <f>IF(Tabla!H658="","",Tabla!H658)</f>
        <v>ADMINISTRACION DE SUCURSALES</v>
      </c>
      <c r="E658" s="93" t="str">
        <f>IF(Tabla!I658="","",Tabla!I658)</f>
        <v>OTROS EGRESOS 18</v>
      </c>
      <c r="F658" s="93" t="str">
        <f>IF(Tabla!J658="","",Tabla!J658)</f>
        <v>OTROS EGRESOS 1.P.O (OR:165/DES:165 TRN:86 PERF:300086 CAU: 18</v>
      </c>
      <c r="G658" s="108">
        <f>IF(Tabla!K658="","",Tabla!K658)</f>
        <v>9.5500000000000007</v>
      </c>
      <c r="H658" s="108">
        <f>IF(Tabla!L658="","",Tabla!L658)</f>
        <v>0</v>
      </c>
      <c r="J658">
        <f t="shared" si="143"/>
        <v>650</v>
      </c>
      <c r="K658" s="93">
        <f t="shared" si="144"/>
        <v>43514</v>
      </c>
      <c r="L658">
        <f t="shared" ca="1" si="133"/>
        <v>0</v>
      </c>
      <c r="M658" s="115">
        <f t="shared" ca="1" si="134"/>
        <v>6.5000000000000002E-7</v>
      </c>
      <c r="N658">
        <f t="shared" ca="1" si="135"/>
        <v>8.4300000000000002E-7</v>
      </c>
      <c r="O658">
        <f t="shared" ca="1" si="136"/>
        <v>843</v>
      </c>
      <c r="Q658">
        <f t="shared" ca="1" si="137"/>
        <v>43525</v>
      </c>
      <c r="R658" t="str">
        <f t="shared" ca="1" si="138"/>
        <v>ADMINISTRACION DE SUCURSALES</v>
      </c>
      <c r="S658" t="str">
        <f t="shared" ca="1" si="139"/>
        <v>NC ALIMENTACION DE EMPLEADOS NVA</v>
      </c>
      <c r="T658" t="str">
        <f t="shared" ca="1" si="140"/>
        <v>TRANSACCIONES DEL DIA 03/01/2019SPYRAL - GESTION ADMINISTRATIVA</v>
      </c>
      <c r="V658">
        <f t="shared" ca="1" si="141"/>
        <v>0</v>
      </c>
      <c r="W658">
        <f t="shared" ca="1" si="142"/>
        <v>0</v>
      </c>
    </row>
    <row r="659" spans="2:23" x14ac:dyDescent="0.25">
      <c r="B659" s="3">
        <f t="shared" si="132"/>
        <v>651</v>
      </c>
      <c r="C659" s="93">
        <f>IF(Tabla!G659="","",Tabla!G659)</f>
        <v>43514</v>
      </c>
      <c r="D659" s="93" t="str">
        <f>IF(Tabla!H659="","",Tabla!H659)</f>
        <v>ADMINISTRACION DE SUCURSALES</v>
      </c>
      <c r="E659" s="93" t="str">
        <f>IF(Tabla!I659="","",Tabla!I659)</f>
        <v>OTROS EGRESOS 18</v>
      </c>
      <c r="F659" s="93" t="str">
        <f>IF(Tabla!J659="","",Tabla!J659)</f>
        <v>OTROS EGRESOS 1.P.O (OR:16/DES:16 TRN:86 PERF:300086 CAU: 18</v>
      </c>
      <c r="G659" s="108">
        <f>IF(Tabla!K659="","",Tabla!K659)</f>
        <v>12.08</v>
      </c>
      <c r="H659" s="108">
        <f>IF(Tabla!L659="","",Tabla!L659)</f>
        <v>0</v>
      </c>
      <c r="J659">
        <f t="shared" si="143"/>
        <v>651</v>
      </c>
      <c r="K659" s="93">
        <f t="shared" si="144"/>
        <v>43514</v>
      </c>
      <c r="L659">
        <f t="shared" ca="1" si="133"/>
        <v>0</v>
      </c>
      <c r="M659" s="115">
        <f t="shared" ca="1" si="134"/>
        <v>6.5099999999999999E-7</v>
      </c>
      <c r="N659">
        <f t="shared" ca="1" si="135"/>
        <v>8.4200000000000005E-7</v>
      </c>
      <c r="O659">
        <f t="shared" ca="1" si="136"/>
        <v>842</v>
      </c>
      <c r="Q659">
        <f t="shared" ca="1" si="137"/>
        <v>43525</v>
      </c>
      <c r="R659" t="str">
        <f t="shared" ca="1" si="138"/>
        <v>ADMINISTRACION DE SUCURSALES</v>
      </c>
      <c r="S659" t="str">
        <f t="shared" ca="1" si="139"/>
        <v>NC ALIMENTACION DE EMPLEADOS NVA</v>
      </c>
      <c r="T659" t="str">
        <f t="shared" ca="1" si="140"/>
        <v>TRANSACCIONES DEL DIA 03/01/2019SPYRAL - GESTION ADMINISTRATIVA</v>
      </c>
      <c r="V659">
        <f t="shared" ca="1" si="141"/>
        <v>0</v>
      </c>
      <c r="W659">
        <f t="shared" ca="1" si="142"/>
        <v>0</v>
      </c>
    </row>
    <row r="660" spans="2:23" x14ac:dyDescent="0.25">
      <c r="B660" s="3">
        <f t="shared" si="132"/>
        <v>652</v>
      </c>
      <c r="C660" s="93">
        <f>IF(Tabla!G660="","",Tabla!G660)</f>
        <v>43514</v>
      </c>
      <c r="D660" s="93" t="str">
        <f>IF(Tabla!H660="","",Tabla!H660)</f>
        <v>ADMINISTRACION DE SUCURSALES</v>
      </c>
      <c r="E660" s="93" t="str">
        <f>IF(Tabla!I660="","",Tabla!I660)</f>
        <v>VIATICOS</v>
      </c>
      <c r="F660" s="93" t="str">
        <f>IF(Tabla!J660="","",Tabla!J660)</f>
        <v>TRANSACCIONES DEL DIA 02/18/2019SPYRAL - GESTION ADMINISTRATIVA</v>
      </c>
      <c r="G660" s="108">
        <f>IF(Tabla!K660="","",Tabla!K660)</f>
        <v>137.5</v>
      </c>
      <c r="H660" s="108">
        <f>IF(Tabla!L660="","",Tabla!L660)</f>
        <v>0</v>
      </c>
      <c r="J660">
        <f t="shared" si="143"/>
        <v>652</v>
      </c>
      <c r="K660" s="93">
        <f t="shared" si="144"/>
        <v>43514</v>
      </c>
      <c r="L660">
        <f t="shared" ca="1" si="133"/>
        <v>0</v>
      </c>
      <c r="M660" s="115">
        <f t="shared" ca="1" si="134"/>
        <v>6.5199999999999996E-7</v>
      </c>
      <c r="N660">
        <f t="shared" ca="1" si="135"/>
        <v>8.4099999999999997E-7</v>
      </c>
      <c r="O660">
        <f t="shared" ca="1" si="136"/>
        <v>841</v>
      </c>
      <c r="Q660">
        <f t="shared" ca="1" si="137"/>
        <v>43525</v>
      </c>
      <c r="R660" t="str">
        <f t="shared" ca="1" si="138"/>
        <v>ADMINISTRACION DE SUCURSALES</v>
      </c>
      <c r="S660" t="str">
        <f t="shared" ca="1" si="139"/>
        <v>NC ALIMENTACION DE EMPLEADOS NVA</v>
      </c>
      <c r="T660" t="str">
        <f t="shared" ca="1" si="140"/>
        <v>TRANSACCIONES DEL DIA 03/01/2019SPYRAL - GESTION ADMINISTRATIVA</v>
      </c>
      <c r="V660">
        <f t="shared" ca="1" si="141"/>
        <v>0</v>
      </c>
      <c r="W660">
        <f t="shared" ca="1" si="142"/>
        <v>0</v>
      </c>
    </row>
    <row r="661" spans="2:23" x14ac:dyDescent="0.25">
      <c r="B661" s="3">
        <f t="shared" si="132"/>
        <v>653</v>
      </c>
      <c r="C661" s="93">
        <f>IF(Tabla!G661="","",Tabla!G661)</f>
        <v>43514</v>
      </c>
      <c r="D661" s="93" t="str">
        <f>IF(Tabla!H661="","",Tabla!H661)</f>
        <v>ADMINISTRACION DE SUCURSALES</v>
      </c>
      <c r="E661" s="93" t="str">
        <f>IF(Tabla!I661="","",Tabla!I661)</f>
        <v>VIATICOS</v>
      </c>
      <c r="F661" s="93" t="str">
        <f>IF(Tabla!J661="","",Tabla!J661)</f>
        <v>TRANSACCIONES DEL DIA 02/18/2019SPYRAL - GESTION ADMINISTRATIVA</v>
      </c>
      <c r="G661" s="108">
        <f>IF(Tabla!K661="","",Tabla!K661)</f>
        <v>29.33</v>
      </c>
      <c r="H661" s="108">
        <f>IF(Tabla!L661="","",Tabla!L661)</f>
        <v>0</v>
      </c>
      <c r="J661">
        <f t="shared" si="143"/>
        <v>653</v>
      </c>
      <c r="K661" s="93">
        <f t="shared" si="144"/>
        <v>43514</v>
      </c>
      <c r="L661">
        <f t="shared" ca="1" si="133"/>
        <v>0</v>
      </c>
      <c r="M661" s="115">
        <f t="shared" ca="1" si="134"/>
        <v>6.5300000000000004E-7</v>
      </c>
      <c r="N661">
        <f t="shared" ca="1" si="135"/>
        <v>8.4E-7</v>
      </c>
      <c r="O661">
        <f t="shared" ca="1" si="136"/>
        <v>840</v>
      </c>
      <c r="Q661">
        <f t="shared" ca="1" si="137"/>
        <v>43525</v>
      </c>
      <c r="R661" t="str">
        <f t="shared" ca="1" si="138"/>
        <v>ATENCION A CLIENTES</v>
      </c>
      <c r="S661" t="str">
        <f t="shared" ca="1" si="139"/>
        <v>NC ALIMENTACION DE EMPLEADOS NVA</v>
      </c>
      <c r="T661" t="str">
        <f t="shared" ca="1" si="140"/>
        <v>TRANSACCIONES DEL DIA 03/01/2019SPYRAL - GESTION ADMINISTRATIVA</v>
      </c>
      <c r="V661">
        <f t="shared" ca="1" si="141"/>
        <v>0</v>
      </c>
      <c r="W661">
        <f t="shared" ca="1" si="142"/>
        <v>0</v>
      </c>
    </row>
    <row r="662" spans="2:23" x14ac:dyDescent="0.25">
      <c r="B662" s="3">
        <f t="shared" si="132"/>
        <v>654</v>
      </c>
      <c r="C662" s="93">
        <f>IF(Tabla!G662="","",Tabla!G662)</f>
        <v>43514</v>
      </c>
      <c r="D662" s="93" t="str">
        <f>IF(Tabla!H662="","",Tabla!H662)</f>
        <v>ADMINISTRACION DE SUCURSALES</v>
      </c>
      <c r="E662" s="93" t="str">
        <f>IF(Tabla!I662="","",Tabla!I662)</f>
        <v>VIATICOS</v>
      </c>
      <c r="F662" s="93" t="str">
        <f>IF(Tabla!J662="","",Tabla!J662)</f>
        <v>TRANSACCIONES DEL DIA 02/18/2019SPYRAL - GESTION ADMINISTRATIVA</v>
      </c>
      <c r="G662" s="108">
        <f>IF(Tabla!K662="","",Tabla!K662)</f>
        <v>12</v>
      </c>
      <c r="H662" s="108">
        <f>IF(Tabla!L662="","",Tabla!L662)</f>
        <v>0</v>
      </c>
      <c r="J662">
        <f t="shared" si="143"/>
        <v>654</v>
      </c>
      <c r="K662" s="93">
        <f t="shared" si="144"/>
        <v>43514</v>
      </c>
      <c r="L662">
        <f t="shared" ca="1" si="133"/>
        <v>0</v>
      </c>
      <c r="M662" s="115">
        <f t="shared" ca="1" si="134"/>
        <v>6.5400000000000001E-7</v>
      </c>
      <c r="N662">
        <f t="shared" ca="1" si="135"/>
        <v>8.3900000000000004E-7</v>
      </c>
      <c r="O662">
        <f t="shared" ca="1" si="136"/>
        <v>839</v>
      </c>
      <c r="Q662">
        <f t="shared" ca="1" si="137"/>
        <v>43525</v>
      </c>
      <c r="R662" t="str">
        <f t="shared" ca="1" si="138"/>
        <v>BANCA PRIVADA</v>
      </c>
      <c r="S662" t="str">
        <f t="shared" ca="1" si="139"/>
        <v>NC ALIMENTACION DE EMPLEADOS NVA</v>
      </c>
      <c r="T662" t="str">
        <f t="shared" ca="1" si="140"/>
        <v>TRANSACCIONES DEL DIA 03/01/2019SPYRAL - GESTION ADMINISTRATIVA</v>
      </c>
      <c r="V662">
        <f t="shared" ca="1" si="141"/>
        <v>0</v>
      </c>
      <c r="W662">
        <f t="shared" ca="1" si="142"/>
        <v>0</v>
      </c>
    </row>
    <row r="663" spans="2:23" x14ac:dyDescent="0.25">
      <c r="B663" s="3">
        <f t="shared" si="132"/>
        <v>655</v>
      </c>
      <c r="C663" s="93">
        <f>IF(Tabla!G663="","",Tabla!G663)</f>
        <v>43515</v>
      </c>
      <c r="D663" s="93" t="str">
        <f>IF(Tabla!H663="","",Tabla!H663)</f>
        <v>SERVICIOS PERSONALES</v>
      </c>
      <c r="E663" s="93" t="str">
        <f>IF(Tabla!I663="","",Tabla!I663)</f>
        <v>ALIMENTACION DE EMPLEADOS CTA NUEVA</v>
      </c>
      <c r="F663" s="93" t="str">
        <f>IF(Tabla!J663="","",Tabla!J663)</f>
        <v>TRANSACCIONES DEL DIA 02/19/2019SPYRAL - GESTION ADMINISTRATIVA</v>
      </c>
      <c r="G663" s="108">
        <f>IF(Tabla!K663="","",Tabla!K663)</f>
        <v>8</v>
      </c>
      <c r="H663" s="108">
        <f>IF(Tabla!L663="","",Tabla!L663)</f>
        <v>0</v>
      </c>
      <c r="J663">
        <f t="shared" si="143"/>
        <v>655</v>
      </c>
      <c r="K663" s="93">
        <f t="shared" si="144"/>
        <v>43515</v>
      </c>
      <c r="L663">
        <f t="shared" ca="1" si="133"/>
        <v>0</v>
      </c>
      <c r="M663" s="115">
        <f t="shared" ca="1" si="134"/>
        <v>6.5499999999999998E-7</v>
      </c>
      <c r="N663">
        <f t="shared" ca="1" si="135"/>
        <v>8.3799999999999996E-7</v>
      </c>
      <c r="O663">
        <f t="shared" ca="1" si="136"/>
        <v>838</v>
      </c>
      <c r="Q663">
        <f t="shared" ca="1" si="137"/>
        <v>43525</v>
      </c>
      <c r="R663" t="str">
        <f t="shared" ca="1" si="138"/>
        <v>CANALES DE DISTRIBUCION</v>
      </c>
      <c r="S663" t="str">
        <f t="shared" ca="1" si="139"/>
        <v>VIATICOS 2</v>
      </c>
      <c r="T663" t="str">
        <f t="shared" ca="1" si="140"/>
        <v>TRANSACCIONES DEL DIA 03/01/2019SPYRAL - GESTION ADMINISTRATIVA</v>
      </c>
      <c r="V663">
        <f t="shared" ca="1" si="141"/>
        <v>0</v>
      </c>
      <c r="W663">
        <f t="shared" ca="1" si="142"/>
        <v>0</v>
      </c>
    </row>
    <row r="664" spans="2:23" x14ac:dyDescent="0.25">
      <c r="B664" s="3">
        <f t="shared" si="132"/>
        <v>656</v>
      </c>
      <c r="C664" s="93">
        <f>IF(Tabla!G664="","",Tabla!G664)</f>
        <v>43515</v>
      </c>
      <c r="D664" s="93" t="str">
        <f>IF(Tabla!H664="","",Tabla!H664)</f>
        <v>HIPOTECAS</v>
      </c>
      <c r="E664" s="93" t="str">
        <f>IF(Tabla!I664="","",Tabla!I664)</f>
        <v>VIATICOS</v>
      </c>
      <c r="F664" s="93" t="str">
        <f>IF(Tabla!J664="","",Tabla!J664)</f>
        <v>TRANSACCIONES DEL DIA 02/19/2019SPYRAL - GESTION ADMINISTRATIVA</v>
      </c>
      <c r="G664" s="108">
        <f>IF(Tabla!K664="","",Tabla!K664)</f>
        <v>64</v>
      </c>
      <c r="H664" s="108">
        <f>IF(Tabla!L664="","",Tabla!L664)</f>
        <v>0</v>
      </c>
      <c r="J664">
        <f t="shared" si="143"/>
        <v>656</v>
      </c>
      <c r="K664" s="93">
        <f t="shared" si="144"/>
        <v>43515</v>
      </c>
      <c r="L664">
        <f t="shared" ca="1" si="133"/>
        <v>0</v>
      </c>
      <c r="M664" s="115">
        <f t="shared" ca="1" si="134"/>
        <v>6.5600000000000005E-7</v>
      </c>
      <c r="N664">
        <f t="shared" ca="1" si="135"/>
        <v>8.3699999999999999E-7</v>
      </c>
      <c r="O664">
        <f t="shared" ca="1" si="136"/>
        <v>837</v>
      </c>
      <c r="Q664">
        <f t="shared" ca="1" si="137"/>
        <v>43525</v>
      </c>
      <c r="R664" t="str">
        <f t="shared" ca="1" si="138"/>
        <v>DESARROLLO DE PRODUCTOS</v>
      </c>
      <c r="S664" t="str">
        <f t="shared" ca="1" si="139"/>
        <v>VIATICOS</v>
      </c>
      <c r="T664" t="str">
        <f t="shared" ca="1" si="140"/>
        <v>TRANSACCIONES DEL DIA 03/01/2019SPYRAL - GESTION ADMINISTRATIVA</v>
      </c>
      <c r="V664">
        <f t="shared" ca="1" si="141"/>
        <v>0</v>
      </c>
      <c r="W664">
        <f t="shared" ca="1" si="142"/>
        <v>0</v>
      </c>
    </row>
    <row r="665" spans="2:23" x14ac:dyDescent="0.25">
      <c r="B665" s="3">
        <f t="shared" si="132"/>
        <v>657</v>
      </c>
      <c r="C665" s="93">
        <f>IF(Tabla!G665="","",Tabla!G665)</f>
        <v>43515</v>
      </c>
      <c r="D665" s="93" t="str">
        <f>IF(Tabla!H665="","",Tabla!H665)</f>
        <v>HIPOTECAS</v>
      </c>
      <c r="E665" s="93" t="str">
        <f>IF(Tabla!I665="","",Tabla!I665)</f>
        <v>VIATICOS 2</v>
      </c>
      <c r="F665" s="93" t="str">
        <f>IF(Tabla!J665="","",Tabla!J665)</f>
        <v>TRANSACCIONES DEL DIA 02/19/2019SPYRAL - GESTION ADMINISTRATIVA</v>
      </c>
      <c r="G665" s="108">
        <f>IF(Tabla!K665="","",Tabla!K665)</f>
        <v>1539.2</v>
      </c>
      <c r="H665" s="108">
        <f>IF(Tabla!L665="","",Tabla!L665)</f>
        <v>0</v>
      </c>
      <c r="J665">
        <f t="shared" si="143"/>
        <v>657</v>
      </c>
      <c r="K665" s="93">
        <f t="shared" si="144"/>
        <v>43515</v>
      </c>
      <c r="L665">
        <f t="shared" ca="1" si="133"/>
        <v>0</v>
      </c>
      <c r="M665" s="115">
        <f t="shared" ca="1" si="134"/>
        <v>6.5700000000000002E-7</v>
      </c>
      <c r="N665">
        <f t="shared" ca="1" si="135"/>
        <v>8.3600000000000002E-7</v>
      </c>
      <c r="O665">
        <f t="shared" ca="1" si="136"/>
        <v>836</v>
      </c>
      <c r="Q665">
        <f t="shared" ca="1" si="137"/>
        <v>43525</v>
      </c>
      <c r="R665" t="str">
        <f t="shared" ca="1" si="138"/>
        <v>FUERZA DE VENTAS AUTOS</v>
      </c>
      <c r="S665" t="str">
        <f t="shared" ca="1" si="139"/>
        <v>VIATICOS 2</v>
      </c>
      <c r="T665" t="str">
        <f t="shared" ca="1" si="140"/>
        <v>TRANSACCIONES DEL DIA 03/01/2019SPYRAL - GESTION ADMINISTRATIVA</v>
      </c>
      <c r="V665">
        <f t="shared" ca="1" si="141"/>
        <v>0</v>
      </c>
      <c r="W665">
        <f t="shared" ca="1" si="142"/>
        <v>0</v>
      </c>
    </row>
    <row r="666" spans="2:23" x14ac:dyDescent="0.25">
      <c r="B666" s="3">
        <f t="shared" si="132"/>
        <v>658</v>
      </c>
      <c r="C666" s="93">
        <f>IF(Tabla!G666="","",Tabla!G666)</f>
        <v>43515</v>
      </c>
      <c r="D666" s="93" t="str">
        <f>IF(Tabla!H666="","",Tabla!H666)</f>
        <v>FUERZAS DE VENTAS PANAMA</v>
      </c>
      <c r="E666" s="93" t="str">
        <f>IF(Tabla!I666="","",Tabla!I666)</f>
        <v>NC GASTO NO DEDUCIBLES</v>
      </c>
      <c r="F666" s="93" t="str">
        <f>IF(Tabla!J666="","",Tabla!J666)</f>
        <v>TRANSACCIONES DEL DIA 02/19/2019SPYRAL - GESTION ADMINISTRATIVA</v>
      </c>
      <c r="G666" s="108">
        <f>IF(Tabla!K666="","",Tabla!K666)</f>
        <v>47.52</v>
      </c>
      <c r="H666" s="108">
        <f>IF(Tabla!L666="","",Tabla!L666)</f>
        <v>0</v>
      </c>
      <c r="J666">
        <f t="shared" si="143"/>
        <v>658</v>
      </c>
      <c r="K666" s="93">
        <f t="shared" si="144"/>
        <v>43515</v>
      </c>
      <c r="L666">
        <f t="shared" ca="1" si="133"/>
        <v>0</v>
      </c>
      <c r="M666" s="115">
        <f t="shared" ca="1" si="134"/>
        <v>6.5799999999999999E-7</v>
      </c>
      <c r="N666">
        <f t="shared" ca="1" si="135"/>
        <v>8.3500000000000005E-7</v>
      </c>
      <c r="O666">
        <f t="shared" ca="1" si="136"/>
        <v>835</v>
      </c>
      <c r="Q666">
        <f t="shared" ca="1" si="137"/>
        <v>43525</v>
      </c>
      <c r="R666" t="str">
        <f t="shared" ca="1" si="138"/>
        <v>FUERZAS DE VENTAS PANAMA</v>
      </c>
      <c r="S666" t="str">
        <f t="shared" ca="1" si="139"/>
        <v>VIATICOS 2</v>
      </c>
      <c r="T666" t="str">
        <f t="shared" ca="1" si="140"/>
        <v>TRANSACCIONES DEL DIA 03/01/2019SPYRAL - GESTION ADMINISTRATIVA</v>
      </c>
      <c r="V666">
        <f t="shared" ca="1" si="141"/>
        <v>0</v>
      </c>
      <c r="W666">
        <f t="shared" ca="1" si="142"/>
        <v>0</v>
      </c>
    </row>
    <row r="667" spans="2:23" x14ac:dyDescent="0.25">
      <c r="B667" s="3">
        <f t="shared" si="132"/>
        <v>659</v>
      </c>
      <c r="C667" s="93">
        <f>IF(Tabla!G667="","",Tabla!G667)</f>
        <v>43515</v>
      </c>
      <c r="D667" s="93" t="str">
        <f>IF(Tabla!H667="","",Tabla!H667)</f>
        <v>CANALES DE DISTRIBUCION</v>
      </c>
      <c r="E667" s="93" t="str">
        <f>IF(Tabla!I667="","",Tabla!I667)</f>
        <v>NC VIATICOS</v>
      </c>
      <c r="F667" s="93" t="str">
        <f>IF(Tabla!J667="","",Tabla!J667)</f>
        <v>TRANSACCIONES DEL DIA 02/19/2019SPYRAL - GESTION ADMINISTRATIVA</v>
      </c>
      <c r="G667" s="108">
        <f>IF(Tabla!K667="","",Tabla!K667)</f>
        <v>39.9</v>
      </c>
      <c r="H667" s="108">
        <f>IF(Tabla!L667="","",Tabla!L667)</f>
        <v>0</v>
      </c>
      <c r="J667">
        <f t="shared" si="143"/>
        <v>659</v>
      </c>
      <c r="K667" s="93">
        <f t="shared" si="144"/>
        <v>43515</v>
      </c>
      <c r="L667">
        <f t="shared" ca="1" si="133"/>
        <v>0</v>
      </c>
      <c r="M667" s="115">
        <f t="shared" ca="1" si="134"/>
        <v>6.5899999999999996E-7</v>
      </c>
      <c r="N667">
        <f t="shared" ca="1" si="135"/>
        <v>8.3399999999999998E-7</v>
      </c>
      <c r="O667">
        <f t="shared" ca="1" si="136"/>
        <v>834</v>
      </c>
      <c r="Q667">
        <f t="shared" ca="1" si="137"/>
        <v>43525</v>
      </c>
      <c r="R667" t="str">
        <f t="shared" ca="1" si="138"/>
        <v>SERVICIOS PERSONALES</v>
      </c>
      <c r="S667" t="str">
        <f t="shared" ca="1" si="139"/>
        <v>VIATICOS</v>
      </c>
      <c r="T667" t="str">
        <f t="shared" ca="1" si="140"/>
        <v>TRANSACCIONES DEL DIA 03/01/2019SPYRAL - GESTION ADMINISTRATIVA</v>
      </c>
      <c r="V667">
        <f t="shared" ca="1" si="141"/>
        <v>0</v>
      </c>
      <c r="W667">
        <f t="shared" ca="1" si="142"/>
        <v>0</v>
      </c>
    </row>
    <row r="668" spans="2:23" x14ac:dyDescent="0.25">
      <c r="B668" s="3">
        <f t="shared" si="132"/>
        <v>660</v>
      </c>
      <c r="C668" s="93">
        <f>IF(Tabla!G668="","",Tabla!G668)</f>
        <v>43515</v>
      </c>
      <c r="D668" s="93" t="str">
        <f>IF(Tabla!H668="","",Tabla!H668)</f>
        <v>CAJA</v>
      </c>
      <c r="E668" s="93" t="str">
        <f>IF(Tabla!I668="","",Tabla!I668)</f>
        <v>ALIMENTACION DE EMPLEADOS CTA NUEVA</v>
      </c>
      <c r="F668" s="93" t="str">
        <f>IF(Tabla!J668="","",Tabla!J668)</f>
        <v>TRANSACCIONES DEL DIA 02/19/2019SPYRAL - GESTION ADMINISTRATIVA</v>
      </c>
      <c r="G668" s="108">
        <f>IF(Tabla!K668="","",Tabla!K668)</f>
        <v>32</v>
      </c>
      <c r="H668" s="108">
        <f>IF(Tabla!L668="","",Tabla!L668)</f>
        <v>0</v>
      </c>
      <c r="J668">
        <f t="shared" si="143"/>
        <v>660</v>
      </c>
      <c r="K668" s="93">
        <f t="shared" si="144"/>
        <v>43515</v>
      </c>
      <c r="L668">
        <f t="shared" ca="1" si="133"/>
        <v>0</v>
      </c>
      <c r="M668" s="115">
        <f t="shared" ca="1" si="134"/>
        <v>6.6000000000000003E-7</v>
      </c>
      <c r="N668">
        <f t="shared" ca="1" si="135"/>
        <v>8.3300000000000001E-7</v>
      </c>
      <c r="O668">
        <f t="shared" ca="1" si="136"/>
        <v>833</v>
      </c>
      <c r="Q668">
        <f t="shared" ca="1" si="137"/>
        <v>43525</v>
      </c>
      <c r="R668" t="str">
        <f t="shared" ca="1" si="138"/>
        <v>SERVICIOS PERSONALES</v>
      </c>
      <c r="S668" t="str">
        <f t="shared" ca="1" si="139"/>
        <v>VIATICOS</v>
      </c>
      <c r="T668" t="str">
        <f t="shared" ca="1" si="140"/>
        <v>TRANSACCIONES DEL DIA 03/01/2019SPYRAL - GESTION ADMINISTRATIVA</v>
      </c>
      <c r="V668">
        <f t="shared" ca="1" si="141"/>
        <v>0</v>
      </c>
      <c r="W668">
        <f t="shared" ca="1" si="142"/>
        <v>0</v>
      </c>
    </row>
    <row r="669" spans="2:23" x14ac:dyDescent="0.25">
      <c r="B669" s="3">
        <f t="shared" si="132"/>
        <v>661</v>
      </c>
      <c r="C669" s="93">
        <f>IF(Tabla!G669="","",Tabla!G669)</f>
        <v>43515</v>
      </c>
      <c r="D669" s="93" t="str">
        <f>IF(Tabla!H669="","",Tabla!H669)</f>
        <v>CAJA</v>
      </c>
      <c r="E669" s="93" t="str">
        <f>IF(Tabla!I669="","",Tabla!I669)</f>
        <v>ALIMENTACION DE EMPLEADOS CTA NUEVA</v>
      </c>
      <c r="F669" s="93" t="str">
        <f>IF(Tabla!J669="","",Tabla!J669)</f>
        <v>TRANSACCIONES DEL DIA 02/19/2019SPYRAL - GESTION ADMINISTRATIVA</v>
      </c>
      <c r="G669" s="108">
        <f>IF(Tabla!K669="","",Tabla!K669)</f>
        <v>16</v>
      </c>
      <c r="H669" s="108">
        <f>IF(Tabla!L669="","",Tabla!L669)</f>
        <v>0</v>
      </c>
      <c r="J669">
        <f t="shared" si="143"/>
        <v>661</v>
      </c>
      <c r="K669" s="93">
        <f t="shared" si="144"/>
        <v>43515</v>
      </c>
      <c r="L669">
        <f t="shared" ca="1" si="133"/>
        <v>0</v>
      </c>
      <c r="M669" s="115">
        <f t="shared" ca="1" si="134"/>
        <v>6.61E-7</v>
      </c>
      <c r="N669">
        <f t="shared" ca="1" si="135"/>
        <v>8.3200000000000004E-7</v>
      </c>
      <c r="O669">
        <f t="shared" ca="1" si="136"/>
        <v>832</v>
      </c>
      <c r="Q669">
        <f t="shared" ca="1" si="137"/>
        <v>43524</v>
      </c>
      <c r="R669" t="str">
        <f t="shared" ca="1" si="138"/>
        <v>ADMINISTRACION DE SUCURSALES</v>
      </c>
      <c r="S669" t="str">
        <f t="shared" ca="1" si="139"/>
        <v>OTROS EGRESOS 18</v>
      </c>
      <c r="T669" t="str">
        <f t="shared" ca="1" si="140"/>
        <v>OTROS EGRESOS 1.P.O (OR:196/DES:196 TRN:86 PERF:300086 CAU: 18</v>
      </c>
      <c r="V669">
        <f t="shared" ca="1" si="141"/>
        <v>0</v>
      </c>
      <c r="W669">
        <f t="shared" ca="1" si="142"/>
        <v>0</v>
      </c>
    </row>
    <row r="670" spans="2:23" x14ac:dyDescent="0.25">
      <c r="B670" s="3">
        <f t="shared" si="132"/>
        <v>662</v>
      </c>
      <c r="C670" s="93">
        <f>IF(Tabla!G670="","",Tabla!G670)</f>
        <v>43515</v>
      </c>
      <c r="D670" s="93" t="str">
        <f>IF(Tabla!H670="","",Tabla!H670)</f>
        <v>BANCA COMERCIAL PERIFERIA</v>
      </c>
      <c r="E670" s="93" t="str">
        <f>IF(Tabla!I670="","",Tabla!I670)</f>
        <v>VIATICOS</v>
      </c>
      <c r="F670" s="93" t="str">
        <f>IF(Tabla!J670="","",Tabla!J670)</f>
        <v>TRANSACCIONES DEL DIA 02/19/2019SPYRAL - GESTION ADMINISTRATIVA</v>
      </c>
      <c r="G670" s="108">
        <f>IF(Tabla!K670="","",Tabla!K670)</f>
        <v>156.4</v>
      </c>
      <c r="H670" s="108">
        <f>IF(Tabla!L670="","",Tabla!L670)</f>
        <v>0</v>
      </c>
      <c r="J670">
        <f t="shared" si="143"/>
        <v>662</v>
      </c>
      <c r="K670" s="93">
        <f t="shared" si="144"/>
        <v>43515</v>
      </c>
      <c r="L670">
        <f t="shared" ca="1" si="133"/>
        <v>0</v>
      </c>
      <c r="M670" s="115">
        <f t="shared" ca="1" si="134"/>
        <v>6.6199999999999997E-7</v>
      </c>
      <c r="N670">
        <f t="shared" ca="1" si="135"/>
        <v>8.3099999999999996E-7</v>
      </c>
      <c r="O670">
        <f t="shared" ca="1" si="136"/>
        <v>831</v>
      </c>
      <c r="Q670">
        <f t="shared" ca="1" si="137"/>
        <v>43523</v>
      </c>
      <c r="R670" t="str">
        <f t="shared" ca="1" si="138"/>
        <v>ADMINISTRACION DE SUCURSALES</v>
      </c>
      <c r="S670" t="str">
        <f t="shared" ca="1" si="139"/>
        <v>VIATICOS</v>
      </c>
      <c r="T670" t="str">
        <f t="shared" ca="1" si="140"/>
        <v>TRANSACCIONES DEL DIA 02/27/2019SPYRAL - GESTION ADMINISTRATIVA</v>
      </c>
      <c r="V670">
        <f t="shared" ca="1" si="141"/>
        <v>0</v>
      </c>
      <c r="W670">
        <f t="shared" ca="1" si="142"/>
        <v>0</v>
      </c>
    </row>
    <row r="671" spans="2:23" x14ac:dyDescent="0.25">
      <c r="B671" s="3">
        <f t="shared" si="132"/>
        <v>663</v>
      </c>
      <c r="C671" s="93">
        <f>IF(Tabla!G671="","",Tabla!G671)</f>
        <v>43515</v>
      </c>
      <c r="D671" s="93" t="str">
        <f>IF(Tabla!H671="","",Tabla!H671)</f>
        <v>BANCA COMERCIAL</v>
      </c>
      <c r="E671" s="93" t="str">
        <f>IF(Tabla!I671="","",Tabla!I671)</f>
        <v>NC ALIMENTACION DE EMPLEADOS NVA</v>
      </c>
      <c r="F671" s="93" t="str">
        <f>IF(Tabla!J671="","",Tabla!J671)</f>
        <v>TRANSACCIONES DEL DIA 02/19/2019SPYRAL - GESTION ADMINISTRATIVA</v>
      </c>
      <c r="G671" s="108">
        <f>IF(Tabla!K671="","",Tabla!K671)</f>
        <v>20.75</v>
      </c>
      <c r="H671" s="108">
        <f>IF(Tabla!L671="","",Tabla!L671)</f>
        <v>0</v>
      </c>
      <c r="J671">
        <f t="shared" si="143"/>
        <v>663</v>
      </c>
      <c r="K671" s="93">
        <f t="shared" si="144"/>
        <v>43515</v>
      </c>
      <c r="L671">
        <f t="shared" ca="1" si="133"/>
        <v>0</v>
      </c>
      <c r="M671" s="115">
        <f t="shared" ca="1" si="134"/>
        <v>6.6300000000000005E-7</v>
      </c>
      <c r="N671">
        <f t="shared" ca="1" si="135"/>
        <v>8.2999999999999999E-7</v>
      </c>
      <c r="O671">
        <f t="shared" ca="1" si="136"/>
        <v>830</v>
      </c>
      <c r="Q671">
        <f t="shared" ca="1" si="137"/>
        <v>43523</v>
      </c>
      <c r="R671" t="str">
        <f t="shared" ca="1" si="138"/>
        <v>ADMINISTRACION DE SUCURSALES</v>
      </c>
      <c r="S671" t="str">
        <f t="shared" ca="1" si="139"/>
        <v>OTROS EGRESOS 18</v>
      </c>
      <c r="T671" t="str">
        <f t="shared" ca="1" si="140"/>
        <v>OTROS EGRESOS 1.P.O (OR:40/DES:40 TRN:86 PERF:300086 CAU: 18</v>
      </c>
      <c r="V671">
        <f t="shared" ca="1" si="141"/>
        <v>0</v>
      </c>
      <c r="W671">
        <f t="shared" ca="1" si="142"/>
        <v>0</v>
      </c>
    </row>
    <row r="672" spans="2:23" x14ac:dyDescent="0.25">
      <c r="B672" s="3">
        <f t="shared" si="132"/>
        <v>664</v>
      </c>
      <c r="C672" s="93">
        <f>IF(Tabla!G672="","",Tabla!G672)</f>
        <v>43515</v>
      </c>
      <c r="D672" s="93" t="str">
        <f>IF(Tabla!H672="","",Tabla!H672)</f>
        <v>ADMINISTRACION DE SUCURSALES</v>
      </c>
      <c r="E672" s="93" t="str">
        <f>IF(Tabla!I672="","",Tabla!I672)</f>
        <v>NC ALIMENTACION DE EMPLEADOS NVA</v>
      </c>
      <c r="F672" s="93" t="str">
        <f>IF(Tabla!J672="","",Tabla!J672)</f>
        <v>TRANSACCIONES DEL DIA 02/19/2019SPYRAL - GESTION ADMINISTRATIVA</v>
      </c>
      <c r="G672" s="108">
        <f>IF(Tabla!K672="","",Tabla!K672)</f>
        <v>14.35</v>
      </c>
      <c r="H672" s="108">
        <f>IF(Tabla!L672="","",Tabla!L672)</f>
        <v>0</v>
      </c>
      <c r="J672">
        <f t="shared" si="143"/>
        <v>664</v>
      </c>
      <c r="K672" s="93">
        <f t="shared" si="144"/>
        <v>43515</v>
      </c>
      <c r="L672">
        <f t="shared" ca="1" si="133"/>
        <v>0</v>
      </c>
      <c r="M672" s="115">
        <f t="shared" ca="1" si="134"/>
        <v>6.6400000000000002E-7</v>
      </c>
      <c r="N672">
        <f t="shared" ca="1" si="135"/>
        <v>8.2900000000000002E-7</v>
      </c>
      <c r="O672">
        <f t="shared" ca="1" si="136"/>
        <v>829</v>
      </c>
      <c r="Q672">
        <f t="shared" ca="1" si="137"/>
        <v>43523</v>
      </c>
      <c r="R672" t="str">
        <f t="shared" ca="1" si="138"/>
        <v>ADMINISTRACION DE SUCURSALES</v>
      </c>
      <c r="S672" t="str">
        <f t="shared" ca="1" si="139"/>
        <v>NC GASTO NO DEDUCIBLES</v>
      </c>
      <c r="T672" t="str">
        <f t="shared" ca="1" si="140"/>
        <v>TRANSACCIONES DEL DIA 02/27/2019SPYRAL - GESTION ADMINISTRATIVA</v>
      </c>
      <c r="V672">
        <f t="shared" ca="1" si="141"/>
        <v>0</v>
      </c>
      <c r="W672">
        <f t="shared" ca="1" si="142"/>
        <v>0</v>
      </c>
    </row>
    <row r="673" spans="2:23" x14ac:dyDescent="0.25">
      <c r="B673" s="3">
        <f t="shared" si="132"/>
        <v>665</v>
      </c>
      <c r="C673" s="93">
        <f>IF(Tabla!G673="","",Tabla!G673)</f>
        <v>43515</v>
      </c>
      <c r="D673" s="93" t="str">
        <f>IF(Tabla!H673="","",Tabla!H673)</f>
        <v>ADMINISTRACION DE SUCURSALES</v>
      </c>
      <c r="E673" s="93" t="str">
        <f>IF(Tabla!I673="","",Tabla!I673)</f>
        <v>NC GASTO NO DEDUCIBLES</v>
      </c>
      <c r="F673" s="93" t="str">
        <f>IF(Tabla!J673="","",Tabla!J673)</f>
        <v>TRANSACCIONES DEL DIA 02/19/2019SPYRAL - GESTION ADMINISTRATIVA</v>
      </c>
      <c r="G673" s="108">
        <f>IF(Tabla!K673="","",Tabla!K673)</f>
        <v>189.2</v>
      </c>
      <c r="H673" s="108">
        <f>IF(Tabla!L673="","",Tabla!L673)</f>
        <v>0</v>
      </c>
      <c r="J673">
        <f t="shared" si="143"/>
        <v>665</v>
      </c>
      <c r="K673" s="93">
        <f t="shared" si="144"/>
        <v>43515</v>
      </c>
      <c r="L673">
        <f t="shared" ca="1" si="133"/>
        <v>0</v>
      </c>
      <c r="M673" s="115">
        <f t="shared" ca="1" si="134"/>
        <v>6.6499999999999999E-7</v>
      </c>
      <c r="N673">
        <f t="shared" ca="1" si="135"/>
        <v>8.2799999999999995E-7</v>
      </c>
      <c r="O673">
        <f t="shared" ca="1" si="136"/>
        <v>828</v>
      </c>
      <c r="Q673">
        <f t="shared" ca="1" si="137"/>
        <v>43523</v>
      </c>
      <c r="R673" t="str">
        <f t="shared" ca="1" si="138"/>
        <v>ADMINISTRACION DE SUCURSALES</v>
      </c>
      <c r="S673" t="str">
        <f t="shared" ca="1" si="139"/>
        <v>NC ALIMENTACION DE EMPLEADOS NVA</v>
      </c>
      <c r="T673" t="str">
        <f t="shared" ca="1" si="140"/>
        <v>TRANSACCIONES DEL DIA 02/27/2019SPYRAL - GESTION ADMINISTRATIVA</v>
      </c>
      <c r="V673">
        <f t="shared" ca="1" si="141"/>
        <v>0</v>
      </c>
      <c r="W673">
        <f t="shared" ca="1" si="142"/>
        <v>0</v>
      </c>
    </row>
    <row r="674" spans="2:23" x14ac:dyDescent="0.25">
      <c r="B674" s="3">
        <f t="shared" si="132"/>
        <v>666</v>
      </c>
      <c r="C674" s="93">
        <f>IF(Tabla!G674="","",Tabla!G674)</f>
        <v>43515</v>
      </c>
      <c r="D674" s="93" t="str">
        <f>IF(Tabla!H674="","",Tabla!H674)</f>
        <v>ADMINISTRACION DE SUCURSALES</v>
      </c>
      <c r="E674" s="93" t="str">
        <f>IF(Tabla!I674="","",Tabla!I674)</f>
        <v>NC GASTO NO DEDUCIBLES</v>
      </c>
      <c r="F674" s="93" t="str">
        <f>IF(Tabla!J674="","",Tabla!J674)</f>
        <v>TRANSACCIONES DEL DIA 02/19/2019SPYRAL - GESTION ADMINISTRATIVA</v>
      </c>
      <c r="G674" s="108">
        <f>IF(Tabla!K674="","",Tabla!K674)</f>
        <v>188.88</v>
      </c>
      <c r="H674" s="108">
        <f>IF(Tabla!L674="","",Tabla!L674)</f>
        <v>0</v>
      </c>
      <c r="J674">
        <f t="shared" si="143"/>
        <v>666</v>
      </c>
      <c r="K674" s="93">
        <f t="shared" si="144"/>
        <v>43515</v>
      </c>
      <c r="L674">
        <f t="shared" ca="1" si="133"/>
        <v>0</v>
      </c>
      <c r="M674" s="115">
        <f t="shared" ca="1" si="134"/>
        <v>6.6599999999999996E-7</v>
      </c>
      <c r="N674">
        <f t="shared" ca="1" si="135"/>
        <v>8.2699999999999998E-7</v>
      </c>
      <c r="O674">
        <f t="shared" ca="1" si="136"/>
        <v>827</v>
      </c>
      <c r="Q674">
        <f t="shared" ca="1" si="137"/>
        <v>43523</v>
      </c>
      <c r="R674" t="str">
        <f t="shared" ca="1" si="138"/>
        <v>ADMINISTRACION DE SUCURSALES</v>
      </c>
      <c r="S674" t="str">
        <f t="shared" ca="1" si="139"/>
        <v>GASTOS NO DEDUCIBLES</v>
      </c>
      <c r="T674" t="str">
        <f t="shared" ca="1" si="140"/>
        <v>TRANSACCIONES DEL DIA 02/27/2019SPYRAL - GESTION ADMINISTRATIVA</v>
      </c>
      <c r="V674">
        <f t="shared" ca="1" si="141"/>
        <v>0</v>
      </c>
      <c r="W674">
        <f t="shared" ca="1" si="142"/>
        <v>0</v>
      </c>
    </row>
    <row r="675" spans="2:23" x14ac:dyDescent="0.25">
      <c r="B675" s="3">
        <f t="shared" si="132"/>
        <v>667</v>
      </c>
      <c r="C675" s="93">
        <f>IF(Tabla!G675="","",Tabla!G675)</f>
        <v>43515</v>
      </c>
      <c r="D675" s="93" t="str">
        <f>IF(Tabla!H675="","",Tabla!H675)</f>
        <v>ADMINISTRACION DE SUCURSALES</v>
      </c>
      <c r="E675" s="93" t="str">
        <f>IF(Tabla!I675="","",Tabla!I675)</f>
        <v>NC GASTO NO DEDUCIBLES</v>
      </c>
      <c r="F675" s="93" t="str">
        <f>IF(Tabla!J675="","",Tabla!J675)</f>
        <v>TRANSACCIONES DEL DIA 02/19/2019SPYRAL - GESTION ADMINISTRATIVA</v>
      </c>
      <c r="G675" s="108">
        <f>IF(Tabla!K675="","",Tabla!K675)</f>
        <v>100.68</v>
      </c>
      <c r="H675" s="108">
        <f>IF(Tabla!L675="","",Tabla!L675)</f>
        <v>0</v>
      </c>
      <c r="J675">
        <f t="shared" si="143"/>
        <v>667</v>
      </c>
      <c r="K675" s="93">
        <f t="shared" si="144"/>
        <v>43515</v>
      </c>
      <c r="L675">
        <f t="shared" ca="1" si="133"/>
        <v>0</v>
      </c>
      <c r="M675" s="115">
        <f t="shared" ca="1" si="134"/>
        <v>6.6700000000000003E-7</v>
      </c>
      <c r="N675">
        <f t="shared" ca="1" si="135"/>
        <v>8.2600000000000001E-7</v>
      </c>
      <c r="O675">
        <f t="shared" ca="1" si="136"/>
        <v>826</v>
      </c>
      <c r="Q675">
        <f t="shared" ca="1" si="137"/>
        <v>43523</v>
      </c>
      <c r="R675" t="str">
        <f t="shared" ca="1" si="138"/>
        <v>CAJA</v>
      </c>
      <c r="S675" t="str">
        <f t="shared" ca="1" si="139"/>
        <v>PLANILLAS DE LIQUIDACIONES FEB 2019</v>
      </c>
      <c r="T675" t="str">
        <f t="shared" ca="1" si="140"/>
        <v>TRANSACCIONES DEL DIA 02/27/2019 RECURSOS HUMANOS</v>
      </c>
      <c r="V675">
        <f t="shared" ca="1" si="141"/>
        <v>0</v>
      </c>
      <c r="W675">
        <f t="shared" ca="1" si="142"/>
        <v>0</v>
      </c>
    </row>
    <row r="676" spans="2:23" x14ac:dyDescent="0.25">
      <c r="B676" s="3">
        <f t="shared" si="132"/>
        <v>668</v>
      </c>
      <c r="C676" s="93">
        <f>IF(Tabla!G676="","",Tabla!G676)</f>
        <v>43515</v>
      </c>
      <c r="D676" s="93" t="str">
        <f>IF(Tabla!H676="","",Tabla!H676)</f>
        <v>ADMINISTRACION DE SUCURSALES</v>
      </c>
      <c r="E676" s="93" t="str">
        <f>IF(Tabla!I676="","",Tabla!I676)</f>
        <v>NC GASTO NO DEDUCIBLES</v>
      </c>
      <c r="F676" s="93" t="str">
        <f>IF(Tabla!J676="","",Tabla!J676)</f>
        <v>TRANSACCIONES DEL DIA 02/19/2019SPYRAL - GESTION ADMINISTRATIVA</v>
      </c>
      <c r="G676" s="108">
        <f>IF(Tabla!K676="","",Tabla!K676)</f>
        <v>49.83</v>
      </c>
      <c r="H676" s="108">
        <f>IF(Tabla!L676="","",Tabla!L676)</f>
        <v>0</v>
      </c>
      <c r="J676">
        <f t="shared" si="143"/>
        <v>668</v>
      </c>
      <c r="K676" s="93">
        <f t="shared" si="144"/>
        <v>43515</v>
      </c>
      <c r="L676">
        <f t="shared" ca="1" si="133"/>
        <v>0</v>
      </c>
      <c r="M676" s="115">
        <f t="shared" ca="1" si="134"/>
        <v>6.68E-7</v>
      </c>
      <c r="N676">
        <f t="shared" ca="1" si="135"/>
        <v>8.2500000000000004E-7</v>
      </c>
      <c r="O676">
        <f t="shared" ca="1" si="136"/>
        <v>825</v>
      </c>
      <c r="Q676">
        <f t="shared" ca="1" si="137"/>
        <v>43523</v>
      </c>
      <c r="R676" t="str">
        <f t="shared" ca="1" si="138"/>
        <v>CAJA</v>
      </c>
      <c r="S676" t="str">
        <f t="shared" ca="1" si="139"/>
        <v>ALIMENTACION DE EMPLEADOS CTA NUEVA</v>
      </c>
      <c r="T676" t="str">
        <f t="shared" ca="1" si="140"/>
        <v>TRANSACCIONES DEL DIA 02/27/2019SPYRAL - GESTION ADMINISTRATIVA</v>
      </c>
      <c r="V676">
        <f t="shared" ca="1" si="141"/>
        <v>0</v>
      </c>
      <c r="W676">
        <f t="shared" ca="1" si="142"/>
        <v>0</v>
      </c>
    </row>
    <row r="677" spans="2:23" x14ac:dyDescent="0.25">
      <c r="B677" s="3">
        <f t="shared" si="132"/>
        <v>669</v>
      </c>
      <c r="C677" s="93">
        <f>IF(Tabla!G677="","",Tabla!G677)</f>
        <v>43515</v>
      </c>
      <c r="D677" s="93" t="str">
        <f>IF(Tabla!H677="","",Tabla!H677)</f>
        <v>ADMINISTRACION DE SUCURSALES</v>
      </c>
      <c r="E677" s="93" t="str">
        <f>IF(Tabla!I677="","",Tabla!I677)</f>
        <v>NC GASTO NO DEDUCIBLES</v>
      </c>
      <c r="F677" s="93" t="str">
        <f>IF(Tabla!J677="","",Tabla!J677)</f>
        <v>TRANSACCIONES DEL DIA 02/19/2019SPYRAL - GESTION ADMINISTRATIVA</v>
      </c>
      <c r="G677" s="108">
        <f>IF(Tabla!K677="","",Tabla!K677)</f>
        <v>24.5</v>
      </c>
      <c r="H677" s="108">
        <f>IF(Tabla!L677="","",Tabla!L677)</f>
        <v>0</v>
      </c>
      <c r="J677">
        <f t="shared" si="143"/>
        <v>669</v>
      </c>
      <c r="K677" s="93">
        <f t="shared" si="144"/>
        <v>43515</v>
      </c>
      <c r="L677">
        <f t="shared" ca="1" si="133"/>
        <v>0</v>
      </c>
      <c r="M677" s="115">
        <f t="shared" ca="1" si="134"/>
        <v>6.6899999999999997E-7</v>
      </c>
      <c r="N677">
        <f t="shared" ca="1" si="135"/>
        <v>8.2399999999999997E-7</v>
      </c>
      <c r="O677">
        <f t="shared" ca="1" si="136"/>
        <v>824</v>
      </c>
      <c r="Q677">
        <f t="shared" ca="1" si="137"/>
        <v>43523</v>
      </c>
      <c r="R677" t="str">
        <f t="shared" ca="1" si="138"/>
        <v>CAJA</v>
      </c>
      <c r="S677" t="str">
        <f t="shared" ca="1" si="139"/>
        <v>ALIMENTACION DE EMPLEADOS CTA NUEVA</v>
      </c>
      <c r="T677" t="str">
        <f t="shared" ca="1" si="140"/>
        <v>TRANSACCIONES DEL DIA 02/27/2019SPYRAL - GESTION ADMINISTRATIVA</v>
      </c>
      <c r="V677">
        <f t="shared" ca="1" si="141"/>
        <v>0</v>
      </c>
      <c r="W677">
        <f t="shared" ca="1" si="142"/>
        <v>0</v>
      </c>
    </row>
    <row r="678" spans="2:23" x14ac:dyDescent="0.25">
      <c r="B678" s="3">
        <f t="shared" si="132"/>
        <v>670</v>
      </c>
      <c r="C678" s="93">
        <f>IF(Tabla!G678="","",Tabla!G678)</f>
        <v>43515</v>
      </c>
      <c r="D678" s="93" t="str">
        <f>IF(Tabla!H678="","",Tabla!H678)</f>
        <v>ADMINISTRACION DE SUCURSALES</v>
      </c>
      <c r="E678" s="93" t="str">
        <f>IF(Tabla!I678="","",Tabla!I678)</f>
        <v>NC GASTO NO DEDUCIBLES</v>
      </c>
      <c r="F678" s="93" t="str">
        <f>IF(Tabla!J678="","",Tabla!J678)</f>
        <v>TRANSACCIONES DEL DIA 02/19/2019SPYRAL - GESTION ADMINISTRATIVA</v>
      </c>
      <c r="G678" s="108">
        <f>IF(Tabla!K678="","",Tabla!K678)</f>
        <v>10.43</v>
      </c>
      <c r="H678" s="108">
        <f>IF(Tabla!L678="","",Tabla!L678)</f>
        <v>0</v>
      </c>
      <c r="J678">
        <f t="shared" si="143"/>
        <v>670</v>
      </c>
      <c r="K678" s="93">
        <f t="shared" si="144"/>
        <v>43515</v>
      </c>
      <c r="L678">
        <f t="shared" ca="1" si="133"/>
        <v>0</v>
      </c>
      <c r="M678" s="115">
        <f t="shared" ca="1" si="134"/>
        <v>6.7000000000000004E-7</v>
      </c>
      <c r="N678">
        <f t="shared" ca="1" si="135"/>
        <v>8.23E-7</v>
      </c>
      <c r="O678">
        <f t="shared" ca="1" si="136"/>
        <v>823</v>
      </c>
      <c r="Q678">
        <f t="shared" ca="1" si="137"/>
        <v>43523</v>
      </c>
      <c r="R678" t="str">
        <f t="shared" ca="1" si="138"/>
        <v>CANALES DE DISTRIBUCION</v>
      </c>
      <c r="S678" t="str">
        <f t="shared" ca="1" si="139"/>
        <v>NC ALIMENTACION DE EMPLEADOS NVA</v>
      </c>
      <c r="T678" t="str">
        <f t="shared" ca="1" si="140"/>
        <v>TRANSACCIONES DEL DIA 02/27/2019SPYRAL - GESTION ADMINISTRATIVA</v>
      </c>
      <c r="V678">
        <f t="shared" ca="1" si="141"/>
        <v>0</v>
      </c>
      <c r="W678">
        <f t="shared" ca="1" si="142"/>
        <v>0</v>
      </c>
    </row>
    <row r="679" spans="2:23" x14ac:dyDescent="0.25">
      <c r="B679" s="3">
        <f t="shared" si="132"/>
        <v>671</v>
      </c>
      <c r="C679" s="93">
        <f>IF(Tabla!G679="","",Tabla!G679)</f>
        <v>43515</v>
      </c>
      <c r="D679" s="93" t="str">
        <f>IF(Tabla!H679="","",Tabla!H679)</f>
        <v>ADMINISTRACION DE SUCURSALES</v>
      </c>
      <c r="E679" s="93" t="str">
        <f>IF(Tabla!I679="","",Tabla!I679)</f>
        <v>OTROS EGRESOS 18</v>
      </c>
      <c r="F679" s="93" t="str">
        <f>IF(Tabla!J679="","",Tabla!J679)</f>
        <v>OTROS EGRESOS 1.P.O (OR:97/DES:97 TRN:86 PERF:300086 CAU: 18</v>
      </c>
      <c r="G679" s="108">
        <f>IF(Tabla!K679="","",Tabla!K679)</f>
        <v>10.25</v>
      </c>
      <c r="H679" s="108">
        <f>IF(Tabla!L679="","",Tabla!L679)</f>
        <v>0</v>
      </c>
      <c r="J679">
        <f t="shared" si="143"/>
        <v>671</v>
      </c>
      <c r="K679" s="93">
        <f t="shared" si="144"/>
        <v>43515</v>
      </c>
      <c r="L679">
        <f t="shared" ca="1" si="133"/>
        <v>0</v>
      </c>
      <c r="M679" s="115">
        <f t="shared" ca="1" si="134"/>
        <v>6.7100000000000001E-7</v>
      </c>
      <c r="N679">
        <f t="shared" ca="1" si="135"/>
        <v>8.2200000000000003E-7</v>
      </c>
      <c r="O679">
        <f t="shared" ca="1" si="136"/>
        <v>822</v>
      </c>
      <c r="Q679">
        <f t="shared" ca="1" si="137"/>
        <v>43523</v>
      </c>
      <c r="R679" t="str">
        <f t="shared" ca="1" si="138"/>
        <v>DESARROLLO DE PRODUCTOS</v>
      </c>
      <c r="S679" t="str">
        <f t="shared" ca="1" si="139"/>
        <v>GASTOS NO DEDUCIBLES</v>
      </c>
      <c r="T679" t="str">
        <f t="shared" ca="1" si="140"/>
        <v>TRANSACCIONES DEL DIA 02/27/2019SPYRAL - GESTION ADMINISTRATIVA</v>
      </c>
      <c r="V679">
        <f t="shared" ca="1" si="141"/>
        <v>0</v>
      </c>
      <c r="W679">
        <f t="shared" ca="1" si="142"/>
        <v>0</v>
      </c>
    </row>
    <row r="680" spans="2:23" x14ac:dyDescent="0.25">
      <c r="B680" s="3">
        <f t="shared" si="132"/>
        <v>672</v>
      </c>
      <c r="C680" s="93">
        <f>IF(Tabla!G680="","",Tabla!G680)</f>
        <v>43515</v>
      </c>
      <c r="D680" s="93" t="str">
        <f>IF(Tabla!H680="","",Tabla!H680)</f>
        <v>ADMINISTRACION DE SUCURSALES</v>
      </c>
      <c r="E680" s="93" t="str">
        <f>IF(Tabla!I680="","",Tabla!I680)</f>
        <v>OTROS EGRESOS 18</v>
      </c>
      <c r="F680" s="93" t="str">
        <f>IF(Tabla!J680="","",Tabla!J680)</f>
        <v>OTROS EGRESOS 1.P.O (OR:89/DES:89 TRN:86 PERF:300086 CAU: 18</v>
      </c>
      <c r="G680" s="108">
        <f>IF(Tabla!K680="","",Tabla!K680)</f>
        <v>11.3</v>
      </c>
      <c r="H680" s="108">
        <f>IF(Tabla!L680="","",Tabla!L680)</f>
        <v>0</v>
      </c>
      <c r="J680">
        <f t="shared" si="143"/>
        <v>672</v>
      </c>
      <c r="K680" s="93">
        <f t="shared" si="144"/>
        <v>43515</v>
      </c>
      <c r="L680">
        <f t="shared" ca="1" si="133"/>
        <v>0</v>
      </c>
      <c r="M680" s="115">
        <f t="shared" ca="1" si="134"/>
        <v>6.7199999999999998E-7</v>
      </c>
      <c r="N680">
        <f t="shared" ca="1" si="135"/>
        <v>8.2099999999999995E-7</v>
      </c>
      <c r="O680">
        <f t="shared" ca="1" si="136"/>
        <v>821</v>
      </c>
      <c r="Q680">
        <f t="shared" ca="1" si="137"/>
        <v>43523</v>
      </c>
      <c r="R680" t="str">
        <f t="shared" ca="1" si="138"/>
        <v>SERVICIOS PERSONALES</v>
      </c>
      <c r="S680" t="str">
        <f t="shared" ca="1" si="139"/>
        <v>ALIMENTACION DE EMPLEADOS CTA NUEVA</v>
      </c>
      <c r="T680" t="str">
        <f t="shared" ca="1" si="140"/>
        <v>TRANSACCIONES DEL DIA 02/27/2019SPYRAL - GESTION ADMINISTRATIVA</v>
      </c>
      <c r="V680">
        <f t="shared" ca="1" si="141"/>
        <v>0</v>
      </c>
      <c r="W680">
        <f t="shared" ca="1" si="142"/>
        <v>0</v>
      </c>
    </row>
    <row r="681" spans="2:23" x14ac:dyDescent="0.25">
      <c r="B681" s="3">
        <f t="shared" si="132"/>
        <v>673</v>
      </c>
      <c r="C681" s="93">
        <f>IF(Tabla!G681="","",Tabla!G681)</f>
        <v>43515</v>
      </c>
      <c r="D681" s="93" t="str">
        <f>IF(Tabla!H681="","",Tabla!H681)</f>
        <v>ADMINISTRACION DE SUCURSALES</v>
      </c>
      <c r="E681" s="93" t="str">
        <f>IF(Tabla!I681="","",Tabla!I681)</f>
        <v>OTROS EGRESOS 18</v>
      </c>
      <c r="F681" s="93" t="str">
        <f>IF(Tabla!J681="","",Tabla!J681)</f>
        <v>OTROS EGRESOS 1.P.O (OR:78/DES:78 TRN:86 PERF:300086 CAU: 18</v>
      </c>
      <c r="G681" s="108">
        <f>IF(Tabla!K681="","",Tabla!K681)</f>
        <v>7.35</v>
      </c>
      <c r="H681" s="108">
        <f>IF(Tabla!L681="","",Tabla!L681)</f>
        <v>0</v>
      </c>
      <c r="J681">
        <f t="shared" si="143"/>
        <v>673</v>
      </c>
      <c r="K681" s="93">
        <f t="shared" si="144"/>
        <v>43515</v>
      </c>
      <c r="L681">
        <f t="shared" ca="1" si="133"/>
        <v>0</v>
      </c>
      <c r="M681" s="115">
        <f t="shared" ca="1" si="134"/>
        <v>6.7299999999999995E-7</v>
      </c>
      <c r="N681">
        <f t="shared" ca="1" si="135"/>
        <v>8.1999999999999998E-7</v>
      </c>
      <c r="O681">
        <f t="shared" ca="1" si="136"/>
        <v>820</v>
      </c>
      <c r="Q681">
        <f t="shared" ca="1" si="137"/>
        <v>43523</v>
      </c>
      <c r="R681" t="str">
        <f t="shared" ca="1" si="138"/>
        <v>SERVICIOS PERSONALES</v>
      </c>
      <c r="S681" t="str">
        <f t="shared" ca="1" si="139"/>
        <v>ALIMENTACION DE EMPLEADOS CTA NUEVA</v>
      </c>
      <c r="T681" t="str">
        <f t="shared" ca="1" si="140"/>
        <v>TRANSACCIONES DEL DIA 02/27/2019SPYRAL - GESTION ADMINISTRATIVA</v>
      </c>
      <c r="V681">
        <f t="shared" ca="1" si="141"/>
        <v>0</v>
      </c>
      <c r="W681">
        <f t="shared" ca="1" si="142"/>
        <v>0</v>
      </c>
    </row>
    <row r="682" spans="2:23" x14ac:dyDescent="0.25">
      <c r="B682" s="3">
        <f t="shared" si="132"/>
        <v>674</v>
      </c>
      <c r="C682" s="93">
        <f>IF(Tabla!G682="","",Tabla!G682)</f>
        <v>43515</v>
      </c>
      <c r="D682" s="93" t="str">
        <f>IF(Tabla!H682="","",Tabla!H682)</f>
        <v>ADMINISTRACION DE SUCURSALES</v>
      </c>
      <c r="E682" s="93" t="str">
        <f>IF(Tabla!I682="","",Tabla!I682)</f>
        <v>OTROS EGRESOS 18</v>
      </c>
      <c r="F682" s="93" t="str">
        <f>IF(Tabla!J682="","",Tabla!J682)</f>
        <v>OTROS EGRESOS 1.P.O (OR:44/DES:44 TRN:86 PERF:300086 CAU: 18</v>
      </c>
      <c r="G682" s="108">
        <f>IF(Tabla!K682="","",Tabla!K682)</f>
        <v>9.1999999999999993</v>
      </c>
      <c r="H682" s="108">
        <f>IF(Tabla!L682="","",Tabla!L682)</f>
        <v>0</v>
      </c>
      <c r="J682">
        <f t="shared" si="143"/>
        <v>674</v>
      </c>
      <c r="K682" s="93">
        <f t="shared" si="144"/>
        <v>43515</v>
      </c>
      <c r="L682">
        <f t="shared" ca="1" si="133"/>
        <v>0</v>
      </c>
      <c r="M682" s="115">
        <f t="shared" ca="1" si="134"/>
        <v>6.7400000000000003E-7</v>
      </c>
      <c r="N682">
        <f t="shared" ca="1" si="135"/>
        <v>8.1900000000000001E-7</v>
      </c>
      <c r="O682">
        <f t="shared" ca="1" si="136"/>
        <v>819</v>
      </c>
      <c r="Q682">
        <f t="shared" ca="1" si="137"/>
        <v>43522</v>
      </c>
      <c r="R682" t="str">
        <f t="shared" ca="1" si="138"/>
        <v>ADMINISTRACION DE SUCURSALES</v>
      </c>
      <c r="S682" t="str">
        <f t="shared" ca="1" si="139"/>
        <v>VIATICOS</v>
      </c>
      <c r="T682" t="str">
        <f t="shared" ca="1" si="140"/>
        <v>TRANSACCIONES DEL DIA 02/26/2019SPYRAL - GESTION ADMINISTRATIVA</v>
      </c>
      <c r="V682">
        <f t="shared" ca="1" si="141"/>
        <v>0</v>
      </c>
      <c r="W682">
        <f t="shared" ca="1" si="142"/>
        <v>0</v>
      </c>
    </row>
    <row r="683" spans="2:23" x14ac:dyDescent="0.25">
      <c r="B683" s="3">
        <f t="shared" si="132"/>
        <v>675</v>
      </c>
      <c r="C683" s="93">
        <f>IF(Tabla!G683="","",Tabla!G683)</f>
        <v>43515</v>
      </c>
      <c r="D683" s="93" t="str">
        <f>IF(Tabla!H683="","",Tabla!H683)</f>
        <v>ADMINISTRACION DE SUCURSALES</v>
      </c>
      <c r="E683" s="93" t="str">
        <f>IF(Tabla!I683="","",Tabla!I683)</f>
        <v>OTROS EGRESOS 18</v>
      </c>
      <c r="F683" s="93" t="str">
        <f>IF(Tabla!J683="","",Tabla!J683)</f>
        <v>OTROS EGRESOS 1.P.O (OR:35/DES:35 TRN:86 PERF:300086 CAU: 18</v>
      </c>
      <c r="G683" s="108">
        <f>IF(Tabla!K683="","",Tabla!K683)</f>
        <v>40</v>
      </c>
      <c r="H683" s="108">
        <f>IF(Tabla!L683="","",Tabla!L683)</f>
        <v>0</v>
      </c>
      <c r="J683">
        <f t="shared" si="143"/>
        <v>675</v>
      </c>
      <c r="K683" s="93">
        <f t="shared" si="144"/>
        <v>43515</v>
      </c>
      <c r="L683">
        <f t="shared" ca="1" si="133"/>
        <v>0</v>
      </c>
      <c r="M683" s="115">
        <f t="shared" ca="1" si="134"/>
        <v>6.75E-7</v>
      </c>
      <c r="N683">
        <f t="shared" ca="1" si="135"/>
        <v>8.1800000000000005E-7</v>
      </c>
      <c r="O683">
        <f t="shared" ca="1" si="136"/>
        <v>818</v>
      </c>
      <c r="Q683">
        <f t="shared" ca="1" si="137"/>
        <v>43522</v>
      </c>
      <c r="R683" t="str">
        <f t="shared" ca="1" si="138"/>
        <v>ADMINISTRACION DE SUCURSALES</v>
      </c>
      <c r="S683" t="str">
        <f t="shared" ca="1" si="139"/>
        <v>VIATICOS</v>
      </c>
      <c r="T683" t="str">
        <f t="shared" ca="1" si="140"/>
        <v>TRANSACCIONES DEL DIA 02/26/2019SPYRAL - GESTION ADMINISTRATIVA</v>
      </c>
      <c r="V683">
        <f t="shared" ca="1" si="141"/>
        <v>0</v>
      </c>
      <c r="W683">
        <f t="shared" ca="1" si="142"/>
        <v>0</v>
      </c>
    </row>
    <row r="684" spans="2:23" x14ac:dyDescent="0.25">
      <c r="B684" s="3">
        <f t="shared" si="132"/>
        <v>676</v>
      </c>
      <c r="C684" s="93">
        <f>IF(Tabla!G684="","",Tabla!G684)</f>
        <v>43515</v>
      </c>
      <c r="D684" s="93" t="str">
        <f>IF(Tabla!H684="","",Tabla!H684)</f>
        <v>ADMINISTRACION DE SUCURSALES</v>
      </c>
      <c r="E684" s="93" t="str">
        <f>IF(Tabla!I684="","",Tabla!I684)</f>
        <v>OTROS EGRESOS 18</v>
      </c>
      <c r="F684" s="93" t="str">
        <f>IF(Tabla!J684="","",Tabla!J684)</f>
        <v>OTROS EGRESOS 1.P.O (OR:2/DES:2 TRN:86 PERF:300086 CAU: 18</v>
      </c>
      <c r="G684" s="108">
        <f>IF(Tabla!K684="","",Tabla!K684)</f>
        <v>20.5</v>
      </c>
      <c r="H684" s="108">
        <f>IF(Tabla!L684="","",Tabla!L684)</f>
        <v>0</v>
      </c>
      <c r="J684">
        <f t="shared" si="143"/>
        <v>676</v>
      </c>
      <c r="K684" s="93">
        <f t="shared" si="144"/>
        <v>43515</v>
      </c>
      <c r="L684">
        <f t="shared" ca="1" si="133"/>
        <v>0</v>
      </c>
      <c r="M684" s="115">
        <f t="shared" ca="1" si="134"/>
        <v>6.7599999999999997E-7</v>
      </c>
      <c r="N684">
        <f t="shared" ca="1" si="135"/>
        <v>8.1699999999999997E-7</v>
      </c>
      <c r="O684">
        <f t="shared" ca="1" si="136"/>
        <v>817</v>
      </c>
      <c r="Q684">
        <f t="shared" ca="1" si="137"/>
        <v>43522</v>
      </c>
      <c r="R684" t="str">
        <f t="shared" ca="1" si="138"/>
        <v>ADMINISTRACION DE SUCURSALES</v>
      </c>
      <c r="S684" t="str">
        <f t="shared" ca="1" si="139"/>
        <v>OTROS EGRESOS 18</v>
      </c>
      <c r="T684" t="str">
        <f t="shared" ca="1" si="140"/>
        <v>OTROS EGRESOS 1.P.O (OR:125/DES:125 TRN:86 PERF:300086 CAU: 18</v>
      </c>
      <c r="V684">
        <f t="shared" ca="1" si="141"/>
        <v>0</v>
      </c>
      <c r="W684">
        <f t="shared" ca="1" si="142"/>
        <v>0</v>
      </c>
    </row>
    <row r="685" spans="2:23" x14ac:dyDescent="0.25">
      <c r="B685" s="3">
        <f t="shared" si="132"/>
        <v>677</v>
      </c>
      <c r="C685" s="93">
        <f>IF(Tabla!G685="","",Tabla!G685)</f>
        <v>43515</v>
      </c>
      <c r="D685" s="93" t="str">
        <f>IF(Tabla!H685="","",Tabla!H685)</f>
        <v>ADMINISTRACION DE SUCURSALES</v>
      </c>
      <c r="E685" s="93" t="str">
        <f>IF(Tabla!I685="","",Tabla!I685)</f>
        <v>OTROS EGRESOS 18</v>
      </c>
      <c r="F685" s="93" t="str">
        <f>IF(Tabla!J685="","",Tabla!J685)</f>
        <v>OTROS EGRESOS 1.P.O (OR:196/DES:196 TRN:86 PERF:300086 CAU: 18</v>
      </c>
      <c r="G685" s="108">
        <f>IF(Tabla!K685="","",Tabla!K685)</f>
        <v>2.4</v>
      </c>
      <c r="H685" s="108">
        <f>IF(Tabla!L685="","",Tabla!L685)</f>
        <v>0</v>
      </c>
      <c r="J685">
        <f t="shared" si="143"/>
        <v>677</v>
      </c>
      <c r="K685" s="93">
        <f t="shared" si="144"/>
        <v>43515</v>
      </c>
      <c r="L685">
        <f t="shared" ca="1" si="133"/>
        <v>0</v>
      </c>
      <c r="M685" s="115">
        <f t="shared" ca="1" si="134"/>
        <v>6.7700000000000004E-7</v>
      </c>
      <c r="N685">
        <f t="shared" ca="1" si="135"/>
        <v>8.16E-7</v>
      </c>
      <c r="O685">
        <f t="shared" ca="1" si="136"/>
        <v>816</v>
      </c>
      <c r="Q685">
        <f t="shared" ca="1" si="137"/>
        <v>43522</v>
      </c>
      <c r="R685" t="str">
        <f t="shared" ca="1" si="138"/>
        <v>ADMINISTRACION DE SUCURSALES</v>
      </c>
      <c r="S685" t="str">
        <f t="shared" ca="1" si="139"/>
        <v>NC GASTO NO DEDUCIBLES</v>
      </c>
      <c r="T685" t="str">
        <f t="shared" ca="1" si="140"/>
        <v>TRANSACCIONES DEL DIA 02/26/2019SPYRAL - GESTION ADMINISTRATIVA</v>
      </c>
      <c r="V685">
        <f t="shared" ca="1" si="141"/>
        <v>0</v>
      </c>
      <c r="W685">
        <f t="shared" ca="1" si="142"/>
        <v>0</v>
      </c>
    </row>
    <row r="686" spans="2:23" x14ac:dyDescent="0.25">
      <c r="B686" s="3">
        <f t="shared" si="132"/>
        <v>678</v>
      </c>
      <c r="C686" s="93">
        <f>IF(Tabla!G686="","",Tabla!G686)</f>
        <v>43515</v>
      </c>
      <c r="D686" s="93" t="str">
        <f>IF(Tabla!H686="","",Tabla!H686)</f>
        <v>ADMINISTRACION DE SUCURSALES</v>
      </c>
      <c r="E686" s="93" t="str">
        <f>IF(Tabla!I686="","",Tabla!I686)</f>
        <v>OTROS EGRESOS 18</v>
      </c>
      <c r="F686" s="93" t="str">
        <f>IF(Tabla!J686="","",Tabla!J686)</f>
        <v>OTROS EGRESOS 1.P.O (OR:15/DES:15 TRN:86 PERF:300086 CAU: 18</v>
      </c>
      <c r="G686" s="108">
        <f>IF(Tabla!K686="","",Tabla!K686)</f>
        <v>25</v>
      </c>
      <c r="H686" s="108">
        <f>IF(Tabla!L686="","",Tabla!L686)</f>
        <v>0</v>
      </c>
      <c r="J686">
        <f t="shared" si="143"/>
        <v>678</v>
      </c>
      <c r="K686" s="93">
        <f t="shared" si="144"/>
        <v>43515</v>
      </c>
      <c r="L686">
        <f t="shared" ca="1" si="133"/>
        <v>0</v>
      </c>
      <c r="M686" s="115">
        <f t="shared" ca="1" si="134"/>
        <v>6.7800000000000001E-7</v>
      </c>
      <c r="N686">
        <f t="shared" ca="1" si="135"/>
        <v>8.1500000000000003E-7</v>
      </c>
      <c r="O686">
        <f t="shared" ca="1" si="136"/>
        <v>815</v>
      </c>
      <c r="Q686">
        <f t="shared" ca="1" si="137"/>
        <v>43522</v>
      </c>
      <c r="R686" t="str">
        <f t="shared" ca="1" si="138"/>
        <v>ADMINISTRACION DE SUCURSALES</v>
      </c>
      <c r="S686" t="str">
        <f t="shared" ca="1" si="139"/>
        <v>NC GASTO NO DEDUCIBLES</v>
      </c>
      <c r="T686" t="str">
        <f t="shared" ca="1" si="140"/>
        <v>TRANSACCIONES DEL DIA 02/26/2019SPYRAL - GESTION ADMINISTRATIVA</v>
      </c>
      <c r="V686">
        <f t="shared" ca="1" si="141"/>
        <v>0</v>
      </c>
      <c r="W686">
        <f t="shared" ca="1" si="142"/>
        <v>0</v>
      </c>
    </row>
    <row r="687" spans="2:23" x14ac:dyDescent="0.25">
      <c r="B687" s="3">
        <f t="shared" si="132"/>
        <v>679</v>
      </c>
      <c r="C687" s="93">
        <f>IF(Tabla!G687="","",Tabla!G687)</f>
        <v>43515</v>
      </c>
      <c r="D687" s="93" t="str">
        <f>IF(Tabla!H687="","",Tabla!H687)</f>
        <v>ADMINISTRACION DE SUCURSALES</v>
      </c>
      <c r="E687" s="93" t="str">
        <f>IF(Tabla!I687="","",Tabla!I687)</f>
        <v>OTROS EGRESOS 18</v>
      </c>
      <c r="F687" s="93" t="str">
        <f>IF(Tabla!J687="","",Tabla!J687)</f>
        <v>OTROS EGRESOS 1.P.O (OR:13/DES:13 TRN:86 PERF:300086 CAU: 18</v>
      </c>
      <c r="G687" s="108">
        <f>IF(Tabla!K687="","",Tabla!K687)</f>
        <v>25.9</v>
      </c>
      <c r="H687" s="108">
        <f>IF(Tabla!L687="","",Tabla!L687)</f>
        <v>0</v>
      </c>
      <c r="J687">
        <f t="shared" si="143"/>
        <v>679</v>
      </c>
      <c r="K687" s="93">
        <f t="shared" si="144"/>
        <v>43515</v>
      </c>
      <c r="L687">
        <f t="shared" ca="1" si="133"/>
        <v>0</v>
      </c>
      <c r="M687" s="115">
        <f t="shared" ca="1" si="134"/>
        <v>6.7899999999999998E-7</v>
      </c>
      <c r="N687">
        <f t="shared" ca="1" si="135"/>
        <v>8.1399999999999996E-7</v>
      </c>
      <c r="O687">
        <f t="shared" ca="1" si="136"/>
        <v>814</v>
      </c>
      <c r="Q687">
        <f t="shared" ca="1" si="137"/>
        <v>43522</v>
      </c>
      <c r="R687" t="str">
        <f t="shared" ca="1" si="138"/>
        <v>ADMINISTRACION DE SUCURSALES</v>
      </c>
      <c r="S687" t="str">
        <f t="shared" ca="1" si="139"/>
        <v>NC GASTO NO DEDUCIBLES</v>
      </c>
      <c r="T687" t="str">
        <f t="shared" ca="1" si="140"/>
        <v>TRANSACCIONES DEL DIA 02/26/2019SPYRAL - GESTION ADMINISTRATIVA</v>
      </c>
      <c r="V687">
        <f t="shared" ca="1" si="141"/>
        <v>0</v>
      </c>
      <c r="W687">
        <f t="shared" ca="1" si="142"/>
        <v>0</v>
      </c>
    </row>
    <row r="688" spans="2:23" x14ac:dyDescent="0.25">
      <c r="B688" s="3">
        <f t="shared" si="132"/>
        <v>680</v>
      </c>
      <c r="C688" s="93">
        <f>IF(Tabla!G688="","",Tabla!G688)</f>
        <v>43515</v>
      </c>
      <c r="D688" s="93" t="str">
        <f>IF(Tabla!H688="","",Tabla!H688)</f>
        <v>ADMINISTRACION DE SUCURSALES</v>
      </c>
      <c r="E688" s="93" t="str">
        <f>IF(Tabla!I688="","",Tabla!I688)</f>
        <v>OTROS EGRESOS 18</v>
      </c>
      <c r="F688" s="93" t="str">
        <f>IF(Tabla!J688="","",Tabla!J688)</f>
        <v>OTROS EGRESOS 1.P.O (OR:10/DES:10 TRN:86 PERF:300086 CAU: 18</v>
      </c>
      <c r="G688" s="108">
        <f>IF(Tabla!K688="","",Tabla!K688)</f>
        <v>10.25</v>
      </c>
      <c r="H688" s="108">
        <f>IF(Tabla!L688="","",Tabla!L688)</f>
        <v>0</v>
      </c>
      <c r="J688">
        <f t="shared" si="143"/>
        <v>680</v>
      </c>
      <c r="K688" s="93">
        <f t="shared" si="144"/>
        <v>43515</v>
      </c>
      <c r="L688">
        <f t="shared" ca="1" si="133"/>
        <v>0</v>
      </c>
      <c r="M688" s="115">
        <f t="shared" ca="1" si="134"/>
        <v>6.7999999999999995E-7</v>
      </c>
      <c r="N688">
        <f t="shared" ca="1" si="135"/>
        <v>8.1299999999999999E-7</v>
      </c>
      <c r="O688">
        <f t="shared" ca="1" si="136"/>
        <v>813</v>
      </c>
      <c r="Q688">
        <f t="shared" ca="1" si="137"/>
        <v>43522</v>
      </c>
      <c r="R688" t="str">
        <f t="shared" ca="1" si="138"/>
        <v>ADMINISTRACION DE SUCURSALES</v>
      </c>
      <c r="S688" t="str">
        <f t="shared" ca="1" si="139"/>
        <v>NC GASTO NO DEDUCIBLES</v>
      </c>
      <c r="T688" t="str">
        <f t="shared" ca="1" si="140"/>
        <v>TRANSACCIONES DEL DIA 02/26/2019SPYRAL - GESTION ADMINISTRATIVA</v>
      </c>
      <c r="V688">
        <f t="shared" ca="1" si="141"/>
        <v>0</v>
      </c>
      <c r="W688">
        <f t="shared" ca="1" si="142"/>
        <v>0</v>
      </c>
    </row>
    <row r="689" spans="2:23" x14ac:dyDescent="0.25">
      <c r="B689" s="3">
        <f t="shared" si="132"/>
        <v>681</v>
      </c>
      <c r="C689" s="93">
        <f>IF(Tabla!G689="","",Tabla!G689)</f>
        <v>43516</v>
      </c>
      <c r="D689" s="93" t="str">
        <f>IF(Tabla!H689="","",Tabla!H689)</f>
        <v>MERCADEO Y PUBLICIDAD</v>
      </c>
      <c r="E689" s="93" t="str">
        <f>IF(Tabla!I689="","",Tabla!I689)</f>
        <v>GASTOS NO DEDUCIBLES</v>
      </c>
      <c r="F689" s="93" t="str">
        <f>IF(Tabla!J689="","",Tabla!J689)</f>
        <v>TRANSACCIONES DEL DIA 02/20/2019SPYRAL - GESTION ADMINISTRATIVA</v>
      </c>
      <c r="G689" s="108">
        <f>IF(Tabla!K689="","",Tabla!K689)</f>
        <v>625</v>
      </c>
      <c r="H689" s="108">
        <f>IF(Tabla!L689="","",Tabla!L689)</f>
        <v>0</v>
      </c>
      <c r="J689">
        <f t="shared" si="143"/>
        <v>681</v>
      </c>
      <c r="K689" s="93">
        <f t="shared" si="144"/>
        <v>43516</v>
      </c>
      <c r="L689">
        <f t="shared" ca="1" si="133"/>
        <v>0</v>
      </c>
      <c r="M689" s="115">
        <f t="shared" ca="1" si="134"/>
        <v>6.8100000000000002E-7</v>
      </c>
      <c r="N689">
        <f t="shared" ca="1" si="135"/>
        <v>8.1200000000000002E-7</v>
      </c>
      <c r="O689">
        <f t="shared" ca="1" si="136"/>
        <v>812</v>
      </c>
      <c r="Q689">
        <f t="shared" ca="1" si="137"/>
        <v>43522</v>
      </c>
      <c r="R689" t="str">
        <f t="shared" ca="1" si="138"/>
        <v>ADMINISTRACION DE SUCURSALES</v>
      </c>
      <c r="S689" t="str">
        <f t="shared" ca="1" si="139"/>
        <v>NC GASTO NO DEDUCIBLES</v>
      </c>
      <c r="T689" t="str">
        <f t="shared" ca="1" si="140"/>
        <v>TRANSACCIONES DEL DIA 02/26/2019SPYRAL - GESTION ADMINISTRATIVA</v>
      </c>
      <c r="V689">
        <f t="shared" ca="1" si="141"/>
        <v>0</v>
      </c>
      <c r="W689">
        <f t="shared" ca="1" si="142"/>
        <v>0</v>
      </c>
    </row>
    <row r="690" spans="2:23" x14ac:dyDescent="0.25">
      <c r="B690" s="3">
        <f t="shared" si="132"/>
        <v>682</v>
      </c>
      <c r="C690" s="93">
        <f>IF(Tabla!G690="","",Tabla!G690)</f>
        <v>43516</v>
      </c>
      <c r="D690" s="93" t="str">
        <f>IF(Tabla!H690="","",Tabla!H690)</f>
        <v>HIPOTECAS</v>
      </c>
      <c r="E690" s="93" t="str">
        <f>IF(Tabla!I690="","",Tabla!I690)</f>
        <v>VIATICOS</v>
      </c>
      <c r="F690" s="93" t="str">
        <f>IF(Tabla!J690="","",Tabla!J690)</f>
        <v>TRANSACCIONES DEL DIA 02/20/2019SPYRAL - GESTION ADMINISTRATIVA</v>
      </c>
      <c r="G690" s="108">
        <f>IF(Tabla!K690="","",Tabla!K690)</f>
        <v>8</v>
      </c>
      <c r="H690" s="108">
        <f>IF(Tabla!L690="","",Tabla!L690)</f>
        <v>0</v>
      </c>
      <c r="J690">
        <f t="shared" si="143"/>
        <v>682</v>
      </c>
      <c r="K690" s="93">
        <f t="shared" si="144"/>
        <v>43516</v>
      </c>
      <c r="L690">
        <f t="shared" ca="1" si="133"/>
        <v>0</v>
      </c>
      <c r="M690" s="115">
        <f t="shared" ca="1" si="134"/>
        <v>6.8199999999999999E-7</v>
      </c>
      <c r="N690">
        <f t="shared" ca="1" si="135"/>
        <v>8.1100000000000005E-7</v>
      </c>
      <c r="O690">
        <f t="shared" ca="1" si="136"/>
        <v>811</v>
      </c>
      <c r="Q690">
        <f t="shared" ca="1" si="137"/>
        <v>43522</v>
      </c>
      <c r="R690" t="str">
        <f t="shared" ca="1" si="138"/>
        <v>ADMINISTRACION DE SUCURSALES</v>
      </c>
      <c r="S690" t="str">
        <f t="shared" ca="1" si="139"/>
        <v>NC GASTO NO DEDUCIBLES</v>
      </c>
      <c r="T690" t="str">
        <f t="shared" ca="1" si="140"/>
        <v>TRANSACCIONES DEL DIA 02/26/2019SPYRAL - GESTION ADMINISTRATIVA</v>
      </c>
      <c r="V690">
        <f t="shared" ca="1" si="141"/>
        <v>0</v>
      </c>
      <c r="W690">
        <f t="shared" ca="1" si="142"/>
        <v>0</v>
      </c>
    </row>
    <row r="691" spans="2:23" x14ac:dyDescent="0.25">
      <c r="B691" s="3">
        <f t="shared" si="132"/>
        <v>683</v>
      </c>
      <c r="C691" s="93">
        <f>IF(Tabla!G691="","",Tabla!G691)</f>
        <v>43516</v>
      </c>
      <c r="D691" s="93" t="str">
        <f>IF(Tabla!H691="","",Tabla!H691)</f>
        <v>HIPOTECAS</v>
      </c>
      <c r="E691" s="93" t="str">
        <f>IF(Tabla!I691="","",Tabla!I691)</f>
        <v>VIATICOS 2</v>
      </c>
      <c r="F691" s="93" t="str">
        <f>IF(Tabla!J691="","",Tabla!J691)</f>
        <v>TRANSACCIONES DEL DIA 02/20/2019SPYRAL - GESTION ADMINISTRATIVA</v>
      </c>
      <c r="G691" s="108">
        <f>IF(Tabla!K691="","",Tabla!K691)</f>
        <v>353.6</v>
      </c>
      <c r="H691" s="108">
        <f>IF(Tabla!L691="","",Tabla!L691)</f>
        <v>0</v>
      </c>
      <c r="J691">
        <f t="shared" si="143"/>
        <v>683</v>
      </c>
      <c r="K691" s="93">
        <f t="shared" si="144"/>
        <v>43516</v>
      </c>
      <c r="L691">
        <f t="shared" ca="1" si="133"/>
        <v>0</v>
      </c>
      <c r="M691" s="115">
        <f t="shared" ca="1" si="134"/>
        <v>6.8299999999999996E-7</v>
      </c>
      <c r="N691">
        <f t="shared" ca="1" si="135"/>
        <v>8.0999999999999997E-7</v>
      </c>
      <c r="O691">
        <f t="shared" ca="1" si="136"/>
        <v>810</v>
      </c>
      <c r="Q691">
        <f t="shared" ca="1" si="137"/>
        <v>43522</v>
      </c>
      <c r="R691" t="str">
        <f t="shared" ca="1" si="138"/>
        <v>ADMINISTRACION DE SUCURSALES</v>
      </c>
      <c r="S691" t="str">
        <f t="shared" ca="1" si="139"/>
        <v>NC GASTO NO DEDUCIBLES</v>
      </c>
      <c r="T691" t="str">
        <f t="shared" ca="1" si="140"/>
        <v>TRANSACCIONES DEL DIA 02/26/2019SPYRAL - GESTION ADMINISTRATIVA</v>
      </c>
      <c r="V691">
        <f t="shared" ca="1" si="141"/>
        <v>0</v>
      </c>
      <c r="W691">
        <f t="shared" ca="1" si="142"/>
        <v>0</v>
      </c>
    </row>
    <row r="692" spans="2:23" x14ac:dyDescent="0.25">
      <c r="B692" s="3">
        <f t="shared" si="132"/>
        <v>684</v>
      </c>
      <c r="C692" s="93">
        <f>IF(Tabla!G692="","",Tabla!G692)</f>
        <v>43516</v>
      </c>
      <c r="D692" s="93" t="str">
        <f>IF(Tabla!H692="","",Tabla!H692)</f>
        <v>GESTION HIPOTECARIA</v>
      </c>
      <c r="E692" s="93" t="str">
        <f>IF(Tabla!I692="","",Tabla!I692)</f>
        <v>VIATICOS</v>
      </c>
      <c r="F692" s="93" t="str">
        <f>IF(Tabla!J692="","",Tabla!J692)</f>
        <v>TRANSACCIONES DEL DIA 02/20/2019SPYRAL - GESTION ADMINISTRATIVA</v>
      </c>
      <c r="G692" s="108">
        <f>IF(Tabla!K692="","",Tabla!K692)</f>
        <v>4.8</v>
      </c>
      <c r="H692" s="108">
        <f>IF(Tabla!L692="","",Tabla!L692)</f>
        <v>0</v>
      </c>
      <c r="J692">
        <f t="shared" si="143"/>
        <v>684</v>
      </c>
      <c r="K692" s="93">
        <f t="shared" si="144"/>
        <v>43516</v>
      </c>
      <c r="L692">
        <f t="shared" ca="1" si="133"/>
        <v>0</v>
      </c>
      <c r="M692" s="115">
        <f t="shared" ca="1" si="134"/>
        <v>6.8400000000000004E-7</v>
      </c>
      <c r="N692">
        <f t="shared" ca="1" si="135"/>
        <v>8.09E-7</v>
      </c>
      <c r="O692">
        <f t="shared" ca="1" si="136"/>
        <v>809</v>
      </c>
      <c r="Q692">
        <f t="shared" ca="1" si="137"/>
        <v>43522</v>
      </c>
      <c r="R692" t="str">
        <f t="shared" ca="1" si="138"/>
        <v>ADMINISTRACION DE SUCURSALES</v>
      </c>
      <c r="S692" t="str">
        <f t="shared" ca="1" si="139"/>
        <v>NC ALIMENTACION DE EMPLEADOS NVA</v>
      </c>
      <c r="T692" t="str">
        <f t="shared" ca="1" si="140"/>
        <v>TRANSACCIONES DEL DIA 02/26/2019SPYRAL - GESTION ADMINISTRATIVA</v>
      </c>
      <c r="V692">
        <f t="shared" ca="1" si="141"/>
        <v>0</v>
      </c>
      <c r="W692">
        <f t="shared" ca="1" si="142"/>
        <v>0</v>
      </c>
    </row>
    <row r="693" spans="2:23" x14ac:dyDescent="0.25">
      <c r="B693" s="3">
        <f t="shared" si="132"/>
        <v>685</v>
      </c>
      <c r="C693" s="93">
        <f>IF(Tabla!G693="","",Tabla!G693)</f>
        <v>43516</v>
      </c>
      <c r="D693" s="93" t="str">
        <f>IF(Tabla!H693="","",Tabla!H693)</f>
        <v>DESARROLLO DE PRODUCTOS</v>
      </c>
      <c r="E693" s="93" t="str">
        <f>IF(Tabla!I693="","",Tabla!I693)</f>
        <v>GASTOS NO DEDUCIBLES</v>
      </c>
      <c r="F693" s="93" t="str">
        <f>IF(Tabla!J693="","",Tabla!J693)</f>
        <v>TRANSACCIONES DEL DIA 02/20/2019SPYRAL - GESTION ADMINISTRATIVA</v>
      </c>
      <c r="G693" s="108">
        <f>IF(Tabla!K693="","",Tabla!K693)</f>
        <v>25</v>
      </c>
      <c r="H693" s="108">
        <f>IF(Tabla!L693="","",Tabla!L693)</f>
        <v>0</v>
      </c>
      <c r="J693">
        <f t="shared" si="143"/>
        <v>685</v>
      </c>
      <c r="K693" s="93">
        <f t="shared" si="144"/>
        <v>43516</v>
      </c>
      <c r="L693">
        <f t="shared" ca="1" si="133"/>
        <v>0</v>
      </c>
      <c r="M693" s="115">
        <f t="shared" ca="1" si="134"/>
        <v>6.8500000000000001E-7</v>
      </c>
      <c r="N693">
        <f t="shared" ca="1" si="135"/>
        <v>8.0800000000000004E-7</v>
      </c>
      <c r="O693">
        <f t="shared" ca="1" si="136"/>
        <v>808</v>
      </c>
      <c r="Q693">
        <f t="shared" ca="1" si="137"/>
        <v>43522</v>
      </c>
      <c r="R693" t="str">
        <f t="shared" ca="1" si="138"/>
        <v>ADMINISTRACION DE SUCURSALES</v>
      </c>
      <c r="S693" t="str">
        <f t="shared" ca="1" si="139"/>
        <v>NC ALIMENTACION DE EMPLEADOS NVA</v>
      </c>
      <c r="T693" t="str">
        <f t="shared" ca="1" si="140"/>
        <v>TRANSACCIONES DEL DIA 02/26/2019SPYRAL - GESTION ADMINISTRATIVA</v>
      </c>
      <c r="V693">
        <f t="shared" ca="1" si="141"/>
        <v>0</v>
      </c>
      <c r="W693">
        <f t="shared" ca="1" si="142"/>
        <v>0</v>
      </c>
    </row>
    <row r="694" spans="2:23" x14ac:dyDescent="0.25">
      <c r="B694" s="3">
        <f t="shared" si="132"/>
        <v>686</v>
      </c>
      <c r="C694" s="93">
        <f>IF(Tabla!G694="","",Tabla!G694)</f>
        <v>43516</v>
      </c>
      <c r="D694" s="93" t="str">
        <f>IF(Tabla!H694="","",Tabla!H694)</f>
        <v>CANALES DE DISTRIBUCION</v>
      </c>
      <c r="E694" s="93" t="str">
        <f>IF(Tabla!I694="","",Tabla!I694)</f>
        <v>VIATICOS</v>
      </c>
      <c r="F694" s="93" t="str">
        <f>IF(Tabla!J694="","",Tabla!J694)</f>
        <v>TRANSACCIONES DEL DIA 02/20/2019SPYRAL - GESTION ADMINISTRATIVA</v>
      </c>
      <c r="G694" s="108">
        <f>IF(Tabla!K694="","",Tabla!K694)</f>
        <v>21</v>
      </c>
      <c r="H694" s="108">
        <f>IF(Tabla!L694="","",Tabla!L694)</f>
        <v>0</v>
      </c>
      <c r="J694">
        <f t="shared" si="143"/>
        <v>686</v>
      </c>
      <c r="K694" s="93">
        <f t="shared" si="144"/>
        <v>43516</v>
      </c>
      <c r="L694">
        <f t="shared" ca="1" si="133"/>
        <v>0</v>
      </c>
      <c r="M694" s="115">
        <f t="shared" ca="1" si="134"/>
        <v>6.8599999999999998E-7</v>
      </c>
      <c r="N694">
        <f t="shared" ca="1" si="135"/>
        <v>8.0699999999999996E-7</v>
      </c>
      <c r="O694">
        <f t="shared" ca="1" si="136"/>
        <v>807</v>
      </c>
      <c r="Q694">
        <f t="shared" ca="1" si="137"/>
        <v>43522</v>
      </c>
      <c r="R694" t="str">
        <f t="shared" ca="1" si="138"/>
        <v>ATENCION A CLIENTES</v>
      </c>
      <c r="S694" t="str">
        <f t="shared" ca="1" si="139"/>
        <v>GASTOS NO DEDUCIBLES</v>
      </c>
      <c r="T694" t="str">
        <f t="shared" ca="1" si="140"/>
        <v>TRANSACCIONES DEL DIA 02/26/2019SPYRAL - GESTION ADMINISTRATIVA</v>
      </c>
      <c r="V694">
        <f t="shared" ca="1" si="141"/>
        <v>0</v>
      </c>
      <c r="W694">
        <f t="shared" ca="1" si="142"/>
        <v>0</v>
      </c>
    </row>
    <row r="695" spans="2:23" x14ac:dyDescent="0.25">
      <c r="B695" s="3">
        <f t="shared" si="132"/>
        <v>687</v>
      </c>
      <c r="C695" s="93">
        <f>IF(Tabla!G695="","",Tabla!G695)</f>
        <v>43516</v>
      </c>
      <c r="D695" s="93" t="str">
        <f>IF(Tabla!H695="","",Tabla!H695)</f>
        <v>CANALES ALTERNOS</v>
      </c>
      <c r="E695" s="93" t="str">
        <f>IF(Tabla!I695="","",Tabla!I695)</f>
        <v>ALIMENTACION DE EMPLEADOS CTA NUEVA</v>
      </c>
      <c r="F695" s="93" t="str">
        <f>IF(Tabla!J695="","",Tabla!J695)</f>
        <v>TRANSACCIONES DEL DIA 02/20/2019SPYRAL - GESTION ADMINISTRATIVA</v>
      </c>
      <c r="G695" s="108">
        <f>IF(Tabla!K695="","",Tabla!K695)</f>
        <v>68.53</v>
      </c>
      <c r="H695" s="108">
        <f>IF(Tabla!L695="","",Tabla!L695)</f>
        <v>0</v>
      </c>
      <c r="J695">
        <f t="shared" si="143"/>
        <v>687</v>
      </c>
      <c r="K695" s="93">
        <f t="shared" si="144"/>
        <v>43516</v>
      </c>
      <c r="L695">
        <f t="shared" ca="1" si="133"/>
        <v>0</v>
      </c>
      <c r="M695" s="115">
        <f t="shared" ca="1" si="134"/>
        <v>6.8700000000000005E-7</v>
      </c>
      <c r="N695">
        <f t="shared" ca="1" si="135"/>
        <v>8.0599999999999999E-7</v>
      </c>
      <c r="O695">
        <f t="shared" ca="1" si="136"/>
        <v>806</v>
      </c>
      <c r="Q695">
        <f t="shared" ca="1" si="137"/>
        <v>43522</v>
      </c>
      <c r="R695" t="str">
        <f t="shared" ca="1" si="138"/>
        <v>BANCA COMERCIAL</v>
      </c>
      <c r="S695" t="str">
        <f t="shared" ca="1" si="139"/>
        <v>VIATICOS</v>
      </c>
      <c r="T695" t="str">
        <f t="shared" ca="1" si="140"/>
        <v>TRANSACCIONES DEL DIA 02/26/2019SPYRAL - GESTION ADMINISTRATIVA</v>
      </c>
      <c r="V695">
        <f t="shared" ca="1" si="141"/>
        <v>0</v>
      </c>
      <c r="W695">
        <f t="shared" ca="1" si="142"/>
        <v>0</v>
      </c>
    </row>
    <row r="696" spans="2:23" x14ac:dyDescent="0.25">
      <c r="B696" s="3">
        <f t="shared" si="132"/>
        <v>688</v>
      </c>
      <c r="C696" s="93">
        <f>IF(Tabla!G696="","",Tabla!G696)</f>
        <v>43516</v>
      </c>
      <c r="D696" s="93" t="str">
        <f>IF(Tabla!H696="","",Tabla!H696)</f>
        <v>CAJA</v>
      </c>
      <c r="E696" s="93" t="str">
        <f>IF(Tabla!I696="","",Tabla!I696)</f>
        <v>ALIMENTACION DE EMPLEADOS CTA NUEVA</v>
      </c>
      <c r="F696" s="93" t="str">
        <f>IF(Tabla!J696="","",Tabla!J696)</f>
        <v>TRANSACCIONES DEL DIA 02/20/2019SPYRAL - GESTION ADMINISTRATIVA</v>
      </c>
      <c r="G696" s="108">
        <f>IF(Tabla!K696="","",Tabla!K696)</f>
        <v>48</v>
      </c>
      <c r="H696" s="108">
        <f>IF(Tabla!L696="","",Tabla!L696)</f>
        <v>0</v>
      </c>
      <c r="J696">
        <f t="shared" si="143"/>
        <v>688</v>
      </c>
      <c r="K696" s="93">
        <f t="shared" si="144"/>
        <v>43516</v>
      </c>
      <c r="L696">
        <f t="shared" ca="1" si="133"/>
        <v>0</v>
      </c>
      <c r="M696" s="115">
        <f t="shared" ca="1" si="134"/>
        <v>6.8800000000000002E-7</v>
      </c>
      <c r="N696">
        <f t="shared" ca="1" si="135"/>
        <v>8.0500000000000002E-7</v>
      </c>
      <c r="O696">
        <f t="shared" ca="1" si="136"/>
        <v>805</v>
      </c>
      <c r="Q696">
        <f t="shared" ca="1" si="137"/>
        <v>43522</v>
      </c>
      <c r="R696" t="str">
        <f t="shared" ca="1" si="138"/>
        <v>BANCA CORPORATIVA</v>
      </c>
      <c r="S696" t="str">
        <f t="shared" ca="1" si="139"/>
        <v>NC GASTO NO DEDUCIBLES</v>
      </c>
      <c r="T696" t="str">
        <f t="shared" ca="1" si="140"/>
        <v>TRANSACCIONES DEL DIA 02/26/2019SPYRAL - GESTION ADMINISTRATIVA</v>
      </c>
      <c r="V696">
        <f t="shared" ca="1" si="141"/>
        <v>0</v>
      </c>
      <c r="W696">
        <f t="shared" ca="1" si="142"/>
        <v>0</v>
      </c>
    </row>
    <row r="697" spans="2:23" x14ac:dyDescent="0.25">
      <c r="B697" s="3">
        <f t="shared" si="132"/>
        <v>689</v>
      </c>
      <c r="C697" s="93">
        <f>IF(Tabla!G697="","",Tabla!G697)</f>
        <v>43516</v>
      </c>
      <c r="D697" s="93" t="str">
        <f>IF(Tabla!H697="","",Tabla!H697)</f>
        <v>CAJA</v>
      </c>
      <c r="E697" s="93" t="str">
        <f>IF(Tabla!I697="","",Tabla!I697)</f>
        <v>ALIMENTACION DE EMPLEADOS CTA NUEVA</v>
      </c>
      <c r="F697" s="93" t="str">
        <f>IF(Tabla!J697="","",Tabla!J697)</f>
        <v>TRANSACCIONES DEL DIA 02/20/2019SPYRAL - GESTION ADMINISTRATIVA</v>
      </c>
      <c r="G697" s="108">
        <f>IF(Tabla!K697="","",Tabla!K697)</f>
        <v>40</v>
      </c>
      <c r="H697" s="108">
        <f>IF(Tabla!L697="","",Tabla!L697)</f>
        <v>0</v>
      </c>
      <c r="J697">
        <f t="shared" si="143"/>
        <v>689</v>
      </c>
      <c r="K697" s="93">
        <f t="shared" si="144"/>
        <v>43516</v>
      </c>
      <c r="L697">
        <f t="shared" ca="1" si="133"/>
        <v>0</v>
      </c>
      <c r="M697" s="115">
        <f t="shared" ca="1" si="134"/>
        <v>6.8899999999999999E-7</v>
      </c>
      <c r="N697">
        <f t="shared" ca="1" si="135"/>
        <v>8.0400000000000005E-7</v>
      </c>
      <c r="O697">
        <f t="shared" ca="1" si="136"/>
        <v>804</v>
      </c>
      <c r="Q697">
        <f t="shared" ca="1" si="137"/>
        <v>43522</v>
      </c>
      <c r="R697" t="str">
        <f t="shared" ca="1" si="138"/>
        <v>CAJA</v>
      </c>
      <c r="S697" t="str">
        <f t="shared" ca="1" si="139"/>
        <v>ALIMENTACION DE EMPLEADOS CTA NUEVA</v>
      </c>
      <c r="T697" t="str">
        <f t="shared" ca="1" si="140"/>
        <v>TRANSACCIONES DEL DIA 02/26/2019SPYRAL - GESTION ADMINISTRATIVA</v>
      </c>
      <c r="V697">
        <f t="shared" ca="1" si="141"/>
        <v>0</v>
      </c>
      <c r="W697">
        <f t="shared" ca="1" si="142"/>
        <v>0</v>
      </c>
    </row>
    <row r="698" spans="2:23" x14ac:dyDescent="0.25">
      <c r="B698" s="3">
        <f t="shared" si="132"/>
        <v>690</v>
      </c>
      <c r="C698" s="93">
        <f>IF(Tabla!G698="","",Tabla!G698)</f>
        <v>43516</v>
      </c>
      <c r="D698" s="93" t="str">
        <f>IF(Tabla!H698="","",Tabla!H698)</f>
        <v>CAJA</v>
      </c>
      <c r="E698" s="93" t="str">
        <f>IF(Tabla!I698="","",Tabla!I698)</f>
        <v>ALIMENTACION DE EMPLEADOS CTA NUEVA</v>
      </c>
      <c r="F698" s="93" t="str">
        <f>IF(Tabla!J698="","",Tabla!J698)</f>
        <v>TRANSACCIONES DEL DIA 02/20/2019SPYRAL - GESTION ADMINISTRATIVA</v>
      </c>
      <c r="G698" s="108">
        <f>IF(Tabla!K698="","",Tabla!K698)</f>
        <v>8</v>
      </c>
      <c r="H698" s="108">
        <f>IF(Tabla!L698="","",Tabla!L698)</f>
        <v>0</v>
      </c>
      <c r="J698">
        <f t="shared" si="143"/>
        <v>690</v>
      </c>
      <c r="K698" s="93">
        <f t="shared" si="144"/>
        <v>43516</v>
      </c>
      <c r="L698">
        <f t="shared" ca="1" si="133"/>
        <v>0</v>
      </c>
      <c r="M698" s="115">
        <f t="shared" ca="1" si="134"/>
        <v>6.8999999999999996E-7</v>
      </c>
      <c r="N698">
        <f t="shared" ca="1" si="135"/>
        <v>8.0299999999999998E-7</v>
      </c>
      <c r="O698">
        <f t="shared" ca="1" si="136"/>
        <v>803</v>
      </c>
      <c r="Q698">
        <f t="shared" ca="1" si="137"/>
        <v>43522</v>
      </c>
      <c r="R698" t="str">
        <f t="shared" ca="1" si="138"/>
        <v>CANALES DE DISTRIBUCION</v>
      </c>
      <c r="S698" t="str">
        <f t="shared" ca="1" si="139"/>
        <v>VIATICOS</v>
      </c>
      <c r="T698" t="str">
        <f t="shared" ca="1" si="140"/>
        <v>TRANSACCIONES DEL DIA 02/26/2019SPYRAL - GESTION ADMINISTRATIVA</v>
      </c>
      <c r="V698">
        <f t="shared" ca="1" si="141"/>
        <v>0</v>
      </c>
      <c r="W698">
        <f t="shared" ca="1" si="142"/>
        <v>0</v>
      </c>
    </row>
    <row r="699" spans="2:23" x14ac:dyDescent="0.25">
      <c r="B699" s="3">
        <f t="shared" si="132"/>
        <v>691</v>
      </c>
      <c r="C699" s="93">
        <f>IF(Tabla!G699="","",Tabla!G699)</f>
        <v>43516</v>
      </c>
      <c r="D699" s="93" t="str">
        <f>IF(Tabla!H699="","",Tabla!H699)</f>
        <v>ADMINISTRACION DE SUCURSALES</v>
      </c>
      <c r="E699" s="93" t="str">
        <f>IF(Tabla!I699="","",Tabla!I699)</f>
        <v>OTROS EGRESOS 18</v>
      </c>
      <c r="F699" s="93" t="str">
        <f>IF(Tabla!J699="","",Tabla!J699)</f>
        <v>OTROS EGRESOS 1.P.O (OR:74/DES:74 TRN:86 PERF:300086 CAU: 18</v>
      </c>
      <c r="G699" s="108">
        <f>IF(Tabla!K699="","",Tabla!K699)</f>
        <v>7.35</v>
      </c>
      <c r="H699" s="108">
        <f>IF(Tabla!L699="","",Tabla!L699)</f>
        <v>0</v>
      </c>
      <c r="J699">
        <f t="shared" si="143"/>
        <v>691</v>
      </c>
      <c r="K699" s="93">
        <f t="shared" si="144"/>
        <v>43516</v>
      </c>
      <c r="L699">
        <f t="shared" ca="1" si="133"/>
        <v>0</v>
      </c>
      <c r="M699" s="115">
        <f t="shared" ca="1" si="134"/>
        <v>6.9100000000000003E-7</v>
      </c>
      <c r="N699">
        <f t="shared" ca="1" si="135"/>
        <v>8.0200000000000001E-7</v>
      </c>
      <c r="O699">
        <f t="shared" ca="1" si="136"/>
        <v>802</v>
      </c>
      <c r="Q699">
        <f t="shared" ca="1" si="137"/>
        <v>43522</v>
      </c>
      <c r="R699" t="str">
        <f t="shared" ca="1" si="138"/>
        <v>CANALES DE DISTRIBUCION</v>
      </c>
      <c r="S699" t="str">
        <f t="shared" ca="1" si="139"/>
        <v>REVERSI╦N - FEBRERO 2019</v>
      </c>
      <c r="T699" t="str">
        <f t="shared" ca="1" si="140"/>
        <v>REVERSION PROVISION CUENTA DE RECONOCIMIENTOS</v>
      </c>
      <c r="V699">
        <f t="shared" ca="1" si="141"/>
        <v>13600</v>
      </c>
      <c r="W699">
        <f t="shared" ca="1" si="142"/>
        <v>0</v>
      </c>
    </row>
    <row r="700" spans="2:23" x14ac:dyDescent="0.25">
      <c r="B700" s="3">
        <f t="shared" si="132"/>
        <v>692</v>
      </c>
      <c r="C700" s="93">
        <f>IF(Tabla!G700="","",Tabla!G700)</f>
        <v>43516</v>
      </c>
      <c r="D700" s="93" t="str">
        <f>IF(Tabla!H700="","",Tabla!H700)</f>
        <v>ADMINISTRACION DE SUCURSALES</v>
      </c>
      <c r="E700" s="93" t="str">
        <f>IF(Tabla!I700="","",Tabla!I700)</f>
        <v>OTROS EGRESOS 18</v>
      </c>
      <c r="F700" s="93" t="str">
        <f>IF(Tabla!J700="","",Tabla!J700)</f>
        <v>OTROS EGRESOS 1.P.O (OR:7/DES:7 TRN:86 PERF:300086 CAU: 18</v>
      </c>
      <c r="G700" s="108">
        <f>IF(Tabla!K700="","",Tabla!K700)</f>
        <v>7.35</v>
      </c>
      <c r="H700" s="108">
        <f>IF(Tabla!L700="","",Tabla!L700)</f>
        <v>0</v>
      </c>
      <c r="J700">
        <f t="shared" si="143"/>
        <v>692</v>
      </c>
      <c r="K700" s="93">
        <f t="shared" si="144"/>
        <v>43516</v>
      </c>
      <c r="L700">
        <f t="shared" ca="1" si="133"/>
        <v>0</v>
      </c>
      <c r="M700" s="115">
        <f t="shared" ca="1" si="134"/>
        <v>6.92E-7</v>
      </c>
      <c r="N700">
        <f t="shared" ca="1" si="135"/>
        <v>8.0100000000000004E-7</v>
      </c>
      <c r="O700">
        <f t="shared" ca="1" si="136"/>
        <v>801</v>
      </c>
      <c r="Q700">
        <f t="shared" ca="1" si="137"/>
        <v>43522</v>
      </c>
      <c r="R700" t="str">
        <f t="shared" ca="1" si="138"/>
        <v>CANALES DE DISTRIBUCION</v>
      </c>
      <c r="S700" t="str">
        <f t="shared" ca="1" si="139"/>
        <v>NC VIATICOS</v>
      </c>
      <c r="T700" t="str">
        <f t="shared" ca="1" si="140"/>
        <v>TRANSACCIONES DEL DIA 02/26/2019SPYRAL - GESTION ADMINISTRATIVA</v>
      </c>
      <c r="V700">
        <f t="shared" ca="1" si="141"/>
        <v>0</v>
      </c>
      <c r="W700">
        <f t="shared" ca="1" si="142"/>
        <v>0</v>
      </c>
    </row>
    <row r="701" spans="2:23" x14ac:dyDescent="0.25">
      <c r="B701" s="3">
        <f t="shared" ref="B701:B764" si="145">B700+1</f>
        <v>693</v>
      </c>
      <c r="C701" s="93">
        <f>IF(Tabla!G701="","",Tabla!G701)</f>
        <v>43516</v>
      </c>
      <c r="D701" s="93" t="str">
        <f>IF(Tabla!H701="","",Tabla!H701)</f>
        <v>ADMINISTRACION DE SUCURSALES</v>
      </c>
      <c r="E701" s="93" t="str">
        <f>IF(Tabla!I701="","",Tabla!I701)</f>
        <v>OTROS EGRESOS 18</v>
      </c>
      <c r="F701" s="93" t="str">
        <f>IF(Tabla!J701="","",Tabla!J701)</f>
        <v>OTROS EGRESOS 1.P.O (OR:66/DES:66 TRN:86 PERF:300086 CAU: 18</v>
      </c>
      <c r="G701" s="108">
        <f>IF(Tabla!K701="","",Tabla!K701)</f>
        <v>7.4</v>
      </c>
      <c r="H701" s="108">
        <f>IF(Tabla!L701="","",Tabla!L701)</f>
        <v>0</v>
      </c>
      <c r="J701">
        <f t="shared" si="143"/>
        <v>693</v>
      </c>
      <c r="K701" s="93">
        <f t="shared" si="144"/>
        <v>43516</v>
      </c>
      <c r="L701">
        <f t="shared" ca="1" si="133"/>
        <v>0</v>
      </c>
      <c r="M701" s="115">
        <f t="shared" ca="1" si="134"/>
        <v>6.9299999999999997E-7</v>
      </c>
      <c r="N701">
        <f t="shared" ca="1" si="135"/>
        <v>7.9999999999999996E-7</v>
      </c>
      <c r="O701">
        <f t="shared" ca="1" si="136"/>
        <v>800</v>
      </c>
      <c r="Q701">
        <f t="shared" ca="1" si="137"/>
        <v>43522</v>
      </c>
      <c r="R701" t="str">
        <f t="shared" ca="1" si="138"/>
        <v>CANALES DE DISTRIBUCION</v>
      </c>
      <c r="S701" t="str">
        <f t="shared" ca="1" si="139"/>
        <v>NC GASTO NO DEDUCIBLES</v>
      </c>
      <c r="T701" t="str">
        <f t="shared" ca="1" si="140"/>
        <v>TRANSACCIONES DEL DIA 02/26/2019SPYRAL - GESTION ADMINISTRATIVA</v>
      </c>
      <c r="V701">
        <f t="shared" ca="1" si="141"/>
        <v>0</v>
      </c>
      <c r="W701">
        <f t="shared" ca="1" si="142"/>
        <v>0</v>
      </c>
    </row>
    <row r="702" spans="2:23" x14ac:dyDescent="0.25">
      <c r="B702" s="3">
        <f t="shared" si="145"/>
        <v>694</v>
      </c>
      <c r="C702" s="93">
        <f>IF(Tabla!G702="","",Tabla!G702)</f>
        <v>43516</v>
      </c>
      <c r="D702" s="93" t="str">
        <f>IF(Tabla!H702="","",Tabla!H702)</f>
        <v>ADMINISTRACION DE SUCURSALES</v>
      </c>
      <c r="E702" s="93" t="str">
        <f>IF(Tabla!I702="","",Tabla!I702)</f>
        <v>OTROS EGRESOS 18</v>
      </c>
      <c r="F702" s="93" t="str">
        <f>IF(Tabla!J702="","",Tabla!J702)</f>
        <v>OTROS EGRESOS 1.P.O (OR:5/DES:5 TRN:86 PERF:300086 CAU: 18</v>
      </c>
      <c r="G702" s="108">
        <f>IF(Tabla!K702="","",Tabla!K702)</f>
        <v>9.1999999999999993</v>
      </c>
      <c r="H702" s="108">
        <f>IF(Tabla!L702="","",Tabla!L702)</f>
        <v>0</v>
      </c>
      <c r="J702">
        <f t="shared" si="143"/>
        <v>694</v>
      </c>
      <c r="K702" s="93">
        <f t="shared" si="144"/>
        <v>43516</v>
      </c>
      <c r="L702">
        <f t="shared" ca="1" si="133"/>
        <v>0</v>
      </c>
      <c r="M702" s="115">
        <f t="shared" ca="1" si="134"/>
        <v>6.9400000000000005E-7</v>
      </c>
      <c r="N702">
        <f t="shared" ca="1" si="135"/>
        <v>7.9899999999999999E-7</v>
      </c>
      <c r="O702">
        <f t="shared" ca="1" si="136"/>
        <v>799</v>
      </c>
      <c r="Q702">
        <f t="shared" ca="1" si="137"/>
        <v>43522</v>
      </c>
      <c r="R702" t="str">
        <f t="shared" ca="1" si="138"/>
        <v>DESARROLLO DE PRODUCTOS</v>
      </c>
      <c r="S702" t="str">
        <f t="shared" ca="1" si="139"/>
        <v>VIATICOS</v>
      </c>
      <c r="T702" t="str">
        <f t="shared" ca="1" si="140"/>
        <v>TRANSACCIONES DEL DIA 02/26/2019SPYRAL - GESTION ADMINISTRATIVA</v>
      </c>
      <c r="V702">
        <f t="shared" ca="1" si="141"/>
        <v>0</v>
      </c>
      <c r="W702">
        <f t="shared" ca="1" si="142"/>
        <v>0</v>
      </c>
    </row>
    <row r="703" spans="2:23" x14ac:dyDescent="0.25">
      <c r="B703" s="3">
        <f t="shared" si="145"/>
        <v>695</v>
      </c>
      <c r="C703" s="93">
        <f>IF(Tabla!G703="","",Tabla!G703)</f>
        <v>43516</v>
      </c>
      <c r="D703" s="93" t="str">
        <f>IF(Tabla!H703="","",Tabla!H703)</f>
        <v>ADMINISTRACION DE SUCURSALES</v>
      </c>
      <c r="E703" s="93" t="str">
        <f>IF(Tabla!I703="","",Tabla!I703)</f>
        <v>OTROS EGRESOS 18</v>
      </c>
      <c r="F703" s="93" t="str">
        <f>IF(Tabla!J703="","",Tabla!J703)</f>
        <v>OTROS EGRESOS 1.P.O (OR:17/DES:17 TRN:86 PERF:300086 CAU: 18</v>
      </c>
      <c r="G703" s="108">
        <f>IF(Tabla!K703="","",Tabla!K703)</f>
        <v>9.1999999999999993</v>
      </c>
      <c r="H703" s="108">
        <f>IF(Tabla!L703="","",Tabla!L703)</f>
        <v>0</v>
      </c>
      <c r="J703">
        <f t="shared" si="143"/>
        <v>695</v>
      </c>
      <c r="K703" s="93">
        <f t="shared" si="144"/>
        <v>43516</v>
      </c>
      <c r="L703">
        <f t="shared" ca="1" si="133"/>
        <v>0</v>
      </c>
      <c r="M703" s="115">
        <f t="shared" ca="1" si="134"/>
        <v>6.9500000000000002E-7</v>
      </c>
      <c r="N703">
        <f t="shared" ca="1" si="135"/>
        <v>7.9800000000000003E-7</v>
      </c>
      <c r="O703">
        <f t="shared" ca="1" si="136"/>
        <v>798</v>
      </c>
      <c r="Q703">
        <f t="shared" ca="1" si="137"/>
        <v>43522</v>
      </c>
      <c r="R703" t="str">
        <f t="shared" ca="1" si="138"/>
        <v>GESTION Y CONTROL CANALES ALTERNOS</v>
      </c>
      <c r="S703" t="str">
        <f t="shared" ca="1" si="139"/>
        <v>NC GASTO NO DEDUCIBLES</v>
      </c>
      <c r="T703" t="str">
        <f t="shared" ca="1" si="140"/>
        <v>TRANSACCIONES DEL DIA 02/26/2019SPYRAL - GESTION ADMINISTRATIVA</v>
      </c>
      <c r="V703">
        <f t="shared" ca="1" si="141"/>
        <v>0</v>
      </c>
      <c r="W703">
        <f t="shared" ca="1" si="142"/>
        <v>0</v>
      </c>
    </row>
    <row r="704" spans="2:23" x14ac:dyDescent="0.25">
      <c r="B704" s="3">
        <f t="shared" si="145"/>
        <v>696</v>
      </c>
      <c r="C704" s="93">
        <f>IF(Tabla!G704="","",Tabla!G704)</f>
        <v>43516</v>
      </c>
      <c r="D704" s="93" t="str">
        <f>IF(Tabla!H704="","",Tabla!H704)</f>
        <v>ADMINISTRACION DE SUCURSALES</v>
      </c>
      <c r="E704" s="93" t="str">
        <f>IF(Tabla!I704="","",Tabla!I704)</f>
        <v>OTROS EGRESOS 18</v>
      </c>
      <c r="F704" s="93" t="str">
        <f>IF(Tabla!J704="","",Tabla!J704)</f>
        <v>OTROS EGRESOS 1.P.O (OR:131/DES:131 TRN:86 PERF:300086 CAU: 18</v>
      </c>
      <c r="G704" s="108">
        <f>IF(Tabla!K704="","",Tabla!K704)</f>
        <v>9.1999999999999993</v>
      </c>
      <c r="H704" s="108">
        <f>IF(Tabla!L704="","",Tabla!L704)</f>
        <v>0</v>
      </c>
      <c r="J704">
        <f t="shared" si="143"/>
        <v>696</v>
      </c>
      <c r="K704" s="93">
        <f t="shared" si="144"/>
        <v>43516</v>
      </c>
      <c r="L704">
        <f t="shared" ca="1" si="133"/>
        <v>0</v>
      </c>
      <c r="M704" s="115">
        <f t="shared" ca="1" si="134"/>
        <v>6.9599999999999999E-7</v>
      </c>
      <c r="N704">
        <f t="shared" ca="1" si="135"/>
        <v>7.9699999999999995E-7</v>
      </c>
      <c r="O704">
        <f t="shared" ca="1" si="136"/>
        <v>797</v>
      </c>
      <c r="Q704">
        <f t="shared" ca="1" si="137"/>
        <v>43522</v>
      </c>
      <c r="R704" t="str">
        <f t="shared" ca="1" si="138"/>
        <v>IMAGEN CORPORATIVA</v>
      </c>
      <c r="S704" t="str">
        <f t="shared" ca="1" si="139"/>
        <v>VIATICOS</v>
      </c>
      <c r="T704" t="str">
        <f t="shared" ca="1" si="140"/>
        <v>TRANSACCIONES DEL DIA 02/26/2019SPYRAL - GESTION ADMINISTRATIVA</v>
      </c>
      <c r="V704">
        <f t="shared" ca="1" si="141"/>
        <v>0</v>
      </c>
      <c r="W704">
        <f t="shared" ca="1" si="142"/>
        <v>0</v>
      </c>
    </row>
    <row r="705" spans="2:23" x14ac:dyDescent="0.25">
      <c r="B705" s="3">
        <f t="shared" si="145"/>
        <v>697</v>
      </c>
      <c r="C705" s="93">
        <f>IF(Tabla!G705="","",Tabla!G705)</f>
        <v>43516</v>
      </c>
      <c r="D705" s="93" t="str">
        <f>IF(Tabla!H705="","",Tabla!H705)</f>
        <v>ADMINISTRACION DE SUCURSALES</v>
      </c>
      <c r="E705" s="93" t="str">
        <f>IF(Tabla!I705="","",Tabla!I705)</f>
        <v>OTROS EGRESOS 18</v>
      </c>
      <c r="F705" s="93" t="str">
        <f>IF(Tabla!J705="","",Tabla!J705)</f>
        <v>OTROS EGRESOS 1.P.O (OR:10/DES:10 TRN:86 PERF:300086 CAU: 18</v>
      </c>
      <c r="G705" s="108">
        <f>IF(Tabla!K705="","",Tabla!K705)</f>
        <v>10.25</v>
      </c>
      <c r="H705" s="108">
        <f>IF(Tabla!L705="","",Tabla!L705)</f>
        <v>0</v>
      </c>
      <c r="J705">
        <f t="shared" si="143"/>
        <v>697</v>
      </c>
      <c r="K705" s="93">
        <f t="shared" si="144"/>
        <v>43516</v>
      </c>
      <c r="L705">
        <f t="shared" ca="1" si="133"/>
        <v>0</v>
      </c>
      <c r="M705" s="115">
        <f t="shared" ca="1" si="134"/>
        <v>6.9699999999999995E-7</v>
      </c>
      <c r="N705">
        <f t="shared" ca="1" si="135"/>
        <v>7.9599999999999998E-7</v>
      </c>
      <c r="O705">
        <f t="shared" ca="1" si="136"/>
        <v>796</v>
      </c>
      <c r="Q705">
        <f t="shared" ca="1" si="137"/>
        <v>43522</v>
      </c>
      <c r="R705" t="str">
        <f t="shared" ca="1" si="138"/>
        <v>TELEMERCADEO</v>
      </c>
      <c r="S705" t="str">
        <f t="shared" ca="1" si="139"/>
        <v>ALIMENTACION DE EMPLEADOS CTA NUEVA</v>
      </c>
      <c r="T705" t="str">
        <f t="shared" ca="1" si="140"/>
        <v>TRANSACCIONES DEL DIA 02/26/2019SPYRAL - GESTION ADMINISTRATIVA</v>
      </c>
      <c r="V705">
        <f t="shared" ca="1" si="141"/>
        <v>0</v>
      </c>
      <c r="W705">
        <f t="shared" ca="1" si="142"/>
        <v>0</v>
      </c>
    </row>
    <row r="706" spans="2:23" x14ac:dyDescent="0.25">
      <c r="B706" s="3">
        <f t="shared" si="145"/>
        <v>698</v>
      </c>
      <c r="C706" s="93">
        <f>IF(Tabla!G706="","",Tabla!G706)</f>
        <v>43516</v>
      </c>
      <c r="D706" s="93" t="str">
        <f>IF(Tabla!H706="","",Tabla!H706)</f>
        <v>ADMINISTRACION DE SUCURSALES</v>
      </c>
      <c r="E706" s="93" t="str">
        <f>IF(Tabla!I706="","",Tabla!I706)</f>
        <v>OTROS EGRESOS 18</v>
      </c>
      <c r="F706" s="93" t="str">
        <f>IF(Tabla!J706="","",Tabla!J706)</f>
        <v>OTROS EGRESOS 1.P.O (OR:1/DES:1 TRN:86 PERF:300086 CAU: 18</v>
      </c>
      <c r="G706" s="108">
        <f>IF(Tabla!K706="","",Tabla!K706)</f>
        <v>5</v>
      </c>
      <c r="H706" s="108">
        <f>IF(Tabla!L706="","",Tabla!L706)</f>
        <v>0</v>
      </c>
      <c r="J706">
        <f t="shared" si="143"/>
        <v>698</v>
      </c>
      <c r="K706" s="93">
        <f t="shared" si="144"/>
        <v>43516</v>
      </c>
      <c r="L706">
        <f t="shared" ca="1" si="133"/>
        <v>0</v>
      </c>
      <c r="M706" s="115">
        <f t="shared" ca="1" si="134"/>
        <v>6.9800000000000003E-7</v>
      </c>
      <c r="N706">
        <f t="shared" ca="1" si="135"/>
        <v>7.9500000000000001E-7</v>
      </c>
      <c r="O706">
        <f t="shared" ca="1" si="136"/>
        <v>795</v>
      </c>
      <c r="Q706">
        <f t="shared" ca="1" si="137"/>
        <v>43521</v>
      </c>
      <c r="R706" t="str">
        <f t="shared" ca="1" si="138"/>
        <v>ADMINISTRACION DE SUCURSALES</v>
      </c>
      <c r="S706" t="str">
        <f t="shared" ca="1" si="139"/>
        <v>PAGO NOMINA QUINCENA 2 FEBRERO 2019</v>
      </c>
      <c r="T706" t="str">
        <f t="shared" ca="1" si="140"/>
        <v>TRANSACCIONES DEL DIA 02/25/2019 RECURSOS HUMANOS</v>
      </c>
      <c r="V706">
        <f t="shared" ca="1" si="141"/>
        <v>0</v>
      </c>
      <c r="W706">
        <f t="shared" ca="1" si="142"/>
        <v>0</v>
      </c>
    </row>
    <row r="707" spans="2:23" x14ac:dyDescent="0.25">
      <c r="B707" s="3">
        <f t="shared" si="145"/>
        <v>699</v>
      </c>
      <c r="C707" s="93">
        <f>IF(Tabla!G707="","",Tabla!G707)</f>
        <v>43517</v>
      </c>
      <c r="D707" s="93" t="str">
        <f>IF(Tabla!H707="","",Tabla!H707)</f>
        <v>HIPOTECAS</v>
      </c>
      <c r="E707" s="93" t="str">
        <f>IF(Tabla!I707="","",Tabla!I707)</f>
        <v>NC VIATICOS</v>
      </c>
      <c r="F707" s="93" t="str">
        <f>IF(Tabla!J707="","",Tabla!J707)</f>
        <v>TRANSACCIONES DEL DIA 02/21/2019SPYRAL - GESTION ADMINISTRATIVA</v>
      </c>
      <c r="G707" s="108">
        <f>IF(Tabla!K707="","",Tabla!K707)</f>
        <v>0</v>
      </c>
      <c r="H707" s="108">
        <f>IF(Tabla!L707="","",Tabla!L707)</f>
        <v>2.4</v>
      </c>
      <c r="J707">
        <f t="shared" si="143"/>
        <v>699</v>
      </c>
      <c r="K707" s="93">
        <f t="shared" si="144"/>
        <v>43517</v>
      </c>
      <c r="L707">
        <f t="shared" ca="1" si="133"/>
        <v>0</v>
      </c>
      <c r="M707" s="115">
        <f t="shared" ca="1" si="134"/>
        <v>6.99E-7</v>
      </c>
      <c r="N707">
        <f t="shared" ca="1" si="135"/>
        <v>7.9400000000000004E-7</v>
      </c>
      <c r="O707">
        <f t="shared" ca="1" si="136"/>
        <v>794</v>
      </c>
      <c r="Q707">
        <f t="shared" ca="1" si="137"/>
        <v>43521</v>
      </c>
      <c r="R707" t="str">
        <f t="shared" ca="1" si="138"/>
        <v>ADMINISTRACION DE SUCURSALES</v>
      </c>
      <c r="S707" t="str">
        <f t="shared" ca="1" si="139"/>
        <v>PAGO NOMINA QUINCENA 2 FEBRERO 2019</v>
      </c>
      <c r="T707" t="str">
        <f t="shared" ca="1" si="140"/>
        <v>TRANSACCIONES DEL DIA 02/25/2019 RECURSOS HUMANOS</v>
      </c>
      <c r="V707">
        <f t="shared" ca="1" si="141"/>
        <v>0</v>
      </c>
      <c r="W707">
        <f t="shared" ca="1" si="142"/>
        <v>0</v>
      </c>
    </row>
    <row r="708" spans="2:23" x14ac:dyDescent="0.25">
      <c r="B708" s="3">
        <f t="shared" si="145"/>
        <v>700</v>
      </c>
      <c r="C708" s="93">
        <f>IF(Tabla!G708="","",Tabla!G708)</f>
        <v>43517</v>
      </c>
      <c r="D708" s="93" t="str">
        <f>IF(Tabla!H708="","",Tabla!H708)</f>
        <v>CAJA</v>
      </c>
      <c r="E708" s="93" t="str">
        <f>IF(Tabla!I708="","",Tabla!I708)</f>
        <v>ALIMENTACION DE EMPLEADOS CTA NUEVA</v>
      </c>
      <c r="F708" s="93" t="str">
        <f>IF(Tabla!J708="","",Tabla!J708)</f>
        <v>TRANSACCIONES DEL DIA 02/21/2019SPYRAL - GESTION ADMINISTRATIVA</v>
      </c>
      <c r="G708" s="108">
        <f>IF(Tabla!K708="","",Tabla!K708)</f>
        <v>16</v>
      </c>
      <c r="H708" s="108">
        <f>IF(Tabla!L708="","",Tabla!L708)</f>
        <v>0</v>
      </c>
      <c r="J708">
        <f t="shared" si="143"/>
        <v>700</v>
      </c>
      <c r="K708" s="93">
        <f t="shared" si="144"/>
        <v>43517</v>
      </c>
      <c r="L708">
        <f t="shared" ca="1" si="133"/>
        <v>0</v>
      </c>
      <c r="M708" s="115">
        <f t="shared" ca="1" si="134"/>
        <v>6.9999999999999997E-7</v>
      </c>
      <c r="N708">
        <f t="shared" ca="1" si="135"/>
        <v>7.9299999999999997E-7</v>
      </c>
      <c r="O708">
        <f t="shared" ca="1" si="136"/>
        <v>793</v>
      </c>
      <c r="Q708">
        <f t="shared" ca="1" si="137"/>
        <v>43521</v>
      </c>
      <c r="R708" t="str">
        <f t="shared" ca="1" si="138"/>
        <v>ADMINISTRACION DE SUCURSALES</v>
      </c>
      <c r="S708" t="str">
        <f t="shared" ca="1" si="139"/>
        <v>PAGO NOMINA QUINCENA 2 FEBRERO 2019</v>
      </c>
      <c r="T708" t="str">
        <f t="shared" ca="1" si="140"/>
        <v>TRANSACCIONES DEL DIA 02/25/2019 RECURSOS HUMANOS</v>
      </c>
      <c r="V708">
        <f t="shared" ca="1" si="141"/>
        <v>0</v>
      </c>
      <c r="W708">
        <f t="shared" ca="1" si="142"/>
        <v>0</v>
      </c>
    </row>
    <row r="709" spans="2:23" x14ac:dyDescent="0.25">
      <c r="B709" s="3">
        <f t="shared" si="145"/>
        <v>701</v>
      </c>
      <c r="C709" s="93">
        <f>IF(Tabla!G709="","",Tabla!G709)</f>
        <v>43517</v>
      </c>
      <c r="D709" s="93" t="str">
        <f>IF(Tabla!H709="","",Tabla!H709)</f>
        <v>CAJA</v>
      </c>
      <c r="E709" s="93" t="str">
        <f>IF(Tabla!I709="","",Tabla!I709)</f>
        <v>ALIMENTACION DE EMPLEADOS CTA NUEVA</v>
      </c>
      <c r="F709" s="93" t="str">
        <f>IF(Tabla!J709="","",Tabla!J709)</f>
        <v>TRANSACCIONES DEL DIA 02/21/2019SPYRAL - GESTION ADMINISTRATIVA</v>
      </c>
      <c r="G709" s="108">
        <f>IF(Tabla!K709="","",Tabla!K709)</f>
        <v>8</v>
      </c>
      <c r="H709" s="108">
        <f>IF(Tabla!L709="","",Tabla!L709)</f>
        <v>0</v>
      </c>
      <c r="J709">
        <f t="shared" si="143"/>
        <v>701</v>
      </c>
      <c r="K709" s="93">
        <f t="shared" si="144"/>
        <v>43517</v>
      </c>
      <c r="L709">
        <f t="shared" ca="1" si="133"/>
        <v>0</v>
      </c>
      <c r="M709" s="115">
        <f t="shared" ca="1" si="134"/>
        <v>7.0100000000000004E-7</v>
      </c>
      <c r="N709">
        <f t="shared" ca="1" si="135"/>
        <v>7.92E-7</v>
      </c>
      <c r="O709">
        <f t="shared" ca="1" si="136"/>
        <v>792</v>
      </c>
      <c r="Q709">
        <f t="shared" ca="1" si="137"/>
        <v>43521</v>
      </c>
      <c r="R709" t="str">
        <f t="shared" ca="1" si="138"/>
        <v>ADMINISTRACION DE SUCURSALES</v>
      </c>
      <c r="S709" t="str">
        <f t="shared" ca="1" si="139"/>
        <v>OTROS EGRESOS 18</v>
      </c>
      <c r="T709" t="str">
        <f t="shared" ca="1" si="140"/>
        <v>OTROS EGRESOS 1.P.O (OR:15/DES:15 TRN:86 PERF:300086 CAU: 18</v>
      </c>
      <c r="V709">
        <f t="shared" ca="1" si="141"/>
        <v>0</v>
      </c>
      <c r="W709">
        <f t="shared" ca="1" si="142"/>
        <v>0</v>
      </c>
    </row>
    <row r="710" spans="2:23" x14ac:dyDescent="0.25">
      <c r="B710" s="3">
        <f t="shared" si="145"/>
        <v>702</v>
      </c>
      <c r="C710" s="93">
        <f>IF(Tabla!G710="","",Tabla!G710)</f>
        <v>43517</v>
      </c>
      <c r="D710" s="93" t="str">
        <f>IF(Tabla!H710="","",Tabla!H710)</f>
        <v>ADMINISTRACION DE SUCURSALES</v>
      </c>
      <c r="E710" s="93" t="str">
        <f>IF(Tabla!I710="","",Tabla!I710)</f>
        <v>OTROS EGRESOS 18</v>
      </c>
      <c r="F710" s="93" t="str">
        <f>IF(Tabla!J710="","",Tabla!J710)</f>
        <v>OTROS EGRESOS 1.P.O (OR:6/DES:6 TRN:86 PERF:300086 CAU: 18</v>
      </c>
      <c r="G710" s="108">
        <f>IF(Tabla!K710="","",Tabla!K710)</f>
        <v>18.399999999999999</v>
      </c>
      <c r="H710" s="108">
        <f>IF(Tabla!L710="","",Tabla!L710)</f>
        <v>0</v>
      </c>
      <c r="J710">
        <f t="shared" si="143"/>
        <v>702</v>
      </c>
      <c r="K710" s="93">
        <f t="shared" si="144"/>
        <v>43517</v>
      </c>
      <c r="L710">
        <f t="shared" ca="1" si="133"/>
        <v>0</v>
      </c>
      <c r="M710" s="115">
        <f t="shared" ca="1" si="134"/>
        <v>7.0200000000000001E-7</v>
      </c>
      <c r="N710">
        <f t="shared" ca="1" si="135"/>
        <v>7.9100000000000003E-7</v>
      </c>
      <c r="O710">
        <f t="shared" ca="1" si="136"/>
        <v>791</v>
      </c>
      <c r="Q710">
        <f t="shared" ca="1" si="137"/>
        <v>43521</v>
      </c>
      <c r="R710" t="str">
        <f t="shared" ca="1" si="138"/>
        <v>ADMINISTRACION DE SUCURSALES</v>
      </c>
      <c r="S710" t="str">
        <f t="shared" ca="1" si="139"/>
        <v>OTROS EGRESOS 18</v>
      </c>
      <c r="T710" t="str">
        <f t="shared" ca="1" si="140"/>
        <v>OTROS EGRESOS 1.P.O (OR:53/DES:53 TRN:86 PERF:300086 CAU: 18</v>
      </c>
      <c r="V710">
        <f t="shared" ca="1" si="141"/>
        <v>0</v>
      </c>
      <c r="W710">
        <f t="shared" ca="1" si="142"/>
        <v>0</v>
      </c>
    </row>
    <row r="711" spans="2:23" x14ac:dyDescent="0.25">
      <c r="B711" s="3">
        <f t="shared" si="145"/>
        <v>703</v>
      </c>
      <c r="C711" s="93">
        <f>IF(Tabla!G711="","",Tabla!G711)</f>
        <v>43517</v>
      </c>
      <c r="D711" s="93" t="str">
        <f>IF(Tabla!H711="","",Tabla!H711)</f>
        <v>ADMINISTRACION DE SUCURSALES</v>
      </c>
      <c r="E711" s="93" t="str">
        <f>IF(Tabla!I711="","",Tabla!I711)</f>
        <v>OTROS EGRESOS 18</v>
      </c>
      <c r="F711" s="93" t="str">
        <f>IF(Tabla!J711="","",Tabla!J711)</f>
        <v>OTROS EGRESOS 1.P.O (OR:5/DES:5 TRN:86 PERF:300086 CAU: 18</v>
      </c>
      <c r="G711" s="108">
        <f>IF(Tabla!K711="","",Tabla!K711)</f>
        <v>7.15</v>
      </c>
      <c r="H711" s="108">
        <f>IF(Tabla!L711="","",Tabla!L711)</f>
        <v>0</v>
      </c>
      <c r="J711">
        <f t="shared" si="143"/>
        <v>703</v>
      </c>
      <c r="K711" s="93">
        <f t="shared" si="144"/>
        <v>43517</v>
      </c>
      <c r="L711">
        <f t="shared" ca="1" si="133"/>
        <v>0</v>
      </c>
      <c r="M711" s="115">
        <f t="shared" ca="1" si="134"/>
        <v>7.0299999999999998E-7</v>
      </c>
      <c r="N711">
        <f t="shared" ca="1" si="135"/>
        <v>7.8999999999999995E-7</v>
      </c>
      <c r="O711">
        <f t="shared" ca="1" si="136"/>
        <v>790</v>
      </c>
      <c r="Q711">
        <f t="shared" ca="1" si="137"/>
        <v>43521</v>
      </c>
      <c r="R711" t="str">
        <f t="shared" ca="1" si="138"/>
        <v>ADMINISTRACION DE SUCURSALES</v>
      </c>
      <c r="S711" t="str">
        <f t="shared" ca="1" si="139"/>
        <v>OTROS EGRESOS 18</v>
      </c>
      <c r="T711" t="str">
        <f t="shared" ca="1" si="140"/>
        <v>OTROS EGRESOS 1.P.O (OR:74/DES:74 TRN:86 PERF:300086 CAU: 18</v>
      </c>
      <c r="V711">
        <f t="shared" ca="1" si="141"/>
        <v>0</v>
      </c>
      <c r="W711">
        <f t="shared" ca="1" si="142"/>
        <v>0</v>
      </c>
    </row>
    <row r="712" spans="2:23" x14ac:dyDescent="0.25">
      <c r="B712" s="3">
        <f t="shared" si="145"/>
        <v>704</v>
      </c>
      <c r="C712" s="93">
        <f>IF(Tabla!G712="","",Tabla!G712)</f>
        <v>43517</v>
      </c>
      <c r="D712" s="93" t="str">
        <f>IF(Tabla!H712="","",Tabla!H712)</f>
        <v>ADMINISTRACION DE SUCURSALES</v>
      </c>
      <c r="E712" s="93" t="str">
        <f>IF(Tabla!I712="","",Tabla!I712)</f>
        <v>OTROS EGRESOS 18</v>
      </c>
      <c r="F712" s="93" t="str">
        <f>IF(Tabla!J712="","",Tabla!J712)</f>
        <v>OTROS EGRESOS 1.P.O (OR:44/DES:44 TRN:86 PERF:300086 CAU: 18</v>
      </c>
      <c r="G712" s="108">
        <f>IF(Tabla!K712="","",Tabla!K712)</f>
        <v>9.1999999999999993</v>
      </c>
      <c r="H712" s="108">
        <f>IF(Tabla!L712="","",Tabla!L712)</f>
        <v>0</v>
      </c>
      <c r="J712">
        <f t="shared" si="143"/>
        <v>704</v>
      </c>
      <c r="K712" s="93">
        <f t="shared" si="144"/>
        <v>43517</v>
      </c>
      <c r="L712">
        <f t="shared" ca="1" si="133"/>
        <v>0</v>
      </c>
      <c r="M712" s="115">
        <f t="shared" ca="1" si="134"/>
        <v>7.0399999999999995E-7</v>
      </c>
      <c r="N712">
        <f t="shared" ca="1" si="135"/>
        <v>7.8899999999999998E-7</v>
      </c>
      <c r="O712">
        <f t="shared" ca="1" si="136"/>
        <v>789</v>
      </c>
      <c r="Q712">
        <f t="shared" ca="1" si="137"/>
        <v>43521</v>
      </c>
      <c r="R712" t="str">
        <f t="shared" ca="1" si="138"/>
        <v>ADMINISTRACION DE SUCURSALES</v>
      </c>
      <c r="S712" t="str">
        <f t="shared" ca="1" si="139"/>
        <v>ALIMENTACION DE EMPLEADOS CTA NUEVA</v>
      </c>
      <c r="T712" t="str">
        <f t="shared" ca="1" si="140"/>
        <v>TRANSACCIONES DEL DIA 02/25/2019SPYRAL - GESTION ADMINISTRATIVA</v>
      </c>
      <c r="V712">
        <f t="shared" ca="1" si="141"/>
        <v>0</v>
      </c>
      <c r="W712">
        <f t="shared" ca="1" si="142"/>
        <v>0</v>
      </c>
    </row>
    <row r="713" spans="2:23" x14ac:dyDescent="0.25">
      <c r="B713" s="3">
        <f t="shared" si="145"/>
        <v>705</v>
      </c>
      <c r="C713" s="93">
        <f>IF(Tabla!G713="","",Tabla!G713)</f>
        <v>43517</v>
      </c>
      <c r="D713" s="93" t="str">
        <f>IF(Tabla!H713="","",Tabla!H713)</f>
        <v>ADMINISTRACION DE SUCURSALES</v>
      </c>
      <c r="E713" s="93" t="str">
        <f>IF(Tabla!I713="","",Tabla!I713)</f>
        <v>OTROS EGRESOS 18</v>
      </c>
      <c r="F713" s="93" t="str">
        <f>IF(Tabla!J713="","",Tabla!J713)</f>
        <v>OTROS EGRESOS 1.P.O (OR:29/DES:29 TRN:86 PERF:300086 CAU: 18</v>
      </c>
      <c r="G713" s="108">
        <f>IF(Tabla!K713="","",Tabla!K713)</f>
        <v>2.4</v>
      </c>
      <c r="H713" s="108">
        <f>IF(Tabla!L713="","",Tabla!L713)</f>
        <v>0</v>
      </c>
      <c r="J713">
        <f t="shared" si="143"/>
        <v>705</v>
      </c>
      <c r="K713" s="93">
        <f t="shared" si="144"/>
        <v>43517</v>
      </c>
      <c r="L713">
        <f t="shared" ref="L713:L776" ca="1" si="146">IF(SortCriteria=1,IFERROR(VALUE(MID(K713,1,FIND(" ",K713,1)-1)),0),OFFSET(B713,0,SortCriteria))</f>
        <v>0</v>
      </c>
      <c r="M713" s="115">
        <f t="shared" ref="M713:M776" ca="1" si="147">L713+$J713/1000000000</f>
        <v>7.0500000000000003E-7</v>
      </c>
      <c r="N713">
        <f t="shared" ref="N713:N776" ca="1" si="148">IFERROR(CHOOSE($J$3,LARGE(INDIRECT("M9:M"&amp;$M$5),J713),SMALL(INDIRECT("M9:M"&amp;$M$5),J713)),0)</f>
        <v>7.8800000000000002E-7</v>
      </c>
      <c r="O713">
        <f t="shared" ref="O713:O776" ca="1" si="149">MATCH(N713,$M$9:$M$1508,0)</f>
        <v>788</v>
      </c>
      <c r="Q713">
        <f t="shared" ref="Q713:Q776" ca="1" si="150">OFFSET(C$8,$O713,0)</f>
        <v>43521</v>
      </c>
      <c r="R713" t="str">
        <f t="shared" ca="1" si="138"/>
        <v>ATENCION A CLIENTES</v>
      </c>
      <c r="S713" t="str">
        <f t="shared" ca="1" si="139"/>
        <v>PAGO NOMINA QUINCENA 2 FEBRERO 2019</v>
      </c>
      <c r="T713" t="str">
        <f t="shared" ca="1" si="140"/>
        <v>TRANSACCIONES DEL DIA 02/25/2019 RECURSOS HUMANOS</v>
      </c>
      <c r="V713">
        <f t="shared" ca="1" si="141"/>
        <v>0</v>
      </c>
      <c r="W713">
        <f t="shared" ca="1" si="142"/>
        <v>0</v>
      </c>
    </row>
    <row r="714" spans="2:23" x14ac:dyDescent="0.25">
      <c r="B714" s="3">
        <f t="shared" si="145"/>
        <v>706</v>
      </c>
      <c r="C714" s="93">
        <f>IF(Tabla!G714="","",Tabla!G714)</f>
        <v>43517</v>
      </c>
      <c r="D714" s="93" t="str">
        <f>IF(Tabla!H714="","",Tabla!H714)</f>
        <v>ADMINISTRACION DE SUCURSALES</v>
      </c>
      <c r="E714" s="93" t="str">
        <f>IF(Tabla!I714="","",Tabla!I714)</f>
        <v>OTROS EGRESOS 18</v>
      </c>
      <c r="F714" s="93" t="str">
        <f>IF(Tabla!J714="","",Tabla!J714)</f>
        <v>OTROS EGRESOS 1.P.O (OR:21/DES:21 TRN:86 PERF:300086 CAU: 18</v>
      </c>
      <c r="G714" s="108">
        <f>IF(Tabla!K714="","",Tabla!K714)</f>
        <v>3</v>
      </c>
      <c r="H714" s="108">
        <f>IF(Tabla!L714="","",Tabla!L714)</f>
        <v>0</v>
      </c>
      <c r="J714">
        <f t="shared" si="143"/>
        <v>706</v>
      </c>
      <c r="K714" s="93">
        <f t="shared" si="144"/>
        <v>43517</v>
      </c>
      <c r="L714">
        <f t="shared" ca="1" si="146"/>
        <v>0</v>
      </c>
      <c r="M714" s="115">
        <f t="shared" ca="1" si="147"/>
        <v>7.06E-7</v>
      </c>
      <c r="N714">
        <f t="shared" ca="1" si="148"/>
        <v>7.8700000000000005E-7</v>
      </c>
      <c r="O714">
        <f t="shared" ca="1" si="149"/>
        <v>787</v>
      </c>
      <c r="Q714">
        <f t="shared" ca="1" si="150"/>
        <v>43521</v>
      </c>
      <c r="R714" t="str">
        <f t="shared" ref="R714:R777" ca="1" si="151">IF($Q714=0,"",OFFSET(D$8,$O714,0))</f>
        <v>ATM</v>
      </c>
      <c r="S714" t="str">
        <f t="shared" ref="S714:S777" ca="1" si="152">IF($Q714=0,"",OFFSET(E$8,$O714,0))</f>
        <v>PAGO NOMINA QUINCENA 2 FEBRERO 2019</v>
      </c>
      <c r="T714" t="str">
        <f t="shared" ref="T714:T777" ca="1" si="153">IF($Q714=0,"",OFFSET(F$8,$O714,0))</f>
        <v>TRANSACCIONES DEL DIA 02/25/2019 RECURSOS HUMANOS</v>
      </c>
      <c r="V714">
        <f t="shared" ref="V714:V777" ca="1" si="154">IF($Q714=0,"",OFFSET(H$8,$O714,0))</f>
        <v>0</v>
      </c>
      <c r="W714">
        <f t="shared" ref="W714:W777" ca="1" si="155">IF($Q714=0,"",OFFSET(I$8,$O714,0))</f>
        <v>0</v>
      </c>
    </row>
    <row r="715" spans="2:23" x14ac:dyDescent="0.25">
      <c r="B715" s="3">
        <f t="shared" si="145"/>
        <v>707</v>
      </c>
      <c r="C715" s="93">
        <f>IF(Tabla!G715="","",Tabla!G715)</f>
        <v>43517</v>
      </c>
      <c r="D715" s="93" t="str">
        <f>IF(Tabla!H715="","",Tabla!H715)</f>
        <v>ADMINISTRACION DE SUCURSALES</v>
      </c>
      <c r="E715" s="93" t="str">
        <f>IF(Tabla!I715="","",Tabla!I715)</f>
        <v>OTROS EGRESOS 18</v>
      </c>
      <c r="F715" s="93" t="str">
        <f>IF(Tabla!J715="","",Tabla!J715)</f>
        <v>OTROS EGRESOS 1.P.O (OR:18/DES:18 TRN:86 PERF:300086 CAU: 18</v>
      </c>
      <c r="G715" s="108">
        <f>IF(Tabla!K715="","",Tabla!K715)</f>
        <v>7.45</v>
      </c>
      <c r="H715" s="108">
        <f>IF(Tabla!L715="","",Tabla!L715)</f>
        <v>0</v>
      </c>
      <c r="J715">
        <f t="shared" ref="J715:J778" si="156">IF(K715=0,0,J714+1)</f>
        <v>707</v>
      </c>
      <c r="K715" s="93">
        <f t="shared" ref="K715:K778" si="157">C715</f>
        <v>43517</v>
      </c>
      <c r="L715">
        <f t="shared" ca="1" si="146"/>
        <v>0</v>
      </c>
      <c r="M715" s="115">
        <f t="shared" ca="1" si="147"/>
        <v>7.0699999999999996E-7</v>
      </c>
      <c r="N715">
        <f t="shared" ca="1" si="148"/>
        <v>7.8599999999999997E-7</v>
      </c>
      <c r="O715">
        <f t="shared" ca="1" si="149"/>
        <v>786</v>
      </c>
      <c r="Q715">
        <f t="shared" ca="1" si="150"/>
        <v>43521</v>
      </c>
      <c r="R715" t="str">
        <f t="shared" ca="1" si="151"/>
        <v>BANCA COMERCIAL CENTRO</v>
      </c>
      <c r="S715" t="str">
        <f t="shared" ca="1" si="152"/>
        <v>VIATICOS</v>
      </c>
      <c r="T715" t="str">
        <f t="shared" ca="1" si="153"/>
        <v>TRANSACCIONES DEL DIA 02/25/2019SPYRAL - GESTION ADMINISTRATIVA</v>
      </c>
      <c r="V715">
        <f t="shared" ca="1" si="154"/>
        <v>0</v>
      </c>
      <c r="W715">
        <f t="shared" ca="1" si="155"/>
        <v>0</v>
      </c>
    </row>
    <row r="716" spans="2:23" x14ac:dyDescent="0.25">
      <c r="B716" s="3">
        <f t="shared" si="145"/>
        <v>708</v>
      </c>
      <c r="C716" s="93">
        <f>IF(Tabla!G716="","",Tabla!G716)</f>
        <v>43517</v>
      </c>
      <c r="D716" s="93" t="str">
        <f>IF(Tabla!H716="","",Tabla!H716)</f>
        <v>ADMINISTRACION DE SUCURSALES</v>
      </c>
      <c r="E716" s="93" t="str">
        <f>IF(Tabla!I716="","",Tabla!I716)</f>
        <v>OTROS EGRESOS 18</v>
      </c>
      <c r="F716" s="93" t="str">
        <f>IF(Tabla!J716="","",Tabla!J716)</f>
        <v>OTROS EGRESOS 1.P.O (OR:165/DES:165 TRN:86 PERF:300086 CAU: 18</v>
      </c>
      <c r="G716" s="108">
        <f>IF(Tabla!K716="","",Tabla!K716)</f>
        <v>110.45</v>
      </c>
      <c r="H716" s="108">
        <f>IF(Tabla!L716="","",Tabla!L716)</f>
        <v>0</v>
      </c>
      <c r="J716">
        <f t="shared" si="156"/>
        <v>708</v>
      </c>
      <c r="K716" s="93">
        <f t="shared" si="157"/>
        <v>43517</v>
      </c>
      <c r="L716">
        <f t="shared" ca="1" si="146"/>
        <v>0</v>
      </c>
      <c r="M716" s="115">
        <f t="shared" ca="1" si="147"/>
        <v>7.0800000000000004E-7</v>
      </c>
      <c r="N716">
        <f t="shared" ca="1" si="148"/>
        <v>7.85E-7</v>
      </c>
      <c r="O716">
        <f t="shared" ca="1" si="149"/>
        <v>785</v>
      </c>
      <c r="Q716">
        <f t="shared" ca="1" si="150"/>
        <v>43521</v>
      </c>
      <c r="R716" t="str">
        <f t="shared" ca="1" si="151"/>
        <v>CAJA</v>
      </c>
      <c r="S716" t="str">
        <f t="shared" ca="1" si="152"/>
        <v>PAGO NOMINA QUINCENA 2 FEBRERO 2019</v>
      </c>
      <c r="T716" t="str">
        <f t="shared" ca="1" si="153"/>
        <v>TRANSACCIONES DEL DIA 02/25/2019 RECURSOS HUMANOS</v>
      </c>
      <c r="V716">
        <f t="shared" ca="1" si="154"/>
        <v>0</v>
      </c>
      <c r="W716">
        <f t="shared" ca="1" si="155"/>
        <v>0</v>
      </c>
    </row>
    <row r="717" spans="2:23" x14ac:dyDescent="0.25">
      <c r="B717" s="3">
        <f t="shared" si="145"/>
        <v>709</v>
      </c>
      <c r="C717" s="93">
        <f>IF(Tabla!G717="","",Tabla!G717)</f>
        <v>43518</v>
      </c>
      <c r="D717" s="93" t="str">
        <f>IF(Tabla!H717="","",Tabla!H717)</f>
        <v>VENTAS CONSUMO</v>
      </c>
      <c r="E717" s="93" t="str">
        <f>IF(Tabla!I717="","",Tabla!I717)</f>
        <v>NC ALIMENTACION DE EMPLEADOS NVA</v>
      </c>
      <c r="F717" s="93" t="str">
        <f>IF(Tabla!J717="","",Tabla!J717)</f>
        <v>TRANSACCIONES DEL DIA 02/22/2019SPYRAL - GESTION ADMINISTRATIVA</v>
      </c>
      <c r="G717" s="108">
        <f>IF(Tabla!K717="","",Tabla!K717)</f>
        <v>84.12</v>
      </c>
      <c r="H717" s="108">
        <f>IF(Tabla!L717="","",Tabla!L717)</f>
        <v>0</v>
      </c>
      <c r="J717">
        <f t="shared" si="156"/>
        <v>709</v>
      </c>
      <c r="K717" s="93">
        <f t="shared" si="157"/>
        <v>43518</v>
      </c>
      <c r="L717">
        <f t="shared" ca="1" si="146"/>
        <v>0</v>
      </c>
      <c r="M717" s="115">
        <f t="shared" ca="1" si="147"/>
        <v>7.0900000000000001E-7</v>
      </c>
      <c r="N717">
        <f t="shared" ca="1" si="148"/>
        <v>7.8400000000000003E-7</v>
      </c>
      <c r="O717">
        <f t="shared" ca="1" si="149"/>
        <v>784</v>
      </c>
      <c r="Q717">
        <f t="shared" ca="1" si="150"/>
        <v>43521</v>
      </c>
      <c r="R717" t="str">
        <f t="shared" ca="1" si="151"/>
        <v>CAJA</v>
      </c>
      <c r="S717" t="str">
        <f t="shared" ca="1" si="152"/>
        <v>PAGO NOMINA QUINCENA 2 FEBRERO 2019</v>
      </c>
      <c r="T717" t="str">
        <f t="shared" ca="1" si="153"/>
        <v>TRANSACCIONES DEL DIA 02/25/2019 RECURSOS HUMANOS</v>
      </c>
      <c r="V717">
        <f t="shared" ca="1" si="154"/>
        <v>0</v>
      </c>
      <c r="W717">
        <f t="shared" ca="1" si="155"/>
        <v>0</v>
      </c>
    </row>
    <row r="718" spans="2:23" x14ac:dyDescent="0.25">
      <c r="B718" s="3">
        <f t="shared" si="145"/>
        <v>710</v>
      </c>
      <c r="C718" s="93">
        <f>IF(Tabla!G718="","",Tabla!G718)</f>
        <v>43518</v>
      </c>
      <c r="D718" s="93" t="str">
        <f>IF(Tabla!H718="","",Tabla!H718)</f>
        <v>VENTAS CONSUMO</v>
      </c>
      <c r="E718" s="93" t="str">
        <f>IF(Tabla!I718="","",Tabla!I718)</f>
        <v>NC VIATICOS</v>
      </c>
      <c r="F718" s="93" t="str">
        <f>IF(Tabla!J718="","",Tabla!J718)</f>
        <v>TRANSACCIONES DEL DIA 02/22/2019SPYRAL - GESTION ADMINISTRATIVA</v>
      </c>
      <c r="G718" s="108">
        <f>IF(Tabla!K718="","",Tabla!K718)</f>
        <v>157.69999999999999</v>
      </c>
      <c r="H718" s="108">
        <f>IF(Tabla!L718="","",Tabla!L718)</f>
        <v>0</v>
      </c>
      <c r="J718">
        <f t="shared" si="156"/>
        <v>710</v>
      </c>
      <c r="K718" s="93">
        <f t="shared" si="157"/>
        <v>43518</v>
      </c>
      <c r="L718">
        <f t="shared" ca="1" si="146"/>
        <v>0</v>
      </c>
      <c r="M718" s="115">
        <f t="shared" ca="1" si="147"/>
        <v>7.0999999999999998E-7</v>
      </c>
      <c r="N718">
        <f t="shared" ca="1" si="148"/>
        <v>7.8299999999999996E-7</v>
      </c>
      <c r="O718">
        <f t="shared" ca="1" si="149"/>
        <v>783</v>
      </c>
      <c r="Q718">
        <f t="shared" ca="1" si="150"/>
        <v>43521</v>
      </c>
      <c r="R718" t="str">
        <f t="shared" ca="1" si="151"/>
        <v>CAJA</v>
      </c>
      <c r="S718" t="str">
        <f t="shared" ca="1" si="152"/>
        <v>PAGO NOMINA QUINCENA 2 FEBRERO 2019</v>
      </c>
      <c r="T718" t="str">
        <f t="shared" ca="1" si="153"/>
        <v>TRANSACCIONES DEL DIA 02/25/2019 RECURSOS HUMANOS</v>
      </c>
      <c r="V718">
        <f t="shared" ca="1" si="154"/>
        <v>0</v>
      </c>
      <c r="W718">
        <f t="shared" ca="1" si="155"/>
        <v>0</v>
      </c>
    </row>
    <row r="719" spans="2:23" x14ac:dyDescent="0.25">
      <c r="B719" s="3">
        <f t="shared" si="145"/>
        <v>711</v>
      </c>
      <c r="C719" s="93">
        <f>IF(Tabla!G719="","",Tabla!G719)</f>
        <v>43518</v>
      </c>
      <c r="D719" s="93" t="str">
        <f>IF(Tabla!H719="","",Tabla!H719)</f>
        <v>IMAGEN CORPORATIVA</v>
      </c>
      <c r="E719" s="93" t="str">
        <f>IF(Tabla!I719="","",Tabla!I719)</f>
        <v>VIATICOS</v>
      </c>
      <c r="F719" s="93" t="str">
        <f>IF(Tabla!J719="","",Tabla!J719)</f>
        <v>TRANSACCIONES DEL DIA 02/22/2019SPYRAL - GESTION ADMINISTRATIVA</v>
      </c>
      <c r="G719" s="108">
        <f>IF(Tabla!K719="","",Tabla!K719)</f>
        <v>10</v>
      </c>
      <c r="H719" s="108">
        <f>IF(Tabla!L719="","",Tabla!L719)</f>
        <v>0</v>
      </c>
      <c r="J719">
        <f t="shared" si="156"/>
        <v>711</v>
      </c>
      <c r="K719" s="93">
        <f t="shared" si="157"/>
        <v>43518</v>
      </c>
      <c r="L719">
        <f t="shared" ca="1" si="146"/>
        <v>0</v>
      </c>
      <c r="M719" s="115">
        <f t="shared" ca="1" si="147"/>
        <v>7.1099999999999995E-7</v>
      </c>
      <c r="N719">
        <f t="shared" ca="1" si="148"/>
        <v>7.8199999999999999E-7</v>
      </c>
      <c r="O719">
        <f t="shared" ca="1" si="149"/>
        <v>782</v>
      </c>
      <c r="Q719">
        <f t="shared" ca="1" si="150"/>
        <v>43521</v>
      </c>
      <c r="R719" t="str">
        <f t="shared" ca="1" si="151"/>
        <v>CAJA</v>
      </c>
      <c r="S719" t="str">
        <f t="shared" ca="1" si="152"/>
        <v>PAGO NOMINA QUINCENA 2 FEBRERO 2019</v>
      </c>
      <c r="T719" t="str">
        <f t="shared" ca="1" si="153"/>
        <v>TRANSACCIONES DEL DIA 02/25/2019 RECURSOS HUMANOS</v>
      </c>
      <c r="V719">
        <f t="shared" ca="1" si="154"/>
        <v>0</v>
      </c>
      <c r="W719">
        <f t="shared" ca="1" si="155"/>
        <v>0</v>
      </c>
    </row>
    <row r="720" spans="2:23" x14ac:dyDescent="0.25">
      <c r="B720" s="3">
        <f t="shared" si="145"/>
        <v>712</v>
      </c>
      <c r="C720" s="93">
        <f>IF(Tabla!G720="","",Tabla!G720)</f>
        <v>43518</v>
      </c>
      <c r="D720" s="93" t="str">
        <f>IF(Tabla!H720="","",Tabla!H720)</f>
        <v>HIPOTECAS</v>
      </c>
      <c r="E720" s="93" t="str">
        <f>IF(Tabla!I720="","",Tabla!I720)</f>
        <v>GASTOS NO DEDUCIBLES</v>
      </c>
      <c r="F720" s="93" t="str">
        <f>IF(Tabla!J720="","",Tabla!J720)</f>
        <v>TRANSACCIONES DEL DIA 02/22/2019SPYRAL - GESTION ADMINISTRATIVA</v>
      </c>
      <c r="G720" s="108">
        <f>IF(Tabla!K720="","",Tabla!K720)</f>
        <v>15.25</v>
      </c>
      <c r="H720" s="108">
        <f>IF(Tabla!L720="","",Tabla!L720)</f>
        <v>0</v>
      </c>
      <c r="J720">
        <f t="shared" si="156"/>
        <v>712</v>
      </c>
      <c r="K720" s="93">
        <f t="shared" si="157"/>
        <v>43518</v>
      </c>
      <c r="L720">
        <f t="shared" ca="1" si="146"/>
        <v>0</v>
      </c>
      <c r="M720" s="115">
        <f t="shared" ca="1" si="147"/>
        <v>7.1200000000000002E-7</v>
      </c>
      <c r="N720">
        <f t="shared" ca="1" si="148"/>
        <v>7.8100000000000002E-7</v>
      </c>
      <c r="O720">
        <f t="shared" ca="1" si="149"/>
        <v>781</v>
      </c>
      <c r="Q720">
        <f t="shared" ca="1" si="150"/>
        <v>43521</v>
      </c>
      <c r="R720" t="str">
        <f t="shared" ca="1" si="151"/>
        <v>CAJA</v>
      </c>
      <c r="S720" t="str">
        <f t="shared" ca="1" si="152"/>
        <v>PAGO NOMINA QUINCENA 2 FEBRERO 2019</v>
      </c>
      <c r="T720" t="str">
        <f t="shared" ca="1" si="153"/>
        <v>TRANSACCIONES DEL DIA 02/25/2019 RECURSOS HUMANOS</v>
      </c>
      <c r="V720">
        <f t="shared" ca="1" si="154"/>
        <v>0</v>
      </c>
      <c r="W720">
        <f t="shared" ca="1" si="155"/>
        <v>0</v>
      </c>
    </row>
    <row r="721" spans="2:23" x14ac:dyDescent="0.25">
      <c r="B721" s="3">
        <f t="shared" si="145"/>
        <v>713</v>
      </c>
      <c r="C721" s="93">
        <f>IF(Tabla!G721="","",Tabla!G721)</f>
        <v>43518</v>
      </c>
      <c r="D721" s="93" t="str">
        <f>IF(Tabla!H721="","",Tabla!H721)</f>
        <v>HIPOTECAS</v>
      </c>
      <c r="E721" s="93" t="str">
        <f>IF(Tabla!I721="","",Tabla!I721)</f>
        <v>VIATICOS</v>
      </c>
      <c r="F721" s="93" t="str">
        <f>IF(Tabla!J721="","",Tabla!J721)</f>
        <v>TRANSACCIONES DEL DIA 02/22/2019SPYRAL - GESTION ADMINISTRATIVA</v>
      </c>
      <c r="G721" s="108">
        <f>IF(Tabla!K721="","",Tabla!K721)</f>
        <v>20.8</v>
      </c>
      <c r="H721" s="108">
        <f>IF(Tabla!L721="","",Tabla!L721)</f>
        <v>0</v>
      </c>
      <c r="J721">
        <f t="shared" si="156"/>
        <v>713</v>
      </c>
      <c r="K721" s="93">
        <f t="shared" si="157"/>
        <v>43518</v>
      </c>
      <c r="L721">
        <f t="shared" ca="1" si="146"/>
        <v>0</v>
      </c>
      <c r="M721" s="115">
        <f t="shared" ca="1" si="147"/>
        <v>7.1299999999999999E-7</v>
      </c>
      <c r="N721">
        <f t="shared" ca="1" si="148"/>
        <v>7.8000000000000005E-7</v>
      </c>
      <c r="O721">
        <f t="shared" ca="1" si="149"/>
        <v>780</v>
      </c>
      <c r="Q721">
        <f t="shared" ca="1" si="150"/>
        <v>43521</v>
      </c>
      <c r="R721" t="str">
        <f t="shared" ca="1" si="151"/>
        <v>CAJA</v>
      </c>
      <c r="S721" t="str">
        <f t="shared" ca="1" si="152"/>
        <v>PAGO NOMINA QUINCENA 2 FEBRERO 2019</v>
      </c>
      <c r="T721" t="str">
        <f t="shared" ca="1" si="153"/>
        <v>TRANSACCIONES DEL DIA 02/25/2019 RECURSOS HUMANOS</v>
      </c>
      <c r="V721">
        <f t="shared" ca="1" si="154"/>
        <v>0</v>
      </c>
      <c r="W721">
        <f t="shared" ca="1" si="155"/>
        <v>0</v>
      </c>
    </row>
    <row r="722" spans="2:23" x14ac:dyDescent="0.25">
      <c r="B722" s="3">
        <f t="shared" si="145"/>
        <v>714</v>
      </c>
      <c r="C722" s="93">
        <f>IF(Tabla!G722="","",Tabla!G722)</f>
        <v>43518</v>
      </c>
      <c r="D722" s="93" t="str">
        <f>IF(Tabla!H722="","",Tabla!H722)</f>
        <v>FUERZAS DE VENTAS PANAMA</v>
      </c>
      <c r="E722" s="93" t="str">
        <f>IF(Tabla!I722="","",Tabla!I722)</f>
        <v>NC ALIMENTACION DE EMPLEADOS NVA</v>
      </c>
      <c r="F722" s="93" t="str">
        <f>IF(Tabla!J722="","",Tabla!J722)</f>
        <v>TRANSACCIONES DEL DIA 02/22/2019SPYRAL - GESTION ADMINISTRATIVA</v>
      </c>
      <c r="G722" s="108">
        <f>IF(Tabla!K722="","",Tabla!K722)</f>
        <v>27.5</v>
      </c>
      <c r="H722" s="108">
        <f>IF(Tabla!L722="","",Tabla!L722)</f>
        <v>0</v>
      </c>
      <c r="J722">
        <f t="shared" si="156"/>
        <v>714</v>
      </c>
      <c r="K722" s="93">
        <f t="shared" si="157"/>
        <v>43518</v>
      </c>
      <c r="L722">
        <f t="shared" ca="1" si="146"/>
        <v>0</v>
      </c>
      <c r="M722" s="115">
        <f t="shared" ca="1" si="147"/>
        <v>7.1399999999999996E-7</v>
      </c>
      <c r="N722">
        <f t="shared" ca="1" si="148"/>
        <v>7.7899999999999997E-7</v>
      </c>
      <c r="O722">
        <f t="shared" ca="1" si="149"/>
        <v>779</v>
      </c>
      <c r="Q722">
        <f t="shared" ca="1" si="150"/>
        <v>43521</v>
      </c>
      <c r="R722" t="str">
        <f t="shared" ca="1" si="151"/>
        <v>CAJA</v>
      </c>
      <c r="S722" t="str">
        <f t="shared" ca="1" si="152"/>
        <v>PAGO NOMINA QUINCENA 2 FEBRERO 2019</v>
      </c>
      <c r="T722" t="str">
        <f t="shared" ca="1" si="153"/>
        <v>TRANSACCIONES DEL DIA 02/25/2019 RECURSOS HUMANOS</v>
      </c>
      <c r="V722">
        <f t="shared" ca="1" si="154"/>
        <v>0</v>
      </c>
      <c r="W722">
        <f t="shared" ca="1" si="155"/>
        <v>0</v>
      </c>
    </row>
    <row r="723" spans="2:23" x14ac:dyDescent="0.25">
      <c r="B723" s="3">
        <f t="shared" si="145"/>
        <v>715</v>
      </c>
      <c r="C723" s="93">
        <f>IF(Tabla!G723="","",Tabla!G723)</f>
        <v>43518</v>
      </c>
      <c r="D723" s="93" t="str">
        <f>IF(Tabla!H723="","",Tabla!H723)</f>
        <v>CANALES DE DISTRIBUCION</v>
      </c>
      <c r="E723" s="93" t="str">
        <f>IF(Tabla!I723="","",Tabla!I723)</f>
        <v>NC GASTO NO DEDUCIBLES</v>
      </c>
      <c r="F723" s="93" t="str">
        <f>IF(Tabla!J723="","",Tabla!J723)</f>
        <v>TRANSACCIONES DEL DIA 02/22/2019SPYRAL - GESTION ADMINISTRATIVA</v>
      </c>
      <c r="G723" s="108">
        <f>IF(Tabla!K723="","",Tabla!K723)</f>
        <v>56.75</v>
      </c>
      <c r="H723" s="108">
        <f>IF(Tabla!L723="","",Tabla!L723)</f>
        <v>0</v>
      </c>
      <c r="J723">
        <f t="shared" si="156"/>
        <v>715</v>
      </c>
      <c r="K723" s="93">
        <f t="shared" si="157"/>
        <v>43518</v>
      </c>
      <c r="L723">
        <f t="shared" ca="1" si="146"/>
        <v>0</v>
      </c>
      <c r="M723" s="115">
        <f t="shared" ca="1" si="147"/>
        <v>7.1500000000000004E-7</v>
      </c>
      <c r="N723">
        <f t="shared" ca="1" si="148"/>
        <v>7.7800000000000001E-7</v>
      </c>
      <c r="O723">
        <f t="shared" ca="1" si="149"/>
        <v>778</v>
      </c>
      <c r="Q723">
        <f t="shared" ca="1" si="150"/>
        <v>43521</v>
      </c>
      <c r="R723" t="str">
        <f t="shared" ca="1" si="151"/>
        <v>CAJA</v>
      </c>
      <c r="S723" t="str">
        <f t="shared" ca="1" si="152"/>
        <v>PAGO NOMINA QUINCENA 2 FEBRERO 2019</v>
      </c>
      <c r="T723" t="str">
        <f t="shared" ca="1" si="153"/>
        <v>TRANSACCIONES DEL DIA 02/25/2019 RECURSOS HUMANOS</v>
      </c>
      <c r="V723">
        <f t="shared" ca="1" si="154"/>
        <v>0</v>
      </c>
      <c r="W723">
        <f t="shared" ca="1" si="155"/>
        <v>0</v>
      </c>
    </row>
    <row r="724" spans="2:23" x14ac:dyDescent="0.25">
      <c r="B724" s="3">
        <f t="shared" si="145"/>
        <v>716</v>
      </c>
      <c r="C724" s="93">
        <f>IF(Tabla!G724="","",Tabla!G724)</f>
        <v>43518</v>
      </c>
      <c r="D724" s="93" t="str">
        <f>IF(Tabla!H724="","",Tabla!H724)</f>
        <v>CANALES DE DISTRIBUCION</v>
      </c>
      <c r="E724" s="93" t="str">
        <f>IF(Tabla!I724="","",Tabla!I724)</f>
        <v>VIATICOS 2</v>
      </c>
      <c r="F724" s="93" t="str">
        <f>IF(Tabla!J724="","",Tabla!J724)</f>
        <v>TRANSACCIONES DEL DIA 02/22/2019SPYRAL - GESTION ADMINISTRATIVA</v>
      </c>
      <c r="G724" s="108">
        <f>IF(Tabla!K724="","",Tabla!K724)</f>
        <v>1026.1199999999999</v>
      </c>
      <c r="H724" s="108">
        <f>IF(Tabla!L724="","",Tabla!L724)</f>
        <v>0</v>
      </c>
      <c r="J724">
        <f t="shared" si="156"/>
        <v>716</v>
      </c>
      <c r="K724" s="93">
        <f t="shared" si="157"/>
        <v>43518</v>
      </c>
      <c r="L724">
        <f t="shared" ca="1" si="146"/>
        <v>0</v>
      </c>
      <c r="M724" s="115">
        <f t="shared" ca="1" si="147"/>
        <v>7.1600000000000001E-7</v>
      </c>
      <c r="N724">
        <f t="shared" ca="1" si="148"/>
        <v>7.7700000000000004E-7</v>
      </c>
      <c r="O724">
        <f t="shared" ca="1" si="149"/>
        <v>777</v>
      </c>
      <c r="Q724">
        <f t="shared" ca="1" si="150"/>
        <v>43521</v>
      </c>
      <c r="R724" t="str">
        <f t="shared" ca="1" si="151"/>
        <v>CAJA</v>
      </c>
      <c r="S724" t="str">
        <f t="shared" ca="1" si="152"/>
        <v>PAGO NOMINA QUINCENA 2 FEBRERO 2019</v>
      </c>
      <c r="T724" t="str">
        <f t="shared" ca="1" si="153"/>
        <v>TRANSACCIONES DEL DIA 02/25/2019 RECURSOS HUMANOS</v>
      </c>
      <c r="V724">
        <f t="shared" ca="1" si="154"/>
        <v>0</v>
      </c>
      <c r="W724">
        <f t="shared" ca="1" si="155"/>
        <v>0</v>
      </c>
    </row>
    <row r="725" spans="2:23" x14ac:dyDescent="0.25">
      <c r="B725" s="3">
        <f t="shared" si="145"/>
        <v>717</v>
      </c>
      <c r="C725" s="93">
        <f>IF(Tabla!G725="","",Tabla!G725)</f>
        <v>43518</v>
      </c>
      <c r="D725" s="93" t="str">
        <f>IF(Tabla!H725="","",Tabla!H725)</f>
        <v>CAJA</v>
      </c>
      <c r="E725" s="93" t="str">
        <f>IF(Tabla!I725="","",Tabla!I725)</f>
        <v>ALIMENTACION DE EMPLEADOS CTA NUEVA</v>
      </c>
      <c r="F725" s="93" t="str">
        <f>IF(Tabla!J725="","",Tabla!J725)</f>
        <v>TRANSACCIONES DEL DIA 02/22/2019SPYRAL - GESTION ADMINISTRATIVA</v>
      </c>
      <c r="G725" s="108">
        <f>IF(Tabla!K725="","",Tabla!K725)</f>
        <v>16</v>
      </c>
      <c r="H725" s="108">
        <f>IF(Tabla!L725="","",Tabla!L725)</f>
        <v>0</v>
      </c>
      <c r="J725">
        <f t="shared" si="156"/>
        <v>717</v>
      </c>
      <c r="K725" s="93">
        <f t="shared" si="157"/>
        <v>43518</v>
      </c>
      <c r="L725">
        <f t="shared" ca="1" si="146"/>
        <v>0</v>
      </c>
      <c r="M725" s="115">
        <f t="shared" ca="1" si="147"/>
        <v>7.1699999999999997E-7</v>
      </c>
      <c r="N725">
        <f t="shared" ca="1" si="148"/>
        <v>7.7599999999999996E-7</v>
      </c>
      <c r="O725">
        <f t="shared" ca="1" si="149"/>
        <v>776</v>
      </c>
      <c r="Q725">
        <f t="shared" ca="1" si="150"/>
        <v>43521</v>
      </c>
      <c r="R725" t="str">
        <f t="shared" ca="1" si="151"/>
        <v>CAJA</v>
      </c>
      <c r="S725" t="str">
        <f t="shared" ca="1" si="152"/>
        <v>PAGO NOMINA QUINCENA 2 FEBRERO 2019</v>
      </c>
      <c r="T725" t="str">
        <f t="shared" ca="1" si="153"/>
        <v>TRANSACCIONES DEL DIA 02/25/2019 RECURSOS HUMANOS</v>
      </c>
      <c r="V725">
        <f t="shared" ca="1" si="154"/>
        <v>0</v>
      </c>
      <c r="W725">
        <f t="shared" ca="1" si="155"/>
        <v>0</v>
      </c>
    </row>
    <row r="726" spans="2:23" x14ac:dyDescent="0.25">
      <c r="B726" s="3">
        <f t="shared" si="145"/>
        <v>718</v>
      </c>
      <c r="C726" s="93">
        <f>IF(Tabla!G726="","",Tabla!G726)</f>
        <v>43518</v>
      </c>
      <c r="D726" s="93" t="str">
        <f>IF(Tabla!H726="","",Tabla!H726)</f>
        <v>BANCA COMERCIAL PERIFERIA</v>
      </c>
      <c r="E726" s="93" t="str">
        <f>IF(Tabla!I726="","",Tabla!I726)</f>
        <v>VIATICOS</v>
      </c>
      <c r="F726" s="93" t="str">
        <f>IF(Tabla!J726="","",Tabla!J726)</f>
        <v>TRANSACCIONES DEL DIA 02/22/2019SPYRAL - GESTION ADMINISTRATIVA</v>
      </c>
      <c r="G726" s="108">
        <f>IF(Tabla!K726="","",Tabla!K726)</f>
        <v>232.86</v>
      </c>
      <c r="H726" s="108">
        <f>IF(Tabla!L726="","",Tabla!L726)</f>
        <v>0</v>
      </c>
      <c r="J726">
        <f t="shared" si="156"/>
        <v>718</v>
      </c>
      <c r="K726" s="93">
        <f t="shared" si="157"/>
        <v>43518</v>
      </c>
      <c r="L726">
        <f t="shared" ca="1" si="146"/>
        <v>0</v>
      </c>
      <c r="M726" s="115">
        <f t="shared" ca="1" si="147"/>
        <v>7.1800000000000005E-7</v>
      </c>
      <c r="N726">
        <f t="shared" ca="1" si="148"/>
        <v>7.7499999999999999E-7</v>
      </c>
      <c r="O726">
        <f t="shared" ca="1" si="149"/>
        <v>775</v>
      </c>
      <c r="Q726">
        <f t="shared" ca="1" si="150"/>
        <v>43521</v>
      </c>
      <c r="R726" t="str">
        <f t="shared" ca="1" si="151"/>
        <v>CAJA</v>
      </c>
      <c r="S726" t="str">
        <f t="shared" ca="1" si="152"/>
        <v>PAGO NOMINA QUINCENA 2 FEBRERO 2019</v>
      </c>
      <c r="T726" t="str">
        <f t="shared" ca="1" si="153"/>
        <v>TRANSACCIONES DEL DIA 02/25/2019 RECURSOS HUMANOS</v>
      </c>
      <c r="V726">
        <f t="shared" ca="1" si="154"/>
        <v>0</v>
      </c>
      <c r="W726">
        <f t="shared" ca="1" si="155"/>
        <v>0</v>
      </c>
    </row>
    <row r="727" spans="2:23" x14ac:dyDescent="0.25">
      <c r="B727" s="3">
        <f t="shared" si="145"/>
        <v>719</v>
      </c>
      <c r="C727" s="93">
        <f>IF(Tabla!G727="","",Tabla!G727)</f>
        <v>43518</v>
      </c>
      <c r="D727" s="93" t="str">
        <f>IF(Tabla!H727="","",Tabla!H727)</f>
        <v>BANCA COMERCIAL INTERIOR</v>
      </c>
      <c r="E727" s="93" t="str">
        <f>IF(Tabla!I727="","",Tabla!I727)</f>
        <v>NC ALIMENTACION DE EMPLEADOS NVA</v>
      </c>
      <c r="F727" s="93" t="str">
        <f>IF(Tabla!J727="","",Tabla!J727)</f>
        <v>TRANSACCIONES DEL DIA 02/22/2019SPYRAL - GESTION ADMINISTRATIVA</v>
      </c>
      <c r="G727" s="108">
        <f>IF(Tabla!K727="","",Tabla!K727)</f>
        <v>171.21</v>
      </c>
      <c r="H727" s="108">
        <f>IF(Tabla!L727="","",Tabla!L727)</f>
        <v>0</v>
      </c>
      <c r="J727">
        <f t="shared" si="156"/>
        <v>719</v>
      </c>
      <c r="K727" s="93">
        <f t="shared" si="157"/>
        <v>43518</v>
      </c>
      <c r="L727">
        <f t="shared" ca="1" si="146"/>
        <v>0</v>
      </c>
      <c r="M727" s="115">
        <f t="shared" ca="1" si="147"/>
        <v>7.1900000000000002E-7</v>
      </c>
      <c r="N727">
        <f t="shared" ca="1" si="148"/>
        <v>7.7400000000000002E-7</v>
      </c>
      <c r="O727">
        <f t="shared" ca="1" si="149"/>
        <v>774</v>
      </c>
      <c r="Q727">
        <f t="shared" ca="1" si="150"/>
        <v>43521</v>
      </c>
      <c r="R727" t="str">
        <f t="shared" ca="1" si="151"/>
        <v>CAJA</v>
      </c>
      <c r="S727" t="str">
        <f t="shared" ca="1" si="152"/>
        <v>PAGO NOMINA QUINCENA 2 FEBRERO 2019</v>
      </c>
      <c r="T727" t="str">
        <f t="shared" ca="1" si="153"/>
        <v>TRANSACCIONES DEL DIA 02/25/2019 RECURSOS HUMANOS</v>
      </c>
      <c r="V727">
        <f t="shared" ca="1" si="154"/>
        <v>0</v>
      </c>
      <c r="W727">
        <f t="shared" ca="1" si="155"/>
        <v>0</v>
      </c>
    </row>
    <row r="728" spans="2:23" x14ac:dyDescent="0.25">
      <c r="B728" s="3">
        <f t="shared" si="145"/>
        <v>720</v>
      </c>
      <c r="C728" s="93">
        <f>IF(Tabla!G728="","",Tabla!G728)</f>
        <v>43518</v>
      </c>
      <c r="D728" s="93" t="str">
        <f>IF(Tabla!H728="","",Tabla!H728)</f>
        <v>BANCA COMERCIAL</v>
      </c>
      <c r="E728" s="93" t="str">
        <f>IF(Tabla!I728="","",Tabla!I728)</f>
        <v>VIATICOS</v>
      </c>
      <c r="F728" s="93" t="str">
        <f>IF(Tabla!J728="","",Tabla!J728)</f>
        <v>TRANSACCIONES DEL DIA 02/22/2019SPYRAL - GESTION ADMINISTRATIVA</v>
      </c>
      <c r="G728" s="108">
        <f>IF(Tabla!K728="","",Tabla!K728)</f>
        <v>85.51</v>
      </c>
      <c r="H728" s="108">
        <f>IF(Tabla!L728="","",Tabla!L728)</f>
        <v>0</v>
      </c>
      <c r="J728">
        <f t="shared" si="156"/>
        <v>720</v>
      </c>
      <c r="K728" s="93">
        <f t="shared" si="157"/>
        <v>43518</v>
      </c>
      <c r="L728">
        <f t="shared" ca="1" si="146"/>
        <v>0</v>
      </c>
      <c r="M728" s="115">
        <f t="shared" ca="1" si="147"/>
        <v>7.1999999999999999E-7</v>
      </c>
      <c r="N728">
        <f t="shared" ca="1" si="148"/>
        <v>7.7300000000000005E-7</v>
      </c>
      <c r="O728">
        <f t="shared" ca="1" si="149"/>
        <v>773</v>
      </c>
      <c r="Q728">
        <f t="shared" ca="1" si="150"/>
        <v>43521</v>
      </c>
      <c r="R728" t="str">
        <f t="shared" ca="1" si="151"/>
        <v>CAJA</v>
      </c>
      <c r="S728" t="str">
        <f t="shared" ca="1" si="152"/>
        <v>PAGO NOMINA QUINCENA 2 FEBRERO 2019</v>
      </c>
      <c r="T728" t="str">
        <f t="shared" ca="1" si="153"/>
        <v>TRANSACCIONES DEL DIA 02/25/2019 RECURSOS HUMANOS</v>
      </c>
      <c r="V728">
        <f t="shared" ca="1" si="154"/>
        <v>0</v>
      </c>
      <c r="W728">
        <f t="shared" ca="1" si="155"/>
        <v>0</v>
      </c>
    </row>
    <row r="729" spans="2:23" x14ac:dyDescent="0.25">
      <c r="B729" s="3">
        <f t="shared" si="145"/>
        <v>721</v>
      </c>
      <c r="C729" s="93">
        <f>IF(Tabla!G729="","",Tabla!G729)</f>
        <v>43518</v>
      </c>
      <c r="D729" s="93" t="str">
        <f>IF(Tabla!H729="","",Tabla!H729)</f>
        <v>ADMINISTRACION DE SUCURSALES</v>
      </c>
      <c r="E729" s="93" t="str">
        <f>IF(Tabla!I729="","",Tabla!I729)</f>
        <v>NC ALIMENTACION DE EMPLEADOS NVA</v>
      </c>
      <c r="F729" s="93" t="str">
        <f>IF(Tabla!J729="","",Tabla!J729)</f>
        <v>TRANSACCIONES DEL DIA 02/22/2019SPYRAL - GESTION ADMINISTRATIVA</v>
      </c>
      <c r="G729" s="108">
        <f>IF(Tabla!K729="","",Tabla!K729)</f>
        <v>41.84</v>
      </c>
      <c r="H729" s="108">
        <f>IF(Tabla!L729="","",Tabla!L729)</f>
        <v>0</v>
      </c>
      <c r="J729">
        <f t="shared" si="156"/>
        <v>721</v>
      </c>
      <c r="K729" s="93">
        <f t="shared" si="157"/>
        <v>43518</v>
      </c>
      <c r="L729">
        <f t="shared" ca="1" si="146"/>
        <v>0</v>
      </c>
      <c r="M729" s="115">
        <f t="shared" ca="1" si="147"/>
        <v>7.2099999999999996E-7</v>
      </c>
      <c r="N729">
        <f t="shared" ca="1" si="148"/>
        <v>7.7199999999999998E-7</v>
      </c>
      <c r="O729">
        <f t="shared" ca="1" si="149"/>
        <v>772</v>
      </c>
      <c r="Q729">
        <f t="shared" ca="1" si="150"/>
        <v>43521</v>
      </c>
      <c r="R729" t="str">
        <f t="shared" ca="1" si="151"/>
        <v>CAJA</v>
      </c>
      <c r="S729" t="str">
        <f t="shared" ca="1" si="152"/>
        <v>PAGO NOMINA QUINCENA 2 FEBRERO 2019</v>
      </c>
      <c r="T729" t="str">
        <f t="shared" ca="1" si="153"/>
        <v>TRANSACCIONES DEL DIA 02/25/2019 RECURSOS HUMANOS</v>
      </c>
      <c r="V729">
        <f t="shared" ca="1" si="154"/>
        <v>0</v>
      </c>
      <c r="W729">
        <f t="shared" ca="1" si="155"/>
        <v>0</v>
      </c>
    </row>
    <row r="730" spans="2:23" x14ac:dyDescent="0.25">
      <c r="B730" s="3">
        <f t="shared" si="145"/>
        <v>722</v>
      </c>
      <c r="C730" s="93">
        <f>IF(Tabla!G730="","",Tabla!G730)</f>
        <v>43518</v>
      </c>
      <c r="D730" s="93" t="str">
        <f>IF(Tabla!H730="","",Tabla!H730)</f>
        <v>ADMINISTRACION DE SUCURSALES</v>
      </c>
      <c r="E730" s="93" t="str">
        <f>IF(Tabla!I730="","",Tabla!I730)</f>
        <v>NC GASTO NO DEDUCIBLES</v>
      </c>
      <c r="F730" s="93" t="str">
        <f>IF(Tabla!J730="","",Tabla!J730)</f>
        <v>TRANSACCIONES DEL DIA 02/22/2019SPYRAL - GESTION ADMINISTRATIVA</v>
      </c>
      <c r="G730" s="108">
        <f>IF(Tabla!K730="","",Tabla!K730)</f>
        <v>44.91</v>
      </c>
      <c r="H730" s="108">
        <f>IF(Tabla!L730="","",Tabla!L730)</f>
        <v>0</v>
      </c>
      <c r="J730">
        <f t="shared" si="156"/>
        <v>722</v>
      </c>
      <c r="K730" s="93">
        <f t="shared" si="157"/>
        <v>43518</v>
      </c>
      <c r="L730">
        <f t="shared" ca="1" si="146"/>
        <v>0</v>
      </c>
      <c r="M730" s="115">
        <f t="shared" ca="1" si="147"/>
        <v>7.2200000000000003E-7</v>
      </c>
      <c r="N730">
        <f t="shared" ca="1" si="148"/>
        <v>7.7100000000000001E-7</v>
      </c>
      <c r="O730">
        <f t="shared" ca="1" si="149"/>
        <v>771</v>
      </c>
      <c r="Q730">
        <f t="shared" ca="1" si="150"/>
        <v>43521</v>
      </c>
      <c r="R730" t="str">
        <f t="shared" ca="1" si="151"/>
        <v>CAJA</v>
      </c>
      <c r="S730" t="str">
        <f t="shared" ca="1" si="152"/>
        <v>PAGO NOMINA QUINCENA 2 FEBRERO 2019</v>
      </c>
      <c r="T730" t="str">
        <f t="shared" ca="1" si="153"/>
        <v>TRANSACCIONES DEL DIA 02/25/2019 RECURSOS HUMANOS</v>
      </c>
      <c r="V730">
        <f t="shared" ca="1" si="154"/>
        <v>0</v>
      </c>
      <c r="W730">
        <f t="shared" ca="1" si="155"/>
        <v>0</v>
      </c>
    </row>
    <row r="731" spans="2:23" x14ac:dyDescent="0.25">
      <c r="B731" s="3">
        <f t="shared" si="145"/>
        <v>723</v>
      </c>
      <c r="C731" s="93">
        <f>IF(Tabla!G731="","",Tabla!G731)</f>
        <v>43518</v>
      </c>
      <c r="D731" s="93" t="str">
        <f>IF(Tabla!H731="","",Tabla!H731)</f>
        <v>ADMINISTRACION DE SUCURSALES</v>
      </c>
      <c r="E731" s="93" t="str">
        <f>IF(Tabla!I731="","",Tabla!I731)</f>
        <v>NC GASTO NO DEDUCIBLES</v>
      </c>
      <c r="F731" s="93" t="str">
        <f>IF(Tabla!J731="","",Tabla!J731)</f>
        <v>TRANSACCIONES DEL DIA 02/22/2019SPYRAL - GESTION ADMINISTRATIVA</v>
      </c>
      <c r="G731" s="108">
        <f>IF(Tabla!K731="","",Tabla!K731)</f>
        <v>39.19</v>
      </c>
      <c r="H731" s="108">
        <f>IF(Tabla!L731="","",Tabla!L731)</f>
        <v>0</v>
      </c>
      <c r="J731">
        <f t="shared" si="156"/>
        <v>723</v>
      </c>
      <c r="K731" s="93">
        <f t="shared" si="157"/>
        <v>43518</v>
      </c>
      <c r="L731">
        <f t="shared" ca="1" si="146"/>
        <v>0</v>
      </c>
      <c r="M731" s="115">
        <f t="shared" ca="1" si="147"/>
        <v>7.23E-7</v>
      </c>
      <c r="N731">
        <f t="shared" ca="1" si="148"/>
        <v>7.7000000000000004E-7</v>
      </c>
      <c r="O731">
        <f t="shared" ca="1" si="149"/>
        <v>770</v>
      </c>
      <c r="Q731">
        <f t="shared" ca="1" si="150"/>
        <v>43521</v>
      </c>
      <c r="R731" t="str">
        <f t="shared" ca="1" si="151"/>
        <v>CAJA</v>
      </c>
      <c r="S731" t="str">
        <f t="shared" ca="1" si="152"/>
        <v>PAGO NOMINA QUINCENA 2 FEBRERO 2019</v>
      </c>
      <c r="T731" t="str">
        <f t="shared" ca="1" si="153"/>
        <v>TRANSACCIONES DEL DIA 02/25/2019 RECURSOS HUMANOS</v>
      </c>
      <c r="V731">
        <f t="shared" ca="1" si="154"/>
        <v>0</v>
      </c>
      <c r="W731">
        <f t="shared" ca="1" si="155"/>
        <v>0</v>
      </c>
    </row>
    <row r="732" spans="2:23" x14ac:dyDescent="0.25">
      <c r="B732" s="3">
        <f t="shared" si="145"/>
        <v>724</v>
      </c>
      <c r="C732" s="93">
        <f>IF(Tabla!G732="","",Tabla!G732)</f>
        <v>43518</v>
      </c>
      <c r="D732" s="93" t="str">
        <f>IF(Tabla!H732="","",Tabla!H732)</f>
        <v>ADMINISTRACION DE SUCURSALES</v>
      </c>
      <c r="E732" s="93" t="str">
        <f>IF(Tabla!I732="","",Tabla!I732)</f>
        <v>NC GASTO NO DEDUCIBLES</v>
      </c>
      <c r="F732" s="93" t="str">
        <f>IF(Tabla!J732="","",Tabla!J732)</f>
        <v>TRANSACCIONES DEL DIA 02/22/2019SPYRAL - GESTION ADMINISTRATIVA</v>
      </c>
      <c r="G732" s="108">
        <f>IF(Tabla!K732="","",Tabla!K732)</f>
        <v>23.32</v>
      </c>
      <c r="H732" s="108">
        <f>IF(Tabla!L732="","",Tabla!L732)</f>
        <v>0</v>
      </c>
      <c r="J732">
        <f t="shared" si="156"/>
        <v>724</v>
      </c>
      <c r="K732" s="93">
        <f t="shared" si="157"/>
        <v>43518</v>
      </c>
      <c r="L732">
        <f t="shared" ca="1" si="146"/>
        <v>0</v>
      </c>
      <c r="M732" s="115">
        <f t="shared" ca="1" si="147"/>
        <v>7.2399999999999997E-7</v>
      </c>
      <c r="N732">
        <f t="shared" ca="1" si="148"/>
        <v>7.6899999999999996E-7</v>
      </c>
      <c r="O732">
        <f t="shared" ca="1" si="149"/>
        <v>769</v>
      </c>
      <c r="Q732">
        <f t="shared" ca="1" si="150"/>
        <v>43521</v>
      </c>
      <c r="R732" t="str">
        <f t="shared" ca="1" si="151"/>
        <v>CAJA</v>
      </c>
      <c r="S732" t="str">
        <f t="shared" ca="1" si="152"/>
        <v>PAGO NOMINA QUINCENA 2 FEBRERO 2019</v>
      </c>
      <c r="T732" t="str">
        <f t="shared" ca="1" si="153"/>
        <v>TRANSACCIONES DEL DIA 02/25/2019 RECURSOS HUMANOS</v>
      </c>
      <c r="V732">
        <f t="shared" ca="1" si="154"/>
        <v>0</v>
      </c>
      <c r="W732">
        <f t="shared" ca="1" si="155"/>
        <v>0</v>
      </c>
    </row>
    <row r="733" spans="2:23" x14ac:dyDescent="0.25">
      <c r="B733" s="3">
        <f t="shared" si="145"/>
        <v>725</v>
      </c>
      <c r="C733" s="93">
        <f>IF(Tabla!G733="","",Tabla!G733)</f>
        <v>43518</v>
      </c>
      <c r="D733" s="93" t="str">
        <f>IF(Tabla!H733="","",Tabla!H733)</f>
        <v>ADMINISTRACION DE SUCURSALES</v>
      </c>
      <c r="E733" s="93" t="str">
        <f>IF(Tabla!I733="","",Tabla!I733)</f>
        <v>NC GASTO NO DEDUCIBLES</v>
      </c>
      <c r="F733" s="93" t="str">
        <f>IF(Tabla!J733="","",Tabla!J733)</f>
        <v>TRANSACCIONES DEL DIA 02/22/2019SPYRAL - GESTION ADMINISTRATIVA</v>
      </c>
      <c r="G733" s="108">
        <f>IF(Tabla!K733="","",Tabla!K733)</f>
        <v>17.66</v>
      </c>
      <c r="H733" s="108">
        <f>IF(Tabla!L733="","",Tabla!L733)</f>
        <v>0</v>
      </c>
      <c r="J733">
        <f t="shared" si="156"/>
        <v>725</v>
      </c>
      <c r="K733" s="93">
        <f t="shared" si="157"/>
        <v>43518</v>
      </c>
      <c r="L733">
        <f t="shared" ca="1" si="146"/>
        <v>0</v>
      </c>
      <c r="M733" s="115">
        <f t="shared" ca="1" si="147"/>
        <v>7.2500000000000005E-7</v>
      </c>
      <c r="N733">
        <f t="shared" ca="1" si="148"/>
        <v>7.6799999999999999E-7</v>
      </c>
      <c r="O733">
        <f t="shared" ca="1" si="149"/>
        <v>768</v>
      </c>
      <c r="Q733">
        <f t="shared" ca="1" si="150"/>
        <v>43521</v>
      </c>
      <c r="R733" t="str">
        <f t="shared" ca="1" si="151"/>
        <v>CAJA</v>
      </c>
      <c r="S733" t="str">
        <f t="shared" ca="1" si="152"/>
        <v>PAGO NOMINA QUINCENA 2 FEBRERO 2019</v>
      </c>
      <c r="T733" t="str">
        <f t="shared" ca="1" si="153"/>
        <v>TRANSACCIONES DEL DIA 02/25/2019 RECURSOS HUMANOS</v>
      </c>
      <c r="V733">
        <f t="shared" ca="1" si="154"/>
        <v>0</v>
      </c>
      <c r="W733">
        <f t="shared" ca="1" si="155"/>
        <v>0</v>
      </c>
    </row>
    <row r="734" spans="2:23" x14ac:dyDescent="0.25">
      <c r="B734" s="3">
        <f t="shared" si="145"/>
        <v>726</v>
      </c>
      <c r="C734" s="93">
        <f>IF(Tabla!G734="","",Tabla!G734)</f>
        <v>43518</v>
      </c>
      <c r="D734" s="93" t="str">
        <f>IF(Tabla!H734="","",Tabla!H734)</f>
        <v>ADMINISTRACION DE SUCURSALES</v>
      </c>
      <c r="E734" s="93" t="str">
        <f>IF(Tabla!I734="","",Tabla!I734)</f>
        <v>OTROS EGRESOS 18</v>
      </c>
      <c r="F734" s="93" t="str">
        <f>IF(Tabla!J734="","",Tabla!J734)</f>
        <v>OTROS EGRESOS 1.P.O (OR:99/DES:99 TRN:86 PERF:300086 CAU: 18</v>
      </c>
      <c r="G734" s="108">
        <f>IF(Tabla!K734="","",Tabla!K734)</f>
        <v>11.2</v>
      </c>
      <c r="H734" s="108">
        <f>IF(Tabla!L734="","",Tabla!L734)</f>
        <v>0</v>
      </c>
      <c r="J734">
        <f t="shared" si="156"/>
        <v>726</v>
      </c>
      <c r="K734" s="93">
        <f t="shared" si="157"/>
        <v>43518</v>
      </c>
      <c r="L734">
        <f t="shared" ca="1" si="146"/>
        <v>0</v>
      </c>
      <c r="M734" s="115">
        <f t="shared" ca="1" si="147"/>
        <v>7.2600000000000002E-7</v>
      </c>
      <c r="N734">
        <f t="shared" ca="1" si="148"/>
        <v>7.6700000000000003E-7</v>
      </c>
      <c r="O734">
        <f t="shared" ca="1" si="149"/>
        <v>767</v>
      </c>
      <c r="Q734">
        <f t="shared" ca="1" si="150"/>
        <v>43521</v>
      </c>
      <c r="R734" t="str">
        <f t="shared" ca="1" si="151"/>
        <v>CAJA</v>
      </c>
      <c r="S734" t="str">
        <f t="shared" ca="1" si="152"/>
        <v>PAGO NOMINA QUINCENA 2 FEBRERO 2019</v>
      </c>
      <c r="T734" t="str">
        <f t="shared" ca="1" si="153"/>
        <v>TRANSACCIONES DEL DIA 02/25/2019 RECURSOS HUMANOS</v>
      </c>
      <c r="V734">
        <f t="shared" ca="1" si="154"/>
        <v>0</v>
      </c>
      <c r="W734">
        <f t="shared" ca="1" si="155"/>
        <v>0</v>
      </c>
    </row>
    <row r="735" spans="2:23" x14ac:dyDescent="0.25">
      <c r="B735" s="3">
        <f t="shared" si="145"/>
        <v>727</v>
      </c>
      <c r="C735" s="93">
        <f>IF(Tabla!G735="","",Tabla!G735)</f>
        <v>43518</v>
      </c>
      <c r="D735" s="93" t="str">
        <f>IF(Tabla!H735="","",Tabla!H735)</f>
        <v>ADMINISTRACION DE SUCURSALES</v>
      </c>
      <c r="E735" s="93" t="str">
        <f>IF(Tabla!I735="","",Tabla!I735)</f>
        <v>OTROS EGRESOS 18</v>
      </c>
      <c r="F735" s="93" t="str">
        <f>IF(Tabla!J735="","",Tabla!J735)</f>
        <v>OTROS EGRESOS 1.P.O (OR:74/DES:74 TRN:86 PERF:300086 CAU: 18</v>
      </c>
      <c r="G735" s="108">
        <f>IF(Tabla!K735="","",Tabla!K735)</f>
        <v>2.9</v>
      </c>
      <c r="H735" s="108">
        <f>IF(Tabla!L735="","",Tabla!L735)</f>
        <v>0</v>
      </c>
      <c r="J735">
        <f t="shared" si="156"/>
        <v>727</v>
      </c>
      <c r="K735" s="93">
        <f t="shared" si="157"/>
        <v>43518</v>
      </c>
      <c r="L735">
        <f t="shared" ca="1" si="146"/>
        <v>0</v>
      </c>
      <c r="M735" s="115">
        <f t="shared" ca="1" si="147"/>
        <v>7.2699999999999999E-7</v>
      </c>
      <c r="N735">
        <f t="shared" ca="1" si="148"/>
        <v>7.6599999999999995E-7</v>
      </c>
      <c r="O735">
        <f t="shared" ca="1" si="149"/>
        <v>766</v>
      </c>
      <c r="Q735">
        <f t="shared" ca="1" si="150"/>
        <v>43521</v>
      </c>
      <c r="R735" t="str">
        <f t="shared" ca="1" si="151"/>
        <v>CAJA</v>
      </c>
      <c r="S735" t="str">
        <f t="shared" ca="1" si="152"/>
        <v>PAGO NOMINA QUINCENA 2 FEBRERO 2019</v>
      </c>
      <c r="T735" t="str">
        <f t="shared" ca="1" si="153"/>
        <v>TRANSACCIONES DEL DIA 02/25/2019 RECURSOS HUMANOS</v>
      </c>
      <c r="V735">
        <f t="shared" ca="1" si="154"/>
        <v>0</v>
      </c>
      <c r="W735">
        <f t="shared" ca="1" si="155"/>
        <v>0</v>
      </c>
    </row>
    <row r="736" spans="2:23" x14ac:dyDescent="0.25">
      <c r="B736" s="3">
        <f t="shared" si="145"/>
        <v>728</v>
      </c>
      <c r="C736" s="93">
        <f>IF(Tabla!G736="","",Tabla!G736)</f>
        <v>43518</v>
      </c>
      <c r="D736" s="93" t="str">
        <f>IF(Tabla!H736="","",Tabla!H736)</f>
        <v>ADMINISTRACION DE SUCURSALES</v>
      </c>
      <c r="E736" s="93" t="str">
        <f>IF(Tabla!I736="","",Tabla!I736)</f>
        <v>OTROS EGRESOS 18</v>
      </c>
      <c r="F736" s="93" t="str">
        <f>IF(Tabla!J736="","",Tabla!J736)</f>
        <v>OTROS EGRESOS 1.P.O (OR:70/DES:70 TRN:86 PERF:300086 CAU: 18</v>
      </c>
      <c r="G736" s="108">
        <f>IF(Tabla!K736="","",Tabla!K736)</f>
        <v>3.6</v>
      </c>
      <c r="H736" s="108">
        <f>IF(Tabla!L736="","",Tabla!L736)</f>
        <v>0</v>
      </c>
      <c r="J736">
        <f t="shared" si="156"/>
        <v>728</v>
      </c>
      <c r="K736" s="93">
        <f t="shared" si="157"/>
        <v>43518</v>
      </c>
      <c r="L736">
        <f t="shared" ca="1" si="146"/>
        <v>0</v>
      </c>
      <c r="M736" s="115">
        <f t="shared" ca="1" si="147"/>
        <v>7.2799999999999995E-7</v>
      </c>
      <c r="N736">
        <f t="shared" ca="1" si="148"/>
        <v>7.6499999999999998E-7</v>
      </c>
      <c r="O736">
        <f t="shared" ca="1" si="149"/>
        <v>765</v>
      </c>
      <c r="Q736">
        <f t="shared" ca="1" si="150"/>
        <v>43521</v>
      </c>
      <c r="R736" t="str">
        <f t="shared" ca="1" si="151"/>
        <v>CAJA</v>
      </c>
      <c r="S736" t="str">
        <f t="shared" ca="1" si="152"/>
        <v>PAGO NOMINA QUINCENA 2 FEBRERO 2019</v>
      </c>
      <c r="T736" t="str">
        <f t="shared" ca="1" si="153"/>
        <v>TRANSACCIONES DEL DIA 02/25/2019 RECURSOS HUMANOS</v>
      </c>
      <c r="V736">
        <f t="shared" ca="1" si="154"/>
        <v>0</v>
      </c>
      <c r="W736">
        <f t="shared" ca="1" si="155"/>
        <v>0</v>
      </c>
    </row>
    <row r="737" spans="2:23" x14ac:dyDescent="0.25">
      <c r="B737" s="3">
        <f t="shared" si="145"/>
        <v>729</v>
      </c>
      <c r="C737" s="93">
        <f>IF(Tabla!G737="","",Tabla!G737)</f>
        <v>43518</v>
      </c>
      <c r="D737" s="93" t="str">
        <f>IF(Tabla!H737="","",Tabla!H737)</f>
        <v>ADMINISTRACION DE SUCURSALES</v>
      </c>
      <c r="E737" s="93" t="str">
        <f>IF(Tabla!I737="","",Tabla!I737)</f>
        <v>OTROS EGRESOS 18</v>
      </c>
      <c r="F737" s="93" t="str">
        <f>IF(Tabla!J737="","",Tabla!J737)</f>
        <v>OTROS EGRESOS 1.P.O (OR:5/DES:5 TRN:86 PERF:300086 CAU: 18</v>
      </c>
      <c r="G737" s="108">
        <f>IF(Tabla!K737="","",Tabla!K737)</f>
        <v>9.1999999999999993</v>
      </c>
      <c r="H737" s="108">
        <f>IF(Tabla!L737="","",Tabla!L737)</f>
        <v>0</v>
      </c>
      <c r="J737">
        <f t="shared" si="156"/>
        <v>729</v>
      </c>
      <c r="K737" s="93">
        <f t="shared" si="157"/>
        <v>43518</v>
      </c>
      <c r="L737">
        <f t="shared" ca="1" si="146"/>
        <v>0</v>
      </c>
      <c r="M737" s="115">
        <f t="shared" ca="1" si="147"/>
        <v>7.2900000000000003E-7</v>
      </c>
      <c r="N737">
        <f t="shared" ca="1" si="148"/>
        <v>7.6400000000000001E-7</v>
      </c>
      <c r="O737">
        <f t="shared" ca="1" si="149"/>
        <v>764</v>
      </c>
      <c r="Q737">
        <f t="shared" ca="1" si="150"/>
        <v>43521</v>
      </c>
      <c r="R737" t="str">
        <f t="shared" ca="1" si="151"/>
        <v>CAJA</v>
      </c>
      <c r="S737" t="str">
        <f t="shared" ca="1" si="152"/>
        <v>PAGO NOMINA QUINCENA 2 FEBRERO 2019</v>
      </c>
      <c r="T737" t="str">
        <f t="shared" ca="1" si="153"/>
        <v>TRANSACCIONES DEL DIA 02/25/2019 RECURSOS HUMANOS</v>
      </c>
      <c r="V737">
        <f t="shared" ca="1" si="154"/>
        <v>0</v>
      </c>
      <c r="W737">
        <f t="shared" ca="1" si="155"/>
        <v>0</v>
      </c>
    </row>
    <row r="738" spans="2:23" x14ac:dyDescent="0.25">
      <c r="B738" s="3">
        <f t="shared" si="145"/>
        <v>730</v>
      </c>
      <c r="C738" s="93">
        <f>IF(Tabla!G738="","",Tabla!G738)</f>
        <v>43518</v>
      </c>
      <c r="D738" s="93" t="str">
        <f>IF(Tabla!H738="","",Tabla!H738)</f>
        <v>ADMINISTRACION DE SUCURSALES</v>
      </c>
      <c r="E738" s="93" t="str">
        <f>IF(Tabla!I738="","",Tabla!I738)</f>
        <v>OTROS EGRESOS 18</v>
      </c>
      <c r="F738" s="93" t="str">
        <f>IF(Tabla!J738="","",Tabla!J738)</f>
        <v>OTROS EGRESOS 1.P.O (OR:46/DES:46 TRN:86 PERF:300086 CAU: 18</v>
      </c>
      <c r="G738" s="108">
        <f>IF(Tabla!K738="","",Tabla!K738)</f>
        <v>3</v>
      </c>
      <c r="H738" s="108">
        <f>IF(Tabla!L738="","",Tabla!L738)</f>
        <v>0</v>
      </c>
      <c r="J738">
        <f t="shared" si="156"/>
        <v>730</v>
      </c>
      <c r="K738" s="93">
        <f t="shared" si="157"/>
        <v>43518</v>
      </c>
      <c r="L738">
        <f t="shared" ca="1" si="146"/>
        <v>0</v>
      </c>
      <c r="M738" s="115">
        <f t="shared" ca="1" si="147"/>
        <v>7.3E-7</v>
      </c>
      <c r="N738">
        <f t="shared" ca="1" si="148"/>
        <v>7.6300000000000004E-7</v>
      </c>
      <c r="O738">
        <f t="shared" ca="1" si="149"/>
        <v>763</v>
      </c>
      <c r="Q738">
        <f t="shared" ca="1" si="150"/>
        <v>43521</v>
      </c>
      <c r="R738" t="str">
        <f t="shared" ca="1" si="151"/>
        <v>CAJA</v>
      </c>
      <c r="S738" t="str">
        <f t="shared" ca="1" si="152"/>
        <v>PAGO NOMINA QUINCENA 2 FEBRERO 2019</v>
      </c>
      <c r="T738" t="str">
        <f t="shared" ca="1" si="153"/>
        <v>TRANSACCIONES DEL DIA 02/25/2019 RECURSOS HUMANOS</v>
      </c>
      <c r="V738">
        <f t="shared" ca="1" si="154"/>
        <v>0</v>
      </c>
      <c r="W738">
        <f t="shared" ca="1" si="155"/>
        <v>0</v>
      </c>
    </row>
    <row r="739" spans="2:23" x14ac:dyDescent="0.25">
      <c r="B739" s="3">
        <f t="shared" si="145"/>
        <v>731</v>
      </c>
      <c r="C739" s="93">
        <f>IF(Tabla!G739="","",Tabla!G739)</f>
        <v>43518</v>
      </c>
      <c r="D739" s="93" t="str">
        <f>IF(Tabla!H739="","",Tabla!H739)</f>
        <v>ADMINISTRACION DE SUCURSALES</v>
      </c>
      <c r="E739" s="93" t="str">
        <f>IF(Tabla!I739="","",Tabla!I739)</f>
        <v>OTROS EGRESOS 18</v>
      </c>
      <c r="F739" s="93" t="str">
        <f>IF(Tabla!J739="","",Tabla!J739)</f>
        <v>OTROS EGRESOS 1.P.O (OR:38/DES:38 TRN:86 PERF:300086 CAU: 18</v>
      </c>
      <c r="G739" s="108">
        <f>IF(Tabla!K739="","",Tabla!K739)</f>
        <v>23.05</v>
      </c>
      <c r="H739" s="108">
        <f>IF(Tabla!L739="","",Tabla!L739)</f>
        <v>0</v>
      </c>
      <c r="J739">
        <f t="shared" si="156"/>
        <v>731</v>
      </c>
      <c r="K739" s="93">
        <f t="shared" si="157"/>
        <v>43518</v>
      </c>
      <c r="L739">
        <f t="shared" ca="1" si="146"/>
        <v>0</v>
      </c>
      <c r="M739" s="115">
        <f t="shared" ca="1" si="147"/>
        <v>7.3099999999999997E-7</v>
      </c>
      <c r="N739">
        <f t="shared" ca="1" si="148"/>
        <v>7.6199999999999997E-7</v>
      </c>
      <c r="O739">
        <f t="shared" ca="1" si="149"/>
        <v>762</v>
      </c>
      <c r="Q739">
        <f t="shared" ca="1" si="150"/>
        <v>43521</v>
      </c>
      <c r="R739" t="str">
        <f t="shared" ca="1" si="151"/>
        <v>CAJA</v>
      </c>
      <c r="S739" t="str">
        <f t="shared" ca="1" si="152"/>
        <v>PAGO NOMINA QUINCENA 2 FEBRERO 2019</v>
      </c>
      <c r="T739" t="str">
        <f t="shared" ca="1" si="153"/>
        <v>TRANSACCIONES DEL DIA 02/25/2019 RECURSOS HUMANOS</v>
      </c>
      <c r="V739">
        <f t="shared" ca="1" si="154"/>
        <v>0</v>
      </c>
      <c r="W739">
        <f t="shared" ca="1" si="155"/>
        <v>0</v>
      </c>
    </row>
    <row r="740" spans="2:23" x14ac:dyDescent="0.25">
      <c r="B740" s="3">
        <f t="shared" si="145"/>
        <v>732</v>
      </c>
      <c r="C740" s="93">
        <f>IF(Tabla!G740="","",Tabla!G740)</f>
        <v>43518</v>
      </c>
      <c r="D740" s="93" t="str">
        <f>IF(Tabla!H740="","",Tabla!H740)</f>
        <v>ADMINISTRACION DE SUCURSALES</v>
      </c>
      <c r="E740" s="93" t="str">
        <f>IF(Tabla!I740="","",Tabla!I740)</f>
        <v>OTROS EGRESOS 18</v>
      </c>
      <c r="F740" s="93" t="str">
        <f>IF(Tabla!J740="","",Tabla!J740)</f>
        <v>OTROS EGRESOS 1.P.O (OR:20/DES:20 TRN:86 PERF:300086 CAU: 18</v>
      </c>
      <c r="G740" s="108">
        <f>IF(Tabla!K740="","",Tabla!K740)</f>
        <v>12.65</v>
      </c>
      <c r="H740" s="108">
        <f>IF(Tabla!L740="","",Tabla!L740)</f>
        <v>0</v>
      </c>
      <c r="J740">
        <f t="shared" si="156"/>
        <v>732</v>
      </c>
      <c r="K740" s="93">
        <f t="shared" si="157"/>
        <v>43518</v>
      </c>
      <c r="L740">
        <f t="shared" ca="1" si="146"/>
        <v>0</v>
      </c>
      <c r="M740" s="115">
        <f t="shared" ca="1" si="147"/>
        <v>7.3200000000000004E-7</v>
      </c>
      <c r="N740">
        <f t="shared" ca="1" si="148"/>
        <v>7.61E-7</v>
      </c>
      <c r="O740">
        <f t="shared" ca="1" si="149"/>
        <v>761</v>
      </c>
      <c r="Q740">
        <f t="shared" ca="1" si="150"/>
        <v>43521</v>
      </c>
      <c r="R740" t="str">
        <f t="shared" ca="1" si="151"/>
        <v>CAJA</v>
      </c>
      <c r="S740" t="str">
        <f t="shared" ca="1" si="152"/>
        <v>PAGO NOMINA QUINCENA 2 FEBRERO 2019</v>
      </c>
      <c r="T740" t="str">
        <f t="shared" ca="1" si="153"/>
        <v>TRANSACCIONES DEL DIA 02/25/2019 RECURSOS HUMANOS</v>
      </c>
      <c r="V740">
        <f t="shared" ca="1" si="154"/>
        <v>0</v>
      </c>
      <c r="W740">
        <f t="shared" ca="1" si="155"/>
        <v>0</v>
      </c>
    </row>
    <row r="741" spans="2:23" x14ac:dyDescent="0.25">
      <c r="B741" s="3">
        <f t="shared" si="145"/>
        <v>733</v>
      </c>
      <c r="C741" s="93">
        <f>IF(Tabla!G741="","",Tabla!G741)</f>
        <v>43518</v>
      </c>
      <c r="D741" s="93" t="str">
        <f>IF(Tabla!H741="","",Tabla!H741)</f>
        <v>ADMINISTRACION DE SUCURSALES</v>
      </c>
      <c r="E741" s="93" t="str">
        <f>IF(Tabla!I741="","",Tabla!I741)</f>
        <v>OTROS EGRESOS 18</v>
      </c>
      <c r="F741" s="93" t="str">
        <f>IF(Tabla!J741="","",Tabla!J741)</f>
        <v>OTROS EGRESOS 1.P.O (OR:2/DES:2 TRN:86 PERF:300086 CAU: 18</v>
      </c>
      <c r="G741" s="108">
        <f>IF(Tabla!K741="","",Tabla!K741)</f>
        <v>10.25</v>
      </c>
      <c r="H741" s="108">
        <f>IF(Tabla!L741="","",Tabla!L741)</f>
        <v>0</v>
      </c>
      <c r="J741">
        <f t="shared" si="156"/>
        <v>733</v>
      </c>
      <c r="K741" s="93">
        <f t="shared" si="157"/>
        <v>43518</v>
      </c>
      <c r="L741">
        <f t="shared" ca="1" si="146"/>
        <v>0</v>
      </c>
      <c r="M741" s="115">
        <f t="shared" ca="1" si="147"/>
        <v>7.3300000000000001E-7</v>
      </c>
      <c r="N741">
        <f t="shared" ca="1" si="148"/>
        <v>7.6000000000000003E-7</v>
      </c>
      <c r="O741">
        <f t="shared" ca="1" si="149"/>
        <v>760</v>
      </c>
      <c r="Q741">
        <f t="shared" ca="1" si="150"/>
        <v>43521</v>
      </c>
      <c r="R741" t="str">
        <f t="shared" ca="1" si="151"/>
        <v>CAJA</v>
      </c>
      <c r="S741" t="str">
        <f t="shared" ca="1" si="152"/>
        <v>ALIMENTACION DE EMPLEADOS CTA NUEVA</v>
      </c>
      <c r="T741" t="str">
        <f t="shared" ca="1" si="153"/>
        <v>TRANSACCIONES DEL DIA 02/25/2019SPYRAL - GESTION ADMINISTRATIVA</v>
      </c>
      <c r="V741">
        <f t="shared" ca="1" si="154"/>
        <v>0</v>
      </c>
      <c r="W741">
        <f t="shared" ca="1" si="155"/>
        <v>0</v>
      </c>
    </row>
    <row r="742" spans="2:23" x14ac:dyDescent="0.25">
      <c r="B742" s="3">
        <f t="shared" si="145"/>
        <v>734</v>
      </c>
      <c r="C742" s="93">
        <f>IF(Tabla!G742="","",Tabla!G742)</f>
        <v>43521</v>
      </c>
      <c r="D742" s="93" t="str">
        <f>IF(Tabla!H742="","",Tabla!H742)</f>
        <v>TELEMERCADEO</v>
      </c>
      <c r="E742" s="93" t="str">
        <f>IF(Tabla!I742="","",Tabla!I742)</f>
        <v>PAGO NOMINA QUINCENA 2 FEBRERO 2019</v>
      </c>
      <c r="F742" s="93" t="str">
        <f>IF(Tabla!J742="","",Tabla!J742)</f>
        <v>TRANSACCIONES DEL DIA 02/25/2019 RECURSOS HUMANOS</v>
      </c>
      <c r="G742" s="108">
        <f>IF(Tabla!K742="","",Tabla!K742)</f>
        <v>327.85</v>
      </c>
      <c r="H742" s="108">
        <f>IF(Tabla!L742="","",Tabla!L742)</f>
        <v>0</v>
      </c>
      <c r="J742">
        <f t="shared" si="156"/>
        <v>734</v>
      </c>
      <c r="K742" s="93">
        <f t="shared" si="157"/>
        <v>43521</v>
      </c>
      <c r="L742">
        <f t="shared" ca="1" si="146"/>
        <v>0</v>
      </c>
      <c r="M742" s="115">
        <f t="shared" ca="1" si="147"/>
        <v>7.3399999999999998E-7</v>
      </c>
      <c r="N742">
        <f t="shared" ca="1" si="148"/>
        <v>7.5899999999999995E-7</v>
      </c>
      <c r="O742">
        <f t="shared" ca="1" si="149"/>
        <v>759</v>
      </c>
      <c r="Q742">
        <f t="shared" ca="1" si="150"/>
        <v>43521</v>
      </c>
      <c r="R742" t="str">
        <f t="shared" ca="1" si="151"/>
        <v>CAJA</v>
      </c>
      <c r="S742" t="str">
        <f t="shared" ca="1" si="152"/>
        <v>ALIMENTACION DE EMPLEADOS CTA NUEVA</v>
      </c>
      <c r="T742" t="str">
        <f t="shared" ca="1" si="153"/>
        <v>TRANSACCIONES DEL DIA 02/25/2019SPYRAL - GESTION ADMINISTRATIVA</v>
      </c>
      <c r="V742">
        <f t="shared" ca="1" si="154"/>
        <v>0</v>
      </c>
      <c r="W742">
        <f t="shared" ca="1" si="155"/>
        <v>0</v>
      </c>
    </row>
    <row r="743" spans="2:23" x14ac:dyDescent="0.25">
      <c r="B743" s="3">
        <f t="shared" si="145"/>
        <v>735</v>
      </c>
      <c r="C743" s="93">
        <f>IF(Tabla!G743="","",Tabla!G743)</f>
        <v>43521</v>
      </c>
      <c r="D743" s="93" t="str">
        <f>IF(Tabla!H743="","",Tabla!H743)</f>
        <v>SERVICIOS PERSONALES</v>
      </c>
      <c r="E743" s="93" t="str">
        <f>IF(Tabla!I743="","",Tabla!I743)</f>
        <v>ALIMENTACION DE EMPLEADOS CTA NUEVA</v>
      </c>
      <c r="F743" s="93" t="str">
        <f>IF(Tabla!J743="","",Tabla!J743)</f>
        <v>TRANSACCIONES DEL DIA 02/25/2019SPYRAL - GESTION ADMINISTRATIVA</v>
      </c>
      <c r="G743" s="108">
        <f>IF(Tabla!K743="","",Tabla!K743)</f>
        <v>8</v>
      </c>
      <c r="H743" s="108">
        <f>IF(Tabla!L743="","",Tabla!L743)</f>
        <v>0</v>
      </c>
      <c r="J743">
        <f t="shared" si="156"/>
        <v>735</v>
      </c>
      <c r="K743" s="93">
        <f t="shared" si="157"/>
        <v>43521</v>
      </c>
      <c r="L743">
        <f t="shared" ca="1" si="146"/>
        <v>0</v>
      </c>
      <c r="M743" s="115">
        <f t="shared" ca="1" si="147"/>
        <v>7.3499999999999995E-7</v>
      </c>
      <c r="N743">
        <f t="shared" ca="1" si="148"/>
        <v>7.5799999999999998E-7</v>
      </c>
      <c r="O743">
        <f t="shared" ca="1" si="149"/>
        <v>758</v>
      </c>
      <c r="Q743">
        <f t="shared" ca="1" si="150"/>
        <v>43521</v>
      </c>
      <c r="R743" t="str">
        <f t="shared" ca="1" si="151"/>
        <v>CAJA</v>
      </c>
      <c r="S743" t="str">
        <f t="shared" ca="1" si="152"/>
        <v>ALIMENTACION DE EMPLEADOS CTA NUEVA</v>
      </c>
      <c r="T743" t="str">
        <f t="shared" ca="1" si="153"/>
        <v>TRANSACCIONES DEL DIA 02/25/2019SPYRAL - GESTION ADMINISTRATIVA</v>
      </c>
      <c r="V743">
        <f t="shared" ca="1" si="154"/>
        <v>0</v>
      </c>
      <c r="W743">
        <f t="shared" ca="1" si="155"/>
        <v>0</v>
      </c>
    </row>
    <row r="744" spans="2:23" x14ac:dyDescent="0.25">
      <c r="B744" s="3">
        <f t="shared" si="145"/>
        <v>736</v>
      </c>
      <c r="C744" s="93">
        <f>IF(Tabla!G744="","",Tabla!G744)</f>
        <v>43521</v>
      </c>
      <c r="D744" s="93" t="str">
        <f>IF(Tabla!H744="","",Tabla!H744)</f>
        <v>SERVICIOS PERSONALES</v>
      </c>
      <c r="E744" s="93" t="str">
        <f>IF(Tabla!I744="","",Tabla!I744)</f>
        <v>PAGO NOMINA QUINCENA 2 FEBRERO 2019</v>
      </c>
      <c r="F744" s="93" t="str">
        <f>IF(Tabla!J744="","",Tabla!J744)</f>
        <v>TRANSACCIONES DEL DIA 02/25/2019 RECURSOS HUMANOS</v>
      </c>
      <c r="G744" s="108">
        <f>IF(Tabla!K744="","",Tabla!K744)</f>
        <v>159.63</v>
      </c>
      <c r="H744" s="108">
        <f>IF(Tabla!L744="","",Tabla!L744)</f>
        <v>0</v>
      </c>
      <c r="J744">
        <f t="shared" si="156"/>
        <v>736</v>
      </c>
      <c r="K744" s="93">
        <f t="shared" si="157"/>
        <v>43521</v>
      </c>
      <c r="L744">
        <f t="shared" ca="1" si="146"/>
        <v>0</v>
      </c>
      <c r="M744" s="115">
        <f t="shared" ca="1" si="147"/>
        <v>7.3600000000000003E-7</v>
      </c>
      <c r="N744">
        <f t="shared" ca="1" si="148"/>
        <v>7.5700000000000002E-7</v>
      </c>
      <c r="O744">
        <f t="shared" ca="1" si="149"/>
        <v>757</v>
      </c>
      <c r="Q744">
        <f t="shared" ca="1" si="150"/>
        <v>43521</v>
      </c>
      <c r="R744" t="str">
        <f t="shared" ca="1" si="151"/>
        <v>CAJA</v>
      </c>
      <c r="S744" t="str">
        <f t="shared" ca="1" si="152"/>
        <v>ALIMENTACION DE EMPLEADOS CTA NUEVA</v>
      </c>
      <c r="T744" t="str">
        <f t="shared" ca="1" si="153"/>
        <v>TRANSACCIONES DEL DIA 02/25/2019SPYRAL - GESTION ADMINISTRATIVA</v>
      </c>
      <c r="V744">
        <f t="shared" ca="1" si="154"/>
        <v>0</v>
      </c>
      <c r="W744">
        <f t="shared" ca="1" si="155"/>
        <v>0</v>
      </c>
    </row>
    <row r="745" spans="2:23" x14ac:dyDescent="0.25">
      <c r="B745" s="3">
        <f t="shared" si="145"/>
        <v>737</v>
      </c>
      <c r="C745" s="93">
        <f>IF(Tabla!G745="","",Tabla!G745)</f>
        <v>43521</v>
      </c>
      <c r="D745" s="93" t="str">
        <f>IF(Tabla!H745="","",Tabla!H745)</f>
        <v>SERVICIOS PERSONALES</v>
      </c>
      <c r="E745" s="93" t="str">
        <f>IF(Tabla!I745="","",Tabla!I745)</f>
        <v>PAGO NOMINA QUINCENA 2 FEBRERO 2019</v>
      </c>
      <c r="F745" s="93" t="str">
        <f>IF(Tabla!J745="","",Tabla!J745)</f>
        <v>TRANSACCIONES DEL DIA 02/25/2019 RECURSOS HUMANOS</v>
      </c>
      <c r="G745" s="108">
        <f>IF(Tabla!K745="","",Tabla!K745)</f>
        <v>61.62</v>
      </c>
      <c r="H745" s="108">
        <f>IF(Tabla!L745="","",Tabla!L745)</f>
        <v>0</v>
      </c>
      <c r="J745">
        <f t="shared" si="156"/>
        <v>737</v>
      </c>
      <c r="K745" s="93">
        <f t="shared" si="157"/>
        <v>43521</v>
      </c>
      <c r="L745">
        <f t="shared" ca="1" si="146"/>
        <v>0</v>
      </c>
      <c r="M745" s="115">
        <f t="shared" ca="1" si="147"/>
        <v>7.37E-7</v>
      </c>
      <c r="N745">
        <f t="shared" ca="1" si="148"/>
        <v>7.5600000000000005E-7</v>
      </c>
      <c r="O745">
        <f t="shared" ca="1" si="149"/>
        <v>756</v>
      </c>
      <c r="Q745">
        <f t="shared" ca="1" si="150"/>
        <v>43521</v>
      </c>
      <c r="R745" t="str">
        <f t="shared" ca="1" si="151"/>
        <v>CAJA</v>
      </c>
      <c r="S745" t="str">
        <f t="shared" ca="1" si="152"/>
        <v>ALIMENTACION DE EMPLEADOS CTA NUEVA</v>
      </c>
      <c r="T745" t="str">
        <f t="shared" ca="1" si="153"/>
        <v>TRANSACCIONES DEL DIA 02/25/2019SPYRAL - GESTION ADMINISTRATIVA</v>
      </c>
      <c r="V745">
        <f t="shared" ca="1" si="154"/>
        <v>0</v>
      </c>
      <c r="W745">
        <f t="shared" ca="1" si="155"/>
        <v>0</v>
      </c>
    </row>
    <row r="746" spans="2:23" x14ac:dyDescent="0.25">
      <c r="B746" s="3">
        <f t="shared" si="145"/>
        <v>738</v>
      </c>
      <c r="C746" s="93">
        <f>IF(Tabla!G746="","",Tabla!G746)</f>
        <v>43521</v>
      </c>
      <c r="D746" s="93" t="str">
        <f>IF(Tabla!H746="","",Tabla!H746)</f>
        <v>SERVICIOS PERSONALES</v>
      </c>
      <c r="E746" s="93" t="str">
        <f>IF(Tabla!I746="","",Tabla!I746)</f>
        <v>PAGO NOMINA QUINCENA 2 FEBRERO 2019</v>
      </c>
      <c r="F746" s="93" t="str">
        <f>IF(Tabla!J746="","",Tabla!J746)</f>
        <v>TRANSACCIONES DEL DIA 02/25/2019 RECURSOS HUMANOS</v>
      </c>
      <c r="G746" s="108">
        <f>IF(Tabla!K746="","",Tabla!K746)</f>
        <v>60.58</v>
      </c>
      <c r="H746" s="108">
        <f>IF(Tabla!L746="","",Tabla!L746)</f>
        <v>0</v>
      </c>
      <c r="J746">
        <f t="shared" si="156"/>
        <v>738</v>
      </c>
      <c r="K746" s="93">
        <f t="shared" si="157"/>
        <v>43521</v>
      </c>
      <c r="L746">
        <f t="shared" ca="1" si="146"/>
        <v>0</v>
      </c>
      <c r="M746" s="115">
        <f t="shared" ca="1" si="147"/>
        <v>7.3799999999999996E-7</v>
      </c>
      <c r="N746">
        <f t="shared" ca="1" si="148"/>
        <v>7.5499999999999997E-7</v>
      </c>
      <c r="O746">
        <f t="shared" ca="1" si="149"/>
        <v>755</v>
      </c>
      <c r="Q746">
        <f t="shared" ca="1" si="150"/>
        <v>43521</v>
      </c>
      <c r="R746" t="str">
        <f t="shared" ca="1" si="151"/>
        <v>CENTRO DE TARJETAS</v>
      </c>
      <c r="S746" t="str">
        <f t="shared" ca="1" si="152"/>
        <v>PAGO NOMINA QUINCENA 2 FEBRERO 2019</v>
      </c>
      <c r="T746" t="str">
        <f t="shared" ca="1" si="153"/>
        <v>TRANSACCIONES DEL DIA 02/25/2019 RECURSOS HUMANOS</v>
      </c>
      <c r="V746">
        <f t="shared" ca="1" si="154"/>
        <v>0</v>
      </c>
      <c r="W746">
        <f t="shared" ca="1" si="155"/>
        <v>0</v>
      </c>
    </row>
    <row r="747" spans="2:23" x14ac:dyDescent="0.25">
      <c r="B747" s="3">
        <f t="shared" si="145"/>
        <v>739</v>
      </c>
      <c r="C747" s="93">
        <f>IF(Tabla!G747="","",Tabla!G747)</f>
        <v>43521</v>
      </c>
      <c r="D747" s="93" t="str">
        <f>IF(Tabla!H747="","",Tabla!H747)</f>
        <v>SERVICIOS PERSONALES</v>
      </c>
      <c r="E747" s="93" t="str">
        <f>IF(Tabla!I747="","",Tabla!I747)</f>
        <v>PAGO NOMINA QUINCENA 2 FEBRERO 2019</v>
      </c>
      <c r="F747" s="93" t="str">
        <f>IF(Tabla!J747="","",Tabla!J747)</f>
        <v>TRANSACCIONES DEL DIA 02/25/2019 RECURSOS HUMANOS</v>
      </c>
      <c r="G747" s="108">
        <f>IF(Tabla!K747="","",Tabla!K747)</f>
        <v>56.43</v>
      </c>
      <c r="H747" s="108">
        <f>IF(Tabla!L747="","",Tabla!L747)</f>
        <v>0</v>
      </c>
      <c r="J747">
        <f t="shared" si="156"/>
        <v>739</v>
      </c>
      <c r="K747" s="93">
        <f t="shared" si="157"/>
        <v>43521</v>
      </c>
      <c r="L747">
        <f t="shared" ca="1" si="146"/>
        <v>0</v>
      </c>
      <c r="M747" s="115">
        <f t="shared" ca="1" si="147"/>
        <v>7.3900000000000004E-7</v>
      </c>
      <c r="N747">
        <f t="shared" ca="1" si="148"/>
        <v>7.54E-7</v>
      </c>
      <c r="O747">
        <f t="shared" ca="1" si="149"/>
        <v>754</v>
      </c>
      <c r="Q747">
        <f t="shared" ca="1" si="150"/>
        <v>43521</v>
      </c>
      <c r="R747" t="str">
        <f t="shared" ca="1" si="151"/>
        <v>DESARROLLO DE PRODUCTOS</v>
      </c>
      <c r="S747" t="str">
        <f t="shared" ca="1" si="152"/>
        <v>VIATICOS</v>
      </c>
      <c r="T747" t="str">
        <f t="shared" ca="1" si="153"/>
        <v>TRANSACCIONES DEL DIA 02/25/2019SPYRAL - GESTION ADMINISTRATIVA</v>
      </c>
      <c r="V747">
        <f t="shared" ca="1" si="154"/>
        <v>0</v>
      </c>
      <c r="W747">
        <f t="shared" ca="1" si="155"/>
        <v>0</v>
      </c>
    </row>
    <row r="748" spans="2:23" x14ac:dyDescent="0.25">
      <c r="B748" s="3">
        <f t="shared" si="145"/>
        <v>740</v>
      </c>
      <c r="C748" s="93">
        <f>IF(Tabla!G748="","",Tabla!G748)</f>
        <v>43521</v>
      </c>
      <c r="D748" s="93" t="str">
        <f>IF(Tabla!H748="","",Tabla!H748)</f>
        <v>SERVICIOS PERSONALES</v>
      </c>
      <c r="E748" s="93" t="str">
        <f>IF(Tabla!I748="","",Tabla!I748)</f>
        <v>PAGO NOMINA QUINCENA 2 FEBRERO 2019</v>
      </c>
      <c r="F748" s="93" t="str">
        <f>IF(Tabla!J748="","",Tabla!J748)</f>
        <v>TRANSACCIONES DEL DIA 02/25/2019 RECURSOS HUMANOS</v>
      </c>
      <c r="G748" s="108">
        <f>IF(Tabla!K748="","",Tabla!K748)</f>
        <v>55.12</v>
      </c>
      <c r="H748" s="108">
        <f>IF(Tabla!L748="","",Tabla!L748)</f>
        <v>0</v>
      </c>
      <c r="J748">
        <f t="shared" si="156"/>
        <v>740</v>
      </c>
      <c r="K748" s="93">
        <f t="shared" si="157"/>
        <v>43521</v>
      </c>
      <c r="L748">
        <f t="shared" ca="1" si="146"/>
        <v>0</v>
      </c>
      <c r="M748" s="115">
        <f t="shared" ca="1" si="147"/>
        <v>7.4000000000000001E-7</v>
      </c>
      <c r="N748">
        <f t="shared" ca="1" si="148"/>
        <v>7.5300000000000003E-7</v>
      </c>
      <c r="O748">
        <f t="shared" ca="1" si="149"/>
        <v>753</v>
      </c>
      <c r="Q748">
        <f t="shared" ca="1" si="150"/>
        <v>43521</v>
      </c>
      <c r="R748" t="str">
        <f t="shared" ca="1" si="151"/>
        <v>DESARROLLO DE PRODUCTOS</v>
      </c>
      <c r="S748" t="str">
        <f t="shared" ca="1" si="152"/>
        <v>ALIMENTACION DE EMPLEADOS CTA NUEVA</v>
      </c>
      <c r="T748" t="str">
        <f t="shared" ca="1" si="153"/>
        <v>TRANSACCIONES DEL DIA 02/25/2019SPYRAL - GESTION ADMINISTRATIVA</v>
      </c>
      <c r="V748">
        <f t="shared" ca="1" si="154"/>
        <v>0</v>
      </c>
      <c r="W748">
        <f t="shared" ca="1" si="155"/>
        <v>0</v>
      </c>
    </row>
    <row r="749" spans="2:23" x14ac:dyDescent="0.25">
      <c r="B749" s="3">
        <f t="shared" si="145"/>
        <v>741</v>
      </c>
      <c r="C749" s="93">
        <f>IF(Tabla!G749="","",Tabla!G749)</f>
        <v>43521</v>
      </c>
      <c r="D749" s="93" t="str">
        <f>IF(Tabla!H749="","",Tabla!H749)</f>
        <v>SERVICIOS PERSONALES</v>
      </c>
      <c r="E749" s="93" t="str">
        <f>IF(Tabla!I749="","",Tabla!I749)</f>
        <v>PAGO NOMINA QUINCENA 2 FEBRERO 2019</v>
      </c>
      <c r="F749" s="93" t="str">
        <f>IF(Tabla!J749="","",Tabla!J749)</f>
        <v>TRANSACCIONES DEL DIA 02/25/2019 RECURSOS HUMANOS</v>
      </c>
      <c r="G749" s="108">
        <f>IF(Tabla!K749="","",Tabla!K749)</f>
        <v>28.57</v>
      </c>
      <c r="H749" s="108">
        <f>IF(Tabla!L749="","",Tabla!L749)</f>
        <v>0</v>
      </c>
      <c r="J749">
        <f t="shared" si="156"/>
        <v>741</v>
      </c>
      <c r="K749" s="93">
        <f t="shared" si="157"/>
        <v>43521</v>
      </c>
      <c r="L749">
        <f t="shared" ca="1" si="146"/>
        <v>0</v>
      </c>
      <c r="M749" s="115">
        <f t="shared" ca="1" si="147"/>
        <v>7.4099999999999998E-7</v>
      </c>
      <c r="N749">
        <f t="shared" ca="1" si="148"/>
        <v>7.5199999999999996E-7</v>
      </c>
      <c r="O749">
        <f t="shared" ca="1" si="149"/>
        <v>752</v>
      </c>
      <c r="Q749">
        <f t="shared" ca="1" si="150"/>
        <v>43521</v>
      </c>
      <c r="R749" t="str">
        <f t="shared" ca="1" si="151"/>
        <v>FUERZA DE VENTAS AUTOS</v>
      </c>
      <c r="S749" t="str">
        <f t="shared" ca="1" si="152"/>
        <v>PAGO NOMINA QUINCENA 2 FEBRERO 2019</v>
      </c>
      <c r="T749" t="str">
        <f t="shared" ca="1" si="153"/>
        <v>TRANSACCIONES DEL DIA 02/25/2019 RECURSOS HUMANOS</v>
      </c>
      <c r="V749">
        <f t="shared" ca="1" si="154"/>
        <v>0</v>
      </c>
      <c r="W749">
        <f t="shared" ca="1" si="155"/>
        <v>0</v>
      </c>
    </row>
    <row r="750" spans="2:23" x14ac:dyDescent="0.25">
      <c r="B750" s="3">
        <f t="shared" si="145"/>
        <v>742</v>
      </c>
      <c r="C750" s="93">
        <f>IF(Tabla!G750="","",Tabla!G750)</f>
        <v>43521</v>
      </c>
      <c r="D750" s="93" t="str">
        <f>IF(Tabla!H750="","",Tabla!H750)</f>
        <v>SERVICIOS PERSONALES</v>
      </c>
      <c r="E750" s="93" t="str">
        <f>IF(Tabla!I750="","",Tabla!I750)</f>
        <v>PAGO NOMINA QUINCENA 2 FEBRERO 2019</v>
      </c>
      <c r="F750" s="93" t="str">
        <f>IF(Tabla!J750="","",Tabla!J750)</f>
        <v>TRANSACCIONES DEL DIA 02/25/2019 RECURSOS HUMANOS</v>
      </c>
      <c r="G750" s="108">
        <f>IF(Tabla!K750="","",Tabla!K750)</f>
        <v>27.72</v>
      </c>
      <c r="H750" s="108">
        <f>IF(Tabla!L750="","",Tabla!L750)</f>
        <v>0</v>
      </c>
      <c r="J750">
        <f t="shared" si="156"/>
        <v>742</v>
      </c>
      <c r="K750" s="93">
        <f t="shared" si="157"/>
        <v>43521</v>
      </c>
      <c r="L750">
        <f t="shared" ca="1" si="146"/>
        <v>0</v>
      </c>
      <c r="M750" s="115">
        <f t="shared" ca="1" si="147"/>
        <v>7.4199999999999995E-7</v>
      </c>
      <c r="N750">
        <f t="shared" ca="1" si="148"/>
        <v>7.5099999999999999E-7</v>
      </c>
      <c r="O750">
        <f t="shared" ca="1" si="149"/>
        <v>751</v>
      </c>
      <c r="Q750">
        <f t="shared" ca="1" si="150"/>
        <v>43521</v>
      </c>
      <c r="R750" t="str">
        <f t="shared" ca="1" si="151"/>
        <v>FUERZAS DE VENTAS PANAMA</v>
      </c>
      <c r="S750" t="str">
        <f t="shared" ca="1" si="152"/>
        <v>VIATICOS</v>
      </c>
      <c r="T750" t="str">
        <f t="shared" ca="1" si="153"/>
        <v>TRANSACCIONES DEL DIA 02/25/2019SPYRAL - GESTION ADMINISTRATIVA</v>
      </c>
      <c r="V750">
        <f t="shared" ca="1" si="154"/>
        <v>0</v>
      </c>
      <c r="W750">
        <f t="shared" ca="1" si="155"/>
        <v>0</v>
      </c>
    </row>
    <row r="751" spans="2:23" x14ac:dyDescent="0.25">
      <c r="B751" s="3">
        <f t="shared" si="145"/>
        <v>743</v>
      </c>
      <c r="C751" s="93">
        <f>IF(Tabla!G751="","",Tabla!G751)</f>
        <v>43521</v>
      </c>
      <c r="D751" s="93" t="str">
        <f>IF(Tabla!H751="","",Tabla!H751)</f>
        <v>SERVICIOS PERSONALES</v>
      </c>
      <c r="E751" s="93" t="str">
        <f>IF(Tabla!I751="","",Tabla!I751)</f>
        <v>PAGO NOMINA QUINCENA 2 FEBRERO 2019</v>
      </c>
      <c r="F751" s="93" t="str">
        <f>IF(Tabla!J751="","",Tabla!J751)</f>
        <v>TRANSACCIONES DEL DIA 02/25/2019 RECURSOS HUMANOS</v>
      </c>
      <c r="G751" s="108">
        <f>IF(Tabla!K751="","",Tabla!K751)</f>
        <v>21.76</v>
      </c>
      <c r="H751" s="108">
        <f>IF(Tabla!L751="","",Tabla!L751)</f>
        <v>0</v>
      </c>
      <c r="J751">
        <f t="shared" si="156"/>
        <v>743</v>
      </c>
      <c r="K751" s="93">
        <f t="shared" si="157"/>
        <v>43521</v>
      </c>
      <c r="L751">
        <f t="shared" ca="1" si="146"/>
        <v>0</v>
      </c>
      <c r="M751" s="115">
        <f t="shared" ca="1" si="147"/>
        <v>7.4300000000000002E-7</v>
      </c>
      <c r="N751">
        <f t="shared" ca="1" si="148"/>
        <v>7.5000000000000002E-7</v>
      </c>
      <c r="O751">
        <f t="shared" ca="1" si="149"/>
        <v>750</v>
      </c>
      <c r="Q751">
        <f t="shared" ca="1" si="150"/>
        <v>43521</v>
      </c>
      <c r="R751" t="str">
        <f t="shared" ca="1" si="151"/>
        <v>FUERZAS DE VENTAS PANAMA</v>
      </c>
      <c r="S751" t="str">
        <f t="shared" ca="1" si="152"/>
        <v>PAGO NOMINA QUINCENA 2 FEBRERO 2019</v>
      </c>
      <c r="T751" t="str">
        <f t="shared" ca="1" si="153"/>
        <v>TRANSACCIONES DEL DIA 02/25/2019 RECURSOS HUMANOS</v>
      </c>
      <c r="V751">
        <f t="shared" ca="1" si="154"/>
        <v>0</v>
      </c>
      <c r="W751">
        <f t="shared" ca="1" si="155"/>
        <v>0</v>
      </c>
    </row>
    <row r="752" spans="2:23" x14ac:dyDescent="0.25">
      <c r="B752" s="3">
        <f t="shared" si="145"/>
        <v>744</v>
      </c>
      <c r="C752" s="93">
        <f>IF(Tabla!G752="","",Tabla!G752)</f>
        <v>43521</v>
      </c>
      <c r="D752" s="93" t="str">
        <f>IF(Tabla!H752="","",Tabla!H752)</f>
        <v>SERVICIOS PERSONALES</v>
      </c>
      <c r="E752" s="93" t="str">
        <f>IF(Tabla!I752="","",Tabla!I752)</f>
        <v>PAGO NOMINA QUINCENA 2 FEBRERO 2019</v>
      </c>
      <c r="F752" s="93" t="str">
        <f>IF(Tabla!J752="","",Tabla!J752)</f>
        <v>TRANSACCIONES DEL DIA 02/25/2019 RECURSOS HUMANOS</v>
      </c>
      <c r="G752" s="108">
        <f>IF(Tabla!K752="","",Tabla!K752)</f>
        <v>17.510000000000002</v>
      </c>
      <c r="H752" s="108">
        <f>IF(Tabla!L752="","",Tabla!L752)</f>
        <v>0</v>
      </c>
      <c r="J752">
        <f t="shared" si="156"/>
        <v>744</v>
      </c>
      <c r="K752" s="93">
        <f t="shared" si="157"/>
        <v>43521</v>
      </c>
      <c r="L752">
        <f t="shared" ca="1" si="146"/>
        <v>0</v>
      </c>
      <c r="M752" s="115">
        <f t="shared" ca="1" si="147"/>
        <v>7.4399999999999999E-7</v>
      </c>
      <c r="N752">
        <f t="shared" ca="1" si="148"/>
        <v>7.4900000000000005E-7</v>
      </c>
      <c r="O752">
        <f t="shared" ca="1" si="149"/>
        <v>749</v>
      </c>
      <c r="Q752">
        <f t="shared" ca="1" si="150"/>
        <v>43521</v>
      </c>
      <c r="R752" t="str">
        <f t="shared" ca="1" si="151"/>
        <v>HIPOTECAS</v>
      </c>
      <c r="S752" t="str">
        <f t="shared" ca="1" si="152"/>
        <v>VIATICOS</v>
      </c>
      <c r="T752" t="str">
        <f t="shared" ca="1" si="153"/>
        <v>TRANSACCIONES DEL DIA 02/25/2019SPYRAL - GESTION ADMINISTRATIVA</v>
      </c>
      <c r="V752">
        <f t="shared" ca="1" si="154"/>
        <v>0</v>
      </c>
      <c r="W752">
        <f t="shared" ca="1" si="155"/>
        <v>0</v>
      </c>
    </row>
    <row r="753" spans="2:23" x14ac:dyDescent="0.25">
      <c r="B753" s="3">
        <f t="shared" si="145"/>
        <v>745</v>
      </c>
      <c r="C753" s="93">
        <f>IF(Tabla!G753="","",Tabla!G753)</f>
        <v>43521</v>
      </c>
      <c r="D753" s="93" t="str">
        <f>IF(Tabla!H753="","",Tabla!H753)</f>
        <v>SERVICIOS PERSONALES</v>
      </c>
      <c r="E753" s="93" t="str">
        <f>IF(Tabla!I753="","",Tabla!I753)</f>
        <v>PAGO NOMINA QUINCENA 2 FEBRERO 2019</v>
      </c>
      <c r="F753" s="93" t="str">
        <f>IF(Tabla!J753="","",Tabla!J753)</f>
        <v>TRANSACCIONES DEL DIA 02/25/2019 RECURSOS HUMANOS</v>
      </c>
      <c r="G753" s="108">
        <f>IF(Tabla!K753="","",Tabla!K753)</f>
        <v>11.08</v>
      </c>
      <c r="H753" s="108">
        <f>IF(Tabla!L753="","",Tabla!L753)</f>
        <v>0</v>
      </c>
      <c r="J753">
        <f t="shared" si="156"/>
        <v>745</v>
      </c>
      <c r="K753" s="93">
        <f t="shared" si="157"/>
        <v>43521</v>
      </c>
      <c r="L753">
        <f t="shared" ca="1" si="146"/>
        <v>0</v>
      </c>
      <c r="M753" s="115">
        <f t="shared" ca="1" si="147"/>
        <v>7.4499999999999996E-7</v>
      </c>
      <c r="N753">
        <f t="shared" ca="1" si="148"/>
        <v>7.4799999999999997E-7</v>
      </c>
      <c r="O753">
        <f t="shared" ca="1" si="149"/>
        <v>748</v>
      </c>
      <c r="Q753">
        <f t="shared" ca="1" si="150"/>
        <v>43521</v>
      </c>
      <c r="R753" t="str">
        <f t="shared" ca="1" si="151"/>
        <v>SEGMENTO DE NEGOCIOS</v>
      </c>
      <c r="S753" t="str">
        <f t="shared" ca="1" si="152"/>
        <v>GASTOS NO DEDUCIBLES</v>
      </c>
      <c r="T753" t="str">
        <f t="shared" ca="1" si="153"/>
        <v>TRANSACCIONES DEL DIA 02/25/2019SPYRAL - GESTION ADMINISTRATIVA</v>
      </c>
      <c r="V753">
        <f t="shared" ca="1" si="154"/>
        <v>0</v>
      </c>
      <c r="W753">
        <f t="shared" ca="1" si="155"/>
        <v>0</v>
      </c>
    </row>
    <row r="754" spans="2:23" x14ac:dyDescent="0.25">
      <c r="B754" s="3">
        <f t="shared" si="145"/>
        <v>746</v>
      </c>
      <c r="C754" s="93">
        <f>IF(Tabla!G754="","",Tabla!G754)</f>
        <v>43521</v>
      </c>
      <c r="D754" s="93" t="str">
        <f>IF(Tabla!H754="","",Tabla!H754)</f>
        <v>SERVICIOS PERSONALES</v>
      </c>
      <c r="E754" s="93" t="str">
        <f>IF(Tabla!I754="","",Tabla!I754)</f>
        <v>PAGO NOMINA QUINCENA 2 FEBRERO 2019</v>
      </c>
      <c r="F754" s="93" t="str">
        <f>IF(Tabla!J754="","",Tabla!J754)</f>
        <v>TRANSACCIONES DEL DIA 02/25/2019 RECURSOS HUMANOS</v>
      </c>
      <c r="G754" s="108">
        <f>IF(Tabla!K754="","",Tabla!K754)</f>
        <v>10.71</v>
      </c>
      <c r="H754" s="108">
        <f>IF(Tabla!L754="","",Tabla!L754)</f>
        <v>0</v>
      </c>
      <c r="J754">
        <f t="shared" si="156"/>
        <v>746</v>
      </c>
      <c r="K754" s="93">
        <f t="shared" si="157"/>
        <v>43521</v>
      </c>
      <c r="L754">
        <f t="shared" ca="1" si="146"/>
        <v>0</v>
      </c>
      <c r="M754" s="115">
        <f t="shared" ca="1" si="147"/>
        <v>7.4600000000000004E-7</v>
      </c>
      <c r="N754">
        <f t="shared" ca="1" si="148"/>
        <v>7.4700000000000001E-7</v>
      </c>
      <c r="O754">
        <f t="shared" ca="1" si="149"/>
        <v>747</v>
      </c>
      <c r="Q754">
        <f t="shared" ca="1" si="150"/>
        <v>43521</v>
      </c>
      <c r="R754" t="str">
        <f t="shared" ca="1" si="151"/>
        <v>SERVICIOS PERSONALES</v>
      </c>
      <c r="S754" t="str">
        <f t="shared" ca="1" si="152"/>
        <v>PAGO NOMINA QUINCENA 2 FEBRERO 2019</v>
      </c>
      <c r="T754" t="str">
        <f t="shared" ca="1" si="153"/>
        <v>TRANSACCIONES DEL DIA 02/25/2019 RECURSOS HUMANOS</v>
      </c>
      <c r="V754">
        <f t="shared" ca="1" si="154"/>
        <v>0</v>
      </c>
      <c r="W754">
        <f t="shared" ca="1" si="155"/>
        <v>0</v>
      </c>
    </row>
    <row r="755" spans="2:23" x14ac:dyDescent="0.25">
      <c r="B755" s="3">
        <f t="shared" si="145"/>
        <v>747</v>
      </c>
      <c r="C755" s="93">
        <f>IF(Tabla!G755="","",Tabla!G755)</f>
        <v>43521</v>
      </c>
      <c r="D755" s="93" t="str">
        <f>IF(Tabla!H755="","",Tabla!H755)</f>
        <v>SERVICIOS PERSONALES</v>
      </c>
      <c r="E755" s="93" t="str">
        <f>IF(Tabla!I755="","",Tabla!I755)</f>
        <v>PAGO NOMINA QUINCENA 2 FEBRERO 2019</v>
      </c>
      <c r="F755" s="93" t="str">
        <f>IF(Tabla!J755="","",Tabla!J755)</f>
        <v>TRANSACCIONES DEL DIA 02/25/2019 RECURSOS HUMANOS</v>
      </c>
      <c r="G755" s="108">
        <f>IF(Tabla!K755="","",Tabla!K755)</f>
        <v>10.6</v>
      </c>
      <c r="H755" s="108">
        <f>IF(Tabla!L755="","",Tabla!L755)</f>
        <v>0</v>
      </c>
      <c r="J755">
        <f t="shared" si="156"/>
        <v>747</v>
      </c>
      <c r="K755" s="93">
        <f t="shared" si="157"/>
        <v>43521</v>
      </c>
      <c r="L755">
        <f t="shared" ca="1" si="146"/>
        <v>0</v>
      </c>
      <c r="M755" s="115">
        <f t="shared" ca="1" si="147"/>
        <v>7.4700000000000001E-7</v>
      </c>
      <c r="N755">
        <f t="shared" ca="1" si="148"/>
        <v>7.4600000000000004E-7</v>
      </c>
      <c r="O755">
        <f t="shared" ca="1" si="149"/>
        <v>746</v>
      </c>
      <c r="Q755">
        <f t="shared" ca="1" si="150"/>
        <v>43521</v>
      </c>
      <c r="R755" t="str">
        <f t="shared" ca="1" si="151"/>
        <v>SERVICIOS PERSONALES</v>
      </c>
      <c r="S755" t="str">
        <f t="shared" ca="1" si="152"/>
        <v>PAGO NOMINA QUINCENA 2 FEBRERO 2019</v>
      </c>
      <c r="T755" t="str">
        <f t="shared" ca="1" si="153"/>
        <v>TRANSACCIONES DEL DIA 02/25/2019 RECURSOS HUMANOS</v>
      </c>
      <c r="V755">
        <f t="shared" ca="1" si="154"/>
        <v>0</v>
      </c>
      <c r="W755">
        <f t="shared" ca="1" si="155"/>
        <v>0</v>
      </c>
    </row>
    <row r="756" spans="2:23" x14ac:dyDescent="0.25">
      <c r="B756" s="3">
        <f t="shared" si="145"/>
        <v>748</v>
      </c>
      <c r="C756" s="93">
        <f>IF(Tabla!G756="","",Tabla!G756)</f>
        <v>43521</v>
      </c>
      <c r="D756" s="93" t="str">
        <f>IF(Tabla!H756="","",Tabla!H756)</f>
        <v>SEGMENTO DE NEGOCIOS</v>
      </c>
      <c r="E756" s="93" t="str">
        <f>IF(Tabla!I756="","",Tabla!I756)</f>
        <v>GASTOS NO DEDUCIBLES</v>
      </c>
      <c r="F756" s="93" t="str">
        <f>IF(Tabla!J756="","",Tabla!J756)</f>
        <v>TRANSACCIONES DEL DIA 02/25/2019SPYRAL - GESTION ADMINISTRATIVA</v>
      </c>
      <c r="G756" s="108">
        <f>IF(Tabla!K756="","",Tabla!K756)</f>
        <v>29.96</v>
      </c>
      <c r="H756" s="108">
        <f>IF(Tabla!L756="","",Tabla!L756)</f>
        <v>0</v>
      </c>
      <c r="J756">
        <f t="shared" si="156"/>
        <v>748</v>
      </c>
      <c r="K756" s="93">
        <f t="shared" si="157"/>
        <v>43521</v>
      </c>
      <c r="L756">
        <f t="shared" ca="1" si="146"/>
        <v>0</v>
      </c>
      <c r="M756" s="115">
        <f t="shared" ca="1" si="147"/>
        <v>7.4799999999999997E-7</v>
      </c>
      <c r="N756">
        <f t="shared" ca="1" si="148"/>
        <v>7.4499999999999996E-7</v>
      </c>
      <c r="O756">
        <f t="shared" ca="1" si="149"/>
        <v>745</v>
      </c>
      <c r="Q756">
        <f t="shared" ca="1" si="150"/>
        <v>43521</v>
      </c>
      <c r="R756" t="str">
        <f t="shared" ca="1" si="151"/>
        <v>SERVICIOS PERSONALES</v>
      </c>
      <c r="S756" t="str">
        <f t="shared" ca="1" si="152"/>
        <v>PAGO NOMINA QUINCENA 2 FEBRERO 2019</v>
      </c>
      <c r="T756" t="str">
        <f t="shared" ca="1" si="153"/>
        <v>TRANSACCIONES DEL DIA 02/25/2019 RECURSOS HUMANOS</v>
      </c>
      <c r="V756">
        <f t="shared" ca="1" si="154"/>
        <v>0</v>
      </c>
      <c r="W756">
        <f t="shared" ca="1" si="155"/>
        <v>0</v>
      </c>
    </row>
    <row r="757" spans="2:23" x14ac:dyDescent="0.25">
      <c r="B757" s="3">
        <f t="shared" si="145"/>
        <v>749</v>
      </c>
      <c r="C757" s="93">
        <f>IF(Tabla!G757="","",Tabla!G757)</f>
        <v>43521</v>
      </c>
      <c r="D757" s="93" t="str">
        <f>IF(Tabla!H757="","",Tabla!H757)</f>
        <v>HIPOTECAS</v>
      </c>
      <c r="E757" s="93" t="str">
        <f>IF(Tabla!I757="","",Tabla!I757)</f>
        <v>VIATICOS</v>
      </c>
      <c r="F757" s="93" t="str">
        <f>IF(Tabla!J757="","",Tabla!J757)</f>
        <v>TRANSACCIONES DEL DIA 02/25/2019SPYRAL - GESTION ADMINISTRATIVA</v>
      </c>
      <c r="G757" s="108">
        <f>IF(Tabla!K757="","",Tabla!K757)</f>
        <v>74.400000000000006</v>
      </c>
      <c r="H757" s="108">
        <f>IF(Tabla!L757="","",Tabla!L757)</f>
        <v>0</v>
      </c>
      <c r="J757">
        <f t="shared" si="156"/>
        <v>749</v>
      </c>
      <c r="K757" s="93">
        <f t="shared" si="157"/>
        <v>43521</v>
      </c>
      <c r="L757">
        <f t="shared" ca="1" si="146"/>
        <v>0</v>
      </c>
      <c r="M757" s="115">
        <f t="shared" ca="1" si="147"/>
        <v>7.4900000000000005E-7</v>
      </c>
      <c r="N757">
        <f t="shared" ca="1" si="148"/>
        <v>7.4399999999999999E-7</v>
      </c>
      <c r="O757">
        <f t="shared" ca="1" si="149"/>
        <v>744</v>
      </c>
      <c r="Q757">
        <f t="shared" ca="1" si="150"/>
        <v>43521</v>
      </c>
      <c r="R757" t="str">
        <f t="shared" ca="1" si="151"/>
        <v>SERVICIOS PERSONALES</v>
      </c>
      <c r="S757" t="str">
        <f t="shared" ca="1" si="152"/>
        <v>PAGO NOMINA QUINCENA 2 FEBRERO 2019</v>
      </c>
      <c r="T757" t="str">
        <f t="shared" ca="1" si="153"/>
        <v>TRANSACCIONES DEL DIA 02/25/2019 RECURSOS HUMANOS</v>
      </c>
      <c r="V757">
        <f t="shared" ca="1" si="154"/>
        <v>0</v>
      </c>
      <c r="W757">
        <f t="shared" ca="1" si="155"/>
        <v>0</v>
      </c>
    </row>
    <row r="758" spans="2:23" x14ac:dyDescent="0.25">
      <c r="B758" s="3">
        <f t="shared" si="145"/>
        <v>750</v>
      </c>
      <c r="C758" s="93">
        <f>IF(Tabla!G758="","",Tabla!G758)</f>
        <v>43521</v>
      </c>
      <c r="D758" s="93" t="str">
        <f>IF(Tabla!H758="","",Tabla!H758)</f>
        <v>FUERZAS DE VENTAS PANAMA</v>
      </c>
      <c r="E758" s="93" t="str">
        <f>IF(Tabla!I758="","",Tabla!I758)</f>
        <v>PAGO NOMINA QUINCENA 2 FEBRERO 2019</v>
      </c>
      <c r="F758" s="93" t="str">
        <f>IF(Tabla!J758="","",Tabla!J758)</f>
        <v>TRANSACCIONES DEL DIA 02/25/2019 RECURSOS HUMANOS</v>
      </c>
      <c r="G758" s="108">
        <f>IF(Tabla!K758="","",Tabla!K758)</f>
        <v>156.97</v>
      </c>
      <c r="H758" s="108">
        <f>IF(Tabla!L758="","",Tabla!L758)</f>
        <v>0</v>
      </c>
      <c r="J758">
        <f t="shared" si="156"/>
        <v>750</v>
      </c>
      <c r="K758" s="93">
        <f t="shared" si="157"/>
        <v>43521</v>
      </c>
      <c r="L758">
        <f t="shared" ca="1" si="146"/>
        <v>0</v>
      </c>
      <c r="M758" s="115">
        <f t="shared" ca="1" si="147"/>
        <v>7.5000000000000002E-7</v>
      </c>
      <c r="N758">
        <f t="shared" ca="1" si="148"/>
        <v>7.4300000000000002E-7</v>
      </c>
      <c r="O758">
        <f t="shared" ca="1" si="149"/>
        <v>743</v>
      </c>
      <c r="Q758">
        <f t="shared" ca="1" si="150"/>
        <v>43521</v>
      </c>
      <c r="R758" t="str">
        <f t="shared" ca="1" si="151"/>
        <v>SERVICIOS PERSONALES</v>
      </c>
      <c r="S758" t="str">
        <f t="shared" ca="1" si="152"/>
        <v>PAGO NOMINA QUINCENA 2 FEBRERO 2019</v>
      </c>
      <c r="T758" t="str">
        <f t="shared" ca="1" si="153"/>
        <v>TRANSACCIONES DEL DIA 02/25/2019 RECURSOS HUMANOS</v>
      </c>
      <c r="V758">
        <f t="shared" ca="1" si="154"/>
        <v>0</v>
      </c>
      <c r="W758">
        <f t="shared" ca="1" si="155"/>
        <v>0</v>
      </c>
    </row>
    <row r="759" spans="2:23" x14ac:dyDescent="0.25">
      <c r="B759" s="3">
        <f t="shared" si="145"/>
        <v>751</v>
      </c>
      <c r="C759" s="93">
        <f>IF(Tabla!G759="","",Tabla!G759)</f>
        <v>43521</v>
      </c>
      <c r="D759" s="93" t="str">
        <f>IF(Tabla!H759="","",Tabla!H759)</f>
        <v>FUERZAS DE VENTAS PANAMA</v>
      </c>
      <c r="E759" s="93" t="str">
        <f>IF(Tabla!I759="","",Tabla!I759)</f>
        <v>VIATICOS</v>
      </c>
      <c r="F759" s="93" t="str">
        <f>IF(Tabla!J759="","",Tabla!J759)</f>
        <v>TRANSACCIONES DEL DIA 02/25/2019SPYRAL - GESTION ADMINISTRATIVA</v>
      </c>
      <c r="G759" s="108">
        <f>IF(Tabla!K759="","",Tabla!K759)</f>
        <v>293</v>
      </c>
      <c r="H759" s="108">
        <f>IF(Tabla!L759="","",Tabla!L759)</f>
        <v>0</v>
      </c>
      <c r="J759">
        <f t="shared" si="156"/>
        <v>751</v>
      </c>
      <c r="K759" s="93">
        <f t="shared" si="157"/>
        <v>43521</v>
      </c>
      <c r="L759">
        <f t="shared" ca="1" si="146"/>
        <v>0</v>
      </c>
      <c r="M759" s="115">
        <f t="shared" ca="1" si="147"/>
        <v>7.5099999999999999E-7</v>
      </c>
      <c r="N759">
        <f t="shared" ca="1" si="148"/>
        <v>7.4199999999999995E-7</v>
      </c>
      <c r="O759">
        <f t="shared" ca="1" si="149"/>
        <v>742</v>
      </c>
      <c r="Q759">
        <f t="shared" ca="1" si="150"/>
        <v>43521</v>
      </c>
      <c r="R759" t="str">
        <f t="shared" ca="1" si="151"/>
        <v>SERVICIOS PERSONALES</v>
      </c>
      <c r="S759" t="str">
        <f t="shared" ca="1" si="152"/>
        <v>PAGO NOMINA QUINCENA 2 FEBRERO 2019</v>
      </c>
      <c r="T759" t="str">
        <f t="shared" ca="1" si="153"/>
        <v>TRANSACCIONES DEL DIA 02/25/2019 RECURSOS HUMANOS</v>
      </c>
      <c r="V759">
        <f t="shared" ca="1" si="154"/>
        <v>0</v>
      </c>
      <c r="W759">
        <f t="shared" ca="1" si="155"/>
        <v>0</v>
      </c>
    </row>
    <row r="760" spans="2:23" x14ac:dyDescent="0.25">
      <c r="B760" s="3">
        <f t="shared" si="145"/>
        <v>752</v>
      </c>
      <c r="C760" s="93">
        <f>IF(Tabla!G760="","",Tabla!G760)</f>
        <v>43521</v>
      </c>
      <c r="D760" s="93" t="str">
        <f>IF(Tabla!H760="","",Tabla!H760)</f>
        <v>FUERZA DE VENTAS AUTOS</v>
      </c>
      <c r="E760" s="93" t="str">
        <f>IF(Tabla!I760="","",Tabla!I760)</f>
        <v>PAGO NOMINA QUINCENA 2 FEBRERO 2019</v>
      </c>
      <c r="F760" s="93" t="str">
        <f>IF(Tabla!J760="","",Tabla!J760)</f>
        <v>TRANSACCIONES DEL DIA 02/25/2019 RECURSOS HUMANOS</v>
      </c>
      <c r="G760" s="108">
        <f>IF(Tabla!K760="","",Tabla!K760)</f>
        <v>191.12</v>
      </c>
      <c r="H760" s="108">
        <f>IF(Tabla!L760="","",Tabla!L760)</f>
        <v>0</v>
      </c>
      <c r="J760">
        <f t="shared" si="156"/>
        <v>752</v>
      </c>
      <c r="K760" s="93">
        <f t="shared" si="157"/>
        <v>43521</v>
      </c>
      <c r="L760">
        <f t="shared" ca="1" si="146"/>
        <v>0</v>
      </c>
      <c r="M760" s="115">
        <f t="shared" ca="1" si="147"/>
        <v>7.5199999999999996E-7</v>
      </c>
      <c r="N760">
        <f t="shared" ca="1" si="148"/>
        <v>7.4099999999999998E-7</v>
      </c>
      <c r="O760">
        <f t="shared" ca="1" si="149"/>
        <v>741</v>
      </c>
      <c r="Q760">
        <f t="shared" ca="1" si="150"/>
        <v>43521</v>
      </c>
      <c r="R760" t="str">
        <f t="shared" ca="1" si="151"/>
        <v>SERVICIOS PERSONALES</v>
      </c>
      <c r="S760" t="str">
        <f t="shared" ca="1" si="152"/>
        <v>PAGO NOMINA QUINCENA 2 FEBRERO 2019</v>
      </c>
      <c r="T760" t="str">
        <f t="shared" ca="1" si="153"/>
        <v>TRANSACCIONES DEL DIA 02/25/2019 RECURSOS HUMANOS</v>
      </c>
      <c r="V760">
        <f t="shared" ca="1" si="154"/>
        <v>0</v>
      </c>
      <c r="W760">
        <f t="shared" ca="1" si="155"/>
        <v>0</v>
      </c>
    </row>
    <row r="761" spans="2:23" x14ac:dyDescent="0.25">
      <c r="B761" s="3">
        <f t="shared" si="145"/>
        <v>753</v>
      </c>
      <c r="C761" s="93">
        <f>IF(Tabla!G761="","",Tabla!G761)</f>
        <v>43521</v>
      </c>
      <c r="D761" s="93" t="str">
        <f>IF(Tabla!H761="","",Tabla!H761)</f>
        <v>DESARROLLO DE PRODUCTOS</v>
      </c>
      <c r="E761" s="93" t="str">
        <f>IF(Tabla!I761="","",Tabla!I761)</f>
        <v>ALIMENTACION DE EMPLEADOS CTA NUEVA</v>
      </c>
      <c r="F761" s="93" t="str">
        <f>IF(Tabla!J761="","",Tabla!J761)</f>
        <v>TRANSACCIONES DEL DIA 02/25/2019SPYRAL - GESTION ADMINISTRATIVA</v>
      </c>
      <c r="G761" s="108">
        <f>IF(Tabla!K761="","",Tabla!K761)</f>
        <v>24</v>
      </c>
      <c r="H761" s="108">
        <f>IF(Tabla!L761="","",Tabla!L761)</f>
        <v>0</v>
      </c>
      <c r="J761">
        <f t="shared" si="156"/>
        <v>753</v>
      </c>
      <c r="K761" s="93">
        <f t="shared" si="157"/>
        <v>43521</v>
      </c>
      <c r="L761">
        <f t="shared" ca="1" si="146"/>
        <v>0</v>
      </c>
      <c r="M761" s="115">
        <f t="shared" ca="1" si="147"/>
        <v>7.5300000000000003E-7</v>
      </c>
      <c r="N761">
        <f t="shared" ca="1" si="148"/>
        <v>7.4000000000000001E-7</v>
      </c>
      <c r="O761">
        <f t="shared" ca="1" si="149"/>
        <v>740</v>
      </c>
      <c r="Q761">
        <f t="shared" ca="1" si="150"/>
        <v>43521</v>
      </c>
      <c r="R761" t="str">
        <f t="shared" ca="1" si="151"/>
        <v>SERVICIOS PERSONALES</v>
      </c>
      <c r="S761" t="str">
        <f t="shared" ca="1" si="152"/>
        <v>PAGO NOMINA QUINCENA 2 FEBRERO 2019</v>
      </c>
      <c r="T761" t="str">
        <f t="shared" ca="1" si="153"/>
        <v>TRANSACCIONES DEL DIA 02/25/2019 RECURSOS HUMANOS</v>
      </c>
      <c r="V761">
        <f t="shared" ca="1" si="154"/>
        <v>0</v>
      </c>
      <c r="W761">
        <f t="shared" ca="1" si="155"/>
        <v>0</v>
      </c>
    </row>
    <row r="762" spans="2:23" x14ac:dyDescent="0.25">
      <c r="B762" s="3">
        <f t="shared" si="145"/>
        <v>754</v>
      </c>
      <c r="C762" s="93">
        <f>IF(Tabla!G762="","",Tabla!G762)</f>
        <v>43521</v>
      </c>
      <c r="D762" s="93" t="str">
        <f>IF(Tabla!H762="","",Tabla!H762)</f>
        <v>DESARROLLO DE PRODUCTOS</v>
      </c>
      <c r="E762" s="93" t="str">
        <f>IF(Tabla!I762="","",Tabla!I762)</f>
        <v>VIATICOS</v>
      </c>
      <c r="F762" s="93" t="str">
        <f>IF(Tabla!J762="","",Tabla!J762)</f>
        <v>TRANSACCIONES DEL DIA 02/25/2019SPYRAL - GESTION ADMINISTRATIVA</v>
      </c>
      <c r="G762" s="108">
        <f>IF(Tabla!K762="","",Tabla!K762)</f>
        <v>9.85</v>
      </c>
      <c r="H762" s="108">
        <f>IF(Tabla!L762="","",Tabla!L762)</f>
        <v>0</v>
      </c>
      <c r="J762">
        <f t="shared" si="156"/>
        <v>754</v>
      </c>
      <c r="K762" s="93">
        <f t="shared" si="157"/>
        <v>43521</v>
      </c>
      <c r="L762">
        <f t="shared" ca="1" si="146"/>
        <v>0</v>
      </c>
      <c r="M762" s="115">
        <f t="shared" ca="1" si="147"/>
        <v>7.54E-7</v>
      </c>
      <c r="N762">
        <f t="shared" ca="1" si="148"/>
        <v>7.3900000000000004E-7</v>
      </c>
      <c r="O762">
        <f t="shared" ca="1" si="149"/>
        <v>739</v>
      </c>
      <c r="Q762">
        <f t="shared" ca="1" si="150"/>
        <v>43521</v>
      </c>
      <c r="R762" t="str">
        <f t="shared" ca="1" si="151"/>
        <v>SERVICIOS PERSONALES</v>
      </c>
      <c r="S762" t="str">
        <f t="shared" ca="1" si="152"/>
        <v>PAGO NOMINA QUINCENA 2 FEBRERO 2019</v>
      </c>
      <c r="T762" t="str">
        <f t="shared" ca="1" si="153"/>
        <v>TRANSACCIONES DEL DIA 02/25/2019 RECURSOS HUMANOS</v>
      </c>
      <c r="V762">
        <f t="shared" ca="1" si="154"/>
        <v>0</v>
      </c>
      <c r="W762">
        <f t="shared" ca="1" si="155"/>
        <v>0</v>
      </c>
    </row>
    <row r="763" spans="2:23" x14ac:dyDescent="0.25">
      <c r="B763" s="3">
        <f t="shared" si="145"/>
        <v>755</v>
      </c>
      <c r="C763" s="93">
        <f>IF(Tabla!G763="","",Tabla!G763)</f>
        <v>43521</v>
      </c>
      <c r="D763" s="93" t="str">
        <f>IF(Tabla!H763="","",Tabla!H763)</f>
        <v>CENTRO DE TARJETAS</v>
      </c>
      <c r="E763" s="93" t="str">
        <f>IF(Tabla!I763="","",Tabla!I763)</f>
        <v>PAGO NOMINA QUINCENA 2 FEBRERO 2019</v>
      </c>
      <c r="F763" s="93" t="str">
        <f>IF(Tabla!J763="","",Tabla!J763)</f>
        <v>TRANSACCIONES DEL DIA 02/25/2019 RECURSOS HUMANOS</v>
      </c>
      <c r="G763" s="108">
        <f>IF(Tabla!K763="","",Tabla!K763)</f>
        <v>90.45</v>
      </c>
      <c r="H763" s="108">
        <f>IF(Tabla!L763="","",Tabla!L763)</f>
        <v>0</v>
      </c>
      <c r="J763">
        <f t="shared" si="156"/>
        <v>755</v>
      </c>
      <c r="K763" s="93">
        <f t="shared" si="157"/>
        <v>43521</v>
      </c>
      <c r="L763">
        <f t="shared" ca="1" si="146"/>
        <v>0</v>
      </c>
      <c r="M763" s="115">
        <f t="shared" ca="1" si="147"/>
        <v>7.5499999999999997E-7</v>
      </c>
      <c r="N763">
        <f t="shared" ca="1" si="148"/>
        <v>7.3799999999999996E-7</v>
      </c>
      <c r="O763">
        <f t="shared" ca="1" si="149"/>
        <v>738</v>
      </c>
      <c r="Q763">
        <f t="shared" ca="1" si="150"/>
        <v>43521</v>
      </c>
      <c r="R763" t="str">
        <f t="shared" ca="1" si="151"/>
        <v>SERVICIOS PERSONALES</v>
      </c>
      <c r="S763" t="str">
        <f t="shared" ca="1" si="152"/>
        <v>PAGO NOMINA QUINCENA 2 FEBRERO 2019</v>
      </c>
      <c r="T763" t="str">
        <f t="shared" ca="1" si="153"/>
        <v>TRANSACCIONES DEL DIA 02/25/2019 RECURSOS HUMANOS</v>
      </c>
      <c r="V763">
        <f t="shared" ca="1" si="154"/>
        <v>0</v>
      </c>
      <c r="W763">
        <f t="shared" ca="1" si="155"/>
        <v>0</v>
      </c>
    </row>
    <row r="764" spans="2:23" x14ac:dyDescent="0.25">
      <c r="B764" s="3">
        <f t="shared" si="145"/>
        <v>756</v>
      </c>
      <c r="C764" s="93">
        <f>IF(Tabla!G764="","",Tabla!G764)</f>
        <v>43521</v>
      </c>
      <c r="D764" s="93" t="str">
        <f>IF(Tabla!H764="","",Tabla!H764)</f>
        <v>CAJA</v>
      </c>
      <c r="E764" s="93" t="str">
        <f>IF(Tabla!I764="","",Tabla!I764)</f>
        <v>ALIMENTACION DE EMPLEADOS CTA NUEVA</v>
      </c>
      <c r="F764" s="93" t="str">
        <f>IF(Tabla!J764="","",Tabla!J764)</f>
        <v>TRANSACCIONES DEL DIA 02/25/2019SPYRAL - GESTION ADMINISTRATIVA</v>
      </c>
      <c r="G764" s="108">
        <f>IF(Tabla!K764="","",Tabla!K764)</f>
        <v>48</v>
      </c>
      <c r="H764" s="108">
        <f>IF(Tabla!L764="","",Tabla!L764)</f>
        <v>0</v>
      </c>
      <c r="J764">
        <f t="shared" si="156"/>
        <v>756</v>
      </c>
      <c r="K764" s="93">
        <f t="shared" si="157"/>
        <v>43521</v>
      </c>
      <c r="L764">
        <f t="shared" ca="1" si="146"/>
        <v>0</v>
      </c>
      <c r="M764" s="115">
        <f t="shared" ca="1" si="147"/>
        <v>7.5600000000000005E-7</v>
      </c>
      <c r="N764">
        <f t="shared" ca="1" si="148"/>
        <v>7.37E-7</v>
      </c>
      <c r="O764">
        <f t="shared" ca="1" si="149"/>
        <v>737</v>
      </c>
      <c r="Q764">
        <f t="shared" ca="1" si="150"/>
        <v>43521</v>
      </c>
      <c r="R764" t="str">
        <f t="shared" ca="1" si="151"/>
        <v>SERVICIOS PERSONALES</v>
      </c>
      <c r="S764" t="str">
        <f t="shared" ca="1" si="152"/>
        <v>PAGO NOMINA QUINCENA 2 FEBRERO 2019</v>
      </c>
      <c r="T764" t="str">
        <f t="shared" ca="1" si="153"/>
        <v>TRANSACCIONES DEL DIA 02/25/2019 RECURSOS HUMANOS</v>
      </c>
      <c r="V764">
        <f t="shared" ca="1" si="154"/>
        <v>0</v>
      </c>
      <c r="W764">
        <f t="shared" ca="1" si="155"/>
        <v>0</v>
      </c>
    </row>
    <row r="765" spans="2:23" x14ac:dyDescent="0.25">
      <c r="B765" s="3">
        <f t="shared" ref="B765:B828" si="158">B764+1</f>
        <v>757</v>
      </c>
      <c r="C765" s="93">
        <f>IF(Tabla!G765="","",Tabla!G765)</f>
        <v>43521</v>
      </c>
      <c r="D765" s="93" t="str">
        <f>IF(Tabla!H765="","",Tabla!H765)</f>
        <v>CAJA</v>
      </c>
      <c r="E765" s="93" t="str">
        <f>IF(Tabla!I765="","",Tabla!I765)</f>
        <v>ALIMENTACION DE EMPLEADOS CTA NUEVA</v>
      </c>
      <c r="F765" s="93" t="str">
        <f>IF(Tabla!J765="","",Tabla!J765)</f>
        <v>TRANSACCIONES DEL DIA 02/25/2019SPYRAL - GESTION ADMINISTRATIVA</v>
      </c>
      <c r="G765" s="108">
        <f>IF(Tabla!K765="","",Tabla!K765)</f>
        <v>32</v>
      </c>
      <c r="H765" s="108">
        <f>IF(Tabla!L765="","",Tabla!L765)</f>
        <v>0</v>
      </c>
      <c r="J765">
        <f t="shared" si="156"/>
        <v>757</v>
      </c>
      <c r="K765" s="93">
        <f t="shared" si="157"/>
        <v>43521</v>
      </c>
      <c r="L765">
        <f t="shared" ca="1" si="146"/>
        <v>0</v>
      </c>
      <c r="M765" s="115">
        <f t="shared" ca="1" si="147"/>
        <v>7.5700000000000002E-7</v>
      </c>
      <c r="N765">
        <f t="shared" ca="1" si="148"/>
        <v>7.3600000000000003E-7</v>
      </c>
      <c r="O765">
        <f t="shared" ca="1" si="149"/>
        <v>736</v>
      </c>
      <c r="Q765">
        <f t="shared" ca="1" si="150"/>
        <v>43521</v>
      </c>
      <c r="R765" t="str">
        <f t="shared" ca="1" si="151"/>
        <v>SERVICIOS PERSONALES</v>
      </c>
      <c r="S765" t="str">
        <f t="shared" ca="1" si="152"/>
        <v>PAGO NOMINA QUINCENA 2 FEBRERO 2019</v>
      </c>
      <c r="T765" t="str">
        <f t="shared" ca="1" si="153"/>
        <v>TRANSACCIONES DEL DIA 02/25/2019 RECURSOS HUMANOS</v>
      </c>
      <c r="V765">
        <f t="shared" ca="1" si="154"/>
        <v>0</v>
      </c>
      <c r="W765">
        <f t="shared" ca="1" si="155"/>
        <v>0</v>
      </c>
    </row>
    <row r="766" spans="2:23" x14ac:dyDescent="0.25">
      <c r="B766" s="3">
        <f t="shared" si="158"/>
        <v>758</v>
      </c>
      <c r="C766" s="93">
        <f>IF(Tabla!G766="","",Tabla!G766)</f>
        <v>43521</v>
      </c>
      <c r="D766" s="93" t="str">
        <f>IF(Tabla!H766="","",Tabla!H766)</f>
        <v>CAJA</v>
      </c>
      <c r="E766" s="93" t="str">
        <f>IF(Tabla!I766="","",Tabla!I766)</f>
        <v>ALIMENTACION DE EMPLEADOS CTA NUEVA</v>
      </c>
      <c r="F766" s="93" t="str">
        <f>IF(Tabla!J766="","",Tabla!J766)</f>
        <v>TRANSACCIONES DEL DIA 02/25/2019SPYRAL - GESTION ADMINISTRATIVA</v>
      </c>
      <c r="G766" s="108">
        <f>IF(Tabla!K766="","",Tabla!K766)</f>
        <v>24</v>
      </c>
      <c r="H766" s="108">
        <f>IF(Tabla!L766="","",Tabla!L766)</f>
        <v>0</v>
      </c>
      <c r="J766">
        <f t="shared" si="156"/>
        <v>758</v>
      </c>
      <c r="K766" s="93">
        <f t="shared" si="157"/>
        <v>43521</v>
      </c>
      <c r="L766">
        <f t="shared" ca="1" si="146"/>
        <v>0</v>
      </c>
      <c r="M766" s="115">
        <f t="shared" ca="1" si="147"/>
        <v>7.5799999999999998E-7</v>
      </c>
      <c r="N766">
        <f t="shared" ca="1" si="148"/>
        <v>7.3499999999999995E-7</v>
      </c>
      <c r="O766">
        <f t="shared" ca="1" si="149"/>
        <v>735</v>
      </c>
      <c r="Q766">
        <f t="shared" ca="1" si="150"/>
        <v>43521</v>
      </c>
      <c r="R766" t="str">
        <f t="shared" ca="1" si="151"/>
        <v>SERVICIOS PERSONALES</v>
      </c>
      <c r="S766" t="str">
        <f t="shared" ca="1" si="152"/>
        <v>ALIMENTACION DE EMPLEADOS CTA NUEVA</v>
      </c>
      <c r="T766" t="str">
        <f t="shared" ca="1" si="153"/>
        <v>TRANSACCIONES DEL DIA 02/25/2019SPYRAL - GESTION ADMINISTRATIVA</v>
      </c>
      <c r="V766">
        <f t="shared" ca="1" si="154"/>
        <v>0</v>
      </c>
      <c r="W766">
        <f t="shared" ca="1" si="155"/>
        <v>0</v>
      </c>
    </row>
    <row r="767" spans="2:23" x14ac:dyDescent="0.25">
      <c r="B767" s="3">
        <f t="shared" si="158"/>
        <v>759</v>
      </c>
      <c r="C767" s="93">
        <f>IF(Tabla!G767="","",Tabla!G767)</f>
        <v>43521</v>
      </c>
      <c r="D767" s="93" t="str">
        <f>IF(Tabla!H767="","",Tabla!H767)</f>
        <v>CAJA</v>
      </c>
      <c r="E767" s="93" t="str">
        <f>IF(Tabla!I767="","",Tabla!I767)</f>
        <v>ALIMENTACION DE EMPLEADOS CTA NUEVA</v>
      </c>
      <c r="F767" s="93" t="str">
        <f>IF(Tabla!J767="","",Tabla!J767)</f>
        <v>TRANSACCIONES DEL DIA 02/25/2019SPYRAL - GESTION ADMINISTRATIVA</v>
      </c>
      <c r="G767" s="108">
        <f>IF(Tabla!K767="","",Tabla!K767)</f>
        <v>16</v>
      </c>
      <c r="H767" s="108">
        <f>IF(Tabla!L767="","",Tabla!L767)</f>
        <v>0</v>
      </c>
      <c r="J767">
        <f t="shared" si="156"/>
        <v>759</v>
      </c>
      <c r="K767" s="93">
        <f t="shared" si="157"/>
        <v>43521</v>
      </c>
      <c r="L767">
        <f t="shared" ca="1" si="146"/>
        <v>0</v>
      </c>
      <c r="M767" s="115">
        <f t="shared" ca="1" si="147"/>
        <v>7.5899999999999995E-7</v>
      </c>
      <c r="N767">
        <f t="shared" ca="1" si="148"/>
        <v>7.3399999999999998E-7</v>
      </c>
      <c r="O767">
        <f t="shared" ca="1" si="149"/>
        <v>734</v>
      </c>
      <c r="Q767">
        <f t="shared" ca="1" si="150"/>
        <v>43521</v>
      </c>
      <c r="R767" t="str">
        <f t="shared" ca="1" si="151"/>
        <v>TELEMERCADEO</v>
      </c>
      <c r="S767" t="str">
        <f t="shared" ca="1" si="152"/>
        <v>PAGO NOMINA QUINCENA 2 FEBRERO 2019</v>
      </c>
      <c r="T767" t="str">
        <f t="shared" ca="1" si="153"/>
        <v>TRANSACCIONES DEL DIA 02/25/2019 RECURSOS HUMANOS</v>
      </c>
      <c r="V767">
        <f t="shared" ca="1" si="154"/>
        <v>0</v>
      </c>
      <c r="W767">
        <f t="shared" ca="1" si="155"/>
        <v>0</v>
      </c>
    </row>
    <row r="768" spans="2:23" x14ac:dyDescent="0.25">
      <c r="B768" s="3">
        <f t="shared" si="158"/>
        <v>760</v>
      </c>
      <c r="C768" s="93">
        <f>IF(Tabla!G768="","",Tabla!G768)</f>
        <v>43521</v>
      </c>
      <c r="D768" s="93" t="str">
        <f>IF(Tabla!H768="","",Tabla!H768)</f>
        <v>CAJA</v>
      </c>
      <c r="E768" s="93" t="str">
        <f>IF(Tabla!I768="","",Tabla!I768)</f>
        <v>ALIMENTACION DE EMPLEADOS CTA NUEVA</v>
      </c>
      <c r="F768" s="93" t="str">
        <f>IF(Tabla!J768="","",Tabla!J768)</f>
        <v>TRANSACCIONES DEL DIA 02/25/2019SPYRAL - GESTION ADMINISTRATIVA</v>
      </c>
      <c r="G768" s="108">
        <f>IF(Tabla!K768="","",Tabla!K768)</f>
        <v>8</v>
      </c>
      <c r="H768" s="108">
        <f>IF(Tabla!L768="","",Tabla!L768)</f>
        <v>0</v>
      </c>
      <c r="J768">
        <f t="shared" si="156"/>
        <v>760</v>
      </c>
      <c r="K768" s="93">
        <f t="shared" si="157"/>
        <v>43521</v>
      </c>
      <c r="L768">
        <f t="shared" ca="1" si="146"/>
        <v>0</v>
      </c>
      <c r="M768" s="115">
        <f t="shared" ca="1" si="147"/>
        <v>7.6000000000000003E-7</v>
      </c>
      <c r="N768">
        <f t="shared" ca="1" si="148"/>
        <v>7.3300000000000001E-7</v>
      </c>
      <c r="O768">
        <f t="shared" ca="1" si="149"/>
        <v>733</v>
      </c>
      <c r="Q768">
        <f t="shared" ca="1" si="150"/>
        <v>43518</v>
      </c>
      <c r="R768" t="str">
        <f t="shared" ca="1" si="151"/>
        <v>ADMINISTRACION DE SUCURSALES</v>
      </c>
      <c r="S768" t="str">
        <f t="shared" ca="1" si="152"/>
        <v>OTROS EGRESOS 18</v>
      </c>
      <c r="T768" t="str">
        <f t="shared" ca="1" si="153"/>
        <v>OTROS EGRESOS 1.P.O (OR:2/DES:2 TRN:86 PERF:300086 CAU: 18</v>
      </c>
      <c r="V768">
        <f t="shared" ca="1" si="154"/>
        <v>0</v>
      </c>
      <c r="W768">
        <f t="shared" ca="1" si="155"/>
        <v>0</v>
      </c>
    </row>
    <row r="769" spans="2:23" x14ac:dyDescent="0.25">
      <c r="B769" s="3">
        <f t="shared" si="158"/>
        <v>761</v>
      </c>
      <c r="C769" s="93">
        <f>IF(Tabla!G769="","",Tabla!G769)</f>
        <v>43521</v>
      </c>
      <c r="D769" s="93" t="str">
        <f>IF(Tabla!H769="","",Tabla!H769)</f>
        <v>CAJA</v>
      </c>
      <c r="E769" s="93" t="str">
        <f>IF(Tabla!I769="","",Tabla!I769)</f>
        <v>PAGO NOMINA QUINCENA 2 FEBRERO 2019</v>
      </c>
      <c r="F769" s="93" t="str">
        <f>IF(Tabla!J769="","",Tabla!J769)</f>
        <v>TRANSACCIONES DEL DIA 02/25/2019 RECURSOS HUMANOS</v>
      </c>
      <c r="G769" s="108">
        <f>IF(Tabla!K769="","",Tabla!K769)</f>
        <v>739.91</v>
      </c>
      <c r="H769" s="108">
        <f>IF(Tabla!L769="","",Tabla!L769)</f>
        <v>0</v>
      </c>
      <c r="J769">
        <f t="shared" si="156"/>
        <v>761</v>
      </c>
      <c r="K769" s="93">
        <f t="shared" si="157"/>
        <v>43521</v>
      </c>
      <c r="L769">
        <f t="shared" ca="1" si="146"/>
        <v>0</v>
      </c>
      <c r="M769" s="115">
        <f t="shared" ca="1" si="147"/>
        <v>7.61E-7</v>
      </c>
      <c r="N769">
        <f t="shared" ca="1" si="148"/>
        <v>7.3200000000000004E-7</v>
      </c>
      <c r="O769">
        <f t="shared" ca="1" si="149"/>
        <v>732</v>
      </c>
      <c r="Q769">
        <f t="shared" ca="1" si="150"/>
        <v>43518</v>
      </c>
      <c r="R769" t="str">
        <f t="shared" ca="1" si="151"/>
        <v>ADMINISTRACION DE SUCURSALES</v>
      </c>
      <c r="S769" t="str">
        <f t="shared" ca="1" si="152"/>
        <v>OTROS EGRESOS 18</v>
      </c>
      <c r="T769" t="str">
        <f t="shared" ca="1" si="153"/>
        <v>OTROS EGRESOS 1.P.O (OR:20/DES:20 TRN:86 PERF:300086 CAU: 18</v>
      </c>
      <c r="V769">
        <f t="shared" ca="1" si="154"/>
        <v>0</v>
      </c>
      <c r="W769">
        <f t="shared" ca="1" si="155"/>
        <v>0</v>
      </c>
    </row>
    <row r="770" spans="2:23" x14ac:dyDescent="0.25">
      <c r="B770" s="3">
        <f t="shared" si="158"/>
        <v>762</v>
      </c>
      <c r="C770" s="93">
        <f>IF(Tabla!G770="","",Tabla!G770)</f>
        <v>43521</v>
      </c>
      <c r="D770" s="93" t="str">
        <f>IF(Tabla!H770="","",Tabla!H770)</f>
        <v>CAJA</v>
      </c>
      <c r="E770" s="93" t="str">
        <f>IF(Tabla!I770="","",Tabla!I770)</f>
        <v>PAGO NOMINA QUINCENA 2 FEBRERO 2019</v>
      </c>
      <c r="F770" s="93" t="str">
        <f>IF(Tabla!J770="","",Tabla!J770)</f>
        <v>TRANSACCIONES DEL DIA 02/25/2019 RECURSOS HUMANOS</v>
      </c>
      <c r="G770" s="108">
        <f>IF(Tabla!K770="","",Tabla!K770)</f>
        <v>717.11</v>
      </c>
      <c r="H770" s="108">
        <f>IF(Tabla!L770="","",Tabla!L770)</f>
        <v>0</v>
      </c>
      <c r="J770">
        <f t="shared" si="156"/>
        <v>762</v>
      </c>
      <c r="K770" s="93">
        <f t="shared" si="157"/>
        <v>43521</v>
      </c>
      <c r="L770">
        <f t="shared" ca="1" si="146"/>
        <v>0</v>
      </c>
      <c r="M770" s="115">
        <f t="shared" ca="1" si="147"/>
        <v>7.6199999999999997E-7</v>
      </c>
      <c r="N770">
        <f t="shared" ca="1" si="148"/>
        <v>7.3099999999999997E-7</v>
      </c>
      <c r="O770">
        <f t="shared" ca="1" si="149"/>
        <v>731</v>
      </c>
      <c r="Q770">
        <f t="shared" ca="1" si="150"/>
        <v>43518</v>
      </c>
      <c r="R770" t="str">
        <f t="shared" ca="1" si="151"/>
        <v>ADMINISTRACION DE SUCURSALES</v>
      </c>
      <c r="S770" t="str">
        <f t="shared" ca="1" si="152"/>
        <v>OTROS EGRESOS 18</v>
      </c>
      <c r="T770" t="str">
        <f t="shared" ca="1" si="153"/>
        <v>OTROS EGRESOS 1.P.O (OR:38/DES:38 TRN:86 PERF:300086 CAU: 18</v>
      </c>
      <c r="V770">
        <f t="shared" ca="1" si="154"/>
        <v>0</v>
      </c>
      <c r="W770">
        <f t="shared" ca="1" si="155"/>
        <v>0</v>
      </c>
    </row>
    <row r="771" spans="2:23" x14ac:dyDescent="0.25">
      <c r="B771" s="3">
        <f t="shared" si="158"/>
        <v>763</v>
      </c>
      <c r="C771" s="93">
        <f>IF(Tabla!G771="","",Tabla!G771)</f>
        <v>43521</v>
      </c>
      <c r="D771" s="93" t="str">
        <f>IF(Tabla!H771="","",Tabla!H771)</f>
        <v>CAJA</v>
      </c>
      <c r="E771" s="93" t="str">
        <f>IF(Tabla!I771="","",Tabla!I771)</f>
        <v>PAGO NOMINA QUINCENA 2 FEBRERO 2019</v>
      </c>
      <c r="F771" s="93" t="str">
        <f>IF(Tabla!J771="","",Tabla!J771)</f>
        <v>TRANSACCIONES DEL DIA 02/25/2019 RECURSOS HUMANOS</v>
      </c>
      <c r="G771" s="108">
        <f>IF(Tabla!K771="","",Tabla!K771)</f>
        <v>646.41</v>
      </c>
      <c r="H771" s="108">
        <f>IF(Tabla!L771="","",Tabla!L771)</f>
        <v>0</v>
      </c>
      <c r="J771">
        <f t="shared" si="156"/>
        <v>763</v>
      </c>
      <c r="K771" s="93">
        <f t="shared" si="157"/>
        <v>43521</v>
      </c>
      <c r="L771">
        <f t="shared" ca="1" si="146"/>
        <v>0</v>
      </c>
      <c r="M771" s="115">
        <f t="shared" ca="1" si="147"/>
        <v>7.6300000000000004E-7</v>
      </c>
      <c r="N771">
        <f t="shared" ca="1" si="148"/>
        <v>7.3E-7</v>
      </c>
      <c r="O771">
        <f t="shared" ca="1" si="149"/>
        <v>730</v>
      </c>
      <c r="Q771">
        <f t="shared" ca="1" si="150"/>
        <v>43518</v>
      </c>
      <c r="R771" t="str">
        <f t="shared" ca="1" si="151"/>
        <v>ADMINISTRACION DE SUCURSALES</v>
      </c>
      <c r="S771" t="str">
        <f t="shared" ca="1" si="152"/>
        <v>OTROS EGRESOS 18</v>
      </c>
      <c r="T771" t="str">
        <f t="shared" ca="1" si="153"/>
        <v>OTROS EGRESOS 1.P.O (OR:46/DES:46 TRN:86 PERF:300086 CAU: 18</v>
      </c>
      <c r="V771">
        <f t="shared" ca="1" si="154"/>
        <v>0</v>
      </c>
      <c r="W771">
        <f t="shared" ca="1" si="155"/>
        <v>0</v>
      </c>
    </row>
    <row r="772" spans="2:23" x14ac:dyDescent="0.25">
      <c r="B772" s="3">
        <f t="shared" si="158"/>
        <v>764</v>
      </c>
      <c r="C772" s="93">
        <f>IF(Tabla!G772="","",Tabla!G772)</f>
        <v>43521</v>
      </c>
      <c r="D772" s="93" t="str">
        <f>IF(Tabla!H772="","",Tabla!H772)</f>
        <v>CAJA</v>
      </c>
      <c r="E772" s="93" t="str">
        <f>IF(Tabla!I772="","",Tabla!I772)</f>
        <v>PAGO NOMINA QUINCENA 2 FEBRERO 2019</v>
      </c>
      <c r="F772" s="93" t="str">
        <f>IF(Tabla!J772="","",Tabla!J772)</f>
        <v>TRANSACCIONES DEL DIA 02/25/2019 RECURSOS HUMANOS</v>
      </c>
      <c r="G772" s="108">
        <f>IF(Tabla!K772="","",Tabla!K772)</f>
        <v>639.91999999999996</v>
      </c>
      <c r="H772" s="108">
        <f>IF(Tabla!L772="","",Tabla!L772)</f>
        <v>0</v>
      </c>
      <c r="J772">
        <f t="shared" si="156"/>
        <v>764</v>
      </c>
      <c r="K772" s="93">
        <f t="shared" si="157"/>
        <v>43521</v>
      </c>
      <c r="L772">
        <f t="shared" ca="1" si="146"/>
        <v>0</v>
      </c>
      <c r="M772" s="115">
        <f t="shared" ca="1" si="147"/>
        <v>7.6400000000000001E-7</v>
      </c>
      <c r="N772">
        <f t="shared" ca="1" si="148"/>
        <v>7.2900000000000003E-7</v>
      </c>
      <c r="O772">
        <f t="shared" ca="1" si="149"/>
        <v>729</v>
      </c>
      <c r="Q772">
        <f t="shared" ca="1" si="150"/>
        <v>43518</v>
      </c>
      <c r="R772" t="str">
        <f t="shared" ca="1" si="151"/>
        <v>ADMINISTRACION DE SUCURSALES</v>
      </c>
      <c r="S772" t="str">
        <f t="shared" ca="1" si="152"/>
        <v>OTROS EGRESOS 18</v>
      </c>
      <c r="T772" t="str">
        <f t="shared" ca="1" si="153"/>
        <v>OTROS EGRESOS 1.P.O (OR:5/DES:5 TRN:86 PERF:300086 CAU: 18</v>
      </c>
      <c r="V772">
        <f t="shared" ca="1" si="154"/>
        <v>0</v>
      </c>
      <c r="W772">
        <f t="shared" ca="1" si="155"/>
        <v>0</v>
      </c>
    </row>
    <row r="773" spans="2:23" x14ac:dyDescent="0.25">
      <c r="B773" s="3">
        <f t="shared" si="158"/>
        <v>765</v>
      </c>
      <c r="C773" s="93">
        <f>IF(Tabla!G773="","",Tabla!G773)</f>
        <v>43521</v>
      </c>
      <c r="D773" s="93" t="str">
        <f>IF(Tabla!H773="","",Tabla!H773)</f>
        <v>CAJA</v>
      </c>
      <c r="E773" s="93" t="str">
        <f>IF(Tabla!I773="","",Tabla!I773)</f>
        <v>PAGO NOMINA QUINCENA 2 FEBRERO 2019</v>
      </c>
      <c r="F773" s="93" t="str">
        <f>IF(Tabla!J773="","",Tabla!J773)</f>
        <v>TRANSACCIONES DEL DIA 02/25/2019 RECURSOS HUMANOS</v>
      </c>
      <c r="G773" s="108">
        <f>IF(Tabla!K773="","",Tabla!K773)</f>
        <v>536.64</v>
      </c>
      <c r="H773" s="108">
        <f>IF(Tabla!L773="","",Tabla!L773)</f>
        <v>0</v>
      </c>
      <c r="J773">
        <f t="shared" si="156"/>
        <v>765</v>
      </c>
      <c r="K773" s="93">
        <f t="shared" si="157"/>
        <v>43521</v>
      </c>
      <c r="L773">
        <f t="shared" ca="1" si="146"/>
        <v>0</v>
      </c>
      <c r="M773" s="115">
        <f t="shared" ca="1" si="147"/>
        <v>7.6499999999999998E-7</v>
      </c>
      <c r="N773">
        <f t="shared" ca="1" si="148"/>
        <v>7.2799999999999995E-7</v>
      </c>
      <c r="O773">
        <f t="shared" ca="1" si="149"/>
        <v>728</v>
      </c>
      <c r="Q773">
        <f t="shared" ca="1" si="150"/>
        <v>43518</v>
      </c>
      <c r="R773" t="str">
        <f t="shared" ca="1" si="151"/>
        <v>ADMINISTRACION DE SUCURSALES</v>
      </c>
      <c r="S773" t="str">
        <f t="shared" ca="1" si="152"/>
        <v>OTROS EGRESOS 18</v>
      </c>
      <c r="T773" t="str">
        <f t="shared" ca="1" si="153"/>
        <v>OTROS EGRESOS 1.P.O (OR:70/DES:70 TRN:86 PERF:300086 CAU: 18</v>
      </c>
      <c r="V773">
        <f t="shared" ca="1" si="154"/>
        <v>0</v>
      </c>
      <c r="W773">
        <f t="shared" ca="1" si="155"/>
        <v>0</v>
      </c>
    </row>
    <row r="774" spans="2:23" x14ac:dyDescent="0.25">
      <c r="B774" s="3">
        <f t="shared" si="158"/>
        <v>766</v>
      </c>
      <c r="C774" s="93">
        <f>IF(Tabla!G774="","",Tabla!G774)</f>
        <v>43521</v>
      </c>
      <c r="D774" s="93" t="str">
        <f>IF(Tabla!H774="","",Tabla!H774)</f>
        <v>CAJA</v>
      </c>
      <c r="E774" s="93" t="str">
        <f>IF(Tabla!I774="","",Tabla!I774)</f>
        <v>PAGO NOMINA QUINCENA 2 FEBRERO 2019</v>
      </c>
      <c r="F774" s="93" t="str">
        <f>IF(Tabla!J774="","",Tabla!J774)</f>
        <v>TRANSACCIONES DEL DIA 02/25/2019 RECURSOS HUMANOS</v>
      </c>
      <c r="G774" s="108">
        <f>IF(Tabla!K774="","",Tabla!K774)</f>
        <v>486.58</v>
      </c>
      <c r="H774" s="108">
        <f>IF(Tabla!L774="","",Tabla!L774)</f>
        <v>0</v>
      </c>
      <c r="J774">
        <f t="shared" si="156"/>
        <v>766</v>
      </c>
      <c r="K774" s="93">
        <f t="shared" si="157"/>
        <v>43521</v>
      </c>
      <c r="L774">
        <f t="shared" ca="1" si="146"/>
        <v>0</v>
      </c>
      <c r="M774" s="115">
        <f t="shared" ca="1" si="147"/>
        <v>7.6599999999999995E-7</v>
      </c>
      <c r="N774">
        <f t="shared" ca="1" si="148"/>
        <v>7.2699999999999999E-7</v>
      </c>
      <c r="O774">
        <f t="shared" ca="1" si="149"/>
        <v>727</v>
      </c>
      <c r="Q774">
        <f t="shared" ca="1" si="150"/>
        <v>43518</v>
      </c>
      <c r="R774" t="str">
        <f t="shared" ca="1" si="151"/>
        <v>ADMINISTRACION DE SUCURSALES</v>
      </c>
      <c r="S774" t="str">
        <f t="shared" ca="1" si="152"/>
        <v>OTROS EGRESOS 18</v>
      </c>
      <c r="T774" t="str">
        <f t="shared" ca="1" si="153"/>
        <v>OTROS EGRESOS 1.P.O (OR:74/DES:74 TRN:86 PERF:300086 CAU: 18</v>
      </c>
      <c r="V774">
        <f t="shared" ca="1" si="154"/>
        <v>0</v>
      </c>
      <c r="W774">
        <f t="shared" ca="1" si="155"/>
        <v>0</v>
      </c>
    </row>
    <row r="775" spans="2:23" x14ac:dyDescent="0.25">
      <c r="B775" s="3">
        <f t="shared" si="158"/>
        <v>767</v>
      </c>
      <c r="C775" s="93">
        <f>IF(Tabla!G775="","",Tabla!G775)</f>
        <v>43521</v>
      </c>
      <c r="D775" s="93" t="str">
        <f>IF(Tabla!H775="","",Tabla!H775)</f>
        <v>CAJA</v>
      </c>
      <c r="E775" s="93" t="str">
        <f>IF(Tabla!I775="","",Tabla!I775)</f>
        <v>PAGO NOMINA QUINCENA 2 FEBRERO 2019</v>
      </c>
      <c r="F775" s="93" t="str">
        <f>IF(Tabla!J775="","",Tabla!J775)</f>
        <v>TRANSACCIONES DEL DIA 02/25/2019 RECURSOS HUMANOS</v>
      </c>
      <c r="G775" s="108">
        <f>IF(Tabla!K775="","",Tabla!K775)</f>
        <v>395.45</v>
      </c>
      <c r="H775" s="108">
        <f>IF(Tabla!L775="","",Tabla!L775)</f>
        <v>0</v>
      </c>
      <c r="J775">
        <f t="shared" si="156"/>
        <v>767</v>
      </c>
      <c r="K775" s="93">
        <f t="shared" si="157"/>
        <v>43521</v>
      </c>
      <c r="L775">
        <f t="shared" ca="1" si="146"/>
        <v>0</v>
      </c>
      <c r="M775" s="115">
        <f t="shared" ca="1" si="147"/>
        <v>7.6700000000000003E-7</v>
      </c>
      <c r="N775">
        <f t="shared" ca="1" si="148"/>
        <v>7.2600000000000002E-7</v>
      </c>
      <c r="O775">
        <f t="shared" ca="1" si="149"/>
        <v>726</v>
      </c>
      <c r="Q775">
        <f t="shared" ca="1" si="150"/>
        <v>43518</v>
      </c>
      <c r="R775" t="str">
        <f t="shared" ca="1" si="151"/>
        <v>ADMINISTRACION DE SUCURSALES</v>
      </c>
      <c r="S775" t="str">
        <f t="shared" ca="1" si="152"/>
        <v>OTROS EGRESOS 18</v>
      </c>
      <c r="T775" t="str">
        <f t="shared" ca="1" si="153"/>
        <v>OTROS EGRESOS 1.P.O (OR:99/DES:99 TRN:86 PERF:300086 CAU: 18</v>
      </c>
      <c r="V775">
        <f t="shared" ca="1" si="154"/>
        <v>0</v>
      </c>
      <c r="W775">
        <f t="shared" ca="1" si="155"/>
        <v>0</v>
      </c>
    </row>
    <row r="776" spans="2:23" x14ac:dyDescent="0.25">
      <c r="B776" s="3">
        <f t="shared" si="158"/>
        <v>768</v>
      </c>
      <c r="C776" s="93">
        <f>IF(Tabla!G776="","",Tabla!G776)</f>
        <v>43521</v>
      </c>
      <c r="D776" s="93" t="str">
        <f>IF(Tabla!H776="","",Tabla!H776)</f>
        <v>CAJA</v>
      </c>
      <c r="E776" s="93" t="str">
        <f>IF(Tabla!I776="","",Tabla!I776)</f>
        <v>PAGO NOMINA QUINCENA 2 FEBRERO 2019</v>
      </c>
      <c r="F776" s="93" t="str">
        <f>IF(Tabla!J776="","",Tabla!J776)</f>
        <v>TRANSACCIONES DEL DIA 02/25/2019 RECURSOS HUMANOS</v>
      </c>
      <c r="G776" s="108">
        <f>IF(Tabla!K776="","",Tabla!K776)</f>
        <v>371.65</v>
      </c>
      <c r="H776" s="108">
        <f>IF(Tabla!L776="","",Tabla!L776)</f>
        <v>0</v>
      </c>
      <c r="J776">
        <f t="shared" si="156"/>
        <v>768</v>
      </c>
      <c r="K776" s="93">
        <f t="shared" si="157"/>
        <v>43521</v>
      </c>
      <c r="L776">
        <f t="shared" ca="1" si="146"/>
        <v>0</v>
      </c>
      <c r="M776" s="115">
        <f t="shared" ca="1" si="147"/>
        <v>7.6799999999999999E-7</v>
      </c>
      <c r="N776">
        <f t="shared" ca="1" si="148"/>
        <v>7.2500000000000005E-7</v>
      </c>
      <c r="O776">
        <f t="shared" ca="1" si="149"/>
        <v>725</v>
      </c>
      <c r="Q776">
        <f t="shared" ca="1" si="150"/>
        <v>43518</v>
      </c>
      <c r="R776" t="str">
        <f t="shared" ca="1" si="151"/>
        <v>ADMINISTRACION DE SUCURSALES</v>
      </c>
      <c r="S776" t="str">
        <f t="shared" ca="1" si="152"/>
        <v>NC GASTO NO DEDUCIBLES</v>
      </c>
      <c r="T776" t="str">
        <f t="shared" ca="1" si="153"/>
        <v>TRANSACCIONES DEL DIA 02/22/2019SPYRAL - GESTION ADMINISTRATIVA</v>
      </c>
      <c r="V776">
        <f t="shared" ca="1" si="154"/>
        <v>0</v>
      </c>
      <c r="W776">
        <f t="shared" ca="1" si="155"/>
        <v>0</v>
      </c>
    </row>
    <row r="777" spans="2:23" x14ac:dyDescent="0.25">
      <c r="B777" s="3">
        <f t="shared" si="158"/>
        <v>769</v>
      </c>
      <c r="C777" s="93">
        <f>IF(Tabla!G777="","",Tabla!G777)</f>
        <v>43521</v>
      </c>
      <c r="D777" s="93" t="str">
        <f>IF(Tabla!H777="","",Tabla!H777)</f>
        <v>CAJA</v>
      </c>
      <c r="E777" s="93" t="str">
        <f>IF(Tabla!I777="","",Tabla!I777)</f>
        <v>PAGO NOMINA QUINCENA 2 FEBRERO 2019</v>
      </c>
      <c r="F777" s="93" t="str">
        <f>IF(Tabla!J777="","",Tabla!J777)</f>
        <v>TRANSACCIONES DEL DIA 02/25/2019 RECURSOS HUMANOS</v>
      </c>
      <c r="G777" s="108">
        <f>IF(Tabla!K777="","",Tabla!K777)</f>
        <v>319.01</v>
      </c>
      <c r="H777" s="108">
        <f>IF(Tabla!L777="","",Tabla!L777)</f>
        <v>0</v>
      </c>
      <c r="J777">
        <f t="shared" si="156"/>
        <v>769</v>
      </c>
      <c r="K777" s="93">
        <f t="shared" si="157"/>
        <v>43521</v>
      </c>
      <c r="L777">
        <f t="shared" ref="L777:L840" ca="1" si="159">IF(SortCriteria=1,IFERROR(VALUE(MID(K777,1,FIND(" ",K777,1)-1)),0),OFFSET(B777,0,SortCriteria))</f>
        <v>0</v>
      </c>
      <c r="M777" s="115">
        <f t="shared" ref="M777:M840" ca="1" si="160">L777+$J777/1000000000</f>
        <v>7.6899999999999996E-7</v>
      </c>
      <c r="N777">
        <f t="shared" ref="N777:N840" ca="1" si="161">IFERROR(CHOOSE($J$3,LARGE(INDIRECT("M9:M"&amp;$M$5),J777),SMALL(INDIRECT("M9:M"&amp;$M$5),J777)),0)</f>
        <v>7.2399999999999997E-7</v>
      </c>
      <c r="O777">
        <f t="shared" ref="O777:O840" ca="1" si="162">MATCH(N777,$M$9:$M$1508,0)</f>
        <v>724</v>
      </c>
      <c r="Q777">
        <f t="shared" ref="Q777:Q840" ca="1" si="163">OFFSET(C$8,$O777,0)</f>
        <v>43518</v>
      </c>
      <c r="R777" t="str">
        <f t="shared" ca="1" si="151"/>
        <v>ADMINISTRACION DE SUCURSALES</v>
      </c>
      <c r="S777" t="str">
        <f t="shared" ca="1" si="152"/>
        <v>NC GASTO NO DEDUCIBLES</v>
      </c>
      <c r="T777" t="str">
        <f t="shared" ca="1" si="153"/>
        <v>TRANSACCIONES DEL DIA 02/22/2019SPYRAL - GESTION ADMINISTRATIVA</v>
      </c>
      <c r="V777">
        <f t="shared" ca="1" si="154"/>
        <v>0</v>
      </c>
      <c r="W777">
        <f t="shared" ca="1" si="155"/>
        <v>0</v>
      </c>
    </row>
    <row r="778" spans="2:23" x14ac:dyDescent="0.25">
      <c r="B778" s="3">
        <f t="shared" si="158"/>
        <v>770</v>
      </c>
      <c r="C778" s="93">
        <f>IF(Tabla!G778="","",Tabla!G778)</f>
        <v>43521</v>
      </c>
      <c r="D778" s="93" t="str">
        <f>IF(Tabla!H778="","",Tabla!H778)</f>
        <v>CAJA</v>
      </c>
      <c r="E778" s="93" t="str">
        <f>IF(Tabla!I778="","",Tabla!I778)</f>
        <v>PAGO NOMINA QUINCENA 2 FEBRERO 2019</v>
      </c>
      <c r="F778" s="93" t="str">
        <f>IF(Tabla!J778="","",Tabla!J778)</f>
        <v>TRANSACCIONES DEL DIA 02/25/2019 RECURSOS HUMANOS</v>
      </c>
      <c r="G778" s="108">
        <f>IF(Tabla!K778="","",Tabla!K778)</f>
        <v>308.57</v>
      </c>
      <c r="H778" s="108">
        <f>IF(Tabla!L778="","",Tabla!L778)</f>
        <v>0</v>
      </c>
      <c r="J778">
        <f t="shared" si="156"/>
        <v>770</v>
      </c>
      <c r="K778" s="93">
        <f t="shared" si="157"/>
        <v>43521</v>
      </c>
      <c r="L778">
        <f t="shared" ca="1" si="159"/>
        <v>0</v>
      </c>
      <c r="M778" s="115">
        <f t="shared" ca="1" si="160"/>
        <v>7.7000000000000004E-7</v>
      </c>
      <c r="N778">
        <f t="shared" ca="1" si="161"/>
        <v>7.23E-7</v>
      </c>
      <c r="O778">
        <f t="shared" ca="1" si="162"/>
        <v>723</v>
      </c>
      <c r="Q778">
        <f t="shared" ca="1" si="163"/>
        <v>43518</v>
      </c>
      <c r="R778" t="str">
        <f t="shared" ref="R778:R841" ca="1" si="164">IF($Q778=0,"",OFFSET(D$8,$O778,0))</f>
        <v>ADMINISTRACION DE SUCURSALES</v>
      </c>
      <c r="S778" t="str">
        <f t="shared" ref="S778:S841" ca="1" si="165">IF($Q778=0,"",OFFSET(E$8,$O778,0))</f>
        <v>NC GASTO NO DEDUCIBLES</v>
      </c>
      <c r="T778" t="str">
        <f t="shared" ref="T778:T841" ca="1" si="166">IF($Q778=0,"",OFFSET(F$8,$O778,0))</f>
        <v>TRANSACCIONES DEL DIA 02/22/2019SPYRAL - GESTION ADMINISTRATIVA</v>
      </c>
      <c r="V778">
        <f t="shared" ref="V778:V841" ca="1" si="167">IF($Q778=0,"",OFFSET(H$8,$O778,0))</f>
        <v>0</v>
      </c>
      <c r="W778">
        <f t="shared" ref="W778:W841" ca="1" si="168">IF($Q778=0,"",OFFSET(I$8,$O778,0))</f>
        <v>0</v>
      </c>
    </row>
    <row r="779" spans="2:23" x14ac:dyDescent="0.25">
      <c r="B779" s="3">
        <f t="shared" si="158"/>
        <v>771</v>
      </c>
      <c r="C779" s="93">
        <f>IF(Tabla!G779="","",Tabla!G779)</f>
        <v>43521</v>
      </c>
      <c r="D779" s="93" t="str">
        <f>IF(Tabla!H779="","",Tabla!H779)</f>
        <v>CAJA</v>
      </c>
      <c r="E779" s="93" t="str">
        <f>IF(Tabla!I779="","",Tabla!I779)</f>
        <v>PAGO NOMINA QUINCENA 2 FEBRERO 2019</v>
      </c>
      <c r="F779" s="93" t="str">
        <f>IF(Tabla!J779="","",Tabla!J779)</f>
        <v>TRANSACCIONES DEL DIA 02/25/2019 RECURSOS HUMANOS</v>
      </c>
      <c r="G779" s="108">
        <f>IF(Tabla!K779="","",Tabla!K779)</f>
        <v>287.85000000000002</v>
      </c>
      <c r="H779" s="108">
        <f>IF(Tabla!L779="","",Tabla!L779)</f>
        <v>0</v>
      </c>
      <c r="J779">
        <f t="shared" ref="J779:J842" si="169">IF(K779=0,0,J778+1)</f>
        <v>771</v>
      </c>
      <c r="K779" s="93">
        <f t="shared" ref="K779:K842" si="170">C779</f>
        <v>43521</v>
      </c>
      <c r="L779">
        <f t="shared" ca="1" si="159"/>
        <v>0</v>
      </c>
      <c r="M779" s="115">
        <f t="shared" ca="1" si="160"/>
        <v>7.7100000000000001E-7</v>
      </c>
      <c r="N779">
        <f t="shared" ca="1" si="161"/>
        <v>7.2200000000000003E-7</v>
      </c>
      <c r="O779">
        <f t="shared" ca="1" si="162"/>
        <v>722</v>
      </c>
      <c r="Q779">
        <f t="shared" ca="1" si="163"/>
        <v>43518</v>
      </c>
      <c r="R779" t="str">
        <f t="shared" ca="1" si="164"/>
        <v>ADMINISTRACION DE SUCURSALES</v>
      </c>
      <c r="S779" t="str">
        <f t="shared" ca="1" si="165"/>
        <v>NC GASTO NO DEDUCIBLES</v>
      </c>
      <c r="T779" t="str">
        <f t="shared" ca="1" si="166"/>
        <v>TRANSACCIONES DEL DIA 02/22/2019SPYRAL - GESTION ADMINISTRATIVA</v>
      </c>
      <c r="V779">
        <f t="shared" ca="1" si="167"/>
        <v>0</v>
      </c>
      <c r="W779">
        <f t="shared" ca="1" si="168"/>
        <v>0</v>
      </c>
    </row>
    <row r="780" spans="2:23" x14ac:dyDescent="0.25">
      <c r="B780" s="3">
        <f t="shared" si="158"/>
        <v>772</v>
      </c>
      <c r="C780" s="93">
        <f>IF(Tabla!G780="","",Tabla!G780)</f>
        <v>43521</v>
      </c>
      <c r="D780" s="93" t="str">
        <f>IF(Tabla!H780="","",Tabla!H780)</f>
        <v>CAJA</v>
      </c>
      <c r="E780" s="93" t="str">
        <f>IF(Tabla!I780="","",Tabla!I780)</f>
        <v>PAGO NOMINA QUINCENA 2 FEBRERO 2019</v>
      </c>
      <c r="F780" s="93" t="str">
        <f>IF(Tabla!J780="","",Tabla!J780)</f>
        <v>TRANSACCIONES DEL DIA 02/25/2019 RECURSOS HUMANOS</v>
      </c>
      <c r="G780" s="108">
        <f>IF(Tabla!K780="","",Tabla!K780)</f>
        <v>243.25</v>
      </c>
      <c r="H780" s="108">
        <f>IF(Tabla!L780="","",Tabla!L780)</f>
        <v>0</v>
      </c>
      <c r="J780">
        <f t="shared" si="169"/>
        <v>772</v>
      </c>
      <c r="K780" s="93">
        <f t="shared" si="170"/>
        <v>43521</v>
      </c>
      <c r="L780">
        <f t="shared" ca="1" si="159"/>
        <v>0</v>
      </c>
      <c r="M780" s="115">
        <f t="shared" ca="1" si="160"/>
        <v>7.7199999999999998E-7</v>
      </c>
      <c r="N780">
        <f t="shared" ca="1" si="161"/>
        <v>7.2099999999999996E-7</v>
      </c>
      <c r="O780">
        <f t="shared" ca="1" si="162"/>
        <v>721</v>
      </c>
      <c r="Q780">
        <f t="shared" ca="1" si="163"/>
        <v>43518</v>
      </c>
      <c r="R780" t="str">
        <f t="shared" ca="1" si="164"/>
        <v>ADMINISTRACION DE SUCURSALES</v>
      </c>
      <c r="S780" t="str">
        <f t="shared" ca="1" si="165"/>
        <v>NC ALIMENTACION DE EMPLEADOS NVA</v>
      </c>
      <c r="T780" t="str">
        <f t="shared" ca="1" si="166"/>
        <v>TRANSACCIONES DEL DIA 02/22/2019SPYRAL - GESTION ADMINISTRATIVA</v>
      </c>
      <c r="V780">
        <f t="shared" ca="1" si="167"/>
        <v>0</v>
      </c>
      <c r="W780">
        <f t="shared" ca="1" si="168"/>
        <v>0</v>
      </c>
    </row>
    <row r="781" spans="2:23" x14ac:dyDescent="0.25">
      <c r="B781" s="3">
        <f t="shared" si="158"/>
        <v>773</v>
      </c>
      <c r="C781" s="93">
        <f>IF(Tabla!G781="","",Tabla!G781)</f>
        <v>43521</v>
      </c>
      <c r="D781" s="93" t="str">
        <f>IF(Tabla!H781="","",Tabla!H781)</f>
        <v>CAJA</v>
      </c>
      <c r="E781" s="93" t="str">
        <f>IF(Tabla!I781="","",Tabla!I781)</f>
        <v>PAGO NOMINA QUINCENA 2 FEBRERO 2019</v>
      </c>
      <c r="F781" s="93" t="str">
        <f>IF(Tabla!J781="","",Tabla!J781)</f>
        <v>TRANSACCIONES DEL DIA 02/25/2019 RECURSOS HUMANOS</v>
      </c>
      <c r="G781" s="108">
        <f>IF(Tabla!K781="","",Tabla!K781)</f>
        <v>231.33</v>
      </c>
      <c r="H781" s="108">
        <f>IF(Tabla!L781="","",Tabla!L781)</f>
        <v>0</v>
      </c>
      <c r="J781">
        <f t="shared" si="169"/>
        <v>773</v>
      </c>
      <c r="K781" s="93">
        <f t="shared" si="170"/>
        <v>43521</v>
      </c>
      <c r="L781">
        <f t="shared" ca="1" si="159"/>
        <v>0</v>
      </c>
      <c r="M781" s="115">
        <f t="shared" ca="1" si="160"/>
        <v>7.7300000000000005E-7</v>
      </c>
      <c r="N781">
        <f t="shared" ca="1" si="161"/>
        <v>7.1999999999999999E-7</v>
      </c>
      <c r="O781">
        <f t="shared" ca="1" si="162"/>
        <v>720</v>
      </c>
      <c r="Q781">
        <f t="shared" ca="1" si="163"/>
        <v>43518</v>
      </c>
      <c r="R781" t="str">
        <f t="shared" ca="1" si="164"/>
        <v>BANCA COMERCIAL</v>
      </c>
      <c r="S781" t="str">
        <f t="shared" ca="1" si="165"/>
        <v>VIATICOS</v>
      </c>
      <c r="T781" t="str">
        <f t="shared" ca="1" si="166"/>
        <v>TRANSACCIONES DEL DIA 02/22/2019SPYRAL - GESTION ADMINISTRATIVA</v>
      </c>
      <c r="V781">
        <f t="shared" ca="1" si="167"/>
        <v>0</v>
      </c>
      <c r="W781">
        <f t="shared" ca="1" si="168"/>
        <v>0</v>
      </c>
    </row>
    <row r="782" spans="2:23" x14ac:dyDescent="0.25">
      <c r="B782" s="3">
        <f t="shared" si="158"/>
        <v>774</v>
      </c>
      <c r="C782" s="93">
        <f>IF(Tabla!G782="","",Tabla!G782)</f>
        <v>43521</v>
      </c>
      <c r="D782" s="93" t="str">
        <f>IF(Tabla!H782="","",Tabla!H782)</f>
        <v>CAJA</v>
      </c>
      <c r="E782" s="93" t="str">
        <f>IF(Tabla!I782="","",Tabla!I782)</f>
        <v>PAGO NOMINA QUINCENA 2 FEBRERO 2019</v>
      </c>
      <c r="F782" s="93" t="str">
        <f>IF(Tabla!J782="","",Tabla!J782)</f>
        <v>TRANSACCIONES DEL DIA 02/25/2019 RECURSOS HUMANOS</v>
      </c>
      <c r="G782" s="108">
        <f>IF(Tabla!K782="","",Tabla!K782)</f>
        <v>215.46</v>
      </c>
      <c r="H782" s="108">
        <f>IF(Tabla!L782="","",Tabla!L782)</f>
        <v>0</v>
      </c>
      <c r="J782">
        <f t="shared" si="169"/>
        <v>774</v>
      </c>
      <c r="K782" s="93">
        <f t="shared" si="170"/>
        <v>43521</v>
      </c>
      <c r="L782">
        <f t="shared" ca="1" si="159"/>
        <v>0</v>
      </c>
      <c r="M782" s="115">
        <f t="shared" ca="1" si="160"/>
        <v>7.7400000000000002E-7</v>
      </c>
      <c r="N782">
        <f t="shared" ca="1" si="161"/>
        <v>7.1900000000000002E-7</v>
      </c>
      <c r="O782">
        <f t="shared" ca="1" si="162"/>
        <v>719</v>
      </c>
      <c r="Q782">
        <f t="shared" ca="1" si="163"/>
        <v>43518</v>
      </c>
      <c r="R782" t="str">
        <f t="shared" ca="1" si="164"/>
        <v>BANCA COMERCIAL INTERIOR</v>
      </c>
      <c r="S782" t="str">
        <f t="shared" ca="1" si="165"/>
        <v>NC ALIMENTACION DE EMPLEADOS NVA</v>
      </c>
      <c r="T782" t="str">
        <f t="shared" ca="1" si="166"/>
        <v>TRANSACCIONES DEL DIA 02/22/2019SPYRAL - GESTION ADMINISTRATIVA</v>
      </c>
      <c r="V782">
        <f t="shared" ca="1" si="167"/>
        <v>0</v>
      </c>
      <c r="W782">
        <f t="shared" ca="1" si="168"/>
        <v>0</v>
      </c>
    </row>
    <row r="783" spans="2:23" x14ac:dyDescent="0.25">
      <c r="B783" s="3">
        <f t="shared" si="158"/>
        <v>775</v>
      </c>
      <c r="C783" s="93">
        <f>IF(Tabla!G783="","",Tabla!G783)</f>
        <v>43521</v>
      </c>
      <c r="D783" s="93" t="str">
        <f>IF(Tabla!H783="","",Tabla!H783)</f>
        <v>CAJA</v>
      </c>
      <c r="E783" s="93" t="str">
        <f>IF(Tabla!I783="","",Tabla!I783)</f>
        <v>PAGO NOMINA QUINCENA 2 FEBRERO 2019</v>
      </c>
      <c r="F783" s="93" t="str">
        <f>IF(Tabla!J783="","",Tabla!J783)</f>
        <v>TRANSACCIONES DEL DIA 02/25/2019 RECURSOS HUMANOS</v>
      </c>
      <c r="G783" s="108">
        <f>IF(Tabla!K783="","",Tabla!K783)</f>
        <v>162.05000000000001</v>
      </c>
      <c r="H783" s="108">
        <f>IF(Tabla!L783="","",Tabla!L783)</f>
        <v>0</v>
      </c>
      <c r="J783">
        <f t="shared" si="169"/>
        <v>775</v>
      </c>
      <c r="K783" s="93">
        <f t="shared" si="170"/>
        <v>43521</v>
      </c>
      <c r="L783">
        <f t="shared" ca="1" si="159"/>
        <v>0</v>
      </c>
      <c r="M783" s="115">
        <f t="shared" ca="1" si="160"/>
        <v>7.7499999999999999E-7</v>
      </c>
      <c r="N783">
        <f t="shared" ca="1" si="161"/>
        <v>7.1800000000000005E-7</v>
      </c>
      <c r="O783">
        <f t="shared" ca="1" si="162"/>
        <v>718</v>
      </c>
      <c r="Q783">
        <f t="shared" ca="1" si="163"/>
        <v>43518</v>
      </c>
      <c r="R783" t="str">
        <f t="shared" ca="1" si="164"/>
        <v>BANCA COMERCIAL PERIFERIA</v>
      </c>
      <c r="S783" t="str">
        <f t="shared" ca="1" si="165"/>
        <v>VIATICOS</v>
      </c>
      <c r="T783" t="str">
        <f t="shared" ca="1" si="166"/>
        <v>TRANSACCIONES DEL DIA 02/22/2019SPYRAL - GESTION ADMINISTRATIVA</v>
      </c>
      <c r="V783">
        <f t="shared" ca="1" si="167"/>
        <v>0</v>
      </c>
      <c r="W783">
        <f t="shared" ca="1" si="168"/>
        <v>0</v>
      </c>
    </row>
    <row r="784" spans="2:23" x14ac:dyDescent="0.25">
      <c r="B784" s="3">
        <f t="shared" si="158"/>
        <v>776</v>
      </c>
      <c r="C784" s="93">
        <f>IF(Tabla!G784="","",Tabla!G784)</f>
        <v>43521</v>
      </c>
      <c r="D784" s="93" t="str">
        <f>IF(Tabla!H784="","",Tabla!H784)</f>
        <v>CAJA</v>
      </c>
      <c r="E784" s="93" t="str">
        <f>IF(Tabla!I784="","",Tabla!I784)</f>
        <v>PAGO NOMINA QUINCENA 2 FEBRERO 2019</v>
      </c>
      <c r="F784" s="93" t="str">
        <f>IF(Tabla!J784="","",Tabla!J784)</f>
        <v>TRANSACCIONES DEL DIA 02/25/2019 RECURSOS HUMANOS</v>
      </c>
      <c r="G784" s="108">
        <f>IF(Tabla!K784="","",Tabla!K784)</f>
        <v>140.37</v>
      </c>
      <c r="H784" s="108">
        <f>IF(Tabla!L784="","",Tabla!L784)</f>
        <v>0</v>
      </c>
      <c r="J784">
        <f t="shared" si="169"/>
        <v>776</v>
      </c>
      <c r="K784" s="93">
        <f t="shared" si="170"/>
        <v>43521</v>
      </c>
      <c r="L784">
        <f t="shared" ca="1" si="159"/>
        <v>0</v>
      </c>
      <c r="M784" s="115">
        <f t="shared" ca="1" si="160"/>
        <v>7.7599999999999996E-7</v>
      </c>
      <c r="N784">
        <f t="shared" ca="1" si="161"/>
        <v>7.1699999999999997E-7</v>
      </c>
      <c r="O784">
        <f t="shared" ca="1" si="162"/>
        <v>717</v>
      </c>
      <c r="Q784">
        <f t="shared" ca="1" si="163"/>
        <v>43518</v>
      </c>
      <c r="R784" t="str">
        <f t="shared" ca="1" si="164"/>
        <v>CAJA</v>
      </c>
      <c r="S784" t="str">
        <f t="shared" ca="1" si="165"/>
        <v>ALIMENTACION DE EMPLEADOS CTA NUEVA</v>
      </c>
      <c r="T784" t="str">
        <f t="shared" ca="1" si="166"/>
        <v>TRANSACCIONES DEL DIA 02/22/2019SPYRAL - GESTION ADMINISTRATIVA</v>
      </c>
      <c r="V784">
        <f t="shared" ca="1" si="167"/>
        <v>0</v>
      </c>
      <c r="W784">
        <f t="shared" ca="1" si="168"/>
        <v>0</v>
      </c>
    </row>
    <row r="785" spans="2:23" x14ac:dyDescent="0.25">
      <c r="B785" s="3">
        <f t="shared" si="158"/>
        <v>777</v>
      </c>
      <c r="C785" s="93">
        <f>IF(Tabla!G785="","",Tabla!G785)</f>
        <v>43521</v>
      </c>
      <c r="D785" s="93" t="str">
        <f>IF(Tabla!H785="","",Tabla!H785)</f>
        <v>CAJA</v>
      </c>
      <c r="E785" s="93" t="str">
        <f>IF(Tabla!I785="","",Tabla!I785)</f>
        <v>PAGO NOMINA QUINCENA 2 FEBRERO 2019</v>
      </c>
      <c r="F785" s="93" t="str">
        <f>IF(Tabla!J785="","",Tabla!J785)</f>
        <v>TRANSACCIONES DEL DIA 02/25/2019 RECURSOS HUMANOS</v>
      </c>
      <c r="G785" s="108">
        <f>IF(Tabla!K785="","",Tabla!K785)</f>
        <v>129.44999999999999</v>
      </c>
      <c r="H785" s="108">
        <f>IF(Tabla!L785="","",Tabla!L785)</f>
        <v>0</v>
      </c>
      <c r="J785">
        <f t="shared" si="169"/>
        <v>777</v>
      </c>
      <c r="K785" s="93">
        <f t="shared" si="170"/>
        <v>43521</v>
      </c>
      <c r="L785">
        <f t="shared" ca="1" si="159"/>
        <v>0</v>
      </c>
      <c r="M785" s="115">
        <f t="shared" ca="1" si="160"/>
        <v>7.7700000000000004E-7</v>
      </c>
      <c r="N785">
        <f t="shared" ca="1" si="161"/>
        <v>7.1600000000000001E-7</v>
      </c>
      <c r="O785">
        <f t="shared" ca="1" si="162"/>
        <v>716</v>
      </c>
      <c r="Q785">
        <f t="shared" ca="1" si="163"/>
        <v>43518</v>
      </c>
      <c r="R785" t="str">
        <f t="shared" ca="1" si="164"/>
        <v>CANALES DE DISTRIBUCION</v>
      </c>
      <c r="S785" t="str">
        <f t="shared" ca="1" si="165"/>
        <v>VIATICOS 2</v>
      </c>
      <c r="T785" t="str">
        <f t="shared" ca="1" si="166"/>
        <v>TRANSACCIONES DEL DIA 02/22/2019SPYRAL - GESTION ADMINISTRATIVA</v>
      </c>
      <c r="V785">
        <f t="shared" ca="1" si="167"/>
        <v>0</v>
      </c>
      <c r="W785">
        <f t="shared" ca="1" si="168"/>
        <v>0</v>
      </c>
    </row>
    <row r="786" spans="2:23" x14ac:dyDescent="0.25">
      <c r="B786" s="3">
        <f t="shared" si="158"/>
        <v>778</v>
      </c>
      <c r="C786" s="93">
        <f>IF(Tabla!G786="","",Tabla!G786)</f>
        <v>43521</v>
      </c>
      <c r="D786" s="93" t="str">
        <f>IF(Tabla!H786="","",Tabla!H786)</f>
        <v>CAJA</v>
      </c>
      <c r="E786" s="93" t="str">
        <f>IF(Tabla!I786="","",Tabla!I786)</f>
        <v>PAGO NOMINA QUINCENA 2 FEBRERO 2019</v>
      </c>
      <c r="F786" s="93" t="str">
        <f>IF(Tabla!J786="","",Tabla!J786)</f>
        <v>TRANSACCIONES DEL DIA 02/25/2019 RECURSOS HUMANOS</v>
      </c>
      <c r="G786" s="108">
        <f>IF(Tabla!K786="","",Tabla!K786)</f>
        <v>127.85</v>
      </c>
      <c r="H786" s="108">
        <f>IF(Tabla!L786="","",Tabla!L786)</f>
        <v>0</v>
      </c>
      <c r="J786">
        <f t="shared" si="169"/>
        <v>778</v>
      </c>
      <c r="K786" s="93">
        <f t="shared" si="170"/>
        <v>43521</v>
      </c>
      <c r="L786">
        <f t="shared" ca="1" si="159"/>
        <v>0</v>
      </c>
      <c r="M786" s="115">
        <f t="shared" ca="1" si="160"/>
        <v>7.7800000000000001E-7</v>
      </c>
      <c r="N786">
        <f t="shared" ca="1" si="161"/>
        <v>7.1500000000000004E-7</v>
      </c>
      <c r="O786">
        <f t="shared" ca="1" si="162"/>
        <v>715</v>
      </c>
      <c r="Q786">
        <f t="shared" ca="1" si="163"/>
        <v>43518</v>
      </c>
      <c r="R786" t="str">
        <f t="shared" ca="1" si="164"/>
        <v>CANALES DE DISTRIBUCION</v>
      </c>
      <c r="S786" t="str">
        <f t="shared" ca="1" si="165"/>
        <v>NC GASTO NO DEDUCIBLES</v>
      </c>
      <c r="T786" t="str">
        <f t="shared" ca="1" si="166"/>
        <v>TRANSACCIONES DEL DIA 02/22/2019SPYRAL - GESTION ADMINISTRATIVA</v>
      </c>
      <c r="V786">
        <f t="shared" ca="1" si="167"/>
        <v>0</v>
      </c>
      <c r="W786">
        <f t="shared" ca="1" si="168"/>
        <v>0</v>
      </c>
    </row>
    <row r="787" spans="2:23" x14ac:dyDescent="0.25">
      <c r="B787" s="3">
        <f t="shared" si="158"/>
        <v>779</v>
      </c>
      <c r="C787" s="93">
        <f>IF(Tabla!G787="","",Tabla!G787)</f>
        <v>43521</v>
      </c>
      <c r="D787" s="93" t="str">
        <f>IF(Tabla!H787="","",Tabla!H787)</f>
        <v>CAJA</v>
      </c>
      <c r="E787" s="93" t="str">
        <f>IF(Tabla!I787="","",Tabla!I787)</f>
        <v>PAGO NOMINA QUINCENA 2 FEBRERO 2019</v>
      </c>
      <c r="F787" s="93" t="str">
        <f>IF(Tabla!J787="","",Tabla!J787)</f>
        <v>TRANSACCIONES DEL DIA 02/25/2019 RECURSOS HUMANOS</v>
      </c>
      <c r="G787" s="108">
        <f>IF(Tabla!K787="","",Tabla!K787)</f>
        <v>101.38</v>
      </c>
      <c r="H787" s="108">
        <f>IF(Tabla!L787="","",Tabla!L787)</f>
        <v>0</v>
      </c>
      <c r="J787">
        <f t="shared" si="169"/>
        <v>779</v>
      </c>
      <c r="K787" s="93">
        <f t="shared" si="170"/>
        <v>43521</v>
      </c>
      <c r="L787">
        <f t="shared" ca="1" si="159"/>
        <v>0</v>
      </c>
      <c r="M787" s="115">
        <f t="shared" ca="1" si="160"/>
        <v>7.7899999999999997E-7</v>
      </c>
      <c r="N787">
        <f t="shared" ca="1" si="161"/>
        <v>7.1399999999999996E-7</v>
      </c>
      <c r="O787">
        <f t="shared" ca="1" si="162"/>
        <v>714</v>
      </c>
      <c r="Q787">
        <f t="shared" ca="1" si="163"/>
        <v>43518</v>
      </c>
      <c r="R787" t="str">
        <f t="shared" ca="1" si="164"/>
        <v>FUERZAS DE VENTAS PANAMA</v>
      </c>
      <c r="S787" t="str">
        <f t="shared" ca="1" si="165"/>
        <v>NC ALIMENTACION DE EMPLEADOS NVA</v>
      </c>
      <c r="T787" t="str">
        <f t="shared" ca="1" si="166"/>
        <v>TRANSACCIONES DEL DIA 02/22/2019SPYRAL - GESTION ADMINISTRATIVA</v>
      </c>
      <c r="V787">
        <f t="shared" ca="1" si="167"/>
        <v>0</v>
      </c>
      <c r="W787">
        <f t="shared" ca="1" si="168"/>
        <v>0</v>
      </c>
    </row>
    <row r="788" spans="2:23" x14ac:dyDescent="0.25">
      <c r="B788" s="3">
        <f t="shared" si="158"/>
        <v>780</v>
      </c>
      <c r="C788" s="93">
        <f>IF(Tabla!G788="","",Tabla!G788)</f>
        <v>43521</v>
      </c>
      <c r="D788" s="93" t="str">
        <f>IF(Tabla!H788="","",Tabla!H788)</f>
        <v>CAJA</v>
      </c>
      <c r="E788" s="93" t="str">
        <f>IF(Tabla!I788="","",Tabla!I788)</f>
        <v>PAGO NOMINA QUINCENA 2 FEBRERO 2019</v>
      </c>
      <c r="F788" s="93" t="str">
        <f>IF(Tabla!J788="","",Tabla!J788)</f>
        <v>TRANSACCIONES DEL DIA 02/25/2019 RECURSOS HUMANOS</v>
      </c>
      <c r="G788" s="108">
        <f>IF(Tabla!K788="","",Tabla!K788)</f>
        <v>99.42</v>
      </c>
      <c r="H788" s="108">
        <f>IF(Tabla!L788="","",Tabla!L788)</f>
        <v>0</v>
      </c>
      <c r="J788">
        <f t="shared" si="169"/>
        <v>780</v>
      </c>
      <c r="K788" s="93">
        <f t="shared" si="170"/>
        <v>43521</v>
      </c>
      <c r="L788">
        <f t="shared" ca="1" si="159"/>
        <v>0</v>
      </c>
      <c r="M788" s="115">
        <f t="shared" ca="1" si="160"/>
        <v>7.8000000000000005E-7</v>
      </c>
      <c r="N788">
        <f t="shared" ca="1" si="161"/>
        <v>7.1299999999999999E-7</v>
      </c>
      <c r="O788">
        <f t="shared" ca="1" si="162"/>
        <v>713</v>
      </c>
      <c r="Q788">
        <f t="shared" ca="1" si="163"/>
        <v>43518</v>
      </c>
      <c r="R788" t="str">
        <f t="shared" ca="1" si="164"/>
        <v>HIPOTECAS</v>
      </c>
      <c r="S788" t="str">
        <f t="shared" ca="1" si="165"/>
        <v>VIATICOS</v>
      </c>
      <c r="T788" t="str">
        <f t="shared" ca="1" si="166"/>
        <v>TRANSACCIONES DEL DIA 02/22/2019SPYRAL - GESTION ADMINISTRATIVA</v>
      </c>
      <c r="V788">
        <f t="shared" ca="1" si="167"/>
        <v>0</v>
      </c>
      <c r="W788">
        <f t="shared" ca="1" si="168"/>
        <v>0</v>
      </c>
    </row>
    <row r="789" spans="2:23" x14ac:dyDescent="0.25">
      <c r="B789" s="3">
        <f t="shared" si="158"/>
        <v>781</v>
      </c>
      <c r="C789" s="93">
        <f>IF(Tabla!G789="","",Tabla!G789)</f>
        <v>43521</v>
      </c>
      <c r="D789" s="93" t="str">
        <f>IF(Tabla!H789="","",Tabla!H789)</f>
        <v>CAJA</v>
      </c>
      <c r="E789" s="93" t="str">
        <f>IF(Tabla!I789="","",Tabla!I789)</f>
        <v>PAGO NOMINA QUINCENA 2 FEBRERO 2019</v>
      </c>
      <c r="F789" s="93" t="str">
        <f>IF(Tabla!J789="","",Tabla!J789)</f>
        <v>TRANSACCIONES DEL DIA 02/25/2019 RECURSOS HUMANOS</v>
      </c>
      <c r="G789" s="108">
        <f>IF(Tabla!K789="","",Tabla!K789)</f>
        <v>47.09</v>
      </c>
      <c r="H789" s="108">
        <f>IF(Tabla!L789="","",Tabla!L789)</f>
        <v>0</v>
      </c>
      <c r="J789">
        <f t="shared" si="169"/>
        <v>781</v>
      </c>
      <c r="K789" s="93">
        <f t="shared" si="170"/>
        <v>43521</v>
      </c>
      <c r="L789">
        <f t="shared" ca="1" si="159"/>
        <v>0</v>
      </c>
      <c r="M789" s="115">
        <f t="shared" ca="1" si="160"/>
        <v>7.8100000000000002E-7</v>
      </c>
      <c r="N789">
        <f t="shared" ca="1" si="161"/>
        <v>7.1200000000000002E-7</v>
      </c>
      <c r="O789">
        <f t="shared" ca="1" si="162"/>
        <v>712</v>
      </c>
      <c r="Q789">
        <f t="shared" ca="1" si="163"/>
        <v>43518</v>
      </c>
      <c r="R789" t="str">
        <f t="shared" ca="1" si="164"/>
        <v>HIPOTECAS</v>
      </c>
      <c r="S789" t="str">
        <f t="shared" ca="1" si="165"/>
        <v>GASTOS NO DEDUCIBLES</v>
      </c>
      <c r="T789" t="str">
        <f t="shared" ca="1" si="166"/>
        <v>TRANSACCIONES DEL DIA 02/22/2019SPYRAL - GESTION ADMINISTRATIVA</v>
      </c>
      <c r="V789">
        <f t="shared" ca="1" si="167"/>
        <v>0</v>
      </c>
      <c r="W789">
        <f t="shared" ca="1" si="168"/>
        <v>0</v>
      </c>
    </row>
    <row r="790" spans="2:23" x14ac:dyDescent="0.25">
      <c r="B790" s="3">
        <f t="shared" si="158"/>
        <v>782</v>
      </c>
      <c r="C790" s="93">
        <f>IF(Tabla!G790="","",Tabla!G790)</f>
        <v>43521</v>
      </c>
      <c r="D790" s="93" t="str">
        <f>IF(Tabla!H790="","",Tabla!H790)</f>
        <v>CAJA</v>
      </c>
      <c r="E790" s="93" t="str">
        <f>IF(Tabla!I790="","",Tabla!I790)</f>
        <v>PAGO NOMINA QUINCENA 2 FEBRERO 2019</v>
      </c>
      <c r="F790" s="93" t="str">
        <f>IF(Tabla!J790="","",Tabla!J790)</f>
        <v>TRANSACCIONES DEL DIA 02/25/2019 RECURSOS HUMANOS</v>
      </c>
      <c r="G790" s="108">
        <f>IF(Tabla!K790="","",Tabla!K790)</f>
        <v>45.85</v>
      </c>
      <c r="H790" s="108">
        <f>IF(Tabla!L790="","",Tabla!L790)</f>
        <v>0</v>
      </c>
      <c r="J790">
        <f t="shared" si="169"/>
        <v>782</v>
      </c>
      <c r="K790" s="93">
        <f t="shared" si="170"/>
        <v>43521</v>
      </c>
      <c r="L790">
        <f t="shared" ca="1" si="159"/>
        <v>0</v>
      </c>
      <c r="M790" s="115">
        <f t="shared" ca="1" si="160"/>
        <v>7.8199999999999999E-7</v>
      </c>
      <c r="N790">
        <f t="shared" ca="1" si="161"/>
        <v>7.1099999999999995E-7</v>
      </c>
      <c r="O790">
        <f t="shared" ca="1" si="162"/>
        <v>711</v>
      </c>
      <c r="Q790">
        <f t="shared" ca="1" si="163"/>
        <v>43518</v>
      </c>
      <c r="R790" t="str">
        <f t="shared" ca="1" si="164"/>
        <v>IMAGEN CORPORATIVA</v>
      </c>
      <c r="S790" t="str">
        <f t="shared" ca="1" si="165"/>
        <v>VIATICOS</v>
      </c>
      <c r="T790" t="str">
        <f t="shared" ca="1" si="166"/>
        <v>TRANSACCIONES DEL DIA 02/22/2019SPYRAL - GESTION ADMINISTRATIVA</v>
      </c>
      <c r="V790">
        <f t="shared" ca="1" si="167"/>
        <v>0</v>
      </c>
      <c r="W790">
        <f t="shared" ca="1" si="168"/>
        <v>0</v>
      </c>
    </row>
    <row r="791" spans="2:23" x14ac:dyDescent="0.25">
      <c r="B791" s="3">
        <f t="shared" si="158"/>
        <v>783</v>
      </c>
      <c r="C791" s="93">
        <f>IF(Tabla!G791="","",Tabla!G791)</f>
        <v>43521</v>
      </c>
      <c r="D791" s="93" t="str">
        <f>IF(Tabla!H791="","",Tabla!H791)</f>
        <v>CAJA</v>
      </c>
      <c r="E791" s="93" t="str">
        <f>IF(Tabla!I791="","",Tabla!I791)</f>
        <v>PAGO NOMINA QUINCENA 2 FEBRERO 2019</v>
      </c>
      <c r="F791" s="93" t="str">
        <f>IF(Tabla!J791="","",Tabla!J791)</f>
        <v>TRANSACCIONES DEL DIA 02/25/2019 RECURSOS HUMANOS</v>
      </c>
      <c r="G791" s="108">
        <f>IF(Tabla!K791="","",Tabla!K791)</f>
        <v>45.01</v>
      </c>
      <c r="H791" s="108">
        <f>IF(Tabla!L791="","",Tabla!L791)</f>
        <v>0</v>
      </c>
      <c r="J791">
        <f t="shared" si="169"/>
        <v>783</v>
      </c>
      <c r="K791" s="93">
        <f t="shared" si="170"/>
        <v>43521</v>
      </c>
      <c r="L791">
        <f t="shared" ca="1" si="159"/>
        <v>0</v>
      </c>
      <c r="M791" s="115">
        <f t="shared" ca="1" si="160"/>
        <v>7.8299999999999996E-7</v>
      </c>
      <c r="N791">
        <f t="shared" ca="1" si="161"/>
        <v>7.0999999999999998E-7</v>
      </c>
      <c r="O791">
        <f t="shared" ca="1" si="162"/>
        <v>710</v>
      </c>
      <c r="Q791">
        <f t="shared" ca="1" si="163"/>
        <v>43518</v>
      </c>
      <c r="R791" t="str">
        <f t="shared" ca="1" si="164"/>
        <v>VENTAS CONSUMO</v>
      </c>
      <c r="S791" t="str">
        <f t="shared" ca="1" si="165"/>
        <v>NC VIATICOS</v>
      </c>
      <c r="T791" t="str">
        <f t="shared" ca="1" si="166"/>
        <v>TRANSACCIONES DEL DIA 02/22/2019SPYRAL - GESTION ADMINISTRATIVA</v>
      </c>
      <c r="V791">
        <f t="shared" ca="1" si="167"/>
        <v>0</v>
      </c>
      <c r="W791">
        <f t="shared" ca="1" si="168"/>
        <v>0</v>
      </c>
    </row>
    <row r="792" spans="2:23" x14ac:dyDescent="0.25">
      <c r="B792" s="3">
        <f t="shared" si="158"/>
        <v>784</v>
      </c>
      <c r="C792" s="93">
        <f>IF(Tabla!G792="","",Tabla!G792)</f>
        <v>43521</v>
      </c>
      <c r="D792" s="93" t="str">
        <f>IF(Tabla!H792="","",Tabla!H792)</f>
        <v>CAJA</v>
      </c>
      <c r="E792" s="93" t="str">
        <f>IF(Tabla!I792="","",Tabla!I792)</f>
        <v>PAGO NOMINA QUINCENA 2 FEBRERO 2019</v>
      </c>
      <c r="F792" s="93" t="str">
        <f>IF(Tabla!J792="","",Tabla!J792)</f>
        <v>TRANSACCIONES DEL DIA 02/25/2019 RECURSOS HUMANOS</v>
      </c>
      <c r="G792" s="108">
        <f>IF(Tabla!K792="","",Tabla!K792)</f>
        <v>12.59</v>
      </c>
      <c r="H792" s="108">
        <f>IF(Tabla!L792="","",Tabla!L792)</f>
        <v>0</v>
      </c>
      <c r="J792">
        <f t="shared" si="169"/>
        <v>784</v>
      </c>
      <c r="K792" s="93">
        <f t="shared" si="170"/>
        <v>43521</v>
      </c>
      <c r="L792">
        <f t="shared" ca="1" si="159"/>
        <v>0</v>
      </c>
      <c r="M792" s="115">
        <f t="shared" ca="1" si="160"/>
        <v>7.8400000000000003E-7</v>
      </c>
      <c r="N792">
        <f t="shared" ca="1" si="161"/>
        <v>7.0900000000000001E-7</v>
      </c>
      <c r="O792">
        <f t="shared" ca="1" si="162"/>
        <v>709</v>
      </c>
      <c r="Q792">
        <f t="shared" ca="1" si="163"/>
        <v>43518</v>
      </c>
      <c r="R792" t="str">
        <f t="shared" ca="1" si="164"/>
        <v>VENTAS CONSUMO</v>
      </c>
      <c r="S792" t="str">
        <f t="shared" ca="1" si="165"/>
        <v>NC ALIMENTACION DE EMPLEADOS NVA</v>
      </c>
      <c r="T792" t="str">
        <f t="shared" ca="1" si="166"/>
        <v>TRANSACCIONES DEL DIA 02/22/2019SPYRAL - GESTION ADMINISTRATIVA</v>
      </c>
      <c r="V792">
        <f t="shared" ca="1" si="167"/>
        <v>0</v>
      </c>
      <c r="W792">
        <f t="shared" ca="1" si="168"/>
        <v>0</v>
      </c>
    </row>
    <row r="793" spans="2:23" x14ac:dyDescent="0.25">
      <c r="B793" s="3">
        <f t="shared" si="158"/>
        <v>785</v>
      </c>
      <c r="C793" s="93">
        <f>IF(Tabla!G793="","",Tabla!G793)</f>
        <v>43521</v>
      </c>
      <c r="D793" s="93" t="str">
        <f>IF(Tabla!H793="","",Tabla!H793)</f>
        <v>CAJA</v>
      </c>
      <c r="E793" s="93" t="str">
        <f>IF(Tabla!I793="","",Tabla!I793)</f>
        <v>PAGO NOMINA QUINCENA 2 FEBRERO 2019</v>
      </c>
      <c r="F793" s="93" t="str">
        <f>IF(Tabla!J793="","",Tabla!J793)</f>
        <v>TRANSACCIONES DEL DIA 02/25/2019 RECURSOS HUMANOS</v>
      </c>
      <c r="G793" s="108">
        <f>IF(Tabla!K793="","",Tabla!K793)</f>
        <v>10.29</v>
      </c>
      <c r="H793" s="108">
        <f>IF(Tabla!L793="","",Tabla!L793)</f>
        <v>0</v>
      </c>
      <c r="J793">
        <f t="shared" si="169"/>
        <v>785</v>
      </c>
      <c r="K793" s="93">
        <f t="shared" si="170"/>
        <v>43521</v>
      </c>
      <c r="L793">
        <f t="shared" ca="1" si="159"/>
        <v>0</v>
      </c>
      <c r="M793" s="115">
        <f t="shared" ca="1" si="160"/>
        <v>7.85E-7</v>
      </c>
      <c r="N793">
        <f t="shared" ca="1" si="161"/>
        <v>7.0800000000000004E-7</v>
      </c>
      <c r="O793">
        <f t="shared" ca="1" si="162"/>
        <v>708</v>
      </c>
      <c r="Q793">
        <f t="shared" ca="1" si="163"/>
        <v>43517</v>
      </c>
      <c r="R793" t="str">
        <f t="shared" ca="1" si="164"/>
        <v>ADMINISTRACION DE SUCURSALES</v>
      </c>
      <c r="S793" t="str">
        <f t="shared" ca="1" si="165"/>
        <v>OTROS EGRESOS 18</v>
      </c>
      <c r="T793" t="str">
        <f t="shared" ca="1" si="166"/>
        <v>OTROS EGRESOS 1.P.O (OR:165/DES:165 TRN:86 PERF:300086 CAU: 18</v>
      </c>
      <c r="V793">
        <f t="shared" ca="1" si="167"/>
        <v>0</v>
      </c>
      <c r="W793">
        <f t="shared" ca="1" si="168"/>
        <v>0</v>
      </c>
    </row>
    <row r="794" spans="2:23" x14ac:dyDescent="0.25">
      <c r="B794" s="3">
        <f t="shared" si="158"/>
        <v>786</v>
      </c>
      <c r="C794" s="93">
        <f>IF(Tabla!G794="","",Tabla!G794)</f>
        <v>43521</v>
      </c>
      <c r="D794" s="93" t="str">
        <f>IF(Tabla!H794="","",Tabla!H794)</f>
        <v>BANCA COMERCIAL CENTRO</v>
      </c>
      <c r="E794" s="93" t="str">
        <f>IF(Tabla!I794="","",Tabla!I794)</f>
        <v>VIATICOS</v>
      </c>
      <c r="F794" s="93" t="str">
        <f>IF(Tabla!J794="","",Tabla!J794)</f>
        <v>TRANSACCIONES DEL DIA 02/25/2019SPYRAL - GESTION ADMINISTRATIVA</v>
      </c>
      <c r="G794" s="108">
        <f>IF(Tabla!K794="","",Tabla!K794)</f>
        <v>35</v>
      </c>
      <c r="H794" s="108">
        <f>IF(Tabla!L794="","",Tabla!L794)</f>
        <v>0</v>
      </c>
      <c r="J794">
        <f t="shared" si="169"/>
        <v>786</v>
      </c>
      <c r="K794" s="93">
        <f t="shared" si="170"/>
        <v>43521</v>
      </c>
      <c r="L794">
        <f t="shared" ca="1" si="159"/>
        <v>0</v>
      </c>
      <c r="M794" s="115">
        <f t="shared" ca="1" si="160"/>
        <v>7.8599999999999997E-7</v>
      </c>
      <c r="N794">
        <f t="shared" ca="1" si="161"/>
        <v>7.0699999999999996E-7</v>
      </c>
      <c r="O794">
        <f t="shared" ca="1" si="162"/>
        <v>707</v>
      </c>
      <c r="Q794">
        <f t="shared" ca="1" si="163"/>
        <v>43517</v>
      </c>
      <c r="R794" t="str">
        <f t="shared" ca="1" si="164"/>
        <v>ADMINISTRACION DE SUCURSALES</v>
      </c>
      <c r="S794" t="str">
        <f t="shared" ca="1" si="165"/>
        <v>OTROS EGRESOS 18</v>
      </c>
      <c r="T794" t="str">
        <f t="shared" ca="1" si="166"/>
        <v>OTROS EGRESOS 1.P.O (OR:18/DES:18 TRN:86 PERF:300086 CAU: 18</v>
      </c>
      <c r="V794">
        <f t="shared" ca="1" si="167"/>
        <v>0</v>
      </c>
      <c r="W794">
        <f t="shared" ca="1" si="168"/>
        <v>0</v>
      </c>
    </row>
    <row r="795" spans="2:23" x14ac:dyDescent="0.25">
      <c r="B795" s="3">
        <f t="shared" si="158"/>
        <v>787</v>
      </c>
      <c r="C795" s="93">
        <f>IF(Tabla!G795="","",Tabla!G795)</f>
        <v>43521</v>
      </c>
      <c r="D795" s="93" t="str">
        <f>IF(Tabla!H795="","",Tabla!H795)</f>
        <v>ATM</v>
      </c>
      <c r="E795" s="93" t="str">
        <f>IF(Tabla!I795="","",Tabla!I795)</f>
        <v>PAGO NOMINA QUINCENA 2 FEBRERO 2019</v>
      </c>
      <c r="F795" s="93" t="str">
        <f>IF(Tabla!J795="","",Tabla!J795)</f>
        <v>TRANSACCIONES DEL DIA 02/25/2019 RECURSOS HUMANOS</v>
      </c>
      <c r="G795" s="108">
        <f>IF(Tabla!K795="","",Tabla!K795)</f>
        <v>99.97</v>
      </c>
      <c r="H795" s="108">
        <f>IF(Tabla!L795="","",Tabla!L795)</f>
        <v>0</v>
      </c>
      <c r="J795">
        <f t="shared" si="169"/>
        <v>787</v>
      </c>
      <c r="K795" s="93">
        <f t="shared" si="170"/>
        <v>43521</v>
      </c>
      <c r="L795">
        <f t="shared" ca="1" si="159"/>
        <v>0</v>
      </c>
      <c r="M795" s="115">
        <f t="shared" ca="1" si="160"/>
        <v>7.8700000000000005E-7</v>
      </c>
      <c r="N795">
        <f t="shared" ca="1" si="161"/>
        <v>7.06E-7</v>
      </c>
      <c r="O795">
        <f t="shared" ca="1" si="162"/>
        <v>706</v>
      </c>
      <c r="Q795">
        <f t="shared" ca="1" si="163"/>
        <v>43517</v>
      </c>
      <c r="R795" t="str">
        <f t="shared" ca="1" si="164"/>
        <v>ADMINISTRACION DE SUCURSALES</v>
      </c>
      <c r="S795" t="str">
        <f t="shared" ca="1" si="165"/>
        <v>OTROS EGRESOS 18</v>
      </c>
      <c r="T795" t="str">
        <f t="shared" ca="1" si="166"/>
        <v>OTROS EGRESOS 1.P.O (OR:21/DES:21 TRN:86 PERF:300086 CAU: 18</v>
      </c>
      <c r="V795">
        <f t="shared" ca="1" si="167"/>
        <v>0</v>
      </c>
      <c r="W795">
        <f t="shared" ca="1" si="168"/>
        <v>0</v>
      </c>
    </row>
    <row r="796" spans="2:23" x14ac:dyDescent="0.25">
      <c r="B796" s="3">
        <f t="shared" si="158"/>
        <v>788</v>
      </c>
      <c r="C796" s="93">
        <f>IF(Tabla!G796="","",Tabla!G796)</f>
        <v>43521</v>
      </c>
      <c r="D796" s="93" t="str">
        <f>IF(Tabla!H796="","",Tabla!H796)</f>
        <v>ATENCION A CLIENTES</v>
      </c>
      <c r="E796" s="93" t="str">
        <f>IF(Tabla!I796="","",Tabla!I796)</f>
        <v>PAGO NOMINA QUINCENA 2 FEBRERO 2019</v>
      </c>
      <c r="F796" s="93" t="str">
        <f>IF(Tabla!J796="","",Tabla!J796)</f>
        <v>TRANSACCIONES DEL DIA 02/25/2019 RECURSOS HUMANOS</v>
      </c>
      <c r="G796" s="108">
        <f>IF(Tabla!K796="","",Tabla!K796)</f>
        <v>983.17</v>
      </c>
      <c r="H796" s="108">
        <f>IF(Tabla!L796="","",Tabla!L796)</f>
        <v>0</v>
      </c>
      <c r="J796">
        <f t="shared" si="169"/>
        <v>788</v>
      </c>
      <c r="K796" s="93">
        <f t="shared" si="170"/>
        <v>43521</v>
      </c>
      <c r="L796">
        <f t="shared" ca="1" si="159"/>
        <v>0</v>
      </c>
      <c r="M796" s="115">
        <f t="shared" ca="1" si="160"/>
        <v>7.8800000000000002E-7</v>
      </c>
      <c r="N796">
        <f t="shared" ca="1" si="161"/>
        <v>7.0500000000000003E-7</v>
      </c>
      <c r="O796">
        <f t="shared" ca="1" si="162"/>
        <v>705</v>
      </c>
      <c r="Q796">
        <f t="shared" ca="1" si="163"/>
        <v>43517</v>
      </c>
      <c r="R796" t="str">
        <f t="shared" ca="1" si="164"/>
        <v>ADMINISTRACION DE SUCURSALES</v>
      </c>
      <c r="S796" t="str">
        <f t="shared" ca="1" si="165"/>
        <v>OTROS EGRESOS 18</v>
      </c>
      <c r="T796" t="str">
        <f t="shared" ca="1" si="166"/>
        <v>OTROS EGRESOS 1.P.O (OR:29/DES:29 TRN:86 PERF:300086 CAU: 18</v>
      </c>
      <c r="V796">
        <f t="shared" ca="1" si="167"/>
        <v>0</v>
      </c>
      <c r="W796">
        <f t="shared" ca="1" si="168"/>
        <v>0</v>
      </c>
    </row>
    <row r="797" spans="2:23" x14ac:dyDescent="0.25">
      <c r="B797" s="3">
        <f t="shared" si="158"/>
        <v>789</v>
      </c>
      <c r="C797" s="93">
        <f>IF(Tabla!G797="","",Tabla!G797)</f>
        <v>43521</v>
      </c>
      <c r="D797" s="93" t="str">
        <f>IF(Tabla!H797="","",Tabla!H797)</f>
        <v>ADMINISTRACION DE SUCURSALES</v>
      </c>
      <c r="E797" s="93" t="str">
        <f>IF(Tabla!I797="","",Tabla!I797)</f>
        <v>ALIMENTACION DE EMPLEADOS CTA NUEVA</v>
      </c>
      <c r="F797" s="93" t="str">
        <f>IF(Tabla!J797="","",Tabla!J797)</f>
        <v>TRANSACCIONES DEL DIA 02/25/2019SPYRAL - GESTION ADMINISTRATIVA</v>
      </c>
      <c r="G797" s="108">
        <f>IF(Tabla!K797="","",Tabla!K797)</f>
        <v>8</v>
      </c>
      <c r="H797" s="108">
        <f>IF(Tabla!L797="","",Tabla!L797)</f>
        <v>0</v>
      </c>
      <c r="J797">
        <f t="shared" si="169"/>
        <v>789</v>
      </c>
      <c r="K797" s="93">
        <f t="shared" si="170"/>
        <v>43521</v>
      </c>
      <c r="L797">
        <f t="shared" ca="1" si="159"/>
        <v>0</v>
      </c>
      <c r="M797" s="115">
        <f t="shared" ca="1" si="160"/>
        <v>7.8899999999999998E-7</v>
      </c>
      <c r="N797">
        <f t="shared" ca="1" si="161"/>
        <v>7.0399999999999995E-7</v>
      </c>
      <c r="O797">
        <f t="shared" ca="1" si="162"/>
        <v>704</v>
      </c>
      <c r="Q797">
        <f t="shared" ca="1" si="163"/>
        <v>43517</v>
      </c>
      <c r="R797" t="str">
        <f t="shared" ca="1" si="164"/>
        <v>ADMINISTRACION DE SUCURSALES</v>
      </c>
      <c r="S797" t="str">
        <f t="shared" ca="1" si="165"/>
        <v>OTROS EGRESOS 18</v>
      </c>
      <c r="T797" t="str">
        <f t="shared" ca="1" si="166"/>
        <v>OTROS EGRESOS 1.P.O (OR:44/DES:44 TRN:86 PERF:300086 CAU: 18</v>
      </c>
      <c r="V797">
        <f t="shared" ca="1" si="167"/>
        <v>0</v>
      </c>
      <c r="W797">
        <f t="shared" ca="1" si="168"/>
        <v>0</v>
      </c>
    </row>
    <row r="798" spans="2:23" x14ac:dyDescent="0.25">
      <c r="B798" s="3">
        <f t="shared" si="158"/>
        <v>790</v>
      </c>
      <c r="C798" s="93">
        <f>IF(Tabla!G798="","",Tabla!G798)</f>
        <v>43521</v>
      </c>
      <c r="D798" s="93" t="str">
        <f>IF(Tabla!H798="","",Tabla!H798)</f>
        <v>ADMINISTRACION DE SUCURSALES</v>
      </c>
      <c r="E798" s="93" t="str">
        <f>IF(Tabla!I798="","",Tabla!I798)</f>
        <v>OTROS EGRESOS 18</v>
      </c>
      <c r="F798" s="93" t="str">
        <f>IF(Tabla!J798="","",Tabla!J798)</f>
        <v>OTROS EGRESOS 1.P.O (OR:74/DES:74 TRN:86 PERF:300086 CAU: 18</v>
      </c>
      <c r="G798" s="108">
        <f>IF(Tabla!K798="","",Tabla!K798)</f>
        <v>4.05</v>
      </c>
      <c r="H798" s="108">
        <f>IF(Tabla!L798="","",Tabla!L798)</f>
        <v>0</v>
      </c>
      <c r="J798">
        <f t="shared" si="169"/>
        <v>790</v>
      </c>
      <c r="K798" s="93">
        <f t="shared" si="170"/>
        <v>43521</v>
      </c>
      <c r="L798">
        <f t="shared" ca="1" si="159"/>
        <v>0</v>
      </c>
      <c r="M798" s="115">
        <f t="shared" ca="1" si="160"/>
        <v>7.8999999999999995E-7</v>
      </c>
      <c r="N798">
        <f t="shared" ca="1" si="161"/>
        <v>7.0299999999999998E-7</v>
      </c>
      <c r="O798">
        <f t="shared" ca="1" si="162"/>
        <v>703</v>
      </c>
      <c r="Q798">
        <f t="shared" ca="1" si="163"/>
        <v>43517</v>
      </c>
      <c r="R798" t="str">
        <f t="shared" ca="1" si="164"/>
        <v>ADMINISTRACION DE SUCURSALES</v>
      </c>
      <c r="S798" t="str">
        <f t="shared" ca="1" si="165"/>
        <v>OTROS EGRESOS 18</v>
      </c>
      <c r="T798" t="str">
        <f t="shared" ca="1" si="166"/>
        <v>OTROS EGRESOS 1.P.O (OR:5/DES:5 TRN:86 PERF:300086 CAU: 18</v>
      </c>
      <c r="V798">
        <f t="shared" ca="1" si="167"/>
        <v>0</v>
      </c>
      <c r="W798">
        <f t="shared" ca="1" si="168"/>
        <v>0</v>
      </c>
    </row>
    <row r="799" spans="2:23" x14ac:dyDescent="0.25">
      <c r="B799" s="3">
        <f t="shared" si="158"/>
        <v>791</v>
      </c>
      <c r="C799" s="93">
        <f>IF(Tabla!G799="","",Tabla!G799)</f>
        <v>43521</v>
      </c>
      <c r="D799" s="93" t="str">
        <f>IF(Tabla!H799="","",Tabla!H799)</f>
        <v>ADMINISTRACION DE SUCURSALES</v>
      </c>
      <c r="E799" s="93" t="str">
        <f>IF(Tabla!I799="","",Tabla!I799)</f>
        <v>OTROS EGRESOS 18</v>
      </c>
      <c r="F799" s="93" t="str">
        <f>IF(Tabla!J799="","",Tabla!J799)</f>
        <v>OTROS EGRESOS 1.P.O (OR:53/DES:53 TRN:86 PERF:300086 CAU: 18</v>
      </c>
      <c r="G799" s="108">
        <f>IF(Tabla!K799="","",Tabla!K799)</f>
        <v>3.25</v>
      </c>
      <c r="H799" s="108">
        <f>IF(Tabla!L799="","",Tabla!L799)</f>
        <v>0</v>
      </c>
      <c r="J799">
        <f t="shared" si="169"/>
        <v>791</v>
      </c>
      <c r="K799" s="93">
        <f t="shared" si="170"/>
        <v>43521</v>
      </c>
      <c r="L799">
        <f t="shared" ca="1" si="159"/>
        <v>0</v>
      </c>
      <c r="M799" s="115">
        <f t="shared" ca="1" si="160"/>
        <v>7.9100000000000003E-7</v>
      </c>
      <c r="N799">
        <f t="shared" ca="1" si="161"/>
        <v>7.0200000000000001E-7</v>
      </c>
      <c r="O799">
        <f t="shared" ca="1" si="162"/>
        <v>702</v>
      </c>
      <c r="Q799">
        <f t="shared" ca="1" si="163"/>
        <v>43517</v>
      </c>
      <c r="R799" t="str">
        <f t="shared" ca="1" si="164"/>
        <v>ADMINISTRACION DE SUCURSALES</v>
      </c>
      <c r="S799" t="str">
        <f t="shared" ca="1" si="165"/>
        <v>OTROS EGRESOS 18</v>
      </c>
      <c r="T799" t="str">
        <f t="shared" ca="1" si="166"/>
        <v>OTROS EGRESOS 1.P.O (OR:6/DES:6 TRN:86 PERF:300086 CAU: 18</v>
      </c>
      <c r="V799">
        <f t="shared" ca="1" si="167"/>
        <v>0</v>
      </c>
      <c r="W799">
        <f t="shared" ca="1" si="168"/>
        <v>0</v>
      </c>
    </row>
    <row r="800" spans="2:23" x14ac:dyDescent="0.25">
      <c r="B800" s="3">
        <f t="shared" si="158"/>
        <v>792</v>
      </c>
      <c r="C800" s="93">
        <f>IF(Tabla!G800="","",Tabla!G800)</f>
        <v>43521</v>
      </c>
      <c r="D800" s="93" t="str">
        <f>IF(Tabla!H800="","",Tabla!H800)</f>
        <v>ADMINISTRACION DE SUCURSALES</v>
      </c>
      <c r="E800" s="93" t="str">
        <f>IF(Tabla!I800="","",Tabla!I800)</f>
        <v>OTROS EGRESOS 18</v>
      </c>
      <c r="F800" s="93" t="str">
        <f>IF(Tabla!J800="","",Tabla!J800)</f>
        <v>OTROS EGRESOS 1.P.O (OR:15/DES:15 TRN:86 PERF:300086 CAU: 18</v>
      </c>
      <c r="G800" s="108">
        <f>IF(Tabla!K800="","",Tabla!K800)</f>
        <v>25</v>
      </c>
      <c r="H800" s="108">
        <f>IF(Tabla!L800="","",Tabla!L800)</f>
        <v>0</v>
      </c>
      <c r="J800">
        <f t="shared" si="169"/>
        <v>792</v>
      </c>
      <c r="K800" s="93">
        <f t="shared" si="170"/>
        <v>43521</v>
      </c>
      <c r="L800">
        <f t="shared" ca="1" si="159"/>
        <v>0</v>
      </c>
      <c r="M800" s="115">
        <f t="shared" ca="1" si="160"/>
        <v>7.92E-7</v>
      </c>
      <c r="N800">
        <f t="shared" ca="1" si="161"/>
        <v>7.0100000000000004E-7</v>
      </c>
      <c r="O800">
        <f t="shared" ca="1" si="162"/>
        <v>701</v>
      </c>
      <c r="Q800">
        <f t="shared" ca="1" si="163"/>
        <v>43517</v>
      </c>
      <c r="R800" t="str">
        <f t="shared" ca="1" si="164"/>
        <v>CAJA</v>
      </c>
      <c r="S800" t="str">
        <f t="shared" ca="1" si="165"/>
        <v>ALIMENTACION DE EMPLEADOS CTA NUEVA</v>
      </c>
      <c r="T800" t="str">
        <f t="shared" ca="1" si="166"/>
        <v>TRANSACCIONES DEL DIA 02/21/2019SPYRAL - GESTION ADMINISTRATIVA</v>
      </c>
      <c r="V800">
        <f t="shared" ca="1" si="167"/>
        <v>0</v>
      </c>
      <c r="W800">
        <f t="shared" ca="1" si="168"/>
        <v>0</v>
      </c>
    </row>
    <row r="801" spans="2:23" x14ac:dyDescent="0.25">
      <c r="B801" s="3">
        <f t="shared" si="158"/>
        <v>793</v>
      </c>
      <c r="C801" s="93">
        <f>IF(Tabla!G801="","",Tabla!G801)</f>
        <v>43521</v>
      </c>
      <c r="D801" s="93" t="str">
        <f>IF(Tabla!H801="","",Tabla!H801)</f>
        <v>ADMINISTRACION DE SUCURSALES</v>
      </c>
      <c r="E801" s="93" t="str">
        <f>IF(Tabla!I801="","",Tabla!I801)</f>
        <v>PAGO NOMINA QUINCENA 2 FEBRERO 2019</v>
      </c>
      <c r="F801" s="93" t="str">
        <f>IF(Tabla!J801="","",Tabla!J801)</f>
        <v>TRANSACCIONES DEL DIA 02/25/2019 RECURSOS HUMANOS</v>
      </c>
      <c r="G801" s="108">
        <f>IF(Tabla!K801="","",Tabla!K801)</f>
        <v>44.84</v>
      </c>
      <c r="H801" s="108">
        <f>IF(Tabla!L801="","",Tabla!L801)</f>
        <v>0</v>
      </c>
      <c r="J801">
        <f t="shared" si="169"/>
        <v>793</v>
      </c>
      <c r="K801" s="93">
        <f t="shared" si="170"/>
        <v>43521</v>
      </c>
      <c r="L801">
        <f t="shared" ca="1" si="159"/>
        <v>0</v>
      </c>
      <c r="M801" s="115">
        <f t="shared" ca="1" si="160"/>
        <v>7.9299999999999997E-7</v>
      </c>
      <c r="N801">
        <f t="shared" ca="1" si="161"/>
        <v>6.9999999999999997E-7</v>
      </c>
      <c r="O801">
        <f t="shared" ca="1" si="162"/>
        <v>700</v>
      </c>
      <c r="Q801">
        <f t="shared" ca="1" si="163"/>
        <v>43517</v>
      </c>
      <c r="R801" t="str">
        <f t="shared" ca="1" si="164"/>
        <v>CAJA</v>
      </c>
      <c r="S801" t="str">
        <f t="shared" ca="1" si="165"/>
        <v>ALIMENTACION DE EMPLEADOS CTA NUEVA</v>
      </c>
      <c r="T801" t="str">
        <f t="shared" ca="1" si="166"/>
        <v>TRANSACCIONES DEL DIA 02/21/2019SPYRAL - GESTION ADMINISTRATIVA</v>
      </c>
      <c r="V801">
        <f t="shared" ca="1" si="167"/>
        <v>0</v>
      </c>
      <c r="W801">
        <f t="shared" ca="1" si="168"/>
        <v>0</v>
      </c>
    </row>
    <row r="802" spans="2:23" x14ac:dyDescent="0.25">
      <c r="B802" s="3">
        <f t="shared" si="158"/>
        <v>794</v>
      </c>
      <c r="C802" s="93">
        <f>IF(Tabla!G802="","",Tabla!G802)</f>
        <v>43521</v>
      </c>
      <c r="D802" s="93" t="str">
        <f>IF(Tabla!H802="","",Tabla!H802)</f>
        <v>ADMINISTRACION DE SUCURSALES</v>
      </c>
      <c r="E802" s="93" t="str">
        <f>IF(Tabla!I802="","",Tabla!I802)</f>
        <v>PAGO NOMINA QUINCENA 2 FEBRERO 2019</v>
      </c>
      <c r="F802" s="93" t="str">
        <f>IF(Tabla!J802="","",Tabla!J802)</f>
        <v>TRANSACCIONES DEL DIA 02/25/2019 RECURSOS HUMANOS</v>
      </c>
      <c r="G802" s="108">
        <f>IF(Tabla!K802="","",Tabla!K802)</f>
        <v>43.5</v>
      </c>
      <c r="H802" s="108">
        <f>IF(Tabla!L802="","",Tabla!L802)</f>
        <v>0</v>
      </c>
      <c r="J802">
        <f t="shared" si="169"/>
        <v>794</v>
      </c>
      <c r="K802" s="93">
        <f t="shared" si="170"/>
        <v>43521</v>
      </c>
      <c r="L802">
        <f t="shared" ca="1" si="159"/>
        <v>0</v>
      </c>
      <c r="M802" s="115">
        <f t="shared" ca="1" si="160"/>
        <v>7.9400000000000004E-7</v>
      </c>
      <c r="N802">
        <f t="shared" ca="1" si="161"/>
        <v>6.99E-7</v>
      </c>
      <c r="O802">
        <f t="shared" ca="1" si="162"/>
        <v>699</v>
      </c>
      <c r="Q802">
        <f t="shared" ca="1" si="163"/>
        <v>43517</v>
      </c>
      <c r="R802" t="str">
        <f t="shared" ca="1" si="164"/>
        <v>HIPOTECAS</v>
      </c>
      <c r="S802" t="str">
        <f t="shared" ca="1" si="165"/>
        <v>NC VIATICOS</v>
      </c>
      <c r="T802" t="str">
        <f t="shared" ca="1" si="166"/>
        <v>TRANSACCIONES DEL DIA 02/21/2019SPYRAL - GESTION ADMINISTRATIVA</v>
      </c>
      <c r="V802">
        <f t="shared" ca="1" si="167"/>
        <v>2.4</v>
      </c>
      <c r="W802">
        <f t="shared" ca="1" si="168"/>
        <v>0</v>
      </c>
    </row>
    <row r="803" spans="2:23" x14ac:dyDescent="0.25">
      <c r="B803" s="3">
        <f t="shared" si="158"/>
        <v>795</v>
      </c>
      <c r="C803" s="93">
        <f>IF(Tabla!G803="","",Tabla!G803)</f>
        <v>43521</v>
      </c>
      <c r="D803" s="93" t="str">
        <f>IF(Tabla!H803="","",Tabla!H803)</f>
        <v>ADMINISTRACION DE SUCURSALES</v>
      </c>
      <c r="E803" s="93" t="str">
        <f>IF(Tabla!I803="","",Tabla!I803)</f>
        <v>PAGO NOMINA QUINCENA 2 FEBRERO 2019</v>
      </c>
      <c r="F803" s="93" t="str">
        <f>IF(Tabla!J803="","",Tabla!J803)</f>
        <v>TRANSACCIONES DEL DIA 02/25/2019 RECURSOS HUMANOS</v>
      </c>
      <c r="G803" s="108">
        <f>IF(Tabla!K803="","",Tabla!K803)</f>
        <v>21.09</v>
      </c>
      <c r="H803" s="108">
        <f>IF(Tabla!L803="","",Tabla!L803)</f>
        <v>0</v>
      </c>
      <c r="J803">
        <f t="shared" si="169"/>
        <v>795</v>
      </c>
      <c r="K803" s="93">
        <f t="shared" si="170"/>
        <v>43521</v>
      </c>
      <c r="L803">
        <f t="shared" ca="1" si="159"/>
        <v>0</v>
      </c>
      <c r="M803" s="115">
        <f t="shared" ca="1" si="160"/>
        <v>7.9500000000000001E-7</v>
      </c>
      <c r="N803">
        <f t="shared" ca="1" si="161"/>
        <v>6.9800000000000003E-7</v>
      </c>
      <c r="O803">
        <f t="shared" ca="1" si="162"/>
        <v>698</v>
      </c>
      <c r="Q803">
        <f t="shared" ca="1" si="163"/>
        <v>43516</v>
      </c>
      <c r="R803" t="str">
        <f t="shared" ca="1" si="164"/>
        <v>ADMINISTRACION DE SUCURSALES</v>
      </c>
      <c r="S803" t="str">
        <f t="shared" ca="1" si="165"/>
        <v>OTROS EGRESOS 18</v>
      </c>
      <c r="T803" t="str">
        <f t="shared" ca="1" si="166"/>
        <v>OTROS EGRESOS 1.P.O (OR:1/DES:1 TRN:86 PERF:300086 CAU: 18</v>
      </c>
      <c r="V803">
        <f t="shared" ca="1" si="167"/>
        <v>0</v>
      </c>
      <c r="W803">
        <f t="shared" ca="1" si="168"/>
        <v>0</v>
      </c>
    </row>
    <row r="804" spans="2:23" x14ac:dyDescent="0.25">
      <c r="B804" s="3">
        <f t="shared" si="158"/>
        <v>796</v>
      </c>
      <c r="C804" s="93">
        <f>IF(Tabla!G804="","",Tabla!G804)</f>
        <v>43522</v>
      </c>
      <c r="D804" s="93" t="str">
        <f>IF(Tabla!H804="","",Tabla!H804)</f>
        <v>TELEMERCADEO</v>
      </c>
      <c r="E804" s="93" t="str">
        <f>IF(Tabla!I804="","",Tabla!I804)</f>
        <v>ALIMENTACION DE EMPLEADOS CTA NUEVA</v>
      </c>
      <c r="F804" s="93" t="str">
        <f>IF(Tabla!J804="","",Tabla!J804)</f>
        <v>TRANSACCIONES DEL DIA 02/26/2019SPYRAL - GESTION ADMINISTRATIVA</v>
      </c>
      <c r="G804" s="108">
        <f>IF(Tabla!K804="","",Tabla!K804)</f>
        <v>75.5</v>
      </c>
      <c r="H804" s="108">
        <f>IF(Tabla!L804="","",Tabla!L804)</f>
        <v>0</v>
      </c>
      <c r="J804">
        <f t="shared" si="169"/>
        <v>796</v>
      </c>
      <c r="K804" s="93">
        <f t="shared" si="170"/>
        <v>43522</v>
      </c>
      <c r="L804">
        <f t="shared" ca="1" si="159"/>
        <v>0</v>
      </c>
      <c r="M804" s="115">
        <f t="shared" ca="1" si="160"/>
        <v>7.9599999999999998E-7</v>
      </c>
      <c r="N804">
        <f t="shared" ca="1" si="161"/>
        <v>6.9699999999999995E-7</v>
      </c>
      <c r="O804">
        <f t="shared" ca="1" si="162"/>
        <v>697</v>
      </c>
      <c r="Q804">
        <f t="shared" ca="1" si="163"/>
        <v>43516</v>
      </c>
      <c r="R804" t="str">
        <f t="shared" ca="1" si="164"/>
        <v>ADMINISTRACION DE SUCURSALES</v>
      </c>
      <c r="S804" t="str">
        <f t="shared" ca="1" si="165"/>
        <v>OTROS EGRESOS 18</v>
      </c>
      <c r="T804" t="str">
        <f t="shared" ca="1" si="166"/>
        <v>OTROS EGRESOS 1.P.O (OR:10/DES:10 TRN:86 PERF:300086 CAU: 18</v>
      </c>
      <c r="V804">
        <f t="shared" ca="1" si="167"/>
        <v>0</v>
      </c>
      <c r="W804">
        <f t="shared" ca="1" si="168"/>
        <v>0</v>
      </c>
    </row>
    <row r="805" spans="2:23" x14ac:dyDescent="0.25">
      <c r="B805" s="3">
        <f t="shared" si="158"/>
        <v>797</v>
      </c>
      <c r="C805" s="93">
        <f>IF(Tabla!G805="","",Tabla!G805)</f>
        <v>43522</v>
      </c>
      <c r="D805" s="93" t="str">
        <f>IF(Tabla!H805="","",Tabla!H805)</f>
        <v>IMAGEN CORPORATIVA</v>
      </c>
      <c r="E805" s="93" t="str">
        <f>IF(Tabla!I805="","",Tabla!I805)</f>
        <v>VIATICOS</v>
      </c>
      <c r="F805" s="93" t="str">
        <f>IF(Tabla!J805="","",Tabla!J805)</f>
        <v>TRANSACCIONES DEL DIA 02/26/2019SPYRAL - GESTION ADMINISTRATIVA</v>
      </c>
      <c r="G805" s="108">
        <f>IF(Tabla!K805="","",Tabla!K805)</f>
        <v>181</v>
      </c>
      <c r="H805" s="108">
        <f>IF(Tabla!L805="","",Tabla!L805)</f>
        <v>0</v>
      </c>
      <c r="J805">
        <f t="shared" si="169"/>
        <v>797</v>
      </c>
      <c r="K805" s="93">
        <f t="shared" si="170"/>
        <v>43522</v>
      </c>
      <c r="L805">
        <f t="shared" ca="1" si="159"/>
        <v>0</v>
      </c>
      <c r="M805" s="115">
        <f t="shared" ca="1" si="160"/>
        <v>7.9699999999999995E-7</v>
      </c>
      <c r="N805">
        <f t="shared" ca="1" si="161"/>
        <v>6.9599999999999999E-7</v>
      </c>
      <c r="O805">
        <f t="shared" ca="1" si="162"/>
        <v>696</v>
      </c>
      <c r="Q805">
        <f t="shared" ca="1" si="163"/>
        <v>43516</v>
      </c>
      <c r="R805" t="str">
        <f t="shared" ca="1" si="164"/>
        <v>ADMINISTRACION DE SUCURSALES</v>
      </c>
      <c r="S805" t="str">
        <f t="shared" ca="1" si="165"/>
        <v>OTROS EGRESOS 18</v>
      </c>
      <c r="T805" t="str">
        <f t="shared" ca="1" si="166"/>
        <v>OTROS EGRESOS 1.P.O (OR:131/DES:131 TRN:86 PERF:300086 CAU: 18</v>
      </c>
      <c r="V805">
        <f t="shared" ca="1" si="167"/>
        <v>0</v>
      </c>
      <c r="W805">
        <f t="shared" ca="1" si="168"/>
        <v>0</v>
      </c>
    </row>
    <row r="806" spans="2:23" x14ac:dyDescent="0.25">
      <c r="B806" s="3">
        <f t="shared" si="158"/>
        <v>798</v>
      </c>
      <c r="C806" s="93">
        <f>IF(Tabla!G806="","",Tabla!G806)</f>
        <v>43522</v>
      </c>
      <c r="D806" s="93" t="str">
        <f>IF(Tabla!H806="","",Tabla!H806)</f>
        <v>GESTION Y CONTROL CANALES ALTERNOS</v>
      </c>
      <c r="E806" s="93" t="str">
        <f>IF(Tabla!I806="","",Tabla!I806)</f>
        <v>NC GASTO NO DEDUCIBLES</v>
      </c>
      <c r="F806" s="93" t="str">
        <f>IF(Tabla!J806="","",Tabla!J806)</f>
        <v>TRANSACCIONES DEL DIA 02/26/2019SPYRAL - GESTION ADMINISTRATIVA</v>
      </c>
      <c r="G806" s="108">
        <f>IF(Tabla!K806="","",Tabla!K806)</f>
        <v>69.900000000000006</v>
      </c>
      <c r="H806" s="108">
        <f>IF(Tabla!L806="","",Tabla!L806)</f>
        <v>0</v>
      </c>
      <c r="J806">
        <f t="shared" si="169"/>
        <v>798</v>
      </c>
      <c r="K806" s="93">
        <f t="shared" si="170"/>
        <v>43522</v>
      </c>
      <c r="L806">
        <f t="shared" ca="1" si="159"/>
        <v>0</v>
      </c>
      <c r="M806" s="115">
        <f t="shared" ca="1" si="160"/>
        <v>7.9800000000000003E-7</v>
      </c>
      <c r="N806">
        <f t="shared" ca="1" si="161"/>
        <v>6.9500000000000002E-7</v>
      </c>
      <c r="O806">
        <f t="shared" ca="1" si="162"/>
        <v>695</v>
      </c>
      <c r="Q806">
        <f t="shared" ca="1" si="163"/>
        <v>43516</v>
      </c>
      <c r="R806" t="str">
        <f t="shared" ca="1" si="164"/>
        <v>ADMINISTRACION DE SUCURSALES</v>
      </c>
      <c r="S806" t="str">
        <f t="shared" ca="1" si="165"/>
        <v>OTROS EGRESOS 18</v>
      </c>
      <c r="T806" t="str">
        <f t="shared" ca="1" si="166"/>
        <v>OTROS EGRESOS 1.P.O (OR:17/DES:17 TRN:86 PERF:300086 CAU: 18</v>
      </c>
      <c r="V806">
        <f t="shared" ca="1" si="167"/>
        <v>0</v>
      </c>
      <c r="W806">
        <f t="shared" ca="1" si="168"/>
        <v>0</v>
      </c>
    </row>
    <row r="807" spans="2:23" x14ac:dyDescent="0.25">
      <c r="B807" s="3">
        <f t="shared" si="158"/>
        <v>799</v>
      </c>
      <c r="C807" s="93">
        <f>IF(Tabla!G807="","",Tabla!G807)</f>
        <v>43522</v>
      </c>
      <c r="D807" s="93" t="str">
        <f>IF(Tabla!H807="","",Tabla!H807)</f>
        <v>DESARROLLO DE PRODUCTOS</v>
      </c>
      <c r="E807" s="93" t="str">
        <f>IF(Tabla!I807="","",Tabla!I807)</f>
        <v>VIATICOS</v>
      </c>
      <c r="F807" s="93" t="str">
        <f>IF(Tabla!J807="","",Tabla!J807)</f>
        <v>TRANSACCIONES DEL DIA 02/26/2019SPYRAL - GESTION ADMINISTRATIVA</v>
      </c>
      <c r="G807" s="108">
        <f>IF(Tabla!K807="","",Tabla!K807)</f>
        <v>10.25</v>
      </c>
      <c r="H807" s="108">
        <f>IF(Tabla!L807="","",Tabla!L807)</f>
        <v>0</v>
      </c>
      <c r="J807">
        <f t="shared" si="169"/>
        <v>799</v>
      </c>
      <c r="K807" s="93">
        <f t="shared" si="170"/>
        <v>43522</v>
      </c>
      <c r="L807">
        <f t="shared" ca="1" si="159"/>
        <v>0</v>
      </c>
      <c r="M807" s="115">
        <f t="shared" ca="1" si="160"/>
        <v>7.9899999999999999E-7</v>
      </c>
      <c r="N807">
        <f t="shared" ca="1" si="161"/>
        <v>6.9400000000000005E-7</v>
      </c>
      <c r="O807">
        <f t="shared" ca="1" si="162"/>
        <v>694</v>
      </c>
      <c r="Q807">
        <f t="shared" ca="1" si="163"/>
        <v>43516</v>
      </c>
      <c r="R807" t="str">
        <f t="shared" ca="1" si="164"/>
        <v>ADMINISTRACION DE SUCURSALES</v>
      </c>
      <c r="S807" t="str">
        <f t="shared" ca="1" si="165"/>
        <v>OTROS EGRESOS 18</v>
      </c>
      <c r="T807" t="str">
        <f t="shared" ca="1" si="166"/>
        <v>OTROS EGRESOS 1.P.O (OR:5/DES:5 TRN:86 PERF:300086 CAU: 18</v>
      </c>
      <c r="V807">
        <f t="shared" ca="1" si="167"/>
        <v>0</v>
      </c>
      <c r="W807">
        <f t="shared" ca="1" si="168"/>
        <v>0</v>
      </c>
    </row>
    <row r="808" spans="2:23" x14ac:dyDescent="0.25">
      <c r="B808" s="3">
        <f t="shared" si="158"/>
        <v>800</v>
      </c>
      <c r="C808" s="93">
        <f>IF(Tabla!G808="","",Tabla!G808)</f>
        <v>43522</v>
      </c>
      <c r="D808" s="93" t="str">
        <f>IF(Tabla!H808="","",Tabla!H808)</f>
        <v>CANALES DE DISTRIBUCION</v>
      </c>
      <c r="E808" s="93" t="str">
        <f>IF(Tabla!I808="","",Tabla!I808)</f>
        <v>NC GASTO NO DEDUCIBLES</v>
      </c>
      <c r="F808" s="93" t="str">
        <f>IF(Tabla!J808="","",Tabla!J808)</f>
        <v>TRANSACCIONES DEL DIA 02/26/2019SPYRAL - GESTION ADMINISTRATIVA</v>
      </c>
      <c r="G808" s="108">
        <f>IF(Tabla!K808="","",Tabla!K808)</f>
        <v>26.25</v>
      </c>
      <c r="H808" s="108">
        <f>IF(Tabla!L808="","",Tabla!L808)</f>
        <v>0</v>
      </c>
      <c r="J808">
        <f t="shared" si="169"/>
        <v>800</v>
      </c>
      <c r="K808" s="93">
        <f t="shared" si="170"/>
        <v>43522</v>
      </c>
      <c r="L808">
        <f t="shared" ca="1" si="159"/>
        <v>0</v>
      </c>
      <c r="M808" s="115">
        <f t="shared" ca="1" si="160"/>
        <v>7.9999999999999996E-7</v>
      </c>
      <c r="N808">
        <f t="shared" ca="1" si="161"/>
        <v>6.9299999999999997E-7</v>
      </c>
      <c r="O808">
        <f t="shared" ca="1" si="162"/>
        <v>693</v>
      </c>
      <c r="Q808">
        <f t="shared" ca="1" si="163"/>
        <v>43516</v>
      </c>
      <c r="R808" t="str">
        <f t="shared" ca="1" si="164"/>
        <v>ADMINISTRACION DE SUCURSALES</v>
      </c>
      <c r="S808" t="str">
        <f t="shared" ca="1" si="165"/>
        <v>OTROS EGRESOS 18</v>
      </c>
      <c r="T808" t="str">
        <f t="shared" ca="1" si="166"/>
        <v>OTROS EGRESOS 1.P.O (OR:66/DES:66 TRN:86 PERF:300086 CAU: 18</v>
      </c>
      <c r="V808">
        <f t="shared" ca="1" si="167"/>
        <v>0</v>
      </c>
      <c r="W808">
        <f t="shared" ca="1" si="168"/>
        <v>0</v>
      </c>
    </row>
    <row r="809" spans="2:23" x14ac:dyDescent="0.25">
      <c r="B809" s="3">
        <f t="shared" si="158"/>
        <v>801</v>
      </c>
      <c r="C809" s="93">
        <f>IF(Tabla!G809="","",Tabla!G809)</f>
        <v>43522</v>
      </c>
      <c r="D809" s="93" t="str">
        <f>IF(Tabla!H809="","",Tabla!H809)</f>
        <v>CANALES DE DISTRIBUCION</v>
      </c>
      <c r="E809" s="93" t="str">
        <f>IF(Tabla!I809="","",Tabla!I809)</f>
        <v>NC VIATICOS</v>
      </c>
      <c r="F809" s="93" t="str">
        <f>IF(Tabla!J809="","",Tabla!J809)</f>
        <v>TRANSACCIONES DEL DIA 02/26/2019SPYRAL - GESTION ADMINISTRATIVA</v>
      </c>
      <c r="G809" s="108">
        <f>IF(Tabla!K809="","",Tabla!K809)</f>
        <v>56.9</v>
      </c>
      <c r="H809" s="108">
        <f>IF(Tabla!L809="","",Tabla!L809)</f>
        <v>0</v>
      </c>
      <c r="J809">
        <f t="shared" si="169"/>
        <v>801</v>
      </c>
      <c r="K809" s="93">
        <f t="shared" si="170"/>
        <v>43522</v>
      </c>
      <c r="L809">
        <f t="shared" ca="1" si="159"/>
        <v>0</v>
      </c>
      <c r="M809" s="115">
        <f t="shared" ca="1" si="160"/>
        <v>8.0100000000000004E-7</v>
      </c>
      <c r="N809">
        <f t="shared" ca="1" si="161"/>
        <v>6.92E-7</v>
      </c>
      <c r="O809">
        <f t="shared" ca="1" si="162"/>
        <v>692</v>
      </c>
      <c r="Q809">
        <f t="shared" ca="1" si="163"/>
        <v>43516</v>
      </c>
      <c r="R809" t="str">
        <f t="shared" ca="1" si="164"/>
        <v>ADMINISTRACION DE SUCURSALES</v>
      </c>
      <c r="S809" t="str">
        <f t="shared" ca="1" si="165"/>
        <v>OTROS EGRESOS 18</v>
      </c>
      <c r="T809" t="str">
        <f t="shared" ca="1" si="166"/>
        <v>OTROS EGRESOS 1.P.O (OR:7/DES:7 TRN:86 PERF:300086 CAU: 18</v>
      </c>
      <c r="V809">
        <f t="shared" ca="1" si="167"/>
        <v>0</v>
      </c>
      <c r="W809">
        <f t="shared" ca="1" si="168"/>
        <v>0</v>
      </c>
    </row>
    <row r="810" spans="2:23" x14ac:dyDescent="0.25">
      <c r="B810" s="3">
        <f t="shared" si="158"/>
        <v>802</v>
      </c>
      <c r="C810" s="93">
        <f>IF(Tabla!G810="","",Tabla!G810)</f>
        <v>43522</v>
      </c>
      <c r="D810" s="93" t="str">
        <f>IF(Tabla!H810="","",Tabla!H810)</f>
        <v>CANALES DE DISTRIBUCION</v>
      </c>
      <c r="E810" s="93" t="str">
        <f>IF(Tabla!I810="","",Tabla!I810)</f>
        <v>REVERSI╦N - FEBRERO 2019</v>
      </c>
      <c r="F810" s="93" t="str">
        <f>IF(Tabla!J810="","",Tabla!J810)</f>
        <v>REVERSION PROVISION CUENTA DE RECONOCIMIENTOS</v>
      </c>
      <c r="G810" s="108">
        <f>IF(Tabla!K810="","",Tabla!K810)</f>
        <v>0</v>
      </c>
      <c r="H810" s="108">
        <f>IF(Tabla!L810="","",Tabla!L810)</f>
        <v>13600</v>
      </c>
      <c r="J810">
        <f t="shared" si="169"/>
        <v>802</v>
      </c>
      <c r="K810" s="93">
        <f t="shared" si="170"/>
        <v>43522</v>
      </c>
      <c r="L810">
        <f t="shared" ca="1" si="159"/>
        <v>0</v>
      </c>
      <c r="M810" s="115">
        <f t="shared" ca="1" si="160"/>
        <v>8.0200000000000001E-7</v>
      </c>
      <c r="N810">
        <f t="shared" ca="1" si="161"/>
        <v>6.9100000000000003E-7</v>
      </c>
      <c r="O810">
        <f t="shared" ca="1" si="162"/>
        <v>691</v>
      </c>
      <c r="Q810">
        <f t="shared" ca="1" si="163"/>
        <v>43516</v>
      </c>
      <c r="R810" t="str">
        <f t="shared" ca="1" si="164"/>
        <v>ADMINISTRACION DE SUCURSALES</v>
      </c>
      <c r="S810" t="str">
        <f t="shared" ca="1" si="165"/>
        <v>OTROS EGRESOS 18</v>
      </c>
      <c r="T810" t="str">
        <f t="shared" ca="1" si="166"/>
        <v>OTROS EGRESOS 1.P.O (OR:74/DES:74 TRN:86 PERF:300086 CAU: 18</v>
      </c>
      <c r="V810">
        <f t="shared" ca="1" si="167"/>
        <v>0</v>
      </c>
      <c r="W810">
        <f t="shared" ca="1" si="168"/>
        <v>0</v>
      </c>
    </row>
    <row r="811" spans="2:23" x14ac:dyDescent="0.25">
      <c r="B811" s="3">
        <f t="shared" si="158"/>
        <v>803</v>
      </c>
      <c r="C811" s="93">
        <f>IF(Tabla!G811="","",Tabla!G811)</f>
        <v>43522</v>
      </c>
      <c r="D811" s="93" t="str">
        <f>IF(Tabla!H811="","",Tabla!H811)</f>
        <v>CANALES DE DISTRIBUCION</v>
      </c>
      <c r="E811" s="93" t="str">
        <f>IF(Tabla!I811="","",Tabla!I811)</f>
        <v>VIATICOS</v>
      </c>
      <c r="F811" s="93" t="str">
        <f>IF(Tabla!J811="","",Tabla!J811)</f>
        <v>TRANSACCIONES DEL DIA 02/26/2019SPYRAL - GESTION ADMINISTRATIVA</v>
      </c>
      <c r="G811" s="108">
        <f>IF(Tabla!K811="","",Tabla!K811)</f>
        <v>366.01</v>
      </c>
      <c r="H811" s="108">
        <f>IF(Tabla!L811="","",Tabla!L811)</f>
        <v>0</v>
      </c>
      <c r="J811">
        <f t="shared" si="169"/>
        <v>803</v>
      </c>
      <c r="K811" s="93">
        <f t="shared" si="170"/>
        <v>43522</v>
      </c>
      <c r="L811">
        <f t="shared" ca="1" si="159"/>
        <v>0</v>
      </c>
      <c r="M811" s="115">
        <f t="shared" ca="1" si="160"/>
        <v>8.0299999999999998E-7</v>
      </c>
      <c r="N811">
        <f t="shared" ca="1" si="161"/>
        <v>6.8999999999999996E-7</v>
      </c>
      <c r="O811">
        <f t="shared" ca="1" si="162"/>
        <v>690</v>
      </c>
      <c r="Q811">
        <f t="shared" ca="1" si="163"/>
        <v>43516</v>
      </c>
      <c r="R811" t="str">
        <f t="shared" ca="1" si="164"/>
        <v>CAJA</v>
      </c>
      <c r="S811" t="str">
        <f t="shared" ca="1" si="165"/>
        <v>ALIMENTACION DE EMPLEADOS CTA NUEVA</v>
      </c>
      <c r="T811" t="str">
        <f t="shared" ca="1" si="166"/>
        <v>TRANSACCIONES DEL DIA 02/20/2019SPYRAL - GESTION ADMINISTRATIVA</v>
      </c>
      <c r="V811">
        <f t="shared" ca="1" si="167"/>
        <v>0</v>
      </c>
      <c r="W811">
        <f t="shared" ca="1" si="168"/>
        <v>0</v>
      </c>
    </row>
    <row r="812" spans="2:23" x14ac:dyDescent="0.25">
      <c r="B812" s="3">
        <f t="shared" si="158"/>
        <v>804</v>
      </c>
      <c r="C812" s="93">
        <f>IF(Tabla!G812="","",Tabla!G812)</f>
        <v>43522</v>
      </c>
      <c r="D812" s="93" t="str">
        <f>IF(Tabla!H812="","",Tabla!H812)</f>
        <v>CAJA</v>
      </c>
      <c r="E812" s="93" t="str">
        <f>IF(Tabla!I812="","",Tabla!I812)</f>
        <v>ALIMENTACION DE EMPLEADOS CTA NUEVA</v>
      </c>
      <c r="F812" s="93" t="str">
        <f>IF(Tabla!J812="","",Tabla!J812)</f>
        <v>TRANSACCIONES DEL DIA 02/26/2019SPYRAL - GESTION ADMINISTRATIVA</v>
      </c>
      <c r="G812" s="108">
        <f>IF(Tabla!K812="","",Tabla!K812)</f>
        <v>8</v>
      </c>
      <c r="H812" s="108">
        <f>IF(Tabla!L812="","",Tabla!L812)</f>
        <v>0</v>
      </c>
      <c r="J812">
        <f t="shared" si="169"/>
        <v>804</v>
      </c>
      <c r="K812" s="93">
        <f t="shared" si="170"/>
        <v>43522</v>
      </c>
      <c r="L812">
        <f t="shared" ca="1" si="159"/>
        <v>0</v>
      </c>
      <c r="M812" s="115">
        <f t="shared" ca="1" si="160"/>
        <v>8.0400000000000005E-7</v>
      </c>
      <c r="N812">
        <f t="shared" ca="1" si="161"/>
        <v>6.8899999999999999E-7</v>
      </c>
      <c r="O812">
        <f t="shared" ca="1" si="162"/>
        <v>689</v>
      </c>
      <c r="Q812">
        <f t="shared" ca="1" si="163"/>
        <v>43516</v>
      </c>
      <c r="R812" t="str">
        <f t="shared" ca="1" si="164"/>
        <v>CAJA</v>
      </c>
      <c r="S812" t="str">
        <f t="shared" ca="1" si="165"/>
        <v>ALIMENTACION DE EMPLEADOS CTA NUEVA</v>
      </c>
      <c r="T812" t="str">
        <f t="shared" ca="1" si="166"/>
        <v>TRANSACCIONES DEL DIA 02/20/2019SPYRAL - GESTION ADMINISTRATIVA</v>
      </c>
      <c r="V812">
        <f t="shared" ca="1" si="167"/>
        <v>0</v>
      </c>
      <c r="W812">
        <f t="shared" ca="1" si="168"/>
        <v>0</v>
      </c>
    </row>
    <row r="813" spans="2:23" x14ac:dyDescent="0.25">
      <c r="B813" s="3">
        <f t="shared" si="158"/>
        <v>805</v>
      </c>
      <c r="C813" s="93">
        <f>IF(Tabla!G813="","",Tabla!G813)</f>
        <v>43522</v>
      </c>
      <c r="D813" s="93" t="str">
        <f>IF(Tabla!H813="","",Tabla!H813)</f>
        <v>BANCA CORPORATIVA</v>
      </c>
      <c r="E813" s="93" t="str">
        <f>IF(Tabla!I813="","",Tabla!I813)</f>
        <v>NC GASTO NO DEDUCIBLES</v>
      </c>
      <c r="F813" s="93" t="str">
        <f>IF(Tabla!J813="","",Tabla!J813)</f>
        <v>TRANSACCIONES DEL DIA 02/26/2019SPYRAL - GESTION ADMINISTRATIVA</v>
      </c>
      <c r="G813" s="108">
        <f>IF(Tabla!K813="","",Tabla!K813)</f>
        <v>65</v>
      </c>
      <c r="H813" s="108">
        <f>IF(Tabla!L813="","",Tabla!L813)</f>
        <v>0</v>
      </c>
      <c r="J813">
        <f t="shared" si="169"/>
        <v>805</v>
      </c>
      <c r="K813" s="93">
        <f t="shared" si="170"/>
        <v>43522</v>
      </c>
      <c r="L813">
        <f t="shared" ca="1" si="159"/>
        <v>0</v>
      </c>
      <c r="M813" s="115">
        <f t="shared" ca="1" si="160"/>
        <v>8.0500000000000002E-7</v>
      </c>
      <c r="N813">
        <f t="shared" ca="1" si="161"/>
        <v>6.8800000000000002E-7</v>
      </c>
      <c r="O813">
        <f t="shared" ca="1" si="162"/>
        <v>688</v>
      </c>
      <c r="Q813">
        <f t="shared" ca="1" si="163"/>
        <v>43516</v>
      </c>
      <c r="R813" t="str">
        <f t="shared" ca="1" si="164"/>
        <v>CAJA</v>
      </c>
      <c r="S813" t="str">
        <f t="shared" ca="1" si="165"/>
        <v>ALIMENTACION DE EMPLEADOS CTA NUEVA</v>
      </c>
      <c r="T813" t="str">
        <f t="shared" ca="1" si="166"/>
        <v>TRANSACCIONES DEL DIA 02/20/2019SPYRAL - GESTION ADMINISTRATIVA</v>
      </c>
      <c r="V813">
        <f t="shared" ca="1" si="167"/>
        <v>0</v>
      </c>
      <c r="W813">
        <f t="shared" ca="1" si="168"/>
        <v>0</v>
      </c>
    </row>
    <row r="814" spans="2:23" x14ac:dyDescent="0.25">
      <c r="B814" s="3">
        <f t="shared" si="158"/>
        <v>806</v>
      </c>
      <c r="C814" s="93">
        <f>IF(Tabla!G814="","",Tabla!G814)</f>
        <v>43522</v>
      </c>
      <c r="D814" s="93" t="str">
        <f>IF(Tabla!H814="","",Tabla!H814)</f>
        <v>BANCA COMERCIAL</v>
      </c>
      <c r="E814" s="93" t="str">
        <f>IF(Tabla!I814="","",Tabla!I814)</f>
        <v>VIATICOS</v>
      </c>
      <c r="F814" s="93" t="str">
        <f>IF(Tabla!J814="","",Tabla!J814)</f>
        <v>TRANSACCIONES DEL DIA 02/26/2019SPYRAL - GESTION ADMINISTRATIVA</v>
      </c>
      <c r="G814" s="108">
        <f>IF(Tabla!K814="","",Tabla!K814)</f>
        <v>584.82000000000005</v>
      </c>
      <c r="H814" s="108">
        <f>IF(Tabla!L814="","",Tabla!L814)</f>
        <v>0</v>
      </c>
      <c r="J814">
        <f t="shared" si="169"/>
        <v>806</v>
      </c>
      <c r="K814" s="93">
        <f t="shared" si="170"/>
        <v>43522</v>
      </c>
      <c r="L814">
        <f t="shared" ca="1" si="159"/>
        <v>0</v>
      </c>
      <c r="M814" s="115">
        <f t="shared" ca="1" si="160"/>
        <v>8.0599999999999999E-7</v>
      </c>
      <c r="N814">
        <f t="shared" ca="1" si="161"/>
        <v>6.8700000000000005E-7</v>
      </c>
      <c r="O814">
        <f t="shared" ca="1" si="162"/>
        <v>687</v>
      </c>
      <c r="Q814">
        <f t="shared" ca="1" si="163"/>
        <v>43516</v>
      </c>
      <c r="R814" t="str">
        <f t="shared" ca="1" si="164"/>
        <v>CANALES ALTERNOS</v>
      </c>
      <c r="S814" t="str">
        <f t="shared" ca="1" si="165"/>
        <v>ALIMENTACION DE EMPLEADOS CTA NUEVA</v>
      </c>
      <c r="T814" t="str">
        <f t="shared" ca="1" si="166"/>
        <v>TRANSACCIONES DEL DIA 02/20/2019SPYRAL - GESTION ADMINISTRATIVA</v>
      </c>
      <c r="V814">
        <f t="shared" ca="1" si="167"/>
        <v>0</v>
      </c>
      <c r="W814">
        <f t="shared" ca="1" si="168"/>
        <v>0</v>
      </c>
    </row>
    <row r="815" spans="2:23" x14ac:dyDescent="0.25">
      <c r="B815" s="3">
        <f t="shared" si="158"/>
        <v>807</v>
      </c>
      <c r="C815" s="93">
        <f>IF(Tabla!G815="","",Tabla!G815)</f>
        <v>43522</v>
      </c>
      <c r="D815" s="93" t="str">
        <f>IF(Tabla!H815="","",Tabla!H815)</f>
        <v>ATENCION A CLIENTES</v>
      </c>
      <c r="E815" s="93" t="str">
        <f>IF(Tabla!I815="","",Tabla!I815)</f>
        <v>GASTOS NO DEDUCIBLES</v>
      </c>
      <c r="F815" s="93" t="str">
        <f>IF(Tabla!J815="","",Tabla!J815)</f>
        <v>TRANSACCIONES DEL DIA 02/26/2019SPYRAL - GESTION ADMINISTRATIVA</v>
      </c>
      <c r="G815" s="108">
        <f>IF(Tabla!K815="","",Tabla!K815)</f>
        <v>28</v>
      </c>
      <c r="H815" s="108">
        <f>IF(Tabla!L815="","",Tabla!L815)</f>
        <v>0</v>
      </c>
      <c r="J815">
        <f t="shared" si="169"/>
        <v>807</v>
      </c>
      <c r="K815" s="93">
        <f t="shared" si="170"/>
        <v>43522</v>
      </c>
      <c r="L815">
        <f t="shared" ca="1" si="159"/>
        <v>0</v>
      </c>
      <c r="M815" s="115">
        <f t="shared" ca="1" si="160"/>
        <v>8.0699999999999996E-7</v>
      </c>
      <c r="N815">
        <f t="shared" ca="1" si="161"/>
        <v>6.8599999999999998E-7</v>
      </c>
      <c r="O815">
        <f t="shared" ca="1" si="162"/>
        <v>686</v>
      </c>
      <c r="Q815">
        <f t="shared" ca="1" si="163"/>
        <v>43516</v>
      </c>
      <c r="R815" t="str">
        <f t="shared" ca="1" si="164"/>
        <v>CANALES DE DISTRIBUCION</v>
      </c>
      <c r="S815" t="str">
        <f t="shared" ca="1" si="165"/>
        <v>VIATICOS</v>
      </c>
      <c r="T815" t="str">
        <f t="shared" ca="1" si="166"/>
        <v>TRANSACCIONES DEL DIA 02/20/2019SPYRAL - GESTION ADMINISTRATIVA</v>
      </c>
      <c r="V815">
        <f t="shared" ca="1" si="167"/>
        <v>0</v>
      </c>
      <c r="W815">
        <f t="shared" ca="1" si="168"/>
        <v>0</v>
      </c>
    </row>
    <row r="816" spans="2:23" x14ac:dyDescent="0.25">
      <c r="B816" s="3">
        <f t="shared" si="158"/>
        <v>808</v>
      </c>
      <c r="C816" s="93">
        <f>IF(Tabla!G816="","",Tabla!G816)</f>
        <v>43522</v>
      </c>
      <c r="D816" s="93" t="str">
        <f>IF(Tabla!H816="","",Tabla!H816)</f>
        <v>ADMINISTRACION DE SUCURSALES</v>
      </c>
      <c r="E816" s="93" t="str">
        <f>IF(Tabla!I816="","",Tabla!I816)</f>
        <v>NC ALIMENTACION DE EMPLEADOS NVA</v>
      </c>
      <c r="F816" s="93" t="str">
        <f>IF(Tabla!J816="","",Tabla!J816)</f>
        <v>TRANSACCIONES DEL DIA 02/26/2019SPYRAL - GESTION ADMINISTRATIVA</v>
      </c>
      <c r="G816" s="108">
        <f>IF(Tabla!K816="","",Tabla!K816)</f>
        <v>157.56</v>
      </c>
      <c r="H816" s="108">
        <f>IF(Tabla!L816="","",Tabla!L816)</f>
        <v>0</v>
      </c>
      <c r="J816">
        <f t="shared" si="169"/>
        <v>808</v>
      </c>
      <c r="K816" s="93">
        <f t="shared" si="170"/>
        <v>43522</v>
      </c>
      <c r="L816">
        <f t="shared" ca="1" si="159"/>
        <v>0</v>
      </c>
      <c r="M816" s="115">
        <f t="shared" ca="1" si="160"/>
        <v>8.0800000000000004E-7</v>
      </c>
      <c r="N816">
        <f t="shared" ca="1" si="161"/>
        <v>6.8500000000000001E-7</v>
      </c>
      <c r="O816">
        <f t="shared" ca="1" si="162"/>
        <v>685</v>
      </c>
      <c r="Q816">
        <f t="shared" ca="1" si="163"/>
        <v>43516</v>
      </c>
      <c r="R816" t="str">
        <f t="shared" ca="1" si="164"/>
        <v>DESARROLLO DE PRODUCTOS</v>
      </c>
      <c r="S816" t="str">
        <f t="shared" ca="1" si="165"/>
        <v>GASTOS NO DEDUCIBLES</v>
      </c>
      <c r="T816" t="str">
        <f t="shared" ca="1" si="166"/>
        <v>TRANSACCIONES DEL DIA 02/20/2019SPYRAL - GESTION ADMINISTRATIVA</v>
      </c>
      <c r="V816">
        <f t="shared" ca="1" si="167"/>
        <v>0</v>
      </c>
      <c r="W816">
        <f t="shared" ca="1" si="168"/>
        <v>0</v>
      </c>
    </row>
    <row r="817" spans="2:23" x14ac:dyDescent="0.25">
      <c r="B817" s="3">
        <f t="shared" si="158"/>
        <v>809</v>
      </c>
      <c r="C817" s="93">
        <f>IF(Tabla!G817="","",Tabla!G817)</f>
        <v>43522</v>
      </c>
      <c r="D817" s="93" t="str">
        <f>IF(Tabla!H817="","",Tabla!H817)</f>
        <v>ADMINISTRACION DE SUCURSALES</v>
      </c>
      <c r="E817" s="93" t="str">
        <f>IF(Tabla!I817="","",Tabla!I817)</f>
        <v>NC ALIMENTACION DE EMPLEADOS NVA</v>
      </c>
      <c r="F817" s="93" t="str">
        <f>IF(Tabla!J817="","",Tabla!J817)</f>
        <v>TRANSACCIONES DEL DIA 02/26/2019SPYRAL - GESTION ADMINISTRATIVA</v>
      </c>
      <c r="G817" s="108">
        <f>IF(Tabla!K817="","",Tabla!K817)</f>
        <v>115.77</v>
      </c>
      <c r="H817" s="108">
        <f>IF(Tabla!L817="","",Tabla!L817)</f>
        <v>0</v>
      </c>
      <c r="J817">
        <f t="shared" si="169"/>
        <v>809</v>
      </c>
      <c r="K817" s="93">
        <f t="shared" si="170"/>
        <v>43522</v>
      </c>
      <c r="L817">
        <f t="shared" ca="1" si="159"/>
        <v>0</v>
      </c>
      <c r="M817" s="115">
        <f t="shared" ca="1" si="160"/>
        <v>8.09E-7</v>
      </c>
      <c r="N817">
        <f t="shared" ca="1" si="161"/>
        <v>6.8400000000000004E-7</v>
      </c>
      <c r="O817">
        <f t="shared" ca="1" si="162"/>
        <v>684</v>
      </c>
      <c r="Q817">
        <f t="shared" ca="1" si="163"/>
        <v>43516</v>
      </c>
      <c r="R817" t="str">
        <f t="shared" ca="1" si="164"/>
        <v>GESTION HIPOTECARIA</v>
      </c>
      <c r="S817" t="str">
        <f t="shared" ca="1" si="165"/>
        <v>VIATICOS</v>
      </c>
      <c r="T817" t="str">
        <f t="shared" ca="1" si="166"/>
        <v>TRANSACCIONES DEL DIA 02/20/2019SPYRAL - GESTION ADMINISTRATIVA</v>
      </c>
      <c r="V817">
        <f t="shared" ca="1" si="167"/>
        <v>0</v>
      </c>
      <c r="W817">
        <f t="shared" ca="1" si="168"/>
        <v>0</v>
      </c>
    </row>
    <row r="818" spans="2:23" x14ac:dyDescent="0.25">
      <c r="B818" s="3">
        <f t="shared" si="158"/>
        <v>810</v>
      </c>
      <c r="C818" s="93">
        <f>IF(Tabla!G818="","",Tabla!G818)</f>
        <v>43522</v>
      </c>
      <c r="D818" s="93" t="str">
        <f>IF(Tabla!H818="","",Tabla!H818)</f>
        <v>ADMINISTRACION DE SUCURSALES</v>
      </c>
      <c r="E818" s="93" t="str">
        <f>IF(Tabla!I818="","",Tabla!I818)</f>
        <v>NC GASTO NO DEDUCIBLES</v>
      </c>
      <c r="F818" s="93" t="str">
        <f>IF(Tabla!J818="","",Tabla!J818)</f>
        <v>TRANSACCIONES DEL DIA 02/26/2019SPYRAL - GESTION ADMINISTRATIVA</v>
      </c>
      <c r="G818" s="108">
        <f>IF(Tabla!K818="","",Tabla!K818)</f>
        <v>82.83</v>
      </c>
      <c r="H818" s="108">
        <f>IF(Tabla!L818="","",Tabla!L818)</f>
        <v>0</v>
      </c>
      <c r="J818">
        <f t="shared" si="169"/>
        <v>810</v>
      </c>
      <c r="K818" s="93">
        <f t="shared" si="170"/>
        <v>43522</v>
      </c>
      <c r="L818">
        <f t="shared" ca="1" si="159"/>
        <v>0</v>
      </c>
      <c r="M818" s="115">
        <f t="shared" ca="1" si="160"/>
        <v>8.0999999999999997E-7</v>
      </c>
      <c r="N818">
        <f t="shared" ca="1" si="161"/>
        <v>6.8299999999999996E-7</v>
      </c>
      <c r="O818">
        <f t="shared" ca="1" si="162"/>
        <v>683</v>
      </c>
      <c r="Q818">
        <f t="shared" ca="1" si="163"/>
        <v>43516</v>
      </c>
      <c r="R818" t="str">
        <f t="shared" ca="1" si="164"/>
        <v>HIPOTECAS</v>
      </c>
      <c r="S818" t="str">
        <f t="shared" ca="1" si="165"/>
        <v>VIATICOS 2</v>
      </c>
      <c r="T818" t="str">
        <f t="shared" ca="1" si="166"/>
        <v>TRANSACCIONES DEL DIA 02/20/2019SPYRAL - GESTION ADMINISTRATIVA</v>
      </c>
      <c r="V818">
        <f t="shared" ca="1" si="167"/>
        <v>0</v>
      </c>
      <c r="W818">
        <f t="shared" ca="1" si="168"/>
        <v>0</v>
      </c>
    </row>
    <row r="819" spans="2:23" x14ac:dyDescent="0.25">
      <c r="B819" s="3">
        <f t="shared" si="158"/>
        <v>811</v>
      </c>
      <c r="C819" s="93">
        <f>IF(Tabla!G819="","",Tabla!G819)</f>
        <v>43522</v>
      </c>
      <c r="D819" s="93" t="str">
        <f>IF(Tabla!H819="","",Tabla!H819)</f>
        <v>ADMINISTRACION DE SUCURSALES</v>
      </c>
      <c r="E819" s="93" t="str">
        <f>IF(Tabla!I819="","",Tabla!I819)</f>
        <v>NC GASTO NO DEDUCIBLES</v>
      </c>
      <c r="F819" s="93" t="str">
        <f>IF(Tabla!J819="","",Tabla!J819)</f>
        <v>TRANSACCIONES DEL DIA 02/26/2019SPYRAL - GESTION ADMINISTRATIVA</v>
      </c>
      <c r="G819" s="108">
        <f>IF(Tabla!K819="","",Tabla!K819)</f>
        <v>80</v>
      </c>
      <c r="H819" s="108">
        <f>IF(Tabla!L819="","",Tabla!L819)</f>
        <v>0</v>
      </c>
      <c r="J819">
        <f t="shared" si="169"/>
        <v>811</v>
      </c>
      <c r="K819" s="93">
        <f t="shared" si="170"/>
        <v>43522</v>
      </c>
      <c r="L819">
        <f t="shared" ca="1" si="159"/>
        <v>0</v>
      </c>
      <c r="M819" s="115">
        <f t="shared" ca="1" si="160"/>
        <v>8.1100000000000005E-7</v>
      </c>
      <c r="N819">
        <f t="shared" ca="1" si="161"/>
        <v>6.8199999999999999E-7</v>
      </c>
      <c r="O819">
        <f t="shared" ca="1" si="162"/>
        <v>682</v>
      </c>
      <c r="Q819">
        <f t="shared" ca="1" si="163"/>
        <v>43516</v>
      </c>
      <c r="R819" t="str">
        <f t="shared" ca="1" si="164"/>
        <v>HIPOTECAS</v>
      </c>
      <c r="S819" t="str">
        <f t="shared" ca="1" si="165"/>
        <v>VIATICOS</v>
      </c>
      <c r="T819" t="str">
        <f t="shared" ca="1" si="166"/>
        <v>TRANSACCIONES DEL DIA 02/20/2019SPYRAL - GESTION ADMINISTRATIVA</v>
      </c>
      <c r="V819">
        <f t="shared" ca="1" si="167"/>
        <v>0</v>
      </c>
      <c r="W819">
        <f t="shared" ca="1" si="168"/>
        <v>0</v>
      </c>
    </row>
    <row r="820" spans="2:23" x14ac:dyDescent="0.25">
      <c r="B820" s="3">
        <f t="shared" si="158"/>
        <v>812</v>
      </c>
      <c r="C820" s="93">
        <f>IF(Tabla!G820="","",Tabla!G820)</f>
        <v>43522</v>
      </c>
      <c r="D820" s="93" t="str">
        <f>IF(Tabla!H820="","",Tabla!H820)</f>
        <v>ADMINISTRACION DE SUCURSALES</v>
      </c>
      <c r="E820" s="93" t="str">
        <f>IF(Tabla!I820="","",Tabla!I820)</f>
        <v>NC GASTO NO DEDUCIBLES</v>
      </c>
      <c r="F820" s="93" t="str">
        <f>IF(Tabla!J820="","",Tabla!J820)</f>
        <v>TRANSACCIONES DEL DIA 02/26/2019SPYRAL - GESTION ADMINISTRATIVA</v>
      </c>
      <c r="G820" s="108">
        <f>IF(Tabla!K820="","",Tabla!K820)</f>
        <v>65.94</v>
      </c>
      <c r="H820" s="108">
        <f>IF(Tabla!L820="","",Tabla!L820)</f>
        <v>0</v>
      </c>
      <c r="J820">
        <f t="shared" si="169"/>
        <v>812</v>
      </c>
      <c r="K820" s="93">
        <f t="shared" si="170"/>
        <v>43522</v>
      </c>
      <c r="L820">
        <f t="shared" ca="1" si="159"/>
        <v>0</v>
      </c>
      <c r="M820" s="115">
        <f t="shared" ca="1" si="160"/>
        <v>8.1200000000000002E-7</v>
      </c>
      <c r="N820">
        <f t="shared" ca="1" si="161"/>
        <v>6.8100000000000002E-7</v>
      </c>
      <c r="O820">
        <f t="shared" ca="1" si="162"/>
        <v>681</v>
      </c>
      <c r="Q820">
        <f t="shared" ca="1" si="163"/>
        <v>43516</v>
      </c>
      <c r="R820" t="str">
        <f t="shared" ca="1" si="164"/>
        <v>MERCADEO Y PUBLICIDAD</v>
      </c>
      <c r="S820" t="str">
        <f t="shared" ca="1" si="165"/>
        <v>GASTOS NO DEDUCIBLES</v>
      </c>
      <c r="T820" t="str">
        <f t="shared" ca="1" si="166"/>
        <v>TRANSACCIONES DEL DIA 02/20/2019SPYRAL - GESTION ADMINISTRATIVA</v>
      </c>
      <c r="V820">
        <f t="shared" ca="1" si="167"/>
        <v>0</v>
      </c>
      <c r="W820">
        <f t="shared" ca="1" si="168"/>
        <v>0</v>
      </c>
    </row>
    <row r="821" spans="2:23" x14ac:dyDescent="0.25">
      <c r="B821" s="3">
        <f t="shared" si="158"/>
        <v>813</v>
      </c>
      <c r="C821" s="93">
        <f>IF(Tabla!G821="","",Tabla!G821)</f>
        <v>43522</v>
      </c>
      <c r="D821" s="93" t="str">
        <f>IF(Tabla!H821="","",Tabla!H821)</f>
        <v>ADMINISTRACION DE SUCURSALES</v>
      </c>
      <c r="E821" s="93" t="str">
        <f>IF(Tabla!I821="","",Tabla!I821)</f>
        <v>NC GASTO NO DEDUCIBLES</v>
      </c>
      <c r="F821" s="93" t="str">
        <f>IF(Tabla!J821="","",Tabla!J821)</f>
        <v>TRANSACCIONES DEL DIA 02/26/2019SPYRAL - GESTION ADMINISTRATIVA</v>
      </c>
      <c r="G821" s="108">
        <f>IF(Tabla!K821="","",Tabla!K821)</f>
        <v>53.96</v>
      </c>
      <c r="H821" s="108">
        <f>IF(Tabla!L821="","",Tabla!L821)</f>
        <v>0</v>
      </c>
      <c r="J821">
        <f t="shared" si="169"/>
        <v>813</v>
      </c>
      <c r="K821" s="93">
        <f t="shared" si="170"/>
        <v>43522</v>
      </c>
      <c r="L821">
        <f t="shared" ca="1" si="159"/>
        <v>0</v>
      </c>
      <c r="M821" s="115">
        <f t="shared" ca="1" si="160"/>
        <v>8.1299999999999999E-7</v>
      </c>
      <c r="N821">
        <f t="shared" ca="1" si="161"/>
        <v>6.7999999999999995E-7</v>
      </c>
      <c r="O821">
        <f t="shared" ca="1" si="162"/>
        <v>680</v>
      </c>
      <c r="Q821">
        <f t="shared" ca="1" si="163"/>
        <v>43515</v>
      </c>
      <c r="R821" t="str">
        <f t="shared" ca="1" si="164"/>
        <v>ADMINISTRACION DE SUCURSALES</v>
      </c>
      <c r="S821" t="str">
        <f t="shared" ca="1" si="165"/>
        <v>OTROS EGRESOS 18</v>
      </c>
      <c r="T821" t="str">
        <f t="shared" ca="1" si="166"/>
        <v>OTROS EGRESOS 1.P.O (OR:10/DES:10 TRN:86 PERF:300086 CAU: 18</v>
      </c>
      <c r="V821">
        <f t="shared" ca="1" si="167"/>
        <v>0</v>
      </c>
      <c r="W821">
        <f t="shared" ca="1" si="168"/>
        <v>0</v>
      </c>
    </row>
    <row r="822" spans="2:23" x14ac:dyDescent="0.25">
      <c r="B822" s="3">
        <f t="shared" si="158"/>
        <v>814</v>
      </c>
      <c r="C822" s="93">
        <f>IF(Tabla!G822="","",Tabla!G822)</f>
        <v>43522</v>
      </c>
      <c r="D822" s="93" t="str">
        <f>IF(Tabla!H822="","",Tabla!H822)</f>
        <v>ADMINISTRACION DE SUCURSALES</v>
      </c>
      <c r="E822" s="93" t="str">
        <f>IF(Tabla!I822="","",Tabla!I822)</f>
        <v>NC GASTO NO DEDUCIBLES</v>
      </c>
      <c r="F822" s="93" t="str">
        <f>IF(Tabla!J822="","",Tabla!J822)</f>
        <v>TRANSACCIONES DEL DIA 02/26/2019SPYRAL - GESTION ADMINISTRATIVA</v>
      </c>
      <c r="G822" s="108">
        <f>IF(Tabla!K822="","",Tabla!K822)</f>
        <v>34.56</v>
      </c>
      <c r="H822" s="108">
        <f>IF(Tabla!L822="","",Tabla!L822)</f>
        <v>0</v>
      </c>
      <c r="J822">
        <f t="shared" si="169"/>
        <v>814</v>
      </c>
      <c r="K822" s="93">
        <f t="shared" si="170"/>
        <v>43522</v>
      </c>
      <c r="L822">
        <f t="shared" ca="1" si="159"/>
        <v>0</v>
      </c>
      <c r="M822" s="115">
        <f t="shared" ca="1" si="160"/>
        <v>8.1399999999999996E-7</v>
      </c>
      <c r="N822">
        <f t="shared" ca="1" si="161"/>
        <v>6.7899999999999998E-7</v>
      </c>
      <c r="O822">
        <f t="shared" ca="1" si="162"/>
        <v>679</v>
      </c>
      <c r="Q822">
        <f t="shared" ca="1" si="163"/>
        <v>43515</v>
      </c>
      <c r="R822" t="str">
        <f t="shared" ca="1" si="164"/>
        <v>ADMINISTRACION DE SUCURSALES</v>
      </c>
      <c r="S822" t="str">
        <f t="shared" ca="1" si="165"/>
        <v>OTROS EGRESOS 18</v>
      </c>
      <c r="T822" t="str">
        <f t="shared" ca="1" si="166"/>
        <v>OTROS EGRESOS 1.P.O (OR:13/DES:13 TRN:86 PERF:300086 CAU: 18</v>
      </c>
      <c r="V822">
        <f t="shared" ca="1" si="167"/>
        <v>0</v>
      </c>
      <c r="W822">
        <f t="shared" ca="1" si="168"/>
        <v>0</v>
      </c>
    </row>
    <row r="823" spans="2:23" x14ac:dyDescent="0.25">
      <c r="B823" s="3">
        <f t="shared" si="158"/>
        <v>815</v>
      </c>
      <c r="C823" s="93">
        <f>IF(Tabla!G823="","",Tabla!G823)</f>
        <v>43522</v>
      </c>
      <c r="D823" s="93" t="str">
        <f>IF(Tabla!H823="","",Tabla!H823)</f>
        <v>ADMINISTRACION DE SUCURSALES</v>
      </c>
      <c r="E823" s="93" t="str">
        <f>IF(Tabla!I823="","",Tabla!I823)</f>
        <v>NC GASTO NO DEDUCIBLES</v>
      </c>
      <c r="F823" s="93" t="str">
        <f>IF(Tabla!J823="","",Tabla!J823)</f>
        <v>TRANSACCIONES DEL DIA 02/26/2019SPYRAL - GESTION ADMINISTRATIVA</v>
      </c>
      <c r="G823" s="108">
        <f>IF(Tabla!K823="","",Tabla!K823)</f>
        <v>16.350000000000001</v>
      </c>
      <c r="H823" s="108">
        <f>IF(Tabla!L823="","",Tabla!L823)</f>
        <v>0</v>
      </c>
      <c r="J823">
        <f t="shared" si="169"/>
        <v>815</v>
      </c>
      <c r="K823" s="93">
        <f t="shared" si="170"/>
        <v>43522</v>
      </c>
      <c r="L823">
        <f t="shared" ca="1" si="159"/>
        <v>0</v>
      </c>
      <c r="M823" s="115">
        <f t="shared" ca="1" si="160"/>
        <v>8.1500000000000003E-7</v>
      </c>
      <c r="N823">
        <f t="shared" ca="1" si="161"/>
        <v>6.7800000000000001E-7</v>
      </c>
      <c r="O823">
        <f t="shared" ca="1" si="162"/>
        <v>678</v>
      </c>
      <c r="Q823">
        <f t="shared" ca="1" si="163"/>
        <v>43515</v>
      </c>
      <c r="R823" t="str">
        <f t="shared" ca="1" si="164"/>
        <v>ADMINISTRACION DE SUCURSALES</v>
      </c>
      <c r="S823" t="str">
        <f t="shared" ca="1" si="165"/>
        <v>OTROS EGRESOS 18</v>
      </c>
      <c r="T823" t="str">
        <f t="shared" ca="1" si="166"/>
        <v>OTROS EGRESOS 1.P.O (OR:15/DES:15 TRN:86 PERF:300086 CAU: 18</v>
      </c>
      <c r="V823">
        <f t="shared" ca="1" si="167"/>
        <v>0</v>
      </c>
      <c r="W823">
        <f t="shared" ca="1" si="168"/>
        <v>0</v>
      </c>
    </row>
    <row r="824" spans="2:23" x14ac:dyDescent="0.25">
      <c r="B824" s="3">
        <f t="shared" si="158"/>
        <v>816</v>
      </c>
      <c r="C824" s="93">
        <f>IF(Tabla!G824="","",Tabla!G824)</f>
        <v>43522</v>
      </c>
      <c r="D824" s="93" t="str">
        <f>IF(Tabla!H824="","",Tabla!H824)</f>
        <v>ADMINISTRACION DE SUCURSALES</v>
      </c>
      <c r="E824" s="93" t="str">
        <f>IF(Tabla!I824="","",Tabla!I824)</f>
        <v>NC GASTO NO DEDUCIBLES</v>
      </c>
      <c r="F824" s="93" t="str">
        <f>IF(Tabla!J824="","",Tabla!J824)</f>
        <v>TRANSACCIONES DEL DIA 02/26/2019SPYRAL - GESTION ADMINISTRATIVA</v>
      </c>
      <c r="G824" s="108">
        <f>IF(Tabla!K824="","",Tabla!K824)</f>
        <v>10.99</v>
      </c>
      <c r="H824" s="108">
        <f>IF(Tabla!L824="","",Tabla!L824)</f>
        <v>0</v>
      </c>
      <c r="J824">
        <f t="shared" si="169"/>
        <v>816</v>
      </c>
      <c r="K824" s="93">
        <f t="shared" si="170"/>
        <v>43522</v>
      </c>
      <c r="L824">
        <f t="shared" ca="1" si="159"/>
        <v>0</v>
      </c>
      <c r="M824" s="115">
        <f t="shared" ca="1" si="160"/>
        <v>8.16E-7</v>
      </c>
      <c r="N824">
        <f t="shared" ca="1" si="161"/>
        <v>6.7700000000000004E-7</v>
      </c>
      <c r="O824">
        <f t="shared" ca="1" si="162"/>
        <v>677</v>
      </c>
      <c r="Q824">
        <f t="shared" ca="1" si="163"/>
        <v>43515</v>
      </c>
      <c r="R824" t="str">
        <f t="shared" ca="1" si="164"/>
        <v>ADMINISTRACION DE SUCURSALES</v>
      </c>
      <c r="S824" t="str">
        <f t="shared" ca="1" si="165"/>
        <v>OTROS EGRESOS 18</v>
      </c>
      <c r="T824" t="str">
        <f t="shared" ca="1" si="166"/>
        <v>OTROS EGRESOS 1.P.O (OR:196/DES:196 TRN:86 PERF:300086 CAU: 18</v>
      </c>
      <c r="V824">
        <f t="shared" ca="1" si="167"/>
        <v>0</v>
      </c>
      <c r="W824">
        <f t="shared" ca="1" si="168"/>
        <v>0</v>
      </c>
    </row>
    <row r="825" spans="2:23" x14ac:dyDescent="0.25">
      <c r="B825" s="3">
        <f t="shared" si="158"/>
        <v>817</v>
      </c>
      <c r="C825" s="93">
        <f>IF(Tabla!G825="","",Tabla!G825)</f>
        <v>43522</v>
      </c>
      <c r="D825" s="93" t="str">
        <f>IF(Tabla!H825="","",Tabla!H825)</f>
        <v>ADMINISTRACION DE SUCURSALES</v>
      </c>
      <c r="E825" s="93" t="str">
        <f>IF(Tabla!I825="","",Tabla!I825)</f>
        <v>OTROS EGRESOS 18</v>
      </c>
      <c r="F825" s="93" t="str">
        <f>IF(Tabla!J825="","",Tabla!J825)</f>
        <v>OTROS EGRESOS 1.P.O (OR:125/DES:125 TRN:86 PERF:300086 CAU: 18</v>
      </c>
      <c r="G825" s="108">
        <f>IF(Tabla!K825="","",Tabla!K825)</f>
        <v>9.75</v>
      </c>
      <c r="H825" s="108">
        <f>IF(Tabla!L825="","",Tabla!L825)</f>
        <v>0</v>
      </c>
      <c r="J825">
        <f t="shared" si="169"/>
        <v>817</v>
      </c>
      <c r="K825" s="93">
        <f t="shared" si="170"/>
        <v>43522</v>
      </c>
      <c r="L825">
        <f t="shared" ca="1" si="159"/>
        <v>0</v>
      </c>
      <c r="M825" s="115">
        <f t="shared" ca="1" si="160"/>
        <v>8.1699999999999997E-7</v>
      </c>
      <c r="N825">
        <f t="shared" ca="1" si="161"/>
        <v>6.7599999999999997E-7</v>
      </c>
      <c r="O825">
        <f t="shared" ca="1" si="162"/>
        <v>676</v>
      </c>
      <c r="Q825">
        <f t="shared" ca="1" si="163"/>
        <v>43515</v>
      </c>
      <c r="R825" t="str">
        <f t="shared" ca="1" si="164"/>
        <v>ADMINISTRACION DE SUCURSALES</v>
      </c>
      <c r="S825" t="str">
        <f t="shared" ca="1" si="165"/>
        <v>OTROS EGRESOS 18</v>
      </c>
      <c r="T825" t="str">
        <f t="shared" ca="1" si="166"/>
        <v>OTROS EGRESOS 1.P.O (OR:2/DES:2 TRN:86 PERF:300086 CAU: 18</v>
      </c>
      <c r="V825">
        <f t="shared" ca="1" si="167"/>
        <v>0</v>
      </c>
      <c r="W825">
        <f t="shared" ca="1" si="168"/>
        <v>0</v>
      </c>
    </row>
    <row r="826" spans="2:23" x14ac:dyDescent="0.25">
      <c r="B826" s="3">
        <f t="shared" si="158"/>
        <v>818</v>
      </c>
      <c r="C826" s="93">
        <f>IF(Tabla!G826="","",Tabla!G826)</f>
        <v>43522</v>
      </c>
      <c r="D826" s="93" t="str">
        <f>IF(Tabla!H826="","",Tabla!H826)</f>
        <v>ADMINISTRACION DE SUCURSALES</v>
      </c>
      <c r="E826" s="93" t="str">
        <f>IF(Tabla!I826="","",Tabla!I826)</f>
        <v>VIATICOS</v>
      </c>
      <c r="F826" s="93" t="str">
        <f>IF(Tabla!J826="","",Tabla!J826)</f>
        <v>TRANSACCIONES DEL DIA 02/26/2019SPYRAL - GESTION ADMINISTRATIVA</v>
      </c>
      <c r="G826" s="108">
        <f>IF(Tabla!K826="","",Tabla!K826)</f>
        <v>183.93</v>
      </c>
      <c r="H826" s="108">
        <f>IF(Tabla!L826="","",Tabla!L826)</f>
        <v>0</v>
      </c>
      <c r="J826">
        <f t="shared" si="169"/>
        <v>818</v>
      </c>
      <c r="K826" s="93">
        <f t="shared" si="170"/>
        <v>43522</v>
      </c>
      <c r="L826">
        <f t="shared" ca="1" si="159"/>
        <v>0</v>
      </c>
      <c r="M826" s="115">
        <f t="shared" ca="1" si="160"/>
        <v>8.1800000000000005E-7</v>
      </c>
      <c r="N826">
        <f t="shared" ca="1" si="161"/>
        <v>6.75E-7</v>
      </c>
      <c r="O826">
        <f t="shared" ca="1" si="162"/>
        <v>675</v>
      </c>
      <c r="Q826">
        <f t="shared" ca="1" si="163"/>
        <v>43515</v>
      </c>
      <c r="R826" t="str">
        <f t="shared" ca="1" si="164"/>
        <v>ADMINISTRACION DE SUCURSALES</v>
      </c>
      <c r="S826" t="str">
        <f t="shared" ca="1" si="165"/>
        <v>OTROS EGRESOS 18</v>
      </c>
      <c r="T826" t="str">
        <f t="shared" ca="1" si="166"/>
        <v>OTROS EGRESOS 1.P.O (OR:35/DES:35 TRN:86 PERF:300086 CAU: 18</v>
      </c>
      <c r="V826">
        <f t="shared" ca="1" si="167"/>
        <v>0</v>
      </c>
      <c r="W826">
        <f t="shared" ca="1" si="168"/>
        <v>0</v>
      </c>
    </row>
    <row r="827" spans="2:23" x14ac:dyDescent="0.25">
      <c r="B827" s="3">
        <f t="shared" si="158"/>
        <v>819</v>
      </c>
      <c r="C827" s="93">
        <f>IF(Tabla!G827="","",Tabla!G827)</f>
        <v>43522</v>
      </c>
      <c r="D827" s="93" t="str">
        <f>IF(Tabla!H827="","",Tabla!H827)</f>
        <v>ADMINISTRACION DE SUCURSALES</v>
      </c>
      <c r="E827" s="93" t="str">
        <f>IF(Tabla!I827="","",Tabla!I827)</f>
        <v>VIATICOS</v>
      </c>
      <c r="F827" s="93" t="str">
        <f>IF(Tabla!J827="","",Tabla!J827)</f>
        <v>TRANSACCIONES DEL DIA 02/26/2019SPYRAL - GESTION ADMINISTRATIVA</v>
      </c>
      <c r="G827" s="108">
        <f>IF(Tabla!K827="","",Tabla!K827)</f>
        <v>39</v>
      </c>
      <c r="H827" s="108">
        <f>IF(Tabla!L827="","",Tabla!L827)</f>
        <v>0</v>
      </c>
      <c r="J827">
        <f t="shared" si="169"/>
        <v>819</v>
      </c>
      <c r="K827" s="93">
        <f t="shared" si="170"/>
        <v>43522</v>
      </c>
      <c r="L827">
        <f t="shared" ca="1" si="159"/>
        <v>0</v>
      </c>
      <c r="M827" s="115">
        <f t="shared" ca="1" si="160"/>
        <v>8.1900000000000001E-7</v>
      </c>
      <c r="N827">
        <f t="shared" ca="1" si="161"/>
        <v>6.7400000000000003E-7</v>
      </c>
      <c r="O827">
        <f t="shared" ca="1" si="162"/>
        <v>674</v>
      </c>
      <c r="Q827">
        <f t="shared" ca="1" si="163"/>
        <v>43515</v>
      </c>
      <c r="R827" t="str">
        <f t="shared" ca="1" si="164"/>
        <v>ADMINISTRACION DE SUCURSALES</v>
      </c>
      <c r="S827" t="str">
        <f t="shared" ca="1" si="165"/>
        <v>OTROS EGRESOS 18</v>
      </c>
      <c r="T827" t="str">
        <f t="shared" ca="1" si="166"/>
        <v>OTROS EGRESOS 1.P.O (OR:44/DES:44 TRN:86 PERF:300086 CAU: 18</v>
      </c>
      <c r="V827">
        <f t="shared" ca="1" si="167"/>
        <v>0</v>
      </c>
      <c r="W827">
        <f t="shared" ca="1" si="168"/>
        <v>0</v>
      </c>
    </row>
    <row r="828" spans="2:23" x14ac:dyDescent="0.25">
      <c r="B828" s="3">
        <f t="shared" si="158"/>
        <v>820</v>
      </c>
      <c r="C828" s="93">
        <f>IF(Tabla!G828="","",Tabla!G828)</f>
        <v>43523</v>
      </c>
      <c r="D828" s="93" t="str">
        <f>IF(Tabla!H828="","",Tabla!H828)</f>
        <v>SERVICIOS PERSONALES</v>
      </c>
      <c r="E828" s="93" t="str">
        <f>IF(Tabla!I828="","",Tabla!I828)</f>
        <v>ALIMENTACION DE EMPLEADOS CTA NUEVA</v>
      </c>
      <c r="F828" s="93" t="str">
        <f>IF(Tabla!J828="","",Tabla!J828)</f>
        <v>TRANSACCIONES DEL DIA 02/27/2019SPYRAL - GESTION ADMINISTRATIVA</v>
      </c>
      <c r="G828" s="108">
        <f>IF(Tabla!K828="","",Tabla!K828)</f>
        <v>16</v>
      </c>
      <c r="H828" s="108">
        <f>IF(Tabla!L828="","",Tabla!L828)</f>
        <v>0</v>
      </c>
      <c r="J828">
        <f t="shared" si="169"/>
        <v>820</v>
      </c>
      <c r="K828" s="93">
        <f t="shared" si="170"/>
        <v>43523</v>
      </c>
      <c r="L828">
        <f t="shared" ca="1" si="159"/>
        <v>0</v>
      </c>
      <c r="M828" s="115">
        <f t="shared" ca="1" si="160"/>
        <v>8.1999999999999998E-7</v>
      </c>
      <c r="N828">
        <f t="shared" ca="1" si="161"/>
        <v>6.7299999999999995E-7</v>
      </c>
      <c r="O828">
        <f t="shared" ca="1" si="162"/>
        <v>673</v>
      </c>
      <c r="Q828">
        <f t="shared" ca="1" si="163"/>
        <v>43515</v>
      </c>
      <c r="R828" t="str">
        <f t="shared" ca="1" si="164"/>
        <v>ADMINISTRACION DE SUCURSALES</v>
      </c>
      <c r="S828" t="str">
        <f t="shared" ca="1" si="165"/>
        <v>OTROS EGRESOS 18</v>
      </c>
      <c r="T828" t="str">
        <f t="shared" ca="1" si="166"/>
        <v>OTROS EGRESOS 1.P.O (OR:78/DES:78 TRN:86 PERF:300086 CAU: 18</v>
      </c>
      <c r="V828">
        <f t="shared" ca="1" si="167"/>
        <v>0</v>
      </c>
      <c r="W828">
        <f t="shared" ca="1" si="168"/>
        <v>0</v>
      </c>
    </row>
    <row r="829" spans="2:23" x14ac:dyDescent="0.25">
      <c r="B829" s="3">
        <f t="shared" ref="B829:B892" si="171">B828+1</f>
        <v>821</v>
      </c>
      <c r="C829" s="93">
        <f>IF(Tabla!G829="","",Tabla!G829)</f>
        <v>43523</v>
      </c>
      <c r="D829" s="93" t="str">
        <f>IF(Tabla!H829="","",Tabla!H829)</f>
        <v>SERVICIOS PERSONALES</v>
      </c>
      <c r="E829" s="93" t="str">
        <f>IF(Tabla!I829="","",Tabla!I829)</f>
        <v>ALIMENTACION DE EMPLEADOS CTA NUEVA</v>
      </c>
      <c r="F829" s="93" t="str">
        <f>IF(Tabla!J829="","",Tabla!J829)</f>
        <v>TRANSACCIONES DEL DIA 02/27/2019SPYRAL - GESTION ADMINISTRATIVA</v>
      </c>
      <c r="G829" s="108">
        <f>IF(Tabla!K829="","",Tabla!K829)</f>
        <v>8</v>
      </c>
      <c r="H829" s="108">
        <f>IF(Tabla!L829="","",Tabla!L829)</f>
        <v>0</v>
      </c>
      <c r="J829">
        <f t="shared" si="169"/>
        <v>821</v>
      </c>
      <c r="K829" s="93">
        <f t="shared" si="170"/>
        <v>43523</v>
      </c>
      <c r="L829">
        <f t="shared" ca="1" si="159"/>
        <v>0</v>
      </c>
      <c r="M829" s="115">
        <f t="shared" ca="1" si="160"/>
        <v>8.2099999999999995E-7</v>
      </c>
      <c r="N829">
        <f t="shared" ca="1" si="161"/>
        <v>6.7199999999999998E-7</v>
      </c>
      <c r="O829">
        <f t="shared" ca="1" si="162"/>
        <v>672</v>
      </c>
      <c r="Q829">
        <f t="shared" ca="1" si="163"/>
        <v>43515</v>
      </c>
      <c r="R829" t="str">
        <f t="shared" ca="1" si="164"/>
        <v>ADMINISTRACION DE SUCURSALES</v>
      </c>
      <c r="S829" t="str">
        <f t="shared" ca="1" si="165"/>
        <v>OTROS EGRESOS 18</v>
      </c>
      <c r="T829" t="str">
        <f t="shared" ca="1" si="166"/>
        <v>OTROS EGRESOS 1.P.O (OR:89/DES:89 TRN:86 PERF:300086 CAU: 18</v>
      </c>
      <c r="V829">
        <f t="shared" ca="1" si="167"/>
        <v>0</v>
      </c>
      <c r="W829">
        <f t="shared" ca="1" si="168"/>
        <v>0</v>
      </c>
    </row>
    <row r="830" spans="2:23" x14ac:dyDescent="0.25">
      <c r="B830" s="3">
        <f t="shared" si="171"/>
        <v>822</v>
      </c>
      <c r="C830" s="93">
        <f>IF(Tabla!G830="","",Tabla!G830)</f>
        <v>43523</v>
      </c>
      <c r="D830" s="93" t="str">
        <f>IF(Tabla!H830="","",Tabla!H830)</f>
        <v>DESARROLLO DE PRODUCTOS</v>
      </c>
      <c r="E830" s="93" t="str">
        <f>IF(Tabla!I830="","",Tabla!I830)</f>
        <v>GASTOS NO DEDUCIBLES</v>
      </c>
      <c r="F830" s="93" t="str">
        <f>IF(Tabla!J830="","",Tabla!J830)</f>
        <v>TRANSACCIONES DEL DIA 02/27/2019SPYRAL - GESTION ADMINISTRATIVA</v>
      </c>
      <c r="G830" s="108">
        <f>IF(Tabla!K830="","",Tabla!K830)</f>
        <v>72</v>
      </c>
      <c r="H830" s="108">
        <f>IF(Tabla!L830="","",Tabla!L830)</f>
        <v>0</v>
      </c>
      <c r="J830">
        <f t="shared" si="169"/>
        <v>822</v>
      </c>
      <c r="K830" s="93">
        <f t="shared" si="170"/>
        <v>43523</v>
      </c>
      <c r="L830">
        <f t="shared" ca="1" si="159"/>
        <v>0</v>
      </c>
      <c r="M830" s="115">
        <f t="shared" ca="1" si="160"/>
        <v>8.2200000000000003E-7</v>
      </c>
      <c r="N830">
        <f t="shared" ca="1" si="161"/>
        <v>6.7100000000000001E-7</v>
      </c>
      <c r="O830">
        <f t="shared" ca="1" si="162"/>
        <v>671</v>
      </c>
      <c r="Q830">
        <f t="shared" ca="1" si="163"/>
        <v>43515</v>
      </c>
      <c r="R830" t="str">
        <f t="shared" ca="1" si="164"/>
        <v>ADMINISTRACION DE SUCURSALES</v>
      </c>
      <c r="S830" t="str">
        <f t="shared" ca="1" si="165"/>
        <v>OTROS EGRESOS 18</v>
      </c>
      <c r="T830" t="str">
        <f t="shared" ca="1" si="166"/>
        <v>OTROS EGRESOS 1.P.O (OR:97/DES:97 TRN:86 PERF:300086 CAU: 18</v>
      </c>
      <c r="V830">
        <f t="shared" ca="1" si="167"/>
        <v>0</v>
      </c>
      <c r="W830">
        <f t="shared" ca="1" si="168"/>
        <v>0</v>
      </c>
    </row>
    <row r="831" spans="2:23" x14ac:dyDescent="0.25">
      <c r="B831" s="3">
        <f t="shared" si="171"/>
        <v>823</v>
      </c>
      <c r="C831" s="93">
        <f>IF(Tabla!G831="","",Tabla!G831)</f>
        <v>43523</v>
      </c>
      <c r="D831" s="93" t="str">
        <f>IF(Tabla!H831="","",Tabla!H831)</f>
        <v>CANALES DE DISTRIBUCION</v>
      </c>
      <c r="E831" s="93" t="str">
        <f>IF(Tabla!I831="","",Tabla!I831)</f>
        <v>NC ALIMENTACION DE EMPLEADOS NVA</v>
      </c>
      <c r="F831" s="93" t="str">
        <f>IF(Tabla!J831="","",Tabla!J831)</f>
        <v>TRANSACCIONES DEL DIA 02/27/2019SPYRAL - GESTION ADMINISTRATIVA</v>
      </c>
      <c r="G831" s="108">
        <f>IF(Tabla!K831="","",Tabla!K831)</f>
        <v>44</v>
      </c>
      <c r="H831" s="108">
        <f>IF(Tabla!L831="","",Tabla!L831)</f>
        <v>0</v>
      </c>
      <c r="J831">
        <f t="shared" si="169"/>
        <v>823</v>
      </c>
      <c r="K831" s="93">
        <f t="shared" si="170"/>
        <v>43523</v>
      </c>
      <c r="L831">
        <f t="shared" ca="1" si="159"/>
        <v>0</v>
      </c>
      <c r="M831" s="115">
        <f t="shared" ca="1" si="160"/>
        <v>8.23E-7</v>
      </c>
      <c r="N831">
        <f t="shared" ca="1" si="161"/>
        <v>6.7000000000000004E-7</v>
      </c>
      <c r="O831">
        <f t="shared" ca="1" si="162"/>
        <v>670</v>
      </c>
      <c r="Q831">
        <f t="shared" ca="1" si="163"/>
        <v>43515</v>
      </c>
      <c r="R831" t="str">
        <f t="shared" ca="1" si="164"/>
        <v>ADMINISTRACION DE SUCURSALES</v>
      </c>
      <c r="S831" t="str">
        <f t="shared" ca="1" si="165"/>
        <v>NC GASTO NO DEDUCIBLES</v>
      </c>
      <c r="T831" t="str">
        <f t="shared" ca="1" si="166"/>
        <v>TRANSACCIONES DEL DIA 02/19/2019SPYRAL - GESTION ADMINISTRATIVA</v>
      </c>
      <c r="V831">
        <f t="shared" ca="1" si="167"/>
        <v>0</v>
      </c>
      <c r="W831">
        <f t="shared" ca="1" si="168"/>
        <v>0</v>
      </c>
    </row>
    <row r="832" spans="2:23" x14ac:dyDescent="0.25">
      <c r="B832" s="3">
        <f t="shared" si="171"/>
        <v>824</v>
      </c>
      <c r="C832" s="93">
        <f>IF(Tabla!G832="","",Tabla!G832)</f>
        <v>43523</v>
      </c>
      <c r="D832" s="93" t="str">
        <f>IF(Tabla!H832="","",Tabla!H832)</f>
        <v>CAJA</v>
      </c>
      <c r="E832" s="93" t="str">
        <f>IF(Tabla!I832="","",Tabla!I832)</f>
        <v>ALIMENTACION DE EMPLEADOS CTA NUEVA</v>
      </c>
      <c r="F832" s="93" t="str">
        <f>IF(Tabla!J832="","",Tabla!J832)</f>
        <v>TRANSACCIONES DEL DIA 02/27/2019SPYRAL - GESTION ADMINISTRATIVA</v>
      </c>
      <c r="G832" s="108">
        <f>IF(Tabla!K832="","",Tabla!K832)</f>
        <v>32</v>
      </c>
      <c r="H832" s="108">
        <f>IF(Tabla!L832="","",Tabla!L832)</f>
        <v>0</v>
      </c>
      <c r="J832">
        <f t="shared" si="169"/>
        <v>824</v>
      </c>
      <c r="K832" s="93">
        <f t="shared" si="170"/>
        <v>43523</v>
      </c>
      <c r="L832">
        <f t="shared" ca="1" si="159"/>
        <v>0</v>
      </c>
      <c r="M832" s="115">
        <f t="shared" ca="1" si="160"/>
        <v>8.2399999999999997E-7</v>
      </c>
      <c r="N832">
        <f t="shared" ca="1" si="161"/>
        <v>6.6899999999999997E-7</v>
      </c>
      <c r="O832">
        <f t="shared" ca="1" si="162"/>
        <v>669</v>
      </c>
      <c r="Q832">
        <f t="shared" ca="1" si="163"/>
        <v>43515</v>
      </c>
      <c r="R832" t="str">
        <f t="shared" ca="1" si="164"/>
        <v>ADMINISTRACION DE SUCURSALES</v>
      </c>
      <c r="S832" t="str">
        <f t="shared" ca="1" si="165"/>
        <v>NC GASTO NO DEDUCIBLES</v>
      </c>
      <c r="T832" t="str">
        <f t="shared" ca="1" si="166"/>
        <v>TRANSACCIONES DEL DIA 02/19/2019SPYRAL - GESTION ADMINISTRATIVA</v>
      </c>
      <c r="V832">
        <f t="shared" ca="1" si="167"/>
        <v>0</v>
      </c>
      <c r="W832">
        <f t="shared" ca="1" si="168"/>
        <v>0</v>
      </c>
    </row>
    <row r="833" spans="2:23" x14ac:dyDescent="0.25">
      <c r="B833" s="3">
        <f t="shared" si="171"/>
        <v>825</v>
      </c>
      <c r="C833" s="93">
        <f>IF(Tabla!G833="","",Tabla!G833)</f>
        <v>43523</v>
      </c>
      <c r="D833" s="93" t="str">
        <f>IF(Tabla!H833="","",Tabla!H833)</f>
        <v>CAJA</v>
      </c>
      <c r="E833" s="93" t="str">
        <f>IF(Tabla!I833="","",Tabla!I833)</f>
        <v>ALIMENTACION DE EMPLEADOS CTA NUEVA</v>
      </c>
      <c r="F833" s="93" t="str">
        <f>IF(Tabla!J833="","",Tabla!J833)</f>
        <v>TRANSACCIONES DEL DIA 02/27/2019SPYRAL - GESTION ADMINISTRATIVA</v>
      </c>
      <c r="G833" s="108">
        <f>IF(Tabla!K833="","",Tabla!K833)</f>
        <v>24</v>
      </c>
      <c r="H833" s="108">
        <f>IF(Tabla!L833="","",Tabla!L833)</f>
        <v>0</v>
      </c>
      <c r="J833">
        <f t="shared" si="169"/>
        <v>825</v>
      </c>
      <c r="K833" s="93">
        <f t="shared" si="170"/>
        <v>43523</v>
      </c>
      <c r="L833">
        <f t="shared" ca="1" si="159"/>
        <v>0</v>
      </c>
      <c r="M833" s="115">
        <f t="shared" ca="1" si="160"/>
        <v>8.2500000000000004E-7</v>
      </c>
      <c r="N833">
        <f t="shared" ca="1" si="161"/>
        <v>6.68E-7</v>
      </c>
      <c r="O833">
        <f t="shared" ca="1" si="162"/>
        <v>668</v>
      </c>
      <c r="Q833">
        <f t="shared" ca="1" si="163"/>
        <v>43515</v>
      </c>
      <c r="R833" t="str">
        <f t="shared" ca="1" si="164"/>
        <v>ADMINISTRACION DE SUCURSALES</v>
      </c>
      <c r="S833" t="str">
        <f t="shared" ca="1" si="165"/>
        <v>NC GASTO NO DEDUCIBLES</v>
      </c>
      <c r="T833" t="str">
        <f t="shared" ca="1" si="166"/>
        <v>TRANSACCIONES DEL DIA 02/19/2019SPYRAL - GESTION ADMINISTRATIVA</v>
      </c>
      <c r="V833">
        <f t="shared" ca="1" si="167"/>
        <v>0</v>
      </c>
      <c r="W833">
        <f t="shared" ca="1" si="168"/>
        <v>0</v>
      </c>
    </row>
    <row r="834" spans="2:23" x14ac:dyDescent="0.25">
      <c r="B834" s="3">
        <f t="shared" si="171"/>
        <v>826</v>
      </c>
      <c r="C834" s="93">
        <f>IF(Tabla!G834="","",Tabla!G834)</f>
        <v>43523</v>
      </c>
      <c r="D834" s="93" t="str">
        <f>IF(Tabla!H834="","",Tabla!H834)</f>
        <v>CAJA</v>
      </c>
      <c r="E834" s="93" t="str">
        <f>IF(Tabla!I834="","",Tabla!I834)</f>
        <v>PLANILLAS DE LIQUIDACIONES FEB 2019</v>
      </c>
      <c r="F834" s="93" t="str">
        <f>IF(Tabla!J834="","",Tabla!J834)</f>
        <v>TRANSACCIONES DEL DIA 02/27/2019 RECURSOS HUMANOS</v>
      </c>
      <c r="G834" s="108">
        <f>IF(Tabla!K834="","",Tabla!K834)</f>
        <v>75.819999999999993</v>
      </c>
      <c r="H834" s="108">
        <f>IF(Tabla!L834="","",Tabla!L834)</f>
        <v>0</v>
      </c>
      <c r="J834">
        <f t="shared" si="169"/>
        <v>826</v>
      </c>
      <c r="K834" s="93">
        <f t="shared" si="170"/>
        <v>43523</v>
      </c>
      <c r="L834">
        <f t="shared" ca="1" si="159"/>
        <v>0</v>
      </c>
      <c r="M834" s="115">
        <f t="shared" ca="1" si="160"/>
        <v>8.2600000000000001E-7</v>
      </c>
      <c r="N834">
        <f t="shared" ca="1" si="161"/>
        <v>6.6700000000000003E-7</v>
      </c>
      <c r="O834">
        <f t="shared" ca="1" si="162"/>
        <v>667</v>
      </c>
      <c r="Q834">
        <f t="shared" ca="1" si="163"/>
        <v>43515</v>
      </c>
      <c r="R834" t="str">
        <f t="shared" ca="1" si="164"/>
        <v>ADMINISTRACION DE SUCURSALES</v>
      </c>
      <c r="S834" t="str">
        <f t="shared" ca="1" si="165"/>
        <v>NC GASTO NO DEDUCIBLES</v>
      </c>
      <c r="T834" t="str">
        <f t="shared" ca="1" si="166"/>
        <v>TRANSACCIONES DEL DIA 02/19/2019SPYRAL - GESTION ADMINISTRATIVA</v>
      </c>
      <c r="V834">
        <f t="shared" ca="1" si="167"/>
        <v>0</v>
      </c>
      <c r="W834">
        <f t="shared" ca="1" si="168"/>
        <v>0</v>
      </c>
    </row>
    <row r="835" spans="2:23" x14ac:dyDescent="0.25">
      <c r="B835" s="3">
        <f t="shared" si="171"/>
        <v>827</v>
      </c>
      <c r="C835" s="93">
        <f>IF(Tabla!G835="","",Tabla!G835)</f>
        <v>43523</v>
      </c>
      <c r="D835" s="93" t="str">
        <f>IF(Tabla!H835="","",Tabla!H835)</f>
        <v>ADMINISTRACION DE SUCURSALES</v>
      </c>
      <c r="E835" s="93" t="str">
        <f>IF(Tabla!I835="","",Tabla!I835)</f>
        <v>GASTOS NO DEDUCIBLES</v>
      </c>
      <c r="F835" s="93" t="str">
        <f>IF(Tabla!J835="","",Tabla!J835)</f>
        <v>TRANSACCIONES DEL DIA 02/27/2019SPYRAL - GESTION ADMINISTRATIVA</v>
      </c>
      <c r="G835" s="108">
        <f>IF(Tabla!K835="","",Tabla!K835)</f>
        <v>47.15</v>
      </c>
      <c r="H835" s="108">
        <f>IF(Tabla!L835="","",Tabla!L835)</f>
        <v>0</v>
      </c>
      <c r="J835">
        <f t="shared" si="169"/>
        <v>827</v>
      </c>
      <c r="K835" s="93">
        <f t="shared" si="170"/>
        <v>43523</v>
      </c>
      <c r="L835">
        <f t="shared" ca="1" si="159"/>
        <v>0</v>
      </c>
      <c r="M835" s="115">
        <f t="shared" ca="1" si="160"/>
        <v>8.2699999999999998E-7</v>
      </c>
      <c r="N835">
        <f t="shared" ca="1" si="161"/>
        <v>6.6599999999999996E-7</v>
      </c>
      <c r="O835">
        <f t="shared" ca="1" si="162"/>
        <v>666</v>
      </c>
      <c r="Q835">
        <f t="shared" ca="1" si="163"/>
        <v>43515</v>
      </c>
      <c r="R835" t="str">
        <f t="shared" ca="1" si="164"/>
        <v>ADMINISTRACION DE SUCURSALES</v>
      </c>
      <c r="S835" t="str">
        <f t="shared" ca="1" si="165"/>
        <v>NC GASTO NO DEDUCIBLES</v>
      </c>
      <c r="T835" t="str">
        <f t="shared" ca="1" si="166"/>
        <v>TRANSACCIONES DEL DIA 02/19/2019SPYRAL - GESTION ADMINISTRATIVA</v>
      </c>
      <c r="V835">
        <f t="shared" ca="1" si="167"/>
        <v>0</v>
      </c>
      <c r="W835">
        <f t="shared" ca="1" si="168"/>
        <v>0</v>
      </c>
    </row>
    <row r="836" spans="2:23" x14ac:dyDescent="0.25">
      <c r="B836" s="3">
        <f t="shared" si="171"/>
        <v>828</v>
      </c>
      <c r="C836" s="93">
        <f>IF(Tabla!G836="","",Tabla!G836)</f>
        <v>43523</v>
      </c>
      <c r="D836" s="93" t="str">
        <f>IF(Tabla!H836="","",Tabla!H836)</f>
        <v>ADMINISTRACION DE SUCURSALES</v>
      </c>
      <c r="E836" s="93" t="str">
        <f>IF(Tabla!I836="","",Tabla!I836)</f>
        <v>NC ALIMENTACION DE EMPLEADOS NVA</v>
      </c>
      <c r="F836" s="93" t="str">
        <f>IF(Tabla!J836="","",Tabla!J836)</f>
        <v>TRANSACCIONES DEL DIA 02/27/2019SPYRAL - GESTION ADMINISTRATIVA</v>
      </c>
      <c r="G836" s="108">
        <f>IF(Tabla!K836="","",Tabla!K836)</f>
        <v>39.25</v>
      </c>
      <c r="H836" s="108">
        <f>IF(Tabla!L836="","",Tabla!L836)</f>
        <v>0</v>
      </c>
      <c r="J836">
        <f t="shared" si="169"/>
        <v>828</v>
      </c>
      <c r="K836" s="93">
        <f t="shared" si="170"/>
        <v>43523</v>
      </c>
      <c r="L836">
        <f t="shared" ca="1" si="159"/>
        <v>0</v>
      </c>
      <c r="M836" s="115">
        <f t="shared" ca="1" si="160"/>
        <v>8.2799999999999995E-7</v>
      </c>
      <c r="N836">
        <f t="shared" ca="1" si="161"/>
        <v>6.6499999999999999E-7</v>
      </c>
      <c r="O836">
        <f t="shared" ca="1" si="162"/>
        <v>665</v>
      </c>
      <c r="Q836">
        <f t="shared" ca="1" si="163"/>
        <v>43515</v>
      </c>
      <c r="R836" t="str">
        <f t="shared" ca="1" si="164"/>
        <v>ADMINISTRACION DE SUCURSALES</v>
      </c>
      <c r="S836" t="str">
        <f t="shared" ca="1" si="165"/>
        <v>NC GASTO NO DEDUCIBLES</v>
      </c>
      <c r="T836" t="str">
        <f t="shared" ca="1" si="166"/>
        <v>TRANSACCIONES DEL DIA 02/19/2019SPYRAL - GESTION ADMINISTRATIVA</v>
      </c>
      <c r="V836">
        <f t="shared" ca="1" si="167"/>
        <v>0</v>
      </c>
      <c r="W836">
        <f t="shared" ca="1" si="168"/>
        <v>0</v>
      </c>
    </row>
    <row r="837" spans="2:23" x14ac:dyDescent="0.25">
      <c r="B837" s="3">
        <f t="shared" si="171"/>
        <v>829</v>
      </c>
      <c r="C837" s="93">
        <f>IF(Tabla!G837="","",Tabla!G837)</f>
        <v>43523</v>
      </c>
      <c r="D837" s="93" t="str">
        <f>IF(Tabla!H837="","",Tabla!H837)</f>
        <v>ADMINISTRACION DE SUCURSALES</v>
      </c>
      <c r="E837" s="93" t="str">
        <f>IF(Tabla!I837="","",Tabla!I837)</f>
        <v>NC GASTO NO DEDUCIBLES</v>
      </c>
      <c r="F837" s="93" t="str">
        <f>IF(Tabla!J837="","",Tabla!J837)</f>
        <v>TRANSACCIONES DEL DIA 02/27/2019SPYRAL - GESTION ADMINISTRATIVA</v>
      </c>
      <c r="G837" s="108">
        <f>IF(Tabla!K837="","",Tabla!K837)</f>
        <v>23.98</v>
      </c>
      <c r="H837" s="108">
        <f>IF(Tabla!L837="","",Tabla!L837)</f>
        <v>0</v>
      </c>
      <c r="J837">
        <f t="shared" si="169"/>
        <v>829</v>
      </c>
      <c r="K837" s="93">
        <f t="shared" si="170"/>
        <v>43523</v>
      </c>
      <c r="L837">
        <f t="shared" ca="1" si="159"/>
        <v>0</v>
      </c>
      <c r="M837" s="115">
        <f t="shared" ca="1" si="160"/>
        <v>8.2900000000000002E-7</v>
      </c>
      <c r="N837">
        <f t="shared" ca="1" si="161"/>
        <v>6.6400000000000002E-7</v>
      </c>
      <c r="O837">
        <f t="shared" ca="1" si="162"/>
        <v>664</v>
      </c>
      <c r="Q837">
        <f t="shared" ca="1" si="163"/>
        <v>43515</v>
      </c>
      <c r="R837" t="str">
        <f t="shared" ca="1" si="164"/>
        <v>ADMINISTRACION DE SUCURSALES</v>
      </c>
      <c r="S837" t="str">
        <f t="shared" ca="1" si="165"/>
        <v>NC ALIMENTACION DE EMPLEADOS NVA</v>
      </c>
      <c r="T837" t="str">
        <f t="shared" ca="1" si="166"/>
        <v>TRANSACCIONES DEL DIA 02/19/2019SPYRAL - GESTION ADMINISTRATIVA</v>
      </c>
      <c r="V837">
        <f t="shared" ca="1" si="167"/>
        <v>0</v>
      </c>
      <c r="W837">
        <f t="shared" ca="1" si="168"/>
        <v>0</v>
      </c>
    </row>
    <row r="838" spans="2:23" x14ac:dyDescent="0.25">
      <c r="B838" s="3">
        <f t="shared" si="171"/>
        <v>830</v>
      </c>
      <c r="C838" s="93">
        <f>IF(Tabla!G838="","",Tabla!G838)</f>
        <v>43523</v>
      </c>
      <c r="D838" s="93" t="str">
        <f>IF(Tabla!H838="","",Tabla!H838)</f>
        <v>ADMINISTRACION DE SUCURSALES</v>
      </c>
      <c r="E838" s="93" t="str">
        <f>IF(Tabla!I838="","",Tabla!I838)</f>
        <v>OTROS EGRESOS 18</v>
      </c>
      <c r="F838" s="93" t="str">
        <f>IF(Tabla!J838="","",Tabla!J838)</f>
        <v>OTROS EGRESOS 1.P.O (OR:40/DES:40 TRN:86 PERF:300086 CAU: 18</v>
      </c>
      <c r="G838" s="108">
        <f>IF(Tabla!K838="","",Tabla!K838)</f>
        <v>28</v>
      </c>
      <c r="H838" s="108">
        <f>IF(Tabla!L838="","",Tabla!L838)</f>
        <v>0</v>
      </c>
      <c r="J838">
        <f t="shared" si="169"/>
        <v>830</v>
      </c>
      <c r="K838" s="93">
        <f t="shared" si="170"/>
        <v>43523</v>
      </c>
      <c r="L838">
        <f t="shared" ca="1" si="159"/>
        <v>0</v>
      </c>
      <c r="M838" s="115">
        <f t="shared" ca="1" si="160"/>
        <v>8.2999999999999999E-7</v>
      </c>
      <c r="N838">
        <f t="shared" ca="1" si="161"/>
        <v>6.6300000000000005E-7</v>
      </c>
      <c r="O838">
        <f t="shared" ca="1" si="162"/>
        <v>663</v>
      </c>
      <c r="Q838">
        <f t="shared" ca="1" si="163"/>
        <v>43515</v>
      </c>
      <c r="R838" t="str">
        <f t="shared" ca="1" si="164"/>
        <v>BANCA COMERCIAL</v>
      </c>
      <c r="S838" t="str">
        <f t="shared" ca="1" si="165"/>
        <v>NC ALIMENTACION DE EMPLEADOS NVA</v>
      </c>
      <c r="T838" t="str">
        <f t="shared" ca="1" si="166"/>
        <v>TRANSACCIONES DEL DIA 02/19/2019SPYRAL - GESTION ADMINISTRATIVA</v>
      </c>
      <c r="V838">
        <f t="shared" ca="1" si="167"/>
        <v>0</v>
      </c>
      <c r="W838">
        <f t="shared" ca="1" si="168"/>
        <v>0</v>
      </c>
    </row>
    <row r="839" spans="2:23" x14ac:dyDescent="0.25">
      <c r="B839" s="3">
        <f t="shared" si="171"/>
        <v>831</v>
      </c>
      <c r="C839" s="93">
        <f>IF(Tabla!G839="","",Tabla!G839)</f>
        <v>43523</v>
      </c>
      <c r="D839" s="93" t="str">
        <f>IF(Tabla!H839="","",Tabla!H839)</f>
        <v>ADMINISTRACION DE SUCURSALES</v>
      </c>
      <c r="E839" s="93" t="str">
        <f>IF(Tabla!I839="","",Tabla!I839)</f>
        <v>VIATICOS</v>
      </c>
      <c r="F839" s="93" t="str">
        <f>IF(Tabla!J839="","",Tabla!J839)</f>
        <v>TRANSACCIONES DEL DIA 02/27/2019SPYRAL - GESTION ADMINISTRATIVA</v>
      </c>
      <c r="G839" s="108">
        <f>IF(Tabla!K839="","",Tabla!K839)</f>
        <v>51.6</v>
      </c>
      <c r="H839" s="108">
        <f>IF(Tabla!L839="","",Tabla!L839)</f>
        <v>0</v>
      </c>
      <c r="J839">
        <f t="shared" si="169"/>
        <v>831</v>
      </c>
      <c r="K839" s="93">
        <f t="shared" si="170"/>
        <v>43523</v>
      </c>
      <c r="L839">
        <f t="shared" ca="1" si="159"/>
        <v>0</v>
      </c>
      <c r="M839" s="115">
        <f t="shared" ca="1" si="160"/>
        <v>8.3099999999999996E-7</v>
      </c>
      <c r="N839">
        <f t="shared" ca="1" si="161"/>
        <v>6.6199999999999997E-7</v>
      </c>
      <c r="O839">
        <f t="shared" ca="1" si="162"/>
        <v>662</v>
      </c>
      <c r="Q839">
        <f t="shared" ca="1" si="163"/>
        <v>43515</v>
      </c>
      <c r="R839" t="str">
        <f t="shared" ca="1" si="164"/>
        <v>BANCA COMERCIAL PERIFERIA</v>
      </c>
      <c r="S839" t="str">
        <f t="shared" ca="1" si="165"/>
        <v>VIATICOS</v>
      </c>
      <c r="T839" t="str">
        <f t="shared" ca="1" si="166"/>
        <v>TRANSACCIONES DEL DIA 02/19/2019SPYRAL - GESTION ADMINISTRATIVA</v>
      </c>
      <c r="V839">
        <f t="shared" ca="1" si="167"/>
        <v>0</v>
      </c>
      <c r="W839">
        <f t="shared" ca="1" si="168"/>
        <v>0</v>
      </c>
    </row>
    <row r="840" spans="2:23" x14ac:dyDescent="0.25">
      <c r="B840" s="3">
        <f t="shared" si="171"/>
        <v>832</v>
      </c>
      <c r="C840" s="93">
        <f>IF(Tabla!G840="","",Tabla!G840)</f>
        <v>43524</v>
      </c>
      <c r="D840" s="93" t="str">
        <f>IF(Tabla!H840="","",Tabla!H840)</f>
        <v>ADMINISTRACION DE SUCURSALES</v>
      </c>
      <c r="E840" s="93" t="str">
        <f>IF(Tabla!I840="","",Tabla!I840)</f>
        <v>OTROS EGRESOS 18</v>
      </c>
      <c r="F840" s="93" t="str">
        <f>IF(Tabla!J840="","",Tabla!J840)</f>
        <v>OTROS EGRESOS 1.P.O (OR:196/DES:196 TRN:86 PERF:300086 CAU: 18</v>
      </c>
      <c r="G840" s="108">
        <f>IF(Tabla!K840="","",Tabla!K840)</f>
        <v>7.35</v>
      </c>
      <c r="H840" s="108">
        <f>IF(Tabla!L840="","",Tabla!L840)</f>
        <v>0</v>
      </c>
      <c r="J840">
        <f t="shared" si="169"/>
        <v>832</v>
      </c>
      <c r="K840" s="93">
        <f t="shared" si="170"/>
        <v>43524</v>
      </c>
      <c r="L840">
        <f t="shared" ca="1" si="159"/>
        <v>0</v>
      </c>
      <c r="M840" s="115">
        <f t="shared" ca="1" si="160"/>
        <v>8.3200000000000004E-7</v>
      </c>
      <c r="N840">
        <f t="shared" ca="1" si="161"/>
        <v>6.61E-7</v>
      </c>
      <c r="O840">
        <f t="shared" ca="1" si="162"/>
        <v>661</v>
      </c>
      <c r="Q840">
        <f t="shared" ca="1" si="163"/>
        <v>43515</v>
      </c>
      <c r="R840" t="str">
        <f t="shared" ca="1" si="164"/>
        <v>CAJA</v>
      </c>
      <c r="S840" t="str">
        <f t="shared" ca="1" si="165"/>
        <v>ALIMENTACION DE EMPLEADOS CTA NUEVA</v>
      </c>
      <c r="T840" t="str">
        <f t="shared" ca="1" si="166"/>
        <v>TRANSACCIONES DEL DIA 02/19/2019SPYRAL - GESTION ADMINISTRATIVA</v>
      </c>
      <c r="V840">
        <f t="shared" ca="1" si="167"/>
        <v>0</v>
      </c>
      <c r="W840">
        <f t="shared" ca="1" si="168"/>
        <v>0</v>
      </c>
    </row>
    <row r="841" spans="2:23" x14ac:dyDescent="0.25">
      <c r="B841" s="3">
        <f t="shared" si="171"/>
        <v>833</v>
      </c>
      <c r="C841" s="93">
        <f>IF(Tabla!G841="","",Tabla!G841)</f>
        <v>43525</v>
      </c>
      <c r="D841" s="93" t="str">
        <f>IF(Tabla!H841="","",Tabla!H841)</f>
        <v>SERVICIOS PERSONALES</v>
      </c>
      <c r="E841" s="93" t="str">
        <f>IF(Tabla!I841="","",Tabla!I841)</f>
        <v>VIATICOS</v>
      </c>
      <c r="F841" s="93" t="str">
        <f>IF(Tabla!J841="","",Tabla!J841)</f>
        <v>TRANSACCIONES DEL DIA 03/01/2019SPYRAL - GESTION ADMINISTRATIVA</v>
      </c>
      <c r="G841" s="108">
        <f>IF(Tabla!K841="","",Tabla!K841)</f>
        <v>171.6</v>
      </c>
      <c r="H841" s="108">
        <f>IF(Tabla!L841="","",Tabla!L841)</f>
        <v>0</v>
      </c>
      <c r="J841">
        <f t="shared" si="169"/>
        <v>833</v>
      </c>
      <c r="K841" s="93">
        <f t="shared" si="170"/>
        <v>43525</v>
      </c>
      <c r="L841">
        <f t="shared" ref="L841:L904" ca="1" si="172">IF(SortCriteria=1,IFERROR(VALUE(MID(K841,1,FIND(" ",K841,1)-1)),0),OFFSET(B841,0,SortCriteria))</f>
        <v>0</v>
      </c>
      <c r="M841" s="115">
        <f t="shared" ref="M841:M904" ca="1" si="173">L841+$J841/1000000000</f>
        <v>8.3300000000000001E-7</v>
      </c>
      <c r="N841">
        <f t="shared" ref="N841:N904" ca="1" si="174">IFERROR(CHOOSE($J$3,LARGE(INDIRECT("M9:M"&amp;$M$5),J841),SMALL(INDIRECT("M9:M"&amp;$M$5),J841)),0)</f>
        <v>6.6000000000000003E-7</v>
      </c>
      <c r="O841">
        <f t="shared" ref="O841:O904" ca="1" si="175">MATCH(N841,$M$9:$M$1508,0)</f>
        <v>660</v>
      </c>
      <c r="Q841">
        <f t="shared" ref="Q841:Q904" ca="1" si="176">OFFSET(C$8,$O841,0)</f>
        <v>43515</v>
      </c>
      <c r="R841" t="str">
        <f t="shared" ca="1" si="164"/>
        <v>CAJA</v>
      </c>
      <c r="S841" t="str">
        <f t="shared" ca="1" si="165"/>
        <v>ALIMENTACION DE EMPLEADOS CTA NUEVA</v>
      </c>
      <c r="T841" t="str">
        <f t="shared" ca="1" si="166"/>
        <v>TRANSACCIONES DEL DIA 02/19/2019SPYRAL - GESTION ADMINISTRATIVA</v>
      </c>
      <c r="V841">
        <f t="shared" ca="1" si="167"/>
        <v>0</v>
      </c>
      <c r="W841">
        <f t="shared" ca="1" si="168"/>
        <v>0</v>
      </c>
    </row>
    <row r="842" spans="2:23" x14ac:dyDescent="0.25">
      <c r="B842" s="3">
        <f t="shared" si="171"/>
        <v>834</v>
      </c>
      <c r="C842" s="93">
        <f>IF(Tabla!G842="","",Tabla!G842)</f>
        <v>43525</v>
      </c>
      <c r="D842" s="93" t="str">
        <f>IF(Tabla!H842="","",Tabla!H842)</f>
        <v>SERVICIOS PERSONALES</v>
      </c>
      <c r="E842" s="93" t="str">
        <f>IF(Tabla!I842="","",Tabla!I842)</f>
        <v>VIATICOS</v>
      </c>
      <c r="F842" s="93" t="str">
        <f>IF(Tabla!J842="","",Tabla!J842)</f>
        <v>TRANSACCIONES DEL DIA 03/01/2019SPYRAL - GESTION ADMINISTRATIVA</v>
      </c>
      <c r="G842" s="108">
        <f>IF(Tabla!K842="","",Tabla!K842)</f>
        <v>140</v>
      </c>
      <c r="H842" s="108">
        <f>IF(Tabla!L842="","",Tabla!L842)</f>
        <v>0</v>
      </c>
      <c r="J842">
        <f t="shared" si="169"/>
        <v>834</v>
      </c>
      <c r="K842" s="93">
        <f t="shared" si="170"/>
        <v>43525</v>
      </c>
      <c r="L842">
        <f t="shared" ca="1" si="172"/>
        <v>0</v>
      </c>
      <c r="M842" s="115">
        <f t="shared" ca="1" si="173"/>
        <v>8.3399999999999998E-7</v>
      </c>
      <c r="N842">
        <f t="shared" ca="1" si="174"/>
        <v>6.5899999999999996E-7</v>
      </c>
      <c r="O842">
        <f t="shared" ca="1" si="175"/>
        <v>659</v>
      </c>
      <c r="Q842">
        <f t="shared" ca="1" si="176"/>
        <v>43515</v>
      </c>
      <c r="R842" t="str">
        <f t="shared" ref="R842:R905" ca="1" si="177">IF($Q842=0,"",OFFSET(D$8,$O842,0))</f>
        <v>CANALES DE DISTRIBUCION</v>
      </c>
      <c r="S842" t="str">
        <f t="shared" ref="S842:S905" ca="1" si="178">IF($Q842=0,"",OFFSET(E$8,$O842,0))</f>
        <v>NC VIATICOS</v>
      </c>
      <c r="T842" t="str">
        <f t="shared" ref="T842:T905" ca="1" si="179">IF($Q842=0,"",OFFSET(F$8,$O842,0))</f>
        <v>TRANSACCIONES DEL DIA 02/19/2019SPYRAL - GESTION ADMINISTRATIVA</v>
      </c>
      <c r="V842">
        <f t="shared" ref="V842:V905" ca="1" si="180">IF($Q842=0,"",OFFSET(H$8,$O842,0))</f>
        <v>0</v>
      </c>
      <c r="W842">
        <f t="shared" ref="W842:W905" ca="1" si="181">IF($Q842=0,"",OFFSET(I$8,$O842,0))</f>
        <v>0</v>
      </c>
    </row>
    <row r="843" spans="2:23" x14ac:dyDescent="0.25">
      <c r="B843" s="3">
        <f t="shared" si="171"/>
        <v>835</v>
      </c>
      <c r="C843" s="93">
        <f>IF(Tabla!G843="","",Tabla!G843)</f>
        <v>43525</v>
      </c>
      <c r="D843" s="93" t="str">
        <f>IF(Tabla!H843="","",Tabla!H843)</f>
        <v>FUERZAS DE VENTAS PANAMA</v>
      </c>
      <c r="E843" s="93" t="str">
        <f>IF(Tabla!I843="","",Tabla!I843)</f>
        <v>VIATICOS 2</v>
      </c>
      <c r="F843" s="93" t="str">
        <f>IF(Tabla!J843="","",Tabla!J843)</f>
        <v>TRANSACCIONES DEL DIA 03/01/2019SPYRAL - GESTION ADMINISTRATIVA</v>
      </c>
      <c r="G843" s="108">
        <f>IF(Tabla!K843="","",Tabla!K843)</f>
        <v>1950</v>
      </c>
      <c r="H843" s="108">
        <f>IF(Tabla!L843="","",Tabla!L843)</f>
        <v>0</v>
      </c>
      <c r="J843">
        <f t="shared" ref="J843:J906" si="182">IF(K843=0,0,J842+1)</f>
        <v>835</v>
      </c>
      <c r="K843" s="93">
        <f t="shared" ref="K843:K906" si="183">C843</f>
        <v>43525</v>
      </c>
      <c r="L843">
        <f t="shared" ca="1" si="172"/>
        <v>0</v>
      </c>
      <c r="M843" s="115">
        <f t="shared" ca="1" si="173"/>
        <v>8.3500000000000005E-7</v>
      </c>
      <c r="N843">
        <f t="shared" ca="1" si="174"/>
        <v>6.5799999999999999E-7</v>
      </c>
      <c r="O843">
        <f t="shared" ca="1" si="175"/>
        <v>658</v>
      </c>
      <c r="Q843">
        <f t="shared" ca="1" si="176"/>
        <v>43515</v>
      </c>
      <c r="R843" t="str">
        <f t="shared" ca="1" si="177"/>
        <v>FUERZAS DE VENTAS PANAMA</v>
      </c>
      <c r="S843" t="str">
        <f t="shared" ca="1" si="178"/>
        <v>NC GASTO NO DEDUCIBLES</v>
      </c>
      <c r="T843" t="str">
        <f t="shared" ca="1" si="179"/>
        <v>TRANSACCIONES DEL DIA 02/19/2019SPYRAL - GESTION ADMINISTRATIVA</v>
      </c>
      <c r="V843">
        <f t="shared" ca="1" si="180"/>
        <v>0</v>
      </c>
      <c r="W843">
        <f t="shared" ca="1" si="181"/>
        <v>0</v>
      </c>
    </row>
    <row r="844" spans="2:23" x14ac:dyDescent="0.25">
      <c r="B844" s="3">
        <f t="shared" si="171"/>
        <v>836</v>
      </c>
      <c r="C844" s="93">
        <f>IF(Tabla!G844="","",Tabla!G844)</f>
        <v>43525</v>
      </c>
      <c r="D844" s="93" t="str">
        <f>IF(Tabla!H844="","",Tabla!H844)</f>
        <v>FUERZA DE VENTAS AUTOS</v>
      </c>
      <c r="E844" s="93" t="str">
        <f>IF(Tabla!I844="","",Tabla!I844)</f>
        <v>VIATICOS 2</v>
      </c>
      <c r="F844" s="93" t="str">
        <f>IF(Tabla!J844="","",Tabla!J844)</f>
        <v>TRANSACCIONES DEL DIA 03/01/2019SPYRAL - GESTION ADMINISTRATIVA</v>
      </c>
      <c r="G844" s="108">
        <f>IF(Tabla!K844="","",Tabla!K844)</f>
        <v>150</v>
      </c>
      <c r="H844" s="108">
        <f>IF(Tabla!L844="","",Tabla!L844)</f>
        <v>0</v>
      </c>
      <c r="J844">
        <f t="shared" si="182"/>
        <v>836</v>
      </c>
      <c r="K844" s="93">
        <f t="shared" si="183"/>
        <v>43525</v>
      </c>
      <c r="L844">
        <f t="shared" ca="1" si="172"/>
        <v>0</v>
      </c>
      <c r="M844" s="115">
        <f t="shared" ca="1" si="173"/>
        <v>8.3600000000000002E-7</v>
      </c>
      <c r="N844">
        <f t="shared" ca="1" si="174"/>
        <v>6.5700000000000002E-7</v>
      </c>
      <c r="O844">
        <f t="shared" ca="1" si="175"/>
        <v>657</v>
      </c>
      <c r="Q844">
        <f t="shared" ca="1" si="176"/>
        <v>43515</v>
      </c>
      <c r="R844" t="str">
        <f t="shared" ca="1" si="177"/>
        <v>HIPOTECAS</v>
      </c>
      <c r="S844" t="str">
        <f t="shared" ca="1" si="178"/>
        <v>VIATICOS 2</v>
      </c>
      <c r="T844" t="str">
        <f t="shared" ca="1" si="179"/>
        <v>TRANSACCIONES DEL DIA 02/19/2019SPYRAL - GESTION ADMINISTRATIVA</v>
      </c>
      <c r="V844">
        <f t="shared" ca="1" si="180"/>
        <v>0</v>
      </c>
      <c r="W844">
        <f t="shared" ca="1" si="181"/>
        <v>0</v>
      </c>
    </row>
    <row r="845" spans="2:23" x14ac:dyDescent="0.25">
      <c r="B845" s="3">
        <f t="shared" si="171"/>
        <v>837</v>
      </c>
      <c r="C845" s="93">
        <f>IF(Tabla!G845="","",Tabla!G845)</f>
        <v>43525</v>
      </c>
      <c r="D845" s="93" t="str">
        <f>IF(Tabla!H845="","",Tabla!H845)</f>
        <v>DESARROLLO DE PRODUCTOS</v>
      </c>
      <c r="E845" s="93" t="str">
        <f>IF(Tabla!I845="","",Tabla!I845)</f>
        <v>VIATICOS</v>
      </c>
      <c r="F845" s="93" t="str">
        <f>IF(Tabla!J845="","",Tabla!J845)</f>
        <v>TRANSACCIONES DEL DIA 03/01/2019SPYRAL - GESTION ADMINISTRATIVA</v>
      </c>
      <c r="G845" s="108">
        <f>IF(Tabla!K845="","",Tabla!K845)</f>
        <v>28.95</v>
      </c>
      <c r="H845" s="108">
        <f>IF(Tabla!L845="","",Tabla!L845)</f>
        <v>0</v>
      </c>
      <c r="J845">
        <f t="shared" si="182"/>
        <v>837</v>
      </c>
      <c r="K845" s="93">
        <f t="shared" si="183"/>
        <v>43525</v>
      </c>
      <c r="L845">
        <f t="shared" ca="1" si="172"/>
        <v>0</v>
      </c>
      <c r="M845" s="115">
        <f t="shared" ca="1" si="173"/>
        <v>8.3699999999999999E-7</v>
      </c>
      <c r="N845">
        <f t="shared" ca="1" si="174"/>
        <v>6.5600000000000005E-7</v>
      </c>
      <c r="O845">
        <f t="shared" ca="1" si="175"/>
        <v>656</v>
      </c>
      <c r="Q845">
        <f t="shared" ca="1" si="176"/>
        <v>43515</v>
      </c>
      <c r="R845" t="str">
        <f t="shared" ca="1" si="177"/>
        <v>HIPOTECAS</v>
      </c>
      <c r="S845" t="str">
        <f t="shared" ca="1" si="178"/>
        <v>VIATICOS</v>
      </c>
      <c r="T845" t="str">
        <f t="shared" ca="1" si="179"/>
        <v>TRANSACCIONES DEL DIA 02/19/2019SPYRAL - GESTION ADMINISTRATIVA</v>
      </c>
      <c r="V845">
        <f t="shared" ca="1" si="180"/>
        <v>0</v>
      </c>
      <c r="W845">
        <f t="shared" ca="1" si="181"/>
        <v>0</v>
      </c>
    </row>
    <row r="846" spans="2:23" x14ac:dyDescent="0.25">
      <c r="B846" s="3">
        <f t="shared" si="171"/>
        <v>838</v>
      </c>
      <c r="C846" s="93">
        <f>IF(Tabla!G846="","",Tabla!G846)</f>
        <v>43525</v>
      </c>
      <c r="D846" s="93" t="str">
        <f>IF(Tabla!H846="","",Tabla!H846)</f>
        <v>CANALES DE DISTRIBUCION</v>
      </c>
      <c r="E846" s="93" t="str">
        <f>IF(Tabla!I846="","",Tabla!I846)</f>
        <v>VIATICOS 2</v>
      </c>
      <c r="F846" s="93" t="str">
        <f>IF(Tabla!J846="","",Tabla!J846)</f>
        <v>TRANSACCIONES DEL DIA 03/01/2019SPYRAL - GESTION ADMINISTRATIVA</v>
      </c>
      <c r="G846" s="108">
        <f>IF(Tabla!K846="","",Tabla!K846)</f>
        <v>150</v>
      </c>
      <c r="H846" s="108">
        <f>IF(Tabla!L846="","",Tabla!L846)</f>
        <v>0</v>
      </c>
      <c r="J846">
        <f t="shared" si="182"/>
        <v>838</v>
      </c>
      <c r="K846" s="93">
        <f t="shared" si="183"/>
        <v>43525</v>
      </c>
      <c r="L846">
        <f t="shared" ca="1" si="172"/>
        <v>0</v>
      </c>
      <c r="M846" s="115">
        <f t="shared" ca="1" si="173"/>
        <v>8.3799999999999996E-7</v>
      </c>
      <c r="N846">
        <f t="shared" ca="1" si="174"/>
        <v>6.5499999999999998E-7</v>
      </c>
      <c r="O846">
        <f t="shared" ca="1" si="175"/>
        <v>655</v>
      </c>
      <c r="Q846">
        <f t="shared" ca="1" si="176"/>
        <v>43515</v>
      </c>
      <c r="R846" t="str">
        <f t="shared" ca="1" si="177"/>
        <v>SERVICIOS PERSONALES</v>
      </c>
      <c r="S846" t="str">
        <f t="shared" ca="1" si="178"/>
        <v>ALIMENTACION DE EMPLEADOS CTA NUEVA</v>
      </c>
      <c r="T846" t="str">
        <f t="shared" ca="1" si="179"/>
        <v>TRANSACCIONES DEL DIA 02/19/2019SPYRAL - GESTION ADMINISTRATIVA</v>
      </c>
      <c r="V846">
        <f t="shared" ca="1" si="180"/>
        <v>0</v>
      </c>
      <c r="W846">
        <f t="shared" ca="1" si="181"/>
        <v>0</v>
      </c>
    </row>
    <row r="847" spans="2:23" x14ac:dyDescent="0.25">
      <c r="B847" s="3">
        <f t="shared" si="171"/>
        <v>839</v>
      </c>
      <c r="C847" s="93">
        <f>IF(Tabla!G847="","",Tabla!G847)</f>
        <v>43525</v>
      </c>
      <c r="D847" s="93" t="str">
        <f>IF(Tabla!H847="","",Tabla!H847)</f>
        <v>BANCA PRIVADA</v>
      </c>
      <c r="E847" s="93" t="str">
        <f>IF(Tabla!I847="","",Tabla!I847)</f>
        <v>NC ALIMENTACION DE EMPLEADOS NVA</v>
      </c>
      <c r="F847" s="93" t="str">
        <f>IF(Tabla!J847="","",Tabla!J847)</f>
        <v>TRANSACCIONES DEL DIA 03/01/2019SPYRAL - GESTION ADMINISTRATIVA</v>
      </c>
      <c r="G847" s="108">
        <f>IF(Tabla!K847="","",Tabla!K847)</f>
        <v>38.96</v>
      </c>
      <c r="H847" s="108">
        <f>IF(Tabla!L847="","",Tabla!L847)</f>
        <v>0</v>
      </c>
      <c r="J847">
        <f t="shared" si="182"/>
        <v>839</v>
      </c>
      <c r="K847" s="93">
        <f t="shared" si="183"/>
        <v>43525</v>
      </c>
      <c r="L847">
        <f t="shared" ca="1" si="172"/>
        <v>0</v>
      </c>
      <c r="M847" s="115">
        <f t="shared" ca="1" si="173"/>
        <v>8.3900000000000004E-7</v>
      </c>
      <c r="N847">
        <f t="shared" ca="1" si="174"/>
        <v>6.5400000000000001E-7</v>
      </c>
      <c r="O847">
        <f t="shared" ca="1" si="175"/>
        <v>654</v>
      </c>
      <c r="Q847">
        <f t="shared" ca="1" si="176"/>
        <v>43514</v>
      </c>
      <c r="R847" t="str">
        <f t="shared" ca="1" si="177"/>
        <v>ADMINISTRACION DE SUCURSALES</v>
      </c>
      <c r="S847" t="str">
        <f t="shared" ca="1" si="178"/>
        <v>VIATICOS</v>
      </c>
      <c r="T847" t="str">
        <f t="shared" ca="1" si="179"/>
        <v>TRANSACCIONES DEL DIA 02/18/2019SPYRAL - GESTION ADMINISTRATIVA</v>
      </c>
      <c r="V847">
        <f t="shared" ca="1" si="180"/>
        <v>0</v>
      </c>
      <c r="W847">
        <f t="shared" ca="1" si="181"/>
        <v>0</v>
      </c>
    </row>
    <row r="848" spans="2:23" x14ac:dyDescent="0.25">
      <c r="B848" s="3">
        <f t="shared" si="171"/>
        <v>840</v>
      </c>
      <c r="C848" s="93">
        <f>IF(Tabla!G848="","",Tabla!G848)</f>
        <v>43525</v>
      </c>
      <c r="D848" s="93" t="str">
        <f>IF(Tabla!H848="","",Tabla!H848)</f>
        <v>ATENCION A CLIENTES</v>
      </c>
      <c r="E848" s="93" t="str">
        <f>IF(Tabla!I848="","",Tabla!I848)</f>
        <v>NC ALIMENTACION DE EMPLEADOS NVA</v>
      </c>
      <c r="F848" s="93" t="str">
        <f>IF(Tabla!J848="","",Tabla!J848)</f>
        <v>TRANSACCIONES DEL DIA 03/01/2019SPYRAL - GESTION ADMINISTRATIVA</v>
      </c>
      <c r="G848" s="108">
        <f>IF(Tabla!K848="","",Tabla!K848)</f>
        <v>71.97</v>
      </c>
      <c r="H848" s="108">
        <f>IF(Tabla!L848="","",Tabla!L848)</f>
        <v>0</v>
      </c>
      <c r="J848">
        <f t="shared" si="182"/>
        <v>840</v>
      </c>
      <c r="K848" s="93">
        <f t="shared" si="183"/>
        <v>43525</v>
      </c>
      <c r="L848">
        <f t="shared" ca="1" si="172"/>
        <v>0</v>
      </c>
      <c r="M848" s="115">
        <f t="shared" ca="1" si="173"/>
        <v>8.4E-7</v>
      </c>
      <c r="N848">
        <f t="shared" ca="1" si="174"/>
        <v>6.5300000000000004E-7</v>
      </c>
      <c r="O848">
        <f t="shared" ca="1" si="175"/>
        <v>653</v>
      </c>
      <c r="Q848">
        <f t="shared" ca="1" si="176"/>
        <v>43514</v>
      </c>
      <c r="R848" t="str">
        <f t="shared" ca="1" si="177"/>
        <v>ADMINISTRACION DE SUCURSALES</v>
      </c>
      <c r="S848" t="str">
        <f t="shared" ca="1" si="178"/>
        <v>VIATICOS</v>
      </c>
      <c r="T848" t="str">
        <f t="shared" ca="1" si="179"/>
        <v>TRANSACCIONES DEL DIA 02/18/2019SPYRAL - GESTION ADMINISTRATIVA</v>
      </c>
      <c r="V848">
        <f t="shared" ca="1" si="180"/>
        <v>0</v>
      </c>
      <c r="W848">
        <f t="shared" ca="1" si="181"/>
        <v>0</v>
      </c>
    </row>
    <row r="849" spans="2:23" x14ac:dyDescent="0.25">
      <c r="B849" s="3">
        <f t="shared" si="171"/>
        <v>841</v>
      </c>
      <c r="C849" s="93">
        <f>IF(Tabla!G849="","",Tabla!G849)</f>
        <v>43525</v>
      </c>
      <c r="D849" s="93" t="str">
        <f>IF(Tabla!H849="","",Tabla!H849)</f>
        <v>ADMINISTRACION DE SUCURSALES</v>
      </c>
      <c r="E849" s="93" t="str">
        <f>IF(Tabla!I849="","",Tabla!I849)</f>
        <v>NC ALIMENTACION DE EMPLEADOS NVA</v>
      </c>
      <c r="F849" s="93" t="str">
        <f>IF(Tabla!J849="","",Tabla!J849)</f>
        <v>TRANSACCIONES DEL DIA 03/01/2019SPYRAL - GESTION ADMINISTRATIVA</v>
      </c>
      <c r="G849" s="108">
        <f>IF(Tabla!K849="","",Tabla!K849)</f>
        <v>80</v>
      </c>
      <c r="H849" s="108">
        <f>IF(Tabla!L849="","",Tabla!L849)</f>
        <v>0</v>
      </c>
      <c r="J849">
        <f t="shared" si="182"/>
        <v>841</v>
      </c>
      <c r="K849" s="93">
        <f t="shared" si="183"/>
        <v>43525</v>
      </c>
      <c r="L849">
        <f t="shared" ca="1" si="172"/>
        <v>0</v>
      </c>
      <c r="M849" s="115">
        <f t="shared" ca="1" si="173"/>
        <v>8.4099999999999997E-7</v>
      </c>
      <c r="N849">
        <f t="shared" ca="1" si="174"/>
        <v>6.5199999999999996E-7</v>
      </c>
      <c r="O849">
        <f t="shared" ca="1" si="175"/>
        <v>652</v>
      </c>
      <c r="Q849">
        <f t="shared" ca="1" si="176"/>
        <v>43514</v>
      </c>
      <c r="R849" t="str">
        <f t="shared" ca="1" si="177"/>
        <v>ADMINISTRACION DE SUCURSALES</v>
      </c>
      <c r="S849" t="str">
        <f t="shared" ca="1" si="178"/>
        <v>VIATICOS</v>
      </c>
      <c r="T849" t="str">
        <f t="shared" ca="1" si="179"/>
        <v>TRANSACCIONES DEL DIA 02/18/2019SPYRAL - GESTION ADMINISTRATIVA</v>
      </c>
      <c r="V849">
        <f t="shared" ca="1" si="180"/>
        <v>0</v>
      </c>
      <c r="W849">
        <f t="shared" ca="1" si="181"/>
        <v>0</v>
      </c>
    </row>
    <row r="850" spans="2:23" x14ac:dyDescent="0.25">
      <c r="B850" s="3">
        <f t="shared" si="171"/>
        <v>842</v>
      </c>
      <c r="C850" s="93">
        <f>IF(Tabla!G850="","",Tabla!G850)</f>
        <v>43525</v>
      </c>
      <c r="D850" s="93" t="str">
        <f>IF(Tabla!H850="","",Tabla!H850)</f>
        <v>ADMINISTRACION DE SUCURSALES</v>
      </c>
      <c r="E850" s="93" t="str">
        <f>IF(Tabla!I850="","",Tabla!I850)</f>
        <v>NC ALIMENTACION DE EMPLEADOS NVA</v>
      </c>
      <c r="F850" s="93" t="str">
        <f>IF(Tabla!J850="","",Tabla!J850)</f>
        <v>TRANSACCIONES DEL DIA 03/01/2019SPYRAL - GESTION ADMINISTRATIVA</v>
      </c>
      <c r="G850" s="108">
        <f>IF(Tabla!K850="","",Tabla!K850)</f>
        <v>47.98</v>
      </c>
      <c r="H850" s="108">
        <f>IF(Tabla!L850="","",Tabla!L850)</f>
        <v>0</v>
      </c>
      <c r="J850">
        <f t="shared" si="182"/>
        <v>842</v>
      </c>
      <c r="K850" s="93">
        <f t="shared" si="183"/>
        <v>43525</v>
      </c>
      <c r="L850">
        <f t="shared" ca="1" si="172"/>
        <v>0</v>
      </c>
      <c r="M850" s="115">
        <f t="shared" ca="1" si="173"/>
        <v>8.4200000000000005E-7</v>
      </c>
      <c r="N850">
        <f t="shared" ca="1" si="174"/>
        <v>6.5099999999999999E-7</v>
      </c>
      <c r="O850">
        <f t="shared" ca="1" si="175"/>
        <v>651</v>
      </c>
      <c r="Q850">
        <f t="shared" ca="1" si="176"/>
        <v>43514</v>
      </c>
      <c r="R850" t="str">
        <f t="shared" ca="1" si="177"/>
        <v>ADMINISTRACION DE SUCURSALES</v>
      </c>
      <c r="S850" t="str">
        <f t="shared" ca="1" si="178"/>
        <v>OTROS EGRESOS 18</v>
      </c>
      <c r="T850" t="str">
        <f t="shared" ca="1" si="179"/>
        <v>OTROS EGRESOS 1.P.O (OR:16/DES:16 TRN:86 PERF:300086 CAU: 18</v>
      </c>
      <c r="V850">
        <f t="shared" ca="1" si="180"/>
        <v>0</v>
      </c>
      <c r="W850">
        <f t="shared" ca="1" si="181"/>
        <v>0</v>
      </c>
    </row>
    <row r="851" spans="2:23" x14ac:dyDescent="0.25">
      <c r="B851" s="3">
        <f t="shared" si="171"/>
        <v>843</v>
      </c>
      <c r="C851" s="93">
        <f>IF(Tabla!G851="","",Tabla!G851)</f>
        <v>43525</v>
      </c>
      <c r="D851" s="93" t="str">
        <f>IF(Tabla!H851="","",Tabla!H851)</f>
        <v>ADMINISTRACION DE SUCURSALES</v>
      </c>
      <c r="E851" s="93" t="str">
        <f>IF(Tabla!I851="","",Tabla!I851)</f>
        <v>NC ALIMENTACION DE EMPLEADOS NVA</v>
      </c>
      <c r="F851" s="93" t="str">
        <f>IF(Tabla!J851="","",Tabla!J851)</f>
        <v>TRANSACCIONES DEL DIA 03/01/2019SPYRAL - GESTION ADMINISTRATIVA</v>
      </c>
      <c r="G851" s="108">
        <f>IF(Tabla!K851="","",Tabla!K851)</f>
        <v>12.9</v>
      </c>
      <c r="H851" s="108">
        <f>IF(Tabla!L851="","",Tabla!L851)</f>
        <v>0</v>
      </c>
      <c r="J851">
        <f t="shared" si="182"/>
        <v>843</v>
      </c>
      <c r="K851" s="93">
        <f t="shared" si="183"/>
        <v>43525</v>
      </c>
      <c r="L851">
        <f t="shared" ca="1" si="172"/>
        <v>0</v>
      </c>
      <c r="M851" s="115">
        <f t="shared" ca="1" si="173"/>
        <v>8.4300000000000002E-7</v>
      </c>
      <c r="N851">
        <f t="shared" ca="1" si="174"/>
        <v>6.5000000000000002E-7</v>
      </c>
      <c r="O851">
        <f t="shared" ca="1" si="175"/>
        <v>650</v>
      </c>
      <c r="Q851">
        <f t="shared" ca="1" si="176"/>
        <v>43514</v>
      </c>
      <c r="R851" t="str">
        <f t="shared" ca="1" si="177"/>
        <v>ADMINISTRACION DE SUCURSALES</v>
      </c>
      <c r="S851" t="str">
        <f t="shared" ca="1" si="178"/>
        <v>OTROS EGRESOS 18</v>
      </c>
      <c r="T851" t="str">
        <f t="shared" ca="1" si="179"/>
        <v>OTROS EGRESOS 1.P.O (OR:165/DES:165 TRN:86 PERF:300086 CAU: 18</v>
      </c>
      <c r="V851">
        <f t="shared" ca="1" si="180"/>
        <v>0</v>
      </c>
      <c r="W851">
        <f t="shared" ca="1" si="181"/>
        <v>0</v>
      </c>
    </row>
    <row r="852" spans="2:23" x14ac:dyDescent="0.25">
      <c r="B852" s="3">
        <f t="shared" si="171"/>
        <v>844</v>
      </c>
      <c r="C852" s="93">
        <f>IF(Tabla!G852="","",Tabla!G852)</f>
        <v>43525</v>
      </c>
      <c r="D852" s="93" t="str">
        <f>IF(Tabla!H852="","",Tabla!H852)</f>
        <v>ADMINISTRACION DE SUCURSALES</v>
      </c>
      <c r="E852" s="93" t="str">
        <f>IF(Tabla!I852="","",Tabla!I852)</f>
        <v>NC GASTO NO DEDUCIBLES</v>
      </c>
      <c r="F852" s="93" t="str">
        <f>IF(Tabla!J852="","",Tabla!J852)</f>
        <v>TRANSACCIONES DEL DIA 03/01/2019SPYRAL - GESTION ADMINISTRATIVA</v>
      </c>
      <c r="G852" s="108">
        <f>IF(Tabla!K852="","",Tabla!K852)</f>
        <v>65.44</v>
      </c>
      <c r="H852" s="108">
        <f>IF(Tabla!L852="","",Tabla!L852)</f>
        <v>0</v>
      </c>
      <c r="J852">
        <f t="shared" si="182"/>
        <v>844</v>
      </c>
      <c r="K852" s="93">
        <f t="shared" si="183"/>
        <v>43525</v>
      </c>
      <c r="L852">
        <f t="shared" ca="1" si="172"/>
        <v>0</v>
      </c>
      <c r="M852" s="115">
        <f t="shared" ca="1" si="173"/>
        <v>8.4399999999999999E-7</v>
      </c>
      <c r="N852">
        <f t="shared" ca="1" si="174"/>
        <v>6.4899999999999995E-7</v>
      </c>
      <c r="O852">
        <f t="shared" ca="1" si="175"/>
        <v>649</v>
      </c>
      <c r="Q852">
        <f t="shared" ca="1" si="176"/>
        <v>43514</v>
      </c>
      <c r="R852" t="str">
        <f t="shared" ca="1" si="177"/>
        <v>ADMINISTRACION DE SUCURSALES</v>
      </c>
      <c r="S852" t="str">
        <f t="shared" ca="1" si="178"/>
        <v>OTROS EGRESOS 18</v>
      </c>
      <c r="T852" t="str">
        <f t="shared" ca="1" si="179"/>
        <v>OTROS EGRESOS 1.P.O (OR:28/DES:28 TRN:86 PERF:300086 CAU: 18</v>
      </c>
      <c r="V852">
        <f t="shared" ca="1" si="180"/>
        <v>0</v>
      </c>
      <c r="W852">
        <f t="shared" ca="1" si="181"/>
        <v>0</v>
      </c>
    </row>
    <row r="853" spans="2:23" x14ac:dyDescent="0.25">
      <c r="B853" s="3">
        <f t="shared" si="171"/>
        <v>845</v>
      </c>
      <c r="C853" s="93">
        <f>IF(Tabla!G853="","",Tabla!G853)</f>
        <v>43525</v>
      </c>
      <c r="D853" s="93" t="str">
        <f>IF(Tabla!H853="","",Tabla!H853)</f>
        <v>ADMINISTRACION DE SUCURSALES</v>
      </c>
      <c r="E853" s="93" t="str">
        <f>IF(Tabla!I853="","",Tabla!I853)</f>
        <v>NC GASTO NO DEDUCIBLES</v>
      </c>
      <c r="F853" s="93" t="str">
        <f>IF(Tabla!J853="","",Tabla!J853)</f>
        <v>TRANSACCIONES DEL DIA 03/01/2019SPYRAL - GESTION ADMINISTRATIVA</v>
      </c>
      <c r="G853" s="108">
        <f>IF(Tabla!K853="","",Tabla!K853)</f>
        <v>60.87</v>
      </c>
      <c r="H853" s="108">
        <f>IF(Tabla!L853="","",Tabla!L853)</f>
        <v>0</v>
      </c>
      <c r="J853">
        <f t="shared" si="182"/>
        <v>845</v>
      </c>
      <c r="K853" s="93">
        <f t="shared" si="183"/>
        <v>43525</v>
      </c>
      <c r="L853">
        <f t="shared" ca="1" si="172"/>
        <v>0</v>
      </c>
      <c r="M853" s="115">
        <f t="shared" ca="1" si="173"/>
        <v>8.4499999999999996E-7</v>
      </c>
      <c r="N853">
        <f t="shared" ca="1" si="174"/>
        <v>6.4799999999999998E-7</v>
      </c>
      <c r="O853">
        <f t="shared" ca="1" si="175"/>
        <v>648</v>
      </c>
      <c r="Q853">
        <f t="shared" ca="1" si="176"/>
        <v>43514</v>
      </c>
      <c r="R853" t="str">
        <f t="shared" ca="1" si="177"/>
        <v>ADMINISTRACION DE SUCURSALES</v>
      </c>
      <c r="S853" t="str">
        <f t="shared" ca="1" si="178"/>
        <v>OTROS EGRESOS 18</v>
      </c>
      <c r="T853" t="str">
        <f t="shared" ca="1" si="179"/>
        <v>OTROS EGRESOS 1.P.O (OR:33/DES:33 TRN:86 PERF:300086 CAU: 18</v>
      </c>
      <c r="V853">
        <f t="shared" ca="1" si="180"/>
        <v>0</v>
      </c>
      <c r="W853">
        <f t="shared" ca="1" si="181"/>
        <v>0</v>
      </c>
    </row>
    <row r="854" spans="2:23" x14ac:dyDescent="0.25">
      <c r="B854" s="3">
        <f t="shared" si="171"/>
        <v>846</v>
      </c>
      <c r="C854" s="93">
        <f>IF(Tabla!G854="","",Tabla!G854)</f>
        <v>43525</v>
      </c>
      <c r="D854" s="93" t="str">
        <f>IF(Tabla!H854="","",Tabla!H854)</f>
        <v>ADMINISTRACION DE SUCURSALES</v>
      </c>
      <c r="E854" s="93" t="str">
        <f>IF(Tabla!I854="","",Tabla!I854)</f>
        <v>NC GASTO NO DEDUCIBLES</v>
      </c>
      <c r="F854" s="93" t="str">
        <f>IF(Tabla!J854="","",Tabla!J854)</f>
        <v>TRANSACCIONES DEL DIA 03/01/2019SPYRAL - GESTION ADMINISTRATIVA</v>
      </c>
      <c r="G854" s="108">
        <f>IF(Tabla!K854="","",Tabla!K854)</f>
        <v>59.15</v>
      </c>
      <c r="H854" s="108">
        <f>IF(Tabla!L854="","",Tabla!L854)</f>
        <v>0</v>
      </c>
      <c r="J854">
        <f t="shared" si="182"/>
        <v>846</v>
      </c>
      <c r="K854" s="93">
        <f t="shared" si="183"/>
        <v>43525</v>
      </c>
      <c r="L854">
        <f t="shared" ca="1" si="172"/>
        <v>0</v>
      </c>
      <c r="M854" s="115">
        <f t="shared" ca="1" si="173"/>
        <v>8.4600000000000003E-7</v>
      </c>
      <c r="N854">
        <f t="shared" ca="1" si="174"/>
        <v>6.4700000000000001E-7</v>
      </c>
      <c r="O854">
        <f t="shared" ca="1" si="175"/>
        <v>647</v>
      </c>
      <c r="Q854">
        <f t="shared" ca="1" si="176"/>
        <v>43514</v>
      </c>
      <c r="R854" t="str">
        <f t="shared" ca="1" si="177"/>
        <v>ADMINISTRACION DE SUCURSALES</v>
      </c>
      <c r="S854" t="str">
        <f t="shared" ca="1" si="178"/>
        <v>OTROS EGRESOS 18</v>
      </c>
      <c r="T854" t="str">
        <f t="shared" ca="1" si="179"/>
        <v>OTROS EGRESOS 1.P.O (OR:9/DES:9 TRN:86 PERF:300086 CAU: 18</v>
      </c>
      <c r="V854">
        <f t="shared" ca="1" si="180"/>
        <v>0</v>
      </c>
      <c r="W854">
        <f t="shared" ca="1" si="181"/>
        <v>0</v>
      </c>
    </row>
    <row r="855" spans="2:23" x14ac:dyDescent="0.25">
      <c r="B855" s="3">
        <f t="shared" si="171"/>
        <v>847</v>
      </c>
      <c r="C855" s="93">
        <f>IF(Tabla!G855="","",Tabla!G855)</f>
        <v>43525</v>
      </c>
      <c r="D855" s="93" t="str">
        <f>IF(Tabla!H855="","",Tabla!H855)</f>
        <v>ADMINISTRACION DE SUCURSALES</v>
      </c>
      <c r="E855" s="93" t="str">
        <f>IF(Tabla!I855="","",Tabla!I855)</f>
        <v>NC GASTO NO DEDUCIBLES</v>
      </c>
      <c r="F855" s="93" t="str">
        <f>IF(Tabla!J855="","",Tabla!J855)</f>
        <v>TRANSACCIONES DEL DIA 03/01/2019SPYRAL - GESTION ADMINISTRATIVA</v>
      </c>
      <c r="G855" s="108">
        <f>IF(Tabla!K855="","",Tabla!K855)</f>
        <v>26.15</v>
      </c>
      <c r="H855" s="108">
        <f>IF(Tabla!L855="","",Tabla!L855)</f>
        <v>0</v>
      </c>
      <c r="J855">
        <f t="shared" si="182"/>
        <v>847</v>
      </c>
      <c r="K855" s="93">
        <f t="shared" si="183"/>
        <v>43525</v>
      </c>
      <c r="L855">
        <f t="shared" ca="1" si="172"/>
        <v>0</v>
      </c>
      <c r="M855" s="115">
        <f t="shared" ca="1" si="173"/>
        <v>8.47E-7</v>
      </c>
      <c r="N855">
        <f t="shared" ca="1" si="174"/>
        <v>6.4600000000000004E-7</v>
      </c>
      <c r="O855">
        <f t="shared" ca="1" si="175"/>
        <v>646</v>
      </c>
      <c r="Q855">
        <f t="shared" ca="1" si="176"/>
        <v>43514</v>
      </c>
      <c r="R855" t="str">
        <f t="shared" ca="1" si="177"/>
        <v>ADMINISTRACION DE SUCURSALES</v>
      </c>
      <c r="S855" t="str">
        <f t="shared" ca="1" si="178"/>
        <v>OTROS EGRESOS 18</v>
      </c>
      <c r="T855" t="str">
        <f t="shared" ca="1" si="179"/>
        <v>OTROS EGRESOS 1.P.O (OR:95/DES:95 TRN:86 PERF:300086 CAU: 18</v>
      </c>
      <c r="V855">
        <f t="shared" ca="1" si="180"/>
        <v>0</v>
      </c>
      <c r="W855">
        <f t="shared" ca="1" si="181"/>
        <v>0</v>
      </c>
    </row>
    <row r="856" spans="2:23" x14ac:dyDescent="0.25">
      <c r="B856" s="3">
        <f t="shared" si="171"/>
        <v>848</v>
      </c>
      <c r="C856" s="93">
        <f>IF(Tabla!G856="","",Tabla!G856)</f>
        <v>43525</v>
      </c>
      <c r="D856" s="93" t="str">
        <f>IF(Tabla!H856="","",Tabla!H856)</f>
        <v>ADMINISTRACION DE SUCURSALES</v>
      </c>
      <c r="E856" s="93" t="str">
        <f>IF(Tabla!I856="","",Tabla!I856)</f>
        <v>NC GASTO NO DEDUCIBLES</v>
      </c>
      <c r="F856" s="93" t="str">
        <f>IF(Tabla!J856="","",Tabla!J856)</f>
        <v>TRANSACCIONES DEL DIA 03/01/2019SPYRAL - GESTION ADMINISTRATIVA</v>
      </c>
      <c r="G856" s="108">
        <f>IF(Tabla!K856="","",Tabla!K856)</f>
        <v>15.92</v>
      </c>
      <c r="H856" s="108">
        <f>IF(Tabla!L856="","",Tabla!L856)</f>
        <v>0</v>
      </c>
      <c r="J856">
        <f t="shared" si="182"/>
        <v>848</v>
      </c>
      <c r="K856" s="93">
        <f t="shared" si="183"/>
        <v>43525</v>
      </c>
      <c r="L856">
        <f t="shared" ca="1" si="172"/>
        <v>0</v>
      </c>
      <c r="M856" s="115">
        <f t="shared" ca="1" si="173"/>
        <v>8.4799999999999997E-7</v>
      </c>
      <c r="N856">
        <f t="shared" ca="1" si="174"/>
        <v>6.4499999999999997E-7</v>
      </c>
      <c r="O856">
        <f t="shared" ca="1" si="175"/>
        <v>645</v>
      </c>
      <c r="Q856">
        <f t="shared" ca="1" si="176"/>
        <v>43514</v>
      </c>
      <c r="R856" t="str">
        <f t="shared" ca="1" si="177"/>
        <v>ADMINISTRACION DE SUCURSALES</v>
      </c>
      <c r="S856" t="str">
        <f t="shared" ca="1" si="178"/>
        <v>NC ALIMENTACION DE EMPLEADOS NVA</v>
      </c>
      <c r="T856" t="str">
        <f t="shared" ca="1" si="179"/>
        <v>TRANSACCIONES DEL DIA 02/18/2019SPYRAL - GESTION ADMINISTRATIVA</v>
      </c>
      <c r="V856">
        <f t="shared" ca="1" si="180"/>
        <v>0</v>
      </c>
      <c r="W856">
        <f t="shared" ca="1" si="181"/>
        <v>0</v>
      </c>
    </row>
    <row r="857" spans="2:23" x14ac:dyDescent="0.25">
      <c r="B857" s="3">
        <f t="shared" si="171"/>
        <v>849</v>
      </c>
      <c r="C857" s="93">
        <f>IF(Tabla!G857="","",Tabla!G857)</f>
        <v>43525</v>
      </c>
      <c r="D857" s="93" t="str">
        <f>IF(Tabla!H857="","",Tabla!H857)</f>
        <v>ADMINISTRACION DE SUCURSALES</v>
      </c>
      <c r="E857" s="93" t="str">
        <f>IF(Tabla!I857="","",Tabla!I857)</f>
        <v>OTROS EGRESOS 18</v>
      </c>
      <c r="F857" s="93" t="str">
        <f>IF(Tabla!J857="","",Tabla!J857)</f>
        <v>OTROS EGRESOS 1.P.O (OR:53/DES:53 TRN:86 PERF:300086 CAU: 18</v>
      </c>
      <c r="G857" s="108">
        <f>IF(Tabla!K857="","",Tabla!K857)</f>
        <v>18</v>
      </c>
      <c r="H857" s="108">
        <f>IF(Tabla!L857="","",Tabla!L857)</f>
        <v>0</v>
      </c>
      <c r="J857">
        <f t="shared" si="182"/>
        <v>849</v>
      </c>
      <c r="K857" s="93">
        <f t="shared" si="183"/>
        <v>43525</v>
      </c>
      <c r="L857">
        <f t="shared" ca="1" si="172"/>
        <v>0</v>
      </c>
      <c r="M857" s="115">
        <f t="shared" ca="1" si="173"/>
        <v>8.4900000000000005E-7</v>
      </c>
      <c r="N857">
        <f t="shared" ca="1" si="174"/>
        <v>6.44E-7</v>
      </c>
      <c r="O857">
        <f t="shared" ca="1" si="175"/>
        <v>644</v>
      </c>
      <c r="Q857">
        <f t="shared" ca="1" si="176"/>
        <v>43514</v>
      </c>
      <c r="R857" t="str">
        <f t="shared" ca="1" si="177"/>
        <v>BANCA COMERCIAL</v>
      </c>
      <c r="S857" t="str">
        <f t="shared" ca="1" si="178"/>
        <v>VIATICOS 2</v>
      </c>
      <c r="T857" t="str">
        <f t="shared" ca="1" si="179"/>
        <v>TRANSACCIONES DEL DIA 02/18/2019SPYRAL - GESTION ADMINISTRATIVA</v>
      </c>
      <c r="V857">
        <f t="shared" ca="1" si="180"/>
        <v>0</v>
      </c>
      <c r="W857">
        <f t="shared" ca="1" si="181"/>
        <v>0</v>
      </c>
    </row>
    <row r="858" spans="2:23" x14ac:dyDescent="0.25">
      <c r="B858" s="3">
        <f t="shared" si="171"/>
        <v>850</v>
      </c>
      <c r="C858" s="93">
        <f>IF(Tabla!G858="","",Tabla!G858)</f>
        <v>43525</v>
      </c>
      <c r="D858" s="93" t="str">
        <f>IF(Tabla!H858="","",Tabla!H858)</f>
        <v>ADMINISTRACION DE SUCURSALES</v>
      </c>
      <c r="E858" s="93" t="str">
        <f>IF(Tabla!I858="","",Tabla!I858)</f>
        <v>OTROS EGRESOS 18</v>
      </c>
      <c r="F858" s="93" t="str">
        <f>IF(Tabla!J858="","",Tabla!J858)</f>
        <v>OTROS EGRESOS 1.P.O (OR:40/DES:40 TRN:86 PERF:300086 CAU: 18</v>
      </c>
      <c r="G858" s="108">
        <f>IF(Tabla!K858="","",Tabla!K858)</f>
        <v>14</v>
      </c>
      <c r="H858" s="108">
        <f>IF(Tabla!L858="","",Tabla!L858)</f>
        <v>0</v>
      </c>
      <c r="J858">
        <f t="shared" si="182"/>
        <v>850</v>
      </c>
      <c r="K858" s="93">
        <f t="shared" si="183"/>
        <v>43525</v>
      </c>
      <c r="L858">
        <f t="shared" ca="1" si="172"/>
        <v>0</v>
      </c>
      <c r="M858" s="115">
        <f t="shared" ca="1" si="173"/>
        <v>8.5000000000000001E-7</v>
      </c>
      <c r="N858">
        <f t="shared" ca="1" si="174"/>
        <v>6.4300000000000003E-7</v>
      </c>
      <c r="O858">
        <f t="shared" ca="1" si="175"/>
        <v>643</v>
      </c>
      <c r="Q858">
        <f t="shared" ca="1" si="176"/>
        <v>43514</v>
      </c>
      <c r="R858" t="str">
        <f t="shared" ca="1" si="177"/>
        <v>BANCA COMERCIAL</v>
      </c>
      <c r="S858" t="str">
        <f t="shared" ca="1" si="178"/>
        <v>VIATICOS</v>
      </c>
      <c r="T858" t="str">
        <f t="shared" ca="1" si="179"/>
        <v>TRANSACCIONES DEL DIA 02/18/2019SPYRAL - GESTION ADMINISTRATIVA</v>
      </c>
      <c r="V858">
        <f t="shared" ca="1" si="180"/>
        <v>0</v>
      </c>
      <c r="W858">
        <f t="shared" ca="1" si="181"/>
        <v>0</v>
      </c>
    </row>
    <row r="859" spans="2:23" x14ac:dyDescent="0.25">
      <c r="B859" s="3">
        <f t="shared" si="171"/>
        <v>851</v>
      </c>
      <c r="C859" s="93">
        <f>IF(Tabla!G859="","",Tabla!G859)</f>
        <v>43526</v>
      </c>
      <c r="D859" s="93" t="str">
        <f>IF(Tabla!H859="","",Tabla!H859)</f>
        <v>ADMINISTRACION DE SUCURSALES</v>
      </c>
      <c r="E859" s="93" t="str">
        <f>IF(Tabla!I859="","",Tabla!I859)</f>
        <v>OTROS EGRESOS 18</v>
      </c>
      <c r="F859" s="93" t="str">
        <f>IF(Tabla!J859="","",Tabla!J859)</f>
        <v>OTROS EGRESOS 1.P.O (OR:38/DES:38 TRN:86 PERF:300086 CAU: 18</v>
      </c>
      <c r="G859" s="108">
        <f>IF(Tabla!K859="","",Tabla!K859)</f>
        <v>52.2</v>
      </c>
      <c r="H859" s="108">
        <f>IF(Tabla!L859="","",Tabla!L859)</f>
        <v>0</v>
      </c>
      <c r="J859">
        <f t="shared" si="182"/>
        <v>851</v>
      </c>
      <c r="K859" s="93">
        <f t="shared" si="183"/>
        <v>43526</v>
      </c>
      <c r="L859">
        <f t="shared" ca="1" si="172"/>
        <v>0</v>
      </c>
      <c r="M859" s="115">
        <f t="shared" ca="1" si="173"/>
        <v>8.5099999999999998E-7</v>
      </c>
      <c r="N859">
        <f t="shared" ca="1" si="174"/>
        <v>6.4199999999999995E-7</v>
      </c>
      <c r="O859">
        <f t="shared" ca="1" si="175"/>
        <v>642</v>
      </c>
      <c r="Q859">
        <f t="shared" ca="1" si="176"/>
        <v>43514</v>
      </c>
      <c r="R859" t="str">
        <f t="shared" ca="1" si="177"/>
        <v>BANCA COMERCIAL CENTRO</v>
      </c>
      <c r="S859" t="str">
        <f t="shared" ca="1" si="178"/>
        <v>VIATICOS</v>
      </c>
      <c r="T859" t="str">
        <f t="shared" ca="1" si="179"/>
        <v>TRANSACCIONES DEL DIA 02/18/2019SPYRAL - GESTION ADMINISTRATIVA</v>
      </c>
      <c r="V859">
        <f t="shared" ca="1" si="180"/>
        <v>0</v>
      </c>
      <c r="W859">
        <f t="shared" ca="1" si="181"/>
        <v>0</v>
      </c>
    </row>
    <row r="860" spans="2:23" x14ac:dyDescent="0.25">
      <c r="B860" s="3">
        <f t="shared" si="171"/>
        <v>852</v>
      </c>
      <c r="C860" s="93">
        <f>IF(Tabla!G860="","",Tabla!G860)</f>
        <v>43530</v>
      </c>
      <c r="D860" s="93" t="str">
        <f>IF(Tabla!H860="","",Tabla!H860)</f>
        <v>TELEMERCADEO</v>
      </c>
      <c r="E860" s="93" t="str">
        <f>IF(Tabla!I860="","",Tabla!I860)</f>
        <v>GASTOS NO DEDUCIBLES</v>
      </c>
      <c r="F860" s="93" t="str">
        <f>IF(Tabla!J860="","",Tabla!J860)</f>
        <v>TRANSACCIONES DEL DIA 03/06/2019SPYRAL - GESTION ADMINISTRATIVA</v>
      </c>
      <c r="G860" s="108">
        <f>IF(Tabla!K860="","",Tabla!K860)</f>
        <v>19.559999999999999</v>
      </c>
      <c r="H860" s="108">
        <f>IF(Tabla!L860="","",Tabla!L860)</f>
        <v>0</v>
      </c>
      <c r="J860">
        <f t="shared" si="182"/>
        <v>852</v>
      </c>
      <c r="K860" s="93">
        <f t="shared" si="183"/>
        <v>43530</v>
      </c>
      <c r="L860">
        <f t="shared" ca="1" si="172"/>
        <v>0</v>
      </c>
      <c r="M860" s="115">
        <f t="shared" ca="1" si="173"/>
        <v>8.5199999999999995E-7</v>
      </c>
      <c r="N860">
        <f t="shared" ca="1" si="174"/>
        <v>6.4099999999999998E-7</v>
      </c>
      <c r="O860">
        <f t="shared" ca="1" si="175"/>
        <v>641</v>
      </c>
      <c r="Q860">
        <f t="shared" ca="1" si="176"/>
        <v>43514</v>
      </c>
      <c r="R860" t="str">
        <f t="shared" ca="1" si="177"/>
        <v>CAJA</v>
      </c>
      <c r="S860" t="str">
        <f t="shared" ca="1" si="178"/>
        <v>ALIMENTACION DE EMPLEADOS CTA NUEVA</v>
      </c>
      <c r="T860" t="str">
        <f t="shared" ca="1" si="179"/>
        <v>TRANSACCIONES DEL DIA 02/18/2019SPYRAL - GESTION ADMINISTRATIVA</v>
      </c>
      <c r="V860">
        <f t="shared" ca="1" si="180"/>
        <v>0</v>
      </c>
      <c r="W860">
        <f t="shared" ca="1" si="181"/>
        <v>0</v>
      </c>
    </row>
    <row r="861" spans="2:23" x14ac:dyDescent="0.25">
      <c r="B861" s="3">
        <f t="shared" si="171"/>
        <v>853</v>
      </c>
      <c r="C861" s="93">
        <f>IF(Tabla!G861="","",Tabla!G861)</f>
        <v>43530</v>
      </c>
      <c r="D861" s="93" t="str">
        <f>IF(Tabla!H861="","",Tabla!H861)</f>
        <v>SERVICIOS PERSONALES</v>
      </c>
      <c r="E861" s="93" t="str">
        <f>IF(Tabla!I861="","",Tabla!I861)</f>
        <v>ALIMENTACION DE EMPLEADOS CTA NUEVA</v>
      </c>
      <c r="F861" s="93" t="str">
        <f>IF(Tabla!J861="","",Tabla!J861)</f>
        <v>TRANSACCIONES DEL DIA 03/06/2019SPYRAL - GESTION ADMINISTRATIVA</v>
      </c>
      <c r="G861" s="108">
        <f>IF(Tabla!K861="","",Tabla!K861)</f>
        <v>16</v>
      </c>
      <c r="H861" s="108">
        <f>IF(Tabla!L861="","",Tabla!L861)</f>
        <v>0</v>
      </c>
      <c r="J861">
        <f t="shared" si="182"/>
        <v>853</v>
      </c>
      <c r="K861" s="93">
        <f t="shared" si="183"/>
        <v>43530</v>
      </c>
      <c r="L861">
        <f t="shared" ca="1" si="172"/>
        <v>0</v>
      </c>
      <c r="M861" s="115">
        <f t="shared" ca="1" si="173"/>
        <v>8.5300000000000003E-7</v>
      </c>
      <c r="N861">
        <f t="shared" ca="1" si="174"/>
        <v>6.4000000000000001E-7</v>
      </c>
      <c r="O861">
        <f t="shared" ca="1" si="175"/>
        <v>640</v>
      </c>
      <c r="Q861">
        <f t="shared" ca="1" si="176"/>
        <v>43514</v>
      </c>
      <c r="R861" t="str">
        <f t="shared" ca="1" si="177"/>
        <v>CAJA</v>
      </c>
      <c r="S861" t="str">
        <f t="shared" ca="1" si="178"/>
        <v>ALIMENTACION DE EMPLEADOS CTA NUEVA</v>
      </c>
      <c r="T861" t="str">
        <f t="shared" ca="1" si="179"/>
        <v>TRANSACCIONES DEL DIA 02/18/2019SPYRAL - GESTION ADMINISTRATIVA</v>
      </c>
      <c r="V861">
        <f t="shared" ca="1" si="180"/>
        <v>0</v>
      </c>
      <c r="W861">
        <f t="shared" ca="1" si="181"/>
        <v>0</v>
      </c>
    </row>
    <row r="862" spans="2:23" x14ac:dyDescent="0.25">
      <c r="B862" s="3">
        <f t="shared" si="171"/>
        <v>854</v>
      </c>
      <c r="C862" s="93">
        <f>IF(Tabla!G862="","",Tabla!G862)</f>
        <v>43530</v>
      </c>
      <c r="D862" s="93" t="str">
        <f>IF(Tabla!H862="","",Tabla!H862)</f>
        <v>FUERZAS DE VENTAS PANAMA</v>
      </c>
      <c r="E862" s="93" t="str">
        <f>IF(Tabla!I862="","",Tabla!I862)</f>
        <v>GASTOS NO DEDUCIBLES</v>
      </c>
      <c r="F862" s="93" t="str">
        <f>IF(Tabla!J862="","",Tabla!J862)</f>
        <v>TRANSACCIONES DEL DIA 03/06/2019SPYRAL - GESTION ADMINISTRATIVA</v>
      </c>
      <c r="G862" s="108">
        <f>IF(Tabla!K862="","",Tabla!K862)</f>
        <v>88</v>
      </c>
      <c r="H862" s="108">
        <f>IF(Tabla!L862="","",Tabla!L862)</f>
        <v>0</v>
      </c>
      <c r="J862">
        <f t="shared" si="182"/>
        <v>854</v>
      </c>
      <c r="K862" s="93">
        <f t="shared" si="183"/>
        <v>43530</v>
      </c>
      <c r="L862">
        <f t="shared" ca="1" si="172"/>
        <v>0</v>
      </c>
      <c r="M862" s="115">
        <f t="shared" ca="1" si="173"/>
        <v>8.54E-7</v>
      </c>
      <c r="N862">
        <f t="shared" ca="1" si="174"/>
        <v>6.3900000000000004E-7</v>
      </c>
      <c r="O862">
        <f t="shared" ca="1" si="175"/>
        <v>639</v>
      </c>
      <c r="Q862">
        <f t="shared" ca="1" si="176"/>
        <v>43514</v>
      </c>
      <c r="R862" t="str">
        <f t="shared" ca="1" si="177"/>
        <v>CAJA</v>
      </c>
      <c r="S862" t="str">
        <f t="shared" ca="1" si="178"/>
        <v>ALIMENTACION DE EMPLEADOS CTA NUEVA</v>
      </c>
      <c r="T862" t="str">
        <f t="shared" ca="1" si="179"/>
        <v>TRANSACCIONES DEL DIA 02/18/2019SPYRAL - GESTION ADMINISTRATIVA</v>
      </c>
      <c r="V862">
        <f t="shared" ca="1" si="180"/>
        <v>0</v>
      </c>
      <c r="W862">
        <f t="shared" ca="1" si="181"/>
        <v>0</v>
      </c>
    </row>
    <row r="863" spans="2:23" x14ac:dyDescent="0.25">
      <c r="B863" s="3">
        <f t="shared" si="171"/>
        <v>855</v>
      </c>
      <c r="C863" s="93">
        <f>IF(Tabla!G863="","",Tabla!G863)</f>
        <v>43530</v>
      </c>
      <c r="D863" s="93" t="str">
        <f>IF(Tabla!H863="","",Tabla!H863)</f>
        <v>FUERZAS DE VENTAS PANAMA</v>
      </c>
      <c r="E863" s="93" t="str">
        <f>IF(Tabla!I863="","",Tabla!I863)</f>
        <v>VIATICOS</v>
      </c>
      <c r="F863" s="93" t="str">
        <f>IF(Tabla!J863="","",Tabla!J863)</f>
        <v>TRANSACCIONES DEL DIA 03/06/2019SPYRAL - GESTION ADMINISTRATIVA</v>
      </c>
      <c r="G863" s="108">
        <f>IF(Tabla!K863="","",Tabla!K863)</f>
        <v>21.24</v>
      </c>
      <c r="H863" s="108">
        <f>IF(Tabla!L863="","",Tabla!L863)</f>
        <v>0</v>
      </c>
      <c r="J863">
        <f t="shared" si="182"/>
        <v>855</v>
      </c>
      <c r="K863" s="93">
        <f t="shared" si="183"/>
        <v>43530</v>
      </c>
      <c r="L863">
        <f t="shared" ca="1" si="172"/>
        <v>0</v>
      </c>
      <c r="M863" s="115">
        <f t="shared" ca="1" si="173"/>
        <v>8.5499999999999997E-7</v>
      </c>
      <c r="N863">
        <f t="shared" ca="1" si="174"/>
        <v>6.3799999999999997E-7</v>
      </c>
      <c r="O863">
        <f t="shared" ca="1" si="175"/>
        <v>638</v>
      </c>
      <c r="Q863">
        <f t="shared" ca="1" si="176"/>
        <v>43514</v>
      </c>
      <c r="R863" t="str">
        <f t="shared" ca="1" si="177"/>
        <v>CAJA</v>
      </c>
      <c r="S863" t="str">
        <f t="shared" ca="1" si="178"/>
        <v>ALIMENTACION DE EMPLEADOS CTA NUEVA</v>
      </c>
      <c r="T863" t="str">
        <f t="shared" ca="1" si="179"/>
        <v>TRANSACCIONES DEL DIA 02/18/2019SPYRAL - GESTION ADMINISTRATIVA</v>
      </c>
      <c r="V863">
        <f t="shared" ca="1" si="180"/>
        <v>0</v>
      </c>
      <c r="W863">
        <f t="shared" ca="1" si="181"/>
        <v>0</v>
      </c>
    </row>
    <row r="864" spans="2:23" x14ac:dyDescent="0.25">
      <c r="B864" s="3">
        <f t="shared" si="171"/>
        <v>856</v>
      </c>
      <c r="C864" s="93">
        <f>IF(Tabla!G864="","",Tabla!G864)</f>
        <v>43530</v>
      </c>
      <c r="D864" s="93" t="str">
        <f>IF(Tabla!H864="","",Tabla!H864)</f>
        <v>DESARROLLO DE PRODUCTOS</v>
      </c>
      <c r="E864" s="93" t="str">
        <f>IF(Tabla!I864="","",Tabla!I864)</f>
        <v>VIATICOS</v>
      </c>
      <c r="F864" s="93" t="str">
        <f>IF(Tabla!J864="","",Tabla!J864)</f>
        <v>TRANSACCIONES DEL DIA 03/06/2019SPYRAL - GESTION ADMINISTRATIVA</v>
      </c>
      <c r="G864" s="108">
        <f>IF(Tabla!K864="","",Tabla!K864)</f>
        <v>42.5</v>
      </c>
      <c r="H864" s="108">
        <f>IF(Tabla!L864="","",Tabla!L864)</f>
        <v>0</v>
      </c>
      <c r="J864">
        <f t="shared" si="182"/>
        <v>856</v>
      </c>
      <c r="K864" s="93">
        <f t="shared" si="183"/>
        <v>43530</v>
      </c>
      <c r="L864">
        <f t="shared" ca="1" si="172"/>
        <v>0</v>
      </c>
      <c r="M864" s="115">
        <f t="shared" ca="1" si="173"/>
        <v>8.5600000000000004E-7</v>
      </c>
      <c r="N864">
        <f t="shared" ca="1" si="174"/>
        <v>6.37E-7</v>
      </c>
      <c r="O864">
        <f t="shared" ca="1" si="175"/>
        <v>637</v>
      </c>
      <c r="Q864">
        <f t="shared" ca="1" si="176"/>
        <v>43514</v>
      </c>
      <c r="R864" t="str">
        <f t="shared" ca="1" si="177"/>
        <v>CAJA</v>
      </c>
      <c r="S864" t="str">
        <f t="shared" ca="1" si="178"/>
        <v>ALIMENTACION DE EMPLEADOS CTA NUEVA</v>
      </c>
      <c r="T864" t="str">
        <f t="shared" ca="1" si="179"/>
        <v>TRANSACCIONES DEL DIA 02/18/2019SPYRAL - GESTION ADMINISTRATIVA</v>
      </c>
      <c r="V864">
        <f t="shared" ca="1" si="180"/>
        <v>0</v>
      </c>
      <c r="W864">
        <f t="shared" ca="1" si="181"/>
        <v>0</v>
      </c>
    </row>
    <row r="865" spans="2:23" x14ac:dyDescent="0.25">
      <c r="B865" s="3">
        <f t="shared" si="171"/>
        <v>857</v>
      </c>
      <c r="C865" s="93">
        <f>IF(Tabla!G865="","",Tabla!G865)</f>
        <v>43530</v>
      </c>
      <c r="D865" s="93" t="str">
        <f>IF(Tabla!H865="","",Tabla!H865)</f>
        <v>CAJA</v>
      </c>
      <c r="E865" s="93" t="str">
        <f>IF(Tabla!I865="","",Tabla!I865)</f>
        <v>ALIMENTACION DE EMPLEADOS CTA NUEVA</v>
      </c>
      <c r="F865" s="93" t="str">
        <f>IF(Tabla!J865="","",Tabla!J865)</f>
        <v>TRANSACCIONES DEL DIA 03/06/2019SPYRAL - GESTION ADMINISTRATIVA</v>
      </c>
      <c r="G865" s="108">
        <f>IF(Tabla!K865="","",Tabla!K865)</f>
        <v>128</v>
      </c>
      <c r="H865" s="108">
        <f>IF(Tabla!L865="","",Tabla!L865)</f>
        <v>0</v>
      </c>
      <c r="J865">
        <f t="shared" si="182"/>
        <v>857</v>
      </c>
      <c r="K865" s="93">
        <f t="shared" si="183"/>
        <v>43530</v>
      </c>
      <c r="L865">
        <f t="shared" ca="1" si="172"/>
        <v>0</v>
      </c>
      <c r="M865" s="115">
        <f t="shared" ca="1" si="173"/>
        <v>8.5700000000000001E-7</v>
      </c>
      <c r="N865">
        <f t="shared" ca="1" si="174"/>
        <v>6.3600000000000003E-7</v>
      </c>
      <c r="O865">
        <f t="shared" ca="1" si="175"/>
        <v>636</v>
      </c>
      <c r="Q865">
        <f t="shared" ca="1" si="176"/>
        <v>43514</v>
      </c>
      <c r="R865" t="str">
        <f t="shared" ca="1" si="177"/>
        <v>CAJA</v>
      </c>
      <c r="S865" t="str">
        <f t="shared" ca="1" si="178"/>
        <v>ALIMENTACION DE EMPLEADOS CTA NUEVA</v>
      </c>
      <c r="T865" t="str">
        <f t="shared" ca="1" si="179"/>
        <v>TRANSACCIONES DEL DIA 02/18/2019SPYRAL - GESTION ADMINISTRATIVA</v>
      </c>
      <c r="V865">
        <f t="shared" ca="1" si="180"/>
        <v>0</v>
      </c>
      <c r="W865">
        <f t="shared" ca="1" si="181"/>
        <v>0</v>
      </c>
    </row>
    <row r="866" spans="2:23" x14ac:dyDescent="0.25">
      <c r="B866" s="3">
        <f t="shared" si="171"/>
        <v>858</v>
      </c>
      <c r="C866" s="93">
        <f>IF(Tabla!G866="","",Tabla!G866)</f>
        <v>43530</v>
      </c>
      <c r="D866" s="93" t="str">
        <f>IF(Tabla!H866="","",Tabla!H866)</f>
        <v>CAJA</v>
      </c>
      <c r="E866" s="93" t="str">
        <f>IF(Tabla!I866="","",Tabla!I866)</f>
        <v>ALIMENTACION DE EMPLEADOS CTA NUEVA</v>
      </c>
      <c r="F866" s="93" t="str">
        <f>IF(Tabla!J866="","",Tabla!J866)</f>
        <v>TRANSACCIONES DEL DIA 03/06/2019SPYRAL - GESTION ADMINISTRATIVA</v>
      </c>
      <c r="G866" s="108">
        <f>IF(Tabla!K866="","",Tabla!K866)</f>
        <v>64</v>
      </c>
      <c r="H866" s="108">
        <f>IF(Tabla!L866="","",Tabla!L866)</f>
        <v>0</v>
      </c>
      <c r="J866">
        <f t="shared" si="182"/>
        <v>858</v>
      </c>
      <c r="K866" s="93">
        <f t="shared" si="183"/>
        <v>43530</v>
      </c>
      <c r="L866">
        <f t="shared" ca="1" si="172"/>
        <v>0</v>
      </c>
      <c r="M866" s="115">
        <f t="shared" ca="1" si="173"/>
        <v>8.5799999999999998E-7</v>
      </c>
      <c r="N866">
        <f t="shared" ca="1" si="174"/>
        <v>6.3499999999999996E-7</v>
      </c>
      <c r="O866">
        <f t="shared" ca="1" si="175"/>
        <v>635</v>
      </c>
      <c r="Q866">
        <f t="shared" ca="1" si="176"/>
        <v>43514</v>
      </c>
      <c r="R866" t="str">
        <f t="shared" ca="1" si="177"/>
        <v>DESARROLLO DE PRODUCTOS</v>
      </c>
      <c r="S866" t="str">
        <f t="shared" ca="1" si="178"/>
        <v>VIATICOS 2</v>
      </c>
      <c r="T866" t="str">
        <f t="shared" ca="1" si="179"/>
        <v>TRANSACCIONES DEL DIA 02/18/2019SPYRAL - GESTION ADMINISTRATIVA</v>
      </c>
      <c r="V866">
        <f t="shared" ca="1" si="180"/>
        <v>0</v>
      </c>
      <c r="W866">
        <f t="shared" ca="1" si="181"/>
        <v>0</v>
      </c>
    </row>
    <row r="867" spans="2:23" x14ac:dyDescent="0.25">
      <c r="B867" s="3">
        <f t="shared" si="171"/>
        <v>859</v>
      </c>
      <c r="C867" s="93">
        <f>IF(Tabla!G867="","",Tabla!G867)</f>
        <v>43530</v>
      </c>
      <c r="D867" s="93" t="str">
        <f>IF(Tabla!H867="","",Tabla!H867)</f>
        <v>CAJA</v>
      </c>
      <c r="E867" s="93" t="str">
        <f>IF(Tabla!I867="","",Tabla!I867)</f>
        <v>ALIMENTACION DE EMPLEADOS CTA NUEVA</v>
      </c>
      <c r="F867" s="93" t="str">
        <f>IF(Tabla!J867="","",Tabla!J867)</f>
        <v>TRANSACCIONES DEL DIA 03/06/2019SPYRAL - GESTION ADMINISTRATIVA</v>
      </c>
      <c r="G867" s="108">
        <f>IF(Tabla!K867="","",Tabla!K867)</f>
        <v>48</v>
      </c>
      <c r="H867" s="108">
        <f>IF(Tabla!L867="","",Tabla!L867)</f>
        <v>0</v>
      </c>
      <c r="J867">
        <f t="shared" si="182"/>
        <v>859</v>
      </c>
      <c r="K867" s="93">
        <f t="shared" si="183"/>
        <v>43530</v>
      </c>
      <c r="L867">
        <f t="shared" ca="1" si="172"/>
        <v>0</v>
      </c>
      <c r="M867" s="115">
        <f t="shared" ca="1" si="173"/>
        <v>8.5899999999999995E-7</v>
      </c>
      <c r="N867">
        <f t="shared" ca="1" si="174"/>
        <v>6.3399999999999999E-7</v>
      </c>
      <c r="O867">
        <f t="shared" ca="1" si="175"/>
        <v>634</v>
      </c>
      <c r="Q867">
        <f t="shared" ca="1" si="176"/>
        <v>43514</v>
      </c>
      <c r="R867" t="str">
        <f t="shared" ca="1" si="177"/>
        <v>FUERZAS DE VENTAS PANAMA</v>
      </c>
      <c r="S867" t="str">
        <f t="shared" ca="1" si="178"/>
        <v>VIATICOS</v>
      </c>
      <c r="T867" t="str">
        <f t="shared" ca="1" si="179"/>
        <v>TRANSACCIONES DEL DIA 02/18/2019SPYRAL - GESTION ADMINISTRATIVA</v>
      </c>
      <c r="V867">
        <f t="shared" ca="1" si="180"/>
        <v>0</v>
      </c>
      <c r="W867">
        <f t="shared" ca="1" si="181"/>
        <v>0</v>
      </c>
    </row>
    <row r="868" spans="2:23" x14ac:dyDescent="0.25">
      <c r="B868" s="3">
        <f t="shared" si="171"/>
        <v>860</v>
      </c>
      <c r="C868" s="93">
        <f>IF(Tabla!G868="","",Tabla!G868)</f>
        <v>43530</v>
      </c>
      <c r="D868" s="93" t="str">
        <f>IF(Tabla!H868="","",Tabla!H868)</f>
        <v>CAJA</v>
      </c>
      <c r="E868" s="93" t="str">
        <f>IF(Tabla!I868="","",Tabla!I868)</f>
        <v>ALIMENTACION DE EMPLEADOS CTA NUEVA</v>
      </c>
      <c r="F868" s="93" t="str">
        <f>IF(Tabla!J868="","",Tabla!J868)</f>
        <v>TRANSACCIONES DEL DIA 03/06/2019SPYRAL - GESTION ADMINISTRATIVA</v>
      </c>
      <c r="G868" s="108">
        <f>IF(Tabla!K868="","",Tabla!K868)</f>
        <v>40</v>
      </c>
      <c r="H868" s="108">
        <f>IF(Tabla!L868="","",Tabla!L868)</f>
        <v>0</v>
      </c>
      <c r="J868">
        <f t="shared" si="182"/>
        <v>860</v>
      </c>
      <c r="K868" s="93">
        <f t="shared" si="183"/>
        <v>43530</v>
      </c>
      <c r="L868">
        <f t="shared" ca="1" si="172"/>
        <v>0</v>
      </c>
      <c r="M868" s="115">
        <f t="shared" ca="1" si="173"/>
        <v>8.6000000000000002E-7</v>
      </c>
      <c r="N868">
        <f t="shared" ca="1" si="174"/>
        <v>6.3300000000000002E-7</v>
      </c>
      <c r="O868">
        <f t="shared" ca="1" si="175"/>
        <v>633</v>
      </c>
      <c r="Q868">
        <f t="shared" ca="1" si="176"/>
        <v>43514</v>
      </c>
      <c r="R868" t="str">
        <f t="shared" ca="1" si="177"/>
        <v>IMAGEN CORPORATIVA</v>
      </c>
      <c r="S868" t="str">
        <f t="shared" ca="1" si="178"/>
        <v>VIATICOS</v>
      </c>
      <c r="T868" t="str">
        <f t="shared" ca="1" si="179"/>
        <v>TRANSACCIONES DEL DIA 02/18/2019SPYRAL - GESTION ADMINISTRATIVA</v>
      </c>
      <c r="V868">
        <f t="shared" ca="1" si="180"/>
        <v>0</v>
      </c>
      <c r="W868">
        <f t="shared" ca="1" si="181"/>
        <v>0</v>
      </c>
    </row>
    <row r="869" spans="2:23" x14ac:dyDescent="0.25">
      <c r="B869" s="3">
        <f t="shared" si="171"/>
        <v>861</v>
      </c>
      <c r="C869" s="93">
        <f>IF(Tabla!G869="","",Tabla!G869)</f>
        <v>43530</v>
      </c>
      <c r="D869" s="93" t="str">
        <f>IF(Tabla!H869="","",Tabla!H869)</f>
        <v>CAJA</v>
      </c>
      <c r="E869" s="93" t="str">
        <f>IF(Tabla!I869="","",Tabla!I869)</f>
        <v>ALIMENTACION DE EMPLEADOS CTA NUEVA</v>
      </c>
      <c r="F869" s="93" t="str">
        <f>IF(Tabla!J869="","",Tabla!J869)</f>
        <v>TRANSACCIONES DEL DIA 03/06/2019SPYRAL - GESTION ADMINISTRATIVA</v>
      </c>
      <c r="G869" s="108">
        <f>IF(Tabla!K869="","",Tabla!K869)</f>
        <v>24</v>
      </c>
      <c r="H869" s="108">
        <f>IF(Tabla!L869="","",Tabla!L869)</f>
        <v>0</v>
      </c>
      <c r="J869">
        <f t="shared" si="182"/>
        <v>861</v>
      </c>
      <c r="K869" s="93">
        <f t="shared" si="183"/>
        <v>43530</v>
      </c>
      <c r="L869">
        <f t="shared" ca="1" si="172"/>
        <v>0</v>
      </c>
      <c r="M869" s="115">
        <f t="shared" ca="1" si="173"/>
        <v>8.6099999999999999E-7</v>
      </c>
      <c r="N869">
        <f t="shared" ca="1" si="174"/>
        <v>6.3200000000000005E-7</v>
      </c>
      <c r="O869">
        <f t="shared" ca="1" si="175"/>
        <v>632</v>
      </c>
      <c r="Q869">
        <f t="shared" ca="1" si="176"/>
        <v>43514</v>
      </c>
      <c r="R869" t="str">
        <f t="shared" ca="1" si="177"/>
        <v>SERVICIOS PERSONALES</v>
      </c>
      <c r="S869" t="str">
        <f t="shared" ca="1" si="178"/>
        <v>ALIMENTACION DE EMPLEADOS CTA NUEVA</v>
      </c>
      <c r="T869" t="str">
        <f t="shared" ca="1" si="179"/>
        <v>TRANSACCIONES DEL DIA 02/18/2019SPYRAL - GESTION ADMINISTRATIVA</v>
      </c>
      <c r="V869">
        <f t="shared" ca="1" si="180"/>
        <v>0</v>
      </c>
      <c r="W869">
        <f t="shared" ca="1" si="181"/>
        <v>0</v>
      </c>
    </row>
    <row r="870" spans="2:23" x14ac:dyDescent="0.25">
      <c r="B870" s="3">
        <f t="shared" si="171"/>
        <v>862</v>
      </c>
      <c r="C870" s="93">
        <f>IF(Tabla!G870="","",Tabla!G870)</f>
        <v>43530</v>
      </c>
      <c r="D870" s="93" t="str">
        <f>IF(Tabla!H870="","",Tabla!H870)</f>
        <v>CAJA</v>
      </c>
      <c r="E870" s="93" t="str">
        <f>IF(Tabla!I870="","",Tabla!I870)</f>
        <v>ALIMENTACION DE EMPLEADOS CTA NUEVA</v>
      </c>
      <c r="F870" s="93" t="str">
        <f>IF(Tabla!J870="","",Tabla!J870)</f>
        <v>TRANSACCIONES DEL DIA 03/06/2019SPYRAL - GESTION ADMINISTRATIVA</v>
      </c>
      <c r="G870" s="108">
        <f>IF(Tabla!K870="","",Tabla!K870)</f>
        <v>16</v>
      </c>
      <c r="H870" s="108">
        <f>IF(Tabla!L870="","",Tabla!L870)</f>
        <v>0</v>
      </c>
      <c r="J870">
        <f t="shared" si="182"/>
        <v>862</v>
      </c>
      <c r="K870" s="93">
        <f t="shared" si="183"/>
        <v>43530</v>
      </c>
      <c r="L870">
        <f t="shared" ca="1" si="172"/>
        <v>0</v>
      </c>
      <c r="M870" s="115">
        <f t="shared" ca="1" si="173"/>
        <v>8.6199999999999996E-7</v>
      </c>
      <c r="N870">
        <f t="shared" ca="1" si="174"/>
        <v>6.3099999999999997E-7</v>
      </c>
      <c r="O870">
        <f t="shared" ca="1" si="175"/>
        <v>631</v>
      </c>
      <c r="Q870">
        <f t="shared" ca="1" si="176"/>
        <v>43514</v>
      </c>
      <c r="R870" t="str">
        <f t="shared" ca="1" si="177"/>
        <v>TELEMERCADEO</v>
      </c>
      <c r="S870" t="str">
        <f t="shared" ca="1" si="178"/>
        <v>GASTOS NO DEDUCIBLES</v>
      </c>
      <c r="T870" t="str">
        <f t="shared" ca="1" si="179"/>
        <v>TRANSACCIONES DEL DIA 02/18/2019SPYRAL - GESTION ADMINISTRATIVA</v>
      </c>
      <c r="V870">
        <f t="shared" ca="1" si="180"/>
        <v>0</v>
      </c>
      <c r="W870">
        <f t="shared" ca="1" si="181"/>
        <v>0</v>
      </c>
    </row>
    <row r="871" spans="2:23" x14ac:dyDescent="0.25">
      <c r="B871" s="3">
        <f t="shared" si="171"/>
        <v>863</v>
      </c>
      <c r="C871" s="93">
        <f>IF(Tabla!G871="","",Tabla!G871)</f>
        <v>43530</v>
      </c>
      <c r="D871" s="93" t="str">
        <f>IF(Tabla!H871="","",Tabla!H871)</f>
        <v>CAJA</v>
      </c>
      <c r="E871" s="93" t="str">
        <f>IF(Tabla!I871="","",Tabla!I871)</f>
        <v>ALIMENTACION DE EMPLEADOS CTA NUEVA</v>
      </c>
      <c r="F871" s="93" t="str">
        <f>IF(Tabla!J871="","",Tabla!J871)</f>
        <v>TRANSACCIONES DEL DIA 03/06/2019SPYRAL - GESTION ADMINISTRATIVA</v>
      </c>
      <c r="G871" s="108">
        <f>IF(Tabla!K871="","",Tabla!K871)</f>
        <v>8</v>
      </c>
      <c r="H871" s="108">
        <f>IF(Tabla!L871="","",Tabla!L871)</f>
        <v>0</v>
      </c>
      <c r="J871">
        <f t="shared" si="182"/>
        <v>863</v>
      </c>
      <c r="K871" s="93">
        <f t="shared" si="183"/>
        <v>43530</v>
      </c>
      <c r="L871">
        <f t="shared" ca="1" si="172"/>
        <v>0</v>
      </c>
      <c r="M871" s="115">
        <f t="shared" ca="1" si="173"/>
        <v>8.6300000000000004E-7</v>
      </c>
      <c r="N871">
        <f t="shared" ca="1" si="174"/>
        <v>6.3E-7</v>
      </c>
      <c r="O871">
        <f t="shared" ca="1" si="175"/>
        <v>630</v>
      </c>
      <c r="Q871">
        <f t="shared" ca="1" si="176"/>
        <v>43512</v>
      </c>
      <c r="R871" t="str">
        <f t="shared" ca="1" si="177"/>
        <v>ADMINISTRACION DE SUCURSALES</v>
      </c>
      <c r="S871" t="str">
        <f t="shared" ca="1" si="178"/>
        <v>OTROS EGRESOS 18</v>
      </c>
      <c r="T871" t="str">
        <f t="shared" ca="1" si="179"/>
        <v>OTROS EGRESOS 1.P.O (OR:19/DES:19 TRN:86 PERF:300086 CAU: 18</v>
      </c>
      <c r="V871">
        <f t="shared" ca="1" si="180"/>
        <v>0</v>
      </c>
      <c r="W871">
        <f t="shared" ca="1" si="181"/>
        <v>0</v>
      </c>
    </row>
    <row r="872" spans="2:23" x14ac:dyDescent="0.25">
      <c r="B872" s="3">
        <f t="shared" si="171"/>
        <v>864</v>
      </c>
      <c r="C872" s="93">
        <f>IF(Tabla!G872="","",Tabla!G872)</f>
        <v>43530</v>
      </c>
      <c r="D872" s="93" t="str">
        <f>IF(Tabla!H872="","",Tabla!H872)</f>
        <v>BANCA COMERCIAL PERIFERIA</v>
      </c>
      <c r="E872" s="93" t="str">
        <f>IF(Tabla!I872="","",Tabla!I872)</f>
        <v>VIATICOS</v>
      </c>
      <c r="F872" s="93" t="str">
        <f>IF(Tabla!J872="","",Tabla!J872)</f>
        <v>TRANSACCIONES DEL DIA 03/06/2019SPYRAL - GESTION ADMINISTRATIVA</v>
      </c>
      <c r="G872" s="108">
        <f>IF(Tabla!K872="","",Tabla!K872)</f>
        <v>161.44999999999999</v>
      </c>
      <c r="H872" s="108">
        <f>IF(Tabla!L872="","",Tabla!L872)</f>
        <v>0</v>
      </c>
      <c r="J872">
        <f t="shared" si="182"/>
        <v>864</v>
      </c>
      <c r="K872" s="93">
        <f t="shared" si="183"/>
        <v>43530</v>
      </c>
      <c r="L872">
        <f t="shared" ca="1" si="172"/>
        <v>0</v>
      </c>
      <c r="M872" s="115">
        <f t="shared" ca="1" si="173"/>
        <v>8.6400000000000001E-7</v>
      </c>
      <c r="N872">
        <f t="shared" ca="1" si="174"/>
        <v>6.2900000000000003E-7</v>
      </c>
      <c r="O872">
        <f t="shared" ca="1" si="175"/>
        <v>629</v>
      </c>
      <c r="Q872">
        <f t="shared" ca="1" si="176"/>
        <v>43512</v>
      </c>
      <c r="R872" t="str">
        <f t="shared" ca="1" si="177"/>
        <v>ADMINISTRACION DE SUCURSALES</v>
      </c>
      <c r="S872" t="str">
        <f t="shared" ca="1" si="178"/>
        <v>OTROS EGRESOS 18</v>
      </c>
      <c r="T872" t="str">
        <f t="shared" ca="1" si="179"/>
        <v>OTROS EGRESOS 1.P.O (OR:95/DES:95 TRN:86 PERF:300086 CAU: 18</v>
      </c>
      <c r="V872">
        <f t="shared" ca="1" si="180"/>
        <v>0</v>
      </c>
      <c r="W872">
        <f t="shared" ca="1" si="181"/>
        <v>0</v>
      </c>
    </row>
    <row r="873" spans="2:23" x14ac:dyDescent="0.25">
      <c r="B873" s="3">
        <f t="shared" si="171"/>
        <v>865</v>
      </c>
      <c r="C873" s="93">
        <f>IF(Tabla!G873="","",Tabla!G873)</f>
        <v>43530</v>
      </c>
      <c r="D873" s="93" t="str">
        <f>IF(Tabla!H873="","",Tabla!H873)</f>
        <v>BANCA COMERCIAL CENTRO</v>
      </c>
      <c r="E873" s="93" t="str">
        <f>IF(Tabla!I873="","",Tabla!I873)</f>
        <v>VIATICOS</v>
      </c>
      <c r="F873" s="93" t="str">
        <f>IF(Tabla!J873="","",Tabla!J873)</f>
        <v>TRANSACCIONES DEL DIA 03/06/2019SPYRAL - GESTION ADMINISTRATIVA</v>
      </c>
      <c r="G873" s="108">
        <f>IF(Tabla!K873="","",Tabla!K873)</f>
        <v>196.4</v>
      </c>
      <c r="H873" s="108">
        <f>IF(Tabla!L873="","",Tabla!L873)</f>
        <v>0</v>
      </c>
      <c r="J873">
        <f t="shared" si="182"/>
        <v>865</v>
      </c>
      <c r="K873" s="93">
        <f t="shared" si="183"/>
        <v>43530</v>
      </c>
      <c r="L873">
        <f t="shared" ca="1" si="172"/>
        <v>0</v>
      </c>
      <c r="M873" s="115">
        <f t="shared" ca="1" si="173"/>
        <v>8.6499999999999998E-7</v>
      </c>
      <c r="N873">
        <f t="shared" ca="1" si="174"/>
        <v>6.2799999999999996E-7</v>
      </c>
      <c r="O873">
        <f t="shared" ca="1" si="175"/>
        <v>628</v>
      </c>
      <c r="Q873">
        <f t="shared" ca="1" si="176"/>
        <v>43512</v>
      </c>
      <c r="R873" t="str">
        <f t="shared" ca="1" si="177"/>
        <v>BANCA COMERCIAL CENTRO</v>
      </c>
      <c r="S873" t="str">
        <f t="shared" ca="1" si="178"/>
        <v>VIATICOS</v>
      </c>
      <c r="T873" t="str">
        <f t="shared" ca="1" si="179"/>
        <v>TRANSACCIONES DEL DIA 02/16/2019SPYRAL - GESTION ADMINISTRATIVA</v>
      </c>
      <c r="V873">
        <f t="shared" ca="1" si="180"/>
        <v>0</v>
      </c>
      <c r="W873">
        <f t="shared" ca="1" si="181"/>
        <v>0</v>
      </c>
    </row>
    <row r="874" spans="2:23" x14ac:dyDescent="0.25">
      <c r="B874" s="3">
        <f t="shared" si="171"/>
        <v>866</v>
      </c>
      <c r="C874" s="93">
        <f>IF(Tabla!G874="","",Tabla!G874)</f>
        <v>43531</v>
      </c>
      <c r="D874" s="93" t="str">
        <f>IF(Tabla!H874="","",Tabla!H874)</f>
        <v>SERVICIOS PERSONALES</v>
      </c>
      <c r="E874" s="93" t="str">
        <f>IF(Tabla!I874="","",Tabla!I874)</f>
        <v>ALIMENTACION DE EMPLEADOS CTA NUEVA</v>
      </c>
      <c r="F874" s="93" t="str">
        <f>IF(Tabla!J874="","",Tabla!J874)</f>
        <v>TRANSACCIONES DEL DIA 03/07/2019SPYRAL - GESTION ADMINISTRATIVA</v>
      </c>
      <c r="G874" s="108">
        <f>IF(Tabla!K874="","",Tabla!K874)</f>
        <v>8</v>
      </c>
      <c r="H874" s="108">
        <f>IF(Tabla!L874="","",Tabla!L874)</f>
        <v>0</v>
      </c>
      <c r="J874">
        <f t="shared" si="182"/>
        <v>866</v>
      </c>
      <c r="K874" s="93">
        <f t="shared" si="183"/>
        <v>43531</v>
      </c>
      <c r="L874">
        <f t="shared" ca="1" si="172"/>
        <v>0</v>
      </c>
      <c r="M874" s="115">
        <f t="shared" ca="1" si="173"/>
        <v>8.6600000000000005E-7</v>
      </c>
      <c r="N874">
        <f t="shared" ca="1" si="174"/>
        <v>6.2699999999999999E-7</v>
      </c>
      <c r="O874">
        <f t="shared" ca="1" si="175"/>
        <v>627</v>
      </c>
      <c r="Q874">
        <f t="shared" ca="1" si="176"/>
        <v>43512</v>
      </c>
      <c r="R874" t="str">
        <f t="shared" ca="1" si="177"/>
        <v>PERSONALES</v>
      </c>
      <c r="S874" t="str">
        <f t="shared" ca="1" si="178"/>
        <v>GASTOS NO DEDUCIBLES</v>
      </c>
      <c r="T874" t="str">
        <f t="shared" ca="1" si="179"/>
        <v>TRANSACCIONES DEL DIA 02/16/2019SPYRAL - GESTION ADMINISTRATIVA</v>
      </c>
      <c r="V874">
        <f t="shared" ca="1" si="180"/>
        <v>0</v>
      </c>
      <c r="W874">
        <f t="shared" ca="1" si="181"/>
        <v>0</v>
      </c>
    </row>
    <row r="875" spans="2:23" x14ac:dyDescent="0.25">
      <c r="B875" s="3">
        <f t="shared" si="171"/>
        <v>867</v>
      </c>
      <c r="C875" s="93">
        <f>IF(Tabla!G875="","",Tabla!G875)</f>
        <v>43531</v>
      </c>
      <c r="D875" s="93" t="str">
        <f>IF(Tabla!H875="","",Tabla!H875)</f>
        <v>IMAGEN CORPORATIVA</v>
      </c>
      <c r="E875" s="93" t="str">
        <f>IF(Tabla!I875="","",Tabla!I875)</f>
        <v>GASTOS NO DEDUCIBLES</v>
      </c>
      <c r="F875" s="93" t="str">
        <f>IF(Tabla!J875="","",Tabla!J875)</f>
        <v>TRANSACCIONES DEL DIA 03/07/2019SPYRAL - GESTION ADMINISTRATIVA</v>
      </c>
      <c r="G875" s="108">
        <f>IF(Tabla!K875="","",Tabla!K875)</f>
        <v>255.93</v>
      </c>
      <c r="H875" s="108">
        <f>IF(Tabla!L875="","",Tabla!L875)</f>
        <v>0</v>
      </c>
      <c r="J875">
        <f t="shared" si="182"/>
        <v>867</v>
      </c>
      <c r="K875" s="93">
        <f t="shared" si="183"/>
        <v>43531</v>
      </c>
      <c r="L875">
        <f t="shared" ca="1" si="172"/>
        <v>0</v>
      </c>
      <c r="M875" s="115">
        <f t="shared" ca="1" si="173"/>
        <v>8.6700000000000002E-7</v>
      </c>
      <c r="N875">
        <f t="shared" ca="1" si="174"/>
        <v>6.2600000000000002E-7</v>
      </c>
      <c r="O875">
        <f t="shared" ca="1" si="175"/>
        <v>626</v>
      </c>
      <c r="Q875">
        <f t="shared" ca="1" si="176"/>
        <v>43511</v>
      </c>
      <c r="R875" t="str">
        <f t="shared" ca="1" si="177"/>
        <v>ADMINISTRACION DE SUCURSALES</v>
      </c>
      <c r="S875" t="str">
        <f t="shared" ca="1" si="178"/>
        <v>OTROS EGRESOS 18</v>
      </c>
      <c r="T875" t="str">
        <f t="shared" ca="1" si="179"/>
        <v>OTROS EGRESOS 1.P.O (OR:196/DES:196 TRN:86 PERF:300086 CAU: 18</v>
      </c>
      <c r="V875">
        <f t="shared" ca="1" si="180"/>
        <v>0</v>
      </c>
      <c r="W875">
        <f t="shared" ca="1" si="181"/>
        <v>0</v>
      </c>
    </row>
    <row r="876" spans="2:23" x14ac:dyDescent="0.25">
      <c r="B876" s="3">
        <f t="shared" si="171"/>
        <v>868</v>
      </c>
      <c r="C876" s="93">
        <f>IF(Tabla!G876="","",Tabla!G876)</f>
        <v>43531</v>
      </c>
      <c r="D876" s="93" t="str">
        <f>IF(Tabla!H876="","",Tabla!H876)</f>
        <v>IMAGEN CORPORATIVA</v>
      </c>
      <c r="E876" s="93" t="str">
        <f>IF(Tabla!I876="","",Tabla!I876)</f>
        <v>VIATICOS</v>
      </c>
      <c r="F876" s="93" t="str">
        <f>IF(Tabla!J876="","",Tabla!J876)</f>
        <v>TRANSACCIONES DEL DIA 03/07/2019SPYRAL - GESTION ADMINISTRATIVA</v>
      </c>
      <c r="G876" s="108">
        <f>IF(Tabla!K876="","",Tabla!K876)</f>
        <v>176</v>
      </c>
      <c r="H876" s="108">
        <f>IF(Tabla!L876="","",Tabla!L876)</f>
        <v>0</v>
      </c>
      <c r="J876">
        <f t="shared" si="182"/>
        <v>868</v>
      </c>
      <c r="K876" s="93">
        <f t="shared" si="183"/>
        <v>43531</v>
      </c>
      <c r="L876">
        <f t="shared" ca="1" si="172"/>
        <v>0</v>
      </c>
      <c r="M876" s="115">
        <f t="shared" ca="1" si="173"/>
        <v>8.6799999999999999E-7</v>
      </c>
      <c r="N876">
        <f t="shared" ca="1" si="174"/>
        <v>6.2500000000000005E-7</v>
      </c>
      <c r="O876">
        <f t="shared" ca="1" si="175"/>
        <v>625</v>
      </c>
      <c r="Q876">
        <f t="shared" ca="1" si="176"/>
        <v>43511</v>
      </c>
      <c r="R876" t="str">
        <f t="shared" ca="1" si="177"/>
        <v>ADMINISTRACION DE SUCURSALES</v>
      </c>
      <c r="S876" t="str">
        <f t="shared" ca="1" si="178"/>
        <v>OTROS EGRESOS 18</v>
      </c>
      <c r="T876" t="str">
        <f t="shared" ca="1" si="179"/>
        <v>OTROS EGRESOS 1.P.O (OR:74/DES:74 TRN:86 PERF:300086 CAU: 18</v>
      </c>
      <c r="V876">
        <f t="shared" ca="1" si="180"/>
        <v>0</v>
      </c>
      <c r="W876">
        <f t="shared" ca="1" si="181"/>
        <v>0</v>
      </c>
    </row>
    <row r="877" spans="2:23" x14ac:dyDescent="0.25">
      <c r="B877" s="3">
        <f t="shared" si="171"/>
        <v>869</v>
      </c>
      <c r="C877" s="93">
        <f>IF(Tabla!G877="","",Tabla!G877)</f>
        <v>43531</v>
      </c>
      <c r="D877" s="93" t="str">
        <f>IF(Tabla!H877="","",Tabla!H877)</f>
        <v>FUERZA DE VENTAS AUTOS</v>
      </c>
      <c r="E877" s="93" t="str">
        <f>IF(Tabla!I877="","",Tabla!I877)</f>
        <v>VIATICOS</v>
      </c>
      <c r="F877" s="93" t="str">
        <f>IF(Tabla!J877="","",Tabla!J877)</f>
        <v>TRANSACCIONES DEL DIA 03/07/2019SPYRAL - GESTION ADMINISTRATIVA</v>
      </c>
      <c r="G877" s="108">
        <f>IF(Tabla!K877="","",Tabla!K877)</f>
        <v>53</v>
      </c>
      <c r="H877" s="108">
        <f>IF(Tabla!L877="","",Tabla!L877)</f>
        <v>0</v>
      </c>
      <c r="J877">
        <f t="shared" si="182"/>
        <v>869</v>
      </c>
      <c r="K877" s="93">
        <f t="shared" si="183"/>
        <v>43531</v>
      </c>
      <c r="L877">
        <f t="shared" ca="1" si="172"/>
        <v>0</v>
      </c>
      <c r="M877" s="115">
        <f t="shared" ca="1" si="173"/>
        <v>8.6899999999999996E-7</v>
      </c>
      <c r="N877">
        <f t="shared" ca="1" si="174"/>
        <v>6.2399999999999998E-7</v>
      </c>
      <c r="O877">
        <f t="shared" ca="1" si="175"/>
        <v>624</v>
      </c>
      <c r="Q877">
        <f t="shared" ca="1" si="176"/>
        <v>43511</v>
      </c>
      <c r="R877" t="str">
        <f t="shared" ca="1" si="177"/>
        <v>ADMINISTRACION DE SUCURSALES</v>
      </c>
      <c r="S877" t="str">
        <f t="shared" ca="1" si="178"/>
        <v>OTROS EGRESOS 18</v>
      </c>
      <c r="T877" t="str">
        <f t="shared" ca="1" si="179"/>
        <v>OTROS EGRESOS 1.P.O (OR:76/DES:76 TRN:86 PERF:300086 CAU: 18</v>
      </c>
      <c r="V877">
        <f t="shared" ca="1" si="180"/>
        <v>0</v>
      </c>
      <c r="W877">
        <f t="shared" ca="1" si="181"/>
        <v>0</v>
      </c>
    </row>
    <row r="878" spans="2:23" x14ac:dyDescent="0.25">
      <c r="B878" s="3">
        <f t="shared" si="171"/>
        <v>870</v>
      </c>
      <c r="C878" s="93">
        <f>IF(Tabla!G878="","",Tabla!G878)</f>
        <v>43531</v>
      </c>
      <c r="D878" s="93" t="str">
        <f>IF(Tabla!H878="","",Tabla!H878)</f>
        <v>CANALES DE DISTRIBUCION</v>
      </c>
      <c r="E878" s="93" t="str">
        <f>IF(Tabla!I878="","",Tabla!I878)</f>
        <v>VIATICOS</v>
      </c>
      <c r="F878" s="93" t="str">
        <f>IF(Tabla!J878="","",Tabla!J878)</f>
        <v>TRANSACCIONES DEL DIA 03/07/2019SPYRAL - GESTION ADMINISTRATIVA</v>
      </c>
      <c r="G878" s="108">
        <f>IF(Tabla!K878="","",Tabla!K878)</f>
        <v>195.57</v>
      </c>
      <c r="H878" s="108">
        <f>IF(Tabla!L878="","",Tabla!L878)</f>
        <v>0</v>
      </c>
      <c r="J878">
        <f t="shared" si="182"/>
        <v>870</v>
      </c>
      <c r="K878" s="93">
        <f t="shared" si="183"/>
        <v>43531</v>
      </c>
      <c r="L878">
        <f t="shared" ca="1" si="172"/>
        <v>0</v>
      </c>
      <c r="M878" s="115">
        <f t="shared" ca="1" si="173"/>
        <v>8.7000000000000003E-7</v>
      </c>
      <c r="N878">
        <f t="shared" ca="1" si="174"/>
        <v>6.2300000000000001E-7</v>
      </c>
      <c r="O878">
        <f t="shared" ca="1" si="175"/>
        <v>623</v>
      </c>
      <c r="Q878">
        <f t="shared" ca="1" si="176"/>
        <v>43511</v>
      </c>
      <c r="R878" t="str">
        <f t="shared" ca="1" si="177"/>
        <v>ADMINISTRACION DE SUCURSALES</v>
      </c>
      <c r="S878" t="str">
        <f t="shared" ca="1" si="178"/>
        <v>OTROS EGRESOS 18</v>
      </c>
      <c r="T878" t="str">
        <f t="shared" ca="1" si="179"/>
        <v>OTROS EGRESOS 1.P.O (OR:78/DES:78 TRN:86 PERF:300086 CAU: 18</v>
      </c>
      <c r="V878">
        <f t="shared" ca="1" si="180"/>
        <v>0</v>
      </c>
      <c r="W878">
        <f t="shared" ca="1" si="181"/>
        <v>0</v>
      </c>
    </row>
    <row r="879" spans="2:23" x14ac:dyDescent="0.25">
      <c r="B879" s="3">
        <f t="shared" si="171"/>
        <v>871</v>
      </c>
      <c r="C879" s="93">
        <f>IF(Tabla!G879="","",Tabla!G879)</f>
        <v>43531</v>
      </c>
      <c r="D879" s="93" t="str">
        <f>IF(Tabla!H879="","",Tabla!H879)</f>
        <v>CAJA</v>
      </c>
      <c r="E879" s="93" t="str">
        <f>IF(Tabla!I879="","",Tabla!I879)</f>
        <v>ALIMENTACION DE EMPLEADOS CTA NUEVA</v>
      </c>
      <c r="F879" s="93" t="str">
        <f>IF(Tabla!J879="","",Tabla!J879)</f>
        <v>TRANSACCIONES DEL DIA 03/07/2019SPYRAL - GESTION ADMINISTRATIVA</v>
      </c>
      <c r="G879" s="108">
        <f>IF(Tabla!K879="","",Tabla!K879)</f>
        <v>80</v>
      </c>
      <c r="H879" s="108">
        <f>IF(Tabla!L879="","",Tabla!L879)</f>
        <v>0</v>
      </c>
      <c r="J879">
        <f t="shared" si="182"/>
        <v>871</v>
      </c>
      <c r="K879" s="93">
        <f t="shared" si="183"/>
        <v>43531</v>
      </c>
      <c r="L879">
        <f t="shared" ca="1" si="172"/>
        <v>0</v>
      </c>
      <c r="M879" s="115">
        <f t="shared" ca="1" si="173"/>
        <v>8.71E-7</v>
      </c>
      <c r="N879">
        <f t="shared" ca="1" si="174"/>
        <v>6.2200000000000004E-7</v>
      </c>
      <c r="O879">
        <f t="shared" ca="1" si="175"/>
        <v>622</v>
      </c>
      <c r="Q879">
        <f t="shared" ca="1" si="176"/>
        <v>43511</v>
      </c>
      <c r="R879" t="str">
        <f t="shared" ca="1" si="177"/>
        <v>ADMINISTRACION DE SUCURSALES</v>
      </c>
      <c r="S879" t="str">
        <f t="shared" ca="1" si="178"/>
        <v>NC GASTO NO DEDUCIBLES</v>
      </c>
      <c r="T879" t="str">
        <f t="shared" ca="1" si="179"/>
        <v>TRANSACCIONES DEL DIA 02/15/2019SPYRAL - GESTION ADMINISTRATIVA</v>
      </c>
      <c r="V879">
        <f t="shared" ca="1" si="180"/>
        <v>0</v>
      </c>
      <c r="W879">
        <f t="shared" ca="1" si="181"/>
        <v>0</v>
      </c>
    </row>
    <row r="880" spans="2:23" x14ac:dyDescent="0.25">
      <c r="B880" s="3">
        <f t="shared" si="171"/>
        <v>872</v>
      </c>
      <c r="C880" s="93">
        <f>IF(Tabla!G880="","",Tabla!G880)</f>
        <v>43531</v>
      </c>
      <c r="D880" s="93" t="str">
        <f>IF(Tabla!H880="","",Tabla!H880)</f>
        <v>CAJA</v>
      </c>
      <c r="E880" s="93" t="str">
        <f>IF(Tabla!I880="","",Tabla!I880)</f>
        <v>ALIMENTACION DE EMPLEADOS CTA NUEVA</v>
      </c>
      <c r="F880" s="93" t="str">
        <f>IF(Tabla!J880="","",Tabla!J880)</f>
        <v>TRANSACCIONES DEL DIA 03/07/2019SPYRAL - GESTION ADMINISTRATIVA</v>
      </c>
      <c r="G880" s="108">
        <f>IF(Tabla!K880="","",Tabla!K880)</f>
        <v>64</v>
      </c>
      <c r="H880" s="108">
        <f>IF(Tabla!L880="","",Tabla!L880)</f>
        <v>0</v>
      </c>
      <c r="J880">
        <f t="shared" si="182"/>
        <v>872</v>
      </c>
      <c r="K880" s="93">
        <f t="shared" si="183"/>
        <v>43531</v>
      </c>
      <c r="L880">
        <f t="shared" ca="1" si="172"/>
        <v>0</v>
      </c>
      <c r="M880" s="115">
        <f t="shared" ca="1" si="173"/>
        <v>8.7199999999999997E-7</v>
      </c>
      <c r="N880">
        <f t="shared" ca="1" si="174"/>
        <v>6.2099999999999996E-7</v>
      </c>
      <c r="O880">
        <f t="shared" ca="1" si="175"/>
        <v>621</v>
      </c>
      <c r="Q880">
        <f t="shared" ca="1" si="176"/>
        <v>43511</v>
      </c>
      <c r="R880" t="str">
        <f t="shared" ca="1" si="177"/>
        <v>ADMINISTRACION DE SUCURSALES</v>
      </c>
      <c r="S880" t="str">
        <f t="shared" ca="1" si="178"/>
        <v>NC GASTO NO DEDUCIBLES</v>
      </c>
      <c r="T880" t="str">
        <f t="shared" ca="1" si="179"/>
        <v>TRANSACCIONES DEL DIA 02/15/2019SPYRAL - GESTION ADMINISTRATIVA</v>
      </c>
      <c r="V880">
        <f t="shared" ca="1" si="180"/>
        <v>0</v>
      </c>
      <c r="W880">
        <f t="shared" ca="1" si="181"/>
        <v>0</v>
      </c>
    </row>
    <row r="881" spans="2:23" x14ac:dyDescent="0.25">
      <c r="B881" s="3">
        <f t="shared" si="171"/>
        <v>873</v>
      </c>
      <c r="C881" s="93">
        <f>IF(Tabla!G881="","",Tabla!G881)</f>
        <v>43531</v>
      </c>
      <c r="D881" s="93" t="str">
        <f>IF(Tabla!H881="","",Tabla!H881)</f>
        <v>CAJA</v>
      </c>
      <c r="E881" s="93" t="str">
        <f>IF(Tabla!I881="","",Tabla!I881)</f>
        <v>ALIMENTACION DE EMPLEADOS CTA NUEVA</v>
      </c>
      <c r="F881" s="93" t="str">
        <f>IF(Tabla!J881="","",Tabla!J881)</f>
        <v>TRANSACCIONES DEL DIA 03/07/2019SPYRAL - GESTION ADMINISTRATIVA</v>
      </c>
      <c r="G881" s="108">
        <f>IF(Tabla!K881="","",Tabla!K881)</f>
        <v>32</v>
      </c>
      <c r="H881" s="108">
        <f>IF(Tabla!L881="","",Tabla!L881)</f>
        <v>0</v>
      </c>
      <c r="J881">
        <f t="shared" si="182"/>
        <v>873</v>
      </c>
      <c r="K881" s="93">
        <f t="shared" si="183"/>
        <v>43531</v>
      </c>
      <c r="L881">
        <f t="shared" ca="1" si="172"/>
        <v>0</v>
      </c>
      <c r="M881" s="115">
        <f t="shared" ca="1" si="173"/>
        <v>8.7300000000000005E-7</v>
      </c>
      <c r="N881">
        <f t="shared" ca="1" si="174"/>
        <v>6.1999999999999999E-7</v>
      </c>
      <c r="O881">
        <f t="shared" ca="1" si="175"/>
        <v>620</v>
      </c>
      <c r="Q881">
        <f t="shared" ca="1" si="176"/>
        <v>43511</v>
      </c>
      <c r="R881" t="str">
        <f t="shared" ca="1" si="177"/>
        <v>ADMINISTRACION DE SUCURSALES</v>
      </c>
      <c r="S881" t="str">
        <f t="shared" ca="1" si="178"/>
        <v>NC GASTO NO DEDUCIBLES</v>
      </c>
      <c r="T881" t="str">
        <f t="shared" ca="1" si="179"/>
        <v>TRANSACCIONES DEL DIA 02/15/2019SPYRAL - GESTION ADMINISTRATIVA</v>
      </c>
      <c r="V881">
        <f t="shared" ca="1" si="180"/>
        <v>0</v>
      </c>
      <c r="W881">
        <f t="shared" ca="1" si="181"/>
        <v>0</v>
      </c>
    </row>
    <row r="882" spans="2:23" x14ac:dyDescent="0.25">
      <c r="B882" s="3">
        <f t="shared" si="171"/>
        <v>874</v>
      </c>
      <c r="C882" s="93">
        <f>IF(Tabla!G882="","",Tabla!G882)</f>
        <v>43531</v>
      </c>
      <c r="D882" s="93" t="str">
        <f>IF(Tabla!H882="","",Tabla!H882)</f>
        <v>BANCA COMERCIAL INTERIOR</v>
      </c>
      <c r="E882" s="93" t="str">
        <f>IF(Tabla!I882="","",Tabla!I882)</f>
        <v>NC ALIMENTACION DE EMPLEADOS NVA</v>
      </c>
      <c r="F882" s="93" t="str">
        <f>IF(Tabla!J882="","",Tabla!J882)</f>
        <v>TRANSACCIONES DEL DIA 03/07/2019SPYRAL - GESTION ADMINISTRATIVA</v>
      </c>
      <c r="G882" s="108">
        <f>IF(Tabla!K882="","",Tabla!K882)</f>
        <v>57.09</v>
      </c>
      <c r="H882" s="108">
        <f>IF(Tabla!L882="","",Tabla!L882)</f>
        <v>0</v>
      </c>
      <c r="J882">
        <f t="shared" si="182"/>
        <v>874</v>
      </c>
      <c r="K882" s="93">
        <f t="shared" si="183"/>
        <v>43531</v>
      </c>
      <c r="L882">
        <f t="shared" ca="1" si="172"/>
        <v>0</v>
      </c>
      <c r="M882" s="115">
        <f t="shared" ca="1" si="173"/>
        <v>8.7400000000000002E-7</v>
      </c>
      <c r="N882">
        <f t="shared" ca="1" si="174"/>
        <v>6.1900000000000002E-7</v>
      </c>
      <c r="O882">
        <f t="shared" ca="1" si="175"/>
        <v>619</v>
      </c>
      <c r="Q882">
        <f t="shared" ca="1" si="176"/>
        <v>43511</v>
      </c>
      <c r="R882" t="str">
        <f t="shared" ca="1" si="177"/>
        <v>ADMINISTRACION DE SUCURSALES</v>
      </c>
      <c r="S882" t="str">
        <f t="shared" ca="1" si="178"/>
        <v>NC GASTO NO DEDUCIBLES</v>
      </c>
      <c r="T882" t="str">
        <f t="shared" ca="1" si="179"/>
        <v>TRANSACCIONES DEL DIA 02/15/2019SPYRAL - GESTION ADMINISTRATIVA</v>
      </c>
      <c r="V882">
        <f t="shared" ca="1" si="180"/>
        <v>0</v>
      </c>
      <c r="W882">
        <f t="shared" ca="1" si="181"/>
        <v>0</v>
      </c>
    </row>
    <row r="883" spans="2:23" x14ac:dyDescent="0.25">
      <c r="B883" s="3">
        <f t="shared" si="171"/>
        <v>875</v>
      </c>
      <c r="C883" s="93">
        <f>IF(Tabla!G883="","",Tabla!G883)</f>
        <v>43531</v>
      </c>
      <c r="D883" s="93" t="str">
        <f>IF(Tabla!H883="","",Tabla!H883)</f>
        <v>BANCA COMERCIAL INTERIOR</v>
      </c>
      <c r="E883" s="93" t="str">
        <f>IF(Tabla!I883="","",Tabla!I883)</f>
        <v>NC VIATICOS</v>
      </c>
      <c r="F883" s="93" t="str">
        <f>IF(Tabla!J883="","",Tabla!J883)</f>
        <v>TRANSACCIONES DEL DIA 03/07/2019SPYRAL - GESTION ADMINISTRATIVA</v>
      </c>
      <c r="G883" s="108">
        <f>IF(Tabla!K883="","",Tabla!K883)</f>
        <v>40</v>
      </c>
      <c r="H883" s="108">
        <f>IF(Tabla!L883="","",Tabla!L883)</f>
        <v>0</v>
      </c>
      <c r="J883">
        <f t="shared" si="182"/>
        <v>875</v>
      </c>
      <c r="K883" s="93">
        <f t="shared" si="183"/>
        <v>43531</v>
      </c>
      <c r="L883">
        <f t="shared" ca="1" si="172"/>
        <v>0</v>
      </c>
      <c r="M883" s="115">
        <f t="shared" ca="1" si="173"/>
        <v>8.7499999999999999E-7</v>
      </c>
      <c r="N883">
        <f t="shared" ca="1" si="174"/>
        <v>6.1799999999999995E-7</v>
      </c>
      <c r="O883">
        <f t="shared" ca="1" si="175"/>
        <v>618</v>
      </c>
      <c r="Q883">
        <f t="shared" ca="1" si="176"/>
        <v>43511</v>
      </c>
      <c r="R883" t="str">
        <f t="shared" ca="1" si="177"/>
        <v>ADMINISTRACION DE SUCURSALES</v>
      </c>
      <c r="S883" t="str">
        <f t="shared" ca="1" si="178"/>
        <v>NC ALIMENTACION DE EMPLEADOS NVA</v>
      </c>
      <c r="T883" t="str">
        <f t="shared" ca="1" si="179"/>
        <v>TRANSACCIONES DEL DIA 02/15/2019SPYRAL - GESTION ADMINISTRATIVA</v>
      </c>
      <c r="V883">
        <f t="shared" ca="1" si="180"/>
        <v>0</v>
      </c>
      <c r="W883">
        <f t="shared" ca="1" si="181"/>
        <v>0</v>
      </c>
    </row>
    <row r="884" spans="2:23" x14ac:dyDescent="0.25">
      <c r="B884" s="3">
        <f t="shared" si="171"/>
        <v>876</v>
      </c>
      <c r="C884" s="93">
        <f>IF(Tabla!G884="","",Tabla!G884)</f>
        <v>43531</v>
      </c>
      <c r="D884" s="93" t="str">
        <f>IF(Tabla!H884="","",Tabla!H884)</f>
        <v>ADMINISTRACION DE SUCURSALES</v>
      </c>
      <c r="E884" s="93" t="str">
        <f>IF(Tabla!I884="","",Tabla!I884)</f>
        <v>GASTOS NO DEDUCIBLES</v>
      </c>
      <c r="F884" s="93" t="str">
        <f>IF(Tabla!J884="","",Tabla!J884)</f>
        <v>TRANSACCIONES DEL DIA 03/07/2019SPYRAL - GESTION ADMINISTRATIVA</v>
      </c>
      <c r="G884" s="108">
        <f>IF(Tabla!K884="","",Tabla!K884)</f>
        <v>18</v>
      </c>
      <c r="H884" s="108">
        <f>IF(Tabla!L884="","",Tabla!L884)</f>
        <v>0</v>
      </c>
      <c r="J884">
        <f t="shared" si="182"/>
        <v>876</v>
      </c>
      <c r="K884" s="93">
        <f t="shared" si="183"/>
        <v>43531</v>
      </c>
      <c r="L884">
        <f t="shared" ca="1" si="172"/>
        <v>0</v>
      </c>
      <c r="M884" s="115">
        <f t="shared" ca="1" si="173"/>
        <v>8.7599999999999996E-7</v>
      </c>
      <c r="N884">
        <f t="shared" ca="1" si="174"/>
        <v>6.1699999999999998E-7</v>
      </c>
      <c r="O884">
        <f t="shared" ca="1" si="175"/>
        <v>617</v>
      </c>
      <c r="Q884">
        <f t="shared" ca="1" si="176"/>
        <v>43511</v>
      </c>
      <c r="R884" t="str">
        <f t="shared" ca="1" si="177"/>
        <v>ADMINISTRACION DE SUCURSALES</v>
      </c>
      <c r="S884" t="str">
        <f t="shared" ca="1" si="178"/>
        <v>NC ALIMENTACION DE EMPLEADOS NVA</v>
      </c>
      <c r="T884" t="str">
        <f t="shared" ca="1" si="179"/>
        <v>TRANSACCIONES DEL DIA 02/15/2019SPYRAL - GESTION ADMINISTRATIVA</v>
      </c>
      <c r="V884">
        <f t="shared" ca="1" si="180"/>
        <v>0</v>
      </c>
      <c r="W884">
        <f t="shared" ca="1" si="181"/>
        <v>0</v>
      </c>
    </row>
    <row r="885" spans="2:23" x14ac:dyDescent="0.25">
      <c r="B885" s="3">
        <f t="shared" si="171"/>
        <v>877</v>
      </c>
      <c r="C885" s="93">
        <f>IF(Tabla!G885="","",Tabla!G885)</f>
        <v>43531</v>
      </c>
      <c r="D885" s="93" t="str">
        <f>IF(Tabla!H885="","",Tabla!H885)</f>
        <v>ADMINISTRACION DE SUCURSALES</v>
      </c>
      <c r="E885" s="93" t="str">
        <f>IF(Tabla!I885="","",Tabla!I885)</f>
        <v>NC ALIMENTACION DE EMPLEADOS NVA</v>
      </c>
      <c r="F885" s="93" t="str">
        <f>IF(Tabla!J885="","",Tabla!J885)</f>
        <v>TRANSACCIONES DEL DIA 03/07/2019SPYRAL - GESTION ADMINISTRATIVA</v>
      </c>
      <c r="G885" s="108">
        <f>IF(Tabla!K885="","",Tabla!K885)</f>
        <v>60</v>
      </c>
      <c r="H885" s="108">
        <f>IF(Tabla!L885="","",Tabla!L885)</f>
        <v>0</v>
      </c>
      <c r="J885">
        <f t="shared" si="182"/>
        <v>877</v>
      </c>
      <c r="K885" s="93">
        <f t="shared" si="183"/>
        <v>43531</v>
      </c>
      <c r="L885">
        <f t="shared" ca="1" si="172"/>
        <v>0</v>
      </c>
      <c r="M885" s="115">
        <f t="shared" ca="1" si="173"/>
        <v>8.7700000000000003E-7</v>
      </c>
      <c r="N885">
        <f t="shared" ca="1" si="174"/>
        <v>6.1600000000000001E-7</v>
      </c>
      <c r="O885">
        <f t="shared" ca="1" si="175"/>
        <v>616</v>
      </c>
      <c r="Q885">
        <f t="shared" ca="1" si="176"/>
        <v>43511</v>
      </c>
      <c r="R885" t="str">
        <f t="shared" ca="1" si="177"/>
        <v>ADMINISTRACION DE SUCURSALES</v>
      </c>
      <c r="S885" t="str">
        <f t="shared" ca="1" si="178"/>
        <v>ALIMENTACION DE EMPLEADOS CTA NUEVA</v>
      </c>
      <c r="T885" t="str">
        <f t="shared" ca="1" si="179"/>
        <v>TRANSACCIONES DEL DIA 02/15/2019SPYRAL - GESTION ADMINISTRATIVA</v>
      </c>
      <c r="V885">
        <f t="shared" ca="1" si="180"/>
        <v>0</v>
      </c>
      <c r="W885">
        <f t="shared" ca="1" si="181"/>
        <v>0</v>
      </c>
    </row>
    <row r="886" spans="2:23" x14ac:dyDescent="0.25">
      <c r="B886" s="3">
        <f t="shared" si="171"/>
        <v>878</v>
      </c>
      <c r="C886" s="93">
        <f>IF(Tabla!G886="","",Tabla!G886)</f>
        <v>43531</v>
      </c>
      <c r="D886" s="93" t="str">
        <f>IF(Tabla!H886="","",Tabla!H886)</f>
        <v>ADMINISTRACION DE SUCURSALES</v>
      </c>
      <c r="E886" s="93" t="str">
        <f>IF(Tabla!I886="","",Tabla!I886)</f>
        <v>NC ALIMENTACION DE EMPLEADOS NVA</v>
      </c>
      <c r="F886" s="93" t="str">
        <f>IF(Tabla!J886="","",Tabla!J886)</f>
        <v>TRANSACCIONES DEL DIA 03/07/2019SPYRAL - GESTION ADMINISTRATIVA</v>
      </c>
      <c r="G886" s="108">
        <f>IF(Tabla!K886="","",Tabla!K886)</f>
        <v>23.99</v>
      </c>
      <c r="H886" s="108">
        <f>IF(Tabla!L886="","",Tabla!L886)</f>
        <v>0</v>
      </c>
      <c r="J886">
        <f t="shared" si="182"/>
        <v>878</v>
      </c>
      <c r="K886" s="93">
        <f t="shared" si="183"/>
        <v>43531</v>
      </c>
      <c r="L886">
        <f t="shared" ca="1" si="172"/>
        <v>0</v>
      </c>
      <c r="M886" s="115">
        <f t="shared" ca="1" si="173"/>
        <v>8.78E-7</v>
      </c>
      <c r="N886">
        <f t="shared" ca="1" si="174"/>
        <v>6.1500000000000004E-7</v>
      </c>
      <c r="O886">
        <f t="shared" ca="1" si="175"/>
        <v>615</v>
      </c>
      <c r="Q886">
        <f t="shared" ca="1" si="176"/>
        <v>43511</v>
      </c>
      <c r="R886" t="str">
        <f t="shared" ca="1" si="177"/>
        <v>ATENCION A CLIENTES</v>
      </c>
      <c r="S886" t="str">
        <f t="shared" ca="1" si="178"/>
        <v>NC VIATICOS</v>
      </c>
      <c r="T886" t="str">
        <f t="shared" ca="1" si="179"/>
        <v>TRANSACCIONES DEL DIA 02/15/2019SPYRAL - GESTION ADMINISTRATIVA</v>
      </c>
      <c r="V886">
        <f t="shared" ca="1" si="180"/>
        <v>0</v>
      </c>
      <c r="W886">
        <f t="shared" ca="1" si="181"/>
        <v>0</v>
      </c>
    </row>
    <row r="887" spans="2:23" x14ac:dyDescent="0.25">
      <c r="B887" s="3">
        <f t="shared" si="171"/>
        <v>879</v>
      </c>
      <c r="C887" s="93">
        <f>IF(Tabla!G887="","",Tabla!G887)</f>
        <v>43531</v>
      </c>
      <c r="D887" s="93" t="str">
        <f>IF(Tabla!H887="","",Tabla!H887)</f>
        <v>ADMINISTRACION DE SUCURSALES</v>
      </c>
      <c r="E887" s="93" t="str">
        <f>IF(Tabla!I887="","",Tabla!I887)</f>
        <v>NC GASTO NO DEDUCIBLES</v>
      </c>
      <c r="F887" s="93" t="str">
        <f>IF(Tabla!J887="","",Tabla!J887)</f>
        <v>TRANSACCIONES DEL DIA 03/07/2019SPYRAL - GESTION ADMINISTRATIVA</v>
      </c>
      <c r="G887" s="108">
        <f>IF(Tabla!K887="","",Tabla!K887)</f>
        <v>86.12</v>
      </c>
      <c r="H887" s="108">
        <f>IF(Tabla!L887="","",Tabla!L887)</f>
        <v>0</v>
      </c>
      <c r="J887">
        <f t="shared" si="182"/>
        <v>879</v>
      </c>
      <c r="K887" s="93">
        <f t="shared" si="183"/>
        <v>43531</v>
      </c>
      <c r="L887">
        <f t="shared" ca="1" si="172"/>
        <v>0</v>
      </c>
      <c r="M887" s="115">
        <f t="shared" ca="1" si="173"/>
        <v>8.7899999999999997E-7</v>
      </c>
      <c r="N887">
        <f t="shared" ca="1" si="174"/>
        <v>6.1399999999999997E-7</v>
      </c>
      <c r="O887">
        <f t="shared" ca="1" si="175"/>
        <v>614</v>
      </c>
      <c r="Q887">
        <f t="shared" ca="1" si="176"/>
        <v>43511</v>
      </c>
      <c r="R887" t="str">
        <f t="shared" ca="1" si="177"/>
        <v>ATM</v>
      </c>
      <c r="S887" t="str">
        <f t="shared" ca="1" si="178"/>
        <v>NC VIATICOS</v>
      </c>
      <c r="T887" t="str">
        <f t="shared" ca="1" si="179"/>
        <v>TRANSACCIONES DEL DIA 02/15/2019SPYRAL - GESTION ADMINISTRATIVA</v>
      </c>
      <c r="V887">
        <f t="shared" ca="1" si="180"/>
        <v>0</v>
      </c>
      <c r="W887">
        <f t="shared" ca="1" si="181"/>
        <v>0</v>
      </c>
    </row>
    <row r="888" spans="2:23" x14ac:dyDescent="0.25">
      <c r="B888" s="3">
        <f t="shared" si="171"/>
        <v>880</v>
      </c>
      <c r="C888" s="93">
        <f>IF(Tabla!G888="","",Tabla!G888)</f>
        <v>43531</v>
      </c>
      <c r="D888" s="93" t="str">
        <f>IF(Tabla!H888="","",Tabla!H888)</f>
        <v>ADMINISTRACION DE SUCURSALES</v>
      </c>
      <c r="E888" s="93" t="str">
        <f>IF(Tabla!I888="","",Tabla!I888)</f>
        <v>NC GASTO NO DEDUCIBLES</v>
      </c>
      <c r="F888" s="93" t="str">
        <f>IF(Tabla!J888="","",Tabla!J888)</f>
        <v>TRANSACCIONES DEL DIA 03/07/2019SPYRAL - GESTION ADMINISTRATIVA</v>
      </c>
      <c r="G888" s="108">
        <f>IF(Tabla!K888="","",Tabla!K888)</f>
        <v>63.01</v>
      </c>
      <c r="H888" s="108">
        <f>IF(Tabla!L888="","",Tabla!L888)</f>
        <v>0</v>
      </c>
      <c r="J888">
        <f t="shared" si="182"/>
        <v>880</v>
      </c>
      <c r="K888" s="93">
        <f t="shared" si="183"/>
        <v>43531</v>
      </c>
      <c r="L888">
        <f t="shared" ca="1" si="172"/>
        <v>0</v>
      </c>
      <c r="M888" s="115">
        <f t="shared" ca="1" si="173"/>
        <v>8.8000000000000004E-7</v>
      </c>
      <c r="N888">
        <f t="shared" ca="1" si="174"/>
        <v>6.13E-7</v>
      </c>
      <c r="O888">
        <f t="shared" ca="1" si="175"/>
        <v>613</v>
      </c>
      <c r="Q888">
        <f t="shared" ca="1" si="176"/>
        <v>43511</v>
      </c>
      <c r="R888" t="str">
        <f t="shared" ca="1" si="177"/>
        <v>BANCA COMERCIAL INTERIOR</v>
      </c>
      <c r="S888" t="str">
        <f t="shared" ca="1" si="178"/>
        <v>NC VIATICOS</v>
      </c>
      <c r="T888" t="str">
        <f t="shared" ca="1" si="179"/>
        <v>TRANSACCIONES DEL DIA 02/15/2019SPYRAL - GESTION ADMINISTRATIVA</v>
      </c>
      <c r="V888">
        <f t="shared" ca="1" si="180"/>
        <v>0</v>
      </c>
      <c r="W888">
        <f t="shared" ca="1" si="181"/>
        <v>0</v>
      </c>
    </row>
    <row r="889" spans="2:23" x14ac:dyDescent="0.25">
      <c r="B889" s="3">
        <f t="shared" si="171"/>
        <v>881</v>
      </c>
      <c r="C889" s="93">
        <f>IF(Tabla!G889="","",Tabla!G889)</f>
        <v>43531</v>
      </c>
      <c r="D889" s="93" t="str">
        <f>IF(Tabla!H889="","",Tabla!H889)</f>
        <v>ADMINISTRACION DE SUCURSALES</v>
      </c>
      <c r="E889" s="93" t="str">
        <f>IF(Tabla!I889="","",Tabla!I889)</f>
        <v>NC GASTO NO DEDUCIBLES</v>
      </c>
      <c r="F889" s="93" t="str">
        <f>IF(Tabla!J889="","",Tabla!J889)</f>
        <v>TRANSACCIONES DEL DIA 03/07/2019SPYRAL - GESTION ADMINISTRATIVA</v>
      </c>
      <c r="G889" s="108">
        <f>IF(Tabla!K889="","",Tabla!K889)</f>
        <v>37.68</v>
      </c>
      <c r="H889" s="108">
        <f>IF(Tabla!L889="","",Tabla!L889)</f>
        <v>0</v>
      </c>
      <c r="J889">
        <f t="shared" si="182"/>
        <v>881</v>
      </c>
      <c r="K889" s="93">
        <f t="shared" si="183"/>
        <v>43531</v>
      </c>
      <c r="L889">
        <f t="shared" ca="1" si="172"/>
        <v>0</v>
      </c>
      <c r="M889" s="115">
        <f t="shared" ca="1" si="173"/>
        <v>8.8100000000000001E-7</v>
      </c>
      <c r="N889">
        <f t="shared" ca="1" si="174"/>
        <v>6.1200000000000003E-7</v>
      </c>
      <c r="O889">
        <f t="shared" ca="1" si="175"/>
        <v>612</v>
      </c>
      <c r="Q889">
        <f t="shared" ca="1" si="176"/>
        <v>43511</v>
      </c>
      <c r="R889" t="str">
        <f t="shared" ca="1" si="177"/>
        <v>BANCA COMERCIAL INTERIOR</v>
      </c>
      <c r="S889" t="str">
        <f t="shared" ca="1" si="178"/>
        <v>NC ALIMENTACION DE EMPLEADOS NVA</v>
      </c>
      <c r="T889" t="str">
        <f t="shared" ca="1" si="179"/>
        <v>TRANSACCIONES DEL DIA 02/15/2019SPYRAL - GESTION ADMINISTRATIVA</v>
      </c>
      <c r="V889">
        <f t="shared" ca="1" si="180"/>
        <v>0</v>
      </c>
      <c r="W889">
        <f t="shared" ca="1" si="181"/>
        <v>0</v>
      </c>
    </row>
    <row r="890" spans="2:23" x14ac:dyDescent="0.25">
      <c r="B890" s="3">
        <f t="shared" si="171"/>
        <v>882</v>
      </c>
      <c r="C890" s="93">
        <f>IF(Tabla!G890="","",Tabla!G890)</f>
        <v>43531</v>
      </c>
      <c r="D890" s="93" t="str">
        <f>IF(Tabla!H890="","",Tabla!H890)</f>
        <v>ADMINISTRACION DE SUCURSALES</v>
      </c>
      <c r="E890" s="93" t="str">
        <f>IF(Tabla!I890="","",Tabla!I890)</f>
        <v>NC GASTO NO DEDUCIBLES</v>
      </c>
      <c r="F890" s="93" t="str">
        <f>IF(Tabla!J890="","",Tabla!J890)</f>
        <v>TRANSACCIONES DEL DIA 03/07/2019SPYRAL - GESTION ADMINISTRATIVA</v>
      </c>
      <c r="G890" s="108">
        <f>IF(Tabla!K890="","",Tabla!K890)</f>
        <v>36.450000000000003</v>
      </c>
      <c r="H890" s="108">
        <f>IF(Tabla!L890="","",Tabla!L890)</f>
        <v>0</v>
      </c>
      <c r="J890">
        <f t="shared" si="182"/>
        <v>882</v>
      </c>
      <c r="K890" s="93">
        <f t="shared" si="183"/>
        <v>43531</v>
      </c>
      <c r="L890">
        <f t="shared" ca="1" si="172"/>
        <v>0</v>
      </c>
      <c r="M890" s="115">
        <f t="shared" ca="1" si="173"/>
        <v>8.8199999999999998E-7</v>
      </c>
      <c r="N890">
        <f t="shared" ca="1" si="174"/>
        <v>6.1099999999999995E-7</v>
      </c>
      <c r="O890">
        <f t="shared" ca="1" si="175"/>
        <v>611</v>
      </c>
      <c r="Q890">
        <f t="shared" ca="1" si="176"/>
        <v>43511</v>
      </c>
      <c r="R890" t="str">
        <f t="shared" ca="1" si="177"/>
        <v>BANCA CORPORATIVA</v>
      </c>
      <c r="S890" t="str">
        <f t="shared" ca="1" si="178"/>
        <v>NC VIATICOS</v>
      </c>
      <c r="T890" t="str">
        <f t="shared" ca="1" si="179"/>
        <v>TRANSACCIONES DEL DIA 02/15/2019SPYRAL - GESTION ADMINISTRATIVA</v>
      </c>
      <c r="V890">
        <f t="shared" ca="1" si="180"/>
        <v>0</v>
      </c>
      <c r="W890">
        <f t="shared" ca="1" si="181"/>
        <v>0</v>
      </c>
    </row>
    <row r="891" spans="2:23" x14ac:dyDescent="0.25">
      <c r="B891" s="3">
        <f t="shared" si="171"/>
        <v>883</v>
      </c>
      <c r="C891" s="93">
        <f>IF(Tabla!G891="","",Tabla!G891)</f>
        <v>43531</v>
      </c>
      <c r="D891" s="93" t="str">
        <f>IF(Tabla!H891="","",Tabla!H891)</f>
        <v>ADMINISTRACION DE SUCURSALES</v>
      </c>
      <c r="E891" s="93" t="str">
        <f>IF(Tabla!I891="","",Tabla!I891)</f>
        <v>OTROS EGRESOS 18</v>
      </c>
      <c r="F891" s="93" t="str">
        <f>IF(Tabla!J891="","",Tabla!J891)</f>
        <v>OTROS EGRESOS 1.P.O (OR:71/DES:71 TRN:86 PERF:300086 CAU: 18</v>
      </c>
      <c r="G891" s="108">
        <f>IF(Tabla!K891="","",Tabla!K891)</f>
        <v>1.8</v>
      </c>
      <c r="H891" s="108">
        <f>IF(Tabla!L891="","",Tabla!L891)</f>
        <v>0</v>
      </c>
      <c r="J891">
        <f t="shared" si="182"/>
        <v>883</v>
      </c>
      <c r="K891" s="93">
        <f t="shared" si="183"/>
        <v>43531</v>
      </c>
      <c r="L891">
        <f t="shared" ca="1" si="172"/>
        <v>0</v>
      </c>
      <c r="M891" s="115">
        <f t="shared" ca="1" si="173"/>
        <v>8.8299999999999995E-7</v>
      </c>
      <c r="N891">
        <f t="shared" ca="1" si="174"/>
        <v>6.0999999999999998E-7</v>
      </c>
      <c r="O891">
        <f t="shared" ca="1" si="175"/>
        <v>610</v>
      </c>
      <c r="Q891">
        <f t="shared" ca="1" si="176"/>
        <v>43511</v>
      </c>
      <c r="R891" t="str">
        <f t="shared" ca="1" si="177"/>
        <v>BANCA PRIVADA</v>
      </c>
      <c r="S891" t="str">
        <f t="shared" ca="1" si="178"/>
        <v>NC VIATICOS</v>
      </c>
      <c r="T891" t="str">
        <f t="shared" ca="1" si="179"/>
        <v>TRANSACCIONES DEL DIA 02/15/2019SPYRAL - GESTION ADMINISTRATIVA</v>
      </c>
      <c r="V891">
        <f t="shared" ca="1" si="180"/>
        <v>0</v>
      </c>
      <c r="W891">
        <f t="shared" ca="1" si="181"/>
        <v>0</v>
      </c>
    </row>
    <row r="892" spans="2:23" x14ac:dyDescent="0.25">
      <c r="B892" s="3">
        <f t="shared" si="171"/>
        <v>884</v>
      </c>
      <c r="C892" s="93">
        <f>IF(Tabla!G892="","",Tabla!G892)</f>
        <v>43531</v>
      </c>
      <c r="D892" s="93" t="str">
        <f>IF(Tabla!H892="","",Tabla!H892)</f>
        <v>ADMINISTRACION DE SUCURSALES</v>
      </c>
      <c r="E892" s="93" t="str">
        <f>IF(Tabla!I892="","",Tabla!I892)</f>
        <v>OTROS EGRESOS 18</v>
      </c>
      <c r="F892" s="93" t="str">
        <f>IF(Tabla!J892="","",Tabla!J892)</f>
        <v>OTROS EGRESOS 1.P.O (OR:5/DES:5 TRN:86 PERF:300086 CAU: 18</v>
      </c>
      <c r="G892" s="108">
        <f>IF(Tabla!K892="","",Tabla!K892)</f>
        <v>3</v>
      </c>
      <c r="H892" s="108">
        <f>IF(Tabla!L892="","",Tabla!L892)</f>
        <v>0</v>
      </c>
      <c r="J892">
        <f t="shared" si="182"/>
        <v>884</v>
      </c>
      <c r="K892" s="93">
        <f t="shared" si="183"/>
        <v>43531</v>
      </c>
      <c r="L892">
        <f t="shared" ca="1" si="172"/>
        <v>0</v>
      </c>
      <c r="M892" s="115">
        <f t="shared" ca="1" si="173"/>
        <v>8.8400000000000003E-7</v>
      </c>
      <c r="N892">
        <f t="shared" ca="1" si="174"/>
        <v>6.0900000000000001E-7</v>
      </c>
      <c r="O892">
        <f t="shared" ca="1" si="175"/>
        <v>609</v>
      </c>
      <c r="Q892">
        <f t="shared" ca="1" si="176"/>
        <v>43511</v>
      </c>
      <c r="R892" t="str">
        <f t="shared" ca="1" si="177"/>
        <v>CAJA</v>
      </c>
      <c r="S892" t="str">
        <f t="shared" ca="1" si="178"/>
        <v>ALIMENTACION DE EMPLEADOS CTA NUEVA</v>
      </c>
      <c r="T892" t="str">
        <f t="shared" ca="1" si="179"/>
        <v>TRANSACCIONES DEL DIA 02/15/2019SPYRAL - GESTION ADMINISTRATIVA</v>
      </c>
      <c r="V892">
        <f t="shared" ca="1" si="180"/>
        <v>0</v>
      </c>
      <c r="W892">
        <f t="shared" ca="1" si="181"/>
        <v>0</v>
      </c>
    </row>
    <row r="893" spans="2:23" x14ac:dyDescent="0.25">
      <c r="B893" s="3">
        <f t="shared" ref="B893:B956" si="184">B892+1</f>
        <v>885</v>
      </c>
      <c r="C893" s="93">
        <f>IF(Tabla!G893="","",Tabla!G893)</f>
        <v>43531</v>
      </c>
      <c r="D893" s="93" t="str">
        <f>IF(Tabla!H893="","",Tabla!H893)</f>
        <v>ADMINISTRACION DE SUCURSALES</v>
      </c>
      <c r="E893" s="93" t="str">
        <f>IF(Tabla!I893="","",Tabla!I893)</f>
        <v>OTROS EGRESOS 18</v>
      </c>
      <c r="F893" s="93" t="str">
        <f>IF(Tabla!J893="","",Tabla!J893)</f>
        <v>OTROS EGRESOS 1.P.O (OR:17/DES:17 TRN:86 PERF:300086 CAU: 18</v>
      </c>
      <c r="G893" s="108">
        <f>IF(Tabla!K893="","",Tabla!K893)</f>
        <v>3.15</v>
      </c>
      <c r="H893" s="108">
        <f>IF(Tabla!L893="","",Tabla!L893)</f>
        <v>0</v>
      </c>
      <c r="J893">
        <f t="shared" si="182"/>
        <v>885</v>
      </c>
      <c r="K893" s="93">
        <f t="shared" si="183"/>
        <v>43531</v>
      </c>
      <c r="L893">
        <f t="shared" ca="1" si="172"/>
        <v>0</v>
      </c>
      <c r="M893" s="115">
        <f t="shared" ca="1" si="173"/>
        <v>8.85E-7</v>
      </c>
      <c r="N893">
        <f t="shared" ca="1" si="174"/>
        <v>6.0800000000000004E-7</v>
      </c>
      <c r="O893">
        <f t="shared" ca="1" si="175"/>
        <v>608</v>
      </c>
      <c r="Q893">
        <f t="shared" ca="1" si="176"/>
        <v>43511</v>
      </c>
      <c r="R893" t="str">
        <f t="shared" ca="1" si="177"/>
        <v>CAJA</v>
      </c>
      <c r="S893" t="str">
        <f t="shared" ca="1" si="178"/>
        <v>ALIMENTACION DE EMPLEADOS CTA NUEVA</v>
      </c>
      <c r="T893" t="str">
        <f t="shared" ca="1" si="179"/>
        <v>TRANSACCIONES DEL DIA 02/15/2019SPYRAL - GESTION ADMINISTRATIVA</v>
      </c>
      <c r="V893">
        <f t="shared" ca="1" si="180"/>
        <v>0</v>
      </c>
      <c r="W893">
        <f t="shared" ca="1" si="181"/>
        <v>0</v>
      </c>
    </row>
    <row r="894" spans="2:23" x14ac:dyDescent="0.25">
      <c r="B894" s="3">
        <f t="shared" si="184"/>
        <v>886</v>
      </c>
      <c r="C894" s="93">
        <f>IF(Tabla!G894="","",Tabla!G894)</f>
        <v>43532</v>
      </c>
      <c r="D894" s="93" t="str">
        <f>IF(Tabla!H894="","",Tabla!H894)</f>
        <v>SERVICIOS PERSONALES</v>
      </c>
      <c r="E894" s="93" t="str">
        <f>IF(Tabla!I894="","",Tabla!I894)</f>
        <v>ALIMENTACION DE EMPLEADOS CTA NUEVA</v>
      </c>
      <c r="F894" s="93" t="str">
        <f>IF(Tabla!J894="","",Tabla!J894)</f>
        <v>TRANSACCIONES DEL DIA 03/08/2019SPYRAL - GESTION ADMINISTRATIVA</v>
      </c>
      <c r="G894" s="108">
        <f>IF(Tabla!K894="","",Tabla!K894)</f>
        <v>16</v>
      </c>
      <c r="H894" s="108">
        <f>IF(Tabla!L894="","",Tabla!L894)</f>
        <v>0</v>
      </c>
      <c r="J894">
        <f t="shared" si="182"/>
        <v>886</v>
      </c>
      <c r="K894" s="93">
        <f t="shared" si="183"/>
        <v>43532</v>
      </c>
      <c r="L894">
        <f t="shared" ca="1" si="172"/>
        <v>0</v>
      </c>
      <c r="M894" s="115">
        <f t="shared" ca="1" si="173"/>
        <v>8.8599999999999997E-7</v>
      </c>
      <c r="N894">
        <f t="shared" ca="1" si="174"/>
        <v>6.0699999999999997E-7</v>
      </c>
      <c r="O894">
        <f t="shared" ca="1" si="175"/>
        <v>607</v>
      </c>
      <c r="Q894">
        <f t="shared" ca="1" si="176"/>
        <v>43511</v>
      </c>
      <c r="R894" t="str">
        <f t="shared" ca="1" si="177"/>
        <v>FUERZA DE VENTAS AUTOS</v>
      </c>
      <c r="S894" t="str">
        <f t="shared" ca="1" si="178"/>
        <v>VIATICOS</v>
      </c>
      <c r="T894" t="str">
        <f t="shared" ca="1" si="179"/>
        <v>TRANSACCIONES DEL DIA 02/15/2019SPYRAL - GESTION ADMINISTRATIVA</v>
      </c>
      <c r="V894">
        <f t="shared" ca="1" si="180"/>
        <v>0</v>
      </c>
      <c r="W894">
        <f t="shared" ca="1" si="181"/>
        <v>0</v>
      </c>
    </row>
    <row r="895" spans="2:23" x14ac:dyDescent="0.25">
      <c r="B895" s="3">
        <f t="shared" si="184"/>
        <v>887</v>
      </c>
      <c r="C895" s="93">
        <f>IF(Tabla!G895="","",Tabla!G895)</f>
        <v>43532</v>
      </c>
      <c r="D895" s="93" t="str">
        <f>IF(Tabla!H895="","",Tabla!H895)</f>
        <v>HIPOTECAS</v>
      </c>
      <c r="E895" s="93" t="str">
        <f>IF(Tabla!I895="","",Tabla!I895)</f>
        <v>VIATICOS</v>
      </c>
      <c r="F895" s="93" t="str">
        <f>IF(Tabla!J895="","",Tabla!J895)</f>
        <v>TRANSACCIONES DEL DIA 03/08/2019SPYRAL - GESTION ADMINISTRATIVA</v>
      </c>
      <c r="G895" s="108">
        <f>IF(Tabla!K895="","",Tabla!K895)</f>
        <v>24</v>
      </c>
      <c r="H895" s="108">
        <f>IF(Tabla!L895="","",Tabla!L895)</f>
        <v>0</v>
      </c>
      <c r="J895">
        <f t="shared" si="182"/>
        <v>887</v>
      </c>
      <c r="K895" s="93">
        <f t="shared" si="183"/>
        <v>43532</v>
      </c>
      <c r="L895">
        <f t="shared" ca="1" si="172"/>
        <v>0</v>
      </c>
      <c r="M895" s="115">
        <f t="shared" ca="1" si="173"/>
        <v>8.8700000000000004E-7</v>
      </c>
      <c r="N895">
        <f t="shared" ca="1" si="174"/>
        <v>6.06E-7</v>
      </c>
      <c r="O895">
        <f t="shared" ca="1" si="175"/>
        <v>606</v>
      </c>
      <c r="Q895">
        <f t="shared" ca="1" si="176"/>
        <v>43511</v>
      </c>
      <c r="R895" t="str">
        <f t="shared" ca="1" si="177"/>
        <v>FUERZAS DE VENTAS PANAMA</v>
      </c>
      <c r="S895" t="str">
        <f t="shared" ca="1" si="178"/>
        <v>VIATICOS</v>
      </c>
      <c r="T895" t="str">
        <f t="shared" ca="1" si="179"/>
        <v>TRANSACCIONES DEL DIA 02/15/2019SPYRAL - GESTION ADMINISTRATIVA</v>
      </c>
      <c r="V895">
        <f t="shared" ca="1" si="180"/>
        <v>0</v>
      </c>
      <c r="W895">
        <f t="shared" ca="1" si="181"/>
        <v>0</v>
      </c>
    </row>
    <row r="896" spans="2:23" x14ac:dyDescent="0.25">
      <c r="B896" s="3">
        <f t="shared" si="184"/>
        <v>888</v>
      </c>
      <c r="C896" s="93">
        <f>IF(Tabla!G896="","",Tabla!G896)</f>
        <v>43532</v>
      </c>
      <c r="D896" s="93" t="str">
        <f>IF(Tabla!H896="","",Tabla!H896)</f>
        <v>CANALES ALTERNOS</v>
      </c>
      <c r="E896" s="93" t="str">
        <f>IF(Tabla!I896="","",Tabla!I896)</f>
        <v>VIATICOS</v>
      </c>
      <c r="F896" s="93" t="str">
        <f>IF(Tabla!J896="","",Tabla!J896)</f>
        <v>TRANSACCIONES DEL DIA 03/08/2019SPYRAL - GESTION ADMINISTRATIVA</v>
      </c>
      <c r="G896" s="108">
        <f>IF(Tabla!K896="","",Tabla!K896)</f>
        <v>24</v>
      </c>
      <c r="H896" s="108">
        <f>IF(Tabla!L896="","",Tabla!L896)</f>
        <v>0</v>
      </c>
      <c r="J896">
        <f t="shared" si="182"/>
        <v>888</v>
      </c>
      <c r="K896" s="93">
        <f t="shared" si="183"/>
        <v>43532</v>
      </c>
      <c r="L896">
        <f t="shared" ca="1" si="172"/>
        <v>0</v>
      </c>
      <c r="M896" s="115">
        <f t="shared" ca="1" si="173"/>
        <v>8.8800000000000001E-7</v>
      </c>
      <c r="N896">
        <f t="shared" ca="1" si="174"/>
        <v>6.0500000000000003E-7</v>
      </c>
      <c r="O896">
        <f t="shared" ca="1" si="175"/>
        <v>605</v>
      </c>
      <c r="Q896">
        <f t="shared" ca="1" si="176"/>
        <v>43511</v>
      </c>
      <c r="R896" t="str">
        <f t="shared" ca="1" si="177"/>
        <v>HIPOTECAS</v>
      </c>
      <c r="S896" t="str">
        <f t="shared" ca="1" si="178"/>
        <v>VIATICOS</v>
      </c>
      <c r="T896" t="str">
        <f t="shared" ca="1" si="179"/>
        <v>TRANSACCIONES DEL DIA 02/15/2019SPYRAL - GESTION ADMINISTRATIVA</v>
      </c>
      <c r="V896">
        <f t="shared" ca="1" si="180"/>
        <v>0</v>
      </c>
      <c r="W896">
        <f t="shared" ca="1" si="181"/>
        <v>0</v>
      </c>
    </row>
    <row r="897" spans="2:23" x14ac:dyDescent="0.25">
      <c r="B897" s="3">
        <f t="shared" si="184"/>
        <v>889</v>
      </c>
      <c r="C897" s="93">
        <f>IF(Tabla!G897="","",Tabla!G897)</f>
        <v>43532</v>
      </c>
      <c r="D897" s="93" t="str">
        <f>IF(Tabla!H897="","",Tabla!H897)</f>
        <v>CAJA</v>
      </c>
      <c r="E897" s="93" t="str">
        <f>IF(Tabla!I897="","",Tabla!I897)</f>
        <v>ALIMENTACION DE EMPLEADOS CTA NUEVA</v>
      </c>
      <c r="F897" s="93" t="str">
        <f>IF(Tabla!J897="","",Tabla!J897)</f>
        <v>TRANSACCIONES DEL DIA 03/08/2019SPYRAL - GESTION ADMINISTRATIVA</v>
      </c>
      <c r="G897" s="108">
        <f>IF(Tabla!K897="","",Tabla!K897)</f>
        <v>96</v>
      </c>
      <c r="H897" s="108">
        <f>IF(Tabla!L897="","",Tabla!L897)</f>
        <v>0</v>
      </c>
      <c r="J897">
        <f t="shared" si="182"/>
        <v>889</v>
      </c>
      <c r="K897" s="93">
        <f t="shared" si="183"/>
        <v>43532</v>
      </c>
      <c r="L897">
        <f t="shared" ca="1" si="172"/>
        <v>0</v>
      </c>
      <c r="M897" s="115">
        <f t="shared" ca="1" si="173"/>
        <v>8.8899999999999998E-7</v>
      </c>
      <c r="N897">
        <f t="shared" ca="1" si="174"/>
        <v>6.0399999999999996E-7</v>
      </c>
      <c r="O897">
        <f t="shared" ca="1" si="175"/>
        <v>604</v>
      </c>
      <c r="Q897">
        <f t="shared" ca="1" si="176"/>
        <v>43511</v>
      </c>
      <c r="R897" t="str">
        <f t="shared" ca="1" si="177"/>
        <v>IMAGEN CORPORATIVA</v>
      </c>
      <c r="S897" t="str">
        <f t="shared" ca="1" si="178"/>
        <v>VIATICOS</v>
      </c>
      <c r="T897" t="str">
        <f t="shared" ca="1" si="179"/>
        <v>TRANSACCIONES DEL DIA 02/15/2019SPYRAL - GESTION ADMINISTRATIVA</v>
      </c>
      <c r="V897">
        <f t="shared" ca="1" si="180"/>
        <v>0</v>
      </c>
      <c r="W897">
        <f t="shared" ca="1" si="181"/>
        <v>0</v>
      </c>
    </row>
    <row r="898" spans="2:23" x14ac:dyDescent="0.25">
      <c r="B898" s="3">
        <f t="shared" si="184"/>
        <v>890</v>
      </c>
      <c r="C898" s="93">
        <f>IF(Tabla!G898="","",Tabla!G898)</f>
        <v>43532</v>
      </c>
      <c r="D898" s="93" t="str">
        <f>IF(Tabla!H898="","",Tabla!H898)</f>
        <v>CAJA</v>
      </c>
      <c r="E898" s="93" t="str">
        <f>IF(Tabla!I898="","",Tabla!I898)</f>
        <v>ALIMENTACION DE EMPLEADOS CTA NUEVA</v>
      </c>
      <c r="F898" s="93" t="str">
        <f>IF(Tabla!J898="","",Tabla!J898)</f>
        <v>TRANSACCIONES DEL DIA 03/08/2019SPYRAL - GESTION ADMINISTRATIVA</v>
      </c>
      <c r="G898" s="108">
        <f>IF(Tabla!K898="","",Tabla!K898)</f>
        <v>24</v>
      </c>
      <c r="H898" s="108">
        <f>IF(Tabla!L898="","",Tabla!L898)</f>
        <v>0</v>
      </c>
      <c r="J898">
        <f t="shared" si="182"/>
        <v>890</v>
      </c>
      <c r="K898" s="93">
        <f t="shared" si="183"/>
        <v>43532</v>
      </c>
      <c r="L898">
        <f t="shared" ca="1" si="172"/>
        <v>0</v>
      </c>
      <c r="M898" s="115">
        <f t="shared" ca="1" si="173"/>
        <v>8.8999999999999995E-7</v>
      </c>
      <c r="N898">
        <f t="shared" ca="1" si="174"/>
        <v>6.0299999999999999E-7</v>
      </c>
      <c r="O898">
        <f t="shared" ca="1" si="175"/>
        <v>603</v>
      </c>
      <c r="Q898">
        <f t="shared" ca="1" si="176"/>
        <v>43511</v>
      </c>
      <c r="R898" t="str">
        <f t="shared" ca="1" si="177"/>
        <v>SERVICIOS PERSONALES</v>
      </c>
      <c r="S898" t="str">
        <f t="shared" ca="1" si="178"/>
        <v>ALIMENTACION DE EMPLEADOS CTA NUEVA</v>
      </c>
      <c r="T898" t="str">
        <f t="shared" ca="1" si="179"/>
        <v>TRANSACCIONES DEL DIA 02/15/2019SPYRAL - GESTION ADMINISTRATIVA</v>
      </c>
      <c r="V898">
        <f t="shared" ca="1" si="180"/>
        <v>0</v>
      </c>
      <c r="W898">
        <f t="shared" ca="1" si="181"/>
        <v>0</v>
      </c>
    </row>
    <row r="899" spans="2:23" x14ac:dyDescent="0.25">
      <c r="B899" s="3">
        <f t="shared" si="184"/>
        <v>891</v>
      </c>
      <c r="C899" s="93">
        <f>IF(Tabla!G899="","",Tabla!G899)</f>
        <v>43532</v>
      </c>
      <c r="D899" s="93" t="str">
        <f>IF(Tabla!H899="","",Tabla!H899)</f>
        <v>CAJA</v>
      </c>
      <c r="E899" s="93" t="str">
        <f>IF(Tabla!I899="","",Tabla!I899)</f>
        <v>ALIMENTACION DE EMPLEADOS CTA NUEVA</v>
      </c>
      <c r="F899" s="93" t="str">
        <f>IF(Tabla!J899="","",Tabla!J899)</f>
        <v>TRANSACCIONES DEL DIA 03/08/2019SPYRAL - GESTION ADMINISTRATIVA</v>
      </c>
      <c r="G899" s="108">
        <f>IF(Tabla!K899="","",Tabla!K899)</f>
        <v>16</v>
      </c>
      <c r="H899" s="108">
        <f>IF(Tabla!L899="","",Tabla!L899)</f>
        <v>0</v>
      </c>
      <c r="J899">
        <f t="shared" si="182"/>
        <v>891</v>
      </c>
      <c r="K899" s="93">
        <f t="shared" si="183"/>
        <v>43532</v>
      </c>
      <c r="L899">
        <f t="shared" ca="1" si="172"/>
        <v>0</v>
      </c>
      <c r="M899" s="115">
        <f t="shared" ca="1" si="173"/>
        <v>8.9100000000000002E-7</v>
      </c>
      <c r="N899">
        <f t="shared" ca="1" si="174"/>
        <v>6.0200000000000002E-7</v>
      </c>
      <c r="O899">
        <f t="shared" ca="1" si="175"/>
        <v>602</v>
      </c>
      <c r="Q899">
        <f t="shared" ca="1" si="176"/>
        <v>43511</v>
      </c>
      <c r="R899" t="str">
        <f t="shared" ca="1" si="177"/>
        <v>TELEMERCADEO</v>
      </c>
      <c r="S899" t="str">
        <f t="shared" ca="1" si="178"/>
        <v>NC VIATICOS</v>
      </c>
      <c r="T899" t="str">
        <f t="shared" ca="1" si="179"/>
        <v>TRANSACCIONES DEL DIA 02/15/2019SPYRAL - GESTION ADMINISTRATIVA</v>
      </c>
      <c r="V899">
        <f t="shared" ca="1" si="180"/>
        <v>0</v>
      </c>
      <c r="W899">
        <f t="shared" ca="1" si="181"/>
        <v>0</v>
      </c>
    </row>
    <row r="900" spans="2:23" x14ac:dyDescent="0.25">
      <c r="B900" s="3">
        <f t="shared" si="184"/>
        <v>892</v>
      </c>
      <c r="C900" s="93">
        <f>IF(Tabla!G900="","",Tabla!G900)</f>
        <v>43532</v>
      </c>
      <c r="D900" s="93" t="str">
        <f>IF(Tabla!H900="","",Tabla!H900)</f>
        <v>BANCA COMERCIAL PERIFERIA</v>
      </c>
      <c r="E900" s="93" t="str">
        <f>IF(Tabla!I900="","",Tabla!I900)</f>
        <v>VIATICOS</v>
      </c>
      <c r="F900" s="93" t="str">
        <f>IF(Tabla!J900="","",Tabla!J900)</f>
        <v>TRANSACCIONES DEL DIA 03/08/2019SPYRAL - GESTION ADMINISTRATIVA</v>
      </c>
      <c r="G900" s="108">
        <f>IF(Tabla!K900="","",Tabla!K900)</f>
        <v>98.1</v>
      </c>
      <c r="H900" s="108">
        <f>IF(Tabla!L900="","",Tabla!L900)</f>
        <v>0</v>
      </c>
      <c r="J900">
        <f t="shared" si="182"/>
        <v>892</v>
      </c>
      <c r="K900" s="93">
        <f t="shared" si="183"/>
        <v>43532</v>
      </c>
      <c r="L900">
        <f t="shared" ca="1" si="172"/>
        <v>0</v>
      </c>
      <c r="M900" s="115">
        <f t="shared" ca="1" si="173"/>
        <v>8.9199999999999999E-7</v>
      </c>
      <c r="N900">
        <f t="shared" ca="1" si="174"/>
        <v>6.0100000000000005E-7</v>
      </c>
      <c r="O900">
        <f t="shared" ca="1" si="175"/>
        <v>601</v>
      </c>
      <c r="Q900">
        <f t="shared" ca="1" si="176"/>
        <v>43511</v>
      </c>
      <c r="R900" t="str">
        <f t="shared" ca="1" si="177"/>
        <v>TELEMERCADEO</v>
      </c>
      <c r="S900" t="str">
        <f t="shared" ca="1" si="178"/>
        <v>NC ALIMENTACION DE EMPLEADOS NVA</v>
      </c>
      <c r="T900" t="str">
        <f t="shared" ca="1" si="179"/>
        <v>TRANSACCIONES DEL DIA 02/15/2019SPYRAL - GESTION ADMINISTRATIVA</v>
      </c>
      <c r="V900">
        <f t="shared" ca="1" si="180"/>
        <v>0</v>
      </c>
      <c r="W900">
        <f t="shared" ca="1" si="181"/>
        <v>0</v>
      </c>
    </row>
    <row r="901" spans="2:23" x14ac:dyDescent="0.25">
      <c r="B901" s="3">
        <f t="shared" si="184"/>
        <v>893</v>
      </c>
      <c r="C901" s="93">
        <f>IF(Tabla!G901="","",Tabla!G901)</f>
        <v>43532</v>
      </c>
      <c r="D901" s="93" t="str">
        <f>IF(Tabla!H901="","",Tabla!H901)</f>
        <v>ATM</v>
      </c>
      <c r="E901" s="93" t="str">
        <f>IF(Tabla!I901="","",Tabla!I901)</f>
        <v>VIATICOS</v>
      </c>
      <c r="F901" s="93" t="str">
        <f>IF(Tabla!J901="","",Tabla!J901)</f>
        <v>TRANSACCIONES DEL DIA 03/08/2019SPYRAL - GESTION ADMINISTRATIVA</v>
      </c>
      <c r="G901" s="108">
        <f>IF(Tabla!K901="","",Tabla!K901)</f>
        <v>9.1999999999999993</v>
      </c>
      <c r="H901" s="108">
        <f>IF(Tabla!L901="","",Tabla!L901)</f>
        <v>0</v>
      </c>
      <c r="J901">
        <f t="shared" si="182"/>
        <v>893</v>
      </c>
      <c r="K901" s="93">
        <f t="shared" si="183"/>
        <v>43532</v>
      </c>
      <c r="L901">
        <f t="shared" ca="1" si="172"/>
        <v>0</v>
      </c>
      <c r="M901" s="115">
        <f t="shared" ca="1" si="173"/>
        <v>8.9299999999999996E-7</v>
      </c>
      <c r="N901">
        <f t="shared" ca="1" si="174"/>
        <v>5.9999999999999997E-7</v>
      </c>
      <c r="O901">
        <f t="shared" ca="1" si="175"/>
        <v>600</v>
      </c>
      <c r="Q901">
        <f t="shared" ca="1" si="176"/>
        <v>43511</v>
      </c>
      <c r="R901" t="str">
        <f t="shared" ca="1" si="177"/>
        <v>VENTAS CONSUMO</v>
      </c>
      <c r="S901" t="str">
        <f t="shared" ca="1" si="178"/>
        <v>NC VIATICOS</v>
      </c>
      <c r="T901" t="str">
        <f t="shared" ca="1" si="179"/>
        <v>TRANSACCIONES DEL DIA 02/15/2019SPYRAL - GESTION ADMINISTRATIVA</v>
      </c>
      <c r="V901">
        <f t="shared" ca="1" si="180"/>
        <v>0</v>
      </c>
      <c r="W901">
        <f t="shared" ca="1" si="181"/>
        <v>0</v>
      </c>
    </row>
    <row r="902" spans="2:23" x14ac:dyDescent="0.25">
      <c r="B902" s="3">
        <f t="shared" si="184"/>
        <v>894</v>
      </c>
      <c r="C902" s="93">
        <f>IF(Tabla!G902="","",Tabla!G902)</f>
        <v>43532</v>
      </c>
      <c r="D902" s="93" t="str">
        <f>IF(Tabla!H902="","",Tabla!H902)</f>
        <v>ADMINISTRACION DE SUCURSALES</v>
      </c>
      <c r="E902" s="93" t="str">
        <f>IF(Tabla!I902="","",Tabla!I902)</f>
        <v>GASTOS NO DEDUCIBLES</v>
      </c>
      <c r="F902" s="93" t="str">
        <f>IF(Tabla!J902="","",Tabla!J902)</f>
        <v>TRANSACCIONES DEL DIA 03/08/2019SPYRAL - GESTION ADMINISTRATIVA</v>
      </c>
      <c r="G902" s="108">
        <f>IF(Tabla!K902="","",Tabla!K902)</f>
        <v>24.7</v>
      </c>
      <c r="H902" s="108">
        <f>IF(Tabla!L902="","",Tabla!L902)</f>
        <v>0</v>
      </c>
      <c r="J902">
        <f t="shared" si="182"/>
        <v>894</v>
      </c>
      <c r="K902" s="93">
        <f t="shared" si="183"/>
        <v>43532</v>
      </c>
      <c r="L902">
        <f t="shared" ca="1" si="172"/>
        <v>0</v>
      </c>
      <c r="M902" s="115">
        <f t="shared" ca="1" si="173"/>
        <v>8.9400000000000004E-7</v>
      </c>
      <c r="N902">
        <f t="shared" ca="1" si="174"/>
        <v>5.99E-7</v>
      </c>
      <c r="O902">
        <f t="shared" ca="1" si="175"/>
        <v>599</v>
      </c>
      <c r="Q902">
        <f t="shared" ca="1" si="176"/>
        <v>43511</v>
      </c>
      <c r="R902" t="str">
        <f t="shared" ca="1" si="177"/>
        <v>ZONA LIBRE</v>
      </c>
      <c r="S902" t="str">
        <f t="shared" ca="1" si="178"/>
        <v>NC VIATICOS</v>
      </c>
      <c r="T902" t="str">
        <f t="shared" ca="1" si="179"/>
        <v>TRANSACCIONES DEL DIA 02/15/2019SPYRAL - GESTION ADMINISTRATIVA</v>
      </c>
      <c r="V902">
        <f t="shared" ca="1" si="180"/>
        <v>0</v>
      </c>
      <c r="W902">
        <f t="shared" ca="1" si="181"/>
        <v>0</v>
      </c>
    </row>
    <row r="903" spans="2:23" x14ac:dyDescent="0.25">
      <c r="B903" s="3">
        <f t="shared" si="184"/>
        <v>895</v>
      </c>
      <c r="C903" s="93">
        <f>IF(Tabla!G903="","",Tabla!G903)</f>
        <v>43532</v>
      </c>
      <c r="D903" s="93" t="str">
        <f>IF(Tabla!H903="","",Tabla!H903)</f>
        <v>ADMINISTRACION DE SUCURSALES</v>
      </c>
      <c r="E903" s="93" t="str">
        <f>IF(Tabla!I903="","",Tabla!I903)</f>
        <v>OTROS EGRESOS 18</v>
      </c>
      <c r="F903" s="93" t="str">
        <f>IF(Tabla!J903="","",Tabla!J903)</f>
        <v>OTROS EGRESOS 1.P.O (OR:48/DES:48 TRN:86 PERF:300086 CAU: 18</v>
      </c>
      <c r="G903" s="108">
        <f>IF(Tabla!K903="","",Tabla!K903)</f>
        <v>3.5</v>
      </c>
      <c r="H903" s="108">
        <f>IF(Tabla!L903="","",Tabla!L903)</f>
        <v>0</v>
      </c>
      <c r="J903">
        <f t="shared" si="182"/>
        <v>895</v>
      </c>
      <c r="K903" s="93">
        <f t="shared" si="183"/>
        <v>43532</v>
      </c>
      <c r="L903">
        <f t="shared" ca="1" si="172"/>
        <v>0</v>
      </c>
      <c r="M903" s="115">
        <f t="shared" ca="1" si="173"/>
        <v>8.9500000000000001E-7</v>
      </c>
      <c r="N903">
        <f t="shared" ca="1" si="174"/>
        <v>5.9800000000000003E-7</v>
      </c>
      <c r="O903">
        <f t="shared" ca="1" si="175"/>
        <v>598</v>
      </c>
      <c r="Q903">
        <f t="shared" ca="1" si="176"/>
        <v>43510</v>
      </c>
      <c r="R903" t="str">
        <f t="shared" ca="1" si="177"/>
        <v>ADMINISTRACION DE SUCURSALES</v>
      </c>
      <c r="S903" t="str">
        <f t="shared" ca="1" si="178"/>
        <v>OTROS EGRESOS 18</v>
      </c>
      <c r="T903" t="str">
        <f t="shared" ca="1" si="179"/>
        <v>OTROS EGRESOS 1.P.O (OR:1/DES:1 TRN:86 PERF:300086 CAU: 18</v>
      </c>
      <c r="V903">
        <f t="shared" ca="1" si="180"/>
        <v>0</v>
      </c>
      <c r="W903">
        <f t="shared" ca="1" si="181"/>
        <v>0</v>
      </c>
    </row>
    <row r="904" spans="2:23" x14ac:dyDescent="0.25">
      <c r="B904" s="3">
        <f t="shared" si="184"/>
        <v>896</v>
      </c>
      <c r="C904" s="93">
        <f>IF(Tabla!G904="","",Tabla!G904)</f>
        <v>43532</v>
      </c>
      <c r="D904" s="93" t="str">
        <f>IF(Tabla!H904="","",Tabla!H904)</f>
        <v>ADMINISTRACION DE SUCURSALES</v>
      </c>
      <c r="E904" s="93" t="str">
        <f>IF(Tabla!I904="","",Tabla!I904)</f>
        <v>OTROS EGRESOS 18</v>
      </c>
      <c r="F904" s="93" t="str">
        <f>IF(Tabla!J904="","",Tabla!J904)</f>
        <v>OTROS EGRESOS 1.P.O (OR:33/DES:33 TRN:86 PERF:300086 CAU: 18</v>
      </c>
      <c r="G904" s="108">
        <f>IF(Tabla!K904="","",Tabla!K904)</f>
        <v>26</v>
      </c>
      <c r="H904" s="108">
        <f>IF(Tabla!L904="","",Tabla!L904)</f>
        <v>0</v>
      </c>
      <c r="J904">
        <f t="shared" si="182"/>
        <v>896</v>
      </c>
      <c r="K904" s="93">
        <f t="shared" si="183"/>
        <v>43532</v>
      </c>
      <c r="L904">
        <f t="shared" ca="1" si="172"/>
        <v>0</v>
      </c>
      <c r="M904" s="115">
        <f t="shared" ca="1" si="173"/>
        <v>8.9599999999999998E-7</v>
      </c>
      <c r="N904">
        <f t="shared" ca="1" si="174"/>
        <v>5.9699999999999996E-7</v>
      </c>
      <c r="O904">
        <f t="shared" ca="1" si="175"/>
        <v>597</v>
      </c>
      <c r="Q904">
        <f t="shared" ca="1" si="176"/>
        <v>43510</v>
      </c>
      <c r="R904" t="str">
        <f t="shared" ca="1" si="177"/>
        <v>ADMINISTRACION DE SUCURSALES</v>
      </c>
      <c r="S904" t="str">
        <f t="shared" ca="1" si="178"/>
        <v>OTROS EGRESOS 18</v>
      </c>
      <c r="T904" t="str">
        <f t="shared" ca="1" si="179"/>
        <v>OTROS EGRESOS 1.P.O (OR:18/DES:18 TRN:86 PERF:300086 CAU: 18</v>
      </c>
      <c r="V904">
        <f t="shared" ca="1" si="180"/>
        <v>0</v>
      </c>
      <c r="W904">
        <f t="shared" ca="1" si="181"/>
        <v>0</v>
      </c>
    </row>
    <row r="905" spans="2:23" x14ac:dyDescent="0.25">
      <c r="B905" s="3">
        <f t="shared" si="184"/>
        <v>897</v>
      </c>
      <c r="C905" s="93">
        <f>IF(Tabla!G905="","",Tabla!G905)</f>
        <v>43532</v>
      </c>
      <c r="D905" s="93" t="str">
        <f>IF(Tabla!H905="","",Tabla!H905)</f>
        <v>ADMINISTRACION DE SUCURSALES</v>
      </c>
      <c r="E905" s="93" t="str">
        <f>IF(Tabla!I905="","",Tabla!I905)</f>
        <v>OTROS EGRESOS 18</v>
      </c>
      <c r="F905" s="93" t="str">
        <f>IF(Tabla!J905="","",Tabla!J905)</f>
        <v>OTROS EGRESOS 1.P.O (OR:196/DES:196 TRN:86 PERF:300086 CAU: 18</v>
      </c>
      <c r="G905" s="108">
        <f>IF(Tabla!K905="","",Tabla!K905)</f>
        <v>14.7</v>
      </c>
      <c r="H905" s="108">
        <f>IF(Tabla!L905="","",Tabla!L905)</f>
        <v>0</v>
      </c>
      <c r="J905">
        <f t="shared" si="182"/>
        <v>897</v>
      </c>
      <c r="K905" s="93">
        <f t="shared" si="183"/>
        <v>43532</v>
      </c>
      <c r="L905">
        <f t="shared" ref="L905:L968" ca="1" si="185">IF(SortCriteria=1,IFERROR(VALUE(MID(K905,1,FIND(" ",K905,1)-1)),0),OFFSET(B905,0,SortCriteria))</f>
        <v>0</v>
      </c>
      <c r="M905" s="115">
        <f t="shared" ref="M905:M968" ca="1" si="186">L905+$J905/1000000000</f>
        <v>8.9700000000000005E-7</v>
      </c>
      <c r="N905">
        <f t="shared" ref="N905:N968" ca="1" si="187">IFERROR(CHOOSE($J$3,LARGE(INDIRECT("M9:M"&amp;$M$5),J905),SMALL(INDIRECT("M9:M"&amp;$M$5),J905)),0)</f>
        <v>5.9599999999999999E-7</v>
      </c>
      <c r="O905">
        <f t="shared" ref="O905:O968" ca="1" si="188">MATCH(N905,$M$9:$M$1508,0)</f>
        <v>596</v>
      </c>
      <c r="Q905">
        <f t="shared" ref="Q905:Q968" ca="1" si="189">OFFSET(C$8,$O905,0)</f>
        <v>43510</v>
      </c>
      <c r="R905" t="str">
        <f t="shared" ca="1" si="177"/>
        <v>ADMINISTRACION DE SUCURSALES</v>
      </c>
      <c r="S905" t="str">
        <f t="shared" ca="1" si="178"/>
        <v>OTROS EGRESOS 18</v>
      </c>
      <c r="T905" t="str">
        <f t="shared" ca="1" si="179"/>
        <v>OTROS EGRESOS 1.P.O (OR:26/DES:26 TRN:86 PERF:300086 CAU: 18</v>
      </c>
      <c r="V905">
        <f t="shared" ca="1" si="180"/>
        <v>0</v>
      </c>
      <c r="W905">
        <f t="shared" ca="1" si="181"/>
        <v>0</v>
      </c>
    </row>
    <row r="906" spans="2:23" x14ac:dyDescent="0.25">
      <c r="B906" s="3">
        <f t="shared" si="184"/>
        <v>898</v>
      </c>
      <c r="C906" s="93">
        <f>IF(Tabla!G906="","",Tabla!G906)</f>
        <v>43532</v>
      </c>
      <c r="D906" s="93" t="str">
        <f>IF(Tabla!H906="","",Tabla!H906)</f>
        <v>ADMINISTRACION DE SUCURSALES</v>
      </c>
      <c r="E906" s="93" t="str">
        <f>IF(Tabla!I906="","",Tabla!I906)</f>
        <v>VIATICOS</v>
      </c>
      <c r="F906" s="93" t="str">
        <f>IF(Tabla!J906="","",Tabla!J906)</f>
        <v>TRANSACCIONES DEL DIA 03/08/2019SPYRAL - GESTION ADMINISTRATIVA</v>
      </c>
      <c r="G906" s="108">
        <f>IF(Tabla!K906="","",Tabla!K906)</f>
        <v>42</v>
      </c>
      <c r="H906" s="108">
        <f>IF(Tabla!L906="","",Tabla!L906)</f>
        <v>0</v>
      </c>
      <c r="J906">
        <f t="shared" si="182"/>
        <v>898</v>
      </c>
      <c r="K906" s="93">
        <f t="shared" si="183"/>
        <v>43532</v>
      </c>
      <c r="L906">
        <f t="shared" ca="1" si="185"/>
        <v>0</v>
      </c>
      <c r="M906" s="115">
        <f t="shared" ca="1" si="186"/>
        <v>8.9800000000000002E-7</v>
      </c>
      <c r="N906">
        <f t="shared" ca="1" si="187"/>
        <v>5.9500000000000002E-7</v>
      </c>
      <c r="O906">
        <f t="shared" ca="1" si="188"/>
        <v>595</v>
      </c>
      <c r="Q906">
        <f t="shared" ca="1" si="189"/>
        <v>43510</v>
      </c>
      <c r="R906" t="str">
        <f t="shared" ref="R906:R969" ca="1" si="190">IF($Q906=0,"",OFFSET(D$8,$O906,0))</f>
        <v>ADMINISTRACION DE SUCURSALES</v>
      </c>
      <c r="S906" t="str">
        <f t="shared" ref="S906:S969" ca="1" si="191">IF($Q906=0,"",OFFSET(E$8,$O906,0))</f>
        <v>OTROS EGRESOS 18</v>
      </c>
      <c r="T906" t="str">
        <f t="shared" ref="T906:T969" ca="1" si="192">IF($Q906=0,"",OFFSET(F$8,$O906,0))</f>
        <v>OTROS EGRESOS 1.P.O (OR:43/DES:43 TRN:86 PERF:300086 CAU: 18</v>
      </c>
      <c r="V906">
        <f t="shared" ref="V906:V969" ca="1" si="193">IF($Q906=0,"",OFFSET(H$8,$O906,0))</f>
        <v>0</v>
      </c>
      <c r="W906">
        <f t="shared" ref="W906:W969" ca="1" si="194">IF($Q906=0,"",OFFSET(I$8,$O906,0))</f>
        <v>0</v>
      </c>
    </row>
    <row r="907" spans="2:23" x14ac:dyDescent="0.25">
      <c r="B907" s="3">
        <f t="shared" si="184"/>
        <v>899</v>
      </c>
      <c r="C907" s="93">
        <f>IF(Tabla!G907="","",Tabla!G907)</f>
        <v>43533</v>
      </c>
      <c r="D907" s="93" t="str">
        <f>IF(Tabla!H907="","",Tabla!H907)</f>
        <v>SERVICIOS PERSONALES</v>
      </c>
      <c r="E907" s="93" t="str">
        <f>IF(Tabla!I907="","",Tabla!I907)</f>
        <v>PAGO NOMINA QUINCENA 1 MARZO 2019</v>
      </c>
      <c r="F907" s="93" t="str">
        <f>IF(Tabla!J907="","",Tabla!J907)</f>
        <v>TRANSACCIONES DEL DIA 03/09/2019 RECURSOS HUMANOS</v>
      </c>
      <c r="G907" s="108">
        <f>IF(Tabla!K907="","",Tabla!K907)</f>
        <v>61.2</v>
      </c>
      <c r="H907" s="108">
        <f>IF(Tabla!L907="","",Tabla!L907)</f>
        <v>0</v>
      </c>
      <c r="J907">
        <f t="shared" ref="J907:J970" si="195">IF(K907=0,0,J906+1)</f>
        <v>899</v>
      </c>
      <c r="K907" s="93">
        <f t="shared" ref="K907:K970" si="196">C907</f>
        <v>43533</v>
      </c>
      <c r="L907">
        <f t="shared" ca="1" si="185"/>
        <v>0</v>
      </c>
      <c r="M907" s="115">
        <f t="shared" ca="1" si="186"/>
        <v>8.9899999999999999E-7</v>
      </c>
      <c r="N907">
        <f t="shared" ca="1" si="187"/>
        <v>5.9400000000000005E-7</v>
      </c>
      <c r="O907">
        <f t="shared" ca="1" si="188"/>
        <v>594</v>
      </c>
      <c r="Q907">
        <f t="shared" ca="1" si="189"/>
        <v>43510</v>
      </c>
      <c r="R907" t="str">
        <f t="shared" ca="1" si="190"/>
        <v>ADMINISTRACION DE SUCURSALES</v>
      </c>
      <c r="S907" t="str">
        <f t="shared" ca="1" si="191"/>
        <v>OTROS EGRESOS 18</v>
      </c>
      <c r="T907" t="str">
        <f t="shared" ca="1" si="192"/>
        <v>OTROS EGRESOS 1.P.O (OR:76/DES:76 TRN:86 PERF:300086 CAU: 18</v>
      </c>
      <c r="V907">
        <f t="shared" ca="1" si="193"/>
        <v>0</v>
      </c>
      <c r="W907">
        <f t="shared" ca="1" si="194"/>
        <v>0</v>
      </c>
    </row>
    <row r="908" spans="2:23" x14ac:dyDescent="0.25">
      <c r="B908" s="3">
        <f t="shared" si="184"/>
        <v>900</v>
      </c>
      <c r="C908" s="93">
        <f>IF(Tabla!G908="","",Tabla!G908)</f>
        <v>43533</v>
      </c>
      <c r="D908" s="93" t="str">
        <f>IF(Tabla!H908="","",Tabla!H908)</f>
        <v>SERVICIOS PERSONALES</v>
      </c>
      <c r="E908" s="93" t="str">
        <f>IF(Tabla!I908="","",Tabla!I908)</f>
        <v>PAGO NOMINA QUINCENA 1 MARZO 2019</v>
      </c>
      <c r="F908" s="93" t="str">
        <f>IF(Tabla!J908="","",Tabla!J908)</f>
        <v>TRANSACCIONES DEL DIA 03/09/2019 RECURSOS HUMANOS</v>
      </c>
      <c r="G908" s="108">
        <f>IF(Tabla!K908="","",Tabla!K908)</f>
        <v>49.31</v>
      </c>
      <c r="H908" s="108">
        <f>IF(Tabla!L908="","",Tabla!L908)</f>
        <v>0</v>
      </c>
      <c r="J908">
        <f t="shared" si="195"/>
        <v>900</v>
      </c>
      <c r="K908" s="93">
        <f t="shared" si="196"/>
        <v>43533</v>
      </c>
      <c r="L908">
        <f t="shared" ca="1" si="185"/>
        <v>0</v>
      </c>
      <c r="M908" s="115">
        <f t="shared" ca="1" si="186"/>
        <v>8.9999999999999996E-7</v>
      </c>
      <c r="N908">
        <f t="shared" ca="1" si="187"/>
        <v>5.9299999999999998E-7</v>
      </c>
      <c r="O908">
        <f t="shared" ca="1" si="188"/>
        <v>593</v>
      </c>
      <c r="Q908">
        <f t="shared" ca="1" si="189"/>
        <v>43510</v>
      </c>
      <c r="R908" t="str">
        <f t="shared" ca="1" si="190"/>
        <v>CAJA</v>
      </c>
      <c r="S908" t="str">
        <f t="shared" ca="1" si="191"/>
        <v>ALIMENTACION DE EMPLEADOS CTA NUEVA</v>
      </c>
      <c r="T908" t="str">
        <f t="shared" ca="1" si="192"/>
        <v>TRANSACCIONES DEL DIA 02/14/2019SPYRAL - GESTION ADMINISTRATIVA</v>
      </c>
      <c r="V908">
        <f t="shared" ca="1" si="193"/>
        <v>0</v>
      </c>
      <c r="W908">
        <f t="shared" ca="1" si="194"/>
        <v>0</v>
      </c>
    </row>
    <row r="909" spans="2:23" x14ac:dyDescent="0.25">
      <c r="B909" s="3">
        <f t="shared" si="184"/>
        <v>901</v>
      </c>
      <c r="C909" s="93">
        <f>IF(Tabla!G909="","",Tabla!G909)</f>
        <v>43533</v>
      </c>
      <c r="D909" s="93" t="str">
        <f>IF(Tabla!H909="","",Tabla!H909)</f>
        <v>SERVICIOS PERSONALES</v>
      </c>
      <c r="E909" s="93" t="str">
        <f>IF(Tabla!I909="","",Tabla!I909)</f>
        <v>PAGO NOMINA QUINCENA 1 MARZO 2019</v>
      </c>
      <c r="F909" s="93" t="str">
        <f>IF(Tabla!J909="","",Tabla!J909)</f>
        <v>TRANSACCIONES DEL DIA 03/09/2019 RECURSOS HUMANOS</v>
      </c>
      <c r="G909" s="108">
        <f>IF(Tabla!K909="","",Tabla!K909)</f>
        <v>48.03</v>
      </c>
      <c r="H909" s="108">
        <f>IF(Tabla!L909="","",Tabla!L909)</f>
        <v>0</v>
      </c>
      <c r="J909">
        <f t="shared" si="195"/>
        <v>901</v>
      </c>
      <c r="K909" s="93">
        <f t="shared" si="196"/>
        <v>43533</v>
      </c>
      <c r="L909">
        <f t="shared" ca="1" si="185"/>
        <v>0</v>
      </c>
      <c r="M909" s="115">
        <f t="shared" ca="1" si="186"/>
        <v>9.0100000000000003E-7</v>
      </c>
      <c r="N909">
        <f t="shared" ca="1" si="187"/>
        <v>5.9200000000000001E-7</v>
      </c>
      <c r="O909">
        <f t="shared" ca="1" si="188"/>
        <v>592</v>
      </c>
      <c r="Q909">
        <f t="shared" ca="1" si="189"/>
        <v>43510</v>
      </c>
      <c r="R909" t="str">
        <f t="shared" ca="1" si="190"/>
        <v>HIPOTECAS</v>
      </c>
      <c r="S909" t="str">
        <f t="shared" ca="1" si="191"/>
        <v>VIATICOS</v>
      </c>
      <c r="T909" t="str">
        <f t="shared" ca="1" si="192"/>
        <v>TRANSACCIONES DEL DIA 02/14/2019SPYRAL - GESTION ADMINISTRATIVA</v>
      </c>
      <c r="V909">
        <f t="shared" ca="1" si="193"/>
        <v>0</v>
      </c>
      <c r="W909">
        <f t="shared" ca="1" si="194"/>
        <v>0</v>
      </c>
    </row>
    <row r="910" spans="2:23" x14ac:dyDescent="0.25">
      <c r="B910" s="3">
        <f t="shared" si="184"/>
        <v>902</v>
      </c>
      <c r="C910" s="93">
        <f>IF(Tabla!G910="","",Tabla!G910)</f>
        <v>43533</v>
      </c>
      <c r="D910" s="93" t="str">
        <f>IF(Tabla!H910="","",Tabla!H910)</f>
        <v>SERVICIOS PERSONALES</v>
      </c>
      <c r="E910" s="93" t="str">
        <f>IF(Tabla!I910="","",Tabla!I910)</f>
        <v>PAGO NOMINA QUINCENA 1 MARZO 2019</v>
      </c>
      <c r="F910" s="93" t="str">
        <f>IF(Tabla!J910="","",Tabla!J910)</f>
        <v>TRANSACCIONES DEL DIA 03/09/2019 RECURSOS HUMANOS</v>
      </c>
      <c r="G910" s="108">
        <f>IF(Tabla!K910="","",Tabla!K910)</f>
        <v>38.9</v>
      </c>
      <c r="H910" s="108">
        <f>IF(Tabla!L910="","",Tabla!L910)</f>
        <v>0</v>
      </c>
      <c r="J910">
        <f t="shared" si="195"/>
        <v>902</v>
      </c>
      <c r="K910" s="93">
        <f t="shared" si="196"/>
        <v>43533</v>
      </c>
      <c r="L910">
        <f t="shared" ca="1" si="185"/>
        <v>0</v>
      </c>
      <c r="M910" s="115">
        <f t="shared" ca="1" si="186"/>
        <v>9.02E-7</v>
      </c>
      <c r="N910">
        <f t="shared" ca="1" si="187"/>
        <v>5.9100000000000004E-7</v>
      </c>
      <c r="O910">
        <f t="shared" ca="1" si="188"/>
        <v>591</v>
      </c>
      <c r="Q910">
        <f t="shared" ca="1" si="189"/>
        <v>43510</v>
      </c>
      <c r="R910" t="str">
        <f t="shared" ca="1" si="190"/>
        <v>IMAGEN CORPORATIVA</v>
      </c>
      <c r="S910" t="str">
        <f t="shared" ca="1" si="191"/>
        <v>VIATICOS</v>
      </c>
      <c r="T910" t="str">
        <f t="shared" ca="1" si="192"/>
        <v>TRANSACCIONES DEL DIA 02/14/2019SPYRAL - GESTION ADMINISTRATIVA</v>
      </c>
      <c r="V910">
        <f t="shared" ca="1" si="193"/>
        <v>0</v>
      </c>
      <c r="W910">
        <f t="shared" ca="1" si="194"/>
        <v>0</v>
      </c>
    </row>
    <row r="911" spans="2:23" x14ac:dyDescent="0.25">
      <c r="B911" s="3">
        <f t="shared" si="184"/>
        <v>903</v>
      </c>
      <c r="C911" s="93">
        <f>IF(Tabla!G911="","",Tabla!G911)</f>
        <v>43533</v>
      </c>
      <c r="D911" s="93" t="str">
        <f>IF(Tabla!H911="","",Tabla!H911)</f>
        <v>SERVICIOS PERSONALES</v>
      </c>
      <c r="E911" s="93" t="str">
        <f>IF(Tabla!I911="","",Tabla!I911)</f>
        <v>PAGO NOMINA QUINCENA 1 MARZO 2019</v>
      </c>
      <c r="F911" s="93" t="str">
        <f>IF(Tabla!J911="","",Tabla!J911)</f>
        <v>TRANSACCIONES DEL DIA 03/09/2019 RECURSOS HUMANOS</v>
      </c>
      <c r="G911" s="108">
        <f>IF(Tabla!K911="","",Tabla!K911)</f>
        <v>28.12</v>
      </c>
      <c r="H911" s="108">
        <f>IF(Tabla!L911="","",Tabla!L911)</f>
        <v>0</v>
      </c>
      <c r="J911">
        <f t="shared" si="195"/>
        <v>903</v>
      </c>
      <c r="K911" s="93">
        <f t="shared" si="196"/>
        <v>43533</v>
      </c>
      <c r="L911">
        <f t="shared" ca="1" si="185"/>
        <v>0</v>
      </c>
      <c r="M911" s="115">
        <f t="shared" ca="1" si="186"/>
        <v>9.0299999999999997E-7</v>
      </c>
      <c r="N911">
        <f t="shared" ca="1" si="187"/>
        <v>5.8999999999999996E-7</v>
      </c>
      <c r="O911">
        <f t="shared" ca="1" si="188"/>
        <v>590</v>
      </c>
      <c r="Q911">
        <f t="shared" ca="1" si="189"/>
        <v>43509</v>
      </c>
      <c r="R911" t="str">
        <f t="shared" ca="1" si="190"/>
        <v>ADMINISTRACION DE SUCURSALES</v>
      </c>
      <c r="S911" t="str">
        <f t="shared" ca="1" si="191"/>
        <v>VIATICOS</v>
      </c>
      <c r="T911" t="str">
        <f t="shared" ca="1" si="192"/>
        <v>TRANSACCIONES DEL DIA 02/13/2019SPYRAL - GESTION ADMINISTRATIVA</v>
      </c>
      <c r="V911">
        <f t="shared" ca="1" si="193"/>
        <v>0</v>
      </c>
      <c r="W911">
        <f t="shared" ca="1" si="194"/>
        <v>0</v>
      </c>
    </row>
    <row r="912" spans="2:23" x14ac:dyDescent="0.25">
      <c r="B912" s="3">
        <f t="shared" si="184"/>
        <v>904</v>
      </c>
      <c r="C912" s="93">
        <f>IF(Tabla!G912="","",Tabla!G912)</f>
        <v>43533</v>
      </c>
      <c r="D912" s="93" t="str">
        <f>IF(Tabla!H912="","",Tabla!H912)</f>
        <v>SERVICIOS PERSONALES</v>
      </c>
      <c r="E912" s="93" t="str">
        <f>IF(Tabla!I912="","",Tabla!I912)</f>
        <v>PAGO NOMINA QUINCENA 1 MARZO 2019</v>
      </c>
      <c r="F912" s="93" t="str">
        <f>IF(Tabla!J912="","",Tabla!J912)</f>
        <v>TRANSACCIONES DEL DIA 03/09/2019 RECURSOS HUMANOS</v>
      </c>
      <c r="G912" s="108">
        <f>IF(Tabla!K912="","",Tabla!K912)</f>
        <v>26.84</v>
      </c>
      <c r="H912" s="108">
        <f>IF(Tabla!L912="","",Tabla!L912)</f>
        <v>0</v>
      </c>
      <c r="J912">
        <f t="shared" si="195"/>
        <v>904</v>
      </c>
      <c r="K912" s="93">
        <f t="shared" si="196"/>
        <v>43533</v>
      </c>
      <c r="L912">
        <f t="shared" ca="1" si="185"/>
        <v>0</v>
      </c>
      <c r="M912" s="115">
        <f t="shared" ca="1" si="186"/>
        <v>9.0400000000000005E-7</v>
      </c>
      <c r="N912">
        <f t="shared" ca="1" si="187"/>
        <v>5.8899999999999999E-7</v>
      </c>
      <c r="O912">
        <f t="shared" ca="1" si="188"/>
        <v>589</v>
      </c>
      <c r="Q912">
        <f t="shared" ca="1" si="189"/>
        <v>43509</v>
      </c>
      <c r="R912" t="str">
        <f t="shared" ca="1" si="190"/>
        <v>ADMINISTRACION DE SUCURSALES</v>
      </c>
      <c r="S912" t="str">
        <f t="shared" ca="1" si="191"/>
        <v>OTROS EGRESOS 18</v>
      </c>
      <c r="T912" t="str">
        <f t="shared" ca="1" si="192"/>
        <v>OTROS EGRESOS 1.P.O (OR:103/DES:103 TRN:86 PERF:300086 CAU: 18</v>
      </c>
      <c r="V912">
        <f t="shared" ca="1" si="193"/>
        <v>0</v>
      </c>
      <c r="W912">
        <f t="shared" ca="1" si="194"/>
        <v>0</v>
      </c>
    </row>
    <row r="913" spans="2:23" x14ac:dyDescent="0.25">
      <c r="B913" s="3">
        <f t="shared" si="184"/>
        <v>905</v>
      </c>
      <c r="C913" s="93">
        <f>IF(Tabla!G913="","",Tabla!G913)</f>
        <v>43533</v>
      </c>
      <c r="D913" s="93" t="str">
        <f>IF(Tabla!H913="","",Tabla!H913)</f>
        <v>SERVICIOS PERSONALES</v>
      </c>
      <c r="E913" s="93" t="str">
        <f>IF(Tabla!I913="","",Tabla!I913)</f>
        <v>PAGO NOMINA QUINCENA 1 MARZO 2019</v>
      </c>
      <c r="F913" s="93" t="str">
        <f>IF(Tabla!J913="","",Tabla!J913)</f>
        <v>TRANSACCIONES DEL DIA 03/09/2019 RECURSOS HUMANOS</v>
      </c>
      <c r="G913" s="108">
        <f>IF(Tabla!K913="","",Tabla!K913)</f>
        <v>20.75</v>
      </c>
      <c r="H913" s="108">
        <f>IF(Tabla!L913="","",Tabla!L913)</f>
        <v>0</v>
      </c>
      <c r="J913">
        <f t="shared" si="195"/>
        <v>905</v>
      </c>
      <c r="K913" s="93">
        <f t="shared" si="196"/>
        <v>43533</v>
      </c>
      <c r="L913">
        <f t="shared" ca="1" si="185"/>
        <v>0</v>
      </c>
      <c r="M913" s="115">
        <f t="shared" ca="1" si="186"/>
        <v>9.0500000000000002E-7</v>
      </c>
      <c r="N913">
        <f t="shared" ca="1" si="187"/>
        <v>5.8800000000000002E-7</v>
      </c>
      <c r="O913">
        <f t="shared" ca="1" si="188"/>
        <v>588</v>
      </c>
      <c r="Q913">
        <f t="shared" ca="1" si="189"/>
        <v>43509</v>
      </c>
      <c r="R913" t="str">
        <f t="shared" ca="1" si="190"/>
        <v>ADMINISTRACION DE SUCURSALES</v>
      </c>
      <c r="S913" t="str">
        <f t="shared" ca="1" si="191"/>
        <v>OTROS EGRESOS 18</v>
      </c>
      <c r="T913" t="str">
        <f t="shared" ca="1" si="192"/>
        <v>OTROS EGRESOS 1.P.O (OR:17/DES:17 TRN:86 PERF:300086 CAU: 18</v>
      </c>
      <c r="V913">
        <f t="shared" ca="1" si="193"/>
        <v>0</v>
      </c>
      <c r="W913">
        <f t="shared" ca="1" si="194"/>
        <v>0</v>
      </c>
    </row>
    <row r="914" spans="2:23" x14ac:dyDescent="0.25">
      <c r="B914" s="3">
        <f t="shared" si="184"/>
        <v>906</v>
      </c>
      <c r="C914" s="93">
        <f>IF(Tabla!G914="","",Tabla!G914)</f>
        <v>43533</v>
      </c>
      <c r="D914" s="93" t="str">
        <f>IF(Tabla!H914="","",Tabla!H914)</f>
        <v>SERVICIOS PERSONALES</v>
      </c>
      <c r="E914" s="93" t="str">
        <f>IF(Tabla!I914="","",Tabla!I914)</f>
        <v>PAGO NOMINA QUINCENA 1 MARZO 2019</v>
      </c>
      <c r="F914" s="93" t="str">
        <f>IF(Tabla!J914="","",Tabla!J914)</f>
        <v>TRANSACCIONES DEL DIA 03/09/2019 RECURSOS HUMANOS</v>
      </c>
      <c r="G914" s="108">
        <f>IF(Tabla!K914="","",Tabla!K914)</f>
        <v>17.7</v>
      </c>
      <c r="H914" s="108">
        <f>IF(Tabla!L914="","",Tabla!L914)</f>
        <v>0</v>
      </c>
      <c r="J914">
        <f t="shared" si="195"/>
        <v>906</v>
      </c>
      <c r="K914" s="93">
        <f t="shared" si="196"/>
        <v>43533</v>
      </c>
      <c r="L914">
        <f t="shared" ca="1" si="185"/>
        <v>0</v>
      </c>
      <c r="M914" s="115">
        <f t="shared" ca="1" si="186"/>
        <v>9.0599999999999999E-7</v>
      </c>
      <c r="N914">
        <f t="shared" ca="1" si="187"/>
        <v>5.8699999999999995E-7</v>
      </c>
      <c r="O914">
        <f t="shared" ca="1" si="188"/>
        <v>587</v>
      </c>
      <c r="Q914">
        <f t="shared" ca="1" si="189"/>
        <v>43509</v>
      </c>
      <c r="R914" t="str">
        <f t="shared" ca="1" si="190"/>
        <v>ADMINISTRACION DE SUCURSALES</v>
      </c>
      <c r="S914" t="str">
        <f t="shared" ca="1" si="191"/>
        <v>OTROS EGRESOS 18</v>
      </c>
      <c r="T914" t="str">
        <f t="shared" ca="1" si="192"/>
        <v>OTROS EGRESOS 1.P.O (OR:33/DES:33 TRN:86 PERF:300086 CAU: 18</v>
      </c>
      <c r="V914">
        <f t="shared" ca="1" si="193"/>
        <v>0</v>
      </c>
      <c r="W914">
        <f t="shared" ca="1" si="194"/>
        <v>0</v>
      </c>
    </row>
    <row r="915" spans="2:23" x14ac:dyDescent="0.25">
      <c r="B915" s="3">
        <f t="shared" si="184"/>
        <v>907</v>
      </c>
      <c r="C915" s="93">
        <f>IF(Tabla!G915="","",Tabla!G915)</f>
        <v>43533</v>
      </c>
      <c r="D915" s="93" t="str">
        <f>IF(Tabla!H915="","",Tabla!H915)</f>
        <v>SERVICIOS PERSONALES</v>
      </c>
      <c r="E915" s="93" t="str">
        <f>IF(Tabla!I915="","",Tabla!I915)</f>
        <v>PAGO NOMINA QUINCENA 1 MARZO 2019</v>
      </c>
      <c r="F915" s="93" t="str">
        <f>IF(Tabla!J915="","",Tabla!J915)</f>
        <v>TRANSACCIONES DEL DIA 03/09/2019 RECURSOS HUMANOS</v>
      </c>
      <c r="G915" s="108">
        <f>IF(Tabla!K915="","",Tabla!K915)</f>
        <v>15.93</v>
      </c>
      <c r="H915" s="108">
        <f>IF(Tabla!L915="","",Tabla!L915)</f>
        <v>0</v>
      </c>
      <c r="J915">
        <f t="shared" si="195"/>
        <v>907</v>
      </c>
      <c r="K915" s="93">
        <f t="shared" si="196"/>
        <v>43533</v>
      </c>
      <c r="L915">
        <f t="shared" ca="1" si="185"/>
        <v>0</v>
      </c>
      <c r="M915" s="115">
        <f t="shared" ca="1" si="186"/>
        <v>9.0699999999999996E-7</v>
      </c>
      <c r="N915">
        <f t="shared" ca="1" si="187"/>
        <v>5.8599999999999998E-7</v>
      </c>
      <c r="O915">
        <f t="shared" ca="1" si="188"/>
        <v>586</v>
      </c>
      <c r="Q915">
        <f t="shared" ca="1" si="189"/>
        <v>43509</v>
      </c>
      <c r="R915" t="str">
        <f t="shared" ca="1" si="190"/>
        <v>ADMINISTRACION DE SUCURSALES</v>
      </c>
      <c r="S915" t="str">
        <f t="shared" ca="1" si="191"/>
        <v>OTROS EGRESOS 18</v>
      </c>
      <c r="T915" t="str">
        <f t="shared" ca="1" si="192"/>
        <v>OTROS EGRESOS 1.P.O (OR:48/DES:48 TRN:86 PERF:300086 CAU: 18</v>
      </c>
      <c r="V915">
        <f t="shared" ca="1" si="193"/>
        <v>0</v>
      </c>
      <c r="W915">
        <f t="shared" ca="1" si="194"/>
        <v>0</v>
      </c>
    </row>
    <row r="916" spans="2:23" x14ac:dyDescent="0.25">
      <c r="B916" s="3">
        <f t="shared" si="184"/>
        <v>908</v>
      </c>
      <c r="C916" s="93">
        <f>IF(Tabla!G916="","",Tabla!G916)</f>
        <v>43533</v>
      </c>
      <c r="D916" s="93" t="str">
        <f>IF(Tabla!H916="","",Tabla!H916)</f>
        <v>SERVICIOS PERSONALES</v>
      </c>
      <c r="E916" s="93" t="str">
        <f>IF(Tabla!I916="","",Tabla!I916)</f>
        <v>PAGO NOMINA QUINCENA 1 MARZO 2019</v>
      </c>
      <c r="F916" s="93" t="str">
        <f>IF(Tabla!J916="","",Tabla!J916)</f>
        <v>TRANSACCIONES DEL DIA 03/09/2019 RECURSOS HUMANOS</v>
      </c>
      <c r="G916" s="108">
        <f>IF(Tabla!K916="","",Tabla!K916)</f>
        <v>14.14</v>
      </c>
      <c r="H916" s="108">
        <f>IF(Tabla!L916="","",Tabla!L916)</f>
        <v>0</v>
      </c>
      <c r="J916">
        <f t="shared" si="195"/>
        <v>908</v>
      </c>
      <c r="K916" s="93">
        <f t="shared" si="196"/>
        <v>43533</v>
      </c>
      <c r="L916">
        <f t="shared" ca="1" si="185"/>
        <v>0</v>
      </c>
      <c r="M916" s="115">
        <f t="shared" ca="1" si="186"/>
        <v>9.0800000000000003E-7</v>
      </c>
      <c r="N916">
        <f t="shared" ca="1" si="187"/>
        <v>5.8500000000000001E-7</v>
      </c>
      <c r="O916">
        <f t="shared" ca="1" si="188"/>
        <v>585</v>
      </c>
      <c r="Q916">
        <f t="shared" ca="1" si="189"/>
        <v>43509</v>
      </c>
      <c r="R916" t="str">
        <f t="shared" ca="1" si="190"/>
        <v>ADMINISTRACION DE SUCURSALES</v>
      </c>
      <c r="S916" t="str">
        <f t="shared" ca="1" si="191"/>
        <v>OTROS EGRESOS 18</v>
      </c>
      <c r="T916" t="str">
        <f t="shared" ca="1" si="192"/>
        <v>OTROS EGRESOS 1.P.O (OR:78/DES:78 TRN:86 PERF:300086 CAU: 18</v>
      </c>
      <c r="V916">
        <f t="shared" ca="1" si="193"/>
        <v>0</v>
      </c>
      <c r="W916">
        <f t="shared" ca="1" si="194"/>
        <v>0</v>
      </c>
    </row>
    <row r="917" spans="2:23" x14ac:dyDescent="0.25">
      <c r="B917" s="3">
        <f t="shared" si="184"/>
        <v>909</v>
      </c>
      <c r="C917" s="93">
        <f>IF(Tabla!G917="","",Tabla!G917)</f>
        <v>43533</v>
      </c>
      <c r="D917" s="93" t="str">
        <f>IF(Tabla!H917="","",Tabla!H917)</f>
        <v>SERVICIOS PERSONALES</v>
      </c>
      <c r="E917" s="93" t="str">
        <f>IF(Tabla!I917="","",Tabla!I917)</f>
        <v>PAGO NOMINA QUINCENA 1 MARZO 2019</v>
      </c>
      <c r="F917" s="93" t="str">
        <f>IF(Tabla!J917="","",Tabla!J917)</f>
        <v>TRANSACCIONES DEL DIA 03/09/2019 RECURSOS HUMANOS</v>
      </c>
      <c r="G917" s="108">
        <f>IF(Tabla!K917="","",Tabla!K917)</f>
        <v>12.49</v>
      </c>
      <c r="H917" s="108">
        <f>IF(Tabla!L917="","",Tabla!L917)</f>
        <v>0</v>
      </c>
      <c r="J917">
        <f t="shared" si="195"/>
        <v>909</v>
      </c>
      <c r="K917" s="93">
        <f t="shared" si="196"/>
        <v>43533</v>
      </c>
      <c r="L917">
        <f t="shared" ca="1" si="185"/>
        <v>0</v>
      </c>
      <c r="M917" s="115">
        <f t="shared" ca="1" si="186"/>
        <v>9.09E-7</v>
      </c>
      <c r="N917">
        <f t="shared" ca="1" si="187"/>
        <v>5.8400000000000004E-7</v>
      </c>
      <c r="O917">
        <f t="shared" ca="1" si="188"/>
        <v>584</v>
      </c>
      <c r="Q917">
        <f t="shared" ca="1" si="189"/>
        <v>43509</v>
      </c>
      <c r="R917" t="str">
        <f t="shared" ca="1" si="190"/>
        <v>ADMINISTRACION DE SUCURSALES</v>
      </c>
      <c r="S917" t="str">
        <f t="shared" ca="1" si="191"/>
        <v>OTROS EGRESOS 18</v>
      </c>
      <c r="T917" t="str">
        <f t="shared" ca="1" si="192"/>
        <v>OTROS EGRESOS 1.P.O (OR:80/DES:80 TRN:86 PERF:300086 CAU: 18</v>
      </c>
      <c r="V917">
        <f t="shared" ca="1" si="193"/>
        <v>0</v>
      </c>
      <c r="W917">
        <f t="shared" ca="1" si="194"/>
        <v>0</v>
      </c>
    </row>
    <row r="918" spans="2:23" x14ac:dyDescent="0.25">
      <c r="B918" s="3">
        <f t="shared" si="184"/>
        <v>910</v>
      </c>
      <c r="C918" s="93">
        <f>IF(Tabla!G918="","",Tabla!G918)</f>
        <v>43533</v>
      </c>
      <c r="D918" s="93" t="str">
        <f>IF(Tabla!H918="","",Tabla!H918)</f>
        <v>SERVICIOS PERSONALES</v>
      </c>
      <c r="E918" s="93" t="str">
        <f>IF(Tabla!I918="","",Tabla!I918)</f>
        <v>PAGO NOMINA QUINCENA 1 MARZO 2019</v>
      </c>
      <c r="F918" s="93" t="str">
        <f>IF(Tabla!J918="","",Tabla!J918)</f>
        <v>TRANSACCIONES DEL DIA 03/09/2019 RECURSOS HUMANOS</v>
      </c>
      <c r="G918" s="108">
        <f>IF(Tabla!K918="","",Tabla!K918)</f>
        <v>12.27</v>
      </c>
      <c r="H918" s="108">
        <f>IF(Tabla!L918="","",Tabla!L918)</f>
        <v>0</v>
      </c>
      <c r="J918">
        <f t="shared" si="195"/>
        <v>910</v>
      </c>
      <c r="K918" s="93">
        <f t="shared" si="196"/>
        <v>43533</v>
      </c>
      <c r="L918">
        <f t="shared" ca="1" si="185"/>
        <v>0</v>
      </c>
      <c r="M918" s="115">
        <f t="shared" ca="1" si="186"/>
        <v>9.0999999999999997E-7</v>
      </c>
      <c r="N918">
        <f t="shared" ca="1" si="187"/>
        <v>5.8299999999999997E-7</v>
      </c>
      <c r="O918">
        <f t="shared" ca="1" si="188"/>
        <v>583</v>
      </c>
      <c r="Q918">
        <f t="shared" ca="1" si="189"/>
        <v>43509</v>
      </c>
      <c r="R918" t="str">
        <f t="shared" ca="1" si="190"/>
        <v>ADMINISTRACION DE SUCURSALES</v>
      </c>
      <c r="S918" t="str">
        <f t="shared" ca="1" si="191"/>
        <v>NC GASTO NO DEDUCIBLES</v>
      </c>
      <c r="T918" t="str">
        <f t="shared" ca="1" si="192"/>
        <v>TRANSACCIONES DEL DIA 02/13/2019SPYRAL - GESTION ADMINISTRATIVA</v>
      </c>
      <c r="V918">
        <f t="shared" ca="1" si="193"/>
        <v>0</v>
      </c>
      <c r="W918">
        <f t="shared" ca="1" si="194"/>
        <v>0</v>
      </c>
    </row>
    <row r="919" spans="2:23" x14ac:dyDescent="0.25">
      <c r="B919" s="3">
        <f t="shared" si="184"/>
        <v>911</v>
      </c>
      <c r="C919" s="93">
        <f>IF(Tabla!G919="","",Tabla!G919)</f>
        <v>43533</v>
      </c>
      <c r="D919" s="93" t="str">
        <f>IF(Tabla!H919="","",Tabla!H919)</f>
        <v>PERSONALES</v>
      </c>
      <c r="E919" s="93" t="str">
        <f>IF(Tabla!I919="","",Tabla!I919)</f>
        <v>VIATICOS</v>
      </c>
      <c r="F919" s="93" t="str">
        <f>IF(Tabla!J919="","",Tabla!J919)</f>
        <v>TRANSACCIONES DEL DIA 03/09/2019SPYRAL - GESTION ADMINISTRATIVA</v>
      </c>
      <c r="G919" s="108">
        <f>IF(Tabla!K919="","",Tabla!K919)</f>
        <v>150</v>
      </c>
      <c r="H919" s="108">
        <f>IF(Tabla!L919="","",Tabla!L919)</f>
        <v>0</v>
      </c>
      <c r="J919">
        <f t="shared" si="195"/>
        <v>911</v>
      </c>
      <c r="K919" s="93">
        <f t="shared" si="196"/>
        <v>43533</v>
      </c>
      <c r="L919">
        <f t="shared" ca="1" si="185"/>
        <v>0</v>
      </c>
      <c r="M919" s="115">
        <f t="shared" ca="1" si="186"/>
        <v>9.1100000000000004E-7</v>
      </c>
      <c r="N919">
        <f t="shared" ca="1" si="187"/>
        <v>5.82E-7</v>
      </c>
      <c r="O919">
        <f t="shared" ca="1" si="188"/>
        <v>582</v>
      </c>
      <c r="Q919">
        <f t="shared" ca="1" si="189"/>
        <v>43509</v>
      </c>
      <c r="R919" t="str">
        <f t="shared" ca="1" si="190"/>
        <v>ADMINISTRACION DE SUCURSALES</v>
      </c>
      <c r="S919" t="str">
        <f t="shared" ca="1" si="191"/>
        <v>NC GASTO NO DEDUCIBLES</v>
      </c>
      <c r="T919" t="str">
        <f t="shared" ca="1" si="192"/>
        <v>TRANSACCIONES DEL DIA 02/13/2019SPYRAL - GESTION ADMINISTRATIVA</v>
      </c>
      <c r="V919">
        <f t="shared" ca="1" si="193"/>
        <v>0</v>
      </c>
      <c r="W919">
        <f t="shared" ca="1" si="194"/>
        <v>0</v>
      </c>
    </row>
    <row r="920" spans="2:23" x14ac:dyDescent="0.25">
      <c r="B920" s="3">
        <f t="shared" si="184"/>
        <v>912</v>
      </c>
      <c r="C920" s="93">
        <f>IF(Tabla!G920="","",Tabla!G920)</f>
        <v>43533</v>
      </c>
      <c r="D920" s="93" t="str">
        <f>IF(Tabla!H920="","",Tabla!H920)</f>
        <v>IMAGEN CORPORATIVA</v>
      </c>
      <c r="E920" s="93" t="str">
        <f>IF(Tabla!I920="","",Tabla!I920)</f>
        <v>PAGO NOMINA QUINCENA 1 MARZO 2019</v>
      </c>
      <c r="F920" s="93" t="str">
        <f>IF(Tabla!J920="","",Tabla!J920)</f>
        <v>TRANSACCIONES DEL DIA 03/09/2019 RECURSOS HUMANOS</v>
      </c>
      <c r="G920" s="108">
        <f>IF(Tabla!K920="","",Tabla!K920)</f>
        <v>86.5</v>
      </c>
      <c r="H920" s="108">
        <f>IF(Tabla!L920="","",Tabla!L920)</f>
        <v>0</v>
      </c>
      <c r="J920">
        <f t="shared" si="195"/>
        <v>912</v>
      </c>
      <c r="K920" s="93">
        <f t="shared" si="196"/>
        <v>43533</v>
      </c>
      <c r="L920">
        <f t="shared" ca="1" si="185"/>
        <v>0</v>
      </c>
      <c r="M920" s="115">
        <f t="shared" ca="1" si="186"/>
        <v>9.1200000000000001E-7</v>
      </c>
      <c r="N920">
        <f t="shared" ca="1" si="187"/>
        <v>5.8100000000000003E-7</v>
      </c>
      <c r="O920">
        <f t="shared" ca="1" si="188"/>
        <v>581</v>
      </c>
      <c r="Q920">
        <f t="shared" ca="1" si="189"/>
        <v>43509</v>
      </c>
      <c r="R920" t="str">
        <f t="shared" ca="1" si="190"/>
        <v>ADMINISTRACION DE SUCURSALES</v>
      </c>
      <c r="S920" t="str">
        <f t="shared" ca="1" si="191"/>
        <v>NC GASTO NO DEDUCIBLES</v>
      </c>
      <c r="T920" t="str">
        <f t="shared" ca="1" si="192"/>
        <v>TRANSACCIONES DEL DIA 02/13/2019SPYRAL - GESTION ADMINISTRATIVA</v>
      </c>
      <c r="V920">
        <f t="shared" ca="1" si="193"/>
        <v>0</v>
      </c>
      <c r="W920">
        <f t="shared" ca="1" si="194"/>
        <v>0</v>
      </c>
    </row>
    <row r="921" spans="2:23" x14ac:dyDescent="0.25">
      <c r="B921" s="3">
        <f t="shared" si="184"/>
        <v>913</v>
      </c>
      <c r="C921" s="93">
        <f>IF(Tabla!G921="","",Tabla!G921)</f>
        <v>43533</v>
      </c>
      <c r="D921" s="93" t="str">
        <f>IF(Tabla!H921="","",Tabla!H921)</f>
        <v>GESTION HIPOTECARIA</v>
      </c>
      <c r="E921" s="93" t="str">
        <f>IF(Tabla!I921="","",Tabla!I921)</f>
        <v>PAGO NOMINA QUINCENA 1 MARZO 2019</v>
      </c>
      <c r="F921" s="93" t="str">
        <f>IF(Tabla!J921="","",Tabla!J921)</f>
        <v>TRANSACCIONES DEL DIA 03/09/2019 RECURSOS HUMANOS</v>
      </c>
      <c r="G921" s="108">
        <f>IF(Tabla!K921="","",Tabla!K921)</f>
        <v>259.77</v>
      </c>
      <c r="H921" s="108">
        <f>IF(Tabla!L921="","",Tabla!L921)</f>
        <v>0</v>
      </c>
      <c r="J921">
        <f t="shared" si="195"/>
        <v>913</v>
      </c>
      <c r="K921" s="93">
        <f t="shared" si="196"/>
        <v>43533</v>
      </c>
      <c r="L921">
        <f t="shared" ca="1" si="185"/>
        <v>0</v>
      </c>
      <c r="M921" s="115">
        <f t="shared" ca="1" si="186"/>
        <v>9.1299999999999998E-7</v>
      </c>
      <c r="N921">
        <f t="shared" ca="1" si="187"/>
        <v>5.7999999999999995E-7</v>
      </c>
      <c r="O921">
        <f t="shared" ca="1" si="188"/>
        <v>580</v>
      </c>
      <c r="Q921">
        <f t="shared" ca="1" si="189"/>
        <v>43509</v>
      </c>
      <c r="R921" t="str">
        <f t="shared" ca="1" si="190"/>
        <v>ADMINISTRACION DE SUCURSALES</v>
      </c>
      <c r="S921" t="str">
        <f t="shared" ca="1" si="191"/>
        <v>NC GASTO NO DEDUCIBLES</v>
      </c>
      <c r="T921" t="str">
        <f t="shared" ca="1" si="192"/>
        <v>TRANSACCIONES DEL DIA 02/13/2019SPYRAL - GESTION ADMINISTRATIVA</v>
      </c>
      <c r="V921">
        <f t="shared" ca="1" si="193"/>
        <v>0</v>
      </c>
      <c r="W921">
        <f t="shared" ca="1" si="194"/>
        <v>0</v>
      </c>
    </row>
    <row r="922" spans="2:23" x14ac:dyDescent="0.25">
      <c r="B922" s="3">
        <f t="shared" si="184"/>
        <v>914</v>
      </c>
      <c r="C922" s="93">
        <f>IF(Tabla!G922="","",Tabla!G922)</f>
        <v>43533</v>
      </c>
      <c r="D922" s="93" t="str">
        <f>IF(Tabla!H922="","",Tabla!H922)</f>
        <v>FUERZAS DE VENTAS PANAMA</v>
      </c>
      <c r="E922" s="93" t="str">
        <f>IF(Tabla!I922="","",Tabla!I922)</f>
        <v>NC GASTO NO DEDUCIBLES</v>
      </c>
      <c r="F922" s="93" t="str">
        <f>IF(Tabla!J922="","",Tabla!J922)</f>
        <v>TRANSACCIONES DEL DIA 03/09/2019SPYRAL - GESTION ADMINISTRATIVA</v>
      </c>
      <c r="G922" s="108">
        <f>IF(Tabla!K922="","",Tabla!K922)</f>
        <v>167.84</v>
      </c>
      <c r="H922" s="108">
        <f>IF(Tabla!L922="","",Tabla!L922)</f>
        <v>0</v>
      </c>
      <c r="J922">
        <f t="shared" si="195"/>
        <v>914</v>
      </c>
      <c r="K922" s="93">
        <f t="shared" si="196"/>
        <v>43533</v>
      </c>
      <c r="L922">
        <f t="shared" ca="1" si="185"/>
        <v>0</v>
      </c>
      <c r="M922" s="115">
        <f t="shared" ca="1" si="186"/>
        <v>9.1399999999999995E-7</v>
      </c>
      <c r="N922">
        <f t="shared" ca="1" si="187"/>
        <v>5.7899999999999998E-7</v>
      </c>
      <c r="O922">
        <f t="shared" ca="1" si="188"/>
        <v>579</v>
      </c>
      <c r="Q922">
        <f t="shared" ca="1" si="189"/>
        <v>43509</v>
      </c>
      <c r="R922" t="str">
        <f t="shared" ca="1" si="190"/>
        <v>ADMINISTRACION DE SUCURSALES</v>
      </c>
      <c r="S922" t="str">
        <f t="shared" ca="1" si="191"/>
        <v>NC GASTO NO DEDUCIBLES</v>
      </c>
      <c r="T922" t="str">
        <f t="shared" ca="1" si="192"/>
        <v>TRANSACCIONES DEL DIA 02/13/2019SPYRAL - GESTION ADMINISTRATIVA</v>
      </c>
      <c r="V922">
        <f t="shared" ca="1" si="193"/>
        <v>0</v>
      </c>
      <c r="W922">
        <f t="shared" ca="1" si="194"/>
        <v>0</v>
      </c>
    </row>
    <row r="923" spans="2:23" x14ac:dyDescent="0.25">
      <c r="B923" s="3">
        <f t="shared" si="184"/>
        <v>915</v>
      </c>
      <c r="C923" s="93">
        <f>IF(Tabla!G923="","",Tabla!G923)</f>
        <v>43533</v>
      </c>
      <c r="D923" s="93" t="str">
        <f>IF(Tabla!H923="","",Tabla!H923)</f>
        <v>FUERZAS DE VENTAS PANAMA</v>
      </c>
      <c r="E923" s="93" t="str">
        <f>IF(Tabla!I923="","",Tabla!I923)</f>
        <v>PAGO NOMINA QUINCENA 1 MARZO 2019</v>
      </c>
      <c r="F923" s="93" t="str">
        <f>IF(Tabla!J923="","",Tabla!J923)</f>
        <v>TRANSACCIONES DEL DIA 03/09/2019 RECURSOS HUMANOS</v>
      </c>
      <c r="G923" s="108">
        <f>IF(Tabla!K923="","",Tabla!K923)</f>
        <v>444.29</v>
      </c>
      <c r="H923" s="108">
        <f>IF(Tabla!L923="","",Tabla!L923)</f>
        <v>0</v>
      </c>
      <c r="J923">
        <f t="shared" si="195"/>
        <v>915</v>
      </c>
      <c r="K923" s="93">
        <f t="shared" si="196"/>
        <v>43533</v>
      </c>
      <c r="L923">
        <f t="shared" ca="1" si="185"/>
        <v>0</v>
      </c>
      <c r="M923" s="115">
        <f t="shared" ca="1" si="186"/>
        <v>9.1500000000000003E-7</v>
      </c>
      <c r="N923">
        <f t="shared" ca="1" si="187"/>
        <v>5.7800000000000001E-7</v>
      </c>
      <c r="O923">
        <f t="shared" ca="1" si="188"/>
        <v>578</v>
      </c>
      <c r="Q923">
        <f t="shared" ca="1" si="189"/>
        <v>43509</v>
      </c>
      <c r="R923" t="str">
        <f t="shared" ca="1" si="190"/>
        <v>ADMINISTRACION DE SUCURSALES</v>
      </c>
      <c r="S923" t="str">
        <f t="shared" ca="1" si="191"/>
        <v>NC GASTO NO DEDUCIBLES</v>
      </c>
      <c r="T923" t="str">
        <f t="shared" ca="1" si="192"/>
        <v>TRANSACCIONES DEL DIA 02/13/2019SPYRAL - GESTION ADMINISTRATIVA</v>
      </c>
      <c r="V923">
        <f t="shared" ca="1" si="193"/>
        <v>0</v>
      </c>
      <c r="W923">
        <f t="shared" ca="1" si="194"/>
        <v>0</v>
      </c>
    </row>
    <row r="924" spans="2:23" x14ac:dyDescent="0.25">
      <c r="B924" s="3">
        <f t="shared" si="184"/>
        <v>916</v>
      </c>
      <c r="C924" s="93">
        <f>IF(Tabla!G924="","",Tabla!G924)</f>
        <v>43533</v>
      </c>
      <c r="D924" s="93" t="str">
        <f>IF(Tabla!H924="","",Tabla!H924)</f>
        <v>FUERZA DE VENTAS AUTOS</v>
      </c>
      <c r="E924" s="93" t="str">
        <f>IF(Tabla!I924="","",Tabla!I924)</f>
        <v>PAGO NOMINA QUINCENA 1 MARZO 2019</v>
      </c>
      <c r="F924" s="93" t="str">
        <f>IF(Tabla!J924="","",Tabla!J924)</f>
        <v>TRANSACCIONES DEL DIA 03/09/2019 RECURSOS HUMANOS</v>
      </c>
      <c r="G924" s="108">
        <f>IF(Tabla!K924="","",Tabla!K924)</f>
        <v>305.36</v>
      </c>
      <c r="H924" s="108">
        <f>IF(Tabla!L924="","",Tabla!L924)</f>
        <v>0</v>
      </c>
      <c r="J924">
        <f t="shared" si="195"/>
        <v>916</v>
      </c>
      <c r="K924" s="93">
        <f t="shared" si="196"/>
        <v>43533</v>
      </c>
      <c r="L924">
        <f t="shared" ca="1" si="185"/>
        <v>0</v>
      </c>
      <c r="M924" s="115">
        <f t="shared" ca="1" si="186"/>
        <v>9.16E-7</v>
      </c>
      <c r="N924">
        <f t="shared" ca="1" si="187"/>
        <v>5.7700000000000004E-7</v>
      </c>
      <c r="O924">
        <f t="shared" ca="1" si="188"/>
        <v>577</v>
      </c>
      <c r="Q924">
        <f t="shared" ca="1" si="189"/>
        <v>43509</v>
      </c>
      <c r="R924" t="str">
        <f t="shared" ca="1" si="190"/>
        <v>ADMINISTRACION DE SUCURSALES</v>
      </c>
      <c r="S924" t="str">
        <f t="shared" ca="1" si="191"/>
        <v>NC GASTO NO DEDUCIBLES</v>
      </c>
      <c r="T924" t="str">
        <f t="shared" ca="1" si="192"/>
        <v>TRANSACCIONES DEL DIA 02/13/2019SPYRAL - GESTION ADMINISTRATIVA</v>
      </c>
      <c r="V924">
        <f t="shared" ca="1" si="193"/>
        <v>0</v>
      </c>
      <c r="W924">
        <f t="shared" ca="1" si="194"/>
        <v>0</v>
      </c>
    </row>
    <row r="925" spans="2:23" x14ac:dyDescent="0.25">
      <c r="B925" s="3">
        <f t="shared" si="184"/>
        <v>917</v>
      </c>
      <c r="C925" s="93">
        <f>IF(Tabla!G925="","",Tabla!G925)</f>
        <v>43533</v>
      </c>
      <c r="D925" s="93" t="str">
        <f>IF(Tabla!H925="","",Tabla!H925)</f>
        <v>CAJA</v>
      </c>
      <c r="E925" s="93" t="str">
        <f>IF(Tabla!I925="","",Tabla!I925)</f>
        <v>PAGO NOMINA QUINCENA 1 MARZO 2019</v>
      </c>
      <c r="F925" s="93" t="str">
        <f>IF(Tabla!J925="","",Tabla!J925)</f>
        <v>TRANSACCIONES DEL DIA 03/09/2019 RECURSOS HUMANOS</v>
      </c>
      <c r="G925" s="108">
        <f>IF(Tabla!K925="","",Tabla!K925)</f>
        <v>1181.26</v>
      </c>
      <c r="H925" s="108">
        <f>IF(Tabla!L925="","",Tabla!L925)</f>
        <v>0</v>
      </c>
      <c r="J925">
        <f t="shared" si="195"/>
        <v>917</v>
      </c>
      <c r="K925" s="93">
        <f t="shared" si="196"/>
        <v>43533</v>
      </c>
      <c r="L925">
        <f t="shared" ca="1" si="185"/>
        <v>0</v>
      </c>
      <c r="M925" s="115">
        <f t="shared" ca="1" si="186"/>
        <v>9.1699999999999997E-7</v>
      </c>
      <c r="N925">
        <f t="shared" ca="1" si="187"/>
        <v>5.7599999999999997E-7</v>
      </c>
      <c r="O925">
        <f t="shared" ca="1" si="188"/>
        <v>576</v>
      </c>
      <c r="Q925">
        <f t="shared" ca="1" si="189"/>
        <v>43509</v>
      </c>
      <c r="R925" t="str">
        <f t="shared" ca="1" si="190"/>
        <v>ADMINISTRACION DE SUCURSALES</v>
      </c>
      <c r="S925" t="str">
        <f t="shared" ca="1" si="191"/>
        <v>NC ALIMENTACION DE EMPLEADOS NVA</v>
      </c>
      <c r="T925" t="str">
        <f t="shared" ca="1" si="192"/>
        <v>TRANSACCIONES DEL DIA 02/13/2019SPYRAL - GESTION ADMINISTRATIVA</v>
      </c>
      <c r="V925">
        <f t="shared" ca="1" si="193"/>
        <v>0</v>
      </c>
      <c r="W925">
        <f t="shared" ca="1" si="194"/>
        <v>0</v>
      </c>
    </row>
    <row r="926" spans="2:23" x14ac:dyDescent="0.25">
      <c r="B926" s="3">
        <f t="shared" si="184"/>
        <v>918</v>
      </c>
      <c r="C926" s="93">
        <f>IF(Tabla!G926="","",Tabla!G926)</f>
        <v>43533</v>
      </c>
      <c r="D926" s="93" t="str">
        <f>IF(Tabla!H926="","",Tabla!H926)</f>
        <v>CAJA</v>
      </c>
      <c r="E926" s="93" t="str">
        <f>IF(Tabla!I926="","",Tabla!I926)</f>
        <v>PAGO NOMINA QUINCENA 1 MARZO 2019</v>
      </c>
      <c r="F926" s="93" t="str">
        <f>IF(Tabla!J926="","",Tabla!J926)</f>
        <v>TRANSACCIONES DEL DIA 03/09/2019 RECURSOS HUMANOS</v>
      </c>
      <c r="G926" s="108">
        <f>IF(Tabla!K926="","",Tabla!K926)</f>
        <v>1090.04</v>
      </c>
      <c r="H926" s="108">
        <f>IF(Tabla!L926="","",Tabla!L926)</f>
        <v>0</v>
      </c>
      <c r="J926">
        <f t="shared" si="195"/>
        <v>918</v>
      </c>
      <c r="K926" s="93">
        <f t="shared" si="196"/>
        <v>43533</v>
      </c>
      <c r="L926">
        <f t="shared" ca="1" si="185"/>
        <v>0</v>
      </c>
      <c r="M926" s="115">
        <f t="shared" ca="1" si="186"/>
        <v>9.1800000000000004E-7</v>
      </c>
      <c r="N926">
        <f t="shared" ca="1" si="187"/>
        <v>5.75E-7</v>
      </c>
      <c r="O926">
        <f t="shared" ca="1" si="188"/>
        <v>575</v>
      </c>
      <c r="Q926">
        <f t="shared" ca="1" si="189"/>
        <v>43509</v>
      </c>
      <c r="R926" t="str">
        <f t="shared" ca="1" si="190"/>
        <v>ADMINISTRACION DE SUCURSALES</v>
      </c>
      <c r="S926" t="str">
        <f t="shared" ca="1" si="191"/>
        <v>GASTOS NO DEDUCIBLES</v>
      </c>
      <c r="T926" t="str">
        <f t="shared" ca="1" si="192"/>
        <v>TRANSACCIONES DEL DIA 02/13/2019SPYRAL - GESTION ADMINISTRATIVA</v>
      </c>
      <c r="V926">
        <f t="shared" ca="1" si="193"/>
        <v>0</v>
      </c>
      <c r="W926">
        <f t="shared" ca="1" si="194"/>
        <v>0</v>
      </c>
    </row>
    <row r="927" spans="2:23" x14ac:dyDescent="0.25">
      <c r="B927" s="3">
        <f t="shared" si="184"/>
        <v>919</v>
      </c>
      <c r="C927" s="93">
        <f>IF(Tabla!G927="","",Tabla!G927)</f>
        <v>43533</v>
      </c>
      <c r="D927" s="93" t="str">
        <f>IF(Tabla!H927="","",Tabla!H927)</f>
        <v>CAJA</v>
      </c>
      <c r="E927" s="93" t="str">
        <f>IF(Tabla!I927="","",Tabla!I927)</f>
        <v>PAGO NOMINA QUINCENA 1 MARZO 2019</v>
      </c>
      <c r="F927" s="93" t="str">
        <f>IF(Tabla!J927="","",Tabla!J927)</f>
        <v>TRANSACCIONES DEL DIA 03/09/2019 RECURSOS HUMANOS</v>
      </c>
      <c r="G927" s="108">
        <f>IF(Tabla!K927="","",Tabla!K927)</f>
        <v>976.58</v>
      </c>
      <c r="H927" s="108">
        <f>IF(Tabla!L927="","",Tabla!L927)</f>
        <v>0</v>
      </c>
      <c r="J927">
        <f t="shared" si="195"/>
        <v>919</v>
      </c>
      <c r="K927" s="93">
        <f t="shared" si="196"/>
        <v>43533</v>
      </c>
      <c r="L927">
        <f t="shared" ca="1" si="185"/>
        <v>0</v>
      </c>
      <c r="M927" s="115">
        <f t="shared" ca="1" si="186"/>
        <v>9.1900000000000001E-7</v>
      </c>
      <c r="N927">
        <f t="shared" ca="1" si="187"/>
        <v>5.7400000000000003E-7</v>
      </c>
      <c r="O927">
        <f t="shared" ca="1" si="188"/>
        <v>574</v>
      </c>
      <c r="Q927">
        <f t="shared" ca="1" si="189"/>
        <v>43509</v>
      </c>
      <c r="R927" t="str">
        <f t="shared" ca="1" si="190"/>
        <v>ADMINISTRACION DE SUCURSALES</v>
      </c>
      <c r="S927" t="str">
        <f t="shared" ca="1" si="191"/>
        <v>ALIMENTACION DE EMPLEADOS CTA NUEVA</v>
      </c>
      <c r="T927" t="str">
        <f t="shared" ca="1" si="192"/>
        <v>TRANSACCIONES DEL DIA 02/13/2019SPYRAL - GESTION ADMINISTRATIVA</v>
      </c>
      <c r="V927">
        <f t="shared" ca="1" si="193"/>
        <v>0</v>
      </c>
      <c r="W927">
        <f t="shared" ca="1" si="194"/>
        <v>0</v>
      </c>
    </row>
    <row r="928" spans="2:23" x14ac:dyDescent="0.25">
      <c r="B928" s="3">
        <f t="shared" si="184"/>
        <v>920</v>
      </c>
      <c r="C928" s="93">
        <f>IF(Tabla!G928="","",Tabla!G928)</f>
        <v>43533</v>
      </c>
      <c r="D928" s="93" t="str">
        <f>IF(Tabla!H928="","",Tabla!H928)</f>
        <v>CAJA</v>
      </c>
      <c r="E928" s="93" t="str">
        <f>IF(Tabla!I928="","",Tabla!I928)</f>
        <v>PAGO NOMINA QUINCENA 1 MARZO 2019</v>
      </c>
      <c r="F928" s="93" t="str">
        <f>IF(Tabla!J928="","",Tabla!J928)</f>
        <v>TRANSACCIONES DEL DIA 03/09/2019 RECURSOS HUMANOS</v>
      </c>
      <c r="G928" s="108">
        <f>IF(Tabla!K928="","",Tabla!K928)</f>
        <v>827.43</v>
      </c>
      <c r="H928" s="108">
        <f>IF(Tabla!L928="","",Tabla!L928)</f>
        <v>0</v>
      </c>
      <c r="J928">
        <f t="shared" si="195"/>
        <v>920</v>
      </c>
      <c r="K928" s="93">
        <f t="shared" si="196"/>
        <v>43533</v>
      </c>
      <c r="L928">
        <f t="shared" ca="1" si="185"/>
        <v>0</v>
      </c>
      <c r="M928" s="115">
        <f t="shared" ca="1" si="186"/>
        <v>9.1999999999999998E-7</v>
      </c>
      <c r="N928">
        <f t="shared" ca="1" si="187"/>
        <v>5.7299999999999996E-7</v>
      </c>
      <c r="O928">
        <f t="shared" ca="1" si="188"/>
        <v>573</v>
      </c>
      <c r="Q928">
        <f t="shared" ca="1" si="189"/>
        <v>43509</v>
      </c>
      <c r="R928" t="str">
        <f t="shared" ca="1" si="190"/>
        <v>ATM</v>
      </c>
      <c r="S928" t="str">
        <f t="shared" ca="1" si="191"/>
        <v>VIATICOS</v>
      </c>
      <c r="T928" t="str">
        <f t="shared" ca="1" si="192"/>
        <v>TRANSACCIONES DEL DIA 02/13/2019SPYRAL - GESTION ADMINISTRATIVA</v>
      </c>
      <c r="V928">
        <f t="shared" ca="1" si="193"/>
        <v>0</v>
      </c>
      <c r="W928">
        <f t="shared" ca="1" si="194"/>
        <v>0</v>
      </c>
    </row>
    <row r="929" spans="2:23" x14ac:dyDescent="0.25">
      <c r="B929" s="3">
        <f t="shared" si="184"/>
        <v>921</v>
      </c>
      <c r="C929" s="93">
        <f>IF(Tabla!G929="","",Tabla!G929)</f>
        <v>43533</v>
      </c>
      <c r="D929" s="93" t="str">
        <f>IF(Tabla!H929="","",Tabla!H929)</f>
        <v>CAJA</v>
      </c>
      <c r="E929" s="93" t="str">
        <f>IF(Tabla!I929="","",Tabla!I929)</f>
        <v>PAGO NOMINA QUINCENA 1 MARZO 2019</v>
      </c>
      <c r="F929" s="93" t="str">
        <f>IF(Tabla!J929="","",Tabla!J929)</f>
        <v>TRANSACCIONES DEL DIA 03/09/2019 RECURSOS HUMANOS</v>
      </c>
      <c r="G929" s="108">
        <f>IF(Tabla!K929="","",Tabla!K929)</f>
        <v>708.43</v>
      </c>
      <c r="H929" s="108">
        <f>IF(Tabla!L929="","",Tabla!L929)</f>
        <v>0</v>
      </c>
      <c r="J929">
        <f t="shared" si="195"/>
        <v>921</v>
      </c>
      <c r="K929" s="93">
        <f t="shared" si="196"/>
        <v>43533</v>
      </c>
      <c r="L929">
        <f t="shared" ca="1" si="185"/>
        <v>0</v>
      </c>
      <c r="M929" s="115">
        <f t="shared" ca="1" si="186"/>
        <v>9.2099999999999995E-7</v>
      </c>
      <c r="N929">
        <f t="shared" ca="1" si="187"/>
        <v>5.7199999999999999E-7</v>
      </c>
      <c r="O929">
        <f t="shared" ca="1" si="188"/>
        <v>572</v>
      </c>
      <c r="Q929">
        <f t="shared" ca="1" si="189"/>
        <v>43509</v>
      </c>
      <c r="R929" t="str">
        <f t="shared" ca="1" si="190"/>
        <v>BANCA COMERCIAL</v>
      </c>
      <c r="S929" t="str">
        <f t="shared" ca="1" si="191"/>
        <v>NC ALIMENTACION DE EMPLEADOS NVA</v>
      </c>
      <c r="T929" t="str">
        <f t="shared" ca="1" si="192"/>
        <v>TRANSACCIONES DEL DIA 02/13/2019SPYRAL - GESTION ADMINISTRATIVA</v>
      </c>
      <c r="V929">
        <f t="shared" ca="1" si="193"/>
        <v>0</v>
      </c>
      <c r="W929">
        <f t="shared" ca="1" si="194"/>
        <v>0</v>
      </c>
    </row>
    <row r="930" spans="2:23" x14ac:dyDescent="0.25">
      <c r="B930" s="3">
        <f t="shared" si="184"/>
        <v>922</v>
      </c>
      <c r="C930" s="93">
        <f>IF(Tabla!G930="","",Tabla!G930)</f>
        <v>43533</v>
      </c>
      <c r="D930" s="93" t="str">
        <f>IF(Tabla!H930="","",Tabla!H930)</f>
        <v>CAJA</v>
      </c>
      <c r="E930" s="93" t="str">
        <f>IF(Tabla!I930="","",Tabla!I930)</f>
        <v>PAGO NOMINA QUINCENA 1 MARZO 2019</v>
      </c>
      <c r="F930" s="93" t="str">
        <f>IF(Tabla!J930="","",Tabla!J930)</f>
        <v>TRANSACCIONES DEL DIA 03/09/2019 RECURSOS HUMANOS</v>
      </c>
      <c r="G930" s="108">
        <f>IF(Tabla!K930="","",Tabla!K930)</f>
        <v>480.58</v>
      </c>
      <c r="H930" s="108">
        <f>IF(Tabla!L930="","",Tabla!L930)</f>
        <v>0</v>
      </c>
      <c r="J930">
        <f t="shared" si="195"/>
        <v>922</v>
      </c>
      <c r="K930" s="93">
        <f t="shared" si="196"/>
        <v>43533</v>
      </c>
      <c r="L930">
        <f t="shared" ca="1" si="185"/>
        <v>0</v>
      </c>
      <c r="M930" s="115">
        <f t="shared" ca="1" si="186"/>
        <v>9.2200000000000002E-7</v>
      </c>
      <c r="N930">
        <f t="shared" ca="1" si="187"/>
        <v>5.7100000000000002E-7</v>
      </c>
      <c r="O930">
        <f t="shared" ca="1" si="188"/>
        <v>571</v>
      </c>
      <c r="Q930">
        <f t="shared" ca="1" si="189"/>
        <v>43509</v>
      </c>
      <c r="R930" t="str">
        <f t="shared" ca="1" si="190"/>
        <v>BANCA COMERCIAL INTERIOR</v>
      </c>
      <c r="S930" t="str">
        <f t="shared" ca="1" si="191"/>
        <v>NC VIATICOS</v>
      </c>
      <c r="T930" t="str">
        <f t="shared" ca="1" si="192"/>
        <v>TRANSACCIONES DEL DIA 02/13/2019SPYRAL - GESTION ADMINISTRATIVA</v>
      </c>
      <c r="V930">
        <f t="shared" ca="1" si="193"/>
        <v>0</v>
      </c>
      <c r="W930">
        <f t="shared" ca="1" si="194"/>
        <v>0</v>
      </c>
    </row>
    <row r="931" spans="2:23" x14ac:dyDescent="0.25">
      <c r="B931" s="3">
        <f t="shared" si="184"/>
        <v>923</v>
      </c>
      <c r="C931" s="93">
        <f>IF(Tabla!G931="","",Tabla!G931)</f>
        <v>43533</v>
      </c>
      <c r="D931" s="93" t="str">
        <f>IF(Tabla!H931="","",Tabla!H931)</f>
        <v>CAJA</v>
      </c>
      <c r="E931" s="93" t="str">
        <f>IF(Tabla!I931="","",Tabla!I931)</f>
        <v>PAGO NOMINA QUINCENA 1 MARZO 2019</v>
      </c>
      <c r="F931" s="93" t="str">
        <f>IF(Tabla!J931="","",Tabla!J931)</f>
        <v>TRANSACCIONES DEL DIA 03/09/2019 RECURSOS HUMANOS</v>
      </c>
      <c r="G931" s="108">
        <f>IF(Tabla!K931="","",Tabla!K931)</f>
        <v>474.74</v>
      </c>
      <c r="H931" s="108">
        <f>IF(Tabla!L931="","",Tabla!L931)</f>
        <v>0</v>
      </c>
      <c r="J931">
        <f t="shared" si="195"/>
        <v>923</v>
      </c>
      <c r="K931" s="93">
        <f t="shared" si="196"/>
        <v>43533</v>
      </c>
      <c r="L931">
        <f t="shared" ca="1" si="185"/>
        <v>0</v>
      </c>
      <c r="M931" s="115">
        <f t="shared" ca="1" si="186"/>
        <v>9.2299999999999999E-7</v>
      </c>
      <c r="N931">
        <f t="shared" ca="1" si="187"/>
        <v>5.7000000000000005E-7</v>
      </c>
      <c r="O931">
        <f t="shared" ca="1" si="188"/>
        <v>570</v>
      </c>
      <c r="Q931">
        <f t="shared" ca="1" si="189"/>
        <v>43509</v>
      </c>
      <c r="R931" t="str">
        <f t="shared" ca="1" si="190"/>
        <v>BANCA COMERCIAL INTERIOR</v>
      </c>
      <c r="S931" t="str">
        <f t="shared" ca="1" si="191"/>
        <v>NC ALIMENTACION DE EMPLEADOS NVA</v>
      </c>
      <c r="T931" t="str">
        <f t="shared" ca="1" si="192"/>
        <v>TRANSACCIONES DEL DIA 02/13/2019SPYRAL - GESTION ADMINISTRATIVA</v>
      </c>
      <c r="V931">
        <f t="shared" ca="1" si="193"/>
        <v>0</v>
      </c>
      <c r="W931">
        <f t="shared" ca="1" si="194"/>
        <v>0</v>
      </c>
    </row>
    <row r="932" spans="2:23" x14ac:dyDescent="0.25">
      <c r="B932" s="3">
        <f t="shared" si="184"/>
        <v>924</v>
      </c>
      <c r="C932" s="93">
        <f>IF(Tabla!G932="","",Tabla!G932)</f>
        <v>43533</v>
      </c>
      <c r="D932" s="93" t="str">
        <f>IF(Tabla!H932="","",Tabla!H932)</f>
        <v>CAJA</v>
      </c>
      <c r="E932" s="93" t="str">
        <f>IF(Tabla!I932="","",Tabla!I932)</f>
        <v>PAGO NOMINA QUINCENA 1 MARZO 2019</v>
      </c>
      <c r="F932" s="93" t="str">
        <f>IF(Tabla!J932="","",Tabla!J932)</f>
        <v>TRANSACCIONES DEL DIA 03/09/2019 RECURSOS HUMANOS</v>
      </c>
      <c r="G932" s="108">
        <f>IF(Tabla!K932="","",Tabla!K932)</f>
        <v>371.73</v>
      </c>
      <c r="H932" s="108">
        <f>IF(Tabla!L932="","",Tabla!L932)</f>
        <v>0</v>
      </c>
      <c r="J932">
        <f t="shared" si="195"/>
        <v>924</v>
      </c>
      <c r="K932" s="93">
        <f t="shared" si="196"/>
        <v>43533</v>
      </c>
      <c r="L932">
        <f t="shared" ca="1" si="185"/>
        <v>0</v>
      </c>
      <c r="M932" s="115">
        <f t="shared" ca="1" si="186"/>
        <v>9.2399999999999996E-7</v>
      </c>
      <c r="N932">
        <f t="shared" ca="1" si="187"/>
        <v>5.6899999999999997E-7</v>
      </c>
      <c r="O932">
        <f t="shared" ca="1" si="188"/>
        <v>569</v>
      </c>
      <c r="Q932">
        <f t="shared" ca="1" si="189"/>
        <v>43509</v>
      </c>
      <c r="R932" t="str">
        <f t="shared" ca="1" si="190"/>
        <v>CAJA</v>
      </c>
      <c r="S932" t="str">
        <f t="shared" ca="1" si="191"/>
        <v>ALIMENTACION DE EMPLEADOS CTA NUEVA</v>
      </c>
      <c r="T932" t="str">
        <f t="shared" ca="1" si="192"/>
        <v>TRANSACCIONES DEL DIA 02/13/2019SPYRAL - GESTION ADMINISTRATIVA</v>
      </c>
      <c r="V932">
        <f t="shared" ca="1" si="193"/>
        <v>0</v>
      </c>
      <c r="W932">
        <f t="shared" ca="1" si="194"/>
        <v>0</v>
      </c>
    </row>
    <row r="933" spans="2:23" x14ac:dyDescent="0.25">
      <c r="B933" s="3">
        <f t="shared" si="184"/>
        <v>925</v>
      </c>
      <c r="C933" s="93">
        <f>IF(Tabla!G933="","",Tabla!G933)</f>
        <v>43533</v>
      </c>
      <c r="D933" s="93" t="str">
        <f>IF(Tabla!H933="","",Tabla!H933)</f>
        <v>CAJA</v>
      </c>
      <c r="E933" s="93" t="str">
        <f>IF(Tabla!I933="","",Tabla!I933)</f>
        <v>PAGO NOMINA QUINCENA 1 MARZO 2019</v>
      </c>
      <c r="F933" s="93" t="str">
        <f>IF(Tabla!J933="","",Tabla!J933)</f>
        <v>TRANSACCIONES DEL DIA 03/09/2019 RECURSOS HUMANOS</v>
      </c>
      <c r="G933" s="108">
        <f>IF(Tabla!K933="","",Tabla!K933)</f>
        <v>297.5</v>
      </c>
      <c r="H933" s="108">
        <f>IF(Tabla!L933="","",Tabla!L933)</f>
        <v>0</v>
      </c>
      <c r="J933">
        <f t="shared" si="195"/>
        <v>925</v>
      </c>
      <c r="K933" s="93">
        <f t="shared" si="196"/>
        <v>43533</v>
      </c>
      <c r="L933">
        <f t="shared" ca="1" si="185"/>
        <v>0</v>
      </c>
      <c r="M933" s="115">
        <f t="shared" ca="1" si="186"/>
        <v>9.2500000000000004E-7</v>
      </c>
      <c r="N933">
        <f t="shared" ca="1" si="187"/>
        <v>5.68E-7</v>
      </c>
      <c r="O933">
        <f t="shared" ca="1" si="188"/>
        <v>568</v>
      </c>
      <c r="Q933">
        <f t="shared" ca="1" si="189"/>
        <v>43509</v>
      </c>
      <c r="R933" t="str">
        <f t="shared" ca="1" si="190"/>
        <v>CAJA</v>
      </c>
      <c r="S933" t="str">
        <f t="shared" ca="1" si="191"/>
        <v>ALIMENTACION DE EMPLEADOS CTA NUEVA</v>
      </c>
      <c r="T933" t="str">
        <f t="shared" ca="1" si="192"/>
        <v>TRANSACCIONES DEL DIA 02/13/2019SPYRAL - GESTION ADMINISTRATIVA</v>
      </c>
      <c r="V933">
        <f t="shared" ca="1" si="193"/>
        <v>0</v>
      </c>
      <c r="W933">
        <f t="shared" ca="1" si="194"/>
        <v>0</v>
      </c>
    </row>
    <row r="934" spans="2:23" x14ac:dyDescent="0.25">
      <c r="B934" s="3">
        <f t="shared" si="184"/>
        <v>926</v>
      </c>
      <c r="C934" s="93">
        <f>IF(Tabla!G934="","",Tabla!G934)</f>
        <v>43533</v>
      </c>
      <c r="D934" s="93" t="str">
        <f>IF(Tabla!H934="","",Tabla!H934)</f>
        <v>CAJA</v>
      </c>
      <c r="E934" s="93" t="str">
        <f>IF(Tabla!I934="","",Tabla!I934)</f>
        <v>PAGO NOMINA QUINCENA 1 MARZO 2019</v>
      </c>
      <c r="F934" s="93" t="str">
        <f>IF(Tabla!J934="","",Tabla!J934)</f>
        <v>TRANSACCIONES DEL DIA 03/09/2019 RECURSOS HUMANOS</v>
      </c>
      <c r="G934" s="108">
        <f>IF(Tabla!K934="","",Tabla!K934)</f>
        <v>277.94</v>
      </c>
      <c r="H934" s="108">
        <f>IF(Tabla!L934="","",Tabla!L934)</f>
        <v>0</v>
      </c>
      <c r="J934">
        <f t="shared" si="195"/>
        <v>926</v>
      </c>
      <c r="K934" s="93">
        <f t="shared" si="196"/>
        <v>43533</v>
      </c>
      <c r="L934">
        <f t="shared" ca="1" si="185"/>
        <v>0</v>
      </c>
      <c r="M934" s="115">
        <f t="shared" ca="1" si="186"/>
        <v>9.2600000000000001E-7</v>
      </c>
      <c r="N934">
        <f t="shared" ca="1" si="187"/>
        <v>5.6700000000000003E-7</v>
      </c>
      <c r="O934">
        <f t="shared" ca="1" si="188"/>
        <v>567</v>
      </c>
      <c r="Q934">
        <f t="shared" ca="1" si="189"/>
        <v>43509</v>
      </c>
      <c r="R934" t="str">
        <f t="shared" ca="1" si="190"/>
        <v>CAJA</v>
      </c>
      <c r="S934" t="str">
        <f t="shared" ca="1" si="191"/>
        <v>ALIMENTACION DE EMPLEADOS CTA NUEVA</v>
      </c>
      <c r="T934" t="str">
        <f t="shared" ca="1" si="192"/>
        <v>TRANSACCIONES DEL DIA 02/13/2019SPYRAL - GESTION ADMINISTRATIVA</v>
      </c>
      <c r="V934">
        <f t="shared" ca="1" si="193"/>
        <v>0</v>
      </c>
      <c r="W934">
        <f t="shared" ca="1" si="194"/>
        <v>0</v>
      </c>
    </row>
    <row r="935" spans="2:23" x14ac:dyDescent="0.25">
      <c r="B935" s="3">
        <f t="shared" si="184"/>
        <v>927</v>
      </c>
      <c r="C935" s="93">
        <f>IF(Tabla!G935="","",Tabla!G935)</f>
        <v>43533</v>
      </c>
      <c r="D935" s="93" t="str">
        <f>IF(Tabla!H935="","",Tabla!H935)</f>
        <v>CAJA</v>
      </c>
      <c r="E935" s="93" t="str">
        <f>IF(Tabla!I935="","",Tabla!I935)</f>
        <v>PAGO NOMINA QUINCENA 1 MARZO 2019</v>
      </c>
      <c r="F935" s="93" t="str">
        <f>IF(Tabla!J935="","",Tabla!J935)</f>
        <v>TRANSACCIONES DEL DIA 03/09/2019 RECURSOS HUMANOS</v>
      </c>
      <c r="G935" s="108">
        <f>IF(Tabla!K935="","",Tabla!K935)</f>
        <v>261.7</v>
      </c>
      <c r="H935" s="108">
        <f>IF(Tabla!L935="","",Tabla!L935)</f>
        <v>0</v>
      </c>
      <c r="J935">
        <f t="shared" si="195"/>
        <v>927</v>
      </c>
      <c r="K935" s="93">
        <f t="shared" si="196"/>
        <v>43533</v>
      </c>
      <c r="L935">
        <f t="shared" ca="1" si="185"/>
        <v>0</v>
      </c>
      <c r="M935" s="115">
        <f t="shared" ca="1" si="186"/>
        <v>9.2699999999999998E-7</v>
      </c>
      <c r="N935">
        <f t="shared" ca="1" si="187"/>
        <v>5.6599999999999996E-7</v>
      </c>
      <c r="O935">
        <f t="shared" ca="1" si="188"/>
        <v>566</v>
      </c>
      <c r="Q935">
        <f t="shared" ca="1" si="189"/>
        <v>43509</v>
      </c>
      <c r="R935" t="str">
        <f t="shared" ca="1" si="190"/>
        <v>CAJA</v>
      </c>
      <c r="S935" t="str">
        <f t="shared" ca="1" si="191"/>
        <v>ALIMENTACION DE EMPLEADOS CTA NUEVA</v>
      </c>
      <c r="T935" t="str">
        <f t="shared" ca="1" si="192"/>
        <v>TRANSACCIONES DEL DIA 02/13/2019SPYRAL - GESTION ADMINISTRATIVA</v>
      </c>
      <c r="V935">
        <f t="shared" ca="1" si="193"/>
        <v>0</v>
      </c>
      <c r="W935">
        <f t="shared" ca="1" si="194"/>
        <v>0</v>
      </c>
    </row>
    <row r="936" spans="2:23" x14ac:dyDescent="0.25">
      <c r="B936" s="3">
        <f t="shared" si="184"/>
        <v>928</v>
      </c>
      <c r="C936" s="93">
        <f>IF(Tabla!G936="","",Tabla!G936)</f>
        <v>43533</v>
      </c>
      <c r="D936" s="93" t="str">
        <f>IF(Tabla!H936="","",Tabla!H936)</f>
        <v>CAJA</v>
      </c>
      <c r="E936" s="93" t="str">
        <f>IF(Tabla!I936="","",Tabla!I936)</f>
        <v>PAGO NOMINA QUINCENA 1 MARZO 2019</v>
      </c>
      <c r="F936" s="93" t="str">
        <f>IF(Tabla!J936="","",Tabla!J936)</f>
        <v>TRANSACCIONES DEL DIA 03/09/2019 RECURSOS HUMANOS</v>
      </c>
      <c r="G936" s="108">
        <f>IF(Tabla!K936="","",Tabla!K936)</f>
        <v>258.82</v>
      </c>
      <c r="H936" s="108">
        <f>IF(Tabla!L936="","",Tabla!L936)</f>
        <v>0</v>
      </c>
      <c r="J936">
        <f t="shared" si="195"/>
        <v>928</v>
      </c>
      <c r="K936" s="93">
        <f t="shared" si="196"/>
        <v>43533</v>
      </c>
      <c r="L936">
        <f t="shared" ca="1" si="185"/>
        <v>0</v>
      </c>
      <c r="M936" s="115">
        <f t="shared" ca="1" si="186"/>
        <v>9.2800000000000005E-7</v>
      </c>
      <c r="N936">
        <f t="shared" ca="1" si="187"/>
        <v>5.6499999999999999E-7</v>
      </c>
      <c r="O936">
        <f t="shared" ca="1" si="188"/>
        <v>565</v>
      </c>
      <c r="Q936">
        <f t="shared" ca="1" si="189"/>
        <v>43509</v>
      </c>
      <c r="R936" t="str">
        <f t="shared" ca="1" si="190"/>
        <v>CAJA</v>
      </c>
      <c r="S936" t="str">
        <f t="shared" ca="1" si="191"/>
        <v>ALIMENTACION DE EMPLEADOS CTA NUEVA</v>
      </c>
      <c r="T936" t="str">
        <f t="shared" ca="1" si="192"/>
        <v>TRANSACCIONES DEL DIA 02/13/2019SPYRAL - GESTION ADMINISTRATIVA</v>
      </c>
      <c r="V936">
        <f t="shared" ca="1" si="193"/>
        <v>0</v>
      </c>
      <c r="W936">
        <f t="shared" ca="1" si="194"/>
        <v>0</v>
      </c>
    </row>
    <row r="937" spans="2:23" x14ac:dyDescent="0.25">
      <c r="B937" s="3">
        <f t="shared" si="184"/>
        <v>929</v>
      </c>
      <c r="C937" s="93">
        <f>IF(Tabla!G937="","",Tabla!G937)</f>
        <v>43533</v>
      </c>
      <c r="D937" s="93" t="str">
        <f>IF(Tabla!H937="","",Tabla!H937)</f>
        <v>CAJA</v>
      </c>
      <c r="E937" s="93" t="str">
        <f>IF(Tabla!I937="","",Tabla!I937)</f>
        <v>PAGO NOMINA QUINCENA 1 MARZO 2019</v>
      </c>
      <c r="F937" s="93" t="str">
        <f>IF(Tabla!J937="","",Tabla!J937)</f>
        <v>TRANSACCIONES DEL DIA 03/09/2019 RECURSOS HUMANOS</v>
      </c>
      <c r="G937" s="108">
        <f>IF(Tabla!K937="","",Tabla!K937)</f>
        <v>256.25</v>
      </c>
      <c r="H937" s="108">
        <f>IF(Tabla!L937="","",Tabla!L937)</f>
        <v>0</v>
      </c>
      <c r="J937">
        <f t="shared" si="195"/>
        <v>929</v>
      </c>
      <c r="K937" s="93">
        <f t="shared" si="196"/>
        <v>43533</v>
      </c>
      <c r="L937">
        <f t="shared" ca="1" si="185"/>
        <v>0</v>
      </c>
      <c r="M937" s="115">
        <f t="shared" ca="1" si="186"/>
        <v>9.2900000000000002E-7</v>
      </c>
      <c r="N937">
        <f t="shared" ca="1" si="187"/>
        <v>5.6400000000000002E-7</v>
      </c>
      <c r="O937">
        <f t="shared" ca="1" si="188"/>
        <v>564</v>
      </c>
      <c r="Q937">
        <f t="shared" ca="1" si="189"/>
        <v>43509</v>
      </c>
      <c r="R937" t="str">
        <f t="shared" ca="1" si="190"/>
        <v>CANALES ALTERNOS</v>
      </c>
      <c r="S937" t="str">
        <f t="shared" ca="1" si="191"/>
        <v>ALIMENTACION DE EMPLEADOS CTA NUEVA</v>
      </c>
      <c r="T937" t="str">
        <f t="shared" ca="1" si="192"/>
        <v>TRANSACCIONES DEL DIA 02/13/2019SPYRAL - GESTION ADMINISTRATIVA</v>
      </c>
      <c r="V937">
        <f t="shared" ca="1" si="193"/>
        <v>0</v>
      </c>
      <c r="W937">
        <f t="shared" ca="1" si="194"/>
        <v>0</v>
      </c>
    </row>
    <row r="938" spans="2:23" x14ac:dyDescent="0.25">
      <c r="B938" s="3">
        <f t="shared" si="184"/>
        <v>930</v>
      </c>
      <c r="C938" s="93">
        <f>IF(Tabla!G938="","",Tabla!G938)</f>
        <v>43533</v>
      </c>
      <c r="D938" s="93" t="str">
        <f>IF(Tabla!H938="","",Tabla!H938)</f>
        <v>CAJA</v>
      </c>
      <c r="E938" s="93" t="str">
        <f>IF(Tabla!I938="","",Tabla!I938)</f>
        <v>PAGO NOMINA QUINCENA 1 MARZO 2019</v>
      </c>
      <c r="F938" s="93" t="str">
        <f>IF(Tabla!J938="","",Tabla!J938)</f>
        <v>TRANSACCIONES DEL DIA 03/09/2019 RECURSOS HUMANOS</v>
      </c>
      <c r="G938" s="108">
        <f>IF(Tabla!K938="","",Tabla!K938)</f>
        <v>247.68</v>
      </c>
      <c r="H938" s="108">
        <f>IF(Tabla!L938="","",Tabla!L938)</f>
        <v>0</v>
      </c>
      <c r="J938">
        <f t="shared" si="195"/>
        <v>930</v>
      </c>
      <c r="K938" s="93">
        <f t="shared" si="196"/>
        <v>43533</v>
      </c>
      <c r="L938">
        <f t="shared" ca="1" si="185"/>
        <v>0</v>
      </c>
      <c r="M938" s="115">
        <f t="shared" ca="1" si="186"/>
        <v>9.2999999999999999E-7</v>
      </c>
      <c r="N938">
        <f t="shared" ca="1" si="187"/>
        <v>5.6300000000000005E-7</v>
      </c>
      <c r="O938">
        <f t="shared" ca="1" si="188"/>
        <v>563</v>
      </c>
      <c r="Q938">
        <f t="shared" ca="1" si="189"/>
        <v>43509</v>
      </c>
      <c r="R938" t="str">
        <f t="shared" ca="1" si="190"/>
        <v>DESARROLLO DE PRODUCTOS</v>
      </c>
      <c r="S938" t="str">
        <f t="shared" ca="1" si="191"/>
        <v>VIATICOS</v>
      </c>
      <c r="T938" t="str">
        <f t="shared" ca="1" si="192"/>
        <v>TRANSACCIONES DEL DIA 02/13/2019SPYRAL - GESTION ADMINISTRATIVA</v>
      </c>
      <c r="V938">
        <f t="shared" ca="1" si="193"/>
        <v>0</v>
      </c>
      <c r="W938">
        <f t="shared" ca="1" si="194"/>
        <v>0</v>
      </c>
    </row>
    <row r="939" spans="2:23" x14ac:dyDescent="0.25">
      <c r="B939" s="3">
        <f t="shared" si="184"/>
        <v>931</v>
      </c>
      <c r="C939" s="93">
        <f>IF(Tabla!G939="","",Tabla!G939)</f>
        <v>43533</v>
      </c>
      <c r="D939" s="93" t="str">
        <f>IF(Tabla!H939="","",Tabla!H939)</f>
        <v>CAJA</v>
      </c>
      <c r="E939" s="93" t="str">
        <f>IF(Tabla!I939="","",Tabla!I939)</f>
        <v>PAGO NOMINA QUINCENA 1 MARZO 2019</v>
      </c>
      <c r="F939" s="93" t="str">
        <f>IF(Tabla!J939="","",Tabla!J939)</f>
        <v>TRANSACCIONES DEL DIA 03/09/2019 RECURSOS HUMANOS</v>
      </c>
      <c r="G939" s="108">
        <f>IF(Tabla!K939="","",Tabla!K939)</f>
        <v>199.74</v>
      </c>
      <c r="H939" s="108">
        <f>IF(Tabla!L939="","",Tabla!L939)</f>
        <v>0</v>
      </c>
      <c r="J939">
        <f t="shared" si="195"/>
        <v>931</v>
      </c>
      <c r="K939" s="93">
        <f t="shared" si="196"/>
        <v>43533</v>
      </c>
      <c r="L939">
        <f t="shared" ca="1" si="185"/>
        <v>0</v>
      </c>
      <c r="M939" s="115">
        <f t="shared" ca="1" si="186"/>
        <v>9.3099999999999996E-7</v>
      </c>
      <c r="N939">
        <f t="shared" ca="1" si="187"/>
        <v>5.6199999999999998E-7</v>
      </c>
      <c r="O939">
        <f t="shared" ca="1" si="188"/>
        <v>562</v>
      </c>
      <c r="Q939">
        <f t="shared" ca="1" si="189"/>
        <v>43509</v>
      </c>
      <c r="R939" t="str">
        <f t="shared" ca="1" si="190"/>
        <v>FUERZA DE VENTAS AUTOS</v>
      </c>
      <c r="S939" t="str">
        <f t="shared" ca="1" si="191"/>
        <v>RECONOCIMIENTO</v>
      </c>
      <c r="T939" t="str">
        <f t="shared" ca="1" si="192"/>
        <v>TRANSACCIONES DEL DIA 02/13/2019SPYRAL - GESTION ADMINISTRATIVA</v>
      </c>
      <c r="V939">
        <f t="shared" ca="1" si="193"/>
        <v>0</v>
      </c>
      <c r="W939">
        <f t="shared" ca="1" si="194"/>
        <v>0</v>
      </c>
    </row>
    <row r="940" spans="2:23" x14ac:dyDescent="0.25">
      <c r="B940" s="3">
        <f t="shared" si="184"/>
        <v>932</v>
      </c>
      <c r="C940" s="93">
        <f>IF(Tabla!G940="","",Tabla!G940)</f>
        <v>43533</v>
      </c>
      <c r="D940" s="93" t="str">
        <f>IF(Tabla!H940="","",Tabla!H940)</f>
        <v>CAJA</v>
      </c>
      <c r="E940" s="93" t="str">
        <f>IF(Tabla!I940="","",Tabla!I940)</f>
        <v>PAGO NOMINA QUINCENA 1 MARZO 2019</v>
      </c>
      <c r="F940" s="93" t="str">
        <f>IF(Tabla!J940="","",Tabla!J940)</f>
        <v>TRANSACCIONES DEL DIA 03/09/2019 RECURSOS HUMANOS</v>
      </c>
      <c r="G940" s="108">
        <f>IF(Tabla!K940="","",Tabla!K940)</f>
        <v>181.12</v>
      </c>
      <c r="H940" s="108">
        <f>IF(Tabla!L940="","",Tabla!L940)</f>
        <v>0</v>
      </c>
      <c r="J940">
        <f t="shared" si="195"/>
        <v>932</v>
      </c>
      <c r="K940" s="93">
        <f t="shared" si="196"/>
        <v>43533</v>
      </c>
      <c r="L940">
        <f t="shared" ca="1" si="185"/>
        <v>0</v>
      </c>
      <c r="M940" s="115">
        <f t="shared" ca="1" si="186"/>
        <v>9.3200000000000003E-7</v>
      </c>
      <c r="N940">
        <f t="shared" ca="1" si="187"/>
        <v>5.6100000000000001E-7</v>
      </c>
      <c r="O940">
        <f t="shared" ca="1" si="188"/>
        <v>561</v>
      </c>
      <c r="Q940">
        <f t="shared" ca="1" si="189"/>
        <v>43509</v>
      </c>
      <c r="R940" t="str">
        <f t="shared" ca="1" si="190"/>
        <v>SERVICIOS PERSONALES</v>
      </c>
      <c r="S940" t="str">
        <f t="shared" ca="1" si="191"/>
        <v>ALIMENTACION DE EMPLEADOS CTA NUEVA</v>
      </c>
      <c r="T940" t="str">
        <f t="shared" ca="1" si="192"/>
        <v>TRANSACCIONES DEL DIA 02/13/2019SPYRAL - GESTION ADMINISTRATIVA</v>
      </c>
      <c r="V940">
        <f t="shared" ca="1" si="193"/>
        <v>0</v>
      </c>
      <c r="W940">
        <f t="shared" ca="1" si="194"/>
        <v>0</v>
      </c>
    </row>
    <row r="941" spans="2:23" x14ac:dyDescent="0.25">
      <c r="B941" s="3">
        <f t="shared" si="184"/>
        <v>933</v>
      </c>
      <c r="C941" s="93">
        <f>IF(Tabla!G941="","",Tabla!G941)</f>
        <v>43533</v>
      </c>
      <c r="D941" s="93" t="str">
        <f>IF(Tabla!H941="","",Tabla!H941)</f>
        <v>CAJA</v>
      </c>
      <c r="E941" s="93" t="str">
        <f>IF(Tabla!I941="","",Tabla!I941)</f>
        <v>PAGO NOMINA QUINCENA 1 MARZO 2019</v>
      </c>
      <c r="F941" s="93" t="str">
        <f>IF(Tabla!J941="","",Tabla!J941)</f>
        <v>TRANSACCIONES DEL DIA 03/09/2019 RECURSOS HUMANOS</v>
      </c>
      <c r="G941" s="108">
        <f>IF(Tabla!K941="","",Tabla!K941)</f>
        <v>132.91</v>
      </c>
      <c r="H941" s="108">
        <f>IF(Tabla!L941="","",Tabla!L941)</f>
        <v>0</v>
      </c>
      <c r="J941">
        <f t="shared" si="195"/>
        <v>933</v>
      </c>
      <c r="K941" s="93">
        <f t="shared" si="196"/>
        <v>43533</v>
      </c>
      <c r="L941">
        <f t="shared" ca="1" si="185"/>
        <v>0</v>
      </c>
      <c r="M941" s="115">
        <f t="shared" ca="1" si="186"/>
        <v>9.33E-7</v>
      </c>
      <c r="N941">
        <f t="shared" ca="1" si="187"/>
        <v>5.6000000000000004E-7</v>
      </c>
      <c r="O941">
        <f t="shared" ca="1" si="188"/>
        <v>560</v>
      </c>
      <c r="Q941">
        <f t="shared" ca="1" si="189"/>
        <v>43508</v>
      </c>
      <c r="R941" t="str">
        <f t="shared" ca="1" si="190"/>
        <v>ADMINISTRACION DE SUCURSALES</v>
      </c>
      <c r="S941" t="str">
        <f t="shared" ca="1" si="191"/>
        <v>OTROS EGRESOS 18</v>
      </c>
      <c r="T941" t="str">
        <f t="shared" ca="1" si="192"/>
        <v>OTROS EGRESOS 1.P.O (OR:48/DES:48 TRN:86 PERF:300086 CAU: 18</v>
      </c>
      <c r="V941">
        <f t="shared" ca="1" si="193"/>
        <v>0</v>
      </c>
      <c r="W941">
        <f t="shared" ca="1" si="194"/>
        <v>0</v>
      </c>
    </row>
    <row r="942" spans="2:23" x14ac:dyDescent="0.25">
      <c r="B942" s="3">
        <f t="shared" si="184"/>
        <v>934</v>
      </c>
      <c r="C942" s="93">
        <f>IF(Tabla!G942="","",Tabla!G942)</f>
        <v>43533</v>
      </c>
      <c r="D942" s="93" t="str">
        <f>IF(Tabla!H942="","",Tabla!H942)</f>
        <v>CAJA</v>
      </c>
      <c r="E942" s="93" t="str">
        <f>IF(Tabla!I942="","",Tabla!I942)</f>
        <v>PAGO NOMINA QUINCENA 1 MARZO 2019</v>
      </c>
      <c r="F942" s="93" t="str">
        <f>IF(Tabla!J942="","",Tabla!J942)</f>
        <v>TRANSACCIONES DEL DIA 03/09/2019 RECURSOS HUMANOS</v>
      </c>
      <c r="G942" s="108">
        <f>IF(Tabla!K942="","",Tabla!K942)</f>
        <v>131.81</v>
      </c>
      <c r="H942" s="108">
        <f>IF(Tabla!L942="","",Tabla!L942)</f>
        <v>0</v>
      </c>
      <c r="J942">
        <f t="shared" si="195"/>
        <v>934</v>
      </c>
      <c r="K942" s="93">
        <f t="shared" si="196"/>
        <v>43533</v>
      </c>
      <c r="L942">
        <f t="shared" ca="1" si="185"/>
        <v>0</v>
      </c>
      <c r="M942" s="115">
        <f t="shared" ca="1" si="186"/>
        <v>9.3399999999999997E-7</v>
      </c>
      <c r="N942">
        <f t="shared" ca="1" si="187"/>
        <v>5.5899999999999996E-7</v>
      </c>
      <c r="O942">
        <f t="shared" ca="1" si="188"/>
        <v>559</v>
      </c>
      <c r="Q942">
        <f t="shared" ca="1" si="189"/>
        <v>43508</v>
      </c>
      <c r="R942" t="str">
        <f t="shared" ca="1" si="190"/>
        <v>ADMINISTRACION DE SUCURSALES</v>
      </c>
      <c r="S942" t="str">
        <f t="shared" ca="1" si="191"/>
        <v>OTROS EGRESOS 18</v>
      </c>
      <c r="T942" t="str">
        <f t="shared" ca="1" si="192"/>
        <v>OTROS EGRESOS 1.P.O (OR:95/DES:95 TRN:86 PERF:300086 CAU: 18</v>
      </c>
      <c r="V942">
        <f t="shared" ca="1" si="193"/>
        <v>0</v>
      </c>
      <c r="W942">
        <f t="shared" ca="1" si="194"/>
        <v>0</v>
      </c>
    </row>
    <row r="943" spans="2:23" x14ac:dyDescent="0.25">
      <c r="B943" s="3">
        <f t="shared" si="184"/>
        <v>935</v>
      </c>
      <c r="C943" s="93">
        <f>IF(Tabla!G943="","",Tabla!G943)</f>
        <v>43533</v>
      </c>
      <c r="D943" s="93" t="str">
        <f>IF(Tabla!H943="","",Tabla!H943)</f>
        <v>CAJA</v>
      </c>
      <c r="E943" s="93" t="str">
        <f>IF(Tabla!I943="","",Tabla!I943)</f>
        <v>PAGO NOMINA QUINCENA 1 MARZO 2019</v>
      </c>
      <c r="F943" s="93" t="str">
        <f>IF(Tabla!J943="","",Tabla!J943)</f>
        <v>TRANSACCIONES DEL DIA 03/09/2019 RECURSOS HUMANOS</v>
      </c>
      <c r="G943" s="108">
        <f>IF(Tabla!K943="","",Tabla!K943)</f>
        <v>105.88</v>
      </c>
      <c r="H943" s="108">
        <f>IF(Tabla!L943="","",Tabla!L943)</f>
        <v>0</v>
      </c>
      <c r="J943">
        <f t="shared" si="195"/>
        <v>935</v>
      </c>
      <c r="K943" s="93">
        <f t="shared" si="196"/>
        <v>43533</v>
      </c>
      <c r="L943">
        <f t="shared" ca="1" si="185"/>
        <v>0</v>
      </c>
      <c r="M943" s="115">
        <f t="shared" ca="1" si="186"/>
        <v>9.3500000000000005E-7</v>
      </c>
      <c r="N943">
        <f t="shared" ca="1" si="187"/>
        <v>5.5799999999999999E-7</v>
      </c>
      <c r="O943">
        <f t="shared" ca="1" si="188"/>
        <v>558</v>
      </c>
      <c r="Q943">
        <f t="shared" ca="1" si="189"/>
        <v>43508</v>
      </c>
      <c r="R943" t="str">
        <f t="shared" ca="1" si="190"/>
        <v>BANCA COMERCIAL</v>
      </c>
      <c r="S943" t="str">
        <f t="shared" ca="1" si="191"/>
        <v>VIATICOS</v>
      </c>
      <c r="T943" t="str">
        <f t="shared" ca="1" si="192"/>
        <v>TRANSACCIONES DEL DIA 02/12/2019SPYRAL - GESTION ADMINISTRATIVA</v>
      </c>
      <c r="V943">
        <f t="shared" ca="1" si="193"/>
        <v>0</v>
      </c>
      <c r="W943">
        <f t="shared" ca="1" si="194"/>
        <v>0</v>
      </c>
    </row>
    <row r="944" spans="2:23" x14ac:dyDescent="0.25">
      <c r="B944" s="3">
        <f t="shared" si="184"/>
        <v>936</v>
      </c>
      <c r="C944" s="93">
        <f>IF(Tabla!G944="","",Tabla!G944)</f>
        <v>43533</v>
      </c>
      <c r="D944" s="93" t="str">
        <f>IF(Tabla!H944="","",Tabla!H944)</f>
        <v>CAJA</v>
      </c>
      <c r="E944" s="93" t="str">
        <f>IF(Tabla!I944="","",Tabla!I944)</f>
        <v>PAGO NOMINA QUINCENA 1 MARZO 2019</v>
      </c>
      <c r="F944" s="93" t="str">
        <f>IF(Tabla!J944="","",Tabla!J944)</f>
        <v>TRANSACCIONES DEL DIA 03/09/2019 RECURSOS HUMANOS</v>
      </c>
      <c r="G944" s="108">
        <f>IF(Tabla!K944="","",Tabla!K944)</f>
        <v>98.19</v>
      </c>
      <c r="H944" s="108">
        <f>IF(Tabla!L944="","",Tabla!L944)</f>
        <v>0</v>
      </c>
      <c r="J944">
        <f t="shared" si="195"/>
        <v>936</v>
      </c>
      <c r="K944" s="93">
        <f t="shared" si="196"/>
        <v>43533</v>
      </c>
      <c r="L944">
        <f t="shared" ca="1" si="185"/>
        <v>0</v>
      </c>
      <c r="M944" s="115">
        <f t="shared" ca="1" si="186"/>
        <v>9.3600000000000002E-7</v>
      </c>
      <c r="N944">
        <f t="shared" ca="1" si="187"/>
        <v>5.5700000000000002E-7</v>
      </c>
      <c r="O944">
        <f t="shared" ca="1" si="188"/>
        <v>557</v>
      </c>
      <c r="Q944">
        <f t="shared" ca="1" si="189"/>
        <v>43508</v>
      </c>
      <c r="R944" t="str">
        <f t="shared" ca="1" si="190"/>
        <v>GESTION HIPOTECARIA</v>
      </c>
      <c r="S944" t="str">
        <f t="shared" ca="1" si="191"/>
        <v>VIATICOS</v>
      </c>
      <c r="T944" t="str">
        <f t="shared" ca="1" si="192"/>
        <v>TRANSACCIONES DEL DIA 02/12/2019SPYRAL - GESTION ADMINISTRATIVA</v>
      </c>
      <c r="V944">
        <f t="shared" ca="1" si="193"/>
        <v>0</v>
      </c>
      <c r="W944">
        <f t="shared" ca="1" si="194"/>
        <v>0</v>
      </c>
    </row>
    <row r="945" spans="2:23" x14ac:dyDescent="0.25">
      <c r="B945" s="3">
        <f t="shared" si="184"/>
        <v>937</v>
      </c>
      <c r="C945" s="93">
        <f>IF(Tabla!G945="","",Tabla!G945)</f>
        <v>43533</v>
      </c>
      <c r="D945" s="93" t="str">
        <f>IF(Tabla!H945="","",Tabla!H945)</f>
        <v>CAJA</v>
      </c>
      <c r="E945" s="93" t="str">
        <f>IF(Tabla!I945="","",Tabla!I945)</f>
        <v>PAGO NOMINA QUINCENA 1 MARZO 2019</v>
      </c>
      <c r="F945" s="93" t="str">
        <f>IF(Tabla!J945="","",Tabla!J945)</f>
        <v>TRANSACCIONES DEL DIA 03/09/2019 RECURSOS HUMANOS</v>
      </c>
      <c r="G945" s="108">
        <f>IF(Tabla!K945="","",Tabla!K945)</f>
        <v>59.91</v>
      </c>
      <c r="H945" s="108">
        <f>IF(Tabla!L945="","",Tabla!L945)</f>
        <v>0</v>
      </c>
      <c r="J945">
        <f t="shared" si="195"/>
        <v>937</v>
      </c>
      <c r="K945" s="93">
        <f t="shared" si="196"/>
        <v>43533</v>
      </c>
      <c r="L945">
        <f t="shared" ca="1" si="185"/>
        <v>0</v>
      </c>
      <c r="M945" s="115">
        <f t="shared" ca="1" si="186"/>
        <v>9.3699999999999999E-7</v>
      </c>
      <c r="N945">
        <f t="shared" ca="1" si="187"/>
        <v>5.5599999999999995E-7</v>
      </c>
      <c r="O945">
        <f t="shared" ca="1" si="188"/>
        <v>556</v>
      </c>
      <c r="Q945">
        <f t="shared" ca="1" si="189"/>
        <v>43507</v>
      </c>
      <c r="R945" t="str">
        <f t="shared" ca="1" si="190"/>
        <v>ADMINISTRACION DE SUCURSALES</v>
      </c>
      <c r="S945" t="str">
        <f t="shared" ca="1" si="191"/>
        <v>OTROS EGRESOS 18</v>
      </c>
      <c r="T945" t="str">
        <f t="shared" ca="1" si="192"/>
        <v>OTROS EGRESOS 1.P.O (OR:53/DES:53 TRN:86 PERF:300086 CAU: 18</v>
      </c>
      <c r="V945">
        <f t="shared" ca="1" si="193"/>
        <v>0</v>
      </c>
      <c r="W945">
        <f t="shared" ca="1" si="194"/>
        <v>0</v>
      </c>
    </row>
    <row r="946" spans="2:23" x14ac:dyDescent="0.25">
      <c r="B946" s="3">
        <f t="shared" si="184"/>
        <v>938</v>
      </c>
      <c r="C946" s="93">
        <f>IF(Tabla!G946="","",Tabla!G946)</f>
        <v>43533</v>
      </c>
      <c r="D946" s="93" t="str">
        <f>IF(Tabla!H946="","",Tabla!H946)</f>
        <v>CAJA</v>
      </c>
      <c r="E946" s="93" t="str">
        <f>IF(Tabla!I946="","",Tabla!I946)</f>
        <v>PAGO NOMINA QUINCENA 1 MARZO 2019</v>
      </c>
      <c r="F946" s="93" t="str">
        <f>IF(Tabla!J946="","",Tabla!J946)</f>
        <v>TRANSACCIONES DEL DIA 03/09/2019 RECURSOS HUMANOS</v>
      </c>
      <c r="G946" s="108">
        <f>IF(Tabla!K946="","",Tabla!K946)</f>
        <v>29.99</v>
      </c>
      <c r="H946" s="108">
        <f>IF(Tabla!L946="","",Tabla!L946)</f>
        <v>0</v>
      </c>
      <c r="J946">
        <f t="shared" si="195"/>
        <v>938</v>
      </c>
      <c r="K946" s="93">
        <f t="shared" si="196"/>
        <v>43533</v>
      </c>
      <c r="L946">
        <f t="shared" ca="1" si="185"/>
        <v>0</v>
      </c>
      <c r="M946" s="115">
        <f t="shared" ca="1" si="186"/>
        <v>9.3799999999999996E-7</v>
      </c>
      <c r="N946">
        <f t="shared" ca="1" si="187"/>
        <v>5.5499999999999998E-7</v>
      </c>
      <c r="O946">
        <f t="shared" ca="1" si="188"/>
        <v>555</v>
      </c>
      <c r="Q946">
        <f t="shared" ca="1" si="189"/>
        <v>43507</v>
      </c>
      <c r="R946" t="str">
        <f t="shared" ca="1" si="190"/>
        <v>ADMINISTRACION DE SUCURSALES</v>
      </c>
      <c r="S946" t="str">
        <f t="shared" ca="1" si="191"/>
        <v>OTROS EGRESOS 18</v>
      </c>
      <c r="T946" t="str">
        <f t="shared" ca="1" si="192"/>
        <v>OTROS EGRESOS 1.P.O (OR:73/DES:73 TRN:86 PERF:300086 CAU: 18</v>
      </c>
      <c r="V946">
        <f t="shared" ca="1" si="193"/>
        <v>0</v>
      </c>
      <c r="W946">
        <f t="shared" ca="1" si="194"/>
        <v>0</v>
      </c>
    </row>
    <row r="947" spans="2:23" x14ac:dyDescent="0.25">
      <c r="B947" s="3">
        <f t="shared" si="184"/>
        <v>939</v>
      </c>
      <c r="C947" s="93">
        <f>IF(Tabla!G947="","",Tabla!G947)</f>
        <v>43533</v>
      </c>
      <c r="D947" s="93" t="str">
        <f>IF(Tabla!H947="","",Tabla!H947)</f>
        <v>CAJA</v>
      </c>
      <c r="E947" s="93" t="str">
        <f>IF(Tabla!I947="","",Tabla!I947)</f>
        <v>PAGO NOMINA QUINCENA 1 MARZO 2019</v>
      </c>
      <c r="F947" s="93" t="str">
        <f>IF(Tabla!J947="","",Tabla!J947)</f>
        <v>TRANSACCIONES DEL DIA 03/09/2019 RECURSOS HUMANOS</v>
      </c>
      <c r="G947" s="108">
        <f>IF(Tabla!K947="","",Tabla!K947)</f>
        <v>24.81</v>
      </c>
      <c r="H947" s="108">
        <f>IF(Tabla!L947="","",Tabla!L947)</f>
        <v>0</v>
      </c>
      <c r="J947">
        <f t="shared" si="195"/>
        <v>939</v>
      </c>
      <c r="K947" s="93">
        <f t="shared" si="196"/>
        <v>43533</v>
      </c>
      <c r="L947">
        <f t="shared" ca="1" si="185"/>
        <v>0</v>
      </c>
      <c r="M947" s="115">
        <f t="shared" ca="1" si="186"/>
        <v>9.3900000000000003E-7</v>
      </c>
      <c r="N947">
        <f t="shared" ca="1" si="187"/>
        <v>5.5400000000000001E-7</v>
      </c>
      <c r="O947">
        <f t="shared" ca="1" si="188"/>
        <v>554</v>
      </c>
      <c r="Q947">
        <f t="shared" ca="1" si="189"/>
        <v>43507</v>
      </c>
      <c r="R947" t="str">
        <f t="shared" ca="1" si="190"/>
        <v>CAJA</v>
      </c>
      <c r="S947" t="str">
        <f t="shared" ca="1" si="191"/>
        <v>ALIMENTACION DE EMPLEADOS CTA NUEVA</v>
      </c>
      <c r="T947" t="str">
        <f t="shared" ca="1" si="192"/>
        <v>TRANSACCIONES DEL DIA 02/11/2019SPYRAL - GESTION ADMINISTRATIVA</v>
      </c>
      <c r="V947">
        <f t="shared" ca="1" si="193"/>
        <v>0</v>
      </c>
      <c r="W947">
        <f t="shared" ca="1" si="194"/>
        <v>0</v>
      </c>
    </row>
    <row r="948" spans="2:23" x14ac:dyDescent="0.25">
      <c r="B948" s="3">
        <f t="shared" si="184"/>
        <v>940</v>
      </c>
      <c r="C948" s="93">
        <f>IF(Tabla!G948="","",Tabla!G948)</f>
        <v>43533</v>
      </c>
      <c r="D948" s="93" t="str">
        <f>IF(Tabla!H948="","",Tabla!H948)</f>
        <v>CAJA</v>
      </c>
      <c r="E948" s="93" t="str">
        <f>IF(Tabla!I948="","",Tabla!I948)</f>
        <v>PAGO NOMINA QUINCENA 1 MARZO 2019</v>
      </c>
      <c r="F948" s="93" t="str">
        <f>IF(Tabla!J948="","",Tabla!J948)</f>
        <v>TRANSACCIONES DEL DIA 03/09/2019 RECURSOS HUMANOS</v>
      </c>
      <c r="G948" s="108">
        <f>IF(Tabla!K948="","",Tabla!K948)</f>
        <v>9.5</v>
      </c>
      <c r="H948" s="108">
        <f>IF(Tabla!L948="","",Tabla!L948)</f>
        <v>0</v>
      </c>
      <c r="J948">
        <f t="shared" si="195"/>
        <v>940</v>
      </c>
      <c r="K948" s="93">
        <f t="shared" si="196"/>
        <v>43533</v>
      </c>
      <c r="L948">
        <f t="shared" ca="1" si="185"/>
        <v>0</v>
      </c>
      <c r="M948" s="115">
        <f t="shared" ca="1" si="186"/>
        <v>9.4E-7</v>
      </c>
      <c r="N948">
        <f t="shared" ca="1" si="187"/>
        <v>5.5300000000000004E-7</v>
      </c>
      <c r="O948">
        <f t="shared" ca="1" si="188"/>
        <v>553</v>
      </c>
      <c r="Q948">
        <f t="shared" ca="1" si="189"/>
        <v>43507</v>
      </c>
      <c r="R948" t="str">
        <f t="shared" ca="1" si="190"/>
        <v>CAJA</v>
      </c>
      <c r="S948" t="str">
        <f t="shared" ca="1" si="191"/>
        <v>ALIMENTACION DE EMPLEADOS CTA NUEVA</v>
      </c>
      <c r="T948" t="str">
        <f t="shared" ca="1" si="192"/>
        <v>TRANSACCIONES DEL DIA 02/11/2019SPYRAL - GESTION ADMINISTRATIVA</v>
      </c>
      <c r="V948">
        <f t="shared" ca="1" si="193"/>
        <v>0</v>
      </c>
      <c r="W948">
        <f t="shared" ca="1" si="194"/>
        <v>0</v>
      </c>
    </row>
    <row r="949" spans="2:23" x14ac:dyDescent="0.25">
      <c r="B949" s="3">
        <f t="shared" si="184"/>
        <v>941</v>
      </c>
      <c r="C949" s="93">
        <f>IF(Tabla!G949="","",Tabla!G949)</f>
        <v>43533</v>
      </c>
      <c r="D949" s="93" t="str">
        <f>IF(Tabla!H949="","",Tabla!H949)</f>
        <v>CAJA</v>
      </c>
      <c r="E949" s="93" t="str">
        <f>IF(Tabla!I949="","",Tabla!I949)</f>
        <v>PAGO NOMINA QUINCENA 1 MARZO 2019</v>
      </c>
      <c r="F949" s="93" t="str">
        <f>IF(Tabla!J949="","",Tabla!J949)</f>
        <v>TRANSACCIONES DEL DIA 03/09/2019 RECURSOS HUMANOS</v>
      </c>
      <c r="G949" s="108">
        <f>IF(Tabla!K949="","",Tabla!K949)</f>
        <v>6.56</v>
      </c>
      <c r="H949" s="108">
        <f>IF(Tabla!L949="","",Tabla!L949)</f>
        <v>0</v>
      </c>
      <c r="J949">
        <f t="shared" si="195"/>
        <v>941</v>
      </c>
      <c r="K949" s="93">
        <f t="shared" si="196"/>
        <v>43533</v>
      </c>
      <c r="L949">
        <f t="shared" ca="1" si="185"/>
        <v>0</v>
      </c>
      <c r="M949" s="115">
        <f t="shared" ca="1" si="186"/>
        <v>9.4099999999999997E-7</v>
      </c>
      <c r="N949">
        <f t="shared" ca="1" si="187"/>
        <v>5.5199999999999997E-7</v>
      </c>
      <c r="O949">
        <f t="shared" ca="1" si="188"/>
        <v>552</v>
      </c>
      <c r="Q949">
        <f t="shared" ca="1" si="189"/>
        <v>43507</v>
      </c>
      <c r="R949" t="str">
        <f t="shared" ca="1" si="190"/>
        <v>CANALES DE DISTRIBUCION</v>
      </c>
      <c r="S949" t="str">
        <f t="shared" ca="1" si="191"/>
        <v>VIATICOS 2</v>
      </c>
      <c r="T949" t="str">
        <f t="shared" ca="1" si="192"/>
        <v>TRANSACCIONES DEL DIA 02/11/2019SPYRAL - GESTION ADMINISTRATIVA</v>
      </c>
      <c r="V949">
        <f t="shared" ca="1" si="193"/>
        <v>0</v>
      </c>
      <c r="W949">
        <f t="shared" ca="1" si="194"/>
        <v>0</v>
      </c>
    </row>
    <row r="950" spans="2:23" x14ac:dyDescent="0.25">
      <c r="B950" s="3">
        <f t="shared" si="184"/>
        <v>942</v>
      </c>
      <c r="C950" s="93">
        <f>IF(Tabla!G950="","",Tabla!G950)</f>
        <v>43533</v>
      </c>
      <c r="D950" s="93" t="str">
        <f>IF(Tabla!H950="","",Tabla!H950)</f>
        <v>BANCA DE CONSUMO</v>
      </c>
      <c r="E950" s="93" t="str">
        <f>IF(Tabla!I950="","",Tabla!I950)</f>
        <v>NC VIATICOS</v>
      </c>
      <c r="F950" s="93" t="str">
        <f>IF(Tabla!J950="","",Tabla!J950)</f>
        <v>TRANSACCIONES DEL DIA 03/09/2019SPYRAL - GESTION ADMINISTRATIVA</v>
      </c>
      <c r="G950" s="108">
        <f>IF(Tabla!K950="","",Tabla!K950)</f>
        <v>796.5</v>
      </c>
      <c r="H950" s="108">
        <f>IF(Tabla!L950="","",Tabla!L950)</f>
        <v>0</v>
      </c>
      <c r="J950">
        <f t="shared" si="195"/>
        <v>942</v>
      </c>
      <c r="K950" s="93">
        <f t="shared" si="196"/>
        <v>43533</v>
      </c>
      <c r="L950">
        <f t="shared" ca="1" si="185"/>
        <v>0</v>
      </c>
      <c r="M950" s="115">
        <f t="shared" ca="1" si="186"/>
        <v>9.4200000000000004E-7</v>
      </c>
      <c r="N950">
        <f t="shared" ca="1" si="187"/>
        <v>5.51E-7</v>
      </c>
      <c r="O950">
        <f t="shared" ca="1" si="188"/>
        <v>551</v>
      </c>
      <c r="Q950">
        <f t="shared" ca="1" si="189"/>
        <v>43507</v>
      </c>
      <c r="R950" t="str">
        <f t="shared" ca="1" si="190"/>
        <v>DESARROLLO DE PRODUCTOS</v>
      </c>
      <c r="S950" t="str">
        <f t="shared" ca="1" si="191"/>
        <v>VIATICOS</v>
      </c>
      <c r="T950" t="str">
        <f t="shared" ca="1" si="192"/>
        <v>TRANSACCIONES DEL DIA 02/11/2019SPYRAL - GESTION ADMINISTRATIVA</v>
      </c>
      <c r="V950">
        <f t="shared" ca="1" si="193"/>
        <v>0</v>
      </c>
      <c r="W950">
        <f t="shared" ca="1" si="194"/>
        <v>0</v>
      </c>
    </row>
    <row r="951" spans="2:23" x14ac:dyDescent="0.25">
      <c r="B951" s="3">
        <f t="shared" si="184"/>
        <v>943</v>
      </c>
      <c r="C951" s="93">
        <f>IF(Tabla!G951="","",Tabla!G951)</f>
        <v>43533</v>
      </c>
      <c r="D951" s="93" t="str">
        <f>IF(Tabla!H951="","",Tabla!H951)</f>
        <v>ATENCION A CLIENTES</v>
      </c>
      <c r="E951" s="93" t="str">
        <f>IF(Tabla!I951="","",Tabla!I951)</f>
        <v>PAGO NOMINA QUINCENA 1 MARZO 2019</v>
      </c>
      <c r="F951" s="93" t="str">
        <f>IF(Tabla!J951="","",Tabla!J951)</f>
        <v>TRANSACCIONES DEL DIA 03/09/2019 RECURSOS HUMANOS</v>
      </c>
      <c r="G951" s="108">
        <f>IF(Tabla!K951="","",Tabla!K951)</f>
        <v>1232.6199999999999</v>
      </c>
      <c r="H951" s="108">
        <f>IF(Tabla!L951="","",Tabla!L951)</f>
        <v>0</v>
      </c>
      <c r="J951">
        <f t="shared" si="195"/>
        <v>943</v>
      </c>
      <c r="K951" s="93">
        <f t="shared" si="196"/>
        <v>43533</v>
      </c>
      <c r="L951">
        <f t="shared" ca="1" si="185"/>
        <v>0</v>
      </c>
      <c r="M951" s="115">
        <f t="shared" ca="1" si="186"/>
        <v>9.4300000000000001E-7</v>
      </c>
      <c r="N951">
        <f t="shared" ca="1" si="187"/>
        <v>5.5000000000000003E-7</v>
      </c>
      <c r="O951">
        <f t="shared" ca="1" si="188"/>
        <v>550</v>
      </c>
      <c r="Q951">
        <f t="shared" ca="1" si="189"/>
        <v>43507</v>
      </c>
      <c r="R951" t="str">
        <f t="shared" ca="1" si="190"/>
        <v>SERVICIOS PERSONALES</v>
      </c>
      <c r="S951" t="str">
        <f t="shared" ca="1" si="191"/>
        <v>ALIMENTACION DE EMPLEADOS CTA NUEVA</v>
      </c>
      <c r="T951" t="str">
        <f t="shared" ca="1" si="192"/>
        <v>TRANSACCIONES DEL DIA 02/11/2019SPYRAL - GESTION ADMINISTRATIVA</v>
      </c>
      <c r="V951">
        <f t="shared" ca="1" si="193"/>
        <v>0</v>
      </c>
      <c r="W951">
        <f t="shared" ca="1" si="194"/>
        <v>0</v>
      </c>
    </row>
    <row r="952" spans="2:23" x14ac:dyDescent="0.25">
      <c r="B952" s="3">
        <f t="shared" si="184"/>
        <v>944</v>
      </c>
      <c r="C952" s="93">
        <f>IF(Tabla!G952="","",Tabla!G952)</f>
        <v>43533</v>
      </c>
      <c r="D952" s="93" t="str">
        <f>IF(Tabla!H952="","",Tabla!H952)</f>
        <v>ADMINISTRACION DE SUCURSALES</v>
      </c>
      <c r="E952" s="93" t="str">
        <f>IF(Tabla!I952="","",Tabla!I952)</f>
        <v>NC ALIMENTACION DE EMPLEADOS NVA</v>
      </c>
      <c r="F952" s="93" t="str">
        <f>IF(Tabla!J952="","",Tabla!J952)</f>
        <v>TRANSACCIONES DEL DIA 03/09/2019SPYRAL - GESTION ADMINISTRATIVA</v>
      </c>
      <c r="G952" s="108">
        <f>IF(Tabla!K952="","",Tabla!K952)</f>
        <v>40.75</v>
      </c>
      <c r="H952" s="108">
        <f>IF(Tabla!L952="","",Tabla!L952)</f>
        <v>0</v>
      </c>
      <c r="J952">
        <f t="shared" si="195"/>
        <v>944</v>
      </c>
      <c r="K952" s="93">
        <f t="shared" si="196"/>
        <v>43533</v>
      </c>
      <c r="L952">
        <f t="shared" ca="1" si="185"/>
        <v>0</v>
      </c>
      <c r="M952" s="115">
        <f t="shared" ca="1" si="186"/>
        <v>9.4399999999999998E-7</v>
      </c>
      <c r="N952">
        <f t="shared" ca="1" si="187"/>
        <v>5.4899999999999995E-7</v>
      </c>
      <c r="O952">
        <f t="shared" ca="1" si="188"/>
        <v>549</v>
      </c>
      <c r="Q952">
        <f t="shared" ca="1" si="189"/>
        <v>43505</v>
      </c>
      <c r="R952" t="str">
        <f t="shared" ca="1" si="190"/>
        <v>ADMINISTRACION DE SUCURSALES</v>
      </c>
      <c r="S952" t="str">
        <f t="shared" ca="1" si="191"/>
        <v>PAGO NOMINA QUINCENA 1 FEBRERO 2019</v>
      </c>
      <c r="T952" t="str">
        <f t="shared" ca="1" si="192"/>
        <v>TRANSACCIONES DEL DIA 02/09/2019 RECURSOS HUMANOS</v>
      </c>
      <c r="V952">
        <f t="shared" ca="1" si="193"/>
        <v>0</v>
      </c>
      <c r="W952">
        <f t="shared" ca="1" si="194"/>
        <v>0</v>
      </c>
    </row>
    <row r="953" spans="2:23" x14ac:dyDescent="0.25">
      <c r="B953" s="3">
        <f t="shared" si="184"/>
        <v>945</v>
      </c>
      <c r="C953" s="93">
        <f>IF(Tabla!G953="","",Tabla!G953)</f>
        <v>43533</v>
      </c>
      <c r="D953" s="93" t="str">
        <f>IF(Tabla!H953="","",Tabla!H953)</f>
        <v>ADMINISTRACION DE SUCURSALES</v>
      </c>
      <c r="E953" s="93" t="str">
        <f>IF(Tabla!I953="","",Tabla!I953)</f>
        <v>NC ALIMENTACION DE EMPLEADOS NVA</v>
      </c>
      <c r="F953" s="93" t="str">
        <f>IF(Tabla!J953="","",Tabla!J953)</f>
        <v>TRANSACCIONES DEL DIA 03/09/2019SPYRAL - GESTION ADMINISTRATIVA</v>
      </c>
      <c r="G953" s="108">
        <f>IF(Tabla!K953="","",Tabla!K953)</f>
        <v>23.99</v>
      </c>
      <c r="H953" s="108">
        <f>IF(Tabla!L953="","",Tabla!L953)</f>
        <v>0</v>
      </c>
      <c r="J953">
        <f t="shared" si="195"/>
        <v>945</v>
      </c>
      <c r="K953" s="93">
        <f t="shared" si="196"/>
        <v>43533</v>
      </c>
      <c r="L953">
        <f t="shared" ca="1" si="185"/>
        <v>0</v>
      </c>
      <c r="M953" s="115">
        <f t="shared" ca="1" si="186"/>
        <v>9.4499999999999995E-7</v>
      </c>
      <c r="N953">
        <f t="shared" ca="1" si="187"/>
        <v>5.4799999999999998E-7</v>
      </c>
      <c r="O953">
        <f t="shared" ca="1" si="188"/>
        <v>548</v>
      </c>
      <c r="Q953">
        <f t="shared" ca="1" si="189"/>
        <v>43505</v>
      </c>
      <c r="R953" t="str">
        <f t="shared" ca="1" si="190"/>
        <v>ADMINISTRACION DE SUCURSALES</v>
      </c>
      <c r="S953" t="str">
        <f t="shared" ca="1" si="191"/>
        <v>PAGO NOMINA QUINCENA 1 FEBRERO 2019</v>
      </c>
      <c r="T953" t="str">
        <f t="shared" ca="1" si="192"/>
        <v>TRANSACCIONES DEL DIA 02/09/2019 RECURSOS HUMANOS</v>
      </c>
      <c r="V953">
        <f t="shared" ca="1" si="193"/>
        <v>0</v>
      </c>
      <c r="W953">
        <f t="shared" ca="1" si="194"/>
        <v>0</v>
      </c>
    </row>
    <row r="954" spans="2:23" x14ac:dyDescent="0.25">
      <c r="B954" s="3">
        <f t="shared" si="184"/>
        <v>946</v>
      </c>
      <c r="C954" s="93">
        <f>IF(Tabla!G954="","",Tabla!G954)</f>
        <v>43533</v>
      </c>
      <c r="D954" s="93" t="str">
        <f>IF(Tabla!H954="","",Tabla!H954)</f>
        <v>ADMINISTRACION DE SUCURSALES</v>
      </c>
      <c r="E954" s="93" t="str">
        <f>IF(Tabla!I954="","",Tabla!I954)</f>
        <v>NC GASTO NO DEDUCIBLES</v>
      </c>
      <c r="F954" s="93" t="str">
        <f>IF(Tabla!J954="","",Tabla!J954)</f>
        <v>TRANSACCIONES DEL DIA 03/09/2019SPYRAL - GESTION ADMINISTRATIVA</v>
      </c>
      <c r="G954" s="108">
        <f>IF(Tabla!K954="","",Tabla!K954)</f>
        <v>36.590000000000003</v>
      </c>
      <c r="H954" s="108">
        <f>IF(Tabla!L954="","",Tabla!L954)</f>
        <v>0</v>
      </c>
      <c r="J954">
        <f t="shared" si="195"/>
        <v>946</v>
      </c>
      <c r="K954" s="93">
        <f t="shared" si="196"/>
        <v>43533</v>
      </c>
      <c r="L954">
        <f t="shared" ca="1" si="185"/>
        <v>0</v>
      </c>
      <c r="M954" s="115">
        <f t="shared" ca="1" si="186"/>
        <v>9.4600000000000003E-7</v>
      </c>
      <c r="N954">
        <f t="shared" ca="1" si="187"/>
        <v>5.4700000000000001E-7</v>
      </c>
      <c r="O954">
        <f t="shared" ca="1" si="188"/>
        <v>547</v>
      </c>
      <c r="Q954">
        <f t="shared" ca="1" si="189"/>
        <v>43505</v>
      </c>
      <c r="R954" t="str">
        <f t="shared" ca="1" si="190"/>
        <v>ADMINISTRACION DE SUCURSALES</v>
      </c>
      <c r="S954" t="str">
        <f t="shared" ca="1" si="191"/>
        <v>PAGO NOMINA QUINCENA 1 FEBRERO 2019</v>
      </c>
      <c r="T954" t="str">
        <f t="shared" ca="1" si="192"/>
        <v>TRANSACCIONES DEL DIA 02/09/2019 RECURSOS HUMANOS</v>
      </c>
      <c r="V954">
        <f t="shared" ca="1" si="193"/>
        <v>0</v>
      </c>
      <c r="W954">
        <f t="shared" ca="1" si="194"/>
        <v>0</v>
      </c>
    </row>
    <row r="955" spans="2:23" x14ac:dyDescent="0.25">
      <c r="B955" s="3">
        <f t="shared" si="184"/>
        <v>947</v>
      </c>
      <c r="C955" s="93">
        <f>IF(Tabla!G955="","",Tabla!G955)</f>
        <v>43533</v>
      </c>
      <c r="D955" s="93" t="str">
        <f>IF(Tabla!H955="","",Tabla!H955)</f>
        <v>ADMINISTRACION DE SUCURSALES</v>
      </c>
      <c r="E955" s="93" t="str">
        <f>IF(Tabla!I955="","",Tabla!I955)</f>
        <v>NC GASTO NO DEDUCIBLES</v>
      </c>
      <c r="F955" s="93" t="str">
        <f>IF(Tabla!J955="","",Tabla!J955)</f>
        <v>TRANSACCIONES DEL DIA 03/09/2019SPYRAL - GESTION ADMINISTRATIVA</v>
      </c>
      <c r="G955" s="108">
        <f>IF(Tabla!K955="","",Tabla!K955)</f>
        <v>32.049999999999997</v>
      </c>
      <c r="H955" s="108">
        <f>IF(Tabla!L955="","",Tabla!L955)</f>
        <v>0</v>
      </c>
      <c r="J955">
        <f t="shared" si="195"/>
        <v>947</v>
      </c>
      <c r="K955" s="93">
        <f t="shared" si="196"/>
        <v>43533</v>
      </c>
      <c r="L955">
        <f t="shared" ca="1" si="185"/>
        <v>0</v>
      </c>
      <c r="M955" s="115">
        <f t="shared" ca="1" si="186"/>
        <v>9.47E-7</v>
      </c>
      <c r="N955">
        <f t="shared" ca="1" si="187"/>
        <v>5.4600000000000005E-7</v>
      </c>
      <c r="O955">
        <f t="shared" ca="1" si="188"/>
        <v>546</v>
      </c>
      <c r="Q955">
        <f t="shared" ca="1" si="189"/>
        <v>43505</v>
      </c>
      <c r="R955" t="str">
        <f t="shared" ca="1" si="190"/>
        <v>ADMINISTRACION DE SUCURSALES</v>
      </c>
      <c r="S955" t="str">
        <f t="shared" ca="1" si="191"/>
        <v>PAGO NOMINA QUINCENA 1 FEBRERO 2019</v>
      </c>
      <c r="T955" t="str">
        <f t="shared" ca="1" si="192"/>
        <v>TRANSACCIONES DEL DIA 02/09/2019 RECURSOS HUMANOS</v>
      </c>
      <c r="V955">
        <f t="shared" ca="1" si="193"/>
        <v>0</v>
      </c>
      <c r="W955">
        <f t="shared" ca="1" si="194"/>
        <v>0</v>
      </c>
    </row>
    <row r="956" spans="2:23" x14ac:dyDescent="0.25">
      <c r="B956" s="3">
        <f t="shared" si="184"/>
        <v>948</v>
      </c>
      <c r="C956" s="93">
        <f>IF(Tabla!G956="","",Tabla!G956)</f>
        <v>43533</v>
      </c>
      <c r="D956" s="93" t="str">
        <f>IF(Tabla!H956="","",Tabla!H956)</f>
        <v>ADMINISTRACION DE SUCURSALES</v>
      </c>
      <c r="E956" s="93" t="str">
        <f>IF(Tabla!I956="","",Tabla!I956)</f>
        <v>NC GASTO NO DEDUCIBLES</v>
      </c>
      <c r="F956" s="93" t="str">
        <f>IF(Tabla!J956="","",Tabla!J956)</f>
        <v>TRANSACCIONES DEL DIA 03/09/2019SPYRAL - GESTION ADMINISTRATIVA</v>
      </c>
      <c r="G956" s="108">
        <f>IF(Tabla!K956="","",Tabla!K956)</f>
        <v>21.2</v>
      </c>
      <c r="H956" s="108">
        <f>IF(Tabla!L956="","",Tabla!L956)</f>
        <v>0</v>
      </c>
      <c r="J956">
        <f t="shared" si="195"/>
        <v>948</v>
      </c>
      <c r="K956" s="93">
        <f t="shared" si="196"/>
        <v>43533</v>
      </c>
      <c r="L956">
        <f t="shared" ca="1" si="185"/>
        <v>0</v>
      </c>
      <c r="M956" s="115">
        <f t="shared" ca="1" si="186"/>
        <v>9.4799999999999997E-7</v>
      </c>
      <c r="N956">
        <f t="shared" ca="1" si="187"/>
        <v>5.4499999999999997E-7</v>
      </c>
      <c r="O956">
        <f t="shared" ca="1" si="188"/>
        <v>545</v>
      </c>
      <c r="Q956">
        <f t="shared" ca="1" si="189"/>
        <v>43505</v>
      </c>
      <c r="R956" t="str">
        <f t="shared" ca="1" si="190"/>
        <v>ADMINISTRACION DE SUCURSALES</v>
      </c>
      <c r="S956" t="str">
        <f t="shared" ca="1" si="191"/>
        <v>PAGO NOMINA QUINCENA 1 FEBRERO 2019</v>
      </c>
      <c r="T956" t="str">
        <f t="shared" ca="1" si="192"/>
        <v>TRANSACCIONES DEL DIA 02/09/2019 RECURSOS HUMANOS</v>
      </c>
      <c r="V956">
        <f t="shared" ca="1" si="193"/>
        <v>0</v>
      </c>
      <c r="W956">
        <f t="shared" ca="1" si="194"/>
        <v>0</v>
      </c>
    </row>
    <row r="957" spans="2:23" x14ac:dyDescent="0.25">
      <c r="B957" s="3">
        <f t="shared" ref="B957:B1020" si="197">B956+1</f>
        <v>949</v>
      </c>
      <c r="C957" s="93">
        <f>IF(Tabla!G957="","",Tabla!G957)</f>
        <v>43533</v>
      </c>
      <c r="D957" s="93" t="str">
        <f>IF(Tabla!H957="","",Tabla!H957)</f>
        <v>ADMINISTRACION DE SUCURSALES</v>
      </c>
      <c r="E957" s="93" t="str">
        <f>IF(Tabla!I957="","",Tabla!I957)</f>
        <v>OTROS EGRESOS 18</v>
      </c>
      <c r="F957" s="93" t="str">
        <f>IF(Tabla!J957="","",Tabla!J957)</f>
        <v>OTROS EGRESOS 1.P.O (OR:71/DES:71 TRN:86 PERF:300086 CAU: 18</v>
      </c>
      <c r="G957" s="108">
        <f>IF(Tabla!K957="","",Tabla!K957)</f>
        <v>2.4</v>
      </c>
      <c r="H957" s="108">
        <f>IF(Tabla!L957="","",Tabla!L957)</f>
        <v>0</v>
      </c>
      <c r="J957">
        <f t="shared" si="195"/>
        <v>949</v>
      </c>
      <c r="K957" s="93">
        <f t="shared" si="196"/>
        <v>43533</v>
      </c>
      <c r="L957">
        <f t="shared" ca="1" si="185"/>
        <v>0</v>
      </c>
      <c r="M957" s="115">
        <f t="shared" ca="1" si="186"/>
        <v>9.4900000000000004E-7</v>
      </c>
      <c r="N957">
        <f t="shared" ca="1" si="187"/>
        <v>5.44E-7</v>
      </c>
      <c r="O957">
        <f t="shared" ca="1" si="188"/>
        <v>544</v>
      </c>
      <c r="Q957">
        <f t="shared" ca="1" si="189"/>
        <v>43505</v>
      </c>
      <c r="R957" t="str">
        <f t="shared" ca="1" si="190"/>
        <v>ADMINISTRACION DE SUCURSALES</v>
      </c>
      <c r="S957" t="str">
        <f t="shared" ca="1" si="191"/>
        <v>PAGO NOMINA QUINCENA 1 FEBRERO 2019</v>
      </c>
      <c r="T957" t="str">
        <f t="shared" ca="1" si="192"/>
        <v>TRANSACCIONES DEL DIA 02/09/2019 RECURSOS HUMANOS</v>
      </c>
      <c r="V957">
        <f t="shared" ca="1" si="193"/>
        <v>0</v>
      </c>
      <c r="W957">
        <f t="shared" ca="1" si="194"/>
        <v>0</v>
      </c>
    </row>
    <row r="958" spans="2:23" x14ac:dyDescent="0.25">
      <c r="B958" s="3">
        <f t="shared" si="197"/>
        <v>950</v>
      </c>
      <c r="C958" s="93">
        <f>IF(Tabla!G958="","",Tabla!G958)</f>
        <v>43533</v>
      </c>
      <c r="D958" s="93" t="str">
        <f>IF(Tabla!H958="","",Tabla!H958)</f>
        <v>ADMINISTRACION DE SUCURSALES</v>
      </c>
      <c r="E958" s="93" t="str">
        <f>IF(Tabla!I958="","",Tabla!I958)</f>
        <v>OTROS EGRESOS 18</v>
      </c>
      <c r="F958" s="93" t="str">
        <f>IF(Tabla!J958="","",Tabla!J958)</f>
        <v>OTROS EGRESOS 1.P.O (OR:53/DES:53 TRN:86 PERF:300086 CAU: 18</v>
      </c>
      <c r="G958" s="108">
        <f>IF(Tabla!K958="","",Tabla!K958)</f>
        <v>18</v>
      </c>
      <c r="H958" s="108">
        <f>IF(Tabla!L958="","",Tabla!L958)</f>
        <v>0</v>
      </c>
      <c r="J958">
        <f t="shared" si="195"/>
        <v>950</v>
      </c>
      <c r="K958" s="93">
        <f t="shared" si="196"/>
        <v>43533</v>
      </c>
      <c r="L958">
        <f t="shared" ca="1" si="185"/>
        <v>0</v>
      </c>
      <c r="M958" s="115">
        <f t="shared" ca="1" si="186"/>
        <v>9.5000000000000001E-7</v>
      </c>
      <c r="N958">
        <f t="shared" ca="1" si="187"/>
        <v>5.4300000000000003E-7</v>
      </c>
      <c r="O958">
        <f t="shared" ca="1" si="188"/>
        <v>543</v>
      </c>
      <c r="Q958">
        <f t="shared" ca="1" si="189"/>
        <v>43505</v>
      </c>
      <c r="R958" t="str">
        <f t="shared" ca="1" si="190"/>
        <v>ADMINISTRACION DE SUCURSALES</v>
      </c>
      <c r="S958" t="str">
        <f t="shared" ca="1" si="191"/>
        <v>PAGO NOMINA QUINCENA 1 FEBRERO 2019</v>
      </c>
      <c r="T958" t="str">
        <f t="shared" ca="1" si="192"/>
        <v>TRANSACCIONES DEL DIA 02/09/2019 RECURSOS HUMANOS</v>
      </c>
      <c r="V958">
        <f t="shared" ca="1" si="193"/>
        <v>0</v>
      </c>
      <c r="W958">
        <f t="shared" ca="1" si="194"/>
        <v>0</v>
      </c>
    </row>
    <row r="959" spans="2:23" x14ac:dyDescent="0.25">
      <c r="B959" s="3">
        <f t="shared" si="197"/>
        <v>951</v>
      </c>
      <c r="C959" s="93">
        <f>IF(Tabla!G959="","",Tabla!G959)</f>
        <v>43533</v>
      </c>
      <c r="D959" s="93" t="str">
        <f>IF(Tabla!H959="","",Tabla!H959)</f>
        <v>ADMINISTRACION DE SUCURSALES</v>
      </c>
      <c r="E959" s="93" t="str">
        <f>IF(Tabla!I959="","",Tabla!I959)</f>
        <v>PAGO NOMINA QUINCENA 1 MARZO 2019</v>
      </c>
      <c r="F959" s="93" t="str">
        <f>IF(Tabla!J959="","",Tabla!J959)</f>
        <v>TRANSACCIONES DEL DIA 03/09/2019 RECURSOS HUMANOS</v>
      </c>
      <c r="G959" s="108">
        <f>IF(Tabla!K959="","",Tabla!K959)</f>
        <v>127.17</v>
      </c>
      <c r="H959" s="108">
        <f>IF(Tabla!L959="","",Tabla!L959)</f>
        <v>0</v>
      </c>
      <c r="J959">
        <f t="shared" si="195"/>
        <v>951</v>
      </c>
      <c r="K959" s="93">
        <f t="shared" si="196"/>
        <v>43533</v>
      </c>
      <c r="L959">
        <f t="shared" ca="1" si="185"/>
        <v>0</v>
      </c>
      <c r="M959" s="115">
        <f t="shared" ca="1" si="186"/>
        <v>9.5099999999999998E-7</v>
      </c>
      <c r="N959">
        <f t="shared" ca="1" si="187"/>
        <v>5.4199999999999996E-7</v>
      </c>
      <c r="O959">
        <f t="shared" ca="1" si="188"/>
        <v>542</v>
      </c>
      <c r="Q959">
        <f t="shared" ca="1" si="189"/>
        <v>43505</v>
      </c>
      <c r="R959" t="str">
        <f t="shared" ca="1" si="190"/>
        <v>ADMINISTRACION DE SUCURSALES</v>
      </c>
      <c r="S959" t="str">
        <f t="shared" ca="1" si="191"/>
        <v>PAGO NOMINA QUINCENA 1 FEBRERO 2019</v>
      </c>
      <c r="T959" t="str">
        <f t="shared" ca="1" si="192"/>
        <v>TRANSACCIONES DEL DIA 02/09/2019 RECURSOS HUMANOS</v>
      </c>
      <c r="V959">
        <f t="shared" ca="1" si="193"/>
        <v>0</v>
      </c>
      <c r="W959">
        <f t="shared" ca="1" si="194"/>
        <v>0</v>
      </c>
    </row>
    <row r="960" spans="2:23" x14ac:dyDescent="0.25">
      <c r="B960" s="3">
        <f t="shared" si="197"/>
        <v>952</v>
      </c>
      <c r="C960" s="93">
        <f>IF(Tabla!G960="","",Tabla!G960)</f>
        <v>43533</v>
      </c>
      <c r="D960" s="93" t="str">
        <f>IF(Tabla!H960="","",Tabla!H960)</f>
        <v>ADMINISTRACION DE SUCURSALES</v>
      </c>
      <c r="E960" s="93" t="str">
        <f>IF(Tabla!I960="","",Tabla!I960)</f>
        <v>PAGO NOMINA QUINCENA 1 MARZO 2019</v>
      </c>
      <c r="F960" s="93" t="str">
        <f>IF(Tabla!J960="","",Tabla!J960)</f>
        <v>TRANSACCIONES DEL DIA 03/09/2019 RECURSOS HUMANOS</v>
      </c>
      <c r="G960" s="108">
        <f>IF(Tabla!K960="","",Tabla!K960)</f>
        <v>88.26</v>
      </c>
      <c r="H960" s="108">
        <f>IF(Tabla!L960="","",Tabla!L960)</f>
        <v>0</v>
      </c>
      <c r="J960">
        <f t="shared" si="195"/>
        <v>952</v>
      </c>
      <c r="K960" s="93">
        <f t="shared" si="196"/>
        <v>43533</v>
      </c>
      <c r="L960">
        <f t="shared" ca="1" si="185"/>
        <v>0</v>
      </c>
      <c r="M960" s="115">
        <f t="shared" ca="1" si="186"/>
        <v>9.5199999999999995E-7</v>
      </c>
      <c r="N960">
        <f t="shared" ca="1" si="187"/>
        <v>5.4099999999999999E-7</v>
      </c>
      <c r="O960">
        <f t="shared" ca="1" si="188"/>
        <v>541</v>
      </c>
      <c r="Q960">
        <f t="shared" ca="1" si="189"/>
        <v>43505</v>
      </c>
      <c r="R960" t="str">
        <f t="shared" ca="1" si="190"/>
        <v>ADMINISTRACION DE SUCURSALES</v>
      </c>
      <c r="S960" t="str">
        <f t="shared" ca="1" si="191"/>
        <v>PAGO NOMINA QUINCENA 1 FEBRERO 2019</v>
      </c>
      <c r="T960" t="str">
        <f t="shared" ca="1" si="192"/>
        <v>TRANSACCIONES DEL DIA 02/09/2019 RECURSOS HUMANOS</v>
      </c>
      <c r="V960">
        <f t="shared" ca="1" si="193"/>
        <v>0</v>
      </c>
      <c r="W960">
        <f t="shared" ca="1" si="194"/>
        <v>0</v>
      </c>
    </row>
    <row r="961" spans="2:23" x14ac:dyDescent="0.25">
      <c r="B961" s="3">
        <f t="shared" si="197"/>
        <v>953</v>
      </c>
      <c r="C961" s="93">
        <f>IF(Tabla!G961="","",Tabla!G961)</f>
        <v>43533</v>
      </c>
      <c r="D961" s="93" t="str">
        <f>IF(Tabla!H961="","",Tabla!H961)</f>
        <v>ADMINISTRACION DE SUCURSALES</v>
      </c>
      <c r="E961" s="93" t="str">
        <f>IF(Tabla!I961="","",Tabla!I961)</f>
        <v>PAGO NOMINA QUINCENA 1 MARZO 2019</v>
      </c>
      <c r="F961" s="93" t="str">
        <f>IF(Tabla!J961="","",Tabla!J961)</f>
        <v>TRANSACCIONES DEL DIA 03/09/2019 RECURSOS HUMANOS</v>
      </c>
      <c r="G961" s="108">
        <f>IF(Tabla!K961="","",Tabla!K961)</f>
        <v>42.17</v>
      </c>
      <c r="H961" s="108">
        <f>IF(Tabla!L961="","",Tabla!L961)</f>
        <v>0</v>
      </c>
      <c r="J961">
        <f t="shared" si="195"/>
        <v>953</v>
      </c>
      <c r="K961" s="93">
        <f t="shared" si="196"/>
        <v>43533</v>
      </c>
      <c r="L961">
        <f t="shared" ca="1" si="185"/>
        <v>0</v>
      </c>
      <c r="M961" s="115">
        <f t="shared" ca="1" si="186"/>
        <v>9.5300000000000002E-7</v>
      </c>
      <c r="N961">
        <f t="shared" ca="1" si="187"/>
        <v>5.4000000000000002E-7</v>
      </c>
      <c r="O961">
        <f t="shared" ca="1" si="188"/>
        <v>540</v>
      </c>
      <c r="Q961">
        <f t="shared" ca="1" si="189"/>
        <v>43505</v>
      </c>
      <c r="R961" t="str">
        <f t="shared" ca="1" si="190"/>
        <v>ATENCION A CLIENTES</v>
      </c>
      <c r="S961" t="str">
        <f t="shared" ca="1" si="191"/>
        <v>PAGO NOMINA QUINCENA 1 FEBRERO 2019</v>
      </c>
      <c r="T961" t="str">
        <f t="shared" ca="1" si="192"/>
        <v>TRANSACCIONES DEL DIA 02/09/2019 RECURSOS HUMANOS</v>
      </c>
      <c r="V961">
        <f t="shared" ca="1" si="193"/>
        <v>0</v>
      </c>
      <c r="W961">
        <f t="shared" ca="1" si="194"/>
        <v>0</v>
      </c>
    </row>
    <row r="962" spans="2:23" x14ac:dyDescent="0.25">
      <c r="B962" s="3">
        <f t="shared" si="197"/>
        <v>954</v>
      </c>
      <c r="C962" s="93">
        <f>IF(Tabla!G962="","",Tabla!G962)</f>
        <v>43533</v>
      </c>
      <c r="D962" s="93" t="str">
        <f>IF(Tabla!H962="","",Tabla!H962)</f>
        <v>ADMINISTRACION DE SUCURSALES</v>
      </c>
      <c r="E962" s="93" t="str">
        <f>IF(Tabla!I962="","",Tabla!I962)</f>
        <v>PAGO NOMINA QUINCENA 1 MARZO 2019</v>
      </c>
      <c r="F962" s="93" t="str">
        <f>IF(Tabla!J962="","",Tabla!J962)</f>
        <v>TRANSACCIONES DEL DIA 03/09/2019 RECURSOS HUMANOS</v>
      </c>
      <c r="G962" s="108">
        <f>IF(Tabla!K962="","",Tabla!K962)</f>
        <v>41.44</v>
      </c>
      <c r="H962" s="108">
        <f>IF(Tabla!L962="","",Tabla!L962)</f>
        <v>0</v>
      </c>
      <c r="J962">
        <f t="shared" si="195"/>
        <v>954</v>
      </c>
      <c r="K962" s="93">
        <f t="shared" si="196"/>
        <v>43533</v>
      </c>
      <c r="L962">
        <f t="shared" ca="1" si="185"/>
        <v>0</v>
      </c>
      <c r="M962" s="115">
        <f t="shared" ca="1" si="186"/>
        <v>9.540000000000001E-7</v>
      </c>
      <c r="N962">
        <f t="shared" ca="1" si="187"/>
        <v>5.3900000000000005E-7</v>
      </c>
      <c r="O962">
        <f t="shared" ca="1" si="188"/>
        <v>539</v>
      </c>
      <c r="Q962">
        <f t="shared" ca="1" si="189"/>
        <v>43505</v>
      </c>
      <c r="R962" t="str">
        <f t="shared" ca="1" si="190"/>
        <v>ATM</v>
      </c>
      <c r="S962" t="str">
        <f t="shared" ca="1" si="191"/>
        <v>PAGO NOMINA QUINCENA 1 FEBRERO 2019</v>
      </c>
      <c r="T962" t="str">
        <f t="shared" ca="1" si="192"/>
        <v>TRANSACCIONES DEL DIA 02/09/2019 RECURSOS HUMANOS</v>
      </c>
      <c r="V962">
        <f t="shared" ca="1" si="193"/>
        <v>0</v>
      </c>
      <c r="W962">
        <f t="shared" ca="1" si="194"/>
        <v>0</v>
      </c>
    </row>
    <row r="963" spans="2:23" x14ac:dyDescent="0.25">
      <c r="B963" s="3">
        <f t="shared" si="197"/>
        <v>955</v>
      </c>
      <c r="C963" s="93">
        <f>IF(Tabla!G963="","",Tabla!G963)</f>
        <v>43533</v>
      </c>
      <c r="D963" s="93" t="str">
        <f>IF(Tabla!H963="","",Tabla!H963)</f>
        <v>ADMINISTRACION DE SUCURSALES</v>
      </c>
      <c r="E963" s="93" t="str">
        <f>IF(Tabla!I963="","",Tabla!I963)</f>
        <v>PAGO NOMINA QUINCENA 1 MARZO 2019</v>
      </c>
      <c r="F963" s="93" t="str">
        <f>IF(Tabla!J963="","",Tabla!J963)</f>
        <v>TRANSACCIONES DEL DIA 03/09/2019 RECURSOS HUMANOS</v>
      </c>
      <c r="G963" s="108">
        <f>IF(Tabla!K963="","",Tabla!K963)</f>
        <v>37.57</v>
      </c>
      <c r="H963" s="108">
        <f>IF(Tabla!L963="","",Tabla!L963)</f>
        <v>0</v>
      </c>
      <c r="J963">
        <f t="shared" si="195"/>
        <v>955</v>
      </c>
      <c r="K963" s="93">
        <f t="shared" si="196"/>
        <v>43533</v>
      </c>
      <c r="L963">
        <f t="shared" ca="1" si="185"/>
        <v>0</v>
      </c>
      <c r="M963" s="115">
        <f t="shared" ca="1" si="186"/>
        <v>9.5499999999999996E-7</v>
      </c>
      <c r="N963">
        <f t="shared" ca="1" si="187"/>
        <v>5.3799999999999997E-7</v>
      </c>
      <c r="O963">
        <f t="shared" ca="1" si="188"/>
        <v>538</v>
      </c>
      <c r="Q963">
        <f t="shared" ca="1" si="189"/>
        <v>43505</v>
      </c>
      <c r="R963" t="str">
        <f t="shared" ca="1" si="190"/>
        <v>CAJA</v>
      </c>
      <c r="S963" t="str">
        <f t="shared" ca="1" si="191"/>
        <v>PAGO NOMINA QUINCENA 1 FEBRERO 2019</v>
      </c>
      <c r="T963" t="str">
        <f t="shared" ca="1" si="192"/>
        <v>TRANSACCIONES DEL DIA 02/09/2019 RECURSOS HUMANOS</v>
      </c>
      <c r="V963">
        <f t="shared" ca="1" si="193"/>
        <v>0</v>
      </c>
      <c r="W963">
        <f t="shared" ca="1" si="194"/>
        <v>0</v>
      </c>
    </row>
    <row r="964" spans="2:23" x14ac:dyDescent="0.25">
      <c r="B964" s="3">
        <f t="shared" si="197"/>
        <v>956</v>
      </c>
      <c r="C964" s="93">
        <f>IF(Tabla!G964="","",Tabla!G964)</f>
        <v>43533</v>
      </c>
      <c r="D964" s="93" t="str">
        <f>IF(Tabla!H964="","",Tabla!H964)</f>
        <v>ADMINISTRACION DE SUCURSALES</v>
      </c>
      <c r="E964" s="93" t="str">
        <f>IF(Tabla!I964="","",Tabla!I964)</f>
        <v>PAGO NOMINA QUINCENA 1 MARZO 2019</v>
      </c>
      <c r="F964" s="93" t="str">
        <f>IF(Tabla!J964="","",Tabla!J964)</f>
        <v>TRANSACCIONES DEL DIA 03/09/2019 RECURSOS HUMANOS</v>
      </c>
      <c r="G964" s="108">
        <f>IF(Tabla!K964="","",Tabla!K964)</f>
        <v>32.450000000000003</v>
      </c>
      <c r="H964" s="108">
        <f>IF(Tabla!L964="","",Tabla!L964)</f>
        <v>0</v>
      </c>
      <c r="J964">
        <f t="shared" si="195"/>
        <v>956</v>
      </c>
      <c r="K964" s="93">
        <f t="shared" si="196"/>
        <v>43533</v>
      </c>
      <c r="L964">
        <f t="shared" ca="1" si="185"/>
        <v>0</v>
      </c>
      <c r="M964" s="115">
        <f t="shared" ca="1" si="186"/>
        <v>9.5600000000000004E-7</v>
      </c>
      <c r="N964">
        <f t="shared" ca="1" si="187"/>
        <v>5.37E-7</v>
      </c>
      <c r="O964">
        <f t="shared" ca="1" si="188"/>
        <v>537</v>
      </c>
      <c r="Q964">
        <f t="shared" ca="1" si="189"/>
        <v>43505</v>
      </c>
      <c r="R964" t="str">
        <f t="shared" ca="1" si="190"/>
        <v>CAJA</v>
      </c>
      <c r="S964" t="str">
        <f t="shared" ca="1" si="191"/>
        <v>PAGO NOMINA QUINCENA 1 FEBRERO 2019</v>
      </c>
      <c r="T964" t="str">
        <f t="shared" ca="1" si="192"/>
        <v>TRANSACCIONES DEL DIA 02/09/2019 RECURSOS HUMANOS</v>
      </c>
      <c r="V964">
        <f t="shared" ca="1" si="193"/>
        <v>0</v>
      </c>
      <c r="W964">
        <f t="shared" ca="1" si="194"/>
        <v>0</v>
      </c>
    </row>
    <row r="965" spans="2:23" x14ac:dyDescent="0.25">
      <c r="B965" s="3">
        <f t="shared" si="197"/>
        <v>957</v>
      </c>
      <c r="C965" s="93">
        <f>IF(Tabla!G965="","",Tabla!G965)</f>
        <v>43533</v>
      </c>
      <c r="D965" s="93" t="str">
        <f>IF(Tabla!H965="","",Tabla!H965)</f>
        <v>ADMINISTRACION DE SUCURSALES</v>
      </c>
      <c r="E965" s="93" t="str">
        <f>IF(Tabla!I965="","",Tabla!I965)</f>
        <v>PAGO NOMINA QUINCENA 1 MARZO 2019</v>
      </c>
      <c r="F965" s="93" t="str">
        <f>IF(Tabla!J965="","",Tabla!J965)</f>
        <v>TRANSACCIONES DEL DIA 03/09/2019 RECURSOS HUMANOS</v>
      </c>
      <c r="G965" s="108">
        <f>IF(Tabla!K965="","",Tabla!K965)</f>
        <v>21.27</v>
      </c>
      <c r="H965" s="108">
        <f>IF(Tabla!L965="","",Tabla!L965)</f>
        <v>0</v>
      </c>
      <c r="J965">
        <f t="shared" si="195"/>
        <v>957</v>
      </c>
      <c r="K965" s="93">
        <f t="shared" si="196"/>
        <v>43533</v>
      </c>
      <c r="L965">
        <f t="shared" ca="1" si="185"/>
        <v>0</v>
      </c>
      <c r="M965" s="115">
        <f t="shared" ca="1" si="186"/>
        <v>9.569999999999999E-7</v>
      </c>
      <c r="N965">
        <f t="shared" ca="1" si="187"/>
        <v>5.3600000000000004E-7</v>
      </c>
      <c r="O965">
        <f t="shared" ca="1" si="188"/>
        <v>536</v>
      </c>
      <c r="Q965">
        <f t="shared" ca="1" si="189"/>
        <v>43505</v>
      </c>
      <c r="R965" t="str">
        <f t="shared" ca="1" si="190"/>
        <v>CAJA</v>
      </c>
      <c r="S965" t="str">
        <f t="shared" ca="1" si="191"/>
        <v>PAGO NOMINA QUINCENA 1 FEBRERO 2019</v>
      </c>
      <c r="T965" t="str">
        <f t="shared" ca="1" si="192"/>
        <v>TRANSACCIONES DEL DIA 02/09/2019 RECURSOS HUMANOS</v>
      </c>
      <c r="V965">
        <f t="shared" ca="1" si="193"/>
        <v>0</v>
      </c>
      <c r="W965">
        <f t="shared" ca="1" si="194"/>
        <v>0</v>
      </c>
    </row>
    <row r="966" spans="2:23" x14ac:dyDescent="0.25">
      <c r="B966" s="3">
        <f t="shared" si="197"/>
        <v>958</v>
      </c>
      <c r="C966" s="93">
        <f>IF(Tabla!G966="","",Tabla!G966)</f>
        <v>43535</v>
      </c>
      <c r="D966" s="93" t="str">
        <f>IF(Tabla!H966="","",Tabla!H966)</f>
        <v>SERVICIOS PERSONALES</v>
      </c>
      <c r="E966" s="93" t="str">
        <f>IF(Tabla!I966="","",Tabla!I966)</f>
        <v>ALIMENTACION DE EMPLEADOS CTA NUEVA</v>
      </c>
      <c r="F966" s="93" t="str">
        <f>IF(Tabla!J966="","",Tabla!J966)</f>
        <v>TRANSACCIONES DEL DIA 03/11/2019SPYRAL - GESTION ADMINISTRATIVA</v>
      </c>
      <c r="G966" s="108">
        <f>IF(Tabla!K966="","",Tabla!K966)</f>
        <v>8</v>
      </c>
      <c r="H966" s="108">
        <f>IF(Tabla!L966="","",Tabla!L966)</f>
        <v>0</v>
      </c>
      <c r="J966">
        <f t="shared" si="195"/>
        <v>958</v>
      </c>
      <c r="K966" s="93">
        <f t="shared" si="196"/>
        <v>43535</v>
      </c>
      <c r="L966">
        <f t="shared" ca="1" si="185"/>
        <v>0</v>
      </c>
      <c r="M966" s="115">
        <f t="shared" ca="1" si="186"/>
        <v>9.5799999999999998E-7</v>
      </c>
      <c r="N966">
        <f t="shared" ca="1" si="187"/>
        <v>5.3499999999999996E-7</v>
      </c>
      <c r="O966">
        <f t="shared" ca="1" si="188"/>
        <v>535</v>
      </c>
      <c r="Q966">
        <f t="shared" ca="1" si="189"/>
        <v>43505</v>
      </c>
      <c r="R966" t="str">
        <f t="shared" ca="1" si="190"/>
        <v>CAJA</v>
      </c>
      <c r="S966" t="str">
        <f t="shared" ca="1" si="191"/>
        <v>PAGO NOMINA QUINCENA 1 FEBRERO 2019</v>
      </c>
      <c r="T966" t="str">
        <f t="shared" ca="1" si="192"/>
        <v>TRANSACCIONES DEL DIA 02/09/2019 RECURSOS HUMANOS</v>
      </c>
      <c r="V966">
        <f t="shared" ca="1" si="193"/>
        <v>0</v>
      </c>
      <c r="W966">
        <f t="shared" ca="1" si="194"/>
        <v>0</v>
      </c>
    </row>
    <row r="967" spans="2:23" x14ac:dyDescent="0.25">
      <c r="B967" s="3">
        <f t="shared" si="197"/>
        <v>959</v>
      </c>
      <c r="C967" s="93">
        <f>IF(Tabla!G967="","",Tabla!G967)</f>
        <v>43535</v>
      </c>
      <c r="D967" s="93" t="str">
        <f>IF(Tabla!H967="","",Tabla!H967)</f>
        <v>SERVICIOS PERSONALES</v>
      </c>
      <c r="E967" s="93" t="str">
        <f>IF(Tabla!I967="","",Tabla!I967)</f>
        <v>VIATICOS</v>
      </c>
      <c r="F967" s="93" t="str">
        <f>IF(Tabla!J967="","",Tabla!J967)</f>
        <v>TRANSACCIONES DEL DIA 03/11/2019SPYRAL - GESTION ADMINISTRATIVA</v>
      </c>
      <c r="G967" s="108">
        <f>IF(Tabla!K967="","",Tabla!K967)</f>
        <v>6.3</v>
      </c>
      <c r="H967" s="108">
        <f>IF(Tabla!L967="","",Tabla!L967)</f>
        <v>0</v>
      </c>
      <c r="J967">
        <f t="shared" si="195"/>
        <v>959</v>
      </c>
      <c r="K967" s="93">
        <f t="shared" si="196"/>
        <v>43535</v>
      </c>
      <c r="L967">
        <f t="shared" ca="1" si="185"/>
        <v>0</v>
      </c>
      <c r="M967" s="115">
        <f t="shared" ca="1" si="186"/>
        <v>9.5900000000000005E-7</v>
      </c>
      <c r="N967">
        <f t="shared" ca="1" si="187"/>
        <v>5.3399999999999999E-7</v>
      </c>
      <c r="O967">
        <f t="shared" ca="1" si="188"/>
        <v>534</v>
      </c>
      <c r="Q967">
        <f t="shared" ca="1" si="189"/>
        <v>43505</v>
      </c>
      <c r="R967" t="str">
        <f t="shared" ca="1" si="190"/>
        <v>CAJA</v>
      </c>
      <c r="S967" t="str">
        <f t="shared" ca="1" si="191"/>
        <v>PAGO NOMINA QUINCENA 1 FEBRERO 2019</v>
      </c>
      <c r="T967" t="str">
        <f t="shared" ca="1" si="192"/>
        <v>TRANSACCIONES DEL DIA 02/09/2019 RECURSOS HUMANOS</v>
      </c>
      <c r="V967">
        <f t="shared" ca="1" si="193"/>
        <v>0</v>
      </c>
      <c r="W967">
        <f t="shared" ca="1" si="194"/>
        <v>0</v>
      </c>
    </row>
    <row r="968" spans="2:23" x14ac:dyDescent="0.25">
      <c r="B968" s="3">
        <f t="shared" si="197"/>
        <v>960</v>
      </c>
      <c r="C968" s="93">
        <f>IF(Tabla!G968="","",Tabla!G968)</f>
        <v>43535</v>
      </c>
      <c r="D968" s="93" t="str">
        <f>IF(Tabla!H968="","",Tabla!H968)</f>
        <v>FUERZAS DE VENTAS PANAMA</v>
      </c>
      <c r="E968" s="93" t="str">
        <f>IF(Tabla!I968="","",Tabla!I968)</f>
        <v>VIATICOS</v>
      </c>
      <c r="F968" s="93" t="str">
        <f>IF(Tabla!J968="","",Tabla!J968)</f>
        <v>TRANSACCIONES DEL DIA 03/11/2019SPYRAL - GESTION ADMINISTRATIVA</v>
      </c>
      <c r="G968" s="108">
        <f>IF(Tabla!K968="","",Tabla!K968)</f>
        <v>5.22</v>
      </c>
      <c r="H968" s="108">
        <f>IF(Tabla!L968="","",Tabla!L968)</f>
        <v>0</v>
      </c>
      <c r="J968">
        <f t="shared" si="195"/>
        <v>960</v>
      </c>
      <c r="K968" s="93">
        <f t="shared" si="196"/>
        <v>43535</v>
      </c>
      <c r="L968">
        <f t="shared" ca="1" si="185"/>
        <v>0</v>
      </c>
      <c r="M968" s="115">
        <f t="shared" ca="1" si="186"/>
        <v>9.5999999999999991E-7</v>
      </c>
      <c r="N968">
        <f t="shared" ca="1" si="187"/>
        <v>5.3300000000000002E-7</v>
      </c>
      <c r="O968">
        <f t="shared" ca="1" si="188"/>
        <v>533</v>
      </c>
      <c r="Q968">
        <f t="shared" ca="1" si="189"/>
        <v>43505</v>
      </c>
      <c r="R968" t="str">
        <f t="shared" ca="1" si="190"/>
        <v>CAJA</v>
      </c>
      <c r="S968" t="str">
        <f t="shared" ca="1" si="191"/>
        <v>PAGO NOMINA QUINCENA 1 FEBRERO 2019</v>
      </c>
      <c r="T968" t="str">
        <f t="shared" ca="1" si="192"/>
        <v>TRANSACCIONES DEL DIA 02/09/2019 RECURSOS HUMANOS</v>
      </c>
      <c r="V968">
        <f t="shared" ca="1" si="193"/>
        <v>0</v>
      </c>
      <c r="W968">
        <f t="shared" ca="1" si="194"/>
        <v>0</v>
      </c>
    </row>
    <row r="969" spans="2:23" x14ac:dyDescent="0.25">
      <c r="B969" s="3">
        <f t="shared" si="197"/>
        <v>961</v>
      </c>
      <c r="C969" s="93">
        <f>IF(Tabla!G969="","",Tabla!G969)</f>
        <v>43535</v>
      </c>
      <c r="D969" s="93" t="str">
        <f>IF(Tabla!H969="","",Tabla!H969)</f>
        <v>FUERZA DE VENTAS AUTOS</v>
      </c>
      <c r="E969" s="93" t="str">
        <f>IF(Tabla!I969="","",Tabla!I969)</f>
        <v>VIATICOS</v>
      </c>
      <c r="F969" s="93" t="str">
        <f>IF(Tabla!J969="","",Tabla!J969)</f>
        <v>TRANSACCIONES DEL DIA 03/11/2019SPYRAL - GESTION ADMINISTRATIVA</v>
      </c>
      <c r="G969" s="108">
        <f>IF(Tabla!K969="","",Tabla!K969)</f>
        <v>8</v>
      </c>
      <c r="H969" s="108">
        <f>IF(Tabla!L969="","",Tabla!L969)</f>
        <v>0</v>
      </c>
      <c r="J969">
        <f t="shared" si="195"/>
        <v>961</v>
      </c>
      <c r="K969" s="93">
        <f t="shared" si="196"/>
        <v>43535</v>
      </c>
      <c r="L969">
        <f t="shared" ref="L969:L1032" ca="1" si="198">IF(SortCriteria=1,IFERROR(VALUE(MID(K969,1,FIND(" ",K969,1)-1)),0),OFFSET(B969,0,SortCriteria))</f>
        <v>0</v>
      </c>
      <c r="M969" s="115">
        <f t="shared" ref="M969:M1032" ca="1" si="199">L969+$J969/1000000000</f>
        <v>9.6099999999999999E-7</v>
      </c>
      <c r="N969">
        <f t="shared" ref="N969:N1032" ca="1" si="200">IFERROR(CHOOSE($J$3,LARGE(INDIRECT("M9:M"&amp;$M$5),J969),SMALL(INDIRECT("M9:M"&amp;$M$5),J969)),0)</f>
        <v>5.3200000000000005E-7</v>
      </c>
      <c r="O969">
        <f t="shared" ref="O969:O1032" ca="1" si="201">MATCH(N969,$M$9:$M$1508,0)</f>
        <v>532</v>
      </c>
      <c r="Q969">
        <f t="shared" ref="Q969:Q1032" ca="1" si="202">OFFSET(C$8,$O969,0)</f>
        <v>43505</v>
      </c>
      <c r="R969" t="str">
        <f t="shared" ca="1" si="190"/>
        <v>CAJA</v>
      </c>
      <c r="S969" t="str">
        <f t="shared" ca="1" si="191"/>
        <v>PAGO NOMINA QUINCENA 1 FEBRERO 2019</v>
      </c>
      <c r="T969" t="str">
        <f t="shared" ca="1" si="192"/>
        <v>TRANSACCIONES DEL DIA 02/09/2019 RECURSOS HUMANOS</v>
      </c>
      <c r="V969">
        <f t="shared" ca="1" si="193"/>
        <v>0</v>
      </c>
      <c r="W969">
        <f t="shared" ca="1" si="194"/>
        <v>0</v>
      </c>
    </row>
    <row r="970" spans="2:23" x14ac:dyDescent="0.25">
      <c r="B970" s="3">
        <f t="shared" si="197"/>
        <v>962</v>
      </c>
      <c r="C970" s="93">
        <f>IF(Tabla!G970="","",Tabla!G970)</f>
        <v>43535</v>
      </c>
      <c r="D970" s="93" t="str">
        <f>IF(Tabla!H970="","",Tabla!H970)</f>
        <v>CAJA</v>
      </c>
      <c r="E970" s="93" t="str">
        <f>IF(Tabla!I970="","",Tabla!I970)</f>
        <v>ALIMENTACION DE EMPLEADOS CTA NUEVA</v>
      </c>
      <c r="F970" s="93" t="str">
        <f>IF(Tabla!J970="","",Tabla!J970)</f>
        <v>TRANSACCIONES DEL DIA 03/11/2019SPYRAL - GESTION ADMINISTRATIVA</v>
      </c>
      <c r="G970" s="108">
        <f>IF(Tabla!K970="","",Tabla!K970)</f>
        <v>80</v>
      </c>
      <c r="H970" s="108">
        <f>IF(Tabla!L970="","",Tabla!L970)</f>
        <v>0</v>
      </c>
      <c r="J970">
        <f t="shared" si="195"/>
        <v>962</v>
      </c>
      <c r="K970" s="93">
        <f t="shared" si="196"/>
        <v>43535</v>
      </c>
      <c r="L970">
        <f t="shared" ca="1" si="198"/>
        <v>0</v>
      </c>
      <c r="M970" s="115">
        <f t="shared" ca="1" si="199"/>
        <v>9.6200000000000006E-7</v>
      </c>
      <c r="N970">
        <f t="shared" ca="1" si="200"/>
        <v>5.3099999999999998E-7</v>
      </c>
      <c r="O970">
        <f t="shared" ca="1" si="201"/>
        <v>531</v>
      </c>
      <c r="Q970">
        <f t="shared" ca="1" si="202"/>
        <v>43505</v>
      </c>
      <c r="R970" t="str">
        <f t="shared" ref="R970:R1033" ca="1" si="203">IF($Q970=0,"",OFFSET(D$8,$O970,0))</f>
        <v>CAJA</v>
      </c>
      <c r="S970" t="str">
        <f t="shared" ref="S970:S1033" ca="1" si="204">IF($Q970=0,"",OFFSET(E$8,$O970,0))</f>
        <v>PAGO NOMINA QUINCENA 1 FEBRERO 2019</v>
      </c>
      <c r="T970" t="str">
        <f t="shared" ref="T970:T1033" ca="1" si="205">IF($Q970=0,"",OFFSET(F$8,$O970,0))</f>
        <v>TRANSACCIONES DEL DIA 02/09/2019 RECURSOS HUMANOS</v>
      </c>
      <c r="V970">
        <f t="shared" ref="V970:V1033" ca="1" si="206">IF($Q970=0,"",OFFSET(H$8,$O970,0))</f>
        <v>0</v>
      </c>
      <c r="W970">
        <f t="shared" ref="W970:W1033" ca="1" si="207">IF($Q970=0,"",OFFSET(I$8,$O970,0))</f>
        <v>0</v>
      </c>
    </row>
    <row r="971" spans="2:23" x14ac:dyDescent="0.25">
      <c r="B971" s="3">
        <f t="shared" si="197"/>
        <v>963</v>
      </c>
      <c r="C971" s="93">
        <f>IF(Tabla!G971="","",Tabla!G971)</f>
        <v>43535</v>
      </c>
      <c r="D971" s="93" t="str">
        <f>IF(Tabla!H971="","",Tabla!H971)</f>
        <v>CAJA</v>
      </c>
      <c r="E971" s="93" t="str">
        <f>IF(Tabla!I971="","",Tabla!I971)</f>
        <v>ALIMENTACION DE EMPLEADOS CTA NUEVA</v>
      </c>
      <c r="F971" s="93" t="str">
        <f>IF(Tabla!J971="","",Tabla!J971)</f>
        <v>TRANSACCIONES DEL DIA 03/11/2019SPYRAL - GESTION ADMINISTRATIVA</v>
      </c>
      <c r="G971" s="108">
        <f>IF(Tabla!K971="","",Tabla!K971)</f>
        <v>56</v>
      </c>
      <c r="H971" s="108">
        <f>IF(Tabla!L971="","",Tabla!L971)</f>
        <v>0</v>
      </c>
      <c r="J971">
        <f t="shared" ref="J971:J1034" si="208">IF(K971=0,0,J970+1)</f>
        <v>963</v>
      </c>
      <c r="K971" s="93">
        <f t="shared" ref="K971:K1034" si="209">C971</f>
        <v>43535</v>
      </c>
      <c r="L971">
        <f t="shared" ca="1" si="198"/>
        <v>0</v>
      </c>
      <c r="M971" s="115">
        <f t="shared" ca="1" si="199"/>
        <v>9.6299999999999993E-7</v>
      </c>
      <c r="N971">
        <f t="shared" ca="1" si="200"/>
        <v>5.3000000000000001E-7</v>
      </c>
      <c r="O971">
        <f t="shared" ca="1" si="201"/>
        <v>530</v>
      </c>
      <c r="Q971">
        <f t="shared" ca="1" si="202"/>
        <v>43505</v>
      </c>
      <c r="R971" t="str">
        <f t="shared" ca="1" si="203"/>
        <v>CAJA</v>
      </c>
      <c r="S971" t="str">
        <f t="shared" ca="1" si="204"/>
        <v>PAGO NOMINA QUINCENA 1 FEBRERO 2019</v>
      </c>
      <c r="T971" t="str">
        <f t="shared" ca="1" si="205"/>
        <v>TRANSACCIONES DEL DIA 02/09/2019 RECURSOS HUMANOS</v>
      </c>
      <c r="V971">
        <f t="shared" ca="1" si="206"/>
        <v>0</v>
      </c>
      <c r="W971">
        <f t="shared" ca="1" si="207"/>
        <v>0</v>
      </c>
    </row>
    <row r="972" spans="2:23" x14ac:dyDescent="0.25">
      <c r="B972" s="3">
        <f t="shared" si="197"/>
        <v>964</v>
      </c>
      <c r="C972" s="93">
        <f>IF(Tabla!G972="","",Tabla!G972)</f>
        <v>43535</v>
      </c>
      <c r="D972" s="93" t="str">
        <f>IF(Tabla!H972="","",Tabla!H972)</f>
        <v>CAJA</v>
      </c>
      <c r="E972" s="93" t="str">
        <f>IF(Tabla!I972="","",Tabla!I972)</f>
        <v>ALIMENTACION DE EMPLEADOS CTA NUEVA</v>
      </c>
      <c r="F972" s="93" t="str">
        <f>IF(Tabla!J972="","",Tabla!J972)</f>
        <v>TRANSACCIONES DEL DIA 03/11/2019SPYRAL - GESTION ADMINISTRATIVA</v>
      </c>
      <c r="G972" s="108">
        <f>IF(Tabla!K972="","",Tabla!K972)</f>
        <v>40</v>
      </c>
      <c r="H972" s="108">
        <f>IF(Tabla!L972="","",Tabla!L972)</f>
        <v>0</v>
      </c>
      <c r="J972">
        <f t="shared" si="208"/>
        <v>964</v>
      </c>
      <c r="K972" s="93">
        <f t="shared" si="209"/>
        <v>43535</v>
      </c>
      <c r="L972">
        <f t="shared" ca="1" si="198"/>
        <v>0</v>
      </c>
      <c r="M972" s="115">
        <f t="shared" ca="1" si="199"/>
        <v>9.64E-7</v>
      </c>
      <c r="N972">
        <f t="shared" ca="1" si="200"/>
        <v>5.2900000000000004E-7</v>
      </c>
      <c r="O972">
        <f t="shared" ca="1" si="201"/>
        <v>529</v>
      </c>
      <c r="Q972">
        <f t="shared" ca="1" si="202"/>
        <v>43505</v>
      </c>
      <c r="R972" t="str">
        <f t="shared" ca="1" si="203"/>
        <v>CAJA</v>
      </c>
      <c r="S972" t="str">
        <f t="shared" ca="1" si="204"/>
        <v>PAGO NOMINA QUINCENA 1 FEBRERO 2019</v>
      </c>
      <c r="T972" t="str">
        <f t="shared" ca="1" si="205"/>
        <v>TRANSACCIONES DEL DIA 02/09/2019 RECURSOS HUMANOS</v>
      </c>
      <c r="V972">
        <f t="shared" ca="1" si="206"/>
        <v>0</v>
      </c>
      <c r="W972">
        <f t="shared" ca="1" si="207"/>
        <v>0</v>
      </c>
    </row>
    <row r="973" spans="2:23" x14ac:dyDescent="0.25">
      <c r="B973" s="3">
        <f t="shared" si="197"/>
        <v>965</v>
      </c>
      <c r="C973" s="93">
        <f>IF(Tabla!G973="","",Tabla!G973)</f>
        <v>43535</v>
      </c>
      <c r="D973" s="93" t="str">
        <f>IF(Tabla!H973="","",Tabla!H973)</f>
        <v>CAJA</v>
      </c>
      <c r="E973" s="93" t="str">
        <f>IF(Tabla!I973="","",Tabla!I973)</f>
        <v>ALIMENTACION DE EMPLEADOS CTA NUEVA</v>
      </c>
      <c r="F973" s="93" t="str">
        <f>IF(Tabla!J973="","",Tabla!J973)</f>
        <v>TRANSACCIONES DEL DIA 03/11/2019SPYRAL - GESTION ADMINISTRATIVA</v>
      </c>
      <c r="G973" s="108">
        <f>IF(Tabla!K973="","",Tabla!K973)</f>
        <v>24</v>
      </c>
      <c r="H973" s="108">
        <f>IF(Tabla!L973="","",Tabla!L973)</f>
        <v>0</v>
      </c>
      <c r="J973">
        <f t="shared" si="208"/>
        <v>965</v>
      </c>
      <c r="K973" s="93">
        <f t="shared" si="209"/>
        <v>43535</v>
      </c>
      <c r="L973">
        <f t="shared" ca="1" si="198"/>
        <v>0</v>
      </c>
      <c r="M973" s="115">
        <f t="shared" ca="1" si="199"/>
        <v>9.6500000000000008E-7</v>
      </c>
      <c r="N973">
        <f t="shared" ca="1" si="200"/>
        <v>5.2799999999999996E-7</v>
      </c>
      <c r="O973">
        <f t="shared" ca="1" si="201"/>
        <v>528</v>
      </c>
      <c r="Q973">
        <f t="shared" ca="1" si="202"/>
        <v>43505</v>
      </c>
      <c r="R973" t="str">
        <f t="shared" ca="1" si="203"/>
        <v>CAJA</v>
      </c>
      <c r="S973" t="str">
        <f t="shared" ca="1" si="204"/>
        <v>PAGO NOMINA QUINCENA 1 FEBRERO 2019</v>
      </c>
      <c r="T973" t="str">
        <f t="shared" ca="1" si="205"/>
        <v>TRANSACCIONES DEL DIA 02/09/2019 RECURSOS HUMANOS</v>
      </c>
      <c r="V973">
        <f t="shared" ca="1" si="206"/>
        <v>0</v>
      </c>
      <c r="W973">
        <f t="shared" ca="1" si="207"/>
        <v>0</v>
      </c>
    </row>
    <row r="974" spans="2:23" x14ac:dyDescent="0.25">
      <c r="B974" s="3">
        <f t="shared" si="197"/>
        <v>966</v>
      </c>
      <c r="C974" s="93">
        <f>IF(Tabla!G974="","",Tabla!G974)</f>
        <v>43535</v>
      </c>
      <c r="D974" s="93" t="str">
        <f>IF(Tabla!H974="","",Tabla!H974)</f>
        <v>CAJA</v>
      </c>
      <c r="E974" s="93" t="str">
        <f>IF(Tabla!I974="","",Tabla!I974)</f>
        <v>ALIMENTACION DE EMPLEADOS CTA NUEVA</v>
      </c>
      <c r="F974" s="93" t="str">
        <f>IF(Tabla!J974="","",Tabla!J974)</f>
        <v>TRANSACCIONES DEL DIA 03/11/2019SPYRAL - GESTION ADMINISTRATIVA</v>
      </c>
      <c r="G974" s="108">
        <f>IF(Tabla!K974="","",Tabla!K974)</f>
        <v>16</v>
      </c>
      <c r="H974" s="108">
        <f>IF(Tabla!L974="","",Tabla!L974)</f>
        <v>0</v>
      </c>
      <c r="J974">
        <f t="shared" si="208"/>
        <v>966</v>
      </c>
      <c r="K974" s="93">
        <f t="shared" si="209"/>
        <v>43535</v>
      </c>
      <c r="L974">
        <f t="shared" ca="1" si="198"/>
        <v>0</v>
      </c>
      <c r="M974" s="115">
        <f t="shared" ca="1" si="199"/>
        <v>9.6599999999999994E-7</v>
      </c>
      <c r="N974">
        <f t="shared" ca="1" si="200"/>
        <v>5.2699999999999999E-7</v>
      </c>
      <c r="O974">
        <f t="shared" ca="1" si="201"/>
        <v>527</v>
      </c>
      <c r="Q974">
        <f t="shared" ca="1" si="202"/>
        <v>43505</v>
      </c>
      <c r="R974" t="str">
        <f t="shared" ca="1" si="203"/>
        <v>CAJA</v>
      </c>
      <c r="S974" t="str">
        <f t="shared" ca="1" si="204"/>
        <v>PAGO NOMINA QUINCENA 1 FEBRERO 2019</v>
      </c>
      <c r="T974" t="str">
        <f t="shared" ca="1" si="205"/>
        <v>TRANSACCIONES DEL DIA 02/09/2019 RECURSOS HUMANOS</v>
      </c>
      <c r="V974">
        <f t="shared" ca="1" si="206"/>
        <v>0</v>
      </c>
      <c r="W974">
        <f t="shared" ca="1" si="207"/>
        <v>0</v>
      </c>
    </row>
    <row r="975" spans="2:23" x14ac:dyDescent="0.25">
      <c r="B975" s="3">
        <f t="shared" si="197"/>
        <v>967</v>
      </c>
      <c r="C975" s="93">
        <f>IF(Tabla!G975="","",Tabla!G975)</f>
        <v>43535</v>
      </c>
      <c r="D975" s="93" t="str">
        <f>IF(Tabla!H975="","",Tabla!H975)</f>
        <v>CAJA</v>
      </c>
      <c r="E975" s="93" t="str">
        <f>IF(Tabla!I975="","",Tabla!I975)</f>
        <v>ALIMENTACION DE EMPLEADOS CTA NUEVA</v>
      </c>
      <c r="F975" s="93" t="str">
        <f>IF(Tabla!J975="","",Tabla!J975)</f>
        <v>TRANSACCIONES DEL DIA 03/11/2019SPYRAL - GESTION ADMINISTRATIVA</v>
      </c>
      <c r="G975" s="108">
        <f>IF(Tabla!K975="","",Tabla!K975)</f>
        <v>8</v>
      </c>
      <c r="H975" s="108">
        <f>IF(Tabla!L975="","",Tabla!L975)</f>
        <v>0</v>
      </c>
      <c r="J975">
        <f t="shared" si="208"/>
        <v>967</v>
      </c>
      <c r="K975" s="93">
        <f t="shared" si="209"/>
        <v>43535</v>
      </c>
      <c r="L975">
        <f t="shared" ca="1" si="198"/>
        <v>0</v>
      </c>
      <c r="M975" s="115">
        <f t="shared" ca="1" si="199"/>
        <v>9.6700000000000002E-7</v>
      </c>
      <c r="N975">
        <f t="shared" ca="1" si="200"/>
        <v>5.2600000000000002E-7</v>
      </c>
      <c r="O975">
        <f t="shared" ca="1" si="201"/>
        <v>526</v>
      </c>
      <c r="Q975">
        <f t="shared" ca="1" si="202"/>
        <v>43505</v>
      </c>
      <c r="R975" t="str">
        <f t="shared" ca="1" si="203"/>
        <v>CAJA</v>
      </c>
      <c r="S975" t="str">
        <f t="shared" ca="1" si="204"/>
        <v>PAGO NOMINA QUINCENA 1 FEBRERO 2019</v>
      </c>
      <c r="T975" t="str">
        <f t="shared" ca="1" si="205"/>
        <v>TRANSACCIONES DEL DIA 02/09/2019 RECURSOS HUMANOS</v>
      </c>
      <c r="V975">
        <f t="shared" ca="1" si="206"/>
        <v>0</v>
      </c>
      <c r="W975">
        <f t="shared" ca="1" si="207"/>
        <v>0</v>
      </c>
    </row>
    <row r="976" spans="2:23" x14ac:dyDescent="0.25">
      <c r="B976" s="3">
        <f t="shared" si="197"/>
        <v>968</v>
      </c>
      <c r="C976" s="93">
        <f>IF(Tabla!G976="","",Tabla!G976)</f>
        <v>43535</v>
      </c>
      <c r="D976" s="93" t="str">
        <f>IF(Tabla!H976="","",Tabla!H976)</f>
        <v>CAJA</v>
      </c>
      <c r="E976" s="93" t="str">
        <f>IF(Tabla!I976="","",Tabla!I976)</f>
        <v>VIATICOS</v>
      </c>
      <c r="F976" s="93" t="str">
        <f>IF(Tabla!J976="","",Tabla!J976)</f>
        <v>TRANSACCIONES DEL DIA 03/11/2019SPYRAL - GESTION ADMINISTRATIVA</v>
      </c>
      <c r="G976" s="108">
        <f>IF(Tabla!K976="","",Tabla!K976)</f>
        <v>139.19999999999999</v>
      </c>
      <c r="H976" s="108">
        <f>IF(Tabla!L976="","",Tabla!L976)</f>
        <v>0</v>
      </c>
      <c r="J976">
        <f t="shared" si="208"/>
        <v>968</v>
      </c>
      <c r="K976" s="93">
        <f t="shared" si="209"/>
        <v>43535</v>
      </c>
      <c r="L976">
        <f t="shared" ca="1" si="198"/>
        <v>0</v>
      </c>
      <c r="M976" s="115">
        <f t="shared" ca="1" si="199"/>
        <v>9.6800000000000009E-7</v>
      </c>
      <c r="N976">
        <f t="shared" ca="1" si="200"/>
        <v>5.2499999999999995E-7</v>
      </c>
      <c r="O976">
        <f t="shared" ca="1" si="201"/>
        <v>525</v>
      </c>
      <c r="Q976">
        <f t="shared" ca="1" si="202"/>
        <v>43505</v>
      </c>
      <c r="R976" t="str">
        <f t="shared" ca="1" si="203"/>
        <v>CAJA</v>
      </c>
      <c r="S976" t="str">
        <f t="shared" ca="1" si="204"/>
        <v>PAGO NOMINA QUINCENA 1 FEBRERO 2019</v>
      </c>
      <c r="T976" t="str">
        <f t="shared" ca="1" si="205"/>
        <v>TRANSACCIONES DEL DIA 02/09/2019 RECURSOS HUMANOS</v>
      </c>
      <c r="V976">
        <f t="shared" ca="1" si="206"/>
        <v>0</v>
      </c>
      <c r="W976">
        <f t="shared" ca="1" si="207"/>
        <v>0</v>
      </c>
    </row>
    <row r="977" spans="2:23" x14ac:dyDescent="0.25">
      <c r="B977" s="3">
        <f t="shared" si="197"/>
        <v>969</v>
      </c>
      <c r="C977" s="93">
        <f>IF(Tabla!G977="","",Tabla!G977)</f>
        <v>43535</v>
      </c>
      <c r="D977" s="93" t="str">
        <f>IF(Tabla!H977="","",Tabla!H977)</f>
        <v>BANCA DE CONSUMO</v>
      </c>
      <c r="E977" s="93" t="str">
        <f>IF(Tabla!I977="","",Tabla!I977)</f>
        <v>RECONOCIMIENTO</v>
      </c>
      <c r="F977" s="93" t="str">
        <f>IF(Tabla!J977="","",Tabla!J977)</f>
        <v>TRANSACCIONES DEL DIA 03/11/2019SPYRAL - GESTION ADMINISTRATIVA</v>
      </c>
      <c r="G977" s="108">
        <f>IF(Tabla!K977="","",Tabla!K977)</f>
        <v>127.57</v>
      </c>
      <c r="H977" s="108">
        <f>IF(Tabla!L977="","",Tabla!L977)</f>
        <v>0</v>
      </c>
      <c r="J977">
        <f t="shared" si="208"/>
        <v>969</v>
      </c>
      <c r="K977" s="93">
        <f t="shared" si="209"/>
        <v>43535</v>
      </c>
      <c r="L977">
        <f t="shared" ca="1" si="198"/>
        <v>0</v>
      </c>
      <c r="M977" s="115">
        <f t="shared" ca="1" si="199"/>
        <v>9.6899999999999996E-7</v>
      </c>
      <c r="N977">
        <f t="shared" ca="1" si="200"/>
        <v>5.2399999999999998E-7</v>
      </c>
      <c r="O977">
        <f t="shared" ca="1" si="201"/>
        <v>524</v>
      </c>
      <c r="Q977">
        <f t="shared" ca="1" si="202"/>
        <v>43505</v>
      </c>
      <c r="R977" t="str">
        <f t="shared" ca="1" si="203"/>
        <v>CAJA</v>
      </c>
      <c r="S977" t="str">
        <f t="shared" ca="1" si="204"/>
        <v>PAGO NOMINA QUINCENA 1 FEBRERO 2019</v>
      </c>
      <c r="T977" t="str">
        <f t="shared" ca="1" si="205"/>
        <v>TRANSACCIONES DEL DIA 02/09/2019 RECURSOS HUMANOS</v>
      </c>
      <c r="V977">
        <f t="shared" ca="1" si="206"/>
        <v>0</v>
      </c>
      <c r="W977">
        <f t="shared" ca="1" si="207"/>
        <v>0</v>
      </c>
    </row>
    <row r="978" spans="2:23" x14ac:dyDescent="0.25">
      <c r="B978" s="3">
        <f t="shared" si="197"/>
        <v>970</v>
      </c>
      <c r="C978" s="93">
        <f>IF(Tabla!G978="","",Tabla!G978)</f>
        <v>43535</v>
      </c>
      <c r="D978" s="93" t="str">
        <f>IF(Tabla!H978="","",Tabla!H978)</f>
        <v>BANCA COMERCIAL CENTRO</v>
      </c>
      <c r="E978" s="93" t="str">
        <f>IF(Tabla!I978="","",Tabla!I978)</f>
        <v>VIATICOS</v>
      </c>
      <c r="F978" s="93" t="str">
        <f>IF(Tabla!J978="","",Tabla!J978)</f>
        <v>TRANSACCIONES DEL DIA 03/11/2019SPYRAL - GESTION ADMINISTRATIVA</v>
      </c>
      <c r="G978" s="108">
        <f>IF(Tabla!K978="","",Tabla!K978)</f>
        <v>93.11</v>
      </c>
      <c r="H978" s="108">
        <f>IF(Tabla!L978="","",Tabla!L978)</f>
        <v>0</v>
      </c>
      <c r="J978">
        <f t="shared" si="208"/>
        <v>970</v>
      </c>
      <c r="K978" s="93">
        <f t="shared" si="209"/>
        <v>43535</v>
      </c>
      <c r="L978">
        <f t="shared" ca="1" si="198"/>
        <v>0</v>
      </c>
      <c r="M978" s="115">
        <f t="shared" ca="1" si="199"/>
        <v>9.7000000000000003E-7</v>
      </c>
      <c r="N978">
        <f t="shared" ca="1" si="200"/>
        <v>5.2300000000000001E-7</v>
      </c>
      <c r="O978">
        <f t="shared" ca="1" si="201"/>
        <v>523</v>
      </c>
      <c r="Q978">
        <f t="shared" ca="1" si="202"/>
        <v>43505</v>
      </c>
      <c r="R978" t="str">
        <f t="shared" ca="1" si="203"/>
        <v>CAJA</v>
      </c>
      <c r="S978" t="str">
        <f t="shared" ca="1" si="204"/>
        <v>PAGO NOMINA QUINCENA 1 FEBRERO 2019</v>
      </c>
      <c r="T978" t="str">
        <f t="shared" ca="1" si="205"/>
        <v>TRANSACCIONES DEL DIA 02/09/2019 RECURSOS HUMANOS</v>
      </c>
      <c r="V978">
        <f t="shared" ca="1" si="206"/>
        <v>0</v>
      </c>
      <c r="W978">
        <f t="shared" ca="1" si="207"/>
        <v>0</v>
      </c>
    </row>
    <row r="979" spans="2:23" x14ac:dyDescent="0.25">
      <c r="B979" s="3">
        <f t="shared" si="197"/>
        <v>971</v>
      </c>
      <c r="C979" s="93">
        <f>IF(Tabla!G979="","",Tabla!G979)</f>
        <v>43535</v>
      </c>
      <c r="D979" s="93" t="str">
        <f>IF(Tabla!H979="","",Tabla!H979)</f>
        <v>ATM</v>
      </c>
      <c r="E979" s="93" t="str">
        <f>IF(Tabla!I979="","",Tabla!I979)</f>
        <v>VIATICOS</v>
      </c>
      <c r="F979" s="93" t="str">
        <f>IF(Tabla!J979="","",Tabla!J979)</f>
        <v>TRANSACCIONES DEL DIA 03/11/2019SPYRAL - GESTION ADMINISTRATIVA</v>
      </c>
      <c r="G979" s="108">
        <f>IF(Tabla!K979="","",Tabla!K979)</f>
        <v>22.3</v>
      </c>
      <c r="H979" s="108">
        <f>IF(Tabla!L979="","",Tabla!L979)</f>
        <v>0</v>
      </c>
      <c r="J979">
        <f t="shared" si="208"/>
        <v>971</v>
      </c>
      <c r="K979" s="93">
        <f t="shared" si="209"/>
        <v>43535</v>
      </c>
      <c r="L979">
        <f t="shared" ca="1" si="198"/>
        <v>0</v>
      </c>
      <c r="M979" s="115">
        <f t="shared" ca="1" si="199"/>
        <v>9.7100000000000011E-7</v>
      </c>
      <c r="N979">
        <f t="shared" ca="1" si="200"/>
        <v>5.2200000000000004E-7</v>
      </c>
      <c r="O979">
        <f t="shared" ca="1" si="201"/>
        <v>522</v>
      </c>
      <c r="Q979">
        <f t="shared" ca="1" si="202"/>
        <v>43505</v>
      </c>
      <c r="R979" t="str">
        <f t="shared" ca="1" si="203"/>
        <v>CAJA</v>
      </c>
      <c r="S979" t="str">
        <f t="shared" ca="1" si="204"/>
        <v>PAGO NOMINA QUINCENA 1 FEBRERO 2019</v>
      </c>
      <c r="T979" t="str">
        <f t="shared" ca="1" si="205"/>
        <v>TRANSACCIONES DEL DIA 02/09/2019 RECURSOS HUMANOS</v>
      </c>
      <c r="V979">
        <f t="shared" ca="1" si="206"/>
        <v>0</v>
      </c>
      <c r="W979">
        <f t="shared" ca="1" si="207"/>
        <v>0</v>
      </c>
    </row>
    <row r="980" spans="2:23" x14ac:dyDescent="0.25">
      <c r="B980" s="3">
        <f t="shared" si="197"/>
        <v>972</v>
      </c>
      <c r="C980" s="93">
        <f>IF(Tabla!G980="","",Tabla!G980)</f>
        <v>43535</v>
      </c>
      <c r="D980" s="93" t="str">
        <f>IF(Tabla!H980="","",Tabla!H980)</f>
        <v>ADMINISTRACION DE SUCURSALES</v>
      </c>
      <c r="E980" s="93" t="str">
        <f>IF(Tabla!I980="","",Tabla!I980)</f>
        <v>NC ALIMENTACION DE EMPLEADOS NVA</v>
      </c>
      <c r="F980" s="93" t="str">
        <f>IF(Tabla!J980="","",Tabla!J980)</f>
        <v>TRANSACCIONES DEL DIA 03/11/2019SPYRAL - GESTION ADMINISTRATIVA</v>
      </c>
      <c r="G980" s="108">
        <f>IF(Tabla!K980="","",Tabla!K980)</f>
        <v>0</v>
      </c>
      <c r="H980" s="108">
        <f>IF(Tabla!L980="","",Tabla!L980)</f>
        <v>136</v>
      </c>
      <c r="J980">
        <f t="shared" si="208"/>
        <v>972</v>
      </c>
      <c r="K980" s="93">
        <f t="shared" si="209"/>
        <v>43535</v>
      </c>
      <c r="L980">
        <f t="shared" ca="1" si="198"/>
        <v>0</v>
      </c>
      <c r="M980" s="115">
        <f t="shared" ca="1" si="199"/>
        <v>9.7199999999999997E-7</v>
      </c>
      <c r="N980">
        <f t="shared" ca="1" si="200"/>
        <v>5.2099999999999997E-7</v>
      </c>
      <c r="O980">
        <f t="shared" ca="1" si="201"/>
        <v>521</v>
      </c>
      <c r="Q980">
        <f t="shared" ca="1" si="202"/>
        <v>43505</v>
      </c>
      <c r="R980" t="str">
        <f t="shared" ca="1" si="203"/>
        <v>CAJA</v>
      </c>
      <c r="S980" t="str">
        <f t="shared" ca="1" si="204"/>
        <v>PAGO NOMINA QUINCENA 1 FEBRERO 2019</v>
      </c>
      <c r="T980" t="str">
        <f t="shared" ca="1" si="205"/>
        <v>TRANSACCIONES DEL DIA 02/09/2019 RECURSOS HUMANOS</v>
      </c>
      <c r="V980">
        <f t="shared" ca="1" si="206"/>
        <v>0</v>
      </c>
      <c r="W980">
        <f t="shared" ca="1" si="207"/>
        <v>0</v>
      </c>
    </row>
    <row r="981" spans="2:23" x14ac:dyDescent="0.25">
      <c r="B981" s="3">
        <f t="shared" si="197"/>
        <v>973</v>
      </c>
      <c r="C981" s="93">
        <f>IF(Tabla!G981="","",Tabla!G981)</f>
        <v>43535</v>
      </c>
      <c r="D981" s="93" t="str">
        <f>IF(Tabla!H981="","",Tabla!H981)</f>
        <v>ADMINISTRACION DE SUCURSALES</v>
      </c>
      <c r="E981" s="93" t="str">
        <f>IF(Tabla!I981="","",Tabla!I981)</f>
        <v>OTROS EGRESOS 18</v>
      </c>
      <c r="F981" s="93" t="str">
        <f>IF(Tabla!J981="","",Tabla!J981)</f>
        <v>OTROS EGRESOS 1.P.O (OR:73/DES:73 TRN:86 PERF:300086 CAU: 18</v>
      </c>
      <c r="G981" s="108">
        <f>IF(Tabla!K981="","",Tabla!K981)</f>
        <v>2.25</v>
      </c>
      <c r="H981" s="108">
        <f>IF(Tabla!L981="","",Tabla!L981)</f>
        <v>0</v>
      </c>
      <c r="J981">
        <f t="shared" si="208"/>
        <v>973</v>
      </c>
      <c r="K981" s="93">
        <f t="shared" si="209"/>
        <v>43535</v>
      </c>
      <c r="L981">
        <f t="shared" ca="1" si="198"/>
        <v>0</v>
      </c>
      <c r="M981" s="115">
        <f t="shared" ca="1" si="199"/>
        <v>9.7300000000000004E-7</v>
      </c>
      <c r="N981">
        <f t="shared" ca="1" si="200"/>
        <v>5.2E-7</v>
      </c>
      <c r="O981">
        <f t="shared" ca="1" si="201"/>
        <v>520</v>
      </c>
      <c r="Q981">
        <f t="shared" ca="1" si="202"/>
        <v>43505</v>
      </c>
      <c r="R981" t="str">
        <f t="shared" ca="1" si="203"/>
        <v>CAJA</v>
      </c>
      <c r="S981" t="str">
        <f t="shared" ca="1" si="204"/>
        <v>PAGO NOMINA QUINCENA 1 FEBRERO 2019</v>
      </c>
      <c r="T981" t="str">
        <f t="shared" ca="1" si="205"/>
        <v>TRANSACCIONES DEL DIA 02/09/2019 RECURSOS HUMANOS</v>
      </c>
      <c r="V981">
        <f t="shared" ca="1" si="206"/>
        <v>0</v>
      </c>
      <c r="W981">
        <f t="shared" ca="1" si="207"/>
        <v>0</v>
      </c>
    </row>
    <row r="982" spans="2:23" x14ac:dyDescent="0.25">
      <c r="B982" s="3">
        <f t="shared" si="197"/>
        <v>974</v>
      </c>
      <c r="C982" s="93">
        <f>IF(Tabla!G982="","",Tabla!G982)</f>
        <v>43535</v>
      </c>
      <c r="D982" s="93" t="str">
        <f>IF(Tabla!H982="","",Tabla!H982)</f>
        <v>ADMINISTRACION DE SUCURSALES</v>
      </c>
      <c r="E982" s="93" t="str">
        <f>IF(Tabla!I982="","",Tabla!I982)</f>
        <v>OTROS EGRESOS 18</v>
      </c>
      <c r="F982" s="93" t="str">
        <f>IF(Tabla!J982="","",Tabla!J982)</f>
        <v>OTROS EGRESOS 1.P.O (OR:71/DES:71 TRN:86 PERF:300086 CAU: 18</v>
      </c>
      <c r="G982" s="108">
        <f>IF(Tabla!K982="","",Tabla!K982)</f>
        <v>1.8</v>
      </c>
      <c r="H982" s="108">
        <f>IF(Tabla!L982="","",Tabla!L982)</f>
        <v>0</v>
      </c>
      <c r="J982">
        <f t="shared" si="208"/>
        <v>974</v>
      </c>
      <c r="K982" s="93">
        <f t="shared" si="209"/>
        <v>43535</v>
      </c>
      <c r="L982">
        <f t="shared" ca="1" si="198"/>
        <v>0</v>
      </c>
      <c r="M982" s="115">
        <f t="shared" ca="1" si="199"/>
        <v>9.7399999999999991E-7</v>
      </c>
      <c r="N982">
        <f t="shared" ca="1" si="200"/>
        <v>5.1900000000000003E-7</v>
      </c>
      <c r="O982">
        <f t="shared" ca="1" si="201"/>
        <v>519</v>
      </c>
      <c r="Q982">
        <f t="shared" ca="1" si="202"/>
        <v>43505</v>
      </c>
      <c r="R982" t="str">
        <f t="shared" ca="1" si="203"/>
        <v>CAJA</v>
      </c>
      <c r="S982" t="str">
        <f t="shared" ca="1" si="204"/>
        <v>PAGO NOMINA QUINCENA 1 FEBRERO 2019</v>
      </c>
      <c r="T982" t="str">
        <f t="shared" ca="1" si="205"/>
        <v>TRANSACCIONES DEL DIA 02/09/2019 RECURSOS HUMANOS</v>
      </c>
      <c r="V982">
        <f t="shared" ca="1" si="206"/>
        <v>0</v>
      </c>
      <c r="W982">
        <f t="shared" ca="1" si="207"/>
        <v>0</v>
      </c>
    </row>
    <row r="983" spans="2:23" x14ac:dyDescent="0.25">
      <c r="B983" s="3">
        <f t="shared" si="197"/>
        <v>975</v>
      </c>
      <c r="C983" s="93">
        <f>IF(Tabla!G983="","",Tabla!G983)</f>
        <v>43535</v>
      </c>
      <c r="D983" s="93" t="str">
        <f>IF(Tabla!H983="","",Tabla!H983)</f>
        <v>ADMINISTRACION DE SUCURSALES</v>
      </c>
      <c r="E983" s="93" t="str">
        <f>IF(Tabla!I983="","",Tabla!I983)</f>
        <v>OTROS EGRESOS 18</v>
      </c>
      <c r="F983" s="93" t="str">
        <f>IF(Tabla!J983="","",Tabla!J983)</f>
        <v>OTROS EGRESOS 1.P.O (OR:53/DES:53 TRN:86 PERF:300086 CAU: 18</v>
      </c>
      <c r="G983" s="108">
        <f>IF(Tabla!K983="","",Tabla!K983)</f>
        <v>18</v>
      </c>
      <c r="H983" s="108">
        <f>IF(Tabla!L983="","",Tabla!L983)</f>
        <v>0</v>
      </c>
      <c r="J983">
        <f t="shared" si="208"/>
        <v>975</v>
      </c>
      <c r="K983" s="93">
        <f t="shared" si="209"/>
        <v>43535</v>
      </c>
      <c r="L983">
        <f t="shared" ca="1" si="198"/>
        <v>0</v>
      </c>
      <c r="M983" s="115">
        <f t="shared" ca="1" si="199"/>
        <v>9.7499999999999998E-7</v>
      </c>
      <c r="N983">
        <f t="shared" ca="1" si="200"/>
        <v>5.1799999999999995E-7</v>
      </c>
      <c r="O983">
        <f t="shared" ca="1" si="201"/>
        <v>518</v>
      </c>
      <c r="Q983">
        <f t="shared" ca="1" si="202"/>
        <v>43505</v>
      </c>
      <c r="R983" t="str">
        <f t="shared" ca="1" si="203"/>
        <v>CAJA</v>
      </c>
      <c r="S983" t="str">
        <f t="shared" ca="1" si="204"/>
        <v>PAGO NOMINA QUINCENA 1 FEBRERO 2019</v>
      </c>
      <c r="T983" t="str">
        <f t="shared" ca="1" si="205"/>
        <v>TRANSACCIONES DEL DIA 02/09/2019 RECURSOS HUMANOS</v>
      </c>
      <c r="V983">
        <f t="shared" ca="1" si="206"/>
        <v>0</v>
      </c>
      <c r="W983">
        <f t="shared" ca="1" si="207"/>
        <v>0</v>
      </c>
    </row>
    <row r="984" spans="2:23" x14ac:dyDescent="0.25">
      <c r="B984" s="3">
        <f t="shared" si="197"/>
        <v>976</v>
      </c>
      <c r="C984" s="93">
        <f>IF(Tabla!G984="","",Tabla!G984)</f>
        <v>43535</v>
      </c>
      <c r="D984" s="93" t="str">
        <f>IF(Tabla!H984="","",Tabla!H984)</f>
        <v>ADMINISTRACION DE SUCURSALES</v>
      </c>
      <c r="E984" s="93" t="str">
        <f>IF(Tabla!I984="","",Tabla!I984)</f>
        <v>OTROS EGRESOS 18</v>
      </c>
      <c r="F984" s="93" t="str">
        <f>IF(Tabla!J984="","",Tabla!J984)</f>
        <v>OTROS EGRESOS 1.P.O (OR:165/DES:165 TRN:86 PERF:300086 CAU: 18</v>
      </c>
      <c r="G984" s="108">
        <f>IF(Tabla!K984="","",Tabla!K984)</f>
        <v>4.2</v>
      </c>
      <c r="H984" s="108">
        <f>IF(Tabla!L984="","",Tabla!L984)</f>
        <v>0</v>
      </c>
      <c r="J984">
        <f t="shared" si="208"/>
        <v>976</v>
      </c>
      <c r="K984" s="93">
        <f t="shared" si="209"/>
        <v>43535</v>
      </c>
      <c r="L984">
        <f t="shared" ca="1" si="198"/>
        <v>0</v>
      </c>
      <c r="M984" s="115">
        <f t="shared" ca="1" si="199"/>
        <v>9.7600000000000006E-7</v>
      </c>
      <c r="N984">
        <f t="shared" ca="1" si="200"/>
        <v>5.1699999999999998E-7</v>
      </c>
      <c r="O984">
        <f t="shared" ca="1" si="201"/>
        <v>517</v>
      </c>
      <c r="Q984">
        <f t="shared" ca="1" si="202"/>
        <v>43505</v>
      </c>
      <c r="R984" t="str">
        <f t="shared" ca="1" si="203"/>
        <v>CAJA</v>
      </c>
      <c r="S984" t="str">
        <f t="shared" ca="1" si="204"/>
        <v>PAGO NOMINA QUINCENA 1 FEBRERO 2019</v>
      </c>
      <c r="T984" t="str">
        <f t="shared" ca="1" si="205"/>
        <v>TRANSACCIONES DEL DIA 02/09/2019 RECURSOS HUMANOS</v>
      </c>
      <c r="V984">
        <f t="shared" ca="1" si="206"/>
        <v>0</v>
      </c>
      <c r="W984">
        <f t="shared" ca="1" si="207"/>
        <v>0</v>
      </c>
    </row>
    <row r="985" spans="2:23" x14ac:dyDescent="0.25">
      <c r="B985" s="3">
        <f t="shared" si="197"/>
        <v>977</v>
      </c>
      <c r="C985" s="93">
        <f>IF(Tabla!G985="","",Tabla!G985)</f>
        <v>43536</v>
      </c>
      <c r="D985" s="93" t="str">
        <f>IF(Tabla!H985="","",Tabla!H985)</f>
        <v>SERVICIOS PERSONALES</v>
      </c>
      <c r="E985" s="93" t="str">
        <f>IF(Tabla!I985="","",Tabla!I985)</f>
        <v>ALIMENTACION DE EMPLEADOS CTA NUEVA</v>
      </c>
      <c r="F985" s="93" t="str">
        <f>IF(Tabla!J985="","",Tabla!J985)</f>
        <v>TRANSACCIONES DEL DIA 03/12/2019SPYRAL - GESTION ADMINISTRATIVA</v>
      </c>
      <c r="G985" s="108">
        <f>IF(Tabla!K985="","",Tabla!K985)</f>
        <v>8</v>
      </c>
      <c r="H985" s="108">
        <f>IF(Tabla!L985="","",Tabla!L985)</f>
        <v>0</v>
      </c>
      <c r="J985">
        <f t="shared" si="208"/>
        <v>977</v>
      </c>
      <c r="K985" s="93">
        <f t="shared" si="209"/>
        <v>43536</v>
      </c>
      <c r="L985">
        <f t="shared" ca="1" si="198"/>
        <v>0</v>
      </c>
      <c r="M985" s="115">
        <f t="shared" ca="1" si="199"/>
        <v>9.7699999999999992E-7</v>
      </c>
      <c r="N985">
        <f t="shared" ca="1" si="200"/>
        <v>5.1600000000000001E-7</v>
      </c>
      <c r="O985">
        <f t="shared" ca="1" si="201"/>
        <v>516</v>
      </c>
      <c r="Q985">
        <f t="shared" ca="1" si="202"/>
        <v>43505</v>
      </c>
      <c r="R985" t="str">
        <f t="shared" ca="1" si="203"/>
        <v>CAJA</v>
      </c>
      <c r="S985" t="str">
        <f t="shared" ca="1" si="204"/>
        <v>PAGO NOMINA QUINCENA 1 FEBRERO 2019</v>
      </c>
      <c r="T985" t="str">
        <f t="shared" ca="1" si="205"/>
        <v>TRANSACCIONES DEL DIA 02/09/2019 RECURSOS HUMANOS</v>
      </c>
      <c r="V985">
        <f t="shared" ca="1" si="206"/>
        <v>0</v>
      </c>
      <c r="W985">
        <f t="shared" ca="1" si="207"/>
        <v>0</v>
      </c>
    </row>
    <row r="986" spans="2:23" x14ac:dyDescent="0.25">
      <c r="B986" s="3">
        <f t="shared" si="197"/>
        <v>978</v>
      </c>
      <c r="C986" s="93">
        <f>IF(Tabla!G986="","",Tabla!G986)</f>
        <v>43536</v>
      </c>
      <c r="D986" s="93" t="str">
        <f>IF(Tabla!H986="","",Tabla!H986)</f>
        <v>HIPOTECAS</v>
      </c>
      <c r="E986" s="93" t="str">
        <f>IF(Tabla!I986="","",Tabla!I986)</f>
        <v>ALIMENTACION DE EMPLEADOS CTA NUEVA</v>
      </c>
      <c r="F986" s="93" t="str">
        <f>IF(Tabla!J986="","",Tabla!J986)</f>
        <v>TRANSACCIONES DEL DIA 03/12/2019SPYRAL - GESTION ADMINISTRATIVA</v>
      </c>
      <c r="G986" s="108">
        <f>IF(Tabla!K986="","",Tabla!K986)</f>
        <v>10</v>
      </c>
      <c r="H986" s="108">
        <f>IF(Tabla!L986="","",Tabla!L986)</f>
        <v>0</v>
      </c>
      <c r="J986">
        <f t="shared" si="208"/>
        <v>978</v>
      </c>
      <c r="K986" s="93">
        <f t="shared" si="209"/>
        <v>43536</v>
      </c>
      <c r="L986">
        <f t="shared" ca="1" si="198"/>
        <v>0</v>
      </c>
      <c r="M986" s="115">
        <f t="shared" ca="1" si="199"/>
        <v>9.78E-7</v>
      </c>
      <c r="N986">
        <f t="shared" ca="1" si="200"/>
        <v>5.1500000000000005E-7</v>
      </c>
      <c r="O986">
        <f t="shared" ca="1" si="201"/>
        <v>515</v>
      </c>
      <c r="Q986">
        <f t="shared" ca="1" si="202"/>
        <v>43505</v>
      </c>
      <c r="R986" t="str">
        <f t="shared" ca="1" si="203"/>
        <v>CANALES DE DISTRIBUCION</v>
      </c>
      <c r="S986" t="str">
        <f t="shared" ca="1" si="204"/>
        <v>PAGO NOMINA QUINCENA 1 FEBRERO 2019</v>
      </c>
      <c r="T986" t="str">
        <f t="shared" ca="1" si="205"/>
        <v>TRANSACCIONES DEL DIA 02/09/2019 RECURSOS HUMANOS</v>
      </c>
      <c r="V986">
        <f t="shared" ca="1" si="206"/>
        <v>0</v>
      </c>
      <c r="W986">
        <f t="shared" ca="1" si="207"/>
        <v>0</v>
      </c>
    </row>
    <row r="987" spans="2:23" x14ac:dyDescent="0.25">
      <c r="B987" s="3">
        <f t="shared" si="197"/>
        <v>979</v>
      </c>
      <c r="C987" s="93">
        <f>IF(Tabla!G987="","",Tabla!G987)</f>
        <v>43536</v>
      </c>
      <c r="D987" s="93" t="str">
        <f>IF(Tabla!H987="","",Tabla!H987)</f>
        <v>FUERZAS DE VENTAS PANAMA</v>
      </c>
      <c r="E987" s="93" t="str">
        <f>IF(Tabla!I987="","",Tabla!I987)</f>
        <v>GASTOS NO DEDUCIBLES</v>
      </c>
      <c r="F987" s="93" t="str">
        <f>IF(Tabla!J987="","",Tabla!J987)</f>
        <v>TRANSACCIONES DEL DIA 03/12/2019SPYRAL - GESTION ADMINISTRATIVA</v>
      </c>
      <c r="G987" s="108">
        <f>IF(Tabla!K987="","",Tabla!K987)</f>
        <v>12.95</v>
      </c>
      <c r="H987" s="108">
        <f>IF(Tabla!L987="","",Tabla!L987)</f>
        <v>0</v>
      </c>
      <c r="J987">
        <f t="shared" si="208"/>
        <v>979</v>
      </c>
      <c r="K987" s="93">
        <f t="shared" si="209"/>
        <v>43536</v>
      </c>
      <c r="L987">
        <f t="shared" ca="1" si="198"/>
        <v>0</v>
      </c>
      <c r="M987" s="115">
        <f t="shared" ca="1" si="199"/>
        <v>9.7900000000000007E-7</v>
      </c>
      <c r="N987">
        <f t="shared" ca="1" si="200"/>
        <v>5.1399999999999997E-7</v>
      </c>
      <c r="O987">
        <f t="shared" ca="1" si="201"/>
        <v>514</v>
      </c>
      <c r="Q987">
        <f t="shared" ca="1" si="202"/>
        <v>43505</v>
      </c>
      <c r="R987" t="str">
        <f t="shared" ca="1" si="203"/>
        <v>CENTRO DE TARJETAS</v>
      </c>
      <c r="S987" t="str">
        <f t="shared" ca="1" si="204"/>
        <v>PAGO NOMINA QUINCENA 1 FEBRERO 2019</v>
      </c>
      <c r="T987" t="str">
        <f t="shared" ca="1" si="205"/>
        <v>TRANSACCIONES DEL DIA 02/09/2019 RECURSOS HUMANOS</v>
      </c>
      <c r="V987">
        <f t="shared" ca="1" si="206"/>
        <v>0</v>
      </c>
      <c r="W987">
        <f t="shared" ca="1" si="207"/>
        <v>0</v>
      </c>
    </row>
    <row r="988" spans="2:23" x14ac:dyDescent="0.25">
      <c r="B988" s="3">
        <f t="shared" si="197"/>
        <v>980</v>
      </c>
      <c r="C988" s="93">
        <f>IF(Tabla!G988="","",Tabla!G988)</f>
        <v>43536</v>
      </c>
      <c r="D988" s="93" t="str">
        <f>IF(Tabla!H988="","",Tabla!H988)</f>
        <v>FUERZA DE VENTAS AUTOS</v>
      </c>
      <c r="E988" s="93" t="str">
        <f>IF(Tabla!I988="","",Tabla!I988)</f>
        <v>PLANILLAS DE LIQUIDACIONES MAR 2019</v>
      </c>
      <c r="F988" s="93" t="str">
        <f>IF(Tabla!J988="","",Tabla!J988)</f>
        <v>TRANSACCIONES DEL DIA 03/12/2019 RECURSOS HUMANOS</v>
      </c>
      <c r="G988" s="108">
        <f>IF(Tabla!K988="","",Tabla!K988)</f>
        <v>158.78</v>
      </c>
      <c r="H988" s="108">
        <f>IF(Tabla!L988="","",Tabla!L988)</f>
        <v>0</v>
      </c>
      <c r="J988">
        <f t="shared" si="208"/>
        <v>980</v>
      </c>
      <c r="K988" s="93">
        <f t="shared" si="209"/>
        <v>43536</v>
      </c>
      <c r="L988">
        <f t="shared" ca="1" si="198"/>
        <v>0</v>
      </c>
      <c r="M988" s="115">
        <f t="shared" ca="1" si="199"/>
        <v>9.7999999999999993E-7</v>
      </c>
      <c r="N988">
        <f t="shared" ca="1" si="200"/>
        <v>5.13E-7</v>
      </c>
      <c r="O988">
        <f t="shared" ca="1" si="201"/>
        <v>513</v>
      </c>
      <c r="Q988">
        <f t="shared" ca="1" si="202"/>
        <v>43505</v>
      </c>
      <c r="R988" t="str">
        <f t="shared" ca="1" si="203"/>
        <v>FUERZA DE VENTAS AUTOS</v>
      </c>
      <c r="S988" t="str">
        <f t="shared" ca="1" si="204"/>
        <v>PAGO NOMINA QUINCENA 1 FEBRERO 2019</v>
      </c>
      <c r="T988" t="str">
        <f t="shared" ca="1" si="205"/>
        <v>TRANSACCIONES DEL DIA 02/09/2019 RECURSOS HUMANOS</v>
      </c>
      <c r="V988">
        <f t="shared" ca="1" si="206"/>
        <v>0</v>
      </c>
      <c r="W988">
        <f t="shared" ca="1" si="207"/>
        <v>0</v>
      </c>
    </row>
    <row r="989" spans="2:23" x14ac:dyDescent="0.25">
      <c r="B989" s="3">
        <f t="shared" si="197"/>
        <v>981</v>
      </c>
      <c r="C989" s="93">
        <f>IF(Tabla!G989="","",Tabla!G989)</f>
        <v>43536</v>
      </c>
      <c r="D989" s="93" t="str">
        <f>IF(Tabla!H989="","",Tabla!H989)</f>
        <v>DESARROLLO DE PRODUCTOS</v>
      </c>
      <c r="E989" s="93" t="str">
        <f>IF(Tabla!I989="","",Tabla!I989)</f>
        <v>VIATICOS</v>
      </c>
      <c r="F989" s="93" t="str">
        <f>IF(Tabla!J989="","",Tabla!J989)</f>
        <v>TRANSACCIONES DEL DIA 03/12/2019SPYRAL - GESTION ADMINISTRATIVA</v>
      </c>
      <c r="G989" s="108">
        <f>IF(Tabla!K989="","",Tabla!K989)</f>
        <v>436</v>
      </c>
      <c r="H989" s="108">
        <f>IF(Tabla!L989="","",Tabla!L989)</f>
        <v>0</v>
      </c>
      <c r="J989">
        <f t="shared" si="208"/>
        <v>981</v>
      </c>
      <c r="K989" s="93">
        <f t="shared" si="209"/>
        <v>43536</v>
      </c>
      <c r="L989">
        <f t="shared" ca="1" si="198"/>
        <v>0</v>
      </c>
      <c r="M989" s="115">
        <f t="shared" ca="1" si="199"/>
        <v>9.8100000000000001E-7</v>
      </c>
      <c r="N989">
        <f t="shared" ca="1" si="200"/>
        <v>5.1200000000000003E-7</v>
      </c>
      <c r="O989">
        <f t="shared" ca="1" si="201"/>
        <v>512</v>
      </c>
      <c r="Q989">
        <f t="shared" ca="1" si="202"/>
        <v>43505</v>
      </c>
      <c r="R989" t="str">
        <f t="shared" ca="1" si="203"/>
        <v>FUERZAS DE VENTAS PANAMA</v>
      </c>
      <c r="S989" t="str">
        <f t="shared" ca="1" si="204"/>
        <v>VIATICOS</v>
      </c>
      <c r="T989" t="str">
        <f t="shared" ca="1" si="205"/>
        <v>TRANSACCIONES DEL DIA 02/09/2019SPYRAL - GESTION ADMINISTRATIVA</v>
      </c>
      <c r="V989">
        <f t="shared" ca="1" si="206"/>
        <v>0</v>
      </c>
      <c r="W989">
        <f t="shared" ca="1" si="207"/>
        <v>0</v>
      </c>
    </row>
    <row r="990" spans="2:23" x14ac:dyDescent="0.25">
      <c r="B990" s="3">
        <f t="shared" si="197"/>
        <v>982</v>
      </c>
      <c r="C990" s="93">
        <f>IF(Tabla!G990="","",Tabla!G990)</f>
        <v>43536</v>
      </c>
      <c r="D990" s="93" t="str">
        <f>IF(Tabla!H990="","",Tabla!H990)</f>
        <v>CANALES DE DISTRIBUCION</v>
      </c>
      <c r="E990" s="93" t="str">
        <f>IF(Tabla!I990="","",Tabla!I990)</f>
        <v>ALIMENTACION DE EMPLEADOS CTA NUEVA</v>
      </c>
      <c r="F990" s="93" t="str">
        <f>IF(Tabla!J990="","",Tabla!J990)</f>
        <v>TRANSACCIONES DEL DIA 03/12/2019SPYRAL - GESTION ADMINISTRATIVA</v>
      </c>
      <c r="G990" s="108">
        <f>IF(Tabla!K990="","",Tabla!K990)</f>
        <v>40</v>
      </c>
      <c r="H990" s="108">
        <f>IF(Tabla!L990="","",Tabla!L990)</f>
        <v>0</v>
      </c>
      <c r="J990">
        <f t="shared" si="208"/>
        <v>982</v>
      </c>
      <c r="K990" s="93">
        <f t="shared" si="209"/>
        <v>43536</v>
      </c>
      <c r="L990">
        <f t="shared" ca="1" si="198"/>
        <v>0</v>
      </c>
      <c r="M990" s="115">
        <f t="shared" ca="1" si="199"/>
        <v>9.8200000000000008E-7</v>
      </c>
      <c r="N990">
        <f t="shared" ca="1" si="200"/>
        <v>5.1099999999999996E-7</v>
      </c>
      <c r="O990">
        <f t="shared" ca="1" si="201"/>
        <v>511</v>
      </c>
      <c r="Q990">
        <f t="shared" ca="1" si="202"/>
        <v>43505</v>
      </c>
      <c r="R990" t="str">
        <f t="shared" ca="1" si="203"/>
        <v>FUERZAS DE VENTAS PANAMA</v>
      </c>
      <c r="S990" t="str">
        <f t="shared" ca="1" si="204"/>
        <v>PAGO NOMINA QUINCENA 1 FEBRERO 2019</v>
      </c>
      <c r="T990" t="str">
        <f t="shared" ca="1" si="205"/>
        <v>TRANSACCIONES DEL DIA 02/09/2019 RECURSOS HUMANOS</v>
      </c>
      <c r="V990">
        <f t="shared" ca="1" si="206"/>
        <v>0</v>
      </c>
      <c r="W990">
        <f t="shared" ca="1" si="207"/>
        <v>0</v>
      </c>
    </row>
    <row r="991" spans="2:23" x14ac:dyDescent="0.25">
      <c r="B991" s="3">
        <f t="shared" si="197"/>
        <v>983</v>
      </c>
      <c r="C991" s="93">
        <f>IF(Tabla!G991="","",Tabla!G991)</f>
        <v>43536</v>
      </c>
      <c r="D991" s="93" t="str">
        <f>IF(Tabla!H991="","",Tabla!H991)</f>
        <v>CAJA</v>
      </c>
      <c r="E991" s="93" t="str">
        <f>IF(Tabla!I991="","",Tabla!I991)</f>
        <v>ALIMENTACION DE EMPLEADOS CTA NUEVA</v>
      </c>
      <c r="F991" s="93" t="str">
        <f>IF(Tabla!J991="","",Tabla!J991)</f>
        <v>TRANSACCIONES DEL DIA 03/12/2019SPYRAL - GESTION ADMINISTRATIVA</v>
      </c>
      <c r="G991" s="108">
        <f>IF(Tabla!K991="","",Tabla!K991)</f>
        <v>56</v>
      </c>
      <c r="H991" s="108">
        <f>IF(Tabla!L991="","",Tabla!L991)</f>
        <v>0</v>
      </c>
      <c r="J991">
        <f t="shared" si="208"/>
        <v>983</v>
      </c>
      <c r="K991" s="93">
        <f t="shared" si="209"/>
        <v>43536</v>
      </c>
      <c r="L991">
        <f t="shared" ca="1" si="198"/>
        <v>0</v>
      </c>
      <c r="M991" s="115">
        <f t="shared" ca="1" si="199"/>
        <v>9.8299999999999995E-7</v>
      </c>
      <c r="N991">
        <f t="shared" ca="1" si="200"/>
        <v>5.0999999999999999E-7</v>
      </c>
      <c r="O991">
        <f t="shared" ca="1" si="201"/>
        <v>510</v>
      </c>
      <c r="Q991">
        <f t="shared" ca="1" si="202"/>
        <v>43505</v>
      </c>
      <c r="R991" t="str">
        <f t="shared" ca="1" si="203"/>
        <v>GESTION HIPOTECARIA</v>
      </c>
      <c r="S991" t="str">
        <f t="shared" ca="1" si="204"/>
        <v>PAGO NOMINA QUINCENA 1 FEBRERO 2019</v>
      </c>
      <c r="T991" t="str">
        <f t="shared" ca="1" si="205"/>
        <v>TRANSACCIONES DEL DIA 02/09/2019 RECURSOS HUMANOS</v>
      </c>
      <c r="V991">
        <f t="shared" ca="1" si="206"/>
        <v>0</v>
      </c>
      <c r="W991">
        <f t="shared" ca="1" si="207"/>
        <v>0</v>
      </c>
    </row>
    <row r="992" spans="2:23" x14ac:dyDescent="0.25">
      <c r="B992" s="3">
        <f t="shared" si="197"/>
        <v>984</v>
      </c>
      <c r="C992" s="93">
        <f>IF(Tabla!G992="","",Tabla!G992)</f>
        <v>43536</v>
      </c>
      <c r="D992" s="93" t="str">
        <f>IF(Tabla!H992="","",Tabla!H992)</f>
        <v>CAJA</v>
      </c>
      <c r="E992" s="93" t="str">
        <f>IF(Tabla!I992="","",Tabla!I992)</f>
        <v>ALIMENTACION DE EMPLEADOS CTA NUEVA</v>
      </c>
      <c r="F992" s="93" t="str">
        <f>IF(Tabla!J992="","",Tabla!J992)</f>
        <v>TRANSACCIONES DEL DIA 03/12/2019SPYRAL - GESTION ADMINISTRATIVA</v>
      </c>
      <c r="G992" s="108">
        <f>IF(Tabla!K992="","",Tabla!K992)</f>
        <v>32</v>
      </c>
      <c r="H992" s="108">
        <f>IF(Tabla!L992="","",Tabla!L992)</f>
        <v>0</v>
      </c>
      <c r="J992">
        <f t="shared" si="208"/>
        <v>984</v>
      </c>
      <c r="K992" s="93">
        <f t="shared" si="209"/>
        <v>43536</v>
      </c>
      <c r="L992">
        <f t="shared" ca="1" si="198"/>
        <v>0</v>
      </c>
      <c r="M992" s="115">
        <f t="shared" ca="1" si="199"/>
        <v>9.8400000000000002E-7</v>
      </c>
      <c r="N992">
        <f t="shared" ca="1" si="200"/>
        <v>5.0900000000000002E-7</v>
      </c>
      <c r="O992">
        <f t="shared" ca="1" si="201"/>
        <v>509</v>
      </c>
      <c r="Q992">
        <f t="shared" ca="1" si="202"/>
        <v>43505</v>
      </c>
      <c r="R992" t="str">
        <f t="shared" ca="1" si="203"/>
        <v>IMAGEN CORPORATIVA</v>
      </c>
      <c r="S992" t="str">
        <f t="shared" ca="1" si="204"/>
        <v>PAGO NOMINA QUINCENA 1 FEBRERO 2019</v>
      </c>
      <c r="T992" t="str">
        <f t="shared" ca="1" si="205"/>
        <v>TRANSACCIONES DEL DIA 02/09/2019 RECURSOS HUMANOS</v>
      </c>
      <c r="V992">
        <f t="shared" ca="1" si="206"/>
        <v>0</v>
      </c>
      <c r="W992">
        <f t="shared" ca="1" si="207"/>
        <v>0</v>
      </c>
    </row>
    <row r="993" spans="2:23" x14ac:dyDescent="0.25">
      <c r="B993" s="3">
        <f t="shared" si="197"/>
        <v>985</v>
      </c>
      <c r="C993" s="93">
        <f>IF(Tabla!G993="","",Tabla!G993)</f>
        <v>43536</v>
      </c>
      <c r="D993" s="93" t="str">
        <f>IF(Tabla!H993="","",Tabla!H993)</f>
        <v>CAJA</v>
      </c>
      <c r="E993" s="93" t="str">
        <f>IF(Tabla!I993="","",Tabla!I993)</f>
        <v>ALIMENTACION DE EMPLEADOS CTA NUEVA</v>
      </c>
      <c r="F993" s="93" t="str">
        <f>IF(Tabla!J993="","",Tabla!J993)</f>
        <v>TRANSACCIONES DEL DIA 03/12/2019SPYRAL - GESTION ADMINISTRATIVA</v>
      </c>
      <c r="G993" s="108">
        <f>IF(Tabla!K993="","",Tabla!K993)</f>
        <v>24</v>
      </c>
      <c r="H993" s="108">
        <f>IF(Tabla!L993="","",Tabla!L993)</f>
        <v>0</v>
      </c>
      <c r="J993">
        <f t="shared" si="208"/>
        <v>985</v>
      </c>
      <c r="K993" s="93">
        <f t="shared" si="209"/>
        <v>43536</v>
      </c>
      <c r="L993">
        <f t="shared" ca="1" si="198"/>
        <v>0</v>
      </c>
      <c r="M993" s="115">
        <f t="shared" ca="1" si="199"/>
        <v>9.850000000000001E-7</v>
      </c>
      <c r="N993">
        <f t="shared" ca="1" si="200"/>
        <v>5.0800000000000005E-7</v>
      </c>
      <c r="O993">
        <f t="shared" ca="1" si="201"/>
        <v>508</v>
      </c>
      <c r="Q993">
        <f t="shared" ca="1" si="202"/>
        <v>43505</v>
      </c>
      <c r="R993" t="str">
        <f t="shared" ca="1" si="203"/>
        <v>SERVICIOS PERSONALES</v>
      </c>
      <c r="S993" t="str">
        <f t="shared" ca="1" si="204"/>
        <v>PAGO NOMINA QUINCENA 1 FEBRERO 2019</v>
      </c>
      <c r="T993" t="str">
        <f t="shared" ca="1" si="205"/>
        <v>TRANSACCIONES DEL DIA 02/09/2019 RECURSOS HUMANOS</v>
      </c>
      <c r="V993">
        <f t="shared" ca="1" si="206"/>
        <v>0</v>
      </c>
      <c r="W993">
        <f t="shared" ca="1" si="207"/>
        <v>0</v>
      </c>
    </row>
    <row r="994" spans="2:23" x14ac:dyDescent="0.25">
      <c r="B994" s="3">
        <f t="shared" si="197"/>
        <v>986</v>
      </c>
      <c r="C994" s="93">
        <f>IF(Tabla!G994="","",Tabla!G994)</f>
        <v>43536</v>
      </c>
      <c r="D994" s="93" t="str">
        <f>IF(Tabla!H994="","",Tabla!H994)</f>
        <v>CAJA</v>
      </c>
      <c r="E994" s="93" t="str">
        <f>IF(Tabla!I994="","",Tabla!I994)</f>
        <v>ALIMENTACION DE EMPLEADOS CTA NUEVA</v>
      </c>
      <c r="F994" s="93" t="str">
        <f>IF(Tabla!J994="","",Tabla!J994)</f>
        <v>TRANSACCIONES DEL DIA 03/12/2019SPYRAL - GESTION ADMINISTRATIVA</v>
      </c>
      <c r="G994" s="108">
        <f>IF(Tabla!K994="","",Tabla!K994)</f>
        <v>16</v>
      </c>
      <c r="H994" s="108">
        <f>IF(Tabla!L994="","",Tabla!L994)</f>
        <v>0</v>
      </c>
      <c r="J994">
        <f t="shared" si="208"/>
        <v>986</v>
      </c>
      <c r="K994" s="93">
        <f t="shared" si="209"/>
        <v>43536</v>
      </c>
      <c r="L994">
        <f t="shared" ca="1" si="198"/>
        <v>0</v>
      </c>
      <c r="M994" s="115">
        <f t="shared" ca="1" si="199"/>
        <v>9.8599999999999996E-7</v>
      </c>
      <c r="N994">
        <f t="shared" ca="1" si="200"/>
        <v>5.0699999999999997E-7</v>
      </c>
      <c r="O994">
        <f t="shared" ca="1" si="201"/>
        <v>507</v>
      </c>
      <c r="Q994">
        <f t="shared" ca="1" si="202"/>
        <v>43505</v>
      </c>
      <c r="R994" t="str">
        <f t="shared" ca="1" si="203"/>
        <v>SERVICIOS PERSONALES</v>
      </c>
      <c r="S994" t="str">
        <f t="shared" ca="1" si="204"/>
        <v>PAGO NOMINA QUINCENA 1 FEBRERO 2019</v>
      </c>
      <c r="T994" t="str">
        <f t="shared" ca="1" si="205"/>
        <v>TRANSACCIONES DEL DIA 02/09/2019 RECURSOS HUMANOS</v>
      </c>
      <c r="V994">
        <f t="shared" ca="1" si="206"/>
        <v>0</v>
      </c>
      <c r="W994">
        <f t="shared" ca="1" si="207"/>
        <v>0</v>
      </c>
    </row>
    <row r="995" spans="2:23" x14ac:dyDescent="0.25">
      <c r="B995" s="3">
        <f t="shared" si="197"/>
        <v>987</v>
      </c>
      <c r="C995" s="93">
        <f>IF(Tabla!G995="","",Tabla!G995)</f>
        <v>43536</v>
      </c>
      <c r="D995" s="93" t="str">
        <f>IF(Tabla!H995="","",Tabla!H995)</f>
        <v>CAJA</v>
      </c>
      <c r="E995" s="93" t="str">
        <f>IF(Tabla!I995="","",Tabla!I995)</f>
        <v>ALIMENTACION DE EMPLEADOS CTA NUEVA</v>
      </c>
      <c r="F995" s="93" t="str">
        <f>IF(Tabla!J995="","",Tabla!J995)</f>
        <v>TRANSACCIONES DEL DIA 03/12/2019SPYRAL - GESTION ADMINISTRATIVA</v>
      </c>
      <c r="G995" s="108">
        <f>IF(Tabla!K995="","",Tabla!K995)</f>
        <v>8</v>
      </c>
      <c r="H995" s="108">
        <f>IF(Tabla!L995="","",Tabla!L995)</f>
        <v>0</v>
      </c>
      <c r="J995">
        <f t="shared" si="208"/>
        <v>987</v>
      </c>
      <c r="K995" s="93">
        <f t="shared" si="209"/>
        <v>43536</v>
      </c>
      <c r="L995">
        <f t="shared" ca="1" si="198"/>
        <v>0</v>
      </c>
      <c r="M995" s="115">
        <f t="shared" ca="1" si="199"/>
        <v>9.8700000000000004E-7</v>
      </c>
      <c r="N995">
        <f t="shared" ca="1" si="200"/>
        <v>5.06E-7</v>
      </c>
      <c r="O995">
        <f t="shared" ca="1" si="201"/>
        <v>506</v>
      </c>
      <c r="Q995">
        <f t="shared" ca="1" si="202"/>
        <v>43505</v>
      </c>
      <c r="R995" t="str">
        <f t="shared" ca="1" si="203"/>
        <v>SERVICIOS PERSONALES</v>
      </c>
      <c r="S995" t="str">
        <f t="shared" ca="1" si="204"/>
        <v>PAGO NOMINA QUINCENA 1 FEBRERO 2019</v>
      </c>
      <c r="T995" t="str">
        <f t="shared" ca="1" si="205"/>
        <v>TRANSACCIONES DEL DIA 02/09/2019 RECURSOS HUMANOS</v>
      </c>
      <c r="V995">
        <f t="shared" ca="1" si="206"/>
        <v>0</v>
      </c>
      <c r="W995">
        <f t="shared" ca="1" si="207"/>
        <v>0</v>
      </c>
    </row>
    <row r="996" spans="2:23" x14ac:dyDescent="0.25">
      <c r="B996" s="3">
        <f t="shared" si="197"/>
        <v>988</v>
      </c>
      <c r="C996" s="93">
        <f>IF(Tabla!G996="","",Tabla!G996)</f>
        <v>43536</v>
      </c>
      <c r="D996" s="93" t="str">
        <f>IF(Tabla!H996="","",Tabla!H996)</f>
        <v>BANCA DE CONSUMO</v>
      </c>
      <c r="E996" s="93" t="str">
        <f>IF(Tabla!I996="","",Tabla!I996)</f>
        <v>VIATICOS</v>
      </c>
      <c r="F996" s="93" t="str">
        <f>IF(Tabla!J996="","",Tabla!J996)</f>
        <v>TRANSACCIONES DEL DIA 03/12/2019SPYRAL - GESTION ADMINISTRATIVA</v>
      </c>
      <c r="G996" s="108">
        <f>IF(Tabla!K996="","",Tabla!K996)</f>
        <v>382.02</v>
      </c>
      <c r="H996" s="108">
        <f>IF(Tabla!L996="","",Tabla!L996)</f>
        <v>0</v>
      </c>
      <c r="J996">
        <f t="shared" si="208"/>
        <v>988</v>
      </c>
      <c r="K996" s="93">
        <f t="shared" si="209"/>
        <v>43536</v>
      </c>
      <c r="L996">
        <f t="shared" ca="1" si="198"/>
        <v>0</v>
      </c>
      <c r="M996" s="115">
        <f t="shared" ca="1" si="199"/>
        <v>9.879999999999999E-7</v>
      </c>
      <c r="N996">
        <f t="shared" ca="1" si="200"/>
        <v>5.0500000000000004E-7</v>
      </c>
      <c r="O996">
        <f t="shared" ca="1" si="201"/>
        <v>505</v>
      </c>
      <c r="Q996">
        <f t="shared" ca="1" si="202"/>
        <v>43505</v>
      </c>
      <c r="R996" t="str">
        <f t="shared" ca="1" si="203"/>
        <v>SERVICIOS PERSONALES</v>
      </c>
      <c r="S996" t="str">
        <f t="shared" ca="1" si="204"/>
        <v>PAGO NOMINA QUINCENA 1 FEBRERO 2019</v>
      </c>
      <c r="T996" t="str">
        <f t="shared" ca="1" si="205"/>
        <v>TRANSACCIONES DEL DIA 02/09/2019 RECURSOS HUMANOS</v>
      </c>
      <c r="V996">
        <f t="shared" ca="1" si="206"/>
        <v>0</v>
      </c>
      <c r="W996">
        <f t="shared" ca="1" si="207"/>
        <v>0</v>
      </c>
    </row>
    <row r="997" spans="2:23" x14ac:dyDescent="0.25">
      <c r="B997" s="3">
        <f t="shared" si="197"/>
        <v>989</v>
      </c>
      <c r="C997" s="93">
        <f>IF(Tabla!G997="","",Tabla!G997)</f>
        <v>43536</v>
      </c>
      <c r="D997" s="93" t="str">
        <f>IF(Tabla!H997="","",Tabla!H997)</f>
        <v>BANCA COMERCIAL INTERIOR</v>
      </c>
      <c r="E997" s="93" t="str">
        <f>IF(Tabla!I997="","",Tabla!I997)</f>
        <v>NC VIATICOS</v>
      </c>
      <c r="F997" s="93" t="str">
        <f>IF(Tabla!J997="","",Tabla!J997)</f>
        <v>TRANSACCIONES DEL DIA 03/12/2019SPYRAL - GESTION ADMINISTRATIVA</v>
      </c>
      <c r="G997" s="108">
        <f>IF(Tabla!K997="","",Tabla!K997)</f>
        <v>631.71</v>
      </c>
      <c r="H997" s="108">
        <f>IF(Tabla!L997="","",Tabla!L997)</f>
        <v>0</v>
      </c>
      <c r="J997">
        <f t="shared" si="208"/>
        <v>989</v>
      </c>
      <c r="K997" s="93">
        <f t="shared" si="209"/>
        <v>43536</v>
      </c>
      <c r="L997">
        <f t="shared" ca="1" si="198"/>
        <v>0</v>
      </c>
      <c r="M997" s="115">
        <f t="shared" ca="1" si="199"/>
        <v>9.8899999999999998E-7</v>
      </c>
      <c r="N997">
        <f t="shared" ca="1" si="200"/>
        <v>5.0399999999999996E-7</v>
      </c>
      <c r="O997">
        <f t="shared" ca="1" si="201"/>
        <v>504</v>
      </c>
      <c r="Q997">
        <f t="shared" ca="1" si="202"/>
        <v>43505</v>
      </c>
      <c r="R997" t="str">
        <f t="shared" ca="1" si="203"/>
        <v>SERVICIOS PERSONALES</v>
      </c>
      <c r="S997" t="str">
        <f t="shared" ca="1" si="204"/>
        <v>PAGO NOMINA QUINCENA 1 FEBRERO 2019</v>
      </c>
      <c r="T997" t="str">
        <f t="shared" ca="1" si="205"/>
        <v>TRANSACCIONES DEL DIA 02/09/2019 RECURSOS HUMANOS</v>
      </c>
      <c r="V997">
        <f t="shared" ca="1" si="206"/>
        <v>0</v>
      </c>
      <c r="W997">
        <f t="shared" ca="1" si="207"/>
        <v>0</v>
      </c>
    </row>
    <row r="998" spans="2:23" x14ac:dyDescent="0.25">
      <c r="B998" s="3">
        <f t="shared" si="197"/>
        <v>990</v>
      </c>
      <c r="C998" s="93">
        <f>IF(Tabla!G998="","",Tabla!G998)</f>
        <v>43536</v>
      </c>
      <c r="D998" s="93" t="str">
        <f>IF(Tabla!H998="","",Tabla!H998)</f>
        <v>BANCA COMERCIAL CENTRO</v>
      </c>
      <c r="E998" s="93" t="str">
        <f>IF(Tabla!I998="","",Tabla!I998)</f>
        <v>VIATICOS</v>
      </c>
      <c r="F998" s="93" t="str">
        <f>IF(Tabla!J998="","",Tabla!J998)</f>
        <v>TRANSACCIONES DEL DIA 03/12/2019SPYRAL - GESTION ADMINISTRATIVA</v>
      </c>
      <c r="G998" s="108">
        <f>IF(Tabla!K998="","",Tabla!K998)</f>
        <v>32</v>
      </c>
      <c r="H998" s="108">
        <f>IF(Tabla!L998="","",Tabla!L998)</f>
        <v>0</v>
      </c>
      <c r="J998">
        <f t="shared" si="208"/>
        <v>990</v>
      </c>
      <c r="K998" s="93">
        <f t="shared" si="209"/>
        <v>43536</v>
      </c>
      <c r="L998">
        <f t="shared" ca="1" si="198"/>
        <v>0</v>
      </c>
      <c r="M998" s="115">
        <f t="shared" ca="1" si="199"/>
        <v>9.9000000000000005E-7</v>
      </c>
      <c r="N998">
        <f t="shared" ca="1" si="200"/>
        <v>5.0299999999999999E-7</v>
      </c>
      <c r="O998">
        <f t="shared" ca="1" si="201"/>
        <v>503</v>
      </c>
      <c r="Q998">
        <f t="shared" ca="1" si="202"/>
        <v>43505</v>
      </c>
      <c r="R998" t="str">
        <f t="shared" ca="1" si="203"/>
        <v>SERVICIOS PERSONALES</v>
      </c>
      <c r="S998" t="str">
        <f t="shared" ca="1" si="204"/>
        <v>PAGO NOMINA QUINCENA 1 FEBRERO 2019</v>
      </c>
      <c r="T998" t="str">
        <f t="shared" ca="1" si="205"/>
        <v>TRANSACCIONES DEL DIA 02/09/2019 RECURSOS HUMANOS</v>
      </c>
      <c r="V998">
        <f t="shared" ca="1" si="206"/>
        <v>0</v>
      </c>
      <c r="W998">
        <f t="shared" ca="1" si="207"/>
        <v>0</v>
      </c>
    </row>
    <row r="999" spans="2:23" x14ac:dyDescent="0.25">
      <c r="B999" s="3">
        <f t="shared" si="197"/>
        <v>991</v>
      </c>
      <c r="C999" s="93">
        <f>IF(Tabla!G999="","",Tabla!G999)</f>
        <v>43536</v>
      </c>
      <c r="D999" s="93" t="str">
        <f>IF(Tabla!H999="","",Tabla!H999)</f>
        <v>BANCA COMERCIAL</v>
      </c>
      <c r="E999" s="93" t="str">
        <f>IF(Tabla!I999="","",Tabla!I999)</f>
        <v>ALIMENTACION DE EMPLEADOS CTA NUEVA</v>
      </c>
      <c r="F999" s="93" t="str">
        <f>IF(Tabla!J999="","",Tabla!J999)</f>
        <v>TRANSACCIONES DEL DIA 03/12/2019SPYRAL - GESTION ADMINISTRATIVA</v>
      </c>
      <c r="G999" s="108">
        <f>IF(Tabla!K999="","",Tabla!K999)</f>
        <v>121.95</v>
      </c>
      <c r="H999" s="108">
        <f>IF(Tabla!L999="","",Tabla!L999)</f>
        <v>0</v>
      </c>
      <c r="J999">
        <f t="shared" si="208"/>
        <v>991</v>
      </c>
      <c r="K999" s="93">
        <f t="shared" si="209"/>
        <v>43536</v>
      </c>
      <c r="L999">
        <f t="shared" ca="1" si="198"/>
        <v>0</v>
      </c>
      <c r="M999" s="115">
        <f t="shared" ca="1" si="199"/>
        <v>9.9099999999999991E-7</v>
      </c>
      <c r="N999">
        <f t="shared" ca="1" si="200"/>
        <v>5.0200000000000002E-7</v>
      </c>
      <c r="O999">
        <f t="shared" ca="1" si="201"/>
        <v>502</v>
      </c>
      <c r="Q999">
        <f t="shared" ca="1" si="202"/>
        <v>43505</v>
      </c>
      <c r="R999" t="str">
        <f t="shared" ca="1" si="203"/>
        <v>SERVICIOS PERSONALES</v>
      </c>
      <c r="S999" t="str">
        <f t="shared" ca="1" si="204"/>
        <v>PAGO NOMINA QUINCENA 1 FEBRERO 2019</v>
      </c>
      <c r="T999" t="str">
        <f t="shared" ca="1" si="205"/>
        <v>TRANSACCIONES DEL DIA 02/09/2019 RECURSOS HUMANOS</v>
      </c>
      <c r="V999">
        <f t="shared" ca="1" si="206"/>
        <v>0</v>
      </c>
      <c r="W999">
        <f t="shared" ca="1" si="207"/>
        <v>0</v>
      </c>
    </row>
    <row r="1000" spans="2:23" x14ac:dyDescent="0.25">
      <c r="B1000" s="3">
        <f t="shared" si="197"/>
        <v>992</v>
      </c>
      <c r="C1000" s="93">
        <f>IF(Tabla!G1000="","",Tabla!G1000)</f>
        <v>43536</v>
      </c>
      <c r="D1000" s="93" t="str">
        <f>IF(Tabla!H1000="","",Tabla!H1000)</f>
        <v>ATENCION A CLIENTES</v>
      </c>
      <c r="E1000" s="93" t="str">
        <f>IF(Tabla!I1000="","",Tabla!I1000)</f>
        <v>ALIMENTACION DE EMPLEADOS CTA NUEVA</v>
      </c>
      <c r="F1000" s="93" t="str">
        <f>IF(Tabla!J1000="","",Tabla!J1000)</f>
        <v>TRANSACCIONES DEL DIA 03/12/2019SPYRAL - GESTION ADMINISTRATIVA</v>
      </c>
      <c r="G1000" s="108">
        <f>IF(Tabla!K1000="","",Tabla!K1000)</f>
        <v>41.16</v>
      </c>
      <c r="H1000" s="108">
        <f>IF(Tabla!L1000="","",Tabla!L1000)</f>
        <v>0</v>
      </c>
      <c r="J1000">
        <f t="shared" si="208"/>
        <v>992</v>
      </c>
      <c r="K1000" s="93">
        <f t="shared" si="209"/>
        <v>43536</v>
      </c>
      <c r="L1000">
        <f t="shared" ca="1" si="198"/>
        <v>0</v>
      </c>
      <c r="M1000" s="115">
        <f t="shared" ca="1" si="199"/>
        <v>9.9199999999999999E-7</v>
      </c>
      <c r="N1000">
        <f t="shared" ca="1" si="200"/>
        <v>5.0100000000000005E-7</v>
      </c>
      <c r="O1000">
        <f t="shared" ca="1" si="201"/>
        <v>501</v>
      </c>
      <c r="Q1000">
        <f t="shared" ca="1" si="202"/>
        <v>43505</v>
      </c>
      <c r="R1000" t="str">
        <f t="shared" ca="1" si="203"/>
        <v>SERVICIOS PERSONALES</v>
      </c>
      <c r="S1000" t="str">
        <f t="shared" ca="1" si="204"/>
        <v>PAGO NOMINA QUINCENA 1 FEBRERO 2019</v>
      </c>
      <c r="T1000" t="str">
        <f t="shared" ca="1" si="205"/>
        <v>TRANSACCIONES DEL DIA 02/09/2019 RECURSOS HUMANOS</v>
      </c>
      <c r="V1000">
        <f t="shared" ca="1" si="206"/>
        <v>0</v>
      </c>
      <c r="W1000">
        <f t="shared" ca="1" si="207"/>
        <v>0</v>
      </c>
    </row>
    <row r="1001" spans="2:23" x14ac:dyDescent="0.25">
      <c r="B1001" s="3">
        <f t="shared" si="197"/>
        <v>993</v>
      </c>
      <c r="C1001" s="93">
        <f>IF(Tabla!G1001="","",Tabla!G1001)</f>
        <v>43536</v>
      </c>
      <c r="D1001" s="93" t="str">
        <f>IF(Tabla!H1001="","",Tabla!H1001)</f>
        <v>ATENCION A CLIENTES</v>
      </c>
      <c r="E1001" s="93" t="str">
        <f>IF(Tabla!I1001="","",Tabla!I1001)</f>
        <v>GASTOS NO DEDUCIBLES</v>
      </c>
      <c r="F1001" s="93" t="str">
        <f>IF(Tabla!J1001="","",Tabla!J1001)</f>
        <v>TRANSACCIONES DEL DIA 03/12/2019SPYRAL - GESTION ADMINISTRATIVA</v>
      </c>
      <c r="G1001" s="108">
        <f>IF(Tabla!K1001="","",Tabla!K1001)</f>
        <v>41.97</v>
      </c>
      <c r="H1001" s="108">
        <f>IF(Tabla!L1001="","",Tabla!L1001)</f>
        <v>0</v>
      </c>
      <c r="J1001">
        <f t="shared" si="208"/>
        <v>993</v>
      </c>
      <c r="K1001" s="93">
        <f t="shared" si="209"/>
        <v>43536</v>
      </c>
      <c r="L1001">
        <f t="shared" ca="1" si="198"/>
        <v>0</v>
      </c>
      <c r="M1001" s="115">
        <f t="shared" ca="1" si="199"/>
        <v>9.9300000000000006E-7</v>
      </c>
      <c r="N1001">
        <f t="shared" ca="1" si="200"/>
        <v>4.9999999999999998E-7</v>
      </c>
      <c r="O1001">
        <f t="shared" ca="1" si="201"/>
        <v>500</v>
      </c>
      <c r="Q1001">
        <f t="shared" ca="1" si="202"/>
        <v>43505</v>
      </c>
      <c r="R1001" t="str">
        <f t="shared" ca="1" si="203"/>
        <v>SERVICIOS PERSONALES</v>
      </c>
      <c r="S1001" t="str">
        <f t="shared" ca="1" si="204"/>
        <v>PAGO NOMINA QUINCENA 1 FEBRERO 2019</v>
      </c>
      <c r="T1001" t="str">
        <f t="shared" ca="1" si="205"/>
        <v>TRANSACCIONES DEL DIA 02/09/2019 RECURSOS HUMANOS</v>
      </c>
      <c r="V1001">
        <f t="shared" ca="1" si="206"/>
        <v>0</v>
      </c>
      <c r="W1001">
        <f t="shared" ca="1" si="207"/>
        <v>0</v>
      </c>
    </row>
    <row r="1002" spans="2:23" x14ac:dyDescent="0.25">
      <c r="B1002" s="3">
        <f t="shared" si="197"/>
        <v>994</v>
      </c>
      <c r="C1002" s="93">
        <f>IF(Tabla!G1002="","",Tabla!G1002)</f>
        <v>43536</v>
      </c>
      <c r="D1002" s="93" t="str">
        <f>IF(Tabla!H1002="","",Tabla!H1002)</f>
        <v>ATENCION A CLIENTES</v>
      </c>
      <c r="E1002" s="93" t="str">
        <f>IF(Tabla!I1002="","",Tabla!I1002)</f>
        <v>NC ALIMENTACION DE EMPLEADOS NVA</v>
      </c>
      <c r="F1002" s="93" t="str">
        <f>IF(Tabla!J1002="","",Tabla!J1002)</f>
        <v>TRANSACCIONES DEL DIA 03/12/2019SPYRAL - GESTION ADMINISTRATIVA</v>
      </c>
      <c r="G1002" s="108">
        <f>IF(Tabla!K1002="","",Tabla!K1002)</f>
        <v>158.16999999999999</v>
      </c>
      <c r="H1002" s="108">
        <f>IF(Tabla!L1002="","",Tabla!L1002)</f>
        <v>0</v>
      </c>
      <c r="J1002">
        <f t="shared" si="208"/>
        <v>994</v>
      </c>
      <c r="K1002" s="93">
        <f t="shared" si="209"/>
        <v>43536</v>
      </c>
      <c r="L1002">
        <f t="shared" ca="1" si="198"/>
        <v>0</v>
      </c>
      <c r="M1002" s="115">
        <f t="shared" ca="1" si="199"/>
        <v>9.9399999999999993E-7</v>
      </c>
      <c r="N1002">
        <f t="shared" ca="1" si="200"/>
        <v>4.9900000000000001E-7</v>
      </c>
      <c r="O1002">
        <f t="shared" ca="1" si="201"/>
        <v>499</v>
      </c>
      <c r="Q1002">
        <f t="shared" ca="1" si="202"/>
        <v>43505</v>
      </c>
      <c r="R1002" t="str">
        <f t="shared" ca="1" si="203"/>
        <v>SERVICIOS PERSONALES</v>
      </c>
      <c r="S1002" t="str">
        <f t="shared" ca="1" si="204"/>
        <v>PAGO NOMINA QUINCENA 1 FEBRERO 2019</v>
      </c>
      <c r="T1002" t="str">
        <f t="shared" ca="1" si="205"/>
        <v>TRANSACCIONES DEL DIA 02/09/2019 RECURSOS HUMANOS</v>
      </c>
      <c r="V1002">
        <f t="shared" ca="1" si="206"/>
        <v>0</v>
      </c>
      <c r="W1002">
        <f t="shared" ca="1" si="207"/>
        <v>0</v>
      </c>
    </row>
    <row r="1003" spans="2:23" x14ac:dyDescent="0.25">
      <c r="B1003" s="3">
        <f t="shared" si="197"/>
        <v>995</v>
      </c>
      <c r="C1003" s="93">
        <f>IF(Tabla!G1003="","",Tabla!G1003)</f>
        <v>43536</v>
      </c>
      <c r="D1003" s="93" t="str">
        <f>IF(Tabla!H1003="","",Tabla!H1003)</f>
        <v>ADMINISTRACION DE SUCURSALES</v>
      </c>
      <c r="E1003" s="93" t="str">
        <f>IF(Tabla!I1003="","",Tabla!I1003)</f>
        <v>ALIMENTACION DE EMPLEADOS CTA NUEVA</v>
      </c>
      <c r="F1003" s="93" t="str">
        <f>IF(Tabla!J1003="","",Tabla!J1003)</f>
        <v>TRANSACCIONES DEL DIA 03/12/2019SPYRAL - GESTION ADMINISTRATIVA</v>
      </c>
      <c r="G1003" s="108">
        <f>IF(Tabla!K1003="","",Tabla!K1003)</f>
        <v>8</v>
      </c>
      <c r="H1003" s="108">
        <f>IF(Tabla!L1003="","",Tabla!L1003)</f>
        <v>0</v>
      </c>
      <c r="J1003">
        <f t="shared" si="208"/>
        <v>995</v>
      </c>
      <c r="K1003" s="93">
        <f t="shared" si="209"/>
        <v>43536</v>
      </c>
      <c r="L1003">
        <f t="shared" ca="1" si="198"/>
        <v>0</v>
      </c>
      <c r="M1003" s="115">
        <f t="shared" ca="1" si="199"/>
        <v>9.95E-7</v>
      </c>
      <c r="N1003">
        <f t="shared" ca="1" si="200"/>
        <v>4.9800000000000004E-7</v>
      </c>
      <c r="O1003">
        <f t="shared" ca="1" si="201"/>
        <v>498</v>
      </c>
      <c r="Q1003">
        <f t="shared" ca="1" si="202"/>
        <v>43505</v>
      </c>
      <c r="R1003" t="str">
        <f t="shared" ca="1" si="203"/>
        <v>SERVICIOS PERSONALES</v>
      </c>
      <c r="S1003" t="str">
        <f t="shared" ca="1" si="204"/>
        <v>PAGO NOMINA QUINCENA 1 FEBRERO 2019</v>
      </c>
      <c r="T1003" t="str">
        <f t="shared" ca="1" si="205"/>
        <v>TRANSACCIONES DEL DIA 02/09/2019 RECURSOS HUMANOS</v>
      </c>
      <c r="V1003">
        <f t="shared" ca="1" si="206"/>
        <v>0</v>
      </c>
      <c r="W1003">
        <f t="shared" ca="1" si="207"/>
        <v>0</v>
      </c>
    </row>
    <row r="1004" spans="2:23" x14ac:dyDescent="0.25">
      <c r="B1004" s="3">
        <f t="shared" si="197"/>
        <v>996</v>
      </c>
      <c r="C1004" s="93">
        <f>IF(Tabla!G1004="","",Tabla!G1004)</f>
        <v>43536</v>
      </c>
      <c r="D1004" s="93" t="str">
        <f>IF(Tabla!H1004="","",Tabla!H1004)</f>
        <v>ADMINISTRACION DE SUCURSALES</v>
      </c>
      <c r="E1004" s="93" t="str">
        <f>IF(Tabla!I1004="","",Tabla!I1004)</f>
        <v>NC ALIMENTACION DE EMPLEADOS NVA</v>
      </c>
      <c r="F1004" s="93" t="str">
        <f>IF(Tabla!J1004="","",Tabla!J1004)</f>
        <v>TRANSACCIONES DEL DIA 03/12/2019SPYRAL - GESTION ADMINISTRATIVA</v>
      </c>
      <c r="G1004" s="108">
        <f>IF(Tabla!K1004="","",Tabla!K1004)</f>
        <v>272</v>
      </c>
      <c r="H1004" s="108">
        <f>IF(Tabla!L1004="","",Tabla!L1004)</f>
        <v>0</v>
      </c>
      <c r="J1004">
        <f t="shared" si="208"/>
        <v>996</v>
      </c>
      <c r="K1004" s="93">
        <f t="shared" si="209"/>
        <v>43536</v>
      </c>
      <c r="L1004">
        <f t="shared" ca="1" si="198"/>
        <v>0</v>
      </c>
      <c r="M1004" s="115">
        <f t="shared" ca="1" si="199"/>
        <v>9.9600000000000008E-7</v>
      </c>
      <c r="N1004">
        <f t="shared" ca="1" si="200"/>
        <v>4.9699999999999996E-7</v>
      </c>
      <c r="O1004">
        <f t="shared" ca="1" si="201"/>
        <v>497</v>
      </c>
      <c r="Q1004">
        <f t="shared" ca="1" si="202"/>
        <v>43505</v>
      </c>
      <c r="R1004" t="str">
        <f t="shared" ca="1" si="203"/>
        <v>TELEMERCADEO</v>
      </c>
      <c r="S1004" t="str">
        <f t="shared" ca="1" si="204"/>
        <v>GASTOS NO DEDUCIBLES</v>
      </c>
      <c r="T1004" t="str">
        <f t="shared" ca="1" si="205"/>
        <v>TRANSACCIONES DEL DIA 02/09/2019SPYRAL - GESTION ADMINISTRATIVA</v>
      </c>
      <c r="V1004">
        <f t="shared" ca="1" si="206"/>
        <v>0</v>
      </c>
      <c r="W1004">
        <f t="shared" ca="1" si="207"/>
        <v>0</v>
      </c>
    </row>
    <row r="1005" spans="2:23" x14ac:dyDescent="0.25">
      <c r="B1005" s="3">
        <f t="shared" si="197"/>
        <v>997</v>
      </c>
      <c r="C1005" s="93">
        <f>IF(Tabla!G1005="","",Tabla!G1005)</f>
        <v>43536</v>
      </c>
      <c r="D1005" s="93" t="str">
        <f>IF(Tabla!H1005="","",Tabla!H1005)</f>
        <v>ADMINISTRACION DE SUCURSALES</v>
      </c>
      <c r="E1005" s="93" t="str">
        <f>IF(Tabla!I1005="","",Tabla!I1005)</f>
        <v>NC ALIMENTACION DE EMPLEADOS NVA</v>
      </c>
      <c r="F1005" s="93" t="str">
        <f>IF(Tabla!J1005="","",Tabla!J1005)</f>
        <v>TRANSACCIONES DEL DIA 03/12/2019SPYRAL - GESTION ADMINISTRATIVA</v>
      </c>
      <c r="G1005" s="108">
        <f>IF(Tabla!K1005="","",Tabla!K1005)</f>
        <v>156.4</v>
      </c>
      <c r="H1005" s="108">
        <f>IF(Tabla!L1005="","",Tabla!L1005)</f>
        <v>0</v>
      </c>
      <c r="J1005">
        <f t="shared" si="208"/>
        <v>997</v>
      </c>
      <c r="K1005" s="93">
        <f t="shared" si="209"/>
        <v>43536</v>
      </c>
      <c r="L1005">
        <f t="shared" ca="1" si="198"/>
        <v>0</v>
      </c>
      <c r="M1005" s="115">
        <f t="shared" ca="1" si="199"/>
        <v>9.9699999999999994E-7</v>
      </c>
      <c r="N1005">
        <f t="shared" ca="1" si="200"/>
        <v>4.9599999999999999E-7</v>
      </c>
      <c r="O1005">
        <f t="shared" ca="1" si="201"/>
        <v>496</v>
      </c>
      <c r="Q1005">
        <f t="shared" ca="1" si="202"/>
        <v>43504</v>
      </c>
      <c r="R1005" t="str">
        <f t="shared" ca="1" si="203"/>
        <v>ADMINISTRACION DE SUCURSALES</v>
      </c>
      <c r="S1005" t="str">
        <f t="shared" ca="1" si="204"/>
        <v>OTROS EGRESOS 18</v>
      </c>
      <c r="T1005" t="str">
        <f t="shared" ca="1" si="205"/>
        <v>OTROS EGRESOS 1.P.O (OR:15/DES:15 TRN:86 PERF:300086 CAU: 18</v>
      </c>
      <c r="V1005">
        <f t="shared" ca="1" si="206"/>
        <v>0</v>
      </c>
      <c r="W1005">
        <f t="shared" ca="1" si="207"/>
        <v>0</v>
      </c>
    </row>
    <row r="1006" spans="2:23" x14ac:dyDescent="0.25">
      <c r="B1006" s="3">
        <f t="shared" si="197"/>
        <v>998</v>
      </c>
      <c r="C1006" s="93">
        <f>IF(Tabla!G1006="","",Tabla!G1006)</f>
        <v>43536</v>
      </c>
      <c r="D1006" s="93" t="str">
        <f>IF(Tabla!H1006="","",Tabla!H1006)</f>
        <v>ADMINISTRACION DE SUCURSALES</v>
      </c>
      <c r="E1006" s="93" t="str">
        <f>IF(Tabla!I1006="","",Tabla!I1006)</f>
        <v>NC ALIMENTACION DE EMPLEADOS NVA</v>
      </c>
      <c r="F1006" s="93" t="str">
        <f>IF(Tabla!J1006="","",Tabla!J1006)</f>
        <v>TRANSACCIONES DEL DIA 03/12/2019SPYRAL - GESTION ADMINISTRATIVA</v>
      </c>
      <c r="G1006" s="108">
        <f>IF(Tabla!K1006="","",Tabla!K1006)</f>
        <v>47.25</v>
      </c>
      <c r="H1006" s="108">
        <f>IF(Tabla!L1006="","",Tabla!L1006)</f>
        <v>0</v>
      </c>
      <c r="J1006">
        <f t="shared" si="208"/>
        <v>998</v>
      </c>
      <c r="K1006" s="93">
        <f t="shared" si="209"/>
        <v>43536</v>
      </c>
      <c r="L1006">
        <f t="shared" ca="1" si="198"/>
        <v>0</v>
      </c>
      <c r="M1006" s="115">
        <f t="shared" ca="1" si="199"/>
        <v>9.9800000000000002E-7</v>
      </c>
      <c r="N1006">
        <f t="shared" ca="1" si="200"/>
        <v>4.9500000000000003E-7</v>
      </c>
      <c r="O1006">
        <f t="shared" ca="1" si="201"/>
        <v>495</v>
      </c>
      <c r="Q1006">
        <f t="shared" ca="1" si="202"/>
        <v>43504</v>
      </c>
      <c r="R1006" t="str">
        <f t="shared" ca="1" si="203"/>
        <v>ADMINISTRACION DE SUCURSALES</v>
      </c>
      <c r="S1006" t="str">
        <f t="shared" ca="1" si="204"/>
        <v>OTROS EGRESOS 18</v>
      </c>
      <c r="T1006" t="str">
        <f t="shared" ca="1" si="205"/>
        <v>OTROS EGRESOS 1.P.O (OR:71/DES:71 TRN:86 PERF:300086 CAU: 18</v>
      </c>
      <c r="V1006">
        <f t="shared" ca="1" si="206"/>
        <v>0</v>
      </c>
      <c r="W1006">
        <f t="shared" ca="1" si="207"/>
        <v>0</v>
      </c>
    </row>
    <row r="1007" spans="2:23" x14ac:dyDescent="0.25">
      <c r="B1007" s="3">
        <f t="shared" si="197"/>
        <v>999</v>
      </c>
      <c r="C1007" s="93">
        <f>IF(Tabla!G1007="","",Tabla!G1007)</f>
        <v>43536</v>
      </c>
      <c r="D1007" s="93" t="str">
        <f>IF(Tabla!H1007="","",Tabla!H1007)</f>
        <v>ADMINISTRACION DE SUCURSALES</v>
      </c>
      <c r="E1007" s="93" t="str">
        <f>IF(Tabla!I1007="","",Tabla!I1007)</f>
        <v>NC ALIMENTACION DE EMPLEADOS NVA</v>
      </c>
      <c r="F1007" s="93" t="str">
        <f>IF(Tabla!J1007="","",Tabla!J1007)</f>
        <v>TRANSACCIONES DEL DIA 03/12/2019SPYRAL - GESTION ADMINISTRATIVA</v>
      </c>
      <c r="G1007" s="108">
        <f>IF(Tabla!K1007="","",Tabla!K1007)</f>
        <v>37.979999999999997</v>
      </c>
      <c r="H1007" s="108">
        <f>IF(Tabla!L1007="","",Tabla!L1007)</f>
        <v>0</v>
      </c>
      <c r="J1007">
        <f t="shared" si="208"/>
        <v>999</v>
      </c>
      <c r="K1007" s="93">
        <f t="shared" si="209"/>
        <v>43536</v>
      </c>
      <c r="L1007">
        <f t="shared" ca="1" si="198"/>
        <v>0</v>
      </c>
      <c r="M1007" s="115">
        <f t="shared" ca="1" si="199"/>
        <v>9.9900000000000009E-7</v>
      </c>
      <c r="N1007">
        <f t="shared" ca="1" si="200"/>
        <v>4.9399999999999995E-7</v>
      </c>
      <c r="O1007">
        <f t="shared" ca="1" si="201"/>
        <v>494</v>
      </c>
      <c r="Q1007">
        <f t="shared" ca="1" si="202"/>
        <v>43504</v>
      </c>
      <c r="R1007" t="str">
        <f t="shared" ca="1" si="203"/>
        <v>ADMINISTRACION DE SUCURSALES</v>
      </c>
      <c r="S1007" t="str">
        <f t="shared" ca="1" si="204"/>
        <v>OTROS EGRESOS 18</v>
      </c>
      <c r="T1007" t="str">
        <f t="shared" ca="1" si="205"/>
        <v>OTROS EGRESOS 1.P.O (OR:78/DES:78 TRN:86 PERF:300086 CAU: 18</v>
      </c>
      <c r="V1007">
        <f t="shared" ca="1" si="206"/>
        <v>0</v>
      </c>
      <c r="W1007">
        <f t="shared" ca="1" si="207"/>
        <v>0</v>
      </c>
    </row>
    <row r="1008" spans="2:23" x14ac:dyDescent="0.25">
      <c r="B1008" s="3">
        <f t="shared" si="197"/>
        <v>1000</v>
      </c>
      <c r="C1008" s="93">
        <f>IF(Tabla!G1008="","",Tabla!G1008)</f>
        <v>43536</v>
      </c>
      <c r="D1008" s="93" t="str">
        <f>IF(Tabla!H1008="","",Tabla!H1008)</f>
        <v>ADMINISTRACION DE SUCURSALES</v>
      </c>
      <c r="E1008" s="93" t="str">
        <f>IF(Tabla!I1008="","",Tabla!I1008)</f>
        <v>NC ALIMENTACION DE EMPLEADOS NVA</v>
      </c>
      <c r="F1008" s="93" t="str">
        <f>IF(Tabla!J1008="","",Tabla!J1008)</f>
        <v>TRANSACCIONES DEL DIA 03/12/2019SPYRAL - GESTION ADMINISTRATIVA</v>
      </c>
      <c r="G1008" s="108">
        <f>IF(Tabla!K1008="","",Tabla!K1008)</f>
        <v>15.91</v>
      </c>
      <c r="H1008" s="108">
        <f>IF(Tabla!L1008="","",Tabla!L1008)</f>
        <v>0</v>
      </c>
      <c r="J1008">
        <f t="shared" si="208"/>
        <v>1000</v>
      </c>
      <c r="K1008" s="93">
        <f t="shared" si="209"/>
        <v>43536</v>
      </c>
      <c r="L1008">
        <f t="shared" ca="1" si="198"/>
        <v>0</v>
      </c>
      <c r="M1008" s="115">
        <f t="shared" ca="1" si="199"/>
        <v>9.9999999999999995E-7</v>
      </c>
      <c r="N1008">
        <f t="shared" ca="1" si="200"/>
        <v>4.9299999999999998E-7</v>
      </c>
      <c r="O1008">
        <f t="shared" ca="1" si="201"/>
        <v>493</v>
      </c>
      <c r="Q1008">
        <f t="shared" ca="1" si="202"/>
        <v>43504</v>
      </c>
      <c r="R1008" t="str">
        <f t="shared" ca="1" si="203"/>
        <v>ADMINISTRACION DE SUCURSALES</v>
      </c>
      <c r="S1008" t="str">
        <f t="shared" ca="1" si="204"/>
        <v>GASTOS NO DEDUCIBLES</v>
      </c>
      <c r="T1008" t="str">
        <f t="shared" ca="1" si="205"/>
        <v>TRANSACCIONES DEL DIA 02/08/2019SPYRAL - GESTION ADMINISTRATIVA</v>
      </c>
      <c r="V1008">
        <f t="shared" ca="1" si="206"/>
        <v>0</v>
      </c>
      <c r="W1008">
        <f t="shared" ca="1" si="207"/>
        <v>0</v>
      </c>
    </row>
    <row r="1009" spans="2:23" x14ac:dyDescent="0.25">
      <c r="B1009" s="3">
        <f t="shared" si="197"/>
        <v>1001</v>
      </c>
      <c r="C1009" s="93">
        <f>IF(Tabla!G1009="","",Tabla!G1009)</f>
        <v>43536</v>
      </c>
      <c r="D1009" s="93" t="str">
        <f>IF(Tabla!H1009="","",Tabla!H1009)</f>
        <v>ADMINISTRACION DE SUCURSALES</v>
      </c>
      <c r="E1009" s="93" t="str">
        <f>IF(Tabla!I1009="","",Tabla!I1009)</f>
        <v>NC GASTO NO DEDUCIBLES</v>
      </c>
      <c r="F1009" s="93" t="str">
        <f>IF(Tabla!J1009="","",Tabla!J1009)</f>
        <v>TRANSACCIONES DEL DIA 03/12/2019SPYRAL - GESTION ADMINISTRATIVA</v>
      </c>
      <c r="G1009" s="108">
        <f>IF(Tabla!K1009="","",Tabla!K1009)</f>
        <v>112.85</v>
      </c>
      <c r="H1009" s="108">
        <f>IF(Tabla!L1009="","",Tabla!L1009)</f>
        <v>0</v>
      </c>
      <c r="J1009">
        <f t="shared" si="208"/>
        <v>1001</v>
      </c>
      <c r="K1009" s="93">
        <f t="shared" si="209"/>
        <v>43536</v>
      </c>
      <c r="L1009">
        <f t="shared" ca="1" si="198"/>
        <v>0</v>
      </c>
      <c r="M1009" s="115">
        <f t="shared" ca="1" si="199"/>
        <v>1.001E-6</v>
      </c>
      <c r="N1009">
        <f t="shared" ca="1" si="200"/>
        <v>4.9200000000000001E-7</v>
      </c>
      <c r="O1009">
        <f t="shared" ca="1" si="201"/>
        <v>492</v>
      </c>
      <c r="Q1009">
        <f t="shared" ca="1" si="202"/>
        <v>43504</v>
      </c>
      <c r="R1009" t="str">
        <f t="shared" ca="1" si="203"/>
        <v>ADMINISTRACION DE SUCURSALES</v>
      </c>
      <c r="S1009" t="str">
        <f t="shared" ca="1" si="204"/>
        <v>GASTOS NO DEDUCIBLES</v>
      </c>
      <c r="T1009" t="str">
        <f t="shared" ca="1" si="205"/>
        <v>TRANSACCIONES DEL DIA 02/08/2019SPYRAL - GESTION ADMINISTRATIVA</v>
      </c>
      <c r="V1009">
        <f t="shared" ca="1" si="206"/>
        <v>0</v>
      </c>
      <c r="W1009">
        <f t="shared" ca="1" si="207"/>
        <v>0</v>
      </c>
    </row>
    <row r="1010" spans="2:23" x14ac:dyDescent="0.25">
      <c r="B1010" s="3">
        <f t="shared" si="197"/>
        <v>1002</v>
      </c>
      <c r="C1010" s="93">
        <f>IF(Tabla!G1010="","",Tabla!G1010)</f>
        <v>43536</v>
      </c>
      <c r="D1010" s="93" t="str">
        <f>IF(Tabla!H1010="","",Tabla!H1010)</f>
        <v>ADMINISTRACION DE SUCURSALES</v>
      </c>
      <c r="E1010" s="93" t="str">
        <f>IF(Tabla!I1010="","",Tabla!I1010)</f>
        <v>NC GASTO NO DEDUCIBLES</v>
      </c>
      <c r="F1010" s="93" t="str">
        <f>IF(Tabla!J1010="","",Tabla!J1010)</f>
        <v>TRANSACCIONES DEL DIA 03/12/2019SPYRAL - GESTION ADMINISTRATIVA</v>
      </c>
      <c r="G1010" s="108">
        <f>IF(Tabla!K1010="","",Tabla!K1010)</f>
        <v>50.45</v>
      </c>
      <c r="H1010" s="108">
        <f>IF(Tabla!L1010="","",Tabla!L1010)</f>
        <v>0</v>
      </c>
      <c r="J1010">
        <f t="shared" si="208"/>
        <v>1002</v>
      </c>
      <c r="K1010" s="93">
        <f t="shared" si="209"/>
        <v>43536</v>
      </c>
      <c r="L1010">
        <f t="shared" ca="1" si="198"/>
        <v>0</v>
      </c>
      <c r="M1010" s="115">
        <f t="shared" ca="1" si="199"/>
        <v>1.0020000000000001E-6</v>
      </c>
      <c r="N1010">
        <f t="shared" ca="1" si="200"/>
        <v>4.9100000000000004E-7</v>
      </c>
      <c r="O1010">
        <f t="shared" ca="1" si="201"/>
        <v>491</v>
      </c>
      <c r="Q1010">
        <f t="shared" ca="1" si="202"/>
        <v>43504</v>
      </c>
      <c r="R1010" t="str">
        <f t="shared" ca="1" si="203"/>
        <v>ATM</v>
      </c>
      <c r="S1010" t="str">
        <f t="shared" ca="1" si="204"/>
        <v>VIATICOS</v>
      </c>
      <c r="T1010" t="str">
        <f t="shared" ca="1" si="205"/>
        <v>TRANSACCIONES DEL DIA 02/08/2019SPYRAL - GESTION ADMINISTRATIVA</v>
      </c>
      <c r="V1010">
        <f t="shared" ca="1" si="206"/>
        <v>0</v>
      </c>
      <c r="W1010">
        <f t="shared" ca="1" si="207"/>
        <v>0</v>
      </c>
    </row>
    <row r="1011" spans="2:23" x14ac:dyDescent="0.25">
      <c r="B1011" s="3">
        <f t="shared" si="197"/>
        <v>1003</v>
      </c>
      <c r="C1011" s="93">
        <f>IF(Tabla!G1011="","",Tabla!G1011)</f>
        <v>43536</v>
      </c>
      <c r="D1011" s="93" t="str">
        <f>IF(Tabla!H1011="","",Tabla!H1011)</f>
        <v>ADMINISTRACION DE SUCURSALES</v>
      </c>
      <c r="E1011" s="93" t="str">
        <f>IF(Tabla!I1011="","",Tabla!I1011)</f>
        <v>NC GASTO NO DEDUCIBLES</v>
      </c>
      <c r="F1011" s="93" t="str">
        <f>IF(Tabla!J1011="","",Tabla!J1011)</f>
        <v>TRANSACCIONES DEL DIA 03/12/2019SPYRAL - GESTION ADMINISTRATIVA</v>
      </c>
      <c r="G1011" s="108">
        <f>IF(Tabla!K1011="","",Tabla!K1011)</f>
        <v>26.75</v>
      </c>
      <c r="H1011" s="108">
        <f>IF(Tabla!L1011="","",Tabla!L1011)</f>
        <v>0</v>
      </c>
      <c r="J1011">
        <f t="shared" si="208"/>
        <v>1003</v>
      </c>
      <c r="K1011" s="93">
        <f t="shared" si="209"/>
        <v>43536</v>
      </c>
      <c r="L1011">
        <f t="shared" ca="1" si="198"/>
        <v>0</v>
      </c>
      <c r="M1011" s="115">
        <f t="shared" ca="1" si="199"/>
        <v>1.003E-6</v>
      </c>
      <c r="N1011">
        <f t="shared" ca="1" si="200"/>
        <v>4.8999999999999997E-7</v>
      </c>
      <c r="O1011">
        <f t="shared" ca="1" si="201"/>
        <v>490</v>
      </c>
      <c r="Q1011">
        <f t="shared" ca="1" si="202"/>
        <v>43504</v>
      </c>
      <c r="R1011" t="str">
        <f t="shared" ca="1" si="203"/>
        <v>BANCA COMERCIAL</v>
      </c>
      <c r="S1011" t="str">
        <f t="shared" ca="1" si="204"/>
        <v>VIATICOS</v>
      </c>
      <c r="T1011" t="str">
        <f t="shared" ca="1" si="205"/>
        <v>TRANSACCIONES DEL DIA 02/08/2019SPYRAL - GESTION ADMINISTRATIVA</v>
      </c>
      <c r="V1011">
        <f t="shared" ca="1" si="206"/>
        <v>0</v>
      </c>
      <c r="W1011">
        <f t="shared" ca="1" si="207"/>
        <v>0</v>
      </c>
    </row>
    <row r="1012" spans="2:23" x14ac:dyDescent="0.25">
      <c r="B1012" s="3">
        <f t="shared" si="197"/>
        <v>1004</v>
      </c>
      <c r="C1012" s="93">
        <f>IF(Tabla!G1012="","",Tabla!G1012)</f>
        <v>43536</v>
      </c>
      <c r="D1012" s="93" t="str">
        <f>IF(Tabla!H1012="","",Tabla!H1012)</f>
        <v>ADMINISTRACION DE SUCURSALES</v>
      </c>
      <c r="E1012" s="93" t="str">
        <f>IF(Tabla!I1012="","",Tabla!I1012)</f>
        <v>NC GASTO NO DEDUCIBLES</v>
      </c>
      <c r="F1012" s="93" t="str">
        <f>IF(Tabla!J1012="","",Tabla!J1012)</f>
        <v>TRANSACCIONES DEL DIA 03/12/2019SPYRAL - GESTION ADMINISTRATIVA</v>
      </c>
      <c r="G1012" s="108">
        <f>IF(Tabla!K1012="","",Tabla!K1012)</f>
        <v>19.95</v>
      </c>
      <c r="H1012" s="108">
        <f>IF(Tabla!L1012="","",Tabla!L1012)</f>
        <v>0</v>
      </c>
      <c r="J1012">
        <f t="shared" si="208"/>
        <v>1004</v>
      </c>
      <c r="K1012" s="93">
        <f t="shared" si="209"/>
        <v>43536</v>
      </c>
      <c r="L1012">
        <f t="shared" ca="1" si="198"/>
        <v>0</v>
      </c>
      <c r="M1012" s="115">
        <f t="shared" ca="1" si="199"/>
        <v>1.004E-6</v>
      </c>
      <c r="N1012">
        <f t="shared" ca="1" si="200"/>
        <v>4.89E-7</v>
      </c>
      <c r="O1012">
        <f t="shared" ca="1" si="201"/>
        <v>489</v>
      </c>
      <c r="Q1012">
        <f t="shared" ca="1" si="202"/>
        <v>43504</v>
      </c>
      <c r="R1012" t="str">
        <f t="shared" ca="1" si="203"/>
        <v>BANCA COMERCIAL INTERIOR</v>
      </c>
      <c r="S1012" t="str">
        <f t="shared" ca="1" si="204"/>
        <v>VIATICOS</v>
      </c>
      <c r="T1012" t="str">
        <f t="shared" ca="1" si="205"/>
        <v>TRANSACCIONES DEL DIA 02/08/2019SPYRAL - GESTION ADMINISTRATIVA</v>
      </c>
      <c r="V1012">
        <f t="shared" ca="1" si="206"/>
        <v>0</v>
      </c>
      <c r="W1012">
        <f t="shared" ca="1" si="207"/>
        <v>0</v>
      </c>
    </row>
    <row r="1013" spans="2:23" x14ac:dyDescent="0.25">
      <c r="B1013" s="3">
        <f t="shared" si="197"/>
        <v>1005</v>
      </c>
      <c r="C1013" s="93">
        <f>IF(Tabla!G1013="","",Tabla!G1013)</f>
        <v>43536</v>
      </c>
      <c r="D1013" s="93" t="str">
        <f>IF(Tabla!H1013="","",Tabla!H1013)</f>
        <v>ADMINISTRACION DE SUCURSALES</v>
      </c>
      <c r="E1013" s="93" t="str">
        <f>IF(Tabla!I1013="","",Tabla!I1013)</f>
        <v>NC GASTO NO DEDUCIBLES</v>
      </c>
      <c r="F1013" s="93" t="str">
        <f>IF(Tabla!J1013="","",Tabla!J1013)</f>
        <v>TRANSACCIONES DEL DIA 03/12/2019SPYRAL - GESTION ADMINISTRATIVA</v>
      </c>
      <c r="G1013" s="108">
        <f>IF(Tabla!K1013="","",Tabla!K1013)</f>
        <v>18</v>
      </c>
      <c r="H1013" s="108">
        <f>IF(Tabla!L1013="","",Tabla!L1013)</f>
        <v>0</v>
      </c>
      <c r="J1013">
        <f t="shared" si="208"/>
        <v>1005</v>
      </c>
      <c r="K1013" s="93">
        <f t="shared" si="209"/>
        <v>43536</v>
      </c>
      <c r="L1013">
        <f t="shared" ca="1" si="198"/>
        <v>0</v>
      </c>
      <c r="M1013" s="115">
        <f t="shared" ca="1" si="199"/>
        <v>1.0049999999999999E-6</v>
      </c>
      <c r="N1013">
        <f t="shared" ca="1" si="200"/>
        <v>4.8800000000000003E-7</v>
      </c>
      <c r="O1013">
        <f t="shared" ca="1" si="201"/>
        <v>488</v>
      </c>
      <c r="Q1013">
        <f t="shared" ca="1" si="202"/>
        <v>43504</v>
      </c>
      <c r="R1013" t="str">
        <f t="shared" ca="1" si="203"/>
        <v>BANCA COMERCIAL PERIFERIA</v>
      </c>
      <c r="S1013" t="str">
        <f t="shared" ca="1" si="204"/>
        <v>VIATICOS</v>
      </c>
      <c r="T1013" t="str">
        <f t="shared" ca="1" si="205"/>
        <v>TRANSACCIONES DEL DIA 02/08/2019SPYRAL - GESTION ADMINISTRATIVA</v>
      </c>
      <c r="V1013">
        <f t="shared" ca="1" si="206"/>
        <v>0</v>
      </c>
      <c r="W1013">
        <f t="shared" ca="1" si="207"/>
        <v>0</v>
      </c>
    </row>
    <row r="1014" spans="2:23" x14ac:dyDescent="0.25">
      <c r="B1014" s="3">
        <f t="shared" si="197"/>
        <v>1006</v>
      </c>
      <c r="C1014" s="93">
        <f>IF(Tabla!G1014="","",Tabla!G1014)</f>
        <v>43536</v>
      </c>
      <c r="D1014" s="93" t="str">
        <f>IF(Tabla!H1014="","",Tabla!H1014)</f>
        <v>ADMINISTRACION DE SUCURSALES</v>
      </c>
      <c r="E1014" s="93" t="str">
        <f>IF(Tabla!I1014="","",Tabla!I1014)</f>
        <v>OTROS EGRESOS 18</v>
      </c>
      <c r="F1014" s="93" t="str">
        <f>IF(Tabla!J1014="","",Tabla!J1014)</f>
        <v>OTROS EGRESOS 1.P.O (OR:97/DES:97 TRN:86 PERF:300086 CAU: 18</v>
      </c>
      <c r="G1014" s="108">
        <f>IF(Tabla!K1014="","",Tabla!K1014)</f>
        <v>3</v>
      </c>
      <c r="H1014" s="108">
        <f>IF(Tabla!L1014="","",Tabla!L1014)</f>
        <v>0</v>
      </c>
      <c r="J1014">
        <f t="shared" si="208"/>
        <v>1006</v>
      </c>
      <c r="K1014" s="93">
        <f t="shared" si="209"/>
        <v>43536</v>
      </c>
      <c r="L1014">
        <f t="shared" ca="1" si="198"/>
        <v>0</v>
      </c>
      <c r="M1014" s="115">
        <f t="shared" ca="1" si="199"/>
        <v>1.006E-6</v>
      </c>
      <c r="N1014">
        <f t="shared" ca="1" si="200"/>
        <v>4.8699999999999995E-7</v>
      </c>
      <c r="O1014">
        <f t="shared" ca="1" si="201"/>
        <v>487</v>
      </c>
      <c r="Q1014">
        <f t="shared" ca="1" si="202"/>
        <v>43504</v>
      </c>
      <c r="R1014" t="str">
        <f t="shared" ca="1" si="203"/>
        <v>BANCA CORPORATIVA</v>
      </c>
      <c r="S1014" t="str">
        <f t="shared" ca="1" si="204"/>
        <v>NC ALIMENTACION DE EMPLEADOS NVA</v>
      </c>
      <c r="T1014" t="str">
        <f t="shared" ca="1" si="205"/>
        <v>TRANSACCIONES DEL DIA 02/08/2019SPYRAL - GESTION ADMINISTRATIVA</v>
      </c>
      <c r="V1014">
        <f t="shared" ca="1" si="206"/>
        <v>0</v>
      </c>
      <c r="W1014">
        <f t="shared" ca="1" si="207"/>
        <v>0</v>
      </c>
    </row>
    <row r="1015" spans="2:23" x14ac:dyDescent="0.25">
      <c r="B1015" s="3">
        <f t="shared" si="197"/>
        <v>1007</v>
      </c>
      <c r="C1015" s="93">
        <f>IF(Tabla!G1015="","",Tabla!G1015)</f>
        <v>43536</v>
      </c>
      <c r="D1015" s="93" t="str">
        <f>IF(Tabla!H1015="","",Tabla!H1015)</f>
        <v>ADMINISTRACION DE SUCURSALES</v>
      </c>
      <c r="E1015" s="93" t="str">
        <f>IF(Tabla!I1015="","",Tabla!I1015)</f>
        <v>OTROS EGRESOS 18</v>
      </c>
      <c r="F1015" s="93" t="str">
        <f>IF(Tabla!J1015="","",Tabla!J1015)</f>
        <v>OTROS EGRESOS 1.P.O (OR:89/DES:89 TRN:86 PERF:300086 CAU: 18</v>
      </c>
      <c r="G1015" s="108">
        <f>IF(Tabla!K1015="","",Tabla!K1015)</f>
        <v>3</v>
      </c>
      <c r="H1015" s="108">
        <f>IF(Tabla!L1015="","",Tabla!L1015)</f>
        <v>0</v>
      </c>
      <c r="J1015">
        <f t="shared" si="208"/>
        <v>1007</v>
      </c>
      <c r="K1015" s="93">
        <f t="shared" si="209"/>
        <v>43536</v>
      </c>
      <c r="L1015">
        <f t="shared" ca="1" si="198"/>
        <v>0</v>
      </c>
      <c r="M1015" s="115">
        <f t="shared" ca="1" si="199"/>
        <v>1.0070000000000001E-6</v>
      </c>
      <c r="N1015">
        <f t="shared" ca="1" si="200"/>
        <v>4.8599999999999998E-7</v>
      </c>
      <c r="O1015">
        <f t="shared" ca="1" si="201"/>
        <v>486</v>
      </c>
      <c r="Q1015">
        <f t="shared" ca="1" si="202"/>
        <v>43504</v>
      </c>
      <c r="R1015" t="str">
        <f t="shared" ca="1" si="203"/>
        <v>CAJA</v>
      </c>
      <c r="S1015" t="str">
        <f t="shared" ca="1" si="204"/>
        <v>VIATICOS</v>
      </c>
      <c r="T1015" t="str">
        <f t="shared" ca="1" si="205"/>
        <v>TRANSACCIONES DEL DIA 02/08/2019SPYRAL - GESTION ADMINISTRATIVA</v>
      </c>
      <c r="V1015">
        <f t="shared" ca="1" si="206"/>
        <v>0</v>
      </c>
      <c r="W1015">
        <f t="shared" ca="1" si="207"/>
        <v>0</v>
      </c>
    </row>
    <row r="1016" spans="2:23" x14ac:dyDescent="0.25">
      <c r="B1016" s="3">
        <f t="shared" si="197"/>
        <v>1008</v>
      </c>
      <c r="C1016" s="93">
        <f>IF(Tabla!G1016="","",Tabla!G1016)</f>
        <v>43536</v>
      </c>
      <c r="D1016" s="93" t="str">
        <f>IF(Tabla!H1016="","",Tabla!H1016)</f>
        <v>ADMINISTRACION DE SUCURSALES</v>
      </c>
      <c r="E1016" s="93" t="str">
        <f>IF(Tabla!I1016="","",Tabla!I1016)</f>
        <v>OTROS EGRESOS 18</v>
      </c>
      <c r="F1016" s="93" t="str">
        <f>IF(Tabla!J1016="","",Tabla!J1016)</f>
        <v>OTROS EGRESOS 1.P.O (OR:76/DES:76 TRN:86 PERF:300086 CAU: 18</v>
      </c>
      <c r="G1016" s="108">
        <f>IF(Tabla!K1016="","",Tabla!K1016)</f>
        <v>3.15</v>
      </c>
      <c r="H1016" s="108">
        <f>IF(Tabla!L1016="","",Tabla!L1016)</f>
        <v>0</v>
      </c>
      <c r="J1016">
        <f t="shared" si="208"/>
        <v>1008</v>
      </c>
      <c r="K1016" s="93">
        <f t="shared" si="209"/>
        <v>43536</v>
      </c>
      <c r="L1016">
        <f t="shared" ca="1" si="198"/>
        <v>0</v>
      </c>
      <c r="M1016" s="115">
        <f t="shared" ca="1" si="199"/>
        <v>1.0079999999999999E-6</v>
      </c>
      <c r="N1016">
        <f t="shared" ca="1" si="200"/>
        <v>4.8500000000000002E-7</v>
      </c>
      <c r="O1016">
        <f t="shared" ca="1" si="201"/>
        <v>485</v>
      </c>
      <c r="Q1016">
        <f t="shared" ca="1" si="202"/>
        <v>43504</v>
      </c>
      <c r="R1016" t="str">
        <f t="shared" ca="1" si="203"/>
        <v>CAJA</v>
      </c>
      <c r="S1016" t="str">
        <f t="shared" ca="1" si="204"/>
        <v>ALIMENTACION DE EMPLEADOS CTA NUEVA</v>
      </c>
      <c r="T1016" t="str">
        <f t="shared" ca="1" si="205"/>
        <v>TRANSACCIONES DEL DIA 02/08/2019SPYRAL - GESTION ADMINISTRATIVA</v>
      </c>
      <c r="V1016">
        <f t="shared" ca="1" si="206"/>
        <v>0</v>
      </c>
      <c r="W1016">
        <f t="shared" ca="1" si="207"/>
        <v>0</v>
      </c>
    </row>
    <row r="1017" spans="2:23" x14ac:dyDescent="0.25">
      <c r="B1017" s="3">
        <f t="shared" si="197"/>
        <v>1009</v>
      </c>
      <c r="C1017" s="93">
        <f>IF(Tabla!G1017="","",Tabla!G1017)</f>
        <v>43536</v>
      </c>
      <c r="D1017" s="93" t="str">
        <f>IF(Tabla!H1017="","",Tabla!H1017)</f>
        <v>ADMINISTRACION DE SUCURSALES</v>
      </c>
      <c r="E1017" s="93" t="str">
        <f>IF(Tabla!I1017="","",Tabla!I1017)</f>
        <v>OTROS EGRESOS 18</v>
      </c>
      <c r="F1017" s="93" t="str">
        <f>IF(Tabla!J1017="","",Tabla!J1017)</f>
        <v>OTROS EGRESOS 1.P.O (OR:69/DES:69 TRN:86 PERF:300086 CAU: 18</v>
      </c>
      <c r="G1017" s="108">
        <f>IF(Tabla!K1017="","",Tabla!K1017)</f>
        <v>2.1</v>
      </c>
      <c r="H1017" s="108">
        <f>IF(Tabla!L1017="","",Tabla!L1017)</f>
        <v>0</v>
      </c>
      <c r="J1017">
        <f t="shared" si="208"/>
        <v>1009</v>
      </c>
      <c r="K1017" s="93">
        <f t="shared" si="209"/>
        <v>43536</v>
      </c>
      <c r="L1017">
        <f t="shared" ca="1" si="198"/>
        <v>0</v>
      </c>
      <c r="M1017" s="115">
        <f t="shared" ca="1" si="199"/>
        <v>1.009E-6</v>
      </c>
      <c r="N1017">
        <f t="shared" ca="1" si="200"/>
        <v>4.8400000000000005E-7</v>
      </c>
      <c r="O1017">
        <f t="shared" ca="1" si="201"/>
        <v>484</v>
      </c>
      <c r="Q1017">
        <f t="shared" ca="1" si="202"/>
        <v>43504</v>
      </c>
      <c r="R1017" t="str">
        <f t="shared" ca="1" si="203"/>
        <v>CAJA</v>
      </c>
      <c r="S1017" t="str">
        <f t="shared" ca="1" si="204"/>
        <v>ALIMENTACION DE EMPLEADOS CTA NUEVA</v>
      </c>
      <c r="T1017" t="str">
        <f t="shared" ca="1" si="205"/>
        <v>TRANSACCIONES DEL DIA 02/08/2019SPYRAL - GESTION ADMINISTRATIVA</v>
      </c>
      <c r="V1017">
        <f t="shared" ca="1" si="206"/>
        <v>0</v>
      </c>
      <c r="W1017">
        <f t="shared" ca="1" si="207"/>
        <v>0</v>
      </c>
    </row>
    <row r="1018" spans="2:23" x14ac:dyDescent="0.25">
      <c r="B1018" s="3">
        <f t="shared" si="197"/>
        <v>1010</v>
      </c>
      <c r="C1018" s="93">
        <f>IF(Tabla!G1018="","",Tabla!G1018)</f>
        <v>43536</v>
      </c>
      <c r="D1018" s="93" t="str">
        <f>IF(Tabla!H1018="","",Tabla!H1018)</f>
        <v>ADMINISTRACION DE SUCURSALES</v>
      </c>
      <c r="E1018" s="93" t="str">
        <f>IF(Tabla!I1018="","",Tabla!I1018)</f>
        <v>OTROS EGRESOS 18</v>
      </c>
      <c r="F1018" s="93" t="str">
        <f>IF(Tabla!J1018="","",Tabla!J1018)</f>
        <v>OTROS EGRESOS 1.P.O (OR:5/DES:5 TRN:86 PERF:300086 CAU: 18</v>
      </c>
      <c r="G1018" s="108">
        <f>IF(Tabla!K1018="","",Tabla!K1018)</f>
        <v>1.8</v>
      </c>
      <c r="H1018" s="108">
        <f>IF(Tabla!L1018="","",Tabla!L1018)</f>
        <v>0</v>
      </c>
      <c r="J1018">
        <f t="shared" si="208"/>
        <v>1010</v>
      </c>
      <c r="K1018" s="93">
        <f t="shared" si="209"/>
        <v>43536</v>
      </c>
      <c r="L1018">
        <f t="shared" ca="1" si="198"/>
        <v>0</v>
      </c>
      <c r="M1018" s="115">
        <f t="shared" ca="1" si="199"/>
        <v>1.0100000000000001E-6</v>
      </c>
      <c r="N1018">
        <f t="shared" ca="1" si="200"/>
        <v>4.8299999999999997E-7</v>
      </c>
      <c r="O1018">
        <f t="shared" ca="1" si="201"/>
        <v>483</v>
      </c>
      <c r="Q1018">
        <f t="shared" ca="1" si="202"/>
        <v>43504</v>
      </c>
      <c r="R1018" t="str">
        <f t="shared" ca="1" si="203"/>
        <v>CAJA</v>
      </c>
      <c r="S1018" t="str">
        <f t="shared" ca="1" si="204"/>
        <v>ALIMENTACION DE EMPLEADOS CTA NUEVA</v>
      </c>
      <c r="T1018" t="str">
        <f t="shared" ca="1" si="205"/>
        <v>TRANSACCIONES DEL DIA 02/08/2019SPYRAL - GESTION ADMINISTRATIVA</v>
      </c>
      <c r="V1018">
        <f t="shared" ca="1" si="206"/>
        <v>0</v>
      </c>
      <c r="W1018">
        <f t="shared" ca="1" si="207"/>
        <v>0</v>
      </c>
    </row>
    <row r="1019" spans="2:23" x14ac:dyDescent="0.25">
      <c r="B1019" s="3">
        <f t="shared" si="197"/>
        <v>1011</v>
      </c>
      <c r="C1019" s="93">
        <f>IF(Tabla!G1019="","",Tabla!G1019)</f>
        <v>43537</v>
      </c>
      <c r="D1019" s="93" t="str">
        <f>IF(Tabla!H1019="","",Tabla!H1019)</f>
        <v>SERVICIOS PERSONALES</v>
      </c>
      <c r="E1019" s="93" t="str">
        <f>IF(Tabla!I1019="","",Tabla!I1019)</f>
        <v>ALIMENTACION DE EMPLEADOS CTA NUEVA</v>
      </c>
      <c r="F1019" s="93" t="str">
        <f>IF(Tabla!J1019="","",Tabla!J1019)</f>
        <v>TRANSACCIONES DEL DIA 03/13/2019SPYRAL - GESTION ADMINISTRATIVA</v>
      </c>
      <c r="G1019" s="108">
        <f>IF(Tabla!K1019="","",Tabla!K1019)</f>
        <v>8</v>
      </c>
      <c r="H1019" s="108">
        <f>IF(Tabla!L1019="","",Tabla!L1019)</f>
        <v>0</v>
      </c>
      <c r="J1019">
        <f t="shared" si="208"/>
        <v>1011</v>
      </c>
      <c r="K1019" s="93">
        <f t="shared" si="209"/>
        <v>43537</v>
      </c>
      <c r="L1019">
        <f t="shared" ca="1" si="198"/>
        <v>0</v>
      </c>
      <c r="M1019" s="115">
        <f t="shared" ca="1" si="199"/>
        <v>1.0109999999999999E-6</v>
      </c>
      <c r="N1019">
        <f t="shared" ca="1" si="200"/>
        <v>4.82E-7</v>
      </c>
      <c r="O1019">
        <f t="shared" ca="1" si="201"/>
        <v>482</v>
      </c>
      <c r="Q1019">
        <f t="shared" ca="1" si="202"/>
        <v>43504</v>
      </c>
      <c r="R1019" t="str">
        <f t="shared" ca="1" si="203"/>
        <v>CAJA</v>
      </c>
      <c r="S1019" t="str">
        <f t="shared" ca="1" si="204"/>
        <v>ALIMENTACION DE EMPLEADOS CTA NUEVA</v>
      </c>
      <c r="T1019" t="str">
        <f t="shared" ca="1" si="205"/>
        <v>TRANSACCIONES DEL DIA 02/08/2019SPYRAL - GESTION ADMINISTRATIVA</v>
      </c>
      <c r="V1019">
        <f t="shared" ca="1" si="206"/>
        <v>0</v>
      </c>
      <c r="W1019">
        <f t="shared" ca="1" si="207"/>
        <v>0</v>
      </c>
    </row>
    <row r="1020" spans="2:23" x14ac:dyDescent="0.25">
      <c r="B1020" s="3">
        <f t="shared" si="197"/>
        <v>1012</v>
      </c>
      <c r="C1020" s="93">
        <f>IF(Tabla!G1020="","",Tabla!G1020)</f>
        <v>43537</v>
      </c>
      <c r="D1020" s="93" t="str">
        <f>IF(Tabla!H1020="","",Tabla!H1020)</f>
        <v>SERVICIOS PERSONALES</v>
      </c>
      <c r="E1020" s="93" t="str">
        <f>IF(Tabla!I1020="","",Tabla!I1020)</f>
        <v>VIATICOS 2</v>
      </c>
      <c r="F1020" s="93" t="str">
        <f>IF(Tabla!J1020="","",Tabla!J1020)</f>
        <v>TRANSACCIONES DEL DIA 03/13/2019SPYRAL - GESTION ADMINISTRATIVA</v>
      </c>
      <c r="G1020" s="108">
        <f>IF(Tabla!K1020="","",Tabla!K1020)</f>
        <v>516</v>
      </c>
      <c r="H1020" s="108">
        <f>IF(Tabla!L1020="","",Tabla!L1020)</f>
        <v>0</v>
      </c>
      <c r="J1020">
        <f t="shared" si="208"/>
        <v>1012</v>
      </c>
      <c r="K1020" s="93">
        <f t="shared" si="209"/>
        <v>43537</v>
      </c>
      <c r="L1020">
        <f t="shared" ca="1" si="198"/>
        <v>0</v>
      </c>
      <c r="M1020" s="115">
        <f t="shared" ca="1" si="199"/>
        <v>1.012E-6</v>
      </c>
      <c r="N1020">
        <f t="shared" ca="1" si="200"/>
        <v>4.8100000000000003E-7</v>
      </c>
      <c r="O1020">
        <f t="shared" ca="1" si="201"/>
        <v>481</v>
      </c>
      <c r="Q1020">
        <f t="shared" ca="1" si="202"/>
        <v>43504</v>
      </c>
      <c r="R1020" t="str">
        <f t="shared" ca="1" si="203"/>
        <v>CAJA</v>
      </c>
      <c r="S1020" t="str">
        <f t="shared" ca="1" si="204"/>
        <v>ALIMENTACION DE EMPLEADOS CTA NUEVA</v>
      </c>
      <c r="T1020" t="str">
        <f t="shared" ca="1" si="205"/>
        <v>TRANSACCIONES DEL DIA 02/08/2019SPYRAL - GESTION ADMINISTRATIVA</v>
      </c>
      <c r="V1020">
        <f t="shared" ca="1" si="206"/>
        <v>0</v>
      </c>
      <c r="W1020">
        <f t="shared" ca="1" si="207"/>
        <v>0</v>
      </c>
    </row>
    <row r="1021" spans="2:23" x14ac:dyDescent="0.25">
      <c r="B1021" s="3">
        <f t="shared" ref="B1021:B1084" si="210">B1020+1</f>
        <v>1013</v>
      </c>
      <c r="C1021" s="93">
        <f>IF(Tabla!G1021="","",Tabla!G1021)</f>
        <v>43537</v>
      </c>
      <c r="D1021" s="93" t="str">
        <f>IF(Tabla!H1021="","",Tabla!H1021)</f>
        <v>SERVICIOS PERSONALES</v>
      </c>
      <c r="E1021" s="93" t="str">
        <f>IF(Tabla!I1021="","",Tabla!I1021)</f>
        <v>VIATICOS 2</v>
      </c>
      <c r="F1021" s="93" t="str">
        <f>IF(Tabla!J1021="","",Tabla!J1021)</f>
        <v>TRANSACCIONES DEL DIA 03/13/2019SPYRAL - GESTION ADMINISTRATIVA</v>
      </c>
      <c r="G1021" s="108">
        <f>IF(Tabla!K1021="","",Tabla!K1021)</f>
        <v>96</v>
      </c>
      <c r="H1021" s="108">
        <f>IF(Tabla!L1021="","",Tabla!L1021)</f>
        <v>0</v>
      </c>
      <c r="J1021">
        <f t="shared" si="208"/>
        <v>1013</v>
      </c>
      <c r="K1021" s="93">
        <f t="shared" si="209"/>
        <v>43537</v>
      </c>
      <c r="L1021">
        <f t="shared" ca="1" si="198"/>
        <v>0</v>
      </c>
      <c r="M1021" s="115">
        <f t="shared" ca="1" si="199"/>
        <v>1.0130000000000001E-6</v>
      </c>
      <c r="N1021">
        <f t="shared" ca="1" si="200"/>
        <v>4.7999999999999996E-7</v>
      </c>
      <c r="O1021">
        <f t="shared" ca="1" si="201"/>
        <v>480</v>
      </c>
      <c r="Q1021">
        <f t="shared" ca="1" si="202"/>
        <v>43504</v>
      </c>
      <c r="R1021" t="str">
        <f t="shared" ca="1" si="203"/>
        <v>CAJA</v>
      </c>
      <c r="S1021" t="str">
        <f t="shared" ca="1" si="204"/>
        <v>ALIMENTACION DE EMPLEADOS CTA NUEVA</v>
      </c>
      <c r="T1021" t="str">
        <f t="shared" ca="1" si="205"/>
        <v>TRANSACCIONES DEL DIA 02/08/2019SPYRAL - GESTION ADMINISTRATIVA</v>
      </c>
      <c r="V1021">
        <f t="shared" ca="1" si="206"/>
        <v>0</v>
      </c>
      <c r="W1021">
        <f t="shared" ca="1" si="207"/>
        <v>0</v>
      </c>
    </row>
    <row r="1022" spans="2:23" x14ac:dyDescent="0.25">
      <c r="B1022" s="3">
        <f t="shared" si="210"/>
        <v>1014</v>
      </c>
      <c r="C1022" s="93">
        <f>IF(Tabla!G1022="","",Tabla!G1022)</f>
        <v>43537</v>
      </c>
      <c r="D1022" s="93" t="str">
        <f>IF(Tabla!H1022="","",Tabla!H1022)</f>
        <v>IMAGEN CORPORATIVA</v>
      </c>
      <c r="E1022" s="93" t="str">
        <f>IF(Tabla!I1022="","",Tabla!I1022)</f>
        <v>VIATICOS</v>
      </c>
      <c r="F1022" s="93" t="str">
        <f>IF(Tabla!J1022="","",Tabla!J1022)</f>
        <v>TRANSACCIONES DEL DIA 03/13/2019SPYRAL - GESTION ADMINISTRATIVA</v>
      </c>
      <c r="G1022" s="108">
        <f>IF(Tabla!K1022="","",Tabla!K1022)</f>
        <v>71</v>
      </c>
      <c r="H1022" s="108">
        <f>IF(Tabla!L1022="","",Tabla!L1022)</f>
        <v>0</v>
      </c>
      <c r="J1022">
        <f t="shared" si="208"/>
        <v>1014</v>
      </c>
      <c r="K1022" s="93">
        <f t="shared" si="209"/>
        <v>43537</v>
      </c>
      <c r="L1022">
        <f t="shared" ca="1" si="198"/>
        <v>0</v>
      </c>
      <c r="M1022" s="115">
        <f t="shared" ca="1" si="199"/>
        <v>1.0139999999999999E-6</v>
      </c>
      <c r="N1022">
        <f t="shared" ca="1" si="200"/>
        <v>4.7899999999999999E-7</v>
      </c>
      <c r="O1022">
        <f t="shared" ca="1" si="201"/>
        <v>479</v>
      </c>
      <c r="Q1022">
        <f t="shared" ca="1" si="202"/>
        <v>43504</v>
      </c>
      <c r="R1022" t="str">
        <f t="shared" ca="1" si="203"/>
        <v>CANALES DE DISTRIBUCION</v>
      </c>
      <c r="S1022" t="str">
        <f t="shared" ca="1" si="204"/>
        <v>ALIMENTACION DE EMPLEADOS CTA NUEVA</v>
      </c>
      <c r="T1022" t="str">
        <f t="shared" ca="1" si="205"/>
        <v>TRANSACCIONES DEL DIA 02/08/2019SPYRAL - GESTION ADMINISTRATIVA</v>
      </c>
      <c r="V1022">
        <f t="shared" ca="1" si="206"/>
        <v>0</v>
      </c>
      <c r="W1022">
        <f t="shared" ca="1" si="207"/>
        <v>0</v>
      </c>
    </row>
    <row r="1023" spans="2:23" x14ac:dyDescent="0.25">
      <c r="B1023" s="3">
        <f t="shared" si="210"/>
        <v>1015</v>
      </c>
      <c r="C1023" s="93">
        <f>IF(Tabla!G1023="","",Tabla!G1023)</f>
        <v>43537</v>
      </c>
      <c r="D1023" s="93" t="str">
        <f>IF(Tabla!H1023="","",Tabla!H1023)</f>
        <v>FUERZA DE VENTAS INTERIOR</v>
      </c>
      <c r="E1023" s="93" t="str">
        <f>IF(Tabla!I1023="","",Tabla!I1023)</f>
        <v>VIATICOS 2</v>
      </c>
      <c r="F1023" s="93" t="str">
        <f>IF(Tabla!J1023="","",Tabla!J1023)</f>
        <v>TRANSACCIONES DEL DIA 03/13/2019SPYRAL - GESTION ADMINISTRATIVA</v>
      </c>
      <c r="G1023" s="108">
        <f>IF(Tabla!K1023="","",Tabla!K1023)</f>
        <v>1320</v>
      </c>
      <c r="H1023" s="108">
        <f>IF(Tabla!L1023="","",Tabla!L1023)</f>
        <v>0</v>
      </c>
      <c r="J1023">
        <f t="shared" si="208"/>
        <v>1015</v>
      </c>
      <c r="K1023" s="93">
        <f t="shared" si="209"/>
        <v>43537</v>
      </c>
      <c r="L1023">
        <f t="shared" ca="1" si="198"/>
        <v>0</v>
      </c>
      <c r="M1023" s="115">
        <f t="shared" ca="1" si="199"/>
        <v>1.015E-6</v>
      </c>
      <c r="N1023">
        <f t="shared" ca="1" si="200"/>
        <v>4.7800000000000002E-7</v>
      </c>
      <c r="O1023">
        <f t="shared" ca="1" si="201"/>
        <v>478</v>
      </c>
      <c r="Q1023">
        <f t="shared" ca="1" si="202"/>
        <v>43504</v>
      </c>
      <c r="R1023" t="str">
        <f t="shared" ca="1" si="203"/>
        <v>FUERZA DE VENTAS AUTOS</v>
      </c>
      <c r="S1023" t="str">
        <f t="shared" ca="1" si="204"/>
        <v>VIATICOS</v>
      </c>
      <c r="T1023" t="str">
        <f t="shared" ca="1" si="205"/>
        <v>TRANSACCIONES DEL DIA 02/08/2019SPYRAL - GESTION ADMINISTRATIVA</v>
      </c>
      <c r="V1023">
        <f t="shared" ca="1" si="206"/>
        <v>0</v>
      </c>
      <c r="W1023">
        <f t="shared" ca="1" si="207"/>
        <v>0</v>
      </c>
    </row>
    <row r="1024" spans="2:23" x14ac:dyDescent="0.25">
      <c r="B1024" s="3">
        <f t="shared" si="210"/>
        <v>1016</v>
      </c>
      <c r="C1024" s="93">
        <f>IF(Tabla!G1024="","",Tabla!G1024)</f>
        <v>43537</v>
      </c>
      <c r="D1024" s="93" t="str">
        <f>IF(Tabla!H1024="","",Tabla!H1024)</f>
        <v>DESARROLLO DE PRODUCTOS</v>
      </c>
      <c r="E1024" s="93" t="str">
        <f>IF(Tabla!I1024="","",Tabla!I1024)</f>
        <v>NC  RECONOCIMIENTOS</v>
      </c>
      <c r="F1024" s="93" t="str">
        <f>IF(Tabla!J1024="","",Tabla!J1024)</f>
        <v>TRANSACCIONES DEL DIA 03/13/2019SPYRAL - GESTION ADMINISTRATIVA</v>
      </c>
      <c r="G1024" s="108">
        <f>IF(Tabla!K1024="","",Tabla!K1024)</f>
        <v>4413.76</v>
      </c>
      <c r="H1024" s="108">
        <f>IF(Tabla!L1024="","",Tabla!L1024)</f>
        <v>0</v>
      </c>
      <c r="J1024">
        <f t="shared" si="208"/>
        <v>1016</v>
      </c>
      <c r="K1024" s="93">
        <f t="shared" si="209"/>
        <v>43537</v>
      </c>
      <c r="L1024">
        <f t="shared" ca="1" si="198"/>
        <v>0</v>
      </c>
      <c r="M1024" s="115">
        <f t="shared" ca="1" si="199"/>
        <v>1.0160000000000001E-6</v>
      </c>
      <c r="N1024">
        <f t="shared" ca="1" si="200"/>
        <v>4.7700000000000005E-7</v>
      </c>
      <c r="O1024">
        <f t="shared" ca="1" si="201"/>
        <v>477</v>
      </c>
      <c r="Q1024">
        <f t="shared" ca="1" si="202"/>
        <v>43504</v>
      </c>
      <c r="R1024" t="str">
        <f t="shared" ca="1" si="203"/>
        <v>FUERZA DE VENTAS AUTOS</v>
      </c>
      <c r="S1024" t="str">
        <f t="shared" ca="1" si="204"/>
        <v>GASTOS NO DEDUCIBLES</v>
      </c>
      <c r="T1024" t="str">
        <f t="shared" ca="1" si="205"/>
        <v>TRANSACCIONES DEL DIA 02/08/2019SPYRAL - GESTION ADMINISTRATIVA</v>
      </c>
      <c r="V1024">
        <f t="shared" ca="1" si="206"/>
        <v>0</v>
      </c>
      <c r="W1024">
        <f t="shared" ca="1" si="207"/>
        <v>0</v>
      </c>
    </row>
    <row r="1025" spans="2:23" x14ac:dyDescent="0.25">
      <c r="B1025" s="3">
        <f t="shared" si="210"/>
        <v>1017</v>
      </c>
      <c r="C1025" s="93">
        <f>IF(Tabla!G1025="","",Tabla!G1025)</f>
        <v>43537</v>
      </c>
      <c r="D1025" s="93" t="str">
        <f>IF(Tabla!H1025="","",Tabla!H1025)</f>
        <v>CENTRO DE TARJETAS</v>
      </c>
      <c r="E1025" s="93" t="str">
        <f>IF(Tabla!I1025="","",Tabla!I1025)</f>
        <v>NC ALIMENTACION DE EMPLEADOS NVA</v>
      </c>
      <c r="F1025" s="93" t="str">
        <f>IF(Tabla!J1025="","",Tabla!J1025)</f>
        <v>TRANSACCIONES DEL DIA 03/13/2019SPYRAL - GESTION ADMINISTRATIVA</v>
      </c>
      <c r="G1025" s="108">
        <f>IF(Tabla!K1025="","",Tabla!K1025)</f>
        <v>339.18</v>
      </c>
      <c r="H1025" s="108">
        <f>IF(Tabla!L1025="","",Tabla!L1025)</f>
        <v>0</v>
      </c>
      <c r="J1025">
        <f t="shared" si="208"/>
        <v>1017</v>
      </c>
      <c r="K1025" s="93">
        <f t="shared" si="209"/>
        <v>43537</v>
      </c>
      <c r="L1025">
        <f t="shared" ca="1" si="198"/>
        <v>0</v>
      </c>
      <c r="M1025" s="115">
        <f t="shared" ca="1" si="199"/>
        <v>1.017E-6</v>
      </c>
      <c r="N1025">
        <f t="shared" ca="1" si="200"/>
        <v>4.7599999999999997E-7</v>
      </c>
      <c r="O1025">
        <f t="shared" ca="1" si="201"/>
        <v>476</v>
      </c>
      <c r="Q1025">
        <f t="shared" ca="1" si="202"/>
        <v>43504</v>
      </c>
      <c r="R1025" t="str">
        <f t="shared" ca="1" si="203"/>
        <v>FUERZAS DE VENTAS PANAMA</v>
      </c>
      <c r="S1025" t="str">
        <f t="shared" ca="1" si="204"/>
        <v>VIATICOS</v>
      </c>
      <c r="T1025" t="str">
        <f t="shared" ca="1" si="205"/>
        <v>TRANSACCIONES DEL DIA 02/08/2019SPYRAL - GESTION ADMINISTRATIVA</v>
      </c>
      <c r="V1025">
        <f t="shared" ca="1" si="206"/>
        <v>0</v>
      </c>
      <c r="W1025">
        <f t="shared" ca="1" si="207"/>
        <v>0</v>
      </c>
    </row>
    <row r="1026" spans="2:23" x14ac:dyDescent="0.25">
      <c r="B1026" s="3">
        <f t="shared" si="210"/>
        <v>1018</v>
      </c>
      <c r="C1026" s="93">
        <f>IF(Tabla!G1026="","",Tabla!G1026)</f>
        <v>43537</v>
      </c>
      <c r="D1026" s="93" t="str">
        <f>IF(Tabla!H1026="","",Tabla!H1026)</f>
        <v>CENTRO DE TARJETAS</v>
      </c>
      <c r="E1026" s="93" t="str">
        <f>IF(Tabla!I1026="","",Tabla!I1026)</f>
        <v>NC GASTO NO DEDUCIBLES</v>
      </c>
      <c r="F1026" s="93" t="str">
        <f>IF(Tabla!J1026="","",Tabla!J1026)</f>
        <v>TRANSACCIONES DEL DIA 03/13/2019SPYRAL - GESTION ADMINISTRATIVA</v>
      </c>
      <c r="G1026" s="108">
        <f>IF(Tabla!K1026="","",Tabla!K1026)</f>
        <v>34.22</v>
      </c>
      <c r="H1026" s="108">
        <f>IF(Tabla!L1026="","",Tabla!L1026)</f>
        <v>0</v>
      </c>
      <c r="J1026">
        <f t="shared" si="208"/>
        <v>1018</v>
      </c>
      <c r="K1026" s="93">
        <f t="shared" si="209"/>
        <v>43537</v>
      </c>
      <c r="L1026">
        <f t="shared" ca="1" si="198"/>
        <v>0</v>
      </c>
      <c r="M1026" s="115">
        <f t="shared" ca="1" si="199"/>
        <v>1.018E-6</v>
      </c>
      <c r="N1026">
        <f t="shared" ca="1" si="200"/>
        <v>4.75E-7</v>
      </c>
      <c r="O1026">
        <f t="shared" ca="1" si="201"/>
        <v>475</v>
      </c>
      <c r="Q1026">
        <f t="shared" ca="1" si="202"/>
        <v>43504</v>
      </c>
      <c r="R1026" t="str">
        <f t="shared" ca="1" si="203"/>
        <v>FUERZAS DE VENTAS PANAMA</v>
      </c>
      <c r="S1026" t="str">
        <f t="shared" ca="1" si="204"/>
        <v>ALIMENTACION DE EMPLEADOS CTA NUEVA</v>
      </c>
      <c r="T1026" t="str">
        <f t="shared" ca="1" si="205"/>
        <v>TRANSACCIONES DEL DIA 02/08/2019SPYRAL - GESTION ADMINISTRATIVA</v>
      </c>
      <c r="V1026">
        <f t="shared" ca="1" si="206"/>
        <v>0</v>
      </c>
      <c r="W1026">
        <f t="shared" ca="1" si="207"/>
        <v>0</v>
      </c>
    </row>
    <row r="1027" spans="2:23" x14ac:dyDescent="0.25">
      <c r="B1027" s="3">
        <f t="shared" si="210"/>
        <v>1019</v>
      </c>
      <c r="C1027" s="93">
        <f>IF(Tabla!G1027="","",Tabla!G1027)</f>
        <v>43537</v>
      </c>
      <c r="D1027" s="93" t="str">
        <f>IF(Tabla!H1027="","",Tabla!H1027)</f>
        <v>CAJA</v>
      </c>
      <c r="E1027" s="93" t="str">
        <f>IF(Tabla!I1027="","",Tabla!I1027)</f>
        <v>ALIMENTACION DE EMPLEADOS CTA NUEVA</v>
      </c>
      <c r="F1027" s="93" t="str">
        <f>IF(Tabla!J1027="","",Tabla!J1027)</f>
        <v>TRANSACCIONES DEL DIA 03/13/2019SPYRAL - GESTION ADMINISTRATIVA</v>
      </c>
      <c r="G1027" s="108">
        <f>IF(Tabla!K1027="","",Tabla!K1027)</f>
        <v>16</v>
      </c>
      <c r="H1027" s="108">
        <f>IF(Tabla!L1027="","",Tabla!L1027)</f>
        <v>0</v>
      </c>
      <c r="J1027">
        <f t="shared" si="208"/>
        <v>1019</v>
      </c>
      <c r="K1027" s="93">
        <f t="shared" si="209"/>
        <v>43537</v>
      </c>
      <c r="L1027">
        <f t="shared" ca="1" si="198"/>
        <v>0</v>
      </c>
      <c r="M1027" s="115">
        <f t="shared" ca="1" si="199"/>
        <v>1.0189999999999999E-6</v>
      </c>
      <c r="N1027">
        <f t="shared" ca="1" si="200"/>
        <v>4.7399999999999998E-7</v>
      </c>
      <c r="O1027">
        <f t="shared" ca="1" si="201"/>
        <v>474</v>
      </c>
      <c r="Q1027">
        <f t="shared" ca="1" si="202"/>
        <v>43504</v>
      </c>
      <c r="R1027" t="str">
        <f t="shared" ca="1" si="203"/>
        <v>GESTION HIPOTECARIA</v>
      </c>
      <c r="S1027" t="str">
        <f t="shared" ca="1" si="204"/>
        <v>VIATICOS</v>
      </c>
      <c r="T1027" t="str">
        <f t="shared" ca="1" si="205"/>
        <v>TRANSACCIONES DEL DIA 02/08/2019SPYRAL - GESTION ADMINISTRATIVA</v>
      </c>
      <c r="V1027">
        <f t="shared" ca="1" si="206"/>
        <v>0</v>
      </c>
      <c r="W1027">
        <f t="shared" ca="1" si="207"/>
        <v>0</v>
      </c>
    </row>
    <row r="1028" spans="2:23" x14ac:dyDescent="0.25">
      <c r="B1028" s="3">
        <f t="shared" si="210"/>
        <v>1020</v>
      </c>
      <c r="C1028" s="93">
        <f>IF(Tabla!G1028="","",Tabla!G1028)</f>
        <v>43537</v>
      </c>
      <c r="D1028" s="93" t="str">
        <f>IF(Tabla!H1028="","",Tabla!H1028)</f>
        <v>BANCA COMERCIAL PERIFERIA</v>
      </c>
      <c r="E1028" s="93" t="str">
        <f>IF(Tabla!I1028="","",Tabla!I1028)</f>
        <v>VIATICOS</v>
      </c>
      <c r="F1028" s="93" t="str">
        <f>IF(Tabla!J1028="","",Tabla!J1028)</f>
        <v>TRANSACCIONES DEL DIA 03/13/2019SPYRAL - GESTION ADMINISTRATIVA</v>
      </c>
      <c r="G1028" s="108">
        <f>IF(Tabla!K1028="","",Tabla!K1028)</f>
        <v>100.15</v>
      </c>
      <c r="H1028" s="108">
        <f>IF(Tabla!L1028="","",Tabla!L1028)</f>
        <v>0</v>
      </c>
      <c r="J1028">
        <f t="shared" si="208"/>
        <v>1020</v>
      </c>
      <c r="K1028" s="93">
        <f t="shared" si="209"/>
        <v>43537</v>
      </c>
      <c r="L1028">
        <f t="shared" ca="1" si="198"/>
        <v>0</v>
      </c>
      <c r="M1028" s="115">
        <f t="shared" ca="1" si="199"/>
        <v>1.02E-6</v>
      </c>
      <c r="N1028">
        <f t="shared" ca="1" si="200"/>
        <v>4.7300000000000001E-7</v>
      </c>
      <c r="O1028">
        <f t="shared" ca="1" si="201"/>
        <v>473</v>
      </c>
      <c r="Q1028">
        <f t="shared" ca="1" si="202"/>
        <v>43504</v>
      </c>
      <c r="R1028" t="str">
        <f t="shared" ca="1" si="203"/>
        <v>HIPOTECAS</v>
      </c>
      <c r="S1028" t="str">
        <f t="shared" ca="1" si="204"/>
        <v>VIATICOS</v>
      </c>
      <c r="T1028" t="str">
        <f t="shared" ca="1" si="205"/>
        <v>TRANSACCIONES DEL DIA 02/08/2019SPYRAL - GESTION ADMINISTRATIVA</v>
      </c>
      <c r="V1028">
        <f t="shared" ca="1" si="206"/>
        <v>0</v>
      </c>
      <c r="W1028">
        <f t="shared" ca="1" si="207"/>
        <v>0</v>
      </c>
    </row>
    <row r="1029" spans="2:23" x14ac:dyDescent="0.25">
      <c r="B1029" s="3">
        <f t="shared" si="210"/>
        <v>1021</v>
      </c>
      <c r="C1029" s="93">
        <f>IF(Tabla!G1029="","",Tabla!G1029)</f>
        <v>43537</v>
      </c>
      <c r="D1029" s="93" t="str">
        <f>IF(Tabla!H1029="","",Tabla!H1029)</f>
        <v>BANCA COMERCIAL CENTRO</v>
      </c>
      <c r="E1029" s="93" t="str">
        <f>IF(Tabla!I1029="","",Tabla!I1029)</f>
        <v>VIATICOS</v>
      </c>
      <c r="F1029" s="93" t="str">
        <f>IF(Tabla!J1029="","",Tabla!J1029)</f>
        <v>TRANSACCIONES DEL DIA 03/13/2019SPYRAL - GESTION ADMINISTRATIVA</v>
      </c>
      <c r="G1029" s="108">
        <f>IF(Tabla!K1029="","",Tabla!K1029)</f>
        <v>60.85</v>
      </c>
      <c r="H1029" s="108">
        <f>IF(Tabla!L1029="","",Tabla!L1029)</f>
        <v>0</v>
      </c>
      <c r="J1029">
        <f t="shared" si="208"/>
        <v>1021</v>
      </c>
      <c r="K1029" s="93">
        <f t="shared" si="209"/>
        <v>43537</v>
      </c>
      <c r="L1029">
        <f t="shared" ca="1" si="198"/>
        <v>0</v>
      </c>
      <c r="M1029" s="115">
        <f t="shared" ca="1" si="199"/>
        <v>1.0210000000000001E-6</v>
      </c>
      <c r="N1029">
        <f t="shared" ca="1" si="200"/>
        <v>4.7199999999999999E-7</v>
      </c>
      <c r="O1029">
        <f t="shared" ca="1" si="201"/>
        <v>472</v>
      </c>
      <c r="Q1029">
        <f t="shared" ca="1" si="202"/>
        <v>43504</v>
      </c>
      <c r="R1029" t="str">
        <f t="shared" ca="1" si="203"/>
        <v>INTERINOS</v>
      </c>
      <c r="S1029" t="str">
        <f t="shared" ca="1" si="204"/>
        <v>NC ALIMENTACION DE EMPLEADOS NVA</v>
      </c>
      <c r="T1029" t="str">
        <f t="shared" ca="1" si="205"/>
        <v>TRANSACCIONES DEL DIA 02/08/2019SPYRAL - GESTION ADMINISTRATIVA</v>
      </c>
      <c r="V1029">
        <f t="shared" ca="1" si="206"/>
        <v>0</v>
      </c>
      <c r="W1029">
        <f t="shared" ca="1" si="207"/>
        <v>0</v>
      </c>
    </row>
    <row r="1030" spans="2:23" x14ac:dyDescent="0.25">
      <c r="B1030" s="3">
        <f t="shared" si="210"/>
        <v>1022</v>
      </c>
      <c r="C1030" s="93">
        <f>IF(Tabla!G1030="","",Tabla!G1030)</f>
        <v>43537</v>
      </c>
      <c r="D1030" s="93" t="str">
        <f>IF(Tabla!H1030="","",Tabla!H1030)</f>
        <v>ADMINISTRACION DE SUCURSALES</v>
      </c>
      <c r="E1030" s="93" t="str">
        <f>IF(Tabla!I1030="","",Tabla!I1030)</f>
        <v>NC ALIMENTACION DE EMPLEADOS NVA</v>
      </c>
      <c r="F1030" s="93" t="str">
        <f>IF(Tabla!J1030="","",Tabla!J1030)</f>
        <v>TRANSACCIONES DEL DIA 03/13/2019SPYRAL - GESTION ADMINISTRATIVA</v>
      </c>
      <c r="G1030" s="108">
        <f>IF(Tabla!K1030="","",Tabla!K1030)</f>
        <v>67.16</v>
      </c>
      <c r="H1030" s="108">
        <f>IF(Tabla!L1030="","",Tabla!L1030)</f>
        <v>0</v>
      </c>
      <c r="J1030">
        <f t="shared" si="208"/>
        <v>1022</v>
      </c>
      <c r="K1030" s="93">
        <f t="shared" si="209"/>
        <v>43537</v>
      </c>
      <c r="L1030">
        <f t="shared" ca="1" si="198"/>
        <v>0</v>
      </c>
      <c r="M1030" s="115">
        <f t="shared" ca="1" si="199"/>
        <v>1.0219999999999999E-6</v>
      </c>
      <c r="N1030">
        <f t="shared" ca="1" si="200"/>
        <v>4.7100000000000002E-7</v>
      </c>
      <c r="O1030">
        <f t="shared" ca="1" si="201"/>
        <v>471</v>
      </c>
      <c r="Q1030">
        <f t="shared" ca="1" si="202"/>
        <v>43504</v>
      </c>
      <c r="R1030" t="str">
        <f t="shared" ca="1" si="203"/>
        <v>SEGMENTO DE NEGOCIOS</v>
      </c>
      <c r="S1030" t="str">
        <f t="shared" ca="1" si="204"/>
        <v>GASTOS NO DEDUCIBLES</v>
      </c>
      <c r="T1030" t="str">
        <f t="shared" ca="1" si="205"/>
        <v>TRANSACCIONES DEL DIA 02/08/2019SPYRAL - GESTION ADMINISTRATIVA</v>
      </c>
      <c r="V1030">
        <f t="shared" ca="1" si="206"/>
        <v>0</v>
      </c>
      <c r="W1030">
        <f t="shared" ca="1" si="207"/>
        <v>0</v>
      </c>
    </row>
    <row r="1031" spans="2:23" x14ac:dyDescent="0.25">
      <c r="B1031" s="3">
        <f t="shared" si="210"/>
        <v>1023</v>
      </c>
      <c r="C1031" s="93">
        <f>IF(Tabla!G1031="","",Tabla!G1031)</f>
        <v>43537</v>
      </c>
      <c r="D1031" s="93" t="str">
        <f>IF(Tabla!H1031="","",Tabla!H1031)</f>
        <v>ADMINISTRACION DE SUCURSALES</v>
      </c>
      <c r="E1031" s="93" t="str">
        <f>IF(Tabla!I1031="","",Tabla!I1031)</f>
        <v>NC GASTO NO DEDUCIBLES</v>
      </c>
      <c r="F1031" s="93" t="str">
        <f>IF(Tabla!J1031="","",Tabla!J1031)</f>
        <v>TRANSACCIONES DEL DIA 03/13/2019SPYRAL - GESTION ADMINISTRATIVA</v>
      </c>
      <c r="G1031" s="108">
        <f>IF(Tabla!K1031="","",Tabla!K1031)</f>
        <v>114.05</v>
      </c>
      <c r="H1031" s="108">
        <f>IF(Tabla!L1031="","",Tabla!L1031)</f>
        <v>0</v>
      </c>
      <c r="J1031">
        <f t="shared" si="208"/>
        <v>1023</v>
      </c>
      <c r="K1031" s="93">
        <f t="shared" si="209"/>
        <v>43537</v>
      </c>
      <c r="L1031">
        <f t="shared" ca="1" si="198"/>
        <v>0</v>
      </c>
      <c r="M1031" s="115">
        <f t="shared" ca="1" si="199"/>
        <v>1.023E-6</v>
      </c>
      <c r="N1031">
        <f t="shared" ca="1" si="200"/>
        <v>4.7E-7</v>
      </c>
      <c r="O1031">
        <f t="shared" ca="1" si="201"/>
        <v>470</v>
      </c>
      <c r="Q1031">
        <f t="shared" ca="1" si="202"/>
        <v>43504</v>
      </c>
      <c r="R1031" t="str">
        <f t="shared" ca="1" si="203"/>
        <v>SERVICIOS PERSONALES</v>
      </c>
      <c r="S1031" t="str">
        <f t="shared" ca="1" si="204"/>
        <v>ALIMENTACION DE EMPLEADOS CTA NUEVA</v>
      </c>
      <c r="T1031" t="str">
        <f t="shared" ca="1" si="205"/>
        <v>TRANSACCIONES DEL DIA 02/08/2019SPYRAL - GESTION ADMINISTRATIVA</v>
      </c>
      <c r="V1031">
        <f t="shared" ca="1" si="206"/>
        <v>0</v>
      </c>
      <c r="W1031">
        <f t="shared" ca="1" si="207"/>
        <v>0</v>
      </c>
    </row>
    <row r="1032" spans="2:23" x14ac:dyDescent="0.25">
      <c r="B1032" s="3">
        <f t="shared" si="210"/>
        <v>1024</v>
      </c>
      <c r="C1032" s="93">
        <f>IF(Tabla!G1032="","",Tabla!G1032)</f>
        <v>43537</v>
      </c>
      <c r="D1032" s="93" t="str">
        <f>IF(Tabla!H1032="","",Tabla!H1032)</f>
        <v>ADMINISTRACION DE SUCURSALES</v>
      </c>
      <c r="E1032" s="93" t="str">
        <f>IF(Tabla!I1032="","",Tabla!I1032)</f>
        <v>NC GASTO NO DEDUCIBLES</v>
      </c>
      <c r="F1032" s="93" t="str">
        <f>IF(Tabla!J1032="","",Tabla!J1032)</f>
        <v>TRANSACCIONES DEL DIA 03/13/2019SPYRAL - GESTION ADMINISTRATIVA</v>
      </c>
      <c r="G1032" s="108">
        <f>IF(Tabla!K1032="","",Tabla!K1032)</f>
        <v>32.75</v>
      </c>
      <c r="H1032" s="108">
        <f>IF(Tabla!L1032="","",Tabla!L1032)</f>
        <v>0</v>
      </c>
      <c r="J1032">
        <f t="shared" si="208"/>
        <v>1024</v>
      </c>
      <c r="K1032" s="93">
        <f t="shared" si="209"/>
        <v>43537</v>
      </c>
      <c r="L1032">
        <f t="shared" ca="1" si="198"/>
        <v>0</v>
      </c>
      <c r="M1032" s="115">
        <f t="shared" ca="1" si="199"/>
        <v>1.0240000000000001E-6</v>
      </c>
      <c r="N1032">
        <f t="shared" ca="1" si="200"/>
        <v>4.6899999999999998E-7</v>
      </c>
      <c r="O1032">
        <f t="shared" ca="1" si="201"/>
        <v>469</v>
      </c>
      <c r="Q1032">
        <f t="shared" ca="1" si="202"/>
        <v>43503</v>
      </c>
      <c r="R1032" t="str">
        <f t="shared" ca="1" si="203"/>
        <v>ADMINISTRACION DE SUCURSALES</v>
      </c>
      <c r="S1032" t="str">
        <f t="shared" ca="1" si="204"/>
        <v>OTROS EGRESOS 18</v>
      </c>
      <c r="T1032" t="str">
        <f t="shared" ca="1" si="205"/>
        <v>OTROS EGRESOS 1.P.O (OR:79/DES:79 TRN:86 PERF:300086 CAU: 18</v>
      </c>
      <c r="V1032">
        <f t="shared" ca="1" si="206"/>
        <v>0</v>
      </c>
      <c r="W1032">
        <f t="shared" ca="1" si="207"/>
        <v>0</v>
      </c>
    </row>
    <row r="1033" spans="2:23" x14ac:dyDescent="0.25">
      <c r="B1033" s="3">
        <f t="shared" si="210"/>
        <v>1025</v>
      </c>
      <c r="C1033" s="93">
        <f>IF(Tabla!G1033="","",Tabla!G1033)</f>
        <v>43537</v>
      </c>
      <c r="D1033" s="93" t="str">
        <f>IF(Tabla!H1033="","",Tabla!H1033)</f>
        <v>ADMINISTRACION DE SUCURSALES</v>
      </c>
      <c r="E1033" s="93" t="str">
        <f>IF(Tabla!I1033="","",Tabla!I1033)</f>
        <v>OTROS EGRESOS 18</v>
      </c>
      <c r="F1033" s="93" t="str">
        <f>IF(Tabla!J1033="","",Tabla!J1033)</f>
        <v>OTROS EGRESOS 1.P.O (OR:89/DES:89 TRN:86 PERF:300086 CAU: 18</v>
      </c>
      <c r="G1033" s="108">
        <f>IF(Tabla!K1033="","",Tabla!K1033)</f>
        <v>3</v>
      </c>
      <c r="H1033" s="108">
        <f>IF(Tabla!L1033="","",Tabla!L1033)</f>
        <v>0</v>
      </c>
      <c r="J1033">
        <f t="shared" si="208"/>
        <v>1025</v>
      </c>
      <c r="K1033" s="93">
        <f t="shared" si="209"/>
        <v>43537</v>
      </c>
      <c r="L1033">
        <f t="shared" ref="L1033:L1096" ca="1" si="211">IF(SortCriteria=1,IFERROR(VALUE(MID(K1033,1,FIND(" ",K1033,1)-1)),0),OFFSET(B1033,0,SortCriteria))</f>
        <v>0</v>
      </c>
      <c r="M1033" s="115">
        <f t="shared" ref="M1033:M1096" ca="1" si="212">L1033+$J1033/1000000000</f>
        <v>1.0249999999999999E-6</v>
      </c>
      <c r="N1033">
        <f t="shared" ref="N1033:N1096" ca="1" si="213">IFERROR(CHOOSE($J$3,LARGE(INDIRECT("M9:M"&amp;$M$5),J1033),SMALL(INDIRECT("M9:M"&amp;$M$5),J1033)),0)</f>
        <v>4.6800000000000001E-7</v>
      </c>
      <c r="O1033">
        <f t="shared" ref="O1033:O1096" ca="1" si="214">MATCH(N1033,$M$9:$M$1508,0)</f>
        <v>468</v>
      </c>
      <c r="Q1033">
        <f t="shared" ref="Q1033:Q1096" ca="1" si="215">OFFSET(C$8,$O1033,0)</f>
        <v>43503</v>
      </c>
      <c r="R1033" t="str">
        <f t="shared" ca="1" si="203"/>
        <v>ADMINISTRACION DE SUCURSALES</v>
      </c>
      <c r="S1033" t="str">
        <f t="shared" ca="1" si="204"/>
        <v>NC VIATICOS</v>
      </c>
      <c r="T1033" t="str">
        <f t="shared" ca="1" si="205"/>
        <v>TRANSACCIONES DEL DIA 02/07/2019SPYRAL - GESTION ADMINISTRATIVA</v>
      </c>
      <c r="V1033">
        <f t="shared" ca="1" si="206"/>
        <v>0</v>
      </c>
      <c r="W1033">
        <f t="shared" ca="1" si="207"/>
        <v>0</v>
      </c>
    </row>
    <row r="1034" spans="2:23" x14ac:dyDescent="0.25">
      <c r="B1034" s="3">
        <f t="shared" si="210"/>
        <v>1026</v>
      </c>
      <c r="C1034" s="93">
        <f>IF(Tabla!G1034="","",Tabla!G1034)</f>
        <v>43537</v>
      </c>
      <c r="D1034" s="93" t="str">
        <f>IF(Tabla!H1034="","",Tabla!H1034)</f>
        <v>ADMINISTRACION DE SUCURSALES</v>
      </c>
      <c r="E1034" s="93" t="str">
        <f>IF(Tabla!I1034="","",Tabla!I1034)</f>
        <v>OTROS EGRESOS 18</v>
      </c>
      <c r="F1034" s="93" t="str">
        <f>IF(Tabla!J1034="","",Tabla!J1034)</f>
        <v>OTROS EGRESOS 1.P.O (OR:73/DES:73 TRN:86 PERF:300086 CAU: 18</v>
      </c>
      <c r="G1034" s="108">
        <f>IF(Tabla!K1034="","",Tabla!K1034)</f>
        <v>12</v>
      </c>
      <c r="H1034" s="108">
        <f>IF(Tabla!L1034="","",Tabla!L1034)</f>
        <v>0</v>
      </c>
      <c r="J1034">
        <f t="shared" si="208"/>
        <v>1026</v>
      </c>
      <c r="K1034" s="93">
        <f t="shared" si="209"/>
        <v>43537</v>
      </c>
      <c r="L1034">
        <f t="shared" ca="1" si="211"/>
        <v>0</v>
      </c>
      <c r="M1034" s="115">
        <f t="shared" ca="1" si="212"/>
        <v>1.026E-6</v>
      </c>
      <c r="N1034">
        <f t="shared" ca="1" si="213"/>
        <v>4.6699999999999999E-7</v>
      </c>
      <c r="O1034">
        <f t="shared" ca="1" si="214"/>
        <v>467</v>
      </c>
      <c r="Q1034">
        <f t="shared" ca="1" si="215"/>
        <v>43503</v>
      </c>
      <c r="R1034" t="str">
        <f t="shared" ref="R1034:R1097" ca="1" si="216">IF($Q1034=0,"",OFFSET(D$8,$O1034,0))</f>
        <v>ADMINISTRACION DE SUCURSALES</v>
      </c>
      <c r="S1034" t="str">
        <f t="shared" ref="S1034:S1097" ca="1" si="217">IF($Q1034=0,"",OFFSET(E$8,$O1034,0))</f>
        <v>NC GASTO NO DEDUCIBLES</v>
      </c>
      <c r="T1034" t="str">
        <f t="shared" ref="T1034:T1097" ca="1" si="218">IF($Q1034=0,"",OFFSET(F$8,$O1034,0))</f>
        <v>TRANSACCIONES DEL DIA 02/07/2019SPYRAL - GESTION ADMINISTRATIVA</v>
      </c>
      <c r="V1034">
        <f t="shared" ref="V1034:V1097" ca="1" si="219">IF($Q1034=0,"",OFFSET(H$8,$O1034,0))</f>
        <v>0</v>
      </c>
      <c r="W1034">
        <f t="shared" ref="W1034:W1097" ca="1" si="220">IF($Q1034=0,"",OFFSET(I$8,$O1034,0))</f>
        <v>0</v>
      </c>
    </row>
    <row r="1035" spans="2:23" x14ac:dyDescent="0.25">
      <c r="B1035" s="3">
        <f t="shared" si="210"/>
        <v>1027</v>
      </c>
      <c r="C1035" s="93">
        <f>IF(Tabla!G1035="","",Tabla!G1035)</f>
        <v>43537</v>
      </c>
      <c r="D1035" s="93" t="str">
        <f>IF(Tabla!H1035="","",Tabla!H1035)</f>
        <v>ADMINISTRACION DE SUCURSALES</v>
      </c>
      <c r="E1035" s="93" t="str">
        <f>IF(Tabla!I1035="","",Tabla!I1035)</f>
        <v>OTROS EGRESOS 18</v>
      </c>
      <c r="F1035" s="93" t="str">
        <f>IF(Tabla!J1035="","",Tabla!J1035)</f>
        <v>OTROS EGRESOS 1.P.O (OR:51/DES:51 TRN:86 PERF:300086 CAU: 18</v>
      </c>
      <c r="G1035" s="108">
        <f>IF(Tabla!K1035="","",Tabla!K1035)</f>
        <v>3.15</v>
      </c>
      <c r="H1035" s="108">
        <f>IF(Tabla!L1035="","",Tabla!L1035)</f>
        <v>0</v>
      </c>
      <c r="J1035">
        <f t="shared" ref="J1035:J1098" si="221">IF(K1035=0,0,J1034+1)</f>
        <v>1027</v>
      </c>
      <c r="K1035" s="93">
        <f t="shared" ref="K1035:K1098" si="222">C1035</f>
        <v>43537</v>
      </c>
      <c r="L1035">
        <f t="shared" ca="1" si="211"/>
        <v>0</v>
      </c>
      <c r="M1035" s="115">
        <f t="shared" ca="1" si="212"/>
        <v>1.0270000000000001E-6</v>
      </c>
      <c r="N1035">
        <f t="shared" ca="1" si="213"/>
        <v>4.6600000000000002E-7</v>
      </c>
      <c r="O1035">
        <f t="shared" ca="1" si="214"/>
        <v>466</v>
      </c>
      <c r="Q1035">
        <f t="shared" ca="1" si="215"/>
        <v>43503</v>
      </c>
      <c r="R1035" t="str">
        <f t="shared" ca="1" si="216"/>
        <v>ADMINISTRACION DE SUCURSALES</v>
      </c>
      <c r="S1035" t="str">
        <f t="shared" ca="1" si="217"/>
        <v>NC GASTO NO DEDUCIBLES</v>
      </c>
      <c r="T1035" t="str">
        <f t="shared" ca="1" si="218"/>
        <v>TRANSACCIONES DEL DIA 02/07/2019SPYRAL - GESTION ADMINISTRATIVA</v>
      </c>
      <c r="V1035">
        <f t="shared" ca="1" si="219"/>
        <v>0</v>
      </c>
      <c r="W1035">
        <f t="shared" ca="1" si="220"/>
        <v>0</v>
      </c>
    </row>
    <row r="1036" spans="2:23" x14ac:dyDescent="0.25">
      <c r="B1036" s="3">
        <f t="shared" si="210"/>
        <v>1028</v>
      </c>
      <c r="C1036" s="93">
        <f>IF(Tabla!G1036="","",Tabla!G1036)</f>
        <v>43537</v>
      </c>
      <c r="D1036" s="93" t="str">
        <f>IF(Tabla!H1036="","",Tabla!H1036)</f>
        <v>ADMINISTRACION DE SUCURSALES</v>
      </c>
      <c r="E1036" s="93" t="str">
        <f>IF(Tabla!I1036="","",Tabla!I1036)</f>
        <v>OTROS EGRESOS 18</v>
      </c>
      <c r="F1036" s="93" t="str">
        <f>IF(Tabla!J1036="","",Tabla!J1036)</f>
        <v>OTROS EGRESOS 1.P.O (OR:48/DES:48 TRN:86 PERF:300086 CAU: 18</v>
      </c>
      <c r="G1036" s="108">
        <f>IF(Tabla!K1036="","",Tabla!K1036)</f>
        <v>7</v>
      </c>
      <c r="H1036" s="108">
        <f>IF(Tabla!L1036="","",Tabla!L1036)</f>
        <v>0</v>
      </c>
      <c r="J1036">
        <f t="shared" si="221"/>
        <v>1028</v>
      </c>
      <c r="K1036" s="93">
        <f t="shared" si="222"/>
        <v>43537</v>
      </c>
      <c r="L1036">
        <f t="shared" ca="1" si="211"/>
        <v>0</v>
      </c>
      <c r="M1036" s="115">
        <f t="shared" ca="1" si="212"/>
        <v>1.0279999999999999E-6</v>
      </c>
      <c r="N1036">
        <f t="shared" ca="1" si="213"/>
        <v>4.6499999999999999E-7</v>
      </c>
      <c r="O1036">
        <f t="shared" ca="1" si="214"/>
        <v>465</v>
      </c>
      <c r="Q1036">
        <f t="shared" ca="1" si="215"/>
        <v>43503</v>
      </c>
      <c r="R1036" t="str">
        <f t="shared" ca="1" si="216"/>
        <v>ADMINISTRACION DE SUCURSALES</v>
      </c>
      <c r="S1036" t="str">
        <f t="shared" ca="1" si="217"/>
        <v>NC GASTO NO DEDUCIBLES</v>
      </c>
      <c r="T1036" t="str">
        <f t="shared" ca="1" si="218"/>
        <v>TRANSACCIONES DEL DIA 02/07/2019SPYRAL - GESTION ADMINISTRATIVA</v>
      </c>
      <c r="V1036">
        <f t="shared" ca="1" si="219"/>
        <v>0</v>
      </c>
      <c r="W1036">
        <f t="shared" ca="1" si="220"/>
        <v>0</v>
      </c>
    </row>
    <row r="1037" spans="2:23" x14ac:dyDescent="0.25">
      <c r="B1037" s="3">
        <f t="shared" si="210"/>
        <v>1029</v>
      </c>
      <c r="C1037" s="93">
        <f>IF(Tabla!G1037="","",Tabla!G1037)</f>
        <v>43537</v>
      </c>
      <c r="D1037" s="93" t="str">
        <f>IF(Tabla!H1037="","",Tabla!H1037)</f>
        <v>ADMINISTRACION DE SUCURSALES</v>
      </c>
      <c r="E1037" s="93" t="str">
        <f>IF(Tabla!I1037="","",Tabla!I1037)</f>
        <v>OTROS EGRESOS 18</v>
      </c>
      <c r="F1037" s="93" t="str">
        <f>IF(Tabla!J1037="","",Tabla!J1037)</f>
        <v>OTROS EGRESOS 1.P.O (OR:37/DES:37 TRN:86 PERF:300086 CAU: 18</v>
      </c>
      <c r="G1037" s="108">
        <f>IF(Tabla!K1037="","",Tabla!K1037)</f>
        <v>2.25</v>
      </c>
      <c r="H1037" s="108">
        <f>IF(Tabla!L1037="","",Tabla!L1037)</f>
        <v>0</v>
      </c>
      <c r="J1037">
        <f t="shared" si="221"/>
        <v>1029</v>
      </c>
      <c r="K1037" s="93">
        <f t="shared" si="222"/>
        <v>43537</v>
      </c>
      <c r="L1037">
        <f t="shared" ca="1" si="211"/>
        <v>0</v>
      </c>
      <c r="M1037" s="115">
        <f t="shared" ca="1" si="212"/>
        <v>1.029E-6</v>
      </c>
      <c r="N1037">
        <f t="shared" ca="1" si="213"/>
        <v>4.6400000000000003E-7</v>
      </c>
      <c r="O1037">
        <f t="shared" ca="1" si="214"/>
        <v>464</v>
      </c>
      <c r="Q1037">
        <f t="shared" ca="1" si="215"/>
        <v>43503</v>
      </c>
      <c r="R1037" t="str">
        <f t="shared" ca="1" si="216"/>
        <v>ADMINISTRACION DE SUCURSALES</v>
      </c>
      <c r="S1037" t="str">
        <f t="shared" ca="1" si="217"/>
        <v>NC GASTO NO DEDUCIBLES</v>
      </c>
      <c r="T1037" t="str">
        <f t="shared" ca="1" si="218"/>
        <v>TRANSACCIONES DEL DIA 02/07/2019SPYRAL - GESTION ADMINISTRATIVA</v>
      </c>
      <c r="V1037">
        <f t="shared" ca="1" si="219"/>
        <v>0</v>
      </c>
      <c r="W1037">
        <f t="shared" ca="1" si="220"/>
        <v>0</v>
      </c>
    </row>
    <row r="1038" spans="2:23" x14ac:dyDescent="0.25">
      <c r="B1038" s="3">
        <f t="shared" si="210"/>
        <v>1030</v>
      </c>
      <c r="C1038" s="93">
        <f>IF(Tabla!G1038="","",Tabla!G1038)</f>
        <v>43537</v>
      </c>
      <c r="D1038" s="93" t="str">
        <f>IF(Tabla!H1038="","",Tabla!H1038)</f>
        <v>ADMINISTRACION DE SUCURSALES</v>
      </c>
      <c r="E1038" s="93" t="str">
        <f>IF(Tabla!I1038="","",Tabla!I1038)</f>
        <v>VIATICOS 2</v>
      </c>
      <c r="F1038" s="93" t="str">
        <f>IF(Tabla!J1038="","",Tabla!J1038)</f>
        <v>TRANSACCIONES DEL DIA 03/13/2019SPYRAL - GESTION ADMINISTRATIVA</v>
      </c>
      <c r="G1038" s="108">
        <f>IF(Tabla!K1038="","",Tabla!K1038)</f>
        <v>132</v>
      </c>
      <c r="H1038" s="108">
        <f>IF(Tabla!L1038="","",Tabla!L1038)</f>
        <v>0</v>
      </c>
      <c r="J1038">
        <f t="shared" si="221"/>
        <v>1030</v>
      </c>
      <c r="K1038" s="93">
        <f t="shared" si="222"/>
        <v>43537</v>
      </c>
      <c r="L1038">
        <f t="shared" ca="1" si="211"/>
        <v>0</v>
      </c>
      <c r="M1038" s="115">
        <f t="shared" ca="1" si="212"/>
        <v>1.0300000000000001E-6</v>
      </c>
      <c r="N1038">
        <f t="shared" ca="1" si="213"/>
        <v>4.63E-7</v>
      </c>
      <c r="O1038">
        <f t="shared" ca="1" si="214"/>
        <v>463</v>
      </c>
      <c r="Q1038">
        <f t="shared" ca="1" si="215"/>
        <v>43503</v>
      </c>
      <c r="R1038" t="str">
        <f t="shared" ca="1" si="216"/>
        <v>ADMINISTRACION DE SUCURSALES</v>
      </c>
      <c r="S1038" t="str">
        <f t="shared" ca="1" si="217"/>
        <v>NC GASTO NO DEDUCIBLES</v>
      </c>
      <c r="T1038" t="str">
        <f t="shared" ca="1" si="218"/>
        <v>TRANSACCIONES DEL DIA 02/07/2019SPYRAL - GESTION ADMINISTRATIVA</v>
      </c>
      <c r="V1038">
        <f t="shared" ca="1" si="219"/>
        <v>0</v>
      </c>
      <c r="W1038">
        <f t="shared" ca="1" si="220"/>
        <v>0</v>
      </c>
    </row>
    <row r="1039" spans="2:23" x14ac:dyDescent="0.25">
      <c r="B1039" s="3">
        <f t="shared" si="210"/>
        <v>1031</v>
      </c>
      <c r="C1039" s="93">
        <f>IF(Tabla!G1039="","",Tabla!G1039)</f>
        <v>43537</v>
      </c>
      <c r="D1039" s="93" t="str">
        <f>IF(Tabla!H1039="","",Tabla!H1039)</f>
        <v>ADMINISTRACION DE SUCURSALES</v>
      </c>
      <c r="E1039" s="93" t="str">
        <f>IF(Tabla!I1039="","",Tabla!I1039)</f>
        <v>VIATICOS 2</v>
      </c>
      <c r="F1039" s="93" t="str">
        <f>IF(Tabla!J1039="","",Tabla!J1039)</f>
        <v>TRANSACCIONES DEL DIA 03/13/2019SPYRAL - GESTION ADMINISTRATIVA</v>
      </c>
      <c r="G1039" s="108">
        <f>IF(Tabla!K1039="","",Tabla!K1039)</f>
        <v>120</v>
      </c>
      <c r="H1039" s="108">
        <f>IF(Tabla!L1039="","",Tabla!L1039)</f>
        <v>0</v>
      </c>
      <c r="J1039">
        <f t="shared" si="221"/>
        <v>1031</v>
      </c>
      <c r="K1039" s="93">
        <f t="shared" si="222"/>
        <v>43537</v>
      </c>
      <c r="L1039">
        <f t="shared" ca="1" si="211"/>
        <v>0</v>
      </c>
      <c r="M1039" s="115">
        <f t="shared" ca="1" si="212"/>
        <v>1.031E-6</v>
      </c>
      <c r="N1039">
        <f t="shared" ca="1" si="213"/>
        <v>4.6199999999999998E-7</v>
      </c>
      <c r="O1039">
        <f t="shared" ca="1" si="214"/>
        <v>462</v>
      </c>
      <c r="Q1039">
        <f t="shared" ca="1" si="215"/>
        <v>43503</v>
      </c>
      <c r="R1039" t="str">
        <f t="shared" ca="1" si="216"/>
        <v>ADMINISTRACION DE SUCURSALES</v>
      </c>
      <c r="S1039" t="str">
        <f t="shared" ca="1" si="217"/>
        <v>NC GASTO NO DEDUCIBLES</v>
      </c>
      <c r="T1039" t="str">
        <f t="shared" ca="1" si="218"/>
        <v>TRANSACCIONES DEL DIA 02/07/2019SPYRAL - GESTION ADMINISTRATIVA</v>
      </c>
      <c r="V1039">
        <f t="shared" ca="1" si="219"/>
        <v>0</v>
      </c>
      <c r="W1039">
        <f t="shared" ca="1" si="220"/>
        <v>0</v>
      </c>
    </row>
    <row r="1040" spans="2:23" x14ac:dyDescent="0.25">
      <c r="B1040" s="3">
        <f t="shared" si="210"/>
        <v>1032</v>
      </c>
      <c r="C1040" s="93">
        <f>IF(Tabla!G1040="","",Tabla!G1040)</f>
        <v>43538</v>
      </c>
      <c r="D1040" s="93" t="str">
        <f>IF(Tabla!H1040="","",Tabla!H1040)</f>
        <v>ZONA LIBRE</v>
      </c>
      <c r="E1040" s="93" t="str">
        <f>IF(Tabla!I1040="","",Tabla!I1040)</f>
        <v>VIATICOS</v>
      </c>
      <c r="F1040" s="93" t="str">
        <f>IF(Tabla!J1040="","",Tabla!J1040)</f>
        <v>TRANSACCIONES DEL DIA 03/14/2019SPYRAL - GESTION ADMINISTRATIVA</v>
      </c>
      <c r="G1040" s="108">
        <f>IF(Tabla!K1040="","",Tabla!K1040)</f>
        <v>4.5999999999999996</v>
      </c>
      <c r="H1040" s="108">
        <f>IF(Tabla!L1040="","",Tabla!L1040)</f>
        <v>0</v>
      </c>
      <c r="J1040">
        <f t="shared" si="221"/>
        <v>1032</v>
      </c>
      <c r="K1040" s="93">
        <f t="shared" si="222"/>
        <v>43538</v>
      </c>
      <c r="L1040">
        <f t="shared" ca="1" si="211"/>
        <v>0</v>
      </c>
      <c r="M1040" s="115">
        <f t="shared" ca="1" si="212"/>
        <v>1.032E-6</v>
      </c>
      <c r="N1040">
        <f t="shared" ca="1" si="213"/>
        <v>4.6100000000000001E-7</v>
      </c>
      <c r="O1040">
        <f t="shared" ca="1" si="214"/>
        <v>461</v>
      </c>
      <c r="Q1040">
        <f t="shared" ca="1" si="215"/>
        <v>43503</v>
      </c>
      <c r="R1040" t="str">
        <f t="shared" ca="1" si="216"/>
        <v>ADMINISTRACION DE SUCURSALES</v>
      </c>
      <c r="S1040" t="str">
        <f t="shared" ca="1" si="217"/>
        <v>NC  RECONOCIMIENTOS</v>
      </c>
      <c r="T1040" t="str">
        <f t="shared" ca="1" si="218"/>
        <v>TRANSACCIONES DEL DIA 02/07/2019SPYRAL - GESTION ADMINISTRATIVA</v>
      </c>
      <c r="V1040">
        <f t="shared" ca="1" si="219"/>
        <v>0</v>
      </c>
      <c r="W1040">
        <f t="shared" ca="1" si="220"/>
        <v>0</v>
      </c>
    </row>
    <row r="1041" spans="2:23" x14ac:dyDescent="0.25">
      <c r="B1041" s="3">
        <f t="shared" si="210"/>
        <v>1033</v>
      </c>
      <c r="C1041" s="93">
        <f>IF(Tabla!G1041="","",Tabla!G1041)</f>
        <v>43538</v>
      </c>
      <c r="D1041" s="93" t="str">
        <f>IF(Tabla!H1041="","",Tabla!H1041)</f>
        <v>TELEMERCADEO</v>
      </c>
      <c r="E1041" s="93" t="str">
        <f>IF(Tabla!I1041="","",Tabla!I1041)</f>
        <v>GASTOS NO DEDUCIBLES</v>
      </c>
      <c r="F1041" s="93" t="str">
        <f>IF(Tabla!J1041="","",Tabla!J1041)</f>
        <v>TRANSACCIONES DEL DIA 03/14/2019SPYRAL - GESTION ADMINISTRATIVA</v>
      </c>
      <c r="G1041" s="108">
        <f>IF(Tabla!K1041="","",Tabla!K1041)</f>
        <v>69.45</v>
      </c>
      <c r="H1041" s="108">
        <f>IF(Tabla!L1041="","",Tabla!L1041)</f>
        <v>0</v>
      </c>
      <c r="J1041">
        <f t="shared" si="221"/>
        <v>1033</v>
      </c>
      <c r="K1041" s="93">
        <f t="shared" si="222"/>
        <v>43538</v>
      </c>
      <c r="L1041">
        <f t="shared" ca="1" si="211"/>
        <v>0</v>
      </c>
      <c r="M1041" s="115">
        <f t="shared" ca="1" si="212"/>
        <v>1.0330000000000001E-6</v>
      </c>
      <c r="N1041">
        <f t="shared" ca="1" si="213"/>
        <v>4.5999999999999999E-7</v>
      </c>
      <c r="O1041">
        <f t="shared" ca="1" si="214"/>
        <v>460</v>
      </c>
      <c r="Q1041">
        <f t="shared" ca="1" si="215"/>
        <v>43503</v>
      </c>
      <c r="R1041" t="str">
        <f t="shared" ca="1" si="216"/>
        <v>CAJA</v>
      </c>
      <c r="S1041" t="str">
        <f t="shared" ca="1" si="217"/>
        <v>ALIMENTACION DE EMPLEADOS CTA NUEVA</v>
      </c>
      <c r="T1041" t="str">
        <f t="shared" ca="1" si="218"/>
        <v>TRANSACCIONES DEL DIA 02/07/2019SPYRAL - GESTION ADMINISTRATIVA</v>
      </c>
      <c r="V1041">
        <f t="shared" ca="1" si="219"/>
        <v>0</v>
      </c>
      <c r="W1041">
        <f t="shared" ca="1" si="220"/>
        <v>0</v>
      </c>
    </row>
    <row r="1042" spans="2:23" x14ac:dyDescent="0.25">
      <c r="B1042" s="3">
        <f t="shared" si="210"/>
        <v>1034</v>
      </c>
      <c r="C1042" s="93">
        <f>IF(Tabla!G1042="","",Tabla!G1042)</f>
        <v>43538</v>
      </c>
      <c r="D1042" s="93" t="str">
        <f>IF(Tabla!H1042="","",Tabla!H1042)</f>
        <v>SERVICIOS PERSONALES</v>
      </c>
      <c r="E1042" s="93" t="str">
        <f>IF(Tabla!I1042="","",Tabla!I1042)</f>
        <v>VIATICOS</v>
      </c>
      <c r="F1042" s="93" t="str">
        <f>IF(Tabla!J1042="","",Tabla!J1042)</f>
        <v>TRANSACCIONES DEL DIA 03/14/2019SPYRAL - GESTION ADMINISTRATIVA</v>
      </c>
      <c r="G1042" s="108">
        <f>IF(Tabla!K1042="","",Tabla!K1042)</f>
        <v>187.2</v>
      </c>
      <c r="H1042" s="108">
        <f>IF(Tabla!L1042="","",Tabla!L1042)</f>
        <v>0</v>
      </c>
      <c r="J1042">
        <f t="shared" si="221"/>
        <v>1034</v>
      </c>
      <c r="K1042" s="93">
        <f t="shared" si="222"/>
        <v>43538</v>
      </c>
      <c r="L1042">
        <f t="shared" ca="1" si="211"/>
        <v>0</v>
      </c>
      <c r="M1042" s="115">
        <f t="shared" ca="1" si="212"/>
        <v>1.034E-6</v>
      </c>
      <c r="N1042">
        <f t="shared" ca="1" si="213"/>
        <v>4.5900000000000002E-7</v>
      </c>
      <c r="O1042">
        <f t="shared" ca="1" si="214"/>
        <v>459</v>
      </c>
      <c r="Q1042">
        <f t="shared" ca="1" si="215"/>
        <v>43503</v>
      </c>
      <c r="R1042" t="str">
        <f t="shared" ca="1" si="216"/>
        <v>CAJA</v>
      </c>
      <c r="S1042" t="str">
        <f t="shared" ca="1" si="217"/>
        <v>ALIMENTACION DE EMPLEADOS CTA NUEVA</v>
      </c>
      <c r="T1042" t="str">
        <f t="shared" ca="1" si="218"/>
        <v>TRANSACCIONES DEL DIA 02/07/2019SPYRAL - GESTION ADMINISTRATIVA</v>
      </c>
      <c r="V1042">
        <f t="shared" ca="1" si="219"/>
        <v>0</v>
      </c>
      <c r="W1042">
        <f t="shared" ca="1" si="220"/>
        <v>0</v>
      </c>
    </row>
    <row r="1043" spans="2:23" x14ac:dyDescent="0.25">
      <c r="B1043" s="3">
        <f t="shared" si="210"/>
        <v>1035</v>
      </c>
      <c r="C1043" s="93">
        <f>IF(Tabla!G1043="","",Tabla!G1043)</f>
        <v>43538</v>
      </c>
      <c r="D1043" s="93" t="str">
        <f>IF(Tabla!H1043="","",Tabla!H1043)</f>
        <v>SERVICIOS PERSONALES</v>
      </c>
      <c r="E1043" s="93" t="str">
        <f>IF(Tabla!I1043="","",Tabla!I1043)</f>
        <v>VIATICOS</v>
      </c>
      <c r="F1043" s="93" t="str">
        <f>IF(Tabla!J1043="","",Tabla!J1043)</f>
        <v>TRANSACCIONES DEL DIA 03/14/2019SPYRAL - GESTION ADMINISTRATIVA</v>
      </c>
      <c r="G1043" s="108">
        <f>IF(Tabla!K1043="","",Tabla!K1043)</f>
        <v>168</v>
      </c>
      <c r="H1043" s="108">
        <f>IF(Tabla!L1043="","",Tabla!L1043)</f>
        <v>0</v>
      </c>
      <c r="J1043">
        <f t="shared" si="221"/>
        <v>1035</v>
      </c>
      <c r="K1043" s="93">
        <f t="shared" si="222"/>
        <v>43538</v>
      </c>
      <c r="L1043">
        <f t="shared" ca="1" si="211"/>
        <v>0</v>
      </c>
      <c r="M1043" s="115">
        <f t="shared" ca="1" si="212"/>
        <v>1.035E-6</v>
      </c>
      <c r="N1043">
        <f t="shared" ca="1" si="213"/>
        <v>4.58E-7</v>
      </c>
      <c r="O1043">
        <f t="shared" ca="1" si="214"/>
        <v>458</v>
      </c>
      <c r="Q1043">
        <f t="shared" ca="1" si="215"/>
        <v>43503</v>
      </c>
      <c r="R1043" t="str">
        <f t="shared" ca="1" si="216"/>
        <v>CAJA</v>
      </c>
      <c r="S1043" t="str">
        <f t="shared" ca="1" si="217"/>
        <v>ALIMENTACION DE EMPLEADOS CTA NUEVA</v>
      </c>
      <c r="T1043" t="str">
        <f t="shared" ca="1" si="218"/>
        <v>TRANSACCIONES DEL DIA 02/07/2019SPYRAL - GESTION ADMINISTRATIVA</v>
      </c>
      <c r="V1043">
        <f t="shared" ca="1" si="219"/>
        <v>0</v>
      </c>
      <c r="W1043">
        <f t="shared" ca="1" si="220"/>
        <v>0</v>
      </c>
    </row>
    <row r="1044" spans="2:23" x14ac:dyDescent="0.25">
      <c r="B1044" s="3">
        <f t="shared" si="210"/>
        <v>1036</v>
      </c>
      <c r="C1044" s="93">
        <f>IF(Tabla!G1044="","",Tabla!G1044)</f>
        <v>43538</v>
      </c>
      <c r="D1044" s="93" t="str">
        <f>IF(Tabla!H1044="","",Tabla!H1044)</f>
        <v>PERSONALES</v>
      </c>
      <c r="E1044" s="93" t="str">
        <f>IF(Tabla!I1044="","",Tabla!I1044)</f>
        <v>NC GASTO NO DEDUCIBLES</v>
      </c>
      <c r="F1044" s="93" t="str">
        <f>IF(Tabla!J1044="","",Tabla!J1044)</f>
        <v>TRANSACCIONES DEL DIA 03/14/2019SPYRAL - GESTION ADMINISTRATIVA</v>
      </c>
      <c r="G1044" s="108">
        <f>IF(Tabla!K1044="","",Tabla!K1044)</f>
        <v>1000</v>
      </c>
      <c r="H1044" s="108">
        <f>IF(Tabla!L1044="","",Tabla!L1044)</f>
        <v>0</v>
      </c>
      <c r="J1044">
        <f t="shared" si="221"/>
        <v>1036</v>
      </c>
      <c r="K1044" s="93">
        <f t="shared" si="222"/>
        <v>43538</v>
      </c>
      <c r="L1044">
        <f t="shared" ca="1" si="211"/>
        <v>0</v>
      </c>
      <c r="M1044" s="115">
        <f t="shared" ca="1" si="212"/>
        <v>1.0359999999999999E-6</v>
      </c>
      <c r="N1044">
        <f t="shared" ca="1" si="213"/>
        <v>4.5699999999999998E-7</v>
      </c>
      <c r="O1044">
        <f t="shared" ca="1" si="214"/>
        <v>457</v>
      </c>
      <c r="Q1044">
        <f t="shared" ca="1" si="215"/>
        <v>43503</v>
      </c>
      <c r="R1044" t="str">
        <f t="shared" ca="1" si="216"/>
        <v>DESARROLLO DE PRODUCTOS</v>
      </c>
      <c r="S1044" t="str">
        <f t="shared" ca="1" si="217"/>
        <v>NC VIATICOS</v>
      </c>
      <c r="T1044" t="str">
        <f t="shared" ca="1" si="218"/>
        <v>TRANSACCIONES DEL DIA 02/07/2019SPYRAL - GESTION ADMINISTRATIVA</v>
      </c>
      <c r="V1044">
        <f t="shared" ca="1" si="219"/>
        <v>0</v>
      </c>
      <c r="W1044">
        <f t="shared" ca="1" si="220"/>
        <v>0</v>
      </c>
    </row>
    <row r="1045" spans="2:23" x14ac:dyDescent="0.25">
      <c r="B1045" s="3">
        <f t="shared" si="210"/>
        <v>1037</v>
      </c>
      <c r="C1045" s="93">
        <f>IF(Tabla!G1045="","",Tabla!G1045)</f>
        <v>43538</v>
      </c>
      <c r="D1045" s="93" t="str">
        <f>IF(Tabla!H1045="","",Tabla!H1045)</f>
        <v>IMAGEN CORPORATIVA</v>
      </c>
      <c r="E1045" s="93" t="str">
        <f>IF(Tabla!I1045="","",Tabla!I1045)</f>
        <v>VIATICOS</v>
      </c>
      <c r="F1045" s="93" t="str">
        <f>IF(Tabla!J1045="","",Tabla!J1045)</f>
        <v>TRANSACCIONES DEL DIA 03/14/2019SPYRAL - GESTION ADMINISTRATIVA</v>
      </c>
      <c r="G1045" s="108">
        <f>IF(Tabla!K1045="","",Tabla!K1045)</f>
        <v>101</v>
      </c>
      <c r="H1045" s="108">
        <f>IF(Tabla!L1045="","",Tabla!L1045)</f>
        <v>0</v>
      </c>
      <c r="J1045">
        <f t="shared" si="221"/>
        <v>1037</v>
      </c>
      <c r="K1045" s="93">
        <f t="shared" si="222"/>
        <v>43538</v>
      </c>
      <c r="L1045">
        <f t="shared" ca="1" si="211"/>
        <v>0</v>
      </c>
      <c r="M1045" s="115">
        <f t="shared" ca="1" si="212"/>
        <v>1.037E-6</v>
      </c>
      <c r="N1045">
        <f t="shared" ca="1" si="213"/>
        <v>4.5600000000000001E-7</v>
      </c>
      <c r="O1045">
        <f t="shared" ca="1" si="214"/>
        <v>456</v>
      </c>
      <c r="Q1045">
        <f t="shared" ca="1" si="215"/>
        <v>43503</v>
      </c>
      <c r="R1045" t="str">
        <f t="shared" ca="1" si="216"/>
        <v>FUERZA DE VENTAS AUTOS</v>
      </c>
      <c r="S1045" t="str">
        <f t="shared" ca="1" si="217"/>
        <v>VIATICOS</v>
      </c>
      <c r="T1045" t="str">
        <f t="shared" ca="1" si="218"/>
        <v>TRANSACCIONES DEL DIA 02/07/2019SPYRAL - GESTION ADMINISTRATIVA</v>
      </c>
      <c r="V1045">
        <f t="shared" ca="1" si="219"/>
        <v>0</v>
      </c>
      <c r="W1045">
        <f t="shared" ca="1" si="220"/>
        <v>0</v>
      </c>
    </row>
    <row r="1046" spans="2:23" x14ac:dyDescent="0.25">
      <c r="B1046" s="3">
        <f t="shared" si="210"/>
        <v>1038</v>
      </c>
      <c r="C1046" s="93">
        <f>IF(Tabla!G1046="","",Tabla!G1046)</f>
        <v>43538</v>
      </c>
      <c r="D1046" s="93" t="str">
        <f>IF(Tabla!H1046="","",Tabla!H1046)</f>
        <v>HIPOTECAS</v>
      </c>
      <c r="E1046" s="93" t="str">
        <f>IF(Tabla!I1046="","",Tabla!I1046)</f>
        <v>VIATICOS 2</v>
      </c>
      <c r="F1046" s="93" t="str">
        <f>IF(Tabla!J1046="","",Tabla!J1046)</f>
        <v>TRANSACCIONES DEL DIA 03/14/2019SPYRAL - GESTION ADMINISTRATIVA</v>
      </c>
      <c r="G1046" s="108">
        <f>IF(Tabla!K1046="","",Tabla!K1046)</f>
        <v>35</v>
      </c>
      <c r="H1046" s="108">
        <f>IF(Tabla!L1046="","",Tabla!L1046)</f>
        <v>0</v>
      </c>
      <c r="J1046">
        <f t="shared" si="221"/>
        <v>1038</v>
      </c>
      <c r="K1046" s="93">
        <f t="shared" si="222"/>
        <v>43538</v>
      </c>
      <c r="L1046">
        <f t="shared" ca="1" si="211"/>
        <v>0</v>
      </c>
      <c r="M1046" s="115">
        <f t="shared" ca="1" si="212"/>
        <v>1.0380000000000001E-6</v>
      </c>
      <c r="N1046">
        <f t="shared" ca="1" si="213"/>
        <v>4.5499999999999998E-7</v>
      </c>
      <c r="O1046">
        <f t="shared" ca="1" si="214"/>
        <v>455</v>
      </c>
      <c r="Q1046">
        <f t="shared" ca="1" si="215"/>
        <v>43503</v>
      </c>
      <c r="R1046" t="str">
        <f t="shared" ca="1" si="216"/>
        <v>SERVICIOS PERSONALES</v>
      </c>
      <c r="S1046" t="str">
        <f t="shared" ca="1" si="217"/>
        <v>ALIMENTACION DE EMPLEADOS CTA NUEVA</v>
      </c>
      <c r="T1046" t="str">
        <f t="shared" ca="1" si="218"/>
        <v>TRANSACCIONES DEL DIA 02/07/2019SPYRAL - GESTION ADMINISTRATIVA</v>
      </c>
      <c r="V1046">
        <f t="shared" ca="1" si="219"/>
        <v>0</v>
      </c>
      <c r="W1046">
        <f t="shared" ca="1" si="220"/>
        <v>0</v>
      </c>
    </row>
    <row r="1047" spans="2:23" x14ac:dyDescent="0.25">
      <c r="B1047" s="3">
        <f t="shared" si="210"/>
        <v>1039</v>
      </c>
      <c r="C1047" s="93">
        <f>IF(Tabla!G1047="","",Tabla!G1047)</f>
        <v>43538</v>
      </c>
      <c r="D1047" s="93" t="str">
        <f>IF(Tabla!H1047="","",Tabla!H1047)</f>
        <v>CANALES DE DISTRIBUCION</v>
      </c>
      <c r="E1047" s="93" t="str">
        <f>IF(Tabla!I1047="","",Tabla!I1047)</f>
        <v>GASTOS NO DEDUCIBLES</v>
      </c>
      <c r="F1047" s="93" t="str">
        <f>IF(Tabla!J1047="","",Tabla!J1047)</f>
        <v>TRANSACCIONES DEL DIA 03/14/2019SPYRAL - GESTION ADMINISTRATIVA</v>
      </c>
      <c r="G1047" s="108">
        <f>IF(Tabla!K1047="","",Tabla!K1047)</f>
        <v>3.35</v>
      </c>
      <c r="H1047" s="108">
        <f>IF(Tabla!L1047="","",Tabla!L1047)</f>
        <v>0</v>
      </c>
      <c r="J1047">
        <f t="shared" si="221"/>
        <v>1039</v>
      </c>
      <c r="K1047" s="93">
        <f t="shared" si="222"/>
        <v>43538</v>
      </c>
      <c r="L1047">
        <f t="shared" ca="1" si="211"/>
        <v>0</v>
      </c>
      <c r="M1047" s="115">
        <f t="shared" ca="1" si="212"/>
        <v>1.0389999999999999E-6</v>
      </c>
      <c r="N1047">
        <f t="shared" ca="1" si="213"/>
        <v>4.5400000000000002E-7</v>
      </c>
      <c r="O1047">
        <f t="shared" ca="1" si="214"/>
        <v>454</v>
      </c>
      <c r="Q1047">
        <f t="shared" ca="1" si="215"/>
        <v>43502</v>
      </c>
      <c r="R1047" t="str">
        <f t="shared" ca="1" si="216"/>
        <v>ADMINISTRACION DE SUCURSALES</v>
      </c>
      <c r="S1047" t="str">
        <f t="shared" ca="1" si="217"/>
        <v>VIATICOS</v>
      </c>
      <c r="T1047" t="str">
        <f t="shared" ca="1" si="218"/>
        <v>TRANSACCIONES DEL DIA 02/06/2019SPYRAL - GESTION ADMINISTRATIVA</v>
      </c>
      <c r="V1047">
        <f t="shared" ca="1" si="219"/>
        <v>0</v>
      </c>
      <c r="W1047">
        <f t="shared" ca="1" si="220"/>
        <v>0</v>
      </c>
    </row>
    <row r="1048" spans="2:23" x14ac:dyDescent="0.25">
      <c r="B1048" s="3">
        <f t="shared" si="210"/>
        <v>1040</v>
      </c>
      <c r="C1048" s="93">
        <f>IF(Tabla!G1048="","",Tabla!G1048)</f>
        <v>43538</v>
      </c>
      <c r="D1048" s="93" t="str">
        <f>IF(Tabla!H1048="","",Tabla!H1048)</f>
        <v>CAJA</v>
      </c>
      <c r="E1048" s="93" t="str">
        <f>IF(Tabla!I1048="","",Tabla!I1048)</f>
        <v>ALIMENTACION DE EMPLEADOS CTA NUEVA</v>
      </c>
      <c r="F1048" s="93" t="str">
        <f>IF(Tabla!J1048="","",Tabla!J1048)</f>
        <v>TRANSACCIONES DEL DIA 03/14/2019SPYRAL - GESTION ADMINISTRATIVA</v>
      </c>
      <c r="G1048" s="108">
        <f>IF(Tabla!K1048="","",Tabla!K1048)</f>
        <v>16</v>
      </c>
      <c r="H1048" s="108">
        <f>IF(Tabla!L1048="","",Tabla!L1048)</f>
        <v>0</v>
      </c>
      <c r="J1048">
        <f t="shared" si="221"/>
        <v>1040</v>
      </c>
      <c r="K1048" s="93">
        <f t="shared" si="222"/>
        <v>43538</v>
      </c>
      <c r="L1048">
        <f t="shared" ca="1" si="211"/>
        <v>0</v>
      </c>
      <c r="M1048" s="115">
        <f t="shared" ca="1" si="212"/>
        <v>1.04E-6</v>
      </c>
      <c r="N1048">
        <f t="shared" ca="1" si="213"/>
        <v>4.5299999999999999E-7</v>
      </c>
      <c r="O1048">
        <f t="shared" ca="1" si="214"/>
        <v>453</v>
      </c>
      <c r="Q1048">
        <f t="shared" ca="1" si="215"/>
        <v>43502</v>
      </c>
      <c r="R1048" t="str">
        <f t="shared" ca="1" si="216"/>
        <v>ADMINISTRACION DE SUCURSALES</v>
      </c>
      <c r="S1048" t="str">
        <f t="shared" ca="1" si="217"/>
        <v>OTROS EGRESOS 18</v>
      </c>
      <c r="T1048" t="str">
        <f t="shared" ca="1" si="218"/>
        <v>OTROS EGRESOS 1.P.O (OR:73/DES:73 TRN:86 PERF:300086 CAU: 18</v>
      </c>
      <c r="V1048">
        <f t="shared" ca="1" si="219"/>
        <v>0</v>
      </c>
      <c r="W1048">
        <f t="shared" ca="1" si="220"/>
        <v>0</v>
      </c>
    </row>
    <row r="1049" spans="2:23" x14ac:dyDescent="0.25">
      <c r="B1049" s="3">
        <f t="shared" si="210"/>
        <v>1041</v>
      </c>
      <c r="C1049" s="93">
        <f>IF(Tabla!G1049="","",Tabla!G1049)</f>
        <v>43538</v>
      </c>
      <c r="D1049" s="93" t="str">
        <f>IF(Tabla!H1049="","",Tabla!H1049)</f>
        <v>ADMINISTRACION DE SUCURSALES</v>
      </c>
      <c r="E1049" s="93" t="str">
        <f>IF(Tabla!I1049="","",Tabla!I1049)</f>
        <v>OTROS EGRESOS 18</v>
      </c>
      <c r="F1049" s="93" t="str">
        <f>IF(Tabla!J1049="","",Tabla!J1049)</f>
        <v>OTROS EGRESOS 1.P.O (OR:47/DES:47 TRN:86 PERF:300086 CAU: 18</v>
      </c>
      <c r="G1049" s="108">
        <f>IF(Tabla!K1049="","",Tabla!K1049)</f>
        <v>22.5</v>
      </c>
      <c r="H1049" s="108">
        <f>IF(Tabla!L1049="","",Tabla!L1049)</f>
        <v>0</v>
      </c>
      <c r="J1049">
        <f t="shared" si="221"/>
        <v>1041</v>
      </c>
      <c r="K1049" s="93">
        <f t="shared" si="222"/>
        <v>43538</v>
      </c>
      <c r="L1049">
        <f t="shared" ca="1" si="211"/>
        <v>0</v>
      </c>
      <c r="M1049" s="115">
        <f t="shared" ca="1" si="212"/>
        <v>1.0410000000000001E-6</v>
      </c>
      <c r="N1049">
        <f t="shared" ca="1" si="213"/>
        <v>4.5200000000000002E-7</v>
      </c>
      <c r="O1049">
        <f t="shared" ca="1" si="214"/>
        <v>452</v>
      </c>
      <c r="Q1049">
        <f t="shared" ca="1" si="215"/>
        <v>43502</v>
      </c>
      <c r="R1049" t="str">
        <f t="shared" ca="1" si="216"/>
        <v>BANCA COMERCIAL PERIFERIA</v>
      </c>
      <c r="S1049" t="str">
        <f t="shared" ca="1" si="217"/>
        <v>VIATICOS</v>
      </c>
      <c r="T1049" t="str">
        <f t="shared" ca="1" si="218"/>
        <v>TRANSACCIONES DEL DIA 02/06/2019SPYRAL - GESTION ADMINISTRATIVA</v>
      </c>
      <c r="V1049">
        <f t="shared" ca="1" si="219"/>
        <v>0</v>
      </c>
      <c r="W1049">
        <f t="shared" ca="1" si="220"/>
        <v>0</v>
      </c>
    </row>
    <row r="1050" spans="2:23" x14ac:dyDescent="0.25">
      <c r="B1050" s="3">
        <f t="shared" si="210"/>
        <v>1042</v>
      </c>
      <c r="C1050" s="93">
        <f>IF(Tabla!G1050="","",Tabla!G1050)</f>
        <v>43538</v>
      </c>
      <c r="D1050" s="93" t="str">
        <f>IF(Tabla!H1050="","",Tabla!H1050)</f>
        <v>ADMINISTRACION DE SUCURSALES</v>
      </c>
      <c r="E1050" s="93" t="str">
        <f>IF(Tabla!I1050="","",Tabla!I1050)</f>
        <v>OTROS EGRESOS 18</v>
      </c>
      <c r="F1050" s="93" t="str">
        <f>IF(Tabla!J1050="","",Tabla!J1050)</f>
        <v>OTROS EGRESOS 1.P.O (OR:43/DES:43 TRN:86 PERF:300086 CAU: 18</v>
      </c>
      <c r="G1050" s="108">
        <f>IF(Tabla!K1050="","",Tabla!K1050)</f>
        <v>7.35</v>
      </c>
      <c r="H1050" s="108">
        <f>IF(Tabla!L1050="","",Tabla!L1050)</f>
        <v>0</v>
      </c>
      <c r="J1050">
        <f t="shared" si="221"/>
        <v>1042</v>
      </c>
      <c r="K1050" s="93">
        <f t="shared" si="222"/>
        <v>43538</v>
      </c>
      <c r="L1050">
        <f t="shared" ca="1" si="211"/>
        <v>0</v>
      </c>
      <c r="M1050" s="115">
        <f t="shared" ca="1" si="212"/>
        <v>1.0419999999999999E-6</v>
      </c>
      <c r="N1050">
        <f t="shared" ca="1" si="213"/>
        <v>4.51E-7</v>
      </c>
      <c r="O1050">
        <f t="shared" ca="1" si="214"/>
        <v>451</v>
      </c>
      <c r="Q1050">
        <f t="shared" ca="1" si="215"/>
        <v>43502</v>
      </c>
      <c r="R1050" t="str">
        <f t="shared" ca="1" si="216"/>
        <v>CAJA</v>
      </c>
      <c r="S1050" t="str">
        <f t="shared" ca="1" si="217"/>
        <v>ALIMENTACION DE EMPLEADOS CTA NUEVA</v>
      </c>
      <c r="T1050" t="str">
        <f t="shared" ca="1" si="218"/>
        <v>TRANSACCIONES DEL DIA 02/06/2019SPYRAL - GESTION ADMINISTRATIVA</v>
      </c>
      <c r="V1050">
        <f t="shared" ca="1" si="219"/>
        <v>0</v>
      </c>
      <c r="W1050">
        <f t="shared" ca="1" si="220"/>
        <v>0</v>
      </c>
    </row>
    <row r="1051" spans="2:23" x14ac:dyDescent="0.25">
      <c r="B1051" s="3">
        <f t="shared" si="210"/>
        <v>1043</v>
      </c>
      <c r="C1051" s="93">
        <f>IF(Tabla!G1051="","",Tabla!G1051)</f>
        <v>43538</v>
      </c>
      <c r="D1051" s="93" t="str">
        <f>IF(Tabla!H1051="","",Tabla!H1051)</f>
        <v>ADMINISTRACION DE SUCURSALES</v>
      </c>
      <c r="E1051" s="93" t="str">
        <f>IF(Tabla!I1051="","",Tabla!I1051)</f>
        <v>OTROS EGRESOS 18</v>
      </c>
      <c r="F1051" s="93" t="str">
        <f>IF(Tabla!J1051="","",Tabla!J1051)</f>
        <v>OTROS EGRESOS 1.P.O (OR:40/DES:40 TRN:86 PERF:300086 CAU: 18</v>
      </c>
      <c r="G1051" s="108">
        <f>IF(Tabla!K1051="","",Tabla!K1051)</f>
        <v>14</v>
      </c>
      <c r="H1051" s="108">
        <f>IF(Tabla!L1051="","",Tabla!L1051)</f>
        <v>0</v>
      </c>
      <c r="J1051">
        <f t="shared" si="221"/>
        <v>1043</v>
      </c>
      <c r="K1051" s="93">
        <f t="shared" si="222"/>
        <v>43538</v>
      </c>
      <c r="L1051">
        <f t="shared" ca="1" si="211"/>
        <v>0</v>
      </c>
      <c r="M1051" s="115">
        <f t="shared" ca="1" si="212"/>
        <v>1.043E-6</v>
      </c>
      <c r="N1051">
        <f t="shared" ca="1" si="213"/>
        <v>4.4999999999999998E-7</v>
      </c>
      <c r="O1051">
        <f t="shared" ca="1" si="214"/>
        <v>450</v>
      </c>
      <c r="Q1051">
        <f t="shared" ca="1" si="215"/>
        <v>43502</v>
      </c>
      <c r="R1051" t="str">
        <f t="shared" ca="1" si="216"/>
        <v>FUERZAS DE VENTAS PANAMA</v>
      </c>
      <c r="S1051" t="str">
        <f t="shared" ca="1" si="217"/>
        <v>VIATICOS</v>
      </c>
      <c r="T1051" t="str">
        <f t="shared" ca="1" si="218"/>
        <v>TRANSACCIONES DEL DIA 02/06/2019SPYRAL - GESTION ADMINISTRATIVA</v>
      </c>
      <c r="V1051">
        <f t="shared" ca="1" si="219"/>
        <v>0</v>
      </c>
      <c r="W1051">
        <f t="shared" ca="1" si="220"/>
        <v>0</v>
      </c>
    </row>
    <row r="1052" spans="2:23" x14ac:dyDescent="0.25">
      <c r="B1052" s="3">
        <f t="shared" si="210"/>
        <v>1044</v>
      </c>
      <c r="C1052" s="93">
        <f>IF(Tabla!G1052="","",Tabla!G1052)</f>
        <v>43538</v>
      </c>
      <c r="D1052" s="93" t="str">
        <f>IF(Tabla!H1052="","",Tabla!H1052)</f>
        <v>ADMINISTRACION DE SUCURSALES</v>
      </c>
      <c r="E1052" s="93" t="str">
        <f>IF(Tabla!I1052="","",Tabla!I1052)</f>
        <v>OTROS EGRESOS 18</v>
      </c>
      <c r="F1052" s="93" t="str">
        <f>IF(Tabla!J1052="","",Tabla!J1052)</f>
        <v>OTROS EGRESOS 1.P.O (OR:33/DES:33 TRN:86 PERF:300086 CAU: 18</v>
      </c>
      <c r="G1052" s="108">
        <f>IF(Tabla!K1052="","",Tabla!K1052)</f>
        <v>26</v>
      </c>
      <c r="H1052" s="108">
        <f>IF(Tabla!L1052="","",Tabla!L1052)</f>
        <v>0</v>
      </c>
      <c r="J1052">
        <f t="shared" si="221"/>
        <v>1044</v>
      </c>
      <c r="K1052" s="93">
        <f t="shared" si="222"/>
        <v>43538</v>
      </c>
      <c r="L1052">
        <f t="shared" ca="1" si="211"/>
        <v>0</v>
      </c>
      <c r="M1052" s="115">
        <f t="shared" ca="1" si="212"/>
        <v>1.0440000000000001E-6</v>
      </c>
      <c r="N1052">
        <f t="shared" ca="1" si="213"/>
        <v>4.4900000000000001E-7</v>
      </c>
      <c r="O1052">
        <f t="shared" ca="1" si="214"/>
        <v>449</v>
      </c>
      <c r="Q1052">
        <f t="shared" ca="1" si="215"/>
        <v>43501</v>
      </c>
      <c r="R1052" t="str">
        <f t="shared" ca="1" si="216"/>
        <v>ADMINISTRACION DE SUCURSALES</v>
      </c>
      <c r="S1052" t="str">
        <f t="shared" ca="1" si="217"/>
        <v>VIATICOS</v>
      </c>
      <c r="T1052" t="str">
        <f t="shared" ca="1" si="218"/>
        <v>TRANSACCIONES DEL DIA 02/05/2019SPYRAL - GESTION ADMINISTRATIVA</v>
      </c>
      <c r="V1052">
        <f t="shared" ca="1" si="219"/>
        <v>0</v>
      </c>
      <c r="W1052">
        <f t="shared" ca="1" si="220"/>
        <v>0</v>
      </c>
    </row>
    <row r="1053" spans="2:23" x14ac:dyDescent="0.25">
      <c r="B1053" s="3">
        <f t="shared" si="210"/>
        <v>1045</v>
      </c>
      <c r="C1053" s="93">
        <f>IF(Tabla!G1053="","",Tabla!G1053)</f>
        <v>43539</v>
      </c>
      <c r="D1053" s="93" t="str">
        <f>IF(Tabla!H1053="","",Tabla!H1053)</f>
        <v>SERVICIOS PERSONALES</v>
      </c>
      <c r="E1053" s="93" t="str">
        <f>IF(Tabla!I1053="","",Tabla!I1053)</f>
        <v>ALIMENTACION DE EMPLEADOS CTA NUEVA</v>
      </c>
      <c r="F1053" s="93" t="str">
        <f>IF(Tabla!J1053="","",Tabla!J1053)</f>
        <v>TRANSACCIONES DEL DIA 03/15/2019SPYRAL - GESTION ADMINISTRATIVA</v>
      </c>
      <c r="G1053" s="108">
        <f>IF(Tabla!K1053="","",Tabla!K1053)</f>
        <v>24</v>
      </c>
      <c r="H1053" s="108">
        <f>IF(Tabla!L1053="","",Tabla!L1053)</f>
        <v>0</v>
      </c>
      <c r="J1053">
        <f t="shared" si="221"/>
        <v>1045</v>
      </c>
      <c r="K1053" s="93">
        <f t="shared" si="222"/>
        <v>43539</v>
      </c>
      <c r="L1053">
        <f t="shared" ca="1" si="211"/>
        <v>0</v>
      </c>
      <c r="M1053" s="115">
        <f t="shared" ca="1" si="212"/>
        <v>1.0449999999999999E-6</v>
      </c>
      <c r="N1053">
        <f t="shared" ca="1" si="213"/>
        <v>4.4799999999999999E-7</v>
      </c>
      <c r="O1053">
        <f t="shared" ca="1" si="214"/>
        <v>448</v>
      </c>
      <c r="Q1053">
        <f t="shared" ca="1" si="215"/>
        <v>43501</v>
      </c>
      <c r="R1053" t="str">
        <f t="shared" ca="1" si="216"/>
        <v>ADMINISTRACION DE SUCURSALES</v>
      </c>
      <c r="S1053" t="str">
        <f t="shared" ca="1" si="217"/>
        <v>VIATICOS</v>
      </c>
      <c r="T1053" t="str">
        <f t="shared" ca="1" si="218"/>
        <v>TRANSACCIONES DEL DIA 02/05/2019SPYRAL - GESTION ADMINISTRATIVA</v>
      </c>
      <c r="V1053">
        <f t="shared" ca="1" si="219"/>
        <v>0</v>
      </c>
      <c r="W1053">
        <f t="shared" ca="1" si="220"/>
        <v>0</v>
      </c>
    </row>
    <row r="1054" spans="2:23" x14ac:dyDescent="0.25">
      <c r="B1054" s="3">
        <f t="shared" si="210"/>
        <v>1046</v>
      </c>
      <c r="C1054" s="93">
        <f>IF(Tabla!G1054="","",Tabla!G1054)</f>
        <v>43539</v>
      </c>
      <c r="D1054" s="93" t="str">
        <f>IF(Tabla!H1054="","",Tabla!H1054)</f>
        <v>HIPOTECAS</v>
      </c>
      <c r="E1054" s="93" t="str">
        <f>IF(Tabla!I1054="","",Tabla!I1054)</f>
        <v>VIATICOS</v>
      </c>
      <c r="F1054" s="93" t="str">
        <f>IF(Tabla!J1054="","",Tabla!J1054)</f>
        <v>TRANSACCIONES DEL DIA 03/15/2019SPYRAL - GESTION ADMINISTRATIVA</v>
      </c>
      <c r="G1054" s="108">
        <f>IF(Tabla!K1054="","",Tabla!K1054)</f>
        <v>26</v>
      </c>
      <c r="H1054" s="108">
        <f>IF(Tabla!L1054="","",Tabla!L1054)</f>
        <v>0</v>
      </c>
      <c r="J1054">
        <f t="shared" si="221"/>
        <v>1046</v>
      </c>
      <c r="K1054" s="93">
        <f t="shared" si="222"/>
        <v>43539</v>
      </c>
      <c r="L1054">
        <f t="shared" ca="1" si="211"/>
        <v>0</v>
      </c>
      <c r="M1054" s="115">
        <f t="shared" ca="1" si="212"/>
        <v>1.046E-6</v>
      </c>
      <c r="N1054">
        <f t="shared" ca="1" si="213"/>
        <v>4.4700000000000002E-7</v>
      </c>
      <c r="O1054">
        <f t="shared" ca="1" si="214"/>
        <v>447</v>
      </c>
      <c r="Q1054">
        <f t="shared" ca="1" si="215"/>
        <v>43501</v>
      </c>
      <c r="R1054" t="str">
        <f t="shared" ca="1" si="216"/>
        <v>ADMINISTRACION DE SUCURSALES</v>
      </c>
      <c r="S1054" t="str">
        <f t="shared" ca="1" si="217"/>
        <v>OTROS EGRESOS 18</v>
      </c>
      <c r="T1054" t="str">
        <f t="shared" ca="1" si="218"/>
        <v>OTROS EGRESOS 1.P.O (OR:23/DES:23 TRN:86 PERF:300086 CAU: 18</v>
      </c>
      <c r="V1054">
        <f t="shared" ca="1" si="219"/>
        <v>0</v>
      </c>
      <c r="W1054">
        <f t="shared" ca="1" si="220"/>
        <v>0</v>
      </c>
    </row>
    <row r="1055" spans="2:23" x14ac:dyDescent="0.25">
      <c r="B1055" s="3">
        <f t="shared" si="210"/>
        <v>1047</v>
      </c>
      <c r="C1055" s="93">
        <f>IF(Tabla!G1055="","",Tabla!G1055)</f>
        <v>43539</v>
      </c>
      <c r="D1055" s="93" t="str">
        <f>IF(Tabla!H1055="","",Tabla!H1055)</f>
        <v>FUERZAS DE VENTAS PANAMA</v>
      </c>
      <c r="E1055" s="93" t="str">
        <f>IF(Tabla!I1055="","",Tabla!I1055)</f>
        <v>VIATICOS</v>
      </c>
      <c r="F1055" s="93" t="str">
        <f>IF(Tabla!J1055="","",Tabla!J1055)</f>
        <v>TRANSACCIONES DEL DIA 03/15/2019SPYRAL - GESTION ADMINISTRATIVA</v>
      </c>
      <c r="G1055" s="108">
        <f>IF(Tabla!K1055="","",Tabla!K1055)</f>
        <v>17.27</v>
      </c>
      <c r="H1055" s="108">
        <f>IF(Tabla!L1055="","",Tabla!L1055)</f>
        <v>0</v>
      </c>
      <c r="J1055">
        <f t="shared" si="221"/>
        <v>1047</v>
      </c>
      <c r="K1055" s="93">
        <f t="shared" si="222"/>
        <v>43539</v>
      </c>
      <c r="L1055">
        <f t="shared" ca="1" si="211"/>
        <v>0</v>
      </c>
      <c r="M1055" s="115">
        <f t="shared" ca="1" si="212"/>
        <v>1.0470000000000001E-6</v>
      </c>
      <c r="N1055">
        <f t="shared" ca="1" si="213"/>
        <v>4.46E-7</v>
      </c>
      <c r="O1055">
        <f t="shared" ca="1" si="214"/>
        <v>446</v>
      </c>
      <c r="Q1055">
        <f t="shared" ca="1" si="215"/>
        <v>43501</v>
      </c>
      <c r="R1055" t="str">
        <f t="shared" ca="1" si="216"/>
        <v>ADMINISTRACION DE SUCURSALES</v>
      </c>
      <c r="S1055" t="str">
        <f t="shared" ca="1" si="217"/>
        <v>OTROS EGRESOS 18</v>
      </c>
      <c r="T1055" t="str">
        <f t="shared" ca="1" si="218"/>
        <v>OTROS EGRESOS 1.P.O (OR:53/DES:53 TRN:86 PERF:300086 CAU: 18</v>
      </c>
      <c r="V1055">
        <f t="shared" ca="1" si="219"/>
        <v>0</v>
      </c>
      <c r="W1055">
        <f t="shared" ca="1" si="220"/>
        <v>0</v>
      </c>
    </row>
    <row r="1056" spans="2:23" x14ac:dyDescent="0.25">
      <c r="B1056" s="3">
        <f t="shared" si="210"/>
        <v>1048</v>
      </c>
      <c r="C1056" s="93">
        <f>IF(Tabla!G1056="","",Tabla!G1056)</f>
        <v>43539</v>
      </c>
      <c r="D1056" s="93" t="str">
        <f>IF(Tabla!H1056="","",Tabla!H1056)</f>
        <v>CANALES DE DISTRIBUCION</v>
      </c>
      <c r="E1056" s="93" t="str">
        <f>IF(Tabla!I1056="","",Tabla!I1056)</f>
        <v>VIATICOS</v>
      </c>
      <c r="F1056" s="93" t="str">
        <f>IF(Tabla!J1056="","",Tabla!J1056)</f>
        <v>TRANSACCIONES DEL DIA 03/15/2019SPYRAL - GESTION ADMINISTRATIVA</v>
      </c>
      <c r="G1056" s="108">
        <f>IF(Tabla!K1056="","",Tabla!K1056)</f>
        <v>132</v>
      </c>
      <c r="H1056" s="108">
        <f>IF(Tabla!L1056="","",Tabla!L1056)</f>
        <v>0</v>
      </c>
      <c r="J1056">
        <f t="shared" si="221"/>
        <v>1048</v>
      </c>
      <c r="K1056" s="93">
        <f t="shared" si="222"/>
        <v>43539</v>
      </c>
      <c r="L1056">
        <f t="shared" ca="1" si="211"/>
        <v>0</v>
      </c>
      <c r="M1056" s="115">
        <f t="shared" ca="1" si="212"/>
        <v>1.048E-6</v>
      </c>
      <c r="N1056">
        <f t="shared" ca="1" si="213"/>
        <v>4.4499999999999997E-7</v>
      </c>
      <c r="O1056">
        <f t="shared" ca="1" si="214"/>
        <v>445</v>
      </c>
      <c r="Q1056">
        <f t="shared" ca="1" si="215"/>
        <v>43501</v>
      </c>
      <c r="R1056" t="str">
        <f t="shared" ca="1" si="216"/>
        <v>ADMINISTRACION DE SUCURSALES</v>
      </c>
      <c r="S1056" t="str">
        <f t="shared" ca="1" si="217"/>
        <v>NC GASTO NO DEDUCIBLES</v>
      </c>
      <c r="T1056" t="str">
        <f t="shared" ca="1" si="218"/>
        <v>TRANSACCIONES DEL DIA 02/05/2019SPYRAL - GESTION ADMINISTRATIVA</v>
      </c>
      <c r="V1056">
        <f t="shared" ca="1" si="219"/>
        <v>0</v>
      </c>
      <c r="W1056">
        <f t="shared" ca="1" si="220"/>
        <v>0</v>
      </c>
    </row>
    <row r="1057" spans="2:23" x14ac:dyDescent="0.25">
      <c r="B1057" s="3">
        <f t="shared" si="210"/>
        <v>1049</v>
      </c>
      <c r="C1057" s="93">
        <f>IF(Tabla!G1057="","",Tabla!G1057)</f>
        <v>43539</v>
      </c>
      <c r="D1057" s="93" t="str">
        <f>IF(Tabla!H1057="","",Tabla!H1057)</f>
        <v>CANALES ALTERNOS</v>
      </c>
      <c r="E1057" s="93" t="str">
        <f>IF(Tabla!I1057="","",Tabla!I1057)</f>
        <v>VIATICOS</v>
      </c>
      <c r="F1057" s="93" t="str">
        <f>IF(Tabla!J1057="","",Tabla!J1057)</f>
        <v>TRANSACCIONES DEL DIA 03/15/2019SPYRAL - GESTION ADMINISTRATIVA</v>
      </c>
      <c r="G1057" s="108">
        <f>IF(Tabla!K1057="","",Tabla!K1057)</f>
        <v>261</v>
      </c>
      <c r="H1057" s="108">
        <f>IF(Tabla!L1057="","",Tabla!L1057)</f>
        <v>0</v>
      </c>
      <c r="J1057">
        <f t="shared" si="221"/>
        <v>1049</v>
      </c>
      <c r="K1057" s="93">
        <f t="shared" si="222"/>
        <v>43539</v>
      </c>
      <c r="L1057">
        <f t="shared" ca="1" si="211"/>
        <v>0</v>
      </c>
      <c r="M1057" s="115">
        <f t="shared" ca="1" si="212"/>
        <v>1.049E-6</v>
      </c>
      <c r="N1057">
        <f t="shared" ca="1" si="213"/>
        <v>4.4400000000000001E-7</v>
      </c>
      <c r="O1057">
        <f t="shared" ca="1" si="214"/>
        <v>444</v>
      </c>
      <c r="Q1057">
        <f t="shared" ca="1" si="215"/>
        <v>43501</v>
      </c>
      <c r="R1057" t="str">
        <f t="shared" ca="1" si="216"/>
        <v>ADMINISTRACION DE SUCURSALES</v>
      </c>
      <c r="S1057" t="str">
        <f t="shared" ca="1" si="217"/>
        <v>NC GASTO NO DEDUCIBLES</v>
      </c>
      <c r="T1057" t="str">
        <f t="shared" ca="1" si="218"/>
        <v>TRANSACCIONES DEL DIA 02/05/2019SPYRAL - GESTION ADMINISTRATIVA</v>
      </c>
      <c r="V1057">
        <f t="shared" ca="1" si="219"/>
        <v>0</v>
      </c>
      <c r="W1057">
        <f t="shared" ca="1" si="220"/>
        <v>0</v>
      </c>
    </row>
    <row r="1058" spans="2:23" x14ac:dyDescent="0.25">
      <c r="B1058" s="3">
        <f t="shared" si="210"/>
        <v>1050</v>
      </c>
      <c r="C1058" s="93">
        <f>IF(Tabla!G1058="","",Tabla!G1058)</f>
        <v>43539</v>
      </c>
      <c r="D1058" s="93" t="str">
        <f>IF(Tabla!H1058="","",Tabla!H1058)</f>
        <v>CAJA</v>
      </c>
      <c r="E1058" s="93" t="str">
        <f>IF(Tabla!I1058="","",Tabla!I1058)</f>
        <v>ALIMENTACION DE EMPLEADOS CTA NUEVA</v>
      </c>
      <c r="F1058" s="93" t="str">
        <f>IF(Tabla!J1058="","",Tabla!J1058)</f>
        <v>TRANSACCIONES DEL DIA 03/15/2019SPYRAL - GESTION ADMINISTRATIVA</v>
      </c>
      <c r="G1058" s="108">
        <f>IF(Tabla!K1058="","",Tabla!K1058)</f>
        <v>16</v>
      </c>
      <c r="H1058" s="108">
        <f>IF(Tabla!L1058="","",Tabla!L1058)</f>
        <v>0</v>
      </c>
      <c r="J1058">
        <f t="shared" si="221"/>
        <v>1050</v>
      </c>
      <c r="K1058" s="93">
        <f t="shared" si="222"/>
        <v>43539</v>
      </c>
      <c r="L1058">
        <f t="shared" ca="1" si="211"/>
        <v>0</v>
      </c>
      <c r="M1058" s="115">
        <f t="shared" ca="1" si="212"/>
        <v>1.0499999999999999E-6</v>
      </c>
      <c r="N1058">
        <f t="shared" ca="1" si="213"/>
        <v>4.4299999999999998E-7</v>
      </c>
      <c r="O1058">
        <f t="shared" ca="1" si="214"/>
        <v>443</v>
      </c>
      <c r="Q1058">
        <f t="shared" ca="1" si="215"/>
        <v>43501</v>
      </c>
      <c r="R1058" t="str">
        <f t="shared" ca="1" si="216"/>
        <v>ADMINISTRACION DE SUCURSALES</v>
      </c>
      <c r="S1058" t="str">
        <f t="shared" ca="1" si="217"/>
        <v>NC GASTO NO DEDUCIBLES</v>
      </c>
      <c r="T1058" t="str">
        <f t="shared" ca="1" si="218"/>
        <v>TRANSACCIONES DEL DIA 02/05/2019SPYRAL - GESTION ADMINISTRATIVA</v>
      </c>
      <c r="V1058">
        <f t="shared" ca="1" si="219"/>
        <v>0</v>
      </c>
      <c r="W1058">
        <f t="shared" ca="1" si="220"/>
        <v>0</v>
      </c>
    </row>
    <row r="1059" spans="2:23" x14ac:dyDescent="0.25">
      <c r="B1059" s="3">
        <f t="shared" si="210"/>
        <v>1051</v>
      </c>
      <c r="C1059" s="93">
        <f>IF(Tabla!G1059="","",Tabla!G1059)</f>
        <v>43539</v>
      </c>
      <c r="D1059" s="93" t="str">
        <f>IF(Tabla!H1059="","",Tabla!H1059)</f>
        <v>ATM</v>
      </c>
      <c r="E1059" s="93" t="str">
        <f>IF(Tabla!I1059="","",Tabla!I1059)</f>
        <v>VIATICOS</v>
      </c>
      <c r="F1059" s="93" t="str">
        <f>IF(Tabla!J1059="","",Tabla!J1059)</f>
        <v>TRANSACCIONES DEL DIA 03/15/2019SPYRAL - GESTION ADMINISTRATIVA</v>
      </c>
      <c r="G1059" s="108">
        <f>IF(Tabla!K1059="","",Tabla!K1059)</f>
        <v>15</v>
      </c>
      <c r="H1059" s="108">
        <f>IF(Tabla!L1059="","",Tabla!L1059)</f>
        <v>0</v>
      </c>
      <c r="J1059">
        <f t="shared" si="221"/>
        <v>1051</v>
      </c>
      <c r="K1059" s="93">
        <f t="shared" si="222"/>
        <v>43539</v>
      </c>
      <c r="L1059">
        <f t="shared" ca="1" si="211"/>
        <v>0</v>
      </c>
      <c r="M1059" s="115">
        <f t="shared" ca="1" si="212"/>
        <v>1.051E-6</v>
      </c>
      <c r="N1059">
        <f t="shared" ca="1" si="213"/>
        <v>4.4200000000000001E-7</v>
      </c>
      <c r="O1059">
        <f t="shared" ca="1" si="214"/>
        <v>442</v>
      </c>
      <c r="Q1059">
        <f t="shared" ca="1" si="215"/>
        <v>43501</v>
      </c>
      <c r="R1059" t="str">
        <f t="shared" ca="1" si="216"/>
        <v>ADMINISTRACION DE SUCURSALES</v>
      </c>
      <c r="S1059" t="str">
        <f t="shared" ca="1" si="217"/>
        <v>NC GASTO NO DEDUCIBLES</v>
      </c>
      <c r="T1059" t="str">
        <f t="shared" ca="1" si="218"/>
        <v>TRANSACCIONES DEL DIA 02/05/2019SPYRAL - GESTION ADMINISTRATIVA</v>
      </c>
      <c r="V1059">
        <f t="shared" ca="1" si="219"/>
        <v>0</v>
      </c>
      <c r="W1059">
        <f t="shared" ca="1" si="220"/>
        <v>0</v>
      </c>
    </row>
    <row r="1060" spans="2:23" x14ac:dyDescent="0.25">
      <c r="B1060" s="3">
        <f t="shared" si="210"/>
        <v>1052</v>
      </c>
      <c r="C1060" s="93">
        <f>IF(Tabla!G1060="","",Tabla!G1060)</f>
        <v>43539</v>
      </c>
      <c r="D1060" s="93" t="str">
        <f>IF(Tabla!H1060="","",Tabla!H1060)</f>
        <v>ADMINISTRACION DE SUCURSALES</v>
      </c>
      <c r="E1060" s="93" t="str">
        <f>IF(Tabla!I1060="","",Tabla!I1060)</f>
        <v>NC ALIMENTACION DE EMPLEADOS NVA</v>
      </c>
      <c r="F1060" s="93" t="str">
        <f>IF(Tabla!J1060="","",Tabla!J1060)</f>
        <v>TRANSACCIONES DEL DIA 03/15/2019SPYRAL - GESTION ADMINISTRATIVA</v>
      </c>
      <c r="G1060" s="108">
        <f>IF(Tabla!K1060="","",Tabla!K1060)</f>
        <v>53.96</v>
      </c>
      <c r="H1060" s="108">
        <f>IF(Tabla!L1060="","",Tabla!L1060)</f>
        <v>0</v>
      </c>
      <c r="J1060">
        <f t="shared" si="221"/>
        <v>1052</v>
      </c>
      <c r="K1060" s="93">
        <f t="shared" si="222"/>
        <v>43539</v>
      </c>
      <c r="L1060">
        <f t="shared" ca="1" si="211"/>
        <v>0</v>
      </c>
      <c r="M1060" s="115">
        <f t="shared" ca="1" si="212"/>
        <v>1.052E-6</v>
      </c>
      <c r="N1060">
        <f t="shared" ca="1" si="213"/>
        <v>4.4099999999999999E-7</v>
      </c>
      <c r="O1060">
        <f t="shared" ca="1" si="214"/>
        <v>441</v>
      </c>
      <c r="Q1060">
        <f t="shared" ca="1" si="215"/>
        <v>43501</v>
      </c>
      <c r="R1060" t="str">
        <f t="shared" ca="1" si="216"/>
        <v>ADMINISTRACION DE SUCURSALES</v>
      </c>
      <c r="S1060" t="str">
        <f t="shared" ca="1" si="217"/>
        <v>NC GASTO NO DEDUCIBLES</v>
      </c>
      <c r="T1060" t="str">
        <f t="shared" ca="1" si="218"/>
        <v>TRANSACCIONES DEL DIA 02/05/2019SPYRAL - GESTION ADMINISTRATIVA</v>
      </c>
      <c r="V1060">
        <f t="shared" ca="1" si="219"/>
        <v>0</v>
      </c>
      <c r="W1060">
        <f t="shared" ca="1" si="220"/>
        <v>0</v>
      </c>
    </row>
    <row r="1061" spans="2:23" x14ac:dyDescent="0.25">
      <c r="B1061" s="3">
        <f t="shared" si="210"/>
        <v>1053</v>
      </c>
      <c r="C1061" s="93">
        <f>IF(Tabla!G1061="","",Tabla!G1061)</f>
        <v>43539</v>
      </c>
      <c r="D1061" s="93" t="str">
        <f>IF(Tabla!H1061="","",Tabla!H1061)</f>
        <v>ADMINISTRACION DE SUCURSALES</v>
      </c>
      <c r="E1061" s="93" t="str">
        <f>IF(Tabla!I1061="","",Tabla!I1061)</f>
        <v>NC ALIMENTACION DE EMPLEADOS NVA</v>
      </c>
      <c r="F1061" s="93" t="str">
        <f>IF(Tabla!J1061="","",Tabla!J1061)</f>
        <v>TRANSACCIONES DEL DIA 03/15/2019SPYRAL - GESTION ADMINISTRATIVA</v>
      </c>
      <c r="G1061" s="108">
        <f>IF(Tabla!K1061="","",Tabla!K1061)</f>
        <v>16.21</v>
      </c>
      <c r="H1061" s="108">
        <f>IF(Tabla!L1061="","",Tabla!L1061)</f>
        <v>0</v>
      </c>
      <c r="J1061">
        <f t="shared" si="221"/>
        <v>1053</v>
      </c>
      <c r="K1061" s="93">
        <f t="shared" si="222"/>
        <v>43539</v>
      </c>
      <c r="L1061">
        <f t="shared" ca="1" si="211"/>
        <v>0</v>
      </c>
      <c r="M1061" s="115">
        <f t="shared" ca="1" si="212"/>
        <v>1.0529999999999999E-6</v>
      </c>
      <c r="N1061">
        <f t="shared" ca="1" si="213"/>
        <v>4.4000000000000002E-7</v>
      </c>
      <c r="O1061">
        <f t="shared" ca="1" si="214"/>
        <v>440</v>
      </c>
      <c r="Q1061">
        <f t="shared" ca="1" si="215"/>
        <v>43501</v>
      </c>
      <c r="R1061" t="str">
        <f t="shared" ca="1" si="216"/>
        <v>ADMINISTRACION DE SUCURSALES</v>
      </c>
      <c r="S1061" t="str">
        <f t="shared" ca="1" si="217"/>
        <v>NC GASTO NO DEDUCIBLES</v>
      </c>
      <c r="T1061" t="str">
        <f t="shared" ca="1" si="218"/>
        <v>TRANSACCIONES DEL DIA 02/05/2019SPYRAL - GESTION ADMINISTRATIVA</v>
      </c>
      <c r="V1061">
        <f t="shared" ca="1" si="219"/>
        <v>0</v>
      </c>
      <c r="W1061">
        <f t="shared" ca="1" si="220"/>
        <v>0</v>
      </c>
    </row>
    <row r="1062" spans="2:23" x14ac:dyDescent="0.25">
      <c r="B1062" s="3">
        <f t="shared" si="210"/>
        <v>1054</v>
      </c>
      <c r="C1062" s="93">
        <f>IF(Tabla!G1062="","",Tabla!G1062)</f>
        <v>43539</v>
      </c>
      <c r="D1062" s="93" t="str">
        <f>IF(Tabla!H1062="","",Tabla!H1062)</f>
        <v>ADMINISTRACION DE SUCURSALES</v>
      </c>
      <c r="E1062" s="93" t="str">
        <f>IF(Tabla!I1062="","",Tabla!I1062)</f>
        <v>NC ALIMENTACION DE EMPLEADOS NVA</v>
      </c>
      <c r="F1062" s="93" t="str">
        <f>IF(Tabla!J1062="","",Tabla!J1062)</f>
        <v>TRANSACCIONES DEL DIA 03/15/2019SPYRAL - GESTION ADMINISTRATIVA</v>
      </c>
      <c r="G1062" s="108">
        <f>IF(Tabla!K1062="","",Tabla!K1062)</f>
        <v>9.5</v>
      </c>
      <c r="H1062" s="108">
        <f>IF(Tabla!L1062="","",Tabla!L1062)</f>
        <v>0</v>
      </c>
      <c r="J1062">
        <f t="shared" si="221"/>
        <v>1054</v>
      </c>
      <c r="K1062" s="93">
        <f t="shared" si="222"/>
        <v>43539</v>
      </c>
      <c r="L1062">
        <f t="shared" ca="1" si="211"/>
        <v>0</v>
      </c>
      <c r="M1062" s="115">
        <f t="shared" ca="1" si="212"/>
        <v>1.054E-6</v>
      </c>
      <c r="N1062">
        <f t="shared" ca="1" si="213"/>
        <v>4.39E-7</v>
      </c>
      <c r="O1062">
        <f t="shared" ca="1" si="214"/>
        <v>439</v>
      </c>
      <c r="Q1062">
        <f t="shared" ca="1" si="215"/>
        <v>43501</v>
      </c>
      <c r="R1062" t="str">
        <f t="shared" ca="1" si="216"/>
        <v>ADMINISTRACION DE SUCURSALES</v>
      </c>
      <c r="S1062" t="str">
        <f t="shared" ca="1" si="217"/>
        <v>NC GASTO NO DEDUCIBLES</v>
      </c>
      <c r="T1062" t="str">
        <f t="shared" ca="1" si="218"/>
        <v>TRANSACCIONES DEL DIA 02/05/2019SPYRAL - GESTION ADMINISTRATIVA</v>
      </c>
      <c r="V1062">
        <f t="shared" ca="1" si="219"/>
        <v>0</v>
      </c>
      <c r="W1062">
        <f t="shared" ca="1" si="220"/>
        <v>0</v>
      </c>
    </row>
    <row r="1063" spans="2:23" x14ac:dyDescent="0.25">
      <c r="B1063" s="3">
        <f t="shared" si="210"/>
        <v>1055</v>
      </c>
      <c r="C1063" s="93">
        <f>IF(Tabla!G1063="","",Tabla!G1063)</f>
        <v>43539</v>
      </c>
      <c r="D1063" s="93" t="str">
        <f>IF(Tabla!H1063="","",Tabla!H1063)</f>
        <v>ADMINISTRACION DE SUCURSALES</v>
      </c>
      <c r="E1063" s="93" t="str">
        <f>IF(Tabla!I1063="","",Tabla!I1063)</f>
        <v>NC ALIMENTACION DE EMPLEADOS NVA</v>
      </c>
      <c r="F1063" s="93" t="str">
        <f>IF(Tabla!J1063="","",Tabla!J1063)</f>
        <v>TRANSACCIONES DEL DIA 03/15/2019SPYRAL - GESTION ADMINISTRATIVA</v>
      </c>
      <c r="G1063" s="108">
        <f>IF(Tabla!K1063="","",Tabla!K1063)</f>
        <v>4.8</v>
      </c>
      <c r="H1063" s="108">
        <f>IF(Tabla!L1063="","",Tabla!L1063)</f>
        <v>0</v>
      </c>
      <c r="J1063">
        <f t="shared" si="221"/>
        <v>1055</v>
      </c>
      <c r="K1063" s="93">
        <f t="shared" si="222"/>
        <v>43539</v>
      </c>
      <c r="L1063">
        <f t="shared" ca="1" si="211"/>
        <v>0</v>
      </c>
      <c r="M1063" s="115">
        <f t="shared" ca="1" si="212"/>
        <v>1.0550000000000001E-6</v>
      </c>
      <c r="N1063">
        <f t="shared" ca="1" si="213"/>
        <v>4.3799999999999998E-7</v>
      </c>
      <c r="O1063">
        <f t="shared" ca="1" si="214"/>
        <v>438</v>
      </c>
      <c r="Q1063">
        <f t="shared" ca="1" si="215"/>
        <v>43501</v>
      </c>
      <c r="R1063" t="str">
        <f t="shared" ca="1" si="216"/>
        <v>ADMINISTRACION DE SUCURSALES</v>
      </c>
      <c r="S1063" t="str">
        <f t="shared" ca="1" si="217"/>
        <v>GASTOS NO DEDUCIBLES</v>
      </c>
      <c r="T1063" t="str">
        <f t="shared" ca="1" si="218"/>
        <v>TRANSACCIONES DEL DIA 02/05/2019SPYRAL - GESTION ADMINISTRATIVA</v>
      </c>
      <c r="V1063">
        <f t="shared" ca="1" si="219"/>
        <v>0</v>
      </c>
      <c r="W1063">
        <f t="shared" ca="1" si="220"/>
        <v>0</v>
      </c>
    </row>
    <row r="1064" spans="2:23" x14ac:dyDescent="0.25">
      <c r="B1064" s="3">
        <f t="shared" si="210"/>
        <v>1056</v>
      </c>
      <c r="C1064" s="93">
        <f>IF(Tabla!G1064="","",Tabla!G1064)</f>
        <v>43539</v>
      </c>
      <c r="D1064" s="93" t="str">
        <f>IF(Tabla!H1064="","",Tabla!H1064)</f>
        <v>ADMINISTRACION DE SUCURSALES</v>
      </c>
      <c r="E1064" s="93" t="str">
        <f>IF(Tabla!I1064="","",Tabla!I1064)</f>
        <v>NC GASTO NO DEDUCIBLES</v>
      </c>
      <c r="F1064" s="93" t="str">
        <f>IF(Tabla!J1064="","",Tabla!J1064)</f>
        <v>TRANSACCIONES DEL DIA 03/15/2019SPYRAL - GESTION ADMINISTRATIVA</v>
      </c>
      <c r="G1064" s="108">
        <f>IF(Tabla!K1064="","",Tabla!K1064)</f>
        <v>35.47</v>
      </c>
      <c r="H1064" s="108">
        <f>IF(Tabla!L1064="","",Tabla!L1064)</f>
        <v>0</v>
      </c>
      <c r="J1064">
        <f t="shared" si="221"/>
        <v>1056</v>
      </c>
      <c r="K1064" s="93">
        <f t="shared" si="222"/>
        <v>43539</v>
      </c>
      <c r="L1064">
        <f t="shared" ca="1" si="211"/>
        <v>0</v>
      </c>
      <c r="M1064" s="115">
        <f t="shared" ca="1" si="212"/>
        <v>1.0559999999999999E-6</v>
      </c>
      <c r="N1064">
        <f t="shared" ca="1" si="213"/>
        <v>4.3700000000000001E-7</v>
      </c>
      <c r="O1064">
        <f t="shared" ca="1" si="214"/>
        <v>437</v>
      </c>
      <c r="Q1064">
        <f t="shared" ca="1" si="215"/>
        <v>43501</v>
      </c>
      <c r="R1064" t="str">
        <f t="shared" ca="1" si="216"/>
        <v>BANCA COMERCIAL</v>
      </c>
      <c r="S1064" t="str">
        <f t="shared" ca="1" si="217"/>
        <v>VIATICOS</v>
      </c>
      <c r="T1064" t="str">
        <f t="shared" ca="1" si="218"/>
        <v>TRANSACCIONES DEL DIA 02/05/2019SPYRAL - GESTION ADMINISTRATIVA</v>
      </c>
      <c r="V1064">
        <f t="shared" ca="1" si="219"/>
        <v>0</v>
      </c>
      <c r="W1064">
        <f t="shared" ca="1" si="220"/>
        <v>0</v>
      </c>
    </row>
    <row r="1065" spans="2:23" x14ac:dyDescent="0.25">
      <c r="B1065" s="3">
        <f t="shared" si="210"/>
        <v>1057</v>
      </c>
      <c r="C1065" s="93">
        <f>IF(Tabla!G1065="","",Tabla!G1065)</f>
        <v>43539</v>
      </c>
      <c r="D1065" s="93" t="str">
        <f>IF(Tabla!H1065="","",Tabla!H1065)</f>
        <v>ADMINISTRACION DE SUCURSALES</v>
      </c>
      <c r="E1065" s="93" t="str">
        <f>IF(Tabla!I1065="","",Tabla!I1065)</f>
        <v>NC GASTO NO DEDUCIBLES</v>
      </c>
      <c r="F1065" s="93" t="str">
        <f>IF(Tabla!J1065="","",Tabla!J1065)</f>
        <v>TRANSACCIONES DEL DIA 03/15/2019SPYRAL - GESTION ADMINISTRATIVA</v>
      </c>
      <c r="G1065" s="108">
        <f>IF(Tabla!K1065="","",Tabla!K1065)</f>
        <v>33.86</v>
      </c>
      <c r="H1065" s="108">
        <f>IF(Tabla!L1065="","",Tabla!L1065)</f>
        <v>0</v>
      </c>
      <c r="J1065">
        <f t="shared" si="221"/>
        <v>1057</v>
      </c>
      <c r="K1065" s="93">
        <f t="shared" si="222"/>
        <v>43539</v>
      </c>
      <c r="L1065">
        <f t="shared" ca="1" si="211"/>
        <v>0</v>
      </c>
      <c r="M1065" s="115">
        <f t="shared" ca="1" si="212"/>
        <v>1.057E-6</v>
      </c>
      <c r="N1065">
        <f t="shared" ca="1" si="213"/>
        <v>4.3599999999999999E-7</v>
      </c>
      <c r="O1065">
        <f t="shared" ca="1" si="214"/>
        <v>436</v>
      </c>
      <c r="Q1065">
        <f t="shared" ca="1" si="215"/>
        <v>43501</v>
      </c>
      <c r="R1065" t="str">
        <f t="shared" ca="1" si="216"/>
        <v>BANCA CORPORATIVA</v>
      </c>
      <c r="S1065" t="str">
        <f t="shared" ca="1" si="217"/>
        <v>NC ALIMENTACION DE EMPLEADOS NVA</v>
      </c>
      <c r="T1065" t="str">
        <f t="shared" ca="1" si="218"/>
        <v>TRANSACCIONES DEL DIA 02/05/2019SPYRAL - GESTION ADMINISTRATIVA</v>
      </c>
      <c r="V1065">
        <f t="shared" ca="1" si="219"/>
        <v>0</v>
      </c>
      <c r="W1065">
        <f t="shared" ca="1" si="220"/>
        <v>0</v>
      </c>
    </row>
    <row r="1066" spans="2:23" x14ac:dyDescent="0.25">
      <c r="B1066" s="3">
        <f t="shared" si="210"/>
        <v>1058</v>
      </c>
      <c r="C1066" s="93">
        <f>IF(Tabla!G1066="","",Tabla!G1066)</f>
        <v>43539</v>
      </c>
      <c r="D1066" s="93" t="str">
        <f>IF(Tabla!H1066="","",Tabla!H1066)</f>
        <v>ADMINISTRACION DE SUCURSALES</v>
      </c>
      <c r="E1066" s="93" t="str">
        <f>IF(Tabla!I1066="","",Tabla!I1066)</f>
        <v>OTROS EGRESOS 18</v>
      </c>
      <c r="F1066" s="93" t="str">
        <f>IF(Tabla!J1066="","",Tabla!J1066)</f>
        <v>OTROS EGRESOS 1.P.O (OR:73/DES:73 TRN:86 PERF:300086 CAU: 18</v>
      </c>
      <c r="G1066" s="108">
        <f>IF(Tabla!K1066="","",Tabla!K1066)</f>
        <v>10.5</v>
      </c>
      <c r="H1066" s="108">
        <f>IF(Tabla!L1066="","",Tabla!L1066)</f>
        <v>0</v>
      </c>
      <c r="J1066">
        <f t="shared" si="221"/>
        <v>1058</v>
      </c>
      <c r="K1066" s="93">
        <f t="shared" si="222"/>
        <v>43539</v>
      </c>
      <c r="L1066">
        <f t="shared" ca="1" si="211"/>
        <v>0</v>
      </c>
      <c r="M1066" s="115">
        <f t="shared" ca="1" si="212"/>
        <v>1.0580000000000001E-6</v>
      </c>
      <c r="N1066">
        <f t="shared" ca="1" si="213"/>
        <v>4.3500000000000002E-7</v>
      </c>
      <c r="O1066">
        <f t="shared" ca="1" si="214"/>
        <v>435</v>
      </c>
      <c r="Q1066">
        <f t="shared" ca="1" si="215"/>
        <v>43501</v>
      </c>
      <c r="R1066" t="str">
        <f t="shared" ca="1" si="216"/>
        <v>CAJA</v>
      </c>
      <c r="S1066" t="str">
        <f t="shared" ca="1" si="217"/>
        <v>ALIMENTACION DE EMPLEADOS CTA NUEVA</v>
      </c>
      <c r="T1066" t="str">
        <f t="shared" ca="1" si="218"/>
        <v>TRANSACCIONES DEL DIA 02/05/2019SPYRAL - GESTION ADMINISTRATIVA</v>
      </c>
      <c r="V1066">
        <f t="shared" ca="1" si="219"/>
        <v>0</v>
      </c>
      <c r="W1066">
        <f t="shared" ca="1" si="220"/>
        <v>0</v>
      </c>
    </row>
    <row r="1067" spans="2:23" x14ac:dyDescent="0.25">
      <c r="B1067" s="3">
        <f t="shared" si="210"/>
        <v>1059</v>
      </c>
      <c r="C1067" s="93">
        <f>IF(Tabla!G1067="","",Tabla!G1067)</f>
        <v>43539</v>
      </c>
      <c r="D1067" s="93" t="str">
        <f>IF(Tabla!H1067="","",Tabla!H1067)</f>
        <v>ADMINISTRACION DE SUCURSALES</v>
      </c>
      <c r="E1067" s="93" t="str">
        <f>IF(Tabla!I1067="","",Tabla!I1067)</f>
        <v>OTROS EGRESOS 18</v>
      </c>
      <c r="F1067" s="93" t="str">
        <f>IF(Tabla!J1067="","",Tabla!J1067)</f>
        <v>OTROS EGRESOS 1.P.O (OR:7/DES:7 TRN:86 PERF:300086 CAU: 18</v>
      </c>
      <c r="G1067" s="108">
        <f>IF(Tabla!K1067="","",Tabla!K1067)</f>
        <v>3.95</v>
      </c>
      <c r="H1067" s="108">
        <f>IF(Tabla!L1067="","",Tabla!L1067)</f>
        <v>0</v>
      </c>
      <c r="J1067">
        <f t="shared" si="221"/>
        <v>1059</v>
      </c>
      <c r="K1067" s="93">
        <f t="shared" si="222"/>
        <v>43539</v>
      </c>
      <c r="L1067">
        <f t="shared" ca="1" si="211"/>
        <v>0</v>
      </c>
      <c r="M1067" s="115">
        <f t="shared" ca="1" si="212"/>
        <v>1.0589999999999999E-6</v>
      </c>
      <c r="N1067">
        <f t="shared" ca="1" si="213"/>
        <v>4.34E-7</v>
      </c>
      <c r="O1067">
        <f t="shared" ca="1" si="214"/>
        <v>434</v>
      </c>
      <c r="Q1067">
        <f t="shared" ca="1" si="215"/>
        <v>43501</v>
      </c>
      <c r="R1067" t="str">
        <f t="shared" ca="1" si="216"/>
        <v>CAJA</v>
      </c>
      <c r="S1067" t="str">
        <f t="shared" ca="1" si="217"/>
        <v>ALIMENTACION DE EMPLEADOS CTA NUEVA</v>
      </c>
      <c r="T1067" t="str">
        <f t="shared" ca="1" si="218"/>
        <v>TRANSACCIONES DEL DIA 02/05/2019SPYRAL - GESTION ADMINISTRATIVA</v>
      </c>
      <c r="V1067">
        <f t="shared" ca="1" si="219"/>
        <v>0</v>
      </c>
      <c r="W1067">
        <f t="shared" ca="1" si="220"/>
        <v>0</v>
      </c>
    </row>
    <row r="1068" spans="2:23" x14ac:dyDescent="0.25">
      <c r="B1068" s="3">
        <f t="shared" si="210"/>
        <v>1060</v>
      </c>
      <c r="C1068" s="93">
        <f>IF(Tabla!G1068="","",Tabla!G1068)</f>
        <v>43539</v>
      </c>
      <c r="D1068" s="93" t="str">
        <f>IF(Tabla!H1068="","",Tabla!H1068)</f>
        <v>ADMINISTRACION DE SUCURSALES</v>
      </c>
      <c r="E1068" s="93" t="str">
        <f>IF(Tabla!I1068="","",Tabla!I1068)</f>
        <v>OTROS EGRESOS 18</v>
      </c>
      <c r="F1068" s="93" t="str">
        <f>IF(Tabla!J1068="","",Tabla!J1068)</f>
        <v>OTROS EGRESOS 1.P.O (OR:17/DES:17 TRN:86 PERF:300086 CAU: 18</v>
      </c>
      <c r="G1068" s="108">
        <f>IF(Tabla!K1068="","",Tabla!K1068)</f>
        <v>4.75</v>
      </c>
      <c r="H1068" s="108">
        <f>IF(Tabla!L1068="","",Tabla!L1068)</f>
        <v>0</v>
      </c>
      <c r="J1068">
        <f t="shared" si="221"/>
        <v>1060</v>
      </c>
      <c r="K1068" s="93">
        <f t="shared" si="222"/>
        <v>43539</v>
      </c>
      <c r="L1068">
        <f t="shared" ca="1" si="211"/>
        <v>0</v>
      </c>
      <c r="M1068" s="115">
        <f t="shared" ca="1" si="212"/>
        <v>1.06E-6</v>
      </c>
      <c r="N1068">
        <f t="shared" ca="1" si="213"/>
        <v>4.3300000000000003E-7</v>
      </c>
      <c r="O1068">
        <f t="shared" ca="1" si="214"/>
        <v>433</v>
      </c>
      <c r="Q1068">
        <f t="shared" ca="1" si="215"/>
        <v>43501</v>
      </c>
      <c r="R1068" t="str">
        <f t="shared" ca="1" si="216"/>
        <v>CAJA</v>
      </c>
      <c r="S1068" t="str">
        <f t="shared" ca="1" si="217"/>
        <v>ALIMENTACION DE EMPLEADOS [EMPL]</v>
      </c>
      <c r="T1068" t="str">
        <f t="shared" ca="1" si="218"/>
        <v>TRANSACCIONES DEL DIA 02/05/2019SPYRAL - GESTION ADMINISTRATIVA</v>
      </c>
      <c r="V1068">
        <f t="shared" ca="1" si="219"/>
        <v>0</v>
      </c>
      <c r="W1068">
        <f t="shared" ca="1" si="220"/>
        <v>0</v>
      </c>
    </row>
    <row r="1069" spans="2:23" x14ac:dyDescent="0.25">
      <c r="B1069" s="3">
        <f t="shared" si="210"/>
        <v>1061</v>
      </c>
      <c r="C1069" s="93">
        <f>IF(Tabla!G1069="","",Tabla!G1069)</f>
        <v>43540</v>
      </c>
      <c r="D1069" s="93" t="str">
        <f>IF(Tabla!H1069="","",Tabla!H1069)</f>
        <v>HIPOTECAS</v>
      </c>
      <c r="E1069" s="93" t="str">
        <f>IF(Tabla!I1069="","",Tabla!I1069)</f>
        <v>ALIMENTACION DE EMPLEADOS CTA NUEVA</v>
      </c>
      <c r="F1069" s="93" t="str">
        <f>IF(Tabla!J1069="","",Tabla!J1069)</f>
        <v>TRANSACCIONES DEL DIA 03/16/2019SPYRAL - GESTION ADMINISTRATIVA</v>
      </c>
      <c r="G1069" s="108">
        <f>IF(Tabla!K1069="","",Tabla!K1069)</f>
        <v>24</v>
      </c>
      <c r="H1069" s="108">
        <f>IF(Tabla!L1069="","",Tabla!L1069)</f>
        <v>0</v>
      </c>
      <c r="J1069">
        <f t="shared" si="221"/>
        <v>1061</v>
      </c>
      <c r="K1069" s="93">
        <f t="shared" si="222"/>
        <v>43540</v>
      </c>
      <c r="L1069">
        <f t="shared" ca="1" si="211"/>
        <v>0</v>
      </c>
      <c r="M1069" s="115">
        <f t="shared" ca="1" si="212"/>
        <v>1.0610000000000001E-6</v>
      </c>
      <c r="N1069">
        <f t="shared" ca="1" si="213"/>
        <v>4.32E-7</v>
      </c>
      <c r="O1069">
        <f t="shared" ca="1" si="214"/>
        <v>432</v>
      </c>
      <c r="Q1069">
        <f t="shared" ca="1" si="215"/>
        <v>43501</v>
      </c>
      <c r="R1069" t="str">
        <f t="shared" ca="1" si="216"/>
        <v>CANALES DE DISTRIBUCION</v>
      </c>
      <c r="S1069" t="str">
        <f t="shared" ca="1" si="217"/>
        <v>NC GASTO NO DEDUCIBLES</v>
      </c>
      <c r="T1069" t="str">
        <f t="shared" ca="1" si="218"/>
        <v>TRANSACCIONES DEL DIA 02/05/2019SPYRAL - GESTION ADMINISTRATIVA</v>
      </c>
      <c r="V1069">
        <f t="shared" ca="1" si="219"/>
        <v>0</v>
      </c>
      <c r="W1069">
        <f t="shared" ca="1" si="220"/>
        <v>0</v>
      </c>
    </row>
    <row r="1070" spans="2:23" x14ac:dyDescent="0.25">
      <c r="B1070" s="3">
        <f t="shared" si="210"/>
        <v>1062</v>
      </c>
      <c r="C1070" s="93">
        <f>IF(Tabla!G1070="","",Tabla!G1070)</f>
        <v>43540</v>
      </c>
      <c r="D1070" s="93" t="str">
        <f>IF(Tabla!H1070="","",Tabla!H1070)</f>
        <v>CANALES DE DISTRIBUCION</v>
      </c>
      <c r="E1070" s="93" t="str">
        <f>IF(Tabla!I1070="","",Tabla!I1070)</f>
        <v>VIATICOS</v>
      </c>
      <c r="F1070" s="93" t="str">
        <f>IF(Tabla!J1070="","",Tabla!J1070)</f>
        <v>TRANSACCIONES DEL DIA 03/16/2019SPYRAL - GESTION ADMINISTRATIVA</v>
      </c>
      <c r="G1070" s="108">
        <f>IF(Tabla!K1070="","",Tabla!K1070)</f>
        <v>136</v>
      </c>
      <c r="H1070" s="108">
        <f>IF(Tabla!L1070="","",Tabla!L1070)</f>
        <v>0</v>
      </c>
      <c r="J1070">
        <f t="shared" si="221"/>
        <v>1062</v>
      </c>
      <c r="K1070" s="93">
        <f t="shared" si="222"/>
        <v>43540</v>
      </c>
      <c r="L1070">
        <f t="shared" ca="1" si="211"/>
        <v>0</v>
      </c>
      <c r="M1070" s="115">
        <f t="shared" ca="1" si="212"/>
        <v>1.062E-6</v>
      </c>
      <c r="N1070">
        <f t="shared" ca="1" si="213"/>
        <v>4.3099999999999998E-7</v>
      </c>
      <c r="O1070">
        <f t="shared" ca="1" si="214"/>
        <v>431</v>
      </c>
      <c r="Q1070">
        <f t="shared" ca="1" si="215"/>
        <v>43501</v>
      </c>
      <c r="R1070" t="str">
        <f t="shared" ca="1" si="216"/>
        <v>DESARROLLO DE PRODUCTOS</v>
      </c>
      <c r="S1070" t="str">
        <f t="shared" ca="1" si="217"/>
        <v>VIATICOS</v>
      </c>
      <c r="T1070" t="str">
        <f t="shared" ca="1" si="218"/>
        <v>TRANSACCIONES DEL DIA 02/05/2019SPYRAL - GESTION ADMINISTRATIVA</v>
      </c>
      <c r="V1070">
        <f t="shared" ca="1" si="219"/>
        <v>0</v>
      </c>
      <c r="W1070">
        <f t="shared" ca="1" si="220"/>
        <v>0</v>
      </c>
    </row>
    <row r="1071" spans="2:23" x14ac:dyDescent="0.25">
      <c r="B1071" s="3">
        <f t="shared" si="210"/>
        <v>1063</v>
      </c>
      <c r="C1071" s="93">
        <f>IF(Tabla!G1071="","",Tabla!G1071)</f>
        <v>43540</v>
      </c>
      <c r="D1071" s="93" t="str">
        <f>IF(Tabla!H1071="","",Tabla!H1071)</f>
        <v>CAJA</v>
      </c>
      <c r="E1071" s="93" t="str">
        <f>IF(Tabla!I1071="","",Tabla!I1071)</f>
        <v>ALIMENTACION DE EMPLEADOS CTA NUEVA</v>
      </c>
      <c r="F1071" s="93" t="str">
        <f>IF(Tabla!J1071="","",Tabla!J1071)</f>
        <v>TRANSACCIONES DEL DIA 03/16/2019SPYRAL - GESTION ADMINISTRATIVA</v>
      </c>
      <c r="G1071" s="108">
        <f>IF(Tabla!K1071="","",Tabla!K1071)</f>
        <v>24</v>
      </c>
      <c r="H1071" s="108">
        <f>IF(Tabla!L1071="","",Tabla!L1071)</f>
        <v>0</v>
      </c>
      <c r="J1071">
        <f t="shared" si="221"/>
        <v>1063</v>
      </c>
      <c r="K1071" s="93">
        <f t="shared" si="222"/>
        <v>43540</v>
      </c>
      <c r="L1071">
        <f t="shared" ca="1" si="211"/>
        <v>0</v>
      </c>
      <c r="M1071" s="115">
        <f t="shared" ca="1" si="212"/>
        <v>1.063E-6</v>
      </c>
      <c r="N1071">
        <f t="shared" ca="1" si="213"/>
        <v>4.3000000000000001E-7</v>
      </c>
      <c r="O1071">
        <f t="shared" ca="1" si="214"/>
        <v>430</v>
      </c>
      <c r="Q1071">
        <f t="shared" ca="1" si="215"/>
        <v>43501</v>
      </c>
      <c r="R1071" t="str">
        <f t="shared" ca="1" si="216"/>
        <v>IMAGEN CORPORATIVA</v>
      </c>
      <c r="S1071" t="str">
        <f t="shared" ca="1" si="217"/>
        <v>GASTOS NO DEDUCIBLES</v>
      </c>
      <c r="T1071" t="str">
        <f t="shared" ca="1" si="218"/>
        <v>TRANSACCIONES DEL DIA 02/05/2019SPYRAL - GESTION ADMINISTRATIVA</v>
      </c>
      <c r="V1071">
        <f t="shared" ca="1" si="219"/>
        <v>0</v>
      </c>
      <c r="W1071">
        <f t="shared" ca="1" si="220"/>
        <v>0</v>
      </c>
    </row>
    <row r="1072" spans="2:23" x14ac:dyDescent="0.25">
      <c r="B1072" s="3">
        <f t="shared" si="210"/>
        <v>1064</v>
      </c>
      <c r="C1072" s="93">
        <f>IF(Tabla!G1072="","",Tabla!G1072)</f>
        <v>43540</v>
      </c>
      <c r="D1072" s="93" t="str">
        <f>IF(Tabla!H1072="","",Tabla!H1072)</f>
        <v>BANCA COMERCIAL CENTRO</v>
      </c>
      <c r="E1072" s="93" t="str">
        <f>IF(Tabla!I1072="","",Tabla!I1072)</f>
        <v>VIATICOS</v>
      </c>
      <c r="F1072" s="93" t="str">
        <f>IF(Tabla!J1072="","",Tabla!J1072)</f>
        <v>TRANSACCIONES DEL DIA 03/16/2019SPYRAL - GESTION ADMINISTRATIVA</v>
      </c>
      <c r="G1072" s="108">
        <f>IF(Tabla!K1072="","",Tabla!K1072)</f>
        <v>83</v>
      </c>
      <c r="H1072" s="108">
        <f>IF(Tabla!L1072="","",Tabla!L1072)</f>
        <v>0</v>
      </c>
      <c r="J1072">
        <f t="shared" si="221"/>
        <v>1064</v>
      </c>
      <c r="K1072" s="93">
        <f t="shared" si="222"/>
        <v>43540</v>
      </c>
      <c r="L1072">
        <f t="shared" ca="1" si="211"/>
        <v>0</v>
      </c>
      <c r="M1072" s="115">
        <f t="shared" ca="1" si="212"/>
        <v>1.0640000000000001E-6</v>
      </c>
      <c r="N1072">
        <f t="shared" ca="1" si="213"/>
        <v>4.2899999999999999E-7</v>
      </c>
      <c r="O1072">
        <f t="shared" ca="1" si="214"/>
        <v>429</v>
      </c>
      <c r="Q1072">
        <f t="shared" ca="1" si="215"/>
        <v>43500</v>
      </c>
      <c r="R1072" t="str">
        <f t="shared" ca="1" si="216"/>
        <v>ADMINISTRACION DE SUCURSALES</v>
      </c>
      <c r="S1072" t="str">
        <f t="shared" ca="1" si="217"/>
        <v>VIATICOS</v>
      </c>
      <c r="T1072" t="str">
        <f t="shared" ca="1" si="218"/>
        <v>TRANSACCIONES DEL DIA 02/04/2019SPYRAL - GESTION ADMINISTRATIVA</v>
      </c>
      <c r="V1072">
        <f t="shared" ca="1" si="219"/>
        <v>0</v>
      </c>
      <c r="W1072">
        <f t="shared" ca="1" si="220"/>
        <v>0</v>
      </c>
    </row>
    <row r="1073" spans="2:23" x14ac:dyDescent="0.25">
      <c r="B1073" s="3">
        <f t="shared" si="210"/>
        <v>1065</v>
      </c>
      <c r="C1073" s="93">
        <f>IF(Tabla!G1073="","",Tabla!G1073)</f>
        <v>43540</v>
      </c>
      <c r="D1073" s="93" t="str">
        <f>IF(Tabla!H1073="","",Tabla!H1073)</f>
        <v>ADMINISTRACION DE SUCURSALES</v>
      </c>
      <c r="E1073" s="93" t="str">
        <f>IF(Tabla!I1073="","",Tabla!I1073)</f>
        <v>NC ALIMENTACION DE EMPLEADOS NVA</v>
      </c>
      <c r="F1073" s="93" t="str">
        <f>IF(Tabla!J1073="","",Tabla!J1073)</f>
        <v>TRANSACCIONES DEL DIA 03/16/2019SPYRAL - GESTION ADMINISTRATIVA</v>
      </c>
      <c r="G1073" s="108">
        <f>IF(Tabla!K1073="","",Tabla!K1073)</f>
        <v>104</v>
      </c>
      <c r="H1073" s="108">
        <f>IF(Tabla!L1073="","",Tabla!L1073)</f>
        <v>0</v>
      </c>
      <c r="J1073">
        <f t="shared" si="221"/>
        <v>1065</v>
      </c>
      <c r="K1073" s="93">
        <f t="shared" si="222"/>
        <v>43540</v>
      </c>
      <c r="L1073">
        <f t="shared" ca="1" si="211"/>
        <v>0</v>
      </c>
      <c r="M1073" s="115">
        <f t="shared" ca="1" si="212"/>
        <v>1.065E-6</v>
      </c>
      <c r="N1073">
        <f t="shared" ca="1" si="213"/>
        <v>4.2800000000000002E-7</v>
      </c>
      <c r="O1073">
        <f t="shared" ca="1" si="214"/>
        <v>428</v>
      </c>
      <c r="Q1073">
        <f t="shared" ca="1" si="215"/>
        <v>43500</v>
      </c>
      <c r="R1073" t="str">
        <f t="shared" ca="1" si="216"/>
        <v>ADMINISTRACION DE SUCURSALES</v>
      </c>
      <c r="S1073" t="str">
        <f t="shared" ca="1" si="217"/>
        <v>VIATICOS</v>
      </c>
      <c r="T1073" t="str">
        <f t="shared" ca="1" si="218"/>
        <v>TRANSACCIONES DEL DIA 02/04/2019SPYRAL - GESTION ADMINISTRATIVA</v>
      </c>
      <c r="V1073">
        <f t="shared" ca="1" si="219"/>
        <v>0</v>
      </c>
      <c r="W1073">
        <f t="shared" ca="1" si="220"/>
        <v>0</v>
      </c>
    </row>
    <row r="1074" spans="2:23" x14ac:dyDescent="0.25">
      <c r="B1074" s="3">
        <f t="shared" si="210"/>
        <v>1066</v>
      </c>
      <c r="C1074" s="93">
        <f>IF(Tabla!G1074="","",Tabla!G1074)</f>
        <v>43540</v>
      </c>
      <c r="D1074" s="93" t="str">
        <f>IF(Tabla!H1074="","",Tabla!H1074)</f>
        <v>ADMINISTRACION DE SUCURSALES</v>
      </c>
      <c r="E1074" s="93" t="str">
        <f>IF(Tabla!I1074="","",Tabla!I1074)</f>
        <v>OTROS EGRESOS 18</v>
      </c>
      <c r="F1074" s="93" t="str">
        <f>IF(Tabla!J1074="","",Tabla!J1074)</f>
        <v>OTROS EGRESOS 1.P.O (OR:125/DES:125 TRN:86 PERF:300086 CAU: 18</v>
      </c>
      <c r="G1074" s="108">
        <f>IF(Tabla!K1074="","",Tabla!K1074)</f>
        <v>4.5</v>
      </c>
      <c r="H1074" s="108">
        <f>IF(Tabla!L1074="","",Tabla!L1074)</f>
        <v>0</v>
      </c>
      <c r="J1074">
        <f t="shared" si="221"/>
        <v>1066</v>
      </c>
      <c r="K1074" s="93">
        <f t="shared" si="222"/>
        <v>43540</v>
      </c>
      <c r="L1074">
        <f t="shared" ca="1" si="211"/>
        <v>0</v>
      </c>
      <c r="M1074" s="115">
        <f t="shared" ca="1" si="212"/>
        <v>1.066E-6</v>
      </c>
      <c r="N1074">
        <f t="shared" ca="1" si="213"/>
        <v>4.27E-7</v>
      </c>
      <c r="O1074">
        <f t="shared" ca="1" si="214"/>
        <v>427</v>
      </c>
      <c r="Q1074">
        <f t="shared" ca="1" si="215"/>
        <v>43500</v>
      </c>
      <c r="R1074" t="str">
        <f t="shared" ca="1" si="216"/>
        <v>ADMINISTRACION DE SUCURSALES</v>
      </c>
      <c r="S1074" t="str">
        <f t="shared" ca="1" si="217"/>
        <v>OTROS EGRESOS 18</v>
      </c>
      <c r="T1074" t="str">
        <f t="shared" ca="1" si="218"/>
        <v>OTROS EGRESOS 1.P.O (OR:23/DES:23 TRN:86 PERF:300086 CAU: 18</v>
      </c>
      <c r="V1074">
        <f t="shared" ca="1" si="219"/>
        <v>0</v>
      </c>
      <c r="W1074">
        <f t="shared" ca="1" si="220"/>
        <v>0</v>
      </c>
    </row>
    <row r="1075" spans="2:23" x14ac:dyDescent="0.25">
      <c r="B1075" s="3">
        <f t="shared" si="210"/>
        <v>1067</v>
      </c>
      <c r="C1075" s="93">
        <f>IF(Tabla!G1075="","",Tabla!G1075)</f>
        <v>43542</v>
      </c>
      <c r="D1075" s="93" t="str">
        <f>IF(Tabla!H1075="","",Tabla!H1075)</f>
        <v>SERVICIOS PERSONALES</v>
      </c>
      <c r="E1075" s="93" t="str">
        <f>IF(Tabla!I1075="","",Tabla!I1075)</f>
        <v>ALIMENTACION DE EMPLEADOS CTA NUEVA</v>
      </c>
      <c r="F1075" s="93" t="str">
        <f>IF(Tabla!J1075="","",Tabla!J1075)</f>
        <v>TRANSACCIONES DEL DIA 03/18/2019SPYRAL - GESTION ADMINISTRATIVA</v>
      </c>
      <c r="G1075" s="108">
        <f>IF(Tabla!K1075="","",Tabla!K1075)</f>
        <v>16</v>
      </c>
      <c r="H1075" s="108">
        <f>IF(Tabla!L1075="","",Tabla!L1075)</f>
        <v>0</v>
      </c>
      <c r="J1075">
        <f t="shared" si="221"/>
        <v>1067</v>
      </c>
      <c r="K1075" s="93">
        <f t="shared" si="222"/>
        <v>43542</v>
      </c>
      <c r="L1075">
        <f t="shared" ca="1" si="211"/>
        <v>0</v>
      </c>
      <c r="M1075" s="115">
        <f t="shared" ca="1" si="212"/>
        <v>1.0669999999999999E-6</v>
      </c>
      <c r="N1075">
        <f t="shared" ca="1" si="213"/>
        <v>4.2599999999999998E-7</v>
      </c>
      <c r="O1075">
        <f t="shared" ca="1" si="214"/>
        <v>426</v>
      </c>
      <c r="Q1075">
        <f t="shared" ca="1" si="215"/>
        <v>43500</v>
      </c>
      <c r="R1075" t="str">
        <f t="shared" ca="1" si="216"/>
        <v>ADMINISTRACION DE SUCURSALES</v>
      </c>
      <c r="S1075" t="str">
        <f t="shared" ca="1" si="217"/>
        <v>OTROS EGRESOS 18</v>
      </c>
      <c r="T1075" t="str">
        <f t="shared" ca="1" si="218"/>
        <v>OTROS EGRESOS 1.P.O (OR:29/DES:29 TRN:86 PERF:300086 CAU: 18</v>
      </c>
      <c r="V1075">
        <f t="shared" ca="1" si="219"/>
        <v>0</v>
      </c>
      <c r="W1075">
        <f t="shared" ca="1" si="220"/>
        <v>0</v>
      </c>
    </row>
    <row r="1076" spans="2:23" x14ac:dyDescent="0.25">
      <c r="B1076" s="3">
        <f t="shared" si="210"/>
        <v>1068</v>
      </c>
      <c r="C1076" s="93">
        <f>IF(Tabla!G1076="","",Tabla!G1076)</f>
        <v>43542</v>
      </c>
      <c r="D1076" s="93" t="str">
        <f>IF(Tabla!H1076="","",Tabla!H1076)</f>
        <v>SERVICIOS PERSONALES</v>
      </c>
      <c r="E1076" s="93" t="str">
        <f>IF(Tabla!I1076="","",Tabla!I1076)</f>
        <v>ALIMENTACION DE EMPLEADOS CTA NUEVA</v>
      </c>
      <c r="F1076" s="93" t="str">
        <f>IF(Tabla!J1076="","",Tabla!J1076)</f>
        <v>TRANSACCIONES DEL DIA 03/18/2019SPYRAL - GESTION ADMINISTRATIVA</v>
      </c>
      <c r="G1076" s="108">
        <f>IF(Tabla!K1076="","",Tabla!K1076)</f>
        <v>8</v>
      </c>
      <c r="H1076" s="108">
        <f>IF(Tabla!L1076="","",Tabla!L1076)</f>
        <v>0</v>
      </c>
      <c r="J1076">
        <f t="shared" si="221"/>
        <v>1068</v>
      </c>
      <c r="K1076" s="93">
        <f t="shared" si="222"/>
        <v>43542</v>
      </c>
      <c r="L1076">
        <f t="shared" ca="1" si="211"/>
        <v>0</v>
      </c>
      <c r="M1076" s="115">
        <f t="shared" ca="1" si="212"/>
        <v>1.068E-6</v>
      </c>
      <c r="N1076">
        <f t="shared" ca="1" si="213"/>
        <v>4.2500000000000001E-7</v>
      </c>
      <c r="O1076">
        <f t="shared" ca="1" si="214"/>
        <v>425</v>
      </c>
      <c r="Q1076">
        <f t="shared" ca="1" si="215"/>
        <v>43500</v>
      </c>
      <c r="R1076" t="str">
        <f t="shared" ca="1" si="216"/>
        <v>ADMINISTRACION DE SUCURSALES</v>
      </c>
      <c r="S1076" t="str">
        <f t="shared" ca="1" si="217"/>
        <v>OTROS EGRESOS 18</v>
      </c>
      <c r="T1076" t="str">
        <f t="shared" ca="1" si="218"/>
        <v>OTROS EGRESOS 1.P.O (OR:66/DES:66 TRN:86 PERF:300086 CAU: 18</v>
      </c>
      <c r="V1076">
        <f t="shared" ca="1" si="219"/>
        <v>0</v>
      </c>
      <c r="W1076">
        <f t="shared" ca="1" si="220"/>
        <v>0</v>
      </c>
    </row>
    <row r="1077" spans="2:23" x14ac:dyDescent="0.25">
      <c r="B1077" s="3">
        <f t="shared" si="210"/>
        <v>1069</v>
      </c>
      <c r="C1077" s="93">
        <f>IF(Tabla!G1077="","",Tabla!G1077)</f>
        <v>43542</v>
      </c>
      <c r="D1077" s="93" t="str">
        <f>IF(Tabla!H1077="","",Tabla!H1077)</f>
        <v>FUERZAS DE VENTAS PANAMA</v>
      </c>
      <c r="E1077" s="93" t="str">
        <f>IF(Tabla!I1077="","",Tabla!I1077)</f>
        <v>VIATICOS</v>
      </c>
      <c r="F1077" s="93" t="str">
        <f>IF(Tabla!J1077="","",Tabla!J1077)</f>
        <v>TRANSACCIONES DEL DIA 03/18/2019SPYRAL - GESTION ADMINISTRATIVA</v>
      </c>
      <c r="G1077" s="108">
        <f>IF(Tabla!K1077="","",Tabla!K1077)</f>
        <v>11.36</v>
      </c>
      <c r="H1077" s="108">
        <f>IF(Tabla!L1077="","",Tabla!L1077)</f>
        <v>0</v>
      </c>
      <c r="J1077">
        <f t="shared" si="221"/>
        <v>1069</v>
      </c>
      <c r="K1077" s="93">
        <f t="shared" si="222"/>
        <v>43542</v>
      </c>
      <c r="L1077">
        <f t="shared" ca="1" si="211"/>
        <v>0</v>
      </c>
      <c r="M1077" s="115">
        <f t="shared" ca="1" si="212"/>
        <v>1.0690000000000001E-6</v>
      </c>
      <c r="N1077">
        <f t="shared" ca="1" si="213"/>
        <v>4.2399999999999999E-7</v>
      </c>
      <c r="O1077">
        <f t="shared" ca="1" si="214"/>
        <v>424</v>
      </c>
      <c r="Q1077">
        <f t="shared" ca="1" si="215"/>
        <v>43500</v>
      </c>
      <c r="R1077" t="str">
        <f t="shared" ca="1" si="216"/>
        <v>ADMINISTRACION DE SUCURSALES</v>
      </c>
      <c r="S1077" t="str">
        <f t="shared" ca="1" si="217"/>
        <v>NC VIATICOS</v>
      </c>
      <c r="T1077" t="str">
        <f t="shared" ca="1" si="218"/>
        <v>TRANSACCIONES DEL DIA 02/04/2019SPYRAL - GESTION ADMINISTRATIVA</v>
      </c>
      <c r="V1077">
        <f t="shared" ca="1" si="219"/>
        <v>183.93</v>
      </c>
      <c r="W1077">
        <f t="shared" ca="1" si="220"/>
        <v>0</v>
      </c>
    </row>
    <row r="1078" spans="2:23" x14ac:dyDescent="0.25">
      <c r="B1078" s="3">
        <f t="shared" si="210"/>
        <v>1070</v>
      </c>
      <c r="C1078" s="93">
        <f>IF(Tabla!G1078="","",Tabla!G1078)</f>
        <v>43542</v>
      </c>
      <c r="D1078" s="93" t="str">
        <f>IF(Tabla!H1078="","",Tabla!H1078)</f>
        <v>FUERZA DE VENTAS AUTOS</v>
      </c>
      <c r="E1078" s="93" t="str">
        <f>IF(Tabla!I1078="","",Tabla!I1078)</f>
        <v>VIATICOS</v>
      </c>
      <c r="F1078" s="93" t="str">
        <f>IF(Tabla!J1078="","",Tabla!J1078)</f>
        <v>TRANSACCIONES DEL DIA 03/18/2019SPYRAL - GESTION ADMINISTRATIVA</v>
      </c>
      <c r="G1078" s="108">
        <f>IF(Tabla!K1078="","",Tabla!K1078)</f>
        <v>48</v>
      </c>
      <c r="H1078" s="108">
        <f>IF(Tabla!L1078="","",Tabla!L1078)</f>
        <v>0</v>
      </c>
      <c r="J1078">
        <f t="shared" si="221"/>
        <v>1070</v>
      </c>
      <c r="K1078" s="93">
        <f t="shared" si="222"/>
        <v>43542</v>
      </c>
      <c r="L1078">
        <f t="shared" ca="1" si="211"/>
        <v>0</v>
      </c>
      <c r="M1078" s="115">
        <f t="shared" ca="1" si="212"/>
        <v>1.0699999999999999E-6</v>
      </c>
      <c r="N1078">
        <f t="shared" ca="1" si="213"/>
        <v>4.2300000000000002E-7</v>
      </c>
      <c r="O1078">
        <f t="shared" ca="1" si="214"/>
        <v>423</v>
      </c>
      <c r="Q1078">
        <f t="shared" ca="1" si="215"/>
        <v>43500</v>
      </c>
      <c r="R1078" t="str">
        <f t="shared" ca="1" si="216"/>
        <v>ATENCION A CLIENTES</v>
      </c>
      <c r="S1078" t="str">
        <f t="shared" ca="1" si="217"/>
        <v>PLANILLAS DE LIQUIDACIONES FEB 2019</v>
      </c>
      <c r="T1078" t="str">
        <f t="shared" ca="1" si="218"/>
        <v>TRANSACCIONES DEL DIA 02/04/2019 RECURSOS HUMANOS</v>
      </c>
      <c r="V1078">
        <f t="shared" ca="1" si="219"/>
        <v>0</v>
      </c>
      <c r="W1078">
        <f t="shared" ca="1" si="220"/>
        <v>0</v>
      </c>
    </row>
    <row r="1079" spans="2:23" x14ac:dyDescent="0.25">
      <c r="B1079" s="3">
        <f t="shared" si="210"/>
        <v>1071</v>
      </c>
      <c r="C1079" s="93">
        <f>IF(Tabla!G1079="","",Tabla!G1079)</f>
        <v>43542</v>
      </c>
      <c r="D1079" s="93" t="str">
        <f>IF(Tabla!H1079="","",Tabla!H1079)</f>
        <v>CAJA</v>
      </c>
      <c r="E1079" s="93" t="str">
        <f>IF(Tabla!I1079="","",Tabla!I1079)</f>
        <v>ALIMENTACION DE EMPLEADOS CTA NUEVA</v>
      </c>
      <c r="F1079" s="93" t="str">
        <f>IF(Tabla!J1079="","",Tabla!J1079)</f>
        <v>TRANSACCIONES DEL DIA 03/18/2019SPYRAL - GESTION ADMINISTRATIVA</v>
      </c>
      <c r="G1079" s="108">
        <f>IF(Tabla!K1079="","",Tabla!K1079)</f>
        <v>72</v>
      </c>
      <c r="H1079" s="108">
        <f>IF(Tabla!L1079="","",Tabla!L1079)</f>
        <v>0</v>
      </c>
      <c r="J1079">
        <f t="shared" si="221"/>
        <v>1071</v>
      </c>
      <c r="K1079" s="93">
        <f t="shared" si="222"/>
        <v>43542</v>
      </c>
      <c r="L1079">
        <f t="shared" ca="1" si="211"/>
        <v>0</v>
      </c>
      <c r="M1079" s="115">
        <f t="shared" ca="1" si="212"/>
        <v>1.071E-6</v>
      </c>
      <c r="N1079">
        <f t="shared" ca="1" si="213"/>
        <v>4.2199999999999999E-7</v>
      </c>
      <c r="O1079">
        <f t="shared" ca="1" si="214"/>
        <v>422</v>
      </c>
      <c r="Q1079">
        <f t="shared" ca="1" si="215"/>
        <v>43500</v>
      </c>
      <c r="R1079" t="str">
        <f t="shared" ca="1" si="216"/>
        <v>BANCA COMERCIAL PERIFERIA</v>
      </c>
      <c r="S1079" t="str">
        <f t="shared" ca="1" si="217"/>
        <v>VIATICOS</v>
      </c>
      <c r="T1079" t="str">
        <f t="shared" ca="1" si="218"/>
        <v>TRANSACCIONES DEL DIA 02/04/2019SPYRAL - GESTION ADMINISTRATIVA</v>
      </c>
      <c r="V1079">
        <f t="shared" ca="1" si="219"/>
        <v>0</v>
      </c>
      <c r="W1079">
        <f t="shared" ca="1" si="220"/>
        <v>0</v>
      </c>
    </row>
    <row r="1080" spans="2:23" x14ac:dyDescent="0.25">
      <c r="B1080" s="3">
        <f t="shared" si="210"/>
        <v>1072</v>
      </c>
      <c r="C1080" s="93">
        <f>IF(Tabla!G1080="","",Tabla!G1080)</f>
        <v>43542</v>
      </c>
      <c r="D1080" s="93" t="str">
        <f>IF(Tabla!H1080="","",Tabla!H1080)</f>
        <v>CAJA</v>
      </c>
      <c r="E1080" s="93" t="str">
        <f>IF(Tabla!I1080="","",Tabla!I1080)</f>
        <v>ALIMENTACION DE EMPLEADOS CTA NUEVA</v>
      </c>
      <c r="F1080" s="93" t="str">
        <f>IF(Tabla!J1080="","",Tabla!J1080)</f>
        <v>TRANSACCIONES DEL DIA 03/18/2019SPYRAL - GESTION ADMINISTRATIVA</v>
      </c>
      <c r="G1080" s="108">
        <f>IF(Tabla!K1080="","",Tabla!K1080)</f>
        <v>56</v>
      </c>
      <c r="H1080" s="108">
        <f>IF(Tabla!L1080="","",Tabla!L1080)</f>
        <v>0</v>
      </c>
      <c r="J1080">
        <f t="shared" si="221"/>
        <v>1072</v>
      </c>
      <c r="K1080" s="93">
        <f t="shared" si="222"/>
        <v>43542</v>
      </c>
      <c r="L1080">
        <f t="shared" ca="1" si="211"/>
        <v>0</v>
      </c>
      <c r="M1080" s="115">
        <f t="shared" ca="1" si="212"/>
        <v>1.0720000000000001E-6</v>
      </c>
      <c r="N1080">
        <f t="shared" ca="1" si="213"/>
        <v>4.2100000000000002E-7</v>
      </c>
      <c r="O1080">
        <f t="shared" ca="1" si="214"/>
        <v>421</v>
      </c>
      <c r="Q1080">
        <f t="shared" ca="1" si="215"/>
        <v>43500</v>
      </c>
      <c r="R1080" t="str">
        <f t="shared" ca="1" si="216"/>
        <v>BANCA DE CONSUMO</v>
      </c>
      <c r="S1080" t="str">
        <f t="shared" ca="1" si="217"/>
        <v>VIATICOS 2</v>
      </c>
      <c r="T1080" t="str">
        <f t="shared" ca="1" si="218"/>
        <v>TRANSACCIONES DEL DIA 02/04/2019SPYRAL - GESTION ADMINISTRATIVA</v>
      </c>
      <c r="V1080">
        <f t="shared" ca="1" si="219"/>
        <v>0</v>
      </c>
      <c r="W1080">
        <f t="shared" ca="1" si="220"/>
        <v>0</v>
      </c>
    </row>
    <row r="1081" spans="2:23" x14ac:dyDescent="0.25">
      <c r="B1081" s="3">
        <f t="shared" si="210"/>
        <v>1073</v>
      </c>
      <c r="C1081" s="93">
        <f>IF(Tabla!G1081="","",Tabla!G1081)</f>
        <v>43542</v>
      </c>
      <c r="D1081" s="93" t="str">
        <f>IF(Tabla!H1081="","",Tabla!H1081)</f>
        <v>CAJA</v>
      </c>
      <c r="E1081" s="93" t="str">
        <f>IF(Tabla!I1081="","",Tabla!I1081)</f>
        <v>ALIMENTACION DE EMPLEADOS CTA NUEVA</v>
      </c>
      <c r="F1081" s="93" t="str">
        <f>IF(Tabla!J1081="","",Tabla!J1081)</f>
        <v>TRANSACCIONES DEL DIA 03/18/2019SPYRAL - GESTION ADMINISTRATIVA</v>
      </c>
      <c r="G1081" s="108">
        <f>IF(Tabla!K1081="","",Tabla!K1081)</f>
        <v>40</v>
      </c>
      <c r="H1081" s="108">
        <f>IF(Tabla!L1081="","",Tabla!L1081)</f>
        <v>0</v>
      </c>
      <c r="J1081">
        <f t="shared" si="221"/>
        <v>1073</v>
      </c>
      <c r="K1081" s="93">
        <f t="shared" si="222"/>
        <v>43542</v>
      </c>
      <c r="L1081">
        <f t="shared" ca="1" si="211"/>
        <v>0</v>
      </c>
      <c r="M1081" s="115">
        <f t="shared" ca="1" si="212"/>
        <v>1.0729999999999999E-6</v>
      </c>
      <c r="N1081">
        <f t="shared" ca="1" si="213"/>
        <v>4.2E-7</v>
      </c>
      <c r="O1081">
        <f t="shared" ca="1" si="214"/>
        <v>420</v>
      </c>
      <c r="Q1081">
        <f t="shared" ca="1" si="215"/>
        <v>43500</v>
      </c>
      <c r="R1081" t="str">
        <f t="shared" ca="1" si="216"/>
        <v>CAJA</v>
      </c>
      <c r="S1081" t="str">
        <f t="shared" ca="1" si="217"/>
        <v>ALIMENTACION DE EMPLEADOS CTA NUEVA</v>
      </c>
      <c r="T1081" t="str">
        <f t="shared" ca="1" si="218"/>
        <v>TRANSACCIONES DEL DIA 02/04/2019SPYRAL - GESTION ADMINISTRATIVA</v>
      </c>
      <c r="V1081">
        <f t="shared" ca="1" si="219"/>
        <v>0</v>
      </c>
      <c r="W1081">
        <f t="shared" ca="1" si="220"/>
        <v>0</v>
      </c>
    </row>
    <row r="1082" spans="2:23" x14ac:dyDescent="0.25">
      <c r="B1082" s="3">
        <f t="shared" si="210"/>
        <v>1074</v>
      </c>
      <c r="C1082" s="93">
        <f>IF(Tabla!G1082="","",Tabla!G1082)</f>
        <v>43542</v>
      </c>
      <c r="D1082" s="93" t="str">
        <f>IF(Tabla!H1082="","",Tabla!H1082)</f>
        <v>CAJA</v>
      </c>
      <c r="E1082" s="93" t="str">
        <f>IF(Tabla!I1082="","",Tabla!I1082)</f>
        <v>ALIMENTACION DE EMPLEADOS CTA NUEVA</v>
      </c>
      <c r="F1082" s="93" t="str">
        <f>IF(Tabla!J1082="","",Tabla!J1082)</f>
        <v>TRANSACCIONES DEL DIA 03/18/2019SPYRAL - GESTION ADMINISTRATIVA</v>
      </c>
      <c r="G1082" s="108">
        <f>IF(Tabla!K1082="","",Tabla!K1082)</f>
        <v>24</v>
      </c>
      <c r="H1082" s="108">
        <f>IF(Tabla!L1082="","",Tabla!L1082)</f>
        <v>0</v>
      </c>
      <c r="J1082">
        <f t="shared" si="221"/>
        <v>1074</v>
      </c>
      <c r="K1082" s="93">
        <f t="shared" si="222"/>
        <v>43542</v>
      </c>
      <c r="L1082">
        <f t="shared" ca="1" si="211"/>
        <v>0</v>
      </c>
      <c r="M1082" s="115">
        <f t="shared" ca="1" si="212"/>
        <v>1.074E-6</v>
      </c>
      <c r="N1082">
        <f t="shared" ca="1" si="213"/>
        <v>4.1899999999999998E-7</v>
      </c>
      <c r="O1082">
        <f t="shared" ca="1" si="214"/>
        <v>419</v>
      </c>
      <c r="Q1082">
        <f t="shared" ca="1" si="215"/>
        <v>43500</v>
      </c>
      <c r="R1082" t="str">
        <f t="shared" ca="1" si="216"/>
        <v>CAJA</v>
      </c>
      <c r="S1082" t="str">
        <f t="shared" ca="1" si="217"/>
        <v>ALIMENTACION DE EMPLEADOS CTA NUEVA</v>
      </c>
      <c r="T1082" t="str">
        <f t="shared" ca="1" si="218"/>
        <v>TRANSACCIONES DEL DIA 02/04/2019SPYRAL - GESTION ADMINISTRATIVA</v>
      </c>
      <c r="V1082">
        <f t="shared" ca="1" si="219"/>
        <v>0</v>
      </c>
      <c r="W1082">
        <f t="shared" ca="1" si="220"/>
        <v>0</v>
      </c>
    </row>
    <row r="1083" spans="2:23" x14ac:dyDescent="0.25">
      <c r="B1083" s="3">
        <f t="shared" si="210"/>
        <v>1075</v>
      </c>
      <c r="C1083" s="93">
        <f>IF(Tabla!G1083="","",Tabla!G1083)</f>
        <v>43542</v>
      </c>
      <c r="D1083" s="93" t="str">
        <f>IF(Tabla!H1083="","",Tabla!H1083)</f>
        <v>CAJA</v>
      </c>
      <c r="E1083" s="93" t="str">
        <f>IF(Tabla!I1083="","",Tabla!I1083)</f>
        <v>ALIMENTACION DE EMPLEADOS CTA NUEVA</v>
      </c>
      <c r="F1083" s="93" t="str">
        <f>IF(Tabla!J1083="","",Tabla!J1083)</f>
        <v>TRANSACCIONES DEL DIA 03/18/2019SPYRAL - GESTION ADMINISTRATIVA</v>
      </c>
      <c r="G1083" s="108">
        <f>IF(Tabla!K1083="","",Tabla!K1083)</f>
        <v>16</v>
      </c>
      <c r="H1083" s="108">
        <f>IF(Tabla!L1083="","",Tabla!L1083)</f>
        <v>0</v>
      </c>
      <c r="J1083">
        <f t="shared" si="221"/>
        <v>1075</v>
      </c>
      <c r="K1083" s="93">
        <f t="shared" si="222"/>
        <v>43542</v>
      </c>
      <c r="L1083">
        <f t="shared" ca="1" si="211"/>
        <v>0</v>
      </c>
      <c r="M1083" s="115">
        <f t="shared" ca="1" si="212"/>
        <v>1.0750000000000001E-6</v>
      </c>
      <c r="N1083">
        <f t="shared" ca="1" si="213"/>
        <v>4.1800000000000001E-7</v>
      </c>
      <c r="O1083">
        <f t="shared" ca="1" si="214"/>
        <v>418</v>
      </c>
      <c r="Q1083">
        <f t="shared" ca="1" si="215"/>
        <v>43500</v>
      </c>
      <c r="R1083" t="str">
        <f t="shared" ca="1" si="216"/>
        <v>CAJA</v>
      </c>
      <c r="S1083" t="str">
        <f t="shared" ca="1" si="217"/>
        <v>ALIMENTACION DE EMPLEADOS CTA NUEVA</v>
      </c>
      <c r="T1083" t="str">
        <f t="shared" ca="1" si="218"/>
        <v>TRANSACCIONES DEL DIA 02/04/2019SPYRAL - GESTION ADMINISTRATIVA</v>
      </c>
      <c r="V1083">
        <f t="shared" ca="1" si="219"/>
        <v>0</v>
      </c>
      <c r="W1083">
        <f t="shared" ca="1" si="220"/>
        <v>0</v>
      </c>
    </row>
    <row r="1084" spans="2:23" x14ac:dyDescent="0.25">
      <c r="B1084" s="3">
        <f t="shared" si="210"/>
        <v>1076</v>
      </c>
      <c r="C1084" s="93">
        <f>IF(Tabla!G1084="","",Tabla!G1084)</f>
        <v>43542</v>
      </c>
      <c r="D1084" s="93" t="str">
        <f>IF(Tabla!H1084="","",Tabla!H1084)</f>
        <v>CAJA</v>
      </c>
      <c r="E1084" s="93" t="str">
        <f>IF(Tabla!I1084="","",Tabla!I1084)</f>
        <v>ALIMENTACION DE EMPLEADOS CTA NUEVA</v>
      </c>
      <c r="F1084" s="93" t="str">
        <f>IF(Tabla!J1084="","",Tabla!J1084)</f>
        <v>TRANSACCIONES DEL DIA 03/18/2019SPYRAL - GESTION ADMINISTRATIVA</v>
      </c>
      <c r="G1084" s="108">
        <f>IF(Tabla!K1084="","",Tabla!K1084)</f>
        <v>8</v>
      </c>
      <c r="H1084" s="108">
        <f>IF(Tabla!L1084="","",Tabla!L1084)</f>
        <v>0</v>
      </c>
      <c r="J1084">
        <f t="shared" si="221"/>
        <v>1076</v>
      </c>
      <c r="K1084" s="93">
        <f t="shared" si="222"/>
        <v>43542</v>
      </c>
      <c r="L1084">
        <f t="shared" ca="1" si="211"/>
        <v>0</v>
      </c>
      <c r="M1084" s="115">
        <f t="shared" ca="1" si="212"/>
        <v>1.0759999999999999E-6</v>
      </c>
      <c r="N1084">
        <f t="shared" ca="1" si="213"/>
        <v>4.1699999999999999E-7</v>
      </c>
      <c r="O1084">
        <f t="shared" ca="1" si="214"/>
        <v>417</v>
      </c>
      <c r="Q1084">
        <f t="shared" ca="1" si="215"/>
        <v>43500</v>
      </c>
      <c r="R1084" t="str">
        <f t="shared" ca="1" si="216"/>
        <v>CAJA</v>
      </c>
      <c r="S1084" t="str">
        <f t="shared" ca="1" si="217"/>
        <v>ALIMENTACION DE EMPLEADOS CTA NUEVA</v>
      </c>
      <c r="T1084" t="str">
        <f t="shared" ca="1" si="218"/>
        <v>TRANSACCIONES DEL DIA 02/04/2019SPYRAL - GESTION ADMINISTRATIVA</v>
      </c>
      <c r="V1084">
        <f t="shared" ca="1" si="219"/>
        <v>0</v>
      </c>
      <c r="W1084">
        <f t="shared" ca="1" si="220"/>
        <v>0</v>
      </c>
    </row>
    <row r="1085" spans="2:23" x14ac:dyDescent="0.25">
      <c r="B1085" s="3">
        <f t="shared" ref="B1085:B1148" si="223">B1084+1</f>
        <v>1077</v>
      </c>
      <c r="C1085" s="93">
        <f>IF(Tabla!G1085="","",Tabla!G1085)</f>
        <v>43542</v>
      </c>
      <c r="D1085" s="93" t="str">
        <f>IF(Tabla!H1085="","",Tabla!H1085)</f>
        <v>ADMINISTRACION DE SUCURSALES</v>
      </c>
      <c r="E1085" s="93" t="str">
        <f>IF(Tabla!I1085="","",Tabla!I1085)</f>
        <v>OTROS EGRESOS 18</v>
      </c>
      <c r="F1085" s="93" t="str">
        <f>IF(Tabla!J1085="","",Tabla!J1085)</f>
        <v>OTROS EGRESOS 1.P.O (OR:97/DES:97 TRN:86 PERF:300086 CAU: 18</v>
      </c>
      <c r="G1085" s="108">
        <f>IF(Tabla!K1085="","",Tabla!K1085)</f>
        <v>3</v>
      </c>
      <c r="H1085" s="108">
        <f>IF(Tabla!L1085="","",Tabla!L1085)</f>
        <v>0</v>
      </c>
      <c r="J1085">
        <f t="shared" si="221"/>
        <v>1077</v>
      </c>
      <c r="K1085" s="93">
        <f t="shared" si="222"/>
        <v>43542</v>
      </c>
      <c r="L1085">
        <f t="shared" ca="1" si="211"/>
        <v>0</v>
      </c>
      <c r="M1085" s="115">
        <f t="shared" ca="1" si="212"/>
        <v>1.077E-6</v>
      </c>
      <c r="N1085">
        <f t="shared" ca="1" si="213"/>
        <v>4.1600000000000002E-7</v>
      </c>
      <c r="O1085">
        <f t="shared" ca="1" si="214"/>
        <v>416</v>
      </c>
      <c r="Q1085">
        <f t="shared" ca="1" si="215"/>
        <v>43500</v>
      </c>
      <c r="R1085" t="str">
        <f t="shared" ca="1" si="216"/>
        <v>CAJA</v>
      </c>
      <c r="S1085" t="str">
        <f t="shared" ca="1" si="217"/>
        <v>ALIMENTACION DE EMPLEADOS CTA NUEVA</v>
      </c>
      <c r="T1085" t="str">
        <f t="shared" ca="1" si="218"/>
        <v>TRANSACCIONES DEL DIA 02/04/2019SPYRAL - GESTION ADMINISTRATIVA</v>
      </c>
      <c r="V1085">
        <f t="shared" ca="1" si="219"/>
        <v>0</v>
      </c>
      <c r="W1085">
        <f t="shared" ca="1" si="220"/>
        <v>0</v>
      </c>
    </row>
    <row r="1086" spans="2:23" x14ac:dyDescent="0.25">
      <c r="B1086" s="3">
        <f t="shared" si="223"/>
        <v>1078</v>
      </c>
      <c r="C1086" s="93">
        <f>IF(Tabla!G1086="","",Tabla!G1086)</f>
        <v>43542</v>
      </c>
      <c r="D1086" s="93" t="str">
        <f>IF(Tabla!H1086="","",Tabla!H1086)</f>
        <v>ADMINISTRACION DE SUCURSALES</v>
      </c>
      <c r="E1086" s="93" t="str">
        <f>IF(Tabla!I1086="","",Tabla!I1086)</f>
        <v>OTROS EGRESOS 18</v>
      </c>
      <c r="F1086" s="93" t="str">
        <f>IF(Tabla!J1086="","",Tabla!J1086)</f>
        <v>OTROS EGRESOS 1.P.O (OR:71/DES:71 TRN:86 PERF:300086 CAU: 18</v>
      </c>
      <c r="G1086" s="108">
        <f>IF(Tabla!K1086="","",Tabla!K1086)</f>
        <v>1.8</v>
      </c>
      <c r="H1086" s="108">
        <f>IF(Tabla!L1086="","",Tabla!L1086)</f>
        <v>0</v>
      </c>
      <c r="J1086">
        <f t="shared" si="221"/>
        <v>1078</v>
      </c>
      <c r="K1086" s="93">
        <f t="shared" si="222"/>
        <v>43542</v>
      </c>
      <c r="L1086">
        <f t="shared" ca="1" si="211"/>
        <v>0</v>
      </c>
      <c r="M1086" s="115">
        <f t="shared" ca="1" si="212"/>
        <v>1.0780000000000001E-6</v>
      </c>
      <c r="N1086">
        <f t="shared" ca="1" si="213"/>
        <v>4.15E-7</v>
      </c>
      <c r="O1086">
        <f t="shared" ca="1" si="214"/>
        <v>415</v>
      </c>
      <c r="Q1086">
        <f t="shared" ca="1" si="215"/>
        <v>43500</v>
      </c>
      <c r="R1086" t="str">
        <f t="shared" ca="1" si="216"/>
        <v>CAJA</v>
      </c>
      <c r="S1086" t="str">
        <f t="shared" ca="1" si="217"/>
        <v>ALIMENTACION DE EMPLEADOS CTA NUEVA</v>
      </c>
      <c r="T1086" t="str">
        <f t="shared" ca="1" si="218"/>
        <v>TRANSACCIONES DEL DIA 02/04/2019SPYRAL - GESTION ADMINISTRATIVA</v>
      </c>
      <c r="V1086">
        <f t="shared" ca="1" si="219"/>
        <v>0</v>
      </c>
      <c r="W1086">
        <f t="shared" ca="1" si="220"/>
        <v>0</v>
      </c>
    </row>
    <row r="1087" spans="2:23" x14ac:dyDescent="0.25">
      <c r="B1087" s="3">
        <f t="shared" si="223"/>
        <v>1079</v>
      </c>
      <c r="C1087" s="93">
        <f>IF(Tabla!G1087="","",Tabla!G1087)</f>
        <v>43542</v>
      </c>
      <c r="D1087" s="93" t="str">
        <f>IF(Tabla!H1087="","",Tabla!H1087)</f>
        <v>ADMINISTRACION DE SUCURSALES</v>
      </c>
      <c r="E1087" s="93" t="str">
        <f>IF(Tabla!I1087="","",Tabla!I1087)</f>
        <v>OTROS EGRESOS 18</v>
      </c>
      <c r="F1087" s="93" t="str">
        <f>IF(Tabla!J1087="","",Tabla!J1087)</f>
        <v>OTROS EGRESOS 1.P.O (OR:7/DES:7 TRN:86 PERF:300086 CAU: 18</v>
      </c>
      <c r="G1087" s="108">
        <f>IF(Tabla!K1087="","",Tabla!K1087)</f>
        <v>3.95</v>
      </c>
      <c r="H1087" s="108">
        <f>IF(Tabla!L1087="","",Tabla!L1087)</f>
        <v>0</v>
      </c>
      <c r="J1087">
        <f t="shared" si="221"/>
        <v>1079</v>
      </c>
      <c r="K1087" s="93">
        <f t="shared" si="222"/>
        <v>43542</v>
      </c>
      <c r="L1087">
        <f t="shared" ca="1" si="211"/>
        <v>0</v>
      </c>
      <c r="M1087" s="115">
        <f t="shared" ca="1" si="212"/>
        <v>1.079E-6</v>
      </c>
      <c r="N1087">
        <f t="shared" ca="1" si="213"/>
        <v>4.1399999999999997E-7</v>
      </c>
      <c r="O1087">
        <f t="shared" ca="1" si="214"/>
        <v>414</v>
      </c>
      <c r="Q1087">
        <f t="shared" ca="1" si="215"/>
        <v>43500</v>
      </c>
      <c r="R1087" t="str">
        <f t="shared" ca="1" si="216"/>
        <v>CANALES DE DISTRIBUCION</v>
      </c>
      <c r="S1087" t="str">
        <f t="shared" ca="1" si="217"/>
        <v>VIATICOS 2</v>
      </c>
      <c r="T1087" t="str">
        <f t="shared" ca="1" si="218"/>
        <v>TRANSACCIONES DEL DIA 02/04/2019SPYRAL - GESTION ADMINISTRATIVA</v>
      </c>
      <c r="V1087">
        <f t="shared" ca="1" si="219"/>
        <v>0</v>
      </c>
      <c r="W1087">
        <f t="shared" ca="1" si="220"/>
        <v>0</v>
      </c>
    </row>
    <row r="1088" spans="2:23" x14ac:dyDescent="0.25">
      <c r="B1088" s="3">
        <f t="shared" si="223"/>
        <v>1080</v>
      </c>
      <c r="C1088" s="93">
        <f>IF(Tabla!G1088="","",Tabla!G1088)</f>
        <v>43542</v>
      </c>
      <c r="D1088" s="93" t="str">
        <f>IF(Tabla!H1088="","",Tabla!H1088)</f>
        <v>ADMINISTRACION DE SUCURSALES</v>
      </c>
      <c r="E1088" s="93" t="str">
        <f>IF(Tabla!I1088="","",Tabla!I1088)</f>
        <v>OTROS EGRESOS 18</v>
      </c>
      <c r="F1088" s="93" t="str">
        <f>IF(Tabla!J1088="","",Tabla!J1088)</f>
        <v>OTROS EGRESOS 1.P.O (OR:17/DES:17 TRN:86 PERF:300086 CAU: 18</v>
      </c>
      <c r="G1088" s="108">
        <f>IF(Tabla!K1088="","",Tabla!K1088)</f>
        <v>3</v>
      </c>
      <c r="H1088" s="108">
        <f>IF(Tabla!L1088="","",Tabla!L1088)</f>
        <v>0</v>
      </c>
      <c r="J1088">
        <f t="shared" si="221"/>
        <v>1080</v>
      </c>
      <c r="K1088" s="93">
        <f t="shared" si="222"/>
        <v>43542</v>
      </c>
      <c r="L1088">
        <f t="shared" ca="1" si="211"/>
        <v>0</v>
      </c>
      <c r="M1088" s="115">
        <f t="shared" ca="1" si="212"/>
        <v>1.08E-6</v>
      </c>
      <c r="N1088">
        <f t="shared" ca="1" si="213"/>
        <v>4.1300000000000001E-7</v>
      </c>
      <c r="O1088">
        <f t="shared" ca="1" si="214"/>
        <v>413</v>
      </c>
      <c r="Q1088">
        <f t="shared" ca="1" si="215"/>
        <v>43500</v>
      </c>
      <c r="R1088" t="str">
        <f t="shared" ca="1" si="216"/>
        <v>FUERZA DE VENTAS AUTOS</v>
      </c>
      <c r="S1088" t="str">
        <f t="shared" ca="1" si="217"/>
        <v>VIATICOS 2</v>
      </c>
      <c r="T1088" t="str">
        <f t="shared" ca="1" si="218"/>
        <v>TRANSACCIONES DEL DIA 02/04/2019SPYRAL - GESTION ADMINISTRATIVA</v>
      </c>
      <c r="V1088">
        <f t="shared" ca="1" si="219"/>
        <v>0</v>
      </c>
      <c r="W1088">
        <f t="shared" ca="1" si="220"/>
        <v>0</v>
      </c>
    </row>
    <row r="1089" spans="2:23" x14ac:dyDescent="0.25">
      <c r="B1089" s="3">
        <f t="shared" si="223"/>
        <v>1081</v>
      </c>
      <c r="C1089" s="93">
        <f>IF(Tabla!G1089="","",Tabla!G1089)</f>
        <v>43542</v>
      </c>
      <c r="D1089" s="93" t="str">
        <f>IF(Tabla!H1089="","",Tabla!H1089)</f>
        <v>ADMINISTRACION DE SUCURSALES</v>
      </c>
      <c r="E1089" s="93" t="str">
        <f>IF(Tabla!I1089="","",Tabla!I1089)</f>
        <v>OTROS EGRESOS 18</v>
      </c>
      <c r="F1089" s="93" t="str">
        <f>IF(Tabla!J1089="","",Tabla!J1089)</f>
        <v>OTROS EGRESOS 1.P.O (OR:1/DES:1 TRN:86 PERF:300086 CAU: 18</v>
      </c>
      <c r="G1089" s="108">
        <f>IF(Tabla!K1089="","",Tabla!K1089)</f>
        <v>5</v>
      </c>
      <c r="H1089" s="108">
        <f>IF(Tabla!L1089="","",Tabla!L1089)</f>
        <v>0</v>
      </c>
      <c r="J1089">
        <f t="shared" si="221"/>
        <v>1081</v>
      </c>
      <c r="K1089" s="93">
        <f t="shared" si="222"/>
        <v>43542</v>
      </c>
      <c r="L1089">
        <f t="shared" ca="1" si="211"/>
        <v>0</v>
      </c>
      <c r="M1089" s="115">
        <f t="shared" ca="1" si="212"/>
        <v>1.0809999999999999E-6</v>
      </c>
      <c r="N1089">
        <f t="shared" ca="1" si="213"/>
        <v>4.1199999999999998E-7</v>
      </c>
      <c r="O1089">
        <f t="shared" ca="1" si="214"/>
        <v>412</v>
      </c>
      <c r="Q1089">
        <f t="shared" ca="1" si="215"/>
        <v>43500</v>
      </c>
      <c r="R1089" t="str">
        <f t="shared" ca="1" si="216"/>
        <v>FUERZAS DE VENTAS PANAMA</v>
      </c>
      <c r="S1089" t="str">
        <f t="shared" ca="1" si="217"/>
        <v>VIATICOS 2</v>
      </c>
      <c r="T1089" t="str">
        <f t="shared" ca="1" si="218"/>
        <v>TRANSACCIONES DEL DIA 02/04/2019SPYRAL - GESTION ADMINISTRATIVA</v>
      </c>
      <c r="V1089">
        <f t="shared" ca="1" si="219"/>
        <v>0</v>
      </c>
      <c r="W1089">
        <f t="shared" ca="1" si="220"/>
        <v>0</v>
      </c>
    </row>
    <row r="1090" spans="2:23" x14ac:dyDescent="0.25">
      <c r="B1090" s="3">
        <f t="shared" si="223"/>
        <v>1082</v>
      </c>
      <c r="C1090" s="93">
        <f>IF(Tabla!G1090="","",Tabla!G1090)</f>
        <v>43543</v>
      </c>
      <c r="D1090" s="93" t="str">
        <f>IF(Tabla!H1090="","",Tabla!H1090)</f>
        <v>SERVICIOS PERSONALES</v>
      </c>
      <c r="E1090" s="93" t="str">
        <f>IF(Tabla!I1090="","",Tabla!I1090)</f>
        <v>ALIMENTACION DE EMPLEADOS CTA NUEVA</v>
      </c>
      <c r="F1090" s="93" t="str">
        <f>IF(Tabla!J1090="","",Tabla!J1090)</f>
        <v>TRANSACCIONES DEL DIA 03/19/2019SPYRAL - GESTION ADMINISTRATIVA</v>
      </c>
      <c r="G1090" s="108">
        <f>IF(Tabla!K1090="","",Tabla!K1090)</f>
        <v>8</v>
      </c>
      <c r="H1090" s="108">
        <f>IF(Tabla!L1090="","",Tabla!L1090)</f>
        <v>0</v>
      </c>
      <c r="J1090">
        <f t="shared" si="221"/>
        <v>1082</v>
      </c>
      <c r="K1090" s="93">
        <f t="shared" si="222"/>
        <v>43543</v>
      </c>
      <c r="L1090">
        <f t="shared" ca="1" si="211"/>
        <v>0</v>
      </c>
      <c r="M1090" s="115">
        <f t="shared" ca="1" si="212"/>
        <v>1.082E-6</v>
      </c>
      <c r="N1090">
        <f t="shared" ca="1" si="213"/>
        <v>4.1100000000000001E-7</v>
      </c>
      <c r="O1090">
        <f t="shared" ca="1" si="214"/>
        <v>411</v>
      </c>
      <c r="Q1090">
        <f t="shared" ca="1" si="215"/>
        <v>43500</v>
      </c>
      <c r="R1090" t="str">
        <f t="shared" ca="1" si="216"/>
        <v>TELEMERCADEO</v>
      </c>
      <c r="S1090" t="str">
        <f t="shared" ca="1" si="217"/>
        <v>ALIMENTACION DE EMPLEADOS CTA NUEVA</v>
      </c>
      <c r="T1090" t="str">
        <f t="shared" ca="1" si="218"/>
        <v>TRANSACCIONES DEL DIA 02/04/2019SPYRAL - GESTION ADMINISTRATIVA</v>
      </c>
      <c r="V1090">
        <f t="shared" ca="1" si="219"/>
        <v>0</v>
      </c>
      <c r="W1090">
        <f t="shared" ca="1" si="220"/>
        <v>0</v>
      </c>
    </row>
    <row r="1091" spans="2:23" x14ac:dyDescent="0.25">
      <c r="B1091" s="3">
        <f t="shared" si="223"/>
        <v>1083</v>
      </c>
      <c r="C1091" s="93">
        <f>IF(Tabla!G1091="","",Tabla!G1091)</f>
        <v>43543</v>
      </c>
      <c r="D1091" s="93" t="str">
        <f>IF(Tabla!H1091="","",Tabla!H1091)</f>
        <v>CANALES DE DISTRIBUCION</v>
      </c>
      <c r="E1091" s="93" t="str">
        <f>IF(Tabla!I1091="","",Tabla!I1091)</f>
        <v>ALIMENTACION DE EMPLEADOS CTA NUEVA</v>
      </c>
      <c r="F1091" s="93" t="str">
        <f>IF(Tabla!J1091="","",Tabla!J1091)</f>
        <v>TRANSACCIONES DEL DIA 03/19/2019SPYRAL - GESTION ADMINISTRATIVA</v>
      </c>
      <c r="G1091" s="108">
        <f>IF(Tabla!K1091="","",Tabla!K1091)</f>
        <v>139.08000000000001</v>
      </c>
      <c r="H1091" s="108">
        <f>IF(Tabla!L1091="","",Tabla!L1091)</f>
        <v>0</v>
      </c>
      <c r="J1091">
        <f t="shared" si="221"/>
        <v>1083</v>
      </c>
      <c r="K1091" s="93">
        <f t="shared" si="222"/>
        <v>43543</v>
      </c>
      <c r="L1091">
        <f t="shared" ca="1" si="211"/>
        <v>0</v>
      </c>
      <c r="M1091" s="115">
        <f t="shared" ca="1" si="212"/>
        <v>1.083E-6</v>
      </c>
      <c r="N1091">
        <f t="shared" ca="1" si="213"/>
        <v>4.0999999999999999E-7</v>
      </c>
      <c r="O1091">
        <f t="shared" ca="1" si="214"/>
        <v>410</v>
      </c>
      <c r="Q1091">
        <f t="shared" ca="1" si="215"/>
        <v>43498</v>
      </c>
      <c r="R1091" t="str">
        <f t="shared" ca="1" si="216"/>
        <v>ADMINISTRACION DE SUCURSALES</v>
      </c>
      <c r="S1091" t="str">
        <f t="shared" ca="1" si="217"/>
        <v>OTROS EGRESOS 18</v>
      </c>
      <c r="T1091" t="str">
        <f t="shared" ca="1" si="218"/>
        <v>OTROS EGRESOS 1.P.O (OR:125/DES:125 TRN:86 PERF:300086 CAU: 18</v>
      </c>
      <c r="V1091">
        <f t="shared" ca="1" si="219"/>
        <v>0</v>
      </c>
      <c r="W1091">
        <f t="shared" ca="1" si="220"/>
        <v>0</v>
      </c>
    </row>
    <row r="1092" spans="2:23" x14ac:dyDescent="0.25">
      <c r="B1092" s="3">
        <f t="shared" si="223"/>
        <v>1084</v>
      </c>
      <c r="C1092" s="93">
        <f>IF(Tabla!G1092="","",Tabla!G1092)</f>
        <v>43543</v>
      </c>
      <c r="D1092" s="93" t="str">
        <f>IF(Tabla!H1092="","",Tabla!H1092)</f>
        <v>CAJA</v>
      </c>
      <c r="E1092" s="93" t="str">
        <f>IF(Tabla!I1092="","",Tabla!I1092)</f>
        <v>ALIMENTACION DE EMPLEADOS CTA NUEVA</v>
      </c>
      <c r="F1092" s="93" t="str">
        <f>IF(Tabla!J1092="","",Tabla!J1092)</f>
        <v>TRANSACCIONES DEL DIA 03/19/2019SPYRAL - GESTION ADMINISTRATIVA</v>
      </c>
      <c r="G1092" s="108">
        <f>IF(Tabla!K1092="","",Tabla!K1092)</f>
        <v>96</v>
      </c>
      <c r="H1092" s="108">
        <f>IF(Tabla!L1092="","",Tabla!L1092)</f>
        <v>0</v>
      </c>
      <c r="J1092">
        <f t="shared" si="221"/>
        <v>1084</v>
      </c>
      <c r="K1092" s="93">
        <f t="shared" si="222"/>
        <v>43543</v>
      </c>
      <c r="L1092">
        <f t="shared" ca="1" si="211"/>
        <v>0</v>
      </c>
      <c r="M1092" s="115">
        <f t="shared" ca="1" si="212"/>
        <v>1.0839999999999999E-6</v>
      </c>
      <c r="N1092">
        <f t="shared" ca="1" si="213"/>
        <v>4.0900000000000002E-7</v>
      </c>
      <c r="O1092">
        <f t="shared" ca="1" si="214"/>
        <v>409</v>
      </c>
      <c r="Q1092">
        <f t="shared" ca="1" si="215"/>
        <v>43498</v>
      </c>
      <c r="R1092" t="str">
        <f t="shared" ca="1" si="216"/>
        <v>ADMINISTRACION DE SUCURSALES</v>
      </c>
      <c r="S1092" t="str">
        <f t="shared" ca="1" si="217"/>
        <v>OTROS EGRESOS 18</v>
      </c>
      <c r="T1092" t="str">
        <f t="shared" ca="1" si="218"/>
        <v>OTROS EGRESOS 1.P.O (OR:70/DES:70 TRN:86 PERF:300086 CAU: 18</v>
      </c>
      <c r="V1092">
        <f t="shared" ca="1" si="219"/>
        <v>0</v>
      </c>
      <c r="W1092">
        <f t="shared" ca="1" si="220"/>
        <v>0</v>
      </c>
    </row>
    <row r="1093" spans="2:23" x14ac:dyDescent="0.25">
      <c r="B1093" s="3">
        <f t="shared" si="223"/>
        <v>1085</v>
      </c>
      <c r="C1093" s="93">
        <f>IF(Tabla!G1093="","",Tabla!G1093)</f>
        <v>43543</v>
      </c>
      <c r="D1093" s="93" t="str">
        <f>IF(Tabla!H1093="","",Tabla!H1093)</f>
        <v>CAJA</v>
      </c>
      <c r="E1093" s="93" t="str">
        <f>IF(Tabla!I1093="","",Tabla!I1093)</f>
        <v>ALIMENTACION DE EMPLEADOS CTA NUEVA</v>
      </c>
      <c r="F1093" s="93" t="str">
        <f>IF(Tabla!J1093="","",Tabla!J1093)</f>
        <v>TRANSACCIONES DEL DIA 03/19/2019SPYRAL - GESTION ADMINISTRATIVA</v>
      </c>
      <c r="G1093" s="108">
        <f>IF(Tabla!K1093="","",Tabla!K1093)</f>
        <v>48</v>
      </c>
      <c r="H1093" s="108">
        <f>IF(Tabla!L1093="","",Tabla!L1093)</f>
        <v>0</v>
      </c>
      <c r="J1093">
        <f t="shared" si="221"/>
        <v>1085</v>
      </c>
      <c r="K1093" s="93">
        <f t="shared" si="222"/>
        <v>43543</v>
      </c>
      <c r="L1093">
        <f t="shared" ca="1" si="211"/>
        <v>0</v>
      </c>
      <c r="M1093" s="115">
        <f t="shared" ca="1" si="212"/>
        <v>1.085E-6</v>
      </c>
      <c r="N1093">
        <f t="shared" ca="1" si="213"/>
        <v>4.08E-7</v>
      </c>
      <c r="O1093">
        <f t="shared" ca="1" si="214"/>
        <v>408</v>
      </c>
      <c r="Q1093">
        <f t="shared" ca="1" si="215"/>
        <v>43498</v>
      </c>
      <c r="R1093" t="str">
        <f t="shared" ca="1" si="216"/>
        <v>ADMINISTRACION DE SUCURSALES</v>
      </c>
      <c r="S1093" t="str">
        <f t="shared" ca="1" si="217"/>
        <v>GASTOS NO DEDUCIBLES</v>
      </c>
      <c r="T1093" t="str">
        <f t="shared" ca="1" si="218"/>
        <v>TRANSACCIONES DEL DIA 02/02/2019SPYRAL - GESTION ADMINISTRATIVA</v>
      </c>
      <c r="V1093">
        <f t="shared" ca="1" si="219"/>
        <v>0</v>
      </c>
      <c r="W1093">
        <f t="shared" ca="1" si="220"/>
        <v>0</v>
      </c>
    </row>
    <row r="1094" spans="2:23" x14ac:dyDescent="0.25">
      <c r="B1094" s="3">
        <f t="shared" si="223"/>
        <v>1086</v>
      </c>
      <c r="C1094" s="93">
        <f>IF(Tabla!G1094="","",Tabla!G1094)</f>
        <v>43543</v>
      </c>
      <c r="D1094" s="93" t="str">
        <f>IF(Tabla!H1094="","",Tabla!H1094)</f>
        <v>CAJA</v>
      </c>
      <c r="E1094" s="93" t="str">
        <f>IF(Tabla!I1094="","",Tabla!I1094)</f>
        <v>ALIMENTACION DE EMPLEADOS CTA NUEVA</v>
      </c>
      <c r="F1094" s="93" t="str">
        <f>IF(Tabla!J1094="","",Tabla!J1094)</f>
        <v>TRANSACCIONES DEL DIA 03/19/2019SPYRAL - GESTION ADMINISTRATIVA</v>
      </c>
      <c r="G1094" s="108">
        <f>IF(Tabla!K1094="","",Tabla!K1094)</f>
        <v>32</v>
      </c>
      <c r="H1094" s="108">
        <f>IF(Tabla!L1094="","",Tabla!L1094)</f>
        <v>0</v>
      </c>
      <c r="J1094">
        <f t="shared" si="221"/>
        <v>1086</v>
      </c>
      <c r="K1094" s="93">
        <f t="shared" si="222"/>
        <v>43543</v>
      </c>
      <c r="L1094">
        <f t="shared" ca="1" si="211"/>
        <v>0</v>
      </c>
      <c r="M1094" s="115">
        <f t="shared" ca="1" si="212"/>
        <v>1.0860000000000001E-6</v>
      </c>
      <c r="N1094">
        <f t="shared" ca="1" si="213"/>
        <v>4.0699999999999998E-7</v>
      </c>
      <c r="O1094">
        <f t="shared" ca="1" si="214"/>
        <v>407</v>
      </c>
      <c r="Q1094">
        <f t="shared" ca="1" si="215"/>
        <v>43498</v>
      </c>
      <c r="R1094" t="str">
        <f t="shared" ca="1" si="216"/>
        <v>BANCA COMERCIAL CENTRO</v>
      </c>
      <c r="S1094" t="str">
        <f t="shared" ca="1" si="217"/>
        <v>VIATICOS</v>
      </c>
      <c r="T1094" t="str">
        <f t="shared" ca="1" si="218"/>
        <v>TRANSACCIONES DEL DIA 02/02/2019SPYRAL - GESTION ADMINISTRATIVA</v>
      </c>
      <c r="V1094">
        <f t="shared" ca="1" si="219"/>
        <v>0</v>
      </c>
      <c r="W1094">
        <f t="shared" ca="1" si="220"/>
        <v>0</v>
      </c>
    </row>
    <row r="1095" spans="2:23" x14ac:dyDescent="0.25">
      <c r="B1095" s="3">
        <f t="shared" si="223"/>
        <v>1087</v>
      </c>
      <c r="C1095" s="93">
        <f>IF(Tabla!G1095="","",Tabla!G1095)</f>
        <v>43543</v>
      </c>
      <c r="D1095" s="93" t="str">
        <f>IF(Tabla!H1095="","",Tabla!H1095)</f>
        <v>CAJA</v>
      </c>
      <c r="E1095" s="93" t="str">
        <f>IF(Tabla!I1095="","",Tabla!I1095)</f>
        <v>ALIMENTACION DE EMPLEADOS CTA NUEVA</v>
      </c>
      <c r="F1095" s="93" t="str">
        <f>IF(Tabla!J1095="","",Tabla!J1095)</f>
        <v>TRANSACCIONES DEL DIA 03/19/2019SPYRAL - GESTION ADMINISTRATIVA</v>
      </c>
      <c r="G1095" s="108">
        <f>IF(Tabla!K1095="","",Tabla!K1095)</f>
        <v>16</v>
      </c>
      <c r="H1095" s="108">
        <f>IF(Tabla!L1095="","",Tabla!L1095)</f>
        <v>0</v>
      </c>
      <c r="J1095">
        <f t="shared" si="221"/>
        <v>1087</v>
      </c>
      <c r="K1095" s="93">
        <f t="shared" si="222"/>
        <v>43543</v>
      </c>
      <c r="L1095">
        <f t="shared" ca="1" si="211"/>
        <v>0</v>
      </c>
      <c r="M1095" s="115">
        <f t="shared" ca="1" si="212"/>
        <v>1.0869999999999999E-6</v>
      </c>
      <c r="N1095">
        <f t="shared" ca="1" si="213"/>
        <v>4.0600000000000001E-7</v>
      </c>
      <c r="O1095">
        <f t="shared" ca="1" si="214"/>
        <v>406</v>
      </c>
      <c r="Q1095">
        <f t="shared" ca="1" si="215"/>
        <v>43498</v>
      </c>
      <c r="R1095" t="str">
        <f t="shared" ca="1" si="216"/>
        <v>CANALES DE DISTRIBUCION</v>
      </c>
      <c r="S1095" t="str">
        <f t="shared" ca="1" si="217"/>
        <v>RECONOCIMIENTO</v>
      </c>
      <c r="T1095" t="str">
        <f t="shared" ca="1" si="218"/>
        <v>TRANSACCIONES DEL DIA 02/02/2019SPYRAL - GESTION ADMINISTRATIVA</v>
      </c>
      <c r="V1095">
        <f t="shared" ca="1" si="219"/>
        <v>0</v>
      </c>
      <c r="W1095">
        <f t="shared" ca="1" si="220"/>
        <v>0</v>
      </c>
    </row>
    <row r="1096" spans="2:23" x14ac:dyDescent="0.25">
      <c r="B1096" s="3">
        <f t="shared" si="223"/>
        <v>1088</v>
      </c>
      <c r="C1096" s="93">
        <f>IF(Tabla!G1096="","",Tabla!G1096)</f>
        <v>43543</v>
      </c>
      <c r="D1096" s="93" t="str">
        <f>IF(Tabla!H1096="","",Tabla!H1096)</f>
        <v>CAJA</v>
      </c>
      <c r="E1096" s="93" t="str">
        <f>IF(Tabla!I1096="","",Tabla!I1096)</f>
        <v>ALIMENTACION DE EMPLEADOS CTA NUEVA</v>
      </c>
      <c r="F1096" s="93" t="str">
        <f>IF(Tabla!J1096="","",Tabla!J1096)</f>
        <v>TRANSACCIONES DEL DIA 03/19/2019SPYRAL - GESTION ADMINISTRATIVA</v>
      </c>
      <c r="G1096" s="108">
        <f>IF(Tabla!K1096="","",Tabla!K1096)</f>
        <v>8</v>
      </c>
      <c r="H1096" s="108">
        <f>IF(Tabla!L1096="","",Tabla!L1096)</f>
        <v>0</v>
      </c>
      <c r="J1096">
        <f t="shared" si="221"/>
        <v>1088</v>
      </c>
      <c r="K1096" s="93">
        <f t="shared" si="222"/>
        <v>43543</v>
      </c>
      <c r="L1096">
        <f t="shared" ca="1" si="211"/>
        <v>0</v>
      </c>
      <c r="M1096" s="115">
        <f t="shared" ca="1" si="212"/>
        <v>1.088E-6</v>
      </c>
      <c r="N1096">
        <f t="shared" ca="1" si="213"/>
        <v>4.0499999999999999E-7</v>
      </c>
      <c r="O1096">
        <f t="shared" ca="1" si="214"/>
        <v>405</v>
      </c>
      <c r="Q1096">
        <f t="shared" ca="1" si="215"/>
        <v>43498</v>
      </c>
      <c r="R1096" t="str">
        <f t="shared" ca="1" si="216"/>
        <v>DESARROLLO DE PRODUCTOS</v>
      </c>
      <c r="S1096" t="str">
        <f t="shared" ca="1" si="217"/>
        <v>GASTOS NO DEDUCIBLES</v>
      </c>
      <c r="T1096" t="str">
        <f t="shared" ca="1" si="218"/>
        <v>TRANSACCIONES DEL DIA 02/02/2019SPYRAL - GESTION ADMINISTRATIVA</v>
      </c>
      <c r="V1096">
        <f t="shared" ca="1" si="219"/>
        <v>0</v>
      </c>
      <c r="W1096">
        <f t="shared" ca="1" si="220"/>
        <v>0</v>
      </c>
    </row>
    <row r="1097" spans="2:23" x14ac:dyDescent="0.25">
      <c r="B1097" s="3">
        <f t="shared" si="223"/>
        <v>1089</v>
      </c>
      <c r="C1097" s="93">
        <f>IF(Tabla!G1097="","",Tabla!G1097)</f>
        <v>43543</v>
      </c>
      <c r="D1097" s="93" t="str">
        <f>IF(Tabla!H1097="","",Tabla!H1097)</f>
        <v>BANCA COMERCIAL PERIFERIA</v>
      </c>
      <c r="E1097" s="93" t="str">
        <f>IF(Tabla!I1097="","",Tabla!I1097)</f>
        <v>ALIMENTACION DE EMPLEADOS CTA NUEVA</v>
      </c>
      <c r="F1097" s="93" t="str">
        <f>IF(Tabla!J1097="","",Tabla!J1097)</f>
        <v>TRANSACCIONES DEL DIA 03/19/2019SPYRAL - GESTION ADMINISTRATIVA</v>
      </c>
      <c r="G1097" s="108">
        <f>IF(Tabla!K1097="","",Tabla!K1097)</f>
        <v>100</v>
      </c>
      <c r="H1097" s="108">
        <f>IF(Tabla!L1097="","",Tabla!L1097)</f>
        <v>0</v>
      </c>
      <c r="J1097">
        <f t="shared" si="221"/>
        <v>1089</v>
      </c>
      <c r="K1097" s="93">
        <f t="shared" si="222"/>
        <v>43543</v>
      </c>
      <c r="L1097">
        <f t="shared" ref="L1097:L1160" ca="1" si="224">IF(SortCriteria=1,IFERROR(VALUE(MID(K1097,1,FIND(" ",K1097,1)-1)),0),OFFSET(B1097,0,SortCriteria))</f>
        <v>0</v>
      </c>
      <c r="M1097" s="115">
        <f t="shared" ref="M1097:M1160" ca="1" si="225">L1097+$J1097/1000000000</f>
        <v>1.0890000000000001E-6</v>
      </c>
      <c r="N1097">
        <f t="shared" ref="N1097:N1160" ca="1" si="226">IFERROR(CHOOSE($J$3,LARGE(INDIRECT("M9:M"&amp;$M$5),J1097),SMALL(INDIRECT("M9:M"&amp;$M$5),J1097)),0)</f>
        <v>4.0400000000000002E-7</v>
      </c>
      <c r="O1097">
        <f t="shared" ref="O1097:O1160" ca="1" si="227">MATCH(N1097,$M$9:$M$1508,0)</f>
        <v>404</v>
      </c>
      <c r="Q1097">
        <f t="shared" ref="Q1097:Q1160" ca="1" si="228">OFFSET(C$8,$O1097,0)</f>
        <v>43498</v>
      </c>
      <c r="R1097" t="str">
        <f t="shared" ca="1" si="216"/>
        <v>FUERZAS DE VENTAS PANAMA</v>
      </c>
      <c r="S1097" t="str">
        <f t="shared" ca="1" si="217"/>
        <v>VIATICOS</v>
      </c>
      <c r="T1097" t="str">
        <f t="shared" ca="1" si="218"/>
        <v>TRANSACCIONES DEL DIA 02/02/2019SPYRAL - GESTION ADMINISTRATIVA</v>
      </c>
      <c r="V1097">
        <f t="shared" ca="1" si="219"/>
        <v>0</v>
      </c>
      <c r="W1097">
        <f t="shared" ca="1" si="220"/>
        <v>0</v>
      </c>
    </row>
    <row r="1098" spans="2:23" x14ac:dyDescent="0.25">
      <c r="B1098" s="3">
        <f t="shared" si="223"/>
        <v>1090</v>
      </c>
      <c r="C1098" s="93">
        <f>IF(Tabla!G1098="","",Tabla!G1098)</f>
        <v>43543</v>
      </c>
      <c r="D1098" s="93" t="str">
        <f>IF(Tabla!H1098="","",Tabla!H1098)</f>
        <v>BANCA COMERCIAL PERIFERIA</v>
      </c>
      <c r="E1098" s="93" t="str">
        <f>IF(Tabla!I1098="","",Tabla!I1098)</f>
        <v>NC ALIMENTACION DE EMPLEADOS NVA</v>
      </c>
      <c r="F1098" s="93" t="str">
        <f>IF(Tabla!J1098="","",Tabla!J1098)</f>
        <v>TRANSACCIONES DEL DIA 03/19/2019SPYRAL - GESTION ADMINISTRATIVA</v>
      </c>
      <c r="G1098" s="108">
        <f>IF(Tabla!K1098="","",Tabla!K1098)</f>
        <v>87.63</v>
      </c>
      <c r="H1098" s="108">
        <f>IF(Tabla!L1098="","",Tabla!L1098)</f>
        <v>0</v>
      </c>
      <c r="J1098">
        <f t="shared" si="221"/>
        <v>1090</v>
      </c>
      <c r="K1098" s="93">
        <f t="shared" si="222"/>
        <v>43543</v>
      </c>
      <c r="L1098">
        <f t="shared" ca="1" si="224"/>
        <v>0</v>
      </c>
      <c r="M1098" s="115">
        <f t="shared" ca="1" si="225"/>
        <v>1.0899999999999999E-6</v>
      </c>
      <c r="N1098">
        <f t="shared" ca="1" si="226"/>
        <v>4.03E-7</v>
      </c>
      <c r="O1098">
        <f t="shared" ca="1" si="227"/>
        <v>403</v>
      </c>
      <c r="Q1098">
        <f t="shared" ca="1" si="228"/>
        <v>43497</v>
      </c>
      <c r="R1098" t="str">
        <f t="shared" ref="R1098:R1161" ca="1" si="229">IF($Q1098=0,"",OFFSET(D$8,$O1098,0))</f>
        <v>ADMINISTRACION DE SUCURSALES</v>
      </c>
      <c r="S1098" t="str">
        <f t="shared" ref="S1098:S1161" ca="1" si="230">IF($Q1098=0,"",OFFSET(E$8,$O1098,0))</f>
        <v>VIATICOS</v>
      </c>
      <c r="T1098" t="str">
        <f t="shared" ref="T1098:T1161" ca="1" si="231">IF($Q1098=0,"",OFFSET(F$8,$O1098,0))</f>
        <v>TRANSACCIONES DEL DIA 02/01/2019SPYRAL - GESTION ADMINISTRATIVA</v>
      </c>
      <c r="V1098">
        <f t="shared" ref="V1098:V1161" ca="1" si="232">IF($Q1098=0,"",OFFSET(H$8,$O1098,0))</f>
        <v>0</v>
      </c>
      <c r="W1098">
        <f t="shared" ref="W1098:W1161" ca="1" si="233">IF($Q1098=0,"",OFFSET(I$8,$O1098,0))</f>
        <v>0</v>
      </c>
    </row>
    <row r="1099" spans="2:23" x14ac:dyDescent="0.25">
      <c r="B1099" s="3">
        <f t="shared" si="223"/>
        <v>1091</v>
      </c>
      <c r="C1099" s="93">
        <f>IF(Tabla!G1099="","",Tabla!G1099)</f>
        <v>43543</v>
      </c>
      <c r="D1099" s="93" t="str">
        <f>IF(Tabla!H1099="","",Tabla!H1099)</f>
        <v>BANCA COMERCIAL</v>
      </c>
      <c r="E1099" s="93" t="str">
        <f>IF(Tabla!I1099="","",Tabla!I1099)</f>
        <v>VIATICOS</v>
      </c>
      <c r="F1099" s="93" t="str">
        <f>IF(Tabla!J1099="","",Tabla!J1099)</f>
        <v>TRANSACCIONES DEL DIA 03/19/2019SPYRAL - GESTION ADMINISTRATIVA</v>
      </c>
      <c r="G1099" s="108">
        <f>IF(Tabla!K1099="","",Tabla!K1099)</f>
        <v>34</v>
      </c>
      <c r="H1099" s="108">
        <f>IF(Tabla!L1099="","",Tabla!L1099)</f>
        <v>0</v>
      </c>
      <c r="J1099">
        <f t="shared" ref="J1099:J1162" si="234">IF(K1099=0,0,J1098+1)</f>
        <v>1091</v>
      </c>
      <c r="K1099" s="93">
        <f t="shared" ref="K1099:K1162" si="235">C1099</f>
        <v>43543</v>
      </c>
      <c r="L1099">
        <f t="shared" ca="1" si="224"/>
        <v>0</v>
      </c>
      <c r="M1099" s="115">
        <f t="shared" ca="1" si="225"/>
        <v>1.091E-6</v>
      </c>
      <c r="N1099">
        <f t="shared" ca="1" si="226"/>
        <v>4.0200000000000003E-7</v>
      </c>
      <c r="O1099">
        <f t="shared" ca="1" si="227"/>
        <v>402</v>
      </c>
      <c r="Q1099">
        <f t="shared" ca="1" si="228"/>
        <v>43497</v>
      </c>
      <c r="R1099" t="str">
        <f t="shared" ca="1" si="229"/>
        <v>ADMINISTRACION DE SUCURSALES</v>
      </c>
      <c r="S1099" t="str">
        <f t="shared" ca="1" si="230"/>
        <v>OTROS EGRESOS 18</v>
      </c>
      <c r="T1099" t="str">
        <f t="shared" ca="1" si="231"/>
        <v>OTROS EGRESOS 1.P.O (OR:32/DES:32 TRN:86 PERF:300086 CAU: 18</v>
      </c>
      <c r="V1099">
        <f t="shared" ca="1" si="232"/>
        <v>0</v>
      </c>
      <c r="W1099">
        <f t="shared" ca="1" si="233"/>
        <v>0</v>
      </c>
    </row>
    <row r="1100" spans="2:23" x14ac:dyDescent="0.25">
      <c r="B1100" s="3">
        <f t="shared" si="223"/>
        <v>1092</v>
      </c>
      <c r="C1100" s="93">
        <f>IF(Tabla!G1100="","",Tabla!G1100)</f>
        <v>43543</v>
      </c>
      <c r="D1100" s="93" t="str">
        <f>IF(Tabla!H1100="","",Tabla!H1100)</f>
        <v>ADMINISTRACION DE SUCURSALES</v>
      </c>
      <c r="E1100" s="93" t="str">
        <f>IF(Tabla!I1100="","",Tabla!I1100)</f>
        <v>ALIMENTACION DE EMPLEADOS CTA NUEVA</v>
      </c>
      <c r="F1100" s="93" t="str">
        <f>IF(Tabla!J1100="","",Tabla!J1100)</f>
        <v>TRANSACCIONES DEL DIA 03/19/2019SPYRAL - GESTION ADMINISTRATIVA</v>
      </c>
      <c r="G1100" s="108">
        <f>IF(Tabla!K1100="","",Tabla!K1100)</f>
        <v>8</v>
      </c>
      <c r="H1100" s="108">
        <f>IF(Tabla!L1100="","",Tabla!L1100)</f>
        <v>0</v>
      </c>
      <c r="J1100">
        <f t="shared" si="234"/>
        <v>1092</v>
      </c>
      <c r="K1100" s="93">
        <f t="shared" si="235"/>
        <v>43543</v>
      </c>
      <c r="L1100">
        <f t="shared" ca="1" si="224"/>
        <v>0</v>
      </c>
      <c r="M1100" s="115">
        <f t="shared" ca="1" si="225"/>
        <v>1.0920000000000001E-6</v>
      </c>
      <c r="N1100">
        <f t="shared" ca="1" si="226"/>
        <v>4.01E-7</v>
      </c>
      <c r="O1100">
        <f t="shared" ca="1" si="227"/>
        <v>401</v>
      </c>
      <c r="Q1100">
        <f t="shared" ca="1" si="228"/>
        <v>43497</v>
      </c>
      <c r="R1100" t="str">
        <f t="shared" ca="1" si="229"/>
        <v>ADMINISTRACION DE SUCURSALES</v>
      </c>
      <c r="S1100" t="str">
        <f t="shared" ca="1" si="230"/>
        <v>OTROS EGRESOS 18</v>
      </c>
      <c r="T1100" t="str">
        <f t="shared" ca="1" si="231"/>
        <v>OTROS EGRESOS 1.P.O (OR:40/DES:40 TRN:86 PERF:300086 CAU: 18</v>
      </c>
      <c r="V1100">
        <f t="shared" ca="1" si="232"/>
        <v>0</v>
      </c>
      <c r="W1100">
        <f t="shared" ca="1" si="233"/>
        <v>0</v>
      </c>
    </row>
    <row r="1101" spans="2:23" x14ac:dyDescent="0.25">
      <c r="B1101" s="3">
        <f t="shared" si="223"/>
        <v>1093</v>
      </c>
      <c r="C1101" s="93">
        <f>IF(Tabla!G1101="","",Tabla!G1101)</f>
        <v>43543</v>
      </c>
      <c r="D1101" s="93" t="str">
        <f>IF(Tabla!H1101="","",Tabla!H1101)</f>
        <v>ADMINISTRACION DE SUCURSALES</v>
      </c>
      <c r="E1101" s="93" t="str">
        <f>IF(Tabla!I1101="","",Tabla!I1101)</f>
        <v>GASTOS NO DEDUCIBLES</v>
      </c>
      <c r="F1101" s="93" t="str">
        <f>IF(Tabla!J1101="","",Tabla!J1101)</f>
        <v>TRANSACCIONES DEL DIA 03/19/2019SPYRAL - GESTION ADMINISTRATIVA</v>
      </c>
      <c r="G1101" s="108">
        <f>IF(Tabla!K1101="","",Tabla!K1101)</f>
        <v>15.95</v>
      </c>
      <c r="H1101" s="108">
        <f>IF(Tabla!L1101="","",Tabla!L1101)</f>
        <v>0</v>
      </c>
      <c r="J1101">
        <f t="shared" si="234"/>
        <v>1093</v>
      </c>
      <c r="K1101" s="93">
        <f t="shared" si="235"/>
        <v>43543</v>
      </c>
      <c r="L1101">
        <f t="shared" ca="1" si="224"/>
        <v>0</v>
      </c>
      <c r="M1101" s="115">
        <f t="shared" ca="1" si="225"/>
        <v>1.093E-6</v>
      </c>
      <c r="N1101">
        <f t="shared" ca="1" si="226"/>
        <v>3.9999999999999998E-7</v>
      </c>
      <c r="O1101">
        <f t="shared" ca="1" si="227"/>
        <v>400</v>
      </c>
      <c r="Q1101">
        <f t="shared" ca="1" si="228"/>
        <v>43497</v>
      </c>
      <c r="R1101" t="str">
        <f t="shared" ca="1" si="229"/>
        <v>ADMINISTRACION DE SUCURSALES</v>
      </c>
      <c r="S1101" t="str">
        <f t="shared" ca="1" si="230"/>
        <v>OTROS EGRESOS 18</v>
      </c>
      <c r="T1101" t="str">
        <f t="shared" ca="1" si="231"/>
        <v>OTROS EGRESOS 1.P.O (OR:95/DES:95 TRN:86 PERF:300086 CAU: 18</v>
      </c>
      <c r="V1101">
        <f t="shared" ca="1" si="232"/>
        <v>0</v>
      </c>
      <c r="W1101">
        <f t="shared" ca="1" si="233"/>
        <v>0</v>
      </c>
    </row>
    <row r="1102" spans="2:23" x14ac:dyDescent="0.25">
      <c r="B1102" s="3">
        <f t="shared" si="223"/>
        <v>1094</v>
      </c>
      <c r="C1102" s="93">
        <f>IF(Tabla!G1102="","",Tabla!G1102)</f>
        <v>43543</v>
      </c>
      <c r="D1102" s="93" t="str">
        <f>IF(Tabla!H1102="","",Tabla!H1102)</f>
        <v>ADMINISTRACION DE SUCURSALES</v>
      </c>
      <c r="E1102" s="93" t="str">
        <f>IF(Tabla!I1102="","",Tabla!I1102)</f>
        <v>NC ALIMENTACION DE EMPLEADOS NVA</v>
      </c>
      <c r="F1102" s="93" t="str">
        <f>IF(Tabla!J1102="","",Tabla!J1102)</f>
        <v>TRANSACCIONES DEL DIA 03/19/2019SPYRAL - GESTION ADMINISTRATIVA</v>
      </c>
      <c r="G1102" s="108">
        <f>IF(Tabla!K1102="","",Tabla!K1102)</f>
        <v>147.55000000000001</v>
      </c>
      <c r="H1102" s="108">
        <f>IF(Tabla!L1102="","",Tabla!L1102)</f>
        <v>0</v>
      </c>
      <c r="J1102">
        <f t="shared" si="234"/>
        <v>1094</v>
      </c>
      <c r="K1102" s="93">
        <f t="shared" si="235"/>
        <v>43543</v>
      </c>
      <c r="L1102">
        <f t="shared" ca="1" si="224"/>
        <v>0</v>
      </c>
      <c r="M1102" s="115">
        <f t="shared" ca="1" si="225"/>
        <v>1.094E-6</v>
      </c>
      <c r="N1102">
        <f t="shared" ca="1" si="226"/>
        <v>3.9900000000000001E-7</v>
      </c>
      <c r="O1102">
        <f t="shared" ca="1" si="227"/>
        <v>399</v>
      </c>
      <c r="Q1102">
        <f t="shared" ca="1" si="228"/>
        <v>43497</v>
      </c>
      <c r="R1102" t="str">
        <f t="shared" ca="1" si="229"/>
        <v>ADMINISTRACION DE SUCURSALES</v>
      </c>
      <c r="S1102" t="str">
        <f t="shared" ca="1" si="230"/>
        <v>NC GASTO NO DEDUCIBLES</v>
      </c>
      <c r="T1102" t="str">
        <f t="shared" ca="1" si="231"/>
        <v>TRANSACCIONES DEL DIA 02/01/2019SPYRAL - GESTION ADMINISTRATIVA</v>
      </c>
      <c r="V1102">
        <f t="shared" ca="1" si="232"/>
        <v>0</v>
      </c>
      <c r="W1102">
        <f t="shared" ca="1" si="233"/>
        <v>0</v>
      </c>
    </row>
    <row r="1103" spans="2:23" x14ac:dyDescent="0.25">
      <c r="B1103" s="3">
        <f t="shared" si="223"/>
        <v>1095</v>
      </c>
      <c r="C1103" s="93">
        <f>IF(Tabla!G1103="","",Tabla!G1103)</f>
        <v>43543</v>
      </c>
      <c r="D1103" s="93" t="str">
        <f>IF(Tabla!H1103="","",Tabla!H1103)</f>
        <v>ADMINISTRACION DE SUCURSALES</v>
      </c>
      <c r="E1103" s="93" t="str">
        <f>IF(Tabla!I1103="","",Tabla!I1103)</f>
        <v>NC ALIMENTACION DE EMPLEADOS NVA</v>
      </c>
      <c r="F1103" s="93" t="str">
        <f>IF(Tabla!J1103="","",Tabla!J1103)</f>
        <v>TRANSACCIONES DEL DIA 03/19/2019SPYRAL - GESTION ADMINISTRATIVA</v>
      </c>
      <c r="G1103" s="108">
        <f>IF(Tabla!K1103="","",Tabla!K1103)</f>
        <v>40.49</v>
      </c>
      <c r="H1103" s="108">
        <f>IF(Tabla!L1103="","",Tabla!L1103)</f>
        <v>0</v>
      </c>
      <c r="J1103">
        <f t="shared" si="234"/>
        <v>1095</v>
      </c>
      <c r="K1103" s="93">
        <f t="shared" si="235"/>
        <v>43543</v>
      </c>
      <c r="L1103">
        <f t="shared" ca="1" si="224"/>
        <v>0</v>
      </c>
      <c r="M1103" s="115">
        <f t="shared" ca="1" si="225"/>
        <v>1.0950000000000001E-6</v>
      </c>
      <c r="N1103">
        <f t="shared" ca="1" si="226"/>
        <v>3.9799999999999999E-7</v>
      </c>
      <c r="O1103">
        <f t="shared" ca="1" si="227"/>
        <v>398</v>
      </c>
      <c r="Q1103">
        <f t="shared" ca="1" si="228"/>
        <v>43497</v>
      </c>
      <c r="R1103" t="str">
        <f t="shared" ca="1" si="229"/>
        <v>ADMINISTRACION DE SUCURSALES</v>
      </c>
      <c r="S1103" t="str">
        <f t="shared" ca="1" si="230"/>
        <v>NC GASTO NO DEDUCIBLES</v>
      </c>
      <c r="T1103" t="str">
        <f t="shared" ca="1" si="231"/>
        <v>TRANSACCIONES DEL DIA 02/01/2019SPYRAL - GESTION ADMINISTRATIVA</v>
      </c>
      <c r="V1103">
        <f t="shared" ca="1" si="232"/>
        <v>0</v>
      </c>
      <c r="W1103">
        <f t="shared" ca="1" si="233"/>
        <v>0</v>
      </c>
    </row>
    <row r="1104" spans="2:23" x14ac:dyDescent="0.25">
      <c r="B1104" s="3">
        <f t="shared" si="223"/>
        <v>1096</v>
      </c>
      <c r="C1104" s="93">
        <f>IF(Tabla!G1104="","",Tabla!G1104)</f>
        <v>43543</v>
      </c>
      <c r="D1104" s="93" t="str">
        <f>IF(Tabla!H1104="","",Tabla!H1104)</f>
        <v>ADMINISTRACION DE SUCURSALES</v>
      </c>
      <c r="E1104" s="93" t="str">
        <f>IF(Tabla!I1104="","",Tabla!I1104)</f>
        <v>NC ALIMENTACION DE EMPLEADOS NVA</v>
      </c>
      <c r="F1104" s="93" t="str">
        <f>IF(Tabla!J1104="","",Tabla!J1104)</f>
        <v>TRANSACCIONES DEL DIA 03/19/2019SPYRAL - GESTION ADMINISTRATIVA</v>
      </c>
      <c r="G1104" s="108">
        <f>IF(Tabla!K1104="","",Tabla!K1104)</f>
        <v>35.950000000000003</v>
      </c>
      <c r="H1104" s="108">
        <f>IF(Tabla!L1104="","",Tabla!L1104)</f>
        <v>0</v>
      </c>
      <c r="J1104">
        <f t="shared" si="234"/>
        <v>1096</v>
      </c>
      <c r="K1104" s="93">
        <f t="shared" si="235"/>
        <v>43543</v>
      </c>
      <c r="L1104">
        <f t="shared" ca="1" si="224"/>
        <v>0</v>
      </c>
      <c r="M1104" s="115">
        <f t="shared" ca="1" si="225"/>
        <v>1.096E-6</v>
      </c>
      <c r="N1104">
        <f t="shared" ca="1" si="226"/>
        <v>3.9700000000000002E-7</v>
      </c>
      <c r="O1104">
        <f t="shared" ca="1" si="227"/>
        <v>397</v>
      </c>
      <c r="Q1104">
        <f t="shared" ca="1" si="228"/>
        <v>43497</v>
      </c>
      <c r="R1104" t="str">
        <f t="shared" ca="1" si="229"/>
        <v>ADMINISTRACION DE SUCURSALES</v>
      </c>
      <c r="S1104" t="str">
        <f t="shared" ca="1" si="230"/>
        <v>NC GASTO NO DEDUCIBLES</v>
      </c>
      <c r="T1104" t="str">
        <f t="shared" ca="1" si="231"/>
        <v>TRANSACCIONES DEL DIA 02/01/2019SPYRAL - GESTION ADMINISTRATIVA</v>
      </c>
      <c r="V1104">
        <f t="shared" ca="1" si="232"/>
        <v>0</v>
      </c>
      <c r="W1104">
        <f t="shared" ca="1" si="233"/>
        <v>0</v>
      </c>
    </row>
    <row r="1105" spans="2:23" x14ac:dyDescent="0.25">
      <c r="B1105" s="3">
        <f t="shared" si="223"/>
        <v>1097</v>
      </c>
      <c r="C1105" s="93">
        <f>IF(Tabla!G1105="","",Tabla!G1105)</f>
        <v>43543</v>
      </c>
      <c r="D1105" s="93" t="str">
        <f>IF(Tabla!H1105="","",Tabla!H1105)</f>
        <v>ADMINISTRACION DE SUCURSALES</v>
      </c>
      <c r="E1105" s="93" t="str">
        <f>IF(Tabla!I1105="","",Tabla!I1105)</f>
        <v>NC ALIMENTACION DE EMPLEADOS NVA</v>
      </c>
      <c r="F1105" s="93" t="str">
        <f>IF(Tabla!J1105="","",Tabla!J1105)</f>
        <v>TRANSACCIONES DEL DIA 03/19/2019SPYRAL - GESTION ADMINISTRATIVA</v>
      </c>
      <c r="G1105" s="108">
        <f>IF(Tabla!K1105="","",Tabla!K1105)</f>
        <v>15.08</v>
      </c>
      <c r="H1105" s="108">
        <f>IF(Tabla!L1105="","",Tabla!L1105)</f>
        <v>0</v>
      </c>
      <c r="J1105">
        <f t="shared" si="234"/>
        <v>1097</v>
      </c>
      <c r="K1105" s="93">
        <f t="shared" si="235"/>
        <v>43543</v>
      </c>
      <c r="L1105">
        <f t="shared" ca="1" si="224"/>
        <v>0</v>
      </c>
      <c r="M1105" s="115">
        <f t="shared" ca="1" si="225"/>
        <v>1.097E-6</v>
      </c>
      <c r="N1105">
        <f t="shared" ca="1" si="226"/>
        <v>3.96E-7</v>
      </c>
      <c r="O1105">
        <f t="shared" ca="1" si="227"/>
        <v>396</v>
      </c>
      <c r="Q1105">
        <f t="shared" ca="1" si="228"/>
        <v>43497</v>
      </c>
      <c r="R1105" t="str">
        <f t="shared" ca="1" si="229"/>
        <v>ADMINISTRACION DE SUCURSALES</v>
      </c>
      <c r="S1105" t="str">
        <f t="shared" ca="1" si="230"/>
        <v>NC ALIMENTACION DE EMPLEADOS NVA</v>
      </c>
      <c r="T1105" t="str">
        <f t="shared" ca="1" si="231"/>
        <v>TRANSACCIONES DEL DIA 02/01/2019SPYRAL - GESTION ADMINISTRATIVA</v>
      </c>
      <c r="V1105">
        <f t="shared" ca="1" si="232"/>
        <v>0</v>
      </c>
      <c r="W1105">
        <f t="shared" ca="1" si="233"/>
        <v>0</v>
      </c>
    </row>
    <row r="1106" spans="2:23" x14ac:dyDescent="0.25">
      <c r="B1106" s="3">
        <f t="shared" si="223"/>
        <v>1098</v>
      </c>
      <c r="C1106" s="93">
        <f>IF(Tabla!G1106="","",Tabla!G1106)</f>
        <v>43543</v>
      </c>
      <c r="D1106" s="93" t="str">
        <f>IF(Tabla!H1106="","",Tabla!H1106)</f>
        <v>ADMINISTRACION DE SUCURSALES</v>
      </c>
      <c r="E1106" s="93" t="str">
        <f>IF(Tabla!I1106="","",Tabla!I1106)</f>
        <v>NC ALIMENTACION DE EMPLEADOS NVA</v>
      </c>
      <c r="F1106" s="93" t="str">
        <f>IF(Tabla!J1106="","",Tabla!J1106)</f>
        <v>TRANSACCIONES DEL DIA 03/19/2019SPYRAL - GESTION ADMINISTRATIVA</v>
      </c>
      <c r="G1106" s="108">
        <f>IF(Tabla!K1106="","",Tabla!K1106)</f>
        <v>12.99</v>
      </c>
      <c r="H1106" s="108">
        <f>IF(Tabla!L1106="","",Tabla!L1106)</f>
        <v>0</v>
      </c>
      <c r="J1106">
        <f t="shared" si="234"/>
        <v>1098</v>
      </c>
      <c r="K1106" s="93">
        <f t="shared" si="235"/>
        <v>43543</v>
      </c>
      <c r="L1106">
        <f t="shared" ca="1" si="224"/>
        <v>0</v>
      </c>
      <c r="M1106" s="115">
        <f t="shared" ca="1" si="225"/>
        <v>1.0979999999999999E-6</v>
      </c>
      <c r="N1106">
        <f t="shared" ca="1" si="226"/>
        <v>3.9499999999999998E-7</v>
      </c>
      <c r="O1106">
        <f t="shared" ca="1" si="227"/>
        <v>395</v>
      </c>
      <c r="Q1106">
        <f t="shared" ca="1" si="228"/>
        <v>43497</v>
      </c>
      <c r="R1106" t="str">
        <f t="shared" ca="1" si="229"/>
        <v>BANCA COMERCIAL CENTRO</v>
      </c>
      <c r="S1106" t="str">
        <f t="shared" ca="1" si="230"/>
        <v>VIATICOS</v>
      </c>
      <c r="T1106" t="str">
        <f t="shared" ca="1" si="231"/>
        <v>TRANSACCIONES DEL DIA 02/01/2019SPYRAL - GESTION ADMINISTRATIVA</v>
      </c>
      <c r="V1106">
        <f t="shared" ca="1" si="232"/>
        <v>0</v>
      </c>
      <c r="W1106">
        <f t="shared" ca="1" si="233"/>
        <v>0</v>
      </c>
    </row>
    <row r="1107" spans="2:23" x14ac:dyDescent="0.25">
      <c r="B1107" s="3">
        <f t="shared" si="223"/>
        <v>1099</v>
      </c>
      <c r="C1107" s="93">
        <f>IF(Tabla!G1107="","",Tabla!G1107)</f>
        <v>43543</v>
      </c>
      <c r="D1107" s="93" t="str">
        <f>IF(Tabla!H1107="","",Tabla!H1107)</f>
        <v>ADMINISTRACION DE SUCURSALES</v>
      </c>
      <c r="E1107" s="93" t="str">
        <f>IF(Tabla!I1107="","",Tabla!I1107)</f>
        <v>NC GASTO NO DEDUCIBLES</v>
      </c>
      <c r="F1107" s="93" t="str">
        <f>IF(Tabla!J1107="","",Tabla!J1107)</f>
        <v>TRANSACCIONES DEL DIA 03/19/2019SPYRAL - GESTION ADMINISTRATIVA</v>
      </c>
      <c r="G1107" s="108">
        <f>IF(Tabla!K1107="","",Tabla!K1107)</f>
        <v>110</v>
      </c>
      <c r="H1107" s="108">
        <f>IF(Tabla!L1107="","",Tabla!L1107)</f>
        <v>0</v>
      </c>
      <c r="J1107">
        <f t="shared" si="234"/>
        <v>1099</v>
      </c>
      <c r="K1107" s="93">
        <f t="shared" si="235"/>
        <v>43543</v>
      </c>
      <c r="L1107">
        <f t="shared" ca="1" si="224"/>
        <v>0</v>
      </c>
      <c r="M1107" s="115">
        <f t="shared" ca="1" si="225"/>
        <v>1.099E-6</v>
      </c>
      <c r="N1107">
        <f t="shared" ca="1" si="226"/>
        <v>3.9400000000000001E-7</v>
      </c>
      <c r="O1107">
        <f t="shared" ca="1" si="227"/>
        <v>394</v>
      </c>
      <c r="Q1107">
        <f t="shared" ca="1" si="228"/>
        <v>43497</v>
      </c>
      <c r="R1107" t="str">
        <f t="shared" ca="1" si="229"/>
        <v>BANCA CORPORATIVA</v>
      </c>
      <c r="S1107" t="str">
        <f t="shared" ca="1" si="230"/>
        <v>NC ALIMENTACION DE EMPLEADOS NVA</v>
      </c>
      <c r="T1107" t="str">
        <f t="shared" ca="1" si="231"/>
        <v>TRANSACCIONES DEL DIA 02/01/2019SPYRAL - GESTION ADMINISTRATIVA</v>
      </c>
      <c r="V1107">
        <f t="shared" ca="1" si="232"/>
        <v>0</v>
      </c>
      <c r="W1107">
        <f t="shared" ca="1" si="233"/>
        <v>0</v>
      </c>
    </row>
    <row r="1108" spans="2:23" x14ac:dyDescent="0.25">
      <c r="B1108" s="3">
        <f t="shared" si="223"/>
        <v>1100</v>
      </c>
      <c r="C1108" s="93">
        <f>IF(Tabla!G1108="","",Tabla!G1108)</f>
        <v>43543</v>
      </c>
      <c r="D1108" s="93" t="str">
        <f>IF(Tabla!H1108="","",Tabla!H1108)</f>
        <v>ADMINISTRACION DE SUCURSALES</v>
      </c>
      <c r="E1108" s="93" t="str">
        <f>IF(Tabla!I1108="","",Tabla!I1108)</f>
        <v>NC GASTO NO DEDUCIBLES</v>
      </c>
      <c r="F1108" s="93" t="str">
        <f>IF(Tabla!J1108="","",Tabla!J1108)</f>
        <v>TRANSACCIONES DEL DIA 03/19/2019SPYRAL - GESTION ADMINISTRATIVA</v>
      </c>
      <c r="G1108" s="108">
        <f>IF(Tabla!K1108="","",Tabla!K1108)</f>
        <v>71.349999999999994</v>
      </c>
      <c r="H1108" s="108">
        <f>IF(Tabla!L1108="","",Tabla!L1108)</f>
        <v>0</v>
      </c>
      <c r="J1108">
        <f t="shared" si="234"/>
        <v>1100</v>
      </c>
      <c r="K1108" s="93">
        <f t="shared" si="235"/>
        <v>43543</v>
      </c>
      <c r="L1108">
        <f t="shared" ca="1" si="224"/>
        <v>0</v>
      </c>
      <c r="M1108" s="115">
        <f t="shared" ca="1" si="225"/>
        <v>1.1000000000000001E-6</v>
      </c>
      <c r="N1108">
        <f t="shared" ca="1" si="226"/>
        <v>3.9299999999999999E-7</v>
      </c>
      <c r="O1108">
        <f t="shared" ca="1" si="227"/>
        <v>393</v>
      </c>
      <c r="Q1108">
        <f t="shared" ca="1" si="228"/>
        <v>43497</v>
      </c>
      <c r="R1108" t="str">
        <f t="shared" ca="1" si="229"/>
        <v>CAJA</v>
      </c>
      <c r="S1108" t="str">
        <f t="shared" ca="1" si="230"/>
        <v>VIATICOS</v>
      </c>
      <c r="T1108" t="str">
        <f t="shared" ca="1" si="231"/>
        <v>TRANSACCIONES DEL DIA 02/01/2019SPYRAL - GESTION ADMINISTRATIVA</v>
      </c>
      <c r="V1108">
        <f t="shared" ca="1" si="232"/>
        <v>0</v>
      </c>
      <c r="W1108">
        <f t="shared" ca="1" si="233"/>
        <v>0</v>
      </c>
    </row>
    <row r="1109" spans="2:23" x14ac:dyDescent="0.25">
      <c r="B1109" s="3">
        <f t="shared" si="223"/>
        <v>1101</v>
      </c>
      <c r="C1109" s="93">
        <f>IF(Tabla!G1109="","",Tabla!G1109)</f>
        <v>43543</v>
      </c>
      <c r="D1109" s="93" t="str">
        <f>IF(Tabla!H1109="","",Tabla!H1109)</f>
        <v>ADMINISTRACION DE SUCURSALES</v>
      </c>
      <c r="E1109" s="93" t="str">
        <f>IF(Tabla!I1109="","",Tabla!I1109)</f>
        <v>NC GASTO NO DEDUCIBLES</v>
      </c>
      <c r="F1109" s="93" t="str">
        <f>IF(Tabla!J1109="","",Tabla!J1109)</f>
        <v>TRANSACCIONES DEL DIA 03/19/2019SPYRAL - GESTION ADMINISTRATIVA</v>
      </c>
      <c r="G1109" s="108">
        <f>IF(Tabla!K1109="","",Tabla!K1109)</f>
        <v>52.73</v>
      </c>
      <c r="H1109" s="108">
        <f>IF(Tabla!L1109="","",Tabla!L1109)</f>
        <v>0</v>
      </c>
      <c r="J1109">
        <f t="shared" si="234"/>
        <v>1101</v>
      </c>
      <c r="K1109" s="93">
        <f t="shared" si="235"/>
        <v>43543</v>
      </c>
      <c r="L1109">
        <f t="shared" ca="1" si="224"/>
        <v>0</v>
      </c>
      <c r="M1109" s="115">
        <f t="shared" ca="1" si="225"/>
        <v>1.1009999999999999E-6</v>
      </c>
      <c r="N1109">
        <f t="shared" ca="1" si="226"/>
        <v>3.9200000000000002E-7</v>
      </c>
      <c r="O1109">
        <f t="shared" ca="1" si="227"/>
        <v>392</v>
      </c>
      <c r="Q1109">
        <f t="shared" ca="1" si="228"/>
        <v>43497</v>
      </c>
      <c r="R1109" t="str">
        <f t="shared" ca="1" si="229"/>
        <v>CAJA</v>
      </c>
      <c r="S1109" t="str">
        <f t="shared" ca="1" si="230"/>
        <v>VIATICOS</v>
      </c>
      <c r="T1109" t="str">
        <f t="shared" ca="1" si="231"/>
        <v>TRANSACCIONES DEL DIA 02/01/2019SPYRAL - GESTION ADMINISTRATIVA</v>
      </c>
      <c r="V1109">
        <f t="shared" ca="1" si="232"/>
        <v>0</v>
      </c>
      <c r="W1109">
        <f t="shared" ca="1" si="233"/>
        <v>0</v>
      </c>
    </row>
    <row r="1110" spans="2:23" x14ac:dyDescent="0.25">
      <c r="B1110" s="3">
        <f t="shared" si="223"/>
        <v>1102</v>
      </c>
      <c r="C1110" s="93">
        <f>IF(Tabla!G1110="","",Tabla!G1110)</f>
        <v>43543</v>
      </c>
      <c r="D1110" s="93" t="str">
        <f>IF(Tabla!H1110="","",Tabla!H1110)</f>
        <v>ADMINISTRACION DE SUCURSALES</v>
      </c>
      <c r="E1110" s="93" t="str">
        <f>IF(Tabla!I1110="","",Tabla!I1110)</f>
        <v>NC GASTO NO DEDUCIBLES</v>
      </c>
      <c r="F1110" s="93" t="str">
        <f>IF(Tabla!J1110="","",Tabla!J1110)</f>
        <v>TRANSACCIONES DEL DIA 03/19/2019SPYRAL - GESTION ADMINISTRATIVA</v>
      </c>
      <c r="G1110" s="108">
        <f>IF(Tabla!K1110="","",Tabla!K1110)</f>
        <v>48</v>
      </c>
      <c r="H1110" s="108">
        <f>IF(Tabla!L1110="","",Tabla!L1110)</f>
        <v>0</v>
      </c>
      <c r="J1110">
        <f t="shared" si="234"/>
        <v>1102</v>
      </c>
      <c r="K1110" s="93">
        <f t="shared" si="235"/>
        <v>43543</v>
      </c>
      <c r="L1110">
        <f t="shared" ca="1" si="224"/>
        <v>0</v>
      </c>
      <c r="M1110" s="115">
        <f t="shared" ca="1" si="225"/>
        <v>1.102E-6</v>
      </c>
      <c r="N1110">
        <f t="shared" ca="1" si="226"/>
        <v>3.9099999999999999E-7</v>
      </c>
      <c r="O1110">
        <f t="shared" ca="1" si="227"/>
        <v>391</v>
      </c>
      <c r="Q1110">
        <f t="shared" ca="1" si="228"/>
        <v>43497</v>
      </c>
      <c r="R1110" t="str">
        <f t="shared" ca="1" si="229"/>
        <v>CAJA</v>
      </c>
      <c r="S1110" t="str">
        <f t="shared" ca="1" si="230"/>
        <v>ALIMENTACION DE EMPLEADOS CTA NUEVA</v>
      </c>
      <c r="T1110" t="str">
        <f t="shared" ca="1" si="231"/>
        <v>TRANSACCIONES DEL DIA 02/01/2019SPYRAL - GESTION ADMINISTRATIVA</v>
      </c>
      <c r="V1110">
        <f t="shared" ca="1" si="232"/>
        <v>0</v>
      </c>
      <c r="W1110">
        <f t="shared" ca="1" si="233"/>
        <v>0</v>
      </c>
    </row>
    <row r="1111" spans="2:23" x14ac:dyDescent="0.25">
      <c r="B1111" s="3">
        <f t="shared" si="223"/>
        <v>1103</v>
      </c>
      <c r="C1111" s="93">
        <f>IF(Tabla!G1111="","",Tabla!G1111)</f>
        <v>43543</v>
      </c>
      <c r="D1111" s="93" t="str">
        <f>IF(Tabla!H1111="","",Tabla!H1111)</f>
        <v>ADMINISTRACION DE SUCURSALES</v>
      </c>
      <c r="E1111" s="93" t="str">
        <f>IF(Tabla!I1111="","",Tabla!I1111)</f>
        <v>NC GASTO NO DEDUCIBLES</v>
      </c>
      <c r="F1111" s="93" t="str">
        <f>IF(Tabla!J1111="","",Tabla!J1111)</f>
        <v>TRANSACCIONES DEL DIA 03/19/2019SPYRAL - GESTION ADMINISTRATIVA</v>
      </c>
      <c r="G1111" s="108">
        <f>IF(Tabla!K1111="","",Tabla!K1111)</f>
        <v>41.59</v>
      </c>
      <c r="H1111" s="108">
        <f>IF(Tabla!L1111="","",Tabla!L1111)</f>
        <v>0</v>
      </c>
      <c r="J1111">
        <f t="shared" si="234"/>
        <v>1103</v>
      </c>
      <c r="K1111" s="93">
        <f t="shared" si="235"/>
        <v>43543</v>
      </c>
      <c r="L1111">
        <f t="shared" ca="1" si="224"/>
        <v>0</v>
      </c>
      <c r="M1111" s="115">
        <f t="shared" ca="1" si="225"/>
        <v>1.1030000000000001E-6</v>
      </c>
      <c r="N1111">
        <f t="shared" ca="1" si="226"/>
        <v>3.9000000000000002E-7</v>
      </c>
      <c r="O1111">
        <f t="shared" ca="1" si="227"/>
        <v>390</v>
      </c>
      <c r="Q1111">
        <f t="shared" ca="1" si="228"/>
        <v>43497</v>
      </c>
      <c r="R1111" t="str">
        <f t="shared" ca="1" si="229"/>
        <v>CAJA</v>
      </c>
      <c r="S1111" t="str">
        <f t="shared" ca="1" si="230"/>
        <v>ALIMENTACION DE EMPLEADOS CTA NUEVA</v>
      </c>
      <c r="T1111" t="str">
        <f t="shared" ca="1" si="231"/>
        <v>TRANSACCIONES DEL DIA 02/01/2019SPYRAL - GESTION ADMINISTRATIVA</v>
      </c>
      <c r="V1111">
        <f t="shared" ca="1" si="232"/>
        <v>0</v>
      </c>
      <c r="W1111">
        <f t="shared" ca="1" si="233"/>
        <v>0</v>
      </c>
    </row>
    <row r="1112" spans="2:23" x14ac:dyDescent="0.25">
      <c r="B1112" s="3">
        <f t="shared" si="223"/>
        <v>1104</v>
      </c>
      <c r="C1112" s="93">
        <f>IF(Tabla!G1112="","",Tabla!G1112)</f>
        <v>43543</v>
      </c>
      <c r="D1112" s="93" t="str">
        <f>IF(Tabla!H1112="","",Tabla!H1112)</f>
        <v>ADMINISTRACION DE SUCURSALES</v>
      </c>
      <c r="E1112" s="93" t="str">
        <f>IF(Tabla!I1112="","",Tabla!I1112)</f>
        <v>NC GASTO NO DEDUCIBLES</v>
      </c>
      <c r="F1112" s="93" t="str">
        <f>IF(Tabla!J1112="","",Tabla!J1112)</f>
        <v>TRANSACCIONES DEL DIA 03/19/2019SPYRAL - GESTION ADMINISTRATIVA</v>
      </c>
      <c r="G1112" s="108">
        <f>IF(Tabla!K1112="","",Tabla!K1112)</f>
        <v>38.1</v>
      </c>
      <c r="H1112" s="108">
        <f>IF(Tabla!L1112="","",Tabla!L1112)</f>
        <v>0</v>
      </c>
      <c r="J1112">
        <f t="shared" si="234"/>
        <v>1104</v>
      </c>
      <c r="K1112" s="93">
        <f t="shared" si="235"/>
        <v>43543</v>
      </c>
      <c r="L1112">
        <f t="shared" ca="1" si="224"/>
        <v>0</v>
      </c>
      <c r="M1112" s="115">
        <f t="shared" ca="1" si="225"/>
        <v>1.1039999999999999E-6</v>
      </c>
      <c r="N1112">
        <f t="shared" ca="1" si="226"/>
        <v>3.89E-7</v>
      </c>
      <c r="O1112">
        <f t="shared" ca="1" si="227"/>
        <v>389</v>
      </c>
      <c r="Q1112">
        <f t="shared" ca="1" si="228"/>
        <v>43497</v>
      </c>
      <c r="R1112" t="str">
        <f t="shared" ca="1" si="229"/>
        <v>CAJA</v>
      </c>
      <c r="S1112" t="str">
        <f t="shared" ca="1" si="230"/>
        <v>ALIMENTACION DE EMPLEADOS CTA NUEVA</v>
      </c>
      <c r="T1112" t="str">
        <f t="shared" ca="1" si="231"/>
        <v>TRANSACCIONES DEL DIA 02/01/2019SPYRAL - GESTION ADMINISTRATIVA</v>
      </c>
      <c r="V1112">
        <f t="shared" ca="1" si="232"/>
        <v>0</v>
      </c>
      <c r="W1112">
        <f t="shared" ca="1" si="233"/>
        <v>0</v>
      </c>
    </row>
    <row r="1113" spans="2:23" x14ac:dyDescent="0.25">
      <c r="B1113" s="3">
        <f t="shared" si="223"/>
        <v>1105</v>
      </c>
      <c r="C1113" s="93">
        <f>IF(Tabla!G1113="","",Tabla!G1113)</f>
        <v>43543</v>
      </c>
      <c r="D1113" s="93" t="str">
        <f>IF(Tabla!H1113="","",Tabla!H1113)</f>
        <v>ADMINISTRACION DE SUCURSALES</v>
      </c>
      <c r="E1113" s="93" t="str">
        <f>IF(Tabla!I1113="","",Tabla!I1113)</f>
        <v>NC GASTO NO DEDUCIBLES</v>
      </c>
      <c r="F1113" s="93" t="str">
        <f>IF(Tabla!J1113="","",Tabla!J1113)</f>
        <v>TRANSACCIONES DEL DIA 03/19/2019SPYRAL - GESTION ADMINISTRATIVA</v>
      </c>
      <c r="G1113" s="108">
        <f>IF(Tabla!K1113="","",Tabla!K1113)</f>
        <v>34.86</v>
      </c>
      <c r="H1113" s="108">
        <f>IF(Tabla!L1113="","",Tabla!L1113)</f>
        <v>0</v>
      </c>
      <c r="J1113">
        <f t="shared" si="234"/>
        <v>1105</v>
      </c>
      <c r="K1113" s="93">
        <f t="shared" si="235"/>
        <v>43543</v>
      </c>
      <c r="L1113">
        <f t="shared" ca="1" si="224"/>
        <v>0</v>
      </c>
      <c r="M1113" s="115">
        <f t="shared" ca="1" si="225"/>
        <v>1.105E-6</v>
      </c>
      <c r="N1113">
        <f t="shared" ca="1" si="226"/>
        <v>3.8799999999999998E-7</v>
      </c>
      <c r="O1113">
        <f t="shared" ca="1" si="227"/>
        <v>388</v>
      </c>
      <c r="Q1113">
        <f t="shared" ca="1" si="228"/>
        <v>43497</v>
      </c>
      <c r="R1113" t="str">
        <f t="shared" ca="1" si="229"/>
        <v>CAJA</v>
      </c>
      <c r="S1113" t="str">
        <f t="shared" ca="1" si="230"/>
        <v>ALIMENTACION DE EMPLEADOS CTA NUEVA</v>
      </c>
      <c r="T1113" t="str">
        <f t="shared" ca="1" si="231"/>
        <v>TRANSACCIONES DEL DIA 02/01/2019SPYRAL - GESTION ADMINISTRATIVA</v>
      </c>
      <c r="V1113">
        <f t="shared" ca="1" si="232"/>
        <v>0</v>
      </c>
      <c r="W1113">
        <f t="shared" ca="1" si="233"/>
        <v>0</v>
      </c>
    </row>
    <row r="1114" spans="2:23" x14ac:dyDescent="0.25">
      <c r="B1114" s="3">
        <f t="shared" si="223"/>
        <v>1106</v>
      </c>
      <c r="C1114" s="93">
        <f>IF(Tabla!G1114="","",Tabla!G1114)</f>
        <v>43543</v>
      </c>
      <c r="D1114" s="93" t="str">
        <f>IF(Tabla!H1114="","",Tabla!H1114)</f>
        <v>ADMINISTRACION DE SUCURSALES</v>
      </c>
      <c r="E1114" s="93" t="str">
        <f>IF(Tabla!I1114="","",Tabla!I1114)</f>
        <v>NC GASTO NO DEDUCIBLES</v>
      </c>
      <c r="F1114" s="93" t="str">
        <f>IF(Tabla!J1114="","",Tabla!J1114)</f>
        <v>TRANSACCIONES DEL DIA 03/19/2019SPYRAL - GESTION ADMINISTRATIVA</v>
      </c>
      <c r="G1114" s="108">
        <f>IF(Tabla!K1114="","",Tabla!K1114)</f>
        <v>2.95</v>
      </c>
      <c r="H1114" s="108">
        <f>IF(Tabla!L1114="","",Tabla!L1114)</f>
        <v>0</v>
      </c>
      <c r="J1114">
        <f t="shared" si="234"/>
        <v>1106</v>
      </c>
      <c r="K1114" s="93">
        <f t="shared" si="235"/>
        <v>43543</v>
      </c>
      <c r="L1114">
        <f t="shared" ca="1" si="224"/>
        <v>0</v>
      </c>
      <c r="M1114" s="115">
        <f t="shared" ca="1" si="225"/>
        <v>1.1060000000000001E-6</v>
      </c>
      <c r="N1114">
        <f t="shared" ca="1" si="226"/>
        <v>3.8700000000000001E-7</v>
      </c>
      <c r="O1114">
        <f t="shared" ca="1" si="227"/>
        <v>387</v>
      </c>
      <c r="Q1114">
        <f t="shared" ca="1" si="228"/>
        <v>43497</v>
      </c>
      <c r="R1114" t="str">
        <f t="shared" ca="1" si="229"/>
        <v>CAJA</v>
      </c>
      <c r="S1114" t="str">
        <f t="shared" ca="1" si="230"/>
        <v>ALIMENTACION DE EMPLEADOS CTA NUEVA</v>
      </c>
      <c r="T1114" t="str">
        <f t="shared" ca="1" si="231"/>
        <v>TRANSACCIONES DEL DIA 02/01/2019SPYRAL - GESTION ADMINISTRATIVA</v>
      </c>
      <c r="V1114">
        <f t="shared" ca="1" si="232"/>
        <v>0</v>
      </c>
      <c r="W1114">
        <f t="shared" ca="1" si="233"/>
        <v>0</v>
      </c>
    </row>
    <row r="1115" spans="2:23" x14ac:dyDescent="0.25">
      <c r="B1115" s="3">
        <f t="shared" si="223"/>
        <v>1107</v>
      </c>
      <c r="C1115" s="93">
        <f>IF(Tabla!G1115="","",Tabla!G1115)</f>
        <v>43543</v>
      </c>
      <c r="D1115" s="93" t="str">
        <f>IF(Tabla!H1115="","",Tabla!H1115)</f>
        <v>ADMINISTRACION DE SUCURSALES</v>
      </c>
      <c r="E1115" s="93" t="str">
        <f>IF(Tabla!I1115="","",Tabla!I1115)</f>
        <v>OTROS EGRESOS 18</v>
      </c>
      <c r="F1115" s="93" t="str">
        <f>IF(Tabla!J1115="","",Tabla!J1115)</f>
        <v>OTROS EGRESOS 1.P.O (OR:8/DES:8 TRN:86 PERF:300086 CAU: 18</v>
      </c>
      <c r="G1115" s="108">
        <f>IF(Tabla!K1115="","",Tabla!K1115)</f>
        <v>7.35</v>
      </c>
      <c r="H1115" s="108">
        <f>IF(Tabla!L1115="","",Tabla!L1115)</f>
        <v>0</v>
      </c>
      <c r="J1115">
        <f t="shared" si="234"/>
        <v>1107</v>
      </c>
      <c r="K1115" s="93">
        <f t="shared" si="235"/>
        <v>43543</v>
      </c>
      <c r="L1115">
        <f t="shared" ca="1" si="224"/>
        <v>0</v>
      </c>
      <c r="M1115" s="115">
        <f t="shared" ca="1" si="225"/>
        <v>1.1069999999999999E-6</v>
      </c>
      <c r="N1115">
        <f t="shared" ca="1" si="226"/>
        <v>3.8599999999999999E-7</v>
      </c>
      <c r="O1115">
        <f t="shared" ca="1" si="227"/>
        <v>386</v>
      </c>
      <c r="Q1115">
        <f t="shared" ca="1" si="228"/>
        <v>43497</v>
      </c>
      <c r="R1115" t="str">
        <f t="shared" ca="1" si="229"/>
        <v>CANALES EXTERNOS HIP</v>
      </c>
      <c r="S1115" t="str">
        <f t="shared" ca="1" si="230"/>
        <v>VIATICOS</v>
      </c>
      <c r="T1115" t="str">
        <f t="shared" ca="1" si="231"/>
        <v>TRANSACCIONES DEL DIA 02/01/2019SPYRAL - GESTION ADMINISTRATIVA</v>
      </c>
      <c r="V1115">
        <f t="shared" ca="1" si="232"/>
        <v>0</v>
      </c>
      <c r="W1115">
        <f t="shared" ca="1" si="233"/>
        <v>0</v>
      </c>
    </row>
    <row r="1116" spans="2:23" x14ac:dyDescent="0.25">
      <c r="B1116" s="3">
        <f t="shared" si="223"/>
        <v>1108</v>
      </c>
      <c r="C1116" s="93">
        <f>IF(Tabla!G1116="","",Tabla!G1116)</f>
        <v>43543</v>
      </c>
      <c r="D1116" s="93" t="str">
        <f>IF(Tabla!H1116="","",Tabla!H1116)</f>
        <v>ADMINISTRACION DE SUCURSALES</v>
      </c>
      <c r="E1116" s="93" t="str">
        <f>IF(Tabla!I1116="","",Tabla!I1116)</f>
        <v>OTROS EGRESOS 18</v>
      </c>
      <c r="F1116" s="93" t="str">
        <f>IF(Tabla!J1116="","",Tabla!J1116)</f>
        <v>OTROS EGRESOS 1.P.O (OR:196/DES:196 TRN:86 PERF:300086 CAU: 18</v>
      </c>
      <c r="G1116" s="108">
        <f>IF(Tabla!K1116="","",Tabla!K1116)</f>
        <v>2.4</v>
      </c>
      <c r="H1116" s="108">
        <f>IF(Tabla!L1116="","",Tabla!L1116)</f>
        <v>0</v>
      </c>
      <c r="J1116">
        <f t="shared" si="234"/>
        <v>1108</v>
      </c>
      <c r="K1116" s="93">
        <f t="shared" si="235"/>
        <v>43543</v>
      </c>
      <c r="L1116">
        <f t="shared" ca="1" si="224"/>
        <v>0</v>
      </c>
      <c r="M1116" s="115">
        <f t="shared" ca="1" si="225"/>
        <v>1.108E-6</v>
      </c>
      <c r="N1116">
        <f t="shared" ca="1" si="226"/>
        <v>3.8500000000000002E-7</v>
      </c>
      <c r="O1116">
        <f t="shared" ca="1" si="227"/>
        <v>385</v>
      </c>
      <c r="Q1116">
        <f t="shared" ca="1" si="228"/>
        <v>43497</v>
      </c>
      <c r="R1116" t="str">
        <f t="shared" ca="1" si="229"/>
        <v>DESARROLLO DE PRODUCTOS</v>
      </c>
      <c r="S1116" t="str">
        <f t="shared" ca="1" si="230"/>
        <v>GASTOS NO DEDUCIBLES</v>
      </c>
      <c r="T1116" t="str">
        <f t="shared" ca="1" si="231"/>
        <v>TRANSACCIONES DEL DIA 02/01/2019SPYRAL - GESTION ADMINISTRATIVA</v>
      </c>
      <c r="V1116">
        <f t="shared" ca="1" si="232"/>
        <v>0</v>
      </c>
      <c r="W1116">
        <f t="shared" ca="1" si="233"/>
        <v>0</v>
      </c>
    </row>
    <row r="1117" spans="2:23" x14ac:dyDescent="0.25">
      <c r="B1117" s="3">
        <f t="shared" si="223"/>
        <v>1109</v>
      </c>
      <c r="C1117" s="93">
        <f>IF(Tabla!G1117="","",Tabla!G1117)</f>
        <v>43543</v>
      </c>
      <c r="D1117" s="93" t="str">
        <f>IF(Tabla!H1117="","",Tabla!H1117)</f>
        <v>ADMINISTRACION DE SUCURSALES</v>
      </c>
      <c r="E1117" s="93" t="str">
        <f>IF(Tabla!I1117="","",Tabla!I1117)</f>
        <v>OTROS EGRESOS 18</v>
      </c>
      <c r="F1117" s="93" t="str">
        <f>IF(Tabla!J1117="","",Tabla!J1117)</f>
        <v>OTROS EGRESOS 1.P.O (OR:17/DES:17 TRN:86 PERF:300086 CAU: 18</v>
      </c>
      <c r="G1117" s="108">
        <f>IF(Tabla!K1117="","",Tabla!K1117)</f>
        <v>3</v>
      </c>
      <c r="H1117" s="108">
        <f>IF(Tabla!L1117="","",Tabla!L1117)</f>
        <v>0</v>
      </c>
      <c r="J1117">
        <f t="shared" si="234"/>
        <v>1109</v>
      </c>
      <c r="K1117" s="93">
        <f t="shared" si="235"/>
        <v>43543</v>
      </c>
      <c r="L1117">
        <f t="shared" ca="1" si="224"/>
        <v>0</v>
      </c>
      <c r="M1117" s="115">
        <f t="shared" ca="1" si="225"/>
        <v>1.1090000000000001E-6</v>
      </c>
      <c r="N1117">
        <f t="shared" ca="1" si="226"/>
        <v>3.84E-7</v>
      </c>
      <c r="O1117">
        <f t="shared" ca="1" si="227"/>
        <v>384</v>
      </c>
      <c r="Q1117">
        <f t="shared" ca="1" si="228"/>
        <v>43497</v>
      </c>
      <c r="R1117" t="str">
        <f t="shared" ca="1" si="229"/>
        <v>FUERZAS DE VENTAS PANAMA</v>
      </c>
      <c r="S1117" t="str">
        <f t="shared" ca="1" si="230"/>
        <v>NC  RECONOCIMIENTOS</v>
      </c>
      <c r="T1117" t="str">
        <f t="shared" ca="1" si="231"/>
        <v>TRANSACCIONES DEL DIA 02/01/2019SPYRAL - GESTION ADMINISTRATIVA</v>
      </c>
      <c r="V1117">
        <f t="shared" ca="1" si="232"/>
        <v>0</v>
      </c>
      <c r="W1117">
        <f t="shared" ca="1" si="233"/>
        <v>0</v>
      </c>
    </row>
    <row r="1118" spans="2:23" x14ac:dyDescent="0.25">
      <c r="B1118" s="3">
        <f t="shared" si="223"/>
        <v>1110</v>
      </c>
      <c r="C1118" s="93">
        <f>IF(Tabla!G1118="","",Tabla!G1118)</f>
        <v>43543</v>
      </c>
      <c r="D1118" s="93" t="str">
        <f>IF(Tabla!H1118="","",Tabla!H1118)</f>
        <v>ADMINISTRACION DE SUCURSALES</v>
      </c>
      <c r="E1118" s="93" t="str">
        <f>IF(Tabla!I1118="","",Tabla!I1118)</f>
        <v>VIATICOS 2</v>
      </c>
      <c r="F1118" s="93" t="str">
        <f>IF(Tabla!J1118="","",Tabla!J1118)</f>
        <v>TRANSACCIONES DEL DIA 03/19/2019SPYRAL - GESTION ADMINISTRATIVA</v>
      </c>
      <c r="G1118" s="108">
        <f>IF(Tabla!K1118="","",Tabla!K1118)</f>
        <v>80</v>
      </c>
      <c r="H1118" s="108">
        <f>IF(Tabla!L1118="","",Tabla!L1118)</f>
        <v>0</v>
      </c>
      <c r="J1118">
        <f t="shared" si="234"/>
        <v>1110</v>
      </c>
      <c r="K1118" s="93">
        <f t="shared" si="235"/>
        <v>43543</v>
      </c>
      <c r="L1118">
        <f t="shared" ca="1" si="224"/>
        <v>0</v>
      </c>
      <c r="M1118" s="115">
        <f t="shared" ca="1" si="225"/>
        <v>1.11E-6</v>
      </c>
      <c r="N1118">
        <f t="shared" ca="1" si="226"/>
        <v>3.8299999999999998E-7</v>
      </c>
      <c r="O1118">
        <f t="shared" ca="1" si="227"/>
        <v>383</v>
      </c>
      <c r="Q1118">
        <f t="shared" ca="1" si="228"/>
        <v>43497</v>
      </c>
      <c r="R1118" t="str">
        <f t="shared" ca="1" si="229"/>
        <v>FUERZAS DE VENTAS PANAMA</v>
      </c>
      <c r="S1118" t="str">
        <f t="shared" ca="1" si="230"/>
        <v>GASTOS NO DEDUCIBLES</v>
      </c>
      <c r="T1118" t="str">
        <f t="shared" ca="1" si="231"/>
        <v>TRANSACCIONES DEL DIA 02/01/2019SPYRAL - GESTION ADMINISTRATIVA</v>
      </c>
      <c r="V1118">
        <f t="shared" ca="1" si="232"/>
        <v>0</v>
      </c>
      <c r="W1118">
        <f t="shared" ca="1" si="233"/>
        <v>0</v>
      </c>
    </row>
    <row r="1119" spans="2:23" x14ac:dyDescent="0.25">
      <c r="B1119" s="3">
        <f t="shared" si="223"/>
        <v>1111</v>
      </c>
      <c r="C1119" s="93">
        <f>IF(Tabla!G1119="","",Tabla!G1119)</f>
        <v>43544</v>
      </c>
      <c r="D1119" s="93" t="str">
        <f>IF(Tabla!H1119="","",Tabla!H1119)</f>
        <v>TELEMERCADEO</v>
      </c>
      <c r="E1119" s="93" t="str">
        <f>IF(Tabla!I1119="","",Tabla!I1119)</f>
        <v>VIATICOS 2</v>
      </c>
      <c r="F1119" s="93" t="str">
        <f>IF(Tabla!J1119="","",Tabla!J1119)</f>
        <v>TRANSACCIONES DEL DIA 03/20/2019SPYRAL - GESTION ADMINISTRATIVA</v>
      </c>
      <c r="G1119" s="108">
        <f>IF(Tabla!K1119="","",Tabla!K1119)</f>
        <v>18.399999999999999</v>
      </c>
      <c r="H1119" s="108">
        <f>IF(Tabla!L1119="","",Tabla!L1119)</f>
        <v>0</v>
      </c>
      <c r="J1119">
        <f t="shared" si="234"/>
        <v>1111</v>
      </c>
      <c r="K1119" s="93">
        <f t="shared" si="235"/>
        <v>43544</v>
      </c>
      <c r="L1119">
        <f t="shared" ca="1" si="224"/>
        <v>0</v>
      </c>
      <c r="M1119" s="115">
        <f t="shared" ca="1" si="225"/>
        <v>1.111E-6</v>
      </c>
      <c r="N1119">
        <f t="shared" ca="1" si="226"/>
        <v>3.8200000000000001E-7</v>
      </c>
      <c r="O1119">
        <f t="shared" ca="1" si="227"/>
        <v>382</v>
      </c>
      <c r="Q1119">
        <f t="shared" ca="1" si="228"/>
        <v>43497</v>
      </c>
      <c r="R1119" t="str">
        <f t="shared" ca="1" si="229"/>
        <v>SERVICIOS PERSONALES</v>
      </c>
      <c r="S1119" t="str">
        <f t="shared" ca="1" si="230"/>
        <v>ALIMENTACION DE EMPLEADOS CTA NUEVA</v>
      </c>
      <c r="T1119" t="str">
        <f t="shared" ca="1" si="231"/>
        <v>TRANSACCIONES DEL DIA 02/01/2019SPYRAL - GESTION ADMINISTRATIVA</v>
      </c>
      <c r="V1119">
        <f t="shared" ca="1" si="232"/>
        <v>0</v>
      </c>
      <c r="W1119">
        <f t="shared" ca="1" si="233"/>
        <v>0</v>
      </c>
    </row>
    <row r="1120" spans="2:23" x14ac:dyDescent="0.25">
      <c r="B1120" s="3">
        <f t="shared" si="223"/>
        <v>1112</v>
      </c>
      <c r="C1120" s="93">
        <f>IF(Tabla!G1120="","",Tabla!G1120)</f>
        <v>43544</v>
      </c>
      <c r="D1120" s="93" t="str">
        <f>IF(Tabla!H1120="","",Tabla!H1120)</f>
        <v>HIPOTECAS</v>
      </c>
      <c r="E1120" s="93" t="str">
        <f>IF(Tabla!I1120="","",Tabla!I1120)</f>
        <v>ALIMENTACION DE EMPLEADOS CTA NUEVA</v>
      </c>
      <c r="F1120" s="93" t="str">
        <f>IF(Tabla!J1120="","",Tabla!J1120)</f>
        <v>TRANSACCIONES DEL DIA 03/20/2019SPYRAL - GESTION ADMINISTRATIVA</v>
      </c>
      <c r="G1120" s="108">
        <f>IF(Tabla!K1120="","",Tabla!K1120)</f>
        <v>5</v>
      </c>
      <c r="H1120" s="108">
        <f>IF(Tabla!L1120="","",Tabla!L1120)</f>
        <v>0</v>
      </c>
      <c r="J1120">
        <f t="shared" si="234"/>
        <v>1112</v>
      </c>
      <c r="K1120" s="93">
        <f t="shared" si="235"/>
        <v>43544</v>
      </c>
      <c r="L1120">
        <f t="shared" ca="1" si="224"/>
        <v>0</v>
      </c>
      <c r="M1120" s="115">
        <f t="shared" ca="1" si="225"/>
        <v>1.1119999999999999E-6</v>
      </c>
      <c r="N1120">
        <f t="shared" ca="1" si="226"/>
        <v>3.8099999999999998E-7</v>
      </c>
      <c r="O1120">
        <f t="shared" ca="1" si="227"/>
        <v>381</v>
      </c>
      <c r="Q1120">
        <f t="shared" ca="1" si="228"/>
        <v>43496</v>
      </c>
      <c r="R1120" t="str">
        <f t="shared" ca="1" si="229"/>
        <v>ADMINISTRACION DE SUCURSALES</v>
      </c>
      <c r="S1120" t="str">
        <f t="shared" ca="1" si="230"/>
        <v>OTROS EGRESOS 18</v>
      </c>
      <c r="T1120" t="str">
        <f t="shared" ca="1" si="231"/>
        <v>OTROS EGRESOS 1.P.O (OR:131/DES:131 TRN:86 PERF:300086 CAU: 18</v>
      </c>
      <c r="V1120">
        <f t="shared" ca="1" si="232"/>
        <v>0</v>
      </c>
      <c r="W1120">
        <f t="shared" ca="1" si="233"/>
        <v>0</v>
      </c>
    </row>
    <row r="1121" spans="2:23" x14ac:dyDescent="0.25">
      <c r="B1121" s="3">
        <f t="shared" si="223"/>
        <v>1113</v>
      </c>
      <c r="C1121" s="93">
        <f>IF(Tabla!G1121="","",Tabla!G1121)</f>
        <v>43544</v>
      </c>
      <c r="D1121" s="93" t="str">
        <f>IF(Tabla!H1121="","",Tabla!H1121)</f>
        <v>FUERZAS DE VENTAS PANAMA</v>
      </c>
      <c r="E1121" s="93" t="str">
        <f>IF(Tabla!I1121="","",Tabla!I1121)</f>
        <v>VIATICOS 2</v>
      </c>
      <c r="F1121" s="93" t="str">
        <f>IF(Tabla!J1121="","",Tabla!J1121)</f>
        <v>TRANSACCIONES DEL DIA 03/20/2019SPYRAL - GESTION ADMINISTRATIVA</v>
      </c>
      <c r="G1121" s="108">
        <f>IF(Tabla!K1121="","",Tabla!K1121)</f>
        <v>10.54</v>
      </c>
      <c r="H1121" s="108">
        <f>IF(Tabla!L1121="","",Tabla!L1121)</f>
        <v>0</v>
      </c>
      <c r="J1121">
        <f t="shared" si="234"/>
        <v>1113</v>
      </c>
      <c r="K1121" s="93">
        <f t="shared" si="235"/>
        <v>43544</v>
      </c>
      <c r="L1121">
        <f t="shared" ca="1" si="224"/>
        <v>0</v>
      </c>
      <c r="M1121" s="115">
        <f t="shared" ca="1" si="225"/>
        <v>1.113E-6</v>
      </c>
      <c r="N1121">
        <f t="shared" ca="1" si="226"/>
        <v>3.8000000000000001E-7</v>
      </c>
      <c r="O1121">
        <f t="shared" ca="1" si="227"/>
        <v>380</v>
      </c>
      <c r="Q1121">
        <f t="shared" ca="1" si="228"/>
        <v>43496</v>
      </c>
      <c r="R1121" t="str">
        <f t="shared" ca="1" si="229"/>
        <v>ADMINISTRACION DE SUCURSALES</v>
      </c>
      <c r="S1121" t="str">
        <f t="shared" ca="1" si="230"/>
        <v>OTROS EGRESOS 18</v>
      </c>
      <c r="T1121" t="str">
        <f t="shared" ca="1" si="231"/>
        <v>OTROS EGRESOS 1.P.O (OR:22/DES:22 TRN:86 PERF:300086 CAU: 18</v>
      </c>
      <c r="V1121">
        <f t="shared" ca="1" si="232"/>
        <v>0</v>
      </c>
      <c r="W1121">
        <f t="shared" ca="1" si="233"/>
        <v>0</v>
      </c>
    </row>
    <row r="1122" spans="2:23" x14ac:dyDescent="0.25">
      <c r="B1122" s="3">
        <f t="shared" si="223"/>
        <v>1114</v>
      </c>
      <c r="C1122" s="93">
        <f>IF(Tabla!G1122="","",Tabla!G1122)</f>
        <v>43544</v>
      </c>
      <c r="D1122" s="93" t="str">
        <f>IF(Tabla!H1122="","",Tabla!H1122)</f>
        <v>CANALES DE DISTRIBUCION</v>
      </c>
      <c r="E1122" s="93" t="str">
        <f>IF(Tabla!I1122="","",Tabla!I1122)</f>
        <v>VIATICOS 2</v>
      </c>
      <c r="F1122" s="93" t="str">
        <f>IF(Tabla!J1122="","",Tabla!J1122)</f>
        <v>TRANSACCIONES DEL DIA 03/20/2019SPYRAL - GESTION ADMINISTRATIVA</v>
      </c>
      <c r="G1122" s="108">
        <f>IF(Tabla!K1122="","",Tabla!K1122)</f>
        <v>293.3</v>
      </c>
      <c r="H1122" s="108">
        <f>IF(Tabla!L1122="","",Tabla!L1122)</f>
        <v>0</v>
      </c>
      <c r="J1122">
        <f t="shared" si="234"/>
        <v>1114</v>
      </c>
      <c r="K1122" s="93">
        <f t="shared" si="235"/>
        <v>43544</v>
      </c>
      <c r="L1122">
        <f t="shared" ca="1" si="224"/>
        <v>0</v>
      </c>
      <c r="M1122" s="115">
        <f t="shared" ca="1" si="225"/>
        <v>1.114E-6</v>
      </c>
      <c r="N1122">
        <f t="shared" ca="1" si="226"/>
        <v>3.7899999999999999E-7</v>
      </c>
      <c r="O1122">
        <f t="shared" ca="1" si="227"/>
        <v>379</v>
      </c>
      <c r="Q1122">
        <f t="shared" ca="1" si="228"/>
        <v>43496</v>
      </c>
      <c r="R1122" t="str">
        <f t="shared" ca="1" si="229"/>
        <v>ADMINISTRACION DE SUCURSALES</v>
      </c>
      <c r="S1122" t="str">
        <f t="shared" ca="1" si="230"/>
        <v>OTROS EGRESOS 18</v>
      </c>
      <c r="T1122" t="str">
        <f t="shared" ca="1" si="231"/>
        <v>OTROS EGRESOS 1.P.O (OR:23/DES:23 TRN:86 PERF:300086 CAU: 18</v>
      </c>
      <c r="V1122">
        <f t="shared" ca="1" si="232"/>
        <v>0</v>
      </c>
      <c r="W1122">
        <f t="shared" ca="1" si="233"/>
        <v>0</v>
      </c>
    </row>
    <row r="1123" spans="2:23" x14ac:dyDescent="0.25">
      <c r="B1123" s="3">
        <f t="shared" si="223"/>
        <v>1115</v>
      </c>
      <c r="C1123" s="93">
        <f>IF(Tabla!G1123="","",Tabla!G1123)</f>
        <v>43544</v>
      </c>
      <c r="D1123" s="93" t="str">
        <f>IF(Tabla!H1123="","",Tabla!H1123)</f>
        <v>CANALES ALTERNOS</v>
      </c>
      <c r="E1123" s="93" t="str">
        <f>IF(Tabla!I1123="","",Tabla!I1123)</f>
        <v>VIATICOS 2</v>
      </c>
      <c r="F1123" s="93" t="str">
        <f>IF(Tabla!J1123="","",Tabla!J1123)</f>
        <v>TRANSACCIONES DEL DIA 03/20/2019SPYRAL - GESTION ADMINISTRATIVA</v>
      </c>
      <c r="G1123" s="108">
        <f>IF(Tabla!K1123="","",Tabla!K1123)</f>
        <v>172.7</v>
      </c>
      <c r="H1123" s="108">
        <f>IF(Tabla!L1123="","",Tabla!L1123)</f>
        <v>0</v>
      </c>
      <c r="J1123">
        <f t="shared" si="234"/>
        <v>1115</v>
      </c>
      <c r="K1123" s="93">
        <f t="shared" si="235"/>
        <v>43544</v>
      </c>
      <c r="L1123">
        <f t="shared" ca="1" si="224"/>
        <v>0</v>
      </c>
      <c r="M1123" s="115">
        <f t="shared" ca="1" si="225"/>
        <v>1.1149999999999999E-6</v>
      </c>
      <c r="N1123">
        <f t="shared" ca="1" si="226"/>
        <v>3.7800000000000002E-7</v>
      </c>
      <c r="O1123">
        <f t="shared" ca="1" si="227"/>
        <v>378</v>
      </c>
      <c r="Q1123">
        <f t="shared" ca="1" si="228"/>
        <v>43496</v>
      </c>
      <c r="R1123" t="str">
        <f t="shared" ca="1" si="229"/>
        <v>ADMINISTRACION DE SUCURSALES</v>
      </c>
      <c r="S1123" t="str">
        <f t="shared" ca="1" si="230"/>
        <v>OTROS EGRESOS 18</v>
      </c>
      <c r="T1123" t="str">
        <f t="shared" ca="1" si="231"/>
        <v>OTROS EGRESOS 1.P.O (OR:95/DES:95 TRN:86 PERF:300086 CAU: 18</v>
      </c>
      <c r="V1123">
        <f t="shared" ca="1" si="232"/>
        <v>0</v>
      </c>
      <c r="W1123">
        <f t="shared" ca="1" si="233"/>
        <v>0</v>
      </c>
    </row>
    <row r="1124" spans="2:23" x14ac:dyDescent="0.25">
      <c r="B1124" s="3">
        <f t="shared" si="223"/>
        <v>1116</v>
      </c>
      <c r="C1124" s="93">
        <f>IF(Tabla!G1124="","",Tabla!G1124)</f>
        <v>43544</v>
      </c>
      <c r="D1124" s="93" t="str">
        <f>IF(Tabla!H1124="","",Tabla!H1124)</f>
        <v>CAJA</v>
      </c>
      <c r="E1124" s="93" t="str">
        <f>IF(Tabla!I1124="","",Tabla!I1124)</f>
        <v>ALIMENTACION DE EMPLEADOS CTA NUEVA</v>
      </c>
      <c r="F1124" s="93" t="str">
        <f>IF(Tabla!J1124="","",Tabla!J1124)</f>
        <v>TRANSACCIONES DEL DIA 03/20/2019SPYRAL - GESTION ADMINISTRATIVA</v>
      </c>
      <c r="G1124" s="108">
        <f>IF(Tabla!K1124="","",Tabla!K1124)</f>
        <v>32</v>
      </c>
      <c r="H1124" s="108">
        <f>IF(Tabla!L1124="","",Tabla!L1124)</f>
        <v>0</v>
      </c>
      <c r="J1124">
        <f t="shared" si="234"/>
        <v>1116</v>
      </c>
      <c r="K1124" s="93">
        <f t="shared" si="235"/>
        <v>43544</v>
      </c>
      <c r="L1124">
        <f t="shared" ca="1" si="224"/>
        <v>0</v>
      </c>
      <c r="M1124" s="115">
        <f t="shared" ca="1" si="225"/>
        <v>1.116E-6</v>
      </c>
      <c r="N1124">
        <f t="shared" ca="1" si="226"/>
        <v>3.77E-7</v>
      </c>
      <c r="O1124">
        <f t="shared" ca="1" si="227"/>
        <v>377</v>
      </c>
      <c r="Q1124">
        <f t="shared" ca="1" si="228"/>
        <v>43496</v>
      </c>
      <c r="R1124" t="str">
        <f t="shared" ca="1" si="229"/>
        <v>CAJA</v>
      </c>
      <c r="S1124" t="str">
        <f t="shared" ca="1" si="230"/>
        <v>ALIMENTACION DE EMPLEADOS CTA NUEVA</v>
      </c>
      <c r="T1124" t="str">
        <f t="shared" ca="1" si="231"/>
        <v>TRANSACCIONES DEL DIA 01/31/2019SPYRAL - GESTION ADMINISTRATIVA</v>
      </c>
      <c r="V1124">
        <f t="shared" ca="1" si="232"/>
        <v>0</v>
      </c>
      <c r="W1124">
        <f t="shared" ca="1" si="233"/>
        <v>0</v>
      </c>
    </row>
    <row r="1125" spans="2:23" x14ac:dyDescent="0.25">
      <c r="B1125" s="3">
        <f t="shared" si="223"/>
        <v>1117</v>
      </c>
      <c r="C1125" s="93">
        <f>IF(Tabla!G1125="","",Tabla!G1125)</f>
        <v>43544</v>
      </c>
      <c r="D1125" s="93" t="str">
        <f>IF(Tabla!H1125="","",Tabla!H1125)</f>
        <v>CAJA</v>
      </c>
      <c r="E1125" s="93" t="str">
        <f>IF(Tabla!I1125="","",Tabla!I1125)</f>
        <v>ALIMENTACION DE EMPLEADOS CTA NUEVA</v>
      </c>
      <c r="F1125" s="93" t="str">
        <f>IF(Tabla!J1125="","",Tabla!J1125)</f>
        <v>TRANSACCIONES DEL DIA 03/20/2019SPYRAL - GESTION ADMINISTRATIVA</v>
      </c>
      <c r="G1125" s="108">
        <f>IF(Tabla!K1125="","",Tabla!K1125)</f>
        <v>8</v>
      </c>
      <c r="H1125" s="108">
        <f>IF(Tabla!L1125="","",Tabla!L1125)</f>
        <v>0</v>
      </c>
      <c r="J1125">
        <f t="shared" si="234"/>
        <v>1117</v>
      </c>
      <c r="K1125" s="93">
        <f t="shared" si="235"/>
        <v>43544</v>
      </c>
      <c r="L1125">
        <f t="shared" ca="1" si="224"/>
        <v>0</v>
      </c>
      <c r="M1125" s="115">
        <f t="shared" ca="1" si="225"/>
        <v>1.1170000000000001E-6</v>
      </c>
      <c r="N1125">
        <f t="shared" ca="1" si="226"/>
        <v>3.7599999999999998E-7</v>
      </c>
      <c r="O1125">
        <f t="shared" ca="1" si="227"/>
        <v>376</v>
      </c>
      <c r="Q1125">
        <f t="shared" ca="1" si="228"/>
        <v>43496</v>
      </c>
      <c r="R1125" t="str">
        <f t="shared" ca="1" si="229"/>
        <v>FUERZAS DE VENTAS PANAMA</v>
      </c>
      <c r="S1125" t="str">
        <f t="shared" ca="1" si="230"/>
        <v>GASTOS NO DEDUCIBLES</v>
      </c>
      <c r="T1125" t="str">
        <f t="shared" ca="1" si="231"/>
        <v>TRANSACCIONES DEL DIA 01/31/2019SPYRAL - GESTION ADMINISTRATIVA</v>
      </c>
      <c r="V1125">
        <f t="shared" ca="1" si="232"/>
        <v>0</v>
      </c>
      <c r="W1125">
        <f t="shared" ca="1" si="233"/>
        <v>0</v>
      </c>
    </row>
    <row r="1126" spans="2:23" x14ac:dyDescent="0.25">
      <c r="B1126" s="3">
        <f t="shared" si="223"/>
        <v>1118</v>
      </c>
      <c r="C1126" s="93">
        <f>IF(Tabla!G1126="","",Tabla!G1126)</f>
        <v>43544</v>
      </c>
      <c r="D1126" s="93" t="str">
        <f>IF(Tabla!H1126="","",Tabla!H1126)</f>
        <v>BANCA DE CONSUMO</v>
      </c>
      <c r="E1126" s="93" t="str">
        <f>IF(Tabla!I1126="","",Tabla!I1126)</f>
        <v>VIATICOS 2</v>
      </c>
      <c r="F1126" s="93" t="str">
        <f>IF(Tabla!J1126="","",Tabla!J1126)</f>
        <v>TRANSACCIONES DEL DIA 03/20/2019SPYRAL - GESTION ADMINISTRATIVA</v>
      </c>
      <c r="G1126" s="108">
        <f>IF(Tabla!K1126="","",Tabla!K1126)</f>
        <v>120.6</v>
      </c>
      <c r="H1126" s="108">
        <f>IF(Tabla!L1126="","",Tabla!L1126)</f>
        <v>0</v>
      </c>
      <c r="J1126">
        <f t="shared" si="234"/>
        <v>1118</v>
      </c>
      <c r="K1126" s="93">
        <f t="shared" si="235"/>
        <v>43544</v>
      </c>
      <c r="L1126">
        <f t="shared" ca="1" si="224"/>
        <v>0</v>
      </c>
      <c r="M1126" s="115">
        <f t="shared" ca="1" si="225"/>
        <v>1.1179999999999999E-6</v>
      </c>
      <c r="N1126">
        <f t="shared" ca="1" si="226"/>
        <v>3.7500000000000001E-7</v>
      </c>
      <c r="O1126">
        <f t="shared" ca="1" si="227"/>
        <v>375</v>
      </c>
      <c r="Q1126">
        <f t="shared" ca="1" si="228"/>
        <v>43496</v>
      </c>
      <c r="R1126" t="str">
        <f t="shared" ca="1" si="229"/>
        <v>SERVICIOS PERSONALES</v>
      </c>
      <c r="S1126" t="str">
        <f t="shared" ca="1" si="230"/>
        <v>ALIMENTACION DE EMPLEADOS CTA NUEVA</v>
      </c>
      <c r="T1126" t="str">
        <f t="shared" ca="1" si="231"/>
        <v>TRANSACCIONES DEL DIA 01/31/2019SPYRAL - GESTION ADMINISTRATIVA</v>
      </c>
      <c r="V1126">
        <f t="shared" ca="1" si="232"/>
        <v>0</v>
      </c>
      <c r="W1126">
        <f t="shared" ca="1" si="233"/>
        <v>0</v>
      </c>
    </row>
    <row r="1127" spans="2:23" x14ac:dyDescent="0.25">
      <c r="B1127" s="3">
        <f t="shared" si="223"/>
        <v>1119</v>
      </c>
      <c r="C1127" s="93">
        <f>IF(Tabla!G1127="","",Tabla!G1127)</f>
        <v>43544</v>
      </c>
      <c r="D1127" s="93" t="str">
        <f>IF(Tabla!H1127="","",Tabla!H1127)</f>
        <v>BANCA COMERCIAL PERIFERIA</v>
      </c>
      <c r="E1127" s="93" t="str">
        <f>IF(Tabla!I1127="","",Tabla!I1127)</f>
        <v>VIATICOS</v>
      </c>
      <c r="F1127" s="93" t="str">
        <f>IF(Tabla!J1127="","",Tabla!J1127)</f>
        <v>TRANSACCIONES DEL DIA 03/20/2019SPYRAL - GESTION ADMINISTRATIVA</v>
      </c>
      <c r="G1127" s="108">
        <f>IF(Tabla!K1127="","",Tabla!K1127)</f>
        <v>115.25</v>
      </c>
      <c r="H1127" s="108">
        <f>IF(Tabla!L1127="","",Tabla!L1127)</f>
        <v>0</v>
      </c>
      <c r="J1127">
        <f t="shared" si="234"/>
        <v>1119</v>
      </c>
      <c r="K1127" s="93">
        <f t="shared" si="235"/>
        <v>43544</v>
      </c>
      <c r="L1127">
        <f t="shared" ca="1" si="224"/>
        <v>0</v>
      </c>
      <c r="M1127" s="115">
        <f t="shared" ca="1" si="225"/>
        <v>1.119E-6</v>
      </c>
      <c r="N1127">
        <f t="shared" ca="1" si="226"/>
        <v>3.7399999999999999E-7</v>
      </c>
      <c r="O1127">
        <f t="shared" ca="1" si="227"/>
        <v>374</v>
      </c>
      <c r="Q1127">
        <f t="shared" ca="1" si="228"/>
        <v>43495</v>
      </c>
      <c r="R1127" t="str">
        <f t="shared" ca="1" si="229"/>
        <v>ADMINISTRACION DE SUCURSALES</v>
      </c>
      <c r="S1127" t="str">
        <f t="shared" ca="1" si="230"/>
        <v>OTROS EGRESOS 18</v>
      </c>
      <c r="T1127" t="str">
        <f t="shared" ca="1" si="231"/>
        <v>OTROS EGRESOS 1.P.O (OR:15/DES:15 TRN:86 PERF:300086 CAU: 18</v>
      </c>
      <c r="V1127">
        <f t="shared" ca="1" si="232"/>
        <v>0</v>
      </c>
      <c r="W1127">
        <f t="shared" ca="1" si="233"/>
        <v>0</v>
      </c>
    </row>
    <row r="1128" spans="2:23" x14ac:dyDescent="0.25">
      <c r="B1128" s="3">
        <f t="shared" si="223"/>
        <v>1120</v>
      </c>
      <c r="C1128" s="93">
        <f>IF(Tabla!G1128="","",Tabla!G1128)</f>
        <v>43544</v>
      </c>
      <c r="D1128" s="93" t="str">
        <f>IF(Tabla!H1128="","",Tabla!H1128)</f>
        <v>BANCA COMERCIAL CENTRO</v>
      </c>
      <c r="E1128" s="93" t="str">
        <f>IF(Tabla!I1128="","",Tabla!I1128)</f>
        <v>VIATICOS</v>
      </c>
      <c r="F1128" s="93" t="str">
        <f>IF(Tabla!J1128="","",Tabla!J1128)</f>
        <v>TRANSACCIONES DEL DIA 03/20/2019SPYRAL - GESTION ADMINISTRATIVA</v>
      </c>
      <c r="G1128" s="108">
        <f>IF(Tabla!K1128="","",Tabla!K1128)</f>
        <v>70.239999999999995</v>
      </c>
      <c r="H1128" s="108">
        <f>IF(Tabla!L1128="","",Tabla!L1128)</f>
        <v>0</v>
      </c>
      <c r="J1128">
        <f t="shared" si="234"/>
        <v>1120</v>
      </c>
      <c r="K1128" s="93">
        <f t="shared" si="235"/>
        <v>43544</v>
      </c>
      <c r="L1128">
        <f t="shared" ca="1" si="224"/>
        <v>0</v>
      </c>
      <c r="M1128" s="115">
        <f t="shared" ca="1" si="225"/>
        <v>1.1200000000000001E-6</v>
      </c>
      <c r="N1128">
        <f t="shared" ca="1" si="226"/>
        <v>3.7300000000000002E-7</v>
      </c>
      <c r="O1128">
        <f t="shared" ca="1" si="227"/>
        <v>373</v>
      </c>
      <c r="Q1128">
        <f t="shared" ca="1" si="228"/>
        <v>43495</v>
      </c>
      <c r="R1128" t="str">
        <f t="shared" ca="1" si="229"/>
        <v>ADMINISTRACION DE SUCURSALES</v>
      </c>
      <c r="S1128" t="str">
        <f t="shared" ca="1" si="230"/>
        <v>OTROS EGRESOS 18</v>
      </c>
      <c r="T1128" t="str">
        <f t="shared" ca="1" si="231"/>
        <v>OTROS EGRESOS 1.P.O (OR:18/DES:18 TRN:86 PERF:300086 CAU: 18</v>
      </c>
      <c r="V1128">
        <f t="shared" ca="1" si="232"/>
        <v>0</v>
      </c>
      <c r="W1128">
        <f t="shared" ca="1" si="233"/>
        <v>0</v>
      </c>
    </row>
    <row r="1129" spans="2:23" x14ac:dyDescent="0.25">
      <c r="B1129" s="3">
        <f t="shared" si="223"/>
        <v>1121</v>
      </c>
      <c r="C1129" s="93">
        <f>IF(Tabla!G1129="","",Tabla!G1129)</f>
        <v>43544</v>
      </c>
      <c r="D1129" s="93" t="str">
        <f>IF(Tabla!H1129="","",Tabla!H1129)</f>
        <v>BANCA COMERCIAL</v>
      </c>
      <c r="E1129" s="93" t="str">
        <f>IF(Tabla!I1129="","",Tabla!I1129)</f>
        <v>VIATICOS 2</v>
      </c>
      <c r="F1129" s="93" t="str">
        <f>IF(Tabla!J1129="","",Tabla!J1129)</f>
        <v>TRANSACCIONES DEL DIA 03/20/2019SPYRAL - GESTION ADMINISTRATIVA</v>
      </c>
      <c r="G1129" s="108">
        <f>IF(Tabla!K1129="","",Tabla!K1129)</f>
        <v>1496</v>
      </c>
      <c r="H1129" s="108">
        <f>IF(Tabla!L1129="","",Tabla!L1129)</f>
        <v>0</v>
      </c>
      <c r="J1129">
        <f t="shared" si="234"/>
        <v>1121</v>
      </c>
      <c r="K1129" s="93">
        <f t="shared" si="235"/>
        <v>43544</v>
      </c>
      <c r="L1129">
        <f t="shared" ca="1" si="224"/>
        <v>0</v>
      </c>
      <c r="M1129" s="115">
        <f t="shared" ca="1" si="225"/>
        <v>1.1209999999999999E-6</v>
      </c>
      <c r="N1129">
        <f t="shared" ca="1" si="226"/>
        <v>3.72E-7</v>
      </c>
      <c r="O1129">
        <f t="shared" ca="1" si="227"/>
        <v>372</v>
      </c>
      <c r="Q1129">
        <f t="shared" ca="1" si="228"/>
        <v>43495</v>
      </c>
      <c r="R1129" t="str">
        <f t="shared" ca="1" si="229"/>
        <v>ADMINISTRACION DE SUCURSALES</v>
      </c>
      <c r="S1129" t="str">
        <f t="shared" ca="1" si="230"/>
        <v>OTROS EGRESOS 18</v>
      </c>
      <c r="T1129" t="str">
        <f t="shared" ca="1" si="231"/>
        <v>OTROS EGRESOS 1.P.O (OR:3/DES:3 TRN:86 PERF:300086 CAU: 18</v>
      </c>
      <c r="V1129">
        <f t="shared" ca="1" si="232"/>
        <v>0</v>
      </c>
      <c r="W1129">
        <f t="shared" ca="1" si="233"/>
        <v>0</v>
      </c>
    </row>
    <row r="1130" spans="2:23" x14ac:dyDescent="0.25">
      <c r="B1130" s="3">
        <f t="shared" si="223"/>
        <v>1122</v>
      </c>
      <c r="C1130" s="93">
        <f>IF(Tabla!G1130="","",Tabla!G1130)</f>
        <v>43544</v>
      </c>
      <c r="D1130" s="93" t="str">
        <f>IF(Tabla!H1130="","",Tabla!H1130)</f>
        <v>ADMINISTRACION DE SUCURSALES</v>
      </c>
      <c r="E1130" s="93" t="str">
        <f>IF(Tabla!I1130="","",Tabla!I1130)</f>
        <v>OTROS EGRESOS 18</v>
      </c>
      <c r="F1130" s="93" t="str">
        <f>IF(Tabla!J1130="","",Tabla!J1130)</f>
        <v>OTROS EGRESOS 1.P.O (OR:3/DES:3 TRN:86 PERF:300086 CAU: 18</v>
      </c>
      <c r="G1130" s="108">
        <f>IF(Tabla!K1130="","",Tabla!K1130)</f>
        <v>6.85</v>
      </c>
      <c r="H1130" s="108">
        <f>IF(Tabla!L1130="","",Tabla!L1130)</f>
        <v>0</v>
      </c>
      <c r="J1130">
        <f t="shared" si="234"/>
        <v>1122</v>
      </c>
      <c r="K1130" s="93">
        <f t="shared" si="235"/>
        <v>43544</v>
      </c>
      <c r="L1130">
        <f t="shared" ca="1" si="224"/>
        <v>0</v>
      </c>
      <c r="M1130" s="115">
        <f t="shared" ca="1" si="225"/>
        <v>1.122E-6</v>
      </c>
      <c r="N1130">
        <f t="shared" ca="1" si="226"/>
        <v>3.7099999999999997E-7</v>
      </c>
      <c r="O1130">
        <f t="shared" ca="1" si="227"/>
        <v>371</v>
      </c>
      <c r="Q1130">
        <f t="shared" ca="1" si="228"/>
        <v>43495</v>
      </c>
      <c r="R1130" t="str">
        <f t="shared" ca="1" si="229"/>
        <v>ADMINISTRACION DE SUCURSALES</v>
      </c>
      <c r="S1130" t="str">
        <f t="shared" ca="1" si="230"/>
        <v>NC GASTO NO DEDUCIBLES</v>
      </c>
      <c r="T1130" t="str">
        <f t="shared" ca="1" si="231"/>
        <v>TRANSACCIONES DEL DIA 01/30/2019SPYRAL - GESTION ADMINISTRATIVA</v>
      </c>
      <c r="V1130">
        <f t="shared" ca="1" si="232"/>
        <v>0</v>
      </c>
      <c r="W1130">
        <f t="shared" ca="1" si="233"/>
        <v>0</v>
      </c>
    </row>
    <row r="1131" spans="2:23" x14ac:dyDescent="0.25">
      <c r="B1131" s="3">
        <f t="shared" si="223"/>
        <v>1123</v>
      </c>
      <c r="C1131" s="93">
        <f>IF(Tabla!G1131="","",Tabla!G1131)</f>
        <v>43544</v>
      </c>
      <c r="D1131" s="93" t="str">
        <f>IF(Tabla!H1131="","",Tabla!H1131)</f>
        <v>ADMINISTRACION DE SUCURSALES</v>
      </c>
      <c r="E1131" s="93" t="str">
        <f>IF(Tabla!I1131="","",Tabla!I1131)</f>
        <v>VIATICOS 2</v>
      </c>
      <c r="F1131" s="93" t="str">
        <f>IF(Tabla!J1131="","",Tabla!J1131)</f>
        <v>TRANSACCIONES DEL DIA 03/20/2019SPYRAL - GESTION ADMINISTRATIVA</v>
      </c>
      <c r="G1131" s="108">
        <f>IF(Tabla!K1131="","",Tabla!K1131)</f>
        <v>193</v>
      </c>
      <c r="H1131" s="108">
        <f>IF(Tabla!L1131="","",Tabla!L1131)</f>
        <v>0</v>
      </c>
      <c r="J1131">
        <f t="shared" si="234"/>
        <v>1123</v>
      </c>
      <c r="K1131" s="93">
        <f t="shared" si="235"/>
        <v>43544</v>
      </c>
      <c r="L1131">
        <f t="shared" ca="1" si="224"/>
        <v>0</v>
      </c>
      <c r="M1131" s="115">
        <f t="shared" ca="1" si="225"/>
        <v>1.1230000000000001E-6</v>
      </c>
      <c r="N1131">
        <f t="shared" ca="1" si="226"/>
        <v>3.7E-7</v>
      </c>
      <c r="O1131">
        <f t="shared" ca="1" si="227"/>
        <v>370</v>
      </c>
      <c r="Q1131">
        <f t="shared" ca="1" si="228"/>
        <v>43495</v>
      </c>
      <c r="R1131" t="str">
        <f t="shared" ca="1" si="229"/>
        <v>ATM</v>
      </c>
      <c r="S1131" t="str">
        <f t="shared" ca="1" si="230"/>
        <v>VIATICOS</v>
      </c>
      <c r="T1131" t="str">
        <f t="shared" ca="1" si="231"/>
        <v>TRANSACCIONES DEL DIA 01/30/2019SPYRAL - GESTION ADMINISTRATIVA</v>
      </c>
      <c r="V1131">
        <f t="shared" ca="1" si="232"/>
        <v>0</v>
      </c>
      <c r="W1131">
        <f t="shared" ca="1" si="233"/>
        <v>0</v>
      </c>
    </row>
    <row r="1132" spans="2:23" x14ac:dyDescent="0.25">
      <c r="B1132" s="3">
        <f t="shared" si="223"/>
        <v>1124</v>
      </c>
      <c r="C1132" s="93">
        <f>IF(Tabla!G1132="","",Tabla!G1132)</f>
        <v>43544</v>
      </c>
      <c r="D1132" s="93" t="str">
        <f>IF(Tabla!H1132="","",Tabla!H1132)</f>
        <v>ADMINISTRACION DE SUCURSALES</v>
      </c>
      <c r="E1132" s="93" t="str">
        <f>IF(Tabla!I1132="","",Tabla!I1132)</f>
        <v>VIATICOS 2</v>
      </c>
      <c r="F1132" s="93" t="str">
        <f>IF(Tabla!J1132="","",Tabla!J1132)</f>
        <v>TRANSACCIONES DEL DIA 03/20/2019SPYRAL - GESTION ADMINISTRATIVA</v>
      </c>
      <c r="G1132" s="108">
        <f>IF(Tabla!K1132="","",Tabla!K1132)</f>
        <v>130</v>
      </c>
      <c r="H1132" s="108">
        <f>IF(Tabla!L1132="","",Tabla!L1132)</f>
        <v>0</v>
      </c>
      <c r="J1132">
        <f t="shared" si="234"/>
        <v>1124</v>
      </c>
      <c r="K1132" s="93">
        <f t="shared" si="235"/>
        <v>43544</v>
      </c>
      <c r="L1132">
        <f t="shared" ca="1" si="224"/>
        <v>0</v>
      </c>
      <c r="M1132" s="115">
        <f t="shared" ca="1" si="225"/>
        <v>1.124E-6</v>
      </c>
      <c r="N1132">
        <f t="shared" ca="1" si="226"/>
        <v>3.6899999999999998E-7</v>
      </c>
      <c r="O1132">
        <f t="shared" ca="1" si="227"/>
        <v>369</v>
      </c>
      <c r="Q1132">
        <f t="shared" ca="1" si="228"/>
        <v>43495</v>
      </c>
      <c r="R1132" t="str">
        <f t="shared" ca="1" si="229"/>
        <v>ATM</v>
      </c>
      <c r="S1132" t="str">
        <f t="shared" ca="1" si="230"/>
        <v>GASTOS NO DEDUCIBLES</v>
      </c>
      <c r="T1132" t="str">
        <f t="shared" ca="1" si="231"/>
        <v>TRANSACCIONES DEL DIA 01/30/2019SPYRAL - GESTION ADMINISTRATIVA</v>
      </c>
      <c r="V1132">
        <f t="shared" ca="1" si="232"/>
        <v>0</v>
      </c>
      <c r="W1132">
        <f t="shared" ca="1" si="233"/>
        <v>0</v>
      </c>
    </row>
    <row r="1133" spans="2:23" x14ac:dyDescent="0.25">
      <c r="B1133" s="3">
        <f t="shared" si="223"/>
        <v>1125</v>
      </c>
      <c r="C1133" s="93">
        <f>IF(Tabla!G1133="","",Tabla!G1133)</f>
        <v>43545</v>
      </c>
      <c r="D1133" s="93" t="str">
        <f>IF(Tabla!H1133="","",Tabla!H1133)</f>
        <v>FUERZAS DE VENTAS PANAMA</v>
      </c>
      <c r="E1133" s="93" t="str">
        <f>IF(Tabla!I1133="","",Tabla!I1133)</f>
        <v>ALIMENTACION DE EMPLEADOS CTA NUEVA</v>
      </c>
      <c r="F1133" s="93" t="str">
        <f>IF(Tabla!J1133="","",Tabla!J1133)</f>
        <v>TRANSACCIONES DEL DIA 03/21/2019SPYRAL - GESTION ADMINISTRATIVA</v>
      </c>
      <c r="G1133" s="108">
        <f>IF(Tabla!K1133="","",Tabla!K1133)</f>
        <v>39.96</v>
      </c>
      <c r="H1133" s="108">
        <f>IF(Tabla!L1133="","",Tabla!L1133)</f>
        <v>0</v>
      </c>
      <c r="J1133">
        <f t="shared" si="234"/>
        <v>1125</v>
      </c>
      <c r="K1133" s="93">
        <f t="shared" si="235"/>
        <v>43545</v>
      </c>
      <c r="L1133">
        <f t="shared" ca="1" si="224"/>
        <v>0</v>
      </c>
      <c r="M1133" s="115">
        <f t="shared" ca="1" si="225"/>
        <v>1.125E-6</v>
      </c>
      <c r="N1133">
        <f t="shared" ca="1" si="226"/>
        <v>3.6800000000000001E-7</v>
      </c>
      <c r="O1133">
        <f t="shared" ca="1" si="227"/>
        <v>368</v>
      </c>
      <c r="Q1133">
        <f t="shared" ca="1" si="228"/>
        <v>43495</v>
      </c>
      <c r="R1133" t="str">
        <f t="shared" ca="1" si="229"/>
        <v>ATM</v>
      </c>
      <c r="S1133" t="str">
        <f t="shared" ca="1" si="230"/>
        <v>ALIMENTACION DE EMPLEADOS CTA NUEVA</v>
      </c>
      <c r="T1133" t="str">
        <f t="shared" ca="1" si="231"/>
        <v>TRANSACCIONES DEL DIA 01/30/2019SPYRAL - GESTION ADMINISTRATIVA</v>
      </c>
      <c r="V1133">
        <f t="shared" ca="1" si="232"/>
        <v>0</v>
      </c>
      <c r="W1133">
        <f t="shared" ca="1" si="233"/>
        <v>0</v>
      </c>
    </row>
    <row r="1134" spans="2:23" x14ac:dyDescent="0.25">
      <c r="B1134" s="3">
        <f t="shared" si="223"/>
        <v>1126</v>
      </c>
      <c r="C1134" s="93">
        <f>IF(Tabla!G1134="","",Tabla!G1134)</f>
        <v>43545</v>
      </c>
      <c r="D1134" s="93" t="str">
        <f>IF(Tabla!H1134="","",Tabla!H1134)</f>
        <v>DESARROLLO DE PRODUCTOS</v>
      </c>
      <c r="E1134" s="93" t="str">
        <f>IF(Tabla!I1134="","",Tabla!I1134)</f>
        <v>VIATICOS 2</v>
      </c>
      <c r="F1134" s="93" t="str">
        <f>IF(Tabla!J1134="","",Tabla!J1134)</f>
        <v>TRANSACCIONES DEL DIA 03/21/2019SPYRAL - GESTION ADMINISTRATIVA</v>
      </c>
      <c r="G1134" s="108">
        <f>IF(Tabla!K1134="","",Tabla!K1134)</f>
        <v>33.25</v>
      </c>
      <c r="H1134" s="108">
        <f>IF(Tabla!L1134="","",Tabla!L1134)</f>
        <v>0</v>
      </c>
      <c r="J1134">
        <f t="shared" si="234"/>
        <v>1126</v>
      </c>
      <c r="K1134" s="93">
        <f t="shared" si="235"/>
        <v>43545</v>
      </c>
      <c r="L1134">
        <f t="shared" ca="1" si="224"/>
        <v>0</v>
      </c>
      <c r="M1134" s="115">
        <f t="shared" ca="1" si="225"/>
        <v>1.1260000000000001E-6</v>
      </c>
      <c r="N1134">
        <f t="shared" ca="1" si="226"/>
        <v>3.6699999999999999E-7</v>
      </c>
      <c r="O1134">
        <f t="shared" ca="1" si="227"/>
        <v>367</v>
      </c>
      <c r="Q1134">
        <f t="shared" ca="1" si="228"/>
        <v>43495</v>
      </c>
      <c r="R1134" t="str">
        <f t="shared" ca="1" si="229"/>
        <v>BANCA CORPORATIVA</v>
      </c>
      <c r="S1134" t="str">
        <f t="shared" ca="1" si="230"/>
        <v>NC ALIMENTACION DE EMPLEADOS NVA</v>
      </c>
      <c r="T1134" t="str">
        <f t="shared" ca="1" si="231"/>
        <v>TRANSACCIONES DEL DIA 01/30/2019SPYRAL - GESTION ADMINISTRATIVA</v>
      </c>
      <c r="V1134">
        <f t="shared" ca="1" si="232"/>
        <v>0</v>
      </c>
      <c r="W1134">
        <f t="shared" ca="1" si="233"/>
        <v>0</v>
      </c>
    </row>
    <row r="1135" spans="2:23" x14ac:dyDescent="0.25">
      <c r="B1135" s="3">
        <f t="shared" si="223"/>
        <v>1127</v>
      </c>
      <c r="C1135" s="93">
        <f>IF(Tabla!G1135="","",Tabla!G1135)</f>
        <v>43545</v>
      </c>
      <c r="D1135" s="93" t="str">
        <f>IF(Tabla!H1135="","",Tabla!H1135)</f>
        <v>CAJA</v>
      </c>
      <c r="E1135" s="93" t="str">
        <f>IF(Tabla!I1135="","",Tabla!I1135)</f>
        <v>ALIMENTACION DE EMPLEADOS CTA NUEVA</v>
      </c>
      <c r="F1135" s="93" t="str">
        <f>IF(Tabla!J1135="","",Tabla!J1135)</f>
        <v>TRANSACCIONES DEL DIA 03/21/2019SPYRAL - GESTION ADMINISTRATIVA</v>
      </c>
      <c r="G1135" s="108">
        <f>IF(Tabla!K1135="","",Tabla!K1135)</f>
        <v>16</v>
      </c>
      <c r="H1135" s="108">
        <f>IF(Tabla!L1135="","",Tabla!L1135)</f>
        <v>0</v>
      </c>
      <c r="J1135">
        <f t="shared" si="234"/>
        <v>1127</v>
      </c>
      <c r="K1135" s="93">
        <f t="shared" si="235"/>
        <v>43545</v>
      </c>
      <c r="L1135">
        <f t="shared" ca="1" si="224"/>
        <v>0</v>
      </c>
      <c r="M1135" s="115">
        <f t="shared" ca="1" si="225"/>
        <v>1.127E-6</v>
      </c>
      <c r="N1135">
        <f t="shared" ca="1" si="226"/>
        <v>3.6600000000000002E-7</v>
      </c>
      <c r="O1135">
        <f t="shared" ca="1" si="227"/>
        <v>366</v>
      </c>
      <c r="Q1135">
        <f t="shared" ca="1" si="228"/>
        <v>43495</v>
      </c>
      <c r="R1135" t="str">
        <f t="shared" ca="1" si="229"/>
        <v>CAJA</v>
      </c>
      <c r="S1135" t="str">
        <f t="shared" ca="1" si="230"/>
        <v>ALIMENTACION DE EMPLEADOS CTA NUEVA</v>
      </c>
      <c r="T1135" t="str">
        <f t="shared" ca="1" si="231"/>
        <v>TRANSACCIONES DEL DIA 01/30/2019SPYRAL - GESTION ADMINISTRATIVA</v>
      </c>
      <c r="V1135">
        <f t="shared" ca="1" si="232"/>
        <v>0</v>
      </c>
      <c r="W1135">
        <f t="shared" ca="1" si="233"/>
        <v>0</v>
      </c>
    </row>
    <row r="1136" spans="2:23" x14ac:dyDescent="0.25">
      <c r="B1136" s="3">
        <f t="shared" si="223"/>
        <v>1128</v>
      </c>
      <c r="C1136" s="93">
        <f>IF(Tabla!G1136="","",Tabla!G1136)</f>
        <v>43545</v>
      </c>
      <c r="D1136" s="93" t="str">
        <f>IF(Tabla!H1136="","",Tabla!H1136)</f>
        <v>CAJA</v>
      </c>
      <c r="E1136" s="93" t="str">
        <f>IF(Tabla!I1136="","",Tabla!I1136)</f>
        <v>ALIMENTACION DE EMPLEADOS CTA NUEVA</v>
      </c>
      <c r="F1136" s="93" t="str">
        <f>IF(Tabla!J1136="","",Tabla!J1136)</f>
        <v>TRANSACCIONES DEL DIA 03/21/2019SPYRAL - GESTION ADMINISTRATIVA</v>
      </c>
      <c r="G1136" s="108">
        <f>IF(Tabla!K1136="","",Tabla!K1136)</f>
        <v>8</v>
      </c>
      <c r="H1136" s="108">
        <f>IF(Tabla!L1136="","",Tabla!L1136)</f>
        <v>0</v>
      </c>
      <c r="J1136">
        <f t="shared" si="234"/>
        <v>1128</v>
      </c>
      <c r="K1136" s="93">
        <f t="shared" si="235"/>
        <v>43545</v>
      </c>
      <c r="L1136">
        <f t="shared" ca="1" si="224"/>
        <v>0</v>
      </c>
      <c r="M1136" s="115">
        <f t="shared" ca="1" si="225"/>
        <v>1.128E-6</v>
      </c>
      <c r="N1136">
        <f t="shared" ca="1" si="226"/>
        <v>3.65E-7</v>
      </c>
      <c r="O1136">
        <f t="shared" ca="1" si="227"/>
        <v>365</v>
      </c>
      <c r="Q1136">
        <f t="shared" ca="1" si="228"/>
        <v>43495</v>
      </c>
      <c r="R1136" t="str">
        <f t="shared" ca="1" si="229"/>
        <v>CAJA</v>
      </c>
      <c r="S1136" t="str">
        <f t="shared" ca="1" si="230"/>
        <v>ALIMENTACION DE EMPLEADOS CTA NUEVA</v>
      </c>
      <c r="T1136" t="str">
        <f t="shared" ca="1" si="231"/>
        <v>TRANSACCIONES DEL DIA 01/30/2019SPYRAL - GESTION ADMINISTRATIVA</v>
      </c>
      <c r="V1136">
        <f t="shared" ca="1" si="232"/>
        <v>0</v>
      </c>
      <c r="W1136">
        <f t="shared" ca="1" si="233"/>
        <v>0</v>
      </c>
    </row>
    <row r="1137" spans="2:23" x14ac:dyDescent="0.25">
      <c r="B1137" s="3">
        <f t="shared" si="223"/>
        <v>1129</v>
      </c>
      <c r="C1137" s="93">
        <f>IF(Tabla!G1137="","",Tabla!G1137)</f>
        <v>43545</v>
      </c>
      <c r="D1137" s="93" t="str">
        <f>IF(Tabla!H1137="","",Tabla!H1137)</f>
        <v>BANCA DE CONSUMO</v>
      </c>
      <c r="E1137" s="93" t="str">
        <f>IF(Tabla!I1137="","",Tabla!I1137)</f>
        <v>RECONOCIMIENTO</v>
      </c>
      <c r="F1137" s="93" t="str">
        <f>IF(Tabla!J1137="","",Tabla!J1137)</f>
        <v>TRANSACCIONES DEL DIA 03/21/2019SPYRAL - GESTION ADMINISTRATIVA</v>
      </c>
      <c r="G1137" s="108">
        <f>IF(Tabla!K1137="","",Tabla!K1137)</f>
        <v>1396.4</v>
      </c>
      <c r="H1137" s="108">
        <f>IF(Tabla!L1137="","",Tabla!L1137)</f>
        <v>0</v>
      </c>
      <c r="J1137">
        <f t="shared" si="234"/>
        <v>1129</v>
      </c>
      <c r="K1137" s="93">
        <f t="shared" si="235"/>
        <v>43545</v>
      </c>
      <c r="L1137">
        <f t="shared" ca="1" si="224"/>
        <v>0</v>
      </c>
      <c r="M1137" s="115">
        <f t="shared" ca="1" si="225"/>
        <v>1.1289999999999999E-6</v>
      </c>
      <c r="N1137">
        <f t="shared" ca="1" si="226"/>
        <v>3.6399999999999998E-7</v>
      </c>
      <c r="O1137">
        <f t="shared" ca="1" si="227"/>
        <v>364</v>
      </c>
      <c r="Q1137">
        <f t="shared" ca="1" si="228"/>
        <v>43494</v>
      </c>
      <c r="R1137" t="str">
        <f t="shared" ca="1" si="229"/>
        <v>ADMINISTRACION DE SUCURSALES</v>
      </c>
      <c r="S1137" t="str">
        <f t="shared" ca="1" si="230"/>
        <v>OTROS EGRESOS 18</v>
      </c>
      <c r="T1137" t="str">
        <f t="shared" ca="1" si="231"/>
        <v>OTROS EGRESOS 1.P.O (OR:47/DES:47 TRN:86 PERF:300086 CAU: 18</v>
      </c>
      <c r="V1137">
        <f t="shared" ca="1" si="232"/>
        <v>0</v>
      </c>
      <c r="W1137">
        <f t="shared" ca="1" si="233"/>
        <v>0</v>
      </c>
    </row>
    <row r="1138" spans="2:23" x14ac:dyDescent="0.25">
      <c r="B1138" s="3">
        <f t="shared" si="223"/>
        <v>1130</v>
      </c>
      <c r="C1138" s="93">
        <f>IF(Tabla!G1138="","",Tabla!G1138)</f>
        <v>43545</v>
      </c>
      <c r="D1138" s="93" t="str">
        <f>IF(Tabla!H1138="","",Tabla!H1138)</f>
        <v>BANCA COMERCIAL INTERIOR</v>
      </c>
      <c r="E1138" s="93" t="str">
        <f>IF(Tabla!I1138="","",Tabla!I1138)</f>
        <v>VIATICOS 2</v>
      </c>
      <c r="F1138" s="93" t="str">
        <f>IF(Tabla!J1138="","",Tabla!J1138)</f>
        <v>TRANSACCIONES DEL DIA 03/21/2019SPYRAL - GESTION ADMINISTRATIVA</v>
      </c>
      <c r="G1138" s="108">
        <f>IF(Tabla!K1138="","",Tabla!K1138)</f>
        <v>204.35</v>
      </c>
      <c r="H1138" s="108">
        <f>IF(Tabla!L1138="","",Tabla!L1138)</f>
        <v>0</v>
      </c>
      <c r="J1138">
        <f t="shared" si="234"/>
        <v>1130</v>
      </c>
      <c r="K1138" s="93">
        <f t="shared" si="235"/>
        <v>43545</v>
      </c>
      <c r="L1138">
        <f t="shared" ca="1" si="224"/>
        <v>0</v>
      </c>
      <c r="M1138" s="115">
        <f t="shared" ca="1" si="225"/>
        <v>1.13E-6</v>
      </c>
      <c r="N1138">
        <f t="shared" ca="1" si="226"/>
        <v>3.6300000000000001E-7</v>
      </c>
      <c r="O1138">
        <f t="shared" ca="1" si="227"/>
        <v>363</v>
      </c>
      <c r="Q1138">
        <f t="shared" ca="1" si="228"/>
        <v>43494</v>
      </c>
      <c r="R1138" t="str">
        <f t="shared" ca="1" si="229"/>
        <v>ADMINISTRACION DE SUCURSALES</v>
      </c>
      <c r="S1138" t="str">
        <f t="shared" ca="1" si="230"/>
        <v>OTROS EGRESOS 18</v>
      </c>
      <c r="T1138" t="str">
        <f t="shared" ca="1" si="231"/>
        <v>OTROS EGRESOS 1.P.O (OR:53/DES:53 TRN:86 PERF:300086 CAU: 18</v>
      </c>
      <c r="V1138">
        <f t="shared" ca="1" si="232"/>
        <v>0</v>
      </c>
      <c r="W1138">
        <f t="shared" ca="1" si="233"/>
        <v>0</v>
      </c>
    </row>
    <row r="1139" spans="2:23" x14ac:dyDescent="0.25">
      <c r="B1139" s="3">
        <f t="shared" si="223"/>
        <v>1131</v>
      </c>
      <c r="C1139" s="93">
        <f>IF(Tabla!G1139="","",Tabla!G1139)</f>
        <v>43545</v>
      </c>
      <c r="D1139" s="93" t="str">
        <f>IF(Tabla!H1139="","",Tabla!H1139)</f>
        <v>ADMINISTRACION DE SUCURSALES</v>
      </c>
      <c r="E1139" s="93" t="str">
        <f>IF(Tabla!I1139="","",Tabla!I1139)</f>
        <v>OTROS EGRESOS 18</v>
      </c>
      <c r="F1139" s="93" t="str">
        <f>IF(Tabla!J1139="","",Tabla!J1139)</f>
        <v>OTROS EGRESOS 1.P.O (OR:196/DES:196 TRN:86 PERF:300086 CAU: 18</v>
      </c>
      <c r="G1139" s="108">
        <f>IF(Tabla!K1139="","",Tabla!K1139)</f>
        <v>7.35</v>
      </c>
      <c r="H1139" s="108">
        <f>IF(Tabla!L1139="","",Tabla!L1139)</f>
        <v>0</v>
      </c>
      <c r="J1139">
        <f t="shared" si="234"/>
        <v>1131</v>
      </c>
      <c r="K1139" s="93">
        <f t="shared" si="235"/>
        <v>43545</v>
      </c>
      <c r="L1139">
        <f t="shared" ca="1" si="224"/>
        <v>0</v>
      </c>
      <c r="M1139" s="115">
        <f t="shared" ca="1" si="225"/>
        <v>1.1310000000000001E-6</v>
      </c>
      <c r="N1139">
        <f t="shared" ca="1" si="226"/>
        <v>3.6199999999999999E-7</v>
      </c>
      <c r="O1139">
        <f t="shared" ca="1" si="227"/>
        <v>362</v>
      </c>
      <c r="Q1139">
        <f t="shared" ca="1" si="228"/>
        <v>43494</v>
      </c>
      <c r="R1139" t="str">
        <f t="shared" ca="1" si="229"/>
        <v>ADMINISTRACION DE SUCURSALES</v>
      </c>
      <c r="S1139" t="str">
        <f t="shared" ca="1" si="230"/>
        <v>OTROS EGRESOS 18</v>
      </c>
      <c r="T1139" t="str">
        <f t="shared" ca="1" si="231"/>
        <v>OTROS EGRESOS 1.P.O (OR:7/DES:7 TRN:86 PERF:300086 CAU: 18</v>
      </c>
      <c r="V1139">
        <f t="shared" ca="1" si="232"/>
        <v>0</v>
      </c>
      <c r="W1139">
        <f t="shared" ca="1" si="233"/>
        <v>0</v>
      </c>
    </row>
    <row r="1140" spans="2:23" x14ac:dyDescent="0.25">
      <c r="B1140" s="3">
        <f t="shared" si="223"/>
        <v>1132</v>
      </c>
      <c r="C1140" s="93">
        <f>IF(Tabla!G1140="","",Tabla!G1140)</f>
        <v>43546</v>
      </c>
      <c r="D1140" s="93" t="str">
        <f>IF(Tabla!H1140="","",Tabla!H1140)</f>
        <v>ZONA LIBRE</v>
      </c>
      <c r="E1140" s="93" t="str">
        <f>IF(Tabla!I1140="","",Tabla!I1140)</f>
        <v>NC VIATICOS</v>
      </c>
      <c r="F1140" s="93" t="str">
        <f>IF(Tabla!J1140="","",Tabla!J1140)</f>
        <v>TRANSACCIONES DEL DIA 03/22/2019SPYRAL - GESTION ADMINISTRATIVA</v>
      </c>
      <c r="G1140" s="108">
        <f>IF(Tabla!K1140="","",Tabla!K1140)</f>
        <v>102.8</v>
      </c>
      <c r="H1140" s="108">
        <f>IF(Tabla!L1140="","",Tabla!L1140)</f>
        <v>0</v>
      </c>
      <c r="J1140">
        <f t="shared" si="234"/>
        <v>1132</v>
      </c>
      <c r="K1140" s="93">
        <f t="shared" si="235"/>
        <v>43546</v>
      </c>
      <c r="L1140">
        <f t="shared" ca="1" si="224"/>
        <v>0</v>
      </c>
      <c r="M1140" s="115">
        <f t="shared" ca="1" si="225"/>
        <v>1.1319999999999999E-6</v>
      </c>
      <c r="N1140">
        <f t="shared" ca="1" si="226"/>
        <v>3.6100000000000002E-7</v>
      </c>
      <c r="O1140">
        <f t="shared" ca="1" si="227"/>
        <v>361</v>
      </c>
      <c r="Q1140">
        <f t="shared" ca="1" si="228"/>
        <v>43494</v>
      </c>
      <c r="R1140" t="str">
        <f t="shared" ca="1" si="229"/>
        <v>ADMINISTRACION DE SUCURSALES</v>
      </c>
      <c r="S1140" t="str">
        <f t="shared" ca="1" si="230"/>
        <v>OTROS EGRESOS 18</v>
      </c>
      <c r="T1140" t="str">
        <f t="shared" ca="1" si="231"/>
        <v>OTROS EGRESOS 1.P.O (OR:79/DES:79 TRN:86 PERF:300086 CAU: 18</v>
      </c>
      <c r="V1140">
        <f t="shared" ca="1" si="232"/>
        <v>0</v>
      </c>
      <c r="W1140">
        <f t="shared" ca="1" si="233"/>
        <v>0</v>
      </c>
    </row>
    <row r="1141" spans="2:23" x14ac:dyDescent="0.25">
      <c r="B1141" s="3">
        <f t="shared" si="223"/>
        <v>1133</v>
      </c>
      <c r="C1141" s="93">
        <f>IF(Tabla!G1141="","",Tabla!G1141)</f>
        <v>43546</v>
      </c>
      <c r="D1141" s="93" t="str">
        <f>IF(Tabla!H1141="","",Tabla!H1141)</f>
        <v>VENTAS CONSUMO</v>
      </c>
      <c r="E1141" s="93" t="str">
        <f>IF(Tabla!I1141="","",Tabla!I1141)</f>
        <v>NC VIATICOS</v>
      </c>
      <c r="F1141" s="93" t="str">
        <f>IF(Tabla!J1141="","",Tabla!J1141)</f>
        <v>TRANSACCIONES DEL DIA 03/22/2019SPYRAL - GESTION ADMINISTRATIVA</v>
      </c>
      <c r="G1141" s="108">
        <f>IF(Tabla!K1141="","",Tabla!K1141)</f>
        <v>386.65</v>
      </c>
      <c r="H1141" s="108">
        <f>IF(Tabla!L1141="","",Tabla!L1141)</f>
        <v>0</v>
      </c>
      <c r="J1141">
        <f t="shared" si="234"/>
        <v>1133</v>
      </c>
      <c r="K1141" s="93">
        <f t="shared" si="235"/>
        <v>43546</v>
      </c>
      <c r="L1141">
        <f t="shared" ca="1" si="224"/>
        <v>0</v>
      </c>
      <c r="M1141" s="115">
        <f t="shared" ca="1" si="225"/>
        <v>1.133E-6</v>
      </c>
      <c r="N1141">
        <f t="shared" ca="1" si="226"/>
        <v>3.5999999999999999E-7</v>
      </c>
      <c r="O1141">
        <f t="shared" ca="1" si="227"/>
        <v>360</v>
      </c>
      <c r="Q1141">
        <f t="shared" ca="1" si="228"/>
        <v>43494</v>
      </c>
      <c r="R1141" t="str">
        <f t="shared" ca="1" si="229"/>
        <v>ADMINISTRACION DE SUCURSALES</v>
      </c>
      <c r="S1141" t="str">
        <f t="shared" ca="1" si="230"/>
        <v>NC GASTO NO DEDUCIBLES</v>
      </c>
      <c r="T1141" t="str">
        <f t="shared" ca="1" si="231"/>
        <v>TRANSACCIONES DEL DIA 01/29/2019SPYRAL - GESTION ADMINISTRATIVA</v>
      </c>
      <c r="V1141">
        <f t="shared" ca="1" si="232"/>
        <v>0</v>
      </c>
      <c r="W1141">
        <f t="shared" ca="1" si="233"/>
        <v>0</v>
      </c>
    </row>
    <row r="1142" spans="2:23" x14ac:dyDescent="0.25">
      <c r="B1142" s="3">
        <f t="shared" si="223"/>
        <v>1134</v>
      </c>
      <c r="C1142" s="93">
        <f>IF(Tabla!G1142="","",Tabla!G1142)</f>
        <v>43546</v>
      </c>
      <c r="D1142" s="93" t="str">
        <f>IF(Tabla!H1142="","",Tabla!H1142)</f>
        <v>TELEMERCADEO</v>
      </c>
      <c r="E1142" s="93" t="str">
        <f>IF(Tabla!I1142="","",Tabla!I1142)</f>
        <v>NC VIATICOS</v>
      </c>
      <c r="F1142" s="93" t="str">
        <f>IF(Tabla!J1142="","",Tabla!J1142)</f>
        <v>TRANSACCIONES DEL DIA 03/22/2019SPYRAL - GESTION ADMINISTRATIVA</v>
      </c>
      <c r="G1142" s="108">
        <f>IF(Tabla!K1142="","",Tabla!K1142)</f>
        <v>444.3</v>
      </c>
      <c r="H1142" s="108">
        <f>IF(Tabla!L1142="","",Tabla!L1142)</f>
        <v>0</v>
      </c>
      <c r="J1142">
        <f t="shared" si="234"/>
        <v>1134</v>
      </c>
      <c r="K1142" s="93">
        <f t="shared" si="235"/>
        <v>43546</v>
      </c>
      <c r="L1142">
        <f t="shared" ca="1" si="224"/>
        <v>0</v>
      </c>
      <c r="M1142" s="115">
        <f t="shared" ca="1" si="225"/>
        <v>1.1340000000000001E-6</v>
      </c>
      <c r="N1142">
        <f t="shared" ca="1" si="226"/>
        <v>3.5900000000000003E-7</v>
      </c>
      <c r="O1142">
        <f t="shared" ca="1" si="227"/>
        <v>359</v>
      </c>
      <c r="Q1142">
        <f t="shared" ca="1" si="228"/>
        <v>43494</v>
      </c>
      <c r="R1142" t="str">
        <f t="shared" ca="1" si="229"/>
        <v>ATM</v>
      </c>
      <c r="S1142" t="str">
        <f t="shared" ca="1" si="230"/>
        <v>VIATICOS</v>
      </c>
      <c r="T1142" t="str">
        <f t="shared" ca="1" si="231"/>
        <v>TRANSACCIONES DEL DIA 01/29/2019SPYRAL - GESTION ADMINISTRATIVA</v>
      </c>
      <c r="V1142">
        <f t="shared" ca="1" si="232"/>
        <v>0</v>
      </c>
      <c r="W1142">
        <f t="shared" ca="1" si="233"/>
        <v>0</v>
      </c>
    </row>
    <row r="1143" spans="2:23" x14ac:dyDescent="0.25">
      <c r="B1143" s="3">
        <f t="shared" si="223"/>
        <v>1135</v>
      </c>
      <c r="C1143" s="93">
        <f>IF(Tabla!G1143="","",Tabla!G1143)</f>
        <v>43546</v>
      </c>
      <c r="D1143" s="93" t="str">
        <f>IF(Tabla!H1143="","",Tabla!H1143)</f>
        <v>MERCADEO</v>
      </c>
      <c r="E1143" s="93" t="str">
        <f>IF(Tabla!I1143="","",Tabla!I1143)</f>
        <v>NC VIATICOS</v>
      </c>
      <c r="F1143" s="93" t="str">
        <f>IF(Tabla!J1143="","",Tabla!J1143)</f>
        <v>TRANSACCIONES DEL DIA 03/22/2019SPYRAL - GESTION ADMINISTRATIVA</v>
      </c>
      <c r="G1143" s="108">
        <f>IF(Tabla!K1143="","",Tabla!K1143)</f>
        <v>99.66</v>
      </c>
      <c r="H1143" s="108">
        <f>IF(Tabla!L1143="","",Tabla!L1143)</f>
        <v>0</v>
      </c>
      <c r="J1143">
        <f t="shared" si="234"/>
        <v>1135</v>
      </c>
      <c r="K1143" s="93">
        <f t="shared" si="235"/>
        <v>43546</v>
      </c>
      <c r="L1143">
        <f t="shared" ca="1" si="224"/>
        <v>0</v>
      </c>
      <c r="M1143" s="115">
        <f t="shared" ca="1" si="225"/>
        <v>1.1349999999999999E-6</v>
      </c>
      <c r="N1143">
        <f t="shared" ca="1" si="226"/>
        <v>3.58E-7</v>
      </c>
      <c r="O1143">
        <f t="shared" ca="1" si="227"/>
        <v>358</v>
      </c>
      <c r="Q1143">
        <f t="shared" ca="1" si="228"/>
        <v>43494</v>
      </c>
      <c r="R1143" t="str">
        <f t="shared" ca="1" si="229"/>
        <v>BANCA PRIVADA</v>
      </c>
      <c r="S1143" t="str">
        <f t="shared" ca="1" si="230"/>
        <v>ALIMENTACION DE EMPLEADOS CTA NUEVA</v>
      </c>
      <c r="T1143" t="str">
        <f t="shared" ca="1" si="231"/>
        <v>TRANSACCIONES DEL DIA 01/29/2019SPYRAL - GESTION ADMINISTRATIVA</v>
      </c>
      <c r="V1143">
        <f t="shared" ca="1" si="232"/>
        <v>0</v>
      </c>
      <c r="W1143">
        <f t="shared" ca="1" si="233"/>
        <v>0</v>
      </c>
    </row>
    <row r="1144" spans="2:23" x14ac:dyDescent="0.25">
      <c r="B1144" s="3">
        <f t="shared" si="223"/>
        <v>1136</v>
      </c>
      <c r="C1144" s="93">
        <f>IF(Tabla!G1144="","",Tabla!G1144)</f>
        <v>43546</v>
      </c>
      <c r="D1144" s="93" t="str">
        <f>IF(Tabla!H1144="","",Tabla!H1144)</f>
        <v>HIPOTECAS</v>
      </c>
      <c r="E1144" s="93" t="str">
        <f>IF(Tabla!I1144="","",Tabla!I1144)</f>
        <v>VIATICOS</v>
      </c>
      <c r="F1144" s="93" t="str">
        <f>IF(Tabla!J1144="","",Tabla!J1144)</f>
        <v>TRANSACCIONES DEL DIA 03/22/2019SPYRAL - GESTION ADMINISTRATIVA</v>
      </c>
      <c r="G1144" s="108">
        <f>IF(Tabla!K1144="","",Tabla!K1144)</f>
        <v>30</v>
      </c>
      <c r="H1144" s="108">
        <f>IF(Tabla!L1144="","",Tabla!L1144)</f>
        <v>0</v>
      </c>
      <c r="J1144">
        <f t="shared" si="234"/>
        <v>1136</v>
      </c>
      <c r="K1144" s="93">
        <f t="shared" si="235"/>
        <v>43546</v>
      </c>
      <c r="L1144">
        <f t="shared" ca="1" si="224"/>
        <v>0</v>
      </c>
      <c r="M1144" s="115">
        <f t="shared" ca="1" si="225"/>
        <v>1.136E-6</v>
      </c>
      <c r="N1144">
        <f t="shared" ca="1" si="226"/>
        <v>3.5699999999999998E-7</v>
      </c>
      <c r="O1144">
        <f t="shared" ca="1" si="227"/>
        <v>357</v>
      </c>
      <c r="Q1144">
        <f t="shared" ca="1" si="228"/>
        <v>43494</v>
      </c>
      <c r="R1144" t="str">
        <f t="shared" ca="1" si="229"/>
        <v>CANALES DE DISTRIBUCION</v>
      </c>
      <c r="S1144" t="str">
        <f t="shared" ca="1" si="230"/>
        <v>PROVISION DEL MES ENERO 2019</v>
      </c>
      <c r="T1144" t="str">
        <f t="shared" ca="1" si="231"/>
        <v>PROVISION CUENTA DE RECONOCIMIENTOS</v>
      </c>
      <c r="V1144">
        <f t="shared" ca="1" si="232"/>
        <v>0</v>
      </c>
      <c r="W1144">
        <f t="shared" ca="1" si="233"/>
        <v>0</v>
      </c>
    </row>
    <row r="1145" spans="2:23" x14ac:dyDescent="0.25">
      <c r="B1145" s="3">
        <f t="shared" si="223"/>
        <v>1137</v>
      </c>
      <c r="C1145" s="93">
        <f>IF(Tabla!G1145="","",Tabla!G1145)</f>
        <v>43546</v>
      </c>
      <c r="D1145" s="93" t="str">
        <f>IF(Tabla!H1145="","",Tabla!H1145)</f>
        <v>CAJA</v>
      </c>
      <c r="E1145" s="93" t="str">
        <f>IF(Tabla!I1145="","",Tabla!I1145)</f>
        <v>ALIMENTACION DE EMPLEADOS CTA NUEVA</v>
      </c>
      <c r="F1145" s="93" t="str">
        <f>IF(Tabla!J1145="","",Tabla!J1145)</f>
        <v>TRANSACCIONES DEL DIA 03/22/2019SPYRAL - GESTION ADMINISTRATIVA</v>
      </c>
      <c r="G1145" s="108">
        <f>IF(Tabla!K1145="","",Tabla!K1145)</f>
        <v>16</v>
      </c>
      <c r="H1145" s="108">
        <f>IF(Tabla!L1145="","",Tabla!L1145)</f>
        <v>0</v>
      </c>
      <c r="J1145">
        <f t="shared" si="234"/>
        <v>1137</v>
      </c>
      <c r="K1145" s="93">
        <f t="shared" si="235"/>
        <v>43546</v>
      </c>
      <c r="L1145">
        <f t="shared" ca="1" si="224"/>
        <v>0</v>
      </c>
      <c r="M1145" s="115">
        <f t="shared" ca="1" si="225"/>
        <v>1.1370000000000001E-6</v>
      </c>
      <c r="N1145">
        <f t="shared" ca="1" si="226"/>
        <v>3.5600000000000001E-7</v>
      </c>
      <c r="O1145">
        <f t="shared" ca="1" si="227"/>
        <v>356</v>
      </c>
      <c r="Q1145">
        <f t="shared" ca="1" si="228"/>
        <v>43494</v>
      </c>
      <c r="R1145" t="str">
        <f t="shared" ca="1" si="229"/>
        <v>CENTRO DE TARJETAS</v>
      </c>
      <c r="S1145" t="str">
        <f t="shared" ca="1" si="230"/>
        <v>GASTOS NO DEDUCIBLES</v>
      </c>
      <c r="T1145" t="str">
        <f t="shared" ca="1" si="231"/>
        <v>TRANSACCIONES DEL DIA 01/29/2019SPYRAL - GESTION ADMINISTRATIVA</v>
      </c>
      <c r="V1145">
        <f t="shared" ca="1" si="232"/>
        <v>0</v>
      </c>
      <c r="W1145">
        <f t="shared" ca="1" si="233"/>
        <v>0</v>
      </c>
    </row>
    <row r="1146" spans="2:23" x14ac:dyDescent="0.25">
      <c r="B1146" s="3">
        <f t="shared" si="223"/>
        <v>1138</v>
      </c>
      <c r="C1146" s="93">
        <f>IF(Tabla!G1146="","",Tabla!G1146)</f>
        <v>43546</v>
      </c>
      <c r="D1146" s="93" t="str">
        <f>IF(Tabla!H1146="","",Tabla!H1146)</f>
        <v>BANCA PRIVADA</v>
      </c>
      <c r="E1146" s="93" t="str">
        <f>IF(Tabla!I1146="","",Tabla!I1146)</f>
        <v>NC VIATICOS</v>
      </c>
      <c r="F1146" s="93" t="str">
        <f>IF(Tabla!J1146="","",Tabla!J1146)</f>
        <v>TRANSACCIONES DEL DIA 03/22/2019SPYRAL - GESTION ADMINISTRATIVA</v>
      </c>
      <c r="G1146" s="108">
        <f>IF(Tabla!K1146="","",Tabla!K1146)</f>
        <v>54.2</v>
      </c>
      <c r="H1146" s="108">
        <f>IF(Tabla!L1146="","",Tabla!L1146)</f>
        <v>0</v>
      </c>
      <c r="J1146">
        <f t="shared" si="234"/>
        <v>1138</v>
      </c>
      <c r="K1146" s="93">
        <f t="shared" si="235"/>
        <v>43546</v>
      </c>
      <c r="L1146">
        <f t="shared" ca="1" si="224"/>
        <v>0</v>
      </c>
      <c r="M1146" s="115">
        <f t="shared" ca="1" si="225"/>
        <v>1.1379999999999999E-6</v>
      </c>
      <c r="N1146">
        <f t="shared" ca="1" si="226"/>
        <v>3.5499999999999999E-7</v>
      </c>
      <c r="O1146">
        <f t="shared" ca="1" si="227"/>
        <v>355</v>
      </c>
      <c r="Q1146">
        <f t="shared" ca="1" si="228"/>
        <v>43494</v>
      </c>
      <c r="R1146" t="str">
        <f t="shared" ca="1" si="229"/>
        <v>FUERZAS DE VENTAS PANAMA</v>
      </c>
      <c r="S1146" t="str">
        <f t="shared" ca="1" si="230"/>
        <v>NC GASTO NO DEDUCIBLES</v>
      </c>
      <c r="T1146" t="str">
        <f t="shared" ca="1" si="231"/>
        <v>TRANSACCIONES DEL DIA 01/29/2019SPYRAL - GESTION ADMINISTRATIVA</v>
      </c>
      <c r="V1146">
        <f t="shared" ca="1" si="232"/>
        <v>0</v>
      </c>
      <c r="W1146">
        <f t="shared" ca="1" si="233"/>
        <v>0</v>
      </c>
    </row>
    <row r="1147" spans="2:23" x14ac:dyDescent="0.25">
      <c r="B1147" s="3">
        <f t="shared" si="223"/>
        <v>1139</v>
      </c>
      <c r="C1147" s="93">
        <f>IF(Tabla!G1147="","",Tabla!G1147)</f>
        <v>43546</v>
      </c>
      <c r="D1147" s="93" t="str">
        <f>IF(Tabla!H1147="","",Tabla!H1147)</f>
        <v>BANCA CORPORATIVA</v>
      </c>
      <c r="E1147" s="93" t="str">
        <f>IF(Tabla!I1147="","",Tabla!I1147)</f>
        <v>NC VIATICOS</v>
      </c>
      <c r="F1147" s="93" t="str">
        <f>IF(Tabla!J1147="","",Tabla!J1147)</f>
        <v>TRANSACCIONES DEL DIA 03/22/2019SPYRAL - GESTION ADMINISTRATIVA</v>
      </c>
      <c r="G1147" s="108">
        <f>IF(Tabla!K1147="","",Tabla!K1147)</f>
        <v>32.200000000000003</v>
      </c>
      <c r="H1147" s="108">
        <f>IF(Tabla!L1147="","",Tabla!L1147)</f>
        <v>0</v>
      </c>
      <c r="J1147">
        <f t="shared" si="234"/>
        <v>1139</v>
      </c>
      <c r="K1147" s="93">
        <f t="shared" si="235"/>
        <v>43546</v>
      </c>
      <c r="L1147">
        <f t="shared" ca="1" si="224"/>
        <v>0</v>
      </c>
      <c r="M1147" s="115">
        <f t="shared" ca="1" si="225"/>
        <v>1.139E-6</v>
      </c>
      <c r="N1147">
        <f t="shared" ca="1" si="226"/>
        <v>3.5400000000000002E-7</v>
      </c>
      <c r="O1147">
        <f t="shared" ca="1" si="227"/>
        <v>354</v>
      </c>
      <c r="Q1147">
        <f t="shared" ca="1" si="228"/>
        <v>43493</v>
      </c>
      <c r="R1147" t="str">
        <f t="shared" ca="1" si="229"/>
        <v>ADMINISTRACION DE SUCURSALES</v>
      </c>
      <c r="S1147" t="str">
        <f t="shared" ca="1" si="230"/>
        <v>OTROS EGRESOS 18</v>
      </c>
      <c r="T1147" t="str">
        <f t="shared" ca="1" si="231"/>
        <v>OTROS EGRESOS 1.P.O (OR:17/DES:17 TRN:86 PERF:300086 CAU: 18</v>
      </c>
      <c r="V1147">
        <f t="shared" ca="1" si="232"/>
        <v>0</v>
      </c>
      <c r="W1147">
        <f t="shared" ca="1" si="233"/>
        <v>0</v>
      </c>
    </row>
    <row r="1148" spans="2:23" x14ac:dyDescent="0.25">
      <c r="B1148" s="3">
        <f t="shared" si="223"/>
        <v>1140</v>
      </c>
      <c r="C1148" s="93">
        <f>IF(Tabla!G1148="","",Tabla!G1148)</f>
        <v>43546</v>
      </c>
      <c r="D1148" s="93" t="str">
        <f>IF(Tabla!H1148="","",Tabla!H1148)</f>
        <v>ATM</v>
      </c>
      <c r="E1148" s="93" t="str">
        <f>IF(Tabla!I1148="","",Tabla!I1148)</f>
        <v>NC VIATICOS</v>
      </c>
      <c r="F1148" s="93" t="str">
        <f>IF(Tabla!J1148="","",Tabla!J1148)</f>
        <v>TRANSACCIONES DEL DIA 03/22/2019SPYRAL - GESTION ADMINISTRATIVA</v>
      </c>
      <c r="G1148" s="108">
        <f>IF(Tabla!K1148="","",Tabla!K1148)</f>
        <v>147.19999999999999</v>
      </c>
      <c r="H1148" s="108">
        <f>IF(Tabla!L1148="","",Tabla!L1148)</f>
        <v>0</v>
      </c>
      <c r="J1148">
        <f t="shared" si="234"/>
        <v>1140</v>
      </c>
      <c r="K1148" s="93">
        <f t="shared" si="235"/>
        <v>43546</v>
      </c>
      <c r="L1148">
        <f t="shared" ca="1" si="224"/>
        <v>0</v>
      </c>
      <c r="M1148" s="115">
        <f t="shared" ca="1" si="225"/>
        <v>1.1400000000000001E-6</v>
      </c>
      <c r="N1148">
        <f t="shared" ca="1" si="226"/>
        <v>3.53E-7</v>
      </c>
      <c r="O1148">
        <f t="shared" ca="1" si="227"/>
        <v>353</v>
      </c>
      <c r="Q1148">
        <f t="shared" ca="1" si="228"/>
        <v>43493</v>
      </c>
      <c r="R1148" t="str">
        <f t="shared" ca="1" si="229"/>
        <v>ADMINISTRACION DE SUCURSALES</v>
      </c>
      <c r="S1148" t="str">
        <f t="shared" ca="1" si="230"/>
        <v>OTROS EGRESOS 18</v>
      </c>
      <c r="T1148" t="str">
        <f t="shared" ca="1" si="231"/>
        <v>OTROS EGRESOS 1.P.O (OR:89/DES:89 TRN:86 PERF:300086 CAU: 18</v>
      </c>
      <c r="V1148">
        <f t="shared" ca="1" si="232"/>
        <v>0</v>
      </c>
      <c r="W1148">
        <f t="shared" ca="1" si="233"/>
        <v>0</v>
      </c>
    </row>
    <row r="1149" spans="2:23" x14ac:dyDescent="0.25">
      <c r="B1149" s="3">
        <f t="shared" ref="B1149:B1160" si="236">B1148+1</f>
        <v>1141</v>
      </c>
      <c r="C1149" s="93">
        <f>IF(Tabla!G1149="","",Tabla!G1149)</f>
        <v>43546</v>
      </c>
      <c r="D1149" s="93" t="str">
        <f>IF(Tabla!H1149="","",Tabla!H1149)</f>
        <v>ATENCION A CLIENTES</v>
      </c>
      <c r="E1149" s="93" t="str">
        <f>IF(Tabla!I1149="","",Tabla!I1149)</f>
        <v>NC VIATICOS</v>
      </c>
      <c r="F1149" s="93" t="str">
        <f>IF(Tabla!J1149="","",Tabla!J1149)</f>
        <v>TRANSACCIONES DEL DIA 03/22/2019SPYRAL - GESTION ADMINISTRATIVA</v>
      </c>
      <c r="G1149" s="108">
        <f>IF(Tabla!K1149="","",Tabla!K1149)</f>
        <v>552.95000000000005</v>
      </c>
      <c r="H1149" s="108">
        <f>IF(Tabla!L1149="","",Tabla!L1149)</f>
        <v>0</v>
      </c>
      <c r="J1149">
        <f t="shared" si="234"/>
        <v>1141</v>
      </c>
      <c r="K1149" s="93">
        <f t="shared" si="235"/>
        <v>43546</v>
      </c>
      <c r="L1149">
        <f t="shared" ca="1" si="224"/>
        <v>0</v>
      </c>
      <c r="M1149" s="115">
        <f t="shared" ca="1" si="225"/>
        <v>1.141E-6</v>
      </c>
      <c r="N1149">
        <f t="shared" ca="1" si="226"/>
        <v>3.5199999999999998E-7</v>
      </c>
      <c r="O1149">
        <f t="shared" ca="1" si="227"/>
        <v>352</v>
      </c>
      <c r="Q1149">
        <f t="shared" ca="1" si="228"/>
        <v>43493</v>
      </c>
      <c r="R1149" t="str">
        <f t="shared" ca="1" si="229"/>
        <v>ADMINISTRACION DE SUCURSALES</v>
      </c>
      <c r="S1149" t="str">
        <f t="shared" ca="1" si="230"/>
        <v>NC GASTO NO DEDUCIBLES</v>
      </c>
      <c r="T1149" t="str">
        <f t="shared" ca="1" si="231"/>
        <v>TRANSACCIONES DEL DIA 01/28/2019SPYRAL - GESTION ADMINISTRATIVA</v>
      </c>
      <c r="V1149">
        <f t="shared" ca="1" si="232"/>
        <v>0</v>
      </c>
      <c r="W1149">
        <f t="shared" ca="1" si="233"/>
        <v>0</v>
      </c>
    </row>
    <row r="1150" spans="2:23" x14ac:dyDescent="0.25">
      <c r="B1150" s="3">
        <f t="shared" si="236"/>
        <v>1142</v>
      </c>
      <c r="C1150" s="93">
        <f>IF(Tabla!G1150="","",Tabla!G1150)</f>
        <v>43546</v>
      </c>
      <c r="D1150" s="93" t="str">
        <f>IF(Tabla!H1150="","",Tabla!H1150)</f>
        <v>ADMINISTRACION DE SUCURSALES</v>
      </c>
      <c r="E1150" s="93" t="str">
        <f>IF(Tabla!I1150="","",Tabla!I1150)</f>
        <v>CORRRECCION DEL 21/03/2019 POR CAUSA DE REGISTRO DE VIATICO MAL</v>
      </c>
      <c r="F1150" s="93" t="str">
        <f>IF(Tabla!J1150="","",Tabla!J1150)</f>
        <v>CORRECCION DE REGISTRO DE VIATICO MAL POSTEADO</v>
      </c>
      <c r="G1150" s="108">
        <f>IF(Tabla!K1150="","",Tabla!K1150)</f>
        <v>11.3</v>
      </c>
      <c r="H1150" s="108">
        <f>IF(Tabla!L1150="","",Tabla!L1150)</f>
        <v>0</v>
      </c>
      <c r="J1150">
        <f t="shared" si="234"/>
        <v>1142</v>
      </c>
      <c r="K1150" s="93">
        <f t="shared" si="235"/>
        <v>43546</v>
      </c>
      <c r="L1150">
        <f t="shared" ca="1" si="224"/>
        <v>0</v>
      </c>
      <c r="M1150" s="115">
        <f t="shared" ca="1" si="225"/>
        <v>1.142E-6</v>
      </c>
      <c r="N1150">
        <f t="shared" ca="1" si="226"/>
        <v>3.5100000000000001E-7</v>
      </c>
      <c r="O1150">
        <f t="shared" ca="1" si="227"/>
        <v>351</v>
      </c>
      <c r="Q1150">
        <f t="shared" ca="1" si="228"/>
        <v>43493</v>
      </c>
      <c r="R1150" t="str">
        <f t="shared" ca="1" si="229"/>
        <v>ADMINISTRACION DE SUCURSALES</v>
      </c>
      <c r="S1150" t="str">
        <f t="shared" ca="1" si="230"/>
        <v>NC GASTO NO DEDUCIBLES</v>
      </c>
      <c r="T1150" t="str">
        <f t="shared" ca="1" si="231"/>
        <v>TRANSACCIONES DEL DIA 01/28/2019SPYRAL - GESTION ADMINISTRATIVA</v>
      </c>
      <c r="V1150">
        <f t="shared" ca="1" si="232"/>
        <v>0</v>
      </c>
      <c r="W1150">
        <f t="shared" ca="1" si="233"/>
        <v>0</v>
      </c>
    </row>
    <row r="1151" spans="2:23" x14ac:dyDescent="0.25">
      <c r="B1151" s="3">
        <f t="shared" si="236"/>
        <v>1143</v>
      </c>
      <c r="C1151" s="93">
        <f>IF(Tabla!G1151="","",Tabla!G1151)</f>
        <v>43546</v>
      </c>
      <c r="D1151" s="93" t="str">
        <f>IF(Tabla!H1151="","",Tabla!H1151)</f>
        <v>ADMINISTRACION DE SUCURSALES</v>
      </c>
      <c r="E1151" s="93" t="str">
        <f>IF(Tabla!I1151="","",Tabla!I1151)</f>
        <v>NC ALIMENTACION DE EMPLEADOS NVA</v>
      </c>
      <c r="F1151" s="93" t="str">
        <f>IF(Tabla!J1151="","",Tabla!J1151)</f>
        <v>TRANSACCIONES DEL DIA 03/22/2019SPYRAL - GESTION ADMINISTRATIVA</v>
      </c>
      <c r="G1151" s="108">
        <f>IF(Tabla!K1151="","",Tabla!K1151)</f>
        <v>14.3</v>
      </c>
      <c r="H1151" s="108">
        <f>IF(Tabla!L1151="","",Tabla!L1151)</f>
        <v>0</v>
      </c>
      <c r="J1151">
        <f t="shared" si="234"/>
        <v>1143</v>
      </c>
      <c r="K1151" s="93">
        <f t="shared" si="235"/>
        <v>43546</v>
      </c>
      <c r="L1151">
        <f t="shared" ca="1" si="224"/>
        <v>0</v>
      </c>
      <c r="M1151" s="115">
        <f t="shared" ca="1" si="225"/>
        <v>1.1429999999999999E-6</v>
      </c>
      <c r="N1151">
        <f t="shared" ca="1" si="226"/>
        <v>3.4999999999999998E-7</v>
      </c>
      <c r="O1151">
        <f t="shared" ca="1" si="227"/>
        <v>350</v>
      </c>
      <c r="Q1151">
        <f t="shared" ca="1" si="228"/>
        <v>43493</v>
      </c>
      <c r="R1151" t="str">
        <f t="shared" ca="1" si="229"/>
        <v>ADMINISTRACION DE SUCURSALES</v>
      </c>
      <c r="S1151" t="str">
        <f t="shared" ca="1" si="230"/>
        <v>NC GASTO NO DEDUCIBLES</v>
      </c>
      <c r="T1151" t="str">
        <f t="shared" ca="1" si="231"/>
        <v>TRANSACCIONES DEL DIA 01/28/2019SPYRAL - GESTION ADMINISTRATIVA</v>
      </c>
      <c r="V1151">
        <f t="shared" ca="1" si="232"/>
        <v>0</v>
      </c>
      <c r="W1151">
        <f t="shared" ca="1" si="233"/>
        <v>0</v>
      </c>
    </row>
    <row r="1152" spans="2:23" x14ac:dyDescent="0.25">
      <c r="B1152" s="3">
        <f t="shared" si="236"/>
        <v>1144</v>
      </c>
      <c r="C1152" s="93">
        <f>IF(Tabla!G1152="","",Tabla!G1152)</f>
        <v>43546</v>
      </c>
      <c r="D1152" s="93" t="str">
        <f>IF(Tabla!H1152="","",Tabla!H1152)</f>
        <v>ADMINISTRACION DE SUCURSALES</v>
      </c>
      <c r="E1152" s="93" t="str">
        <f>IF(Tabla!I1152="","",Tabla!I1152)</f>
        <v>NC GASTO NO DEDUCIBLES</v>
      </c>
      <c r="F1152" s="93" t="str">
        <f>IF(Tabla!J1152="","",Tabla!J1152)</f>
        <v>TRANSACCIONES DEL DIA 03/22/2019SPYRAL - GESTION ADMINISTRATIVA</v>
      </c>
      <c r="G1152" s="108">
        <f>IF(Tabla!K1152="","",Tabla!K1152)</f>
        <v>44.15</v>
      </c>
      <c r="H1152" s="108">
        <f>IF(Tabla!L1152="","",Tabla!L1152)</f>
        <v>0</v>
      </c>
      <c r="J1152">
        <f t="shared" si="234"/>
        <v>1144</v>
      </c>
      <c r="K1152" s="93">
        <f t="shared" si="235"/>
        <v>43546</v>
      </c>
      <c r="L1152">
        <f t="shared" ca="1" si="224"/>
        <v>0</v>
      </c>
      <c r="M1152" s="115">
        <f t="shared" ca="1" si="225"/>
        <v>1.144E-6</v>
      </c>
      <c r="N1152">
        <f t="shared" ca="1" si="226"/>
        <v>3.4900000000000001E-7</v>
      </c>
      <c r="O1152">
        <f t="shared" ca="1" si="227"/>
        <v>349</v>
      </c>
      <c r="Q1152">
        <f t="shared" ca="1" si="228"/>
        <v>43493</v>
      </c>
      <c r="R1152" t="str">
        <f t="shared" ca="1" si="229"/>
        <v>ADMINISTRACION DE SUCURSALES</v>
      </c>
      <c r="S1152" t="str">
        <f t="shared" ca="1" si="230"/>
        <v>NC ALIMENTACION DE EMPLEADOS NVA</v>
      </c>
      <c r="T1152" t="str">
        <f t="shared" ca="1" si="231"/>
        <v>TRANSACCIONES DEL DIA 01/28/2019SPYRAL - GESTION ADMINISTRATIVA</v>
      </c>
      <c r="V1152">
        <f t="shared" ca="1" si="232"/>
        <v>0</v>
      </c>
      <c r="W1152">
        <f t="shared" ca="1" si="233"/>
        <v>0</v>
      </c>
    </row>
    <row r="1153" spans="2:23" x14ac:dyDescent="0.25">
      <c r="B1153" s="3">
        <f t="shared" si="236"/>
        <v>1145</v>
      </c>
      <c r="C1153" s="93">
        <f>IF(Tabla!G1153="","",Tabla!G1153)</f>
        <v>43546</v>
      </c>
      <c r="D1153" s="93" t="str">
        <f>IF(Tabla!H1153="","",Tabla!H1153)</f>
        <v>ADMINISTRACION DE SUCURSALES</v>
      </c>
      <c r="E1153" s="93" t="str">
        <f>IF(Tabla!I1153="","",Tabla!I1153)</f>
        <v>NC GASTO NO DEDUCIBLES</v>
      </c>
      <c r="F1153" s="93" t="str">
        <f>IF(Tabla!J1153="","",Tabla!J1153)</f>
        <v>TRANSACCIONES DEL DIA 03/22/2019SPYRAL - GESTION ADMINISTRATIVA</v>
      </c>
      <c r="G1153" s="108">
        <f>IF(Tabla!K1153="","",Tabla!K1153)</f>
        <v>27.85</v>
      </c>
      <c r="H1153" s="108">
        <f>IF(Tabla!L1153="","",Tabla!L1153)</f>
        <v>0</v>
      </c>
      <c r="J1153">
        <f t="shared" si="234"/>
        <v>1145</v>
      </c>
      <c r="K1153" s="93">
        <f t="shared" si="235"/>
        <v>43546</v>
      </c>
      <c r="L1153">
        <f t="shared" ca="1" si="224"/>
        <v>0</v>
      </c>
      <c r="M1153" s="115">
        <f t="shared" ca="1" si="225"/>
        <v>1.145E-6</v>
      </c>
      <c r="N1153">
        <f t="shared" ca="1" si="226"/>
        <v>3.4799999999999999E-7</v>
      </c>
      <c r="O1153">
        <f t="shared" ca="1" si="227"/>
        <v>348</v>
      </c>
      <c r="Q1153">
        <f t="shared" ca="1" si="228"/>
        <v>43493</v>
      </c>
      <c r="R1153" t="str">
        <f t="shared" ca="1" si="229"/>
        <v>BANCA COMERCIAL CENTRO</v>
      </c>
      <c r="S1153" t="str">
        <f t="shared" ca="1" si="230"/>
        <v>VIATICOS</v>
      </c>
      <c r="T1153" t="str">
        <f t="shared" ca="1" si="231"/>
        <v>TRANSACCIONES DEL DIA 01/28/2019SPYRAL - GESTION ADMINISTRATIVA</v>
      </c>
      <c r="V1153">
        <f t="shared" ca="1" si="232"/>
        <v>0</v>
      </c>
      <c r="W1153">
        <f t="shared" ca="1" si="233"/>
        <v>0</v>
      </c>
    </row>
    <row r="1154" spans="2:23" x14ac:dyDescent="0.25">
      <c r="B1154" s="3">
        <f t="shared" si="236"/>
        <v>1146</v>
      </c>
      <c r="C1154" s="93">
        <f>IF(Tabla!G1154="","",Tabla!G1154)</f>
        <v>43546</v>
      </c>
      <c r="D1154" s="93" t="str">
        <f>IF(Tabla!H1154="","",Tabla!H1154)</f>
        <v>ADMINISTRACION DE SUCURSALES</v>
      </c>
      <c r="E1154" s="93" t="str">
        <f>IF(Tabla!I1154="","",Tabla!I1154)</f>
        <v>OTROS EGRESOS 18</v>
      </c>
      <c r="F1154" s="93" t="str">
        <f>IF(Tabla!J1154="","",Tabla!J1154)</f>
        <v>OTROS EGRESOS 1.P.O (OR:33/DES:33 TRN:86 PERF:300086 CAU: 18</v>
      </c>
      <c r="G1154" s="108">
        <f>IF(Tabla!K1154="","",Tabla!K1154)</f>
        <v>26</v>
      </c>
      <c r="H1154" s="108">
        <f>IF(Tabla!L1154="","",Tabla!L1154)</f>
        <v>0</v>
      </c>
      <c r="J1154">
        <f t="shared" si="234"/>
        <v>1146</v>
      </c>
      <c r="K1154" s="93">
        <f t="shared" si="235"/>
        <v>43546</v>
      </c>
      <c r="L1154">
        <f t="shared" ca="1" si="224"/>
        <v>0</v>
      </c>
      <c r="M1154" s="115">
        <f t="shared" ca="1" si="225"/>
        <v>1.1459999999999999E-6</v>
      </c>
      <c r="N1154">
        <f t="shared" ca="1" si="226"/>
        <v>3.4700000000000002E-7</v>
      </c>
      <c r="O1154">
        <f t="shared" ca="1" si="227"/>
        <v>347</v>
      </c>
      <c r="Q1154">
        <f t="shared" ca="1" si="228"/>
        <v>43493</v>
      </c>
      <c r="R1154" t="str">
        <f t="shared" ca="1" si="229"/>
        <v>CANALES DE DISTRIBUCION</v>
      </c>
      <c r="S1154" t="str">
        <f t="shared" ca="1" si="230"/>
        <v>NC GASTO NO DEDUCIBLES</v>
      </c>
      <c r="T1154" t="str">
        <f t="shared" ca="1" si="231"/>
        <v>TRANSACCIONES DEL DIA 01/28/2019SPYRAL - GESTION ADMINISTRATIVA</v>
      </c>
      <c r="V1154">
        <f t="shared" ca="1" si="232"/>
        <v>0</v>
      </c>
      <c r="W1154">
        <f t="shared" ca="1" si="233"/>
        <v>0</v>
      </c>
    </row>
    <row r="1155" spans="2:23" x14ac:dyDescent="0.25">
      <c r="B1155" s="3">
        <f t="shared" si="236"/>
        <v>1147</v>
      </c>
      <c r="C1155" s="93">
        <f>IF(Tabla!G1155="","",Tabla!G1155)</f>
        <v>43546</v>
      </c>
      <c r="D1155" s="93" t="str">
        <f>IF(Tabla!H1155="","",Tabla!H1155)</f>
        <v>ADMINISTRACION DE SUCURSALES</v>
      </c>
      <c r="E1155" s="93" t="str">
        <f>IF(Tabla!I1155="","",Tabla!I1155)</f>
        <v>OTROS EGRESOS 18</v>
      </c>
      <c r="F1155" s="93" t="str">
        <f>IF(Tabla!J1155="","",Tabla!J1155)</f>
        <v>OTROS EGRESOS 1.P.O (OR:23/DES:23 TRN:86 PERF:300086 CAU: 18</v>
      </c>
      <c r="G1155" s="108">
        <f>IF(Tabla!K1155="","",Tabla!K1155)</f>
        <v>6.5</v>
      </c>
      <c r="H1155" s="108">
        <f>IF(Tabla!L1155="","",Tabla!L1155)</f>
        <v>0</v>
      </c>
      <c r="J1155">
        <f t="shared" si="234"/>
        <v>1147</v>
      </c>
      <c r="K1155" s="93">
        <f t="shared" si="235"/>
        <v>43546</v>
      </c>
      <c r="L1155">
        <f t="shared" ca="1" si="224"/>
        <v>0</v>
      </c>
      <c r="M1155" s="115">
        <f t="shared" ca="1" si="225"/>
        <v>1.147E-6</v>
      </c>
      <c r="N1155">
        <f t="shared" ca="1" si="226"/>
        <v>3.46E-7</v>
      </c>
      <c r="O1155">
        <f t="shared" ca="1" si="227"/>
        <v>346</v>
      </c>
      <c r="Q1155">
        <f t="shared" ca="1" si="228"/>
        <v>43493</v>
      </c>
      <c r="R1155" t="str">
        <f t="shared" ca="1" si="229"/>
        <v>CANALES DE DISTRIBUCION</v>
      </c>
      <c r="S1155" t="str">
        <f t="shared" ca="1" si="230"/>
        <v>NC ALIMENTACION DE EMPLEADOS NVA</v>
      </c>
      <c r="T1155" t="str">
        <f t="shared" ca="1" si="231"/>
        <v>TRANSACCIONES DEL DIA 01/28/2019SPYRAL - GESTION ADMINISTRATIVA</v>
      </c>
      <c r="V1155">
        <f t="shared" ca="1" si="232"/>
        <v>0</v>
      </c>
      <c r="W1155">
        <f t="shared" ca="1" si="233"/>
        <v>0</v>
      </c>
    </row>
    <row r="1156" spans="2:23" x14ac:dyDescent="0.25">
      <c r="B1156" s="3">
        <f t="shared" si="236"/>
        <v>1148</v>
      </c>
      <c r="C1156" s="93">
        <f>IF(Tabla!G1156="","",Tabla!G1156)</f>
        <v>43546</v>
      </c>
      <c r="D1156" s="93" t="str">
        <f>IF(Tabla!H1156="","",Tabla!H1156)</f>
        <v>ADMINISTRACION DE SUCURSALES</v>
      </c>
      <c r="E1156" s="93" t="str">
        <f>IF(Tabla!I1156="","",Tabla!I1156)</f>
        <v>OTROS EGRESOS 18</v>
      </c>
      <c r="F1156" s="93" t="str">
        <f>IF(Tabla!J1156="","",Tabla!J1156)</f>
        <v>OTROS EGRESOS 1.P.O (OR:17/DES:17 TRN:86 PERF:300086 CAU: 18</v>
      </c>
      <c r="G1156" s="108">
        <f>IF(Tabla!K1156="","",Tabla!K1156)</f>
        <v>6.85</v>
      </c>
      <c r="H1156" s="108">
        <f>IF(Tabla!L1156="","",Tabla!L1156)</f>
        <v>0</v>
      </c>
      <c r="J1156">
        <f t="shared" si="234"/>
        <v>1148</v>
      </c>
      <c r="K1156" s="93">
        <f t="shared" si="235"/>
        <v>43546</v>
      </c>
      <c r="L1156">
        <f t="shared" ca="1" si="224"/>
        <v>0</v>
      </c>
      <c r="M1156" s="115">
        <f t="shared" ca="1" si="225"/>
        <v>1.1480000000000001E-6</v>
      </c>
      <c r="N1156">
        <f t="shared" ca="1" si="226"/>
        <v>3.4499999999999998E-7</v>
      </c>
      <c r="O1156">
        <f t="shared" ca="1" si="227"/>
        <v>345</v>
      </c>
      <c r="Q1156">
        <f t="shared" ca="1" si="228"/>
        <v>43493</v>
      </c>
      <c r="R1156" t="str">
        <f t="shared" ca="1" si="229"/>
        <v>CANALES DE DISTRIBUCION</v>
      </c>
      <c r="S1156" t="str">
        <f t="shared" ca="1" si="230"/>
        <v>NC  RECONOCIMIENTOS</v>
      </c>
      <c r="T1156" t="str">
        <f t="shared" ca="1" si="231"/>
        <v>TRANSACCIONES DEL DIA 01/28/2019SPYRAL - GESTION ADMINISTRATIVA</v>
      </c>
      <c r="V1156">
        <f t="shared" ca="1" si="232"/>
        <v>0</v>
      </c>
      <c r="W1156">
        <f t="shared" ca="1" si="233"/>
        <v>0</v>
      </c>
    </row>
    <row r="1157" spans="2:23" x14ac:dyDescent="0.25">
      <c r="B1157" s="3">
        <f t="shared" si="236"/>
        <v>1149</v>
      </c>
      <c r="C1157" s="93">
        <f>IF(Tabla!G1157="","",Tabla!G1157)</f>
        <v>43547</v>
      </c>
      <c r="D1157" s="93" t="str">
        <f>IF(Tabla!H1157="","",Tabla!H1157)</f>
        <v>MERCADEO Y PUBLICIDAD</v>
      </c>
      <c r="E1157" s="93" t="str">
        <f>IF(Tabla!I1157="","",Tabla!I1157)</f>
        <v>GASTOS NO DEDUCIBLES</v>
      </c>
      <c r="F1157" s="93" t="str">
        <f>IF(Tabla!J1157="","",Tabla!J1157)</f>
        <v>TRANSACCIONES DEL DIA 03/23/2019SPYRAL - GESTION ADMINISTRATIVA</v>
      </c>
      <c r="G1157" s="108">
        <f>IF(Tabla!K1157="","",Tabla!K1157)</f>
        <v>1024.77</v>
      </c>
      <c r="H1157" s="108">
        <f>IF(Tabla!L1157="","",Tabla!L1157)</f>
        <v>0</v>
      </c>
      <c r="J1157">
        <f t="shared" si="234"/>
        <v>1149</v>
      </c>
      <c r="K1157" s="93">
        <f t="shared" si="235"/>
        <v>43547</v>
      </c>
      <c r="L1157">
        <f t="shared" ca="1" si="224"/>
        <v>0</v>
      </c>
      <c r="M1157" s="115">
        <f t="shared" ca="1" si="225"/>
        <v>1.1489999999999999E-6</v>
      </c>
      <c r="N1157">
        <f t="shared" ca="1" si="226"/>
        <v>3.4400000000000001E-7</v>
      </c>
      <c r="O1157">
        <f t="shared" ca="1" si="227"/>
        <v>344</v>
      </c>
      <c r="Q1157">
        <f t="shared" ca="1" si="228"/>
        <v>43490</v>
      </c>
      <c r="R1157" t="str">
        <f t="shared" ca="1" si="229"/>
        <v>ADMINISTRACION DE SUCURSALES</v>
      </c>
      <c r="S1157" t="str">
        <f t="shared" ca="1" si="230"/>
        <v>VIATICOS</v>
      </c>
      <c r="T1157" t="str">
        <f t="shared" ca="1" si="231"/>
        <v>TRANSACCIONES DEL DIA 01/25/2019SPYRAL - GESTION ADMINISTRATIVA</v>
      </c>
      <c r="V1157">
        <f t="shared" ca="1" si="232"/>
        <v>0</v>
      </c>
      <c r="W1157">
        <f t="shared" ca="1" si="233"/>
        <v>0</v>
      </c>
    </row>
    <row r="1158" spans="2:23" x14ac:dyDescent="0.25">
      <c r="B1158" s="3">
        <f t="shared" si="236"/>
        <v>1150</v>
      </c>
      <c r="C1158" s="93">
        <f>IF(Tabla!G1158="","",Tabla!G1158)</f>
        <v>43547</v>
      </c>
      <c r="D1158" s="93" t="str">
        <f>IF(Tabla!H1158="","",Tabla!H1158)</f>
        <v>CANALES DE DISTRIBUCION</v>
      </c>
      <c r="E1158" s="93" t="str">
        <f>IF(Tabla!I1158="","",Tabla!I1158)</f>
        <v>ALIMENTACION DE EMPLEADOS CTA NUEVA</v>
      </c>
      <c r="F1158" s="93" t="str">
        <f>IF(Tabla!J1158="","",Tabla!J1158)</f>
        <v>TRANSACCIONES DEL DIA 03/23/2019SPYRAL - GESTION ADMINISTRATIVA</v>
      </c>
      <c r="G1158" s="108">
        <f>IF(Tabla!K1158="","",Tabla!K1158)</f>
        <v>25.6</v>
      </c>
      <c r="H1158" s="108">
        <f>IF(Tabla!L1158="","",Tabla!L1158)</f>
        <v>0</v>
      </c>
      <c r="J1158">
        <f t="shared" si="234"/>
        <v>1150</v>
      </c>
      <c r="K1158" s="93">
        <f t="shared" si="235"/>
        <v>43547</v>
      </c>
      <c r="L1158">
        <f t="shared" ca="1" si="224"/>
        <v>0</v>
      </c>
      <c r="M1158" s="115">
        <f t="shared" ca="1" si="225"/>
        <v>1.15E-6</v>
      </c>
      <c r="N1158">
        <f t="shared" ca="1" si="226"/>
        <v>3.4299999999999999E-7</v>
      </c>
      <c r="O1158">
        <f t="shared" ca="1" si="227"/>
        <v>343</v>
      </c>
      <c r="Q1158">
        <f t="shared" ca="1" si="228"/>
        <v>43490</v>
      </c>
      <c r="R1158" t="str">
        <f t="shared" ca="1" si="229"/>
        <v>ADMINISTRACION DE SUCURSALES</v>
      </c>
      <c r="S1158" t="str">
        <f t="shared" ca="1" si="230"/>
        <v>PAGO NOMINA QUINCENA 2 ENERO 2019</v>
      </c>
      <c r="T1158" t="str">
        <f t="shared" ca="1" si="231"/>
        <v>TRANSACCIONES DEL DIA 01/25/2019 RECURSOS HUMANOS</v>
      </c>
      <c r="V1158">
        <f t="shared" ca="1" si="232"/>
        <v>0</v>
      </c>
      <c r="W1158">
        <f t="shared" ca="1" si="233"/>
        <v>0</v>
      </c>
    </row>
    <row r="1159" spans="2:23" x14ac:dyDescent="0.25">
      <c r="B1159" s="3">
        <f t="shared" si="236"/>
        <v>1151</v>
      </c>
      <c r="C1159" s="93">
        <f>IF(Tabla!G1159="","",Tabla!G1159)</f>
        <v>43547</v>
      </c>
      <c r="D1159" s="93" t="str">
        <f>IF(Tabla!H1159="","",Tabla!H1159)</f>
        <v>CAJA</v>
      </c>
      <c r="E1159" s="93" t="str">
        <f>IF(Tabla!I1159="","",Tabla!I1159)</f>
        <v>ALIMENTACION DE EMPLEADOS CTA NUEVA</v>
      </c>
      <c r="F1159" s="93" t="str">
        <f>IF(Tabla!J1159="","",Tabla!J1159)</f>
        <v>TRANSACCIONES DEL DIA 03/23/2019SPYRAL - GESTION ADMINISTRATIVA</v>
      </c>
      <c r="G1159" s="108">
        <f>IF(Tabla!K1159="","",Tabla!K1159)</f>
        <v>24</v>
      </c>
      <c r="H1159" s="108">
        <f>IF(Tabla!L1159="","",Tabla!L1159)</f>
        <v>0</v>
      </c>
      <c r="J1159">
        <f t="shared" si="234"/>
        <v>1151</v>
      </c>
      <c r="K1159" s="93">
        <f t="shared" si="235"/>
        <v>43547</v>
      </c>
      <c r="L1159">
        <f t="shared" ca="1" si="224"/>
        <v>0</v>
      </c>
      <c r="M1159" s="115">
        <f t="shared" ca="1" si="225"/>
        <v>1.1510000000000001E-6</v>
      </c>
      <c r="N1159">
        <f t="shared" ca="1" si="226"/>
        <v>3.4200000000000002E-7</v>
      </c>
      <c r="O1159">
        <f t="shared" ca="1" si="227"/>
        <v>342</v>
      </c>
      <c r="Q1159">
        <f t="shared" ca="1" si="228"/>
        <v>43490</v>
      </c>
      <c r="R1159" t="str">
        <f t="shared" ca="1" si="229"/>
        <v>ADMINISTRACION DE SUCURSALES</v>
      </c>
      <c r="S1159" t="str">
        <f t="shared" ca="1" si="230"/>
        <v>PAGO NOMINA QUINCENA 2 ENERO 2019</v>
      </c>
      <c r="T1159" t="str">
        <f t="shared" ca="1" si="231"/>
        <v>TRANSACCIONES DEL DIA 01/25/2019 RECURSOS HUMANOS</v>
      </c>
      <c r="V1159">
        <f t="shared" ca="1" si="232"/>
        <v>0</v>
      </c>
      <c r="W1159">
        <f t="shared" ca="1" si="233"/>
        <v>0</v>
      </c>
    </row>
    <row r="1160" spans="2:23" x14ac:dyDescent="0.25">
      <c r="B1160" s="3">
        <f t="shared" si="236"/>
        <v>1152</v>
      </c>
      <c r="C1160" s="93">
        <f>IF(Tabla!G1160="","",Tabla!G1160)</f>
        <v>43547</v>
      </c>
      <c r="D1160" s="93" t="str">
        <f>IF(Tabla!H1160="","",Tabla!H1160)</f>
        <v>CAJA</v>
      </c>
      <c r="E1160" s="93" t="str">
        <f>IF(Tabla!I1160="","",Tabla!I1160)</f>
        <v>ALIMENTACION DE EMPLEADOS CTA NUEVA</v>
      </c>
      <c r="F1160" s="93" t="str">
        <f>IF(Tabla!J1160="","",Tabla!J1160)</f>
        <v>TRANSACCIONES DEL DIA 03/23/2019SPYRAL - GESTION ADMINISTRATIVA</v>
      </c>
      <c r="G1160" s="108">
        <f>IF(Tabla!K1160="","",Tabla!K1160)</f>
        <v>8</v>
      </c>
      <c r="H1160" s="108">
        <f>IF(Tabla!L1160="","",Tabla!L1160)</f>
        <v>0</v>
      </c>
      <c r="J1160">
        <f t="shared" si="234"/>
        <v>1152</v>
      </c>
      <c r="K1160" s="93">
        <f t="shared" si="235"/>
        <v>43547</v>
      </c>
      <c r="L1160">
        <f t="shared" ca="1" si="224"/>
        <v>0</v>
      </c>
      <c r="M1160" s="115">
        <f t="shared" ca="1" si="225"/>
        <v>1.1519999999999999E-6</v>
      </c>
      <c r="N1160">
        <f t="shared" ca="1" si="226"/>
        <v>3.41E-7</v>
      </c>
      <c r="O1160">
        <f t="shared" ca="1" si="227"/>
        <v>341</v>
      </c>
      <c r="Q1160">
        <f t="shared" ca="1" si="228"/>
        <v>43490</v>
      </c>
      <c r="R1160" t="str">
        <f t="shared" ca="1" si="229"/>
        <v>ADMINISTRACION DE SUCURSALES</v>
      </c>
      <c r="S1160" t="str">
        <f t="shared" ca="1" si="230"/>
        <v>PAGO NOMINA QUINCENA 2 ENERO 2019</v>
      </c>
      <c r="T1160" t="str">
        <f t="shared" ca="1" si="231"/>
        <v>TRANSACCIONES DEL DIA 01/25/2019 RECURSOS HUMANOS</v>
      </c>
      <c r="V1160">
        <f t="shared" ca="1" si="232"/>
        <v>0</v>
      </c>
      <c r="W1160">
        <f t="shared" ca="1" si="233"/>
        <v>0</v>
      </c>
    </row>
    <row r="1161" spans="2:23" x14ac:dyDescent="0.25">
      <c r="B1161" s="3">
        <f t="shared" ref="B1161:B1224" si="237">B1160+1</f>
        <v>1153</v>
      </c>
      <c r="C1161" s="93">
        <f>IF(Tabla!G1161="","",Tabla!G1161)</f>
        <v>43547</v>
      </c>
      <c r="D1161" s="93" t="str">
        <f>IF(Tabla!H1161="","",Tabla!H1161)</f>
        <v>BANCA CORPORATIVA</v>
      </c>
      <c r="E1161" s="93" t="str">
        <f>IF(Tabla!I1161="","",Tabla!I1161)</f>
        <v>VIATICOS 2</v>
      </c>
      <c r="F1161" s="93" t="str">
        <f>IF(Tabla!J1161="","",Tabla!J1161)</f>
        <v>TRANSACCIONES DEL DIA 03/23/2019SPYRAL - GESTION ADMINISTRATIVA</v>
      </c>
      <c r="G1161" s="108">
        <f>IF(Tabla!K1161="","",Tabla!K1161)</f>
        <v>14.95</v>
      </c>
      <c r="H1161" s="108">
        <f>IF(Tabla!L1161="","",Tabla!L1161)</f>
        <v>0</v>
      </c>
      <c r="J1161">
        <f t="shared" si="234"/>
        <v>1153</v>
      </c>
      <c r="K1161" s="93">
        <f t="shared" si="235"/>
        <v>43547</v>
      </c>
      <c r="L1161">
        <f t="shared" ref="L1161:L1224" ca="1" si="238">IF(SortCriteria=1,IFERROR(VALUE(MID(K1161,1,FIND(" ",K1161,1)-1)),0),OFFSET(B1161,0,SortCriteria))</f>
        <v>0</v>
      </c>
      <c r="M1161" s="115">
        <f t="shared" ref="M1161:M1224" ca="1" si="239">L1161+$J1161/1000000000</f>
        <v>1.153E-6</v>
      </c>
      <c r="N1161">
        <f t="shared" ref="N1161:N1224" ca="1" si="240">IFERROR(CHOOSE($J$3,LARGE(INDIRECT("M9:M"&amp;$M$5),J1161),SMALL(INDIRECT("M9:M"&amp;$M$5),J1161)),0)</f>
        <v>3.3999999999999997E-7</v>
      </c>
      <c r="O1161">
        <f t="shared" ref="O1161:O1224" ca="1" si="241">MATCH(N1161,$M$9:$M$1508,0)</f>
        <v>340</v>
      </c>
      <c r="Q1161">
        <f t="shared" ref="Q1161:Q1224" ca="1" si="242">OFFSET(C$8,$O1161,0)</f>
        <v>43490</v>
      </c>
      <c r="R1161" t="str">
        <f t="shared" ca="1" si="229"/>
        <v>ADMINISTRACION DE SUCURSALES</v>
      </c>
      <c r="S1161" t="str">
        <f t="shared" ca="1" si="230"/>
        <v>PAGO NOMINA QUINCENA 2 ENERO 2019</v>
      </c>
      <c r="T1161" t="str">
        <f t="shared" ca="1" si="231"/>
        <v>TRANSACCIONES DEL DIA 01/25/2019 RECURSOS HUMANOS</v>
      </c>
      <c r="V1161">
        <f t="shared" ca="1" si="232"/>
        <v>0</v>
      </c>
      <c r="W1161">
        <f t="shared" ca="1" si="233"/>
        <v>0</v>
      </c>
    </row>
    <row r="1162" spans="2:23" x14ac:dyDescent="0.25">
      <c r="B1162" s="3">
        <f t="shared" si="237"/>
        <v>1154</v>
      </c>
      <c r="C1162" s="93">
        <f>IF(Tabla!G1162="","",Tabla!G1162)</f>
        <v>43547</v>
      </c>
      <c r="D1162" s="93" t="str">
        <f>IF(Tabla!H1162="","",Tabla!H1162)</f>
        <v>BANCA COMERCIAL PERIFERIA</v>
      </c>
      <c r="E1162" s="93" t="str">
        <f>IF(Tabla!I1162="","",Tabla!I1162)</f>
        <v>VIATICOS 2</v>
      </c>
      <c r="F1162" s="93" t="str">
        <f>IF(Tabla!J1162="","",Tabla!J1162)</f>
        <v>TRANSACCIONES DEL DIA 03/23/2019SPYRAL - GESTION ADMINISTRATIVA</v>
      </c>
      <c r="G1162" s="108">
        <f>IF(Tabla!K1162="","",Tabla!K1162)</f>
        <v>64</v>
      </c>
      <c r="H1162" s="108">
        <f>IF(Tabla!L1162="","",Tabla!L1162)</f>
        <v>0</v>
      </c>
      <c r="J1162">
        <f t="shared" si="234"/>
        <v>1154</v>
      </c>
      <c r="K1162" s="93">
        <f t="shared" si="235"/>
        <v>43547</v>
      </c>
      <c r="L1162">
        <f t="shared" ca="1" si="238"/>
        <v>0</v>
      </c>
      <c r="M1162" s="115">
        <f t="shared" ca="1" si="239"/>
        <v>1.1540000000000001E-6</v>
      </c>
      <c r="N1162">
        <f t="shared" ca="1" si="240"/>
        <v>3.39E-7</v>
      </c>
      <c r="O1162">
        <f t="shared" ca="1" si="241"/>
        <v>339</v>
      </c>
      <c r="Q1162">
        <f t="shared" ca="1" si="242"/>
        <v>43490</v>
      </c>
      <c r="R1162" t="str">
        <f t="shared" ref="R1162:R1225" ca="1" si="243">IF($Q1162=0,"",OFFSET(D$8,$O1162,0))</f>
        <v>ADMINISTRACION DE SUCURSALES</v>
      </c>
      <c r="S1162" t="str">
        <f t="shared" ref="S1162:S1225" ca="1" si="244">IF($Q1162=0,"",OFFSET(E$8,$O1162,0))</f>
        <v>OTROS EGRESOS 18</v>
      </c>
      <c r="T1162" t="str">
        <f t="shared" ref="T1162:T1225" ca="1" si="245">IF($Q1162=0,"",OFFSET(F$8,$O1162,0))</f>
        <v>OTROS EGRESOS 1.P.O (OR:53/DES:53 TRN:86 PERF:300086 CAU: 18</v>
      </c>
      <c r="V1162">
        <f t="shared" ref="V1162:V1225" ca="1" si="246">IF($Q1162=0,"",OFFSET(H$8,$O1162,0))</f>
        <v>0</v>
      </c>
      <c r="W1162">
        <f t="shared" ref="W1162:W1225" ca="1" si="247">IF($Q1162=0,"",OFFSET(I$8,$O1162,0))</f>
        <v>0</v>
      </c>
    </row>
    <row r="1163" spans="2:23" x14ac:dyDescent="0.25">
      <c r="B1163" s="3">
        <f t="shared" si="237"/>
        <v>1155</v>
      </c>
      <c r="C1163" s="93">
        <f>IF(Tabla!G1163="","",Tabla!G1163)</f>
        <v>43547</v>
      </c>
      <c r="D1163" s="93" t="str">
        <f>IF(Tabla!H1163="","",Tabla!H1163)</f>
        <v>ADMINISTRACION DE SUCURSALES</v>
      </c>
      <c r="E1163" s="93" t="str">
        <f>IF(Tabla!I1163="","",Tabla!I1163)</f>
        <v>ALIMENTACION DE EMPLEADOS CTA NUEVA</v>
      </c>
      <c r="F1163" s="93" t="str">
        <f>IF(Tabla!J1163="","",Tabla!J1163)</f>
        <v>TRANSACCIONES DEL DIA 03/23/2019SPYRAL - GESTION ADMINISTRATIVA</v>
      </c>
      <c r="G1163" s="108">
        <f>IF(Tabla!K1163="","",Tabla!K1163)</f>
        <v>8</v>
      </c>
      <c r="H1163" s="108">
        <f>IF(Tabla!L1163="","",Tabla!L1163)</f>
        <v>0</v>
      </c>
      <c r="J1163">
        <f t="shared" ref="J1163:J1226" si="248">IF(K1163=0,0,J1162+1)</f>
        <v>1155</v>
      </c>
      <c r="K1163" s="93">
        <f t="shared" ref="K1163:K1226" si="249">C1163</f>
        <v>43547</v>
      </c>
      <c r="L1163">
        <f t="shared" ca="1" si="238"/>
        <v>0</v>
      </c>
      <c r="M1163" s="115">
        <f t="shared" ca="1" si="239"/>
        <v>1.155E-6</v>
      </c>
      <c r="N1163">
        <f t="shared" ca="1" si="240"/>
        <v>3.3799999999999998E-7</v>
      </c>
      <c r="O1163">
        <f t="shared" ca="1" si="241"/>
        <v>338</v>
      </c>
      <c r="Q1163">
        <f t="shared" ca="1" si="242"/>
        <v>43490</v>
      </c>
      <c r="R1163" t="str">
        <f t="shared" ca="1" si="243"/>
        <v>ADMINISTRACION DE SUCURSALES</v>
      </c>
      <c r="S1163" t="str">
        <f t="shared" ca="1" si="244"/>
        <v>NC GASTO NO DEDUCIBLES</v>
      </c>
      <c r="T1163" t="str">
        <f t="shared" ca="1" si="245"/>
        <v>TRANSACCIONES DEL DIA 01/25/2019SPYRAL - GESTION ADMINISTRATIVA</v>
      </c>
      <c r="V1163">
        <f t="shared" ca="1" si="246"/>
        <v>0.17</v>
      </c>
      <c r="W1163">
        <f t="shared" ca="1" si="247"/>
        <v>0</v>
      </c>
    </row>
    <row r="1164" spans="2:23" x14ac:dyDescent="0.25">
      <c r="B1164" s="3">
        <f t="shared" si="237"/>
        <v>1156</v>
      </c>
      <c r="C1164" s="93">
        <f>IF(Tabla!G1164="","",Tabla!G1164)</f>
        <v>43547</v>
      </c>
      <c r="D1164" s="93" t="str">
        <f>IF(Tabla!H1164="","",Tabla!H1164)</f>
        <v>ADMINISTRACION DE SUCURSALES</v>
      </c>
      <c r="E1164" s="93" t="str">
        <f>IF(Tabla!I1164="","",Tabla!I1164)</f>
        <v>GASTOS NO DEDUCIBLES</v>
      </c>
      <c r="F1164" s="93" t="str">
        <f>IF(Tabla!J1164="","",Tabla!J1164)</f>
        <v>TRANSACCIONES DEL DIA 03/23/2019SPYRAL - GESTION ADMINISTRATIVA</v>
      </c>
      <c r="G1164" s="108">
        <f>IF(Tabla!K1164="","",Tabla!K1164)</f>
        <v>30</v>
      </c>
      <c r="H1164" s="108">
        <f>IF(Tabla!L1164="","",Tabla!L1164)</f>
        <v>0</v>
      </c>
      <c r="J1164">
        <f t="shared" si="248"/>
        <v>1156</v>
      </c>
      <c r="K1164" s="93">
        <f t="shared" si="249"/>
        <v>43547</v>
      </c>
      <c r="L1164">
        <f t="shared" ca="1" si="238"/>
        <v>0</v>
      </c>
      <c r="M1164" s="115">
        <f t="shared" ca="1" si="239"/>
        <v>1.156E-6</v>
      </c>
      <c r="N1164">
        <f t="shared" ca="1" si="240"/>
        <v>3.3700000000000001E-7</v>
      </c>
      <c r="O1164">
        <f t="shared" ca="1" si="241"/>
        <v>337</v>
      </c>
      <c r="Q1164">
        <f t="shared" ca="1" si="242"/>
        <v>43490</v>
      </c>
      <c r="R1164" t="str">
        <f t="shared" ca="1" si="243"/>
        <v>ADMINISTRACION DE SUCURSALES</v>
      </c>
      <c r="S1164" t="str">
        <f t="shared" ca="1" si="244"/>
        <v>NC GASTO NO DEDUCIBLES</v>
      </c>
      <c r="T1164" t="str">
        <f t="shared" ca="1" si="245"/>
        <v>TRANSACCIONES DEL DIA 01/25/2019SPYRAL - GESTION ADMINISTRATIVA</v>
      </c>
      <c r="V1164">
        <f t="shared" ca="1" si="246"/>
        <v>0</v>
      </c>
      <c r="W1164">
        <f t="shared" ca="1" si="247"/>
        <v>0</v>
      </c>
    </row>
    <row r="1165" spans="2:23" x14ac:dyDescent="0.25">
      <c r="B1165" s="3">
        <f t="shared" si="237"/>
        <v>1157</v>
      </c>
      <c r="C1165" s="93">
        <f>IF(Tabla!G1165="","",Tabla!G1165)</f>
        <v>43547</v>
      </c>
      <c r="D1165" s="93" t="str">
        <f>IF(Tabla!H1165="","",Tabla!H1165)</f>
        <v>ADMINISTRACION DE SUCURSALES</v>
      </c>
      <c r="E1165" s="93" t="str">
        <f>IF(Tabla!I1165="","",Tabla!I1165)</f>
        <v>OTROS EGRESOS 18</v>
      </c>
      <c r="F1165" s="93" t="str">
        <f>IF(Tabla!J1165="","",Tabla!J1165)</f>
        <v>OTROS EGRESOS 1.P.O (OR:4/DES:4 TRN:86 PERF:300086 CAU: 18</v>
      </c>
      <c r="G1165" s="108">
        <f>IF(Tabla!K1165="","",Tabla!K1165)</f>
        <v>5.55</v>
      </c>
      <c r="H1165" s="108">
        <f>IF(Tabla!L1165="","",Tabla!L1165)</f>
        <v>0</v>
      </c>
      <c r="J1165">
        <f t="shared" si="248"/>
        <v>1157</v>
      </c>
      <c r="K1165" s="93">
        <f t="shared" si="249"/>
        <v>43547</v>
      </c>
      <c r="L1165">
        <f t="shared" ca="1" si="238"/>
        <v>0</v>
      </c>
      <c r="M1165" s="115">
        <f t="shared" ca="1" si="239"/>
        <v>1.1570000000000001E-6</v>
      </c>
      <c r="N1165">
        <f t="shared" ca="1" si="240"/>
        <v>3.3599999999999999E-7</v>
      </c>
      <c r="O1165">
        <f t="shared" ca="1" si="241"/>
        <v>336</v>
      </c>
      <c r="Q1165">
        <f t="shared" ca="1" si="242"/>
        <v>43490</v>
      </c>
      <c r="R1165" t="str">
        <f t="shared" ca="1" si="243"/>
        <v>ADMINISTRACION DE SUCURSALES</v>
      </c>
      <c r="S1165" t="str">
        <f t="shared" ca="1" si="244"/>
        <v>NC GASTO NO DEDUCIBLES</v>
      </c>
      <c r="T1165" t="str">
        <f t="shared" ca="1" si="245"/>
        <v>TRANSACCIONES DEL DIA 01/25/2019SPYRAL - GESTION ADMINISTRATIVA</v>
      </c>
      <c r="V1165">
        <f t="shared" ca="1" si="246"/>
        <v>0</v>
      </c>
      <c r="W1165">
        <f t="shared" ca="1" si="247"/>
        <v>0</v>
      </c>
    </row>
    <row r="1166" spans="2:23" x14ac:dyDescent="0.25">
      <c r="B1166" s="3">
        <f t="shared" si="237"/>
        <v>1158</v>
      </c>
      <c r="C1166" s="93">
        <f>IF(Tabla!G1166="","",Tabla!G1166)</f>
        <v>43547</v>
      </c>
      <c r="D1166" s="93" t="str">
        <f>IF(Tabla!H1166="","",Tabla!H1166)</f>
        <v>ADMINISTRACION DE SUCURSALES</v>
      </c>
      <c r="E1166" s="93" t="str">
        <f>IF(Tabla!I1166="","",Tabla!I1166)</f>
        <v>OTROS EGRESOS 18</v>
      </c>
      <c r="F1166" s="93" t="str">
        <f>IF(Tabla!J1166="","",Tabla!J1166)</f>
        <v>OTROS EGRESOS 1.P.O (OR:131/DES:131 TRN:86 PERF:300086 CAU: 18</v>
      </c>
      <c r="G1166" s="108">
        <f>IF(Tabla!K1166="","",Tabla!K1166)</f>
        <v>4.8</v>
      </c>
      <c r="H1166" s="108">
        <f>IF(Tabla!L1166="","",Tabla!L1166)</f>
        <v>0</v>
      </c>
      <c r="J1166">
        <f t="shared" si="248"/>
        <v>1158</v>
      </c>
      <c r="K1166" s="93">
        <f t="shared" si="249"/>
        <v>43547</v>
      </c>
      <c r="L1166">
        <f t="shared" ca="1" si="238"/>
        <v>0</v>
      </c>
      <c r="M1166" s="115">
        <f t="shared" ca="1" si="239"/>
        <v>1.158E-6</v>
      </c>
      <c r="N1166">
        <f t="shared" ca="1" si="240"/>
        <v>3.3500000000000002E-7</v>
      </c>
      <c r="O1166">
        <f t="shared" ca="1" si="241"/>
        <v>335</v>
      </c>
      <c r="Q1166">
        <f t="shared" ca="1" si="242"/>
        <v>43490</v>
      </c>
      <c r="R1166" t="str">
        <f t="shared" ca="1" si="243"/>
        <v>ADMINISTRACION DE SUCURSALES</v>
      </c>
      <c r="S1166" t="str">
        <f t="shared" ca="1" si="244"/>
        <v>NC GASTO NO DEDUCIBLES</v>
      </c>
      <c r="T1166" t="str">
        <f t="shared" ca="1" si="245"/>
        <v>TRANSACCIONES DEL DIA 01/25/2019SPYRAL - GESTION ADMINISTRATIVA</v>
      </c>
      <c r="V1166">
        <f t="shared" ca="1" si="246"/>
        <v>0</v>
      </c>
      <c r="W1166">
        <f t="shared" ca="1" si="247"/>
        <v>0</v>
      </c>
    </row>
    <row r="1167" spans="2:23" x14ac:dyDescent="0.25">
      <c r="B1167" s="3">
        <f t="shared" si="237"/>
        <v>1159</v>
      </c>
      <c r="C1167" s="93">
        <f>IF(Tabla!G1167="","",Tabla!G1167)</f>
        <v>43547</v>
      </c>
      <c r="D1167" s="93" t="str">
        <f>IF(Tabla!H1167="","",Tabla!H1167)</f>
        <v>ADMINISTRACION DE SUCURSALES</v>
      </c>
      <c r="E1167" s="93" t="str">
        <f>IF(Tabla!I1167="","",Tabla!I1167)</f>
        <v>VIATICOS 2</v>
      </c>
      <c r="F1167" s="93" t="str">
        <f>IF(Tabla!J1167="","",Tabla!J1167)</f>
        <v>TRANSACCIONES DEL DIA 03/23/2019SPYRAL - GESTION ADMINISTRATIVA</v>
      </c>
      <c r="G1167" s="108">
        <f>IF(Tabla!K1167="","",Tabla!K1167)</f>
        <v>34</v>
      </c>
      <c r="H1167" s="108">
        <f>IF(Tabla!L1167="","",Tabla!L1167)</f>
        <v>0</v>
      </c>
      <c r="J1167">
        <f t="shared" si="248"/>
        <v>1159</v>
      </c>
      <c r="K1167" s="93">
        <f t="shared" si="249"/>
        <v>43547</v>
      </c>
      <c r="L1167">
        <f t="shared" ca="1" si="238"/>
        <v>0</v>
      </c>
      <c r="M1167" s="115">
        <f t="shared" ca="1" si="239"/>
        <v>1.159E-6</v>
      </c>
      <c r="N1167">
        <f t="shared" ca="1" si="240"/>
        <v>3.34E-7</v>
      </c>
      <c r="O1167">
        <f t="shared" ca="1" si="241"/>
        <v>334</v>
      </c>
      <c r="Q1167">
        <f t="shared" ca="1" si="242"/>
        <v>43490</v>
      </c>
      <c r="R1167" t="str">
        <f t="shared" ca="1" si="243"/>
        <v>ADMINISTRACION DE SUCURSALES</v>
      </c>
      <c r="S1167" t="str">
        <f t="shared" ca="1" si="244"/>
        <v>NC  RECONOCIMIENTOS</v>
      </c>
      <c r="T1167" t="str">
        <f t="shared" ca="1" si="245"/>
        <v>TRANSACCIONES DEL DIA 01/25/2019SPYRAL - GESTION ADMINISTRATIVA</v>
      </c>
      <c r="V1167">
        <f t="shared" ca="1" si="246"/>
        <v>0</v>
      </c>
      <c r="W1167">
        <f t="shared" ca="1" si="247"/>
        <v>0</v>
      </c>
    </row>
    <row r="1168" spans="2:23" x14ac:dyDescent="0.25">
      <c r="B1168" s="3">
        <f t="shared" si="237"/>
        <v>1160</v>
      </c>
      <c r="C1168" s="93">
        <f>IF(Tabla!G1168="","",Tabla!G1168)</f>
        <v>43549</v>
      </c>
      <c r="D1168" s="93" t="str">
        <f>IF(Tabla!H1168="","",Tabla!H1168)</f>
        <v>VENTAS CONSUMO</v>
      </c>
      <c r="E1168" s="93" t="str">
        <f>IF(Tabla!I1168="","",Tabla!I1168)</f>
        <v>PAGO NOMINA QUINCENA 2 MARZO 2019</v>
      </c>
      <c r="F1168" s="93" t="str">
        <f>IF(Tabla!J1168="","",Tabla!J1168)</f>
        <v>TRANSACCIONES DEL DIA 03/25/2019 RECURSOS HUMANOS</v>
      </c>
      <c r="G1168" s="108">
        <f>IF(Tabla!K1168="","",Tabla!K1168)</f>
        <v>1290.4100000000001</v>
      </c>
      <c r="H1168" s="108">
        <f>IF(Tabla!L1168="","",Tabla!L1168)</f>
        <v>0</v>
      </c>
      <c r="J1168">
        <f t="shared" si="248"/>
        <v>1160</v>
      </c>
      <c r="K1168" s="93">
        <f t="shared" si="249"/>
        <v>43549</v>
      </c>
      <c r="L1168">
        <f t="shared" ca="1" si="238"/>
        <v>0</v>
      </c>
      <c r="M1168" s="115">
        <f t="shared" ca="1" si="239"/>
        <v>1.1599999999999999E-6</v>
      </c>
      <c r="N1168">
        <f t="shared" ca="1" si="240"/>
        <v>3.3299999999999998E-7</v>
      </c>
      <c r="O1168">
        <f t="shared" ca="1" si="241"/>
        <v>333</v>
      </c>
      <c r="Q1168">
        <f t="shared" ca="1" si="242"/>
        <v>43490</v>
      </c>
      <c r="R1168" t="str">
        <f t="shared" ca="1" si="243"/>
        <v>ATENCION A CLIENTES</v>
      </c>
      <c r="S1168" t="str">
        <f t="shared" ca="1" si="244"/>
        <v>PAGO NOMINA QUINCENA 2 ENERO 2019</v>
      </c>
      <c r="T1168" t="str">
        <f t="shared" ca="1" si="245"/>
        <v>TRANSACCIONES DEL DIA 01/25/2019 RECURSOS HUMANOS</v>
      </c>
      <c r="V1168">
        <f t="shared" ca="1" si="246"/>
        <v>0</v>
      </c>
      <c r="W1168">
        <f t="shared" ca="1" si="247"/>
        <v>0</v>
      </c>
    </row>
    <row r="1169" spans="2:23" x14ac:dyDescent="0.25">
      <c r="B1169" s="3">
        <f t="shared" si="237"/>
        <v>1161</v>
      </c>
      <c r="C1169" s="93">
        <f>IF(Tabla!G1169="","",Tabla!G1169)</f>
        <v>43549</v>
      </c>
      <c r="D1169" s="93" t="str">
        <f>IF(Tabla!H1169="","",Tabla!H1169)</f>
        <v>SERVICIOS PERSONALES</v>
      </c>
      <c r="E1169" s="93" t="str">
        <f>IF(Tabla!I1169="","",Tabla!I1169)</f>
        <v>PAGO NOMINA QUINCENA 2 MARZO 2019</v>
      </c>
      <c r="F1169" s="93" t="str">
        <f>IF(Tabla!J1169="","",Tabla!J1169)</f>
        <v>TRANSACCIONES DEL DIA 03/25/2019 RECURSOS HUMANOS</v>
      </c>
      <c r="G1169" s="108">
        <f>IF(Tabla!K1169="","",Tabla!K1169)</f>
        <v>82.95</v>
      </c>
      <c r="H1169" s="108">
        <f>IF(Tabla!L1169="","",Tabla!L1169)</f>
        <v>0</v>
      </c>
      <c r="J1169">
        <f t="shared" si="248"/>
        <v>1161</v>
      </c>
      <c r="K1169" s="93">
        <f t="shared" si="249"/>
        <v>43549</v>
      </c>
      <c r="L1169">
        <f t="shared" ca="1" si="238"/>
        <v>0</v>
      </c>
      <c r="M1169" s="115">
        <f t="shared" ca="1" si="239"/>
        <v>1.161E-6</v>
      </c>
      <c r="N1169">
        <f t="shared" ca="1" si="240"/>
        <v>3.3200000000000001E-7</v>
      </c>
      <c r="O1169">
        <f t="shared" ca="1" si="241"/>
        <v>332</v>
      </c>
      <c r="Q1169">
        <f t="shared" ca="1" si="242"/>
        <v>43490</v>
      </c>
      <c r="R1169" t="str">
        <f t="shared" ca="1" si="243"/>
        <v>BANCA COMERCIAL PERIFERIA</v>
      </c>
      <c r="S1169" t="str">
        <f t="shared" ca="1" si="244"/>
        <v>VIATICOS</v>
      </c>
      <c r="T1169" t="str">
        <f t="shared" ca="1" si="245"/>
        <v>TRANSACCIONES DEL DIA 01/25/2019SPYRAL - GESTION ADMINISTRATIVA</v>
      </c>
      <c r="V1169">
        <f t="shared" ca="1" si="246"/>
        <v>0</v>
      </c>
      <c r="W1169">
        <f t="shared" ca="1" si="247"/>
        <v>0</v>
      </c>
    </row>
    <row r="1170" spans="2:23" x14ac:dyDescent="0.25">
      <c r="B1170" s="3">
        <f t="shared" si="237"/>
        <v>1162</v>
      </c>
      <c r="C1170" s="93">
        <f>IF(Tabla!G1170="","",Tabla!G1170)</f>
        <v>43549</v>
      </c>
      <c r="D1170" s="93" t="str">
        <f>IF(Tabla!H1170="","",Tabla!H1170)</f>
        <v>SERVICIOS PERSONALES</v>
      </c>
      <c r="E1170" s="93" t="str">
        <f>IF(Tabla!I1170="","",Tabla!I1170)</f>
        <v>PAGO NOMINA QUINCENA 2 MARZO 2019</v>
      </c>
      <c r="F1170" s="93" t="str">
        <f>IF(Tabla!J1170="","",Tabla!J1170)</f>
        <v>TRANSACCIONES DEL DIA 03/25/2019 RECURSOS HUMANOS</v>
      </c>
      <c r="G1170" s="108">
        <f>IF(Tabla!K1170="","",Tabla!K1170)</f>
        <v>77.64</v>
      </c>
      <c r="H1170" s="108">
        <f>IF(Tabla!L1170="","",Tabla!L1170)</f>
        <v>0</v>
      </c>
      <c r="J1170">
        <f t="shared" si="248"/>
        <v>1162</v>
      </c>
      <c r="K1170" s="93">
        <f t="shared" si="249"/>
        <v>43549</v>
      </c>
      <c r="L1170">
        <f t="shared" ca="1" si="238"/>
        <v>0</v>
      </c>
      <c r="M1170" s="115">
        <f t="shared" ca="1" si="239"/>
        <v>1.1620000000000001E-6</v>
      </c>
      <c r="N1170">
        <f t="shared" ca="1" si="240"/>
        <v>3.3099999999999999E-7</v>
      </c>
      <c r="O1170">
        <f t="shared" ca="1" si="241"/>
        <v>331</v>
      </c>
      <c r="Q1170">
        <f t="shared" ca="1" si="242"/>
        <v>43490</v>
      </c>
      <c r="R1170" t="str">
        <f t="shared" ca="1" si="243"/>
        <v>CAJA</v>
      </c>
      <c r="S1170" t="str">
        <f t="shared" ca="1" si="244"/>
        <v>PAGO NOMINA QUINCENA 2 ENERO 2019</v>
      </c>
      <c r="T1170" t="str">
        <f t="shared" ca="1" si="245"/>
        <v>TRANSACCIONES DEL DIA 01/25/2019 RECURSOS HUMANOS</v>
      </c>
      <c r="V1170">
        <f t="shared" ca="1" si="246"/>
        <v>0</v>
      </c>
      <c r="W1170">
        <f t="shared" ca="1" si="247"/>
        <v>0</v>
      </c>
    </row>
    <row r="1171" spans="2:23" x14ac:dyDescent="0.25">
      <c r="B1171" s="3">
        <f t="shared" si="237"/>
        <v>1163</v>
      </c>
      <c r="C1171" s="93">
        <f>IF(Tabla!G1171="","",Tabla!G1171)</f>
        <v>43549</v>
      </c>
      <c r="D1171" s="93" t="str">
        <f>IF(Tabla!H1171="","",Tabla!H1171)</f>
        <v>SERVICIOS PERSONALES</v>
      </c>
      <c r="E1171" s="93" t="str">
        <f>IF(Tabla!I1171="","",Tabla!I1171)</f>
        <v>PAGO NOMINA QUINCENA 2 MARZO 2019</v>
      </c>
      <c r="F1171" s="93" t="str">
        <f>IF(Tabla!J1171="","",Tabla!J1171)</f>
        <v>TRANSACCIONES DEL DIA 03/25/2019 RECURSOS HUMANOS</v>
      </c>
      <c r="G1171" s="108">
        <f>IF(Tabla!K1171="","",Tabla!K1171)</f>
        <v>72.62</v>
      </c>
      <c r="H1171" s="108">
        <f>IF(Tabla!L1171="","",Tabla!L1171)</f>
        <v>0</v>
      </c>
      <c r="J1171">
        <f t="shared" si="248"/>
        <v>1163</v>
      </c>
      <c r="K1171" s="93">
        <f t="shared" si="249"/>
        <v>43549</v>
      </c>
      <c r="L1171">
        <f t="shared" ca="1" si="238"/>
        <v>0</v>
      </c>
      <c r="M1171" s="115">
        <f t="shared" ca="1" si="239"/>
        <v>1.1629999999999999E-6</v>
      </c>
      <c r="N1171">
        <f t="shared" ca="1" si="240"/>
        <v>3.3000000000000002E-7</v>
      </c>
      <c r="O1171">
        <f t="shared" ca="1" si="241"/>
        <v>330</v>
      </c>
      <c r="Q1171">
        <f t="shared" ca="1" si="242"/>
        <v>43490</v>
      </c>
      <c r="R1171" t="str">
        <f t="shared" ca="1" si="243"/>
        <v>CAJA</v>
      </c>
      <c r="S1171" t="str">
        <f t="shared" ca="1" si="244"/>
        <v>PAGO NOMINA QUINCENA 2 ENERO 2019</v>
      </c>
      <c r="T1171" t="str">
        <f t="shared" ca="1" si="245"/>
        <v>TRANSACCIONES DEL DIA 01/25/2019 RECURSOS HUMANOS</v>
      </c>
      <c r="V1171">
        <f t="shared" ca="1" si="246"/>
        <v>0</v>
      </c>
      <c r="W1171">
        <f t="shared" ca="1" si="247"/>
        <v>0</v>
      </c>
    </row>
    <row r="1172" spans="2:23" x14ac:dyDescent="0.25">
      <c r="B1172" s="3">
        <f t="shared" si="237"/>
        <v>1164</v>
      </c>
      <c r="C1172" s="93">
        <f>IF(Tabla!G1172="","",Tabla!G1172)</f>
        <v>43549</v>
      </c>
      <c r="D1172" s="93" t="str">
        <f>IF(Tabla!H1172="","",Tabla!H1172)</f>
        <v>SERVICIOS PERSONALES</v>
      </c>
      <c r="E1172" s="93" t="str">
        <f>IF(Tabla!I1172="","",Tabla!I1172)</f>
        <v>PAGO NOMINA QUINCENA 2 MARZO 2019</v>
      </c>
      <c r="F1172" s="93" t="str">
        <f>IF(Tabla!J1172="","",Tabla!J1172)</f>
        <v>TRANSACCIONES DEL DIA 03/25/2019 RECURSOS HUMANOS</v>
      </c>
      <c r="G1172" s="108">
        <f>IF(Tabla!K1172="","",Tabla!K1172)</f>
        <v>39.42</v>
      </c>
      <c r="H1172" s="108">
        <f>IF(Tabla!L1172="","",Tabla!L1172)</f>
        <v>0</v>
      </c>
      <c r="J1172">
        <f t="shared" si="248"/>
        <v>1164</v>
      </c>
      <c r="K1172" s="93">
        <f t="shared" si="249"/>
        <v>43549</v>
      </c>
      <c r="L1172">
        <f t="shared" ca="1" si="238"/>
        <v>0</v>
      </c>
      <c r="M1172" s="115">
        <f t="shared" ca="1" si="239"/>
        <v>1.164E-6</v>
      </c>
      <c r="N1172">
        <f t="shared" ca="1" si="240"/>
        <v>3.2899999999999999E-7</v>
      </c>
      <c r="O1172">
        <f t="shared" ca="1" si="241"/>
        <v>329</v>
      </c>
      <c r="Q1172">
        <f t="shared" ca="1" si="242"/>
        <v>43490</v>
      </c>
      <c r="R1172" t="str">
        <f t="shared" ca="1" si="243"/>
        <v>CAJA</v>
      </c>
      <c r="S1172" t="str">
        <f t="shared" ca="1" si="244"/>
        <v>PAGO NOMINA QUINCENA 2 ENERO 2019</v>
      </c>
      <c r="T1172" t="str">
        <f t="shared" ca="1" si="245"/>
        <v>TRANSACCIONES DEL DIA 01/25/2019 RECURSOS HUMANOS</v>
      </c>
      <c r="V1172">
        <f t="shared" ca="1" si="246"/>
        <v>0</v>
      </c>
      <c r="W1172">
        <f t="shared" ca="1" si="247"/>
        <v>0</v>
      </c>
    </row>
    <row r="1173" spans="2:23" x14ac:dyDescent="0.25">
      <c r="B1173" s="3">
        <f t="shared" si="237"/>
        <v>1165</v>
      </c>
      <c r="C1173" s="93">
        <f>IF(Tabla!G1173="","",Tabla!G1173)</f>
        <v>43549</v>
      </c>
      <c r="D1173" s="93" t="str">
        <f>IF(Tabla!H1173="","",Tabla!H1173)</f>
        <v>SERVICIOS PERSONALES</v>
      </c>
      <c r="E1173" s="93" t="str">
        <f>IF(Tabla!I1173="","",Tabla!I1173)</f>
        <v>PAGO NOMINA QUINCENA 2 MARZO 2019</v>
      </c>
      <c r="F1173" s="93" t="str">
        <f>IF(Tabla!J1173="","",Tabla!J1173)</f>
        <v>TRANSACCIONES DEL DIA 03/25/2019 RECURSOS HUMANOS</v>
      </c>
      <c r="G1173" s="108">
        <f>IF(Tabla!K1173="","",Tabla!K1173)</f>
        <v>26.83</v>
      </c>
      <c r="H1173" s="108">
        <f>IF(Tabla!L1173="","",Tabla!L1173)</f>
        <v>0</v>
      </c>
      <c r="J1173">
        <f t="shared" si="248"/>
        <v>1165</v>
      </c>
      <c r="K1173" s="93">
        <f t="shared" si="249"/>
        <v>43549</v>
      </c>
      <c r="L1173">
        <f t="shared" ca="1" si="238"/>
        <v>0</v>
      </c>
      <c r="M1173" s="115">
        <f t="shared" ca="1" si="239"/>
        <v>1.1650000000000001E-6</v>
      </c>
      <c r="N1173">
        <f t="shared" ca="1" si="240"/>
        <v>3.2800000000000003E-7</v>
      </c>
      <c r="O1173">
        <f t="shared" ca="1" si="241"/>
        <v>328</v>
      </c>
      <c r="Q1173">
        <f t="shared" ca="1" si="242"/>
        <v>43490</v>
      </c>
      <c r="R1173" t="str">
        <f t="shared" ca="1" si="243"/>
        <v>CAJA</v>
      </c>
      <c r="S1173" t="str">
        <f t="shared" ca="1" si="244"/>
        <v>PAGO NOMINA QUINCENA 2 ENERO 2019</v>
      </c>
      <c r="T1173" t="str">
        <f t="shared" ca="1" si="245"/>
        <v>TRANSACCIONES DEL DIA 01/25/2019 RECURSOS HUMANOS</v>
      </c>
      <c r="V1173">
        <f t="shared" ca="1" si="246"/>
        <v>0</v>
      </c>
      <c r="W1173">
        <f t="shared" ca="1" si="247"/>
        <v>0</v>
      </c>
    </row>
    <row r="1174" spans="2:23" x14ac:dyDescent="0.25">
      <c r="B1174" s="3">
        <f t="shared" si="237"/>
        <v>1166</v>
      </c>
      <c r="C1174" s="93">
        <f>IF(Tabla!G1174="","",Tabla!G1174)</f>
        <v>43549</v>
      </c>
      <c r="D1174" s="93" t="str">
        <f>IF(Tabla!H1174="","",Tabla!H1174)</f>
        <v>SERVICIOS PERSONALES</v>
      </c>
      <c r="E1174" s="93" t="str">
        <f>IF(Tabla!I1174="","",Tabla!I1174)</f>
        <v>PAGO NOMINA QUINCENA 2 MARZO 2019</v>
      </c>
      <c r="F1174" s="93" t="str">
        <f>IF(Tabla!J1174="","",Tabla!J1174)</f>
        <v>TRANSACCIONES DEL DIA 03/25/2019 RECURSOS HUMANOS</v>
      </c>
      <c r="G1174" s="108">
        <f>IF(Tabla!K1174="","",Tabla!K1174)</f>
        <v>24.36</v>
      </c>
      <c r="H1174" s="108">
        <f>IF(Tabla!L1174="","",Tabla!L1174)</f>
        <v>0</v>
      </c>
      <c r="J1174">
        <f t="shared" si="248"/>
        <v>1166</v>
      </c>
      <c r="K1174" s="93">
        <f t="shared" si="249"/>
        <v>43549</v>
      </c>
      <c r="L1174">
        <f t="shared" ca="1" si="238"/>
        <v>0</v>
      </c>
      <c r="M1174" s="115">
        <f t="shared" ca="1" si="239"/>
        <v>1.1659999999999999E-6</v>
      </c>
      <c r="N1174">
        <f t="shared" ca="1" si="240"/>
        <v>3.27E-7</v>
      </c>
      <c r="O1174">
        <f t="shared" ca="1" si="241"/>
        <v>327</v>
      </c>
      <c r="Q1174">
        <f t="shared" ca="1" si="242"/>
        <v>43490</v>
      </c>
      <c r="R1174" t="str">
        <f t="shared" ca="1" si="243"/>
        <v>CAJA</v>
      </c>
      <c r="S1174" t="str">
        <f t="shared" ca="1" si="244"/>
        <v>PAGO NOMINA QUINCENA 2 ENERO 2019</v>
      </c>
      <c r="T1174" t="str">
        <f t="shared" ca="1" si="245"/>
        <v>TRANSACCIONES DEL DIA 01/25/2019 RECURSOS HUMANOS</v>
      </c>
      <c r="V1174">
        <f t="shared" ca="1" si="246"/>
        <v>0</v>
      </c>
      <c r="W1174">
        <f t="shared" ca="1" si="247"/>
        <v>0</v>
      </c>
    </row>
    <row r="1175" spans="2:23" x14ac:dyDescent="0.25">
      <c r="B1175" s="3">
        <f t="shared" si="237"/>
        <v>1167</v>
      </c>
      <c r="C1175" s="93">
        <f>IF(Tabla!G1175="","",Tabla!G1175)</f>
        <v>43549</v>
      </c>
      <c r="D1175" s="93" t="str">
        <f>IF(Tabla!H1175="","",Tabla!H1175)</f>
        <v>SERVICIOS PERSONALES</v>
      </c>
      <c r="E1175" s="93" t="str">
        <f>IF(Tabla!I1175="","",Tabla!I1175)</f>
        <v>PAGO NOMINA QUINCENA 2 MARZO 2019</v>
      </c>
      <c r="F1175" s="93" t="str">
        <f>IF(Tabla!J1175="","",Tabla!J1175)</f>
        <v>TRANSACCIONES DEL DIA 03/25/2019 RECURSOS HUMANOS</v>
      </c>
      <c r="G1175" s="108">
        <f>IF(Tabla!K1175="","",Tabla!K1175)</f>
        <v>17.670000000000002</v>
      </c>
      <c r="H1175" s="108">
        <f>IF(Tabla!L1175="","",Tabla!L1175)</f>
        <v>0</v>
      </c>
      <c r="J1175">
        <f t="shared" si="248"/>
        <v>1167</v>
      </c>
      <c r="K1175" s="93">
        <f t="shared" si="249"/>
        <v>43549</v>
      </c>
      <c r="L1175">
        <f t="shared" ca="1" si="238"/>
        <v>0</v>
      </c>
      <c r="M1175" s="115">
        <f t="shared" ca="1" si="239"/>
        <v>1.167E-6</v>
      </c>
      <c r="N1175">
        <f t="shared" ca="1" si="240"/>
        <v>3.2599999999999998E-7</v>
      </c>
      <c r="O1175">
        <f t="shared" ca="1" si="241"/>
        <v>326</v>
      </c>
      <c r="Q1175">
        <f t="shared" ca="1" si="242"/>
        <v>43490</v>
      </c>
      <c r="R1175" t="str">
        <f t="shared" ca="1" si="243"/>
        <v>CAJA</v>
      </c>
      <c r="S1175" t="str">
        <f t="shared" ca="1" si="244"/>
        <v>PAGO NOMINA QUINCENA 2 ENERO 2019</v>
      </c>
      <c r="T1175" t="str">
        <f t="shared" ca="1" si="245"/>
        <v>TRANSACCIONES DEL DIA 01/25/2019 RECURSOS HUMANOS</v>
      </c>
      <c r="V1175">
        <f t="shared" ca="1" si="246"/>
        <v>0</v>
      </c>
      <c r="W1175">
        <f t="shared" ca="1" si="247"/>
        <v>0</v>
      </c>
    </row>
    <row r="1176" spans="2:23" x14ac:dyDescent="0.25">
      <c r="B1176" s="3">
        <f t="shared" si="237"/>
        <v>1168</v>
      </c>
      <c r="C1176" s="93">
        <f>IF(Tabla!G1176="","",Tabla!G1176)</f>
        <v>43549</v>
      </c>
      <c r="D1176" s="93" t="str">
        <f>IF(Tabla!H1176="","",Tabla!H1176)</f>
        <v>SERVICIOS PERSONALES</v>
      </c>
      <c r="E1176" s="93" t="str">
        <f>IF(Tabla!I1176="","",Tabla!I1176)</f>
        <v>PAGO NOMINA QUINCENA 2 MARZO 2019</v>
      </c>
      <c r="F1176" s="93" t="str">
        <f>IF(Tabla!J1176="","",Tabla!J1176)</f>
        <v>TRANSACCIONES DEL DIA 03/25/2019 RECURSOS HUMANOS</v>
      </c>
      <c r="G1176" s="108">
        <f>IF(Tabla!K1176="","",Tabla!K1176)</f>
        <v>15.73</v>
      </c>
      <c r="H1176" s="108">
        <f>IF(Tabla!L1176="","",Tabla!L1176)</f>
        <v>0</v>
      </c>
      <c r="J1176">
        <f t="shared" si="248"/>
        <v>1168</v>
      </c>
      <c r="K1176" s="93">
        <f t="shared" si="249"/>
        <v>43549</v>
      </c>
      <c r="L1176">
        <f t="shared" ca="1" si="238"/>
        <v>0</v>
      </c>
      <c r="M1176" s="115">
        <f t="shared" ca="1" si="239"/>
        <v>1.1680000000000001E-6</v>
      </c>
      <c r="N1176">
        <f t="shared" ca="1" si="240"/>
        <v>3.2500000000000001E-7</v>
      </c>
      <c r="O1176">
        <f t="shared" ca="1" si="241"/>
        <v>325</v>
      </c>
      <c r="Q1176">
        <f t="shared" ca="1" si="242"/>
        <v>43490</v>
      </c>
      <c r="R1176" t="str">
        <f t="shared" ca="1" si="243"/>
        <v>CAJA</v>
      </c>
      <c r="S1176" t="str">
        <f t="shared" ca="1" si="244"/>
        <v>PAGO NOMINA QUINCENA 2 ENERO 2019</v>
      </c>
      <c r="T1176" t="str">
        <f t="shared" ca="1" si="245"/>
        <v>TRANSACCIONES DEL DIA 01/25/2019 RECURSOS HUMANOS</v>
      </c>
      <c r="V1176">
        <f t="shared" ca="1" si="246"/>
        <v>0</v>
      </c>
      <c r="W1176">
        <f t="shared" ca="1" si="247"/>
        <v>0</v>
      </c>
    </row>
    <row r="1177" spans="2:23" x14ac:dyDescent="0.25">
      <c r="B1177" s="3">
        <f t="shared" si="237"/>
        <v>1169</v>
      </c>
      <c r="C1177" s="93">
        <f>IF(Tabla!G1177="","",Tabla!G1177)</f>
        <v>43549</v>
      </c>
      <c r="D1177" s="93" t="str">
        <f>IF(Tabla!H1177="","",Tabla!H1177)</f>
        <v>IMAGEN CORPORATIVA</v>
      </c>
      <c r="E1177" s="93" t="str">
        <f>IF(Tabla!I1177="","",Tabla!I1177)</f>
        <v>PAGO NOMINA QUINCENA 2 MARZO 2019</v>
      </c>
      <c r="F1177" s="93" t="str">
        <f>IF(Tabla!J1177="","",Tabla!J1177)</f>
        <v>TRANSACCIONES DEL DIA 03/25/2019 RECURSOS HUMANOS</v>
      </c>
      <c r="G1177" s="108">
        <f>IF(Tabla!K1177="","",Tabla!K1177)</f>
        <v>37.49</v>
      </c>
      <c r="H1177" s="108">
        <f>IF(Tabla!L1177="","",Tabla!L1177)</f>
        <v>0</v>
      </c>
      <c r="J1177">
        <f t="shared" si="248"/>
        <v>1169</v>
      </c>
      <c r="K1177" s="93">
        <f t="shared" si="249"/>
        <v>43549</v>
      </c>
      <c r="L1177">
        <f t="shared" ca="1" si="238"/>
        <v>0</v>
      </c>
      <c r="M1177" s="115">
        <f t="shared" ca="1" si="239"/>
        <v>1.1689999999999999E-6</v>
      </c>
      <c r="N1177">
        <f t="shared" ca="1" si="240"/>
        <v>3.2399999999999999E-7</v>
      </c>
      <c r="O1177">
        <f t="shared" ca="1" si="241"/>
        <v>324</v>
      </c>
      <c r="Q1177">
        <f t="shared" ca="1" si="242"/>
        <v>43490</v>
      </c>
      <c r="R1177" t="str">
        <f t="shared" ca="1" si="243"/>
        <v>CAJA</v>
      </c>
      <c r="S1177" t="str">
        <f t="shared" ca="1" si="244"/>
        <v>PAGO NOMINA QUINCENA 2 ENERO 2019</v>
      </c>
      <c r="T1177" t="str">
        <f t="shared" ca="1" si="245"/>
        <v>TRANSACCIONES DEL DIA 01/25/2019 RECURSOS HUMANOS</v>
      </c>
      <c r="V1177">
        <f t="shared" ca="1" si="246"/>
        <v>0</v>
      </c>
      <c r="W1177">
        <f t="shared" ca="1" si="247"/>
        <v>0</v>
      </c>
    </row>
    <row r="1178" spans="2:23" x14ac:dyDescent="0.25">
      <c r="B1178" s="3">
        <f t="shared" si="237"/>
        <v>1170</v>
      </c>
      <c r="C1178" s="93">
        <f>IF(Tabla!G1178="","",Tabla!G1178)</f>
        <v>43549</v>
      </c>
      <c r="D1178" s="93" t="str">
        <f>IF(Tabla!H1178="","",Tabla!H1178)</f>
        <v>GESTION HIPOTECARIA</v>
      </c>
      <c r="E1178" s="93" t="str">
        <f>IF(Tabla!I1178="","",Tabla!I1178)</f>
        <v>PAGO NOMINA QUINCENA 2 MARZO 2019</v>
      </c>
      <c r="F1178" s="93" t="str">
        <f>IF(Tabla!J1178="","",Tabla!J1178)</f>
        <v>TRANSACCIONES DEL DIA 03/25/2019 RECURSOS HUMANOS</v>
      </c>
      <c r="G1178" s="108">
        <f>IF(Tabla!K1178="","",Tabla!K1178)</f>
        <v>1189.81</v>
      </c>
      <c r="H1178" s="108">
        <f>IF(Tabla!L1178="","",Tabla!L1178)</f>
        <v>0</v>
      </c>
      <c r="J1178">
        <f t="shared" si="248"/>
        <v>1170</v>
      </c>
      <c r="K1178" s="93">
        <f t="shared" si="249"/>
        <v>43549</v>
      </c>
      <c r="L1178">
        <f t="shared" ca="1" si="238"/>
        <v>0</v>
      </c>
      <c r="M1178" s="115">
        <f t="shared" ca="1" si="239"/>
        <v>1.17E-6</v>
      </c>
      <c r="N1178">
        <f t="shared" ca="1" si="240"/>
        <v>3.2300000000000002E-7</v>
      </c>
      <c r="O1178">
        <f t="shared" ca="1" si="241"/>
        <v>323</v>
      </c>
      <c r="Q1178">
        <f t="shared" ca="1" si="242"/>
        <v>43490</v>
      </c>
      <c r="R1178" t="str">
        <f t="shared" ca="1" si="243"/>
        <v>CAJA</v>
      </c>
      <c r="S1178" t="str">
        <f t="shared" ca="1" si="244"/>
        <v>PAGO NOMINA QUINCENA 2 ENERO 2019</v>
      </c>
      <c r="T1178" t="str">
        <f t="shared" ca="1" si="245"/>
        <v>TRANSACCIONES DEL DIA 01/25/2019 RECURSOS HUMANOS</v>
      </c>
      <c r="V1178">
        <f t="shared" ca="1" si="246"/>
        <v>0</v>
      </c>
      <c r="W1178">
        <f t="shared" ca="1" si="247"/>
        <v>0</v>
      </c>
    </row>
    <row r="1179" spans="2:23" x14ac:dyDescent="0.25">
      <c r="B1179" s="3">
        <f t="shared" si="237"/>
        <v>1171</v>
      </c>
      <c r="C1179" s="93">
        <f>IF(Tabla!G1179="","",Tabla!G1179)</f>
        <v>43549</v>
      </c>
      <c r="D1179" s="93" t="str">
        <f>IF(Tabla!H1179="","",Tabla!H1179)</f>
        <v>FUERZAS DE VENTAS PANAMA</v>
      </c>
      <c r="E1179" s="93" t="str">
        <f>IF(Tabla!I1179="","",Tabla!I1179)</f>
        <v>PAGO NOMINA QUINCENA 2 MARZO 2019</v>
      </c>
      <c r="F1179" s="93" t="str">
        <f>IF(Tabla!J1179="","",Tabla!J1179)</f>
        <v>TRANSACCIONES DEL DIA 03/25/2019 RECURSOS HUMANOS</v>
      </c>
      <c r="G1179" s="108">
        <f>IF(Tabla!K1179="","",Tabla!K1179)</f>
        <v>16088.95</v>
      </c>
      <c r="H1179" s="108">
        <f>IF(Tabla!L1179="","",Tabla!L1179)</f>
        <v>0</v>
      </c>
      <c r="J1179">
        <f t="shared" si="248"/>
        <v>1171</v>
      </c>
      <c r="K1179" s="93">
        <f t="shared" si="249"/>
        <v>43549</v>
      </c>
      <c r="L1179">
        <f t="shared" ca="1" si="238"/>
        <v>0</v>
      </c>
      <c r="M1179" s="115">
        <f t="shared" ca="1" si="239"/>
        <v>1.1710000000000001E-6</v>
      </c>
      <c r="N1179">
        <f t="shared" ca="1" si="240"/>
        <v>3.22E-7</v>
      </c>
      <c r="O1179">
        <f t="shared" ca="1" si="241"/>
        <v>322</v>
      </c>
      <c r="Q1179">
        <f t="shared" ca="1" si="242"/>
        <v>43490</v>
      </c>
      <c r="R1179" t="str">
        <f t="shared" ca="1" si="243"/>
        <v>CAJA</v>
      </c>
      <c r="S1179" t="str">
        <f t="shared" ca="1" si="244"/>
        <v>PAGO NOMINA QUINCENA 2 ENERO 2019</v>
      </c>
      <c r="T1179" t="str">
        <f t="shared" ca="1" si="245"/>
        <v>TRANSACCIONES DEL DIA 01/25/2019 RECURSOS HUMANOS</v>
      </c>
      <c r="V1179">
        <f t="shared" ca="1" si="246"/>
        <v>0</v>
      </c>
      <c r="W1179">
        <f t="shared" ca="1" si="247"/>
        <v>0</v>
      </c>
    </row>
    <row r="1180" spans="2:23" x14ac:dyDescent="0.25">
      <c r="B1180" s="3">
        <f t="shared" si="237"/>
        <v>1172</v>
      </c>
      <c r="C1180" s="93">
        <f>IF(Tabla!G1180="","",Tabla!G1180)</f>
        <v>43549</v>
      </c>
      <c r="D1180" s="93" t="str">
        <f>IF(Tabla!H1180="","",Tabla!H1180)</f>
        <v>DESARROLLO DE PRODUCTOS</v>
      </c>
      <c r="E1180" s="93" t="str">
        <f>IF(Tabla!I1180="","",Tabla!I1180)</f>
        <v>GASTOS NO DEDUCIBLES</v>
      </c>
      <c r="F1180" s="93" t="str">
        <f>IF(Tabla!J1180="","",Tabla!J1180)</f>
        <v>TRANSACCIONES DEL DIA 03/25/2019SPYRAL - GESTION ADMINISTRATIVA</v>
      </c>
      <c r="G1180" s="108">
        <f>IF(Tabla!K1180="","",Tabla!K1180)</f>
        <v>30.75</v>
      </c>
      <c r="H1180" s="108">
        <f>IF(Tabla!L1180="","",Tabla!L1180)</f>
        <v>0</v>
      </c>
      <c r="J1180">
        <f t="shared" si="248"/>
        <v>1172</v>
      </c>
      <c r="K1180" s="93">
        <f t="shared" si="249"/>
        <v>43549</v>
      </c>
      <c r="L1180">
        <f t="shared" ca="1" si="238"/>
        <v>0</v>
      </c>
      <c r="M1180" s="115">
        <f t="shared" ca="1" si="239"/>
        <v>1.172E-6</v>
      </c>
      <c r="N1180">
        <f t="shared" ca="1" si="240"/>
        <v>3.2099999999999998E-7</v>
      </c>
      <c r="O1180">
        <f t="shared" ca="1" si="241"/>
        <v>321</v>
      </c>
      <c r="Q1180">
        <f t="shared" ca="1" si="242"/>
        <v>43490</v>
      </c>
      <c r="R1180" t="str">
        <f t="shared" ca="1" si="243"/>
        <v>CAJA</v>
      </c>
      <c r="S1180" t="str">
        <f t="shared" ca="1" si="244"/>
        <v>PAGO NOMINA QUINCENA 2 ENERO 2019</v>
      </c>
      <c r="T1180" t="str">
        <f t="shared" ca="1" si="245"/>
        <v>TRANSACCIONES DEL DIA 01/25/2019 RECURSOS HUMANOS</v>
      </c>
      <c r="V1180">
        <f t="shared" ca="1" si="246"/>
        <v>0</v>
      </c>
      <c r="W1180">
        <f t="shared" ca="1" si="247"/>
        <v>0</v>
      </c>
    </row>
    <row r="1181" spans="2:23" x14ac:dyDescent="0.25">
      <c r="B1181" s="3">
        <f t="shared" si="237"/>
        <v>1173</v>
      </c>
      <c r="C1181" s="93">
        <f>IF(Tabla!G1181="","",Tabla!G1181)</f>
        <v>43549</v>
      </c>
      <c r="D1181" s="93" t="str">
        <f>IF(Tabla!H1181="","",Tabla!H1181)</f>
        <v>CANALES DE DISTRIBUCION</v>
      </c>
      <c r="E1181" s="93" t="str">
        <f>IF(Tabla!I1181="","",Tabla!I1181)</f>
        <v>PAGO NOMINA QUINCENA 2 MARZO 2019</v>
      </c>
      <c r="F1181" s="93" t="str">
        <f>IF(Tabla!J1181="","",Tabla!J1181)</f>
        <v>TRANSACCIONES DEL DIA 03/25/2019 RECURSOS HUMANOS</v>
      </c>
      <c r="G1181" s="108">
        <f>IF(Tabla!K1181="","",Tabla!K1181)</f>
        <v>7.31</v>
      </c>
      <c r="H1181" s="108">
        <f>IF(Tabla!L1181="","",Tabla!L1181)</f>
        <v>0</v>
      </c>
      <c r="J1181">
        <f t="shared" si="248"/>
        <v>1173</v>
      </c>
      <c r="K1181" s="93">
        <f t="shared" si="249"/>
        <v>43549</v>
      </c>
      <c r="L1181">
        <f t="shared" ca="1" si="238"/>
        <v>0</v>
      </c>
      <c r="M1181" s="115">
        <f t="shared" ca="1" si="239"/>
        <v>1.173E-6</v>
      </c>
      <c r="N1181">
        <f t="shared" ca="1" si="240"/>
        <v>3.2000000000000001E-7</v>
      </c>
      <c r="O1181">
        <f t="shared" ca="1" si="241"/>
        <v>320</v>
      </c>
      <c r="Q1181">
        <f t="shared" ca="1" si="242"/>
        <v>43490</v>
      </c>
      <c r="R1181" t="str">
        <f t="shared" ca="1" si="243"/>
        <v>CAJA</v>
      </c>
      <c r="S1181" t="str">
        <f t="shared" ca="1" si="244"/>
        <v>PAGO NOMINA QUINCENA 2 ENERO 2019</v>
      </c>
      <c r="T1181" t="str">
        <f t="shared" ca="1" si="245"/>
        <v>TRANSACCIONES DEL DIA 01/25/2019 RECURSOS HUMANOS</v>
      </c>
      <c r="V1181">
        <f t="shared" ca="1" si="246"/>
        <v>0</v>
      </c>
      <c r="W1181">
        <f t="shared" ca="1" si="247"/>
        <v>0</v>
      </c>
    </row>
    <row r="1182" spans="2:23" x14ac:dyDescent="0.25">
      <c r="B1182" s="3">
        <f t="shared" si="237"/>
        <v>1174</v>
      </c>
      <c r="C1182" s="93">
        <f>IF(Tabla!G1182="","",Tabla!G1182)</f>
        <v>43549</v>
      </c>
      <c r="D1182" s="93" t="str">
        <f>IF(Tabla!H1182="","",Tabla!H1182)</f>
        <v>CAJA</v>
      </c>
      <c r="E1182" s="93" t="str">
        <f>IF(Tabla!I1182="","",Tabla!I1182)</f>
        <v>ALIMENTACION DE EMPLEADOS CTA NUEVA</v>
      </c>
      <c r="F1182" s="93" t="str">
        <f>IF(Tabla!J1182="","",Tabla!J1182)</f>
        <v>TRANSACCIONES DEL DIA 03/25/2019SPYRAL - GESTION ADMINISTRATIVA</v>
      </c>
      <c r="G1182" s="108">
        <f>IF(Tabla!K1182="","",Tabla!K1182)</f>
        <v>40</v>
      </c>
      <c r="H1182" s="108">
        <f>IF(Tabla!L1182="","",Tabla!L1182)</f>
        <v>0</v>
      </c>
      <c r="J1182">
        <f t="shared" si="248"/>
        <v>1174</v>
      </c>
      <c r="K1182" s="93">
        <f t="shared" si="249"/>
        <v>43549</v>
      </c>
      <c r="L1182">
        <f t="shared" ca="1" si="238"/>
        <v>0</v>
      </c>
      <c r="M1182" s="115">
        <f t="shared" ca="1" si="239"/>
        <v>1.1739999999999999E-6</v>
      </c>
      <c r="N1182">
        <f t="shared" ca="1" si="240"/>
        <v>3.1899999999999998E-7</v>
      </c>
      <c r="O1182">
        <f t="shared" ca="1" si="241"/>
        <v>319</v>
      </c>
      <c r="Q1182">
        <f t="shared" ca="1" si="242"/>
        <v>43490</v>
      </c>
      <c r="R1182" t="str">
        <f t="shared" ca="1" si="243"/>
        <v>CAJA</v>
      </c>
      <c r="S1182" t="str">
        <f t="shared" ca="1" si="244"/>
        <v>PAGO NOMINA QUINCENA 2 ENERO 2019</v>
      </c>
      <c r="T1182" t="str">
        <f t="shared" ca="1" si="245"/>
        <v>TRANSACCIONES DEL DIA 01/25/2019 RECURSOS HUMANOS</v>
      </c>
      <c r="V1182">
        <f t="shared" ca="1" si="246"/>
        <v>0</v>
      </c>
      <c r="W1182">
        <f t="shared" ca="1" si="247"/>
        <v>0</v>
      </c>
    </row>
    <row r="1183" spans="2:23" x14ac:dyDescent="0.25">
      <c r="B1183" s="3">
        <f t="shared" si="237"/>
        <v>1175</v>
      </c>
      <c r="C1183" s="93">
        <f>IF(Tabla!G1183="","",Tabla!G1183)</f>
        <v>43549</v>
      </c>
      <c r="D1183" s="93" t="str">
        <f>IF(Tabla!H1183="","",Tabla!H1183)</f>
        <v>CAJA</v>
      </c>
      <c r="E1183" s="93" t="str">
        <f>IF(Tabla!I1183="","",Tabla!I1183)</f>
        <v>ALIMENTACION DE EMPLEADOS CTA NUEVA</v>
      </c>
      <c r="F1183" s="93" t="str">
        <f>IF(Tabla!J1183="","",Tabla!J1183)</f>
        <v>TRANSACCIONES DEL DIA 03/25/2019SPYRAL - GESTION ADMINISTRATIVA</v>
      </c>
      <c r="G1183" s="108">
        <f>IF(Tabla!K1183="","",Tabla!K1183)</f>
        <v>24</v>
      </c>
      <c r="H1183" s="108">
        <f>IF(Tabla!L1183="","",Tabla!L1183)</f>
        <v>0</v>
      </c>
      <c r="J1183">
        <f t="shared" si="248"/>
        <v>1175</v>
      </c>
      <c r="K1183" s="93">
        <f t="shared" si="249"/>
        <v>43549</v>
      </c>
      <c r="L1183">
        <f t="shared" ca="1" si="238"/>
        <v>0</v>
      </c>
      <c r="M1183" s="115">
        <f t="shared" ca="1" si="239"/>
        <v>1.175E-6</v>
      </c>
      <c r="N1183">
        <f t="shared" ca="1" si="240"/>
        <v>3.1800000000000002E-7</v>
      </c>
      <c r="O1183">
        <f t="shared" ca="1" si="241"/>
        <v>318</v>
      </c>
      <c r="Q1183">
        <f t="shared" ca="1" si="242"/>
        <v>43490</v>
      </c>
      <c r="R1183" t="str">
        <f t="shared" ca="1" si="243"/>
        <v>CAJA</v>
      </c>
      <c r="S1183" t="str">
        <f t="shared" ca="1" si="244"/>
        <v>PAGO NOMINA QUINCENA 2 ENERO 2019</v>
      </c>
      <c r="T1183" t="str">
        <f t="shared" ca="1" si="245"/>
        <v>TRANSACCIONES DEL DIA 01/25/2019 RECURSOS HUMANOS</v>
      </c>
      <c r="V1183">
        <f t="shared" ca="1" si="246"/>
        <v>0</v>
      </c>
      <c r="W1183">
        <f t="shared" ca="1" si="247"/>
        <v>0</v>
      </c>
    </row>
    <row r="1184" spans="2:23" x14ac:dyDescent="0.25">
      <c r="B1184" s="3">
        <f t="shared" si="237"/>
        <v>1176</v>
      </c>
      <c r="C1184" s="93">
        <f>IF(Tabla!G1184="","",Tabla!G1184)</f>
        <v>43549</v>
      </c>
      <c r="D1184" s="93" t="str">
        <f>IF(Tabla!H1184="","",Tabla!H1184)</f>
        <v>CAJA</v>
      </c>
      <c r="E1184" s="93" t="str">
        <f>IF(Tabla!I1184="","",Tabla!I1184)</f>
        <v>ALIMENTACION DE EMPLEADOS CTA NUEVA</v>
      </c>
      <c r="F1184" s="93" t="str">
        <f>IF(Tabla!J1184="","",Tabla!J1184)</f>
        <v>TRANSACCIONES DEL DIA 03/25/2019SPYRAL - GESTION ADMINISTRATIVA</v>
      </c>
      <c r="G1184" s="108">
        <f>IF(Tabla!K1184="","",Tabla!K1184)</f>
        <v>16</v>
      </c>
      <c r="H1184" s="108">
        <f>IF(Tabla!L1184="","",Tabla!L1184)</f>
        <v>0</v>
      </c>
      <c r="J1184">
        <f t="shared" si="248"/>
        <v>1176</v>
      </c>
      <c r="K1184" s="93">
        <f t="shared" si="249"/>
        <v>43549</v>
      </c>
      <c r="L1184">
        <f t="shared" ca="1" si="238"/>
        <v>0</v>
      </c>
      <c r="M1184" s="115">
        <f t="shared" ca="1" si="239"/>
        <v>1.176E-6</v>
      </c>
      <c r="N1184">
        <f t="shared" ca="1" si="240"/>
        <v>3.1699999999999999E-7</v>
      </c>
      <c r="O1184">
        <f t="shared" ca="1" si="241"/>
        <v>317</v>
      </c>
      <c r="Q1184">
        <f t="shared" ca="1" si="242"/>
        <v>43490</v>
      </c>
      <c r="R1184" t="str">
        <f t="shared" ca="1" si="243"/>
        <v>CAJA</v>
      </c>
      <c r="S1184" t="str">
        <f t="shared" ca="1" si="244"/>
        <v>PAGO NOMINA QUINCENA 2 ENERO 2019</v>
      </c>
      <c r="T1184" t="str">
        <f t="shared" ca="1" si="245"/>
        <v>TRANSACCIONES DEL DIA 01/25/2019 RECURSOS HUMANOS</v>
      </c>
      <c r="V1184">
        <f t="shared" ca="1" si="246"/>
        <v>0</v>
      </c>
      <c r="W1184">
        <f t="shared" ca="1" si="247"/>
        <v>0</v>
      </c>
    </row>
    <row r="1185" spans="2:23" x14ac:dyDescent="0.25">
      <c r="B1185" s="3">
        <f t="shared" si="237"/>
        <v>1177</v>
      </c>
      <c r="C1185" s="93">
        <f>IF(Tabla!G1185="","",Tabla!G1185)</f>
        <v>43549</v>
      </c>
      <c r="D1185" s="93" t="str">
        <f>IF(Tabla!H1185="","",Tabla!H1185)</f>
        <v>CAJA</v>
      </c>
      <c r="E1185" s="93" t="str">
        <f>IF(Tabla!I1185="","",Tabla!I1185)</f>
        <v>PAGO NOMINA QUINCENA 2 MARZO 2019</v>
      </c>
      <c r="F1185" s="93" t="str">
        <f>IF(Tabla!J1185="","",Tabla!J1185)</f>
        <v>TRANSACCIONES DEL DIA 03/25/2019 RECURSOS HUMANOS</v>
      </c>
      <c r="G1185" s="108">
        <f>IF(Tabla!K1185="","",Tabla!K1185)</f>
        <v>906.64</v>
      </c>
      <c r="H1185" s="108">
        <f>IF(Tabla!L1185="","",Tabla!L1185)</f>
        <v>0</v>
      </c>
      <c r="J1185">
        <f t="shared" si="248"/>
        <v>1177</v>
      </c>
      <c r="K1185" s="93">
        <f t="shared" si="249"/>
        <v>43549</v>
      </c>
      <c r="L1185">
        <f t="shared" ca="1" si="238"/>
        <v>0</v>
      </c>
      <c r="M1185" s="115">
        <f t="shared" ca="1" si="239"/>
        <v>1.1769999999999999E-6</v>
      </c>
      <c r="N1185">
        <f t="shared" ca="1" si="240"/>
        <v>3.1600000000000002E-7</v>
      </c>
      <c r="O1185">
        <f t="shared" ca="1" si="241"/>
        <v>316</v>
      </c>
      <c r="Q1185">
        <f t="shared" ca="1" si="242"/>
        <v>43490</v>
      </c>
      <c r="R1185" t="str">
        <f t="shared" ca="1" si="243"/>
        <v>CAJA</v>
      </c>
      <c r="S1185" t="str">
        <f t="shared" ca="1" si="244"/>
        <v>PAGO NOMINA QUINCENA 2 ENERO 2019</v>
      </c>
      <c r="T1185" t="str">
        <f t="shared" ca="1" si="245"/>
        <v>TRANSACCIONES DEL DIA 01/25/2019 RECURSOS HUMANOS</v>
      </c>
      <c r="V1185">
        <f t="shared" ca="1" si="246"/>
        <v>0</v>
      </c>
      <c r="W1185">
        <f t="shared" ca="1" si="247"/>
        <v>0</v>
      </c>
    </row>
    <row r="1186" spans="2:23" x14ac:dyDescent="0.25">
      <c r="B1186" s="3">
        <f t="shared" si="237"/>
        <v>1178</v>
      </c>
      <c r="C1186" s="93">
        <f>IF(Tabla!G1186="","",Tabla!G1186)</f>
        <v>43549</v>
      </c>
      <c r="D1186" s="93" t="str">
        <f>IF(Tabla!H1186="","",Tabla!H1186)</f>
        <v>CAJA</v>
      </c>
      <c r="E1186" s="93" t="str">
        <f>IF(Tabla!I1186="","",Tabla!I1186)</f>
        <v>PAGO NOMINA QUINCENA 2 MARZO 2019</v>
      </c>
      <c r="F1186" s="93" t="str">
        <f>IF(Tabla!J1186="","",Tabla!J1186)</f>
        <v>TRANSACCIONES DEL DIA 03/25/2019 RECURSOS HUMANOS</v>
      </c>
      <c r="G1186" s="108">
        <f>IF(Tabla!K1186="","",Tabla!K1186)</f>
        <v>562.41</v>
      </c>
      <c r="H1186" s="108">
        <f>IF(Tabla!L1186="","",Tabla!L1186)</f>
        <v>0</v>
      </c>
      <c r="J1186">
        <f t="shared" si="248"/>
        <v>1178</v>
      </c>
      <c r="K1186" s="93">
        <f t="shared" si="249"/>
        <v>43549</v>
      </c>
      <c r="L1186">
        <f t="shared" ca="1" si="238"/>
        <v>0</v>
      </c>
      <c r="M1186" s="115">
        <f t="shared" ca="1" si="239"/>
        <v>1.178E-6</v>
      </c>
      <c r="N1186">
        <f t="shared" ca="1" si="240"/>
        <v>3.15E-7</v>
      </c>
      <c r="O1186">
        <f t="shared" ca="1" si="241"/>
        <v>315</v>
      </c>
      <c r="Q1186">
        <f t="shared" ca="1" si="242"/>
        <v>43490</v>
      </c>
      <c r="R1186" t="str">
        <f t="shared" ca="1" si="243"/>
        <v>CAJA</v>
      </c>
      <c r="S1186" t="str">
        <f t="shared" ca="1" si="244"/>
        <v>PAGO NOMINA QUINCENA 2 ENERO 2019</v>
      </c>
      <c r="T1186" t="str">
        <f t="shared" ca="1" si="245"/>
        <v>TRANSACCIONES DEL DIA 01/25/2019 RECURSOS HUMANOS</v>
      </c>
      <c r="V1186">
        <f t="shared" ca="1" si="246"/>
        <v>0</v>
      </c>
      <c r="W1186">
        <f t="shared" ca="1" si="247"/>
        <v>0</v>
      </c>
    </row>
    <row r="1187" spans="2:23" x14ac:dyDescent="0.25">
      <c r="B1187" s="3">
        <f t="shared" si="237"/>
        <v>1179</v>
      </c>
      <c r="C1187" s="93">
        <f>IF(Tabla!G1187="","",Tabla!G1187)</f>
        <v>43549</v>
      </c>
      <c r="D1187" s="93" t="str">
        <f>IF(Tabla!H1187="","",Tabla!H1187)</f>
        <v>CAJA</v>
      </c>
      <c r="E1187" s="93" t="str">
        <f>IF(Tabla!I1187="","",Tabla!I1187)</f>
        <v>PAGO NOMINA QUINCENA 2 MARZO 2019</v>
      </c>
      <c r="F1187" s="93" t="str">
        <f>IF(Tabla!J1187="","",Tabla!J1187)</f>
        <v>TRANSACCIONES DEL DIA 03/25/2019 RECURSOS HUMANOS</v>
      </c>
      <c r="G1187" s="108">
        <f>IF(Tabla!K1187="","",Tabla!K1187)</f>
        <v>523.57000000000005</v>
      </c>
      <c r="H1187" s="108">
        <f>IF(Tabla!L1187="","",Tabla!L1187)</f>
        <v>0</v>
      </c>
      <c r="J1187">
        <f t="shared" si="248"/>
        <v>1179</v>
      </c>
      <c r="K1187" s="93">
        <f t="shared" si="249"/>
        <v>43549</v>
      </c>
      <c r="L1187">
        <f t="shared" ca="1" si="238"/>
        <v>0</v>
      </c>
      <c r="M1187" s="115">
        <f t="shared" ca="1" si="239"/>
        <v>1.1790000000000001E-6</v>
      </c>
      <c r="N1187">
        <f t="shared" ca="1" si="240"/>
        <v>3.1399999999999998E-7</v>
      </c>
      <c r="O1187">
        <f t="shared" ca="1" si="241"/>
        <v>314</v>
      </c>
      <c r="Q1187">
        <f t="shared" ca="1" si="242"/>
        <v>43490</v>
      </c>
      <c r="R1187" t="str">
        <f t="shared" ca="1" si="243"/>
        <v>CAJA</v>
      </c>
      <c r="S1187" t="str">
        <f t="shared" ca="1" si="244"/>
        <v>PAGO NOMINA QUINCENA 2 ENERO 2019</v>
      </c>
      <c r="T1187" t="str">
        <f t="shared" ca="1" si="245"/>
        <v>TRANSACCIONES DEL DIA 01/25/2019 RECURSOS HUMANOS</v>
      </c>
      <c r="V1187">
        <f t="shared" ca="1" si="246"/>
        <v>0</v>
      </c>
      <c r="W1187">
        <f t="shared" ca="1" si="247"/>
        <v>0</v>
      </c>
    </row>
    <row r="1188" spans="2:23" x14ac:dyDescent="0.25">
      <c r="B1188" s="3">
        <f t="shared" si="237"/>
        <v>1180</v>
      </c>
      <c r="C1188" s="93">
        <f>IF(Tabla!G1188="","",Tabla!G1188)</f>
        <v>43549</v>
      </c>
      <c r="D1188" s="93" t="str">
        <f>IF(Tabla!H1188="","",Tabla!H1188)</f>
        <v>CAJA</v>
      </c>
      <c r="E1188" s="93" t="str">
        <f>IF(Tabla!I1188="","",Tabla!I1188)</f>
        <v>PAGO NOMINA QUINCENA 2 MARZO 2019</v>
      </c>
      <c r="F1188" s="93" t="str">
        <f>IF(Tabla!J1188="","",Tabla!J1188)</f>
        <v>TRANSACCIONES DEL DIA 03/25/2019 RECURSOS HUMANOS</v>
      </c>
      <c r="G1188" s="108">
        <f>IF(Tabla!K1188="","",Tabla!K1188)</f>
        <v>523.55999999999995</v>
      </c>
      <c r="H1188" s="108">
        <f>IF(Tabla!L1188="","",Tabla!L1188)</f>
        <v>0</v>
      </c>
      <c r="J1188">
        <f t="shared" si="248"/>
        <v>1180</v>
      </c>
      <c r="K1188" s="93">
        <f t="shared" si="249"/>
        <v>43549</v>
      </c>
      <c r="L1188">
        <f t="shared" ca="1" si="238"/>
        <v>0</v>
      </c>
      <c r="M1188" s="115">
        <f t="shared" ca="1" si="239"/>
        <v>1.1799999999999999E-6</v>
      </c>
      <c r="N1188">
        <f t="shared" ca="1" si="240"/>
        <v>3.1300000000000001E-7</v>
      </c>
      <c r="O1188">
        <f t="shared" ca="1" si="241"/>
        <v>313</v>
      </c>
      <c r="Q1188">
        <f t="shared" ca="1" si="242"/>
        <v>43490</v>
      </c>
      <c r="R1188" t="str">
        <f t="shared" ca="1" si="243"/>
        <v>CAJA</v>
      </c>
      <c r="S1188" t="str">
        <f t="shared" ca="1" si="244"/>
        <v>PAGO NOMINA QUINCENA 2 ENERO 2019</v>
      </c>
      <c r="T1188" t="str">
        <f t="shared" ca="1" si="245"/>
        <v>TRANSACCIONES DEL DIA 01/25/2019 RECURSOS HUMANOS</v>
      </c>
      <c r="V1188">
        <f t="shared" ca="1" si="246"/>
        <v>0</v>
      </c>
      <c r="W1188">
        <f t="shared" ca="1" si="247"/>
        <v>0</v>
      </c>
    </row>
    <row r="1189" spans="2:23" x14ac:dyDescent="0.25">
      <c r="B1189" s="3">
        <f t="shared" si="237"/>
        <v>1181</v>
      </c>
      <c r="C1189" s="93">
        <f>IF(Tabla!G1189="","",Tabla!G1189)</f>
        <v>43549</v>
      </c>
      <c r="D1189" s="93" t="str">
        <f>IF(Tabla!H1189="","",Tabla!H1189)</f>
        <v>CAJA</v>
      </c>
      <c r="E1189" s="93" t="str">
        <f>IF(Tabla!I1189="","",Tabla!I1189)</f>
        <v>PAGO NOMINA QUINCENA 2 MARZO 2019</v>
      </c>
      <c r="F1189" s="93" t="str">
        <f>IF(Tabla!J1189="","",Tabla!J1189)</f>
        <v>TRANSACCIONES DEL DIA 03/25/2019 RECURSOS HUMANOS</v>
      </c>
      <c r="G1189" s="108">
        <f>IF(Tabla!K1189="","",Tabla!K1189)</f>
        <v>516.62</v>
      </c>
      <c r="H1189" s="108">
        <f>IF(Tabla!L1189="","",Tabla!L1189)</f>
        <v>0</v>
      </c>
      <c r="J1189">
        <f t="shared" si="248"/>
        <v>1181</v>
      </c>
      <c r="K1189" s="93">
        <f t="shared" si="249"/>
        <v>43549</v>
      </c>
      <c r="L1189">
        <f t="shared" ca="1" si="238"/>
        <v>0</v>
      </c>
      <c r="M1189" s="115">
        <f t="shared" ca="1" si="239"/>
        <v>1.181E-6</v>
      </c>
      <c r="N1189">
        <f t="shared" ca="1" si="240"/>
        <v>3.1199999999999999E-7</v>
      </c>
      <c r="O1189">
        <f t="shared" ca="1" si="241"/>
        <v>312</v>
      </c>
      <c r="Q1189">
        <f t="shared" ca="1" si="242"/>
        <v>43490</v>
      </c>
      <c r="R1189" t="str">
        <f t="shared" ca="1" si="243"/>
        <v>CAJA</v>
      </c>
      <c r="S1189" t="str">
        <f t="shared" ca="1" si="244"/>
        <v>PAGO NOMINA QUINCENA 2 ENERO 2019</v>
      </c>
      <c r="T1189" t="str">
        <f t="shared" ca="1" si="245"/>
        <v>TRANSACCIONES DEL DIA 01/25/2019 RECURSOS HUMANOS</v>
      </c>
      <c r="V1189">
        <f t="shared" ca="1" si="246"/>
        <v>0</v>
      </c>
      <c r="W1189">
        <f t="shared" ca="1" si="247"/>
        <v>0</v>
      </c>
    </row>
    <row r="1190" spans="2:23" x14ac:dyDescent="0.25">
      <c r="B1190" s="3">
        <f t="shared" si="237"/>
        <v>1182</v>
      </c>
      <c r="C1190" s="93">
        <f>IF(Tabla!G1190="","",Tabla!G1190)</f>
        <v>43549</v>
      </c>
      <c r="D1190" s="93" t="str">
        <f>IF(Tabla!H1190="","",Tabla!H1190)</f>
        <v>CAJA</v>
      </c>
      <c r="E1190" s="93" t="str">
        <f>IF(Tabla!I1190="","",Tabla!I1190)</f>
        <v>PAGO NOMINA QUINCENA 2 MARZO 2019</v>
      </c>
      <c r="F1190" s="93" t="str">
        <f>IF(Tabla!J1190="","",Tabla!J1190)</f>
        <v>TRANSACCIONES DEL DIA 03/25/2019 RECURSOS HUMANOS</v>
      </c>
      <c r="G1190" s="108">
        <f>IF(Tabla!K1190="","",Tabla!K1190)</f>
        <v>488.85</v>
      </c>
      <c r="H1190" s="108">
        <f>IF(Tabla!L1190="","",Tabla!L1190)</f>
        <v>0</v>
      </c>
      <c r="J1190">
        <f t="shared" si="248"/>
        <v>1182</v>
      </c>
      <c r="K1190" s="93">
        <f t="shared" si="249"/>
        <v>43549</v>
      </c>
      <c r="L1190">
        <f t="shared" ca="1" si="238"/>
        <v>0</v>
      </c>
      <c r="M1190" s="115">
        <f t="shared" ca="1" si="239"/>
        <v>1.1820000000000001E-6</v>
      </c>
      <c r="N1190">
        <f t="shared" ca="1" si="240"/>
        <v>3.1100000000000002E-7</v>
      </c>
      <c r="O1190">
        <f t="shared" ca="1" si="241"/>
        <v>311</v>
      </c>
      <c r="Q1190">
        <f t="shared" ca="1" si="242"/>
        <v>43490</v>
      </c>
      <c r="R1190" t="str">
        <f t="shared" ca="1" si="243"/>
        <v>CAJA</v>
      </c>
      <c r="S1190" t="str">
        <f t="shared" ca="1" si="244"/>
        <v>PAGO NOMINA QUINCENA 2 ENERO 2019</v>
      </c>
      <c r="T1190" t="str">
        <f t="shared" ca="1" si="245"/>
        <v>TRANSACCIONES DEL DIA 01/25/2019 RECURSOS HUMANOS</v>
      </c>
      <c r="V1190">
        <f t="shared" ca="1" si="246"/>
        <v>0</v>
      </c>
      <c r="W1190">
        <f t="shared" ca="1" si="247"/>
        <v>0</v>
      </c>
    </row>
    <row r="1191" spans="2:23" x14ac:dyDescent="0.25">
      <c r="B1191" s="3">
        <f t="shared" si="237"/>
        <v>1183</v>
      </c>
      <c r="C1191" s="93">
        <f>IF(Tabla!G1191="","",Tabla!G1191)</f>
        <v>43549</v>
      </c>
      <c r="D1191" s="93" t="str">
        <f>IF(Tabla!H1191="","",Tabla!H1191)</f>
        <v>CAJA</v>
      </c>
      <c r="E1191" s="93" t="str">
        <f>IF(Tabla!I1191="","",Tabla!I1191)</f>
        <v>PAGO NOMINA QUINCENA 2 MARZO 2019</v>
      </c>
      <c r="F1191" s="93" t="str">
        <f>IF(Tabla!J1191="","",Tabla!J1191)</f>
        <v>TRANSACCIONES DEL DIA 03/25/2019 RECURSOS HUMANOS</v>
      </c>
      <c r="G1191" s="108">
        <f>IF(Tabla!K1191="","",Tabla!K1191)</f>
        <v>471.73</v>
      </c>
      <c r="H1191" s="108">
        <f>IF(Tabla!L1191="","",Tabla!L1191)</f>
        <v>0</v>
      </c>
      <c r="J1191">
        <f t="shared" si="248"/>
        <v>1183</v>
      </c>
      <c r="K1191" s="93">
        <f t="shared" si="249"/>
        <v>43549</v>
      </c>
      <c r="L1191">
        <f t="shared" ca="1" si="238"/>
        <v>0</v>
      </c>
      <c r="M1191" s="115">
        <f t="shared" ca="1" si="239"/>
        <v>1.1829999999999999E-6</v>
      </c>
      <c r="N1191">
        <f t="shared" ca="1" si="240"/>
        <v>3.1E-7</v>
      </c>
      <c r="O1191">
        <f t="shared" ca="1" si="241"/>
        <v>310</v>
      </c>
      <c r="Q1191">
        <f t="shared" ca="1" si="242"/>
        <v>43490</v>
      </c>
      <c r="R1191" t="str">
        <f t="shared" ca="1" si="243"/>
        <v>CAJA</v>
      </c>
      <c r="S1191" t="str">
        <f t="shared" ca="1" si="244"/>
        <v>PAGO NOMINA QUINCENA 2 ENERO 2019</v>
      </c>
      <c r="T1191" t="str">
        <f t="shared" ca="1" si="245"/>
        <v>TRANSACCIONES DEL DIA 01/25/2019 RECURSOS HUMANOS</v>
      </c>
      <c r="V1191">
        <f t="shared" ca="1" si="246"/>
        <v>0</v>
      </c>
      <c r="W1191">
        <f t="shared" ca="1" si="247"/>
        <v>0</v>
      </c>
    </row>
    <row r="1192" spans="2:23" x14ac:dyDescent="0.25">
      <c r="B1192" s="3">
        <f t="shared" si="237"/>
        <v>1184</v>
      </c>
      <c r="C1192" s="93">
        <f>IF(Tabla!G1192="","",Tabla!G1192)</f>
        <v>43549</v>
      </c>
      <c r="D1192" s="93" t="str">
        <f>IF(Tabla!H1192="","",Tabla!H1192)</f>
        <v>CAJA</v>
      </c>
      <c r="E1192" s="93" t="str">
        <f>IF(Tabla!I1192="","",Tabla!I1192)</f>
        <v>PAGO NOMINA QUINCENA 2 MARZO 2019</v>
      </c>
      <c r="F1192" s="93" t="str">
        <f>IF(Tabla!J1192="","",Tabla!J1192)</f>
        <v>TRANSACCIONES DEL DIA 03/25/2019 RECURSOS HUMANOS</v>
      </c>
      <c r="G1192" s="108">
        <f>IF(Tabla!K1192="","",Tabla!K1192)</f>
        <v>456.32</v>
      </c>
      <c r="H1192" s="108">
        <f>IF(Tabla!L1192="","",Tabla!L1192)</f>
        <v>0</v>
      </c>
      <c r="J1192">
        <f t="shared" si="248"/>
        <v>1184</v>
      </c>
      <c r="K1192" s="93">
        <f t="shared" si="249"/>
        <v>43549</v>
      </c>
      <c r="L1192">
        <f t="shared" ca="1" si="238"/>
        <v>0</v>
      </c>
      <c r="M1192" s="115">
        <f t="shared" ca="1" si="239"/>
        <v>1.184E-6</v>
      </c>
      <c r="N1192">
        <f t="shared" ca="1" si="240"/>
        <v>3.0899999999999997E-7</v>
      </c>
      <c r="O1192">
        <f t="shared" ca="1" si="241"/>
        <v>309</v>
      </c>
      <c r="Q1192">
        <f t="shared" ca="1" si="242"/>
        <v>43490</v>
      </c>
      <c r="R1192" t="str">
        <f t="shared" ca="1" si="243"/>
        <v>CAJA</v>
      </c>
      <c r="S1192" t="str">
        <f t="shared" ca="1" si="244"/>
        <v>PAGO NOMINA QUINCENA 2 ENERO 2019</v>
      </c>
      <c r="T1192" t="str">
        <f t="shared" ca="1" si="245"/>
        <v>TRANSACCIONES DEL DIA 01/25/2019 RECURSOS HUMANOS</v>
      </c>
      <c r="V1192">
        <f t="shared" ca="1" si="246"/>
        <v>0</v>
      </c>
      <c r="W1192">
        <f t="shared" ca="1" si="247"/>
        <v>0</v>
      </c>
    </row>
    <row r="1193" spans="2:23" x14ac:dyDescent="0.25">
      <c r="B1193" s="3">
        <f t="shared" si="237"/>
        <v>1185</v>
      </c>
      <c r="C1193" s="93">
        <f>IF(Tabla!G1193="","",Tabla!G1193)</f>
        <v>43549</v>
      </c>
      <c r="D1193" s="93" t="str">
        <f>IF(Tabla!H1193="","",Tabla!H1193)</f>
        <v>CAJA</v>
      </c>
      <c r="E1193" s="93" t="str">
        <f>IF(Tabla!I1193="","",Tabla!I1193)</f>
        <v>PAGO NOMINA QUINCENA 2 MARZO 2019</v>
      </c>
      <c r="F1193" s="93" t="str">
        <f>IF(Tabla!J1193="","",Tabla!J1193)</f>
        <v>TRANSACCIONES DEL DIA 03/25/2019 RECURSOS HUMANOS</v>
      </c>
      <c r="G1193" s="108">
        <f>IF(Tabla!K1193="","",Tabla!K1193)</f>
        <v>397.66</v>
      </c>
      <c r="H1193" s="108">
        <f>IF(Tabla!L1193="","",Tabla!L1193)</f>
        <v>0</v>
      </c>
      <c r="J1193">
        <f t="shared" si="248"/>
        <v>1185</v>
      </c>
      <c r="K1193" s="93">
        <f t="shared" si="249"/>
        <v>43549</v>
      </c>
      <c r="L1193">
        <f t="shared" ca="1" si="238"/>
        <v>0</v>
      </c>
      <c r="M1193" s="115">
        <f t="shared" ca="1" si="239"/>
        <v>1.1850000000000001E-6</v>
      </c>
      <c r="N1193">
        <f t="shared" ca="1" si="240"/>
        <v>3.0800000000000001E-7</v>
      </c>
      <c r="O1193">
        <f t="shared" ca="1" si="241"/>
        <v>308</v>
      </c>
      <c r="Q1193">
        <f t="shared" ca="1" si="242"/>
        <v>43490</v>
      </c>
      <c r="R1193" t="str">
        <f t="shared" ca="1" si="243"/>
        <v>CAJA</v>
      </c>
      <c r="S1193" t="str">
        <f t="shared" ca="1" si="244"/>
        <v>PAGO NOMINA QUINCENA 2 ENERO 2019</v>
      </c>
      <c r="T1193" t="str">
        <f t="shared" ca="1" si="245"/>
        <v>TRANSACCIONES DEL DIA 01/25/2019 RECURSOS HUMANOS</v>
      </c>
      <c r="V1193">
        <f t="shared" ca="1" si="246"/>
        <v>0</v>
      </c>
      <c r="W1193">
        <f t="shared" ca="1" si="247"/>
        <v>0</v>
      </c>
    </row>
    <row r="1194" spans="2:23" x14ac:dyDescent="0.25">
      <c r="B1194" s="3">
        <f t="shared" si="237"/>
        <v>1186</v>
      </c>
      <c r="C1194" s="93">
        <f>IF(Tabla!G1194="","",Tabla!G1194)</f>
        <v>43549</v>
      </c>
      <c r="D1194" s="93" t="str">
        <f>IF(Tabla!H1194="","",Tabla!H1194)</f>
        <v>CAJA</v>
      </c>
      <c r="E1194" s="93" t="str">
        <f>IF(Tabla!I1194="","",Tabla!I1194)</f>
        <v>PAGO NOMINA QUINCENA 2 MARZO 2019</v>
      </c>
      <c r="F1194" s="93" t="str">
        <f>IF(Tabla!J1194="","",Tabla!J1194)</f>
        <v>TRANSACCIONES DEL DIA 03/25/2019 RECURSOS HUMANOS</v>
      </c>
      <c r="G1194" s="108">
        <f>IF(Tabla!K1194="","",Tabla!K1194)</f>
        <v>369.72</v>
      </c>
      <c r="H1194" s="108">
        <f>IF(Tabla!L1194="","",Tabla!L1194)</f>
        <v>0</v>
      </c>
      <c r="J1194">
        <f t="shared" si="248"/>
        <v>1186</v>
      </c>
      <c r="K1194" s="93">
        <f t="shared" si="249"/>
        <v>43549</v>
      </c>
      <c r="L1194">
        <f t="shared" ca="1" si="238"/>
        <v>0</v>
      </c>
      <c r="M1194" s="115">
        <f t="shared" ca="1" si="239"/>
        <v>1.186E-6</v>
      </c>
      <c r="N1194">
        <f t="shared" ca="1" si="240"/>
        <v>3.0699999999999998E-7</v>
      </c>
      <c r="O1194">
        <f t="shared" ca="1" si="241"/>
        <v>307</v>
      </c>
      <c r="Q1194">
        <f t="shared" ca="1" si="242"/>
        <v>43490</v>
      </c>
      <c r="R1194" t="str">
        <f t="shared" ca="1" si="243"/>
        <v>CAJA</v>
      </c>
      <c r="S1194" t="str">
        <f t="shared" ca="1" si="244"/>
        <v>PAGO NOMINA QUINCENA 2 ENERO 2019</v>
      </c>
      <c r="T1194" t="str">
        <f t="shared" ca="1" si="245"/>
        <v>TRANSACCIONES DEL DIA 01/25/2019 RECURSOS HUMANOS</v>
      </c>
      <c r="V1194">
        <f t="shared" ca="1" si="246"/>
        <v>0</v>
      </c>
      <c r="W1194">
        <f t="shared" ca="1" si="247"/>
        <v>0</v>
      </c>
    </row>
    <row r="1195" spans="2:23" x14ac:dyDescent="0.25">
      <c r="B1195" s="3">
        <f t="shared" si="237"/>
        <v>1187</v>
      </c>
      <c r="C1195" s="93">
        <f>IF(Tabla!G1195="","",Tabla!G1195)</f>
        <v>43549</v>
      </c>
      <c r="D1195" s="93" t="str">
        <f>IF(Tabla!H1195="","",Tabla!H1195)</f>
        <v>CAJA</v>
      </c>
      <c r="E1195" s="93" t="str">
        <f>IF(Tabla!I1195="","",Tabla!I1195)</f>
        <v>PAGO NOMINA QUINCENA 2 MARZO 2019</v>
      </c>
      <c r="F1195" s="93" t="str">
        <f>IF(Tabla!J1195="","",Tabla!J1195)</f>
        <v>TRANSACCIONES DEL DIA 03/25/2019 RECURSOS HUMANOS</v>
      </c>
      <c r="G1195" s="108">
        <f>IF(Tabla!K1195="","",Tabla!K1195)</f>
        <v>294.52</v>
      </c>
      <c r="H1195" s="108">
        <f>IF(Tabla!L1195="","",Tabla!L1195)</f>
        <v>0</v>
      </c>
      <c r="J1195">
        <f t="shared" si="248"/>
        <v>1187</v>
      </c>
      <c r="K1195" s="93">
        <f t="shared" si="249"/>
        <v>43549</v>
      </c>
      <c r="L1195">
        <f t="shared" ca="1" si="238"/>
        <v>0</v>
      </c>
      <c r="M1195" s="115">
        <f t="shared" ca="1" si="239"/>
        <v>1.187E-6</v>
      </c>
      <c r="N1195">
        <f t="shared" ca="1" si="240"/>
        <v>3.0600000000000001E-7</v>
      </c>
      <c r="O1195">
        <f t="shared" ca="1" si="241"/>
        <v>306</v>
      </c>
      <c r="Q1195">
        <f t="shared" ca="1" si="242"/>
        <v>43490</v>
      </c>
      <c r="R1195" t="str">
        <f t="shared" ca="1" si="243"/>
        <v>CAJA</v>
      </c>
      <c r="S1195" t="str">
        <f t="shared" ca="1" si="244"/>
        <v>PAGO NOMINA QUINCENA 2 ENERO 2019</v>
      </c>
      <c r="T1195" t="str">
        <f t="shared" ca="1" si="245"/>
        <v>TRANSACCIONES DEL DIA 01/25/2019 RECURSOS HUMANOS</v>
      </c>
      <c r="V1195">
        <f t="shared" ca="1" si="246"/>
        <v>0</v>
      </c>
      <c r="W1195">
        <f t="shared" ca="1" si="247"/>
        <v>0</v>
      </c>
    </row>
    <row r="1196" spans="2:23" x14ac:dyDescent="0.25">
      <c r="B1196" s="3">
        <f t="shared" si="237"/>
        <v>1188</v>
      </c>
      <c r="C1196" s="93">
        <f>IF(Tabla!G1196="","",Tabla!G1196)</f>
        <v>43549</v>
      </c>
      <c r="D1196" s="93" t="str">
        <f>IF(Tabla!H1196="","",Tabla!H1196)</f>
        <v>CAJA</v>
      </c>
      <c r="E1196" s="93" t="str">
        <f>IF(Tabla!I1196="","",Tabla!I1196)</f>
        <v>PAGO NOMINA QUINCENA 2 MARZO 2019</v>
      </c>
      <c r="F1196" s="93" t="str">
        <f>IF(Tabla!J1196="","",Tabla!J1196)</f>
        <v>TRANSACCIONES DEL DIA 03/25/2019 RECURSOS HUMANOS</v>
      </c>
      <c r="G1196" s="108">
        <f>IF(Tabla!K1196="","",Tabla!K1196)</f>
        <v>260.81</v>
      </c>
      <c r="H1196" s="108">
        <f>IF(Tabla!L1196="","",Tabla!L1196)</f>
        <v>0</v>
      </c>
      <c r="J1196">
        <f t="shared" si="248"/>
        <v>1188</v>
      </c>
      <c r="K1196" s="93">
        <f t="shared" si="249"/>
        <v>43549</v>
      </c>
      <c r="L1196">
        <f t="shared" ca="1" si="238"/>
        <v>0</v>
      </c>
      <c r="M1196" s="115">
        <f t="shared" ca="1" si="239"/>
        <v>1.1880000000000001E-6</v>
      </c>
      <c r="N1196">
        <f t="shared" ca="1" si="240"/>
        <v>3.0499999999999999E-7</v>
      </c>
      <c r="O1196">
        <f t="shared" ca="1" si="241"/>
        <v>305</v>
      </c>
      <c r="Q1196">
        <f t="shared" ca="1" si="242"/>
        <v>43490</v>
      </c>
      <c r="R1196" t="str">
        <f t="shared" ca="1" si="243"/>
        <v>CAJA</v>
      </c>
      <c r="S1196" t="str">
        <f t="shared" ca="1" si="244"/>
        <v>PAGO NOMINA QUINCENA 2 ENERO 2019</v>
      </c>
      <c r="T1196" t="str">
        <f t="shared" ca="1" si="245"/>
        <v>TRANSACCIONES DEL DIA 01/25/2019 RECURSOS HUMANOS</v>
      </c>
      <c r="V1196">
        <f t="shared" ca="1" si="246"/>
        <v>0</v>
      </c>
      <c r="W1196">
        <f t="shared" ca="1" si="247"/>
        <v>0</v>
      </c>
    </row>
    <row r="1197" spans="2:23" x14ac:dyDescent="0.25">
      <c r="B1197" s="3">
        <f t="shared" si="237"/>
        <v>1189</v>
      </c>
      <c r="C1197" s="93">
        <f>IF(Tabla!G1197="","",Tabla!G1197)</f>
        <v>43549</v>
      </c>
      <c r="D1197" s="93" t="str">
        <f>IF(Tabla!H1197="","",Tabla!H1197)</f>
        <v>CAJA</v>
      </c>
      <c r="E1197" s="93" t="str">
        <f>IF(Tabla!I1197="","",Tabla!I1197)</f>
        <v>PAGO NOMINA QUINCENA 2 MARZO 2019</v>
      </c>
      <c r="F1197" s="93" t="str">
        <f>IF(Tabla!J1197="","",Tabla!J1197)</f>
        <v>TRANSACCIONES DEL DIA 03/25/2019 RECURSOS HUMANOS</v>
      </c>
      <c r="G1197" s="108">
        <f>IF(Tabla!K1197="","",Tabla!K1197)</f>
        <v>242.02</v>
      </c>
      <c r="H1197" s="108">
        <f>IF(Tabla!L1197="","",Tabla!L1197)</f>
        <v>0</v>
      </c>
      <c r="J1197">
        <f t="shared" si="248"/>
        <v>1189</v>
      </c>
      <c r="K1197" s="93">
        <f t="shared" si="249"/>
        <v>43549</v>
      </c>
      <c r="L1197">
        <f t="shared" ca="1" si="238"/>
        <v>0</v>
      </c>
      <c r="M1197" s="115">
        <f t="shared" ca="1" si="239"/>
        <v>1.189E-6</v>
      </c>
      <c r="N1197">
        <f t="shared" ca="1" si="240"/>
        <v>3.0400000000000002E-7</v>
      </c>
      <c r="O1197">
        <f t="shared" ca="1" si="241"/>
        <v>304</v>
      </c>
      <c r="Q1197">
        <f t="shared" ca="1" si="242"/>
        <v>43490</v>
      </c>
      <c r="R1197" t="str">
        <f t="shared" ca="1" si="243"/>
        <v>CAJA</v>
      </c>
      <c r="S1197" t="str">
        <f t="shared" ca="1" si="244"/>
        <v>PAGO NOMINA QUINCENA 2 ENERO 2019</v>
      </c>
      <c r="T1197" t="str">
        <f t="shared" ca="1" si="245"/>
        <v>TRANSACCIONES DEL DIA 01/25/2019 RECURSOS HUMANOS</v>
      </c>
      <c r="V1197">
        <f t="shared" ca="1" si="246"/>
        <v>0</v>
      </c>
      <c r="W1197">
        <f t="shared" ca="1" si="247"/>
        <v>0</v>
      </c>
    </row>
    <row r="1198" spans="2:23" x14ac:dyDescent="0.25">
      <c r="B1198" s="3">
        <f t="shared" si="237"/>
        <v>1190</v>
      </c>
      <c r="C1198" s="93">
        <f>IF(Tabla!G1198="","",Tabla!G1198)</f>
        <v>43549</v>
      </c>
      <c r="D1198" s="93" t="str">
        <f>IF(Tabla!H1198="","",Tabla!H1198)</f>
        <v>CAJA</v>
      </c>
      <c r="E1198" s="93" t="str">
        <f>IF(Tabla!I1198="","",Tabla!I1198)</f>
        <v>PAGO NOMINA QUINCENA 2 MARZO 2019</v>
      </c>
      <c r="F1198" s="93" t="str">
        <f>IF(Tabla!J1198="","",Tabla!J1198)</f>
        <v>TRANSACCIONES DEL DIA 03/25/2019 RECURSOS HUMANOS</v>
      </c>
      <c r="G1198" s="108">
        <f>IF(Tabla!K1198="","",Tabla!K1198)</f>
        <v>238</v>
      </c>
      <c r="H1198" s="108">
        <f>IF(Tabla!L1198="","",Tabla!L1198)</f>
        <v>0</v>
      </c>
      <c r="J1198">
        <f t="shared" si="248"/>
        <v>1190</v>
      </c>
      <c r="K1198" s="93">
        <f t="shared" si="249"/>
        <v>43549</v>
      </c>
      <c r="L1198">
        <f t="shared" ca="1" si="238"/>
        <v>0</v>
      </c>
      <c r="M1198" s="115">
        <f t="shared" ca="1" si="239"/>
        <v>1.19E-6</v>
      </c>
      <c r="N1198">
        <f t="shared" ca="1" si="240"/>
        <v>3.03E-7</v>
      </c>
      <c r="O1198">
        <f t="shared" ca="1" si="241"/>
        <v>303</v>
      </c>
      <c r="Q1198">
        <f t="shared" ca="1" si="242"/>
        <v>43490</v>
      </c>
      <c r="R1198" t="str">
        <f t="shared" ca="1" si="243"/>
        <v>CAJA</v>
      </c>
      <c r="S1198" t="str">
        <f t="shared" ca="1" si="244"/>
        <v>PAGO NOMINA QUINCENA 2 ENERO 2019</v>
      </c>
      <c r="T1198" t="str">
        <f t="shared" ca="1" si="245"/>
        <v>TRANSACCIONES DEL DIA 01/25/2019 RECURSOS HUMANOS</v>
      </c>
      <c r="V1198">
        <f t="shared" ca="1" si="246"/>
        <v>0</v>
      </c>
      <c r="W1198">
        <f t="shared" ca="1" si="247"/>
        <v>0</v>
      </c>
    </row>
    <row r="1199" spans="2:23" x14ac:dyDescent="0.25">
      <c r="B1199" s="3">
        <f t="shared" si="237"/>
        <v>1191</v>
      </c>
      <c r="C1199" s="93">
        <f>IF(Tabla!G1199="","",Tabla!G1199)</f>
        <v>43549</v>
      </c>
      <c r="D1199" s="93" t="str">
        <f>IF(Tabla!H1199="","",Tabla!H1199)</f>
        <v>CAJA</v>
      </c>
      <c r="E1199" s="93" t="str">
        <f>IF(Tabla!I1199="","",Tabla!I1199)</f>
        <v>PAGO NOMINA QUINCENA 2 MARZO 2019</v>
      </c>
      <c r="F1199" s="93" t="str">
        <f>IF(Tabla!J1199="","",Tabla!J1199)</f>
        <v>TRANSACCIONES DEL DIA 03/25/2019 RECURSOS HUMANOS</v>
      </c>
      <c r="G1199" s="108">
        <f>IF(Tabla!K1199="","",Tabla!K1199)</f>
        <v>231.75</v>
      </c>
      <c r="H1199" s="108">
        <f>IF(Tabla!L1199="","",Tabla!L1199)</f>
        <v>0</v>
      </c>
      <c r="J1199">
        <f t="shared" si="248"/>
        <v>1191</v>
      </c>
      <c r="K1199" s="93">
        <f t="shared" si="249"/>
        <v>43549</v>
      </c>
      <c r="L1199">
        <f t="shared" ca="1" si="238"/>
        <v>0</v>
      </c>
      <c r="M1199" s="115">
        <f t="shared" ca="1" si="239"/>
        <v>1.1909999999999999E-6</v>
      </c>
      <c r="N1199">
        <f t="shared" ca="1" si="240"/>
        <v>3.0199999999999998E-7</v>
      </c>
      <c r="O1199">
        <f t="shared" ca="1" si="241"/>
        <v>302</v>
      </c>
      <c r="Q1199">
        <f t="shared" ca="1" si="242"/>
        <v>43490</v>
      </c>
      <c r="R1199" t="str">
        <f t="shared" ca="1" si="243"/>
        <v>CAJA</v>
      </c>
      <c r="S1199" t="str">
        <f t="shared" ca="1" si="244"/>
        <v>PAGO NOMINA QUINCENA 2 ENERO 2019</v>
      </c>
      <c r="T1199" t="str">
        <f t="shared" ca="1" si="245"/>
        <v>TRANSACCIONES DEL DIA 01/25/2019 RECURSOS HUMANOS</v>
      </c>
      <c r="V1199">
        <f t="shared" ca="1" si="246"/>
        <v>0</v>
      </c>
      <c r="W1199">
        <f t="shared" ca="1" si="247"/>
        <v>0</v>
      </c>
    </row>
    <row r="1200" spans="2:23" x14ac:dyDescent="0.25">
      <c r="B1200" s="3">
        <f t="shared" si="237"/>
        <v>1192</v>
      </c>
      <c r="C1200" s="93">
        <f>IF(Tabla!G1200="","",Tabla!G1200)</f>
        <v>43549</v>
      </c>
      <c r="D1200" s="93" t="str">
        <f>IF(Tabla!H1200="","",Tabla!H1200)</f>
        <v>CAJA</v>
      </c>
      <c r="E1200" s="93" t="str">
        <f>IF(Tabla!I1200="","",Tabla!I1200)</f>
        <v>PAGO NOMINA QUINCENA 2 MARZO 2019</v>
      </c>
      <c r="F1200" s="93" t="str">
        <f>IF(Tabla!J1200="","",Tabla!J1200)</f>
        <v>TRANSACCIONES DEL DIA 03/25/2019 RECURSOS HUMANOS</v>
      </c>
      <c r="G1200" s="108">
        <f>IF(Tabla!K1200="","",Tabla!K1200)</f>
        <v>165.12</v>
      </c>
      <c r="H1200" s="108">
        <f>IF(Tabla!L1200="","",Tabla!L1200)</f>
        <v>0</v>
      </c>
      <c r="J1200">
        <f t="shared" si="248"/>
        <v>1192</v>
      </c>
      <c r="K1200" s="93">
        <f t="shared" si="249"/>
        <v>43549</v>
      </c>
      <c r="L1200">
        <f t="shared" ca="1" si="238"/>
        <v>0</v>
      </c>
      <c r="M1200" s="115">
        <f t="shared" ca="1" si="239"/>
        <v>1.192E-6</v>
      </c>
      <c r="N1200">
        <f t="shared" ca="1" si="240"/>
        <v>3.0100000000000001E-7</v>
      </c>
      <c r="O1200">
        <f t="shared" ca="1" si="241"/>
        <v>301</v>
      </c>
      <c r="Q1200">
        <f t="shared" ca="1" si="242"/>
        <v>43490</v>
      </c>
      <c r="R1200" t="str">
        <f t="shared" ca="1" si="243"/>
        <v>CAJA</v>
      </c>
      <c r="S1200" t="str">
        <f t="shared" ca="1" si="244"/>
        <v>PAGO NOMINA QUINCENA 2 ENERO 2019</v>
      </c>
      <c r="T1200" t="str">
        <f t="shared" ca="1" si="245"/>
        <v>TRANSACCIONES DEL DIA 01/25/2019 RECURSOS HUMANOS</v>
      </c>
      <c r="V1200">
        <f t="shared" ca="1" si="246"/>
        <v>0</v>
      </c>
      <c r="W1200">
        <f t="shared" ca="1" si="247"/>
        <v>0</v>
      </c>
    </row>
    <row r="1201" spans="2:23" x14ac:dyDescent="0.25">
      <c r="B1201" s="3">
        <f t="shared" si="237"/>
        <v>1193</v>
      </c>
      <c r="C1201" s="93">
        <f>IF(Tabla!G1201="","",Tabla!G1201)</f>
        <v>43549</v>
      </c>
      <c r="D1201" s="93" t="str">
        <f>IF(Tabla!H1201="","",Tabla!H1201)</f>
        <v>CAJA</v>
      </c>
      <c r="E1201" s="93" t="str">
        <f>IF(Tabla!I1201="","",Tabla!I1201)</f>
        <v>PAGO NOMINA QUINCENA 2 MARZO 2019</v>
      </c>
      <c r="F1201" s="93" t="str">
        <f>IF(Tabla!J1201="","",Tabla!J1201)</f>
        <v>TRANSACCIONES DEL DIA 03/25/2019 RECURSOS HUMANOS</v>
      </c>
      <c r="G1201" s="108">
        <f>IF(Tabla!K1201="","",Tabla!K1201)</f>
        <v>155.74</v>
      </c>
      <c r="H1201" s="108">
        <f>IF(Tabla!L1201="","",Tabla!L1201)</f>
        <v>0</v>
      </c>
      <c r="J1201">
        <f t="shared" si="248"/>
        <v>1193</v>
      </c>
      <c r="K1201" s="93">
        <f t="shared" si="249"/>
        <v>43549</v>
      </c>
      <c r="L1201">
        <f t="shared" ca="1" si="238"/>
        <v>0</v>
      </c>
      <c r="M1201" s="115">
        <f t="shared" ca="1" si="239"/>
        <v>1.1930000000000001E-6</v>
      </c>
      <c r="N1201">
        <f t="shared" ca="1" si="240"/>
        <v>2.9999999999999999E-7</v>
      </c>
      <c r="O1201">
        <f t="shared" ca="1" si="241"/>
        <v>300</v>
      </c>
      <c r="Q1201">
        <f t="shared" ca="1" si="242"/>
        <v>43490</v>
      </c>
      <c r="R1201" t="str">
        <f t="shared" ca="1" si="243"/>
        <v>CAJA</v>
      </c>
      <c r="S1201" t="str">
        <f t="shared" ca="1" si="244"/>
        <v>PAGO NOMINA QUINCENA 2 ENERO 2019</v>
      </c>
      <c r="T1201" t="str">
        <f t="shared" ca="1" si="245"/>
        <v>TRANSACCIONES DEL DIA 01/25/2019 RECURSOS HUMANOS</v>
      </c>
      <c r="V1201">
        <f t="shared" ca="1" si="246"/>
        <v>0</v>
      </c>
      <c r="W1201">
        <f t="shared" ca="1" si="247"/>
        <v>0</v>
      </c>
    </row>
    <row r="1202" spans="2:23" x14ac:dyDescent="0.25">
      <c r="B1202" s="3">
        <f t="shared" si="237"/>
        <v>1194</v>
      </c>
      <c r="C1202" s="93">
        <f>IF(Tabla!G1202="","",Tabla!G1202)</f>
        <v>43549</v>
      </c>
      <c r="D1202" s="93" t="str">
        <f>IF(Tabla!H1202="","",Tabla!H1202)</f>
        <v>CAJA</v>
      </c>
      <c r="E1202" s="93" t="str">
        <f>IF(Tabla!I1202="","",Tabla!I1202)</f>
        <v>PAGO NOMINA QUINCENA 2 MARZO 2019</v>
      </c>
      <c r="F1202" s="93" t="str">
        <f>IF(Tabla!J1202="","",Tabla!J1202)</f>
        <v>TRANSACCIONES DEL DIA 03/25/2019 RECURSOS HUMANOS</v>
      </c>
      <c r="G1202" s="108">
        <f>IF(Tabla!K1202="","",Tabla!K1202)</f>
        <v>142.01</v>
      </c>
      <c r="H1202" s="108">
        <f>IF(Tabla!L1202="","",Tabla!L1202)</f>
        <v>0</v>
      </c>
      <c r="J1202">
        <f t="shared" si="248"/>
        <v>1194</v>
      </c>
      <c r="K1202" s="93">
        <f t="shared" si="249"/>
        <v>43549</v>
      </c>
      <c r="L1202">
        <f t="shared" ca="1" si="238"/>
        <v>0</v>
      </c>
      <c r="M1202" s="115">
        <f t="shared" ca="1" si="239"/>
        <v>1.1939999999999999E-6</v>
      </c>
      <c r="N1202">
        <f t="shared" ca="1" si="240"/>
        <v>2.9900000000000002E-7</v>
      </c>
      <c r="O1202">
        <f t="shared" ca="1" si="241"/>
        <v>299</v>
      </c>
      <c r="Q1202">
        <f t="shared" ca="1" si="242"/>
        <v>43490</v>
      </c>
      <c r="R1202" t="str">
        <f t="shared" ca="1" si="243"/>
        <v>CAJA</v>
      </c>
      <c r="S1202" t="str">
        <f t="shared" ca="1" si="244"/>
        <v>PAGO NOMINA QUINCENA 2 ENERO 2019</v>
      </c>
      <c r="T1202" t="str">
        <f t="shared" ca="1" si="245"/>
        <v>TRANSACCIONES DEL DIA 01/25/2019 RECURSOS HUMANOS</v>
      </c>
      <c r="V1202">
        <f t="shared" ca="1" si="246"/>
        <v>0</v>
      </c>
      <c r="W1202">
        <f t="shared" ca="1" si="247"/>
        <v>0</v>
      </c>
    </row>
    <row r="1203" spans="2:23" x14ac:dyDescent="0.25">
      <c r="B1203" s="3">
        <f t="shared" si="237"/>
        <v>1195</v>
      </c>
      <c r="C1203" s="93">
        <f>IF(Tabla!G1203="","",Tabla!G1203)</f>
        <v>43549</v>
      </c>
      <c r="D1203" s="93" t="str">
        <f>IF(Tabla!H1203="","",Tabla!H1203)</f>
        <v>CAJA</v>
      </c>
      <c r="E1203" s="93" t="str">
        <f>IF(Tabla!I1203="","",Tabla!I1203)</f>
        <v>PAGO NOMINA QUINCENA 2 MARZO 2019</v>
      </c>
      <c r="F1203" s="93" t="str">
        <f>IF(Tabla!J1203="","",Tabla!J1203)</f>
        <v>TRANSACCIONES DEL DIA 03/25/2019 RECURSOS HUMANOS</v>
      </c>
      <c r="G1203" s="108">
        <f>IF(Tabla!K1203="","",Tabla!K1203)</f>
        <v>105.12</v>
      </c>
      <c r="H1203" s="108">
        <f>IF(Tabla!L1203="","",Tabla!L1203)</f>
        <v>0</v>
      </c>
      <c r="J1203">
        <f t="shared" si="248"/>
        <v>1195</v>
      </c>
      <c r="K1203" s="93">
        <f t="shared" si="249"/>
        <v>43549</v>
      </c>
      <c r="L1203">
        <f t="shared" ca="1" si="238"/>
        <v>0</v>
      </c>
      <c r="M1203" s="115">
        <f t="shared" ca="1" si="239"/>
        <v>1.195E-6</v>
      </c>
      <c r="N1203">
        <f t="shared" ca="1" si="240"/>
        <v>2.9799999999999999E-7</v>
      </c>
      <c r="O1203">
        <f t="shared" ca="1" si="241"/>
        <v>298</v>
      </c>
      <c r="Q1203">
        <f t="shared" ca="1" si="242"/>
        <v>43490</v>
      </c>
      <c r="R1203" t="str">
        <f t="shared" ca="1" si="243"/>
        <v>CAJA</v>
      </c>
      <c r="S1203" t="str">
        <f t="shared" ca="1" si="244"/>
        <v>PAGO NOMINA QUINCENA 2 ENERO 2019</v>
      </c>
      <c r="T1203" t="str">
        <f t="shared" ca="1" si="245"/>
        <v>TRANSACCIONES DEL DIA 01/25/2019 RECURSOS HUMANOS</v>
      </c>
      <c r="V1203">
        <f t="shared" ca="1" si="246"/>
        <v>0</v>
      </c>
      <c r="W1203">
        <f t="shared" ca="1" si="247"/>
        <v>0</v>
      </c>
    </row>
    <row r="1204" spans="2:23" x14ac:dyDescent="0.25">
      <c r="B1204" s="3">
        <f t="shared" si="237"/>
        <v>1196</v>
      </c>
      <c r="C1204" s="93">
        <f>IF(Tabla!G1204="","",Tabla!G1204)</f>
        <v>43549</v>
      </c>
      <c r="D1204" s="93" t="str">
        <f>IF(Tabla!H1204="","",Tabla!H1204)</f>
        <v>CAJA</v>
      </c>
      <c r="E1204" s="93" t="str">
        <f>IF(Tabla!I1204="","",Tabla!I1204)</f>
        <v>PAGO NOMINA QUINCENA 2 MARZO 2019</v>
      </c>
      <c r="F1204" s="93" t="str">
        <f>IF(Tabla!J1204="","",Tabla!J1204)</f>
        <v>TRANSACCIONES DEL DIA 03/25/2019 RECURSOS HUMANOS</v>
      </c>
      <c r="G1204" s="108">
        <f>IF(Tabla!K1204="","",Tabla!K1204)</f>
        <v>87.89</v>
      </c>
      <c r="H1204" s="108">
        <f>IF(Tabla!L1204="","",Tabla!L1204)</f>
        <v>0</v>
      </c>
      <c r="J1204">
        <f t="shared" si="248"/>
        <v>1196</v>
      </c>
      <c r="K1204" s="93">
        <f t="shared" si="249"/>
        <v>43549</v>
      </c>
      <c r="L1204">
        <f t="shared" ca="1" si="238"/>
        <v>0</v>
      </c>
      <c r="M1204" s="115">
        <f t="shared" ca="1" si="239"/>
        <v>1.1960000000000001E-6</v>
      </c>
      <c r="N1204">
        <f t="shared" ca="1" si="240"/>
        <v>2.9700000000000003E-7</v>
      </c>
      <c r="O1204">
        <f t="shared" ca="1" si="241"/>
        <v>297</v>
      </c>
      <c r="Q1204">
        <f t="shared" ca="1" si="242"/>
        <v>43490</v>
      </c>
      <c r="R1204" t="str">
        <f t="shared" ca="1" si="243"/>
        <v>CAJA</v>
      </c>
      <c r="S1204" t="str">
        <f t="shared" ca="1" si="244"/>
        <v>PAGO NOMINA QUINCENA 2 ENERO 2019</v>
      </c>
      <c r="T1204" t="str">
        <f t="shared" ca="1" si="245"/>
        <v>TRANSACCIONES DEL DIA 01/25/2019 RECURSOS HUMANOS</v>
      </c>
      <c r="V1204">
        <f t="shared" ca="1" si="246"/>
        <v>0</v>
      </c>
      <c r="W1204">
        <f t="shared" ca="1" si="247"/>
        <v>0</v>
      </c>
    </row>
    <row r="1205" spans="2:23" x14ac:dyDescent="0.25">
      <c r="B1205" s="3">
        <f t="shared" si="237"/>
        <v>1197</v>
      </c>
      <c r="C1205" s="93">
        <f>IF(Tabla!G1205="","",Tabla!G1205)</f>
        <v>43549</v>
      </c>
      <c r="D1205" s="93" t="str">
        <f>IF(Tabla!H1205="","",Tabla!H1205)</f>
        <v>CAJA</v>
      </c>
      <c r="E1205" s="93" t="str">
        <f>IF(Tabla!I1205="","",Tabla!I1205)</f>
        <v>PAGO NOMINA QUINCENA 2 MARZO 2019</v>
      </c>
      <c r="F1205" s="93" t="str">
        <f>IF(Tabla!J1205="","",Tabla!J1205)</f>
        <v>TRANSACCIONES DEL DIA 03/25/2019 RECURSOS HUMANOS</v>
      </c>
      <c r="G1205" s="108">
        <f>IF(Tabla!K1205="","",Tabla!K1205)</f>
        <v>82.59</v>
      </c>
      <c r="H1205" s="108">
        <f>IF(Tabla!L1205="","",Tabla!L1205)</f>
        <v>0</v>
      </c>
      <c r="J1205">
        <f t="shared" si="248"/>
        <v>1197</v>
      </c>
      <c r="K1205" s="93">
        <f t="shared" si="249"/>
        <v>43549</v>
      </c>
      <c r="L1205">
        <f t="shared" ca="1" si="238"/>
        <v>0</v>
      </c>
      <c r="M1205" s="115">
        <f t="shared" ca="1" si="239"/>
        <v>1.1969999999999999E-6</v>
      </c>
      <c r="N1205">
        <f t="shared" ca="1" si="240"/>
        <v>2.96E-7</v>
      </c>
      <c r="O1205">
        <f t="shared" ca="1" si="241"/>
        <v>296</v>
      </c>
      <c r="Q1205">
        <f t="shared" ca="1" si="242"/>
        <v>43490</v>
      </c>
      <c r="R1205" t="str">
        <f t="shared" ca="1" si="243"/>
        <v>CAJA</v>
      </c>
      <c r="S1205" t="str">
        <f t="shared" ca="1" si="244"/>
        <v>PAGO NOMINA QUINCENA 2 ENERO 2019</v>
      </c>
      <c r="T1205" t="str">
        <f t="shared" ca="1" si="245"/>
        <v>TRANSACCIONES DEL DIA 01/25/2019 RECURSOS HUMANOS</v>
      </c>
      <c r="V1205">
        <f t="shared" ca="1" si="246"/>
        <v>0</v>
      </c>
      <c r="W1205">
        <f t="shared" ca="1" si="247"/>
        <v>0</v>
      </c>
    </row>
    <row r="1206" spans="2:23" x14ac:dyDescent="0.25">
      <c r="B1206" s="3">
        <f t="shared" si="237"/>
        <v>1198</v>
      </c>
      <c r="C1206" s="93">
        <f>IF(Tabla!G1206="","",Tabla!G1206)</f>
        <v>43549</v>
      </c>
      <c r="D1206" s="93" t="str">
        <f>IF(Tabla!H1206="","",Tabla!H1206)</f>
        <v>CAJA</v>
      </c>
      <c r="E1206" s="93" t="str">
        <f>IF(Tabla!I1206="","",Tabla!I1206)</f>
        <v>PAGO NOMINA QUINCENA 2 MARZO 2019</v>
      </c>
      <c r="F1206" s="93" t="str">
        <f>IF(Tabla!J1206="","",Tabla!J1206)</f>
        <v>TRANSACCIONES DEL DIA 03/25/2019 RECURSOS HUMANOS</v>
      </c>
      <c r="G1206" s="108">
        <f>IF(Tabla!K1206="","",Tabla!K1206)</f>
        <v>79.08</v>
      </c>
      <c r="H1206" s="108">
        <f>IF(Tabla!L1206="","",Tabla!L1206)</f>
        <v>0</v>
      </c>
      <c r="J1206">
        <f t="shared" si="248"/>
        <v>1198</v>
      </c>
      <c r="K1206" s="93">
        <f t="shared" si="249"/>
        <v>43549</v>
      </c>
      <c r="L1206">
        <f t="shared" ca="1" si="238"/>
        <v>0</v>
      </c>
      <c r="M1206" s="115">
        <f t="shared" ca="1" si="239"/>
        <v>1.198E-6</v>
      </c>
      <c r="N1206">
        <f t="shared" ca="1" si="240"/>
        <v>2.9499999999999998E-7</v>
      </c>
      <c r="O1206">
        <f t="shared" ca="1" si="241"/>
        <v>295</v>
      </c>
      <c r="Q1206">
        <f t="shared" ca="1" si="242"/>
        <v>43490</v>
      </c>
      <c r="R1206" t="str">
        <f t="shared" ca="1" si="243"/>
        <v>CAJA</v>
      </c>
      <c r="S1206" t="str">
        <f t="shared" ca="1" si="244"/>
        <v>PAGO NOMINA QUINCENA 2 ENERO 2019</v>
      </c>
      <c r="T1206" t="str">
        <f t="shared" ca="1" si="245"/>
        <v>TRANSACCIONES DEL DIA 01/25/2019 RECURSOS HUMANOS</v>
      </c>
      <c r="V1206">
        <f t="shared" ca="1" si="246"/>
        <v>0</v>
      </c>
      <c r="W1206">
        <f t="shared" ca="1" si="247"/>
        <v>0</v>
      </c>
    </row>
    <row r="1207" spans="2:23" x14ac:dyDescent="0.25">
      <c r="B1207" s="3">
        <f t="shared" si="237"/>
        <v>1199</v>
      </c>
      <c r="C1207" s="93">
        <f>IF(Tabla!G1207="","",Tabla!G1207)</f>
        <v>43549</v>
      </c>
      <c r="D1207" s="93" t="str">
        <f>IF(Tabla!H1207="","",Tabla!H1207)</f>
        <v>CAJA</v>
      </c>
      <c r="E1207" s="93" t="str">
        <f>IF(Tabla!I1207="","",Tabla!I1207)</f>
        <v>PAGO NOMINA QUINCENA 2 MARZO 2019</v>
      </c>
      <c r="F1207" s="93" t="str">
        <f>IF(Tabla!J1207="","",Tabla!J1207)</f>
        <v>TRANSACCIONES DEL DIA 03/25/2019 RECURSOS HUMANOS</v>
      </c>
      <c r="G1207" s="108">
        <f>IF(Tabla!K1207="","",Tabla!K1207)</f>
        <v>30.38</v>
      </c>
      <c r="H1207" s="108">
        <f>IF(Tabla!L1207="","",Tabla!L1207)</f>
        <v>0</v>
      </c>
      <c r="J1207">
        <f t="shared" si="248"/>
        <v>1199</v>
      </c>
      <c r="K1207" s="93">
        <f t="shared" si="249"/>
        <v>43549</v>
      </c>
      <c r="L1207">
        <f t="shared" ca="1" si="238"/>
        <v>0</v>
      </c>
      <c r="M1207" s="115">
        <f t="shared" ca="1" si="239"/>
        <v>1.1990000000000001E-6</v>
      </c>
      <c r="N1207">
        <f t="shared" ca="1" si="240"/>
        <v>2.9400000000000001E-7</v>
      </c>
      <c r="O1207">
        <f t="shared" ca="1" si="241"/>
        <v>294</v>
      </c>
      <c r="Q1207">
        <f t="shared" ca="1" si="242"/>
        <v>43490</v>
      </c>
      <c r="R1207" t="str">
        <f t="shared" ca="1" si="243"/>
        <v>CAJA</v>
      </c>
      <c r="S1207" t="str">
        <f t="shared" ca="1" si="244"/>
        <v>PAGO NOMINA QUINCENA 2 ENERO 2019</v>
      </c>
      <c r="T1207" t="str">
        <f t="shared" ca="1" si="245"/>
        <v>TRANSACCIONES DEL DIA 01/25/2019 RECURSOS HUMANOS</v>
      </c>
      <c r="V1207">
        <f t="shared" ca="1" si="246"/>
        <v>0</v>
      </c>
      <c r="W1207">
        <f t="shared" ca="1" si="247"/>
        <v>0</v>
      </c>
    </row>
    <row r="1208" spans="2:23" x14ac:dyDescent="0.25">
      <c r="B1208" s="3">
        <f t="shared" si="237"/>
        <v>1200</v>
      </c>
      <c r="C1208" s="93">
        <f>IF(Tabla!G1208="","",Tabla!G1208)</f>
        <v>43549</v>
      </c>
      <c r="D1208" s="93" t="str">
        <f>IF(Tabla!H1208="","",Tabla!H1208)</f>
        <v>ATENCION A CLIENTES</v>
      </c>
      <c r="E1208" s="93" t="str">
        <f>IF(Tabla!I1208="","",Tabla!I1208)</f>
        <v>PAGO NOMINA QUINCENA 2 MARZO 2019</v>
      </c>
      <c r="F1208" s="93" t="str">
        <f>IF(Tabla!J1208="","",Tabla!J1208)</f>
        <v>TRANSACCIONES DEL DIA 03/25/2019 RECURSOS HUMANOS</v>
      </c>
      <c r="G1208" s="108">
        <f>IF(Tabla!K1208="","",Tabla!K1208)</f>
        <v>1283.31</v>
      </c>
      <c r="H1208" s="108">
        <f>IF(Tabla!L1208="","",Tabla!L1208)</f>
        <v>0</v>
      </c>
      <c r="J1208">
        <f t="shared" si="248"/>
        <v>1200</v>
      </c>
      <c r="K1208" s="93">
        <f t="shared" si="249"/>
        <v>43549</v>
      </c>
      <c r="L1208">
        <f t="shared" ca="1" si="238"/>
        <v>0</v>
      </c>
      <c r="M1208" s="115">
        <f t="shared" ca="1" si="239"/>
        <v>1.1999999999999999E-6</v>
      </c>
      <c r="N1208">
        <f t="shared" ca="1" si="240"/>
        <v>2.9299999999999999E-7</v>
      </c>
      <c r="O1208">
        <f t="shared" ca="1" si="241"/>
        <v>293</v>
      </c>
      <c r="Q1208">
        <f t="shared" ca="1" si="242"/>
        <v>43490</v>
      </c>
      <c r="R1208" t="str">
        <f t="shared" ca="1" si="243"/>
        <v>CAJA</v>
      </c>
      <c r="S1208" t="str">
        <f t="shared" ca="1" si="244"/>
        <v>PAGO NOMINA QUINCENA 2 ENERO 2019</v>
      </c>
      <c r="T1208" t="str">
        <f t="shared" ca="1" si="245"/>
        <v>TRANSACCIONES DEL DIA 01/25/2019 RECURSOS HUMANOS</v>
      </c>
      <c r="V1208">
        <f t="shared" ca="1" si="246"/>
        <v>0</v>
      </c>
      <c r="W1208">
        <f t="shared" ca="1" si="247"/>
        <v>0</v>
      </c>
    </row>
    <row r="1209" spans="2:23" x14ac:dyDescent="0.25">
      <c r="B1209" s="3">
        <f t="shared" si="237"/>
        <v>1201</v>
      </c>
      <c r="C1209" s="93">
        <f>IF(Tabla!G1209="","",Tabla!G1209)</f>
        <v>43549</v>
      </c>
      <c r="D1209" s="93" t="str">
        <f>IF(Tabla!H1209="","",Tabla!H1209)</f>
        <v>ADMINISTRACION DE SUCURSALES</v>
      </c>
      <c r="E1209" s="93" t="str">
        <f>IF(Tabla!I1209="","",Tabla!I1209)</f>
        <v>ALIMENTACION DE EMPLEADOS CTA NUEVA</v>
      </c>
      <c r="F1209" s="93" t="str">
        <f>IF(Tabla!J1209="","",Tabla!J1209)</f>
        <v>TRANSACCIONES DEL DIA 03/25/2019SPYRAL - GESTION ADMINISTRATIVA</v>
      </c>
      <c r="G1209" s="108">
        <f>IF(Tabla!K1209="","",Tabla!K1209)</f>
        <v>8</v>
      </c>
      <c r="H1209" s="108">
        <f>IF(Tabla!L1209="","",Tabla!L1209)</f>
        <v>0</v>
      </c>
      <c r="J1209">
        <f t="shared" si="248"/>
        <v>1201</v>
      </c>
      <c r="K1209" s="93">
        <f t="shared" si="249"/>
        <v>43549</v>
      </c>
      <c r="L1209">
        <f t="shared" ca="1" si="238"/>
        <v>0</v>
      </c>
      <c r="M1209" s="115">
        <f t="shared" ca="1" si="239"/>
        <v>1.201E-6</v>
      </c>
      <c r="N1209">
        <f t="shared" ca="1" si="240"/>
        <v>2.9200000000000002E-7</v>
      </c>
      <c r="O1209">
        <f t="shared" ca="1" si="241"/>
        <v>292</v>
      </c>
      <c r="Q1209">
        <f t="shared" ca="1" si="242"/>
        <v>43490</v>
      </c>
      <c r="R1209" t="str">
        <f t="shared" ca="1" si="243"/>
        <v>CAJA</v>
      </c>
      <c r="S1209" t="str">
        <f t="shared" ca="1" si="244"/>
        <v>PAGO NOMINA QUINCENA 2 ENERO 2019</v>
      </c>
      <c r="T1209" t="str">
        <f t="shared" ca="1" si="245"/>
        <v>TRANSACCIONES DEL DIA 01/25/2019 RECURSOS HUMANOS</v>
      </c>
      <c r="V1209">
        <f t="shared" ca="1" si="246"/>
        <v>0</v>
      </c>
      <c r="W1209">
        <f t="shared" ca="1" si="247"/>
        <v>0</v>
      </c>
    </row>
    <row r="1210" spans="2:23" x14ac:dyDescent="0.25">
      <c r="B1210" s="3">
        <f t="shared" si="237"/>
        <v>1202</v>
      </c>
      <c r="C1210" s="93">
        <f>IF(Tabla!G1210="","",Tabla!G1210)</f>
        <v>43549</v>
      </c>
      <c r="D1210" s="93" t="str">
        <f>IF(Tabla!H1210="","",Tabla!H1210)</f>
        <v>ADMINISTRACION DE SUCURSALES</v>
      </c>
      <c r="E1210" s="93" t="str">
        <f>IF(Tabla!I1210="","",Tabla!I1210)</f>
        <v>OTROS EGRESOS 17</v>
      </c>
      <c r="F1210" s="93" t="str">
        <f>IF(Tabla!J1210="","",Tabla!J1210)</f>
        <v>OTROS EGRESOS 1.P.O (OR:54/DES:54 TRN:86 PERF:300086 CAU: 17</v>
      </c>
      <c r="G1210" s="108">
        <f>IF(Tabla!K1210="","",Tabla!K1210)</f>
        <v>5</v>
      </c>
      <c r="H1210" s="108">
        <f>IF(Tabla!L1210="","",Tabla!L1210)</f>
        <v>0</v>
      </c>
      <c r="J1210">
        <f t="shared" si="248"/>
        <v>1202</v>
      </c>
      <c r="K1210" s="93">
        <f t="shared" si="249"/>
        <v>43549</v>
      </c>
      <c r="L1210">
        <f t="shared" ca="1" si="238"/>
        <v>0</v>
      </c>
      <c r="M1210" s="115">
        <f t="shared" ca="1" si="239"/>
        <v>1.2020000000000001E-6</v>
      </c>
      <c r="N1210">
        <f t="shared" ca="1" si="240"/>
        <v>2.91E-7</v>
      </c>
      <c r="O1210">
        <f t="shared" ca="1" si="241"/>
        <v>291</v>
      </c>
      <c r="Q1210">
        <f t="shared" ca="1" si="242"/>
        <v>43490</v>
      </c>
      <c r="R1210" t="str">
        <f t="shared" ca="1" si="243"/>
        <v>CAJA</v>
      </c>
      <c r="S1210" t="str">
        <f t="shared" ca="1" si="244"/>
        <v>PAGO NOMINA QUINCENA 2 ENERO 2019</v>
      </c>
      <c r="T1210" t="str">
        <f t="shared" ca="1" si="245"/>
        <v>TRANSACCIONES DEL DIA 01/25/2019 RECURSOS HUMANOS</v>
      </c>
      <c r="V1210">
        <f t="shared" ca="1" si="246"/>
        <v>0</v>
      </c>
      <c r="W1210">
        <f t="shared" ca="1" si="247"/>
        <v>0</v>
      </c>
    </row>
    <row r="1211" spans="2:23" x14ac:dyDescent="0.25">
      <c r="B1211" s="3">
        <f t="shared" si="237"/>
        <v>1203</v>
      </c>
      <c r="C1211" s="93">
        <f>IF(Tabla!G1211="","",Tabla!G1211)</f>
        <v>43549</v>
      </c>
      <c r="D1211" s="93" t="str">
        <f>IF(Tabla!H1211="","",Tabla!H1211)</f>
        <v>ADMINISTRACION DE SUCURSALES</v>
      </c>
      <c r="E1211" s="93" t="str">
        <f>IF(Tabla!I1211="","",Tabla!I1211)</f>
        <v>OTROS EGRESOS 18</v>
      </c>
      <c r="F1211" s="93" t="str">
        <f>IF(Tabla!J1211="","",Tabla!J1211)</f>
        <v>OTROS EGRESOS 1.P.O (OR:53/DES:53 TRN:86 PERF:300086 CAU: 18</v>
      </c>
      <c r="G1211" s="108">
        <f>IF(Tabla!K1211="","",Tabla!K1211)</f>
        <v>30</v>
      </c>
      <c r="H1211" s="108">
        <f>IF(Tabla!L1211="","",Tabla!L1211)</f>
        <v>0</v>
      </c>
      <c r="J1211">
        <f t="shared" si="248"/>
        <v>1203</v>
      </c>
      <c r="K1211" s="93">
        <f t="shared" si="249"/>
        <v>43549</v>
      </c>
      <c r="L1211">
        <f t="shared" ca="1" si="238"/>
        <v>0</v>
      </c>
      <c r="M1211" s="115">
        <f t="shared" ca="1" si="239"/>
        <v>1.203E-6</v>
      </c>
      <c r="N1211">
        <f t="shared" ca="1" si="240"/>
        <v>2.8999999999999998E-7</v>
      </c>
      <c r="O1211">
        <f t="shared" ca="1" si="241"/>
        <v>290</v>
      </c>
      <c r="Q1211">
        <f t="shared" ca="1" si="242"/>
        <v>43490</v>
      </c>
      <c r="R1211" t="str">
        <f t="shared" ca="1" si="243"/>
        <v>CAJA</v>
      </c>
      <c r="S1211" t="str">
        <f t="shared" ca="1" si="244"/>
        <v>PAGO NOMINA QUINCENA 2 ENERO 2019</v>
      </c>
      <c r="T1211" t="str">
        <f t="shared" ca="1" si="245"/>
        <v>TRANSACCIONES DEL DIA 01/25/2019 RECURSOS HUMANOS</v>
      </c>
      <c r="V1211">
        <f t="shared" ca="1" si="246"/>
        <v>0</v>
      </c>
      <c r="W1211">
        <f t="shared" ca="1" si="247"/>
        <v>0</v>
      </c>
    </row>
    <row r="1212" spans="2:23" x14ac:dyDescent="0.25">
      <c r="B1212" s="3">
        <f t="shared" si="237"/>
        <v>1204</v>
      </c>
      <c r="C1212" s="93">
        <f>IF(Tabla!G1212="","",Tabla!G1212)</f>
        <v>43549</v>
      </c>
      <c r="D1212" s="93" t="str">
        <f>IF(Tabla!H1212="","",Tabla!H1212)</f>
        <v>ADMINISTRACION DE SUCURSALES</v>
      </c>
      <c r="E1212" s="93" t="str">
        <f>IF(Tabla!I1212="","",Tabla!I1212)</f>
        <v>OTROS EGRESOS 18</v>
      </c>
      <c r="F1212" s="93" t="str">
        <f>IF(Tabla!J1212="","",Tabla!J1212)</f>
        <v>OTROS EGRESOS 1.P.O (OR:15/DES:15 TRN:86 PERF:300086 CAU: 18</v>
      </c>
      <c r="G1212" s="108">
        <f>IF(Tabla!K1212="","",Tabla!K1212)</f>
        <v>2.25</v>
      </c>
      <c r="H1212" s="108">
        <f>IF(Tabla!L1212="","",Tabla!L1212)</f>
        <v>0</v>
      </c>
      <c r="J1212">
        <f t="shared" si="248"/>
        <v>1204</v>
      </c>
      <c r="K1212" s="93">
        <f t="shared" si="249"/>
        <v>43549</v>
      </c>
      <c r="L1212">
        <f t="shared" ca="1" si="238"/>
        <v>0</v>
      </c>
      <c r="M1212" s="115">
        <f t="shared" ca="1" si="239"/>
        <v>1.204E-6</v>
      </c>
      <c r="N1212">
        <f t="shared" ca="1" si="240"/>
        <v>2.8900000000000001E-7</v>
      </c>
      <c r="O1212">
        <f t="shared" ca="1" si="241"/>
        <v>289</v>
      </c>
      <c r="Q1212">
        <f t="shared" ca="1" si="242"/>
        <v>43490</v>
      </c>
      <c r="R1212" t="str">
        <f t="shared" ca="1" si="243"/>
        <v>CAJA</v>
      </c>
      <c r="S1212" t="str">
        <f t="shared" ca="1" si="244"/>
        <v>PAGO NOMINA QUINCENA 2 ENERO 2019</v>
      </c>
      <c r="T1212" t="str">
        <f t="shared" ca="1" si="245"/>
        <v>TRANSACCIONES DEL DIA 01/25/2019 RECURSOS HUMANOS</v>
      </c>
      <c r="V1212">
        <f t="shared" ca="1" si="246"/>
        <v>0</v>
      </c>
      <c r="W1212">
        <f t="shared" ca="1" si="247"/>
        <v>0</v>
      </c>
    </row>
    <row r="1213" spans="2:23" x14ac:dyDescent="0.25">
      <c r="B1213" s="3">
        <f t="shared" si="237"/>
        <v>1205</v>
      </c>
      <c r="C1213" s="93">
        <f>IF(Tabla!G1213="","",Tabla!G1213)</f>
        <v>43549</v>
      </c>
      <c r="D1213" s="93" t="str">
        <f>IF(Tabla!H1213="","",Tabla!H1213)</f>
        <v>ADMINISTRACION DE SUCURSALES</v>
      </c>
      <c r="E1213" s="93" t="str">
        <f>IF(Tabla!I1213="","",Tabla!I1213)</f>
        <v>PAGO NOMINA QUINCENA 2 MARZO 2019</v>
      </c>
      <c r="F1213" s="93" t="str">
        <f>IF(Tabla!J1213="","",Tabla!J1213)</f>
        <v>TRANSACCIONES DEL DIA 03/25/2019 RECURSOS HUMANOS</v>
      </c>
      <c r="G1213" s="108">
        <f>IF(Tabla!K1213="","",Tabla!K1213)</f>
        <v>447.12</v>
      </c>
      <c r="H1213" s="108">
        <f>IF(Tabla!L1213="","",Tabla!L1213)</f>
        <v>0</v>
      </c>
      <c r="J1213">
        <f t="shared" si="248"/>
        <v>1205</v>
      </c>
      <c r="K1213" s="93">
        <f t="shared" si="249"/>
        <v>43549</v>
      </c>
      <c r="L1213">
        <f t="shared" ca="1" si="238"/>
        <v>0</v>
      </c>
      <c r="M1213" s="115">
        <f t="shared" ca="1" si="239"/>
        <v>1.2049999999999999E-6</v>
      </c>
      <c r="N1213">
        <f t="shared" ca="1" si="240"/>
        <v>2.8799999999999998E-7</v>
      </c>
      <c r="O1213">
        <f t="shared" ca="1" si="241"/>
        <v>288</v>
      </c>
      <c r="Q1213">
        <f t="shared" ca="1" si="242"/>
        <v>43490</v>
      </c>
      <c r="R1213" t="str">
        <f t="shared" ca="1" si="243"/>
        <v>CAJA</v>
      </c>
      <c r="S1213" t="str">
        <f t="shared" ca="1" si="244"/>
        <v>PAGO NOMINA QUINCENA 2 ENERO 2019</v>
      </c>
      <c r="T1213" t="str">
        <f t="shared" ca="1" si="245"/>
        <v>TRANSACCIONES DEL DIA 01/25/2019 RECURSOS HUMANOS</v>
      </c>
      <c r="V1213">
        <f t="shared" ca="1" si="246"/>
        <v>0</v>
      </c>
      <c r="W1213">
        <f t="shared" ca="1" si="247"/>
        <v>0</v>
      </c>
    </row>
    <row r="1214" spans="2:23" x14ac:dyDescent="0.25">
      <c r="B1214" s="3">
        <f t="shared" si="237"/>
        <v>1206</v>
      </c>
      <c r="C1214" s="93">
        <f>IF(Tabla!G1214="","",Tabla!G1214)</f>
        <v>43549</v>
      </c>
      <c r="D1214" s="93" t="str">
        <f>IF(Tabla!H1214="","",Tabla!H1214)</f>
        <v>ADMINISTRACION DE SUCURSALES</v>
      </c>
      <c r="E1214" s="93" t="str">
        <f>IF(Tabla!I1214="","",Tabla!I1214)</f>
        <v>PAGO NOMINA QUINCENA 2 MARZO 2019</v>
      </c>
      <c r="F1214" s="93" t="str">
        <f>IF(Tabla!J1214="","",Tabla!J1214)</f>
        <v>TRANSACCIONES DEL DIA 03/25/2019 RECURSOS HUMANOS</v>
      </c>
      <c r="G1214" s="108">
        <f>IF(Tabla!K1214="","",Tabla!K1214)</f>
        <v>91.09</v>
      </c>
      <c r="H1214" s="108">
        <f>IF(Tabla!L1214="","",Tabla!L1214)</f>
        <v>0</v>
      </c>
      <c r="J1214">
        <f t="shared" si="248"/>
        <v>1206</v>
      </c>
      <c r="K1214" s="93">
        <f t="shared" si="249"/>
        <v>43549</v>
      </c>
      <c r="L1214">
        <f t="shared" ca="1" si="238"/>
        <v>0</v>
      </c>
      <c r="M1214" s="115">
        <f t="shared" ca="1" si="239"/>
        <v>1.206E-6</v>
      </c>
      <c r="N1214">
        <f t="shared" ca="1" si="240"/>
        <v>2.8700000000000002E-7</v>
      </c>
      <c r="O1214">
        <f t="shared" ca="1" si="241"/>
        <v>287</v>
      </c>
      <c r="Q1214">
        <f t="shared" ca="1" si="242"/>
        <v>43490</v>
      </c>
      <c r="R1214" t="str">
        <f t="shared" ca="1" si="243"/>
        <v>CAJA</v>
      </c>
      <c r="S1214" t="str">
        <f t="shared" ca="1" si="244"/>
        <v>PAGO NOMINA QUINCENA 2 ENERO 2019</v>
      </c>
      <c r="T1214" t="str">
        <f t="shared" ca="1" si="245"/>
        <v>TRANSACCIONES DEL DIA 01/25/2019 RECURSOS HUMANOS</v>
      </c>
      <c r="V1214">
        <f t="shared" ca="1" si="246"/>
        <v>0</v>
      </c>
      <c r="W1214">
        <f t="shared" ca="1" si="247"/>
        <v>0</v>
      </c>
    </row>
    <row r="1215" spans="2:23" x14ac:dyDescent="0.25">
      <c r="B1215" s="3">
        <f t="shared" si="237"/>
        <v>1207</v>
      </c>
      <c r="C1215" s="93">
        <f>IF(Tabla!G1215="","",Tabla!G1215)</f>
        <v>43549</v>
      </c>
      <c r="D1215" s="93" t="str">
        <f>IF(Tabla!H1215="","",Tabla!H1215)</f>
        <v>ADMINISTRACION DE SUCURSALES</v>
      </c>
      <c r="E1215" s="93" t="str">
        <f>IF(Tabla!I1215="","",Tabla!I1215)</f>
        <v>PAGO NOMINA QUINCENA 2 MARZO 2019</v>
      </c>
      <c r="F1215" s="93" t="str">
        <f>IF(Tabla!J1215="","",Tabla!J1215)</f>
        <v>TRANSACCIONES DEL DIA 03/25/2019 RECURSOS HUMANOS</v>
      </c>
      <c r="G1215" s="108">
        <f>IF(Tabla!K1215="","",Tabla!K1215)</f>
        <v>50.49</v>
      </c>
      <c r="H1215" s="108">
        <f>IF(Tabla!L1215="","",Tabla!L1215)</f>
        <v>0</v>
      </c>
      <c r="J1215">
        <f t="shared" si="248"/>
        <v>1207</v>
      </c>
      <c r="K1215" s="93">
        <f t="shared" si="249"/>
        <v>43549</v>
      </c>
      <c r="L1215">
        <f t="shared" ca="1" si="238"/>
        <v>0</v>
      </c>
      <c r="M1215" s="115">
        <f t="shared" ca="1" si="239"/>
        <v>1.207E-6</v>
      </c>
      <c r="N1215">
        <f t="shared" ca="1" si="240"/>
        <v>2.8599999999999999E-7</v>
      </c>
      <c r="O1215">
        <f t="shared" ca="1" si="241"/>
        <v>286</v>
      </c>
      <c r="Q1215">
        <f t="shared" ca="1" si="242"/>
        <v>43490</v>
      </c>
      <c r="R1215" t="str">
        <f t="shared" ca="1" si="243"/>
        <v>CAJA</v>
      </c>
      <c r="S1215" t="str">
        <f t="shared" ca="1" si="244"/>
        <v>ALIMENTACION DE EMPLEADOS CTA NUEVA</v>
      </c>
      <c r="T1215" t="str">
        <f t="shared" ca="1" si="245"/>
        <v>TRANSACCIONES DEL DIA 01/25/2019SPYRAL - GESTION ADMINISTRATIVA</v>
      </c>
      <c r="V1215">
        <f t="shared" ca="1" si="246"/>
        <v>0</v>
      </c>
      <c r="W1215">
        <f t="shared" ca="1" si="247"/>
        <v>0</v>
      </c>
    </row>
    <row r="1216" spans="2:23" x14ac:dyDescent="0.25">
      <c r="B1216" s="3">
        <f t="shared" si="237"/>
        <v>1208</v>
      </c>
      <c r="C1216" s="93">
        <f>IF(Tabla!G1216="","",Tabla!G1216)</f>
        <v>43549</v>
      </c>
      <c r="D1216" s="93" t="str">
        <f>IF(Tabla!H1216="","",Tabla!H1216)</f>
        <v>ADMINISTRACION DE SUCURSALES</v>
      </c>
      <c r="E1216" s="93" t="str">
        <f>IF(Tabla!I1216="","",Tabla!I1216)</f>
        <v>PAGO NOMINA QUINCENA 2 MARZO 2019</v>
      </c>
      <c r="F1216" s="93" t="str">
        <f>IF(Tabla!J1216="","",Tabla!J1216)</f>
        <v>TRANSACCIONES DEL DIA 03/25/2019 RECURSOS HUMANOS</v>
      </c>
      <c r="G1216" s="108">
        <f>IF(Tabla!K1216="","",Tabla!K1216)</f>
        <v>29.34</v>
      </c>
      <c r="H1216" s="108">
        <f>IF(Tabla!L1216="","",Tabla!L1216)</f>
        <v>0</v>
      </c>
      <c r="J1216">
        <f t="shared" si="248"/>
        <v>1208</v>
      </c>
      <c r="K1216" s="93">
        <f t="shared" si="249"/>
        <v>43549</v>
      </c>
      <c r="L1216">
        <f t="shared" ca="1" si="238"/>
        <v>0</v>
      </c>
      <c r="M1216" s="115">
        <f t="shared" ca="1" si="239"/>
        <v>1.2079999999999999E-6</v>
      </c>
      <c r="N1216">
        <f t="shared" ca="1" si="240"/>
        <v>2.8500000000000002E-7</v>
      </c>
      <c r="O1216">
        <f t="shared" ca="1" si="241"/>
        <v>285</v>
      </c>
      <c r="Q1216">
        <f t="shared" ca="1" si="242"/>
        <v>43490</v>
      </c>
      <c r="R1216" t="str">
        <f t="shared" ca="1" si="243"/>
        <v>CANALES DE DISTRIBUCION</v>
      </c>
      <c r="S1216" t="str">
        <f t="shared" ca="1" si="244"/>
        <v>PAGO NOMINA QUINCENA 2 ENERO 2019</v>
      </c>
      <c r="T1216" t="str">
        <f t="shared" ca="1" si="245"/>
        <v>TRANSACCIONES DEL DIA 01/25/2019 RECURSOS HUMANOS</v>
      </c>
      <c r="V1216">
        <f t="shared" ca="1" si="246"/>
        <v>0</v>
      </c>
      <c r="W1216">
        <f t="shared" ca="1" si="247"/>
        <v>0</v>
      </c>
    </row>
    <row r="1217" spans="2:23" x14ac:dyDescent="0.25">
      <c r="B1217" s="3">
        <f t="shared" si="237"/>
        <v>1209</v>
      </c>
      <c r="C1217" s="93">
        <f>IF(Tabla!G1217="","",Tabla!G1217)</f>
        <v>43549</v>
      </c>
      <c r="D1217" s="93" t="str">
        <f>IF(Tabla!H1217="","",Tabla!H1217)</f>
        <v>ADMINISTRACION DE SUCURSALES</v>
      </c>
      <c r="E1217" s="93" t="str">
        <f>IF(Tabla!I1217="","",Tabla!I1217)</f>
        <v>VIATICOS 2</v>
      </c>
      <c r="F1217" s="93" t="str">
        <f>IF(Tabla!J1217="","",Tabla!J1217)</f>
        <v>TRANSACCIONES DEL DIA 03/25/2019SPYRAL - GESTION ADMINISTRATIVA</v>
      </c>
      <c r="G1217" s="108">
        <f>IF(Tabla!K1217="","",Tabla!K1217)</f>
        <v>39</v>
      </c>
      <c r="H1217" s="108">
        <f>IF(Tabla!L1217="","",Tabla!L1217)</f>
        <v>0</v>
      </c>
      <c r="J1217">
        <f t="shared" si="248"/>
        <v>1209</v>
      </c>
      <c r="K1217" s="93">
        <f t="shared" si="249"/>
        <v>43549</v>
      </c>
      <c r="L1217">
        <f t="shared" ca="1" si="238"/>
        <v>0</v>
      </c>
      <c r="M1217" s="115">
        <f t="shared" ca="1" si="239"/>
        <v>1.209E-6</v>
      </c>
      <c r="N1217">
        <f t="shared" ca="1" si="240"/>
        <v>2.84E-7</v>
      </c>
      <c r="O1217">
        <f t="shared" ca="1" si="241"/>
        <v>284</v>
      </c>
      <c r="Q1217">
        <f t="shared" ca="1" si="242"/>
        <v>43490</v>
      </c>
      <c r="R1217" t="str">
        <f t="shared" ca="1" si="243"/>
        <v>CENTRO DE TARJETAS</v>
      </c>
      <c r="S1217" t="str">
        <f t="shared" ca="1" si="244"/>
        <v>PAGO NOMINA QUINCENA 2 ENERO 2019</v>
      </c>
      <c r="T1217" t="str">
        <f t="shared" ca="1" si="245"/>
        <v>TRANSACCIONES DEL DIA 01/25/2019 RECURSOS HUMANOS</v>
      </c>
      <c r="V1217">
        <f t="shared" ca="1" si="246"/>
        <v>0</v>
      </c>
      <c r="W1217">
        <f t="shared" ca="1" si="247"/>
        <v>0</v>
      </c>
    </row>
    <row r="1218" spans="2:23" x14ac:dyDescent="0.25">
      <c r="B1218" s="3">
        <f t="shared" si="237"/>
        <v>1210</v>
      </c>
      <c r="C1218" s="93">
        <f>IF(Tabla!G1218="","",Tabla!G1218)</f>
        <v>43550</v>
      </c>
      <c r="D1218" s="93" t="str">
        <f>IF(Tabla!H1218="","",Tabla!H1218)</f>
        <v>FUERZAS DE VENTAS PANAMA</v>
      </c>
      <c r="E1218" s="93" t="str">
        <f>IF(Tabla!I1218="","",Tabla!I1218)</f>
        <v>NC  RECONOCIMIENTOS</v>
      </c>
      <c r="F1218" s="93" t="str">
        <f>IF(Tabla!J1218="","",Tabla!J1218)</f>
        <v>TRANSACCIONES DEL DIA 03/26/2019SPYRAL - GESTION ADMINISTRATIVA</v>
      </c>
      <c r="G1218" s="108">
        <f>IF(Tabla!K1218="","",Tabla!K1218)</f>
        <v>150</v>
      </c>
      <c r="H1218" s="108">
        <f>IF(Tabla!L1218="","",Tabla!L1218)</f>
        <v>0</v>
      </c>
      <c r="J1218">
        <f t="shared" si="248"/>
        <v>1210</v>
      </c>
      <c r="K1218" s="93">
        <f t="shared" si="249"/>
        <v>43550</v>
      </c>
      <c r="L1218">
        <f t="shared" ca="1" si="238"/>
        <v>0</v>
      </c>
      <c r="M1218" s="115">
        <f t="shared" ca="1" si="239"/>
        <v>1.2100000000000001E-6</v>
      </c>
      <c r="N1218">
        <f t="shared" ca="1" si="240"/>
        <v>2.8299999999999998E-7</v>
      </c>
      <c r="O1218">
        <f t="shared" ca="1" si="241"/>
        <v>283</v>
      </c>
      <c r="Q1218">
        <f t="shared" ca="1" si="242"/>
        <v>43490</v>
      </c>
      <c r="R1218" t="str">
        <f t="shared" ca="1" si="243"/>
        <v>FUERZAS DE VENTAS PANAMA</v>
      </c>
      <c r="S1218" t="str">
        <f t="shared" ca="1" si="244"/>
        <v>VIATICOS</v>
      </c>
      <c r="T1218" t="str">
        <f t="shared" ca="1" si="245"/>
        <v>TRANSACCIONES DEL DIA 01/25/2019SPYRAL - GESTION ADMINISTRATIVA</v>
      </c>
      <c r="V1218">
        <f t="shared" ca="1" si="246"/>
        <v>0</v>
      </c>
      <c r="W1218">
        <f t="shared" ca="1" si="247"/>
        <v>0</v>
      </c>
    </row>
    <row r="1219" spans="2:23" x14ac:dyDescent="0.25">
      <c r="B1219" s="3">
        <f t="shared" si="237"/>
        <v>1211</v>
      </c>
      <c r="C1219" s="93">
        <f>IF(Tabla!G1219="","",Tabla!G1219)</f>
        <v>43550</v>
      </c>
      <c r="D1219" s="93" t="str">
        <f>IF(Tabla!H1219="","",Tabla!H1219)</f>
        <v>CANALES DE DISTRIBUCION</v>
      </c>
      <c r="E1219" s="93" t="str">
        <f>IF(Tabla!I1219="","",Tabla!I1219)</f>
        <v>NC ALIMENTACION DE EMPLEADOS NVA</v>
      </c>
      <c r="F1219" s="93" t="str">
        <f>IF(Tabla!J1219="","",Tabla!J1219)</f>
        <v>TRANSACCIONES DEL DIA 03/26/2019SPYRAL - GESTION ADMINISTRATIVA</v>
      </c>
      <c r="G1219" s="108">
        <f>IF(Tabla!K1219="","",Tabla!K1219)</f>
        <v>41.19</v>
      </c>
      <c r="H1219" s="108">
        <f>IF(Tabla!L1219="","",Tabla!L1219)</f>
        <v>0</v>
      </c>
      <c r="J1219">
        <f t="shared" si="248"/>
        <v>1211</v>
      </c>
      <c r="K1219" s="93">
        <f t="shared" si="249"/>
        <v>43550</v>
      </c>
      <c r="L1219">
        <f t="shared" ca="1" si="238"/>
        <v>0</v>
      </c>
      <c r="M1219" s="115">
        <f t="shared" ca="1" si="239"/>
        <v>1.2109999999999999E-6</v>
      </c>
      <c r="N1219">
        <f t="shared" ca="1" si="240"/>
        <v>2.8200000000000001E-7</v>
      </c>
      <c r="O1219">
        <f t="shared" ca="1" si="241"/>
        <v>282</v>
      </c>
      <c r="Q1219">
        <f t="shared" ca="1" si="242"/>
        <v>43490</v>
      </c>
      <c r="R1219" t="str">
        <f t="shared" ca="1" si="243"/>
        <v>FUERZAS DE VENTAS PANAMA</v>
      </c>
      <c r="S1219" t="str">
        <f t="shared" ca="1" si="244"/>
        <v>PAGO NOMINA QUINCENA 2 ENERO 2019</v>
      </c>
      <c r="T1219" t="str">
        <f t="shared" ca="1" si="245"/>
        <v>TRANSACCIONES DEL DIA 01/25/2019 RECURSOS HUMANOS</v>
      </c>
      <c r="V1219">
        <f t="shared" ca="1" si="246"/>
        <v>0</v>
      </c>
      <c r="W1219">
        <f t="shared" ca="1" si="247"/>
        <v>0</v>
      </c>
    </row>
    <row r="1220" spans="2:23" x14ac:dyDescent="0.25">
      <c r="B1220" s="3">
        <f t="shared" si="237"/>
        <v>1212</v>
      </c>
      <c r="C1220" s="93">
        <f>IF(Tabla!G1220="","",Tabla!G1220)</f>
        <v>43550</v>
      </c>
      <c r="D1220" s="93" t="str">
        <f>IF(Tabla!H1220="","",Tabla!H1220)</f>
        <v>CANALES DE DISTRIBUCION</v>
      </c>
      <c r="E1220" s="93" t="str">
        <f>IF(Tabla!I1220="","",Tabla!I1220)</f>
        <v>NC GASTO NO DEDUCIBLES</v>
      </c>
      <c r="F1220" s="93" t="str">
        <f>IF(Tabla!J1220="","",Tabla!J1220)</f>
        <v>TRANSACCIONES DEL DIA 03/26/2019SPYRAL - GESTION ADMINISTRATIVA</v>
      </c>
      <c r="G1220" s="108">
        <f>IF(Tabla!K1220="","",Tabla!K1220)</f>
        <v>23.26</v>
      </c>
      <c r="H1220" s="108">
        <f>IF(Tabla!L1220="","",Tabla!L1220)</f>
        <v>0</v>
      </c>
      <c r="J1220">
        <f t="shared" si="248"/>
        <v>1212</v>
      </c>
      <c r="K1220" s="93">
        <f t="shared" si="249"/>
        <v>43550</v>
      </c>
      <c r="L1220">
        <f t="shared" ca="1" si="238"/>
        <v>0</v>
      </c>
      <c r="M1220" s="115">
        <f t="shared" ca="1" si="239"/>
        <v>1.212E-6</v>
      </c>
      <c r="N1220">
        <f t="shared" ca="1" si="240"/>
        <v>2.8099999999999999E-7</v>
      </c>
      <c r="O1220">
        <f t="shared" ca="1" si="241"/>
        <v>281</v>
      </c>
      <c r="Q1220">
        <f t="shared" ca="1" si="242"/>
        <v>43490</v>
      </c>
      <c r="R1220" t="str">
        <f t="shared" ca="1" si="243"/>
        <v>GESTION HIPOTECARIA</v>
      </c>
      <c r="S1220" t="str">
        <f t="shared" ca="1" si="244"/>
        <v>PAGO NOMINA QUINCENA 2 ENERO 2019</v>
      </c>
      <c r="T1220" t="str">
        <f t="shared" ca="1" si="245"/>
        <v>TRANSACCIONES DEL DIA 01/25/2019 RECURSOS HUMANOS</v>
      </c>
      <c r="V1220">
        <f t="shared" ca="1" si="246"/>
        <v>0</v>
      </c>
      <c r="W1220">
        <f t="shared" ca="1" si="247"/>
        <v>0</v>
      </c>
    </row>
    <row r="1221" spans="2:23" x14ac:dyDescent="0.25">
      <c r="B1221" s="3">
        <f t="shared" si="237"/>
        <v>1213</v>
      </c>
      <c r="C1221" s="93">
        <f>IF(Tabla!G1221="","",Tabla!G1221)</f>
        <v>43550</v>
      </c>
      <c r="D1221" s="93" t="str">
        <f>IF(Tabla!H1221="","",Tabla!H1221)</f>
        <v>CANALES DE DISTRIBUCION</v>
      </c>
      <c r="E1221" s="93" t="str">
        <f>IF(Tabla!I1221="","",Tabla!I1221)</f>
        <v>NC VIATICOS</v>
      </c>
      <c r="F1221" s="93" t="str">
        <f>IF(Tabla!J1221="","",Tabla!J1221)</f>
        <v>TRANSACCIONES DEL DIA 03/26/2019SPYRAL - GESTION ADMINISTRATIVA</v>
      </c>
      <c r="G1221" s="108">
        <f>IF(Tabla!K1221="","",Tabla!K1221)</f>
        <v>235.9</v>
      </c>
      <c r="H1221" s="108">
        <f>IF(Tabla!L1221="","",Tabla!L1221)</f>
        <v>0</v>
      </c>
      <c r="J1221">
        <f t="shared" si="248"/>
        <v>1213</v>
      </c>
      <c r="K1221" s="93">
        <f t="shared" si="249"/>
        <v>43550</v>
      </c>
      <c r="L1221">
        <f t="shared" ca="1" si="238"/>
        <v>0</v>
      </c>
      <c r="M1221" s="115">
        <f t="shared" ca="1" si="239"/>
        <v>1.2130000000000001E-6</v>
      </c>
      <c r="N1221">
        <f t="shared" ca="1" si="240"/>
        <v>2.8000000000000002E-7</v>
      </c>
      <c r="O1221">
        <f t="shared" ca="1" si="241"/>
        <v>280</v>
      </c>
      <c r="Q1221">
        <f t="shared" ca="1" si="242"/>
        <v>43490</v>
      </c>
      <c r="R1221" t="str">
        <f t="shared" ca="1" si="243"/>
        <v>SERVICIOS PERSONALES</v>
      </c>
      <c r="S1221" t="str">
        <f t="shared" ca="1" si="244"/>
        <v>PAGO NOMINA QUINCENA 2 ENERO 2019</v>
      </c>
      <c r="T1221" t="str">
        <f t="shared" ca="1" si="245"/>
        <v>TRANSACCIONES DEL DIA 01/25/2019 RECURSOS HUMANOS</v>
      </c>
      <c r="V1221">
        <f t="shared" ca="1" si="246"/>
        <v>0</v>
      </c>
      <c r="W1221">
        <f t="shared" ca="1" si="247"/>
        <v>0</v>
      </c>
    </row>
    <row r="1222" spans="2:23" x14ac:dyDescent="0.25">
      <c r="B1222" s="3">
        <f t="shared" si="237"/>
        <v>1214</v>
      </c>
      <c r="C1222" s="93">
        <f>IF(Tabla!G1222="","",Tabla!G1222)</f>
        <v>43550</v>
      </c>
      <c r="D1222" s="93" t="str">
        <f>IF(Tabla!H1222="","",Tabla!H1222)</f>
        <v>CANALES DE DISTRIBUCION</v>
      </c>
      <c r="E1222" s="93" t="str">
        <f>IF(Tabla!I1222="","",Tabla!I1222)</f>
        <v>VIATICOS 2</v>
      </c>
      <c r="F1222" s="93" t="str">
        <f>IF(Tabla!J1222="","",Tabla!J1222)</f>
        <v>TRANSACCIONES DEL DIA 03/26/2019SPYRAL - GESTION ADMINISTRATIVA</v>
      </c>
      <c r="G1222" s="108">
        <f>IF(Tabla!K1222="","",Tabla!K1222)</f>
        <v>90.01</v>
      </c>
      <c r="H1222" s="108">
        <f>IF(Tabla!L1222="","",Tabla!L1222)</f>
        <v>0</v>
      </c>
      <c r="J1222">
        <f t="shared" si="248"/>
        <v>1214</v>
      </c>
      <c r="K1222" s="93">
        <f t="shared" si="249"/>
        <v>43550</v>
      </c>
      <c r="L1222">
        <f t="shared" ca="1" si="238"/>
        <v>0</v>
      </c>
      <c r="M1222" s="115">
        <f t="shared" ca="1" si="239"/>
        <v>1.2139999999999999E-6</v>
      </c>
      <c r="N1222">
        <f t="shared" ca="1" si="240"/>
        <v>2.79E-7</v>
      </c>
      <c r="O1222">
        <f t="shared" ca="1" si="241"/>
        <v>279</v>
      </c>
      <c r="Q1222">
        <f t="shared" ca="1" si="242"/>
        <v>43490</v>
      </c>
      <c r="R1222" t="str">
        <f t="shared" ca="1" si="243"/>
        <v>SERVICIOS PERSONALES</v>
      </c>
      <c r="S1222" t="str">
        <f t="shared" ca="1" si="244"/>
        <v>PAGO NOMINA QUINCENA 2 ENERO 2019</v>
      </c>
      <c r="T1222" t="str">
        <f t="shared" ca="1" si="245"/>
        <v>TRANSACCIONES DEL DIA 01/25/2019 RECURSOS HUMANOS</v>
      </c>
      <c r="V1222">
        <f t="shared" ca="1" si="246"/>
        <v>0</v>
      </c>
      <c r="W1222">
        <f t="shared" ca="1" si="247"/>
        <v>0</v>
      </c>
    </row>
    <row r="1223" spans="2:23" x14ac:dyDescent="0.25">
      <c r="B1223" s="3">
        <f t="shared" si="237"/>
        <v>1215</v>
      </c>
      <c r="C1223" s="93">
        <f>IF(Tabla!G1223="","",Tabla!G1223)</f>
        <v>43550</v>
      </c>
      <c r="D1223" s="93" t="str">
        <f>IF(Tabla!H1223="","",Tabla!H1223)</f>
        <v>CAJA</v>
      </c>
      <c r="E1223" s="93" t="str">
        <f>IF(Tabla!I1223="","",Tabla!I1223)</f>
        <v>ALIMENTACION DE EMPLEADOS CTA NUEVA</v>
      </c>
      <c r="F1223" s="93" t="str">
        <f>IF(Tabla!J1223="","",Tabla!J1223)</f>
        <v>TRANSACCIONES DEL DIA 03/26/2019SPYRAL - GESTION ADMINISTRATIVA</v>
      </c>
      <c r="G1223" s="108">
        <f>IF(Tabla!K1223="","",Tabla!K1223)</f>
        <v>16</v>
      </c>
      <c r="H1223" s="108">
        <f>IF(Tabla!L1223="","",Tabla!L1223)</f>
        <v>0</v>
      </c>
      <c r="J1223">
        <f t="shared" si="248"/>
        <v>1215</v>
      </c>
      <c r="K1223" s="93">
        <f t="shared" si="249"/>
        <v>43550</v>
      </c>
      <c r="L1223">
        <f t="shared" ca="1" si="238"/>
        <v>0</v>
      </c>
      <c r="M1223" s="115">
        <f t="shared" ca="1" si="239"/>
        <v>1.215E-6</v>
      </c>
      <c r="N1223">
        <f t="shared" ca="1" si="240"/>
        <v>2.7799999999999997E-7</v>
      </c>
      <c r="O1223">
        <f t="shared" ca="1" si="241"/>
        <v>278</v>
      </c>
      <c r="Q1223">
        <f t="shared" ca="1" si="242"/>
        <v>43490</v>
      </c>
      <c r="R1223" t="str">
        <f t="shared" ca="1" si="243"/>
        <v>SERVICIOS PERSONALES</v>
      </c>
      <c r="S1223" t="str">
        <f t="shared" ca="1" si="244"/>
        <v>PAGO NOMINA QUINCENA 2 ENERO 2019</v>
      </c>
      <c r="T1223" t="str">
        <f t="shared" ca="1" si="245"/>
        <v>TRANSACCIONES DEL DIA 01/25/2019 RECURSOS HUMANOS</v>
      </c>
      <c r="V1223">
        <f t="shared" ca="1" si="246"/>
        <v>0</v>
      </c>
      <c r="W1223">
        <f t="shared" ca="1" si="247"/>
        <v>0</v>
      </c>
    </row>
    <row r="1224" spans="2:23" x14ac:dyDescent="0.25">
      <c r="B1224" s="3">
        <f t="shared" si="237"/>
        <v>1216</v>
      </c>
      <c r="C1224" s="93">
        <f>IF(Tabla!G1224="","",Tabla!G1224)</f>
        <v>43550</v>
      </c>
      <c r="D1224" s="93" t="str">
        <f>IF(Tabla!H1224="","",Tabla!H1224)</f>
        <v>CAJA</v>
      </c>
      <c r="E1224" s="93" t="str">
        <f>IF(Tabla!I1224="","",Tabla!I1224)</f>
        <v>ALIMENTACION DE EMPLEADOS CTA NUEVA</v>
      </c>
      <c r="F1224" s="93" t="str">
        <f>IF(Tabla!J1224="","",Tabla!J1224)</f>
        <v>TRANSACCIONES DEL DIA 03/26/2019SPYRAL - GESTION ADMINISTRATIVA</v>
      </c>
      <c r="G1224" s="108">
        <f>IF(Tabla!K1224="","",Tabla!K1224)</f>
        <v>8</v>
      </c>
      <c r="H1224" s="108">
        <f>IF(Tabla!L1224="","",Tabla!L1224)</f>
        <v>0</v>
      </c>
      <c r="J1224">
        <f t="shared" si="248"/>
        <v>1216</v>
      </c>
      <c r="K1224" s="93">
        <f t="shared" si="249"/>
        <v>43550</v>
      </c>
      <c r="L1224">
        <f t="shared" ca="1" si="238"/>
        <v>0</v>
      </c>
      <c r="M1224" s="115">
        <f t="shared" ca="1" si="239"/>
        <v>1.2160000000000001E-6</v>
      </c>
      <c r="N1224">
        <f t="shared" ca="1" si="240"/>
        <v>2.7700000000000001E-7</v>
      </c>
      <c r="O1224">
        <f t="shared" ca="1" si="241"/>
        <v>277</v>
      </c>
      <c r="Q1224">
        <f t="shared" ca="1" si="242"/>
        <v>43490</v>
      </c>
      <c r="R1224" t="str">
        <f t="shared" ca="1" si="243"/>
        <v>SERVICIOS PERSONALES</v>
      </c>
      <c r="S1224" t="str">
        <f t="shared" ca="1" si="244"/>
        <v>PAGO NOMINA QUINCENA 2 ENERO 2019</v>
      </c>
      <c r="T1224" t="str">
        <f t="shared" ca="1" si="245"/>
        <v>TRANSACCIONES DEL DIA 01/25/2019 RECURSOS HUMANOS</v>
      </c>
      <c r="V1224">
        <f t="shared" ca="1" si="246"/>
        <v>0</v>
      </c>
      <c r="W1224">
        <f t="shared" ca="1" si="247"/>
        <v>0</v>
      </c>
    </row>
    <row r="1225" spans="2:23" x14ac:dyDescent="0.25">
      <c r="B1225" s="3">
        <f t="shared" ref="B1225:B1288" si="250">B1224+1</f>
        <v>1217</v>
      </c>
      <c r="C1225" s="93">
        <f>IF(Tabla!G1225="","",Tabla!G1225)</f>
        <v>43550</v>
      </c>
      <c r="D1225" s="93" t="str">
        <f>IF(Tabla!H1225="","",Tabla!H1225)</f>
        <v>BANCA DE CONSUMO</v>
      </c>
      <c r="E1225" s="93" t="str">
        <f>IF(Tabla!I1225="","",Tabla!I1225)</f>
        <v>VIATICOS 2</v>
      </c>
      <c r="F1225" s="93" t="str">
        <f>IF(Tabla!J1225="","",Tabla!J1225)</f>
        <v>TRANSACCIONES DEL DIA 03/26/2019SPYRAL - GESTION ADMINISTRATIVA</v>
      </c>
      <c r="G1225" s="108">
        <f>IF(Tabla!K1225="","",Tabla!K1225)</f>
        <v>675.9</v>
      </c>
      <c r="H1225" s="108">
        <f>IF(Tabla!L1225="","",Tabla!L1225)</f>
        <v>0</v>
      </c>
      <c r="J1225">
        <f t="shared" si="248"/>
        <v>1217</v>
      </c>
      <c r="K1225" s="93">
        <f t="shared" si="249"/>
        <v>43550</v>
      </c>
      <c r="L1225">
        <f t="shared" ref="L1225:L1288" ca="1" si="251">IF(SortCriteria=1,IFERROR(VALUE(MID(K1225,1,FIND(" ",K1225,1)-1)),0),OFFSET(B1225,0,SortCriteria))</f>
        <v>0</v>
      </c>
      <c r="M1225" s="115">
        <f t="shared" ref="M1225:M1288" ca="1" si="252">L1225+$J1225/1000000000</f>
        <v>1.217E-6</v>
      </c>
      <c r="N1225">
        <f t="shared" ref="N1225:N1288" ca="1" si="253">IFERROR(CHOOSE($J$3,LARGE(INDIRECT("M9:M"&amp;$M$5),J1225),SMALL(INDIRECT("M9:M"&amp;$M$5),J1225)),0)</f>
        <v>2.7599999999999998E-7</v>
      </c>
      <c r="O1225">
        <f t="shared" ref="O1225:O1288" ca="1" si="254">MATCH(N1225,$M$9:$M$1508,0)</f>
        <v>276</v>
      </c>
      <c r="Q1225">
        <f t="shared" ref="Q1225:Q1288" ca="1" si="255">OFFSET(C$8,$O1225,0)</f>
        <v>43490</v>
      </c>
      <c r="R1225" t="str">
        <f t="shared" ca="1" si="243"/>
        <v>SERVICIOS PERSONALES</v>
      </c>
      <c r="S1225" t="str">
        <f t="shared" ca="1" si="244"/>
        <v>PAGO NOMINA QUINCENA 2 ENERO 2019</v>
      </c>
      <c r="T1225" t="str">
        <f t="shared" ca="1" si="245"/>
        <v>TRANSACCIONES DEL DIA 01/25/2019 RECURSOS HUMANOS</v>
      </c>
      <c r="V1225">
        <f t="shared" ca="1" si="246"/>
        <v>0</v>
      </c>
      <c r="W1225">
        <f t="shared" ca="1" si="247"/>
        <v>0</v>
      </c>
    </row>
    <row r="1226" spans="2:23" x14ac:dyDescent="0.25">
      <c r="B1226" s="3">
        <f t="shared" si="250"/>
        <v>1218</v>
      </c>
      <c r="C1226" s="93">
        <f>IF(Tabla!G1226="","",Tabla!G1226)</f>
        <v>43550</v>
      </c>
      <c r="D1226" s="93" t="str">
        <f>IF(Tabla!H1226="","",Tabla!H1226)</f>
        <v>BANCA COMERCIAL PERIFERIA</v>
      </c>
      <c r="E1226" s="93" t="str">
        <f>IF(Tabla!I1226="","",Tabla!I1226)</f>
        <v>NC VIATICOS</v>
      </c>
      <c r="F1226" s="93" t="str">
        <f>IF(Tabla!J1226="","",Tabla!J1226)</f>
        <v>TRANSACCIONES DEL DIA 03/26/2019SPYRAL - GESTION ADMINISTRATIVA</v>
      </c>
      <c r="G1226" s="108">
        <f>IF(Tabla!K1226="","",Tabla!K1226)</f>
        <v>166.26</v>
      </c>
      <c r="H1226" s="108">
        <f>IF(Tabla!L1226="","",Tabla!L1226)</f>
        <v>0</v>
      </c>
      <c r="J1226">
        <f t="shared" si="248"/>
        <v>1218</v>
      </c>
      <c r="K1226" s="93">
        <f t="shared" si="249"/>
        <v>43550</v>
      </c>
      <c r="L1226">
        <f t="shared" ca="1" si="251"/>
        <v>0</v>
      </c>
      <c r="M1226" s="115">
        <f t="shared" ca="1" si="252"/>
        <v>1.218E-6</v>
      </c>
      <c r="N1226">
        <f t="shared" ca="1" si="253"/>
        <v>2.7500000000000001E-7</v>
      </c>
      <c r="O1226">
        <f t="shared" ca="1" si="254"/>
        <v>275</v>
      </c>
      <c r="Q1226">
        <f t="shared" ca="1" si="255"/>
        <v>43489</v>
      </c>
      <c r="R1226" t="str">
        <f t="shared" ref="R1226:R1289" ca="1" si="256">IF($Q1226=0,"",OFFSET(D$8,$O1226,0))</f>
        <v>ADMINISTRACION DE SUCURSALES</v>
      </c>
      <c r="S1226" t="str">
        <f t="shared" ref="S1226:S1289" ca="1" si="257">IF($Q1226=0,"",OFFSET(E$8,$O1226,0))</f>
        <v>VIATICOS</v>
      </c>
      <c r="T1226" t="str">
        <f t="shared" ref="T1226:T1289" ca="1" si="258">IF($Q1226=0,"",OFFSET(F$8,$O1226,0))</f>
        <v>TRANSACCIONES DEL DIA 01/24/2019SPYRAL - GESTION ADMINISTRATIVA</v>
      </c>
      <c r="V1226">
        <f t="shared" ref="V1226:V1289" ca="1" si="259">IF($Q1226=0,"",OFFSET(H$8,$O1226,0))</f>
        <v>0</v>
      </c>
      <c r="W1226">
        <f t="shared" ref="W1226:W1289" ca="1" si="260">IF($Q1226=0,"",OFFSET(I$8,$O1226,0))</f>
        <v>0</v>
      </c>
    </row>
    <row r="1227" spans="2:23" x14ac:dyDescent="0.25">
      <c r="B1227" s="3">
        <f t="shared" si="250"/>
        <v>1219</v>
      </c>
      <c r="C1227" s="93">
        <f>IF(Tabla!G1227="","",Tabla!G1227)</f>
        <v>43550</v>
      </c>
      <c r="D1227" s="93" t="str">
        <f>IF(Tabla!H1227="","",Tabla!H1227)</f>
        <v>BANCA COMERCIAL PERIFERIA</v>
      </c>
      <c r="E1227" s="93" t="str">
        <f>IF(Tabla!I1227="","",Tabla!I1227)</f>
        <v>VIATICOS 2</v>
      </c>
      <c r="F1227" s="93" t="str">
        <f>IF(Tabla!J1227="","",Tabla!J1227)</f>
        <v>TRANSACCIONES DEL DIA 03/26/2019SPYRAL - GESTION ADMINISTRATIVA</v>
      </c>
      <c r="G1227" s="108">
        <f>IF(Tabla!K1227="","",Tabla!K1227)</f>
        <v>61.92</v>
      </c>
      <c r="H1227" s="108">
        <f>IF(Tabla!L1227="","",Tabla!L1227)</f>
        <v>0</v>
      </c>
      <c r="J1227">
        <f t="shared" ref="J1227:J1290" si="261">IF(K1227=0,0,J1226+1)</f>
        <v>1219</v>
      </c>
      <c r="K1227" s="93">
        <f t="shared" ref="K1227:K1290" si="262">C1227</f>
        <v>43550</v>
      </c>
      <c r="L1227">
        <f t="shared" ca="1" si="251"/>
        <v>0</v>
      </c>
      <c r="M1227" s="115">
        <f t="shared" ca="1" si="252"/>
        <v>1.2190000000000001E-6</v>
      </c>
      <c r="N1227">
        <f t="shared" ca="1" si="253"/>
        <v>2.7399999999999999E-7</v>
      </c>
      <c r="O1227">
        <f t="shared" ca="1" si="254"/>
        <v>274</v>
      </c>
      <c r="Q1227">
        <f t="shared" ca="1" si="255"/>
        <v>43489</v>
      </c>
      <c r="R1227" t="str">
        <f t="shared" ca="1" si="256"/>
        <v>ADMINISTRACION DE SUCURSALES</v>
      </c>
      <c r="S1227" t="str">
        <f t="shared" ca="1" si="257"/>
        <v>VIATICOS</v>
      </c>
      <c r="T1227" t="str">
        <f t="shared" ca="1" si="258"/>
        <v>TRANSACCIONES DEL DIA 01/24/2019SPYRAL - GESTION ADMINISTRATIVA</v>
      </c>
      <c r="V1227">
        <f t="shared" ca="1" si="259"/>
        <v>0</v>
      </c>
      <c r="W1227">
        <f t="shared" ca="1" si="260"/>
        <v>0</v>
      </c>
    </row>
    <row r="1228" spans="2:23" x14ac:dyDescent="0.25">
      <c r="B1228" s="3">
        <f t="shared" si="250"/>
        <v>1220</v>
      </c>
      <c r="C1228" s="93">
        <f>IF(Tabla!G1228="","",Tabla!G1228)</f>
        <v>43550</v>
      </c>
      <c r="D1228" s="93" t="str">
        <f>IF(Tabla!H1228="","",Tabla!H1228)</f>
        <v>BANCA COMERCIAL CENTRO</v>
      </c>
      <c r="E1228" s="93" t="str">
        <f>IF(Tabla!I1228="","",Tabla!I1228)</f>
        <v>VIATICOS 2</v>
      </c>
      <c r="F1228" s="93" t="str">
        <f>IF(Tabla!J1228="","",Tabla!J1228)</f>
        <v>TRANSACCIONES DEL DIA 03/26/2019SPYRAL - GESTION ADMINISTRATIVA</v>
      </c>
      <c r="G1228" s="108">
        <f>IF(Tabla!K1228="","",Tabla!K1228)</f>
        <v>46.02</v>
      </c>
      <c r="H1228" s="108">
        <f>IF(Tabla!L1228="","",Tabla!L1228)</f>
        <v>0</v>
      </c>
      <c r="J1228">
        <f t="shared" si="261"/>
        <v>1220</v>
      </c>
      <c r="K1228" s="93">
        <f t="shared" si="262"/>
        <v>43550</v>
      </c>
      <c r="L1228">
        <f t="shared" ca="1" si="251"/>
        <v>0</v>
      </c>
      <c r="M1228" s="115">
        <f t="shared" ca="1" si="252"/>
        <v>1.22E-6</v>
      </c>
      <c r="N1228">
        <f t="shared" ca="1" si="253"/>
        <v>2.7300000000000002E-7</v>
      </c>
      <c r="O1228">
        <f t="shared" ca="1" si="254"/>
        <v>273</v>
      </c>
      <c r="Q1228">
        <f t="shared" ca="1" si="255"/>
        <v>43489</v>
      </c>
      <c r="R1228" t="str">
        <f t="shared" ca="1" si="256"/>
        <v>ADMINISTRACION DE SUCURSALES</v>
      </c>
      <c r="S1228" t="str">
        <f t="shared" ca="1" si="257"/>
        <v>OTROS EGRESOS 18</v>
      </c>
      <c r="T1228" t="str">
        <f t="shared" ca="1" si="258"/>
        <v>OTROS EGRESOS 1.P.O (OR:38/DES:38 TRN:86 PERF:300086 CAU: 18</v>
      </c>
      <c r="V1228">
        <f t="shared" ca="1" si="259"/>
        <v>0</v>
      </c>
      <c r="W1228">
        <f t="shared" ca="1" si="260"/>
        <v>0</v>
      </c>
    </row>
    <row r="1229" spans="2:23" x14ac:dyDescent="0.25">
      <c r="B1229" s="3">
        <f t="shared" si="250"/>
        <v>1221</v>
      </c>
      <c r="C1229" s="93">
        <f>IF(Tabla!G1229="","",Tabla!G1229)</f>
        <v>43550</v>
      </c>
      <c r="D1229" s="93" t="str">
        <f>IF(Tabla!H1229="","",Tabla!H1229)</f>
        <v>BANCA COMERCIAL</v>
      </c>
      <c r="E1229" s="93" t="str">
        <f>IF(Tabla!I1229="","",Tabla!I1229)</f>
        <v>VIATICOS 2</v>
      </c>
      <c r="F1229" s="93" t="str">
        <f>IF(Tabla!J1229="","",Tabla!J1229)</f>
        <v>TRANSACCIONES DEL DIA 03/26/2019SPYRAL - GESTION ADMINISTRATIVA</v>
      </c>
      <c r="G1229" s="108">
        <f>IF(Tabla!K1229="","",Tabla!K1229)</f>
        <v>1060.6500000000001</v>
      </c>
      <c r="H1229" s="108">
        <f>IF(Tabla!L1229="","",Tabla!L1229)</f>
        <v>0</v>
      </c>
      <c r="J1229">
        <f t="shared" si="261"/>
        <v>1221</v>
      </c>
      <c r="K1229" s="93">
        <f t="shared" si="262"/>
        <v>43550</v>
      </c>
      <c r="L1229">
        <f t="shared" ca="1" si="251"/>
        <v>0</v>
      </c>
      <c r="M1229" s="115">
        <f t="shared" ca="1" si="252"/>
        <v>1.221E-6</v>
      </c>
      <c r="N1229">
        <f t="shared" ca="1" si="253"/>
        <v>2.72E-7</v>
      </c>
      <c r="O1229">
        <f t="shared" ca="1" si="254"/>
        <v>272</v>
      </c>
      <c r="Q1229">
        <f t="shared" ca="1" si="255"/>
        <v>43489</v>
      </c>
      <c r="R1229" t="str">
        <f t="shared" ca="1" si="256"/>
        <v>ATM</v>
      </c>
      <c r="S1229" t="str">
        <f t="shared" ca="1" si="257"/>
        <v>VIATICOS</v>
      </c>
      <c r="T1229" t="str">
        <f t="shared" ca="1" si="258"/>
        <v>TRANSACCIONES DEL DIA 01/24/2019SPYRAL - GESTION ADMINISTRATIVA</v>
      </c>
      <c r="V1229">
        <f t="shared" ca="1" si="259"/>
        <v>0</v>
      </c>
      <c r="W1229">
        <f t="shared" ca="1" si="260"/>
        <v>0</v>
      </c>
    </row>
    <row r="1230" spans="2:23" x14ac:dyDescent="0.25">
      <c r="B1230" s="3">
        <f t="shared" si="250"/>
        <v>1222</v>
      </c>
      <c r="C1230" s="93">
        <f>IF(Tabla!G1230="","",Tabla!G1230)</f>
        <v>43550</v>
      </c>
      <c r="D1230" s="93" t="str">
        <f>IF(Tabla!H1230="","",Tabla!H1230)</f>
        <v>ATM</v>
      </c>
      <c r="E1230" s="93" t="str">
        <f>IF(Tabla!I1230="","",Tabla!I1230)</f>
        <v>VIATICOS 2</v>
      </c>
      <c r="F1230" s="93" t="str">
        <f>IF(Tabla!J1230="","",Tabla!J1230)</f>
        <v>TRANSACCIONES DEL DIA 03/26/2019SPYRAL - GESTION ADMINISTRATIVA</v>
      </c>
      <c r="G1230" s="108">
        <f>IF(Tabla!K1230="","",Tabla!K1230)</f>
        <v>10</v>
      </c>
      <c r="H1230" s="108">
        <f>IF(Tabla!L1230="","",Tabla!L1230)</f>
        <v>0</v>
      </c>
      <c r="J1230">
        <f t="shared" si="261"/>
        <v>1222</v>
      </c>
      <c r="K1230" s="93">
        <f t="shared" si="262"/>
        <v>43550</v>
      </c>
      <c r="L1230">
        <f t="shared" ca="1" si="251"/>
        <v>0</v>
      </c>
      <c r="M1230" s="115">
        <f t="shared" ca="1" si="252"/>
        <v>1.2219999999999999E-6</v>
      </c>
      <c r="N1230">
        <f t="shared" ca="1" si="253"/>
        <v>2.7099999999999998E-7</v>
      </c>
      <c r="O1230">
        <f t="shared" ca="1" si="254"/>
        <v>271</v>
      </c>
      <c r="Q1230">
        <f t="shared" ca="1" si="255"/>
        <v>43489</v>
      </c>
      <c r="R1230" t="str">
        <f t="shared" ca="1" si="256"/>
        <v>CAJA</v>
      </c>
      <c r="S1230" t="str">
        <f t="shared" ca="1" si="257"/>
        <v>ALIMENTACION DE EMPLEADOS CTA NUEVA</v>
      </c>
      <c r="T1230" t="str">
        <f t="shared" ca="1" si="258"/>
        <v>TRANSACCIONES DEL DIA 01/24/2019SPYRAL - GESTION ADMINISTRATIVA</v>
      </c>
      <c r="V1230">
        <f t="shared" ca="1" si="259"/>
        <v>0</v>
      </c>
      <c r="W1230">
        <f t="shared" ca="1" si="260"/>
        <v>0</v>
      </c>
    </row>
    <row r="1231" spans="2:23" x14ac:dyDescent="0.25">
      <c r="B1231" s="3">
        <f t="shared" si="250"/>
        <v>1223</v>
      </c>
      <c r="C1231" s="93">
        <f>IF(Tabla!G1231="","",Tabla!G1231)</f>
        <v>43550</v>
      </c>
      <c r="D1231" s="93" t="str">
        <f>IF(Tabla!H1231="","",Tabla!H1231)</f>
        <v>ADMINISTRACION DE SUCURSALES</v>
      </c>
      <c r="E1231" s="93" t="str">
        <f>IF(Tabla!I1231="","",Tabla!I1231)</f>
        <v>NC GASTO NO DEDUCIBLES</v>
      </c>
      <c r="F1231" s="93" t="str">
        <f>IF(Tabla!J1231="","",Tabla!J1231)</f>
        <v>TRANSACCIONES DEL DIA 03/26/2019SPYRAL - GESTION ADMINISTRATIVA</v>
      </c>
      <c r="G1231" s="108">
        <f>IF(Tabla!K1231="","",Tabla!K1231)</f>
        <v>213.44</v>
      </c>
      <c r="H1231" s="108">
        <f>IF(Tabla!L1231="","",Tabla!L1231)</f>
        <v>0</v>
      </c>
      <c r="J1231">
        <f t="shared" si="261"/>
        <v>1223</v>
      </c>
      <c r="K1231" s="93">
        <f t="shared" si="262"/>
        <v>43550</v>
      </c>
      <c r="L1231">
        <f t="shared" ca="1" si="251"/>
        <v>0</v>
      </c>
      <c r="M1231" s="115">
        <f t="shared" ca="1" si="252"/>
        <v>1.223E-6</v>
      </c>
      <c r="N1231">
        <f t="shared" ca="1" si="253"/>
        <v>2.7000000000000001E-7</v>
      </c>
      <c r="O1231">
        <f t="shared" ca="1" si="254"/>
        <v>270</v>
      </c>
      <c r="Q1231">
        <f t="shared" ca="1" si="255"/>
        <v>43489</v>
      </c>
      <c r="R1231" t="str">
        <f t="shared" ca="1" si="256"/>
        <v>FUERZAS DE VENTAS PANAMA</v>
      </c>
      <c r="S1231" t="str">
        <f t="shared" ca="1" si="257"/>
        <v>VIATICOS</v>
      </c>
      <c r="T1231" t="str">
        <f t="shared" ca="1" si="258"/>
        <v>TRANSACCIONES DEL DIA 01/24/2019SPYRAL - GESTION ADMINISTRATIVA</v>
      </c>
      <c r="V1231">
        <f t="shared" ca="1" si="259"/>
        <v>0</v>
      </c>
      <c r="W1231">
        <f t="shared" ca="1" si="260"/>
        <v>0</v>
      </c>
    </row>
    <row r="1232" spans="2:23" x14ac:dyDescent="0.25">
      <c r="B1232" s="3">
        <f t="shared" si="250"/>
        <v>1224</v>
      </c>
      <c r="C1232" s="93">
        <f>IF(Tabla!G1232="","",Tabla!G1232)</f>
        <v>43550</v>
      </c>
      <c r="D1232" s="93" t="str">
        <f>IF(Tabla!H1232="","",Tabla!H1232)</f>
        <v>ADMINISTRACION DE SUCURSALES</v>
      </c>
      <c r="E1232" s="93" t="str">
        <f>IF(Tabla!I1232="","",Tabla!I1232)</f>
        <v>NC GASTO NO DEDUCIBLES</v>
      </c>
      <c r="F1232" s="93" t="str">
        <f>IF(Tabla!J1232="","",Tabla!J1232)</f>
        <v>TRANSACCIONES DEL DIA 03/26/2019SPYRAL - GESTION ADMINISTRATIVA</v>
      </c>
      <c r="G1232" s="108">
        <f>IF(Tabla!K1232="","",Tabla!K1232)</f>
        <v>137.11000000000001</v>
      </c>
      <c r="H1232" s="108">
        <f>IF(Tabla!L1232="","",Tabla!L1232)</f>
        <v>0</v>
      </c>
      <c r="J1232">
        <f t="shared" si="261"/>
        <v>1224</v>
      </c>
      <c r="K1232" s="93">
        <f t="shared" si="262"/>
        <v>43550</v>
      </c>
      <c r="L1232">
        <f t="shared" ca="1" si="251"/>
        <v>0</v>
      </c>
      <c r="M1232" s="115">
        <f t="shared" ca="1" si="252"/>
        <v>1.2240000000000001E-6</v>
      </c>
      <c r="N1232">
        <f t="shared" ca="1" si="253"/>
        <v>2.6899999999999999E-7</v>
      </c>
      <c r="O1232">
        <f t="shared" ca="1" si="254"/>
        <v>269</v>
      </c>
      <c r="Q1232">
        <f t="shared" ca="1" si="255"/>
        <v>43488</v>
      </c>
      <c r="R1232" t="str">
        <f t="shared" ca="1" si="256"/>
        <v>ADMINISTRACION DE SUCURSALES</v>
      </c>
      <c r="S1232" t="str">
        <f t="shared" ca="1" si="257"/>
        <v>OTROS EGRESOS 18</v>
      </c>
      <c r="T1232" t="str">
        <f t="shared" ca="1" si="258"/>
        <v>OTROS EGRESOS 1.P.O (OR:73/DES:73 TRN:86 PERF:300086 CAU: 18</v>
      </c>
      <c r="V1232">
        <f t="shared" ca="1" si="259"/>
        <v>0</v>
      </c>
      <c r="W1232">
        <f t="shared" ca="1" si="260"/>
        <v>0</v>
      </c>
    </row>
    <row r="1233" spans="2:23" x14ac:dyDescent="0.25">
      <c r="B1233" s="3">
        <f t="shared" si="250"/>
        <v>1225</v>
      </c>
      <c r="C1233" s="93">
        <f>IF(Tabla!G1233="","",Tabla!G1233)</f>
        <v>43550</v>
      </c>
      <c r="D1233" s="93" t="str">
        <f>IF(Tabla!H1233="","",Tabla!H1233)</f>
        <v>ADMINISTRACION DE SUCURSALES</v>
      </c>
      <c r="E1233" s="93" t="str">
        <f>IF(Tabla!I1233="","",Tabla!I1233)</f>
        <v>NC GASTO NO DEDUCIBLES</v>
      </c>
      <c r="F1233" s="93" t="str">
        <f>IF(Tabla!J1233="","",Tabla!J1233)</f>
        <v>TRANSACCIONES DEL DIA 03/26/2019SPYRAL - GESTION ADMINISTRATIVA</v>
      </c>
      <c r="G1233" s="108">
        <f>IF(Tabla!K1233="","",Tabla!K1233)</f>
        <v>39.86</v>
      </c>
      <c r="H1233" s="108">
        <f>IF(Tabla!L1233="","",Tabla!L1233)</f>
        <v>0</v>
      </c>
      <c r="J1233">
        <f t="shared" si="261"/>
        <v>1225</v>
      </c>
      <c r="K1233" s="93">
        <f t="shared" si="262"/>
        <v>43550</v>
      </c>
      <c r="L1233">
        <f t="shared" ca="1" si="251"/>
        <v>0</v>
      </c>
      <c r="M1233" s="115">
        <f t="shared" ca="1" si="252"/>
        <v>1.2249999999999999E-6</v>
      </c>
      <c r="N1233">
        <f t="shared" ca="1" si="253"/>
        <v>2.6800000000000002E-7</v>
      </c>
      <c r="O1233">
        <f t="shared" ca="1" si="254"/>
        <v>268</v>
      </c>
      <c r="Q1233">
        <f t="shared" ca="1" si="255"/>
        <v>43488</v>
      </c>
      <c r="R1233" t="str">
        <f t="shared" ca="1" si="256"/>
        <v>ADMINISTRACION DE SUCURSALES</v>
      </c>
      <c r="S1233" t="str">
        <f t="shared" ca="1" si="257"/>
        <v>NC GASTO NO DEDUCIBLES</v>
      </c>
      <c r="T1233" t="str">
        <f t="shared" ca="1" si="258"/>
        <v>TRANSACCIONES DEL DIA 01/23/2019SPYRAL - GESTION ADMINISTRATIVA</v>
      </c>
      <c r="V1233">
        <f t="shared" ca="1" si="259"/>
        <v>16.59</v>
      </c>
      <c r="W1233">
        <f t="shared" ca="1" si="260"/>
        <v>0</v>
      </c>
    </row>
    <row r="1234" spans="2:23" x14ac:dyDescent="0.25">
      <c r="B1234" s="3">
        <f t="shared" si="250"/>
        <v>1226</v>
      </c>
      <c r="C1234" s="93">
        <f>IF(Tabla!G1234="","",Tabla!G1234)</f>
        <v>43550</v>
      </c>
      <c r="D1234" s="93" t="str">
        <f>IF(Tabla!H1234="","",Tabla!H1234)</f>
        <v>ADMINISTRACION DE SUCURSALES</v>
      </c>
      <c r="E1234" s="93" t="str">
        <f>IF(Tabla!I1234="","",Tabla!I1234)</f>
        <v>NC GASTO NO DEDUCIBLES</v>
      </c>
      <c r="F1234" s="93" t="str">
        <f>IF(Tabla!J1234="","",Tabla!J1234)</f>
        <v>TRANSACCIONES DEL DIA 03/26/2019SPYRAL - GESTION ADMINISTRATIVA</v>
      </c>
      <c r="G1234" s="108">
        <f>IF(Tabla!K1234="","",Tabla!K1234)</f>
        <v>35.369999999999997</v>
      </c>
      <c r="H1234" s="108">
        <f>IF(Tabla!L1234="","",Tabla!L1234)</f>
        <v>0</v>
      </c>
      <c r="J1234">
        <f t="shared" si="261"/>
        <v>1226</v>
      </c>
      <c r="K1234" s="93">
        <f t="shared" si="262"/>
        <v>43550</v>
      </c>
      <c r="L1234">
        <f t="shared" ca="1" si="251"/>
        <v>0</v>
      </c>
      <c r="M1234" s="115">
        <f t="shared" ca="1" si="252"/>
        <v>1.226E-6</v>
      </c>
      <c r="N1234">
        <f t="shared" ca="1" si="253"/>
        <v>2.67E-7</v>
      </c>
      <c r="O1234">
        <f t="shared" ca="1" si="254"/>
        <v>267</v>
      </c>
      <c r="Q1234">
        <f t="shared" ca="1" si="255"/>
        <v>43488</v>
      </c>
      <c r="R1234" t="str">
        <f t="shared" ca="1" si="256"/>
        <v>ADMINISTRACION DE SUCURSALES</v>
      </c>
      <c r="S1234" t="str">
        <f t="shared" ca="1" si="257"/>
        <v>NC GASTO NO DEDUCIBLES</v>
      </c>
      <c r="T1234" t="str">
        <f t="shared" ca="1" si="258"/>
        <v>TRANSACCIONES DEL DIA 01/23/2019SPYRAL - GESTION ADMINISTRATIVA</v>
      </c>
      <c r="V1234">
        <f t="shared" ca="1" si="259"/>
        <v>0</v>
      </c>
      <c r="W1234">
        <f t="shared" ca="1" si="260"/>
        <v>0</v>
      </c>
    </row>
    <row r="1235" spans="2:23" x14ac:dyDescent="0.25">
      <c r="B1235" s="3">
        <f t="shared" si="250"/>
        <v>1227</v>
      </c>
      <c r="C1235" s="93">
        <f>IF(Tabla!G1235="","",Tabla!G1235)</f>
        <v>43550</v>
      </c>
      <c r="D1235" s="93" t="str">
        <f>IF(Tabla!H1235="","",Tabla!H1235)</f>
        <v>ADMINISTRACION DE SUCURSALES</v>
      </c>
      <c r="E1235" s="93" t="str">
        <f>IF(Tabla!I1235="","",Tabla!I1235)</f>
        <v>VIATICOS 2</v>
      </c>
      <c r="F1235" s="93" t="str">
        <f>IF(Tabla!J1235="","",Tabla!J1235)</f>
        <v>TRANSACCIONES DEL DIA 03/26/2019SPYRAL - GESTION ADMINISTRATIVA</v>
      </c>
      <c r="G1235" s="108">
        <f>IF(Tabla!K1235="","",Tabla!K1235)</f>
        <v>30</v>
      </c>
      <c r="H1235" s="108">
        <f>IF(Tabla!L1235="","",Tabla!L1235)</f>
        <v>0</v>
      </c>
      <c r="J1235">
        <f t="shared" si="261"/>
        <v>1227</v>
      </c>
      <c r="K1235" s="93">
        <f t="shared" si="262"/>
        <v>43550</v>
      </c>
      <c r="L1235">
        <f t="shared" ca="1" si="251"/>
        <v>0</v>
      </c>
      <c r="M1235" s="115">
        <f t="shared" ca="1" si="252"/>
        <v>1.2270000000000001E-6</v>
      </c>
      <c r="N1235">
        <f t="shared" ca="1" si="253"/>
        <v>2.6600000000000003E-7</v>
      </c>
      <c r="O1235">
        <f t="shared" ca="1" si="254"/>
        <v>266</v>
      </c>
      <c r="Q1235">
        <f t="shared" ca="1" si="255"/>
        <v>43488</v>
      </c>
      <c r="R1235" t="str">
        <f t="shared" ca="1" si="256"/>
        <v>CAJA</v>
      </c>
      <c r="S1235" t="str">
        <f t="shared" ca="1" si="257"/>
        <v>ALIMENTACION DE EMPLEADOS CTA NUEVA</v>
      </c>
      <c r="T1235" t="str">
        <f t="shared" ca="1" si="258"/>
        <v>TRANSACCIONES DEL DIA 01/23/2019SPYRAL - GESTION ADMINISTRATIVA</v>
      </c>
      <c r="V1235">
        <f t="shared" ca="1" si="259"/>
        <v>0</v>
      </c>
      <c r="W1235">
        <f t="shared" ca="1" si="260"/>
        <v>0</v>
      </c>
    </row>
    <row r="1236" spans="2:23" x14ac:dyDescent="0.25">
      <c r="B1236" s="3">
        <f t="shared" si="250"/>
        <v>1228</v>
      </c>
      <c r="C1236" s="93">
        <f>IF(Tabla!G1236="","",Tabla!G1236)</f>
        <v>43550</v>
      </c>
      <c r="D1236" s="93" t="str">
        <f>IF(Tabla!H1236="","",Tabla!H1236)</f>
        <v>ADMINISTRACION DE SUCURSALES</v>
      </c>
      <c r="E1236" s="93" t="str">
        <f>IF(Tabla!I1236="","",Tabla!I1236)</f>
        <v>VIATICOS 2</v>
      </c>
      <c r="F1236" s="93" t="str">
        <f>IF(Tabla!J1236="","",Tabla!J1236)</f>
        <v>TRANSACCIONES DEL DIA 03/26/2019SPYRAL - GESTION ADMINISTRATIVA</v>
      </c>
      <c r="G1236" s="108">
        <f>IF(Tabla!K1236="","",Tabla!K1236)</f>
        <v>19</v>
      </c>
      <c r="H1236" s="108">
        <f>IF(Tabla!L1236="","",Tabla!L1236)</f>
        <v>0</v>
      </c>
      <c r="J1236">
        <f t="shared" si="261"/>
        <v>1228</v>
      </c>
      <c r="K1236" s="93">
        <f t="shared" si="262"/>
        <v>43550</v>
      </c>
      <c r="L1236">
        <f t="shared" ca="1" si="251"/>
        <v>0</v>
      </c>
      <c r="M1236" s="115">
        <f t="shared" ca="1" si="252"/>
        <v>1.2279999999999999E-6</v>
      </c>
      <c r="N1236">
        <f t="shared" ca="1" si="253"/>
        <v>2.65E-7</v>
      </c>
      <c r="O1236">
        <f t="shared" ca="1" si="254"/>
        <v>265</v>
      </c>
      <c r="Q1236">
        <f t="shared" ca="1" si="255"/>
        <v>43487</v>
      </c>
      <c r="R1236" t="str">
        <f t="shared" ca="1" si="256"/>
        <v>ADMINISTRACION DE SUCURSALES</v>
      </c>
      <c r="S1236" t="str">
        <f t="shared" ca="1" si="257"/>
        <v>NC GASTO NO DEDUCIBLES</v>
      </c>
      <c r="T1236" t="str">
        <f t="shared" ca="1" si="258"/>
        <v>TRANSACCIONES DEL DIA 01/22/2019SPYRAL - GESTION ADMINISTRATIVA</v>
      </c>
      <c r="V1236">
        <f t="shared" ca="1" si="259"/>
        <v>0</v>
      </c>
      <c r="W1236">
        <f t="shared" ca="1" si="260"/>
        <v>0</v>
      </c>
    </row>
    <row r="1237" spans="2:23" x14ac:dyDescent="0.25">
      <c r="B1237" s="3">
        <f t="shared" si="250"/>
        <v>1229</v>
      </c>
      <c r="C1237" s="93">
        <f>IF(Tabla!G1237="","",Tabla!G1237)</f>
        <v>43551</v>
      </c>
      <c r="D1237" s="93" t="str">
        <f>IF(Tabla!H1237="","",Tabla!H1237)</f>
        <v>TELEMERCADEO</v>
      </c>
      <c r="E1237" s="93" t="str">
        <f>IF(Tabla!I1237="","",Tabla!I1237)</f>
        <v>VIATICOS 2</v>
      </c>
      <c r="F1237" s="93" t="str">
        <f>IF(Tabla!J1237="","",Tabla!J1237)</f>
        <v>TRANSACCIONES DEL DIA 03/27/2019SPYRAL - GESTION ADMINISTRATIVA</v>
      </c>
      <c r="G1237" s="108">
        <f>IF(Tabla!K1237="","",Tabla!K1237)</f>
        <v>17.12</v>
      </c>
      <c r="H1237" s="108">
        <f>IF(Tabla!L1237="","",Tabla!L1237)</f>
        <v>0</v>
      </c>
      <c r="J1237">
        <f t="shared" si="261"/>
        <v>1229</v>
      </c>
      <c r="K1237" s="93">
        <f t="shared" si="262"/>
        <v>43551</v>
      </c>
      <c r="L1237">
        <f t="shared" ca="1" si="251"/>
        <v>0</v>
      </c>
      <c r="M1237" s="115">
        <f t="shared" ca="1" si="252"/>
        <v>1.229E-6</v>
      </c>
      <c r="N1237">
        <f t="shared" ca="1" si="253"/>
        <v>2.6399999999999998E-7</v>
      </c>
      <c r="O1237">
        <f t="shared" ca="1" si="254"/>
        <v>264</v>
      </c>
      <c r="Q1237">
        <f t="shared" ca="1" si="255"/>
        <v>43487</v>
      </c>
      <c r="R1237" t="str">
        <f t="shared" ca="1" si="256"/>
        <v>ADMINISTRACION DE SUCURSALES</v>
      </c>
      <c r="S1237" t="str">
        <f t="shared" ca="1" si="257"/>
        <v>NC GASTO NO DEDUCIBLES</v>
      </c>
      <c r="T1237" t="str">
        <f t="shared" ca="1" si="258"/>
        <v>TRANSACCIONES DEL DIA 01/22/2019SPYRAL - GESTION ADMINISTRATIVA</v>
      </c>
      <c r="V1237">
        <f t="shared" ca="1" si="259"/>
        <v>0</v>
      </c>
      <c r="W1237">
        <f t="shared" ca="1" si="260"/>
        <v>0</v>
      </c>
    </row>
    <row r="1238" spans="2:23" x14ac:dyDescent="0.25">
      <c r="B1238" s="3">
        <f t="shared" si="250"/>
        <v>1230</v>
      </c>
      <c r="C1238" s="93">
        <f>IF(Tabla!G1238="","",Tabla!G1238)</f>
        <v>43551</v>
      </c>
      <c r="D1238" s="93" t="str">
        <f>IF(Tabla!H1238="","",Tabla!H1238)</f>
        <v>SERVICIOS PERSONALES</v>
      </c>
      <c r="E1238" s="93" t="str">
        <f>IF(Tabla!I1238="","",Tabla!I1238)</f>
        <v>VIATICOS 2</v>
      </c>
      <c r="F1238" s="93" t="str">
        <f>IF(Tabla!J1238="","",Tabla!J1238)</f>
        <v>TRANSACCIONES DEL DIA 03/27/2019SPYRAL - GESTION ADMINISTRATIVA</v>
      </c>
      <c r="G1238" s="108">
        <f>IF(Tabla!K1238="","",Tabla!K1238)</f>
        <v>234</v>
      </c>
      <c r="H1238" s="108">
        <f>IF(Tabla!L1238="","",Tabla!L1238)</f>
        <v>0</v>
      </c>
      <c r="J1238">
        <f t="shared" si="261"/>
        <v>1230</v>
      </c>
      <c r="K1238" s="93">
        <f t="shared" si="262"/>
        <v>43551</v>
      </c>
      <c r="L1238">
        <f t="shared" ca="1" si="251"/>
        <v>0</v>
      </c>
      <c r="M1238" s="115">
        <f t="shared" ca="1" si="252"/>
        <v>1.2300000000000001E-6</v>
      </c>
      <c r="N1238">
        <f t="shared" ca="1" si="253"/>
        <v>2.6300000000000001E-7</v>
      </c>
      <c r="O1238">
        <f t="shared" ca="1" si="254"/>
        <v>263</v>
      </c>
      <c r="Q1238">
        <f t="shared" ca="1" si="255"/>
        <v>43487</v>
      </c>
      <c r="R1238" t="str">
        <f t="shared" ca="1" si="256"/>
        <v>ATM</v>
      </c>
      <c r="S1238" t="str">
        <f t="shared" ca="1" si="257"/>
        <v>VIATICOS</v>
      </c>
      <c r="T1238" t="str">
        <f t="shared" ca="1" si="258"/>
        <v>TRANSACCIONES DEL DIA 01/22/2019SPYRAL - GESTION ADMINISTRATIVA</v>
      </c>
      <c r="V1238">
        <f t="shared" ca="1" si="259"/>
        <v>0</v>
      </c>
      <c r="W1238">
        <f t="shared" ca="1" si="260"/>
        <v>0</v>
      </c>
    </row>
    <row r="1239" spans="2:23" x14ac:dyDescent="0.25">
      <c r="B1239" s="3">
        <f t="shared" si="250"/>
        <v>1231</v>
      </c>
      <c r="C1239" s="93">
        <f>IF(Tabla!G1239="","",Tabla!G1239)</f>
        <v>43551</v>
      </c>
      <c r="D1239" s="93" t="str">
        <f>IF(Tabla!H1239="","",Tabla!H1239)</f>
        <v>SERVICIOS PERSONALES</v>
      </c>
      <c r="E1239" s="93" t="str">
        <f>IF(Tabla!I1239="","",Tabla!I1239)</f>
        <v>VIATICOS 2</v>
      </c>
      <c r="F1239" s="93" t="str">
        <f>IF(Tabla!J1239="","",Tabla!J1239)</f>
        <v>TRANSACCIONES DEL DIA 03/27/2019SPYRAL - GESTION ADMINISTRATIVA</v>
      </c>
      <c r="G1239" s="108">
        <f>IF(Tabla!K1239="","",Tabla!K1239)</f>
        <v>143</v>
      </c>
      <c r="H1239" s="108">
        <f>IF(Tabla!L1239="","",Tabla!L1239)</f>
        <v>0</v>
      </c>
      <c r="J1239">
        <f t="shared" si="261"/>
        <v>1231</v>
      </c>
      <c r="K1239" s="93">
        <f t="shared" si="262"/>
        <v>43551</v>
      </c>
      <c r="L1239">
        <f t="shared" ca="1" si="251"/>
        <v>0</v>
      </c>
      <c r="M1239" s="115">
        <f t="shared" ca="1" si="252"/>
        <v>1.2309999999999999E-6</v>
      </c>
      <c r="N1239">
        <f t="shared" ca="1" si="253"/>
        <v>2.6199999999999999E-7</v>
      </c>
      <c r="O1239">
        <f t="shared" ca="1" si="254"/>
        <v>262</v>
      </c>
      <c r="Q1239">
        <f t="shared" ca="1" si="255"/>
        <v>43487</v>
      </c>
      <c r="R1239" t="str">
        <f t="shared" ca="1" si="256"/>
        <v>BANCA COMERCIAL</v>
      </c>
      <c r="S1239" t="str">
        <f t="shared" ca="1" si="257"/>
        <v>VIATICOS</v>
      </c>
      <c r="T1239" t="str">
        <f t="shared" ca="1" si="258"/>
        <v>TRANSACCIONES DEL DIA 01/22/2019SPYRAL - GESTION ADMINISTRATIVA</v>
      </c>
      <c r="V1239">
        <f t="shared" ca="1" si="259"/>
        <v>0</v>
      </c>
      <c r="W1239">
        <f t="shared" ca="1" si="260"/>
        <v>0</v>
      </c>
    </row>
    <row r="1240" spans="2:23" x14ac:dyDescent="0.25">
      <c r="B1240" s="3">
        <f t="shared" si="250"/>
        <v>1232</v>
      </c>
      <c r="C1240" s="93">
        <f>IF(Tabla!G1240="","",Tabla!G1240)</f>
        <v>43551</v>
      </c>
      <c r="D1240" s="93" t="str">
        <f>IF(Tabla!H1240="","",Tabla!H1240)</f>
        <v>SERVICIOS PERSONALES</v>
      </c>
      <c r="E1240" s="93" t="str">
        <f>IF(Tabla!I1240="","",Tabla!I1240)</f>
        <v>VIATICOS 2</v>
      </c>
      <c r="F1240" s="93" t="str">
        <f>IF(Tabla!J1240="","",Tabla!J1240)</f>
        <v>TRANSACCIONES DEL DIA 03/27/2019SPYRAL - GESTION ADMINISTRATIVA</v>
      </c>
      <c r="G1240" s="108">
        <f>IF(Tabla!K1240="","",Tabla!K1240)</f>
        <v>117</v>
      </c>
      <c r="H1240" s="108">
        <f>IF(Tabla!L1240="","",Tabla!L1240)</f>
        <v>0</v>
      </c>
      <c r="J1240">
        <f t="shared" si="261"/>
        <v>1232</v>
      </c>
      <c r="K1240" s="93">
        <f t="shared" si="262"/>
        <v>43551</v>
      </c>
      <c r="L1240">
        <f t="shared" ca="1" si="251"/>
        <v>0</v>
      </c>
      <c r="M1240" s="115">
        <f t="shared" ca="1" si="252"/>
        <v>1.232E-6</v>
      </c>
      <c r="N1240">
        <f t="shared" ca="1" si="253"/>
        <v>2.6100000000000002E-7</v>
      </c>
      <c r="O1240">
        <f t="shared" ca="1" si="254"/>
        <v>261</v>
      </c>
      <c r="Q1240">
        <f t="shared" ca="1" si="255"/>
        <v>43487</v>
      </c>
      <c r="R1240" t="str">
        <f t="shared" ca="1" si="256"/>
        <v>BANCA COMERCIAL</v>
      </c>
      <c r="S1240" t="str">
        <f t="shared" ca="1" si="257"/>
        <v>NC ALIMENTACION DE EMPLEADOS NVA</v>
      </c>
      <c r="T1240" t="str">
        <f t="shared" ca="1" si="258"/>
        <v>TRANSACCIONES DEL DIA 01/22/2019SPYRAL - GESTION ADMINISTRATIVA</v>
      </c>
      <c r="V1240">
        <f t="shared" ca="1" si="259"/>
        <v>0</v>
      </c>
      <c r="W1240">
        <f t="shared" ca="1" si="260"/>
        <v>0</v>
      </c>
    </row>
    <row r="1241" spans="2:23" x14ac:dyDescent="0.25">
      <c r="B1241" s="3">
        <f t="shared" si="250"/>
        <v>1233</v>
      </c>
      <c r="C1241" s="93">
        <f>IF(Tabla!G1241="","",Tabla!G1241)</f>
        <v>43551</v>
      </c>
      <c r="D1241" s="93" t="str">
        <f>IF(Tabla!H1241="","",Tabla!H1241)</f>
        <v>MERCADEO</v>
      </c>
      <c r="E1241" s="93" t="str">
        <f>IF(Tabla!I1241="","",Tabla!I1241)</f>
        <v>NC VIATICOS</v>
      </c>
      <c r="F1241" s="93" t="str">
        <f>IF(Tabla!J1241="","",Tabla!J1241)</f>
        <v>TRANSACCIONES DEL DIA 03/27/2019SPYRAL - GESTION ADMINISTRATIVA</v>
      </c>
      <c r="G1241" s="108">
        <f>IF(Tabla!K1241="","",Tabla!K1241)</f>
        <v>343.33</v>
      </c>
      <c r="H1241" s="108">
        <f>IF(Tabla!L1241="","",Tabla!L1241)</f>
        <v>0</v>
      </c>
      <c r="J1241">
        <f t="shared" si="261"/>
        <v>1233</v>
      </c>
      <c r="K1241" s="93">
        <f t="shared" si="262"/>
        <v>43551</v>
      </c>
      <c r="L1241">
        <f t="shared" ca="1" si="251"/>
        <v>0</v>
      </c>
      <c r="M1241" s="115">
        <f t="shared" ca="1" si="252"/>
        <v>1.2330000000000001E-6</v>
      </c>
      <c r="N1241">
        <f t="shared" ca="1" si="253"/>
        <v>2.6E-7</v>
      </c>
      <c r="O1241">
        <f t="shared" ca="1" si="254"/>
        <v>260</v>
      </c>
      <c r="Q1241">
        <f t="shared" ca="1" si="255"/>
        <v>43487</v>
      </c>
      <c r="R1241" t="str">
        <f t="shared" ca="1" si="256"/>
        <v>BANCA COMERCIAL INTERIOR</v>
      </c>
      <c r="S1241" t="str">
        <f t="shared" ca="1" si="257"/>
        <v>NC VIATICOS</v>
      </c>
      <c r="T1241" t="str">
        <f t="shared" ca="1" si="258"/>
        <v>TRANSACCIONES DEL DIA 01/22/2019SPYRAL - GESTION ADMINISTRATIVA</v>
      </c>
      <c r="V1241">
        <f t="shared" ca="1" si="259"/>
        <v>0</v>
      </c>
      <c r="W1241">
        <f t="shared" ca="1" si="260"/>
        <v>0</v>
      </c>
    </row>
    <row r="1242" spans="2:23" x14ac:dyDescent="0.25">
      <c r="B1242" s="3">
        <f t="shared" si="250"/>
        <v>1234</v>
      </c>
      <c r="C1242" s="93">
        <f>IF(Tabla!G1242="","",Tabla!G1242)</f>
        <v>43551</v>
      </c>
      <c r="D1242" s="93" t="str">
        <f>IF(Tabla!H1242="","",Tabla!H1242)</f>
        <v>MERCADEO</v>
      </c>
      <c r="E1242" s="93" t="str">
        <f>IF(Tabla!I1242="","",Tabla!I1242)</f>
        <v>VIATICOS 2</v>
      </c>
      <c r="F1242" s="93" t="str">
        <f>IF(Tabla!J1242="","",Tabla!J1242)</f>
        <v>TRANSACCIONES DEL DIA 03/27/2019SPYRAL - GESTION ADMINISTRATIVA</v>
      </c>
      <c r="G1242" s="108">
        <f>IF(Tabla!K1242="","",Tabla!K1242)</f>
        <v>24</v>
      </c>
      <c r="H1242" s="108">
        <f>IF(Tabla!L1242="","",Tabla!L1242)</f>
        <v>0</v>
      </c>
      <c r="J1242">
        <f t="shared" si="261"/>
        <v>1234</v>
      </c>
      <c r="K1242" s="93">
        <f t="shared" si="262"/>
        <v>43551</v>
      </c>
      <c r="L1242">
        <f t="shared" ca="1" si="251"/>
        <v>0</v>
      </c>
      <c r="M1242" s="115">
        <f t="shared" ca="1" si="252"/>
        <v>1.234E-6</v>
      </c>
      <c r="N1242">
        <f t="shared" ca="1" si="253"/>
        <v>2.5899999999999998E-7</v>
      </c>
      <c r="O1242">
        <f t="shared" ca="1" si="254"/>
        <v>259</v>
      </c>
      <c r="Q1242">
        <f t="shared" ca="1" si="255"/>
        <v>43487</v>
      </c>
      <c r="R1242" t="str">
        <f t="shared" ca="1" si="256"/>
        <v>BANCA COMERCIAL INTERIOR</v>
      </c>
      <c r="S1242" t="str">
        <f t="shared" ca="1" si="257"/>
        <v>NC ALIMENTACION DE EMPLEADOS NVA</v>
      </c>
      <c r="T1242" t="str">
        <f t="shared" ca="1" si="258"/>
        <v>TRANSACCIONES DEL DIA 01/22/2019SPYRAL - GESTION ADMINISTRATIVA</v>
      </c>
      <c r="V1242">
        <f t="shared" ca="1" si="259"/>
        <v>0</v>
      </c>
      <c r="W1242">
        <f t="shared" ca="1" si="260"/>
        <v>0</v>
      </c>
    </row>
    <row r="1243" spans="2:23" x14ac:dyDescent="0.25">
      <c r="B1243" s="3">
        <f t="shared" si="250"/>
        <v>1235</v>
      </c>
      <c r="C1243" s="93">
        <f>IF(Tabla!G1243="","",Tabla!G1243)</f>
        <v>43551</v>
      </c>
      <c r="D1243" s="93" t="str">
        <f>IF(Tabla!H1243="","",Tabla!H1243)</f>
        <v>HIPOTECAS</v>
      </c>
      <c r="E1243" s="93" t="str">
        <f>IF(Tabla!I1243="","",Tabla!I1243)</f>
        <v>ALIMENTACION DE EMPLEADOS CTA NUEVA</v>
      </c>
      <c r="F1243" s="93" t="str">
        <f>IF(Tabla!J1243="","",Tabla!J1243)</f>
        <v>TRANSACCIONES DEL DIA 03/27/2019SPYRAL - GESTION ADMINISTRATIVA</v>
      </c>
      <c r="G1243" s="108">
        <f>IF(Tabla!K1243="","",Tabla!K1243)</f>
        <v>7.33</v>
      </c>
      <c r="H1243" s="108">
        <f>IF(Tabla!L1243="","",Tabla!L1243)</f>
        <v>0</v>
      </c>
      <c r="J1243">
        <f t="shared" si="261"/>
        <v>1235</v>
      </c>
      <c r="K1243" s="93">
        <f t="shared" si="262"/>
        <v>43551</v>
      </c>
      <c r="L1243">
        <f t="shared" ca="1" si="251"/>
        <v>0</v>
      </c>
      <c r="M1243" s="115">
        <f t="shared" ca="1" si="252"/>
        <v>1.235E-6</v>
      </c>
      <c r="N1243">
        <f t="shared" ca="1" si="253"/>
        <v>2.5800000000000001E-7</v>
      </c>
      <c r="O1243">
        <f t="shared" ca="1" si="254"/>
        <v>258</v>
      </c>
      <c r="Q1243">
        <f t="shared" ca="1" si="255"/>
        <v>43487</v>
      </c>
      <c r="R1243" t="str">
        <f t="shared" ca="1" si="256"/>
        <v>CAJA</v>
      </c>
      <c r="S1243" t="str">
        <f t="shared" ca="1" si="257"/>
        <v>ALIMENTACION DE EMPLEADOS CTA NUEVA</v>
      </c>
      <c r="T1243" t="str">
        <f t="shared" ca="1" si="258"/>
        <v>TRANSACCIONES DEL DIA 01/22/2019SPYRAL - GESTION ADMINISTRATIVA</v>
      </c>
      <c r="V1243">
        <f t="shared" ca="1" si="259"/>
        <v>0</v>
      </c>
      <c r="W1243">
        <f t="shared" ca="1" si="260"/>
        <v>0</v>
      </c>
    </row>
    <row r="1244" spans="2:23" x14ac:dyDescent="0.25">
      <c r="B1244" s="3">
        <f t="shared" si="250"/>
        <v>1236</v>
      </c>
      <c r="C1244" s="93">
        <f>IF(Tabla!G1244="","",Tabla!G1244)</f>
        <v>43551</v>
      </c>
      <c r="D1244" s="93" t="str">
        <f>IF(Tabla!H1244="","",Tabla!H1244)</f>
        <v>FUERZAS DE VENTAS PANAMA</v>
      </c>
      <c r="E1244" s="93" t="str">
        <f>IF(Tabla!I1244="","",Tabla!I1244)</f>
        <v>NC GASTO NO DEDUCIBLES</v>
      </c>
      <c r="F1244" s="93" t="str">
        <f>IF(Tabla!J1244="","",Tabla!J1244)</f>
        <v>TRANSACCIONES DEL DIA 03/27/2019SPYRAL - GESTION ADMINISTRATIVA</v>
      </c>
      <c r="G1244" s="108">
        <f>IF(Tabla!K1244="","",Tabla!K1244)</f>
        <v>294.31</v>
      </c>
      <c r="H1244" s="108">
        <f>IF(Tabla!L1244="","",Tabla!L1244)</f>
        <v>0</v>
      </c>
      <c r="J1244">
        <f t="shared" si="261"/>
        <v>1236</v>
      </c>
      <c r="K1244" s="93">
        <f t="shared" si="262"/>
        <v>43551</v>
      </c>
      <c r="L1244">
        <f t="shared" ca="1" si="251"/>
        <v>0</v>
      </c>
      <c r="M1244" s="115">
        <f t="shared" ca="1" si="252"/>
        <v>1.2359999999999999E-6</v>
      </c>
      <c r="N1244">
        <f t="shared" ca="1" si="253"/>
        <v>2.5699999999999999E-7</v>
      </c>
      <c r="O1244">
        <f t="shared" ca="1" si="254"/>
        <v>257</v>
      </c>
      <c r="Q1244">
        <f t="shared" ca="1" si="255"/>
        <v>43487</v>
      </c>
      <c r="R1244" t="str">
        <f t="shared" ca="1" si="256"/>
        <v>CAJA</v>
      </c>
      <c r="S1244" t="str">
        <f t="shared" ca="1" si="257"/>
        <v>ALIMENTACION DE EMPLEADOS CTA NUEVA</v>
      </c>
      <c r="T1244" t="str">
        <f t="shared" ca="1" si="258"/>
        <v>TRANSACCIONES DEL DIA 01/22/2019SPYRAL - GESTION ADMINISTRATIVA</v>
      </c>
      <c r="V1244">
        <f t="shared" ca="1" si="259"/>
        <v>0</v>
      </c>
      <c r="W1244">
        <f t="shared" ca="1" si="260"/>
        <v>0</v>
      </c>
    </row>
    <row r="1245" spans="2:23" x14ac:dyDescent="0.25">
      <c r="B1245" s="3">
        <f t="shared" si="250"/>
        <v>1237</v>
      </c>
      <c r="C1245" s="93">
        <f>IF(Tabla!G1245="","",Tabla!G1245)</f>
        <v>43551</v>
      </c>
      <c r="D1245" s="93" t="str">
        <f>IF(Tabla!H1245="","",Tabla!H1245)</f>
        <v>DESARROLLO DE PRODUCTOS</v>
      </c>
      <c r="E1245" s="93" t="str">
        <f>IF(Tabla!I1245="","",Tabla!I1245)</f>
        <v>NC VIATICOS</v>
      </c>
      <c r="F1245" s="93" t="str">
        <f>IF(Tabla!J1245="","",Tabla!J1245)</f>
        <v>TRANSACCIONES DEL DIA 03/27/2019SPYRAL - GESTION ADMINISTRATIVA</v>
      </c>
      <c r="G1245" s="108">
        <f>IF(Tabla!K1245="","",Tabla!K1245)</f>
        <v>32.65</v>
      </c>
      <c r="H1245" s="108">
        <f>IF(Tabla!L1245="","",Tabla!L1245)</f>
        <v>0</v>
      </c>
      <c r="J1245">
        <f t="shared" si="261"/>
        <v>1237</v>
      </c>
      <c r="K1245" s="93">
        <f t="shared" si="262"/>
        <v>43551</v>
      </c>
      <c r="L1245">
        <f t="shared" ca="1" si="251"/>
        <v>0</v>
      </c>
      <c r="M1245" s="115">
        <f t="shared" ca="1" si="252"/>
        <v>1.237E-6</v>
      </c>
      <c r="N1245">
        <f t="shared" ca="1" si="253"/>
        <v>2.5600000000000002E-7</v>
      </c>
      <c r="O1245">
        <f t="shared" ca="1" si="254"/>
        <v>256</v>
      </c>
      <c r="Q1245">
        <f t="shared" ca="1" si="255"/>
        <v>43487</v>
      </c>
      <c r="R1245" t="str">
        <f t="shared" ca="1" si="256"/>
        <v>CAJA</v>
      </c>
      <c r="S1245" t="str">
        <f t="shared" ca="1" si="257"/>
        <v>ALIMENTACION DE EMPLEADOS CTA NUEVA</v>
      </c>
      <c r="T1245" t="str">
        <f t="shared" ca="1" si="258"/>
        <v>TRANSACCIONES DEL DIA 01/22/2019SPYRAL - GESTION ADMINISTRATIVA</v>
      </c>
      <c r="V1245">
        <f t="shared" ca="1" si="259"/>
        <v>0</v>
      </c>
      <c r="W1245">
        <f t="shared" ca="1" si="260"/>
        <v>0</v>
      </c>
    </row>
    <row r="1246" spans="2:23" x14ac:dyDescent="0.25">
      <c r="B1246" s="3">
        <f t="shared" si="250"/>
        <v>1238</v>
      </c>
      <c r="C1246" s="93">
        <f>IF(Tabla!G1246="","",Tabla!G1246)</f>
        <v>43551</v>
      </c>
      <c r="D1246" s="93" t="str">
        <f>IF(Tabla!H1246="","",Tabla!H1246)</f>
        <v>CANALES DE DISTRIBUCION</v>
      </c>
      <c r="E1246" s="93" t="str">
        <f>IF(Tabla!I1246="","",Tabla!I1246)</f>
        <v>NC GASTO NO DEDUCIBLES</v>
      </c>
      <c r="F1246" s="93" t="str">
        <f>IF(Tabla!J1246="","",Tabla!J1246)</f>
        <v>TRANSACCIONES DEL DIA 03/27/2019SPYRAL - GESTION ADMINISTRATIVA</v>
      </c>
      <c r="G1246" s="108">
        <f>IF(Tabla!K1246="","",Tabla!K1246)</f>
        <v>18</v>
      </c>
      <c r="H1246" s="108">
        <f>IF(Tabla!L1246="","",Tabla!L1246)</f>
        <v>0</v>
      </c>
      <c r="J1246">
        <f t="shared" si="261"/>
        <v>1238</v>
      </c>
      <c r="K1246" s="93">
        <f t="shared" si="262"/>
        <v>43551</v>
      </c>
      <c r="L1246">
        <f t="shared" ca="1" si="251"/>
        <v>0</v>
      </c>
      <c r="M1246" s="115">
        <f t="shared" ca="1" si="252"/>
        <v>1.238E-6</v>
      </c>
      <c r="N1246">
        <f t="shared" ca="1" si="253"/>
        <v>2.5499999999999999E-7</v>
      </c>
      <c r="O1246">
        <f t="shared" ca="1" si="254"/>
        <v>255</v>
      </c>
      <c r="Q1246">
        <f t="shared" ca="1" si="255"/>
        <v>43487</v>
      </c>
      <c r="R1246" t="str">
        <f t="shared" ca="1" si="256"/>
        <v>CAJA</v>
      </c>
      <c r="S1246" t="str">
        <f t="shared" ca="1" si="257"/>
        <v>ALIMENTACION DE EMPLEADOS CTA NUEVA</v>
      </c>
      <c r="T1246" t="str">
        <f t="shared" ca="1" si="258"/>
        <v>TRANSACCIONES DEL DIA 01/22/2019SPYRAL - GESTION ADMINISTRATIVA</v>
      </c>
      <c r="V1246">
        <f t="shared" ca="1" si="259"/>
        <v>0</v>
      </c>
      <c r="W1246">
        <f t="shared" ca="1" si="260"/>
        <v>0</v>
      </c>
    </row>
    <row r="1247" spans="2:23" x14ac:dyDescent="0.25">
      <c r="B1247" s="3">
        <f t="shared" si="250"/>
        <v>1239</v>
      </c>
      <c r="C1247" s="93">
        <f>IF(Tabla!G1247="","",Tabla!G1247)</f>
        <v>43551</v>
      </c>
      <c r="D1247" s="93" t="str">
        <f>IF(Tabla!H1247="","",Tabla!H1247)</f>
        <v>CANALES DE DISTRIBUCION</v>
      </c>
      <c r="E1247" s="93" t="str">
        <f>IF(Tabla!I1247="","",Tabla!I1247)</f>
        <v>VIATICOS</v>
      </c>
      <c r="F1247" s="93" t="str">
        <f>IF(Tabla!J1247="","",Tabla!J1247)</f>
        <v>TRANSACCIONES DEL DIA 03/27/2019SPYRAL - GESTION ADMINISTRATIVA</v>
      </c>
      <c r="G1247" s="108">
        <f>IF(Tabla!K1247="","",Tabla!K1247)</f>
        <v>70.23</v>
      </c>
      <c r="H1247" s="108">
        <f>IF(Tabla!L1247="","",Tabla!L1247)</f>
        <v>0</v>
      </c>
      <c r="J1247">
        <f t="shared" si="261"/>
        <v>1239</v>
      </c>
      <c r="K1247" s="93">
        <f t="shared" si="262"/>
        <v>43551</v>
      </c>
      <c r="L1247">
        <f t="shared" ca="1" si="251"/>
        <v>0</v>
      </c>
      <c r="M1247" s="115">
        <f t="shared" ca="1" si="252"/>
        <v>1.2389999999999999E-6</v>
      </c>
      <c r="N1247">
        <f t="shared" ca="1" si="253"/>
        <v>2.5400000000000002E-7</v>
      </c>
      <c r="O1247">
        <f t="shared" ca="1" si="254"/>
        <v>254</v>
      </c>
      <c r="Q1247">
        <f t="shared" ca="1" si="255"/>
        <v>43487</v>
      </c>
      <c r="R1247" t="str">
        <f t="shared" ca="1" si="256"/>
        <v>CAJA</v>
      </c>
      <c r="S1247" t="str">
        <f t="shared" ca="1" si="257"/>
        <v>ALIMENTACION DE EMPLEADOS CTA NUEVA</v>
      </c>
      <c r="T1247" t="str">
        <f t="shared" ca="1" si="258"/>
        <v>TRANSACCIONES DEL DIA 01/22/2019SPYRAL - GESTION ADMINISTRATIVA</v>
      </c>
      <c r="V1247">
        <f t="shared" ca="1" si="259"/>
        <v>0</v>
      </c>
      <c r="W1247">
        <f t="shared" ca="1" si="260"/>
        <v>0</v>
      </c>
    </row>
    <row r="1248" spans="2:23" x14ac:dyDescent="0.25">
      <c r="B1248" s="3">
        <f t="shared" si="250"/>
        <v>1240</v>
      </c>
      <c r="C1248" s="93">
        <f>IF(Tabla!G1248="","",Tabla!G1248)</f>
        <v>43551</v>
      </c>
      <c r="D1248" s="93" t="str">
        <f>IF(Tabla!H1248="","",Tabla!H1248)</f>
        <v>CANALES DE DISTRIBUCION</v>
      </c>
      <c r="E1248" s="93" t="str">
        <f>IF(Tabla!I1248="","",Tabla!I1248)</f>
        <v>VIATICOS 2</v>
      </c>
      <c r="F1248" s="93" t="str">
        <f>IF(Tabla!J1248="","",Tabla!J1248)</f>
        <v>TRANSACCIONES DEL DIA 03/27/2019SPYRAL - GESTION ADMINISTRATIVA</v>
      </c>
      <c r="G1248" s="108">
        <f>IF(Tabla!K1248="","",Tabla!K1248)</f>
        <v>1083.51</v>
      </c>
      <c r="H1248" s="108">
        <f>IF(Tabla!L1248="","",Tabla!L1248)</f>
        <v>0</v>
      </c>
      <c r="J1248">
        <f t="shared" si="261"/>
        <v>1240</v>
      </c>
      <c r="K1248" s="93">
        <f t="shared" si="262"/>
        <v>43551</v>
      </c>
      <c r="L1248">
        <f t="shared" ca="1" si="251"/>
        <v>0</v>
      </c>
      <c r="M1248" s="115">
        <f t="shared" ca="1" si="252"/>
        <v>1.24E-6</v>
      </c>
      <c r="N1248">
        <f t="shared" ca="1" si="253"/>
        <v>2.53E-7</v>
      </c>
      <c r="O1248">
        <f t="shared" ca="1" si="254"/>
        <v>253</v>
      </c>
      <c r="Q1248">
        <f t="shared" ca="1" si="255"/>
        <v>43487</v>
      </c>
      <c r="R1248" t="str">
        <f t="shared" ca="1" si="256"/>
        <v>CANALES DE DISTRIBUCION</v>
      </c>
      <c r="S1248" t="str">
        <f t="shared" ca="1" si="257"/>
        <v>VIATICOS</v>
      </c>
      <c r="T1248" t="str">
        <f t="shared" ca="1" si="258"/>
        <v>TRANSACCIONES DEL DIA 01/22/2019SPYRAL - GESTION ADMINISTRATIVA</v>
      </c>
      <c r="V1248">
        <f t="shared" ca="1" si="259"/>
        <v>0</v>
      </c>
      <c r="W1248">
        <f t="shared" ca="1" si="260"/>
        <v>0</v>
      </c>
    </row>
    <row r="1249" spans="2:23" x14ac:dyDescent="0.25">
      <c r="B1249" s="3">
        <f t="shared" si="250"/>
        <v>1241</v>
      </c>
      <c r="C1249" s="93">
        <f>IF(Tabla!G1249="","",Tabla!G1249)</f>
        <v>43551</v>
      </c>
      <c r="D1249" s="93" t="str">
        <f>IF(Tabla!H1249="","",Tabla!H1249)</f>
        <v>CAJA</v>
      </c>
      <c r="E1249" s="93" t="str">
        <f>IF(Tabla!I1249="","",Tabla!I1249)</f>
        <v>ALIMENTACION DE EMPLEADOS CTA NUEVA</v>
      </c>
      <c r="F1249" s="93" t="str">
        <f>IF(Tabla!J1249="","",Tabla!J1249)</f>
        <v>TRANSACCIONES DEL DIA 03/27/2019SPYRAL - GESTION ADMINISTRATIVA</v>
      </c>
      <c r="G1249" s="108">
        <f>IF(Tabla!K1249="","",Tabla!K1249)</f>
        <v>16</v>
      </c>
      <c r="H1249" s="108">
        <f>IF(Tabla!L1249="","",Tabla!L1249)</f>
        <v>0</v>
      </c>
      <c r="J1249">
        <f t="shared" si="261"/>
        <v>1241</v>
      </c>
      <c r="K1249" s="93">
        <f t="shared" si="262"/>
        <v>43551</v>
      </c>
      <c r="L1249">
        <f t="shared" ca="1" si="251"/>
        <v>0</v>
      </c>
      <c r="M1249" s="115">
        <f t="shared" ca="1" si="252"/>
        <v>1.2410000000000001E-6</v>
      </c>
      <c r="N1249">
        <f t="shared" ca="1" si="253"/>
        <v>2.5199999999999998E-7</v>
      </c>
      <c r="O1249">
        <f t="shared" ca="1" si="254"/>
        <v>252</v>
      </c>
      <c r="Q1249">
        <f t="shared" ca="1" si="255"/>
        <v>43487</v>
      </c>
      <c r="R1249" t="str">
        <f t="shared" ca="1" si="256"/>
        <v>FUERZAS DE VENTAS PANAMA</v>
      </c>
      <c r="S1249" t="str">
        <f t="shared" ca="1" si="257"/>
        <v>NC  RECONOCIMIENTOS</v>
      </c>
      <c r="T1249" t="str">
        <f t="shared" ca="1" si="258"/>
        <v>TRANSACCIONES DEL DIA 01/22/2019SPYRAL - GESTION ADMINISTRATIVA</v>
      </c>
      <c r="V1249">
        <f t="shared" ca="1" si="259"/>
        <v>0</v>
      </c>
      <c r="W1249">
        <f t="shared" ca="1" si="260"/>
        <v>0</v>
      </c>
    </row>
    <row r="1250" spans="2:23" x14ac:dyDescent="0.25">
      <c r="B1250" s="3">
        <f t="shared" si="250"/>
        <v>1242</v>
      </c>
      <c r="C1250" s="93">
        <f>IF(Tabla!G1250="","",Tabla!G1250)</f>
        <v>43551</v>
      </c>
      <c r="D1250" s="93" t="str">
        <f>IF(Tabla!H1250="","",Tabla!H1250)</f>
        <v>CAJA</v>
      </c>
      <c r="E1250" s="93" t="str">
        <f>IF(Tabla!I1250="","",Tabla!I1250)</f>
        <v>ALIMENTACION DE EMPLEADOS CTA NUEVA</v>
      </c>
      <c r="F1250" s="93" t="str">
        <f>IF(Tabla!J1250="","",Tabla!J1250)</f>
        <v>TRANSACCIONES DEL DIA 03/27/2019SPYRAL - GESTION ADMINISTRATIVA</v>
      </c>
      <c r="G1250" s="108">
        <f>IF(Tabla!K1250="","",Tabla!K1250)</f>
        <v>8</v>
      </c>
      <c r="H1250" s="108">
        <f>IF(Tabla!L1250="","",Tabla!L1250)</f>
        <v>0</v>
      </c>
      <c r="J1250">
        <f t="shared" si="261"/>
        <v>1242</v>
      </c>
      <c r="K1250" s="93">
        <f t="shared" si="262"/>
        <v>43551</v>
      </c>
      <c r="L1250">
        <f t="shared" ca="1" si="251"/>
        <v>0</v>
      </c>
      <c r="M1250" s="115">
        <f t="shared" ca="1" si="252"/>
        <v>1.2419999999999999E-6</v>
      </c>
      <c r="N1250">
        <f t="shared" ca="1" si="253"/>
        <v>2.5100000000000001E-7</v>
      </c>
      <c r="O1250">
        <f t="shared" ca="1" si="254"/>
        <v>251</v>
      </c>
      <c r="Q1250">
        <f t="shared" ca="1" si="255"/>
        <v>43487</v>
      </c>
      <c r="R1250" t="str">
        <f t="shared" ca="1" si="256"/>
        <v>SERVICIOS PERSONALES</v>
      </c>
      <c r="S1250" t="str">
        <f t="shared" ca="1" si="257"/>
        <v>ALIMENTACION DE EMPLEADOS CTA NUEVA</v>
      </c>
      <c r="T1250" t="str">
        <f t="shared" ca="1" si="258"/>
        <v>TRANSACCIONES DEL DIA 01/22/2019SPYRAL - GESTION ADMINISTRATIVA</v>
      </c>
      <c r="V1250">
        <f t="shared" ca="1" si="259"/>
        <v>0</v>
      </c>
      <c r="W1250">
        <f t="shared" ca="1" si="260"/>
        <v>0</v>
      </c>
    </row>
    <row r="1251" spans="2:23" x14ac:dyDescent="0.25">
      <c r="B1251" s="3">
        <f t="shared" si="250"/>
        <v>1243</v>
      </c>
      <c r="C1251" s="93">
        <f>IF(Tabla!G1251="","",Tabla!G1251)</f>
        <v>43551</v>
      </c>
      <c r="D1251" s="93" t="str">
        <f>IF(Tabla!H1251="","",Tabla!H1251)</f>
        <v>CAJA</v>
      </c>
      <c r="E1251" s="93" t="str">
        <f>IF(Tabla!I1251="","",Tabla!I1251)</f>
        <v>VIATICOS 2</v>
      </c>
      <c r="F1251" s="93" t="str">
        <f>IF(Tabla!J1251="","",Tabla!J1251)</f>
        <v>TRANSACCIONES DEL DIA 03/27/2019SPYRAL - GESTION ADMINISTRATIVA</v>
      </c>
      <c r="G1251" s="108">
        <f>IF(Tabla!K1251="","",Tabla!K1251)</f>
        <v>234</v>
      </c>
      <c r="H1251" s="108">
        <f>IF(Tabla!L1251="","",Tabla!L1251)</f>
        <v>0</v>
      </c>
      <c r="J1251">
        <f t="shared" si="261"/>
        <v>1243</v>
      </c>
      <c r="K1251" s="93">
        <f t="shared" si="262"/>
        <v>43551</v>
      </c>
      <c r="L1251">
        <f t="shared" ca="1" si="251"/>
        <v>0</v>
      </c>
      <c r="M1251" s="115">
        <f t="shared" ca="1" si="252"/>
        <v>1.243E-6</v>
      </c>
      <c r="N1251">
        <f t="shared" ca="1" si="253"/>
        <v>2.4999999999999999E-7</v>
      </c>
      <c r="O1251">
        <f t="shared" ca="1" si="254"/>
        <v>250</v>
      </c>
      <c r="Q1251">
        <f t="shared" ca="1" si="255"/>
        <v>43487</v>
      </c>
      <c r="R1251" t="str">
        <f t="shared" ca="1" si="256"/>
        <v>TELEMERCADEO</v>
      </c>
      <c r="S1251" t="str">
        <f t="shared" ca="1" si="257"/>
        <v>NC ALIMENTACION DE EMPLEADOS NVA</v>
      </c>
      <c r="T1251" t="str">
        <f t="shared" ca="1" si="258"/>
        <v>TRANSACCIONES DEL DIA 01/22/2019SPYRAL - GESTION ADMINISTRATIVA</v>
      </c>
      <c r="V1251">
        <f t="shared" ca="1" si="259"/>
        <v>0</v>
      </c>
      <c r="W1251">
        <f t="shared" ca="1" si="260"/>
        <v>0</v>
      </c>
    </row>
    <row r="1252" spans="2:23" x14ac:dyDescent="0.25">
      <c r="B1252" s="3">
        <f t="shared" si="250"/>
        <v>1244</v>
      </c>
      <c r="C1252" s="93">
        <f>IF(Tabla!G1252="","",Tabla!G1252)</f>
        <v>43551</v>
      </c>
      <c r="D1252" s="93" t="str">
        <f>IF(Tabla!H1252="","",Tabla!H1252)</f>
        <v>BANCA DE CONSUMO</v>
      </c>
      <c r="E1252" s="93" t="str">
        <f>IF(Tabla!I1252="","",Tabla!I1252)</f>
        <v>VIATICOS</v>
      </c>
      <c r="F1252" s="93" t="str">
        <f>IF(Tabla!J1252="","",Tabla!J1252)</f>
        <v>TRANSACCIONES DEL DIA 03/27/2019SPYRAL - GESTION ADMINISTRATIVA</v>
      </c>
      <c r="G1252" s="108">
        <f>IF(Tabla!K1252="","",Tabla!K1252)</f>
        <v>140.46</v>
      </c>
      <c r="H1252" s="108">
        <f>IF(Tabla!L1252="","",Tabla!L1252)</f>
        <v>0</v>
      </c>
      <c r="J1252">
        <f t="shared" si="261"/>
        <v>1244</v>
      </c>
      <c r="K1252" s="93">
        <f t="shared" si="262"/>
        <v>43551</v>
      </c>
      <c r="L1252">
        <f t="shared" ca="1" si="251"/>
        <v>0</v>
      </c>
      <c r="M1252" s="115">
        <f t="shared" ca="1" si="252"/>
        <v>1.2440000000000001E-6</v>
      </c>
      <c r="N1252">
        <f t="shared" ca="1" si="253"/>
        <v>2.4900000000000002E-7</v>
      </c>
      <c r="O1252">
        <f t="shared" ca="1" si="254"/>
        <v>249</v>
      </c>
      <c r="Q1252">
        <f t="shared" ca="1" si="255"/>
        <v>43486</v>
      </c>
      <c r="R1252" t="str">
        <f t="shared" ca="1" si="256"/>
        <v>ADMINISTRACION DE SUCURSALES</v>
      </c>
      <c r="S1252" t="str">
        <f t="shared" ca="1" si="257"/>
        <v>OTROS EGRESOS 18</v>
      </c>
      <c r="T1252" t="str">
        <f t="shared" ca="1" si="258"/>
        <v>OTROS EGRESOS 1.P.O (OR:3/DES:3 TRN:86 PERF:300086 CAU: 18</v>
      </c>
      <c r="V1252">
        <f t="shared" ca="1" si="259"/>
        <v>0</v>
      </c>
      <c r="W1252">
        <f t="shared" ca="1" si="260"/>
        <v>0</v>
      </c>
    </row>
    <row r="1253" spans="2:23" x14ac:dyDescent="0.25">
      <c r="B1253" s="3">
        <f t="shared" si="250"/>
        <v>1245</v>
      </c>
      <c r="C1253" s="93">
        <f>IF(Tabla!G1253="","",Tabla!G1253)</f>
        <v>43551</v>
      </c>
      <c r="D1253" s="93" t="str">
        <f>IF(Tabla!H1253="","",Tabla!H1253)</f>
        <v>BANCA CORPORATIVA</v>
      </c>
      <c r="E1253" s="93" t="str">
        <f>IF(Tabla!I1253="","",Tabla!I1253)</f>
        <v>VIATICOS 2</v>
      </c>
      <c r="F1253" s="93" t="str">
        <f>IF(Tabla!J1253="","",Tabla!J1253)</f>
        <v>TRANSACCIONES DEL DIA 03/27/2019SPYRAL - GESTION ADMINISTRATIVA</v>
      </c>
      <c r="G1253" s="108">
        <f>IF(Tabla!K1253="","",Tabla!K1253)</f>
        <v>383.94</v>
      </c>
      <c r="H1253" s="108">
        <f>IF(Tabla!L1253="","",Tabla!L1253)</f>
        <v>0</v>
      </c>
      <c r="J1253">
        <f t="shared" si="261"/>
        <v>1245</v>
      </c>
      <c r="K1253" s="93">
        <f t="shared" si="262"/>
        <v>43551</v>
      </c>
      <c r="L1253">
        <f t="shared" ca="1" si="251"/>
        <v>0</v>
      </c>
      <c r="M1253" s="115">
        <f t="shared" ca="1" si="252"/>
        <v>1.2449999999999999E-6</v>
      </c>
      <c r="N1253">
        <f t="shared" ca="1" si="253"/>
        <v>2.48E-7</v>
      </c>
      <c r="O1253">
        <f t="shared" ca="1" si="254"/>
        <v>248</v>
      </c>
      <c r="Q1253">
        <f t="shared" ca="1" si="255"/>
        <v>43486</v>
      </c>
      <c r="R1253" t="str">
        <f t="shared" ca="1" si="256"/>
        <v>ADMINISTRACION DE SUCURSALES</v>
      </c>
      <c r="S1253" t="str">
        <f t="shared" ca="1" si="257"/>
        <v>OTROS EGRESOS 18</v>
      </c>
      <c r="T1253" t="str">
        <f t="shared" ca="1" si="258"/>
        <v>OTROS EGRESOS 1.P.O (OR:43/DES:43 TRN:86 PERF:300086 CAU: 18</v>
      </c>
      <c r="V1253">
        <f t="shared" ca="1" si="259"/>
        <v>0</v>
      </c>
      <c r="W1253">
        <f t="shared" ca="1" si="260"/>
        <v>0</v>
      </c>
    </row>
    <row r="1254" spans="2:23" x14ac:dyDescent="0.25">
      <c r="B1254" s="3">
        <f t="shared" si="250"/>
        <v>1246</v>
      </c>
      <c r="C1254" s="93">
        <f>IF(Tabla!G1254="","",Tabla!G1254)</f>
        <v>43551</v>
      </c>
      <c r="D1254" s="93" t="str">
        <f>IF(Tabla!H1254="","",Tabla!H1254)</f>
        <v>AUTOS</v>
      </c>
      <c r="E1254" s="93" t="str">
        <f>IF(Tabla!I1254="","",Tabla!I1254)</f>
        <v>ALIMENTACION DE EMPLEADOS CTA NUEVA</v>
      </c>
      <c r="F1254" s="93" t="str">
        <f>IF(Tabla!J1254="","",Tabla!J1254)</f>
        <v>TRANSACCIONES DEL DIA 03/27/2019SPYRAL - GESTION ADMINISTRATIVA</v>
      </c>
      <c r="G1254" s="108">
        <f>IF(Tabla!K1254="","",Tabla!K1254)</f>
        <v>10.1</v>
      </c>
      <c r="H1254" s="108">
        <f>IF(Tabla!L1254="","",Tabla!L1254)</f>
        <v>0</v>
      </c>
      <c r="J1254">
        <f t="shared" si="261"/>
        <v>1246</v>
      </c>
      <c r="K1254" s="93">
        <f t="shared" si="262"/>
        <v>43551</v>
      </c>
      <c r="L1254">
        <f t="shared" ca="1" si="251"/>
        <v>0</v>
      </c>
      <c r="M1254" s="115">
        <f t="shared" ca="1" si="252"/>
        <v>1.246E-6</v>
      </c>
      <c r="N1254">
        <f t="shared" ca="1" si="253"/>
        <v>2.4699999999999998E-7</v>
      </c>
      <c r="O1254">
        <f t="shared" ca="1" si="254"/>
        <v>247</v>
      </c>
      <c r="Q1254">
        <f t="shared" ca="1" si="255"/>
        <v>43486</v>
      </c>
      <c r="R1254" t="str">
        <f t="shared" ca="1" si="256"/>
        <v>ADMINISTRACION DE SUCURSALES</v>
      </c>
      <c r="S1254" t="str">
        <f t="shared" ca="1" si="257"/>
        <v>ALIMENTACION DE EMPLEADOS CTA NUEVA</v>
      </c>
      <c r="T1254" t="str">
        <f t="shared" ca="1" si="258"/>
        <v>TRANSACCIONES DEL DIA 01/21/2019SPYRAL - GESTION ADMINISTRATIVA</v>
      </c>
      <c r="V1254">
        <f t="shared" ca="1" si="259"/>
        <v>0</v>
      </c>
      <c r="W1254">
        <f t="shared" ca="1" si="260"/>
        <v>0</v>
      </c>
    </row>
    <row r="1255" spans="2:23" x14ac:dyDescent="0.25">
      <c r="B1255" s="3">
        <f t="shared" si="250"/>
        <v>1247</v>
      </c>
      <c r="C1255" s="93">
        <f>IF(Tabla!G1255="","",Tabla!G1255)</f>
        <v>43551</v>
      </c>
      <c r="D1255" s="93" t="str">
        <f>IF(Tabla!H1255="","",Tabla!H1255)</f>
        <v>ATM</v>
      </c>
      <c r="E1255" s="93" t="str">
        <f>IF(Tabla!I1255="","",Tabla!I1255)</f>
        <v>VIATICOS 2</v>
      </c>
      <c r="F1255" s="93" t="str">
        <f>IF(Tabla!J1255="","",Tabla!J1255)</f>
        <v>TRANSACCIONES DEL DIA 03/27/2019SPYRAL - GESTION ADMINISTRATIVA</v>
      </c>
      <c r="G1255" s="108">
        <f>IF(Tabla!K1255="","",Tabla!K1255)</f>
        <v>34.6</v>
      </c>
      <c r="H1255" s="108">
        <f>IF(Tabla!L1255="","",Tabla!L1255)</f>
        <v>0</v>
      </c>
      <c r="J1255">
        <f t="shared" si="261"/>
        <v>1247</v>
      </c>
      <c r="K1255" s="93">
        <f t="shared" si="262"/>
        <v>43551</v>
      </c>
      <c r="L1255">
        <f t="shared" ca="1" si="251"/>
        <v>0</v>
      </c>
      <c r="M1255" s="115">
        <f t="shared" ca="1" si="252"/>
        <v>1.2470000000000001E-6</v>
      </c>
      <c r="N1255">
        <f t="shared" ca="1" si="253"/>
        <v>2.4600000000000001E-7</v>
      </c>
      <c r="O1255">
        <f t="shared" ca="1" si="254"/>
        <v>246</v>
      </c>
      <c r="Q1255">
        <f t="shared" ca="1" si="255"/>
        <v>43486</v>
      </c>
      <c r="R1255" t="str">
        <f t="shared" ca="1" si="256"/>
        <v>ADMINISTRACION DE SUCURSALES</v>
      </c>
      <c r="S1255" t="str">
        <f t="shared" ca="1" si="257"/>
        <v>ALIMENTACION DE EMPLEADOS CTA NUEVA</v>
      </c>
      <c r="T1255" t="str">
        <f t="shared" ca="1" si="258"/>
        <v>TRANSACCIONES DEL DIA 01/21/2019SPYRAL - GESTION ADMINISTRATIVA</v>
      </c>
      <c r="V1255">
        <f t="shared" ca="1" si="259"/>
        <v>0</v>
      </c>
      <c r="W1255">
        <f t="shared" ca="1" si="260"/>
        <v>0</v>
      </c>
    </row>
    <row r="1256" spans="2:23" x14ac:dyDescent="0.25">
      <c r="B1256" s="3">
        <f t="shared" si="250"/>
        <v>1248</v>
      </c>
      <c r="C1256" s="93">
        <f>IF(Tabla!G1256="","",Tabla!G1256)</f>
        <v>43551</v>
      </c>
      <c r="D1256" s="93" t="str">
        <f>IF(Tabla!H1256="","",Tabla!H1256)</f>
        <v>ATENCION A CLIENTES</v>
      </c>
      <c r="E1256" s="93" t="str">
        <f>IF(Tabla!I1256="","",Tabla!I1256)</f>
        <v>ALIMENTACION DE EMPLEADOS CTA NUEVA</v>
      </c>
      <c r="F1256" s="93" t="str">
        <f>IF(Tabla!J1256="","",Tabla!J1256)</f>
        <v>TRANSACCIONES DEL DIA 03/27/2019SPYRAL - GESTION ADMINISTRATIVA</v>
      </c>
      <c r="G1256" s="108">
        <f>IF(Tabla!K1256="","",Tabla!K1256)</f>
        <v>15</v>
      </c>
      <c r="H1256" s="108">
        <f>IF(Tabla!L1256="","",Tabla!L1256)</f>
        <v>0</v>
      </c>
      <c r="J1256">
        <f t="shared" si="261"/>
        <v>1248</v>
      </c>
      <c r="K1256" s="93">
        <f t="shared" si="262"/>
        <v>43551</v>
      </c>
      <c r="L1256">
        <f t="shared" ca="1" si="251"/>
        <v>0</v>
      </c>
      <c r="M1256" s="115">
        <f t="shared" ca="1" si="252"/>
        <v>1.248E-6</v>
      </c>
      <c r="N1256">
        <f t="shared" ca="1" si="253"/>
        <v>2.4499999999999998E-7</v>
      </c>
      <c r="O1256">
        <f t="shared" ca="1" si="254"/>
        <v>245</v>
      </c>
      <c r="Q1256">
        <f t="shared" ca="1" si="255"/>
        <v>43486</v>
      </c>
      <c r="R1256" t="str">
        <f t="shared" ca="1" si="256"/>
        <v>CAJA</v>
      </c>
      <c r="S1256" t="str">
        <f t="shared" ca="1" si="257"/>
        <v>ALIMENTACION DE EMPLEADOS CTA NUEVA</v>
      </c>
      <c r="T1256" t="str">
        <f t="shared" ca="1" si="258"/>
        <v>TRANSACCIONES DEL DIA 01/21/2019SPYRAL - GESTION ADMINISTRATIVA</v>
      </c>
      <c r="V1256">
        <f t="shared" ca="1" si="259"/>
        <v>0</v>
      </c>
      <c r="W1256">
        <f t="shared" ca="1" si="260"/>
        <v>0</v>
      </c>
    </row>
    <row r="1257" spans="2:23" x14ac:dyDescent="0.25">
      <c r="B1257" s="3">
        <f t="shared" si="250"/>
        <v>1249</v>
      </c>
      <c r="C1257" s="93">
        <f>IF(Tabla!G1257="","",Tabla!G1257)</f>
        <v>43551</v>
      </c>
      <c r="D1257" s="93" t="str">
        <f>IF(Tabla!H1257="","",Tabla!H1257)</f>
        <v>ATENCION A CLIENTES</v>
      </c>
      <c r="E1257" s="93" t="str">
        <f>IF(Tabla!I1257="","",Tabla!I1257)</f>
        <v>GASTOS NO DEDUCIBLES</v>
      </c>
      <c r="F1257" s="93" t="str">
        <f>IF(Tabla!J1257="","",Tabla!J1257)</f>
        <v>TRANSACCIONES DEL DIA 03/27/2019SPYRAL - GESTION ADMINISTRATIVA</v>
      </c>
      <c r="G1257" s="108">
        <f>IF(Tabla!K1257="","",Tabla!K1257)</f>
        <v>126.3</v>
      </c>
      <c r="H1257" s="108">
        <f>IF(Tabla!L1257="","",Tabla!L1257)</f>
        <v>0</v>
      </c>
      <c r="J1257">
        <f t="shared" si="261"/>
        <v>1249</v>
      </c>
      <c r="K1257" s="93">
        <f t="shared" si="262"/>
        <v>43551</v>
      </c>
      <c r="L1257">
        <f t="shared" ca="1" si="251"/>
        <v>0</v>
      </c>
      <c r="M1257" s="115">
        <f t="shared" ca="1" si="252"/>
        <v>1.249E-6</v>
      </c>
      <c r="N1257">
        <f t="shared" ca="1" si="253"/>
        <v>2.4400000000000001E-7</v>
      </c>
      <c r="O1257">
        <f t="shared" ca="1" si="254"/>
        <v>244</v>
      </c>
      <c r="Q1257">
        <f t="shared" ca="1" si="255"/>
        <v>43486</v>
      </c>
      <c r="R1257" t="str">
        <f t="shared" ca="1" si="256"/>
        <v>CAJA</v>
      </c>
      <c r="S1257" t="str">
        <f t="shared" ca="1" si="257"/>
        <v>ALIMENTACION DE EMPLEADOS CTA NUEVA</v>
      </c>
      <c r="T1257" t="str">
        <f t="shared" ca="1" si="258"/>
        <v>TRANSACCIONES DEL DIA 01/21/2019SPYRAL - GESTION ADMINISTRATIVA</v>
      </c>
      <c r="V1257">
        <f t="shared" ca="1" si="259"/>
        <v>0</v>
      </c>
      <c r="W1257">
        <f t="shared" ca="1" si="260"/>
        <v>0</v>
      </c>
    </row>
    <row r="1258" spans="2:23" x14ac:dyDescent="0.25">
      <c r="B1258" s="3">
        <f t="shared" si="250"/>
        <v>1250</v>
      </c>
      <c r="C1258" s="93">
        <f>IF(Tabla!G1258="","",Tabla!G1258)</f>
        <v>43551</v>
      </c>
      <c r="D1258" s="93" t="str">
        <f>IF(Tabla!H1258="","",Tabla!H1258)</f>
        <v>ADMINISTRACION DE SUCURSALES</v>
      </c>
      <c r="E1258" s="93" t="str">
        <f>IF(Tabla!I1258="","",Tabla!I1258)</f>
        <v>ALIMENTACION DE EMPLEADOS CTA NUEVA</v>
      </c>
      <c r="F1258" s="93" t="str">
        <f>IF(Tabla!J1258="","",Tabla!J1258)</f>
        <v>TRANSACCIONES DEL DIA 03/27/2019SPYRAL - GESTION ADMINISTRATIVA</v>
      </c>
      <c r="G1258" s="108">
        <f>IF(Tabla!K1258="","",Tabla!K1258)</f>
        <v>8</v>
      </c>
      <c r="H1258" s="108">
        <f>IF(Tabla!L1258="","",Tabla!L1258)</f>
        <v>0</v>
      </c>
      <c r="J1258">
        <f t="shared" si="261"/>
        <v>1250</v>
      </c>
      <c r="K1258" s="93">
        <f t="shared" si="262"/>
        <v>43551</v>
      </c>
      <c r="L1258">
        <f t="shared" ca="1" si="251"/>
        <v>0</v>
      </c>
      <c r="M1258" s="115">
        <f t="shared" ca="1" si="252"/>
        <v>1.2500000000000001E-6</v>
      </c>
      <c r="N1258">
        <f t="shared" ca="1" si="253"/>
        <v>2.4299999999999999E-7</v>
      </c>
      <c r="O1258">
        <f t="shared" ca="1" si="254"/>
        <v>243</v>
      </c>
      <c r="Q1258">
        <f t="shared" ca="1" si="255"/>
        <v>43486</v>
      </c>
      <c r="R1258" t="str">
        <f t="shared" ca="1" si="256"/>
        <v>CAJA</v>
      </c>
      <c r="S1258" t="str">
        <f t="shared" ca="1" si="257"/>
        <v>ALIMENTACION DE EMPLEADOS CTA NUEVA</v>
      </c>
      <c r="T1258" t="str">
        <f t="shared" ca="1" si="258"/>
        <v>TRANSACCIONES DEL DIA 01/21/2019SPYRAL - GESTION ADMINISTRATIVA</v>
      </c>
      <c r="V1258">
        <f t="shared" ca="1" si="259"/>
        <v>0</v>
      </c>
      <c r="W1258">
        <f t="shared" ca="1" si="260"/>
        <v>0</v>
      </c>
    </row>
    <row r="1259" spans="2:23" x14ac:dyDescent="0.25">
      <c r="B1259" s="3">
        <f t="shared" si="250"/>
        <v>1251</v>
      </c>
      <c r="C1259" s="93">
        <f>IF(Tabla!G1259="","",Tabla!G1259)</f>
        <v>43551</v>
      </c>
      <c r="D1259" s="93" t="str">
        <f>IF(Tabla!H1259="","",Tabla!H1259)</f>
        <v>ADMINISTRACION DE SUCURSALES</v>
      </c>
      <c r="E1259" s="93" t="str">
        <f>IF(Tabla!I1259="","",Tabla!I1259)</f>
        <v>NC GASTO NO DEDUCIBLES</v>
      </c>
      <c r="F1259" s="93" t="str">
        <f>IF(Tabla!J1259="","",Tabla!J1259)</f>
        <v>TRANSACCIONES DEL DIA 03/27/2019SPYRAL - GESTION ADMINISTRATIVA</v>
      </c>
      <c r="G1259" s="108">
        <f>IF(Tabla!K1259="","",Tabla!K1259)</f>
        <v>97.25</v>
      </c>
      <c r="H1259" s="108">
        <f>IF(Tabla!L1259="","",Tabla!L1259)</f>
        <v>0</v>
      </c>
      <c r="J1259">
        <f t="shared" si="261"/>
        <v>1251</v>
      </c>
      <c r="K1259" s="93">
        <f t="shared" si="262"/>
        <v>43551</v>
      </c>
      <c r="L1259">
        <f t="shared" ca="1" si="251"/>
        <v>0</v>
      </c>
      <c r="M1259" s="115">
        <f t="shared" ca="1" si="252"/>
        <v>1.251E-6</v>
      </c>
      <c r="N1259">
        <f t="shared" ca="1" si="253"/>
        <v>2.4200000000000002E-7</v>
      </c>
      <c r="O1259">
        <f t="shared" ca="1" si="254"/>
        <v>242</v>
      </c>
      <c r="Q1259">
        <f t="shared" ca="1" si="255"/>
        <v>43486</v>
      </c>
      <c r="R1259" t="str">
        <f t="shared" ca="1" si="256"/>
        <v>CAJA</v>
      </c>
      <c r="S1259" t="str">
        <f t="shared" ca="1" si="257"/>
        <v>ALIMENTACION DE EMPLEADOS CTA NUEVA</v>
      </c>
      <c r="T1259" t="str">
        <f t="shared" ca="1" si="258"/>
        <v>TRANSACCIONES DEL DIA 01/21/2019SPYRAL - GESTION ADMINISTRATIVA</v>
      </c>
      <c r="V1259">
        <f t="shared" ca="1" si="259"/>
        <v>0</v>
      </c>
      <c r="W1259">
        <f t="shared" ca="1" si="260"/>
        <v>0</v>
      </c>
    </row>
    <row r="1260" spans="2:23" x14ac:dyDescent="0.25">
      <c r="B1260" s="3">
        <f t="shared" si="250"/>
        <v>1252</v>
      </c>
      <c r="C1260" s="93">
        <f>IF(Tabla!G1260="","",Tabla!G1260)</f>
        <v>43551</v>
      </c>
      <c r="D1260" s="93" t="str">
        <f>IF(Tabla!H1260="","",Tabla!H1260)</f>
        <v>ADMINISTRACION DE SUCURSALES</v>
      </c>
      <c r="E1260" s="93" t="str">
        <f>IF(Tabla!I1260="","",Tabla!I1260)</f>
        <v>NC GASTO NO DEDUCIBLES</v>
      </c>
      <c r="F1260" s="93" t="str">
        <f>IF(Tabla!J1260="","",Tabla!J1260)</f>
        <v>TRANSACCIONES DEL DIA 03/27/2019SPYRAL - GESTION ADMINISTRATIVA</v>
      </c>
      <c r="G1260" s="108">
        <f>IF(Tabla!K1260="","",Tabla!K1260)</f>
        <v>85</v>
      </c>
      <c r="H1260" s="108">
        <f>IF(Tabla!L1260="","",Tabla!L1260)</f>
        <v>0</v>
      </c>
      <c r="J1260">
        <f t="shared" si="261"/>
        <v>1252</v>
      </c>
      <c r="K1260" s="93">
        <f t="shared" si="262"/>
        <v>43551</v>
      </c>
      <c r="L1260">
        <f t="shared" ca="1" si="251"/>
        <v>0</v>
      </c>
      <c r="M1260" s="115">
        <f t="shared" ca="1" si="252"/>
        <v>1.252E-6</v>
      </c>
      <c r="N1260">
        <f t="shared" ca="1" si="253"/>
        <v>2.41E-7</v>
      </c>
      <c r="O1260">
        <f t="shared" ca="1" si="254"/>
        <v>241</v>
      </c>
      <c r="Q1260">
        <f t="shared" ca="1" si="255"/>
        <v>43486</v>
      </c>
      <c r="R1260" t="str">
        <f t="shared" ca="1" si="256"/>
        <v>CAJA</v>
      </c>
      <c r="S1260" t="str">
        <f t="shared" ca="1" si="257"/>
        <v>ALIMENTACION DE EMPLEADOS CTA NUEVA</v>
      </c>
      <c r="T1260" t="str">
        <f t="shared" ca="1" si="258"/>
        <v>TRANSACCIONES DEL DIA 01/21/2019SPYRAL - GESTION ADMINISTRATIVA</v>
      </c>
      <c r="V1260">
        <f t="shared" ca="1" si="259"/>
        <v>0</v>
      </c>
      <c r="W1260">
        <f t="shared" ca="1" si="260"/>
        <v>0</v>
      </c>
    </row>
    <row r="1261" spans="2:23" x14ac:dyDescent="0.25">
      <c r="B1261" s="3">
        <f t="shared" si="250"/>
        <v>1253</v>
      </c>
      <c r="C1261" s="93">
        <f>IF(Tabla!G1261="","",Tabla!G1261)</f>
        <v>43551</v>
      </c>
      <c r="D1261" s="93" t="str">
        <f>IF(Tabla!H1261="","",Tabla!H1261)</f>
        <v>ADMINISTRACION DE SUCURSALES</v>
      </c>
      <c r="E1261" s="93" t="str">
        <f>IF(Tabla!I1261="","",Tabla!I1261)</f>
        <v>NC GASTO NO DEDUCIBLES</v>
      </c>
      <c r="F1261" s="93" t="str">
        <f>IF(Tabla!J1261="","",Tabla!J1261)</f>
        <v>TRANSACCIONES DEL DIA 03/27/2019SPYRAL - GESTION ADMINISTRATIVA</v>
      </c>
      <c r="G1261" s="108">
        <f>IF(Tabla!K1261="","",Tabla!K1261)</f>
        <v>60.5</v>
      </c>
      <c r="H1261" s="108">
        <f>IF(Tabla!L1261="","",Tabla!L1261)</f>
        <v>0</v>
      </c>
      <c r="J1261">
        <f t="shared" si="261"/>
        <v>1253</v>
      </c>
      <c r="K1261" s="93">
        <f t="shared" si="262"/>
        <v>43551</v>
      </c>
      <c r="L1261">
        <f t="shared" ca="1" si="251"/>
        <v>0</v>
      </c>
      <c r="M1261" s="115">
        <f t="shared" ca="1" si="252"/>
        <v>1.2529999999999999E-6</v>
      </c>
      <c r="N1261">
        <f t="shared" ca="1" si="253"/>
        <v>2.3999999999999998E-7</v>
      </c>
      <c r="O1261">
        <f t="shared" ca="1" si="254"/>
        <v>240</v>
      </c>
      <c r="Q1261">
        <f t="shared" ca="1" si="255"/>
        <v>43486</v>
      </c>
      <c r="R1261" t="str">
        <f t="shared" ca="1" si="256"/>
        <v>CAJA</v>
      </c>
      <c r="S1261" t="str">
        <f t="shared" ca="1" si="257"/>
        <v>ALIMENTACION DE EMPLEADOS CTA NUEVA</v>
      </c>
      <c r="T1261" t="str">
        <f t="shared" ca="1" si="258"/>
        <v>TRANSACCIONES DEL DIA 01/21/2019SPYRAL - GESTION ADMINISTRATIVA</v>
      </c>
      <c r="V1261">
        <f t="shared" ca="1" si="259"/>
        <v>0</v>
      </c>
      <c r="W1261">
        <f t="shared" ca="1" si="260"/>
        <v>0</v>
      </c>
    </row>
    <row r="1262" spans="2:23" x14ac:dyDescent="0.25">
      <c r="B1262" s="3">
        <f t="shared" si="250"/>
        <v>1254</v>
      </c>
      <c r="C1262" s="93">
        <f>IF(Tabla!G1262="","",Tabla!G1262)</f>
        <v>43551</v>
      </c>
      <c r="D1262" s="93" t="str">
        <f>IF(Tabla!H1262="","",Tabla!H1262)</f>
        <v>ADMINISTRACION DE SUCURSALES</v>
      </c>
      <c r="E1262" s="93" t="str">
        <f>IF(Tabla!I1262="","",Tabla!I1262)</f>
        <v>NC GASTO NO DEDUCIBLES</v>
      </c>
      <c r="F1262" s="93" t="str">
        <f>IF(Tabla!J1262="","",Tabla!J1262)</f>
        <v>TRANSACCIONES DEL DIA 03/27/2019SPYRAL - GESTION ADMINISTRATIVA</v>
      </c>
      <c r="G1262" s="108">
        <f>IF(Tabla!K1262="","",Tabla!K1262)</f>
        <v>31.55</v>
      </c>
      <c r="H1262" s="108">
        <f>IF(Tabla!L1262="","",Tabla!L1262)</f>
        <v>0</v>
      </c>
      <c r="J1262">
        <f t="shared" si="261"/>
        <v>1254</v>
      </c>
      <c r="K1262" s="93">
        <f t="shared" si="262"/>
        <v>43551</v>
      </c>
      <c r="L1262">
        <f t="shared" ca="1" si="251"/>
        <v>0</v>
      </c>
      <c r="M1262" s="115">
        <f t="shared" ca="1" si="252"/>
        <v>1.254E-6</v>
      </c>
      <c r="N1262">
        <f t="shared" ca="1" si="253"/>
        <v>2.3900000000000001E-7</v>
      </c>
      <c r="O1262">
        <f t="shared" ca="1" si="254"/>
        <v>239</v>
      </c>
      <c r="Q1262">
        <f t="shared" ca="1" si="255"/>
        <v>43486</v>
      </c>
      <c r="R1262" t="str">
        <f t="shared" ca="1" si="256"/>
        <v>FUERZAS DE VENTAS PANAMA</v>
      </c>
      <c r="S1262" t="str">
        <f t="shared" ca="1" si="257"/>
        <v>VIATICOS</v>
      </c>
      <c r="T1262" t="str">
        <f t="shared" ca="1" si="258"/>
        <v>TRANSACCIONES DEL DIA 01/21/2019SPYRAL - GESTION ADMINISTRATIVA</v>
      </c>
      <c r="V1262">
        <f t="shared" ca="1" si="259"/>
        <v>0</v>
      </c>
      <c r="W1262">
        <f t="shared" ca="1" si="260"/>
        <v>0</v>
      </c>
    </row>
    <row r="1263" spans="2:23" x14ac:dyDescent="0.25">
      <c r="B1263" s="3">
        <f t="shared" si="250"/>
        <v>1255</v>
      </c>
      <c r="C1263" s="93">
        <f>IF(Tabla!G1263="","",Tabla!G1263)</f>
        <v>43551</v>
      </c>
      <c r="D1263" s="93" t="str">
        <f>IF(Tabla!H1263="","",Tabla!H1263)</f>
        <v>ADMINISTRACION DE SUCURSALES</v>
      </c>
      <c r="E1263" s="93" t="str">
        <f>IF(Tabla!I1263="","",Tabla!I1263)</f>
        <v>OTROS EGRESOS 18</v>
      </c>
      <c r="F1263" s="93" t="str">
        <f>IF(Tabla!J1263="","",Tabla!J1263)</f>
        <v>OTROS EGRESOS 1.P.O (OR:38/DES:38 TRN:86 PERF:300086 CAU: 18</v>
      </c>
      <c r="G1263" s="108">
        <f>IF(Tabla!K1263="","",Tabla!K1263)</f>
        <v>17.399999999999999</v>
      </c>
      <c r="H1263" s="108">
        <f>IF(Tabla!L1263="","",Tabla!L1263)</f>
        <v>0</v>
      </c>
      <c r="J1263">
        <f t="shared" si="261"/>
        <v>1255</v>
      </c>
      <c r="K1263" s="93">
        <f t="shared" si="262"/>
        <v>43551</v>
      </c>
      <c r="L1263">
        <f t="shared" ca="1" si="251"/>
        <v>0</v>
      </c>
      <c r="M1263" s="115">
        <f t="shared" ca="1" si="252"/>
        <v>1.2550000000000001E-6</v>
      </c>
      <c r="N1263">
        <f t="shared" ca="1" si="253"/>
        <v>2.3799999999999999E-7</v>
      </c>
      <c r="O1263">
        <f t="shared" ca="1" si="254"/>
        <v>238</v>
      </c>
      <c r="Q1263">
        <f t="shared" ca="1" si="255"/>
        <v>43486</v>
      </c>
      <c r="R1263" t="str">
        <f t="shared" ca="1" si="256"/>
        <v>INTERINOS</v>
      </c>
      <c r="S1263" t="str">
        <f t="shared" ca="1" si="257"/>
        <v>ALIMENTACION DE EMPLEADOS CTA NUEVA</v>
      </c>
      <c r="T1263" t="str">
        <f t="shared" ca="1" si="258"/>
        <v>TRANSACCIONES DEL DIA 01/21/2019SPYRAL - GESTION ADMINISTRATIVA</v>
      </c>
      <c r="V1263">
        <f t="shared" ca="1" si="259"/>
        <v>0</v>
      </c>
      <c r="W1263">
        <f t="shared" ca="1" si="260"/>
        <v>0</v>
      </c>
    </row>
    <row r="1264" spans="2:23" x14ac:dyDescent="0.25">
      <c r="B1264" s="3">
        <f t="shared" si="250"/>
        <v>1256</v>
      </c>
      <c r="C1264" s="93">
        <f>IF(Tabla!G1264="","",Tabla!G1264)</f>
        <v>43551</v>
      </c>
      <c r="D1264" s="93" t="str">
        <f>IF(Tabla!H1264="","",Tabla!H1264)</f>
        <v>ADMINISTRACION DE SUCURSALES</v>
      </c>
      <c r="E1264" s="93" t="str">
        <f>IF(Tabla!I1264="","",Tabla!I1264)</f>
        <v>OTROS EGRESOS 18</v>
      </c>
      <c r="F1264" s="93" t="str">
        <f>IF(Tabla!J1264="","",Tabla!J1264)</f>
        <v>OTROS EGRESOS 1.P.O (OR:33/DES:33 TRN:86 PERF:300086 CAU: 18</v>
      </c>
      <c r="G1264" s="108">
        <f>IF(Tabla!K1264="","",Tabla!K1264)</f>
        <v>26</v>
      </c>
      <c r="H1264" s="108">
        <f>IF(Tabla!L1264="","",Tabla!L1264)</f>
        <v>0</v>
      </c>
      <c r="J1264">
        <f t="shared" si="261"/>
        <v>1256</v>
      </c>
      <c r="K1264" s="93">
        <f t="shared" si="262"/>
        <v>43551</v>
      </c>
      <c r="L1264">
        <f t="shared" ca="1" si="251"/>
        <v>0</v>
      </c>
      <c r="M1264" s="115">
        <f t="shared" ca="1" si="252"/>
        <v>1.2559999999999999E-6</v>
      </c>
      <c r="N1264">
        <f t="shared" ca="1" si="253"/>
        <v>2.3699999999999999E-7</v>
      </c>
      <c r="O1264">
        <f t="shared" ca="1" si="254"/>
        <v>237</v>
      </c>
      <c r="Q1264">
        <f t="shared" ca="1" si="255"/>
        <v>43486</v>
      </c>
      <c r="R1264" t="str">
        <f t="shared" ca="1" si="256"/>
        <v>SERVICIOS PERSONALES</v>
      </c>
      <c r="S1264" t="str">
        <f t="shared" ca="1" si="257"/>
        <v>ALIMENTACION DE EMPLEADOS CTA NUEVA</v>
      </c>
      <c r="T1264" t="str">
        <f t="shared" ca="1" si="258"/>
        <v>TRANSACCIONES DEL DIA 01/21/2019SPYRAL - GESTION ADMINISTRATIVA</v>
      </c>
      <c r="V1264">
        <f t="shared" ca="1" si="259"/>
        <v>0</v>
      </c>
      <c r="W1264">
        <f t="shared" ca="1" si="260"/>
        <v>0</v>
      </c>
    </row>
    <row r="1265" spans="2:23" x14ac:dyDescent="0.25">
      <c r="B1265" s="3">
        <f t="shared" si="250"/>
        <v>1257</v>
      </c>
      <c r="C1265" s="93">
        <f>IF(Tabla!G1265="","",Tabla!G1265)</f>
        <v>43551</v>
      </c>
      <c r="D1265" s="93" t="str">
        <f>IF(Tabla!H1265="","",Tabla!H1265)</f>
        <v>ADMINISTRACION DE SUCURSALES</v>
      </c>
      <c r="E1265" s="93" t="str">
        <f>IF(Tabla!I1265="","",Tabla!I1265)</f>
        <v>OTROS EGRESOS 18</v>
      </c>
      <c r="F1265" s="93" t="str">
        <f>IF(Tabla!J1265="","",Tabla!J1265)</f>
        <v>OTROS EGRESOS 1.P.O (OR:20/DES:20 TRN:86 PERF:300086 CAU: 18</v>
      </c>
      <c r="G1265" s="108">
        <f>IF(Tabla!K1265="","",Tabla!K1265)</f>
        <v>2.25</v>
      </c>
      <c r="H1265" s="108">
        <f>IF(Tabla!L1265="","",Tabla!L1265)</f>
        <v>0</v>
      </c>
      <c r="J1265">
        <f t="shared" si="261"/>
        <v>1257</v>
      </c>
      <c r="K1265" s="93">
        <f t="shared" si="262"/>
        <v>43551</v>
      </c>
      <c r="L1265">
        <f t="shared" ca="1" si="251"/>
        <v>0</v>
      </c>
      <c r="M1265" s="115">
        <f t="shared" ca="1" si="252"/>
        <v>1.257E-6</v>
      </c>
      <c r="N1265">
        <f t="shared" ca="1" si="253"/>
        <v>2.36E-7</v>
      </c>
      <c r="O1265">
        <f t="shared" ca="1" si="254"/>
        <v>236</v>
      </c>
      <c r="Q1265">
        <f t="shared" ca="1" si="255"/>
        <v>43486</v>
      </c>
      <c r="R1265" t="str">
        <f t="shared" ca="1" si="256"/>
        <v>SERVICIOS PERSONALES</v>
      </c>
      <c r="S1265" t="str">
        <f t="shared" ca="1" si="257"/>
        <v>ALIMENTACION DE EMPLEADOS CTA NUEVA</v>
      </c>
      <c r="T1265" t="str">
        <f t="shared" ca="1" si="258"/>
        <v>TRANSACCIONES DEL DIA 01/21/2019SPYRAL - GESTION ADMINISTRATIVA</v>
      </c>
      <c r="V1265">
        <f t="shared" ca="1" si="259"/>
        <v>0</v>
      </c>
      <c r="W1265">
        <f t="shared" ca="1" si="260"/>
        <v>0</v>
      </c>
    </row>
    <row r="1266" spans="2:23" x14ac:dyDescent="0.25">
      <c r="B1266" s="3">
        <f t="shared" si="250"/>
        <v>1258</v>
      </c>
      <c r="C1266" s="93">
        <f>IF(Tabla!G1266="","",Tabla!G1266)</f>
        <v>43551</v>
      </c>
      <c r="D1266" s="93" t="str">
        <f>IF(Tabla!H1266="","",Tabla!H1266)</f>
        <v>ADMINISTRACION DE SUCURSALES</v>
      </c>
      <c r="E1266" s="93" t="str">
        <f>IF(Tabla!I1266="","",Tabla!I1266)</f>
        <v>OTROS EGRESOS 18</v>
      </c>
      <c r="F1266" s="93" t="str">
        <f>IF(Tabla!J1266="","",Tabla!J1266)</f>
        <v>OTROS EGRESOS 1.P.O (OR:17/DES:17 TRN:86 PERF:300086 CAU: 18</v>
      </c>
      <c r="G1266" s="108">
        <f>IF(Tabla!K1266="","",Tabla!K1266)</f>
        <v>3.15</v>
      </c>
      <c r="H1266" s="108">
        <f>IF(Tabla!L1266="","",Tabla!L1266)</f>
        <v>0</v>
      </c>
      <c r="J1266">
        <f t="shared" si="261"/>
        <v>1258</v>
      </c>
      <c r="K1266" s="93">
        <f t="shared" si="262"/>
        <v>43551</v>
      </c>
      <c r="L1266">
        <f t="shared" ca="1" si="251"/>
        <v>0</v>
      </c>
      <c r="M1266" s="115">
        <f t="shared" ca="1" si="252"/>
        <v>1.2580000000000001E-6</v>
      </c>
      <c r="N1266">
        <f t="shared" ca="1" si="253"/>
        <v>2.35E-7</v>
      </c>
      <c r="O1266">
        <f t="shared" ca="1" si="254"/>
        <v>235</v>
      </c>
      <c r="Q1266">
        <f t="shared" ca="1" si="255"/>
        <v>43484</v>
      </c>
      <c r="R1266" t="str">
        <f t="shared" ca="1" si="256"/>
        <v>ATENCION A CLIENTES</v>
      </c>
      <c r="S1266" t="str">
        <f t="shared" ca="1" si="257"/>
        <v>NC VIATICOS</v>
      </c>
      <c r="T1266" t="str">
        <f t="shared" ca="1" si="258"/>
        <v>TRANSACCIONES DEL DIA 01/19/2019SPYRAL - GESTION ADMINISTRATIVA</v>
      </c>
      <c r="V1266">
        <f t="shared" ca="1" si="259"/>
        <v>0</v>
      </c>
      <c r="W1266">
        <f t="shared" ca="1" si="260"/>
        <v>0</v>
      </c>
    </row>
    <row r="1267" spans="2:23" x14ac:dyDescent="0.25">
      <c r="B1267" s="3">
        <f t="shared" si="250"/>
        <v>1259</v>
      </c>
      <c r="C1267" s="93">
        <f>IF(Tabla!G1267="","",Tabla!G1267)</f>
        <v>43551</v>
      </c>
      <c r="D1267" s="93" t="str">
        <f>IF(Tabla!H1267="","",Tabla!H1267)</f>
        <v>ADMINISTRACION DE SUCURSALES</v>
      </c>
      <c r="E1267" s="93" t="str">
        <f>IF(Tabla!I1267="","",Tabla!I1267)</f>
        <v>VIATICOS 2</v>
      </c>
      <c r="F1267" s="93" t="str">
        <f>IF(Tabla!J1267="","",Tabla!J1267)</f>
        <v>TRANSACCIONES DEL DIA 03/27/2019SPYRAL - GESTION ADMINISTRATIVA</v>
      </c>
      <c r="G1267" s="108">
        <f>IF(Tabla!K1267="","",Tabla!K1267)</f>
        <v>162.5</v>
      </c>
      <c r="H1267" s="108">
        <f>IF(Tabla!L1267="","",Tabla!L1267)</f>
        <v>0</v>
      </c>
      <c r="J1267">
        <f t="shared" si="261"/>
        <v>1259</v>
      </c>
      <c r="K1267" s="93">
        <f t="shared" si="262"/>
        <v>43551</v>
      </c>
      <c r="L1267">
        <f t="shared" ca="1" si="251"/>
        <v>0</v>
      </c>
      <c r="M1267" s="115">
        <f t="shared" ca="1" si="252"/>
        <v>1.2589999999999999E-6</v>
      </c>
      <c r="N1267">
        <f t="shared" ca="1" si="253"/>
        <v>2.34E-7</v>
      </c>
      <c r="O1267">
        <f t="shared" ca="1" si="254"/>
        <v>234</v>
      </c>
      <c r="Q1267">
        <f t="shared" ca="1" si="255"/>
        <v>43484</v>
      </c>
      <c r="R1267" t="str">
        <f t="shared" ca="1" si="256"/>
        <v>ATM</v>
      </c>
      <c r="S1267" t="str">
        <f t="shared" ca="1" si="257"/>
        <v>NC VIATICOS</v>
      </c>
      <c r="T1267" t="str">
        <f t="shared" ca="1" si="258"/>
        <v>TRANSACCIONES DEL DIA 01/19/2019SPYRAL - GESTION ADMINISTRATIVA</v>
      </c>
      <c r="V1267">
        <f t="shared" ca="1" si="259"/>
        <v>0</v>
      </c>
      <c r="W1267">
        <f t="shared" ca="1" si="260"/>
        <v>0</v>
      </c>
    </row>
    <row r="1268" spans="2:23" x14ac:dyDescent="0.25">
      <c r="B1268" s="3">
        <f t="shared" si="250"/>
        <v>1260</v>
      </c>
      <c r="C1268" s="93">
        <f>IF(Tabla!G1268="","",Tabla!G1268)</f>
        <v>43551</v>
      </c>
      <c r="D1268" s="93" t="str">
        <f>IF(Tabla!H1268="","",Tabla!H1268)</f>
        <v>ADMINISTRACION DE SUCURSALES</v>
      </c>
      <c r="E1268" s="93" t="str">
        <f>IF(Tabla!I1268="","",Tabla!I1268)</f>
        <v>VIATICOS 2</v>
      </c>
      <c r="F1268" s="93" t="str">
        <f>IF(Tabla!J1268="","",Tabla!J1268)</f>
        <v>TRANSACCIONES DEL DIA 03/27/2019SPYRAL - GESTION ADMINISTRATIVA</v>
      </c>
      <c r="G1268" s="108">
        <f>IF(Tabla!K1268="","",Tabla!K1268)</f>
        <v>143</v>
      </c>
      <c r="H1268" s="108">
        <f>IF(Tabla!L1268="","",Tabla!L1268)</f>
        <v>0</v>
      </c>
      <c r="J1268">
        <f t="shared" si="261"/>
        <v>1260</v>
      </c>
      <c r="K1268" s="93">
        <f t="shared" si="262"/>
        <v>43551</v>
      </c>
      <c r="L1268">
        <f t="shared" ca="1" si="251"/>
        <v>0</v>
      </c>
      <c r="M1268" s="115">
        <f t="shared" ca="1" si="252"/>
        <v>1.26E-6</v>
      </c>
      <c r="N1268">
        <f t="shared" ca="1" si="253"/>
        <v>2.3300000000000001E-7</v>
      </c>
      <c r="O1268">
        <f t="shared" ca="1" si="254"/>
        <v>233</v>
      </c>
      <c r="Q1268">
        <f t="shared" ca="1" si="255"/>
        <v>43484</v>
      </c>
      <c r="R1268" t="str">
        <f t="shared" ca="1" si="256"/>
        <v>BANCA CORPORATIVA</v>
      </c>
      <c r="S1268" t="str">
        <f t="shared" ca="1" si="257"/>
        <v>NC VIATICOS</v>
      </c>
      <c r="T1268" t="str">
        <f t="shared" ca="1" si="258"/>
        <v>TRANSACCIONES DEL DIA 01/19/2019SPYRAL - GESTION ADMINISTRATIVA</v>
      </c>
      <c r="V1268">
        <f t="shared" ca="1" si="259"/>
        <v>0</v>
      </c>
      <c r="W1268">
        <f t="shared" ca="1" si="260"/>
        <v>0</v>
      </c>
    </row>
    <row r="1269" spans="2:23" x14ac:dyDescent="0.25">
      <c r="B1269" s="3">
        <f t="shared" si="250"/>
        <v>1261</v>
      </c>
      <c r="C1269" s="93">
        <f>IF(Tabla!G1269="","",Tabla!G1269)</f>
        <v>43551</v>
      </c>
      <c r="D1269" s="93" t="str">
        <f>IF(Tabla!H1269="","",Tabla!H1269)</f>
        <v>ADMINISTRACION DE SUCURSALES</v>
      </c>
      <c r="E1269" s="93" t="str">
        <f>IF(Tabla!I1269="","",Tabla!I1269)</f>
        <v>VIATICOS 2</v>
      </c>
      <c r="F1269" s="93" t="str">
        <f>IF(Tabla!J1269="","",Tabla!J1269)</f>
        <v>TRANSACCIONES DEL DIA 03/27/2019SPYRAL - GESTION ADMINISTRATIVA</v>
      </c>
      <c r="G1269" s="108">
        <f>IF(Tabla!K1269="","",Tabla!K1269)</f>
        <v>91</v>
      </c>
      <c r="H1269" s="108">
        <f>IF(Tabla!L1269="","",Tabla!L1269)</f>
        <v>0</v>
      </c>
      <c r="J1269">
        <f t="shared" si="261"/>
        <v>1261</v>
      </c>
      <c r="K1269" s="93">
        <f t="shared" si="262"/>
        <v>43551</v>
      </c>
      <c r="L1269">
        <f t="shared" ca="1" si="251"/>
        <v>0</v>
      </c>
      <c r="M1269" s="115">
        <f t="shared" ca="1" si="252"/>
        <v>1.2610000000000001E-6</v>
      </c>
      <c r="N1269">
        <f t="shared" ca="1" si="253"/>
        <v>2.3200000000000001E-7</v>
      </c>
      <c r="O1269">
        <f t="shared" ca="1" si="254"/>
        <v>232</v>
      </c>
      <c r="Q1269">
        <f t="shared" ca="1" si="255"/>
        <v>43484</v>
      </c>
      <c r="R1269" t="str">
        <f t="shared" ca="1" si="256"/>
        <v>BANCA PRIVADA</v>
      </c>
      <c r="S1269" t="str">
        <f t="shared" ca="1" si="257"/>
        <v>NC VIATICOS</v>
      </c>
      <c r="T1269" t="str">
        <f t="shared" ca="1" si="258"/>
        <v>TRANSACCIONES DEL DIA 01/19/2019SPYRAL - GESTION ADMINISTRATIVA</v>
      </c>
      <c r="V1269">
        <f t="shared" ca="1" si="259"/>
        <v>0</v>
      </c>
      <c r="W1269">
        <f t="shared" ca="1" si="260"/>
        <v>0</v>
      </c>
    </row>
    <row r="1270" spans="2:23" x14ac:dyDescent="0.25">
      <c r="B1270" s="3">
        <f t="shared" si="250"/>
        <v>1262</v>
      </c>
      <c r="C1270" s="93">
        <f>IF(Tabla!G1270="","",Tabla!G1270)</f>
        <v>43551</v>
      </c>
      <c r="D1270" s="93" t="str">
        <f>IF(Tabla!H1270="","",Tabla!H1270)</f>
        <v>ADMINISTRACION DE SUCURSALES</v>
      </c>
      <c r="E1270" s="93" t="str">
        <f>IF(Tabla!I1270="","",Tabla!I1270)</f>
        <v>VIATICOS 2</v>
      </c>
      <c r="F1270" s="93" t="str">
        <f>IF(Tabla!J1270="","",Tabla!J1270)</f>
        <v>TRANSACCIONES DEL DIA 03/27/2019SPYRAL - GESTION ADMINISTRATIVA</v>
      </c>
      <c r="G1270" s="108">
        <f>IF(Tabla!K1270="","",Tabla!K1270)</f>
        <v>19</v>
      </c>
      <c r="H1270" s="108">
        <f>IF(Tabla!L1270="","",Tabla!L1270)</f>
        <v>0</v>
      </c>
      <c r="J1270">
        <f t="shared" si="261"/>
        <v>1262</v>
      </c>
      <c r="K1270" s="93">
        <f t="shared" si="262"/>
        <v>43551</v>
      </c>
      <c r="L1270">
        <f t="shared" ca="1" si="251"/>
        <v>0</v>
      </c>
      <c r="M1270" s="115">
        <f t="shared" ca="1" si="252"/>
        <v>1.2619999999999999E-6</v>
      </c>
      <c r="N1270">
        <f t="shared" ca="1" si="253"/>
        <v>2.3099999999999999E-7</v>
      </c>
      <c r="O1270">
        <f t="shared" ca="1" si="254"/>
        <v>231</v>
      </c>
      <c r="Q1270">
        <f t="shared" ca="1" si="255"/>
        <v>43484</v>
      </c>
      <c r="R1270" t="str">
        <f t="shared" ca="1" si="256"/>
        <v>TELEMERCADEO</v>
      </c>
      <c r="S1270" t="str">
        <f t="shared" ca="1" si="257"/>
        <v>NC VIATICOS</v>
      </c>
      <c r="T1270" t="str">
        <f t="shared" ca="1" si="258"/>
        <v>TRANSACCIONES DEL DIA 01/19/2019SPYRAL - GESTION ADMINISTRATIVA</v>
      </c>
      <c r="V1270">
        <f t="shared" ca="1" si="259"/>
        <v>0</v>
      </c>
      <c r="W1270">
        <f t="shared" ca="1" si="260"/>
        <v>0</v>
      </c>
    </row>
    <row r="1271" spans="2:23" x14ac:dyDescent="0.25">
      <c r="B1271" s="3">
        <f t="shared" si="250"/>
        <v>1263</v>
      </c>
      <c r="C1271" s="93">
        <f>IF(Tabla!G1271="","",Tabla!G1271)</f>
        <v>43552</v>
      </c>
      <c r="D1271" s="93" t="str">
        <f>IF(Tabla!H1271="","",Tabla!H1271)</f>
        <v>SERVICIOS PERSONALES</v>
      </c>
      <c r="E1271" s="93" t="str">
        <f>IF(Tabla!I1271="","",Tabla!I1271)</f>
        <v>ALIMENTACION DE EMPLEADOS CTA NUEVA</v>
      </c>
      <c r="F1271" s="93" t="str">
        <f>IF(Tabla!J1271="","",Tabla!J1271)</f>
        <v>TRANSACCIONES DEL DIA 03/28/2019SPYRAL - GESTION ADMINISTRATIVA</v>
      </c>
      <c r="G1271" s="108">
        <f>IF(Tabla!K1271="","",Tabla!K1271)</f>
        <v>32</v>
      </c>
      <c r="H1271" s="108">
        <f>IF(Tabla!L1271="","",Tabla!L1271)</f>
        <v>0</v>
      </c>
      <c r="J1271">
        <f t="shared" si="261"/>
        <v>1263</v>
      </c>
      <c r="K1271" s="93">
        <f t="shared" si="262"/>
        <v>43552</v>
      </c>
      <c r="L1271">
        <f t="shared" ca="1" si="251"/>
        <v>0</v>
      </c>
      <c r="M1271" s="115">
        <f t="shared" ca="1" si="252"/>
        <v>1.263E-6</v>
      </c>
      <c r="N1271">
        <f t="shared" ca="1" si="253"/>
        <v>2.2999999999999999E-7</v>
      </c>
      <c r="O1271">
        <f t="shared" ca="1" si="254"/>
        <v>230</v>
      </c>
      <c r="Q1271">
        <f t="shared" ca="1" si="255"/>
        <v>43484</v>
      </c>
      <c r="R1271" t="str">
        <f t="shared" ca="1" si="256"/>
        <v>VENTAS CONSUMO</v>
      </c>
      <c r="S1271" t="str">
        <f t="shared" ca="1" si="257"/>
        <v>NC VIATICOS</v>
      </c>
      <c r="T1271" t="str">
        <f t="shared" ca="1" si="258"/>
        <v>TRANSACCIONES DEL DIA 01/19/2019SPYRAL - GESTION ADMINISTRATIVA</v>
      </c>
      <c r="V1271">
        <f t="shared" ca="1" si="259"/>
        <v>0</v>
      </c>
      <c r="W1271">
        <f t="shared" ca="1" si="260"/>
        <v>0</v>
      </c>
    </row>
    <row r="1272" spans="2:23" x14ac:dyDescent="0.25">
      <c r="B1272" s="3">
        <f t="shared" si="250"/>
        <v>1264</v>
      </c>
      <c r="C1272" s="93">
        <f>IF(Tabla!G1272="","",Tabla!G1272)</f>
        <v>43552</v>
      </c>
      <c r="D1272" s="93" t="str">
        <f>IF(Tabla!H1272="","",Tabla!H1272)</f>
        <v>SERVICIOS PERSONALES</v>
      </c>
      <c r="E1272" s="93" t="str">
        <f>IF(Tabla!I1272="","",Tabla!I1272)</f>
        <v>ALIMENTACION DE EMPLEADOS CTA NUEVA</v>
      </c>
      <c r="F1272" s="93" t="str">
        <f>IF(Tabla!J1272="","",Tabla!J1272)</f>
        <v>TRANSACCIONES DEL DIA 03/28/2019SPYRAL - GESTION ADMINISTRATIVA</v>
      </c>
      <c r="G1272" s="108">
        <f>IF(Tabla!K1272="","",Tabla!K1272)</f>
        <v>8</v>
      </c>
      <c r="H1272" s="108">
        <f>IF(Tabla!L1272="","",Tabla!L1272)</f>
        <v>0</v>
      </c>
      <c r="J1272">
        <f t="shared" si="261"/>
        <v>1264</v>
      </c>
      <c r="K1272" s="93">
        <f t="shared" si="262"/>
        <v>43552</v>
      </c>
      <c r="L1272">
        <f t="shared" ca="1" si="251"/>
        <v>0</v>
      </c>
      <c r="M1272" s="115">
        <f t="shared" ca="1" si="252"/>
        <v>1.2640000000000001E-6</v>
      </c>
      <c r="N1272">
        <f t="shared" ca="1" si="253"/>
        <v>2.29E-7</v>
      </c>
      <c r="O1272">
        <f t="shared" ca="1" si="254"/>
        <v>229</v>
      </c>
      <c r="Q1272">
        <f t="shared" ca="1" si="255"/>
        <v>43484</v>
      </c>
      <c r="R1272" t="str">
        <f t="shared" ca="1" si="256"/>
        <v>ZONA LIBRE</v>
      </c>
      <c r="S1272" t="str">
        <f t="shared" ca="1" si="257"/>
        <v>NC VIATICOS</v>
      </c>
      <c r="T1272" t="str">
        <f t="shared" ca="1" si="258"/>
        <v>TRANSACCIONES DEL DIA 01/19/2019SPYRAL - GESTION ADMINISTRATIVA</v>
      </c>
      <c r="V1272">
        <f t="shared" ca="1" si="259"/>
        <v>0</v>
      </c>
      <c r="W1272">
        <f t="shared" ca="1" si="260"/>
        <v>0</v>
      </c>
    </row>
    <row r="1273" spans="2:23" x14ac:dyDescent="0.25">
      <c r="B1273" s="3">
        <f t="shared" si="250"/>
        <v>1265</v>
      </c>
      <c r="C1273" s="93">
        <f>IF(Tabla!G1273="","",Tabla!G1273)</f>
        <v>43552</v>
      </c>
      <c r="D1273" s="93" t="str">
        <f>IF(Tabla!H1273="","",Tabla!H1273)</f>
        <v>GESTION HIPOTECARIA</v>
      </c>
      <c r="E1273" s="93" t="str">
        <f>IF(Tabla!I1273="","",Tabla!I1273)</f>
        <v>VIATICOS 2</v>
      </c>
      <c r="F1273" s="93" t="str">
        <f>IF(Tabla!J1273="","",Tabla!J1273)</f>
        <v>TRANSACCIONES DEL DIA 03/28/2019SPYRAL - GESTION ADMINISTRATIVA</v>
      </c>
      <c r="G1273" s="108">
        <f>IF(Tabla!K1273="","",Tabla!K1273)</f>
        <v>11</v>
      </c>
      <c r="H1273" s="108">
        <f>IF(Tabla!L1273="","",Tabla!L1273)</f>
        <v>0</v>
      </c>
      <c r="J1273">
        <f t="shared" si="261"/>
        <v>1265</v>
      </c>
      <c r="K1273" s="93">
        <f t="shared" si="262"/>
        <v>43552</v>
      </c>
      <c r="L1273">
        <f t="shared" ca="1" si="251"/>
        <v>0</v>
      </c>
      <c r="M1273" s="115">
        <f t="shared" ca="1" si="252"/>
        <v>1.265E-6</v>
      </c>
      <c r="N1273">
        <f t="shared" ca="1" si="253"/>
        <v>2.28E-7</v>
      </c>
      <c r="O1273">
        <f t="shared" ca="1" si="254"/>
        <v>228</v>
      </c>
      <c r="Q1273">
        <f t="shared" ca="1" si="255"/>
        <v>43483</v>
      </c>
      <c r="R1273" t="str">
        <f t="shared" ca="1" si="256"/>
        <v>ADMINISTRACION DE SUCURSALES</v>
      </c>
      <c r="S1273" t="str">
        <f t="shared" ca="1" si="257"/>
        <v>VIATICOS</v>
      </c>
      <c r="T1273" t="str">
        <f t="shared" ca="1" si="258"/>
        <v>TRANSACCIONES DEL DIA 01/18/2019SPYRAL - GESTION ADMINISTRATIVA</v>
      </c>
      <c r="V1273">
        <f t="shared" ca="1" si="259"/>
        <v>0</v>
      </c>
      <c r="W1273">
        <f t="shared" ca="1" si="260"/>
        <v>0</v>
      </c>
    </row>
    <row r="1274" spans="2:23" x14ac:dyDescent="0.25">
      <c r="B1274" s="3">
        <f t="shared" si="250"/>
        <v>1266</v>
      </c>
      <c r="C1274" s="93">
        <f>IF(Tabla!G1274="","",Tabla!G1274)</f>
        <v>43552</v>
      </c>
      <c r="D1274" s="93" t="str">
        <f>IF(Tabla!H1274="","",Tabla!H1274)</f>
        <v>CAJA</v>
      </c>
      <c r="E1274" s="93" t="str">
        <f>IF(Tabla!I1274="","",Tabla!I1274)</f>
        <v>ALIMENTACION DE EMPLEADOS CTA NUEVA</v>
      </c>
      <c r="F1274" s="93" t="str">
        <f>IF(Tabla!J1274="","",Tabla!J1274)</f>
        <v>TRANSACCIONES DEL DIA 03/28/2019SPYRAL - GESTION ADMINISTRATIVA</v>
      </c>
      <c r="G1274" s="108">
        <f>IF(Tabla!K1274="","",Tabla!K1274)</f>
        <v>16</v>
      </c>
      <c r="H1274" s="108">
        <f>IF(Tabla!L1274="","",Tabla!L1274)</f>
        <v>0</v>
      </c>
      <c r="J1274">
        <f t="shared" si="261"/>
        <v>1266</v>
      </c>
      <c r="K1274" s="93">
        <f t="shared" si="262"/>
        <v>43552</v>
      </c>
      <c r="L1274">
        <f t="shared" ca="1" si="251"/>
        <v>0</v>
      </c>
      <c r="M1274" s="115">
        <f t="shared" ca="1" si="252"/>
        <v>1.266E-6</v>
      </c>
      <c r="N1274">
        <f t="shared" ca="1" si="253"/>
        <v>2.2700000000000001E-7</v>
      </c>
      <c r="O1274">
        <f t="shared" ca="1" si="254"/>
        <v>227</v>
      </c>
      <c r="Q1274">
        <f t="shared" ca="1" si="255"/>
        <v>43483</v>
      </c>
      <c r="R1274" t="str">
        <f t="shared" ca="1" si="256"/>
        <v>ADMINISTRACION DE SUCURSALES</v>
      </c>
      <c r="S1274" t="str">
        <f t="shared" ca="1" si="257"/>
        <v>OTROS EGRESOS 18</v>
      </c>
      <c r="T1274" t="str">
        <f t="shared" ca="1" si="258"/>
        <v>OTROS EGRESOS 1.P.O (OR:2/DES:2 TRN:86 PERF:300086 CAU: 18</v>
      </c>
      <c r="V1274">
        <f t="shared" ca="1" si="259"/>
        <v>0</v>
      </c>
      <c r="W1274">
        <f t="shared" ca="1" si="260"/>
        <v>0</v>
      </c>
    </row>
    <row r="1275" spans="2:23" x14ac:dyDescent="0.25">
      <c r="B1275" s="3">
        <f t="shared" si="250"/>
        <v>1267</v>
      </c>
      <c r="C1275" s="93">
        <f>IF(Tabla!G1275="","",Tabla!G1275)</f>
        <v>43552</v>
      </c>
      <c r="D1275" s="93" t="str">
        <f>IF(Tabla!H1275="","",Tabla!H1275)</f>
        <v>CAJA</v>
      </c>
      <c r="E1275" s="93" t="str">
        <f>IF(Tabla!I1275="","",Tabla!I1275)</f>
        <v>ALIMENTACION DE EMPLEADOS CTA NUEVA</v>
      </c>
      <c r="F1275" s="93" t="str">
        <f>IF(Tabla!J1275="","",Tabla!J1275)</f>
        <v>TRANSACCIONES DEL DIA 03/28/2019SPYRAL - GESTION ADMINISTRATIVA</v>
      </c>
      <c r="G1275" s="108">
        <f>IF(Tabla!K1275="","",Tabla!K1275)</f>
        <v>8</v>
      </c>
      <c r="H1275" s="108">
        <f>IF(Tabla!L1275="","",Tabla!L1275)</f>
        <v>0</v>
      </c>
      <c r="J1275">
        <f t="shared" si="261"/>
        <v>1267</v>
      </c>
      <c r="K1275" s="93">
        <f t="shared" si="262"/>
        <v>43552</v>
      </c>
      <c r="L1275">
        <f t="shared" ca="1" si="251"/>
        <v>0</v>
      </c>
      <c r="M1275" s="115">
        <f t="shared" ca="1" si="252"/>
        <v>1.2669999999999999E-6</v>
      </c>
      <c r="N1275">
        <f t="shared" ca="1" si="253"/>
        <v>2.2600000000000001E-7</v>
      </c>
      <c r="O1275">
        <f t="shared" ca="1" si="254"/>
        <v>226</v>
      </c>
      <c r="Q1275">
        <f t="shared" ca="1" si="255"/>
        <v>43483</v>
      </c>
      <c r="R1275" t="str">
        <f t="shared" ca="1" si="256"/>
        <v>ADMINISTRACION DE SUCURSALES</v>
      </c>
      <c r="S1275" t="str">
        <f t="shared" ca="1" si="257"/>
        <v>OTROS EGRESOS 18</v>
      </c>
      <c r="T1275" t="str">
        <f t="shared" ca="1" si="258"/>
        <v>OTROS EGRESOS 1.P.O (OR:23/DES:23 TRN:86 PERF:300086 CAU: 18</v>
      </c>
      <c r="V1275">
        <f t="shared" ca="1" si="259"/>
        <v>0</v>
      </c>
      <c r="W1275">
        <f t="shared" ca="1" si="260"/>
        <v>0</v>
      </c>
    </row>
    <row r="1276" spans="2:23" x14ac:dyDescent="0.25">
      <c r="B1276" s="3">
        <f t="shared" si="250"/>
        <v>1268</v>
      </c>
      <c r="C1276" s="93">
        <f>IF(Tabla!G1276="","",Tabla!G1276)</f>
        <v>43552</v>
      </c>
      <c r="D1276" s="93" t="str">
        <f>IF(Tabla!H1276="","",Tabla!H1276)</f>
        <v>ATM</v>
      </c>
      <c r="E1276" s="93" t="str">
        <f>IF(Tabla!I1276="","",Tabla!I1276)</f>
        <v>GASTOS NO DEDUCIBLES</v>
      </c>
      <c r="F1276" s="93" t="str">
        <f>IF(Tabla!J1276="","",Tabla!J1276)</f>
        <v>TRANSACCIONES DEL DIA 03/28/2019SPYRAL - GESTION ADMINISTRATIVA</v>
      </c>
      <c r="G1276" s="108">
        <f>IF(Tabla!K1276="","",Tabla!K1276)</f>
        <v>96.45</v>
      </c>
      <c r="H1276" s="108">
        <f>IF(Tabla!L1276="","",Tabla!L1276)</f>
        <v>0</v>
      </c>
      <c r="J1276">
        <f t="shared" si="261"/>
        <v>1268</v>
      </c>
      <c r="K1276" s="93">
        <f t="shared" si="262"/>
        <v>43552</v>
      </c>
      <c r="L1276">
        <f t="shared" ca="1" si="251"/>
        <v>0</v>
      </c>
      <c r="M1276" s="115">
        <f t="shared" ca="1" si="252"/>
        <v>1.268E-6</v>
      </c>
      <c r="N1276">
        <f t="shared" ca="1" si="253"/>
        <v>2.2499999999999999E-7</v>
      </c>
      <c r="O1276">
        <f t="shared" ca="1" si="254"/>
        <v>225</v>
      </c>
      <c r="Q1276">
        <f t="shared" ca="1" si="255"/>
        <v>43483</v>
      </c>
      <c r="R1276" t="str">
        <f t="shared" ca="1" si="256"/>
        <v>ADMINISTRACION DE SUCURSALES</v>
      </c>
      <c r="S1276" t="str">
        <f t="shared" ca="1" si="257"/>
        <v>OTROS EGRESOS 18</v>
      </c>
      <c r="T1276" t="str">
        <f t="shared" ca="1" si="258"/>
        <v>OTROS EGRESOS 1.P.O (OR:5/DES:5 TRN:86 PERF:300086 CAU: 18</v>
      </c>
      <c r="V1276">
        <f t="shared" ca="1" si="259"/>
        <v>0</v>
      </c>
      <c r="W1276">
        <f t="shared" ca="1" si="260"/>
        <v>0</v>
      </c>
    </row>
    <row r="1277" spans="2:23" x14ac:dyDescent="0.25">
      <c r="B1277" s="3">
        <f t="shared" si="250"/>
        <v>1269</v>
      </c>
      <c r="C1277" s="93">
        <f>IF(Tabla!G1277="","",Tabla!G1277)</f>
        <v>43552</v>
      </c>
      <c r="D1277" s="93" t="str">
        <f>IF(Tabla!H1277="","",Tabla!H1277)</f>
        <v>ATENCION A CLIENTES</v>
      </c>
      <c r="E1277" s="93" t="str">
        <f>IF(Tabla!I1277="","",Tabla!I1277)</f>
        <v>GASTOS NO DEDUCIBLES</v>
      </c>
      <c r="F1277" s="93" t="str">
        <f>IF(Tabla!J1277="","",Tabla!J1277)</f>
        <v>TRANSACCIONES DEL DIA 03/28/2019SPYRAL - GESTION ADMINISTRATIVA</v>
      </c>
      <c r="G1277" s="108">
        <f>IF(Tabla!K1277="","",Tabla!K1277)</f>
        <v>28.75</v>
      </c>
      <c r="H1277" s="108">
        <f>IF(Tabla!L1277="","",Tabla!L1277)</f>
        <v>0</v>
      </c>
      <c r="J1277">
        <f t="shared" si="261"/>
        <v>1269</v>
      </c>
      <c r="K1277" s="93">
        <f t="shared" si="262"/>
        <v>43552</v>
      </c>
      <c r="L1277">
        <f t="shared" ca="1" si="251"/>
        <v>0</v>
      </c>
      <c r="M1277" s="115">
        <f t="shared" ca="1" si="252"/>
        <v>1.269E-6</v>
      </c>
      <c r="N1277">
        <f t="shared" ca="1" si="253"/>
        <v>2.2399999999999999E-7</v>
      </c>
      <c r="O1277">
        <f t="shared" ca="1" si="254"/>
        <v>224</v>
      </c>
      <c r="Q1277">
        <f t="shared" ca="1" si="255"/>
        <v>43483</v>
      </c>
      <c r="R1277" t="str">
        <f t="shared" ca="1" si="256"/>
        <v>ADMINISTRACION DE SUCURSALES</v>
      </c>
      <c r="S1277" t="str">
        <f t="shared" ca="1" si="257"/>
        <v>OTROS EGRESOS 18</v>
      </c>
      <c r="T1277" t="str">
        <f t="shared" ca="1" si="258"/>
        <v>OTROS EGRESOS 1.P.O (OR:73/DES:73 TRN:86 PERF:300086 CAU: 18</v>
      </c>
      <c r="V1277">
        <f t="shared" ca="1" si="259"/>
        <v>0</v>
      </c>
      <c r="W1277">
        <f t="shared" ca="1" si="260"/>
        <v>0</v>
      </c>
    </row>
    <row r="1278" spans="2:23" x14ac:dyDescent="0.25">
      <c r="B1278" s="3">
        <f t="shared" si="250"/>
        <v>1270</v>
      </c>
      <c r="C1278" s="93">
        <f>IF(Tabla!G1278="","",Tabla!G1278)</f>
        <v>43552</v>
      </c>
      <c r="D1278" s="93" t="str">
        <f>IF(Tabla!H1278="","",Tabla!H1278)</f>
        <v>ADMINISTRACION DE SUCURSALES</v>
      </c>
      <c r="E1278" s="93" t="str">
        <f>IF(Tabla!I1278="","",Tabla!I1278)</f>
        <v>NC GASTO NO DEDUCIBLES</v>
      </c>
      <c r="F1278" s="93" t="str">
        <f>IF(Tabla!J1278="","",Tabla!J1278)</f>
        <v>TRANSACCIONES DEL DIA 03/28/2019SPYRAL - GESTION ADMINISTRATIVA</v>
      </c>
      <c r="G1278" s="108">
        <f>IF(Tabla!K1278="","",Tabla!K1278)</f>
        <v>221.05</v>
      </c>
      <c r="H1278" s="108">
        <f>IF(Tabla!L1278="","",Tabla!L1278)</f>
        <v>0</v>
      </c>
      <c r="J1278">
        <f t="shared" si="261"/>
        <v>1270</v>
      </c>
      <c r="K1278" s="93">
        <f t="shared" si="262"/>
        <v>43552</v>
      </c>
      <c r="L1278">
        <f t="shared" ca="1" si="251"/>
        <v>0</v>
      </c>
      <c r="M1278" s="115">
        <f t="shared" ca="1" si="252"/>
        <v>1.2699999999999999E-6</v>
      </c>
      <c r="N1278">
        <f t="shared" ca="1" si="253"/>
        <v>2.23E-7</v>
      </c>
      <c r="O1278">
        <f t="shared" ca="1" si="254"/>
        <v>223</v>
      </c>
      <c r="Q1278">
        <f t="shared" ca="1" si="255"/>
        <v>43483</v>
      </c>
      <c r="R1278" t="str">
        <f t="shared" ca="1" si="256"/>
        <v>ADMINISTRACION DE SUCURSALES</v>
      </c>
      <c r="S1278" t="str">
        <f t="shared" ca="1" si="257"/>
        <v>OTROS EGRESOS 18</v>
      </c>
      <c r="T1278" t="str">
        <f t="shared" ca="1" si="258"/>
        <v>OTROS EGRESOS 1.P.O (OR:79/DES:79 TRN:86 PERF:300086 CAU: 18</v>
      </c>
      <c r="V1278">
        <f t="shared" ca="1" si="259"/>
        <v>0</v>
      </c>
      <c r="W1278">
        <f t="shared" ca="1" si="260"/>
        <v>0</v>
      </c>
    </row>
    <row r="1279" spans="2:23" x14ac:dyDescent="0.25">
      <c r="B1279" s="3">
        <f t="shared" si="250"/>
        <v>1271</v>
      </c>
      <c r="C1279" s="93">
        <f>IF(Tabla!G1279="","",Tabla!G1279)</f>
        <v>43552</v>
      </c>
      <c r="D1279" s="93" t="str">
        <f>IF(Tabla!H1279="","",Tabla!H1279)</f>
        <v>ADMINISTRACION DE SUCURSALES</v>
      </c>
      <c r="E1279" s="93" t="str">
        <f>IF(Tabla!I1279="","",Tabla!I1279)</f>
        <v>VIATICOS 2</v>
      </c>
      <c r="F1279" s="93" t="str">
        <f>IF(Tabla!J1279="","",Tabla!J1279)</f>
        <v>TRANSACCIONES DEL DIA 03/28/2019SPYRAL - GESTION ADMINISTRATIVA</v>
      </c>
      <c r="G1279" s="108">
        <f>IF(Tabla!K1279="","",Tabla!K1279)</f>
        <v>33.65</v>
      </c>
      <c r="H1279" s="108">
        <f>IF(Tabla!L1279="","",Tabla!L1279)</f>
        <v>0</v>
      </c>
      <c r="J1279">
        <f t="shared" si="261"/>
        <v>1271</v>
      </c>
      <c r="K1279" s="93">
        <f t="shared" si="262"/>
        <v>43552</v>
      </c>
      <c r="L1279">
        <f t="shared" ca="1" si="251"/>
        <v>0</v>
      </c>
      <c r="M1279" s="115">
        <f t="shared" ca="1" si="252"/>
        <v>1.271E-6</v>
      </c>
      <c r="N1279">
        <f t="shared" ca="1" si="253"/>
        <v>2.22E-7</v>
      </c>
      <c r="O1279">
        <f t="shared" ca="1" si="254"/>
        <v>222</v>
      </c>
      <c r="Q1279">
        <f t="shared" ca="1" si="255"/>
        <v>43483</v>
      </c>
      <c r="R1279" t="str">
        <f t="shared" ca="1" si="256"/>
        <v>ADMINISTRACION DE SUCURSALES</v>
      </c>
      <c r="S1279" t="str">
        <f t="shared" ca="1" si="257"/>
        <v>OTROS EGRESOS 18</v>
      </c>
      <c r="T1279" t="str">
        <f t="shared" ca="1" si="258"/>
        <v>OTROS EGRESOS 1.P.O (OR:95/DES:95 TRN:86 PERF:300086 CAU: 18</v>
      </c>
      <c r="V1279">
        <f t="shared" ca="1" si="259"/>
        <v>0</v>
      </c>
      <c r="W1279">
        <f t="shared" ca="1" si="260"/>
        <v>0</v>
      </c>
    </row>
    <row r="1280" spans="2:23" x14ac:dyDescent="0.25">
      <c r="B1280" s="3">
        <f t="shared" si="250"/>
        <v>1272</v>
      </c>
      <c r="C1280" s="93">
        <f>IF(Tabla!G1280="","",Tabla!G1280)</f>
        <v>43553</v>
      </c>
      <c r="D1280" s="93" t="str">
        <f>IF(Tabla!H1280="","",Tabla!H1280)</f>
        <v>SERVICIOS PERSONALES</v>
      </c>
      <c r="E1280" s="93" t="str">
        <f>IF(Tabla!I1280="","",Tabla!I1280)</f>
        <v>ALIMENTACION DE EMPLEADOS CTA NUEVA</v>
      </c>
      <c r="F1280" s="93" t="str">
        <f>IF(Tabla!J1280="","",Tabla!J1280)</f>
        <v>TRANSACCIONES DEL DIA 03/29/2019SPYRAL - GESTION ADMINISTRATIVA</v>
      </c>
      <c r="G1280" s="108">
        <f>IF(Tabla!K1280="","",Tabla!K1280)</f>
        <v>8</v>
      </c>
      <c r="H1280" s="108">
        <f>IF(Tabla!L1280="","",Tabla!L1280)</f>
        <v>0</v>
      </c>
      <c r="J1280">
        <f t="shared" si="261"/>
        <v>1272</v>
      </c>
      <c r="K1280" s="93">
        <f t="shared" si="262"/>
        <v>43553</v>
      </c>
      <c r="L1280">
        <f t="shared" ca="1" si="251"/>
        <v>0</v>
      </c>
      <c r="M1280" s="115">
        <f t="shared" ca="1" si="252"/>
        <v>1.2720000000000001E-6</v>
      </c>
      <c r="N1280">
        <f t="shared" ca="1" si="253"/>
        <v>2.2100000000000001E-7</v>
      </c>
      <c r="O1280">
        <f t="shared" ca="1" si="254"/>
        <v>221</v>
      </c>
      <c r="Q1280">
        <f t="shared" ca="1" si="255"/>
        <v>43483</v>
      </c>
      <c r="R1280" t="str">
        <f t="shared" ca="1" si="256"/>
        <v>ADMINISTRACION DE SUCURSALES</v>
      </c>
      <c r="S1280" t="str">
        <f t="shared" ca="1" si="257"/>
        <v>NC GASTO NO DEDUCIBLES</v>
      </c>
      <c r="T1280" t="str">
        <f t="shared" ca="1" si="258"/>
        <v>TRANSACCIONES DEL DIA 01/18/2019SPYRAL - GESTION ADMINISTRATIVA</v>
      </c>
      <c r="V1280">
        <f t="shared" ca="1" si="259"/>
        <v>0</v>
      </c>
      <c r="W1280">
        <f t="shared" ca="1" si="260"/>
        <v>0</v>
      </c>
    </row>
    <row r="1281" spans="2:23" x14ac:dyDescent="0.25">
      <c r="B1281" s="3">
        <f t="shared" si="250"/>
        <v>1273</v>
      </c>
      <c r="C1281" s="93">
        <f>IF(Tabla!G1281="","",Tabla!G1281)</f>
        <v>43553</v>
      </c>
      <c r="D1281" s="93" t="str">
        <f>IF(Tabla!H1281="","",Tabla!H1281)</f>
        <v>SERVICIOS PERSONALES</v>
      </c>
      <c r="E1281" s="93" t="str">
        <f>IF(Tabla!I1281="","",Tabla!I1281)</f>
        <v>VIATICOS 2</v>
      </c>
      <c r="F1281" s="93" t="str">
        <f>IF(Tabla!J1281="","",Tabla!J1281)</f>
        <v>TRANSACCIONES DEL DIA 03/29/2019SPYRAL - GESTION ADMINISTRATIVA</v>
      </c>
      <c r="G1281" s="108">
        <f>IF(Tabla!K1281="","",Tabla!K1281)</f>
        <v>9.1999999999999993</v>
      </c>
      <c r="H1281" s="108">
        <f>IF(Tabla!L1281="","",Tabla!L1281)</f>
        <v>0</v>
      </c>
      <c r="J1281">
        <f t="shared" si="261"/>
        <v>1273</v>
      </c>
      <c r="K1281" s="93">
        <f t="shared" si="262"/>
        <v>43553</v>
      </c>
      <c r="L1281">
        <f t="shared" ca="1" si="251"/>
        <v>0</v>
      </c>
      <c r="M1281" s="115">
        <f t="shared" ca="1" si="252"/>
        <v>1.2729999999999999E-6</v>
      </c>
      <c r="N1281">
        <f t="shared" ca="1" si="253"/>
        <v>2.2000000000000001E-7</v>
      </c>
      <c r="O1281">
        <f t="shared" ca="1" si="254"/>
        <v>220</v>
      </c>
      <c r="Q1281">
        <f t="shared" ca="1" si="255"/>
        <v>43483</v>
      </c>
      <c r="R1281" t="str">
        <f t="shared" ca="1" si="256"/>
        <v>ADMINISTRACION DE SUCURSALES</v>
      </c>
      <c r="S1281" t="str">
        <f t="shared" ca="1" si="257"/>
        <v>NC GASTO NO DEDUCIBLES</v>
      </c>
      <c r="T1281" t="str">
        <f t="shared" ca="1" si="258"/>
        <v>TRANSACCIONES DEL DIA 01/18/2019SPYRAL - GESTION ADMINISTRATIVA</v>
      </c>
      <c r="V1281">
        <f t="shared" ca="1" si="259"/>
        <v>0</v>
      </c>
      <c r="W1281">
        <f t="shared" ca="1" si="260"/>
        <v>0</v>
      </c>
    </row>
    <row r="1282" spans="2:23" x14ac:dyDescent="0.25">
      <c r="B1282" s="3">
        <f t="shared" si="250"/>
        <v>1274</v>
      </c>
      <c r="C1282" s="93">
        <f>IF(Tabla!G1282="","",Tabla!G1282)</f>
        <v>43553</v>
      </c>
      <c r="D1282" s="93" t="str">
        <f>IF(Tabla!H1282="","",Tabla!H1282)</f>
        <v>IMAGEN CORPORATIVA</v>
      </c>
      <c r="E1282" s="93" t="str">
        <f>IF(Tabla!I1282="","",Tabla!I1282)</f>
        <v>NC VIATICOS</v>
      </c>
      <c r="F1282" s="93" t="str">
        <f>IF(Tabla!J1282="","",Tabla!J1282)</f>
        <v>TRANSACCIONES DEL DIA 03/29/2019SPYRAL - GESTION ADMINISTRATIVA</v>
      </c>
      <c r="G1282" s="108">
        <f>IF(Tabla!K1282="","",Tabla!K1282)</f>
        <v>120.6</v>
      </c>
      <c r="H1282" s="108">
        <f>IF(Tabla!L1282="","",Tabla!L1282)</f>
        <v>0</v>
      </c>
      <c r="J1282">
        <f t="shared" si="261"/>
        <v>1274</v>
      </c>
      <c r="K1282" s="93">
        <f t="shared" si="262"/>
        <v>43553</v>
      </c>
      <c r="L1282">
        <f t="shared" ca="1" si="251"/>
        <v>0</v>
      </c>
      <c r="M1282" s="115">
        <f t="shared" ca="1" si="252"/>
        <v>1.274E-6</v>
      </c>
      <c r="N1282">
        <f t="shared" ca="1" si="253"/>
        <v>2.1899999999999999E-7</v>
      </c>
      <c r="O1282">
        <f t="shared" ca="1" si="254"/>
        <v>219</v>
      </c>
      <c r="Q1282">
        <f t="shared" ca="1" si="255"/>
        <v>43483</v>
      </c>
      <c r="R1282" t="str">
        <f t="shared" ca="1" si="256"/>
        <v>ADMINISTRACION DE SUCURSALES</v>
      </c>
      <c r="S1282" t="str">
        <f t="shared" ca="1" si="257"/>
        <v>NC GASTO NO DEDUCIBLES</v>
      </c>
      <c r="T1282" t="str">
        <f t="shared" ca="1" si="258"/>
        <v>TRANSACCIONES DEL DIA 01/18/2019SPYRAL - GESTION ADMINISTRATIVA</v>
      </c>
      <c r="V1282">
        <f t="shared" ca="1" si="259"/>
        <v>0</v>
      </c>
      <c r="W1282">
        <f t="shared" ca="1" si="260"/>
        <v>0</v>
      </c>
    </row>
    <row r="1283" spans="2:23" x14ac:dyDescent="0.25">
      <c r="B1283" s="3">
        <f t="shared" si="250"/>
        <v>1275</v>
      </c>
      <c r="C1283" s="93">
        <f>IF(Tabla!G1283="","",Tabla!G1283)</f>
        <v>43553</v>
      </c>
      <c r="D1283" s="93" t="str">
        <f>IF(Tabla!H1283="","",Tabla!H1283)</f>
        <v>HIPOTECAS</v>
      </c>
      <c r="E1283" s="93" t="str">
        <f>IF(Tabla!I1283="","",Tabla!I1283)</f>
        <v>ALIMENTACION DE EMPLEADOS CTA NUEVA</v>
      </c>
      <c r="F1283" s="93" t="str">
        <f>IF(Tabla!J1283="","",Tabla!J1283)</f>
        <v>TRANSACCIONES DEL DIA 03/29/2019SPYRAL - GESTION ADMINISTRATIVA</v>
      </c>
      <c r="G1283" s="108">
        <f>IF(Tabla!K1283="","",Tabla!K1283)</f>
        <v>35</v>
      </c>
      <c r="H1283" s="108">
        <f>IF(Tabla!L1283="","",Tabla!L1283)</f>
        <v>0</v>
      </c>
      <c r="J1283">
        <f t="shared" si="261"/>
        <v>1275</v>
      </c>
      <c r="K1283" s="93">
        <f t="shared" si="262"/>
        <v>43553</v>
      </c>
      <c r="L1283">
        <f t="shared" ca="1" si="251"/>
        <v>0</v>
      </c>
      <c r="M1283" s="115">
        <f t="shared" ca="1" si="252"/>
        <v>1.2750000000000001E-6</v>
      </c>
      <c r="N1283">
        <f t="shared" ca="1" si="253"/>
        <v>2.1799999999999999E-7</v>
      </c>
      <c r="O1283">
        <f t="shared" ca="1" si="254"/>
        <v>218</v>
      </c>
      <c r="Q1283">
        <f t="shared" ca="1" si="255"/>
        <v>43483</v>
      </c>
      <c r="R1283" t="str">
        <f t="shared" ca="1" si="256"/>
        <v>ATM</v>
      </c>
      <c r="S1283" t="str">
        <f t="shared" ca="1" si="257"/>
        <v>VIATICOS</v>
      </c>
      <c r="T1283" t="str">
        <f t="shared" ca="1" si="258"/>
        <v>TRANSACCIONES DEL DIA 01/18/2019SPYRAL - GESTION ADMINISTRATIVA</v>
      </c>
      <c r="V1283">
        <f t="shared" ca="1" si="259"/>
        <v>0</v>
      </c>
      <c r="W1283">
        <f t="shared" ca="1" si="260"/>
        <v>0</v>
      </c>
    </row>
    <row r="1284" spans="2:23" x14ac:dyDescent="0.25">
      <c r="B1284" s="3">
        <f t="shared" si="250"/>
        <v>1276</v>
      </c>
      <c r="C1284" s="93">
        <f>IF(Tabla!G1284="","",Tabla!G1284)</f>
        <v>43553</v>
      </c>
      <c r="D1284" s="93" t="str">
        <f>IF(Tabla!H1284="","",Tabla!H1284)</f>
        <v>CANALES DE DISTRIBUCION</v>
      </c>
      <c r="E1284" s="93" t="str">
        <f>IF(Tabla!I1284="","",Tabla!I1284)</f>
        <v>VIATICOS 2</v>
      </c>
      <c r="F1284" s="93" t="str">
        <f>IF(Tabla!J1284="","",Tabla!J1284)</f>
        <v>TRANSACCIONES DEL DIA 03/29/2019SPYRAL - GESTION ADMINISTRATIVA</v>
      </c>
      <c r="G1284" s="108">
        <f>IF(Tabla!K1284="","",Tabla!K1284)</f>
        <v>107</v>
      </c>
      <c r="H1284" s="108">
        <f>IF(Tabla!L1284="","",Tabla!L1284)</f>
        <v>0</v>
      </c>
      <c r="J1284">
        <f t="shared" si="261"/>
        <v>1276</v>
      </c>
      <c r="K1284" s="93">
        <f t="shared" si="262"/>
        <v>43553</v>
      </c>
      <c r="L1284">
        <f t="shared" ca="1" si="251"/>
        <v>0</v>
      </c>
      <c r="M1284" s="115">
        <f t="shared" ca="1" si="252"/>
        <v>1.2759999999999999E-6</v>
      </c>
      <c r="N1284">
        <f t="shared" ca="1" si="253"/>
        <v>2.17E-7</v>
      </c>
      <c r="O1284">
        <f t="shared" ca="1" si="254"/>
        <v>217</v>
      </c>
      <c r="Q1284">
        <f t="shared" ca="1" si="255"/>
        <v>43483</v>
      </c>
      <c r="R1284" t="str">
        <f t="shared" ca="1" si="256"/>
        <v>BANCA COMERCIAL</v>
      </c>
      <c r="S1284" t="str">
        <f t="shared" ca="1" si="257"/>
        <v>VIATICOS</v>
      </c>
      <c r="T1284" t="str">
        <f t="shared" ca="1" si="258"/>
        <v>TRANSACCIONES DEL DIA 01/18/2019SPYRAL - GESTION ADMINISTRATIVA</v>
      </c>
      <c r="V1284">
        <f t="shared" ca="1" si="259"/>
        <v>0</v>
      </c>
      <c r="W1284">
        <f t="shared" ca="1" si="260"/>
        <v>0</v>
      </c>
    </row>
    <row r="1285" spans="2:23" x14ac:dyDescent="0.25">
      <c r="B1285" s="3">
        <f t="shared" si="250"/>
        <v>1277</v>
      </c>
      <c r="C1285" s="93">
        <f>IF(Tabla!G1285="","",Tabla!G1285)</f>
        <v>43553</v>
      </c>
      <c r="D1285" s="93" t="str">
        <f>IF(Tabla!H1285="","",Tabla!H1285)</f>
        <v>CAJA</v>
      </c>
      <c r="E1285" s="93" t="str">
        <f>IF(Tabla!I1285="","",Tabla!I1285)</f>
        <v>ALIMENTACION DE EMPLEADOS CTA NUEVA</v>
      </c>
      <c r="F1285" s="93" t="str">
        <f>IF(Tabla!J1285="","",Tabla!J1285)</f>
        <v>TRANSACCIONES DEL DIA 03/29/2019SPYRAL - GESTION ADMINISTRATIVA</v>
      </c>
      <c r="G1285" s="108">
        <f>IF(Tabla!K1285="","",Tabla!K1285)</f>
        <v>8</v>
      </c>
      <c r="H1285" s="108">
        <f>IF(Tabla!L1285="","",Tabla!L1285)</f>
        <v>0</v>
      </c>
      <c r="J1285">
        <f t="shared" si="261"/>
        <v>1277</v>
      </c>
      <c r="K1285" s="93">
        <f t="shared" si="262"/>
        <v>43553</v>
      </c>
      <c r="L1285">
        <f t="shared" ca="1" si="251"/>
        <v>0</v>
      </c>
      <c r="M1285" s="115">
        <f t="shared" ca="1" si="252"/>
        <v>1.277E-6</v>
      </c>
      <c r="N1285">
        <f t="shared" ca="1" si="253"/>
        <v>2.16E-7</v>
      </c>
      <c r="O1285">
        <f t="shared" ca="1" si="254"/>
        <v>216</v>
      </c>
      <c r="Q1285">
        <f t="shared" ca="1" si="255"/>
        <v>43483</v>
      </c>
      <c r="R1285" t="str">
        <f t="shared" ca="1" si="256"/>
        <v>BANCA COMERCIAL PERIFERIA</v>
      </c>
      <c r="S1285" t="str">
        <f t="shared" ca="1" si="257"/>
        <v>VIATICOS</v>
      </c>
      <c r="T1285" t="str">
        <f t="shared" ca="1" si="258"/>
        <v>TRANSACCIONES DEL DIA 01/18/2019SPYRAL - GESTION ADMINISTRATIVA</v>
      </c>
      <c r="V1285">
        <f t="shared" ca="1" si="259"/>
        <v>0</v>
      </c>
      <c r="W1285">
        <f t="shared" ca="1" si="260"/>
        <v>0</v>
      </c>
    </row>
    <row r="1286" spans="2:23" x14ac:dyDescent="0.25">
      <c r="B1286" s="3">
        <f t="shared" si="250"/>
        <v>1278</v>
      </c>
      <c r="C1286" s="93">
        <f>IF(Tabla!G1286="","",Tabla!G1286)</f>
        <v>43553</v>
      </c>
      <c r="D1286" s="93" t="str">
        <f>IF(Tabla!H1286="","",Tabla!H1286)</f>
        <v>BANCA COMERCIAL CENTRO</v>
      </c>
      <c r="E1286" s="93" t="str">
        <f>IF(Tabla!I1286="","",Tabla!I1286)</f>
        <v>VIATICOS 2</v>
      </c>
      <c r="F1286" s="93" t="str">
        <f>IF(Tabla!J1286="","",Tabla!J1286)</f>
        <v>TRANSACCIONES DEL DIA 03/29/2019SPYRAL - GESTION ADMINISTRATIVA</v>
      </c>
      <c r="G1286" s="108">
        <f>IF(Tabla!K1286="","",Tabla!K1286)</f>
        <v>34</v>
      </c>
      <c r="H1286" s="108">
        <f>IF(Tabla!L1286="","",Tabla!L1286)</f>
        <v>0</v>
      </c>
      <c r="J1286">
        <f t="shared" si="261"/>
        <v>1278</v>
      </c>
      <c r="K1286" s="93">
        <f t="shared" si="262"/>
        <v>43553</v>
      </c>
      <c r="L1286">
        <f t="shared" ca="1" si="251"/>
        <v>0</v>
      </c>
      <c r="M1286" s="115">
        <f t="shared" ca="1" si="252"/>
        <v>1.2780000000000001E-6</v>
      </c>
      <c r="N1286">
        <f t="shared" ca="1" si="253"/>
        <v>2.1500000000000001E-7</v>
      </c>
      <c r="O1286">
        <f t="shared" ca="1" si="254"/>
        <v>215</v>
      </c>
      <c r="Q1286">
        <f t="shared" ca="1" si="255"/>
        <v>43483</v>
      </c>
      <c r="R1286" t="str">
        <f t="shared" ca="1" si="256"/>
        <v>CAJA</v>
      </c>
      <c r="S1286" t="str">
        <f t="shared" ca="1" si="257"/>
        <v>ALIMENTACION DE EMPLEADOS CTA NUEVA</v>
      </c>
      <c r="T1286" t="str">
        <f t="shared" ca="1" si="258"/>
        <v>TRANSACCIONES DEL DIA 01/18/2019SPYRAL - GESTION ADMINISTRATIVA</v>
      </c>
      <c r="V1286">
        <f t="shared" ca="1" si="259"/>
        <v>0</v>
      </c>
      <c r="W1286">
        <f t="shared" ca="1" si="260"/>
        <v>0</v>
      </c>
    </row>
    <row r="1287" spans="2:23" x14ac:dyDescent="0.25">
      <c r="B1287" s="3">
        <f t="shared" si="250"/>
        <v>1279</v>
      </c>
      <c r="C1287" s="93">
        <f>IF(Tabla!G1287="","",Tabla!G1287)</f>
        <v>43553</v>
      </c>
      <c r="D1287" s="93" t="str">
        <f>IF(Tabla!H1287="","",Tabla!H1287)</f>
        <v>ATM</v>
      </c>
      <c r="E1287" s="93" t="str">
        <f>IF(Tabla!I1287="","",Tabla!I1287)</f>
        <v>ALIMENTACION DE EMPLEADOS CTA NUEVA</v>
      </c>
      <c r="F1287" s="93" t="str">
        <f>IF(Tabla!J1287="","",Tabla!J1287)</f>
        <v>TRANSACCIONES DEL DIA 03/29/2019SPYRAL - GESTION ADMINISTRATIVA</v>
      </c>
      <c r="G1287" s="108">
        <f>IF(Tabla!K1287="","",Tabla!K1287)</f>
        <v>19.45</v>
      </c>
      <c r="H1287" s="108">
        <f>IF(Tabla!L1287="","",Tabla!L1287)</f>
        <v>0</v>
      </c>
      <c r="J1287">
        <f t="shared" si="261"/>
        <v>1279</v>
      </c>
      <c r="K1287" s="93">
        <f t="shared" si="262"/>
        <v>43553</v>
      </c>
      <c r="L1287">
        <f t="shared" ca="1" si="251"/>
        <v>0</v>
      </c>
      <c r="M1287" s="115">
        <f t="shared" ca="1" si="252"/>
        <v>1.279E-6</v>
      </c>
      <c r="N1287">
        <f t="shared" ca="1" si="253"/>
        <v>2.1400000000000001E-7</v>
      </c>
      <c r="O1287">
        <f t="shared" ca="1" si="254"/>
        <v>214</v>
      </c>
      <c r="Q1287">
        <f t="shared" ca="1" si="255"/>
        <v>43483</v>
      </c>
      <c r="R1287" t="str">
        <f t="shared" ca="1" si="256"/>
        <v>CAJA</v>
      </c>
      <c r="S1287" t="str">
        <f t="shared" ca="1" si="257"/>
        <v>ALIMENTACION DE EMPLEADOS CTA NUEVA</v>
      </c>
      <c r="T1287" t="str">
        <f t="shared" ca="1" si="258"/>
        <v>TRANSACCIONES DEL DIA 01/18/2019SPYRAL - GESTION ADMINISTRATIVA</v>
      </c>
      <c r="V1287">
        <f t="shared" ca="1" si="259"/>
        <v>0</v>
      </c>
      <c r="W1287">
        <f t="shared" ca="1" si="260"/>
        <v>0</v>
      </c>
    </row>
    <row r="1288" spans="2:23" x14ac:dyDescent="0.25">
      <c r="B1288" s="3">
        <f t="shared" si="250"/>
        <v>1280</v>
      </c>
      <c r="C1288" s="93">
        <f>IF(Tabla!G1288="","",Tabla!G1288)</f>
        <v>43553</v>
      </c>
      <c r="D1288" s="93" t="str">
        <f>IF(Tabla!H1288="","",Tabla!H1288)</f>
        <v>ADMINISTRACION DE SUCURSALES</v>
      </c>
      <c r="E1288" s="93" t="str">
        <f>IF(Tabla!I1288="","",Tabla!I1288)</f>
        <v>ALIMENTACION DE EMPLEADOS CTA NUEVA</v>
      </c>
      <c r="F1288" s="93" t="str">
        <f>IF(Tabla!J1288="","",Tabla!J1288)</f>
        <v>TRANSACCIONES DEL DIA 03/29/2019SPYRAL - GESTION ADMINISTRATIVA</v>
      </c>
      <c r="G1288" s="108">
        <f>IF(Tabla!K1288="","",Tabla!K1288)</f>
        <v>70</v>
      </c>
      <c r="H1288" s="108">
        <f>IF(Tabla!L1288="","",Tabla!L1288)</f>
        <v>0</v>
      </c>
      <c r="J1288">
        <f t="shared" si="261"/>
        <v>1280</v>
      </c>
      <c r="K1288" s="93">
        <f t="shared" si="262"/>
        <v>43553</v>
      </c>
      <c r="L1288">
        <f t="shared" ca="1" si="251"/>
        <v>0</v>
      </c>
      <c r="M1288" s="115">
        <f t="shared" ca="1" si="252"/>
        <v>1.28E-6</v>
      </c>
      <c r="N1288">
        <f t="shared" ca="1" si="253"/>
        <v>2.1299999999999999E-7</v>
      </c>
      <c r="O1288">
        <f t="shared" ca="1" si="254"/>
        <v>213</v>
      </c>
      <c r="Q1288">
        <f t="shared" ca="1" si="255"/>
        <v>43483</v>
      </c>
      <c r="R1288" t="str">
        <f t="shared" ca="1" si="256"/>
        <v>CAJA</v>
      </c>
      <c r="S1288" t="str">
        <f t="shared" ca="1" si="257"/>
        <v>ALIMENTACION DE EMPLEADOS CTA NUEVA</v>
      </c>
      <c r="T1288" t="str">
        <f t="shared" ca="1" si="258"/>
        <v>TRANSACCIONES DEL DIA 01/18/2019SPYRAL - GESTION ADMINISTRATIVA</v>
      </c>
      <c r="V1288">
        <f t="shared" ca="1" si="259"/>
        <v>0</v>
      </c>
      <c r="W1288">
        <f t="shared" ca="1" si="260"/>
        <v>0</v>
      </c>
    </row>
    <row r="1289" spans="2:23" x14ac:dyDescent="0.25">
      <c r="B1289" s="3">
        <f t="shared" ref="B1289:B1352" si="263">B1288+1</f>
        <v>1281</v>
      </c>
      <c r="C1289" s="93">
        <f>IF(Tabla!G1289="","",Tabla!G1289)</f>
        <v>43553</v>
      </c>
      <c r="D1289" s="93" t="str">
        <f>IF(Tabla!H1289="","",Tabla!H1289)</f>
        <v>ADMINISTRACION DE SUCURSALES</v>
      </c>
      <c r="E1289" s="93" t="str">
        <f>IF(Tabla!I1289="","",Tabla!I1289)</f>
        <v>ALIMENTACION DE EMPLEADOS CTA NUEVA</v>
      </c>
      <c r="F1289" s="93" t="str">
        <f>IF(Tabla!J1289="","",Tabla!J1289)</f>
        <v>TRANSACCIONES DEL DIA 03/29/2019SPYRAL - GESTION ADMINISTRATIVA</v>
      </c>
      <c r="G1289" s="108">
        <f>IF(Tabla!K1289="","",Tabla!K1289)</f>
        <v>8</v>
      </c>
      <c r="H1289" s="108">
        <f>IF(Tabla!L1289="","",Tabla!L1289)</f>
        <v>0</v>
      </c>
      <c r="J1289">
        <f t="shared" si="261"/>
        <v>1281</v>
      </c>
      <c r="K1289" s="93">
        <f t="shared" si="262"/>
        <v>43553</v>
      </c>
      <c r="L1289">
        <f t="shared" ref="L1289:L1352" ca="1" si="264">IF(SortCriteria=1,IFERROR(VALUE(MID(K1289,1,FIND(" ",K1289,1)-1)),0),OFFSET(B1289,0,SortCriteria))</f>
        <v>0</v>
      </c>
      <c r="M1289" s="115">
        <f t="shared" ref="M1289:M1352" ca="1" si="265">L1289+$J1289/1000000000</f>
        <v>1.2810000000000001E-6</v>
      </c>
      <c r="N1289">
        <f t="shared" ref="N1289:N1352" ca="1" si="266">IFERROR(CHOOSE($J$3,LARGE(INDIRECT("M9:M"&amp;$M$5),J1289),SMALL(INDIRECT("M9:M"&amp;$M$5),J1289)),0)</f>
        <v>2.1199999999999999E-7</v>
      </c>
      <c r="O1289">
        <f t="shared" ref="O1289:O1352" ca="1" si="267">MATCH(N1289,$M$9:$M$1508,0)</f>
        <v>212</v>
      </c>
      <c r="Q1289">
        <f t="shared" ref="Q1289:Q1352" ca="1" si="268">OFFSET(C$8,$O1289,0)</f>
        <v>43483</v>
      </c>
      <c r="R1289" t="str">
        <f t="shared" ca="1" si="256"/>
        <v>CAJA</v>
      </c>
      <c r="S1289" t="str">
        <f t="shared" ca="1" si="257"/>
        <v>ALIMENTACION DE EMPLEADOS CTA NUEVA</v>
      </c>
      <c r="T1289" t="str">
        <f t="shared" ca="1" si="258"/>
        <v>TRANSACCIONES DEL DIA 01/18/2019SPYRAL - GESTION ADMINISTRATIVA</v>
      </c>
      <c r="V1289">
        <f t="shared" ca="1" si="259"/>
        <v>0</v>
      </c>
      <c r="W1289">
        <f t="shared" ca="1" si="260"/>
        <v>0</v>
      </c>
    </row>
    <row r="1290" spans="2:23" x14ac:dyDescent="0.25">
      <c r="B1290" s="3">
        <f t="shared" si="263"/>
        <v>1282</v>
      </c>
      <c r="C1290" s="93">
        <f>IF(Tabla!G1290="","",Tabla!G1290)</f>
        <v>43553</v>
      </c>
      <c r="D1290" s="93" t="str">
        <f>IF(Tabla!H1290="","",Tabla!H1290)</f>
        <v>ADMINISTRACION DE SUCURSALES</v>
      </c>
      <c r="E1290" s="93" t="str">
        <f>IF(Tabla!I1290="","",Tabla!I1290)</f>
        <v>NC GASTO NO DEDUCIBLES</v>
      </c>
      <c r="F1290" s="93" t="str">
        <f>IF(Tabla!J1290="","",Tabla!J1290)</f>
        <v>TRANSACCIONES DEL DIA 03/29/2019SPYRAL - GESTION ADMINISTRATIVA</v>
      </c>
      <c r="G1290" s="108">
        <f>IF(Tabla!K1290="","",Tabla!K1290)</f>
        <v>10.69</v>
      </c>
      <c r="H1290" s="108">
        <f>IF(Tabla!L1290="","",Tabla!L1290)</f>
        <v>0</v>
      </c>
      <c r="J1290">
        <f t="shared" si="261"/>
        <v>1282</v>
      </c>
      <c r="K1290" s="93">
        <f t="shared" si="262"/>
        <v>43553</v>
      </c>
      <c r="L1290">
        <f t="shared" ca="1" si="264"/>
        <v>0</v>
      </c>
      <c r="M1290" s="115">
        <f t="shared" ca="1" si="265"/>
        <v>1.282E-6</v>
      </c>
      <c r="N1290">
        <f t="shared" ca="1" si="266"/>
        <v>2.11E-7</v>
      </c>
      <c r="O1290">
        <f t="shared" ca="1" si="267"/>
        <v>211</v>
      </c>
      <c r="Q1290">
        <f t="shared" ca="1" si="268"/>
        <v>43483</v>
      </c>
      <c r="R1290" t="str">
        <f t="shared" ref="R1290:R1353" ca="1" si="269">IF($Q1290=0,"",OFFSET(D$8,$O1290,0))</f>
        <v>CENTRO DE TARJETAS</v>
      </c>
      <c r="S1290" t="str">
        <f t="shared" ref="S1290:S1353" ca="1" si="270">IF($Q1290=0,"",OFFSET(E$8,$O1290,0))</f>
        <v>NC  RECONOCIMIENTOS</v>
      </c>
      <c r="T1290" t="str">
        <f t="shared" ref="T1290:T1353" ca="1" si="271">IF($Q1290=0,"",OFFSET(F$8,$O1290,0))</f>
        <v>TRANSACCIONES DEL DIA 01/18/2019SPYRAL - GESTION ADMINISTRATIVA</v>
      </c>
      <c r="V1290">
        <f t="shared" ref="V1290:V1353" ca="1" si="272">IF($Q1290=0,"",OFFSET(H$8,$O1290,0))</f>
        <v>0</v>
      </c>
      <c r="W1290">
        <f t="shared" ref="W1290:W1353" ca="1" si="273">IF($Q1290=0,"",OFFSET(I$8,$O1290,0))</f>
        <v>0</v>
      </c>
    </row>
    <row r="1291" spans="2:23" x14ac:dyDescent="0.25">
      <c r="B1291" s="3">
        <f t="shared" si="263"/>
        <v>1283</v>
      </c>
      <c r="C1291" s="93">
        <f>IF(Tabla!G1291="","",Tabla!G1291)</f>
        <v>43553</v>
      </c>
      <c r="D1291" s="93" t="str">
        <f>IF(Tabla!H1291="","",Tabla!H1291)</f>
        <v>ADMINISTRACION DE SUCURSALES</v>
      </c>
      <c r="E1291" s="93" t="str">
        <f>IF(Tabla!I1291="","",Tabla!I1291)</f>
        <v>OTROS EGRESOS 18</v>
      </c>
      <c r="F1291" s="93" t="str">
        <f>IF(Tabla!J1291="","",Tabla!J1291)</f>
        <v>OTROS EGRESOS 1.P.O (OR:53/DES:53 TRN:86 PERF:300086 CAU: 18</v>
      </c>
      <c r="G1291" s="108">
        <f>IF(Tabla!K1291="","",Tabla!K1291)</f>
        <v>8</v>
      </c>
      <c r="H1291" s="108">
        <f>IF(Tabla!L1291="","",Tabla!L1291)</f>
        <v>0</v>
      </c>
      <c r="J1291">
        <f t="shared" ref="J1291:J1354" si="274">IF(K1291=0,0,J1290+1)</f>
        <v>1283</v>
      </c>
      <c r="K1291" s="93">
        <f t="shared" ref="K1291:K1354" si="275">C1291</f>
        <v>43553</v>
      </c>
      <c r="L1291">
        <f t="shared" ca="1" si="264"/>
        <v>0</v>
      </c>
      <c r="M1291" s="115">
        <f t="shared" ca="1" si="265"/>
        <v>1.283E-6</v>
      </c>
      <c r="N1291">
        <f t="shared" ca="1" si="266"/>
        <v>2.1E-7</v>
      </c>
      <c r="O1291">
        <f t="shared" ca="1" si="267"/>
        <v>210</v>
      </c>
      <c r="Q1291">
        <f t="shared" ca="1" si="268"/>
        <v>43483</v>
      </c>
      <c r="R1291" t="str">
        <f t="shared" ca="1" si="269"/>
        <v>GESTION HIPOTECARIA</v>
      </c>
      <c r="S1291" t="str">
        <f t="shared" ca="1" si="270"/>
        <v>VIATICOS</v>
      </c>
      <c r="T1291" t="str">
        <f t="shared" ca="1" si="271"/>
        <v>TRANSACCIONES DEL DIA 01/18/2019SPYRAL - GESTION ADMINISTRATIVA</v>
      </c>
      <c r="V1291">
        <f t="shared" ca="1" si="272"/>
        <v>0</v>
      </c>
      <c r="W1291">
        <f t="shared" ca="1" si="273"/>
        <v>0</v>
      </c>
    </row>
    <row r="1292" spans="2:23" x14ac:dyDescent="0.25">
      <c r="B1292" s="3">
        <f t="shared" si="263"/>
        <v>1284</v>
      </c>
      <c r="C1292" s="93">
        <f>IF(Tabla!G1292="","",Tabla!G1292)</f>
        <v>43553</v>
      </c>
      <c r="D1292" s="93" t="str">
        <f>IF(Tabla!H1292="","",Tabla!H1292)</f>
        <v>ADMINISTRACION DE SUCURSALES</v>
      </c>
      <c r="E1292" s="93" t="str">
        <f>IF(Tabla!I1292="","",Tabla!I1292)</f>
        <v>VIATICOS 2</v>
      </c>
      <c r="F1292" s="93" t="str">
        <f>IF(Tabla!J1292="","",Tabla!J1292)</f>
        <v>TRANSACCIONES DEL DIA 03/29/2019SPYRAL - GESTION ADMINISTRATIVA</v>
      </c>
      <c r="G1292" s="108">
        <f>IF(Tabla!K1292="","",Tabla!K1292)</f>
        <v>42</v>
      </c>
      <c r="H1292" s="108">
        <f>IF(Tabla!L1292="","",Tabla!L1292)</f>
        <v>0</v>
      </c>
      <c r="J1292">
        <f t="shared" si="274"/>
        <v>1284</v>
      </c>
      <c r="K1292" s="93">
        <f t="shared" si="275"/>
        <v>43553</v>
      </c>
      <c r="L1292">
        <f t="shared" ca="1" si="264"/>
        <v>0</v>
      </c>
      <c r="M1292" s="115">
        <f t="shared" ca="1" si="265"/>
        <v>1.2839999999999999E-6</v>
      </c>
      <c r="N1292">
        <f t="shared" ca="1" si="266"/>
        <v>2.0900000000000001E-7</v>
      </c>
      <c r="O1292">
        <f t="shared" ca="1" si="267"/>
        <v>209</v>
      </c>
      <c r="Q1292">
        <f t="shared" ca="1" si="268"/>
        <v>43483</v>
      </c>
      <c r="R1292" t="str">
        <f t="shared" ca="1" si="269"/>
        <v>GESTION HIPOTECARIA</v>
      </c>
      <c r="S1292" t="str">
        <f t="shared" ca="1" si="270"/>
        <v>ALIMENTACION DE EMPLEADOS CTA NUEVA</v>
      </c>
      <c r="T1292" t="str">
        <f t="shared" ca="1" si="271"/>
        <v>TRANSACCIONES DEL DIA 01/18/2019SPYRAL - GESTION ADMINISTRATIVA</v>
      </c>
      <c r="V1292">
        <f t="shared" ca="1" si="272"/>
        <v>0</v>
      </c>
      <c r="W1292">
        <f t="shared" ca="1" si="273"/>
        <v>0</v>
      </c>
    </row>
    <row r="1293" spans="2:23" x14ac:dyDescent="0.25">
      <c r="B1293" s="3">
        <f t="shared" si="263"/>
        <v>1285</v>
      </c>
      <c r="C1293" s="93">
        <f>IF(Tabla!G1293="","",Tabla!G1293)</f>
        <v>43554</v>
      </c>
      <c r="D1293" s="93" t="str">
        <f>IF(Tabla!H1293="","",Tabla!H1293)</f>
        <v>ADMINISTRACION DE SUCURSALES</v>
      </c>
      <c r="E1293" s="93" t="str">
        <f>IF(Tabla!I1293="","",Tabla!I1293)</f>
        <v>OTROS EGRESOS 18</v>
      </c>
      <c r="F1293" s="93" t="str">
        <f>IF(Tabla!J1293="","",Tabla!J1293)</f>
        <v>OTROS EGRESOS 1.P.O (OR:71/DES:71 TRN:86 PERF:300086 CAU: 18</v>
      </c>
      <c r="G1293" s="108">
        <f>IF(Tabla!K1293="","",Tabla!K1293)</f>
        <v>1.8</v>
      </c>
      <c r="H1293" s="108">
        <f>IF(Tabla!L1293="","",Tabla!L1293)</f>
        <v>0</v>
      </c>
      <c r="J1293">
        <f t="shared" si="274"/>
        <v>1285</v>
      </c>
      <c r="K1293" s="93">
        <f t="shared" si="275"/>
        <v>43554</v>
      </c>
      <c r="L1293">
        <f t="shared" ca="1" si="264"/>
        <v>0</v>
      </c>
      <c r="M1293" s="115">
        <f t="shared" ca="1" si="265"/>
        <v>1.285E-6</v>
      </c>
      <c r="N1293">
        <f t="shared" ca="1" si="266"/>
        <v>2.0800000000000001E-7</v>
      </c>
      <c r="O1293">
        <f t="shared" ca="1" si="267"/>
        <v>208</v>
      </c>
      <c r="Q1293">
        <f t="shared" ca="1" si="268"/>
        <v>43483</v>
      </c>
      <c r="R1293" t="str">
        <f t="shared" ca="1" si="269"/>
        <v>HIPOTECAS</v>
      </c>
      <c r="S1293" t="str">
        <f t="shared" ca="1" si="270"/>
        <v>VIATICOS</v>
      </c>
      <c r="T1293" t="str">
        <f t="shared" ca="1" si="271"/>
        <v>TRANSACCIONES DEL DIA 01/18/2019SPYRAL - GESTION ADMINISTRATIVA</v>
      </c>
      <c r="V1293">
        <f t="shared" ca="1" si="272"/>
        <v>0</v>
      </c>
      <c r="W1293">
        <f t="shared" ca="1" si="273"/>
        <v>0</v>
      </c>
    </row>
    <row r="1294" spans="2:23" x14ac:dyDescent="0.25">
      <c r="B1294" s="3">
        <f t="shared" si="263"/>
        <v>1286</v>
      </c>
      <c r="C1294" s="93">
        <f>IF(Tabla!G1294="","",Tabla!G1294)</f>
        <v>43554</v>
      </c>
      <c r="D1294" s="93" t="str">
        <f>IF(Tabla!H1294="","",Tabla!H1294)</f>
        <v>ADMINISTRACION DE SUCURSALES</v>
      </c>
      <c r="E1294" s="93" t="str">
        <f>IF(Tabla!I1294="","",Tabla!I1294)</f>
        <v>OTROS EGRESOS 18</v>
      </c>
      <c r="F1294" s="93" t="str">
        <f>IF(Tabla!J1294="","",Tabla!J1294)</f>
        <v>OTROS EGRESOS 1.P.O (OR:5/DES:5 TRN:86 PERF:300086 CAU: 18</v>
      </c>
      <c r="G1294" s="108">
        <f>IF(Tabla!K1294="","",Tabla!K1294)</f>
        <v>2.4</v>
      </c>
      <c r="H1294" s="108">
        <f>IF(Tabla!L1294="","",Tabla!L1294)</f>
        <v>0</v>
      </c>
      <c r="J1294">
        <f t="shared" si="274"/>
        <v>1286</v>
      </c>
      <c r="K1294" s="93">
        <f t="shared" si="275"/>
        <v>43554</v>
      </c>
      <c r="L1294">
        <f t="shared" ca="1" si="264"/>
        <v>0</v>
      </c>
      <c r="M1294" s="115">
        <f t="shared" ca="1" si="265"/>
        <v>1.2860000000000001E-6</v>
      </c>
      <c r="N1294">
        <f t="shared" ca="1" si="266"/>
        <v>2.0699999999999999E-7</v>
      </c>
      <c r="O1294">
        <f t="shared" ca="1" si="267"/>
        <v>207</v>
      </c>
      <c r="Q1294">
        <f t="shared" ca="1" si="268"/>
        <v>43483</v>
      </c>
      <c r="R1294" t="str">
        <f t="shared" ca="1" si="269"/>
        <v>IMAGEN CORPORATIVA</v>
      </c>
      <c r="S1294" t="str">
        <f t="shared" ca="1" si="270"/>
        <v>VIATICOS</v>
      </c>
      <c r="T1294" t="str">
        <f t="shared" ca="1" si="271"/>
        <v>TRANSACCIONES DEL DIA 01/18/2019SPYRAL - GESTION ADMINISTRATIVA</v>
      </c>
      <c r="V1294">
        <f t="shared" ca="1" si="272"/>
        <v>0</v>
      </c>
      <c r="W1294">
        <f t="shared" ca="1" si="273"/>
        <v>0</v>
      </c>
    </row>
    <row r="1295" spans="2:23" x14ac:dyDescent="0.25">
      <c r="B1295" s="3">
        <f t="shared" si="263"/>
        <v>1287</v>
      </c>
      <c r="C1295" s="93">
        <f>IF(Tabla!G1295="","",Tabla!G1295)</f>
        <v>43556</v>
      </c>
      <c r="D1295" s="93" t="str">
        <f>IF(Tabla!H1295="","",Tabla!H1295)</f>
        <v>SERVICIOS PERSONALES</v>
      </c>
      <c r="E1295" s="93" t="str">
        <f>IF(Tabla!I1295="","",Tabla!I1295)</f>
        <v>ALIMENTACION DE EMPLEADOS CTA NUEVA</v>
      </c>
      <c r="F1295" s="93" t="str">
        <f>IF(Tabla!J1295="","",Tabla!J1295)</f>
        <v>TRANSACCIONES DEL DIA 04/01/2019SPYRAL - GESTION ADMINISTRATIVA</v>
      </c>
      <c r="G1295" s="108">
        <f>IF(Tabla!K1295="","",Tabla!K1295)</f>
        <v>8</v>
      </c>
      <c r="H1295" s="108">
        <f>IF(Tabla!L1295="","",Tabla!L1295)</f>
        <v>0</v>
      </c>
      <c r="J1295">
        <f t="shared" si="274"/>
        <v>1287</v>
      </c>
      <c r="K1295" s="93">
        <f t="shared" si="275"/>
        <v>43556</v>
      </c>
      <c r="L1295">
        <f t="shared" ca="1" si="264"/>
        <v>0</v>
      </c>
      <c r="M1295" s="115">
        <f t="shared" ca="1" si="265"/>
        <v>1.2869999999999999E-6</v>
      </c>
      <c r="N1295">
        <f t="shared" ca="1" si="266"/>
        <v>2.0599999999999999E-7</v>
      </c>
      <c r="O1295">
        <f t="shared" ca="1" si="267"/>
        <v>206</v>
      </c>
      <c r="Q1295">
        <f t="shared" ca="1" si="268"/>
        <v>43483</v>
      </c>
      <c r="R1295" t="str">
        <f t="shared" ca="1" si="269"/>
        <v>TELEMERCADEO</v>
      </c>
      <c r="S1295" t="str">
        <f t="shared" ca="1" si="270"/>
        <v>NC ALIMENTACION DE EMPLEADOS NVA</v>
      </c>
      <c r="T1295" t="str">
        <f t="shared" ca="1" si="271"/>
        <v>TRANSACCIONES DEL DIA 01/18/2019SPYRAL - GESTION ADMINISTRATIVA</v>
      </c>
      <c r="V1295">
        <f t="shared" ca="1" si="272"/>
        <v>0</v>
      </c>
      <c r="W1295">
        <f t="shared" ca="1" si="273"/>
        <v>0</v>
      </c>
    </row>
    <row r="1296" spans="2:23" x14ac:dyDescent="0.25">
      <c r="B1296" s="3">
        <f t="shared" si="263"/>
        <v>1288</v>
      </c>
      <c r="C1296" s="93">
        <f>IF(Tabla!G1296="","",Tabla!G1296)</f>
        <v>43556</v>
      </c>
      <c r="D1296" s="93" t="str">
        <f>IF(Tabla!H1296="","",Tabla!H1296)</f>
        <v>SERVICIOS PERSONALES</v>
      </c>
      <c r="E1296" s="93" t="str">
        <f>IF(Tabla!I1296="","",Tabla!I1296)</f>
        <v>VIATICOS 2</v>
      </c>
      <c r="F1296" s="93" t="str">
        <f>IF(Tabla!J1296="","",Tabla!J1296)</f>
        <v>TRANSACCIONES DEL DIA 04/01/2019SPYRAL - GESTION ADMINISTRATIVA</v>
      </c>
      <c r="G1296" s="108">
        <f>IF(Tabla!K1296="","",Tabla!K1296)</f>
        <v>91</v>
      </c>
      <c r="H1296" s="108">
        <f>IF(Tabla!L1296="","",Tabla!L1296)</f>
        <v>0</v>
      </c>
      <c r="J1296">
        <f t="shared" si="274"/>
        <v>1288</v>
      </c>
      <c r="K1296" s="93">
        <f t="shared" si="275"/>
        <v>43556</v>
      </c>
      <c r="L1296">
        <f t="shared" ca="1" si="264"/>
        <v>0</v>
      </c>
      <c r="M1296" s="115">
        <f t="shared" ca="1" si="265"/>
        <v>1.288E-6</v>
      </c>
      <c r="N1296">
        <f t="shared" ca="1" si="266"/>
        <v>2.05E-7</v>
      </c>
      <c r="O1296">
        <f t="shared" ca="1" si="267"/>
        <v>205</v>
      </c>
      <c r="Q1296">
        <f t="shared" ca="1" si="268"/>
        <v>43482</v>
      </c>
      <c r="R1296" t="str">
        <f t="shared" ca="1" si="269"/>
        <v>ADMINISTRACION DE SUCURSALES</v>
      </c>
      <c r="S1296" t="str">
        <f t="shared" ca="1" si="270"/>
        <v>OTROS EGRESOS 18</v>
      </c>
      <c r="T1296" t="str">
        <f t="shared" ca="1" si="271"/>
        <v>OTROS EGRESOS 1.P.O (OR:15/DES:15 TRN:86 PERF:300086 CAU: 18</v>
      </c>
      <c r="V1296">
        <f t="shared" ca="1" si="272"/>
        <v>0</v>
      </c>
      <c r="W1296">
        <f t="shared" ca="1" si="273"/>
        <v>0</v>
      </c>
    </row>
    <row r="1297" spans="2:23" x14ac:dyDescent="0.25">
      <c r="B1297" s="3">
        <f t="shared" si="263"/>
        <v>1289</v>
      </c>
      <c r="C1297" s="93">
        <f>IF(Tabla!G1297="","",Tabla!G1297)</f>
        <v>43556</v>
      </c>
      <c r="D1297" s="93" t="str">
        <f>IF(Tabla!H1297="","",Tabla!H1297)</f>
        <v>INTERINOS</v>
      </c>
      <c r="E1297" s="93" t="str">
        <f>IF(Tabla!I1297="","",Tabla!I1297)</f>
        <v>ALIMENTACION DE EMPLEADOS CTA NUEVA</v>
      </c>
      <c r="F1297" s="93" t="str">
        <f>IF(Tabla!J1297="","",Tabla!J1297)</f>
        <v>TRANSACCIONES DEL DIA 04/01/2019SPYRAL - GESTION ADMINISTRATIVA</v>
      </c>
      <c r="G1297" s="108">
        <f>IF(Tabla!K1297="","",Tabla!K1297)</f>
        <v>60.19</v>
      </c>
      <c r="H1297" s="108">
        <f>IF(Tabla!L1297="","",Tabla!L1297)</f>
        <v>0</v>
      </c>
      <c r="J1297">
        <f t="shared" si="274"/>
        <v>1289</v>
      </c>
      <c r="K1297" s="93">
        <f t="shared" si="275"/>
        <v>43556</v>
      </c>
      <c r="L1297">
        <f t="shared" ca="1" si="264"/>
        <v>0</v>
      </c>
      <c r="M1297" s="115">
        <f t="shared" ca="1" si="265"/>
        <v>1.2890000000000001E-6</v>
      </c>
      <c r="N1297">
        <f t="shared" ca="1" si="266"/>
        <v>2.04E-7</v>
      </c>
      <c r="O1297">
        <f t="shared" ca="1" si="267"/>
        <v>204</v>
      </c>
      <c r="Q1297">
        <f t="shared" ca="1" si="268"/>
        <v>43482</v>
      </c>
      <c r="R1297" t="str">
        <f t="shared" ca="1" si="269"/>
        <v>ADMINISTRACION DE SUCURSALES</v>
      </c>
      <c r="S1297" t="str">
        <f t="shared" ca="1" si="270"/>
        <v>OTROS EGRESOS 18</v>
      </c>
      <c r="T1297" t="str">
        <f t="shared" ca="1" si="271"/>
        <v>OTROS EGRESOS 1.P.O (OR:34/DES:34 TRN:86 PERF:300086 CAU: 18</v>
      </c>
      <c r="V1297">
        <f t="shared" ca="1" si="272"/>
        <v>0</v>
      </c>
      <c r="W1297">
        <f t="shared" ca="1" si="273"/>
        <v>0</v>
      </c>
    </row>
    <row r="1298" spans="2:23" x14ac:dyDescent="0.25">
      <c r="B1298" s="3">
        <f t="shared" si="263"/>
        <v>1290</v>
      </c>
      <c r="C1298" s="93">
        <f>IF(Tabla!G1298="","",Tabla!G1298)</f>
        <v>43556</v>
      </c>
      <c r="D1298" s="93" t="str">
        <f>IF(Tabla!H1298="","",Tabla!H1298)</f>
        <v>CENTRO DE TARJETAS</v>
      </c>
      <c r="E1298" s="93" t="str">
        <f>IF(Tabla!I1298="","",Tabla!I1298)</f>
        <v>GASTOS NO DEDUCIBLES</v>
      </c>
      <c r="F1298" s="93" t="str">
        <f>IF(Tabla!J1298="","",Tabla!J1298)</f>
        <v>TRANSACCIONES DEL DIA 04/01/2019SPYRAL - GESTION ADMINISTRATIVA</v>
      </c>
      <c r="G1298" s="108">
        <f>IF(Tabla!K1298="","",Tabla!K1298)</f>
        <v>282.70999999999998</v>
      </c>
      <c r="H1298" s="108">
        <f>IF(Tabla!L1298="","",Tabla!L1298)</f>
        <v>0</v>
      </c>
      <c r="J1298">
        <f t="shared" si="274"/>
        <v>1290</v>
      </c>
      <c r="K1298" s="93">
        <f t="shared" si="275"/>
        <v>43556</v>
      </c>
      <c r="L1298">
        <f t="shared" ca="1" si="264"/>
        <v>0</v>
      </c>
      <c r="M1298" s="115">
        <f t="shared" ca="1" si="265"/>
        <v>1.2899999999999999E-6</v>
      </c>
      <c r="N1298">
        <f t="shared" ca="1" si="266"/>
        <v>2.03E-7</v>
      </c>
      <c r="O1298">
        <f t="shared" ca="1" si="267"/>
        <v>203</v>
      </c>
      <c r="Q1298">
        <f t="shared" ca="1" si="268"/>
        <v>43482</v>
      </c>
      <c r="R1298" t="str">
        <f t="shared" ca="1" si="269"/>
        <v>ADMINISTRACION DE SUCURSALES</v>
      </c>
      <c r="S1298" t="str">
        <f t="shared" ca="1" si="270"/>
        <v>OTROS EGRESOS 18</v>
      </c>
      <c r="T1298" t="str">
        <f t="shared" ca="1" si="271"/>
        <v>OTROS EGRESOS 1.P.O (OR:40/DES:40 TRN:86 PERF:300086 CAU: 18</v>
      </c>
      <c r="V1298">
        <f t="shared" ca="1" si="272"/>
        <v>0</v>
      </c>
      <c r="W1298">
        <f t="shared" ca="1" si="273"/>
        <v>0</v>
      </c>
    </row>
    <row r="1299" spans="2:23" x14ac:dyDescent="0.25">
      <c r="B1299" s="3">
        <f t="shared" si="263"/>
        <v>1291</v>
      </c>
      <c r="C1299" s="93">
        <f>IF(Tabla!G1299="","",Tabla!G1299)</f>
        <v>43556</v>
      </c>
      <c r="D1299" s="93" t="str">
        <f>IF(Tabla!H1299="","",Tabla!H1299)</f>
        <v>CANALES DE DISTRIBUCION</v>
      </c>
      <c r="E1299" s="93" t="str">
        <f>IF(Tabla!I1299="","",Tabla!I1299)</f>
        <v>ALIMENTACION DE EMPLEADOS CTA NUEVA</v>
      </c>
      <c r="F1299" s="93" t="str">
        <f>IF(Tabla!J1299="","",Tabla!J1299)</f>
        <v>TRANSACCIONES DEL DIA 04/01/2019SPYRAL - GESTION ADMINISTRATIVA</v>
      </c>
      <c r="G1299" s="108">
        <f>IF(Tabla!K1299="","",Tabla!K1299)</f>
        <v>70</v>
      </c>
      <c r="H1299" s="108">
        <f>IF(Tabla!L1299="","",Tabla!L1299)</f>
        <v>0</v>
      </c>
      <c r="J1299">
        <f t="shared" si="274"/>
        <v>1291</v>
      </c>
      <c r="K1299" s="93">
        <f t="shared" si="275"/>
        <v>43556</v>
      </c>
      <c r="L1299">
        <f t="shared" ca="1" si="264"/>
        <v>0</v>
      </c>
      <c r="M1299" s="115">
        <f t="shared" ca="1" si="265"/>
        <v>1.291E-6</v>
      </c>
      <c r="N1299">
        <f t="shared" ca="1" si="266"/>
        <v>2.0200000000000001E-7</v>
      </c>
      <c r="O1299">
        <f t="shared" ca="1" si="267"/>
        <v>202</v>
      </c>
      <c r="Q1299">
        <f t="shared" ca="1" si="268"/>
        <v>43482</v>
      </c>
      <c r="R1299" t="str">
        <f t="shared" ca="1" si="269"/>
        <v>ADMINISTRACION DE SUCURSALES</v>
      </c>
      <c r="S1299" t="str">
        <f t="shared" ca="1" si="270"/>
        <v>OTROS EGRESOS 18</v>
      </c>
      <c r="T1299" t="str">
        <f t="shared" ca="1" si="271"/>
        <v>OTROS EGRESOS 1.P.O (OR:72/DES:72 TRN:86 PERF:300086 CAU: 18</v>
      </c>
      <c r="V1299">
        <f t="shared" ca="1" si="272"/>
        <v>0</v>
      </c>
      <c r="W1299">
        <f t="shared" ca="1" si="273"/>
        <v>0</v>
      </c>
    </row>
    <row r="1300" spans="2:23" x14ac:dyDescent="0.25">
      <c r="B1300" s="3">
        <f t="shared" si="263"/>
        <v>1292</v>
      </c>
      <c r="C1300" s="93">
        <f>IF(Tabla!G1300="","",Tabla!G1300)</f>
        <v>43556</v>
      </c>
      <c r="D1300" s="93" t="str">
        <f>IF(Tabla!H1300="","",Tabla!H1300)</f>
        <v>CANALES DE DISTRIBUCION</v>
      </c>
      <c r="E1300" s="93" t="str">
        <f>IF(Tabla!I1300="","",Tabla!I1300)</f>
        <v>GASTOS NO DEDUCIBLES</v>
      </c>
      <c r="F1300" s="93" t="str">
        <f>IF(Tabla!J1300="","",Tabla!J1300)</f>
        <v>TRANSACCIONES DEL DIA 04/01/2019SPYRAL - GESTION ADMINISTRATIVA</v>
      </c>
      <c r="G1300" s="108">
        <f>IF(Tabla!K1300="","",Tabla!K1300)</f>
        <v>27</v>
      </c>
      <c r="H1300" s="108">
        <f>IF(Tabla!L1300="","",Tabla!L1300)</f>
        <v>0</v>
      </c>
      <c r="J1300">
        <f t="shared" si="274"/>
        <v>1292</v>
      </c>
      <c r="K1300" s="93">
        <f t="shared" si="275"/>
        <v>43556</v>
      </c>
      <c r="L1300">
        <f t="shared" ca="1" si="264"/>
        <v>0</v>
      </c>
      <c r="M1300" s="115">
        <f t="shared" ca="1" si="265"/>
        <v>1.2920000000000001E-6</v>
      </c>
      <c r="N1300">
        <f t="shared" ca="1" si="266"/>
        <v>2.0100000000000001E-7</v>
      </c>
      <c r="O1300">
        <f t="shared" ca="1" si="267"/>
        <v>201</v>
      </c>
      <c r="Q1300">
        <f t="shared" ca="1" si="268"/>
        <v>43482</v>
      </c>
      <c r="R1300" t="str">
        <f t="shared" ca="1" si="269"/>
        <v>ADMINISTRACION DE SUCURSALES</v>
      </c>
      <c r="S1300" t="str">
        <f t="shared" ca="1" si="270"/>
        <v>OTROS EGRESOS 18</v>
      </c>
      <c r="T1300" t="str">
        <f t="shared" ca="1" si="271"/>
        <v>OTROS EGRESOS 1.P.O (OR:95/DES:95 TRN:86 PERF:300086 CAU: 18</v>
      </c>
      <c r="V1300">
        <f t="shared" ca="1" si="272"/>
        <v>0</v>
      </c>
      <c r="W1300">
        <f t="shared" ca="1" si="273"/>
        <v>0</v>
      </c>
    </row>
    <row r="1301" spans="2:23" x14ac:dyDescent="0.25">
      <c r="B1301" s="3">
        <f t="shared" si="263"/>
        <v>1293</v>
      </c>
      <c r="C1301" s="93">
        <f>IF(Tabla!G1301="","",Tabla!G1301)</f>
        <v>43556</v>
      </c>
      <c r="D1301" s="93" t="str">
        <f>IF(Tabla!H1301="","",Tabla!H1301)</f>
        <v>CANALES ALTERNOS</v>
      </c>
      <c r="E1301" s="93" t="str">
        <f>IF(Tabla!I1301="","",Tabla!I1301)</f>
        <v>VIATICOS 2</v>
      </c>
      <c r="F1301" s="93" t="str">
        <f>IF(Tabla!J1301="","",Tabla!J1301)</f>
        <v>TRANSACCIONES DEL DIA 04/01/2019SPYRAL - GESTION ADMINISTRATIVA</v>
      </c>
      <c r="G1301" s="108">
        <f>IF(Tabla!K1301="","",Tabla!K1301)</f>
        <v>37.479999999999997</v>
      </c>
      <c r="H1301" s="108">
        <f>IF(Tabla!L1301="","",Tabla!L1301)</f>
        <v>0</v>
      </c>
      <c r="J1301">
        <f t="shared" si="274"/>
        <v>1293</v>
      </c>
      <c r="K1301" s="93">
        <f t="shared" si="275"/>
        <v>43556</v>
      </c>
      <c r="L1301">
        <f t="shared" ca="1" si="264"/>
        <v>0</v>
      </c>
      <c r="M1301" s="115">
        <f t="shared" ca="1" si="265"/>
        <v>1.2929999999999999E-6</v>
      </c>
      <c r="N1301">
        <f t="shared" ca="1" si="266"/>
        <v>1.9999999999999999E-7</v>
      </c>
      <c r="O1301">
        <f t="shared" ca="1" si="267"/>
        <v>200</v>
      </c>
      <c r="Q1301">
        <f t="shared" ca="1" si="268"/>
        <v>43482</v>
      </c>
      <c r="R1301" t="str">
        <f t="shared" ca="1" si="269"/>
        <v>BANCA COMERCIAL</v>
      </c>
      <c r="S1301" t="str">
        <f t="shared" ca="1" si="270"/>
        <v>VIATICOS</v>
      </c>
      <c r="T1301" t="str">
        <f t="shared" ca="1" si="271"/>
        <v>TRANSACCIONES DEL DIA 01/17/2019SPYRAL - GESTION ADMINISTRATIVA</v>
      </c>
      <c r="V1301">
        <f t="shared" ca="1" si="272"/>
        <v>0</v>
      </c>
      <c r="W1301">
        <f t="shared" ca="1" si="273"/>
        <v>0</v>
      </c>
    </row>
    <row r="1302" spans="2:23" x14ac:dyDescent="0.25">
      <c r="B1302" s="3">
        <f t="shared" si="263"/>
        <v>1294</v>
      </c>
      <c r="C1302" s="93">
        <f>IF(Tabla!G1302="","",Tabla!G1302)</f>
        <v>43556</v>
      </c>
      <c r="D1302" s="93" t="str">
        <f>IF(Tabla!H1302="","",Tabla!H1302)</f>
        <v>CAJA</v>
      </c>
      <c r="E1302" s="93" t="str">
        <f>IF(Tabla!I1302="","",Tabla!I1302)</f>
        <v>ALIMENTACION DE EMPLEADOS CTA NUEVA</v>
      </c>
      <c r="F1302" s="93" t="str">
        <f>IF(Tabla!J1302="","",Tabla!J1302)</f>
        <v>TRANSACCIONES DEL DIA 04/01/2019SPYRAL - GESTION ADMINISTRATIVA</v>
      </c>
      <c r="G1302" s="108">
        <f>IF(Tabla!K1302="","",Tabla!K1302)</f>
        <v>32</v>
      </c>
      <c r="H1302" s="108">
        <f>IF(Tabla!L1302="","",Tabla!L1302)</f>
        <v>0</v>
      </c>
      <c r="J1302">
        <f t="shared" si="274"/>
        <v>1294</v>
      </c>
      <c r="K1302" s="93">
        <f t="shared" si="275"/>
        <v>43556</v>
      </c>
      <c r="L1302">
        <f t="shared" ca="1" si="264"/>
        <v>0</v>
      </c>
      <c r="M1302" s="115">
        <f t="shared" ca="1" si="265"/>
        <v>1.294E-6</v>
      </c>
      <c r="N1302">
        <f t="shared" ca="1" si="266"/>
        <v>1.99E-7</v>
      </c>
      <c r="O1302">
        <f t="shared" ca="1" si="267"/>
        <v>199</v>
      </c>
      <c r="Q1302">
        <f t="shared" ca="1" si="268"/>
        <v>43482</v>
      </c>
      <c r="R1302" t="str">
        <f t="shared" ca="1" si="269"/>
        <v>CAJA</v>
      </c>
      <c r="S1302" t="str">
        <f t="shared" ca="1" si="270"/>
        <v>ALIMENTACION DE EMPLEADOS CTA NUEVA</v>
      </c>
      <c r="T1302" t="str">
        <f t="shared" ca="1" si="271"/>
        <v>TRANSACCIONES DEL DIA 01/17/2019SPYRAL - GESTION ADMINISTRATIVA</v>
      </c>
      <c r="V1302">
        <f t="shared" ca="1" si="272"/>
        <v>0</v>
      </c>
      <c r="W1302">
        <f t="shared" ca="1" si="273"/>
        <v>0</v>
      </c>
    </row>
    <row r="1303" spans="2:23" x14ac:dyDescent="0.25">
      <c r="B1303" s="3">
        <f t="shared" si="263"/>
        <v>1295</v>
      </c>
      <c r="C1303" s="93">
        <f>IF(Tabla!G1303="","",Tabla!G1303)</f>
        <v>43556</v>
      </c>
      <c r="D1303" s="93" t="str">
        <f>IF(Tabla!H1303="","",Tabla!H1303)</f>
        <v>CAJA</v>
      </c>
      <c r="E1303" s="93" t="str">
        <f>IF(Tabla!I1303="","",Tabla!I1303)</f>
        <v>ALIMENTACION DE EMPLEADOS CTA NUEVA</v>
      </c>
      <c r="F1303" s="93" t="str">
        <f>IF(Tabla!J1303="","",Tabla!J1303)</f>
        <v>TRANSACCIONES DEL DIA 04/01/2019SPYRAL - GESTION ADMINISTRATIVA</v>
      </c>
      <c r="G1303" s="108">
        <f>IF(Tabla!K1303="","",Tabla!K1303)</f>
        <v>24</v>
      </c>
      <c r="H1303" s="108">
        <f>IF(Tabla!L1303="","",Tabla!L1303)</f>
        <v>0</v>
      </c>
      <c r="J1303">
        <f t="shared" si="274"/>
        <v>1295</v>
      </c>
      <c r="K1303" s="93">
        <f t="shared" si="275"/>
        <v>43556</v>
      </c>
      <c r="L1303">
        <f t="shared" ca="1" si="264"/>
        <v>0</v>
      </c>
      <c r="M1303" s="115">
        <f t="shared" ca="1" si="265"/>
        <v>1.2950000000000001E-6</v>
      </c>
      <c r="N1303">
        <f t="shared" ca="1" si="266"/>
        <v>1.98E-7</v>
      </c>
      <c r="O1303">
        <f t="shared" ca="1" si="267"/>
        <v>198</v>
      </c>
      <c r="Q1303">
        <f t="shared" ca="1" si="268"/>
        <v>43482</v>
      </c>
      <c r="R1303" t="str">
        <f t="shared" ca="1" si="269"/>
        <v>CANALES DE DISTRIBUCION</v>
      </c>
      <c r="S1303" t="str">
        <f t="shared" ca="1" si="270"/>
        <v>VIATICOS</v>
      </c>
      <c r="T1303" t="str">
        <f t="shared" ca="1" si="271"/>
        <v>TRANSACCIONES DEL DIA 01/17/2019SPYRAL - GESTION ADMINISTRATIVA</v>
      </c>
      <c r="V1303">
        <f t="shared" ca="1" si="272"/>
        <v>0</v>
      </c>
      <c r="W1303">
        <f t="shared" ca="1" si="273"/>
        <v>0</v>
      </c>
    </row>
    <row r="1304" spans="2:23" x14ac:dyDescent="0.25">
      <c r="B1304" s="3">
        <f t="shared" si="263"/>
        <v>1296</v>
      </c>
      <c r="C1304" s="93">
        <f>IF(Tabla!G1304="","",Tabla!G1304)</f>
        <v>43556</v>
      </c>
      <c r="D1304" s="93" t="str">
        <f>IF(Tabla!H1304="","",Tabla!H1304)</f>
        <v>CAJA</v>
      </c>
      <c r="E1304" s="93" t="str">
        <f>IF(Tabla!I1304="","",Tabla!I1304)</f>
        <v>ALIMENTACION DE EMPLEADOS CTA NUEVA</v>
      </c>
      <c r="F1304" s="93" t="str">
        <f>IF(Tabla!J1304="","",Tabla!J1304)</f>
        <v>TRANSACCIONES DEL DIA 04/01/2019SPYRAL - GESTION ADMINISTRATIVA</v>
      </c>
      <c r="G1304" s="108">
        <f>IF(Tabla!K1304="","",Tabla!K1304)</f>
        <v>8</v>
      </c>
      <c r="H1304" s="108">
        <f>IF(Tabla!L1304="","",Tabla!L1304)</f>
        <v>0</v>
      </c>
      <c r="J1304">
        <f t="shared" si="274"/>
        <v>1296</v>
      </c>
      <c r="K1304" s="93">
        <f t="shared" si="275"/>
        <v>43556</v>
      </c>
      <c r="L1304">
        <f t="shared" ca="1" si="264"/>
        <v>0</v>
      </c>
      <c r="M1304" s="115">
        <f t="shared" ca="1" si="265"/>
        <v>1.296E-6</v>
      </c>
      <c r="N1304">
        <f t="shared" ca="1" si="266"/>
        <v>1.97E-7</v>
      </c>
      <c r="O1304">
        <f t="shared" ca="1" si="267"/>
        <v>197</v>
      </c>
      <c r="Q1304">
        <f t="shared" ca="1" si="268"/>
        <v>43482</v>
      </c>
      <c r="R1304" t="str">
        <f t="shared" ca="1" si="269"/>
        <v>CANALES DE DISTRIBUCION</v>
      </c>
      <c r="S1304" t="str">
        <f t="shared" ca="1" si="270"/>
        <v>ALIMENTACION DE EMPLEADOS CTA NUEVA</v>
      </c>
      <c r="T1304" t="str">
        <f t="shared" ca="1" si="271"/>
        <v>TRANSACCIONES DEL DIA 01/17/2019SPYRAL - GESTION ADMINISTRATIVA</v>
      </c>
      <c r="V1304">
        <f t="shared" ca="1" si="272"/>
        <v>0</v>
      </c>
      <c r="W1304">
        <f t="shared" ca="1" si="273"/>
        <v>0</v>
      </c>
    </row>
    <row r="1305" spans="2:23" x14ac:dyDescent="0.25">
      <c r="B1305" s="3">
        <f t="shared" si="263"/>
        <v>1297</v>
      </c>
      <c r="C1305" s="93">
        <f>IF(Tabla!G1305="","",Tabla!G1305)</f>
        <v>43556</v>
      </c>
      <c r="D1305" s="93" t="str">
        <f>IF(Tabla!H1305="","",Tabla!H1305)</f>
        <v>ATENCION A CLIENTES</v>
      </c>
      <c r="E1305" s="93" t="str">
        <f>IF(Tabla!I1305="","",Tabla!I1305)</f>
        <v>GASTOS NO DEDUCIBLES</v>
      </c>
      <c r="F1305" s="93" t="str">
        <f>IF(Tabla!J1305="","",Tabla!J1305)</f>
        <v>TRANSACCIONES DEL DIA 04/01/2019SPYRAL - GESTION ADMINISTRATIVA</v>
      </c>
      <c r="G1305" s="108">
        <f>IF(Tabla!K1305="","",Tabla!K1305)</f>
        <v>57.94</v>
      </c>
      <c r="H1305" s="108">
        <f>IF(Tabla!L1305="","",Tabla!L1305)</f>
        <v>0</v>
      </c>
      <c r="J1305">
        <f t="shared" si="274"/>
        <v>1297</v>
      </c>
      <c r="K1305" s="93">
        <f t="shared" si="275"/>
        <v>43556</v>
      </c>
      <c r="L1305">
        <f t="shared" ca="1" si="264"/>
        <v>0</v>
      </c>
      <c r="M1305" s="115">
        <f t="shared" ca="1" si="265"/>
        <v>1.297E-6</v>
      </c>
      <c r="N1305">
        <f t="shared" ca="1" si="266"/>
        <v>1.9600000000000001E-7</v>
      </c>
      <c r="O1305">
        <f t="shared" ca="1" si="267"/>
        <v>196</v>
      </c>
      <c r="Q1305">
        <f t="shared" ca="1" si="268"/>
        <v>43482</v>
      </c>
      <c r="R1305" t="str">
        <f t="shared" ca="1" si="269"/>
        <v>FUERZAS DE VENTAS PANAMA</v>
      </c>
      <c r="S1305" t="str">
        <f t="shared" ca="1" si="270"/>
        <v>VIATICOS</v>
      </c>
      <c r="T1305" t="str">
        <f t="shared" ca="1" si="271"/>
        <v>TRANSACCIONES DEL DIA 01/17/2019SPYRAL - GESTION ADMINISTRATIVA</v>
      </c>
      <c r="V1305">
        <f t="shared" ca="1" si="272"/>
        <v>0</v>
      </c>
      <c r="W1305">
        <f t="shared" ca="1" si="273"/>
        <v>0</v>
      </c>
    </row>
    <row r="1306" spans="2:23" x14ac:dyDescent="0.25">
      <c r="B1306" s="3">
        <f t="shared" si="263"/>
        <v>1298</v>
      </c>
      <c r="C1306" s="93">
        <f>IF(Tabla!G1306="","",Tabla!G1306)</f>
        <v>43556</v>
      </c>
      <c r="D1306" s="93" t="str">
        <f>IF(Tabla!H1306="","",Tabla!H1306)</f>
        <v>ADMINISTRACION DE SUCURSALES</v>
      </c>
      <c r="E1306" s="93" t="str">
        <f>IF(Tabla!I1306="","",Tabla!I1306)</f>
        <v>GASTOS NO DEDUCIBLES</v>
      </c>
      <c r="F1306" s="93" t="str">
        <f>IF(Tabla!J1306="","",Tabla!J1306)</f>
        <v>TRANSACCIONES DEL DIA 04/01/2019SPYRAL - GESTION ADMINISTRATIVA</v>
      </c>
      <c r="G1306" s="108">
        <f>IF(Tabla!K1306="","",Tabla!K1306)</f>
        <v>18</v>
      </c>
      <c r="H1306" s="108">
        <f>IF(Tabla!L1306="","",Tabla!L1306)</f>
        <v>0</v>
      </c>
      <c r="J1306">
        <f t="shared" si="274"/>
        <v>1298</v>
      </c>
      <c r="K1306" s="93">
        <f t="shared" si="275"/>
        <v>43556</v>
      </c>
      <c r="L1306">
        <f t="shared" ca="1" si="264"/>
        <v>0</v>
      </c>
      <c r="M1306" s="115">
        <f t="shared" ca="1" si="265"/>
        <v>1.2979999999999999E-6</v>
      </c>
      <c r="N1306">
        <f t="shared" ca="1" si="266"/>
        <v>1.9500000000000001E-7</v>
      </c>
      <c r="O1306">
        <f t="shared" ca="1" si="267"/>
        <v>195</v>
      </c>
      <c r="Q1306">
        <f t="shared" ca="1" si="268"/>
        <v>43481</v>
      </c>
      <c r="R1306" t="str">
        <f t="shared" ca="1" si="269"/>
        <v>ADMINISTRACION DE SUCURSALES</v>
      </c>
      <c r="S1306" t="str">
        <f t="shared" ca="1" si="270"/>
        <v>VIATICOS</v>
      </c>
      <c r="T1306" t="str">
        <f t="shared" ca="1" si="271"/>
        <v>TRANSACCIONES DEL DIA 01/16/2019SPYRAL - GESTION ADMINISTRATIVA</v>
      </c>
      <c r="V1306">
        <f t="shared" ca="1" si="272"/>
        <v>0</v>
      </c>
      <c r="W1306">
        <f t="shared" ca="1" si="273"/>
        <v>0</v>
      </c>
    </row>
    <row r="1307" spans="2:23" x14ac:dyDescent="0.25">
      <c r="B1307" s="3">
        <f t="shared" si="263"/>
        <v>1299</v>
      </c>
      <c r="C1307" s="93">
        <f>IF(Tabla!G1307="","",Tabla!G1307)</f>
        <v>43556</v>
      </c>
      <c r="D1307" s="93" t="str">
        <f>IF(Tabla!H1307="","",Tabla!H1307)</f>
        <v>ADMINISTRACION DE SUCURSALES</v>
      </c>
      <c r="E1307" s="93" t="str">
        <f>IF(Tabla!I1307="","",Tabla!I1307)</f>
        <v>NC ALIMENTACION DE EMPLEADOS NVA</v>
      </c>
      <c r="F1307" s="93" t="str">
        <f>IF(Tabla!J1307="","",Tabla!J1307)</f>
        <v>TRANSACCIONES DEL DIA 04/01/2019SPYRAL - GESTION ADMINISTRATIVA</v>
      </c>
      <c r="G1307" s="108">
        <f>IF(Tabla!K1307="","",Tabla!K1307)</f>
        <v>104</v>
      </c>
      <c r="H1307" s="108">
        <f>IF(Tabla!L1307="","",Tabla!L1307)</f>
        <v>0</v>
      </c>
      <c r="J1307">
        <f t="shared" si="274"/>
        <v>1299</v>
      </c>
      <c r="K1307" s="93">
        <f t="shared" si="275"/>
        <v>43556</v>
      </c>
      <c r="L1307">
        <f t="shared" ca="1" si="264"/>
        <v>0</v>
      </c>
      <c r="M1307" s="115">
        <f t="shared" ca="1" si="265"/>
        <v>1.299E-6</v>
      </c>
      <c r="N1307">
        <f t="shared" ca="1" si="266"/>
        <v>1.9399999999999999E-7</v>
      </c>
      <c r="O1307">
        <f t="shared" ca="1" si="267"/>
        <v>194</v>
      </c>
      <c r="Q1307">
        <f t="shared" ca="1" si="268"/>
        <v>43481</v>
      </c>
      <c r="R1307" t="str">
        <f t="shared" ca="1" si="269"/>
        <v>ADMINISTRACION DE SUCURSALES</v>
      </c>
      <c r="S1307" t="str">
        <f t="shared" ca="1" si="270"/>
        <v>OTROS EGRESOS 18</v>
      </c>
      <c r="T1307" t="str">
        <f t="shared" ca="1" si="271"/>
        <v>OTROS EGRESOS 1.P.O (OR:2/DES:2 TRN:86 PERF:300086 CAU: 18</v>
      </c>
      <c r="V1307">
        <f t="shared" ca="1" si="272"/>
        <v>0</v>
      </c>
      <c r="W1307">
        <f t="shared" ca="1" si="273"/>
        <v>0</v>
      </c>
    </row>
    <row r="1308" spans="2:23" x14ac:dyDescent="0.25">
      <c r="B1308" s="3">
        <f t="shared" si="263"/>
        <v>1300</v>
      </c>
      <c r="C1308" s="93">
        <f>IF(Tabla!G1308="","",Tabla!G1308)</f>
        <v>43556</v>
      </c>
      <c r="D1308" s="93" t="str">
        <f>IF(Tabla!H1308="","",Tabla!H1308)</f>
        <v>ADMINISTRACION DE SUCURSALES</v>
      </c>
      <c r="E1308" s="93" t="str">
        <f>IF(Tabla!I1308="","",Tabla!I1308)</f>
        <v>OTROS EGRESOS 18</v>
      </c>
      <c r="F1308" s="93" t="str">
        <f>IF(Tabla!J1308="","",Tabla!J1308)</f>
        <v>OTROS EGRESOS 1.P.O (OR:6/DES:6 TRN:86 PERF:300086 CAU: 18</v>
      </c>
      <c r="G1308" s="108">
        <f>IF(Tabla!K1308="","",Tabla!K1308)</f>
        <v>2.7</v>
      </c>
      <c r="H1308" s="108">
        <f>IF(Tabla!L1308="","",Tabla!L1308)</f>
        <v>0</v>
      </c>
      <c r="J1308">
        <f t="shared" si="274"/>
        <v>1300</v>
      </c>
      <c r="K1308" s="93">
        <f t="shared" si="275"/>
        <v>43556</v>
      </c>
      <c r="L1308">
        <f t="shared" ca="1" si="264"/>
        <v>0</v>
      </c>
      <c r="M1308" s="115">
        <f t="shared" ca="1" si="265"/>
        <v>1.3E-6</v>
      </c>
      <c r="N1308">
        <f t="shared" ca="1" si="266"/>
        <v>1.9299999999999999E-7</v>
      </c>
      <c r="O1308">
        <f t="shared" ca="1" si="267"/>
        <v>193</v>
      </c>
      <c r="Q1308">
        <f t="shared" ca="1" si="268"/>
        <v>43481</v>
      </c>
      <c r="R1308" t="str">
        <f t="shared" ca="1" si="269"/>
        <v>ADMINISTRACION DE SUCURSALES</v>
      </c>
      <c r="S1308" t="str">
        <f t="shared" ca="1" si="270"/>
        <v>NC GASTO NO DEDUCIBLES</v>
      </c>
      <c r="T1308" t="str">
        <f t="shared" ca="1" si="271"/>
        <v>TRANSACCIONES DEL DIA 01/16/2019SPYRAL - GESTION ADMINISTRATIVA</v>
      </c>
      <c r="V1308">
        <f t="shared" ca="1" si="272"/>
        <v>0</v>
      </c>
      <c r="W1308">
        <f t="shared" ca="1" si="273"/>
        <v>0</v>
      </c>
    </row>
    <row r="1309" spans="2:23" x14ac:dyDescent="0.25">
      <c r="B1309" s="3">
        <f t="shared" si="263"/>
        <v>1301</v>
      </c>
      <c r="C1309" s="93">
        <f>IF(Tabla!G1309="","",Tabla!G1309)</f>
        <v>43556</v>
      </c>
      <c r="D1309" s="93" t="str">
        <f>IF(Tabla!H1309="","",Tabla!H1309)</f>
        <v>ADMINISTRACION DE SUCURSALES</v>
      </c>
      <c r="E1309" s="93" t="str">
        <f>IF(Tabla!I1309="","",Tabla!I1309)</f>
        <v>OTROS EGRESOS 18</v>
      </c>
      <c r="F1309" s="93" t="str">
        <f>IF(Tabla!J1309="","",Tabla!J1309)</f>
        <v>OTROS EGRESOS 1.P.O (OR:39/DES:39 TRN:86 PERF:300086 CAU: 18</v>
      </c>
      <c r="G1309" s="108">
        <f>IF(Tabla!K1309="","",Tabla!K1309)</f>
        <v>9</v>
      </c>
      <c r="H1309" s="108">
        <f>IF(Tabla!L1309="","",Tabla!L1309)</f>
        <v>0</v>
      </c>
      <c r="J1309">
        <f t="shared" si="274"/>
        <v>1301</v>
      </c>
      <c r="K1309" s="93">
        <f t="shared" si="275"/>
        <v>43556</v>
      </c>
      <c r="L1309">
        <f t="shared" ca="1" si="264"/>
        <v>0</v>
      </c>
      <c r="M1309" s="115">
        <f t="shared" ca="1" si="265"/>
        <v>1.3009999999999999E-6</v>
      </c>
      <c r="N1309">
        <f t="shared" ca="1" si="266"/>
        <v>1.92E-7</v>
      </c>
      <c r="O1309">
        <f t="shared" ca="1" si="267"/>
        <v>192</v>
      </c>
      <c r="Q1309">
        <f t="shared" ca="1" si="268"/>
        <v>43481</v>
      </c>
      <c r="R1309" t="str">
        <f t="shared" ca="1" si="269"/>
        <v>ADMINISTRACION DE SUCURSALES</v>
      </c>
      <c r="S1309" t="str">
        <f t="shared" ca="1" si="270"/>
        <v>NC GASTO NO DEDUCIBLES</v>
      </c>
      <c r="T1309" t="str">
        <f t="shared" ca="1" si="271"/>
        <v>TRANSACCIONES DEL DIA 01/16/2019SPYRAL - GESTION ADMINISTRATIVA</v>
      </c>
      <c r="V1309">
        <f t="shared" ca="1" si="272"/>
        <v>0</v>
      </c>
      <c r="W1309">
        <f t="shared" ca="1" si="273"/>
        <v>0</v>
      </c>
    </row>
    <row r="1310" spans="2:23" x14ac:dyDescent="0.25">
      <c r="B1310" s="3">
        <f t="shared" si="263"/>
        <v>1302</v>
      </c>
      <c r="C1310" s="93">
        <f>IF(Tabla!G1310="","",Tabla!G1310)</f>
        <v>43556</v>
      </c>
      <c r="D1310" s="93" t="str">
        <f>IF(Tabla!H1310="","",Tabla!H1310)</f>
        <v>ADMINISTRACION DE SUCURSALES</v>
      </c>
      <c r="E1310" s="93" t="str">
        <f>IF(Tabla!I1310="","",Tabla!I1310)</f>
        <v>OTROS EGRESOS 18</v>
      </c>
      <c r="F1310" s="93" t="str">
        <f>IF(Tabla!J1310="","",Tabla!J1310)</f>
        <v>OTROS EGRESOS 1.P.O (OR:26/DES:26 TRN:86 PERF:300086 CAU: 18</v>
      </c>
      <c r="G1310" s="108">
        <f>IF(Tabla!K1310="","",Tabla!K1310)</f>
        <v>2.4</v>
      </c>
      <c r="H1310" s="108">
        <f>IF(Tabla!L1310="","",Tabla!L1310)</f>
        <v>0</v>
      </c>
      <c r="J1310">
        <f t="shared" si="274"/>
        <v>1302</v>
      </c>
      <c r="K1310" s="93">
        <f t="shared" si="275"/>
        <v>43556</v>
      </c>
      <c r="L1310">
        <f t="shared" ca="1" si="264"/>
        <v>0</v>
      </c>
      <c r="M1310" s="115">
        <f t="shared" ca="1" si="265"/>
        <v>1.302E-6</v>
      </c>
      <c r="N1310">
        <f t="shared" ca="1" si="266"/>
        <v>1.91E-7</v>
      </c>
      <c r="O1310">
        <f t="shared" ca="1" si="267"/>
        <v>191</v>
      </c>
      <c r="Q1310">
        <f t="shared" ca="1" si="268"/>
        <v>43481</v>
      </c>
      <c r="R1310" t="str">
        <f t="shared" ca="1" si="269"/>
        <v>ADMINISTRACION DE SUCURSALES</v>
      </c>
      <c r="S1310" t="str">
        <f t="shared" ca="1" si="270"/>
        <v>NC GASTO NO DEDUCIBLES</v>
      </c>
      <c r="T1310" t="str">
        <f t="shared" ca="1" si="271"/>
        <v>TRANSACCIONES DEL DIA 01/16/2019SPYRAL - GESTION ADMINISTRATIVA</v>
      </c>
      <c r="V1310">
        <f t="shared" ca="1" si="272"/>
        <v>0</v>
      </c>
      <c r="W1310">
        <f t="shared" ca="1" si="273"/>
        <v>0</v>
      </c>
    </row>
    <row r="1311" spans="2:23" x14ac:dyDescent="0.25">
      <c r="B1311" s="3">
        <f t="shared" si="263"/>
        <v>1303</v>
      </c>
      <c r="C1311" s="93">
        <f>IF(Tabla!G1311="","",Tabla!G1311)</f>
        <v>43556</v>
      </c>
      <c r="D1311" s="93" t="str">
        <f>IF(Tabla!H1311="","",Tabla!H1311)</f>
        <v>ADMINISTRACION DE SUCURSALES</v>
      </c>
      <c r="E1311" s="93" t="str">
        <f>IF(Tabla!I1311="","",Tabla!I1311)</f>
        <v>OTROS EGRESOS 18</v>
      </c>
      <c r="F1311" s="93" t="str">
        <f>IF(Tabla!J1311="","",Tabla!J1311)</f>
        <v>OTROS EGRESOS 1.P.O (OR:1/DES:1 TRN:86 PERF:300086 CAU: 18</v>
      </c>
      <c r="G1311" s="108">
        <f>IF(Tabla!K1311="","",Tabla!K1311)</f>
        <v>10</v>
      </c>
      <c r="H1311" s="108">
        <f>IF(Tabla!L1311="","",Tabla!L1311)</f>
        <v>0</v>
      </c>
      <c r="J1311">
        <f t="shared" si="274"/>
        <v>1303</v>
      </c>
      <c r="K1311" s="93">
        <f t="shared" si="275"/>
        <v>43556</v>
      </c>
      <c r="L1311">
        <f t="shared" ca="1" si="264"/>
        <v>0</v>
      </c>
      <c r="M1311" s="115">
        <f t="shared" ca="1" si="265"/>
        <v>1.3030000000000001E-6</v>
      </c>
      <c r="N1311">
        <f t="shared" ca="1" si="266"/>
        <v>1.9000000000000001E-7</v>
      </c>
      <c r="O1311">
        <f t="shared" ca="1" si="267"/>
        <v>190</v>
      </c>
      <c r="Q1311">
        <f t="shared" ca="1" si="268"/>
        <v>43481</v>
      </c>
      <c r="R1311" t="str">
        <f t="shared" ca="1" si="269"/>
        <v>ADMINISTRACION DE SUCURSALES</v>
      </c>
      <c r="S1311" t="str">
        <f t="shared" ca="1" si="270"/>
        <v>NC ALIMENTACION DE EMPLEADOS NVA</v>
      </c>
      <c r="T1311" t="str">
        <f t="shared" ca="1" si="271"/>
        <v>TRANSACCIONES DEL DIA 01/16/2019SPYRAL - GESTION ADMINISTRATIVA</v>
      </c>
      <c r="V1311">
        <f t="shared" ca="1" si="272"/>
        <v>0</v>
      </c>
      <c r="W1311">
        <f t="shared" ca="1" si="273"/>
        <v>0</v>
      </c>
    </row>
    <row r="1312" spans="2:23" x14ac:dyDescent="0.25">
      <c r="B1312" s="3">
        <f t="shared" si="263"/>
        <v>1304</v>
      </c>
      <c r="C1312" s="93">
        <f>IF(Tabla!G1312="","",Tabla!G1312)</f>
        <v>43557</v>
      </c>
      <c r="D1312" s="93" t="str">
        <f>IF(Tabla!H1312="","",Tabla!H1312)</f>
        <v>SERVICIOS PERSONALES</v>
      </c>
      <c r="E1312" s="93" t="str">
        <f>IF(Tabla!I1312="","",Tabla!I1312)</f>
        <v>ALIMENTACION DE EMPLEADOS CTA NUEVA</v>
      </c>
      <c r="F1312" s="93" t="str">
        <f>IF(Tabla!J1312="","",Tabla!J1312)</f>
        <v>TRANSACCIONES DEL DIA 04/02/2019SPYRAL - GESTION ADMINISTRATIVA</v>
      </c>
      <c r="G1312" s="108">
        <f>IF(Tabla!K1312="","",Tabla!K1312)</f>
        <v>16</v>
      </c>
      <c r="H1312" s="108">
        <f>IF(Tabla!L1312="","",Tabla!L1312)</f>
        <v>0</v>
      </c>
      <c r="J1312">
        <f t="shared" si="274"/>
        <v>1304</v>
      </c>
      <c r="K1312" s="93">
        <f t="shared" si="275"/>
        <v>43557</v>
      </c>
      <c r="L1312">
        <f t="shared" ca="1" si="264"/>
        <v>0</v>
      </c>
      <c r="M1312" s="115">
        <f t="shared" ca="1" si="265"/>
        <v>1.3039999999999999E-6</v>
      </c>
      <c r="N1312">
        <f t="shared" ca="1" si="266"/>
        <v>1.8900000000000001E-7</v>
      </c>
      <c r="O1312">
        <f t="shared" ca="1" si="267"/>
        <v>189</v>
      </c>
      <c r="Q1312">
        <f t="shared" ca="1" si="268"/>
        <v>43481</v>
      </c>
      <c r="R1312" t="str">
        <f t="shared" ca="1" si="269"/>
        <v>CAJA</v>
      </c>
      <c r="S1312" t="str">
        <f t="shared" ca="1" si="270"/>
        <v>ALIMENTACION DE EMPLEADOS CTA NUEVA</v>
      </c>
      <c r="T1312" t="str">
        <f t="shared" ca="1" si="271"/>
        <v>TRANSACCIONES DEL DIA 01/16/2019SPYRAL - GESTION ADMINISTRATIVA</v>
      </c>
      <c r="V1312">
        <f t="shared" ca="1" si="272"/>
        <v>0</v>
      </c>
      <c r="W1312">
        <f t="shared" ca="1" si="273"/>
        <v>0</v>
      </c>
    </row>
    <row r="1313" spans="2:23" x14ac:dyDescent="0.25">
      <c r="B1313" s="3">
        <f t="shared" si="263"/>
        <v>1305</v>
      </c>
      <c r="C1313" s="93">
        <f>IF(Tabla!G1313="","",Tabla!G1313)</f>
        <v>43557</v>
      </c>
      <c r="D1313" s="93" t="str">
        <f>IF(Tabla!H1313="","",Tabla!H1313)</f>
        <v>SERVICIOS PERSONALES</v>
      </c>
      <c r="E1313" s="93" t="str">
        <f>IF(Tabla!I1313="","",Tabla!I1313)</f>
        <v>ALIMENTACION DE EMPLEADOS CTA NUEVA</v>
      </c>
      <c r="F1313" s="93" t="str">
        <f>IF(Tabla!J1313="","",Tabla!J1313)</f>
        <v>TRANSACCIONES DEL DIA 04/02/2019SPYRAL - GESTION ADMINISTRATIVA</v>
      </c>
      <c r="G1313" s="108">
        <f>IF(Tabla!K1313="","",Tabla!K1313)</f>
        <v>8</v>
      </c>
      <c r="H1313" s="108">
        <f>IF(Tabla!L1313="","",Tabla!L1313)</f>
        <v>0</v>
      </c>
      <c r="J1313">
        <f t="shared" si="274"/>
        <v>1305</v>
      </c>
      <c r="K1313" s="93">
        <f t="shared" si="275"/>
        <v>43557</v>
      </c>
      <c r="L1313">
        <f t="shared" ca="1" si="264"/>
        <v>0</v>
      </c>
      <c r="M1313" s="115">
        <f t="shared" ca="1" si="265"/>
        <v>1.305E-6</v>
      </c>
      <c r="N1313">
        <f t="shared" ca="1" si="266"/>
        <v>1.8799999999999999E-7</v>
      </c>
      <c r="O1313">
        <f t="shared" ca="1" si="267"/>
        <v>188</v>
      </c>
      <c r="Q1313">
        <f t="shared" ca="1" si="268"/>
        <v>43481</v>
      </c>
      <c r="R1313" t="str">
        <f t="shared" ca="1" si="269"/>
        <v>CAJA</v>
      </c>
      <c r="S1313" t="str">
        <f t="shared" ca="1" si="270"/>
        <v>ALIMENTACION DE EMPLEADOS CTA NUEVA</v>
      </c>
      <c r="T1313" t="str">
        <f t="shared" ca="1" si="271"/>
        <v>TRANSACCIONES DEL DIA 01/16/2019SPYRAL - GESTION ADMINISTRATIVA</v>
      </c>
      <c r="V1313">
        <f t="shared" ca="1" si="272"/>
        <v>0</v>
      </c>
      <c r="W1313">
        <f t="shared" ca="1" si="273"/>
        <v>0</v>
      </c>
    </row>
    <row r="1314" spans="2:23" x14ac:dyDescent="0.25">
      <c r="B1314" s="3">
        <f t="shared" si="263"/>
        <v>1306</v>
      </c>
      <c r="C1314" s="93">
        <f>IF(Tabla!G1314="","",Tabla!G1314)</f>
        <v>43557</v>
      </c>
      <c r="D1314" s="93" t="str">
        <f>IF(Tabla!H1314="","",Tabla!H1314)</f>
        <v>SERVICIOS AL CLIENTE</v>
      </c>
      <c r="E1314" s="93" t="str">
        <f>IF(Tabla!I1314="","",Tabla!I1314)</f>
        <v>VIATICOS 2</v>
      </c>
      <c r="F1314" s="93" t="str">
        <f>IF(Tabla!J1314="","",Tabla!J1314)</f>
        <v>TRANSACCIONES DEL DIA 04/02/2019SPYRAL - GESTION ADMINISTRATIVA</v>
      </c>
      <c r="G1314" s="108">
        <f>IF(Tabla!K1314="","",Tabla!K1314)</f>
        <v>66.900000000000006</v>
      </c>
      <c r="H1314" s="108">
        <f>IF(Tabla!L1314="","",Tabla!L1314)</f>
        <v>0</v>
      </c>
      <c r="J1314">
        <f t="shared" si="274"/>
        <v>1306</v>
      </c>
      <c r="K1314" s="93">
        <f t="shared" si="275"/>
        <v>43557</v>
      </c>
      <c r="L1314">
        <f t="shared" ca="1" si="264"/>
        <v>0</v>
      </c>
      <c r="M1314" s="115">
        <f t="shared" ca="1" si="265"/>
        <v>1.3060000000000001E-6</v>
      </c>
      <c r="N1314">
        <f t="shared" ca="1" si="266"/>
        <v>1.8699999999999999E-7</v>
      </c>
      <c r="O1314">
        <f t="shared" ca="1" si="267"/>
        <v>187</v>
      </c>
      <c r="Q1314">
        <f t="shared" ca="1" si="268"/>
        <v>43481</v>
      </c>
      <c r="R1314" t="str">
        <f t="shared" ca="1" si="269"/>
        <v>CAJA</v>
      </c>
      <c r="S1314" t="str">
        <f t="shared" ca="1" si="270"/>
        <v>ALIMENTACION DE EMPLEADOS CTA NUEVA</v>
      </c>
      <c r="T1314" t="str">
        <f t="shared" ca="1" si="271"/>
        <v>TRANSACCIONES DEL DIA 01/16/2019SPYRAL - GESTION ADMINISTRATIVA</v>
      </c>
      <c r="V1314">
        <f t="shared" ca="1" si="272"/>
        <v>0</v>
      </c>
      <c r="W1314">
        <f t="shared" ca="1" si="273"/>
        <v>0</v>
      </c>
    </row>
    <row r="1315" spans="2:23" x14ac:dyDescent="0.25">
      <c r="B1315" s="3">
        <f t="shared" si="263"/>
        <v>1307</v>
      </c>
      <c r="C1315" s="93">
        <f>IF(Tabla!G1315="","",Tabla!G1315)</f>
        <v>43557</v>
      </c>
      <c r="D1315" s="93" t="str">
        <f>IF(Tabla!H1315="","",Tabla!H1315)</f>
        <v>FUERZAS DE VENTAS PANAMA</v>
      </c>
      <c r="E1315" s="93" t="str">
        <f>IF(Tabla!I1315="","",Tabla!I1315)</f>
        <v>VIATICOS 2</v>
      </c>
      <c r="F1315" s="93" t="str">
        <f>IF(Tabla!J1315="","",Tabla!J1315)</f>
        <v>TRANSACCIONES DEL DIA 04/02/2019SPYRAL - GESTION ADMINISTRATIVA</v>
      </c>
      <c r="G1315" s="108">
        <f>IF(Tabla!K1315="","",Tabla!K1315)</f>
        <v>2100</v>
      </c>
      <c r="H1315" s="108">
        <f>IF(Tabla!L1315="","",Tabla!L1315)</f>
        <v>0</v>
      </c>
      <c r="J1315">
        <f t="shared" si="274"/>
        <v>1307</v>
      </c>
      <c r="K1315" s="93">
        <f t="shared" si="275"/>
        <v>43557</v>
      </c>
      <c r="L1315">
        <f t="shared" ca="1" si="264"/>
        <v>0</v>
      </c>
      <c r="M1315" s="115">
        <f t="shared" ca="1" si="265"/>
        <v>1.3069999999999999E-6</v>
      </c>
      <c r="N1315">
        <f t="shared" ca="1" si="266"/>
        <v>1.86E-7</v>
      </c>
      <c r="O1315">
        <f t="shared" ca="1" si="267"/>
        <v>186</v>
      </c>
      <c r="Q1315">
        <f t="shared" ca="1" si="268"/>
        <v>43481</v>
      </c>
      <c r="R1315" t="str">
        <f t="shared" ca="1" si="269"/>
        <v>CAJA</v>
      </c>
      <c r="S1315" t="str">
        <f t="shared" ca="1" si="270"/>
        <v>ALIMENTACION DE EMPLEADOS CTA NUEVA</v>
      </c>
      <c r="T1315" t="str">
        <f t="shared" ca="1" si="271"/>
        <v>TRANSACCIONES DEL DIA 01/16/2019SPYRAL - GESTION ADMINISTRATIVA</v>
      </c>
      <c r="V1315">
        <f t="shared" ca="1" si="272"/>
        <v>0</v>
      </c>
      <c r="W1315">
        <f t="shared" ca="1" si="273"/>
        <v>0</v>
      </c>
    </row>
    <row r="1316" spans="2:23" x14ac:dyDescent="0.25">
      <c r="B1316" s="3">
        <f t="shared" si="263"/>
        <v>1308</v>
      </c>
      <c r="C1316" s="93">
        <f>IF(Tabla!G1316="","",Tabla!G1316)</f>
        <v>43557</v>
      </c>
      <c r="D1316" s="93" t="str">
        <f>IF(Tabla!H1316="","",Tabla!H1316)</f>
        <v>FUERZA DE VENTAS AUTOS</v>
      </c>
      <c r="E1316" s="93" t="str">
        <f>IF(Tabla!I1316="","",Tabla!I1316)</f>
        <v>VIATICOS 2</v>
      </c>
      <c r="F1316" s="93" t="str">
        <f>IF(Tabla!J1316="","",Tabla!J1316)</f>
        <v>TRANSACCIONES DEL DIA 04/02/2019SPYRAL - GESTION ADMINISTRATIVA</v>
      </c>
      <c r="G1316" s="108">
        <f>IF(Tabla!K1316="","",Tabla!K1316)</f>
        <v>150</v>
      </c>
      <c r="H1316" s="108">
        <f>IF(Tabla!L1316="","",Tabla!L1316)</f>
        <v>0</v>
      </c>
      <c r="J1316">
        <f t="shared" si="274"/>
        <v>1308</v>
      </c>
      <c r="K1316" s="93">
        <f t="shared" si="275"/>
        <v>43557</v>
      </c>
      <c r="L1316">
        <f t="shared" ca="1" si="264"/>
        <v>0</v>
      </c>
      <c r="M1316" s="115">
        <f t="shared" ca="1" si="265"/>
        <v>1.308E-6</v>
      </c>
      <c r="N1316">
        <f t="shared" ca="1" si="266"/>
        <v>1.85E-7</v>
      </c>
      <c r="O1316">
        <f t="shared" ca="1" si="267"/>
        <v>185</v>
      </c>
      <c r="Q1316">
        <f t="shared" ca="1" si="268"/>
        <v>43481</v>
      </c>
      <c r="R1316" t="str">
        <f t="shared" ca="1" si="269"/>
        <v>GESTION HIPOTECARIA</v>
      </c>
      <c r="S1316" t="str">
        <f t="shared" ca="1" si="270"/>
        <v>ALIMENTACION DE EMPLEADOS CTA NUEVA</v>
      </c>
      <c r="T1316" t="str">
        <f t="shared" ca="1" si="271"/>
        <v>TRANSACCIONES DEL DIA 01/16/2019SPYRAL - GESTION ADMINISTRATIVA</v>
      </c>
      <c r="V1316">
        <f t="shared" ca="1" si="272"/>
        <v>0</v>
      </c>
      <c r="W1316">
        <f t="shared" ca="1" si="273"/>
        <v>0</v>
      </c>
    </row>
    <row r="1317" spans="2:23" x14ac:dyDescent="0.25">
      <c r="B1317" s="3">
        <f t="shared" si="263"/>
        <v>1309</v>
      </c>
      <c r="C1317" s="93">
        <f>IF(Tabla!G1317="","",Tabla!G1317)</f>
        <v>43557</v>
      </c>
      <c r="D1317" s="93" t="str">
        <f>IF(Tabla!H1317="","",Tabla!H1317)</f>
        <v>DESARROLLO DE PRODUCTOS</v>
      </c>
      <c r="E1317" s="93" t="str">
        <f>IF(Tabla!I1317="","",Tabla!I1317)</f>
        <v>GASTOS NO DEDUCIBLES</v>
      </c>
      <c r="F1317" s="93" t="str">
        <f>IF(Tabla!J1317="","",Tabla!J1317)</f>
        <v>TRANSACCIONES DEL DIA 04/02/2019SPYRAL - GESTION ADMINISTRATIVA</v>
      </c>
      <c r="G1317" s="108">
        <f>IF(Tabla!K1317="","",Tabla!K1317)</f>
        <v>35</v>
      </c>
      <c r="H1317" s="108">
        <f>IF(Tabla!L1317="","",Tabla!L1317)</f>
        <v>0</v>
      </c>
      <c r="J1317">
        <f t="shared" si="274"/>
        <v>1309</v>
      </c>
      <c r="K1317" s="93">
        <f t="shared" si="275"/>
        <v>43557</v>
      </c>
      <c r="L1317">
        <f t="shared" ca="1" si="264"/>
        <v>0</v>
      </c>
      <c r="M1317" s="115">
        <f t="shared" ca="1" si="265"/>
        <v>1.3090000000000001E-6</v>
      </c>
      <c r="N1317">
        <f t="shared" ca="1" si="266"/>
        <v>1.8400000000000001E-7</v>
      </c>
      <c r="O1317">
        <f t="shared" ca="1" si="267"/>
        <v>184</v>
      </c>
      <c r="Q1317">
        <f t="shared" ca="1" si="268"/>
        <v>43481</v>
      </c>
      <c r="R1317" t="str">
        <f t="shared" ca="1" si="269"/>
        <v>SERVICIOS PERSONALES</v>
      </c>
      <c r="S1317" t="str">
        <f t="shared" ca="1" si="270"/>
        <v>ALIMENTACION DE EMPLEADOS CTA NUEVA</v>
      </c>
      <c r="T1317" t="str">
        <f t="shared" ca="1" si="271"/>
        <v>TRANSACCIONES DEL DIA 01/16/2019SPYRAL - GESTION ADMINISTRATIVA</v>
      </c>
      <c r="V1317">
        <f t="shared" ca="1" si="272"/>
        <v>0</v>
      </c>
      <c r="W1317">
        <f t="shared" ca="1" si="273"/>
        <v>0</v>
      </c>
    </row>
    <row r="1318" spans="2:23" x14ac:dyDescent="0.25">
      <c r="B1318" s="3">
        <f t="shared" si="263"/>
        <v>1310</v>
      </c>
      <c r="C1318" s="93">
        <f>IF(Tabla!G1318="","",Tabla!G1318)</f>
        <v>43557</v>
      </c>
      <c r="D1318" s="93" t="str">
        <f>IF(Tabla!H1318="","",Tabla!H1318)</f>
        <v>CANALES DE DISTRIBUCION</v>
      </c>
      <c r="E1318" s="93" t="str">
        <f>IF(Tabla!I1318="","",Tabla!I1318)</f>
        <v>VIATICOS 2</v>
      </c>
      <c r="F1318" s="93" t="str">
        <f>IF(Tabla!J1318="","",Tabla!J1318)</f>
        <v>TRANSACCIONES DEL DIA 04/02/2019SPYRAL - GESTION ADMINISTRATIVA</v>
      </c>
      <c r="G1318" s="108">
        <f>IF(Tabla!K1318="","",Tabla!K1318)</f>
        <v>150</v>
      </c>
      <c r="H1318" s="108">
        <f>IF(Tabla!L1318="","",Tabla!L1318)</f>
        <v>0</v>
      </c>
      <c r="J1318">
        <f t="shared" si="274"/>
        <v>1310</v>
      </c>
      <c r="K1318" s="93">
        <f t="shared" si="275"/>
        <v>43557</v>
      </c>
      <c r="L1318">
        <f t="shared" ca="1" si="264"/>
        <v>0</v>
      </c>
      <c r="M1318" s="115">
        <f t="shared" ca="1" si="265"/>
        <v>1.31E-6</v>
      </c>
      <c r="N1318">
        <f t="shared" ca="1" si="266"/>
        <v>1.8300000000000001E-7</v>
      </c>
      <c r="O1318">
        <f t="shared" ca="1" si="267"/>
        <v>183</v>
      </c>
      <c r="Q1318">
        <f t="shared" ca="1" si="268"/>
        <v>43480</v>
      </c>
      <c r="R1318" t="str">
        <f t="shared" ca="1" si="269"/>
        <v>ADMINISTRACION DE SUCURSALES</v>
      </c>
      <c r="S1318" t="str">
        <f t="shared" ca="1" si="270"/>
        <v>VIATICOS</v>
      </c>
      <c r="T1318" t="str">
        <f t="shared" ca="1" si="271"/>
        <v>TRANSACCIONES DEL DIA 01/15/2019SPYRAL - GESTION ADMINISTRATIVA</v>
      </c>
      <c r="V1318">
        <f t="shared" ca="1" si="272"/>
        <v>0</v>
      </c>
      <c r="W1318">
        <f t="shared" ca="1" si="273"/>
        <v>0</v>
      </c>
    </row>
    <row r="1319" spans="2:23" x14ac:dyDescent="0.25">
      <c r="B1319" s="3">
        <f t="shared" si="263"/>
        <v>1311</v>
      </c>
      <c r="C1319" s="93">
        <f>IF(Tabla!G1319="","",Tabla!G1319)</f>
        <v>43557</v>
      </c>
      <c r="D1319" s="93" t="str">
        <f>IF(Tabla!H1319="","",Tabla!H1319)</f>
        <v>CAJA</v>
      </c>
      <c r="E1319" s="93" t="str">
        <f>IF(Tabla!I1319="","",Tabla!I1319)</f>
        <v>ALIMENTACION DE EMPLEADOS CTA NUEVA</v>
      </c>
      <c r="F1319" s="93" t="str">
        <f>IF(Tabla!J1319="","",Tabla!J1319)</f>
        <v>TRANSACCIONES DEL DIA 04/02/2019SPYRAL - GESTION ADMINISTRATIVA</v>
      </c>
      <c r="G1319" s="108">
        <f>IF(Tabla!K1319="","",Tabla!K1319)</f>
        <v>64</v>
      </c>
      <c r="H1319" s="108">
        <f>IF(Tabla!L1319="","",Tabla!L1319)</f>
        <v>0</v>
      </c>
      <c r="J1319">
        <f t="shared" si="274"/>
        <v>1311</v>
      </c>
      <c r="K1319" s="93">
        <f t="shared" si="275"/>
        <v>43557</v>
      </c>
      <c r="L1319">
        <f t="shared" ca="1" si="264"/>
        <v>0</v>
      </c>
      <c r="M1319" s="115">
        <f t="shared" ca="1" si="265"/>
        <v>1.311E-6</v>
      </c>
      <c r="N1319">
        <f t="shared" ca="1" si="266"/>
        <v>1.8199999999999999E-7</v>
      </c>
      <c r="O1319">
        <f t="shared" ca="1" si="267"/>
        <v>182</v>
      </c>
      <c r="Q1319">
        <f t="shared" ca="1" si="268"/>
        <v>43480</v>
      </c>
      <c r="R1319" t="str">
        <f t="shared" ca="1" si="269"/>
        <v>BANCA COMERCIAL PERIFERIA</v>
      </c>
      <c r="S1319" t="str">
        <f t="shared" ca="1" si="270"/>
        <v>VIATICOS</v>
      </c>
      <c r="T1319" t="str">
        <f t="shared" ca="1" si="271"/>
        <v>TRANSACCIONES DEL DIA 01/15/2019SPYRAL - GESTION ADMINISTRATIVA</v>
      </c>
      <c r="V1319">
        <f t="shared" ca="1" si="272"/>
        <v>0</v>
      </c>
      <c r="W1319">
        <f t="shared" ca="1" si="273"/>
        <v>0</v>
      </c>
    </row>
    <row r="1320" spans="2:23" x14ac:dyDescent="0.25">
      <c r="B1320" s="3">
        <f t="shared" si="263"/>
        <v>1312</v>
      </c>
      <c r="C1320" s="93">
        <f>IF(Tabla!G1320="","",Tabla!G1320)</f>
        <v>43557</v>
      </c>
      <c r="D1320" s="93" t="str">
        <f>IF(Tabla!H1320="","",Tabla!H1320)</f>
        <v>CAJA</v>
      </c>
      <c r="E1320" s="93" t="str">
        <f>IF(Tabla!I1320="","",Tabla!I1320)</f>
        <v>ALIMENTACION DE EMPLEADOS CTA NUEVA</v>
      </c>
      <c r="F1320" s="93" t="str">
        <f>IF(Tabla!J1320="","",Tabla!J1320)</f>
        <v>TRANSACCIONES DEL DIA 04/02/2019SPYRAL - GESTION ADMINISTRATIVA</v>
      </c>
      <c r="G1320" s="108">
        <f>IF(Tabla!K1320="","",Tabla!K1320)</f>
        <v>48</v>
      </c>
      <c r="H1320" s="108">
        <f>IF(Tabla!L1320="","",Tabla!L1320)</f>
        <v>0</v>
      </c>
      <c r="J1320">
        <f t="shared" si="274"/>
        <v>1312</v>
      </c>
      <c r="K1320" s="93">
        <f t="shared" si="275"/>
        <v>43557</v>
      </c>
      <c r="L1320">
        <f t="shared" ca="1" si="264"/>
        <v>0</v>
      </c>
      <c r="M1320" s="115">
        <f t="shared" ca="1" si="265"/>
        <v>1.3120000000000001E-6</v>
      </c>
      <c r="N1320">
        <f t="shared" ca="1" si="266"/>
        <v>1.8099999999999999E-7</v>
      </c>
      <c r="O1320">
        <f t="shared" ca="1" si="267"/>
        <v>181</v>
      </c>
      <c r="Q1320">
        <f t="shared" ca="1" si="268"/>
        <v>43480</v>
      </c>
      <c r="R1320" t="str">
        <f t="shared" ca="1" si="269"/>
        <v>CAJA</v>
      </c>
      <c r="S1320" t="str">
        <f t="shared" ca="1" si="270"/>
        <v>VIATICOS</v>
      </c>
      <c r="T1320" t="str">
        <f t="shared" ca="1" si="271"/>
        <v>TRANSACCIONES DEL DIA 01/15/2019SPYRAL - GESTION ADMINISTRATIVA</v>
      </c>
      <c r="V1320">
        <f t="shared" ca="1" si="272"/>
        <v>0</v>
      </c>
      <c r="W1320">
        <f t="shared" ca="1" si="273"/>
        <v>0</v>
      </c>
    </row>
    <row r="1321" spans="2:23" x14ac:dyDescent="0.25">
      <c r="B1321" s="3">
        <f t="shared" si="263"/>
        <v>1313</v>
      </c>
      <c r="C1321" s="93">
        <f>IF(Tabla!G1321="","",Tabla!G1321)</f>
        <v>43557</v>
      </c>
      <c r="D1321" s="93" t="str">
        <f>IF(Tabla!H1321="","",Tabla!H1321)</f>
        <v>CAJA</v>
      </c>
      <c r="E1321" s="93" t="str">
        <f>IF(Tabla!I1321="","",Tabla!I1321)</f>
        <v>ALIMENTACION DE EMPLEADOS CTA NUEVA</v>
      </c>
      <c r="F1321" s="93" t="str">
        <f>IF(Tabla!J1321="","",Tabla!J1321)</f>
        <v>TRANSACCIONES DEL DIA 04/02/2019SPYRAL - GESTION ADMINISTRATIVA</v>
      </c>
      <c r="G1321" s="108">
        <f>IF(Tabla!K1321="","",Tabla!K1321)</f>
        <v>24</v>
      </c>
      <c r="H1321" s="108">
        <f>IF(Tabla!L1321="","",Tabla!L1321)</f>
        <v>0</v>
      </c>
      <c r="J1321">
        <f t="shared" si="274"/>
        <v>1313</v>
      </c>
      <c r="K1321" s="93">
        <f t="shared" si="275"/>
        <v>43557</v>
      </c>
      <c r="L1321">
        <f t="shared" ca="1" si="264"/>
        <v>0</v>
      </c>
      <c r="M1321" s="115">
        <f t="shared" ca="1" si="265"/>
        <v>1.313E-6</v>
      </c>
      <c r="N1321">
        <f t="shared" ca="1" si="266"/>
        <v>1.8E-7</v>
      </c>
      <c r="O1321">
        <f t="shared" ca="1" si="267"/>
        <v>180</v>
      </c>
      <c r="Q1321">
        <f t="shared" ca="1" si="268"/>
        <v>43480</v>
      </c>
      <c r="R1321" t="str">
        <f t="shared" ca="1" si="269"/>
        <v>CAJA</v>
      </c>
      <c r="S1321" t="str">
        <f t="shared" ca="1" si="270"/>
        <v>VIATICOS</v>
      </c>
      <c r="T1321" t="str">
        <f t="shared" ca="1" si="271"/>
        <v>TRANSACCIONES DEL DIA 01/15/2019SPYRAL - GESTION ADMINISTRATIVA</v>
      </c>
      <c r="V1321">
        <f t="shared" ca="1" si="272"/>
        <v>0</v>
      </c>
      <c r="W1321">
        <f t="shared" ca="1" si="273"/>
        <v>0</v>
      </c>
    </row>
    <row r="1322" spans="2:23" x14ac:dyDescent="0.25">
      <c r="B1322" s="3">
        <f t="shared" si="263"/>
        <v>1314</v>
      </c>
      <c r="C1322" s="93">
        <f>IF(Tabla!G1322="","",Tabla!G1322)</f>
        <v>43557</v>
      </c>
      <c r="D1322" s="93" t="str">
        <f>IF(Tabla!H1322="","",Tabla!H1322)</f>
        <v>CAJA</v>
      </c>
      <c r="E1322" s="93" t="str">
        <f>IF(Tabla!I1322="","",Tabla!I1322)</f>
        <v>ALIMENTACION DE EMPLEADOS CTA NUEVA</v>
      </c>
      <c r="F1322" s="93" t="str">
        <f>IF(Tabla!J1322="","",Tabla!J1322)</f>
        <v>TRANSACCIONES DEL DIA 04/02/2019SPYRAL - GESTION ADMINISTRATIVA</v>
      </c>
      <c r="G1322" s="108">
        <f>IF(Tabla!K1322="","",Tabla!K1322)</f>
        <v>16</v>
      </c>
      <c r="H1322" s="108">
        <f>IF(Tabla!L1322="","",Tabla!L1322)</f>
        <v>0</v>
      </c>
      <c r="J1322">
        <f t="shared" si="274"/>
        <v>1314</v>
      </c>
      <c r="K1322" s="93">
        <f t="shared" si="275"/>
        <v>43557</v>
      </c>
      <c r="L1322">
        <f t="shared" ca="1" si="264"/>
        <v>0</v>
      </c>
      <c r="M1322" s="115">
        <f t="shared" ca="1" si="265"/>
        <v>1.314E-6</v>
      </c>
      <c r="N1322">
        <f t="shared" ca="1" si="266"/>
        <v>1.79E-7</v>
      </c>
      <c r="O1322">
        <f t="shared" ca="1" si="267"/>
        <v>179</v>
      </c>
      <c r="Q1322">
        <f t="shared" ca="1" si="268"/>
        <v>43480</v>
      </c>
      <c r="R1322" t="str">
        <f t="shared" ca="1" si="269"/>
        <v>CAJA</v>
      </c>
      <c r="S1322" t="str">
        <f t="shared" ca="1" si="270"/>
        <v>ALIMENTACION DE EMPLEADOS CTA NUEVA</v>
      </c>
      <c r="T1322" t="str">
        <f t="shared" ca="1" si="271"/>
        <v>TRANSACCIONES DEL DIA 01/15/2019SPYRAL - GESTION ADMINISTRATIVA</v>
      </c>
      <c r="V1322">
        <f t="shared" ca="1" si="272"/>
        <v>0</v>
      </c>
      <c r="W1322">
        <f t="shared" ca="1" si="273"/>
        <v>0</v>
      </c>
    </row>
    <row r="1323" spans="2:23" x14ac:dyDescent="0.25">
      <c r="B1323" s="3">
        <f t="shared" si="263"/>
        <v>1315</v>
      </c>
      <c r="C1323" s="93">
        <f>IF(Tabla!G1323="","",Tabla!G1323)</f>
        <v>43557</v>
      </c>
      <c r="D1323" s="93" t="str">
        <f>IF(Tabla!H1323="","",Tabla!H1323)</f>
        <v>BANCA COMERCIAL PERIFERIA</v>
      </c>
      <c r="E1323" s="93" t="str">
        <f>IF(Tabla!I1323="","",Tabla!I1323)</f>
        <v>VIATICOS 2</v>
      </c>
      <c r="F1323" s="93" t="str">
        <f>IF(Tabla!J1323="","",Tabla!J1323)</f>
        <v>TRANSACCIONES DEL DIA 04/02/2019SPYRAL - GESTION ADMINISTRATIVA</v>
      </c>
      <c r="G1323" s="108">
        <f>IF(Tabla!K1323="","",Tabla!K1323)</f>
        <v>47.1</v>
      </c>
      <c r="H1323" s="108">
        <f>IF(Tabla!L1323="","",Tabla!L1323)</f>
        <v>0</v>
      </c>
      <c r="J1323">
        <f t="shared" si="274"/>
        <v>1315</v>
      </c>
      <c r="K1323" s="93">
        <f t="shared" si="275"/>
        <v>43557</v>
      </c>
      <c r="L1323">
        <f t="shared" ca="1" si="264"/>
        <v>0</v>
      </c>
      <c r="M1323" s="115">
        <f t="shared" ca="1" si="265"/>
        <v>1.3149999999999999E-6</v>
      </c>
      <c r="N1323">
        <f t="shared" ca="1" si="266"/>
        <v>1.7800000000000001E-7</v>
      </c>
      <c r="O1323">
        <f t="shared" ca="1" si="267"/>
        <v>178</v>
      </c>
      <c r="Q1323">
        <f t="shared" ca="1" si="268"/>
        <v>43480</v>
      </c>
      <c r="R1323" t="str">
        <f t="shared" ca="1" si="269"/>
        <v>CAJA</v>
      </c>
      <c r="S1323" t="str">
        <f t="shared" ca="1" si="270"/>
        <v>ALIMENTACION DE EMPLEADOS CTA NUEVA</v>
      </c>
      <c r="T1323" t="str">
        <f t="shared" ca="1" si="271"/>
        <v>TRANSACCIONES DEL DIA 01/15/2019SPYRAL - GESTION ADMINISTRATIVA</v>
      </c>
      <c r="V1323">
        <f t="shared" ca="1" si="272"/>
        <v>0</v>
      </c>
      <c r="W1323">
        <f t="shared" ca="1" si="273"/>
        <v>0</v>
      </c>
    </row>
    <row r="1324" spans="2:23" x14ac:dyDescent="0.25">
      <c r="B1324" s="3">
        <f t="shared" si="263"/>
        <v>1316</v>
      </c>
      <c r="C1324" s="93">
        <f>IF(Tabla!G1324="","",Tabla!G1324)</f>
        <v>43557</v>
      </c>
      <c r="D1324" s="93" t="str">
        <f>IF(Tabla!H1324="","",Tabla!H1324)</f>
        <v>BANCA COMERCIAL INTERIOR</v>
      </c>
      <c r="E1324" s="93" t="str">
        <f>IF(Tabla!I1324="","",Tabla!I1324)</f>
        <v>VIATICOS 2</v>
      </c>
      <c r="F1324" s="93" t="str">
        <f>IF(Tabla!J1324="","",Tabla!J1324)</f>
        <v>TRANSACCIONES DEL DIA 04/02/2019SPYRAL - GESTION ADMINISTRATIVA</v>
      </c>
      <c r="G1324" s="108">
        <f>IF(Tabla!K1324="","",Tabla!K1324)</f>
        <v>37.270000000000003</v>
      </c>
      <c r="H1324" s="108">
        <f>IF(Tabla!L1324="","",Tabla!L1324)</f>
        <v>0</v>
      </c>
      <c r="J1324">
        <f t="shared" si="274"/>
        <v>1316</v>
      </c>
      <c r="K1324" s="93">
        <f t="shared" si="275"/>
        <v>43557</v>
      </c>
      <c r="L1324">
        <f t="shared" ca="1" si="264"/>
        <v>0</v>
      </c>
      <c r="M1324" s="115">
        <f t="shared" ca="1" si="265"/>
        <v>1.316E-6</v>
      </c>
      <c r="N1324">
        <f t="shared" ca="1" si="266"/>
        <v>1.7700000000000001E-7</v>
      </c>
      <c r="O1324">
        <f t="shared" ca="1" si="267"/>
        <v>177</v>
      </c>
      <c r="Q1324">
        <f t="shared" ca="1" si="268"/>
        <v>43480</v>
      </c>
      <c r="R1324" t="str">
        <f t="shared" ca="1" si="269"/>
        <v>CAJA</v>
      </c>
      <c r="S1324" t="str">
        <f t="shared" ca="1" si="270"/>
        <v>ALIMENTACION DE EMPLEADOS CTA NUEVA</v>
      </c>
      <c r="T1324" t="str">
        <f t="shared" ca="1" si="271"/>
        <v>TRANSACCIONES DEL DIA 01/15/2019SPYRAL - GESTION ADMINISTRATIVA</v>
      </c>
      <c r="V1324">
        <f t="shared" ca="1" si="272"/>
        <v>0</v>
      </c>
      <c r="W1324">
        <f t="shared" ca="1" si="273"/>
        <v>0</v>
      </c>
    </row>
    <row r="1325" spans="2:23" x14ac:dyDescent="0.25">
      <c r="B1325" s="3">
        <f t="shared" si="263"/>
        <v>1317</v>
      </c>
      <c r="C1325" s="93">
        <f>IF(Tabla!G1325="","",Tabla!G1325)</f>
        <v>43557</v>
      </c>
      <c r="D1325" s="93" t="str">
        <f>IF(Tabla!H1325="","",Tabla!H1325)</f>
        <v>BANCA COMERCIAL CENTRO</v>
      </c>
      <c r="E1325" s="93" t="str">
        <f>IF(Tabla!I1325="","",Tabla!I1325)</f>
        <v>VIATICOS 2</v>
      </c>
      <c r="F1325" s="93" t="str">
        <f>IF(Tabla!J1325="","",Tabla!J1325)</f>
        <v>TRANSACCIONES DEL DIA 04/02/2019SPYRAL - GESTION ADMINISTRATIVA</v>
      </c>
      <c r="G1325" s="108">
        <f>IF(Tabla!K1325="","",Tabla!K1325)</f>
        <v>72</v>
      </c>
      <c r="H1325" s="108">
        <f>IF(Tabla!L1325="","",Tabla!L1325)</f>
        <v>0</v>
      </c>
      <c r="J1325">
        <f t="shared" si="274"/>
        <v>1317</v>
      </c>
      <c r="K1325" s="93">
        <f t="shared" si="275"/>
        <v>43557</v>
      </c>
      <c r="L1325">
        <f t="shared" ca="1" si="264"/>
        <v>0</v>
      </c>
      <c r="M1325" s="115">
        <f t="shared" ca="1" si="265"/>
        <v>1.3170000000000001E-6</v>
      </c>
      <c r="N1325">
        <f t="shared" ca="1" si="266"/>
        <v>1.7599999999999999E-7</v>
      </c>
      <c r="O1325">
        <f t="shared" ca="1" si="267"/>
        <v>176</v>
      </c>
      <c r="Q1325">
        <f t="shared" ca="1" si="268"/>
        <v>43480</v>
      </c>
      <c r="R1325" t="str">
        <f t="shared" ca="1" si="269"/>
        <v>CAJA</v>
      </c>
      <c r="S1325" t="str">
        <f t="shared" ca="1" si="270"/>
        <v>ALIMENTACION DE EMPLEADOS CTA NUEVA</v>
      </c>
      <c r="T1325" t="str">
        <f t="shared" ca="1" si="271"/>
        <v>TRANSACCIONES DEL DIA 01/15/2019SPYRAL - GESTION ADMINISTRATIVA</v>
      </c>
      <c r="V1325">
        <f t="shared" ca="1" si="272"/>
        <v>0</v>
      </c>
      <c r="W1325">
        <f t="shared" ca="1" si="273"/>
        <v>0</v>
      </c>
    </row>
    <row r="1326" spans="2:23" x14ac:dyDescent="0.25">
      <c r="B1326" s="3">
        <f t="shared" si="263"/>
        <v>1318</v>
      </c>
      <c r="C1326" s="93">
        <f>IF(Tabla!G1326="","",Tabla!G1326)</f>
        <v>43557</v>
      </c>
      <c r="D1326" s="93" t="str">
        <f>IF(Tabla!H1326="","",Tabla!H1326)</f>
        <v>ADMINISTRACION DE SUCURSALES</v>
      </c>
      <c r="E1326" s="93" t="str">
        <f>IF(Tabla!I1326="","",Tabla!I1326)</f>
        <v>GASTOS NO DEDUCIBLES</v>
      </c>
      <c r="F1326" s="93" t="str">
        <f>IF(Tabla!J1326="","",Tabla!J1326)</f>
        <v>TRANSACCIONES DEL DIA 04/02/2019SPYRAL - GESTION ADMINISTRATIVA</v>
      </c>
      <c r="G1326" s="108">
        <f>IF(Tabla!K1326="","",Tabla!K1326)</f>
        <v>47</v>
      </c>
      <c r="H1326" s="108">
        <f>IF(Tabla!L1326="","",Tabla!L1326)</f>
        <v>0</v>
      </c>
      <c r="J1326">
        <f t="shared" si="274"/>
        <v>1318</v>
      </c>
      <c r="K1326" s="93">
        <f t="shared" si="275"/>
        <v>43557</v>
      </c>
      <c r="L1326">
        <f t="shared" ca="1" si="264"/>
        <v>0</v>
      </c>
      <c r="M1326" s="115">
        <f t="shared" ca="1" si="265"/>
        <v>1.3179999999999999E-6</v>
      </c>
      <c r="N1326">
        <f t="shared" ca="1" si="266"/>
        <v>1.7499999999999999E-7</v>
      </c>
      <c r="O1326">
        <f t="shared" ca="1" si="267"/>
        <v>175</v>
      </c>
      <c r="Q1326">
        <f t="shared" ca="1" si="268"/>
        <v>43480</v>
      </c>
      <c r="R1326" t="str">
        <f t="shared" ca="1" si="269"/>
        <v>FUERZAS DE VENTAS PANAMA</v>
      </c>
      <c r="S1326" t="str">
        <f t="shared" ca="1" si="270"/>
        <v>VIATICOS</v>
      </c>
      <c r="T1326" t="str">
        <f t="shared" ca="1" si="271"/>
        <v>TRANSACCIONES DEL DIA 01/15/2019SPYRAL - GESTION ADMINISTRATIVA</v>
      </c>
      <c r="V1326">
        <f t="shared" ca="1" si="272"/>
        <v>0</v>
      </c>
      <c r="W1326">
        <f t="shared" ca="1" si="273"/>
        <v>0</v>
      </c>
    </row>
    <row r="1327" spans="2:23" x14ac:dyDescent="0.25">
      <c r="B1327" s="3">
        <f t="shared" si="263"/>
        <v>1319</v>
      </c>
      <c r="C1327" s="93">
        <f>IF(Tabla!G1327="","",Tabla!G1327)</f>
        <v>43557</v>
      </c>
      <c r="D1327" s="93" t="str">
        <f>IF(Tabla!H1327="","",Tabla!H1327)</f>
        <v>ADMINISTRACION DE SUCURSALES</v>
      </c>
      <c r="E1327" s="93" t="str">
        <f>IF(Tabla!I1327="","",Tabla!I1327)</f>
        <v>VIATICOS 2</v>
      </c>
      <c r="F1327" s="93" t="str">
        <f>IF(Tabla!J1327="","",Tabla!J1327)</f>
        <v>TRANSACCIONES DEL DIA 04/02/2019SPYRAL - GESTION ADMINISTRATIVA</v>
      </c>
      <c r="G1327" s="108">
        <f>IF(Tabla!K1327="","",Tabla!K1327)</f>
        <v>41.6</v>
      </c>
      <c r="H1327" s="108">
        <f>IF(Tabla!L1327="","",Tabla!L1327)</f>
        <v>0</v>
      </c>
      <c r="J1327">
        <f t="shared" si="274"/>
        <v>1319</v>
      </c>
      <c r="K1327" s="93">
        <f t="shared" si="275"/>
        <v>43557</v>
      </c>
      <c r="L1327">
        <f t="shared" ca="1" si="264"/>
        <v>0</v>
      </c>
      <c r="M1327" s="115">
        <f t="shared" ca="1" si="265"/>
        <v>1.319E-6</v>
      </c>
      <c r="N1327">
        <f t="shared" ca="1" si="266"/>
        <v>1.74E-7</v>
      </c>
      <c r="O1327">
        <f t="shared" ca="1" si="267"/>
        <v>174</v>
      </c>
      <c r="Q1327">
        <f t="shared" ca="1" si="268"/>
        <v>43480</v>
      </c>
      <c r="R1327" t="str">
        <f t="shared" ca="1" si="269"/>
        <v>FUERZAS DE VENTAS PANAMA</v>
      </c>
      <c r="S1327" t="str">
        <f t="shared" ca="1" si="270"/>
        <v>ALIMENTACION DE EMPLEADOS CTA NUEVA</v>
      </c>
      <c r="T1327" t="str">
        <f t="shared" ca="1" si="271"/>
        <v>TRANSACCIONES DEL DIA 01/15/2019SPYRAL - GESTION ADMINISTRATIVA</v>
      </c>
      <c r="V1327">
        <f t="shared" ca="1" si="272"/>
        <v>0</v>
      </c>
      <c r="W1327">
        <f t="shared" ca="1" si="273"/>
        <v>0</v>
      </c>
    </row>
    <row r="1328" spans="2:23" x14ac:dyDescent="0.25">
      <c r="B1328" s="3">
        <f t="shared" si="263"/>
        <v>1320</v>
      </c>
      <c r="C1328" s="93">
        <f>IF(Tabla!G1328="","",Tabla!G1328)</f>
        <v>43558</v>
      </c>
      <c r="D1328" s="93" t="str">
        <f>IF(Tabla!H1328="","",Tabla!H1328)</f>
        <v>VENTAS CONSUMO</v>
      </c>
      <c r="E1328" s="93" t="str">
        <f>IF(Tabla!I1328="","",Tabla!I1328)</f>
        <v>NC ALIMENTACION DE EMPLEADOS NVA</v>
      </c>
      <c r="F1328" s="93" t="str">
        <f>IF(Tabla!J1328="","",Tabla!J1328)</f>
        <v>TRANSACCIONES DEL DIA 04/03/2019SPYRAL - GESTION ADMINISTRATIVA</v>
      </c>
      <c r="G1328" s="108">
        <f>IF(Tabla!K1328="","",Tabla!K1328)</f>
        <v>297.3</v>
      </c>
      <c r="H1328" s="108">
        <f>IF(Tabla!L1328="","",Tabla!L1328)</f>
        <v>0</v>
      </c>
      <c r="J1328">
        <f t="shared" si="274"/>
        <v>1320</v>
      </c>
      <c r="K1328" s="93">
        <f t="shared" si="275"/>
        <v>43558</v>
      </c>
      <c r="L1328">
        <f t="shared" ca="1" si="264"/>
        <v>0</v>
      </c>
      <c r="M1328" s="115">
        <f t="shared" ca="1" si="265"/>
        <v>1.3200000000000001E-6</v>
      </c>
      <c r="N1328">
        <f t="shared" ca="1" si="266"/>
        <v>1.73E-7</v>
      </c>
      <c r="O1328">
        <f t="shared" ca="1" si="267"/>
        <v>173</v>
      </c>
      <c r="Q1328">
        <f t="shared" ca="1" si="268"/>
        <v>43480</v>
      </c>
      <c r="R1328" t="str">
        <f t="shared" ca="1" si="269"/>
        <v>HIPOTECAS</v>
      </c>
      <c r="S1328" t="str">
        <f t="shared" ca="1" si="270"/>
        <v>VIATICOS</v>
      </c>
      <c r="T1328" t="str">
        <f t="shared" ca="1" si="271"/>
        <v>TRANSACCIONES DEL DIA 01/15/2019SPYRAL - GESTION ADMINISTRATIVA</v>
      </c>
      <c r="V1328">
        <f t="shared" ca="1" si="272"/>
        <v>0</v>
      </c>
      <c r="W1328">
        <f t="shared" ca="1" si="273"/>
        <v>0</v>
      </c>
    </row>
    <row r="1329" spans="2:23" x14ac:dyDescent="0.25">
      <c r="B1329" s="3">
        <f t="shared" si="263"/>
        <v>1321</v>
      </c>
      <c r="C1329" s="93">
        <f>IF(Tabla!G1329="","",Tabla!G1329)</f>
        <v>43558</v>
      </c>
      <c r="D1329" s="93" t="str">
        <f>IF(Tabla!H1329="","",Tabla!H1329)</f>
        <v>VENTAS CONSUMO</v>
      </c>
      <c r="E1329" s="93" t="str">
        <f>IF(Tabla!I1329="","",Tabla!I1329)</f>
        <v>NC GASTO NO DEDUCIBLES</v>
      </c>
      <c r="F1329" s="93" t="str">
        <f>IF(Tabla!J1329="","",Tabla!J1329)</f>
        <v>TRANSACCIONES DEL DIA 04/03/2019SPYRAL - GESTION ADMINISTRATIVA</v>
      </c>
      <c r="G1329" s="108">
        <f>IF(Tabla!K1329="","",Tabla!K1329)</f>
        <v>225.98</v>
      </c>
      <c r="H1329" s="108">
        <f>IF(Tabla!L1329="","",Tabla!L1329)</f>
        <v>0</v>
      </c>
      <c r="J1329">
        <f t="shared" si="274"/>
        <v>1321</v>
      </c>
      <c r="K1329" s="93">
        <f t="shared" si="275"/>
        <v>43558</v>
      </c>
      <c r="L1329">
        <f t="shared" ca="1" si="264"/>
        <v>0</v>
      </c>
      <c r="M1329" s="115">
        <f t="shared" ca="1" si="265"/>
        <v>1.3209999999999999E-6</v>
      </c>
      <c r="N1329">
        <f t="shared" ca="1" si="266"/>
        <v>1.72E-7</v>
      </c>
      <c r="O1329">
        <f t="shared" ca="1" si="267"/>
        <v>172</v>
      </c>
      <c r="Q1329">
        <f t="shared" ca="1" si="268"/>
        <v>43480</v>
      </c>
      <c r="R1329" t="str">
        <f t="shared" ca="1" si="269"/>
        <v>SERVICIOS PERSONALES</v>
      </c>
      <c r="S1329" t="str">
        <f t="shared" ca="1" si="270"/>
        <v>ALIMENTACION DE EMPLEADOS CTA NUEVA</v>
      </c>
      <c r="T1329" t="str">
        <f t="shared" ca="1" si="271"/>
        <v>TRANSACCIONES DEL DIA 01/15/2019SPYRAL - GESTION ADMINISTRATIVA</v>
      </c>
      <c r="V1329">
        <f t="shared" ca="1" si="272"/>
        <v>0</v>
      </c>
      <c r="W1329">
        <f t="shared" ca="1" si="273"/>
        <v>0</v>
      </c>
    </row>
    <row r="1330" spans="2:23" x14ac:dyDescent="0.25">
      <c r="B1330" s="3">
        <f t="shared" si="263"/>
        <v>1322</v>
      </c>
      <c r="C1330" s="93">
        <f>IF(Tabla!G1330="","",Tabla!G1330)</f>
        <v>43558</v>
      </c>
      <c r="D1330" s="93" t="str">
        <f>IF(Tabla!H1330="","",Tabla!H1330)</f>
        <v>SERVICIOS PERSONALES</v>
      </c>
      <c r="E1330" s="93" t="str">
        <f>IF(Tabla!I1330="","",Tabla!I1330)</f>
        <v>ALIMENTACION DE EMPLEADOS CTA NUEVA</v>
      </c>
      <c r="F1330" s="93" t="str">
        <f>IF(Tabla!J1330="","",Tabla!J1330)</f>
        <v>TRANSACCIONES DEL DIA 04/03/2019SPYRAL - GESTION ADMINISTRATIVA</v>
      </c>
      <c r="G1330" s="108">
        <f>IF(Tabla!K1330="","",Tabla!K1330)</f>
        <v>8</v>
      </c>
      <c r="H1330" s="108">
        <f>IF(Tabla!L1330="","",Tabla!L1330)</f>
        <v>0</v>
      </c>
      <c r="J1330">
        <f t="shared" si="274"/>
        <v>1322</v>
      </c>
      <c r="K1330" s="93">
        <f t="shared" si="275"/>
        <v>43558</v>
      </c>
      <c r="L1330">
        <f t="shared" ca="1" si="264"/>
        <v>0</v>
      </c>
      <c r="M1330" s="115">
        <f t="shared" ca="1" si="265"/>
        <v>1.322E-6</v>
      </c>
      <c r="N1330">
        <f t="shared" ca="1" si="266"/>
        <v>1.7100000000000001E-7</v>
      </c>
      <c r="O1330">
        <f t="shared" ca="1" si="267"/>
        <v>171</v>
      </c>
      <c r="Q1330">
        <f t="shared" ca="1" si="268"/>
        <v>43479</v>
      </c>
      <c r="R1330" t="str">
        <f t="shared" ca="1" si="269"/>
        <v>ADMINISTRACION DE SUCURSALES</v>
      </c>
      <c r="S1330" t="str">
        <f t="shared" ca="1" si="270"/>
        <v>OTROS EGRESOS 18</v>
      </c>
      <c r="T1330" t="str">
        <f t="shared" ca="1" si="271"/>
        <v>OTROS EGRESOS 1.P.O (OR:101/DES:101 TRN:86 PERF:300086 CAU: 18</v>
      </c>
      <c r="V1330">
        <f t="shared" ca="1" si="272"/>
        <v>0</v>
      </c>
      <c r="W1330">
        <f t="shared" ca="1" si="273"/>
        <v>0</v>
      </c>
    </row>
    <row r="1331" spans="2:23" x14ac:dyDescent="0.25">
      <c r="B1331" s="3">
        <f t="shared" si="263"/>
        <v>1323</v>
      </c>
      <c r="C1331" s="93">
        <f>IF(Tabla!G1331="","",Tabla!G1331)</f>
        <v>43558</v>
      </c>
      <c r="D1331" s="93" t="str">
        <f>IF(Tabla!H1331="","",Tabla!H1331)</f>
        <v>MERCADEO</v>
      </c>
      <c r="E1331" s="93" t="str">
        <f>IF(Tabla!I1331="","",Tabla!I1331)</f>
        <v>NC VIATICOS</v>
      </c>
      <c r="F1331" s="93" t="str">
        <f>IF(Tabla!J1331="","",Tabla!J1331)</f>
        <v>TRANSACCIONES DEL DIA 04/03/2019SPYRAL - GESTION ADMINISTRATIVA</v>
      </c>
      <c r="G1331" s="108">
        <f>IF(Tabla!K1331="","",Tabla!K1331)</f>
        <v>1.03</v>
      </c>
      <c r="H1331" s="108">
        <f>IF(Tabla!L1331="","",Tabla!L1331)</f>
        <v>0</v>
      </c>
      <c r="J1331">
        <f t="shared" si="274"/>
        <v>1323</v>
      </c>
      <c r="K1331" s="93">
        <f t="shared" si="275"/>
        <v>43558</v>
      </c>
      <c r="L1331">
        <f t="shared" ca="1" si="264"/>
        <v>0</v>
      </c>
      <c r="M1331" s="115">
        <f t="shared" ca="1" si="265"/>
        <v>1.3230000000000001E-6</v>
      </c>
      <c r="N1331">
        <f t="shared" ca="1" si="266"/>
        <v>1.6999999999999999E-7</v>
      </c>
      <c r="O1331">
        <f t="shared" ca="1" si="267"/>
        <v>170</v>
      </c>
      <c r="Q1331">
        <f t="shared" ca="1" si="268"/>
        <v>43479</v>
      </c>
      <c r="R1331" t="str">
        <f t="shared" ca="1" si="269"/>
        <v>ADMINISTRACION DE SUCURSALES</v>
      </c>
      <c r="S1331" t="str">
        <f t="shared" ca="1" si="270"/>
        <v>OTROS EGRESOS 18</v>
      </c>
      <c r="T1331" t="str">
        <f t="shared" ca="1" si="271"/>
        <v>OTROS EGRESOS 1.P.O (OR:5/DES:5 TRN:86 PERF:300086 CAU: 18</v>
      </c>
      <c r="V1331">
        <f t="shared" ca="1" si="272"/>
        <v>0</v>
      </c>
      <c r="W1331">
        <f t="shared" ca="1" si="273"/>
        <v>0</v>
      </c>
    </row>
    <row r="1332" spans="2:23" x14ac:dyDescent="0.25">
      <c r="B1332" s="3">
        <f t="shared" si="263"/>
        <v>1324</v>
      </c>
      <c r="C1332" s="93">
        <f>IF(Tabla!G1332="","",Tabla!G1332)</f>
        <v>43558</v>
      </c>
      <c r="D1332" s="93" t="str">
        <f>IF(Tabla!H1332="","",Tabla!H1332)</f>
        <v>IMAGEN CORPORATIVA</v>
      </c>
      <c r="E1332" s="93" t="str">
        <f>IF(Tabla!I1332="","",Tabla!I1332)</f>
        <v>ALIMENTACION DE EMPLEADOS CTA NUEVA</v>
      </c>
      <c r="F1332" s="93" t="str">
        <f>IF(Tabla!J1332="","",Tabla!J1332)</f>
        <v>TRANSACCIONES DEL DIA 04/03/2019SPYRAL - GESTION ADMINISTRATIVA</v>
      </c>
      <c r="G1332" s="108">
        <f>IF(Tabla!K1332="","",Tabla!K1332)</f>
        <v>14.75</v>
      </c>
      <c r="H1332" s="108">
        <f>IF(Tabla!L1332="","",Tabla!L1332)</f>
        <v>0</v>
      </c>
      <c r="J1332">
        <f t="shared" si="274"/>
        <v>1324</v>
      </c>
      <c r="K1332" s="93">
        <f t="shared" si="275"/>
        <v>43558</v>
      </c>
      <c r="L1332">
        <f t="shared" ca="1" si="264"/>
        <v>0</v>
      </c>
      <c r="M1332" s="115">
        <f t="shared" ca="1" si="265"/>
        <v>1.3239999999999999E-6</v>
      </c>
      <c r="N1332">
        <f t="shared" ca="1" si="266"/>
        <v>1.6899999999999999E-7</v>
      </c>
      <c r="O1332">
        <f t="shared" ca="1" si="267"/>
        <v>169</v>
      </c>
      <c r="Q1332">
        <f t="shared" ca="1" si="268"/>
        <v>43479</v>
      </c>
      <c r="R1332" t="str">
        <f t="shared" ca="1" si="269"/>
        <v>ADMINISTRACION DE SUCURSALES</v>
      </c>
      <c r="S1332" t="str">
        <f t="shared" ca="1" si="270"/>
        <v>NC GASTO NO DEDUCIBLES</v>
      </c>
      <c r="T1332" t="str">
        <f t="shared" ca="1" si="271"/>
        <v>TRANSACCIONES DEL DIA 01/14/2019SPYRAL - GESTION ADMINISTRATIVA</v>
      </c>
      <c r="V1332">
        <f t="shared" ca="1" si="272"/>
        <v>0</v>
      </c>
      <c r="W1332">
        <f t="shared" ca="1" si="273"/>
        <v>0</v>
      </c>
    </row>
    <row r="1333" spans="2:23" x14ac:dyDescent="0.25">
      <c r="B1333" s="3">
        <f t="shared" si="263"/>
        <v>1325</v>
      </c>
      <c r="C1333" s="93">
        <f>IF(Tabla!G1333="","",Tabla!G1333)</f>
        <v>43558</v>
      </c>
      <c r="D1333" s="93" t="str">
        <f>IF(Tabla!H1333="","",Tabla!H1333)</f>
        <v>IMAGEN CORPORATIVA</v>
      </c>
      <c r="E1333" s="93" t="str">
        <f>IF(Tabla!I1333="","",Tabla!I1333)</f>
        <v>VIATICOS 2</v>
      </c>
      <c r="F1333" s="93" t="str">
        <f>IF(Tabla!J1333="","",Tabla!J1333)</f>
        <v>TRANSACCIONES DEL DIA 04/03/2019SPYRAL - GESTION ADMINISTRATIVA</v>
      </c>
      <c r="G1333" s="108">
        <f>IF(Tabla!K1333="","",Tabla!K1333)</f>
        <v>27.1</v>
      </c>
      <c r="H1333" s="108">
        <f>IF(Tabla!L1333="","",Tabla!L1333)</f>
        <v>0</v>
      </c>
      <c r="J1333">
        <f t="shared" si="274"/>
        <v>1325</v>
      </c>
      <c r="K1333" s="93">
        <f t="shared" si="275"/>
        <v>43558</v>
      </c>
      <c r="L1333">
        <f t="shared" ca="1" si="264"/>
        <v>0</v>
      </c>
      <c r="M1333" s="115">
        <f t="shared" ca="1" si="265"/>
        <v>1.325E-6</v>
      </c>
      <c r="N1333">
        <f t="shared" ca="1" si="266"/>
        <v>1.68E-7</v>
      </c>
      <c r="O1333">
        <f t="shared" ca="1" si="267"/>
        <v>168</v>
      </c>
      <c r="Q1333">
        <f t="shared" ca="1" si="268"/>
        <v>43479</v>
      </c>
      <c r="R1333" t="str">
        <f t="shared" ca="1" si="269"/>
        <v>ADMINISTRACION DE SUCURSALES</v>
      </c>
      <c r="S1333" t="str">
        <f t="shared" ca="1" si="270"/>
        <v>NC ALIMENTACION DE EMPLEADOS NVA</v>
      </c>
      <c r="T1333" t="str">
        <f t="shared" ca="1" si="271"/>
        <v>TRANSACCIONES DEL DIA 01/14/2019SPYRAL - GESTION ADMINISTRATIVA</v>
      </c>
      <c r="V1333">
        <f t="shared" ca="1" si="272"/>
        <v>0</v>
      </c>
      <c r="W1333">
        <f t="shared" ca="1" si="273"/>
        <v>0</v>
      </c>
    </row>
    <row r="1334" spans="2:23" x14ac:dyDescent="0.25">
      <c r="B1334" s="3">
        <f t="shared" si="263"/>
        <v>1326</v>
      </c>
      <c r="C1334" s="93">
        <f>IF(Tabla!G1334="","",Tabla!G1334)</f>
        <v>43558</v>
      </c>
      <c r="D1334" s="93" t="str">
        <f>IF(Tabla!H1334="","",Tabla!H1334)</f>
        <v>GESTION Y CONTROL CANALES ALTERNOS</v>
      </c>
      <c r="E1334" s="93" t="str">
        <f>IF(Tabla!I1334="","",Tabla!I1334)</f>
        <v>NC GASTO NO DEDUCIBLES</v>
      </c>
      <c r="F1334" s="93" t="str">
        <f>IF(Tabla!J1334="","",Tabla!J1334)</f>
        <v>TRANSACCIONES DEL DIA 04/03/2019SPYRAL - GESTION ADMINISTRATIVA</v>
      </c>
      <c r="G1334" s="108">
        <f>IF(Tabla!K1334="","",Tabla!K1334)</f>
        <v>74.849999999999994</v>
      </c>
      <c r="H1334" s="108">
        <f>IF(Tabla!L1334="","",Tabla!L1334)</f>
        <v>0</v>
      </c>
      <c r="J1334">
        <f t="shared" si="274"/>
        <v>1326</v>
      </c>
      <c r="K1334" s="93">
        <f t="shared" si="275"/>
        <v>43558</v>
      </c>
      <c r="L1334">
        <f t="shared" ca="1" si="264"/>
        <v>0</v>
      </c>
      <c r="M1334" s="115">
        <f t="shared" ca="1" si="265"/>
        <v>1.3260000000000001E-6</v>
      </c>
      <c r="N1334">
        <f t="shared" ca="1" si="266"/>
        <v>1.67E-7</v>
      </c>
      <c r="O1334">
        <f t="shared" ca="1" si="267"/>
        <v>167</v>
      </c>
      <c r="Q1334">
        <f t="shared" ca="1" si="268"/>
        <v>43479</v>
      </c>
      <c r="R1334" t="str">
        <f t="shared" ca="1" si="269"/>
        <v>ATM</v>
      </c>
      <c r="S1334" t="str">
        <f t="shared" ca="1" si="270"/>
        <v>VIATICOS 2</v>
      </c>
      <c r="T1334" t="str">
        <f t="shared" ca="1" si="271"/>
        <v>TRANSACCIONES DEL DIA 01/14/2019SPYRAL - GESTION ADMINISTRATIVA</v>
      </c>
      <c r="V1334">
        <f t="shared" ca="1" si="272"/>
        <v>0</v>
      </c>
      <c r="W1334">
        <f t="shared" ca="1" si="273"/>
        <v>0</v>
      </c>
    </row>
    <row r="1335" spans="2:23" x14ac:dyDescent="0.25">
      <c r="B1335" s="3">
        <f t="shared" si="263"/>
        <v>1327</v>
      </c>
      <c r="C1335" s="93">
        <f>IF(Tabla!G1335="","",Tabla!G1335)</f>
        <v>43558</v>
      </c>
      <c r="D1335" s="93" t="str">
        <f>IF(Tabla!H1335="","",Tabla!H1335)</f>
        <v>FUERZAS DE VENTAS PANAMA</v>
      </c>
      <c r="E1335" s="93" t="str">
        <f>IF(Tabla!I1335="","",Tabla!I1335)</f>
        <v>NC GASTO NO DEDUCIBLES</v>
      </c>
      <c r="F1335" s="93" t="str">
        <f>IF(Tabla!J1335="","",Tabla!J1335)</f>
        <v>TRANSACCIONES DEL DIA 04/03/2019SPYRAL - GESTION ADMINISTRATIVA</v>
      </c>
      <c r="G1335" s="108">
        <f>IF(Tabla!K1335="","",Tabla!K1335)</f>
        <v>36.85</v>
      </c>
      <c r="H1335" s="108">
        <f>IF(Tabla!L1335="","",Tabla!L1335)</f>
        <v>0</v>
      </c>
      <c r="J1335">
        <f t="shared" si="274"/>
        <v>1327</v>
      </c>
      <c r="K1335" s="93">
        <f t="shared" si="275"/>
        <v>43558</v>
      </c>
      <c r="L1335">
        <f t="shared" ca="1" si="264"/>
        <v>0</v>
      </c>
      <c r="M1335" s="115">
        <f t="shared" ca="1" si="265"/>
        <v>1.327E-6</v>
      </c>
      <c r="N1335">
        <f t="shared" ca="1" si="266"/>
        <v>1.66E-7</v>
      </c>
      <c r="O1335">
        <f t="shared" ca="1" si="267"/>
        <v>166</v>
      </c>
      <c r="Q1335">
        <f t="shared" ca="1" si="268"/>
        <v>43479</v>
      </c>
      <c r="R1335" t="str">
        <f t="shared" ca="1" si="269"/>
        <v>BANCA COMERCIAL</v>
      </c>
      <c r="S1335" t="str">
        <f t="shared" ca="1" si="270"/>
        <v>VIATICOS 2</v>
      </c>
      <c r="T1335" t="str">
        <f t="shared" ca="1" si="271"/>
        <v>TRANSACCIONES DEL DIA 01/14/2019SPYRAL - GESTION ADMINISTRATIVA</v>
      </c>
      <c r="V1335">
        <f t="shared" ca="1" si="272"/>
        <v>0</v>
      </c>
      <c r="W1335">
        <f t="shared" ca="1" si="273"/>
        <v>0</v>
      </c>
    </row>
    <row r="1336" spans="2:23" x14ac:dyDescent="0.25">
      <c r="B1336" s="3">
        <f t="shared" si="263"/>
        <v>1328</v>
      </c>
      <c r="C1336" s="93">
        <f>IF(Tabla!G1336="","",Tabla!G1336)</f>
        <v>43558</v>
      </c>
      <c r="D1336" s="93" t="str">
        <f>IF(Tabla!H1336="","",Tabla!H1336)</f>
        <v>CENTRO DE TARJETAS</v>
      </c>
      <c r="E1336" s="93" t="str">
        <f>IF(Tabla!I1336="","",Tabla!I1336)</f>
        <v>GASTOS NO DEDUCIBLES</v>
      </c>
      <c r="F1336" s="93" t="str">
        <f>IF(Tabla!J1336="","",Tabla!J1336)</f>
        <v>TRANSACCIONES DEL DIA 04/03/2019SPYRAL - GESTION ADMINISTRATIVA</v>
      </c>
      <c r="G1336" s="108">
        <f>IF(Tabla!K1336="","",Tabla!K1336)</f>
        <v>2544.39</v>
      </c>
      <c r="H1336" s="108">
        <f>IF(Tabla!L1336="","",Tabla!L1336)</f>
        <v>0</v>
      </c>
      <c r="J1336">
        <f t="shared" si="274"/>
        <v>1328</v>
      </c>
      <c r="K1336" s="93">
        <f t="shared" si="275"/>
        <v>43558</v>
      </c>
      <c r="L1336">
        <f t="shared" ca="1" si="264"/>
        <v>0</v>
      </c>
      <c r="M1336" s="115">
        <f t="shared" ca="1" si="265"/>
        <v>1.328E-6</v>
      </c>
      <c r="N1336">
        <f t="shared" ca="1" si="266"/>
        <v>1.6500000000000001E-7</v>
      </c>
      <c r="O1336">
        <f t="shared" ca="1" si="267"/>
        <v>165</v>
      </c>
      <c r="Q1336">
        <f t="shared" ca="1" si="268"/>
        <v>43479</v>
      </c>
      <c r="R1336" t="str">
        <f t="shared" ca="1" si="269"/>
        <v>BANCA COMERCIAL</v>
      </c>
      <c r="S1336" t="str">
        <f t="shared" ca="1" si="270"/>
        <v>VIATICOS</v>
      </c>
      <c r="T1336" t="str">
        <f t="shared" ca="1" si="271"/>
        <v>TRANSACCIONES DEL DIA 01/14/2019SPYRAL - GESTION ADMINISTRATIVA</v>
      </c>
      <c r="V1336">
        <f t="shared" ca="1" si="272"/>
        <v>0</v>
      </c>
      <c r="W1336">
        <f t="shared" ca="1" si="273"/>
        <v>0</v>
      </c>
    </row>
    <row r="1337" spans="2:23" x14ac:dyDescent="0.25">
      <c r="B1337" s="3">
        <f t="shared" si="263"/>
        <v>1329</v>
      </c>
      <c r="C1337" s="93">
        <f>IF(Tabla!G1337="","",Tabla!G1337)</f>
        <v>43558</v>
      </c>
      <c r="D1337" s="93" t="str">
        <f>IF(Tabla!H1337="","",Tabla!H1337)</f>
        <v>CANALES DE DISTRIBUCION</v>
      </c>
      <c r="E1337" s="93" t="str">
        <f>IF(Tabla!I1337="","",Tabla!I1337)</f>
        <v>NC ALIMENTACION DE EMPLEADOS NVA</v>
      </c>
      <c r="F1337" s="93" t="str">
        <f>IF(Tabla!J1337="","",Tabla!J1337)</f>
        <v>TRANSACCIONES DEL DIA 04/03/2019SPYRAL - GESTION ADMINISTRATIVA</v>
      </c>
      <c r="G1337" s="108">
        <f>IF(Tabla!K1337="","",Tabla!K1337)</f>
        <v>23.61</v>
      </c>
      <c r="H1337" s="108">
        <f>IF(Tabla!L1337="","",Tabla!L1337)</f>
        <v>0</v>
      </c>
      <c r="J1337">
        <f t="shared" si="274"/>
        <v>1329</v>
      </c>
      <c r="K1337" s="93">
        <f t="shared" si="275"/>
        <v>43558</v>
      </c>
      <c r="L1337">
        <f t="shared" ca="1" si="264"/>
        <v>0</v>
      </c>
      <c r="M1337" s="115">
        <f t="shared" ca="1" si="265"/>
        <v>1.3289999999999999E-6</v>
      </c>
      <c r="N1337">
        <f t="shared" ca="1" si="266"/>
        <v>1.6400000000000001E-7</v>
      </c>
      <c r="O1337">
        <f t="shared" ca="1" si="267"/>
        <v>164</v>
      </c>
      <c r="Q1337">
        <f t="shared" ca="1" si="268"/>
        <v>43479</v>
      </c>
      <c r="R1337" t="str">
        <f t="shared" ca="1" si="269"/>
        <v>BANCA CORPORATIVA</v>
      </c>
      <c r="S1337" t="str">
        <f t="shared" ca="1" si="270"/>
        <v>NC ALIMENTACION DE EMPLEADOS NVA</v>
      </c>
      <c r="T1337" t="str">
        <f t="shared" ca="1" si="271"/>
        <v>TRANSACCIONES DEL DIA 01/14/2019SPYRAL - GESTION ADMINISTRATIVA</v>
      </c>
      <c r="V1337">
        <f t="shared" ca="1" si="272"/>
        <v>0</v>
      </c>
      <c r="W1337">
        <f t="shared" ca="1" si="273"/>
        <v>0</v>
      </c>
    </row>
    <row r="1338" spans="2:23" x14ac:dyDescent="0.25">
      <c r="B1338" s="3">
        <f t="shared" si="263"/>
        <v>1330</v>
      </c>
      <c r="C1338" s="93">
        <f>IF(Tabla!G1338="","",Tabla!G1338)</f>
        <v>43558</v>
      </c>
      <c r="D1338" s="93" t="str">
        <f>IF(Tabla!H1338="","",Tabla!H1338)</f>
        <v>CAJA</v>
      </c>
      <c r="E1338" s="93" t="str">
        <f>IF(Tabla!I1338="","",Tabla!I1338)</f>
        <v>ALIMENTACION DE EMPLEADOS CTA NUEVA</v>
      </c>
      <c r="F1338" s="93" t="str">
        <f>IF(Tabla!J1338="","",Tabla!J1338)</f>
        <v>TRANSACCIONES DEL DIA 04/03/2019SPYRAL - GESTION ADMINISTRATIVA</v>
      </c>
      <c r="G1338" s="108">
        <f>IF(Tabla!K1338="","",Tabla!K1338)</f>
        <v>64</v>
      </c>
      <c r="H1338" s="108">
        <f>IF(Tabla!L1338="","",Tabla!L1338)</f>
        <v>0</v>
      </c>
      <c r="J1338">
        <f t="shared" si="274"/>
        <v>1330</v>
      </c>
      <c r="K1338" s="93">
        <f t="shared" si="275"/>
        <v>43558</v>
      </c>
      <c r="L1338">
        <f t="shared" ca="1" si="264"/>
        <v>0</v>
      </c>
      <c r="M1338" s="115">
        <f t="shared" ca="1" si="265"/>
        <v>1.33E-6</v>
      </c>
      <c r="N1338">
        <f t="shared" ca="1" si="266"/>
        <v>1.6299999999999999E-7</v>
      </c>
      <c r="O1338">
        <f t="shared" ca="1" si="267"/>
        <v>163</v>
      </c>
      <c r="Q1338">
        <f t="shared" ca="1" si="268"/>
        <v>43479</v>
      </c>
      <c r="R1338" t="str">
        <f t="shared" ca="1" si="269"/>
        <v>CAJA</v>
      </c>
      <c r="S1338" t="str">
        <f t="shared" ca="1" si="270"/>
        <v>ALIMENTACION DE EMPLEADOS CTA NUEVA</v>
      </c>
      <c r="T1338" t="str">
        <f t="shared" ca="1" si="271"/>
        <v>TRANSACCIONES DEL DIA 01/14/2019SPYRAL - GESTION ADMINISTRATIVA</v>
      </c>
      <c r="V1338">
        <f t="shared" ca="1" si="272"/>
        <v>0</v>
      </c>
      <c r="W1338">
        <f t="shared" ca="1" si="273"/>
        <v>0</v>
      </c>
    </row>
    <row r="1339" spans="2:23" x14ac:dyDescent="0.25">
      <c r="B1339" s="3">
        <f t="shared" si="263"/>
        <v>1331</v>
      </c>
      <c r="C1339" s="93">
        <f>IF(Tabla!G1339="","",Tabla!G1339)</f>
        <v>43558</v>
      </c>
      <c r="D1339" s="93" t="str">
        <f>IF(Tabla!H1339="","",Tabla!H1339)</f>
        <v>CAJA</v>
      </c>
      <c r="E1339" s="93" t="str">
        <f>IF(Tabla!I1339="","",Tabla!I1339)</f>
        <v>ALIMENTACION DE EMPLEADOS CTA NUEVA</v>
      </c>
      <c r="F1339" s="93" t="str">
        <f>IF(Tabla!J1339="","",Tabla!J1339)</f>
        <v>TRANSACCIONES DEL DIA 04/03/2019SPYRAL - GESTION ADMINISTRATIVA</v>
      </c>
      <c r="G1339" s="108">
        <f>IF(Tabla!K1339="","",Tabla!K1339)</f>
        <v>48</v>
      </c>
      <c r="H1339" s="108">
        <f>IF(Tabla!L1339="","",Tabla!L1339)</f>
        <v>0</v>
      </c>
      <c r="J1339">
        <f t="shared" si="274"/>
        <v>1331</v>
      </c>
      <c r="K1339" s="93">
        <f t="shared" si="275"/>
        <v>43558</v>
      </c>
      <c r="L1339">
        <f t="shared" ca="1" si="264"/>
        <v>0</v>
      </c>
      <c r="M1339" s="115">
        <f t="shared" ca="1" si="265"/>
        <v>1.331E-6</v>
      </c>
      <c r="N1339">
        <f t="shared" ca="1" si="266"/>
        <v>1.6199999999999999E-7</v>
      </c>
      <c r="O1339">
        <f t="shared" ca="1" si="267"/>
        <v>162</v>
      </c>
      <c r="Q1339">
        <f t="shared" ca="1" si="268"/>
        <v>43479</v>
      </c>
      <c r="R1339" t="str">
        <f t="shared" ca="1" si="269"/>
        <v>CAJA</v>
      </c>
      <c r="S1339" t="str">
        <f t="shared" ca="1" si="270"/>
        <v>ALIMENTACION DE EMPLEADOS CTA NUEVA</v>
      </c>
      <c r="T1339" t="str">
        <f t="shared" ca="1" si="271"/>
        <v>TRANSACCIONES DEL DIA 01/14/2019SPYRAL - GESTION ADMINISTRATIVA</v>
      </c>
      <c r="V1339">
        <f t="shared" ca="1" si="272"/>
        <v>0</v>
      </c>
      <c r="W1339">
        <f t="shared" ca="1" si="273"/>
        <v>0</v>
      </c>
    </row>
    <row r="1340" spans="2:23" x14ac:dyDescent="0.25">
      <c r="B1340" s="3">
        <f t="shared" si="263"/>
        <v>1332</v>
      </c>
      <c r="C1340" s="93">
        <f>IF(Tabla!G1340="","",Tabla!G1340)</f>
        <v>43558</v>
      </c>
      <c r="D1340" s="93" t="str">
        <f>IF(Tabla!H1340="","",Tabla!H1340)</f>
        <v>CAJA</v>
      </c>
      <c r="E1340" s="93" t="str">
        <f>IF(Tabla!I1340="","",Tabla!I1340)</f>
        <v>ALIMENTACION DE EMPLEADOS CTA NUEVA</v>
      </c>
      <c r="F1340" s="93" t="str">
        <f>IF(Tabla!J1340="","",Tabla!J1340)</f>
        <v>TRANSACCIONES DEL DIA 04/03/2019SPYRAL - GESTION ADMINISTRATIVA</v>
      </c>
      <c r="G1340" s="108">
        <f>IF(Tabla!K1340="","",Tabla!K1340)</f>
        <v>40</v>
      </c>
      <c r="H1340" s="108">
        <f>IF(Tabla!L1340="","",Tabla!L1340)</f>
        <v>0</v>
      </c>
      <c r="J1340">
        <f t="shared" si="274"/>
        <v>1332</v>
      </c>
      <c r="K1340" s="93">
        <f t="shared" si="275"/>
        <v>43558</v>
      </c>
      <c r="L1340">
        <f t="shared" ca="1" si="264"/>
        <v>0</v>
      </c>
      <c r="M1340" s="115">
        <f t="shared" ca="1" si="265"/>
        <v>1.3319999999999999E-6</v>
      </c>
      <c r="N1340">
        <f t="shared" ca="1" si="266"/>
        <v>1.61E-7</v>
      </c>
      <c r="O1340">
        <f t="shared" ca="1" si="267"/>
        <v>161</v>
      </c>
      <c r="Q1340">
        <f t="shared" ca="1" si="268"/>
        <v>43479</v>
      </c>
      <c r="R1340" t="str">
        <f t="shared" ca="1" si="269"/>
        <v>CAJA</v>
      </c>
      <c r="S1340" t="str">
        <f t="shared" ca="1" si="270"/>
        <v>ALIMENTACION DE EMPLEADOS CTA NUEVA</v>
      </c>
      <c r="T1340" t="str">
        <f t="shared" ca="1" si="271"/>
        <v>TRANSACCIONES DEL DIA 01/14/2019SPYRAL - GESTION ADMINISTRATIVA</v>
      </c>
      <c r="V1340">
        <f t="shared" ca="1" si="272"/>
        <v>0</v>
      </c>
      <c r="W1340">
        <f t="shared" ca="1" si="273"/>
        <v>0</v>
      </c>
    </row>
    <row r="1341" spans="2:23" x14ac:dyDescent="0.25">
      <c r="B1341" s="3">
        <f t="shared" si="263"/>
        <v>1333</v>
      </c>
      <c r="C1341" s="93">
        <f>IF(Tabla!G1341="","",Tabla!G1341)</f>
        <v>43558</v>
      </c>
      <c r="D1341" s="93" t="str">
        <f>IF(Tabla!H1341="","",Tabla!H1341)</f>
        <v>CAJA</v>
      </c>
      <c r="E1341" s="93" t="str">
        <f>IF(Tabla!I1341="","",Tabla!I1341)</f>
        <v>ALIMENTACION DE EMPLEADOS CTA NUEVA</v>
      </c>
      <c r="F1341" s="93" t="str">
        <f>IF(Tabla!J1341="","",Tabla!J1341)</f>
        <v>TRANSACCIONES DEL DIA 04/03/2019SPYRAL - GESTION ADMINISTRATIVA</v>
      </c>
      <c r="G1341" s="108">
        <f>IF(Tabla!K1341="","",Tabla!K1341)</f>
        <v>24</v>
      </c>
      <c r="H1341" s="108">
        <f>IF(Tabla!L1341="","",Tabla!L1341)</f>
        <v>0</v>
      </c>
      <c r="J1341">
        <f t="shared" si="274"/>
        <v>1333</v>
      </c>
      <c r="K1341" s="93">
        <f t="shared" si="275"/>
        <v>43558</v>
      </c>
      <c r="L1341">
        <f t="shared" ca="1" si="264"/>
        <v>0</v>
      </c>
      <c r="M1341" s="115">
        <f t="shared" ca="1" si="265"/>
        <v>1.333E-6</v>
      </c>
      <c r="N1341">
        <f t="shared" ca="1" si="266"/>
        <v>1.6E-7</v>
      </c>
      <c r="O1341">
        <f t="shared" ca="1" si="267"/>
        <v>160</v>
      </c>
      <c r="Q1341">
        <f t="shared" ca="1" si="268"/>
        <v>43479</v>
      </c>
      <c r="R1341" t="str">
        <f t="shared" ca="1" si="269"/>
        <v>FUERZAS DE VENTAS PANAMA</v>
      </c>
      <c r="S1341" t="str">
        <f t="shared" ca="1" si="270"/>
        <v>VIATICOS</v>
      </c>
      <c r="T1341" t="str">
        <f t="shared" ca="1" si="271"/>
        <v>TRANSACCIONES DEL DIA 01/14/2019SPYRAL - GESTION ADMINISTRATIVA</v>
      </c>
      <c r="V1341">
        <f t="shared" ca="1" si="272"/>
        <v>0</v>
      </c>
      <c r="W1341">
        <f t="shared" ca="1" si="273"/>
        <v>0</v>
      </c>
    </row>
    <row r="1342" spans="2:23" x14ac:dyDescent="0.25">
      <c r="B1342" s="3">
        <f t="shared" si="263"/>
        <v>1334</v>
      </c>
      <c r="C1342" s="93">
        <f>IF(Tabla!G1342="","",Tabla!G1342)</f>
        <v>43558</v>
      </c>
      <c r="D1342" s="93" t="str">
        <f>IF(Tabla!H1342="","",Tabla!H1342)</f>
        <v>CAJA</v>
      </c>
      <c r="E1342" s="93" t="str">
        <f>IF(Tabla!I1342="","",Tabla!I1342)</f>
        <v>ALIMENTACION DE EMPLEADOS CTA NUEVA</v>
      </c>
      <c r="F1342" s="93" t="str">
        <f>IF(Tabla!J1342="","",Tabla!J1342)</f>
        <v>TRANSACCIONES DEL DIA 04/03/2019SPYRAL - GESTION ADMINISTRATIVA</v>
      </c>
      <c r="G1342" s="108">
        <f>IF(Tabla!K1342="","",Tabla!K1342)</f>
        <v>8</v>
      </c>
      <c r="H1342" s="108">
        <f>IF(Tabla!L1342="","",Tabla!L1342)</f>
        <v>0</v>
      </c>
      <c r="J1342">
        <f t="shared" si="274"/>
        <v>1334</v>
      </c>
      <c r="K1342" s="93">
        <f t="shared" si="275"/>
        <v>43558</v>
      </c>
      <c r="L1342">
        <f t="shared" ca="1" si="264"/>
        <v>0</v>
      </c>
      <c r="M1342" s="115">
        <f t="shared" ca="1" si="265"/>
        <v>1.3340000000000001E-6</v>
      </c>
      <c r="N1342">
        <f t="shared" ca="1" si="266"/>
        <v>1.5900000000000001E-7</v>
      </c>
      <c r="O1342">
        <f t="shared" ca="1" si="267"/>
        <v>159</v>
      </c>
      <c r="Q1342">
        <f t="shared" ca="1" si="268"/>
        <v>43476</v>
      </c>
      <c r="R1342" t="str">
        <f t="shared" ca="1" si="269"/>
        <v>ADMINISTRACION DE SUCURSALES</v>
      </c>
      <c r="S1342" t="str">
        <f t="shared" ca="1" si="270"/>
        <v>OTROS EGRESOS 18</v>
      </c>
      <c r="T1342" t="str">
        <f t="shared" ca="1" si="271"/>
        <v>OTROS EGRESOS 1.P.O (OR:164/DES:164 TRN:86 PERF:300086 CAU: 18</v>
      </c>
      <c r="V1342">
        <f t="shared" ca="1" si="272"/>
        <v>0</v>
      </c>
      <c r="W1342">
        <f t="shared" ca="1" si="273"/>
        <v>0</v>
      </c>
    </row>
    <row r="1343" spans="2:23" x14ac:dyDescent="0.25">
      <c r="B1343" s="3">
        <f t="shared" si="263"/>
        <v>1335</v>
      </c>
      <c r="C1343" s="93">
        <f>IF(Tabla!G1343="","",Tabla!G1343)</f>
        <v>43558</v>
      </c>
      <c r="D1343" s="93" t="str">
        <f>IF(Tabla!H1343="","",Tabla!H1343)</f>
        <v>BANCA CORPORATIVA</v>
      </c>
      <c r="E1343" s="93" t="str">
        <f>IF(Tabla!I1343="","",Tabla!I1343)</f>
        <v>NC ALIMENTACION DE EMPLEADOS NVA</v>
      </c>
      <c r="F1343" s="93" t="str">
        <f>IF(Tabla!J1343="","",Tabla!J1343)</f>
        <v>TRANSACCIONES DEL DIA 04/03/2019SPYRAL - GESTION ADMINISTRATIVA</v>
      </c>
      <c r="G1343" s="108">
        <f>IF(Tabla!K1343="","",Tabla!K1343)</f>
        <v>20.75</v>
      </c>
      <c r="H1343" s="108">
        <f>IF(Tabla!L1343="","",Tabla!L1343)</f>
        <v>0</v>
      </c>
      <c r="J1343">
        <f t="shared" si="274"/>
        <v>1335</v>
      </c>
      <c r="K1343" s="93">
        <f t="shared" si="275"/>
        <v>43558</v>
      </c>
      <c r="L1343">
        <f t="shared" ca="1" si="264"/>
        <v>0</v>
      </c>
      <c r="M1343" s="115">
        <f t="shared" ca="1" si="265"/>
        <v>1.3349999999999999E-6</v>
      </c>
      <c r="N1343">
        <f t="shared" ca="1" si="266"/>
        <v>1.5800000000000001E-7</v>
      </c>
      <c r="O1343">
        <f t="shared" ca="1" si="267"/>
        <v>158</v>
      </c>
      <c r="Q1343">
        <f t="shared" ca="1" si="268"/>
        <v>43476</v>
      </c>
      <c r="R1343" t="str">
        <f t="shared" ca="1" si="269"/>
        <v>ADMINISTRACION DE SUCURSALES</v>
      </c>
      <c r="S1343" t="str">
        <f t="shared" ca="1" si="270"/>
        <v>OTROS EGRESOS 18</v>
      </c>
      <c r="T1343" t="str">
        <f t="shared" ca="1" si="271"/>
        <v>OTROS EGRESOS 1.P.O (OR:17/DES:17 TRN:86 PERF:300086 CAU: 18</v>
      </c>
      <c r="V1343">
        <f t="shared" ca="1" si="272"/>
        <v>0</v>
      </c>
      <c r="W1343">
        <f t="shared" ca="1" si="273"/>
        <v>0</v>
      </c>
    </row>
    <row r="1344" spans="2:23" x14ac:dyDescent="0.25">
      <c r="B1344" s="3">
        <f t="shared" si="263"/>
        <v>1336</v>
      </c>
      <c r="C1344" s="93">
        <f>IF(Tabla!G1344="","",Tabla!G1344)</f>
        <v>43558</v>
      </c>
      <c r="D1344" s="93" t="str">
        <f>IF(Tabla!H1344="","",Tabla!H1344)</f>
        <v>BANCA COMERCIAL PERIFERIA</v>
      </c>
      <c r="E1344" s="93" t="str">
        <f>IF(Tabla!I1344="","",Tabla!I1344)</f>
        <v>NC VIATICOS</v>
      </c>
      <c r="F1344" s="93" t="str">
        <f>IF(Tabla!J1344="","",Tabla!J1344)</f>
        <v>TRANSACCIONES DEL DIA 04/03/2019SPYRAL - GESTION ADMINISTRATIVA</v>
      </c>
      <c r="G1344" s="108">
        <f>IF(Tabla!K1344="","",Tabla!K1344)</f>
        <v>43.34</v>
      </c>
      <c r="H1344" s="108">
        <f>IF(Tabla!L1344="","",Tabla!L1344)</f>
        <v>0</v>
      </c>
      <c r="J1344">
        <f t="shared" si="274"/>
        <v>1336</v>
      </c>
      <c r="K1344" s="93">
        <f t="shared" si="275"/>
        <v>43558</v>
      </c>
      <c r="L1344">
        <f t="shared" ca="1" si="264"/>
        <v>0</v>
      </c>
      <c r="M1344" s="115">
        <f t="shared" ca="1" si="265"/>
        <v>1.336E-6</v>
      </c>
      <c r="N1344">
        <f t="shared" ca="1" si="266"/>
        <v>1.5699999999999999E-7</v>
      </c>
      <c r="O1344">
        <f t="shared" ca="1" si="267"/>
        <v>157</v>
      </c>
      <c r="Q1344">
        <f t="shared" ca="1" si="268"/>
        <v>43476</v>
      </c>
      <c r="R1344" t="str">
        <f t="shared" ca="1" si="269"/>
        <v>ADMINISTRACION DE SUCURSALES</v>
      </c>
      <c r="S1344" t="str">
        <f t="shared" ca="1" si="270"/>
        <v>ALIMENTACION DE EMPLEADOS CTA NUEVA</v>
      </c>
      <c r="T1344" t="str">
        <f t="shared" ca="1" si="271"/>
        <v>TRANSACCIONES DEL DIA 01/11/2019SPYRAL - GESTION ADMINISTRATIVA</v>
      </c>
      <c r="V1344">
        <f t="shared" ca="1" si="272"/>
        <v>0</v>
      </c>
      <c r="W1344">
        <f t="shared" ca="1" si="273"/>
        <v>0</v>
      </c>
    </row>
    <row r="1345" spans="2:23" x14ac:dyDescent="0.25">
      <c r="B1345" s="3">
        <f t="shared" si="263"/>
        <v>1337</v>
      </c>
      <c r="C1345" s="93">
        <f>IF(Tabla!G1345="","",Tabla!G1345)</f>
        <v>43558</v>
      </c>
      <c r="D1345" s="93" t="str">
        <f>IF(Tabla!H1345="","",Tabla!H1345)</f>
        <v>BANCA COMERCIAL PERIFERIA</v>
      </c>
      <c r="E1345" s="93" t="str">
        <f>IF(Tabla!I1345="","",Tabla!I1345)</f>
        <v>VIATICOS 2</v>
      </c>
      <c r="F1345" s="93" t="str">
        <f>IF(Tabla!J1345="","",Tabla!J1345)</f>
        <v>TRANSACCIONES DEL DIA 04/03/2019SPYRAL - GESTION ADMINISTRATIVA</v>
      </c>
      <c r="G1345" s="108">
        <f>IF(Tabla!K1345="","",Tabla!K1345)</f>
        <v>145.25</v>
      </c>
      <c r="H1345" s="108">
        <f>IF(Tabla!L1345="","",Tabla!L1345)</f>
        <v>0</v>
      </c>
      <c r="J1345">
        <f t="shared" si="274"/>
        <v>1337</v>
      </c>
      <c r="K1345" s="93">
        <f t="shared" si="275"/>
        <v>43558</v>
      </c>
      <c r="L1345">
        <f t="shared" ca="1" si="264"/>
        <v>0</v>
      </c>
      <c r="M1345" s="115">
        <f t="shared" ca="1" si="265"/>
        <v>1.3370000000000001E-6</v>
      </c>
      <c r="N1345">
        <f t="shared" ca="1" si="266"/>
        <v>1.5599999999999999E-7</v>
      </c>
      <c r="O1345">
        <f t="shared" ca="1" si="267"/>
        <v>156</v>
      </c>
      <c r="Q1345">
        <f t="shared" ca="1" si="268"/>
        <v>43476</v>
      </c>
      <c r="R1345" t="str">
        <f t="shared" ca="1" si="269"/>
        <v>BANCA COMERCIAL CENTRO</v>
      </c>
      <c r="S1345" t="str">
        <f t="shared" ca="1" si="270"/>
        <v>VIATICOS</v>
      </c>
      <c r="T1345" t="str">
        <f t="shared" ca="1" si="271"/>
        <v>TRANSACCIONES DEL DIA 01/11/2019SPYRAL - GESTION ADMINISTRATIVA</v>
      </c>
      <c r="V1345">
        <f t="shared" ca="1" si="272"/>
        <v>0</v>
      </c>
      <c r="W1345">
        <f t="shared" ca="1" si="273"/>
        <v>0</v>
      </c>
    </row>
    <row r="1346" spans="2:23" x14ac:dyDescent="0.25">
      <c r="B1346" s="3">
        <f t="shared" si="263"/>
        <v>1338</v>
      </c>
      <c r="C1346" s="93">
        <f>IF(Tabla!G1346="","",Tabla!G1346)</f>
        <v>43558</v>
      </c>
      <c r="D1346" s="93" t="str">
        <f>IF(Tabla!H1346="","",Tabla!H1346)</f>
        <v>BANCA COMERCIAL INTERIOR</v>
      </c>
      <c r="E1346" s="93" t="str">
        <f>IF(Tabla!I1346="","",Tabla!I1346)</f>
        <v>NC VIATICOS</v>
      </c>
      <c r="F1346" s="93" t="str">
        <f>IF(Tabla!J1346="","",Tabla!J1346)</f>
        <v>TRANSACCIONES DEL DIA 04/03/2019SPYRAL - GESTION ADMINISTRATIVA</v>
      </c>
      <c r="G1346" s="108">
        <f>IF(Tabla!K1346="","",Tabla!K1346)</f>
        <v>484.22</v>
      </c>
      <c r="H1346" s="108">
        <f>IF(Tabla!L1346="","",Tabla!L1346)</f>
        <v>0</v>
      </c>
      <c r="J1346">
        <f t="shared" si="274"/>
        <v>1338</v>
      </c>
      <c r="K1346" s="93">
        <f t="shared" si="275"/>
        <v>43558</v>
      </c>
      <c r="L1346">
        <f t="shared" ca="1" si="264"/>
        <v>0</v>
      </c>
      <c r="M1346" s="115">
        <f t="shared" ca="1" si="265"/>
        <v>1.3379999999999999E-6</v>
      </c>
      <c r="N1346">
        <f t="shared" ca="1" si="266"/>
        <v>1.55E-7</v>
      </c>
      <c r="O1346">
        <f t="shared" ca="1" si="267"/>
        <v>155</v>
      </c>
      <c r="Q1346">
        <f t="shared" ca="1" si="268"/>
        <v>43476</v>
      </c>
      <c r="R1346" t="str">
        <f t="shared" ca="1" si="269"/>
        <v>BANCA CORPORATIVA</v>
      </c>
      <c r="S1346" t="str">
        <f t="shared" ca="1" si="270"/>
        <v>ALIMENTACION DE EMPLEADOS CTA NUEVA</v>
      </c>
      <c r="T1346" t="str">
        <f t="shared" ca="1" si="271"/>
        <v>TRANSACCIONES DEL DIA 01/11/2019SPYRAL - GESTION ADMINISTRATIVA</v>
      </c>
      <c r="V1346">
        <f t="shared" ca="1" si="272"/>
        <v>0</v>
      </c>
      <c r="W1346">
        <f t="shared" ca="1" si="273"/>
        <v>0</v>
      </c>
    </row>
    <row r="1347" spans="2:23" x14ac:dyDescent="0.25">
      <c r="B1347" s="3">
        <f t="shared" si="263"/>
        <v>1339</v>
      </c>
      <c r="C1347" s="93">
        <f>IF(Tabla!G1347="","",Tabla!G1347)</f>
        <v>43558</v>
      </c>
      <c r="D1347" s="93" t="str">
        <f>IF(Tabla!H1347="","",Tabla!H1347)</f>
        <v>BANCA COMERCIAL</v>
      </c>
      <c r="E1347" s="93" t="str">
        <f>IF(Tabla!I1347="","",Tabla!I1347)</f>
        <v>VIATICOS 2</v>
      </c>
      <c r="F1347" s="93" t="str">
        <f>IF(Tabla!J1347="","",Tabla!J1347)</f>
        <v>TRANSACCIONES DEL DIA 04/03/2019SPYRAL - GESTION ADMINISTRATIVA</v>
      </c>
      <c r="G1347" s="108">
        <f>IF(Tabla!K1347="","",Tabla!K1347)</f>
        <v>16</v>
      </c>
      <c r="H1347" s="108">
        <f>IF(Tabla!L1347="","",Tabla!L1347)</f>
        <v>0</v>
      </c>
      <c r="J1347">
        <f t="shared" si="274"/>
        <v>1339</v>
      </c>
      <c r="K1347" s="93">
        <f t="shared" si="275"/>
        <v>43558</v>
      </c>
      <c r="L1347">
        <f t="shared" ca="1" si="264"/>
        <v>0</v>
      </c>
      <c r="M1347" s="115">
        <f t="shared" ca="1" si="265"/>
        <v>1.339E-6</v>
      </c>
      <c r="N1347">
        <f t="shared" ca="1" si="266"/>
        <v>1.54E-7</v>
      </c>
      <c r="O1347">
        <f t="shared" ca="1" si="267"/>
        <v>154</v>
      </c>
      <c r="Q1347">
        <f t="shared" ca="1" si="268"/>
        <v>43476</v>
      </c>
      <c r="R1347" t="str">
        <f t="shared" ca="1" si="269"/>
        <v>CAJA</v>
      </c>
      <c r="S1347" t="str">
        <f t="shared" ca="1" si="270"/>
        <v>VIATICOS</v>
      </c>
      <c r="T1347" t="str">
        <f t="shared" ca="1" si="271"/>
        <v>TRANSACCIONES DEL DIA 01/11/2019SPYRAL - GESTION ADMINISTRATIVA</v>
      </c>
      <c r="V1347">
        <f t="shared" ca="1" si="272"/>
        <v>0</v>
      </c>
      <c r="W1347">
        <f t="shared" ca="1" si="273"/>
        <v>0</v>
      </c>
    </row>
    <row r="1348" spans="2:23" x14ac:dyDescent="0.25">
      <c r="B1348" s="3">
        <f t="shared" si="263"/>
        <v>1340</v>
      </c>
      <c r="C1348" s="93">
        <f>IF(Tabla!G1348="","",Tabla!G1348)</f>
        <v>43558</v>
      </c>
      <c r="D1348" s="93" t="str">
        <f>IF(Tabla!H1348="","",Tabla!H1348)</f>
        <v>ADMINISTRACION DE SUCURSALES</v>
      </c>
      <c r="E1348" s="93" t="str">
        <f>IF(Tabla!I1348="","",Tabla!I1348)</f>
        <v>NC ALIMENTACION DE EMPLEADOS NVA</v>
      </c>
      <c r="F1348" s="93" t="str">
        <f>IF(Tabla!J1348="","",Tabla!J1348)</f>
        <v>TRANSACCIONES DEL DIA 04/03/2019SPYRAL - GESTION ADMINISTRATIVA</v>
      </c>
      <c r="G1348" s="108">
        <f>IF(Tabla!K1348="","",Tabla!K1348)</f>
        <v>149.80000000000001</v>
      </c>
      <c r="H1348" s="108">
        <f>IF(Tabla!L1348="","",Tabla!L1348)</f>
        <v>0</v>
      </c>
      <c r="J1348">
        <f t="shared" si="274"/>
        <v>1340</v>
      </c>
      <c r="K1348" s="93">
        <f t="shared" si="275"/>
        <v>43558</v>
      </c>
      <c r="L1348">
        <f t="shared" ca="1" si="264"/>
        <v>0</v>
      </c>
      <c r="M1348" s="115">
        <f t="shared" ca="1" si="265"/>
        <v>1.3400000000000001E-6</v>
      </c>
      <c r="N1348">
        <f t="shared" ca="1" si="266"/>
        <v>1.5300000000000001E-7</v>
      </c>
      <c r="O1348">
        <f t="shared" ca="1" si="267"/>
        <v>153</v>
      </c>
      <c r="Q1348">
        <f t="shared" ca="1" si="268"/>
        <v>43476</v>
      </c>
      <c r="R1348" t="str">
        <f t="shared" ca="1" si="269"/>
        <v>CAJA</v>
      </c>
      <c r="S1348" t="str">
        <f t="shared" ca="1" si="270"/>
        <v>ALIMENTACION DE EMPLEADOS CTA NUEVA</v>
      </c>
      <c r="T1348" t="str">
        <f t="shared" ca="1" si="271"/>
        <v>TRANSACCIONES DEL DIA 01/11/2019SPYRAL - GESTION ADMINISTRATIVA</v>
      </c>
      <c r="V1348">
        <f t="shared" ca="1" si="272"/>
        <v>0</v>
      </c>
      <c r="W1348">
        <f t="shared" ca="1" si="273"/>
        <v>0</v>
      </c>
    </row>
    <row r="1349" spans="2:23" x14ac:dyDescent="0.25">
      <c r="B1349" s="3">
        <f t="shared" si="263"/>
        <v>1341</v>
      </c>
      <c r="C1349" s="93">
        <f>IF(Tabla!G1349="","",Tabla!G1349)</f>
        <v>43558</v>
      </c>
      <c r="D1349" s="93" t="str">
        <f>IF(Tabla!H1349="","",Tabla!H1349)</f>
        <v>ADMINISTRACION DE SUCURSALES</v>
      </c>
      <c r="E1349" s="93" t="str">
        <f>IF(Tabla!I1349="","",Tabla!I1349)</f>
        <v>NC ALIMENTACION DE EMPLEADOS NVA</v>
      </c>
      <c r="F1349" s="93" t="str">
        <f>IF(Tabla!J1349="","",Tabla!J1349)</f>
        <v>TRANSACCIONES DEL DIA 04/03/2019SPYRAL - GESTION ADMINISTRATIVA</v>
      </c>
      <c r="G1349" s="108">
        <f>IF(Tabla!K1349="","",Tabla!K1349)</f>
        <v>40.229999999999997</v>
      </c>
      <c r="H1349" s="108">
        <f>IF(Tabla!L1349="","",Tabla!L1349)</f>
        <v>0</v>
      </c>
      <c r="J1349">
        <f t="shared" si="274"/>
        <v>1341</v>
      </c>
      <c r="K1349" s="93">
        <f t="shared" si="275"/>
        <v>43558</v>
      </c>
      <c r="L1349">
        <f t="shared" ca="1" si="264"/>
        <v>0</v>
      </c>
      <c r="M1349" s="115">
        <f t="shared" ca="1" si="265"/>
        <v>1.341E-6</v>
      </c>
      <c r="N1349">
        <f t="shared" ca="1" si="266"/>
        <v>1.5200000000000001E-7</v>
      </c>
      <c r="O1349">
        <f t="shared" ca="1" si="267"/>
        <v>152</v>
      </c>
      <c r="Q1349">
        <f t="shared" ca="1" si="268"/>
        <v>43476</v>
      </c>
      <c r="R1349" t="str">
        <f t="shared" ca="1" si="269"/>
        <v>CAJA</v>
      </c>
      <c r="S1349" t="str">
        <f t="shared" ca="1" si="270"/>
        <v>ALIMENTACION DE EMPLEADOS CTA NUEVA</v>
      </c>
      <c r="T1349" t="str">
        <f t="shared" ca="1" si="271"/>
        <v>TRANSACCIONES DEL DIA 01/11/2019SPYRAL - GESTION ADMINISTRATIVA</v>
      </c>
      <c r="V1349">
        <f t="shared" ca="1" si="272"/>
        <v>0</v>
      </c>
      <c r="W1349">
        <f t="shared" ca="1" si="273"/>
        <v>0</v>
      </c>
    </row>
    <row r="1350" spans="2:23" x14ac:dyDescent="0.25">
      <c r="B1350" s="3">
        <f t="shared" si="263"/>
        <v>1342</v>
      </c>
      <c r="C1350" s="93">
        <f>IF(Tabla!G1350="","",Tabla!G1350)</f>
        <v>43558</v>
      </c>
      <c r="D1350" s="93" t="str">
        <f>IF(Tabla!H1350="","",Tabla!H1350)</f>
        <v>ADMINISTRACION DE SUCURSALES</v>
      </c>
      <c r="E1350" s="93" t="str">
        <f>IF(Tabla!I1350="","",Tabla!I1350)</f>
        <v>NC ALIMENTACION DE EMPLEADOS NVA</v>
      </c>
      <c r="F1350" s="93" t="str">
        <f>IF(Tabla!J1350="","",Tabla!J1350)</f>
        <v>TRANSACCIONES DEL DIA 04/03/2019SPYRAL - GESTION ADMINISTRATIVA</v>
      </c>
      <c r="G1350" s="108">
        <f>IF(Tabla!K1350="","",Tabla!K1350)</f>
        <v>37.979999999999997</v>
      </c>
      <c r="H1350" s="108">
        <f>IF(Tabla!L1350="","",Tabla!L1350)</f>
        <v>0</v>
      </c>
      <c r="J1350">
        <f t="shared" si="274"/>
        <v>1342</v>
      </c>
      <c r="K1350" s="93">
        <f t="shared" si="275"/>
        <v>43558</v>
      </c>
      <c r="L1350">
        <f t="shared" ca="1" si="264"/>
        <v>0</v>
      </c>
      <c r="M1350" s="115">
        <f t="shared" ca="1" si="265"/>
        <v>1.342E-6</v>
      </c>
      <c r="N1350">
        <f t="shared" ca="1" si="266"/>
        <v>1.5099999999999999E-7</v>
      </c>
      <c r="O1350">
        <f t="shared" ca="1" si="267"/>
        <v>151</v>
      </c>
      <c r="Q1350">
        <f t="shared" ca="1" si="268"/>
        <v>43476</v>
      </c>
      <c r="R1350" t="str">
        <f t="shared" ca="1" si="269"/>
        <v>CANALES DE DISTRIBUCION</v>
      </c>
      <c r="S1350" t="str">
        <f t="shared" ca="1" si="270"/>
        <v>VIATICOS</v>
      </c>
      <c r="T1350" t="str">
        <f t="shared" ca="1" si="271"/>
        <v>TRANSACCIONES DEL DIA 01/11/2019SPYRAL - GESTION ADMINISTRATIVA</v>
      </c>
      <c r="V1350">
        <f t="shared" ca="1" si="272"/>
        <v>0</v>
      </c>
      <c r="W1350">
        <f t="shared" ca="1" si="273"/>
        <v>0</v>
      </c>
    </row>
    <row r="1351" spans="2:23" x14ac:dyDescent="0.25">
      <c r="B1351" s="3">
        <f t="shared" si="263"/>
        <v>1343</v>
      </c>
      <c r="C1351" s="93">
        <f>IF(Tabla!G1351="","",Tabla!G1351)</f>
        <v>43558</v>
      </c>
      <c r="D1351" s="93" t="str">
        <f>IF(Tabla!H1351="","",Tabla!H1351)</f>
        <v>ADMINISTRACION DE SUCURSALES</v>
      </c>
      <c r="E1351" s="93" t="str">
        <f>IF(Tabla!I1351="","",Tabla!I1351)</f>
        <v>NC ALIMENTACION DE EMPLEADOS NVA</v>
      </c>
      <c r="F1351" s="93" t="str">
        <f>IF(Tabla!J1351="","",Tabla!J1351)</f>
        <v>TRANSACCIONES DEL DIA 04/03/2019SPYRAL - GESTION ADMINISTRATIVA</v>
      </c>
      <c r="G1351" s="108">
        <f>IF(Tabla!K1351="","",Tabla!K1351)</f>
        <v>35.950000000000003</v>
      </c>
      <c r="H1351" s="108">
        <f>IF(Tabla!L1351="","",Tabla!L1351)</f>
        <v>0</v>
      </c>
      <c r="J1351">
        <f t="shared" si="274"/>
        <v>1343</v>
      </c>
      <c r="K1351" s="93">
        <f t="shared" si="275"/>
        <v>43558</v>
      </c>
      <c r="L1351">
        <f t="shared" ca="1" si="264"/>
        <v>0</v>
      </c>
      <c r="M1351" s="115">
        <f t="shared" ca="1" si="265"/>
        <v>1.3430000000000001E-6</v>
      </c>
      <c r="N1351">
        <f t="shared" ca="1" si="266"/>
        <v>1.4999999999999999E-7</v>
      </c>
      <c r="O1351">
        <f t="shared" ca="1" si="267"/>
        <v>150</v>
      </c>
      <c r="Q1351">
        <f t="shared" ca="1" si="268"/>
        <v>43476</v>
      </c>
      <c r="R1351" t="str">
        <f t="shared" ca="1" si="269"/>
        <v>DESARROLLO DE PRODUCTOS</v>
      </c>
      <c r="S1351" t="str">
        <f t="shared" ca="1" si="270"/>
        <v>VIATICOS</v>
      </c>
      <c r="T1351" t="str">
        <f t="shared" ca="1" si="271"/>
        <v>TRANSACCIONES DEL DIA 01/11/2019SPYRAL - GESTION ADMINISTRATIVA</v>
      </c>
      <c r="V1351">
        <f t="shared" ca="1" si="272"/>
        <v>0</v>
      </c>
      <c r="W1351">
        <f t="shared" ca="1" si="273"/>
        <v>0</v>
      </c>
    </row>
    <row r="1352" spans="2:23" x14ac:dyDescent="0.25">
      <c r="B1352" s="3">
        <f t="shared" si="263"/>
        <v>1344</v>
      </c>
      <c r="C1352" s="93">
        <f>IF(Tabla!G1352="","",Tabla!G1352)</f>
        <v>43558</v>
      </c>
      <c r="D1352" s="93" t="str">
        <f>IF(Tabla!H1352="","",Tabla!H1352)</f>
        <v>ADMINISTRACION DE SUCURSALES</v>
      </c>
      <c r="E1352" s="93" t="str">
        <f>IF(Tabla!I1352="","",Tabla!I1352)</f>
        <v>NC ALIMENTACION DE EMPLEADOS NVA</v>
      </c>
      <c r="F1352" s="93" t="str">
        <f>IF(Tabla!J1352="","",Tabla!J1352)</f>
        <v>TRANSACCIONES DEL DIA 04/03/2019SPYRAL - GESTION ADMINISTRATIVA</v>
      </c>
      <c r="G1352" s="108">
        <f>IF(Tabla!K1352="","",Tabla!K1352)</f>
        <v>30.95</v>
      </c>
      <c r="H1352" s="108">
        <f>IF(Tabla!L1352="","",Tabla!L1352)</f>
        <v>0</v>
      </c>
      <c r="J1352">
        <f t="shared" si="274"/>
        <v>1344</v>
      </c>
      <c r="K1352" s="93">
        <f t="shared" si="275"/>
        <v>43558</v>
      </c>
      <c r="L1352">
        <f t="shared" ca="1" si="264"/>
        <v>0</v>
      </c>
      <c r="M1352" s="115">
        <f t="shared" ca="1" si="265"/>
        <v>1.344E-6</v>
      </c>
      <c r="N1352">
        <f t="shared" ca="1" si="266"/>
        <v>1.49E-7</v>
      </c>
      <c r="O1352">
        <f t="shared" ca="1" si="267"/>
        <v>149</v>
      </c>
      <c r="Q1352">
        <f t="shared" ca="1" si="268"/>
        <v>43476</v>
      </c>
      <c r="R1352" t="str">
        <f t="shared" ca="1" si="269"/>
        <v>FUERZA DE VENTAS AUTOS</v>
      </c>
      <c r="S1352" t="str">
        <f t="shared" ca="1" si="270"/>
        <v>VIATICOS</v>
      </c>
      <c r="T1352" t="str">
        <f t="shared" ca="1" si="271"/>
        <v>TRANSACCIONES DEL DIA 01/11/2019SPYRAL - GESTION ADMINISTRATIVA</v>
      </c>
      <c r="V1352">
        <f t="shared" ca="1" si="272"/>
        <v>0</v>
      </c>
      <c r="W1352">
        <f t="shared" ca="1" si="273"/>
        <v>0</v>
      </c>
    </row>
    <row r="1353" spans="2:23" x14ac:dyDescent="0.25">
      <c r="B1353" s="3">
        <f t="shared" ref="B1353:B1416" si="276">B1352+1</f>
        <v>1345</v>
      </c>
      <c r="C1353" s="93">
        <f>IF(Tabla!G1353="","",Tabla!G1353)</f>
        <v>43558</v>
      </c>
      <c r="D1353" s="93" t="str">
        <f>IF(Tabla!H1353="","",Tabla!H1353)</f>
        <v>ADMINISTRACION DE SUCURSALES</v>
      </c>
      <c r="E1353" s="93" t="str">
        <f>IF(Tabla!I1353="","",Tabla!I1353)</f>
        <v>NC ALIMENTACION DE EMPLEADOS NVA</v>
      </c>
      <c r="F1353" s="93" t="str">
        <f>IF(Tabla!J1353="","",Tabla!J1353)</f>
        <v>TRANSACCIONES DEL DIA 04/03/2019SPYRAL - GESTION ADMINISTRATIVA</v>
      </c>
      <c r="G1353" s="108">
        <f>IF(Tabla!K1353="","",Tabla!K1353)</f>
        <v>25.99</v>
      </c>
      <c r="H1353" s="108">
        <f>IF(Tabla!L1353="","",Tabla!L1353)</f>
        <v>0</v>
      </c>
      <c r="J1353">
        <f t="shared" si="274"/>
        <v>1345</v>
      </c>
      <c r="K1353" s="93">
        <f t="shared" si="275"/>
        <v>43558</v>
      </c>
      <c r="L1353">
        <f t="shared" ref="L1353:L1416" ca="1" si="277">IF(SortCriteria=1,IFERROR(VALUE(MID(K1353,1,FIND(" ",K1353,1)-1)),0),OFFSET(B1353,0,SortCriteria))</f>
        <v>0</v>
      </c>
      <c r="M1353" s="115">
        <f t="shared" ref="M1353:M1416" ca="1" si="278">L1353+$J1353/1000000000</f>
        <v>1.345E-6</v>
      </c>
      <c r="N1353">
        <f t="shared" ref="N1353:N1416" ca="1" si="279">IFERROR(CHOOSE($J$3,LARGE(INDIRECT("M9:M"&amp;$M$5),J1353),SMALL(INDIRECT("M9:M"&amp;$M$5),J1353)),0)</f>
        <v>1.48E-7</v>
      </c>
      <c r="O1353">
        <f t="shared" ref="O1353:O1416" ca="1" si="280">MATCH(N1353,$M$9:$M$1508,0)</f>
        <v>148</v>
      </c>
      <c r="Q1353">
        <f t="shared" ref="Q1353:Q1416" ca="1" si="281">OFFSET(C$8,$O1353,0)</f>
        <v>43476</v>
      </c>
      <c r="R1353" t="str">
        <f t="shared" ca="1" si="269"/>
        <v>HIPOTECAS</v>
      </c>
      <c r="S1353" t="str">
        <f t="shared" ca="1" si="270"/>
        <v>VIATICOS 2</v>
      </c>
      <c r="T1353" t="str">
        <f t="shared" ca="1" si="271"/>
        <v>TRANSACCIONES DEL DIA 01/11/2019SPYRAL - GESTION ADMINISTRATIVA</v>
      </c>
      <c r="V1353">
        <f t="shared" ca="1" si="272"/>
        <v>0</v>
      </c>
      <c r="W1353">
        <f t="shared" ca="1" si="273"/>
        <v>0</v>
      </c>
    </row>
    <row r="1354" spans="2:23" x14ac:dyDescent="0.25">
      <c r="B1354" s="3">
        <f t="shared" si="276"/>
        <v>1346</v>
      </c>
      <c r="C1354" s="93">
        <f>IF(Tabla!G1354="","",Tabla!G1354)</f>
        <v>43558</v>
      </c>
      <c r="D1354" s="93" t="str">
        <f>IF(Tabla!H1354="","",Tabla!H1354)</f>
        <v>ADMINISTRACION DE SUCURSALES</v>
      </c>
      <c r="E1354" s="93" t="str">
        <f>IF(Tabla!I1354="","",Tabla!I1354)</f>
        <v>NC ALIMENTACION DE EMPLEADOS NVA</v>
      </c>
      <c r="F1354" s="93" t="str">
        <f>IF(Tabla!J1354="","",Tabla!J1354)</f>
        <v>TRANSACCIONES DEL DIA 04/03/2019SPYRAL - GESTION ADMINISTRATIVA</v>
      </c>
      <c r="G1354" s="108">
        <f>IF(Tabla!K1354="","",Tabla!K1354)</f>
        <v>24.2</v>
      </c>
      <c r="H1354" s="108">
        <f>IF(Tabla!L1354="","",Tabla!L1354)</f>
        <v>0</v>
      </c>
      <c r="J1354">
        <f t="shared" si="274"/>
        <v>1346</v>
      </c>
      <c r="K1354" s="93">
        <f t="shared" si="275"/>
        <v>43558</v>
      </c>
      <c r="L1354">
        <f t="shared" ca="1" si="277"/>
        <v>0</v>
      </c>
      <c r="M1354" s="115">
        <f t="shared" ca="1" si="278"/>
        <v>1.3459999999999999E-6</v>
      </c>
      <c r="N1354">
        <f t="shared" ca="1" si="279"/>
        <v>1.4700000000000001E-7</v>
      </c>
      <c r="O1354">
        <f t="shared" ca="1" si="280"/>
        <v>147</v>
      </c>
      <c r="Q1354">
        <f t="shared" ca="1" si="281"/>
        <v>43476</v>
      </c>
      <c r="R1354" t="str">
        <f t="shared" ref="R1354:R1417" ca="1" si="282">IF($Q1354=0,"",OFFSET(D$8,$O1354,0))</f>
        <v>SERVICIOS PERSONALES</v>
      </c>
      <c r="S1354" t="str">
        <f t="shared" ref="S1354:S1417" ca="1" si="283">IF($Q1354=0,"",OFFSET(E$8,$O1354,0))</f>
        <v>ALIMENTACION DE EMPLEADOS CTA NUEVA</v>
      </c>
      <c r="T1354" t="str">
        <f t="shared" ref="T1354:T1417" ca="1" si="284">IF($Q1354=0,"",OFFSET(F$8,$O1354,0))</f>
        <v>TRANSACCIONES DEL DIA 01/11/2019SPYRAL - GESTION ADMINISTRATIVA</v>
      </c>
      <c r="V1354">
        <f t="shared" ref="V1354:V1417" ca="1" si="285">IF($Q1354=0,"",OFFSET(H$8,$O1354,0))</f>
        <v>0</v>
      </c>
      <c r="W1354">
        <f t="shared" ref="W1354:W1417" ca="1" si="286">IF($Q1354=0,"",OFFSET(I$8,$O1354,0))</f>
        <v>0</v>
      </c>
    </row>
    <row r="1355" spans="2:23" x14ac:dyDescent="0.25">
      <c r="B1355" s="3">
        <f t="shared" si="276"/>
        <v>1347</v>
      </c>
      <c r="C1355" s="93">
        <f>IF(Tabla!G1355="","",Tabla!G1355)</f>
        <v>43558</v>
      </c>
      <c r="D1355" s="93" t="str">
        <f>IF(Tabla!H1355="","",Tabla!H1355)</f>
        <v>ADMINISTRACION DE SUCURSALES</v>
      </c>
      <c r="E1355" s="93" t="str">
        <f>IF(Tabla!I1355="","",Tabla!I1355)</f>
        <v>NC ALIMENTACION DE EMPLEADOS NVA</v>
      </c>
      <c r="F1355" s="93" t="str">
        <f>IF(Tabla!J1355="","",Tabla!J1355)</f>
        <v>TRANSACCIONES DEL DIA 04/03/2019SPYRAL - GESTION ADMINISTRATIVA</v>
      </c>
      <c r="G1355" s="108">
        <f>IF(Tabla!K1355="","",Tabla!K1355)</f>
        <v>12.55</v>
      </c>
      <c r="H1355" s="108">
        <f>IF(Tabla!L1355="","",Tabla!L1355)</f>
        <v>0</v>
      </c>
      <c r="J1355">
        <f t="shared" ref="J1355:J1418" si="287">IF(K1355=0,0,J1354+1)</f>
        <v>1347</v>
      </c>
      <c r="K1355" s="93">
        <f t="shared" ref="K1355:K1418" si="288">C1355</f>
        <v>43558</v>
      </c>
      <c r="L1355">
        <f t="shared" ca="1" si="277"/>
        <v>0</v>
      </c>
      <c r="M1355" s="115">
        <f t="shared" ca="1" si="278"/>
        <v>1.347E-6</v>
      </c>
      <c r="N1355">
        <f t="shared" ca="1" si="279"/>
        <v>1.4600000000000001E-7</v>
      </c>
      <c r="O1355">
        <f t="shared" ca="1" si="280"/>
        <v>146</v>
      </c>
      <c r="Q1355">
        <f t="shared" ca="1" si="281"/>
        <v>43476</v>
      </c>
      <c r="R1355" t="str">
        <f t="shared" ca="1" si="282"/>
        <v>SERVICIOS PERSONALES</v>
      </c>
      <c r="S1355" t="str">
        <f t="shared" ca="1" si="283"/>
        <v>ALIMENTACION DE EMPLEADOS CTA NUEVA</v>
      </c>
      <c r="T1355" t="str">
        <f t="shared" ca="1" si="284"/>
        <v>TRANSACCIONES DEL DIA 01/11/2019SPYRAL - GESTION ADMINISTRATIVA</v>
      </c>
      <c r="V1355">
        <f t="shared" ca="1" si="285"/>
        <v>0</v>
      </c>
      <c r="W1355">
        <f t="shared" ca="1" si="286"/>
        <v>0</v>
      </c>
    </row>
    <row r="1356" spans="2:23" x14ac:dyDescent="0.25">
      <c r="B1356" s="3">
        <f t="shared" si="276"/>
        <v>1348</v>
      </c>
      <c r="C1356" s="93">
        <f>IF(Tabla!G1356="","",Tabla!G1356)</f>
        <v>43558</v>
      </c>
      <c r="D1356" s="93" t="str">
        <f>IF(Tabla!H1356="","",Tabla!H1356)</f>
        <v>ADMINISTRACION DE SUCURSALES</v>
      </c>
      <c r="E1356" s="93" t="str">
        <f>IF(Tabla!I1356="","",Tabla!I1356)</f>
        <v>NC GASTO NO DEDUCIBLES</v>
      </c>
      <c r="F1356" s="93" t="str">
        <f>IF(Tabla!J1356="","",Tabla!J1356)</f>
        <v>TRANSACCIONES DEL DIA 04/03/2019SPYRAL - GESTION ADMINISTRATIVA</v>
      </c>
      <c r="G1356" s="108">
        <f>IF(Tabla!K1356="","",Tabla!K1356)</f>
        <v>237</v>
      </c>
      <c r="H1356" s="108">
        <f>IF(Tabla!L1356="","",Tabla!L1356)</f>
        <v>0</v>
      </c>
      <c r="J1356">
        <f t="shared" si="287"/>
        <v>1348</v>
      </c>
      <c r="K1356" s="93">
        <f t="shared" si="288"/>
        <v>43558</v>
      </c>
      <c r="L1356">
        <f t="shared" ca="1" si="277"/>
        <v>0</v>
      </c>
      <c r="M1356" s="115">
        <f t="shared" ca="1" si="278"/>
        <v>1.3480000000000001E-6</v>
      </c>
      <c r="N1356">
        <f t="shared" ca="1" si="279"/>
        <v>1.4499999999999999E-7</v>
      </c>
      <c r="O1356">
        <f t="shared" ca="1" si="280"/>
        <v>145</v>
      </c>
      <c r="Q1356">
        <f t="shared" ca="1" si="281"/>
        <v>43476</v>
      </c>
      <c r="R1356" t="str">
        <f t="shared" ca="1" si="282"/>
        <v>SERVICIOS PERSONALES</v>
      </c>
      <c r="S1356" t="str">
        <f t="shared" ca="1" si="283"/>
        <v>ALIMENTACION DE EMPLEADOS CTA NUEVA</v>
      </c>
      <c r="T1356" t="str">
        <f t="shared" ca="1" si="284"/>
        <v>TRANSACCIONES DEL DIA 01/11/2019SPYRAL - GESTION ADMINISTRATIVA</v>
      </c>
      <c r="V1356">
        <f t="shared" ca="1" si="285"/>
        <v>0</v>
      </c>
      <c r="W1356">
        <f t="shared" ca="1" si="286"/>
        <v>0</v>
      </c>
    </row>
    <row r="1357" spans="2:23" x14ac:dyDescent="0.25">
      <c r="B1357" s="3">
        <f t="shared" si="276"/>
        <v>1349</v>
      </c>
      <c r="C1357" s="93">
        <f>IF(Tabla!G1357="","",Tabla!G1357)</f>
        <v>43558</v>
      </c>
      <c r="D1357" s="93" t="str">
        <f>IF(Tabla!H1357="","",Tabla!H1357)</f>
        <v>ADMINISTRACION DE SUCURSALES</v>
      </c>
      <c r="E1357" s="93" t="str">
        <f>IF(Tabla!I1357="","",Tabla!I1357)</f>
        <v>NC GASTO NO DEDUCIBLES</v>
      </c>
      <c r="F1357" s="93" t="str">
        <f>IF(Tabla!J1357="","",Tabla!J1357)</f>
        <v>TRANSACCIONES DEL DIA 04/03/2019SPYRAL - GESTION ADMINISTRATIVA</v>
      </c>
      <c r="G1357" s="108">
        <f>IF(Tabla!K1357="","",Tabla!K1357)</f>
        <v>200.79</v>
      </c>
      <c r="H1357" s="108">
        <f>IF(Tabla!L1357="","",Tabla!L1357)</f>
        <v>0</v>
      </c>
      <c r="J1357">
        <f t="shared" si="287"/>
        <v>1349</v>
      </c>
      <c r="K1357" s="93">
        <f t="shared" si="288"/>
        <v>43558</v>
      </c>
      <c r="L1357">
        <f t="shared" ca="1" si="277"/>
        <v>0</v>
      </c>
      <c r="M1357" s="115">
        <f t="shared" ca="1" si="278"/>
        <v>1.3489999999999999E-6</v>
      </c>
      <c r="N1357">
        <f t="shared" ca="1" si="279"/>
        <v>1.4399999999999999E-7</v>
      </c>
      <c r="O1357">
        <f t="shared" ca="1" si="280"/>
        <v>144</v>
      </c>
      <c r="Q1357">
        <f t="shared" ca="1" si="281"/>
        <v>43475</v>
      </c>
      <c r="R1357" t="str">
        <f t="shared" ca="1" si="282"/>
        <v>ADMINISTRACION DE SUCURSALES</v>
      </c>
      <c r="S1357" t="str">
        <f t="shared" ca="1" si="283"/>
        <v>PAGO NOMINA QUINCENA 1 ENERO 2019</v>
      </c>
      <c r="T1357" t="str">
        <f t="shared" ca="1" si="284"/>
        <v>TRANSACCIONES DEL DIA 01/10/2019 RECURSOS HUMANOS</v>
      </c>
      <c r="V1357">
        <f t="shared" ca="1" si="285"/>
        <v>0</v>
      </c>
      <c r="W1357">
        <f t="shared" ca="1" si="286"/>
        <v>0</v>
      </c>
    </row>
    <row r="1358" spans="2:23" x14ac:dyDescent="0.25">
      <c r="B1358" s="3">
        <f t="shared" si="276"/>
        <v>1350</v>
      </c>
      <c r="C1358" s="93">
        <f>IF(Tabla!G1358="","",Tabla!G1358)</f>
        <v>43558</v>
      </c>
      <c r="D1358" s="93" t="str">
        <f>IF(Tabla!H1358="","",Tabla!H1358)</f>
        <v>ADMINISTRACION DE SUCURSALES</v>
      </c>
      <c r="E1358" s="93" t="str">
        <f>IF(Tabla!I1358="","",Tabla!I1358)</f>
        <v>NC GASTO NO DEDUCIBLES</v>
      </c>
      <c r="F1358" s="93" t="str">
        <f>IF(Tabla!J1358="","",Tabla!J1358)</f>
        <v>TRANSACCIONES DEL DIA 04/03/2019SPYRAL - GESTION ADMINISTRATIVA</v>
      </c>
      <c r="G1358" s="108">
        <f>IF(Tabla!K1358="","",Tabla!K1358)</f>
        <v>98.66</v>
      </c>
      <c r="H1358" s="108">
        <f>IF(Tabla!L1358="","",Tabla!L1358)</f>
        <v>0</v>
      </c>
      <c r="J1358">
        <f t="shared" si="287"/>
        <v>1350</v>
      </c>
      <c r="K1358" s="93">
        <f t="shared" si="288"/>
        <v>43558</v>
      </c>
      <c r="L1358">
        <f t="shared" ca="1" si="277"/>
        <v>0</v>
      </c>
      <c r="M1358" s="115">
        <f t="shared" ca="1" si="278"/>
        <v>1.35E-6</v>
      </c>
      <c r="N1358">
        <f t="shared" ca="1" si="279"/>
        <v>1.43E-7</v>
      </c>
      <c r="O1358">
        <f t="shared" ca="1" si="280"/>
        <v>143</v>
      </c>
      <c r="Q1358">
        <f t="shared" ca="1" si="281"/>
        <v>43475</v>
      </c>
      <c r="R1358" t="str">
        <f t="shared" ca="1" si="282"/>
        <v>ADMINISTRACION DE SUCURSALES</v>
      </c>
      <c r="S1358" t="str">
        <f t="shared" ca="1" si="283"/>
        <v>PAGO NOMINA QUINCENA 1 ENERO 2019</v>
      </c>
      <c r="T1358" t="str">
        <f t="shared" ca="1" si="284"/>
        <v>TRANSACCIONES DEL DIA 01/10/2019 RECURSOS HUMANOS</v>
      </c>
      <c r="V1358">
        <f t="shared" ca="1" si="285"/>
        <v>0</v>
      </c>
      <c r="W1358">
        <f t="shared" ca="1" si="286"/>
        <v>0</v>
      </c>
    </row>
    <row r="1359" spans="2:23" x14ac:dyDescent="0.25">
      <c r="B1359" s="3">
        <f t="shared" si="276"/>
        <v>1351</v>
      </c>
      <c r="C1359" s="93">
        <f>IF(Tabla!G1359="","",Tabla!G1359)</f>
        <v>43558</v>
      </c>
      <c r="D1359" s="93" t="str">
        <f>IF(Tabla!H1359="","",Tabla!H1359)</f>
        <v>ADMINISTRACION DE SUCURSALES</v>
      </c>
      <c r="E1359" s="93" t="str">
        <f>IF(Tabla!I1359="","",Tabla!I1359)</f>
        <v>NC GASTO NO DEDUCIBLES</v>
      </c>
      <c r="F1359" s="93" t="str">
        <f>IF(Tabla!J1359="","",Tabla!J1359)</f>
        <v>TRANSACCIONES DEL DIA 04/03/2019SPYRAL - GESTION ADMINISTRATIVA</v>
      </c>
      <c r="G1359" s="108">
        <f>IF(Tabla!K1359="","",Tabla!K1359)</f>
        <v>95</v>
      </c>
      <c r="H1359" s="108">
        <f>IF(Tabla!L1359="","",Tabla!L1359)</f>
        <v>0</v>
      </c>
      <c r="J1359">
        <f t="shared" si="287"/>
        <v>1351</v>
      </c>
      <c r="K1359" s="93">
        <f t="shared" si="288"/>
        <v>43558</v>
      </c>
      <c r="L1359">
        <f t="shared" ca="1" si="277"/>
        <v>0</v>
      </c>
      <c r="M1359" s="115">
        <f t="shared" ca="1" si="278"/>
        <v>1.3510000000000001E-6</v>
      </c>
      <c r="N1359">
        <f t="shared" ca="1" si="279"/>
        <v>1.42E-7</v>
      </c>
      <c r="O1359">
        <f t="shared" ca="1" si="280"/>
        <v>142</v>
      </c>
      <c r="Q1359">
        <f t="shared" ca="1" si="281"/>
        <v>43475</v>
      </c>
      <c r="R1359" t="str">
        <f t="shared" ca="1" si="282"/>
        <v>ADMINISTRACION DE SUCURSALES</v>
      </c>
      <c r="S1359" t="str">
        <f t="shared" ca="1" si="283"/>
        <v>PAGO NOMINA QUINCENA 1 ENERO 2019</v>
      </c>
      <c r="T1359" t="str">
        <f t="shared" ca="1" si="284"/>
        <v>TRANSACCIONES DEL DIA 01/10/2019 RECURSOS HUMANOS</v>
      </c>
      <c r="V1359">
        <f t="shared" ca="1" si="285"/>
        <v>0</v>
      </c>
      <c r="W1359">
        <f t="shared" ca="1" si="286"/>
        <v>0</v>
      </c>
    </row>
    <row r="1360" spans="2:23" x14ac:dyDescent="0.25">
      <c r="B1360" s="3">
        <f t="shared" si="276"/>
        <v>1352</v>
      </c>
      <c r="C1360" s="93">
        <f>IF(Tabla!G1360="","",Tabla!G1360)</f>
        <v>43558</v>
      </c>
      <c r="D1360" s="93" t="str">
        <f>IF(Tabla!H1360="","",Tabla!H1360)</f>
        <v>ADMINISTRACION DE SUCURSALES</v>
      </c>
      <c r="E1360" s="93" t="str">
        <f>IF(Tabla!I1360="","",Tabla!I1360)</f>
        <v>NC GASTO NO DEDUCIBLES</v>
      </c>
      <c r="F1360" s="93" t="str">
        <f>IF(Tabla!J1360="","",Tabla!J1360)</f>
        <v>TRANSACCIONES DEL DIA 04/03/2019SPYRAL - GESTION ADMINISTRATIVA</v>
      </c>
      <c r="G1360" s="108">
        <f>IF(Tabla!K1360="","",Tabla!K1360)</f>
        <v>90</v>
      </c>
      <c r="H1360" s="108">
        <f>IF(Tabla!L1360="","",Tabla!L1360)</f>
        <v>0</v>
      </c>
      <c r="J1360">
        <f t="shared" si="287"/>
        <v>1352</v>
      </c>
      <c r="K1360" s="93">
        <f t="shared" si="288"/>
        <v>43558</v>
      </c>
      <c r="L1360">
        <f t="shared" ca="1" si="277"/>
        <v>0</v>
      </c>
      <c r="M1360" s="115">
        <f t="shared" ca="1" si="278"/>
        <v>1.3519999999999999E-6</v>
      </c>
      <c r="N1360">
        <f t="shared" ca="1" si="279"/>
        <v>1.4100000000000001E-7</v>
      </c>
      <c r="O1360">
        <f t="shared" ca="1" si="280"/>
        <v>141</v>
      </c>
      <c r="Q1360">
        <f t="shared" ca="1" si="281"/>
        <v>43475</v>
      </c>
      <c r="R1360" t="str">
        <f t="shared" ca="1" si="282"/>
        <v>ADMINISTRACION DE SUCURSALES</v>
      </c>
      <c r="S1360" t="str">
        <f t="shared" ca="1" si="283"/>
        <v>PAGO NOMINA QUINCENA 1 ENERO 2019</v>
      </c>
      <c r="T1360" t="str">
        <f t="shared" ca="1" si="284"/>
        <v>TRANSACCIONES DEL DIA 01/10/2019 RECURSOS HUMANOS</v>
      </c>
      <c r="V1360">
        <f t="shared" ca="1" si="285"/>
        <v>0</v>
      </c>
      <c r="W1360">
        <f t="shared" ca="1" si="286"/>
        <v>0</v>
      </c>
    </row>
    <row r="1361" spans="2:23" x14ac:dyDescent="0.25">
      <c r="B1361" s="3">
        <f t="shared" si="276"/>
        <v>1353</v>
      </c>
      <c r="C1361" s="93">
        <f>IF(Tabla!G1361="","",Tabla!G1361)</f>
        <v>43558</v>
      </c>
      <c r="D1361" s="93" t="str">
        <f>IF(Tabla!H1361="","",Tabla!H1361)</f>
        <v>ADMINISTRACION DE SUCURSALES</v>
      </c>
      <c r="E1361" s="93" t="str">
        <f>IF(Tabla!I1361="","",Tabla!I1361)</f>
        <v>NC GASTO NO DEDUCIBLES</v>
      </c>
      <c r="F1361" s="93" t="str">
        <f>IF(Tabla!J1361="","",Tabla!J1361)</f>
        <v>TRANSACCIONES DEL DIA 04/03/2019SPYRAL - GESTION ADMINISTRATIVA</v>
      </c>
      <c r="G1361" s="108">
        <f>IF(Tabla!K1361="","",Tabla!K1361)</f>
        <v>89.56</v>
      </c>
      <c r="H1361" s="108">
        <f>IF(Tabla!L1361="","",Tabla!L1361)</f>
        <v>0</v>
      </c>
      <c r="J1361">
        <f t="shared" si="287"/>
        <v>1353</v>
      </c>
      <c r="K1361" s="93">
        <f t="shared" si="288"/>
        <v>43558</v>
      </c>
      <c r="L1361">
        <f t="shared" ca="1" si="277"/>
        <v>0</v>
      </c>
      <c r="M1361" s="115">
        <f t="shared" ca="1" si="278"/>
        <v>1.353E-6</v>
      </c>
      <c r="N1361">
        <f t="shared" ca="1" si="279"/>
        <v>1.4000000000000001E-7</v>
      </c>
      <c r="O1361">
        <f t="shared" ca="1" si="280"/>
        <v>140</v>
      </c>
      <c r="Q1361">
        <f t="shared" ca="1" si="281"/>
        <v>43475</v>
      </c>
      <c r="R1361" t="str">
        <f t="shared" ca="1" si="282"/>
        <v>ADMINISTRACION DE SUCURSALES</v>
      </c>
      <c r="S1361" t="str">
        <f t="shared" ca="1" si="283"/>
        <v>OTROS EGRESOS 18</v>
      </c>
      <c r="T1361" t="str">
        <f t="shared" ca="1" si="284"/>
        <v>OTROS EGRESOS 1.P.O (OR:164/DES:164 TRN:86 PERF:300086 CAU: 18</v>
      </c>
      <c r="V1361">
        <f t="shared" ca="1" si="285"/>
        <v>0</v>
      </c>
      <c r="W1361">
        <f t="shared" ca="1" si="286"/>
        <v>0</v>
      </c>
    </row>
    <row r="1362" spans="2:23" x14ac:dyDescent="0.25">
      <c r="B1362" s="3">
        <f t="shared" si="276"/>
        <v>1354</v>
      </c>
      <c r="C1362" s="93">
        <f>IF(Tabla!G1362="","",Tabla!G1362)</f>
        <v>43558</v>
      </c>
      <c r="D1362" s="93" t="str">
        <f>IF(Tabla!H1362="","",Tabla!H1362)</f>
        <v>ADMINISTRACION DE SUCURSALES</v>
      </c>
      <c r="E1362" s="93" t="str">
        <f>IF(Tabla!I1362="","",Tabla!I1362)</f>
        <v>NC GASTO NO DEDUCIBLES</v>
      </c>
      <c r="F1362" s="93" t="str">
        <f>IF(Tabla!J1362="","",Tabla!J1362)</f>
        <v>TRANSACCIONES DEL DIA 04/03/2019SPYRAL - GESTION ADMINISTRATIVA</v>
      </c>
      <c r="G1362" s="108">
        <f>IF(Tabla!K1362="","",Tabla!K1362)</f>
        <v>75.97</v>
      </c>
      <c r="H1362" s="108">
        <f>IF(Tabla!L1362="","",Tabla!L1362)</f>
        <v>0</v>
      </c>
      <c r="J1362">
        <f t="shared" si="287"/>
        <v>1354</v>
      </c>
      <c r="K1362" s="93">
        <f t="shared" si="288"/>
        <v>43558</v>
      </c>
      <c r="L1362">
        <f t="shared" ca="1" si="277"/>
        <v>0</v>
      </c>
      <c r="M1362" s="115">
        <f t="shared" ca="1" si="278"/>
        <v>1.3540000000000001E-6</v>
      </c>
      <c r="N1362">
        <f t="shared" ca="1" si="279"/>
        <v>1.3899999999999999E-7</v>
      </c>
      <c r="O1362">
        <f t="shared" ca="1" si="280"/>
        <v>139</v>
      </c>
      <c r="Q1362">
        <f t="shared" ca="1" si="281"/>
        <v>43475</v>
      </c>
      <c r="R1362" t="str">
        <f t="shared" ca="1" si="282"/>
        <v>ADMINISTRACION DE SUCURSALES</v>
      </c>
      <c r="S1362" t="str">
        <f t="shared" ca="1" si="283"/>
        <v>OTROS EGRESOS 18</v>
      </c>
      <c r="T1362" t="str">
        <f t="shared" ca="1" si="284"/>
        <v>OTROS EGRESOS 1.P.O (OR:3/DES:3 TRN:86 PERF:300086 CAU: 18</v>
      </c>
      <c r="V1362">
        <f t="shared" ca="1" si="285"/>
        <v>0</v>
      </c>
      <c r="W1362">
        <f t="shared" ca="1" si="286"/>
        <v>0</v>
      </c>
    </row>
    <row r="1363" spans="2:23" x14ac:dyDescent="0.25">
      <c r="B1363" s="3">
        <f t="shared" si="276"/>
        <v>1355</v>
      </c>
      <c r="C1363" s="93">
        <f>IF(Tabla!G1363="","",Tabla!G1363)</f>
        <v>43558</v>
      </c>
      <c r="D1363" s="93" t="str">
        <f>IF(Tabla!H1363="","",Tabla!H1363)</f>
        <v>ADMINISTRACION DE SUCURSALES</v>
      </c>
      <c r="E1363" s="93" t="str">
        <f>IF(Tabla!I1363="","",Tabla!I1363)</f>
        <v>NC GASTO NO DEDUCIBLES</v>
      </c>
      <c r="F1363" s="93" t="str">
        <f>IF(Tabla!J1363="","",Tabla!J1363)</f>
        <v>TRANSACCIONES DEL DIA 04/03/2019SPYRAL - GESTION ADMINISTRATIVA</v>
      </c>
      <c r="G1363" s="108">
        <f>IF(Tabla!K1363="","",Tabla!K1363)</f>
        <v>71.84</v>
      </c>
      <c r="H1363" s="108">
        <f>IF(Tabla!L1363="","",Tabla!L1363)</f>
        <v>0</v>
      </c>
      <c r="J1363">
        <f t="shared" si="287"/>
        <v>1355</v>
      </c>
      <c r="K1363" s="93">
        <f t="shared" si="288"/>
        <v>43558</v>
      </c>
      <c r="L1363">
        <f t="shared" ca="1" si="277"/>
        <v>0</v>
      </c>
      <c r="M1363" s="115">
        <f t="shared" ca="1" si="278"/>
        <v>1.3549999999999999E-6</v>
      </c>
      <c r="N1363">
        <f t="shared" ca="1" si="279"/>
        <v>1.3799999999999999E-7</v>
      </c>
      <c r="O1363">
        <f t="shared" ca="1" si="280"/>
        <v>138</v>
      </c>
      <c r="Q1363">
        <f t="shared" ca="1" si="281"/>
        <v>43475</v>
      </c>
      <c r="R1363" t="str">
        <f t="shared" ca="1" si="282"/>
        <v>ADMINISTRACION DE SUCURSALES</v>
      </c>
      <c r="S1363" t="str">
        <f t="shared" ca="1" si="283"/>
        <v>OTROS EGRESOS 18</v>
      </c>
      <c r="T1363" t="str">
        <f t="shared" ca="1" si="284"/>
        <v>OTROS EGRESOS 1.P.O (OR:5/DES:5 TRN:86 PERF:300086 CAU: 18</v>
      </c>
      <c r="V1363">
        <f t="shared" ca="1" si="285"/>
        <v>0</v>
      </c>
      <c r="W1363">
        <f t="shared" ca="1" si="286"/>
        <v>0</v>
      </c>
    </row>
    <row r="1364" spans="2:23" x14ac:dyDescent="0.25">
      <c r="B1364" s="3">
        <f t="shared" si="276"/>
        <v>1356</v>
      </c>
      <c r="C1364" s="93">
        <f>IF(Tabla!G1364="","",Tabla!G1364)</f>
        <v>43558</v>
      </c>
      <c r="D1364" s="93" t="str">
        <f>IF(Tabla!H1364="","",Tabla!H1364)</f>
        <v>ADMINISTRACION DE SUCURSALES</v>
      </c>
      <c r="E1364" s="93" t="str">
        <f>IF(Tabla!I1364="","",Tabla!I1364)</f>
        <v>NC GASTO NO DEDUCIBLES</v>
      </c>
      <c r="F1364" s="93" t="str">
        <f>IF(Tabla!J1364="","",Tabla!J1364)</f>
        <v>TRANSACCIONES DEL DIA 04/03/2019SPYRAL - GESTION ADMINISTRATIVA</v>
      </c>
      <c r="G1364" s="108">
        <f>IF(Tabla!K1364="","",Tabla!K1364)</f>
        <v>65.099999999999994</v>
      </c>
      <c r="H1364" s="108">
        <f>IF(Tabla!L1364="","",Tabla!L1364)</f>
        <v>0</v>
      </c>
      <c r="J1364">
        <f t="shared" si="287"/>
        <v>1356</v>
      </c>
      <c r="K1364" s="93">
        <f t="shared" si="288"/>
        <v>43558</v>
      </c>
      <c r="L1364">
        <f t="shared" ca="1" si="277"/>
        <v>0</v>
      </c>
      <c r="M1364" s="115">
        <f t="shared" ca="1" si="278"/>
        <v>1.356E-6</v>
      </c>
      <c r="N1364">
        <f t="shared" ca="1" si="279"/>
        <v>1.37E-7</v>
      </c>
      <c r="O1364">
        <f t="shared" ca="1" si="280"/>
        <v>137</v>
      </c>
      <c r="Q1364">
        <f t="shared" ca="1" si="281"/>
        <v>43475</v>
      </c>
      <c r="R1364" t="str">
        <f t="shared" ca="1" si="282"/>
        <v>ADMINISTRACION DE SUCURSALES</v>
      </c>
      <c r="S1364" t="str">
        <f t="shared" ca="1" si="283"/>
        <v>OTROS EGRESOS 18</v>
      </c>
      <c r="T1364" t="str">
        <f t="shared" ca="1" si="284"/>
        <v>OTROS EGRESOS 1.P.O (OR:71/DES:71 TRN:86 PERF:300086 CAU: 18</v>
      </c>
      <c r="V1364">
        <f t="shared" ca="1" si="285"/>
        <v>0</v>
      </c>
      <c r="W1364">
        <f t="shared" ca="1" si="286"/>
        <v>0</v>
      </c>
    </row>
    <row r="1365" spans="2:23" x14ac:dyDescent="0.25">
      <c r="B1365" s="3">
        <f t="shared" si="276"/>
        <v>1357</v>
      </c>
      <c r="C1365" s="93">
        <f>IF(Tabla!G1365="","",Tabla!G1365)</f>
        <v>43558</v>
      </c>
      <c r="D1365" s="93" t="str">
        <f>IF(Tabla!H1365="","",Tabla!H1365)</f>
        <v>ADMINISTRACION DE SUCURSALES</v>
      </c>
      <c r="E1365" s="93" t="str">
        <f>IF(Tabla!I1365="","",Tabla!I1365)</f>
        <v>NC GASTO NO DEDUCIBLES</v>
      </c>
      <c r="F1365" s="93" t="str">
        <f>IF(Tabla!J1365="","",Tabla!J1365)</f>
        <v>TRANSACCIONES DEL DIA 04/03/2019SPYRAL - GESTION ADMINISTRATIVA</v>
      </c>
      <c r="G1365" s="108">
        <f>IF(Tabla!K1365="","",Tabla!K1365)</f>
        <v>62.27</v>
      </c>
      <c r="H1365" s="108">
        <f>IF(Tabla!L1365="","",Tabla!L1365)</f>
        <v>0</v>
      </c>
      <c r="J1365">
        <f t="shared" si="287"/>
        <v>1357</v>
      </c>
      <c r="K1365" s="93">
        <f t="shared" si="288"/>
        <v>43558</v>
      </c>
      <c r="L1365">
        <f t="shared" ca="1" si="277"/>
        <v>0</v>
      </c>
      <c r="M1365" s="115">
        <f t="shared" ca="1" si="278"/>
        <v>1.3570000000000001E-6</v>
      </c>
      <c r="N1365">
        <f t="shared" ca="1" si="279"/>
        <v>1.36E-7</v>
      </c>
      <c r="O1365">
        <f t="shared" ca="1" si="280"/>
        <v>136</v>
      </c>
      <c r="Q1365">
        <f t="shared" ca="1" si="281"/>
        <v>43475</v>
      </c>
      <c r="R1365" t="str">
        <f t="shared" ca="1" si="282"/>
        <v>ADMINISTRACION DE SUCURSALES</v>
      </c>
      <c r="S1365" t="str">
        <f t="shared" ca="1" si="283"/>
        <v>NC GASTO NO DEDUCIBLES</v>
      </c>
      <c r="T1365" t="str">
        <f t="shared" ca="1" si="284"/>
        <v>TRANSACCIONES DEL DIA 01/10/2019SPYRAL - GESTION ADMINISTRATIVA</v>
      </c>
      <c r="V1365">
        <f t="shared" ca="1" si="285"/>
        <v>0</v>
      </c>
      <c r="W1365">
        <f t="shared" ca="1" si="286"/>
        <v>0</v>
      </c>
    </row>
    <row r="1366" spans="2:23" x14ac:dyDescent="0.25">
      <c r="B1366" s="3">
        <f t="shared" si="276"/>
        <v>1358</v>
      </c>
      <c r="C1366" s="93">
        <f>IF(Tabla!G1366="","",Tabla!G1366)</f>
        <v>43558</v>
      </c>
      <c r="D1366" s="93" t="str">
        <f>IF(Tabla!H1366="","",Tabla!H1366)</f>
        <v>ADMINISTRACION DE SUCURSALES</v>
      </c>
      <c r="E1366" s="93" t="str">
        <f>IF(Tabla!I1366="","",Tabla!I1366)</f>
        <v>NC GASTO NO DEDUCIBLES</v>
      </c>
      <c r="F1366" s="93" t="str">
        <f>IF(Tabla!J1366="","",Tabla!J1366)</f>
        <v>TRANSACCIONES DEL DIA 04/03/2019SPYRAL - GESTION ADMINISTRATIVA</v>
      </c>
      <c r="G1366" s="108">
        <f>IF(Tabla!K1366="","",Tabla!K1366)</f>
        <v>31.99</v>
      </c>
      <c r="H1366" s="108">
        <f>IF(Tabla!L1366="","",Tabla!L1366)</f>
        <v>0</v>
      </c>
      <c r="J1366">
        <f t="shared" si="287"/>
        <v>1358</v>
      </c>
      <c r="K1366" s="93">
        <f t="shared" si="288"/>
        <v>43558</v>
      </c>
      <c r="L1366">
        <f t="shared" ca="1" si="277"/>
        <v>0</v>
      </c>
      <c r="M1366" s="115">
        <f t="shared" ca="1" si="278"/>
        <v>1.358E-6</v>
      </c>
      <c r="N1366">
        <f t="shared" ca="1" si="279"/>
        <v>1.35E-7</v>
      </c>
      <c r="O1366">
        <f t="shared" ca="1" si="280"/>
        <v>135</v>
      </c>
      <c r="Q1366">
        <f t="shared" ca="1" si="281"/>
        <v>43475</v>
      </c>
      <c r="R1366" t="str">
        <f t="shared" ca="1" si="282"/>
        <v>ADMINISTRACION DE SUCURSALES</v>
      </c>
      <c r="S1366" t="str">
        <f t="shared" ca="1" si="283"/>
        <v>NC GASTO NO DEDUCIBLES</v>
      </c>
      <c r="T1366" t="str">
        <f t="shared" ca="1" si="284"/>
        <v>TRANSACCIONES DEL DIA 01/10/2019SPYRAL - GESTION ADMINISTRATIVA</v>
      </c>
      <c r="V1366">
        <f t="shared" ca="1" si="285"/>
        <v>0</v>
      </c>
      <c r="W1366">
        <f t="shared" ca="1" si="286"/>
        <v>0</v>
      </c>
    </row>
    <row r="1367" spans="2:23" x14ac:dyDescent="0.25">
      <c r="B1367" s="3">
        <f t="shared" si="276"/>
        <v>1359</v>
      </c>
      <c r="C1367" s="93">
        <f>IF(Tabla!G1367="","",Tabla!G1367)</f>
        <v>43558</v>
      </c>
      <c r="D1367" s="93" t="str">
        <f>IF(Tabla!H1367="","",Tabla!H1367)</f>
        <v>ADMINISTRACION DE SUCURSALES</v>
      </c>
      <c r="E1367" s="93" t="str">
        <f>IF(Tabla!I1367="","",Tabla!I1367)</f>
        <v>NC GASTO NO DEDUCIBLES</v>
      </c>
      <c r="F1367" s="93" t="str">
        <f>IF(Tabla!J1367="","",Tabla!J1367)</f>
        <v>TRANSACCIONES DEL DIA 04/03/2019SPYRAL - GESTION ADMINISTRATIVA</v>
      </c>
      <c r="G1367" s="108">
        <f>IF(Tabla!K1367="","",Tabla!K1367)</f>
        <v>27.6</v>
      </c>
      <c r="H1367" s="108">
        <f>IF(Tabla!L1367="","",Tabla!L1367)</f>
        <v>0</v>
      </c>
      <c r="J1367">
        <f t="shared" si="287"/>
        <v>1359</v>
      </c>
      <c r="K1367" s="93">
        <f t="shared" si="288"/>
        <v>43558</v>
      </c>
      <c r="L1367">
        <f t="shared" ca="1" si="277"/>
        <v>0</v>
      </c>
      <c r="M1367" s="115">
        <f t="shared" ca="1" si="278"/>
        <v>1.359E-6</v>
      </c>
      <c r="N1367">
        <f t="shared" ca="1" si="279"/>
        <v>1.3400000000000001E-7</v>
      </c>
      <c r="O1367">
        <f t="shared" ca="1" si="280"/>
        <v>134</v>
      </c>
      <c r="Q1367">
        <f t="shared" ca="1" si="281"/>
        <v>43475</v>
      </c>
      <c r="R1367" t="str">
        <f t="shared" ca="1" si="282"/>
        <v>ADMINISTRACION DE SUCURSALES</v>
      </c>
      <c r="S1367" t="str">
        <f t="shared" ca="1" si="283"/>
        <v>NC GASTO NO DEDUCIBLES</v>
      </c>
      <c r="T1367" t="str">
        <f t="shared" ca="1" si="284"/>
        <v>TRANSACCIONES DEL DIA 01/10/2019SPYRAL - GESTION ADMINISTRATIVA</v>
      </c>
      <c r="V1367">
        <f t="shared" ca="1" si="285"/>
        <v>0</v>
      </c>
      <c r="W1367">
        <f t="shared" ca="1" si="286"/>
        <v>0</v>
      </c>
    </row>
    <row r="1368" spans="2:23" x14ac:dyDescent="0.25">
      <c r="B1368" s="3">
        <f t="shared" si="276"/>
        <v>1360</v>
      </c>
      <c r="C1368" s="93">
        <f>IF(Tabla!G1368="","",Tabla!G1368)</f>
        <v>43558</v>
      </c>
      <c r="D1368" s="93" t="str">
        <f>IF(Tabla!H1368="","",Tabla!H1368)</f>
        <v>ADMINISTRACION DE SUCURSALES</v>
      </c>
      <c r="E1368" s="93" t="str">
        <f>IF(Tabla!I1368="","",Tabla!I1368)</f>
        <v>NC GASTO NO DEDUCIBLES</v>
      </c>
      <c r="F1368" s="93" t="str">
        <f>IF(Tabla!J1368="","",Tabla!J1368)</f>
        <v>TRANSACCIONES DEL DIA 04/03/2019SPYRAL - GESTION ADMINISTRATIVA</v>
      </c>
      <c r="G1368" s="108">
        <f>IF(Tabla!K1368="","",Tabla!K1368)</f>
        <v>16</v>
      </c>
      <c r="H1368" s="108">
        <f>IF(Tabla!L1368="","",Tabla!L1368)</f>
        <v>0</v>
      </c>
      <c r="J1368">
        <f t="shared" si="287"/>
        <v>1360</v>
      </c>
      <c r="K1368" s="93">
        <f t="shared" si="288"/>
        <v>43558</v>
      </c>
      <c r="L1368">
        <f t="shared" ca="1" si="277"/>
        <v>0</v>
      </c>
      <c r="M1368" s="115">
        <f t="shared" ca="1" si="278"/>
        <v>1.3599999999999999E-6</v>
      </c>
      <c r="N1368">
        <f t="shared" ca="1" si="279"/>
        <v>1.3300000000000001E-7</v>
      </c>
      <c r="O1368">
        <f t="shared" ca="1" si="280"/>
        <v>133</v>
      </c>
      <c r="Q1368">
        <f t="shared" ca="1" si="281"/>
        <v>43475</v>
      </c>
      <c r="R1368" t="str">
        <f t="shared" ca="1" si="282"/>
        <v>ADMINISTRACION DE SUCURSALES</v>
      </c>
      <c r="S1368" t="str">
        <f t="shared" ca="1" si="283"/>
        <v>NC GASTO NO DEDUCIBLES</v>
      </c>
      <c r="T1368" t="str">
        <f t="shared" ca="1" si="284"/>
        <v>TRANSACCIONES DEL DIA 01/10/2019SPYRAL - GESTION ADMINISTRATIVA</v>
      </c>
      <c r="V1368">
        <f t="shared" ca="1" si="285"/>
        <v>0</v>
      </c>
      <c r="W1368">
        <f t="shared" ca="1" si="286"/>
        <v>0</v>
      </c>
    </row>
    <row r="1369" spans="2:23" x14ac:dyDescent="0.25">
      <c r="B1369" s="3">
        <f t="shared" si="276"/>
        <v>1361</v>
      </c>
      <c r="C1369" s="93">
        <f>IF(Tabla!G1369="","",Tabla!G1369)</f>
        <v>43558</v>
      </c>
      <c r="D1369" s="93" t="str">
        <f>IF(Tabla!H1369="","",Tabla!H1369)</f>
        <v>ADMINISTRACION DE SUCURSALES</v>
      </c>
      <c r="E1369" s="93" t="str">
        <f>IF(Tabla!I1369="","",Tabla!I1369)</f>
        <v>NC GASTO NO DEDUCIBLES</v>
      </c>
      <c r="F1369" s="93" t="str">
        <f>IF(Tabla!J1369="","",Tabla!J1369)</f>
        <v>TRANSACCIONES DEL DIA 04/03/2019SPYRAL - GESTION ADMINISTRATIVA</v>
      </c>
      <c r="G1369" s="108">
        <f>IF(Tabla!K1369="","",Tabla!K1369)</f>
        <v>13.12</v>
      </c>
      <c r="H1369" s="108">
        <f>IF(Tabla!L1369="","",Tabla!L1369)</f>
        <v>0</v>
      </c>
      <c r="J1369">
        <f t="shared" si="287"/>
        <v>1361</v>
      </c>
      <c r="K1369" s="93">
        <f t="shared" si="288"/>
        <v>43558</v>
      </c>
      <c r="L1369">
        <f t="shared" ca="1" si="277"/>
        <v>0</v>
      </c>
      <c r="M1369" s="115">
        <f t="shared" ca="1" si="278"/>
        <v>1.361E-6</v>
      </c>
      <c r="N1369">
        <f t="shared" ca="1" si="279"/>
        <v>1.3199999999999999E-7</v>
      </c>
      <c r="O1369">
        <f t="shared" ca="1" si="280"/>
        <v>132</v>
      </c>
      <c r="Q1369">
        <f t="shared" ca="1" si="281"/>
        <v>43475</v>
      </c>
      <c r="R1369" t="str">
        <f t="shared" ca="1" si="282"/>
        <v>ADMINISTRACION DE SUCURSALES</v>
      </c>
      <c r="S1369" t="str">
        <f t="shared" ca="1" si="283"/>
        <v>NC ALIMENTACION DE EMPLEADOS NVA</v>
      </c>
      <c r="T1369" t="str">
        <f t="shared" ca="1" si="284"/>
        <v>TRANSACCIONES DEL DIA 01/10/2019SPYRAL - GESTION ADMINISTRATIVA</v>
      </c>
      <c r="V1369">
        <f t="shared" ca="1" si="285"/>
        <v>0</v>
      </c>
      <c r="W1369">
        <f t="shared" ca="1" si="286"/>
        <v>0</v>
      </c>
    </row>
    <row r="1370" spans="2:23" x14ac:dyDescent="0.25">
      <c r="B1370" s="3">
        <f t="shared" si="276"/>
        <v>1362</v>
      </c>
      <c r="C1370" s="93">
        <f>IF(Tabla!G1370="","",Tabla!G1370)</f>
        <v>43558</v>
      </c>
      <c r="D1370" s="93" t="str">
        <f>IF(Tabla!H1370="","",Tabla!H1370)</f>
        <v>ADMINISTRACION DE SUCURSALES</v>
      </c>
      <c r="E1370" s="93" t="str">
        <f>IF(Tabla!I1370="","",Tabla!I1370)</f>
        <v>NC GASTO NO DEDUCIBLES</v>
      </c>
      <c r="F1370" s="93" t="str">
        <f>IF(Tabla!J1370="","",Tabla!J1370)</f>
        <v>TRANSACCIONES DEL DIA 04/03/2019SPYRAL - GESTION ADMINISTRATIVA</v>
      </c>
      <c r="G1370" s="108">
        <f>IF(Tabla!K1370="","",Tabla!K1370)</f>
        <v>8.35</v>
      </c>
      <c r="H1370" s="108">
        <f>IF(Tabla!L1370="","",Tabla!L1370)</f>
        <v>0</v>
      </c>
      <c r="J1370">
        <f t="shared" si="287"/>
        <v>1362</v>
      </c>
      <c r="K1370" s="93">
        <f t="shared" si="288"/>
        <v>43558</v>
      </c>
      <c r="L1370">
        <f t="shared" ca="1" si="277"/>
        <v>0</v>
      </c>
      <c r="M1370" s="115">
        <f t="shared" ca="1" si="278"/>
        <v>1.362E-6</v>
      </c>
      <c r="N1370">
        <f t="shared" ca="1" si="279"/>
        <v>1.31E-7</v>
      </c>
      <c r="O1370">
        <f t="shared" ca="1" si="280"/>
        <v>131</v>
      </c>
      <c r="Q1370">
        <f t="shared" ca="1" si="281"/>
        <v>43475</v>
      </c>
      <c r="R1370" t="str">
        <f t="shared" ca="1" si="282"/>
        <v>ADMINISTRACION DE SUCURSALES</v>
      </c>
      <c r="S1370" t="str">
        <f t="shared" ca="1" si="283"/>
        <v>NC ALIMENTACION DE EMPLEADOS NVA</v>
      </c>
      <c r="T1370" t="str">
        <f t="shared" ca="1" si="284"/>
        <v>TRANSACCIONES DEL DIA 01/10/2019SPYRAL - GESTION ADMINISTRATIVA</v>
      </c>
      <c r="V1370">
        <f t="shared" ca="1" si="285"/>
        <v>0</v>
      </c>
      <c r="W1370">
        <f t="shared" ca="1" si="286"/>
        <v>0</v>
      </c>
    </row>
    <row r="1371" spans="2:23" x14ac:dyDescent="0.25">
      <c r="B1371" s="3">
        <f t="shared" si="276"/>
        <v>1363</v>
      </c>
      <c r="C1371" s="93">
        <f>IF(Tabla!G1371="","",Tabla!G1371)</f>
        <v>43558</v>
      </c>
      <c r="D1371" s="93" t="str">
        <f>IF(Tabla!H1371="","",Tabla!H1371)</f>
        <v>ADMINISTRACION DE SUCURSALES</v>
      </c>
      <c r="E1371" s="93" t="str">
        <f>IF(Tabla!I1371="","",Tabla!I1371)</f>
        <v>OTROS EGRESOS 18</v>
      </c>
      <c r="F1371" s="93" t="str">
        <f>IF(Tabla!J1371="","",Tabla!J1371)</f>
        <v>OTROS EGRESOS 1.P.O (OR:95/DES:95 TRN:86 PERF:300086 CAU: 18</v>
      </c>
      <c r="G1371" s="108">
        <f>IF(Tabla!K1371="","",Tabla!K1371)</f>
        <v>2.4</v>
      </c>
      <c r="H1371" s="108">
        <f>IF(Tabla!L1371="","",Tabla!L1371)</f>
        <v>0</v>
      </c>
      <c r="J1371">
        <f t="shared" si="287"/>
        <v>1363</v>
      </c>
      <c r="K1371" s="93">
        <f t="shared" si="288"/>
        <v>43558</v>
      </c>
      <c r="L1371">
        <f t="shared" ca="1" si="277"/>
        <v>0</v>
      </c>
      <c r="M1371" s="115">
        <f t="shared" ca="1" si="278"/>
        <v>1.3629999999999999E-6</v>
      </c>
      <c r="N1371">
        <f t="shared" ca="1" si="279"/>
        <v>1.3E-7</v>
      </c>
      <c r="O1371">
        <f t="shared" ca="1" si="280"/>
        <v>130</v>
      </c>
      <c r="Q1371">
        <f t="shared" ca="1" si="281"/>
        <v>43475</v>
      </c>
      <c r="R1371" t="str">
        <f t="shared" ca="1" si="282"/>
        <v>ATENCION A CLIENTES</v>
      </c>
      <c r="S1371" t="str">
        <f t="shared" ca="1" si="283"/>
        <v>PAGO NOMINA QUINCENA 1 ENERO 2019</v>
      </c>
      <c r="T1371" t="str">
        <f t="shared" ca="1" si="284"/>
        <v>TRANSACCIONES DEL DIA 01/10/2019 RECURSOS HUMANOS</v>
      </c>
      <c r="V1371">
        <f t="shared" ca="1" si="285"/>
        <v>0</v>
      </c>
      <c r="W1371">
        <f t="shared" ca="1" si="286"/>
        <v>0</v>
      </c>
    </row>
    <row r="1372" spans="2:23" x14ac:dyDescent="0.25">
      <c r="B1372" s="3">
        <f t="shared" si="276"/>
        <v>1364</v>
      </c>
      <c r="C1372" s="93">
        <f>IF(Tabla!G1372="","",Tabla!G1372)</f>
        <v>43558</v>
      </c>
      <c r="D1372" s="93" t="str">
        <f>IF(Tabla!H1372="","",Tabla!H1372)</f>
        <v>ADMINISTRACION DE SUCURSALES</v>
      </c>
      <c r="E1372" s="93" t="str">
        <f>IF(Tabla!I1372="","",Tabla!I1372)</f>
        <v>OTROS EGRESOS 18</v>
      </c>
      <c r="F1372" s="93" t="str">
        <f>IF(Tabla!J1372="","",Tabla!J1372)</f>
        <v>OTROS EGRESOS 1.P.O (OR:53/DES:53 TRN:86 PERF:300086 CAU: 18</v>
      </c>
      <c r="G1372" s="108">
        <f>IF(Tabla!K1372="","",Tabla!K1372)</f>
        <v>9</v>
      </c>
      <c r="H1372" s="108">
        <f>IF(Tabla!L1372="","",Tabla!L1372)</f>
        <v>0</v>
      </c>
      <c r="J1372">
        <f t="shared" si="287"/>
        <v>1364</v>
      </c>
      <c r="K1372" s="93">
        <f t="shared" si="288"/>
        <v>43558</v>
      </c>
      <c r="L1372">
        <f t="shared" ca="1" si="277"/>
        <v>0</v>
      </c>
      <c r="M1372" s="115">
        <f t="shared" ca="1" si="278"/>
        <v>1.364E-6</v>
      </c>
      <c r="N1372">
        <f t="shared" ca="1" si="279"/>
        <v>1.29E-7</v>
      </c>
      <c r="O1372">
        <f t="shared" ca="1" si="280"/>
        <v>129</v>
      </c>
      <c r="Q1372">
        <f t="shared" ca="1" si="281"/>
        <v>43475</v>
      </c>
      <c r="R1372" t="str">
        <f t="shared" ca="1" si="282"/>
        <v>ATM</v>
      </c>
      <c r="S1372" t="str">
        <f t="shared" ca="1" si="283"/>
        <v>VIATICOS</v>
      </c>
      <c r="T1372" t="str">
        <f t="shared" ca="1" si="284"/>
        <v>TRANSACCIONES DEL DIA 01/10/2019SPYRAL - GESTION ADMINISTRATIVA</v>
      </c>
      <c r="V1372">
        <f t="shared" ca="1" si="285"/>
        <v>0</v>
      </c>
      <c r="W1372">
        <f t="shared" ca="1" si="286"/>
        <v>0</v>
      </c>
    </row>
    <row r="1373" spans="2:23" x14ac:dyDescent="0.25">
      <c r="B1373" s="3">
        <f t="shared" si="276"/>
        <v>1365</v>
      </c>
      <c r="C1373" s="93">
        <f>IF(Tabla!G1373="","",Tabla!G1373)</f>
        <v>43558</v>
      </c>
      <c r="D1373" s="93" t="str">
        <f>IF(Tabla!H1373="","",Tabla!H1373)</f>
        <v>ADMINISTRACION DE SUCURSALES</v>
      </c>
      <c r="E1373" s="93" t="str">
        <f>IF(Tabla!I1373="","",Tabla!I1373)</f>
        <v>OTROS EGRESOS 18</v>
      </c>
      <c r="F1373" s="93" t="str">
        <f>IF(Tabla!J1373="","",Tabla!J1373)</f>
        <v>OTROS EGRESOS 1.P.O (OR:23/DES:23 TRN:86 PERF:300086 CAU: 18</v>
      </c>
      <c r="G1373" s="108">
        <f>IF(Tabla!K1373="","",Tabla!K1373)</f>
        <v>6.4</v>
      </c>
      <c r="H1373" s="108">
        <f>IF(Tabla!L1373="","",Tabla!L1373)</f>
        <v>0</v>
      </c>
      <c r="J1373">
        <f t="shared" si="287"/>
        <v>1365</v>
      </c>
      <c r="K1373" s="93">
        <f t="shared" si="288"/>
        <v>43558</v>
      </c>
      <c r="L1373">
        <f t="shared" ca="1" si="277"/>
        <v>0</v>
      </c>
      <c r="M1373" s="115">
        <f t="shared" ca="1" si="278"/>
        <v>1.3650000000000001E-6</v>
      </c>
      <c r="N1373">
        <f t="shared" ca="1" si="279"/>
        <v>1.2800000000000001E-7</v>
      </c>
      <c r="O1373">
        <f t="shared" ca="1" si="280"/>
        <v>128</v>
      </c>
      <c r="Q1373">
        <f t="shared" ca="1" si="281"/>
        <v>43475</v>
      </c>
      <c r="R1373" t="str">
        <f t="shared" ca="1" si="282"/>
        <v>ATM</v>
      </c>
      <c r="S1373" t="str">
        <f t="shared" ca="1" si="283"/>
        <v>PAGO NOMINA QUINCENA 1 ENERO 2019</v>
      </c>
      <c r="T1373" t="str">
        <f t="shared" ca="1" si="284"/>
        <v>TRANSACCIONES DEL DIA 01/10/2019 RECURSOS HUMANOS</v>
      </c>
      <c r="V1373">
        <f t="shared" ca="1" si="285"/>
        <v>0</v>
      </c>
      <c r="W1373">
        <f t="shared" ca="1" si="286"/>
        <v>0</v>
      </c>
    </row>
    <row r="1374" spans="2:23" x14ac:dyDescent="0.25">
      <c r="B1374" s="3">
        <f t="shared" si="276"/>
        <v>1366</v>
      </c>
      <c r="C1374" s="93">
        <f>IF(Tabla!G1374="","",Tabla!G1374)</f>
        <v>43558</v>
      </c>
      <c r="D1374" s="93" t="str">
        <f>IF(Tabla!H1374="","",Tabla!H1374)</f>
        <v>ADMINISTRACION DE SUCURSALES</v>
      </c>
      <c r="E1374" s="93" t="str">
        <f>IF(Tabla!I1374="","",Tabla!I1374)</f>
        <v>OTROS EGRESOS 18</v>
      </c>
      <c r="F1374" s="93" t="str">
        <f>IF(Tabla!J1374="","",Tabla!J1374)</f>
        <v>OTROS EGRESOS 1.P.O (OR:18/DES:18 TRN:86 PERF:300086 CAU: 18</v>
      </c>
      <c r="G1374" s="108">
        <f>IF(Tabla!K1374="","",Tabla!K1374)</f>
        <v>14.35</v>
      </c>
      <c r="H1374" s="108">
        <f>IF(Tabla!L1374="","",Tabla!L1374)</f>
        <v>0</v>
      </c>
      <c r="J1374">
        <f t="shared" si="287"/>
        <v>1366</v>
      </c>
      <c r="K1374" s="93">
        <f t="shared" si="288"/>
        <v>43558</v>
      </c>
      <c r="L1374">
        <f t="shared" ca="1" si="277"/>
        <v>0</v>
      </c>
      <c r="M1374" s="115">
        <f t="shared" ca="1" si="278"/>
        <v>1.3659999999999999E-6</v>
      </c>
      <c r="N1374">
        <f t="shared" ca="1" si="279"/>
        <v>1.2700000000000001E-7</v>
      </c>
      <c r="O1374">
        <f t="shared" ca="1" si="280"/>
        <v>127</v>
      </c>
      <c r="Q1374">
        <f t="shared" ca="1" si="281"/>
        <v>43475</v>
      </c>
      <c r="R1374" t="str">
        <f t="shared" ca="1" si="282"/>
        <v>CAJA</v>
      </c>
      <c r="S1374" t="str">
        <f t="shared" ca="1" si="283"/>
        <v>PAGO NOMINA QUINCENA 1 ENERO 2019</v>
      </c>
      <c r="T1374" t="str">
        <f t="shared" ca="1" si="284"/>
        <v>TRANSACCIONES DEL DIA 01/10/2019 RECURSOS HUMANOS</v>
      </c>
      <c r="V1374">
        <f t="shared" ca="1" si="285"/>
        <v>0</v>
      </c>
      <c r="W1374">
        <f t="shared" ca="1" si="286"/>
        <v>0</v>
      </c>
    </row>
    <row r="1375" spans="2:23" x14ac:dyDescent="0.25">
      <c r="B1375" s="3">
        <f t="shared" si="276"/>
        <v>1367</v>
      </c>
      <c r="C1375" s="93">
        <f>IF(Tabla!G1375="","",Tabla!G1375)</f>
        <v>43559</v>
      </c>
      <c r="D1375" s="93" t="str">
        <f>IF(Tabla!H1375="","",Tabla!H1375)</f>
        <v>SERVICIOS PERSONALES</v>
      </c>
      <c r="E1375" s="93" t="str">
        <f>IF(Tabla!I1375="","",Tabla!I1375)</f>
        <v>ALIMENTACION DE EMPLEADOS CTA NUEVA</v>
      </c>
      <c r="F1375" s="93" t="str">
        <f>IF(Tabla!J1375="","",Tabla!J1375)</f>
        <v>TRANSACCIONES DEL DIA 04/04/2019SPYRAL - GESTION ADMINISTRATIVA</v>
      </c>
      <c r="G1375" s="108">
        <f>IF(Tabla!K1375="","",Tabla!K1375)</f>
        <v>16</v>
      </c>
      <c r="H1375" s="108">
        <f>IF(Tabla!L1375="","",Tabla!L1375)</f>
        <v>0</v>
      </c>
      <c r="J1375">
        <f t="shared" si="287"/>
        <v>1367</v>
      </c>
      <c r="K1375" s="93">
        <f t="shared" si="288"/>
        <v>43559</v>
      </c>
      <c r="L1375">
        <f t="shared" ca="1" si="277"/>
        <v>0</v>
      </c>
      <c r="M1375" s="115">
        <f t="shared" ca="1" si="278"/>
        <v>1.367E-6</v>
      </c>
      <c r="N1375">
        <f t="shared" ca="1" si="279"/>
        <v>1.2599999999999999E-7</v>
      </c>
      <c r="O1375">
        <f t="shared" ca="1" si="280"/>
        <v>126</v>
      </c>
      <c r="Q1375">
        <f t="shared" ca="1" si="281"/>
        <v>43475</v>
      </c>
      <c r="R1375" t="str">
        <f t="shared" ca="1" si="282"/>
        <v>CAJA</v>
      </c>
      <c r="S1375" t="str">
        <f t="shared" ca="1" si="283"/>
        <v>PAGO NOMINA QUINCENA 1 ENERO 2019</v>
      </c>
      <c r="T1375" t="str">
        <f t="shared" ca="1" si="284"/>
        <v>TRANSACCIONES DEL DIA 01/10/2019 RECURSOS HUMANOS</v>
      </c>
      <c r="V1375">
        <f t="shared" ca="1" si="285"/>
        <v>0</v>
      </c>
      <c r="W1375">
        <f t="shared" ca="1" si="286"/>
        <v>0</v>
      </c>
    </row>
    <row r="1376" spans="2:23" x14ac:dyDescent="0.25">
      <c r="B1376" s="3">
        <f t="shared" si="276"/>
        <v>1368</v>
      </c>
      <c r="C1376" s="93">
        <f>IF(Tabla!G1376="","",Tabla!G1376)</f>
        <v>43559</v>
      </c>
      <c r="D1376" s="93" t="str">
        <f>IF(Tabla!H1376="","",Tabla!H1376)</f>
        <v>SERVICIOS PERSONALES</v>
      </c>
      <c r="E1376" s="93" t="str">
        <f>IF(Tabla!I1376="","",Tabla!I1376)</f>
        <v>VIATICOS 2</v>
      </c>
      <c r="F1376" s="93" t="str">
        <f>IF(Tabla!J1376="","",Tabla!J1376)</f>
        <v>TRANSACCIONES DEL DIA 04/04/2019SPYRAL - GESTION ADMINISTRATIVA</v>
      </c>
      <c r="G1376" s="108">
        <f>IF(Tabla!K1376="","",Tabla!K1376)</f>
        <v>221</v>
      </c>
      <c r="H1376" s="108">
        <f>IF(Tabla!L1376="","",Tabla!L1376)</f>
        <v>0</v>
      </c>
      <c r="J1376">
        <f t="shared" si="287"/>
        <v>1368</v>
      </c>
      <c r="K1376" s="93">
        <f t="shared" si="288"/>
        <v>43559</v>
      </c>
      <c r="L1376">
        <f t="shared" ca="1" si="277"/>
        <v>0</v>
      </c>
      <c r="M1376" s="115">
        <f t="shared" ca="1" si="278"/>
        <v>1.3680000000000001E-6</v>
      </c>
      <c r="N1376">
        <f t="shared" ca="1" si="279"/>
        <v>1.2499999999999999E-7</v>
      </c>
      <c r="O1376">
        <f t="shared" ca="1" si="280"/>
        <v>125</v>
      </c>
      <c r="Q1376">
        <f t="shared" ca="1" si="281"/>
        <v>43475</v>
      </c>
      <c r="R1376" t="str">
        <f t="shared" ca="1" si="282"/>
        <v>CAJA</v>
      </c>
      <c r="S1376" t="str">
        <f t="shared" ca="1" si="283"/>
        <v>PAGO NOMINA QUINCENA 1 ENERO 2019</v>
      </c>
      <c r="T1376" t="str">
        <f t="shared" ca="1" si="284"/>
        <v>TRANSACCIONES DEL DIA 01/10/2019 RECURSOS HUMANOS</v>
      </c>
      <c r="V1376">
        <f t="shared" ca="1" si="285"/>
        <v>0</v>
      </c>
      <c r="W1376">
        <f t="shared" ca="1" si="286"/>
        <v>0</v>
      </c>
    </row>
    <row r="1377" spans="2:23" x14ac:dyDescent="0.25">
      <c r="B1377" s="3">
        <f t="shared" si="276"/>
        <v>1369</v>
      </c>
      <c r="C1377" s="93">
        <f>IF(Tabla!G1377="","",Tabla!G1377)</f>
        <v>43559</v>
      </c>
      <c r="D1377" s="93" t="str">
        <f>IF(Tabla!H1377="","",Tabla!H1377)</f>
        <v>FUERZAS DE VENTAS PANAMA</v>
      </c>
      <c r="E1377" s="93" t="str">
        <f>IF(Tabla!I1377="","",Tabla!I1377)</f>
        <v>VIATICOS 2</v>
      </c>
      <c r="F1377" s="93" t="str">
        <f>IF(Tabla!J1377="","",Tabla!J1377)</f>
        <v>TRANSACCIONES DEL DIA 04/04/2019SPYRAL - GESTION ADMINISTRATIVA</v>
      </c>
      <c r="G1377" s="108">
        <f>IF(Tabla!K1377="","",Tabla!K1377)</f>
        <v>24</v>
      </c>
      <c r="H1377" s="108">
        <f>IF(Tabla!L1377="","",Tabla!L1377)</f>
        <v>0</v>
      </c>
      <c r="J1377">
        <f t="shared" si="287"/>
        <v>1369</v>
      </c>
      <c r="K1377" s="93">
        <f t="shared" si="288"/>
        <v>43559</v>
      </c>
      <c r="L1377">
        <f t="shared" ca="1" si="277"/>
        <v>0</v>
      </c>
      <c r="M1377" s="115">
        <f t="shared" ca="1" si="278"/>
        <v>1.3689999999999999E-6</v>
      </c>
      <c r="N1377">
        <f t="shared" ca="1" si="279"/>
        <v>1.24E-7</v>
      </c>
      <c r="O1377">
        <f t="shared" ca="1" si="280"/>
        <v>124</v>
      </c>
      <c r="Q1377">
        <f t="shared" ca="1" si="281"/>
        <v>43475</v>
      </c>
      <c r="R1377" t="str">
        <f t="shared" ca="1" si="282"/>
        <v>CAJA</v>
      </c>
      <c r="S1377" t="str">
        <f t="shared" ca="1" si="283"/>
        <v>PAGO NOMINA QUINCENA 1 ENERO 2019</v>
      </c>
      <c r="T1377" t="str">
        <f t="shared" ca="1" si="284"/>
        <v>TRANSACCIONES DEL DIA 01/10/2019 RECURSOS HUMANOS</v>
      </c>
      <c r="V1377">
        <f t="shared" ca="1" si="285"/>
        <v>0</v>
      </c>
      <c r="W1377">
        <f t="shared" ca="1" si="286"/>
        <v>0</v>
      </c>
    </row>
    <row r="1378" spans="2:23" x14ac:dyDescent="0.25">
      <c r="B1378" s="3">
        <f t="shared" si="276"/>
        <v>1370</v>
      </c>
      <c r="C1378" s="93">
        <f>IF(Tabla!G1378="","",Tabla!G1378)</f>
        <v>43559</v>
      </c>
      <c r="D1378" s="93" t="str">
        <f>IF(Tabla!H1378="","",Tabla!H1378)</f>
        <v>FUERZA DE VENTAS AUTOS</v>
      </c>
      <c r="E1378" s="93" t="str">
        <f>IF(Tabla!I1378="","",Tabla!I1378)</f>
        <v>VIATICOS 2</v>
      </c>
      <c r="F1378" s="93" t="str">
        <f>IF(Tabla!J1378="","",Tabla!J1378)</f>
        <v>TRANSACCIONES DEL DIA 04/04/2019SPYRAL - GESTION ADMINISTRATIVA</v>
      </c>
      <c r="G1378" s="108">
        <f>IF(Tabla!K1378="","",Tabla!K1378)</f>
        <v>513.4</v>
      </c>
      <c r="H1378" s="108">
        <f>IF(Tabla!L1378="","",Tabla!L1378)</f>
        <v>0</v>
      </c>
      <c r="J1378">
        <f t="shared" si="287"/>
        <v>1370</v>
      </c>
      <c r="K1378" s="93">
        <f t="shared" si="288"/>
        <v>43559</v>
      </c>
      <c r="L1378">
        <f t="shared" ca="1" si="277"/>
        <v>0</v>
      </c>
      <c r="M1378" s="115">
        <f t="shared" ca="1" si="278"/>
        <v>1.37E-6</v>
      </c>
      <c r="N1378">
        <f t="shared" ca="1" si="279"/>
        <v>1.23E-7</v>
      </c>
      <c r="O1378">
        <f t="shared" ca="1" si="280"/>
        <v>123</v>
      </c>
      <c r="Q1378">
        <f t="shared" ca="1" si="281"/>
        <v>43475</v>
      </c>
      <c r="R1378" t="str">
        <f t="shared" ca="1" si="282"/>
        <v>CAJA</v>
      </c>
      <c r="S1378" t="str">
        <f t="shared" ca="1" si="283"/>
        <v>PAGO NOMINA QUINCENA 1 ENERO 2019</v>
      </c>
      <c r="T1378" t="str">
        <f t="shared" ca="1" si="284"/>
        <v>TRANSACCIONES DEL DIA 01/10/2019 RECURSOS HUMANOS</v>
      </c>
      <c r="V1378">
        <f t="shared" ca="1" si="285"/>
        <v>0</v>
      </c>
      <c r="W1378">
        <f t="shared" ca="1" si="286"/>
        <v>0</v>
      </c>
    </row>
    <row r="1379" spans="2:23" x14ac:dyDescent="0.25">
      <c r="B1379" s="3">
        <f t="shared" si="276"/>
        <v>1371</v>
      </c>
      <c r="C1379" s="93">
        <f>IF(Tabla!G1379="","",Tabla!G1379)</f>
        <v>43559</v>
      </c>
      <c r="D1379" s="93" t="str">
        <f>IF(Tabla!H1379="","",Tabla!H1379)</f>
        <v>CAJA</v>
      </c>
      <c r="E1379" s="93" t="str">
        <f>IF(Tabla!I1379="","",Tabla!I1379)</f>
        <v>ALIMENTACION DE EMPLEADOS CTA NUEVA</v>
      </c>
      <c r="F1379" s="93" t="str">
        <f>IF(Tabla!J1379="","",Tabla!J1379)</f>
        <v>TRANSACCIONES DEL DIA 04/04/2019SPYRAL - GESTION ADMINISTRATIVA</v>
      </c>
      <c r="G1379" s="108">
        <f>IF(Tabla!K1379="","",Tabla!K1379)</f>
        <v>16</v>
      </c>
      <c r="H1379" s="108">
        <f>IF(Tabla!L1379="","",Tabla!L1379)</f>
        <v>0</v>
      </c>
      <c r="J1379">
        <f t="shared" si="287"/>
        <v>1371</v>
      </c>
      <c r="K1379" s="93">
        <f t="shared" si="288"/>
        <v>43559</v>
      </c>
      <c r="L1379">
        <f t="shared" ca="1" si="277"/>
        <v>0</v>
      </c>
      <c r="M1379" s="115">
        <f t="shared" ca="1" si="278"/>
        <v>1.3710000000000001E-6</v>
      </c>
      <c r="N1379">
        <f t="shared" ca="1" si="279"/>
        <v>1.2200000000000001E-7</v>
      </c>
      <c r="O1379">
        <f t="shared" ca="1" si="280"/>
        <v>122</v>
      </c>
      <c r="Q1379">
        <f t="shared" ca="1" si="281"/>
        <v>43475</v>
      </c>
      <c r="R1379" t="str">
        <f t="shared" ca="1" si="282"/>
        <v>CAJA</v>
      </c>
      <c r="S1379" t="str">
        <f t="shared" ca="1" si="283"/>
        <v>PAGO NOMINA QUINCENA 1 ENERO 2019</v>
      </c>
      <c r="T1379" t="str">
        <f t="shared" ca="1" si="284"/>
        <v>TRANSACCIONES DEL DIA 01/10/2019 RECURSOS HUMANOS</v>
      </c>
      <c r="V1379">
        <f t="shared" ca="1" si="285"/>
        <v>0</v>
      </c>
      <c r="W1379">
        <f t="shared" ca="1" si="286"/>
        <v>0</v>
      </c>
    </row>
    <row r="1380" spans="2:23" x14ac:dyDescent="0.25">
      <c r="B1380" s="3">
        <f t="shared" si="276"/>
        <v>1372</v>
      </c>
      <c r="C1380" s="93">
        <f>IF(Tabla!G1380="","",Tabla!G1380)</f>
        <v>43559</v>
      </c>
      <c r="D1380" s="93" t="str">
        <f>IF(Tabla!H1380="","",Tabla!H1380)</f>
        <v>CAJA</v>
      </c>
      <c r="E1380" s="93" t="str">
        <f>IF(Tabla!I1380="","",Tabla!I1380)</f>
        <v>ALIMENTACION DE EMPLEADOS CTA NUEVA</v>
      </c>
      <c r="F1380" s="93" t="str">
        <f>IF(Tabla!J1380="","",Tabla!J1380)</f>
        <v>TRANSACCIONES DEL DIA 04/04/2019SPYRAL - GESTION ADMINISTRATIVA</v>
      </c>
      <c r="G1380" s="108">
        <f>IF(Tabla!K1380="","",Tabla!K1380)</f>
        <v>8</v>
      </c>
      <c r="H1380" s="108">
        <f>IF(Tabla!L1380="","",Tabla!L1380)</f>
        <v>0</v>
      </c>
      <c r="J1380">
        <f t="shared" si="287"/>
        <v>1372</v>
      </c>
      <c r="K1380" s="93">
        <f t="shared" si="288"/>
        <v>43559</v>
      </c>
      <c r="L1380">
        <f t="shared" ca="1" si="277"/>
        <v>0</v>
      </c>
      <c r="M1380" s="115">
        <f t="shared" ca="1" si="278"/>
        <v>1.372E-6</v>
      </c>
      <c r="N1380">
        <f t="shared" ca="1" si="279"/>
        <v>1.2100000000000001E-7</v>
      </c>
      <c r="O1380">
        <f t="shared" ca="1" si="280"/>
        <v>121</v>
      </c>
      <c r="Q1380">
        <f t="shared" ca="1" si="281"/>
        <v>43475</v>
      </c>
      <c r="R1380" t="str">
        <f t="shared" ca="1" si="282"/>
        <v>CAJA</v>
      </c>
      <c r="S1380" t="str">
        <f t="shared" ca="1" si="283"/>
        <v>PAGO NOMINA QUINCENA 1 ENERO 2019</v>
      </c>
      <c r="T1380" t="str">
        <f t="shared" ca="1" si="284"/>
        <v>TRANSACCIONES DEL DIA 01/10/2019 RECURSOS HUMANOS</v>
      </c>
      <c r="V1380">
        <f t="shared" ca="1" si="285"/>
        <v>0</v>
      </c>
      <c r="W1380">
        <f t="shared" ca="1" si="286"/>
        <v>0</v>
      </c>
    </row>
    <row r="1381" spans="2:23" x14ac:dyDescent="0.25">
      <c r="B1381" s="3">
        <f t="shared" si="276"/>
        <v>1373</v>
      </c>
      <c r="C1381" s="93">
        <f>IF(Tabla!G1381="","",Tabla!G1381)</f>
        <v>43559</v>
      </c>
      <c r="D1381" s="93" t="str">
        <f>IF(Tabla!H1381="","",Tabla!H1381)</f>
        <v>ADMINISTRACION DE SUCURSALES</v>
      </c>
      <c r="E1381" s="93" t="str">
        <f>IF(Tabla!I1381="","",Tabla!I1381)</f>
        <v>GASTOS NO DEDUCIBLES</v>
      </c>
      <c r="F1381" s="93" t="str">
        <f>IF(Tabla!J1381="","",Tabla!J1381)</f>
        <v>TRANSACCIONES DEL DIA 04/04/2019SPYRAL - GESTION ADMINISTRATIVA</v>
      </c>
      <c r="G1381" s="108">
        <f>IF(Tabla!K1381="","",Tabla!K1381)</f>
        <v>121.01</v>
      </c>
      <c r="H1381" s="108">
        <f>IF(Tabla!L1381="","",Tabla!L1381)</f>
        <v>0</v>
      </c>
      <c r="J1381">
        <f t="shared" si="287"/>
        <v>1373</v>
      </c>
      <c r="K1381" s="93">
        <f t="shared" si="288"/>
        <v>43559</v>
      </c>
      <c r="L1381">
        <f t="shared" ca="1" si="277"/>
        <v>0</v>
      </c>
      <c r="M1381" s="115">
        <f t="shared" ca="1" si="278"/>
        <v>1.373E-6</v>
      </c>
      <c r="N1381">
        <f t="shared" ca="1" si="279"/>
        <v>1.1999999999999999E-7</v>
      </c>
      <c r="O1381">
        <f t="shared" ca="1" si="280"/>
        <v>120</v>
      </c>
      <c r="Q1381">
        <f t="shared" ca="1" si="281"/>
        <v>43475</v>
      </c>
      <c r="R1381" t="str">
        <f t="shared" ca="1" si="282"/>
        <v>CAJA</v>
      </c>
      <c r="S1381" t="str">
        <f t="shared" ca="1" si="283"/>
        <v>PAGO NOMINA QUINCENA 1 ENERO 2019</v>
      </c>
      <c r="T1381" t="str">
        <f t="shared" ca="1" si="284"/>
        <v>TRANSACCIONES DEL DIA 01/10/2019 RECURSOS HUMANOS</v>
      </c>
      <c r="V1381">
        <f t="shared" ca="1" si="285"/>
        <v>0</v>
      </c>
      <c r="W1381">
        <f t="shared" ca="1" si="286"/>
        <v>0</v>
      </c>
    </row>
    <row r="1382" spans="2:23" x14ac:dyDescent="0.25">
      <c r="B1382" s="3">
        <f t="shared" si="276"/>
        <v>1374</v>
      </c>
      <c r="C1382" s="93">
        <f>IF(Tabla!G1382="","",Tabla!G1382)</f>
        <v>43559</v>
      </c>
      <c r="D1382" s="93" t="str">
        <f>IF(Tabla!H1382="","",Tabla!H1382)</f>
        <v>ADMINISTRACION DE SUCURSALES</v>
      </c>
      <c r="E1382" s="93" t="str">
        <f>IF(Tabla!I1382="","",Tabla!I1382)</f>
        <v>OTROS EGRESOS 18</v>
      </c>
      <c r="F1382" s="93" t="str">
        <f>IF(Tabla!J1382="","",Tabla!J1382)</f>
        <v>OTROS EGRESOS 1.P.O (OR:3/DES:3 TRN:86 PERF:300086 CAU: 18</v>
      </c>
      <c r="G1382" s="108">
        <f>IF(Tabla!K1382="","",Tabla!K1382)</f>
        <v>4.75</v>
      </c>
      <c r="H1382" s="108">
        <f>IF(Tabla!L1382="","",Tabla!L1382)</f>
        <v>0</v>
      </c>
      <c r="J1382">
        <f t="shared" si="287"/>
        <v>1374</v>
      </c>
      <c r="K1382" s="93">
        <f t="shared" si="288"/>
        <v>43559</v>
      </c>
      <c r="L1382">
        <f t="shared" ca="1" si="277"/>
        <v>0</v>
      </c>
      <c r="M1382" s="115">
        <f t="shared" ca="1" si="278"/>
        <v>1.3740000000000001E-6</v>
      </c>
      <c r="N1382">
        <f t="shared" ca="1" si="279"/>
        <v>1.1899999999999999E-7</v>
      </c>
      <c r="O1382">
        <f t="shared" ca="1" si="280"/>
        <v>119</v>
      </c>
      <c r="Q1382">
        <f t="shared" ca="1" si="281"/>
        <v>43475</v>
      </c>
      <c r="R1382" t="str">
        <f t="shared" ca="1" si="282"/>
        <v>CAJA</v>
      </c>
      <c r="S1382" t="str">
        <f t="shared" ca="1" si="283"/>
        <v>PAGO NOMINA QUINCENA 1 ENERO 2019</v>
      </c>
      <c r="T1382" t="str">
        <f t="shared" ca="1" si="284"/>
        <v>TRANSACCIONES DEL DIA 01/10/2019 RECURSOS HUMANOS</v>
      </c>
      <c r="V1382">
        <f t="shared" ca="1" si="285"/>
        <v>0</v>
      </c>
      <c r="W1382">
        <f t="shared" ca="1" si="286"/>
        <v>0</v>
      </c>
    </row>
    <row r="1383" spans="2:23" x14ac:dyDescent="0.25">
      <c r="B1383" s="3">
        <f t="shared" si="276"/>
        <v>1375</v>
      </c>
      <c r="C1383" s="93">
        <f>IF(Tabla!G1383="","",Tabla!G1383)</f>
        <v>43560</v>
      </c>
      <c r="D1383" s="93" t="str">
        <f>IF(Tabla!H1383="","",Tabla!H1383)</f>
        <v>TELEMERCADEO</v>
      </c>
      <c r="E1383" s="93" t="str">
        <f>IF(Tabla!I1383="","",Tabla!I1383)</f>
        <v>NC GASTO NO DEDUCIBLES</v>
      </c>
      <c r="F1383" s="93" t="str">
        <f>IF(Tabla!J1383="","",Tabla!J1383)</f>
        <v>TRANSACCIONES DEL DIA 04/05/2019SPYRAL - GESTION ADMINISTRATIVA</v>
      </c>
      <c r="G1383" s="108">
        <f>IF(Tabla!K1383="","",Tabla!K1383)</f>
        <v>185.06</v>
      </c>
      <c r="H1383" s="108">
        <f>IF(Tabla!L1383="","",Tabla!L1383)</f>
        <v>0</v>
      </c>
      <c r="J1383">
        <f t="shared" si="287"/>
        <v>1375</v>
      </c>
      <c r="K1383" s="93">
        <f t="shared" si="288"/>
        <v>43560</v>
      </c>
      <c r="L1383">
        <f t="shared" ca="1" si="277"/>
        <v>0</v>
      </c>
      <c r="M1383" s="115">
        <f t="shared" ca="1" si="278"/>
        <v>1.375E-6</v>
      </c>
      <c r="N1383">
        <f t="shared" ca="1" si="279"/>
        <v>1.18E-7</v>
      </c>
      <c r="O1383">
        <f t="shared" ca="1" si="280"/>
        <v>118</v>
      </c>
      <c r="Q1383">
        <f t="shared" ca="1" si="281"/>
        <v>43475</v>
      </c>
      <c r="R1383" t="str">
        <f t="shared" ca="1" si="282"/>
        <v>CAJA</v>
      </c>
      <c r="S1383" t="str">
        <f t="shared" ca="1" si="283"/>
        <v>PAGO NOMINA QUINCENA 1 ENERO 2019</v>
      </c>
      <c r="T1383" t="str">
        <f t="shared" ca="1" si="284"/>
        <v>TRANSACCIONES DEL DIA 01/10/2019 RECURSOS HUMANOS</v>
      </c>
      <c r="V1383">
        <f t="shared" ca="1" si="285"/>
        <v>0</v>
      </c>
      <c r="W1383">
        <f t="shared" ca="1" si="286"/>
        <v>0</v>
      </c>
    </row>
    <row r="1384" spans="2:23" x14ac:dyDescent="0.25">
      <c r="B1384" s="3">
        <f t="shared" si="276"/>
        <v>1376</v>
      </c>
      <c r="C1384" s="93">
        <f>IF(Tabla!G1384="","",Tabla!G1384)</f>
        <v>43560</v>
      </c>
      <c r="D1384" s="93" t="str">
        <f>IF(Tabla!H1384="","",Tabla!H1384)</f>
        <v>TELEMERCADEO</v>
      </c>
      <c r="E1384" s="93" t="str">
        <f>IF(Tabla!I1384="","",Tabla!I1384)</f>
        <v>VIATICOS 2</v>
      </c>
      <c r="F1384" s="93" t="str">
        <f>IF(Tabla!J1384="","",Tabla!J1384)</f>
        <v>TRANSACCIONES DEL DIA 04/05/2019SPYRAL - GESTION ADMINISTRATIVA</v>
      </c>
      <c r="G1384" s="108">
        <f>IF(Tabla!K1384="","",Tabla!K1384)</f>
        <v>51.99</v>
      </c>
      <c r="H1384" s="108">
        <f>IF(Tabla!L1384="","",Tabla!L1384)</f>
        <v>0</v>
      </c>
      <c r="J1384">
        <f t="shared" si="287"/>
        <v>1376</v>
      </c>
      <c r="K1384" s="93">
        <f t="shared" si="288"/>
        <v>43560</v>
      </c>
      <c r="L1384">
        <f t="shared" ca="1" si="277"/>
        <v>0</v>
      </c>
      <c r="M1384" s="115">
        <f t="shared" ca="1" si="278"/>
        <v>1.376E-6</v>
      </c>
      <c r="N1384">
        <f t="shared" ca="1" si="279"/>
        <v>1.17E-7</v>
      </c>
      <c r="O1384">
        <f t="shared" ca="1" si="280"/>
        <v>117</v>
      </c>
      <c r="Q1384">
        <f t="shared" ca="1" si="281"/>
        <v>43475</v>
      </c>
      <c r="R1384" t="str">
        <f t="shared" ca="1" si="282"/>
        <v>CAJA</v>
      </c>
      <c r="S1384" t="str">
        <f t="shared" ca="1" si="283"/>
        <v>PAGO NOMINA QUINCENA 1 ENERO 2019</v>
      </c>
      <c r="T1384" t="str">
        <f t="shared" ca="1" si="284"/>
        <v>TRANSACCIONES DEL DIA 01/10/2019 RECURSOS HUMANOS</v>
      </c>
      <c r="V1384">
        <f t="shared" ca="1" si="285"/>
        <v>0</v>
      </c>
      <c r="W1384">
        <f t="shared" ca="1" si="286"/>
        <v>0</v>
      </c>
    </row>
    <row r="1385" spans="2:23" x14ac:dyDescent="0.25">
      <c r="B1385" s="3">
        <f t="shared" si="276"/>
        <v>1377</v>
      </c>
      <c r="C1385" s="93">
        <f>IF(Tabla!G1385="","",Tabla!G1385)</f>
        <v>43560</v>
      </c>
      <c r="D1385" s="93" t="str">
        <f>IF(Tabla!H1385="","",Tabla!H1385)</f>
        <v>SERVICIOS PERSONALES</v>
      </c>
      <c r="E1385" s="93" t="str">
        <f>IF(Tabla!I1385="","",Tabla!I1385)</f>
        <v>ALIMENTACION DE EMPLEADOS CTA NUEVA</v>
      </c>
      <c r="F1385" s="93" t="str">
        <f>IF(Tabla!J1385="","",Tabla!J1385)</f>
        <v>TRANSACCIONES DEL DIA 04/05/2019SPYRAL - GESTION ADMINISTRATIVA</v>
      </c>
      <c r="G1385" s="108">
        <f>IF(Tabla!K1385="","",Tabla!K1385)</f>
        <v>8</v>
      </c>
      <c r="H1385" s="108">
        <f>IF(Tabla!L1385="","",Tabla!L1385)</f>
        <v>0</v>
      </c>
      <c r="J1385">
        <f t="shared" si="287"/>
        <v>1377</v>
      </c>
      <c r="K1385" s="93">
        <f t="shared" si="288"/>
        <v>43560</v>
      </c>
      <c r="L1385">
        <f t="shared" ca="1" si="277"/>
        <v>0</v>
      </c>
      <c r="M1385" s="115">
        <f t="shared" ca="1" si="278"/>
        <v>1.3769999999999999E-6</v>
      </c>
      <c r="N1385">
        <f t="shared" ca="1" si="279"/>
        <v>1.1600000000000001E-7</v>
      </c>
      <c r="O1385">
        <f t="shared" ca="1" si="280"/>
        <v>116</v>
      </c>
      <c r="Q1385">
        <f t="shared" ca="1" si="281"/>
        <v>43475</v>
      </c>
      <c r="R1385" t="str">
        <f t="shared" ca="1" si="282"/>
        <v>CAJA</v>
      </c>
      <c r="S1385" t="str">
        <f t="shared" ca="1" si="283"/>
        <v>PAGO NOMINA QUINCENA 1 ENERO 2019</v>
      </c>
      <c r="T1385" t="str">
        <f t="shared" ca="1" si="284"/>
        <v>TRANSACCIONES DEL DIA 01/10/2019 RECURSOS HUMANOS</v>
      </c>
      <c r="V1385">
        <f t="shared" ca="1" si="285"/>
        <v>0</v>
      </c>
      <c r="W1385">
        <f t="shared" ca="1" si="286"/>
        <v>0</v>
      </c>
    </row>
    <row r="1386" spans="2:23" x14ac:dyDescent="0.25">
      <c r="B1386" s="3">
        <f t="shared" si="276"/>
        <v>1378</v>
      </c>
      <c r="C1386" s="93">
        <f>IF(Tabla!G1386="","",Tabla!G1386)</f>
        <v>43560</v>
      </c>
      <c r="D1386" s="93" t="str">
        <f>IF(Tabla!H1386="","",Tabla!H1386)</f>
        <v>IMAGEN CORPORATIVA</v>
      </c>
      <c r="E1386" s="93" t="str">
        <f>IF(Tabla!I1386="","",Tabla!I1386)</f>
        <v>GASTOS NO DEDUCIBLES</v>
      </c>
      <c r="F1386" s="93" t="str">
        <f>IF(Tabla!J1386="","",Tabla!J1386)</f>
        <v>TRANSACCIONES DEL DIA 04/05/2019SPYRAL - GESTION ADMINISTRATIVA</v>
      </c>
      <c r="G1386" s="108">
        <f>IF(Tabla!K1386="","",Tabla!K1386)</f>
        <v>347.34</v>
      </c>
      <c r="H1386" s="108">
        <f>IF(Tabla!L1386="","",Tabla!L1386)</f>
        <v>0</v>
      </c>
      <c r="J1386">
        <f t="shared" si="287"/>
        <v>1378</v>
      </c>
      <c r="K1386" s="93">
        <f t="shared" si="288"/>
        <v>43560</v>
      </c>
      <c r="L1386">
        <f t="shared" ca="1" si="277"/>
        <v>0</v>
      </c>
      <c r="M1386" s="115">
        <f t="shared" ca="1" si="278"/>
        <v>1.378E-6</v>
      </c>
      <c r="N1386">
        <f t="shared" ca="1" si="279"/>
        <v>1.15E-7</v>
      </c>
      <c r="O1386">
        <f t="shared" ca="1" si="280"/>
        <v>115</v>
      </c>
      <c r="Q1386">
        <f t="shared" ca="1" si="281"/>
        <v>43475</v>
      </c>
      <c r="R1386" t="str">
        <f t="shared" ca="1" si="282"/>
        <v>CAJA</v>
      </c>
      <c r="S1386" t="str">
        <f t="shared" ca="1" si="283"/>
        <v>PAGO NOMINA QUINCENA 1 ENERO 2019</v>
      </c>
      <c r="T1386" t="str">
        <f t="shared" ca="1" si="284"/>
        <v>TRANSACCIONES DEL DIA 01/10/2019 RECURSOS HUMANOS</v>
      </c>
      <c r="V1386">
        <f t="shared" ca="1" si="285"/>
        <v>0</v>
      </c>
      <c r="W1386">
        <f t="shared" ca="1" si="286"/>
        <v>0</v>
      </c>
    </row>
    <row r="1387" spans="2:23" x14ac:dyDescent="0.25">
      <c r="B1387" s="3">
        <f t="shared" si="276"/>
        <v>1379</v>
      </c>
      <c r="C1387" s="93">
        <f>IF(Tabla!G1387="","",Tabla!G1387)</f>
        <v>43560</v>
      </c>
      <c r="D1387" s="93" t="str">
        <f>IF(Tabla!H1387="","",Tabla!H1387)</f>
        <v>HIPOTECAS</v>
      </c>
      <c r="E1387" s="93" t="str">
        <f>IF(Tabla!I1387="","",Tabla!I1387)</f>
        <v>VIATICOS 2</v>
      </c>
      <c r="F1387" s="93" t="str">
        <f>IF(Tabla!J1387="","",Tabla!J1387)</f>
        <v>TRANSACCIONES DEL DIA 04/05/2019SPYRAL - GESTION ADMINISTRATIVA</v>
      </c>
      <c r="G1387" s="108">
        <f>IF(Tabla!K1387="","",Tabla!K1387)</f>
        <v>25</v>
      </c>
      <c r="H1387" s="108">
        <f>IF(Tabla!L1387="","",Tabla!L1387)</f>
        <v>0</v>
      </c>
      <c r="J1387">
        <f t="shared" si="287"/>
        <v>1379</v>
      </c>
      <c r="K1387" s="93">
        <f t="shared" si="288"/>
        <v>43560</v>
      </c>
      <c r="L1387">
        <f t="shared" ca="1" si="277"/>
        <v>0</v>
      </c>
      <c r="M1387" s="115">
        <f t="shared" ca="1" si="278"/>
        <v>1.3790000000000001E-6</v>
      </c>
      <c r="N1387">
        <f t="shared" ca="1" si="279"/>
        <v>1.14E-7</v>
      </c>
      <c r="O1387">
        <f t="shared" ca="1" si="280"/>
        <v>114</v>
      </c>
      <c r="Q1387">
        <f t="shared" ca="1" si="281"/>
        <v>43475</v>
      </c>
      <c r="R1387" t="str">
        <f t="shared" ca="1" si="282"/>
        <v>CAJA</v>
      </c>
      <c r="S1387" t="str">
        <f t="shared" ca="1" si="283"/>
        <v>PAGO NOMINA QUINCENA 1 ENERO 2019</v>
      </c>
      <c r="T1387" t="str">
        <f t="shared" ca="1" si="284"/>
        <v>TRANSACCIONES DEL DIA 01/10/2019 RECURSOS HUMANOS</v>
      </c>
      <c r="V1387">
        <f t="shared" ca="1" si="285"/>
        <v>0</v>
      </c>
      <c r="W1387">
        <f t="shared" ca="1" si="286"/>
        <v>0</v>
      </c>
    </row>
    <row r="1388" spans="2:23" x14ac:dyDescent="0.25">
      <c r="B1388" s="3">
        <f t="shared" si="276"/>
        <v>1380</v>
      </c>
      <c r="C1388" s="93">
        <f>IF(Tabla!G1388="","",Tabla!G1388)</f>
        <v>43560</v>
      </c>
      <c r="D1388" s="93" t="str">
        <f>IF(Tabla!H1388="","",Tabla!H1388)</f>
        <v>FUERZAS DE VENTAS PANAMA</v>
      </c>
      <c r="E1388" s="93" t="str">
        <f>IF(Tabla!I1388="","",Tabla!I1388)</f>
        <v>GASTOS NO DEDUCIBLES</v>
      </c>
      <c r="F1388" s="93" t="str">
        <f>IF(Tabla!J1388="","",Tabla!J1388)</f>
        <v>TRANSACCIONES DEL DIA 04/05/2019SPYRAL - GESTION ADMINISTRATIVA</v>
      </c>
      <c r="G1388" s="108">
        <f>IF(Tabla!K1388="","",Tabla!K1388)</f>
        <v>112.92</v>
      </c>
      <c r="H1388" s="108">
        <f>IF(Tabla!L1388="","",Tabla!L1388)</f>
        <v>0</v>
      </c>
      <c r="J1388">
        <f t="shared" si="287"/>
        <v>1380</v>
      </c>
      <c r="K1388" s="93">
        <f t="shared" si="288"/>
        <v>43560</v>
      </c>
      <c r="L1388">
        <f t="shared" ca="1" si="277"/>
        <v>0</v>
      </c>
      <c r="M1388" s="115">
        <f t="shared" ca="1" si="278"/>
        <v>1.3799999999999999E-6</v>
      </c>
      <c r="N1388">
        <f t="shared" ca="1" si="279"/>
        <v>1.1300000000000001E-7</v>
      </c>
      <c r="O1388">
        <f t="shared" ca="1" si="280"/>
        <v>113</v>
      </c>
      <c r="Q1388">
        <f t="shared" ca="1" si="281"/>
        <v>43475</v>
      </c>
      <c r="R1388" t="str">
        <f t="shared" ca="1" si="282"/>
        <v>CAJA</v>
      </c>
      <c r="S1388" t="str">
        <f t="shared" ca="1" si="283"/>
        <v>PAGO NOMINA QUINCENA 1 ENERO 2019</v>
      </c>
      <c r="T1388" t="str">
        <f t="shared" ca="1" si="284"/>
        <v>TRANSACCIONES DEL DIA 01/10/2019 RECURSOS HUMANOS</v>
      </c>
      <c r="V1388">
        <f t="shared" ca="1" si="285"/>
        <v>0</v>
      </c>
      <c r="W1388">
        <f t="shared" ca="1" si="286"/>
        <v>0</v>
      </c>
    </row>
    <row r="1389" spans="2:23" x14ac:dyDescent="0.25">
      <c r="B1389" s="3">
        <f t="shared" si="276"/>
        <v>1381</v>
      </c>
      <c r="C1389" s="93">
        <f>IF(Tabla!G1389="","",Tabla!G1389)</f>
        <v>43560</v>
      </c>
      <c r="D1389" s="93" t="str">
        <f>IF(Tabla!H1389="","",Tabla!H1389)</f>
        <v>FUERZAS DE VENTAS PANAMA</v>
      </c>
      <c r="E1389" s="93" t="str">
        <f>IF(Tabla!I1389="","",Tabla!I1389)</f>
        <v>VIATICOS 2</v>
      </c>
      <c r="F1389" s="93" t="str">
        <f>IF(Tabla!J1389="","",Tabla!J1389)</f>
        <v>TRANSACCIONES DEL DIA 04/05/2019SPYRAL - GESTION ADMINISTRATIVA</v>
      </c>
      <c r="G1389" s="108">
        <f>IF(Tabla!K1389="","",Tabla!K1389)</f>
        <v>24.93</v>
      </c>
      <c r="H1389" s="108">
        <f>IF(Tabla!L1389="","",Tabla!L1389)</f>
        <v>0</v>
      </c>
      <c r="J1389">
        <f t="shared" si="287"/>
        <v>1381</v>
      </c>
      <c r="K1389" s="93">
        <f t="shared" si="288"/>
        <v>43560</v>
      </c>
      <c r="L1389">
        <f t="shared" ca="1" si="277"/>
        <v>0</v>
      </c>
      <c r="M1389" s="115">
        <f t="shared" ca="1" si="278"/>
        <v>1.381E-6</v>
      </c>
      <c r="N1389">
        <f t="shared" ca="1" si="279"/>
        <v>1.12E-7</v>
      </c>
      <c r="O1389">
        <f t="shared" ca="1" si="280"/>
        <v>112</v>
      </c>
      <c r="Q1389">
        <f t="shared" ca="1" si="281"/>
        <v>43475</v>
      </c>
      <c r="R1389" t="str">
        <f t="shared" ca="1" si="282"/>
        <v>CAJA</v>
      </c>
      <c r="S1389" t="str">
        <f t="shared" ca="1" si="283"/>
        <v>PAGO NOMINA QUINCENA 1 ENERO 2019</v>
      </c>
      <c r="T1389" t="str">
        <f t="shared" ca="1" si="284"/>
        <v>TRANSACCIONES DEL DIA 01/10/2019 RECURSOS HUMANOS</v>
      </c>
      <c r="V1389">
        <f t="shared" ca="1" si="285"/>
        <v>0</v>
      </c>
      <c r="W1389">
        <f t="shared" ca="1" si="286"/>
        <v>0</v>
      </c>
    </row>
    <row r="1390" spans="2:23" x14ac:dyDescent="0.25">
      <c r="B1390" s="3">
        <f t="shared" si="276"/>
        <v>1382</v>
      </c>
      <c r="C1390" s="93">
        <f>IF(Tabla!G1390="","",Tabla!G1390)</f>
        <v>43560</v>
      </c>
      <c r="D1390" s="93" t="str">
        <f>IF(Tabla!H1390="","",Tabla!H1390)</f>
        <v>CENTRO DE TARJETAS</v>
      </c>
      <c r="E1390" s="93" t="str">
        <f>IF(Tabla!I1390="","",Tabla!I1390)</f>
        <v>NC ALIMENTACION DE EMPLEADOS NVA</v>
      </c>
      <c r="F1390" s="93" t="str">
        <f>IF(Tabla!J1390="","",Tabla!J1390)</f>
        <v>TRANSACCIONES DEL DIA 04/05/2019SPYRAL - GESTION ADMINISTRATIVA</v>
      </c>
      <c r="G1390" s="108">
        <f>IF(Tabla!K1390="","",Tabla!K1390)</f>
        <v>131.61000000000001</v>
      </c>
      <c r="H1390" s="108">
        <f>IF(Tabla!L1390="","",Tabla!L1390)</f>
        <v>0</v>
      </c>
      <c r="J1390">
        <f t="shared" si="287"/>
        <v>1382</v>
      </c>
      <c r="K1390" s="93">
        <f t="shared" si="288"/>
        <v>43560</v>
      </c>
      <c r="L1390">
        <f t="shared" ca="1" si="277"/>
        <v>0</v>
      </c>
      <c r="M1390" s="115">
        <f t="shared" ca="1" si="278"/>
        <v>1.3820000000000001E-6</v>
      </c>
      <c r="N1390">
        <f t="shared" ca="1" si="279"/>
        <v>1.11E-7</v>
      </c>
      <c r="O1390">
        <f t="shared" ca="1" si="280"/>
        <v>111</v>
      </c>
      <c r="Q1390">
        <f t="shared" ca="1" si="281"/>
        <v>43475</v>
      </c>
      <c r="R1390" t="str">
        <f t="shared" ca="1" si="282"/>
        <v>CAJA</v>
      </c>
      <c r="S1390" t="str">
        <f t="shared" ca="1" si="283"/>
        <v>PAGO NOMINA QUINCENA 1 ENERO 2019</v>
      </c>
      <c r="T1390" t="str">
        <f t="shared" ca="1" si="284"/>
        <v>TRANSACCIONES DEL DIA 01/10/2019 RECURSOS HUMANOS</v>
      </c>
      <c r="V1390">
        <f t="shared" ca="1" si="285"/>
        <v>0</v>
      </c>
      <c r="W1390">
        <f t="shared" ca="1" si="286"/>
        <v>0</v>
      </c>
    </row>
    <row r="1391" spans="2:23" x14ac:dyDescent="0.25">
      <c r="B1391" s="3">
        <f t="shared" si="276"/>
        <v>1383</v>
      </c>
      <c r="C1391" s="93">
        <f>IF(Tabla!G1391="","",Tabla!G1391)</f>
        <v>43560</v>
      </c>
      <c r="D1391" s="93" t="str">
        <f>IF(Tabla!H1391="","",Tabla!H1391)</f>
        <v>CANALES DE DISTRIBUCION</v>
      </c>
      <c r="E1391" s="93" t="str">
        <f>IF(Tabla!I1391="","",Tabla!I1391)</f>
        <v>NC ALIMENTACION DE EMPLEADOS NVA</v>
      </c>
      <c r="F1391" s="93" t="str">
        <f>IF(Tabla!J1391="","",Tabla!J1391)</f>
        <v>TRANSACCIONES DEL DIA 04/05/2019SPYRAL - GESTION ADMINISTRATIVA</v>
      </c>
      <c r="G1391" s="108">
        <f>IF(Tabla!K1391="","",Tabla!K1391)</f>
        <v>66.59</v>
      </c>
      <c r="H1391" s="108">
        <f>IF(Tabla!L1391="","",Tabla!L1391)</f>
        <v>0</v>
      </c>
      <c r="J1391">
        <f t="shared" si="287"/>
        <v>1383</v>
      </c>
      <c r="K1391" s="93">
        <f t="shared" si="288"/>
        <v>43560</v>
      </c>
      <c r="L1391">
        <f t="shared" ca="1" si="277"/>
        <v>0</v>
      </c>
      <c r="M1391" s="115">
        <f t="shared" ca="1" si="278"/>
        <v>1.3829999999999999E-6</v>
      </c>
      <c r="N1391">
        <f t="shared" ca="1" si="279"/>
        <v>1.1000000000000001E-7</v>
      </c>
      <c r="O1391">
        <f t="shared" ca="1" si="280"/>
        <v>110</v>
      </c>
      <c r="Q1391">
        <f t="shared" ca="1" si="281"/>
        <v>43475</v>
      </c>
      <c r="R1391" t="str">
        <f t="shared" ca="1" si="282"/>
        <v>CAJA</v>
      </c>
      <c r="S1391" t="str">
        <f t="shared" ca="1" si="283"/>
        <v>PAGO NOMINA QUINCENA 1 ENERO 2019</v>
      </c>
      <c r="T1391" t="str">
        <f t="shared" ca="1" si="284"/>
        <v>TRANSACCIONES DEL DIA 01/10/2019 RECURSOS HUMANOS</v>
      </c>
      <c r="V1391">
        <f t="shared" ca="1" si="285"/>
        <v>0</v>
      </c>
      <c r="W1391">
        <f t="shared" ca="1" si="286"/>
        <v>0</v>
      </c>
    </row>
    <row r="1392" spans="2:23" x14ac:dyDescent="0.25">
      <c r="B1392" s="3">
        <f t="shared" si="276"/>
        <v>1384</v>
      </c>
      <c r="C1392" s="93">
        <f>IF(Tabla!G1392="","",Tabla!G1392)</f>
        <v>43560</v>
      </c>
      <c r="D1392" s="93" t="str">
        <f>IF(Tabla!H1392="","",Tabla!H1392)</f>
        <v>CANALES DE DISTRIBUCION</v>
      </c>
      <c r="E1392" s="93" t="str">
        <f>IF(Tabla!I1392="","",Tabla!I1392)</f>
        <v>NC VIATICOS</v>
      </c>
      <c r="F1392" s="93" t="str">
        <f>IF(Tabla!J1392="","",Tabla!J1392)</f>
        <v>TRANSACCIONES DEL DIA 04/05/2019SPYRAL - GESTION ADMINISTRATIVA</v>
      </c>
      <c r="G1392" s="108">
        <f>IF(Tabla!K1392="","",Tabla!K1392)</f>
        <v>22</v>
      </c>
      <c r="H1392" s="108">
        <f>IF(Tabla!L1392="","",Tabla!L1392)</f>
        <v>0</v>
      </c>
      <c r="J1392">
        <f t="shared" si="287"/>
        <v>1384</v>
      </c>
      <c r="K1392" s="93">
        <f t="shared" si="288"/>
        <v>43560</v>
      </c>
      <c r="L1392">
        <f t="shared" ca="1" si="277"/>
        <v>0</v>
      </c>
      <c r="M1392" s="115">
        <f t="shared" ca="1" si="278"/>
        <v>1.384E-6</v>
      </c>
      <c r="N1392">
        <f t="shared" ca="1" si="279"/>
        <v>1.09E-7</v>
      </c>
      <c r="O1392">
        <f t="shared" ca="1" si="280"/>
        <v>109</v>
      </c>
      <c r="Q1392">
        <f t="shared" ca="1" si="281"/>
        <v>43475</v>
      </c>
      <c r="R1392" t="str">
        <f t="shared" ca="1" si="282"/>
        <v>CAJA</v>
      </c>
      <c r="S1392" t="str">
        <f t="shared" ca="1" si="283"/>
        <v>PAGO NOMINA QUINCENA 1 ENERO 2019</v>
      </c>
      <c r="T1392" t="str">
        <f t="shared" ca="1" si="284"/>
        <v>TRANSACCIONES DEL DIA 01/10/2019 RECURSOS HUMANOS</v>
      </c>
      <c r="V1392">
        <f t="shared" ca="1" si="285"/>
        <v>0</v>
      </c>
      <c r="W1392">
        <f t="shared" ca="1" si="286"/>
        <v>0</v>
      </c>
    </row>
    <row r="1393" spans="2:23" x14ac:dyDescent="0.25">
      <c r="B1393" s="3">
        <f t="shared" si="276"/>
        <v>1385</v>
      </c>
      <c r="C1393" s="93">
        <f>IF(Tabla!G1393="","",Tabla!G1393)</f>
        <v>43560</v>
      </c>
      <c r="D1393" s="93" t="str">
        <f>IF(Tabla!H1393="","",Tabla!H1393)</f>
        <v>CAJA</v>
      </c>
      <c r="E1393" s="93" t="str">
        <f>IF(Tabla!I1393="","",Tabla!I1393)</f>
        <v>ALIMENTACION DE EMPLEADOS CTA NUEVA</v>
      </c>
      <c r="F1393" s="93" t="str">
        <f>IF(Tabla!J1393="","",Tabla!J1393)</f>
        <v>TRANSACCIONES DEL DIA 04/05/2019SPYRAL - GESTION ADMINISTRATIVA</v>
      </c>
      <c r="G1393" s="108">
        <f>IF(Tabla!K1393="","",Tabla!K1393)</f>
        <v>24</v>
      </c>
      <c r="H1393" s="108">
        <f>IF(Tabla!L1393="","",Tabla!L1393)</f>
        <v>0</v>
      </c>
      <c r="J1393">
        <f t="shared" si="287"/>
        <v>1385</v>
      </c>
      <c r="K1393" s="93">
        <f t="shared" si="288"/>
        <v>43560</v>
      </c>
      <c r="L1393">
        <f t="shared" ca="1" si="277"/>
        <v>0</v>
      </c>
      <c r="M1393" s="115">
        <f t="shared" ca="1" si="278"/>
        <v>1.3850000000000001E-6</v>
      </c>
      <c r="N1393">
        <f t="shared" ca="1" si="279"/>
        <v>1.08E-7</v>
      </c>
      <c r="O1393">
        <f t="shared" ca="1" si="280"/>
        <v>108</v>
      </c>
      <c r="Q1393">
        <f t="shared" ca="1" si="281"/>
        <v>43475</v>
      </c>
      <c r="R1393" t="str">
        <f t="shared" ca="1" si="282"/>
        <v>CAJA</v>
      </c>
      <c r="S1393" t="str">
        <f t="shared" ca="1" si="283"/>
        <v>PAGO NOMINA QUINCENA 1 ENERO 2019</v>
      </c>
      <c r="T1393" t="str">
        <f t="shared" ca="1" si="284"/>
        <v>TRANSACCIONES DEL DIA 01/10/2019 RECURSOS HUMANOS</v>
      </c>
      <c r="V1393">
        <f t="shared" ca="1" si="285"/>
        <v>0</v>
      </c>
      <c r="W1393">
        <f t="shared" ca="1" si="286"/>
        <v>0</v>
      </c>
    </row>
    <row r="1394" spans="2:23" x14ac:dyDescent="0.25">
      <c r="B1394" s="3">
        <f t="shared" si="276"/>
        <v>1386</v>
      </c>
      <c r="C1394" s="93">
        <f>IF(Tabla!G1394="","",Tabla!G1394)</f>
        <v>43560</v>
      </c>
      <c r="D1394" s="93" t="str">
        <f>IF(Tabla!H1394="","",Tabla!H1394)</f>
        <v>CAJA</v>
      </c>
      <c r="E1394" s="93" t="str">
        <f>IF(Tabla!I1394="","",Tabla!I1394)</f>
        <v>ALIMENTACION DE EMPLEADOS CTA NUEVA</v>
      </c>
      <c r="F1394" s="93" t="str">
        <f>IF(Tabla!J1394="","",Tabla!J1394)</f>
        <v>TRANSACCIONES DEL DIA 04/05/2019SPYRAL - GESTION ADMINISTRATIVA</v>
      </c>
      <c r="G1394" s="108">
        <f>IF(Tabla!K1394="","",Tabla!K1394)</f>
        <v>16</v>
      </c>
      <c r="H1394" s="108">
        <f>IF(Tabla!L1394="","",Tabla!L1394)</f>
        <v>0</v>
      </c>
      <c r="J1394">
        <f t="shared" si="287"/>
        <v>1386</v>
      </c>
      <c r="K1394" s="93">
        <f t="shared" si="288"/>
        <v>43560</v>
      </c>
      <c r="L1394">
        <f t="shared" ca="1" si="277"/>
        <v>0</v>
      </c>
      <c r="M1394" s="115">
        <f t="shared" ca="1" si="278"/>
        <v>1.3859999999999999E-6</v>
      </c>
      <c r="N1394">
        <f t="shared" ca="1" si="279"/>
        <v>1.0700000000000001E-7</v>
      </c>
      <c r="O1394">
        <f t="shared" ca="1" si="280"/>
        <v>107</v>
      </c>
      <c r="Q1394">
        <f t="shared" ca="1" si="281"/>
        <v>43475</v>
      </c>
      <c r="R1394" t="str">
        <f t="shared" ca="1" si="282"/>
        <v>CAJA</v>
      </c>
      <c r="S1394" t="str">
        <f t="shared" ca="1" si="283"/>
        <v>PAGO NOMINA QUINCENA 1 ENERO 2019</v>
      </c>
      <c r="T1394" t="str">
        <f t="shared" ca="1" si="284"/>
        <v>TRANSACCIONES DEL DIA 01/10/2019 RECURSOS HUMANOS</v>
      </c>
      <c r="V1394">
        <f t="shared" ca="1" si="285"/>
        <v>0</v>
      </c>
      <c r="W1394">
        <f t="shared" ca="1" si="286"/>
        <v>0</v>
      </c>
    </row>
    <row r="1395" spans="2:23" x14ac:dyDescent="0.25">
      <c r="B1395" s="3">
        <f t="shared" si="276"/>
        <v>1387</v>
      </c>
      <c r="C1395" s="93">
        <f>IF(Tabla!G1395="","",Tabla!G1395)</f>
        <v>43560</v>
      </c>
      <c r="D1395" s="93" t="str">
        <f>IF(Tabla!H1395="","",Tabla!H1395)</f>
        <v>CAJA</v>
      </c>
      <c r="E1395" s="93" t="str">
        <f>IF(Tabla!I1395="","",Tabla!I1395)</f>
        <v>VIATICOS 2</v>
      </c>
      <c r="F1395" s="93" t="str">
        <f>IF(Tabla!J1395="","",Tabla!J1395)</f>
        <v>TRANSACCIONES DEL DIA 04/05/2019SPYRAL - GESTION ADMINISTRATIVA</v>
      </c>
      <c r="G1395" s="108">
        <f>IF(Tabla!K1395="","",Tabla!K1395)</f>
        <v>147.9</v>
      </c>
      <c r="H1395" s="108">
        <f>IF(Tabla!L1395="","",Tabla!L1395)</f>
        <v>0</v>
      </c>
      <c r="J1395">
        <f t="shared" si="287"/>
        <v>1387</v>
      </c>
      <c r="K1395" s="93">
        <f t="shared" si="288"/>
        <v>43560</v>
      </c>
      <c r="L1395">
        <f t="shared" ca="1" si="277"/>
        <v>0</v>
      </c>
      <c r="M1395" s="115">
        <f t="shared" ca="1" si="278"/>
        <v>1.387E-6</v>
      </c>
      <c r="N1395">
        <f t="shared" ca="1" si="279"/>
        <v>1.06E-7</v>
      </c>
      <c r="O1395">
        <f t="shared" ca="1" si="280"/>
        <v>106</v>
      </c>
      <c r="Q1395">
        <f t="shared" ca="1" si="281"/>
        <v>43475</v>
      </c>
      <c r="R1395" t="str">
        <f t="shared" ca="1" si="282"/>
        <v>CAJA</v>
      </c>
      <c r="S1395" t="str">
        <f t="shared" ca="1" si="283"/>
        <v>PAGO NOMINA QUINCENA 1 ENERO 2019</v>
      </c>
      <c r="T1395" t="str">
        <f t="shared" ca="1" si="284"/>
        <v>TRANSACCIONES DEL DIA 01/10/2019 RECURSOS HUMANOS</v>
      </c>
      <c r="V1395">
        <f t="shared" ca="1" si="285"/>
        <v>0</v>
      </c>
      <c r="W1395">
        <f t="shared" ca="1" si="286"/>
        <v>0</v>
      </c>
    </row>
    <row r="1396" spans="2:23" x14ac:dyDescent="0.25">
      <c r="B1396" s="3">
        <f t="shared" si="276"/>
        <v>1388</v>
      </c>
      <c r="C1396" s="93">
        <f>IF(Tabla!G1396="","",Tabla!G1396)</f>
        <v>43560</v>
      </c>
      <c r="D1396" s="93" t="str">
        <f>IF(Tabla!H1396="","",Tabla!H1396)</f>
        <v>CAJA</v>
      </c>
      <c r="E1396" s="93" t="str">
        <f>IF(Tabla!I1396="","",Tabla!I1396)</f>
        <v>VIATICOS 2</v>
      </c>
      <c r="F1396" s="93" t="str">
        <f>IF(Tabla!J1396="","",Tabla!J1396)</f>
        <v>TRANSACCIONES DEL DIA 04/05/2019SPYRAL - GESTION ADMINISTRATIVA</v>
      </c>
      <c r="G1396" s="108">
        <f>IF(Tabla!K1396="","",Tabla!K1396)</f>
        <v>84</v>
      </c>
      <c r="H1396" s="108">
        <f>IF(Tabla!L1396="","",Tabla!L1396)</f>
        <v>0</v>
      </c>
      <c r="J1396">
        <f t="shared" si="287"/>
        <v>1388</v>
      </c>
      <c r="K1396" s="93">
        <f t="shared" si="288"/>
        <v>43560</v>
      </c>
      <c r="L1396">
        <f t="shared" ca="1" si="277"/>
        <v>0</v>
      </c>
      <c r="M1396" s="115">
        <f t="shared" ca="1" si="278"/>
        <v>1.3880000000000001E-6</v>
      </c>
      <c r="N1396">
        <f t="shared" ca="1" si="279"/>
        <v>1.05E-7</v>
      </c>
      <c r="O1396">
        <f t="shared" ca="1" si="280"/>
        <v>105</v>
      </c>
      <c r="Q1396">
        <f t="shared" ca="1" si="281"/>
        <v>43475</v>
      </c>
      <c r="R1396" t="str">
        <f t="shared" ca="1" si="282"/>
        <v>CAJA</v>
      </c>
      <c r="S1396" t="str">
        <f t="shared" ca="1" si="283"/>
        <v>PAGO NOMINA QUINCENA 1 ENERO 2019</v>
      </c>
      <c r="T1396" t="str">
        <f t="shared" ca="1" si="284"/>
        <v>TRANSACCIONES DEL DIA 01/10/2019 RECURSOS HUMANOS</v>
      </c>
      <c r="V1396">
        <f t="shared" ca="1" si="285"/>
        <v>0</v>
      </c>
      <c r="W1396">
        <f t="shared" ca="1" si="286"/>
        <v>0</v>
      </c>
    </row>
    <row r="1397" spans="2:23" x14ac:dyDescent="0.25">
      <c r="B1397" s="3">
        <f t="shared" si="276"/>
        <v>1389</v>
      </c>
      <c r="C1397" s="93">
        <f>IF(Tabla!G1397="","",Tabla!G1397)</f>
        <v>43560</v>
      </c>
      <c r="D1397" s="93" t="str">
        <f>IF(Tabla!H1397="","",Tabla!H1397)</f>
        <v>BANCA COMERCIAL PERIFERIA</v>
      </c>
      <c r="E1397" s="93" t="str">
        <f>IF(Tabla!I1397="","",Tabla!I1397)</f>
        <v>VIATICOS 2</v>
      </c>
      <c r="F1397" s="93" t="str">
        <f>IF(Tabla!J1397="","",Tabla!J1397)</f>
        <v>TRANSACCIONES DEL DIA 04/05/2019SPYRAL - GESTION ADMINISTRATIVA</v>
      </c>
      <c r="G1397" s="108">
        <f>IF(Tabla!K1397="","",Tabla!K1397)</f>
        <v>33</v>
      </c>
      <c r="H1397" s="108">
        <f>IF(Tabla!L1397="","",Tabla!L1397)</f>
        <v>0</v>
      </c>
      <c r="J1397">
        <f t="shared" si="287"/>
        <v>1389</v>
      </c>
      <c r="K1397" s="93">
        <f t="shared" si="288"/>
        <v>43560</v>
      </c>
      <c r="L1397">
        <f t="shared" ca="1" si="277"/>
        <v>0</v>
      </c>
      <c r="M1397" s="115">
        <f t="shared" ca="1" si="278"/>
        <v>1.389E-6</v>
      </c>
      <c r="N1397">
        <f t="shared" ca="1" si="279"/>
        <v>1.04E-7</v>
      </c>
      <c r="O1397">
        <f t="shared" ca="1" si="280"/>
        <v>104</v>
      </c>
      <c r="Q1397">
        <f t="shared" ca="1" si="281"/>
        <v>43475</v>
      </c>
      <c r="R1397" t="str">
        <f t="shared" ca="1" si="282"/>
        <v>CAJA</v>
      </c>
      <c r="S1397" t="str">
        <f t="shared" ca="1" si="283"/>
        <v>PAGO NOMINA QUINCENA 1 ENERO 2019</v>
      </c>
      <c r="T1397" t="str">
        <f t="shared" ca="1" si="284"/>
        <v>TRANSACCIONES DEL DIA 01/10/2019 RECURSOS HUMANOS</v>
      </c>
      <c r="V1397">
        <f t="shared" ca="1" si="285"/>
        <v>0</v>
      </c>
      <c r="W1397">
        <f t="shared" ca="1" si="286"/>
        <v>0</v>
      </c>
    </row>
    <row r="1398" spans="2:23" x14ac:dyDescent="0.25">
      <c r="B1398" s="3">
        <f t="shared" si="276"/>
        <v>1390</v>
      </c>
      <c r="C1398" s="93">
        <f>IF(Tabla!G1398="","",Tabla!G1398)</f>
        <v>43560</v>
      </c>
      <c r="D1398" s="93" t="str">
        <f>IF(Tabla!H1398="","",Tabla!H1398)</f>
        <v>BANCA COMERCIAL</v>
      </c>
      <c r="E1398" s="93" t="str">
        <f>IF(Tabla!I1398="","",Tabla!I1398)</f>
        <v>VIATICOS 2</v>
      </c>
      <c r="F1398" s="93" t="str">
        <f>IF(Tabla!J1398="","",Tabla!J1398)</f>
        <v>TRANSACCIONES DEL DIA 04/05/2019SPYRAL - GESTION ADMINISTRATIVA</v>
      </c>
      <c r="G1398" s="108">
        <f>IF(Tabla!K1398="","",Tabla!K1398)</f>
        <v>187.8</v>
      </c>
      <c r="H1398" s="108">
        <f>IF(Tabla!L1398="","",Tabla!L1398)</f>
        <v>0</v>
      </c>
      <c r="J1398">
        <f t="shared" si="287"/>
        <v>1390</v>
      </c>
      <c r="K1398" s="93">
        <f t="shared" si="288"/>
        <v>43560</v>
      </c>
      <c r="L1398">
        <f t="shared" ca="1" si="277"/>
        <v>0</v>
      </c>
      <c r="M1398" s="115">
        <f t="shared" ca="1" si="278"/>
        <v>1.39E-6</v>
      </c>
      <c r="N1398">
        <f t="shared" ca="1" si="279"/>
        <v>1.03E-7</v>
      </c>
      <c r="O1398">
        <f t="shared" ca="1" si="280"/>
        <v>103</v>
      </c>
      <c r="Q1398">
        <f t="shared" ca="1" si="281"/>
        <v>43475</v>
      </c>
      <c r="R1398" t="str">
        <f t="shared" ca="1" si="282"/>
        <v>CAJA</v>
      </c>
      <c r="S1398" t="str">
        <f t="shared" ca="1" si="283"/>
        <v>PAGO NOMINA QUINCENA 1 ENERO 2019</v>
      </c>
      <c r="T1398" t="str">
        <f t="shared" ca="1" si="284"/>
        <v>TRANSACCIONES DEL DIA 01/10/2019 RECURSOS HUMANOS</v>
      </c>
      <c r="V1398">
        <f t="shared" ca="1" si="285"/>
        <v>0</v>
      </c>
      <c r="W1398">
        <f t="shared" ca="1" si="286"/>
        <v>0</v>
      </c>
    </row>
    <row r="1399" spans="2:23" x14ac:dyDescent="0.25">
      <c r="B1399" s="3">
        <f t="shared" si="276"/>
        <v>1391</v>
      </c>
      <c r="C1399" s="93">
        <f>IF(Tabla!G1399="","",Tabla!G1399)</f>
        <v>43560</v>
      </c>
      <c r="D1399" s="93" t="str">
        <f>IF(Tabla!H1399="","",Tabla!H1399)</f>
        <v>ADMINISTRACION DE SUCURSALES</v>
      </c>
      <c r="E1399" s="93" t="str">
        <f>IF(Tabla!I1399="","",Tabla!I1399)</f>
        <v>NC ALIMENTACION DE EMPLEADOS NVA</v>
      </c>
      <c r="F1399" s="93" t="str">
        <f>IF(Tabla!J1399="","",Tabla!J1399)</f>
        <v>TRANSACCIONES DEL DIA 04/05/2019SPYRAL - GESTION ADMINISTRATIVA</v>
      </c>
      <c r="G1399" s="108">
        <f>IF(Tabla!K1399="","",Tabla!K1399)</f>
        <v>124.33</v>
      </c>
      <c r="H1399" s="108">
        <f>IF(Tabla!L1399="","",Tabla!L1399)</f>
        <v>0</v>
      </c>
      <c r="J1399">
        <f t="shared" si="287"/>
        <v>1391</v>
      </c>
      <c r="K1399" s="93">
        <f t="shared" si="288"/>
        <v>43560</v>
      </c>
      <c r="L1399">
        <f t="shared" ca="1" si="277"/>
        <v>0</v>
      </c>
      <c r="M1399" s="115">
        <f t="shared" ca="1" si="278"/>
        <v>1.3909999999999999E-6</v>
      </c>
      <c r="N1399">
        <f t="shared" ca="1" si="279"/>
        <v>1.02E-7</v>
      </c>
      <c r="O1399">
        <f t="shared" ca="1" si="280"/>
        <v>102</v>
      </c>
      <c r="Q1399">
        <f t="shared" ca="1" si="281"/>
        <v>43475</v>
      </c>
      <c r="R1399" t="str">
        <f t="shared" ca="1" si="282"/>
        <v>CAJA</v>
      </c>
      <c r="S1399" t="str">
        <f t="shared" ca="1" si="283"/>
        <v>PAGO NOMINA QUINCENA 1 ENERO 2019</v>
      </c>
      <c r="T1399" t="str">
        <f t="shared" ca="1" si="284"/>
        <v>TRANSACCIONES DEL DIA 01/10/2019 RECURSOS HUMANOS</v>
      </c>
      <c r="V1399">
        <f t="shared" ca="1" si="285"/>
        <v>0</v>
      </c>
      <c r="W1399">
        <f t="shared" ca="1" si="286"/>
        <v>0</v>
      </c>
    </row>
    <row r="1400" spans="2:23" x14ac:dyDescent="0.25">
      <c r="B1400" s="3">
        <f t="shared" si="276"/>
        <v>1392</v>
      </c>
      <c r="C1400" s="93">
        <f>IF(Tabla!G1400="","",Tabla!G1400)</f>
        <v>43560</v>
      </c>
      <c r="D1400" s="93" t="str">
        <f>IF(Tabla!H1400="","",Tabla!H1400)</f>
        <v>ADMINISTRACION DE SUCURSALES</v>
      </c>
      <c r="E1400" s="93" t="str">
        <f>IF(Tabla!I1400="","",Tabla!I1400)</f>
        <v>NC ALIMENTACION DE EMPLEADOS NVA</v>
      </c>
      <c r="F1400" s="93" t="str">
        <f>IF(Tabla!J1400="","",Tabla!J1400)</f>
        <v>TRANSACCIONES DEL DIA 04/05/2019SPYRAL - GESTION ADMINISTRATIVA</v>
      </c>
      <c r="G1400" s="108">
        <f>IF(Tabla!K1400="","",Tabla!K1400)</f>
        <v>57.27</v>
      </c>
      <c r="H1400" s="108">
        <f>IF(Tabla!L1400="","",Tabla!L1400)</f>
        <v>0</v>
      </c>
      <c r="J1400">
        <f t="shared" si="287"/>
        <v>1392</v>
      </c>
      <c r="K1400" s="93">
        <f t="shared" si="288"/>
        <v>43560</v>
      </c>
      <c r="L1400">
        <f t="shared" ca="1" si="277"/>
        <v>0</v>
      </c>
      <c r="M1400" s="115">
        <f t="shared" ca="1" si="278"/>
        <v>1.392E-6</v>
      </c>
      <c r="N1400">
        <f t="shared" ca="1" si="279"/>
        <v>1.01E-7</v>
      </c>
      <c r="O1400">
        <f t="shared" ca="1" si="280"/>
        <v>101</v>
      </c>
      <c r="Q1400">
        <f t="shared" ca="1" si="281"/>
        <v>43475</v>
      </c>
      <c r="R1400" t="str">
        <f t="shared" ca="1" si="282"/>
        <v>CAJA</v>
      </c>
      <c r="S1400" t="str">
        <f t="shared" ca="1" si="283"/>
        <v>PAGO NOMINA QUINCENA 1 ENERO 2019</v>
      </c>
      <c r="T1400" t="str">
        <f t="shared" ca="1" si="284"/>
        <v>TRANSACCIONES DEL DIA 01/10/2019 RECURSOS HUMANOS</v>
      </c>
      <c r="V1400">
        <f t="shared" ca="1" si="285"/>
        <v>0</v>
      </c>
      <c r="W1400">
        <f t="shared" ca="1" si="286"/>
        <v>0</v>
      </c>
    </row>
    <row r="1401" spans="2:23" x14ac:dyDescent="0.25">
      <c r="B1401" s="3">
        <f t="shared" si="276"/>
        <v>1393</v>
      </c>
      <c r="C1401" s="93">
        <f>IF(Tabla!G1401="","",Tabla!G1401)</f>
        <v>43560</v>
      </c>
      <c r="D1401" s="93" t="str">
        <f>IF(Tabla!H1401="","",Tabla!H1401)</f>
        <v>ADMINISTRACION DE SUCURSALES</v>
      </c>
      <c r="E1401" s="93" t="str">
        <f>IF(Tabla!I1401="","",Tabla!I1401)</f>
        <v>NC ALIMENTACION DE EMPLEADOS NVA</v>
      </c>
      <c r="F1401" s="93" t="str">
        <f>IF(Tabla!J1401="","",Tabla!J1401)</f>
        <v>TRANSACCIONES DEL DIA 04/05/2019SPYRAL - GESTION ADMINISTRATIVA</v>
      </c>
      <c r="G1401" s="108">
        <f>IF(Tabla!K1401="","",Tabla!K1401)</f>
        <v>25.98</v>
      </c>
      <c r="H1401" s="108">
        <f>IF(Tabla!L1401="","",Tabla!L1401)</f>
        <v>0</v>
      </c>
      <c r="J1401">
        <f t="shared" si="287"/>
        <v>1393</v>
      </c>
      <c r="K1401" s="93">
        <f t="shared" si="288"/>
        <v>43560</v>
      </c>
      <c r="L1401">
        <f t="shared" ca="1" si="277"/>
        <v>0</v>
      </c>
      <c r="M1401" s="115">
        <f t="shared" ca="1" si="278"/>
        <v>1.393E-6</v>
      </c>
      <c r="N1401">
        <f t="shared" ca="1" si="279"/>
        <v>9.9999999999999995E-8</v>
      </c>
      <c r="O1401">
        <f t="shared" ca="1" si="280"/>
        <v>100</v>
      </c>
      <c r="Q1401">
        <f t="shared" ca="1" si="281"/>
        <v>43475</v>
      </c>
      <c r="R1401" t="str">
        <f t="shared" ca="1" si="282"/>
        <v>CAJA</v>
      </c>
      <c r="S1401" t="str">
        <f t="shared" ca="1" si="283"/>
        <v>ALIMENTACION DE EMPLEADOS CTA NUEVA</v>
      </c>
      <c r="T1401" t="str">
        <f t="shared" ca="1" si="284"/>
        <v>TRANSACCIONES DEL DIA 01/10/2019SPYRAL - GESTION ADMINISTRATIVA</v>
      </c>
      <c r="V1401">
        <f t="shared" ca="1" si="285"/>
        <v>0</v>
      </c>
      <c r="W1401">
        <f t="shared" ca="1" si="286"/>
        <v>0</v>
      </c>
    </row>
    <row r="1402" spans="2:23" x14ac:dyDescent="0.25">
      <c r="B1402" s="3">
        <f t="shared" si="276"/>
        <v>1394</v>
      </c>
      <c r="C1402" s="93">
        <f>IF(Tabla!G1402="","",Tabla!G1402)</f>
        <v>43560</v>
      </c>
      <c r="D1402" s="93" t="str">
        <f>IF(Tabla!H1402="","",Tabla!H1402)</f>
        <v>ADMINISTRACION DE SUCURSALES</v>
      </c>
      <c r="E1402" s="93" t="str">
        <f>IF(Tabla!I1402="","",Tabla!I1402)</f>
        <v>NC GASTO NO DEDUCIBLES</v>
      </c>
      <c r="F1402" s="93" t="str">
        <f>IF(Tabla!J1402="","",Tabla!J1402)</f>
        <v>TRANSACCIONES DEL DIA 04/05/2019SPYRAL - GESTION ADMINISTRATIVA</v>
      </c>
      <c r="G1402" s="108">
        <f>IF(Tabla!K1402="","",Tabla!K1402)</f>
        <v>152.85</v>
      </c>
      <c r="H1402" s="108">
        <f>IF(Tabla!L1402="","",Tabla!L1402)</f>
        <v>0</v>
      </c>
      <c r="J1402">
        <f t="shared" si="287"/>
        <v>1394</v>
      </c>
      <c r="K1402" s="93">
        <f t="shared" si="288"/>
        <v>43560</v>
      </c>
      <c r="L1402">
        <f t="shared" ca="1" si="277"/>
        <v>0</v>
      </c>
      <c r="M1402" s="115">
        <f t="shared" ca="1" si="278"/>
        <v>1.3939999999999999E-6</v>
      </c>
      <c r="N1402">
        <f t="shared" ca="1" si="279"/>
        <v>9.9E-8</v>
      </c>
      <c r="O1402">
        <f t="shared" ca="1" si="280"/>
        <v>99</v>
      </c>
      <c r="Q1402">
        <f t="shared" ca="1" si="281"/>
        <v>43475</v>
      </c>
      <c r="R1402" t="str">
        <f t="shared" ca="1" si="282"/>
        <v>CAJA</v>
      </c>
      <c r="S1402" t="str">
        <f t="shared" ca="1" si="283"/>
        <v>ALIMENTACION DE EMPLEADOS CTA NUEVA</v>
      </c>
      <c r="T1402" t="str">
        <f t="shared" ca="1" si="284"/>
        <v>TRANSACCIONES DEL DIA 01/10/2019SPYRAL - GESTION ADMINISTRATIVA</v>
      </c>
      <c r="V1402">
        <f t="shared" ca="1" si="285"/>
        <v>0</v>
      </c>
      <c r="W1402">
        <f t="shared" ca="1" si="286"/>
        <v>0</v>
      </c>
    </row>
    <row r="1403" spans="2:23" x14ac:dyDescent="0.25">
      <c r="B1403" s="3">
        <f t="shared" si="276"/>
        <v>1395</v>
      </c>
      <c r="C1403" s="93">
        <f>IF(Tabla!G1403="","",Tabla!G1403)</f>
        <v>43560</v>
      </c>
      <c r="D1403" s="93" t="str">
        <f>IF(Tabla!H1403="","",Tabla!H1403)</f>
        <v>ADMINISTRACION DE SUCURSALES</v>
      </c>
      <c r="E1403" s="93" t="str">
        <f>IF(Tabla!I1403="","",Tabla!I1403)</f>
        <v>NC GASTO NO DEDUCIBLES</v>
      </c>
      <c r="F1403" s="93" t="str">
        <f>IF(Tabla!J1403="","",Tabla!J1403)</f>
        <v>TRANSACCIONES DEL DIA 04/05/2019SPYRAL - GESTION ADMINISTRATIVA</v>
      </c>
      <c r="G1403" s="108">
        <f>IF(Tabla!K1403="","",Tabla!K1403)</f>
        <v>66.959999999999994</v>
      </c>
      <c r="H1403" s="108">
        <f>IF(Tabla!L1403="","",Tabla!L1403)</f>
        <v>0</v>
      </c>
      <c r="J1403">
        <f t="shared" si="287"/>
        <v>1395</v>
      </c>
      <c r="K1403" s="93">
        <f t="shared" si="288"/>
        <v>43560</v>
      </c>
      <c r="L1403">
        <f t="shared" ca="1" si="277"/>
        <v>0</v>
      </c>
      <c r="M1403" s="115">
        <f t="shared" ca="1" si="278"/>
        <v>1.395E-6</v>
      </c>
      <c r="N1403">
        <f t="shared" ca="1" si="279"/>
        <v>9.8000000000000004E-8</v>
      </c>
      <c r="O1403">
        <f t="shared" ca="1" si="280"/>
        <v>98</v>
      </c>
      <c r="Q1403">
        <f t="shared" ca="1" si="281"/>
        <v>43475</v>
      </c>
      <c r="R1403" t="str">
        <f t="shared" ca="1" si="282"/>
        <v>CAJA</v>
      </c>
      <c r="S1403" t="str">
        <f t="shared" ca="1" si="283"/>
        <v>ALIMENTACION DE EMPLEADOS CTA NUEVA</v>
      </c>
      <c r="T1403" t="str">
        <f t="shared" ca="1" si="284"/>
        <v>TRANSACCIONES DEL DIA 01/10/2019SPYRAL - GESTION ADMINISTRATIVA</v>
      </c>
      <c r="V1403">
        <f t="shared" ca="1" si="285"/>
        <v>0</v>
      </c>
      <c r="W1403">
        <f t="shared" ca="1" si="286"/>
        <v>0</v>
      </c>
    </row>
    <row r="1404" spans="2:23" x14ac:dyDescent="0.25">
      <c r="B1404" s="3">
        <f t="shared" si="276"/>
        <v>1396</v>
      </c>
      <c r="C1404" s="93">
        <f>IF(Tabla!G1404="","",Tabla!G1404)</f>
        <v>43560</v>
      </c>
      <c r="D1404" s="93" t="str">
        <f>IF(Tabla!H1404="","",Tabla!H1404)</f>
        <v>ADMINISTRACION DE SUCURSALES</v>
      </c>
      <c r="E1404" s="93" t="str">
        <f>IF(Tabla!I1404="","",Tabla!I1404)</f>
        <v>NC GASTO NO DEDUCIBLES</v>
      </c>
      <c r="F1404" s="93" t="str">
        <f>IF(Tabla!J1404="","",Tabla!J1404)</f>
        <v>TRANSACCIONES DEL DIA 04/05/2019SPYRAL - GESTION ADMINISTRATIVA</v>
      </c>
      <c r="G1404" s="108">
        <f>IF(Tabla!K1404="","",Tabla!K1404)</f>
        <v>53.9</v>
      </c>
      <c r="H1404" s="108">
        <f>IF(Tabla!L1404="","",Tabla!L1404)</f>
        <v>0</v>
      </c>
      <c r="J1404">
        <f t="shared" si="287"/>
        <v>1396</v>
      </c>
      <c r="K1404" s="93">
        <f t="shared" si="288"/>
        <v>43560</v>
      </c>
      <c r="L1404">
        <f t="shared" ca="1" si="277"/>
        <v>0</v>
      </c>
      <c r="M1404" s="115">
        <f t="shared" ca="1" si="278"/>
        <v>1.3960000000000001E-6</v>
      </c>
      <c r="N1404">
        <f t="shared" ca="1" si="279"/>
        <v>9.6999999999999995E-8</v>
      </c>
      <c r="O1404">
        <f t="shared" ca="1" si="280"/>
        <v>97</v>
      </c>
      <c r="Q1404">
        <f t="shared" ca="1" si="281"/>
        <v>43475</v>
      </c>
      <c r="R1404" t="str">
        <f t="shared" ca="1" si="282"/>
        <v>CANALES DE DISTRIBUCION</v>
      </c>
      <c r="S1404" t="str">
        <f t="shared" ca="1" si="283"/>
        <v>NC  RECONOCIMIENTOS</v>
      </c>
      <c r="T1404" t="str">
        <f t="shared" ca="1" si="284"/>
        <v>TRANSACCIONES DEL DIA 01/10/2019SPYRAL - GESTION ADMINISTRATIVA</v>
      </c>
      <c r="V1404">
        <f t="shared" ca="1" si="285"/>
        <v>0</v>
      </c>
      <c r="W1404">
        <f t="shared" ca="1" si="286"/>
        <v>0</v>
      </c>
    </row>
    <row r="1405" spans="2:23" x14ac:dyDescent="0.25">
      <c r="B1405" s="3">
        <f t="shared" si="276"/>
        <v>1397</v>
      </c>
      <c r="C1405" s="93">
        <f>IF(Tabla!G1405="","",Tabla!G1405)</f>
        <v>43560</v>
      </c>
      <c r="D1405" s="93" t="str">
        <f>IF(Tabla!H1405="","",Tabla!H1405)</f>
        <v>ADMINISTRACION DE SUCURSALES</v>
      </c>
      <c r="E1405" s="93" t="str">
        <f>IF(Tabla!I1405="","",Tabla!I1405)</f>
        <v>NC GASTO NO DEDUCIBLES</v>
      </c>
      <c r="F1405" s="93" t="str">
        <f>IF(Tabla!J1405="","",Tabla!J1405)</f>
        <v>TRANSACCIONES DEL DIA 04/05/2019SPYRAL - GESTION ADMINISTRATIVA</v>
      </c>
      <c r="G1405" s="108">
        <f>IF(Tabla!K1405="","",Tabla!K1405)</f>
        <v>51.46</v>
      </c>
      <c r="H1405" s="108">
        <f>IF(Tabla!L1405="","",Tabla!L1405)</f>
        <v>0</v>
      </c>
      <c r="J1405">
        <f t="shared" si="287"/>
        <v>1397</v>
      </c>
      <c r="K1405" s="93">
        <f t="shared" si="288"/>
        <v>43560</v>
      </c>
      <c r="L1405">
        <f t="shared" ca="1" si="277"/>
        <v>0</v>
      </c>
      <c r="M1405" s="115">
        <f t="shared" ca="1" si="278"/>
        <v>1.3969999999999999E-6</v>
      </c>
      <c r="N1405">
        <f t="shared" ca="1" si="279"/>
        <v>9.5999999999999999E-8</v>
      </c>
      <c r="O1405">
        <f t="shared" ca="1" si="280"/>
        <v>96</v>
      </c>
      <c r="Q1405">
        <f t="shared" ca="1" si="281"/>
        <v>43475</v>
      </c>
      <c r="R1405" t="str">
        <f t="shared" ca="1" si="282"/>
        <v>CENTRO DE TARJETAS</v>
      </c>
      <c r="S1405" t="str">
        <f t="shared" ca="1" si="283"/>
        <v>PAGO NOMINA QUINCENA 1 ENERO 2019</v>
      </c>
      <c r="T1405" t="str">
        <f t="shared" ca="1" si="284"/>
        <v>TRANSACCIONES DEL DIA 01/10/2019 RECURSOS HUMANOS</v>
      </c>
      <c r="V1405">
        <f t="shared" ca="1" si="285"/>
        <v>0</v>
      </c>
      <c r="W1405">
        <f t="shared" ca="1" si="286"/>
        <v>0</v>
      </c>
    </row>
    <row r="1406" spans="2:23" x14ac:dyDescent="0.25">
      <c r="B1406" s="3">
        <f t="shared" si="276"/>
        <v>1398</v>
      </c>
      <c r="C1406" s="93">
        <f>IF(Tabla!G1406="","",Tabla!G1406)</f>
        <v>43560</v>
      </c>
      <c r="D1406" s="93" t="str">
        <f>IF(Tabla!H1406="","",Tabla!H1406)</f>
        <v>ADMINISTRACION DE SUCURSALES</v>
      </c>
      <c r="E1406" s="93" t="str">
        <f>IF(Tabla!I1406="","",Tabla!I1406)</f>
        <v>NC GASTO NO DEDUCIBLES</v>
      </c>
      <c r="F1406" s="93" t="str">
        <f>IF(Tabla!J1406="","",Tabla!J1406)</f>
        <v>TRANSACCIONES DEL DIA 04/05/2019SPYRAL - GESTION ADMINISTRATIVA</v>
      </c>
      <c r="G1406" s="108">
        <f>IF(Tabla!K1406="","",Tabla!K1406)</f>
        <v>37.159999999999997</v>
      </c>
      <c r="H1406" s="108">
        <f>IF(Tabla!L1406="","",Tabla!L1406)</f>
        <v>0</v>
      </c>
      <c r="J1406">
        <f t="shared" si="287"/>
        <v>1398</v>
      </c>
      <c r="K1406" s="93">
        <f t="shared" si="288"/>
        <v>43560</v>
      </c>
      <c r="L1406">
        <f t="shared" ca="1" si="277"/>
        <v>0</v>
      </c>
      <c r="M1406" s="115">
        <f t="shared" ca="1" si="278"/>
        <v>1.398E-6</v>
      </c>
      <c r="N1406">
        <f t="shared" ca="1" si="279"/>
        <v>9.5000000000000004E-8</v>
      </c>
      <c r="O1406">
        <f t="shared" ca="1" si="280"/>
        <v>95</v>
      </c>
      <c r="Q1406">
        <f t="shared" ca="1" si="281"/>
        <v>43475</v>
      </c>
      <c r="R1406" t="str">
        <f t="shared" ca="1" si="282"/>
        <v>FUERZA DE VENTAS AUTOS</v>
      </c>
      <c r="S1406" t="str">
        <f t="shared" ca="1" si="283"/>
        <v>VIATICOS</v>
      </c>
      <c r="T1406" t="str">
        <f t="shared" ca="1" si="284"/>
        <v>TRANSACCIONES DEL DIA 01/10/2019SPYRAL - GESTION ADMINISTRATIVA</v>
      </c>
      <c r="V1406">
        <f t="shared" ca="1" si="285"/>
        <v>0</v>
      </c>
      <c r="W1406">
        <f t="shared" ca="1" si="286"/>
        <v>0</v>
      </c>
    </row>
    <row r="1407" spans="2:23" x14ac:dyDescent="0.25">
      <c r="B1407" s="3">
        <f t="shared" si="276"/>
        <v>1399</v>
      </c>
      <c r="C1407" s="93">
        <f>IF(Tabla!G1407="","",Tabla!G1407)</f>
        <v>43560</v>
      </c>
      <c r="D1407" s="93" t="str">
        <f>IF(Tabla!H1407="","",Tabla!H1407)</f>
        <v>ADMINISTRACION DE SUCURSALES</v>
      </c>
      <c r="E1407" s="93" t="str">
        <f>IF(Tabla!I1407="","",Tabla!I1407)</f>
        <v>NC GASTO NO DEDUCIBLES</v>
      </c>
      <c r="F1407" s="93" t="str">
        <f>IF(Tabla!J1407="","",Tabla!J1407)</f>
        <v>TRANSACCIONES DEL DIA 04/05/2019SPYRAL - GESTION ADMINISTRATIVA</v>
      </c>
      <c r="G1407" s="108">
        <f>IF(Tabla!K1407="","",Tabla!K1407)</f>
        <v>26.08</v>
      </c>
      <c r="H1407" s="108">
        <f>IF(Tabla!L1407="","",Tabla!L1407)</f>
        <v>0</v>
      </c>
      <c r="J1407">
        <f t="shared" si="287"/>
        <v>1399</v>
      </c>
      <c r="K1407" s="93">
        <f t="shared" si="288"/>
        <v>43560</v>
      </c>
      <c r="L1407">
        <f t="shared" ca="1" si="277"/>
        <v>0</v>
      </c>
      <c r="M1407" s="115">
        <f t="shared" ca="1" si="278"/>
        <v>1.3990000000000001E-6</v>
      </c>
      <c r="N1407">
        <f t="shared" ca="1" si="279"/>
        <v>9.3999999999999995E-8</v>
      </c>
      <c r="O1407">
        <f t="shared" ca="1" si="280"/>
        <v>94</v>
      </c>
      <c r="Q1407">
        <f t="shared" ca="1" si="281"/>
        <v>43475</v>
      </c>
      <c r="R1407" t="str">
        <f t="shared" ca="1" si="282"/>
        <v>FUERZA DE VENTAS AUTOS</v>
      </c>
      <c r="S1407" t="str">
        <f t="shared" ca="1" si="283"/>
        <v>PAGO NOMINA QUINCENA 1 ENERO 2019</v>
      </c>
      <c r="T1407" t="str">
        <f t="shared" ca="1" si="284"/>
        <v>TRANSACCIONES DEL DIA 01/10/2019 RECURSOS HUMANOS</v>
      </c>
      <c r="V1407">
        <f t="shared" ca="1" si="285"/>
        <v>0</v>
      </c>
      <c r="W1407">
        <f t="shared" ca="1" si="286"/>
        <v>0</v>
      </c>
    </row>
    <row r="1408" spans="2:23" x14ac:dyDescent="0.25">
      <c r="B1408" s="3">
        <f t="shared" si="276"/>
        <v>1400</v>
      </c>
      <c r="C1408" s="93">
        <f>IF(Tabla!G1408="","",Tabla!G1408)</f>
        <v>43560</v>
      </c>
      <c r="D1408" s="93" t="str">
        <f>IF(Tabla!H1408="","",Tabla!H1408)</f>
        <v>ADMINISTRACION DE SUCURSALES</v>
      </c>
      <c r="E1408" s="93" t="str">
        <f>IF(Tabla!I1408="","",Tabla!I1408)</f>
        <v>NC GASTO NO DEDUCIBLES</v>
      </c>
      <c r="F1408" s="93" t="str">
        <f>IF(Tabla!J1408="","",Tabla!J1408)</f>
        <v>TRANSACCIONES DEL DIA 04/05/2019SPYRAL - GESTION ADMINISTRATIVA</v>
      </c>
      <c r="G1408" s="108">
        <f>IF(Tabla!K1408="","",Tabla!K1408)</f>
        <v>21.95</v>
      </c>
      <c r="H1408" s="108">
        <f>IF(Tabla!L1408="","",Tabla!L1408)</f>
        <v>0</v>
      </c>
      <c r="J1408">
        <f t="shared" si="287"/>
        <v>1400</v>
      </c>
      <c r="K1408" s="93">
        <f t="shared" si="288"/>
        <v>43560</v>
      </c>
      <c r="L1408">
        <f t="shared" ca="1" si="277"/>
        <v>0</v>
      </c>
      <c r="M1408" s="115">
        <f t="shared" ca="1" si="278"/>
        <v>1.3999999999999999E-6</v>
      </c>
      <c r="N1408">
        <f t="shared" ca="1" si="279"/>
        <v>9.2999999999999999E-8</v>
      </c>
      <c r="O1408">
        <f t="shared" ca="1" si="280"/>
        <v>93</v>
      </c>
      <c r="Q1408">
        <f t="shared" ca="1" si="281"/>
        <v>43475</v>
      </c>
      <c r="R1408" t="str">
        <f t="shared" ca="1" si="282"/>
        <v>FUERZAS DE VENTAS PANAMA</v>
      </c>
      <c r="S1408" t="str">
        <f t="shared" ca="1" si="283"/>
        <v>PAGO NOMINA QUINCENA 1 ENERO 2019</v>
      </c>
      <c r="T1408" t="str">
        <f t="shared" ca="1" si="284"/>
        <v>TRANSACCIONES DEL DIA 01/10/2019 RECURSOS HUMANOS</v>
      </c>
      <c r="V1408">
        <f t="shared" ca="1" si="285"/>
        <v>0</v>
      </c>
      <c r="W1408">
        <f t="shared" ca="1" si="286"/>
        <v>0</v>
      </c>
    </row>
    <row r="1409" spans="2:23" x14ac:dyDescent="0.25">
      <c r="B1409" s="3">
        <f t="shared" si="276"/>
        <v>1401</v>
      </c>
      <c r="C1409" s="93">
        <f>IF(Tabla!G1409="","",Tabla!G1409)</f>
        <v>43560</v>
      </c>
      <c r="D1409" s="93" t="str">
        <f>IF(Tabla!H1409="","",Tabla!H1409)</f>
        <v>ADMINISTRACION DE SUCURSALES</v>
      </c>
      <c r="E1409" s="93" t="str">
        <f>IF(Tabla!I1409="","",Tabla!I1409)</f>
        <v>NC GASTO NO DEDUCIBLES</v>
      </c>
      <c r="F1409" s="93" t="str">
        <f>IF(Tabla!J1409="","",Tabla!J1409)</f>
        <v>TRANSACCIONES DEL DIA 04/05/2019SPYRAL - GESTION ADMINISTRATIVA</v>
      </c>
      <c r="G1409" s="108">
        <f>IF(Tabla!K1409="","",Tabla!K1409)</f>
        <v>18.95</v>
      </c>
      <c r="H1409" s="108">
        <f>IF(Tabla!L1409="","",Tabla!L1409)</f>
        <v>0</v>
      </c>
      <c r="J1409">
        <f t="shared" si="287"/>
        <v>1401</v>
      </c>
      <c r="K1409" s="93">
        <f t="shared" si="288"/>
        <v>43560</v>
      </c>
      <c r="L1409">
        <f t="shared" ca="1" si="277"/>
        <v>0</v>
      </c>
      <c r="M1409" s="115">
        <f t="shared" ca="1" si="278"/>
        <v>1.401E-6</v>
      </c>
      <c r="N1409">
        <f t="shared" ca="1" si="279"/>
        <v>9.2000000000000003E-8</v>
      </c>
      <c r="O1409">
        <f t="shared" ca="1" si="280"/>
        <v>92</v>
      </c>
      <c r="Q1409">
        <f t="shared" ca="1" si="281"/>
        <v>43475</v>
      </c>
      <c r="R1409" t="str">
        <f t="shared" ca="1" si="282"/>
        <v>GESTION HIPOTECARIA</v>
      </c>
      <c r="S1409" t="str">
        <f t="shared" ca="1" si="283"/>
        <v>PAGO NOMINA QUINCENA 1 ENERO 2019</v>
      </c>
      <c r="T1409" t="str">
        <f t="shared" ca="1" si="284"/>
        <v>TRANSACCIONES DEL DIA 01/10/2019 RECURSOS HUMANOS</v>
      </c>
      <c r="V1409">
        <f t="shared" ca="1" si="285"/>
        <v>0</v>
      </c>
      <c r="W1409">
        <f t="shared" ca="1" si="286"/>
        <v>0</v>
      </c>
    </row>
    <row r="1410" spans="2:23" x14ac:dyDescent="0.25">
      <c r="B1410" s="3">
        <f t="shared" si="276"/>
        <v>1402</v>
      </c>
      <c r="C1410" s="93">
        <f>IF(Tabla!G1410="","",Tabla!G1410)</f>
        <v>43561</v>
      </c>
      <c r="D1410" s="93" t="str">
        <f>IF(Tabla!H1410="","",Tabla!H1410)</f>
        <v>SERVICIOS PERSONALES</v>
      </c>
      <c r="E1410" s="93" t="str">
        <f>IF(Tabla!I1410="","",Tabla!I1410)</f>
        <v>ALIMENTACION DE EMPLEADOS CTA NUEVA</v>
      </c>
      <c r="F1410" s="93" t="str">
        <f>IF(Tabla!J1410="","",Tabla!J1410)</f>
        <v>TRANSACCIONES DEL DIA 04/06/2019SPYRAL - GESTION ADMINISTRATIVA</v>
      </c>
      <c r="G1410" s="108">
        <f>IF(Tabla!K1410="","",Tabla!K1410)</f>
        <v>8</v>
      </c>
      <c r="H1410" s="108">
        <f>IF(Tabla!L1410="","",Tabla!L1410)</f>
        <v>0</v>
      </c>
      <c r="J1410">
        <f t="shared" si="287"/>
        <v>1402</v>
      </c>
      <c r="K1410" s="93">
        <f t="shared" si="288"/>
        <v>43561</v>
      </c>
      <c r="L1410">
        <f t="shared" ca="1" si="277"/>
        <v>0</v>
      </c>
      <c r="M1410" s="115">
        <f t="shared" ca="1" si="278"/>
        <v>1.4020000000000001E-6</v>
      </c>
      <c r="N1410">
        <f t="shared" ca="1" si="279"/>
        <v>9.0999999999999994E-8</v>
      </c>
      <c r="O1410">
        <f t="shared" ca="1" si="280"/>
        <v>91</v>
      </c>
      <c r="Q1410">
        <f t="shared" ca="1" si="281"/>
        <v>43475</v>
      </c>
      <c r="R1410" t="str">
        <f t="shared" ca="1" si="282"/>
        <v>IMAGEN CORPORATIVA</v>
      </c>
      <c r="S1410" t="str">
        <f t="shared" ca="1" si="283"/>
        <v>PAGO NOMINA QUINCENA 1 ENERO 2019</v>
      </c>
      <c r="T1410" t="str">
        <f t="shared" ca="1" si="284"/>
        <v>TRANSACCIONES DEL DIA 01/10/2019 RECURSOS HUMANOS</v>
      </c>
      <c r="V1410">
        <f t="shared" ca="1" si="285"/>
        <v>0</v>
      </c>
      <c r="W1410">
        <f t="shared" ca="1" si="286"/>
        <v>0</v>
      </c>
    </row>
    <row r="1411" spans="2:23" x14ac:dyDescent="0.25">
      <c r="B1411" s="3">
        <f t="shared" si="276"/>
        <v>1403</v>
      </c>
      <c r="C1411" s="93">
        <f>IF(Tabla!G1411="","",Tabla!G1411)</f>
        <v>43561</v>
      </c>
      <c r="D1411" s="93" t="str">
        <f>IF(Tabla!H1411="","",Tabla!H1411)</f>
        <v>FUERZAS DE VENTAS PANAMA</v>
      </c>
      <c r="E1411" s="93" t="str">
        <f>IF(Tabla!I1411="","",Tabla!I1411)</f>
        <v>VIATICOS 2</v>
      </c>
      <c r="F1411" s="93" t="str">
        <f>IF(Tabla!J1411="","",Tabla!J1411)</f>
        <v>TRANSACCIONES DEL DIA 04/06/2019SPYRAL - GESTION ADMINISTRATIVA</v>
      </c>
      <c r="G1411" s="108">
        <f>IF(Tabla!K1411="","",Tabla!K1411)</f>
        <v>53.35</v>
      </c>
      <c r="H1411" s="108">
        <f>IF(Tabla!L1411="","",Tabla!L1411)</f>
        <v>0</v>
      </c>
      <c r="J1411">
        <f t="shared" si="287"/>
        <v>1403</v>
      </c>
      <c r="K1411" s="93">
        <f t="shared" si="288"/>
        <v>43561</v>
      </c>
      <c r="L1411">
        <f t="shared" ca="1" si="277"/>
        <v>0</v>
      </c>
      <c r="M1411" s="115">
        <f t="shared" ca="1" si="278"/>
        <v>1.403E-6</v>
      </c>
      <c r="N1411">
        <f t="shared" ca="1" si="279"/>
        <v>8.9999999999999999E-8</v>
      </c>
      <c r="O1411">
        <f t="shared" ca="1" si="280"/>
        <v>90</v>
      </c>
      <c r="Q1411">
        <f t="shared" ca="1" si="281"/>
        <v>43475</v>
      </c>
      <c r="R1411" t="str">
        <f t="shared" ca="1" si="282"/>
        <v>SERVICIOS PERSONALES</v>
      </c>
      <c r="S1411" t="str">
        <f t="shared" ca="1" si="283"/>
        <v>PAGO NOMINA QUINCENA 1 ENERO 2019</v>
      </c>
      <c r="T1411" t="str">
        <f t="shared" ca="1" si="284"/>
        <v>TRANSACCIONES DEL DIA 01/10/2019 RECURSOS HUMANOS</v>
      </c>
      <c r="V1411">
        <f t="shared" ca="1" si="285"/>
        <v>0</v>
      </c>
      <c r="W1411">
        <f t="shared" ca="1" si="286"/>
        <v>0</v>
      </c>
    </row>
    <row r="1412" spans="2:23" x14ac:dyDescent="0.25">
      <c r="B1412" s="3">
        <f t="shared" si="276"/>
        <v>1404</v>
      </c>
      <c r="C1412" s="93">
        <f>IF(Tabla!G1412="","",Tabla!G1412)</f>
        <v>43561</v>
      </c>
      <c r="D1412" s="93" t="str">
        <f>IF(Tabla!H1412="","",Tabla!H1412)</f>
        <v>CANALES DE DISTRIBUCION</v>
      </c>
      <c r="E1412" s="93" t="str">
        <f>IF(Tabla!I1412="","",Tabla!I1412)</f>
        <v>VIATICOS 2</v>
      </c>
      <c r="F1412" s="93" t="str">
        <f>IF(Tabla!J1412="","",Tabla!J1412)</f>
        <v>TRANSACCIONES DEL DIA 04/06/2019SPYRAL - GESTION ADMINISTRATIVA</v>
      </c>
      <c r="G1412" s="108">
        <f>IF(Tabla!K1412="","",Tabla!K1412)</f>
        <v>19.399999999999999</v>
      </c>
      <c r="H1412" s="108">
        <f>IF(Tabla!L1412="","",Tabla!L1412)</f>
        <v>0</v>
      </c>
      <c r="J1412">
        <f t="shared" si="287"/>
        <v>1404</v>
      </c>
      <c r="K1412" s="93">
        <f t="shared" si="288"/>
        <v>43561</v>
      </c>
      <c r="L1412">
        <f t="shared" ca="1" si="277"/>
        <v>0</v>
      </c>
      <c r="M1412" s="115">
        <f t="shared" ca="1" si="278"/>
        <v>1.404E-6</v>
      </c>
      <c r="N1412">
        <f t="shared" ca="1" si="279"/>
        <v>8.9000000000000003E-8</v>
      </c>
      <c r="O1412">
        <f t="shared" ca="1" si="280"/>
        <v>89</v>
      </c>
      <c r="Q1412">
        <f t="shared" ca="1" si="281"/>
        <v>43475</v>
      </c>
      <c r="R1412" t="str">
        <f t="shared" ca="1" si="282"/>
        <v>SERVICIOS PERSONALES</v>
      </c>
      <c r="S1412" t="str">
        <f t="shared" ca="1" si="283"/>
        <v>PAGO NOMINA QUINCENA 1 ENERO 2019</v>
      </c>
      <c r="T1412" t="str">
        <f t="shared" ca="1" si="284"/>
        <v>TRANSACCIONES DEL DIA 01/10/2019 RECURSOS HUMANOS</v>
      </c>
      <c r="V1412">
        <f t="shared" ca="1" si="285"/>
        <v>0</v>
      </c>
      <c r="W1412">
        <f t="shared" ca="1" si="286"/>
        <v>0</v>
      </c>
    </row>
    <row r="1413" spans="2:23" x14ac:dyDescent="0.25">
      <c r="B1413" s="3">
        <f t="shared" si="276"/>
        <v>1405</v>
      </c>
      <c r="C1413" s="93">
        <f>IF(Tabla!G1413="","",Tabla!G1413)</f>
        <v>43561</v>
      </c>
      <c r="D1413" s="93" t="str">
        <f>IF(Tabla!H1413="","",Tabla!H1413)</f>
        <v>CAJA</v>
      </c>
      <c r="E1413" s="93" t="str">
        <f>IF(Tabla!I1413="","",Tabla!I1413)</f>
        <v>ALIMENTACION DE EMPLEADOS CTA NUEVA</v>
      </c>
      <c r="F1413" s="93" t="str">
        <f>IF(Tabla!J1413="","",Tabla!J1413)</f>
        <v>TRANSACCIONES DEL DIA 04/06/2019SPYRAL - GESTION ADMINISTRATIVA</v>
      </c>
      <c r="G1413" s="108">
        <f>IF(Tabla!K1413="","",Tabla!K1413)</f>
        <v>40</v>
      </c>
      <c r="H1413" s="108">
        <f>IF(Tabla!L1413="","",Tabla!L1413)</f>
        <v>0</v>
      </c>
      <c r="J1413">
        <f t="shared" si="287"/>
        <v>1405</v>
      </c>
      <c r="K1413" s="93">
        <f t="shared" si="288"/>
        <v>43561</v>
      </c>
      <c r="L1413">
        <f t="shared" ca="1" si="277"/>
        <v>0</v>
      </c>
      <c r="M1413" s="115">
        <f t="shared" ca="1" si="278"/>
        <v>1.4050000000000001E-6</v>
      </c>
      <c r="N1413">
        <f t="shared" ca="1" si="279"/>
        <v>8.7999999999999994E-8</v>
      </c>
      <c r="O1413">
        <f t="shared" ca="1" si="280"/>
        <v>88</v>
      </c>
      <c r="Q1413">
        <f t="shared" ca="1" si="281"/>
        <v>43475</v>
      </c>
      <c r="R1413" t="str">
        <f t="shared" ca="1" si="282"/>
        <v>SERVICIOS PERSONALES</v>
      </c>
      <c r="S1413" t="str">
        <f t="shared" ca="1" si="283"/>
        <v>PAGO NOMINA QUINCENA 1 ENERO 2019</v>
      </c>
      <c r="T1413" t="str">
        <f t="shared" ca="1" si="284"/>
        <v>TRANSACCIONES DEL DIA 01/10/2019 RECURSOS HUMANOS</v>
      </c>
      <c r="V1413">
        <f t="shared" ca="1" si="285"/>
        <v>0</v>
      </c>
      <c r="W1413">
        <f t="shared" ca="1" si="286"/>
        <v>0</v>
      </c>
    </row>
    <row r="1414" spans="2:23" x14ac:dyDescent="0.25">
      <c r="B1414" s="3">
        <f t="shared" si="276"/>
        <v>1406</v>
      </c>
      <c r="C1414" s="93">
        <f>IF(Tabla!G1414="","",Tabla!G1414)</f>
        <v>43561</v>
      </c>
      <c r="D1414" s="93" t="str">
        <f>IF(Tabla!H1414="","",Tabla!H1414)</f>
        <v>CAJA</v>
      </c>
      <c r="E1414" s="93" t="str">
        <f>IF(Tabla!I1414="","",Tabla!I1414)</f>
        <v>ALIMENTACION DE EMPLEADOS CTA NUEVA</v>
      </c>
      <c r="F1414" s="93" t="str">
        <f>IF(Tabla!J1414="","",Tabla!J1414)</f>
        <v>TRANSACCIONES DEL DIA 04/06/2019SPYRAL - GESTION ADMINISTRATIVA</v>
      </c>
      <c r="G1414" s="108">
        <f>IF(Tabla!K1414="","",Tabla!K1414)</f>
        <v>24</v>
      </c>
      <c r="H1414" s="108">
        <f>IF(Tabla!L1414="","",Tabla!L1414)</f>
        <v>0</v>
      </c>
      <c r="J1414">
        <f t="shared" si="287"/>
        <v>1406</v>
      </c>
      <c r="K1414" s="93">
        <f t="shared" si="288"/>
        <v>43561</v>
      </c>
      <c r="L1414">
        <f t="shared" ca="1" si="277"/>
        <v>0</v>
      </c>
      <c r="M1414" s="115">
        <f t="shared" ca="1" si="278"/>
        <v>1.406E-6</v>
      </c>
      <c r="N1414">
        <f t="shared" ca="1" si="279"/>
        <v>8.6999999999999998E-8</v>
      </c>
      <c r="O1414">
        <f t="shared" ca="1" si="280"/>
        <v>87</v>
      </c>
      <c r="Q1414">
        <f t="shared" ca="1" si="281"/>
        <v>43475</v>
      </c>
      <c r="R1414" t="str">
        <f t="shared" ca="1" si="282"/>
        <v>SERVICIOS PERSONALES</v>
      </c>
      <c r="S1414" t="str">
        <f t="shared" ca="1" si="283"/>
        <v>PAGO NOMINA QUINCENA 1 ENERO 2019</v>
      </c>
      <c r="T1414" t="str">
        <f t="shared" ca="1" si="284"/>
        <v>TRANSACCIONES DEL DIA 01/10/2019 RECURSOS HUMANOS</v>
      </c>
      <c r="V1414">
        <f t="shared" ca="1" si="285"/>
        <v>0</v>
      </c>
      <c r="W1414">
        <f t="shared" ca="1" si="286"/>
        <v>0</v>
      </c>
    </row>
    <row r="1415" spans="2:23" x14ac:dyDescent="0.25">
      <c r="B1415" s="3">
        <f t="shared" si="276"/>
        <v>1407</v>
      </c>
      <c r="C1415" s="93">
        <f>IF(Tabla!G1415="","",Tabla!G1415)</f>
        <v>43561</v>
      </c>
      <c r="D1415" s="93" t="str">
        <f>IF(Tabla!H1415="","",Tabla!H1415)</f>
        <v>CAJA</v>
      </c>
      <c r="E1415" s="93" t="str">
        <f>IF(Tabla!I1415="","",Tabla!I1415)</f>
        <v>ALIMENTACION DE EMPLEADOS CTA NUEVA</v>
      </c>
      <c r="F1415" s="93" t="str">
        <f>IF(Tabla!J1415="","",Tabla!J1415)</f>
        <v>TRANSACCIONES DEL DIA 04/06/2019SPYRAL - GESTION ADMINISTRATIVA</v>
      </c>
      <c r="G1415" s="108">
        <f>IF(Tabla!K1415="","",Tabla!K1415)</f>
        <v>16</v>
      </c>
      <c r="H1415" s="108">
        <f>IF(Tabla!L1415="","",Tabla!L1415)</f>
        <v>0</v>
      </c>
      <c r="J1415">
        <f t="shared" si="287"/>
        <v>1407</v>
      </c>
      <c r="K1415" s="93">
        <f t="shared" si="288"/>
        <v>43561</v>
      </c>
      <c r="L1415">
        <f t="shared" ca="1" si="277"/>
        <v>0</v>
      </c>
      <c r="M1415" s="115">
        <f t="shared" ca="1" si="278"/>
        <v>1.407E-6</v>
      </c>
      <c r="N1415">
        <f t="shared" ca="1" si="279"/>
        <v>8.6000000000000002E-8</v>
      </c>
      <c r="O1415">
        <f t="shared" ca="1" si="280"/>
        <v>86</v>
      </c>
      <c r="Q1415">
        <f t="shared" ca="1" si="281"/>
        <v>43475</v>
      </c>
      <c r="R1415" t="str">
        <f t="shared" ca="1" si="282"/>
        <v>SERVICIOS PERSONALES</v>
      </c>
      <c r="S1415" t="str">
        <f t="shared" ca="1" si="283"/>
        <v>PAGO NOMINA QUINCENA 1 ENERO 2019</v>
      </c>
      <c r="T1415" t="str">
        <f t="shared" ca="1" si="284"/>
        <v>TRANSACCIONES DEL DIA 01/10/2019 RECURSOS HUMANOS</v>
      </c>
      <c r="V1415">
        <f t="shared" ca="1" si="285"/>
        <v>0</v>
      </c>
      <c r="W1415">
        <f t="shared" ca="1" si="286"/>
        <v>0</v>
      </c>
    </row>
    <row r="1416" spans="2:23" x14ac:dyDescent="0.25">
      <c r="B1416" s="3">
        <f t="shared" si="276"/>
        <v>1408</v>
      </c>
      <c r="C1416" s="93">
        <f>IF(Tabla!G1416="","",Tabla!G1416)</f>
        <v>43561</v>
      </c>
      <c r="D1416" s="93" t="str">
        <f>IF(Tabla!H1416="","",Tabla!H1416)</f>
        <v>CAJA</v>
      </c>
      <c r="E1416" s="93" t="str">
        <f>IF(Tabla!I1416="","",Tabla!I1416)</f>
        <v>ALIMENTACION DE EMPLEADOS CTA NUEVA</v>
      </c>
      <c r="F1416" s="93" t="str">
        <f>IF(Tabla!J1416="","",Tabla!J1416)</f>
        <v>TRANSACCIONES DEL DIA 04/06/2019SPYRAL - GESTION ADMINISTRATIVA</v>
      </c>
      <c r="G1416" s="108">
        <f>IF(Tabla!K1416="","",Tabla!K1416)</f>
        <v>8</v>
      </c>
      <c r="H1416" s="108">
        <f>IF(Tabla!L1416="","",Tabla!L1416)</f>
        <v>0</v>
      </c>
      <c r="J1416">
        <f t="shared" si="287"/>
        <v>1408</v>
      </c>
      <c r="K1416" s="93">
        <f t="shared" si="288"/>
        <v>43561</v>
      </c>
      <c r="L1416">
        <f t="shared" ca="1" si="277"/>
        <v>0</v>
      </c>
      <c r="M1416" s="115">
        <f t="shared" ca="1" si="278"/>
        <v>1.4079999999999999E-6</v>
      </c>
      <c r="N1416">
        <f t="shared" ca="1" si="279"/>
        <v>8.4999999999999994E-8</v>
      </c>
      <c r="O1416">
        <f t="shared" ca="1" si="280"/>
        <v>85</v>
      </c>
      <c r="Q1416">
        <f t="shared" ca="1" si="281"/>
        <v>43475</v>
      </c>
      <c r="R1416" t="str">
        <f t="shared" ca="1" si="282"/>
        <v>SERVICIOS PERSONALES</v>
      </c>
      <c r="S1416" t="str">
        <f t="shared" ca="1" si="283"/>
        <v>PAGO NOMINA QUINCENA 1 ENERO 2019</v>
      </c>
      <c r="T1416" t="str">
        <f t="shared" ca="1" si="284"/>
        <v>TRANSACCIONES DEL DIA 01/10/2019 RECURSOS HUMANOS</v>
      </c>
      <c r="V1416">
        <f t="shared" ca="1" si="285"/>
        <v>0</v>
      </c>
      <c r="W1416">
        <f t="shared" ca="1" si="286"/>
        <v>0</v>
      </c>
    </row>
    <row r="1417" spans="2:23" x14ac:dyDescent="0.25">
      <c r="B1417" s="3">
        <f t="shared" ref="B1417:B1480" si="289">B1416+1</f>
        <v>1409</v>
      </c>
      <c r="C1417" s="93">
        <f>IF(Tabla!G1417="","",Tabla!G1417)</f>
        <v>43561</v>
      </c>
      <c r="D1417" s="93" t="str">
        <f>IF(Tabla!H1417="","",Tabla!H1417)</f>
        <v>BANCA COMERCIAL INTERIOR</v>
      </c>
      <c r="E1417" s="93" t="str">
        <f>IF(Tabla!I1417="","",Tabla!I1417)</f>
        <v>VIATICOS</v>
      </c>
      <c r="F1417" s="93" t="str">
        <f>IF(Tabla!J1417="","",Tabla!J1417)</f>
        <v>TRANSACCIONES DEL DIA 04/06/2019SPYRAL - GESTION ADMINISTRATIVA</v>
      </c>
      <c r="G1417" s="108">
        <f>IF(Tabla!K1417="","",Tabla!K1417)</f>
        <v>87</v>
      </c>
      <c r="H1417" s="108">
        <f>IF(Tabla!L1417="","",Tabla!L1417)</f>
        <v>0</v>
      </c>
      <c r="J1417">
        <f t="shared" si="287"/>
        <v>1409</v>
      </c>
      <c r="K1417" s="93">
        <f t="shared" si="288"/>
        <v>43561</v>
      </c>
      <c r="L1417">
        <f t="shared" ref="L1417:L1480" ca="1" si="290">IF(SortCriteria=1,IFERROR(VALUE(MID(K1417,1,FIND(" ",K1417,1)-1)),0),OFFSET(B1417,0,SortCriteria))</f>
        <v>0</v>
      </c>
      <c r="M1417" s="115">
        <f t="shared" ref="M1417:M1480" ca="1" si="291">L1417+$J1417/1000000000</f>
        <v>1.409E-6</v>
      </c>
      <c r="N1417">
        <f t="shared" ref="N1417:N1480" ca="1" si="292">IFERROR(CHOOSE($J$3,LARGE(INDIRECT("M9:M"&amp;$M$5),J1417),SMALL(INDIRECT("M9:M"&amp;$M$5),J1417)),0)</f>
        <v>8.3999999999999998E-8</v>
      </c>
      <c r="O1417">
        <f t="shared" ref="O1417:O1480" ca="1" si="293">MATCH(N1417,$M$9:$M$1508,0)</f>
        <v>84</v>
      </c>
      <c r="Q1417">
        <f t="shared" ref="Q1417:Q1480" ca="1" si="294">OFFSET(C$8,$O1417,0)</f>
        <v>43475</v>
      </c>
      <c r="R1417" t="str">
        <f t="shared" ca="1" si="282"/>
        <v>SERVICIOS PERSONALES</v>
      </c>
      <c r="S1417" t="str">
        <f t="shared" ca="1" si="283"/>
        <v>PAGO NOMINA QUINCENA 1 ENERO 2019</v>
      </c>
      <c r="T1417" t="str">
        <f t="shared" ca="1" si="284"/>
        <v>TRANSACCIONES DEL DIA 01/10/2019 RECURSOS HUMANOS</v>
      </c>
      <c r="V1417">
        <f t="shared" ca="1" si="285"/>
        <v>0</v>
      </c>
      <c r="W1417">
        <f t="shared" ca="1" si="286"/>
        <v>0</v>
      </c>
    </row>
    <row r="1418" spans="2:23" x14ac:dyDescent="0.25">
      <c r="B1418" s="3">
        <f t="shared" si="289"/>
        <v>1410</v>
      </c>
      <c r="C1418" s="93">
        <f>IF(Tabla!G1418="","",Tabla!G1418)</f>
        <v>43561</v>
      </c>
      <c r="D1418" s="93" t="str">
        <f>IF(Tabla!H1418="","",Tabla!H1418)</f>
        <v>ATM</v>
      </c>
      <c r="E1418" s="93" t="str">
        <f>IF(Tabla!I1418="","",Tabla!I1418)</f>
        <v>GASTOS NO DEDUCIBLES</v>
      </c>
      <c r="F1418" s="93" t="str">
        <f>IF(Tabla!J1418="","",Tabla!J1418)</f>
        <v>TRANSACCIONES DEL DIA 04/06/2019SPYRAL - GESTION ADMINISTRATIVA</v>
      </c>
      <c r="G1418" s="108">
        <f>IF(Tabla!K1418="","",Tabla!K1418)</f>
        <v>136.80000000000001</v>
      </c>
      <c r="H1418" s="108">
        <f>IF(Tabla!L1418="","",Tabla!L1418)</f>
        <v>0</v>
      </c>
      <c r="J1418">
        <f t="shared" si="287"/>
        <v>1410</v>
      </c>
      <c r="K1418" s="93">
        <f t="shared" si="288"/>
        <v>43561</v>
      </c>
      <c r="L1418">
        <f t="shared" ca="1" si="290"/>
        <v>0</v>
      </c>
      <c r="M1418" s="115">
        <f t="shared" ca="1" si="291"/>
        <v>1.4100000000000001E-6</v>
      </c>
      <c r="N1418">
        <f t="shared" ca="1" si="292"/>
        <v>8.3000000000000002E-8</v>
      </c>
      <c r="O1418">
        <f t="shared" ca="1" si="293"/>
        <v>83</v>
      </c>
      <c r="Q1418">
        <f t="shared" ca="1" si="294"/>
        <v>43475</v>
      </c>
      <c r="R1418" t="str">
        <f t="shared" ref="R1418:R1481" ca="1" si="295">IF($Q1418=0,"",OFFSET(D$8,$O1418,0))</f>
        <v>SERVICIOS PERSONALES</v>
      </c>
      <c r="S1418" t="str">
        <f t="shared" ref="S1418:S1481" ca="1" si="296">IF($Q1418=0,"",OFFSET(E$8,$O1418,0))</f>
        <v>PAGO NOMINA QUINCENA 1 ENERO 2019</v>
      </c>
      <c r="T1418" t="str">
        <f t="shared" ref="T1418:T1481" ca="1" si="297">IF($Q1418=0,"",OFFSET(F$8,$O1418,0))</f>
        <v>TRANSACCIONES DEL DIA 01/10/2019 RECURSOS HUMANOS</v>
      </c>
      <c r="V1418">
        <f t="shared" ref="V1418:V1481" ca="1" si="298">IF($Q1418=0,"",OFFSET(H$8,$O1418,0))</f>
        <v>0</v>
      </c>
      <c r="W1418">
        <f t="shared" ref="W1418:W1481" ca="1" si="299">IF($Q1418=0,"",OFFSET(I$8,$O1418,0))</f>
        <v>0</v>
      </c>
    </row>
    <row r="1419" spans="2:23" x14ac:dyDescent="0.25">
      <c r="B1419" s="3">
        <f t="shared" si="289"/>
        <v>1411</v>
      </c>
      <c r="C1419" s="93">
        <f>IF(Tabla!G1419="","",Tabla!G1419)</f>
        <v>43561</v>
      </c>
      <c r="D1419" s="93" t="str">
        <f>IF(Tabla!H1419="","",Tabla!H1419)</f>
        <v>ATM</v>
      </c>
      <c r="E1419" s="93" t="str">
        <f>IF(Tabla!I1419="","",Tabla!I1419)</f>
        <v>VIATICOS 2</v>
      </c>
      <c r="F1419" s="93" t="str">
        <f>IF(Tabla!J1419="","",Tabla!J1419)</f>
        <v>TRANSACCIONES DEL DIA 04/06/2019SPYRAL - GESTION ADMINISTRATIVA</v>
      </c>
      <c r="G1419" s="108">
        <f>IF(Tabla!K1419="","",Tabla!K1419)</f>
        <v>10</v>
      </c>
      <c r="H1419" s="108">
        <f>IF(Tabla!L1419="","",Tabla!L1419)</f>
        <v>0</v>
      </c>
      <c r="J1419">
        <f t="shared" ref="J1419:J1482" si="300">IF(K1419=0,0,J1418+1)</f>
        <v>1411</v>
      </c>
      <c r="K1419" s="93">
        <f t="shared" ref="K1419:K1482" si="301">C1419</f>
        <v>43561</v>
      </c>
      <c r="L1419">
        <f t="shared" ca="1" si="290"/>
        <v>0</v>
      </c>
      <c r="M1419" s="115">
        <f t="shared" ca="1" si="291"/>
        <v>1.4109999999999999E-6</v>
      </c>
      <c r="N1419">
        <f t="shared" ca="1" si="292"/>
        <v>8.2000000000000006E-8</v>
      </c>
      <c r="O1419">
        <f t="shared" ca="1" si="293"/>
        <v>82</v>
      </c>
      <c r="Q1419">
        <f t="shared" ca="1" si="294"/>
        <v>43475</v>
      </c>
      <c r="R1419" t="str">
        <f t="shared" ca="1" si="295"/>
        <v>SERVICIOS PERSONALES</v>
      </c>
      <c r="S1419" t="str">
        <f t="shared" ca="1" si="296"/>
        <v>PAGO NOMINA QUINCENA 1 ENERO 2019</v>
      </c>
      <c r="T1419" t="str">
        <f t="shared" ca="1" si="297"/>
        <v>TRANSACCIONES DEL DIA 01/10/2019 RECURSOS HUMANOS</v>
      </c>
      <c r="V1419">
        <f t="shared" ca="1" si="298"/>
        <v>0</v>
      </c>
      <c r="W1419">
        <f t="shared" ca="1" si="299"/>
        <v>0</v>
      </c>
    </row>
    <row r="1420" spans="2:23" x14ac:dyDescent="0.25">
      <c r="B1420" s="3">
        <f t="shared" si="289"/>
        <v>1412</v>
      </c>
      <c r="C1420" s="93">
        <f>IF(Tabla!G1420="","",Tabla!G1420)</f>
        <v>43561</v>
      </c>
      <c r="D1420" s="93" t="str">
        <f>IF(Tabla!H1420="","",Tabla!H1420)</f>
        <v>ATENCION A CLIENTES</v>
      </c>
      <c r="E1420" s="93" t="str">
        <f>IF(Tabla!I1420="","",Tabla!I1420)</f>
        <v>GASTOS NO DEDUCIBLES</v>
      </c>
      <c r="F1420" s="93" t="str">
        <f>IF(Tabla!J1420="","",Tabla!J1420)</f>
        <v>TRANSACCIONES DEL DIA 04/06/2019SPYRAL - GESTION ADMINISTRATIVA</v>
      </c>
      <c r="G1420" s="108">
        <f>IF(Tabla!K1420="","",Tabla!K1420)</f>
        <v>41.95</v>
      </c>
      <c r="H1420" s="108">
        <f>IF(Tabla!L1420="","",Tabla!L1420)</f>
        <v>0</v>
      </c>
      <c r="J1420">
        <f t="shared" si="300"/>
        <v>1412</v>
      </c>
      <c r="K1420" s="93">
        <f t="shared" si="301"/>
        <v>43561</v>
      </c>
      <c r="L1420">
        <f t="shared" ca="1" si="290"/>
        <v>0</v>
      </c>
      <c r="M1420" s="115">
        <f t="shared" ca="1" si="291"/>
        <v>1.412E-6</v>
      </c>
      <c r="N1420">
        <f t="shared" ca="1" si="292"/>
        <v>8.0999999999999997E-8</v>
      </c>
      <c r="O1420">
        <f t="shared" ca="1" si="293"/>
        <v>81</v>
      </c>
      <c r="Q1420">
        <f t="shared" ca="1" si="294"/>
        <v>43475</v>
      </c>
      <c r="R1420" t="str">
        <f t="shared" ca="1" si="295"/>
        <v>SERVICIOS PERSONALES</v>
      </c>
      <c r="S1420" t="str">
        <f t="shared" ca="1" si="296"/>
        <v>PAGO NOMINA QUINCENA 1 ENERO 2019</v>
      </c>
      <c r="T1420" t="str">
        <f t="shared" ca="1" si="297"/>
        <v>TRANSACCIONES DEL DIA 01/10/2019 RECURSOS HUMANOS</v>
      </c>
      <c r="V1420">
        <f t="shared" ca="1" si="298"/>
        <v>0</v>
      </c>
      <c r="W1420">
        <f t="shared" ca="1" si="299"/>
        <v>0</v>
      </c>
    </row>
    <row r="1421" spans="2:23" x14ac:dyDescent="0.25">
      <c r="B1421" s="3">
        <f t="shared" si="289"/>
        <v>1413</v>
      </c>
      <c r="C1421" s="93">
        <f>IF(Tabla!G1421="","",Tabla!G1421)</f>
        <v>43561</v>
      </c>
      <c r="D1421" s="93" t="str">
        <f>IF(Tabla!H1421="","",Tabla!H1421)</f>
        <v>ADMINISTRACION DE SUCURSALES</v>
      </c>
      <c r="E1421" s="93" t="str">
        <f>IF(Tabla!I1421="","",Tabla!I1421)</f>
        <v>ALIMENTACION DE EMPLEADOS CTA NUEVA</v>
      </c>
      <c r="F1421" s="93" t="str">
        <f>IF(Tabla!J1421="","",Tabla!J1421)</f>
        <v>TRANSACCIONES DEL DIA 04/06/2019SPYRAL - GESTION ADMINISTRATIVA</v>
      </c>
      <c r="G1421" s="108">
        <f>IF(Tabla!K1421="","",Tabla!K1421)</f>
        <v>16</v>
      </c>
      <c r="H1421" s="108">
        <f>IF(Tabla!L1421="","",Tabla!L1421)</f>
        <v>0</v>
      </c>
      <c r="J1421">
        <f t="shared" si="300"/>
        <v>1413</v>
      </c>
      <c r="K1421" s="93">
        <f t="shared" si="301"/>
        <v>43561</v>
      </c>
      <c r="L1421">
        <f t="shared" ca="1" si="290"/>
        <v>0</v>
      </c>
      <c r="M1421" s="115">
        <f t="shared" ca="1" si="291"/>
        <v>1.4130000000000001E-6</v>
      </c>
      <c r="N1421">
        <f t="shared" ca="1" si="292"/>
        <v>8.0000000000000002E-8</v>
      </c>
      <c r="O1421">
        <f t="shared" ca="1" si="293"/>
        <v>80</v>
      </c>
      <c r="Q1421">
        <f t="shared" ca="1" si="294"/>
        <v>43475</v>
      </c>
      <c r="R1421" t="str">
        <f t="shared" ca="1" si="295"/>
        <v>SERVICIOS PERSONALES</v>
      </c>
      <c r="S1421" t="str">
        <f t="shared" ca="1" si="296"/>
        <v>ALIMENTACION DE EMPLEADOS CTA NUEVA</v>
      </c>
      <c r="T1421" t="str">
        <f t="shared" ca="1" si="297"/>
        <v>TRANSACCIONES DEL DIA 01/10/2019SPYRAL - GESTION ADMINISTRATIVA</v>
      </c>
      <c r="V1421">
        <f t="shared" ca="1" si="298"/>
        <v>0</v>
      </c>
      <c r="W1421">
        <f t="shared" ca="1" si="299"/>
        <v>0</v>
      </c>
    </row>
    <row r="1422" spans="2:23" x14ac:dyDescent="0.25">
      <c r="B1422" s="3">
        <f t="shared" si="289"/>
        <v>1414</v>
      </c>
      <c r="C1422" s="93">
        <f>IF(Tabla!G1422="","",Tabla!G1422)</f>
        <v>43561</v>
      </c>
      <c r="D1422" s="93" t="str">
        <f>IF(Tabla!H1422="","",Tabla!H1422)</f>
        <v>ADMINISTRACION DE SUCURSALES</v>
      </c>
      <c r="E1422" s="93" t="str">
        <f>IF(Tabla!I1422="","",Tabla!I1422)</f>
        <v>GASTOS NO DEDUCIBLES</v>
      </c>
      <c r="F1422" s="93" t="str">
        <f>IF(Tabla!J1422="","",Tabla!J1422)</f>
        <v>TRANSACCIONES DEL DIA 04/06/2019SPYRAL - GESTION ADMINISTRATIVA</v>
      </c>
      <c r="G1422" s="108">
        <f>IF(Tabla!K1422="","",Tabla!K1422)</f>
        <v>155</v>
      </c>
      <c r="H1422" s="108">
        <f>IF(Tabla!L1422="","",Tabla!L1422)</f>
        <v>0</v>
      </c>
      <c r="J1422">
        <f t="shared" si="300"/>
        <v>1414</v>
      </c>
      <c r="K1422" s="93">
        <f t="shared" si="301"/>
        <v>43561</v>
      </c>
      <c r="L1422">
        <f t="shared" ca="1" si="290"/>
        <v>0</v>
      </c>
      <c r="M1422" s="115">
        <f t="shared" ca="1" si="291"/>
        <v>1.4139999999999999E-6</v>
      </c>
      <c r="N1422">
        <f t="shared" ca="1" si="292"/>
        <v>7.9000000000000006E-8</v>
      </c>
      <c r="O1422">
        <f t="shared" ca="1" si="293"/>
        <v>79</v>
      </c>
      <c r="Q1422">
        <f t="shared" ca="1" si="294"/>
        <v>43475</v>
      </c>
      <c r="R1422" t="str">
        <f t="shared" ca="1" si="295"/>
        <v>SERVICIOS PERSONALES</v>
      </c>
      <c r="S1422" t="str">
        <f t="shared" ca="1" si="296"/>
        <v>ALIMENTACION DE EMPLEADOS CTA NUEVA</v>
      </c>
      <c r="T1422" t="str">
        <f t="shared" ca="1" si="297"/>
        <v>TRANSACCIONES DEL DIA 01/10/2019SPYRAL - GESTION ADMINISTRATIVA</v>
      </c>
      <c r="V1422">
        <f t="shared" ca="1" si="298"/>
        <v>0</v>
      </c>
      <c r="W1422">
        <f t="shared" ca="1" si="299"/>
        <v>0</v>
      </c>
    </row>
    <row r="1423" spans="2:23" x14ac:dyDescent="0.25">
      <c r="B1423" s="3">
        <f t="shared" si="289"/>
        <v>1415</v>
      </c>
      <c r="C1423" s="93">
        <f>IF(Tabla!G1423="","",Tabla!G1423)</f>
        <v>43561</v>
      </c>
      <c r="D1423" s="93" t="str">
        <f>IF(Tabla!H1423="","",Tabla!H1423)</f>
        <v>ADMINISTRACION DE SUCURSALES</v>
      </c>
      <c r="E1423" s="93" t="str">
        <f>IF(Tabla!I1423="","",Tabla!I1423)</f>
        <v>OTROS EGRESOS 18</v>
      </c>
      <c r="F1423" s="93" t="str">
        <f>IF(Tabla!J1423="","",Tabla!J1423)</f>
        <v>OTROS EGRESOS 1.P.O (OR:47/DES:47 TRN:86 PERF:300086 CAU: 18</v>
      </c>
      <c r="G1423" s="108">
        <f>IF(Tabla!K1423="","",Tabla!K1423)</f>
        <v>22.5</v>
      </c>
      <c r="H1423" s="108">
        <f>IF(Tabla!L1423="","",Tabla!L1423)</f>
        <v>0</v>
      </c>
      <c r="J1423">
        <f t="shared" si="300"/>
        <v>1415</v>
      </c>
      <c r="K1423" s="93">
        <f t="shared" si="301"/>
        <v>43561</v>
      </c>
      <c r="L1423">
        <f t="shared" ca="1" si="290"/>
        <v>0</v>
      </c>
      <c r="M1423" s="115">
        <f t="shared" ca="1" si="291"/>
        <v>1.415E-6</v>
      </c>
      <c r="N1423">
        <f t="shared" ca="1" si="292"/>
        <v>7.7999999999999997E-8</v>
      </c>
      <c r="O1423">
        <f t="shared" ca="1" si="293"/>
        <v>78</v>
      </c>
      <c r="Q1423">
        <f t="shared" ca="1" si="294"/>
        <v>43473</v>
      </c>
      <c r="R1423" t="str">
        <f t="shared" ca="1" si="295"/>
        <v>ADMINISTRACION DE SUCURSALES</v>
      </c>
      <c r="S1423" t="str">
        <f t="shared" ca="1" si="296"/>
        <v>OTROS EGRESOS 18</v>
      </c>
      <c r="T1423" t="str">
        <f t="shared" ca="1" si="297"/>
        <v>OTROS EGRESOS 1.P.O (OR:17/DES:17 TRN:86 PERF:300086 CAU: 18</v>
      </c>
      <c r="V1423">
        <f t="shared" ca="1" si="298"/>
        <v>0</v>
      </c>
      <c r="W1423">
        <f t="shared" ca="1" si="299"/>
        <v>0</v>
      </c>
    </row>
    <row r="1424" spans="2:23" x14ac:dyDescent="0.25">
      <c r="B1424" s="3">
        <f t="shared" si="289"/>
        <v>1416</v>
      </c>
      <c r="C1424" s="93">
        <f>IF(Tabla!G1424="","",Tabla!G1424)</f>
        <v>43563</v>
      </c>
      <c r="D1424" s="93" t="str">
        <f>IF(Tabla!H1424="","",Tabla!H1424)</f>
        <v>DESARROLLO DE PRODUCTOS</v>
      </c>
      <c r="E1424" s="93" t="str">
        <f>IF(Tabla!I1424="","",Tabla!I1424)</f>
        <v>VIATICOS 2</v>
      </c>
      <c r="F1424" s="93" t="str">
        <f>IF(Tabla!J1424="","",Tabla!J1424)</f>
        <v>TRANSACCIONES DEL DIA 04/08/2019SPYRAL - GESTION ADMINISTRATIVA</v>
      </c>
      <c r="G1424" s="108">
        <f>IF(Tabla!K1424="","",Tabla!K1424)</f>
        <v>16.3</v>
      </c>
      <c r="H1424" s="108">
        <f>IF(Tabla!L1424="","",Tabla!L1424)</f>
        <v>0</v>
      </c>
      <c r="J1424">
        <f t="shared" si="300"/>
        <v>1416</v>
      </c>
      <c r="K1424" s="93">
        <f t="shared" si="301"/>
        <v>43563</v>
      </c>
      <c r="L1424">
        <f t="shared" ca="1" si="290"/>
        <v>0</v>
      </c>
      <c r="M1424" s="115">
        <f t="shared" ca="1" si="291"/>
        <v>1.4160000000000001E-6</v>
      </c>
      <c r="N1424">
        <f t="shared" ca="1" si="292"/>
        <v>7.7000000000000001E-8</v>
      </c>
      <c r="O1424">
        <f t="shared" ca="1" si="293"/>
        <v>77</v>
      </c>
      <c r="Q1424">
        <f t="shared" ca="1" si="294"/>
        <v>43473</v>
      </c>
      <c r="R1424" t="str">
        <f t="shared" ca="1" si="295"/>
        <v>ADMINISTRACION DE SUCURSALES</v>
      </c>
      <c r="S1424" t="str">
        <f t="shared" ca="1" si="296"/>
        <v>OTROS EGRESOS 18</v>
      </c>
      <c r="T1424" t="str">
        <f t="shared" ca="1" si="297"/>
        <v>OTROS EGRESOS 1.P.O (OR:72/DES:72 TRN:86 PERF:300086 CAU: 18</v>
      </c>
      <c r="V1424">
        <f t="shared" ca="1" si="298"/>
        <v>0</v>
      </c>
      <c r="W1424">
        <f t="shared" ca="1" si="299"/>
        <v>0</v>
      </c>
    </row>
    <row r="1425" spans="2:23" x14ac:dyDescent="0.25">
      <c r="B1425" s="3">
        <f t="shared" si="289"/>
        <v>1417</v>
      </c>
      <c r="C1425" s="93">
        <f>IF(Tabla!G1425="","",Tabla!G1425)</f>
        <v>43563</v>
      </c>
      <c r="D1425" s="93" t="str">
        <f>IF(Tabla!H1425="","",Tabla!H1425)</f>
        <v>CANALES DE DISTRIBUCION</v>
      </c>
      <c r="E1425" s="93" t="str">
        <f>IF(Tabla!I1425="","",Tabla!I1425)</f>
        <v>VIATICOS</v>
      </c>
      <c r="F1425" s="93" t="str">
        <f>IF(Tabla!J1425="","",Tabla!J1425)</f>
        <v>TRANSACCIONES DEL DIA 04/08/2019SPYRAL - GESTION ADMINISTRATIVA</v>
      </c>
      <c r="G1425" s="108">
        <f>IF(Tabla!K1425="","",Tabla!K1425)</f>
        <v>919</v>
      </c>
      <c r="H1425" s="108">
        <f>IF(Tabla!L1425="","",Tabla!L1425)</f>
        <v>0</v>
      </c>
      <c r="J1425">
        <f t="shared" si="300"/>
        <v>1417</v>
      </c>
      <c r="K1425" s="93">
        <f t="shared" si="301"/>
        <v>43563</v>
      </c>
      <c r="L1425">
        <f t="shared" ca="1" si="290"/>
        <v>0</v>
      </c>
      <c r="M1425" s="115">
        <f t="shared" ca="1" si="291"/>
        <v>1.4169999999999999E-6</v>
      </c>
      <c r="N1425">
        <f t="shared" ca="1" si="292"/>
        <v>7.6000000000000006E-8</v>
      </c>
      <c r="O1425">
        <f t="shared" ca="1" si="293"/>
        <v>76</v>
      </c>
      <c r="Q1425">
        <f t="shared" ca="1" si="294"/>
        <v>43473</v>
      </c>
      <c r="R1425" t="str">
        <f t="shared" ca="1" si="295"/>
        <v>ADMINISTRACION DE SUCURSALES</v>
      </c>
      <c r="S1425" t="str">
        <f t="shared" ca="1" si="296"/>
        <v>NC VIATICOS</v>
      </c>
      <c r="T1425" t="str">
        <f t="shared" ca="1" si="297"/>
        <v>TRANSACCIONES DEL DIA 01/08/2019SPYRAL - GESTION ADMINISTRATIVA</v>
      </c>
      <c r="V1425">
        <f t="shared" ca="1" si="298"/>
        <v>220</v>
      </c>
      <c r="W1425">
        <f t="shared" ca="1" si="299"/>
        <v>0</v>
      </c>
    </row>
    <row r="1426" spans="2:23" x14ac:dyDescent="0.25">
      <c r="B1426" s="3">
        <f t="shared" si="289"/>
        <v>1418</v>
      </c>
      <c r="C1426" s="93">
        <f>IF(Tabla!G1426="","",Tabla!G1426)</f>
        <v>43563</v>
      </c>
      <c r="D1426" s="93" t="str">
        <f>IF(Tabla!H1426="","",Tabla!H1426)</f>
        <v>CAJA</v>
      </c>
      <c r="E1426" s="93" t="str">
        <f>IF(Tabla!I1426="","",Tabla!I1426)</f>
        <v>ALIMENTACION DE EMPLEADOS CTA NUEVA</v>
      </c>
      <c r="F1426" s="93" t="str">
        <f>IF(Tabla!J1426="","",Tabla!J1426)</f>
        <v>TRANSACCIONES DEL DIA 04/08/2019SPYRAL - GESTION ADMINISTRATIVA</v>
      </c>
      <c r="G1426" s="108">
        <f>IF(Tabla!K1426="","",Tabla!K1426)</f>
        <v>8</v>
      </c>
      <c r="H1426" s="108">
        <f>IF(Tabla!L1426="","",Tabla!L1426)</f>
        <v>0</v>
      </c>
      <c r="J1426">
        <f t="shared" si="300"/>
        <v>1418</v>
      </c>
      <c r="K1426" s="93">
        <f t="shared" si="301"/>
        <v>43563</v>
      </c>
      <c r="L1426">
        <f t="shared" ca="1" si="290"/>
        <v>0</v>
      </c>
      <c r="M1426" s="115">
        <f t="shared" ca="1" si="291"/>
        <v>1.418E-6</v>
      </c>
      <c r="N1426">
        <f t="shared" ca="1" si="292"/>
        <v>7.4999999999999997E-8</v>
      </c>
      <c r="O1426">
        <f t="shared" ca="1" si="293"/>
        <v>75</v>
      </c>
      <c r="Q1426">
        <f t="shared" ca="1" si="294"/>
        <v>43473</v>
      </c>
      <c r="R1426" t="str">
        <f t="shared" ca="1" si="295"/>
        <v>ATM</v>
      </c>
      <c r="S1426" t="str">
        <f t="shared" ca="1" si="296"/>
        <v>GASTOS NO DEDUCIBLES</v>
      </c>
      <c r="T1426" t="str">
        <f t="shared" ca="1" si="297"/>
        <v>TRANSACCIONES DEL DIA 01/08/2019SPYRAL - GESTION ADMINISTRATIVA</v>
      </c>
      <c r="V1426">
        <f t="shared" ca="1" si="298"/>
        <v>0</v>
      </c>
      <c r="W1426">
        <f t="shared" ca="1" si="299"/>
        <v>0</v>
      </c>
    </row>
    <row r="1427" spans="2:23" x14ac:dyDescent="0.25">
      <c r="B1427" s="3">
        <f t="shared" si="289"/>
        <v>1419</v>
      </c>
      <c r="C1427" s="93">
        <f>IF(Tabla!G1427="","",Tabla!G1427)</f>
        <v>43563</v>
      </c>
      <c r="D1427" s="93" t="str">
        <f>IF(Tabla!H1427="","",Tabla!H1427)</f>
        <v>BANCA COMERCIAL PERIFERIA</v>
      </c>
      <c r="E1427" s="93" t="str">
        <f>IF(Tabla!I1427="","",Tabla!I1427)</f>
        <v>VIATICOS 2</v>
      </c>
      <c r="F1427" s="93" t="str">
        <f>IF(Tabla!J1427="","",Tabla!J1427)</f>
        <v>TRANSACCIONES DEL DIA 04/08/2019SPYRAL - GESTION ADMINISTRATIVA</v>
      </c>
      <c r="G1427" s="108">
        <f>IF(Tabla!K1427="","",Tabla!K1427)</f>
        <v>31.93</v>
      </c>
      <c r="H1427" s="108">
        <f>IF(Tabla!L1427="","",Tabla!L1427)</f>
        <v>0</v>
      </c>
      <c r="J1427">
        <f t="shared" si="300"/>
        <v>1419</v>
      </c>
      <c r="K1427" s="93">
        <f t="shared" si="301"/>
        <v>43563</v>
      </c>
      <c r="L1427">
        <f t="shared" ca="1" si="290"/>
        <v>0</v>
      </c>
      <c r="M1427" s="115">
        <f t="shared" ca="1" si="291"/>
        <v>1.4190000000000001E-6</v>
      </c>
      <c r="N1427">
        <f t="shared" ca="1" si="292"/>
        <v>7.4000000000000001E-8</v>
      </c>
      <c r="O1427">
        <f t="shared" ca="1" si="293"/>
        <v>74</v>
      </c>
      <c r="Q1427">
        <f t="shared" ca="1" si="294"/>
        <v>43473</v>
      </c>
      <c r="R1427" t="str">
        <f t="shared" ca="1" si="295"/>
        <v>ATM</v>
      </c>
      <c r="S1427" t="str">
        <f t="shared" ca="1" si="296"/>
        <v>ALIMENTACION DE EMPLEADOS CTA NUEVA</v>
      </c>
      <c r="T1427" t="str">
        <f t="shared" ca="1" si="297"/>
        <v>TRANSACCIONES DEL DIA 01/08/2019SPYRAL - GESTION ADMINISTRATIVA</v>
      </c>
      <c r="V1427">
        <f t="shared" ca="1" si="298"/>
        <v>0</v>
      </c>
      <c r="W1427">
        <f t="shared" ca="1" si="299"/>
        <v>0</v>
      </c>
    </row>
    <row r="1428" spans="2:23" x14ac:dyDescent="0.25">
      <c r="B1428" s="3">
        <f t="shared" si="289"/>
        <v>1420</v>
      </c>
      <c r="C1428" s="93">
        <f>IF(Tabla!G1428="","",Tabla!G1428)</f>
        <v>43563</v>
      </c>
      <c r="D1428" s="93" t="str">
        <f>IF(Tabla!H1428="","",Tabla!H1428)</f>
        <v>ADMINISTRACION DE SUCURSALES</v>
      </c>
      <c r="E1428" s="93" t="str">
        <f>IF(Tabla!I1428="","",Tabla!I1428)</f>
        <v>OTROS EGRESOS 18</v>
      </c>
      <c r="F1428" s="93" t="str">
        <f>IF(Tabla!J1428="","",Tabla!J1428)</f>
        <v>OTROS EGRESOS 1.P.O (OR:6/DES:6 TRN:86 PERF:300086 CAU: 18</v>
      </c>
      <c r="G1428" s="108">
        <f>IF(Tabla!K1428="","",Tabla!K1428)</f>
        <v>4.8</v>
      </c>
      <c r="H1428" s="108">
        <f>IF(Tabla!L1428="","",Tabla!L1428)</f>
        <v>0</v>
      </c>
      <c r="J1428">
        <f t="shared" si="300"/>
        <v>1420</v>
      </c>
      <c r="K1428" s="93">
        <f t="shared" si="301"/>
        <v>43563</v>
      </c>
      <c r="L1428">
        <f t="shared" ca="1" si="290"/>
        <v>0</v>
      </c>
      <c r="M1428" s="115">
        <f t="shared" ca="1" si="291"/>
        <v>1.42E-6</v>
      </c>
      <c r="N1428">
        <f t="shared" ca="1" si="292"/>
        <v>7.3000000000000005E-8</v>
      </c>
      <c r="O1428">
        <f t="shared" ca="1" si="293"/>
        <v>73</v>
      </c>
      <c r="Q1428">
        <f t="shared" ca="1" si="294"/>
        <v>43473</v>
      </c>
      <c r="R1428" t="str">
        <f t="shared" ca="1" si="295"/>
        <v>BANCA DE CONSUMO</v>
      </c>
      <c r="S1428" t="str">
        <f t="shared" ca="1" si="296"/>
        <v>VIATICOS</v>
      </c>
      <c r="T1428" t="str">
        <f t="shared" ca="1" si="297"/>
        <v>TRANSACCIONES DEL DIA 01/08/2019SPYRAL - GESTION ADMINISTRATIVA</v>
      </c>
      <c r="V1428">
        <f t="shared" ca="1" si="298"/>
        <v>0</v>
      </c>
      <c r="W1428">
        <f t="shared" ca="1" si="299"/>
        <v>0</v>
      </c>
    </row>
    <row r="1429" spans="2:23" x14ac:dyDescent="0.25">
      <c r="B1429" s="3">
        <f t="shared" si="289"/>
        <v>1421</v>
      </c>
      <c r="C1429" s="93">
        <f>IF(Tabla!G1429="","",Tabla!G1429)</f>
        <v>43563</v>
      </c>
      <c r="D1429" s="93" t="str">
        <f>IF(Tabla!H1429="","",Tabla!H1429)</f>
        <v>ADMINISTRACION DE SUCURSALES</v>
      </c>
      <c r="E1429" s="93" t="str">
        <f>IF(Tabla!I1429="","",Tabla!I1429)</f>
        <v>OTROS EGRESOS 18</v>
      </c>
      <c r="F1429" s="93" t="str">
        <f>IF(Tabla!J1429="","",Tabla!J1429)</f>
        <v>OTROS EGRESOS 1.P.O (OR:40/DES:40 TRN:86 PERF:300086 CAU: 18</v>
      </c>
      <c r="G1429" s="108">
        <f>IF(Tabla!K1429="","",Tabla!K1429)</f>
        <v>14</v>
      </c>
      <c r="H1429" s="108">
        <f>IF(Tabla!L1429="","",Tabla!L1429)</f>
        <v>0</v>
      </c>
      <c r="J1429">
        <f t="shared" si="300"/>
        <v>1421</v>
      </c>
      <c r="K1429" s="93">
        <f t="shared" si="301"/>
        <v>43563</v>
      </c>
      <c r="L1429">
        <f t="shared" ca="1" si="290"/>
        <v>0</v>
      </c>
      <c r="M1429" s="115">
        <f t="shared" ca="1" si="291"/>
        <v>1.421E-6</v>
      </c>
      <c r="N1429">
        <f t="shared" ca="1" si="292"/>
        <v>7.1999999999999996E-8</v>
      </c>
      <c r="O1429">
        <f t="shared" ca="1" si="293"/>
        <v>72</v>
      </c>
      <c r="Q1429">
        <f t="shared" ca="1" si="294"/>
        <v>43473</v>
      </c>
      <c r="R1429" t="str">
        <f t="shared" ca="1" si="295"/>
        <v>CAJA</v>
      </c>
      <c r="S1429" t="str">
        <f t="shared" ca="1" si="296"/>
        <v>ALIMENTACION DE EMPLEADOS CTA NUEVA</v>
      </c>
      <c r="T1429" t="str">
        <f t="shared" ca="1" si="297"/>
        <v>TRANSACCIONES DEL DIA 01/08/2019SPYRAL - GESTION ADMINISTRATIVA</v>
      </c>
      <c r="V1429">
        <f t="shared" ca="1" si="298"/>
        <v>0</v>
      </c>
      <c r="W1429">
        <f t="shared" ca="1" si="299"/>
        <v>0</v>
      </c>
    </row>
    <row r="1430" spans="2:23" x14ac:dyDescent="0.25">
      <c r="B1430" s="3">
        <f t="shared" si="289"/>
        <v>1422</v>
      </c>
      <c r="C1430" s="93">
        <f>IF(Tabla!G1430="","",Tabla!G1430)</f>
        <v>43563</v>
      </c>
      <c r="D1430" s="93" t="str">
        <f>IF(Tabla!H1430="","",Tabla!H1430)</f>
        <v>ADMINISTRACION DE SUCURSALES</v>
      </c>
      <c r="E1430" s="93" t="str">
        <f>IF(Tabla!I1430="","",Tabla!I1430)</f>
        <v>OTROS EGRESOS 18</v>
      </c>
      <c r="F1430" s="93" t="str">
        <f>IF(Tabla!J1430="","",Tabla!J1430)</f>
        <v>OTROS EGRESOS 1.P.O (OR:20/DES:20 TRN:86 PERF:300086 CAU: 18</v>
      </c>
      <c r="G1430" s="108">
        <f>IF(Tabla!K1430="","",Tabla!K1430)</f>
        <v>2.4</v>
      </c>
      <c r="H1430" s="108">
        <f>IF(Tabla!L1430="","",Tabla!L1430)</f>
        <v>0</v>
      </c>
      <c r="J1430">
        <f t="shared" si="300"/>
        <v>1422</v>
      </c>
      <c r="K1430" s="93">
        <f t="shared" si="301"/>
        <v>43563</v>
      </c>
      <c r="L1430">
        <f t="shared" ca="1" si="290"/>
        <v>0</v>
      </c>
      <c r="M1430" s="115">
        <f t="shared" ca="1" si="291"/>
        <v>1.4219999999999999E-6</v>
      </c>
      <c r="N1430">
        <f t="shared" ca="1" si="292"/>
        <v>7.1E-8</v>
      </c>
      <c r="O1430">
        <f t="shared" ca="1" si="293"/>
        <v>71</v>
      </c>
      <c r="Q1430">
        <f t="shared" ca="1" si="294"/>
        <v>43473</v>
      </c>
      <c r="R1430" t="str">
        <f t="shared" ca="1" si="295"/>
        <v>CAJA</v>
      </c>
      <c r="S1430" t="str">
        <f t="shared" ca="1" si="296"/>
        <v>ALIMENTACION DE EMPLEADOS CTA NUEVA</v>
      </c>
      <c r="T1430" t="str">
        <f t="shared" ca="1" si="297"/>
        <v>TRANSACCIONES DEL DIA 01/08/2019SPYRAL - GESTION ADMINISTRATIVA</v>
      </c>
      <c r="V1430">
        <f t="shared" ca="1" si="298"/>
        <v>0</v>
      </c>
      <c r="W1430">
        <f t="shared" ca="1" si="299"/>
        <v>0</v>
      </c>
    </row>
    <row r="1431" spans="2:23" x14ac:dyDescent="0.25">
      <c r="B1431" s="3">
        <f t="shared" si="289"/>
        <v>1423</v>
      </c>
      <c r="C1431" s="93">
        <f>IF(Tabla!G1431="","",Tabla!G1431)</f>
        <v>43563</v>
      </c>
      <c r="D1431" s="93" t="str">
        <f>IF(Tabla!H1431="","",Tabla!H1431)</f>
        <v>ADMINISTRACION DE SUCURSALES</v>
      </c>
      <c r="E1431" s="93" t="str">
        <f>IF(Tabla!I1431="","",Tabla!I1431)</f>
        <v>OTROS EGRESOS 18</v>
      </c>
      <c r="F1431" s="93" t="str">
        <f>IF(Tabla!J1431="","",Tabla!J1431)</f>
        <v>OTROS EGRESOS 1.P.O (OR:196/DES:196 TRN:86 PERF:300086 CAU: 18</v>
      </c>
      <c r="G1431" s="108">
        <f>IF(Tabla!K1431="","",Tabla!K1431)</f>
        <v>1.8</v>
      </c>
      <c r="H1431" s="108">
        <f>IF(Tabla!L1431="","",Tabla!L1431)</f>
        <v>0</v>
      </c>
      <c r="J1431">
        <f t="shared" si="300"/>
        <v>1423</v>
      </c>
      <c r="K1431" s="93">
        <f t="shared" si="301"/>
        <v>43563</v>
      </c>
      <c r="L1431">
        <f t="shared" ca="1" si="290"/>
        <v>0</v>
      </c>
      <c r="M1431" s="115">
        <f t="shared" ca="1" si="291"/>
        <v>1.423E-6</v>
      </c>
      <c r="N1431">
        <f t="shared" ca="1" si="292"/>
        <v>7.0000000000000005E-8</v>
      </c>
      <c r="O1431">
        <f t="shared" ca="1" si="293"/>
        <v>70</v>
      </c>
      <c r="Q1431">
        <f t="shared" ca="1" si="294"/>
        <v>43473</v>
      </c>
      <c r="R1431" t="str">
        <f t="shared" ca="1" si="295"/>
        <v>CAJA</v>
      </c>
      <c r="S1431" t="str">
        <f t="shared" ca="1" si="296"/>
        <v>ALIMENTACION DE EMPLEADOS CTA NUEVA</v>
      </c>
      <c r="T1431" t="str">
        <f t="shared" ca="1" si="297"/>
        <v>TRANSACCIONES DEL DIA 01/08/2019SPYRAL - GESTION ADMINISTRATIVA</v>
      </c>
      <c r="V1431">
        <f t="shared" ca="1" si="298"/>
        <v>0</v>
      </c>
      <c r="W1431">
        <f t="shared" ca="1" si="299"/>
        <v>0</v>
      </c>
    </row>
    <row r="1432" spans="2:23" x14ac:dyDescent="0.25">
      <c r="B1432" s="3">
        <f t="shared" si="289"/>
        <v>1424</v>
      </c>
      <c r="C1432" s="93">
        <f>IF(Tabla!G1432="","",Tabla!G1432)</f>
        <v>43564</v>
      </c>
      <c r="D1432" s="93" t="str">
        <f>IF(Tabla!H1432="","",Tabla!H1432)</f>
        <v>SERVICIOS PERSONALES</v>
      </c>
      <c r="E1432" s="93" t="str">
        <f>IF(Tabla!I1432="","",Tabla!I1432)</f>
        <v>ALIMENTACION DE EMPLEADOS CTA NUEVA</v>
      </c>
      <c r="F1432" s="93" t="str">
        <f>IF(Tabla!J1432="","",Tabla!J1432)</f>
        <v>TRANSACCIONES DEL DIA 04/09/2019SPYRAL - GESTION ADMINISTRATIVA</v>
      </c>
      <c r="G1432" s="108">
        <f>IF(Tabla!K1432="","",Tabla!K1432)</f>
        <v>8</v>
      </c>
      <c r="H1432" s="108">
        <f>IF(Tabla!L1432="","",Tabla!L1432)</f>
        <v>0</v>
      </c>
      <c r="J1432">
        <f t="shared" si="300"/>
        <v>1424</v>
      </c>
      <c r="K1432" s="93">
        <f t="shared" si="301"/>
        <v>43564</v>
      </c>
      <c r="L1432">
        <f t="shared" ca="1" si="290"/>
        <v>0</v>
      </c>
      <c r="M1432" s="115">
        <f t="shared" ca="1" si="291"/>
        <v>1.424E-6</v>
      </c>
      <c r="N1432">
        <f t="shared" ca="1" si="292"/>
        <v>6.8999999999999996E-8</v>
      </c>
      <c r="O1432">
        <f t="shared" ca="1" si="293"/>
        <v>69</v>
      </c>
      <c r="Q1432">
        <f t="shared" ca="1" si="294"/>
        <v>43473</v>
      </c>
      <c r="R1432" t="str">
        <f t="shared" ca="1" si="295"/>
        <v>DESARROLLO DE PRODUCTOS</v>
      </c>
      <c r="S1432" t="str">
        <f t="shared" ca="1" si="296"/>
        <v>VIATICOS</v>
      </c>
      <c r="T1432" t="str">
        <f t="shared" ca="1" si="297"/>
        <v>TRANSACCIONES DEL DIA 01/08/2019SPYRAL - GESTION ADMINISTRATIVA</v>
      </c>
      <c r="V1432">
        <f t="shared" ca="1" si="298"/>
        <v>0</v>
      </c>
      <c r="W1432">
        <f t="shared" ca="1" si="299"/>
        <v>0</v>
      </c>
    </row>
    <row r="1433" spans="2:23" x14ac:dyDescent="0.25">
      <c r="B1433" s="3">
        <f t="shared" si="289"/>
        <v>1425</v>
      </c>
      <c r="C1433" s="93">
        <f>IF(Tabla!G1433="","",Tabla!G1433)</f>
        <v>43564</v>
      </c>
      <c r="D1433" s="93" t="str">
        <f>IF(Tabla!H1433="","",Tabla!H1433)</f>
        <v>FUERZAS DE VENTAS PANAMA</v>
      </c>
      <c r="E1433" s="93" t="str">
        <f>IF(Tabla!I1433="","",Tabla!I1433)</f>
        <v>ALIMENTACION DE EMPLEADOS CTA NUEVA</v>
      </c>
      <c r="F1433" s="93" t="str">
        <f>IF(Tabla!J1433="","",Tabla!J1433)</f>
        <v>TRANSACCIONES DEL DIA 04/09/2019SPYRAL - GESTION ADMINISTRATIVA</v>
      </c>
      <c r="G1433" s="108">
        <f>IF(Tabla!K1433="","",Tabla!K1433)</f>
        <v>16</v>
      </c>
      <c r="H1433" s="108">
        <f>IF(Tabla!L1433="","",Tabla!L1433)</f>
        <v>0</v>
      </c>
      <c r="J1433">
        <f t="shared" si="300"/>
        <v>1425</v>
      </c>
      <c r="K1433" s="93">
        <f t="shared" si="301"/>
        <v>43564</v>
      </c>
      <c r="L1433">
        <f t="shared" ca="1" si="290"/>
        <v>0</v>
      </c>
      <c r="M1433" s="115">
        <f t="shared" ca="1" si="291"/>
        <v>1.4249999999999999E-6</v>
      </c>
      <c r="N1433">
        <f t="shared" ca="1" si="292"/>
        <v>6.8E-8</v>
      </c>
      <c r="O1433">
        <f t="shared" ca="1" si="293"/>
        <v>68</v>
      </c>
      <c r="Q1433">
        <f t="shared" ca="1" si="294"/>
        <v>43472</v>
      </c>
      <c r="R1433" t="str">
        <f t="shared" ca="1" si="295"/>
        <v>ADMINISTRACION DE SUCURSALES</v>
      </c>
      <c r="S1433" t="str">
        <f t="shared" ca="1" si="296"/>
        <v>OTROS EGRESOS 18</v>
      </c>
      <c r="T1433" t="str">
        <f t="shared" ca="1" si="297"/>
        <v>OTROS EGRESOS 1.P.O (OR:29/DES:29 TRN:86 PERF:300086 CAU: 18</v>
      </c>
      <c r="V1433">
        <f t="shared" ca="1" si="298"/>
        <v>0</v>
      </c>
      <c r="W1433">
        <f t="shared" ca="1" si="299"/>
        <v>0</v>
      </c>
    </row>
    <row r="1434" spans="2:23" x14ac:dyDescent="0.25">
      <c r="B1434" s="3">
        <f t="shared" si="289"/>
        <v>1426</v>
      </c>
      <c r="C1434" s="93">
        <f>IF(Tabla!G1434="","",Tabla!G1434)</f>
        <v>43564</v>
      </c>
      <c r="D1434" s="93" t="str">
        <f>IF(Tabla!H1434="","",Tabla!H1434)</f>
        <v>CAJA</v>
      </c>
      <c r="E1434" s="93" t="str">
        <f>IF(Tabla!I1434="","",Tabla!I1434)</f>
        <v>ALIMENTACION DE EMPLEADOS CTA NUEVA</v>
      </c>
      <c r="F1434" s="93" t="str">
        <f>IF(Tabla!J1434="","",Tabla!J1434)</f>
        <v>TRANSACCIONES DEL DIA 04/09/2019SPYRAL - GESTION ADMINISTRATIVA</v>
      </c>
      <c r="G1434" s="108">
        <f>IF(Tabla!K1434="","",Tabla!K1434)</f>
        <v>16</v>
      </c>
      <c r="H1434" s="108">
        <f>IF(Tabla!L1434="","",Tabla!L1434)</f>
        <v>0</v>
      </c>
      <c r="J1434">
        <f t="shared" si="300"/>
        <v>1426</v>
      </c>
      <c r="K1434" s="93">
        <f t="shared" si="301"/>
        <v>43564</v>
      </c>
      <c r="L1434">
        <f t="shared" ca="1" si="290"/>
        <v>0</v>
      </c>
      <c r="M1434" s="115">
        <f t="shared" ca="1" si="291"/>
        <v>1.426E-6</v>
      </c>
      <c r="N1434">
        <f t="shared" ca="1" si="292"/>
        <v>6.7000000000000004E-8</v>
      </c>
      <c r="O1434">
        <f t="shared" ca="1" si="293"/>
        <v>67</v>
      </c>
      <c r="Q1434">
        <f t="shared" ca="1" si="294"/>
        <v>43472</v>
      </c>
      <c r="R1434" t="str">
        <f t="shared" ca="1" si="295"/>
        <v>ADMINISTRACION DE SUCURSALES</v>
      </c>
      <c r="S1434" t="str">
        <f t="shared" ca="1" si="296"/>
        <v>OTROS EGRESOS 18</v>
      </c>
      <c r="T1434" t="str">
        <f t="shared" ca="1" si="297"/>
        <v>OTROS EGRESOS 1.P.O (OR:72/DES:72 TRN:86 PERF:300086 CAU: 18</v>
      </c>
      <c r="V1434">
        <f t="shared" ca="1" si="298"/>
        <v>0</v>
      </c>
      <c r="W1434">
        <f t="shared" ca="1" si="299"/>
        <v>0</v>
      </c>
    </row>
    <row r="1435" spans="2:23" x14ac:dyDescent="0.25">
      <c r="B1435" s="3">
        <f t="shared" si="289"/>
        <v>1427</v>
      </c>
      <c r="C1435" s="93">
        <f>IF(Tabla!G1435="","",Tabla!G1435)</f>
        <v>43564</v>
      </c>
      <c r="D1435" s="93" t="str">
        <f>IF(Tabla!H1435="","",Tabla!H1435)</f>
        <v>CAJA</v>
      </c>
      <c r="E1435" s="93" t="str">
        <f>IF(Tabla!I1435="","",Tabla!I1435)</f>
        <v>ALIMENTACION DE EMPLEADOS CTA NUEVA</v>
      </c>
      <c r="F1435" s="93" t="str">
        <f>IF(Tabla!J1435="","",Tabla!J1435)</f>
        <v>TRANSACCIONES DEL DIA 04/09/2019SPYRAL - GESTION ADMINISTRATIVA</v>
      </c>
      <c r="G1435" s="108">
        <f>IF(Tabla!K1435="","",Tabla!K1435)</f>
        <v>8</v>
      </c>
      <c r="H1435" s="108">
        <f>IF(Tabla!L1435="","",Tabla!L1435)</f>
        <v>0</v>
      </c>
      <c r="J1435">
        <f t="shared" si="300"/>
        <v>1427</v>
      </c>
      <c r="K1435" s="93">
        <f t="shared" si="301"/>
        <v>43564</v>
      </c>
      <c r="L1435">
        <f t="shared" ca="1" si="290"/>
        <v>0</v>
      </c>
      <c r="M1435" s="115">
        <f t="shared" ca="1" si="291"/>
        <v>1.4270000000000001E-6</v>
      </c>
      <c r="N1435">
        <f t="shared" ca="1" si="292"/>
        <v>6.5999999999999995E-8</v>
      </c>
      <c r="O1435">
        <f t="shared" ca="1" si="293"/>
        <v>66</v>
      </c>
      <c r="Q1435">
        <f t="shared" ca="1" si="294"/>
        <v>43472</v>
      </c>
      <c r="R1435" t="str">
        <f t="shared" ca="1" si="295"/>
        <v>ADMINISTRACION DE SUCURSALES</v>
      </c>
      <c r="S1435" t="str">
        <f t="shared" ca="1" si="296"/>
        <v>OTROS EGRESOS 18</v>
      </c>
      <c r="T1435" t="str">
        <f t="shared" ca="1" si="297"/>
        <v>OTROS EGRESOS 1.P.O (OR:89/DES:89 TRN:86 PERF:300086 CAU: 18</v>
      </c>
      <c r="V1435">
        <f t="shared" ca="1" si="298"/>
        <v>0</v>
      </c>
      <c r="W1435">
        <f t="shared" ca="1" si="299"/>
        <v>0</v>
      </c>
    </row>
    <row r="1436" spans="2:23" x14ac:dyDescent="0.25">
      <c r="B1436" s="3">
        <f t="shared" si="289"/>
        <v>1428</v>
      </c>
      <c r="C1436" s="93">
        <f>IF(Tabla!G1436="","",Tabla!G1436)</f>
        <v>43564</v>
      </c>
      <c r="D1436" s="93" t="str">
        <f>IF(Tabla!H1436="","",Tabla!H1436)</f>
        <v>BANCA COMERCIAL</v>
      </c>
      <c r="E1436" s="93" t="str">
        <f>IF(Tabla!I1436="","",Tabla!I1436)</f>
        <v>VIATICOS 2</v>
      </c>
      <c r="F1436" s="93" t="str">
        <f>IF(Tabla!J1436="","",Tabla!J1436)</f>
        <v>TRANSACCIONES DEL DIA 04/09/2019SPYRAL - GESTION ADMINISTRATIVA</v>
      </c>
      <c r="G1436" s="108">
        <f>IF(Tabla!K1436="","",Tabla!K1436)</f>
        <v>41</v>
      </c>
      <c r="H1436" s="108">
        <f>IF(Tabla!L1436="","",Tabla!L1436)</f>
        <v>0</v>
      </c>
      <c r="J1436">
        <f t="shared" si="300"/>
        <v>1428</v>
      </c>
      <c r="K1436" s="93">
        <f t="shared" si="301"/>
        <v>43564</v>
      </c>
      <c r="L1436">
        <f t="shared" ca="1" si="290"/>
        <v>0</v>
      </c>
      <c r="M1436" s="115">
        <f t="shared" ca="1" si="291"/>
        <v>1.4279999999999999E-6</v>
      </c>
      <c r="N1436">
        <f t="shared" ca="1" si="292"/>
        <v>6.5E-8</v>
      </c>
      <c r="O1436">
        <f t="shared" ca="1" si="293"/>
        <v>65</v>
      </c>
      <c r="Q1436">
        <f t="shared" ca="1" si="294"/>
        <v>43472</v>
      </c>
      <c r="R1436" t="str">
        <f t="shared" ca="1" si="295"/>
        <v>ADMINISTRACION DE SUCURSALES</v>
      </c>
      <c r="S1436" t="str">
        <f t="shared" ca="1" si="296"/>
        <v>OTROS EGRESOS 18</v>
      </c>
      <c r="T1436" t="str">
        <f t="shared" ca="1" si="297"/>
        <v>OTROS EGRESOS 1.P.O (OR:97/DES:97 TRN:86 PERF:300086 CAU: 18</v>
      </c>
      <c r="V1436">
        <f t="shared" ca="1" si="298"/>
        <v>0</v>
      </c>
      <c r="W1436">
        <f t="shared" ca="1" si="299"/>
        <v>0</v>
      </c>
    </row>
    <row r="1437" spans="2:23" x14ac:dyDescent="0.25">
      <c r="B1437" s="3">
        <f t="shared" si="289"/>
        <v>1429</v>
      </c>
      <c r="C1437" s="93">
        <f>IF(Tabla!G1437="","",Tabla!G1437)</f>
        <v>43564</v>
      </c>
      <c r="D1437" s="93" t="str">
        <f>IF(Tabla!H1437="","",Tabla!H1437)</f>
        <v>ATM</v>
      </c>
      <c r="E1437" s="93" t="str">
        <f>IF(Tabla!I1437="","",Tabla!I1437)</f>
        <v>GASTOS NO DEDUCIBLES</v>
      </c>
      <c r="F1437" s="93" t="str">
        <f>IF(Tabla!J1437="","",Tabla!J1437)</f>
        <v>TRANSACCIONES DEL DIA 04/09/2019SPYRAL - GESTION ADMINISTRATIVA</v>
      </c>
      <c r="G1437" s="108">
        <f>IF(Tabla!K1437="","",Tabla!K1437)</f>
        <v>106.93</v>
      </c>
      <c r="H1437" s="108">
        <f>IF(Tabla!L1437="","",Tabla!L1437)</f>
        <v>0</v>
      </c>
      <c r="J1437">
        <f t="shared" si="300"/>
        <v>1429</v>
      </c>
      <c r="K1437" s="93">
        <f t="shared" si="301"/>
        <v>43564</v>
      </c>
      <c r="L1437">
        <f t="shared" ca="1" si="290"/>
        <v>0</v>
      </c>
      <c r="M1437" s="115">
        <f t="shared" ca="1" si="291"/>
        <v>1.429E-6</v>
      </c>
      <c r="N1437">
        <f t="shared" ca="1" si="292"/>
        <v>6.4000000000000004E-8</v>
      </c>
      <c r="O1437">
        <f t="shared" ca="1" si="293"/>
        <v>64</v>
      </c>
      <c r="Q1437">
        <f t="shared" ca="1" si="294"/>
        <v>43472</v>
      </c>
      <c r="R1437" t="str">
        <f t="shared" ca="1" si="295"/>
        <v>ADMINISTRACION DE SUCURSALES</v>
      </c>
      <c r="S1437" t="str">
        <f t="shared" ca="1" si="296"/>
        <v>NC ALIMENTACION DE EMPLEADOS NVA</v>
      </c>
      <c r="T1437" t="str">
        <f t="shared" ca="1" si="297"/>
        <v>TRANSACCIONES DEL DIA 01/07/2019SPYRAL - GESTION ADMINISTRATIVA</v>
      </c>
      <c r="V1437">
        <f t="shared" ca="1" si="298"/>
        <v>0</v>
      </c>
      <c r="W1437">
        <f t="shared" ca="1" si="299"/>
        <v>0</v>
      </c>
    </row>
    <row r="1438" spans="2:23" x14ac:dyDescent="0.25">
      <c r="B1438" s="3">
        <f t="shared" si="289"/>
        <v>1430</v>
      </c>
      <c r="C1438" s="93">
        <f>IF(Tabla!G1438="","",Tabla!G1438)</f>
        <v>43564</v>
      </c>
      <c r="D1438" s="93" t="str">
        <f>IF(Tabla!H1438="","",Tabla!H1438)</f>
        <v>ATM</v>
      </c>
      <c r="E1438" s="93" t="str">
        <f>IF(Tabla!I1438="","",Tabla!I1438)</f>
        <v>VIATICOS 2</v>
      </c>
      <c r="F1438" s="93" t="str">
        <f>IF(Tabla!J1438="","",Tabla!J1438)</f>
        <v>TRANSACCIONES DEL DIA 04/09/2019SPYRAL - GESTION ADMINISTRATIVA</v>
      </c>
      <c r="G1438" s="108">
        <f>IF(Tabla!K1438="","",Tabla!K1438)</f>
        <v>25</v>
      </c>
      <c r="H1438" s="108">
        <f>IF(Tabla!L1438="","",Tabla!L1438)</f>
        <v>0</v>
      </c>
      <c r="J1438">
        <f t="shared" si="300"/>
        <v>1430</v>
      </c>
      <c r="K1438" s="93">
        <f t="shared" si="301"/>
        <v>43564</v>
      </c>
      <c r="L1438">
        <f t="shared" ca="1" si="290"/>
        <v>0</v>
      </c>
      <c r="M1438" s="115">
        <f t="shared" ca="1" si="291"/>
        <v>1.4300000000000001E-6</v>
      </c>
      <c r="N1438">
        <f t="shared" ca="1" si="292"/>
        <v>6.2999999999999995E-8</v>
      </c>
      <c r="O1438">
        <f t="shared" ca="1" si="293"/>
        <v>63</v>
      </c>
      <c r="Q1438">
        <f t="shared" ca="1" si="294"/>
        <v>43472</v>
      </c>
      <c r="R1438" t="str">
        <f t="shared" ca="1" si="295"/>
        <v>ADMINISTRACION DE SUCURSALES</v>
      </c>
      <c r="S1438" t="str">
        <f t="shared" ca="1" si="296"/>
        <v>NC  RECONOCIMIENTOS</v>
      </c>
      <c r="T1438" t="str">
        <f t="shared" ca="1" si="297"/>
        <v>TRANSACCIONES DEL DIA 01/07/2019SPYRAL - GESTION ADMINISTRATIVA</v>
      </c>
      <c r="V1438">
        <f t="shared" ca="1" si="298"/>
        <v>0</v>
      </c>
      <c r="W1438">
        <f t="shared" ca="1" si="299"/>
        <v>0</v>
      </c>
    </row>
    <row r="1439" spans="2:23" x14ac:dyDescent="0.25">
      <c r="B1439" s="3">
        <f t="shared" si="289"/>
        <v>1431</v>
      </c>
      <c r="C1439" s="93">
        <f>IF(Tabla!G1439="","",Tabla!G1439)</f>
        <v>43564</v>
      </c>
      <c r="D1439" s="93" t="str">
        <f>IF(Tabla!H1439="","",Tabla!H1439)</f>
        <v>ADMINISTRACION DE SUCURSALES</v>
      </c>
      <c r="E1439" s="93" t="str">
        <f>IF(Tabla!I1439="","",Tabla!I1439)</f>
        <v>OTROS EGRESOS 18</v>
      </c>
      <c r="F1439" s="93" t="str">
        <f>IF(Tabla!J1439="","",Tabla!J1439)</f>
        <v>OTROS EGRESOS 1.P.O (OR:7/DES:7 TRN:86 PERF:300086 CAU: 18</v>
      </c>
      <c r="G1439" s="108">
        <f>IF(Tabla!K1439="","",Tabla!K1439)</f>
        <v>3</v>
      </c>
      <c r="H1439" s="108">
        <f>IF(Tabla!L1439="","",Tabla!L1439)</f>
        <v>0</v>
      </c>
      <c r="J1439">
        <f t="shared" si="300"/>
        <v>1431</v>
      </c>
      <c r="K1439" s="93">
        <f t="shared" si="301"/>
        <v>43564</v>
      </c>
      <c r="L1439">
        <f t="shared" ca="1" si="290"/>
        <v>0</v>
      </c>
      <c r="M1439" s="115">
        <f t="shared" ca="1" si="291"/>
        <v>1.4309999999999999E-6</v>
      </c>
      <c r="N1439">
        <f t="shared" ca="1" si="292"/>
        <v>6.1999999999999999E-8</v>
      </c>
      <c r="O1439">
        <f t="shared" ca="1" si="293"/>
        <v>62</v>
      </c>
      <c r="Q1439">
        <f t="shared" ca="1" si="294"/>
        <v>43472</v>
      </c>
      <c r="R1439" t="str">
        <f t="shared" ca="1" si="295"/>
        <v>BANCA COMERCIAL PERIFERIA</v>
      </c>
      <c r="S1439" t="str">
        <f t="shared" ca="1" si="296"/>
        <v>VIATICOS</v>
      </c>
      <c r="T1439" t="str">
        <f t="shared" ca="1" si="297"/>
        <v>TRANSACCIONES DEL DIA 01/07/2019SPYRAL - GESTION ADMINISTRATIVA</v>
      </c>
      <c r="V1439">
        <f t="shared" ca="1" si="298"/>
        <v>0</v>
      </c>
      <c r="W1439">
        <f t="shared" ca="1" si="299"/>
        <v>0</v>
      </c>
    </row>
    <row r="1440" spans="2:23" x14ac:dyDescent="0.25">
      <c r="B1440" s="3">
        <f t="shared" si="289"/>
        <v>1432</v>
      </c>
      <c r="C1440" s="93">
        <f>IF(Tabla!G1440="","",Tabla!G1440)</f>
        <v>43564</v>
      </c>
      <c r="D1440" s="93" t="str">
        <f>IF(Tabla!H1440="","",Tabla!H1440)</f>
        <v>ADMINISTRACION DE SUCURSALES</v>
      </c>
      <c r="E1440" s="93" t="str">
        <f>IF(Tabla!I1440="","",Tabla!I1440)</f>
        <v>OTROS EGRESOS 18</v>
      </c>
      <c r="F1440" s="93" t="str">
        <f>IF(Tabla!J1440="","",Tabla!J1440)</f>
        <v>OTROS EGRESOS 1.P.O (OR:68/DES:68 TRN:86 PERF:300086 CAU: 18</v>
      </c>
      <c r="G1440" s="108">
        <f>IF(Tabla!K1440="","",Tabla!K1440)</f>
        <v>4.75</v>
      </c>
      <c r="H1440" s="108">
        <f>IF(Tabla!L1440="","",Tabla!L1440)</f>
        <v>0</v>
      </c>
      <c r="J1440">
        <f t="shared" si="300"/>
        <v>1432</v>
      </c>
      <c r="K1440" s="93">
        <f t="shared" si="301"/>
        <v>43564</v>
      </c>
      <c r="L1440">
        <f t="shared" ca="1" si="290"/>
        <v>0</v>
      </c>
      <c r="M1440" s="115">
        <f t="shared" ca="1" si="291"/>
        <v>1.432E-6</v>
      </c>
      <c r="N1440">
        <f t="shared" ca="1" si="292"/>
        <v>6.1000000000000004E-8</v>
      </c>
      <c r="O1440">
        <f t="shared" ca="1" si="293"/>
        <v>61</v>
      </c>
      <c r="Q1440">
        <f t="shared" ca="1" si="294"/>
        <v>43472</v>
      </c>
      <c r="R1440" t="str">
        <f t="shared" ca="1" si="295"/>
        <v>CAJA</v>
      </c>
      <c r="S1440" t="str">
        <f t="shared" ca="1" si="296"/>
        <v>ALIMENTACION DE EMPLEADOS CTA NUEVA</v>
      </c>
      <c r="T1440" t="str">
        <f t="shared" ca="1" si="297"/>
        <v>TRANSACCIONES DEL DIA 01/07/2019SPYRAL - GESTION ADMINISTRATIVA</v>
      </c>
      <c r="V1440">
        <f t="shared" ca="1" si="298"/>
        <v>0</v>
      </c>
      <c r="W1440">
        <f t="shared" ca="1" si="299"/>
        <v>0</v>
      </c>
    </row>
    <row r="1441" spans="2:23" x14ac:dyDescent="0.25">
      <c r="B1441" s="3">
        <f t="shared" si="289"/>
        <v>1433</v>
      </c>
      <c r="C1441" s="93">
        <f>IF(Tabla!G1441="","",Tabla!G1441)</f>
        <v>43564</v>
      </c>
      <c r="D1441" s="93" t="str">
        <f>IF(Tabla!H1441="","",Tabla!H1441)</f>
        <v>ADMINISTRACION DE SUCURSALES</v>
      </c>
      <c r="E1441" s="93" t="str">
        <f>IF(Tabla!I1441="","",Tabla!I1441)</f>
        <v>OTROS EGRESOS 18</v>
      </c>
      <c r="F1441" s="93" t="str">
        <f>IF(Tabla!J1441="","",Tabla!J1441)</f>
        <v>OTROS EGRESOS 1.P.O (OR:164/DES:164 TRN:86 PERF:300086 CAU: 18</v>
      </c>
      <c r="G1441" s="108">
        <f>IF(Tabla!K1441="","",Tabla!K1441)</f>
        <v>4.5</v>
      </c>
      <c r="H1441" s="108">
        <f>IF(Tabla!L1441="","",Tabla!L1441)</f>
        <v>0</v>
      </c>
      <c r="J1441">
        <f t="shared" si="300"/>
        <v>1433</v>
      </c>
      <c r="K1441" s="93">
        <f t="shared" si="301"/>
        <v>43564</v>
      </c>
      <c r="L1441">
        <f t="shared" ca="1" si="290"/>
        <v>0</v>
      </c>
      <c r="M1441" s="115">
        <f t="shared" ca="1" si="291"/>
        <v>1.4330000000000001E-6</v>
      </c>
      <c r="N1441">
        <f t="shared" ca="1" si="292"/>
        <v>5.9999999999999995E-8</v>
      </c>
      <c r="O1441">
        <f t="shared" ca="1" si="293"/>
        <v>60</v>
      </c>
      <c r="Q1441">
        <f t="shared" ca="1" si="294"/>
        <v>43472</v>
      </c>
      <c r="R1441" t="str">
        <f t="shared" ca="1" si="295"/>
        <v>CAJA</v>
      </c>
      <c r="S1441" t="str">
        <f t="shared" ca="1" si="296"/>
        <v>ALIMENTACION DE EMPLEADOS CTA NUEVA</v>
      </c>
      <c r="T1441" t="str">
        <f t="shared" ca="1" si="297"/>
        <v>TRANSACCIONES DEL DIA 01/07/2019SPYRAL - GESTION ADMINISTRATIVA</v>
      </c>
      <c r="V1441">
        <f t="shared" ca="1" si="298"/>
        <v>0</v>
      </c>
      <c r="W1441">
        <f t="shared" ca="1" si="299"/>
        <v>0</v>
      </c>
    </row>
    <row r="1442" spans="2:23" x14ac:dyDescent="0.25">
      <c r="B1442" s="3">
        <f t="shared" si="289"/>
        <v>1434</v>
      </c>
      <c r="C1442" s="93">
        <f>IF(Tabla!G1442="","",Tabla!G1442)</f>
        <v>43565</v>
      </c>
      <c r="D1442" s="93" t="str">
        <f>IF(Tabla!H1442="","",Tabla!H1442)</f>
        <v>VENTAS CONSUMO</v>
      </c>
      <c r="E1442" s="93" t="str">
        <f>IF(Tabla!I1442="","",Tabla!I1442)</f>
        <v>PAGO NOMINA QUINCENA 1 ABRIL 2019</v>
      </c>
      <c r="F1442" s="93" t="str">
        <f>IF(Tabla!J1442="","",Tabla!J1442)</f>
        <v>TRANSACCIONES DEL DIA 04/10/2019 RECURSOS HUMANOS</v>
      </c>
      <c r="G1442" s="108">
        <f>IF(Tabla!K1442="","",Tabla!K1442)</f>
        <v>27.2</v>
      </c>
      <c r="H1442" s="108">
        <f>IF(Tabla!L1442="","",Tabla!L1442)</f>
        <v>0</v>
      </c>
      <c r="J1442">
        <f t="shared" si="300"/>
        <v>1434</v>
      </c>
      <c r="K1442" s="93">
        <f t="shared" si="301"/>
        <v>43565</v>
      </c>
      <c r="L1442">
        <f t="shared" ca="1" si="290"/>
        <v>0</v>
      </c>
      <c r="M1442" s="115">
        <f t="shared" ca="1" si="291"/>
        <v>1.4339999999999999E-6</v>
      </c>
      <c r="N1442">
        <f t="shared" ca="1" si="292"/>
        <v>5.8999999999999999E-8</v>
      </c>
      <c r="O1442">
        <f t="shared" ca="1" si="293"/>
        <v>59</v>
      </c>
      <c r="Q1442">
        <f t="shared" ca="1" si="294"/>
        <v>43472</v>
      </c>
      <c r="R1442" t="str">
        <f t="shared" ca="1" si="295"/>
        <v>IMAGEN CORPORATIVA</v>
      </c>
      <c r="S1442" t="str">
        <f t="shared" ca="1" si="296"/>
        <v>VIATICOS</v>
      </c>
      <c r="T1442" t="str">
        <f t="shared" ca="1" si="297"/>
        <v>TRANSACCIONES DEL DIA 01/07/2019SPYRAL - GESTION ADMINISTRATIVA</v>
      </c>
      <c r="V1442">
        <f t="shared" ca="1" si="298"/>
        <v>0</v>
      </c>
      <c r="W1442">
        <f t="shared" ca="1" si="299"/>
        <v>0</v>
      </c>
    </row>
    <row r="1443" spans="2:23" x14ac:dyDescent="0.25">
      <c r="B1443" s="3">
        <f t="shared" si="289"/>
        <v>1435</v>
      </c>
      <c r="C1443" s="93">
        <f>IF(Tabla!G1443="","",Tabla!G1443)</f>
        <v>43565</v>
      </c>
      <c r="D1443" s="93" t="str">
        <f>IF(Tabla!H1443="","",Tabla!H1443)</f>
        <v>TELEMERCADEO</v>
      </c>
      <c r="E1443" s="93" t="str">
        <f>IF(Tabla!I1443="","",Tabla!I1443)</f>
        <v>GASTOS NO DEDUCIBLES</v>
      </c>
      <c r="F1443" s="93" t="str">
        <f>IF(Tabla!J1443="","",Tabla!J1443)</f>
        <v>TRANSACCIONES DEL DIA 04/10/2019SPYRAL - GESTION ADMINISTRATIVA</v>
      </c>
      <c r="G1443" s="108">
        <f>IF(Tabla!K1443="","",Tabla!K1443)</f>
        <v>68.41</v>
      </c>
      <c r="H1443" s="108">
        <f>IF(Tabla!L1443="","",Tabla!L1443)</f>
        <v>0</v>
      </c>
      <c r="J1443">
        <f t="shared" si="300"/>
        <v>1435</v>
      </c>
      <c r="K1443" s="93">
        <f t="shared" si="301"/>
        <v>43565</v>
      </c>
      <c r="L1443">
        <f t="shared" ca="1" si="290"/>
        <v>0</v>
      </c>
      <c r="M1443" s="115">
        <f t="shared" ca="1" si="291"/>
        <v>1.435E-6</v>
      </c>
      <c r="N1443">
        <f t="shared" ca="1" si="292"/>
        <v>5.8000000000000003E-8</v>
      </c>
      <c r="O1443">
        <f t="shared" ca="1" si="293"/>
        <v>58</v>
      </c>
      <c r="Q1443">
        <f t="shared" ca="1" si="294"/>
        <v>43470</v>
      </c>
      <c r="R1443" t="str">
        <f t="shared" ca="1" si="295"/>
        <v>ADMINISTRACION DE SUCURSALES</v>
      </c>
      <c r="S1443" t="str">
        <f t="shared" ca="1" si="296"/>
        <v>OTROS EGRESOS 18</v>
      </c>
      <c r="T1443" t="str">
        <f t="shared" ca="1" si="297"/>
        <v>OTROS EGRESOS 1.P.O (OR:22/DES:22 TRN:86 PERF:300086 CAU: 18</v>
      </c>
      <c r="V1443">
        <f t="shared" ca="1" si="298"/>
        <v>0</v>
      </c>
      <c r="W1443">
        <f t="shared" ca="1" si="299"/>
        <v>0</v>
      </c>
    </row>
    <row r="1444" spans="2:23" x14ac:dyDescent="0.25">
      <c r="B1444" s="3">
        <f t="shared" si="289"/>
        <v>1436</v>
      </c>
      <c r="C1444" s="93">
        <f>IF(Tabla!G1444="","",Tabla!G1444)</f>
        <v>43565</v>
      </c>
      <c r="D1444" s="93" t="str">
        <f>IF(Tabla!H1444="","",Tabla!H1444)</f>
        <v>SERVICIOS PERSONALES</v>
      </c>
      <c r="E1444" s="93" t="str">
        <f>IF(Tabla!I1444="","",Tabla!I1444)</f>
        <v>ALIMENTACION DE EMPLEADOS CTA NUEVA</v>
      </c>
      <c r="F1444" s="93" t="str">
        <f>IF(Tabla!J1444="","",Tabla!J1444)</f>
        <v>TRANSACCIONES DEL DIA 04/10/2019SPYRAL - GESTION ADMINISTRATIVA</v>
      </c>
      <c r="G1444" s="108">
        <f>IF(Tabla!K1444="","",Tabla!K1444)</f>
        <v>8</v>
      </c>
      <c r="H1444" s="108">
        <f>IF(Tabla!L1444="","",Tabla!L1444)</f>
        <v>0</v>
      </c>
      <c r="J1444">
        <f t="shared" si="300"/>
        <v>1436</v>
      </c>
      <c r="K1444" s="93">
        <f t="shared" si="301"/>
        <v>43565</v>
      </c>
      <c r="L1444">
        <f t="shared" ca="1" si="290"/>
        <v>0</v>
      </c>
      <c r="M1444" s="115">
        <f t="shared" ca="1" si="291"/>
        <v>1.4360000000000001E-6</v>
      </c>
      <c r="N1444">
        <f t="shared" ca="1" si="292"/>
        <v>5.7000000000000001E-8</v>
      </c>
      <c r="O1444">
        <f t="shared" ca="1" si="293"/>
        <v>57</v>
      </c>
      <c r="Q1444">
        <f t="shared" ca="1" si="294"/>
        <v>43470</v>
      </c>
      <c r="R1444" t="str">
        <f t="shared" ca="1" si="295"/>
        <v>ADMINISTRACION DE SUCURSALES</v>
      </c>
      <c r="S1444" t="str">
        <f t="shared" ca="1" si="296"/>
        <v>GASTOS NO DEDUCIBLES</v>
      </c>
      <c r="T1444" t="str">
        <f t="shared" ca="1" si="297"/>
        <v>TRANSACCIONES DEL DIA 01/05/2019SPYRAL - GESTION ADMINISTRATIVA</v>
      </c>
      <c r="V1444">
        <f t="shared" ca="1" si="298"/>
        <v>0</v>
      </c>
      <c r="W1444">
        <f t="shared" ca="1" si="299"/>
        <v>0</v>
      </c>
    </row>
    <row r="1445" spans="2:23" x14ac:dyDescent="0.25">
      <c r="B1445" s="3">
        <f t="shared" si="289"/>
        <v>1437</v>
      </c>
      <c r="C1445" s="93">
        <f>IF(Tabla!G1445="","",Tabla!G1445)</f>
        <v>43565</v>
      </c>
      <c r="D1445" s="93" t="str">
        <f>IF(Tabla!H1445="","",Tabla!H1445)</f>
        <v>SERVICIOS PERSONALES</v>
      </c>
      <c r="E1445" s="93" t="str">
        <f>IF(Tabla!I1445="","",Tabla!I1445)</f>
        <v>PAGO NOMINA QUINCENA 1 ABRIL 2019</v>
      </c>
      <c r="F1445" s="93" t="str">
        <f>IF(Tabla!J1445="","",Tabla!J1445)</f>
        <v>TRANSACCIONES DEL DIA 04/10/2019 RECURSOS HUMANOS</v>
      </c>
      <c r="G1445" s="108">
        <f>IF(Tabla!K1445="","",Tabla!K1445)</f>
        <v>123.33</v>
      </c>
      <c r="H1445" s="108">
        <f>IF(Tabla!L1445="","",Tabla!L1445)</f>
        <v>0</v>
      </c>
      <c r="J1445">
        <f t="shared" si="300"/>
        <v>1437</v>
      </c>
      <c r="K1445" s="93">
        <f t="shared" si="301"/>
        <v>43565</v>
      </c>
      <c r="L1445">
        <f t="shared" ca="1" si="290"/>
        <v>0</v>
      </c>
      <c r="M1445" s="115">
        <f t="shared" ca="1" si="291"/>
        <v>1.437E-6</v>
      </c>
      <c r="N1445">
        <f t="shared" ca="1" si="292"/>
        <v>5.5999999999999999E-8</v>
      </c>
      <c r="O1445">
        <f t="shared" ca="1" si="293"/>
        <v>56</v>
      </c>
      <c r="Q1445">
        <f t="shared" ca="1" si="294"/>
        <v>43470</v>
      </c>
      <c r="R1445" t="str">
        <f t="shared" ca="1" si="295"/>
        <v>CAJA</v>
      </c>
      <c r="S1445" t="str">
        <f t="shared" ca="1" si="296"/>
        <v>ALIMENTACION DE EMPLEADOS CTA NUEVA</v>
      </c>
      <c r="T1445" t="str">
        <f t="shared" ca="1" si="297"/>
        <v>TRANSACCIONES DEL DIA 01/05/2019SPYRAL - GESTION ADMINISTRATIVA</v>
      </c>
      <c r="V1445">
        <f t="shared" ca="1" si="298"/>
        <v>0</v>
      </c>
      <c r="W1445">
        <f t="shared" ca="1" si="299"/>
        <v>0</v>
      </c>
    </row>
    <row r="1446" spans="2:23" x14ac:dyDescent="0.25">
      <c r="B1446" s="3">
        <f t="shared" si="289"/>
        <v>1438</v>
      </c>
      <c r="C1446" s="93">
        <f>IF(Tabla!G1446="","",Tabla!G1446)</f>
        <v>43565</v>
      </c>
      <c r="D1446" s="93" t="str">
        <f>IF(Tabla!H1446="","",Tabla!H1446)</f>
        <v>SERVICIOS PERSONALES</v>
      </c>
      <c r="E1446" s="93" t="str">
        <f>IF(Tabla!I1446="","",Tabla!I1446)</f>
        <v>PAGO NOMINA QUINCENA 1 ABRIL 2019</v>
      </c>
      <c r="F1446" s="93" t="str">
        <f>IF(Tabla!J1446="","",Tabla!J1446)</f>
        <v>TRANSACCIONES DEL DIA 04/10/2019 RECURSOS HUMANOS</v>
      </c>
      <c r="G1446" s="108">
        <f>IF(Tabla!K1446="","",Tabla!K1446)</f>
        <v>98.4</v>
      </c>
      <c r="H1446" s="108">
        <f>IF(Tabla!L1446="","",Tabla!L1446)</f>
        <v>0</v>
      </c>
      <c r="J1446">
        <f t="shared" si="300"/>
        <v>1438</v>
      </c>
      <c r="K1446" s="93">
        <f t="shared" si="301"/>
        <v>43565</v>
      </c>
      <c r="L1446">
        <f t="shared" ca="1" si="290"/>
        <v>0</v>
      </c>
      <c r="M1446" s="115">
        <f t="shared" ca="1" si="291"/>
        <v>1.438E-6</v>
      </c>
      <c r="N1446">
        <f t="shared" ca="1" si="292"/>
        <v>5.5000000000000003E-8</v>
      </c>
      <c r="O1446">
        <f t="shared" ca="1" si="293"/>
        <v>55</v>
      </c>
      <c r="Q1446">
        <f t="shared" ca="1" si="294"/>
        <v>43470</v>
      </c>
      <c r="R1446" t="str">
        <f t="shared" ca="1" si="295"/>
        <v>CAJA</v>
      </c>
      <c r="S1446" t="str">
        <f t="shared" ca="1" si="296"/>
        <v>ALIMENTACION DE EMPLEADOS CTA NUEVA</v>
      </c>
      <c r="T1446" t="str">
        <f t="shared" ca="1" si="297"/>
        <v>TRANSACCIONES DEL DIA 01/05/2019SPYRAL - GESTION ADMINISTRATIVA</v>
      </c>
      <c r="V1446">
        <f t="shared" ca="1" si="298"/>
        <v>0</v>
      </c>
      <c r="W1446">
        <f t="shared" ca="1" si="299"/>
        <v>0</v>
      </c>
    </row>
    <row r="1447" spans="2:23" x14ac:dyDescent="0.25">
      <c r="B1447" s="3">
        <f t="shared" si="289"/>
        <v>1439</v>
      </c>
      <c r="C1447" s="93">
        <f>IF(Tabla!G1447="","",Tabla!G1447)</f>
        <v>43565</v>
      </c>
      <c r="D1447" s="93" t="str">
        <f>IF(Tabla!H1447="","",Tabla!H1447)</f>
        <v>SERVICIOS PERSONALES</v>
      </c>
      <c r="E1447" s="93" t="str">
        <f>IF(Tabla!I1447="","",Tabla!I1447)</f>
        <v>PAGO NOMINA QUINCENA 1 ABRIL 2019</v>
      </c>
      <c r="F1447" s="93" t="str">
        <f>IF(Tabla!J1447="","",Tabla!J1447)</f>
        <v>TRANSACCIONES DEL DIA 04/10/2019 RECURSOS HUMANOS</v>
      </c>
      <c r="G1447" s="108">
        <f>IF(Tabla!K1447="","",Tabla!K1447)</f>
        <v>77.55</v>
      </c>
      <c r="H1447" s="108">
        <f>IF(Tabla!L1447="","",Tabla!L1447)</f>
        <v>0</v>
      </c>
      <c r="J1447">
        <f t="shared" si="300"/>
        <v>1439</v>
      </c>
      <c r="K1447" s="93">
        <f t="shared" si="301"/>
        <v>43565</v>
      </c>
      <c r="L1447">
        <f t="shared" ca="1" si="290"/>
        <v>0</v>
      </c>
      <c r="M1447" s="115">
        <f t="shared" ca="1" si="291"/>
        <v>1.4389999999999999E-6</v>
      </c>
      <c r="N1447">
        <f t="shared" ca="1" si="292"/>
        <v>5.4E-8</v>
      </c>
      <c r="O1447">
        <f t="shared" ca="1" si="293"/>
        <v>54</v>
      </c>
      <c r="Q1447">
        <f t="shared" ca="1" si="294"/>
        <v>43470</v>
      </c>
      <c r="R1447" t="str">
        <f t="shared" ca="1" si="295"/>
        <v>CAJA</v>
      </c>
      <c r="S1447" t="str">
        <f t="shared" ca="1" si="296"/>
        <v>ALIMENTACION DE EMPLEADOS CTA NUEVA</v>
      </c>
      <c r="T1447" t="str">
        <f t="shared" ca="1" si="297"/>
        <v>TRANSACCIONES DEL DIA 01/05/2019SPYRAL - GESTION ADMINISTRATIVA</v>
      </c>
      <c r="V1447">
        <f t="shared" ca="1" si="298"/>
        <v>0</v>
      </c>
      <c r="W1447">
        <f t="shared" ca="1" si="299"/>
        <v>0</v>
      </c>
    </row>
    <row r="1448" spans="2:23" x14ac:dyDescent="0.25">
      <c r="B1448" s="3">
        <f t="shared" si="289"/>
        <v>1440</v>
      </c>
      <c r="C1448" s="93">
        <f>IF(Tabla!G1448="","",Tabla!G1448)</f>
        <v>43565</v>
      </c>
      <c r="D1448" s="93" t="str">
        <f>IF(Tabla!H1448="","",Tabla!H1448)</f>
        <v>SERVICIOS PERSONALES</v>
      </c>
      <c r="E1448" s="93" t="str">
        <f>IF(Tabla!I1448="","",Tabla!I1448)</f>
        <v>PAGO NOMINA QUINCENA 1 ABRIL 2019</v>
      </c>
      <c r="F1448" s="93" t="str">
        <f>IF(Tabla!J1448="","",Tabla!J1448)</f>
        <v>TRANSACCIONES DEL DIA 04/10/2019 RECURSOS HUMANOS</v>
      </c>
      <c r="G1448" s="108">
        <f>IF(Tabla!K1448="","",Tabla!K1448)</f>
        <v>69.680000000000007</v>
      </c>
      <c r="H1448" s="108">
        <f>IF(Tabla!L1448="","",Tabla!L1448)</f>
        <v>0</v>
      </c>
      <c r="J1448">
        <f t="shared" si="300"/>
        <v>1440</v>
      </c>
      <c r="K1448" s="93">
        <f t="shared" si="301"/>
        <v>43565</v>
      </c>
      <c r="L1448">
        <f t="shared" ca="1" si="290"/>
        <v>0</v>
      </c>
      <c r="M1448" s="115">
        <f t="shared" ca="1" si="291"/>
        <v>1.44E-6</v>
      </c>
      <c r="N1448">
        <f t="shared" ca="1" si="292"/>
        <v>5.2999999999999998E-8</v>
      </c>
      <c r="O1448">
        <f t="shared" ca="1" si="293"/>
        <v>53</v>
      </c>
      <c r="Q1448">
        <f t="shared" ca="1" si="294"/>
        <v>43470</v>
      </c>
      <c r="R1448" t="str">
        <f t="shared" ca="1" si="295"/>
        <v>SERVICIOS PERSONALES</v>
      </c>
      <c r="S1448" t="str">
        <f t="shared" ca="1" si="296"/>
        <v>ALIMENTACION DE EMPLEADOS CTA NUEVA</v>
      </c>
      <c r="T1448" t="str">
        <f t="shared" ca="1" si="297"/>
        <v>TRANSACCIONES DEL DIA 01/05/2019SPYRAL - GESTION ADMINISTRATIVA</v>
      </c>
      <c r="V1448">
        <f t="shared" ca="1" si="298"/>
        <v>0</v>
      </c>
      <c r="W1448">
        <f t="shared" ca="1" si="299"/>
        <v>0</v>
      </c>
    </row>
    <row r="1449" spans="2:23" x14ac:dyDescent="0.25">
      <c r="B1449" s="3">
        <f t="shared" si="289"/>
        <v>1441</v>
      </c>
      <c r="C1449" s="93">
        <f>IF(Tabla!G1449="","",Tabla!G1449)</f>
        <v>43565</v>
      </c>
      <c r="D1449" s="93" t="str">
        <f>IF(Tabla!H1449="","",Tabla!H1449)</f>
        <v>SERVICIOS PERSONALES</v>
      </c>
      <c r="E1449" s="93" t="str">
        <f>IF(Tabla!I1449="","",Tabla!I1449)</f>
        <v>PAGO NOMINA QUINCENA 1 ABRIL 2019</v>
      </c>
      <c r="F1449" s="93" t="str">
        <f>IF(Tabla!J1449="","",Tabla!J1449)</f>
        <v>TRANSACCIONES DEL DIA 04/10/2019 RECURSOS HUMANOS</v>
      </c>
      <c r="G1449" s="108">
        <f>IF(Tabla!K1449="","",Tabla!K1449)</f>
        <v>64.92</v>
      </c>
      <c r="H1449" s="108">
        <f>IF(Tabla!L1449="","",Tabla!L1449)</f>
        <v>0</v>
      </c>
      <c r="J1449">
        <f t="shared" si="300"/>
        <v>1441</v>
      </c>
      <c r="K1449" s="93">
        <f t="shared" si="301"/>
        <v>43565</v>
      </c>
      <c r="L1449">
        <f t="shared" ca="1" si="290"/>
        <v>0</v>
      </c>
      <c r="M1449" s="115">
        <f t="shared" ca="1" si="291"/>
        <v>1.4410000000000001E-6</v>
      </c>
      <c r="N1449">
        <f t="shared" ca="1" si="292"/>
        <v>5.2000000000000002E-8</v>
      </c>
      <c r="O1449">
        <f t="shared" ca="1" si="293"/>
        <v>52</v>
      </c>
      <c r="Q1449">
        <f t="shared" ca="1" si="294"/>
        <v>43469</v>
      </c>
      <c r="R1449" t="str">
        <f t="shared" ca="1" si="295"/>
        <v>ADMINISTRACION DE SUCURSALES</v>
      </c>
      <c r="S1449" t="str">
        <f t="shared" ca="1" si="296"/>
        <v>OTROS EGRESOS 18</v>
      </c>
      <c r="T1449" t="str">
        <f t="shared" ca="1" si="297"/>
        <v>OTROS EGRESOS 1.P.O (OR:89/DES:89 TRN:86 PERF:300086 CAU: 18</v>
      </c>
      <c r="V1449">
        <f t="shared" ca="1" si="298"/>
        <v>0</v>
      </c>
      <c r="W1449">
        <f t="shared" ca="1" si="299"/>
        <v>0</v>
      </c>
    </row>
    <row r="1450" spans="2:23" x14ac:dyDescent="0.25">
      <c r="B1450" s="3">
        <f t="shared" si="289"/>
        <v>1442</v>
      </c>
      <c r="C1450" s="93">
        <f>IF(Tabla!G1450="","",Tabla!G1450)</f>
        <v>43565</v>
      </c>
      <c r="D1450" s="93" t="str">
        <f>IF(Tabla!H1450="","",Tabla!H1450)</f>
        <v>SERVICIOS PERSONALES</v>
      </c>
      <c r="E1450" s="93" t="str">
        <f>IF(Tabla!I1450="","",Tabla!I1450)</f>
        <v>PAGO NOMINA QUINCENA 1 ABRIL 2019</v>
      </c>
      <c r="F1450" s="93" t="str">
        <f>IF(Tabla!J1450="","",Tabla!J1450)</f>
        <v>TRANSACCIONES DEL DIA 04/10/2019 RECURSOS HUMANOS</v>
      </c>
      <c r="G1450" s="108">
        <f>IF(Tabla!K1450="","",Tabla!K1450)</f>
        <v>64.510000000000005</v>
      </c>
      <c r="H1450" s="108">
        <f>IF(Tabla!L1450="","",Tabla!L1450)</f>
        <v>0</v>
      </c>
      <c r="J1450">
        <f t="shared" si="300"/>
        <v>1442</v>
      </c>
      <c r="K1450" s="93">
        <f t="shared" si="301"/>
        <v>43565</v>
      </c>
      <c r="L1450">
        <f t="shared" ca="1" si="290"/>
        <v>0</v>
      </c>
      <c r="M1450" s="115">
        <f t="shared" ca="1" si="291"/>
        <v>1.4419999999999999E-6</v>
      </c>
      <c r="N1450">
        <f t="shared" ca="1" si="292"/>
        <v>5.1E-8</v>
      </c>
      <c r="O1450">
        <f t="shared" ca="1" si="293"/>
        <v>51</v>
      </c>
      <c r="Q1450">
        <f t="shared" ca="1" si="294"/>
        <v>43469</v>
      </c>
      <c r="R1450" t="str">
        <f t="shared" ca="1" si="295"/>
        <v>ADMINISTRACION DE SUCURSALES</v>
      </c>
      <c r="S1450" t="str">
        <f t="shared" ca="1" si="296"/>
        <v>OTROS EGRESOS 18</v>
      </c>
      <c r="T1450" t="str">
        <f t="shared" ca="1" si="297"/>
        <v>OTROS EGRESOS 1.P.O (OR:95/DES:95 TRN:86 PERF:300086 CAU: 18</v>
      </c>
      <c r="V1450">
        <f t="shared" ca="1" si="298"/>
        <v>0</v>
      </c>
      <c r="W1450">
        <f t="shared" ca="1" si="299"/>
        <v>0</v>
      </c>
    </row>
    <row r="1451" spans="2:23" x14ac:dyDescent="0.25">
      <c r="B1451" s="3">
        <f t="shared" si="289"/>
        <v>1443</v>
      </c>
      <c r="C1451" s="93">
        <f>IF(Tabla!G1451="","",Tabla!G1451)</f>
        <v>43565</v>
      </c>
      <c r="D1451" s="93" t="str">
        <f>IF(Tabla!H1451="","",Tabla!H1451)</f>
        <v>SERVICIOS PERSONALES</v>
      </c>
      <c r="E1451" s="93" t="str">
        <f>IF(Tabla!I1451="","",Tabla!I1451)</f>
        <v>PAGO NOMINA QUINCENA 1 ABRIL 2019</v>
      </c>
      <c r="F1451" s="93" t="str">
        <f>IF(Tabla!J1451="","",Tabla!J1451)</f>
        <v>TRANSACCIONES DEL DIA 04/10/2019 RECURSOS HUMANOS</v>
      </c>
      <c r="G1451" s="108">
        <f>IF(Tabla!K1451="","",Tabla!K1451)</f>
        <v>45.54</v>
      </c>
      <c r="H1451" s="108">
        <f>IF(Tabla!L1451="","",Tabla!L1451)</f>
        <v>0</v>
      </c>
      <c r="J1451">
        <f t="shared" si="300"/>
        <v>1443</v>
      </c>
      <c r="K1451" s="93">
        <f t="shared" si="301"/>
        <v>43565</v>
      </c>
      <c r="L1451">
        <f t="shared" ca="1" si="290"/>
        <v>0</v>
      </c>
      <c r="M1451" s="115">
        <f t="shared" ca="1" si="291"/>
        <v>1.443E-6</v>
      </c>
      <c r="N1451">
        <f t="shared" ca="1" si="292"/>
        <v>4.9999999999999998E-8</v>
      </c>
      <c r="O1451">
        <f t="shared" ca="1" si="293"/>
        <v>50</v>
      </c>
      <c r="Q1451">
        <f t="shared" ca="1" si="294"/>
        <v>43469</v>
      </c>
      <c r="R1451" t="str">
        <f t="shared" ca="1" si="295"/>
        <v>ADMINISTRACION DE SUCURSALES</v>
      </c>
      <c r="S1451" t="str">
        <f t="shared" ca="1" si="296"/>
        <v>NC  RECONOCIMIENTOS</v>
      </c>
      <c r="T1451" t="str">
        <f t="shared" ca="1" si="297"/>
        <v>TRANSACCIONES DEL DIA 01/04/2019SPYRAL - GESTION ADMINISTRATIVA</v>
      </c>
      <c r="V1451">
        <f t="shared" ca="1" si="298"/>
        <v>0</v>
      </c>
      <c r="W1451">
        <f t="shared" ca="1" si="299"/>
        <v>0</v>
      </c>
    </row>
    <row r="1452" spans="2:23" x14ac:dyDescent="0.25">
      <c r="B1452" s="3">
        <f t="shared" si="289"/>
        <v>1444</v>
      </c>
      <c r="C1452" s="93">
        <f>IF(Tabla!G1452="","",Tabla!G1452)</f>
        <v>43565</v>
      </c>
      <c r="D1452" s="93" t="str">
        <f>IF(Tabla!H1452="","",Tabla!H1452)</f>
        <v>SERVICIOS PERSONALES</v>
      </c>
      <c r="E1452" s="93" t="str">
        <f>IF(Tabla!I1452="","",Tabla!I1452)</f>
        <v>PAGO NOMINA QUINCENA 1 ABRIL 2019</v>
      </c>
      <c r="F1452" s="93" t="str">
        <f>IF(Tabla!J1452="","",Tabla!J1452)</f>
        <v>TRANSACCIONES DEL DIA 04/10/2019 RECURSOS HUMANOS</v>
      </c>
      <c r="G1452" s="108">
        <f>IF(Tabla!K1452="","",Tabla!K1452)</f>
        <v>31.11</v>
      </c>
      <c r="H1452" s="108">
        <f>IF(Tabla!L1452="","",Tabla!L1452)</f>
        <v>0</v>
      </c>
      <c r="J1452">
        <f t="shared" si="300"/>
        <v>1444</v>
      </c>
      <c r="K1452" s="93">
        <f t="shared" si="301"/>
        <v>43565</v>
      </c>
      <c r="L1452">
        <f t="shared" ca="1" si="290"/>
        <v>0</v>
      </c>
      <c r="M1452" s="115">
        <f t="shared" ca="1" si="291"/>
        <v>1.4440000000000001E-6</v>
      </c>
      <c r="N1452">
        <f t="shared" ca="1" si="292"/>
        <v>4.9000000000000002E-8</v>
      </c>
      <c r="O1452">
        <f t="shared" ca="1" si="293"/>
        <v>49</v>
      </c>
      <c r="Q1452">
        <f t="shared" ca="1" si="294"/>
        <v>43469</v>
      </c>
      <c r="R1452" t="str">
        <f t="shared" ca="1" si="295"/>
        <v>ADMINISTRACION DE SUCURSALES</v>
      </c>
      <c r="S1452" t="str">
        <f t="shared" ca="1" si="296"/>
        <v>GASTOS NO DEDUCIBLES</v>
      </c>
      <c r="T1452" t="str">
        <f t="shared" ca="1" si="297"/>
        <v>TRANSACCIONES DEL DIA 01/04/2019SPYRAL - GESTION ADMINISTRATIVA</v>
      </c>
      <c r="V1452">
        <f t="shared" ca="1" si="298"/>
        <v>0</v>
      </c>
      <c r="W1452">
        <f t="shared" ca="1" si="299"/>
        <v>0</v>
      </c>
    </row>
    <row r="1453" spans="2:23" x14ac:dyDescent="0.25">
      <c r="B1453" s="3">
        <f t="shared" si="289"/>
        <v>1445</v>
      </c>
      <c r="C1453" s="93">
        <f>IF(Tabla!G1453="","",Tabla!G1453)</f>
        <v>43565</v>
      </c>
      <c r="D1453" s="93" t="str">
        <f>IF(Tabla!H1453="","",Tabla!H1453)</f>
        <v>SERVICIOS PERSONALES</v>
      </c>
      <c r="E1453" s="93" t="str">
        <f>IF(Tabla!I1453="","",Tabla!I1453)</f>
        <v>PAGO NOMINA QUINCENA 1 ABRIL 2019</v>
      </c>
      <c r="F1453" s="93" t="str">
        <f>IF(Tabla!J1453="","",Tabla!J1453)</f>
        <v>TRANSACCIONES DEL DIA 04/10/2019 RECURSOS HUMANOS</v>
      </c>
      <c r="G1453" s="108">
        <f>IF(Tabla!K1453="","",Tabla!K1453)</f>
        <v>30.16</v>
      </c>
      <c r="H1453" s="108">
        <f>IF(Tabla!L1453="","",Tabla!L1453)</f>
        <v>0</v>
      </c>
      <c r="J1453">
        <f t="shared" si="300"/>
        <v>1445</v>
      </c>
      <c r="K1453" s="93">
        <f t="shared" si="301"/>
        <v>43565</v>
      </c>
      <c r="L1453">
        <f t="shared" ca="1" si="290"/>
        <v>0</v>
      </c>
      <c r="M1453" s="115">
        <f t="shared" ca="1" si="291"/>
        <v>1.4449999999999999E-6</v>
      </c>
      <c r="N1453">
        <f t="shared" ca="1" si="292"/>
        <v>4.8E-8</v>
      </c>
      <c r="O1453">
        <f t="shared" ca="1" si="293"/>
        <v>48</v>
      </c>
      <c r="Q1453">
        <f t="shared" ca="1" si="294"/>
        <v>43469</v>
      </c>
      <c r="R1453" t="str">
        <f t="shared" ca="1" si="295"/>
        <v>ATM</v>
      </c>
      <c r="S1453" t="str">
        <f t="shared" ca="1" si="296"/>
        <v>VIATICOS 2</v>
      </c>
      <c r="T1453" t="str">
        <f t="shared" ca="1" si="297"/>
        <v>TRANSACCIONES DEL DIA 01/04/2019SPYRAL - GESTION ADMINISTRATIVA</v>
      </c>
      <c r="V1453">
        <f t="shared" ca="1" si="298"/>
        <v>0</v>
      </c>
      <c r="W1453">
        <f t="shared" ca="1" si="299"/>
        <v>0</v>
      </c>
    </row>
    <row r="1454" spans="2:23" x14ac:dyDescent="0.25">
      <c r="B1454" s="3">
        <f t="shared" si="289"/>
        <v>1446</v>
      </c>
      <c r="C1454" s="93">
        <f>IF(Tabla!G1454="","",Tabla!G1454)</f>
        <v>43565</v>
      </c>
      <c r="D1454" s="93" t="str">
        <f>IF(Tabla!H1454="","",Tabla!H1454)</f>
        <v>SERVICIOS PERSONALES</v>
      </c>
      <c r="E1454" s="93" t="str">
        <f>IF(Tabla!I1454="","",Tabla!I1454)</f>
        <v>PAGO NOMINA QUINCENA 1 ABRIL 2019</v>
      </c>
      <c r="F1454" s="93" t="str">
        <f>IF(Tabla!J1454="","",Tabla!J1454)</f>
        <v>TRANSACCIONES DEL DIA 04/10/2019 RECURSOS HUMANOS</v>
      </c>
      <c r="G1454" s="108">
        <f>IF(Tabla!K1454="","",Tabla!K1454)</f>
        <v>26.35</v>
      </c>
      <c r="H1454" s="108">
        <f>IF(Tabla!L1454="","",Tabla!L1454)</f>
        <v>0</v>
      </c>
      <c r="J1454">
        <f t="shared" si="300"/>
        <v>1446</v>
      </c>
      <c r="K1454" s="93">
        <f t="shared" si="301"/>
        <v>43565</v>
      </c>
      <c r="L1454">
        <f t="shared" ca="1" si="290"/>
        <v>0</v>
      </c>
      <c r="M1454" s="115">
        <f t="shared" ca="1" si="291"/>
        <v>1.446E-6</v>
      </c>
      <c r="N1454">
        <f t="shared" ca="1" si="292"/>
        <v>4.6999999999999997E-8</v>
      </c>
      <c r="O1454">
        <f t="shared" ca="1" si="293"/>
        <v>47</v>
      </c>
      <c r="Q1454">
        <f t="shared" ca="1" si="294"/>
        <v>43469</v>
      </c>
      <c r="R1454" t="str">
        <f t="shared" ca="1" si="295"/>
        <v>BANCA COMERCIAL PERIFERIA</v>
      </c>
      <c r="S1454" t="str">
        <f t="shared" ca="1" si="296"/>
        <v>VIATICOS</v>
      </c>
      <c r="T1454" t="str">
        <f t="shared" ca="1" si="297"/>
        <v>TRANSACCIONES DEL DIA 01/04/2019SPYRAL - GESTION ADMINISTRATIVA</v>
      </c>
      <c r="V1454">
        <f t="shared" ca="1" si="298"/>
        <v>0</v>
      </c>
      <c r="W1454">
        <f t="shared" ca="1" si="299"/>
        <v>0</v>
      </c>
    </row>
    <row r="1455" spans="2:23" x14ac:dyDescent="0.25">
      <c r="B1455" s="3">
        <f t="shared" si="289"/>
        <v>1447</v>
      </c>
      <c r="C1455" s="93">
        <f>IF(Tabla!G1455="","",Tabla!G1455)</f>
        <v>43565</v>
      </c>
      <c r="D1455" s="93" t="str">
        <f>IF(Tabla!H1455="","",Tabla!H1455)</f>
        <v>SERVICIOS PERSONALES</v>
      </c>
      <c r="E1455" s="93" t="str">
        <f>IF(Tabla!I1455="","",Tabla!I1455)</f>
        <v>PAGO NOMINA QUINCENA 1 ABRIL 2019</v>
      </c>
      <c r="F1455" s="93" t="str">
        <f>IF(Tabla!J1455="","",Tabla!J1455)</f>
        <v>TRANSACCIONES DEL DIA 04/10/2019 RECURSOS HUMANOS</v>
      </c>
      <c r="G1455" s="108">
        <f>IF(Tabla!K1455="","",Tabla!K1455)</f>
        <v>21.76</v>
      </c>
      <c r="H1455" s="108">
        <f>IF(Tabla!L1455="","",Tabla!L1455)</f>
        <v>0</v>
      </c>
      <c r="J1455">
        <f t="shared" si="300"/>
        <v>1447</v>
      </c>
      <c r="K1455" s="93">
        <f t="shared" si="301"/>
        <v>43565</v>
      </c>
      <c r="L1455">
        <f t="shared" ca="1" si="290"/>
        <v>0</v>
      </c>
      <c r="M1455" s="115">
        <f t="shared" ca="1" si="291"/>
        <v>1.4470000000000001E-6</v>
      </c>
      <c r="N1455">
        <f t="shared" ca="1" si="292"/>
        <v>4.6000000000000002E-8</v>
      </c>
      <c r="O1455">
        <f t="shared" ca="1" si="293"/>
        <v>46</v>
      </c>
      <c r="Q1455">
        <f t="shared" ca="1" si="294"/>
        <v>43469</v>
      </c>
      <c r="R1455" t="str">
        <f t="shared" ca="1" si="295"/>
        <v>CAJA</v>
      </c>
      <c r="S1455" t="str">
        <f t="shared" ca="1" si="296"/>
        <v>ALIMENTACION DE EMPLEADOS CTA NUEVA</v>
      </c>
      <c r="T1455" t="str">
        <f t="shared" ca="1" si="297"/>
        <v>TRANSACCIONES DEL DIA 01/04/2019SPYRAL - GESTION ADMINISTRATIVA</v>
      </c>
      <c r="V1455">
        <f t="shared" ca="1" si="298"/>
        <v>0</v>
      </c>
      <c r="W1455">
        <f t="shared" ca="1" si="299"/>
        <v>0</v>
      </c>
    </row>
    <row r="1456" spans="2:23" x14ac:dyDescent="0.25">
      <c r="B1456" s="3">
        <f t="shared" si="289"/>
        <v>1448</v>
      </c>
      <c r="C1456" s="93">
        <f>IF(Tabla!G1456="","",Tabla!G1456)</f>
        <v>43565</v>
      </c>
      <c r="D1456" s="93" t="str">
        <f>IF(Tabla!H1456="","",Tabla!H1456)</f>
        <v>SERVICIOS PERSONALES</v>
      </c>
      <c r="E1456" s="93" t="str">
        <f>IF(Tabla!I1456="","",Tabla!I1456)</f>
        <v>PAGO NOMINA QUINCENA 1 ABRIL 2019</v>
      </c>
      <c r="F1456" s="93" t="str">
        <f>IF(Tabla!J1456="","",Tabla!J1456)</f>
        <v>TRANSACCIONES DEL DIA 04/10/2019 RECURSOS HUMANOS</v>
      </c>
      <c r="G1456" s="108">
        <f>IF(Tabla!K1456="","",Tabla!K1456)</f>
        <v>21.74</v>
      </c>
      <c r="H1456" s="108">
        <f>IF(Tabla!L1456="","",Tabla!L1456)</f>
        <v>0</v>
      </c>
      <c r="J1456">
        <f t="shared" si="300"/>
        <v>1448</v>
      </c>
      <c r="K1456" s="93">
        <f t="shared" si="301"/>
        <v>43565</v>
      </c>
      <c r="L1456">
        <f t="shared" ca="1" si="290"/>
        <v>0</v>
      </c>
      <c r="M1456" s="115">
        <f t="shared" ca="1" si="291"/>
        <v>1.4479999999999999E-6</v>
      </c>
      <c r="N1456">
        <f t="shared" ca="1" si="292"/>
        <v>4.4999999999999999E-8</v>
      </c>
      <c r="O1456">
        <f t="shared" ca="1" si="293"/>
        <v>45</v>
      </c>
      <c r="Q1456">
        <f t="shared" ca="1" si="294"/>
        <v>43469</v>
      </c>
      <c r="R1456" t="str">
        <f t="shared" ca="1" si="295"/>
        <v>CAJA</v>
      </c>
      <c r="S1456" t="str">
        <f t="shared" ca="1" si="296"/>
        <v>ALIMENTACION DE EMPLEADOS CTA NUEVA</v>
      </c>
      <c r="T1456" t="str">
        <f t="shared" ca="1" si="297"/>
        <v>TRANSACCIONES DEL DIA 01/04/2019SPYRAL - GESTION ADMINISTRATIVA</v>
      </c>
      <c r="V1456">
        <f t="shared" ca="1" si="298"/>
        <v>0</v>
      </c>
      <c r="W1456">
        <f t="shared" ca="1" si="299"/>
        <v>0</v>
      </c>
    </row>
    <row r="1457" spans="2:23" x14ac:dyDescent="0.25">
      <c r="B1457" s="3">
        <f t="shared" si="289"/>
        <v>1449</v>
      </c>
      <c r="C1457" s="93">
        <f>IF(Tabla!G1457="","",Tabla!G1457)</f>
        <v>43565</v>
      </c>
      <c r="D1457" s="93" t="str">
        <f>IF(Tabla!H1457="","",Tabla!H1457)</f>
        <v>SERVICIOS PERSONALES</v>
      </c>
      <c r="E1457" s="93" t="str">
        <f>IF(Tabla!I1457="","",Tabla!I1457)</f>
        <v>PAGO NOMINA QUINCENA 1 ABRIL 2019</v>
      </c>
      <c r="F1457" s="93" t="str">
        <f>IF(Tabla!J1457="","",Tabla!J1457)</f>
        <v>TRANSACCIONES DEL DIA 04/10/2019 RECURSOS HUMANOS</v>
      </c>
      <c r="G1457" s="108">
        <f>IF(Tabla!K1457="","",Tabla!K1457)</f>
        <v>13.79</v>
      </c>
      <c r="H1457" s="108">
        <f>IF(Tabla!L1457="","",Tabla!L1457)</f>
        <v>0</v>
      </c>
      <c r="J1457">
        <f t="shared" si="300"/>
        <v>1449</v>
      </c>
      <c r="K1457" s="93">
        <f t="shared" si="301"/>
        <v>43565</v>
      </c>
      <c r="L1457">
        <f t="shared" ca="1" si="290"/>
        <v>0</v>
      </c>
      <c r="M1457" s="115">
        <f t="shared" ca="1" si="291"/>
        <v>1.449E-6</v>
      </c>
      <c r="N1457">
        <f t="shared" ca="1" si="292"/>
        <v>4.3999999999999997E-8</v>
      </c>
      <c r="O1457">
        <f t="shared" ca="1" si="293"/>
        <v>44</v>
      </c>
      <c r="Q1457">
        <f t="shared" ca="1" si="294"/>
        <v>43469</v>
      </c>
      <c r="R1457" t="str">
        <f t="shared" ca="1" si="295"/>
        <v>CAJA</v>
      </c>
      <c r="S1457" t="str">
        <f t="shared" ca="1" si="296"/>
        <v>ALIMENTACION DE EMPLEADOS CTA NUEVA</v>
      </c>
      <c r="T1457" t="str">
        <f t="shared" ca="1" si="297"/>
        <v>TRANSACCIONES DEL DIA 01/04/2019SPYRAL - GESTION ADMINISTRATIVA</v>
      </c>
      <c r="V1457">
        <f t="shared" ca="1" si="298"/>
        <v>0</v>
      </c>
      <c r="W1457">
        <f t="shared" ca="1" si="299"/>
        <v>0</v>
      </c>
    </row>
    <row r="1458" spans="2:23" x14ac:dyDescent="0.25">
      <c r="B1458" s="3">
        <f t="shared" si="289"/>
        <v>1450</v>
      </c>
      <c r="C1458" s="93">
        <f>IF(Tabla!G1458="","",Tabla!G1458)</f>
        <v>43565</v>
      </c>
      <c r="D1458" s="93" t="str">
        <f>IF(Tabla!H1458="","",Tabla!H1458)</f>
        <v>HIPOTECAS</v>
      </c>
      <c r="E1458" s="93" t="str">
        <f>IF(Tabla!I1458="","",Tabla!I1458)</f>
        <v>ALIMENTACION DE EMPLEADOS CTA NUEVA</v>
      </c>
      <c r="F1458" s="93" t="str">
        <f>IF(Tabla!J1458="","",Tabla!J1458)</f>
        <v>TRANSACCIONES DEL DIA 04/10/2019SPYRAL - GESTION ADMINISTRATIVA</v>
      </c>
      <c r="G1458" s="108">
        <f>IF(Tabla!K1458="","",Tabla!K1458)</f>
        <v>20</v>
      </c>
      <c r="H1458" s="108">
        <f>IF(Tabla!L1458="","",Tabla!L1458)</f>
        <v>0</v>
      </c>
      <c r="J1458">
        <f t="shared" si="300"/>
        <v>1450</v>
      </c>
      <c r="K1458" s="93">
        <f t="shared" si="301"/>
        <v>43565</v>
      </c>
      <c r="L1458">
        <f t="shared" ca="1" si="290"/>
        <v>0</v>
      </c>
      <c r="M1458" s="115">
        <f t="shared" ca="1" si="291"/>
        <v>1.4500000000000001E-6</v>
      </c>
      <c r="N1458">
        <f t="shared" ca="1" si="292"/>
        <v>4.3000000000000001E-8</v>
      </c>
      <c r="O1458">
        <f t="shared" ca="1" si="293"/>
        <v>43</v>
      </c>
      <c r="Q1458">
        <f t="shared" ca="1" si="294"/>
        <v>43469</v>
      </c>
      <c r="R1458" t="str">
        <f t="shared" ca="1" si="295"/>
        <v>CAJA</v>
      </c>
      <c r="S1458" t="str">
        <f t="shared" ca="1" si="296"/>
        <v>ALIMENTACION DE EMPLEADOS CTA NUEVA</v>
      </c>
      <c r="T1458" t="str">
        <f t="shared" ca="1" si="297"/>
        <v>TRANSACCIONES DEL DIA 01/04/2019SPYRAL - GESTION ADMINISTRATIVA</v>
      </c>
      <c r="V1458">
        <f t="shared" ca="1" si="298"/>
        <v>0</v>
      </c>
      <c r="W1458">
        <f t="shared" ca="1" si="299"/>
        <v>0</v>
      </c>
    </row>
    <row r="1459" spans="2:23" x14ac:dyDescent="0.25">
      <c r="B1459" s="3">
        <f t="shared" si="289"/>
        <v>1451</v>
      </c>
      <c r="C1459" s="93">
        <f>IF(Tabla!G1459="","",Tabla!G1459)</f>
        <v>43565</v>
      </c>
      <c r="D1459" s="93" t="str">
        <f>IF(Tabla!H1459="","",Tabla!H1459)</f>
        <v>FUERZAS DE VENTAS PANAMA</v>
      </c>
      <c r="E1459" s="93" t="str">
        <f>IF(Tabla!I1459="","",Tabla!I1459)</f>
        <v>ALIMENTACION DE EMPLEADOS CTA NUEVA</v>
      </c>
      <c r="F1459" s="93" t="str">
        <f>IF(Tabla!J1459="","",Tabla!J1459)</f>
        <v>TRANSACCIONES DEL DIA 04/10/2019SPYRAL - GESTION ADMINISTRATIVA</v>
      </c>
      <c r="G1459" s="108">
        <f>IF(Tabla!K1459="","",Tabla!K1459)</f>
        <v>45.13</v>
      </c>
      <c r="H1459" s="108">
        <f>IF(Tabla!L1459="","",Tabla!L1459)</f>
        <v>0</v>
      </c>
      <c r="J1459">
        <f t="shared" si="300"/>
        <v>1451</v>
      </c>
      <c r="K1459" s="93">
        <f t="shared" si="301"/>
        <v>43565</v>
      </c>
      <c r="L1459">
        <f t="shared" ca="1" si="290"/>
        <v>0</v>
      </c>
      <c r="M1459" s="115">
        <f t="shared" ca="1" si="291"/>
        <v>1.451E-6</v>
      </c>
      <c r="N1459">
        <f t="shared" ca="1" si="292"/>
        <v>4.1999999999999999E-8</v>
      </c>
      <c r="O1459">
        <f t="shared" ca="1" si="293"/>
        <v>42</v>
      </c>
      <c r="Q1459">
        <f t="shared" ca="1" si="294"/>
        <v>43469</v>
      </c>
      <c r="R1459" t="str">
        <f t="shared" ca="1" si="295"/>
        <v>CAJA</v>
      </c>
      <c r="S1459" t="str">
        <f t="shared" ca="1" si="296"/>
        <v>ALIMENTACION DE EMPLEADOS CTA NUEVA</v>
      </c>
      <c r="T1459" t="str">
        <f t="shared" ca="1" si="297"/>
        <v>TRANSACCIONES DEL DIA 01/04/2019SPYRAL - GESTION ADMINISTRATIVA</v>
      </c>
      <c r="V1459">
        <f t="shared" ca="1" si="298"/>
        <v>0</v>
      </c>
      <c r="W1459">
        <f t="shared" ca="1" si="299"/>
        <v>0</v>
      </c>
    </row>
    <row r="1460" spans="2:23" x14ac:dyDescent="0.25">
      <c r="B1460" s="3">
        <f t="shared" si="289"/>
        <v>1452</v>
      </c>
      <c r="C1460" s="93">
        <f>IF(Tabla!G1460="","",Tabla!G1460)</f>
        <v>43565</v>
      </c>
      <c r="D1460" s="93" t="str">
        <f>IF(Tabla!H1460="","",Tabla!H1460)</f>
        <v>FUERZAS DE VENTAS PANAMA</v>
      </c>
      <c r="E1460" s="93" t="str">
        <f>IF(Tabla!I1460="","",Tabla!I1460)</f>
        <v>PAGO NOMINA QUINCENA 1 ABRIL 2019</v>
      </c>
      <c r="F1460" s="93" t="str">
        <f>IF(Tabla!J1460="","",Tabla!J1460)</f>
        <v>TRANSACCIONES DEL DIA 04/10/2019 RECURSOS HUMANOS</v>
      </c>
      <c r="G1460" s="108">
        <f>IF(Tabla!K1460="","",Tabla!K1460)</f>
        <v>140</v>
      </c>
      <c r="H1460" s="108">
        <f>IF(Tabla!L1460="","",Tabla!L1460)</f>
        <v>0</v>
      </c>
      <c r="J1460">
        <f t="shared" si="300"/>
        <v>1452</v>
      </c>
      <c r="K1460" s="93">
        <f t="shared" si="301"/>
        <v>43565</v>
      </c>
      <c r="L1460">
        <f t="shared" ca="1" si="290"/>
        <v>0</v>
      </c>
      <c r="M1460" s="115">
        <f t="shared" ca="1" si="291"/>
        <v>1.452E-6</v>
      </c>
      <c r="N1460">
        <f t="shared" ca="1" si="292"/>
        <v>4.1000000000000003E-8</v>
      </c>
      <c r="O1460">
        <f t="shared" ca="1" si="293"/>
        <v>41</v>
      </c>
      <c r="Q1460">
        <f t="shared" ca="1" si="294"/>
        <v>43469</v>
      </c>
      <c r="R1460" t="str">
        <f t="shared" ca="1" si="295"/>
        <v>FUERZA DE VENTAS AUTOS</v>
      </c>
      <c r="S1460" t="str">
        <f t="shared" ca="1" si="296"/>
        <v>VIATICOS</v>
      </c>
      <c r="T1460" t="str">
        <f t="shared" ca="1" si="297"/>
        <v>TRANSACCIONES DEL DIA 01/04/2019SPYRAL - GESTION ADMINISTRATIVA</v>
      </c>
      <c r="V1460">
        <f t="shared" ca="1" si="298"/>
        <v>0</v>
      </c>
      <c r="W1460">
        <f t="shared" ca="1" si="299"/>
        <v>0</v>
      </c>
    </row>
    <row r="1461" spans="2:23" x14ac:dyDescent="0.25">
      <c r="B1461" s="3">
        <f t="shared" si="289"/>
        <v>1453</v>
      </c>
      <c r="C1461" s="93">
        <f>IF(Tabla!G1461="","",Tabla!G1461)</f>
        <v>43565</v>
      </c>
      <c r="D1461" s="93" t="str">
        <f>IF(Tabla!H1461="","",Tabla!H1461)</f>
        <v>FUERZA DE VENTAS AUTOS</v>
      </c>
      <c r="E1461" s="93" t="str">
        <f>IF(Tabla!I1461="","",Tabla!I1461)</f>
        <v>PAGO NOMINA QUINCENA 1 ABRIL 2019</v>
      </c>
      <c r="F1461" s="93" t="str">
        <f>IF(Tabla!J1461="","",Tabla!J1461)</f>
        <v>TRANSACCIONES DEL DIA 04/10/2019 RECURSOS HUMANOS</v>
      </c>
      <c r="G1461" s="108">
        <f>IF(Tabla!K1461="","",Tabla!K1461)</f>
        <v>519.46</v>
      </c>
      <c r="H1461" s="108">
        <f>IF(Tabla!L1461="","",Tabla!L1461)</f>
        <v>0</v>
      </c>
      <c r="J1461">
        <f t="shared" si="300"/>
        <v>1453</v>
      </c>
      <c r="K1461" s="93">
        <f t="shared" si="301"/>
        <v>43565</v>
      </c>
      <c r="L1461">
        <f t="shared" ca="1" si="290"/>
        <v>0</v>
      </c>
      <c r="M1461" s="115">
        <f t="shared" ca="1" si="291"/>
        <v>1.4529999999999999E-6</v>
      </c>
      <c r="N1461">
        <f t="shared" ca="1" si="292"/>
        <v>4.0000000000000001E-8</v>
      </c>
      <c r="O1461">
        <f t="shared" ca="1" si="293"/>
        <v>40</v>
      </c>
      <c r="Q1461">
        <f t="shared" ca="1" si="294"/>
        <v>43469</v>
      </c>
      <c r="R1461" t="str">
        <f t="shared" ca="1" si="295"/>
        <v>FUERZAS DE VENTAS PANAMA</v>
      </c>
      <c r="S1461" t="str">
        <f t="shared" ca="1" si="296"/>
        <v>GASTOS NO DEDUCIBLES</v>
      </c>
      <c r="T1461" t="str">
        <f t="shared" ca="1" si="297"/>
        <v>TRANSACCIONES DEL DIA 01/04/2019SPYRAL - GESTION ADMINISTRATIVA</v>
      </c>
      <c r="V1461">
        <f t="shared" ca="1" si="298"/>
        <v>0</v>
      </c>
      <c r="W1461">
        <f t="shared" ca="1" si="299"/>
        <v>0</v>
      </c>
    </row>
    <row r="1462" spans="2:23" x14ac:dyDescent="0.25">
      <c r="B1462" s="3">
        <f t="shared" si="289"/>
        <v>1454</v>
      </c>
      <c r="C1462" s="93">
        <f>IF(Tabla!G1462="","",Tabla!G1462)</f>
        <v>43565</v>
      </c>
      <c r="D1462" s="93" t="str">
        <f>IF(Tabla!H1462="","",Tabla!H1462)</f>
        <v>CENTRO DE TARJETAS</v>
      </c>
      <c r="E1462" s="93" t="str">
        <f>IF(Tabla!I1462="","",Tabla!I1462)</f>
        <v>PAGO NOMINA QUINCENA 1 ABRIL 2019</v>
      </c>
      <c r="F1462" s="93" t="str">
        <f>IF(Tabla!J1462="","",Tabla!J1462)</f>
        <v>TRANSACCIONES DEL DIA 04/10/2019 RECURSOS HUMANOS</v>
      </c>
      <c r="G1462" s="108">
        <f>IF(Tabla!K1462="","",Tabla!K1462)</f>
        <v>147.93</v>
      </c>
      <c r="H1462" s="108">
        <f>IF(Tabla!L1462="","",Tabla!L1462)</f>
        <v>0</v>
      </c>
      <c r="J1462">
        <f t="shared" si="300"/>
        <v>1454</v>
      </c>
      <c r="K1462" s="93">
        <f t="shared" si="301"/>
        <v>43565</v>
      </c>
      <c r="L1462">
        <f t="shared" ca="1" si="290"/>
        <v>0</v>
      </c>
      <c r="M1462" s="115">
        <f t="shared" ca="1" si="291"/>
        <v>1.454E-6</v>
      </c>
      <c r="N1462">
        <f t="shared" ca="1" si="292"/>
        <v>3.8999999999999998E-8</v>
      </c>
      <c r="O1462">
        <f t="shared" ca="1" si="293"/>
        <v>39</v>
      </c>
      <c r="Q1462">
        <f t="shared" ca="1" si="294"/>
        <v>43469</v>
      </c>
      <c r="R1462" t="str">
        <f t="shared" ca="1" si="295"/>
        <v>GESTION HIPOTECARIA</v>
      </c>
      <c r="S1462" t="str">
        <f t="shared" ca="1" si="296"/>
        <v>VIATICOS</v>
      </c>
      <c r="T1462" t="str">
        <f t="shared" ca="1" si="297"/>
        <v>TRANSACCIONES DEL DIA 01/04/2019SPYRAL - GESTION ADMINISTRATIVA</v>
      </c>
      <c r="V1462">
        <f t="shared" ca="1" si="298"/>
        <v>0</v>
      </c>
      <c r="W1462">
        <f t="shared" ca="1" si="299"/>
        <v>0</v>
      </c>
    </row>
    <row r="1463" spans="2:23" x14ac:dyDescent="0.25">
      <c r="B1463" s="3">
        <f t="shared" si="289"/>
        <v>1455</v>
      </c>
      <c r="C1463" s="93">
        <f>IF(Tabla!G1463="","",Tabla!G1463)</f>
        <v>43565</v>
      </c>
      <c r="D1463" s="93" t="str">
        <f>IF(Tabla!H1463="","",Tabla!H1463)</f>
        <v>CANALES DE DISTRIBUCION</v>
      </c>
      <c r="E1463" s="93" t="str">
        <f>IF(Tabla!I1463="","",Tabla!I1463)</f>
        <v>PAGO NOMINA QUINCENA 1 ABRIL 2019</v>
      </c>
      <c r="F1463" s="93" t="str">
        <f>IF(Tabla!J1463="","",Tabla!J1463)</f>
        <v>TRANSACCIONES DEL DIA 04/10/2019 RECURSOS HUMANOS</v>
      </c>
      <c r="G1463" s="108">
        <f>IF(Tabla!K1463="","",Tabla!K1463)</f>
        <v>767.82</v>
      </c>
      <c r="H1463" s="108">
        <f>IF(Tabla!L1463="","",Tabla!L1463)</f>
        <v>0</v>
      </c>
      <c r="J1463">
        <f t="shared" si="300"/>
        <v>1455</v>
      </c>
      <c r="K1463" s="93">
        <f t="shared" si="301"/>
        <v>43565</v>
      </c>
      <c r="L1463">
        <f t="shared" ca="1" si="290"/>
        <v>0</v>
      </c>
      <c r="M1463" s="115">
        <f t="shared" ca="1" si="291"/>
        <v>1.455E-6</v>
      </c>
      <c r="N1463">
        <f t="shared" ca="1" si="292"/>
        <v>3.8000000000000003E-8</v>
      </c>
      <c r="O1463">
        <f t="shared" ca="1" si="293"/>
        <v>38</v>
      </c>
      <c r="Q1463">
        <f t="shared" ca="1" si="294"/>
        <v>43469</v>
      </c>
      <c r="R1463" t="str">
        <f t="shared" ca="1" si="295"/>
        <v>IMAGEN CORPORATIVA</v>
      </c>
      <c r="S1463" t="str">
        <f t="shared" ca="1" si="296"/>
        <v>GASTOS NO DEDUCIBLES</v>
      </c>
      <c r="T1463" t="str">
        <f t="shared" ca="1" si="297"/>
        <v>TRANSACCIONES DEL DIA 01/04/2019SPYRAL - GESTION ADMINISTRATIVA</v>
      </c>
      <c r="V1463">
        <f t="shared" ca="1" si="298"/>
        <v>0</v>
      </c>
      <c r="W1463">
        <f t="shared" ca="1" si="299"/>
        <v>0</v>
      </c>
    </row>
    <row r="1464" spans="2:23" x14ac:dyDescent="0.25">
      <c r="B1464" s="3">
        <f t="shared" si="289"/>
        <v>1456</v>
      </c>
      <c r="C1464" s="93">
        <f>IF(Tabla!G1464="","",Tabla!G1464)</f>
        <v>43565</v>
      </c>
      <c r="D1464" s="93" t="str">
        <f>IF(Tabla!H1464="","",Tabla!H1464)</f>
        <v>CANALES ALTERNOS</v>
      </c>
      <c r="E1464" s="93" t="str">
        <f>IF(Tabla!I1464="","",Tabla!I1464)</f>
        <v>PAGO NOMINA QUINCENA 1 ABRIL 2019</v>
      </c>
      <c r="F1464" s="93" t="str">
        <f>IF(Tabla!J1464="","",Tabla!J1464)</f>
        <v>TRANSACCIONES DEL DIA 04/10/2019 RECURSOS HUMANOS</v>
      </c>
      <c r="G1464" s="108">
        <f>IF(Tabla!K1464="","",Tabla!K1464)</f>
        <v>94.12</v>
      </c>
      <c r="H1464" s="108">
        <f>IF(Tabla!L1464="","",Tabla!L1464)</f>
        <v>0</v>
      </c>
      <c r="J1464">
        <f t="shared" si="300"/>
        <v>1456</v>
      </c>
      <c r="K1464" s="93">
        <f t="shared" si="301"/>
        <v>43565</v>
      </c>
      <c r="L1464">
        <f t="shared" ca="1" si="290"/>
        <v>0</v>
      </c>
      <c r="M1464" s="115">
        <f t="shared" ca="1" si="291"/>
        <v>1.4559999999999999E-6</v>
      </c>
      <c r="N1464">
        <f t="shared" ca="1" si="292"/>
        <v>3.7E-8</v>
      </c>
      <c r="O1464">
        <f t="shared" ca="1" si="293"/>
        <v>37</v>
      </c>
      <c r="Q1464">
        <f t="shared" ca="1" si="294"/>
        <v>43469</v>
      </c>
      <c r="R1464" t="str">
        <f t="shared" ca="1" si="295"/>
        <v>SERVICIOS PERSONALES</v>
      </c>
      <c r="S1464" t="str">
        <f t="shared" ca="1" si="296"/>
        <v>ALIMENTACION DE EMPLEADOS CTA NUEVA</v>
      </c>
      <c r="T1464" t="str">
        <f t="shared" ca="1" si="297"/>
        <v>TRANSACCIONES DEL DIA 01/04/2019SPYRAL - GESTION ADMINISTRATIVA</v>
      </c>
      <c r="V1464">
        <f t="shared" ca="1" si="298"/>
        <v>0</v>
      </c>
      <c r="W1464">
        <f t="shared" ca="1" si="299"/>
        <v>0</v>
      </c>
    </row>
    <row r="1465" spans="2:23" x14ac:dyDescent="0.25">
      <c r="B1465" s="3">
        <f t="shared" si="289"/>
        <v>1457</v>
      </c>
      <c r="C1465" s="93">
        <f>IF(Tabla!G1465="","",Tabla!G1465)</f>
        <v>43565</v>
      </c>
      <c r="D1465" s="93" t="str">
        <f>IF(Tabla!H1465="","",Tabla!H1465)</f>
        <v>CAJA</v>
      </c>
      <c r="E1465" s="93" t="str">
        <f>IF(Tabla!I1465="","",Tabla!I1465)</f>
        <v>ALIMENTACION DE EMPLEADOS CTA NUEVA</v>
      </c>
      <c r="F1465" s="93" t="str">
        <f>IF(Tabla!J1465="","",Tabla!J1465)</f>
        <v>TRANSACCIONES DEL DIA 04/10/2019SPYRAL - GESTION ADMINISTRATIVA</v>
      </c>
      <c r="G1465" s="108">
        <f>IF(Tabla!K1465="","",Tabla!K1465)</f>
        <v>16</v>
      </c>
      <c r="H1465" s="108">
        <f>IF(Tabla!L1465="","",Tabla!L1465)</f>
        <v>0</v>
      </c>
      <c r="J1465">
        <f t="shared" si="300"/>
        <v>1457</v>
      </c>
      <c r="K1465" s="93">
        <f t="shared" si="301"/>
        <v>43565</v>
      </c>
      <c r="L1465">
        <f t="shared" ca="1" si="290"/>
        <v>0</v>
      </c>
      <c r="M1465" s="115">
        <f t="shared" ca="1" si="291"/>
        <v>1.457E-6</v>
      </c>
      <c r="N1465">
        <f t="shared" ca="1" si="292"/>
        <v>3.5999999999999998E-8</v>
      </c>
      <c r="O1465">
        <f t="shared" ca="1" si="293"/>
        <v>36</v>
      </c>
      <c r="Q1465">
        <f t="shared" ca="1" si="294"/>
        <v>43468</v>
      </c>
      <c r="R1465" t="str">
        <f t="shared" ca="1" si="295"/>
        <v>ADMINISTRACION DE SUCURSALES</v>
      </c>
      <c r="S1465" t="str">
        <f t="shared" ca="1" si="296"/>
        <v>OTROS EGRESOS 18</v>
      </c>
      <c r="T1465" t="str">
        <f t="shared" ca="1" si="297"/>
        <v>OTROS EGRESOS 1.P.O (OR:22/DES:22 TRN:86 PERF:300086 CAU: 18</v>
      </c>
      <c r="V1465">
        <f t="shared" ca="1" si="298"/>
        <v>0</v>
      </c>
      <c r="W1465">
        <f t="shared" ca="1" si="299"/>
        <v>0</v>
      </c>
    </row>
    <row r="1466" spans="2:23" x14ac:dyDescent="0.25">
      <c r="B1466" s="3">
        <f t="shared" si="289"/>
        <v>1458</v>
      </c>
      <c r="C1466" s="93">
        <f>IF(Tabla!G1466="","",Tabla!G1466)</f>
        <v>43565</v>
      </c>
      <c r="D1466" s="93" t="str">
        <f>IF(Tabla!H1466="","",Tabla!H1466)</f>
        <v>CAJA</v>
      </c>
      <c r="E1466" s="93" t="str">
        <f>IF(Tabla!I1466="","",Tabla!I1466)</f>
        <v>PAGO NOMINA QUINCENA 1 ABRIL 2019</v>
      </c>
      <c r="F1466" s="93" t="str">
        <f>IF(Tabla!J1466="","",Tabla!J1466)</f>
        <v>TRANSACCIONES DEL DIA 04/10/2019 RECURSOS HUMANOS</v>
      </c>
      <c r="G1466" s="108">
        <f>IF(Tabla!K1466="","",Tabla!K1466)</f>
        <v>745.21</v>
      </c>
      <c r="H1466" s="108">
        <f>IF(Tabla!L1466="","",Tabla!L1466)</f>
        <v>0</v>
      </c>
      <c r="J1466">
        <f t="shared" si="300"/>
        <v>1458</v>
      </c>
      <c r="K1466" s="93">
        <f t="shared" si="301"/>
        <v>43565</v>
      </c>
      <c r="L1466">
        <f t="shared" ca="1" si="290"/>
        <v>0</v>
      </c>
      <c r="M1466" s="115">
        <f t="shared" ca="1" si="291"/>
        <v>1.4580000000000001E-6</v>
      </c>
      <c r="N1466">
        <f t="shared" ca="1" si="292"/>
        <v>3.5000000000000002E-8</v>
      </c>
      <c r="O1466">
        <f t="shared" ca="1" si="293"/>
        <v>35</v>
      </c>
      <c r="Q1466">
        <f t="shared" ca="1" si="294"/>
        <v>43468</v>
      </c>
      <c r="R1466" t="str">
        <f t="shared" ca="1" si="295"/>
        <v>ADMINISTRACION DE SUCURSALES</v>
      </c>
      <c r="S1466" t="str">
        <f t="shared" ca="1" si="296"/>
        <v>OTROS EGRESOS 18</v>
      </c>
      <c r="T1466" t="str">
        <f t="shared" ca="1" si="297"/>
        <v>OTROS EGRESOS 1.P.O (OR:39/DES:39 TRN:86 PERF:300086 CAU: 18</v>
      </c>
      <c r="V1466">
        <f t="shared" ca="1" si="298"/>
        <v>0</v>
      </c>
      <c r="W1466">
        <f t="shared" ca="1" si="299"/>
        <v>0</v>
      </c>
    </row>
    <row r="1467" spans="2:23" x14ac:dyDescent="0.25">
      <c r="B1467" s="3">
        <f t="shared" si="289"/>
        <v>1459</v>
      </c>
      <c r="C1467" s="93">
        <f>IF(Tabla!G1467="","",Tabla!G1467)</f>
        <v>43565</v>
      </c>
      <c r="D1467" s="93" t="str">
        <f>IF(Tabla!H1467="","",Tabla!H1467)</f>
        <v>CAJA</v>
      </c>
      <c r="E1467" s="93" t="str">
        <f>IF(Tabla!I1467="","",Tabla!I1467)</f>
        <v>PAGO NOMINA QUINCENA 1 ABRIL 2019</v>
      </c>
      <c r="F1467" s="93" t="str">
        <f>IF(Tabla!J1467="","",Tabla!J1467)</f>
        <v>TRANSACCIONES DEL DIA 04/10/2019 RECURSOS HUMANOS</v>
      </c>
      <c r="G1467" s="108">
        <f>IF(Tabla!K1467="","",Tabla!K1467)</f>
        <v>743.95</v>
      </c>
      <c r="H1467" s="108">
        <f>IF(Tabla!L1467="","",Tabla!L1467)</f>
        <v>0</v>
      </c>
      <c r="J1467">
        <f t="shared" si="300"/>
        <v>1459</v>
      </c>
      <c r="K1467" s="93">
        <f t="shared" si="301"/>
        <v>43565</v>
      </c>
      <c r="L1467">
        <f t="shared" ca="1" si="290"/>
        <v>0</v>
      </c>
      <c r="M1467" s="115">
        <f t="shared" ca="1" si="291"/>
        <v>1.4589999999999999E-6</v>
      </c>
      <c r="N1467">
        <f t="shared" ca="1" si="292"/>
        <v>3.4E-8</v>
      </c>
      <c r="O1467">
        <f t="shared" ca="1" si="293"/>
        <v>34</v>
      </c>
      <c r="Q1467">
        <f t="shared" ca="1" si="294"/>
        <v>43468</v>
      </c>
      <c r="R1467" t="str">
        <f t="shared" ca="1" si="295"/>
        <v>ADMINISTRACION DE SUCURSALES</v>
      </c>
      <c r="S1467" t="str">
        <f t="shared" ca="1" si="296"/>
        <v>NC ALIMENTACION DE EMPLEADOS NVA</v>
      </c>
      <c r="T1467" t="str">
        <f t="shared" ca="1" si="297"/>
        <v>TRANSACCIONES DEL DIA 01/03/2019SPYRAL - GESTION ADMINISTRATIVA</v>
      </c>
      <c r="V1467">
        <f t="shared" ca="1" si="298"/>
        <v>0</v>
      </c>
      <c r="W1467">
        <f t="shared" ca="1" si="299"/>
        <v>0</v>
      </c>
    </row>
    <row r="1468" spans="2:23" x14ac:dyDescent="0.25">
      <c r="B1468" s="3">
        <f t="shared" si="289"/>
        <v>1460</v>
      </c>
      <c r="C1468" s="93">
        <f>IF(Tabla!G1468="","",Tabla!G1468)</f>
        <v>43565</v>
      </c>
      <c r="D1468" s="93" t="str">
        <f>IF(Tabla!H1468="","",Tabla!H1468)</f>
        <v>CAJA</v>
      </c>
      <c r="E1468" s="93" t="str">
        <f>IF(Tabla!I1468="","",Tabla!I1468)</f>
        <v>PAGO NOMINA QUINCENA 1 ABRIL 2019</v>
      </c>
      <c r="F1468" s="93" t="str">
        <f>IF(Tabla!J1468="","",Tabla!J1468)</f>
        <v>TRANSACCIONES DEL DIA 04/10/2019 RECURSOS HUMANOS</v>
      </c>
      <c r="G1468" s="108">
        <f>IF(Tabla!K1468="","",Tabla!K1468)</f>
        <v>684.66</v>
      </c>
      <c r="H1468" s="108">
        <f>IF(Tabla!L1468="","",Tabla!L1468)</f>
        <v>0</v>
      </c>
      <c r="J1468">
        <f t="shared" si="300"/>
        <v>1460</v>
      </c>
      <c r="K1468" s="93">
        <f t="shared" si="301"/>
        <v>43565</v>
      </c>
      <c r="L1468">
        <f t="shared" ca="1" si="290"/>
        <v>0</v>
      </c>
      <c r="M1468" s="115">
        <f t="shared" ca="1" si="291"/>
        <v>1.46E-6</v>
      </c>
      <c r="N1468">
        <f t="shared" ca="1" si="292"/>
        <v>3.2999999999999998E-8</v>
      </c>
      <c r="O1468">
        <f t="shared" ca="1" si="293"/>
        <v>33</v>
      </c>
      <c r="Q1468">
        <f t="shared" ca="1" si="294"/>
        <v>43468</v>
      </c>
      <c r="R1468" t="str">
        <f t="shared" ca="1" si="295"/>
        <v>ADMINISTRACION DE SUCURSALES</v>
      </c>
      <c r="S1468" t="str">
        <f t="shared" ca="1" si="296"/>
        <v>NC ALIMENTACION DE EMPLEADOS NVA</v>
      </c>
      <c r="T1468" t="str">
        <f t="shared" ca="1" si="297"/>
        <v>TRANSACCIONES DEL DIA 01/03/2019SPYRAL - GESTION ADMINISTRATIVA</v>
      </c>
      <c r="V1468">
        <f t="shared" ca="1" si="298"/>
        <v>0</v>
      </c>
      <c r="W1468">
        <f t="shared" ca="1" si="299"/>
        <v>0</v>
      </c>
    </row>
    <row r="1469" spans="2:23" x14ac:dyDescent="0.25">
      <c r="B1469" s="3">
        <f t="shared" si="289"/>
        <v>1461</v>
      </c>
      <c r="C1469" s="93">
        <f>IF(Tabla!G1469="","",Tabla!G1469)</f>
        <v>43565</v>
      </c>
      <c r="D1469" s="93" t="str">
        <f>IF(Tabla!H1469="","",Tabla!H1469)</f>
        <v>CAJA</v>
      </c>
      <c r="E1469" s="93" t="str">
        <f>IF(Tabla!I1469="","",Tabla!I1469)</f>
        <v>PAGO NOMINA QUINCENA 1 ABRIL 2019</v>
      </c>
      <c r="F1469" s="93" t="str">
        <f>IF(Tabla!J1469="","",Tabla!J1469)</f>
        <v>TRANSACCIONES DEL DIA 04/10/2019 RECURSOS HUMANOS</v>
      </c>
      <c r="G1469" s="108">
        <f>IF(Tabla!K1469="","",Tabla!K1469)</f>
        <v>560.6</v>
      </c>
      <c r="H1469" s="108">
        <f>IF(Tabla!L1469="","",Tabla!L1469)</f>
        <v>0</v>
      </c>
      <c r="J1469">
        <f t="shared" si="300"/>
        <v>1461</v>
      </c>
      <c r="K1469" s="93">
        <f t="shared" si="301"/>
        <v>43565</v>
      </c>
      <c r="L1469">
        <f t="shared" ca="1" si="290"/>
        <v>0</v>
      </c>
      <c r="M1469" s="115">
        <f t="shared" ca="1" si="291"/>
        <v>1.4610000000000001E-6</v>
      </c>
      <c r="N1469">
        <f t="shared" ca="1" si="292"/>
        <v>3.2000000000000002E-8</v>
      </c>
      <c r="O1469">
        <f t="shared" ca="1" si="293"/>
        <v>32</v>
      </c>
      <c r="Q1469">
        <f t="shared" ca="1" si="294"/>
        <v>43468</v>
      </c>
      <c r="R1469" t="str">
        <f t="shared" ca="1" si="295"/>
        <v>ADMINISTRACION DE SUCURSALES</v>
      </c>
      <c r="S1469" t="str">
        <f t="shared" ca="1" si="296"/>
        <v>NC  RECONOCIMIENTOS</v>
      </c>
      <c r="T1469" t="str">
        <f t="shared" ca="1" si="297"/>
        <v>TRANSACCIONES DEL DIA 01/03/2019SPYRAL - GESTION ADMINISTRATIVA</v>
      </c>
      <c r="V1469">
        <f t="shared" ca="1" si="298"/>
        <v>0</v>
      </c>
      <c r="W1469">
        <f t="shared" ca="1" si="299"/>
        <v>0</v>
      </c>
    </row>
    <row r="1470" spans="2:23" x14ac:dyDescent="0.25">
      <c r="B1470" s="3">
        <f t="shared" si="289"/>
        <v>1462</v>
      </c>
      <c r="C1470" s="93">
        <f>IF(Tabla!G1470="","",Tabla!G1470)</f>
        <v>43565</v>
      </c>
      <c r="D1470" s="93" t="str">
        <f>IF(Tabla!H1470="","",Tabla!H1470)</f>
        <v>CAJA</v>
      </c>
      <c r="E1470" s="93" t="str">
        <f>IF(Tabla!I1470="","",Tabla!I1470)</f>
        <v>PAGO NOMINA QUINCENA 1 ABRIL 2019</v>
      </c>
      <c r="F1470" s="93" t="str">
        <f>IF(Tabla!J1470="","",Tabla!J1470)</f>
        <v>TRANSACCIONES DEL DIA 04/10/2019 RECURSOS HUMANOS</v>
      </c>
      <c r="G1470" s="108">
        <f>IF(Tabla!K1470="","",Tabla!K1470)</f>
        <v>557.19000000000005</v>
      </c>
      <c r="H1470" s="108">
        <f>IF(Tabla!L1470="","",Tabla!L1470)</f>
        <v>0</v>
      </c>
      <c r="J1470">
        <f t="shared" si="300"/>
        <v>1462</v>
      </c>
      <c r="K1470" s="93">
        <f t="shared" si="301"/>
        <v>43565</v>
      </c>
      <c r="L1470">
        <f t="shared" ca="1" si="290"/>
        <v>0</v>
      </c>
      <c r="M1470" s="115">
        <f t="shared" ca="1" si="291"/>
        <v>1.4619999999999999E-6</v>
      </c>
      <c r="N1470">
        <f t="shared" ca="1" si="292"/>
        <v>3.1E-8</v>
      </c>
      <c r="O1470">
        <f t="shared" ca="1" si="293"/>
        <v>31</v>
      </c>
      <c r="Q1470">
        <f t="shared" ca="1" si="294"/>
        <v>43468</v>
      </c>
      <c r="R1470" t="str">
        <f t="shared" ca="1" si="295"/>
        <v>ADMINISTRACION DE SUCURSALES</v>
      </c>
      <c r="S1470" t="str">
        <f t="shared" ca="1" si="296"/>
        <v>NC  RECONOCIMIENTOS</v>
      </c>
      <c r="T1470" t="str">
        <f t="shared" ca="1" si="297"/>
        <v>TRANSACCIONES DEL DIA 01/03/2019SPYRAL - GESTION ADMINISTRATIVA</v>
      </c>
      <c r="V1470">
        <f t="shared" ca="1" si="298"/>
        <v>0</v>
      </c>
      <c r="W1470">
        <f t="shared" ca="1" si="299"/>
        <v>0</v>
      </c>
    </row>
    <row r="1471" spans="2:23" x14ac:dyDescent="0.25">
      <c r="B1471" s="3">
        <f t="shared" si="289"/>
        <v>1463</v>
      </c>
      <c r="C1471" s="93">
        <f>IF(Tabla!G1471="","",Tabla!G1471)</f>
        <v>43565</v>
      </c>
      <c r="D1471" s="93" t="str">
        <f>IF(Tabla!H1471="","",Tabla!H1471)</f>
        <v>CAJA</v>
      </c>
      <c r="E1471" s="93" t="str">
        <f>IF(Tabla!I1471="","",Tabla!I1471)</f>
        <v>PAGO NOMINA QUINCENA 1 ABRIL 2019</v>
      </c>
      <c r="F1471" s="93" t="str">
        <f>IF(Tabla!J1471="","",Tabla!J1471)</f>
        <v>TRANSACCIONES DEL DIA 04/10/2019 RECURSOS HUMANOS</v>
      </c>
      <c r="G1471" s="108">
        <f>IF(Tabla!K1471="","",Tabla!K1471)</f>
        <v>484.74</v>
      </c>
      <c r="H1471" s="108">
        <f>IF(Tabla!L1471="","",Tabla!L1471)</f>
        <v>0</v>
      </c>
      <c r="J1471">
        <f t="shared" si="300"/>
        <v>1463</v>
      </c>
      <c r="K1471" s="93">
        <f t="shared" si="301"/>
        <v>43565</v>
      </c>
      <c r="L1471">
        <f t="shared" ca="1" si="290"/>
        <v>0</v>
      </c>
      <c r="M1471" s="115">
        <f t="shared" ca="1" si="291"/>
        <v>1.463E-6</v>
      </c>
      <c r="N1471">
        <f t="shared" ca="1" si="292"/>
        <v>2.9999999999999997E-8</v>
      </c>
      <c r="O1471">
        <f t="shared" ca="1" si="293"/>
        <v>30</v>
      </c>
      <c r="Q1471">
        <f t="shared" ca="1" si="294"/>
        <v>43468</v>
      </c>
      <c r="R1471" t="str">
        <f t="shared" ca="1" si="295"/>
        <v>ADMINISTRACION DE SUCURSALES</v>
      </c>
      <c r="S1471" t="str">
        <f t="shared" ca="1" si="296"/>
        <v>NC  RECONOCIMIENTOS</v>
      </c>
      <c r="T1471" t="str">
        <f t="shared" ca="1" si="297"/>
        <v>TRANSACCIONES DEL DIA 01/03/2019SPYRAL - GESTION ADMINISTRATIVA</v>
      </c>
      <c r="V1471">
        <f t="shared" ca="1" si="298"/>
        <v>0</v>
      </c>
      <c r="W1471">
        <f t="shared" ca="1" si="299"/>
        <v>0</v>
      </c>
    </row>
    <row r="1472" spans="2:23" x14ac:dyDescent="0.25">
      <c r="B1472" s="3">
        <f t="shared" si="289"/>
        <v>1464</v>
      </c>
      <c r="C1472" s="93">
        <f>IF(Tabla!G1472="","",Tabla!G1472)</f>
        <v>43565</v>
      </c>
      <c r="D1472" s="93" t="str">
        <f>IF(Tabla!H1472="","",Tabla!H1472)</f>
        <v>CAJA</v>
      </c>
      <c r="E1472" s="93" t="str">
        <f>IF(Tabla!I1472="","",Tabla!I1472)</f>
        <v>PAGO NOMINA QUINCENA 1 ABRIL 2019</v>
      </c>
      <c r="F1472" s="93" t="str">
        <f>IF(Tabla!J1472="","",Tabla!J1472)</f>
        <v>TRANSACCIONES DEL DIA 04/10/2019 RECURSOS HUMANOS</v>
      </c>
      <c r="G1472" s="108">
        <f>IF(Tabla!K1472="","",Tabla!K1472)</f>
        <v>454.53</v>
      </c>
      <c r="H1472" s="108">
        <f>IF(Tabla!L1472="","",Tabla!L1472)</f>
        <v>0</v>
      </c>
      <c r="J1472">
        <f t="shared" si="300"/>
        <v>1464</v>
      </c>
      <c r="K1472" s="93">
        <f t="shared" si="301"/>
        <v>43565</v>
      </c>
      <c r="L1472">
        <f t="shared" ca="1" si="290"/>
        <v>0</v>
      </c>
      <c r="M1472" s="115">
        <f t="shared" ca="1" si="291"/>
        <v>1.4640000000000001E-6</v>
      </c>
      <c r="N1472">
        <f t="shared" ca="1" si="292"/>
        <v>2.9000000000000002E-8</v>
      </c>
      <c r="O1472">
        <f t="shared" ca="1" si="293"/>
        <v>29</v>
      </c>
      <c r="Q1472">
        <f t="shared" ca="1" si="294"/>
        <v>43468</v>
      </c>
      <c r="R1472" t="str">
        <f t="shared" ca="1" si="295"/>
        <v>ADMINISTRACION DE SUCURSALES</v>
      </c>
      <c r="S1472" t="str">
        <f t="shared" ca="1" si="296"/>
        <v>ALIMENTACION DE EMPLEADOS CTA NUEVA</v>
      </c>
      <c r="T1472" t="str">
        <f t="shared" ca="1" si="297"/>
        <v>TRANSACCIONES DEL DIA 01/03/2019SPYRAL - GESTION ADMINISTRATIVA</v>
      </c>
      <c r="V1472">
        <f t="shared" ca="1" si="298"/>
        <v>0</v>
      </c>
      <c r="W1472">
        <f t="shared" ca="1" si="299"/>
        <v>0</v>
      </c>
    </row>
    <row r="1473" spans="2:23" x14ac:dyDescent="0.25">
      <c r="B1473" s="3">
        <f t="shared" si="289"/>
        <v>1465</v>
      </c>
      <c r="C1473" s="93">
        <f>IF(Tabla!G1473="","",Tabla!G1473)</f>
        <v>43565</v>
      </c>
      <c r="D1473" s="93" t="str">
        <f>IF(Tabla!H1473="","",Tabla!H1473)</f>
        <v>CAJA</v>
      </c>
      <c r="E1473" s="93" t="str">
        <f>IF(Tabla!I1473="","",Tabla!I1473)</f>
        <v>PAGO NOMINA QUINCENA 1 ABRIL 2019</v>
      </c>
      <c r="F1473" s="93" t="str">
        <f>IF(Tabla!J1473="","",Tabla!J1473)</f>
        <v>TRANSACCIONES DEL DIA 04/10/2019 RECURSOS HUMANOS</v>
      </c>
      <c r="G1473" s="108">
        <f>IF(Tabla!K1473="","",Tabla!K1473)</f>
        <v>443.45</v>
      </c>
      <c r="H1473" s="108">
        <f>IF(Tabla!L1473="","",Tabla!L1473)</f>
        <v>0</v>
      </c>
      <c r="J1473">
        <f t="shared" si="300"/>
        <v>1465</v>
      </c>
      <c r="K1473" s="93">
        <f t="shared" si="301"/>
        <v>43565</v>
      </c>
      <c r="L1473">
        <f t="shared" ca="1" si="290"/>
        <v>0</v>
      </c>
      <c r="M1473" s="115">
        <f t="shared" ca="1" si="291"/>
        <v>1.4649999999999999E-6</v>
      </c>
      <c r="N1473">
        <f t="shared" ca="1" si="292"/>
        <v>2.7999999999999999E-8</v>
      </c>
      <c r="O1473">
        <f t="shared" ca="1" si="293"/>
        <v>28</v>
      </c>
      <c r="Q1473">
        <f t="shared" ca="1" si="294"/>
        <v>43468</v>
      </c>
      <c r="R1473" t="str">
        <f t="shared" ca="1" si="295"/>
        <v>ATM</v>
      </c>
      <c r="S1473" t="str">
        <f t="shared" ca="1" si="296"/>
        <v>VIATICOS</v>
      </c>
      <c r="T1473" t="str">
        <f t="shared" ca="1" si="297"/>
        <v>TRANSACCIONES DEL DIA 01/03/2019SPYRAL - GESTION ADMINISTRATIVA</v>
      </c>
      <c r="V1473">
        <f t="shared" ca="1" si="298"/>
        <v>0</v>
      </c>
      <c r="W1473">
        <f t="shared" ca="1" si="299"/>
        <v>0</v>
      </c>
    </row>
    <row r="1474" spans="2:23" x14ac:dyDescent="0.25">
      <c r="B1474" s="3">
        <f t="shared" si="289"/>
        <v>1466</v>
      </c>
      <c r="C1474" s="93">
        <f>IF(Tabla!G1474="","",Tabla!G1474)</f>
        <v>43565</v>
      </c>
      <c r="D1474" s="93" t="str">
        <f>IF(Tabla!H1474="","",Tabla!H1474)</f>
        <v>CAJA</v>
      </c>
      <c r="E1474" s="93" t="str">
        <f>IF(Tabla!I1474="","",Tabla!I1474)</f>
        <v>PAGO NOMINA QUINCENA 1 ABRIL 2019</v>
      </c>
      <c r="F1474" s="93" t="str">
        <f>IF(Tabla!J1474="","",Tabla!J1474)</f>
        <v>TRANSACCIONES DEL DIA 04/10/2019 RECURSOS HUMANOS</v>
      </c>
      <c r="G1474" s="108">
        <f>IF(Tabla!K1474="","",Tabla!K1474)</f>
        <v>414.01</v>
      </c>
      <c r="H1474" s="108">
        <f>IF(Tabla!L1474="","",Tabla!L1474)</f>
        <v>0</v>
      </c>
      <c r="J1474">
        <f t="shared" si="300"/>
        <v>1466</v>
      </c>
      <c r="K1474" s="93">
        <f t="shared" si="301"/>
        <v>43565</v>
      </c>
      <c r="L1474">
        <f t="shared" ca="1" si="290"/>
        <v>0</v>
      </c>
      <c r="M1474" s="115">
        <f t="shared" ca="1" si="291"/>
        <v>1.466E-6</v>
      </c>
      <c r="N1474">
        <f t="shared" ca="1" si="292"/>
        <v>2.7E-8</v>
      </c>
      <c r="O1474">
        <f t="shared" ca="1" si="293"/>
        <v>27</v>
      </c>
      <c r="Q1474">
        <f t="shared" ca="1" si="294"/>
        <v>43468</v>
      </c>
      <c r="R1474" t="str">
        <f t="shared" ca="1" si="295"/>
        <v>BANCA COMERCIAL INTERIOR</v>
      </c>
      <c r="S1474" t="str">
        <f t="shared" ca="1" si="296"/>
        <v>NC ALIMENTACION DE EMPLEADOS NVA</v>
      </c>
      <c r="T1474" t="str">
        <f t="shared" ca="1" si="297"/>
        <v>TRANSACCIONES DEL DIA 01/03/2019SPYRAL - GESTION ADMINISTRATIVA</v>
      </c>
      <c r="V1474">
        <f t="shared" ca="1" si="298"/>
        <v>0</v>
      </c>
      <c r="W1474">
        <f t="shared" ca="1" si="299"/>
        <v>0</v>
      </c>
    </row>
    <row r="1475" spans="2:23" x14ac:dyDescent="0.25">
      <c r="B1475" s="3">
        <f t="shared" si="289"/>
        <v>1467</v>
      </c>
      <c r="C1475" s="93">
        <f>IF(Tabla!G1475="","",Tabla!G1475)</f>
        <v>43565</v>
      </c>
      <c r="D1475" s="93" t="str">
        <f>IF(Tabla!H1475="","",Tabla!H1475)</f>
        <v>CAJA</v>
      </c>
      <c r="E1475" s="93" t="str">
        <f>IF(Tabla!I1475="","",Tabla!I1475)</f>
        <v>PAGO NOMINA QUINCENA 1 ABRIL 2019</v>
      </c>
      <c r="F1475" s="93" t="str">
        <f>IF(Tabla!J1475="","",Tabla!J1475)</f>
        <v>TRANSACCIONES DEL DIA 04/10/2019 RECURSOS HUMANOS</v>
      </c>
      <c r="G1475" s="108">
        <f>IF(Tabla!K1475="","",Tabla!K1475)</f>
        <v>409.61</v>
      </c>
      <c r="H1475" s="108">
        <f>IF(Tabla!L1475="","",Tabla!L1475)</f>
        <v>0</v>
      </c>
      <c r="J1475">
        <f t="shared" si="300"/>
        <v>1467</v>
      </c>
      <c r="K1475" s="93">
        <f t="shared" si="301"/>
        <v>43565</v>
      </c>
      <c r="L1475">
        <f t="shared" ca="1" si="290"/>
        <v>0</v>
      </c>
      <c r="M1475" s="115">
        <f t="shared" ca="1" si="291"/>
        <v>1.4670000000000001E-6</v>
      </c>
      <c r="N1475">
        <f t="shared" ca="1" si="292"/>
        <v>2.6000000000000001E-8</v>
      </c>
      <c r="O1475">
        <f t="shared" ca="1" si="293"/>
        <v>26</v>
      </c>
      <c r="Q1475">
        <f t="shared" ca="1" si="294"/>
        <v>43468</v>
      </c>
      <c r="R1475" t="str">
        <f t="shared" ca="1" si="295"/>
        <v>CAJA</v>
      </c>
      <c r="S1475" t="str">
        <f t="shared" ca="1" si="296"/>
        <v>VIATICOS</v>
      </c>
      <c r="T1475" t="str">
        <f t="shared" ca="1" si="297"/>
        <v>TRANSACCIONES DEL DIA 01/03/2019SPYRAL - GESTION ADMINISTRATIVA</v>
      </c>
      <c r="V1475">
        <f t="shared" ca="1" si="298"/>
        <v>0</v>
      </c>
      <c r="W1475">
        <f t="shared" ca="1" si="299"/>
        <v>0</v>
      </c>
    </row>
    <row r="1476" spans="2:23" x14ac:dyDescent="0.25">
      <c r="B1476" s="3">
        <f t="shared" si="289"/>
        <v>1468</v>
      </c>
      <c r="C1476" s="93">
        <f>IF(Tabla!G1476="","",Tabla!G1476)</f>
        <v>43565</v>
      </c>
      <c r="D1476" s="93" t="str">
        <f>IF(Tabla!H1476="","",Tabla!H1476)</f>
        <v>CAJA</v>
      </c>
      <c r="E1476" s="93" t="str">
        <f>IF(Tabla!I1476="","",Tabla!I1476)</f>
        <v>PAGO NOMINA QUINCENA 1 ABRIL 2019</v>
      </c>
      <c r="F1476" s="93" t="str">
        <f>IF(Tabla!J1476="","",Tabla!J1476)</f>
        <v>TRANSACCIONES DEL DIA 04/10/2019 RECURSOS HUMANOS</v>
      </c>
      <c r="G1476" s="108">
        <f>IF(Tabla!K1476="","",Tabla!K1476)</f>
        <v>349.69</v>
      </c>
      <c r="H1476" s="108">
        <f>IF(Tabla!L1476="","",Tabla!L1476)</f>
        <v>0</v>
      </c>
      <c r="J1476">
        <f t="shared" si="300"/>
        <v>1468</v>
      </c>
      <c r="K1476" s="93">
        <f t="shared" si="301"/>
        <v>43565</v>
      </c>
      <c r="L1476">
        <f t="shared" ca="1" si="290"/>
        <v>0</v>
      </c>
      <c r="M1476" s="115">
        <f t="shared" ca="1" si="291"/>
        <v>1.468E-6</v>
      </c>
      <c r="N1476">
        <f t="shared" ca="1" si="292"/>
        <v>2.4999999999999999E-8</v>
      </c>
      <c r="O1476">
        <f t="shared" ca="1" si="293"/>
        <v>25</v>
      </c>
      <c r="Q1476">
        <f t="shared" ca="1" si="294"/>
        <v>43468</v>
      </c>
      <c r="R1476" t="str">
        <f t="shared" ca="1" si="295"/>
        <v>CAJA</v>
      </c>
      <c r="S1476" t="str">
        <f t="shared" ca="1" si="296"/>
        <v>ALIMENTACION DE EMPLEADOS CTA NUEVA</v>
      </c>
      <c r="T1476" t="str">
        <f t="shared" ca="1" si="297"/>
        <v>TRANSACCIONES DEL DIA 01/03/2019SPYRAL - GESTION ADMINISTRATIVA</v>
      </c>
      <c r="V1476">
        <f t="shared" ca="1" si="298"/>
        <v>0</v>
      </c>
      <c r="W1476">
        <f t="shared" ca="1" si="299"/>
        <v>0</v>
      </c>
    </row>
    <row r="1477" spans="2:23" x14ac:dyDescent="0.25">
      <c r="B1477" s="3">
        <f t="shared" si="289"/>
        <v>1469</v>
      </c>
      <c r="C1477" s="93">
        <f>IF(Tabla!G1477="","",Tabla!G1477)</f>
        <v>43565</v>
      </c>
      <c r="D1477" s="93" t="str">
        <f>IF(Tabla!H1477="","",Tabla!H1477)</f>
        <v>CAJA</v>
      </c>
      <c r="E1477" s="93" t="str">
        <f>IF(Tabla!I1477="","",Tabla!I1477)</f>
        <v>PAGO NOMINA QUINCENA 1 ABRIL 2019</v>
      </c>
      <c r="F1477" s="93" t="str">
        <f>IF(Tabla!J1477="","",Tabla!J1477)</f>
        <v>TRANSACCIONES DEL DIA 04/10/2019 RECURSOS HUMANOS</v>
      </c>
      <c r="G1477" s="108">
        <f>IF(Tabla!K1477="","",Tabla!K1477)</f>
        <v>322.91000000000003</v>
      </c>
      <c r="H1477" s="108">
        <f>IF(Tabla!L1477="","",Tabla!L1477)</f>
        <v>0</v>
      </c>
      <c r="J1477">
        <f t="shared" si="300"/>
        <v>1469</v>
      </c>
      <c r="K1477" s="93">
        <f t="shared" si="301"/>
        <v>43565</v>
      </c>
      <c r="L1477">
        <f t="shared" ca="1" si="290"/>
        <v>0</v>
      </c>
      <c r="M1477" s="115">
        <f t="shared" ca="1" si="291"/>
        <v>1.469E-6</v>
      </c>
      <c r="N1477">
        <f t="shared" ca="1" si="292"/>
        <v>2.4E-8</v>
      </c>
      <c r="O1477">
        <f t="shared" ca="1" si="293"/>
        <v>24</v>
      </c>
      <c r="Q1477">
        <f t="shared" ca="1" si="294"/>
        <v>43468</v>
      </c>
      <c r="R1477" t="str">
        <f t="shared" ca="1" si="295"/>
        <v>CAJA</v>
      </c>
      <c r="S1477" t="str">
        <f t="shared" ca="1" si="296"/>
        <v>ALIMENTACION DE EMPLEADOS CTA NUEVA</v>
      </c>
      <c r="T1477" t="str">
        <f t="shared" ca="1" si="297"/>
        <v>TRANSACCIONES DEL DIA 01/03/2019SPYRAL - GESTION ADMINISTRATIVA</v>
      </c>
      <c r="V1477">
        <f t="shared" ca="1" si="298"/>
        <v>0</v>
      </c>
      <c r="W1477">
        <f t="shared" ca="1" si="299"/>
        <v>0</v>
      </c>
    </row>
    <row r="1478" spans="2:23" x14ac:dyDescent="0.25">
      <c r="B1478" s="3">
        <f t="shared" si="289"/>
        <v>1470</v>
      </c>
      <c r="C1478" s="93">
        <f>IF(Tabla!G1478="","",Tabla!G1478)</f>
        <v>43565</v>
      </c>
      <c r="D1478" s="93" t="str">
        <f>IF(Tabla!H1478="","",Tabla!H1478)</f>
        <v>CAJA</v>
      </c>
      <c r="E1478" s="93" t="str">
        <f>IF(Tabla!I1478="","",Tabla!I1478)</f>
        <v>PAGO NOMINA QUINCENA 1 ABRIL 2019</v>
      </c>
      <c r="F1478" s="93" t="str">
        <f>IF(Tabla!J1478="","",Tabla!J1478)</f>
        <v>TRANSACCIONES DEL DIA 04/10/2019 RECURSOS HUMANOS</v>
      </c>
      <c r="G1478" s="108">
        <f>IF(Tabla!K1478="","",Tabla!K1478)</f>
        <v>298.99</v>
      </c>
      <c r="H1478" s="108">
        <f>IF(Tabla!L1478="","",Tabla!L1478)</f>
        <v>0</v>
      </c>
      <c r="J1478">
        <f t="shared" si="300"/>
        <v>1470</v>
      </c>
      <c r="K1478" s="93">
        <f t="shared" si="301"/>
        <v>43565</v>
      </c>
      <c r="L1478">
        <f t="shared" ca="1" si="290"/>
        <v>0</v>
      </c>
      <c r="M1478" s="115">
        <f t="shared" ca="1" si="291"/>
        <v>1.4699999999999999E-6</v>
      </c>
      <c r="N1478">
        <f t="shared" ca="1" si="292"/>
        <v>2.3000000000000001E-8</v>
      </c>
      <c r="O1478">
        <f t="shared" ca="1" si="293"/>
        <v>23</v>
      </c>
      <c r="Q1478">
        <f t="shared" ca="1" si="294"/>
        <v>43468</v>
      </c>
      <c r="R1478" t="str">
        <f t="shared" ca="1" si="295"/>
        <v>CAJA</v>
      </c>
      <c r="S1478" t="str">
        <f t="shared" ca="1" si="296"/>
        <v>ALIMENTACION DE EMPLEADOS CTA NUEVA</v>
      </c>
      <c r="T1478" t="str">
        <f t="shared" ca="1" si="297"/>
        <v>TRANSACCIONES DEL DIA 01/03/2019SPYRAL - GESTION ADMINISTRATIVA</v>
      </c>
      <c r="V1478">
        <f t="shared" ca="1" si="298"/>
        <v>0</v>
      </c>
      <c r="W1478">
        <f t="shared" ca="1" si="299"/>
        <v>0</v>
      </c>
    </row>
    <row r="1479" spans="2:23" x14ac:dyDescent="0.25">
      <c r="B1479" s="3">
        <f t="shared" si="289"/>
        <v>1471</v>
      </c>
      <c r="C1479" s="93">
        <f>IF(Tabla!G1479="","",Tabla!G1479)</f>
        <v>43565</v>
      </c>
      <c r="D1479" s="93" t="str">
        <f>IF(Tabla!H1479="","",Tabla!H1479)</f>
        <v>CAJA</v>
      </c>
      <c r="E1479" s="93" t="str">
        <f>IF(Tabla!I1479="","",Tabla!I1479)</f>
        <v>PAGO NOMINA QUINCENA 1 ABRIL 2019</v>
      </c>
      <c r="F1479" s="93" t="str">
        <f>IF(Tabla!J1479="","",Tabla!J1479)</f>
        <v>TRANSACCIONES DEL DIA 04/10/2019 RECURSOS HUMANOS</v>
      </c>
      <c r="G1479" s="108">
        <f>IF(Tabla!K1479="","",Tabla!K1479)</f>
        <v>277.35000000000002</v>
      </c>
      <c r="H1479" s="108">
        <f>IF(Tabla!L1479="","",Tabla!L1479)</f>
        <v>0</v>
      </c>
      <c r="J1479">
        <f t="shared" si="300"/>
        <v>1471</v>
      </c>
      <c r="K1479" s="93">
        <f t="shared" si="301"/>
        <v>43565</v>
      </c>
      <c r="L1479">
        <f t="shared" ca="1" si="290"/>
        <v>0</v>
      </c>
      <c r="M1479" s="115">
        <f t="shared" ca="1" si="291"/>
        <v>1.471E-6</v>
      </c>
      <c r="N1479">
        <f t="shared" ca="1" si="292"/>
        <v>2.1999999999999998E-8</v>
      </c>
      <c r="O1479">
        <f t="shared" ca="1" si="293"/>
        <v>22</v>
      </c>
      <c r="Q1479">
        <f t="shared" ca="1" si="294"/>
        <v>43468</v>
      </c>
      <c r="R1479" t="str">
        <f t="shared" ca="1" si="295"/>
        <v>CANALES DE DISTRIBUCION</v>
      </c>
      <c r="S1479" t="str">
        <f t="shared" ca="1" si="296"/>
        <v>VIATICOS 2</v>
      </c>
      <c r="T1479" t="str">
        <f t="shared" ca="1" si="297"/>
        <v>TRANSACCIONES DEL DIA 01/03/2019SPYRAL - GESTION ADMINISTRATIVA</v>
      </c>
      <c r="V1479">
        <f t="shared" ca="1" si="298"/>
        <v>0</v>
      </c>
      <c r="W1479">
        <f t="shared" ca="1" si="299"/>
        <v>0</v>
      </c>
    </row>
    <row r="1480" spans="2:23" x14ac:dyDescent="0.25">
      <c r="B1480" s="3">
        <f t="shared" si="289"/>
        <v>1472</v>
      </c>
      <c r="C1480" s="93">
        <f>IF(Tabla!G1480="","",Tabla!G1480)</f>
        <v>43565</v>
      </c>
      <c r="D1480" s="93" t="str">
        <f>IF(Tabla!H1480="","",Tabla!H1480)</f>
        <v>CAJA</v>
      </c>
      <c r="E1480" s="93" t="str">
        <f>IF(Tabla!I1480="","",Tabla!I1480)</f>
        <v>PAGO NOMINA QUINCENA 1 ABRIL 2019</v>
      </c>
      <c r="F1480" s="93" t="str">
        <f>IF(Tabla!J1480="","",Tabla!J1480)</f>
        <v>TRANSACCIONES DEL DIA 04/10/2019 RECURSOS HUMANOS</v>
      </c>
      <c r="G1480" s="108">
        <f>IF(Tabla!K1480="","",Tabla!K1480)</f>
        <v>247.25</v>
      </c>
      <c r="H1480" s="108">
        <f>IF(Tabla!L1480="","",Tabla!L1480)</f>
        <v>0</v>
      </c>
      <c r="J1480">
        <f t="shared" si="300"/>
        <v>1472</v>
      </c>
      <c r="K1480" s="93">
        <f t="shared" si="301"/>
        <v>43565</v>
      </c>
      <c r="L1480">
        <f t="shared" ca="1" si="290"/>
        <v>0</v>
      </c>
      <c r="M1480" s="115">
        <f t="shared" ca="1" si="291"/>
        <v>1.4720000000000001E-6</v>
      </c>
      <c r="N1480">
        <f t="shared" ca="1" si="292"/>
        <v>2.0999999999999999E-8</v>
      </c>
      <c r="O1480">
        <f t="shared" ca="1" si="293"/>
        <v>21</v>
      </c>
      <c r="Q1480">
        <f t="shared" ca="1" si="294"/>
        <v>43468</v>
      </c>
      <c r="R1480" t="str">
        <f t="shared" ca="1" si="295"/>
        <v>CANALES DE DISTRIBUCION</v>
      </c>
      <c r="S1480" t="str">
        <f t="shared" ca="1" si="296"/>
        <v>NC  RECONOCIMIENTOS</v>
      </c>
      <c r="T1480" t="str">
        <f t="shared" ca="1" si="297"/>
        <v>TRANSACCIONES DEL DIA 01/03/2019SPYRAL - GESTION ADMINISTRATIVA</v>
      </c>
      <c r="V1480">
        <f t="shared" ca="1" si="298"/>
        <v>0</v>
      </c>
      <c r="W1480">
        <f t="shared" ca="1" si="299"/>
        <v>0</v>
      </c>
    </row>
    <row r="1481" spans="2:23" x14ac:dyDescent="0.25">
      <c r="B1481" s="3">
        <f t="shared" ref="B1481:B1508" si="302">B1480+1</f>
        <v>1473</v>
      </c>
      <c r="C1481" s="93">
        <f>IF(Tabla!G1481="","",Tabla!G1481)</f>
        <v>43565</v>
      </c>
      <c r="D1481" s="93" t="str">
        <f>IF(Tabla!H1481="","",Tabla!H1481)</f>
        <v>CAJA</v>
      </c>
      <c r="E1481" s="93" t="str">
        <f>IF(Tabla!I1481="","",Tabla!I1481)</f>
        <v>PAGO NOMINA QUINCENA 1 ABRIL 2019</v>
      </c>
      <c r="F1481" s="93" t="str">
        <f>IF(Tabla!J1481="","",Tabla!J1481)</f>
        <v>TRANSACCIONES DEL DIA 04/10/2019 RECURSOS HUMANOS</v>
      </c>
      <c r="G1481" s="108">
        <f>IF(Tabla!K1481="","",Tabla!K1481)</f>
        <v>229.69</v>
      </c>
      <c r="H1481" s="108">
        <f>IF(Tabla!L1481="","",Tabla!L1481)</f>
        <v>0</v>
      </c>
      <c r="J1481">
        <f t="shared" si="300"/>
        <v>1473</v>
      </c>
      <c r="K1481" s="93">
        <f t="shared" si="301"/>
        <v>43565</v>
      </c>
      <c r="L1481">
        <f t="shared" ref="L1481:L1508" ca="1" si="303">IF(SortCriteria=1,IFERROR(VALUE(MID(K1481,1,FIND(" ",K1481,1)-1)),0),OFFSET(B1481,0,SortCriteria))</f>
        <v>0</v>
      </c>
      <c r="M1481" s="115">
        <f t="shared" ref="M1481:M1508" ca="1" si="304">L1481+$J1481/1000000000</f>
        <v>1.4729999999999999E-6</v>
      </c>
      <c r="N1481">
        <f t="shared" ref="N1481:N1508" ca="1" si="305">IFERROR(CHOOSE($J$3,LARGE(INDIRECT("M9:M"&amp;$M$5),J1481),SMALL(INDIRECT("M9:M"&amp;$M$5),J1481)),0)</f>
        <v>2E-8</v>
      </c>
      <c r="O1481">
        <f t="shared" ref="O1481:O1508" ca="1" si="306">MATCH(N1481,$M$9:$M$1508,0)</f>
        <v>20</v>
      </c>
      <c r="Q1481">
        <f t="shared" ref="Q1481:Q1508" ca="1" si="307">OFFSET(C$8,$O1481,0)</f>
        <v>43468</v>
      </c>
      <c r="R1481" t="str">
        <f t="shared" ca="1" si="295"/>
        <v>FUERZA DE VENTAS AUTOS</v>
      </c>
      <c r="S1481" t="str">
        <f t="shared" ca="1" si="296"/>
        <v>VIATICOS 2</v>
      </c>
      <c r="T1481" t="str">
        <f t="shared" ca="1" si="297"/>
        <v>TRANSACCIONES DEL DIA 01/03/2019SPYRAL - GESTION ADMINISTRATIVA</v>
      </c>
      <c r="V1481">
        <f t="shared" ca="1" si="298"/>
        <v>0</v>
      </c>
      <c r="W1481">
        <f t="shared" ca="1" si="299"/>
        <v>0</v>
      </c>
    </row>
    <row r="1482" spans="2:23" x14ac:dyDescent="0.25">
      <c r="B1482" s="3">
        <f t="shared" si="302"/>
        <v>1474</v>
      </c>
      <c r="C1482" s="93">
        <f>IF(Tabla!G1482="","",Tabla!G1482)</f>
        <v>43565</v>
      </c>
      <c r="D1482" s="93" t="str">
        <f>IF(Tabla!H1482="","",Tabla!H1482)</f>
        <v>CAJA</v>
      </c>
      <c r="E1482" s="93" t="str">
        <f>IF(Tabla!I1482="","",Tabla!I1482)</f>
        <v>PAGO NOMINA QUINCENA 1 ABRIL 2019</v>
      </c>
      <c r="F1482" s="93" t="str">
        <f>IF(Tabla!J1482="","",Tabla!J1482)</f>
        <v>TRANSACCIONES DEL DIA 04/10/2019 RECURSOS HUMANOS</v>
      </c>
      <c r="G1482" s="108">
        <f>IF(Tabla!K1482="","",Tabla!K1482)</f>
        <v>226.17</v>
      </c>
      <c r="H1482" s="108">
        <f>IF(Tabla!L1482="","",Tabla!L1482)</f>
        <v>0</v>
      </c>
      <c r="J1482">
        <f t="shared" si="300"/>
        <v>1474</v>
      </c>
      <c r="K1482" s="93">
        <f t="shared" si="301"/>
        <v>43565</v>
      </c>
      <c r="L1482">
        <f t="shared" ca="1" si="303"/>
        <v>0</v>
      </c>
      <c r="M1482" s="115">
        <f t="shared" ca="1" si="304"/>
        <v>1.474E-6</v>
      </c>
      <c r="N1482">
        <f t="shared" ca="1" si="305"/>
        <v>1.9000000000000001E-8</v>
      </c>
      <c r="O1482">
        <f t="shared" ca="1" si="306"/>
        <v>19</v>
      </c>
      <c r="Q1482">
        <f t="shared" ca="1" si="307"/>
        <v>43468</v>
      </c>
      <c r="R1482" t="str">
        <f t="shared" ref="R1482:R1508" ca="1" si="308">IF($Q1482=0,"",OFFSET(D$8,$O1482,0))</f>
        <v>FUERZA DE VENTAS AUTOS</v>
      </c>
      <c r="S1482" t="str">
        <f t="shared" ref="S1482:S1508" ca="1" si="309">IF($Q1482=0,"",OFFSET(E$8,$O1482,0))</f>
        <v>VIATICOS</v>
      </c>
      <c r="T1482" t="str">
        <f t="shared" ref="T1482:T1508" ca="1" si="310">IF($Q1482=0,"",OFFSET(F$8,$O1482,0))</f>
        <v>TRANSACCIONES DEL DIA 01/03/2019SPYRAL - GESTION ADMINISTRATIVA</v>
      </c>
      <c r="V1482">
        <f t="shared" ref="V1482:V1508" ca="1" si="311">IF($Q1482=0,"",OFFSET(H$8,$O1482,0))</f>
        <v>0</v>
      </c>
      <c r="W1482">
        <f t="shared" ref="W1482:W1508" ca="1" si="312">IF($Q1482=0,"",OFFSET(I$8,$O1482,0))</f>
        <v>0</v>
      </c>
    </row>
    <row r="1483" spans="2:23" x14ac:dyDescent="0.25">
      <c r="B1483" s="3">
        <f t="shared" si="302"/>
        <v>1475</v>
      </c>
      <c r="C1483" s="93">
        <f>IF(Tabla!G1483="","",Tabla!G1483)</f>
        <v>43565</v>
      </c>
      <c r="D1483" s="93" t="str">
        <f>IF(Tabla!H1483="","",Tabla!H1483)</f>
        <v>CAJA</v>
      </c>
      <c r="E1483" s="93" t="str">
        <f>IF(Tabla!I1483="","",Tabla!I1483)</f>
        <v>PAGO NOMINA QUINCENA 1 ABRIL 2019</v>
      </c>
      <c r="F1483" s="93" t="str">
        <f>IF(Tabla!J1483="","",Tabla!J1483)</f>
        <v>TRANSACCIONES DEL DIA 04/10/2019 RECURSOS HUMANOS</v>
      </c>
      <c r="G1483" s="108">
        <f>IF(Tabla!K1483="","",Tabla!K1483)</f>
        <v>214.42</v>
      </c>
      <c r="H1483" s="108">
        <f>IF(Tabla!L1483="","",Tabla!L1483)</f>
        <v>0</v>
      </c>
      <c r="J1483">
        <f t="shared" ref="J1483:J1508" si="313">IF(K1483=0,0,J1482+1)</f>
        <v>1475</v>
      </c>
      <c r="K1483" s="93">
        <f t="shared" ref="K1483:K1508" si="314">C1483</f>
        <v>43565</v>
      </c>
      <c r="L1483">
        <f t="shared" ca="1" si="303"/>
        <v>0</v>
      </c>
      <c r="M1483" s="115">
        <f t="shared" ca="1" si="304"/>
        <v>1.4750000000000001E-6</v>
      </c>
      <c r="N1483">
        <f t="shared" ca="1" si="305"/>
        <v>1.7999999999999999E-8</v>
      </c>
      <c r="O1483">
        <f t="shared" ca="1" si="306"/>
        <v>18</v>
      </c>
      <c r="Q1483">
        <f t="shared" ca="1" si="307"/>
        <v>43468</v>
      </c>
      <c r="R1483" t="str">
        <f t="shared" ca="1" si="308"/>
        <v>FUERZAS DE VENTAS PANAMA</v>
      </c>
      <c r="S1483" t="str">
        <f t="shared" ca="1" si="309"/>
        <v>VIATICOS 2</v>
      </c>
      <c r="T1483" t="str">
        <f t="shared" ca="1" si="310"/>
        <v>TRANSACCIONES DEL DIA 01/03/2019SPYRAL - GESTION ADMINISTRATIVA</v>
      </c>
      <c r="V1483">
        <f t="shared" ca="1" si="311"/>
        <v>0</v>
      </c>
      <c r="W1483">
        <f t="shared" ca="1" si="312"/>
        <v>0</v>
      </c>
    </row>
    <row r="1484" spans="2:23" x14ac:dyDescent="0.25">
      <c r="B1484" s="3">
        <f t="shared" si="302"/>
        <v>1476</v>
      </c>
      <c r="C1484" s="93">
        <f>IF(Tabla!G1484="","",Tabla!G1484)</f>
        <v>43565</v>
      </c>
      <c r="D1484" s="93" t="str">
        <f>IF(Tabla!H1484="","",Tabla!H1484)</f>
        <v>CAJA</v>
      </c>
      <c r="E1484" s="93" t="str">
        <f>IF(Tabla!I1484="","",Tabla!I1484)</f>
        <v>PAGO NOMINA QUINCENA 1 ABRIL 2019</v>
      </c>
      <c r="F1484" s="93" t="str">
        <f>IF(Tabla!J1484="","",Tabla!J1484)</f>
        <v>TRANSACCIONES DEL DIA 04/10/2019 RECURSOS HUMANOS</v>
      </c>
      <c r="G1484" s="108">
        <f>IF(Tabla!K1484="","",Tabla!K1484)</f>
        <v>206.84</v>
      </c>
      <c r="H1484" s="108">
        <f>IF(Tabla!L1484="","",Tabla!L1484)</f>
        <v>0</v>
      </c>
      <c r="J1484">
        <f t="shared" si="313"/>
        <v>1476</v>
      </c>
      <c r="K1484" s="93">
        <f t="shared" si="314"/>
        <v>43565</v>
      </c>
      <c r="L1484">
        <f t="shared" ca="1" si="303"/>
        <v>0</v>
      </c>
      <c r="M1484" s="115">
        <f t="shared" ca="1" si="304"/>
        <v>1.4759999999999999E-6</v>
      </c>
      <c r="N1484">
        <f t="shared" ca="1" si="305"/>
        <v>1.7E-8</v>
      </c>
      <c r="O1484">
        <f t="shared" ca="1" si="306"/>
        <v>17</v>
      </c>
      <c r="Q1484">
        <f t="shared" ca="1" si="307"/>
        <v>43468</v>
      </c>
      <c r="R1484" t="str">
        <f t="shared" ca="1" si="308"/>
        <v>SERVICIOS PERSONALES</v>
      </c>
      <c r="S1484" t="str">
        <f t="shared" ca="1" si="309"/>
        <v>ALIMENTACION DE EMPLEADOS CTA NUEVA</v>
      </c>
      <c r="T1484" t="str">
        <f t="shared" ca="1" si="310"/>
        <v>TRANSACCIONES DEL DIA 01/03/2019SPYRAL - GESTION ADMINISTRATIVA</v>
      </c>
      <c r="V1484">
        <f t="shared" ca="1" si="311"/>
        <v>0</v>
      </c>
      <c r="W1484">
        <f t="shared" ca="1" si="312"/>
        <v>0</v>
      </c>
    </row>
    <row r="1485" spans="2:23" x14ac:dyDescent="0.25">
      <c r="B1485" s="3">
        <f t="shared" si="302"/>
        <v>1477</v>
      </c>
      <c r="C1485" s="93">
        <f>IF(Tabla!G1485="","",Tabla!G1485)</f>
        <v>43565</v>
      </c>
      <c r="D1485" s="93" t="str">
        <f>IF(Tabla!H1485="","",Tabla!H1485)</f>
        <v>CAJA</v>
      </c>
      <c r="E1485" s="93" t="str">
        <f>IF(Tabla!I1485="","",Tabla!I1485)</f>
        <v>PAGO NOMINA QUINCENA 1 ABRIL 2019</v>
      </c>
      <c r="F1485" s="93" t="str">
        <f>IF(Tabla!J1485="","",Tabla!J1485)</f>
        <v>TRANSACCIONES DEL DIA 04/10/2019 RECURSOS HUMANOS</v>
      </c>
      <c r="G1485" s="108">
        <f>IF(Tabla!K1485="","",Tabla!K1485)</f>
        <v>166.93</v>
      </c>
      <c r="H1485" s="108">
        <f>IF(Tabla!L1485="","",Tabla!L1485)</f>
        <v>0</v>
      </c>
      <c r="J1485">
        <f t="shared" si="313"/>
        <v>1477</v>
      </c>
      <c r="K1485" s="93">
        <f t="shared" si="314"/>
        <v>43565</v>
      </c>
      <c r="L1485">
        <f t="shared" ca="1" si="303"/>
        <v>0</v>
      </c>
      <c r="M1485" s="115">
        <f t="shared" ca="1" si="304"/>
        <v>1.477E-6</v>
      </c>
      <c r="N1485">
        <f t="shared" ca="1" si="305"/>
        <v>1.6000000000000001E-8</v>
      </c>
      <c r="O1485">
        <f t="shared" ca="1" si="306"/>
        <v>16</v>
      </c>
      <c r="Q1485">
        <f t="shared" ca="1" si="307"/>
        <v>43467</v>
      </c>
      <c r="R1485" t="str">
        <f t="shared" ca="1" si="308"/>
        <v>ADMINISTRACION DE SUCURSALES</v>
      </c>
      <c r="S1485" t="str">
        <f t="shared" ca="1" si="309"/>
        <v>VIATICOS</v>
      </c>
      <c r="T1485" t="str">
        <f t="shared" ca="1" si="310"/>
        <v>TRANSACCIONES DEL DIA 01/02/2019SPYRAL - GESTION ADMINISTRATIVA</v>
      </c>
      <c r="V1485">
        <f t="shared" ca="1" si="311"/>
        <v>0</v>
      </c>
      <c r="W1485">
        <f t="shared" ca="1" si="312"/>
        <v>0</v>
      </c>
    </row>
    <row r="1486" spans="2:23" x14ac:dyDescent="0.25">
      <c r="B1486" s="3">
        <f t="shared" si="302"/>
        <v>1478</v>
      </c>
      <c r="C1486" s="93">
        <f>IF(Tabla!G1486="","",Tabla!G1486)</f>
        <v>43565</v>
      </c>
      <c r="D1486" s="93" t="str">
        <f>IF(Tabla!H1486="","",Tabla!H1486)</f>
        <v>CAJA</v>
      </c>
      <c r="E1486" s="93" t="str">
        <f>IF(Tabla!I1486="","",Tabla!I1486)</f>
        <v>PAGO NOMINA QUINCENA 1 ABRIL 2019</v>
      </c>
      <c r="F1486" s="93" t="str">
        <f>IF(Tabla!J1486="","",Tabla!J1486)</f>
        <v>TRANSACCIONES DEL DIA 04/10/2019 RECURSOS HUMANOS</v>
      </c>
      <c r="G1486" s="108">
        <f>IF(Tabla!K1486="","",Tabla!K1486)</f>
        <v>163.58000000000001</v>
      </c>
      <c r="H1486" s="108">
        <f>IF(Tabla!L1486="","",Tabla!L1486)</f>
        <v>0</v>
      </c>
      <c r="J1486">
        <f t="shared" si="313"/>
        <v>1478</v>
      </c>
      <c r="K1486" s="93">
        <f t="shared" si="314"/>
        <v>43565</v>
      </c>
      <c r="L1486">
        <f t="shared" ca="1" si="303"/>
        <v>0</v>
      </c>
      <c r="M1486" s="115">
        <f t="shared" ca="1" si="304"/>
        <v>1.4780000000000001E-6</v>
      </c>
      <c r="N1486">
        <f t="shared" ca="1" si="305"/>
        <v>1.4999999999999999E-8</v>
      </c>
      <c r="O1486">
        <f t="shared" ca="1" si="306"/>
        <v>15</v>
      </c>
      <c r="Q1486">
        <f t="shared" ca="1" si="307"/>
        <v>43467</v>
      </c>
      <c r="R1486" t="str">
        <f t="shared" ca="1" si="308"/>
        <v>ADMINISTRACION DE SUCURSALES</v>
      </c>
      <c r="S1486" t="str">
        <f t="shared" ca="1" si="309"/>
        <v>OTROS EGRESOS 18</v>
      </c>
      <c r="T1486" t="str">
        <f t="shared" ca="1" si="310"/>
        <v>OTROS EGRESOS 1.P.O (OR:196/DES:196 TRN:86 PERF:300086 CAU: 18</v>
      </c>
      <c r="V1486">
        <f t="shared" ca="1" si="311"/>
        <v>0</v>
      </c>
      <c r="W1486">
        <f t="shared" ca="1" si="312"/>
        <v>0</v>
      </c>
    </row>
    <row r="1487" spans="2:23" x14ac:dyDescent="0.25">
      <c r="B1487" s="3">
        <f t="shared" si="302"/>
        <v>1479</v>
      </c>
      <c r="C1487" s="93">
        <f>IF(Tabla!G1487="","",Tabla!G1487)</f>
        <v>43565</v>
      </c>
      <c r="D1487" s="93" t="str">
        <f>IF(Tabla!H1487="","",Tabla!H1487)</f>
        <v>CAJA</v>
      </c>
      <c r="E1487" s="93" t="str">
        <f>IF(Tabla!I1487="","",Tabla!I1487)</f>
        <v>PAGO NOMINA QUINCENA 1 ABRIL 2019</v>
      </c>
      <c r="F1487" s="93" t="str">
        <f>IF(Tabla!J1487="","",Tabla!J1487)</f>
        <v>TRANSACCIONES DEL DIA 04/10/2019 RECURSOS HUMANOS</v>
      </c>
      <c r="G1487" s="108">
        <f>IF(Tabla!K1487="","",Tabla!K1487)</f>
        <v>152.47999999999999</v>
      </c>
      <c r="H1487" s="108">
        <f>IF(Tabla!L1487="","",Tabla!L1487)</f>
        <v>0</v>
      </c>
      <c r="J1487">
        <f t="shared" si="313"/>
        <v>1479</v>
      </c>
      <c r="K1487" s="93">
        <f t="shared" si="314"/>
        <v>43565</v>
      </c>
      <c r="L1487">
        <f t="shared" ca="1" si="303"/>
        <v>0</v>
      </c>
      <c r="M1487" s="115">
        <f t="shared" ca="1" si="304"/>
        <v>1.4789999999999999E-6</v>
      </c>
      <c r="N1487">
        <f t="shared" ca="1" si="305"/>
        <v>1.4E-8</v>
      </c>
      <c r="O1487">
        <f t="shared" ca="1" si="306"/>
        <v>14</v>
      </c>
      <c r="Q1487">
        <f t="shared" ca="1" si="307"/>
        <v>43467</v>
      </c>
      <c r="R1487" t="str">
        <f t="shared" ca="1" si="308"/>
        <v>ADMINISTRACION DE SUCURSALES</v>
      </c>
      <c r="S1487" t="str">
        <f t="shared" ca="1" si="309"/>
        <v>NC ALIMENTACION DE EMPLEADOS NVA</v>
      </c>
      <c r="T1487" t="str">
        <f t="shared" ca="1" si="310"/>
        <v>TRANSACCIONES DEL DIA 01/02/2019SPYRAL - GESTION ADMINISTRATIVA</v>
      </c>
      <c r="V1487">
        <f t="shared" ca="1" si="311"/>
        <v>0</v>
      </c>
      <c r="W1487">
        <f t="shared" ca="1" si="312"/>
        <v>0</v>
      </c>
    </row>
    <row r="1488" spans="2:23" x14ac:dyDescent="0.25">
      <c r="B1488" s="3">
        <f t="shared" si="302"/>
        <v>1480</v>
      </c>
      <c r="C1488" s="93">
        <f>IF(Tabla!G1488="","",Tabla!G1488)</f>
        <v>43565</v>
      </c>
      <c r="D1488" s="93" t="str">
        <f>IF(Tabla!H1488="","",Tabla!H1488)</f>
        <v>CAJA</v>
      </c>
      <c r="E1488" s="93" t="str">
        <f>IF(Tabla!I1488="","",Tabla!I1488)</f>
        <v>PAGO NOMINA QUINCENA 1 ABRIL 2019</v>
      </c>
      <c r="F1488" s="93" t="str">
        <f>IF(Tabla!J1488="","",Tabla!J1488)</f>
        <v>TRANSACCIONES DEL DIA 04/10/2019 RECURSOS HUMANOS</v>
      </c>
      <c r="G1488" s="108">
        <f>IF(Tabla!K1488="","",Tabla!K1488)</f>
        <v>135.44</v>
      </c>
      <c r="H1488" s="108">
        <f>IF(Tabla!L1488="","",Tabla!L1488)</f>
        <v>0</v>
      </c>
      <c r="J1488">
        <f t="shared" si="313"/>
        <v>1480</v>
      </c>
      <c r="K1488" s="93">
        <f t="shared" si="314"/>
        <v>43565</v>
      </c>
      <c r="L1488">
        <f t="shared" ca="1" si="303"/>
        <v>0</v>
      </c>
      <c r="M1488" s="115">
        <f t="shared" ca="1" si="304"/>
        <v>1.48E-6</v>
      </c>
      <c r="N1488">
        <f t="shared" ca="1" si="305"/>
        <v>1.3000000000000001E-8</v>
      </c>
      <c r="O1488">
        <f t="shared" ca="1" si="306"/>
        <v>13</v>
      </c>
      <c r="Q1488">
        <f t="shared" ca="1" si="307"/>
        <v>43467</v>
      </c>
      <c r="R1488" t="str">
        <f t="shared" ca="1" si="308"/>
        <v>ADMINISTRACION DE SUCURSALES</v>
      </c>
      <c r="S1488" t="str">
        <f t="shared" ca="1" si="309"/>
        <v>ALIMENTACION DE EMPLEADOS CTA NUEVA</v>
      </c>
      <c r="T1488" t="str">
        <f t="shared" ca="1" si="310"/>
        <v>TRANSACCIONES DEL DIA 01/02/2019SPYRAL - GESTION ADMINISTRATIVA</v>
      </c>
      <c r="V1488">
        <f t="shared" ca="1" si="311"/>
        <v>0</v>
      </c>
      <c r="W1488">
        <f t="shared" ca="1" si="312"/>
        <v>0</v>
      </c>
    </row>
    <row r="1489" spans="2:23" x14ac:dyDescent="0.25">
      <c r="B1489" s="3">
        <f t="shared" si="302"/>
        <v>1481</v>
      </c>
      <c r="C1489" s="93">
        <f>IF(Tabla!G1489="","",Tabla!G1489)</f>
        <v>43565</v>
      </c>
      <c r="D1489" s="93" t="str">
        <f>IF(Tabla!H1489="","",Tabla!H1489)</f>
        <v>CAJA</v>
      </c>
      <c r="E1489" s="93" t="str">
        <f>IF(Tabla!I1489="","",Tabla!I1489)</f>
        <v>PAGO NOMINA QUINCENA 1 ABRIL 2019</v>
      </c>
      <c r="F1489" s="93" t="str">
        <f>IF(Tabla!J1489="","",Tabla!J1489)</f>
        <v>TRANSACCIONES DEL DIA 04/10/2019 RECURSOS HUMANOS</v>
      </c>
      <c r="G1489" s="108">
        <f>IF(Tabla!K1489="","",Tabla!K1489)</f>
        <v>93.66</v>
      </c>
      <c r="H1489" s="108">
        <f>IF(Tabla!L1489="","",Tabla!L1489)</f>
        <v>0</v>
      </c>
      <c r="J1489">
        <f t="shared" si="313"/>
        <v>1481</v>
      </c>
      <c r="K1489" s="93">
        <f t="shared" si="314"/>
        <v>43565</v>
      </c>
      <c r="L1489">
        <f t="shared" ca="1" si="303"/>
        <v>0</v>
      </c>
      <c r="M1489" s="115">
        <f t="shared" ca="1" si="304"/>
        <v>1.4810000000000001E-6</v>
      </c>
      <c r="N1489">
        <f t="shared" ca="1" si="305"/>
        <v>1.2E-8</v>
      </c>
      <c r="O1489">
        <f t="shared" ca="1" si="306"/>
        <v>12</v>
      </c>
      <c r="Q1489">
        <f t="shared" ca="1" si="307"/>
        <v>43467</v>
      </c>
      <c r="R1489" t="str">
        <f t="shared" ca="1" si="308"/>
        <v>BANCA DE CONSUMO</v>
      </c>
      <c r="S1489" t="str">
        <f t="shared" ca="1" si="309"/>
        <v>VIATICOS</v>
      </c>
      <c r="T1489" t="str">
        <f t="shared" ca="1" si="310"/>
        <v>TRANSACCIONES DEL DIA 01/02/2019SPYRAL - GESTION ADMINISTRATIVA</v>
      </c>
      <c r="V1489">
        <f t="shared" ca="1" si="311"/>
        <v>0</v>
      </c>
      <c r="W1489">
        <f t="shared" ca="1" si="312"/>
        <v>0</v>
      </c>
    </row>
    <row r="1490" spans="2:23" x14ac:dyDescent="0.25">
      <c r="B1490" s="3">
        <f t="shared" si="302"/>
        <v>1482</v>
      </c>
      <c r="C1490" s="93">
        <f>IF(Tabla!G1490="","",Tabla!G1490)</f>
        <v>43565</v>
      </c>
      <c r="D1490" s="93" t="str">
        <f>IF(Tabla!H1490="","",Tabla!H1490)</f>
        <v>CAJA</v>
      </c>
      <c r="E1490" s="93" t="str">
        <f>IF(Tabla!I1490="","",Tabla!I1490)</f>
        <v>PAGO NOMINA QUINCENA 1 ABRIL 2019</v>
      </c>
      <c r="F1490" s="93" t="str">
        <f>IF(Tabla!J1490="","",Tabla!J1490)</f>
        <v>TRANSACCIONES DEL DIA 04/10/2019 RECURSOS HUMANOS</v>
      </c>
      <c r="G1490" s="108">
        <f>IF(Tabla!K1490="","",Tabla!K1490)</f>
        <v>85.58</v>
      </c>
      <c r="H1490" s="108">
        <f>IF(Tabla!L1490="","",Tabla!L1490)</f>
        <v>0</v>
      </c>
      <c r="J1490">
        <f t="shared" si="313"/>
        <v>1482</v>
      </c>
      <c r="K1490" s="93">
        <f t="shared" si="314"/>
        <v>43565</v>
      </c>
      <c r="L1490">
        <f t="shared" ca="1" si="303"/>
        <v>0</v>
      </c>
      <c r="M1490" s="115">
        <f t="shared" ca="1" si="304"/>
        <v>1.482E-6</v>
      </c>
      <c r="N1490">
        <f t="shared" ca="1" si="305"/>
        <v>1.0999999999999999E-8</v>
      </c>
      <c r="O1490">
        <f t="shared" ca="1" si="306"/>
        <v>11</v>
      </c>
      <c r="Q1490">
        <f t="shared" ca="1" si="307"/>
        <v>43467</v>
      </c>
      <c r="R1490" t="str">
        <f t="shared" ca="1" si="308"/>
        <v>BANCA PRIVADA</v>
      </c>
      <c r="S1490" t="str">
        <f t="shared" ca="1" si="309"/>
        <v>VIATICOS</v>
      </c>
      <c r="T1490" t="str">
        <f t="shared" ca="1" si="310"/>
        <v>TRANSACCIONES DEL DIA 01/02/2019SPYRAL - GESTION ADMINISTRATIVA</v>
      </c>
      <c r="V1490">
        <f t="shared" ca="1" si="311"/>
        <v>0</v>
      </c>
      <c r="W1490">
        <f t="shared" ca="1" si="312"/>
        <v>0</v>
      </c>
    </row>
    <row r="1491" spans="2:23" x14ac:dyDescent="0.25">
      <c r="B1491" s="3">
        <f t="shared" si="302"/>
        <v>1483</v>
      </c>
      <c r="C1491" s="93">
        <f>IF(Tabla!G1491="","",Tabla!G1491)</f>
        <v>43565</v>
      </c>
      <c r="D1491" s="93" t="str">
        <f>IF(Tabla!H1491="","",Tabla!H1491)</f>
        <v>CAJA</v>
      </c>
      <c r="E1491" s="93" t="str">
        <f>IF(Tabla!I1491="","",Tabla!I1491)</f>
        <v>PAGO NOMINA QUINCENA 1 ABRIL 2019</v>
      </c>
      <c r="F1491" s="93" t="str">
        <f>IF(Tabla!J1491="","",Tabla!J1491)</f>
        <v>TRANSACCIONES DEL DIA 04/10/2019 RECURSOS HUMANOS</v>
      </c>
      <c r="G1491" s="108">
        <f>IF(Tabla!K1491="","",Tabla!K1491)</f>
        <v>81.55</v>
      </c>
      <c r="H1491" s="108">
        <f>IF(Tabla!L1491="","",Tabla!L1491)</f>
        <v>0</v>
      </c>
      <c r="J1491">
        <f t="shared" si="313"/>
        <v>1483</v>
      </c>
      <c r="K1491" s="93">
        <f t="shared" si="314"/>
        <v>43565</v>
      </c>
      <c r="L1491">
        <f t="shared" ca="1" si="303"/>
        <v>0</v>
      </c>
      <c r="M1491" s="115">
        <f t="shared" ca="1" si="304"/>
        <v>1.483E-6</v>
      </c>
      <c r="N1491">
        <f t="shared" ca="1" si="305"/>
        <v>1E-8</v>
      </c>
      <c r="O1491">
        <f t="shared" ca="1" si="306"/>
        <v>10</v>
      </c>
      <c r="Q1491">
        <f t="shared" ca="1" si="307"/>
        <v>43467</v>
      </c>
      <c r="R1491" t="str">
        <f t="shared" ca="1" si="308"/>
        <v>CAJA</v>
      </c>
      <c r="S1491" t="str">
        <f t="shared" ca="1" si="309"/>
        <v>VIATICOS</v>
      </c>
      <c r="T1491" t="str">
        <f t="shared" ca="1" si="310"/>
        <v>TRANSACCIONES DEL DIA 01/02/2019SPYRAL - GESTION ADMINISTRATIVA</v>
      </c>
      <c r="V1491">
        <f t="shared" ca="1" si="311"/>
        <v>0</v>
      </c>
      <c r="W1491">
        <f t="shared" ca="1" si="312"/>
        <v>0</v>
      </c>
    </row>
    <row r="1492" spans="2:23" x14ac:dyDescent="0.25">
      <c r="B1492" s="3">
        <f t="shared" si="302"/>
        <v>1484</v>
      </c>
      <c r="C1492" s="93">
        <f>IF(Tabla!G1492="","",Tabla!G1492)</f>
        <v>43565</v>
      </c>
      <c r="D1492" s="93" t="str">
        <f>IF(Tabla!H1492="","",Tabla!H1492)</f>
        <v>CAJA</v>
      </c>
      <c r="E1492" s="93" t="str">
        <f>IF(Tabla!I1492="","",Tabla!I1492)</f>
        <v>PAGO NOMINA QUINCENA 1 ABRIL 2019</v>
      </c>
      <c r="F1492" s="93" t="str">
        <f>IF(Tabla!J1492="","",Tabla!J1492)</f>
        <v>TRANSACCIONES DEL DIA 04/10/2019 RECURSOS HUMANOS</v>
      </c>
      <c r="G1492" s="108">
        <f>IF(Tabla!K1492="","",Tabla!K1492)</f>
        <v>71.099999999999994</v>
      </c>
      <c r="H1492" s="108">
        <f>IF(Tabla!L1492="","",Tabla!L1492)</f>
        <v>0</v>
      </c>
      <c r="J1492">
        <f t="shared" si="313"/>
        <v>1484</v>
      </c>
      <c r="K1492" s="93">
        <f t="shared" si="314"/>
        <v>43565</v>
      </c>
      <c r="L1492">
        <f t="shared" ca="1" si="303"/>
        <v>0</v>
      </c>
      <c r="M1492" s="115">
        <f t="shared" ca="1" si="304"/>
        <v>1.4839999999999999E-6</v>
      </c>
      <c r="N1492">
        <f t="shared" ca="1" si="305"/>
        <v>8.9999999999999995E-9</v>
      </c>
      <c r="O1492">
        <f t="shared" ca="1" si="306"/>
        <v>9</v>
      </c>
      <c r="Q1492">
        <f t="shared" ca="1" si="307"/>
        <v>43467</v>
      </c>
      <c r="R1492" t="str">
        <f t="shared" ca="1" si="308"/>
        <v>CAJA</v>
      </c>
      <c r="S1492" t="str">
        <f t="shared" ca="1" si="309"/>
        <v>VIATICOS</v>
      </c>
      <c r="T1492" t="str">
        <f t="shared" ca="1" si="310"/>
        <v>TRANSACCIONES DEL DIA 01/02/2019SPYRAL - GESTION ADMINISTRATIVA</v>
      </c>
      <c r="V1492">
        <f t="shared" ca="1" si="311"/>
        <v>0</v>
      </c>
      <c r="W1492">
        <f t="shared" ca="1" si="312"/>
        <v>0</v>
      </c>
    </row>
    <row r="1493" spans="2:23" x14ac:dyDescent="0.25">
      <c r="B1493" s="3">
        <f t="shared" si="302"/>
        <v>1485</v>
      </c>
      <c r="C1493" s="93">
        <f>IF(Tabla!G1493="","",Tabla!G1493)</f>
        <v>43565</v>
      </c>
      <c r="D1493" s="93" t="str">
        <f>IF(Tabla!H1493="","",Tabla!H1493)</f>
        <v>CAJA</v>
      </c>
      <c r="E1493" s="93" t="str">
        <f>IF(Tabla!I1493="","",Tabla!I1493)</f>
        <v>PAGO NOMINA QUINCENA 1 ABRIL 2019</v>
      </c>
      <c r="F1493" s="93" t="str">
        <f>IF(Tabla!J1493="","",Tabla!J1493)</f>
        <v>TRANSACCIONES DEL DIA 04/10/2019 RECURSOS HUMANOS</v>
      </c>
      <c r="G1493" s="108">
        <f>IF(Tabla!K1493="","",Tabla!K1493)</f>
        <v>67.34</v>
      </c>
      <c r="H1493" s="108">
        <f>IF(Tabla!L1493="","",Tabla!L1493)</f>
        <v>0</v>
      </c>
      <c r="J1493">
        <f t="shared" si="313"/>
        <v>1485</v>
      </c>
      <c r="K1493" s="93">
        <f t="shared" si="314"/>
        <v>43565</v>
      </c>
      <c r="L1493">
        <f t="shared" ca="1" si="303"/>
        <v>0</v>
      </c>
      <c r="M1493" s="115">
        <f t="shared" ca="1" si="304"/>
        <v>1.485E-6</v>
      </c>
      <c r="N1493">
        <f t="shared" ca="1" si="305"/>
        <v>8.0000000000000005E-9</v>
      </c>
      <c r="O1493">
        <f t="shared" ca="1" si="306"/>
        <v>8</v>
      </c>
      <c r="Q1493">
        <f t="shared" ca="1" si="307"/>
        <v>43467</v>
      </c>
      <c r="R1493" t="str">
        <f t="shared" ca="1" si="308"/>
        <v>CAJA</v>
      </c>
      <c r="S1493" t="str">
        <f t="shared" ca="1" si="309"/>
        <v>ALIMENTACION DE EMPLEADOS CTA NUEVA</v>
      </c>
      <c r="T1493" t="str">
        <f t="shared" ca="1" si="310"/>
        <v>TRANSACCIONES DEL DIA 01/02/2019SPYRAL - GESTION ADMINISTRATIVA</v>
      </c>
      <c r="V1493">
        <f t="shared" ca="1" si="311"/>
        <v>0</v>
      </c>
      <c r="W1493">
        <f t="shared" ca="1" si="312"/>
        <v>0</v>
      </c>
    </row>
    <row r="1494" spans="2:23" x14ac:dyDescent="0.25">
      <c r="B1494" s="3">
        <f t="shared" si="302"/>
        <v>1486</v>
      </c>
      <c r="C1494" s="93">
        <f>IF(Tabla!G1494="","",Tabla!G1494)</f>
        <v>43565</v>
      </c>
      <c r="D1494" s="93" t="str">
        <f>IF(Tabla!H1494="","",Tabla!H1494)</f>
        <v>CAJA</v>
      </c>
      <c r="E1494" s="93" t="str">
        <f>IF(Tabla!I1494="","",Tabla!I1494)</f>
        <v>PAGO NOMINA QUINCENA 1 ABRIL 2019</v>
      </c>
      <c r="F1494" s="93" t="str">
        <f>IF(Tabla!J1494="","",Tabla!J1494)</f>
        <v>TRANSACCIONES DEL DIA 04/10/2019 RECURSOS HUMANOS</v>
      </c>
      <c r="G1494" s="108">
        <f>IF(Tabla!K1494="","",Tabla!K1494)</f>
        <v>45.5</v>
      </c>
      <c r="H1494" s="108">
        <f>IF(Tabla!L1494="","",Tabla!L1494)</f>
        <v>0</v>
      </c>
      <c r="J1494">
        <f t="shared" si="313"/>
        <v>1486</v>
      </c>
      <c r="K1494" s="93">
        <f t="shared" si="314"/>
        <v>43565</v>
      </c>
      <c r="L1494">
        <f t="shared" ca="1" si="303"/>
        <v>0</v>
      </c>
      <c r="M1494" s="115">
        <f t="shared" ca="1" si="304"/>
        <v>1.486E-6</v>
      </c>
      <c r="N1494">
        <f t="shared" ca="1" si="305"/>
        <v>6.9999999999999998E-9</v>
      </c>
      <c r="O1494">
        <f t="shared" ca="1" si="306"/>
        <v>7</v>
      </c>
      <c r="Q1494">
        <f t="shared" ca="1" si="307"/>
        <v>43467</v>
      </c>
      <c r="R1494" t="str">
        <f t="shared" ca="1" si="308"/>
        <v>CAJA</v>
      </c>
      <c r="S1494" t="str">
        <f t="shared" ca="1" si="309"/>
        <v>ALIMENTACION DE EMPLEADOS CTA NUEVA</v>
      </c>
      <c r="T1494" t="str">
        <f t="shared" ca="1" si="310"/>
        <v>TRANSACCIONES DEL DIA 01/02/2019SPYRAL - GESTION ADMINISTRATIVA</v>
      </c>
      <c r="V1494">
        <f t="shared" ca="1" si="311"/>
        <v>0</v>
      </c>
      <c r="W1494">
        <f t="shared" ca="1" si="312"/>
        <v>0</v>
      </c>
    </row>
    <row r="1495" spans="2:23" x14ac:dyDescent="0.25">
      <c r="B1495" s="3">
        <f t="shared" si="302"/>
        <v>1487</v>
      </c>
      <c r="C1495" s="93">
        <f>IF(Tabla!G1495="","",Tabla!G1495)</f>
        <v>43565</v>
      </c>
      <c r="D1495" s="93" t="str">
        <f>IF(Tabla!H1495="","",Tabla!H1495)</f>
        <v>CAJA</v>
      </c>
      <c r="E1495" s="93" t="str">
        <f>IF(Tabla!I1495="","",Tabla!I1495)</f>
        <v>PAGO NOMINA QUINCENA 1 ABRIL 2019</v>
      </c>
      <c r="F1495" s="93" t="str">
        <f>IF(Tabla!J1495="","",Tabla!J1495)</f>
        <v>TRANSACCIONES DEL DIA 04/10/2019 RECURSOS HUMANOS</v>
      </c>
      <c r="G1495" s="108">
        <f>IF(Tabla!K1495="","",Tabla!K1495)</f>
        <v>39.01</v>
      </c>
      <c r="H1495" s="108">
        <f>IF(Tabla!L1495="","",Tabla!L1495)</f>
        <v>0</v>
      </c>
      <c r="J1495">
        <f t="shared" si="313"/>
        <v>1487</v>
      </c>
      <c r="K1495" s="93">
        <f t="shared" si="314"/>
        <v>43565</v>
      </c>
      <c r="L1495">
        <f t="shared" ca="1" si="303"/>
        <v>0</v>
      </c>
      <c r="M1495" s="115">
        <f t="shared" ca="1" si="304"/>
        <v>1.4869999999999999E-6</v>
      </c>
      <c r="N1495">
        <f t="shared" ca="1" si="305"/>
        <v>6E-9</v>
      </c>
      <c r="O1495">
        <f t="shared" ca="1" si="306"/>
        <v>6</v>
      </c>
      <c r="Q1495">
        <f t="shared" ca="1" si="307"/>
        <v>43467</v>
      </c>
      <c r="R1495" t="str">
        <f t="shared" ca="1" si="308"/>
        <v>CAJA</v>
      </c>
      <c r="S1495" t="str">
        <f t="shared" ca="1" si="309"/>
        <v>ALIMENTACION DE EMPLEADOS CTA NUEVA</v>
      </c>
      <c r="T1495" t="str">
        <f t="shared" ca="1" si="310"/>
        <v>TRANSACCIONES DEL DIA 01/02/2019SPYRAL - GESTION ADMINISTRATIVA</v>
      </c>
      <c r="V1495">
        <f t="shared" ca="1" si="311"/>
        <v>0</v>
      </c>
      <c r="W1495">
        <f t="shared" ca="1" si="312"/>
        <v>0</v>
      </c>
    </row>
    <row r="1496" spans="2:23" x14ac:dyDescent="0.25">
      <c r="B1496" s="3">
        <f t="shared" si="302"/>
        <v>1488</v>
      </c>
      <c r="C1496" s="93">
        <f>IF(Tabla!G1496="","",Tabla!G1496)</f>
        <v>43565</v>
      </c>
      <c r="D1496" s="93" t="str">
        <f>IF(Tabla!H1496="","",Tabla!H1496)</f>
        <v>CAJA</v>
      </c>
      <c r="E1496" s="93" t="str">
        <f>IF(Tabla!I1496="","",Tabla!I1496)</f>
        <v>PAGO NOMINA QUINCENA 1 ABRIL 2019</v>
      </c>
      <c r="F1496" s="93" t="str">
        <f>IF(Tabla!J1496="","",Tabla!J1496)</f>
        <v>TRANSACCIONES DEL DIA 04/10/2019 RECURSOS HUMANOS</v>
      </c>
      <c r="G1496" s="108">
        <f>IF(Tabla!K1496="","",Tabla!K1496)</f>
        <v>37.64</v>
      </c>
      <c r="H1496" s="108">
        <f>IF(Tabla!L1496="","",Tabla!L1496)</f>
        <v>0</v>
      </c>
      <c r="J1496">
        <f t="shared" si="313"/>
        <v>1488</v>
      </c>
      <c r="K1496" s="93">
        <f t="shared" si="314"/>
        <v>43565</v>
      </c>
      <c r="L1496">
        <f t="shared" ca="1" si="303"/>
        <v>0</v>
      </c>
      <c r="M1496" s="115">
        <f t="shared" ca="1" si="304"/>
        <v>1.488E-6</v>
      </c>
      <c r="N1496">
        <f t="shared" ca="1" si="305"/>
        <v>5.0000000000000001E-9</v>
      </c>
      <c r="O1496">
        <f t="shared" ca="1" si="306"/>
        <v>5</v>
      </c>
      <c r="Q1496">
        <f t="shared" ca="1" si="307"/>
        <v>43467</v>
      </c>
      <c r="R1496" t="str">
        <f t="shared" ca="1" si="308"/>
        <v>CAJA</v>
      </c>
      <c r="S1496" t="str">
        <f t="shared" ca="1" si="309"/>
        <v>ALIMENTACION DE EMPLEADOS CTA NUEVA</v>
      </c>
      <c r="T1496" t="str">
        <f t="shared" ca="1" si="310"/>
        <v>TRANSACCIONES DEL DIA 01/02/2019SPYRAL - GESTION ADMINISTRATIVA</v>
      </c>
      <c r="V1496">
        <f t="shared" ca="1" si="311"/>
        <v>0</v>
      </c>
      <c r="W1496">
        <f t="shared" ca="1" si="312"/>
        <v>0</v>
      </c>
    </row>
    <row r="1497" spans="2:23" x14ac:dyDescent="0.25">
      <c r="B1497" s="3">
        <f t="shared" si="302"/>
        <v>1489</v>
      </c>
      <c r="C1497" s="93">
        <f>IF(Tabla!G1497="","",Tabla!G1497)</f>
        <v>43565</v>
      </c>
      <c r="D1497" s="93" t="str">
        <f>IF(Tabla!H1497="","",Tabla!H1497)</f>
        <v>CAJA</v>
      </c>
      <c r="E1497" s="93" t="str">
        <f>IF(Tabla!I1497="","",Tabla!I1497)</f>
        <v>PAGO NOMINA QUINCENA 1 ABRIL 2019</v>
      </c>
      <c r="F1497" s="93" t="str">
        <f>IF(Tabla!J1497="","",Tabla!J1497)</f>
        <v>TRANSACCIONES DEL DIA 04/10/2019 RECURSOS HUMANOS</v>
      </c>
      <c r="G1497" s="108">
        <f>IF(Tabla!K1497="","",Tabla!K1497)</f>
        <v>37.5</v>
      </c>
      <c r="H1497" s="108">
        <f>IF(Tabla!L1497="","",Tabla!L1497)</f>
        <v>0</v>
      </c>
      <c r="J1497">
        <f t="shared" si="313"/>
        <v>1489</v>
      </c>
      <c r="K1497" s="93">
        <f t="shared" si="314"/>
        <v>43565</v>
      </c>
      <c r="L1497">
        <f t="shared" ca="1" si="303"/>
        <v>0</v>
      </c>
      <c r="M1497" s="115">
        <f t="shared" ca="1" si="304"/>
        <v>1.4890000000000001E-6</v>
      </c>
      <c r="N1497">
        <f t="shared" ca="1" si="305"/>
        <v>4.0000000000000002E-9</v>
      </c>
      <c r="O1497">
        <f t="shared" ca="1" si="306"/>
        <v>4</v>
      </c>
      <c r="Q1497">
        <f t="shared" ca="1" si="307"/>
        <v>43467</v>
      </c>
      <c r="R1497" t="str">
        <f t="shared" ca="1" si="308"/>
        <v>CAJA</v>
      </c>
      <c r="S1497" t="str">
        <f t="shared" ca="1" si="309"/>
        <v>ALIMENTACION DE EMPLEADOS CTA NUEVA</v>
      </c>
      <c r="T1497" t="str">
        <f t="shared" ca="1" si="310"/>
        <v>TRANSACCIONES DEL DIA 01/02/2019SPYRAL - GESTION ADMINISTRATIVA</v>
      </c>
      <c r="V1497">
        <f t="shared" ca="1" si="311"/>
        <v>0</v>
      </c>
      <c r="W1497">
        <f t="shared" ca="1" si="312"/>
        <v>0</v>
      </c>
    </row>
    <row r="1498" spans="2:23" x14ac:dyDescent="0.25">
      <c r="B1498" s="3">
        <f t="shared" si="302"/>
        <v>1490</v>
      </c>
      <c r="C1498" s="93">
        <f>IF(Tabla!G1498="","",Tabla!G1498)</f>
        <v>43565</v>
      </c>
      <c r="D1498" s="93" t="str">
        <f>IF(Tabla!H1498="","",Tabla!H1498)</f>
        <v>ATM</v>
      </c>
      <c r="E1498" s="93" t="str">
        <f>IF(Tabla!I1498="","",Tabla!I1498)</f>
        <v>PAGO NOMINA QUINCENA 1 ABRIL 2019</v>
      </c>
      <c r="F1498" s="93" t="str">
        <f>IF(Tabla!J1498="","",Tabla!J1498)</f>
        <v>TRANSACCIONES DEL DIA 04/10/2019 RECURSOS HUMANOS</v>
      </c>
      <c r="G1498" s="108">
        <f>IF(Tabla!K1498="","",Tabla!K1498)</f>
        <v>45.01</v>
      </c>
      <c r="H1498" s="108">
        <f>IF(Tabla!L1498="","",Tabla!L1498)</f>
        <v>0</v>
      </c>
      <c r="J1498">
        <f t="shared" si="313"/>
        <v>1490</v>
      </c>
      <c r="K1498" s="93">
        <f t="shared" si="314"/>
        <v>43565</v>
      </c>
      <c r="L1498">
        <f t="shared" ca="1" si="303"/>
        <v>0</v>
      </c>
      <c r="M1498" s="115">
        <f t="shared" ca="1" si="304"/>
        <v>1.4899999999999999E-6</v>
      </c>
      <c r="N1498">
        <f t="shared" ca="1" si="305"/>
        <v>3E-9</v>
      </c>
      <c r="O1498">
        <f t="shared" ca="1" si="306"/>
        <v>3</v>
      </c>
      <c r="Q1498">
        <f t="shared" ca="1" si="307"/>
        <v>43467</v>
      </c>
      <c r="R1498" t="str">
        <f t="shared" ca="1" si="308"/>
        <v>DESARROLLO DE PRODUCTOS</v>
      </c>
      <c r="S1498" t="str">
        <f t="shared" ca="1" si="309"/>
        <v>ALIMENTACION DE EMPLEADOS CTA NUEVA</v>
      </c>
      <c r="T1498" t="str">
        <f t="shared" ca="1" si="310"/>
        <v>TRANSACCIONES DEL DIA 01/02/2019SPYRAL - GESTION ADMINISTRATIVA</v>
      </c>
      <c r="V1498">
        <f t="shared" ca="1" si="311"/>
        <v>0</v>
      </c>
      <c r="W1498">
        <f t="shared" ca="1" si="312"/>
        <v>0</v>
      </c>
    </row>
    <row r="1499" spans="2:23" x14ac:dyDescent="0.25">
      <c r="B1499" s="3">
        <f t="shared" si="302"/>
        <v>1491</v>
      </c>
      <c r="C1499" s="93">
        <f>IF(Tabla!G1499="","",Tabla!G1499)</f>
        <v>43565</v>
      </c>
      <c r="D1499" s="93" t="str">
        <f>IF(Tabla!H1499="","",Tabla!H1499)</f>
        <v>ATENCION A CLIENTES</v>
      </c>
      <c r="E1499" s="93" t="str">
        <f>IF(Tabla!I1499="","",Tabla!I1499)</f>
        <v>PAGO NOMINA QUINCENA 1 ABRIL 2019</v>
      </c>
      <c r="F1499" s="93" t="str">
        <f>IF(Tabla!J1499="","",Tabla!J1499)</f>
        <v>TRANSACCIONES DEL DIA 04/10/2019 RECURSOS HUMANOS</v>
      </c>
      <c r="G1499" s="108">
        <f>IF(Tabla!K1499="","",Tabla!K1499)</f>
        <v>2980.22</v>
      </c>
      <c r="H1499" s="108">
        <f>IF(Tabla!L1499="","",Tabla!L1499)</f>
        <v>0</v>
      </c>
      <c r="J1499">
        <f t="shared" si="313"/>
        <v>1491</v>
      </c>
      <c r="K1499" s="93">
        <f t="shared" si="314"/>
        <v>43565</v>
      </c>
      <c r="L1499">
        <f t="shared" ca="1" si="303"/>
        <v>0</v>
      </c>
      <c r="M1499" s="115">
        <f t="shared" ca="1" si="304"/>
        <v>1.491E-6</v>
      </c>
      <c r="N1499">
        <f t="shared" ca="1" si="305"/>
        <v>2.0000000000000001E-9</v>
      </c>
      <c r="O1499">
        <f t="shared" ca="1" si="306"/>
        <v>2</v>
      </c>
      <c r="Q1499">
        <f t="shared" ca="1" si="307"/>
        <v>43467</v>
      </c>
      <c r="R1499" t="str">
        <f t="shared" ca="1" si="308"/>
        <v>SERVICIOS PERSONALES</v>
      </c>
      <c r="S1499" t="str">
        <f t="shared" ca="1" si="309"/>
        <v>VIATICOS</v>
      </c>
      <c r="T1499" t="str">
        <f t="shared" ca="1" si="310"/>
        <v>TRANSACCIONES DEL DIA 01/02/2019SPYRAL - GESTION ADMINISTRATIVA</v>
      </c>
      <c r="V1499">
        <f t="shared" ca="1" si="311"/>
        <v>0</v>
      </c>
      <c r="W1499">
        <f t="shared" ca="1" si="312"/>
        <v>0</v>
      </c>
    </row>
    <row r="1500" spans="2:23" x14ac:dyDescent="0.25">
      <c r="B1500" s="3">
        <f t="shared" si="302"/>
        <v>1492</v>
      </c>
      <c r="C1500" s="93">
        <f>IF(Tabla!G1500="","",Tabla!G1500)</f>
        <v>43565</v>
      </c>
      <c r="D1500" s="93" t="str">
        <f>IF(Tabla!H1500="","",Tabla!H1500)</f>
        <v>ADMINISTRACION DE SUCURSALES</v>
      </c>
      <c r="E1500" s="93" t="str">
        <f>IF(Tabla!I1500="","",Tabla!I1500)</f>
        <v>OTROS EGRESOS 18</v>
      </c>
      <c r="F1500" s="93" t="str">
        <f>IF(Tabla!J1500="","",Tabla!J1500)</f>
        <v>OTROS EGRESOS 1.P.O (OR:48/DES:48 TRN:86 PERF:300086 CAU: 18</v>
      </c>
      <c r="G1500" s="108">
        <f>IF(Tabla!K1500="","",Tabla!K1500)</f>
        <v>44</v>
      </c>
      <c r="H1500" s="108">
        <f>IF(Tabla!L1500="","",Tabla!L1500)</f>
        <v>0</v>
      </c>
      <c r="J1500">
        <f t="shared" si="313"/>
        <v>1492</v>
      </c>
      <c r="K1500" s="93">
        <f t="shared" si="314"/>
        <v>43565</v>
      </c>
      <c r="L1500">
        <f t="shared" ca="1" si="303"/>
        <v>0</v>
      </c>
      <c r="M1500" s="115">
        <f t="shared" ca="1" si="304"/>
        <v>1.4920000000000001E-6</v>
      </c>
      <c r="N1500">
        <f t="shared" ca="1" si="305"/>
        <v>1.0000000000000001E-9</v>
      </c>
      <c r="O1500">
        <f t="shared" ca="1" si="306"/>
        <v>1</v>
      </c>
      <c r="Q1500">
        <f t="shared" ca="1" si="307"/>
        <v>43467</v>
      </c>
      <c r="R1500" t="str">
        <f t="shared" ca="1" si="308"/>
        <v>1 SERVICIOS PERSONALES</v>
      </c>
      <c r="S1500" t="str">
        <f t="shared" ca="1" si="309"/>
        <v>ALIMENTACION DE EMPLEADOS CTA NUEVA</v>
      </c>
      <c r="T1500" t="str">
        <f t="shared" ca="1" si="310"/>
        <v>TRANSACCIONES DEL DIA 01/02/2019SPYRAL - GESTION ADMINISTRATIVA</v>
      </c>
      <c r="V1500">
        <f t="shared" ca="1" si="311"/>
        <v>0</v>
      </c>
      <c r="W1500">
        <f t="shared" ca="1" si="312"/>
        <v>0</v>
      </c>
    </row>
    <row r="1501" spans="2:23" x14ac:dyDescent="0.25">
      <c r="B1501" s="3">
        <f t="shared" si="302"/>
        <v>1493</v>
      </c>
      <c r="C1501" s="93">
        <f>IF(Tabla!G1501="","",Tabla!G1501)</f>
        <v>43565</v>
      </c>
      <c r="D1501" s="93" t="str">
        <f>IF(Tabla!H1501="","",Tabla!H1501)</f>
        <v>ADMINISTRACION DE SUCURSALES</v>
      </c>
      <c r="E1501" s="93" t="str">
        <f>IF(Tabla!I1501="","",Tabla!I1501)</f>
        <v>OTROS EGRESOS 18</v>
      </c>
      <c r="F1501" s="93" t="str">
        <f>IF(Tabla!J1501="","",Tabla!J1501)</f>
        <v>OTROS EGRESOS 1.P.O (OR:43/DES:43 TRN:86 PERF:300086 CAU: 18</v>
      </c>
      <c r="G1501" s="108">
        <f>IF(Tabla!K1501="","",Tabla!K1501)</f>
        <v>6.85</v>
      </c>
      <c r="H1501" s="108">
        <f>IF(Tabla!L1501="","",Tabla!L1501)</f>
        <v>0</v>
      </c>
      <c r="J1501">
        <f t="shared" si="313"/>
        <v>1493</v>
      </c>
      <c r="K1501" s="93">
        <f t="shared" si="314"/>
        <v>43565</v>
      </c>
      <c r="L1501">
        <f t="shared" ca="1" si="303"/>
        <v>0</v>
      </c>
      <c r="M1501" s="115">
        <f t="shared" ca="1" si="304"/>
        <v>1.4929999999999999E-6</v>
      </c>
      <c r="N1501">
        <f t="shared" ca="1" si="305"/>
        <v>0</v>
      </c>
      <c r="O1501" t="e">
        <f t="shared" ca="1" si="306"/>
        <v>#N/A</v>
      </c>
      <c r="Q1501" t="e">
        <f t="shared" ca="1" si="307"/>
        <v>#N/A</v>
      </c>
      <c r="R1501" t="e">
        <f t="shared" ca="1" si="308"/>
        <v>#N/A</v>
      </c>
      <c r="S1501" t="e">
        <f t="shared" ca="1" si="309"/>
        <v>#N/A</v>
      </c>
      <c r="T1501" t="e">
        <f t="shared" ca="1" si="310"/>
        <v>#N/A</v>
      </c>
      <c r="V1501" t="e">
        <f t="shared" ca="1" si="311"/>
        <v>#N/A</v>
      </c>
      <c r="W1501" t="e">
        <f t="shared" ca="1" si="312"/>
        <v>#N/A</v>
      </c>
    </row>
    <row r="1502" spans="2:23" x14ac:dyDescent="0.25">
      <c r="B1502" s="3">
        <f t="shared" si="302"/>
        <v>1494</v>
      </c>
      <c r="C1502" s="93">
        <f>IF(Tabla!G1502="","",Tabla!G1502)</f>
        <v>43565</v>
      </c>
      <c r="D1502" s="93" t="str">
        <f>IF(Tabla!H1502="","",Tabla!H1502)</f>
        <v>ADMINISTRACION DE SUCURSALES</v>
      </c>
      <c r="E1502" s="93" t="str">
        <f>IF(Tabla!I1502="","",Tabla!I1502)</f>
        <v>OTROS EGRESOS 18</v>
      </c>
      <c r="F1502" s="93" t="str">
        <f>IF(Tabla!J1502="","",Tabla!J1502)</f>
        <v>OTROS EGRESOS 1.P.O (OR:20/DES:20 TRN:86 PERF:300086 CAU: 18</v>
      </c>
      <c r="G1502" s="108">
        <f>IF(Tabla!K1502="","",Tabla!K1502)</f>
        <v>2.4</v>
      </c>
      <c r="H1502" s="108">
        <f>IF(Tabla!L1502="","",Tabla!L1502)</f>
        <v>0</v>
      </c>
      <c r="J1502">
        <f t="shared" si="313"/>
        <v>1494</v>
      </c>
      <c r="K1502" s="93">
        <f t="shared" si="314"/>
        <v>43565</v>
      </c>
      <c r="L1502">
        <f t="shared" ca="1" si="303"/>
        <v>0</v>
      </c>
      <c r="M1502" s="115">
        <f t="shared" ca="1" si="304"/>
        <v>1.494E-6</v>
      </c>
      <c r="N1502">
        <f t="shared" ca="1" si="305"/>
        <v>0</v>
      </c>
      <c r="O1502" t="e">
        <f t="shared" ca="1" si="306"/>
        <v>#N/A</v>
      </c>
      <c r="Q1502" t="e">
        <f t="shared" ca="1" si="307"/>
        <v>#N/A</v>
      </c>
      <c r="R1502" t="e">
        <f t="shared" ca="1" si="308"/>
        <v>#N/A</v>
      </c>
      <c r="S1502" t="e">
        <f t="shared" ca="1" si="309"/>
        <v>#N/A</v>
      </c>
      <c r="T1502" t="e">
        <f t="shared" ca="1" si="310"/>
        <v>#N/A</v>
      </c>
      <c r="V1502" t="e">
        <f t="shared" ca="1" si="311"/>
        <v>#N/A</v>
      </c>
      <c r="W1502" t="e">
        <f t="shared" ca="1" si="312"/>
        <v>#N/A</v>
      </c>
    </row>
    <row r="1503" spans="2:23" x14ac:dyDescent="0.25">
      <c r="B1503" s="3">
        <f t="shared" si="302"/>
        <v>1495</v>
      </c>
      <c r="C1503" s="93">
        <f>IF(Tabla!G1503="","",Tabla!G1503)</f>
        <v>43565</v>
      </c>
      <c r="D1503" s="93" t="str">
        <f>IF(Tabla!H1503="","",Tabla!H1503)</f>
        <v>ADMINISTRACION DE SUCURSALES</v>
      </c>
      <c r="E1503" s="93" t="str">
        <f>IF(Tabla!I1503="","",Tabla!I1503)</f>
        <v>OTROS EGRESOS 18</v>
      </c>
      <c r="F1503" s="93" t="str">
        <f>IF(Tabla!J1503="","",Tabla!J1503)</f>
        <v>OTROS EGRESOS 1.P.O (OR:18/DES:18 TRN:86 PERF:300086 CAU: 18</v>
      </c>
      <c r="G1503" s="108">
        <f>IF(Tabla!K1503="","",Tabla!K1503)</f>
        <v>2.1</v>
      </c>
      <c r="H1503" s="108">
        <f>IF(Tabla!L1503="","",Tabla!L1503)</f>
        <v>0</v>
      </c>
      <c r="J1503">
        <f t="shared" si="313"/>
        <v>1495</v>
      </c>
      <c r="K1503" s="93">
        <f t="shared" si="314"/>
        <v>43565</v>
      </c>
      <c r="L1503">
        <f t="shared" ca="1" si="303"/>
        <v>0</v>
      </c>
      <c r="M1503" s="115">
        <f t="shared" ca="1" si="304"/>
        <v>1.4950000000000001E-6</v>
      </c>
      <c r="N1503">
        <f t="shared" ca="1" si="305"/>
        <v>0</v>
      </c>
      <c r="O1503" t="e">
        <f t="shared" ca="1" si="306"/>
        <v>#N/A</v>
      </c>
      <c r="Q1503" t="e">
        <f t="shared" ca="1" si="307"/>
        <v>#N/A</v>
      </c>
      <c r="R1503" t="e">
        <f t="shared" ca="1" si="308"/>
        <v>#N/A</v>
      </c>
      <c r="S1503" t="e">
        <f t="shared" ca="1" si="309"/>
        <v>#N/A</v>
      </c>
      <c r="T1503" t="e">
        <f t="shared" ca="1" si="310"/>
        <v>#N/A</v>
      </c>
      <c r="V1503" t="e">
        <f t="shared" ca="1" si="311"/>
        <v>#N/A</v>
      </c>
      <c r="W1503" t="e">
        <f t="shared" ca="1" si="312"/>
        <v>#N/A</v>
      </c>
    </row>
    <row r="1504" spans="2:23" x14ac:dyDescent="0.25">
      <c r="B1504" s="3">
        <f t="shared" si="302"/>
        <v>1496</v>
      </c>
      <c r="C1504" s="93">
        <f>IF(Tabla!G1504="","",Tabla!G1504)</f>
        <v>43565</v>
      </c>
      <c r="D1504" s="93" t="str">
        <f>IF(Tabla!H1504="","",Tabla!H1504)</f>
        <v>ADMINISTRACION DE SUCURSALES</v>
      </c>
      <c r="E1504" s="93" t="str">
        <f>IF(Tabla!I1504="","",Tabla!I1504)</f>
        <v>PAGO NOMINA QUINCENA 1 ABRIL 2019</v>
      </c>
      <c r="F1504" s="93" t="str">
        <f>IF(Tabla!J1504="","",Tabla!J1504)</f>
        <v>TRANSACCIONES DEL DIA 04/10/2019 RECURSOS HUMANOS</v>
      </c>
      <c r="G1504" s="108">
        <f>IF(Tabla!K1504="","",Tabla!K1504)</f>
        <v>83.32</v>
      </c>
      <c r="H1504" s="108">
        <f>IF(Tabla!L1504="","",Tabla!L1504)</f>
        <v>0</v>
      </c>
      <c r="J1504">
        <f t="shared" si="313"/>
        <v>1496</v>
      </c>
      <c r="K1504" s="93">
        <f t="shared" si="314"/>
        <v>43565</v>
      </c>
      <c r="L1504">
        <f t="shared" ca="1" si="303"/>
        <v>0</v>
      </c>
      <c r="M1504" s="115">
        <f t="shared" ca="1" si="304"/>
        <v>1.4959999999999999E-6</v>
      </c>
      <c r="N1504">
        <f t="shared" ca="1" si="305"/>
        <v>0</v>
      </c>
      <c r="O1504" t="e">
        <f t="shared" ca="1" si="306"/>
        <v>#N/A</v>
      </c>
      <c r="Q1504" t="e">
        <f t="shared" ca="1" si="307"/>
        <v>#N/A</v>
      </c>
      <c r="R1504" t="e">
        <f t="shared" ca="1" si="308"/>
        <v>#N/A</v>
      </c>
      <c r="S1504" t="e">
        <f t="shared" ca="1" si="309"/>
        <v>#N/A</v>
      </c>
      <c r="T1504" t="e">
        <f t="shared" ca="1" si="310"/>
        <v>#N/A</v>
      </c>
      <c r="V1504" t="e">
        <f t="shared" ca="1" si="311"/>
        <v>#N/A</v>
      </c>
      <c r="W1504" t="e">
        <f t="shared" ca="1" si="312"/>
        <v>#N/A</v>
      </c>
    </row>
    <row r="1505" spans="2:23" x14ac:dyDescent="0.25">
      <c r="B1505" s="3">
        <f t="shared" si="302"/>
        <v>1497</v>
      </c>
      <c r="C1505" s="93">
        <f>IF(Tabla!G1505="","",Tabla!G1505)</f>
        <v>43565</v>
      </c>
      <c r="D1505" s="93" t="str">
        <f>IF(Tabla!H1505="","",Tabla!H1505)</f>
        <v>ADMINISTRACION DE SUCURSALES</v>
      </c>
      <c r="E1505" s="93" t="str">
        <f>IF(Tabla!I1505="","",Tabla!I1505)</f>
        <v>PAGO NOMINA QUINCENA 1 ABRIL 2019</v>
      </c>
      <c r="F1505" s="93" t="str">
        <f>IF(Tabla!J1505="","",Tabla!J1505)</f>
        <v>TRANSACCIONES DEL DIA 04/10/2019 RECURSOS HUMANOS</v>
      </c>
      <c r="G1505" s="108">
        <f>IF(Tabla!K1505="","",Tabla!K1505)</f>
        <v>81.08</v>
      </c>
      <c r="H1505" s="108">
        <f>IF(Tabla!L1505="","",Tabla!L1505)</f>
        <v>0</v>
      </c>
      <c r="J1505">
        <f t="shared" si="313"/>
        <v>1497</v>
      </c>
      <c r="K1505" s="93">
        <f t="shared" si="314"/>
        <v>43565</v>
      </c>
      <c r="L1505">
        <f t="shared" ca="1" si="303"/>
        <v>0</v>
      </c>
      <c r="M1505" s="115">
        <f t="shared" ca="1" si="304"/>
        <v>1.497E-6</v>
      </c>
      <c r="N1505">
        <f t="shared" ca="1" si="305"/>
        <v>0</v>
      </c>
      <c r="O1505" t="e">
        <f t="shared" ca="1" si="306"/>
        <v>#N/A</v>
      </c>
      <c r="Q1505" t="e">
        <f t="shared" ca="1" si="307"/>
        <v>#N/A</v>
      </c>
      <c r="R1505" t="e">
        <f t="shared" ca="1" si="308"/>
        <v>#N/A</v>
      </c>
      <c r="S1505" t="e">
        <f t="shared" ca="1" si="309"/>
        <v>#N/A</v>
      </c>
      <c r="T1505" t="e">
        <f t="shared" ca="1" si="310"/>
        <v>#N/A</v>
      </c>
      <c r="V1505" t="e">
        <f t="shared" ca="1" si="311"/>
        <v>#N/A</v>
      </c>
      <c r="W1505" t="e">
        <f t="shared" ca="1" si="312"/>
        <v>#N/A</v>
      </c>
    </row>
    <row r="1506" spans="2:23" x14ac:dyDescent="0.25">
      <c r="B1506" s="3">
        <f t="shared" si="302"/>
        <v>1498</v>
      </c>
      <c r="C1506" s="93">
        <f>IF(Tabla!G1506="","",Tabla!G1506)</f>
        <v>43565</v>
      </c>
      <c r="D1506" s="93" t="str">
        <f>IF(Tabla!H1506="","",Tabla!H1506)</f>
        <v>ADMINISTRACION DE SUCURSALES</v>
      </c>
      <c r="E1506" s="93" t="str">
        <f>IF(Tabla!I1506="","",Tabla!I1506)</f>
        <v>PAGO NOMINA QUINCENA 1 ABRIL 2019</v>
      </c>
      <c r="F1506" s="93" t="str">
        <f>IF(Tabla!J1506="","",Tabla!J1506)</f>
        <v>TRANSACCIONES DEL DIA 04/10/2019 RECURSOS HUMANOS</v>
      </c>
      <c r="G1506" s="108">
        <f>IF(Tabla!K1506="","",Tabla!K1506)</f>
        <v>70.28</v>
      </c>
      <c r="H1506" s="108">
        <f>IF(Tabla!L1506="","",Tabla!L1506)</f>
        <v>0</v>
      </c>
      <c r="J1506">
        <f t="shared" si="313"/>
        <v>1498</v>
      </c>
      <c r="K1506" s="93">
        <f t="shared" si="314"/>
        <v>43565</v>
      </c>
      <c r="L1506">
        <f t="shared" ca="1" si="303"/>
        <v>0</v>
      </c>
      <c r="M1506" s="115">
        <f t="shared" ca="1" si="304"/>
        <v>1.4980000000000001E-6</v>
      </c>
      <c r="N1506">
        <f t="shared" ca="1" si="305"/>
        <v>0</v>
      </c>
      <c r="O1506" t="e">
        <f t="shared" ca="1" si="306"/>
        <v>#N/A</v>
      </c>
      <c r="Q1506" t="e">
        <f t="shared" ca="1" si="307"/>
        <v>#N/A</v>
      </c>
      <c r="R1506" t="e">
        <f t="shared" ca="1" si="308"/>
        <v>#N/A</v>
      </c>
      <c r="S1506" t="e">
        <f t="shared" ca="1" si="309"/>
        <v>#N/A</v>
      </c>
      <c r="T1506" t="e">
        <f t="shared" ca="1" si="310"/>
        <v>#N/A</v>
      </c>
      <c r="V1506" t="e">
        <f t="shared" ca="1" si="311"/>
        <v>#N/A</v>
      </c>
      <c r="W1506" t="e">
        <f t="shared" ca="1" si="312"/>
        <v>#N/A</v>
      </c>
    </row>
    <row r="1507" spans="2:23" x14ac:dyDescent="0.25">
      <c r="B1507" s="3">
        <f t="shared" si="302"/>
        <v>1499</v>
      </c>
      <c r="C1507" s="93">
        <f>IF(Tabla!G1507="","",Tabla!G1507)</f>
        <v>43565</v>
      </c>
      <c r="D1507" s="93" t="str">
        <f>IF(Tabla!H1507="","",Tabla!H1507)</f>
        <v>ADMINISTRACION DE SUCURSALES</v>
      </c>
      <c r="E1507" s="93" t="str">
        <f>IF(Tabla!I1507="","",Tabla!I1507)</f>
        <v>PAGO NOMINA QUINCENA 1 ABRIL 2019</v>
      </c>
      <c r="F1507" s="93" t="str">
        <f>IF(Tabla!J1507="","",Tabla!J1507)</f>
        <v>TRANSACCIONES DEL DIA 04/10/2019 RECURSOS HUMANOS</v>
      </c>
      <c r="G1507" s="108">
        <f>IF(Tabla!K1507="","",Tabla!K1507)</f>
        <v>69.34</v>
      </c>
      <c r="H1507" s="108">
        <f>IF(Tabla!L1507="","",Tabla!L1507)</f>
        <v>0</v>
      </c>
      <c r="J1507">
        <f t="shared" si="313"/>
        <v>1499</v>
      </c>
      <c r="K1507" s="93">
        <f t="shared" si="314"/>
        <v>43565</v>
      </c>
      <c r="L1507">
        <f t="shared" ca="1" si="303"/>
        <v>0</v>
      </c>
      <c r="M1507" s="115">
        <f t="shared" ca="1" si="304"/>
        <v>1.499E-6</v>
      </c>
      <c r="N1507">
        <f t="shared" ca="1" si="305"/>
        <v>0</v>
      </c>
      <c r="O1507" t="e">
        <f t="shared" ca="1" si="306"/>
        <v>#N/A</v>
      </c>
      <c r="Q1507" t="e">
        <f t="shared" ca="1" si="307"/>
        <v>#N/A</v>
      </c>
      <c r="R1507" t="e">
        <f t="shared" ca="1" si="308"/>
        <v>#N/A</v>
      </c>
      <c r="S1507" t="e">
        <f t="shared" ca="1" si="309"/>
        <v>#N/A</v>
      </c>
      <c r="T1507" t="e">
        <f t="shared" ca="1" si="310"/>
        <v>#N/A</v>
      </c>
      <c r="V1507" t="e">
        <f t="shared" ca="1" si="311"/>
        <v>#N/A</v>
      </c>
      <c r="W1507" t="e">
        <f t="shared" ca="1" si="312"/>
        <v>#N/A</v>
      </c>
    </row>
    <row r="1508" spans="2:23" x14ac:dyDescent="0.25">
      <c r="B1508" s="3">
        <f t="shared" si="302"/>
        <v>1500</v>
      </c>
      <c r="C1508" s="93">
        <f>IF(Tabla!G1508="","",Tabla!G1508)</f>
        <v>43565</v>
      </c>
      <c r="D1508" s="93" t="str">
        <f>IF(Tabla!H1508="","",Tabla!H1508)</f>
        <v>ADMINISTRACION DE SUCURSALES</v>
      </c>
      <c r="E1508" s="93" t="str">
        <f>IF(Tabla!I1508="","",Tabla!I1508)</f>
        <v>PAGO NOMINA QUINCENA 1 ABRIL 2019</v>
      </c>
      <c r="F1508" s="93" t="str">
        <f>IF(Tabla!J1508="","",Tabla!J1508)</f>
        <v>TRANSACCIONES DEL DIA 04/10/2019 RECURSOS HUMANOS</v>
      </c>
      <c r="G1508" s="108">
        <f>IF(Tabla!K1508="","",Tabla!K1508)</f>
        <v>34.770000000000003</v>
      </c>
      <c r="H1508" s="108">
        <f>IF(Tabla!L1508="","",Tabla!L1508)</f>
        <v>0</v>
      </c>
      <c r="J1508">
        <f t="shared" si="313"/>
        <v>1500</v>
      </c>
      <c r="K1508" s="93">
        <f t="shared" si="314"/>
        <v>43565</v>
      </c>
      <c r="L1508">
        <f t="shared" ca="1" si="303"/>
        <v>0</v>
      </c>
      <c r="M1508" s="115">
        <f t="shared" ca="1" si="304"/>
        <v>1.5E-6</v>
      </c>
      <c r="N1508">
        <f t="shared" ca="1" si="305"/>
        <v>0</v>
      </c>
      <c r="O1508" t="e">
        <f t="shared" ca="1" si="306"/>
        <v>#N/A</v>
      </c>
      <c r="Q1508" t="e">
        <f t="shared" ca="1" si="307"/>
        <v>#N/A</v>
      </c>
      <c r="R1508" t="e">
        <f t="shared" ca="1" si="308"/>
        <v>#N/A</v>
      </c>
      <c r="S1508" t="e">
        <f t="shared" ca="1" si="309"/>
        <v>#N/A</v>
      </c>
      <c r="T1508" t="e">
        <f t="shared" ca="1" si="310"/>
        <v>#N/A</v>
      </c>
      <c r="V1508" t="e">
        <f t="shared" ca="1" si="311"/>
        <v>#N/A</v>
      </c>
      <c r="W1508" t="e">
        <f t="shared" ca="1" si="312"/>
        <v>#N/A</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N8162"/>
  <sheetViews>
    <sheetView topLeftCell="A1048547" workbookViewId="0">
      <selection activeCell="A2" sqref="A2:L8162"/>
    </sheetView>
  </sheetViews>
  <sheetFormatPr baseColWidth="10" defaultRowHeight="15" x14ac:dyDescent="0.25"/>
  <cols>
    <col min="1" max="1" width="9.5703125" bestFit="1" customWidth="1"/>
    <col min="2" max="2" width="10.7109375" bestFit="1" customWidth="1"/>
    <col min="4" max="4" width="11.28515625" bestFit="1" customWidth="1"/>
    <col min="5" max="5" width="6.85546875" bestFit="1" customWidth="1"/>
    <col min="6" max="6" width="37.7109375" bestFit="1" customWidth="1"/>
    <col min="7" max="7" width="68.42578125" bestFit="1" customWidth="1"/>
    <col min="8" max="8" width="66.140625" bestFit="1" customWidth="1"/>
    <col min="9" max="9" width="9.28515625" bestFit="1" customWidth="1"/>
    <col min="10" max="10" width="10" bestFit="1" customWidth="1"/>
    <col min="11" max="11" width="32.85546875" bestFit="1" customWidth="1"/>
    <col min="12" max="12" width="29" bestFit="1" customWidth="1"/>
  </cols>
  <sheetData>
    <row r="1" spans="1:14" x14ac:dyDescent="0.25">
      <c r="A1" t="s">
        <v>54</v>
      </c>
      <c r="B1" t="s">
        <v>13</v>
      </c>
      <c r="C1" t="s">
        <v>91</v>
      </c>
      <c r="D1" t="s">
        <v>87</v>
      </c>
      <c r="E1" t="s">
        <v>56</v>
      </c>
      <c r="F1" t="s">
        <v>90</v>
      </c>
      <c r="G1" t="s">
        <v>15</v>
      </c>
      <c r="H1" t="s">
        <v>14</v>
      </c>
      <c r="I1" t="s">
        <v>89</v>
      </c>
      <c r="J1" t="s">
        <v>88</v>
      </c>
      <c r="K1" t="s">
        <v>219</v>
      </c>
      <c r="L1" t="s">
        <v>220</v>
      </c>
    </row>
    <row r="2" spans="1:14" x14ac:dyDescent="0.25">
      <c r="A2">
        <v>1</v>
      </c>
      <c r="B2" s="93">
        <v>43454</v>
      </c>
      <c r="C2">
        <v>12</v>
      </c>
      <c r="D2" t="s">
        <v>104</v>
      </c>
      <c r="E2">
        <v>2018</v>
      </c>
      <c r="F2" t="s">
        <v>23</v>
      </c>
      <c r="G2" t="s">
        <v>37</v>
      </c>
      <c r="H2" t="s">
        <v>154</v>
      </c>
      <c r="I2">
        <v>2</v>
      </c>
      <c r="J2">
        <v>0</v>
      </c>
      <c r="K2" t="s">
        <v>221</v>
      </c>
      <c r="L2" t="s">
        <v>35</v>
      </c>
    </row>
    <row r="3" spans="1:14" x14ac:dyDescent="0.25">
      <c r="A3">
        <v>1</v>
      </c>
      <c r="B3" s="93">
        <v>43465</v>
      </c>
      <c r="C3">
        <v>12</v>
      </c>
      <c r="D3" t="s">
        <v>104</v>
      </c>
      <c r="E3">
        <v>2018</v>
      </c>
      <c r="F3" t="s">
        <v>22</v>
      </c>
      <c r="G3" t="s">
        <v>492</v>
      </c>
      <c r="H3" t="s">
        <v>493</v>
      </c>
      <c r="I3">
        <v>0</v>
      </c>
      <c r="J3">
        <v>3.15</v>
      </c>
      <c r="K3" t="s">
        <v>221</v>
      </c>
      <c r="L3" t="s">
        <v>35</v>
      </c>
    </row>
    <row r="4" spans="1:14" x14ac:dyDescent="0.25">
      <c r="A4">
        <v>1</v>
      </c>
      <c r="B4" s="93">
        <v>43465</v>
      </c>
      <c r="C4">
        <v>12</v>
      </c>
      <c r="D4" t="s">
        <v>104</v>
      </c>
      <c r="E4">
        <v>2018</v>
      </c>
      <c r="F4" t="s">
        <v>23</v>
      </c>
      <c r="G4" t="s">
        <v>492</v>
      </c>
      <c r="H4" t="s">
        <v>493</v>
      </c>
      <c r="I4">
        <v>0</v>
      </c>
      <c r="J4">
        <v>11.9</v>
      </c>
      <c r="K4" t="s">
        <v>221</v>
      </c>
      <c r="L4" t="s">
        <v>266</v>
      </c>
    </row>
    <row r="5" spans="1:14" x14ac:dyDescent="0.25">
      <c r="A5">
        <v>1</v>
      </c>
      <c r="B5" s="93">
        <v>43465</v>
      </c>
      <c r="C5">
        <v>12</v>
      </c>
      <c r="D5" t="s">
        <v>104</v>
      </c>
      <c r="E5">
        <v>2018</v>
      </c>
      <c r="F5" t="s">
        <v>23</v>
      </c>
      <c r="G5" t="s">
        <v>492</v>
      </c>
      <c r="H5" t="s">
        <v>493</v>
      </c>
      <c r="I5">
        <v>0</v>
      </c>
      <c r="J5">
        <v>67</v>
      </c>
      <c r="K5" t="s">
        <v>221</v>
      </c>
      <c r="L5" t="s">
        <v>35</v>
      </c>
    </row>
    <row r="6" spans="1:14" x14ac:dyDescent="0.25">
      <c r="A6">
        <v>1</v>
      </c>
      <c r="B6" s="93">
        <v>43465</v>
      </c>
      <c r="C6">
        <v>12</v>
      </c>
      <c r="D6" t="s">
        <v>104</v>
      </c>
      <c r="E6">
        <v>2018</v>
      </c>
      <c r="F6" t="s">
        <v>23</v>
      </c>
      <c r="G6" t="s">
        <v>492</v>
      </c>
      <c r="H6" t="s">
        <v>493</v>
      </c>
      <c r="I6">
        <v>0</v>
      </c>
      <c r="J6">
        <v>213.96</v>
      </c>
      <c r="K6" t="s">
        <v>221</v>
      </c>
      <c r="L6" t="s">
        <v>222</v>
      </c>
    </row>
    <row r="7" spans="1:14" x14ac:dyDescent="0.25">
      <c r="A7">
        <v>1</v>
      </c>
      <c r="B7" s="93">
        <v>43465</v>
      </c>
      <c r="C7">
        <v>12</v>
      </c>
      <c r="D7" t="s">
        <v>104</v>
      </c>
      <c r="E7">
        <v>2018</v>
      </c>
      <c r="F7" t="s">
        <v>21</v>
      </c>
      <c r="G7" t="s">
        <v>492</v>
      </c>
      <c r="H7" t="s">
        <v>493</v>
      </c>
      <c r="I7">
        <v>0</v>
      </c>
      <c r="J7">
        <v>232</v>
      </c>
      <c r="K7" t="s">
        <v>221</v>
      </c>
      <c r="L7" t="s">
        <v>222</v>
      </c>
    </row>
    <row r="8" spans="1:14" x14ac:dyDescent="0.25">
      <c r="A8">
        <v>1</v>
      </c>
      <c r="B8" s="93">
        <v>43465</v>
      </c>
      <c r="C8">
        <v>12</v>
      </c>
      <c r="D8" t="s">
        <v>104</v>
      </c>
      <c r="E8">
        <v>2018</v>
      </c>
      <c r="F8" t="s">
        <v>21</v>
      </c>
      <c r="G8" t="s">
        <v>492</v>
      </c>
      <c r="H8" t="s">
        <v>493</v>
      </c>
      <c r="I8">
        <v>0</v>
      </c>
      <c r="J8">
        <v>275.62</v>
      </c>
      <c r="K8" t="s">
        <v>221</v>
      </c>
      <c r="L8" t="s">
        <v>34</v>
      </c>
      <c r="N8">
        <v>1</v>
      </c>
    </row>
    <row r="9" spans="1:14" x14ac:dyDescent="0.25">
      <c r="A9">
        <v>1</v>
      </c>
      <c r="B9" s="93">
        <v>43465</v>
      </c>
      <c r="C9">
        <v>12</v>
      </c>
      <c r="D9" t="s">
        <v>104</v>
      </c>
      <c r="E9">
        <v>2018</v>
      </c>
      <c r="F9" t="s">
        <v>22</v>
      </c>
      <c r="G9" t="s">
        <v>492</v>
      </c>
      <c r="H9" t="s">
        <v>493</v>
      </c>
      <c r="I9">
        <v>0</v>
      </c>
      <c r="J9">
        <v>298.82</v>
      </c>
      <c r="K9" t="s">
        <v>221</v>
      </c>
      <c r="L9" t="s">
        <v>34</v>
      </c>
      <c r="N9">
        <v>2</v>
      </c>
    </row>
    <row r="10" spans="1:14" x14ac:dyDescent="0.25">
      <c r="A10">
        <v>1</v>
      </c>
      <c r="B10" s="93">
        <v>43465</v>
      </c>
      <c r="C10">
        <v>12</v>
      </c>
      <c r="D10" t="s">
        <v>104</v>
      </c>
      <c r="E10">
        <v>2018</v>
      </c>
      <c r="F10" t="s">
        <v>23</v>
      </c>
      <c r="G10" t="s">
        <v>492</v>
      </c>
      <c r="H10" t="s">
        <v>493</v>
      </c>
      <c r="I10">
        <v>0</v>
      </c>
      <c r="J10">
        <v>760.82</v>
      </c>
      <c r="K10" t="s">
        <v>221</v>
      </c>
      <c r="L10" t="s">
        <v>64</v>
      </c>
      <c r="N10">
        <v>3</v>
      </c>
    </row>
    <row r="11" spans="1:14" x14ac:dyDescent="0.25">
      <c r="A11">
        <v>2</v>
      </c>
      <c r="B11" s="93">
        <v>43453</v>
      </c>
      <c r="C11">
        <v>12</v>
      </c>
      <c r="D11" t="s">
        <v>104</v>
      </c>
      <c r="E11">
        <v>2018</v>
      </c>
      <c r="F11" t="s">
        <v>23</v>
      </c>
      <c r="G11" t="s">
        <v>482</v>
      </c>
      <c r="H11" t="s">
        <v>483</v>
      </c>
      <c r="I11">
        <v>150.84</v>
      </c>
      <c r="J11">
        <v>0</v>
      </c>
      <c r="K11" t="s">
        <v>223</v>
      </c>
      <c r="L11" t="s">
        <v>34</v>
      </c>
    </row>
    <row r="12" spans="1:14" x14ac:dyDescent="0.25">
      <c r="A12">
        <v>2</v>
      </c>
      <c r="B12" s="93">
        <v>43465</v>
      </c>
      <c r="C12">
        <v>12</v>
      </c>
      <c r="D12" t="s">
        <v>104</v>
      </c>
      <c r="E12">
        <v>2018</v>
      </c>
      <c r="F12" t="s">
        <v>23</v>
      </c>
      <c r="G12" t="s">
        <v>492</v>
      </c>
      <c r="H12" t="s">
        <v>493</v>
      </c>
      <c r="I12">
        <v>0</v>
      </c>
      <c r="J12">
        <v>13.25</v>
      </c>
      <c r="K12" t="s">
        <v>223</v>
      </c>
      <c r="L12" t="s">
        <v>35</v>
      </c>
    </row>
    <row r="13" spans="1:14" x14ac:dyDescent="0.25">
      <c r="A13">
        <v>2</v>
      </c>
      <c r="B13" s="93">
        <v>43465</v>
      </c>
      <c r="C13">
        <v>12</v>
      </c>
      <c r="D13" t="s">
        <v>104</v>
      </c>
      <c r="E13">
        <v>2018</v>
      </c>
      <c r="F13" t="s">
        <v>22</v>
      </c>
      <c r="G13" t="s">
        <v>492</v>
      </c>
      <c r="H13" t="s">
        <v>493</v>
      </c>
      <c r="I13">
        <v>0</v>
      </c>
      <c r="J13">
        <v>23.32</v>
      </c>
      <c r="K13" t="s">
        <v>223</v>
      </c>
      <c r="L13" t="s">
        <v>34</v>
      </c>
    </row>
    <row r="14" spans="1:14" x14ac:dyDescent="0.25">
      <c r="A14">
        <v>2</v>
      </c>
      <c r="B14" s="93">
        <v>43465</v>
      </c>
      <c r="C14">
        <v>12</v>
      </c>
      <c r="D14" t="s">
        <v>104</v>
      </c>
      <c r="E14">
        <v>2018</v>
      </c>
      <c r="F14" t="s">
        <v>21</v>
      </c>
      <c r="G14" t="s">
        <v>492</v>
      </c>
      <c r="H14" t="s">
        <v>493</v>
      </c>
      <c r="I14">
        <v>0</v>
      </c>
      <c r="J14">
        <v>32</v>
      </c>
      <c r="K14" t="s">
        <v>223</v>
      </c>
      <c r="L14" t="s">
        <v>222</v>
      </c>
    </row>
    <row r="15" spans="1:14" x14ac:dyDescent="0.25">
      <c r="A15">
        <v>2</v>
      </c>
      <c r="B15" s="93">
        <v>43465</v>
      </c>
      <c r="C15">
        <v>12</v>
      </c>
      <c r="D15" t="s">
        <v>104</v>
      </c>
      <c r="E15">
        <v>2018</v>
      </c>
      <c r="F15" t="s">
        <v>23</v>
      </c>
      <c r="G15" t="s">
        <v>492</v>
      </c>
      <c r="H15" t="s">
        <v>493</v>
      </c>
      <c r="I15">
        <v>0</v>
      </c>
      <c r="J15">
        <v>96</v>
      </c>
      <c r="K15" t="s">
        <v>223</v>
      </c>
      <c r="L15" t="s">
        <v>222</v>
      </c>
    </row>
    <row r="16" spans="1:14" x14ac:dyDescent="0.25">
      <c r="A16">
        <v>2</v>
      </c>
      <c r="B16" s="93">
        <v>43465</v>
      </c>
      <c r="C16">
        <v>12</v>
      </c>
      <c r="D16" t="s">
        <v>104</v>
      </c>
      <c r="E16">
        <v>2018</v>
      </c>
      <c r="F16" t="s">
        <v>21</v>
      </c>
      <c r="G16" t="s">
        <v>492</v>
      </c>
      <c r="H16" t="s">
        <v>493</v>
      </c>
      <c r="I16">
        <v>0</v>
      </c>
      <c r="J16">
        <v>142.80000000000001</v>
      </c>
      <c r="K16" t="s">
        <v>223</v>
      </c>
      <c r="L16" t="s">
        <v>34</v>
      </c>
    </row>
    <row r="17" spans="1:12" x14ac:dyDescent="0.25">
      <c r="A17">
        <v>2</v>
      </c>
      <c r="B17" s="93">
        <v>43465</v>
      </c>
      <c r="C17">
        <v>12</v>
      </c>
      <c r="D17" t="s">
        <v>104</v>
      </c>
      <c r="E17">
        <v>2018</v>
      </c>
      <c r="F17" t="s">
        <v>23</v>
      </c>
      <c r="G17" t="s">
        <v>492</v>
      </c>
      <c r="H17" t="s">
        <v>493</v>
      </c>
      <c r="I17">
        <v>0</v>
      </c>
      <c r="J17">
        <v>389.15</v>
      </c>
      <c r="K17" t="s">
        <v>223</v>
      </c>
      <c r="L17" t="s">
        <v>64</v>
      </c>
    </row>
    <row r="18" spans="1:12" x14ac:dyDescent="0.25">
      <c r="A18">
        <v>2</v>
      </c>
      <c r="B18" s="93">
        <v>43465</v>
      </c>
      <c r="C18">
        <v>12</v>
      </c>
      <c r="D18" t="s">
        <v>104</v>
      </c>
      <c r="E18">
        <v>2018</v>
      </c>
      <c r="F18" t="s">
        <v>23</v>
      </c>
      <c r="G18" t="s">
        <v>492</v>
      </c>
      <c r="H18" t="s">
        <v>493</v>
      </c>
      <c r="I18">
        <v>0</v>
      </c>
      <c r="J18">
        <v>981.18</v>
      </c>
      <c r="K18" t="s">
        <v>223</v>
      </c>
      <c r="L18" t="s">
        <v>34</v>
      </c>
    </row>
    <row r="19" spans="1:12" x14ac:dyDescent="0.25">
      <c r="A19">
        <v>3</v>
      </c>
      <c r="B19" s="93">
        <v>43438</v>
      </c>
      <c r="C19">
        <v>12</v>
      </c>
      <c r="D19" t="s">
        <v>104</v>
      </c>
      <c r="E19">
        <v>2018</v>
      </c>
      <c r="F19" t="s">
        <v>23</v>
      </c>
      <c r="G19" t="s">
        <v>37</v>
      </c>
      <c r="H19" t="s">
        <v>61</v>
      </c>
      <c r="I19">
        <v>1.8</v>
      </c>
      <c r="J19">
        <v>0</v>
      </c>
      <c r="K19" t="s">
        <v>224</v>
      </c>
      <c r="L19" t="s">
        <v>35</v>
      </c>
    </row>
    <row r="20" spans="1:12" x14ac:dyDescent="0.25">
      <c r="A20">
        <v>3</v>
      </c>
      <c r="B20" s="93">
        <v>43446</v>
      </c>
      <c r="C20">
        <v>12</v>
      </c>
      <c r="D20" t="s">
        <v>104</v>
      </c>
      <c r="E20">
        <v>2018</v>
      </c>
      <c r="F20" t="s">
        <v>23</v>
      </c>
      <c r="G20" t="s">
        <v>37</v>
      </c>
      <c r="H20" t="s">
        <v>61</v>
      </c>
      <c r="I20">
        <v>2.4</v>
      </c>
      <c r="J20">
        <v>0</v>
      </c>
      <c r="K20" t="s">
        <v>224</v>
      </c>
      <c r="L20" t="s">
        <v>35</v>
      </c>
    </row>
    <row r="21" spans="1:12" x14ac:dyDescent="0.25">
      <c r="A21">
        <v>3</v>
      </c>
      <c r="B21" s="93">
        <v>43451</v>
      </c>
      <c r="C21">
        <v>12</v>
      </c>
      <c r="D21" t="s">
        <v>104</v>
      </c>
      <c r="E21">
        <v>2018</v>
      </c>
      <c r="F21" t="s">
        <v>23</v>
      </c>
      <c r="G21" t="s">
        <v>37</v>
      </c>
      <c r="H21" t="s">
        <v>61</v>
      </c>
      <c r="I21">
        <v>3</v>
      </c>
      <c r="J21">
        <v>0</v>
      </c>
      <c r="K21" t="s">
        <v>224</v>
      </c>
      <c r="L21" t="s">
        <v>35</v>
      </c>
    </row>
    <row r="22" spans="1:12" x14ac:dyDescent="0.25">
      <c r="A22">
        <v>3</v>
      </c>
      <c r="B22" s="93">
        <v>43452</v>
      </c>
      <c r="C22">
        <v>12</v>
      </c>
      <c r="D22" t="s">
        <v>104</v>
      </c>
      <c r="E22">
        <v>2018</v>
      </c>
      <c r="F22" t="s">
        <v>23</v>
      </c>
      <c r="G22" t="s">
        <v>64</v>
      </c>
      <c r="H22" t="s">
        <v>481</v>
      </c>
      <c r="I22">
        <v>195</v>
      </c>
      <c r="J22">
        <v>0</v>
      </c>
      <c r="K22" t="s">
        <v>224</v>
      </c>
      <c r="L22" t="s">
        <v>64</v>
      </c>
    </row>
    <row r="23" spans="1:12" x14ac:dyDescent="0.25">
      <c r="A23">
        <v>3</v>
      </c>
      <c r="B23" s="93">
        <v>43462</v>
      </c>
      <c r="C23">
        <v>12</v>
      </c>
      <c r="D23" t="s">
        <v>104</v>
      </c>
      <c r="E23">
        <v>2018</v>
      </c>
      <c r="F23" t="s">
        <v>23</v>
      </c>
      <c r="G23" t="s">
        <v>63</v>
      </c>
      <c r="H23" t="s">
        <v>491</v>
      </c>
      <c r="I23">
        <v>203</v>
      </c>
      <c r="J23">
        <v>0</v>
      </c>
      <c r="K23" t="s">
        <v>224</v>
      </c>
      <c r="L23" t="s">
        <v>64</v>
      </c>
    </row>
    <row r="24" spans="1:12" x14ac:dyDescent="0.25">
      <c r="A24">
        <v>3</v>
      </c>
      <c r="B24" s="93">
        <v>43465</v>
      </c>
      <c r="C24">
        <v>12</v>
      </c>
      <c r="D24" t="s">
        <v>104</v>
      </c>
      <c r="E24">
        <v>2018</v>
      </c>
      <c r="F24" t="s">
        <v>21</v>
      </c>
      <c r="G24" t="s">
        <v>492</v>
      </c>
      <c r="H24" t="s">
        <v>493</v>
      </c>
      <c r="I24">
        <v>0</v>
      </c>
      <c r="J24">
        <v>8</v>
      </c>
      <c r="K24" t="s">
        <v>224</v>
      </c>
      <c r="L24" t="s">
        <v>222</v>
      </c>
    </row>
    <row r="25" spans="1:12" x14ac:dyDescent="0.25">
      <c r="A25">
        <v>3</v>
      </c>
      <c r="B25" s="93">
        <v>43465</v>
      </c>
      <c r="C25">
        <v>12</v>
      </c>
      <c r="D25" t="s">
        <v>104</v>
      </c>
      <c r="E25">
        <v>2018</v>
      </c>
      <c r="F25" t="s">
        <v>22</v>
      </c>
      <c r="G25" t="s">
        <v>492</v>
      </c>
      <c r="H25" t="s">
        <v>493</v>
      </c>
      <c r="I25">
        <v>0</v>
      </c>
      <c r="J25">
        <v>8</v>
      </c>
      <c r="K25" t="s">
        <v>224</v>
      </c>
      <c r="L25" t="s">
        <v>222</v>
      </c>
    </row>
    <row r="26" spans="1:12" x14ac:dyDescent="0.25">
      <c r="A26">
        <v>3</v>
      </c>
      <c r="B26" s="93">
        <v>43465</v>
      </c>
      <c r="C26">
        <v>12</v>
      </c>
      <c r="D26" t="s">
        <v>104</v>
      </c>
      <c r="E26">
        <v>2018</v>
      </c>
      <c r="F26" t="s">
        <v>22</v>
      </c>
      <c r="G26" t="s">
        <v>492</v>
      </c>
      <c r="H26" t="s">
        <v>493</v>
      </c>
      <c r="I26">
        <v>0</v>
      </c>
      <c r="J26">
        <v>29.35</v>
      </c>
      <c r="K26" t="s">
        <v>224</v>
      </c>
      <c r="L26" t="s">
        <v>34</v>
      </c>
    </row>
    <row r="27" spans="1:12" x14ac:dyDescent="0.25">
      <c r="A27">
        <v>3</v>
      </c>
      <c r="B27" s="93">
        <v>43465</v>
      </c>
      <c r="C27">
        <v>12</v>
      </c>
      <c r="D27" t="s">
        <v>104</v>
      </c>
      <c r="E27">
        <v>2018</v>
      </c>
      <c r="F27" t="s">
        <v>23</v>
      </c>
      <c r="G27" t="s">
        <v>492</v>
      </c>
      <c r="H27" t="s">
        <v>493</v>
      </c>
      <c r="I27">
        <v>0</v>
      </c>
      <c r="J27">
        <v>97.05</v>
      </c>
      <c r="K27" t="s">
        <v>224</v>
      </c>
      <c r="L27" t="s">
        <v>35</v>
      </c>
    </row>
    <row r="28" spans="1:12" x14ac:dyDescent="0.25">
      <c r="A28">
        <v>3</v>
      </c>
      <c r="B28" s="93">
        <v>43465</v>
      </c>
      <c r="C28">
        <v>12</v>
      </c>
      <c r="D28" t="s">
        <v>104</v>
      </c>
      <c r="E28">
        <v>2018</v>
      </c>
      <c r="F28" t="s">
        <v>21</v>
      </c>
      <c r="G28" t="s">
        <v>492</v>
      </c>
      <c r="H28" t="s">
        <v>493</v>
      </c>
      <c r="I28">
        <v>0</v>
      </c>
      <c r="J28">
        <v>667.86</v>
      </c>
      <c r="K28" t="s">
        <v>224</v>
      </c>
      <c r="L28" t="s">
        <v>34</v>
      </c>
    </row>
    <row r="29" spans="1:12" x14ac:dyDescent="0.25">
      <c r="A29">
        <v>3</v>
      </c>
      <c r="B29" s="93">
        <v>43465</v>
      </c>
      <c r="C29">
        <v>12</v>
      </c>
      <c r="D29" t="s">
        <v>104</v>
      </c>
      <c r="E29">
        <v>2018</v>
      </c>
      <c r="F29" t="s">
        <v>23</v>
      </c>
      <c r="G29" t="s">
        <v>492</v>
      </c>
      <c r="H29" t="s">
        <v>493</v>
      </c>
      <c r="I29">
        <v>0</v>
      </c>
      <c r="J29">
        <v>1392.64</v>
      </c>
      <c r="K29" t="s">
        <v>224</v>
      </c>
      <c r="L29" t="s">
        <v>64</v>
      </c>
    </row>
    <row r="30" spans="1:12" x14ac:dyDescent="0.25">
      <c r="A30">
        <v>4</v>
      </c>
      <c r="B30" s="93">
        <v>43465</v>
      </c>
      <c r="C30">
        <v>12</v>
      </c>
      <c r="D30" t="s">
        <v>104</v>
      </c>
      <c r="E30">
        <v>2018</v>
      </c>
      <c r="F30" t="s">
        <v>22</v>
      </c>
      <c r="G30" t="s">
        <v>492</v>
      </c>
      <c r="H30" t="s">
        <v>493</v>
      </c>
      <c r="I30">
        <v>0</v>
      </c>
      <c r="J30">
        <v>8</v>
      </c>
      <c r="K30" t="s">
        <v>225</v>
      </c>
      <c r="L30" t="s">
        <v>222</v>
      </c>
    </row>
    <row r="31" spans="1:12" x14ac:dyDescent="0.25">
      <c r="A31">
        <v>4</v>
      </c>
      <c r="B31" s="93">
        <v>43465</v>
      </c>
      <c r="C31">
        <v>12</v>
      </c>
      <c r="D31" t="s">
        <v>104</v>
      </c>
      <c r="E31">
        <v>2018</v>
      </c>
      <c r="F31" t="s">
        <v>23</v>
      </c>
      <c r="G31" t="s">
        <v>492</v>
      </c>
      <c r="H31" t="s">
        <v>493</v>
      </c>
      <c r="I31">
        <v>0</v>
      </c>
      <c r="J31">
        <v>12.69</v>
      </c>
      <c r="K31" t="s">
        <v>225</v>
      </c>
      <c r="L31" t="s">
        <v>222</v>
      </c>
    </row>
    <row r="32" spans="1:12" x14ac:dyDescent="0.25">
      <c r="A32">
        <v>4</v>
      </c>
      <c r="B32" s="93">
        <v>43465</v>
      </c>
      <c r="C32">
        <v>12</v>
      </c>
      <c r="D32" t="s">
        <v>104</v>
      </c>
      <c r="E32">
        <v>2018</v>
      </c>
      <c r="F32" t="s">
        <v>23</v>
      </c>
      <c r="G32" t="s">
        <v>492</v>
      </c>
      <c r="H32" t="s">
        <v>493</v>
      </c>
      <c r="I32">
        <v>0</v>
      </c>
      <c r="J32">
        <v>25</v>
      </c>
      <c r="K32" t="s">
        <v>225</v>
      </c>
      <c r="L32" t="s">
        <v>266</v>
      </c>
    </row>
    <row r="33" spans="1:12" x14ac:dyDescent="0.25">
      <c r="A33">
        <v>4</v>
      </c>
      <c r="B33" s="93">
        <v>43465</v>
      </c>
      <c r="C33">
        <v>12</v>
      </c>
      <c r="D33" t="s">
        <v>104</v>
      </c>
      <c r="E33">
        <v>2018</v>
      </c>
      <c r="F33" t="s">
        <v>22</v>
      </c>
      <c r="G33" t="s">
        <v>492</v>
      </c>
      <c r="H33" t="s">
        <v>493</v>
      </c>
      <c r="I33">
        <v>0</v>
      </c>
      <c r="J33">
        <v>27.32</v>
      </c>
      <c r="K33" t="s">
        <v>225</v>
      </c>
      <c r="L33" t="s">
        <v>34</v>
      </c>
    </row>
    <row r="34" spans="1:12" x14ac:dyDescent="0.25">
      <c r="A34">
        <v>4</v>
      </c>
      <c r="B34" s="93">
        <v>43465</v>
      </c>
      <c r="C34">
        <v>12</v>
      </c>
      <c r="D34" t="s">
        <v>104</v>
      </c>
      <c r="E34">
        <v>2018</v>
      </c>
      <c r="F34" t="s">
        <v>23</v>
      </c>
      <c r="G34" t="s">
        <v>492</v>
      </c>
      <c r="H34" t="s">
        <v>493</v>
      </c>
      <c r="I34">
        <v>0</v>
      </c>
      <c r="J34">
        <v>33.1</v>
      </c>
      <c r="K34" t="s">
        <v>225</v>
      </c>
      <c r="L34" t="s">
        <v>35</v>
      </c>
    </row>
    <row r="35" spans="1:12" x14ac:dyDescent="0.25">
      <c r="A35">
        <v>4</v>
      </c>
      <c r="B35" s="93">
        <v>43465</v>
      </c>
      <c r="C35">
        <v>12</v>
      </c>
      <c r="D35" t="s">
        <v>104</v>
      </c>
      <c r="E35">
        <v>2018</v>
      </c>
      <c r="F35" t="s">
        <v>21</v>
      </c>
      <c r="G35" t="s">
        <v>492</v>
      </c>
      <c r="H35" t="s">
        <v>493</v>
      </c>
      <c r="I35">
        <v>0</v>
      </c>
      <c r="J35">
        <v>243.28</v>
      </c>
      <c r="K35" t="s">
        <v>225</v>
      </c>
      <c r="L35" t="s">
        <v>34</v>
      </c>
    </row>
    <row r="36" spans="1:12" x14ac:dyDescent="0.25">
      <c r="A36">
        <v>4</v>
      </c>
      <c r="B36" s="93">
        <v>43465</v>
      </c>
      <c r="C36">
        <v>12</v>
      </c>
      <c r="D36" t="s">
        <v>104</v>
      </c>
      <c r="E36">
        <v>2018</v>
      </c>
      <c r="F36" t="s">
        <v>23</v>
      </c>
      <c r="G36" t="s">
        <v>492</v>
      </c>
      <c r="H36" t="s">
        <v>493</v>
      </c>
      <c r="I36">
        <v>0</v>
      </c>
      <c r="J36">
        <v>321.58</v>
      </c>
      <c r="K36" t="s">
        <v>225</v>
      </c>
      <c r="L36" t="s">
        <v>64</v>
      </c>
    </row>
    <row r="37" spans="1:12" x14ac:dyDescent="0.25">
      <c r="A37">
        <v>5</v>
      </c>
      <c r="B37" s="93">
        <v>43438</v>
      </c>
      <c r="C37">
        <v>12</v>
      </c>
      <c r="D37" t="s">
        <v>104</v>
      </c>
      <c r="E37">
        <v>2018</v>
      </c>
      <c r="F37" t="s">
        <v>21</v>
      </c>
      <c r="G37" t="s">
        <v>36</v>
      </c>
      <c r="H37" t="s">
        <v>467</v>
      </c>
      <c r="I37">
        <v>16</v>
      </c>
      <c r="J37">
        <v>0</v>
      </c>
      <c r="K37" t="s">
        <v>226</v>
      </c>
      <c r="L37" t="s">
        <v>222</v>
      </c>
    </row>
    <row r="38" spans="1:12" x14ac:dyDescent="0.25">
      <c r="A38">
        <v>5</v>
      </c>
      <c r="B38" s="93">
        <v>43440</v>
      </c>
      <c r="C38">
        <v>12</v>
      </c>
      <c r="D38" t="s">
        <v>104</v>
      </c>
      <c r="E38">
        <v>2018</v>
      </c>
      <c r="F38" t="s">
        <v>21</v>
      </c>
      <c r="G38" t="s">
        <v>36</v>
      </c>
      <c r="H38" t="s">
        <v>469</v>
      </c>
      <c r="I38">
        <v>8</v>
      </c>
      <c r="J38">
        <v>0</v>
      </c>
      <c r="K38" t="s">
        <v>226</v>
      </c>
      <c r="L38" t="s">
        <v>222</v>
      </c>
    </row>
    <row r="39" spans="1:12" x14ac:dyDescent="0.25">
      <c r="A39">
        <v>5</v>
      </c>
      <c r="B39" s="93">
        <v>43444</v>
      </c>
      <c r="C39">
        <v>12</v>
      </c>
      <c r="D39" t="s">
        <v>104</v>
      </c>
      <c r="E39">
        <v>2018</v>
      </c>
      <c r="F39" t="s">
        <v>22</v>
      </c>
      <c r="G39" t="s">
        <v>471</v>
      </c>
      <c r="H39" t="s">
        <v>472</v>
      </c>
      <c r="I39">
        <v>6.94</v>
      </c>
      <c r="J39">
        <v>0</v>
      </c>
      <c r="K39" t="s">
        <v>226</v>
      </c>
      <c r="L39" t="s">
        <v>34</v>
      </c>
    </row>
    <row r="40" spans="1:12" x14ac:dyDescent="0.25">
      <c r="A40">
        <v>5</v>
      </c>
      <c r="B40" s="93">
        <v>43444</v>
      </c>
      <c r="C40">
        <v>12</v>
      </c>
      <c r="D40" t="s">
        <v>104</v>
      </c>
      <c r="E40">
        <v>2018</v>
      </c>
      <c r="F40" t="s">
        <v>23</v>
      </c>
      <c r="G40" t="s">
        <v>471</v>
      </c>
      <c r="H40" t="s">
        <v>472</v>
      </c>
      <c r="I40">
        <v>138.41</v>
      </c>
      <c r="J40">
        <v>0</v>
      </c>
      <c r="K40" t="s">
        <v>226</v>
      </c>
      <c r="L40" t="s">
        <v>34</v>
      </c>
    </row>
    <row r="41" spans="1:12" x14ac:dyDescent="0.25">
      <c r="A41">
        <v>5</v>
      </c>
      <c r="B41" s="93">
        <v>43444</v>
      </c>
      <c r="C41">
        <v>12</v>
      </c>
      <c r="D41" t="s">
        <v>104</v>
      </c>
      <c r="E41">
        <v>2018</v>
      </c>
      <c r="F41" t="s">
        <v>21</v>
      </c>
      <c r="G41" t="s">
        <v>471</v>
      </c>
      <c r="H41" t="s">
        <v>472</v>
      </c>
      <c r="I41">
        <v>492.62</v>
      </c>
      <c r="J41">
        <v>0</v>
      </c>
      <c r="K41" t="s">
        <v>226</v>
      </c>
      <c r="L41" t="s">
        <v>34</v>
      </c>
    </row>
    <row r="42" spans="1:12" x14ac:dyDescent="0.25">
      <c r="A42">
        <v>5</v>
      </c>
      <c r="B42" s="93">
        <v>43447</v>
      </c>
      <c r="C42">
        <v>12</v>
      </c>
      <c r="D42" t="s">
        <v>104</v>
      </c>
      <c r="E42">
        <v>2018</v>
      </c>
      <c r="F42" t="s">
        <v>21</v>
      </c>
      <c r="G42" t="s">
        <v>36</v>
      </c>
      <c r="H42" t="s">
        <v>476</v>
      </c>
      <c r="I42">
        <v>24</v>
      </c>
      <c r="J42">
        <v>0</v>
      </c>
      <c r="K42" t="s">
        <v>226</v>
      </c>
      <c r="L42" t="s">
        <v>222</v>
      </c>
    </row>
    <row r="43" spans="1:12" x14ac:dyDescent="0.25">
      <c r="A43">
        <v>5</v>
      </c>
      <c r="B43" s="93">
        <v>43453</v>
      </c>
      <c r="C43">
        <v>12</v>
      </c>
      <c r="D43" t="s">
        <v>104</v>
      </c>
      <c r="E43">
        <v>2018</v>
      </c>
      <c r="F43" t="s">
        <v>21</v>
      </c>
      <c r="G43" t="s">
        <v>36</v>
      </c>
      <c r="H43" t="s">
        <v>484</v>
      </c>
      <c r="I43">
        <v>16</v>
      </c>
      <c r="J43">
        <v>0</v>
      </c>
      <c r="K43" t="s">
        <v>226</v>
      </c>
      <c r="L43" t="s">
        <v>222</v>
      </c>
    </row>
    <row r="44" spans="1:12" x14ac:dyDescent="0.25">
      <c r="A44">
        <v>5</v>
      </c>
      <c r="B44" s="93">
        <v>43453</v>
      </c>
      <c r="C44">
        <v>12</v>
      </c>
      <c r="D44" t="s">
        <v>104</v>
      </c>
      <c r="E44">
        <v>2018</v>
      </c>
      <c r="F44" t="s">
        <v>21</v>
      </c>
      <c r="G44" t="s">
        <v>482</v>
      </c>
      <c r="H44" t="s">
        <v>483</v>
      </c>
      <c r="I44">
        <v>728.85</v>
      </c>
      <c r="J44">
        <v>0</v>
      </c>
      <c r="K44" t="s">
        <v>226</v>
      </c>
      <c r="L44" t="s">
        <v>34</v>
      </c>
    </row>
    <row r="45" spans="1:12" x14ac:dyDescent="0.25">
      <c r="A45">
        <v>5</v>
      </c>
      <c r="B45" s="93">
        <v>43454</v>
      </c>
      <c r="C45">
        <v>12</v>
      </c>
      <c r="D45" t="s">
        <v>104</v>
      </c>
      <c r="E45">
        <v>2018</v>
      </c>
      <c r="F45" t="s">
        <v>23</v>
      </c>
      <c r="G45" t="s">
        <v>63</v>
      </c>
      <c r="H45" t="s">
        <v>485</v>
      </c>
      <c r="I45">
        <v>86</v>
      </c>
      <c r="J45">
        <v>0</v>
      </c>
      <c r="K45" t="s">
        <v>226</v>
      </c>
      <c r="L45" t="s">
        <v>64</v>
      </c>
    </row>
    <row r="46" spans="1:12" x14ac:dyDescent="0.25">
      <c r="A46">
        <v>5</v>
      </c>
      <c r="B46" s="93">
        <v>43454</v>
      </c>
      <c r="C46">
        <v>12</v>
      </c>
      <c r="D46" t="s">
        <v>104</v>
      </c>
      <c r="E46">
        <v>2018</v>
      </c>
      <c r="F46" t="s">
        <v>23</v>
      </c>
      <c r="G46" t="s">
        <v>58</v>
      </c>
      <c r="H46" t="s">
        <v>485</v>
      </c>
      <c r="I46">
        <v>99.5</v>
      </c>
      <c r="J46">
        <v>0</v>
      </c>
      <c r="K46" t="s">
        <v>226</v>
      </c>
      <c r="L46" t="s">
        <v>222</v>
      </c>
    </row>
    <row r="47" spans="1:12" x14ac:dyDescent="0.25">
      <c r="A47">
        <v>5</v>
      </c>
      <c r="B47" s="93">
        <v>43460</v>
      </c>
      <c r="C47">
        <v>12</v>
      </c>
      <c r="D47" t="s">
        <v>104</v>
      </c>
      <c r="E47">
        <v>2018</v>
      </c>
      <c r="F47" t="s">
        <v>23</v>
      </c>
      <c r="G47" t="s">
        <v>37</v>
      </c>
      <c r="H47" t="s">
        <v>129</v>
      </c>
      <c r="I47">
        <v>1.8</v>
      </c>
      <c r="J47">
        <v>0</v>
      </c>
      <c r="K47" t="s">
        <v>226</v>
      </c>
      <c r="L47" t="s">
        <v>35</v>
      </c>
    </row>
    <row r="48" spans="1:12" x14ac:dyDescent="0.25">
      <c r="A48">
        <v>5</v>
      </c>
      <c r="B48" s="93">
        <v>43461</v>
      </c>
      <c r="C48">
        <v>12</v>
      </c>
      <c r="D48" t="s">
        <v>104</v>
      </c>
      <c r="E48">
        <v>2018</v>
      </c>
      <c r="F48" t="s">
        <v>21</v>
      </c>
      <c r="G48" t="s">
        <v>36</v>
      </c>
      <c r="H48" t="s">
        <v>490</v>
      </c>
      <c r="I48">
        <v>24</v>
      </c>
      <c r="J48">
        <v>0</v>
      </c>
      <c r="K48" t="s">
        <v>226</v>
      </c>
      <c r="L48" t="s">
        <v>222</v>
      </c>
    </row>
    <row r="49" spans="1:12" x14ac:dyDescent="0.25">
      <c r="A49">
        <v>5</v>
      </c>
      <c r="B49" s="93">
        <v>43465</v>
      </c>
      <c r="C49">
        <v>12</v>
      </c>
      <c r="D49" t="s">
        <v>104</v>
      </c>
      <c r="E49">
        <v>2018</v>
      </c>
      <c r="F49" t="s">
        <v>23</v>
      </c>
      <c r="G49" t="s">
        <v>37</v>
      </c>
      <c r="H49" t="s">
        <v>129</v>
      </c>
      <c r="I49">
        <v>1.8</v>
      </c>
      <c r="J49">
        <v>0</v>
      </c>
      <c r="K49" t="s">
        <v>226</v>
      </c>
      <c r="L49" t="s">
        <v>35</v>
      </c>
    </row>
    <row r="50" spans="1:12" x14ac:dyDescent="0.25">
      <c r="A50">
        <v>5</v>
      </c>
      <c r="B50" s="93">
        <v>43465</v>
      </c>
      <c r="C50">
        <v>12</v>
      </c>
      <c r="D50" t="s">
        <v>104</v>
      </c>
      <c r="E50">
        <v>2018</v>
      </c>
      <c r="F50" t="s">
        <v>22</v>
      </c>
      <c r="G50" t="s">
        <v>492</v>
      </c>
      <c r="H50" t="s">
        <v>493</v>
      </c>
      <c r="I50">
        <v>0</v>
      </c>
      <c r="J50">
        <v>24</v>
      </c>
      <c r="K50" t="s">
        <v>226</v>
      </c>
      <c r="L50" t="s">
        <v>222</v>
      </c>
    </row>
    <row r="51" spans="1:12" x14ac:dyDescent="0.25">
      <c r="A51">
        <v>5</v>
      </c>
      <c r="B51" s="93">
        <v>43465</v>
      </c>
      <c r="C51">
        <v>12</v>
      </c>
      <c r="D51" t="s">
        <v>104</v>
      </c>
      <c r="E51">
        <v>2018</v>
      </c>
      <c r="F51" t="s">
        <v>23</v>
      </c>
      <c r="G51" t="s">
        <v>492</v>
      </c>
      <c r="H51" t="s">
        <v>493</v>
      </c>
      <c r="I51">
        <v>0</v>
      </c>
      <c r="J51">
        <v>110.8</v>
      </c>
      <c r="K51" t="s">
        <v>226</v>
      </c>
      <c r="L51" t="s">
        <v>35</v>
      </c>
    </row>
    <row r="52" spans="1:12" x14ac:dyDescent="0.25">
      <c r="A52">
        <v>5</v>
      </c>
      <c r="B52" s="93">
        <v>43465</v>
      </c>
      <c r="C52">
        <v>12</v>
      </c>
      <c r="D52" t="s">
        <v>104</v>
      </c>
      <c r="E52">
        <v>2018</v>
      </c>
      <c r="F52" t="s">
        <v>22</v>
      </c>
      <c r="G52" t="s">
        <v>492</v>
      </c>
      <c r="H52" t="s">
        <v>493</v>
      </c>
      <c r="I52">
        <v>0</v>
      </c>
      <c r="J52">
        <v>221.6</v>
      </c>
      <c r="K52" t="s">
        <v>226</v>
      </c>
      <c r="L52" t="s">
        <v>34</v>
      </c>
    </row>
    <row r="53" spans="1:12" x14ac:dyDescent="0.25">
      <c r="A53">
        <v>5</v>
      </c>
      <c r="B53" s="93">
        <v>43465</v>
      </c>
      <c r="C53">
        <v>12</v>
      </c>
      <c r="D53" t="s">
        <v>104</v>
      </c>
      <c r="E53">
        <v>2018</v>
      </c>
      <c r="F53" t="s">
        <v>21</v>
      </c>
      <c r="G53" t="s">
        <v>492</v>
      </c>
      <c r="H53" t="s">
        <v>493</v>
      </c>
      <c r="I53">
        <v>0</v>
      </c>
      <c r="J53">
        <v>608</v>
      </c>
      <c r="K53" t="s">
        <v>226</v>
      </c>
      <c r="L53" t="s">
        <v>222</v>
      </c>
    </row>
    <row r="54" spans="1:12" x14ac:dyDescent="0.25">
      <c r="A54">
        <v>5</v>
      </c>
      <c r="B54" s="93">
        <v>43465</v>
      </c>
      <c r="C54">
        <v>12</v>
      </c>
      <c r="D54" t="s">
        <v>104</v>
      </c>
      <c r="E54">
        <v>2018</v>
      </c>
      <c r="F54" t="s">
        <v>23</v>
      </c>
      <c r="G54" t="s">
        <v>492</v>
      </c>
      <c r="H54" t="s">
        <v>493</v>
      </c>
      <c r="I54">
        <v>0</v>
      </c>
      <c r="J54">
        <v>721.17</v>
      </c>
      <c r="K54" t="s">
        <v>226</v>
      </c>
      <c r="L54" t="s">
        <v>222</v>
      </c>
    </row>
    <row r="55" spans="1:12" x14ac:dyDescent="0.25">
      <c r="A55">
        <v>5</v>
      </c>
      <c r="B55" s="93">
        <v>43465</v>
      </c>
      <c r="C55">
        <v>12</v>
      </c>
      <c r="D55" t="s">
        <v>104</v>
      </c>
      <c r="E55">
        <v>2018</v>
      </c>
      <c r="F55" t="s">
        <v>23</v>
      </c>
      <c r="G55" t="s">
        <v>492</v>
      </c>
      <c r="H55" t="s">
        <v>493</v>
      </c>
      <c r="I55">
        <v>0</v>
      </c>
      <c r="J55">
        <v>1022.8</v>
      </c>
      <c r="K55" t="s">
        <v>226</v>
      </c>
      <c r="L55" t="s">
        <v>64</v>
      </c>
    </row>
    <row r="56" spans="1:12" x14ac:dyDescent="0.25">
      <c r="A56">
        <v>5</v>
      </c>
      <c r="B56" s="93">
        <v>43465</v>
      </c>
      <c r="C56">
        <v>12</v>
      </c>
      <c r="D56" t="s">
        <v>104</v>
      </c>
      <c r="E56">
        <v>2018</v>
      </c>
      <c r="F56" t="s">
        <v>23</v>
      </c>
      <c r="G56" t="s">
        <v>492</v>
      </c>
      <c r="H56" t="s">
        <v>493</v>
      </c>
      <c r="I56">
        <v>0</v>
      </c>
      <c r="J56">
        <v>1938.67</v>
      </c>
      <c r="K56" t="s">
        <v>226</v>
      </c>
      <c r="L56" t="s">
        <v>34</v>
      </c>
    </row>
    <row r="57" spans="1:12" x14ac:dyDescent="0.25">
      <c r="A57">
        <v>5</v>
      </c>
      <c r="B57" s="93">
        <v>43465</v>
      </c>
      <c r="C57">
        <v>12</v>
      </c>
      <c r="D57" t="s">
        <v>104</v>
      </c>
      <c r="E57">
        <v>2018</v>
      </c>
      <c r="F57" t="s">
        <v>21</v>
      </c>
      <c r="G57" t="s">
        <v>492</v>
      </c>
      <c r="H57" t="s">
        <v>493</v>
      </c>
      <c r="I57">
        <v>0</v>
      </c>
      <c r="J57">
        <v>18084.27</v>
      </c>
      <c r="K57" t="s">
        <v>226</v>
      </c>
      <c r="L57" t="s">
        <v>34</v>
      </c>
    </row>
    <row r="58" spans="1:12" x14ac:dyDescent="0.25">
      <c r="A58">
        <v>6</v>
      </c>
      <c r="B58" s="93">
        <v>43435</v>
      </c>
      <c r="C58">
        <v>12</v>
      </c>
      <c r="D58" t="s">
        <v>104</v>
      </c>
      <c r="E58">
        <v>2018</v>
      </c>
      <c r="F58" t="s">
        <v>23</v>
      </c>
      <c r="G58" t="s">
        <v>37</v>
      </c>
      <c r="H58" t="s">
        <v>201</v>
      </c>
      <c r="I58">
        <v>3</v>
      </c>
      <c r="J58">
        <v>0</v>
      </c>
      <c r="K58" t="s">
        <v>227</v>
      </c>
      <c r="L58" t="s">
        <v>35</v>
      </c>
    </row>
    <row r="59" spans="1:12" x14ac:dyDescent="0.25">
      <c r="A59">
        <v>6</v>
      </c>
      <c r="B59" s="93">
        <v>43454</v>
      </c>
      <c r="C59">
        <v>12</v>
      </c>
      <c r="D59" t="s">
        <v>104</v>
      </c>
      <c r="E59">
        <v>2018</v>
      </c>
      <c r="F59" t="s">
        <v>23</v>
      </c>
      <c r="G59" t="s">
        <v>63</v>
      </c>
      <c r="H59" t="s">
        <v>485</v>
      </c>
      <c r="I59">
        <v>263.25</v>
      </c>
      <c r="J59">
        <v>0</v>
      </c>
      <c r="K59" t="s">
        <v>227</v>
      </c>
      <c r="L59" t="s">
        <v>64</v>
      </c>
    </row>
    <row r="60" spans="1:12" x14ac:dyDescent="0.25">
      <c r="A60">
        <v>6</v>
      </c>
      <c r="B60" s="93">
        <v>43465</v>
      </c>
      <c r="C60">
        <v>12</v>
      </c>
      <c r="D60" t="s">
        <v>104</v>
      </c>
      <c r="E60">
        <v>2018</v>
      </c>
      <c r="F60" t="s">
        <v>21</v>
      </c>
      <c r="G60" t="s">
        <v>492</v>
      </c>
      <c r="H60" t="s">
        <v>493</v>
      </c>
      <c r="I60">
        <v>0</v>
      </c>
      <c r="J60">
        <v>8</v>
      </c>
      <c r="K60" t="s">
        <v>227</v>
      </c>
      <c r="L60" t="s">
        <v>222</v>
      </c>
    </row>
    <row r="61" spans="1:12" x14ac:dyDescent="0.25">
      <c r="A61">
        <v>6</v>
      </c>
      <c r="B61" s="93">
        <v>43465</v>
      </c>
      <c r="C61">
        <v>12</v>
      </c>
      <c r="D61" t="s">
        <v>104</v>
      </c>
      <c r="E61">
        <v>2018</v>
      </c>
      <c r="F61" t="s">
        <v>22</v>
      </c>
      <c r="G61" t="s">
        <v>492</v>
      </c>
      <c r="H61" t="s">
        <v>493</v>
      </c>
      <c r="I61">
        <v>0</v>
      </c>
      <c r="J61">
        <v>26.49</v>
      </c>
      <c r="K61" t="s">
        <v>227</v>
      </c>
      <c r="L61" t="s">
        <v>34</v>
      </c>
    </row>
    <row r="62" spans="1:12" x14ac:dyDescent="0.25">
      <c r="A62">
        <v>6</v>
      </c>
      <c r="B62" s="93">
        <v>43465</v>
      </c>
      <c r="C62">
        <v>12</v>
      </c>
      <c r="D62" t="s">
        <v>104</v>
      </c>
      <c r="E62">
        <v>2018</v>
      </c>
      <c r="F62" t="s">
        <v>23</v>
      </c>
      <c r="G62" t="s">
        <v>492</v>
      </c>
      <c r="H62" t="s">
        <v>493</v>
      </c>
      <c r="I62">
        <v>0</v>
      </c>
      <c r="J62">
        <v>41.95</v>
      </c>
      <c r="K62" t="s">
        <v>227</v>
      </c>
      <c r="L62" t="s">
        <v>35</v>
      </c>
    </row>
    <row r="63" spans="1:12" x14ac:dyDescent="0.25">
      <c r="A63">
        <v>6</v>
      </c>
      <c r="B63" s="93">
        <v>43465</v>
      </c>
      <c r="C63">
        <v>12</v>
      </c>
      <c r="D63" t="s">
        <v>104</v>
      </c>
      <c r="E63">
        <v>2018</v>
      </c>
      <c r="F63" t="s">
        <v>23</v>
      </c>
      <c r="G63" t="s">
        <v>492</v>
      </c>
      <c r="H63" t="s">
        <v>493</v>
      </c>
      <c r="I63">
        <v>0</v>
      </c>
      <c r="J63">
        <v>49.82</v>
      </c>
      <c r="K63" t="s">
        <v>227</v>
      </c>
      <c r="L63" t="s">
        <v>34</v>
      </c>
    </row>
    <row r="64" spans="1:12" x14ac:dyDescent="0.25">
      <c r="A64">
        <v>6</v>
      </c>
      <c r="B64" s="93">
        <v>43465</v>
      </c>
      <c r="C64">
        <v>12</v>
      </c>
      <c r="D64" t="s">
        <v>104</v>
      </c>
      <c r="E64">
        <v>2018</v>
      </c>
      <c r="F64" t="s">
        <v>21</v>
      </c>
      <c r="G64" t="s">
        <v>492</v>
      </c>
      <c r="H64" t="s">
        <v>493</v>
      </c>
      <c r="I64">
        <v>0</v>
      </c>
      <c r="J64">
        <v>219.53</v>
      </c>
      <c r="K64" t="s">
        <v>227</v>
      </c>
      <c r="L64" t="s">
        <v>34</v>
      </c>
    </row>
    <row r="65" spans="1:12" x14ac:dyDescent="0.25">
      <c r="A65">
        <v>6</v>
      </c>
      <c r="B65" s="93">
        <v>43465</v>
      </c>
      <c r="C65">
        <v>12</v>
      </c>
      <c r="D65" t="s">
        <v>104</v>
      </c>
      <c r="E65">
        <v>2018</v>
      </c>
      <c r="F65" t="s">
        <v>23</v>
      </c>
      <c r="G65" t="s">
        <v>492</v>
      </c>
      <c r="H65" t="s">
        <v>493</v>
      </c>
      <c r="I65">
        <v>0</v>
      </c>
      <c r="J65">
        <v>467.32</v>
      </c>
      <c r="K65" t="s">
        <v>227</v>
      </c>
      <c r="L65" t="s">
        <v>64</v>
      </c>
    </row>
    <row r="66" spans="1:12" x14ac:dyDescent="0.25">
      <c r="A66">
        <v>7</v>
      </c>
      <c r="B66" s="93">
        <v>43435</v>
      </c>
      <c r="C66">
        <v>12</v>
      </c>
      <c r="D66" t="s">
        <v>104</v>
      </c>
      <c r="E66">
        <v>2018</v>
      </c>
      <c r="F66" t="s">
        <v>23</v>
      </c>
      <c r="G66" t="s">
        <v>63</v>
      </c>
      <c r="H66" t="s">
        <v>465</v>
      </c>
      <c r="I66">
        <v>15.95</v>
      </c>
      <c r="J66">
        <v>0</v>
      </c>
      <c r="K66" t="s">
        <v>228</v>
      </c>
      <c r="L66" t="s">
        <v>64</v>
      </c>
    </row>
    <row r="67" spans="1:12" x14ac:dyDescent="0.25">
      <c r="A67">
        <v>7</v>
      </c>
      <c r="B67" s="93">
        <v>43435</v>
      </c>
      <c r="C67">
        <v>12</v>
      </c>
      <c r="D67" t="s">
        <v>104</v>
      </c>
      <c r="E67">
        <v>2018</v>
      </c>
      <c r="F67" t="s">
        <v>23</v>
      </c>
      <c r="G67" t="s">
        <v>67</v>
      </c>
      <c r="H67" t="s">
        <v>465</v>
      </c>
      <c r="I67">
        <v>35.96</v>
      </c>
      <c r="J67">
        <v>0</v>
      </c>
      <c r="K67" t="s">
        <v>228</v>
      </c>
      <c r="L67" t="s">
        <v>266</v>
      </c>
    </row>
    <row r="68" spans="1:12" x14ac:dyDescent="0.25">
      <c r="A68">
        <v>7</v>
      </c>
      <c r="B68" s="93">
        <v>43453</v>
      </c>
      <c r="C68">
        <v>12</v>
      </c>
      <c r="D68" t="s">
        <v>104</v>
      </c>
      <c r="E68">
        <v>2018</v>
      </c>
      <c r="F68" t="s">
        <v>21</v>
      </c>
      <c r="G68" t="s">
        <v>482</v>
      </c>
      <c r="H68" t="s">
        <v>483</v>
      </c>
      <c r="I68">
        <v>18.77</v>
      </c>
      <c r="J68">
        <v>0</v>
      </c>
      <c r="K68" t="s">
        <v>228</v>
      </c>
      <c r="L68" t="s">
        <v>34</v>
      </c>
    </row>
    <row r="69" spans="1:12" x14ac:dyDescent="0.25">
      <c r="A69">
        <v>7</v>
      </c>
      <c r="B69" s="93">
        <v>43461</v>
      </c>
      <c r="C69">
        <v>12</v>
      </c>
      <c r="D69" t="s">
        <v>104</v>
      </c>
      <c r="E69">
        <v>2018</v>
      </c>
      <c r="F69" t="s">
        <v>23</v>
      </c>
      <c r="G69" t="s">
        <v>63</v>
      </c>
      <c r="H69" t="s">
        <v>490</v>
      </c>
      <c r="I69">
        <v>68</v>
      </c>
      <c r="J69">
        <v>0</v>
      </c>
      <c r="K69" t="s">
        <v>228</v>
      </c>
      <c r="L69" t="s">
        <v>64</v>
      </c>
    </row>
    <row r="70" spans="1:12" x14ac:dyDescent="0.25">
      <c r="A70">
        <v>7</v>
      </c>
      <c r="B70" s="93">
        <v>43465</v>
      </c>
      <c r="C70">
        <v>12</v>
      </c>
      <c r="D70" t="s">
        <v>104</v>
      </c>
      <c r="E70">
        <v>2018</v>
      </c>
      <c r="F70" t="s">
        <v>21</v>
      </c>
      <c r="G70" t="s">
        <v>492</v>
      </c>
      <c r="H70" t="s">
        <v>493</v>
      </c>
      <c r="I70">
        <v>0</v>
      </c>
      <c r="J70">
        <v>8</v>
      </c>
      <c r="K70" t="s">
        <v>228</v>
      </c>
      <c r="L70" t="s">
        <v>222</v>
      </c>
    </row>
    <row r="71" spans="1:12" x14ac:dyDescent="0.25">
      <c r="A71">
        <v>7</v>
      </c>
      <c r="B71" s="93">
        <v>43465</v>
      </c>
      <c r="C71">
        <v>12</v>
      </c>
      <c r="D71" t="s">
        <v>104</v>
      </c>
      <c r="E71">
        <v>2018</v>
      </c>
      <c r="F71" t="s">
        <v>22</v>
      </c>
      <c r="G71" t="s">
        <v>492</v>
      </c>
      <c r="H71" t="s">
        <v>493</v>
      </c>
      <c r="I71">
        <v>0</v>
      </c>
      <c r="J71">
        <v>17.649999999999999</v>
      </c>
      <c r="K71" t="s">
        <v>228</v>
      </c>
      <c r="L71" t="s">
        <v>34</v>
      </c>
    </row>
    <row r="72" spans="1:12" x14ac:dyDescent="0.25">
      <c r="A72">
        <v>7</v>
      </c>
      <c r="B72" s="93">
        <v>43465</v>
      </c>
      <c r="C72">
        <v>12</v>
      </c>
      <c r="D72" t="s">
        <v>104</v>
      </c>
      <c r="E72">
        <v>2018</v>
      </c>
      <c r="F72" t="s">
        <v>23</v>
      </c>
      <c r="G72" t="s">
        <v>492</v>
      </c>
      <c r="H72" t="s">
        <v>493</v>
      </c>
      <c r="I72">
        <v>0</v>
      </c>
      <c r="J72">
        <v>27.98</v>
      </c>
      <c r="K72" t="s">
        <v>228</v>
      </c>
      <c r="L72" t="s">
        <v>222</v>
      </c>
    </row>
    <row r="73" spans="1:12" x14ac:dyDescent="0.25">
      <c r="A73">
        <v>7</v>
      </c>
      <c r="B73" s="93">
        <v>43465</v>
      </c>
      <c r="C73">
        <v>12</v>
      </c>
      <c r="D73" t="s">
        <v>104</v>
      </c>
      <c r="E73">
        <v>2018</v>
      </c>
      <c r="F73" t="s">
        <v>23</v>
      </c>
      <c r="G73" t="s">
        <v>492</v>
      </c>
      <c r="H73" t="s">
        <v>493</v>
      </c>
      <c r="I73">
        <v>0</v>
      </c>
      <c r="J73">
        <v>35.96</v>
      </c>
      <c r="K73" t="s">
        <v>228</v>
      </c>
      <c r="L73" t="s">
        <v>266</v>
      </c>
    </row>
    <row r="74" spans="1:12" x14ac:dyDescent="0.25">
      <c r="A74">
        <v>7</v>
      </c>
      <c r="B74" s="93">
        <v>43465</v>
      </c>
      <c r="C74">
        <v>12</v>
      </c>
      <c r="D74" t="s">
        <v>104</v>
      </c>
      <c r="E74">
        <v>2018</v>
      </c>
      <c r="F74" t="s">
        <v>23</v>
      </c>
      <c r="G74" t="s">
        <v>492</v>
      </c>
      <c r="H74" t="s">
        <v>493</v>
      </c>
      <c r="I74">
        <v>0</v>
      </c>
      <c r="J74">
        <v>53.39</v>
      </c>
      <c r="K74" t="s">
        <v>228</v>
      </c>
      <c r="L74" t="s">
        <v>34</v>
      </c>
    </row>
    <row r="75" spans="1:12" x14ac:dyDescent="0.25">
      <c r="A75">
        <v>7</v>
      </c>
      <c r="B75" s="93">
        <v>43465</v>
      </c>
      <c r="C75">
        <v>12</v>
      </c>
      <c r="D75" t="s">
        <v>104</v>
      </c>
      <c r="E75">
        <v>2018</v>
      </c>
      <c r="F75" t="s">
        <v>23</v>
      </c>
      <c r="G75" t="s">
        <v>492</v>
      </c>
      <c r="H75" t="s">
        <v>493</v>
      </c>
      <c r="I75">
        <v>0</v>
      </c>
      <c r="J75">
        <v>89.6</v>
      </c>
      <c r="K75" t="s">
        <v>228</v>
      </c>
      <c r="L75" t="s">
        <v>35</v>
      </c>
    </row>
    <row r="76" spans="1:12" x14ac:dyDescent="0.25">
      <c r="A76">
        <v>7</v>
      </c>
      <c r="B76" s="93">
        <v>43465</v>
      </c>
      <c r="C76">
        <v>12</v>
      </c>
      <c r="D76" t="s">
        <v>104</v>
      </c>
      <c r="E76">
        <v>2018</v>
      </c>
      <c r="F76" t="s">
        <v>21</v>
      </c>
      <c r="G76" t="s">
        <v>492</v>
      </c>
      <c r="H76" t="s">
        <v>493</v>
      </c>
      <c r="I76">
        <v>0</v>
      </c>
      <c r="J76">
        <v>221.7</v>
      </c>
      <c r="K76" t="s">
        <v>228</v>
      </c>
      <c r="L76" t="s">
        <v>34</v>
      </c>
    </row>
    <row r="77" spans="1:12" x14ac:dyDescent="0.25">
      <c r="A77">
        <v>7</v>
      </c>
      <c r="B77" s="93">
        <v>43465</v>
      </c>
      <c r="C77">
        <v>12</v>
      </c>
      <c r="D77" t="s">
        <v>104</v>
      </c>
      <c r="E77">
        <v>2018</v>
      </c>
      <c r="F77" t="s">
        <v>23</v>
      </c>
      <c r="G77" t="s">
        <v>492</v>
      </c>
      <c r="H77" t="s">
        <v>493</v>
      </c>
      <c r="I77">
        <v>0</v>
      </c>
      <c r="J77">
        <v>263.70999999999998</v>
      </c>
      <c r="K77" t="s">
        <v>228</v>
      </c>
      <c r="L77" t="s">
        <v>64</v>
      </c>
    </row>
    <row r="78" spans="1:12" x14ac:dyDescent="0.25">
      <c r="A78">
        <v>8</v>
      </c>
      <c r="B78" s="93">
        <v>43437</v>
      </c>
      <c r="C78">
        <v>12</v>
      </c>
      <c r="D78" t="s">
        <v>104</v>
      </c>
      <c r="E78">
        <v>2018</v>
      </c>
      <c r="F78" t="s">
        <v>23</v>
      </c>
      <c r="G78" t="s">
        <v>58</v>
      </c>
      <c r="H78" t="s">
        <v>466</v>
      </c>
      <c r="I78">
        <v>184</v>
      </c>
      <c r="J78">
        <v>0</v>
      </c>
      <c r="K78" t="s">
        <v>229</v>
      </c>
      <c r="L78" t="s">
        <v>222</v>
      </c>
    </row>
    <row r="79" spans="1:12" x14ac:dyDescent="0.25">
      <c r="A79">
        <v>8</v>
      </c>
      <c r="B79" s="93">
        <v>43448</v>
      </c>
      <c r="C79">
        <v>12</v>
      </c>
      <c r="D79" t="s">
        <v>104</v>
      </c>
      <c r="E79">
        <v>2018</v>
      </c>
      <c r="F79" t="s">
        <v>23</v>
      </c>
      <c r="G79" t="s">
        <v>67</v>
      </c>
      <c r="H79" t="s">
        <v>477</v>
      </c>
      <c r="I79">
        <v>48.48</v>
      </c>
      <c r="J79">
        <v>0</v>
      </c>
      <c r="K79" t="s">
        <v>229</v>
      </c>
      <c r="L79" t="s">
        <v>266</v>
      </c>
    </row>
    <row r="80" spans="1:12" x14ac:dyDescent="0.25">
      <c r="A80">
        <v>8</v>
      </c>
      <c r="B80" s="93">
        <v>43465</v>
      </c>
      <c r="C80">
        <v>12</v>
      </c>
      <c r="D80" t="s">
        <v>104</v>
      </c>
      <c r="E80">
        <v>2018</v>
      </c>
      <c r="F80" t="s">
        <v>23</v>
      </c>
      <c r="G80" t="s">
        <v>492</v>
      </c>
      <c r="H80" t="s">
        <v>493</v>
      </c>
      <c r="I80">
        <v>0</v>
      </c>
      <c r="J80">
        <v>48.48</v>
      </c>
      <c r="K80" t="s">
        <v>229</v>
      </c>
      <c r="L80" t="s">
        <v>266</v>
      </c>
    </row>
    <row r="81" spans="1:12" x14ac:dyDescent="0.25">
      <c r="A81">
        <v>8</v>
      </c>
      <c r="B81" s="93">
        <v>43465</v>
      </c>
      <c r="C81">
        <v>12</v>
      </c>
      <c r="D81" t="s">
        <v>104</v>
      </c>
      <c r="E81">
        <v>2018</v>
      </c>
      <c r="F81" t="s">
        <v>23</v>
      </c>
      <c r="G81" t="s">
        <v>492</v>
      </c>
      <c r="H81" t="s">
        <v>493</v>
      </c>
      <c r="I81">
        <v>0</v>
      </c>
      <c r="J81">
        <v>55.15</v>
      </c>
      <c r="K81" t="s">
        <v>229</v>
      </c>
      <c r="L81" t="s">
        <v>35</v>
      </c>
    </row>
    <row r="82" spans="1:12" x14ac:dyDescent="0.25">
      <c r="A82">
        <v>8</v>
      </c>
      <c r="B82" s="93">
        <v>43465</v>
      </c>
      <c r="C82">
        <v>12</v>
      </c>
      <c r="D82" t="s">
        <v>104</v>
      </c>
      <c r="E82">
        <v>2018</v>
      </c>
      <c r="F82" t="s">
        <v>22</v>
      </c>
      <c r="G82" t="s">
        <v>492</v>
      </c>
      <c r="H82" t="s">
        <v>493</v>
      </c>
      <c r="I82">
        <v>0</v>
      </c>
      <c r="J82">
        <v>92.12</v>
      </c>
      <c r="K82" t="s">
        <v>229</v>
      </c>
      <c r="L82" t="s">
        <v>34</v>
      </c>
    </row>
    <row r="83" spans="1:12" x14ac:dyDescent="0.25">
      <c r="A83">
        <v>8</v>
      </c>
      <c r="B83" s="93">
        <v>43465</v>
      </c>
      <c r="C83">
        <v>12</v>
      </c>
      <c r="D83" t="s">
        <v>104</v>
      </c>
      <c r="E83">
        <v>2018</v>
      </c>
      <c r="F83" t="s">
        <v>21</v>
      </c>
      <c r="G83" t="s">
        <v>492</v>
      </c>
      <c r="H83" t="s">
        <v>493</v>
      </c>
      <c r="I83">
        <v>0</v>
      </c>
      <c r="J83">
        <v>121.12</v>
      </c>
      <c r="K83" t="s">
        <v>229</v>
      </c>
      <c r="L83" t="s">
        <v>34</v>
      </c>
    </row>
    <row r="84" spans="1:12" x14ac:dyDescent="0.25">
      <c r="A84">
        <v>8</v>
      </c>
      <c r="B84" s="93">
        <v>43465</v>
      </c>
      <c r="C84">
        <v>12</v>
      </c>
      <c r="D84" t="s">
        <v>104</v>
      </c>
      <c r="E84">
        <v>2018</v>
      </c>
      <c r="F84" t="s">
        <v>23</v>
      </c>
      <c r="G84" t="s">
        <v>492</v>
      </c>
      <c r="H84" t="s">
        <v>493</v>
      </c>
      <c r="I84">
        <v>0</v>
      </c>
      <c r="J84">
        <v>251.37</v>
      </c>
      <c r="K84" t="s">
        <v>229</v>
      </c>
      <c r="L84" t="s">
        <v>64</v>
      </c>
    </row>
    <row r="85" spans="1:12" x14ac:dyDescent="0.25">
      <c r="A85">
        <v>8</v>
      </c>
      <c r="B85" s="93">
        <v>43465</v>
      </c>
      <c r="C85">
        <v>12</v>
      </c>
      <c r="D85" t="s">
        <v>104</v>
      </c>
      <c r="E85">
        <v>2018</v>
      </c>
      <c r="F85" t="s">
        <v>23</v>
      </c>
      <c r="G85" t="s">
        <v>492</v>
      </c>
      <c r="H85" t="s">
        <v>493</v>
      </c>
      <c r="I85">
        <v>0</v>
      </c>
      <c r="J85">
        <v>703.1</v>
      </c>
      <c r="K85" t="s">
        <v>229</v>
      </c>
      <c r="L85" t="s">
        <v>34</v>
      </c>
    </row>
    <row r="86" spans="1:12" x14ac:dyDescent="0.25">
      <c r="A86">
        <v>8</v>
      </c>
      <c r="B86" s="93">
        <v>43465</v>
      </c>
      <c r="C86">
        <v>12</v>
      </c>
      <c r="D86" t="s">
        <v>104</v>
      </c>
      <c r="E86">
        <v>2018</v>
      </c>
      <c r="F86" t="s">
        <v>23</v>
      </c>
      <c r="G86" t="s">
        <v>492</v>
      </c>
      <c r="H86" t="s">
        <v>493</v>
      </c>
      <c r="I86">
        <v>0</v>
      </c>
      <c r="J86">
        <v>1560.09</v>
      </c>
      <c r="K86" t="s">
        <v>229</v>
      </c>
      <c r="L86" t="s">
        <v>222</v>
      </c>
    </row>
    <row r="87" spans="1:12" x14ac:dyDescent="0.25">
      <c r="A87">
        <v>9</v>
      </c>
      <c r="B87" s="93">
        <v>43448</v>
      </c>
      <c r="C87">
        <v>12</v>
      </c>
      <c r="D87" t="s">
        <v>104</v>
      </c>
      <c r="E87">
        <v>2018</v>
      </c>
      <c r="F87" t="s">
        <v>23</v>
      </c>
      <c r="G87" t="s">
        <v>63</v>
      </c>
      <c r="H87" t="s">
        <v>477</v>
      </c>
      <c r="I87">
        <v>90</v>
      </c>
      <c r="J87">
        <v>0</v>
      </c>
      <c r="K87" t="s">
        <v>230</v>
      </c>
      <c r="L87" t="s">
        <v>64</v>
      </c>
    </row>
    <row r="88" spans="1:12" x14ac:dyDescent="0.25">
      <c r="A88">
        <v>9</v>
      </c>
      <c r="B88" s="93">
        <v>43460</v>
      </c>
      <c r="C88">
        <v>12</v>
      </c>
      <c r="D88" t="s">
        <v>104</v>
      </c>
      <c r="E88">
        <v>2018</v>
      </c>
      <c r="F88" t="s">
        <v>23</v>
      </c>
      <c r="G88" t="s">
        <v>67</v>
      </c>
      <c r="H88" t="s">
        <v>489</v>
      </c>
      <c r="I88">
        <v>57</v>
      </c>
      <c r="J88">
        <v>0</v>
      </c>
      <c r="K88" t="s">
        <v>230</v>
      </c>
      <c r="L88" t="s">
        <v>266</v>
      </c>
    </row>
    <row r="89" spans="1:12" x14ac:dyDescent="0.25">
      <c r="A89">
        <v>9</v>
      </c>
      <c r="B89" s="93">
        <v>43465</v>
      </c>
      <c r="C89">
        <v>12</v>
      </c>
      <c r="D89" t="s">
        <v>104</v>
      </c>
      <c r="E89">
        <v>2018</v>
      </c>
      <c r="F89" t="s">
        <v>23</v>
      </c>
      <c r="G89" t="s">
        <v>492</v>
      </c>
      <c r="H89" t="s">
        <v>493</v>
      </c>
      <c r="I89">
        <v>0</v>
      </c>
      <c r="J89">
        <v>38.97</v>
      </c>
      <c r="K89" t="s">
        <v>230</v>
      </c>
      <c r="L89" t="s">
        <v>222</v>
      </c>
    </row>
    <row r="90" spans="1:12" x14ac:dyDescent="0.25">
      <c r="A90">
        <v>9</v>
      </c>
      <c r="B90" s="93">
        <v>43465</v>
      </c>
      <c r="C90">
        <v>12</v>
      </c>
      <c r="D90" t="s">
        <v>104</v>
      </c>
      <c r="E90">
        <v>2018</v>
      </c>
      <c r="F90" t="s">
        <v>22</v>
      </c>
      <c r="G90" t="s">
        <v>492</v>
      </c>
      <c r="H90" t="s">
        <v>493</v>
      </c>
      <c r="I90">
        <v>0</v>
      </c>
      <c r="J90">
        <v>69.81</v>
      </c>
      <c r="K90" t="s">
        <v>230</v>
      </c>
      <c r="L90" t="s">
        <v>34</v>
      </c>
    </row>
    <row r="91" spans="1:12" x14ac:dyDescent="0.25">
      <c r="A91">
        <v>9</v>
      </c>
      <c r="B91" s="93">
        <v>43465</v>
      </c>
      <c r="C91">
        <v>12</v>
      </c>
      <c r="D91" t="s">
        <v>104</v>
      </c>
      <c r="E91">
        <v>2018</v>
      </c>
      <c r="F91" t="s">
        <v>23</v>
      </c>
      <c r="G91" t="s">
        <v>492</v>
      </c>
      <c r="H91" t="s">
        <v>493</v>
      </c>
      <c r="I91">
        <v>0</v>
      </c>
      <c r="J91">
        <v>74.2</v>
      </c>
      <c r="K91" t="s">
        <v>230</v>
      </c>
      <c r="L91" t="s">
        <v>266</v>
      </c>
    </row>
    <row r="92" spans="1:12" x14ac:dyDescent="0.25">
      <c r="A92">
        <v>9</v>
      </c>
      <c r="B92" s="93">
        <v>43465</v>
      </c>
      <c r="C92">
        <v>12</v>
      </c>
      <c r="D92" t="s">
        <v>104</v>
      </c>
      <c r="E92">
        <v>2018</v>
      </c>
      <c r="F92" t="s">
        <v>21</v>
      </c>
      <c r="G92" t="s">
        <v>492</v>
      </c>
      <c r="H92" t="s">
        <v>493</v>
      </c>
      <c r="I92">
        <v>0</v>
      </c>
      <c r="J92">
        <v>117.21</v>
      </c>
      <c r="K92" t="s">
        <v>230</v>
      </c>
      <c r="L92" t="s">
        <v>34</v>
      </c>
    </row>
    <row r="93" spans="1:12" x14ac:dyDescent="0.25">
      <c r="A93">
        <v>9</v>
      </c>
      <c r="B93" s="93">
        <v>43465</v>
      </c>
      <c r="C93">
        <v>12</v>
      </c>
      <c r="D93" t="s">
        <v>104</v>
      </c>
      <c r="E93">
        <v>2018</v>
      </c>
      <c r="F93" t="s">
        <v>23</v>
      </c>
      <c r="G93" t="s">
        <v>492</v>
      </c>
      <c r="H93" t="s">
        <v>493</v>
      </c>
      <c r="I93">
        <v>0</v>
      </c>
      <c r="J93">
        <v>343.85</v>
      </c>
      <c r="K93" t="s">
        <v>230</v>
      </c>
      <c r="L93" t="s">
        <v>35</v>
      </c>
    </row>
    <row r="94" spans="1:12" x14ac:dyDescent="0.25">
      <c r="A94">
        <v>9</v>
      </c>
      <c r="B94" s="93">
        <v>43465</v>
      </c>
      <c r="C94">
        <v>12</v>
      </c>
      <c r="D94" t="s">
        <v>104</v>
      </c>
      <c r="E94">
        <v>2018</v>
      </c>
      <c r="F94" t="s">
        <v>23</v>
      </c>
      <c r="G94" t="s">
        <v>492</v>
      </c>
      <c r="H94" t="s">
        <v>493</v>
      </c>
      <c r="I94">
        <v>0</v>
      </c>
      <c r="J94">
        <v>737.23</v>
      </c>
      <c r="K94" t="s">
        <v>230</v>
      </c>
      <c r="L94" t="s">
        <v>64</v>
      </c>
    </row>
    <row r="95" spans="1:12" x14ac:dyDescent="0.25">
      <c r="A95">
        <v>10</v>
      </c>
      <c r="B95" s="93">
        <v>43438</v>
      </c>
      <c r="C95">
        <v>12</v>
      </c>
      <c r="D95" t="s">
        <v>104</v>
      </c>
      <c r="E95">
        <v>2018</v>
      </c>
      <c r="F95" t="s">
        <v>21</v>
      </c>
      <c r="G95" t="s">
        <v>36</v>
      </c>
      <c r="H95" t="s">
        <v>467</v>
      </c>
      <c r="I95">
        <v>24</v>
      </c>
      <c r="J95">
        <v>0</v>
      </c>
      <c r="K95" t="s">
        <v>231</v>
      </c>
      <c r="L95" t="s">
        <v>222</v>
      </c>
    </row>
    <row r="96" spans="1:12" x14ac:dyDescent="0.25">
      <c r="A96">
        <v>10</v>
      </c>
      <c r="B96" s="93">
        <v>43441</v>
      </c>
      <c r="C96">
        <v>12</v>
      </c>
      <c r="D96" t="s">
        <v>104</v>
      </c>
      <c r="E96">
        <v>2018</v>
      </c>
      <c r="F96" t="s">
        <v>23</v>
      </c>
      <c r="G96" t="s">
        <v>63</v>
      </c>
      <c r="H96" t="s">
        <v>470</v>
      </c>
      <c r="I96">
        <v>76.7</v>
      </c>
      <c r="J96">
        <v>0</v>
      </c>
      <c r="K96" t="s">
        <v>231</v>
      </c>
      <c r="L96" t="s">
        <v>64</v>
      </c>
    </row>
    <row r="97" spans="1:12" x14ac:dyDescent="0.25">
      <c r="A97">
        <v>10</v>
      </c>
      <c r="B97" s="93">
        <v>43444</v>
      </c>
      <c r="C97">
        <v>12</v>
      </c>
      <c r="D97" t="s">
        <v>104</v>
      </c>
      <c r="E97">
        <v>2018</v>
      </c>
      <c r="F97" t="s">
        <v>21</v>
      </c>
      <c r="G97" t="s">
        <v>471</v>
      </c>
      <c r="H97" t="s">
        <v>472</v>
      </c>
      <c r="I97">
        <v>176.55</v>
      </c>
      <c r="J97">
        <v>0</v>
      </c>
      <c r="K97" t="s">
        <v>231</v>
      </c>
      <c r="L97" t="s">
        <v>34</v>
      </c>
    </row>
    <row r="98" spans="1:12" x14ac:dyDescent="0.25">
      <c r="A98">
        <v>10</v>
      </c>
      <c r="B98" s="93">
        <v>43453</v>
      </c>
      <c r="C98">
        <v>12</v>
      </c>
      <c r="D98" t="s">
        <v>104</v>
      </c>
      <c r="E98">
        <v>2018</v>
      </c>
      <c r="F98" t="s">
        <v>22</v>
      </c>
      <c r="G98" t="s">
        <v>482</v>
      </c>
      <c r="H98" t="s">
        <v>483</v>
      </c>
      <c r="I98">
        <v>53.34</v>
      </c>
      <c r="J98">
        <v>0</v>
      </c>
      <c r="K98" t="s">
        <v>231</v>
      </c>
      <c r="L98" t="s">
        <v>34</v>
      </c>
    </row>
    <row r="99" spans="1:12" x14ac:dyDescent="0.25">
      <c r="A99">
        <v>10</v>
      </c>
      <c r="B99" s="93">
        <v>43453</v>
      </c>
      <c r="C99">
        <v>12</v>
      </c>
      <c r="D99" t="s">
        <v>104</v>
      </c>
      <c r="E99">
        <v>2018</v>
      </c>
      <c r="F99" t="s">
        <v>21</v>
      </c>
      <c r="G99" t="s">
        <v>482</v>
      </c>
      <c r="H99" t="s">
        <v>483</v>
      </c>
      <c r="I99">
        <v>381.53</v>
      </c>
      <c r="J99">
        <v>0</v>
      </c>
      <c r="K99" t="s">
        <v>231</v>
      </c>
      <c r="L99" t="s">
        <v>34</v>
      </c>
    </row>
    <row r="100" spans="1:12" x14ac:dyDescent="0.25">
      <c r="A100">
        <v>10</v>
      </c>
      <c r="B100" s="93">
        <v>43454</v>
      </c>
      <c r="C100">
        <v>12</v>
      </c>
      <c r="D100" t="s">
        <v>104</v>
      </c>
      <c r="E100">
        <v>2018</v>
      </c>
      <c r="F100" t="s">
        <v>21</v>
      </c>
      <c r="G100" t="s">
        <v>36</v>
      </c>
      <c r="H100" t="s">
        <v>485</v>
      </c>
      <c r="I100">
        <v>16</v>
      </c>
      <c r="J100">
        <v>0</v>
      </c>
      <c r="K100" t="s">
        <v>231</v>
      </c>
      <c r="L100" t="s">
        <v>222</v>
      </c>
    </row>
    <row r="101" spans="1:12" x14ac:dyDescent="0.25">
      <c r="A101">
        <v>10</v>
      </c>
      <c r="B101" s="93">
        <v>43465</v>
      </c>
      <c r="C101">
        <v>12</v>
      </c>
      <c r="D101" t="s">
        <v>104</v>
      </c>
      <c r="E101">
        <v>2018</v>
      </c>
      <c r="F101" t="s">
        <v>23</v>
      </c>
      <c r="G101" t="s">
        <v>492</v>
      </c>
      <c r="H101" t="s">
        <v>493</v>
      </c>
      <c r="I101">
        <v>0</v>
      </c>
      <c r="J101">
        <v>30.75</v>
      </c>
      <c r="K101" t="s">
        <v>231</v>
      </c>
      <c r="L101" t="s">
        <v>35</v>
      </c>
    </row>
    <row r="102" spans="1:12" x14ac:dyDescent="0.25">
      <c r="A102">
        <v>10</v>
      </c>
      <c r="B102" s="93">
        <v>43465</v>
      </c>
      <c r="C102">
        <v>12</v>
      </c>
      <c r="D102" t="s">
        <v>104</v>
      </c>
      <c r="E102">
        <v>2018</v>
      </c>
      <c r="F102" t="s">
        <v>22</v>
      </c>
      <c r="G102" t="s">
        <v>492</v>
      </c>
      <c r="H102" t="s">
        <v>493</v>
      </c>
      <c r="I102">
        <v>0</v>
      </c>
      <c r="J102">
        <v>48</v>
      </c>
      <c r="K102" t="s">
        <v>231</v>
      </c>
      <c r="L102" t="s">
        <v>222</v>
      </c>
    </row>
    <row r="103" spans="1:12" x14ac:dyDescent="0.25">
      <c r="A103">
        <v>10</v>
      </c>
      <c r="B103" s="93">
        <v>43465</v>
      </c>
      <c r="C103">
        <v>12</v>
      </c>
      <c r="D103" t="s">
        <v>104</v>
      </c>
      <c r="E103">
        <v>2018</v>
      </c>
      <c r="F103" t="s">
        <v>23</v>
      </c>
      <c r="G103" t="s">
        <v>492</v>
      </c>
      <c r="H103" t="s">
        <v>493</v>
      </c>
      <c r="I103">
        <v>0</v>
      </c>
      <c r="J103">
        <v>117.66</v>
      </c>
      <c r="K103" t="s">
        <v>231</v>
      </c>
      <c r="L103" t="s">
        <v>34</v>
      </c>
    </row>
    <row r="104" spans="1:12" x14ac:dyDescent="0.25">
      <c r="A104">
        <v>10</v>
      </c>
      <c r="B104" s="93">
        <v>43465</v>
      </c>
      <c r="C104">
        <v>12</v>
      </c>
      <c r="D104" t="s">
        <v>104</v>
      </c>
      <c r="E104">
        <v>2018</v>
      </c>
      <c r="F104" t="s">
        <v>23</v>
      </c>
      <c r="G104" t="s">
        <v>492</v>
      </c>
      <c r="H104" t="s">
        <v>493</v>
      </c>
      <c r="I104">
        <v>0</v>
      </c>
      <c r="J104">
        <v>218.73</v>
      </c>
      <c r="K104" t="s">
        <v>231</v>
      </c>
      <c r="L104" t="s">
        <v>222</v>
      </c>
    </row>
    <row r="105" spans="1:12" x14ac:dyDescent="0.25">
      <c r="A105">
        <v>10</v>
      </c>
      <c r="B105" s="93">
        <v>43465</v>
      </c>
      <c r="C105">
        <v>12</v>
      </c>
      <c r="D105" t="s">
        <v>104</v>
      </c>
      <c r="E105">
        <v>2018</v>
      </c>
      <c r="F105" t="s">
        <v>21</v>
      </c>
      <c r="G105" t="s">
        <v>492</v>
      </c>
      <c r="H105" t="s">
        <v>493</v>
      </c>
      <c r="I105">
        <v>0</v>
      </c>
      <c r="J105">
        <v>280</v>
      </c>
      <c r="K105" t="s">
        <v>231</v>
      </c>
      <c r="L105" t="s">
        <v>222</v>
      </c>
    </row>
    <row r="106" spans="1:12" x14ac:dyDescent="0.25">
      <c r="A106">
        <v>10</v>
      </c>
      <c r="B106" s="93">
        <v>43465</v>
      </c>
      <c r="C106">
        <v>12</v>
      </c>
      <c r="D106" t="s">
        <v>104</v>
      </c>
      <c r="E106">
        <v>2018</v>
      </c>
      <c r="F106" t="s">
        <v>22</v>
      </c>
      <c r="G106" t="s">
        <v>492</v>
      </c>
      <c r="H106" t="s">
        <v>493</v>
      </c>
      <c r="I106">
        <v>0</v>
      </c>
      <c r="J106">
        <v>378.31</v>
      </c>
      <c r="K106" t="s">
        <v>231</v>
      </c>
      <c r="L106" t="s">
        <v>34</v>
      </c>
    </row>
    <row r="107" spans="1:12" x14ac:dyDescent="0.25">
      <c r="A107">
        <v>10</v>
      </c>
      <c r="B107" s="93">
        <v>43465</v>
      </c>
      <c r="C107">
        <v>12</v>
      </c>
      <c r="D107" t="s">
        <v>104</v>
      </c>
      <c r="E107">
        <v>2018</v>
      </c>
      <c r="F107" t="s">
        <v>23</v>
      </c>
      <c r="G107" t="s">
        <v>492</v>
      </c>
      <c r="H107" t="s">
        <v>493</v>
      </c>
      <c r="I107">
        <v>0</v>
      </c>
      <c r="J107">
        <v>710.15</v>
      </c>
      <c r="K107" t="s">
        <v>231</v>
      </c>
      <c r="L107" t="s">
        <v>64</v>
      </c>
    </row>
    <row r="108" spans="1:12" x14ac:dyDescent="0.25">
      <c r="A108">
        <v>10</v>
      </c>
      <c r="B108" s="93">
        <v>43465</v>
      </c>
      <c r="C108">
        <v>12</v>
      </c>
      <c r="D108" t="s">
        <v>104</v>
      </c>
      <c r="E108">
        <v>2018</v>
      </c>
      <c r="F108" t="s">
        <v>21</v>
      </c>
      <c r="G108" t="s">
        <v>492</v>
      </c>
      <c r="H108" t="s">
        <v>493</v>
      </c>
      <c r="I108">
        <v>0</v>
      </c>
      <c r="J108">
        <v>7742.17</v>
      </c>
      <c r="K108" t="s">
        <v>231</v>
      </c>
      <c r="L108" t="s">
        <v>34</v>
      </c>
    </row>
    <row r="109" spans="1:12" x14ac:dyDescent="0.25">
      <c r="A109">
        <v>11</v>
      </c>
      <c r="B109" s="93">
        <v>43446</v>
      </c>
      <c r="C109">
        <v>12</v>
      </c>
      <c r="D109" t="s">
        <v>104</v>
      </c>
      <c r="E109">
        <v>2018</v>
      </c>
      <c r="F109" t="s">
        <v>23</v>
      </c>
      <c r="G109" t="s">
        <v>63</v>
      </c>
      <c r="H109" t="s">
        <v>475</v>
      </c>
      <c r="I109">
        <v>151.84</v>
      </c>
      <c r="J109">
        <v>0</v>
      </c>
      <c r="K109" t="s">
        <v>729</v>
      </c>
      <c r="L109" t="s">
        <v>64</v>
      </c>
    </row>
    <row r="110" spans="1:12" x14ac:dyDescent="0.25">
      <c r="A110">
        <v>11</v>
      </c>
      <c r="B110" s="93">
        <v>43448</v>
      </c>
      <c r="C110">
        <v>12</v>
      </c>
      <c r="D110" t="s">
        <v>104</v>
      </c>
      <c r="E110">
        <v>2018</v>
      </c>
      <c r="F110" t="s">
        <v>23</v>
      </c>
      <c r="G110" t="s">
        <v>67</v>
      </c>
      <c r="H110" t="s">
        <v>477</v>
      </c>
      <c r="I110">
        <v>64.92</v>
      </c>
      <c r="J110">
        <v>0</v>
      </c>
      <c r="K110" t="s">
        <v>729</v>
      </c>
      <c r="L110" t="s">
        <v>266</v>
      </c>
    </row>
    <row r="111" spans="1:12" x14ac:dyDescent="0.25">
      <c r="A111">
        <v>11</v>
      </c>
      <c r="B111" s="93">
        <v>43452</v>
      </c>
      <c r="C111">
        <v>12</v>
      </c>
      <c r="D111" t="s">
        <v>104</v>
      </c>
      <c r="E111">
        <v>2018</v>
      </c>
      <c r="F111" t="s">
        <v>23</v>
      </c>
      <c r="G111" t="s">
        <v>35</v>
      </c>
      <c r="H111" t="s">
        <v>481</v>
      </c>
      <c r="I111">
        <v>86.8</v>
      </c>
      <c r="J111">
        <v>0</v>
      </c>
      <c r="K111" t="s">
        <v>729</v>
      </c>
      <c r="L111" t="s">
        <v>35</v>
      </c>
    </row>
    <row r="112" spans="1:12" x14ac:dyDescent="0.25">
      <c r="A112">
        <v>11</v>
      </c>
      <c r="B112" s="93">
        <v>43465</v>
      </c>
      <c r="C112">
        <v>12</v>
      </c>
      <c r="D112" t="s">
        <v>104</v>
      </c>
      <c r="E112">
        <v>2018</v>
      </c>
      <c r="F112" t="s">
        <v>23</v>
      </c>
      <c r="G112" t="s">
        <v>492</v>
      </c>
      <c r="H112" t="s">
        <v>493</v>
      </c>
      <c r="I112">
        <v>0</v>
      </c>
      <c r="J112">
        <v>43.29</v>
      </c>
      <c r="K112" t="s">
        <v>729</v>
      </c>
      <c r="L112" t="s">
        <v>222</v>
      </c>
    </row>
    <row r="113" spans="1:12" x14ac:dyDescent="0.25">
      <c r="A113">
        <v>11</v>
      </c>
      <c r="B113" s="93">
        <v>43465</v>
      </c>
      <c r="C113">
        <v>12</v>
      </c>
      <c r="D113" t="s">
        <v>104</v>
      </c>
      <c r="E113">
        <v>2018</v>
      </c>
      <c r="F113" t="s">
        <v>23</v>
      </c>
      <c r="G113" t="s">
        <v>492</v>
      </c>
      <c r="H113" t="s">
        <v>493</v>
      </c>
      <c r="I113">
        <v>0</v>
      </c>
      <c r="J113">
        <v>64.92</v>
      </c>
      <c r="K113" t="s">
        <v>729</v>
      </c>
      <c r="L113" t="s">
        <v>266</v>
      </c>
    </row>
    <row r="114" spans="1:12" x14ac:dyDescent="0.25">
      <c r="A114">
        <v>11</v>
      </c>
      <c r="B114" s="93">
        <v>43465</v>
      </c>
      <c r="C114">
        <v>12</v>
      </c>
      <c r="D114" t="s">
        <v>104</v>
      </c>
      <c r="E114">
        <v>2018</v>
      </c>
      <c r="F114" t="s">
        <v>23</v>
      </c>
      <c r="G114" t="s">
        <v>492</v>
      </c>
      <c r="H114" t="s">
        <v>493</v>
      </c>
      <c r="I114">
        <v>0</v>
      </c>
      <c r="J114">
        <v>340.5</v>
      </c>
      <c r="K114" t="s">
        <v>729</v>
      </c>
      <c r="L114" t="s">
        <v>35</v>
      </c>
    </row>
    <row r="115" spans="1:12" x14ac:dyDescent="0.25">
      <c r="A115">
        <v>11</v>
      </c>
      <c r="B115" s="93">
        <v>43465</v>
      </c>
      <c r="C115">
        <v>12</v>
      </c>
      <c r="D115" t="s">
        <v>104</v>
      </c>
      <c r="E115">
        <v>2018</v>
      </c>
      <c r="F115" t="s">
        <v>23</v>
      </c>
      <c r="G115" t="s">
        <v>492</v>
      </c>
      <c r="H115" t="s">
        <v>493</v>
      </c>
      <c r="I115">
        <v>0</v>
      </c>
      <c r="J115">
        <v>449.62</v>
      </c>
      <c r="K115" t="s">
        <v>729</v>
      </c>
      <c r="L115" t="s">
        <v>64</v>
      </c>
    </row>
    <row r="116" spans="1:12" x14ac:dyDescent="0.25">
      <c r="A116">
        <v>12</v>
      </c>
      <c r="B116" s="93">
        <v>43465</v>
      </c>
      <c r="C116">
        <v>12</v>
      </c>
      <c r="D116" t="s">
        <v>104</v>
      </c>
      <c r="E116">
        <v>2018</v>
      </c>
      <c r="F116" t="s">
        <v>23</v>
      </c>
      <c r="G116" t="s">
        <v>492</v>
      </c>
      <c r="H116" t="s">
        <v>493</v>
      </c>
      <c r="I116">
        <v>0</v>
      </c>
      <c r="J116">
        <v>9.1999999999999993</v>
      </c>
      <c r="K116" t="s">
        <v>734</v>
      </c>
      <c r="L116" t="s">
        <v>35</v>
      </c>
    </row>
    <row r="117" spans="1:12" x14ac:dyDescent="0.25">
      <c r="A117">
        <v>13</v>
      </c>
      <c r="B117" s="93">
        <v>43438</v>
      </c>
      <c r="C117">
        <v>12</v>
      </c>
      <c r="D117" t="s">
        <v>104</v>
      </c>
      <c r="E117">
        <v>2018</v>
      </c>
      <c r="F117" t="s">
        <v>21</v>
      </c>
      <c r="G117" t="s">
        <v>36</v>
      </c>
      <c r="H117" t="s">
        <v>467</v>
      </c>
      <c r="I117">
        <v>16</v>
      </c>
      <c r="J117">
        <v>0</v>
      </c>
      <c r="K117" t="s">
        <v>232</v>
      </c>
      <c r="L117" t="s">
        <v>222</v>
      </c>
    </row>
    <row r="118" spans="1:12" x14ac:dyDescent="0.25">
      <c r="A118">
        <v>13</v>
      </c>
      <c r="B118" s="93">
        <v>43440</v>
      </c>
      <c r="C118">
        <v>12</v>
      </c>
      <c r="D118" t="s">
        <v>104</v>
      </c>
      <c r="E118">
        <v>2018</v>
      </c>
      <c r="F118" t="s">
        <v>22</v>
      </c>
      <c r="G118" t="s">
        <v>36</v>
      </c>
      <c r="H118" t="s">
        <v>469</v>
      </c>
      <c r="I118">
        <v>8</v>
      </c>
      <c r="J118">
        <v>0</v>
      </c>
      <c r="K118" t="s">
        <v>232</v>
      </c>
      <c r="L118" t="s">
        <v>222</v>
      </c>
    </row>
    <row r="119" spans="1:12" x14ac:dyDescent="0.25">
      <c r="A119">
        <v>13</v>
      </c>
      <c r="B119" s="93">
        <v>43440</v>
      </c>
      <c r="C119">
        <v>12</v>
      </c>
      <c r="D119" t="s">
        <v>104</v>
      </c>
      <c r="E119">
        <v>2018</v>
      </c>
      <c r="F119" t="s">
        <v>21</v>
      </c>
      <c r="G119" t="s">
        <v>36</v>
      </c>
      <c r="H119" t="s">
        <v>469</v>
      </c>
      <c r="I119">
        <v>72</v>
      </c>
      <c r="J119">
        <v>0</v>
      </c>
      <c r="K119" t="s">
        <v>232</v>
      </c>
      <c r="L119" t="s">
        <v>222</v>
      </c>
    </row>
    <row r="120" spans="1:12" x14ac:dyDescent="0.25">
      <c r="A120">
        <v>13</v>
      </c>
      <c r="B120" s="93">
        <v>43441</v>
      </c>
      <c r="C120">
        <v>12</v>
      </c>
      <c r="D120" t="s">
        <v>104</v>
      </c>
      <c r="E120">
        <v>2018</v>
      </c>
      <c r="F120" t="s">
        <v>23</v>
      </c>
      <c r="G120" t="s">
        <v>63</v>
      </c>
      <c r="H120" t="s">
        <v>470</v>
      </c>
      <c r="I120">
        <v>79.73</v>
      </c>
      <c r="J120">
        <v>0</v>
      </c>
      <c r="K120" t="s">
        <v>232</v>
      </c>
      <c r="L120" t="s">
        <v>64</v>
      </c>
    </row>
    <row r="121" spans="1:12" x14ac:dyDescent="0.25">
      <c r="A121">
        <v>13</v>
      </c>
      <c r="B121" s="93">
        <v>43444</v>
      </c>
      <c r="C121">
        <v>12</v>
      </c>
      <c r="D121" t="s">
        <v>104</v>
      </c>
      <c r="E121">
        <v>2018</v>
      </c>
      <c r="F121" t="s">
        <v>23</v>
      </c>
      <c r="G121" t="s">
        <v>471</v>
      </c>
      <c r="H121" t="s">
        <v>472</v>
      </c>
      <c r="I121">
        <v>42.42</v>
      </c>
      <c r="J121">
        <v>0</v>
      </c>
      <c r="K121" t="s">
        <v>232</v>
      </c>
      <c r="L121" t="s">
        <v>34</v>
      </c>
    </row>
    <row r="122" spans="1:12" x14ac:dyDescent="0.25">
      <c r="A122">
        <v>13</v>
      </c>
      <c r="B122" s="93">
        <v>43444</v>
      </c>
      <c r="C122">
        <v>12</v>
      </c>
      <c r="D122" t="s">
        <v>104</v>
      </c>
      <c r="E122">
        <v>2018</v>
      </c>
      <c r="F122" t="s">
        <v>21</v>
      </c>
      <c r="G122" t="s">
        <v>471</v>
      </c>
      <c r="H122" t="s">
        <v>472</v>
      </c>
      <c r="I122">
        <v>348.54</v>
      </c>
      <c r="J122">
        <v>0</v>
      </c>
      <c r="K122" t="s">
        <v>232</v>
      </c>
      <c r="L122" t="s">
        <v>34</v>
      </c>
    </row>
    <row r="123" spans="1:12" x14ac:dyDescent="0.25">
      <c r="A123">
        <v>13</v>
      </c>
      <c r="B123" s="93">
        <v>43445</v>
      </c>
      <c r="C123">
        <v>12</v>
      </c>
      <c r="D123" t="s">
        <v>104</v>
      </c>
      <c r="E123">
        <v>2018</v>
      </c>
      <c r="F123" t="s">
        <v>22</v>
      </c>
      <c r="G123" t="s">
        <v>36</v>
      </c>
      <c r="H123" t="s">
        <v>474</v>
      </c>
      <c r="I123">
        <v>8</v>
      </c>
      <c r="J123">
        <v>0</v>
      </c>
      <c r="K123" t="s">
        <v>232</v>
      </c>
      <c r="L123" t="s">
        <v>222</v>
      </c>
    </row>
    <row r="124" spans="1:12" x14ac:dyDescent="0.25">
      <c r="A124">
        <v>13</v>
      </c>
      <c r="B124" s="93">
        <v>43445</v>
      </c>
      <c r="C124">
        <v>12</v>
      </c>
      <c r="D124" t="s">
        <v>104</v>
      </c>
      <c r="E124">
        <v>2018</v>
      </c>
      <c r="F124" t="s">
        <v>21</v>
      </c>
      <c r="G124" t="s">
        <v>36</v>
      </c>
      <c r="H124" t="s">
        <v>474</v>
      </c>
      <c r="I124">
        <v>32</v>
      </c>
      <c r="J124">
        <v>0</v>
      </c>
      <c r="K124" t="s">
        <v>232</v>
      </c>
      <c r="L124" t="s">
        <v>222</v>
      </c>
    </row>
    <row r="125" spans="1:12" x14ac:dyDescent="0.25">
      <c r="A125">
        <v>13</v>
      </c>
      <c r="B125" s="93">
        <v>43451</v>
      </c>
      <c r="C125">
        <v>12</v>
      </c>
      <c r="D125" t="s">
        <v>104</v>
      </c>
      <c r="E125">
        <v>2018</v>
      </c>
      <c r="F125" t="s">
        <v>21</v>
      </c>
      <c r="G125" t="s">
        <v>36</v>
      </c>
      <c r="H125" t="s">
        <v>480</v>
      </c>
      <c r="I125">
        <v>56</v>
      </c>
      <c r="J125">
        <v>0</v>
      </c>
      <c r="K125" t="s">
        <v>232</v>
      </c>
      <c r="L125" t="s">
        <v>222</v>
      </c>
    </row>
    <row r="126" spans="1:12" x14ac:dyDescent="0.25">
      <c r="A126">
        <v>13</v>
      </c>
      <c r="B126" s="93">
        <v>43453</v>
      </c>
      <c r="C126">
        <v>12</v>
      </c>
      <c r="D126" t="s">
        <v>104</v>
      </c>
      <c r="E126">
        <v>2018</v>
      </c>
      <c r="F126" t="s">
        <v>23</v>
      </c>
      <c r="G126" t="s">
        <v>482</v>
      </c>
      <c r="H126" t="s">
        <v>483</v>
      </c>
      <c r="I126">
        <v>23.76</v>
      </c>
      <c r="J126">
        <v>0</v>
      </c>
      <c r="K126" t="s">
        <v>232</v>
      </c>
      <c r="L126" t="s">
        <v>34</v>
      </c>
    </row>
    <row r="127" spans="1:12" x14ac:dyDescent="0.25">
      <c r="A127">
        <v>13</v>
      </c>
      <c r="B127" s="93">
        <v>43453</v>
      </c>
      <c r="C127">
        <v>12</v>
      </c>
      <c r="D127" t="s">
        <v>104</v>
      </c>
      <c r="E127">
        <v>2018</v>
      </c>
      <c r="F127" t="s">
        <v>22</v>
      </c>
      <c r="G127" t="s">
        <v>482</v>
      </c>
      <c r="H127" t="s">
        <v>483</v>
      </c>
      <c r="I127">
        <v>27.72</v>
      </c>
      <c r="J127">
        <v>0</v>
      </c>
      <c r="K127" t="s">
        <v>232</v>
      </c>
      <c r="L127" t="s">
        <v>34</v>
      </c>
    </row>
    <row r="128" spans="1:12" x14ac:dyDescent="0.25">
      <c r="A128">
        <v>13</v>
      </c>
      <c r="B128" s="93">
        <v>43453</v>
      </c>
      <c r="C128">
        <v>12</v>
      </c>
      <c r="D128" t="s">
        <v>104</v>
      </c>
      <c r="E128">
        <v>2018</v>
      </c>
      <c r="F128" t="s">
        <v>21</v>
      </c>
      <c r="G128" t="s">
        <v>482</v>
      </c>
      <c r="H128" t="s">
        <v>483</v>
      </c>
      <c r="I128">
        <v>816.62</v>
      </c>
      <c r="J128">
        <v>0</v>
      </c>
      <c r="K128" t="s">
        <v>232</v>
      </c>
      <c r="L128" t="s">
        <v>34</v>
      </c>
    </row>
    <row r="129" spans="1:12" x14ac:dyDescent="0.25">
      <c r="A129">
        <v>13</v>
      </c>
      <c r="B129" s="93">
        <v>43455</v>
      </c>
      <c r="C129">
        <v>12</v>
      </c>
      <c r="D129" t="s">
        <v>104</v>
      </c>
      <c r="E129">
        <v>2018</v>
      </c>
      <c r="F129" t="s">
        <v>21</v>
      </c>
      <c r="G129" t="s">
        <v>36</v>
      </c>
      <c r="H129" t="s">
        <v>486</v>
      </c>
      <c r="I129">
        <v>64</v>
      </c>
      <c r="J129">
        <v>0</v>
      </c>
      <c r="K129" t="s">
        <v>232</v>
      </c>
      <c r="L129" t="s">
        <v>222</v>
      </c>
    </row>
    <row r="130" spans="1:12" x14ac:dyDescent="0.25">
      <c r="A130">
        <v>13</v>
      </c>
      <c r="B130" s="93">
        <v>43462</v>
      </c>
      <c r="C130">
        <v>12</v>
      </c>
      <c r="D130" t="s">
        <v>104</v>
      </c>
      <c r="E130">
        <v>2018</v>
      </c>
      <c r="F130" t="s">
        <v>21</v>
      </c>
      <c r="G130" t="s">
        <v>36</v>
      </c>
      <c r="H130" t="s">
        <v>491</v>
      </c>
      <c r="I130">
        <v>32</v>
      </c>
      <c r="J130">
        <v>0</v>
      </c>
      <c r="K130" t="s">
        <v>232</v>
      </c>
      <c r="L130" t="s">
        <v>222</v>
      </c>
    </row>
    <row r="131" spans="1:12" x14ac:dyDescent="0.25">
      <c r="A131">
        <v>13</v>
      </c>
      <c r="B131" s="93">
        <v>43465</v>
      </c>
      <c r="C131">
        <v>12</v>
      </c>
      <c r="D131" t="s">
        <v>104</v>
      </c>
      <c r="E131">
        <v>2018</v>
      </c>
      <c r="F131" t="s">
        <v>23</v>
      </c>
      <c r="G131" t="s">
        <v>492</v>
      </c>
      <c r="H131" t="s">
        <v>493</v>
      </c>
      <c r="I131">
        <v>0</v>
      </c>
      <c r="J131">
        <v>117.6</v>
      </c>
      <c r="K131" t="s">
        <v>232</v>
      </c>
      <c r="L131" t="s">
        <v>35</v>
      </c>
    </row>
    <row r="132" spans="1:12" x14ac:dyDescent="0.25">
      <c r="A132">
        <v>13</v>
      </c>
      <c r="B132" s="93">
        <v>43465</v>
      </c>
      <c r="C132">
        <v>12</v>
      </c>
      <c r="D132" t="s">
        <v>104</v>
      </c>
      <c r="E132">
        <v>2018</v>
      </c>
      <c r="F132" t="s">
        <v>23</v>
      </c>
      <c r="G132" t="s">
        <v>492</v>
      </c>
      <c r="H132" t="s">
        <v>493</v>
      </c>
      <c r="I132">
        <v>0</v>
      </c>
      <c r="J132">
        <v>226.14</v>
      </c>
      <c r="K132" t="s">
        <v>232</v>
      </c>
      <c r="L132" t="s">
        <v>222</v>
      </c>
    </row>
    <row r="133" spans="1:12" x14ac:dyDescent="0.25">
      <c r="A133">
        <v>13</v>
      </c>
      <c r="B133" s="93">
        <v>43465</v>
      </c>
      <c r="C133">
        <v>12</v>
      </c>
      <c r="D133" t="s">
        <v>104</v>
      </c>
      <c r="E133">
        <v>2018</v>
      </c>
      <c r="F133" t="s">
        <v>22</v>
      </c>
      <c r="G133" t="s">
        <v>492</v>
      </c>
      <c r="H133" t="s">
        <v>493</v>
      </c>
      <c r="I133">
        <v>0</v>
      </c>
      <c r="J133">
        <v>232</v>
      </c>
      <c r="K133" t="s">
        <v>232</v>
      </c>
      <c r="L133" t="s">
        <v>222</v>
      </c>
    </row>
    <row r="134" spans="1:12" x14ac:dyDescent="0.25">
      <c r="A134">
        <v>13</v>
      </c>
      <c r="B134" s="93">
        <v>43465</v>
      </c>
      <c r="C134">
        <v>12</v>
      </c>
      <c r="D134" t="s">
        <v>104</v>
      </c>
      <c r="E134">
        <v>2018</v>
      </c>
      <c r="F134" t="s">
        <v>23</v>
      </c>
      <c r="G134" t="s">
        <v>492</v>
      </c>
      <c r="H134" t="s">
        <v>493</v>
      </c>
      <c r="I134">
        <v>0</v>
      </c>
      <c r="J134">
        <v>604.91999999999996</v>
      </c>
      <c r="K134" t="s">
        <v>232</v>
      </c>
      <c r="L134" t="s">
        <v>34</v>
      </c>
    </row>
    <row r="135" spans="1:12" x14ac:dyDescent="0.25">
      <c r="A135">
        <v>13</v>
      </c>
      <c r="B135" s="93">
        <v>43465</v>
      </c>
      <c r="C135">
        <v>12</v>
      </c>
      <c r="D135" t="s">
        <v>104</v>
      </c>
      <c r="E135">
        <v>2018</v>
      </c>
      <c r="F135" t="s">
        <v>22</v>
      </c>
      <c r="G135" t="s">
        <v>492</v>
      </c>
      <c r="H135" t="s">
        <v>493</v>
      </c>
      <c r="I135">
        <v>0</v>
      </c>
      <c r="J135">
        <v>839.97</v>
      </c>
      <c r="K135" t="s">
        <v>232</v>
      </c>
      <c r="L135" t="s">
        <v>34</v>
      </c>
    </row>
    <row r="136" spans="1:12" x14ac:dyDescent="0.25">
      <c r="A136">
        <v>13</v>
      </c>
      <c r="B136" s="93">
        <v>43465</v>
      </c>
      <c r="C136">
        <v>12</v>
      </c>
      <c r="D136" t="s">
        <v>104</v>
      </c>
      <c r="E136">
        <v>2018</v>
      </c>
      <c r="F136" t="s">
        <v>23</v>
      </c>
      <c r="G136" t="s">
        <v>492</v>
      </c>
      <c r="H136" t="s">
        <v>493</v>
      </c>
      <c r="I136">
        <v>0</v>
      </c>
      <c r="J136">
        <v>1634.07</v>
      </c>
      <c r="K136" t="s">
        <v>232</v>
      </c>
      <c r="L136" t="s">
        <v>64</v>
      </c>
    </row>
    <row r="137" spans="1:12" x14ac:dyDescent="0.25">
      <c r="A137">
        <v>13</v>
      </c>
      <c r="B137" s="93">
        <v>43465</v>
      </c>
      <c r="C137">
        <v>12</v>
      </c>
      <c r="D137" t="s">
        <v>104</v>
      </c>
      <c r="E137">
        <v>2018</v>
      </c>
      <c r="F137" t="s">
        <v>21</v>
      </c>
      <c r="G137" t="s">
        <v>492</v>
      </c>
      <c r="H137" t="s">
        <v>493</v>
      </c>
      <c r="I137">
        <v>0</v>
      </c>
      <c r="J137">
        <v>2776</v>
      </c>
      <c r="K137" t="s">
        <v>232</v>
      </c>
      <c r="L137" t="s">
        <v>222</v>
      </c>
    </row>
    <row r="138" spans="1:12" x14ac:dyDescent="0.25">
      <c r="A138">
        <v>13</v>
      </c>
      <c r="B138" s="93">
        <v>43465</v>
      </c>
      <c r="C138">
        <v>12</v>
      </c>
      <c r="D138" t="s">
        <v>104</v>
      </c>
      <c r="E138">
        <v>2018</v>
      </c>
      <c r="F138" t="s">
        <v>21</v>
      </c>
      <c r="G138" t="s">
        <v>492</v>
      </c>
      <c r="H138" t="s">
        <v>493</v>
      </c>
      <c r="I138">
        <v>0</v>
      </c>
      <c r="J138">
        <v>13776.33</v>
      </c>
      <c r="K138" t="s">
        <v>232</v>
      </c>
      <c r="L138" t="s">
        <v>34</v>
      </c>
    </row>
    <row r="139" spans="1:12" x14ac:dyDescent="0.25">
      <c r="A139">
        <v>14</v>
      </c>
      <c r="B139" s="93">
        <v>43452</v>
      </c>
      <c r="C139">
        <v>12</v>
      </c>
      <c r="D139" t="s">
        <v>104</v>
      </c>
      <c r="E139">
        <v>2018</v>
      </c>
      <c r="F139" t="s">
        <v>23</v>
      </c>
      <c r="G139" t="s">
        <v>37</v>
      </c>
      <c r="H139" t="s">
        <v>399</v>
      </c>
      <c r="I139">
        <v>2.4</v>
      </c>
      <c r="J139">
        <v>0</v>
      </c>
      <c r="K139" t="s">
        <v>233</v>
      </c>
      <c r="L139" t="s">
        <v>35</v>
      </c>
    </row>
    <row r="140" spans="1:12" x14ac:dyDescent="0.25">
      <c r="A140">
        <v>14</v>
      </c>
      <c r="B140" s="93">
        <v>43465</v>
      </c>
      <c r="C140">
        <v>12</v>
      </c>
      <c r="D140" t="s">
        <v>104</v>
      </c>
      <c r="E140">
        <v>2018</v>
      </c>
      <c r="F140" t="s">
        <v>22</v>
      </c>
      <c r="G140" t="s">
        <v>492</v>
      </c>
      <c r="H140" t="s">
        <v>493</v>
      </c>
      <c r="I140">
        <v>0</v>
      </c>
      <c r="J140">
        <v>8</v>
      </c>
      <c r="K140" t="s">
        <v>233</v>
      </c>
      <c r="L140" t="s">
        <v>222</v>
      </c>
    </row>
    <row r="141" spans="1:12" x14ac:dyDescent="0.25">
      <c r="A141">
        <v>14</v>
      </c>
      <c r="B141" s="93">
        <v>43465</v>
      </c>
      <c r="C141">
        <v>12</v>
      </c>
      <c r="D141" t="s">
        <v>104</v>
      </c>
      <c r="E141">
        <v>2018</v>
      </c>
      <c r="F141" t="s">
        <v>23</v>
      </c>
      <c r="G141" t="s">
        <v>492</v>
      </c>
      <c r="H141" t="s">
        <v>493</v>
      </c>
      <c r="I141">
        <v>0</v>
      </c>
      <c r="J141">
        <v>13.2</v>
      </c>
      <c r="K141" t="s">
        <v>233</v>
      </c>
      <c r="L141" t="s">
        <v>35</v>
      </c>
    </row>
    <row r="142" spans="1:12" x14ac:dyDescent="0.25">
      <c r="A142">
        <v>14</v>
      </c>
      <c r="B142" s="93">
        <v>43465</v>
      </c>
      <c r="C142">
        <v>12</v>
      </c>
      <c r="D142" t="s">
        <v>104</v>
      </c>
      <c r="E142">
        <v>2018</v>
      </c>
      <c r="F142" t="s">
        <v>21</v>
      </c>
      <c r="G142" t="s">
        <v>492</v>
      </c>
      <c r="H142" t="s">
        <v>493</v>
      </c>
      <c r="I142">
        <v>0</v>
      </c>
      <c r="J142">
        <v>123.6</v>
      </c>
      <c r="K142" t="s">
        <v>233</v>
      </c>
      <c r="L142" t="s">
        <v>35</v>
      </c>
    </row>
    <row r="143" spans="1:12" x14ac:dyDescent="0.25">
      <c r="A143">
        <v>14</v>
      </c>
      <c r="B143" s="93">
        <v>43465</v>
      </c>
      <c r="C143">
        <v>12</v>
      </c>
      <c r="D143" t="s">
        <v>104</v>
      </c>
      <c r="E143">
        <v>2018</v>
      </c>
      <c r="F143" t="s">
        <v>23</v>
      </c>
      <c r="G143" t="s">
        <v>492</v>
      </c>
      <c r="H143" t="s">
        <v>493</v>
      </c>
      <c r="I143">
        <v>0</v>
      </c>
      <c r="J143">
        <v>359.06</v>
      </c>
      <c r="K143" t="s">
        <v>233</v>
      </c>
      <c r="L143" t="s">
        <v>64</v>
      </c>
    </row>
    <row r="144" spans="1:12" x14ac:dyDescent="0.25">
      <c r="A144">
        <v>14</v>
      </c>
      <c r="B144" s="93">
        <v>43465</v>
      </c>
      <c r="C144">
        <v>12</v>
      </c>
      <c r="D144" t="s">
        <v>104</v>
      </c>
      <c r="E144">
        <v>2018</v>
      </c>
      <c r="F144" t="s">
        <v>21</v>
      </c>
      <c r="G144" t="s">
        <v>492</v>
      </c>
      <c r="H144" t="s">
        <v>493</v>
      </c>
      <c r="I144">
        <v>0</v>
      </c>
      <c r="J144">
        <v>468.25</v>
      </c>
      <c r="K144" t="s">
        <v>233</v>
      </c>
      <c r="L144" t="s">
        <v>34</v>
      </c>
    </row>
    <row r="145" spans="1:12" x14ac:dyDescent="0.25">
      <c r="A145">
        <v>15</v>
      </c>
      <c r="B145" s="93">
        <v>43435</v>
      </c>
      <c r="C145">
        <v>12</v>
      </c>
      <c r="D145" t="s">
        <v>104</v>
      </c>
      <c r="E145">
        <v>2018</v>
      </c>
      <c r="F145" t="s">
        <v>23</v>
      </c>
      <c r="G145" t="s">
        <v>37</v>
      </c>
      <c r="H145" t="s">
        <v>133</v>
      </c>
      <c r="I145">
        <v>2.25</v>
      </c>
      <c r="J145">
        <v>0</v>
      </c>
      <c r="K145" t="s">
        <v>234</v>
      </c>
      <c r="L145" t="s">
        <v>35</v>
      </c>
    </row>
    <row r="146" spans="1:12" x14ac:dyDescent="0.25">
      <c r="A146">
        <v>15</v>
      </c>
      <c r="B146" s="93">
        <v>43437</v>
      </c>
      <c r="C146">
        <v>12</v>
      </c>
      <c r="D146" t="s">
        <v>104</v>
      </c>
      <c r="E146">
        <v>2018</v>
      </c>
      <c r="F146" t="s">
        <v>23</v>
      </c>
      <c r="G146" t="s">
        <v>37</v>
      </c>
      <c r="H146" t="s">
        <v>133</v>
      </c>
      <c r="I146">
        <v>9</v>
      </c>
      <c r="J146">
        <v>0</v>
      </c>
      <c r="K146" t="s">
        <v>234</v>
      </c>
      <c r="L146" t="s">
        <v>35</v>
      </c>
    </row>
    <row r="147" spans="1:12" x14ac:dyDescent="0.25">
      <c r="A147">
        <v>15</v>
      </c>
      <c r="B147" s="93">
        <v>43438</v>
      </c>
      <c r="C147">
        <v>12</v>
      </c>
      <c r="D147" t="s">
        <v>104</v>
      </c>
      <c r="E147">
        <v>2018</v>
      </c>
      <c r="F147" t="s">
        <v>23</v>
      </c>
      <c r="G147" t="s">
        <v>58</v>
      </c>
      <c r="H147" t="s">
        <v>467</v>
      </c>
      <c r="I147">
        <v>27</v>
      </c>
      <c r="J147">
        <v>0</v>
      </c>
      <c r="K147" t="s">
        <v>234</v>
      </c>
      <c r="L147" t="s">
        <v>222</v>
      </c>
    </row>
    <row r="148" spans="1:12" x14ac:dyDescent="0.25">
      <c r="A148">
        <v>15</v>
      </c>
      <c r="B148" s="93">
        <v>43446</v>
      </c>
      <c r="C148">
        <v>12</v>
      </c>
      <c r="D148" t="s">
        <v>104</v>
      </c>
      <c r="E148">
        <v>2018</v>
      </c>
      <c r="F148" t="s">
        <v>23</v>
      </c>
      <c r="G148" t="s">
        <v>67</v>
      </c>
      <c r="H148" t="s">
        <v>475</v>
      </c>
      <c r="I148">
        <v>70.819999999999993</v>
      </c>
      <c r="J148">
        <v>0</v>
      </c>
      <c r="K148" t="s">
        <v>234</v>
      </c>
      <c r="L148" t="s">
        <v>266</v>
      </c>
    </row>
    <row r="149" spans="1:12" x14ac:dyDescent="0.25">
      <c r="A149">
        <v>15</v>
      </c>
      <c r="B149" s="93">
        <v>43448</v>
      </c>
      <c r="C149">
        <v>12</v>
      </c>
      <c r="D149" t="s">
        <v>104</v>
      </c>
      <c r="E149">
        <v>2018</v>
      </c>
      <c r="F149" t="s">
        <v>23</v>
      </c>
      <c r="G149" t="s">
        <v>37</v>
      </c>
      <c r="H149" t="s">
        <v>133</v>
      </c>
      <c r="I149">
        <v>2.25</v>
      </c>
      <c r="J149">
        <v>0</v>
      </c>
      <c r="K149" t="s">
        <v>234</v>
      </c>
      <c r="L149" t="s">
        <v>35</v>
      </c>
    </row>
    <row r="150" spans="1:12" x14ac:dyDescent="0.25">
      <c r="A150">
        <v>15</v>
      </c>
      <c r="B150" s="93">
        <v>43454</v>
      </c>
      <c r="C150">
        <v>12</v>
      </c>
      <c r="D150" t="s">
        <v>104</v>
      </c>
      <c r="E150">
        <v>2018</v>
      </c>
      <c r="F150" t="s">
        <v>23</v>
      </c>
      <c r="G150" t="s">
        <v>37</v>
      </c>
      <c r="H150" t="s">
        <v>133</v>
      </c>
      <c r="I150">
        <v>2.25</v>
      </c>
      <c r="J150">
        <v>0</v>
      </c>
      <c r="K150" t="s">
        <v>234</v>
      </c>
      <c r="L150" t="s">
        <v>35</v>
      </c>
    </row>
    <row r="151" spans="1:12" x14ac:dyDescent="0.25">
      <c r="A151">
        <v>15</v>
      </c>
      <c r="B151" s="93">
        <v>43454</v>
      </c>
      <c r="C151">
        <v>12</v>
      </c>
      <c r="D151" t="s">
        <v>104</v>
      </c>
      <c r="E151">
        <v>2018</v>
      </c>
      <c r="F151" t="s">
        <v>23</v>
      </c>
      <c r="G151" t="s">
        <v>63</v>
      </c>
      <c r="H151" t="s">
        <v>485</v>
      </c>
      <c r="I151">
        <v>389</v>
      </c>
      <c r="J151">
        <v>0</v>
      </c>
      <c r="K151" t="s">
        <v>234</v>
      </c>
      <c r="L151" t="s">
        <v>64</v>
      </c>
    </row>
    <row r="152" spans="1:12" x14ac:dyDescent="0.25">
      <c r="A152">
        <v>15</v>
      </c>
      <c r="B152" s="93">
        <v>43461</v>
      </c>
      <c r="C152">
        <v>12</v>
      </c>
      <c r="D152" t="s">
        <v>104</v>
      </c>
      <c r="E152">
        <v>2018</v>
      </c>
      <c r="F152" t="s">
        <v>23</v>
      </c>
      <c r="G152" t="s">
        <v>63</v>
      </c>
      <c r="H152" t="s">
        <v>490</v>
      </c>
      <c r="I152">
        <v>96</v>
      </c>
      <c r="J152">
        <v>0</v>
      </c>
      <c r="K152" t="s">
        <v>234</v>
      </c>
      <c r="L152" t="s">
        <v>64</v>
      </c>
    </row>
    <row r="153" spans="1:12" x14ac:dyDescent="0.25">
      <c r="A153">
        <v>15</v>
      </c>
      <c r="B153" s="93">
        <v>43465</v>
      </c>
      <c r="C153">
        <v>12</v>
      </c>
      <c r="D153" t="s">
        <v>104</v>
      </c>
      <c r="E153">
        <v>2018</v>
      </c>
      <c r="F153" t="s">
        <v>22</v>
      </c>
      <c r="G153" t="s">
        <v>492</v>
      </c>
      <c r="H153" t="s">
        <v>493</v>
      </c>
      <c r="I153">
        <v>0</v>
      </c>
      <c r="J153">
        <v>38</v>
      </c>
      <c r="K153" t="s">
        <v>234</v>
      </c>
      <c r="L153" t="s">
        <v>35</v>
      </c>
    </row>
    <row r="154" spans="1:12" x14ac:dyDescent="0.25">
      <c r="A154">
        <v>15</v>
      </c>
      <c r="B154" s="93">
        <v>43465</v>
      </c>
      <c r="C154">
        <v>12</v>
      </c>
      <c r="D154" t="s">
        <v>104</v>
      </c>
      <c r="E154">
        <v>2018</v>
      </c>
      <c r="F154" t="s">
        <v>22</v>
      </c>
      <c r="G154" t="s">
        <v>492</v>
      </c>
      <c r="H154" t="s">
        <v>493</v>
      </c>
      <c r="I154">
        <v>0</v>
      </c>
      <c r="J154">
        <v>59.61</v>
      </c>
      <c r="K154" t="s">
        <v>234</v>
      </c>
      <c r="L154" t="s">
        <v>34</v>
      </c>
    </row>
    <row r="155" spans="1:12" x14ac:dyDescent="0.25">
      <c r="A155">
        <v>15</v>
      </c>
      <c r="B155" s="93">
        <v>43465</v>
      </c>
      <c r="C155">
        <v>12</v>
      </c>
      <c r="D155" t="s">
        <v>104</v>
      </c>
      <c r="E155">
        <v>2018</v>
      </c>
      <c r="F155" t="s">
        <v>23</v>
      </c>
      <c r="G155" t="s">
        <v>492</v>
      </c>
      <c r="H155" t="s">
        <v>493</v>
      </c>
      <c r="I155">
        <v>0</v>
      </c>
      <c r="J155">
        <v>70.819999999999993</v>
      </c>
      <c r="K155" t="s">
        <v>234</v>
      </c>
      <c r="L155" t="s">
        <v>266</v>
      </c>
    </row>
    <row r="156" spans="1:12" x14ac:dyDescent="0.25">
      <c r="A156">
        <v>15</v>
      </c>
      <c r="B156" s="93">
        <v>43465</v>
      </c>
      <c r="C156">
        <v>12</v>
      </c>
      <c r="D156" t="s">
        <v>104</v>
      </c>
      <c r="E156">
        <v>2018</v>
      </c>
      <c r="F156" t="s">
        <v>23</v>
      </c>
      <c r="G156" t="s">
        <v>492</v>
      </c>
      <c r="H156" t="s">
        <v>493</v>
      </c>
      <c r="I156">
        <v>0</v>
      </c>
      <c r="J156">
        <v>146.65</v>
      </c>
      <c r="K156" t="s">
        <v>234</v>
      </c>
      <c r="L156" t="s">
        <v>34</v>
      </c>
    </row>
    <row r="157" spans="1:12" x14ac:dyDescent="0.25">
      <c r="A157">
        <v>15</v>
      </c>
      <c r="B157" s="93">
        <v>43465</v>
      </c>
      <c r="C157">
        <v>12</v>
      </c>
      <c r="D157" t="s">
        <v>104</v>
      </c>
      <c r="E157">
        <v>2018</v>
      </c>
      <c r="F157" t="s">
        <v>23</v>
      </c>
      <c r="G157" t="s">
        <v>492</v>
      </c>
      <c r="H157" t="s">
        <v>493</v>
      </c>
      <c r="I157">
        <v>0</v>
      </c>
      <c r="J157">
        <v>208.82</v>
      </c>
      <c r="K157" t="s">
        <v>234</v>
      </c>
      <c r="L157" t="s">
        <v>222</v>
      </c>
    </row>
    <row r="158" spans="1:12" x14ac:dyDescent="0.25">
      <c r="A158">
        <v>15</v>
      </c>
      <c r="B158" s="93">
        <v>43465</v>
      </c>
      <c r="C158">
        <v>12</v>
      </c>
      <c r="D158" t="s">
        <v>104</v>
      </c>
      <c r="E158">
        <v>2018</v>
      </c>
      <c r="F158" t="s">
        <v>23</v>
      </c>
      <c r="G158" t="s">
        <v>492</v>
      </c>
      <c r="H158" t="s">
        <v>493</v>
      </c>
      <c r="I158">
        <v>0</v>
      </c>
      <c r="J158">
        <v>247.85</v>
      </c>
      <c r="K158" t="s">
        <v>234</v>
      </c>
      <c r="L158" t="s">
        <v>35</v>
      </c>
    </row>
    <row r="159" spans="1:12" x14ac:dyDescent="0.25">
      <c r="A159">
        <v>15</v>
      </c>
      <c r="B159" s="93">
        <v>43465</v>
      </c>
      <c r="C159">
        <v>12</v>
      </c>
      <c r="D159" t="s">
        <v>104</v>
      </c>
      <c r="E159">
        <v>2018</v>
      </c>
      <c r="F159" t="s">
        <v>23</v>
      </c>
      <c r="G159" t="s">
        <v>492</v>
      </c>
      <c r="H159" t="s">
        <v>493</v>
      </c>
      <c r="I159">
        <v>0</v>
      </c>
      <c r="J159">
        <v>599.23</v>
      </c>
      <c r="K159" t="s">
        <v>234</v>
      </c>
      <c r="L159" t="s">
        <v>64</v>
      </c>
    </row>
    <row r="160" spans="1:12" x14ac:dyDescent="0.25">
      <c r="A160">
        <v>15</v>
      </c>
      <c r="B160" s="93">
        <v>43465</v>
      </c>
      <c r="C160">
        <v>12</v>
      </c>
      <c r="D160" t="s">
        <v>104</v>
      </c>
      <c r="E160">
        <v>2018</v>
      </c>
      <c r="F160" t="s">
        <v>21</v>
      </c>
      <c r="G160" t="s">
        <v>492</v>
      </c>
      <c r="H160" t="s">
        <v>493</v>
      </c>
      <c r="I160">
        <v>0</v>
      </c>
      <c r="J160">
        <v>741.73</v>
      </c>
      <c r="K160" t="s">
        <v>234</v>
      </c>
      <c r="L160" t="s">
        <v>34</v>
      </c>
    </row>
    <row r="161" spans="1:12" x14ac:dyDescent="0.25">
      <c r="A161">
        <v>16</v>
      </c>
      <c r="B161" s="93">
        <v>43435</v>
      </c>
      <c r="C161">
        <v>12</v>
      </c>
      <c r="D161" t="s">
        <v>104</v>
      </c>
      <c r="E161">
        <v>2018</v>
      </c>
      <c r="F161" t="s">
        <v>23</v>
      </c>
      <c r="G161" t="s">
        <v>63</v>
      </c>
      <c r="H161" t="s">
        <v>465</v>
      </c>
      <c r="I161">
        <v>126</v>
      </c>
      <c r="J161">
        <v>0</v>
      </c>
      <c r="K161" t="s">
        <v>727</v>
      </c>
      <c r="L161" t="s">
        <v>64</v>
      </c>
    </row>
    <row r="162" spans="1:12" x14ac:dyDescent="0.25">
      <c r="A162">
        <v>16</v>
      </c>
      <c r="B162" s="93">
        <v>43444</v>
      </c>
      <c r="C162">
        <v>12</v>
      </c>
      <c r="D162" t="s">
        <v>104</v>
      </c>
      <c r="E162">
        <v>2018</v>
      </c>
      <c r="F162" t="s">
        <v>23</v>
      </c>
      <c r="G162" t="s">
        <v>63</v>
      </c>
      <c r="H162" t="s">
        <v>473</v>
      </c>
      <c r="I162">
        <v>100</v>
      </c>
      <c r="J162">
        <v>0</v>
      </c>
      <c r="K162" t="s">
        <v>727</v>
      </c>
      <c r="L162" t="s">
        <v>64</v>
      </c>
    </row>
    <row r="163" spans="1:12" x14ac:dyDescent="0.25">
      <c r="A163">
        <v>16</v>
      </c>
      <c r="B163" s="93">
        <v>43460</v>
      </c>
      <c r="C163">
        <v>12</v>
      </c>
      <c r="D163" t="s">
        <v>104</v>
      </c>
      <c r="E163">
        <v>2018</v>
      </c>
      <c r="F163" t="s">
        <v>23</v>
      </c>
      <c r="G163" t="s">
        <v>63</v>
      </c>
      <c r="H163" t="s">
        <v>489</v>
      </c>
      <c r="I163">
        <v>95.63</v>
      </c>
      <c r="J163">
        <v>0</v>
      </c>
      <c r="K163" t="s">
        <v>727</v>
      </c>
      <c r="L163" t="s">
        <v>64</v>
      </c>
    </row>
    <row r="164" spans="1:12" x14ac:dyDescent="0.25">
      <c r="A164">
        <v>16</v>
      </c>
      <c r="B164" s="93">
        <v>43465</v>
      </c>
      <c r="C164">
        <v>12</v>
      </c>
      <c r="D164" t="s">
        <v>104</v>
      </c>
      <c r="E164">
        <v>2018</v>
      </c>
      <c r="F164" t="s">
        <v>23</v>
      </c>
      <c r="G164" t="s">
        <v>492</v>
      </c>
      <c r="H164" t="s">
        <v>493</v>
      </c>
      <c r="I164">
        <v>0</v>
      </c>
      <c r="J164">
        <v>87.57</v>
      </c>
      <c r="K164" t="s">
        <v>727</v>
      </c>
      <c r="L164" t="s">
        <v>35</v>
      </c>
    </row>
    <row r="165" spans="1:12" x14ac:dyDescent="0.25">
      <c r="A165">
        <v>16</v>
      </c>
      <c r="B165" s="93">
        <v>43465</v>
      </c>
      <c r="C165">
        <v>12</v>
      </c>
      <c r="D165" t="s">
        <v>104</v>
      </c>
      <c r="E165">
        <v>2018</v>
      </c>
      <c r="F165" t="s">
        <v>21</v>
      </c>
      <c r="G165" t="s">
        <v>492</v>
      </c>
      <c r="H165" t="s">
        <v>493</v>
      </c>
      <c r="I165">
        <v>0</v>
      </c>
      <c r="J165">
        <v>295.66000000000003</v>
      </c>
      <c r="K165" t="s">
        <v>727</v>
      </c>
      <c r="L165" t="s">
        <v>34</v>
      </c>
    </row>
    <row r="166" spans="1:12" x14ac:dyDescent="0.25">
      <c r="A166">
        <v>16</v>
      </c>
      <c r="B166" s="93">
        <v>43465</v>
      </c>
      <c r="C166">
        <v>12</v>
      </c>
      <c r="D166" t="s">
        <v>104</v>
      </c>
      <c r="E166">
        <v>2018</v>
      </c>
      <c r="F166" t="s">
        <v>23</v>
      </c>
      <c r="G166" t="s">
        <v>492</v>
      </c>
      <c r="H166" t="s">
        <v>493</v>
      </c>
      <c r="I166">
        <v>0</v>
      </c>
      <c r="J166">
        <v>591.87</v>
      </c>
      <c r="K166" t="s">
        <v>727</v>
      </c>
      <c r="L166" t="s">
        <v>64</v>
      </c>
    </row>
    <row r="167" spans="1:12" x14ac:dyDescent="0.25">
      <c r="A167">
        <v>17</v>
      </c>
      <c r="B167" s="93">
        <v>43440</v>
      </c>
      <c r="C167">
        <v>12</v>
      </c>
      <c r="D167" t="s">
        <v>104</v>
      </c>
      <c r="E167">
        <v>2018</v>
      </c>
      <c r="F167" t="s">
        <v>23</v>
      </c>
      <c r="G167" t="s">
        <v>37</v>
      </c>
      <c r="H167" t="s">
        <v>303</v>
      </c>
      <c r="I167">
        <v>2.25</v>
      </c>
      <c r="J167">
        <v>0</v>
      </c>
      <c r="K167" t="s">
        <v>235</v>
      </c>
      <c r="L167" t="s">
        <v>35</v>
      </c>
    </row>
    <row r="168" spans="1:12" x14ac:dyDescent="0.25">
      <c r="A168">
        <v>17</v>
      </c>
      <c r="B168" s="93">
        <v>43446</v>
      </c>
      <c r="C168">
        <v>12</v>
      </c>
      <c r="D168" t="s">
        <v>104</v>
      </c>
      <c r="E168">
        <v>2018</v>
      </c>
      <c r="F168" t="s">
        <v>23</v>
      </c>
      <c r="G168" t="s">
        <v>37</v>
      </c>
      <c r="H168" t="s">
        <v>303</v>
      </c>
      <c r="I168">
        <v>1.8</v>
      </c>
      <c r="J168">
        <v>0</v>
      </c>
      <c r="K168" t="s">
        <v>235</v>
      </c>
      <c r="L168" t="s">
        <v>35</v>
      </c>
    </row>
    <row r="169" spans="1:12" x14ac:dyDescent="0.25">
      <c r="A169">
        <v>17</v>
      </c>
      <c r="B169" s="93">
        <v>43451</v>
      </c>
      <c r="C169">
        <v>12</v>
      </c>
      <c r="D169" t="s">
        <v>104</v>
      </c>
      <c r="E169">
        <v>2018</v>
      </c>
      <c r="F169" t="s">
        <v>23</v>
      </c>
      <c r="G169" t="s">
        <v>37</v>
      </c>
      <c r="H169" t="s">
        <v>303</v>
      </c>
      <c r="I169">
        <v>6.85</v>
      </c>
      <c r="J169">
        <v>0</v>
      </c>
      <c r="K169" t="s">
        <v>235</v>
      </c>
      <c r="L169" t="s">
        <v>35</v>
      </c>
    </row>
    <row r="170" spans="1:12" x14ac:dyDescent="0.25">
      <c r="A170">
        <v>17</v>
      </c>
      <c r="B170" s="93">
        <v>43453</v>
      </c>
      <c r="C170">
        <v>12</v>
      </c>
      <c r="D170" t="s">
        <v>104</v>
      </c>
      <c r="E170">
        <v>2018</v>
      </c>
      <c r="F170" t="s">
        <v>23</v>
      </c>
      <c r="G170" t="s">
        <v>37</v>
      </c>
      <c r="H170" t="s">
        <v>303</v>
      </c>
      <c r="I170">
        <v>6.85</v>
      </c>
      <c r="J170">
        <v>0</v>
      </c>
      <c r="K170" t="s">
        <v>235</v>
      </c>
      <c r="L170" t="s">
        <v>35</v>
      </c>
    </row>
    <row r="171" spans="1:12" x14ac:dyDescent="0.25">
      <c r="A171">
        <v>17</v>
      </c>
      <c r="B171" s="93">
        <v>43465</v>
      </c>
      <c r="C171">
        <v>12</v>
      </c>
      <c r="D171" t="s">
        <v>104</v>
      </c>
      <c r="E171">
        <v>2018</v>
      </c>
      <c r="F171" t="s">
        <v>23</v>
      </c>
      <c r="G171" t="s">
        <v>492</v>
      </c>
      <c r="H171" t="s">
        <v>493</v>
      </c>
      <c r="I171">
        <v>0</v>
      </c>
      <c r="J171">
        <v>29.26</v>
      </c>
      <c r="K171" t="s">
        <v>235</v>
      </c>
      <c r="L171" t="s">
        <v>266</v>
      </c>
    </row>
    <row r="172" spans="1:12" x14ac:dyDescent="0.25">
      <c r="A172">
        <v>17</v>
      </c>
      <c r="B172" s="93">
        <v>43465</v>
      </c>
      <c r="C172">
        <v>12</v>
      </c>
      <c r="D172" t="s">
        <v>104</v>
      </c>
      <c r="E172">
        <v>2018</v>
      </c>
      <c r="F172" t="s">
        <v>23</v>
      </c>
      <c r="G172" t="s">
        <v>492</v>
      </c>
      <c r="H172" t="s">
        <v>493</v>
      </c>
      <c r="I172">
        <v>0</v>
      </c>
      <c r="J172">
        <v>66.27</v>
      </c>
      <c r="K172" t="s">
        <v>235</v>
      </c>
      <c r="L172" t="s">
        <v>34</v>
      </c>
    </row>
    <row r="173" spans="1:12" x14ac:dyDescent="0.25">
      <c r="A173">
        <v>17</v>
      </c>
      <c r="B173" s="93">
        <v>43465</v>
      </c>
      <c r="C173">
        <v>12</v>
      </c>
      <c r="D173" t="s">
        <v>104</v>
      </c>
      <c r="E173">
        <v>2018</v>
      </c>
      <c r="F173" t="s">
        <v>23</v>
      </c>
      <c r="G173" t="s">
        <v>492</v>
      </c>
      <c r="H173" t="s">
        <v>493</v>
      </c>
      <c r="I173">
        <v>0</v>
      </c>
      <c r="J173">
        <v>118.25</v>
      </c>
      <c r="K173" t="s">
        <v>235</v>
      </c>
      <c r="L173" t="s">
        <v>35</v>
      </c>
    </row>
    <row r="174" spans="1:12" x14ac:dyDescent="0.25">
      <c r="A174">
        <v>17</v>
      </c>
      <c r="B174" s="93">
        <v>43465</v>
      </c>
      <c r="C174">
        <v>12</v>
      </c>
      <c r="D174" t="s">
        <v>104</v>
      </c>
      <c r="E174">
        <v>2018</v>
      </c>
      <c r="F174" t="s">
        <v>23</v>
      </c>
      <c r="G174" t="s">
        <v>492</v>
      </c>
      <c r="H174" t="s">
        <v>493</v>
      </c>
      <c r="I174">
        <v>0</v>
      </c>
      <c r="J174">
        <v>248.26</v>
      </c>
      <c r="K174" t="s">
        <v>235</v>
      </c>
      <c r="L174" t="s">
        <v>64</v>
      </c>
    </row>
    <row r="175" spans="1:12" x14ac:dyDescent="0.25">
      <c r="A175">
        <v>17</v>
      </c>
      <c r="B175" s="93">
        <v>43465</v>
      </c>
      <c r="C175">
        <v>12</v>
      </c>
      <c r="D175" t="s">
        <v>104</v>
      </c>
      <c r="E175">
        <v>2018</v>
      </c>
      <c r="F175" t="s">
        <v>21</v>
      </c>
      <c r="G175" t="s">
        <v>492</v>
      </c>
      <c r="H175" t="s">
        <v>493</v>
      </c>
      <c r="I175">
        <v>0</v>
      </c>
      <c r="J175">
        <v>446.24</v>
      </c>
      <c r="K175" t="s">
        <v>235</v>
      </c>
      <c r="L175" t="s">
        <v>34</v>
      </c>
    </row>
    <row r="176" spans="1:12" x14ac:dyDescent="0.25">
      <c r="A176">
        <v>18</v>
      </c>
      <c r="B176" s="93">
        <v>43438</v>
      </c>
      <c r="C176">
        <v>12</v>
      </c>
      <c r="D176" t="s">
        <v>104</v>
      </c>
      <c r="E176">
        <v>2018</v>
      </c>
      <c r="F176" t="s">
        <v>21</v>
      </c>
      <c r="G176" t="s">
        <v>36</v>
      </c>
      <c r="H176" t="s">
        <v>467</v>
      </c>
      <c r="I176">
        <v>24</v>
      </c>
      <c r="J176">
        <v>0</v>
      </c>
      <c r="K176" t="s">
        <v>236</v>
      </c>
      <c r="L176" t="s">
        <v>222</v>
      </c>
    </row>
    <row r="177" spans="1:12" x14ac:dyDescent="0.25">
      <c r="A177">
        <v>18</v>
      </c>
      <c r="B177" s="93">
        <v>43438</v>
      </c>
      <c r="C177">
        <v>12</v>
      </c>
      <c r="D177" t="s">
        <v>104</v>
      </c>
      <c r="E177">
        <v>2018</v>
      </c>
      <c r="F177" t="s">
        <v>23</v>
      </c>
      <c r="G177" t="s">
        <v>63</v>
      </c>
      <c r="H177" t="s">
        <v>467</v>
      </c>
      <c r="I177">
        <v>43.7</v>
      </c>
      <c r="J177">
        <v>0</v>
      </c>
      <c r="K177" t="s">
        <v>236</v>
      </c>
      <c r="L177" t="s">
        <v>64</v>
      </c>
    </row>
    <row r="178" spans="1:12" x14ac:dyDescent="0.25">
      <c r="A178">
        <v>18</v>
      </c>
      <c r="B178" s="93">
        <v>43438</v>
      </c>
      <c r="C178">
        <v>12</v>
      </c>
      <c r="D178" t="s">
        <v>104</v>
      </c>
      <c r="E178">
        <v>2018</v>
      </c>
      <c r="F178" t="s">
        <v>23</v>
      </c>
      <c r="G178" t="s">
        <v>58</v>
      </c>
      <c r="H178" t="s">
        <v>467</v>
      </c>
      <c r="I178">
        <v>171.2</v>
      </c>
      <c r="J178">
        <v>0</v>
      </c>
      <c r="K178" t="s">
        <v>236</v>
      </c>
      <c r="L178" t="s">
        <v>222</v>
      </c>
    </row>
    <row r="179" spans="1:12" x14ac:dyDescent="0.25">
      <c r="A179">
        <v>18</v>
      </c>
      <c r="B179" s="93">
        <v>43444</v>
      </c>
      <c r="C179">
        <v>12</v>
      </c>
      <c r="D179" t="s">
        <v>104</v>
      </c>
      <c r="E179">
        <v>2018</v>
      </c>
      <c r="F179" t="s">
        <v>21</v>
      </c>
      <c r="G179" t="s">
        <v>471</v>
      </c>
      <c r="H179" t="s">
        <v>472</v>
      </c>
      <c r="I179">
        <v>204.94</v>
      </c>
      <c r="J179">
        <v>0</v>
      </c>
      <c r="K179" t="s">
        <v>236</v>
      </c>
      <c r="L179" t="s">
        <v>34</v>
      </c>
    </row>
    <row r="180" spans="1:12" x14ac:dyDescent="0.25">
      <c r="A180">
        <v>18</v>
      </c>
      <c r="B180" s="93">
        <v>43451</v>
      </c>
      <c r="C180">
        <v>12</v>
      </c>
      <c r="D180" t="s">
        <v>104</v>
      </c>
      <c r="E180">
        <v>2018</v>
      </c>
      <c r="F180" t="s">
        <v>21</v>
      </c>
      <c r="G180" t="s">
        <v>36</v>
      </c>
      <c r="H180" t="s">
        <v>480</v>
      </c>
      <c r="I180">
        <v>40</v>
      </c>
      <c r="J180">
        <v>0</v>
      </c>
      <c r="K180" t="s">
        <v>236</v>
      </c>
      <c r="L180" t="s">
        <v>222</v>
      </c>
    </row>
    <row r="181" spans="1:12" x14ac:dyDescent="0.25">
      <c r="A181">
        <v>18</v>
      </c>
      <c r="B181" s="93">
        <v>43453</v>
      </c>
      <c r="C181">
        <v>12</v>
      </c>
      <c r="D181" t="s">
        <v>104</v>
      </c>
      <c r="E181">
        <v>2018</v>
      </c>
      <c r="F181" t="s">
        <v>23</v>
      </c>
      <c r="G181" t="s">
        <v>37</v>
      </c>
      <c r="H181" t="s">
        <v>290</v>
      </c>
      <c r="I181">
        <v>2.9</v>
      </c>
      <c r="J181">
        <v>0</v>
      </c>
      <c r="K181" t="s">
        <v>236</v>
      </c>
      <c r="L181" t="s">
        <v>35</v>
      </c>
    </row>
    <row r="182" spans="1:12" x14ac:dyDescent="0.25">
      <c r="A182">
        <v>18</v>
      </c>
      <c r="B182" s="93">
        <v>43453</v>
      </c>
      <c r="C182">
        <v>12</v>
      </c>
      <c r="D182" t="s">
        <v>104</v>
      </c>
      <c r="E182">
        <v>2018</v>
      </c>
      <c r="F182" t="s">
        <v>21</v>
      </c>
      <c r="G182" t="s">
        <v>482</v>
      </c>
      <c r="H182" t="s">
        <v>483</v>
      </c>
      <c r="I182">
        <v>174.44</v>
      </c>
      <c r="J182">
        <v>0</v>
      </c>
      <c r="K182" t="s">
        <v>236</v>
      </c>
      <c r="L182" t="s">
        <v>34</v>
      </c>
    </row>
    <row r="183" spans="1:12" x14ac:dyDescent="0.25">
      <c r="A183">
        <v>18</v>
      </c>
      <c r="B183" s="93">
        <v>43455</v>
      </c>
      <c r="C183">
        <v>12</v>
      </c>
      <c r="D183" t="s">
        <v>104</v>
      </c>
      <c r="E183">
        <v>2018</v>
      </c>
      <c r="F183" t="s">
        <v>23</v>
      </c>
      <c r="G183" t="s">
        <v>58</v>
      </c>
      <c r="H183" t="s">
        <v>486</v>
      </c>
      <c r="I183">
        <v>97.9</v>
      </c>
      <c r="J183">
        <v>0</v>
      </c>
      <c r="K183" t="s">
        <v>236</v>
      </c>
      <c r="L183" t="s">
        <v>222</v>
      </c>
    </row>
    <row r="184" spans="1:12" x14ac:dyDescent="0.25">
      <c r="A184">
        <v>18</v>
      </c>
      <c r="B184" s="93">
        <v>43461</v>
      </c>
      <c r="C184">
        <v>12</v>
      </c>
      <c r="D184" t="s">
        <v>104</v>
      </c>
      <c r="E184">
        <v>2018</v>
      </c>
      <c r="F184" t="s">
        <v>23</v>
      </c>
      <c r="G184" t="s">
        <v>37</v>
      </c>
      <c r="H184" t="s">
        <v>290</v>
      </c>
      <c r="I184">
        <v>2.1</v>
      </c>
      <c r="J184">
        <v>0</v>
      </c>
      <c r="K184" t="s">
        <v>236</v>
      </c>
      <c r="L184" t="s">
        <v>35</v>
      </c>
    </row>
    <row r="185" spans="1:12" x14ac:dyDescent="0.25">
      <c r="A185">
        <v>18</v>
      </c>
      <c r="B185" s="93">
        <v>43465</v>
      </c>
      <c r="C185">
        <v>12</v>
      </c>
      <c r="D185" t="s">
        <v>104</v>
      </c>
      <c r="E185">
        <v>2018</v>
      </c>
      <c r="F185" t="s">
        <v>22</v>
      </c>
      <c r="G185" t="s">
        <v>492</v>
      </c>
      <c r="H185" t="s">
        <v>493</v>
      </c>
      <c r="I185">
        <v>0</v>
      </c>
      <c r="J185">
        <v>24</v>
      </c>
      <c r="K185" t="s">
        <v>236</v>
      </c>
      <c r="L185" t="s">
        <v>222</v>
      </c>
    </row>
    <row r="186" spans="1:12" x14ac:dyDescent="0.25">
      <c r="A186">
        <v>18</v>
      </c>
      <c r="B186" s="93">
        <v>43465</v>
      </c>
      <c r="C186">
        <v>12</v>
      </c>
      <c r="D186" t="s">
        <v>104</v>
      </c>
      <c r="E186">
        <v>2018</v>
      </c>
      <c r="F186" t="s">
        <v>23</v>
      </c>
      <c r="G186" t="s">
        <v>492</v>
      </c>
      <c r="H186" t="s">
        <v>493</v>
      </c>
      <c r="I186">
        <v>0</v>
      </c>
      <c r="J186">
        <v>25</v>
      </c>
      <c r="K186" t="s">
        <v>236</v>
      </c>
      <c r="L186" t="s">
        <v>266</v>
      </c>
    </row>
    <row r="187" spans="1:12" x14ac:dyDescent="0.25">
      <c r="A187">
        <v>18</v>
      </c>
      <c r="B187" s="93">
        <v>43465</v>
      </c>
      <c r="C187">
        <v>12</v>
      </c>
      <c r="D187" t="s">
        <v>104</v>
      </c>
      <c r="E187">
        <v>2018</v>
      </c>
      <c r="F187" t="s">
        <v>23</v>
      </c>
      <c r="G187" t="s">
        <v>492</v>
      </c>
      <c r="H187" t="s">
        <v>493</v>
      </c>
      <c r="I187">
        <v>0</v>
      </c>
      <c r="J187">
        <v>52.41</v>
      </c>
      <c r="K187" t="s">
        <v>236</v>
      </c>
      <c r="L187" t="s">
        <v>34</v>
      </c>
    </row>
    <row r="188" spans="1:12" x14ac:dyDescent="0.25">
      <c r="A188">
        <v>18</v>
      </c>
      <c r="B188" s="93">
        <v>43465</v>
      </c>
      <c r="C188">
        <v>12</v>
      </c>
      <c r="D188" t="s">
        <v>104</v>
      </c>
      <c r="E188">
        <v>2018</v>
      </c>
      <c r="F188" t="s">
        <v>23</v>
      </c>
      <c r="G188" t="s">
        <v>492</v>
      </c>
      <c r="H188" t="s">
        <v>493</v>
      </c>
      <c r="I188">
        <v>0</v>
      </c>
      <c r="J188">
        <v>96.05</v>
      </c>
      <c r="K188" t="s">
        <v>236</v>
      </c>
      <c r="L188" t="s">
        <v>35</v>
      </c>
    </row>
    <row r="189" spans="1:12" x14ac:dyDescent="0.25">
      <c r="A189">
        <v>18</v>
      </c>
      <c r="B189" s="93">
        <v>43465</v>
      </c>
      <c r="C189">
        <v>12</v>
      </c>
      <c r="D189" t="s">
        <v>104</v>
      </c>
      <c r="E189">
        <v>2018</v>
      </c>
      <c r="F189" t="s">
        <v>22</v>
      </c>
      <c r="G189" t="s">
        <v>492</v>
      </c>
      <c r="H189" t="s">
        <v>493</v>
      </c>
      <c r="I189">
        <v>0</v>
      </c>
      <c r="J189">
        <v>116.79</v>
      </c>
      <c r="K189" t="s">
        <v>236</v>
      </c>
      <c r="L189" t="s">
        <v>34</v>
      </c>
    </row>
    <row r="190" spans="1:12" x14ac:dyDescent="0.25">
      <c r="A190">
        <v>18</v>
      </c>
      <c r="B190" s="93">
        <v>43465</v>
      </c>
      <c r="C190">
        <v>12</v>
      </c>
      <c r="D190" t="s">
        <v>104</v>
      </c>
      <c r="E190">
        <v>2018</v>
      </c>
      <c r="F190" t="s">
        <v>23</v>
      </c>
      <c r="G190" t="s">
        <v>492</v>
      </c>
      <c r="H190" t="s">
        <v>493</v>
      </c>
      <c r="I190">
        <v>0</v>
      </c>
      <c r="J190">
        <v>582.41</v>
      </c>
      <c r="K190" t="s">
        <v>236</v>
      </c>
      <c r="L190" t="s">
        <v>64</v>
      </c>
    </row>
    <row r="191" spans="1:12" x14ac:dyDescent="0.25">
      <c r="A191">
        <v>18</v>
      </c>
      <c r="B191" s="93">
        <v>43465</v>
      </c>
      <c r="C191">
        <v>12</v>
      </c>
      <c r="D191" t="s">
        <v>104</v>
      </c>
      <c r="E191">
        <v>2018</v>
      </c>
      <c r="F191" t="s">
        <v>23</v>
      </c>
      <c r="G191" t="s">
        <v>492</v>
      </c>
      <c r="H191" t="s">
        <v>493</v>
      </c>
      <c r="I191">
        <v>0</v>
      </c>
      <c r="J191">
        <v>894.71</v>
      </c>
      <c r="K191" t="s">
        <v>236</v>
      </c>
      <c r="L191" t="s">
        <v>222</v>
      </c>
    </row>
    <row r="192" spans="1:12" x14ac:dyDescent="0.25">
      <c r="A192">
        <v>18</v>
      </c>
      <c r="B192" s="93">
        <v>43465</v>
      </c>
      <c r="C192">
        <v>12</v>
      </c>
      <c r="D192" t="s">
        <v>104</v>
      </c>
      <c r="E192">
        <v>2018</v>
      </c>
      <c r="F192" t="s">
        <v>21</v>
      </c>
      <c r="G192" t="s">
        <v>492</v>
      </c>
      <c r="H192" t="s">
        <v>493</v>
      </c>
      <c r="I192">
        <v>0</v>
      </c>
      <c r="J192">
        <v>960</v>
      </c>
      <c r="K192" t="s">
        <v>236</v>
      </c>
      <c r="L192" t="s">
        <v>222</v>
      </c>
    </row>
    <row r="193" spans="1:12" x14ac:dyDescent="0.25">
      <c r="A193">
        <v>18</v>
      </c>
      <c r="B193" s="93">
        <v>43465</v>
      </c>
      <c r="C193">
        <v>12</v>
      </c>
      <c r="D193" t="s">
        <v>104</v>
      </c>
      <c r="E193">
        <v>2018</v>
      </c>
      <c r="F193" t="s">
        <v>21</v>
      </c>
      <c r="G193" t="s">
        <v>492</v>
      </c>
      <c r="H193" t="s">
        <v>493</v>
      </c>
      <c r="I193">
        <v>0</v>
      </c>
      <c r="J193">
        <v>8299.23</v>
      </c>
      <c r="K193" t="s">
        <v>236</v>
      </c>
      <c r="L193" t="s">
        <v>34</v>
      </c>
    </row>
    <row r="194" spans="1:12" x14ac:dyDescent="0.25">
      <c r="A194">
        <v>19</v>
      </c>
      <c r="B194" s="93">
        <v>43438</v>
      </c>
      <c r="C194">
        <v>12</v>
      </c>
      <c r="D194" t="s">
        <v>104</v>
      </c>
      <c r="E194">
        <v>2018</v>
      </c>
      <c r="F194" t="s">
        <v>21</v>
      </c>
      <c r="G194" t="s">
        <v>36</v>
      </c>
      <c r="H194" t="s">
        <v>467</v>
      </c>
      <c r="I194">
        <v>40</v>
      </c>
      <c r="J194">
        <v>0</v>
      </c>
      <c r="K194" t="s">
        <v>237</v>
      </c>
      <c r="L194" t="s">
        <v>222</v>
      </c>
    </row>
    <row r="195" spans="1:12" x14ac:dyDescent="0.25">
      <c r="A195">
        <v>19</v>
      </c>
      <c r="B195" s="93">
        <v>43439</v>
      </c>
      <c r="C195">
        <v>12</v>
      </c>
      <c r="D195" t="s">
        <v>104</v>
      </c>
      <c r="E195">
        <v>2018</v>
      </c>
      <c r="F195" t="s">
        <v>21</v>
      </c>
      <c r="G195" t="s">
        <v>36</v>
      </c>
      <c r="H195" t="s">
        <v>468</v>
      </c>
      <c r="I195">
        <v>40</v>
      </c>
      <c r="J195">
        <v>0</v>
      </c>
      <c r="K195" t="s">
        <v>237</v>
      </c>
      <c r="L195" t="s">
        <v>222</v>
      </c>
    </row>
    <row r="196" spans="1:12" x14ac:dyDescent="0.25">
      <c r="A196">
        <v>19</v>
      </c>
      <c r="B196" s="93">
        <v>43440</v>
      </c>
      <c r="C196">
        <v>12</v>
      </c>
      <c r="D196" t="s">
        <v>104</v>
      </c>
      <c r="E196">
        <v>2018</v>
      </c>
      <c r="F196" t="s">
        <v>21</v>
      </c>
      <c r="G196" t="s">
        <v>36</v>
      </c>
      <c r="H196" t="s">
        <v>469</v>
      </c>
      <c r="I196">
        <v>64</v>
      </c>
      <c r="J196">
        <v>0</v>
      </c>
      <c r="K196" t="s">
        <v>237</v>
      </c>
      <c r="L196" t="s">
        <v>222</v>
      </c>
    </row>
    <row r="197" spans="1:12" x14ac:dyDescent="0.25">
      <c r="A197">
        <v>19</v>
      </c>
      <c r="B197" s="93">
        <v>43444</v>
      </c>
      <c r="C197">
        <v>12</v>
      </c>
      <c r="D197" t="s">
        <v>104</v>
      </c>
      <c r="E197">
        <v>2018</v>
      </c>
      <c r="F197" t="s">
        <v>21</v>
      </c>
      <c r="G197" t="s">
        <v>471</v>
      </c>
      <c r="H197" t="s">
        <v>472</v>
      </c>
      <c r="I197">
        <v>1421.56</v>
      </c>
      <c r="J197">
        <v>0</v>
      </c>
      <c r="K197" t="s">
        <v>237</v>
      </c>
      <c r="L197" t="s">
        <v>34</v>
      </c>
    </row>
    <row r="198" spans="1:12" x14ac:dyDescent="0.25">
      <c r="A198">
        <v>19</v>
      </c>
      <c r="B198" s="93">
        <v>43445</v>
      </c>
      <c r="C198">
        <v>12</v>
      </c>
      <c r="D198" t="s">
        <v>104</v>
      </c>
      <c r="E198">
        <v>2018</v>
      </c>
      <c r="F198" t="s">
        <v>21</v>
      </c>
      <c r="G198" t="s">
        <v>36</v>
      </c>
      <c r="H198" t="s">
        <v>474</v>
      </c>
      <c r="I198">
        <v>40</v>
      </c>
      <c r="J198">
        <v>0</v>
      </c>
      <c r="K198" t="s">
        <v>237</v>
      </c>
      <c r="L198" t="s">
        <v>222</v>
      </c>
    </row>
    <row r="199" spans="1:12" x14ac:dyDescent="0.25">
      <c r="A199">
        <v>19</v>
      </c>
      <c r="B199" s="93">
        <v>43446</v>
      </c>
      <c r="C199">
        <v>12</v>
      </c>
      <c r="D199" t="s">
        <v>104</v>
      </c>
      <c r="E199">
        <v>2018</v>
      </c>
      <c r="F199" t="s">
        <v>21</v>
      </c>
      <c r="G199" t="s">
        <v>36</v>
      </c>
      <c r="H199" t="s">
        <v>475</v>
      </c>
      <c r="I199">
        <v>40</v>
      </c>
      <c r="J199">
        <v>0</v>
      </c>
      <c r="K199" t="s">
        <v>237</v>
      </c>
      <c r="L199" t="s">
        <v>222</v>
      </c>
    </row>
    <row r="200" spans="1:12" x14ac:dyDescent="0.25">
      <c r="A200">
        <v>19</v>
      </c>
      <c r="B200" s="93">
        <v>43447</v>
      </c>
      <c r="C200">
        <v>12</v>
      </c>
      <c r="D200" t="s">
        <v>104</v>
      </c>
      <c r="E200">
        <v>2018</v>
      </c>
      <c r="F200" t="s">
        <v>21</v>
      </c>
      <c r="G200" t="s">
        <v>36</v>
      </c>
      <c r="H200" t="s">
        <v>476</v>
      </c>
      <c r="I200">
        <v>32</v>
      </c>
      <c r="J200">
        <v>0</v>
      </c>
      <c r="K200" t="s">
        <v>237</v>
      </c>
      <c r="L200" t="s">
        <v>222</v>
      </c>
    </row>
    <row r="201" spans="1:12" x14ac:dyDescent="0.25">
      <c r="A201">
        <v>19</v>
      </c>
      <c r="B201" s="93">
        <v>43448</v>
      </c>
      <c r="C201">
        <v>12</v>
      </c>
      <c r="D201" t="s">
        <v>104</v>
      </c>
      <c r="E201">
        <v>2018</v>
      </c>
      <c r="F201" t="s">
        <v>21</v>
      </c>
      <c r="G201" t="s">
        <v>36</v>
      </c>
      <c r="H201" t="s">
        <v>477</v>
      </c>
      <c r="I201">
        <v>24</v>
      </c>
      <c r="J201">
        <v>0</v>
      </c>
      <c r="K201" t="s">
        <v>237</v>
      </c>
      <c r="L201" t="s">
        <v>222</v>
      </c>
    </row>
    <row r="202" spans="1:12" x14ac:dyDescent="0.25">
      <c r="A202">
        <v>19</v>
      </c>
      <c r="B202" s="93">
        <v>43453</v>
      </c>
      <c r="C202">
        <v>12</v>
      </c>
      <c r="D202" t="s">
        <v>104</v>
      </c>
      <c r="E202">
        <v>2018</v>
      </c>
      <c r="F202" t="s">
        <v>22</v>
      </c>
      <c r="G202" t="s">
        <v>36</v>
      </c>
      <c r="H202" t="s">
        <v>484</v>
      </c>
      <c r="I202">
        <v>8</v>
      </c>
      <c r="J202">
        <v>0</v>
      </c>
      <c r="K202" t="s">
        <v>237</v>
      </c>
      <c r="L202" t="s">
        <v>222</v>
      </c>
    </row>
    <row r="203" spans="1:12" x14ac:dyDescent="0.25">
      <c r="A203">
        <v>19</v>
      </c>
      <c r="B203" s="93">
        <v>43453</v>
      </c>
      <c r="C203">
        <v>12</v>
      </c>
      <c r="D203" t="s">
        <v>104</v>
      </c>
      <c r="E203">
        <v>2018</v>
      </c>
      <c r="F203" t="s">
        <v>21</v>
      </c>
      <c r="G203" t="s">
        <v>36</v>
      </c>
      <c r="H203" t="s">
        <v>484</v>
      </c>
      <c r="I203">
        <v>72</v>
      </c>
      <c r="J203">
        <v>0</v>
      </c>
      <c r="K203" t="s">
        <v>237</v>
      </c>
      <c r="L203" t="s">
        <v>222</v>
      </c>
    </row>
    <row r="204" spans="1:12" x14ac:dyDescent="0.25">
      <c r="A204">
        <v>19</v>
      </c>
      <c r="B204" s="93">
        <v>43453</v>
      </c>
      <c r="C204">
        <v>12</v>
      </c>
      <c r="D204" t="s">
        <v>104</v>
      </c>
      <c r="E204">
        <v>2018</v>
      </c>
      <c r="F204" t="s">
        <v>21</v>
      </c>
      <c r="G204" t="s">
        <v>482</v>
      </c>
      <c r="H204" t="s">
        <v>483</v>
      </c>
      <c r="I204">
        <v>1708.76</v>
      </c>
      <c r="J204">
        <v>0</v>
      </c>
      <c r="K204" t="s">
        <v>237</v>
      </c>
      <c r="L204" t="s">
        <v>34</v>
      </c>
    </row>
    <row r="205" spans="1:12" x14ac:dyDescent="0.25">
      <c r="A205">
        <v>19</v>
      </c>
      <c r="B205" s="93">
        <v>43454</v>
      </c>
      <c r="C205">
        <v>12</v>
      </c>
      <c r="D205" t="s">
        <v>104</v>
      </c>
      <c r="E205">
        <v>2018</v>
      </c>
      <c r="F205" t="s">
        <v>22</v>
      </c>
      <c r="G205" t="s">
        <v>36</v>
      </c>
      <c r="H205" t="s">
        <v>485</v>
      </c>
      <c r="I205">
        <v>8</v>
      </c>
      <c r="J205">
        <v>0</v>
      </c>
      <c r="K205" t="s">
        <v>237</v>
      </c>
      <c r="L205" t="s">
        <v>222</v>
      </c>
    </row>
    <row r="206" spans="1:12" x14ac:dyDescent="0.25">
      <c r="A206">
        <v>19</v>
      </c>
      <c r="B206" s="93">
        <v>43454</v>
      </c>
      <c r="C206">
        <v>12</v>
      </c>
      <c r="D206" t="s">
        <v>104</v>
      </c>
      <c r="E206">
        <v>2018</v>
      </c>
      <c r="F206" t="s">
        <v>21</v>
      </c>
      <c r="G206" t="s">
        <v>36</v>
      </c>
      <c r="H206" t="s">
        <v>485</v>
      </c>
      <c r="I206">
        <v>56</v>
      </c>
      <c r="J206">
        <v>0</v>
      </c>
      <c r="K206" t="s">
        <v>237</v>
      </c>
      <c r="L206" t="s">
        <v>222</v>
      </c>
    </row>
    <row r="207" spans="1:12" x14ac:dyDescent="0.25">
      <c r="A207">
        <v>19</v>
      </c>
      <c r="B207" s="93">
        <v>43458</v>
      </c>
      <c r="C207">
        <v>12</v>
      </c>
      <c r="D207" t="s">
        <v>104</v>
      </c>
      <c r="E207">
        <v>2018</v>
      </c>
      <c r="F207" t="s">
        <v>22</v>
      </c>
      <c r="G207" t="s">
        <v>36</v>
      </c>
      <c r="H207" t="s">
        <v>488</v>
      </c>
      <c r="I207">
        <v>8</v>
      </c>
      <c r="J207">
        <v>0</v>
      </c>
      <c r="K207" t="s">
        <v>237</v>
      </c>
      <c r="L207" t="s">
        <v>222</v>
      </c>
    </row>
    <row r="208" spans="1:12" x14ac:dyDescent="0.25">
      <c r="A208">
        <v>19</v>
      </c>
      <c r="B208" s="93">
        <v>43458</v>
      </c>
      <c r="C208">
        <v>12</v>
      </c>
      <c r="D208" t="s">
        <v>104</v>
      </c>
      <c r="E208">
        <v>2018</v>
      </c>
      <c r="F208" t="s">
        <v>21</v>
      </c>
      <c r="G208" t="s">
        <v>36</v>
      </c>
      <c r="H208" t="s">
        <v>488</v>
      </c>
      <c r="I208">
        <v>16</v>
      </c>
      <c r="J208">
        <v>0</v>
      </c>
      <c r="K208" t="s">
        <v>237</v>
      </c>
      <c r="L208" t="s">
        <v>222</v>
      </c>
    </row>
    <row r="209" spans="1:12" x14ac:dyDescent="0.25">
      <c r="A209">
        <v>19</v>
      </c>
      <c r="B209" s="93">
        <v>43461</v>
      </c>
      <c r="C209">
        <v>12</v>
      </c>
      <c r="D209" t="s">
        <v>104</v>
      </c>
      <c r="E209">
        <v>2018</v>
      </c>
      <c r="F209" t="s">
        <v>22</v>
      </c>
      <c r="G209" t="s">
        <v>36</v>
      </c>
      <c r="H209" t="s">
        <v>490</v>
      </c>
      <c r="I209">
        <v>8</v>
      </c>
      <c r="J209">
        <v>0</v>
      </c>
      <c r="K209" t="s">
        <v>237</v>
      </c>
      <c r="L209" t="s">
        <v>222</v>
      </c>
    </row>
    <row r="210" spans="1:12" x14ac:dyDescent="0.25">
      <c r="A210">
        <v>19</v>
      </c>
      <c r="B210" s="93">
        <v>43461</v>
      </c>
      <c r="C210">
        <v>12</v>
      </c>
      <c r="D210" t="s">
        <v>104</v>
      </c>
      <c r="E210">
        <v>2018</v>
      </c>
      <c r="F210" t="s">
        <v>21</v>
      </c>
      <c r="G210" t="s">
        <v>36</v>
      </c>
      <c r="H210" t="s">
        <v>490</v>
      </c>
      <c r="I210">
        <v>40</v>
      </c>
      <c r="J210">
        <v>0</v>
      </c>
      <c r="K210" t="s">
        <v>237</v>
      </c>
      <c r="L210" t="s">
        <v>222</v>
      </c>
    </row>
    <row r="211" spans="1:12" x14ac:dyDescent="0.25">
      <c r="A211">
        <v>19</v>
      </c>
      <c r="B211" s="93">
        <v>43462</v>
      </c>
      <c r="C211">
        <v>12</v>
      </c>
      <c r="D211" t="s">
        <v>104</v>
      </c>
      <c r="E211">
        <v>2018</v>
      </c>
      <c r="F211" t="s">
        <v>21</v>
      </c>
      <c r="G211" t="s">
        <v>36</v>
      </c>
      <c r="H211" t="s">
        <v>491</v>
      </c>
      <c r="I211">
        <v>72</v>
      </c>
      <c r="J211">
        <v>0</v>
      </c>
      <c r="K211" t="s">
        <v>237</v>
      </c>
      <c r="L211" t="s">
        <v>222</v>
      </c>
    </row>
    <row r="212" spans="1:12" x14ac:dyDescent="0.25">
      <c r="A212">
        <v>19</v>
      </c>
      <c r="B212" s="93">
        <v>43462</v>
      </c>
      <c r="C212">
        <v>12</v>
      </c>
      <c r="D212" t="s">
        <v>104</v>
      </c>
      <c r="E212">
        <v>2018</v>
      </c>
      <c r="F212" t="s">
        <v>23</v>
      </c>
      <c r="G212" t="s">
        <v>67</v>
      </c>
      <c r="H212" t="s">
        <v>491</v>
      </c>
      <c r="I212">
        <v>81.260000000000005</v>
      </c>
      <c r="J212">
        <v>0</v>
      </c>
      <c r="K212" t="s">
        <v>237</v>
      </c>
      <c r="L212" t="s">
        <v>266</v>
      </c>
    </row>
    <row r="213" spans="1:12" x14ac:dyDescent="0.25">
      <c r="A213">
        <v>19</v>
      </c>
      <c r="B213" s="93">
        <v>43462</v>
      </c>
      <c r="C213">
        <v>12</v>
      </c>
      <c r="D213" t="s">
        <v>104</v>
      </c>
      <c r="E213">
        <v>2018</v>
      </c>
      <c r="F213" t="s">
        <v>23</v>
      </c>
      <c r="G213" t="s">
        <v>63</v>
      </c>
      <c r="H213" t="s">
        <v>491</v>
      </c>
      <c r="I213">
        <v>305.58999999999997</v>
      </c>
      <c r="J213">
        <v>0</v>
      </c>
      <c r="K213" t="s">
        <v>237</v>
      </c>
      <c r="L213" t="s">
        <v>64</v>
      </c>
    </row>
    <row r="214" spans="1:12" x14ac:dyDescent="0.25">
      <c r="A214">
        <v>19</v>
      </c>
      <c r="B214" s="93">
        <v>43465</v>
      </c>
      <c r="C214">
        <v>12</v>
      </c>
      <c r="D214" t="s">
        <v>104</v>
      </c>
      <c r="E214">
        <v>2018</v>
      </c>
      <c r="F214" t="s">
        <v>23</v>
      </c>
      <c r="G214" t="s">
        <v>492</v>
      </c>
      <c r="H214" t="s">
        <v>493</v>
      </c>
      <c r="I214">
        <v>0</v>
      </c>
      <c r="J214">
        <v>8</v>
      </c>
      <c r="K214" t="s">
        <v>237</v>
      </c>
      <c r="L214" t="s">
        <v>222</v>
      </c>
    </row>
    <row r="215" spans="1:12" x14ac:dyDescent="0.25">
      <c r="A215">
        <v>19</v>
      </c>
      <c r="B215" s="93">
        <v>43465</v>
      </c>
      <c r="C215">
        <v>12</v>
      </c>
      <c r="D215" t="s">
        <v>104</v>
      </c>
      <c r="E215">
        <v>2018</v>
      </c>
      <c r="F215" t="s">
        <v>23</v>
      </c>
      <c r="G215" t="s">
        <v>492</v>
      </c>
      <c r="H215" t="s">
        <v>493</v>
      </c>
      <c r="I215">
        <v>0</v>
      </c>
      <c r="J215">
        <v>63.19</v>
      </c>
      <c r="K215" t="s">
        <v>237</v>
      </c>
      <c r="L215" t="s">
        <v>34</v>
      </c>
    </row>
    <row r="216" spans="1:12" x14ac:dyDescent="0.25">
      <c r="A216">
        <v>19</v>
      </c>
      <c r="B216" s="93">
        <v>43465</v>
      </c>
      <c r="C216">
        <v>12</v>
      </c>
      <c r="D216" t="s">
        <v>104</v>
      </c>
      <c r="E216">
        <v>2018</v>
      </c>
      <c r="F216" t="s">
        <v>23</v>
      </c>
      <c r="G216" t="s">
        <v>492</v>
      </c>
      <c r="H216" t="s">
        <v>493</v>
      </c>
      <c r="I216">
        <v>0</v>
      </c>
      <c r="J216">
        <v>81.260000000000005</v>
      </c>
      <c r="K216" t="s">
        <v>237</v>
      </c>
      <c r="L216" t="s">
        <v>266</v>
      </c>
    </row>
    <row r="217" spans="1:12" x14ac:dyDescent="0.25">
      <c r="A217">
        <v>19</v>
      </c>
      <c r="B217" s="93">
        <v>43465</v>
      </c>
      <c r="C217">
        <v>12</v>
      </c>
      <c r="D217" t="s">
        <v>104</v>
      </c>
      <c r="E217">
        <v>2018</v>
      </c>
      <c r="F217" t="s">
        <v>22</v>
      </c>
      <c r="G217" t="s">
        <v>492</v>
      </c>
      <c r="H217" t="s">
        <v>493</v>
      </c>
      <c r="I217">
        <v>0</v>
      </c>
      <c r="J217">
        <v>128</v>
      </c>
      <c r="K217" t="s">
        <v>237</v>
      </c>
      <c r="L217" t="s">
        <v>222</v>
      </c>
    </row>
    <row r="218" spans="1:12" x14ac:dyDescent="0.25">
      <c r="A218">
        <v>19</v>
      </c>
      <c r="B218" s="93">
        <v>43465</v>
      </c>
      <c r="C218">
        <v>12</v>
      </c>
      <c r="D218" t="s">
        <v>104</v>
      </c>
      <c r="E218">
        <v>2018</v>
      </c>
      <c r="F218" t="s">
        <v>23</v>
      </c>
      <c r="G218" t="s">
        <v>492</v>
      </c>
      <c r="H218" t="s">
        <v>493</v>
      </c>
      <c r="I218">
        <v>0</v>
      </c>
      <c r="J218">
        <v>163.19999999999999</v>
      </c>
      <c r="K218" t="s">
        <v>237</v>
      </c>
      <c r="L218" t="s">
        <v>35</v>
      </c>
    </row>
    <row r="219" spans="1:12" x14ac:dyDescent="0.25">
      <c r="A219">
        <v>19</v>
      </c>
      <c r="B219" s="93">
        <v>43465</v>
      </c>
      <c r="C219">
        <v>12</v>
      </c>
      <c r="D219" t="s">
        <v>104</v>
      </c>
      <c r="E219">
        <v>2018</v>
      </c>
      <c r="F219" t="s">
        <v>22</v>
      </c>
      <c r="G219" t="s">
        <v>492</v>
      </c>
      <c r="H219" t="s">
        <v>493</v>
      </c>
      <c r="I219">
        <v>0</v>
      </c>
      <c r="J219">
        <v>285.3</v>
      </c>
      <c r="K219" t="s">
        <v>237</v>
      </c>
      <c r="L219" t="s">
        <v>34</v>
      </c>
    </row>
    <row r="220" spans="1:12" x14ac:dyDescent="0.25">
      <c r="A220">
        <v>19</v>
      </c>
      <c r="B220" s="93">
        <v>43465</v>
      </c>
      <c r="C220">
        <v>12</v>
      </c>
      <c r="D220" t="s">
        <v>104</v>
      </c>
      <c r="E220">
        <v>2018</v>
      </c>
      <c r="F220" t="s">
        <v>23</v>
      </c>
      <c r="G220" t="s">
        <v>492</v>
      </c>
      <c r="H220" t="s">
        <v>493</v>
      </c>
      <c r="I220">
        <v>0</v>
      </c>
      <c r="J220">
        <v>801.28</v>
      </c>
      <c r="K220" t="s">
        <v>237</v>
      </c>
      <c r="L220" t="s">
        <v>64</v>
      </c>
    </row>
    <row r="221" spans="1:12" x14ac:dyDescent="0.25">
      <c r="A221">
        <v>19</v>
      </c>
      <c r="B221" s="93">
        <v>43465</v>
      </c>
      <c r="C221">
        <v>12</v>
      </c>
      <c r="D221" t="s">
        <v>104</v>
      </c>
      <c r="E221">
        <v>2018</v>
      </c>
      <c r="F221" t="s">
        <v>21</v>
      </c>
      <c r="G221" t="s">
        <v>492</v>
      </c>
      <c r="H221" t="s">
        <v>493</v>
      </c>
      <c r="I221">
        <v>0</v>
      </c>
      <c r="J221">
        <v>4232</v>
      </c>
      <c r="K221" t="s">
        <v>237</v>
      </c>
      <c r="L221" t="s">
        <v>222</v>
      </c>
    </row>
    <row r="222" spans="1:12" x14ac:dyDescent="0.25">
      <c r="A222">
        <v>19</v>
      </c>
      <c r="B222" s="93">
        <v>43465</v>
      </c>
      <c r="C222">
        <v>12</v>
      </c>
      <c r="D222" t="s">
        <v>104</v>
      </c>
      <c r="E222">
        <v>2018</v>
      </c>
      <c r="F222" t="s">
        <v>21</v>
      </c>
      <c r="G222" t="s">
        <v>492</v>
      </c>
      <c r="H222" t="s">
        <v>493</v>
      </c>
      <c r="I222">
        <v>0</v>
      </c>
      <c r="J222">
        <v>28914.81</v>
      </c>
      <c r="K222" t="s">
        <v>237</v>
      </c>
      <c r="L222" t="s">
        <v>34</v>
      </c>
    </row>
    <row r="223" spans="1:12" x14ac:dyDescent="0.25">
      <c r="A223">
        <v>20</v>
      </c>
      <c r="B223" s="93">
        <v>43448</v>
      </c>
      <c r="C223">
        <v>12</v>
      </c>
      <c r="D223" t="s">
        <v>104</v>
      </c>
      <c r="E223">
        <v>2018</v>
      </c>
      <c r="F223" t="s">
        <v>23</v>
      </c>
      <c r="G223" t="s">
        <v>63</v>
      </c>
      <c r="H223" t="s">
        <v>477</v>
      </c>
      <c r="I223">
        <v>31.9</v>
      </c>
      <c r="J223">
        <v>0</v>
      </c>
      <c r="K223" t="s">
        <v>238</v>
      </c>
      <c r="L223" t="s">
        <v>64</v>
      </c>
    </row>
    <row r="224" spans="1:12" x14ac:dyDescent="0.25">
      <c r="A224">
        <v>20</v>
      </c>
      <c r="B224" s="93">
        <v>43455</v>
      </c>
      <c r="C224">
        <v>12</v>
      </c>
      <c r="D224" t="s">
        <v>104</v>
      </c>
      <c r="E224">
        <v>2018</v>
      </c>
      <c r="F224" t="s">
        <v>23</v>
      </c>
      <c r="G224" t="s">
        <v>37</v>
      </c>
      <c r="H224" t="s">
        <v>187</v>
      </c>
      <c r="I224">
        <v>2.4</v>
      </c>
      <c r="J224">
        <v>0</v>
      </c>
      <c r="K224" t="s">
        <v>238</v>
      </c>
      <c r="L224" t="s">
        <v>35</v>
      </c>
    </row>
    <row r="225" spans="1:12" x14ac:dyDescent="0.25">
      <c r="A225">
        <v>20</v>
      </c>
      <c r="B225" s="93">
        <v>43461</v>
      </c>
      <c r="C225">
        <v>12</v>
      </c>
      <c r="D225" t="s">
        <v>104</v>
      </c>
      <c r="E225">
        <v>2018</v>
      </c>
      <c r="F225" t="s">
        <v>23</v>
      </c>
      <c r="G225" t="s">
        <v>63</v>
      </c>
      <c r="H225" t="s">
        <v>490</v>
      </c>
      <c r="I225">
        <v>130.5</v>
      </c>
      <c r="J225">
        <v>0</v>
      </c>
      <c r="K225" t="s">
        <v>238</v>
      </c>
      <c r="L225" t="s">
        <v>64</v>
      </c>
    </row>
    <row r="226" spans="1:12" x14ac:dyDescent="0.25">
      <c r="A226">
        <v>20</v>
      </c>
      <c r="B226" s="93">
        <v>43465</v>
      </c>
      <c r="C226">
        <v>12</v>
      </c>
      <c r="D226" t="s">
        <v>104</v>
      </c>
      <c r="E226">
        <v>2018</v>
      </c>
      <c r="F226" t="s">
        <v>23</v>
      </c>
      <c r="G226" t="s">
        <v>492</v>
      </c>
      <c r="H226" t="s">
        <v>493</v>
      </c>
      <c r="I226">
        <v>0</v>
      </c>
      <c r="J226">
        <v>61.9</v>
      </c>
      <c r="K226" t="s">
        <v>238</v>
      </c>
      <c r="L226" t="s">
        <v>35</v>
      </c>
    </row>
    <row r="227" spans="1:12" x14ac:dyDescent="0.25">
      <c r="A227">
        <v>20</v>
      </c>
      <c r="B227" s="93">
        <v>43465</v>
      </c>
      <c r="C227">
        <v>12</v>
      </c>
      <c r="D227" t="s">
        <v>104</v>
      </c>
      <c r="E227">
        <v>2018</v>
      </c>
      <c r="F227" t="s">
        <v>23</v>
      </c>
      <c r="G227" t="s">
        <v>492</v>
      </c>
      <c r="H227" t="s">
        <v>493</v>
      </c>
      <c r="I227">
        <v>0</v>
      </c>
      <c r="J227">
        <v>325.76</v>
      </c>
      <c r="K227" t="s">
        <v>238</v>
      </c>
      <c r="L227" t="s">
        <v>64</v>
      </c>
    </row>
    <row r="228" spans="1:12" x14ac:dyDescent="0.25">
      <c r="A228">
        <v>20</v>
      </c>
      <c r="B228" s="93">
        <v>43465</v>
      </c>
      <c r="C228">
        <v>12</v>
      </c>
      <c r="D228" t="s">
        <v>104</v>
      </c>
      <c r="E228">
        <v>2018</v>
      </c>
      <c r="F228" t="s">
        <v>21</v>
      </c>
      <c r="G228" t="s">
        <v>492</v>
      </c>
      <c r="H228" t="s">
        <v>493</v>
      </c>
      <c r="I228">
        <v>0</v>
      </c>
      <c r="J228">
        <v>492.05</v>
      </c>
      <c r="K228" t="s">
        <v>238</v>
      </c>
      <c r="L228" t="s">
        <v>34</v>
      </c>
    </row>
    <row r="229" spans="1:12" x14ac:dyDescent="0.25">
      <c r="A229">
        <v>21</v>
      </c>
      <c r="B229" s="93">
        <v>43454</v>
      </c>
      <c r="C229">
        <v>12</v>
      </c>
      <c r="D229" t="s">
        <v>104</v>
      </c>
      <c r="E229">
        <v>2018</v>
      </c>
      <c r="F229" t="s">
        <v>23</v>
      </c>
      <c r="G229" t="s">
        <v>63</v>
      </c>
      <c r="H229" t="s">
        <v>485</v>
      </c>
      <c r="I229">
        <v>175</v>
      </c>
      <c r="J229">
        <v>0</v>
      </c>
      <c r="K229" t="s">
        <v>726</v>
      </c>
      <c r="L229" t="s">
        <v>64</v>
      </c>
    </row>
    <row r="230" spans="1:12" x14ac:dyDescent="0.25">
      <c r="A230">
        <v>21</v>
      </c>
      <c r="B230" s="93">
        <v>43465</v>
      </c>
      <c r="C230">
        <v>12</v>
      </c>
      <c r="D230" t="s">
        <v>104</v>
      </c>
      <c r="E230">
        <v>2018</v>
      </c>
      <c r="F230" t="s">
        <v>22</v>
      </c>
      <c r="G230" t="s">
        <v>492</v>
      </c>
      <c r="H230" t="s">
        <v>493</v>
      </c>
      <c r="I230">
        <v>0</v>
      </c>
      <c r="J230">
        <v>8</v>
      </c>
      <c r="K230" t="s">
        <v>726</v>
      </c>
      <c r="L230" t="s">
        <v>222</v>
      </c>
    </row>
    <row r="231" spans="1:12" x14ac:dyDescent="0.25">
      <c r="A231">
        <v>21</v>
      </c>
      <c r="B231" s="93">
        <v>43465</v>
      </c>
      <c r="C231">
        <v>12</v>
      </c>
      <c r="D231" t="s">
        <v>104</v>
      </c>
      <c r="E231">
        <v>2018</v>
      </c>
      <c r="F231" t="s">
        <v>23</v>
      </c>
      <c r="G231" t="s">
        <v>492</v>
      </c>
      <c r="H231" t="s">
        <v>493</v>
      </c>
      <c r="I231">
        <v>0</v>
      </c>
      <c r="J231">
        <v>16.149999999999999</v>
      </c>
      <c r="K231" t="s">
        <v>726</v>
      </c>
      <c r="L231" t="s">
        <v>35</v>
      </c>
    </row>
    <row r="232" spans="1:12" x14ac:dyDescent="0.25">
      <c r="A232">
        <v>21</v>
      </c>
      <c r="B232" s="93">
        <v>43465</v>
      </c>
      <c r="C232">
        <v>12</v>
      </c>
      <c r="D232" t="s">
        <v>104</v>
      </c>
      <c r="E232">
        <v>2018</v>
      </c>
      <c r="F232" t="s">
        <v>23</v>
      </c>
      <c r="G232" t="s">
        <v>492</v>
      </c>
      <c r="H232" t="s">
        <v>493</v>
      </c>
      <c r="I232">
        <v>0</v>
      </c>
      <c r="J232">
        <v>51.45</v>
      </c>
      <c r="K232" t="s">
        <v>726</v>
      </c>
      <c r="L232" t="s">
        <v>222</v>
      </c>
    </row>
    <row r="233" spans="1:12" x14ac:dyDescent="0.25">
      <c r="A233">
        <v>21</v>
      </c>
      <c r="B233" s="93">
        <v>43465</v>
      </c>
      <c r="C233">
        <v>12</v>
      </c>
      <c r="D233" t="s">
        <v>104</v>
      </c>
      <c r="E233">
        <v>2018</v>
      </c>
      <c r="F233" t="s">
        <v>21</v>
      </c>
      <c r="G233" t="s">
        <v>492</v>
      </c>
      <c r="H233" t="s">
        <v>493</v>
      </c>
      <c r="I233">
        <v>0</v>
      </c>
      <c r="J233">
        <v>183.42</v>
      </c>
      <c r="K233" t="s">
        <v>726</v>
      </c>
      <c r="L233" t="s">
        <v>34</v>
      </c>
    </row>
    <row r="234" spans="1:12" x14ac:dyDescent="0.25">
      <c r="A234">
        <v>21</v>
      </c>
      <c r="B234" s="93">
        <v>43465</v>
      </c>
      <c r="C234">
        <v>12</v>
      </c>
      <c r="D234" t="s">
        <v>104</v>
      </c>
      <c r="E234">
        <v>2018</v>
      </c>
      <c r="F234" t="s">
        <v>23</v>
      </c>
      <c r="G234" t="s">
        <v>492</v>
      </c>
      <c r="H234" t="s">
        <v>493</v>
      </c>
      <c r="I234">
        <v>0</v>
      </c>
      <c r="J234">
        <v>571.4</v>
      </c>
      <c r="K234" t="s">
        <v>726</v>
      </c>
      <c r="L234" t="s">
        <v>64</v>
      </c>
    </row>
    <row r="235" spans="1:12" x14ac:dyDescent="0.25">
      <c r="A235">
        <v>21</v>
      </c>
      <c r="B235" s="93">
        <v>43465</v>
      </c>
      <c r="C235">
        <v>12</v>
      </c>
      <c r="D235" t="s">
        <v>104</v>
      </c>
      <c r="E235">
        <v>2018</v>
      </c>
      <c r="F235" t="s">
        <v>22</v>
      </c>
      <c r="G235" t="s">
        <v>492</v>
      </c>
      <c r="H235" t="s">
        <v>493</v>
      </c>
      <c r="I235">
        <v>0</v>
      </c>
      <c r="J235">
        <v>600.89</v>
      </c>
      <c r="K235" t="s">
        <v>726</v>
      </c>
      <c r="L235" t="s">
        <v>34</v>
      </c>
    </row>
    <row r="236" spans="1:12" x14ac:dyDescent="0.25">
      <c r="A236">
        <v>22</v>
      </c>
      <c r="B236" s="93">
        <v>43435</v>
      </c>
      <c r="C236">
        <v>12</v>
      </c>
      <c r="D236" t="s">
        <v>104</v>
      </c>
      <c r="E236">
        <v>2018</v>
      </c>
      <c r="F236" t="s">
        <v>23</v>
      </c>
      <c r="G236" t="s">
        <v>58</v>
      </c>
      <c r="H236" t="s">
        <v>465</v>
      </c>
      <c r="I236">
        <v>23.99</v>
      </c>
      <c r="J236">
        <v>0</v>
      </c>
      <c r="K236" t="s">
        <v>239</v>
      </c>
      <c r="L236" t="s">
        <v>222</v>
      </c>
    </row>
    <row r="237" spans="1:12" x14ac:dyDescent="0.25">
      <c r="A237">
        <v>22</v>
      </c>
      <c r="B237" s="93">
        <v>43435</v>
      </c>
      <c r="C237">
        <v>12</v>
      </c>
      <c r="D237" t="s">
        <v>104</v>
      </c>
      <c r="E237">
        <v>2018</v>
      </c>
      <c r="F237" t="s">
        <v>23</v>
      </c>
      <c r="G237" t="s">
        <v>63</v>
      </c>
      <c r="H237" t="s">
        <v>465</v>
      </c>
      <c r="I237">
        <v>113.68</v>
      </c>
      <c r="J237">
        <v>0</v>
      </c>
      <c r="K237" t="s">
        <v>239</v>
      </c>
      <c r="L237" t="s">
        <v>64</v>
      </c>
    </row>
    <row r="238" spans="1:12" x14ac:dyDescent="0.25">
      <c r="A238">
        <v>22</v>
      </c>
      <c r="B238" s="93">
        <v>43437</v>
      </c>
      <c r="C238">
        <v>12</v>
      </c>
      <c r="D238" t="s">
        <v>104</v>
      </c>
      <c r="E238">
        <v>2018</v>
      </c>
      <c r="F238" t="s">
        <v>23</v>
      </c>
      <c r="G238" t="s">
        <v>37</v>
      </c>
      <c r="H238" t="s">
        <v>185</v>
      </c>
      <c r="I238">
        <v>4</v>
      </c>
      <c r="J238">
        <v>0</v>
      </c>
      <c r="K238" t="s">
        <v>239</v>
      </c>
      <c r="L238" t="s">
        <v>35</v>
      </c>
    </row>
    <row r="239" spans="1:12" x14ac:dyDescent="0.25">
      <c r="A239">
        <v>22</v>
      </c>
      <c r="B239" s="93">
        <v>43444</v>
      </c>
      <c r="C239">
        <v>12</v>
      </c>
      <c r="D239" t="s">
        <v>104</v>
      </c>
      <c r="E239">
        <v>2018</v>
      </c>
      <c r="F239" t="s">
        <v>21</v>
      </c>
      <c r="G239" t="s">
        <v>471</v>
      </c>
      <c r="H239" t="s">
        <v>472</v>
      </c>
      <c r="I239">
        <v>853.72</v>
      </c>
      <c r="J239">
        <v>0</v>
      </c>
      <c r="K239" t="s">
        <v>239</v>
      </c>
      <c r="L239" t="s">
        <v>34</v>
      </c>
    </row>
    <row r="240" spans="1:12" x14ac:dyDescent="0.25">
      <c r="A240">
        <v>22</v>
      </c>
      <c r="B240" s="93">
        <v>43453</v>
      </c>
      <c r="C240">
        <v>12</v>
      </c>
      <c r="D240" t="s">
        <v>104</v>
      </c>
      <c r="E240">
        <v>2018</v>
      </c>
      <c r="F240" t="s">
        <v>21</v>
      </c>
      <c r="G240" t="s">
        <v>482</v>
      </c>
      <c r="H240" t="s">
        <v>483</v>
      </c>
      <c r="I240">
        <v>823.91</v>
      </c>
      <c r="J240">
        <v>0</v>
      </c>
      <c r="K240" t="s">
        <v>239</v>
      </c>
      <c r="L240" t="s">
        <v>34</v>
      </c>
    </row>
    <row r="241" spans="1:12" x14ac:dyDescent="0.25">
      <c r="A241">
        <v>22</v>
      </c>
      <c r="B241" s="93">
        <v>43455</v>
      </c>
      <c r="C241">
        <v>12</v>
      </c>
      <c r="D241" t="s">
        <v>104</v>
      </c>
      <c r="E241">
        <v>2018</v>
      </c>
      <c r="F241" t="s">
        <v>23</v>
      </c>
      <c r="G241" t="s">
        <v>37</v>
      </c>
      <c r="H241" t="s">
        <v>185</v>
      </c>
      <c r="I241">
        <v>10</v>
      </c>
      <c r="J241">
        <v>0</v>
      </c>
      <c r="K241" t="s">
        <v>239</v>
      </c>
      <c r="L241" t="s">
        <v>35</v>
      </c>
    </row>
    <row r="242" spans="1:12" x14ac:dyDescent="0.25">
      <c r="A242">
        <v>22</v>
      </c>
      <c r="B242" s="93">
        <v>43463</v>
      </c>
      <c r="C242">
        <v>12</v>
      </c>
      <c r="D242" t="s">
        <v>104</v>
      </c>
      <c r="E242">
        <v>2018</v>
      </c>
      <c r="F242" t="s">
        <v>23</v>
      </c>
      <c r="G242" t="s">
        <v>37</v>
      </c>
      <c r="H242" t="s">
        <v>185</v>
      </c>
      <c r="I242">
        <v>30</v>
      </c>
      <c r="J242">
        <v>0</v>
      </c>
      <c r="K242" t="s">
        <v>239</v>
      </c>
      <c r="L242" t="s">
        <v>35</v>
      </c>
    </row>
    <row r="243" spans="1:12" x14ac:dyDescent="0.25">
      <c r="A243">
        <v>22</v>
      </c>
      <c r="B243" s="93">
        <v>43465</v>
      </c>
      <c r="C243">
        <v>12</v>
      </c>
      <c r="D243" t="s">
        <v>104</v>
      </c>
      <c r="E243">
        <v>2018</v>
      </c>
      <c r="F243" t="s">
        <v>23</v>
      </c>
      <c r="G243" t="s">
        <v>492</v>
      </c>
      <c r="H243" t="s">
        <v>493</v>
      </c>
      <c r="I243">
        <v>0</v>
      </c>
      <c r="J243">
        <v>27.46</v>
      </c>
      <c r="K243" t="s">
        <v>239</v>
      </c>
      <c r="L243" t="s">
        <v>34</v>
      </c>
    </row>
    <row r="244" spans="1:12" x14ac:dyDescent="0.25">
      <c r="A244">
        <v>22</v>
      </c>
      <c r="B244" s="93">
        <v>43465</v>
      </c>
      <c r="C244">
        <v>12</v>
      </c>
      <c r="D244" t="s">
        <v>104</v>
      </c>
      <c r="E244">
        <v>2018</v>
      </c>
      <c r="F244" t="s">
        <v>21</v>
      </c>
      <c r="G244" t="s">
        <v>492</v>
      </c>
      <c r="H244" t="s">
        <v>493</v>
      </c>
      <c r="I244">
        <v>0</v>
      </c>
      <c r="J244">
        <v>48</v>
      </c>
      <c r="K244" t="s">
        <v>239</v>
      </c>
      <c r="L244" t="s">
        <v>222</v>
      </c>
    </row>
    <row r="245" spans="1:12" x14ac:dyDescent="0.25">
      <c r="A245">
        <v>22</v>
      </c>
      <c r="B245" s="93">
        <v>43465</v>
      </c>
      <c r="C245">
        <v>12</v>
      </c>
      <c r="D245" t="s">
        <v>104</v>
      </c>
      <c r="E245">
        <v>2018</v>
      </c>
      <c r="F245" t="s">
        <v>23</v>
      </c>
      <c r="G245" t="s">
        <v>492</v>
      </c>
      <c r="H245" t="s">
        <v>493</v>
      </c>
      <c r="I245">
        <v>0</v>
      </c>
      <c r="J245">
        <v>63.97</v>
      </c>
      <c r="K245" t="s">
        <v>239</v>
      </c>
      <c r="L245" t="s">
        <v>222</v>
      </c>
    </row>
    <row r="246" spans="1:12" x14ac:dyDescent="0.25">
      <c r="A246">
        <v>22</v>
      </c>
      <c r="B246" s="93">
        <v>43465</v>
      </c>
      <c r="C246">
        <v>12</v>
      </c>
      <c r="D246" t="s">
        <v>104</v>
      </c>
      <c r="E246">
        <v>2018</v>
      </c>
      <c r="F246" t="s">
        <v>23</v>
      </c>
      <c r="G246" t="s">
        <v>492</v>
      </c>
      <c r="H246" t="s">
        <v>493</v>
      </c>
      <c r="I246">
        <v>0</v>
      </c>
      <c r="J246">
        <v>294.36</v>
      </c>
      <c r="K246" t="s">
        <v>239</v>
      </c>
      <c r="L246" t="s">
        <v>35</v>
      </c>
    </row>
    <row r="247" spans="1:12" x14ac:dyDescent="0.25">
      <c r="A247">
        <v>22</v>
      </c>
      <c r="B247" s="93">
        <v>43465</v>
      </c>
      <c r="C247">
        <v>12</v>
      </c>
      <c r="D247" t="s">
        <v>104</v>
      </c>
      <c r="E247">
        <v>2018</v>
      </c>
      <c r="F247" t="s">
        <v>23</v>
      </c>
      <c r="G247" t="s">
        <v>492</v>
      </c>
      <c r="H247" t="s">
        <v>493</v>
      </c>
      <c r="I247">
        <v>0</v>
      </c>
      <c r="J247">
        <v>446.58</v>
      </c>
      <c r="K247" t="s">
        <v>239</v>
      </c>
      <c r="L247" t="s">
        <v>64</v>
      </c>
    </row>
    <row r="248" spans="1:12" x14ac:dyDescent="0.25">
      <c r="A248">
        <v>22</v>
      </c>
      <c r="B248" s="93">
        <v>43465</v>
      </c>
      <c r="C248">
        <v>12</v>
      </c>
      <c r="D248" t="s">
        <v>104</v>
      </c>
      <c r="E248">
        <v>2018</v>
      </c>
      <c r="F248" t="s">
        <v>22</v>
      </c>
      <c r="G248" t="s">
        <v>492</v>
      </c>
      <c r="H248" t="s">
        <v>493</v>
      </c>
      <c r="I248">
        <v>0</v>
      </c>
      <c r="J248">
        <v>1224</v>
      </c>
      <c r="K248" t="s">
        <v>239</v>
      </c>
      <c r="L248" t="s">
        <v>35</v>
      </c>
    </row>
    <row r="249" spans="1:12" x14ac:dyDescent="0.25">
      <c r="A249">
        <v>22</v>
      </c>
      <c r="B249" s="93">
        <v>43465</v>
      </c>
      <c r="C249">
        <v>12</v>
      </c>
      <c r="D249" t="s">
        <v>104</v>
      </c>
      <c r="E249">
        <v>2018</v>
      </c>
      <c r="F249" t="s">
        <v>22</v>
      </c>
      <c r="G249" t="s">
        <v>492</v>
      </c>
      <c r="H249" t="s">
        <v>493</v>
      </c>
      <c r="I249">
        <v>0</v>
      </c>
      <c r="J249">
        <v>2827.76</v>
      </c>
      <c r="K249" t="s">
        <v>239</v>
      </c>
      <c r="L249" t="s">
        <v>34</v>
      </c>
    </row>
    <row r="250" spans="1:12" x14ac:dyDescent="0.25">
      <c r="A250">
        <v>22</v>
      </c>
      <c r="B250" s="93">
        <v>43465</v>
      </c>
      <c r="C250">
        <v>12</v>
      </c>
      <c r="D250" t="s">
        <v>104</v>
      </c>
      <c r="E250">
        <v>2018</v>
      </c>
      <c r="F250" t="s">
        <v>21</v>
      </c>
      <c r="G250" t="s">
        <v>492</v>
      </c>
      <c r="H250" t="s">
        <v>493</v>
      </c>
      <c r="I250">
        <v>0</v>
      </c>
      <c r="J250">
        <v>10469.540000000001</v>
      </c>
      <c r="K250" t="s">
        <v>239</v>
      </c>
      <c r="L250" t="s">
        <v>34</v>
      </c>
    </row>
    <row r="251" spans="1:12" x14ac:dyDescent="0.25">
      <c r="A251">
        <v>23</v>
      </c>
      <c r="B251" s="93">
        <v>43439</v>
      </c>
      <c r="C251">
        <v>12</v>
      </c>
      <c r="D251" t="s">
        <v>104</v>
      </c>
      <c r="E251">
        <v>2018</v>
      </c>
      <c r="F251" t="s">
        <v>21</v>
      </c>
      <c r="G251" t="s">
        <v>36</v>
      </c>
      <c r="H251" t="s">
        <v>468</v>
      </c>
      <c r="I251">
        <v>16</v>
      </c>
      <c r="J251">
        <v>0</v>
      </c>
      <c r="K251" t="s">
        <v>240</v>
      </c>
      <c r="L251" t="s">
        <v>222</v>
      </c>
    </row>
    <row r="252" spans="1:12" x14ac:dyDescent="0.25">
      <c r="A252">
        <v>23</v>
      </c>
      <c r="B252" s="93">
        <v>43440</v>
      </c>
      <c r="C252">
        <v>12</v>
      </c>
      <c r="D252" t="s">
        <v>104</v>
      </c>
      <c r="E252">
        <v>2018</v>
      </c>
      <c r="F252" t="s">
        <v>23</v>
      </c>
      <c r="G252" t="s">
        <v>37</v>
      </c>
      <c r="H252" t="s">
        <v>168</v>
      </c>
      <c r="I252">
        <v>3.15</v>
      </c>
      <c r="J252">
        <v>0</v>
      </c>
      <c r="K252" t="s">
        <v>240</v>
      </c>
      <c r="L252" t="s">
        <v>35</v>
      </c>
    </row>
    <row r="253" spans="1:12" x14ac:dyDescent="0.25">
      <c r="A253">
        <v>23</v>
      </c>
      <c r="B253" s="93">
        <v>43440</v>
      </c>
      <c r="C253">
        <v>12</v>
      </c>
      <c r="D253" t="s">
        <v>104</v>
      </c>
      <c r="E253">
        <v>2018</v>
      </c>
      <c r="F253" t="s">
        <v>21</v>
      </c>
      <c r="G253" t="s">
        <v>36</v>
      </c>
      <c r="H253" t="s">
        <v>469</v>
      </c>
      <c r="I253">
        <v>24</v>
      </c>
      <c r="J253">
        <v>0</v>
      </c>
      <c r="K253" t="s">
        <v>240</v>
      </c>
      <c r="L253" t="s">
        <v>222</v>
      </c>
    </row>
    <row r="254" spans="1:12" x14ac:dyDescent="0.25">
      <c r="A254">
        <v>23</v>
      </c>
      <c r="B254" s="93">
        <v>43444</v>
      </c>
      <c r="C254">
        <v>12</v>
      </c>
      <c r="D254" t="s">
        <v>104</v>
      </c>
      <c r="E254">
        <v>2018</v>
      </c>
      <c r="F254" t="s">
        <v>21</v>
      </c>
      <c r="G254" t="s">
        <v>471</v>
      </c>
      <c r="H254" t="s">
        <v>472</v>
      </c>
      <c r="I254">
        <v>525.66</v>
      </c>
      <c r="J254">
        <v>0</v>
      </c>
      <c r="K254" t="s">
        <v>240</v>
      </c>
      <c r="L254" t="s">
        <v>34</v>
      </c>
    </row>
    <row r="255" spans="1:12" x14ac:dyDescent="0.25">
      <c r="A255">
        <v>23</v>
      </c>
      <c r="B255" s="93">
        <v>43448</v>
      </c>
      <c r="C255">
        <v>12</v>
      </c>
      <c r="D255" t="s">
        <v>104</v>
      </c>
      <c r="E255">
        <v>2018</v>
      </c>
      <c r="F255" t="s">
        <v>23</v>
      </c>
      <c r="G255" t="s">
        <v>63</v>
      </c>
      <c r="H255" t="s">
        <v>477</v>
      </c>
      <c r="I255">
        <v>215.6</v>
      </c>
      <c r="J255">
        <v>0</v>
      </c>
      <c r="K255" t="s">
        <v>240</v>
      </c>
      <c r="L255" t="s">
        <v>64</v>
      </c>
    </row>
    <row r="256" spans="1:12" x14ac:dyDescent="0.25">
      <c r="A256">
        <v>23</v>
      </c>
      <c r="B256" s="93">
        <v>43451</v>
      </c>
      <c r="C256">
        <v>12</v>
      </c>
      <c r="D256" t="s">
        <v>104</v>
      </c>
      <c r="E256">
        <v>2018</v>
      </c>
      <c r="F256" t="s">
        <v>23</v>
      </c>
      <c r="G256" t="s">
        <v>36</v>
      </c>
      <c r="H256" t="s">
        <v>480</v>
      </c>
      <c r="I256">
        <v>8</v>
      </c>
      <c r="J256">
        <v>0</v>
      </c>
      <c r="K256" t="s">
        <v>240</v>
      </c>
      <c r="L256" t="s">
        <v>222</v>
      </c>
    </row>
    <row r="257" spans="1:12" x14ac:dyDescent="0.25">
      <c r="A257">
        <v>23</v>
      </c>
      <c r="B257" s="93">
        <v>43451</v>
      </c>
      <c r="C257">
        <v>12</v>
      </c>
      <c r="D257" t="s">
        <v>104</v>
      </c>
      <c r="E257">
        <v>2018</v>
      </c>
      <c r="F257" t="s">
        <v>21</v>
      </c>
      <c r="G257" t="s">
        <v>36</v>
      </c>
      <c r="H257" t="s">
        <v>480</v>
      </c>
      <c r="I257">
        <v>8</v>
      </c>
      <c r="J257">
        <v>0</v>
      </c>
      <c r="K257" t="s">
        <v>240</v>
      </c>
      <c r="L257" t="s">
        <v>222</v>
      </c>
    </row>
    <row r="258" spans="1:12" x14ac:dyDescent="0.25">
      <c r="A258">
        <v>23</v>
      </c>
      <c r="B258" s="93">
        <v>43451</v>
      </c>
      <c r="C258">
        <v>12</v>
      </c>
      <c r="D258" t="s">
        <v>104</v>
      </c>
      <c r="E258">
        <v>2018</v>
      </c>
      <c r="F258" t="s">
        <v>22</v>
      </c>
      <c r="G258" t="s">
        <v>36</v>
      </c>
      <c r="H258" t="s">
        <v>480</v>
      </c>
      <c r="I258">
        <v>8</v>
      </c>
      <c r="J258">
        <v>0</v>
      </c>
      <c r="K258" t="s">
        <v>240</v>
      </c>
      <c r="L258" t="s">
        <v>222</v>
      </c>
    </row>
    <row r="259" spans="1:12" x14ac:dyDescent="0.25">
      <c r="A259">
        <v>23</v>
      </c>
      <c r="B259" s="93">
        <v>43453</v>
      </c>
      <c r="C259">
        <v>12</v>
      </c>
      <c r="D259" t="s">
        <v>104</v>
      </c>
      <c r="E259">
        <v>2018</v>
      </c>
      <c r="F259" t="s">
        <v>22</v>
      </c>
      <c r="G259" t="s">
        <v>482</v>
      </c>
      <c r="H259" t="s">
        <v>483</v>
      </c>
      <c r="I259">
        <v>11.99</v>
      </c>
      <c r="J259">
        <v>0</v>
      </c>
      <c r="K259" t="s">
        <v>240</v>
      </c>
      <c r="L259" t="s">
        <v>34</v>
      </c>
    </row>
    <row r="260" spans="1:12" x14ac:dyDescent="0.25">
      <c r="A260">
        <v>23</v>
      </c>
      <c r="B260" s="93">
        <v>43453</v>
      </c>
      <c r="C260">
        <v>12</v>
      </c>
      <c r="D260" t="s">
        <v>104</v>
      </c>
      <c r="E260">
        <v>2018</v>
      </c>
      <c r="F260" t="s">
        <v>21</v>
      </c>
      <c r="G260" t="s">
        <v>36</v>
      </c>
      <c r="H260" t="s">
        <v>484</v>
      </c>
      <c r="I260">
        <v>16</v>
      </c>
      <c r="J260">
        <v>0</v>
      </c>
      <c r="K260" t="s">
        <v>240</v>
      </c>
      <c r="L260" t="s">
        <v>222</v>
      </c>
    </row>
    <row r="261" spans="1:12" x14ac:dyDescent="0.25">
      <c r="A261">
        <v>23</v>
      </c>
      <c r="B261" s="93">
        <v>43453</v>
      </c>
      <c r="C261">
        <v>12</v>
      </c>
      <c r="D261" t="s">
        <v>104</v>
      </c>
      <c r="E261">
        <v>2018</v>
      </c>
      <c r="F261" t="s">
        <v>21</v>
      </c>
      <c r="G261" t="s">
        <v>482</v>
      </c>
      <c r="H261" t="s">
        <v>483</v>
      </c>
      <c r="I261">
        <v>438.4</v>
      </c>
      <c r="J261">
        <v>0</v>
      </c>
      <c r="K261" t="s">
        <v>240</v>
      </c>
      <c r="L261" t="s">
        <v>34</v>
      </c>
    </row>
    <row r="262" spans="1:12" x14ac:dyDescent="0.25">
      <c r="A262">
        <v>23</v>
      </c>
      <c r="B262" s="93">
        <v>43456</v>
      </c>
      <c r="C262">
        <v>12</v>
      </c>
      <c r="D262" t="s">
        <v>104</v>
      </c>
      <c r="E262">
        <v>2018</v>
      </c>
      <c r="F262" t="s">
        <v>23</v>
      </c>
      <c r="G262" t="s">
        <v>37</v>
      </c>
      <c r="H262" t="s">
        <v>168</v>
      </c>
      <c r="I262">
        <v>3.15</v>
      </c>
      <c r="J262">
        <v>0</v>
      </c>
      <c r="K262" t="s">
        <v>240</v>
      </c>
      <c r="L262" t="s">
        <v>35</v>
      </c>
    </row>
    <row r="263" spans="1:12" x14ac:dyDescent="0.25">
      <c r="A263">
        <v>23</v>
      </c>
      <c r="B263" s="93">
        <v>43465</v>
      </c>
      <c r="C263">
        <v>12</v>
      </c>
      <c r="D263" t="s">
        <v>104</v>
      </c>
      <c r="E263">
        <v>2018</v>
      </c>
      <c r="F263" t="s">
        <v>23</v>
      </c>
      <c r="G263" t="s">
        <v>492</v>
      </c>
      <c r="H263" t="s">
        <v>493</v>
      </c>
      <c r="I263">
        <v>0</v>
      </c>
      <c r="J263">
        <v>8</v>
      </c>
      <c r="K263" t="s">
        <v>240</v>
      </c>
      <c r="L263" t="s">
        <v>222</v>
      </c>
    </row>
    <row r="264" spans="1:12" x14ac:dyDescent="0.25">
      <c r="A264">
        <v>23</v>
      </c>
      <c r="B264" s="93">
        <v>43465</v>
      </c>
      <c r="C264">
        <v>12</v>
      </c>
      <c r="D264" t="s">
        <v>104</v>
      </c>
      <c r="E264">
        <v>2018</v>
      </c>
      <c r="F264" t="s">
        <v>23</v>
      </c>
      <c r="G264" t="s">
        <v>492</v>
      </c>
      <c r="H264" t="s">
        <v>493</v>
      </c>
      <c r="I264">
        <v>0</v>
      </c>
      <c r="J264">
        <v>73.45</v>
      </c>
      <c r="K264" t="s">
        <v>240</v>
      </c>
      <c r="L264" t="s">
        <v>35</v>
      </c>
    </row>
    <row r="265" spans="1:12" x14ac:dyDescent="0.25">
      <c r="A265">
        <v>23</v>
      </c>
      <c r="B265" s="93">
        <v>43465</v>
      </c>
      <c r="C265">
        <v>12</v>
      </c>
      <c r="D265" t="s">
        <v>104</v>
      </c>
      <c r="E265">
        <v>2018</v>
      </c>
      <c r="F265" t="s">
        <v>22</v>
      </c>
      <c r="G265" t="s">
        <v>492</v>
      </c>
      <c r="H265" t="s">
        <v>493</v>
      </c>
      <c r="I265">
        <v>0</v>
      </c>
      <c r="J265">
        <v>80</v>
      </c>
      <c r="K265" t="s">
        <v>240</v>
      </c>
      <c r="L265" t="s">
        <v>222</v>
      </c>
    </row>
    <row r="266" spans="1:12" x14ac:dyDescent="0.25">
      <c r="A266">
        <v>23</v>
      </c>
      <c r="B266" s="93">
        <v>43465</v>
      </c>
      <c r="C266">
        <v>12</v>
      </c>
      <c r="D266" t="s">
        <v>104</v>
      </c>
      <c r="E266">
        <v>2018</v>
      </c>
      <c r="F266" t="s">
        <v>23</v>
      </c>
      <c r="G266" t="s">
        <v>492</v>
      </c>
      <c r="H266" t="s">
        <v>493</v>
      </c>
      <c r="I266">
        <v>0</v>
      </c>
      <c r="J266">
        <v>108.09</v>
      </c>
      <c r="K266" t="s">
        <v>240</v>
      </c>
      <c r="L266" t="s">
        <v>34</v>
      </c>
    </row>
    <row r="267" spans="1:12" x14ac:dyDescent="0.25">
      <c r="A267">
        <v>23</v>
      </c>
      <c r="B267" s="93">
        <v>43465</v>
      </c>
      <c r="C267">
        <v>12</v>
      </c>
      <c r="D267" t="s">
        <v>104</v>
      </c>
      <c r="E267">
        <v>2018</v>
      </c>
      <c r="F267" t="s">
        <v>22</v>
      </c>
      <c r="G267" t="s">
        <v>492</v>
      </c>
      <c r="H267" t="s">
        <v>493</v>
      </c>
      <c r="I267">
        <v>0</v>
      </c>
      <c r="J267">
        <v>384.59</v>
      </c>
      <c r="K267" t="s">
        <v>240</v>
      </c>
      <c r="L267" t="s">
        <v>34</v>
      </c>
    </row>
    <row r="268" spans="1:12" x14ac:dyDescent="0.25">
      <c r="A268">
        <v>23</v>
      </c>
      <c r="B268" s="93">
        <v>43465</v>
      </c>
      <c r="C268">
        <v>12</v>
      </c>
      <c r="D268" t="s">
        <v>104</v>
      </c>
      <c r="E268">
        <v>2018</v>
      </c>
      <c r="F268" t="s">
        <v>21</v>
      </c>
      <c r="G268" t="s">
        <v>492</v>
      </c>
      <c r="H268" t="s">
        <v>493</v>
      </c>
      <c r="I268">
        <v>0</v>
      </c>
      <c r="J268">
        <v>592</v>
      </c>
      <c r="K268" t="s">
        <v>240</v>
      </c>
      <c r="L268" t="s">
        <v>222</v>
      </c>
    </row>
    <row r="269" spans="1:12" x14ac:dyDescent="0.25">
      <c r="A269">
        <v>23</v>
      </c>
      <c r="B269" s="93">
        <v>43465</v>
      </c>
      <c r="C269">
        <v>12</v>
      </c>
      <c r="D269" t="s">
        <v>104</v>
      </c>
      <c r="E269">
        <v>2018</v>
      </c>
      <c r="F269" t="s">
        <v>23</v>
      </c>
      <c r="G269" t="s">
        <v>492</v>
      </c>
      <c r="H269" t="s">
        <v>493</v>
      </c>
      <c r="I269">
        <v>0</v>
      </c>
      <c r="J269">
        <v>835.37</v>
      </c>
      <c r="K269" t="s">
        <v>240</v>
      </c>
      <c r="L269" t="s">
        <v>64</v>
      </c>
    </row>
    <row r="270" spans="1:12" x14ac:dyDescent="0.25">
      <c r="A270">
        <v>23</v>
      </c>
      <c r="B270" s="93">
        <v>43465</v>
      </c>
      <c r="C270">
        <v>12</v>
      </c>
      <c r="D270" t="s">
        <v>104</v>
      </c>
      <c r="E270">
        <v>2018</v>
      </c>
      <c r="F270" t="s">
        <v>21</v>
      </c>
      <c r="G270" t="s">
        <v>492</v>
      </c>
      <c r="H270" t="s">
        <v>493</v>
      </c>
      <c r="I270">
        <v>0</v>
      </c>
      <c r="J270">
        <v>11572.06</v>
      </c>
      <c r="K270" t="s">
        <v>240</v>
      </c>
      <c r="L270" t="s">
        <v>34</v>
      </c>
    </row>
    <row r="271" spans="1:12" x14ac:dyDescent="0.25">
      <c r="A271">
        <v>26</v>
      </c>
      <c r="B271" s="93">
        <v>43438</v>
      </c>
      <c r="C271">
        <v>12</v>
      </c>
      <c r="D271" t="s">
        <v>104</v>
      </c>
      <c r="E271">
        <v>2018</v>
      </c>
      <c r="F271" t="s">
        <v>22</v>
      </c>
      <c r="G271" t="s">
        <v>36</v>
      </c>
      <c r="H271" t="s">
        <v>467</v>
      </c>
      <c r="I271">
        <v>16</v>
      </c>
      <c r="J271">
        <v>0</v>
      </c>
      <c r="K271" t="s">
        <v>241</v>
      </c>
      <c r="L271" t="s">
        <v>222</v>
      </c>
    </row>
    <row r="272" spans="1:12" x14ac:dyDescent="0.25">
      <c r="A272">
        <v>26</v>
      </c>
      <c r="B272" s="93">
        <v>43438</v>
      </c>
      <c r="C272">
        <v>12</v>
      </c>
      <c r="D272" t="s">
        <v>104</v>
      </c>
      <c r="E272">
        <v>2018</v>
      </c>
      <c r="F272" t="s">
        <v>21</v>
      </c>
      <c r="G272" t="s">
        <v>36</v>
      </c>
      <c r="H272" t="s">
        <v>467</v>
      </c>
      <c r="I272">
        <v>64</v>
      </c>
      <c r="J272">
        <v>0</v>
      </c>
      <c r="K272" t="s">
        <v>241</v>
      </c>
      <c r="L272" t="s">
        <v>222</v>
      </c>
    </row>
    <row r="273" spans="1:12" x14ac:dyDescent="0.25">
      <c r="A273">
        <v>26</v>
      </c>
      <c r="B273" s="93">
        <v>43438</v>
      </c>
      <c r="C273">
        <v>12</v>
      </c>
      <c r="D273" t="s">
        <v>104</v>
      </c>
      <c r="E273">
        <v>2018</v>
      </c>
      <c r="F273" t="s">
        <v>23</v>
      </c>
      <c r="G273" t="s">
        <v>63</v>
      </c>
      <c r="H273" t="s">
        <v>467</v>
      </c>
      <c r="I273">
        <v>79.75</v>
      </c>
      <c r="J273">
        <v>0</v>
      </c>
      <c r="K273" t="s">
        <v>241</v>
      </c>
      <c r="L273" t="s">
        <v>64</v>
      </c>
    </row>
    <row r="274" spans="1:12" x14ac:dyDescent="0.25">
      <c r="A274">
        <v>26</v>
      </c>
      <c r="B274" s="93">
        <v>43440</v>
      </c>
      <c r="C274">
        <v>12</v>
      </c>
      <c r="D274" t="s">
        <v>104</v>
      </c>
      <c r="E274">
        <v>2018</v>
      </c>
      <c r="F274" t="s">
        <v>23</v>
      </c>
      <c r="G274" t="s">
        <v>37</v>
      </c>
      <c r="H274" t="s">
        <v>307</v>
      </c>
      <c r="I274">
        <v>2.4</v>
      </c>
      <c r="J274">
        <v>0</v>
      </c>
      <c r="K274" t="s">
        <v>241</v>
      </c>
      <c r="L274" t="s">
        <v>35</v>
      </c>
    </row>
    <row r="275" spans="1:12" x14ac:dyDescent="0.25">
      <c r="A275">
        <v>26</v>
      </c>
      <c r="B275" s="93">
        <v>43440</v>
      </c>
      <c r="C275">
        <v>12</v>
      </c>
      <c r="D275" t="s">
        <v>104</v>
      </c>
      <c r="E275">
        <v>2018</v>
      </c>
      <c r="F275" t="s">
        <v>21</v>
      </c>
      <c r="G275" t="s">
        <v>36</v>
      </c>
      <c r="H275" t="s">
        <v>469</v>
      </c>
      <c r="I275">
        <v>16</v>
      </c>
      <c r="J275">
        <v>0</v>
      </c>
      <c r="K275" t="s">
        <v>241</v>
      </c>
      <c r="L275" t="s">
        <v>222</v>
      </c>
    </row>
    <row r="276" spans="1:12" x14ac:dyDescent="0.25">
      <c r="A276">
        <v>26</v>
      </c>
      <c r="B276" s="93">
        <v>43444</v>
      </c>
      <c r="C276">
        <v>12</v>
      </c>
      <c r="D276" t="s">
        <v>104</v>
      </c>
      <c r="E276">
        <v>2018</v>
      </c>
      <c r="F276" t="s">
        <v>22</v>
      </c>
      <c r="G276" t="s">
        <v>471</v>
      </c>
      <c r="H276" t="s">
        <v>472</v>
      </c>
      <c r="I276">
        <v>27.64</v>
      </c>
      <c r="J276">
        <v>0</v>
      </c>
      <c r="K276" t="s">
        <v>241</v>
      </c>
      <c r="L276" t="s">
        <v>34</v>
      </c>
    </row>
    <row r="277" spans="1:12" x14ac:dyDescent="0.25">
      <c r="A277">
        <v>26</v>
      </c>
      <c r="B277" s="93">
        <v>43444</v>
      </c>
      <c r="C277">
        <v>12</v>
      </c>
      <c r="D277" t="s">
        <v>104</v>
      </c>
      <c r="E277">
        <v>2018</v>
      </c>
      <c r="F277" t="s">
        <v>21</v>
      </c>
      <c r="G277" t="s">
        <v>471</v>
      </c>
      <c r="H277" t="s">
        <v>472</v>
      </c>
      <c r="I277">
        <v>292.58</v>
      </c>
      <c r="J277">
        <v>0</v>
      </c>
      <c r="K277" t="s">
        <v>241</v>
      </c>
      <c r="L277" t="s">
        <v>34</v>
      </c>
    </row>
    <row r="278" spans="1:12" x14ac:dyDescent="0.25">
      <c r="A278">
        <v>26</v>
      </c>
      <c r="B278" s="93">
        <v>43448</v>
      </c>
      <c r="C278">
        <v>12</v>
      </c>
      <c r="D278" t="s">
        <v>104</v>
      </c>
      <c r="E278">
        <v>2018</v>
      </c>
      <c r="F278" t="s">
        <v>23</v>
      </c>
      <c r="G278" t="s">
        <v>37</v>
      </c>
      <c r="H278" t="s">
        <v>307</v>
      </c>
      <c r="I278">
        <v>2.4</v>
      </c>
      <c r="J278">
        <v>0</v>
      </c>
      <c r="K278" t="s">
        <v>241</v>
      </c>
      <c r="L278" t="s">
        <v>35</v>
      </c>
    </row>
    <row r="279" spans="1:12" x14ac:dyDescent="0.25">
      <c r="A279">
        <v>26</v>
      </c>
      <c r="B279" s="93">
        <v>43453</v>
      </c>
      <c r="C279">
        <v>12</v>
      </c>
      <c r="D279" t="s">
        <v>104</v>
      </c>
      <c r="E279">
        <v>2018</v>
      </c>
      <c r="F279" t="s">
        <v>22</v>
      </c>
      <c r="G279" t="s">
        <v>482</v>
      </c>
      <c r="H279" t="s">
        <v>483</v>
      </c>
      <c r="I279">
        <v>66.94</v>
      </c>
      <c r="J279">
        <v>0</v>
      </c>
      <c r="K279" t="s">
        <v>241</v>
      </c>
      <c r="L279" t="s">
        <v>34</v>
      </c>
    </row>
    <row r="280" spans="1:12" x14ac:dyDescent="0.25">
      <c r="A280">
        <v>26</v>
      </c>
      <c r="B280" s="93">
        <v>43453</v>
      </c>
      <c r="C280">
        <v>12</v>
      </c>
      <c r="D280" t="s">
        <v>104</v>
      </c>
      <c r="E280">
        <v>2018</v>
      </c>
      <c r="F280" t="s">
        <v>21</v>
      </c>
      <c r="G280" t="s">
        <v>482</v>
      </c>
      <c r="H280" t="s">
        <v>483</v>
      </c>
      <c r="I280">
        <v>685.88</v>
      </c>
      <c r="J280">
        <v>0</v>
      </c>
      <c r="K280" t="s">
        <v>241</v>
      </c>
      <c r="L280" t="s">
        <v>34</v>
      </c>
    </row>
    <row r="281" spans="1:12" x14ac:dyDescent="0.25">
      <c r="A281">
        <v>26</v>
      </c>
      <c r="B281" s="93">
        <v>43456</v>
      </c>
      <c r="C281">
        <v>12</v>
      </c>
      <c r="D281" t="s">
        <v>104</v>
      </c>
      <c r="E281">
        <v>2018</v>
      </c>
      <c r="F281" t="s">
        <v>21</v>
      </c>
      <c r="G281" t="s">
        <v>36</v>
      </c>
      <c r="H281" t="s">
        <v>487</v>
      </c>
      <c r="I281">
        <v>40</v>
      </c>
      <c r="J281">
        <v>0</v>
      </c>
      <c r="K281" t="s">
        <v>241</v>
      </c>
      <c r="L281" t="s">
        <v>222</v>
      </c>
    </row>
    <row r="282" spans="1:12" x14ac:dyDescent="0.25">
      <c r="A282">
        <v>26</v>
      </c>
      <c r="B282" s="93">
        <v>43458</v>
      </c>
      <c r="C282">
        <v>12</v>
      </c>
      <c r="D282" t="s">
        <v>104</v>
      </c>
      <c r="E282">
        <v>2018</v>
      </c>
      <c r="F282" t="s">
        <v>23</v>
      </c>
      <c r="G282" t="s">
        <v>63</v>
      </c>
      <c r="H282" t="s">
        <v>488</v>
      </c>
      <c r="I282">
        <v>246.72</v>
      </c>
      <c r="J282">
        <v>0</v>
      </c>
      <c r="K282" t="s">
        <v>241</v>
      </c>
      <c r="L282" t="s">
        <v>64</v>
      </c>
    </row>
    <row r="283" spans="1:12" x14ac:dyDescent="0.25">
      <c r="A283">
        <v>26</v>
      </c>
      <c r="B283" s="93">
        <v>43461</v>
      </c>
      <c r="C283">
        <v>12</v>
      </c>
      <c r="D283" t="s">
        <v>104</v>
      </c>
      <c r="E283">
        <v>2018</v>
      </c>
      <c r="F283" t="s">
        <v>21</v>
      </c>
      <c r="G283" t="s">
        <v>36</v>
      </c>
      <c r="H283" t="s">
        <v>490</v>
      </c>
      <c r="I283">
        <v>24</v>
      </c>
      <c r="J283">
        <v>0</v>
      </c>
      <c r="K283" t="s">
        <v>241</v>
      </c>
      <c r="L283" t="s">
        <v>222</v>
      </c>
    </row>
    <row r="284" spans="1:12" x14ac:dyDescent="0.25">
      <c r="A284">
        <v>26</v>
      </c>
      <c r="B284" s="93">
        <v>43465</v>
      </c>
      <c r="C284">
        <v>12</v>
      </c>
      <c r="D284" t="s">
        <v>104</v>
      </c>
      <c r="E284">
        <v>2018</v>
      </c>
      <c r="F284" t="s">
        <v>21</v>
      </c>
      <c r="G284" t="s">
        <v>492</v>
      </c>
      <c r="H284" t="s">
        <v>493</v>
      </c>
      <c r="I284">
        <v>8.4</v>
      </c>
      <c r="J284">
        <v>0</v>
      </c>
      <c r="K284" t="s">
        <v>241</v>
      </c>
      <c r="L284" t="s">
        <v>35</v>
      </c>
    </row>
    <row r="285" spans="1:12" x14ac:dyDescent="0.25">
      <c r="A285">
        <v>26</v>
      </c>
      <c r="B285" s="93">
        <v>43465</v>
      </c>
      <c r="C285">
        <v>12</v>
      </c>
      <c r="D285" t="s">
        <v>104</v>
      </c>
      <c r="E285">
        <v>2018</v>
      </c>
      <c r="F285" t="s">
        <v>23</v>
      </c>
      <c r="G285" t="s">
        <v>492</v>
      </c>
      <c r="H285" t="s">
        <v>493</v>
      </c>
      <c r="I285">
        <v>0</v>
      </c>
      <c r="J285">
        <v>8</v>
      </c>
      <c r="K285" t="s">
        <v>241</v>
      </c>
      <c r="L285" t="s">
        <v>222</v>
      </c>
    </row>
    <row r="286" spans="1:12" x14ac:dyDescent="0.25">
      <c r="A286">
        <v>26</v>
      </c>
      <c r="B286" s="93">
        <v>43465</v>
      </c>
      <c r="C286">
        <v>12</v>
      </c>
      <c r="D286" t="s">
        <v>104</v>
      </c>
      <c r="E286">
        <v>2018</v>
      </c>
      <c r="F286" t="s">
        <v>23</v>
      </c>
      <c r="G286" t="s">
        <v>492</v>
      </c>
      <c r="H286" t="s">
        <v>493</v>
      </c>
      <c r="I286">
        <v>0</v>
      </c>
      <c r="J286">
        <v>171.25</v>
      </c>
      <c r="K286" t="s">
        <v>241</v>
      </c>
      <c r="L286" t="s">
        <v>35</v>
      </c>
    </row>
    <row r="287" spans="1:12" x14ac:dyDescent="0.25">
      <c r="A287">
        <v>26</v>
      </c>
      <c r="B287" s="93">
        <v>43465</v>
      </c>
      <c r="C287">
        <v>12</v>
      </c>
      <c r="D287" t="s">
        <v>104</v>
      </c>
      <c r="E287">
        <v>2018</v>
      </c>
      <c r="F287" t="s">
        <v>22</v>
      </c>
      <c r="G287" t="s">
        <v>492</v>
      </c>
      <c r="H287" t="s">
        <v>493</v>
      </c>
      <c r="I287">
        <v>0</v>
      </c>
      <c r="J287">
        <v>184</v>
      </c>
      <c r="K287" t="s">
        <v>241</v>
      </c>
      <c r="L287" t="s">
        <v>222</v>
      </c>
    </row>
    <row r="288" spans="1:12" x14ac:dyDescent="0.25">
      <c r="A288">
        <v>26</v>
      </c>
      <c r="B288" s="93">
        <v>43465</v>
      </c>
      <c r="C288">
        <v>12</v>
      </c>
      <c r="D288" t="s">
        <v>104</v>
      </c>
      <c r="E288">
        <v>2018</v>
      </c>
      <c r="F288" t="s">
        <v>23</v>
      </c>
      <c r="G288" t="s">
        <v>492</v>
      </c>
      <c r="H288" t="s">
        <v>493</v>
      </c>
      <c r="I288">
        <v>0</v>
      </c>
      <c r="J288">
        <v>369.1</v>
      </c>
      <c r="K288" t="s">
        <v>241</v>
      </c>
      <c r="L288" t="s">
        <v>34</v>
      </c>
    </row>
    <row r="289" spans="1:12" x14ac:dyDescent="0.25">
      <c r="A289">
        <v>26</v>
      </c>
      <c r="B289" s="93">
        <v>43465</v>
      </c>
      <c r="C289">
        <v>12</v>
      </c>
      <c r="D289" t="s">
        <v>104</v>
      </c>
      <c r="E289">
        <v>2018</v>
      </c>
      <c r="F289" t="s">
        <v>22</v>
      </c>
      <c r="G289" t="s">
        <v>492</v>
      </c>
      <c r="H289" t="s">
        <v>493</v>
      </c>
      <c r="I289">
        <v>0</v>
      </c>
      <c r="J289">
        <v>450.79</v>
      </c>
      <c r="K289" t="s">
        <v>241</v>
      </c>
      <c r="L289" t="s">
        <v>34</v>
      </c>
    </row>
    <row r="290" spans="1:12" x14ac:dyDescent="0.25">
      <c r="A290">
        <v>26</v>
      </c>
      <c r="B290" s="93">
        <v>43465</v>
      </c>
      <c r="C290">
        <v>12</v>
      </c>
      <c r="D290" t="s">
        <v>104</v>
      </c>
      <c r="E290">
        <v>2018</v>
      </c>
      <c r="F290" t="s">
        <v>23</v>
      </c>
      <c r="G290" t="s">
        <v>492</v>
      </c>
      <c r="H290" t="s">
        <v>493</v>
      </c>
      <c r="I290">
        <v>0</v>
      </c>
      <c r="J290">
        <v>1266.1099999999999</v>
      </c>
      <c r="K290" t="s">
        <v>241</v>
      </c>
      <c r="L290" t="s">
        <v>64</v>
      </c>
    </row>
    <row r="291" spans="1:12" x14ac:dyDescent="0.25">
      <c r="A291">
        <v>26</v>
      </c>
      <c r="B291" s="93">
        <v>43465</v>
      </c>
      <c r="C291">
        <v>12</v>
      </c>
      <c r="D291" t="s">
        <v>104</v>
      </c>
      <c r="E291">
        <v>2018</v>
      </c>
      <c r="F291" t="s">
        <v>21</v>
      </c>
      <c r="G291" t="s">
        <v>492</v>
      </c>
      <c r="H291" t="s">
        <v>493</v>
      </c>
      <c r="I291">
        <v>0</v>
      </c>
      <c r="J291">
        <v>1792</v>
      </c>
      <c r="K291" t="s">
        <v>241</v>
      </c>
      <c r="L291" t="s">
        <v>222</v>
      </c>
    </row>
    <row r="292" spans="1:12" x14ac:dyDescent="0.25">
      <c r="A292">
        <v>26</v>
      </c>
      <c r="B292" s="93">
        <v>43465</v>
      </c>
      <c r="C292">
        <v>12</v>
      </c>
      <c r="D292" t="s">
        <v>104</v>
      </c>
      <c r="E292">
        <v>2018</v>
      </c>
      <c r="F292" t="s">
        <v>21</v>
      </c>
      <c r="G292" t="s">
        <v>492</v>
      </c>
      <c r="H292" t="s">
        <v>493</v>
      </c>
      <c r="I292">
        <v>0</v>
      </c>
      <c r="J292">
        <v>10220.83</v>
      </c>
      <c r="K292" t="s">
        <v>241</v>
      </c>
      <c r="L292" t="s">
        <v>34</v>
      </c>
    </row>
    <row r="293" spans="1:12" x14ac:dyDescent="0.25">
      <c r="A293">
        <v>27</v>
      </c>
      <c r="B293" s="93">
        <v>43441</v>
      </c>
      <c r="C293">
        <v>12</v>
      </c>
      <c r="D293" t="s">
        <v>104</v>
      </c>
      <c r="E293">
        <v>2018</v>
      </c>
      <c r="F293" t="s">
        <v>23</v>
      </c>
      <c r="G293" t="s">
        <v>63</v>
      </c>
      <c r="H293" t="s">
        <v>470</v>
      </c>
      <c r="I293">
        <v>40.119999999999997</v>
      </c>
      <c r="J293">
        <v>0</v>
      </c>
      <c r="K293" t="s">
        <v>85</v>
      </c>
      <c r="L293" t="s">
        <v>64</v>
      </c>
    </row>
    <row r="294" spans="1:12" x14ac:dyDescent="0.25">
      <c r="A294">
        <v>27</v>
      </c>
      <c r="B294" s="93">
        <v>43452</v>
      </c>
      <c r="C294">
        <v>12</v>
      </c>
      <c r="D294" t="s">
        <v>104</v>
      </c>
      <c r="E294">
        <v>2018</v>
      </c>
      <c r="F294" t="s">
        <v>23</v>
      </c>
      <c r="G294" t="s">
        <v>35</v>
      </c>
      <c r="H294" t="s">
        <v>481</v>
      </c>
      <c r="I294">
        <v>41.6</v>
      </c>
      <c r="J294">
        <v>0</v>
      </c>
      <c r="K294" t="s">
        <v>85</v>
      </c>
      <c r="L294" t="s">
        <v>35</v>
      </c>
    </row>
    <row r="295" spans="1:12" x14ac:dyDescent="0.25">
      <c r="A295">
        <v>27</v>
      </c>
      <c r="B295" s="93">
        <v>43465</v>
      </c>
      <c r="C295">
        <v>12</v>
      </c>
      <c r="D295" t="s">
        <v>104</v>
      </c>
      <c r="E295">
        <v>2018</v>
      </c>
      <c r="F295" t="s">
        <v>23</v>
      </c>
      <c r="G295" t="s">
        <v>492</v>
      </c>
      <c r="H295" t="s">
        <v>493</v>
      </c>
      <c r="I295">
        <v>0</v>
      </c>
      <c r="J295">
        <v>20</v>
      </c>
      <c r="K295" t="s">
        <v>85</v>
      </c>
      <c r="L295" t="s">
        <v>266</v>
      </c>
    </row>
    <row r="296" spans="1:12" x14ac:dyDescent="0.25">
      <c r="A296">
        <v>27</v>
      </c>
      <c r="B296" s="93">
        <v>43465</v>
      </c>
      <c r="C296">
        <v>12</v>
      </c>
      <c r="D296" t="s">
        <v>104</v>
      </c>
      <c r="E296">
        <v>2018</v>
      </c>
      <c r="F296" t="s">
        <v>23</v>
      </c>
      <c r="G296" t="s">
        <v>492</v>
      </c>
      <c r="H296" t="s">
        <v>493</v>
      </c>
      <c r="I296">
        <v>0</v>
      </c>
      <c r="J296">
        <v>25.99</v>
      </c>
      <c r="K296" t="s">
        <v>85</v>
      </c>
      <c r="L296" t="s">
        <v>222</v>
      </c>
    </row>
    <row r="297" spans="1:12" x14ac:dyDescent="0.25">
      <c r="A297">
        <v>27</v>
      </c>
      <c r="B297" s="93">
        <v>43465</v>
      </c>
      <c r="C297">
        <v>12</v>
      </c>
      <c r="D297" t="s">
        <v>104</v>
      </c>
      <c r="E297">
        <v>2018</v>
      </c>
      <c r="F297" t="s">
        <v>21</v>
      </c>
      <c r="G297" t="s">
        <v>492</v>
      </c>
      <c r="H297" t="s">
        <v>493</v>
      </c>
      <c r="I297">
        <v>0</v>
      </c>
      <c r="J297">
        <v>104.2</v>
      </c>
      <c r="K297" t="s">
        <v>85</v>
      </c>
      <c r="L297" t="s">
        <v>35</v>
      </c>
    </row>
    <row r="298" spans="1:12" x14ac:dyDescent="0.25">
      <c r="A298">
        <v>27</v>
      </c>
      <c r="B298" s="93">
        <v>43465</v>
      </c>
      <c r="C298">
        <v>12</v>
      </c>
      <c r="D298" t="s">
        <v>104</v>
      </c>
      <c r="E298">
        <v>2018</v>
      </c>
      <c r="F298" t="s">
        <v>23</v>
      </c>
      <c r="G298" t="s">
        <v>492</v>
      </c>
      <c r="H298" t="s">
        <v>493</v>
      </c>
      <c r="I298">
        <v>0</v>
      </c>
      <c r="J298">
        <v>213.4</v>
      </c>
      <c r="K298" t="s">
        <v>85</v>
      </c>
      <c r="L298" t="s">
        <v>35</v>
      </c>
    </row>
    <row r="299" spans="1:12" x14ac:dyDescent="0.25">
      <c r="A299">
        <v>27</v>
      </c>
      <c r="B299" s="93">
        <v>43465</v>
      </c>
      <c r="C299">
        <v>12</v>
      </c>
      <c r="D299" t="s">
        <v>104</v>
      </c>
      <c r="E299">
        <v>2018</v>
      </c>
      <c r="F299" t="s">
        <v>23</v>
      </c>
      <c r="G299" t="s">
        <v>492</v>
      </c>
      <c r="H299" t="s">
        <v>493</v>
      </c>
      <c r="I299">
        <v>0</v>
      </c>
      <c r="J299">
        <v>737.42</v>
      </c>
      <c r="K299" t="s">
        <v>85</v>
      </c>
      <c r="L299" t="s">
        <v>64</v>
      </c>
    </row>
    <row r="300" spans="1:12" x14ac:dyDescent="0.25">
      <c r="A300">
        <v>28</v>
      </c>
      <c r="B300" s="93">
        <v>43458</v>
      </c>
      <c r="C300">
        <v>12</v>
      </c>
      <c r="D300" t="s">
        <v>104</v>
      </c>
      <c r="E300">
        <v>2018</v>
      </c>
      <c r="F300" t="s">
        <v>23</v>
      </c>
      <c r="G300" t="s">
        <v>64</v>
      </c>
      <c r="H300" t="s">
        <v>488</v>
      </c>
      <c r="I300">
        <v>57.08</v>
      </c>
      <c r="J300">
        <v>0</v>
      </c>
      <c r="K300" t="s">
        <v>242</v>
      </c>
      <c r="L300" t="s">
        <v>64</v>
      </c>
    </row>
    <row r="301" spans="1:12" x14ac:dyDescent="0.25">
      <c r="A301">
        <v>28</v>
      </c>
      <c r="B301" s="93">
        <v>43465</v>
      </c>
      <c r="C301">
        <v>12</v>
      </c>
      <c r="D301" t="s">
        <v>104</v>
      </c>
      <c r="E301">
        <v>2018</v>
      </c>
      <c r="F301" t="s">
        <v>23</v>
      </c>
      <c r="G301" t="s">
        <v>492</v>
      </c>
      <c r="H301" t="s">
        <v>493</v>
      </c>
      <c r="I301">
        <v>0</v>
      </c>
      <c r="J301">
        <v>74</v>
      </c>
      <c r="K301" t="s">
        <v>242</v>
      </c>
      <c r="L301" t="s">
        <v>35</v>
      </c>
    </row>
    <row r="302" spans="1:12" x14ac:dyDescent="0.25">
      <c r="A302">
        <v>28</v>
      </c>
      <c r="B302" s="93">
        <v>43465</v>
      </c>
      <c r="C302">
        <v>12</v>
      </c>
      <c r="D302" t="s">
        <v>104</v>
      </c>
      <c r="E302">
        <v>2018</v>
      </c>
      <c r="F302" t="s">
        <v>21</v>
      </c>
      <c r="G302" t="s">
        <v>492</v>
      </c>
      <c r="H302" t="s">
        <v>493</v>
      </c>
      <c r="I302">
        <v>0</v>
      </c>
      <c r="J302">
        <v>147.72</v>
      </c>
      <c r="K302" t="s">
        <v>242</v>
      </c>
      <c r="L302" t="s">
        <v>34</v>
      </c>
    </row>
    <row r="303" spans="1:12" x14ac:dyDescent="0.25">
      <c r="A303">
        <v>28</v>
      </c>
      <c r="B303" s="93">
        <v>43465</v>
      </c>
      <c r="C303">
        <v>12</v>
      </c>
      <c r="D303" t="s">
        <v>104</v>
      </c>
      <c r="E303">
        <v>2018</v>
      </c>
      <c r="F303" t="s">
        <v>23</v>
      </c>
      <c r="G303" t="s">
        <v>492</v>
      </c>
      <c r="H303" t="s">
        <v>493</v>
      </c>
      <c r="I303">
        <v>0</v>
      </c>
      <c r="J303">
        <v>191.99</v>
      </c>
      <c r="K303" t="s">
        <v>242</v>
      </c>
      <c r="L303" t="s">
        <v>64</v>
      </c>
    </row>
    <row r="304" spans="1:12" x14ac:dyDescent="0.25">
      <c r="A304">
        <v>29</v>
      </c>
      <c r="B304" s="93">
        <v>43454</v>
      </c>
      <c r="C304">
        <v>12</v>
      </c>
      <c r="D304" t="s">
        <v>104</v>
      </c>
      <c r="E304">
        <v>2018</v>
      </c>
      <c r="F304" t="s">
        <v>23</v>
      </c>
      <c r="G304" t="s">
        <v>63</v>
      </c>
      <c r="H304" t="s">
        <v>485</v>
      </c>
      <c r="I304">
        <v>118</v>
      </c>
      <c r="J304">
        <v>0</v>
      </c>
      <c r="K304" t="s">
        <v>243</v>
      </c>
      <c r="L304" t="s">
        <v>64</v>
      </c>
    </row>
    <row r="305" spans="1:12" x14ac:dyDescent="0.25">
      <c r="A305">
        <v>29</v>
      </c>
      <c r="B305" s="93">
        <v>43462</v>
      </c>
      <c r="C305">
        <v>12</v>
      </c>
      <c r="D305" t="s">
        <v>104</v>
      </c>
      <c r="E305">
        <v>2018</v>
      </c>
      <c r="F305" t="s">
        <v>23</v>
      </c>
      <c r="G305" t="s">
        <v>63</v>
      </c>
      <c r="H305" t="s">
        <v>491</v>
      </c>
      <c r="I305">
        <v>90.4</v>
      </c>
      <c r="J305">
        <v>0</v>
      </c>
      <c r="K305" t="s">
        <v>243</v>
      </c>
      <c r="L305" t="s">
        <v>64</v>
      </c>
    </row>
    <row r="306" spans="1:12" x14ac:dyDescent="0.25">
      <c r="A306">
        <v>29</v>
      </c>
      <c r="B306" s="93">
        <v>43465</v>
      </c>
      <c r="C306">
        <v>12</v>
      </c>
      <c r="D306" t="s">
        <v>104</v>
      </c>
      <c r="E306">
        <v>2018</v>
      </c>
      <c r="F306" t="s">
        <v>23</v>
      </c>
      <c r="G306" t="s">
        <v>492</v>
      </c>
      <c r="H306" t="s">
        <v>493</v>
      </c>
      <c r="I306">
        <v>0</v>
      </c>
      <c r="J306">
        <v>29.7</v>
      </c>
      <c r="K306" t="s">
        <v>243</v>
      </c>
      <c r="L306" t="s">
        <v>35</v>
      </c>
    </row>
    <row r="307" spans="1:12" x14ac:dyDescent="0.25">
      <c r="A307">
        <v>29</v>
      </c>
      <c r="B307" s="93">
        <v>43465</v>
      </c>
      <c r="C307">
        <v>12</v>
      </c>
      <c r="D307" t="s">
        <v>104</v>
      </c>
      <c r="E307">
        <v>2018</v>
      </c>
      <c r="F307" t="s">
        <v>23</v>
      </c>
      <c r="G307" t="s">
        <v>492</v>
      </c>
      <c r="H307" t="s">
        <v>493</v>
      </c>
      <c r="I307">
        <v>0</v>
      </c>
      <c r="J307">
        <v>45.97</v>
      </c>
      <c r="K307" t="s">
        <v>243</v>
      </c>
      <c r="L307" t="s">
        <v>222</v>
      </c>
    </row>
    <row r="308" spans="1:12" x14ac:dyDescent="0.25">
      <c r="A308">
        <v>29</v>
      </c>
      <c r="B308" s="93">
        <v>43465</v>
      </c>
      <c r="C308">
        <v>12</v>
      </c>
      <c r="D308" t="s">
        <v>104</v>
      </c>
      <c r="E308">
        <v>2018</v>
      </c>
      <c r="F308" t="s">
        <v>22</v>
      </c>
      <c r="G308" t="s">
        <v>492</v>
      </c>
      <c r="H308" t="s">
        <v>493</v>
      </c>
      <c r="I308">
        <v>0</v>
      </c>
      <c r="J308">
        <v>96.29</v>
      </c>
      <c r="K308" t="s">
        <v>243</v>
      </c>
      <c r="L308" t="s">
        <v>34</v>
      </c>
    </row>
    <row r="309" spans="1:12" x14ac:dyDescent="0.25">
      <c r="A309">
        <v>29</v>
      </c>
      <c r="B309" s="93">
        <v>43465</v>
      </c>
      <c r="C309">
        <v>12</v>
      </c>
      <c r="D309" t="s">
        <v>104</v>
      </c>
      <c r="E309">
        <v>2018</v>
      </c>
      <c r="F309" t="s">
        <v>21</v>
      </c>
      <c r="G309" t="s">
        <v>492</v>
      </c>
      <c r="H309" t="s">
        <v>493</v>
      </c>
      <c r="I309">
        <v>0</v>
      </c>
      <c r="J309">
        <v>435.52</v>
      </c>
      <c r="K309" t="s">
        <v>243</v>
      </c>
      <c r="L309" t="s">
        <v>34</v>
      </c>
    </row>
    <row r="310" spans="1:12" x14ac:dyDescent="0.25">
      <c r="A310">
        <v>29</v>
      </c>
      <c r="B310" s="93">
        <v>43465</v>
      </c>
      <c r="C310">
        <v>12</v>
      </c>
      <c r="D310" t="s">
        <v>104</v>
      </c>
      <c r="E310">
        <v>2018</v>
      </c>
      <c r="F310" t="s">
        <v>23</v>
      </c>
      <c r="G310" t="s">
        <v>492</v>
      </c>
      <c r="H310" t="s">
        <v>493</v>
      </c>
      <c r="I310">
        <v>0</v>
      </c>
      <c r="J310">
        <v>660.28</v>
      </c>
      <c r="K310" t="s">
        <v>243</v>
      </c>
      <c r="L310" t="s">
        <v>64</v>
      </c>
    </row>
    <row r="311" spans="1:12" x14ac:dyDescent="0.25">
      <c r="A311">
        <v>30</v>
      </c>
      <c r="B311" s="93">
        <v>43440</v>
      </c>
      <c r="C311">
        <v>12</v>
      </c>
      <c r="D311" t="s">
        <v>104</v>
      </c>
      <c r="E311">
        <v>2018</v>
      </c>
      <c r="F311" t="s">
        <v>22</v>
      </c>
      <c r="G311" t="s">
        <v>36</v>
      </c>
      <c r="H311" t="s">
        <v>469</v>
      </c>
      <c r="I311">
        <v>8</v>
      </c>
      <c r="J311">
        <v>0</v>
      </c>
      <c r="K311" t="s">
        <v>244</v>
      </c>
      <c r="L311" t="s">
        <v>222</v>
      </c>
    </row>
    <row r="312" spans="1:12" x14ac:dyDescent="0.25">
      <c r="A312">
        <v>30</v>
      </c>
      <c r="B312" s="93">
        <v>43440</v>
      </c>
      <c r="C312">
        <v>12</v>
      </c>
      <c r="D312" t="s">
        <v>104</v>
      </c>
      <c r="E312">
        <v>2018</v>
      </c>
      <c r="F312" t="s">
        <v>21</v>
      </c>
      <c r="G312" t="s">
        <v>36</v>
      </c>
      <c r="H312" t="s">
        <v>469</v>
      </c>
      <c r="I312">
        <v>40</v>
      </c>
      <c r="J312">
        <v>0</v>
      </c>
      <c r="K312" t="s">
        <v>244</v>
      </c>
      <c r="L312" t="s">
        <v>222</v>
      </c>
    </row>
    <row r="313" spans="1:12" x14ac:dyDescent="0.25">
      <c r="A313">
        <v>30</v>
      </c>
      <c r="B313" s="93">
        <v>43444</v>
      </c>
      <c r="C313">
        <v>12</v>
      </c>
      <c r="D313" t="s">
        <v>104</v>
      </c>
      <c r="E313">
        <v>2018</v>
      </c>
      <c r="F313" t="s">
        <v>22</v>
      </c>
      <c r="G313" t="s">
        <v>36</v>
      </c>
      <c r="H313" t="s">
        <v>473</v>
      </c>
      <c r="I313">
        <v>8</v>
      </c>
      <c r="J313">
        <v>0</v>
      </c>
      <c r="K313" t="s">
        <v>244</v>
      </c>
      <c r="L313" t="s">
        <v>222</v>
      </c>
    </row>
    <row r="314" spans="1:12" x14ac:dyDescent="0.25">
      <c r="A314">
        <v>30</v>
      </c>
      <c r="B314" s="93">
        <v>43444</v>
      </c>
      <c r="C314">
        <v>12</v>
      </c>
      <c r="D314" t="s">
        <v>104</v>
      </c>
      <c r="E314">
        <v>2018</v>
      </c>
      <c r="F314" t="s">
        <v>23</v>
      </c>
      <c r="G314" t="s">
        <v>471</v>
      </c>
      <c r="H314" t="s">
        <v>472</v>
      </c>
      <c r="I314">
        <v>55.36</v>
      </c>
      <c r="J314">
        <v>0</v>
      </c>
      <c r="K314" t="s">
        <v>244</v>
      </c>
      <c r="L314" t="s">
        <v>34</v>
      </c>
    </row>
    <row r="315" spans="1:12" x14ac:dyDescent="0.25">
      <c r="A315">
        <v>30</v>
      </c>
      <c r="B315" s="93">
        <v>43444</v>
      </c>
      <c r="C315">
        <v>12</v>
      </c>
      <c r="D315" t="s">
        <v>104</v>
      </c>
      <c r="E315">
        <v>2018</v>
      </c>
      <c r="F315" t="s">
        <v>21</v>
      </c>
      <c r="G315" t="s">
        <v>471</v>
      </c>
      <c r="H315" t="s">
        <v>472</v>
      </c>
      <c r="I315">
        <v>855.44</v>
      </c>
      <c r="J315">
        <v>0</v>
      </c>
      <c r="K315" t="s">
        <v>244</v>
      </c>
      <c r="L315" t="s">
        <v>34</v>
      </c>
    </row>
    <row r="316" spans="1:12" x14ac:dyDescent="0.25">
      <c r="A316">
        <v>30</v>
      </c>
      <c r="B316" s="93">
        <v>43448</v>
      </c>
      <c r="C316">
        <v>12</v>
      </c>
      <c r="D316" t="s">
        <v>104</v>
      </c>
      <c r="E316">
        <v>2018</v>
      </c>
      <c r="F316" t="s">
        <v>21</v>
      </c>
      <c r="G316" t="s">
        <v>36</v>
      </c>
      <c r="H316" t="s">
        <v>477</v>
      </c>
      <c r="I316">
        <v>16</v>
      </c>
      <c r="J316">
        <v>0</v>
      </c>
      <c r="K316" t="s">
        <v>244</v>
      </c>
      <c r="L316" t="s">
        <v>222</v>
      </c>
    </row>
    <row r="317" spans="1:12" x14ac:dyDescent="0.25">
      <c r="A317">
        <v>30</v>
      </c>
      <c r="B317" s="93">
        <v>43453</v>
      </c>
      <c r="C317">
        <v>12</v>
      </c>
      <c r="D317" t="s">
        <v>104</v>
      </c>
      <c r="E317">
        <v>2018</v>
      </c>
      <c r="F317" t="s">
        <v>23</v>
      </c>
      <c r="G317" t="s">
        <v>482</v>
      </c>
      <c r="H317" t="s">
        <v>483</v>
      </c>
      <c r="I317">
        <v>17.47</v>
      </c>
      <c r="J317">
        <v>0</v>
      </c>
      <c r="K317" t="s">
        <v>244</v>
      </c>
      <c r="L317" t="s">
        <v>34</v>
      </c>
    </row>
    <row r="318" spans="1:12" x14ac:dyDescent="0.25">
      <c r="A318">
        <v>30</v>
      </c>
      <c r="B318" s="93">
        <v>43453</v>
      </c>
      <c r="C318">
        <v>12</v>
      </c>
      <c r="D318" t="s">
        <v>104</v>
      </c>
      <c r="E318">
        <v>2018</v>
      </c>
      <c r="F318" t="s">
        <v>22</v>
      </c>
      <c r="G318" t="s">
        <v>482</v>
      </c>
      <c r="H318" t="s">
        <v>483</v>
      </c>
      <c r="I318">
        <v>102.33</v>
      </c>
      <c r="J318">
        <v>0</v>
      </c>
      <c r="K318" t="s">
        <v>244</v>
      </c>
      <c r="L318" t="s">
        <v>34</v>
      </c>
    </row>
    <row r="319" spans="1:12" x14ac:dyDescent="0.25">
      <c r="A319">
        <v>30</v>
      </c>
      <c r="B319" s="93">
        <v>43453</v>
      </c>
      <c r="C319">
        <v>12</v>
      </c>
      <c r="D319" t="s">
        <v>104</v>
      </c>
      <c r="E319">
        <v>2018</v>
      </c>
      <c r="F319" t="s">
        <v>21</v>
      </c>
      <c r="G319" t="s">
        <v>482</v>
      </c>
      <c r="H319" t="s">
        <v>483</v>
      </c>
      <c r="I319">
        <v>659.88</v>
      </c>
      <c r="J319">
        <v>0</v>
      </c>
      <c r="K319" t="s">
        <v>244</v>
      </c>
      <c r="L319" t="s">
        <v>34</v>
      </c>
    </row>
    <row r="320" spans="1:12" x14ac:dyDescent="0.25">
      <c r="A320">
        <v>30</v>
      </c>
      <c r="B320" s="93">
        <v>43458</v>
      </c>
      <c r="C320">
        <v>12</v>
      </c>
      <c r="D320" t="s">
        <v>104</v>
      </c>
      <c r="E320">
        <v>2018</v>
      </c>
      <c r="F320" t="s">
        <v>21</v>
      </c>
      <c r="G320" t="s">
        <v>36</v>
      </c>
      <c r="H320" t="s">
        <v>488</v>
      </c>
      <c r="I320">
        <v>40</v>
      </c>
      <c r="J320">
        <v>0</v>
      </c>
      <c r="K320" t="s">
        <v>244</v>
      </c>
      <c r="L320" t="s">
        <v>222</v>
      </c>
    </row>
    <row r="321" spans="1:12" x14ac:dyDescent="0.25">
      <c r="A321">
        <v>30</v>
      </c>
      <c r="B321" s="93">
        <v>43465</v>
      </c>
      <c r="C321">
        <v>12</v>
      </c>
      <c r="D321" t="s">
        <v>104</v>
      </c>
      <c r="E321">
        <v>2018</v>
      </c>
      <c r="F321" t="s">
        <v>23</v>
      </c>
      <c r="G321" t="s">
        <v>492</v>
      </c>
      <c r="H321" t="s">
        <v>493</v>
      </c>
      <c r="I321">
        <v>0</v>
      </c>
      <c r="J321">
        <v>15</v>
      </c>
      <c r="K321" t="s">
        <v>244</v>
      </c>
      <c r="L321" t="s">
        <v>222</v>
      </c>
    </row>
    <row r="322" spans="1:12" x14ac:dyDescent="0.25">
      <c r="A322">
        <v>30</v>
      </c>
      <c r="B322" s="93">
        <v>43465</v>
      </c>
      <c r="C322">
        <v>12</v>
      </c>
      <c r="D322" t="s">
        <v>104</v>
      </c>
      <c r="E322">
        <v>2018</v>
      </c>
      <c r="F322" t="s">
        <v>22</v>
      </c>
      <c r="G322" t="s">
        <v>492</v>
      </c>
      <c r="H322" t="s">
        <v>493</v>
      </c>
      <c r="I322">
        <v>0</v>
      </c>
      <c r="J322">
        <v>16</v>
      </c>
      <c r="K322" t="s">
        <v>244</v>
      </c>
      <c r="L322" t="s">
        <v>222</v>
      </c>
    </row>
    <row r="323" spans="1:12" x14ac:dyDescent="0.25">
      <c r="A323">
        <v>30</v>
      </c>
      <c r="B323" s="93">
        <v>43465</v>
      </c>
      <c r="C323">
        <v>12</v>
      </c>
      <c r="D323" t="s">
        <v>104</v>
      </c>
      <c r="E323">
        <v>2018</v>
      </c>
      <c r="F323" t="s">
        <v>22</v>
      </c>
      <c r="G323" t="s">
        <v>492</v>
      </c>
      <c r="H323" t="s">
        <v>493</v>
      </c>
      <c r="I323">
        <v>0</v>
      </c>
      <c r="J323">
        <v>32</v>
      </c>
      <c r="K323" t="s">
        <v>244</v>
      </c>
      <c r="L323" t="s">
        <v>35</v>
      </c>
    </row>
    <row r="324" spans="1:12" x14ac:dyDescent="0.25">
      <c r="A324">
        <v>30</v>
      </c>
      <c r="B324" s="93">
        <v>43465</v>
      </c>
      <c r="C324">
        <v>12</v>
      </c>
      <c r="D324" t="s">
        <v>104</v>
      </c>
      <c r="E324">
        <v>2018</v>
      </c>
      <c r="F324" t="s">
        <v>21</v>
      </c>
      <c r="G324" t="s">
        <v>492</v>
      </c>
      <c r="H324" t="s">
        <v>493</v>
      </c>
      <c r="I324">
        <v>0</v>
      </c>
      <c r="J324">
        <v>38.119999999999997</v>
      </c>
      <c r="K324" t="s">
        <v>244</v>
      </c>
      <c r="L324" t="s">
        <v>35</v>
      </c>
    </row>
    <row r="325" spans="1:12" x14ac:dyDescent="0.25">
      <c r="A325">
        <v>30</v>
      </c>
      <c r="B325" s="93">
        <v>43465</v>
      </c>
      <c r="C325">
        <v>12</v>
      </c>
      <c r="D325" t="s">
        <v>104</v>
      </c>
      <c r="E325">
        <v>2018</v>
      </c>
      <c r="F325" t="s">
        <v>23</v>
      </c>
      <c r="G325" t="s">
        <v>492</v>
      </c>
      <c r="H325" t="s">
        <v>493</v>
      </c>
      <c r="I325">
        <v>0</v>
      </c>
      <c r="J325">
        <v>300.33999999999997</v>
      </c>
      <c r="K325" t="s">
        <v>244</v>
      </c>
      <c r="L325" t="s">
        <v>35</v>
      </c>
    </row>
    <row r="326" spans="1:12" x14ac:dyDescent="0.25">
      <c r="A326">
        <v>30</v>
      </c>
      <c r="B326" s="93">
        <v>43465</v>
      </c>
      <c r="C326">
        <v>12</v>
      </c>
      <c r="D326" t="s">
        <v>104</v>
      </c>
      <c r="E326">
        <v>2018</v>
      </c>
      <c r="F326" t="s">
        <v>23</v>
      </c>
      <c r="G326" t="s">
        <v>492</v>
      </c>
      <c r="H326" t="s">
        <v>493</v>
      </c>
      <c r="I326">
        <v>0</v>
      </c>
      <c r="J326">
        <v>751.78</v>
      </c>
      <c r="K326" t="s">
        <v>244</v>
      </c>
      <c r="L326" t="s">
        <v>64</v>
      </c>
    </row>
    <row r="327" spans="1:12" x14ac:dyDescent="0.25">
      <c r="A327">
        <v>30</v>
      </c>
      <c r="B327" s="93">
        <v>43465</v>
      </c>
      <c r="C327">
        <v>12</v>
      </c>
      <c r="D327" t="s">
        <v>104</v>
      </c>
      <c r="E327">
        <v>2018</v>
      </c>
      <c r="F327" t="s">
        <v>23</v>
      </c>
      <c r="G327" t="s">
        <v>492</v>
      </c>
      <c r="H327" t="s">
        <v>493</v>
      </c>
      <c r="I327">
        <v>0</v>
      </c>
      <c r="J327">
        <v>835.33</v>
      </c>
      <c r="K327" t="s">
        <v>244</v>
      </c>
      <c r="L327" t="s">
        <v>34</v>
      </c>
    </row>
    <row r="328" spans="1:12" x14ac:dyDescent="0.25">
      <c r="A328">
        <v>30</v>
      </c>
      <c r="B328" s="93">
        <v>43465</v>
      </c>
      <c r="C328">
        <v>12</v>
      </c>
      <c r="D328" t="s">
        <v>104</v>
      </c>
      <c r="E328">
        <v>2018</v>
      </c>
      <c r="F328" t="s">
        <v>21</v>
      </c>
      <c r="G328" t="s">
        <v>492</v>
      </c>
      <c r="H328" t="s">
        <v>493</v>
      </c>
      <c r="I328">
        <v>0</v>
      </c>
      <c r="J328">
        <v>1416</v>
      </c>
      <c r="K328" t="s">
        <v>244</v>
      </c>
      <c r="L328" t="s">
        <v>222</v>
      </c>
    </row>
    <row r="329" spans="1:12" x14ac:dyDescent="0.25">
      <c r="A329">
        <v>30</v>
      </c>
      <c r="B329" s="93">
        <v>43465</v>
      </c>
      <c r="C329">
        <v>12</v>
      </c>
      <c r="D329" t="s">
        <v>104</v>
      </c>
      <c r="E329">
        <v>2018</v>
      </c>
      <c r="F329" t="s">
        <v>22</v>
      </c>
      <c r="G329" t="s">
        <v>492</v>
      </c>
      <c r="H329" t="s">
        <v>493</v>
      </c>
      <c r="I329">
        <v>0</v>
      </c>
      <c r="J329">
        <v>3667.4</v>
      </c>
      <c r="K329" t="s">
        <v>244</v>
      </c>
      <c r="L329" t="s">
        <v>34</v>
      </c>
    </row>
    <row r="330" spans="1:12" x14ac:dyDescent="0.25">
      <c r="A330">
        <v>30</v>
      </c>
      <c r="B330" s="93">
        <v>43465</v>
      </c>
      <c r="C330">
        <v>12</v>
      </c>
      <c r="D330" t="s">
        <v>104</v>
      </c>
      <c r="E330">
        <v>2018</v>
      </c>
      <c r="F330" t="s">
        <v>21</v>
      </c>
      <c r="G330" t="s">
        <v>492</v>
      </c>
      <c r="H330" t="s">
        <v>493</v>
      </c>
      <c r="I330">
        <v>0</v>
      </c>
      <c r="J330">
        <v>14128.72</v>
      </c>
      <c r="K330" t="s">
        <v>244</v>
      </c>
      <c r="L330" t="s">
        <v>34</v>
      </c>
    </row>
    <row r="331" spans="1:12" x14ac:dyDescent="0.25">
      <c r="A331">
        <v>32</v>
      </c>
      <c r="B331" s="93">
        <v>43454</v>
      </c>
      <c r="C331">
        <v>12</v>
      </c>
      <c r="D331" t="s">
        <v>104</v>
      </c>
      <c r="E331">
        <v>2018</v>
      </c>
      <c r="F331" t="s">
        <v>23</v>
      </c>
      <c r="G331" t="s">
        <v>37</v>
      </c>
      <c r="H331" t="s">
        <v>214</v>
      </c>
      <c r="I331">
        <v>14.55</v>
      </c>
      <c r="J331">
        <v>0</v>
      </c>
      <c r="K331" t="s">
        <v>245</v>
      </c>
      <c r="L331" t="s">
        <v>35</v>
      </c>
    </row>
    <row r="332" spans="1:12" x14ac:dyDescent="0.25">
      <c r="A332">
        <v>32</v>
      </c>
      <c r="B332" s="93">
        <v>43465</v>
      </c>
      <c r="C332">
        <v>12</v>
      </c>
      <c r="D332" t="s">
        <v>104</v>
      </c>
      <c r="E332">
        <v>2018</v>
      </c>
      <c r="F332" t="s">
        <v>21</v>
      </c>
      <c r="G332" t="s">
        <v>492</v>
      </c>
      <c r="H332" t="s">
        <v>493</v>
      </c>
      <c r="I332">
        <v>0</v>
      </c>
      <c r="J332">
        <v>12.37</v>
      </c>
      <c r="K332" t="s">
        <v>245</v>
      </c>
      <c r="L332" t="s">
        <v>34</v>
      </c>
    </row>
    <row r="333" spans="1:12" x14ac:dyDescent="0.25">
      <c r="A333">
        <v>32</v>
      </c>
      <c r="B333" s="93">
        <v>43465</v>
      </c>
      <c r="C333">
        <v>12</v>
      </c>
      <c r="D333" t="s">
        <v>104</v>
      </c>
      <c r="E333">
        <v>2018</v>
      </c>
      <c r="F333" t="s">
        <v>23</v>
      </c>
      <c r="G333" t="s">
        <v>492</v>
      </c>
      <c r="H333" t="s">
        <v>493</v>
      </c>
      <c r="I333">
        <v>0</v>
      </c>
      <c r="J333">
        <v>24.1</v>
      </c>
      <c r="K333" t="s">
        <v>245</v>
      </c>
      <c r="L333" t="s">
        <v>35</v>
      </c>
    </row>
    <row r="334" spans="1:12" x14ac:dyDescent="0.25">
      <c r="A334">
        <v>32</v>
      </c>
      <c r="B334" s="93">
        <v>43465</v>
      </c>
      <c r="C334">
        <v>12</v>
      </c>
      <c r="D334" t="s">
        <v>104</v>
      </c>
      <c r="E334">
        <v>2018</v>
      </c>
      <c r="F334" t="s">
        <v>22</v>
      </c>
      <c r="G334" t="s">
        <v>492</v>
      </c>
      <c r="H334" t="s">
        <v>493</v>
      </c>
      <c r="I334">
        <v>0</v>
      </c>
      <c r="J334">
        <v>24.92</v>
      </c>
      <c r="K334" t="s">
        <v>245</v>
      </c>
      <c r="L334" t="s">
        <v>34</v>
      </c>
    </row>
    <row r="335" spans="1:12" x14ac:dyDescent="0.25">
      <c r="A335">
        <v>32</v>
      </c>
      <c r="B335" s="93">
        <v>43465</v>
      </c>
      <c r="C335">
        <v>12</v>
      </c>
      <c r="D335" t="s">
        <v>104</v>
      </c>
      <c r="E335">
        <v>2018</v>
      </c>
      <c r="F335" t="s">
        <v>23</v>
      </c>
      <c r="G335" t="s">
        <v>492</v>
      </c>
      <c r="H335" t="s">
        <v>493</v>
      </c>
      <c r="I335">
        <v>0</v>
      </c>
      <c r="J335">
        <v>287.55</v>
      </c>
      <c r="K335" t="s">
        <v>245</v>
      </c>
      <c r="L335" t="s">
        <v>222</v>
      </c>
    </row>
    <row r="336" spans="1:12" x14ac:dyDescent="0.25">
      <c r="A336">
        <v>32</v>
      </c>
      <c r="B336" s="93">
        <v>43465</v>
      </c>
      <c r="C336">
        <v>12</v>
      </c>
      <c r="D336" t="s">
        <v>104</v>
      </c>
      <c r="E336">
        <v>2018</v>
      </c>
      <c r="F336" t="s">
        <v>23</v>
      </c>
      <c r="G336" t="s">
        <v>492</v>
      </c>
      <c r="H336" t="s">
        <v>493</v>
      </c>
      <c r="I336">
        <v>0</v>
      </c>
      <c r="J336">
        <v>299.69</v>
      </c>
      <c r="K336" t="s">
        <v>245</v>
      </c>
      <c r="L336" t="s">
        <v>64</v>
      </c>
    </row>
    <row r="337" spans="1:12" x14ac:dyDescent="0.25">
      <c r="A337">
        <v>33</v>
      </c>
      <c r="B337" s="93">
        <v>43435</v>
      </c>
      <c r="C337">
        <v>12</v>
      </c>
      <c r="D337" t="s">
        <v>104</v>
      </c>
      <c r="E337">
        <v>2018</v>
      </c>
      <c r="F337" t="s">
        <v>22</v>
      </c>
      <c r="G337" t="s">
        <v>35</v>
      </c>
      <c r="H337" t="s">
        <v>465</v>
      </c>
      <c r="I337">
        <v>312</v>
      </c>
      <c r="J337">
        <v>0</v>
      </c>
      <c r="K337" t="s">
        <v>246</v>
      </c>
      <c r="L337" t="s">
        <v>35</v>
      </c>
    </row>
    <row r="338" spans="1:12" x14ac:dyDescent="0.25">
      <c r="A338">
        <v>33</v>
      </c>
      <c r="B338" s="93">
        <v>43437</v>
      </c>
      <c r="C338">
        <v>12</v>
      </c>
      <c r="D338" t="s">
        <v>104</v>
      </c>
      <c r="E338">
        <v>2018</v>
      </c>
      <c r="F338" t="s">
        <v>23</v>
      </c>
      <c r="G338" t="s">
        <v>37</v>
      </c>
      <c r="H338" t="s">
        <v>108</v>
      </c>
      <c r="I338">
        <v>4.5</v>
      </c>
      <c r="J338">
        <v>0</v>
      </c>
      <c r="K338" t="s">
        <v>246</v>
      </c>
      <c r="L338" t="s">
        <v>35</v>
      </c>
    </row>
    <row r="339" spans="1:12" x14ac:dyDescent="0.25">
      <c r="A339">
        <v>33</v>
      </c>
      <c r="B339" s="93">
        <v>43444</v>
      </c>
      <c r="C339">
        <v>12</v>
      </c>
      <c r="D339" t="s">
        <v>104</v>
      </c>
      <c r="E339">
        <v>2018</v>
      </c>
      <c r="F339" t="s">
        <v>21</v>
      </c>
      <c r="G339" t="s">
        <v>471</v>
      </c>
      <c r="H339" t="s">
        <v>472</v>
      </c>
      <c r="I339">
        <v>29.29</v>
      </c>
      <c r="J339">
        <v>0</v>
      </c>
      <c r="K339" t="s">
        <v>246</v>
      </c>
      <c r="L339" t="s">
        <v>34</v>
      </c>
    </row>
    <row r="340" spans="1:12" x14ac:dyDescent="0.25">
      <c r="A340">
        <v>33</v>
      </c>
      <c r="B340" s="93">
        <v>43446</v>
      </c>
      <c r="C340">
        <v>12</v>
      </c>
      <c r="D340" t="s">
        <v>104</v>
      </c>
      <c r="E340">
        <v>2018</v>
      </c>
      <c r="F340" t="s">
        <v>23</v>
      </c>
      <c r="G340" t="s">
        <v>58</v>
      </c>
      <c r="H340" t="s">
        <v>475</v>
      </c>
      <c r="I340">
        <v>24.48</v>
      </c>
      <c r="J340">
        <v>0</v>
      </c>
      <c r="K340" t="s">
        <v>246</v>
      </c>
      <c r="L340" t="s">
        <v>222</v>
      </c>
    </row>
    <row r="341" spans="1:12" x14ac:dyDescent="0.25">
      <c r="A341">
        <v>33</v>
      </c>
      <c r="B341" s="93">
        <v>43447</v>
      </c>
      <c r="C341">
        <v>12</v>
      </c>
      <c r="D341" t="s">
        <v>104</v>
      </c>
      <c r="E341">
        <v>2018</v>
      </c>
      <c r="F341" t="s">
        <v>22</v>
      </c>
      <c r="G341" t="s">
        <v>35</v>
      </c>
      <c r="H341" t="s">
        <v>476</v>
      </c>
      <c r="I341">
        <v>286</v>
      </c>
      <c r="J341">
        <v>0</v>
      </c>
      <c r="K341" t="s">
        <v>246</v>
      </c>
      <c r="L341" t="s">
        <v>35</v>
      </c>
    </row>
    <row r="342" spans="1:12" x14ac:dyDescent="0.25">
      <c r="A342">
        <v>33</v>
      </c>
      <c r="B342" s="93">
        <v>43453</v>
      </c>
      <c r="C342">
        <v>12</v>
      </c>
      <c r="D342" t="s">
        <v>104</v>
      </c>
      <c r="E342">
        <v>2018</v>
      </c>
      <c r="F342" t="s">
        <v>22</v>
      </c>
      <c r="G342" t="s">
        <v>482</v>
      </c>
      <c r="H342" t="s">
        <v>483</v>
      </c>
      <c r="I342">
        <v>17.63</v>
      </c>
      <c r="J342">
        <v>0</v>
      </c>
      <c r="K342" t="s">
        <v>246</v>
      </c>
      <c r="L342" t="s">
        <v>34</v>
      </c>
    </row>
    <row r="343" spans="1:12" x14ac:dyDescent="0.25">
      <c r="A343">
        <v>33</v>
      </c>
      <c r="B343" s="93">
        <v>43454</v>
      </c>
      <c r="C343">
        <v>12</v>
      </c>
      <c r="D343" t="s">
        <v>104</v>
      </c>
      <c r="E343">
        <v>2018</v>
      </c>
      <c r="F343" t="s">
        <v>23</v>
      </c>
      <c r="G343" t="s">
        <v>63</v>
      </c>
      <c r="H343" t="s">
        <v>485</v>
      </c>
      <c r="I343">
        <v>107</v>
      </c>
      <c r="J343">
        <v>0</v>
      </c>
      <c r="K343" t="s">
        <v>246</v>
      </c>
      <c r="L343" t="s">
        <v>64</v>
      </c>
    </row>
    <row r="344" spans="1:12" x14ac:dyDescent="0.25">
      <c r="A344">
        <v>33</v>
      </c>
      <c r="B344" s="93">
        <v>43456</v>
      </c>
      <c r="C344">
        <v>12</v>
      </c>
      <c r="D344" t="s">
        <v>104</v>
      </c>
      <c r="E344">
        <v>2018</v>
      </c>
      <c r="F344" t="s">
        <v>23</v>
      </c>
      <c r="G344" t="s">
        <v>37</v>
      </c>
      <c r="H344" t="s">
        <v>108</v>
      </c>
      <c r="I344">
        <v>104</v>
      </c>
      <c r="J344">
        <v>0</v>
      </c>
      <c r="K344" t="s">
        <v>246</v>
      </c>
      <c r="L344" t="s">
        <v>35</v>
      </c>
    </row>
    <row r="345" spans="1:12" x14ac:dyDescent="0.25">
      <c r="A345">
        <v>33</v>
      </c>
      <c r="B345" s="93">
        <v>43465</v>
      </c>
      <c r="C345">
        <v>12</v>
      </c>
      <c r="D345" t="s">
        <v>104</v>
      </c>
      <c r="E345">
        <v>2018</v>
      </c>
      <c r="F345" t="s">
        <v>23</v>
      </c>
      <c r="G345" t="s">
        <v>492</v>
      </c>
      <c r="H345" t="s">
        <v>493</v>
      </c>
      <c r="I345">
        <v>0</v>
      </c>
      <c r="J345">
        <v>175.7</v>
      </c>
      <c r="K345" t="s">
        <v>246</v>
      </c>
      <c r="L345" t="s">
        <v>34</v>
      </c>
    </row>
    <row r="346" spans="1:12" x14ac:dyDescent="0.25">
      <c r="A346">
        <v>33</v>
      </c>
      <c r="B346" s="93">
        <v>43465</v>
      </c>
      <c r="C346">
        <v>12</v>
      </c>
      <c r="D346" t="s">
        <v>104</v>
      </c>
      <c r="E346">
        <v>2018</v>
      </c>
      <c r="F346" t="s">
        <v>23</v>
      </c>
      <c r="G346" t="s">
        <v>492</v>
      </c>
      <c r="H346" t="s">
        <v>493</v>
      </c>
      <c r="I346">
        <v>0</v>
      </c>
      <c r="J346">
        <v>291.83</v>
      </c>
      <c r="K346" t="s">
        <v>246</v>
      </c>
      <c r="L346" t="s">
        <v>64</v>
      </c>
    </row>
    <row r="347" spans="1:12" x14ac:dyDescent="0.25">
      <c r="A347">
        <v>33</v>
      </c>
      <c r="B347" s="93">
        <v>43465</v>
      </c>
      <c r="C347">
        <v>12</v>
      </c>
      <c r="D347" t="s">
        <v>104</v>
      </c>
      <c r="E347">
        <v>2018</v>
      </c>
      <c r="F347" t="s">
        <v>23</v>
      </c>
      <c r="G347" t="s">
        <v>492</v>
      </c>
      <c r="H347" t="s">
        <v>493</v>
      </c>
      <c r="I347">
        <v>0</v>
      </c>
      <c r="J347">
        <v>348.31</v>
      </c>
      <c r="K347" t="s">
        <v>246</v>
      </c>
      <c r="L347" t="s">
        <v>222</v>
      </c>
    </row>
    <row r="348" spans="1:12" x14ac:dyDescent="0.25">
      <c r="A348">
        <v>33</v>
      </c>
      <c r="B348" s="93">
        <v>43465</v>
      </c>
      <c r="C348">
        <v>12</v>
      </c>
      <c r="D348" t="s">
        <v>104</v>
      </c>
      <c r="E348">
        <v>2018</v>
      </c>
      <c r="F348" t="s">
        <v>22</v>
      </c>
      <c r="G348" t="s">
        <v>492</v>
      </c>
      <c r="H348" t="s">
        <v>493</v>
      </c>
      <c r="I348">
        <v>0</v>
      </c>
      <c r="J348">
        <v>449.02</v>
      </c>
      <c r="K348" t="s">
        <v>246</v>
      </c>
      <c r="L348" t="s">
        <v>34</v>
      </c>
    </row>
    <row r="349" spans="1:12" x14ac:dyDescent="0.25">
      <c r="A349">
        <v>33</v>
      </c>
      <c r="B349" s="93">
        <v>43465</v>
      </c>
      <c r="C349">
        <v>12</v>
      </c>
      <c r="D349" t="s">
        <v>104</v>
      </c>
      <c r="E349">
        <v>2018</v>
      </c>
      <c r="F349" t="s">
        <v>21</v>
      </c>
      <c r="G349" t="s">
        <v>492</v>
      </c>
      <c r="H349" t="s">
        <v>493</v>
      </c>
      <c r="I349">
        <v>0</v>
      </c>
      <c r="J349">
        <v>909.37</v>
      </c>
      <c r="K349" t="s">
        <v>246</v>
      </c>
      <c r="L349" t="s">
        <v>34</v>
      </c>
    </row>
    <row r="350" spans="1:12" x14ac:dyDescent="0.25">
      <c r="A350">
        <v>33</v>
      </c>
      <c r="B350" s="93">
        <v>43465</v>
      </c>
      <c r="C350">
        <v>12</v>
      </c>
      <c r="D350" t="s">
        <v>104</v>
      </c>
      <c r="E350">
        <v>2018</v>
      </c>
      <c r="F350" t="s">
        <v>22</v>
      </c>
      <c r="G350" t="s">
        <v>492</v>
      </c>
      <c r="H350" t="s">
        <v>493</v>
      </c>
      <c r="I350">
        <v>0</v>
      </c>
      <c r="J350">
        <v>1144</v>
      </c>
      <c r="K350" t="s">
        <v>246</v>
      </c>
      <c r="L350" t="s">
        <v>35</v>
      </c>
    </row>
    <row r="351" spans="1:12" x14ac:dyDescent="0.25">
      <c r="A351">
        <v>33</v>
      </c>
      <c r="B351" s="93">
        <v>43465</v>
      </c>
      <c r="C351">
        <v>12</v>
      </c>
      <c r="D351" t="s">
        <v>104</v>
      </c>
      <c r="E351">
        <v>2018</v>
      </c>
      <c r="F351" t="s">
        <v>21</v>
      </c>
      <c r="G351" t="s">
        <v>492</v>
      </c>
      <c r="H351" t="s">
        <v>493</v>
      </c>
      <c r="I351">
        <v>0</v>
      </c>
      <c r="J351">
        <v>2252</v>
      </c>
      <c r="K351" t="s">
        <v>246</v>
      </c>
      <c r="L351" t="s">
        <v>35</v>
      </c>
    </row>
    <row r="352" spans="1:12" x14ac:dyDescent="0.25">
      <c r="A352">
        <v>33</v>
      </c>
      <c r="B352" s="93">
        <v>43465</v>
      </c>
      <c r="C352">
        <v>12</v>
      </c>
      <c r="D352" t="s">
        <v>104</v>
      </c>
      <c r="E352">
        <v>2018</v>
      </c>
      <c r="F352" t="s">
        <v>23</v>
      </c>
      <c r="G352" t="s">
        <v>492</v>
      </c>
      <c r="H352" t="s">
        <v>493</v>
      </c>
      <c r="I352">
        <v>0</v>
      </c>
      <c r="J352">
        <v>2746.9</v>
      </c>
      <c r="K352" t="s">
        <v>246</v>
      </c>
      <c r="L352" t="s">
        <v>35</v>
      </c>
    </row>
    <row r="353" spans="1:12" x14ac:dyDescent="0.25">
      <c r="A353">
        <v>34</v>
      </c>
      <c r="B353" s="93">
        <v>43435</v>
      </c>
      <c r="C353">
        <v>12</v>
      </c>
      <c r="D353" t="s">
        <v>104</v>
      </c>
      <c r="E353">
        <v>2018</v>
      </c>
      <c r="F353" t="s">
        <v>23</v>
      </c>
      <c r="G353" t="s">
        <v>63</v>
      </c>
      <c r="H353" t="s">
        <v>465</v>
      </c>
      <c r="I353">
        <v>105.75</v>
      </c>
      <c r="J353">
        <v>0</v>
      </c>
      <c r="K353" t="s">
        <v>247</v>
      </c>
      <c r="L353" t="s">
        <v>64</v>
      </c>
    </row>
    <row r="354" spans="1:12" x14ac:dyDescent="0.25">
      <c r="A354">
        <v>34</v>
      </c>
      <c r="B354" s="93">
        <v>43438</v>
      </c>
      <c r="C354">
        <v>12</v>
      </c>
      <c r="D354" t="s">
        <v>104</v>
      </c>
      <c r="E354">
        <v>2018</v>
      </c>
      <c r="F354" t="s">
        <v>23</v>
      </c>
      <c r="G354" t="s">
        <v>58</v>
      </c>
      <c r="H354" t="s">
        <v>467</v>
      </c>
      <c r="I354">
        <v>104.5</v>
      </c>
      <c r="J354">
        <v>0</v>
      </c>
      <c r="K354" t="s">
        <v>247</v>
      </c>
      <c r="L354" t="s">
        <v>222</v>
      </c>
    </row>
    <row r="355" spans="1:12" x14ac:dyDescent="0.25">
      <c r="A355">
        <v>34</v>
      </c>
      <c r="B355" s="93">
        <v>43444</v>
      </c>
      <c r="C355">
        <v>12</v>
      </c>
      <c r="D355" t="s">
        <v>104</v>
      </c>
      <c r="E355">
        <v>2018</v>
      </c>
      <c r="F355" t="s">
        <v>22</v>
      </c>
      <c r="G355" t="s">
        <v>471</v>
      </c>
      <c r="H355" t="s">
        <v>472</v>
      </c>
      <c r="I355">
        <v>74.66</v>
      </c>
      <c r="J355">
        <v>0</v>
      </c>
      <c r="K355" t="s">
        <v>247</v>
      </c>
      <c r="L355" t="s">
        <v>34</v>
      </c>
    </row>
    <row r="356" spans="1:12" x14ac:dyDescent="0.25">
      <c r="A356">
        <v>34</v>
      </c>
      <c r="B356" s="93">
        <v>43444</v>
      </c>
      <c r="C356">
        <v>12</v>
      </c>
      <c r="D356" t="s">
        <v>104</v>
      </c>
      <c r="E356">
        <v>2018</v>
      </c>
      <c r="F356" t="s">
        <v>23</v>
      </c>
      <c r="G356" t="s">
        <v>58</v>
      </c>
      <c r="H356" t="s">
        <v>473</v>
      </c>
      <c r="I356">
        <v>110</v>
      </c>
      <c r="J356">
        <v>0</v>
      </c>
      <c r="K356" t="s">
        <v>247</v>
      </c>
      <c r="L356" t="s">
        <v>222</v>
      </c>
    </row>
    <row r="357" spans="1:12" x14ac:dyDescent="0.25">
      <c r="A357">
        <v>34</v>
      </c>
      <c r="B357" s="93">
        <v>43444</v>
      </c>
      <c r="C357">
        <v>12</v>
      </c>
      <c r="D357" t="s">
        <v>104</v>
      </c>
      <c r="E357">
        <v>2018</v>
      </c>
      <c r="F357" t="s">
        <v>21</v>
      </c>
      <c r="G357" t="s">
        <v>471</v>
      </c>
      <c r="H357" t="s">
        <v>472</v>
      </c>
      <c r="I357">
        <v>284.25</v>
      </c>
      <c r="J357">
        <v>0</v>
      </c>
      <c r="K357" t="s">
        <v>247</v>
      </c>
      <c r="L357" t="s">
        <v>34</v>
      </c>
    </row>
    <row r="358" spans="1:12" x14ac:dyDescent="0.25">
      <c r="A358">
        <v>34</v>
      </c>
      <c r="B358" s="93">
        <v>43446</v>
      </c>
      <c r="C358">
        <v>12</v>
      </c>
      <c r="D358" t="s">
        <v>104</v>
      </c>
      <c r="E358">
        <v>2018</v>
      </c>
      <c r="F358" t="s">
        <v>23</v>
      </c>
      <c r="G358" t="s">
        <v>67</v>
      </c>
      <c r="H358" t="s">
        <v>475</v>
      </c>
      <c r="I358">
        <v>68.459999999999994</v>
      </c>
      <c r="J358">
        <v>0</v>
      </c>
      <c r="K358" t="s">
        <v>247</v>
      </c>
      <c r="L358" t="s">
        <v>266</v>
      </c>
    </row>
    <row r="359" spans="1:12" x14ac:dyDescent="0.25">
      <c r="A359">
        <v>34</v>
      </c>
      <c r="B359" s="93">
        <v>43453</v>
      </c>
      <c r="C359">
        <v>12</v>
      </c>
      <c r="D359" t="s">
        <v>104</v>
      </c>
      <c r="E359">
        <v>2018</v>
      </c>
      <c r="F359" t="s">
        <v>22</v>
      </c>
      <c r="G359" t="s">
        <v>482</v>
      </c>
      <c r="H359" t="s">
        <v>483</v>
      </c>
      <c r="I359">
        <v>15.55</v>
      </c>
      <c r="J359">
        <v>0</v>
      </c>
      <c r="K359" t="s">
        <v>247</v>
      </c>
      <c r="L359" t="s">
        <v>34</v>
      </c>
    </row>
    <row r="360" spans="1:12" x14ac:dyDescent="0.25">
      <c r="A360">
        <v>34</v>
      </c>
      <c r="B360" s="93">
        <v>43453</v>
      </c>
      <c r="C360">
        <v>12</v>
      </c>
      <c r="D360" t="s">
        <v>104</v>
      </c>
      <c r="E360">
        <v>2018</v>
      </c>
      <c r="F360" t="s">
        <v>21</v>
      </c>
      <c r="G360" t="s">
        <v>482</v>
      </c>
      <c r="H360" t="s">
        <v>483</v>
      </c>
      <c r="I360">
        <v>410.5</v>
      </c>
      <c r="J360">
        <v>0</v>
      </c>
      <c r="K360" t="s">
        <v>247</v>
      </c>
      <c r="L360" t="s">
        <v>34</v>
      </c>
    </row>
    <row r="361" spans="1:12" x14ac:dyDescent="0.25">
      <c r="A361">
        <v>34</v>
      </c>
      <c r="B361" s="93">
        <v>43461</v>
      </c>
      <c r="C361">
        <v>12</v>
      </c>
      <c r="D361" t="s">
        <v>104</v>
      </c>
      <c r="E361">
        <v>2018</v>
      </c>
      <c r="F361" t="s">
        <v>23</v>
      </c>
      <c r="G361" t="s">
        <v>63</v>
      </c>
      <c r="H361" t="s">
        <v>490</v>
      </c>
      <c r="I361">
        <v>132.9</v>
      </c>
      <c r="J361">
        <v>0</v>
      </c>
      <c r="K361" t="s">
        <v>247</v>
      </c>
      <c r="L361" t="s">
        <v>64</v>
      </c>
    </row>
    <row r="362" spans="1:12" x14ac:dyDescent="0.25">
      <c r="A362">
        <v>34</v>
      </c>
      <c r="B362" s="93">
        <v>43462</v>
      </c>
      <c r="C362">
        <v>12</v>
      </c>
      <c r="D362" t="s">
        <v>104</v>
      </c>
      <c r="E362">
        <v>2018</v>
      </c>
      <c r="F362" t="s">
        <v>23</v>
      </c>
      <c r="G362" t="s">
        <v>37</v>
      </c>
      <c r="H362" t="s">
        <v>161</v>
      </c>
      <c r="I362">
        <v>2.4</v>
      </c>
      <c r="J362">
        <v>0</v>
      </c>
      <c r="K362" t="s">
        <v>247</v>
      </c>
      <c r="L362" t="s">
        <v>35</v>
      </c>
    </row>
    <row r="363" spans="1:12" x14ac:dyDescent="0.25">
      <c r="A363">
        <v>34</v>
      </c>
      <c r="B363" s="93">
        <v>43462</v>
      </c>
      <c r="C363">
        <v>12</v>
      </c>
      <c r="D363" t="s">
        <v>104</v>
      </c>
      <c r="E363">
        <v>2018</v>
      </c>
      <c r="F363" t="s">
        <v>23</v>
      </c>
      <c r="G363" t="s">
        <v>63</v>
      </c>
      <c r="H363" t="s">
        <v>491</v>
      </c>
      <c r="I363">
        <v>163.36000000000001</v>
      </c>
      <c r="J363">
        <v>0</v>
      </c>
      <c r="K363" t="s">
        <v>247</v>
      </c>
      <c r="L363" t="s">
        <v>64</v>
      </c>
    </row>
    <row r="364" spans="1:12" x14ac:dyDescent="0.25">
      <c r="A364">
        <v>34</v>
      </c>
      <c r="B364" s="93">
        <v>43465</v>
      </c>
      <c r="C364">
        <v>12</v>
      </c>
      <c r="D364" t="s">
        <v>104</v>
      </c>
      <c r="E364">
        <v>2018</v>
      </c>
      <c r="F364" t="s">
        <v>22</v>
      </c>
      <c r="G364" t="s">
        <v>492</v>
      </c>
      <c r="H364" t="s">
        <v>493</v>
      </c>
      <c r="I364">
        <v>0</v>
      </c>
      <c r="J364">
        <v>16</v>
      </c>
      <c r="K364" t="s">
        <v>247</v>
      </c>
      <c r="L364" t="s">
        <v>222</v>
      </c>
    </row>
    <row r="365" spans="1:12" x14ac:dyDescent="0.25">
      <c r="A365">
        <v>34</v>
      </c>
      <c r="B365" s="93">
        <v>43465</v>
      </c>
      <c r="C365">
        <v>12</v>
      </c>
      <c r="D365" t="s">
        <v>104</v>
      </c>
      <c r="E365">
        <v>2018</v>
      </c>
      <c r="F365" t="s">
        <v>23</v>
      </c>
      <c r="G365" t="s">
        <v>492</v>
      </c>
      <c r="H365" t="s">
        <v>493</v>
      </c>
      <c r="I365">
        <v>0</v>
      </c>
      <c r="J365">
        <v>50.9</v>
      </c>
      <c r="K365" t="s">
        <v>247</v>
      </c>
      <c r="L365" t="s">
        <v>34</v>
      </c>
    </row>
    <row r="366" spans="1:12" x14ac:dyDescent="0.25">
      <c r="A366">
        <v>34</v>
      </c>
      <c r="B366" s="93">
        <v>43465</v>
      </c>
      <c r="C366">
        <v>12</v>
      </c>
      <c r="D366" t="s">
        <v>104</v>
      </c>
      <c r="E366">
        <v>2018</v>
      </c>
      <c r="F366" t="s">
        <v>23</v>
      </c>
      <c r="G366" t="s">
        <v>492</v>
      </c>
      <c r="H366" t="s">
        <v>493</v>
      </c>
      <c r="I366">
        <v>0</v>
      </c>
      <c r="J366">
        <v>78.78</v>
      </c>
      <c r="K366" t="s">
        <v>247</v>
      </c>
      <c r="L366" t="s">
        <v>35</v>
      </c>
    </row>
    <row r="367" spans="1:12" x14ac:dyDescent="0.25">
      <c r="A367">
        <v>34</v>
      </c>
      <c r="B367" s="93">
        <v>43465</v>
      </c>
      <c r="C367">
        <v>12</v>
      </c>
      <c r="D367" t="s">
        <v>104</v>
      </c>
      <c r="E367">
        <v>2018</v>
      </c>
      <c r="F367" t="s">
        <v>23</v>
      </c>
      <c r="G367" t="s">
        <v>492</v>
      </c>
      <c r="H367" t="s">
        <v>493</v>
      </c>
      <c r="I367">
        <v>0</v>
      </c>
      <c r="J367">
        <v>119.81</v>
      </c>
      <c r="K367" t="s">
        <v>247</v>
      </c>
      <c r="L367" t="s">
        <v>266</v>
      </c>
    </row>
    <row r="368" spans="1:12" x14ac:dyDescent="0.25">
      <c r="A368">
        <v>34</v>
      </c>
      <c r="B368" s="93">
        <v>43465</v>
      </c>
      <c r="C368">
        <v>12</v>
      </c>
      <c r="D368" t="s">
        <v>104</v>
      </c>
      <c r="E368">
        <v>2018</v>
      </c>
      <c r="F368" t="s">
        <v>23</v>
      </c>
      <c r="G368" t="s">
        <v>492</v>
      </c>
      <c r="H368" t="s">
        <v>493</v>
      </c>
      <c r="I368">
        <v>0</v>
      </c>
      <c r="J368">
        <v>299.77999999999997</v>
      </c>
      <c r="K368" t="s">
        <v>247</v>
      </c>
      <c r="L368" t="s">
        <v>222</v>
      </c>
    </row>
    <row r="369" spans="1:12" x14ac:dyDescent="0.25">
      <c r="A369">
        <v>34</v>
      </c>
      <c r="B369" s="93">
        <v>43465</v>
      </c>
      <c r="C369">
        <v>12</v>
      </c>
      <c r="D369" t="s">
        <v>104</v>
      </c>
      <c r="E369">
        <v>2018</v>
      </c>
      <c r="F369" t="s">
        <v>22</v>
      </c>
      <c r="G369" t="s">
        <v>492</v>
      </c>
      <c r="H369" t="s">
        <v>493</v>
      </c>
      <c r="I369">
        <v>0</v>
      </c>
      <c r="J369">
        <v>648.05999999999995</v>
      </c>
      <c r="K369" t="s">
        <v>247</v>
      </c>
      <c r="L369" t="s">
        <v>34</v>
      </c>
    </row>
    <row r="370" spans="1:12" x14ac:dyDescent="0.25">
      <c r="A370">
        <v>34</v>
      </c>
      <c r="B370" s="93">
        <v>43465</v>
      </c>
      <c r="C370">
        <v>12</v>
      </c>
      <c r="D370" t="s">
        <v>104</v>
      </c>
      <c r="E370">
        <v>2018</v>
      </c>
      <c r="F370" t="s">
        <v>23</v>
      </c>
      <c r="G370" t="s">
        <v>492</v>
      </c>
      <c r="H370" t="s">
        <v>493</v>
      </c>
      <c r="I370">
        <v>0</v>
      </c>
      <c r="J370">
        <v>853.49</v>
      </c>
      <c r="K370" t="s">
        <v>247</v>
      </c>
      <c r="L370" t="s">
        <v>64</v>
      </c>
    </row>
    <row r="371" spans="1:12" x14ac:dyDescent="0.25">
      <c r="A371">
        <v>34</v>
      </c>
      <c r="B371" s="93">
        <v>43465</v>
      </c>
      <c r="C371">
        <v>12</v>
      </c>
      <c r="D371" t="s">
        <v>104</v>
      </c>
      <c r="E371">
        <v>2018</v>
      </c>
      <c r="F371" t="s">
        <v>21</v>
      </c>
      <c r="G371" t="s">
        <v>492</v>
      </c>
      <c r="H371" t="s">
        <v>493</v>
      </c>
      <c r="I371">
        <v>0</v>
      </c>
      <c r="J371">
        <v>9547.69</v>
      </c>
      <c r="K371" t="s">
        <v>247</v>
      </c>
      <c r="L371" t="s">
        <v>34</v>
      </c>
    </row>
    <row r="372" spans="1:12" x14ac:dyDescent="0.25">
      <c r="A372">
        <v>35</v>
      </c>
      <c r="B372" s="93">
        <v>43441</v>
      </c>
      <c r="C372">
        <v>12</v>
      </c>
      <c r="D372" t="s">
        <v>104</v>
      </c>
      <c r="E372">
        <v>2018</v>
      </c>
      <c r="F372" t="s">
        <v>23</v>
      </c>
      <c r="G372" t="s">
        <v>63</v>
      </c>
      <c r="H372" t="s">
        <v>470</v>
      </c>
      <c r="I372">
        <v>36.380000000000003</v>
      </c>
      <c r="J372">
        <v>0</v>
      </c>
      <c r="K372" t="s">
        <v>248</v>
      </c>
      <c r="L372" t="s">
        <v>64</v>
      </c>
    </row>
    <row r="373" spans="1:12" x14ac:dyDescent="0.25">
      <c r="A373">
        <v>35</v>
      </c>
      <c r="B373" s="93">
        <v>43444</v>
      </c>
      <c r="C373">
        <v>12</v>
      </c>
      <c r="D373" t="s">
        <v>104</v>
      </c>
      <c r="E373">
        <v>2018</v>
      </c>
      <c r="F373" t="s">
        <v>22</v>
      </c>
      <c r="G373" t="s">
        <v>471</v>
      </c>
      <c r="H373" t="s">
        <v>472</v>
      </c>
      <c r="I373">
        <v>28.41</v>
      </c>
      <c r="J373">
        <v>0</v>
      </c>
      <c r="K373" t="s">
        <v>248</v>
      </c>
      <c r="L373" t="s">
        <v>34</v>
      </c>
    </row>
    <row r="374" spans="1:12" x14ac:dyDescent="0.25">
      <c r="A374">
        <v>35</v>
      </c>
      <c r="B374" s="93">
        <v>43444</v>
      </c>
      <c r="C374">
        <v>12</v>
      </c>
      <c r="D374" t="s">
        <v>104</v>
      </c>
      <c r="E374">
        <v>2018</v>
      </c>
      <c r="F374" t="s">
        <v>21</v>
      </c>
      <c r="G374" t="s">
        <v>471</v>
      </c>
      <c r="H374" t="s">
        <v>472</v>
      </c>
      <c r="I374">
        <v>40.72</v>
      </c>
      <c r="J374">
        <v>0</v>
      </c>
      <c r="K374" t="s">
        <v>248</v>
      </c>
      <c r="L374" t="s">
        <v>34</v>
      </c>
    </row>
    <row r="375" spans="1:12" x14ac:dyDescent="0.25">
      <c r="A375">
        <v>35</v>
      </c>
      <c r="B375" s="93">
        <v>43453</v>
      </c>
      <c r="C375">
        <v>12</v>
      </c>
      <c r="D375" t="s">
        <v>104</v>
      </c>
      <c r="E375">
        <v>2018</v>
      </c>
      <c r="F375" t="s">
        <v>23</v>
      </c>
      <c r="G375" t="s">
        <v>37</v>
      </c>
      <c r="H375" t="s">
        <v>109</v>
      </c>
      <c r="I375">
        <v>15</v>
      </c>
      <c r="J375">
        <v>0</v>
      </c>
      <c r="K375" t="s">
        <v>248</v>
      </c>
      <c r="L375" t="s">
        <v>35</v>
      </c>
    </row>
    <row r="376" spans="1:12" x14ac:dyDescent="0.25">
      <c r="A376">
        <v>35</v>
      </c>
      <c r="B376" s="93">
        <v>43453</v>
      </c>
      <c r="C376">
        <v>12</v>
      </c>
      <c r="D376" t="s">
        <v>104</v>
      </c>
      <c r="E376">
        <v>2018</v>
      </c>
      <c r="F376" t="s">
        <v>22</v>
      </c>
      <c r="G376" t="s">
        <v>482</v>
      </c>
      <c r="H376" t="s">
        <v>483</v>
      </c>
      <c r="I376">
        <v>26.62</v>
      </c>
      <c r="J376">
        <v>0</v>
      </c>
      <c r="K376" t="s">
        <v>248</v>
      </c>
      <c r="L376" t="s">
        <v>34</v>
      </c>
    </row>
    <row r="377" spans="1:12" x14ac:dyDescent="0.25">
      <c r="A377">
        <v>35</v>
      </c>
      <c r="B377" s="93">
        <v>43462</v>
      </c>
      <c r="C377">
        <v>12</v>
      </c>
      <c r="D377" t="s">
        <v>104</v>
      </c>
      <c r="E377">
        <v>2018</v>
      </c>
      <c r="F377" t="s">
        <v>23</v>
      </c>
      <c r="G377" t="s">
        <v>63</v>
      </c>
      <c r="H377" t="s">
        <v>491</v>
      </c>
      <c r="I377">
        <v>41</v>
      </c>
      <c r="J377">
        <v>0</v>
      </c>
      <c r="K377" t="s">
        <v>248</v>
      </c>
      <c r="L377" t="s">
        <v>64</v>
      </c>
    </row>
    <row r="378" spans="1:12" x14ac:dyDescent="0.25">
      <c r="A378">
        <v>35</v>
      </c>
      <c r="B378" s="93">
        <v>43465</v>
      </c>
      <c r="C378">
        <v>12</v>
      </c>
      <c r="D378" t="s">
        <v>104</v>
      </c>
      <c r="E378">
        <v>2018</v>
      </c>
      <c r="F378" t="s">
        <v>23</v>
      </c>
      <c r="G378" t="s">
        <v>492</v>
      </c>
      <c r="H378" t="s">
        <v>493</v>
      </c>
      <c r="I378">
        <v>0</v>
      </c>
      <c r="J378">
        <v>66.92</v>
      </c>
      <c r="K378" t="s">
        <v>248</v>
      </c>
      <c r="L378" t="s">
        <v>222</v>
      </c>
    </row>
    <row r="379" spans="1:12" x14ac:dyDescent="0.25">
      <c r="A379">
        <v>35</v>
      </c>
      <c r="B379" s="93">
        <v>43465</v>
      </c>
      <c r="C379">
        <v>12</v>
      </c>
      <c r="D379" t="s">
        <v>104</v>
      </c>
      <c r="E379">
        <v>2018</v>
      </c>
      <c r="F379" t="s">
        <v>23</v>
      </c>
      <c r="G379" t="s">
        <v>492</v>
      </c>
      <c r="H379" t="s">
        <v>493</v>
      </c>
      <c r="I379">
        <v>0</v>
      </c>
      <c r="J379">
        <v>68.88</v>
      </c>
      <c r="K379" t="s">
        <v>248</v>
      </c>
      <c r="L379" t="s">
        <v>34</v>
      </c>
    </row>
    <row r="380" spans="1:12" x14ac:dyDescent="0.25">
      <c r="A380">
        <v>35</v>
      </c>
      <c r="B380" s="93">
        <v>43465</v>
      </c>
      <c r="C380">
        <v>12</v>
      </c>
      <c r="D380" t="s">
        <v>104</v>
      </c>
      <c r="E380">
        <v>2018</v>
      </c>
      <c r="F380" t="s">
        <v>23</v>
      </c>
      <c r="G380" t="s">
        <v>492</v>
      </c>
      <c r="H380" t="s">
        <v>493</v>
      </c>
      <c r="I380">
        <v>0</v>
      </c>
      <c r="J380">
        <v>245.94</v>
      </c>
      <c r="K380" t="s">
        <v>248</v>
      </c>
      <c r="L380" t="s">
        <v>64</v>
      </c>
    </row>
    <row r="381" spans="1:12" x14ac:dyDescent="0.25">
      <c r="A381">
        <v>35</v>
      </c>
      <c r="B381" s="93">
        <v>43465</v>
      </c>
      <c r="C381">
        <v>12</v>
      </c>
      <c r="D381" t="s">
        <v>104</v>
      </c>
      <c r="E381">
        <v>2018</v>
      </c>
      <c r="F381" t="s">
        <v>22</v>
      </c>
      <c r="G381" t="s">
        <v>492</v>
      </c>
      <c r="H381" t="s">
        <v>493</v>
      </c>
      <c r="I381">
        <v>0</v>
      </c>
      <c r="J381">
        <v>307.38</v>
      </c>
      <c r="K381" t="s">
        <v>248</v>
      </c>
      <c r="L381" t="s">
        <v>34</v>
      </c>
    </row>
    <row r="382" spans="1:12" x14ac:dyDescent="0.25">
      <c r="A382">
        <v>35</v>
      </c>
      <c r="B382" s="93">
        <v>43465</v>
      </c>
      <c r="C382">
        <v>12</v>
      </c>
      <c r="D382" t="s">
        <v>104</v>
      </c>
      <c r="E382">
        <v>2018</v>
      </c>
      <c r="F382" t="s">
        <v>23</v>
      </c>
      <c r="G382" t="s">
        <v>492</v>
      </c>
      <c r="H382" t="s">
        <v>493</v>
      </c>
      <c r="I382">
        <v>0</v>
      </c>
      <c r="J382">
        <v>452.75</v>
      </c>
      <c r="K382" t="s">
        <v>248</v>
      </c>
      <c r="L382" t="s">
        <v>35</v>
      </c>
    </row>
    <row r="383" spans="1:12" x14ac:dyDescent="0.25">
      <c r="A383">
        <v>35</v>
      </c>
      <c r="B383" s="93">
        <v>43465</v>
      </c>
      <c r="C383">
        <v>12</v>
      </c>
      <c r="D383" t="s">
        <v>104</v>
      </c>
      <c r="E383">
        <v>2018</v>
      </c>
      <c r="F383" t="s">
        <v>21</v>
      </c>
      <c r="G383" t="s">
        <v>492</v>
      </c>
      <c r="H383" t="s">
        <v>493</v>
      </c>
      <c r="I383">
        <v>0</v>
      </c>
      <c r="J383">
        <v>596.84</v>
      </c>
      <c r="K383" t="s">
        <v>248</v>
      </c>
      <c r="L383" t="s">
        <v>34</v>
      </c>
    </row>
    <row r="384" spans="1:12" x14ac:dyDescent="0.25">
      <c r="A384">
        <v>36</v>
      </c>
      <c r="B384" s="93">
        <v>43465</v>
      </c>
      <c r="C384">
        <v>12</v>
      </c>
      <c r="D384" t="s">
        <v>104</v>
      </c>
      <c r="E384">
        <v>2018</v>
      </c>
      <c r="F384" t="s">
        <v>21</v>
      </c>
      <c r="G384" t="s">
        <v>492</v>
      </c>
      <c r="H384" t="s">
        <v>493</v>
      </c>
      <c r="I384">
        <v>0</v>
      </c>
      <c r="J384">
        <v>8</v>
      </c>
      <c r="K384" t="s">
        <v>735</v>
      </c>
      <c r="L384" t="s">
        <v>222</v>
      </c>
    </row>
    <row r="385" spans="1:12" x14ac:dyDescent="0.25">
      <c r="A385">
        <v>37</v>
      </c>
      <c r="B385" s="93">
        <v>43438</v>
      </c>
      <c r="C385">
        <v>12</v>
      </c>
      <c r="D385" t="s">
        <v>104</v>
      </c>
      <c r="E385">
        <v>2018</v>
      </c>
      <c r="F385" t="s">
        <v>23</v>
      </c>
      <c r="G385" t="s">
        <v>67</v>
      </c>
      <c r="H385" t="s">
        <v>467</v>
      </c>
      <c r="I385">
        <v>46.98</v>
      </c>
      <c r="J385">
        <v>0</v>
      </c>
      <c r="K385" t="s">
        <v>249</v>
      </c>
      <c r="L385" t="s">
        <v>266</v>
      </c>
    </row>
    <row r="386" spans="1:12" x14ac:dyDescent="0.25">
      <c r="A386">
        <v>37</v>
      </c>
      <c r="B386" s="93">
        <v>43465</v>
      </c>
      <c r="C386">
        <v>12</v>
      </c>
      <c r="D386" t="s">
        <v>104</v>
      </c>
      <c r="E386">
        <v>2018</v>
      </c>
      <c r="F386" t="s">
        <v>23</v>
      </c>
      <c r="G386" t="s">
        <v>492</v>
      </c>
      <c r="H386" t="s">
        <v>493</v>
      </c>
      <c r="I386">
        <v>0</v>
      </c>
      <c r="J386">
        <v>46.98</v>
      </c>
      <c r="K386" t="s">
        <v>249</v>
      </c>
      <c r="L386" t="s">
        <v>266</v>
      </c>
    </row>
    <row r="387" spans="1:12" x14ac:dyDescent="0.25">
      <c r="A387">
        <v>37</v>
      </c>
      <c r="B387" s="93">
        <v>43465</v>
      </c>
      <c r="C387">
        <v>12</v>
      </c>
      <c r="D387" t="s">
        <v>104</v>
      </c>
      <c r="E387">
        <v>2018</v>
      </c>
      <c r="F387" t="s">
        <v>23</v>
      </c>
      <c r="G387" t="s">
        <v>492</v>
      </c>
      <c r="H387" t="s">
        <v>493</v>
      </c>
      <c r="I387">
        <v>0</v>
      </c>
      <c r="J387">
        <v>210.85</v>
      </c>
      <c r="K387" t="s">
        <v>249</v>
      </c>
      <c r="L387" t="s">
        <v>222</v>
      </c>
    </row>
    <row r="388" spans="1:12" x14ac:dyDescent="0.25">
      <c r="A388">
        <v>37</v>
      </c>
      <c r="B388" s="93">
        <v>43465</v>
      </c>
      <c r="C388">
        <v>12</v>
      </c>
      <c r="D388" t="s">
        <v>104</v>
      </c>
      <c r="E388">
        <v>2018</v>
      </c>
      <c r="F388" t="s">
        <v>23</v>
      </c>
      <c r="G388" t="s">
        <v>492</v>
      </c>
      <c r="H388" t="s">
        <v>493</v>
      </c>
      <c r="I388">
        <v>0</v>
      </c>
      <c r="J388">
        <v>436.8</v>
      </c>
      <c r="K388" t="s">
        <v>249</v>
      </c>
      <c r="L388" t="s">
        <v>35</v>
      </c>
    </row>
    <row r="389" spans="1:12" x14ac:dyDescent="0.25">
      <c r="A389">
        <v>37</v>
      </c>
      <c r="B389" s="93">
        <v>43465</v>
      </c>
      <c r="C389">
        <v>12</v>
      </c>
      <c r="D389" t="s">
        <v>104</v>
      </c>
      <c r="E389">
        <v>2018</v>
      </c>
      <c r="F389" t="s">
        <v>22</v>
      </c>
      <c r="G389" t="s">
        <v>492</v>
      </c>
      <c r="H389" t="s">
        <v>493</v>
      </c>
      <c r="I389">
        <v>0</v>
      </c>
      <c r="J389">
        <v>586.5</v>
      </c>
      <c r="K389" t="s">
        <v>249</v>
      </c>
      <c r="L389" t="s">
        <v>35</v>
      </c>
    </row>
    <row r="390" spans="1:12" x14ac:dyDescent="0.25">
      <c r="A390">
        <v>37</v>
      </c>
      <c r="B390" s="93">
        <v>43465</v>
      </c>
      <c r="C390">
        <v>12</v>
      </c>
      <c r="D390" t="s">
        <v>104</v>
      </c>
      <c r="E390">
        <v>2018</v>
      </c>
      <c r="F390" t="s">
        <v>21</v>
      </c>
      <c r="G390" t="s">
        <v>492</v>
      </c>
      <c r="H390" t="s">
        <v>493</v>
      </c>
      <c r="I390">
        <v>0</v>
      </c>
      <c r="J390">
        <v>1620</v>
      </c>
      <c r="K390" t="s">
        <v>249</v>
      </c>
      <c r="L390" t="s">
        <v>35</v>
      </c>
    </row>
    <row r="391" spans="1:12" x14ac:dyDescent="0.25">
      <c r="A391">
        <v>38</v>
      </c>
      <c r="B391" s="93">
        <v>43439</v>
      </c>
      <c r="C391">
        <v>12</v>
      </c>
      <c r="D391" t="s">
        <v>104</v>
      </c>
      <c r="E391">
        <v>2018</v>
      </c>
      <c r="F391" t="s">
        <v>21</v>
      </c>
      <c r="G391" t="s">
        <v>36</v>
      </c>
      <c r="H391" t="s">
        <v>468</v>
      </c>
      <c r="I391">
        <v>8</v>
      </c>
      <c r="J391">
        <v>0</v>
      </c>
      <c r="K391" t="s">
        <v>250</v>
      </c>
      <c r="L391" t="s">
        <v>222</v>
      </c>
    </row>
    <row r="392" spans="1:12" x14ac:dyDescent="0.25">
      <c r="A392">
        <v>38</v>
      </c>
      <c r="B392" s="93">
        <v>43440</v>
      </c>
      <c r="C392">
        <v>12</v>
      </c>
      <c r="D392" t="s">
        <v>104</v>
      </c>
      <c r="E392">
        <v>2018</v>
      </c>
      <c r="F392" t="s">
        <v>21</v>
      </c>
      <c r="G392" t="s">
        <v>36</v>
      </c>
      <c r="H392" t="s">
        <v>469</v>
      </c>
      <c r="I392">
        <v>8</v>
      </c>
      <c r="J392">
        <v>0</v>
      </c>
      <c r="K392" t="s">
        <v>250</v>
      </c>
      <c r="L392" t="s">
        <v>222</v>
      </c>
    </row>
    <row r="393" spans="1:12" x14ac:dyDescent="0.25">
      <c r="A393">
        <v>38</v>
      </c>
      <c r="B393" s="93">
        <v>43440</v>
      </c>
      <c r="C393">
        <v>12</v>
      </c>
      <c r="D393" t="s">
        <v>104</v>
      </c>
      <c r="E393">
        <v>2018</v>
      </c>
      <c r="F393" t="s">
        <v>21</v>
      </c>
      <c r="G393" t="s">
        <v>35</v>
      </c>
      <c r="H393" t="s">
        <v>469</v>
      </c>
      <c r="I393">
        <v>147.9</v>
      </c>
      <c r="J393">
        <v>0</v>
      </c>
      <c r="K393" t="s">
        <v>250</v>
      </c>
      <c r="L393" t="s">
        <v>35</v>
      </c>
    </row>
    <row r="394" spans="1:12" x14ac:dyDescent="0.25">
      <c r="A394">
        <v>38</v>
      </c>
      <c r="B394" s="93">
        <v>43444</v>
      </c>
      <c r="C394">
        <v>12</v>
      </c>
      <c r="D394" t="s">
        <v>104</v>
      </c>
      <c r="E394">
        <v>2018</v>
      </c>
      <c r="F394" t="s">
        <v>21</v>
      </c>
      <c r="G394" t="s">
        <v>471</v>
      </c>
      <c r="H394" t="s">
        <v>472</v>
      </c>
      <c r="I394">
        <v>24.74</v>
      </c>
      <c r="J394">
        <v>0</v>
      </c>
      <c r="K394" t="s">
        <v>250</v>
      </c>
      <c r="L394" t="s">
        <v>34</v>
      </c>
    </row>
    <row r="395" spans="1:12" x14ac:dyDescent="0.25">
      <c r="A395">
        <v>38</v>
      </c>
      <c r="B395" s="93">
        <v>43453</v>
      </c>
      <c r="C395">
        <v>12</v>
      </c>
      <c r="D395" t="s">
        <v>104</v>
      </c>
      <c r="E395">
        <v>2018</v>
      </c>
      <c r="F395" t="s">
        <v>21</v>
      </c>
      <c r="G395" t="s">
        <v>482</v>
      </c>
      <c r="H395" t="s">
        <v>483</v>
      </c>
      <c r="I395">
        <v>132.25</v>
      </c>
      <c r="J395">
        <v>0</v>
      </c>
      <c r="K395" t="s">
        <v>250</v>
      </c>
      <c r="L395" t="s">
        <v>34</v>
      </c>
    </row>
    <row r="396" spans="1:12" x14ac:dyDescent="0.25">
      <c r="A396">
        <v>38</v>
      </c>
      <c r="B396" s="93">
        <v>43455</v>
      </c>
      <c r="C396">
        <v>12</v>
      </c>
      <c r="D396" t="s">
        <v>104</v>
      </c>
      <c r="E396">
        <v>2018</v>
      </c>
      <c r="F396" t="s">
        <v>23</v>
      </c>
      <c r="G396" t="s">
        <v>64</v>
      </c>
      <c r="H396" t="s">
        <v>486</v>
      </c>
      <c r="I396">
        <v>168</v>
      </c>
      <c r="J396">
        <v>0</v>
      </c>
      <c r="K396" t="s">
        <v>250</v>
      </c>
      <c r="L396" t="s">
        <v>64</v>
      </c>
    </row>
    <row r="397" spans="1:12" x14ac:dyDescent="0.25">
      <c r="A397">
        <v>38</v>
      </c>
      <c r="B397" s="93">
        <v>43460</v>
      </c>
      <c r="C397">
        <v>12</v>
      </c>
      <c r="D397" t="s">
        <v>104</v>
      </c>
      <c r="E397">
        <v>2018</v>
      </c>
      <c r="F397" t="s">
        <v>23</v>
      </c>
      <c r="G397" t="s">
        <v>63</v>
      </c>
      <c r="H397" t="s">
        <v>489</v>
      </c>
      <c r="I397">
        <v>85.02</v>
      </c>
      <c r="J397">
        <v>0</v>
      </c>
      <c r="K397" t="s">
        <v>250</v>
      </c>
      <c r="L397" t="s">
        <v>64</v>
      </c>
    </row>
    <row r="398" spans="1:12" x14ac:dyDescent="0.25">
      <c r="A398">
        <v>38</v>
      </c>
      <c r="B398" s="93">
        <v>43462</v>
      </c>
      <c r="C398">
        <v>12</v>
      </c>
      <c r="D398" t="s">
        <v>104</v>
      </c>
      <c r="E398">
        <v>2018</v>
      </c>
      <c r="F398" t="s">
        <v>21</v>
      </c>
      <c r="G398" t="s">
        <v>36</v>
      </c>
      <c r="H398" t="s">
        <v>491</v>
      </c>
      <c r="I398">
        <v>8</v>
      </c>
      <c r="J398">
        <v>0</v>
      </c>
      <c r="K398" t="s">
        <v>250</v>
      </c>
      <c r="L398" t="s">
        <v>222</v>
      </c>
    </row>
    <row r="399" spans="1:12" x14ac:dyDescent="0.25">
      <c r="A399">
        <v>38</v>
      </c>
      <c r="B399" s="93">
        <v>43462</v>
      </c>
      <c r="C399">
        <v>12</v>
      </c>
      <c r="D399" t="s">
        <v>104</v>
      </c>
      <c r="E399">
        <v>2018</v>
      </c>
      <c r="F399" t="s">
        <v>23</v>
      </c>
      <c r="G399" t="s">
        <v>63</v>
      </c>
      <c r="H399" t="s">
        <v>491</v>
      </c>
      <c r="I399">
        <v>9.2899999999999991</v>
      </c>
      <c r="J399">
        <v>0</v>
      </c>
      <c r="K399" t="s">
        <v>250</v>
      </c>
      <c r="L399" t="s">
        <v>64</v>
      </c>
    </row>
    <row r="400" spans="1:12" x14ac:dyDescent="0.25">
      <c r="A400">
        <v>38</v>
      </c>
      <c r="B400" s="93">
        <v>43462</v>
      </c>
      <c r="C400">
        <v>12</v>
      </c>
      <c r="D400" t="s">
        <v>104</v>
      </c>
      <c r="E400">
        <v>2018</v>
      </c>
      <c r="F400" t="s">
        <v>23</v>
      </c>
      <c r="G400" t="s">
        <v>64</v>
      </c>
      <c r="H400" t="s">
        <v>491</v>
      </c>
      <c r="I400">
        <v>196</v>
      </c>
      <c r="J400">
        <v>0</v>
      </c>
      <c r="K400" t="s">
        <v>250</v>
      </c>
      <c r="L400" t="s">
        <v>64</v>
      </c>
    </row>
    <row r="401" spans="1:12" x14ac:dyDescent="0.25">
      <c r="A401">
        <v>38</v>
      </c>
      <c r="B401" s="93">
        <v>43465</v>
      </c>
      <c r="C401">
        <v>12</v>
      </c>
      <c r="D401" t="s">
        <v>104</v>
      </c>
      <c r="E401">
        <v>2018</v>
      </c>
      <c r="F401" t="s">
        <v>23</v>
      </c>
      <c r="G401" t="s">
        <v>37</v>
      </c>
      <c r="H401" t="s">
        <v>38</v>
      </c>
      <c r="I401">
        <v>8.6999999999999993</v>
      </c>
      <c r="J401">
        <v>0</v>
      </c>
      <c r="K401" t="s">
        <v>250</v>
      </c>
      <c r="L401" t="s">
        <v>35</v>
      </c>
    </row>
    <row r="402" spans="1:12" x14ac:dyDescent="0.25">
      <c r="A402">
        <v>38</v>
      </c>
      <c r="B402" s="93">
        <v>43465</v>
      </c>
      <c r="C402">
        <v>12</v>
      </c>
      <c r="D402" t="s">
        <v>104</v>
      </c>
      <c r="E402">
        <v>2018</v>
      </c>
      <c r="F402" t="s">
        <v>22</v>
      </c>
      <c r="G402" t="s">
        <v>492</v>
      </c>
      <c r="H402" t="s">
        <v>493</v>
      </c>
      <c r="I402">
        <v>0</v>
      </c>
      <c r="J402">
        <v>40</v>
      </c>
      <c r="K402" t="s">
        <v>250</v>
      </c>
      <c r="L402" t="s">
        <v>222</v>
      </c>
    </row>
    <row r="403" spans="1:12" x14ac:dyDescent="0.25">
      <c r="A403">
        <v>38</v>
      </c>
      <c r="B403" s="93">
        <v>43465</v>
      </c>
      <c r="C403">
        <v>12</v>
      </c>
      <c r="D403" t="s">
        <v>104</v>
      </c>
      <c r="E403">
        <v>2018</v>
      </c>
      <c r="F403" t="s">
        <v>21</v>
      </c>
      <c r="G403" t="s">
        <v>492</v>
      </c>
      <c r="H403" t="s">
        <v>493</v>
      </c>
      <c r="I403">
        <v>0</v>
      </c>
      <c r="J403">
        <v>184</v>
      </c>
      <c r="K403" t="s">
        <v>250</v>
      </c>
      <c r="L403" t="s">
        <v>222</v>
      </c>
    </row>
    <row r="404" spans="1:12" x14ac:dyDescent="0.25">
      <c r="A404">
        <v>38</v>
      </c>
      <c r="B404" s="93">
        <v>43465</v>
      </c>
      <c r="C404">
        <v>12</v>
      </c>
      <c r="D404" t="s">
        <v>104</v>
      </c>
      <c r="E404">
        <v>2018</v>
      </c>
      <c r="F404" t="s">
        <v>22</v>
      </c>
      <c r="G404" t="s">
        <v>492</v>
      </c>
      <c r="H404" t="s">
        <v>493</v>
      </c>
      <c r="I404">
        <v>0</v>
      </c>
      <c r="J404">
        <v>186.53</v>
      </c>
      <c r="K404" t="s">
        <v>250</v>
      </c>
      <c r="L404" t="s">
        <v>34</v>
      </c>
    </row>
    <row r="405" spans="1:12" x14ac:dyDescent="0.25">
      <c r="A405">
        <v>38</v>
      </c>
      <c r="B405" s="93">
        <v>43465</v>
      </c>
      <c r="C405">
        <v>12</v>
      </c>
      <c r="D405" t="s">
        <v>104</v>
      </c>
      <c r="E405">
        <v>2018</v>
      </c>
      <c r="F405" t="s">
        <v>23</v>
      </c>
      <c r="G405" t="s">
        <v>492</v>
      </c>
      <c r="H405" t="s">
        <v>493</v>
      </c>
      <c r="I405">
        <v>0</v>
      </c>
      <c r="J405">
        <v>240.13</v>
      </c>
      <c r="K405" t="s">
        <v>250</v>
      </c>
      <c r="L405" t="s">
        <v>35</v>
      </c>
    </row>
    <row r="406" spans="1:12" x14ac:dyDescent="0.25">
      <c r="A406">
        <v>38</v>
      </c>
      <c r="B406" s="93">
        <v>43465</v>
      </c>
      <c r="C406">
        <v>12</v>
      </c>
      <c r="D406" t="s">
        <v>104</v>
      </c>
      <c r="E406">
        <v>2018</v>
      </c>
      <c r="F406" t="s">
        <v>23</v>
      </c>
      <c r="G406" t="s">
        <v>492</v>
      </c>
      <c r="H406" t="s">
        <v>493</v>
      </c>
      <c r="I406">
        <v>0</v>
      </c>
      <c r="J406">
        <v>1003.81</v>
      </c>
      <c r="K406" t="s">
        <v>250</v>
      </c>
      <c r="L406" t="s">
        <v>64</v>
      </c>
    </row>
    <row r="407" spans="1:12" x14ac:dyDescent="0.25">
      <c r="A407">
        <v>38</v>
      </c>
      <c r="B407" s="93">
        <v>43465</v>
      </c>
      <c r="C407">
        <v>12</v>
      </c>
      <c r="D407" t="s">
        <v>104</v>
      </c>
      <c r="E407">
        <v>2018</v>
      </c>
      <c r="F407" t="s">
        <v>21</v>
      </c>
      <c r="G407" t="s">
        <v>492</v>
      </c>
      <c r="H407" t="s">
        <v>493</v>
      </c>
      <c r="I407">
        <v>0</v>
      </c>
      <c r="J407">
        <v>1487.7</v>
      </c>
      <c r="K407" t="s">
        <v>250</v>
      </c>
      <c r="L407" t="s">
        <v>35</v>
      </c>
    </row>
    <row r="408" spans="1:12" x14ac:dyDescent="0.25">
      <c r="A408">
        <v>38</v>
      </c>
      <c r="B408" s="93">
        <v>43465</v>
      </c>
      <c r="C408">
        <v>12</v>
      </c>
      <c r="D408" t="s">
        <v>104</v>
      </c>
      <c r="E408">
        <v>2018</v>
      </c>
      <c r="F408" t="s">
        <v>21</v>
      </c>
      <c r="G408" t="s">
        <v>492</v>
      </c>
      <c r="H408" t="s">
        <v>493</v>
      </c>
      <c r="I408">
        <v>0</v>
      </c>
      <c r="J408">
        <v>2899.26</v>
      </c>
      <c r="K408" t="s">
        <v>250</v>
      </c>
      <c r="L408" t="s">
        <v>34</v>
      </c>
    </row>
    <row r="409" spans="1:12" x14ac:dyDescent="0.25">
      <c r="A409">
        <v>39</v>
      </c>
      <c r="B409" s="93">
        <v>43438</v>
      </c>
      <c r="C409">
        <v>12</v>
      </c>
      <c r="D409" t="s">
        <v>104</v>
      </c>
      <c r="E409">
        <v>2018</v>
      </c>
      <c r="F409" t="s">
        <v>22</v>
      </c>
      <c r="G409" t="s">
        <v>36</v>
      </c>
      <c r="H409" t="s">
        <v>467</v>
      </c>
      <c r="I409">
        <v>8</v>
      </c>
      <c r="J409">
        <v>0</v>
      </c>
      <c r="K409" t="s">
        <v>251</v>
      </c>
      <c r="L409" t="s">
        <v>222</v>
      </c>
    </row>
    <row r="410" spans="1:12" x14ac:dyDescent="0.25">
      <c r="A410">
        <v>39</v>
      </c>
      <c r="B410" s="93">
        <v>43438</v>
      </c>
      <c r="C410">
        <v>12</v>
      </c>
      <c r="D410" t="s">
        <v>104</v>
      </c>
      <c r="E410">
        <v>2018</v>
      </c>
      <c r="F410" t="s">
        <v>21</v>
      </c>
      <c r="G410" t="s">
        <v>36</v>
      </c>
      <c r="H410" t="s">
        <v>467</v>
      </c>
      <c r="I410">
        <v>48</v>
      </c>
      <c r="J410">
        <v>0</v>
      </c>
      <c r="K410" t="s">
        <v>251</v>
      </c>
      <c r="L410" t="s">
        <v>222</v>
      </c>
    </row>
    <row r="411" spans="1:12" x14ac:dyDescent="0.25">
      <c r="A411">
        <v>39</v>
      </c>
      <c r="B411" s="93">
        <v>43444</v>
      </c>
      <c r="C411">
        <v>12</v>
      </c>
      <c r="D411" t="s">
        <v>104</v>
      </c>
      <c r="E411">
        <v>2018</v>
      </c>
      <c r="F411" t="s">
        <v>21</v>
      </c>
      <c r="G411" t="s">
        <v>471</v>
      </c>
      <c r="H411" t="s">
        <v>472</v>
      </c>
      <c r="I411">
        <v>233.35</v>
      </c>
      <c r="J411">
        <v>0</v>
      </c>
      <c r="K411" t="s">
        <v>251</v>
      </c>
      <c r="L411" t="s">
        <v>34</v>
      </c>
    </row>
    <row r="412" spans="1:12" x14ac:dyDescent="0.25">
      <c r="A412">
        <v>39</v>
      </c>
      <c r="B412" s="93">
        <v>43445</v>
      </c>
      <c r="C412">
        <v>12</v>
      </c>
      <c r="D412" t="s">
        <v>104</v>
      </c>
      <c r="E412">
        <v>2018</v>
      </c>
      <c r="F412" t="s">
        <v>21</v>
      </c>
      <c r="G412" t="s">
        <v>36</v>
      </c>
      <c r="H412" t="s">
        <v>474</v>
      </c>
      <c r="I412">
        <v>40</v>
      </c>
      <c r="J412">
        <v>0</v>
      </c>
      <c r="K412" t="s">
        <v>251</v>
      </c>
      <c r="L412" t="s">
        <v>222</v>
      </c>
    </row>
    <row r="413" spans="1:12" x14ac:dyDescent="0.25">
      <c r="A413">
        <v>39</v>
      </c>
      <c r="B413" s="93">
        <v>43447</v>
      </c>
      <c r="C413">
        <v>12</v>
      </c>
      <c r="D413" t="s">
        <v>104</v>
      </c>
      <c r="E413">
        <v>2018</v>
      </c>
      <c r="F413" t="s">
        <v>21</v>
      </c>
      <c r="G413" t="s">
        <v>36</v>
      </c>
      <c r="H413" t="s">
        <v>476</v>
      </c>
      <c r="I413">
        <v>24</v>
      </c>
      <c r="J413">
        <v>0</v>
      </c>
      <c r="K413" t="s">
        <v>251</v>
      </c>
      <c r="L413" t="s">
        <v>222</v>
      </c>
    </row>
    <row r="414" spans="1:12" x14ac:dyDescent="0.25">
      <c r="A414">
        <v>39</v>
      </c>
      <c r="B414" s="93">
        <v>43451</v>
      </c>
      <c r="C414">
        <v>12</v>
      </c>
      <c r="D414" t="s">
        <v>104</v>
      </c>
      <c r="E414">
        <v>2018</v>
      </c>
      <c r="F414" t="s">
        <v>21</v>
      </c>
      <c r="G414" t="s">
        <v>36</v>
      </c>
      <c r="H414" t="s">
        <v>480</v>
      </c>
      <c r="I414">
        <v>32</v>
      </c>
      <c r="J414">
        <v>0</v>
      </c>
      <c r="K414" t="s">
        <v>251</v>
      </c>
      <c r="L414" t="s">
        <v>222</v>
      </c>
    </row>
    <row r="415" spans="1:12" x14ac:dyDescent="0.25">
      <c r="A415">
        <v>39</v>
      </c>
      <c r="B415" s="93">
        <v>43453</v>
      </c>
      <c r="C415">
        <v>12</v>
      </c>
      <c r="D415" t="s">
        <v>104</v>
      </c>
      <c r="E415">
        <v>2018</v>
      </c>
      <c r="F415" t="s">
        <v>22</v>
      </c>
      <c r="G415" t="s">
        <v>482</v>
      </c>
      <c r="H415" t="s">
        <v>483</v>
      </c>
      <c r="I415">
        <v>8.17</v>
      </c>
      <c r="J415">
        <v>0</v>
      </c>
      <c r="K415" t="s">
        <v>251</v>
      </c>
      <c r="L415" t="s">
        <v>34</v>
      </c>
    </row>
    <row r="416" spans="1:12" x14ac:dyDescent="0.25">
      <c r="A416">
        <v>39</v>
      </c>
      <c r="B416" s="93">
        <v>43453</v>
      </c>
      <c r="C416">
        <v>12</v>
      </c>
      <c r="D416" t="s">
        <v>104</v>
      </c>
      <c r="E416">
        <v>2018</v>
      </c>
      <c r="F416" t="s">
        <v>21</v>
      </c>
      <c r="G416" t="s">
        <v>482</v>
      </c>
      <c r="H416" t="s">
        <v>483</v>
      </c>
      <c r="I416">
        <v>195.92</v>
      </c>
      <c r="J416">
        <v>0</v>
      </c>
      <c r="K416" t="s">
        <v>251</v>
      </c>
      <c r="L416" t="s">
        <v>34</v>
      </c>
    </row>
    <row r="417" spans="1:12" x14ac:dyDescent="0.25">
      <c r="A417">
        <v>39</v>
      </c>
      <c r="B417" s="93">
        <v>43456</v>
      </c>
      <c r="C417">
        <v>12</v>
      </c>
      <c r="D417" t="s">
        <v>104</v>
      </c>
      <c r="E417">
        <v>2018</v>
      </c>
      <c r="F417" t="s">
        <v>21</v>
      </c>
      <c r="G417" t="s">
        <v>36</v>
      </c>
      <c r="H417" t="s">
        <v>487</v>
      </c>
      <c r="I417">
        <v>32</v>
      </c>
      <c r="J417">
        <v>0</v>
      </c>
      <c r="K417" t="s">
        <v>251</v>
      </c>
      <c r="L417" t="s">
        <v>222</v>
      </c>
    </row>
    <row r="418" spans="1:12" x14ac:dyDescent="0.25">
      <c r="A418">
        <v>39</v>
      </c>
      <c r="B418" s="93">
        <v>43458</v>
      </c>
      <c r="C418">
        <v>12</v>
      </c>
      <c r="D418" t="s">
        <v>104</v>
      </c>
      <c r="E418">
        <v>2018</v>
      </c>
      <c r="F418" t="s">
        <v>21</v>
      </c>
      <c r="G418" t="s">
        <v>36</v>
      </c>
      <c r="H418" t="s">
        <v>488</v>
      </c>
      <c r="I418">
        <v>24</v>
      </c>
      <c r="J418">
        <v>0</v>
      </c>
      <c r="K418" t="s">
        <v>251</v>
      </c>
      <c r="L418" t="s">
        <v>222</v>
      </c>
    </row>
    <row r="419" spans="1:12" x14ac:dyDescent="0.25">
      <c r="A419">
        <v>39</v>
      </c>
      <c r="B419" s="93">
        <v>43462</v>
      </c>
      <c r="C419">
        <v>12</v>
      </c>
      <c r="D419" t="s">
        <v>104</v>
      </c>
      <c r="E419">
        <v>2018</v>
      </c>
      <c r="F419" t="s">
        <v>22</v>
      </c>
      <c r="G419" t="s">
        <v>36</v>
      </c>
      <c r="H419" t="s">
        <v>491</v>
      </c>
      <c r="I419">
        <v>8</v>
      </c>
      <c r="J419">
        <v>0</v>
      </c>
      <c r="K419" t="s">
        <v>251</v>
      </c>
      <c r="L419" t="s">
        <v>222</v>
      </c>
    </row>
    <row r="420" spans="1:12" x14ac:dyDescent="0.25">
      <c r="A420">
        <v>39</v>
      </c>
      <c r="B420" s="93">
        <v>43462</v>
      </c>
      <c r="C420">
        <v>12</v>
      </c>
      <c r="D420" t="s">
        <v>104</v>
      </c>
      <c r="E420">
        <v>2018</v>
      </c>
      <c r="F420" t="s">
        <v>21</v>
      </c>
      <c r="G420" t="s">
        <v>36</v>
      </c>
      <c r="H420" t="s">
        <v>491</v>
      </c>
      <c r="I420">
        <v>40</v>
      </c>
      <c r="J420">
        <v>0</v>
      </c>
      <c r="K420" t="s">
        <v>251</v>
      </c>
      <c r="L420" t="s">
        <v>222</v>
      </c>
    </row>
    <row r="421" spans="1:12" x14ac:dyDescent="0.25">
      <c r="A421">
        <v>39</v>
      </c>
      <c r="B421" s="93">
        <v>43465</v>
      </c>
      <c r="C421">
        <v>12</v>
      </c>
      <c r="D421" t="s">
        <v>104</v>
      </c>
      <c r="E421">
        <v>2018</v>
      </c>
      <c r="F421" t="s">
        <v>22</v>
      </c>
      <c r="G421" t="s">
        <v>492</v>
      </c>
      <c r="H421" t="s">
        <v>493</v>
      </c>
      <c r="I421">
        <v>0</v>
      </c>
      <c r="J421">
        <v>8</v>
      </c>
      <c r="K421" t="s">
        <v>251</v>
      </c>
      <c r="L421" t="s">
        <v>35</v>
      </c>
    </row>
    <row r="422" spans="1:12" x14ac:dyDescent="0.25">
      <c r="A422">
        <v>39</v>
      </c>
      <c r="B422" s="93">
        <v>43465</v>
      </c>
      <c r="C422">
        <v>12</v>
      </c>
      <c r="D422" t="s">
        <v>104</v>
      </c>
      <c r="E422">
        <v>2018</v>
      </c>
      <c r="F422" t="s">
        <v>23</v>
      </c>
      <c r="G422" t="s">
        <v>492</v>
      </c>
      <c r="H422" t="s">
        <v>493</v>
      </c>
      <c r="I422">
        <v>0</v>
      </c>
      <c r="J422">
        <v>71.959999999999994</v>
      </c>
      <c r="K422" t="s">
        <v>251</v>
      </c>
      <c r="L422" t="s">
        <v>34</v>
      </c>
    </row>
    <row r="423" spans="1:12" x14ac:dyDescent="0.25">
      <c r="A423">
        <v>39</v>
      </c>
      <c r="B423" s="93">
        <v>43465</v>
      </c>
      <c r="C423">
        <v>12</v>
      </c>
      <c r="D423" t="s">
        <v>104</v>
      </c>
      <c r="E423">
        <v>2018</v>
      </c>
      <c r="F423" t="s">
        <v>23</v>
      </c>
      <c r="G423" t="s">
        <v>492</v>
      </c>
      <c r="H423" t="s">
        <v>493</v>
      </c>
      <c r="I423">
        <v>0</v>
      </c>
      <c r="J423">
        <v>84.25</v>
      </c>
      <c r="K423" t="s">
        <v>251</v>
      </c>
      <c r="L423" t="s">
        <v>35</v>
      </c>
    </row>
    <row r="424" spans="1:12" x14ac:dyDescent="0.25">
      <c r="A424">
        <v>39</v>
      </c>
      <c r="B424" s="93">
        <v>43465</v>
      </c>
      <c r="C424">
        <v>12</v>
      </c>
      <c r="D424" t="s">
        <v>104</v>
      </c>
      <c r="E424">
        <v>2018</v>
      </c>
      <c r="F424" t="s">
        <v>22</v>
      </c>
      <c r="G424" t="s">
        <v>492</v>
      </c>
      <c r="H424" t="s">
        <v>493</v>
      </c>
      <c r="I424">
        <v>0</v>
      </c>
      <c r="J424">
        <v>192</v>
      </c>
      <c r="K424" t="s">
        <v>251</v>
      </c>
      <c r="L424" t="s">
        <v>222</v>
      </c>
    </row>
    <row r="425" spans="1:12" x14ac:dyDescent="0.25">
      <c r="A425">
        <v>39</v>
      </c>
      <c r="B425" s="93">
        <v>43465</v>
      </c>
      <c r="C425">
        <v>12</v>
      </c>
      <c r="D425" t="s">
        <v>104</v>
      </c>
      <c r="E425">
        <v>2018</v>
      </c>
      <c r="F425" t="s">
        <v>22</v>
      </c>
      <c r="G425" t="s">
        <v>492</v>
      </c>
      <c r="H425" t="s">
        <v>493</v>
      </c>
      <c r="I425">
        <v>0</v>
      </c>
      <c r="J425">
        <v>339.32</v>
      </c>
      <c r="K425" t="s">
        <v>251</v>
      </c>
      <c r="L425" t="s">
        <v>34</v>
      </c>
    </row>
    <row r="426" spans="1:12" x14ac:dyDescent="0.25">
      <c r="A426">
        <v>39</v>
      </c>
      <c r="B426" s="93">
        <v>43465</v>
      </c>
      <c r="C426">
        <v>12</v>
      </c>
      <c r="D426" t="s">
        <v>104</v>
      </c>
      <c r="E426">
        <v>2018</v>
      </c>
      <c r="F426" t="s">
        <v>23</v>
      </c>
      <c r="G426" t="s">
        <v>492</v>
      </c>
      <c r="H426" t="s">
        <v>493</v>
      </c>
      <c r="I426">
        <v>0</v>
      </c>
      <c r="J426">
        <v>489.3</v>
      </c>
      <c r="K426" t="s">
        <v>251</v>
      </c>
      <c r="L426" t="s">
        <v>64</v>
      </c>
    </row>
    <row r="427" spans="1:12" x14ac:dyDescent="0.25">
      <c r="A427">
        <v>39</v>
      </c>
      <c r="B427" s="93">
        <v>43465</v>
      </c>
      <c r="C427">
        <v>12</v>
      </c>
      <c r="D427" t="s">
        <v>104</v>
      </c>
      <c r="E427">
        <v>2018</v>
      </c>
      <c r="F427" t="s">
        <v>23</v>
      </c>
      <c r="G427" t="s">
        <v>492</v>
      </c>
      <c r="H427" t="s">
        <v>493</v>
      </c>
      <c r="I427">
        <v>0</v>
      </c>
      <c r="J427">
        <v>824.94</v>
      </c>
      <c r="K427" t="s">
        <v>251</v>
      </c>
      <c r="L427" t="s">
        <v>222</v>
      </c>
    </row>
    <row r="428" spans="1:12" x14ac:dyDescent="0.25">
      <c r="A428">
        <v>39</v>
      </c>
      <c r="B428" s="93">
        <v>43465</v>
      </c>
      <c r="C428">
        <v>12</v>
      </c>
      <c r="D428" t="s">
        <v>104</v>
      </c>
      <c r="E428">
        <v>2018</v>
      </c>
      <c r="F428" t="s">
        <v>21</v>
      </c>
      <c r="G428" t="s">
        <v>492</v>
      </c>
      <c r="H428" t="s">
        <v>493</v>
      </c>
      <c r="I428">
        <v>0</v>
      </c>
      <c r="J428">
        <v>1152</v>
      </c>
      <c r="K428" t="s">
        <v>251</v>
      </c>
      <c r="L428" t="s">
        <v>222</v>
      </c>
    </row>
    <row r="429" spans="1:12" x14ac:dyDescent="0.25">
      <c r="A429">
        <v>39</v>
      </c>
      <c r="B429" s="93">
        <v>43465</v>
      </c>
      <c r="C429">
        <v>12</v>
      </c>
      <c r="D429" t="s">
        <v>104</v>
      </c>
      <c r="E429">
        <v>2018</v>
      </c>
      <c r="F429" t="s">
        <v>21</v>
      </c>
      <c r="G429" t="s">
        <v>492</v>
      </c>
      <c r="H429" t="s">
        <v>493</v>
      </c>
      <c r="I429">
        <v>0</v>
      </c>
      <c r="J429">
        <v>4838.25</v>
      </c>
      <c r="K429" t="s">
        <v>251</v>
      </c>
      <c r="L429" t="s">
        <v>34</v>
      </c>
    </row>
    <row r="430" spans="1:12" x14ac:dyDescent="0.25">
      <c r="A430">
        <v>40</v>
      </c>
      <c r="B430" s="93">
        <v>43465</v>
      </c>
      <c r="C430">
        <v>12</v>
      </c>
      <c r="D430" t="s">
        <v>104</v>
      </c>
      <c r="E430">
        <v>2018</v>
      </c>
      <c r="F430" t="s">
        <v>23</v>
      </c>
      <c r="G430" t="s">
        <v>492</v>
      </c>
      <c r="H430" t="s">
        <v>493</v>
      </c>
      <c r="I430">
        <v>0</v>
      </c>
      <c r="J430">
        <v>28.5</v>
      </c>
      <c r="K430" t="s">
        <v>252</v>
      </c>
      <c r="L430" t="s">
        <v>222</v>
      </c>
    </row>
    <row r="431" spans="1:12" x14ac:dyDescent="0.25">
      <c r="A431">
        <v>40</v>
      </c>
      <c r="B431" s="93">
        <v>43465</v>
      </c>
      <c r="C431">
        <v>12</v>
      </c>
      <c r="D431" t="s">
        <v>104</v>
      </c>
      <c r="E431">
        <v>2018</v>
      </c>
      <c r="F431" t="s">
        <v>23</v>
      </c>
      <c r="G431" t="s">
        <v>492</v>
      </c>
      <c r="H431" t="s">
        <v>493</v>
      </c>
      <c r="I431">
        <v>0</v>
      </c>
      <c r="J431">
        <v>136</v>
      </c>
      <c r="K431" t="s">
        <v>252</v>
      </c>
      <c r="L431" t="s">
        <v>64</v>
      </c>
    </row>
    <row r="432" spans="1:12" x14ac:dyDescent="0.25">
      <c r="A432">
        <v>40</v>
      </c>
      <c r="B432" s="93">
        <v>43465</v>
      </c>
      <c r="C432">
        <v>12</v>
      </c>
      <c r="D432" t="s">
        <v>104</v>
      </c>
      <c r="E432">
        <v>2018</v>
      </c>
      <c r="F432" t="s">
        <v>21</v>
      </c>
      <c r="G432" t="s">
        <v>492</v>
      </c>
      <c r="H432" t="s">
        <v>493</v>
      </c>
      <c r="I432">
        <v>0</v>
      </c>
      <c r="J432">
        <v>153.74</v>
      </c>
      <c r="K432" t="s">
        <v>252</v>
      </c>
      <c r="L432" t="s">
        <v>34</v>
      </c>
    </row>
    <row r="433" spans="1:12" x14ac:dyDescent="0.25">
      <c r="A433">
        <v>40</v>
      </c>
      <c r="B433" s="93">
        <v>43465</v>
      </c>
      <c r="C433">
        <v>12</v>
      </c>
      <c r="D433" t="s">
        <v>104</v>
      </c>
      <c r="E433">
        <v>2018</v>
      </c>
      <c r="F433" t="s">
        <v>21</v>
      </c>
      <c r="G433" t="s">
        <v>492</v>
      </c>
      <c r="H433" t="s">
        <v>493</v>
      </c>
      <c r="I433">
        <v>0</v>
      </c>
      <c r="J433">
        <v>221</v>
      </c>
      <c r="K433" t="s">
        <v>252</v>
      </c>
      <c r="L433" t="s">
        <v>35</v>
      </c>
    </row>
    <row r="434" spans="1:12" x14ac:dyDescent="0.25">
      <c r="A434">
        <v>40</v>
      </c>
      <c r="B434" s="93">
        <v>43465</v>
      </c>
      <c r="C434">
        <v>12</v>
      </c>
      <c r="D434" t="s">
        <v>104</v>
      </c>
      <c r="E434">
        <v>2018</v>
      </c>
      <c r="F434" t="s">
        <v>22</v>
      </c>
      <c r="G434" t="s">
        <v>492</v>
      </c>
      <c r="H434" t="s">
        <v>493</v>
      </c>
      <c r="I434">
        <v>0</v>
      </c>
      <c r="J434">
        <v>554.63</v>
      </c>
      <c r="K434" t="s">
        <v>252</v>
      </c>
      <c r="L434" t="s">
        <v>34</v>
      </c>
    </row>
    <row r="435" spans="1:12" x14ac:dyDescent="0.25">
      <c r="A435">
        <v>40</v>
      </c>
      <c r="B435" s="93">
        <v>43465</v>
      </c>
      <c r="C435">
        <v>12</v>
      </c>
      <c r="D435" t="s">
        <v>104</v>
      </c>
      <c r="E435">
        <v>2018</v>
      </c>
      <c r="F435" t="s">
        <v>23</v>
      </c>
      <c r="G435" t="s">
        <v>492</v>
      </c>
      <c r="H435" t="s">
        <v>493</v>
      </c>
      <c r="I435">
        <v>0</v>
      </c>
      <c r="J435">
        <v>654.14</v>
      </c>
      <c r="K435" t="s">
        <v>252</v>
      </c>
      <c r="L435" t="s">
        <v>35</v>
      </c>
    </row>
    <row r="436" spans="1:12" x14ac:dyDescent="0.25">
      <c r="A436">
        <v>40</v>
      </c>
      <c r="B436" s="93">
        <v>43465</v>
      </c>
      <c r="C436">
        <v>12</v>
      </c>
      <c r="D436" t="s">
        <v>104</v>
      </c>
      <c r="E436">
        <v>2018</v>
      </c>
      <c r="F436" t="s">
        <v>22</v>
      </c>
      <c r="G436" t="s">
        <v>492</v>
      </c>
      <c r="H436" t="s">
        <v>493</v>
      </c>
      <c r="I436">
        <v>0</v>
      </c>
      <c r="J436">
        <v>718</v>
      </c>
      <c r="K436" t="s">
        <v>252</v>
      </c>
      <c r="L436" t="s">
        <v>35</v>
      </c>
    </row>
    <row r="437" spans="1:12" x14ac:dyDescent="0.25">
      <c r="A437">
        <v>41</v>
      </c>
      <c r="B437" s="93">
        <v>43438</v>
      </c>
      <c r="C437">
        <v>12</v>
      </c>
      <c r="D437" t="s">
        <v>104</v>
      </c>
      <c r="E437">
        <v>2018</v>
      </c>
      <c r="F437" t="s">
        <v>23</v>
      </c>
      <c r="G437" t="s">
        <v>63</v>
      </c>
      <c r="H437" t="s">
        <v>467</v>
      </c>
      <c r="I437">
        <v>70.86</v>
      </c>
      <c r="J437">
        <v>0</v>
      </c>
      <c r="K437" t="s">
        <v>253</v>
      </c>
      <c r="L437" t="s">
        <v>64</v>
      </c>
    </row>
    <row r="438" spans="1:12" x14ac:dyDescent="0.25">
      <c r="A438">
        <v>41</v>
      </c>
      <c r="B438" s="93">
        <v>43454</v>
      </c>
      <c r="C438">
        <v>12</v>
      </c>
      <c r="D438" t="s">
        <v>104</v>
      </c>
      <c r="E438">
        <v>2018</v>
      </c>
      <c r="F438" t="s">
        <v>23</v>
      </c>
      <c r="G438" t="s">
        <v>63</v>
      </c>
      <c r="H438" t="s">
        <v>485</v>
      </c>
      <c r="I438">
        <v>200</v>
      </c>
      <c r="J438">
        <v>0</v>
      </c>
      <c r="K438" t="s">
        <v>253</v>
      </c>
      <c r="L438" t="s">
        <v>64</v>
      </c>
    </row>
    <row r="439" spans="1:12" x14ac:dyDescent="0.25">
      <c r="A439">
        <v>41</v>
      </c>
      <c r="B439" s="93">
        <v>43465</v>
      </c>
      <c r="C439">
        <v>12</v>
      </c>
      <c r="D439" t="s">
        <v>104</v>
      </c>
      <c r="E439">
        <v>2018</v>
      </c>
      <c r="F439" t="s">
        <v>23</v>
      </c>
      <c r="G439" t="s">
        <v>492</v>
      </c>
      <c r="H439" t="s">
        <v>493</v>
      </c>
      <c r="I439">
        <v>0</v>
      </c>
      <c r="J439">
        <v>42.85</v>
      </c>
      <c r="K439" t="s">
        <v>253</v>
      </c>
      <c r="L439" t="s">
        <v>222</v>
      </c>
    </row>
    <row r="440" spans="1:12" x14ac:dyDescent="0.25">
      <c r="A440">
        <v>41</v>
      </c>
      <c r="B440" s="93">
        <v>43465</v>
      </c>
      <c r="C440">
        <v>12</v>
      </c>
      <c r="D440" t="s">
        <v>104</v>
      </c>
      <c r="E440">
        <v>2018</v>
      </c>
      <c r="F440" t="s">
        <v>23</v>
      </c>
      <c r="G440" t="s">
        <v>492</v>
      </c>
      <c r="H440" t="s">
        <v>493</v>
      </c>
      <c r="I440">
        <v>0</v>
      </c>
      <c r="J440">
        <v>48</v>
      </c>
      <c r="K440" t="s">
        <v>253</v>
      </c>
      <c r="L440" t="s">
        <v>35</v>
      </c>
    </row>
    <row r="441" spans="1:12" x14ac:dyDescent="0.25">
      <c r="A441">
        <v>41</v>
      </c>
      <c r="B441" s="93">
        <v>43465</v>
      </c>
      <c r="C441">
        <v>12</v>
      </c>
      <c r="D441" t="s">
        <v>104</v>
      </c>
      <c r="E441">
        <v>2018</v>
      </c>
      <c r="F441" t="s">
        <v>21</v>
      </c>
      <c r="G441" t="s">
        <v>492</v>
      </c>
      <c r="H441" t="s">
        <v>493</v>
      </c>
      <c r="I441">
        <v>0</v>
      </c>
      <c r="J441">
        <v>81.23</v>
      </c>
      <c r="K441" t="s">
        <v>253</v>
      </c>
      <c r="L441" t="s">
        <v>34</v>
      </c>
    </row>
    <row r="442" spans="1:12" x14ac:dyDescent="0.25">
      <c r="A442">
        <v>41</v>
      </c>
      <c r="B442" s="93">
        <v>43465</v>
      </c>
      <c r="C442">
        <v>12</v>
      </c>
      <c r="D442" t="s">
        <v>104</v>
      </c>
      <c r="E442">
        <v>2018</v>
      </c>
      <c r="F442" t="s">
        <v>23</v>
      </c>
      <c r="G442" t="s">
        <v>492</v>
      </c>
      <c r="H442" t="s">
        <v>493</v>
      </c>
      <c r="I442">
        <v>0</v>
      </c>
      <c r="J442">
        <v>402.31</v>
      </c>
      <c r="K442" t="s">
        <v>253</v>
      </c>
      <c r="L442" t="s">
        <v>64</v>
      </c>
    </row>
    <row r="443" spans="1:12" x14ac:dyDescent="0.25">
      <c r="A443">
        <v>42</v>
      </c>
      <c r="B443" s="93">
        <v>43454</v>
      </c>
      <c r="C443">
        <v>12</v>
      </c>
      <c r="D443" t="s">
        <v>104</v>
      </c>
      <c r="E443">
        <v>2018</v>
      </c>
      <c r="F443" t="s">
        <v>23</v>
      </c>
      <c r="G443" t="s">
        <v>63</v>
      </c>
      <c r="H443" t="s">
        <v>485</v>
      </c>
      <c r="I443">
        <v>18.27</v>
      </c>
      <c r="J443">
        <v>0</v>
      </c>
      <c r="K443" t="s">
        <v>728</v>
      </c>
      <c r="L443" t="s">
        <v>64</v>
      </c>
    </row>
    <row r="444" spans="1:12" x14ac:dyDescent="0.25">
      <c r="A444">
        <v>42</v>
      </c>
      <c r="B444" s="93">
        <v>43460</v>
      </c>
      <c r="C444">
        <v>12</v>
      </c>
      <c r="D444" t="s">
        <v>104</v>
      </c>
      <c r="E444">
        <v>2018</v>
      </c>
      <c r="F444" t="s">
        <v>23</v>
      </c>
      <c r="G444" t="s">
        <v>63</v>
      </c>
      <c r="H444" t="s">
        <v>489</v>
      </c>
      <c r="I444">
        <v>13.53</v>
      </c>
      <c r="J444">
        <v>0</v>
      </c>
      <c r="K444" t="s">
        <v>728</v>
      </c>
      <c r="L444" t="s">
        <v>64</v>
      </c>
    </row>
    <row r="445" spans="1:12" x14ac:dyDescent="0.25">
      <c r="A445">
        <v>42</v>
      </c>
      <c r="B445" s="93">
        <v>43465</v>
      </c>
      <c r="C445">
        <v>12</v>
      </c>
      <c r="D445" t="s">
        <v>104</v>
      </c>
      <c r="E445">
        <v>2018</v>
      </c>
      <c r="F445" t="s">
        <v>21</v>
      </c>
      <c r="G445" t="s">
        <v>492</v>
      </c>
      <c r="H445" t="s">
        <v>493</v>
      </c>
      <c r="I445">
        <v>0</v>
      </c>
      <c r="J445">
        <v>16.12</v>
      </c>
      <c r="K445" t="s">
        <v>728</v>
      </c>
      <c r="L445" t="s">
        <v>34</v>
      </c>
    </row>
    <row r="446" spans="1:12" x14ac:dyDescent="0.25">
      <c r="A446">
        <v>42</v>
      </c>
      <c r="B446" s="93">
        <v>43465</v>
      </c>
      <c r="C446">
        <v>12</v>
      </c>
      <c r="D446" t="s">
        <v>104</v>
      </c>
      <c r="E446">
        <v>2018</v>
      </c>
      <c r="F446" t="s">
        <v>23</v>
      </c>
      <c r="G446" t="s">
        <v>492</v>
      </c>
      <c r="H446" t="s">
        <v>493</v>
      </c>
      <c r="I446">
        <v>0</v>
      </c>
      <c r="J446">
        <v>25</v>
      </c>
      <c r="K446" t="s">
        <v>728</v>
      </c>
      <c r="L446" t="s">
        <v>35</v>
      </c>
    </row>
    <row r="447" spans="1:12" x14ac:dyDescent="0.25">
      <c r="A447">
        <v>42</v>
      </c>
      <c r="B447" s="93">
        <v>43465</v>
      </c>
      <c r="C447">
        <v>12</v>
      </c>
      <c r="D447" t="s">
        <v>104</v>
      </c>
      <c r="E447">
        <v>2018</v>
      </c>
      <c r="F447" t="s">
        <v>23</v>
      </c>
      <c r="G447" t="s">
        <v>492</v>
      </c>
      <c r="H447" t="s">
        <v>493</v>
      </c>
      <c r="I447">
        <v>0</v>
      </c>
      <c r="J447">
        <v>488</v>
      </c>
      <c r="K447" t="s">
        <v>728</v>
      </c>
      <c r="L447" t="s">
        <v>64</v>
      </c>
    </row>
    <row r="448" spans="1:12" x14ac:dyDescent="0.25">
      <c r="A448">
        <v>43</v>
      </c>
      <c r="B448" s="93">
        <v>43438</v>
      </c>
      <c r="C448">
        <v>12</v>
      </c>
      <c r="D448" t="s">
        <v>104</v>
      </c>
      <c r="E448">
        <v>2018</v>
      </c>
      <c r="F448" t="s">
        <v>21</v>
      </c>
      <c r="G448" t="s">
        <v>36</v>
      </c>
      <c r="H448" t="s">
        <v>467</v>
      </c>
      <c r="I448">
        <v>8</v>
      </c>
      <c r="J448">
        <v>0</v>
      </c>
      <c r="K448" t="s">
        <v>254</v>
      </c>
      <c r="L448" t="s">
        <v>222</v>
      </c>
    </row>
    <row r="449" spans="1:12" x14ac:dyDescent="0.25">
      <c r="A449">
        <v>43</v>
      </c>
      <c r="B449" s="93">
        <v>43440</v>
      </c>
      <c r="C449">
        <v>12</v>
      </c>
      <c r="D449" t="s">
        <v>104</v>
      </c>
      <c r="E449">
        <v>2018</v>
      </c>
      <c r="F449" t="s">
        <v>23</v>
      </c>
      <c r="G449" t="s">
        <v>37</v>
      </c>
      <c r="H449" t="s">
        <v>144</v>
      </c>
      <c r="I449">
        <v>6.85</v>
      </c>
      <c r="J449">
        <v>0</v>
      </c>
      <c r="K449" t="s">
        <v>254</v>
      </c>
      <c r="L449" t="s">
        <v>35</v>
      </c>
    </row>
    <row r="450" spans="1:12" x14ac:dyDescent="0.25">
      <c r="A450">
        <v>43</v>
      </c>
      <c r="B450" s="93">
        <v>43440</v>
      </c>
      <c r="C450">
        <v>12</v>
      </c>
      <c r="D450" t="s">
        <v>104</v>
      </c>
      <c r="E450">
        <v>2018</v>
      </c>
      <c r="F450" t="s">
        <v>22</v>
      </c>
      <c r="G450" t="s">
        <v>36</v>
      </c>
      <c r="H450" t="s">
        <v>469</v>
      </c>
      <c r="I450">
        <v>8</v>
      </c>
      <c r="J450">
        <v>0</v>
      </c>
      <c r="K450" t="s">
        <v>254</v>
      </c>
      <c r="L450" t="s">
        <v>222</v>
      </c>
    </row>
    <row r="451" spans="1:12" x14ac:dyDescent="0.25">
      <c r="A451">
        <v>43</v>
      </c>
      <c r="B451" s="93">
        <v>43440</v>
      </c>
      <c r="C451">
        <v>12</v>
      </c>
      <c r="D451" t="s">
        <v>104</v>
      </c>
      <c r="E451">
        <v>2018</v>
      </c>
      <c r="F451" t="s">
        <v>21</v>
      </c>
      <c r="G451" t="s">
        <v>36</v>
      </c>
      <c r="H451" t="s">
        <v>469</v>
      </c>
      <c r="I451">
        <v>16</v>
      </c>
      <c r="J451">
        <v>0</v>
      </c>
      <c r="K451" t="s">
        <v>254</v>
      </c>
      <c r="L451" t="s">
        <v>222</v>
      </c>
    </row>
    <row r="452" spans="1:12" x14ac:dyDescent="0.25">
      <c r="A452">
        <v>43</v>
      </c>
      <c r="B452" s="93">
        <v>43444</v>
      </c>
      <c r="C452">
        <v>12</v>
      </c>
      <c r="D452" t="s">
        <v>104</v>
      </c>
      <c r="E452">
        <v>2018</v>
      </c>
      <c r="F452" t="s">
        <v>23</v>
      </c>
      <c r="G452" t="s">
        <v>37</v>
      </c>
      <c r="H452" t="s">
        <v>144</v>
      </c>
      <c r="I452">
        <v>6.85</v>
      </c>
      <c r="J452">
        <v>0</v>
      </c>
      <c r="K452" t="s">
        <v>254</v>
      </c>
      <c r="L452" t="s">
        <v>35</v>
      </c>
    </row>
    <row r="453" spans="1:12" x14ac:dyDescent="0.25">
      <c r="A453">
        <v>43</v>
      </c>
      <c r="B453" s="93">
        <v>43444</v>
      </c>
      <c r="C453">
        <v>12</v>
      </c>
      <c r="D453" t="s">
        <v>104</v>
      </c>
      <c r="E453">
        <v>2018</v>
      </c>
      <c r="F453" t="s">
        <v>21</v>
      </c>
      <c r="G453" t="s">
        <v>471</v>
      </c>
      <c r="H453" t="s">
        <v>472</v>
      </c>
      <c r="I453">
        <v>224.67</v>
      </c>
      <c r="J453">
        <v>0</v>
      </c>
      <c r="K453" t="s">
        <v>254</v>
      </c>
      <c r="L453" t="s">
        <v>34</v>
      </c>
    </row>
    <row r="454" spans="1:12" x14ac:dyDescent="0.25">
      <c r="A454">
        <v>43</v>
      </c>
      <c r="B454" s="93">
        <v>43447</v>
      </c>
      <c r="C454">
        <v>12</v>
      </c>
      <c r="D454" t="s">
        <v>104</v>
      </c>
      <c r="E454">
        <v>2018</v>
      </c>
      <c r="F454" t="s">
        <v>22</v>
      </c>
      <c r="G454" t="s">
        <v>36</v>
      </c>
      <c r="H454" t="s">
        <v>476</v>
      </c>
      <c r="I454">
        <v>16</v>
      </c>
      <c r="J454">
        <v>0</v>
      </c>
      <c r="K454" t="s">
        <v>254</v>
      </c>
      <c r="L454" t="s">
        <v>222</v>
      </c>
    </row>
    <row r="455" spans="1:12" x14ac:dyDescent="0.25">
      <c r="A455">
        <v>43</v>
      </c>
      <c r="B455" s="93">
        <v>43451</v>
      </c>
      <c r="C455">
        <v>12</v>
      </c>
      <c r="D455" t="s">
        <v>104</v>
      </c>
      <c r="E455">
        <v>2018</v>
      </c>
      <c r="F455" t="s">
        <v>21</v>
      </c>
      <c r="G455" t="s">
        <v>36</v>
      </c>
      <c r="H455" t="s">
        <v>480</v>
      </c>
      <c r="I455">
        <v>8</v>
      </c>
      <c r="J455">
        <v>0</v>
      </c>
      <c r="K455" t="s">
        <v>254</v>
      </c>
      <c r="L455" t="s">
        <v>222</v>
      </c>
    </row>
    <row r="456" spans="1:12" x14ac:dyDescent="0.25">
      <c r="A456">
        <v>43</v>
      </c>
      <c r="B456" s="93">
        <v>43452</v>
      </c>
      <c r="C456">
        <v>12</v>
      </c>
      <c r="D456" t="s">
        <v>104</v>
      </c>
      <c r="E456">
        <v>2018</v>
      </c>
      <c r="F456" t="s">
        <v>21</v>
      </c>
      <c r="G456" t="s">
        <v>36</v>
      </c>
      <c r="H456" t="s">
        <v>481</v>
      </c>
      <c r="I456">
        <v>8</v>
      </c>
      <c r="J456">
        <v>0</v>
      </c>
      <c r="K456" t="s">
        <v>254</v>
      </c>
      <c r="L456" t="s">
        <v>222</v>
      </c>
    </row>
    <row r="457" spans="1:12" x14ac:dyDescent="0.25">
      <c r="A457">
        <v>43</v>
      </c>
      <c r="B457" s="93">
        <v>43453</v>
      </c>
      <c r="C457">
        <v>12</v>
      </c>
      <c r="D457" t="s">
        <v>104</v>
      </c>
      <c r="E457">
        <v>2018</v>
      </c>
      <c r="F457" t="s">
        <v>21</v>
      </c>
      <c r="G457" t="s">
        <v>36</v>
      </c>
      <c r="H457" t="s">
        <v>484</v>
      </c>
      <c r="I457">
        <v>8</v>
      </c>
      <c r="J457">
        <v>0</v>
      </c>
      <c r="K457" t="s">
        <v>254</v>
      </c>
      <c r="L457" t="s">
        <v>222</v>
      </c>
    </row>
    <row r="458" spans="1:12" x14ac:dyDescent="0.25">
      <c r="A458">
        <v>43</v>
      </c>
      <c r="B458" s="93">
        <v>43453</v>
      </c>
      <c r="C458">
        <v>12</v>
      </c>
      <c r="D458" t="s">
        <v>104</v>
      </c>
      <c r="E458">
        <v>2018</v>
      </c>
      <c r="F458" t="s">
        <v>22</v>
      </c>
      <c r="G458" t="s">
        <v>482</v>
      </c>
      <c r="H458" t="s">
        <v>483</v>
      </c>
      <c r="I458">
        <v>31.68</v>
      </c>
      <c r="J458">
        <v>0</v>
      </c>
      <c r="K458" t="s">
        <v>254</v>
      </c>
      <c r="L458" t="s">
        <v>34</v>
      </c>
    </row>
    <row r="459" spans="1:12" x14ac:dyDescent="0.25">
      <c r="A459">
        <v>43</v>
      </c>
      <c r="B459" s="93">
        <v>43453</v>
      </c>
      <c r="C459">
        <v>12</v>
      </c>
      <c r="D459" t="s">
        <v>104</v>
      </c>
      <c r="E459">
        <v>2018</v>
      </c>
      <c r="F459" t="s">
        <v>21</v>
      </c>
      <c r="G459" t="s">
        <v>482</v>
      </c>
      <c r="H459" t="s">
        <v>483</v>
      </c>
      <c r="I459">
        <v>420.08</v>
      </c>
      <c r="J459">
        <v>0</v>
      </c>
      <c r="K459" t="s">
        <v>254</v>
      </c>
      <c r="L459" t="s">
        <v>34</v>
      </c>
    </row>
    <row r="460" spans="1:12" x14ac:dyDescent="0.25">
      <c r="A460">
        <v>43</v>
      </c>
      <c r="B460" s="93">
        <v>43462</v>
      </c>
      <c r="C460">
        <v>12</v>
      </c>
      <c r="D460" t="s">
        <v>104</v>
      </c>
      <c r="E460">
        <v>2018</v>
      </c>
      <c r="F460" t="s">
        <v>21</v>
      </c>
      <c r="G460" t="s">
        <v>36</v>
      </c>
      <c r="H460" t="s">
        <v>491</v>
      </c>
      <c r="I460">
        <v>8</v>
      </c>
      <c r="J460">
        <v>0</v>
      </c>
      <c r="K460" t="s">
        <v>254</v>
      </c>
      <c r="L460" t="s">
        <v>222</v>
      </c>
    </row>
    <row r="461" spans="1:12" x14ac:dyDescent="0.25">
      <c r="A461">
        <v>43</v>
      </c>
      <c r="B461" s="93">
        <v>43465</v>
      </c>
      <c r="C461">
        <v>12</v>
      </c>
      <c r="D461" t="s">
        <v>104</v>
      </c>
      <c r="E461">
        <v>2018</v>
      </c>
      <c r="F461" t="s">
        <v>23</v>
      </c>
      <c r="G461" t="s">
        <v>492</v>
      </c>
      <c r="H461" t="s">
        <v>493</v>
      </c>
      <c r="I461">
        <v>0</v>
      </c>
      <c r="J461">
        <v>78.5</v>
      </c>
      <c r="K461" t="s">
        <v>254</v>
      </c>
      <c r="L461" t="s">
        <v>35</v>
      </c>
    </row>
    <row r="462" spans="1:12" x14ac:dyDescent="0.25">
      <c r="A462">
        <v>43</v>
      </c>
      <c r="B462" s="93">
        <v>43465</v>
      </c>
      <c r="C462">
        <v>12</v>
      </c>
      <c r="D462" t="s">
        <v>104</v>
      </c>
      <c r="E462">
        <v>2018</v>
      </c>
      <c r="F462" t="s">
        <v>23</v>
      </c>
      <c r="G462" t="s">
        <v>492</v>
      </c>
      <c r="H462" t="s">
        <v>493</v>
      </c>
      <c r="I462">
        <v>0</v>
      </c>
      <c r="J462">
        <v>87.59</v>
      </c>
      <c r="K462" t="s">
        <v>254</v>
      </c>
      <c r="L462" t="s">
        <v>34</v>
      </c>
    </row>
    <row r="463" spans="1:12" x14ac:dyDescent="0.25">
      <c r="A463">
        <v>43</v>
      </c>
      <c r="B463" s="93">
        <v>43465</v>
      </c>
      <c r="C463">
        <v>12</v>
      </c>
      <c r="D463" t="s">
        <v>104</v>
      </c>
      <c r="E463">
        <v>2018</v>
      </c>
      <c r="F463" t="s">
        <v>22</v>
      </c>
      <c r="G463" t="s">
        <v>492</v>
      </c>
      <c r="H463" t="s">
        <v>493</v>
      </c>
      <c r="I463">
        <v>0</v>
      </c>
      <c r="J463">
        <v>168</v>
      </c>
      <c r="K463" t="s">
        <v>254</v>
      </c>
      <c r="L463" t="s">
        <v>222</v>
      </c>
    </row>
    <row r="464" spans="1:12" x14ac:dyDescent="0.25">
      <c r="A464">
        <v>43</v>
      </c>
      <c r="B464" s="93">
        <v>43465</v>
      </c>
      <c r="C464">
        <v>12</v>
      </c>
      <c r="D464" t="s">
        <v>104</v>
      </c>
      <c r="E464">
        <v>2018</v>
      </c>
      <c r="F464" t="s">
        <v>23</v>
      </c>
      <c r="G464" t="s">
        <v>492</v>
      </c>
      <c r="H464" t="s">
        <v>493</v>
      </c>
      <c r="I464">
        <v>0</v>
      </c>
      <c r="J464">
        <v>338.72</v>
      </c>
      <c r="K464" t="s">
        <v>254</v>
      </c>
      <c r="L464" t="s">
        <v>64</v>
      </c>
    </row>
    <row r="465" spans="1:12" x14ac:dyDescent="0.25">
      <c r="A465">
        <v>43</v>
      </c>
      <c r="B465" s="93">
        <v>43465</v>
      </c>
      <c r="C465">
        <v>12</v>
      </c>
      <c r="D465" t="s">
        <v>104</v>
      </c>
      <c r="E465">
        <v>2018</v>
      </c>
      <c r="F465" t="s">
        <v>21</v>
      </c>
      <c r="G465" t="s">
        <v>492</v>
      </c>
      <c r="H465" t="s">
        <v>493</v>
      </c>
      <c r="I465">
        <v>0</v>
      </c>
      <c r="J465">
        <v>400</v>
      </c>
      <c r="K465" t="s">
        <v>254</v>
      </c>
      <c r="L465" t="s">
        <v>222</v>
      </c>
    </row>
    <row r="466" spans="1:12" x14ac:dyDescent="0.25">
      <c r="A466">
        <v>43</v>
      </c>
      <c r="B466" s="93">
        <v>43465</v>
      </c>
      <c r="C466">
        <v>12</v>
      </c>
      <c r="D466" t="s">
        <v>104</v>
      </c>
      <c r="E466">
        <v>2018</v>
      </c>
      <c r="F466" t="s">
        <v>22</v>
      </c>
      <c r="G466" t="s">
        <v>492</v>
      </c>
      <c r="H466" t="s">
        <v>493</v>
      </c>
      <c r="I466">
        <v>0</v>
      </c>
      <c r="J466">
        <v>453.02</v>
      </c>
      <c r="K466" t="s">
        <v>254</v>
      </c>
      <c r="L466" t="s">
        <v>34</v>
      </c>
    </row>
    <row r="467" spans="1:12" x14ac:dyDescent="0.25">
      <c r="A467">
        <v>43</v>
      </c>
      <c r="B467" s="93">
        <v>43465</v>
      </c>
      <c r="C467">
        <v>12</v>
      </c>
      <c r="D467" t="s">
        <v>104</v>
      </c>
      <c r="E467">
        <v>2018</v>
      </c>
      <c r="F467" t="s">
        <v>21</v>
      </c>
      <c r="G467" t="s">
        <v>492</v>
      </c>
      <c r="H467" t="s">
        <v>493</v>
      </c>
      <c r="I467">
        <v>0</v>
      </c>
      <c r="J467">
        <v>8514.23</v>
      </c>
      <c r="K467" t="s">
        <v>254</v>
      </c>
      <c r="L467" t="s">
        <v>34</v>
      </c>
    </row>
    <row r="468" spans="1:12" x14ac:dyDescent="0.25">
      <c r="A468">
        <v>44</v>
      </c>
      <c r="B468" s="93">
        <v>43439</v>
      </c>
      <c r="C468">
        <v>12</v>
      </c>
      <c r="D468" t="s">
        <v>104</v>
      </c>
      <c r="E468">
        <v>2018</v>
      </c>
      <c r="F468" t="s">
        <v>21</v>
      </c>
      <c r="G468" t="s">
        <v>36</v>
      </c>
      <c r="H468" t="s">
        <v>468</v>
      </c>
      <c r="I468">
        <v>24</v>
      </c>
      <c r="J468">
        <v>0</v>
      </c>
      <c r="K468" t="s">
        <v>255</v>
      </c>
      <c r="L468" t="s">
        <v>222</v>
      </c>
    </row>
    <row r="469" spans="1:12" x14ac:dyDescent="0.25">
      <c r="A469">
        <v>44</v>
      </c>
      <c r="B469" s="93">
        <v>43440</v>
      </c>
      <c r="C469">
        <v>12</v>
      </c>
      <c r="D469" t="s">
        <v>104</v>
      </c>
      <c r="E469">
        <v>2018</v>
      </c>
      <c r="F469" t="s">
        <v>21</v>
      </c>
      <c r="G469" t="s">
        <v>36</v>
      </c>
      <c r="H469" t="s">
        <v>469</v>
      </c>
      <c r="I469">
        <v>8</v>
      </c>
      <c r="J469">
        <v>0</v>
      </c>
      <c r="K469" t="s">
        <v>255</v>
      </c>
      <c r="L469" t="s">
        <v>222</v>
      </c>
    </row>
    <row r="470" spans="1:12" x14ac:dyDescent="0.25">
      <c r="A470">
        <v>44</v>
      </c>
      <c r="B470" s="93">
        <v>43444</v>
      </c>
      <c r="C470">
        <v>12</v>
      </c>
      <c r="D470" t="s">
        <v>104</v>
      </c>
      <c r="E470">
        <v>2018</v>
      </c>
      <c r="F470" t="s">
        <v>23</v>
      </c>
      <c r="G470" t="s">
        <v>471</v>
      </c>
      <c r="H470" t="s">
        <v>472</v>
      </c>
      <c r="I470">
        <v>46.7</v>
      </c>
      <c r="J470">
        <v>0</v>
      </c>
      <c r="K470" t="s">
        <v>255</v>
      </c>
      <c r="L470" t="s">
        <v>34</v>
      </c>
    </row>
    <row r="471" spans="1:12" x14ac:dyDescent="0.25">
      <c r="A471">
        <v>44</v>
      </c>
      <c r="B471" s="93">
        <v>43444</v>
      </c>
      <c r="C471">
        <v>12</v>
      </c>
      <c r="D471" t="s">
        <v>104</v>
      </c>
      <c r="E471">
        <v>2018</v>
      </c>
      <c r="F471" t="s">
        <v>21</v>
      </c>
      <c r="G471" t="s">
        <v>471</v>
      </c>
      <c r="H471" t="s">
        <v>472</v>
      </c>
      <c r="I471">
        <v>164.05</v>
      </c>
      <c r="J471">
        <v>0</v>
      </c>
      <c r="K471" t="s">
        <v>255</v>
      </c>
      <c r="L471" t="s">
        <v>34</v>
      </c>
    </row>
    <row r="472" spans="1:12" x14ac:dyDescent="0.25">
      <c r="A472">
        <v>44</v>
      </c>
      <c r="B472" s="93">
        <v>43445</v>
      </c>
      <c r="C472">
        <v>12</v>
      </c>
      <c r="D472" t="s">
        <v>104</v>
      </c>
      <c r="E472">
        <v>2018</v>
      </c>
      <c r="F472" t="s">
        <v>21</v>
      </c>
      <c r="G472" t="s">
        <v>36</v>
      </c>
      <c r="H472" t="s">
        <v>474</v>
      </c>
      <c r="I472">
        <v>24</v>
      </c>
      <c r="J472">
        <v>0</v>
      </c>
      <c r="K472" t="s">
        <v>255</v>
      </c>
      <c r="L472" t="s">
        <v>222</v>
      </c>
    </row>
    <row r="473" spans="1:12" x14ac:dyDescent="0.25">
      <c r="A473">
        <v>44</v>
      </c>
      <c r="B473" s="93">
        <v>43446</v>
      </c>
      <c r="C473">
        <v>12</v>
      </c>
      <c r="D473" t="s">
        <v>104</v>
      </c>
      <c r="E473">
        <v>2018</v>
      </c>
      <c r="F473" t="s">
        <v>23</v>
      </c>
      <c r="G473" t="s">
        <v>63</v>
      </c>
      <c r="H473" t="s">
        <v>475</v>
      </c>
      <c r="I473">
        <v>35.04</v>
      </c>
      <c r="J473">
        <v>0</v>
      </c>
      <c r="K473" t="s">
        <v>255</v>
      </c>
      <c r="L473" t="s">
        <v>64</v>
      </c>
    </row>
    <row r="474" spans="1:12" x14ac:dyDescent="0.25">
      <c r="A474">
        <v>44</v>
      </c>
      <c r="B474" s="93">
        <v>43447</v>
      </c>
      <c r="C474">
        <v>12</v>
      </c>
      <c r="D474" t="s">
        <v>104</v>
      </c>
      <c r="E474">
        <v>2018</v>
      </c>
      <c r="F474" t="s">
        <v>21</v>
      </c>
      <c r="G474" t="s">
        <v>36</v>
      </c>
      <c r="H474" t="s">
        <v>476</v>
      </c>
      <c r="I474">
        <v>16</v>
      </c>
      <c r="J474">
        <v>0</v>
      </c>
      <c r="K474" t="s">
        <v>255</v>
      </c>
      <c r="L474" t="s">
        <v>222</v>
      </c>
    </row>
    <row r="475" spans="1:12" x14ac:dyDescent="0.25">
      <c r="A475">
        <v>44</v>
      </c>
      <c r="B475" s="93">
        <v>43448</v>
      </c>
      <c r="C475">
        <v>12</v>
      </c>
      <c r="D475" t="s">
        <v>104</v>
      </c>
      <c r="E475">
        <v>2018</v>
      </c>
      <c r="F475" t="s">
        <v>21</v>
      </c>
      <c r="G475" t="s">
        <v>36</v>
      </c>
      <c r="H475" t="s">
        <v>477</v>
      </c>
      <c r="I475">
        <v>16</v>
      </c>
      <c r="J475">
        <v>0</v>
      </c>
      <c r="K475" t="s">
        <v>255</v>
      </c>
      <c r="L475" t="s">
        <v>222</v>
      </c>
    </row>
    <row r="476" spans="1:12" x14ac:dyDescent="0.25">
      <c r="A476">
        <v>44</v>
      </c>
      <c r="B476" s="93">
        <v>43451</v>
      </c>
      <c r="C476">
        <v>12</v>
      </c>
      <c r="D476" t="s">
        <v>104</v>
      </c>
      <c r="E476">
        <v>2018</v>
      </c>
      <c r="F476" t="s">
        <v>21</v>
      </c>
      <c r="G476" t="s">
        <v>36</v>
      </c>
      <c r="H476" t="s">
        <v>480</v>
      </c>
      <c r="I476">
        <v>8</v>
      </c>
      <c r="J476">
        <v>0</v>
      </c>
      <c r="K476" t="s">
        <v>255</v>
      </c>
      <c r="L476" t="s">
        <v>222</v>
      </c>
    </row>
    <row r="477" spans="1:12" x14ac:dyDescent="0.25">
      <c r="A477">
        <v>44</v>
      </c>
      <c r="B477" s="93">
        <v>43453</v>
      </c>
      <c r="C477">
        <v>12</v>
      </c>
      <c r="D477" t="s">
        <v>104</v>
      </c>
      <c r="E477">
        <v>2018</v>
      </c>
      <c r="F477" t="s">
        <v>22</v>
      </c>
      <c r="G477" t="s">
        <v>482</v>
      </c>
      <c r="H477" t="s">
        <v>483</v>
      </c>
      <c r="I477">
        <v>24.9</v>
      </c>
      <c r="J477">
        <v>0</v>
      </c>
      <c r="K477" t="s">
        <v>255</v>
      </c>
      <c r="L477" t="s">
        <v>34</v>
      </c>
    </row>
    <row r="478" spans="1:12" x14ac:dyDescent="0.25">
      <c r="A478">
        <v>44</v>
      </c>
      <c r="B478" s="93">
        <v>43453</v>
      </c>
      <c r="C478">
        <v>12</v>
      </c>
      <c r="D478" t="s">
        <v>104</v>
      </c>
      <c r="E478">
        <v>2018</v>
      </c>
      <c r="F478" t="s">
        <v>21</v>
      </c>
      <c r="G478" t="s">
        <v>482</v>
      </c>
      <c r="H478" t="s">
        <v>483</v>
      </c>
      <c r="I478">
        <v>151.01</v>
      </c>
      <c r="J478">
        <v>0</v>
      </c>
      <c r="K478" t="s">
        <v>255</v>
      </c>
      <c r="L478" t="s">
        <v>34</v>
      </c>
    </row>
    <row r="479" spans="1:12" x14ac:dyDescent="0.25">
      <c r="A479">
        <v>44</v>
      </c>
      <c r="B479" s="93">
        <v>43455</v>
      </c>
      <c r="C479">
        <v>12</v>
      </c>
      <c r="D479" t="s">
        <v>104</v>
      </c>
      <c r="E479">
        <v>2018</v>
      </c>
      <c r="F479" t="s">
        <v>21</v>
      </c>
      <c r="G479" t="s">
        <v>36</v>
      </c>
      <c r="H479" t="s">
        <v>486</v>
      </c>
      <c r="I479">
        <v>72</v>
      </c>
      <c r="J479">
        <v>0</v>
      </c>
      <c r="K479" t="s">
        <v>255</v>
      </c>
      <c r="L479" t="s">
        <v>222</v>
      </c>
    </row>
    <row r="480" spans="1:12" x14ac:dyDescent="0.25">
      <c r="A480">
        <v>44</v>
      </c>
      <c r="B480" s="93">
        <v>43456</v>
      </c>
      <c r="C480">
        <v>12</v>
      </c>
      <c r="D480" t="s">
        <v>104</v>
      </c>
      <c r="E480">
        <v>2018</v>
      </c>
      <c r="F480" t="s">
        <v>21</v>
      </c>
      <c r="G480" t="s">
        <v>36</v>
      </c>
      <c r="H480" t="s">
        <v>487</v>
      </c>
      <c r="I480">
        <v>16</v>
      </c>
      <c r="J480">
        <v>0</v>
      </c>
      <c r="K480" t="s">
        <v>255</v>
      </c>
      <c r="L480" t="s">
        <v>222</v>
      </c>
    </row>
    <row r="481" spans="1:12" x14ac:dyDescent="0.25">
      <c r="A481">
        <v>44</v>
      </c>
      <c r="B481" s="93">
        <v>43458</v>
      </c>
      <c r="C481">
        <v>12</v>
      </c>
      <c r="D481" t="s">
        <v>104</v>
      </c>
      <c r="E481">
        <v>2018</v>
      </c>
      <c r="F481" t="s">
        <v>21</v>
      </c>
      <c r="G481" t="s">
        <v>36</v>
      </c>
      <c r="H481" t="s">
        <v>488</v>
      </c>
      <c r="I481">
        <v>16</v>
      </c>
      <c r="J481">
        <v>0</v>
      </c>
      <c r="K481" t="s">
        <v>255</v>
      </c>
      <c r="L481" t="s">
        <v>222</v>
      </c>
    </row>
    <row r="482" spans="1:12" x14ac:dyDescent="0.25">
      <c r="A482">
        <v>44</v>
      </c>
      <c r="B482" s="93">
        <v>43462</v>
      </c>
      <c r="C482">
        <v>12</v>
      </c>
      <c r="D482" t="s">
        <v>104</v>
      </c>
      <c r="E482">
        <v>2018</v>
      </c>
      <c r="F482" t="s">
        <v>21</v>
      </c>
      <c r="G482" t="s">
        <v>36</v>
      </c>
      <c r="H482" t="s">
        <v>491</v>
      </c>
      <c r="I482">
        <v>16</v>
      </c>
      <c r="J482">
        <v>0</v>
      </c>
      <c r="K482" t="s">
        <v>255</v>
      </c>
      <c r="L482" t="s">
        <v>222</v>
      </c>
    </row>
    <row r="483" spans="1:12" x14ac:dyDescent="0.25">
      <c r="A483">
        <v>44</v>
      </c>
      <c r="B483" s="93">
        <v>43462</v>
      </c>
      <c r="C483">
        <v>12</v>
      </c>
      <c r="D483" t="s">
        <v>104</v>
      </c>
      <c r="E483">
        <v>2018</v>
      </c>
      <c r="F483" t="s">
        <v>23</v>
      </c>
      <c r="G483" t="s">
        <v>67</v>
      </c>
      <c r="H483" t="s">
        <v>491</v>
      </c>
      <c r="I483">
        <v>60</v>
      </c>
      <c r="J483">
        <v>0</v>
      </c>
      <c r="K483" t="s">
        <v>255</v>
      </c>
      <c r="L483" t="s">
        <v>266</v>
      </c>
    </row>
    <row r="484" spans="1:12" x14ac:dyDescent="0.25">
      <c r="A484">
        <v>44</v>
      </c>
      <c r="B484" s="93">
        <v>43462</v>
      </c>
      <c r="C484">
        <v>12</v>
      </c>
      <c r="D484" t="s">
        <v>104</v>
      </c>
      <c r="E484">
        <v>2018</v>
      </c>
      <c r="F484" t="s">
        <v>23</v>
      </c>
      <c r="G484" t="s">
        <v>63</v>
      </c>
      <c r="H484" t="s">
        <v>491</v>
      </c>
      <c r="I484">
        <v>207</v>
      </c>
      <c r="J484">
        <v>0</v>
      </c>
      <c r="K484" t="s">
        <v>255</v>
      </c>
      <c r="L484" t="s">
        <v>64</v>
      </c>
    </row>
    <row r="485" spans="1:12" x14ac:dyDescent="0.25">
      <c r="A485">
        <v>44</v>
      </c>
      <c r="B485" s="93">
        <v>43465</v>
      </c>
      <c r="C485">
        <v>12</v>
      </c>
      <c r="D485" t="s">
        <v>104</v>
      </c>
      <c r="E485">
        <v>2018</v>
      </c>
      <c r="F485" t="s">
        <v>23</v>
      </c>
      <c r="G485" t="s">
        <v>492</v>
      </c>
      <c r="H485" t="s">
        <v>493</v>
      </c>
      <c r="I485">
        <v>0</v>
      </c>
      <c r="J485">
        <v>46.55</v>
      </c>
      <c r="K485" t="s">
        <v>255</v>
      </c>
      <c r="L485" t="s">
        <v>35</v>
      </c>
    </row>
    <row r="486" spans="1:12" x14ac:dyDescent="0.25">
      <c r="A486">
        <v>44</v>
      </c>
      <c r="B486" s="93">
        <v>43465</v>
      </c>
      <c r="C486">
        <v>12</v>
      </c>
      <c r="D486" t="s">
        <v>104</v>
      </c>
      <c r="E486">
        <v>2018</v>
      </c>
      <c r="F486" t="s">
        <v>23</v>
      </c>
      <c r="G486" t="s">
        <v>492</v>
      </c>
      <c r="H486" t="s">
        <v>493</v>
      </c>
      <c r="I486">
        <v>0</v>
      </c>
      <c r="J486">
        <v>60</v>
      </c>
      <c r="K486" t="s">
        <v>255</v>
      </c>
      <c r="L486" t="s">
        <v>266</v>
      </c>
    </row>
    <row r="487" spans="1:12" x14ac:dyDescent="0.25">
      <c r="A487">
        <v>44</v>
      </c>
      <c r="B487" s="93">
        <v>43465</v>
      </c>
      <c r="C487">
        <v>12</v>
      </c>
      <c r="D487" t="s">
        <v>104</v>
      </c>
      <c r="E487">
        <v>2018</v>
      </c>
      <c r="F487" t="s">
        <v>22</v>
      </c>
      <c r="G487" t="s">
        <v>492</v>
      </c>
      <c r="H487" t="s">
        <v>493</v>
      </c>
      <c r="I487">
        <v>0</v>
      </c>
      <c r="J487">
        <v>104</v>
      </c>
      <c r="K487" t="s">
        <v>255</v>
      </c>
      <c r="L487" t="s">
        <v>222</v>
      </c>
    </row>
    <row r="488" spans="1:12" x14ac:dyDescent="0.25">
      <c r="A488">
        <v>44</v>
      </c>
      <c r="B488" s="93">
        <v>43465</v>
      </c>
      <c r="C488">
        <v>12</v>
      </c>
      <c r="D488" t="s">
        <v>104</v>
      </c>
      <c r="E488">
        <v>2018</v>
      </c>
      <c r="F488" t="s">
        <v>23</v>
      </c>
      <c r="G488" t="s">
        <v>492</v>
      </c>
      <c r="H488" t="s">
        <v>493</v>
      </c>
      <c r="I488">
        <v>0</v>
      </c>
      <c r="J488">
        <v>127.21</v>
      </c>
      <c r="K488" t="s">
        <v>255</v>
      </c>
      <c r="L488" t="s">
        <v>222</v>
      </c>
    </row>
    <row r="489" spans="1:12" x14ac:dyDescent="0.25">
      <c r="A489">
        <v>44</v>
      </c>
      <c r="B489" s="93">
        <v>43465</v>
      </c>
      <c r="C489">
        <v>12</v>
      </c>
      <c r="D489" t="s">
        <v>104</v>
      </c>
      <c r="E489">
        <v>2018</v>
      </c>
      <c r="F489" t="s">
        <v>23</v>
      </c>
      <c r="G489" t="s">
        <v>492</v>
      </c>
      <c r="H489" t="s">
        <v>493</v>
      </c>
      <c r="I489">
        <v>0</v>
      </c>
      <c r="J489">
        <v>353.33</v>
      </c>
      <c r="K489" t="s">
        <v>255</v>
      </c>
      <c r="L489" t="s">
        <v>34</v>
      </c>
    </row>
    <row r="490" spans="1:12" x14ac:dyDescent="0.25">
      <c r="A490">
        <v>44</v>
      </c>
      <c r="B490" s="93">
        <v>43465</v>
      </c>
      <c r="C490">
        <v>12</v>
      </c>
      <c r="D490" t="s">
        <v>104</v>
      </c>
      <c r="E490">
        <v>2018</v>
      </c>
      <c r="F490" t="s">
        <v>22</v>
      </c>
      <c r="G490" t="s">
        <v>492</v>
      </c>
      <c r="H490" t="s">
        <v>493</v>
      </c>
      <c r="I490">
        <v>0</v>
      </c>
      <c r="J490">
        <v>509.7</v>
      </c>
      <c r="K490" t="s">
        <v>255</v>
      </c>
      <c r="L490" t="s">
        <v>34</v>
      </c>
    </row>
    <row r="491" spans="1:12" x14ac:dyDescent="0.25">
      <c r="A491">
        <v>44</v>
      </c>
      <c r="B491" s="93">
        <v>43465</v>
      </c>
      <c r="C491">
        <v>12</v>
      </c>
      <c r="D491" t="s">
        <v>104</v>
      </c>
      <c r="E491">
        <v>2018</v>
      </c>
      <c r="F491" t="s">
        <v>23</v>
      </c>
      <c r="G491" t="s">
        <v>492</v>
      </c>
      <c r="H491" t="s">
        <v>493</v>
      </c>
      <c r="I491">
        <v>0</v>
      </c>
      <c r="J491">
        <v>685.47</v>
      </c>
      <c r="K491" t="s">
        <v>255</v>
      </c>
      <c r="L491" t="s">
        <v>64</v>
      </c>
    </row>
    <row r="492" spans="1:12" x14ac:dyDescent="0.25">
      <c r="A492">
        <v>44</v>
      </c>
      <c r="B492" s="93">
        <v>43465</v>
      </c>
      <c r="C492">
        <v>12</v>
      </c>
      <c r="D492" t="s">
        <v>104</v>
      </c>
      <c r="E492">
        <v>2018</v>
      </c>
      <c r="F492" t="s">
        <v>21</v>
      </c>
      <c r="G492" t="s">
        <v>492</v>
      </c>
      <c r="H492" t="s">
        <v>493</v>
      </c>
      <c r="I492">
        <v>0</v>
      </c>
      <c r="J492">
        <v>1424</v>
      </c>
      <c r="K492" t="s">
        <v>255</v>
      </c>
      <c r="L492" t="s">
        <v>222</v>
      </c>
    </row>
    <row r="493" spans="1:12" x14ac:dyDescent="0.25">
      <c r="A493">
        <v>44</v>
      </c>
      <c r="B493" s="93">
        <v>43465</v>
      </c>
      <c r="C493">
        <v>12</v>
      </c>
      <c r="D493" t="s">
        <v>104</v>
      </c>
      <c r="E493">
        <v>2018</v>
      </c>
      <c r="F493" t="s">
        <v>21</v>
      </c>
      <c r="G493" t="s">
        <v>492</v>
      </c>
      <c r="H493" t="s">
        <v>493</v>
      </c>
      <c r="I493">
        <v>0</v>
      </c>
      <c r="J493">
        <v>4525.3100000000004</v>
      </c>
      <c r="K493" t="s">
        <v>255</v>
      </c>
      <c r="L493" t="s">
        <v>34</v>
      </c>
    </row>
    <row r="494" spans="1:12" x14ac:dyDescent="0.25">
      <c r="A494">
        <v>45</v>
      </c>
      <c r="B494" s="93">
        <v>43446</v>
      </c>
      <c r="C494">
        <v>12</v>
      </c>
      <c r="D494" t="s">
        <v>104</v>
      </c>
      <c r="E494">
        <v>2018</v>
      </c>
      <c r="F494" t="s">
        <v>23</v>
      </c>
      <c r="G494" t="s">
        <v>63</v>
      </c>
      <c r="H494" t="s">
        <v>475</v>
      </c>
      <c r="I494">
        <v>76.13</v>
      </c>
      <c r="J494">
        <v>0</v>
      </c>
      <c r="K494" t="s">
        <v>731</v>
      </c>
      <c r="L494" t="s">
        <v>64</v>
      </c>
    </row>
    <row r="495" spans="1:12" x14ac:dyDescent="0.25">
      <c r="A495">
        <v>45</v>
      </c>
      <c r="B495" s="93">
        <v>43458</v>
      </c>
      <c r="C495">
        <v>12</v>
      </c>
      <c r="D495" t="s">
        <v>104</v>
      </c>
      <c r="E495">
        <v>2018</v>
      </c>
      <c r="F495" t="s">
        <v>23</v>
      </c>
      <c r="G495" t="s">
        <v>63</v>
      </c>
      <c r="H495" t="s">
        <v>488</v>
      </c>
      <c r="I495">
        <v>93.92</v>
      </c>
      <c r="J495">
        <v>0</v>
      </c>
      <c r="K495" t="s">
        <v>731</v>
      </c>
      <c r="L495" t="s">
        <v>64</v>
      </c>
    </row>
    <row r="496" spans="1:12" x14ac:dyDescent="0.25">
      <c r="A496">
        <v>45</v>
      </c>
      <c r="B496" s="93">
        <v>43462</v>
      </c>
      <c r="C496">
        <v>12</v>
      </c>
      <c r="D496" t="s">
        <v>104</v>
      </c>
      <c r="E496">
        <v>2018</v>
      </c>
      <c r="F496" t="s">
        <v>23</v>
      </c>
      <c r="G496" t="s">
        <v>63</v>
      </c>
      <c r="H496" t="s">
        <v>491</v>
      </c>
      <c r="I496">
        <v>49.95</v>
      </c>
      <c r="J496">
        <v>0</v>
      </c>
      <c r="K496" t="s">
        <v>731</v>
      </c>
      <c r="L496" t="s">
        <v>64</v>
      </c>
    </row>
    <row r="497" spans="1:12" x14ac:dyDescent="0.25">
      <c r="A497">
        <v>45</v>
      </c>
      <c r="B497" s="93">
        <v>43465</v>
      </c>
      <c r="C497">
        <v>12</v>
      </c>
      <c r="D497" t="s">
        <v>104</v>
      </c>
      <c r="E497">
        <v>2018</v>
      </c>
      <c r="F497" t="s">
        <v>23</v>
      </c>
      <c r="G497" t="s">
        <v>492</v>
      </c>
      <c r="H497" t="s">
        <v>493</v>
      </c>
      <c r="I497">
        <v>0</v>
      </c>
      <c r="J497">
        <v>314.81</v>
      </c>
      <c r="K497" t="s">
        <v>731</v>
      </c>
      <c r="L497" t="s">
        <v>64</v>
      </c>
    </row>
    <row r="498" spans="1:12" x14ac:dyDescent="0.25">
      <c r="A498">
        <v>46</v>
      </c>
      <c r="B498" s="93">
        <v>43435</v>
      </c>
      <c r="C498">
        <v>12</v>
      </c>
      <c r="D498" t="s">
        <v>104</v>
      </c>
      <c r="E498">
        <v>2018</v>
      </c>
      <c r="F498" t="s">
        <v>23</v>
      </c>
      <c r="G498" t="s">
        <v>67</v>
      </c>
      <c r="H498" t="s">
        <v>465</v>
      </c>
      <c r="I498">
        <v>74.680000000000007</v>
      </c>
      <c r="J498">
        <v>0</v>
      </c>
      <c r="K498" t="s">
        <v>256</v>
      </c>
      <c r="L498" t="s">
        <v>266</v>
      </c>
    </row>
    <row r="499" spans="1:12" x14ac:dyDescent="0.25">
      <c r="A499">
        <v>46</v>
      </c>
      <c r="B499" s="93">
        <v>43438</v>
      </c>
      <c r="C499">
        <v>12</v>
      </c>
      <c r="D499" t="s">
        <v>104</v>
      </c>
      <c r="E499">
        <v>2018</v>
      </c>
      <c r="F499" t="s">
        <v>21</v>
      </c>
      <c r="G499" t="s">
        <v>36</v>
      </c>
      <c r="H499" t="s">
        <v>467</v>
      </c>
      <c r="I499">
        <v>40</v>
      </c>
      <c r="J499">
        <v>0</v>
      </c>
      <c r="K499" t="s">
        <v>256</v>
      </c>
      <c r="L499" t="s">
        <v>222</v>
      </c>
    </row>
    <row r="500" spans="1:12" x14ac:dyDescent="0.25">
      <c r="A500">
        <v>46</v>
      </c>
      <c r="B500" s="93">
        <v>43444</v>
      </c>
      <c r="C500">
        <v>12</v>
      </c>
      <c r="D500" t="s">
        <v>104</v>
      </c>
      <c r="E500">
        <v>2018</v>
      </c>
      <c r="F500" t="s">
        <v>22</v>
      </c>
      <c r="G500" t="s">
        <v>471</v>
      </c>
      <c r="H500" t="s">
        <v>472</v>
      </c>
      <c r="I500">
        <v>30.9</v>
      </c>
      <c r="J500">
        <v>0</v>
      </c>
      <c r="K500" t="s">
        <v>256</v>
      </c>
      <c r="L500" t="s">
        <v>34</v>
      </c>
    </row>
    <row r="501" spans="1:12" x14ac:dyDescent="0.25">
      <c r="A501">
        <v>46</v>
      </c>
      <c r="B501" s="93">
        <v>43444</v>
      </c>
      <c r="C501">
        <v>12</v>
      </c>
      <c r="D501" t="s">
        <v>104</v>
      </c>
      <c r="E501">
        <v>2018</v>
      </c>
      <c r="F501" t="s">
        <v>21</v>
      </c>
      <c r="G501" t="s">
        <v>471</v>
      </c>
      <c r="H501" t="s">
        <v>472</v>
      </c>
      <c r="I501">
        <v>318.16000000000003</v>
      </c>
      <c r="J501">
        <v>0</v>
      </c>
      <c r="K501" t="s">
        <v>256</v>
      </c>
      <c r="L501" t="s">
        <v>34</v>
      </c>
    </row>
    <row r="502" spans="1:12" x14ac:dyDescent="0.25">
      <c r="A502">
        <v>46</v>
      </c>
      <c r="B502" s="93">
        <v>43446</v>
      </c>
      <c r="C502">
        <v>12</v>
      </c>
      <c r="D502" t="s">
        <v>104</v>
      </c>
      <c r="E502">
        <v>2018</v>
      </c>
      <c r="F502" t="s">
        <v>21</v>
      </c>
      <c r="G502" t="s">
        <v>36</v>
      </c>
      <c r="H502" t="s">
        <v>475</v>
      </c>
      <c r="I502">
        <v>24</v>
      </c>
      <c r="J502">
        <v>0</v>
      </c>
      <c r="K502" t="s">
        <v>256</v>
      </c>
      <c r="L502" t="s">
        <v>222</v>
      </c>
    </row>
    <row r="503" spans="1:12" x14ac:dyDescent="0.25">
      <c r="A503">
        <v>46</v>
      </c>
      <c r="B503" s="93">
        <v>43451</v>
      </c>
      <c r="C503">
        <v>12</v>
      </c>
      <c r="D503" t="s">
        <v>104</v>
      </c>
      <c r="E503">
        <v>2018</v>
      </c>
      <c r="F503" t="s">
        <v>21</v>
      </c>
      <c r="G503" t="s">
        <v>36</v>
      </c>
      <c r="H503" t="s">
        <v>480</v>
      </c>
      <c r="I503">
        <v>32</v>
      </c>
      <c r="J503">
        <v>0</v>
      </c>
      <c r="K503" t="s">
        <v>256</v>
      </c>
      <c r="L503" t="s">
        <v>222</v>
      </c>
    </row>
    <row r="504" spans="1:12" x14ac:dyDescent="0.25">
      <c r="A504">
        <v>46</v>
      </c>
      <c r="B504" s="93">
        <v>43453</v>
      </c>
      <c r="C504">
        <v>12</v>
      </c>
      <c r="D504" t="s">
        <v>104</v>
      </c>
      <c r="E504">
        <v>2018</v>
      </c>
      <c r="F504" t="s">
        <v>22</v>
      </c>
      <c r="G504" t="s">
        <v>482</v>
      </c>
      <c r="H504" t="s">
        <v>483</v>
      </c>
      <c r="I504">
        <v>15.38</v>
      </c>
      <c r="J504">
        <v>0</v>
      </c>
      <c r="K504" t="s">
        <v>256</v>
      </c>
      <c r="L504" t="s">
        <v>34</v>
      </c>
    </row>
    <row r="505" spans="1:12" x14ac:dyDescent="0.25">
      <c r="A505">
        <v>46</v>
      </c>
      <c r="B505" s="93">
        <v>43453</v>
      </c>
      <c r="C505">
        <v>12</v>
      </c>
      <c r="D505" t="s">
        <v>104</v>
      </c>
      <c r="E505">
        <v>2018</v>
      </c>
      <c r="F505" t="s">
        <v>21</v>
      </c>
      <c r="G505" t="s">
        <v>482</v>
      </c>
      <c r="H505" t="s">
        <v>483</v>
      </c>
      <c r="I505">
        <v>283.88</v>
      </c>
      <c r="J505">
        <v>0</v>
      </c>
      <c r="K505" t="s">
        <v>256</v>
      </c>
      <c r="L505" t="s">
        <v>34</v>
      </c>
    </row>
    <row r="506" spans="1:12" x14ac:dyDescent="0.25">
      <c r="A506">
        <v>46</v>
      </c>
      <c r="B506" s="93">
        <v>43455</v>
      </c>
      <c r="C506">
        <v>12</v>
      </c>
      <c r="D506" t="s">
        <v>104</v>
      </c>
      <c r="E506">
        <v>2018</v>
      </c>
      <c r="F506" t="s">
        <v>21</v>
      </c>
      <c r="G506" t="s">
        <v>36</v>
      </c>
      <c r="H506" t="s">
        <v>486</v>
      </c>
      <c r="I506">
        <v>8</v>
      </c>
      <c r="J506">
        <v>0</v>
      </c>
      <c r="K506" t="s">
        <v>256</v>
      </c>
      <c r="L506" t="s">
        <v>222</v>
      </c>
    </row>
    <row r="507" spans="1:12" x14ac:dyDescent="0.25">
      <c r="A507">
        <v>46</v>
      </c>
      <c r="B507" s="93">
        <v>43455</v>
      </c>
      <c r="C507">
        <v>12</v>
      </c>
      <c r="D507" t="s">
        <v>104</v>
      </c>
      <c r="E507">
        <v>2018</v>
      </c>
      <c r="F507" t="s">
        <v>22</v>
      </c>
      <c r="G507" t="s">
        <v>36</v>
      </c>
      <c r="H507" t="s">
        <v>486</v>
      </c>
      <c r="I507">
        <v>8</v>
      </c>
      <c r="J507">
        <v>0</v>
      </c>
      <c r="K507" t="s">
        <v>256</v>
      </c>
      <c r="L507" t="s">
        <v>222</v>
      </c>
    </row>
    <row r="508" spans="1:12" x14ac:dyDescent="0.25">
      <c r="A508">
        <v>46</v>
      </c>
      <c r="B508" s="93">
        <v>43458</v>
      </c>
      <c r="C508">
        <v>12</v>
      </c>
      <c r="D508" t="s">
        <v>104</v>
      </c>
      <c r="E508">
        <v>2018</v>
      </c>
      <c r="F508" t="s">
        <v>21</v>
      </c>
      <c r="G508" t="s">
        <v>36</v>
      </c>
      <c r="H508" t="s">
        <v>488</v>
      </c>
      <c r="I508">
        <v>8</v>
      </c>
      <c r="J508">
        <v>0</v>
      </c>
      <c r="K508" t="s">
        <v>256</v>
      </c>
      <c r="L508" t="s">
        <v>222</v>
      </c>
    </row>
    <row r="509" spans="1:12" x14ac:dyDescent="0.25">
      <c r="A509">
        <v>46</v>
      </c>
      <c r="B509" s="93">
        <v>43458</v>
      </c>
      <c r="C509">
        <v>12</v>
      </c>
      <c r="D509" t="s">
        <v>104</v>
      </c>
      <c r="E509">
        <v>2018</v>
      </c>
      <c r="F509" t="s">
        <v>23</v>
      </c>
      <c r="G509" t="s">
        <v>63</v>
      </c>
      <c r="H509" t="s">
        <v>488</v>
      </c>
      <c r="I509">
        <v>149.85</v>
      </c>
      <c r="J509">
        <v>0</v>
      </c>
      <c r="K509" t="s">
        <v>256</v>
      </c>
      <c r="L509" t="s">
        <v>64</v>
      </c>
    </row>
    <row r="510" spans="1:12" x14ac:dyDescent="0.25">
      <c r="A510">
        <v>46</v>
      </c>
      <c r="B510" s="93">
        <v>43465</v>
      </c>
      <c r="C510">
        <v>12</v>
      </c>
      <c r="D510" t="s">
        <v>104</v>
      </c>
      <c r="E510">
        <v>2018</v>
      </c>
      <c r="F510" t="s">
        <v>22</v>
      </c>
      <c r="G510" t="s">
        <v>492</v>
      </c>
      <c r="H510" t="s">
        <v>493</v>
      </c>
      <c r="I510">
        <v>0</v>
      </c>
      <c r="J510">
        <v>11.3</v>
      </c>
      <c r="K510" t="s">
        <v>256</v>
      </c>
      <c r="L510" t="s">
        <v>35</v>
      </c>
    </row>
    <row r="511" spans="1:12" x14ac:dyDescent="0.25">
      <c r="A511">
        <v>46</v>
      </c>
      <c r="B511" s="93">
        <v>43465</v>
      </c>
      <c r="C511">
        <v>12</v>
      </c>
      <c r="D511" t="s">
        <v>104</v>
      </c>
      <c r="E511">
        <v>2018</v>
      </c>
      <c r="F511" t="s">
        <v>23</v>
      </c>
      <c r="G511" t="s">
        <v>492</v>
      </c>
      <c r="H511" t="s">
        <v>493</v>
      </c>
      <c r="I511">
        <v>0</v>
      </c>
      <c r="J511">
        <v>99.8</v>
      </c>
      <c r="K511" t="s">
        <v>256</v>
      </c>
      <c r="L511" t="s">
        <v>35</v>
      </c>
    </row>
    <row r="512" spans="1:12" x14ac:dyDescent="0.25">
      <c r="A512">
        <v>46</v>
      </c>
      <c r="B512" s="93">
        <v>43465</v>
      </c>
      <c r="C512">
        <v>12</v>
      </c>
      <c r="D512" t="s">
        <v>104</v>
      </c>
      <c r="E512">
        <v>2018</v>
      </c>
      <c r="F512" t="s">
        <v>23</v>
      </c>
      <c r="G512" t="s">
        <v>492</v>
      </c>
      <c r="H512" t="s">
        <v>493</v>
      </c>
      <c r="I512">
        <v>0</v>
      </c>
      <c r="J512">
        <v>123.05</v>
      </c>
      <c r="K512" t="s">
        <v>256</v>
      </c>
      <c r="L512" t="s">
        <v>222</v>
      </c>
    </row>
    <row r="513" spans="1:12" x14ac:dyDescent="0.25">
      <c r="A513">
        <v>46</v>
      </c>
      <c r="B513" s="93">
        <v>43465</v>
      </c>
      <c r="C513">
        <v>12</v>
      </c>
      <c r="D513" t="s">
        <v>104</v>
      </c>
      <c r="E513">
        <v>2018</v>
      </c>
      <c r="F513" t="s">
        <v>23</v>
      </c>
      <c r="G513" t="s">
        <v>492</v>
      </c>
      <c r="H513" t="s">
        <v>493</v>
      </c>
      <c r="I513">
        <v>0</v>
      </c>
      <c r="J513">
        <v>133.84</v>
      </c>
      <c r="K513" t="s">
        <v>256</v>
      </c>
      <c r="L513" t="s">
        <v>266</v>
      </c>
    </row>
    <row r="514" spans="1:12" x14ac:dyDescent="0.25">
      <c r="A514">
        <v>46</v>
      </c>
      <c r="B514" s="93">
        <v>43465</v>
      </c>
      <c r="C514">
        <v>12</v>
      </c>
      <c r="D514" t="s">
        <v>104</v>
      </c>
      <c r="E514">
        <v>2018</v>
      </c>
      <c r="F514" t="s">
        <v>23</v>
      </c>
      <c r="G514" t="s">
        <v>492</v>
      </c>
      <c r="H514" t="s">
        <v>493</v>
      </c>
      <c r="I514">
        <v>0</v>
      </c>
      <c r="J514">
        <v>183.12</v>
      </c>
      <c r="K514" t="s">
        <v>256</v>
      </c>
      <c r="L514" t="s">
        <v>34</v>
      </c>
    </row>
    <row r="515" spans="1:12" x14ac:dyDescent="0.25">
      <c r="A515">
        <v>46</v>
      </c>
      <c r="B515" s="93">
        <v>43465</v>
      </c>
      <c r="C515">
        <v>12</v>
      </c>
      <c r="D515" t="s">
        <v>104</v>
      </c>
      <c r="E515">
        <v>2018</v>
      </c>
      <c r="F515" t="s">
        <v>22</v>
      </c>
      <c r="G515" t="s">
        <v>492</v>
      </c>
      <c r="H515" t="s">
        <v>493</v>
      </c>
      <c r="I515">
        <v>0</v>
      </c>
      <c r="J515">
        <v>240</v>
      </c>
      <c r="K515" t="s">
        <v>256</v>
      </c>
      <c r="L515" t="s">
        <v>222</v>
      </c>
    </row>
    <row r="516" spans="1:12" x14ac:dyDescent="0.25">
      <c r="A516">
        <v>46</v>
      </c>
      <c r="B516" s="93">
        <v>43465</v>
      </c>
      <c r="C516">
        <v>12</v>
      </c>
      <c r="D516" t="s">
        <v>104</v>
      </c>
      <c r="E516">
        <v>2018</v>
      </c>
      <c r="F516" t="s">
        <v>23</v>
      </c>
      <c r="G516" t="s">
        <v>492</v>
      </c>
      <c r="H516" t="s">
        <v>493</v>
      </c>
      <c r="I516">
        <v>0</v>
      </c>
      <c r="J516">
        <v>842.72</v>
      </c>
      <c r="K516" t="s">
        <v>256</v>
      </c>
      <c r="L516" t="s">
        <v>64</v>
      </c>
    </row>
    <row r="517" spans="1:12" x14ac:dyDescent="0.25">
      <c r="A517">
        <v>46</v>
      </c>
      <c r="B517" s="93">
        <v>43465</v>
      </c>
      <c r="C517">
        <v>12</v>
      </c>
      <c r="D517" t="s">
        <v>104</v>
      </c>
      <c r="E517">
        <v>2018</v>
      </c>
      <c r="F517" t="s">
        <v>22</v>
      </c>
      <c r="G517" t="s">
        <v>492</v>
      </c>
      <c r="H517" t="s">
        <v>493</v>
      </c>
      <c r="I517">
        <v>0</v>
      </c>
      <c r="J517">
        <v>943.52</v>
      </c>
      <c r="K517" t="s">
        <v>256</v>
      </c>
      <c r="L517" t="s">
        <v>34</v>
      </c>
    </row>
    <row r="518" spans="1:12" x14ac:dyDescent="0.25">
      <c r="A518">
        <v>46</v>
      </c>
      <c r="B518" s="93">
        <v>43465</v>
      </c>
      <c r="C518">
        <v>12</v>
      </c>
      <c r="D518" t="s">
        <v>104</v>
      </c>
      <c r="E518">
        <v>2018</v>
      </c>
      <c r="F518" t="s">
        <v>21</v>
      </c>
      <c r="G518" t="s">
        <v>492</v>
      </c>
      <c r="H518" t="s">
        <v>493</v>
      </c>
      <c r="I518">
        <v>0</v>
      </c>
      <c r="J518">
        <v>1200</v>
      </c>
      <c r="K518" t="s">
        <v>256</v>
      </c>
      <c r="L518" t="s">
        <v>222</v>
      </c>
    </row>
    <row r="519" spans="1:12" x14ac:dyDescent="0.25">
      <c r="A519">
        <v>46</v>
      </c>
      <c r="B519" s="93">
        <v>43465</v>
      </c>
      <c r="C519">
        <v>12</v>
      </c>
      <c r="D519" t="s">
        <v>104</v>
      </c>
      <c r="E519">
        <v>2018</v>
      </c>
      <c r="F519" t="s">
        <v>21</v>
      </c>
      <c r="G519" t="s">
        <v>492</v>
      </c>
      <c r="H519" t="s">
        <v>493</v>
      </c>
      <c r="I519">
        <v>0</v>
      </c>
      <c r="J519">
        <v>4652.25</v>
      </c>
      <c r="K519" t="s">
        <v>256</v>
      </c>
      <c r="L519" t="s">
        <v>34</v>
      </c>
    </row>
    <row r="520" spans="1:12" x14ac:dyDescent="0.25">
      <c r="A520">
        <v>47</v>
      </c>
      <c r="B520" s="93">
        <v>43444</v>
      </c>
      <c r="C520">
        <v>12</v>
      </c>
      <c r="D520" t="s">
        <v>104</v>
      </c>
      <c r="E520">
        <v>2018</v>
      </c>
      <c r="F520" t="s">
        <v>23</v>
      </c>
      <c r="G520" t="s">
        <v>65</v>
      </c>
      <c r="H520" t="s">
        <v>473</v>
      </c>
      <c r="I520">
        <v>185.85</v>
      </c>
      <c r="J520">
        <v>0</v>
      </c>
      <c r="K520" t="s">
        <v>725</v>
      </c>
      <c r="L520" t="s">
        <v>35</v>
      </c>
    </row>
    <row r="521" spans="1:12" x14ac:dyDescent="0.25">
      <c r="A521">
        <v>47</v>
      </c>
      <c r="B521" s="93">
        <v>43446</v>
      </c>
      <c r="C521">
        <v>12</v>
      </c>
      <c r="D521" t="s">
        <v>104</v>
      </c>
      <c r="E521">
        <v>2018</v>
      </c>
      <c r="F521" t="s">
        <v>23</v>
      </c>
      <c r="G521" t="s">
        <v>35</v>
      </c>
      <c r="H521" t="s">
        <v>475</v>
      </c>
      <c r="I521">
        <v>183.93</v>
      </c>
      <c r="J521">
        <v>0</v>
      </c>
      <c r="K521" t="s">
        <v>725</v>
      </c>
      <c r="L521" t="s">
        <v>35</v>
      </c>
    </row>
    <row r="522" spans="1:12" x14ac:dyDescent="0.25">
      <c r="A522">
        <v>47</v>
      </c>
      <c r="B522" s="93">
        <v>43465</v>
      </c>
      <c r="C522">
        <v>12</v>
      </c>
      <c r="D522" t="s">
        <v>104</v>
      </c>
      <c r="E522">
        <v>2018</v>
      </c>
      <c r="F522" t="s">
        <v>21</v>
      </c>
      <c r="G522" t="s">
        <v>492</v>
      </c>
      <c r="H522" t="s">
        <v>493</v>
      </c>
      <c r="I522">
        <v>0</v>
      </c>
      <c r="J522">
        <v>210.62</v>
      </c>
      <c r="K522" t="s">
        <v>725</v>
      </c>
      <c r="L522" t="s">
        <v>34</v>
      </c>
    </row>
    <row r="523" spans="1:12" x14ac:dyDescent="0.25">
      <c r="A523">
        <v>47</v>
      </c>
      <c r="B523" s="93">
        <v>43465</v>
      </c>
      <c r="C523">
        <v>12</v>
      </c>
      <c r="D523" t="s">
        <v>104</v>
      </c>
      <c r="E523">
        <v>2018</v>
      </c>
      <c r="F523" t="s">
        <v>23</v>
      </c>
      <c r="G523" t="s">
        <v>492</v>
      </c>
      <c r="H523" t="s">
        <v>493</v>
      </c>
      <c r="I523">
        <v>0</v>
      </c>
      <c r="J523">
        <v>250.78</v>
      </c>
      <c r="K523" t="s">
        <v>725</v>
      </c>
      <c r="L523" t="s">
        <v>64</v>
      </c>
    </row>
    <row r="524" spans="1:12" x14ac:dyDescent="0.25">
      <c r="A524">
        <v>47</v>
      </c>
      <c r="B524" s="93">
        <v>43465</v>
      </c>
      <c r="C524">
        <v>12</v>
      </c>
      <c r="D524" t="s">
        <v>104</v>
      </c>
      <c r="E524">
        <v>2018</v>
      </c>
      <c r="F524" t="s">
        <v>23</v>
      </c>
      <c r="G524" t="s">
        <v>492</v>
      </c>
      <c r="H524" t="s">
        <v>493</v>
      </c>
      <c r="I524">
        <v>0</v>
      </c>
      <c r="J524">
        <v>291.97000000000003</v>
      </c>
      <c r="K524" t="s">
        <v>725</v>
      </c>
      <c r="L524" t="s">
        <v>34</v>
      </c>
    </row>
    <row r="525" spans="1:12" x14ac:dyDescent="0.25">
      <c r="A525">
        <v>47</v>
      </c>
      <c r="B525" s="93">
        <v>43465</v>
      </c>
      <c r="C525">
        <v>12</v>
      </c>
      <c r="D525" t="s">
        <v>104</v>
      </c>
      <c r="E525">
        <v>2018</v>
      </c>
      <c r="F525" t="s">
        <v>23</v>
      </c>
      <c r="G525" t="s">
        <v>492</v>
      </c>
      <c r="H525" t="s">
        <v>493</v>
      </c>
      <c r="I525">
        <v>0</v>
      </c>
      <c r="J525">
        <v>1544.15</v>
      </c>
      <c r="K525" t="s">
        <v>725</v>
      </c>
      <c r="L525" t="s">
        <v>35</v>
      </c>
    </row>
    <row r="526" spans="1:12" x14ac:dyDescent="0.25">
      <c r="A526">
        <v>48</v>
      </c>
      <c r="B526" s="93">
        <v>43446</v>
      </c>
      <c r="C526">
        <v>12</v>
      </c>
      <c r="D526" t="s">
        <v>104</v>
      </c>
      <c r="E526">
        <v>2018</v>
      </c>
      <c r="F526" t="s">
        <v>23</v>
      </c>
      <c r="G526" t="s">
        <v>37</v>
      </c>
      <c r="H526" t="s">
        <v>158</v>
      </c>
      <c r="I526">
        <v>22</v>
      </c>
      <c r="J526">
        <v>0</v>
      </c>
      <c r="K526" t="s">
        <v>257</v>
      </c>
      <c r="L526" t="s">
        <v>35</v>
      </c>
    </row>
    <row r="527" spans="1:12" x14ac:dyDescent="0.25">
      <c r="A527">
        <v>48</v>
      </c>
      <c r="B527" s="93">
        <v>43448</v>
      </c>
      <c r="C527">
        <v>12</v>
      </c>
      <c r="D527" t="s">
        <v>104</v>
      </c>
      <c r="E527">
        <v>2018</v>
      </c>
      <c r="F527" t="s">
        <v>23</v>
      </c>
      <c r="G527" t="s">
        <v>37</v>
      </c>
      <c r="H527" t="s">
        <v>158</v>
      </c>
      <c r="I527">
        <v>22</v>
      </c>
      <c r="J527">
        <v>0</v>
      </c>
      <c r="K527" t="s">
        <v>257</v>
      </c>
      <c r="L527" t="s">
        <v>35</v>
      </c>
    </row>
    <row r="528" spans="1:12" x14ac:dyDescent="0.25">
      <c r="A528">
        <v>48</v>
      </c>
      <c r="B528" s="93">
        <v>43465</v>
      </c>
      <c r="C528">
        <v>12</v>
      </c>
      <c r="D528" t="s">
        <v>104</v>
      </c>
      <c r="E528">
        <v>2018</v>
      </c>
      <c r="F528" t="s">
        <v>23</v>
      </c>
      <c r="G528" t="s">
        <v>492</v>
      </c>
      <c r="H528" t="s">
        <v>493</v>
      </c>
      <c r="I528">
        <v>0</v>
      </c>
      <c r="J528">
        <v>34.64</v>
      </c>
      <c r="K528" t="s">
        <v>257</v>
      </c>
      <c r="L528" t="s">
        <v>64</v>
      </c>
    </row>
    <row r="529" spans="1:12" x14ac:dyDescent="0.25">
      <c r="A529">
        <v>48</v>
      </c>
      <c r="B529" s="93">
        <v>43465</v>
      </c>
      <c r="C529">
        <v>12</v>
      </c>
      <c r="D529" t="s">
        <v>104</v>
      </c>
      <c r="E529">
        <v>2018</v>
      </c>
      <c r="F529" t="s">
        <v>21</v>
      </c>
      <c r="G529" t="s">
        <v>492</v>
      </c>
      <c r="H529" t="s">
        <v>493</v>
      </c>
      <c r="I529">
        <v>0</v>
      </c>
      <c r="J529">
        <v>135.25</v>
      </c>
      <c r="K529" t="s">
        <v>257</v>
      </c>
      <c r="L529" t="s">
        <v>34</v>
      </c>
    </row>
    <row r="530" spans="1:12" x14ac:dyDescent="0.25">
      <c r="A530">
        <v>48</v>
      </c>
      <c r="B530" s="93">
        <v>43465</v>
      </c>
      <c r="C530">
        <v>12</v>
      </c>
      <c r="D530" t="s">
        <v>104</v>
      </c>
      <c r="E530">
        <v>2018</v>
      </c>
      <c r="F530" t="s">
        <v>22</v>
      </c>
      <c r="G530" t="s">
        <v>492</v>
      </c>
      <c r="H530" t="s">
        <v>493</v>
      </c>
      <c r="I530">
        <v>0</v>
      </c>
      <c r="J530">
        <v>550</v>
      </c>
      <c r="K530" t="s">
        <v>257</v>
      </c>
      <c r="L530" t="s">
        <v>35</v>
      </c>
    </row>
    <row r="531" spans="1:12" x14ac:dyDescent="0.25">
      <c r="A531">
        <v>48</v>
      </c>
      <c r="B531" s="93">
        <v>43465</v>
      </c>
      <c r="C531">
        <v>12</v>
      </c>
      <c r="D531" t="s">
        <v>104</v>
      </c>
      <c r="E531">
        <v>2018</v>
      </c>
      <c r="F531" t="s">
        <v>21</v>
      </c>
      <c r="G531" t="s">
        <v>492</v>
      </c>
      <c r="H531" t="s">
        <v>493</v>
      </c>
      <c r="I531">
        <v>0</v>
      </c>
      <c r="J531">
        <v>968</v>
      </c>
      <c r="K531" t="s">
        <v>257</v>
      </c>
      <c r="L531" t="s">
        <v>35</v>
      </c>
    </row>
    <row r="532" spans="1:12" x14ac:dyDescent="0.25">
      <c r="A532">
        <v>48</v>
      </c>
      <c r="B532" s="93">
        <v>43465</v>
      </c>
      <c r="C532">
        <v>12</v>
      </c>
      <c r="D532" t="s">
        <v>104</v>
      </c>
      <c r="E532">
        <v>2018</v>
      </c>
      <c r="F532" t="s">
        <v>23</v>
      </c>
      <c r="G532" t="s">
        <v>492</v>
      </c>
      <c r="H532" t="s">
        <v>493</v>
      </c>
      <c r="I532">
        <v>0</v>
      </c>
      <c r="J532">
        <v>1698.61</v>
      </c>
      <c r="K532" t="s">
        <v>257</v>
      </c>
      <c r="L532" t="s">
        <v>35</v>
      </c>
    </row>
    <row r="533" spans="1:12" x14ac:dyDescent="0.25">
      <c r="A533">
        <v>49</v>
      </c>
      <c r="B533" s="93">
        <v>43439</v>
      </c>
      <c r="C533">
        <v>12</v>
      </c>
      <c r="D533" t="s">
        <v>104</v>
      </c>
      <c r="E533">
        <v>2018</v>
      </c>
      <c r="F533" t="s">
        <v>21</v>
      </c>
      <c r="G533" t="s">
        <v>36</v>
      </c>
      <c r="H533" t="s">
        <v>468</v>
      </c>
      <c r="I533">
        <v>8</v>
      </c>
      <c r="J533">
        <v>0</v>
      </c>
      <c r="K533" t="s">
        <v>258</v>
      </c>
      <c r="L533" t="s">
        <v>222</v>
      </c>
    </row>
    <row r="534" spans="1:12" x14ac:dyDescent="0.25">
      <c r="A534">
        <v>49</v>
      </c>
      <c r="B534" s="93">
        <v>43440</v>
      </c>
      <c r="C534">
        <v>12</v>
      </c>
      <c r="D534" t="s">
        <v>104</v>
      </c>
      <c r="E534">
        <v>2018</v>
      </c>
      <c r="F534" t="s">
        <v>22</v>
      </c>
      <c r="G534" t="s">
        <v>35</v>
      </c>
      <c r="H534" t="s">
        <v>469</v>
      </c>
      <c r="I534">
        <v>3.15</v>
      </c>
      <c r="J534">
        <v>0</v>
      </c>
      <c r="K534" t="s">
        <v>258</v>
      </c>
      <c r="L534" t="s">
        <v>35</v>
      </c>
    </row>
    <row r="535" spans="1:12" x14ac:dyDescent="0.25">
      <c r="A535">
        <v>49</v>
      </c>
      <c r="B535" s="93">
        <v>43444</v>
      </c>
      <c r="C535">
        <v>12</v>
      </c>
      <c r="D535" t="s">
        <v>104</v>
      </c>
      <c r="E535">
        <v>2018</v>
      </c>
      <c r="F535" t="s">
        <v>21</v>
      </c>
      <c r="G535" t="s">
        <v>471</v>
      </c>
      <c r="H535" t="s">
        <v>472</v>
      </c>
      <c r="I535">
        <v>224.28</v>
      </c>
      <c r="J535">
        <v>0</v>
      </c>
      <c r="K535" t="s">
        <v>258</v>
      </c>
      <c r="L535" t="s">
        <v>34</v>
      </c>
    </row>
    <row r="536" spans="1:12" x14ac:dyDescent="0.25">
      <c r="A536">
        <v>49</v>
      </c>
      <c r="B536" s="93">
        <v>43445</v>
      </c>
      <c r="C536">
        <v>12</v>
      </c>
      <c r="D536" t="s">
        <v>104</v>
      </c>
      <c r="E536">
        <v>2018</v>
      </c>
      <c r="F536" t="s">
        <v>21</v>
      </c>
      <c r="G536" t="s">
        <v>36</v>
      </c>
      <c r="H536" t="s">
        <v>474</v>
      </c>
      <c r="I536">
        <v>24</v>
      </c>
      <c r="J536">
        <v>0</v>
      </c>
      <c r="K536" t="s">
        <v>258</v>
      </c>
      <c r="L536" t="s">
        <v>222</v>
      </c>
    </row>
    <row r="537" spans="1:12" x14ac:dyDescent="0.25">
      <c r="A537">
        <v>49</v>
      </c>
      <c r="B537" s="93">
        <v>43446</v>
      </c>
      <c r="C537">
        <v>12</v>
      </c>
      <c r="D537" t="s">
        <v>104</v>
      </c>
      <c r="E537">
        <v>2018</v>
      </c>
      <c r="F537" t="s">
        <v>23</v>
      </c>
      <c r="G537" t="s">
        <v>35</v>
      </c>
      <c r="H537" t="s">
        <v>475</v>
      </c>
      <c r="I537">
        <v>3.15</v>
      </c>
      <c r="J537">
        <v>0</v>
      </c>
      <c r="K537" t="s">
        <v>258</v>
      </c>
      <c r="L537" t="s">
        <v>35</v>
      </c>
    </row>
    <row r="538" spans="1:12" x14ac:dyDescent="0.25">
      <c r="A538">
        <v>49</v>
      </c>
      <c r="B538" s="93">
        <v>43447</v>
      </c>
      <c r="C538">
        <v>12</v>
      </c>
      <c r="D538" t="s">
        <v>104</v>
      </c>
      <c r="E538">
        <v>2018</v>
      </c>
      <c r="F538" t="s">
        <v>21</v>
      </c>
      <c r="G538" t="s">
        <v>36</v>
      </c>
      <c r="H538" t="s">
        <v>476</v>
      </c>
      <c r="I538">
        <v>8</v>
      </c>
      <c r="J538">
        <v>0</v>
      </c>
      <c r="K538" t="s">
        <v>258</v>
      </c>
      <c r="L538" t="s">
        <v>222</v>
      </c>
    </row>
    <row r="539" spans="1:12" x14ac:dyDescent="0.25">
      <c r="A539">
        <v>49</v>
      </c>
      <c r="B539" s="93">
        <v>43451</v>
      </c>
      <c r="C539">
        <v>12</v>
      </c>
      <c r="D539" t="s">
        <v>104</v>
      </c>
      <c r="E539">
        <v>2018</v>
      </c>
      <c r="F539" t="s">
        <v>21</v>
      </c>
      <c r="G539" t="s">
        <v>36</v>
      </c>
      <c r="H539" t="s">
        <v>480</v>
      </c>
      <c r="I539">
        <v>32</v>
      </c>
      <c r="J539">
        <v>0</v>
      </c>
      <c r="K539" t="s">
        <v>258</v>
      </c>
      <c r="L539" t="s">
        <v>222</v>
      </c>
    </row>
    <row r="540" spans="1:12" x14ac:dyDescent="0.25">
      <c r="A540">
        <v>49</v>
      </c>
      <c r="B540" s="93">
        <v>43452</v>
      </c>
      <c r="C540">
        <v>12</v>
      </c>
      <c r="D540" t="s">
        <v>104</v>
      </c>
      <c r="E540">
        <v>2018</v>
      </c>
      <c r="F540" t="s">
        <v>21</v>
      </c>
      <c r="G540" t="s">
        <v>36</v>
      </c>
      <c r="H540" t="s">
        <v>481</v>
      </c>
      <c r="I540">
        <v>8</v>
      </c>
      <c r="J540">
        <v>0</v>
      </c>
      <c r="K540" t="s">
        <v>258</v>
      </c>
      <c r="L540" t="s">
        <v>222</v>
      </c>
    </row>
    <row r="541" spans="1:12" x14ac:dyDescent="0.25">
      <c r="A541">
        <v>49</v>
      </c>
      <c r="B541" s="93">
        <v>43453</v>
      </c>
      <c r="C541">
        <v>12</v>
      </c>
      <c r="D541" t="s">
        <v>104</v>
      </c>
      <c r="E541">
        <v>2018</v>
      </c>
      <c r="F541" t="s">
        <v>21</v>
      </c>
      <c r="G541" t="s">
        <v>482</v>
      </c>
      <c r="H541" t="s">
        <v>483</v>
      </c>
      <c r="I541">
        <v>160.21</v>
      </c>
      <c r="J541">
        <v>0</v>
      </c>
      <c r="K541" t="s">
        <v>258</v>
      </c>
      <c r="L541" t="s">
        <v>34</v>
      </c>
    </row>
    <row r="542" spans="1:12" x14ac:dyDescent="0.25">
      <c r="A542">
        <v>49</v>
      </c>
      <c r="B542" s="93">
        <v>43461</v>
      </c>
      <c r="C542">
        <v>12</v>
      </c>
      <c r="D542" t="s">
        <v>104</v>
      </c>
      <c r="E542">
        <v>2018</v>
      </c>
      <c r="F542" t="s">
        <v>21</v>
      </c>
      <c r="G542" t="s">
        <v>36</v>
      </c>
      <c r="H542" t="s">
        <v>490</v>
      </c>
      <c r="I542">
        <v>8</v>
      </c>
      <c r="J542">
        <v>0</v>
      </c>
      <c r="K542" t="s">
        <v>258</v>
      </c>
      <c r="L542" t="s">
        <v>222</v>
      </c>
    </row>
    <row r="543" spans="1:12" x14ac:dyDescent="0.25">
      <c r="A543">
        <v>49</v>
      </c>
      <c r="B543" s="93">
        <v>43462</v>
      </c>
      <c r="C543">
        <v>12</v>
      </c>
      <c r="D543" t="s">
        <v>104</v>
      </c>
      <c r="E543">
        <v>2018</v>
      </c>
      <c r="F543" t="s">
        <v>23</v>
      </c>
      <c r="G543" t="s">
        <v>63</v>
      </c>
      <c r="H543" t="s">
        <v>491</v>
      </c>
      <c r="I543">
        <v>187.14</v>
      </c>
      <c r="J543">
        <v>0</v>
      </c>
      <c r="K543" t="s">
        <v>258</v>
      </c>
      <c r="L543" t="s">
        <v>64</v>
      </c>
    </row>
    <row r="544" spans="1:12" x14ac:dyDescent="0.25">
      <c r="A544">
        <v>49</v>
      </c>
      <c r="B544" s="93">
        <v>43465</v>
      </c>
      <c r="C544">
        <v>12</v>
      </c>
      <c r="D544" t="s">
        <v>104</v>
      </c>
      <c r="E544">
        <v>2018</v>
      </c>
      <c r="F544" t="s">
        <v>23</v>
      </c>
      <c r="G544" t="s">
        <v>492</v>
      </c>
      <c r="H544" t="s">
        <v>493</v>
      </c>
      <c r="I544">
        <v>0</v>
      </c>
      <c r="J544">
        <v>20</v>
      </c>
      <c r="K544" t="s">
        <v>258</v>
      </c>
      <c r="L544" t="s">
        <v>35</v>
      </c>
    </row>
    <row r="545" spans="1:12" x14ac:dyDescent="0.25">
      <c r="A545">
        <v>49</v>
      </c>
      <c r="B545" s="93">
        <v>43465</v>
      </c>
      <c r="C545">
        <v>12</v>
      </c>
      <c r="D545" t="s">
        <v>104</v>
      </c>
      <c r="E545">
        <v>2018</v>
      </c>
      <c r="F545" t="s">
        <v>22</v>
      </c>
      <c r="G545" t="s">
        <v>492</v>
      </c>
      <c r="H545" t="s">
        <v>493</v>
      </c>
      <c r="I545">
        <v>0</v>
      </c>
      <c r="J545">
        <v>27.2</v>
      </c>
      <c r="K545" t="s">
        <v>258</v>
      </c>
      <c r="L545" t="s">
        <v>35</v>
      </c>
    </row>
    <row r="546" spans="1:12" x14ac:dyDescent="0.25">
      <c r="A546">
        <v>49</v>
      </c>
      <c r="B546" s="93">
        <v>43465</v>
      </c>
      <c r="C546">
        <v>12</v>
      </c>
      <c r="D546" t="s">
        <v>104</v>
      </c>
      <c r="E546">
        <v>2018</v>
      </c>
      <c r="F546" t="s">
        <v>21</v>
      </c>
      <c r="G546" t="s">
        <v>492</v>
      </c>
      <c r="H546" t="s">
        <v>493</v>
      </c>
      <c r="I546">
        <v>0</v>
      </c>
      <c r="J546">
        <v>47.4</v>
      </c>
      <c r="K546" t="s">
        <v>258</v>
      </c>
      <c r="L546" t="s">
        <v>35</v>
      </c>
    </row>
    <row r="547" spans="1:12" x14ac:dyDescent="0.25">
      <c r="A547">
        <v>49</v>
      </c>
      <c r="B547" s="93">
        <v>43465</v>
      </c>
      <c r="C547">
        <v>12</v>
      </c>
      <c r="D547" t="s">
        <v>104</v>
      </c>
      <c r="E547">
        <v>2018</v>
      </c>
      <c r="F547" t="s">
        <v>22</v>
      </c>
      <c r="G547" t="s">
        <v>492</v>
      </c>
      <c r="H547" t="s">
        <v>493</v>
      </c>
      <c r="I547">
        <v>0</v>
      </c>
      <c r="J547">
        <v>48</v>
      </c>
      <c r="K547" t="s">
        <v>258</v>
      </c>
      <c r="L547" t="s">
        <v>222</v>
      </c>
    </row>
    <row r="548" spans="1:12" x14ac:dyDescent="0.25">
      <c r="A548">
        <v>49</v>
      </c>
      <c r="B548" s="93">
        <v>43465</v>
      </c>
      <c r="C548">
        <v>12</v>
      </c>
      <c r="D548" t="s">
        <v>104</v>
      </c>
      <c r="E548">
        <v>2018</v>
      </c>
      <c r="F548" t="s">
        <v>22</v>
      </c>
      <c r="G548" t="s">
        <v>492</v>
      </c>
      <c r="H548" t="s">
        <v>493</v>
      </c>
      <c r="I548">
        <v>0</v>
      </c>
      <c r="J548">
        <v>57.14</v>
      </c>
      <c r="K548" t="s">
        <v>258</v>
      </c>
      <c r="L548" t="s">
        <v>34</v>
      </c>
    </row>
    <row r="549" spans="1:12" x14ac:dyDescent="0.25">
      <c r="A549">
        <v>49</v>
      </c>
      <c r="B549" s="93">
        <v>43465</v>
      </c>
      <c r="C549">
        <v>12</v>
      </c>
      <c r="D549" t="s">
        <v>104</v>
      </c>
      <c r="E549">
        <v>2018</v>
      </c>
      <c r="F549" t="s">
        <v>21</v>
      </c>
      <c r="G549" t="s">
        <v>492</v>
      </c>
      <c r="H549" t="s">
        <v>493</v>
      </c>
      <c r="I549">
        <v>0</v>
      </c>
      <c r="J549">
        <v>520</v>
      </c>
      <c r="K549" t="s">
        <v>258</v>
      </c>
      <c r="L549" t="s">
        <v>222</v>
      </c>
    </row>
    <row r="550" spans="1:12" x14ac:dyDescent="0.25">
      <c r="A550">
        <v>49</v>
      </c>
      <c r="B550" s="93">
        <v>43465</v>
      </c>
      <c r="C550">
        <v>12</v>
      </c>
      <c r="D550" t="s">
        <v>104</v>
      </c>
      <c r="E550">
        <v>2018</v>
      </c>
      <c r="F550" t="s">
        <v>23</v>
      </c>
      <c r="G550" t="s">
        <v>492</v>
      </c>
      <c r="H550" t="s">
        <v>493</v>
      </c>
      <c r="I550">
        <v>0</v>
      </c>
      <c r="J550">
        <v>1026.32</v>
      </c>
      <c r="K550" t="s">
        <v>258</v>
      </c>
      <c r="L550" t="s">
        <v>64</v>
      </c>
    </row>
    <row r="551" spans="1:12" x14ac:dyDescent="0.25">
      <c r="A551">
        <v>49</v>
      </c>
      <c r="B551" s="93">
        <v>43465</v>
      </c>
      <c r="C551">
        <v>12</v>
      </c>
      <c r="D551" t="s">
        <v>104</v>
      </c>
      <c r="E551">
        <v>2018</v>
      </c>
      <c r="F551" t="s">
        <v>21</v>
      </c>
      <c r="G551" t="s">
        <v>492</v>
      </c>
      <c r="H551" t="s">
        <v>493</v>
      </c>
      <c r="I551">
        <v>0</v>
      </c>
      <c r="J551">
        <v>3718.37</v>
      </c>
      <c r="K551" t="s">
        <v>258</v>
      </c>
      <c r="L551" t="s">
        <v>34</v>
      </c>
    </row>
    <row r="552" spans="1:12" x14ac:dyDescent="0.25">
      <c r="A552">
        <v>51</v>
      </c>
      <c r="B552" s="93">
        <v>43437</v>
      </c>
      <c r="C552">
        <v>12</v>
      </c>
      <c r="D552" t="s">
        <v>104</v>
      </c>
      <c r="E552">
        <v>2018</v>
      </c>
      <c r="F552" t="s">
        <v>23</v>
      </c>
      <c r="G552" t="s">
        <v>37</v>
      </c>
      <c r="H552" t="s">
        <v>150</v>
      </c>
      <c r="I552">
        <v>3.15</v>
      </c>
      <c r="J552">
        <v>0</v>
      </c>
      <c r="K552" t="s">
        <v>259</v>
      </c>
      <c r="L552" t="s">
        <v>35</v>
      </c>
    </row>
    <row r="553" spans="1:12" x14ac:dyDescent="0.25">
      <c r="A553">
        <v>51</v>
      </c>
      <c r="B553" s="93">
        <v>43444</v>
      </c>
      <c r="C553">
        <v>12</v>
      </c>
      <c r="D553" t="s">
        <v>104</v>
      </c>
      <c r="E553">
        <v>2018</v>
      </c>
      <c r="F553" t="s">
        <v>21</v>
      </c>
      <c r="G553" t="s">
        <v>36</v>
      </c>
      <c r="H553" t="s">
        <v>473</v>
      </c>
      <c r="I553">
        <v>24</v>
      </c>
      <c r="J553">
        <v>0</v>
      </c>
      <c r="K553" t="s">
        <v>259</v>
      </c>
      <c r="L553" t="s">
        <v>222</v>
      </c>
    </row>
    <row r="554" spans="1:12" x14ac:dyDescent="0.25">
      <c r="A554">
        <v>51</v>
      </c>
      <c r="B554" s="93">
        <v>43444</v>
      </c>
      <c r="C554">
        <v>12</v>
      </c>
      <c r="D554" t="s">
        <v>104</v>
      </c>
      <c r="E554">
        <v>2018</v>
      </c>
      <c r="F554" t="s">
        <v>21</v>
      </c>
      <c r="G554" t="s">
        <v>471</v>
      </c>
      <c r="H554" t="s">
        <v>472</v>
      </c>
      <c r="I554">
        <v>332.19</v>
      </c>
      <c r="J554">
        <v>0</v>
      </c>
      <c r="K554" t="s">
        <v>259</v>
      </c>
      <c r="L554" t="s">
        <v>34</v>
      </c>
    </row>
    <row r="555" spans="1:12" x14ac:dyDescent="0.25">
      <c r="A555">
        <v>51</v>
      </c>
      <c r="B555" s="93">
        <v>43445</v>
      </c>
      <c r="C555">
        <v>12</v>
      </c>
      <c r="D555" t="s">
        <v>104</v>
      </c>
      <c r="E555">
        <v>2018</v>
      </c>
      <c r="F555" t="s">
        <v>21</v>
      </c>
      <c r="G555" t="s">
        <v>36</v>
      </c>
      <c r="H555" t="s">
        <v>474</v>
      </c>
      <c r="I555">
        <v>48</v>
      </c>
      <c r="J555">
        <v>0</v>
      </c>
      <c r="K555" t="s">
        <v>259</v>
      </c>
      <c r="L555" t="s">
        <v>222</v>
      </c>
    </row>
    <row r="556" spans="1:12" x14ac:dyDescent="0.25">
      <c r="A556">
        <v>51</v>
      </c>
      <c r="B556" s="93">
        <v>43446</v>
      </c>
      <c r="C556">
        <v>12</v>
      </c>
      <c r="D556" t="s">
        <v>104</v>
      </c>
      <c r="E556">
        <v>2018</v>
      </c>
      <c r="F556" t="s">
        <v>23</v>
      </c>
      <c r="G556" t="s">
        <v>37</v>
      </c>
      <c r="H556" t="s">
        <v>150</v>
      </c>
      <c r="I556">
        <v>3.15</v>
      </c>
      <c r="J556">
        <v>0</v>
      </c>
      <c r="K556" t="s">
        <v>259</v>
      </c>
      <c r="L556" t="s">
        <v>35</v>
      </c>
    </row>
    <row r="557" spans="1:12" x14ac:dyDescent="0.25">
      <c r="A557">
        <v>51</v>
      </c>
      <c r="B557" s="93">
        <v>43453</v>
      </c>
      <c r="C557">
        <v>12</v>
      </c>
      <c r="D557" t="s">
        <v>104</v>
      </c>
      <c r="E557">
        <v>2018</v>
      </c>
      <c r="F557" t="s">
        <v>22</v>
      </c>
      <c r="G557" t="s">
        <v>482</v>
      </c>
      <c r="H557" t="s">
        <v>483</v>
      </c>
      <c r="I557">
        <v>16.13</v>
      </c>
      <c r="J557">
        <v>0</v>
      </c>
      <c r="K557" t="s">
        <v>259</v>
      </c>
      <c r="L557" t="s">
        <v>34</v>
      </c>
    </row>
    <row r="558" spans="1:12" x14ac:dyDescent="0.25">
      <c r="A558">
        <v>51</v>
      </c>
      <c r="B558" s="93">
        <v>43453</v>
      </c>
      <c r="C558">
        <v>12</v>
      </c>
      <c r="D558" t="s">
        <v>104</v>
      </c>
      <c r="E558">
        <v>2018</v>
      </c>
      <c r="F558" t="s">
        <v>21</v>
      </c>
      <c r="G558" t="s">
        <v>482</v>
      </c>
      <c r="H558" t="s">
        <v>483</v>
      </c>
      <c r="I558">
        <v>414.55</v>
      </c>
      <c r="J558">
        <v>0</v>
      </c>
      <c r="K558" t="s">
        <v>259</v>
      </c>
      <c r="L558" t="s">
        <v>34</v>
      </c>
    </row>
    <row r="559" spans="1:12" x14ac:dyDescent="0.25">
      <c r="A559">
        <v>51</v>
      </c>
      <c r="B559" s="93">
        <v>43454</v>
      </c>
      <c r="C559">
        <v>12</v>
      </c>
      <c r="D559" t="s">
        <v>104</v>
      </c>
      <c r="E559">
        <v>2018</v>
      </c>
      <c r="F559" t="s">
        <v>21</v>
      </c>
      <c r="G559" t="s">
        <v>36</v>
      </c>
      <c r="H559" t="s">
        <v>485</v>
      </c>
      <c r="I559">
        <v>24</v>
      </c>
      <c r="J559">
        <v>0</v>
      </c>
      <c r="K559" t="s">
        <v>259</v>
      </c>
      <c r="L559" t="s">
        <v>222</v>
      </c>
    </row>
    <row r="560" spans="1:12" x14ac:dyDescent="0.25">
      <c r="A560">
        <v>51</v>
      </c>
      <c r="B560" s="93">
        <v>43461</v>
      </c>
      <c r="C560">
        <v>12</v>
      </c>
      <c r="D560" t="s">
        <v>104</v>
      </c>
      <c r="E560">
        <v>2018</v>
      </c>
      <c r="F560" t="s">
        <v>23</v>
      </c>
      <c r="G560" t="s">
        <v>63</v>
      </c>
      <c r="H560" t="s">
        <v>490</v>
      </c>
      <c r="I560">
        <v>188.37</v>
      </c>
      <c r="J560">
        <v>0</v>
      </c>
      <c r="K560" t="s">
        <v>259</v>
      </c>
      <c r="L560" t="s">
        <v>64</v>
      </c>
    </row>
    <row r="561" spans="1:12" x14ac:dyDescent="0.25">
      <c r="A561">
        <v>51</v>
      </c>
      <c r="B561" s="93">
        <v>43462</v>
      </c>
      <c r="C561">
        <v>12</v>
      </c>
      <c r="D561" t="s">
        <v>104</v>
      </c>
      <c r="E561">
        <v>2018</v>
      </c>
      <c r="F561" t="s">
        <v>23</v>
      </c>
      <c r="G561" t="s">
        <v>36</v>
      </c>
      <c r="H561" t="s">
        <v>491</v>
      </c>
      <c r="I561">
        <v>8</v>
      </c>
      <c r="J561">
        <v>0</v>
      </c>
      <c r="K561" t="s">
        <v>259</v>
      </c>
      <c r="L561" t="s">
        <v>222</v>
      </c>
    </row>
    <row r="562" spans="1:12" x14ac:dyDescent="0.25">
      <c r="A562">
        <v>51</v>
      </c>
      <c r="B562" s="93">
        <v>43465</v>
      </c>
      <c r="C562">
        <v>12</v>
      </c>
      <c r="D562" t="s">
        <v>104</v>
      </c>
      <c r="E562">
        <v>2018</v>
      </c>
      <c r="F562" t="s">
        <v>23</v>
      </c>
      <c r="G562" t="s">
        <v>492</v>
      </c>
      <c r="H562" t="s">
        <v>493</v>
      </c>
      <c r="I562">
        <v>0</v>
      </c>
      <c r="J562">
        <v>16</v>
      </c>
      <c r="K562" t="s">
        <v>259</v>
      </c>
      <c r="L562" t="s">
        <v>222</v>
      </c>
    </row>
    <row r="563" spans="1:12" x14ac:dyDescent="0.25">
      <c r="A563">
        <v>51</v>
      </c>
      <c r="B563" s="93">
        <v>43465</v>
      </c>
      <c r="C563">
        <v>12</v>
      </c>
      <c r="D563" t="s">
        <v>104</v>
      </c>
      <c r="E563">
        <v>2018</v>
      </c>
      <c r="F563" t="s">
        <v>23</v>
      </c>
      <c r="G563" t="s">
        <v>492</v>
      </c>
      <c r="H563" t="s">
        <v>493</v>
      </c>
      <c r="I563">
        <v>0</v>
      </c>
      <c r="J563">
        <v>73.349999999999994</v>
      </c>
      <c r="K563" t="s">
        <v>259</v>
      </c>
      <c r="L563" t="s">
        <v>35</v>
      </c>
    </row>
    <row r="564" spans="1:12" x14ac:dyDescent="0.25">
      <c r="A564">
        <v>51</v>
      </c>
      <c r="B564" s="93">
        <v>43465</v>
      </c>
      <c r="C564">
        <v>12</v>
      </c>
      <c r="D564" t="s">
        <v>104</v>
      </c>
      <c r="E564">
        <v>2018</v>
      </c>
      <c r="F564" t="s">
        <v>23</v>
      </c>
      <c r="G564" t="s">
        <v>492</v>
      </c>
      <c r="H564" t="s">
        <v>493</v>
      </c>
      <c r="I564">
        <v>0</v>
      </c>
      <c r="J564">
        <v>98.39</v>
      </c>
      <c r="K564" t="s">
        <v>259</v>
      </c>
      <c r="L564" t="s">
        <v>34</v>
      </c>
    </row>
    <row r="565" spans="1:12" x14ac:dyDescent="0.25">
      <c r="A565">
        <v>51</v>
      </c>
      <c r="B565" s="93">
        <v>43465</v>
      </c>
      <c r="C565">
        <v>12</v>
      </c>
      <c r="D565" t="s">
        <v>104</v>
      </c>
      <c r="E565">
        <v>2018</v>
      </c>
      <c r="F565" t="s">
        <v>22</v>
      </c>
      <c r="G565" t="s">
        <v>492</v>
      </c>
      <c r="H565" t="s">
        <v>493</v>
      </c>
      <c r="I565">
        <v>0</v>
      </c>
      <c r="J565">
        <v>112</v>
      </c>
      <c r="K565" t="s">
        <v>259</v>
      </c>
      <c r="L565" t="s">
        <v>222</v>
      </c>
    </row>
    <row r="566" spans="1:12" x14ac:dyDescent="0.25">
      <c r="A566">
        <v>51</v>
      </c>
      <c r="B566" s="93">
        <v>43465</v>
      </c>
      <c r="C566">
        <v>12</v>
      </c>
      <c r="D566" t="s">
        <v>104</v>
      </c>
      <c r="E566">
        <v>2018</v>
      </c>
      <c r="F566" t="s">
        <v>22</v>
      </c>
      <c r="G566" t="s">
        <v>492</v>
      </c>
      <c r="H566" t="s">
        <v>493</v>
      </c>
      <c r="I566">
        <v>0</v>
      </c>
      <c r="J566">
        <v>472.53</v>
      </c>
      <c r="K566" t="s">
        <v>259</v>
      </c>
      <c r="L566" t="s">
        <v>34</v>
      </c>
    </row>
    <row r="567" spans="1:12" x14ac:dyDescent="0.25">
      <c r="A567">
        <v>51</v>
      </c>
      <c r="B567" s="93">
        <v>43465</v>
      </c>
      <c r="C567">
        <v>12</v>
      </c>
      <c r="D567" t="s">
        <v>104</v>
      </c>
      <c r="E567">
        <v>2018</v>
      </c>
      <c r="F567" t="s">
        <v>23</v>
      </c>
      <c r="G567" t="s">
        <v>492</v>
      </c>
      <c r="H567" t="s">
        <v>493</v>
      </c>
      <c r="I567">
        <v>0</v>
      </c>
      <c r="J567">
        <v>828.22</v>
      </c>
      <c r="K567" t="s">
        <v>259</v>
      </c>
      <c r="L567" t="s">
        <v>64</v>
      </c>
    </row>
    <row r="568" spans="1:12" x14ac:dyDescent="0.25">
      <c r="A568">
        <v>51</v>
      </c>
      <c r="B568" s="93">
        <v>43465</v>
      </c>
      <c r="C568">
        <v>12</v>
      </c>
      <c r="D568" t="s">
        <v>104</v>
      </c>
      <c r="E568">
        <v>2018</v>
      </c>
      <c r="F568" t="s">
        <v>21</v>
      </c>
      <c r="G568" t="s">
        <v>492</v>
      </c>
      <c r="H568" t="s">
        <v>493</v>
      </c>
      <c r="I568">
        <v>0</v>
      </c>
      <c r="J568">
        <v>856</v>
      </c>
      <c r="K568" t="s">
        <v>259</v>
      </c>
      <c r="L568" t="s">
        <v>222</v>
      </c>
    </row>
    <row r="569" spans="1:12" x14ac:dyDescent="0.25">
      <c r="A569">
        <v>51</v>
      </c>
      <c r="B569" s="93">
        <v>43465</v>
      </c>
      <c r="C569">
        <v>12</v>
      </c>
      <c r="D569" t="s">
        <v>104</v>
      </c>
      <c r="E569">
        <v>2018</v>
      </c>
      <c r="F569" t="s">
        <v>21</v>
      </c>
      <c r="G569" t="s">
        <v>492</v>
      </c>
      <c r="H569" t="s">
        <v>493</v>
      </c>
      <c r="I569">
        <v>0</v>
      </c>
      <c r="J569">
        <v>6432.96</v>
      </c>
      <c r="K569" t="s">
        <v>259</v>
      </c>
      <c r="L569" t="s">
        <v>34</v>
      </c>
    </row>
    <row r="570" spans="1:12" x14ac:dyDescent="0.25">
      <c r="A570">
        <v>53</v>
      </c>
      <c r="B570" s="93">
        <v>43438</v>
      </c>
      <c r="C570">
        <v>12</v>
      </c>
      <c r="D570" t="s">
        <v>104</v>
      </c>
      <c r="E570">
        <v>2018</v>
      </c>
      <c r="F570" t="s">
        <v>23</v>
      </c>
      <c r="G570" t="s">
        <v>63</v>
      </c>
      <c r="H570" t="s">
        <v>467</v>
      </c>
      <c r="I570">
        <v>20.82</v>
      </c>
      <c r="J570">
        <v>0</v>
      </c>
      <c r="K570" t="s">
        <v>260</v>
      </c>
      <c r="L570" t="s">
        <v>64</v>
      </c>
    </row>
    <row r="571" spans="1:12" x14ac:dyDescent="0.25">
      <c r="A571">
        <v>53</v>
      </c>
      <c r="B571" s="93">
        <v>43438</v>
      </c>
      <c r="C571">
        <v>12</v>
      </c>
      <c r="D571" t="s">
        <v>104</v>
      </c>
      <c r="E571">
        <v>2018</v>
      </c>
      <c r="F571" t="s">
        <v>23</v>
      </c>
      <c r="G571" t="s">
        <v>35</v>
      </c>
      <c r="H571" t="s">
        <v>467</v>
      </c>
      <c r="I571">
        <v>264</v>
      </c>
      <c r="J571">
        <v>0</v>
      </c>
      <c r="K571" t="s">
        <v>260</v>
      </c>
      <c r="L571" t="s">
        <v>35</v>
      </c>
    </row>
    <row r="572" spans="1:12" x14ac:dyDescent="0.25">
      <c r="A572">
        <v>53</v>
      </c>
      <c r="B572" s="93">
        <v>43441</v>
      </c>
      <c r="C572">
        <v>12</v>
      </c>
      <c r="D572" t="s">
        <v>104</v>
      </c>
      <c r="E572">
        <v>2018</v>
      </c>
      <c r="F572" t="s">
        <v>23</v>
      </c>
      <c r="G572" t="s">
        <v>63</v>
      </c>
      <c r="H572" t="s">
        <v>470</v>
      </c>
      <c r="I572">
        <v>19.75</v>
      </c>
      <c r="J572">
        <v>0</v>
      </c>
      <c r="K572" t="s">
        <v>260</v>
      </c>
      <c r="L572" t="s">
        <v>64</v>
      </c>
    </row>
    <row r="573" spans="1:12" x14ac:dyDescent="0.25">
      <c r="A573">
        <v>53</v>
      </c>
      <c r="B573" s="93">
        <v>43446</v>
      </c>
      <c r="C573">
        <v>12</v>
      </c>
      <c r="D573" t="s">
        <v>104</v>
      </c>
      <c r="E573">
        <v>2018</v>
      </c>
      <c r="F573" t="s">
        <v>23</v>
      </c>
      <c r="G573" t="s">
        <v>37</v>
      </c>
      <c r="H573" t="s">
        <v>160</v>
      </c>
      <c r="I573">
        <v>6</v>
      </c>
      <c r="J573">
        <v>0</v>
      </c>
      <c r="K573" t="s">
        <v>260</v>
      </c>
      <c r="L573" t="s">
        <v>35</v>
      </c>
    </row>
    <row r="574" spans="1:12" x14ac:dyDescent="0.25">
      <c r="A574">
        <v>53</v>
      </c>
      <c r="B574" s="93">
        <v>43451</v>
      </c>
      <c r="C574">
        <v>12</v>
      </c>
      <c r="D574" t="s">
        <v>104</v>
      </c>
      <c r="E574">
        <v>2018</v>
      </c>
      <c r="F574" t="s">
        <v>23</v>
      </c>
      <c r="G574" t="s">
        <v>37</v>
      </c>
      <c r="H574" t="s">
        <v>160</v>
      </c>
      <c r="I574">
        <v>18</v>
      </c>
      <c r="J574">
        <v>0</v>
      </c>
      <c r="K574" t="s">
        <v>260</v>
      </c>
      <c r="L574" t="s">
        <v>35</v>
      </c>
    </row>
    <row r="575" spans="1:12" x14ac:dyDescent="0.25">
      <c r="A575">
        <v>53</v>
      </c>
      <c r="B575" s="93">
        <v>43455</v>
      </c>
      <c r="C575">
        <v>12</v>
      </c>
      <c r="D575" t="s">
        <v>104</v>
      </c>
      <c r="E575">
        <v>2018</v>
      </c>
      <c r="F575" t="s">
        <v>23</v>
      </c>
      <c r="G575" t="s">
        <v>37</v>
      </c>
      <c r="H575" t="s">
        <v>160</v>
      </c>
      <c r="I575">
        <v>24</v>
      </c>
      <c r="J575">
        <v>0</v>
      </c>
      <c r="K575" t="s">
        <v>260</v>
      </c>
      <c r="L575" t="s">
        <v>35</v>
      </c>
    </row>
    <row r="576" spans="1:12" x14ac:dyDescent="0.25">
      <c r="A576">
        <v>53</v>
      </c>
      <c r="B576" s="93">
        <v>43461</v>
      </c>
      <c r="C576">
        <v>12</v>
      </c>
      <c r="D576" t="s">
        <v>104</v>
      </c>
      <c r="E576">
        <v>2018</v>
      </c>
      <c r="F576" t="s">
        <v>23</v>
      </c>
      <c r="G576" t="s">
        <v>67</v>
      </c>
      <c r="H576" t="s">
        <v>490</v>
      </c>
      <c r="I576">
        <v>40</v>
      </c>
      <c r="J576">
        <v>0</v>
      </c>
      <c r="K576" t="s">
        <v>260</v>
      </c>
      <c r="L576" t="s">
        <v>266</v>
      </c>
    </row>
    <row r="577" spans="1:12" x14ac:dyDescent="0.25">
      <c r="A577">
        <v>53</v>
      </c>
      <c r="B577" s="93">
        <v>43461</v>
      </c>
      <c r="C577">
        <v>12</v>
      </c>
      <c r="D577" t="s">
        <v>104</v>
      </c>
      <c r="E577">
        <v>2018</v>
      </c>
      <c r="F577" t="s">
        <v>23</v>
      </c>
      <c r="G577" t="s">
        <v>63</v>
      </c>
      <c r="H577" t="s">
        <v>490</v>
      </c>
      <c r="I577">
        <v>107.59</v>
      </c>
      <c r="J577">
        <v>0</v>
      </c>
      <c r="K577" t="s">
        <v>260</v>
      </c>
      <c r="L577" t="s">
        <v>64</v>
      </c>
    </row>
    <row r="578" spans="1:12" x14ac:dyDescent="0.25">
      <c r="A578">
        <v>53</v>
      </c>
      <c r="B578" s="93">
        <v>43465</v>
      </c>
      <c r="C578">
        <v>12</v>
      </c>
      <c r="D578" t="s">
        <v>104</v>
      </c>
      <c r="E578">
        <v>2018</v>
      </c>
      <c r="F578" t="s">
        <v>23</v>
      </c>
      <c r="G578" t="s">
        <v>492</v>
      </c>
      <c r="H578" t="s">
        <v>493</v>
      </c>
      <c r="I578">
        <v>0</v>
      </c>
      <c r="J578">
        <v>40</v>
      </c>
      <c r="K578" t="s">
        <v>260</v>
      </c>
      <c r="L578" t="s">
        <v>266</v>
      </c>
    </row>
    <row r="579" spans="1:12" x14ac:dyDescent="0.25">
      <c r="A579">
        <v>53</v>
      </c>
      <c r="B579" s="93">
        <v>43465</v>
      </c>
      <c r="C579">
        <v>12</v>
      </c>
      <c r="D579" t="s">
        <v>104</v>
      </c>
      <c r="E579">
        <v>2018</v>
      </c>
      <c r="F579" t="s">
        <v>23</v>
      </c>
      <c r="G579" t="s">
        <v>492</v>
      </c>
      <c r="H579" t="s">
        <v>493</v>
      </c>
      <c r="I579">
        <v>0</v>
      </c>
      <c r="J579">
        <v>45.43</v>
      </c>
      <c r="K579" t="s">
        <v>260</v>
      </c>
      <c r="L579" t="s">
        <v>222</v>
      </c>
    </row>
    <row r="580" spans="1:12" x14ac:dyDescent="0.25">
      <c r="A580">
        <v>53</v>
      </c>
      <c r="B580" s="93">
        <v>43465</v>
      </c>
      <c r="C580">
        <v>12</v>
      </c>
      <c r="D580" t="s">
        <v>104</v>
      </c>
      <c r="E580">
        <v>2018</v>
      </c>
      <c r="F580" t="s">
        <v>22</v>
      </c>
      <c r="G580" t="s">
        <v>492</v>
      </c>
      <c r="H580" t="s">
        <v>493</v>
      </c>
      <c r="I580">
        <v>0</v>
      </c>
      <c r="J580">
        <v>346.5</v>
      </c>
      <c r="K580" t="s">
        <v>260</v>
      </c>
      <c r="L580" t="s">
        <v>35</v>
      </c>
    </row>
    <row r="581" spans="1:12" x14ac:dyDescent="0.25">
      <c r="A581">
        <v>53</v>
      </c>
      <c r="B581" s="93">
        <v>43465</v>
      </c>
      <c r="C581">
        <v>12</v>
      </c>
      <c r="D581" t="s">
        <v>104</v>
      </c>
      <c r="E581">
        <v>2018</v>
      </c>
      <c r="F581" t="s">
        <v>23</v>
      </c>
      <c r="G581" t="s">
        <v>492</v>
      </c>
      <c r="H581" t="s">
        <v>493</v>
      </c>
      <c r="I581">
        <v>0</v>
      </c>
      <c r="J581">
        <v>564.02</v>
      </c>
      <c r="K581" t="s">
        <v>260</v>
      </c>
      <c r="L581" t="s">
        <v>64</v>
      </c>
    </row>
    <row r="582" spans="1:12" x14ac:dyDescent="0.25">
      <c r="A582">
        <v>53</v>
      </c>
      <c r="B582" s="93">
        <v>43465</v>
      </c>
      <c r="C582">
        <v>12</v>
      </c>
      <c r="D582" t="s">
        <v>104</v>
      </c>
      <c r="E582">
        <v>2018</v>
      </c>
      <c r="F582" t="s">
        <v>23</v>
      </c>
      <c r="G582" t="s">
        <v>492</v>
      </c>
      <c r="H582" t="s">
        <v>493</v>
      </c>
      <c r="I582">
        <v>0</v>
      </c>
      <c r="J582">
        <v>1544.52</v>
      </c>
      <c r="K582" t="s">
        <v>260</v>
      </c>
      <c r="L582" t="s">
        <v>35</v>
      </c>
    </row>
    <row r="583" spans="1:12" x14ac:dyDescent="0.25">
      <c r="A583">
        <v>54</v>
      </c>
      <c r="B583" s="93">
        <v>43454</v>
      </c>
      <c r="C583">
        <v>12</v>
      </c>
      <c r="D583" t="s">
        <v>104</v>
      </c>
      <c r="E583">
        <v>2018</v>
      </c>
      <c r="F583" t="s">
        <v>23</v>
      </c>
      <c r="G583" t="s">
        <v>67</v>
      </c>
      <c r="H583" t="s">
        <v>485</v>
      </c>
      <c r="I583">
        <v>17.5</v>
      </c>
      <c r="J583">
        <v>0</v>
      </c>
      <c r="K583" t="s">
        <v>261</v>
      </c>
      <c r="L583" t="s">
        <v>266</v>
      </c>
    </row>
    <row r="584" spans="1:12" x14ac:dyDescent="0.25">
      <c r="A584">
        <v>54</v>
      </c>
      <c r="B584" s="93">
        <v>43455</v>
      </c>
      <c r="C584">
        <v>12</v>
      </c>
      <c r="D584" t="s">
        <v>104</v>
      </c>
      <c r="E584">
        <v>2018</v>
      </c>
      <c r="F584" t="s">
        <v>23</v>
      </c>
      <c r="G584" t="s">
        <v>67</v>
      </c>
      <c r="H584" t="s">
        <v>486</v>
      </c>
      <c r="I584">
        <v>42.97</v>
      </c>
      <c r="J584">
        <v>0</v>
      </c>
      <c r="K584" t="s">
        <v>261</v>
      </c>
      <c r="L584" t="s">
        <v>266</v>
      </c>
    </row>
    <row r="585" spans="1:12" x14ac:dyDescent="0.25">
      <c r="A585">
        <v>54</v>
      </c>
      <c r="B585" s="93">
        <v>43455</v>
      </c>
      <c r="C585">
        <v>12</v>
      </c>
      <c r="D585" t="s">
        <v>104</v>
      </c>
      <c r="E585">
        <v>2018</v>
      </c>
      <c r="F585" t="s">
        <v>23</v>
      </c>
      <c r="G585" t="s">
        <v>63</v>
      </c>
      <c r="H585" t="s">
        <v>486</v>
      </c>
      <c r="I585">
        <v>75</v>
      </c>
      <c r="J585">
        <v>0</v>
      </c>
      <c r="K585" t="s">
        <v>261</v>
      </c>
      <c r="L585" t="s">
        <v>64</v>
      </c>
    </row>
    <row r="586" spans="1:12" x14ac:dyDescent="0.25">
      <c r="A586">
        <v>54</v>
      </c>
      <c r="B586" s="93">
        <v>43465</v>
      </c>
      <c r="C586">
        <v>12</v>
      </c>
      <c r="D586" t="s">
        <v>104</v>
      </c>
      <c r="E586">
        <v>2018</v>
      </c>
      <c r="F586" t="s">
        <v>23</v>
      </c>
      <c r="G586" t="s">
        <v>492</v>
      </c>
      <c r="H586" t="s">
        <v>493</v>
      </c>
      <c r="I586">
        <v>0</v>
      </c>
      <c r="J586">
        <v>24.62</v>
      </c>
      <c r="K586" t="s">
        <v>261</v>
      </c>
      <c r="L586" t="s">
        <v>222</v>
      </c>
    </row>
    <row r="587" spans="1:12" x14ac:dyDescent="0.25">
      <c r="A587">
        <v>54</v>
      </c>
      <c r="B587" s="93">
        <v>43465</v>
      </c>
      <c r="C587">
        <v>12</v>
      </c>
      <c r="D587" t="s">
        <v>104</v>
      </c>
      <c r="E587">
        <v>2018</v>
      </c>
      <c r="F587" t="s">
        <v>23</v>
      </c>
      <c r="G587" t="s">
        <v>492</v>
      </c>
      <c r="H587" t="s">
        <v>493</v>
      </c>
      <c r="I587">
        <v>0</v>
      </c>
      <c r="J587">
        <v>60.47</v>
      </c>
      <c r="K587" t="s">
        <v>261</v>
      </c>
      <c r="L587" t="s">
        <v>266</v>
      </c>
    </row>
    <row r="588" spans="1:12" x14ac:dyDescent="0.25">
      <c r="A588">
        <v>54</v>
      </c>
      <c r="B588" s="93">
        <v>43465</v>
      </c>
      <c r="C588">
        <v>12</v>
      </c>
      <c r="D588" t="s">
        <v>104</v>
      </c>
      <c r="E588">
        <v>2018</v>
      </c>
      <c r="F588" t="s">
        <v>23</v>
      </c>
      <c r="G588" t="s">
        <v>492</v>
      </c>
      <c r="H588" t="s">
        <v>493</v>
      </c>
      <c r="I588">
        <v>0</v>
      </c>
      <c r="J588">
        <v>521.47</v>
      </c>
      <c r="K588" t="s">
        <v>261</v>
      </c>
      <c r="L588" t="s">
        <v>64</v>
      </c>
    </row>
    <row r="589" spans="1:12" x14ac:dyDescent="0.25">
      <c r="A589">
        <v>54</v>
      </c>
      <c r="B589" s="93">
        <v>43465</v>
      </c>
      <c r="C589">
        <v>12</v>
      </c>
      <c r="D589" t="s">
        <v>104</v>
      </c>
      <c r="E589">
        <v>2018</v>
      </c>
      <c r="F589" t="s">
        <v>23</v>
      </c>
      <c r="G589" t="s">
        <v>492</v>
      </c>
      <c r="H589" t="s">
        <v>493</v>
      </c>
      <c r="I589">
        <v>0</v>
      </c>
      <c r="J589">
        <v>584</v>
      </c>
      <c r="K589" t="s">
        <v>261</v>
      </c>
      <c r="L589" t="s">
        <v>35</v>
      </c>
    </row>
    <row r="590" spans="1:12" x14ac:dyDescent="0.25">
      <c r="A590">
        <v>54</v>
      </c>
      <c r="B590" s="93">
        <v>43465</v>
      </c>
      <c r="C590">
        <v>12</v>
      </c>
      <c r="D590" t="s">
        <v>104</v>
      </c>
      <c r="E590">
        <v>2018</v>
      </c>
      <c r="F590" t="s">
        <v>22</v>
      </c>
      <c r="G590" t="s">
        <v>492</v>
      </c>
      <c r="H590" t="s">
        <v>493</v>
      </c>
      <c r="I590">
        <v>0</v>
      </c>
      <c r="J590">
        <v>626</v>
      </c>
      <c r="K590" t="s">
        <v>261</v>
      </c>
      <c r="L590" t="s">
        <v>35</v>
      </c>
    </row>
    <row r="591" spans="1:12" x14ac:dyDescent="0.25">
      <c r="A591">
        <v>66</v>
      </c>
      <c r="B591" s="93">
        <v>43465</v>
      </c>
      <c r="C591">
        <v>12</v>
      </c>
      <c r="D591" t="s">
        <v>104</v>
      </c>
      <c r="E591">
        <v>2018</v>
      </c>
      <c r="F591" t="s">
        <v>21</v>
      </c>
      <c r="G591" t="s">
        <v>492</v>
      </c>
      <c r="H591" t="s">
        <v>493</v>
      </c>
      <c r="I591">
        <v>0</v>
      </c>
      <c r="J591">
        <v>43.87</v>
      </c>
      <c r="K591" t="s">
        <v>732</v>
      </c>
      <c r="L591" t="s">
        <v>34</v>
      </c>
    </row>
    <row r="592" spans="1:12" x14ac:dyDescent="0.25">
      <c r="A592">
        <v>66</v>
      </c>
      <c r="B592" s="93">
        <v>43465</v>
      </c>
      <c r="C592">
        <v>12</v>
      </c>
      <c r="D592" t="s">
        <v>104</v>
      </c>
      <c r="E592">
        <v>2018</v>
      </c>
      <c r="F592" t="s">
        <v>23</v>
      </c>
      <c r="G592" t="s">
        <v>492</v>
      </c>
      <c r="H592" t="s">
        <v>493</v>
      </c>
      <c r="I592">
        <v>0</v>
      </c>
      <c r="J592">
        <v>207.06</v>
      </c>
      <c r="K592" t="s">
        <v>732</v>
      </c>
      <c r="L592" t="s">
        <v>64</v>
      </c>
    </row>
    <row r="593" spans="1:12" x14ac:dyDescent="0.25">
      <c r="A593">
        <v>66</v>
      </c>
      <c r="B593" s="93">
        <v>43465</v>
      </c>
      <c r="C593">
        <v>12</v>
      </c>
      <c r="D593" t="s">
        <v>104</v>
      </c>
      <c r="E593">
        <v>2018</v>
      </c>
      <c r="F593" t="s">
        <v>23</v>
      </c>
      <c r="G593" t="s">
        <v>492</v>
      </c>
      <c r="H593" t="s">
        <v>493</v>
      </c>
      <c r="I593">
        <v>0</v>
      </c>
      <c r="J593">
        <v>247.61</v>
      </c>
      <c r="K593" t="s">
        <v>732</v>
      </c>
      <c r="L593" t="s">
        <v>266</v>
      </c>
    </row>
    <row r="594" spans="1:12" x14ac:dyDescent="0.25">
      <c r="A594">
        <v>68</v>
      </c>
      <c r="B594" s="93">
        <v>43445</v>
      </c>
      <c r="C594">
        <v>12</v>
      </c>
      <c r="D594" t="s">
        <v>104</v>
      </c>
      <c r="E594">
        <v>2018</v>
      </c>
      <c r="F594" t="s">
        <v>21</v>
      </c>
      <c r="G594" t="s">
        <v>36</v>
      </c>
      <c r="H594" t="s">
        <v>474</v>
      </c>
      <c r="I594">
        <v>8</v>
      </c>
      <c r="J594">
        <v>0</v>
      </c>
      <c r="K594" t="s">
        <v>262</v>
      </c>
      <c r="L594" t="s">
        <v>222</v>
      </c>
    </row>
    <row r="595" spans="1:12" x14ac:dyDescent="0.25">
      <c r="A595">
        <v>68</v>
      </c>
      <c r="B595" s="93">
        <v>43447</v>
      </c>
      <c r="C595">
        <v>12</v>
      </c>
      <c r="D595" t="s">
        <v>104</v>
      </c>
      <c r="E595">
        <v>2018</v>
      </c>
      <c r="F595" t="s">
        <v>21</v>
      </c>
      <c r="G595" t="s">
        <v>36</v>
      </c>
      <c r="H595" t="s">
        <v>476</v>
      </c>
      <c r="I595">
        <v>8</v>
      </c>
      <c r="J595">
        <v>0</v>
      </c>
      <c r="K595" t="s">
        <v>262</v>
      </c>
      <c r="L595" t="s">
        <v>222</v>
      </c>
    </row>
    <row r="596" spans="1:12" x14ac:dyDescent="0.25">
      <c r="A596">
        <v>68</v>
      </c>
      <c r="B596" s="93">
        <v>43465</v>
      </c>
      <c r="C596">
        <v>12</v>
      </c>
      <c r="D596" t="s">
        <v>104</v>
      </c>
      <c r="E596">
        <v>2018</v>
      </c>
      <c r="F596" t="s">
        <v>23</v>
      </c>
      <c r="G596" t="s">
        <v>492</v>
      </c>
      <c r="H596" t="s">
        <v>493</v>
      </c>
      <c r="I596">
        <v>0</v>
      </c>
      <c r="J596">
        <v>6.6</v>
      </c>
      <c r="K596" t="s">
        <v>262</v>
      </c>
      <c r="L596" t="s">
        <v>35</v>
      </c>
    </row>
    <row r="597" spans="1:12" x14ac:dyDescent="0.25">
      <c r="A597">
        <v>68</v>
      </c>
      <c r="B597" s="93">
        <v>43465</v>
      </c>
      <c r="C597">
        <v>12</v>
      </c>
      <c r="D597" t="s">
        <v>104</v>
      </c>
      <c r="E597">
        <v>2018</v>
      </c>
      <c r="F597" t="s">
        <v>22</v>
      </c>
      <c r="G597" t="s">
        <v>492</v>
      </c>
      <c r="H597" t="s">
        <v>493</v>
      </c>
      <c r="I597">
        <v>0</v>
      </c>
      <c r="J597">
        <v>40</v>
      </c>
      <c r="K597" t="s">
        <v>262</v>
      </c>
      <c r="L597" t="s">
        <v>222</v>
      </c>
    </row>
    <row r="598" spans="1:12" x14ac:dyDescent="0.25">
      <c r="A598">
        <v>68</v>
      </c>
      <c r="B598" s="93">
        <v>43465</v>
      </c>
      <c r="C598">
        <v>12</v>
      </c>
      <c r="D598" t="s">
        <v>104</v>
      </c>
      <c r="E598">
        <v>2018</v>
      </c>
      <c r="F598" t="s">
        <v>21</v>
      </c>
      <c r="G598" t="s">
        <v>492</v>
      </c>
      <c r="H598" t="s">
        <v>493</v>
      </c>
      <c r="I598">
        <v>0</v>
      </c>
      <c r="J598">
        <v>64</v>
      </c>
      <c r="K598" t="s">
        <v>262</v>
      </c>
      <c r="L598" t="s">
        <v>222</v>
      </c>
    </row>
    <row r="599" spans="1:12" x14ac:dyDescent="0.25">
      <c r="A599">
        <v>68</v>
      </c>
      <c r="B599" s="93">
        <v>43465</v>
      </c>
      <c r="C599">
        <v>12</v>
      </c>
      <c r="D599" t="s">
        <v>104</v>
      </c>
      <c r="E599">
        <v>2018</v>
      </c>
      <c r="F599" t="s">
        <v>21</v>
      </c>
      <c r="G599" t="s">
        <v>492</v>
      </c>
      <c r="H599" t="s">
        <v>493</v>
      </c>
      <c r="I599">
        <v>0</v>
      </c>
      <c r="J599">
        <v>279.20999999999998</v>
      </c>
      <c r="K599" t="s">
        <v>262</v>
      </c>
      <c r="L599" t="s">
        <v>34</v>
      </c>
    </row>
    <row r="600" spans="1:12" x14ac:dyDescent="0.25">
      <c r="A600">
        <v>69</v>
      </c>
      <c r="B600" s="93">
        <v>43435</v>
      </c>
      <c r="C600">
        <v>12</v>
      </c>
      <c r="D600" t="s">
        <v>104</v>
      </c>
      <c r="E600">
        <v>2018</v>
      </c>
      <c r="F600" t="s">
        <v>23</v>
      </c>
      <c r="G600" t="s">
        <v>58</v>
      </c>
      <c r="H600" t="s">
        <v>465</v>
      </c>
      <c r="I600">
        <v>96</v>
      </c>
      <c r="J600">
        <v>0</v>
      </c>
      <c r="K600" t="s">
        <v>263</v>
      </c>
      <c r="L600" t="s">
        <v>222</v>
      </c>
    </row>
    <row r="601" spans="1:12" x14ac:dyDescent="0.25">
      <c r="A601">
        <v>69</v>
      </c>
      <c r="B601" s="93">
        <v>43441</v>
      </c>
      <c r="C601">
        <v>12</v>
      </c>
      <c r="D601" t="s">
        <v>104</v>
      </c>
      <c r="E601">
        <v>2018</v>
      </c>
      <c r="F601" t="s">
        <v>23</v>
      </c>
      <c r="G601" t="s">
        <v>63</v>
      </c>
      <c r="H601" t="s">
        <v>470</v>
      </c>
      <c r="I601">
        <v>48.56</v>
      </c>
      <c r="J601">
        <v>0</v>
      </c>
      <c r="K601" t="s">
        <v>263</v>
      </c>
      <c r="L601" t="s">
        <v>64</v>
      </c>
    </row>
    <row r="602" spans="1:12" x14ac:dyDescent="0.25">
      <c r="A602">
        <v>69</v>
      </c>
      <c r="B602" s="93">
        <v>43451</v>
      </c>
      <c r="C602">
        <v>12</v>
      </c>
      <c r="D602" t="s">
        <v>104</v>
      </c>
      <c r="E602">
        <v>2018</v>
      </c>
      <c r="F602" t="s">
        <v>23</v>
      </c>
      <c r="G602" t="s">
        <v>58</v>
      </c>
      <c r="H602" t="s">
        <v>480</v>
      </c>
      <c r="I602">
        <v>96</v>
      </c>
      <c r="J602">
        <v>0</v>
      </c>
      <c r="K602" t="s">
        <v>263</v>
      </c>
      <c r="L602" t="s">
        <v>222</v>
      </c>
    </row>
    <row r="603" spans="1:12" x14ac:dyDescent="0.25">
      <c r="A603">
        <v>69</v>
      </c>
      <c r="B603" s="93">
        <v>43453</v>
      </c>
      <c r="C603">
        <v>12</v>
      </c>
      <c r="D603" t="s">
        <v>104</v>
      </c>
      <c r="E603">
        <v>2018</v>
      </c>
      <c r="F603" t="s">
        <v>21</v>
      </c>
      <c r="G603" t="s">
        <v>482</v>
      </c>
      <c r="H603" t="s">
        <v>483</v>
      </c>
      <c r="I603">
        <v>116.28</v>
      </c>
      <c r="J603">
        <v>0</v>
      </c>
      <c r="K603" t="s">
        <v>263</v>
      </c>
      <c r="L603" t="s">
        <v>34</v>
      </c>
    </row>
    <row r="604" spans="1:12" x14ac:dyDescent="0.25">
      <c r="A604">
        <v>69</v>
      </c>
      <c r="B604" s="93">
        <v>43465</v>
      </c>
      <c r="C604">
        <v>12</v>
      </c>
      <c r="D604" t="s">
        <v>104</v>
      </c>
      <c r="E604">
        <v>2018</v>
      </c>
      <c r="F604" t="s">
        <v>22</v>
      </c>
      <c r="G604" t="s">
        <v>492</v>
      </c>
      <c r="H604" t="s">
        <v>493</v>
      </c>
      <c r="I604">
        <v>0</v>
      </c>
      <c r="J604">
        <v>8</v>
      </c>
      <c r="K604" t="s">
        <v>263</v>
      </c>
      <c r="L604" t="s">
        <v>222</v>
      </c>
    </row>
    <row r="605" spans="1:12" x14ac:dyDescent="0.25">
      <c r="A605">
        <v>69</v>
      </c>
      <c r="B605" s="93">
        <v>43465</v>
      </c>
      <c r="C605">
        <v>12</v>
      </c>
      <c r="D605" t="s">
        <v>104</v>
      </c>
      <c r="E605">
        <v>2018</v>
      </c>
      <c r="F605" t="s">
        <v>23</v>
      </c>
      <c r="G605" t="s">
        <v>492</v>
      </c>
      <c r="H605" t="s">
        <v>493</v>
      </c>
      <c r="I605">
        <v>0</v>
      </c>
      <c r="J605">
        <v>34.68</v>
      </c>
      <c r="K605" t="s">
        <v>263</v>
      </c>
      <c r="L605" t="s">
        <v>35</v>
      </c>
    </row>
    <row r="606" spans="1:12" x14ac:dyDescent="0.25">
      <c r="A606">
        <v>69</v>
      </c>
      <c r="B606" s="93">
        <v>43465</v>
      </c>
      <c r="C606">
        <v>12</v>
      </c>
      <c r="D606" t="s">
        <v>104</v>
      </c>
      <c r="E606">
        <v>2018</v>
      </c>
      <c r="F606" t="s">
        <v>21</v>
      </c>
      <c r="G606" t="s">
        <v>492</v>
      </c>
      <c r="H606" t="s">
        <v>493</v>
      </c>
      <c r="I606">
        <v>0</v>
      </c>
      <c r="J606">
        <v>40</v>
      </c>
      <c r="K606" t="s">
        <v>263</v>
      </c>
      <c r="L606" t="s">
        <v>222</v>
      </c>
    </row>
    <row r="607" spans="1:12" x14ac:dyDescent="0.25">
      <c r="A607">
        <v>69</v>
      </c>
      <c r="B607" s="93">
        <v>43465</v>
      </c>
      <c r="C607">
        <v>12</v>
      </c>
      <c r="D607" t="s">
        <v>104</v>
      </c>
      <c r="E607">
        <v>2018</v>
      </c>
      <c r="F607" t="s">
        <v>21</v>
      </c>
      <c r="G607" t="s">
        <v>492</v>
      </c>
      <c r="H607" t="s">
        <v>493</v>
      </c>
      <c r="I607">
        <v>0</v>
      </c>
      <c r="J607">
        <v>182.56</v>
      </c>
      <c r="K607" t="s">
        <v>263</v>
      </c>
      <c r="L607" t="s">
        <v>34</v>
      </c>
    </row>
    <row r="608" spans="1:12" x14ac:dyDescent="0.25">
      <c r="A608">
        <v>69</v>
      </c>
      <c r="B608" s="93">
        <v>43465</v>
      </c>
      <c r="C608">
        <v>12</v>
      </c>
      <c r="D608" t="s">
        <v>104</v>
      </c>
      <c r="E608">
        <v>2018</v>
      </c>
      <c r="F608" t="s">
        <v>23</v>
      </c>
      <c r="G608" t="s">
        <v>492</v>
      </c>
      <c r="H608" t="s">
        <v>493</v>
      </c>
      <c r="I608">
        <v>0</v>
      </c>
      <c r="J608">
        <v>421.1</v>
      </c>
      <c r="K608" t="s">
        <v>263</v>
      </c>
      <c r="L608" t="s">
        <v>64</v>
      </c>
    </row>
    <row r="609" spans="1:12" x14ac:dyDescent="0.25">
      <c r="A609">
        <v>69</v>
      </c>
      <c r="B609" s="93">
        <v>43465</v>
      </c>
      <c r="C609">
        <v>12</v>
      </c>
      <c r="D609" t="s">
        <v>104</v>
      </c>
      <c r="E609">
        <v>2018</v>
      </c>
      <c r="F609" t="s">
        <v>23</v>
      </c>
      <c r="G609" t="s">
        <v>492</v>
      </c>
      <c r="H609" t="s">
        <v>493</v>
      </c>
      <c r="I609">
        <v>0</v>
      </c>
      <c r="J609">
        <v>2364</v>
      </c>
      <c r="K609" t="s">
        <v>263</v>
      </c>
      <c r="L609" t="s">
        <v>222</v>
      </c>
    </row>
    <row r="610" spans="1:12" x14ac:dyDescent="0.25">
      <c r="A610">
        <v>70</v>
      </c>
      <c r="B610" s="93">
        <v>43462</v>
      </c>
      <c r="C610">
        <v>12</v>
      </c>
      <c r="D610" t="s">
        <v>104</v>
      </c>
      <c r="E610">
        <v>2018</v>
      </c>
      <c r="F610" t="s">
        <v>23</v>
      </c>
      <c r="G610" t="s">
        <v>63</v>
      </c>
      <c r="H610" t="s">
        <v>491</v>
      </c>
      <c r="I610">
        <v>75</v>
      </c>
      <c r="J610">
        <v>0</v>
      </c>
      <c r="K610" t="s">
        <v>264</v>
      </c>
      <c r="L610" t="s">
        <v>64</v>
      </c>
    </row>
    <row r="611" spans="1:12" x14ac:dyDescent="0.25">
      <c r="A611">
        <v>70</v>
      </c>
      <c r="B611" s="93">
        <v>43465</v>
      </c>
      <c r="C611">
        <v>12</v>
      </c>
      <c r="D611" t="s">
        <v>104</v>
      </c>
      <c r="E611">
        <v>2018</v>
      </c>
      <c r="F611" t="s">
        <v>23</v>
      </c>
      <c r="G611" t="s">
        <v>492</v>
      </c>
      <c r="H611" t="s">
        <v>493</v>
      </c>
      <c r="I611">
        <v>0</v>
      </c>
      <c r="J611">
        <v>29.35</v>
      </c>
      <c r="K611" t="s">
        <v>264</v>
      </c>
      <c r="L611" t="s">
        <v>35</v>
      </c>
    </row>
    <row r="612" spans="1:12" x14ac:dyDescent="0.25">
      <c r="A612">
        <v>70</v>
      </c>
      <c r="B612" s="93">
        <v>43465</v>
      </c>
      <c r="C612">
        <v>12</v>
      </c>
      <c r="D612" t="s">
        <v>104</v>
      </c>
      <c r="E612">
        <v>2018</v>
      </c>
      <c r="F612" t="s">
        <v>22</v>
      </c>
      <c r="G612" t="s">
        <v>492</v>
      </c>
      <c r="H612" t="s">
        <v>493</v>
      </c>
      <c r="I612">
        <v>0</v>
      </c>
      <c r="J612">
        <v>57.29</v>
      </c>
      <c r="K612" t="s">
        <v>264</v>
      </c>
      <c r="L612" t="s">
        <v>34</v>
      </c>
    </row>
    <row r="613" spans="1:12" x14ac:dyDescent="0.25">
      <c r="A613">
        <v>70</v>
      </c>
      <c r="B613" s="93">
        <v>43465</v>
      </c>
      <c r="C613">
        <v>12</v>
      </c>
      <c r="D613" t="s">
        <v>104</v>
      </c>
      <c r="E613">
        <v>2018</v>
      </c>
      <c r="F613" t="s">
        <v>21</v>
      </c>
      <c r="G613" t="s">
        <v>492</v>
      </c>
      <c r="H613" t="s">
        <v>493</v>
      </c>
      <c r="I613">
        <v>0</v>
      </c>
      <c r="J613">
        <v>58.52</v>
      </c>
      <c r="K613" t="s">
        <v>264</v>
      </c>
      <c r="L613" t="s">
        <v>34</v>
      </c>
    </row>
    <row r="614" spans="1:12" x14ac:dyDescent="0.25">
      <c r="A614">
        <v>70</v>
      </c>
      <c r="B614" s="93">
        <v>43465</v>
      </c>
      <c r="C614">
        <v>12</v>
      </c>
      <c r="D614" t="s">
        <v>104</v>
      </c>
      <c r="E614">
        <v>2018</v>
      </c>
      <c r="F614" t="s">
        <v>23</v>
      </c>
      <c r="G614" t="s">
        <v>492</v>
      </c>
      <c r="H614" t="s">
        <v>493</v>
      </c>
      <c r="I614">
        <v>0</v>
      </c>
      <c r="J614">
        <v>388.61</v>
      </c>
      <c r="K614" t="s">
        <v>264</v>
      </c>
      <c r="L614" t="s">
        <v>64</v>
      </c>
    </row>
    <row r="615" spans="1:12" x14ac:dyDescent="0.25">
      <c r="A615">
        <v>71</v>
      </c>
      <c r="B615" s="93">
        <v>43465</v>
      </c>
      <c r="C615">
        <v>12</v>
      </c>
      <c r="D615" t="s">
        <v>104</v>
      </c>
      <c r="E615">
        <v>2018</v>
      </c>
      <c r="F615" t="s">
        <v>21</v>
      </c>
      <c r="G615" t="s">
        <v>492</v>
      </c>
      <c r="H615" t="s">
        <v>493</v>
      </c>
      <c r="I615">
        <v>0</v>
      </c>
      <c r="J615">
        <v>16</v>
      </c>
      <c r="K615" t="s">
        <v>265</v>
      </c>
      <c r="L615" t="s">
        <v>222</v>
      </c>
    </row>
    <row r="616" spans="1:12" x14ac:dyDescent="0.25">
      <c r="A616">
        <v>71</v>
      </c>
      <c r="B616" s="93">
        <v>43465</v>
      </c>
      <c r="C616">
        <v>12</v>
      </c>
      <c r="D616" t="s">
        <v>104</v>
      </c>
      <c r="E616">
        <v>2018</v>
      </c>
      <c r="F616" t="s">
        <v>23</v>
      </c>
      <c r="G616" t="s">
        <v>492</v>
      </c>
      <c r="H616" t="s">
        <v>493</v>
      </c>
      <c r="I616">
        <v>0</v>
      </c>
      <c r="J616">
        <v>16.05</v>
      </c>
      <c r="K616" t="s">
        <v>265</v>
      </c>
      <c r="L616" t="s">
        <v>266</v>
      </c>
    </row>
    <row r="617" spans="1:12" x14ac:dyDescent="0.25">
      <c r="A617">
        <v>71</v>
      </c>
      <c r="B617" s="93">
        <v>43465</v>
      </c>
      <c r="C617">
        <v>12</v>
      </c>
      <c r="D617" t="s">
        <v>104</v>
      </c>
      <c r="E617">
        <v>2018</v>
      </c>
      <c r="F617" t="s">
        <v>23</v>
      </c>
      <c r="G617" t="s">
        <v>492</v>
      </c>
      <c r="H617" t="s">
        <v>493</v>
      </c>
      <c r="I617">
        <v>0</v>
      </c>
      <c r="J617">
        <v>43.65</v>
      </c>
      <c r="K617" t="s">
        <v>265</v>
      </c>
      <c r="L617" t="s">
        <v>35</v>
      </c>
    </row>
    <row r="618" spans="1:12" x14ac:dyDescent="0.25">
      <c r="A618">
        <v>71</v>
      </c>
      <c r="B618" s="93">
        <v>43465</v>
      </c>
      <c r="C618">
        <v>12</v>
      </c>
      <c r="D618" t="s">
        <v>104</v>
      </c>
      <c r="E618">
        <v>2018</v>
      </c>
      <c r="F618" t="s">
        <v>23</v>
      </c>
      <c r="G618" t="s">
        <v>492</v>
      </c>
      <c r="H618" t="s">
        <v>493</v>
      </c>
      <c r="I618">
        <v>0</v>
      </c>
      <c r="J618">
        <v>80.87</v>
      </c>
      <c r="K618" t="s">
        <v>265</v>
      </c>
      <c r="L618" t="s">
        <v>222</v>
      </c>
    </row>
    <row r="619" spans="1:12" x14ac:dyDescent="0.25">
      <c r="A619">
        <v>71</v>
      </c>
      <c r="B619" s="93">
        <v>43465</v>
      </c>
      <c r="C619">
        <v>12</v>
      </c>
      <c r="D619" t="s">
        <v>104</v>
      </c>
      <c r="E619">
        <v>2018</v>
      </c>
      <c r="F619" t="s">
        <v>23</v>
      </c>
      <c r="G619" t="s">
        <v>492</v>
      </c>
      <c r="H619" t="s">
        <v>493</v>
      </c>
      <c r="I619">
        <v>0</v>
      </c>
      <c r="J619">
        <v>315.25</v>
      </c>
      <c r="K619" t="s">
        <v>265</v>
      </c>
      <c r="L619" t="s">
        <v>64</v>
      </c>
    </row>
    <row r="620" spans="1:12" x14ac:dyDescent="0.25">
      <c r="A620">
        <v>71</v>
      </c>
      <c r="B620" s="93">
        <v>43465</v>
      </c>
      <c r="C620">
        <v>12</v>
      </c>
      <c r="D620" t="s">
        <v>104</v>
      </c>
      <c r="E620">
        <v>2018</v>
      </c>
      <c r="F620" t="s">
        <v>21</v>
      </c>
      <c r="G620" t="s">
        <v>492</v>
      </c>
      <c r="H620" t="s">
        <v>493</v>
      </c>
      <c r="I620">
        <v>0</v>
      </c>
      <c r="J620">
        <v>318.02</v>
      </c>
      <c r="K620" t="s">
        <v>265</v>
      </c>
      <c r="L620" t="s">
        <v>34</v>
      </c>
    </row>
    <row r="621" spans="1:12" x14ac:dyDescent="0.25">
      <c r="A621">
        <v>72</v>
      </c>
      <c r="B621" s="93">
        <v>43444</v>
      </c>
      <c r="C621">
        <v>12</v>
      </c>
      <c r="D621" t="s">
        <v>104</v>
      </c>
      <c r="E621">
        <v>2018</v>
      </c>
      <c r="F621" t="s">
        <v>22</v>
      </c>
      <c r="G621" t="s">
        <v>471</v>
      </c>
      <c r="H621" t="s">
        <v>472</v>
      </c>
      <c r="I621">
        <v>25.68</v>
      </c>
      <c r="J621">
        <v>0</v>
      </c>
      <c r="K621" t="s">
        <v>267</v>
      </c>
      <c r="L621" t="s">
        <v>34</v>
      </c>
    </row>
    <row r="622" spans="1:12" x14ac:dyDescent="0.25">
      <c r="A622">
        <v>72</v>
      </c>
      <c r="B622" s="93">
        <v>43446</v>
      </c>
      <c r="C622">
        <v>12</v>
      </c>
      <c r="D622" t="s">
        <v>104</v>
      </c>
      <c r="E622">
        <v>2018</v>
      </c>
      <c r="F622" t="s">
        <v>23</v>
      </c>
      <c r="G622" t="s">
        <v>63</v>
      </c>
      <c r="H622" t="s">
        <v>475</v>
      </c>
      <c r="I622">
        <v>31.38</v>
      </c>
      <c r="J622">
        <v>0</v>
      </c>
      <c r="K622" t="s">
        <v>267</v>
      </c>
      <c r="L622" t="s">
        <v>64</v>
      </c>
    </row>
    <row r="623" spans="1:12" x14ac:dyDescent="0.25">
      <c r="A623">
        <v>72</v>
      </c>
      <c r="B623" s="93">
        <v>43454</v>
      </c>
      <c r="C623">
        <v>12</v>
      </c>
      <c r="D623" t="s">
        <v>104</v>
      </c>
      <c r="E623">
        <v>2018</v>
      </c>
      <c r="F623" t="s">
        <v>23</v>
      </c>
      <c r="G623" t="s">
        <v>63</v>
      </c>
      <c r="H623" t="s">
        <v>485</v>
      </c>
      <c r="I623">
        <v>187.25</v>
      </c>
      <c r="J623">
        <v>0</v>
      </c>
      <c r="K623" t="s">
        <v>267</v>
      </c>
      <c r="L623" t="s">
        <v>64</v>
      </c>
    </row>
    <row r="624" spans="1:12" x14ac:dyDescent="0.25">
      <c r="A624">
        <v>72</v>
      </c>
      <c r="B624" s="93">
        <v>43462</v>
      </c>
      <c r="C624">
        <v>12</v>
      </c>
      <c r="D624" t="s">
        <v>104</v>
      </c>
      <c r="E624">
        <v>2018</v>
      </c>
      <c r="F624" t="s">
        <v>23</v>
      </c>
      <c r="G624" t="s">
        <v>63</v>
      </c>
      <c r="H624" t="s">
        <v>491</v>
      </c>
      <c r="I624">
        <v>120.4</v>
      </c>
      <c r="J624">
        <v>0</v>
      </c>
      <c r="K624" t="s">
        <v>267</v>
      </c>
      <c r="L624" t="s">
        <v>64</v>
      </c>
    </row>
    <row r="625" spans="1:12" x14ac:dyDescent="0.25">
      <c r="A625">
        <v>72</v>
      </c>
      <c r="B625" s="93">
        <v>43465</v>
      </c>
      <c r="C625">
        <v>12</v>
      </c>
      <c r="D625" t="s">
        <v>104</v>
      </c>
      <c r="E625">
        <v>2018</v>
      </c>
      <c r="F625" t="s">
        <v>21</v>
      </c>
      <c r="G625" t="s">
        <v>492</v>
      </c>
      <c r="H625" t="s">
        <v>493</v>
      </c>
      <c r="I625">
        <v>0</v>
      </c>
      <c r="J625">
        <v>24</v>
      </c>
      <c r="K625" t="s">
        <v>267</v>
      </c>
      <c r="L625" t="s">
        <v>222</v>
      </c>
    </row>
    <row r="626" spans="1:12" x14ac:dyDescent="0.25">
      <c r="A626">
        <v>72</v>
      </c>
      <c r="B626" s="93">
        <v>43465</v>
      </c>
      <c r="C626">
        <v>12</v>
      </c>
      <c r="D626" t="s">
        <v>104</v>
      </c>
      <c r="E626">
        <v>2018</v>
      </c>
      <c r="F626" t="s">
        <v>23</v>
      </c>
      <c r="G626" t="s">
        <v>492</v>
      </c>
      <c r="H626" t="s">
        <v>493</v>
      </c>
      <c r="I626">
        <v>0</v>
      </c>
      <c r="J626">
        <v>41.49</v>
      </c>
      <c r="K626" t="s">
        <v>267</v>
      </c>
      <c r="L626" t="s">
        <v>222</v>
      </c>
    </row>
    <row r="627" spans="1:12" x14ac:dyDescent="0.25">
      <c r="A627">
        <v>72</v>
      </c>
      <c r="B627" s="93">
        <v>43465</v>
      </c>
      <c r="C627">
        <v>12</v>
      </c>
      <c r="D627" t="s">
        <v>104</v>
      </c>
      <c r="E627">
        <v>2018</v>
      </c>
      <c r="F627" t="s">
        <v>23</v>
      </c>
      <c r="G627" t="s">
        <v>492</v>
      </c>
      <c r="H627" t="s">
        <v>493</v>
      </c>
      <c r="I627">
        <v>0</v>
      </c>
      <c r="J627">
        <v>49.98</v>
      </c>
      <c r="K627" t="s">
        <v>267</v>
      </c>
      <c r="L627" t="s">
        <v>266</v>
      </c>
    </row>
    <row r="628" spans="1:12" x14ac:dyDescent="0.25">
      <c r="A628">
        <v>72</v>
      </c>
      <c r="B628" s="93">
        <v>43465</v>
      </c>
      <c r="C628">
        <v>12</v>
      </c>
      <c r="D628" t="s">
        <v>104</v>
      </c>
      <c r="E628">
        <v>2018</v>
      </c>
      <c r="F628" t="s">
        <v>23</v>
      </c>
      <c r="G628" t="s">
        <v>492</v>
      </c>
      <c r="H628" t="s">
        <v>493</v>
      </c>
      <c r="I628">
        <v>0</v>
      </c>
      <c r="J628">
        <v>58.15</v>
      </c>
      <c r="K628" t="s">
        <v>267</v>
      </c>
      <c r="L628" t="s">
        <v>35</v>
      </c>
    </row>
    <row r="629" spans="1:12" x14ac:dyDescent="0.25">
      <c r="A629">
        <v>72</v>
      </c>
      <c r="B629" s="93">
        <v>43465</v>
      </c>
      <c r="C629">
        <v>12</v>
      </c>
      <c r="D629" t="s">
        <v>104</v>
      </c>
      <c r="E629">
        <v>2018</v>
      </c>
      <c r="F629" t="s">
        <v>23</v>
      </c>
      <c r="G629" t="s">
        <v>492</v>
      </c>
      <c r="H629" t="s">
        <v>493</v>
      </c>
      <c r="I629">
        <v>0</v>
      </c>
      <c r="J629">
        <v>133.38</v>
      </c>
      <c r="K629" t="s">
        <v>267</v>
      </c>
      <c r="L629" t="s">
        <v>34</v>
      </c>
    </row>
    <row r="630" spans="1:12" x14ac:dyDescent="0.25">
      <c r="A630">
        <v>72</v>
      </c>
      <c r="B630" s="93">
        <v>43465</v>
      </c>
      <c r="C630">
        <v>12</v>
      </c>
      <c r="D630" t="s">
        <v>104</v>
      </c>
      <c r="E630">
        <v>2018</v>
      </c>
      <c r="F630" t="s">
        <v>22</v>
      </c>
      <c r="G630" t="s">
        <v>492</v>
      </c>
      <c r="H630" t="s">
        <v>493</v>
      </c>
      <c r="I630">
        <v>0</v>
      </c>
      <c r="J630">
        <v>155.13</v>
      </c>
      <c r="K630" t="s">
        <v>267</v>
      </c>
      <c r="L630" t="s">
        <v>34</v>
      </c>
    </row>
    <row r="631" spans="1:12" x14ac:dyDescent="0.25">
      <c r="A631">
        <v>72</v>
      </c>
      <c r="B631" s="93">
        <v>43465</v>
      </c>
      <c r="C631">
        <v>12</v>
      </c>
      <c r="D631" t="s">
        <v>104</v>
      </c>
      <c r="E631">
        <v>2018</v>
      </c>
      <c r="F631" t="s">
        <v>21</v>
      </c>
      <c r="G631" t="s">
        <v>492</v>
      </c>
      <c r="H631" t="s">
        <v>493</v>
      </c>
      <c r="I631">
        <v>0</v>
      </c>
      <c r="J631">
        <v>195.85</v>
      </c>
      <c r="K631" t="s">
        <v>267</v>
      </c>
      <c r="L631" t="s">
        <v>34</v>
      </c>
    </row>
    <row r="632" spans="1:12" x14ac:dyDescent="0.25">
      <c r="A632">
        <v>72</v>
      </c>
      <c r="B632" s="93">
        <v>43465</v>
      </c>
      <c r="C632">
        <v>12</v>
      </c>
      <c r="D632" t="s">
        <v>104</v>
      </c>
      <c r="E632">
        <v>2018</v>
      </c>
      <c r="F632" t="s">
        <v>23</v>
      </c>
      <c r="G632" t="s">
        <v>492</v>
      </c>
      <c r="H632" t="s">
        <v>493</v>
      </c>
      <c r="I632">
        <v>0</v>
      </c>
      <c r="J632">
        <v>803.33</v>
      </c>
      <c r="K632" t="s">
        <v>267</v>
      </c>
      <c r="L632" t="s">
        <v>64</v>
      </c>
    </row>
    <row r="633" spans="1:12" x14ac:dyDescent="0.25">
      <c r="A633">
        <v>73</v>
      </c>
      <c r="B633" s="93">
        <v>43440</v>
      </c>
      <c r="C633">
        <v>12</v>
      </c>
      <c r="D633" t="s">
        <v>104</v>
      </c>
      <c r="E633">
        <v>2018</v>
      </c>
      <c r="F633" t="s">
        <v>21</v>
      </c>
      <c r="G633" t="s">
        <v>36</v>
      </c>
      <c r="H633" t="s">
        <v>469</v>
      </c>
      <c r="I633">
        <v>80</v>
      </c>
      <c r="J633">
        <v>0</v>
      </c>
      <c r="K633" t="s">
        <v>268</v>
      </c>
      <c r="L633" t="s">
        <v>222</v>
      </c>
    </row>
    <row r="634" spans="1:12" x14ac:dyDescent="0.25">
      <c r="A634">
        <v>73</v>
      </c>
      <c r="B634" s="93">
        <v>43444</v>
      </c>
      <c r="C634">
        <v>12</v>
      </c>
      <c r="D634" t="s">
        <v>104</v>
      </c>
      <c r="E634">
        <v>2018</v>
      </c>
      <c r="F634" t="s">
        <v>23</v>
      </c>
      <c r="G634" t="s">
        <v>37</v>
      </c>
      <c r="H634" t="s">
        <v>60</v>
      </c>
      <c r="I634">
        <v>2.25</v>
      </c>
      <c r="J634">
        <v>0</v>
      </c>
      <c r="K634" t="s">
        <v>268</v>
      </c>
      <c r="L634" t="s">
        <v>35</v>
      </c>
    </row>
    <row r="635" spans="1:12" x14ac:dyDescent="0.25">
      <c r="A635">
        <v>73</v>
      </c>
      <c r="B635" s="93">
        <v>43444</v>
      </c>
      <c r="C635">
        <v>12</v>
      </c>
      <c r="D635" t="s">
        <v>104</v>
      </c>
      <c r="E635">
        <v>2018</v>
      </c>
      <c r="F635" t="s">
        <v>22</v>
      </c>
      <c r="G635" t="s">
        <v>36</v>
      </c>
      <c r="H635" t="s">
        <v>473</v>
      </c>
      <c r="I635">
        <v>8</v>
      </c>
      <c r="J635">
        <v>0</v>
      </c>
      <c r="K635" t="s">
        <v>268</v>
      </c>
      <c r="L635" t="s">
        <v>222</v>
      </c>
    </row>
    <row r="636" spans="1:12" x14ac:dyDescent="0.25">
      <c r="A636">
        <v>73</v>
      </c>
      <c r="B636" s="93">
        <v>43444</v>
      </c>
      <c r="C636">
        <v>12</v>
      </c>
      <c r="D636" t="s">
        <v>104</v>
      </c>
      <c r="E636">
        <v>2018</v>
      </c>
      <c r="F636" t="s">
        <v>21</v>
      </c>
      <c r="G636" t="s">
        <v>36</v>
      </c>
      <c r="H636" t="s">
        <v>473</v>
      </c>
      <c r="I636">
        <v>40</v>
      </c>
      <c r="J636">
        <v>0</v>
      </c>
      <c r="K636" t="s">
        <v>268</v>
      </c>
      <c r="L636" t="s">
        <v>222</v>
      </c>
    </row>
    <row r="637" spans="1:12" x14ac:dyDescent="0.25">
      <c r="A637">
        <v>73</v>
      </c>
      <c r="B637" s="93">
        <v>43444</v>
      </c>
      <c r="C637">
        <v>12</v>
      </c>
      <c r="D637" t="s">
        <v>104</v>
      </c>
      <c r="E637">
        <v>2018</v>
      </c>
      <c r="F637" t="s">
        <v>23</v>
      </c>
      <c r="G637" t="s">
        <v>63</v>
      </c>
      <c r="H637" t="s">
        <v>473</v>
      </c>
      <c r="I637">
        <v>47.06</v>
      </c>
      <c r="J637">
        <v>0</v>
      </c>
      <c r="K637" t="s">
        <v>268</v>
      </c>
      <c r="L637" t="s">
        <v>64</v>
      </c>
    </row>
    <row r="638" spans="1:12" x14ac:dyDescent="0.25">
      <c r="A638">
        <v>73</v>
      </c>
      <c r="B638" s="93">
        <v>43444</v>
      </c>
      <c r="C638">
        <v>12</v>
      </c>
      <c r="D638" t="s">
        <v>104</v>
      </c>
      <c r="E638">
        <v>2018</v>
      </c>
      <c r="F638" t="s">
        <v>23</v>
      </c>
      <c r="G638" t="s">
        <v>58</v>
      </c>
      <c r="H638" t="s">
        <v>473</v>
      </c>
      <c r="I638">
        <v>86.97</v>
      </c>
      <c r="J638">
        <v>0</v>
      </c>
      <c r="K638" t="s">
        <v>268</v>
      </c>
      <c r="L638" t="s">
        <v>222</v>
      </c>
    </row>
    <row r="639" spans="1:12" x14ac:dyDescent="0.25">
      <c r="A639">
        <v>73</v>
      </c>
      <c r="B639" s="93">
        <v>43444</v>
      </c>
      <c r="C639">
        <v>12</v>
      </c>
      <c r="D639" t="s">
        <v>104</v>
      </c>
      <c r="E639">
        <v>2018</v>
      </c>
      <c r="F639" t="s">
        <v>21</v>
      </c>
      <c r="G639" t="s">
        <v>471</v>
      </c>
      <c r="H639" t="s">
        <v>472</v>
      </c>
      <c r="I639">
        <v>1091.8399999999999</v>
      </c>
      <c r="J639">
        <v>0</v>
      </c>
      <c r="K639" t="s">
        <v>268</v>
      </c>
      <c r="L639" t="s">
        <v>34</v>
      </c>
    </row>
    <row r="640" spans="1:12" x14ac:dyDescent="0.25">
      <c r="A640">
        <v>73</v>
      </c>
      <c r="B640" s="93">
        <v>43445</v>
      </c>
      <c r="C640">
        <v>12</v>
      </c>
      <c r="D640" t="s">
        <v>104</v>
      </c>
      <c r="E640">
        <v>2018</v>
      </c>
      <c r="F640" t="s">
        <v>23</v>
      </c>
      <c r="G640" t="s">
        <v>37</v>
      </c>
      <c r="H640" t="s">
        <v>60</v>
      </c>
      <c r="I640">
        <v>4.5</v>
      </c>
      <c r="J640">
        <v>0</v>
      </c>
      <c r="K640" t="s">
        <v>268</v>
      </c>
      <c r="L640" t="s">
        <v>35</v>
      </c>
    </row>
    <row r="641" spans="1:12" x14ac:dyDescent="0.25">
      <c r="A641">
        <v>73</v>
      </c>
      <c r="B641" s="93">
        <v>43445</v>
      </c>
      <c r="C641">
        <v>12</v>
      </c>
      <c r="D641" t="s">
        <v>104</v>
      </c>
      <c r="E641">
        <v>2018</v>
      </c>
      <c r="F641" t="s">
        <v>22</v>
      </c>
      <c r="G641" t="s">
        <v>36</v>
      </c>
      <c r="H641" t="s">
        <v>474</v>
      </c>
      <c r="I641">
        <v>8</v>
      </c>
      <c r="J641">
        <v>0</v>
      </c>
      <c r="K641" t="s">
        <v>268</v>
      </c>
      <c r="L641" t="s">
        <v>222</v>
      </c>
    </row>
    <row r="642" spans="1:12" x14ac:dyDescent="0.25">
      <c r="A642">
        <v>73</v>
      </c>
      <c r="B642" s="93">
        <v>43445</v>
      </c>
      <c r="C642">
        <v>12</v>
      </c>
      <c r="D642" t="s">
        <v>104</v>
      </c>
      <c r="E642">
        <v>2018</v>
      </c>
      <c r="F642" t="s">
        <v>21</v>
      </c>
      <c r="G642" t="s">
        <v>36</v>
      </c>
      <c r="H642" t="s">
        <v>474</v>
      </c>
      <c r="I642">
        <v>40</v>
      </c>
      <c r="J642">
        <v>0</v>
      </c>
      <c r="K642" t="s">
        <v>268</v>
      </c>
      <c r="L642" t="s">
        <v>222</v>
      </c>
    </row>
    <row r="643" spans="1:12" x14ac:dyDescent="0.25">
      <c r="A643">
        <v>73</v>
      </c>
      <c r="B643" s="93">
        <v>43447</v>
      </c>
      <c r="C643">
        <v>12</v>
      </c>
      <c r="D643" t="s">
        <v>104</v>
      </c>
      <c r="E643">
        <v>2018</v>
      </c>
      <c r="F643" t="s">
        <v>21</v>
      </c>
      <c r="G643" t="s">
        <v>36</v>
      </c>
      <c r="H643" t="s">
        <v>476</v>
      </c>
      <c r="I643">
        <v>32</v>
      </c>
      <c r="J643">
        <v>0</v>
      </c>
      <c r="K643" t="s">
        <v>268</v>
      </c>
      <c r="L643" t="s">
        <v>222</v>
      </c>
    </row>
    <row r="644" spans="1:12" x14ac:dyDescent="0.25">
      <c r="A644">
        <v>73</v>
      </c>
      <c r="B644" s="93">
        <v>43448</v>
      </c>
      <c r="C644">
        <v>12</v>
      </c>
      <c r="D644" t="s">
        <v>104</v>
      </c>
      <c r="E644">
        <v>2018</v>
      </c>
      <c r="F644" t="s">
        <v>21</v>
      </c>
      <c r="G644" t="s">
        <v>36</v>
      </c>
      <c r="H644" t="s">
        <v>477</v>
      </c>
      <c r="I644">
        <v>32</v>
      </c>
      <c r="J644">
        <v>0</v>
      </c>
      <c r="K644" t="s">
        <v>268</v>
      </c>
      <c r="L644" t="s">
        <v>222</v>
      </c>
    </row>
    <row r="645" spans="1:12" x14ac:dyDescent="0.25">
      <c r="A645">
        <v>73</v>
      </c>
      <c r="B645" s="93">
        <v>43451</v>
      </c>
      <c r="C645">
        <v>12</v>
      </c>
      <c r="D645" t="s">
        <v>104</v>
      </c>
      <c r="E645">
        <v>2018</v>
      </c>
      <c r="F645" t="s">
        <v>21</v>
      </c>
      <c r="G645" t="s">
        <v>36</v>
      </c>
      <c r="H645" t="s">
        <v>480</v>
      </c>
      <c r="I645">
        <v>96</v>
      </c>
      <c r="J645">
        <v>0</v>
      </c>
      <c r="K645" t="s">
        <v>268</v>
      </c>
      <c r="L645" t="s">
        <v>222</v>
      </c>
    </row>
    <row r="646" spans="1:12" x14ac:dyDescent="0.25">
      <c r="A646">
        <v>73</v>
      </c>
      <c r="B646" s="93">
        <v>43453</v>
      </c>
      <c r="C646">
        <v>12</v>
      </c>
      <c r="D646" t="s">
        <v>104</v>
      </c>
      <c r="E646">
        <v>2018</v>
      </c>
      <c r="F646" t="s">
        <v>21</v>
      </c>
      <c r="G646" t="s">
        <v>482</v>
      </c>
      <c r="H646" t="s">
        <v>483</v>
      </c>
      <c r="I646">
        <v>780.23</v>
      </c>
      <c r="J646">
        <v>0</v>
      </c>
      <c r="K646" t="s">
        <v>268</v>
      </c>
      <c r="L646" t="s">
        <v>34</v>
      </c>
    </row>
    <row r="647" spans="1:12" x14ac:dyDescent="0.25">
      <c r="A647">
        <v>73</v>
      </c>
      <c r="B647" s="93">
        <v>43454</v>
      </c>
      <c r="C647">
        <v>12</v>
      </c>
      <c r="D647" t="s">
        <v>104</v>
      </c>
      <c r="E647">
        <v>2018</v>
      </c>
      <c r="F647" t="s">
        <v>21</v>
      </c>
      <c r="G647" t="s">
        <v>36</v>
      </c>
      <c r="H647" t="s">
        <v>485</v>
      </c>
      <c r="I647">
        <v>40</v>
      </c>
      <c r="J647">
        <v>0</v>
      </c>
      <c r="K647" t="s">
        <v>268</v>
      </c>
      <c r="L647" t="s">
        <v>222</v>
      </c>
    </row>
    <row r="648" spans="1:12" x14ac:dyDescent="0.25">
      <c r="A648">
        <v>73</v>
      </c>
      <c r="B648" s="93">
        <v>43455</v>
      </c>
      <c r="C648">
        <v>12</v>
      </c>
      <c r="D648" t="s">
        <v>104</v>
      </c>
      <c r="E648">
        <v>2018</v>
      </c>
      <c r="F648" t="s">
        <v>23</v>
      </c>
      <c r="G648" t="s">
        <v>36</v>
      </c>
      <c r="H648" t="s">
        <v>486</v>
      </c>
      <c r="I648">
        <v>8</v>
      </c>
      <c r="J648">
        <v>0</v>
      </c>
      <c r="K648" t="s">
        <v>268</v>
      </c>
      <c r="L648" t="s">
        <v>222</v>
      </c>
    </row>
    <row r="649" spans="1:12" x14ac:dyDescent="0.25">
      <c r="A649">
        <v>73</v>
      </c>
      <c r="B649" s="93">
        <v>43455</v>
      </c>
      <c r="C649">
        <v>12</v>
      </c>
      <c r="D649" t="s">
        <v>104</v>
      </c>
      <c r="E649">
        <v>2018</v>
      </c>
      <c r="F649" t="s">
        <v>21</v>
      </c>
      <c r="G649" t="s">
        <v>36</v>
      </c>
      <c r="H649" t="s">
        <v>486</v>
      </c>
      <c r="I649">
        <v>16</v>
      </c>
      <c r="J649">
        <v>0</v>
      </c>
      <c r="K649" t="s">
        <v>268</v>
      </c>
      <c r="L649" t="s">
        <v>222</v>
      </c>
    </row>
    <row r="650" spans="1:12" x14ac:dyDescent="0.25">
      <c r="A650">
        <v>73</v>
      </c>
      <c r="B650" s="93">
        <v>43456</v>
      </c>
      <c r="C650">
        <v>12</v>
      </c>
      <c r="D650" t="s">
        <v>104</v>
      </c>
      <c r="E650">
        <v>2018</v>
      </c>
      <c r="F650" t="s">
        <v>22</v>
      </c>
      <c r="G650" t="s">
        <v>36</v>
      </c>
      <c r="H650" t="s">
        <v>487</v>
      </c>
      <c r="I650">
        <v>8</v>
      </c>
      <c r="J650">
        <v>0</v>
      </c>
      <c r="K650" t="s">
        <v>268</v>
      </c>
      <c r="L650" t="s">
        <v>222</v>
      </c>
    </row>
    <row r="651" spans="1:12" x14ac:dyDescent="0.25">
      <c r="A651">
        <v>73</v>
      </c>
      <c r="B651" s="93">
        <v>43456</v>
      </c>
      <c r="C651">
        <v>12</v>
      </c>
      <c r="D651" t="s">
        <v>104</v>
      </c>
      <c r="E651">
        <v>2018</v>
      </c>
      <c r="F651" t="s">
        <v>21</v>
      </c>
      <c r="G651" t="s">
        <v>36</v>
      </c>
      <c r="H651" t="s">
        <v>487</v>
      </c>
      <c r="I651">
        <v>24</v>
      </c>
      <c r="J651">
        <v>0</v>
      </c>
      <c r="K651" t="s">
        <v>268</v>
      </c>
      <c r="L651" t="s">
        <v>222</v>
      </c>
    </row>
    <row r="652" spans="1:12" x14ac:dyDescent="0.25">
      <c r="A652">
        <v>73</v>
      </c>
      <c r="B652" s="93">
        <v>43465</v>
      </c>
      <c r="C652">
        <v>12</v>
      </c>
      <c r="D652" t="s">
        <v>104</v>
      </c>
      <c r="E652">
        <v>2018</v>
      </c>
      <c r="F652" t="s">
        <v>21</v>
      </c>
      <c r="G652" t="s">
        <v>492</v>
      </c>
      <c r="H652" t="s">
        <v>493</v>
      </c>
      <c r="I652">
        <v>0</v>
      </c>
      <c r="J652">
        <v>8</v>
      </c>
      <c r="K652" t="s">
        <v>268</v>
      </c>
      <c r="L652" t="s">
        <v>35</v>
      </c>
    </row>
    <row r="653" spans="1:12" x14ac:dyDescent="0.25">
      <c r="A653">
        <v>73</v>
      </c>
      <c r="B653" s="93">
        <v>43465</v>
      </c>
      <c r="C653">
        <v>12</v>
      </c>
      <c r="D653" t="s">
        <v>104</v>
      </c>
      <c r="E653">
        <v>2018</v>
      </c>
      <c r="F653" t="s">
        <v>23</v>
      </c>
      <c r="G653" t="s">
        <v>492</v>
      </c>
      <c r="H653" t="s">
        <v>493</v>
      </c>
      <c r="I653">
        <v>0</v>
      </c>
      <c r="J653">
        <v>213</v>
      </c>
      <c r="K653" t="s">
        <v>268</v>
      </c>
      <c r="L653" t="s">
        <v>35</v>
      </c>
    </row>
    <row r="654" spans="1:12" x14ac:dyDescent="0.25">
      <c r="A654">
        <v>73</v>
      </c>
      <c r="B654" s="93">
        <v>43465</v>
      </c>
      <c r="C654">
        <v>12</v>
      </c>
      <c r="D654" t="s">
        <v>104</v>
      </c>
      <c r="E654">
        <v>2018</v>
      </c>
      <c r="F654" t="s">
        <v>22</v>
      </c>
      <c r="G654" t="s">
        <v>492</v>
      </c>
      <c r="H654" t="s">
        <v>493</v>
      </c>
      <c r="I654">
        <v>0</v>
      </c>
      <c r="J654">
        <v>352</v>
      </c>
      <c r="K654" t="s">
        <v>268</v>
      </c>
      <c r="L654" t="s">
        <v>222</v>
      </c>
    </row>
    <row r="655" spans="1:12" x14ac:dyDescent="0.25">
      <c r="A655">
        <v>73</v>
      </c>
      <c r="B655" s="93">
        <v>43465</v>
      </c>
      <c r="C655">
        <v>12</v>
      </c>
      <c r="D655" t="s">
        <v>104</v>
      </c>
      <c r="E655">
        <v>2018</v>
      </c>
      <c r="F655" t="s">
        <v>22</v>
      </c>
      <c r="G655" t="s">
        <v>492</v>
      </c>
      <c r="H655" t="s">
        <v>493</v>
      </c>
      <c r="I655">
        <v>0</v>
      </c>
      <c r="J655">
        <v>522.79999999999995</v>
      </c>
      <c r="K655" t="s">
        <v>268</v>
      </c>
      <c r="L655" t="s">
        <v>35</v>
      </c>
    </row>
    <row r="656" spans="1:12" x14ac:dyDescent="0.25">
      <c r="A656">
        <v>73</v>
      </c>
      <c r="B656" s="93">
        <v>43465</v>
      </c>
      <c r="C656">
        <v>12</v>
      </c>
      <c r="D656" t="s">
        <v>104</v>
      </c>
      <c r="E656">
        <v>2018</v>
      </c>
      <c r="F656" t="s">
        <v>23</v>
      </c>
      <c r="G656" t="s">
        <v>492</v>
      </c>
      <c r="H656" t="s">
        <v>493</v>
      </c>
      <c r="I656">
        <v>0</v>
      </c>
      <c r="J656">
        <v>591.85</v>
      </c>
      <c r="K656" t="s">
        <v>268</v>
      </c>
      <c r="L656" t="s">
        <v>222</v>
      </c>
    </row>
    <row r="657" spans="1:12" x14ac:dyDescent="0.25">
      <c r="A657">
        <v>73</v>
      </c>
      <c r="B657" s="93">
        <v>43465</v>
      </c>
      <c r="C657">
        <v>12</v>
      </c>
      <c r="D657" t="s">
        <v>104</v>
      </c>
      <c r="E657">
        <v>2018</v>
      </c>
      <c r="F657" t="s">
        <v>23</v>
      </c>
      <c r="G657" t="s">
        <v>492</v>
      </c>
      <c r="H657" t="s">
        <v>493</v>
      </c>
      <c r="I657">
        <v>0</v>
      </c>
      <c r="J657">
        <v>655.20000000000005</v>
      </c>
      <c r="K657" t="s">
        <v>268</v>
      </c>
      <c r="L657" t="s">
        <v>64</v>
      </c>
    </row>
    <row r="658" spans="1:12" x14ac:dyDescent="0.25">
      <c r="A658">
        <v>73</v>
      </c>
      <c r="B658" s="93">
        <v>43465</v>
      </c>
      <c r="C658">
        <v>12</v>
      </c>
      <c r="D658" t="s">
        <v>104</v>
      </c>
      <c r="E658">
        <v>2018</v>
      </c>
      <c r="F658" t="s">
        <v>22</v>
      </c>
      <c r="G658" t="s">
        <v>492</v>
      </c>
      <c r="H658" t="s">
        <v>493</v>
      </c>
      <c r="I658">
        <v>0</v>
      </c>
      <c r="J658">
        <v>860.31</v>
      </c>
      <c r="K658" t="s">
        <v>268</v>
      </c>
      <c r="L658" t="s">
        <v>34</v>
      </c>
    </row>
    <row r="659" spans="1:12" x14ac:dyDescent="0.25">
      <c r="A659">
        <v>73</v>
      </c>
      <c r="B659" s="93">
        <v>43465</v>
      </c>
      <c r="C659">
        <v>12</v>
      </c>
      <c r="D659" t="s">
        <v>104</v>
      </c>
      <c r="E659">
        <v>2018</v>
      </c>
      <c r="F659" t="s">
        <v>23</v>
      </c>
      <c r="G659" t="s">
        <v>492</v>
      </c>
      <c r="H659" t="s">
        <v>493</v>
      </c>
      <c r="I659">
        <v>0</v>
      </c>
      <c r="J659">
        <v>986.22</v>
      </c>
      <c r="K659" t="s">
        <v>268</v>
      </c>
      <c r="L659" t="s">
        <v>34</v>
      </c>
    </row>
    <row r="660" spans="1:12" x14ac:dyDescent="0.25">
      <c r="A660">
        <v>73</v>
      </c>
      <c r="B660" s="93">
        <v>43465</v>
      </c>
      <c r="C660">
        <v>12</v>
      </c>
      <c r="D660" t="s">
        <v>104</v>
      </c>
      <c r="E660">
        <v>2018</v>
      </c>
      <c r="F660" t="s">
        <v>21</v>
      </c>
      <c r="G660" t="s">
        <v>492</v>
      </c>
      <c r="H660" t="s">
        <v>493</v>
      </c>
      <c r="I660">
        <v>0</v>
      </c>
      <c r="J660">
        <v>3600</v>
      </c>
      <c r="K660" t="s">
        <v>268</v>
      </c>
      <c r="L660" t="s">
        <v>222</v>
      </c>
    </row>
    <row r="661" spans="1:12" x14ac:dyDescent="0.25">
      <c r="A661">
        <v>73</v>
      </c>
      <c r="B661" s="93">
        <v>43465</v>
      </c>
      <c r="C661">
        <v>12</v>
      </c>
      <c r="D661" t="s">
        <v>104</v>
      </c>
      <c r="E661">
        <v>2018</v>
      </c>
      <c r="F661" t="s">
        <v>21</v>
      </c>
      <c r="G661" t="s">
        <v>492</v>
      </c>
      <c r="H661" t="s">
        <v>493</v>
      </c>
      <c r="I661">
        <v>0</v>
      </c>
      <c r="J661">
        <v>20550.37</v>
      </c>
      <c r="K661" t="s">
        <v>268</v>
      </c>
      <c r="L661" t="s">
        <v>34</v>
      </c>
    </row>
    <row r="662" spans="1:12" x14ac:dyDescent="0.25">
      <c r="A662">
        <v>74</v>
      </c>
      <c r="B662" s="93">
        <v>43462</v>
      </c>
      <c r="C662">
        <v>12</v>
      </c>
      <c r="D662" t="s">
        <v>104</v>
      </c>
      <c r="E662">
        <v>2018</v>
      </c>
      <c r="F662" t="s">
        <v>23</v>
      </c>
      <c r="G662" t="s">
        <v>63</v>
      </c>
      <c r="H662" t="s">
        <v>491</v>
      </c>
      <c r="I662">
        <v>123</v>
      </c>
      <c r="J662">
        <v>0</v>
      </c>
      <c r="K662" t="s">
        <v>269</v>
      </c>
      <c r="L662" t="s">
        <v>64</v>
      </c>
    </row>
    <row r="663" spans="1:12" x14ac:dyDescent="0.25">
      <c r="A663">
        <v>74</v>
      </c>
      <c r="B663" s="93">
        <v>43465</v>
      </c>
      <c r="C663">
        <v>12</v>
      </c>
      <c r="D663" t="s">
        <v>104</v>
      </c>
      <c r="E663">
        <v>2018</v>
      </c>
      <c r="F663" t="s">
        <v>22</v>
      </c>
      <c r="G663" t="s">
        <v>492</v>
      </c>
      <c r="H663" t="s">
        <v>493</v>
      </c>
      <c r="I663">
        <v>0</v>
      </c>
      <c r="J663">
        <v>25.04</v>
      </c>
      <c r="K663" t="s">
        <v>269</v>
      </c>
      <c r="L663" t="s">
        <v>34</v>
      </c>
    </row>
    <row r="664" spans="1:12" x14ac:dyDescent="0.25">
      <c r="A664">
        <v>74</v>
      </c>
      <c r="B664" s="93">
        <v>43465</v>
      </c>
      <c r="C664">
        <v>12</v>
      </c>
      <c r="D664" t="s">
        <v>104</v>
      </c>
      <c r="E664">
        <v>2018</v>
      </c>
      <c r="F664" t="s">
        <v>23</v>
      </c>
      <c r="G664" t="s">
        <v>492</v>
      </c>
      <c r="H664" t="s">
        <v>493</v>
      </c>
      <c r="I664">
        <v>0</v>
      </c>
      <c r="J664">
        <v>28.35</v>
      </c>
      <c r="K664" t="s">
        <v>269</v>
      </c>
      <c r="L664" t="s">
        <v>35</v>
      </c>
    </row>
    <row r="665" spans="1:12" x14ac:dyDescent="0.25">
      <c r="A665">
        <v>74</v>
      </c>
      <c r="B665" s="93">
        <v>43465</v>
      </c>
      <c r="C665">
        <v>12</v>
      </c>
      <c r="D665" t="s">
        <v>104</v>
      </c>
      <c r="E665">
        <v>2018</v>
      </c>
      <c r="F665" t="s">
        <v>23</v>
      </c>
      <c r="G665" t="s">
        <v>492</v>
      </c>
      <c r="H665" t="s">
        <v>493</v>
      </c>
      <c r="I665">
        <v>0</v>
      </c>
      <c r="J665">
        <v>39.979999999999997</v>
      </c>
      <c r="K665" t="s">
        <v>269</v>
      </c>
      <c r="L665" t="s">
        <v>222</v>
      </c>
    </row>
    <row r="666" spans="1:12" x14ac:dyDescent="0.25">
      <c r="A666">
        <v>74</v>
      </c>
      <c r="B666" s="93">
        <v>43465</v>
      </c>
      <c r="C666">
        <v>12</v>
      </c>
      <c r="D666" t="s">
        <v>104</v>
      </c>
      <c r="E666">
        <v>2018</v>
      </c>
      <c r="F666" t="s">
        <v>23</v>
      </c>
      <c r="G666" t="s">
        <v>492</v>
      </c>
      <c r="H666" t="s">
        <v>493</v>
      </c>
      <c r="I666">
        <v>0</v>
      </c>
      <c r="J666">
        <v>43.34</v>
      </c>
      <c r="K666" t="s">
        <v>269</v>
      </c>
      <c r="L666" t="s">
        <v>34</v>
      </c>
    </row>
    <row r="667" spans="1:12" x14ac:dyDescent="0.25">
      <c r="A667">
        <v>74</v>
      </c>
      <c r="B667" s="93">
        <v>43465</v>
      </c>
      <c r="C667">
        <v>12</v>
      </c>
      <c r="D667" t="s">
        <v>104</v>
      </c>
      <c r="E667">
        <v>2018</v>
      </c>
      <c r="F667" t="s">
        <v>21</v>
      </c>
      <c r="G667" t="s">
        <v>492</v>
      </c>
      <c r="H667" t="s">
        <v>493</v>
      </c>
      <c r="I667">
        <v>0</v>
      </c>
      <c r="J667">
        <v>234.56</v>
      </c>
      <c r="K667" t="s">
        <v>269</v>
      </c>
      <c r="L667" t="s">
        <v>34</v>
      </c>
    </row>
    <row r="668" spans="1:12" x14ac:dyDescent="0.25">
      <c r="A668">
        <v>74</v>
      </c>
      <c r="B668" s="93">
        <v>43465</v>
      </c>
      <c r="C668">
        <v>12</v>
      </c>
      <c r="D668" t="s">
        <v>104</v>
      </c>
      <c r="E668">
        <v>2018</v>
      </c>
      <c r="F668" t="s">
        <v>23</v>
      </c>
      <c r="G668" t="s">
        <v>492</v>
      </c>
      <c r="H668" t="s">
        <v>493</v>
      </c>
      <c r="I668">
        <v>0</v>
      </c>
      <c r="J668">
        <v>405.23</v>
      </c>
      <c r="K668" t="s">
        <v>269</v>
      </c>
      <c r="L668" t="s">
        <v>64</v>
      </c>
    </row>
    <row r="669" spans="1:12" x14ac:dyDescent="0.25">
      <c r="A669">
        <v>76</v>
      </c>
      <c r="B669" s="93">
        <v>43435</v>
      </c>
      <c r="C669">
        <v>12</v>
      </c>
      <c r="D669" t="s">
        <v>104</v>
      </c>
      <c r="E669">
        <v>2018</v>
      </c>
      <c r="F669" t="s">
        <v>23</v>
      </c>
      <c r="G669" t="s">
        <v>58</v>
      </c>
      <c r="H669" t="s">
        <v>465</v>
      </c>
      <c r="I669">
        <v>29.75</v>
      </c>
      <c r="J669">
        <v>0</v>
      </c>
      <c r="K669" t="s">
        <v>270</v>
      </c>
      <c r="L669" t="s">
        <v>222</v>
      </c>
    </row>
    <row r="670" spans="1:12" x14ac:dyDescent="0.25">
      <c r="A670">
        <v>76</v>
      </c>
      <c r="B670" s="93">
        <v>43444</v>
      </c>
      <c r="C670">
        <v>12</v>
      </c>
      <c r="D670" t="s">
        <v>104</v>
      </c>
      <c r="E670">
        <v>2018</v>
      </c>
      <c r="F670" t="s">
        <v>22</v>
      </c>
      <c r="G670" t="s">
        <v>471</v>
      </c>
      <c r="H670" t="s">
        <v>472</v>
      </c>
      <c r="I670">
        <v>29.88</v>
      </c>
      <c r="J670">
        <v>0</v>
      </c>
      <c r="K670" t="s">
        <v>270</v>
      </c>
      <c r="L670" t="s">
        <v>34</v>
      </c>
    </row>
    <row r="671" spans="1:12" x14ac:dyDescent="0.25">
      <c r="A671">
        <v>76</v>
      </c>
      <c r="B671" s="93">
        <v>43455</v>
      </c>
      <c r="C671">
        <v>12</v>
      </c>
      <c r="D671" t="s">
        <v>104</v>
      </c>
      <c r="E671">
        <v>2018</v>
      </c>
      <c r="F671" t="s">
        <v>23</v>
      </c>
      <c r="G671" t="s">
        <v>67</v>
      </c>
      <c r="H671" t="s">
        <v>486</v>
      </c>
      <c r="I671">
        <v>21.21</v>
      </c>
      <c r="J671">
        <v>0</v>
      </c>
      <c r="K671" t="s">
        <v>270</v>
      </c>
      <c r="L671" t="s">
        <v>266</v>
      </c>
    </row>
    <row r="672" spans="1:12" x14ac:dyDescent="0.25">
      <c r="A672">
        <v>76</v>
      </c>
      <c r="B672" s="93">
        <v>43462</v>
      </c>
      <c r="C672">
        <v>12</v>
      </c>
      <c r="D672" t="s">
        <v>104</v>
      </c>
      <c r="E672">
        <v>2018</v>
      </c>
      <c r="F672" t="s">
        <v>23</v>
      </c>
      <c r="G672" t="s">
        <v>63</v>
      </c>
      <c r="H672" t="s">
        <v>491</v>
      </c>
      <c r="I672">
        <v>121.45</v>
      </c>
      <c r="J672">
        <v>0</v>
      </c>
      <c r="K672" t="s">
        <v>270</v>
      </c>
      <c r="L672" t="s">
        <v>64</v>
      </c>
    </row>
    <row r="673" spans="1:12" x14ac:dyDescent="0.25">
      <c r="A673">
        <v>76</v>
      </c>
      <c r="B673" s="93">
        <v>43465</v>
      </c>
      <c r="C673">
        <v>12</v>
      </c>
      <c r="D673" t="s">
        <v>104</v>
      </c>
      <c r="E673">
        <v>2018</v>
      </c>
      <c r="F673" t="s">
        <v>22</v>
      </c>
      <c r="G673" t="s">
        <v>492</v>
      </c>
      <c r="H673" t="s">
        <v>493</v>
      </c>
      <c r="I673">
        <v>0</v>
      </c>
      <c r="J673">
        <v>8</v>
      </c>
      <c r="K673" t="s">
        <v>270</v>
      </c>
      <c r="L673" t="s">
        <v>222</v>
      </c>
    </row>
    <row r="674" spans="1:12" x14ac:dyDescent="0.25">
      <c r="A674">
        <v>76</v>
      </c>
      <c r="B674" s="93">
        <v>43465</v>
      </c>
      <c r="C674">
        <v>12</v>
      </c>
      <c r="D674" t="s">
        <v>104</v>
      </c>
      <c r="E674">
        <v>2018</v>
      </c>
      <c r="F674" t="s">
        <v>23</v>
      </c>
      <c r="G674" t="s">
        <v>492</v>
      </c>
      <c r="H674" t="s">
        <v>493</v>
      </c>
      <c r="I674">
        <v>0</v>
      </c>
      <c r="J674">
        <v>21.21</v>
      </c>
      <c r="K674" t="s">
        <v>270</v>
      </c>
      <c r="L674" t="s">
        <v>266</v>
      </c>
    </row>
    <row r="675" spans="1:12" x14ac:dyDescent="0.25">
      <c r="A675">
        <v>76</v>
      </c>
      <c r="B675" s="93">
        <v>43465</v>
      </c>
      <c r="C675">
        <v>12</v>
      </c>
      <c r="D675" t="s">
        <v>104</v>
      </c>
      <c r="E675">
        <v>2018</v>
      </c>
      <c r="F675" t="s">
        <v>22</v>
      </c>
      <c r="G675" t="s">
        <v>492</v>
      </c>
      <c r="H675" t="s">
        <v>493</v>
      </c>
      <c r="I675">
        <v>0</v>
      </c>
      <c r="J675">
        <v>29.88</v>
      </c>
      <c r="K675" t="s">
        <v>270</v>
      </c>
      <c r="L675" t="s">
        <v>34</v>
      </c>
    </row>
    <row r="676" spans="1:12" x14ac:dyDescent="0.25">
      <c r="A676">
        <v>76</v>
      </c>
      <c r="B676" s="93">
        <v>43465</v>
      </c>
      <c r="C676">
        <v>12</v>
      </c>
      <c r="D676" t="s">
        <v>104</v>
      </c>
      <c r="E676">
        <v>2018</v>
      </c>
      <c r="F676" t="s">
        <v>21</v>
      </c>
      <c r="G676" t="s">
        <v>492</v>
      </c>
      <c r="H676" t="s">
        <v>493</v>
      </c>
      <c r="I676">
        <v>0</v>
      </c>
      <c r="J676">
        <v>40</v>
      </c>
      <c r="K676" t="s">
        <v>270</v>
      </c>
      <c r="L676" t="s">
        <v>222</v>
      </c>
    </row>
    <row r="677" spans="1:12" x14ac:dyDescent="0.25">
      <c r="A677">
        <v>76</v>
      </c>
      <c r="B677" s="93">
        <v>43465</v>
      </c>
      <c r="C677">
        <v>12</v>
      </c>
      <c r="D677" t="s">
        <v>104</v>
      </c>
      <c r="E677">
        <v>2018</v>
      </c>
      <c r="F677" t="s">
        <v>23</v>
      </c>
      <c r="G677" t="s">
        <v>492</v>
      </c>
      <c r="H677" t="s">
        <v>493</v>
      </c>
      <c r="I677">
        <v>0</v>
      </c>
      <c r="J677">
        <v>72.5</v>
      </c>
      <c r="K677" t="s">
        <v>270</v>
      </c>
      <c r="L677" t="s">
        <v>35</v>
      </c>
    </row>
    <row r="678" spans="1:12" x14ac:dyDescent="0.25">
      <c r="A678">
        <v>76</v>
      </c>
      <c r="B678" s="93">
        <v>43465</v>
      </c>
      <c r="C678">
        <v>12</v>
      </c>
      <c r="D678" t="s">
        <v>104</v>
      </c>
      <c r="E678">
        <v>2018</v>
      </c>
      <c r="F678" t="s">
        <v>23</v>
      </c>
      <c r="G678" t="s">
        <v>492</v>
      </c>
      <c r="H678" t="s">
        <v>493</v>
      </c>
      <c r="I678">
        <v>0</v>
      </c>
      <c r="J678">
        <v>104.35</v>
      </c>
      <c r="K678" t="s">
        <v>270</v>
      </c>
      <c r="L678" t="s">
        <v>222</v>
      </c>
    </row>
    <row r="679" spans="1:12" x14ac:dyDescent="0.25">
      <c r="A679">
        <v>76</v>
      </c>
      <c r="B679" s="93">
        <v>43465</v>
      </c>
      <c r="C679">
        <v>12</v>
      </c>
      <c r="D679" t="s">
        <v>104</v>
      </c>
      <c r="E679">
        <v>2018</v>
      </c>
      <c r="F679" t="s">
        <v>23</v>
      </c>
      <c r="G679" t="s">
        <v>492</v>
      </c>
      <c r="H679" t="s">
        <v>493</v>
      </c>
      <c r="I679">
        <v>0</v>
      </c>
      <c r="J679">
        <v>407.49</v>
      </c>
      <c r="K679" t="s">
        <v>270</v>
      </c>
      <c r="L679" t="s">
        <v>64</v>
      </c>
    </row>
    <row r="680" spans="1:12" x14ac:dyDescent="0.25">
      <c r="A680">
        <v>77</v>
      </c>
      <c r="B680" s="93">
        <v>43446</v>
      </c>
      <c r="C680">
        <v>12</v>
      </c>
      <c r="D680" t="s">
        <v>104</v>
      </c>
      <c r="E680">
        <v>2018</v>
      </c>
      <c r="F680" t="s">
        <v>23</v>
      </c>
      <c r="G680" t="s">
        <v>63</v>
      </c>
      <c r="H680" t="s">
        <v>475</v>
      </c>
      <c r="I680">
        <v>19.95</v>
      </c>
      <c r="J680">
        <v>0</v>
      </c>
      <c r="K680" t="s">
        <v>271</v>
      </c>
      <c r="L680" t="s">
        <v>64</v>
      </c>
    </row>
    <row r="681" spans="1:12" x14ac:dyDescent="0.25">
      <c r="A681">
        <v>77</v>
      </c>
      <c r="B681" s="93">
        <v>43446</v>
      </c>
      <c r="C681">
        <v>12</v>
      </c>
      <c r="D681" t="s">
        <v>104</v>
      </c>
      <c r="E681">
        <v>2018</v>
      </c>
      <c r="F681" t="s">
        <v>23</v>
      </c>
      <c r="G681" t="s">
        <v>58</v>
      </c>
      <c r="H681" t="s">
        <v>475</v>
      </c>
      <c r="I681">
        <v>40.47</v>
      </c>
      <c r="J681">
        <v>0</v>
      </c>
      <c r="K681" t="s">
        <v>271</v>
      </c>
      <c r="L681" t="s">
        <v>222</v>
      </c>
    </row>
    <row r="682" spans="1:12" x14ac:dyDescent="0.25">
      <c r="A682">
        <v>77</v>
      </c>
      <c r="B682" s="93">
        <v>43465</v>
      </c>
      <c r="C682">
        <v>12</v>
      </c>
      <c r="D682" t="s">
        <v>104</v>
      </c>
      <c r="E682">
        <v>2018</v>
      </c>
      <c r="F682" t="s">
        <v>23</v>
      </c>
      <c r="G682" t="s">
        <v>492</v>
      </c>
      <c r="H682" t="s">
        <v>493</v>
      </c>
      <c r="I682">
        <v>0</v>
      </c>
      <c r="J682">
        <v>4.2</v>
      </c>
      <c r="K682" t="s">
        <v>271</v>
      </c>
      <c r="L682" t="s">
        <v>35</v>
      </c>
    </row>
    <row r="683" spans="1:12" x14ac:dyDescent="0.25">
      <c r="A683">
        <v>77</v>
      </c>
      <c r="B683" s="93">
        <v>43465</v>
      </c>
      <c r="C683">
        <v>12</v>
      </c>
      <c r="D683" t="s">
        <v>104</v>
      </c>
      <c r="E683">
        <v>2018</v>
      </c>
      <c r="F683" t="s">
        <v>23</v>
      </c>
      <c r="G683" t="s">
        <v>492</v>
      </c>
      <c r="H683" t="s">
        <v>493</v>
      </c>
      <c r="I683">
        <v>0</v>
      </c>
      <c r="J683">
        <v>72.040000000000006</v>
      </c>
      <c r="K683" t="s">
        <v>271</v>
      </c>
      <c r="L683" t="s">
        <v>34</v>
      </c>
    </row>
    <row r="684" spans="1:12" x14ac:dyDescent="0.25">
      <c r="A684">
        <v>77</v>
      </c>
      <c r="B684" s="93">
        <v>43465</v>
      </c>
      <c r="C684">
        <v>12</v>
      </c>
      <c r="D684" t="s">
        <v>104</v>
      </c>
      <c r="E684">
        <v>2018</v>
      </c>
      <c r="F684" t="s">
        <v>21</v>
      </c>
      <c r="G684" t="s">
        <v>492</v>
      </c>
      <c r="H684" t="s">
        <v>493</v>
      </c>
      <c r="I684">
        <v>0</v>
      </c>
      <c r="J684">
        <v>137.41999999999999</v>
      </c>
      <c r="K684" t="s">
        <v>271</v>
      </c>
      <c r="L684" t="s">
        <v>34</v>
      </c>
    </row>
    <row r="685" spans="1:12" x14ac:dyDescent="0.25">
      <c r="A685">
        <v>77</v>
      </c>
      <c r="B685" s="93">
        <v>43465</v>
      </c>
      <c r="C685">
        <v>12</v>
      </c>
      <c r="D685" t="s">
        <v>104</v>
      </c>
      <c r="E685">
        <v>2018</v>
      </c>
      <c r="F685" t="s">
        <v>23</v>
      </c>
      <c r="G685" t="s">
        <v>492</v>
      </c>
      <c r="H685" t="s">
        <v>493</v>
      </c>
      <c r="I685">
        <v>0</v>
      </c>
      <c r="J685">
        <v>214.26</v>
      </c>
      <c r="K685" t="s">
        <v>271</v>
      </c>
      <c r="L685" t="s">
        <v>222</v>
      </c>
    </row>
    <row r="686" spans="1:12" x14ac:dyDescent="0.25">
      <c r="A686">
        <v>77</v>
      </c>
      <c r="B686" s="93">
        <v>43465</v>
      </c>
      <c r="C686">
        <v>12</v>
      </c>
      <c r="D686" t="s">
        <v>104</v>
      </c>
      <c r="E686">
        <v>2018</v>
      </c>
      <c r="F686" t="s">
        <v>23</v>
      </c>
      <c r="G686" t="s">
        <v>492</v>
      </c>
      <c r="H686" t="s">
        <v>493</v>
      </c>
      <c r="I686">
        <v>0</v>
      </c>
      <c r="J686">
        <v>389.26</v>
      </c>
      <c r="K686" t="s">
        <v>271</v>
      </c>
      <c r="L686" t="s">
        <v>64</v>
      </c>
    </row>
    <row r="687" spans="1:12" x14ac:dyDescent="0.25">
      <c r="A687">
        <v>78</v>
      </c>
      <c r="B687" s="93">
        <v>43453</v>
      </c>
      <c r="C687">
        <v>12</v>
      </c>
      <c r="D687" t="s">
        <v>104</v>
      </c>
      <c r="E687">
        <v>2018</v>
      </c>
      <c r="F687" t="s">
        <v>23</v>
      </c>
      <c r="G687" t="s">
        <v>37</v>
      </c>
      <c r="H687" t="s">
        <v>175</v>
      </c>
      <c r="I687">
        <v>14.55</v>
      </c>
      <c r="J687">
        <v>0</v>
      </c>
      <c r="K687" t="s">
        <v>272</v>
      </c>
      <c r="L687" t="s">
        <v>35</v>
      </c>
    </row>
    <row r="688" spans="1:12" x14ac:dyDescent="0.25">
      <c r="A688">
        <v>78</v>
      </c>
      <c r="B688" s="93">
        <v>43455</v>
      </c>
      <c r="C688">
        <v>12</v>
      </c>
      <c r="D688" t="s">
        <v>104</v>
      </c>
      <c r="E688">
        <v>2018</v>
      </c>
      <c r="F688" t="s">
        <v>23</v>
      </c>
      <c r="G688" t="s">
        <v>64</v>
      </c>
      <c r="H688" t="s">
        <v>486</v>
      </c>
      <c r="I688">
        <v>160.63</v>
      </c>
      <c r="J688">
        <v>0</v>
      </c>
      <c r="K688" t="s">
        <v>272</v>
      </c>
      <c r="L688" t="s">
        <v>64</v>
      </c>
    </row>
    <row r="689" spans="1:12" x14ac:dyDescent="0.25">
      <c r="A689">
        <v>78</v>
      </c>
      <c r="B689" s="93">
        <v>43458</v>
      </c>
      <c r="C689">
        <v>12</v>
      </c>
      <c r="D689" t="s">
        <v>104</v>
      </c>
      <c r="E689">
        <v>2018</v>
      </c>
      <c r="F689" t="s">
        <v>23</v>
      </c>
      <c r="G689" t="s">
        <v>37</v>
      </c>
      <c r="H689" t="s">
        <v>175</v>
      </c>
      <c r="I689">
        <v>25</v>
      </c>
      <c r="J689">
        <v>0</v>
      </c>
      <c r="K689" t="s">
        <v>272</v>
      </c>
      <c r="L689" t="s">
        <v>35</v>
      </c>
    </row>
    <row r="690" spans="1:12" x14ac:dyDescent="0.25">
      <c r="A690">
        <v>78</v>
      </c>
      <c r="B690" s="93">
        <v>43460</v>
      </c>
      <c r="C690">
        <v>12</v>
      </c>
      <c r="D690" t="s">
        <v>104</v>
      </c>
      <c r="E690">
        <v>2018</v>
      </c>
      <c r="F690" t="s">
        <v>23</v>
      </c>
      <c r="G690" t="s">
        <v>37</v>
      </c>
      <c r="H690" t="s">
        <v>175</v>
      </c>
      <c r="I690">
        <v>3.6</v>
      </c>
      <c r="J690">
        <v>0</v>
      </c>
      <c r="K690" t="s">
        <v>272</v>
      </c>
      <c r="L690" t="s">
        <v>35</v>
      </c>
    </row>
    <row r="691" spans="1:12" x14ac:dyDescent="0.25">
      <c r="A691">
        <v>78</v>
      </c>
      <c r="B691" s="93">
        <v>43462</v>
      </c>
      <c r="C691">
        <v>12</v>
      </c>
      <c r="D691" t="s">
        <v>104</v>
      </c>
      <c r="E691">
        <v>2018</v>
      </c>
      <c r="F691" t="s">
        <v>23</v>
      </c>
      <c r="G691" t="s">
        <v>64</v>
      </c>
      <c r="H691" t="s">
        <v>491</v>
      </c>
      <c r="I691">
        <v>89</v>
      </c>
      <c r="J691">
        <v>0</v>
      </c>
      <c r="K691" t="s">
        <v>272</v>
      </c>
      <c r="L691" t="s">
        <v>64</v>
      </c>
    </row>
    <row r="692" spans="1:12" x14ac:dyDescent="0.25">
      <c r="A692">
        <v>78</v>
      </c>
      <c r="B692" s="93">
        <v>43465</v>
      </c>
      <c r="C692">
        <v>12</v>
      </c>
      <c r="D692" t="s">
        <v>104</v>
      </c>
      <c r="E692">
        <v>2018</v>
      </c>
      <c r="F692" t="s">
        <v>21</v>
      </c>
      <c r="G692" t="s">
        <v>492</v>
      </c>
      <c r="H692" t="s">
        <v>493</v>
      </c>
      <c r="I692">
        <v>0</v>
      </c>
      <c r="J692">
        <v>16</v>
      </c>
      <c r="K692" t="s">
        <v>272</v>
      </c>
      <c r="L692" t="s">
        <v>222</v>
      </c>
    </row>
    <row r="693" spans="1:12" x14ac:dyDescent="0.25">
      <c r="A693">
        <v>78</v>
      </c>
      <c r="B693" s="93">
        <v>43465</v>
      </c>
      <c r="C693">
        <v>12</v>
      </c>
      <c r="D693" t="s">
        <v>104</v>
      </c>
      <c r="E693">
        <v>2018</v>
      </c>
      <c r="F693" t="s">
        <v>23</v>
      </c>
      <c r="G693" t="s">
        <v>492</v>
      </c>
      <c r="H693" t="s">
        <v>493</v>
      </c>
      <c r="I693">
        <v>0</v>
      </c>
      <c r="J693">
        <v>26.94</v>
      </c>
      <c r="K693" t="s">
        <v>272</v>
      </c>
      <c r="L693" t="s">
        <v>34</v>
      </c>
    </row>
    <row r="694" spans="1:12" x14ac:dyDescent="0.25">
      <c r="A694">
        <v>78</v>
      </c>
      <c r="B694" s="93">
        <v>43465</v>
      </c>
      <c r="C694">
        <v>12</v>
      </c>
      <c r="D694" t="s">
        <v>104</v>
      </c>
      <c r="E694">
        <v>2018</v>
      </c>
      <c r="F694" t="s">
        <v>23</v>
      </c>
      <c r="G694" t="s">
        <v>492</v>
      </c>
      <c r="H694" t="s">
        <v>493</v>
      </c>
      <c r="I694">
        <v>0</v>
      </c>
      <c r="J694">
        <v>37.47</v>
      </c>
      <c r="K694" t="s">
        <v>272</v>
      </c>
      <c r="L694" t="s">
        <v>266</v>
      </c>
    </row>
    <row r="695" spans="1:12" x14ac:dyDescent="0.25">
      <c r="A695">
        <v>78</v>
      </c>
      <c r="B695" s="93">
        <v>43465</v>
      </c>
      <c r="C695">
        <v>12</v>
      </c>
      <c r="D695" t="s">
        <v>104</v>
      </c>
      <c r="E695">
        <v>2018</v>
      </c>
      <c r="F695" t="s">
        <v>23</v>
      </c>
      <c r="G695" t="s">
        <v>492</v>
      </c>
      <c r="H695" t="s">
        <v>493</v>
      </c>
      <c r="I695">
        <v>0</v>
      </c>
      <c r="J695">
        <v>43.32</v>
      </c>
      <c r="K695" t="s">
        <v>272</v>
      </c>
      <c r="L695" t="s">
        <v>222</v>
      </c>
    </row>
    <row r="696" spans="1:12" x14ac:dyDescent="0.25">
      <c r="A696">
        <v>78</v>
      </c>
      <c r="B696" s="93">
        <v>43465</v>
      </c>
      <c r="C696">
        <v>12</v>
      </c>
      <c r="D696" t="s">
        <v>104</v>
      </c>
      <c r="E696">
        <v>2018</v>
      </c>
      <c r="F696" t="s">
        <v>23</v>
      </c>
      <c r="G696" t="s">
        <v>492</v>
      </c>
      <c r="H696" t="s">
        <v>493</v>
      </c>
      <c r="I696">
        <v>0</v>
      </c>
      <c r="J696">
        <v>72.95</v>
      </c>
      <c r="K696" t="s">
        <v>272</v>
      </c>
      <c r="L696" t="s">
        <v>35</v>
      </c>
    </row>
    <row r="697" spans="1:12" x14ac:dyDescent="0.25">
      <c r="A697">
        <v>78</v>
      </c>
      <c r="B697" s="93">
        <v>43465</v>
      </c>
      <c r="C697">
        <v>12</v>
      </c>
      <c r="D697" t="s">
        <v>104</v>
      </c>
      <c r="E697">
        <v>2018</v>
      </c>
      <c r="F697" t="s">
        <v>21</v>
      </c>
      <c r="G697" t="s">
        <v>492</v>
      </c>
      <c r="H697" t="s">
        <v>493</v>
      </c>
      <c r="I697">
        <v>0</v>
      </c>
      <c r="J697">
        <v>195.11</v>
      </c>
      <c r="K697" t="s">
        <v>272</v>
      </c>
      <c r="L697" t="s">
        <v>34</v>
      </c>
    </row>
    <row r="698" spans="1:12" x14ac:dyDescent="0.25">
      <c r="A698">
        <v>78</v>
      </c>
      <c r="B698" s="93">
        <v>43465</v>
      </c>
      <c r="C698">
        <v>12</v>
      </c>
      <c r="D698" t="s">
        <v>104</v>
      </c>
      <c r="E698">
        <v>2018</v>
      </c>
      <c r="F698" t="s">
        <v>23</v>
      </c>
      <c r="G698" t="s">
        <v>492</v>
      </c>
      <c r="H698" t="s">
        <v>493</v>
      </c>
      <c r="I698">
        <v>0</v>
      </c>
      <c r="J698">
        <v>554.47</v>
      </c>
      <c r="K698" t="s">
        <v>272</v>
      </c>
      <c r="L698" t="s">
        <v>64</v>
      </c>
    </row>
    <row r="699" spans="1:12" x14ac:dyDescent="0.25">
      <c r="A699">
        <v>79</v>
      </c>
      <c r="B699" s="93">
        <v>43444</v>
      </c>
      <c r="C699">
        <v>12</v>
      </c>
      <c r="D699" t="s">
        <v>104</v>
      </c>
      <c r="E699">
        <v>2018</v>
      </c>
      <c r="F699" t="s">
        <v>21</v>
      </c>
      <c r="G699" t="s">
        <v>471</v>
      </c>
      <c r="H699" t="s">
        <v>472</v>
      </c>
      <c r="I699">
        <v>25.82</v>
      </c>
      <c r="J699">
        <v>0</v>
      </c>
      <c r="K699" t="s">
        <v>730</v>
      </c>
      <c r="L699" t="s">
        <v>34</v>
      </c>
    </row>
    <row r="700" spans="1:12" x14ac:dyDescent="0.25">
      <c r="A700">
        <v>79</v>
      </c>
      <c r="B700" s="93">
        <v>43461</v>
      </c>
      <c r="C700">
        <v>12</v>
      </c>
      <c r="D700" t="s">
        <v>104</v>
      </c>
      <c r="E700">
        <v>2018</v>
      </c>
      <c r="F700" t="s">
        <v>23</v>
      </c>
      <c r="G700" t="s">
        <v>67</v>
      </c>
      <c r="H700" t="s">
        <v>490</v>
      </c>
      <c r="I700">
        <v>31.98</v>
      </c>
      <c r="J700">
        <v>0</v>
      </c>
      <c r="K700" t="s">
        <v>730</v>
      </c>
      <c r="L700" t="s">
        <v>266</v>
      </c>
    </row>
    <row r="701" spans="1:12" x14ac:dyDescent="0.25">
      <c r="A701">
        <v>79</v>
      </c>
      <c r="B701" s="93">
        <v>43461</v>
      </c>
      <c r="C701">
        <v>12</v>
      </c>
      <c r="D701" t="s">
        <v>104</v>
      </c>
      <c r="E701">
        <v>2018</v>
      </c>
      <c r="F701" t="s">
        <v>23</v>
      </c>
      <c r="G701" t="s">
        <v>63</v>
      </c>
      <c r="H701" t="s">
        <v>490</v>
      </c>
      <c r="I701">
        <v>115.38</v>
      </c>
      <c r="J701">
        <v>0</v>
      </c>
      <c r="K701" t="s">
        <v>730</v>
      </c>
      <c r="L701" t="s">
        <v>64</v>
      </c>
    </row>
    <row r="702" spans="1:12" x14ac:dyDescent="0.25">
      <c r="A702">
        <v>79</v>
      </c>
      <c r="B702" s="93">
        <v>43465</v>
      </c>
      <c r="C702">
        <v>12</v>
      </c>
      <c r="D702" t="s">
        <v>104</v>
      </c>
      <c r="E702">
        <v>2018</v>
      </c>
      <c r="F702" t="s">
        <v>23</v>
      </c>
      <c r="G702" t="s">
        <v>492</v>
      </c>
      <c r="H702" t="s">
        <v>493</v>
      </c>
      <c r="I702">
        <v>0</v>
      </c>
      <c r="J702">
        <v>15.8</v>
      </c>
      <c r="K702" t="s">
        <v>730</v>
      </c>
      <c r="L702" t="s">
        <v>35</v>
      </c>
    </row>
    <row r="703" spans="1:12" x14ac:dyDescent="0.25">
      <c r="A703">
        <v>79</v>
      </c>
      <c r="B703" s="93">
        <v>43465</v>
      </c>
      <c r="C703">
        <v>12</v>
      </c>
      <c r="D703" t="s">
        <v>104</v>
      </c>
      <c r="E703">
        <v>2018</v>
      </c>
      <c r="F703" t="s">
        <v>23</v>
      </c>
      <c r="G703" t="s">
        <v>492</v>
      </c>
      <c r="H703" t="s">
        <v>493</v>
      </c>
      <c r="I703">
        <v>0</v>
      </c>
      <c r="J703">
        <v>31.98</v>
      </c>
      <c r="K703" t="s">
        <v>730</v>
      </c>
      <c r="L703" t="s">
        <v>266</v>
      </c>
    </row>
    <row r="704" spans="1:12" x14ac:dyDescent="0.25">
      <c r="A704">
        <v>79</v>
      </c>
      <c r="B704" s="93">
        <v>43465</v>
      </c>
      <c r="C704">
        <v>12</v>
      </c>
      <c r="D704" t="s">
        <v>104</v>
      </c>
      <c r="E704">
        <v>2018</v>
      </c>
      <c r="F704" t="s">
        <v>21</v>
      </c>
      <c r="G704" t="s">
        <v>492</v>
      </c>
      <c r="H704" t="s">
        <v>493</v>
      </c>
      <c r="I704">
        <v>0</v>
      </c>
      <c r="J704">
        <v>381.27</v>
      </c>
      <c r="K704" t="s">
        <v>730</v>
      </c>
      <c r="L704" t="s">
        <v>34</v>
      </c>
    </row>
    <row r="705" spans="1:12" x14ac:dyDescent="0.25">
      <c r="A705">
        <v>79</v>
      </c>
      <c r="B705" s="93">
        <v>43465</v>
      </c>
      <c r="C705">
        <v>12</v>
      </c>
      <c r="D705" t="s">
        <v>104</v>
      </c>
      <c r="E705">
        <v>2018</v>
      </c>
      <c r="F705" t="s">
        <v>23</v>
      </c>
      <c r="G705" t="s">
        <v>492</v>
      </c>
      <c r="H705" t="s">
        <v>493</v>
      </c>
      <c r="I705">
        <v>0</v>
      </c>
      <c r="J705">
        <v>388</v>
      </c>
      <c r="K705" t="s">
        <v>730</v>
      </c>
      <c r="L705" t="s">
        <v>64</v>
      </c>
    </row>
    <row r="706" spans="1:12" x14ac:dyDescent="0.25">
      <c r="A706">
        <v>80</v>
      </c>
      <c r="B706" s="93">
        <v>43438</v>
      </c>
      <c r="C706">
        <v>12</v>
      </c>
      <c r="D706" t="s">
        <v>104</v>
      </c>
      <c r="E706">
        <v>2018</v>
      </c>
      <c r="F706" t="s">
        <v>21</v>
      </c>
      <c r="G706" t="s">
        <v>36</v>
      </c>
      <c r="H706" t="s">
        <v>467</v>
      </c>
      <c r="I706">
        <v>16</v>
      </c>
      <c r="J706">
        <v>0</v>
      </c>
      <c r="K706" t="s">
        <v>273</v>
      </c>
      <c r="L706" t="s">
        <v>222</v>
      </c>
    </row>
    <row r="707" spans="1:12" x14ac:dyDescent="0.25">
      <c r="A707">
        <v>80</v>
      </c>
      <c r="B707" s="93">
        <v>43444</v>
      </c>
      <c r="C707">
        <v>12</v>
      </c>
      <c r="D707" t="s">
        <v>104</v>
      </c>
      <c r="E707">
        <v>2018</v>
      </c>
      <c r="F707" t="s">
        <v>22</v>
      </c>
      <c r="G707" t="s">
        <v>471</v>
      </c>
      <c r="H707" t="s">
        <v>472</v>
      </c>
      <c r="I707">
        <v>14.5</v>
      </c>
      <c r="J707">
        <v>0</v>
      </c>
      <c r="K707" t="s">
        <v>273</v>
      </c>
      <c r="L707" t="s">
        <v>34</v>
      </c>
    </row>
    <row r="708" spans="1:12" x14ac:dyDescent="0.25">
      <c r="A708">
        <v>80</v>
      </c>
      <c r="B708" s="93">
        <v>43444</v>
      </c>
      <c r="C708">
        <v>12</v>
      </c>
      <c r="D708" t="s">
        <v>104</v>
      </c>
      <c r="E708">
        <v>2018</v>
      </c>
      <c r="F708" t="s">
        <v>21</v>
      </c>
      <c r="G708" t="s">
        <v>471</v>
      </c>
      <c r="H708" t="s">
        <v>472</v>
      </c>
      <c r="I708">
        <v>198.07</v>
      </c>
      <c r="J708">
        <v>0</v>
      </c>
      <c r="K708" t="s">
        <v>273</v>
      </c>
      <c r="L708" t="s">
        <v>34</v>
      </c>
    </row>
    <row r="709" spans="1:12" x14ac:dyDescent="0.25">
      <c r="A709">
        <v>80</v>
      </c>
      <c r="B709" s="93">
        <v>43451</v>
      </c>
      <c r="C709">
        <v>12</v>
      </c>
      <c r="D709" t="s">
        <v>104</v>
      </c>
      <c r="E709">
        <v>2018</v>
      </c>
      <c r="F709" t="s">
        <v>21</v>
      </c>
      <c r="G709" t="s">
        <v>36</v>
      </c>
      <c r="H709" t="s">
        <v>480</v>
      </c>
      <c r="I709">
        <v>8</v>
      </c>
      <c r="J709">
        <v>0</v>
      </c>
      <c r="K709" t="s">
        <v>273</v>
      </c>
      <c r="L709" t="s">
        <v>222</v>
      </c>
    </row>
    <row r="710" spans="1:12" x14ac:dyDescent="0.25">
      <c r="A710">
        <v>80</v>
      </c>
      <c r="B710" s="93">
        <v>43453</v>
      </c>
      <c r="C710">
        <v>12</v>
      </c>
      <c r="D710" t="s">
        <v>104</v>
      </c>
      <c r="E710">
        <v>2018</v>
      </c>
      <c r="F710" t="s">
        <v>21</v>
      </c>
      <c r="G710" t="s">
        <v>482</v>
      </c>
      <c r="H710" t="s">
        <v>483</v>
      </c>
      <c r="I710">
        <v>244.87</v>
      </c>
      <c r="J710">
        <v>0</v>
      </c>
      <c r="K710" t="s">
        <v>273</v>
      </c>
      <c r="L710" t="s">
        <v>34</v>
      </c>
    </row>
    <row r="711" spans="1:12" x14ac:dyDescent="0.25">
      <c r="A711">
        <v>80</v>
      </c>
      <c r="B711" s="93">
        <v>43454</v>
      </c>
      <c r="C711">
        <v>12</v>
      </c>
      <c r="D711" t="s">
        <v>104</v>
      </c>
      <c r="E711">
        <v>2018</v>
      </c>
      <c r="F711" t="s">
        <v>21</v>
      </c>
      <c r="G711" t="s">
        <v>36</v>
      </c>
      <c r="H711" t="s">
        <v>485</v>
      </c>
      <c r="I711">
        <v>8</v>
      </c>
      <c r="J711">
        <v>0</v>
      </c>
      <c r="K711" t="s">
        <v>273</v>
      </c>
      <c r="L711" t="s">
        <v>222</v>
      </c>
    </row>
    <row r="712" spans="1:12" x14ac:dyDescent="0.25">
      <c r="A712">
        <v>80</v>
      </c>
      <c r="B712" s="93">
        <v>43465</v>
      </c>
      <c r="C712">
        <v>12</v>
      </c>
      <c r="D712" t="s">
        <v>104</v>
      </c>
      <c r="E712">
        <v>2018</v>
      </c>
      <c r="F712" t="s">
        <v>22</v>
      </c>
      <c r="G712" t="s">
        <v>492</v>
      </c>
      <c r="H712" t="s">
        <v>493</v>
      </c>
      <c r="I712">
        <v>0</v>
      </c>
      <c r="J712">
        <v>8</v>
      </c>
      <c r="K712" t="s">
        <v>273</v>
      </c>
      <c r="L712" t="s">
        <v>222</v>
      </c>
    </row>
    <row r="713" spans="1:12" x14ac:dyDescent="0.25">
      <c r="A713">
        <v>80</v>
      </c>
      <c r="B713" s="93">
        <v>43465</v>
      </c>
      <c r="C713">
        <v>12</v>
      </c>
      <c r="D713" t="s">
        <v>104</v>
      </c>
      <c r="E713">
        <v>2018</v>
      </c>
      <c r="F713" t="s">
        <v>23</v>
      </c>
      <c r="G713" t="s">
        <v>492</v>
      </c>
      <c r="H713" t="s">
        <v>493</v>
      </c>
      <c r="I713">
        <v>0</v>
      </c>
      <c r="J713">
        <v>11.6</v>
      </c>
      <c r="K713" t="s">
        <v>273</v>
      </c>
      <c r="L713" t="s">
        <v>35</v>
      </c>
    </row>
    <row r="714" spans="1:12" x14ac:dyDescent="0.25">
      <c r="A714">
        <v>80</v>
      </c>
      <c r="B714" s="93">
        <v>43465</v>
      </c>
      <c r="C714">
        <v>12</v>
      </c>
      <c r="D714" t="s">
        <v>104</v>
      </c>
      <c r="E714">
        <v>2018</v>
      </c>
      <c r="F714" t="s">
        <v>22</v>
      </c>
      <c r="G714" t="s">
        <v>492</v>
      </c>
      <c r="H714" t="s">
        <v>493</v>
      </c>
      <c r="I714">
        <v>0</v>
      </c>
      <c r="J714">
        <v>190.91</v>
      </c>
      <c r="K714" t="s">
        <v>273</v>
      </c>
      <c r="L714" t="s">
        <v>34</v>
      </c>
    </row>
    <row r="715" spans="1:12" x14ac:dyDescent="0.25">
      <c r="A715">
        <v>80</v>
      </c>
      <c r="B715" s="93">
        <v>43465</v>
      </c>
      <c r="C715">
        <v>12</v>
      </c>
      <c r="D715" t="s">
        <v>104</v>
      </c>
      <c r="E715">
        <v>2018</v>
      </c>
      <c r="F715" t="s">
        <v>23</v>
      </c>
      <c r="G715" t="s">
        <v>492</v>
      </c>
      <c r="H715" t="s">
        <v>493</v>
      </c>
      <c r="I715">
        <v>0</v>
      </c>
      <c r="J715">
        <v>460.74</v>
      </c>
      <c r="K715" t="s">
        <v>273</v>
      </c>
      <c r="L715" t="s">
        <v>64</v>
      </c>
    </row>
    <row r="716" spans="1:12" x14ac:dyDescent="0.25">
      <c r="A716">
        <v>80</v>
      </c>
      <c r="B716" s="93">
        <v>43465</v>
      </c>
      <c r="C716">
        <v>12</v>
      </c>
      <c r="D716" t="s">
        <v>104</v>
      </c>
      <c r="E716">
        <v>2018</v>
      </c>
      <c r="F716" t="s">
        <v>21</v>
      </c>
      <c r="G716" t="s">
        <v>492</v>
      </c>
      <c r="H716" t="s">
        <v>493</v>
      </c>
      <c r="I716">
        <v>0</v>
      </c>
      <c r="J716">
        <v>712</v>
      </c>
      <c r="K716" t="s">
        <v>273</v>
      </c>
      <c r="L716" t="s">
        <v>222</v>
      </c>
    </row>
    <row r="717" spans="1:12" x14ac:dyDescent="0.25">
      <c r="A717">
        <v>80</v>
      </c>
      <c r="B717" s="93">
        <v>43465</v>
      </c>
      <c r="C717">
        <v>12</v>
      </c>
      <c r="D717" t="s">
        <v>104</v>
      </c>
      <c r="E717">
        <v>2018</v>
      </c>
      <c r="F717" t="s">
        <v>21</v>
      </c>
      <c r="G717" t="s">
        <v>492</v>
      </c>
      <c r="H717" t="s">
        <v>493</v>
      </c>
      <c r="I717">
        <v>0</v>
      </c>
      <c r="J717">
        <v>4185.47</v>
      </c>
      <c r="K717" t="s">
        <v>273</v>
      </c>
      <c r="L717" t="s">
        <v>34</v>
      </c>
    </row>
    <row r="718" spans="1:12" x14ac:dyDescent="0.25">
      <c r="A718">
        <v>89</v>
      </c>
      <c r="B718" s="93">
        <v>43455</v>
      </c>
      <c r="C718">
        <v>12</v>
      </c>
      <c r="D718" t="s">
        <v>104</v>
      </c>
      <c r="E718">
        <v>2018</v>
      </c>
      <c r="F718" t="s">
        <v>23</v>
      </c>
      <c r="G718" t="s">
        <v>64</v>
      </c>
      <c r="H718" t="s">
        <v>486</v>
      </c>
      <c r="I718">
        <v>27.96</v>
      </c>
      <c r="J718">
        <v>0</v>
      </c>
      <c r="K718" t="s">
        <v>274</v>
      </c>
      <c r="L718" t="s">
        <v>64</v>
      </c>
    </row>
    <row r="719" spans="1:12" x14ac:dyDescent="0.25">
      <c r="A719">
        <v>89</v>
      </c>
      <c r="B719" s="93">
        <v>43461</v>
      </c>
      <c r="C719">
        <v>12</v>
      </c>
      <c r="D719" t="s">
        <v>104</v>
      </c>
      <c r="E719">
        <v>2018</v>
      </c>
      <c r="F719" t="s">
        <v>23</v>
      </c>
      <c r="G719" t="s">
        <v>63</v>
      </c>
      <c r="H719" t="s">
        <v>490</v>
      </c>
      <c r="I719">
        <v>107.45</v>
      </c>
      <c r="J719">
        <v>0</v>
      </c>
      <c r="K719" t="s">
        <v>274</v>
      </c>
      <c r="L719" t="s">
        <v>64</v>
      </c>
    </row>
    <row r="720" spans="1:12" x14ac:dyDescent="0.25">
      <c r="A720">
        <v>89</v>
      </c>
      <c r="B720" s="93">
        <v>43465</v>
      </c>
      <c r="C720">
        <v>12</v>
      </c>
      <c r="D720" t="s">
        <v>104</v>
      </c>
      <c r="E720">
        <v>2018</v>
      </c>
      <c r="F720" t="s">
        <v>21</v>
      </c>
      <c r="G720" t="s">
        <v>492</v>
      </c>
      <c r="H720" t="s">
        <v>493</v>
      </c>
      <c r="I720">
        <v>0</v>
      </c>
      <c r="J720">
        <v>24</v>
      </c>
      <c r="K720" t="s">
        <v>274</v>
      </c>
      <c r="L720" t="s">
        <v>222</v>
      </c>
    </row>
    <row r="721" spans="1:12" x14ac:dyDescent="0.25">
      <c r="A721">
        <v>89</v>
      </c>
      <c r="B721" s="93">
        <v>43465</v>
      </c>
      <c r="C721">
        <v>12</v>
      </c>
      <c r="D721" t="s">
        <v>104</v>
      </c>
      <c r="E721">
        <v>2018</v>
      </c>
      <c r="F721" t="s">
        <v>22</v>
      </c>
      <c r="G721" t="s">
        <v>492</v>
      </c>
      <c r="H721" t="s">
        <v>493</v>
      </c>
      <c r="I721">
        <v>0</v>
      </c>
      <c r="J721">
        <v>24</v>
      </c>
      <c r="K721" t="s">
        <v>274</v>
      </c>
      <c r="L721" t="s">
        <v>222</v>
      </c>
    </row>
    <row r="722" spans="1:12" x14ac:dyDescent="0.25">
      <c r="A722">
        <v>89</v>
      </c>
      <c r="B722" s="93">
        <v>43465</v>
      </c>
      <c r="C722">
        <v>12</v>
      </c>
      <c r="D722" t="s">
        <v>104</v>
      </c>
      <c r="E722">
        <v>2018</v>
      </c>
      <c r="F722" t="s">
        <v>23</v>
      </c>
      <c r="G722" t="s">
        <v>492</v>
      </c>
      <c r="H722" t="s">
        <v>493</v>
      </c>
      <c r="I722">
        <v>0</v>
      </c>
      <c r="J722">
        <v>34.42</v>
      </c>
      <c r="K722" t="s">
        <v>274</v>
      </c>
      <c r="L722" t="s">
        <v>34</v>
      </c>
    </row>
    <row r="723" spans="1:12" x14ac:dyDescent="0.25">
      <c r="A723">
        <v>89</v>
      </c>
      <c r="B723" s="93">
        <v>43465</v>
      </c>
      <c r="C723">
        <v>12</v>
      </c>
      <c r="D723" t="s">
        <v>104</v>
      </c>
      <c r="E723">
        <v>2018</v>
      </c>
      <c r="F723" t="s">
        <v>23</v>
      </c>
      <c r="G723" t="s">
        <v>492</v>
      </c>
      <c r="H723" t="s">
        <v>493</v>
      </c>
      <c r="I723">
        <v>0</v>
      </c>
      <c r="J723">
        <v>50</v>
      </c>
      <c r="K723" t="s">
        <v>274</v>
      </c>
      <c r="L723" t="s">
        <v>266</v>
      </c>
    </row>
    <row r="724" spans="1:12" x14ac:dyDescent="0.25">
      <c r="A724">
        <v>89</v>
      </c>
      <c r="B724" s="93">
        <v>43465</v>
      </c>
      <c r="C724">
        <v>12</v>
      </c>
      <c r="D724" t="s">
        <v>104</v>
      </c>
      <c r="E724">
        <v>2018</v>
      </c>
      <c r="F724" t="s">
        <v>23</v>
      </c>
      <c r="G724" t="s">
        <v>492</v>
      </c>
      <c r="H724" t="s">
        <v>493</v>
      </c>
      <c r="I724">
        <v>0</v>
      </c>
      <c r="J724">
        <v>60.95</v>
      </c>
      <c r="K724" t="s">
        <v>274</v>
      </c>
      <c r="L724" t="s">
        <v>35</v>
      </c>
    </row>
    <row r="725" spans="1:12" x14ac:dyDescent="0.25">
      <c r="A725">
        <v>89</v>
      </c>
      <c r="B725" s="93">
        <v>43465</v>
      </c>
      <c r="C725">
        <v>12</v>
      </c>
      <c r="D725" t="s">
        <v>104</v>
      </c>
      <c r="E725">
        <v>2018</v>
      </c>
      <c r="F725" t="s">
        <v>22</v>
      </c>
      <c r="G725" t="s">
        <v>492</v>
      </c>
      <c r="H725" t="s">
        <v>493</v>
      </c>
      <c r="I725">
        <v>0</v>
      </c>
      <c r="J725">
        <v>228.07</v>
      </c>
      <c r="K725" t="s">
        <v>274</v>
      </c>
      <c r="L725" t="s">
        <v>34</v>
      </c>
    </row>
    <row r="726" spans="1:12" x14ac:dyDescent="0.25">
      <c r="A726">
        <v>89</v>
      </c>
      <c r="B726" s="93">
        <v>43465</v>
      </c>
      <c r="C726">
        <v>12</v>
      </c>
      <c r="D726" t="s">
        <v>104</v>
      </c>
      <c r="E726">
        <v>2018</v>
      </c>
      <c r="F726" t="s">
        <v>21</v>
      </c>
      <c r="G726" t="s">
        <v>492</v>
      </c>
      <c r="H726" t="s">
        <v>493</v>
      </c>
      <c r="I726">
        <v>0</v>
      </c>
      <c r="J726">
        <v>409.17</v>
      </c>
      <c r="K726" t="s">
        <v>274</v>
      </c>
      <c r="L726" t="s">
        <v>34</v>
      </c>
    </row>
    <row r="727" spans="1:12" x14ac:dyDescent="0.25">
      <c r="A727">
        <v>89</v>
      </c>
      <c r="B727" s="93">
        <v>43465</v>
      </c>
      <c r="C727">
        <v>12</v>
      </c>
      <c r="D727" t="s">
        <v>104</v>
      </c>
      <c r="E727">
        <v>2018</v>
      </c>
      <c r="F727" t="s">
        <v>23</v>
      </c>
      <c r="G727" t="s">
        <v>492</v>
      </c>
      <c r="H727" t="s">
        <v>493</v>
      </c>
      <c r="I727">
        <v>0</v>
      </c>
      <c r="J727">
        <v>428.77</v>
      </c>
      <c r="K727" t="s">
        <v>274</v>
      </c>
      <c r="L727" t="s">
        <v>64</v>
      </c>
    </row>
    <row r="728" spans="1:12" x14ac:dyDescent="0.25">
      <c r="A728">
        <v>91</v>
      </c>
      <c r="B728" s="93">
        <v>43435</v>
      </c>
      <c r="C728">
        <v>12</v>
      </c>
      <c r="D728" t="s">
        <v>104</v>
      </c>
      <c r="E728">
        <v>2018</v>
      </c>
      <c r="F728" t="s">
        <v>86</v>
      </c>
      <c r="G728" t="s">
        <v>58</v>
      </c>
      <c r="H728" t="s">
        <v>465</v>
      </c>
      <c r="I728">
        <v>32.9</v>
      </c>
      <c r="J728">
        <v>0</v>
      </c>
      <c r="K728" t="s">
        <v>275</v>
      </c>
      <c r="L728" t="s">
        <v>222</v>
      </c>
    </row>
    <row r="729" spans="1:12" x14ac:dyDescent="0.25">
      <c r="A729">
        <v>91</v>
      </c>
      <c r="B729" s="93">
        <v>43435</v>
      </c>
      <c r="C729">
        <v>12</v>
      </c>
      <c r="D729" t="s">
        <v>104</v>
      </c>
      <c r="E729">
        <v>2018</v>
      </c>
      <c r="F729" t="s">
        <v>72</v>
      </c>
      <c r="G729" t="s">
        <v>65</v>
      </c>
      <c r="H729" t="s">
        <v>465</v>
      </c>
      <c r="I729">
        <v>35</v>
      </c>
      <c r="J729">
        <v>0</v>
      </c>
      <c r="K729" t="s">
        <v>275</v>
      </c>
      <c r="L729" t="s">
        <v>35</v>
      </c>
    </row>
    <row r="730" spans="1:12" x14ac:dyDescent="0.25">
      <c r="A730">
        <v>91</v>
      </c>
      <c r="B730" s="93">
        <v>43437</v>
      </c>
      <c r="C730">
        <v>12</v>
      </c>
      <c r="D730" t="s">
        <v>104</v>
      </c>
      <c r="E730">
        <v>2018</v>
      </c>
      <c r="F730" t="s">
        <v>71</v>
      </c>
      <c r="G730" t="s">
        <v>35</v>
      </c>
      <c r="H730" t="s">
        <v>466</v>
      </c>
      <c r="I730">
        <v>9.34</v>
      </c>
      <c r="J730">
        <v>0</v>
      </c>
      <c r="K730" t="s">
        <v>275</v>
      </c>
      <c r="L730" t="s">
        <v>35</v>
      </c>
    </row>
    <row r="731" spans="1:12" x14ac:dyDescent="0.25">
      <c r="A731">
        <v>91</v>
      </c>
      <c r="B731" s="93">
        <v>43437</v>
      </c>
      <c r="C731">
        <v>12</v>
      </c>
      <c r="D731" t="s">
        <v>104</v>
      </c>
      <c r="E731">
        <v>2018</v>
      </c>
      <c r="F731" t="s">
        <v>75</v>
      </c>
      <c r="G731" t="s">
        <v>105</v>
      </c>
      <c r="H731" t="s">
        <v>466</v>
      </c>
      <c r="I731">
        <v>200</v>
      </c>
      <c r="J731">
        <v>0</v>
      </c>
      <c r="K731" t="s">
        <v>275</v>
      </c>
      <c r="L731" t="s">
        <v>266</v>
      </c>
    </row>
    <row r="732" spans="1:12" x14ac:dyDescent="0.25">
      <c r="A732">
        <v>91</v>
      </c>
      <c r="B732" s="93">
        <v>43438</v>
      </c>
      <c r="C732">
        <v>12</v>
      </c>
      <c r="D732" t="s">
        <v>104</v>
      </c>
      <c r="E732">
        <v>2018</v>
      </c>
      <c r="F732" t="s">
        <v>81</v>
      </c>
      <c r="G732" t="s">
        <v>58</v>
      </c>
      <c r="H732" t="s">
        <v>467</v>
      </c>
      <c r="I732">
        <v>20.75</v>
      </c>
      <c r="J732">
        <v>0</v>
      </c>
      <c r="K732" t="s">
        <v>275</v>
      </c>
      <c r="L732" t="s">
        <v>222</v>
      </c>
    </row>
    <row r="733" spans="1:12" x14ac:dyDescent="0.25">
      <c r="A733">
        <v>91</v>
      </c>
      <c r="B733" s="93">
        <v>43438</v>
      </c>
      <c r="C733">
        <v>12</v>
      </c>
      <c r="D733" t="s">
        <v>104</v>
      </c>
      <c r="E733">
        <v>2018</v>
      </c>
      <c r="F733" t="s">
        <v>79</v>
      </c>
      <c r="G733" t="s">
        <v>67</v>
      </c>
      <c r="H733" t="s">
        <v>467</v>
      </c>
      <c r="I733">
        <v>24.28</v>
      </c>
      <c r="J733">
        <v>0</v>
      </c>
      <c r="K733" t="s">
        <v>275</v>
      </c>
      <c r="L733" t="s">
        <v>266</v>
      </c>
    </row>
    <row r="734" spans="1:12" x14ac:dyDescent="0.25">
      <c r="A734">
        <v>91</v>
      </c>
      <c r="B734" s="93">
        <v>43438</v>
      </c>
      <c r="C734">
        <v>12</v>
      </c>
      <c r="D734" t="s">
        <v>104</v>
      </c>
      <c r="E734">
        <v>2018</v>
      </c>
      <c r="F734" t="s">
        <v>71</v>
      </c>
      <c r="G734" t="s">
        <v>67</v>
      </c>
      <c r="H734" t="s">
        <v>467</v>
      </c>
      <c r="I734">
        <v>25</v>
      </c>
      <c r="J734">
        <v>0</v>
      </c>
      <c r="K734" t="s">
        <v>275</v>
      </c>
      <c r="L734" t="s">
        <v>266</v>
      </c>
    </row>
    <row r="735" spans="1:12" x14ac:dyDescent="0.25">
      <c r="A735">
        <v>91</v>
      </c>
      <c r="B735" s="93">
        <v>43438</v>
      </c>
      <c r="C735">
        <v>12</v>
      </c>
      <c r="D735" t="s">
        <v>104</v>
      </c>
      <c r="E735">
        <v>2018</v>
      </c>
      <c r="F735" t="s">
        <v>79</v>
      </c>
      <c r="G735" t="s">
        <v>35</v>
      </c>
      <c r="H735" t="s">
        <v>467</v>
      </c>
      <c r="I735">
        <v>34.299999999999997</v>
      </c>
      <c r="J735">
        <v>0</v>
      </c>
      <c r="K735" t="s">
        <v>275</v>
      </c>
      <c r="L735" t="s">
        <v>35</v>
      </c>
    </row>
    <row r="736" spans="1:12" x14ac:dyDescent="0.25">
      <c r="A736">
        <v>91</v>
      </c>
      <c r="B736" s="93">
        <v>43438</v>
      </c>
      <c r="C736">
        <v>12</v>
      </c>
      <c r="D736" t="s">
        <v>104</v>
      </c>
      <c r="E736">
        <v>2018</v>
      </c>
      <c r="F736" t="s">
        <v>69</v>
      </c>
      <c r="G736" t="s">
        <v>35</v>
      </c>
      <c r="H736" t="s">
        <v>467</v>
      </c>
      <c r="I736">
        <v>42</v>
      </c>
      <c r="J736">
        <v>0</v>
      </c>
      <c r="K736" t="s">
        <v>275</v>
      </c>
      <c r="L736" t="s">
        <v>35</v>
      </c>
    </row>
    <row r="737" spans="1:12" x14ac:dyDescent="0.25">
      <c r="A737">
        <v>91</v>
      </c>
      <c r="B737" s="93">
        <v>43438</v>
      </c>
      <c r="C737">
        <v>12</v>
      </c>
      <c r="D737" t="s">
        <v>104</v>
      </c>
      <c r="E737">
        <v>2018</v>
      </c>
      <c r="F737" t="s">
        <v>82</v>
      </c>
      <c r="G737" t="s">
        <v>35</v>
      </c>
      <c r="H737" t="s">
        <v>467</v>
      </c>
      <c r="I737">
        <v>42</v>
      </c>
      <c r="J737">
        <v>0</v>
      </c>
      <c r="K737" t="s">
        <v>275</v>
      </c>
      <c r="L737" t="s">
        <v>35</v>
      </c>
    </row>
    <row r="738" spans="1:12" x14ac:dyDescent="0.25">
      <c r="A738">
        <v>91</v>
      </c>
      <c r="B738" s="93">
        <v>43438</v>
      </c>
      <c r="C738">
        <v>12</v>
      </c>
      <c r="D738" t="s">
        <v>104</v>
      </c>
      <c r="E738">
        <v>2018</v>
      </c>
      <c r="F738" t="s">
        <v>142</v>
      </c>
      <c r="G738" t="s">
        <v>35</v>
      </c>
      <c r="H738" t="s">
        <v>467</v>
      </c>
      <c r="I738">
        <v>45</v>
      </c>
      <c r="J738">
        <v>0</v>
      </c>
      <c r="K738" t="s">
        <v>275</v>
      </c>
      <c r="L738" t="s">
        <v>35</v>
      </c>
    </row>
    <row r="739" spans="1:12" x14ac:dyDescent="0.25">
      <c r="A739">
        <v>91</v>
      </c>
      <c r="B739" s="93">
        <v>43438</v>
      </c>
      <c r="C739">
        <v>12</v>
      </c>
      <c r="D739" t="s">
        <v>104</v>
      </c>
      <c r="E739">
        <v>2018</v>
      </c>
      <c r="F739" t="s">
        <v>68</v>
      </c>
      <c r="G739" t="s">
        <v>58</v>
      </c>
      <c r="H739" t="s">
        <v>467</v>
      </c>
      <c r="I739">
        <v>78.25</v>
      </c>
      <c r="J739">
        <v>0</v>
      </c>
      <c r="K739" t="s">
        <v>275</v>
      </c>
      <c r="L739" t="s">
        <v>222</v>
      </c>
    </row>
    <row r="740" spans="1:12" x14ac:dyDescent="0.25">
      <c r="A740">
        <v>91</v>
      </c>
      <c r="B740" s="93">
        <v>43438</v>
      </c>
      <c r="C740">
        <v>12</v>
      </c>
      <c r="D740" t="s">
        <v>104</v>
      </c>
      <c r="E740">
        <v>2018</v>
      </c>
      <c r="F740" t="s">
        <v>68</v>
      </c>
      <c r="G740" t="s">
        <v>63</v>
      </c>
      <c r="H740" t="s">
        <v>467</v>
      </c>
      <c r="I740">
        <v>80.25</v>
      </c>
      <c r="J740">
        <v>0</v>
      </c>
      <c r="K740" t="s">
        <v>275</v>
      </c>
      <c r="L740" t="s">
        <v>64</v>
      </c>
    </row>
    <row r="741" spans="1:12" x14ac:dyDescent="0.25">
      <c r="A741">
        <v>91</v>
      </c>
      <c r="B741" s="93">
        <v>43438</v>
      </c>
      <c r="C741">
        <v>12</v>
      </c>
      <c r="D741" t="s">
        <v>104</v>
      </c>
      <c r="E741">
        <v>2018</v>
      </c>
      <c r="F741" t="s">
        <v>81</v>
      </c>
      <c r="G741" t="s">
        <v>35</v>
      </c>
      <c r="H741" t="s">
        <v>467</v>
      </c>
      <c r="I741">
        <v>85</v>
      </c>
      <c r="J741">
        <v>0</v>
      </c>
      <c r="K741" t="s">
        <v>275</v>
      </c>
      <c r="L741" t="s">
        <v>35</v>
      </c>
    </row>
    <row r="742" spans="1:12" x14ac:dyDescent="0.25">
      <c r="A742">
        <v>91</v>
      </c>
      <c r="B742" s="93">
        <v>43438</v>
      </c>
      <c r="C742">
        <v>12</v>
      </c>
      <c r="D742" t="s">
        <v>104</v>
      </c>
      <c r="E742">
        <v>2018</v>
      </c>
      <c r="F742" t="s">
        <v>75</v>
      </c>
      <c r="G742" t="s">
        <v>67</v>
      </c>
      <c r="H742" t="s">
        <v>467</v>
      </c>
      <c r="I742">
        <v>89.5</v>
      </c>
      <c r="J742">
        <v>0</v>
      </c>
      <c r="K742" t="s">
        <v>275</v>
      </c>
      <c r="L742" t="s">
        <v>266</v>
      </c>
    </row>
    <row r="743" spans="1:12" x14ac:dyDescent="0.25">
      <c r="A743">
        <v>91</v>
      </c>
      <c r="B743" s="93">
        <v>43438</v>
      </c>
      <c r="C743">
        <v>12</v>
      </c>
      <c r="D743" t="s">
        <v>104</v>
      </c>
      <c r="E743">
        <v>2018</v>
      </c>
      <c r="F743" t="s">
        <v>72</v>
      </c>
      <c r="G743" t="s">
        <v>35</v>
      </c>
      <c r="H743" t="s">
        <v>467</v>
      </c>
      <c r="I743">
        <v>135</v>
      </c>
      <c r="J743">
        <v>0</v>
      </c>
      <c r="K743" t="s">
        <v>275</v>
      </c>
      <c r="L743" t="s">
        <v>35</v>
      </c>
    </row>
    <row r="744" spans="1:12" x14ac:dyDescent="0.25">
      <c r="A744">
        <v>91</v>
      </c>
      <c r="B744" s="93">
        <v>43438</v>
      </c>
      <c r="C744">
        <v>12</v>
      </c>
      <c r="D744" t="s">
        <v>104</v>
      </c>
      <c r="E744">
        <v>2018</v>
      </c>
      <c r="F744" t="s">
        <v>75</v>
      </c>
      <c r="G744" t="s">
        <v>65</v>
      </c>
      <c r="H744" t="s">
        <v>467</v>
      </c>
      <c r="I744">
        <v>150</v>
      </c>
      <c r="J744">
        <v>0</v>
      </c>
      <c r="K744" t="s">
        <v>275</v>
      </c>
      <c r="L744" t="s">
        <v>35</v>
      </c>
    </row>
    <row r="745" spans="1:12" x14ac:dyDescent="0.25">
      <c r="A745">
        <v>91</v>
      </c>
      <c r="B745" s="93">
        <v>43438</v>
      </c>
      <c r="C745">
        <v>12</v>
      </c>
      <c r="D745" t="s">
        <v>104</v>
      </c>
      <c r="E745">
        <v>2018</v>
      </c>
      <c r="F745" t="s">
        <v>76</v>
      </c>
      <c r="G745" t="s">
        <v>65</v>
      </c>
      <c r="H745" t="s">
        <v>467</v>
      </c>
      <c r="I745">
        <v>150</v>
      </c>
      <c r="J745">
        <v>0</v>
      </c>
      <c r="K745" t="s">
        <v>275</v>
      </c>
      <c r="L745" t="s">
        <v>35</v>
      </c>
    </row>
    <row r="746" spans="1:12" x14ac:dyDescent="0.25">
      <c r="A746">
        <v>91</v>
      </c>
      <c r="B746" s="93">
        <v>43438</v>
      </c>
      <c r="C746">
        <v>12</v>
      </c>
      <c r="D746" t="s">
        <v>104</v>
      </c>
      <c r="E746">
        <v>2018</v>
      </c>
      <c r="F746" t="s">
        <v>84</v>
      </c>
      <c r="G746" t="s">
        <v>35</v>
      </c>
      <c r="H746" t="s">
        <v>467</v>
      </c>
      <c r="I746">
        <v>170</v>
      </c>
      <c r="J746">
        <v>0</v>
      </c>
      <c r="K746" t="s">
        <v>275</v>
      </c>
      <c r="L746" t="s">
        <v>35</v>
      </c>
    </row>
    <row r="747" spans="1:12" x14ac:dyDescent="0.25">
      <c r="A747">
        <v>91</v>
      </c>
      <c r="B747" s="93">
        <v>43438</v>
      </c>
      <c r="C747">
        <v>12</v>
      </c>
      <c r="D747" t="s">
        <v>104</v>
      </c>
      <c r="E747">
        <v>2018</v>
      </c>
      <c r="F747" t="s">
        <v>68</v>
      </c>
      <c r="G747" t="s">
        <v>64</v>
      </c>
      <c r="H747" t="s">
        <v>467</v>
      </c>
      <c r="I747">
        <v>282.94</v>
      </c>
      <c r="J747">
        <v>0</v>
      </c>
      <c r="K747" t="s">
        <v>275</v>
      </c>
      <c r="L747" t="s">
        <v>64</v>
      </c>
    </row>
    <row r="748" spans="1:12" x14ac:dyDescent="0.25">
      <c r="A748">
        <v>91</v>
      </c>
      <c r="B748" s="93">
        <v>43438</v>
      </c>
      <c r="C748">
        <v>12</v>
      </c>
      <c r="D748" t="s">
        <v>104</v>
      </c>
      <c r="E748">
        <v>2018</v>
      </c>
      <c r="F748" t="s">
        <v>71</v>
      </c>
      <c r="G748" t="s">
        <v>65</v>
      </c>
      <c r="H748" t="s">
        <v>467</v>
      </c>
      <c r="I748">
        <v>2100</v>
      </c>
      <c r="J748">
        <v>0</v>
      </c>
      <c r="K748" t="s">
        <v>275</v>
      </c>
      <c r="L748" t="s">
        <v>35</v>
      </c>
    </row>
    <row r="749" spans="1:12" x14ac:dyDescent="0.25">
      <c r="A749">
        <v>91</v>
      </c>
      <c r="B749" s="93">
        <v>43439</v>
      </c>
      <c r="C749">
        <v>12</v>
      </c>
      <c r="D749" t="s">
        <v>104</v>
      </c>
      <c r="E749">
        <v>2018</v>
      </c>
      <c r="F749" t="s">
        <v>73</v>
      </c>
      <c r="G749" t="s">
        <v>35</v>
      </c>
      <c r="H749" t="s">
        <v>468</v>
      </c>
      <c r="I749">
        <v>10</v>
      </c>
      <c r="J749">
        <v>0</v>
      </c>
      <c r="K749" t="s">
        <v>275</v>
      </c>
      <c r="L749" t="s">
        <v>35</v>
      </c>
    </row>
    <row r="750" spans="1:12" x14ac:dyDescent="0.25">
      <c r="A750">
        <v>91</v>
      </c>
      <c r="B750" s="93">
        <v>43439</v>
      </c>
      <c r="C750">
        <v>12</v>
      </c>
      <c r="D750" t="s">
        <v>104</v>
      </c>
      <c r="E750">
        <v>2018</v>
      </c>
      <c r="F750" t="s">
        <v>71</v>
      </c>
      <c r="G750" t="s">
        <v>35</v>
      </c>
      <c r="H750" t="s">
        <v>468</v>
      </c>
      <c r="I750">
        <v>11.44</v>
      </c>
      <c r="J750">
        <v>0</v>
      </c>
      <c r="K750" t="s">
        <v>275</v>
      </c>
      <c r="L750" t="s">
        <v>35</v>
      </c>
    </row>
    <row r="751" spans="1:12" x14ac:dyDescent="0.25">
      <c r="A751">
        <v>91</v>
      </c>
      <c r="B751" s="93">
        <v>43439</v>
      </c>
      <c r="C751">
        <v>12</v>
      </c>
      <c r="D751" t="s">
        <v>104</v>
      </c>
      <c r="E751">
        <v>2018</v>
      </c>
      <c r="F751" t="s">
        <v>73</v>
      </c>
      <c r="G751" t="s">
        <v>36</v>
      </c>
      <c r="H751" t="s">
        <v>468</v>
      </c>
      <c r="I751">
        <v>22.74</v>
      </c>
      <c r="J751">
        <v>0</v>
      </c>
      <c r="K751" t="s">
        <v>275</v>
      </c>
      <c r="L751" t="s">
        <v>222</v>
      </c>
    </row>
    <row r="752" spans="1:12" x14ac:dyDescent="0.25">
      <c r="A752">
        <v>91</v>
      </c>
      <c r="B752" s="93">
        <v>43439</v>
      </c>
      <c r="C752">
        <v>12</v>
      </c>
      <c r="D752" t="s">
        <v>104</v>
      </c>
      <c r="E752">
        <v>2018</v>
      </c>
      <c r="F752" t="s">
        <v>75</v>
      </c>
      <c r="G752" t="s">
        <v>35</v>
      </c>
      <c r="H752" t="s">
        <v>468</v>
      </c>
      <c r="I752">
        <v>80</v>
      </c>
      <c r="J752">
        <v>0</v>
      </c>
      <c r="K752" t="s">
        <v>275</v>
      </c>
      <c r="L752" t="s">
        <v>35</v>
      </c>
    </row>
    <row r="753" spans="1:12" x14ac:dyDescent="0.25">
      <c r="A753">
        <v>91</v>
      </c>
      <c r="B753" s="93">
        <v>43439</v>
      </c>
      <c r="C753">
        <v>12</v>
      </c>
      <c r="D753" t="s">
        <v>104</v>
      </c>
      <c r="E753">
        <v>2018</v>
      </c>
      <c r="F753" t="s">
        <v>82</v>
      </c>
      <c r="G753" t="s">
        <v>35</v>
      </c>
      <c r="H753" t="s">
        <v>468</v>
      </c>
      <c r="I753">
        <v>87.84</v>
      </c>
      <c r="J753">
        <v>0</v>
      </c>
      <c r="K753" t="s">
        <v>275</v>
      </c>
      <c r="L753" t="s">
        <v>35</v>
      </c>
    </row>
    <row r="754" spans="1:12" x14ac:dyDescent="0.25">
      <c r="A754">
        <v>91</v>
      </c>
      <c r="B754" s="93">
        <v>43439</v>
      </c>
      <c r="C754">
        <v>12</v>
      </c>
      <c r="D754" t="s">
        <v>104</v>
      </c>
      <c r="E754">
        <v>2018</v>
      </c>
      <c r="F754" t="s">
        <v>69</v>
      </c>
      <c r="G754" t="s">
        <v>35</v>
      </c>
      <c r="H754" t="s">
        <v>468</v>
      </c>
      <c r="I754">
        <v>111.6</v>
      </c>
      <c r="J754">
        <v>0</v>
      </c>
      <c r="K754" t="s">
        <v>275</v>
      </c>
      <c r="L754" t="s">
        <v>35</v>
      </c>
    </row>
    <row r="755" spans="1:12" x14ac:dyDescent="0.25">
      <c r="A755">
        <v>91</v>
      </c>
      <c r="B755" s="93">
        <v>43439</v>
      </c>
      <c r="C755">
        <v>12</v>
      </c>
      <c r="D755" t="s">
        <v>104</v>
      </c>
      <c r="E755">
        <v>2018</v>
      </c>
      <c r="F755" t="s">
        <v>107</v>
      </c>
      <c r="G755" t="s">
        <v>35</v>
      </c>
      <c r="H755" t="s">
        <v>468</v>
      </c>
      <c r="I755">
        <v>175</v>
      </c>
      <c r="J755">
        <v>0</v>
      </c>
      <c r="K755" t="s">
        <v>275</v>
      </c>
      <c r="L755" t="s">
        <v>35</v>
      </c>
    </row>
    <row r="756" spans="1:12" x14ac:dyDescent="0.25">
      <c r="A756">
        <v>91</v>
      </c>
      <c r="B756" s="93">
        <v>43439</v>
      </c>
      <c r="C756">
        <v>12</v>
      </c>
      <c r="D756" t="s">
        <v>104</v>
      </c>
      <c r="E756">
        <v>2018</v>
      </c>
      <c r="F756" t="s">
        <v>80</v>
      </c>
      <c r="G756" t="s">
        <v>64</v>
      </c>
      <c r="H756" t="s">
        <v>468</v>
      </c>
      <c r="I756">
        <v>339.5</v>
      </c>
      <c r="J756">
        <v>0</v>
      </c>
      <c r="K756" t="s">
        <v>275</v>
      </c>
      <c r="L756" t="s">
        <v>64</v>
      </c>
    </row>
    <row r="757" spans="1:12" x14ac:dyDescent="0.25">
      <c r="A757">
        <v>91</v>
      </c>
      <c r="B757" s="93">
        <v>43440</v>
      </c>
      <c r="C757">
        <v>12</v>
      </c>
      <c r="D757" t="s">
        <v>104</v>
      </c>
      <c r="E757">
        <v>2018</v>
      </c>
      <c r="F757" t="s">
        <v>77</v>
      </c>
      <c r="G757" t="s">
        <v>35</v>
      </c>
      <c r="H757" t="s">
        <v>469</v>
      </c>
      <c r="I757">
        <v>7</v>
      </c>
      <c r="J757">
        <v>0</v>
      </c>
      <c r="K757" t="s">
        <v>275</v>
      </c>
      <c r="L757" t="s">
        <v>35</v>
      </c>
    </row>
    <row r="758" spans="1:12" x14ac:dyDescent="0.25">
      <c r="A758">
        <v>91</v>
      </c>
      <c r="B758" s="93">
        <v>43440</v>
      </c>
      <c r="C758">
        <v>12</v>
      </c>
      <c r="D758" t="s">
        <v>104</v>
      </c>
      <c r="E758">
        <v>2018</v>
      </c>
      <c r="F758" t="s">
        <v>73</v>
      </c>
      <c r="G758" t="s">
        <v>35</v>
      </c>
      <c r="H758" t="s">
        <v>469</v>
      </c>
      <c r="I758">
        <v>10</v>
      </c>
      <c r="J758">
        <v>0</v>
      </c>
      <c r="K758" t="s">
        <v>275</v>
      </c>
      <c r="L758" t="s">
        <v>35</v>
      </c>
    </row>
    <row r="759" spans="1:12" x14ac:dyDescent="0.25">
      <c r="A759">
        <v>91</v>
      </c>
      <c r="B759" s="93">
        <v>43440</v>
      </c>
      <c r="C759">
        <v>12</v>
      </c>
      <c r="D759" t="s">
        <v>104</v>
      </c>
      <c r="E759">
        <v>2018</v>
      </c>
      <c r="F759" t="s">
        <v>71</v>
      </c>
      <c r="G759" t="s">
        <v>35</v>
      </c>
      <c r="H759" t="s">
        <v>469</v>
      </c>
      <c r="I759">
        <v>20.100000000000001</v>
      </c>
      <c r="J759">
        <v>0</v>
      </c>
      <c r="K759" t="s">
        <v>275</v>
      </c>
      <c r="L759" t="s">
        <v>35</v>
      </c>
    </row>
    <row r="760" spans="1:12" x14ac:dyDescent="0.25">
      <c r="A760">
        <v>91</v>
      </c>
      <c r="B760" s="93">
        <v>43440</v>
      </c>
      <c r="C760">
        <v>12</v>
      </c>
      <c r="D760" t="s">
        <v>104</v>
      </c>
      <c r="E760">
        <v>2018</v>
      </c>
      <c r="F760" t="s">
        <v>70</v>
      </c>
      <c r="G760" t="s">
        <v>35</v>
      </c>
      <c r="H760" t="s">
        <v>469</v>
      </c>
      <c r="I760">
        <v>152.30000000000001</v>
      </c>
      <c r="J760">
        <v>0</v>
      </c>
      <c r="K760" t="s">
        <v>275</v>
      </c>
      <c r="L760" t="s">
        <v>35</v>
      </c>
    </row>
    <row r="761" spans="1:12" x14ac:dyDescent="0.25">
      <c r="A761">
        <v>91</v>
      </c>
      <c r="B761" s="93">
        <v>43440</v>
      </c>
      <c r="C761">
        <v>12</v>
      </c>
      <c r="D761" t="s">
        <v>104</v>
      </c>
      <c r="E761">
        <v>2018</v>
      </c>
      <c r="F761" t="s">
        <v>82</v>
      </c>
      <c r="G761" t="s">
        <v>65</v>
      </c>
      <c r="H761" t="s">
        <v>469</v>
      </c>
      <c r="I761">
        <v>171.02</v>
      </c>
      <c r="J761">
        <v>0</v>
      </c>
      <c r="K761" t="s">
        <v>275</v>
      </c>
      <c r="L761" t="s">
        <v>35</v>
      </c>
    </row>
    <row r="762" spans="1:12" x14ac:dyDescent="0.25">
      <c r="A762">
        <v>91</v>
      </c>
      <c r="B762" s="93">
        <v>43440</v>
      </c>
      <c r="C762">
        <v>12</v>
      </c>
      <c r="D762" t="s">
        <v>104</v>
      </c>
      <c r="E762">
        <v>2018</v>
      </c>
      <c r="F762" t="s">
        <v>73</v>
      </c>
      <c r="G762" t="s">
        <v>64</v>
      </c>
      <c r="H762" t="s">
        <v>469</v>
      </c>
      <c r="I762">
        <v>293.02</v>
      </c>
      <c r="J762">
        <v>0</v>
      </c>
      <c r="K762" t="s">
        <v>275</v>
      </c>
      <c r="L762" t="s">
        <v>64</v>
      </c>
    </row>
    <row r="763" spans="1:12" x14ac:dyDescent="0.25">
      <c r="A763">
        <v>91</v>
      </c>
      <c r="B763" s="93">
        <v>43440</v>
      </c>
      <c r="C763">
        <v>12</v>
      </c>
      <c r="D763" t="s">
        <v>104</v>
      </c>
      <c r="E763">
        <v>2018</v>
      </c>
      <c r="F763" t="s">
        <v>75</v>
      </c>
      <c r="G763" t="s">
        <v>65</v>
      </c>
      <c r="H763" t="s">
        <v>469</v>
      </c>
      <c r="I763">
        <v>1026.1199999999999</v>
      </c>
      <c r="J763">
        <v>0</v>
      </c>
      <c r="K763" t="s">
        <v>275</v>
      </c>
      <c r="L763" t="s">
        <v>35</v>
      </c>
    </row>
    <row r="764" spans="1:12" x14ac:dyDescent="0.25">
      <c r="A764">
        <v>91</v>
      </c>
      <c r="B764" s="93">
        <v>43440</v>
      </c>
      <c r="C764">
        <v>12</v>
      </c>
      <c r="D764" t="s">
        <v>104</v>
      </c>
      <c r="E764">
        <v>2018</v>
      </c>
      <c r="F764" t="s">
        <v>72</v>
      </c>
      <c r="G764" t="s">
        <v>66</v>
      </c>
      <c r="H764" t="s">
        <v>469</v>
      </c>
      <c r="I764">
        <v>0</v>
      </c>
      <c r="J764">
        <v>5</v>
      </c>
      <c r="K764" t="s">
        <v>275</v>
      </c>
      <c r="L764" t="s">
        <v>35</v>
      </c>
    </row>
    <row r="765" spans="1:12" x14ac:dyDescent="0.25">
      <c r="A765">
        <v>91</v>
      </c>
      <c r="B765" s="93">
        <v>43441</v>
      </c>
      <c r="C765">
        <v>12</v>
      </c>
      <c r="D765" t="s">
        <v>104</v>
      </c>
      <c r="E765">
        <v>2018</v>
      </c>
      <c r="F765" t="s">
        <v>82</v>
      </c>
      <c r="G765" t="s">
        <v>66</v>
      </c>
      <c r="H765" t="s">
        <v>470</v>
      </c>
      <c r="I765">
        <v>22</v>
      </c>
      <c r="J765">
        <v>0</v>
      </c>
      <c r="K765" t="s">
        <v>275</v>
      </c>
      <c r="L765" t="s">
        <v>35</v>
      </c>
    </row>
    <row r="766" spans="1:12" x14ac:dyDescent="0.25">
      <c r="A766">
        <v>91</v>
      </c>
      <c r="B766" s="93">
        <v>43441</v>
      </c>
      <c r="C766">
        <v>12</v>
      </c>
      <c r="D766" t="s">
        <v>104</v>
      </c>
      <c r="E766">
        <v>2018</v>
      </c>
      <c r="F766" t="s">
        <v>86</v>
      </c>
      <c r="G766" t="s">
        <v>66</v>
      </c>
      <c r="H766" t="s">
        <v>470</v>
      </c>
      <c r="I766">
        <v>23</v>
      </c>
      <c r="J766">
        <v>0</v>
      </c>
      <c r="K766" t="s">
        <v>275</v>
      </c>
      <c r="L766" t="s">
        <v>35</v>
      </c>
    </row>
    <row r="767" spans="1:12" x14ac:dyDescent="0.25">
      <c r="A767">
        <v>91</v>
      </c>
      <c r="B767" s="93">
        <v>43441</v>
      </c>
      <c r="C767">
        <v>12</v>
      </c>
      <c r="D767" t="s">
        <v>104</v>
      </c>
      <c r="E767">
        <v>2018</v>
      </c>
      <c r="F767" t="s">
        <v>107</v>
      </c>
      <c r="G767" t="s">
        <v>36</v>
      </c>
      <c r="H767" t="s">
        <v>470</v>
      </c>
      <c r="I767">
        <v>60.95</v>
      </c>
      <c r="J767">
        <v>0</v>
      </c>
      <c r="K767" t="s">
        <v>275</v>
      </c>
      <c r="L767" t="s">
        <v>222</v>
      </c>
    </row>
    <row r="768" spans="1:12" x14ac:dyDescent="0.25">
      <c r="A768">
        <v>91</v>
      </c>
      <c r="B768" s="93">
        <v>43441</v>
      </c>
      <c r="C768">
        <v>12</v>
      </c>
      <c r="D768" t="s">
        <v>104</v>
      </c>
      <c r="E768">
        <v>2018</v>
      </c>
      <c r="F768" t="s">
        <v>73</v>
      </c>
      <c r="G768" t="s">
        <v>35</v>
      </c>
      <c r="H768" t="s">
        <v>470</v>
      </c>
      <c r="I768">
        <v>80.66</v>
      </c>
      <c r="J768">
        <v>0</v>
      </c>
      <c r="K768" t="s">
        <v>275</v>
      </c>
      <c r="L768" t="s">
        <v>35</v>
      </c>
    </row>
    <row r="769" spans="1:12" x14ac:dyDescent="0.25">
      <c r="A769">
        <v>91</v>
      </c>
      <c r="B769" s="93">
        <v>43441</v>
      </c>
      <c r="C769">
        <v>12</v>
      </c>
      <c r="D769" t="s">
        <v>104</v>
      </c>
      <c r="E769">
        <v>2018</v>
      </c>
      <c r="F769" t="s">
        <v>83</v>
      </c>
      <c r="G769" t="s">
        <v>66</v>
      </c>
      <c r="H769" t="s">
        <v>470</v>
      </c>
      <c r="I769">
        <v>89.7</v>
      </c>
      <c r="J769">
        <v>0</v>
      </c>
      <c r="K769" t="s">
        <v>275</v>
      </c>
      <c r="L769" t="s">
        <v>35</v>
      </c>
    </row>
    <row r="770" spans="1:12" x14ac:dyDescent="0.25">
      <c r="A770">
        <v>91</v>
      </c>
      <c r="B770" s="93">
        <v>43441</v>
      </c>
      <c r="C770">
        <v>12</v>
      </c>
      <c r="D770" t="s">
        <v>104</v>
      </c>
      <c r="E770">
        <v>2018</v>
      </c>
      <c r="F770" t="s">
        <v>110</v>
      </c>
      <c r="G770" t="s">
        <v>105</v>
      </c>
      <c r="H770" t="s">
        <v>470</v>
      </c>
      <c r="I770">
        <v>100</v>
      </c>
      <c r="J770">
        <v>0</v>
      </c>
      <c r="K770" t="s">
        <v>275</v>
      </c>
      <c r="L770" t="s">
        <v>266</v>
      </c>
    </row>
    <row r="771" spans="1:12" x14ac:dyDescent="0.25">
      <c r="A771">
        <v>91</v>
      </c>
      <c r="B771" s="93">
        <v>43441</v>
      </c>
      <c r="C771">
        <v>12</v>
      </c>
      <c r="D771" t="s">
        <v>104</v>
      </c>
      <c r="E771">
        <v>2018</v>
      </c>
      <c r="F771" t="s">
        <v>73</v>
      </c>
      <c r="G771" t="s">
        <v>64</v>
      </c>
      <c r="H771" t="s">
        <v>470</v>
      </c>
      <c r="I771">
        <v>107.5</v>
      </c>
      <c r="J771">
        <v>0</v>
      </c>
      <c r="K771" t="s">
        <v>275</v>
      </c>
      <c r="L771" t="s">
        <v>64</v>
      </c>
    </row>
    <row r="772" spans="1:12" x14ac:dyDescent="0.25">
      <c r="A772">
        <v>91</v>
      </c>
      <c r="B772" s="93">
        <v>43441</v>
      </c>
      <c r="C772">
        <v>12</v>
      </c>
      <c r="D772" t="s">
        <v>104</v>
      </c>
      <c r="E772">
        <v>2018</v>
      </c>
      <c r="F772" t="s">
        <v>81</v>
      </c>
      <c r="G772" t="s">
        <v>35</v>
      </c>
      <c r="H772" t="s">
        <v>470</v>
      </c>
      <c r="I772">
        <v>122.77</v>
      </c>
      <c r="J772">
        <v>0</v>
      </c>
      <c r="K772" t="s">
        <v>275</v>
      </c>
      <c r="L772" t="s">
        <v>35</v>
      </c>
    </row>
    <row r="773" spans="1:12" x14ac:dyDescent="0.25">
      <c r="A773">
        <v>91</v>
      </c>
      <c r="B773" s="93">
        <v>43441</v>
      </c>
      <c r="C773">
        <v>12</v>
      </c>
      <c r="D773" t="s">
        <v>104</v>
      </c>
      <c r="E773">
        <v>2018</v>
      </c>
      <c r="F773" t="s">
        <v>85</v>
      </c>
      <c r="G773" t="s">
        <v>66</v>
      </c>
      <c r="H773" t="s">
        <v>470</v>
      </c>
      <c r="I773">
        <v>138.80000000000001</v>
      </c>
      <c r="J773">
        <v>0</v>
      </c>
      <c r="K773" t="s">
        <v>275</v>
      </c>
      <c r="L773" t="s">
        <v>35</v>
      </c>
    </row>
    <row r="774" spans="1:12" x14ac:dyDescent="0.25">
      <c r="A774">
        <v>91</v>
      </c>
      <c r="B774" s="93">
        <v>43441</v>
      </c>
      <c r="C774">
        <v>12</v>
      </c>
      <c r="D774" t="s">
        <v>104</v>
      </c>
      <c r="E774">
        <v>2018</v>
      </c>
      <c r="F774" t="s">
        <v>82</v>
      </c>
      <c r="G774" t="s">
        <v>58</v>
      </c>
      <c r="H774" t="s">
        <v>470</v>
      </c>
      <c r="I774">
        <v>194.17</v>
      </c>
      <c r="J774">
        <v>0</v>
      </c>
      <c r="K774" t="s">
        <v>275</v>
      </c>
      <c r="L774" t="s">
        <v>222</v>
      </c>
    </row>
    <row r="775" spans="1:12" x14ac:dyDescent="0.25">
      <c r="A775">
        <v>91</v>
      </c>
      <c r="B775" s="93">
        <v>43441</v>
      </c>
      <c r="C775">
        <v>12</v>
      </c>
      <c r="D775" t="s">
        <v>104</v>
      </c>
      <c r="E775">
        <v>2018</v>
      </c>
      <c r="F775" t="s">
        <v>77</v>
      </c>
      <c r="G775" t="s">
        <v>35</v>
      </c>
      <c r="H775" t="s">
        <v>470</v>
      </c>
      <c r="I775">
        <v>197</v>
      </c>
      <c r="J775">
        <v>0</v>
      </c>
      <c r="K775" t="s">
        <v>275</v>
      </c>
      <c r="L775" t="s">
        <v>35</v>
      </c>
    </row>
    <row r="776" spans="1:12" x14ac:dyDescent="0.25">
      <c r="A776">
        <v>91</v>
      </c>
      <c r="B776" s="93">
        <v>43441</v>
      </c>
      <c r="C776">
        <v>12</v>
      </c>
      <c r="D776" t="s">
        <v>104</v>
      </c>
      <c r="E776">
        <v>2018</v>
      </c>
      <c r="F776" t="s">
        <v>69</v>
      </c>
      <c r="G776" t="s">
        <v>66</v>
      </c>
      <c r="H776" t="s">
        <v>470</v>
      </c>
      <c r="I776">
        <v>324.14999999999998</v>
      </c>
      <c r="J776">
        <v>0</v>
      </c>
      <c r="K776" t="s">
        <v>275</v>
      </c>
      <c r="L776" t="s">
        <v>35</v>
      </c>
    </row>
    <row r="777" spans="1:12" x14ac:dyDescent="0.25">
      <c r="A777">
        <v>91</v>
      </c>
      <c r="B777" s="93">
        <v>43441</v>
      </c>
      <c r="C777">
        <v>12</v>
      </c>
      <c r="D777" t="s">
        <v>104</v>
      </c>
      <c r="E777">
        <v>2018</v>
      </c>
      <c r="F777" t="s">
        <v>69</v>
      </c>
      <c r="G777" t="s">
        <v>63</v>
      </c>
      <c r="H777" t="s">
        <v>470</v>
      </c>
      <c r="I777">
        <v>329.94</v>
      </c>
      <c r="J777">
        <v>0</v>
      </c>
      <c r="K777" t="s">
        <v>275</v>
      </c>
      <c r="L777" t="s">
        <v>64</v>
      </c>
    </row>
    <row r="778" spans="1:12" x14ac:dyDescent="0.25">
      <c r="A778">
        <v>91</v>
      </c>
      <c r="B778" s="93">
        <v>43441</v>
      </c>
      <c r="C778">
        <v>12</v>
      </c>
      <c r="D778" t="s">
        <v>104</v>
      </c>
      <c r="E778">
        <v>2018</v>
      </c>
      <c r="F778" t="s">
        <v>75</v>
      </c>
      <c r="G778" t="s">
        <v>35</v>
      </c>
      <c r="H778" t="s">
        <v>470</v>
      </c>
      <c r="I778">
        <v>362.32</v>
      </c>
      <c r="J778">
        <v>0</v>
      </c>
      <c r="K778" t="s">
        <v>275</v>
      </c>
      <c r="L778" t="s">
        <v>35</v>
      </c>
    </row>
    <row r="779" spans="1:12" x14ac:dyDescent="0.25">
      <c r="A779">
        <v>91</v>
      </c>
      <c r="B779" s="93">
        <v>43441</v>
      </c>
      <c r="C779">
        <v>12</v>
      </c>
      <c r="D779" t="s">
        <v>104</v>
      </c>
      <c r="E779">
        <v>2018</v>
      </c>
      <c r="F779" t="s">
        <v>78</v>
      </c>
      <c r="G779" t="s">
        <v>66</v>
      </c>
      <c r="H779" t="s">
        <v>470</v>
      </c>
      <c r="I779">
        <v>507.6</v>
      </c>
      <c r="J779">
        <v>0</v>
      </c>
      <c r="K779" t="s">
        <v>275</v>
      </c>
      <c r="L779" t="s">
        <v>35</v>
      </c>
    </row>
    <row r="780" spans="1:12" x14ac:dyDescent="0.25">
      <c r="A780">
        <v>91</v>
      </c>
      <c r="B780" s="93">
        <v>43441</v>
      </c>
      <c r="C780">
        <v>12</v>
      </c>
      <c r="D780" t="s">
        <v>104</v>
      </c>
      <c r="E780">
        <v>2018</v>
      </c>
      <c r="F780" t="s">
        <v>68</v>
      </c>
      <c r="G780" t="s">
        <v>66</v>
      </c>
      <c r="H780" t="s">
        <v>470</v>
      </c>
      <c r="I780">
        <v>617.29999999999995</v>
      </c>
      <c r="J780">
        <v>0</v>
      </c>
      <c r="K780" t="s">
        <v>275</v>
      </c>
      <c r="L780" t="s">
        <v>35</v>
      </c>
    </row>
    <row r="781" spans="1:12" x14ac:dyDescent="0.25">
      <c r="A781">
        <v>91</v>
      </c>
      <c r="B781" s="93">
        <v>43441</v>
      </c>
      <c r="C781">
        <v>12</v>
      </c>
      <c r="D781" t="s">
        <v>104</v>
      </c>
      <c r="E781">
        <v>2018</v>
      </c>
      <c r="F781" t="s">
        <v>84</v>
      </c>
      <c r="G781" t="s">
        <v>66</v>
      </c>
      <c r="H781" t="s">
        <v>470</v>
      </c>
      <c r="I781">
        <v>654.45000000000005</v>
      </c>
      <c r="J781">
        <v>0</v>
      </c>
      <c r="K781" t="s">
        <v>275</v>
      </c>
      <c r="L781" t="s">
        <v>35</v>
      </c>
    </row>
    <row r="782" spans="1:12" x14ac:dyDescent="0.25">
      <c r="A782">
        <v>91</v>
      </c>
      <c r="B782" s="93">
        <v>43444</v>
      </c>
      <c r="C782">
        <v>12</v>
      </c>
      <c r="D782" t="s">
        <v>104</v>
      </c>
      <c r="E782">
        <v>2018</v>
      </c>
      <c r="F782" t="s">
        <v>107</v>
      </c>
      <c r="G782" t="s">
        <v>471</v>
      </c>
      <c r="H782" t="s">
        <v>472</v>
      </c>
      <c r="I782">
        <v>90.61</v>
      </c>
      <c r="J782">
        <v>0</v>
      </c>
      <c r="K782" t="s">
        <v>275</v>
      </c>
      <c r="L782" t="s">
        <v>34</v>
      </c>
    </row>
    <row r="783" spans="1:12" x14ac:dyDescent="0.25">
      <c r="A783">
        <v>91</v>
      </c>
      <c r="B783" s="93">
        <v>43444</v>
      </c>
      <c r="C783">
        <v>12</v>
      </c>
      <c r="D783" t="s">
        <v>104</v>
      </c>
      <c r="E783">
        <v>2018</v>
      </c>
      <c r="F783" t="s">
        <v>78</v>
      </c>
      <c r="G783" t="s">
        <v>471</v>
      </c>
      <c r="H783" t="s">
        <v>472</v>
      </c>
      <c r="I783">
        <v>93.43</v>
      </c>
      <c r="J783">
        <v>0</v>
      </c>
      <c r="K783" t="s">
        <v>275</v>
      </c>
      <c r="L783" t="s">
        <v>34</v>
      </c>
    </row>
    <row r="784" spans="1:12" x14ac:dyDescent="0.25">
      <c r="A784">
        <v>91</v>
      </c>
      <c r="B784" s="93">
        <v>43444</v>
      </c>
      <c r="C784">
        <v>12</v>
      </c>
      <c r="D784" t="s">
        <v>104</v>
      </c>
      <c r="E784">
        <v>2018</v>
      </c>
      <c r="F784" t="s">
        <v>79</v>
      </c>
      <c r="G784" t="s">
        <v>471</v>
      </c>
      <c r="H784" t="s">
        <v>472</v>
      </c>
      <c r="I784">
        <v>116.6</v>
      </c>
      <c r="J784">
        <v>0</v>
      </c>
      <c r="K784" t="s">
        <v>275</v>
      </c>
      <c r="L784" t="s">
        <v>34</v>
      </c>
    </row>
    <row r="785" spans="1:12" x14ac:dyDescent="0.25">
      <c r="A785">
        <v>91</v>
      </c>
      <c r="B785" s="93">
        <v>43444</v>
      </c>
      <c r="C785">
        <v>12</v>
      </c>
      <c r="D785" t="s">
        <v>104</v>
      </c>
      <c r="E785">
        <v>2018</v>
      </c>
      <c r="F785" t="s">
        <v>75</v>
      </c>
      <c r="G785" t="s">
        <v>105</v>
      </c>
      <c r="H785" t="s">
        <v>473</v>
      </c>
      <c r="I785">
        <v>124.53</v>
      </c>
      <c r="J785">
        <v>0</v>
      </c>
      <c r="K785" t="s">
        <v>275</v>
      </c>
      <c r="L785" t="s">
        <v>266</v>
      </c>
    </row>
    <row r="786" spans="1:12" x14ac:dyDescent="0.25">
      <c r="A786">
        <v>91</v>
      </c>
      <c r="B786" s="93">
        <v>43444</v>
      </c>
      <c r="C786">
        <v>12</v>
      </c>
      <c r="D786" t="s">
        <v>104</v>
      </c>
      <c r="E786">
        <v>2018</v>
      </c>
      <c r="F786" t="s">
        <v>84</v>
      </c>
      <c r="G786" t="s">
        <v>471</v>
      </c>
      <c r="H786" t="s">
        <v>472</v>
      </c>
      <c r="I786">
        <v>167.5</v>
      </c>
      <c r="J786">
        <v>0</v>
      </c>
      <c r="K786" t="s">
        <v>275</v>
      </c>
      <c r="L786" t="s">
        <v>34</v>
      </c>
    </row>
    <row r="787" spans="1:12" x14ac:dyDescent="0.25">
      <c r="A787">
        <v>91</v>
      </c>
      <c r="B787" s="93">
        <v>43444</v>
      </c>
      <c r="C787">
        <v>12</v>
      </c>
      <c r="D787" t="s">
        <v>104</v>
      </c>
      <c r="E787">
        <v>2018</v>
      </c>
      <c r="F787" t="s">
        <v>378</v>
      </c>
      <c r="G787" t="s">
        <v>65</v>
      </c>
      <c r="H787" t="s">
        <v>473</v>
      </c>
      <c r="I787">
        <v>280.37</v>
      </c>
      <c r="J787">
        <v>0</v>
      </c>
      <c r="K787" t="s">
        <v>275</v>
      </c>
      <c r="L787" t="s">
        <v>35</v>
      </c>
    </row>
    <row r="788" spans="1:12" x14ac:dyDescent="0.25">
      <c r="A788">
        <v>91</v>
      </c>
      <c r="B788" s="93">
        <v>43444</v>
      </c>
      <c r="C788">
        <v>12</v>
      </c>
      <c r="D788" t="s">
        <v>104</v>
      </c>
      <c r="E788">
        <v>2018</v>
      </c>
      <c r="F788" t="s">
        <v>75</v>
      </c>
      <c r="G788" t="s">
        <v>35</v>
      </c>
      <c r="H788" t="s">
        <v>473</v>
      </c>
      <c r="I788">
        <v>287</v>
      </c>
      <c r="J788">
        <v>0</v>
      </c>
      <c r="K788" t="s">
        <v>275</v>
      </c>
      <c r="L788" t="s">
        <v>35</v>
      </c>
    </row>
    <row r="789" spans="1:12" x14ac:dyDescent="0.25">
      <c r="A789">
        <v>91</v>
      </c>
      <c r="B789" s="93">
        <v>43444</v>
      </c>
      <c r="C789">
        <v>12</v>
      </c>
      <c r="D789" t="s">
        <v>104</v>
      </c>
      <c r="E789">
        <v>2018</v>
      </c>
      <c r="F789" t="s">
        <v>71</v>
      </c>
      <c r="G789" t="s">
        <v>65</v>
      </c>
      <c r="H789" t="s">
        <v>473</v>
      </c>
      <c r="I789">
        <v>360</v>
      </c>
      <c r="J789">
        <v>0</v>
      </c>
      <c r="K789" t="s">
        <v>275</v>
      </c>
      <c r="L789" t="s">
        <v>35</v>
      </c>
    </row>
    <row r="790" spans="1:12" x14ac:dyDescent="0.25">
      <c r="A790">
        <v>91</v>
      </c>
      <c r="B790" s="93">
        <v>43444</v>
      </c>
      <c r="C790">
        <v>12</v>
      </c>
      <c r="D790" t="s">
        <v>104</v>
      </c>
      <c r="E790">
        <v>2018</v>
      </c>
      <c r="F790" t="s">
        <v>69</v>
      </c>
      <c r="G790" t="s">
        <v>471</v>
      </c>
      <c r="H790" t="s">
        <v>472</v>
      </c>
      <c r="I790">
        <v>367.27</v>
      </c>
      <c r="J790">
        <v>0</v>
      </c>
      <c r="K790" t="s">
        <v>275</v>
      </c>
      <c r="L790" t="s">
        <v>34</v>
      </c>
    </row>
    <row r="791" spans="1:12" x14ac:dyDescent="0.25">
      <c r="A791">
        <v>91</v>
      </c>
      <c r="B791" s="93">
        <v>43444</v>
      </c>
      <c r="C791">
        <v>12</v>
      </c>
      <c r="D791" t="s">
        <v>104</v>
      </c>
      <c r="E791">
        <v>2018</v>
      </c>
      <c r="F791" t="s">
        <v>75</v>
      </c>
      <c r="G791" t="s">
        <v>471</v>
      </c>
      <c r="H791" t="s">
        <v>472</v>
      </c>
      <c r="I791">
        <v>873.71</v>
      </c>
      <c r="J791">
        <v>0</v>
      </c>
      <c r="K791" t="s">
        <v>275</v>
      </c>
      <c r="L791" t="s">
        <v>34</v>
      </c>
    </row>
    <row r="792" spans="1:12" x14ac:dyDescent="0.25">
      <c r="A792">
        <v>91</v>
      </c>
      <c r="B792" s="93">
        <v>43444</v>
      </c>
      <c r="C792">
        <v>12</v>
      </c>
      <c r="D792" t="s">
        <v>104</v>
      </c>
      <c r="E792">
        <v>2018</v>
      </c>
      <c r="F792" t="s">
        <v>369</v>
      </c>
      <c r="G792" t="s">
        <v>471</v>
      </c>
      <c r="H792" t="s">
        <v>472</v>
      </c>
      <c r="I792">
        <v>980.2</v>
      </c>
      <c r="J792">
        <v>0</v>
      </c>
      <c r="K792" t="s">
        <v>275</v>
      </c>
      <c r="L792" t="s">
        <v>34</v>
      </c>
    </row>
    <row r="793" spans="1:12" x14ac:dyDescent="0.25">
      <c r="A793">
        <v>91</v>
      </c>
      <c r="B793" s="93">
        <v>43444</v>
      </c>
      <c r="C793">
        <v>12</v>
      </c>
      <c r="D793" t="s">
        <v>104</v>
      </c>
      <c r="E793">
        <v>2018</v>
      </c>
      <c r="F793" t="s">
        <v>80</v>
      </c>
      <c r="G793" t="s">
        <v>471</v>
      </c>
      <c r="H793" t="s">
        <v>472</v>
      </c>
      <c r="I793">
        <v>1091.26</v>
      </c>
      <c r="J793">
        <v>0</v>
      </c>
      <c r="K793" t="s">
        <v>275</v>
      </c>
      <c r="L793" t="s">
        <v>34</v>
      </c>
    </row>
    <row r="794" spans="1:12" x14ac:dyDescent="0.25">
      <c r="A794">
        <v>91</v>
      </c>
      <c r="B794" s="93">
        <v>43444</v>
      </c>
      <c r="C794">
        <v>12</v>
      </c>
      <c r="D794" t="s">
        <v>104</v>
      </c>
      <c r="E794">
        <v>2018</v>
      </c>
      <c r="F794" t="s">
        <v>75</v>
      </c>
      <c r="G794" t="s">
        <v>65</v>
      </c>
      <c r="H794" t="s">
        <v>473</v>
      </c>
      <c r="I794">
        <v>1169.25</v>
      </c>
      <c r="J794">
        <v>0</v>
      </c>
      <c r="K794" t="s">
        <v>275</v>
      </c>
      <c r="L794" t="s">
        <v>35</v>
      </c>
    </row>
    <row r="795" spans="1:12" x14ac:dyDescent="0.25">
      <c r="A795">
        <v>91</v>
      </c>
      <c r="B795" s="93">
        <v>43444</v>
      </c>
      <c r="C795">
        <v>12</v>
      </c>
      <c r="D795" t="s">
        <v>104</v>
      </c>
      <c r="E795">
        <v>2018</v>
      </c>
      <c r="F795" t="s">
        <v>81</v>
      </c>
      <c r="G795" t="s">
        <v>65</v>
      </c>
      <c r="H795" t="s">
        <v>473</v>
      </c>
      <c r="I795">
        <v>1411</v>
      </c>
      <c r="J795">
        <v>0</v>
      </c>
      <c r="K795" t="s">
        <v>275</v>
      </c>
      <c r="L795" t="s">
        <v>35</v>
      </c>
    </row>
    <row r="796" spans="1:12" x14ac:dyDescent="0.25">
      <c r="A796">
        <v>91</v>
      </c>
      <c r="B796" s="93">
        <v>43444</v>
      </c>
      <c r="C796">
        <v>12</v>
      </c>
      <c r="D796" t="s">
        <v>104</v>
      </c>
      <c r="E796">
        <v>2018</v>
      </c>
      <c r="F796" t="s">
        <v>76</v>
      </c>
      <c r="G796" t="s">
        <v>471</v>
      </c>
      <c r="H796" t="s">
        <v>472</v>
      </c>
      <c r="I796">
        <v>3783.38</v>
      </c>
      <c r="J796">
        <v>0</v>
      </c>
      <c r="K796" t="s">
        <v>275</v>
      </c>
      <c r="L796" t="s">
        <v>34</v>
      </c>
    </row>
    <row r="797" spans="1:12" x14ac:dyDescent="0.25">
      <c r="A797">
        <v>91</v>
      </c>
      <c r="B797" s="93">
        <v>43444</v>
      </c>
      <c r="C797">
        <v>12</v>
      </c>
      <c r="D797" t="s">
        <v>104</v>
      </c>
      <c r="E797">
        <v>2018</v>
      </c>
      <c r="F797" t="s">
        <v>68</v>
      </c>
      <c r="G797" t="s">
        <v>471</v>
      </c>
      <c r="H797" t="s">
        <v>472</v>
      </c>
      <c r="I797">
        <v>5973.76</v>
      </c>
      <c r="J797">
        <v>0</v>
      </c>
      <c r="K797" t="s">
        <v>275</v>
      </c>
      <c r="L797" t="s">
        <v>34</v>
      </c>
    </row>
    <row r="798" spans="1:12" x14ac:dyDescent="0.25">
      <c r="A798">
        <v>91</v>
      </c>
      <c r="B798" s="93">
        <v>43444</v>
      </c>
      <c r="C798">
        <v>12</v>
      </c>
      <c r="D798" t="s">
        <v>104</v>
      </c>
      <c r="E798">
        <v>2018</v>
      </c>
      <c r="F798" t="s">
        <v>71</v>
      </c>
      <c r="G798" t="s">
        <v>471</v>
      </c>
      <c r="H798" t="s">
        <v>472</v>
      </c>
      <c r="I798">
        <v>9024.7000000000007</v>
      </c>
      <c r="J798">
        <v>0</v>
      </c>
      <c r="K798" t="s">
        <v>275</v>
      </c>
      <c r="L798" t="s">
        <v>34</v>
      </c>
    </row>
    <row r="799" spans="1:12" x14ac:dyDescent="0.25">
      <c r="A799">
        <v>91</v>
      </c>
      <c r="B799" s="93">
        <v>43445</v>
      </c>
      <c r="C799">
        <v>12</v>
      </c>
      <c r="D799" t="s">
        <v>104</v>
      </c>
      <c r="E799">
        <v>2018</v>
      </c>
      <c r="F799" t="s">
        <v>74</v>
      </c>
      <c r="G799" t="s">
        <v>35</v>
      </c>
      <c r="H799" t="s">
        <v>474</v>
      </c>
      <c r="I799">
        <v>37</v>
      </c>
      <c r="J799">
        <v>0</v>
      </c>
      <c r="K799" t="s">
        <v>275</v>
      </c>
      <c r="L799" t="s">
        <v>35</v>
      </c>
    </row>
    <row r="800" spans="1:12" x14ac:dyDescent="0.25">
      <c r="A800">
        <v>91</v>
      </c>
      <c r="B800" s="93">
        <v>43445</v>
      </c>
      <c r="C800">
        <v>12</v>
      </c>
      <c r="D800" t="s">
        <v>104</v>
      </c>
      <c r="E800">
        <v>2018</v>
      </c>
      <c r="F800" t="s">
        <v>106</v>
      </c>
      <c r="G800" t="s">
        <v>105</v>
      </c>
      <c r="H800" t="s">
        <v>474</v>
      </c>
      <c r="I800">
        <v>396</v>
      </c>
      <c r="J800">
        <v>0</v>
      </c>
      <c r="K800" t="s">
        <v>275</v>
      </c>
      <c r="L800" t="s">
        <v>266</v>
      </c>
    </row>
    <row r="801" spans="1:12" x14ac:dyDescent="0.25">
      <c r="A801">
        <v>91</v>
      </c>
      <c r="B801" s="93">
        <v>43445</v>
      </c>
      <c r="C801">
        <v>12</v>
      </c>
      <c r="D801" t="s">
        <v>104</v>
      </c>
      <c r="E801">
        <v>2018</v>
      </c>
      <c r="F801" t="s">
        <v>369</v>
      </c>
      <c r="G801" t="s">
        <v>65</v>
      </c>
      <c r="H801" t="s">
        <v>474</v>
      </c>
      <c r="I801">
        <v>1185.1500000000001</v>
      </c>
      <c r="J801">
        <v>0</v>
      </c>
      <c r="K801" t="s">
        <v>275</v>
      </c>
      <c r="L801" t="s">
        <v>35</v>
      </c>
    </row>
    <row r="802" spans="1:12" x14ac:dyDescent="0.25">
      <c r="A802">
        <v>91</v>
      </c>
      <c r="B802" s="93">
        <v>43446</v>
      </c>
      <c r="C802">
        <v>12</v>
      </c>
      <c r="D802" t="s">
        <v>104</v>
      </c>
      <c r="E802">
        <v>2018</v>
      </c>
      <c r="F802" t="s">
        <v>78</v>
      </c>
      <c r="G802" t="s">
        <v>64</v>
      </c>
      <c r="H802" t="s">
        <v>475</v>
      </c>
      <c r="I802">
        <v>69.790000000000006</v>
      </c>
      <c r="J802">
        <v>0</v>
      </c>
      <c r="K802" t="s">
        <v>275</v>
      </c>
      <c r="L802" t="s">
        <v>64</v>
      </c>
    </row>
    <row r="803" spans="1:12" x14ac:dyDescent="0.25">
      <c r="A803">
        <v>91</v>
      </c>
      <c r="B803" s="93">
        <v>43446</v>
      </c>
      <c r="C803">
        <v>12</v>
      </c>
      <c r="D803" t="s">
        <v>104</v>
      </c>
      <c r="E803">
        <v>2018</v>
      </c>
      <c r="F803" t="s">
        <v>75</v>
      </c>
      <c r="G803" t="s">
        <v>67</v>
      </c>
      <c r="H803" t="s">
        <v>475</v>
      </c>
      <c r="I803">
        <v>69.930000000000007</v>
      </c>
      <c r="J803">
        <v>0</v>
      </c>
      <c r="K803" t="s">
        <v>275</v>
      </c>
      <c r="L803" t="s">
        <v>266</v>
      </c>
    </row>
    <row r="804" spans="1:12" x14ac:dyDescent="0.25">
      <c r="A804">
        <v>91</v>
      </c>
      <c r="B804" s="93">
        <v>43446</v>
      </c>
      <c r="C804">
        <v>12</v>
      </c>
      <c r="D804" t="s">
        <v>104</v>
      </c>
      <c r="E804">
        <v>2018</v>
      </c>
      <c r="F804" t="s">
        <v>83</v>
      </c>
      <c r="G804" t="s">
        <v>64</v>
      </c>
      <c r="H804" t="s">
        <v>475</v>
      </c>
      <c r="I804">
        <v>70</v>
      </c>
      <c r="J804">
        <v>0</v>
      </c>
      <c r="K804" t="s">
        <v>275</v>
      </c>
      <c r="L804" t="s">
        <v>64</v>
      </c>
    </row>
    <row r="805" spans="1:12" x14ac:dyDescent="0.25">
      <c r="A805">
        <v>91</v>
      </c>
      <c r="B805" s="93">
        <v>43446</v>
      </c>
      <c r="C805">
        <v>12</v>
      </c>
      <c r="D805" t="s">
        <v>104</v>
      </c>
      <c r="E805">
        <v>2018</v>
      </c>
      <c r="F805" t="s">
        <v>71</v>
      </c>
      <c r="G805" t="s">
        <v>64</v>
      </c>
      <c r="H805" t="s">
        <v>475</v>
      </c>
      <c r="I805">
        <v>99.43</v>
      </c>
      <c r="J805">
        <v>0</v>
      </c>
      <c r="K805" t="s">
        <v>275</v>
      </c>
      <c r="L805" t="s">
        <v>64</v>
      </c>
    </row>
    <row r="806" spans="1:12" x14ac:dyDescent="0.25">
      <c r="A806">
        <v>91</v>
      </c>
      <c r="B806" s="93">
        <v>43446</v>
      </c>
      <c r="C806">
        <v>12</v>
      </c>
      <c r="D806" t="s">
        <v>104</v>
      </c>
      <c r="E806">
        <v>2018</v>
      </c>
      <c r="F806" t="s">
        <v>81</v>
      </c>
      <c r="G806" t="s">
        <v>35</v>
      </c>
      <c r="H806" t="s">
        <v>475</v>
      </c>
      <c r="I806">
        <v>106.36</v>
      </c>
      <c r="J806">
        <v>0</v>
      </c>
      <c r="K806" t="s">
        <v>275</v>
      </c>
      <c r="L806" t="s">
        <v>35</v>
      </c>
    </row>
    <row r="807" spans="1:12" x14ac:dyDescent="0.25">
      <c r="A807">
        <v>91</v>
      </c>
      <c r="B807" s="93">
        <v>43446</v>
      </c>
      <c r="C807">
        <v>12</v>
      </c>
      <c r="D807" t="s">
        <v>104</v>
      </c>
      <c r="E807">
        <v>2018</v>
      </c>
      <c r="F807" t="s">
        <v>75</v>
      </c>
      <c r="G807" t="s">
        <v>58</v>
      </c>
      <c r="H807" t="s">
        <v>475</v>
      </c>
      <c r="I807">
        <v>127.57</v>
      </c>
      <c r="J807">
        <v>0</v>
      </c>
      <c r="K807" t="s">
        <v>275</v>
      </c>
      <c r="L807" t="s">
        <v>222</v>
      </c>
    </row>
    <row r="808" spans="1:12" x14ac:dyDescent="0.25">
      <c r="A808">
        <v>91</v>
      </c>
      <c r="B808" s="93">
        <v>43446</v>
      </c>
      <c r="C808">
        <v>12</v>
      </c>
      <c r="D808" t="s">
        <v>104</v>
      </c>
      <c r="E808">
        <v>2018</v>
      </c>
      <c r="F808" t="s">
        <v>75</v>
      </c>
      <c r="G808" t="s">
        <v>36</v>
      </c>
      <c r="H808" t="s">
        <v>475</v>
      </c>
      <c r="I808">
        <v>535.41</v>
      </c>
      <c r="J808">
        <v>0</v>
      </c>
      <c r="K808" t="s">
        <v>275</v>
      </c>
      <c r="L808" t="s">
        <v>222</v>
      </c>
    </row>
    <row r="809" spans="1:12" x14ac:dyDescent="0.25">
      <c r="A809">
        <v>91</v>
      </c>
      <c r="B809" s="93">
        <v>43446</v>
      </c>
      <c r="C809">
        <v>12</v>
      </c>
      <c r="D809" t="s">
        <v>104</v>
      </c>
      <c r="E809">
        <v>2018</v>
      </c>
      <c r="F809" t="s">
        <v>86</v>
      </c>
      <c r="G809" t="s">
        <v>63</v>
      </c>
      <c r="H809" t="s">
        <v>475</v>
      </c>
      <c r="I809">
        <v>1876.36</v>
      </c>
      <c r="J809">
        <v>0</v>
      </c>
      <c r="K809" t="s">
        <v>275</v>
      </c>
      <c r="L809" t="s">
        <v>64</v>
      </c>
    </row>
    <row r="810" spans="1:12" x14ac:dyDescent="0.25">
      <c r="A810">
        <v>91</v>
      </c>
      <c r="B810" s="93">
        <v>43446</v>
      </c>
      <c r="C810">
        <v>12</v>
      </c>
      <c r="D810" t="s">
        <v>104</v>
      </c>
      <c r="E810">
        <v>2018</v>
      </c>
      <c r="F810" t="s">
        <v>81</v>
      </c>
      <c r="G810" t="s">
        <v>63</v>
      </c>
      <c r="H810" t="s">
        <v>475</v>
      </c>
      <c r="I810">
        <v>2693.42</v>
      </c>
      <c r="J810">
        <v>0</v>
      </c>
      <c r="K810" t="s">
        <v>275</v>
      </c>
      <c r="L810" t="s">
        <v>64</v>
      </c>
    </row>
    <row r="811" spans="1:12" x14ac:dyDescent="0.25">
      <c r="A811">
        <v>91</v>
      </c>
      <c r="B811" s="93">
        <v>43447</v>
      </c>
      <c r="C811">
        <v>12</v>
      </c>
      <c r="D811" t="s">
        <v>104</v>
      </c>
      <c r="E811">
        <v>2018</v>
      </c>
      <c r="F811" t="s">
        <v>107</v>
      </c>
      <c r="G811" t="s">
        <v>35</v>
      </c>
      <c r="H811" t="s">
        <v>476</v>
      </c>
      <c r="I811">
        <v>1.04</v>
      </c>
      <c r="J811">
        <v>0</v>
      </c>
      <c r="K811" t="s">
        <v>275</v>
      </c>
      <c r="L811" t="s">
        <v>35</v>
      </c>
    </row>
    <row r="812" spans="1:12" x14ac:dyDescent="0.25">
      <c r="A812">
        <v>91</v>
      </c>
      <c r="B812" s="93">
        <v>43447</v>
      </c>
      <c r="C812">
        <v>12</v>
      </c>
      <c r="D812" t="s">
        <v>104</v>
      </c>
      <c r="E812">
        <v>2018</v>
      </c>
      <c r="F812" t="s">
        <v>72</v>
      </c>
      <c r="G812" t="s">
        <v>35</v>
      </c>
      <c r="H812" t="s">
        <v>476</v>
      </c>
      <c r="I812">
        <v>20</v>
      </c>
      <c r="J812">
        <v>0</v>
      </c>
      <c r="K812" t="s">
        <v>275</v>
      </c>
      <c r="L812" t="s">
        <v>35</v>
      </c>
    </row>
    <row r="813" spans="1:12" x14ac:dyDescent="0.25">
      <c r="A813">
        <v>91</v>
      </c>
      <c r="B813" s="93">
        <v>43447</v>
      </c>
      <c r="C813">
        <v>12</v>
      </c>
      <c r="D813" t="s">
        <v>104</v>
      </c>
      <c r="E813">
        <v>2018</v>
      </c>
      <c r="F813" t="s">
        <v>69</v>
      </c>
      <c r="G813" t="s">
        <v>35</v>
      </c>
      <c r="H813" t="s">
        <v>476</v>
      </c>
      <c r="I813">
        <v>34.6</v>
      </c>
      <c r="J813">
        <v>0</v>
      </c>
      <c r="K813" t="s">
        <v>275</v>
      </c>
      <c r="L813" t="s">
        <v>35</v>
      </c>
    </row>
    <row r="814" spans="1:12" x14ac:dyDescent="0.25">
      <c r="A814">
        <v>91</v>
      </c>
      <c r="B814" s="93">
        <v>43447</v>
      </c>
      <c r="C814">
        <v>12</v>
      </c>
      <c r="D814" t="s">
        <v>104</v>
      </c>
      <c r="E814">
        <v>2018</v>
      </c>
      <c r="F814" t="s">
        <v>69</v>
      </c>
      <c r="G814" t="s">
        <v>36</v>
      </c>
      <c r="H814" t="s">
        <v>476</v>
      </c>
      <c r="I814">
        <v>39.340000000000003</v>
      </c>
      <c r="J814">
        <v>0</v>
      </c>
      <c r="K814" t="s">
        <v>275</v>
      </c>
      <c r="L814" t="s">
        <v>222</v>
      </c>
    </row>
    <row r="815" spans="1:12" x14ac:dyDescent="0.25">
      <c r="A815">
        <v>91</v>
      </c>
      <c r="B815" s="93">
        <v>43447</v>
      </c>
      <c r="C815">
        <v>12</v>
      </c>
      <c r="D815" t="s">
        <v>104</v>
      </c>
      <c r="E815">
        <v>2018</v>
      </c>
      <c r="F815" t="s">
        <v>71</v>
      </c>
      <c r="G815" t="s">
        <v>35</v>
      </c>
      <c r="H815" t="s">
        <v>476</v>
      </c>
      <c r="I815">
        <v>210</v>
      </c>
      <c r="J815">
        <v>0</v>
      </c>
      <c r="K815" t="s">
        <v>275</v>
      </c>
      <c r="L815" t="s">
        <v>35</v>
      </c>
    </row>
    <row r="816" spans="1:12" x14ac:dyDescent="0.25">
      <c r="A816">
        <v>91</v>
      </c>
      <c r="B816" s="93">
        <v>43447</v>
      </c>
      <c r="C816">
        <v>12</v>
      </c>
      <c r="D816" t="s">
        <v>104</v>
      </c>
      <c r="E816">
        <v>2018</v>
      </c>
      <c r="F816" t="s">
        <v>68</v>
      </c>
      <c r="G816" t="s">
        <v>64</v>
      </c>
      <c r="H816" t="s">
        <v>476</v>
      </c>
      <c r="I816">
        <v>221.25</v>
      </c>
      <c r="J816">
        <v>0</v>
      </c>
      <c r="K816" t="s">
        <v>275</v>
      </c>
      <c r="L816" t="s">
        <v>64</v>
      </c>
    </row>
    <row r="817" spans="1:12" x14ac:dyDescent="0.25">
      <c r="A817">
        <v>91</v>
      </c>
      <c r="B817" s="93">
        <v>43448</v>
      </c>
      <c r="C817">
        <v>12</v>
      </c>
      <c r="D817" t="s">
        <v>104</v>
      </c>
      <c r="E817">
        <v>2018</v>
      </c>
      <c r="F817" t="s">
        <v>84</v>
      </c>
      <c r="G817" t="s">
        <v>63</v>
      </c>
      <c r="H817" t="s">
        <v>477</v>
      </c>
      <c r="I817">
        <v>21.98</v>
      </c>
      <c r="J817">
        <v>0</v>
      </c>
      <c r="K817" t="s">
        <v>275</v>
      </c>
      <c r="L817" t="s">
        <v>64</v>
      </c>
    </row>
    <row r="818" spans="1:12" x14ac:dyDescent="0.25">
      <c r="A818">
        <v>91</v>
      </c>
      <c r="B818" s="93">
        <v>43448</v>
      </c>
      <c r="C818">
        <v>12</v>
      </c>
      <c r="D818" t="s">
        <v>104</v>
      </c>
      <c r="E818">
        <v>2018</v>
      </c>
      <c r="F818" t="s">
        <v>71</v>
      </c>
      <c r="G818" t="s">
        <v>35</v>
      </c>
      <c r="H818" t="s">
        <v>477</v>
      </c>
      <c r="I818">
        <v>42</v>
      </c>
      <c r="J818">
        <v>0</v>
      </c>
      <c r="K818" t="s">
        <v>275</v>
      </c>
      <c r="L818" t="s">
        <v>35</v>
      </c>
    </row>
    <row r="819" spans="1:12" x14ac:dyDescent="0.25">
      <c r="A819">
        <v>91</v>
      </c>
      <c r="B819" s="93">
        <v>43448</v>
      </c>
      <c r="C819">
        <v>12</v>
      </c>
      <c r="D819" t="s">
        <v>104</v>
      </c>
      <c r="E819">
        <v>2018</v>
      </c>
      <c r="F819" t="s">
        <v>107</v>
      </c>
      <c r="G819" t="s">
        <v>478</v>
      </c>
      <c r="H819" t="s">
        <v>479</v>
      </c>
      <c r="I819">
        <v>68.5</v>
      </c>
      <c r="J819">
        <v>0</v>
      </c>
      <c r="K819" t="s">
        <v>275</v>
      </c>
      <c r="L819" t="s">
        <v>34</v>
      </c>
    </row>
    <row r="820" spans="1:12" x14ac:dyDescent="0.25">
      <c r="A820">
        <v>91</v>
      </c>
      <c r="B820" s="93">
        <v>43448</v>
      </c>
      <c r="C820">
        <v>12</v>
      </c>
      <c r="D820" t="s">
        <v>104</v>
      </c>
      <c r="E820">
        <v>2018</v>
      </c>
      <c r="F820" t="s">
        <v>75</v>
      </c>
      <c r="G820" t="s">
        <v>58</v>
      </c>
      <c r="H820" t="s">
        <v>477</v>
      </c>
      <c r="I820">
        <v>76.5</v>
      </c>
      <c r="J820">
        <v>0</v>
      </c>
      <c r="K820" t="s">
        <v>275</v>
      </c>
      <c r="L820" t="s">
        <v>222</v>
      </c>
    </row>
    <row r="821" spans="1:12" x14ac:dyDescent="0.25">
      <c r="A821">
        <v>91</v>
      </c>
      <c r="B821" s="93">
        <v>43448</v>
      </c>
      <c r="C821">
        <v>12</v>
      </c>
      <c r="D821" t="s">
        <v>104</v>
      </c>
      <c r="E821">
        <v>2018</v>
      </c>
      <c r="F821" t="s">
        <v>107</v>
      </c>
      <c r="G821" t="s">
        <v>36</v>
      </c>
      <c r="H821" t="s">
        <v>477</v>
      </c>
      <c r="I821">
        <v>79.8</v>
      </c>
      <c r="J821">
        <v>0</v>
      </c>
      <c r="K821" t="s">
        <v>275</v>
      </c>
      <c r="L821" t="s">
        <v>222</v>
      </c>
    </row>
    <row r="822" spans="1:12" x14ac:dyDescent="0.25">
      <c r="A822">
        <v>91</v>
      </c>
      <c r="B822" s="93">
        <v>43448</v>
      </c>
      <c r="C822">
        <v>12</v>
      </c>
      <c r="D822" t="s">
        <v>104</v>
      </c>
      <c r="E822">
        <v>2018</v>
      </c>
      <c r="F822" t="s">
        <v>84</v>
      </c>
      <c r="G822" t="s">
        <v>58</v>
      </c>
      <c r="H822" t="s">
        <v>477</v>
      </c>
      <c r="I822">
        <v>83.97</v>
      </c>
      <c r="J822">
        <v>0</v>
      </c>
      <c r="K822" t="s">
        <v>275</v>
      </c>
      <c r="L822" t="s">
        <v>222</v>
      </c>
    </row>
    <row r="823" spans="1:12" x14ac:dyDescent="0.25">
      <c r="A823">
        <v>91</v>
      </c>
      <c r="B823" s="93">
        <v>43448</v>
      </c>
      <c r="C823">
        <v>12</v>
      </c>
      <c r="D823" t="s">
        <v>104</v>
      </c>
      <c r="E823">
        <v>2018</v>
      </c>
      <c r="F823" t="s">
        <v>75</v>
      </c>
      <c r="G823" t="s">
        <v>63</v>
      </c>
      <c r="H823" t="s">
        <v>477</v>
      </c>
      <c r="I823">
        <v>102.25</v>
      </c>
      <c r="J823">
        <v>0</v>
      </c>
      <c r="K823" t="s">
        <v>275</v>
      </c>
      <c r="L823" t="s">
        <v>64</v>
      </c>
    </row>
    <row r="824" spans="1:12" x14ac:dyDescent="0.25">
      <c r="A824">
        <v>91</v>
      </c>
      <c r="B824" s="93">
        <v>43448</v>
      </c>
      <c r="C824">
        <v>12</v>
      </c>
      <c r="D824" t="s">
        <v>104</v>
      </c>
      <c r="E824">
        <v>2018</v>
      </c>
      <c r="F824" t="s">
        <v>84</v>
      </c>
      <c r="G824" t="s">
        <v>35</v>
      </c>
      <c r="H824" t="s">
        <v>477</v>
      </c>
      <c r="I824">
        <v>113.34</v>
      </c>
      <c r="J824">
        <v>0</v>
      </c>
      <c r="K824" t="s">
        <v>275</v>
      </c>
      <c r="L824" t="s">
        <v>35</v>
      </c>
    </row>
    <row r="825" spans="1:12" x14ac:dyDescent="0.25">
      <c r="A825">
        <v>91</v>
      </c>
      <c r="B825" s="93">
        <v>43448</v>
      </c>
      <c r="C825">
        <v>12</v>
      </c>
      <c r="D825" t="s">
        <v>104</v>
      </c>
      <c r="E825">
        <v>2018</v>
      </c>
      <c r="F825" t="s">
        <v>75</v>
      </c>
      <c r="G825" t="s">
        <v>67</v>
      </c>
      <c r="H825" t="s">
        <v>477</v>
      </c>
      <c r="I825">
        <v>135.12</v>
      </c>
      <c r="J825">
        <v>0</v>
      </c>
      <c r="K825" t="s">
        <v>275</v>
      </c>
      <c r="L825" t="s">
        <v>266</v>
      </c>
    </row>
    <row r="826" spans="1:12" x14ac:dyDescent="0.25">
      <c r="A826">
        <v>91</v>
      </c>
      <c r="B826" s="93">
        <v>43448</v>
      </c>
      <c r="C826">
        <v>12</v>
      </c>
      <c r="D826" t="s">
        <v>104</v>
      </c>
      <c r="E826">
        <v>2018</v>
      </c>
      <c r="F826" t="s">
        <v>84</v>
      </c>
      <c r="G826" t="s">
        <v>66</v>
      </c>
      <c r="H826" t="s">
        <v>477</v>
      </c>
      <c r="I826">
        <v>256.83999999999997</v>
      </c>
      <c r="J826">
        <v>0</v>
      </c>
      <c r="K826" t="s">
        <v>275</v>
      </c>
      <c r="L826" t="s">
        <v>35</v>
      </c>
    </row>
    <row r="827" spans="1:12" x14ac:dyDescent="0.25">
      <c r="A827">
        <v>91</v>
      </c>
      <c r="B827" s="93">
        <v>43448</v>
      </c>
      <c r="C827">
        <v>12</v>
      </c>
      <c r="D827" t="s">
        <v>104</v>
      </c>
      <c r="E827">
        <v>2018</v>
      </c>
      <c r="F827" t="s">
        <v>80</v>
      </c>
      <c r="G827" t="s">
        <v>64</v>
      </c>
      <c r="H827" t="s">
        <v>477</v>
      </c>
      <c r="I827">
        <v>365.04</v>
      </c>
      <c r="J827">
        <v>0</v>
      </c>
      <c r="K827" t="s">
        <v>275</v>
      </c>
      <c r="L827" t="s">
        <v>64</v>
      </c>
    </row>
    <row r="828" spans="1:12" x14ac:dyDescent="0.25">
      <c r="A828">
        <v>91</v>
      </c>
      <c r="B828" s="93">
        <v>43448</v>
      </c>
      <c r="C828">
        <v>12</v>
      </c>
      <c r="D828" t="s">
        <v>104</v>
      </c>
      <c r="E828">
        <v>2018</v>
      </c>
      <c r="F828" t="s">
        <v>78</v>
      </c>
      <c r="G828" t="s">
        <v>63</v>
      </c>
      <c r="H828" t="s">
        <v>477</v>
      </c>
      <c r="I828">
        <v>424.76</v>
      </c>
      <c r="J828">
        <v>0</v>
      </c>
      <c r="K828" t="s">
        <v>275</v>
      </c>
      <c r="L828" t="s">
        <v>64</v>
      </c>
    </row>
    <row r="829" spans="1:12" x14ac:dyDescent="0.25">
      <c r="A829">
        <v>91</v>
      </c>
      <c r="B829" s="93">
        <v>43448</v>
      </c>
      <c r="C829">
        <v>12</v>
      </c>
      <c r="D829" t="s">
        <v>104</v>
      </c>
      <c r="E829">
        <v>2018</v>
      </c>
      <c r="F829" t="s">
        <v>71</v>
      </c>
      <c r="G829" t="s">
        <v>63</v>
      </c>
      <c r="H829" t="s">
        <v>477</v>
      </c>
      <c r="I829">
        <v>1329.68</v>
      </c>
      <c r="J829">
        <v>0</v>
      </c>
      <c r="K829" t="s">
        <v>275</v>
      </c>
      <c r="L829" t="s">
        <v>64</v>
      </c>
    </row>
    <row r="830" spans="1:12" x14ac:dyDescent="0.25">
      <c r="A830">
        <v>91</v>
      </c>
      <c r="B830" s="93">
        <v>43451</v>
      </c>
      <c r="C830">
        <v>12</v>
      </c>
      <c r="D830" t="s">
        <v>104</v>
      </c>
      <c r="E830">
        <v>2018</v>
      </c>
      <c r="F830" t="s">
        <v>110</v>
      </c>
      <c r="G830" t="s">
        <v>35</v>
      </c>
      <c r="H830" t="s">
        <v>480</v>
      </c>
      <c r="I830">
        <v>19.95</v>
      </c>
      <c r="J830">
        <v>0</v>
      </c>
      <c r="K830" t="s">
        <v>275</v>
      </c>
      <c r="L830" t="s">
        <v>35</v>
      </c>
    </row>
    <row r="831" spans="1:12" x14ac:dyDescent="0.25">
      <c r="A831">
        <v>91</v>
      </c>
      <c r="B831" s="93">
        <v>43451</v>
      </c>
      <c r="C831">
        <v>12</v>
      </c>
      <c r="D831" t="s">
        <v>104</v>
      </c>
      <c r="E831">
        <v>2018</v>
      </c>
      <c r="F831" t="s">
        <v>71</v>
      </c>
      <c r="G831" t="s">
        <v>35</v>
      </c>
      <c r="H831" t="s">
        <v>480</v>
      </c>
      <c r="I831">
        <v>24.03</v>
      </c>
      <c r="J831">
        <v>0</v>
      </c>
      <c r="K831" t="s">
        <v>275</v>
      </c>
      <c r="L831" t="s">
        <v>35</v>
      </c>
    </row>
    <row r="832" spans="1:12" x14ac:dyDescent="0.25">
      <c r="A832">
        <v>91</v>
      </c>
      <c r="B832" s="93">
        <v>43451</v>
      </c>
      <c r="C832">
        <v>12</v>
      </c>
      <c r="D832" t="s">
        <v>104</v>
      </c>
      <c r="E832">
        <v>2018</v>
      </c>
      <c r="F832" t="s">
        <v>74</v>
      </c>
      <c r="G832" t="s">
        <v>35</v>
      </c>
      <c r="H832" t="s">
        <v>480</v>
      </c>
      <c r="I832">
        <v>35</v>
      </c>
      <c r="J832">
        <v>0</v>
      </c>
      <c r="K832" t="s">
        <v>275</v>
      </c>
      <c r="L832" t="s">
        <v>35</v>
      </c>
    </row>
    <row r="833" spans="1:12" x14ac:dyDescent="0.25">
      <c r="A833">
        <v>91</v>
      </c>
      <c r="B833" s="93">
        <v>43451</v>
      </c>
      <c r="C833">
        <v>12</v>
      </c>
      <c r="D833" t="s">
        <v>104</v>
      </c>
      <c r="E833">
        <v>2018</v>
      </c>
      <c r="F833" t="s">
        <v>70</v>
      </c>
      <c r="G833" t="s">
        <v>35</v>
      </c>
      <c r="H833" t="s">
        <v>480</v>
      </c>
      <c r="I833">
        <v>47</v>
      </c>
      <c r="J833">
        <v>0</v>
      </c>
      <c r="K833" t="s">
        <v>275</v>
      </c>
      <c r="L833" t="s">
        <v>35</v>
      </c>
    </row>
    <row r="834" spans="1:12" x14ac:dyDescent="0.25">
      <c r="A834">
        <v>91</v>
      </c>
      <c r="B834" s="93">
        <v>43451</v>
      </c>
      <c r="C834">
        <v>12</v>
      </c>
      <c r="D834" t="s">
        <v>104</v>
      </c>
      <c r="E834">
        <v>2018</v>
      </c>
      <c r="F834" t="s">
        <v>68</v>
      </c>
      <c r="G834" t="s">
        <v>64</v>
      </c>
      <c r="H834" t="s">
        <v>480</v>
      </c>
      <c r="I834">
        <v>138.66</v>
      </c>
      <c r="J834">
        <v>0</v>
      </c>
      <c r="K834" t="s">
        <v>275</v>
      </c>
      <c r="L834" t="s">
        <v>64</v>
      </c>
    </row>
    <row r="835" spans="1:12" x14ac:dyDescent="0.25">
      <c r="A835">
        <v>91</v>
      </c>
      <c r="B835" s="93">
        <v>43451</v>
      </c>
      <c r="C835">
        <v>12</v>
      </c>
      <c r="D835" t="s">
        <v>104</v>
      </c>
      <c r="E835">
        <v>2018</v>
      </c>
      <c r="F835" t="s">
        <v>369</v>
      </c>
      <c r="G835" t="s">
        <v>35</v>
      </c>
      <c r="H835" t="s">
        <v>480</v>
      </c>
      <c r="I835">
        <v>240.29</v>
      </c>
      <c r="J835">
        <v>0</v>
      </c>
      <c r="K835" t="s">
        <v>275</v>
      </c>
      <c r="L835" t="s">
        <v>35</v>
      </c>
    </row>
    <row r="836" spans="1:12" x14ac:dyDescent="0.25">
      <c r="A836">
        <v>91</v>
      </c>
      <c r="B836" s="93">
        <v>43452</v>
      </c>
      <c r="C836">
        <v>12</v>
      </c>
      <c r="D836" t="s">
        <v>104</v>
      </c>
      <c r="E836">
        <v>2018</v>
      </c>
      <c r="F836" t="s">
        <v>69</v>
      </c>
      <c r="G836" t="s">
        <v>35</v>
      </c>
      <c r="H836" t="s">
        <v>481</v>
      </c>
      <c r="I836">
        <v>5.2</v>
      </c>
      <c r="J836">
        <v>0</v>
      </c>
      <c r="K836" t="s">
        <v>275</v>
      </c>
      <c r="L836" t="s">
        <v>35</v>
      </c>
    </row>
    <row r="837" spans="1:12" x14ac:dyDescent="0.25">
      <c r="A837">
        <v>91</v>
      </c>
      <c r="B837" s="93">
        <v>43452</v>
      </c>
      <c r="C837">
        <v>12</v>
      </c>
      <c r="D837" t="s">
        <v>104</v>
      </c>
      <c r="E837">
        <v>2018</v>
      </c>
      <c r="F837" t="s">
        <v>84</v>
      </c>
      <c r="G837" t="s">
        <v>35</v>
      </c>
      <c r="H837" t="s">
        <v>481</v>
      </c>
      <c r="I837">
        <v>10.25</v>
      </c>
      <c r="J837">
        <v>0</v>
      </c>
      <c r="K837" t="s">
        <v>275</v>
      </c>
      <c r="L837" t="s">
        <v>35</v>
      </c>
    </row>
    <row r="838" spans="1:12" x14ac:dyDescent="0.25">
      <c r="A838">
        <v>91</v>
      </c>
      <c r="B838" s="93">
        <v>43452</v>
      </c>
      <c r="C838">
        <v>12</v>
      </c>
      <c r="D838" t="s">
        <v>104</v>
      </c>
      <c r="E838">
        <v>2018</v>
      </c>
      <c r="F838" t="s">
        <v>80</v>
      </c>
      <c r="G838" t="s">
        <v>35</v>
      </c>
      <c r="H838" t="s">
        <v>481</v>
      </c>
      <c r="I838">
        <v>13.52</v>
      </c>
      <c r="J838">
        <v>0</v>
      </c>
      <c r="K838" t="s">
        <v>275</v>
      </c>
      <c r="L838" t="s">
        <v>35</v>
      </c>
    </row>
    <row r="839" spans="1:12" x14ac:dyDescent="0.25">
      <c r="A839">
        <v>91</v>
      </c>
      <c r="B839" s="93">
        <v>43452</v>
      </c>
      <c r="C839">
        <v>12</v>
      </c>
      <c r="D839" t="s">
        <v>104</v>
      </c>
      <c r="E839">
        <v>2018</v>
      </c>
      <c r="F839" t="s">
        <v>106</v>
      </c>
      <c r="G839" t="s">
        <v>64</v>
      </c>
      <c r="H839" t="s">
        <v>481</v>
      </c>
      <c r="I839">
        <v>30</v>
      </c>
      <c r="J839">
        <v>0</v>
      </c>
      <c r="K839" t="s">
        <v>275</v>
      </c>
      <c r="L839" t="s">
        <v>64</v>
      </c>
    </row>
    <row r="840" spans="1:12" x14ac:dyDescent="0.25">
      <c r="A840">
        <v>91</v>
      </c>
      <c r="B840" s="93">
        <v>43452</v>
      </c>
      <c r="C840">
        <v>12</v>
      </c>
      <c r="D840" t="s">
        <v>104</v>
      </c>
      <c r="E840">
        <v>2018</v>
      </c>
      <c r="F840" t="s">
        <v>81</v>
      </c>
      <c r="G840" t="s">
        <v>35</v>
      </c>
      <c r="H840" t="s">
        <v>481</v>
      </c>
      <c r="I840">
        <v>40</v>
      </c>
      <c r="J840">
        <v>0</v>
      </c>
      <c r="K840" t="s">
        <v>275</v>
      </c>
      <c r="L840" t="s">
        <v>35</v>
      </c>
    </row>
    <row r="841" spans="1:12" x14ac:dyDescent="0.25">
      <c r="A841">
        <v>91</v>
      </c>
      <c r="B841" s="93">
        <v>43452</v>
      </c>
      <c r="C841">
        <v>12</v>
      </c>
      <c r="D841" t="s">
        <v>104</v>
      </c>
      <c r="E841">
        <v>2018</v>
      </c>
      <c r="F841" t="s">
        <v>68</v>
      </c>
      <c r="G841" t="s">
        <v>36</v>
      </c>
      <c r="H841" t="s">
        <v>481</v>
      </c>
      <c r="I841">
        <v>78.650000000000006</v>
      </c>
      <c r="J841">
        <v>0</v>
      </c>
      <c r="K841" t="s">
        <v>275</v>
      </c>
      <c r="L841" t="s">
        <v>222</v>
      </c>
    </row>
    <row r="842" spans="1:12" x14ac:dyDescent="0.25">
      <c r="A842">
        <v>91</v>
      </c>
      <c r="B842" s="93">
        <v>43452</v>
      </c>
      <c r="C842">
        <v>12</v>
      </c>
      <c r="D842" t="s">
        <v>104</v>
      </c>
      <c r="E842">
        <v>2018</v>
      </c>
      <c r="F842" t="s">
        <v>78</v>
      </c>
      <c r="G842" t="s">
        <v>64</v>
      </c>
      <c r="H842" t="s">
        <v>481</v>
      </c>
      <c r="I842">
        <v>139.69</v>
      </c>
      <c r="J842">
        <v>0</v>
      </c>
      <c r="K842" t="s">
        <v>275</v>
      </c>
      <c r="L842" t="s">
        <v>64</v>
      </c>
    </row>
    <row r="843" spans="1:12" x14ac:dyDescent="0.25">
      <c r="A843">
        <v>91</v>
      </c>
      <c r="B843" s="93">
        <v>43452</v>
      </c>
      <c r="C843">
        <v>12</v>
      </c>
      <c r="D843" t="s">
        <v>104</v>
      </c>
      <c r="E843">
        <v>2018</v>
      </c>
      <c r="F843" t="s">
        <v>70</v>
      </c>
      <c r="G843" t="s">
        <v>35</v>
      </c>
      <c r="H843" t="s">
        <v>481</v>
      </c>
      <c r="I843">
        <v>439.52</v>
      </c>
      <c r="J843">
        <v>0</v>
      </c>
      <c r="K843" t="s">
        <v>275</v>
      </c>
      <c r="L843" t="s">
        <v>35</v>
      </c>
    </row>
    <row r="844" spans="1:12" x14ac:dyDescent="0.25">
      <c r="A844">
        <v>91</v>
      </c>
      <c r="B844" s="93">
        <v>43453</v>
      </c>
      <c r="C844">
        <v>12</v>
      </c>
      <c r="D844" t="s">
        <v>104</v>
      </c>
      <c r="E844">
        <v>2018</v>
      </c>
      <c r="F844" t="s">
        <v>71</v>
      </c>
      <c r="G844" t="s">
        <v>35</v>
      </c>
      <c r="H844" t="s">
        <v>484</v>
      </c>
      <c r="I844">
        <v>11.03</v>
      </c>
      <c r="J844">
        <v>0</v>
      </c>
      <c r="K844" t="s">
        <v>275</v>
      </c>
      <c r="L844" t="s">
        <v>35</v>
      </c>
    </row>
    <row r="845" spans="1:12" x14ac:dyDescent="0.25">
      <c r="A845">
        <v>91</v>
      </c>
      <c r="B845" s="93">
        <v>43453</v>
      </c>
      <c r="C845">
        <v>12</v>
      </c>
      <c r="D845" t="s">
        <v>104</v>
      </c>
      <c r="E845">
        <v>2018</v>
      </c>
      <c r="F845" t="s">
        <v>69</v>
      </c>
      <c r="G845" t="s">
        <v>35</v>
      </c>
      <c r="H845" t="s">
        <v>484</v>
      </c>
      <c r="I845">
        <v>14.6</v>
      </c>
      <c r="J845">
        <v>0</v>
      </c>
      <c r="K845" t="s">
        <v>275</v>
      </c>
      <c r="L845" t="s">
        <v>35</v>
      </c>
    </row>
    <row r="846" spans="1:12" x14ac:dyDescent="0.25">
      <c r="A846">
        <v>91</v>
      </c>
      <c r="B846" s="93">
        <v>43453</v>
      </c>
      <c r="C846">
        <v>12</v>
      </c>
      <c r="D846" t="s">
        <v>104</v>
      </c>
      <c r="E846">
        <v>2018</v>
      </c>
      <c r="F846" t="s">
        <v>86</v>
      </c>
      <c r="G846" t="s">
        <v>36</v>
      </c>
      <c r="H846" t="s">
        <v>484</v>
      </c>
      <c r="I846">
        <v>77.900000000000006</v>
      </c>
      <c r="J846">
        <v>0</v>
      </c>
      <c r="K846" t="s">
        <v>275</v>
      </c>
      <c r="L846" t="s">
        <v>222</v>
      </c>
    </row>
    <row r="847" spans="1:12" x14ac:dyDescent="0.25">
      <c r="A847">
        <v>91</v>
      </c>
      <c r="B847" s="93">
        <v>43453</v>
      </c>
      <c r="C847">
        <v>12</v>
      </c>
      <c r="D847" t="s">
        <v>104</v>
      </c>
      <c r="E847">
        <v>2018</v>
      </c>
      <c r="F847" t="s">
        <v>75</v>
      </c>
      <c r="G847" t="s">
        <v>35</v>
      </c>
      <c r="H847" t="s">
        <v>484</v>
      </c>
      <c r="I847">
        <v>85</v>
      </c>
      <c r="J847">
        <v>0</v>
      </c>
      <c r="K847" t="s">
        <v>275</v>
      </c>
      <c r="L847" t="s">
        <v>35</v>
      </c>
    </row>
    <row r="848" spans="1:12" x14ac:dyDescent="0.25">
      <c r="A848">
        <v>91</v>
      </c>
      <c r="B848" s="93">
        <v>43453</v>
      </c>
      <c r="C848">
        <v>12</v>
      </c>
      <c r="D848" t="s">
        <v>104</v>
      </c>
      <c r="E848">
        <v>2018</v>
      </c>
      <c r="F848" t="s">
        <v>79</v>
      </c>
      <c r="G848" t="s">
        <v>482</v>
      </c>
      <c r="H848" t="s">
        <v>483</v>
      </c>
      <c r="I848">
        <v>117.78</v>
      </c>
      <c r="J848">
        <v>0</v>
      </c>
      <c r="K848" t="s">
        <v>275</v>
      </c>
      <c r="L848" t="s">
        <v>34</v>
      </c>
    </row>
    <row r="849" spans="1:12" x14ac:dyDescent="0.25">
      <c r="A849">
        <v>91</v>
      </c>
      <c r="B849" s="93">
        <v>43453</v>
      </c>
      <c r="C849">
        <v>12</v>
      </c>
      <c r="D849" t="s">
        <v>104</v>
      </c>
      <c r="E849">
        <v>2018</v>
      </c>
      <c r="F849" t="s">
        <v>78</v>
      </c>
      <c r="G849" t="s">
        <v>482</v>
      </c>
      <c r="H849" t="s">
        <v>483</v>
      </c>
      <c r="I849">
        <v>128.75</v>
      </c>
      <c r="J849">
        <v>0</v>
      </c>
      <c r="K849" t="s">
        <v>275</v>
      </c>
      <c r="L849" t="s">
        <v>34</v>
      </c>
    </row>
    <row r="850" spans="1:12" x14ac:dyDescent="0.25">
      <c r="A850">
        <v>91</v>
      </c>
      <c r="B850" s="93">
        <v>43453</v>
      </c>
      <c r="C850">
        <v>12</v>
      </c>
      <c r="D850" t="s">
        <v>104</v>
      </c>
      <c r="E850">
        <v>2018</v>
      </c>
      <c r="F850" t="s">
        <v>76</v>
      </c>
      <c r="G850" t="s">
        <v>64</v>
      </c>
      <c r="H850" t="s">
        <v>484</v>
      </c>
      <c r="I850">
        <v>144</v>
      </c>
      <c r="J850">
        <v>0</v>
      </c>
      <c r="K850" t="s">
        <v>275</v>
      </c>
      <c r="L850" t="s">
        <v>64</v>
      </c>
    </row>
    <row r="851" spans="1:12" x14ac:dyDescent="0.25">
      <c r="A851">
        <v>91</v>
      </c>
      <c r="B851" s="93">
        <v>43453</v>
      </c>
      <c r="C851">
        <v>12</v>
      </c>
      <c r="D851" t="s">
        <v>104</v>
      </c>
      <c r="E851">
        <v>2018</v>
      </c>
      <c r="F851" t="s">
        <v>84</v>
      </c>
      <c r="G851" t="s">
        <v>482</v>
      </c>
      <c r="H851" t="s">
        <v>483</v>
      </c>
      <c r="I851">
        <v>205.24</v>
      </c>
      <c r="J851">
        <v>0</v>
      </c>
      <c r="K851" t="s">
        <v>275</v>
      </c>
      <c r="L851" t="s">
        <v>34</v>
      </c>
    </row>
    <row r="852" spans="1:12" x14ac:dyDescent="0.25">
      <c r="A852">
        <v>91</v>
      </c>
      <c r="B852" s="93">
        <v>43453</v>
      </c>
      <c r="C852">
        <v>12</v>
      </c>
      <c r="D852" t="s">
        <v>104</v>
      </c>
      <c r="E852">
        <v>2018</v>
      </c>
      <c r="F852" t="s">
        <v>369</v>
      </c>
      <c r="G852" t="s">
        <v>482</v>
      </c>
      <c r="H852" t="s">
        <v>483</v>
      </c>
      <c r="I852">
        <v>467.52</v>
      </c>
      <c r="J852">
        <v>0</v>
      </c>
      <c r="K852" t="s">
        <v>275</v>
      </c>
      <c r="L852" t="s">
        <v>34</v>
      </c>
    </row>
    <row r="853" spans="1:12" x14ac:dyDescent="0.25">
      <c r="A853">
        <v>91</v>
      </c>
      <c r="B853" s="93">
        <v>43453</v>
      </c>
      <c r="C853">
        <v>12</v>
      </c>
      <c r="D853" t="s">
        <v>104</v>
      </c>
      <c r="E853">
        <v>2018</v>
      </c>
      <c r="F853" t="s">
        <v>80</v>
      </c>
      <c r="G853" t="s">
        <v>482</v>
      </c>
      <c r="H853" t="s">
        <v>483</v>
      </c>
      <c r="I853">
        <v>783.85</v>
      </c>
      <c r="J853">
        <v>0</v>
      </c>
      <c r="K853" t="s">
        <v>275</v>
      </c>
      <c r="L853" t="s">
        <v>34</v>
      </c>
    </row>
    <row r="854" spans="1:12" x14ac:dyDescent="0.25">
      <c r="A854">
        <v>91</v>
      </c>
      <c r="B854" s="93">
        <v>43453</v>
      </c>
      <c r="C854">
        <v>12</v>
      </c>
      <c r="D854" t="s">
        <v>104</v>
      </c>
      <c r="E854">
        <v>2018</v>
      </c>
      <c r="F854" t="s">
        <v>75</v>
      </c>
      <c r="G854" t="s">
        <v>482</v>
      </c>
      <c r="H854" t="s">
        <v>483</v>
      </c>
      <c r="I854">
        <v>1744.43</v>
      </c>
      <c r="J854">
        <v>0</v>
      </c>
      <c r="K854" t="s">
        <v>275</v>
      </c>
      <c r="L854" t="s">
        <v>34</v>
      </c>
    </row>
    <row r="855" spans="1:12" x14ac:dyDescent="0.25">
      <c r="A855">
        <v>91</v>
      </c>
      <c r="B855" s="93">
        <v>43453</v>
      </c>
      <c r="C855">
        <v>12</v>
      </c>
      <c r="D855" t="s">
        <v>104</v>
      </c>
      <c r="E855">
        <v>2018</v>
      </c>
      <c r="F855" t="s">
        <v>76</v>
      </c>
      <c r="G855" t="s">
        <v>482</v>
      </c>
      <c r="H855" t="s">
        <v>483</v>
      </c>
      <c r="I855">
        <v>3298.03</v>
      </c>
      <c r="J855">
        <v>0</v>
      </c>
      <c r="K855" t="s">
        <v>275</v>
      </c>
      <c r="L855" t="s">
        <v>34</v>
      </c>
    </row>
    <row r="856" spans="1:12" x14ac:dyDescent="0.25">
      <c r="A856">
        <v>91</v>
      </c>
      <c r="B856" s="93">
        <v>43453</v>
      </c>
      <c r="C856">
        <v>12</v>
      </c>
      <c r="D856" t="s">
        <v>104</v>
      </c>
      <c r="E856">
        <v>2018</v>
      </c>
      <c r="F856" t="s">
        <v>68</v>
      </c>
      <c r="G856" t="s">
        <v>482</v>
      </c>
      <c r="H856" t="s">
        <v>483</v>
      </c>
      <c r="I856">
        <v>3585</v>
      </c>
      <c r="J856">
        <v>0</v>
      </c>
      <c r="K856" t="s">
        <v>275</v>
      </c>
      <c r="L856" t="s">
        <v>34</v>
      </c>
    </row>
    <row r="857" spans="1:12" x14ac:dyDescent="0.25">
      <c r="A857">
        <v>91</v>
      </c>
      <c r="B857" s="93">
        <v>43453</v>
      </c>
      <c r="C857">
        <v>12</v>
      </c>
      <c r="D857" t="s">
        <v>104</v>
      </c>
      <c r="E857">
        <v>2018</v>
      </c>
      <c r="F857" t="s">
        <v>71</v>
      </c>
      <c r="G857" t="s">
        <v>482</v>
      </c>
      <c r="H857" t="s">
        <v>483</v>
      </c>
      <c r="I857">
        <v>8494.94</v>
      </c>
      <c r="J857">
        <v>0</v>
      </c>
      <c r="K857" t="s">
        <v>275</v>
      </c>
      <c r="L857" t="s">
        <v>34</v>
      </c>
    </row>
    <row r="858" spans="1:12" x14ac:dyDescent="0.25">
      <c r="A858">
        <v>91</v>
      </c>
      <c r="B858" s="93">
        <v>43454</v>
      </c>
      <c r="C858">
        <v>12</v>
      </c>
      <c r="D858" t="s">
        <v>104</v>
      </c>
      <c r="E858">
        <v>2018</v>
      </c>
      <c r="F858" t="s">
        <v>69</v>
      </c>
      <c r="G858" t="s">
        <v>36</v>
      </c>
      <c r="H858" t="s">
        <v>485</v>
      </c>
      <c r="I858">
        <v>10</v>
      </c>
      <c r="J858">
        <v>0</v>
      </c>
      <c r="K858" t="s">
        <v>275</v>
      </c>
      <c r="L858" t="s">
        <v>222</v>
      </c>
    </row>
    <row r="859" spans="1:12" x14ac:dyDescent="0.25">
      <c r="A859">
        <v>91</v>
      </c>
      <c r="B859" s="93">
        <v>43454</v>
      </c>
      <c r="C859">
        <v>12</v>
      </c>
      <c r="D859" t="s">
        <v>104</v>
      </c>
      <c r="E859">
        <v>2018</v>
      </c>
      <c r="F859" t="s">
        <v>86</v>
      </c>
      <c r="G859" t="s">
        <v>58</v>
      </c>
      <c r="H859" t="s">
        <v>485</v>
      </c>
      <c r="I859">
        <v>10.75</v>
      </c>
      <c r="J859">
        <v>0</v>
      </c>
      <c r="K859" t="s">
        <v>275</v>
      </c>
      <c r="L859" t="s">
        <v>222</v>
      </c>
    </row>
    <row r="860" spans="1:12" x14ac:dyDescent="0.25">
      <c r="A860">
        <v>91</v>
      </c>
      <c r="B860" s="93">
        <v>43454</v>
      </c>
      <c r="C860">
        <v>12</v>
      </c>
      <c r="D860" t="s">
        <v>104</v>
      </c>
      <c r="E860">
        <v>2018</v>
      </c>
      <c r="F860" t="s">
        <v>75</v>
      </c>
      <c r="G860" t="s">
        <v>67</v>
      </c>
      <c r="H860" t="s">
        <v>485</v>
      </c>
      <c r="I860">
        <v>11</v>
      </c>
      <c r="J860">
        <v>0</v>
      </c>
      <c r="K860" t="s">
        <v>275</v>
      </c>
      <c r="L860" t="s">
        <v>266</v>
      </c>
    </row>
    <row r="861" spans="1:12" x14ac:dyDescent="0.25">
      <c r="A861">
        <v>91</v>
      </c>
      <c r="B861" s="93">
        <v>43454</v>
      </c>
      <c r="C861">
        <v>12</v>
      </c>
      <c r="D861" t="s">
        <v>104</v>
      </c>
      <c r="E861">
        <v>2018</v>
      </c>
      <c r="F861" t="s">
        <v>68</v>
      </c>
      <c r="G861" t="s">
        <v>63</v>
      </c>
      <c r="H861" t="s">
        <v>485</v>
      </c>
      <c r="I861">
        <v>56.5</v>
      </c>
      <c r="J861">
        <v>0</v>
      </c>
      <c r="K861" t="s">
        <v>275</v>
      </c>
      <c r="L861" t="s">
        <v>64</v>
      </c>
    </row>
    <row r="862" spans="1:12" x14ac:dyDescent="0.25">
      <c r="A862">
        <v>91</v>
      </c>
      <c r="B862" s="93">
        <v>43454</v>
      </c>
      <c r="C862">
        <v>12</v>
      </c>
      <c r="D862" t="s">
        <v>104</v>
      </c>
      <c r="E862">
        <v>2018</v>
      </c>
      <c r="F862" t="s">
        <v>75</v>
      </c>
      <c r="G862" t="s">
        <v>63</v>
      </c>
      <c r="H862" t="s">
        <v>485</v>
      </c>
      <c r="I862">
        <v>112.11</v>
      </c>
      <c r="J862">
        <v>0</v>
      </c>
      <c r="K862" t="s">
        <v>275</v>
      </c>
      <c r="L862" t="s">
        <v>64</v>
      </c>
    </row>
    <row r="863" spans="1:12" x14ac:dyDescent="0.25">
      <c r="A863">
        <v>91</v>
      </c>
      <c r="B863" s="93">
        <v>43454</v>
      </c>
      <c r="C863">
        <v>12</v>
      </c>
      <c r="D863" t="s">
        <v>104</v>
      </c>
      <c r="E863">
        <v>2018</v>
      </c>
      <c r="F863" t="s">
        <v>110</v>
      </c>
      <c r="G863" t="s">
        <v>105</v>
      </c>
      <c r="H863" t="s">
        <v>485</v>
      </c>
      <c r="I863">
        <v>133.30000000000001</v>
      </c>
      <c r="J863">
        <v>0</v>
      </c>
      <c r="K863" t="s">
        <v>275</v>
      </c>
      <c r="L863" t="s">
        <v>266</v>
      </c>
    </row>
    <row r="864" spans="1:12" x14ac:dyDescent="0.25">
      <c r="A864">
        <v>91</v>
      </c>
      <c r="B864" s="93">
        <v>43454</v>
      </c>
      <c r="C864">
        <v>12</v>
      </c>
      <c r="D864" t="s">
        <v>104</v>
      </c>
      <c r="E864">
        <v>2018</v>
      </c>
      <c r="F864" t="s">
        <v>335</v>
      </c>
      <c r="G864" t="s">
        <v>63</v>
      </c>
      <c r="H864" t="s">
        <v>485</v>
      </c>
      <c r="I864">
        <v>154.43</v>
      </c>
      <c r="J864">
        <v>0</v>
      </c>
      <c r="K864" t="s">
        <v>275</v>
      </c>
      <c r="L864" t="s">
        <v>64</v>
      </c>
    </row>
    <row r="865" spans="1:12" x14ac:dyDescent="0.25">
      <c r="A865">
        <v>91</v>
      </c>
      <c r="B865" s="93">
        <v>43454</v>
      </c>
      <c r="C865">
        <v>12</v>
      </c>
      <c r="D865" t="s">
        <v>104</v>
      </c>
      <c r="E865">
        <v>2018</v>
      </c>
      <c r="F865" t="s">
        <v>378</v>
      </c>
      <c r="G865" t="s">
        <v>63</v>
      </c>
      <c r="H865" t="s">
        <v>485</v>
      </c>
      <c r="I865">
        <v>448.21</v>
      </c>
      <c r="J865">
        <v>0</v>
      </c>
      <c r="K865" t="s">
        <v>275</v>
      </c>
      <c r="L865" t="s">
        <v>64</v>
      </c>
    </row>
    <row r="866" spans="1:12" x14ac:dyDescent="0.25">
      <c r="A866">
        <v>91</v>
      </c>
      <c r="B866" s="93">
        <v>43454</v>
      </c>
      <c r="C866">
        <v>12</v>
      </c>
      <c r="D866" t="s">
        <v>104</v>
      </c>
      <c r="E866">
        <v>2018</v>
      </c>
      <c r="F866" t="s">
        <v>83</v>
      </c>
      <c r="G866" t="s">
        <v>63</v>
      </c>
      <c r="H866" t="s">
        <v>485</v>
      </c>
      <c r="I866">
        <v>2200</v>
      </c>
      <c r="J866">
        <v>0</v>
      </c>
      <c r="K866" t="s">
        <v>275</v>
      </c>
      <c r="L866" t="s">
        <v>64</v>
      </c>
    </row>
    <row r="867" spans="1:12" x14ac:dyDescent="0.25">
      <c r="A867">
        <v>91</v>
      </c>
      <c r="B867" s="93">
        <v>43455</v>
      </c>
      <c r="C867">
        <v>12</v>
      </c>
      <c r="D867" t="s">
        <v>104</v>
      </c>
      <c r="E867">
        <v>2018</v>
      </c>
      <c r="F867" t="s">
        <v>71</v>
      </c>
      <c r="G867" t="s">
        <v>35</v>
      </c>
      <c r="H867" t="s">
        <v>486</v>
      </c>
      <c r="I867">
        <v>10.49</v>
      </c>
      <c r="J867">
        <v>0</v>
      </c>
      <c r="K867" t="s">
        <v>275</v>
      </c>
      <c r="L867" t="s">
        <v>35</v>
      </c>
    </row>
    <row r="868" spans="1:12" x14ac:dyDescent="0.25">
      <c r="A868">
        <v>91</v>
      </c>
      <c r="B868" s="93">
        <v>43455</v>
      </c>
      <c r="C868">
        <v>12</v>
      </c>
      <c r="D868" t="s">
        <v>104</v>
      </c>
      <c r="E868">
        <v>2018</v>
      </c>
      <c r="F868" t="s">
        <v>69</v>
      </c>
      <c r="G868" t="s">
        <v>35</v>
      </c>
      <c r="H868" t="s">
        <v>486</v>
      </c>
      <c r="I868">
        <v>14.6</v>
      </c>
      <c r="J868">
        <v>0</v>
      </c>
      <c r="K868" t="s">
        <v>275</v>
      </c>
      <c r="L868" t="s">
        <v>35</v>
      </c>
    </row>
    <row r="869" spans="1:12" x14ac:dyDescent="0.25">
      <c r="A869">
        <v>91</v>
      </c>
      <c r="B869" s="93">
        <v>43455</v>
      </c>
      <c r="C869">
        <v>12</v>
      </c>
      <c r="D869" t="s">
        <v>104</v>
      </c>
      <c r="E869">
        <v>2018</v>
      </c>
      <c r="F869" t="s">
        <v>294</v>
      </c>
      <c r="G869" t="s">
        <v>64</v>
      </c>
      <c r="H869" t="s">
        <v>486</v>
      </c>
      <c r="I869">
        <v>39.5</v>
      </c>
      <c r="J869">
        <v>0</v>
      </c>
      <c r="K869" t="s">
        <v>275</v>
      </c>
      <c r="L869" t="s">
        <v>64</v>
      </c>
    </row>
    <row r="870" spans="1:12" x14ac:dyDescent="0.25">
      <c r="A870">
        <v>91</v>
      </c>
      <c r="B870" s="93">
        <v>43455</v>
      </c>
      <c r="C870">
        <v>12</v>
      </c>
      <c r="D870" t="s">
        <v>104</v>
      </c>
      <c r="E870">
        <v>2018</v>
      </c>
      <c r="F870" t="s">
        <v>75</v>
      </c>
      <c r="G870" t="s">
        <v>67</v>
      </c>
      <c r="H870" t="s">
        <v>486</v>
      </c>
      <c r="I870">
        <v>44.97</v>
      </c>
      <c r="J870">
        <v>0</v>
      </c>
      <c r="K870" t="s">
        <v>275</v>
      </c>
      <c r="L870" t="s">
        <v>266</v>
      </c>
    </row>
    <row r="871" spans="1:12" x14ac:dyDescent="0.25">
      <c r="A871">
        <v>91</v>
      </c>
      <c r="B871" s="93">
        <v>43455</v>
      </c>
      <c r="C871">
        <v>12</v>
      </c>
      <c r="D871" t="s">
        <v>104</v>
      </c>
      <c r="E871">
        <v>2018</v>
      </c>
      <c r="F871" t="s">
        <v>84</v>
      </c>
      <c r="G871" t="s">
        <v>63</v>
      </c>
      <c r="H871" t="s">
        <v>486</v>
      </c>
      <c r="I871">
        <v>555.79999999999995</v>
      </c>
      <c r="J871">
        <v>0</v>
      </c>
      <c r="K871" t="s">
        <v>275</v>
      </c>
      <c r="L871" t="s">
        <v>64</v>
      </c>
    </row>
    <row r="872" spans="1:12" x14ac:dyDescent="0.25">
      <c r="A872">
        <v>91</v>
      </c>
      <c r="B872" s="93">
        <v>43455</v>
      </c>
      <c r="C872">
        <v>12</v>
      </c>
      <c r="D872" t="s">
        <v>104</v>
      </c>
      <c r="E872">
        <v>2018</v>
      </c>
      <c r="F872" t="s">
        <v>83</v>
      </c>
      <c r="G872" t="s">
        <v>35</v>
      </c>
      <c r="H872" t="s">
        <v>486</v>
      </c>
      <c r="I872">
        <v>589.76</v>
      </c>
      <c r="J872">
        <v>0</v>
      </c>
      <c r="K872" t="s">
        <v>275</v>
      </c>
      <c r="L872" t="s">
        <v>35</v>
      </c>
    </row>
    <row r="873" spans="1:12" x14ac:dyDescent="0.25">
      <c r="A873">
        <v>91</v>
      </c>
      <c r="B873" s="93">
        <v>43455</v>
      </c>
      <c r="C873">
        <v>12</v>
      </c>
      <c r="D873" t="s">
        <v>104</v>
      </c>
      <c r="E873">
        <v>2018</v>
      </c>
      <c r="F873" t="s">
        <v>86</v>
      </c>
      <c r="G873" t="s">
        <v>63</v>
      </c>
      <c r="H873" t="s">
        <v>486</v>
      </c>
      <c r="I873">
        <v>684.29</v>
      </c>
      <c r="J873">
        <v>0</v>
      </c>
      <c r="K873" t="s">
        <v>275</v>
      </c>
      <c r="L873" t="s">
        <v>64</v>
      </c>
    </row>
    <row r="874" spans="1:12" x14ac:dyDescent="0.25">
      <c r="A874">
        <v>91</v>
      </c>
      <c r="B874" s="93">
        <v>43455</v>
      </c>
      <c r="C874">
        <v>12</v>
      </c>
      <c r="D874" t="s">
        <v>104</v>
      </c>
      <c r="E874">
        <v>2018</v>
      </c>
      <c r="F874" t="s">
        <v>106</v>
      </c>
      <c r="G874" t="s">
        <v>66</v>
      </c>
      <c r="H874" t="s">
        <v>486</v>
      </c>
      <c r="I874">
        <v>1385.75</v>
      </c>
      <c r="J874">
        <v>0</v>
      </c>
      <c r="K874" t="s">
        <v>275</v>
      </c>
      <c r="L874" t="s">
        <v>35</v>
      </c>
    </row>
    <row r="875" spans="1:12" x14ac:dyDescent="0.25">
      <c r="A875">
        <v>91</v>
      </c>
      <c r="B875" s="93">
        <v>43455</v>
      </c>
      <c r="C875">
        <v>12</v>
      </c>
      <c r="D875" t="s">
        <v>104</v>
      </c>
      <c r="E875">
        <v>2018</v>
      </c>
      <c r="F875" t="s">
        <v>79</v>
      </c>
      <c r="G875" t="s">
        <v>63</v>
      </c>
      <c r="H875" t="s">
        <v>486</v>
      </c>
      <c r="I875">
        <v>0</v>
      </c>
      <c r="J875">
        <v>555.79999999999995</v>
      </c>
      <c r="K875" t="s">
        <v>275</v>
      </c>
      <c r="L875" t="s">
        <v>64</v>
      </c>
    </row>
    <row r="876" spans="1:12" x14ac:dyDescent="0.25">
      <c r="A876">
        <v>91</v>
      </c>
      <c r="B876" s="93">
        <v>43456</v>
      </c>
      <c r="C876">
        <v>12</v>
      </c>
      <c r="D876" t="s">
        <v>104</v>
      </c>
      <c r="E876">
        <v>2018</v>
      </c>
      <c r="F876" t="s">
        <v>69</v>
      </c>
      <c r="G876" t="s">
        <v>35</v>
      </c>
      <c r="H876" t="s">
        <v>487</v>
      </c>
      <c r="I876">
        <v>10</v>
      </c>
      <c r="J876">
        <v>0</v>
      </c>
      <c r="K876" t="s">
        <v>275</v>
      </c>
      <c r="L876" t="s">
        <v>35</v>
      </c>
    </row>
    <row r="877" spans="1:12" x14ac:dyDescent="0.25">
      <c r="A877">
        <v>91</v>
      </c>
      <c r="B877" s="93">
        <v>43458</v>
      </c>
      <c r="C877">
        <v>12</v>
      </c>
      <c r="D877" t="s">
        <v>104</v>
      </c>
      <c r="E877">
        <v>2018</v>
      </c>
      <c r="F877" t="s">
        <v>71</v>
      </c>
      <c r="G877" t="s">
        <v>35</v>
      </c>
      <c r="H877" t="s">
        <v>488</v>
      </c>
      <c r="I877">
        <v>38.799999999999997</v>
      </c>
      <c r="J877">
        <v>0</v>
      </c>
      <c r="K877" t="s">
        <v>275</v>
      </c>
      <c r="L877" t="s">
        <v>35</v>
      </c>
    </row>
    <row r="878" spans="1:12" x14ac:dyDescent="0.25">
      <c r="A878">
        <v>91</v>
      </c>
      <c r="B878" s="93">
        <v>43458</v>
      </c>
      <c r="C878">
        <v>12</v>
      </c>
      <c r="D878" t="s">
        <v>104</v>
      </c>
      <c r="E878">
        <v>2018</v>
      </c>
      <c r="F878" t="s">
        <v>74</v>
      </c>
      <c r="G878" t="s">
        <v>35</v>
      </c>
      <c r="H878" t="s">
        <v>488</v>
      </c>
      <c r="I878">
        <v>48.5</v>
      </c>
      <c r="J878">
        <v>0</v>
      </c>
      <c r="K878" t="s">
        <v>275</v>
      </c>
      <c r="L878" t="s">
        <v>35</v>
      </c>
    </row>
    <row r="879" spans="1:12" x14ac:dyDescent="0.25">
      <c r="A879">
        <v>91</v>
      </c>
      <c r="B879" s="93">
        <v>43458</v>
      </c>
      <c r="C879">
        <v>12</v>
      </c>
      <c r="D879" t="s">
        <v>104</v>
      </c>
      <c r="E879">
        <v>2018</v>
      </c>
      <c r="F879" t="s">
        <v>71</v>
      </c>
      <c r="G879" t="s">
        <v>63</v>
      </c>
      <c r="H879" t="s">
        <v>488</v>
      </c>
      <c r="I879">
        <v>113.14</v>
      </c>
      <c r="J879">
        <v>0</v>
      </c>
      <c r="K879" t="s">
        <v>275</v>
      </c>
      <c r="L879" t="s">
        <v>64</v>
      </c>
    </row>
    <row r="880" spans="1:12" x14ac:dyDescent="0.25">
      <c r="A880">
        <v>91</v>
      </c>
      <c r="B880" s="93">
        <v>43458</v>
      </c>
      <c r="C880">
        <v>12</v>
      </c>
      <c r="D880" t="s">
        <v>104</v>
      </c>
      <c r="E880">
        <v>2018</v>
      </c>
      <c r="F880" t="s">
        <v>71</v>
      </c>
      <c r="G880" t="s">
        <v>64</v>
      </c>
      <c r="H880" t="s">
        <v>488</v>
      </c>
      <c r="I880">
        <v>362.5</v>
      </c>
      <c r="J880">
        <v>0</v>
      </c>
      <c r="K880" t="s">
        <v>275</v>
      </c>
      <c r="L880" t="s">
        <v>64</v>
      </c>
    </row>
    <row r="881" spans="1:12" x14ac:dyDescent="0.25">
      <c r="A881">
        <v>91</v>
      </c>
      <c r="B881" s="93">
        <v>43458</v>
      </c>
      <c r="C881">
        <v>12</v>
      </c>
      <c r="D881" t="s">
        <v>104</v>
      </c>
      <c r="E881">
        <v>2018</v>
      </c>
      <c r="F881" t="s">
        <v>335</v>
      </c>
      <c r="G881" t="s">
        <v>63</v>
      </c>
      <c r="H881" t="s">
        <v>488</v>
      </c>
      <c r="I881">
        <v>475</v>
      </c>
      <c r="J881">
        <v>0</v>
      </c>
      <c r="K881" t="s">
        <v>275</v>
      </c>
      <c r="L881" t="s">
        <v>64</v>
      </c>
    </row>
    <row r="882" spans="1:12" x14ac:dyDescent="0.25">
      <c r="A882">
        <v>91</v>
      </c>
      <c r="B882" s="93">
        <v>43458</v>
      </c>
      <c r="C882">
        <v>12</v>
      </c>
      <c r="D882" t="s">
        <v>104</v>
      </c>
      <c r="E882">
        <v>2018</v>
      </c>
      <c r="F882" t="s">
        <v>107</v>
      </c>
      <c r="G882" t="s">
        <v>64</v>
      </c>
      <c r="H882" t="s">
        <v>488</v>
      </c>
      <c r="I882">
        <v>629.41</v>
      </c>
      <c r="J882">
        <v>0</v>
      </c>
      <c r="K882" t="s">
        <v>275</v>
      </c>
      <c r="L882" t="s">
        <v>64</v>
      </c>
    </row>
    <row r="883" spans="1:12" x14ac:dyDescent="0.25">
      <c r="A883">
        <v>91</v>
      </c>
      <c r="B883" s="93">
        <v>43458</v>
      </c>
      <c r="C883">
        <v>12</v>
      </c>
      <c r="D883" t="s">
        <v>104</v>
      </c>
      <c r="E883">
        <v>2018</v>
      </c>
      <c r="F883" t="s">
        <v>79</v>
      </c>
      <c r="G883" t="s">
        <v>64</v>
      </c>
      <c r="H883" t="s">
        <v>488</v>
      </c>
      <c r="I883">
        <v>693.93</v>
      </c>
      <c r="J883">
        <v>0</v>
      </c>
      <c r="K883" t="s">
        <v>275</v>
      </c>
      <c r="L883" t="s">
        <v>64</v>
      </c>
    </row>
    <row r="884" spans="1:12" x14ac:dyDescent="0.25">
      <c r="A884">
        <v>91</v>
      </c>
      <c r="B884" s="93">
        <v>43458</v>
      </c>
      <c r="C884">
        <v>12</v>
      </c>
      <c r="D884" t="s">
        <v>104</v>
      </c>
      <c r="E884">
        <v>2018</v>
      </c>
      <c r="F884" t="s">
        <v>84</v>
      </c>
      <c r="G884" t="s">
        <v>63</v>
      </c>
      <c r="H884" t="s">
        <v>488</v>
      </c>
      <c r="I884">
        <v>1008.31</v>
      </c>
      <c r="J884">
        <v>0</v>
      </c>
      <c r="K884" t="s">
        <v>275</v>
      </c>
      <c r="L884" t="s">
        <v>64</v>
      </c>
    </row>
    <row r="885" spans="1:12" x14ac:dyDescent="0.25">
      <c r="A885">
        <v>91</v>
      </c>
      <c r="B885" s="93">
        <v>43458</v>
      </c>
      <c r="C885">
        <v>12</v>
      </c>
      <c r="D885" t="s">
        <v>104</v>
      </c>
      <c r="E885">
        <v>2018</v>
      </c>
      <c r="F885" t="s">
        <v>79</v>
      </c>
      <c r="G885" t="s">
        <v>66</v>
      </c>
      <c r="H885" t="s">
        <v>488</v>
      </c>
      <c r="I885">
        <v>0</v>
      </c>
      <c r="J885">
        <v>1400.56</v>
      </c>
      <c r="K885" t="s">
        <v>275</v>
      </c>
      <c r="L885" t="s">
        <v>35</v>
      </c>
    </row>
    <row r="886" spans="1:12" x14ac:dyDescent="0.25">
      <c r="A886">
        <v>91</v>
      </c>
      <c r="B886" s="93">
        <v>43460</v>
      </c>
      <c r="C886">
        <v>12</v>
      </c>
      <c r="D886" t="s">
        <v>104</v>
      </c>
      <c r="E886">
        <v>2018</v>
      </c>
      <c r="F886" t="s">
        <v>82</v>
      </c>
      <c r="G886" t="s">
        <v>63</v>
      </c>
      <c r="H886" t="s">
        <v>489</v>
      </c>
      <c r="I886">
        <v>10</v>
      </c>
      <c r="J886">
        <v>0</v>
      </c>
      <c r="K886" t="s">
        <v>275</v>
      </c>
      <c r="L886" t="s">
        <v>64</v>
      </c>
    </row>
    <row r="887" spans="1:12" x14ac:dyDescent="0.25">
      <c r="A887">
        <v>91</v>
      </c>
      <c r="B887" s="93">
        <v>43460</v>
      </c>
      <c r="C887">
        <v>12</v>
      </c>
      <c r="D887" t="s">
        <v>104</v>
      </c>
      <c r="E887">
        <v>2018</v>
      </c>
      <c r="F887" t="s">
        <v>82</v>
      </c>
      <c r="G887" t="s">
        <v>66</v>
      </c>
      <c r="H887" t="s">
        <v>489</v>
      </c>
      <c r="I887">
        <v>33</v>
      </c>
      <c r="J887">
        <v>0</v>
      </c>
      <c r="K887" t="s">
        <v>275</v>
      </c>
      <c r="L887" t="s">
        <v>35</v>
      </c>
    </row>
    <row r="888" spans="1:12" x14ac:dyDescent="0.25">
      <c r="A888">
        <v>91</v>
      </c>
      <c r="B888" s="93">
        <v>43460</v>
      </c>
      <c r="C888">
        <v>12</v>
      </c>
      <c r="D888" t="s">
        <v>104</v>
      </c>
      <c r="E888">
        <v>2018</v>
      </c>
      <c r="F888" t="s">
        <v>68</v>
      </c>
      <c r="G888" t="s">
        <v>36</v>
      </c>
      <c r="H888" t="s">
        <v>489</v>
      </c>
      <c r="I888">
        <v>111.91</v>
      </c>
      <c r="J888">
        <v>0</v>
      </c>
      <c r="K888" t="s">
        <v>275</v>
      </c>
      <c r="L888" t="s">
        <v>222</v>
      </c>
    </row>
    <row r="889" spans="1:12" x14ac:dyDescent="0.25">
      <c r="A889">
        <v>91</v>
      </c>
      <c r="B889" s="93">
        <v>43460</v>
      </c>
      <c r="C889">
        <v>12</v>
      </c>
      <c r="D889" t="s">
        <v>104</v>
      </c>
      <c r="E889">
        <v>2018</v>
      </c>
      <c r="F889" t="s">
        <v>77</v>
      </c>
      <c r="G889" t="s">
        <v>36</v>
      </c>
      <c r="H889" t="s">
        <v>489</v>
      </c>
      <c r="I889">
        <v>331</v>
      </c>
      <c r="J889">
        <v>0</v>
      </c>
      <c r="K889" t="s">
        <v>275</v>
      </c>
      <c r="L889" t="s">
        <v>222</v>
      </c>
    </row>
    <row r="890" spans="1:12" x14ac:dyDescent="0.25">
      <c r="A890">
        <v>91</v>
      </c>
      <c r="B890" s="93">
        <v>43460</v>
      </c>
      <c r="C890">
        <v>12</v>
      </c>
      <c r="D890" t="s">
        <v>104</v>
      </c>
      <c r="E890">
        <v>2018</v>
      </c>
      <c r="F890" t="s">
        <v>75</v>
      </c>
      <c r="G890" t="s">
        <v>35</v>
      </c>
      <c r="H890" t="s">
        <v>489</v>
      </c>
      <c r="I890">
        <v>340</v>
      </c>
      <c r="J890">
        <v>0</v>
      </c>
      <c r="K890" t="s">
        <v>275</v>
      </c>
      <c r="L890" t="s">
        <v>35</v>
      </c>
    </row>
    <row r="891" spans="1:12" x14ac:dyDescent="0.25">
      <c r="A891">
        <v>91</v>
      </c>
      <c r="B891" s="93">
        <v>43460</v>
      </c>
      <c r="C891">
        <v>12</v>
      </c>
      <c r="D891" t="s">
        <v>104</v>
      </c>
      <c r="E891">
        <v>2018</v>
      </c>
      <c r="F891" t="s">
        <v>68</v>
      </c>
      <c r="G891" t="s">
        <v>64</v>
      </c>
      <c r="H891" t="s">
        <v>489</v>
      </c>
      <c r="I891">
        <v>498</v>
      </c>
      <c r="J891">
        <v>0</v>
      </c>
      <c r="K891" t="s">
        <v>275</v>
      </c>
      <c r="L891" t="s">
        <v>64</v>
      </c>
    </row>
    <row r="892" spans="1:12" x14ac:dyDescent="0.25">
      <c r="A892">
        <v>91</v>
      </c>
      <c r="B892" s="93">
        <v>43460</v>
      </c>
      <c r="C892">
        <v>12</v>
      </c>
      <c r="D892" t="s">
        <v>104</v>
      </c>
      <c r="E892">
        <v>2018</v>
      </c>
      <c r="F892" t="s">
        <v>71</v>
      </c>
      <c r="G892" t="s">
        <v>63</v>
      </c>
      <c r="H892" t="s">
        <v>489</v>
      </c>
      <c r="I892">
        <v>826.3</v>
      </c>
      <c r="J892">
        <v>0</v>
      </c>
      <c r="K892" t="s">
        <v>275</v>
      </c>
      <c r="L892" t="s">
        <v>64</v>
      </c>
    </row>
    <row r="893" spans="1:12" x14ac:dyDescent="0.25">
      <c r="A893">
        <v>91</v>
      </c>
      <c r="B893" s="93">
        <v>43460</v>
      </c>
      <c r="C893">
        <v>12</v>
      </c>
      <c r="D893" t="s">
        <v>104</v>
      </c>
      <c r="E893">
        <v>2018</v>
      </c>
      <c r="F893" t="s">
        <v>79</v>
      </c>
      <c r="G893" t="s">
        <v>64</v>
      </c>
      <c r="H893" t="s">
        <v>489</v>
      </c>
      <c r="I893">
        <v>983.06</v>
      </c>
      <c r="J893">
        <v>0</v>
      </c>
      <c r="K893" t="s">
        <v>275</v>
      </c>
      <c r="L893" t="s">
        <v>64</v>
      </c>
    </row>
    <row r="894" spans="1:12" x14ac:dyDescent="0.25">
      <c r="A894">
        <v>91</v>
      </c>
      <c r="B894" s="93">
        <v>43461</v>
      </c>
      <c r="C894">
        <v>12</v>
      </c>
      <c r="D894" t="s">
        <v>104</v>
      </c>
      <c r="E894">
        <v>2018</v>
      </c>
      <c r="F894" t="s">
        <v>68</v>
      </c>
      <c r="G894" t="s">
        <v>36</v>
      </c>
      <c r="H894" t="s">
        <v>490</v>
      </c>
      <c r="I894">
        <v>26.65</v>
      </c>
      <c r="J894">
        <v>0</v>
      </c>
      <c r="K894" t="s">
        <v>275</v>
      </c>
      <c r="L894" t="s">
        <v>222</v>
      </c>
    </row>
    <row r="895" spans="1:12" x14ac:dyDescent="0.25">
      <c r="A895">
        <v>91</v>
      </c>
      <c r="B895" s="93">
        <v>43461</v>
      </c>
      <c r="C895">
        <v>12</v>
      </c>
      <c r="D895" t="s">
        <v>104</v>
      </c>
      <c r="E895">
        <v>2018</v>
      </c>
      <c r="F895" t="s">
        <v>107</v>
      </c>
      <c r="G895" t="s">
        <v>35</v>
      </c>
      <c r="H895" t="s">
        <v>490</v>
      </c>
      <c r="I895">
        <v>26.78</v>
      </c>
      <c r="J895">
        <v>0</v>
      </c>
      <c r="K895" t="s">
        <v>275</v>
      </c>
      <c r="L895" t="s">
        <v>35</v>
      </c>
    </row>
    <row r="896" spans="1:12" x14ac:dyDescent="0.25">
      <c r="A896">
        <v>91</v>
      </c>
      <c r="B896" s="93">
        <v>43461</v>
      </c>
      <c r="C896">
        <v>12</v>
      </c>
      <c r="D896" t="s">
        <v>104</v>
      </c>
      <c r="E896">
        <v>2018</v>
      </c>
      <c r="F896" t="s">
        <v>75</v>
      </c>
      <c r="G896" t="s">
        <v>58</v>
      </c>
      <c r="H896" t="s">
        <v>490</v>
      </c>
      <c r="I896">
        <v>38.5</v>
      </c>
      <c r="J896">
        <v>0</v>
      </c>
      <c r="K896" t="s">
        <v>275</v>
      </c>
      <c r="L896" t="s">
        <v>222</v>
      </c>
    </row>
    <row r="897" spans="1:12" x14ac:dyDescent="0.25">
      <c r="A897">
        <v>91</v>
      </c>
      <c r="B897" s="93">
        <v>43461</v>
      </c>
      <c r="C897">
        <v>12</v>
      </c>
      <c r="D897" t="s">
        <v>104</v>
      </c>
      <c r="E897">
        <v>2018</v>
      </c>
      <c r="F897" t="s">
        <v>378</v>
      </c>
      <c r="G897" t="s">
        <v>36</v>
      </c>
      <c r="H897" t="s">
        <v>490</v>
      </c>
      <c r="I897">
        <v>40</v>
      </c>
      <c r="J897">
        <v>0</v>
      </c>
      <c r="K897" t="s">
        <v>275</v>
      </c>
      <c r="L897" t="s">
        <v>222</v>
      </c>
    </row>
    <row r="898" spans="1:12" x14ac:dyDescent="0.25">
      <c r="A898">
        <v>91</v>
      </c>
      <c r="B898" s="93">
        <v>43461</v>
      </c>
      <c r="C898">
        <v>12</v>
      </c>
      <c r="D898" t="s">
        <v>104</v>
      </c>
      <c r="E898">
        <v>2018</v>
      </c>
      <c r="F898" t="s">
        <v>107</v>
      </c>
      <c r="G898" t="s">
        <v>36</v>
      </c>
      <c r="H898" t="s">
        <v>490</v>
      </c>
      <c r="I898">
        <v>52.55</v>
      </c>
      <c r="J898">
        <v>0</v>
      </c>
      <c r="K898" t="s">
        <v>275</v>
      </c>
      <c r="L898" t="s">
        <v>222</v>
      </c>
    </row>
    <row r="899" spans="1:12" x14ac:dyDescent="0.25">
      <c r="A899">
        <v>91</v>
      </c>
      <c r="B899" s="93">
        <v>43461</v>
      </c>
      <c r="C899">
        <v>12</v>
      </c>
      <c r="D899" t="s">
        <v>104</v>
      </c>
      <c r="E899">
        <v>2018</v>
      </c>
      <c r="F899" t="s">
        <v>74</v>
      </c>
      <c r="G899" t="s">
        <v>35</v>
      </c>
      <c r="H899" t="s">
        <v>490</v>
      </c>
      <c r="I899">
        <v>56.8</v>
      </c>
      <c r="J899">
        <v>0</v>
      </c>
      <c r="K899" t="s">
        <v>275</v>
      </c>
      <c r="L899" t="s">
        <v>35</v>
      </c>
    </row>
    <row r="900" spans="1:12" x14ac:dyDescent="0.25">
      <c r="A900">
        <v>91</v>
      </c>
      <c r="B900" s="93">
        <v>43461</v>
      </c>
      <c r="C900">
        <v>12</v>
      </c>
      <c r="D900" t="s">
        <v>104</v>
      </c>
      <c r="E900">
        <v>2018</v>
      </c>
      <c r="F900" t="s">
        <v>83</v>
      </c>
      <c r="G900" t="s">
        <v>64</v>
      </c>
      <c r="H900" t="s">
        <v>490</v>
      </c>
      <c r="I900">
        <v>86.5</v>
      </c>
      <c r="J900">
        <v>0</v>
      </c>
      <c r="K900" t="s">
        <v>275</v>
      </c>
      <c r="L900" t="s">
        <v>64</v>
      </c>
    </row>
    <row r="901" spans="1:12" x14ac:dyDescent="0.25">
      <c r="A901">
        <v>91</v>
      </c>
      <c r="B901" s="93">
        <v>43461</v>
      </c>
      <c r="C901">
        <v>12</v>
      </c>
      <c r="D901" t="s">
        <v>104</v>
      </c>
      <c r="E901">
        <v>2018</v>
      </c>
      <c r="F901" t="s">
        <v>335</v>
      </c>
      <c r="G901" t="s">
        <v>63</v>
      </c>
      <c r="H901" t="s">
        <v>490</v>
      </c>
      <c r="I901">
        <v>101.26</v>
      </c>
      <c r="J901">
        <v>0</v>
      </c>
      <c r="K901" t="s">
        <v>275</v>
      </c>
      <c r="L901" t="s">
        <v>64</v>
      </c>
    </row>
    <row r="902" spans="1:12" x14ac:dyDescent="0.25">
      <c r="A902">
        <v>91</v>
      </c>
      <c r="B902" s="93">
        <v>43461</v>
      </c>
      <c r="C902">
        <v>12</v>
      </c>
      <c r="D902" t="s">
        <v>104</v>
      </c>
      <c r="E902">
        <v>2018</v>
      </c>
      <c r="F902" t="s">
        <v>83</v>
      </c>
      <c r="G902" t="s">
        <v>58</v>
      </c>
      <c r="H902" t="s">
        <v>490</v>
      </c>
      <c r="I902">
        <v>130.75</v>
      </c>
      <c r="J902">
        <v>0</v>
      </c>
      <c r="K902" t="s">
        <v>275</v>
      </c>
      <c r="L902" t="s">
        <v>222</v>
      </c>
    </row>
    <row r="903" spans="1:12" x14ac:dyDescent="0.25">
      <c r="A903">
        <v>91</v>
      </c>
      <c r="B903" s="93">
        <v>43461</v>
      </c>
      <c r="C903">
        <v>12</v>
      </c>
      <c r="D903" t="s">
        <v>104</v>
      </c>
      <c r="E903">
        <v>2018</v>
      </c>
      <c r="F903" t="s">
        <v>82</v>
      </c>
      <c r="G903" t="s">
        <v>58</v>
      </c>
      <c r="H903" t="s">
        <v>490</v>
      </c>
      <c r="I903">
        <v>131.99</v>
      </c>
      <c r="J903">
        <v>0</v>
      </c>
      <c r="K903" t="s">
        <v>275</v>
      </c>
      <c r="L903" t="s">
        <v>222</v>
      </c>
    </row>
    <row r="904" spans="1:12" x14ac:dyDescent="0.25">
      <c r="A904">
        <v>91</v>
      </c>
      <c r="B904" s="93">
        <v>43461</v>
      </c>
      <c r="C904">
        <v>12</v>
      </c>
      <c r="D904" t="s">
        <v>104</v>
      </c>
      <c r="E904">
        <v>2018</v>
      </c>
      <c r="F904" t="s">
        <v>106</v>
      </c>
      <c r="G904" t="s">
        <v>63</v>
      </c>
      <c r="H904" t="s">
        <v>490</v>
      </c>
      <c r="I904">
        <v>245</v>
      </c>
      <c r="J904">
        <v>0</v>
      </c>
      <c r="K904" t="s">
        <v>275</v>
      </c>
      <c r="L904" t="s">
        <v>64</v>
      </c>
    </row>
    <row r="905" spans="1:12" x14ac:dyDescent="0.25">
      <c r="A905">
        <v>91</v>
      </c>
      <c r="B905" s="93">
        <v>43461</v>
      </c>
      <c r="C905">
        <v>12</v>
      </c>
      <c r="D905" t="s">
        <v>104</v>
      </c>
      <c r="E905">
        <v>2018</v>
      </c>
      <c r="F905" t="s">
        <v>294</v>
      </c>
      <c r="G905" t="s">
        <v>64</v>
      </c>
      <c r="H905" t="s">
        <v>490</v>
      </c>
      <c r="I905">
        <v>283.58</v>
      </c>
      <c r="J905">
        <v>0</v>
      </c>
      <c r="K905" t="s">
        <v>275</v>
      </c>
      <c r="L905" t="s">
        <v>64</v>
      </c>
    </row>
    <row r="906" spans="1:12" x14ac:dyDescent="0.25">
      <c r="A906">
        <v>91</v>
      </c>
      <c r="B906" s="93">
        <v>43461</v>
      </c>
      <c r="C906">
        <v>12</v>
      </c>
      <c r="D906" t="s">
        <v>104</v>
      </c>
      <c r="E906">
        <v>2018</v>
      </c>
      <c r="F906" t="s">
        <v>82</v>
      </c>
      <c r="G906" t="s">
        <v>63</v>
      </c>
      <c r="H906" t="s">
        <v>490</v>
      </c>
      <c r="I906">
        <v>319.27</v>
      </c>
      <c r="J906">
        <v>0</v>
      </c>
      <c r="K906" t="s">
        <v>275</v>
      </c>
      <c r="L906" t="s">
        <v>64</v>
      </c>
    </row>
    <row r="907" spans="1:12" x14ac:dyDescent="0.25">
      <c r="A907">
        <v>91</v>
      </c>
      <c r="B907" s="93">
        <v>43461</v>
      </c>
      <c r="C907">
        <v>12</v>
      </c>
      <c r="D907" t="s">
        <v>104</v>
      </c>
      <c r="E907">
        <v>2018</v>
      </c>
      <c r="F907" t="s">
        <v>83</v>
      </c>
      <c r="G907" t="s">
        <v>63</v>
      </c>
      <c r="H907" t="s">
        <v>490</v>
      </c>
      <c r="I907">
        <v>363.13</v>
      </c>
      <c r="J907">
        <v>0</v>
      </c>
      <c r="K907" t="s">
        <v>275</v>
      </c>
      <c r="L907" t="s">
        <v>64</v>
      </c>
    </row>
    <row r="908" spans="1:12" x14ac:dyDescent="0.25">
      <c r="A908">
        <v>91</v>
      </c>
      <c r="B908" s="93">
        <v>43461</v>
      </c>
      <c r="C908">
        <v>12</v>
      </c>
      <c r="D908" t="s">
        <v>104</v>
      </c>
      <c r="E908">
        <v>2018</v>
      </c>
      <c r="F908" t="s">
        <v>369</v>
      </c>
      <c r="G908" t="s">
        <v>64</v>
      </c>
      <c r="H908" t="s">
        <v>490</v>
      </c>
      <c r="I908">
        <v>376.89</v>
      </c>
      <c r="J908">
        <v>0</v>
      </c>
      <c r="K908" t="s">
        <v>275</v>
      </c>
      <c r="L908" t="s">
        <v>64</v>
      </c>
    </row>
    <row r="909" spans="1:12" x14ac:dyDescent="0.25">
      <c r="A909">
        <v>91</v>
      </c>
      <c r="B909" s="93">
        <v>43461</v>
      </c>
      <c r="C909">
        <v>12</v>
      </c>
      <c r="D909" t="s">
        <v>104</v>
      </c>
      <c r="E909">
        <v>2018</v>
      </c>
      <c r="F909" t="s">
        <v>75</v>
      </c>
      <c r="G909" t="s">
        <v>64</v>
      </c>
      <c r="H909" t="s">
        <v>490</v>
      </c>
      <c r="I909">
        <v>440</v>
      </c>
      <c r="J909">
        <v>0</v>
      </c>
      <c r="K909" t="s">
        <v>275</v>
      </c>
      <c r="L909" t="s">
        <v>64</v>
      </c>
    </row>
    <row r="910" spans="1:12" x14ac:dyDescent="0.25">
      <c r="A910">
        <v>91</v>
      </c>
      <c r="B910" s="93">
        <v>43461</v>
      </c>
      <c r="C910">
        <v>12</v>
      </c>
      <c r="D910" t="s">
        <v>104</v>
      </c>
      <c r="E910">
        <v>2018</v>
      </c>
      <c r="F910" t="s">
        <v>78</v>
      </c>
      <c r="G910" t="s">
        <v>63</v>
      </c>
      <c r="H910" t="s">
        <v>490</v>
      </c>
      <c r="I910">
        <v>1020</v>
      </c>
      <c r="J910">
        <v>0</v>
      </c>
      <c r="K910" t="s">
        <v>275</v>
      </c>
      <c r="L910" t="s">
        <v>64</v>
      </c>
    </row>
    <row r="911" spans="1:12" x14ac:dyDescent="0.25">
      <c r="A911">
        <v>91</v>
      </c>
      <c r="B911" s="93">
        <v>43461</v>
      </c>
      <c r="C911">
        <v>12</v>
      </c>
      <c r="D911" t="s">
        <v>104</v>
      </c>
      <c r="E911">
        <v>2018</v>
      </c>
      <c r="F911" t="s">
        <v>83</v>
      </c>
      <c r="G911" t="s">
        <v>66</v>
      </c>
      <c r="H911" t="s">
        <v>490</v>
      </c>
      <c r="I911">
        <v>0</v>
      </c>
      <c r="J911">
        <v>170</v>
      </c>
      <c r="K911" t="s">
        <v>275</v>
      </c>
      <c r="L911" t="s">
        <v>35</v>
      </c>
    </row>
    <row r="912" spans="1:12" x14ac:dyDescent="0.25">
      <c r="A912">
        <v>91</v>
      </c>
      <c r="B912" s="93">
        <v>43462</v>
      </c>
      <c r="C912">
        <v>12</v>
      </c>
      <c r="D912" t="s">
        <v>104</v>
      </c>
      <c r="E912">
        <v>2018</v>
      </c>
      <c r="F912" t="s">
        <v>80</v>
      </c>
      <c r="G912" t="s">
        <v>35</v>
      </c>
      <c r="H912" t="s">
        <v>491</v>
      </c>
      <c r="I912">
        <v>23.55</v>
      </c>
      <c r="J912">
        <v>0</v>
      </c>
      <c r="K912" t="s">
        <v>275</v>
      </c>
      <c r="L912" t="s">
        <v>35</v>
      </c>
    </row>
    <row r="913" spans="1:12" x14ac:dyDescent="0.25">
      <c r="A913">
        <v>91</v>
      </c>
      <c r="B913" s="93">
        <v>43462</v>
      </c>
      <c r="C913">
        <v>12</v>
      </c>
      <c r="D913" t="s">
        <v>104</v>
      </c>
      <c r="E913">
        <v>2018</v>
      </c>
      <c r="F913" t="s">
        <v>70</v>
      </c>
      <c r="G913" t="s">
        <v>35</v>
      </c>
      <c r="H913" t="s">
        <v>491</v>
      </c>
      <c r="I913">
        <v>32</v>
      </c>
      <c r="J913">
        <v>0</v>
      </c>
      <c r="K913" t="s">
        <v>275</v>
      </c>
      <c r="L913" t="s">
        <v>35</v>
      </c>
    </row>
    <row r="914" spans="1:12" x14ac:dyDescent="0.25">
      <c r="A914">
        <v>91</v>
      </c>
      <c r="B914" s="93">
        <v>43462</v>
      </c>
      <c r="C914">
        <v>12</v>
      </c>
      <c r="D914" t="s">
        <v>104</v>
      </c>
      <c r="E914">
        <v>2018</v>
      </c>
      <c r="F914" t="s">
        <v>68</v>
      </c>
      <c r="G914" t="s">
        <v>64</v>
      </c>
      <c r="H914" t="s">
        <v>491</v>
      </c>
      <c r="I914">
        <v>66.86</v>
      </c>
      <c r="J914">
        <v>0</v>
      </c>
      <c r="K914" t="s">
        <v>275</v>
      </c>
      <c r="L914" t="s">
        <v>64</v>
      </c>
    </row>
    <row r="915" spans="1:12" x14ac:dyDescent="0.25">
      <c r="A915">
        <v>91</v>
      </c>
      <c r="B915" s="93">
        <v>43462</v>
      </c>
      <c r="C915">
        <v>12</v>
      </c>
      <c r="D915" t="s">
        <v>104</v>
      </c>
      <c r="E915">
        <v>2018</v>
      </c>
      <c r="F915" t="s">
        <v>84</v>
      </c>
      <c r="G915" t="s">
        <v>64</v>
      </c>
      <c r="H915" t="s">
        <v>491</v>
      </c>
      <c r="I915">
        <v>70</v>
      </c>
      <c r="J915">
        <v>0</v>
      </c>
      <c r="K915" t="s">
        <v>275</v>
      </c>
      <c r="L915" t="s">
        <v>64</v>
      </c>
    </row>
    <row r="916" spans="1:12" x14ac:dyDescent="0.25">
      <c r="A916">
        <v>91</v>
      </c>
      <c r="B916" s="93">
        <v>43462</v>
      </c>
      <c r="C916">
        <v>12</v>
      </c>
      <c r="D916" t="s">
        <v>104</v>
      </c>
      <c r="E916">
        <v>2018</v>
      </c>
      <c r="F916" t="s">
        <v>78</v>
      </c>
      <c r="G916" t="s">
        <v>64</v>
      </c>
      <c r="H916" t="s">
        <v>491</v>
      </c>
      <c r="I916">
        <v>75.260000000000005</v>
      </c>
      <c r="J916">
        <v>0</v>
      </c>
      <c r="K916" t="s">
        <v>275</v>
      </c>
      <c r="L916" t="s">
        <v>64</v>
      </c>
    </row>
    <row r="917" spans="1:12" x14ac:dyDescent="0.25">
      <c r="A917">
        <v>91</v>
      </c>
      <c r="B917" s="93">
        <v>43462</v>
      </c>
      <c r="C917">
        <v>12</v>
      </c>
      <c r="D917" t="s">
        <v>104</v>
      </c>
      <c r="E917">
        <v>2018</v>
      </c>
      <c r="F917" t="s">
        <v>76</v>
      </c>
      <c r="G917" t="s">
        <v>64</v>
      </c>
      <c r="H917" t="s">
        <v>491</v>
      </c>
      <c r="I917">
        <v>84</v>
      </c>
      <c r="J917">
        <v>0</v>
      </c>
      <c r="K917" t="s">
        <v>275</v>
      </c>
      <c r="L917" t="s">
        <v>64</v>
      </c>
    </row>
    <row r="918" spans="1:12" x14ac:dyDescent="0.25">
      <c r="A918">
        <v>91</v>
      </c>
      <c r="B918" s="93">
        <v>43462</v>
      </c>
      <c r="C918">
        <v>12</v>
      </c>
      <c r="D918" t="s">
        <v>104</v>
      </c>
      <c r="E918">
        <v>2018</v>
      </c>
      <c r="F918" t="s">
        <v>74</v>
      </c>
      <c r="G918" t="s">
        <v>35</v>
      </c>
      <c r="H918" t="s">
        <v>491</v>
      </c>
      <c r="I918">
        <v>103.2</v>
      </c>
      <c r="J918">
        <v>0</v>
      </c>
      <c r="K918" t="s">
        <v>275</v>
      </c>
      <c r="L918" t="s">
        <v>35</v>
      </c>
    </row>
    <row r="919" spans="1:12" x14ac:dyDescent="0.25">
      <c r="A919">
        <v>91</v>
      </c>
      <c r="B919" s="93">
        <v>43462</v>
      </c>
      <c r="C919">
        <v>12</v>
      </c>
      <c r="D919" t="s">
        <v>104</v>
      </c>
      <c r="E919">
        <v>2018</v>
      </c>
      <c r="F919" t="s">
        <v>79</v>
      </c>
      <c r="G919" t="s">
        <v>64</v>
      </c>
      <c r="H919" t="s">
        <v>491</v>
      </c>
      <c r="I919">
        <v>103.74</v>
      </c>
      <c r="J919">
        <v>0</v>
      </c>
      <c r="K919" t="s">
        <v>275</v>
      </c>
      <c r="L919" t="s">
        <v>64</v>
      </c>
    </row>
    <row r="920" spans="1:12" x14ac:dyDescent="0.25">
      <c r="A920">
        <v>91</v>
      </c>
      <c r="B920" s="93">
        <v>43462</v>
      </c>
      <c r="C920">
        <v>12</v>
      </c>
      <c r="D920" t="s">
        <v>104</v>
      </c>
      <c r="E920">
        <v>2018</v>
      </c>
      <c r="F920" t="s">
        <v>78</v>
      </c>
      <c r="G920" t="s">
        <v>63</v>
      </c>
      <c r="H920" t="s">
        <v>491</v>
      </c>
      <c r="I920">
        <v>130.16</v>
      </c>
      <c r="J920">
        <v>0</v>
      </c>
      <c r="K920" t="s">
        <v>275</v>
      </c>
      <c r="L920" t="s">
        <v>64</v>
      </c>
    </row>
    <row r="921" spans="1:12" x14ac:dyDescent="0.25">
      <c r="A921">
        <v>91</v>
      </c>
      <c r="B921" s="93">
        <v>43462</v>
      </c>
      <c r="C921">
        <v>12</v>
      </c>
      <c r="D921" t="s">
        <v>104</v>
      </c>
      <c r="E921">
        <v>2018</v>
      </c>
      <c r="F921" t="s">
        <v>107</v>
      </c>
      <c r="G921" t="s">
        <v>64</v>
      </c>
      <c r="H921" t="s">
        <v>491</v>
      </c>
      <c r="I921">
        <v>140.93</v>
      </c>
      <c r="J921">
        <v>0</v>
      </c>
      <c r="K921" t="s">
        <v>275</v>
      </c>
      <c r="L921" t="s">
        <v>64</v>
      </c>
    </row>
    <row r="922" spans="1:12" x14ac:dyDescent="0.25">
      <c r="A922">
        <v>91</v>
      </c>
      <c r="B922" s="93">
        <v>43462</v>
      </c>
      <c r="C922">
        <v>12</v>
      </c>
      <c r="D922" t="s">
        <v>104</v>
      </c>
      <c r="E922">
        <v>2018</v>
      </c>
      <c r="F922" t="s">
        <v>80</v>
      </c>
      <c r="G922" t="s">
        <v>64</v>
      </c>
      <c r="H922" t="s">
        <v>491</v>
      </c>
      <c r="I922">
        <v>391.87</v>
      </c>
      <c r="J922">
        <v>0</v>
      </c>
      <c r="K922" t="s">
        <v>275</v>
      </c>
      <c r="L922" t="s">
        <v>64</v>
      </c>
    </row>
    <row r="923" spans="1:12" x14ac:dyDescent="0.25">
      <c r="A923">
        <v>91</v>
      </c>
      <c r="B923" s="93">
        <v>43462</v>
      </c>
      <c r="C923">
        <v>12</v>
      </c>
      <c r="D923" t="s">
        <v>104</v>
      </c>
      <c r="E923">
        <v>2018</v>
      </c>
      <c r="F923" t="s">
        <v>71</v>
      </c>
      <c r="G923" t="s">
        <v>64</v>
      </c>
      <c r="H923" t="s">
        <v>491</v>
      </c>
      <c r="I923">
        <v>474</v>
      </c>
      <c r="J923">
        <v>0</v>
      </c>
      <c r="K923" t="s">
        <v>275</v>
      </c>
      <c r="L923" t="s">
        <v>64</v>
      </c>
    </row>
    <row r="924" spans="1:12" x14ac:dyDescent="0.25">
      <c r="A924">
        <v>91</v>
      </c>
      <c r="B924" s="93">
        <v>43462</v>
      </c>
      <c r="C924">
        <v>12</v>
      </c>
      <c r="D924" t="s">
        <v>104</v>
      </c>
      <c r="E924">
        <v>2018</v>
      </c>
      <c r="F924" t="s">
        <v>82</v>
      </c>
      <c r="G924" t="s">
        <v>63</v>
      </c>
      <c r="H924" t="s">
        <v>491</v>
      </c>
      <c r="I924">
        <v>1100</v>
      </c>
      <c r="J924">
        <v>0</v>
      </c>
      <c r="K924" t="s">
        <v>275</v>
      </c>
      <c r="L924" t="s">
        <v>64</v>
      </c>
    </row>
    <row r="925" spans="1:12" x14ac:dyDescent="0.25">
      <c r="A925">
        <v>91</v>
      </c>
      <c r="B925" s="93">
        <v>43465</v>
      </c>
      <c r="C925">
        <v>12</v>
      </c>
      <c r="D925" t="s">
        <v>104</v>
      </c>
      <c r="E925">
        <v>2018</v>
      </c>
      <c r="F925" t="s">
        <v>461</v>
      </c>
      <c r="G925" t="s">
        <v>492</v>
      </c>
      <c r="H925" t="s">
        <v>493</v>
      </c>
      <c r="I925">
        <v>0</v>
      </c>
      <c r="J925">
        <v>6.28</v>
      </c>
      <c r="K925" t="s">
        <v>275</v>
      </c>
      <c r="L925" t="s">
        <v>222</v>
      </c>
    </row>
    <row r="926" spans="1:12" x14ac:dyDescent="0.25">
      <c r="A926">
        <v>91</v>
      </c>
      <c r="B926" s="93">
        <v>43465</v>
      </c>
      <c r="C926">
        <v>12</v>
      </c>
      <c r="D926" t="s">
        <v>104</v>
      </c>
      <c r="E926">
        <v>2018</v>
      </c>
      <c r="F926" t="s">
        <v>74</v>
      </c>
      <c r="G926" t="s">
        <v>492</v>
      </c>
      <c r="H926" t="s">
        <v>493</v>
      </c>
      <c r="I926">
        <v>0</v>
      </c>
      <c r="J926">
        <v>12.78</v>
      </c>
      <c r="K926" t="s">
        <v>275</v>
      </c>
      <c r="L926" t="s">
        <v>222</v>
      </c>
    </row>
    <row r="927" spans="1:12" x14ac:dyDescent="0.25">
      <c r="A927">
        <v>91</v>
      </c>
      <c r="B927" s="93">
        <v>43465</v>
      </c>
      <c r="C927">
        <v>12</v>
      </c>
      <c r="D927" t="s">
        <v>104</v>
      </c>
      <c r="E927">
        <v>2018</v>
      </c>
      <c r="F927" t="s">
        <v>294</v>
      </c>
      <c r="G927" t="s">
        <v>492</v>
      </c>
      <c r="H927" t="s">
        <v>493</v>
      </c>
      <c r="I927">
        <v>0</v>
      </c>
      <c r="J927">
        <v>23.89</v>
      </c>
      <c r="K927" t="s">
        <v>275</v>
      </c>
      <c r="L927" t="s">
        <v>35</v>
      </c>
    </row>
    <row r="928" spans="1:12" x14ac:dyDescent="0.25">
      <c r="A928">
        <v>91</v>
      </c>
      <c r="B928" s="93">
        <v>43465</v>
      </c>
      <c r="C928">
        <v>12</v>
      </c>
      <c r="D928" t="s">
        <v>104</v>
      </c>
      <c r="E928">
        <v>2018</v>
      </c>
      <c r="F928" t="s">
        <v>83</v>
      </c>
      <c r="G928" t="s">
        <v>492</v>
      </c>
      <c r="H928" t="s">
        <v>493</v>
      </c>
      <c r="I928">
        <v>0</v>
      </c>
      <c r="J928">
        <v>33.46</v>
      </c>
      <c r="K928" t="s">
        <v>275</v>
      </c>
      <c r="L928" t="s">
        <v>266</v>
      </c>
    </row>
    <row r="929" spans="1:12" x14ac:dyDescent="0.25">
      <c r="A929">
        <v>91</v>
      </c>
      <c r="B929" s="93">
        <v>43465</v>
      </c>
      <c r="C929">
        <v>12</v>
      </c>
      <c r="D929" t="s">
        <v>104</v>
      </c>
      <c r="E929">
        <v>2018</v>
      </c>
      <c r="F929" t="s">
        <v>80</v>
      </c>
      <c r="G929" t="s">
        <v>492</v>
      </c>
      <c r="H929" t="s">
        <v>493</v>
      </c>
      <c r="I929">
        <v>0</v>
      </c>
      <c r="J929">
        <v>41.71</v>
      </c>
      <c r="K929" t="s">
        <v>275</v>
      </c>
      <c r="L929" t="s">
        <v>266</v>
      </c>
    </row>
    <row r="930" spans="1:12" x14ac:dyDescent="0.25">
      <c r="A930">
        <v>91</v>
      </c>
      <c r="B930" s="93">
        <v>43465</v>
      </c>
      <c r="C930">
        <v>12</v>
      </c>
      <c r="D930" t="s">
        <v>104</v>
      </c>
      <c r="E930">
        <v>2018</v>
      </c>
      <c r="F930" t="s">
        <v>318</v>
      </c>
      <c r="G930" t="s">
        <v>492</v>
      </c>
      <c r="H930" t="s">
        <v>493</v>
      </c>
      <c r="I930">
        <v>0</v>
      </c>
      <c r="J930">
        <v>47.56</v>
      </c>
      <c r="K930" t="s">
        <v>275</v>
      </c>
      <c r="L930" t="s">
        <v>222</v>
      </c>
    </row>
    <row r="931" spans="1:12" x14ac:dyDescent="0.25">
      <c r="A931">
        <v>91</v>
      </c>
      <c r="B931" s="93">
        <v>43465</v>
      </c>
      <c r="C931">
        <v>12</v>
      </c>
      <c r="D931" t="s">
        <v>104</v>
      </c>
      <c r="E931">
        <v>2018</v>
      </c>
      <c r="F931" t="s">
        <v>318</v>
      </c>
      <c r="G931" t="s">
        <v>492</v>
      </c>
      <c r="H931" t="s">
        <v>493</v>
      </c>
      <c r="I931">
        <v>0</v>
      </c>
      <c r="J931">
        <v>51.99</v>
      </c>
      <c r="K931" t="s">
        <v>275</v>
      </c>
      <c r="L931" t="s">
        <v>34</v>
      </c>
    </row>
    <row r="932" spans="1:12" x14ac:dyDescent="0.25">
      <c r="A932">
        <v>91</v>
      </c>
      <c r="B932" s="93">
        <v>43465</v>
      </c>
      <c r="C932">
        <v>12</v>
      </c>
      <c r="D932" t="s">
        <v>104</v>
      </c>
      <c r="E932">
        <v>2018</v>
      </c>
      <c r="F932" t="s">
        <v>338</v>
      </c>
      <c r="G932" t="s">
        <v>492</v>
      </c>
      <c r="H932" t="s">
        <v>493</v>
      </c>
      <c r="I932">
        <v>0</v>
      </c>
      <c r="J932">
        <v>52</v>
      </c>
      <c r="K932" t="s">
        <v>275</v>
      </c>
      <c r="L932" t="s">
        <v>64</v>
      </c>
    </row>
    <row r="933" spans="1:12" x14ac:dyDescent="0.25">
      <c r="A933">
        <v>91</v>
      </c>
      <c r="B933" s="93">
        <v>43465</v>
      </c>
      <c r="C933">
        <v>12</v>
      </c>
      <c r="D933" t="s">
        <v>104</v>
      </c>
      <c r="E933">
        <v>2018</v>
      </c>
      <c r="F933" t="s">
        <v>275</v>
      </c>
      <c r="G933" t="s">
        <v>492</v>
      </c>
      <c r="H933" t="s">
        <v>493</v>
      </c>
      <c r="I933">
        <v>0</v>
      </c>
      <c r="J933">
        <v>65.94</v>
      </c>
      <c r="K933" t="s">
        <v>275</v>
      </c>
      <c r="L933" t="s">
        <v>64</v>
      </c>
    </row>
    <row r="934" spans="1:12" x14ac:dyDescent="0.25">
      <c r="A934">
        <v>91</v>
      </c>
      <c r="B934" s="93">
        <v>43465</v>
      </c>
      <c r="C934">
        <v>12</v>
      </c>
      <c r="D934" t="s">
        <v>104</v>
      </c>
      <c r="E934">
        <v>2018</v>
      </c>
      <c r="F934" t="s">
        <v>80</v>
      </c>
      <c r="G934" t="s">
        <v>492</v>
      </c>
      <c r="H934" t="s">
        <v>493</v>
      </c>
      <c r="I934">
        <v>0</v>
      </c>
      <c r="J934">
        <v>70</v>
      </c>
      <c r="K934" t="s">
        <v>275</v>
      </c>
      <c r="L934" t="s">
        <v>222</v>
      </c>
    </row>
    <row r="935" spans="1:12" x14ac:dyDescent="0.25">
      <c r="A935">
        <v>91</v>
      </c>
      <c r="B935" s="93">
        <v>43465</v>
      </c>
      <c r="C935">
        <v>12</v>
      </c>
      <c r="D935" t="s">
        <v>104</v>
      </c>
      <c r="E935">
        <v>2018</v>
      </c>
      <c r="F935" t="s">
        <v>167</v>
      </c>
      <c r="G935" t="s">
        <v>492</v>
      </c>
      <c r="H935" t="s">
        <v>493</v>
      </c>
      <c r="I935">
        <v>0</v>
      </c>
      <c r="J935">
        <v>70.75</v>
      </c>
      <c r="K935" t="s">
        <v>275</v>
      </c>
      <c r="L935" t="s">
        <v>35</v>
      </c>
    </row>
    <row r="936" spans="1:12" x14ac:dyDescent="0.25">
      <c r="A936">
        <v>91</v>
      </c>
      <c r="B936" s="93">
        <v>43465</v>
      </c>
      <c r="C936">
        <v>12</v>
      </c>
      <c r="D936" t="s">
        <v>104</v>
      </c>
      <c r="E936">
        <v>2018</v>
      </c>
      <c r="F936" t="s">
        <v>76</v>
      </c>
      <c r="G936" t="s">
        <v>492</v>
      </c>
      <c r="H936" t="s">
        <v>493</v>
      </c>
      <c r="I936">
        <v>0</v>
      </c>
      <c r="J936">
        <v>75</v>
      </c>
      <c r="K936" t="s">
        <v>275</v>
      </c>
      <c r="L936" t="s">
        <v>266</v>
      </c>
    </row>
    <row r="937" spans="1:12" x14ac:dyDescent="0.25">
      <c r="A937">
        <v>91</v>
      </c>
      <c r="B937" s="93">
        <v>43465</v>
      </c>
      <c r="C937">
        <v>12</v>
      </c>
      <c r="D937" t="s">
        <v>104</v>
      </c>
      <c r="E937">
        <v>2018</v>
      </c>
      <c r="F937" t="s">
        <v>82</v>
      </c>
      <c r="G937" t="s">
        <v>492</v>
      </c>
      <c r="H937" t="s">
        <v>493</v>
      </c>
      <c r="I937">
        <v>0</v>
      </c>
      <c r="J937">
        <v>76.98</v>
      </c>
      <c r="K937" t="s">
        <v>275</v>
      </c>
      <c r="L937" t="s">
        <v>266</v>
      </c>
    </row>
    <row r="938" spans="1:12" x14ac:dyDescent="0.25">
      <c r="A938">
        <v>91</v>
      </c>
      <c r="B938" s="93">
        <v>43465</v>
      </c>
      <c r="C938">
        <v>12</v>
      </c>
      <c r="D938" t="s">
        <v>104</v>
      </c>
      <c r="E938">
        <v>2018</v>
      </c>
      <c r="F938" t="s">
        <v>338</v>
      </c>
      <c r="G938" t="s">
        <v>492</v>
      </c>
      <c r="H938" t="s">
        <v>493</v>
      </c>
      <c r="I938">
        <v>0</v>
      </c>
      <c r="J938">
        <v>77</v>
      </c>
      <c r="K938" t="s">
        <v>275</v>
      </c>
      <c r="L938" t="s">
        <v>35</v>
      </c>
    </row>
    <row r="939" spans="1:12" x14ac:dyDescent="0.25">
      <c r="A939">
        <v>91</v>
      </c>
      <c r="B939" s="93">
        <v>43465</v>
      </c>
      <c r="C939">
        <v>12</v>
      </c>
      <c r="D939" t="s">
        <v>104</v>
      </c>
      <c r="E939">
        <v>2018</v>
      </c>
      <c r="F939" t="s">
        <v>110</v>
      </c>
      <c r="G939" t="s">
        <v>492</v>
      </c>
      <c r="H939" t="s">
        <v>493</v>
      </c>
      <c r="I939">
        <v>0</v>
      </c>
      <c r="J939">
        <v>97.08</v>
      </c>
      <c r="K939" t="s">
        <v>275</v>
      </c>
      <c r="L939" t="s">
        <v>64</v>
      </c>
    </row>
    <row r="940" spans="1:12" x14ac:dyDescent="0.25">
      <c r="A940">
        <v>91</v>
      </c>
      <c r="B940" s="93">
        <v>43465</v>
      </c>
      <c r="C940">
        <v>12</v>
      </c>
      <c r="D940" t="s">
        <v>104</v>
      </c>
      <c r="E940">
        <v>2018</v>
      </c>
      <c r="F940" t="s">
        <v>73</v>
      </c>
      <c r="G940" t="s">
        <v>492</v>
      </c>
      <c r="H940" t="s">
        <v>493</v>
      </c>
      <c r="I940">
        <v>0</v>
      </c>
      <c r="J940">
        <v>101.74</v>
      </c>
      <c r="K940" t="s">
        <v>275</v>
      </c>
      <c r="L940" t="s">
        <v>222</v>
      </c>
    </row>
    <row r="941" spans="1:12" x14ac:dyDescent="0.25">
      <c r="A941">
        <v>91</v>
      </c>
      <c r="B941" s="93">
        <v>43465</v>
      </c>
      <c r="C941">
        <v>12</v>
      </c>
      <c r="D941" t="s">
        <v>104</v>
      </c>
      <c r="E941">
        <v>2018</v>
      </c>
      <c r="F941" t="s">
        <v>318</v>
      </c>
      <c r="G941" t="s">
        <v>492</v>
      </c>
      <c r="H941" t="s">
        <v>493</v>
      </c>
      <c r="I941">
        <v>0</v>
      </c>
      <c r="J941">
        <v>106.12</v>
      </c>
      <c r="K941" t="s">
        <v>275</v>
      </c>
      <c r="L941" t="s">
        <v>266</v>
      </c>
    </row>
    <row r="942" spans="1:12" x14ac:dyDescent="0.25">
      <c r="A942">
        <v>91</v>
      </c>
      <c r="B942" s="93">
        <v>43465</v>
      </c>
      <c r="C942">
        <v>12</v>
      </c>
      <c r="D942" t="s">
        <v>104</v>
      </c>
      <c r="E942">
        <v>2018</v>
      </c>
      <c r="F942" t="s">
        <v>335</v>
      </c>
      <c r="G942" t="s">
        <v>492</v>
      </c>
      <c r="H942" t="s">
        <v>493</v>
      </c>
      <c r="I942">
        <v>0</v>
      </c>
      <c r="J942">
        <v>130.24</v>
      </c>
      <c r="K942" t="s">
        <v>275</v>
      </c>
      <c r="L942" t="s">
        <v>222</v>
      </c>
    </row>
    <row r="943" spans="1:12" x14ac:dyDescent="0.25">
      <c r="A943">
        <v>91</v>
      </c>
      <c r="B943" s="93">
        <v>43465</v>
      </c>
      <c r="C943">
        <v>12</v>
      </c>
      <c r="D943" t="s">
        <v>104</v>
      </c>
      <c r="E943">
        <v>2018</v>
      </c>
      <c r="F943" t="s">
        <v>81</v>
      </c>
      <c r="G943" t="s">
        <v>492</v>
      </c>
      <c r="H943" t="s">
        <v>493</v>
      </c>
      <c r="I943">
        <v>0</v>
      </c>
      <c r="J943">
        <v>167.93</v>
      </c>
      <c r="K943" t="s">
        <v>275</v>
      </c>
      <c r="L943" t="s">
        <v>266</v>
      </c>
    </row>
    <row r="944" spans="1:12" x14ac:dyDescent="0.25">
      <c r="A944">
        <v>91</v>
      </c>
      <c r="B944" s="93">
        <v>43465</v>
      </c>
      <c r="C944">
        <v>12</v>
      </c>
      <c r="D944" t="s">
        <v>104</v>
      </c>
      <c r="E944">
        <v>2018</v>
      </c>
      <c r="F944" t="s">
        <v>84</v>
      </c>
      <c r="G944" t="s">
        <v>492</v>
      </c>
      <c r="H944" t="s">
        <v>493</v>
      </c>
      <c r="I944">
        <v>0</v>
      </c>
      <c r="J944">
        <v>178.85</v>
      </c>
      <c r="K944" t="s">
        <v>275</v>
      </c>
      <c r="L944" t="s">
        <v>222</v>
      </c>
    </row>
    <row r="945" spans="1:12" x14ac:dyDescent="0.25">
      <c r="A945">
        <v>91</v>
      </c>
      <c r="B945" s="93">
        <v>43465</v>
      </c>
      <c r="C945">
        <v>12</v>
      </c>
      <c r="D945" t="s">
        <v>104</v>
      </c>
      <c r="E945">
        <v>2018</v>
      </c>
      <c r="F945" t="s">
        <v>85</v>
      </c>
      <c r="G945" t="s">
        <v>492</v>
      </c>
      <c r="H945" t="s">
        <v>493</v>
      </c>
      <c r="I945">
        <v>0</v>
      </c>
      <c r="J945">
        <v>195.02</v>
      </c>
      <c r="K945" t="s">
        <v>275</v>
      </c>
      <c r="L945" t="s">
        <v>222</v>
      </c>
    </row>
    <row r="946" spans="1:12" x14ac:dyDescent="0.25">
      <c r="A946">
        <v>91</v>
      </c>
      <c r="B946" s="93">
        <v>43465</v>
      </c>
      <c r="C946">
        <v>12</v>
      </c>
      <c r="D946" t="s">
        <v>104</v>
      </c>
      <c r="E946">
        <v>2018</v>
      </c>
      <c r="F946" t="s">
        <v>294</v>
      </c>
      <c r="G946" t="s">
        <v>492</v>
      </c>
      <c r="H946" t="s">
        <v>493</v>
      </c>
      <c r="I946">
        <v>0</v>
      </c>
      <c r="J946">
        <v>200</v>
      </c>
      <c r="K946" t="s">
        <v>275</v>
      </c>
      <c r="L946" t="s">
        <v>266</v>
      </c>
    </row>
    <row r="947" spans="1:12" x14ac:dyDescent="0.25">
      <c r="A947">
        <v>91</v>
      </c>
      <c r="B947" s="93">
        <v>43465</v>
      </c>
      <c r="C947">
        <v>12</v>
      </c>
      <c r="D947" t="s">
        <v>104</v>
      </c>
      <c r="E947">
        <v>2018</v>
      </c>
      <c r="F947" t="s">
        <v>136</v>
      </c>
      <c r="G947" t="s">
        <v>492</v>
      </c>
      <c r="H947" t="s">
        <v>493</v>
      </c>
      <c r="I947">
        <v>0</v>
      </c>
      <c r="J947">
        <v>200.5</v>
      </c>
      <c r="K947" t="s">
        <v>275</v>
      </c>
      <c r="L947" t="s">
        <v>35</v>
      </c>
    </row>
    <row r="948" spans="1:12" x14ac:dyDescent="0.25">
      <c r="A948">
        <v>91</v>
      </c>
      <c r="B948" s="93">
        <v>43465</v>
      </c>
      <c r="C948">
        <v>12</v>
      </c>
      <c r="D948" t="s">
        <v>104</v>
      </c>
      <c r="E948">
        <v>2018</v>
      </c>
      <c r="F948" t="s">
        <v>294</v>
      </c>
      <c r="G948" t="s">
        <v>492</v>
      </c>
      <c r="H948" t="s">
        <v>493</v>
      </c>
      <c r="I948">
        <v>0</v>
      </c>
      <c r="J948">
        <v>201.26</v>
      </c>
      <c r="K948" t="s">
        <v>275</v>
      </c>
      <c r="L948" t="s">
        <v>222</v>
      </c>
    </row>
    <row r="949" spans="1:12" x14ac:dyDescent="0.25">
      <c r="A949">
        <v>91</v>
      </c>
      <c r="B949" s="93">
        <v>43465</v>
      </c>
      <c r="C949">
        <v>12</v>
      </c>
      <c r="D949" t="s">
        <v>104</v>
      </c>
      <c r="E949">
        <v>2018</v>
      </c>
      <c r="F949" t="s">
        <v>378</v>
      </c>
      <c r="G949" t="s">
        <v>492</v>
      </c>
      <c r="H949" t="s">
        <v>493</v>
      </c>
      <c r="I949">
        <v>0</v>
      </c>
      <c r="J949">
        <v>203.9</v>
      </c>
      <c r="K949" t="s">
        <v>275</v>
      </c>
      <c r="L949" t="s">
        <v>222</v>
      </c>
    </row>
    <row r="950" spans="1:12" x14ac:dyDescent="0.25">
      <c r="A950">
        <v>91</v>
      </c>
      <c r="B950" s="93">
        <v>43465</v>
      </c>
      <c r="C950">
        <v>12</v>
      </c>
      <c r="D950" t="s">
        <v>104</v>
      </c>
      <c r="E950">
        <v>2018</v>
      </c>
      <c r="F950" t="s">
        <v>107</v>
      </c>
      <c r="G950" t="s">
        <v>492</v>
      </c>
      <c r="H950" t="s">
        <v>493</v>
      </c>
      <c r="I950">
        <v>0</v>
      </c>
      <c r="J950">
        <v>263.94</v>
      </c>
      <c r="K950" t="s">
        <v>275</v>
      </c>
      <c r="L950" t="s">
        <v>266</v>
      </c>
    </row>
    <row r="951" spans="1:12" x14ac:dyDescent="0.25">
      <c r="A951">
        <v>91</v>
      </c>
      <c r="B951" s="93">
        <v>43465</v>
      </c>
      <c r="C951">
        <v>12</v>
      </c>
      <c r="D951" t="s">
        <v>104</v>
      </c>
      <c r="E951">
        <v>2018</v>
      </c>
      <c r="F951" t="s">
        <v>79</v>
      </c>
      <c r="G951" t="s">
        <v>492</v>
      </c>
      <c r="H951" t="s">
        <v>493</v>
      </c>
      <c r="I951">
        <v>0</v>
      </c>
      <c r="J951">
        <v>278.63</v>
      </c>
      <c r="K951" t="s">
        <v>275</v>
      </c>
      <c r="L951" t="s">
        <v>266</v>
      </c>
    </row>
    <row r="952" spans="1:12" x14ac:dyDescent="0.25">
      <c r="A952">
        <v>91</v>
      </c>
      <c r="B952" s="93">
        <v>43465</v>
      </c>
      <c r="C952">
        <v>12</v>
      </c>
      <c r="D952" t="s">
        <v>104</v>
      </c>
      <c r="E952">
        <v>2018</v>
      </c>
      <c r="F952" t="s">
        <v>70</v>
      </c>
      <c r="G952" t="s">
        <v>492</v>
      </c>
      <c r="H952" t="s">
        <v>493</v>
      </c>
      <c r="I952">
        <v>0</v>
      </c>
      <c r="J952">
        <v>287.02</v>
      </c>
      <c r="K952" t="s">
        <v>275</v>
      </c>
      <c r="L952" t="s">
        <v>64</v>
      </c>
    </row>
    <row r="953" spans="1:12" x14ac:dyDescent="0.25">
      <c r="A953">
        <v>91</v>
      </c>
      <c r="B953" s="93">
        <v>43465</v>
      </c>
      <c r="C953">
        <v>12</v>
      </c>
      <c r="D953" t="s">
        <v>104</v>
      </c>
      <c r="E953">
        <v>2018</v>
      </c>
      <c r="F953" t="s">
        <v>72</v>
      </c>
      <c r="G953" t="s">
        <v>492</v>
      </c>
      <c r="H953" t="s">
        <v>493</v>
      </c>
      <c r="I953">
        <v>0</v>
      </c>
      <c r="J953">
        <v>292.89</v>
      </c>
      <c r="K953" t="s">
        <v>275</v>
      </c>
      <c r="L953" t="s">
        <v>64</v>
      </c>
    </row>
    <row r="954" spans="1:12" x14ac:dyDescent="0.25">
      <c r="A954">
        <v>91</v>
      </c>
      <c r="B954" s="93">
        <v>43465</v>
      </c>
      <c r="C954">
        <v>12</v>
      </c>
      <c r="D954" t="s">
        <v>104</v>
      </c>
      <c r="E954">
        <v>2018</v>
      </c>
      <c r="F954" t="s">
        <v>110</v>
      </c>
      <c r="G954" t="s">
        <v>492</v>
      </c>
      <c r="H954" t="s">
        <v>493</v>
      </c>
      <c r="I954">
        <v>0</v>
      </c>
      <c r="J954">
        <v>299.12</v>
      </c>
      <c r="K954" t="s">
        <v>275</v>
      </c>
      <c r="L954" t="s">
        <v>35</v>
      </c>
    </row>
    <row r="955" spans="1:12" x14ac:dyDescent="0.25">
      <c r="A955">
        <v>91</v>
      </c>
      <c r="B955" s="93">
        <v>43465</v>
      </c>
      <c r="C955">
        <v>12</v>
      </c>
      <c r="D955" t="s">
        <v>104</v>
      </c>
      <c r="E955">
        <v>2018</v>
      </c>
      <c r="F955" t="s">
        <v>106</v>
      </c>
      <c r="G955" t="s">
        <v>492</v>
      </c>
      <c r="H955" t="s">
        <v>493</v>
      </c>
      <c r="I955">
        <v>0</v>
      </c>
      <c r="J955">
        <v>306.87</v>
      </c>
      <c r="K955" t="s">
        <v>275</v>
      </c>
      <c r="L955" t="s">
        <v>222</v>
      </c>
    </row>
    <row r="956" spans="1:12" x14ac:dyDescent="0.25">
      <c r="A956">
        <v>91</v>
      </c>
      <c r="B956" s="93">
        <v>43465</v>
      </c>
      <c r="C956">
        <v>12</v>
      </c>
      <c r="D956" t="s">
        <v>104</v>
      </c>
      <c r="E956">
        <v>2018</v>
      </c>
      <c r="F956" t="s">
        <v>110</v>
      </c>
      <c r="G956" t="s">
        <v>492</v>
      </c>
      <c r="H956" t="s">
        <v>493</v>
      </c>
      <c r="I956">
        <v>0</v>
      </c>
      <c r="J956">
        <v>313.3</v>
      </c>
      <c r="K956" t="s">
        <v>275</v>
      </c>
      <c r="L956" t="s">
        <v>266</v>
      </c>
    </row>
    <row r="957" spans="1:12" x14ac:dyDescent="0.25">
      <c r="A957">
        <v>91</v>
      </c>
      <c r="B957" s="93">
        <v>43465</v>
      </c>
      <c r="C957">
        <v>12</v>
      </c>
      <c r="D957" t="s">
        <v>104</v>
      </c>
      <c r="E957">
        <v>2018</v>
      </c>
      <c r="F957" t="s">
        <v>84</v>
      </c>
      <c r="G957" t="s">
        <v>492</v>
      </c>
      <c r="H957" t="s">
        <v>493</v>
      </c>
      <c r="I957">
        <v>0</v>
      </c>
      <c r="J957">
        <v>333.68</v>
      </c>
      <c r="K957" t="s">
        <v>275</v>
      </c>
      <c r="L957" t="s">
        <v>266</v>
      </c>
    </row>
    <row r="958" spans="1:12" x14ac:dyDescent="0.25">
      <c r="A958">
        <v>91</v>
      </c>
      <c r="B958" s="93">
        <v>43465</v>
      </c>
      <c r="C958">
        <v>12</v>
      </c>
      <c r="D958" t="s">
        <v>104</v>
      </c>
      <c r="E958">
        <v>2018</v>
      </c>
      <c r="F958" t="s">
        <v>80</v>
      </c>
      <c r="G958" t="s">
        <v>492</v>
      </c>
      <c r="H958" t="s">
        <v>493</v>
      </c>
      <c r="I958">
        <v>0</v>
      </c>
      <c r="J958">
        <v>334.16</v>
      </c>
      <c r="K958" t="s">
        <v>275</v>
      </c>
      <c r="L958" t="s">
        <v>35</v>
      </c>
    </row>
    <row r="959" spans="1:12" x14ac:dyDescent="0.25">
      <c r="A959">
        <v>91</v>
      </c>
      <c r="B959" s="93">
        <v>43465</v>
      </c>
      <c r="C959">
        <v>12</v>
      </c>
      <c r="D959" t="s">
        <v>104</v>
      </c>
      <c r="E959">
        <v>2018</v>
      </c>
      <c r="F959" t="s">
        <v>76</v>
      </c>
      <c r="G959" t="s">
        <v>492</v>
      </c>
      <c r="H959" t="s">
        <v>493</v>
      </c>
      <c r="I959">
        <v>0</v>
      </c>
      <c r="J959">
        <v>335.59</v>
      </c>
      <c r="K959" t="s">
        <v>275</v>
      </c>
      <c r="L959" t="s">
        <v>222</v>
      </c>
    </row>
    <row r="960" spans="1:12" x14ac:dyDescent="0.25">
      <c r="A960">
        <v>91</v>
      </c>
      <c r="B960" s="93">
        <v>43465</v>
      </c>
      <c r="C960">
        <v>12</v>
      </c>
      <c r="D960" t="s">
        <v>104</v>
      </c>
      <c r="E960">
        <v>2018</v>
      </c>
      <c r="F960" t="s">
        <v>68</v>
      </c>
      <c r="G960" t="s">
        <v>492</v>
      </c>
      <c r="H960" t="s">
        <v>493</v>
      </c>
      <c r="I960">
        <v>0</v>
      </c>
      <c r="J960">
        <v>348.89</v>
      </c>
      <c r="K960" t="s">
        <v>275</v>
      </c>
      <c r="L960" t="s">
        <v>266</v>
      </c>
    </row>
    <row r="961" spans="1:12" x14ac:dyDescent="0.25">
      <c r="A961">
        <v>91</v>
      </c>
      <c r="B961" s="93">
        <v>43465</v>
      </c>
      <c r="C961">
        <v>12</v>
      </c>
      <c r="D961" t="s">
        <v>104</v>
      </c>
      <c r="E961">
        <v>2018</v>
      </c>
      <c r="F961" t="s">
        <v>86</v>
      </c>
      <c r="G961" t="s">
        <v>492</v>
      </c>
      <c r="H961" t="s">
        <v>493</v>
      </c>
      <c r="I961">
        <v>0</v>
      </c>
      <c r="J961">
        <v>353.47</v>
      </c>
      <c r="K961" t="s">
        <v>275</v>
      </c>
      <c r="L961" t="s">
        <v>222</v>
      </c>
    </row>
    <row r="962" spans="1:12" x14ac:dyDescent="0.25">
      <c r="A962">
        <v>91</v>
      </c>
      <c r="B962" s="93">
        <v>43465</v>
      </c>
      <c r="C962">
        <v>12</v>
      </c>
      <c r="D962" t="s">
        <v>104</v>
      </c>
      <c r="E962">
        <v>2018</v>
      </c>
      <c r="F962" t="s">
        <v>72</v>
      </c>
      <c r="G962" t="s">
        <v>492</v>
      </c>
      <c r="H962" t="s">
        <v>493</v>
      </c>
      <c r="I962">
        <v>0</v>
      </c>
      <c r="J962">
        <v>372.01</v>
      </c>
      <c r="K962" t="s">
        <v>275</v>
      </c>
      <c r="L962" t="s">
        <v>34</v>
      </c>
    </row>
    <row r="963" spans="1:12" x14ac:dyDescent="0.25">
      <c r="A963">
        <v>91</v>
      </c>
      <c r="B963" s="93">
        <v>43465</v>
      </c>
      <c r="C963">
        <v>12</v>
      </c>
      <c r="D963" t="s">
        <v>104</v>
      </c>
      <c r="E963">
        <v>2018</v>
      </c>
      <c r="F963" t="s">
        <v>70</v>
      </c>
      <c r="G963" t="s">
        <v>492</v>
      </c>
      <c r="H963" t="s">
        <v>493</v>
      </c>
      <c r="I963">
        <v>0</v>
      </c>
      <c r="J963">
        <v>375.47</v>
      </c>
      <c r="K963" t="s">
        <v>275</v>
      </c>
      <c r="L963" t="s">
        <v>266</v>
      </c>
    </row>
    <row r="964" spans="1:12" x14ac:dyDescent="0.25">
      <c r="A964">
        <v>91</v>
      </c>
      <c r="B964" s="93">
        <v>43465</v>
      </c>
      <c r="C964">
        <v>12</v>
      </c>
      <c r="D964" t="s">
        <v>104</v>
      </c>
      <c r="E964">
        <v>2018</v>
      </c>
      <c r="F964" t="s">
        <v>72</v>
      </c>
      <c r="G964" t="s">
        <v>492</v>
      </c>
      <c r="H964" t="s">
        <v>493</v>
      </c>
      <c r="I964">
        <v>0</v>
      </c>
      <c r="J964">
        <v>395.85</v>
      </c>
      <c r="K964" t="s">
        <v>275</v>
      </c>
      <c r="L964" t="s">
        <v>222</v>
      </c>
    </row>
    <row r="965" spans="1:12" x14ac:dyDescent="0.25">
      <c r="A965">
        <v>91</v>
      </c>
      <c r="B965" s="93">
        <v>43465</v>
      </c>
      <c r="C965">
        <v>12</v>
      </c>
      <c r="D965" t="s">
        <v>104</v>
      </c>
      <c r="E965">
        <v>2018</v>
      </c>
      <c r="F965" t="s">
        <v>72</v>
      </c>
      <c r="G965" t="s">
        <v>492</v>
      </c>
      <c r="H965" t="s">
        <v>493</v>
      </c>
      <c r="I965">
        <v>0</v>
      </c>
      <c r="J965">
        <v>432.97</v>
      </c>
      <c r="K965" t="s">
        <v>275</v>
      </c>
      <c r="L965" t="s">
        <v>266</v>
      </c>
    </row>
    <row r="966" spans="1:12" x14ac:dyDescent="0.25">
      <c r="A966">
        <v>91</v>
      </c>
      <c r="B966" s="93">
        <v>43465</v>
      </c>
      <c r="C966">
        <v>12</v>
      </c>
      <c r="D966" t="s">
        <v>104</v>
      </c>
      <c r="E966">
        <v>2018</v>
      </c>
      <c r="F966" t="s">
        <v>86</v>
      </c>
      <c r="G966" t="s">
        <v>492</v>
      </c>
      <c r="H966" t="s">
        <v>493</v>
      </c>
      <c r="I966">
        <v>0</v>
      </c>
      <c r="J966">
        <v>453.63</v>
      </c>
      <c r="K966" t="s">
        <v>275</v>
      </c>
      <c r="L966" t="s">
        <v>35</v>
      </c>
    </row>
    <row r="967" spans="1:12" x14ac:dyDescent="0.25">
      <c r="A967">
        <v>91</v>
      </c>
      <c r="B967" s="93">
        <v>43465</v>
      </c>
      <c r="C967">
        <v>12</v>
      </c>
      <c r="D967" t="s">
        <v>104</v>
      </c>
      <c r="E967">
        <v>2018</v>
      </c>
      <c r="F967" t="s">
        <v>142</v>
      </c>
      <c r="G967" t="s">
        <v>492</v>
      </c>
      <c r="H967" t="s">
        <v>493</v>
      </c>
      <c r="I967">
        <v>0</v>
      </c>
      <c r="J967">
        <v>520</v>
      </c>
      <c r="K967" t="s">
        <v>275</v>
      </c>
      <c r="L967" t="s">
        <v>35</v>
      </c>
    </row>
    <row r="968" spans="1:12" x14ac:dyDescent="0.25">
      <c r="A968">
        <v>91</v>
      </c>
      <c r="B968" s="93">
        <v>43465</v>
      </c>
      <c r="C968">
        <v>12</v>
      </c>
      <c r="D968" t="s">
        <v>104</v>
      </c>
      <c r="E968">
        <v>2018</v>
      </c>
      <c r="F968" t="s">
        <v>82</v>
      </c>
      <c r="G968" t="s">
        <v>492</v>
      </c>
      <c r="H968" t="s">
        <v>493</v>
      </c>
      <c r="I968">
        <v>0</v>
      </c>
      <c r="J968">
        <v>546.02</v>
      </c>
      <c r="K968" t="s">
        <v>275</v>
      </c>
      <c r="L968" t="s">
        <v>34</v>
      </c>
    </row>
    <row r="969" spans="1:12" x14ac:dyDescent="0.25">
      <c r="A969">
        <v>91</v>
      </c>
      <c r="B969" s="93">
        <v>43465</v>
      </c>
      <c r="C969">
        <v>12</v>
      </c>
      <c r="D969" t="s">
        <v>104</v>
      </c>
      <c r="E969">
        <v>2018</v>
      </c>
      <c r="F969" t="s">
        <v>76</v>
      </c>
      <c r="G969" t="s">
        <v>492</v>
      </c>
      <c r="H969" t="s">
        <v>493</v>
      </c>
      <c r="I969">
        <v>0</v>
      </c>
      <c r="J969">
        <v>547.37</v>
      </c>
      <c r="K969" t="s">
        <v>275</v>
      </c>
      <c r="L969" t="s">
        <v>64</v>
      </c>
    </row>
    <row r="970" spans="1:12" x14ac:dyDescent="0.25">
      <c r="A970">
        <v>91</v>
      </c>
      <c r="B970" s="93">
        <v>43465</v>
      </c>
      <c r="C970">
        <v>12</v>
      </c>
      <c r="D970" t="s">
        <v>104</v>
      </c>
      <c r="E970">
        <v>2018</v>
      </c>
      <c r="F970" t="s">
        <v>69</v>
      </c>
      <c r="G970" t="s">
        <v>492</v>
      </c>
      <c r="H970" t="s">
        <v>493</v>
      </c>
      <c r="I970">
        <v>0</v>
      </c>
      <c r="J970">
        <v>562.07000000000005</v>
      </c>
      <c r="K970" t="s">
        <v>275</v>
      </c>
      <c r="L970" t="s">
        <v>34</v>
      </c>
    </row>
    <row r="971" spans="1:12" x14ac:dyDescent="0.25">
      <c r="A971">
        <v>91</v>
      </c>
      <c r="B971" s="93">
        <v>43465</v>
      </c>
      <c r="C971">
        <v>12</v>
      </c>
      <c r="D971" t="s">
        <v>104</v>
      </c>
      <c r="E971">
        <v>2018</v>
      </c>
      <c r="F971" t="s">
        <v>69</v>
      </c>
      <c r="G971" t="s">
        <v>492</v>
      </c>
      <c r="H971" t="s">
        <v>493</v>
      </c>
      <c r="I971">
        <v>0</v>
      </c>
      <c r="J971">
        <v>640.76</v>
      </c>
      <c r="K971" t="s">
        <v>275</v>
      </c>
      <c r="L971" t="s">
        <v>222</v>
      </c>
    </row>
    <row r="972" spans="1:12" x14ac:dyDescent="0.25">
      <c r="A972">
        <v>91</v>
      </c>
      <c r="B972" s="93">
        <v>43465</v>
      </c>
      <c r="C972">
        <v>12</v>
      </c>
      <c r="D972" t="s">
        <v>104</v>
      </c>
      <c r="E972">
        <v>2018</v>
      </c>
      <c r="F972" t="s">
        <v>275</v>
      </c>
      <c r="G972" t="s">
        <v>492</v>
      </c>
      <c r="H972" t="s">
        <v>493</v>
      </c>
      <c r="I972">
        <v>0</v>
      </c>
      <c r="J972">
        <v>653.6</v>
      </c>
      <c r="K972" t="s">
        <v>275</v>
      </c>
      <c r="L972" t="s">
        <v>222</v>
      </c>
    </row>
    <row r="973" spans="1:12" x14ac:dyDescent="0.25">
      <c r="A973">
        <v>91</v>
      </c>
      <c r="B973" s="93">
        <v>43465</v>
      </c>
      <c r="C973">
        <v>12</v>
      </c>
      <c r="D973" t="s">
        <v>104</v>
      </c>
      <c r="E973">
        <v>2018</v>
      </c>
      <c r="F973" t="s">
        <v>167</v>
      </c>
      <c r="G973" t="s">
        <v>492</v>
      </c>
      <c r="H973" t="s">
        <v>493</v>
      </c>
      <c r="I973">
        <v>0</v>
      </c>
      <c r="J973">
        <v>654.17999999999995</v>
      </c>
      <c r="K973" t="s">
        <v>275</v>
      </c>
      <c r="L973" t="s">
        <v>222</v>
      </c>
    </row>
    <row r="974" spans="1:12" x14ac:dyDescent="0.25">
      <c r="A974">
        <v>91</v>
      </c>
      <c r="B974" s="93">
        <v>43465</v>
      </c>
      <c r="C974">
        <v>12</v>
      </c>
      <c r="D974" t="s">
        <v>104</v>
      </c>
      <c r="E974">
        <v>2018</v>
      </c>
      <c r="F974" t="s">
        <v>369</v>
      </c>
      <c r="G974" t="s">
        <v>492</v>
      </c>
      <c r="H974" t="s">
        <v>493</v>
      </c>
      <c r="I974">
        <v>0</v>
      </c>
      <c r="J974">
        <v>686.36</v>
      </c>
      <c r="K974" t="s">
        <v>275</v>
      </c>
      <c r="L974" t="s">
        <v>222</v>
      </c>
    </row>
    <row r="975" spans="1:12" x14ac:dyDescent="0.25">
      <c r="A975">
        <v>91</v>
      </c>
      <c r="B975" s="93">
        <v>43465</v>
      </c>
      <c r="C975">
        <v>12</v>
      </c>
      <c r="D975" t="s">
        <v>104</v>
      </c>
      <c r="E975">
        <v>2018</v>
      </c>
      <c r="F975" t="s">
        <v>107</v>
      </c>
      <c r="G975" t="s">
        <v>492</v>
      </c>
      <c r="H975" t="s">
        <v>493</v>
      </c>
      <c r="I975">
        <v>0</v>
      </c>
      <c r="J975">
        <v>693.29</v>
      </c>
      <c r="K975" t="s">
        <v>275</v>
      </c>
      <c r="L975" t="s">
        <v>34</v>
      </c>
    </row>
    <row r="976" spans="1:12" x14ac:dyDescent="0.25">
      <c r="A976">
        <v>91</v>
      </c>
      <c r="B976" s="93">
        <v>43465</v>
      </c>
      <c r="C976">
        <v>12</v>
      </c>
      <c r="D976" t="s">
        <v>104</v>
      </c>
      <c r="E976">
        <v>2018</v>
      </c>
      <c r="F976" t="s">
        <v>294</v>
      </c>
      <c r="G976" t="s">
        <v>492</v>
      </c>
      <c r="H976" t="s">
        <v>493</v>
      </c>
      <c r="I976">
        <v>0</v>
      </c>
      <c r="J976">
        <v>706.98</v>
      </c>
      <c r="K976" t="s">
        <v>275</v>
      </c>
      <c r="L976" t="s">
        <v>64</v>
      </c>
    </row>
    <row r="977" spans="1:12" x14ac:dyDescent="0.25">
      <c r="A977">
        <v>91</v>
      </c>
      <c r="B977" s="93">
        <v>43465</v>
      </c>
      <c r="C977">
        <v>12</v>
      </c>
      <c r="D977" t="s">
        <v>104</v>
      </c>
      <c r="E977">
        <v>2018</v>
      </c>
      <c r="F977" t="s">
        <v>23</v>
      </c>
      <c r="G977" t="s">
        <v>492</v>
      </c>
      <c r="H977" t="s">
        <v>493</v>
      </c>
      <c r="I977">
        <v>0</v>
      </c>
      <c r="J977">
        <v>772.75</v>
      </c>
      <c r="K977" t="s">
        <v>275</v>
      </c>
      <c r="L977" t="s">
        <v>35</v>
      </c>
    </row>
    <row r="978" spans="1:12" x14ac:dyDescent="0.25">
      <c r="A978">
        <v>91</v>
      </c>
      <c r="B978" s="93">
        <v>43465</v>
      </c>
      <c r="C978">
        <v>12</v>
      </c>
      <c r="D978" t="s">
        <v>104</v>
      </c>
      <c r="E978">
        <v>2018</v>
      </c>
      <c r="F978" t="s">
        <v>106</v>
      </c>
      <c r="G978" t="s">
        <v>492</v>
      </c>
      <c r="H978" t="s">
        <v>493</v>
      </c>
      <c r="I978">
        <v>0</v>
      </c>
      <c r="J978">
        <v>772.87</v>
      </c>
      <c r="K978" t="s">
        <v>275</v>
      </c>
      <c r="L978" t="s">
        <v>64</v>
      </c>
    </row>
    <row r="979" spans="1:12" x14ac:dyDescent="0.25">
      <c r="A979">
        <v>91</v>
      </c>
      <c r="B979" s="93">
        <v>43465</v>
      </c>
      <c r="C979">
        <v>12</v>
      </c>
      <c r="D979" t="s">
        <v>104</v>
      </c>
      <c r="E979">
        <v>2018</v>
      </c>
      <c r="F979" t="s">
        <v>77</v>
      </c>
      <c r="G979" t="s">
        <v>492</v>
      </c>
      <c r="H979" t="s">
        <v>493</v>
      </c>
      <c r="I979">
        <v>0</v>
      </c>
      <c r="J979">
        <v>806.87</v>
      </c>
      <c r="K979" t="s">
        <v>275</v>
      </c>
      <c r="L979" t="s">
        <v>266</v>
      </c>
    </row>
    <row r="980" spans="1:12" x14ac:dyDescent="0.25">
      <c r="A980">
        <v>91</v>
      </c>
      <c r="B980" s="93">
        <v>43465</v>
      </c>
      <c r="C980">
        <v>12</v>
      </c>
      <c r="D980" t="s">
        <v>104</v>
      </c>
      <c r="E980">
        <v>2018</v>
      </c>
      <c r="F980" t="s">
        <v>369</v>
      </c>
      <c r="G980" t="s">
        <v>492</v>
      </c>
      <c r="H980" t="s">
        <v>493</v>
      </c>
      <c r="I980">
        <v>0</v>
      </c>
      <c r="J980">
        <v>807.13</v>
      </c>
      <c r="K980" t="s">
        <v>275</v>
      </c>
      <c r="L980" t="s">
        <v>64</v>
      </c>
    </row>
    <row r="981" spans="1:12" x14ac:dyDescent="0.25">
      <c r="A981">
        <v>91</v>
      </c>
      <c r="B981" s="93">
        <v>43465</v>
      </c>
      <c r="C981">
        <v>12</v>
      </c>
      <c r="D981" t="s">
        <v>104</v>
      </c>
      <c r="E981">
        <v>2018</v>
      </c>
      <c r="F981" t="s">
        <v>77</v>
      </c>
      <c r="G981" t="s">
        <v>492</v>
      </c>
      <c r="H981" t="s">
        <v>493</v>
      </c>
      <c r="I981">
        <v>0</v>
      </c>
      <c r="J981">
        <v>818.92</v>
      </c>
      <c r="K981" t="s">
        <v>275</v>
      </c>
      <c r="L981" t="s">
        <v>34</v>
      </c>
    </row>
    <row r="982" spans="1:12" x14ac:dyDescent="0.25">
      <c r="A982">
        <v>91</v>
      </c>
      <c r="B982" s="93">
        <v>43465</v>
      </c>
      <c r="C982">
        <v>12</v>
      </c>
      <c r="D982" t="s">
        <v>104</v>
      </c>
      <c r="E982">
        <v>2018</v>
      </c>
      <c r="F982" t="s">
        <v>71</v>
      </c>
      <c r="G982" t="s">
        <v>492</v>
      </c>
      <c r="H982" t="s">
        <v>493</v>
      </c>
      <c r="I982">
        <v>0</v>
      </c>
      <c r="J982">
        <v>824.96</v>
      </c>
      <c r="K982" t="s">
        <v>275</v>
      </c>
      <c r="L982" t="s">
        <v>222</v>
      </c>
    </row>
    <row r="983" spans="1:12" x14ac:dyDescent="0.25">
      <c r="A983">
        <v>91</v>
      </c>
      <c r="B983" s="93">
        <v>43465</v>
      </c>
      <c r="C983">
        <v>12</v>
      </c>
      <c r="D983" t="s">
        <v>104</v>
      </c>
      <c r="E983">
        <v>2018</v>
      </c>
      <c r="F983" t="s">
        <v>107</v>
      </c>
      <c r="G983" t="s">
        <v>492</v>
      </c>
      <c r="H983" t="s">
        <v>493</v>
      </c>
      <c r="I983">
        <v>0</v>
      </c>
      <c r="J983">
        <v>880.25</v>
      </c>
      <c r="K983" t="s">
        <v>275</v>
      </c>
      <c r="L983" t="s">
        <v>222</v>
      </c>
    </row>
    <row r="984" spans="1:12" x14ac:dyDescent="0.25">
      <c r="A984">
        <v>91</v>
      </c>
      <c r="B984" s="93">
        <v>43465</v>
      </c>
      <c r="C984">
        <v>12</v>
      </c>
      <c r="D984" t="s">
        <v>104</v>
      </c>
      <c r="E984">
        <v>2018</v>
      </c>
      <c r="F984" t="s">
        <v>378</v>
      </c>
      <c r="G984" t="s">
        <v>492</v>
      </c>
      <c r="H984" t="s">
        <v>493</v>
      </c>
      <c r="I984">
        <v>0</v>
      </c>
      <c r="J984">
        <v>883.11</v>
      </c>
      <c r="K984" t="s">
        <v>275</v>
      </c>
      <c r="L984" t="s">
        <v>35</v>
      </c>
    </row>
    <row r="985" spans="1:12" x14ac:dyDescent="0.25">
      <c r="A985">
        <v>91</v>
      </c>
      <c r="B985" s="93">
        <v>43465</v>
      </c>
      <c r="C985">
        <v>12</v>
      </c>
      <c r="D985" t="s">
        <v>104</v>
      </c>
      <c r="E985">
        <v>2018</v>
      </c>
      <c r="F985" t="s">
        <v>70</v>
      </c>
      <c r="G985" t="s">
        <v>492</v>
      </c>
      <c r="H985" t="s">
        <v>493</v>
      </c>
      <c r="I985">
        <v>0</v>
      </c>
      <c r="J985">
        <v>909.75</v>
      </c>
      <c r="K985" t="s">
        <v>275</v>
      </c>
      <c r="L985" t="s">
        <v>222</v>
      </c>
    </row>
    <row r="986" spans="1:12" x14ac:dyDescent="0.25">
      <c r="A986">
        <v>91</v>
      </c>
      <c r="B986" s="93">
        <v>43465</v>
      </c>
      <c r="C986">
        <v>12</v>
      </c>
      <c r="D986" t="s">
        <v>104</v>
      </c>
      <c r="E986">
        <v>2018</v>
      </c>
      <c r="F986" t="s">
        <v>81</v>
      </c>
      <c r="G986" t="s">
        <v>492</v>
      </c>
      <c r="H986" t="s">
        <v>493</v>
      </c>
      <c r="I986">
        <v>0</v>
      </c>
      <c r="J986">
        <v>918.99</v>
      </c>
      <c r="K986" t="s">
        <v>275</v>
      </c>
      <c r="L986" t="s">
        <v>222</v>
      </c>
    </row>
    <row r="987" spans="1:12" x14ac:dyDescent="0.25">
      <c r="A987">
        <v>91</v>
      </c>
      <c r="B987" s="93">
        <v>43465</v>
      </c>
      <c r="C987">
        <v>12</v>
      </c>
      <c r="D987" t="s">
        <v>104</v>
      </c>
      <c r="E987">
        <v>2018</v>
      </c>
      <c r="F987" t="s">
        <v>69</v>
      </c>
      <c r="G987" t="s">
        <v>492</v>
      </c>
      <c r="H987" t="s">
        <v>493</v>
      </c>
      <c r="I987">
        <v>0</v>
      </c>
      <c r="J987">
        <v>979.14</v>
      </c>
      <c r="K987" t="s">
        <v>275</v>
      </c>
      <c r="L987" t="s">
        <v>64</v>
      </c>
    </row>
    <row r="988" spans="1:12" x14ac:dyDescent="0.25">
      <c r="A988">
        <v>91</v>
      </c>
      <c r="B988" s="93">
        <v>43465</v>
      </c>
      <c r="C988">
        <v>12</v>
      </c>
      <c r="D988" t="s">
        <v>104</v>
      </c>
      <c r="E988">
        <v>2018</v>
      </c>
      <c r="F988" t="s">
        <v>127</v>
      </c>
      <c r="G988" t="s">
        <v>492</v>
      </c>
      <c r="H988" t="s">
        <v>493</v>
      </c>
      <c r="I988">
        <v>0</v>
      </c>
      <c r="J988">
        <v>1027.56</v>
      </c>
      <c r="K988" t="s">
        <v>275</v>
      </c>
      <c r="L988" t="s">
        <v>64</v>
      </c>
    </row>
    <row r="989" spans="1:12" x14ac:dyDescent="0.25">
      <c r="A989">
        <v>91</v>
      </c>
      <c r="B989" s="93">
        <v>43465</v>
      </c>
      <c r="C989">
        <v>12</v>
      </c>
      <c r="D989" t="s">
        <v>104</v>
      </c>
      <c r="E989">
        <v>2018</v>
      </c>
      <c r="F989" t="s">
        <v>378</v>
      </c>
      <c r="G989" t="s">
        <v>492</v>
      </c>
      <c r="H989" t="s">
        <v>493</v>
      </c>
      <c r="I989">
        <v>0</v>
      </c>
      <c r="J989">
        <v>1032.75</v>
      </c>
      <c r="K989" t="s">
        <v>275</v>
      </c>
      <c r="L989" t="s">
        <v>64</v>
      </c>
    </row>
    <row r="990" spans="1:12" x14ac:dyDescent="0.25">
      <c r="A990">
        <v>91</v>
      </c>
      <c r="B990" s="93">
        <v>43465</v>
      </c>
      <c r="C990">
        <v>12</v>
      </c>
      <c r="D990" t="s">
        <v>104</v>
      </c>
      <c r="E990">
        <v>2018</v>
      </c>
      <c r="F990" t="s">
        <v>79</v>
      </c>
      <c r="G990" t="s">
        <v>492</v>
      </c>
      <c r="H990" t="s">
        <v>493</v>
      </c>
      <c r="I990">
        <v>0</v>
      </c>
      <c r="J990">
        <v>1066.3399999999999</v>
      </c>
      <c r="K990" t="s">
        <v>275</v>
      </c>
      <c r="L990" t="s">
        <v>222</v>
      </c>
    </row>
    <row r="991" spans="1:12" x14ac:dyDescent="0.25">
      <c r="A991">
        <v>91</v>
      </c>
      <c r="B991" s="93">
        <v>43465</v>
      </c>
      <c r="C991">
        <v>12</v>
      </c>
      <c r="D991" t="s">
        <v>104</v>
      </c>
      <c r="E991">
        <v>2018</v>
      </c>
      <c r="F991" t="s">
        <v>77</v>
      </c>
      <c r="G991" t="s">
        <v>492</v>
      </c>
      <c r="H991" t="s">
        <v>493</v>
      </c>
      <c r="I991">
        <v>0</v>
      </c>
      <c r="J991">
        <v>1208.8699999999999</v>
      </c>
      <c r="K991" t="s">
        <v>275</v>
      </c>
      <c r="L991" t="s">
        <v>35</v>
      </c>
    </row>
    <row r="992" spans="1:12" x14ac:dyDescent="0.25">
      <c r="A992">
        <v>91</v>
      </c>
      <c r="B992" s="93">
        <v>43465</v>
      </c>
      <c r="C992">
        <v>12</v>
      </c>
      <c r="D992" t="s">
        <v>104</v>
      </c>
      <c r="E992">
        <v>2018</v>
      </c>
      <c r="F992" t="s">
        <v>335</v>
      </c>
      <c r="G992" t="s">
        <v>492</v>
      </c>
      <c r="H992" t="s">
        <v>493</v>
      </c>
      <c r="I992">
        <v>0</v>
      </c>
      <c r="J992">
        <v>1250.5</v>
      </c>
      <c r="K992" t="s">
        <v>275</v>
      </c>
      <c r="L992" t="s">
        <v>64</v>
      </c>
    </row>
    <row r="993" spans="1:12" x14ac:dyDescent="0.25">
      <c r="A993">
        <v>91</v>
      </c>
      <c r="B993" s="93">
        <v>43465</v>
      </c>
      <c r="C993">
        <v>12</v>
      </c>
      <c r="D993" t="s">
        <v>104</v>
      </c>
      <c r="E993">
        <v>2018</v>
      </c>
      <c r="F993" t="s">
        <v>73</v>
      </c>
      <c r="G993" t="s">
        <v>492</v>
      </c>
      <c r="H993" t="s">
        <v>493</v>
      </c>
      <c r="I993">
        <v>0</v>
      </c>
      <c r="J993">
        <v>1254.9000000000001</v>
      </c>
      <c r="K993" t="s">
        <v>275</v>
      </c>
      <c r="L993" t="s">
        <v>34</v>
      </c>
    </row>
    <row r="994" spans="1:12" x14ac:dyDescent="0.25">
      <c r="A994">
        <v>91</v>
      </c>
      <c r="B994" s="93">
        <v>43465</v>
      </c>
      <c r="C994">
        <v>12</v>
      </c>
      <c r="D994" t="s">
        <v>104</v>
      </c>
      <c r="E994">
        <v>2018</v>
      </c>
      <c r="F994" t="s">
        <v>127</v>
      </c>
      <c r="G994" t="s">
        <v>492</v>
      </c>
      <c r="H994" t="s">
        <v>493</v>
      </c>
      <c r="I994">
        <v>0</v>
      </c>
      <c r="J994">
        <v>1293.83</v>
      </c>
      <c r="K994" t="s">
        <v>275</v>
      </c>
      <c r="L994" t="s">
        <v>222</v>
      </c>
    </row>
    <row r="995" spans="1:12" x14ac:dyDescent="0.25">
      <c r="A995">
        <v>91</v>
      </c>
      <c r="B995" s="93">
        <v>43465</v>
      </c>
      <c r="C995">
        <v>12</v>
      </c>
      <c r="D995" t="s">
        <v>104</v>
      </c>
      <c r="E995">
        <v>2018</v>
      </c>
      <c r="F995" t="s">
        <v>78</v>
      </c>
      <c r="G995" t="s">
        <v>492</v>
      </c>
      <c r="H995" t="s">
        <v>493</v>
      </c>
      <c r="I995">
        <v>0</v>
      </c>
      <c r="J995">
        <v>1304.6199999999999</v>
      </c>
      <c r="K995" t="s">
        <v>275</v>
      </c>
      <c r="L995" t="s">
        <v>266</v>
      </c>
    </row>
    <row r="996" spans="1:12" x14ac:dyDescent="0.25">
      <c r="A996">
        <v>91</v>
      </c>
      <c r="B996" s="93">
        <v>43465</v>
      </c>
      <c r="C996">
        <v>12</v>
      </c>
      <c r="D996" t="s">
        <v>104</v>
      </c>
      <c r="E996">
        <v>2018</v>
      </c>
      <c r="F996" t="s">
        <v>79</v>
      </c>
      <c r="G996" t="s">
        <v>492</v>
      </c>
      <c r="H996" t="s">
        <v>493</v>
      </c>
      <c r="I996">
        <v>0</v>
      </c>
      <c r="J996">
        <v>1386.2</v>
      </c>
      <c r="K996" t="s">
        <v>275</v>
      </c>
      <c r="L996" t="s">
        <v>34</v>
      </c>
    </row>
    <row r="997" spans="1:12" x14ac:dyDescent="0.25">
      <c r="A997">
        <v>91</v>
      </c>
      <c r="B997" s="93">
        <v>43465</v>
      </c>
      <c r="C997">
        <v>12</v>
      </c>
      <c r="D997" t="s">
        <v>104</v>
      </c>
      <c r="E997">
        <v>2018</v>
      </c>
      <c r="F997" t="s">
        <v>82</v>
      </c>
      <c r="G997" t="s">
        <v>492</v>
      </c>
      <c r="H997" t="s">
        <v>493</v>
      </c>
      <c r="I997">
        <v>0</v>
      </c>
      <c r="J997">
        <v>1616.16</v>
      </c>
      <c r="K997" t="s">
        <v>275</v>
      </c>
      <c r="L997" t="s">
        <v>64</v>
      </c>
    </row>
    <row r="998" spans="1:12" x14ac:dyDescent="0.25">
      <c r="A998">
        <v>91</v>
      </c>
      <c r="B998" s="93">
        <v>43465</v>
      </c>
      <c r="C998">
        <v>12</v>
      </c>
      <c r="D998" t="s">
        <v>104</v>
      </c>
      <c r="E998">
        <v>2018</v>
      </c>
      <c r="F998" t="s">
        <v>85</v>
      </c>
      <c r="G998" t="s">
        <v>492</v>
      </c>
      <c r="H998" t="s">
        <v>493</v>
      </c>
      <c r="I998">
        <v>0</v>
      </c>
      <c r="J998">
        <v>1629.28</v>
      </c>
      <c r="K998" t="s">
        <v>275</v>
      </c>
      <c r="L998" t="s">
        <v>35</v>
      </c>
    </row>
    <row r="999" spans="1:12" x14ac:dyDescent="0.25">
      <c r="A999">
        <v>91</v>
      </c>
      <c r="B999" s="93">
        <v>43465</v>
      </c>
      <c r="C999">
        <v>12</v>
      </c>
      <c r="D999" t="s">
        <v>104</v>
      </c>
      <c r="E999">
        <v>2018</v>
      </c>
      <c r="F999" t="s">
        <v>107</v>
      </c>
      <c r="G999" t="s">
        <v>492</v>
      </c>
      <c r="H999" t="s">
        <v>493</v>
      </c>
      <c r="I999">
        <v>0</v>
      </c>
      <c r="J999">
        <v>1970.01</v>
      </c>
      <c r="K999" t="s">
        <v>275</v>
      </c>
      <c r="L999" t="s">
        <v>35</v>
      </c>
    </row>
    <row r="1000" spans="1:12" x14ac:dyDescent="0.25">
      <c r="A1000">
        <v>91</v>
      </c>
      <c r="B1000" s="93">
        <v>43465</v>
      </c>
      <c r="C1000">
        <v>12</v>
      </c>
      <c r="D1000" t="s">
        <v>104</v>
      </c>
      <c r="E1000">
        <v>2018</v>
      </c>
      <c r="F1000" t="s">
        <v>80</v>
      </c>
      <c r="G1000" t="s">
        <v>492</v>
      </c>
      <c r="H1000" t="s">
        <v>493</v>
      </c>
      <c r="I1000">
        <v>0</v>
      </c>
      <c r="J1000">
        <v>2024.77</v>
      </c>
      <c r="K1000" t="s">
        <v>275</v>
      </c>
      <c r="L1000" t="s">
        <v>64</v>
      </c>
    </row>
    <row r="1001" spans="1:12" x14ac:dyDescent="0.25">
      <c r="A1001">
        <v>91</v>
      </c>
      <c r="B1001" s="93">
        <v>43465</v>
      </c>
      <c r="C1001">
        <v>12</v>
      </c>
      <c r="D1001" t="s">
        <v>104</v>
      </c>
      <c r="E1001">
        <v>2018</v>
      </c>
      <c r="F1001" t="s">
        <v>75</v>
      </c>
      <c r="G1001" t="s">
        <v>492</v>
      </c>
      <c r="H1001" t="s">
        <v>493</v>
      </c>
      <c r="I1001">
        <v>0</v>
      </c>
      <c r="J1001">
        <v>2116.38</v>
      </c>
      <c r="K1001" t="s">
        <v>275</v>
      </c>
      <c r="L1001" t="s">
        <v>64</v>
      </c>
    </row>
    <row r="1002" spans="1:12" x14ac:dyDescent="0.25">
      <c r="A1002">
        <v>91</v>
      </c>
      <c r="B1002" s="93">
        <v>43465</v>
      </c>
      <c r="C1002">
        <v>12</v>
      </c>
      <c r="D1002" t="s">
        <v>104</v>
      </c>
      <c r="E1002">
        <v>2018</v>
      </c>
      <c r="F1002" t="s">
        <v>127</v>
      </c>
      <c r="G1002" t="s">
        <v>492</v>
      </c>
      <c r="H1002" t="s">
        <v>493</v>
      </c>
      <c r="I1002">
        <v>0</v>
      </c>
      <c r="J1002">
        <v>2223.9299999999998</v>
      </c>
      <c r="K1002" t="s">
        <v>275</v>
      </c>
      <c r="L1002" t="s">
        <v>35</v>
      </c>
    </row>
    <row r="1003" spans="1:12" x14ac:dyDescent="0.25">
      <c r="A1003">
        <v>91</v>
      </c>
      <c r="B1003" s="93">
        <v>43465</v>
      </c>
      <c r="C1003">
        <v>12</v>
      </c>
      <c r="D1003" t="s">
        <v>104</v>
      </c>
      <c r="E1003">
        <v>2018</v>
      </c>
      <c r="F1003" t="s">
        <v>68</v>
      </c>
      <c r="G1003" t="s">
        <v>492</v>
      </c>
      <c r="H1003" t="s">
        <v>493</v>
      </c>
      <c r="I1003">
        <v>0</v>
      </c>
      <c r="J1003">
        <v>2262.7600000000002</v>
      </c>
      <c r="K1003" t="s">
        <v>275</v>
      </c>
      <c r="L1003" t="s">
        <v>64</v>
      </c>
    </row>
    <row r="1004" spans="1:12" x14ac:dyDescent="0.25">
      <c r="A1004">
        <v>91</v>
      </c>
      <c r="B1004" s="93">
        <v>43465</v>
      </c>
      <c r="C1004">
        <v>12</v>
      </c>
      <c r="D1004" t="s">
        <v>104</v>
      </c>
      <c r="E1004">
        <v>2018</v>
      </c>
      <c r="F1004" t="s">
        <v>106</v>
      </c>
      <c r="G1004" t="s">
        <v>492</v>
      </c>
      <c r="H1004" t="s">
        <v>493</v>
      </c>
      <c r="I1004">
        <v>0</v>
      </c>
      <c r="J1004">
        <v>2315.27</v>
      </c>
      <c r="K1004" t="s">
        <v>275</v>
      </c>
      <c r="L1004" t="s">
        <v>266</v>
      </c>
    </row>
    <row r="1005" spans="1:12" x14ac:dyDescent="0.25">
      <c r="A1005">
        <v>91</v>
      </c>
      <c r="B1005" s="93">
        <v>43465</v>
      </c>
      <c r="C1005">
        <v>12</v>
      </c>
      <c r="D1005" t="s">
        <v>104</v>
      </c>
      <c r="E1005">
        <v>2018</v>
      </c>
      <c r="F1005" t="s">
        <v>78</v>
      </c>
      <c r="G1005" t="s">
        <v>492</v>
      </c>
      <c r="H1005" t="s">
        <v>493</v>
      </c>
      <c r="I1005">
        <v>0</v>
      </c>
      <c r="J1005">
        <v>2496.35</v>
      </c>
      <c r="K1005" t="s">
        <v>275</v>
      </c>
      <c r="L1005" t="s">
        <v>34</v>
      </c>
    </row>
    <row r="1006" spans="1:12" x14ac:dyDescent="0.25">
      <c r="A1006">
        <v>91</v>
      </c>
      <c r="B1006" s="93">
        <v>43465</v>
      </c>
      <c r="C1006">
        <v>12</v>
      </c>
      <c r="D1006" t="s">
        <v>104</v>
      </c>
      <c r="E1006">
        <v>2018</v>
      </c>
      <c r="F1006" t="s">
        <v>71</v>
      </c>
      <c r="G1006" t="s">
        <v>492</v>
      </c>
      <c r="H1006" t="s">
        <v>493</v>
      </c>
      <c r="I1006">
        <v>0</v>
      </c>
      <c r="J1006">
        <v>2498.0100000000002</v>
      </c>
      <c r="K1006" t="s">
        <v>275</v>
      </c>
      <c r="L1006" t="s">
        <v>266</v>
      </c>
    </row>
    <row r="1007" spans="1:12" x14ac:dyDescent="0.25">
      <c r="A1007">
        <v>91</v>
      </c>
      <c r="B1007" s="93">
        <v>43465</v>
      </c>
      <c r="C1007">
        <v>12</v>
      </c>
      <c r="D1007" t="s">
        <v>104</v>
      </c>
      <c r="E1007">
        <v>2018</v>
      </c>
      <c r="F1007" t="s">
        <v>86</v>
      </c>
      <c r="G1007" t="s">
        <v>492</v>
      </c>
      <c r="H1007" t="s">
        <v>493</v>
      </c>
      <c r="I1007">
        <v>0</v>
      </c>
      <c r="J1007">
        <v>2785.65</v>
      </c>
      <c r="K1007" t="s">
        <v>275</v>
      </c>
      <c r="L1007" t="s">
        <v>64</v>
      </c>
    </row>
    <row r="1008" spans="1:12" x14ac:dyDescent="0.25">
      <c r="A1008">
        <v>91</v>
      </c>
      <c r="B1008" s="93">
        <v>43465</v>
      </c>
      <c r="C1008">
        <v>12</v>
      </c>
      <c r="D1008" t="s">
        <v>104</v>
      </c>
      <c r="E1008">
        <v>2018</v>
      </c>
      <c r="F1008" t="s">
        <v>369</v>
      </c>
      <c r="G1008" t="s">
        <v>492</v>
      </c>
      <c r="H1008" t="s">
        <v>493</v>
      </c>
      <c r="I1008">
        <v>0</v>
      </c>
      <c r="J1008">
        <v>2828.04</v>
      </c>
      <c r="K1008" t="s">
        <v>275</v>
      </c>
      <c r="L1008" t="s">
        <v>34</v>
      </c>
    </row>
    <row r="1009" spans="1:12" x14ac:dyDescent="0.25">
      <c r="A1009">
        <v>91</v>
      </c>
      <c r="B1009" s="93">
        <v>43465</v>
      </c>
      <c r="C1009">
        <v>12</v>
      </c>
      <c r="D1009" t="s">
        <v>104</v>
      </c>
      <c r="E1009">
        <v>2018</v>
      </c>
      <c r="F1009" t="s">
        <v>77</v>
      </c>
      <c r="G1009" t="s">
        <v>492</v>
      </c>
      <c r="H1009" t="s">
        <v>493</v>
      </c>
      <c r="I1009">
        <v>0</v>
      </c>
      <c r="J1009">
        <v>2868.43</v>
      </c>
      <c r="K1009" t="s">
        <v>275</v>
      </c>
      <c r="L1009" t="s">
        <v>222</v>
      </c>
    </row>
    <row r="1010" spans="1:12" x14ac:dyDescent="0.25">
      <c r="A1010">
        <v>91</v>
      </c>
      <c r="B1010" s="93">
        <v>43465</v>
      </c>
      <c r="C1010">
        <v>12</v>
      </c>
      <c r="D1010" t="s">
        <v>104</v>
      </c>
      <c r="E1010">
        <v>2018</v>
      </c>
      <c r="F1010" t="s">
        <v>83</v>
      </c>
      <c r="G1010" t="s">
        <v>492</v>
      </c>
      <c r="H1010" t="s">
        <v>493</v>
      </c>
      <c r="I1010">
        <v>0</v>
      </c>
      <c r="J1010">
        <v>2880.13</v>
      </c>
      <c r="K1010" t="s">
        <v>275</v>
      </c>
      <c r="L1010" t="s">
        <v>64</v>
      </c>
    </row>
    <row r="1011" spans="1:12" x14ac:dyDescent="0.25">
      <c r="A1011">
        <v>91</v>
      </c>
      <c r="B1011" s="93">
        <v>43465</v>
      </c>
      <c r="C1011">
        <v>12</v>
      </c>
      <c r="D1011" t="s">
        <v>104</v>
      </c>
      <c r="E1011">
        <v>2018</v>
      </c>
      <c r="F1011" t="s">
        <v>81</v>
      </c>
      <c r="G1011" t="s">
        <v>492</v>
      </c>
      <c r="H1011" t="s">
        <v>493</v>
      </c>
      <c r="I1011">
        <v>0</v>
      </c>
      <c r="J1011">
        <v>2918.42</v>
      </c>
      <c r="K1011" t="s">
        <v>275</v>
      </c>
      <c r="L1011" t="s">
        <v>64</v>
      </c>
    </row>
    <row r="1012" spans="1:12" x14ac:dyDescent="0.25">
      <c r="A1012">
        <v>91</v>
      </c>
      <c r="B1012" s="93">
        <v>43465</v>
      </c>
      <c r="C1012">
        <v>12</v>
      </c>
      <c r="D1012" t="s">
        <v>104</v>
      </c>
      <c r="E1012">
        <v>2018</v>
      </c>
      <c r="F1012" t="s">
        <v>83</v>
      </c>
      <c r="G1012" t="s">
        <v>492</v>
      </c>
      <c r="H1012" t="s">
        <v>493</v>
      </c>
      <c r="I1012">
        <v>0</v>
      </c>
      <c r="J1012">
        <v>2933.98</v>
      </c>
      <c r="K1012" t="s">
        <v>275</v>
      </c>
      <c r="L1012" t="s">
        <v>222</v>
      </c>
    </row>
    <row r="1013" spans="1:12" x14ac:dyDescent="0.25">
      <c r="A1013">
        <v>91</v>
      </c>
      <c r="B1013" s="93">
        <v>43465</v>
      </c>
      <c r="C1013">
        <v>12</v>
      </c>
      <c r="D1013" t="s">
        <v>104</v>
      </c>
      <c r="E1013">
        <v>2018</v>
      </c>
      <c r="F1013" t="s">
        <v>68</v>
      </c>
      <c r="G1013" t="s">
        <v>492</v>
      </c>
      <c r="H1013" t="s">
        <v>493</v>
      </c>
      <c r="I1013">
        <v>0</v>
      </c>
      <c r="J1013">
        <v>3039.58</v>
      </c>
      <c r="K1013" t="s">
        <v>275</v>
      </c>
      <c r="L1013" t="s">
        <v>222</v>
      </c>
    </row>
    <row r="1014" spans="1:12" x14ac:dyDescent="0.25">
      <c r="A1014">
        <v>91</v>
      </c>
      <c r="B1014" s="93">
        <v>43465</v>
      </c>
      <c r="C1014">
        <v>12</v>
      </c>
      <c r="D1014" t="s">
        <v>104</v>
      </c>
      <c r="E1014">
        <v>2018</v>
      </c>
      <c r="F1014" t="s">
        <v>84</v>
      </c>
      <c r="G1014" t="s">
        <v>492</v>
      </c>
      <c r="H1014" t="s">
        <v>493</v>
      </c>
      <c r="I1014">
        <v>0</v>
      </c>
      <c r="J1014">
        <v>3084.31</v>
      </c>
      <c r="K1014" t="s">
        <v>275</v>
      </c>
      <c r="L1014" t="s">
        <v>34</v>
      </c>
    </row>
    <row r="1015" spans="1:12" x14ac:dyDescent="0.25">
      <c r="A1015">
        <v>91</v>
      </c>
      <c r="B1015" s="93">
        <v>43465</v>
      </c>
      <c r="C1015">
        <v>12</v>
      </c>
      <c r="D1015" t="s">
        <v>104</v>
      </c>
      <c r="E1015">
        <v>2018</v>
      </c>
      <c r="F1015" t="s">
        <v>73</v>
      </c>
      <c r="G1015" t="s">
        <v>492</v>
      </c>
      <c r="H1015" t="s">
        <v>493</v>
      </c>
      <c r="I1015">
        <v>0</v>
      </c>
      <c r="J1015">
        <v>3166.57</v>
      </c>
      <c r="K1015" t="s">
        <v>275</v>
      </c>
      <c r="L1015" t="s">
        <v>64</v>
      </c>
    </row>
    <row r="1016" spans="1:12" x14ac:dyDescent="0.25">
      <c r="A1016">
        <v>91</v>
      </c>
      <c r="B1016" s="93">
        <v>43465</v>
      </c>
      <c r="C1016">
        <v>12</v>
      </c>
      <c r="D1016" t="s">
        <v>104</v>
      </c>
      <c r="E1016">
        <v>2018</v>
      </c>
      <c r="F1016" t="s">
        <v>106</v>
      </c>
      <c r="G1016" t="s">
        <v>492</v>
      </c>
      <c r="H1016" t="s">
        <v>493</v>
      </c>
      <c r="I1016">
        <v>0</v>
      </c>
      <c r="J1016">
        <v>3380.35</v>
      </c>
      <c r="K1016" t="s">
        <v>275</v>
      </c>
      <c r="L1016" t="s">
        <v>35</v>
      </c>
    </row>
    <row r="1017" spans="1:12" x14ac:dyDescent="0.25">
      <c r="A1017">
        <v>91</v>
      </c>
      <c r="B1017" s="93">
        <v>43465</v>
      </c>
      <c r="C1017">
        <v>12</v>
      </c>
      <c r="D1017" t="s">
        <v>104</v>
      </c>
      <c r="E1017">
        <v>2018</v>
      </c>
      <c r="F1017" t="s">
        <v>107</v>
      </c>
      <c r="G1017" t="s">
        <v>492</v>
      </c>
      <c r="H1017" t="s">
        <v>493</v>
      </c>
      <c r="I1017">
        <v>0</v>
      </c>
      <c r="J1017">
        <v>3530.96</v>
      </c>
      <c r="K1017" t="s">
        <v>275</v>
      </c>
      <c r="L1017" t="s">
        <v>64</v>
      </c>
    </row>
    <row r="1018" spans="1:12" x14ac:dyDescent="0.25">
      <c r="A1018">
        <v>91</v>
      </c>
      <c r="B1018" s="93">
        <v>43465</v>
      </c>
      <c r="C1018">
        <v>12</v>
      </c>
      <c r="D1018" t="s">
        <v>104</v>
      </c>
      <c r="E1018">
        <v>2018</v>
      </c>
      <c r="F1018" t="s">
        <v>82</v>
      </c>
      <c r="G1018" t="s">
        <v>492</v>
      </c>
      <c r="H1018" t="s">
        <v>493</v>
      </c>
      <c r="I1018">
        <v>0</v>
      </c>
      <c r="J1018">
        <v>3533.74</v>
      </c>
      <c r="K1018" t="s">
        <v>275</v>
      </c>
      <c r="L1018" t="s">
        <v>222</v>
      </c>
    </row>
    <row r="1019" spans="1:12" x14ac:dyDescent="0.25">
      <c r="A1019">
        <v>91</v>
      </c>
      <c r="B1019" s="93">
        <v>43465</v>
      </c>
      <c r="C1019">
        <v>12</v>
      </c>
      <c r="D1019" t="s">
        <v>104</v>
      </c>
      <c r="E1019">
        <v>2018</v>
      </c>
      <c r="F1019" t="s">
        <v>142</v>
      </c>
      <c r="G1019" t="s">
        <v>492</v>
      </c>
      <c r="H1019" t="s">
        <v>493</v>
      </c>
      <c r="I1019">
        <v>0</v>
      </c>
      <c r="J1019">
        <v>3806</v>
      </c>
      <c r="K1019" t="s">
        <v>275</v>
      </c>
      <c r="L1019" t="s">
        <v>222</v>
      </c>
    </row>
    <row r="1020" spans="1:12" x14ac:dyDescent="0.25">
      <c r="A1020">
        <v>91</v>
      </c>
      <c r="B1020" s="93">
        <v>43465</v>
      </c>
      <c r="C1020">
        <v>12</v>
      </c>
      <c r="D1020" t="s">
        <v>104</v>
      </c>
      <c r="E1020">
        <v>2018</v>
      </c>
      <c r="F1020" t="s">
        <v>79</v>
      </c>
      <c r="G1020" t="s">
        <v>492</v>
      </c>
      <c r="H1020" t="s">
        <v>493</v>
      </c>
      <c r="I1020">
        <v>0</v>
      </c>
      <c r="J1020">
        <v>3913.88</v>
      </c>
      <c r="K1020" t="s">
        <v>275</v>
      </c>
      <c r="L1020" t="s">
        <v>35</v>
      </c>
    </row>
    <row r="1021" spans="1:12" x14ac:dyDescent="0.25">
      <c r="A1021">
        <v>91</v>
      </c>
      <c r="B1021" s="93">
        <v>43465</v>
      </c>
      <c r="C1021">
        <v>12</v>
      </c>
      <c r="D1021" t="s">
        <v>104</v>
      </c>
      <c r="E1021">
        <v>2018</v>
      </c>
      <c r="F1021" t="s">
        <v>75</v>
      </c>
      <c r="G1021" t="s">
        <v>492</v>
      </c>
      <c r="H1021" t="s">
        <v>493</v>
      </c>
      <c r="I1021">
        <v>0</v>
      </c>
      <c r="J1021">
        <v>4035.26</v>
      </c>
      <c r="K1021" t="s">
        <v>275</v>
      </c>
      <c r="L1021" t="s">
        <v>222</v>
      </c>
    </row>
    <row r="1022" spans="1:12" x14ac:dyDescent="0.25">
      <c r="A1022">
        <v>91</v>
      </c>
      <c r="B1022" s="93">
        <v>43465</v>
      </c>
      <c r="C1022">
        <v>12</v>
      </c>
      <c r="D1022" t="s">
        <v>104</v>
      </c>
      <c r="E1022">
        <v>2018</v>
      </c>
      <c r="F1022" t="s">
        <v>127</v>
      </c>
      <c r="G1022" t="s">
        <v>492</v>
      </c>
      <c r="H1022" t="s">
        <v>493</v>
      </c>
      <c r="I1022">
        <v>0</v>
      </c>
      <c r="J1022">
        <v>4127</v>
      </c>
      <c r="K1022" t="s">
        <v>275</v>
      </c>
      <c r="L1022" t="s">
        <v>266</v>
      </c>
    </row>
    <row r="1023" spans="1:12" x14ac:dyDescent="0.25">
      <c r="A1023">
        <v>91</v>
      </c>
      <c r="B1023" s="93">
        <v>43465</v>
      </c>
      <c r="C1023">
        <v>12</v>
      </c>
      <c r="D1023" t="s">
        <v>104</v>
      </c>
      <c r="E1023">
        <v>2018</v>
      </c>
      <c r="F1023" t="s">
        <v>78</v>
      </c>
      <c r="G1023" t="s">
        <v>492</v>
      </c>
      <c r="H1023" t="s">
        <v>493</v>
      </c>
      <c r="I1023">
        <v>0</v>
      </c>
      <c r="J1023">
        <v>4275.12</v>
      </c>
      <c r="K1023" t="s">
        <v>275</v>
      </c>
      <c r="L1023" t="s">
        <v>64</v>
      </c>
    </row>
    <row r="1024" spans="1:12" x14ac:dyDescent="0.25">
      <c r="A1024">
        <v>91</v>
      </c>
      <c r="B1024" s="93">
        <v>43465</v>
      </c>
      <c r="C1024">
        <v>12</v>
      </c>
      <c r="D1024" t="s">
        <v>104</v>
      </c>
      <c r="E1024">
        <v>2018</v>
      </c>
      <c r="F1024" t="s">
        <v>84</v>
      </c>
      <c r="G1024" t="s">
        <v>492</v>
      </c>
      <c r="H1024" t="s">
        <v>493</v>
      </c>
      <c r="I1024">
        <v>0</v>
      </c>
      <c r="J1024">
        <v>4787.0600000000004</v>
      </c>
      <c r="K1024" t="s">
        <v>275</v>
      </c>
      <c r="L1024" t="s">
        <v>64</v>
      </c>
    </row>
    <row r="1025" spans="1:12" x14ac:dyDescent="0.25">
      <c r="A1025">
        <v>91</v>
      </c>
      <c r="B1025" s="93">
        <v>43465</v>
      </c>
      <c r="C1025">
        <v>12</v>
      </c>
      <c r="D1025" t="s">
        <v>104</v>
      </c>
      <c r="E1025">
        <v>2018</v>
      </c>
      <c r="F1025" t="s">
        <v>74</v>
      </c>
      <c r="G1025" t="s">
        <v>492</v>
      </c>
      <c r="H1025" t="s">
        <v>493</v>
      </c>
      <c r="I1025">
        <v>0</v>
      </c>
      <c r="J1025">
        <v>4956.46</v>
      </c>
      <c r="K1025" t="s">
        <v>275</v>
      </c>
      <c r="L1025" t="s">
        <v>35</v>
      </c>
    </row>
    <row r="1026" spans="1:12" x14ac:dyDescent="0.25">
      <c r="A1026">
        <v>91</v>
      </c>
      <c r="B1026" s="93">
        <v>43465</v>
      </c>
      <c r="C1026">
        <v>12</v>
      </c>
      <c r="D1026" t="s">
        <v>104</v>
      </c>
      <c r="E1026">
        <v>2018</v>
      </c>
      <c r="F1026" t="s">
        <v>71</v>
      </c>
      <c r="G1026" t="s">
        <v>492</v>
      </c>
      <c r="H1026" t="s">
        <v>493</v>
      </c>
      <c r="I1026">
        <v>0</v>
      </c>
      <c r="J1026">
        <v>5238.29</v>
      </c>
      <c r="K1026" t="s">
        <v>275</v>
      </c>
      <c r="L1026" t="s">
        <v>64</v>
      </c>
    </row>
    <row r="1027" spans="1:12" x14ac:dyDescent="0.25">
      <c r="A1027">
        <v>91</v>
      </c>
      <c r="B1027" s="93">
        <v>43465</v>
      </c>
      <c r="C1027">
        <v>12</v>
      </c>
      <c r="D1027" t="s">
        <v>104</v>
      </c>
      <c r="E1027">
        <v>2018</v>
      </c>
      <c r="F1027" t="s">
        <v>78</v>
      </c>
      <c r="G1027" t="s">
        <v>492</v>
      </c>
      <c r="H1027" t="s">
        <v>493</v>
      </c>
      <c r="I1027">
        <v>0</v>
      </c>
      <c r="J1027">
        <v>5347.21</v>
      </c>
      <c r="K1027" t="s">
        <v>275</v>
      </c>
      <c r="L1027" t="s">
        <v>222</v>
      </c>
    </row>
    <row r="1028" spans="1:12" x14ac:dyDescent="0.25">
      <c r="A1028">
        <v>91</v>
      </c>
      <c r="B1028" s="93">
        <v>43465</v>
      </c>
      <c r="C1028">
        <v>12</v>
      </c>
      <c r="D1028" t="s">
        <v>104</v>
      </c>
      <c r="E1028">
        <v>2018</v>
      </c>
      <c r="F1028" t="s">
        <v>69</v>
      </c>
      <c r="G1028" t="s">
        <v>492</v>
      </c>
      <c r="H1028" t="s">
        <v>493</v>
      </c>
      <c r="I1028">
        <v>0</v>
      </c>
      <c r="J1028">
        <v>6113.41</v>
      </c>
      <c r="K1028" t="s">
        <v>275</v>
      </c>
      <c r="L1028" t="s">
        <v>35</v>
      </c>
    </row>
    <row r="1029" spans="1:12" x14ac:dyDescent="0.25">
      <c r="A1029">
        <v>91</v>
      </c>
      <c r="B1029" s="93">
        <v>43465</v>
      </c>
      <c r="C1029">
        <v>12</v>
      </c>
      <c r="D1029" t="s">
        <v>104</v>
      </c>
      <c r="E1029">
        <v>2018</v>
      </c>
      <c r="F1029" t="s">
        <v>275</v>
      </c>
      <c r="G1029" t="s">
        <v>492</v>
      </c>
      <c r="H1029" t="s">
        <v>493</v>
      </c>
      <c r="I1029">
        <v>0</v>
      </c>
      <c r="J1029">
        <v>6332.8</v>
      </c>
      <c r="K1029" t="s">
        <v>275</v>
      </c>
      <c r="L1029" t="s">
        <v>35</v>
      </c>
    </row>
    <row r="1030" spans="1:12" x14ac:dyDescent="0.25">
      <c r="A1030">
        <v>91</v>
      </c>
      <c r="B1030" s="93">
        <v>43465</v>
      </c>
      <c r="C1030">
        <v>12</v>
      </c>
      <c r="D1030" t="s">
        <v>104</v>
      </c>
      <c r="E1030">
        <v>2018</v>
      </c>
      <c r="F1030" t="s">
        <v>369</v>
      </c>
      <c r="G1030" t="s">
        <v>492</v>
      </c>
      <c r="H1030" t="s">
        <v>493</v>
      </c>
      <c r="I1030">
        <v>0</v>
      </c>
      <c r="J1030">
        <v>6415.82</v>
      </c>
      <c r="K1030" t="s">
        <v>275</v>
      </c>
      <c r="L1030" t="s">
        <v>266</v>
      </c>
    </row>
    <row r="1031" spans="1:12" x14ac:dyDescent="0.25">
      <c r="A1031">
        <v>91</v>
      </c>
      <c r="B1031" s="93">
        <v>43465</v>
      </c>
      <c r="C1031">
        <v>12</v>
      </c>
      <c r="D1031" t="s">
        <v>104</v>
      </c>
      <c r="E1031">
        <v>2018</v>
      </c>
      <c r="F1031" t="s">
        <v>78</v>
      </c>
      <c r="G1031" t="s">
        <v>492</v>
      </c>
      <c r="H1031" t="s">
        <v>493</v>
      </c>
      <c r="I1031">
        <v>0</v>
      </c>
      <c r="J1031">
        <v>6820.24</v>
      </c>
      <c r="K1031" t="s">
        <v>275</v>
      </c>
      <c r="L1031" t="s">
        <v>35</v>
      </c>
    </row>
    <row r="1032" spans="1:12" x14ac:dyDescent="0.25">
      <c r="A1032">
        <v>91</v>
      </c>
      <c r="B1032" s="93">
        <v>43465</v>
      </c>
      <c r="C1032">
        <v>12</v>
      </c>
      <c r="D1032" t="s">
        <v>104</v>
      </c>
      <c r="E1032">
        <v>2018</v>
      </c>
      <c r="F1032" t="s">
        <v>311</v>
      </c>
      <c r="G1032" t="s">
        <v>492</v>
      </c>
      <c r="H1032" t="s">
        <v>493</v>
      </c>
      <c r="I1032">
        <v>0</v>
      </c>
      <c r="J1032">
        <v>6997.73</v>
      </c>
      <c r="K1032" t="s">
        <v>275</v>
      </c>
      <c r="L1032" t="s">
        <v>64</v>
      </c>
    </row>
    <row r="1033" spans="1:12" x14ac:dyDescent="0.25">
      <c r="A1033">
        <v>91</v>
      </c>
      <c r="B1033" s="93">
        <v>43465</v>
      </c>
      <c r="C1033">
        <v>12</v>
      </c>
      <c r="D1033" t="s">
        <v>104</v>
      </c>
      <c r="E1033">
        <v>2018</v>
      </c>
      <c r="F1033" t="s">
        <v>369</v>
      </c>
      <c r="G1033" t="s">
        <v>492</v>
      </c>
      <c r="H1033" t="s">
        <v>493</v>
      </c>
      <c r="I1033">
        <v>0</v>
      </c>
      <c r="J1033">
        <v>7034.18</v>
      </c>
      <c r="K1033" t="s">
        <v>275</v>
      </c>
      <c r="L1033" t="s">
        <v>35</v>
      </c>
    </row>
    <row r="1034" spans="1:12" x14ac:dyDescent="0.25">
      <c r="A1034">
        <v>91</v>
      </c>
      <c r="B1034" s="93">
        <v>43465</v>
      </c>
      <c r="C1034">
        <v>12</v>
      </c>
      <c r="D1034" t="s">
        <v>104</v>
      </c>
      <c r="E1034">
        <v>2018</v>
      </c>
      <c r="F1034" t="s">
        <v>79</v>
      </c>
      <c r="G1034" t="s">
        <v>492</v>
      </c>
      <c r="H1034" t="s">
        <v>493</v>
      </c>
      <c r="I1034">
        <v>0</v>
      </c>
      <c r="J1034">
        <v>7170.13</v>
      </c>
      <c r="K1034" t="s">
        <v>275</v>
      </c>
      <c r="L1034" t="s">
        <v>64</v>
      </c>
    </row>
    <row r="1035" spans="1:12" x14ac:dyDescent="0.25">
      <c r="A1035">
        <v>91</v>
      </c>
      <c r="B1035" s="93">
        <v>43465</v>
      </c>
      <c r="C1035">
        <v>12</v>
      </c>
      <c r="D1035" t="s">
        <v>104</v>
      </c>
      <c r="E1035">
        <v>2018</v>
      </c>
      <c r="F1035" t="s">
        <v>82</v>
      </c>
      <c r="G1035" t="s">
        <v>492</v>
      </c>
      <c r="H1035" t="s">
        <v>493</v>
      </c>
      <c r="I1035">
        <v>0</v>
      </c>
      <c r="J1035">
        <v>7747.65</v>
      </c>
      <c r="K1035" t="s">
        <v>275</v>
      </c>
      <c r="L1035" t="s">
        <v>35</v>
      </c>
    </row>
    <row r="1036" spans="1:12" x14ac:dyDescent="0.25">
      <c r="A1036">
        <v>91</v>
      </c>
      <c r="B1036" s="93">
        <v>43465</v>
      </c>
      <c r="C1036">
        <v>12</v>
      </c>
      <c r="D1036" t="s">
        <v>104</v>
      </c>
      <c r="E1036">
        <v>2018</v>
      </c>
      <c r="F1036" t="s">
        <v>84</v>
      </c>
      <c r="G1036" t="s">
        <v>492</v>
      </c>
      <c r="H1036" t="s">
        <v>493</v>
      </c>
      <c r="I1036">
        <v>0</v>
      </c>
      <c r="J1036">
        <v>8435.5400000000009</v>
      </c>
      <c r="K1036" t="s">
        <v>275</v>
      </c>
      <c r="L1036" t="s">
        <v>35</v>
      </c>
    </row>
    <row r="1037" spans="1:12" x14ac:dyDescent="0.25">
      <c r="A1037">
        <v>91</v>
      </c>
      <c r="B1037" s="93">
        <v>43465</v>
      </c>
      <c r="C1037">
        <v>12</v>
      </c>
      <c r="D1037" t="s">
        <v>104</v>
      </c>
      <c r="E1037">
        <v>2018</v>
      </c>
      <c r="F1037" t="s">
        <v>73</v>
      </c>
      <c r="G1037" t="s">
        <v>492</v>
      </c>
      <c r="H1037" t="s">
        <v>493</v>
      </c>
      <c r="I1037">
        <v>0</v>
      </c>
      <c r="J1037">
        <v>8574.39</v>
      </c>
      <c r="K1037" t="s">
        <v>275</v>
      </c>
      <c r="L1037" t="s">
        <v>35</v>
      </c>
    </row>
    <row r="1038" spans="1:12" x14ac:dyDescent="0.25">
      <c r="A1038">
        <v>91</v>
      </c>
      <c r="B1038" s="93">
        <v>43465</v>
      </c>
      <c r="C1038">
        <v>12</v>
      </c>
      <c r="D1038" t="s">
        <v>104</v>
      </c>
      <c r="E1038">
        <v>2018</v>
      </c>
      <c r="F1038" t="s">
        <v>77</v>
      </c>
      <c r="G1038" t="s">
        <v>492</v>
      </c>
      <c r="H1038" t="s">
        <v>493</v>
      </c>
      <c r="I1038">
        <v>0</v>
      </c>
      <c r="J1038">
        <v>8748.9599999999991</v>
      </c>
      <c r="K1038" t="s">
        <v>275</v>
      </c>
      <c r="L1038" t="s">
        <v>64</v>
      </c>
    </row>
    <row r="1039" spans="1:12" x14ac:dyDescent="0.25">
      <c r="A1039">
        <v>91</v>
      </c>
      <c r="B1039" s="93">
        <v>43465</v>
      </c>
      <c r="C1039">
        <v>12</v>
      </c>
      <c r="D1039" t="s">
        <v>104</v>
      </c>
      <c r="E1039">
        <v>2018</v>
      </c>
      <c r="F1039" t="s">
        <v>83</v>
      </c>
      <c r="G1039" t="s">
        <v>492</v>
      </c>
      <c r="H1039" t="s">
        <v>493</v>
      </c>
      <c r="I1039">
        <v>0</v>
      </c>
      <c r="J1039">
        <v>8974.73</v>
      </c>
      <c r="K1039" t="s">
        <v>275</v>
      </c>
      <c r="L1039" t="s">
        <v>35</v>
      </c>
    </row>
    <row r="1040" spans="1:12" x14ac:dyDescent="0.25">
      <c r="A1040">
        <v>91</v>
      </c>
      <c r="B1040" s="93">
        <v>43465</v>
      </c>
      <c r="C1040">
        <v>12</v>
      </c>
      <c r="D1040" t="s">
        <v>104</v>
      </c>
      <c r="E1040">
        <v>2018</v>
      </c>
      <c r="F1040" t="s">
        <v>68</v>
      </c>
      <c r="G1040" t="s">
        <v>492</v>
      </c>
      <c r="H1040" t="s">
        <v>493</v>
      </c>
      <c r="I1040">
        <v>0</v>
      </c>
      <c r="J1040">
        <v>9430.4</v>
      </c>
      <c r="K1040" t="s">
        <v>275</v>
      </c>
      <c r="L1040" t="s">
        <v>35</v>
      </c>
    </row>
    <row r="1041" spans="1:12" x14ac:dyDescent="0.25">
      <c r="A1041">
        <v>91</v>
      </c>
      <c r="B1041" s="93">
        <v>43465</v>
      </c>
      <c r="C1041">
        <v>12</v>
      </c>
      <c r="D1041" t="s">
        <v>104</v>
      </c>
      <c r="E1041">
        <v>2018</v>
      </c>
      <c r="F1041" t="s">
        <v>76</v>
      </c>
      <c r="G1041" t="s">
        <v>492</v>
      </c>
      <c r="H1041" t="s">
        <v>493</v>
      </c>
      <c r="I1041">
        <v>0</v>
      </c>
      <c r="J1041">
        <v>10217.549999999999</v>
      </c>
      <c r="K1041" t="s">
        <v>275</v>
      </c>
      <c r="L1041" t="s">
        <v>35</v>
      </c>
    </row>
    <row r="1042" spans="1:12" x14ac:dyDescent="0.25">
      <c r="A1042">
        <v>91</v>
      </c>
      <c r="B1042" s="93">
        <v>43465</v>
      </c>
      <c r="C1042">
        <v>12</v>
      </c>
      <c r="D1042" t="s">
        <v>104</v>
      </c>
      <c r="E1042">
        <v>2018</v>
      </c>
      <c r="F1042" t="s">
        <v>70</v>
      </c>
      <c r="G1042" t="s">
        <v>492</v>
      </c>
      <c r="H1042" t="s">
        <v>493</v>
      </c>
      <c r="I1042">
        <v>0</v>
      </c>
      <c r="J1042">
        <v>10945.81</v>
      </c>
      <c r="K1042" t="s">
        <v>275</v>
      </c>
      <c r="L1042" t="s">
        <v>35</v>
      </c>
    </row>
    <row r="1043" spans="1:12" x14ac:dyDescent="0.25">
      <c r="A1043">
        <v>91</v>
      </c>
      <c r="B1043" s="93">
        <v>43465</v>
      </c>
      <c r="C1043">
        <v>12</v>
      </c>
      <c r="D1043" t="s">
        <v>104</v>
      </c>
      <c r="E1043">
        <v>2018</v>
      </c>
      <c r="F1043" t="s">
        <v>72</v>
      </c>
      <c r="G1043" t="s">
        <v>492</v>
      </c>
      <c r="H1043" t="s">
        <v>493</v>
      </c>
      <c r="I1043">
        <v>0</v>
      </c>
      <c r="J1043">
        <v>13255.55</v>
      </c>
      <c r="K1043" t="s">
        <v>275</v>
      </c>
      <c r="L1043" t="s">
        <v>35</v>
      </c>
    </row>
    <row r="1044" spans="1:12" x14ac:dyDescent="0.25">
      <c r="A1044">
        <v>91</v>
      </c>
      <c r="B1044" s="93">
        <v>43465</v>
      </c>
      <c r="C1044">
        <v>12</v>
      </c>
      <c r="D1044" t="s">
        <v>104</v>
      </c>
      <c r="E1044">
        <v>2018</v>
      </c>
      <c r="F1044" t="s">
        <v>81</v>
      </c>
      <c r="G1044" t="s">
        <v>492</v>
      </c>
      <c r="H1044" t="s">
        <v>493</v>
      </c>
      <c r="I1044">
        <v>0</v>
      </c>
      <c r="J1044">
        <v>15218.68</v>
      </c>
      <c r="K1044" t="s">
        <v>275</v>
      </c>
      <c r="L1044" t="s">
        <v>35</v>
      </c>
    </row>
    <row r="1045" spans="1:12" x14ac:dyDescent="0.25">
      <c r="A1045">
        <v>91</v>
      </c>
      <c r="B1045" s="93">
        <v>43465</v>
      </c>
      <c r="C1045">
        <v>12</v>
      </c>
      <c r="D1045" t="s">
        <v>104</v>
      </c>
      <c r="E1045">
        <v>2018</v>
      </c>
      <c r="F1045" t="s">
        <v>80</v>
      </c>
      <c r="G1045" t="s">
        <v>492</v>
      </c>
      <c r="H1045" t="s">
        <v>493</v>
      </c>
      <c r="I1045">
        <v>0</v>
      </c>
      <c r="J1045">
        <v>16889.43</v>
      </c>
      <c r="K1045" t="s">
        <v>275</v>
      </c>
      <c r="L1045" t="s">
        <v>34</v>
      </c>
    </row>
    <row r="1046" spans="1:12" x14ac:dyDescent="0.25">
      <c r="A1046">
        <v>91</v>
      </c>
      <c r="B1046" s="93">
        <v>43465</v>
      </c>
      <c r="C1046">
        <v>12</v>
      </c>
      <c r="D1046" t="s">
        <v>104</v>
      </c>
      <c r="E1046">
        <v>2018</v>
      </c>
      <c r="F1046" t="s">
        <v>76</v>
      </c>
      <c r="G1046" t="s">
        <v>492</v>
      </c>
      <c r="H1046" t="s">
        <v>493</v>
      </c>
      <c r="I1046">
        <v>0</v>
      </c>
      <c r="J1046">
        <v>18232.189999999999</v>
      </c>
      <c r="K1046" t="s">
        <v>275</v>
      </c>
      <c r="L1046" t="s">
        <v>34</v>
      </c>
    </row>
    <row r="1047" spans="1:12" x14ac:dyDescent="0.25">
      <c r="A1047">
        <v>91</v>
      </c>
      <c r="B1047" s="93">
        <v>43465</v>
      </c>
      <c r="C1047">
        <v>12</v>
      </c>
      <c r="D1047" t="s">
        <v>104</v>
      </c>
      <c r="E1047">
        <v>2018</v>
      </c>
      <c r="F1047" t="s">
        <v>75</v>
      </c>
      <c r="G1047" t="s">
        <v>492</v>
      </c>
      <c r="H1047" t="s">
        <v>493</v>
      </c>
      <c r="I1047">
        <v>0</v>
      </c>
      <c r="J1047">
        <v>19323.77</v>
      </c>
      <c r="K1047" t="s">
        <v>275</v>
      </c>
      <c r="L1047" t="s">
        <v>34</v>
      </c>
    </row>
    <row r="1048" spans="1:12" x14ac:dyDescent="0.25">
      <c r="A1048">
        <v>91</v>
      </c>
      <c r="B1048" s="93">
        <v>43465</v>
      </c>
      <c r="C1048">
        <v>12</v>
      </c>
      <c r="D1048" t="s">
        <v>104</v>
      </c>
      <c r="E1048">
        <v>2018</v>
      </c>
      <c r="F1048" t="s">
        <v>75</v>
      </c>
      <c r="G1048" t="s">
        <v>492</v>
      </c>
      <c r="H1048" t="s">
        <v>493</v>
      </c>
      <c r="I1048">
        <v>0</v>
      </c>
      <c r="J1048">
        <v>27734.080000000002</v>
      </c>
      <c r="K1048" t="s">
        <v>275</v>
      </c>
      <c r="L1048" t="s">
        <v>35</v>
      </c>
    </row>
    <row r="1049" spans="1:12" x14ac:dyDescent="0.25">
      <c r="A1049">
        <v>91</v>
      </c>
      <c r="B1049" s="93">
        <v>43465</v>
      </c>
      <c r="C1049">
        <v>12</v>
      </c>
      <c r="D1049" t="s">
        <v>104</v>
      </c>
      <c r="E1049">
        <v>2018</v>
      </c>
      <c r="F1049" t="s">
        <v>68</v>
      </c>
      <c r="G1049" t="s">
        <v>492</v>
      </c>
      <c r="H1049" t="s">
        <v>493</v>
      </c>
      <c r="I1049">
        <v>0</v>
      </c>
      <c r="J1049">
        <v>29631.119999999999</v>
      </c>
      <c r="K1049" t="s">
        <v>275</v>
      </c>
      <c r="L1049" t="s">
        <v>34</v>
      </c>
    </row>
    <row r="1050" spans="1:12" x14ac:dyDescent="0.25">
      <c r="A1050">
        <v>91</v>
      </c>
      <c r="B1050" s="93">
        <v>43465</v>
      </c>
      <c r="C1050">
        <v>12</v>
      </c>
      <c r="D1050" t="s">
        <v>104</v>
      </c>
      <c r="E1050">
        <v>2018</v>
      </c>
      <c r="F1050" t="s">
        <v>71</v>
      </c>
      <c r="G1050" t="s">
        <v>492</v>
      </c>
      <c r="H1050" t="s">
        <v>493</v>
      </c>
      <c r="I1050">
        <v>0</v>
      </c>
      <c r="J1050">
        <v>34721.699999999997</v>
      </c>
      <c r="K1050" t="s">
        <v>275</v>
      </c>
      <c r="L1050" t="s">
        <v>35</v>
      </c>
    </row>
    <row r="1051" spans="1:12" x14ac:dyDescent="0.25">
      <c r="A1051">
        <v>91</v>
      </c>
      <c r="B1051" s="93">
        <v>43465</v>
      </c>
      <c r="C1051">
        <v>12</v>
      </c>
      <c r="D1051" t="s">
        <v>104</v>
      </c>
      <c r="E1051">
        <v>2018</v>
      </c>
      <c r="F1051" t="s">
        <v>71</v>
      </c>
      <c r="G1051" t="s">
        <v>492</v>
      </c>
      <c r="H1051" t="s">
        <v>493</v>
      </c>
      <c r="I1051">
        <v>0</v>
      </c>
      <c r="J1051">
        <v>125050.55</v>
      </c>
      <c r="K1051" t="s">
        <v>275</v>
      </c>
      <c r="L1051" t="s">
        <v>34</v>
      </c>
    </row>
    <row r="1052" spans="1:12" x14ac:dyDescent="0.25">
      <c r="A1052">
        <v>91</v>
      </c>
      <c r="B1052" s="93">
        <v>43465</v>
      </c>
      <c r="C1052">
        <v>12</v>
      </c>
      <c r="D1052" t="s">
        <v>104</v>
      </c>
      <c r="E1052">
        <v>2018</v>
      </c>
      <c r="F1052" t="s">
        <v>75</v>
      </c>
      <c r="G1052" t="s">
        <v>492</v>
      </c>
      <c r="H1052" t="s">
        <v>493</v>
      </c>
      <c r="I1052">
        <v>0</v>
      </c>
      <c r="J1052">
        <v>138667.6</v>
      </c>
      <c r="K1052" t="s">
        <v>275</v>
      </c>
      <c r="L1052" t="s">
        <v>266</v>
      </c>
    </row>
    <row r="1053" spans="1:12" x14ac:dyDescent="0.25">
      <c r="A1053">
        <v>95</v>
      </c>
      <c r="B1053" s="93">
        <v>43438</v>
      </c>
      <c r="C1053">
        <v>12</v>
      </c>
      <c r="D1053" t="s">
        <v>104</v>
      </c>
      <c r="E1053">
        <v>2018</v>
      </c>
      <c r="F1053" t="s">
        <v>21</v>
      </c>
      <c r="G1053" t="s">
        <v>36</v>
      </c>
      <c r="H1053" t="s">
        <v>467</v>
      </c>
      <c r="I1053">
        <v>24</v>
      </c>
      <c r="J1053">
        <v>0</v>
      </c>
      <c r="K1053" t="s">
        <v>276</v>
      </c>
      <c r="L1053" t="s">
        <v>222</v>
      </c>
    </row>
    <row r="1054" spans="1:12" x14ac:dyDescent="0.25">
      <c r="A1054">
        <v>95</v>
      </c>
      <c r="B1054" s="93">
        <v>43440</v>
      </c>
      <c r="C1054">
        <v>12</v>
      </c>
      <c r="D1054" t="s">
        <v>104</v>
      </c>
      <c r="E1054">
        <v>2018</v>
      </c>
      <c r="F1054" t="s">
        <v>22</v>
      </c>
      <c r="G1054" t="s">
        <v>36</v>
      </c>
      <c r="H1054" t="s">
        <v>469</v>
      </c>
      <c r="I1054">
        <v>16</v>
      </c>
      <c r="J1054">
        <v>0</v>
      </c>
      <c r="K1054" t="s">
        <v>276</v>
      </c>
      <c r="L1054" t="s">
        <v>222</v>
      </c>
    </row>
    <row r="1055" spans="1:12" x14ac:dyDescent="0.25">
      <c r="A1055">
        <v>95</v>
      </c>
      <c r="B1055" s="93">
        <v>43441</v>
      </c>
      <c r="C1055">
        <v>12</v>
      </c>
      <c r="D1055" t="s">
        <v>104</v>
      </c>
      <c r="E1055">
        <v>2018</v>
      </c>
      <c r="F1055" t="s">
        <v>23</v>
      </c>
      <c r="G1055" t="s">
        <v>63</v>
      </c>
      <c r="H1055" t="s">
        <v>470</v>
      </c>
      <c r="I1055">
        <v>105.28</v>
      </c>
      <c r="J1055">
        <v>0</v>
      </c>
      <c r="K1055" t="s">
        <v>276</v>
      </c>
      <c r="L1055" t="s">
        <v>64</v>
      </c>
    </row>
    <row r="1056" spans="1:12" x14ac:dyDescent="0.25">
      <c r="A1056">
        <v>95</v>
      </c>
      <c r="B1056" s="93">
        <v>43444</v>
      </c>
      <c r="C1056">
        <v>12</v>
      </c>
      <c r="D1056" t="s">
        <v>104</v>
      </c>
      <c r="E1056">
        <v>2018</v>
      </c>
      <c r="F1056" t="s">
        <v>21</v>
      </c>
      <c r="G1056" t="s">
        <v>471</v>
      </c>
      <c r="H1056" t="s">
        <v>472</v>
      </c>
      <c r="I1056">
        <v>26.02</v>
      </c>
      <c r="J1056">
        <v>0</v>
      </c>
      <c r="K1056" t="s">
        <v>276</v>
      </c>
      <c r="L1056" t="s">
        <v>34</v>
      </c>
    </row>
    <row r="1057" spans="1:12" x14ac:dyDescent="0.25">
      <c r="A1057">
        <v>95</v>
      </c>
      <c r="B1057" s="93">
        <v>43451</v>
      </c>
      <c r="C1057">
        <v>12</v>
      </c>
      <c r="D1057" t="s">
        <v>104</v>
      </c>
      <c r="E1057">
        <v>2018</v>
      </c>
      <c r="F1057" t="s">
        <v>23</v>
      </c>
      <c r="G1057" t="s">
        <v>37</v>
      </c>
      <c r="H1057" t="s">
        <v>426</v>
      </c>
      <c r="I1057">
        <v>3.6</v>
      </c>
      <c r="J1057">
        <v>0</v>
      </c>
      <c r="K1057" t="s">
        <v>276</v>
      </c>
      <c r="L1057" t="s">
        <v>35</v>
      </c>
    </row>
    <row r="1058" spans="1:12" x14ac:dyDescent="0.25">
      <c r="A1058">
        <v>95</v>
      </c>
      <c r="B1058" s="93">
        <v>43451</v>
      </c>
      <c r="C1058">
        <v>12</v>
      </c>
      <c r="D1058" t="s">
        <v>104</v>
      </c>
      <c r="E1058">
        <v>2018</v>
      </c>
      <c r="F1058" t="s">
        <v>21</v>
      </c>
      <c r="G1058" t="s">
        <v>36</v>
      </c>
      <c r="H1058" t="s">
        <v>480</v>
      </c>
      <c r="I1058">
        <v>32</v>
      </c>
      <c r="J1058">
        <v>0</v>
      </c>
      <c r="K1058" t="s">
        <v>276</v>
      </c>
      <c r="L1058" t="s">
        <v>222</v>
      </c>
    </row>
    <row r="1059" spans="1:12" x14ac:dyDescent="0.25">
      <c r="A1059">
        <v>95</v>
      </c>
      <c r="B1059" s="93">
        <v>43453</v>
      </c>
      <c r="C1059">
        <v>12</v>
      </c>
      <c r="D1059" t="s">
        <v>104</v>
      </c>
      <c r="E1059">
        <v>2018</v>
      </c>
      <c r="F1059" t="s">
        <v>21</v>
      </c>
      <c r="G1059" t="s">
        <v>482</v>
      </c>
      <c r="H1059" t="s">
        <v>483</v>
      </c>
      <c r="I1059">
        <v>268.98</v>
      </c>
      <c r="J1059">
        <v>0</v>
      </c>
      <c r="K1059" t="s">
        <v>276</v>
      </c>
      <c r="L1059" t="s">
        <v>34</v>
      </c>
    </row>
    <row r="1060" spans="1:12" x14ac:dyDescent="0.25">
      <c r="A1060">
        <v>95</v>
      </c>
      <c r="B1060" s="93">
        <v>43455</v>
      </c>
      <c r="C1060">
        <v>12</v>
      </c>
      <c r="D1060" t="s">
        <v>104</v>
      </c>
      <c r="E1060">
        <v>2018</v>
      </c>
      <c r="F1060" t="s">
        <v>21</v>
      </c>
      <c r="G1060" t="s">
        <v>36</v>
      </c>
      <c r="H1060" t="s">
        <v>486</v>
      </c>
      <c r="I1060">
        <v>8</v>
      </c>
      <c r="J1060">
        <v>0</v>
      </c>
      <c r="K1060" t="s">
        <v>276</v>
      </c>
      <c r="L1060" t="s">
        <v>222</v>
      </c>
    </row>
    <row r="1061" spans="1:12" x14ac:dyDescent="0.25">
      <c r="A1061">
        <v>95</v>
      </c>
      <c r="B1061" s="93">
        <v>43455</v>
      </c>
      <c r="C1061">
        <v>12</v>
      </c>
      <c r="D1061" t="s">
        <v>104</v>
      </c>
      <c r="E1061">
        <v>2018</v>
      </c>
      <c r="F1061" t="s">
        <v>22</v>
      </c>
      <c r="G1061" t="s">
        <v>36</v>
      </c>
      <c r="H1061" t="s">
        <v>486</v>
      </c>
      <c r="I1061">
        <v>8</v>
      </c>
      <c r="J1061">
        <v>0</v>
      </c>
      <c r="K1061" t="s">
        <v>276</v>
      </c>
      <c r="L1061" t="s">
        <v>222</v>
      </c>
    </row>
    <row r="1062" spans="1:12" x14ac:dyDescent="0.25">
      <c r="A1062">
        <v>95</v>
      </c>
      <c r="B1062" s="93">
        <v>43458</v>
      </c>
      <c r="C1062">
        <v>12</v>
      </c>
      <c r="D1062" t="s">
        <v>104</v>
      </c>
      <c r="E1062">
        <v>2018</v>
      </c>
      <c r="F1062" t="s">
        <v>21</v>
      </c>
      <c r="G1062" t="s">
        <v>36</v>
      </c>
      <c r="H1062" t="s">
        <v>488</v>
      </c>
      <c r="I1062">
        <v>8</v>
      </c>
      <c r="J1062">
        <v>0</v>
      </c>
      <c r="K1062" t="s">
        <v>276</v>
      </c>
      <c r="L1062" t="s">
        <v>222</v>
      </c>
    </row>
    <row r="1063" spans="1:12" x14ac:dyDescent="0.25">
      <c r="A1063">
        <v>95</v>
      </c>
      <c r="B1063" s="93">
        <v>43465</v>
      </c>
      <c r="C1063">
        <v>12</v>
      </c>
      <c r="D1063" t="s">
        <v>104</v>
      </c>
      <c r="E1063">
        <v>2018</v>
      </c>
      <c r="F1063" t="s">
        <v>23</v>
      </c>
      <c r="G1063" t="s">
        <v>492</v>
      </c>
      <c r="H1063" t="s">
        <v>493</v>
      </c>
      <c r="I1063">
        <v>0</v>
      </c>
      <c r="J1063">
        <v>25</v>
      </c>
      <c r="K1063" t="s">
        <v>276</v>
      </c>
      <c r="L1063" t="s">
        <v>266</v>
      </c>
    </row>
    <row r="1064" spans="1:12" x14ac:dyDescent="0.25">
      <c r="A1064">
        <v>95</v>
      </c>
      <c r="B1064" s="93">
        <v>43465</v>
      </c>
      <c r="C1064">
        <v>12</v>
      </c>
      <c r="D1064" t="s">
        <v>104</v>
      </c>
      <c r="E1064">
        <v>2018</v>
      </c>
      <c r="F1064" t="s">
        <v>23</v>
      </c>
      <c r="G1064" t="s">
        <v>492</v>
      </c>
      <c r="H1064" t="s">
        <v>493</v>
      </c>
      <c r="I1064">
        <v>0</v>
      </c>
      <c r="J1064">
        <v>61.05</v>
      </c>
      <c r="K1064" t="s">
        <v>276</v>
      </c>
      <c r="L1064" t="s">
        <v>34</v>
      </c>
    </row>
    <row r="1065" spans="1:12" x14ac:dyDescent="0.25">
      <c r="A1065">
        <v>95</v>
      </c>
      <c r="B1065" s="93">
        <v>43465</v>
      </c>
      <c r="C1065">
        <v>12</v>
      </c>
      <c r="D1065" t="s">
        <v>104</v>
      </c>
      <c r="E1065">
        <v>2018</v>
      </c>
      <c r="F1065" t="s">
        <v>23</v>
      </c>
      <c r="G1065" t="s">
        <v>492</v>
      </c>
      <c r="H1065" t="s">
        <v>493</v>
      </c>
      <c r="I1065">
        <v>0</v>
      </c>
      <c r="J1065">
        <v>62.7</v>
      </c>
      <c r="K1065" t="s">
        <v>276</v>
      </c>
      <c r="L1065" t="s">
        <v>35</v>
      </c>
    </row>
    <row r="1066" spans="1:12" x14ac:dyDescent="0.25">
      <c r="A1066">
        <v>95</v>
      </c>
      <c r="B1066" s="93">
        <v>43465</v>
      </c>
      <c r="C1066">
        <v>12</v>
      </c>
      <c r="D1066" t="s">
        <v>104</v>
      </c>
      <c r="E1066">
        <v>2018</v>
      </c>
      <c r="F1066" t="s">
        <v>22</v>
      </c>
      <c r="G1066" t="s">
        <v>492</v>
      </c>
      <c r="H1066" t="s">
        <v>493</v>
      </c>
      <c r="I1066">
        <v>0</v>
      </c>
      <c r="J1066">
        <v>104</v>
      </c>
      <c r="K1066" t="s">
        <v>276</v>
      </c>
      <c r="L1066" t="s">
        <v>222</v>
      </c>
    </row>
    <row r="1067" spans="1:12" x14ac:dyDescent="0.25">
      <c r="A1067">
        <v>95</v>
      </c>
      <c r="B1067" s="93">
        <v>43465</v>
      </c>
      <c r="C1067">
        <v>12</v>
      </c>
      <c r="D1067" t="s">
        <v>104</v>
      </c>
      <c r="E1067">
        <v>2018</v>
      </c>
      <c r="F1067" t="s">
        <v>21</v>
      </c>
      <c r="G1067" t="s">
        <v>492</v>
      </c>
      <c r="H1067" t="s">
        <v>493</v>
      </c>
      <c r="I1067">
        <v>0</v>
      </c>
      <c r="J1067">
        <v>113.1</v>
      </c>
      <c r="K1067" t="s">
        <v>276</v>
      </c>
      <c r="L1067" t="s">
        <v>35</v>
      </c>
    </row>
    <row r="1068" spans="1:12" x14ac:dyDescent="0.25">
      <c r="A1068">
        <v>95</v>
      </c>
      <c r="B1068" s="93">
        <v>43465</v>
      </c>
      <c r="C1068">
        <v>12</v>
      </c>
      <c r="D1068" t="s">
        <v>104</v>
      </c>
      <c r="E1068">
        <v>2018</v>
      </c>
      <c r="F1068" t="s">
        <v>23</v>
      </c>
      <c r="G1068" t="s">
        <v>492</v>
      </c>
      <c r="H1068" t="s">
        <v>493</v>
      </c>
      <c r="I1068">
        <v>0</v>
      </c>
      <c r="J1068">
        <v>247.66</v>
      </c>
      <c r="K1068" t="s">
        <v>276</v>
      </c>
      <c r="L1068" t="s">
        <v>222</v>
      </c>
    </row>
    <row r="1069" spans="1:12" x14ac:dyDescent="0.25">
      <c r="A1069">
        <v>95</v>
      </c>
      <c r="B1069" s="93">
        <v>43465</v>
      </c>
      <c r="C1069">
        <v>12</v>
      </c>
      <c r="D1069" t="s">
        <v>104</v>
      </c>
      <c r="E1069">
        <v>2018</v>
      </c>
      <c r="F1069" t="s">
        <v>22</v>
      </c>
      <c r="G1069" t="s">
        <v>492</v>
      </c>
      <c r="H1069" t="s">
        <v>493</v>
      </c>
      <c r="I1069">
        <v>0</v>
      </c>
      <c r="J1069">
        <v>313.83</v>
      </c>
      <c r="K1069" t="s">
        <v>276</v>
      </c>
      <c r="L1069" t="s">
        <v>34</v>
      </c>
    </row>
    <row r="1070" spans="1:12" x14ac:dyDescent="0.25">
      <c r="A1070">
        <v>95</v>
      </c>
      <c r="B1070" s="93">
        <v>43465</v>
      </c>
      <c r="C1070">
        <v>12</v>
      </c>
      <c r="D1070" t="s">
        <v>104</v>
      </c>
      <c r="E1070">
        <v>2018</v>
      </c>
      <c r="F1070" t="s">
        <v>21</v>
      </c>
      <c r="G1070" t="s">
        <v>492</v>
      </c>
      <c r="H1070" t="s">
        <v>493</v>
      </c>
      <c r="I1070">
        <v>0</v>
      </c>
      <c r="J1070">
        <v>840</v>
      </c>
      <c r="K1070" t="s">
        <v>276</v>
      </c>
      <c r="L1070" t="s">
        <v>222</v>
      </c>
    </row>
    <row r="1071" spans="1:12" x14ac:dyDescent="0.25">
      <c r="A1071">
        <v>95</v>
      </c>
      <c r="B1071" s="93">
        <v>43465</v>
      </c>
      <c r="C1071">
        <v>12</v>
      </c>
      <c r="D1071" t="s">
        <v>104</v>
      </c>
      <c r="E1071">
        <v>2018</v>
      </c>
      <c r="F1071" t="s">
        <v>23</v>
      </c>
      <c r="G1071" t="s">
        <v>492</v>
      </c>
      <c r="H1071" t="s">
        <v>493</v>
      </c>
      <c r="I1071">
        <v>0</v>
      </c>
      <c r="J1071">
        <v>1151</v>
      </c>
      <c r="K1071" t="s">
        <v>276</v>
      </c>
      <c r="L1071" t="s">
        <v>64</v>
      </c>
    </row>
    <row r="1072" spans="1:12" x14ac:dyDescent="0.25">
      <c r="A1072">
        <v>95</v>
      </c>
      <c r="B1072" s="93">
        <v>43465</v>
      </c>
      <c r="C1072">
        <v>12</v>
      </c>
      <c r="D1072" t="s">
        <v>104</v>
      </c>
      <c r="E1072">
        <v>2018</v>
      </c>
      <c r="F1072" t="s">
        <v>21</v>
      </c>
      <c r="G1072" t="s">
        <v>492</v>
      </c>
      <c r="H1072" t="s">
        <v>493</v>
      </c>
      <c r="I1072">
        <v>0</v>
      </c>
      <c r="J1072">
        <v>3668.11</v>
      </c>
      <c r="K1072" t="s">
        <v>276</v>
      </c>
      <c r="L1072" t="s">
        <v>34</v>
      </c>
    </row>
    <row r="1073" spans="1:12" x14ac:dyDescent="0.25">
      <c r="A1073">
        <v>97</v>
      </c>
      <c r="B1073" s="93">
        <v>43438</v>
      </c>
      <c r="C1073">
        <v>12</v>
      </c>
      <c r="D1073" t="s">
        <v>104</v>
      </c>
      <c r="E1073">
        <v>2018</v>
      </c>
      <c r="F1073" t="s">
        <v>22</v>
      </c>
      <c r="G1073" t="s">
        <v>36</v>
      </c>
      <c r="H1073" t="s">
        <v>467</v>
      </c>
      <c r="I1073">
        <v>16</v>
      </c>
      <c r="J1073">
        <v>0</v>
      </c>
      <c r="K1073" t="s">
        <v>277</v>
      </c>
      <c r="L1073" t="s">
        <v>222</v>
      </c>
    </row>
    <row r="1074" spans="1:12" x14ac:dyDescent="0.25">
      <c r="A1074">
        <v>97</v>
      </c>
      <c r="B1074" s="93">
        <v>43438</v>
      </c>
      <c r="C1074">
        <v>12</v>
      </c>
      <c r="D1074" t="s">
        <v>104</v>
      </c>
      <c r="E1074">
        <v>2018</v>
      </c>
      <c r="F1074" t="s">
        <v>21</v>
      </c>
      <c r="G1074" t="s">
        <v>36</v>
      </c>
      <c r="H1074" t="s">
        <v>467</v>
      </c>
      <c r="I1074">
        <v>64</v>
      </c>
      <c r="J1074">
        <v>0</v>
      </c>
      <c r="K1074" t="s">
        <v>277</v>
      </c>
      <c r="L1074" t="s">
        <v>222</v>
      </c>
    </row>
    <row r="1075" spans="1:12" x14ac:dyDescent="0.25">
      <c r="A1075">
        <v>97</v>
      </c>
      <c r="B1075" s="93">
        <v>43440</v>
      </c>
      <c r="C1075">
        <v>12</v>
      </c>
      <c r="D1075" t="s">
        <v>104</v>
      </c>
      <c r="E1075">
        <v>2018</v>
      </c>
      <c r="F1075" t="s">
        <v>21</v>
      </c>
      <c r="G1075" t="s">
        <v>36</v>
      </c>
      <c r="H1075" t="s">
        <v>469</v>
      </c>
      <c r="I1075">
        <v>8</v>
      </c>
      <c r="J1075">
        <v>0</v>
      </c>
      <c r="K1075" t="s">
        <v>277</v>
      </c>
      <c r="L1075" t="s">
        <v>222</v>
      </c>
    </row>
    <row r="1076" spans="1:12" x14ac:dyDescent="0.25">
      <c r="A1076">
        <v>97</v>
      </c>
      <c r="B1076" s="93">
        <v>43444</v>
      </c>
      <c r="C1076">
        <v>12</v>
      </c>
      <c r="D1076" t="s">
        <v>104</v>
      </c>
      <c r="E1076">
        <v>2018</v>
      </c>
      <c r="F1076" t="s">
        <v>21</v>
      </c>
      <c r="G1076" t="s">
        <v>471</v>
      </c>
      <c r="H1076" t="s">
        <v>472</v>
      </c>
      <c r="I1076">
        <v>628.98</v>
      </c>
      <c r="J1076">
        <v>0</v>
      </c>
      <c r="K1076" t="s">
        <v>277</v>
      </c>
      <c r="L1076" t="s">
        <v>34</v>
      </c>
    </row>
    <row r="1077" spans="1:12" x14ac:dyDescent="0.25">
      <c r="A1077">
        <v>97</v>
      </c>
      <c r="B1077" s="93">
        <v>43445</v>
      </c>
      <c r="C1077">
        <v>12</v>
      </c>
      <c r="D1077" t="s">
        <v>104</v>
      </c>
      <c r="E1077">
        <v>2018</v>
      </c>
      <c r="F1077" t="s">
        <v>21</v>
      </c>
      <c r="G1077" t="s">
        <v>36</v>
      </c>
      <c r="H1077" t="s">
        <v>474</v>
      </c>
      <c r="I1077">
        <v>24</v>
      </c>
      <c r="J1077">
        <v>0</v>
      </c>
      <c r="K1077" t="s">
        <v>277</v>
      </c>
      <c r="L1077" t="s">
        <v>222</v>
      </c>
    </row>
    <row r="1078" spans="1:12" x14ac:dyDescent="0.25">
      <c r="A1078">
        <v>97</v>
      </c>
      <c r="B1078" s="93">
        <v>43446</v>
      </c>
      <c r="C1078">
        <v>12</v>
      </c>
      <c r="D1078" t="s">
        <v>104</v>
      </c>
      <c r="E1078">
        <v>2018</v>
      </c>
      <c r="F1078" t="s">
        <v>23</v>
      </c>
      <c r="G1078" t="s">
        <v>37</v>
      </c>
      <c r="H1078" t="s">
        <v>354</v>
      </c>
      <c r="I1078">
        <v>1.1000000000000001</v>
      </c>
      <c r="J1078">
        <v>0</v>
      </c>
      <c r="K1078" t="s">
        <v>277</v>
      </c>
      <c r="L1078" t="s">
        <v>35</v>
      </c>
    </row>
    <row r="1079" spans="1:12" x14ac:dyDescent="0.25">
      <c r="A1079">
        <v>97</v>
      </c>
      <c r="B1079" s="93">
        <v>43446</v>
      </c>
      <c r="C1079">
        <v>12</v>
      </c>
      <c r="D1079" t="s">
        <v>104</v>
      </c>
      <c r="E1079">
        <v>2018</v>
      </c>
      <c r="F1079" t="s">
        <v>21</v>
      </c>
      <c r="G1079" t="s">
        <v>36</v>
      </c>
      <c r="H1079" t="s">
        <v>475</v>
      </c>
      <c r="I1079">
        <v>40</v>
      </c>
      <c r="J1079">
        <v>0</v>
      </c>
      <c r="K1079" t="s">
        <v>277</v>
      </c>
      <c r="L1079" t="s">
        <v>222</v>
      </c>
    </row>
    <row r="1080" spans="1:12" x14ac:dyDescent="0.25">
      <c r="A1080">
        <v>97</v>
      </c>
      <c r="B1080" s="93">
        <v>43447</v>
      </c>
      <c r="C1080">
        <v>12</v>
      </c>
      <c r="D1080" t="s">
        <v>104</v>
      </c>
      <c r="E1080">
        <v>2018</v>
      </c>
      <c r="F1080" t="s">
        <v>21</v>
      </c>
      <c r="G1080" t="s">
        <v>36</v>
      </c>
      <c r="H1080" t="s">
        <v>476</v>
      </c>
      <c r="I1080">
        <v>24</v>
      </c>
      <c r="J1080">
        <v>0</v>
      </c>
      <c r="K1080" t="s">
        <v>277</v>
      </c>
      <c r="L1080" t="s">
        <v>222</v>
      </c>
    </row>
    <row r="1081" spans="1:12" x14ac:dyDescent="0.25">
      <c r="A1081">
        <v>97</v>
      </c>
      <c r="B1081" s="93">
        <v>43451</v>
      </c>
      <c r="C1081">
        <v>12</v>
      </c>
      <c r="D1081" t="s">
        <v>104</v>
      </c>
      <c r="E1081">
        <v>2018</v>
      </c>
      <c r="F1081" t="s">
        <v>21</v>
      </c>
      <c r="G1081" t="s">
        <v>36</v>
      </c>
      <c r="H1081" t="s">
        <v>480</v>
      </c>
      <c r="I1081">
        <v>72</v>
      </c>
      <c r="J1081">
        <v>0</v>
      </c>
      <c r="K1081" t="s">
        <v>277</v>
      </c>
      <c r="L1081" t="s">
        <v>222</v>
      </c>
    </row>
    <row r="1082" spans="1:12" x14ac:dyDescent="0.25">
      <c r="A1082">
        <v>97</v>
      </c>
      <c r="B1082" s="93">
        <v>43452</v>
      </c>
      <c r="C1082">
        <v>12</v>
      </c>
      <c r="D1082" t="s">
        <v>104</v>
      </c>
      <c r="E1082">
        <v>2018</v>
      </c>
      <c r="F1082" t="s">
        <v>23</v>
      </c>
      <c r="G1082" t="s">
        <v>37</v>
      </c>
      <c r="H1082" t="s">
        <v>354</v>
      </c>
      <c r="I1082">
        <v>1.8</v>
      </c>
      <c r="J1082">
        <v>0</v>
      </c>
      <c r="K1082" t="s">
        <v>277</v>
      </c>
      <c r="L1082" t="s">
        <v>35</v>
      </c>
    </row>
    <row r="1083" spans="1:12" x14ac:dyDescent="0.25">
      <c r="A1083">
        <v>97</v>
      </c>
      <c r="B1083" s="93">
        <v>43453</v>
      </c>
      <c r="C1083">
        <v>12</v>
      </c>
      <c r="D1083" t="s">
        <v>104</v>
      </c>
      <c r="E1083">
        <v>2018</v>
      </c>
      <c r="F1083" t="s">
        <v>21</v>
      </c>
      <c r="G1083" t="s">
        <v>36</v>
      </c>
      <c r="H1083" t="s">
        <v>484</v>
      </c>
      <c r="I1083">
        <v>8</v>
      </c>
      <c r="J1083">
        <v>0</v>
      </c>
      <c r="K1083" t="s">
        <v>277</v>
      </c>
      <c r="L1083" t="s">
        <v>222</v>
      </c>
    </row>
    <row r="1084" spans="1:12" x14ac:dyDescent="0.25">
      <c r="A1084">
        <v>97</v>
      </c>
      <c r="B1084" s="93">
        <v>43453</v>
      </c>
      <c r="C1084">
        <v>12</v>
      </c>
      <c r="D1084" t="s">
        <v>104</v>
      </c>
      <c r="E1084">
        <v>2018</v>
      </c>
      <c r="F1084" t="s">
        <v>22</v>
      </c>
      <c r="G1084" t="s">
        <v>482</v>
      </c>
      <c r="H1084" t="s">
        <v>483</v>
      </c>
      <c r="I1084">
        <v>41.82</v>
      </c>
      <c r="J1084">
        <v>0</v>
      </c>
      <c r="K1084" t="s">
        <v>277</v>
      </c>
      <c r="L1084" t="s">
        <v>34</v>
      </c>
    </row>
    <row r="1085" spans="1:12" x14ac:dyDescent="0.25">
      <c r="A1085">
        <v>97</v>
      </c>
      <c r="B1085" s="93">
        <v>43453</v>
      </c>
      <c r="C1085">
        <v>12</v>
      </c>
      <c r="D1085" t="s">
        <v>104</v>
      </c>
      <c r="E1085">
        <v>2018</v>
      </c>
      <c r="F1085" t="s">
        <v>21</v>
      </c>
      <c r="G1085" t="s">
        <v>482</v>
      </c>
      <c r="H1085" t="s">
        <v>483</v>
      </c>
      <c r="I1085">
        <v>498.38</v>
      </c>
      <c r="J1085">
        <v>0</v>
      </c>
      <c r="K1085" t="s">
        <v>277</v>
      </c>
      <c r="L1085" t="s">
        <v>34</v>
      </c>
    </row>
    <row r="1086" spans="1:12" x14ac:dyDescent="0.25">
      <c r="A1086">
        <v>97</v>
      </c>
      <c r="B1086" s="93">
        <v>43455</v>
      </c>
      <c r="C1086">
        <v>12</v>
      </c>
      <c r="D1086" t="s">
        <v>104</v>
      </c>
      <c r="E1086">
        <v>2018</v>
      </c>
      <c r="F1086" t="s">
        <v>21</v>
      </c>
      <c r="G1086" t="s">
        <v>36</v>
      </c>
      <c r="H1086" t="s">
        <v>486</v>
      </c>
      <c r="I1086">
        <v>16</v>
      </c>
      <c r="J1086">
        <v>0</v>
      </c>
      <c r="K1086" t="s">
        <v>277</v>
      </c>
      <c r="L1086" t="s">
        <v>222</v>
      </c>
    </row>
    <row r="1087" spans="1:12" x14ac:dyDescent="0.25">
      <c r="A1087">
        <v>97</v>
      </c>
      <c r="B1087" s="93">
        <v>43458</v>
      </c>
      <c r="C1087">
        <v>12</v>
      </c>
      <c r="D1087" t="s">
        <v>104</v>
      </c>
      <c r="E1087">
        <v>2018</v>
      </c>
      <c r="F1087" t="s">
        <v>21</v>
      </c>
      <c r="G1087" t="s">
        <v>36</v>
      </c>
      <c r="H1087" t="s">
        <v>488</v>
      </c>
      <c r="I1087">
        <v>24</v>
      </c>
      <c r="J1087">
        <v>0</v>
      </c>
      <c r="K1087" t="s">
        <v>277</v>
      </c>
      <c r="L1087" t="s">
        <v>222</v>
      </c>
    </row>
    <row r="1088" spans="1:12" x14ac:dyDescent="0.25">
      <c r="A1088">
        <v>97</v>
      </c>
      <c r="B1088" s="93">
        <v>43460</v>
      </c>
      <c r="C1088">
        <v>12</v>
      </c>
      <c r="D1088" t="s">
        <v>104</v>
      </c>
      <c r="E1088">
        <v>2018</v>
      </c>
      <c r="F1088" t="s">
        <v>23</v>
      </c>
      <c r="G1088" t="s">
        <v>63</v>
      </c>
      <c r="H1088" t="s">
        <v>489</v>
      </c>
      <c r="I1088">
        <v>333.62</v>
      </c>
      <c r="J1088">
        <v>0</v>
      </c>
      <c r="K1088" t="s">
        <v>277</v>
      </c>
      <c r="L1088" t="s">
        <v>64</v>
      </c>
    </row>
    <row r="1089" spans="1:12" x14ac:dyDescent="0.25">
      <c r="A1089">
        <v>97</v>
      </c>
      <c r="B1089" s="93">
        <v>43465</v>
      </c>
      <c r="C1089">
        <v>12</v>
      </c>
      <c r="D1089" t="s">
        <v>104</v>
      </c>
      <c r="E1089">
        <v>2018</v>
      </c>
      <c r="F1089" t="s">
        <v>23</v>
      </c>
      <c r="G1089" t="s">
        <v>492</v>
      </c>
      <c r="H1089" t="s">
        <v>493</v>
      </c>
      <c r="I1089">
        <v>0</v>
      </c>
      <c r="J1089">
        <v>16</v>
      </c>
      <c r="K1089" t="s">
        <v>277</v>
      </c>
      <c r="L1089" t="s">
        <v>222</v>
      </c>
    </row>
    <row r="1090" spans="1:12" x14ac:dyDescent="0.25">
      <c r="A1090">
        <v>97</v>
      </c>
      <c r="B1090" s="93">
        <v>43465</v>
      </c>
      <c r="C1090">
        <v>12</v>
      </c>
      <c r="D1090" t="s">
        <v>104</v>
      </c>
      <c r="E1090">
        <v>2018</v>
      </c>
      <c r="F1090" t="s">
        <v>23</v>
      </c>
      <c r="G1090" t="s">
        <v>492</v>
      </c>
      <c r="H1090" t="s">
        <v>493</v>
      </c>
      <c r="I1090">
        <v>0</v>
      </c>
      <c r="J1090">
        <v>25.94</v>
      </c>
      <c r="K1090" t="s">
        <v>277</v>
      </c>
      <c r="L1090" t="s">
        <v>34</v>
      </c>
    </row>
    <row r="1091" spans="1:12" x14ac:dyDescent="0.25">
      <c r="A1091">
        <v>97</v>
      </c>
      <c r="B1091" s="93">
        <v>43465</v>
      </c>
      <c r="C1091">
        <v>12</v>
      </c>
      <c r="D1091" t="s">
        <v>104</v>
      </c>
      <c r="E1091">
        <v>2018</v>
      </c>
      <c r="F1091" t="s">
        <v>23</v>
      </c>
      <c r="G1091" t="s">
        <v>492</v>
      </c>
      <c r="H1091" t="s">
        <v>493</v>
      </c>
      <c r="I1091">
        <v>0</v>
      </c>
      <c r="J1091">
        <v>59.7</v>
      </c>
      <c r="K1091" t="s">
        <v>277</v>
      </c>
      <c r="L1091" t="s">
        <v>35</v>
      </c>
    </row>
    <row r="1092" spans="1:12" x14ac:dyDescent="0.25">
      <c r="A1092">
        <v>97</v>
      </c>
      <c r="B1092" s="93">
        <v>43465</v>
      </c>
      <c r="C1092">
        <v>12</v>
      </c>
      <c r="D1092" t="s">
        <v>104</v>
      </c>
      <c r="E1092">
        <v>2018</v>
      </c>
      <c r="F1092" t="s">
        <v>22</v>
      </c>
      <c r="G1092" t="s">
        <v>492</v>
      </c>
      <c r="H1092" t="s">
        <v>493</v>
      </c>
      <c r="I1092">
        <v>0</v>
      </c>
      <c r="J1092">
        <v>240</v>
      </c>
      <c r="K1092" t="s">
        <v>277</v>
      </c>
      <c r="L1092" t="s">
        <v>222</v>
      </c>
    </row>
    <row r="1093" spans="1:12" x14ac:dyDescent="0.25">
      <c r="A1093">
        <v>97</v>
      </c>
      <c r="B1093" s="93">
        <v>43465</v>
      </c>
      <c r="C1093">
        <v>12</v>
      </c>
      <c r="D1093" t="s">
        <v>104</v>
      </c>
      <c r="E1093">
        <v>2018</v>
      </c>
      <c r="F1093" t="s">
        <v>23</v>
      </c>
      <c r="G1093" t="s">
        <v>492</v>
      </c>
      <c r="H1093" t="s">
        <v>493</v>
      </c>
      <c r="I1093">
        <v>0</v>
      </c>
      <c r="J1093">
        <v>569.9</v>
      </c>
      <c r="K1093" t="s">
        <v>277</v>
      </c>
      <c r="L1093" t="s">
        <v>64</v>
      </c>
    </row>
    <row r="1094" spans="1:12" x14ac:dyDescent="0.25">
      <c r="A1094">
        <v>97</v>
      </c>
      <c r="B1094" s="93">
        <v>43465</v>
      </c>
      <c r="C1094">
        <v>12</v>
      </c>
      <c r="D1094" t="s">
        <v>104</v>
      </c>
      <c r="E1094">
        <v>2018</v>
      </c>
      <c r="F1094" t="s">
        <v>22</v>
      </c>
      <c r="G1094" t="s">
        <v>492</v>
      </c>
      <c r="H1094" t="s">
        <v>493</v>
      </c>
      <c r="I1094">
        <v>0</v>
      </c>
      <c r="J1094">
        <v>716.46</v>
      </c>
      <c r="K1094" t="s">
        <v>277</v>
      </c>
      <c r="L1094" t="s">
        <v>34</v>
      </c>
    </row>
    <row r="1095" spans="1:12" x14ac:dyDescent="0.25">
      <c r="A1095">
        <v>97</v>
      </c>
      <c r="B1095" s="93">
        <v>43465</v>
      </c>
      <c r="C1095">
        <v>12</v>
      </c>
      <c r="D1095" t="s">
        <v>104</v>
      </c>
      <c r="E1095">
        <v>2018</v>
      </c>
      <c r="F1095" t="s">
        <v>21</v>
      </c>
      <c r="G1095" t="s">
        <v>492</v>
      </c>
      <c r="H1095" t="s">
        <v>493</v>
      </c>
      <c r="I1095">
        <v>0</v>
      </c>
      <c r="J1095">
        <v>3872</v>
      </c>
      <c r="K1095" t="s">
        <v>277</v>
      </c>
      <c r="L1095" t="s">
        <v>222</v>
      </c>
    </row>
    <row r="1096" spans="1:12" x14ac:dyDescent="0.25">
      <c r="A1096">
        <v>97</v>
      </c>
      <c r="B1096" s="93">
        <v>43465</v>
      </c>
      <c r="C1096">
        <v>12</v>
      </c>
      <c r="D1096" t="s">
        <v>104</v>
      </c>
      <c r="E1096">
        <v>2018</v>
      </c>
      <c r="F1096" t="s">
        <v>21</v>
      </c>
      <c r="G1096" t="s">
        <v>492</v>
      </c>
      <c r="H1096" t="s">
        <v>493</v>
      </c>
      <c r="I1096">
        <v>0</v>
      </c>
      <c r="J1096">
        <v>12275.05</v>
      </c>
      <c r="K1096" t="s">
        <v>277</v>
      </c>
      <c r="L1096" t="s">
        <v>34</v>
      </c>
    </row>
    <row r="1097" spans="1:12" x14ac:dyDescent="0.25">
      <c r="A1097">
        <v>98</v>
      </c>
      <c r="B1097" s="93">
        <v>43435</v>
      </c>
      <c r="C1097">
        <v>12</v>
      </c>
      <c r="D1097" t="s">
        <v>104</v>
      </c>
      <c r="E1097">
        <v>2018</v>
      </c>
      <c r="F1097" t="s">
        <v>23</v>
      </c>
      <c r="G1097" t="s">
        <v>35</v>
      </c>
      <c r="H1097" t="s">
        <v>465</v>
      </c>
      <c r="I1097">
        <v>137.5</v>
      </c>
      <c r="J1097">
        <v>0</v>
      </c>
      <c r="K1097" t="s">
        <v>278</v>
      </c>
      <c r="L1097" t="s">
        <v>35</v>
      </c>
    </row>
    <row r="1098" spans="1:12" x14ac:dyDescent="0.25">
      <c r="A1098">
        <v>98</v>
      </c>
      <c r="B1098" s="93">
        <v>43438</v>
      </c>
      <c r="C1098">
        <v>12</v>
      </c>
      <c r="D1098" t="s">
        <v>104</v>
      </c>
      <c r="E1098">
        <v>2018</v>
      </c>
      <c r="F1098" t="s">
        <v>23</v>
      </c>
      <c r="G1098" t="s">
        <v>66</v>
      </c>
      <c r="H1098" t="s">
        <v>467</v>
      </c>
      <c r="I1098">
        <v>42.84</v>
      </c>
      <c r="J1098">
        <v>0</v>
      </c>
      <c r="K1098" t="s">
        <v>278</v>
      </c>
      <c r="L1098" t="s">
        <v>35</v>
      </c>
    </row>
    <row r="1099" spans="1:12" x14ac:dyDescent="0.25">
      <c r="A1099">
        <v>98</v>
      </c>
      <c r="B1099" s="93">
        <v>43438</v>
      </c>
      <c r="C1099">
        <v>12</v>
      </c>
      <c r="D1099" t="s">
        <v>104</v>
      </c>
      <c r="E1099">
        <v>2018</v>
      </c>
      <c r="F1099" t="s">
        <v>23</v>
      </c>
      <c r="G1099" t="s">
        <v>67</v>
      </c>
      <c r="H1099" t="s">
        <v>467</v>
      </c>
      <c r="I1099">
        <v>49.2</v>
      </c>
      <c r="J1099">
        <v>0</v>
      </c>
      <c r="K1099" t="s">
        <v>278</v>
      </c>
      <c r="L1099" t="s">
        <v>266</v>
      </c>
    </row>
    <row r="1100" spans="1:12" x14ac:dyDescent="0.25">
      <c r="A1100">
        <v>98</v>
      </c>
      <c r="B1100" s="93">
        <v>43447</v>
      </c>
      <c r="C1100">
        <v>12</v>
      </c>
      <c r="D1100" t="s">
        <v>104</v>
      </c>
      <c r="E1100">
        <v>2018</v>
      </c>
      <c r="F1100" t="s">
        <v>23</v>
      </c>
      <c r="G1100" t="s">
        <v>35</v>
      </c>
      <c r="H1100" t="s">
        <v>476</v>
      </c>
      <c r="I1100">
        <v>137.5</v>
      </c>
      <c r="J1100">
        <v>0</v>
      </c>
      <c r="K1100" t="s">
        <v>278</v>
      </c>
      <c r="L1100" t="s">
        <v>35</v>
      </c>
    </row>
    <row r="1101" spans="1:12" x14ac:dyDescent="0.25">
      <c r="A1101">
        <v>98</v>
      </c>
      <c r="B1101" s="93">
        <v>43465</v>
      </c>
      <c r="C1101">
        <v>12</v>
      </c>
      <c r="D1101" t="s">
        <v>104</v>
      </c>
      <c r="E1101">
        <v>2018</v>
      </c>
      <c r="F1101" t="s">
        <v>21</v>
      </c>
      <c r="G1101" t="s">
        <v>492</v>
      </c>
      <c r="H1101" t="s">
        <v>493</v>
      </c>
      <c r="I1101">
        <v>0</v>
      </c>
      <c r="J1101">
        <v>22.57</v>
      </c>
      <c r="K1101" t="s">
        <v>278</v>
      </c>
      <c r="L1101" t="s">
        <v>34</v>
      </c>
    </row>
    <row r="1102" spans="1:12" x14ac:dyDescent="0.25">
      <c r="A1102">
        <v>98</v>
      </c>
      <c r="B1102" s="93">
        <v>43465</v>
      </c>
      <c r="C1102">
        <v>12</v>
      </c>
      <c r="D1102" t="s">
        <v>104</v>
      </c>
      <c r="E1102">
        <v>2018</v>
      </c>
      <c r="F1102" t="s">
        <v>23</v>
      </c>
      <c r="G1102" t="s">
        <v>492</v>
      </c>
      <c r="H1102" t="s">
        <v>493</v>
      </c>
      <c r="I1102">
        <v>0</v>
      </c>
      <c r="J1102">
        <v>30</v>
      </c>
      <c r="K1102" t="s">
        <v>278</v>
      </c>
      <c r="L1102" t="s">
        <v>222</v>
      </c>
    </row>
    <row r="1103" spans="1:12" x14ac:dyDescent="0.25">
      <c r="A1103">
        <v>98</v>
      </c>
      <c r="B1103" s="93">
        <v>43465</v>
      </c>
      <c r="C1103">
        <v>12</v>
      </c>
      <c r="D1103" t="s">
        <v>104</v>
      </c>
      <c r="E1103">
        <v>2018</v>
      </c>
      <c r="F1103" t="s">
        <v>23</v>
      </c>
      <c r="G1103" t="s">
        <v>492</v>
      </c>
      <c r="H1103" t="s">
        <v>493</v>
      </c>
      <c r="I1103">
        <v>0</v>
      </c>
      <c r="J1103">
        <v>55.19</v>
      </c>
      <c r="K1103" t="s">
        <v>278</v>
      </c>
      <c r="L1103" t="s">
        <v>266</v>
      </c>
    </row>
    <row r="1104" spans="1:12" x14ac:dyDescent="0.25">
      <c r="A1104">
        <v>98</v>
      </c>
      <c r="B1104" s="93">
        <v>43465</v>
      </c>
      <c r="C1104">
        <v>12</v>
      </c>
      <c r="D1104" t="s">
        <v>104</v>
      </c>
      <c r="E1104">
        <v>2018</v>
      </c>
      <c r="F1104" t="s">
        <v>23</v>
      </c>
      <c r="G1104" t="s">
        <v>492</v>
      </c>
      <c r="H1104" t="s">
        <v>493</v>
      </c>
      <c r="I1104">
        <v>0</v>
      </c>
      <c r="J1104">
        <v>454.99</v>
      </c>
      <c r="K1104" t="s">
        <v>278</v>
      </c>
      <c r="L1104" t="s">
        <v>64</v>
      </c>
    </row>
    <row r="1105" spans="1:12" x14ac:dyDescent="0.25">
      <c r="A1105">
        <v>98</v>
      </c>
      <c r="B1105" s="93">
        <v>43465</v>
      </c>
      <c r="C1105">
        <v>12</v>
      </c>
      <c r="D1105" t="s">
        <v>104</v>
      </c>
      <c r="E1105">
        <v>2018</v>
      </c>
      <c r="F1105" t="s">
        <v>23</v>
      </c>
      <c r="G1105" t="s">
        <v>492</v>
      </c>
      <c r="H1105" t="s">
        <v>493</v>
      </c>
      <c r="I1105">
        <v>0</v>
      </c>
      <c r="J1105">
        <v>869.69</v>
      </c>
      <c r="K1105" t="s">
        <v>278</v>
      </c>
      <c r="L1105" t="s">
        <v>35</v>
      </c>
    </row>
    <row r="1106" spans="1:12" x14ac:dyDescent="0.25">
      <c r="A1106">
        <v>99</v>
      </c>
      <c r="B1106" s="93">
        <v>43437</v>
      </c>
      <c r="C1106">
        <v>12</v>
      </c>
      <c r="D1106" t="s">
        <v>104</v>
      </c>
      <c r="E1106">
        <v>2018</v>
      </c>
      <c r="F1106" t="s">
        <v>23</v>
      </c>
      <c r="G1106" t="s">
        <v>66</v>
      </c>
      <c r="H1106" t="s">
        <v>466</v>
      </c>
      <c r="I1106">
        <v>0</v>
      </c>
      <c r="J1106">
        <v>54</v>
      </c>
      <c r="K1106" t="s">
        <v>279</v>
      </c>
      <c r="L1106" t="s">
        <v>35</v>
      </c>
    </row>
    <row r="1107" spans="1:12" x14ac:dyDescent="0.25">
      <c r="A1107">
        <v>99</v>
      </c>
      <c r="B1107" s="93">
        <v>43465</v>
      </c>
      <c r="C1107">
        <v>12</v>
      </c>
      <c r="D1107" t="s">
        <v>104</v>
      </c>
      <c r="E1107">
        <v>2018</v>
      </c>
      <c r="F1107" t="s">
        <v>23</v>
      </c>
      <c r="G1107" t="s">
        <v>492</v>
      </c>
      <c r="H1107" t="s">
        <v>493</v>
      </c>
      <c r="I1107">
        <v>0</v>
      </c>
      <c r="J1107">
        <v>2.5</v>
      </c>
      <c r="K1107" t="s">
        <v>279</v>
      </c>
      <c r="L1107" t="s">
        <v>35</v>
      </c>
    </row>
    <row r="1108" spans="1:12" x14ac:dyDescent="0.25">
      <c r="A1108">
        <v>99</v>
      </c>
      <c r="B1108" s="93">
        <v>43465</v>
      </c>
      <c r="C1108">
        <v>12</v>
      </c>
      <c r="D1108" t="s">
        <v>104</v>
      </c>
      <c r="E1108">
        <v>2018</v>
      </c>
      <c r="F1108" t="s">
        <v>21</v>
      </c>
      <c r="G1108" t="s">
        <v>492</v>
      </c>
      <c r="H1108" t="s">
        <v>493</v>
      </c>
      <c r="I1108">
        <v>0</v>
      </c>
      <c r="J1108">
        <v>25.11</v>
      </c>
      <c r="K1108" t="s">
        <v>279</v>
      </c>
      <c r="L1108" t="s">
        <v>34</v>
      </c>
    </row>
    <row r="1109" spans="1:12" x14ac:dyDescent="0.25">
      <c r="A1109">
        <v>99</v>
      </c>
      <c r="B1109" s="93">
        <v>43465</v>
      </c>
      <c r="C1109">
        <v>12</v>
      </c>
      <c r="D1109" t="s">
        <v>104</v>
      </c>
      <c r="E1109">
        <v>2018</v>
      </c>
      <c r="F1109" t="s">
        <v>23</v>
      </c>
      <c r="G1109" t="s">
        <v>492</v>
      </c>
      <c r="H1109" t="s">
        <v>493</v>
      </c>
      <c r="I1109">
        <v>0</v>
      </c>
      <c r="J1109">
        <v>269.43</v>
      </c>
      <c r="K1109" t="s">
        <v>279</v>
      </c>
      <c r="L1109" t="s">
        <v>64</v>
      </c>
    </row>
    <row r="1110" spans="1:12" x14ac:dyDescent="0.25">
      <c r="A1110">
        <v>101</v>
      </c>
      <c r="B1110" s="93">
        <v>43451</v>
      </c>
      <c r="C1110">
        <v>12</v>
      </c>
      <c r="D1110" t="s">
        <v>104</v>
      </c>
      <c r="E1110">
        <v>2018</v>
      </c>
      <c r="F1110" t="s">
        <v>23</v>
      </c>
      <c r="G1110" t="s">
        <v>64</v>
      </c>
      <c r="H1110" t="s">
        <v>480</v>
      </c>
      <c r="I1110">
        <v>15.95</v>
      </c>
      <c r="J1110">
        <v>0</v>
      </c>
      <c r="K1110" t="s">
        <v>280</v>
      </c>
      <c r="L1110" t="s">
        <v>64</v>
      </c>
    </row>
    <row r="1111" spans="1:12" x14ac:dyDescent="0.25">
      <c r="A1111">
        <v>101</v>
      </c>
      <c r="B1111" s="93">
        <v>43454</v>
      </c>
      <c r="C1111">
        <v>12</v>
      </c>
      <c r="D1111" t="s">
        <v>104</v>
      </c>
      <c r="E1111">
        <v>2018</v>
      </c>
      <c r="F1111" t="s">
        <v>23</v>
      </c>
      <c r="G1111" t="s">
        <v>63</v>
      </c>
      <c r="H1111" t="s">
        <v>485</v>
      </c>
      <c r="I1111">
        <v>20.94</v>
      </c>
      <c r="J1111">
        <v>0</v>
      </c>
      <c r="K1111" t="s">
        <v>280</v>
      </c>
      <c r="L1111" t="s">
        <v>64</v>
      </c>
    </row>
    <row r="1112" spans="1:12" x14ac:dyDescent="0.25">
      <c r="A1112">
        <v>101</v>
      </c>
      <c r="B1112" s="93">
        <v>43465</v>
      </c>
      <c r="C1112">
        <v>12</v>
      </c>
      <c r="D1112" t="s">
        <v>104</v>
      </c>
      <c r="E1112">
        <v>2018</v>
      </c>
      <c r="F1112" t="s">
        <v>21</v>
      </c>
      <c r="G1112" t="s">
        <v>492</v>
      </c>
      <c r="H1112" t="s">
        <v>493</v>
      </c>
      <c r="I1112">
        <v>0</v>
      </c>
      <c r="J1112">
        <v>8</v>
      </c>
      <c r="K1112" t="s">
        <v>280</v>
      </c>
      <c r="L1112" t="s">
        <v>222</v>
      </c>
    </row>
    <row r="1113" spans="1:12" x14ac:dyDescent="0.25">
      <c r="A1113">
        <v>101</v>
      </c>
      <c r="B1113" s="93">
        <v>43465</v>
      </c>
      <c r="C1113">
        <v>12</v>
      </c>
      <c r="D1113" t="s">
        <v>104</v>
      </c>
      <c r="E1113">
        <v>2018</v>
      </c>
      <c r="F1113" t="s">
        <v>23</v>
      </c>
      <c r="G1113" t="s">
        <v>492</v>
      </c>
      <c r="H1113" t="s">
        <v>493</v>
      </c>
      <c r="I1113">
        <v>0</v>
      </c>
      <c r="J1113">
        <v>96.1</v>
      </c>
      <c r="K1113" t="s">
        <v>280</v>
      </c>
      <c r="L1113" t="s">
        <v>35</v>
      </c>
    </row>
    <row r="1114" spans="1:12" x14ac:dyDescent="0.25">
      <c r="A1114">
        <v>101</v>
      </c>
      <c r="B1114" s="93">
        <v>43465</v>
      </c>
      <c r="C1114">
        <v>12</v>
      </c>
      <c r="D1114" t="s">
        <v>104</v>
      </c>
      <c r="E1114">
        <v>2018</v>
      </c>
      <c r="F1114" t="s">
        <v>22</v>
      </c>
      <c r="G1114" t="s">
        <v>492</v>
      </c>
      <c r="H1114" t="s">
        <v>493</v>
      </c>
      <c r="I1114">
        <v>0</v>
      </c>
      <c r="J1114">
        <v>300.58999999999997</v>
      </c>
      <c r="K1114" t="s">
        <v>280</v>
      </c>
      <c r="L1114" t="s">
        <v>34</v>
      </c>
    </row>
    <row r="1115" spans="1:12" x14ac:dyDescent="0.25">
      <c r="A1115">
        <v>101</v>
      </c>
      <c r="B1115" s="93">
        <v>43465</v>
      </c>
      <c r="C1115">
        <v>12</v>
      </c>
      <c r="D1115" t="s">
        <v>104</v>
      </c>
      <c r="E1115">
        <v>2018</v>
      </c>
      <c r="F1115" t="s">
        <v>21</v>
      </c>
      <c r="G1115" t="s">
        <v>492</v>
      </c>
      <c r="H1115" t="s">
        <v>493</v>
      </c>
      <c r="I1115">
        <v>0</v>
      </c>
      <c r="J1115">
        <v>417.98</v>
      </c>
      <c r="K1115" t="s">
        <v>280</v>
      </c>
      <c r="L1115" t="s">
        <v>34</v>
      </c>
    </row>
    <row r="1116" spans="1:12" x14ac:dyDescent="0.25">
      <c r="A1116">
        <v>101</v>
      </c>
      <c r="B1116" s="93">
        <v>43465</v>
      </c>
      <c r="C1116">
        <v>12</v>
      </c>
      <c r="D1116" t="s">
        <v>104</v>
      </c>
      <c r="E1116">
        <v>2018</v>
      </c>
      <c r="F1116" t="s">
        <v>23</v>
      </c>
      <c r="G1116" t="s">
        <v>492</v>
      </c>
      <c r="H1116" t="s">
        <v>493</v>
      </c>
      <c r="I1116">
        <v>0</v>
      </c>
      <c r="J1116">
        <v>659.3</v>
      </c>
      <c r="K1116" t="s">
        <v>280</v>
      </c>
      <c r="L1116" t="s">
        <v>64</v>
      </c>
    </row>
    <row r="1117" spans="1:12" x14ac:dyDescent="0.25">
      <c r="A1117">
        <v>102</v>
      </c>
      <c r="B1117" s="93">
        <v>43465</v>
      </c>
      <c r="C1117">
        <v>12</v>
      </c>
      <c r="D1117" t="s">
        <v>104</v>
      </c>
      <c r="E1117">
        <v>2018</v>
      </c>
      <c r="F1117" t="s">
        <v>21</v>
      </c>
      <c r="G1117" t="s">
        <v>492</v>
      </c>
      <c r="H1117" t="s">
        <v>493</v>
      </c>
      <c r="I1117">
        <v>0</v>
      </c>
      <c r="J1117">
        <v>107.12</v>
      </c>
      <c r="K1117" t="s">
        <v>281</v>
      </c>
      <c r="L1117" t="s">
        <v>34</v>
      </c>
    </row>
    <row r="1118" spans="1:12" x14ac:dyDescent="0.25">
      <c r="A1118">
        <v>102</v>
      </c>
      <c r="B1118" s="93">
        <v>43465</v>
      </c>
      <c r="C1118">
        <v>12</v>
      </c>
      <c r="D1118" t="s">
        <v>104</v>
      </c>
      <c r="E1118">
        <v>2018</v>
      </c>
      <c r="F1118" t="s">
        <v>23</v>
      </c>
      <c r="G1118" t="s">
        <v>492</v>
      </c>
      <c r="H1118" t="s">
        <v>493</v>
      </c>
      <c r="I1118">
        <v>0</v>
      </c>
      <c r="J1118">
        <v>109.7</v>
      </c>
      <c r="K1118" t="s">
        <v>281</v>
      </c>
      <c r="L1118" t="s">
        <v>64</v>
      </c>
    </row>
    <row r="1119" spans="1:12" x14ac:dyDescent="0.25">
      <c r="A1119">
        <v>102</v>
      </c>
      <c r="B1119" s="93">
        <v>43465</v>
      </c>
      <c r="C1119">
        <v>12</v>
      </c>
      <c r="D1119" t="s">
        <v>104</v>
      </c>
      <c r="E1119">
        <v>2018</v>
      </c>
      <c r="F1119" t="s">
        <v>22</v>
      </c>
      <c r="G1119" t="s">
        <v>492</v>
      </c>
      <c r="H1119" t="s">
        <v>493</v>
      </c>
      <c r="I1119">
        <v>0</v>
      </c>
      <c r="J1119">
        <v>182</v>
      </c>
      <c r="K1119" t="s">
        <v>281</v>
      </c>
      <c r="L1119" t="s">
        <v>35</v>
      </c>
    </row>
    <row r="1120" spans="1:12" x14ac:dyDescent="0.25">
      <c r="A1120">
        <v>102</v>
      </c>
      <c r="B1120" s="93">
        <v>43465</v>
      </c>
      <c r="C1120">
        <v>12</v>
      </c>
      <c r="D1120" t="s">
        <v>104</v>
      </c>
      <c r="E1120">
        <v>2018</v>
      </c>
      <c r="F1120" t="s">
        <v>23</v>
      </c>
      <c r="G1120" t="s">
        <v>492</v>
      </c>
      <c r="H1120" t="s">
        <v>493</v>
      </c>
      <c r="I1120">
        <v>0</v>
      </c>
      <c r="J1120">
        <v>489.8</v>
      </c>
      <c r="K1120" t="s">
        <v>281</v>
      </c>
      <c r="L1120" t="s">
        <v>35</v>
      </c>
    </row>
    <row r="1121" spans="1:12" x14ac:dyDescent="0.25">
      <c r="A1121">
        <v>103</v>
      </c>
      <c r="B1121" s="93">
        <v>43447</v>
      </c>
      <c r="C1121">
        <v>12</v>
      </c>
      <c r="D1121" t="s">
        <v>104</v>
      </c>
      <c r="E1121">
        <v>2018</v>
      </c>
      <c r="F1121" t="s">
        <v>23</v>
      </c>
      <c r="G1121" t="s">
        <v>64</v>
      </c>
      <c r="H1121" t="s">
        <v>476</v>
      </c>
      <c r="I1121">
        <v>18</v>
      </c>
      <c r="J1121">
        <v>0</v>
      </c>
      <c r="K1121" t="s">
        <v>282</v>
      </c>
      <c r="L1121" t="s">
        <v>64</v>
      </c>
    </row>
    <row r="1122" spans="1:12" x14ac:dyDescent="0.25">
      <c r="A1122">
        <v>103</v>
      </c>
      <c r="B1122" s="93">
        <v>43448</v>
      </c>
      <c r="C1122">
        <v>12</v>
      </c>
      <c r="D1122" t="s">
        <v>104</v>
      </c>
      <c r="E1122">
        <v>2018</v>
      </c>
      <c r="F1122" t="s">
        <v>23</v>
      </c>
      <c r="G1122" t="s">
        <v>37</v>
      </c>
      <c r="H1122" t="s">
        <v>345</v>
      </c>
      <c r="I1122">
        <v>6.5</v>
      </c>
      <c r="J1122">
        <v>0</v>
      </c>
      <c r="K1122" t="s">
        <v>282</v>
      </c>
      <c r="L1122" t="s">
        <v>35</v>
      </c>
    </row>
    <row r="1123" spans="1:12" x14ac:dyDescent="0.25">
      <c r="A1123">
        <v>103</v>
      </c>
      <c r="B1123" s="93">
        <v>43461</v>
      </c>
      <c r="C1123">
        <v>12</v>
      </c>
      <c r="D1123" t="s">
        <v>104</v>
      </c>
      <c r="E1123">
        <v>2018</v>
      </c>
      <c r="F1123" t="s">
        <v>23</v>
      </c>
      <c r="G1123" t="s">
        <v>63</v>
      </c>
      <c r="H1123" t="s">
        <v>490</v>
      </c>
      <c r="I1123">
        <v>23.38</v>
      </c>
      <c r="J1123">
        <v>0</v>
      </c>
      <c r="K1123" t="s">
        <v>282</v>
      </c>
      <c r="L1123" t="s">
        <v>64</v>
      </c>
    </row>
    <row r="1124" spans="1:12" x14ac:dyDescent="0.25">
      <c r="A1124">
        <v>103</v>
      </c>
      <c r="B1124" s="93">
        <v>43465</v>
      </c>
      <c r="C1124">
        <v>12</v>
      </c>
      <c r="D1124" t="s">
        <v>104</v>
      </c>
      <c r="E1124">
        <v>2018</v>
      </c>
      <c r="F1124" t="s">
        <v>22</v>
      </c>
      <c r="G1124" t="s">
        <v>492</v>
      </c>
      <c r="H1124" t="s">
        <v>493</v>
      </c>
      <c r="I1124">
        <v>0</v>
      </c>
      <c r="J1124">
        <v>15.11</v>
      </c>
      <c r="K1124" t="s">
        <v>282</v>
      </c>
      <c r="L1124" t="s">
        <v>34</v>
      </c>
    </row>
    <row r="1125" spans="1:12" x14ac:dyDescent="0.25">
      <c r="A1125">
        <v>103</v>
      </c>
      <c r="B1125" s="93">
        <v>43465</v>
      </c>
      <c r="C1125">
        <v>12</v>
      </c>
      <c r="D1125" t="s">
        <v>104</v>
      </c>
      <c r="E1125">
        <v>2018</v>
      </c>
      <c r="F1125" t="s">
        <v>23</v>
      </c>
      <c r="G1125" t="s">
        <v>492</v>
      </c>
      <c r="H1125" t="s">
        <v>493</v>
      </c>
      <c r="I1125">
        <v>0</v>
      </c>
      <c r="J1125">
        <v>20.45</v>
      </c>
      <c r="K1125" t="s">
        <v>282</v>
      </c>
      <c r="L1125" t="s">
        <v>35</v>
      </c>
    </row>
    <row r="1126" spans="1:12" x14ac:dyDescent="0.25">
      <c r="A1126">
        <v>103</v>
      </c>
      <c r="B1126" s="93">
        <v>43465</v>
      </c>
      <c r="C1126">
        <v>12</v>
      </c>
      <c r="D1126" t="s">
        <v>104</v>
      </c>
      <c r="E1126">
        <v>2018</v>
      </c>
      <c r="F1126" t="s">
        <v>23</v>
      </c>
      <c r="G1126" t="s">
        <v>492</v>
      </c>
      <c r="H1126" t="s">
        <v>493</v>
      </c>
      <c r="I1126">
        <v>0</v>
      </c>
      <c r="J1126">
        <v>22.22</v>
      </c>
      <c r="K1126" t="s">
        <v>282</v>
      </c>
      <c r="L1126" t="s">
        <v>34</v>
      </c>
    </row>
    <row r="1127" spans="1:12" x14ac:dyDescent="0.25">
      <c r="A1127">
        <v>103</v>
      </c>
      <c r="B1127" s="93">
        <v>43465</v>
      </c>
      <c r="C1127">
        <v>12</v>
      </c>
      <c r="D1127" t="s">
        <v>104</v>
      </c>
      <c r="E1127">
        <v>2018</v>
      </c>
      <c r="F1127" t="s">
        <v>23</v>
      </c>
      <c r="G1127" t="s">
        <v>492</v>
      </c>
      <c r="H1127" t="s">
        <v>493</v>
      </c>
      <c r="I1127">
        <v>0</v>
      </c>
      <c r="J1127">
        <v>55.74</v>
      </c>
      <c r="K1127" t="s">
        <v>282</v>
      </c>
      <c r="L1127" t="s">
        <v>222</v>
      </c>
    </row>
    <row r="1128" spans="1:12" x14ac:dyDescent="0.25">
      <c r="A1128">
        <v>103</v>
      </c>
      <c r="B1128" s="93">
        <v>43465</v>
      </c>
      <c r="C1128">
        <v>12</v>
      </c>
      <c r="D1128" t="s">
        <v>104</v>
      </c>
      <c r="E1128">
        <v>2018</v>
      </c>
      <c r="F1128" t="s">
        <v>23</v>
      </c>
      <c r="G1128" t="s">
        <v>492</v>
      </c>
      <c r="H1128" t="s">
        <v>493</v>
      </c>
      <c r="I1128">
        <v>0</v>
      </c>
      <c r="J1128">
        <v>247.67</v>
      </c>
      <c r="K1128" t="s">
        <v>282</v>
      </c>
      <c r="L1128" t="s">
        <v>64</v>
      </c>
    </row>
    <row r="1129" spans="1:12" x14ac:dyDescent="0.25">
      <c r="A1129">
        <v>103</v>
      </c>
      <c r="B1129" s="93">
        <v>43465</v>
      </c>
      <c r="C1129">
        <v>12</v>
      </c>
      <c r="D1129" t="s">
        <v>104</v>
      </c>
      <c r="E1129">
        <v>2018</v>
      </c>
      <c r="F1129" t="s">
        <v>21</v>
      </c>
      <c r="G1129" t="s">
        <v>492</v>
      </c>
      <c r="H1129" t="s">
        <v>493</v>
      </c>
      <c r="I1129">
        <v>0</v>
      </c>
      <c r="J1129">
        <v>411.44</v>
      </c>
      <c r="K1129" t="s">
        <v>282</v>
      </c>
      <c r="L1129" t="s">
        <v>34</v>
      </c>
    </row>
    <row r="1130" spans="1:12" x14ac:dyDescent="0.25">
      <c r="A1130">
        <v>125</v>
      </c>
      <c r="B1130" s="93">
        <v>43441</v>
      </c>
      <c r="C1130">
        <v>12</v>
      </c>
      <c r="D1130" t="s">
        <v>104</v>
      </c>
      <c r="E1130">
        <v>2018</v>
      </c>
      <c r="F1130" t="s">
        <v>23</v>
      </c>
      <c r="G1130" t="s">
        <v>35</v>
      </c>
      <c r="H1130" t="s">
        <v>470</v>
      </c>
      <c r="I1130">
        <v>19</v>
      </c>
      <c r="J1130">
        <v>0</v>
      </c>
      <c r="K1130" t="s">
        <v>283</v>
      </c>
      <c r="L1130" t="s">
        <v>35</v>
      </c>
    </row>
    <row r="1131" spans="1:12" x14ac:dyDescent="0.25">
      <c r="A1131">
        <v>125</v>
      </c>
      <c r="B1131" s="93">
        <v>43441</v>
      </c>
      <c r="C1131">
        <v>12</v>
      </c>
      <c r="D1131" t="s">
        <v>104</v>
      </c>
      <c r="E1131">
        <v>2018</v>
      </c>
      <c r="F1131" t="s">
        <v>23</v>
      </c>
      <c r="G1131" t="s">
        <v>58</v>
      </c>
      <c r="H1131" t="s">
        <v>470</v>
      </c>
      <c r="I1131">
        <v>25.67</v>
      </c>
      <c r="J1131">
        <v>0</v>
      </c>
      <c r="K1131" t="s">
        <v>283</v>
      </c>
      <c r="L1131" t="s">
        <v>222</v>
      </c>
    </row>
    <row r="1132" spans="1:12" x14ac:dyDescent="0.25">
      <c r="A1132">
        <v>125</v>
      </c>
      <c r="B1132" s="93">
        <v>43461</v>
      </c>
      <c r="C1132">
        <v>12</v>
      </c>
      <c r="D1132" t="s">
        <v>104</v>
      </c>
      <c r="E1132">
        <v>2018</v>
      </c>
      <c r="F1132" t="s">
        <v>23</v>
      </c>
      <c r="G1132" t="s">
        <v>63</v>
      </c>
      <c r="H1132" t="s">
        <v>490</v>
      </c>
      <c r="I1132">
        <v>242.83</v>
      </c>
      <c r="J1132">
        <v>0</v>
      </c>
      <c r="K1132" t="s">
        <v>283</v>
      </c>
      <c r="L1132" t="s">
        <v>64</v>
      </c>
    </row>
    <row r="1133" spans="1:12" x14ac:dyDescent="0.25">
      <c r="A1133">
        <v>125</v>
      </c>
      <c r="B1133" s="93">
        <v>43465</v>
      </c>
      <c r="C1133">
        <v>12</v>
      </c>
      <c r="D1133" t="s">
        <v>104</v>
      </c>
      <c r="E1133">
        <v>2018</v>
      </c>
      <c r="F1133" t="s">
        <v>22</v>
      </c>
      <c r="G1133" t="s">
        <v>492</v>
      </c>
      <c r="H1133" t="s">
        <v>493</v>
      </c>
      <c r="I1133">
        <v>0</v>
      </c>
      <c r="J1133">
        <v>44.69</v>
      </c>
      <c r="K1133" t="s">
        <v>283</v>
      </c>
      <c r="L1133" t="s">
        <v>34</v>
      </c>
    </row>
    <row r="1134" spans="1:12" x14ac:dyDescent="0.25">
      <c r="A1134">
        <v>125</v>
      </c>
      <c r="B1134" s="93">
        <v>43465</v>
      </c>
      <c r="C1134">
        <v>12</v>
      </c>
      <c r="D1134" t="s">
        <v>104</v>
      </c>
      <c r="E1134">
        <v>2018</v>
      </c>
      <c r="F1134" t="s">
        <v>23</v>
      </c>
      <c r="G1134" t="s">
        <v>492</v>
      </c>
      <c r="H1134" t="s">
        <v>493</v>
      </c>
      <c r="I1134">
        <v>0</v>
      </c>
      <c r="J1134">
        <v>160.5</v>
      </c>
      <c r="K1134" t="s">
        <v>283</v>
      </c>
      <c r="L1134" t="s">
        <v>35</v>
      </c>
    </row>
    <row r="1135" spans="1:12" x14ac:dyDescent="0.25">
      <c r="A1135">
        <v>125</v>
      </c>
      <c r="B1135" s="93">
        <v>43465</v>
      </c>
      <c r="C1135">
        <v>12</v>
      </c>
      <c r="D1135" t="s">
        <v>104</v>
      </c>
      <c r="E1135">
        <v>2018</v>
      </c>
      <c r="F1135" t="s">
        <v>23</v>
      </c>
      <c r="G1135" t="s">
        <v>492</v>
      </c>
      <c r="H1135" t="s">
        <v>493</v>
      </c>
      <c r="I1135">
        <v>0</v>
      </c>
      <c r="J1135">
        <v>230.08</v>
      </c>
      <c r="K1135" t="s">
        <v>283</v>
      </c>
      <c r="L1135" t="s">
        <v>222</v>
      </c>
    </row>
    <row r="1136" spans="1:12" x14ac:dyDescent="0.25">
      <c r="A1136">
        <v>125</v>
      </c>
      <c r="B1136" s="93">
        <v>43465</v>
      </c>
      <c r="C1136">
        <v>12</v>
      </c>
      <c r="D1136" t="s">
        <v>104</v>
      </c>
      <c r="E1136">
        <v>2018</v>
      </c>
      <c r="F1136" t="s">
        <v>21</v>
      </c>
      <c r="G1136" t="s">
        <v>492</v>
      </c>
      <c r="H1136" t="s">
        <v>493</v>
      </c>
      <c r="I1136">
        <v>0</v>
      </c>
      <c r="J1136">
        <v>286.37</v>
      </c>
      <c r="K1136" t="s">
        <v>283</v>
      </c>
      <c r="L1136" t="s">
        <v>34</v>
      </c>
    </row>
    <row r="1137" spans="1:12" x14ac:dyDescent="0.25">
      <c r="A1137">
        <v>125</v>
      </c>
      <c r="B1137" s="93">
        <v>43465</v>
      </c>
      <c r="C1137">
        <v>12</v>
      </c>
      <c r="D1137" t="s">
        <v>104</v>
      </c>
      <c r="E1137">
        <v>2018</v>
      </c>
      <c r="F1137" t="s">
        <v>23</v>
      </c>
      <c r="G1137" t="s">
        <v>492</v>
      </c>
      <c r="H1137" t="s">
        <v>493</v>
      </c>
      <c r="I1137">
        <v>0</v>
      </c>
      <c r="J1137">
        <v>645.97</v>
      </c>
      <c r="K1137" t="s">
        <v>283</v>
      </c>
      <c r="L1137" t="s">
        <v>64</v>
      </c>
    </row>
    <row r="1138" spans="1:12" x14ac:dyDescent="0.25">
      <c r="A1138">
        <v>131</v>
      </c>
      <c r="B1138" s="93">
        <v>43438</v>
      </c>
      <c r="C1138">
        <v>12</v>
      </c>
      <c r="D1138" t="s">
        <v>104</v>
      </c>
      <c r="E1138">
        <v>2018</v>
      </c>
      <c r="F1138" t="s">
        <v>23</v>
      </c>
      <c r="G1138" t="s">
        <v>63</v>
      </c>
      <c r="H1138" t="s">
        <v>467</v>
      </c>
      <c r="I1138">
        <v>24.11</v>
      </c>
      <c r="J1138">
        <v>0</v>
      </c>
      <c r="K1138" t="s">
        <v>284</v>
      </c>
      <c r="L1138" t="s">
        <v>64</v>
      </c>
    </row>
    <row r="1139" spans="1:12" x14ac:dyDescent="0.25">
      <c r="A1139">
        <v>131</v>
      </c>
      <c r="B1139" s="93">
        <v>43461</v>
      </c>
      <c r="C1139">
        <v>12</v>
      </c>
      <c r="D1139" t="s">
        <v>104</v>
      </c>
      <c r="E1139">
        <v>2018</v>
      </c>
      <c r="F1139" t="s">
        <v>23</v>
      </c>
      <c r="G1139" t="s">
        <v>37</v>
      </c>
      <c r="H1139" t="s">
        <v>193</v>
      </c>
      <c r="I1139">
        <v>16.399999999999999</v>
      </c>
      <c r="J1139">
        <v>0</v>
      </c>
      <c r="K1139" t="s">
        <v>284</v>
      </c>
      <c r="L1139" t="s">
        <v>35</v>
      </c>
    </row>
    <row r="1140" spans="1:12" x14ac:dyDescent="0.25">
      <c r="A1140">
        <v>131</v>
      </c>
      <c r="B1140" s="93">
        <v>43462</v>
      </c>
      <c r="C1140">
        <v>12</v>
      </c>
      <c r="D1140" t="s">
        <v>104</v>
      </c>
      <c r="E1140">
        <v>2018</v>
      </c>
      <c r="F1140" t="s">
        <v>23</v>
      </c>
      <c r="G1140" t="s">
        <v>37</v>
      </c>
      <c r="H1140" t="s">
        <v>193</v>
      </c>
      <c r="I1140">
        <v>3.6</v>
      </c>
      <c r="J1140">
        <v>0</v>
      </c>
      <c r="K1140" t="s">
        <v>284</v>
      </c>
      <c r="L1140" t="s">
        <v>35</v>
      </c>
    </row>
    <row r="1141" spans="1:12" x14ac:dyDescent="0.25">
      <c r="A1141">
        <v>131</v>
      </c>
      <c r="B1141" s="93">
        <v>43465</v>
      </c>
      <c r="C1141">
        <v>12</v>
      </c>
      <c r="D1141" t="s">
        <v>104</v>
      </c>
      <c r="E1141">
        <v>2018</v>
      </c>
      <c r="F1141" t="s">
        <v>21</v>
      </c>
      <c r="G1141" t="s">
        <v>492</v>
      </c>
      <c r="H1141" t="s">
        <v>493</v>
      </c>
      <c r="I1141">
        <v>0</v>
      </c>
      <c r="J1141">
        <v>6.85</v>
      </c>
      <c r="K1141" t="s">
        <v>284</v>
      </c>
      <c r="L1141" t="s">
        <v>35</v>
      </c>
    </row>
    <row r="1142" spans="1:12" x14ac:dyDescent="0.25">
      <c r="A1142">
        <v>131</v>
      </c>
      <c r="B1142" s="93">
        <v>43465</v>
      </c>
      <c r="C1142">
        <v>12</v>
      </c>
      <c r="D1142" t="s">
        <v>104</v>
      </c>
      <c r="E1142">
        <v>2018</v>
      </c>
      <c r="F1142" t="s">
        <v>21</v>
      </c>
      <c r="G1142" t="s">
        <v>492</v>
      </c>
      <c r="H1142" t="s">
        <v>493</v>
      </c>
      <c r="I1142">
        <v>0</v>
      </c>
      <c r="J1142">
        <v>13.41</v>
      </c>
      <c r="K1142" t="s">
        <v>284</v>
      </c>
      <c r="L1142" t="s">
        <v>34</v>
      </c>
    </row>
    <row r="1143" spans="1:12" x14ac:dyDescent="0.25">
      <c r="A1143">
        <v>131</v>
      </c>
      <c r="B1143" s="93">
        <v>43465</v>
      </c>
      <c r="C1143">
        <v>12</v>
      </c>
      <c r="D1143" t="s">
        <v>104</v>
      </c>
      <c r="E1143">
        <v>2018</v>
      </c>
      <c r="F1143" t="s">
        <v>23</v>
      </c>
      <c r="G1143" t="s">
        <v>492</v>
      </c>
      <c r="H1143" t="s">
        <v>493</v>
      </c>
      <c r="I1143">
        <v>0</v>
      </c>
      <c r="J1143">
        <v>47</v>
      </c>
      <c r="K1143" t="s">
        <v>284</v>
      </c>
      <c r="L1143" t="s">
        <v>222</v>
      </c>
    </row>
    <row r="1144" spans="1:12" x14ac:dyDescent="0.25">
      <c r="A1144">
        <v>131</v>
      </c>
      <c r="B1144" s="93">
        <v>43465</v>
      </c>
      <c r="C1144">
        <v>12</v>
      </c>
      <c r="D1144" t="s">
        <v>104</v>
      </c>
      <c r="E1144">
        <v>2018</v>
      </c>
      <c r="F1144" t="s">
        <v>23</v>
      </c>
      <c r="G1144" t="s">
        <v>492</v>
      </c>
      <c r="H1144" t="s">
        <v>493</v>
      </c>
      <c r="I1144">
        <v>0</v>
      </c>
      <c r="J1144">
        <v>71.75</v>
      </c>
      <c r="K1144" t="s">
        <v>284</v>
      </c>
      <c r="L1144" t="s">
        <v>35</v>
      </c>
    </row>
    <row r="1145" spans="1:12" x14ac:dyDescent="0.25">
      <c r="A1145">
        <v>131</v>
      </c>
      <c r="B1145" s="93">
        <v>43465</v>
      </c>
      <c r="C1145">
        <v>12</v>
      </c>
      <c r="D1145" t="s">
        <v>104</v>
      </c>
      <c r="E1145">
        <v>2018</v>
      </c>
      <c r="F1145" t="s">
        <v>23</v>
      </c>
      <c r="G1145" t="s">
        <v>492</v>
      </c>
      <c r="H1145" t="s">
        <v>493</v>
      </c>
      <c r="I1145">
        <v>0</v>
      </c>
      <c r="J1145">
        <v>220.13</v>
      </c>
      <c r="K1145" t="s">
        <v>284</v>
      </c>
      <c r="L1145" t="s">
        <v>64</v>
      </c>
    </row>
    <row r="1146" spans="1:12" x14ac:dyDescent="0.25">
      <c r="A1146">
        <v>157</v>
      </c>
      <c r="B1146" s="93">
        <v>43455</v>
      </c>
      <c r="C1146">
        <v>12</v>
      </c>
      <c r="D1146" t="s">
        <v>104</v>
      </c>
      <c r="E1146">
        <v>2018</v>
      </c>
      <c r="F1146" t="s">
        <v>23</v>
      </c>
      <c r="G1146" t="s">
        <v>58</v>
      </c>
      <c r="H1146" t="s">
        <v>486</v>
      </c>
      <c r="I1146">
        <v>36.950000000000003</v>
      </c>
      <c r="J1146">
        <v>0</v>
      </c>
      <c r="K1146" t="s">
        <v>285</v>
      </c>
      <c r="L1146" t="s">
        <v>222</v>
      </c>
    </row>
    <row r="1147" spans="1:12" x14ac:dyDescent="0.25">
      <c r="A1147">
        <v>157</v>
      </c>
      <c r="B1147" s="93">
        <v>43455</v>
      </c>
      <c r="C1147">
        <v>12</v>
      </c>
      <c r="D1147" t="s">
        <v>104</v>
      </c>
      <c r="E1147">
        <v>2018</v>
      </c>
      <c r="F1147" t="s">
        <v>23</v>
      </c>
      <c r="G1147" t="s">
        <v>63</v>
      </c>
      <c r="H1147" t="s">
        <v>486</v>
      </c>
      <c r="I1147">
        <v>44</v>
      </c>
      <c r="J1147">
        <v>0</v>
      </c>
      <c r="K1147" t="s">
        <v>285</v>
      </c>
      <c r="L1147" t="s">
        <v>64</v>
      </c>
    </row>
    <row r="1148" spans="1:12" x14ac:dyDescent="0.25">
      <c r="A1148">
        <v>157</v>
      </c>
      <c r="B1148" s="93">
        <v>43462</v>
      </c>
      <c r="C1148">
        <v>12</v>
      </c>
      <c r="D1148" t="s">
        <v>104</v>
      </c>
      <c r="E1148">
        <v>2018</v>
      </c>
      <c r="F1148" t="s">
        <v>23</v>
      </c>
      <c r="G1148" t="s">
        <v>63</v>
      </c>
      <c r="H1148" t="s">
        <v>491</v>
      </c>
      <c r="I1148">
        <v>64.2</v>
      </c>
      <c r="J1148">
        <v>0</v>
      </c>
      <c r="K1148" t="s">
        <v>285</v>
      </c>
      <c r="L1148" t="s">
        <v>64</v>
      </c>
    </row>
    <row r="1149" spans="1:12" x14ac:dyDescent="0.25">
      <c r="A1149">
        <v>157</v>
      </c>
      <c r="B1149" s="93">
        <v>43462</v>
      </c>
      <c r="C1149">
        <v>12</v>
      </c>
      <c r="D1149" t="s">
        <v>104</v>
      </c>
      <c r="E1149">
        <v>2018</v>
      </c>
      <c r="F1149" t="s">
        <v>23</v>
      </c>
      <c r="G1149" t="s">
        <v>58</v>
      </c>
      <c r="H1149" t="s">
        <v>491</v>
      </c>
      <c r="I1149">
        <v>77.040000000000006</v>
      </c>
      <c r="J1149">
        <v>0</v>
      </c>
      <c r="K1149" t="s">
        <v>285</v>
      </c>
      <c r="L1149" t="s">
        <v>222</v>
      </c>
    </row>
    <row r="1150" spans="1:12" x14ac:dyDescent="0.25">
      <c r="A1150">
        <v>157</v>
      </c>
      <c r="B1150" s="93">
        <v>43465</v>
      </c>
      <c r="C1150">
        <v>12</v>
      </c>
      <c r="D1150" t="s">
        <v>104</v>
      </c>
      <c r="E1150">
        <v>2018</v>
      </c>
      <c r="F1150" t="s">
        <v>21</v>
      </c>
      <c r="G1150" t="s">
        <v>492</v>
      </c>
      <c r="H1150" t="s">
        <v>493</v>
      </c>
      <c r="I1150">
        <v>0</v>
      </c>
      <c r="J1150">
        <v>8</v>
      </c>
      <c r="K1150" t="s">
        <v>285</v>
      </c>
      <c r="L1150" t="s">
        <v>222</v>
      </c>
    </row>
    <row r="1151" spans="1:12" x14ac:dyDescent="0.25">
      <c r="A1151">
        <v>157</v>
      </c>
      <c r="B1151" s="93">
        <v>43465</v>
      </c>
      <c r="C1151">
        <v>12</v>
      </c>
      <c r="D1151" t="s">
        <v>104</v>
      </c>
      <c r="E1151">
        <v>2018</v>
      </c>
      <c r="F1151" t="s">
        <v>21</v>
      </c>
      <c r="G1151" t="s">
        <v>492</v>
      </c>
      <c r="H1151" t="s">
        <v>493</v>
      </c>
      <c r="I1151">
        <v>0</v>
      </c>
      <c r="J1151">
        <v>136.54</v>
      </c>
      <c r="K1151" t="s">
        <v>285</v>
      </c>
      <c r="L1151" t="s">
        <v>34</v>
      </c>
    </row>
    <row r="1152" spans="1:12" x14ac:dyDescent="0.25">
      <c r="A1152">
        <v>157</v>
      </c>
      <c r="B1152" s="93">
        <v>43465</v>
      </c>
      <c r="C1152">
        <v>12</v>
      </c>
      <c r="D1152" t="s">
        <v>104</v>
      </c>
      <c r="E1152">
        <v>2018</v>
      </c>
      <c r="F1152" t="s">
        <v>23</v>
      </c>
      <c r="G1152" t="s">
        <v>492</v>
      </c>
      <c r="H1152" t="s">
        <v>493</v>
      </c>
      <c r="I1152">
        <v>0</v>
      </c>
      <c r="J1152">
        <v>195</v>
      </c>
      <c r="K1152" t="s">
        <v>285</v>
      </c>
      <c r="L1152" t="s">
        <v>35</v>
      </c>
    </row>
    <row r="1153" spans="1:12" x14ac:dyDescent="0.25">
      <c r="A1153">
        <v>157</v>
      </c>
      <c r="B1153" s="93">
        <v>43465</v>
      </c>
      <c r="C1153">
        <v>12</v>
      </c>
      <c r="D1153" t="s">
        <v>104</v>
      </c>
      <c r="E1153">
        <v>2018</v>
      </c>
      <c r="F1153" t="s">
        <v>23</v>
      </c>
      <c r="G1153" t="s">
        <v>492</v>
      </c>
      <c r="H1153" t="s">
        <v>493</v>
      </c>
      <c r="I1153">
        <v>0</v>
      </c>
      <c r="J1153">
        <v>282.49</v>
      </c>
      <c r="K1153" t="s">
        <v>285</v>
      </c>
      <c r="L1153" t="s">
        <v>34</v>
      </c>
    </row>
    <row r="1154" spans="1:12" x14ac:dyDescent="0.25">
      <c r="A1154">
        <v>157</v>
      </c>
      <c r="B1154" s="93">
        <v>43465</v>
      </c>
      <c r="C1154">
        <v>12</v>
      </c>
      <c r="D1154" t="s">
        <v>104</v>
      </c>
      <c r="E1154">
        <v>2018</v>
      </c>
      <c r="F1154" t="s">
        <v>23</v>
      </c>
      <c r="G1154" t="s">
        <v>492</v>
      </c>
      <c r="H1154" t="s">
        <v>493</v>
      </c>
      <c r="I1154">
        <v>0</v>
      </c>
      <c r="J1154">
        <v>332.67</v>
      </c>
      <c r="K1154" t="s">
        <v>285</v>
      </c>
      <c r="L1154" t="s">
        <v>222</v>
      </c>
    </row>
    <row r="1155" spans="1:12" x14ac:dyDescent="0.25">
      <c r="A1155">
        <v>157</v>
      </c>
      <c r="B1155" s="93">
        <v>43465</v>
      </c>
      <c r="C1155">
        <v>12</v>
      </c>
      <c r="D1155" t="s">
        <v>104</v>
      </c>
      <c r="E1155">
        <v>2018</v>
      </c>
      <c r="F1155" t="s">
        <v>23</v>
      </c>
      <c r="G1155" t="s">
        <v>492</v>
      </c>
      <c r="H1155" t="s">
        <v>493</v>
      </c>
      <c r="I1155">
        <v>0</v>
      </c>
      <c r="J1155">
        <v>395.86</v>
      </c>
      <c r="K1155" t="s">
        <v>285</v>
      </c>
      <c r="L1155" t="s">
        <v>64</v>
      </c>
    </row>
    <row r="1156" spans="1:12" x14ac:dyDescent="0.25">
      <c r="A1156">
        <v>162</v>
      </c>
      <c r="B1156" s="93">
        <v>43446</v>
      </c>
      <c r="C1156">
        <v>12</v>
      </c>
      <c r="D1156" t="s">
        <v>104</v>
      </c>
      <c r="E1156">
        <v>2018</v>
      </c>
      <c r="F1156" t="s">
        <v>23</v>
      </c>
      <c r="G1156" t="s">
        <v>63</v>
      </c>
      <c r="H1156" t="s">
        <v>475</v>
      </c>
      <c r="I1156">
        <v>9.35</v>
      </c>
      <c r="J1156">
        <v>0</v>
      </c>
      <c r="K1156" t="s">
        <v>286</v>
      </c>
      <c r="L1156" t="s">
        <v>64</v>
      </c>
    </row>
    <row r="1157" spans="1:12" x14ac:dyDescent="0.25">
      <c r="A1157">
        <v>162</v>
      </c>
      <c r="B1157" s="93">
        <v>43446</v>
      </c>
      <c r="C1157">
        <v>12</v>
      </c>
      <c r="D1157" t="s">
        <v>104</v>
      </c>
      <c r="E1157">
        <v>2018</v>
      </c>
      <c r="F1157" t="s">
        <v>23</v>
      </c>
      <c r="G1157" t="s">
        <v>58</v>
      </c>
      <c r="H1157" t="s">
        <v>475</v>
      </c>
      <c r="I1157">
        <v>26.97</v>
      </c>
      <c r="J1157">
        <v>0</v>
      </c>
      <c r="K1157" t="s">
        <v>286</v>
      </c>
      <c r="L1157" t="s">
        <v>222</v>
      </c>
    </row>
    <row r="1158" spans="1:12" x14ac:dyDescent="0.25">
      <c r="A1158">
        <v>162</v>
      </c>
      <c r="B1158" s="93">
        <v>43446</v>
      </c>
      <c r="C1158">
        <v>12</v>
      </c>
      <c r="D1158" t="s">
        <v>104</v>
      </c>
      <c r="E1158">
        <v>2018</v>
      </c>
      <c r="F1158" t="s">
        <v>23</v>
      </c>
      <c r="G1158" t="s">
        <v>67</v>
      </c>
      <c r="H1158" t="s">
        <v>475</v>
      </c>
      <c r="I1158">
        <v>29.37</v>
      </c>
      <c r="J1158">
        <v>0</v>
      </c>
      <c r="K1158" t="s">
        <v>286</v>
      </c>
      <c r="L1158" t="s">
        <v>266</v>
      </c>
    </row>
    <row r="1159" spans="1:12" x14ac:dyDescent="0.25">
      <c r="A1159">
        <v>162</v>
      </c>
      <c r="B1159" s="93">
        <v>43465</v>
      </c>
      <c r="C1159">
        <v>12</v>
      </c>
      <c r="D1159" t="s">
        <v>104</v>
      </c>
      <c r="E1159">
        <v>2018</v>
      </c>
      <c r="F1159" t="s">
        <v>23</v>
      </c>
      <c r="G1159" t="s">
        <v>492</v>
      </c>
      <c r="H1159" t="s">
        <v>493</v>
      </c>
      <c r="I1159">
        <v>0</v>
      </c>
      <c r="J1159">
        <v>29.37</v>
      </c>
      <c r="K1159" t="s">
        <v>286</v>
      </c>
      <c r="L1159" t="s">
        <v>266</v>
      </c>
    </row>
    <row r="1160" spans="1:12" x14ac:dyDescent="0.25">
      <c r="A1160">
        <v>162</v>
      </c>
      <c r="B1160" s="93">
        <v>43465</v>
      </c>
      <c r="C1160">
        <v>12</v>
      </c>
      <c r="D1160" t="s">
        <v>104</v>
      </c>
      <c r="E1160">
        <v>2018</v>
      </c>
      <c r="F1160" t="s">
        <v>23</v>
      </c>
      <c r="G1160" t="s">
        <v>492</v>
      </c>
      <c r="H1160" t="s">
        <v>493</v>
      </c>
      <c r="I1160">
        <v>0</v>
      </c>
      <c r="J1160">
        <v>154.49</v>
      </c>
      <c r="K1160" t="s">
        <v>286</v>
      </c>
      <c r="L1160" t="s">
        <v>222</v>
      </c>
    </row>
    <row r="1161" spans="1:12" x14ac:dyDescent="0.25">
      <c r="A1161">
        <v>162</v>
      </c>
      <c r="B1161" s="93">
        <v>43465</v>
      </c>
      <c r="C1161">
        <v>12</v>
      </c>
      <c r="D1161" t="s">
        <v>104</v>
      </c>
      <c r="E1161">
        <v>2018</v>
      </c>
      <c r="F1161" t="s">
        <v>22</v>
      </c>
      <c r="G1161" t="s">
        <v>492</v>
      </c>
      <c r="H1161" t="s">
        <v>493</v>
      </c>
      <c r="I1161">
        <v>0</v>
      </c>
      <c r="J1161">
        <v>241.59</v>
      </c>
      <c r="K1161" t="s">
        <v>286</v>
      </c>
      <c r="L1161" t="s">
        <v>34</v>
      </c>
    </row>
    <row r="1162" spans="1:12" x14ac:dyDescent="0.25">
      <c r="A1162">
        <v>162</v>
      </c>
      <c r="B1162" s="93">
        <v>43465</v>
      </c>
      <c r="C1162">
        <v>12</v>
      </c>
      <c r="D1162" t="s">
        <v>104</v>
      </c>
      <c r="E1162">
        <v>2018</v>
      </c>
      <c r="F1162" t="s">
        <v>23</v>
      </c>
      <c r="G1162" t="s">
        <v>492</v>
      </c>
      <c r="H1162" t="s">
        <v>493</v>
      </c>
      <c r="I1162">
        <v>0</v>
      </c>
      <c r="J1162">
        <v>243.4</v>
      </c>
      <c r="K1162" t="s">
        <v>286</v>
      </c>
      <c r="L1162" t="s">
        <v>35</v>
      </c>
    </row>
    <row r="1163" spans="1:12" x14ac:dyDescent="0.25">
      <c r="A1163">
        <v>162</v>
      </c>
      <c r="B1163" s="93">
        <v>43465</v>
      </c>
      <c r="C1163">
        <v>12</v>
      </c>
      <c r="D1163" t="s">
        <v>104</v>
      </c>
      <c r="E1163">
        <v>2018</v>
      </c>
      <c r="F1163" t="s">
        <v>23</v>
      </c>
      <c r="G1163" t="s">
        <v>492</v>
      </c>
      <c r="H1163" t="s">
        <v>493</v>
      </c>
      <c r="I1163">
        <v>0</v>
      </c>
      <c r="J1163">
        <v>248.23</v>
      </c>
      <c r="K1163" t="s">
        <v>286</v>
      </c>
      <c r="L1163" t="s">
        <v>64</v>
      </c>
    </row>
    <row r="1164" spans="1:12" x14ac:dyDescent="0.25">
      <c r="A1164">
        <v>162</v>
      </c>
      <c r="B1164" s="93">
        <v>43465</v>
      </c>
      <c r="C1164">
        <v>12</v>
      </c>
      <c r="D1164" t="s">
        <v>104</v>
      </c>
      <c r="E1164">
        <v>2018</v>
      </c>
      <c r="F1164" t="s">
        <v>21</v>
      </c>
      <c r="G1164" t="s">
        <v>492</v>
      </c>
      <c r="H1164" t="s">
        <v>493</v>
      </c>
      <c r="I1164">
        <v>0</v>
      </c>
      <c r="J1164">
        <v>253</v>
      </c>
      <c r="K1164" t="s">
        <v>286</v>
      </c>
      <c r="L1164" t="s">
        <v>35</v>
      </c>
    </row>
    <row r="1165" spans="1:12" x14ac:dyDescent="0.25">
      <c r="A1165">
        <v>162</v>
      </c>
      <c r="B1165" s="93">
        <v>43465</v>
      </c>
      <c r="C1165">
        <v>12</v>
      </c>
      <c r="D1165" t="s">
        <v>104</v>
      </c>
      <c r="E1165">
        <v>2018</v>
      </c>
      <c r="F1165" t="s">
        <v>21</v>
      </c>
      <c r="G1165" t="s">
        <v>492</v>
      </c>
      <c r="H1165" t="s">
        <v>493</v>
      </c>
      <c r="I1165">
        <v>0</v>
      </c>
      <c r="J1165">
        <v>901.93</v>
      </c>
      <c r="K1165" t="s">
        <v>286</v>
      </c>
      <c r="L1165" t="s">
        <v>34</v>
      </c>
    </row>
    <row r="1166" spans="1:12" x14ac:dyDescent="0.25">
      <c r="A1166">
        <v>164</v>
      </c>
      <c r="B1166" s="93">
        <v>43447</v>
      </c>
      <c r="C1166">
        <v>12</v>
      </c>
      <c r="D1166" t="s">
        <v>104</v>
      </c>
      <c r="E1166">
        <v>2018</v>
      </c>
      <c r="F1166" t="s">
        <v>23</v>
      </c>
      <c r="G1166" t="s">
        <v>37</v>
      </c>
      <c r="H1166" t="s">
        <v>62</v>
      </c>
      <c r="I1166">
        <v>12</v>
      </c>
      <c r="J1166">
        <v>0</v>
      </c>
      <c r="K1166" t="s">
        <v>287</v>
      </c>
      <c r="L1166" t="s">
        <v>35</v>
      </c>
    </row>
    <row r="1167" spans="1:12" x14ac:dyDescent="0.25">
      <c r="A1167">
        <v>164</v>
      </c>
      <c r="B1167" s="93">
        <v>43454</v>
      </c>
      <c r="C1167">
        <v>12</v>
      </c>
      <c r="D1167" t="s">
        <v>104</v>
      </c>
      <c r="E1167">
        <v>2018</v>
      </c>
      <c r="F1167" t="s">
        <v>23</v>
      </c>
      <c r="G1167" t="s">
        <v>63</v>
      </c>
      <c r="H1167" t="s">
        <v>485</v>
      </c>
      <c r="I1167">
        <v>232.38</v>
      </c>
      <c r="J1167">
        <v>0</v>
      </c>
      <c r="K1167" t="s">
        <v>287</v>
      </c>
      <c r="L1167" t="s">
        <v>64</v>
      </c>
    </row>
    <row r="1168" spans="1:12" x14ac:dyDescent="0.25">
      <c r="A1168">
        <v>164</v>
      </c>
      <c r="B1168" s="93">
        <v>43462</v>
      </c>
      <c r="C1168">
        <v>12</v>
      </c>
      <c r="D1168" t="s">
        <v>104</v>
      </c>
      <c r="E1168">
        <v>2018</v>
      </c>
      <c r="F1168" t="s">
        <v>23</v>
      </c>
      <c r="G1168" t="s">
        <v>63</v>
      </c>
      <c r="H1168" t="s">
        <v>491</v>
      </c>
      <c r="I1168">
        <v>104.68</v>
      </c>
      <c r="J1168">
        <v>0</v>
      </c>
      <c r="K1168" t="s">
        <v>287</v>
      </c>
      <c r="L1168" t="s">
        <v>64</v>
      </c>
    </row>
    <row r="1169" spans="1:12" x14ac:dyDescent="0.25">
      <c r="A1169">
        <v>164</v>
      </c>
      <c r="B1169" s="93">
        <v>43465</v>
      </c>
      <c r="C1169">
        <v>12</v>
      </c>
      <c r="D1169" t="s">
        <v>104</v>
      </c>
      <c r="E1169">
        <v>2018</v>
      </c>
      <c r="F1169" t="s">
        <v>22</v>
      </c>
      <c r="G1169" t="s">
        <v>492</v>
      </c>
      <c r="H1169" t="s">
        <v>493</v>
      </c>
      <c r="I1169">
        <v>0</v>
      </c>
      <c r="J1169">
        <v>8</v>
      </c>
      <c r="K1169" t="s">
        <v>287</v>
      </c>
      <c r="L1169" t="s">
        <v>222</v>
      </c>
    </row>
    <row r="1170" spans="1:12" x14ac:dyDescent="0.25">
      <c r="A1170">
        <v>164</v>
      </c>
      <c r="B1170" s="93">
        <v>43465</v>
      </c>
      <c r="C1170">
        <v>12</v>
      </c>
      <c r="D1170" t="s">
        <v>104</v>
      </c>
      <c r="E1170">
        <v>2018</v>
      </c>
      <c r="F1170" t="s">
        <v>22</v>
      </c>
      <c r="G1170" t="s">
        <v>492</v>
      </c>
      <c r="H1170" t="s">
        <v>493</v>
      </c>
      <c r="I1170">
        <v>0</v>
      </c>
      <c r="J1170">
        <v>24.92</v>
      </c>
      <c r="K1170" t="s">
        <v>287</v>
      </c>
      <c r="L1170" t="s">
        <v>34</v>
      </c>
    </row>
    <row r="1171" spans="1:12" x14ac:dyDescent="0.25">
      <c r="A1171">
        <v>164</v>
      </c>
      <c r="B1171" s="93">
        <v>43465</v>
      </c>
      <c r="C1171">
        <v>12</v>
      </c>
      <c r="D1171" t="s">
        <v>104</v>
      </c>
      <c r="E1171">
        <v>2018</v>
      </c>
      <c r="F1171" t="s">
        <v>21</v>
      </c>
      <c r="G1171" t="s">
        <v>492</v>
      </c>
      <c r="H1171" t="s">
        <v>493</v>
      </c>
      <c r="I1171">
        <v>0</v>
      </c>
      <c r="J1171">
        <v>129.09</v>
      </c>
      <c r="K1171" t="s">
        <v>287</v>
      </c>
      <c r="L1171" t="s">
        <v>34</v>
      </c>
    </row>
    <row r="1172" spans="1:12" x14ac:dyDescent="0.25">
      <c r="A1172">
        <v>164</v>
      </c>
      <c r="B1172" s="93">
        <v>43465</v>
      </c>
      <c r="C1172">
        <v>12</v>
      </c>
      <c r="D1172" t="s">
        <v>104</v>
      </c>
      <c r="E1172">
        <v>2018</v>
      </c>
      <c r="F1172" t="s">
        <v>23</v>
      </c>
      <c r="G1172" t="s">
        <v>492</v>
      </c>
      <c r="H1172" t="s">
        <v>493</v>
      </c>
      <c r="I1172">
        <v>0</v>
      </c>
      <c r="J1172">
        <v>311.75</v>
      </c>
      <c r="K1172" t="s">
        <v>287</v>
      </c>
      <c r="L1172" t="s">
        <v>222</v>
      </c>
    </row>
    <row r="1173" spans="1:12" x14ac:dyDescent="0.25">
      <c r="A1173">
        <v>164</v>
      </c>
      <c r="B1173" s="93">
        <v>43465</v>
      </c>
      <c r="C1173">
        <v>12</v>
      </c>
      <c r="D1173" t="s">
        <v>104</v>
      </c>
      <c r="E1173">
        <v>2018</v>
      </c>
      <c r="F1173" t="s">
        <v>23</v>
      </c>
      <c r="G1173" t="s">
        <v>492</v>
      </c>
      <c r="H1173" t="s">
        <v>493</v>
      </c>
      <c r="I1173">
        <v>0</v>
      </c>
      <c r="J1173">
        <v>641.25</v>
      </c>
      <c r="K1173" t="s">
        <v>287</v>
      </c>
      <c r="L1173" t="s">
        <v>35</v>
      </c>
    </row>
    <row r="1174" spans="1:12" x14ac:dyDescent="0.25">
      <c r="A1174">
        <v>164</v>
      </c>
      <c r="B1174" s="93">
        <v>43465</v>
      </c>
      <c r="C1174">
        <v>12</v>
      </c>
      <c r="D1174" t="s">
        <v>104</v>
      </c>
      <c r="E1174">
        <v>2018</v>
      </c>
      <c r="F1174" t="s">
        <v>23</v>
      </c>
      <c r="G1174" t="s">
        <v>492</v>
      </c>
      <c r="H1174" t="s">
        <v>493</v>
      </c>
      <c r="I1174">
        <v>0</v>
      </c>
      <c r="J1174">
        <v>643.86</v>
      </c>
      <c r="K1174" t="s">
        <v>287</v>
      </c>
      <c r="L1174" t="s">
        <v>64</v>
      </c>
    </row>
    <row r="1175" spans="1:12" x14ac:dyDescent="0.25">
      <c r="A1175">
        <v>165</v>
      </c>
      <c r="B1175" s="93">
        <v>43465</v>
      </c>
      <c r="C1175">
        <v>12</v>
      </c>
      <c r="D1175" t="s">
        <v>104</v>
      </c>
      <c r="E1175">
        <v>2018</v>
      </c>
      <c r="F1175" t="s">
        <v>23</v>
      </c>
      <c r="G1175" t="s">
        <v>492</v>
      </c>
      <c r="H1175" t="s">
        <v>493</v>
      </c>
      <c r="I1175">
        <v>0</v>
      </c>
      <c r="J1175">
        <v>14.35</v>
      </c>
      <c r="K1175" t="s">
        <v>733</v>
      </c>
      <c r="L1175" t="s">
        <v>35</v>
      </c>
    </row>
    <row r="1176" spans="1:12" x14ac:dyDescent="0.25">
      <c r="A1176">
        <v>165</v>
      </c>
      <c r="B1176" s="93">
        <v>43465</v>
      </c>
      <c r="C1176">
        <v>12</v>
      </c>
      <c r="D1176" t="s">
        <v>104</v>
      </c>
      <c r="E1176">
        <v>2018</v>
      </c>
      <c r="F1176" t="s">
        <v>21</v>
      </c>
      <c r="G1176" t="s">
        <v>492</v>
      </c>
      <c r="H1176" t="s">
        <v>493</v>
      </c>
      <c r="I1176">
        <v>0</v>
      </c>
      <c r="J1176">
        <v>60.4</v>
      </c>
      <c r="K1176" t="s">
        <v>733</v>
      </c>
      <c r="L1176" t="s">
        <v>34</v>
      </c>
    </row>
    <row r="1177" spans="1:12" x14ac:dyDescent="0.25">
      <c r="A1177">
        <v>165</v>
      </c>
      <c r="B1177" s="93">
        <v>43465</v>
      </c>
      <c r="C1177">
        <v>12</v>
      </c>
      <c r="D1177" t="s">
        <v>104</v>
      </c>
      <c r="E1177">
        <v>2018</v>
      </c>
      <c r="F1177" t="s">
        <v>23</v>
      </c>
      <c r="G1177" t="s">
        <v>492</v>
      </c>
      <c r="H1177" t="s">
        <v>493</v>
      </c>
      <c r="I1177">
        <v>0</v>
      </c>
      <c r="J1177">
        <v>74.75</v>
      </c>
      <c r="K1177" t="s">
        <v>733</v>
      </c>
      <c r="L1177" t="s">
        <v>64</v>
      </c>
    </row>
    <row r="1178" spans="1:12" x14ac:dyDescent="0.25">
      <c r="A1178">
        <v>196</v>
      </c>
      <c r="B1178" s="93">
        <v>43452</v>
      </c>
      <c r="C1178">
        <v>12</v>
      </c>
      <c r="D1178" t="s">
        <v>104</v>
      </c>
      <c r="E1178">
        <v>2018</v>
      </c>
      <c r="F1178" t="s">
        <v>23</v>
      </c>
      <c r="G1178" t="s">
        <v>37</v>
      </c>
      <c r="H1178" t="s">
        <v>59</v>
      </c>
      <c r="I1178">
        <v>6.5</v>
      </c>
      <c r="J1178">
        <v>0</v>
      </c>
      <c r="K1178" t="s">
        <v>288</v>
      </c>
      <c r="L1178" t="s">
        <v>35</v>
      </c>
    </row>
    <row r="1179" spans="1:12" x14ac:dyDescent="0.25">
      <c r="A1179">
        <v>196</v>
      </c>
      <c r="B1179" s="93">
        <v>43465</v>
      </c>
      <c r="C1179">
        <v>12</v>
      </c>
      <c r="D1179" t="s">
        <v>104</v>
      </c>
      <c r="E1179">
        <v>2018</v>
      </c>
      <c r="F1179" t="s">
        <v>22</v>
      </c>
      <c r="G1179" t="s">
        <v>492</v>
      </c>
      <c r="H1179" t="s">
        <v>493</v>
      </c>
      <c r="I1179">
        <v>0</v>
      </c>
      <c r="J1179">
        <v>14.18</v>
      </c>
      <c r="K1179" t="s">
        <v>288</v>
      </c>
      <c r="L1179" t="s">
        <v>34</v>
      </c>
    </row>
    <row r="1180" spans="1:12" x14ac:dyDescent="0.25">
      <c r="A1180">
        <v>196</v>
      </c>
      <c r="B1180" s="93">
        <v>43465</v>
      </c>
      <c r="C1180">
        <v>12</v>
      </c>
      <c r="D1180" t="s">
        <v>104</v>
      </c>
      <c r="E1180">
        <v>2018</v>
      </c>
      <c r="F1180" t="s">
        <v>21</v>
      </c>
      <c r="G1180" t="s">
        <v>492</v>
      </c>
      <c r="H1180" t="s">
        <v>493</v>
      </c>
      <c r="I1180">
        <v>0</v>
      </c>
      <c r="J1180">
        <v>26.52</v>
      </c>
      <c r="K1180" t="s">
        <v>288</v>
      </c>
      <c r="L1180" t="s">
        <v>34</v>
      </c>
    </row>
    <row r="1181" spans="1:12" x14ac:dyDescent="0.25">
      <c r="A1181">
        <v>196</v>
      </c>
      <c r="B1181" s="93">
        <v>43465</v>
      </c>
      <c r="C1181">
        <v>12</v>
      </c>
      <c r="D1181" t="s">
        <v>104</v>
      </c>
      <c r="E1181">
        <v>2018</v>
      </c>
      <c r="F1181" t="s">
        <v>23</v>
      </c>
      <c r="G1181" t="s">
        <v>492</v>
      </c>
      <c r="H1181" t="s">
        <v>493</v>
      </c>
      <c r="I1181">
        <v>0</v>
      </c>
      <c r="J1181">
        <v>71.25</v>
      </c>
      <c r="K1181" t="s">
        <v>288</v>
      </c>
      <c r="L1181" t="s">
        <v>35</v>
      </c>
    </row>
    <row r="1182" spans="1:12" x14ac:dyDescent="0.25">
      <c r="A1182">
        <v>196</v>
      </c>
      <c r="B1182" s="93">
        <v>43465</v>
      </c>
      <c r="C1182">
        <v>12</v>
      </c>
      <c r="D1182" t="s">
        <v>104</v>
      </c>
      <c r="E1182">
        <v>2018</v>
      </c>
      <c r="F1182" t="s">
        <v>23</v>
      </c>
      <c r="G1182" t="s">
        <v>492</v>
      </c>
      <c r="H1182" t="s">
        <v>493</v>
      </c>
      <c r="I1182">
        <v>0</v>
      </c>
      <c r="J1182">
        <v>95.41</v>
      </c>
      <c r="K1182" t="s">
        <v>288</v>
      </c>
      <c r="L1182" t="s">
        <v>34</v>
      </c>
    </row>
    <row r="1183" spans="1:12" x14ac:dyDescent="0.25">
      <c r="A1183">
        <v>196</v>
      </c>
      <c r="B1183" s="93">
        <v>43465</v>
      </c>
      <c r="C1183">
        <v>12</v>
      </c>
      <c r="D1183" t="s">
        <v>104</v>
      </c>
      <c r="E1183">
        <v>2018</v>
      </c>
      <c r="F1183" t="s">
        <v>23</v>
      </c>
      <c r="G1183" t="s">
        <v>492</v>
      </c>
      <c r="H1183" t="s">
        <v>493</v>
      </c>
      <c r="I1183">
        <v>0</v>
      </c>
      <c r="J1183">
        <v>223.74</v>
      </c>
      <c r="K1183" t="s">
        <v>288</v>
      </c>
      <c r="L1183" t="s">
        <v>64</v>
      </c>
    </row>
    <row r="1184" spans="1:12" x14ac:dyDescent="0.25">
      <c r="A1184">
        <v>1</v>
      </c>
      <c r="B1184" s="93">
        <v>43405</v>
      </c>
      <c r="C1184">
        <v>11</v>
      </c>
      <c r="D1184" t="s">
        <v>103</v>
      </c>
      <c r="E1184">
        <v>2018</v>
      </c>
      <c r="F1184" t="s">
        <v>23</v>
      </c>
      <c r="G1184" t="s">
        <v>37</v>
      </c>
      <c r="H1184" t="s">
        <v>154</v>
      </c>
      <c r="I1184">
        <v>2.4</v>
      </c>
      <c r="J1184">
        <v>0</v>
      </c>
      <c r="K1184" t="s">
        <v>221</v>
      </c>
      <c r="L1184" t="s">
        <v>35</v>
      </c>
    </row>
    <row r="1185" spans="1:12" x14ac:dyDescent="0.25">
      <c r="A1185">
        <v>1</v>
      </c>
      <c r="B1185" s="93">
        <v>43413</v>
      </c>
      <c r="C1185">
        <v>11</v>
      </c>
      <c r="D1185" t="s">
        <v>103</v>
      </c>
      <c r="E1185">
        <v>2018</v>
      </c>
      <c r="F1185" t="s">
        <v>23</v>
      </c>
      <c r="G1185" t="s">
        <v>63</v>
      </c>
      <c r="H1185" t="s">
        <v>441</v>
      </c>
      <c r="I1185">
        <v>99.56</v>
      </c>
      <c r="J1185">
        <v>0</v>
      </c>
      <c r="K1185" t="s">
        <v>221</v>
      </c>
      <c r="L1185" t="s">
        <v>64</v>
      </c>
    </row>
    <row r="1186" spans="1:12" x14ac:dyDescent="0.25">
      <c r="A1186">
        <v>1</v>
      </c>
      <c r="B1186" s="93">
        <v>43423</v>
      </c>
      <c r="C1186">
        <v>11</v>
      </c>
      <c r="D1186" t="s">
        <v>103</v>
      </c>
      <c r="E1186">
        <v>2018</v>
      </c>
      <c r="F1186" t="s">
        <v>23</v>
      </c>
      <c r="G1186" t="s">
        <v>63</v>
      </c>
      <c r="H1186" t="s">
        <v>450</v>
      </c>
      <c r="I1186">
        <v>107.4</v>
      </c>
      <c r="J1186">
        <v>0</v>
      </c>
      <c r="K1186" t="s">
        <v>221</v>
      </c>
      <c r="L1186" t="s">
        <v>64</v>
      </c>
    </row>
    <row r="1187" spans="1:12" x14ac:dyDescent="0.25">
      <c r="A1187">
        <v>1</v>
      </c>
      <c r="B1187" s="93">
        <v>43427</v>
      </c>
      <c r="C1187">
        <v>11</v>
      </c>
      <c r="D1187" t="s">
        <v>103</v>
      </c>
      <c r="E1187">
        <v>2018</v>
      </c>
      <c r="F1187" t="s">
        <v>23</v>
      </c>
      <c r="G1187" t="s">
        <v>63</v>
      </c>
      <c r="H1187" t="s">
        <v>454</v>
      </c>
      <c r="I1187">
        <v>40.68</v>
      </c>
      <c r="J1187">
        <v>0</v>
      </c>
      <c r="K1187" t="s">
        <v>221</v>
      </c>
      <c r="L1187" t="s">
        <v>64</v>
      </c>
    </row>
    <row r="1188" spans="1:12" x14ac:dyDescent="0.25">
      <c r="A1188">
        <v>1</v>
      </c>
      <c r="B1188" s="93">
        <v>43428</v>
      </c>
      <c r="C1188">
        <v>11</v>
      </c>
      <c r="D1188" t="s">
        <v>103</v>
      </c>
      <c r="E1188">
        <v>2018</v>
      </c>
      <c r="F1188" t="s">
        <v>22</v>
      </c>
      <c r="G1188" t="s">
        <v>455</v>
      </c>
      <c r="H1188" t="s">
        <v>456</v>
      </c>
      <c r="I1188">
        <v>81.67</v>
      </c>
      <c r="J1188">
        <v>0</v>
      </c>
      <c r="K1188" t="s">
        <v>221</v>
      </c>
      <c r="L1188" t="s">
        <v>34</v>
      </c>
    </row>
    <row r="1189" spans="1:12" x14ac:dyDescent="0.25">
      <c r="A1189">
        <v>2</v>
      </c>
      <c r="B1189" s="93">
        <v>43419</v>
      </c>
      <c r="C1189">
        <v>11</v>
      </c>
      <c r="D1189" t="s">
        <v>103</v>
      </c>
      <c r="E1189">
        <v>2018</v>
      </c>
      <c r="F1189" t="s">
        <v>23</v>
      </c>
      <c r="G1189" t="s">
        <v>37</v>
      </c>
      <c r="H1189" t="s">
        <v>448</v>
      </c>
      <c r="I1189">
        <v>3</v>
      </c>
      <c r="J1189">
        <v>0</v>
      </c>
      <c r="K1189" t="s">
        <v>223</v>
      </c>
      <c r="L1189" t="s">
        <v>35</v>
      </c>
    </row>
    <row r="1190" spans="1:12" x14ac:dyDescent="0.25">
      <c r="A1190">
        <v>2</v>
      </c>
      <c r="B1190" s="93">
        <v>43427</v>
      </c>
      <c r="C1190">
        <v>11</v>
      </c>
      <c r="D1190" t="s">
        <v>103</v>
      </c>
      <c r="E1190">
        <v>2018</v>
      </c>
      <c r="F1190" t="s">
        <v>23</v>
      </c>
      <c r="G1190" t="s">
        <v>36</v>
      </c>
      <c r="H1190" t="s">
        <v>454</v>
      </c>
      <c r="I1190">
        <v>8</v>
      </c>
      <c r="J1190">
        <v>0</v>
      </c>
      <c r="K1190" t="s">
        <v>223</v>
      </c>
      <c r="L1190" t="s">
        <v>222</v>
      </c>
    </row>
    <row r="1191" spans="1:12" x14ac:dyDescent="0.25">
      <c r="A1191">
        <v>2</v>
      </c>
      <c r="B1191" s="93">
        <v>43433</v>
      </c>
      <c r="C1191">
        <v>11</v>
      </c>
      <c r="D1191" t="s">
        <v>103</v>
      </c>
      <c r="E1191">
        <v>2018</v>
      </c>
      <c r="F1191" t="s">
        <v>23</v>
      </c>
      <c r="G1191" t="s">
        <v>36</v>
      </c>
      <c r="H1191" t="s">
        <v>460</v>
      </c>
      <c r="I1191">
        <v>16</v>
      </c>
      <c r="J1191">
        <v>0</v>
      </c>
      <c r="K1191" t="s">
        <v>223</v>
      </c>
      <c r="L1191" t="s">
        <v>222</v>
      </c>
    </row>
    <row r="1192" spans="1:12" x14ac:dyDescent="0.25">
      <c r="A1192">
        <v>4</v>
      </c>
      <c r="B1192" s="93">
        <v>43412</v>
      </c>
      <c r="C1192">
        <v>11</v>
      </c>
      <c r="D1192" t="s">
        <v>103</v>
      </c>
      <c r="E1192">
        <v>2018</v>
      </c>
      <c r="F1192" t="s">
        <v>23</v>
      </c>
      <c r="G1192" t="s">
        <v>63</v>
      </c>
      <c r="H1192" t="s">
        <v>439</v>
      </c>
      <c r="I1192">
        <v>47.35</v>
      </c>
      <c r="J1192">
        <v>0</v>
      </c>
      <c r="K1192" t="s">
        <v>225</v>
      </c>
      <c r="L1192" t="s">
        <v>64</v>
      </c>
    </row>
    <row r="1193" spans="1:12" x14ac:dyDescent="0.25">
      <c r="A1193">
        <v>4</v>
      </c>
      <c r="B1193" s="93">
        <v>43420</v>
      </c>
      <c r="C1193">
        <v>11</v>
      </c>
      <c r="D1193" t="s">
        <v>103</v>
      </c>
      <c r="E1193">
        <v>2018</v>
      </c>
      <c r="F1193" t="s">
        <v>23</v>
      </c>
      <c r="G1193" t="s">
        <v>63</v>
      </c>
      <c r="H1193" t="s">
        <v>449</v>
      </c>
      <c r="I1193">
        <v>36.11</v>
      </c>
      <c r="J1193">
        <v>0</v>
      </c>
      <c r="K1193" t="s">
        <v>225</v>
      </c>
      <c r="L1193" t="s">
        <v>64</v>
      </c>
    </row>
    <row r="1194" spans="1:12" x14ac:dyDescent="0.25">
      <c r="A1194">
        <v>5</v>
      </c>
      <c r="B1194" s="93">
        <v>43413</v>
      </c>
      <c r="C1194">
        <v>11</v>
      </c>
      <c r="D1194" t="s">
        <v>103</v>
      </c>
      <c r="E1194">
        <v>2018</v>
      </c>
      <c r="F1194" t="s">
        <v>22</v>
      </c>
      <c r="G1194" t="s">
        <v>442</v>
      </c>
      <c r="H1194" t="s">
        <v>443</v>
      </c>
      <c r="I1194">
        <v>15.84</v>
      </c>
      <c r="J1194">
        <v>0</v>
      </c>
      <c r="K1194" t="s">
        <v>226</v>
      </c>
      <c r="L1194" t="s">
        <v>34</v>
      </c>
    </row>
    <row r="1195" spans="1:12" x14ac:dyDescent="0.25">
      <c r="A1195">
        <v>5</v>
      </c>
      <c r="B1195" s="93">
        <v>43413</v>
      </c>
      <c r="C1195">
        <v>11</v>
      </c>
      <c r="D1195" t="s">
        <v>103</v>
      </c>
      <c r="E1195">
        <v>2018</v>
      </c>
      <c r="F1195" t="s">
        <v>23</v>
      </c>
      <c r="G1195" t="s">
        <v>442</v>
      </c>
      <c r="H1195" t="s">
        <v>443</v>
      </c>
      <c r="I1195">
        <v>15.88</v>
      </c>
      <c r="J1195">
        <v>0</v>
      </c>
      <c r="K1195" t="s">
        <v>226</v>
      </c>
      <c r="L1195" t="s">
        <v>34</v>
      </c>
    </row>
    <row r="1196" spans="1:12" x14ac:dyDescent="0.25">
      <c r="A1196">
        <v>5</v>
      </c>
      <c r="B1196" s="93">
        <v>43413</v>
      </c>
      <c r="C1196">
        <v>11</v>
      </c>
      <c r="D1196" t="s">
        <v>103</v>
      </c>
      <c r="E1196">
        <v>2018</v>
      </c>
      <c r="F1196" t="s">
        <v>23</v>
      </c>
      <c r="G1196" t="s">
        <v>58</v>
      </c>
      <c r="H1196" t="s">
        <v>441</v>
      </c>
      <c r="I1196">
        <v>117.91</v>
      </c>
      <c r="J1196">
        <v>0</v>
      </c>
      <c r="K1196" t="s">
        <v>226</v>
      </c>
      <c r="L1196" t="s">
        <v>222</v>
      </c>
    </row>
    <row r="1197" spans="1:12" x14ac:dyDescent="0.25">
      <c r="A1197">
        <v>5</v>
      </c>
      <c r="B1197" s="93">
        <v>43413</v>
      </c>
      <c r="C1197">
        <v>11</v>
      </c>
      <c r="D1197" t="s">
        <v>103</v>
      </c>
      <c r="E1197">
        <v>2018</v>
      </c>
      <c r="F1197" t="s">
        <v>23</v>
      </c>
      <c r="G1197" t="s">
        <v>63</v>
      </c>
      <c r="H1197" t="s">
        <v>441</v>
      </c>
      <c r="I1197">
        <v>170.48</v>
      </c>
      <c r="J1197">
        <v>0</v>
      </c>
      <c r="K1197" t="s">
        <v>226</v>
      </c>
      <c r="L1197" t="s">
        <v>64</v>
      </c>
    </row>
    <row r="1198" spans="1:12" x14ac:dyDescent="0.25">
      <c r="A1198">
        <v>5</v>
      </c>
      <c r="B1198" s="93">
        <v>43413</v>
      </c>
      <c r="C1198">
        <v>11</v>
      </c>
      <c r="D1198" t="s">
        <v>103</v>
      </c>
      <c r="E1198">
        <v>2018</v>
      </c>
      <c r="F1198" t="s">
        <v>21</v>
      </c>
      <c r="G1198" t="s">
        <v>442</v>
      </c>
      <c r="H1198" t="s">
        <v>443</v>
      </c>
      <c r="I1198">
        <v>940.44</v>
      </c>
      <c r="J1198">
        <v>0</v>
      </c>
      <c r="K1198" t="s">
        <v>226</v>
      </c>
      <c r="L1198" t="s">
        <v>34</v>
      </c>
    </row>
    <row r="1199" spans="1:12" x14ac:dyDescent="0.25">
      <c r="A1199">
        <v>5</v>
      </c>
      <c r="B1199" s="93">
        <v>43428</v>
      </c>
      <c r="C1199">
        <v>11</v>
      </c>
      <c r="D1199" t="s">
        <v>103</v>
      </c>
      <c r="E1199">
        <v>2018</v>
      </c>
      <c r="F1199" t="s">
        <v>22</v>
      </c>
      <c r="G1199" t="s">
        <v>455</v>
      </c>
      <c r="H1199" t="s">
        <v>456</v>
      </c>
      <c r="I1199">
        <v>13.67</v>
      </c>
      <c r="J1199">
        <v>0</v>
      </c>
      <c r="K1199" t="s">
        <v>226</v>
      </c>
      <c r="L1199" t="s">
        <v>34</v>
      </c>
    </row>
    <row r="1200" spans="1:12" x14ac:dyDescent="0.25">
      <c r="A1200">
        <v>5</v>
      </c>
      <c r="B1200" s="93">
        <v>43428</v>
      </c>
      <c r="C1200">
        <v>11</v>
      </c>
      <c r="D1200" t="s">
        <v>103</v>
      </c>
      <c r="E1200">
        <v>2018</v>
      </c>
      <c r="F1200" t="s">
        <v>23</v>
      </c>
      <c r="G1200" t="s">
        <v>455</v>
      </c>
      <c r="H1200" t="s">
        <v>456</v>
      </c>
      <c r="I1200">
        <v>83.42</v>
      </c>
      <c r="J1200">
        <v>0</v>
      </c>
      <c r="K1200" t="s">
        <v>226</v>
      </c>
      <c r="L1200" t="s">
        <v>34</v>
      </c>
    </row>
    <row r="1201" spans="1:12" x14ac:dyDescent="0.25">
      <c r="A1201">
        <v>5</v>
      </c>
      <c r="B1201" s="93">
        <v>43428</v>
      </c>
      <c r="C1201">
        <v>11</v>
      </c>
      <c r="D1201" t="s">
        <v>103</v>
      </c>
      <c r="E1201">
        <v>2018</v>
      </c>
      <c r="F1201" t="s">
        <v>21</v>
      </c>
      <c r="G1201" t="s">
        <v>455</v>
      </c>
      <c r="H1201" t="s">
        <v>456</v>
      </c>
      <c r="I1201">
        <v>784.57</v>
      </c>
      <c r="J1201">
        <v>0</v>
      </c>
      <c r="K1201" t="s">
        <v>226</v>
      </c>
      <c r="L1201" t="s">
        <v>34</v>
      </c>
    </row>
    <row r="1202" spans="1:12" x14ac:dyDescent="0.25">
      <c r="A1202">
        <v>5</v>
      </c>
      <c r="B1202" s="93">
        <v>43430</v>
      </c>
      <c r="C1202">
        <v>11</v>
      </c>
      <c r="D1202" t="s">
        <v>103</v>
      </c>
      <c r="E1202">
        <v>2018</v>
      </c>
      <c r="F1202" t="s">
        <v>23</v>
      </c>
      <c r="G1202" t="s">
        <v>37</v>
      </c>
      <c r="H1202" t="s">
        <v>129</v>
      </c>
      <c r="I1202">
        <v>1.8</v>
      </c>
      <c r="J1202">
        <v>0</v>
      </c>
      <c r="K1202" t="s">
        <v>226</v>
      </c>
      <c r="L1202" t="s">
        <v>35</v>
      </c>
    </row>
    <row r="1203" spans="1:12" x14ac:dyDescent="0.25">
      <c r="A1203">
        <v>7</v>
      </c>
      <c r="B1203" s="93">
        <v>43410</v>
      </c>
      <c r="C1203">
        <v>11</v>
      </c>
      <c r="D1203" t="s">
        <v>103</v>
      </c>
      <c r="E1203">
        <v>2018</v>
      </c>
      <c r="F1203" t="s">
        <v>23</v>
      </c>
      <c r="G1203" t="s">
        <v>63</v>
      </c>
      <c r="H1203" t="s">
        <v>436</v>
      </c>
      <c r="I1203">
        <v>34.99</v>
      </c>
      <c r="J1203">
        <v>0</v>
      </c>
      <c r="K1203" t="s">
        <v>228</v>
      </c>
      <c r="L1203" t="s">
        <v>64</v>
      </c>
    </row>
    <row r="1204" spans="1:12" x14ac:dyDescent="0.25">
      <c r="A1204">
        <v>7</v>
      </c>
      <c r="B1204" s="93">
        <v>43424</v>
      </c>
      <c r="C1204">
        <v>11</v>
      </c>
      <c r="D1204" t="s">
        <v>103</v>
      </c>
      <c r="E1204">
        <v>2018</v>
      </c>
      <c r="F1204" t="s">
        <v>23</v>
      </c>
      <c r="G1204" t="s">
        <v>37</v>
      </c>
      <c r="H1204" t="s">
        <v>134</v>
      </c>
      <c r="I1204">
        <v>6.5</v>
      </c>
      <c r="J1204">
        <v>0</v>
      </c>
      <c r="K1204" t="s">
        <v>228</v>
      </c>
      <c r="L1204" t="s">
        <v>35</v>
      </c>
    </row>
    <row r="1205" spans="1:12" x14ac:dyDescent="0.25">
      <c r="A1205">
        <v>8</v>
      </c>
      <c r="B1205" s="93">
        <v>43410</v>
      </c>
      <c r="C1205">
        <v>11</v>
      </c>
      <c r="D1205" t="s">
        <v>103</v>
      </c>
      <c r="E1205">
        <v>2018</v>
      </c>
      <c r="F1205" t="s">
        <v>23</v>
      </c>
      <c r="G1205" t="s">
        <v>63</v>
      </c>
      <c r="H1205" t="s">
        <v>436</v>
      </c>
      <c r="I1205">
        <v>25.02</v>
      </c>
      <c r="J1205">
        <v>0</v>
      </c>
      <c r="K1205" t="s">
        <v>229</v>
      </c>
      <c r="L1205" t="s">
        <v>64</v>
      </c>
    </row>
    <row r="1206" spans="1:12" x14ac:dyDescent="0.25">
      <c r="A1206">
        <v>8</v>
      </c>
      <c r="B1206" s="93">
        <v>43412</v>
      </c>
      <c r="C1206">
        <v>11</v>
      </c>
      <c r="D1206" t="s">
        <v>103</v>
      </c>
      <c r="E1206">
        <v>2018</v>
      </c>
      <c r="F1206" t="s">
        <v>23</v>
      </c>
      <c r="G1206" t="s">
        <v>58</v>
      </c>
      <c r="H1206" t="s">
        <v>439</v>
      </c>
      <c r="I1206">
        <v>47.54</v>
      </c>
      <c r="J1206">
        <v>0</v>
      </c>
      <c r="K1206" t="s">
        <v>229</v>
      </c>
      <c r="L1206" t="s">
        <v>222</v>
      </c>
    </row>
    <row r="1207" spans="1:12" x14ac:dyDescent="0.25">
      <c r="A1207">
        <v>8</v>
      </c>
      <c r="B1207" s="93">
        <v>43413</v>
      </c>
      <c r="C1207">
        <v>11</v>
      </c>
      <c r="D1207" t="s">
        <v>103</v>
      </c>
      <c r="E1207">
        <v>2018</v>
      </c>
      <c r="F1207" t="s">
        <v>23</v>
      </c>
      <c r="G1207" t="s">
        <v>37</v>
      </c>
      <c r="H1207" t="s">
        <v>128</v>
      </c>
      <c r="I1207">
        <v>12.1</v>
      </c>
      <c r="J1207">
        <v>0</v>
      </c>
      <c r="K1207" t="s">
        <v>229</v>
      </c>
      <c r="L1207" t="s">
        <v>35</v>
      </c>
    </row>
    <row r="1208" spans="1:12" x14ac:dyDescent="0.25">
      <c r="A1208">
        <v>8</v>
      </c>
      <c r="B1208" s="93">
        <v>43433</v>
      </c>
      <c r="C1208">
        <v>11</v>
      </c>
      <c r="D1208" t="s">
        <v>103</v>
      </c>
      <c r="E1208">
        <v>2018</v>
      </c>
      <c r="F1208" t="s">
        <v>23</v>
      </c>
      <c r="G1208" t="s">
        <v>64</v>
      </c>
      <c r="H1208" t="s">
        <v>460</v>
      </c>
      <c r="I1208">
        <v>32.299999999999997</v>
      </c>
      <c r="J1208">
        <v>0</v>
      </c>
      <c r="K1208" t="s">
        <v>229</v>
      </c>
      <c r="L1208" t="s">
        <v>64</v>
      </c>
    </row>
    <row r="1209" spans="1:12" x14ac:dyDescent="0.25">
      <c r="A1209">
        <v>9</v>
      </c>
      <c r="B1209" s="93">
        <v>43413</v>
      </c>
      <c r="C1209">
        <v>11</v>
      </c>
      <c r="D1209" t="s">
        <v>103</v>
      </c>
      <c r="E1209">
        <v>2018</v>
      </c>
      <c r="F1209" t="s">
        <v>21</v>
      </c>
      <c r="G1209" t="s">
        <v>442</v>
      </c>
      <c r="H1209" t="s">
        <v>443</v>
      </c>
      <c r="I1209">
        <v>8.6199999999999992</v>
      </c>
      <c r="J1209">
        <v>0</v>
      </c>
      <c r="K1209" t="s">
        <v>230</v>
      </c>
      <c r="L1209" t="s">
        <v>34</v>
      </c>
    </row>
    <row r="1210" spans="1:12" x14ac:dyDescent="0.25">
      <c r="A1210">
        <v>9</v>
      </c>
      <c r="B1210" s="93">
        <v>43420</v>
      </c>
      <c r="C1210">
        <v>11</v>
      </c>
      <c r="D1210" t="s">
        <v>103</v>
      </c>
      <c r="E1210">
        <v>2018</v>
      </c>
      <c r="F1210" t="s">
        <v>23</v>
      </c>
      <c r="G1210" t="s">
        <v>63</v>
      </c>
      <c r="H1210" t="s">
        <v>449</v>
      </c>
      <c r="I1210">
        <v>125.21</v>
      </c>
      <c r="J1210">
        <v>0</v>
      </c>
      <c r="K1210" t="s">
        <v>230</v>
      </c>
      <c r="L1210" t="s">
        <v>64</v>
      </c>
    </row>
    <row r="1211" spans="1:12" x14ac:dyDescent="0.25">
      <c r="A1211">
        <v>10</v>
      </c>
      <c r="B1211" s="93">
        <v>43413</v>
      </c>
      <c r="C1211">
        <v>11</v>
      </c>
      <c r="D1211" t="s">
        <v>103</v>
      </c>
      <c r="E1211">
        <v>2018</v>
      </c>
      <c r="F1211" t="s">
        <v>21</v>
      </c>
      <c r="G1211" t="s">
        <v>36</v>
      </c>
      <c r="H1211" t="s">
        <v>441</v>
      </c>
      <c r="I1211">
        <v>8</v>
      </c>
      <c r="J1211">
        <v>0</v>
      </c>
      <c r="K1211" t="s">
        <v>231</v>
      </c>
      <c r="L1211" t="s">
        <v>222</v>
      </c>
    </row>
    <row r="1212" spans="1:12" x14ac:dyDescent="0.25">
      <c r="A1212">
        <v>10</v>
      </c>
      <c r="B1212" s="93">
        <v>43413</v>
      </c>
      <c r="C1212">
        <v>11</v>
      </c>
      <c r="D1212" t="s">
        <v>103</v>
      </c>
      <c r="E1212">
        <v>2018</v>
      </c>
      <c r="F1212" t="s">
        <v>22</v>
      </c>
      <c r="G1212" t="s">
        <v>442</v>
      </c>
      <c r="H1212" t="s">
        <v>443</v>
      </c>
      <c r="I1212">
        <v>24.12</v>
      </c>
      <c r="J1212">
        <v>0</v>
      </c>
      <c r="K1212" t="s">
        <v>231</v>
      </c>
      <c r="L1212" t="s">
        <v>34</v>
      </c>
    </row>
    <row r="1213" spans="1:12" x14ac:dyDescent="0.25">
      <c r="A1213">
        <v>10</v>
      </c>
      <c r="B1213" s="93">
        <v>43413</v>
      </c>
      <c r="C1213">
        <v>11</v>
      </c>
      <c r="D1213" t="s">
        <v>103</v>
      </c>
      <c r="E1213">
        <v>2018</v>
      </c>
      <c r="F1213" t="s">
        <v>23</v>
      </c>
      <c r="G1213" t="s">
        <v>442</v>
      </c>
      <c r="H1213" t="s">
        <v>443</v>
      </c>
      <c r="I1213">
        <v>32.06</v>
      </c>
      <c r="J1213">
        <v>0</v>
      </c>
      <c r="K1213" t="s">
        <v>231</v>
      </c>
      <c r="L1213" t="s">
        <v>34</v>
      </c>
    </row>
    <row r="1214" spans="1:12" x14ac:dyDescent="0.25">
      <c r="A1214">
        <v>10</v>
      </c>
      <c r="B1214" s="93">
        <v>43413</v>
      </c>
      <c r="C1214">
        <v>11</v>
      </c>
      <c r="D1214" t="s">
        <v>103</v>
      </c>
      <c r="E1214">
        <v>2018</v>
      </c>
      <c r="F1214" t="s">
        <v>21</v>
      </c>
      <c r="G1214" t="s">
        <v>442</v>
      </c>
      <c r="H1214" t="s">
        <v>443</v>
      </c>
      <c r="I1214">
        <v>210.68</v>
      </c>
      <c r="J1214">
        <v>0</v>
      </c>
      <c r="K1214" t="s">
        <v>231</v>
      </c>
      <c r="L1214" t="s">
        <v>34</v>
      </c>
    </row>
    <row r="1215" spans="1:12" x14ac:dyDescent="0.25">
      <c r="A1215">
        <v>10</v>
      </c>
      <c r="B1215" s="93">
        <v>43417</v>
      </c>
      <c r="C1215">
        <v>11</v>
      </c>
      <c r="D1215" t="s">
        <v>103</v>
      </c>
      <c r="E1215">
        <v>2018</v>
      </c>
      <c r="F1215" t="s">
        <v>23</v>
      </c>
      <c r="G1215" t="s">
        <v>58</v>
      </c>
      <c r="H1215" t="s">
        <v>445</v>
      </c>
      <c r="I1215">
        <v>50.33</v>
      </c>
      <c r="J1215">
        <v>0</v>
      </c>
      <c r="K1215" t="s">
        <v>231</v>
      </c>
      <c r="L1215" t="s">
        <v>222</v>
      </c>
    </row>
    <row r="1216" spans="1:12" x14ac:dyDescent="0.25">
      <c r="A1216">
        <v>10</v>
      </c>
      <c r="B1216" s="93">
        <v>43417</v>
      </c>
      <c r="C1216">
        <v>11</v>
      </c>
      <c r="D1216" t="s">
        <v>103</v>
      </c>
      <c r="E1216">
        <v>2018</v>
      </c>
      <c r="F1216" t="s">
        <v>23</v>
      </c>
      <c r="G1216" t="s">
        <v>63</v>
      </c>
      <c r="H1216" t="s">
        <v>445</v>
      </c>
      <c r="I1216">
        <v>145.18</v>
      </c>
      <c r="J1216">
        <v>0</v>
      </c>
      <c r="K1216" t="s">
        <v>231</v>
      </c>
      <c r="L1216" t="s">
        <v>64</v>
      </c>
    </row>
    <row r="1217" spans="1:12" x14ac:dyDescent="0.25">
      <c r="A1217">
        <v>10</v>
      </c>
      <c r="B1217" s="93">
        <v>43428</v>
      </c>
      <c r="C1217">
        <v>11</v>
      </c>
      <c r="D1217" t="s">
        <v>103</v>
      </c>
      <c r="E1217">
        <v>2018</v>
      </c>
      <c r="F1217" t="s">
        <v>22</v>
      </c>
      <c r="G1217" t="s">
        <v>455</v>
      </c>
      <c r="H1217" t="s">
        <v>456</v>
      </c>
      <c r="I1217">
        <v>13.38</v>
      </c>
      <c r="J1217">
        <v>0</v>
      </c>
      <c r="K1217" t="s">
        <v>231</v>
      </c>
      <c r="L1217" t="s">
        <v>34</v>
      </c>
    </row>
    <row r="1218" spans="1:12" x14ac:dyDescent="0.25">
      <c r="A1218">
        <v>10</v>
      </c>
      <c r="B1218" s="93">
        <v>43428</v>
      </c>
      <c r="C1218">
        <v>11</v>
      </c>
      <c r="D1218" t="s">
        <v>103</v>
      </c>
      <c r="E1218">
        <v>2018</v>
      </c>
      <c r="F1218" t="s">
        <v>21</v>
      </c>
      <c r="G1218" t="s">
        <v>455</v>
      </c>
      <c r="H1218" t="s">
        <v>456</v>
      </c>
      <c r="I1218">
        <v>341.38</v>
      </c>
      <c r="J1218">
        <v>0</v>
      </c>
      <c r="K1218" t="s">
        <v>231</v>
      </c>
      <c r="L1218" t="s">
        <v>34</v>
      </c>
    </row>
    <row r="1219" spans="1:12" x14ac:dyDescent="0.25">
      <c r="A1219">
        <v>11</v>
      </c>
      <c r="B1219" s="93">
        <v>43416</v>
      </c>
      <c r="C1219">
        <v>11</v>
      </c>
      <c r="D1219" t="s">
        <v>103</v>
      </c>
      <c r="E1219">
        <v>2018</v>
      </c>
      <c r="F1219" t="s">
        <v>23</v>
      </c>
      <c r="G1219" t="s">
        <v>35</v>
      </c>
      <c r="H1219" t="s">
        <v>444</v>
      </c>
      <c r="I1219">
        <v>51.6</v>
      </c>
      <c r="J1219">
        <v>0</v>
      </c>
      <c r="K1219" t="s">
        <v>729</v>
      </c>
      <c r="L1219" t="s">
        <v>35</v>
      </c>
    </row>
    <row r="1220" spans="1:12" x14ac:dyDescent="0.25">
      <c r="A1220">
        <v>13</v>
      </c>
      <c r="B1220" s="93">
        <v>43406</v>
      </c>
      <c r="C1220">
        <v>11</v>
      </c>
      <c r="D1220" t="s">
        <v>103</v>
      </c>
      <c r="E1220">
        <v>2018</v>
      </c>
      <c r="F1220" t="s">
        <v>23</v>
      </c>
      <c r="G1220" t="s">
        <v>37</v>
      </c>
      <c r="H1220" t="s">
        <v>151</v>
      </c>
      <c r="I1220">
        <v>2.4</v>
      </c>
      <c r="J1220">
        <v>0</v>
      </c>
      <c r="K1220" t="s">
        <v>232</v>
      </c>
      <c r="L1220" t="s">
        <v>35</v>
      </c>
    </row>
    <row r="1221" spans="1:12" x14ac:dyDescent="0.25">
      <c r="A1221">
        <v>13</v>
      </c>
      <c r="B1221" s="93">
        <v>43410</v>
      </c>
      <c r="C1221">
        <v>11</v>
      </c>
      <c r="D1221" t="s">
        <v>103</v>
      </c>
      <c r="E1221">
        <v>2018</v>
      </c>
      <c r="F1221" t="s">
        <v>23</v>
      </c>
      <c r="G1221" t="s">
        <v>63</v>
      </c>
      <c r="H1221" t="s">
        <v>436</v>
      </c>
      <c r="I1221">
        <v>84.26</v>
      </c>
      <c r="J1221">
        <v>0</v>
      </c>
      <c r="K1221" t="s">
        <v>232</v>
      </c>
      <c r="L1221" t="s">
        <v>64</v>
      </c>
    </row>
    <row r="1222" spans="1:12" x14ac:dyDescent="0.25">
      <c r="A1222">
        <v>13</v>
      </c>
      <c r="B1222" s="93">
        <v>43412</v>
      </c>
      <c r="C1222">
        <v>11</v>
      </c>
      <c r="D1222" t="s">
        <v>103</v>
      </c>
      <c r="E1222">
        <v>2018</v>
      </c>
      <c r="F1222" t="s">
        <v>21</v>
      </c>
      <c r="G1222" t="s">
        <v>36</v>
      </c>
      <c r="H1222" t="s">
        <v>439</v>
      </c>
      <c r="I1222">
        <v>88</v>
      </c>
      <c r="J1222">
        <v>0</v>
      </c>
      <c r="K1222" t="s">
        <v>232</v>
      </c>
      <c r="L1222" t="s">
        <v>222</v>
      </c>
    </row>
    <row r="1223" spans="1:12" x14ac:dyDescent="0.25">
      <c r="A1223">
        <v>13</v>
      </c>
      <c r="B1223" s="93">
        <v>43413</v>
      </c>
      <c r="C1223">
        <v>11</v>
      </c>
      <c r="D1223" t="s">
        <v>103</v>
      </c>
      <c r="E1223">
        <v>2018</v>
      </c>
      <c r="F1223" t="s">
        <v>23</v>
      </c>
      <c r="G1223" t="s">
        <v>63</v>
      </c>
      <c r="H1223" t="s">
        <v>441</v>
      </c>
      <c r="I1223">
        <v>17.05</v>
      </c>
      <c r="J1223">
        <v>0</v>
      </c>
      <c r="K1223" t="s">
        <v>232</v>
      </c>
      <c r="L1223" t="s">
        <v>64</v>
      </c>
    </row>
    <row r="1224" spans="1:12" x14ac:dyDescent="0.25">
      <c r="A1224">
        <v>13</v>
      </c>
      <c r="B1224" s="93">
        <v>43413</v>
      </c>
      <c r="C1224">
        <v>11</v>
      </c>
      <c r="D1224" t="s">
        <v>103</v>
      </c>
      <c r="E1224">
        <v>2018</v>
      </c>
      <c r="F1224" t="s">
        <v>22</v>
      </c>
      <c r="G1224" t="s">
        <v>442</v>
      </c>
      <c r="H1224" t="s">
        <v>443</v>
      </c>
      <c r="I1224">
        <v>27.72</v>
      </c>
      <c r="J1224">
        <v>0</v>
      </c>
      <c r="K1224" t="s">
        <v>232</v>
      </c>
      <c r="L1224" t="s">
        <v>34</v>
      </c>
    </row>
    <row r="1225" spans="1:12" x14ac:dyDescent="0.25">
      <c r="A1225">
        <v>13</v>
      </c>
      <c r="B1225" s="93">
        <v>43413</v>
      </c>
      <c r="C1225">
        <v>11</v>
      </c>
      <c r="D1225" t="s">
        <v>103</v>
      </c>
      <c r="E1225">
        <v>2018</v>
      </c>
      <c r="F1225" t="s">
        <v>21</v>
      </c>
      <c r="G1225" t="s">
        <v>442</v>
      </c>
      <c r="H1225" t="s">
        <v>443</v>
      </c>
      <c r="I1225">
        <v>722.42</v>
      </c>
      <c r="J1225">
        <v>0</v>
      </c>
      <c r="K1225" t="s">
        <v>232</v>
      </c>
      <c r="L1225" t="s">
        <v>34</v>
      </c>
    </row>
    <row r="1226" spans="1:12" x14ac:dyDescent="0.25">
      <c r="A1226">
        <v>13</v>
      </c>
      <c r="B1226" s="93">
        <v>43416</v>
      </c>
      <c r="C1226">
        <v>11</v>
      </c>
      <c r="D1226" t="s">
        <v>103</v>
      </c>
      <c r="E1226">
        <v>2018</v>
      </c>
      <c r="F1226" t="s">
        <v>21</v>
      </c>
      <c r="G1226" t="s">
        <v>36</v>
      </c>
      <c r="H1226" t="s">
        <v>444</v>
      </c>
      <c r="I1226">
        <v>56</v>
      </c>
      <c r="J1226">
        <v>0</v>
      </c>
      <c r="K1226" t="s">
        <v>232</v>
      </c>
      <c r="L1226" t="s">
        <v>222</v>
      </c>
    </row>
    <row r="1227" spans="1:12" x14ac:dyDescent="0.25">
      <c r="A1227">
        <v>13</v>
      </c>
      <c r="B1227" s="93">
        <v>43420</v>
      </c>
      <c r="C1227">
        <v>11</v>
      </c>
      <c r="D1227" t="s">
        <v>103</v>
      </c>
      <c r="E1227">
        <v>2018</v>
      </c>
      <c r="F1227" t="s">
        <v>23</v>
      </c>
      <c r="G1227" t="s">
        <v>37</v>
      </c>
      <c r="H1227" t="s">
        <v>151</v>
      </c>
      <c r="I1227">
        <v>2.4</v>
      </c>
      <c r="J1227">
        <v>0</v>
      </c>
      <c r="K1227" t="s">
        <v>232</v>
      </c>
      <c r="L1227" t="s">
        <v>35</v>
      </c>
    </row>
    <row r="1228" spans="1:12" x14ac:dyDescent="0.25">
      <c r="A1228">
        <v>13</v>
      </c>
      <c r="B1228" s="93">
        <v>43420</v>
      </c>
      <c r="C1228">
        <v>11</v>
      </c>
      <c r="D1228" t="s">
        <v>103</v>
      </c>
      <c r="E1228">
        <v>2018</v>
      </c>
      <c r="F1228" t="s">
        <v>21</v>
      </c>
      <c r="G1228" t="s">
        <v>36</v>
      </c>
      <c r="H1228" t="s">
        <v>449</v>
      </c>
      <c r="I1228">
        <v>8</v>
      </c>
      <c r="J1228">
        <v>0</v>
      </c>
      <c r="K1228" t="s">
        <v>232</v>
      </c>
      <c r="L1228" t="s">
        <v>222</v>
      </c>
    </row>
    <row r="1229" spans="1:12" x14ac:dyDescent="0.25">
      <c r="A1229">
        <v>13</v>
      </c>
      <c r="B1229" s="93">
        <v>43423</v>
      </c>
      <c r="C1229">
        <v>11</v>
      </c>
      <c r="D1229" t="s">
        <v>103</v>
      </c>
      <c r="E1229">
        <v>2018</v>
      </c>
      <c r="F1229" t="s">
        <v>21</v>
      </c>
      <c r="G1229" t="s">
        <v>36</v>
      </c>
      <c r="H1229" t="s">
        <v>450</v>
      </c>
      <c r="I1229">
        <v>40</v>
      </c>
      <c r="J1229">
        <v>0</v>
      </c>
      <c r="K1229" t="s">
        <v>232</v>
      </c>
      <c r="L1229" t="s">
        <v>222</v>
      </c>
    </row>
    <row r="1230" spans="1:12" x14ac:dyDescent="0.25">
      <c r="A1230">
        <v>13</v>
      </c>
      <c r="B1230" s="93">
        <v>43424</v>
      </c>
      <c r="C1230">
        <v>11</v>
      </c>
      <c r="D1230" t="s">
        <v>103</v>
      </c>
      <c r="E1230">
        <v>2018</v>
      </c>
      <c r="F1230" t="s">
        <v>21</v>
      </c>
      <c r="G1230" t="s">
        <v>36</v>
      </c>
      <c r="H1230" t="s">
        <v>451</v>
      </c>
      <c r="I1230">
        <v>40</v>
      </c>
      <c r="J1230">
        <v>0</v>
      </c>
      <c r="K1230" t="s">
        <v>232</v>
      </c>
      <c r="L1230" t="s">
        <v>222</v>
      </c>
    </row>
    <row r="1231" spans="1:12" x14ac:dyDescent="0.25">
      <c r="A1231">
        <v>13</v>
      </c>
      <c r="B1231" s="93">
        <v>43426</v>
      </c>
      <c r="C1231">
        <v>11</v>
      </c>
      <c r="D1231" t="s">
        <v>103</v>
      </c>
      <c r="E1231">
        <v>2018</v>
      </c>
      <c r="F1231" t="s">
        <v>21</v>
      </c>
      <c r="G1231" t="s">
        <v>36</v>
      </c>
      <c r="H1231" t="s">
        <v>453</v>
      </c>
      <c r="I1231">
        <v>32</v>
      </c>
      <c r="J1231">
        <v>0</v>
      </c>
      <c r="K1231" t="s">
        <v>232</v>
      </c>
      <c r="L1231" t="s">
        <v>222</v>
      </c>
    </row>
    <row r="1232" spans="1:12" x14ac:dyDescent="0.25">
      <c r="A1232">
        <v>13</v>
      </c>
      <c r="B1232" s="93">
        <v>43428</v>
      </c>
      <c r="C1232">
        <v>11</v>
      </c>
      <c r="D1232" t="s">
        <v>103</v>
      </c>
      <c r="E1232">
        <v>2018</v>
      </c>
      <c r="F1232" t="s">
        <v>22</v>
      </c>
      <c r="G1232" t="s">
        <v>455</v>
      </c>
      <c r="H1232" t="s">
        <v>456</v>
      </c>
      <c r="I1232">
        <v>13.61</v>
      </c>
      <c r="J1232">
        <v>0</v>
      </c>
      <c r="K1232" t="s">
        <v>232</v>
      </c>
      <c r="L1232" t="s">
        <v>34</v>
      </c>
    </row>
    <row r="1233" spans="1:12" x14ac:dyDescent="0.25">
      <c r="A1233">
        <v>13</v>
      </c>
      <c r="B1233" s="93">
        <v>43428</v>
      </c>
      <c r="C1233">
        <v>11</v>
      </c>
      <c r="D1233" t="s">
        <v>103</v>
      </c>
      <c r="E1233">
        <v>2018</v>
      </c>
      <c r="F1233" t="s">
        <v>21</v>
      </c>
      <c r="G1233" t="s">
        <v>455</v>
      </c>
      <c r="H1233" t="s">
        <v>456</v>
      </c>
      <c r="I1233">
        <v>564.22</v>
      </c>
      <c r="J1233">
        <v>0</v>
      </c>
      <c r="K1233" t="s">
        <v>232</v>
      </c>
      <c r="L1233" t="s">
        <v>34</v>
      </c>
    </row>
    <row r="1234" spans="1:12" x14ac:dyDescent="0.25">
      <c r="A1234">
        <v>13</v>
      </c>
      <c r="B1234" s="93">
        <v>43430</v>
      </c>
      <c r="C1234">
        <v>11</v>
      </c>
      <c r="D1234" t="s">
        <v>103</v>
      </c>
      <c r="E1234">
        <v>2018</v>
      </c>
      <c r="F1234" t="s">
        <v>23</v>
      </c>
      <c r="G1234" t="s">
        <v>37</v>
      </c>
      <c r="H1234" t="s">
        <v>151</v>
      </c>
      <c r="I1234">
        <v>2.7</v>
      </c>
      <c r="J1234">
        <v>0</v>
      </c>
      <c r="K1234" t="s">
        <v>232</v>
      </c>
      <c r="L1234" t="s">
        <v>35</v>
      </c>
    </row>
    <row r="1235" spans="1:12" x14ac:dyDescent="0.25">
      <c r="A1235">
        <v>13</v>
      </c>
      <c r="B1235" s="93">
        <v>43430</v>
      </c>
      <c r="C1235">
        <v>11</v>
      </c>
      <c r="D1235" t="s">
        <v>103</v>
      </c>
      <c r="E1235">
        <v>2018</v>
      </c>
      <c r="F1235" t="s">
        <v>21</v>
      </c>
      <c r="G1235" t="s">
        <v>36</v>
      </c>
      <c r="H1235" t="s">
        <v>458</v>
      </c>
      <c r="I1235">
        <v>16</v>
      </c>
      <c r="J1235">
        <v>0</v>
      </c>
      <c r="K1235" t="s">
        <v>232</v>
      </c>
      <c r="L1235" t="s">
        <v>222</v>
      </c>
    </row>
    <row r="1236" spans="1:12" x14ac:dyDescent="0.25">
      <c r="A1236">
        <v>13</v>
      </c>
      <c r="B1236" s="93">
        <v>43431</v>
      </c>
      <c r="C1236">
        <v>11</v>
      </c>
      <c r="D1236" t="s">
        <v>103</v>
      </c>
      <c r="E1236">
        <v>2018</v>
      </c>
      <c r="F1236" t="s">
        <v>21</v>
      </c>
      <c r="G1236" t="s">
        <v>36</v>
      </c>
      <c r="H1236" t="s">
        <v>459</v>
      </c>
      <c r="I1236">
        <v>16</v>
      </c>
      <c r="J1236">
        <v>0</v>
      </c>
      <c r="K1236" t="s">
        <v>232</v>
      </c>
      <c r="L1236" t="s">
        <v>222</v>
      </c>
    </row>
    <row r="1237" spans="1:12" x14ac:dyDescent="0.25">
      <c r="A1237">
        <v>14</v>
      </c>
      <c r="B1237" s="93">
        <v>43410</v>
      </c>
      <c r="C1237">
        <v>11</v>
      </c>
      <c r="D1237" t="s">
        <v>103</v>
      </c>
      <c r="E1237">
        <v>2018</v>
      </c>
      <c r="F1237" t="s">
        <v>23</v>
      </c>
      <c r="G1237" t="s">
        <v>63</v>
      </c>
      <c r="H1237" t="s">
        <v>436</v>
      </c>
      <c r="I1237">
        <v>64.069999999999993</v>
      </c>
      <c r="J1237">
        <v>0</v>
      </c>
      <c r="K1237" t="s">
        <v>233</v>
      </c>
      <c r="L1237" t="s">
        <v>64</v>
      </c>
    </row>
    <row r="1238" spans="1:12" x14ac:dyDescent="0.25">
      <c r="A1238">
        <v>15</v>
      </c>
      <c r="B1238" s="93">
        <v>43433</v>
      </c>
      <c r="C1238">
        <v>11</v>
      </c>
      <c r="D1238" t="s">
        <v>103</v>
      </c>
      <c r="E1238">
        <v>2018</v>
      </c>
      <c r="F1238" t="s">
        <v>23</v>
      </c>
      <c r="G1238" t="s">
        <v>35</v>
      </c>
      <c r="H1238" t="s">
        <v>460</v>
      </c>
      <c r="I1238">
        <v>19</v>
      </c>
      <c r="J1238">
        <v>0</v>
      </c>
      <c r="K1238" t="s">
        <v>234</v>
      </c>
      <c r="L1238" t="s">
        <v>35</v>
      </c>
    </row>
    <row r="1239" spans="1:12" x14ac:dyDescent="0.25">
      <c r="A1239">
        <v>16</v>
      </c>
      <c r="B1239" s="93">
        <v>43413</v>
      </c>
      <c r="C1239">
        <v>11</v>
      </c>
      <c r="D1239" t="s">
        <v>103</v>
      </c>
      <c r="E1239">
        <v>2018</v>
      </c>
      <c r="F1239" t="s">
        <v>23</v>
      </c>
      <c r="G1239" t="s">
        <v>63</v>
      </c>
      <c r="H1239" t="s">
        <v>441</v>
      </c>
      <c r="I1239">
        <v>41.1</v>
      </c>
      <c r="J1239">
        <v>0</v>
      </c>
      <c r="K1239" t="s">
        <v>727</v>
      </c>
      <c r="L1239" t="s">
        <v>64</v>
      </c>
    </row>
    <row r="1240" spans="1:12" x14ac:dyDescent="0.25">
      <c r="A1240">
        <v>16</v>
      </c>
      <c r="B1240" s="93">
        <v>43428</v>
      </c>
      <c r="C1240">
        <v>11</v>
      </c>
      <c r="D1240" t="s">
        <v>103</v>
      </c>
      <c r="E1240">
        <v>2018</v>
      </c>
      <c r="F1240" t="s">
        <v>21</v>
      </c>
      <c r="G1240" t="s">
        <v>455</v>
      </c>
      <c r="H1240" t="s">
        <v>456</v>
      </c>
      <c r="I1240">
        <v>36.61</v>
      </c>
      <c r="J1240">
        <v>0</v>
      </c>
      <c r="K1240" t="s">
        <v>727</v>
      </c>
      <c r="L1240" t="s">
        <v>34</v>
      </c>
    </row>
    <row r="1241" spans="1:12" x14ac:dyDescent="0.25">
      <c r="A1241">
        <v>17</v>
      </c>
      <c r="B1241" s="93">
        <v>43416</v>
      </c>
      <c r="C1241">
        <v>11</v>
      </c>
      <c r="D1241" t="s">
        <v>103</v>
      </c>
      <c r="E1241">
        <v>2018</v>
      </c>
      <c r="F1241" t="s">
        <v>23</v>
      </c>
      <c r="G1241" t="s">
        <v>37</v>
      </c>
      <c r="H1241" t="s">
        <v>303</v>
      </c>
      <c r="I1241">
        <v>6.85</v>
      </c>
      <c r="J1241">
        <v>0</v>
      </c>
      <c r="K1241" t="s">
        <v>235</v>
      </c>
      <c r="L1241" t="s">
        <v>35</v>
      </c>
    </row>
    <row r="1242" spans="1:12" x14ac:dyDescent="0.25">
      <c r="A1242">
        <v>17</v>
      </c>
      <c r="B1242" s="93">
        <v>43427</v>
      </c>
      <c r="C1242">
        <v>11</v>
      </c>
      <c r="D1242" t="s">
        <v>103</v>
      </c>
      <c r="E1242">
        <v>2018</v>
      </c>
      <c r="F1242" t="s">
        <v>23</v>
      </c>
      <c r="G1242" t="s">
        <v>63</v>
      </c>
      <c r="H1242" t="s">
        <v>454</v>
      </c>
      <c r="I1242">
        <v>34.54</v>
      </c>
      <c r="J1242">
        <v>0</v>
      </c>
      <c r="K1242" t="s">
        <v>235</v>
      </c>
      <c r="L1242" t="s">
        <v>64</v>
      </c>
    </row>
    <row r="1243" spans="1:12" x14ac:dyDescent="0.25">
      <c r="A1243">
        <v>18</v>
      </c>
      <c r="B1243" s="93">
        <v>43406</v>
      </c>
      <c r="C1243">
        <v>11</v>
      </c>
      <c r="D1243" t="s">
        <v>103</v>
      </c>
      <c r="E1243">
        <v>2018</v>
      </c>
      <c r="F1243" t="s">
        <v>21</v>
      </c>
      <c r="G1243" t="s">
        <v>36</v>
      </c>
      <c r="H1243" t="s">
        <v>435</v>
      </c>
      <c r="I1243">
        <v>32</v>
      </c>
      <c r="J1243">
        <v>0</v>
      </c>
      <c r="K1243" t="s">
        <v>236</v>
      </c>
      <c r="L1243" t="s">
        <v>222</v>
      </c>
    </row>
    <row r="1244" spans="1:12" x14ac:dyDescent="0.25">
      <c r="A1244">
        <v>18</v>
      </c>
      <c r="B1244" s="93">
        <v>43411</v>
      </c>
      <c r="C1244">
        <v>11</v>
      </c>
      <c r="D1244" t="s">
        <v>103</v>
      </c>
      <c r="E1244">
        <v>2018</v>
      </c>
      <c r="F1244" t="s">
        <v>23</v>
      </c>
      <c r="G1244" t="s">
        <v>37</v>
      </c>
      <c r="H1244" t="s">
        <v>290</v>
      </c>
      <c r="I1244">
        <v>3.7</v>
      </c>
      <c r="J1244">
        <v>0</v>
      </c>
      <c r="K1244" t="s">
        <v>236</v>
      </c>
      <c r="L1244" t="s">
        <v>35</v>
      </c>
    </row>
    <row r="1245" spans="1:12" x14ac:dyDescent="0.25">
      <c r="A1245">
        <v>18</v>
      </c>
      <c r="B1245" s="93">
        <v>43412</v>
      </c>
      <c r="C1245">
        <v>11</v>
      </c>
      <c r="D1245" t="s">
        <v>103</v>
      </c>
      <c r="E1245">
        <v>2018</v>
      </c>
      <c r="F1245" t="s">
        <v>21</v>
      </c>
      <c r="G1245" t="s">
        <v>36</v>
      </c>
      <c r="H1245" t="s">
        <v>439</v>
      </c>
      <c r="I1245">
        <v>32</v>
      </c>
      <c r="J1245">
        <v>0</v>
      </c>
      <c r="K1245" t="s">
        <v>236</v>
      </c>
      <c r="L1245" t="s">
        <v>222</v>
      </c>
    </row>
    <row r="1246" spans="1:12" x14ac:dyDescent="0.25">
      <c r="A1246">
        <v>18</v>
      </c>
      <c r="B1246" s="93">
        <v>43412</v>
      </c>
      <c r="C1246">
        <v>11</v>
      </c>
      <c r="D1246" t="s">
        <v>103</v>
      </c>
      <c r="E1246">
        <v>2018</v>
      </c>
      <c r="F1246" t="s">
        <v>23</v>
      </c>
      <c r="G1246" t="s">
        <v>63</v>
      </c>
      <c r="H1246" t="s">
        <v>439</v>
      </c>
      <c r="I1246">
        <v>90</v>
      </c>
      <c r="J1246">
        <v>0</v>
      </c>
      <c r="K1246" t="s">
        <v>236</v>
      </c>
      <c r="L1246" t="s">
        <v>64</v>
      </c>
    </row>
    <row r="1247" spans="1:12" x14ac:dyDescent="0.25">
      <c r="A1247">
        <v>18</v>
      </c>
      <c r="B1247" s="93">
        <v>43412</v>
      </c>
      <c r="C1247">
        <v>11</v>
      </c>
      <c r="D1247" t="s">
        <v>103</v>
      </c>
      <c r="E1247">
        <v>2018</v>
      </c>
      <c r="F1247" t="s">
        <v>23</v>
      </c>
      <c r="G1247" t="s">
        <v>58</v>
      </c>
      <c r="H1247" t="s">
        <v>439</v>
      </c>
      <c r="I1247">
        <v>97.25</v>
      </c>
      <c r="J1247">
        <v>0</v>
      </c>
      <c r="K1247" t="s">
        <v>236</v>
      </c>
      <c r="L1247" t="s">
        <v>222</v>
      </c>
    </row>
    <row r="1248" spans="1:12" x14ac:dyDescent="0.25">
      <c r="A1248">
        <v>18</v>
      </c>
      <c r="B1248" s="93">
        <v>43413</v>
      </c>
      <c r="C1248">
        <v>11</v>
      </c>
      <c r="D1248" t="s">
        <v>103</v>
      </c>
      <c r="E1248">
        <v>2018</v>
      </c>
      <c r="F1248" t="s">
        <v>22</v>
      </c>
      <c r="G1248" t="s">
        <v>442</v>
      </c>
      <c r="H1248" t="s">
        <v>443</v>
      </c>
      <c r="I1248">
        <v>46.15</v>
      </c>
      <c r="J1248">
        <v>0</v>
      </c>
      <c r="K1248" t="s">
        <v>236</v>
      </c>
      <c r="L1248" t="s">
        <v>34</v>
      </c>
    </row>
    <row r="1249" spans="1:12" x14ac:dyDescent="0.25">
      <c r="A1249">
        <v>18</v>
      </c>
      <c r="B1249" s="93">
        <v>43413</v>
      </c>
      <c r="C1249">
        <v>11</v>
      </c>
      <c r="D1249" t="s">
        <v>103</v>
      </c>
      <c r="E1249">
        <v>2018</v>
      </c>
      <c r="F1249" t="s">
        <v>21</v>
      </c>
      <c r="G1249" t="s">
        <v>442</v>
      </c>
      <c r="H1249" t="s">
        <v>443</v>
      </c>
      <c r="I1249">
        <v>302.99</v>
      </c>
      <c r="J1249">
        <v>0</v>
      </c>
      <c r="K1249" t="s">
        <v>236</v>
      </c>
      <c r="L1249" t="s">
        <v>34</v>
      </c>
    </row>
    <row r="1250" spans="1:12" x14ac:dyDescent="0.25">
      <c r="A1250">
        <v>18</v>
      </c>
      <c r="B1250" s="93">
        <v>43420</v>
      </c>
      <c r="C1250">
        <v>11</v>
      </c>
      <c r="D1250" t="s">
        <v>103</v>
      </c>
      <c r="E1250">
        <v>2018</v>
      </c>
      <c r="F1250" t="s">
        <v>21</v>
      </c>
      <c r="G1250" t="s">
        <v>36</v>
      </c>
      <c r="H1250" t="s">
        <v>449</v>
      </c>
      <c r="I1250">
        <v>16</v>
      </c>
      <c r="J1250">
        <v>0</v>
      </c>
      <c r="K1250" t="s">
        <v>236</v>
      </c>
      <c r="L1250" t="s">
        <v>222</v>
      </c>
    </row>
    <row r="1251" spans="1:12" x14ac:dyDescent="0.25">
      <c r="A1251">
        <v>18</v>
      </c>
      <c r="B1251" s="93">
        <v>43423</v>
      </c>
      <c r="C1251">
        <v>11</v>
      </c>
      <c r="D1251" t="s">
        <v>103</v>
      </c>
      <c r="E1251">
        <v>2018</v>
      </c>
      <c r="F1251" t="s">
        <v>21</v>
      </c>
      <c r="G1251" t="s">
        <v>36</v>
      </c>
      <c r="H1251" t="s">
        <v>450</v>
      </c>
      <c r="I1251">
        <v>24</v>
      </c>
      <c r="J1251">
        <v>0</v>
      </c>
      <c r="K1251" t="s">
        <v>236</v>
      </c>
      <c r="L1251" t="s">
        <v>222</v>
      </c>
    </row>
    <row r="1252" spans="1:12" x14ac:dyDescent="0.25">
      <c r="A1252">
        <v>18</v>
      </c>
      <c r="B1252" s="93">
        <v>43428</v>
      </c>
      <c r="C1252">
        <v>11</v>
      </c>
      <c r="D1252" t="s">
        <v>103</v>
      </c>
      <c r="E1252">
        <v>2018</v>
      </c>
      <c r="F1252" t="s">
        <v>21</v>
      </c>
      <c r="G1252" t="s">
        <v>455</v>
      </c>
      <c r="H1252" t="s">
        <v>456</v>
      </c>
      <c r="I1252">
        <v>384.79</v>
      </c>
      <c r="J1252">
        <v>0</v>
      </c>
      <c r="K1252" t="s">
        <v>236</v>
      </c>
      <c r="L1252" t="s">
        <v>34</v>
      </c>
    </row>
    <row r="1253" spans="1:12" x14ac:dyDescent="0.25">
      <c r="A1253">
        <v>19</v>
      </c>
      <c r="B1253" s="93">
        <v>43405</v>
      </c>
      <c r="C1253">
        <v>11</v>
      </c>
      <c r="D1253" t="s">
        <v>103</v>
      </c>
      <c r="E1253">
        <v>2018</v>
      </c>
      <c r="F1253" t="s">
        <v>21</v>
      </c>
      <c r="G1253" t="s">
        <v>36</v>
      </c>
      <c r="H1253" t="s">
        <v>434</v>
      </c>
      <c r="I1253">
        <v>8</v>
      </c>
      <c r="J1253">
        <v>0</v>
      </c>
      <c r="K1253" t="s">
        <v>237</v>
      </c>
      <c r="L1253" t="s">
        <v>222</v>
      </c>
    </row>
    <row r="1254" spans="1:12" x14ac:dyDescent="0.25">
      <c r="A1254">
        <v>19</v>
      </c>
      <c r="B1254" s="93">
        <v>43410</v>
      </c>
      <c r="C1254">
        <v>11</v>
      </c>
      <c r="D1254" t="s">
        <v>103</v>
      </c>
      <c r="E1254">
        <v>2018</v>
      </c>
      <c r="F1254" t="s">
        <v>22</v>
      </c>
      <c r="G1254" t="s">
        <v>36</v>
      </c>
      <c r="H1254" t="s">
        <v>436</v>
      </c>
      <c r="I1254">
        <v>8</v>
      </c>
      <c r="J1254">
        <v>0</v>
      </c>
      <c r="K1254" t="s">
        <v>237</v>
      </c>
      <c r="L1254" t="s">
        <v>222</v>
      </c>
    </row>
    <row r="1255" spans="1:12" x14ac:dyDescent="0.25">
      <c r="A1255">
        <v>19</v>
      </c>
      <c r="B1255" s="93">
        <v>43410</v>
      </c>
      <c r="C1255">
        <v>11</v>
      </c>
      <c r="D1255" t="s">
        <v>103</v>
      </c>
      <c r="E1255">
        <v>2018</v>
      </c>
      <c r="F1255" t="s">
        <v>21</v>
      </c>
      <c r="G1255" t="s">
        <v>36</v>
      </c>
      <c r="H1255" t="s">
        <v>436</v>
      </c>
      <c r="I1255">
        <v>88</v>
      </c>
      <c r="J1255">
        <v>0</v>
      </c>
      <c r="K1255" t="s">
        <v>237</v>
      </c>
      <c r="L1255" t="s">
        <v>222</v>
      </c>
    </row>
    <row r="1256" spans="1:12" x14ac:dyDescent="0.25">
      <c r="A1256">
        <v>19</v>
      </c>
      <c r="B1256" s="93">
        <v>43411</v>
      </c>
      <c r="C1256">
        <v>11</v>
      </c>
      <c r="D1256" t="s">
        <v>103</v>
      </c>
      <c r="E1256">
        <v>2018</v>
      </c>
      <c r="F1256" t="s">
        <v>21</v>
      </c>
      <c r="G1256" t="s">
        <v>36</v>
      </c>
      <c r="H1256" t="s">
        <v>437</v>
      </c>
      <c r="I1256">
        <v>40</v>
      </c>
      <c r="J1256">
        <v>0</v>
      </c>
      <c r="K1256" t="s">
        <v>237</v>
      </c>
      <c r="L1256" t="s">
        <v>222</v>
      </c>
    </row>
    <row r="1257" spans="1:12" x14ac:dyDescent="0.25">
      <c r="A1257">
        <v>19</v>
      </c>
      <c r="B1257" s="93">
        <v>43412</v>
      </c>
      <c r="C1257">
        <v>11</v>
      </c>
      <c r="D1257" t="s">
        <v>103</v>
      </c>
      <c r="E1257">
        <v>2018</v>
      </c>
      <c r="F1257" t="s">
        <v>23</v>
      </c>
      <c r="G1257" t="s">
        <v>63</v>
      </c>
      <c r="H1257" t="s">
        <v>439</v>
      </c>
      <c r="I1257">
        <v>145.59</v>
      </c>
      <c r="J1257">
        <v>0</v>
      </c>
      <c r="K1257" t="s">
        <v>237</v>
      </c>
      <c r="L1257" t="s">
        <v>64</v>
      </c>
    </row>
    <row r="1258" spans="1:12" x14ac:dyDescent="0.25">
      <c r="A1258">
        <v>19</v>
      </c>
      <c r="B1258" s="93">
        <v>43413</v>
      </c>
      <c r="C1258">
        <v>11</v>
      </c>
      <c r="D1258" t="s">
        <v>103</v>
      </c>
      <c r="E1258">
        <v>2018</v>
      </c>
      <c r="F1258" t="s">
        <v>21</v>
      </c>
      <c r="G1258" t="s">
        <v>36</v>
      </c>
      <c r="H1258" t="s">
        <v>441</v>
      </c>
      <c r="I1258">
        <v>72</v>
      </c>
      <c r="J1258">
        <v>0</v>
      </c>
      <c r="K1258" t="s">
        <v>237</v>
      </c>
      <c r="L1258" t="s">
        <v>222</v>
      </c>
    </row>
    <row r="1259" spans="1:12" x14ac:dyDescent="0.25">
      <c r="A1259">
        <v>19</v>
      </c>
      <c r="B1259" s="93">
        <v>43413</v>
      </c>
      <c r="C1259">
        <v>11</v>
      </c>
      <c r="D1259" t="s">
        <v>103</v>
      </c>
      <c r="E1259">
        <v>2018</v>
      </c>
      <c r="F1259" t="s">
        <v>21</v>
      </c>
      <c r="G1259" t="s">
        <v>442</v>
      </c>
      <c r="H1259" t="s">
        <v>443</v>
      </c>
      <c r="I1259">
        <v>713.18</v>
      </c>
      <c r="J1259">
        <v>0</v>
      </c>
      <c r="K1259" t="s">
        <v>237</v>
      </c>
      <c r="L1259" t="s">
        <v>34</v>
      </c>
    </row>
    <row r="1260" spans="1:12" x14ac:dyDescent="0.25">
      <c r="A1260">
        <v>19</v>
      </c>
      <c r="B1260" s="93">
        <v>43416</v>
      </c>
      <c r="C1260">
        <v>11</v>
      </c>
      <c r="D1260" t="s">
        <v>103</v>
      </c>
      <c r="E1260">
        <v>2018</v>
      </c>
      <c r="F1260" t="s">
        <v>21</v>
      </c>
      <c r="G1260" t="s">
        <v>36</v>
      </c>
      <c r="H1260" t="s">
        <v>444</v>
      </c>
      <c r="I1260">
        <v>16</v>
      </c>
      <c r="J1260">
        <v>0</v>
      </c>
      <c r="K1260" t="s">
        <v>237</v>
      </c>
      <c r="L1260" t="s">
        <v>222</v>
      </c>
    </row>
    <row r="1261" spans="1:12" x14ac:dyDescent="0.25">
      <c r="A1261">
        <v>19</v>
      </c>
      <c r="B1261" s="93">
        <v>43417</v>
      </c>
      <c r="C1261">
        <v>11</v>
      </c>
      <c r="D1261" t="s">
        <v>103</v>
      </c>
      <c r="E1261">
        <v>2018</v>
      </c>
      <c r="F1261" t="s">
        <v>21</v>
      </c>
      <c r="G1261" t="s">
        <v>36</v>
      </c>
      <c r="H1261" t="s">
        <v>445</v>
      </c>
      <c r="I1261">
        <v>56</v>
      </c>
      <c r="J1261">
        <v>0</v>
      </c>
      <c r="K1261" t="s">
        <v>237</v>
      </c>
      <c r="L1261" t="s">
        <v>222</v>
      </c>
    </row>
    <row r="1262" spans="1:12" x14ac:dyDescent="0.25">
      <c r="A1262">
        <v>19</v>
      </c>
      <c r="B1262" s="93">
        <v>43419</v>
      </c>
      <c r="C1262">
        <v>11</v>
      </c>
      <c r="D1262" t="s">
        <v>103</v>
      </c>
      <c r="E1262">
        <v>2018</v>
      </c>
      <c r="F1262" t="s">
        <v>21</v>
      </c>
      <c r="G1262" t="s">
        <v>36</v>
      </c>
      <c r="H1262" t="s">
        <v>447</v>
      </c>
      <c r="I1262">
        <v>16</v>
      </c>
      <c r="J1262">
        <v>0</v>
      </c>
      <c r="K1262" t="s">
        <v>237</v>
      </c>
      <c r="L1262" t="s">
        <v>222</v>
      </c>
    </row>
    <row r="1263" spans="1:12" x14ac:dyDescent="0.25">
      <c r="A1263">
        <v>19</v>
      </c>
      <c r="B1263" s="93">
        <v>43420</v>
      </c>
      <c r="C1263">
        <v>11</v>
      </c>
      <c r="D1263" t="s">
        <v>103</v>
      </c>
      <c r="E1263">
        <v>2018</v>
      </c>
      <c r="F1263" t="s">
        <v>21</v>
      </c>
      <c r="G1263" t="s">
        <v>36</v>
      </c>
      <c r="H1263" t="s">
        <v>449</v>
      </c>
      <c r="I1263">
        <v>24</v>
      </c>
      <c r="J1263">
        <v>0</v>
      </c>
      <c r="K1263" t="s">
        <v>237</v>
      </c>
      <c r="L1263" t="s">
        <v>222</v>
      </c>
    </row>
    <row r="1264" spans="1:12" x14ac:dyDescent="0.25">
      <c r="A1264">
        <v>19</v>
      </c>
      <c r="B1264" s="93">
        <v>43423</v>
      </c>
      <c r="C1264">
        <v>11</v>
      </c>
      <c r="D1264" t="s">
        <v>103</v>
      </c>
      <c r="E1264">
        <v>2018</v>
      </c>
      <c r="F1264" t="s">
        <v>21</v>
      </c>
      <c r="G1264" t="s">
        <v>36</v>
      </c>
      <c r="H1264" t="s">
        <v>450</v>
      </c>
      <c r="I1264">
        <v>112</v>
      </c>
      <c r="J1264">
        <v>0</v>
      </c>
      <c r="K1264" t="s">
        <v>237</v>
      </c>
      <c r="L1264" t="s">
        <v>222</v>
      </c>
    </row>
    <row r="1265" spans="1:12" x14ac:dyDescent="0.25">
      <c r="A1265">
        <v>19</v>
      </c>
      <c r="B1265" s="93">
        <v>43424</v>
      </c>
      <c r="C1265">
        <v>11</v>
      </c>
      <c r="D1265" t="s">
        <v>103</v>
      </c>
      <c r="E1265">
        <v>2018</v>
      </c>
      <c r="F1265" t="s">
        <v>21</v>
      </c>
      <c r="G1265" t="s">
        <v>36</v>
      </c>
      <c r="H1265" t="s">
        <v>451</v>
      </c>
      <c r="I1265">
        <v>24</v>
      </c>
      <c r="J1265">
        <v>0</v>
      </c>
      <c r="K1265" t="s">
        <v>237</v>
      </c>
      <c r="L1265" t="s">
        <v>222</v>
      </c>
    </row>
    <row r="1266" spans="1:12" x14ac:dyDescent="0.25">
      <c r="A1266">
        <v>19</v>
      </c>
      <c r="B1266" s="93">
        <v>43428</v>
      </c>
      <c r="C1266">
        <v>11</v>
      </c>
      <c r="D1266" t="s">
        <v>103</v>
      </c>
      <c r="E1266">
        <v>2018</v>
      </c>
      <c r="F1266" t="s">
        <v>22</v>
      </c>
      <c r="G1266" t="s">
        <v>455</v>
      </c>
      <c r="H1266" t="s">
        <v>456</v>
      </c>
      <c r="I1266">
        <v>32.4</v>
      </c>
      <c r="J1266">
        <v>0</v>
      </c>
      <c r="K1266" t="s">
        <v>237</v>
      </c>
      <c r="L1266" t="s">
        <v>34</v>
      </c>
    </row>
    <row r="1267" spans="1:12" x14ac:dyDescent="0.25">
      <c r="A1267">
        <v>19</v>
      </c>
      <c r="B1267" s="93">
        <v>43428</v>
      </c>
      <c r="C1267">
        <v>11</v>
      </c>
      <c r="D1267" t="s">
        <v>103</v>
      </c>
      <c r="E1267">
        <v>2018</v>
      </c>
      <c r="F1267" t="s">
        <v>21</v>
      </c>
      <c r="G1267" t="s">
        <v>455</v>
      </c>
      <c r="H1267" t="s">
        <v>456</v>
      </c>
      <c r="I1267">
        <v>1129.82</v>
      </c>
      <c r="J1267">
        <v>0</v>
      </c>
      <c r="K1267" t="s">
        <v>237</v>
      </c>
      <c r="L1267" t="s">
        <v>34</v>
      </c>
    </row>
    <row r="1268" spans="1:12" x14ac:dyDescent="0.25">
      <c r="A1268">
        <v>19</v>
      </c>
      <c r="B1268" s="93">
        <v>43430</v>
      </c>
      <c r="C1268">
        <v>11</v>
      </c>
      <c r="D1268" t="s">
        <v>103</v>
      </c>
      <c r="E1268">
        <v>2018</v>
      </c>
      <c r="F1268" t="s">
        <v>21</v>
      </c>
      <c r="G1268" t="s">
        <v>36</v>
      </c>
      <c r="H1268" t="s">
        <v>458</v>
      </c>
      <c r="I1268">
        <v>48</v>
      </c>
      <c r="J1268">
        <v>0</v>
      </c>
      <c r="K1268" t="s">
        <v>237</v>
      </c>
      <c r="L1268" t="s">
        <v>222</v>
      </c>
    </row>
    <row r="1269" spans="1:12" x14ac:dyDescent="0.25">
      <c r="A1269">
        <v>19</v>
      </c>
      <c r="B1269" s="93">
        <v>43431</v>
      </c>
      <c r="C1269">
        <v>11</v>
      </c>
      <c r="D1269" t="s">
        <v>103</v>
      </c>
      <c r="E1269">
        <v>2018</v>
      </c>
      <c r="F1269" t="s">
        <v>21</v>
      </c>
      <c r="G1269" t="s">
        <v>36</v>
      </c>
      <c r="H1269" t="s">
        <v>459</v>
      </c>
      <c r="I1269">
        <v>8</v>
      </c>
      <c r="J1269">
        <v>0</v>
      </c>
      <c r="K1269" t="s">
        <v>237</v>
      </c>
      <c r="L1269" t="s">
        <v>222</v>
      </c>
    </row>
    <row r="1270" spans="1:12" x14ac:dyDescent="0.25">
      <c r="A1270">
        <v>19</v>
      </c>
      <c r="B1270" s="93">
        <v>43433</v>
      </c>
      <c r="C1270">
        <v>11</v>
      </c>
      <c r="D1270" t="s">
        <v>103</v>
      </c>
      <c r="E1270">
        <v>2018</v>
      </c>
      <c r="F1270" t="s">
        <v>21</v>
      </c>
      <c r="G1270" t="s">
        <v>36</v>
      </c>
      <c r="H1270" t="s">
        <v>460</v>
      </c>
      <c r="I1270">
        <v>32</v>
      </c>
      <c r="J1270">
        <v>0</v>
      </c>
      <c r="K1270" t="s">
        <v>237</v>
      </c>
      <c r="L1270" t="s">
        <v>222</v>
      </c>
    </row>
    <row r="1271" spans="1:12" x14ac:dyDescent="0.25">
      <c r="A1271">
        <v>20</v>
      </c>
      <c r="B1271" s="93">
        <v>43413</v>
      </c>
      <c r="C1271">
        <v>11</v>
      </c>
      <c r="D1271" t="s">
        <v>103</v>
      </c>
      <c r="E1271">
        <v>2018</v>
      </c>
      <c r="F1271" t="s">
        <v>21</v>
      </c>
      <c r="G1271" t="s">
        <v>442</v>
      </c>
      <c r="H1271" t="s">
        <v>443</v>
      </c>
      <c r="I1271">
        <v>28.76</v>
      </c>
      <c r="J1271">
        <v>0</v>
      </c>
      <c r="K1271" t="s">
        <v>238</v>
      </c>
      <c r="L1271" t="s">
        <v>34</v>
      </c>
    </row>
    <row r="1272" spans="1:12" x14ac:dyDescent="0.25">
      <c r="A1272">
        <v>20</v>
      </c>
      <c r="B1272" s="93">
        <v>43419</v>
      </c>
      <c r="C1272">
        <v>11</v>
      </c>
      <c r="D1272" t="s">
        <v>103</v>
      </c>
      <c r="E1272">
        <v>2018</v>
      </c>
      <c r="F1272" t="s">
        <v>23</v>
      </c>
      <c r="G1272" t="s">
        <v>37</v>
      </c>
      <c r="H1272" t="s">
        <v>187</v>
      </c>
      <c r="I1272">
        <v>1.8</v>
      </c>
      <c r="J1272">
        <v>0</v>
      </c>
      <c r="K1272" t="s">
        <v>238</v>
      </c>
      <c r="L1272" t="s">
        <v>35</v>
      </c>
    </row>
    <row r="1273" spans="1:12" x14ac:dyDescent="0.25">
      <c r="A1273">
        <v>21</v>
      </c>
      <c r="B1273" s="93">
        <v>43413</v>
      </c>
      <c r="C1273">
        <v>11</v>
      </c>
      <c r="D1273" t="s">
        <v>103</v>
      </c>
      <c r="E1273">
        <v>2018</v>
      </c>
      <c r="F1273" t="s">
        <v>22</v>
      </c>
      <c r="G1273" t="s">
        <v>442</v>
      </c>
      <c r="H1273" t="s">
        <v>443</v>
      </c>
      <c r="I1273">
        <v>29.9</v>
      </c>
      <c r="J1273">
        <v>0</v>
      </c>
      <c r="K1273" t="s">
        <v>726</v>
      </c>
      <c r="L1273" t="s">
        <v>34</v>
      </c>
    </row>
    <row r="1274" spans="1:12" x14ac:dyDescent="0.25">
      <c r="A1274">
        <v>21</v>
      </c>
      <c r="B1274" s="93">
        <v>43420</v>
      </c>
      <c r="C1274">
        <v>11</v>
      </c>
      <c r="D1274" t="s">
        <v>103</v>
      </c>
      <c r="E1274">
        <v>2018</v>
      </c>
      <c r="F1274" t="s">
        <v>23</v>
      </c>
      <c r="G1274" t="s">
        <v>63</v>
      </c>
      <c r="H1274" t="s">
        <v>449</v>
      </c>
      <c r="I1274">
        <v>285.70999999999998</v>
      </c>
      <c r="J1274">
        <v>0</v>
      </c>
      <c r="K1274" t="s">
        <v>726</v>
      </c>
      <c r="L1274" t="s">
        <v>64</v>
      </c>
    </row>
    <row r="1275" spans="1:12" x14ac:dyDescent="0.25">
      <c r="A1275">
        <v>22</v>
      </c>
      <c r="B1275" s="93">
        <v>43413</v>
      </c>
      <c r="C1275">
        <v>11</v>
      </c>
      <c r="D1275" t="s">
        <v>103</v>
      </c>
      <c r="E1275">
        <v>2018</v>
      </c>
      <c r="F1275" t="s">
        <v>21</v>
      </c>
      <c r="G1275" t="s">
        <v>442</v>
      </c>
      <c r="H1275" t="s">
        <v>443</v>
      </c>
      <c r="I1275">
        <v>563.80999999999995</v>
      </c>
      <c r="J1275">
        <v>0</v>
      </c>
      <c r="K1275" t="s">
        <v>239</v>
      </c>
      <c r="L1275" t="s">
        <v>34</v>
      </c>
    </row>
    <row r="1276" spans="1:12" x14ac:dyDescent="0.25">
      <c r="A1276">
        <v>22</v>
      </c>
      <c r="B1276" s="93">
        <v>43424</v>
      </c>
      <c r="C1276">
        <v>11</v>
      </c>
      <c r="D1276" t="s">
        <v>103</v>
      </c>
      <c r="E1276">
        <v>2018</v>
      </c>
      <c r="F1276" t="s">
        <v>23</v>
      </c>
      <c r="G1276" t="s">
        <v>37</v>
      </c>
      <c r="H1276" t="s">
        <v>185</v>
      </c>
      <c r="I1276">
        <v>14</v>
      </c>
      <c r="J1276">
        <v>0</v>
      </c>
      <c r="K1276" t="s">
        <v>239</v>
      </c>
      <c r="L1276" t="s">
        <v>35</v>
      </c>
    </row>
    <row r="1277" spans="1:12" x14ac:dyDescent="0.25">
      <c r="A1277">
        <v>22</v>
      </c>
      <c r="B1277" s="93">
        <v>43428</v>
      </c>
      <c r="C1277">
        <v>11</v>
      </c>
      <c r="D1277" t="s">
        <v>103</v>
      </c>
      <c r="E1277">
        <v>2018</v>
      </c>
      <c r="F1277" t="s">
        <v>22</v>
      </c>
      <c r="G1277" t="s">
        <v>455</v>
      </c>
      <c r="H1277" t="s">
        <v>456</v>
      </c>
      <c r="I1277">
        <v>11.02</v>
      </c>
      <c r="J1277">
        <v>0</v>
      </c>
      <c r="K1277" t="s">
        <v>239</v>
      </c>
      <c r="L1277" t="s">
        <v>34</v>
      </c>
    </row>
    <row r="1278" spans="1:12" x14ac:dyDescent="0.25">
      <c r="A1278">
        <v>22</v>
      </c>
      <c r="B1278" s="93">
        <v>43428</v>
      </c>
      <c r="C1278">
        <v>11</v>
      </c>
      <c r="D1278" t="s">
        <v>103</v>
      </c>
      <c r="E1278">
        <v>2018</v>
      </c>
      <c r="F1278" t="s">
        <v>21</v>
      </c>
      <c r="G1278" t="s">
        <v>455</v>
      </c>
      <c r="H1278" t="s">
        <v>456</v>
      </c>
      <c r="I1278">
        <v>524.77</v>
      </c>
      <c r="J1278">
        <v>0</v>
      </c>
      <c r="K1278" t="s">
        <v>239</v>
      </c>
      <c r="L1278" t="s">
        <v>34</v>
      </c>
    </row>
    <row r="1279" spans="1:12" x14ac:dyDescent="0.25">
      <c r="A1279">
        <v>23</v>
      </c>
      <c r="B1279" s="93">
        <v>43410</v>
      </c>
      <c r="C1279">
        <v>11</v>
      </c>
      <c r="D1279" t="s">
        <v>103</v>
      </c>
      <c r="E1279">
        <v>2018</v>
      </c>
      <c r="F1279" t="s">
        <v>21</v>
      </c>
      <c r="G1279" t="s">
        <v>36</v>
      </c>
      <c r="H1279" t="s">
        <v>436</v>
      </c>
      <c r="I1279">
        <v>16</v>
      </c>
      <c r="J1279">
        <v>0</v>
      </c>
      <c r="K1279" t="s">
        <v>240</v>
      </c>
      <c r="L1279" t="s">
        <v>222</v>
      </c>
    </row>
    <row r="1280" spans="1:12" x14ac:dyDescent="0.25">
      <c r="A1280">
        <v>23</v>
      </c>
      <c r="B1280" s="93">
        <v>43413</v>
      </c>
      <c r="C1280">
        <v>11</v>
      </c>
      <c r="D1280" t="s">
        <v>103</v>
      </c>
      <c r="E1280">
        <v>2018</v>
      </c>
      <c r="F1280" t="s">
        <v>22</v>
      </c>
      <c r="G1280" t="s">
        <v>442</v>
      </c>
      <c r="H1280" t="s">
        <v>443</v>
      </c>
      <c r="I1280">
        <v>12.26</v>
      </c>
      <c r="J1280">
        <v>0</v>
      </c>
      <c r="K1280" t="s">
        <v>240</v>
      </c>
      <c r="L1280" t="s">
        <v>34</v>
      </c>
    </row>
    <row r="1281" spans="1:12" x14ac:dyDescent="0.25">
      <c r="A1281">
        <v>23</v>
      </c>
      <c r="B1281" s="93">
        <v>43413</v>
      </c>
      <c r="C1281">
        <v>11</v>
      </c>
      <c r="D1281" t="s">
        <v>103</v>
      </c>
      <c r="E1281">
        <v>2018</v>
      </c>
      <c r="F1281" t="s">
        <v>21</v>
      </c>
      <c r="G1281" t="s">
        <v>36</v>
      </c>
      <c r="H1281" t="s">
        <v>441</v>
      </c>
      <c r="I1281">
        <v>48</v>
      </c>
      <c r="J1281">
        <v>0</v>
      </c>
      <c r="K1281" t="s">
        <v>240</v>
      </c>
      <c r="L1281" t="s">
        <v>222</v>
      </c>
    </row>
    <row r="1282" spans="1:12" x14ac:dyDescent="0.25">
      <c r="A1282">
        <v>23</v>
      </c>
      <c r="B1282" s="93">
        <v>43413</v>
      </c>
      <c r="C1282">
        <v>11</v>
      </c>
      <c r="D1282" t="s">
        <v>103</v>
      </c>
      <c r="E1282">
        <v>2018</v>
      </c>
      <c r="F1282" t="s">
        <v>21</v>
      </c>
      <c r="G1282" t="s">
        <v>442</v>
      </c>
      <c r="H1282" t="s">
        <v>443</v>
      </c>
      <c r="I1282">
        <v>460.64</v>
      </c>
      <c r="J1282">
        <v>0</v>
      </c>
      <c r="K1282" t="s">
        <v>240</v>
      </c>
      <c r="L1282" t="s">
        <v>34</v>
      </c>
    </row>
    <row r="1283" spans="1:12" x14ac:dyDescent="0.25">
      <c r="A1283">
        <v>23</v>
      </c>
      <c r="B1283" s="93">
        <v>43417</v>
      </c>
      <c r="C1283">
        <v>11</v>
      </c>
      <c r="D1283" t="s">
        <v>103</v>
      </c>
      <c r="E1283">
        <v>2018</v>
      </c>
      <c r="F1283" t="s">
        <v>21</v>
      </c>
      <c r="G1283" t="s">
        <v>36</v>
      </c>
      <c r="H1283" t="s">
        <v>445</v>
      </c>
      <c r="I1283">
        <v>8</v>
      </c>
      <c r="J1283">
        <v>0</v>
      </c>
      <c r="K1283" t="s">
        <v>240</v>
      </c>
      <c r="L1283" t="s">
        <v>222</v>
      </c>
    </row>
    <row r="1284" spans="1:12" x14ac:dyDescent="0.25">
      <c r="A1284">
        <v>23</v>
      </c>
      <c r="B1284" s="93">
        <v>43418</v>
      </c>
      <c r="C1284">
        <v>11</v>
      </c>
      <c r="D1284" t="s">
        <v>103</v>
      </c>
      <c r="E1284">
        <v>2018</v>
      </c>
      <c r="F1284" t="s">
        <v>21</v>
      </c>
      <c r="G1284" t="s">
        <v>36</v>
      </c>
      <c r="H1284" t="s">
        <v>446</v>
      </c>
      <c r="I1284">
        <v>16</v>
      </c>
      <c r="J1284">
        <v>0</v>
      </c>
      <c r="K1284" t="s">
        <v>240</v>
      </c>
      <c r="L1284" t="s">
        <v>222</v>
      </c>
    </row>
    <row r="1285" spans="1:12" x14ac:dyDescent="0.25">
      <c r="A1285">
        <v>23</v>
      </c>
      <c r="B1285" s="93">
        <v>43420</v>
      </c>
      <c r="C1285">
        <v>11</v>
      </c>
      <c r="D1285" t="s">
        <v>103</v>
      </c>
      <c r="E1285">
        <v>2018</v>
      </c>
      <c r="F1285" t="s">
        <v>23</v>
      </c>
      <c r="G1285" t="s">
        <v>37</v>
      </c>
      <c r="H1285" t="s">
        <v>168</v>
      </c>
      <c r="I1285">
        <v>3.7</v>
      </c>
      <c r="J1285">
        <v>0</v>
      </c>
      <c r="K1285" t="s">
        <v>240</v>
      </c>
      <c r="L1285" t="s">
        <v>35</v>
      </c>
    </row>
    <row r="1286" spans="1:12" x14ac:dyDescent="0.25">
      <c r="A1286">
        <v>23</v>
      </c>
      <c r="B1286" s="93">
        <v>43424</v>
      </c>
      <c r="C1286">
        <v>11</v>
      </c>
      <c r="D1286" t="s">
        <v>103</v>
      </c>
      <c r="E1286">
        <v>2018</v>
      </c>
      <c r="F1286" t="s">
        <v>23</v>
      </c>
      <c r="G1286" t="s">
        <v>37</v>
      </c>
      <c r="H1286" t="s">
        <v>168</v>
      </c>
      <c r="I1286">
        <v>7.3</v>
      </c>
      <c r="J1286">
        <v>0</v>
      </c>
      <c r="K1286" t="s">
        <v>240</v>
      </c>
      <c r="L1286" t="s">
        <v>35</v>
      </c>
    </row>
    <row r="1287" spans="1:12" x14ac:dyDescent="0.25">
      <c r="A1287">
        <v>23</v>
      </c>
      <c r="B1287" s="93">
        <v>43424</v>
      </c>
      <c r="C1287">
        <v>11</v>
      </c>
      <c r="D1287" t="s">
        <v>103</v>
      </c>
      <c r="E1287">
        <v>2018</v>
      </c>
      <c r="F1287" t="s">
        <v>21</v>
      </c>
      <c r="G1287" t="s">
        <v>36</v>
      </c>
      <c r="H1287" t="s">
        <v>451</v>
      </c>
      <c r="I1287">
        <v>8</v>
      </c>
      <c r="J1287">
        <v>0</v>
      </c>
      <c r="K1287" t="s">
        <v>240</v>
      </c>
      <c r="L1287" t="s">
        <v>222</v>
      </c>
    </row>
    <row r="1288" spans="1:12" x14ac:dyDescent="0.25">
      <c r="A1288">
        <v>23</v>
      </c>
      <c r="B1288" s="93">
        <v>43428</v>
      </c>
      <c r="C1288">
        <v>11</v>
      </c>
      <c r="D1288" t="s">
        <v>103</v>
      </c>
      <c r="E1288">
        <v>2018</v>
      </c>
      <c r="F1288" t="s">
        <v>21</v>
      </c>
      <c r="G1288" t="s">
        <v>455</v>
      </c>
      <c r="H1288" t="s">
        <v>456</v>
      </c>
      <c r="I1288">
        <v>580.74</v>
      </c>
      <c r="J1288">
        <v>0</v>
      </c>
      <c r="K1288" t="s">
        <v>240</v>
      </c>
      <c r="L1288" t="s">
        <v>34</v>
      </c>
    </row>
    <row r="1289" spans="1:12" x14ac:dyDescent="0.25">
      <c r="A1289">
        <v>23</v>
      </c>
      <c r="B1289" s="93">
        <v>43434</v>
      </c>
      <c r="C1289">
        <v>11</v>
      </c>
      <c r="D1289" t="s">
        <v>103</v>
      </c>
      <c r="E1289">
        <v>2018</v>
      </c>
      <c r="F1289" t="s">
        <v>21</v>
      </c>
      <c r="G1289" t="s">
        <v>36</v>
      </c>
      <c r="H1289" t="s">
        <v>464</v>
      </c>
      <c r="I1289">
        <v>8</v>
      </c>
      <c r="J1289">
        <v>0</v>
      </c>
      <c r="K1289" t="s">
        <v>240</v>
      </c>
      <c r="L1289" t="s">
        <v>222</v>
      </c>
    </row>
    <row r="1290" spans="1:12" x14ac:dyDescent="0.25">
      <c r="A1290">
        <v>26</v>
      </c>
      <c r="B1290" s="93">
        <v>43406</v>
      </c>
      <c r="C1290">
        <v>11</v>
      </c>
      <c r="D1290" t="s">
        <v>103</v>
      </c>
      <c r="E1290">
        <v>2018</v>
      </c>
      <c r="F1290" t="s">
        <v>23</v>
      </c>
      <c r="G1290" t="s">
        <v>64</v>
      </c>
      <c r="H1290" t="s">
        <v>435</v>
      </c>
      <c r="I1290">
        <v>85</v>
      </c>
      <c r="J1290">
        <v>0</v>
      </c>
      <c r="K1290" t="s">
        <v>241</v>
      </c>
      <c r="L1290" t="s">
        <v>64</v>
      </c>
    </row>
    <row r="1291" spans="1:12" x14ac:dyDescent="0.25">
      <c r="A1291">
        <v>26</v>
      </c>
      <c r="B1291" s="93">
        <v>43411</v>
      </c>
      <c r="C1291">
        <v>11</v>
      </c>
      <c r="D1291" t="s">
        <v>103</v>
      </c>
      <c r="E1291">
        <v>2018</v>
      </c>
      <c r="F1291" t="s">
        <v>21</v>
      </c>
      <c r="G1291" t="s">
        <v>36</v>
      </c>
      <c r="H1291" t="s">
        <v>437</v>
      </c>
      <c r="I1291">
        <v>96</v>
      </c>
      <c r="J1291">
        <v>0</v>
      </c>
      <c r="K1291" t="s">
        <v>241</v>
      </c>
      <c r="L1291" t="s">
        <v>222</v>
      </c>
    </row>
    <row r="1292" spans="1:12" x14ac:dyDescent="0.25">
      <c r="A1292">
        <v>26</v>
      </c>
      <c r="B1292" s="93">
        <v>43413</v>
      </c>
      <c r="C1292">
        <v>11</v>
      </c>
      <c r="D1292" t="s">
        <v>103</v>
      </c>
      <c r="E1292">
        <v>2018</v>
      </c>
      <c r="F1292" t="s">
        <v>21</v>
      </c>
      <c r="G1292" t="s">
        <v>36</v>
      </c>
      <c r="H1292" t="s">
        <v>441</v>
      </c>
      <c r="I1292">
        <v>8</v>
      </c>
      <c r="J1292">
        <v>0</v>
      </c>
      <c r="K1292" t="s">
        <v>241</v>
      </c>
      <c r="L1292" t="s">
        <v>222</v>
      </c>
    </row>
    <row r="1293" spans="1:12" x14ac:dyDescent="0.25">
      <c r="A1293">
        <v>26</v>
      </c>
      <c r="B1293" s="93">
        <v>43413</v>
      </c>
      <c r="C1293">
        <v>11</v>
      </c>
      <c r="D1293" t="s">
        <v>103</v>
      </c>
      <c r="E1293">
        <v>2018</v>
      </c>
      <c r="F1293" t="s">
        <v>22</v>
      </c>
      <c r="G1293" t="s">
        <v>36</v>
      </c>
      <c r="H1293" t="s">
        <v>441</v>
      </c>
      <c r="I1293">
        <v>8</v>
      </c>
      <c r="J1293">
        <v>0</v>
      </c>
      <c r="K1293" t="s">
        <v>241</v>
      </c>
      <c r="L1293" t="s">
        <v>222</v>
      </c>
    </row>
    <row r="1294" spans="1:12" x14ac:dyDescent="0.25">
      <c r="A1294">
        <v>26</v>
      </c>
      <c r="B1294" s="93">
        <v>43413</v>
      </c>
      <c r="C1294">
        <v>11</v>
      </c>
      <c r="D1294" t="s">
        <v>103</v>
      </c>
      <c r="E1294">
        <v>2018</v>
      </c>
      <c r="F1294" t="s">
        <v>22</v>
      </c>
      <c r="G1294" t="s">
        <v>442</v>
      </c>
      <c r="H1294" t="s">
        <v>443</v>
      </c>
      <c r="I1294">
        <v>36.28</v>
      </c>
      <c r="J1294">
        <v>0</v>
      </c>
      <c r="K1294" t="s">
        <v>241</v>
      </c>
      <c r="L1294" t="s">
        <v>34</v>
      </c>
    </row>
    <row r="1295" spans="1:12" x14ac:dyDescent="0.25">
      <c r="A1295">
        <v>26</v>
      </c>
      <c r="B1295" s="93">
        <v>43413</v>
      </c>
      <c r="C1295">
        <v>11</v>
      </c>
      <c r="D1295" t="s">
        <v>103</v>
      </c>
      <c r="E1295">
        <v>2018</v>
      </c>
      <c r="F1295" t="s">
        <v>23</v>
      </c>
      <c r="G1295" t="s">
        <v>442</v>
      </c>
      <c r="H1295" t="s">
        <v>443</v>
      </c>
      <c r="I1295">
        <v>38.81</v>
      </c>
      <c r="J1295">
        <v>0</v>
      </c>
      <c r="K1295" t="s">
        <v>241</v>
      </c>
      <c r="L1295" t="s">
        <v>34</v>
      </c>
    </row>
    <row r="1296" spans="1:12" x14ac:dyDescent="0.25">
      <c r="A1296">
        <v>26</v>
      </c>
      <c r="B1296" s="93">
        <v>43413</v>
      </c>
      <c r="C1296">
        <v>11</v>
      </c>
      <c r="D1296" t="s">
        <v>103</v>
      </c>
      <c r="E1296">
        <v>2018</v>
      </c>
      <c r="F1296" t="s">
        <v>21</v>
      </c>
      <c r="G1296" t="s">
        <v>442</v>
      </c>
      <c r="H1296" t="s">
        <v>443</v>
      </c>
      <c r="I1296">
        <v>508.37</v>
      </c>
      <c r="J1296">
        <v>0</v>
      </c>
      <c r="K1296" t="s">
        <v>241</v>
      </c>
      <c r="L1296" t="s">
        <v>34</v>
      </c>
    </row>
    <row r="1297" spans="1:12" x14ac:dyDescent="0.25">
      <c r="A1297">
        <v>26</v>
      </c>
      <c r="B1297" s="93">
        <v>43425</v>
      </c>
      <c r="C1297">
        <v>11</v>
      </c>
      <c r="D1297" t="s">
        <v>103</v>
      </c>
      <c r="E1297">
        <v>2018</v>
      </c>
      <c r="F1297" t="s">
        <v>21</v>
      </c>
      <c r="G1297" t="s">
        <v>36</v>
      </c>
      <c r="H1297" t="s">
        <v>452</v>
      </c>
      <c r="I1297">
        <v>96</v>
      </c>
      <c r="J1297">
        <v>0</v>
      </c>
      <c r="K1297" t="s">
        <v>241</v>
      </c>
      <c r="L1297" t="s">
        <v>222</v>
      </c>
    </row>
    <row r="1298" spans="1:12" x14ac:dyDescent="0.25">
      <c r="A1298">
        <v>26</v>
      </c>
      <c r="B1298" s="93">
        <v>43428</v>
      </c>
      <c r="C1298">
        <v>11</v>
      </c>
      <c r="D1298" t="s">
        <v>103</v>
      </c>
      <c r="E1298">
        <v>2018</v>
      </c>
      <c r="F1298" t="s">
        <v>23</v>
      </c>
      <c r="G1298" t="s">
        <v>455</v>
      </c>
      <c r="H1298" t="s">
        <v>456</v>
      </c>
      <c r="I1298">
        <v>38.81</v>
      </c>
      <c r="J1298">
        <v>0</v>
      </c>
      <c r="K1298" t="s">
        <v>241</v>
      </c>
      <c r="L1298" t="s">
        <v>34</v>
      </c>
    </row>
    <row r="1299" spans="1:12" x14ac:dyDescent="0.25">
      <c r="A1299">
        <v>26</v>
      </c>
      <c r="B1299" s="93">
        <v>43428</v>
      </c>
      <c r="C1299">
        <v>11</v>
      </c>
      <c r="D1299" t="s">
        <v>103</v>
      </c>
      <c r="E1299">
        <v>2018</v>
      </c>
      <c r="F1299" t="s">
        <v>21</v>
      </c>
      <c r="G1299" t="s">
        <v>455</v>
      </c>
      <c r="H1299" t="s">
        <v>456</v>
      </c>
      <c r="I1299">
        <v>631.69000000000005</v>
      </c>
      <c r="J1299">
        <v>0</v>
      </c>
      <c r="K1299" t="s">
        <v>241</v>
      </c>
      <c r="L1299" t="s">
        <v>34</v>
      </c>
    </row>
    <row r="1300" spans="1:12" x14ac:dyDescent="0.25">
      <c r="A1300">
        <v>27</v>
      </c>
      <c r="B1300" s="93">
        <v>43416</v>
      </c>
      <c r="C1300">
        <v>11</v>
      </c>
      <c r="D1300" t="s">
        <v>103</v>
      </c>
      <c r="E1300">
        <v>2018</v>
      </c>
      <c r="F1300" t="s">
        <v>21</v>
      </c>
      <c r="G1300" t="s">
        <v>35</v>
      </c>
      <c r="H1300" t="s">
        <v>444</v>
      </c>
      <c r="I1300">
        <v>62.6</v>
      </c>
      <c r="J1300">
        <v>0</v>
      </c>
      <c r="K1300" t="s">
        <v>85</v>
      </c>
      <c r="L1300" t="s">
        <v>35</v>
      </c>
    </row>
    <row r="1301" spans="1:12" x14ac:dyDescent="0.25">
      <c r="A1301">
        <v>27</v>
      </c>
      <c r="B1301" s="93">
        <v>43417</v>
      </c>
      <c r="C1301">
        <v>11</v>
      </c>
      <c r="D1301" t="s">
        <v>103</v>
      </c>
      <c r="E1301">
        <v>2018</v>
      </c>
      <c r="F1301" t="s">
        <v>23</v>
      </c>
      <c r="G1301" t="s">
        <v>67</v>
      </c>
      <c r="H1301" t="s">
        <v>445</v>
      </c>
      <c r="I1301">
        <v>20</v>
      </c>
      <c r="J1301">
        <v>0</v>
      </c>
      <c r="K1301" t="s">
        <v>85</v>
      </c>
      <c r="L1301" t="s">
        <v>266</v>
      </c>
    </row>
    <row r="1302" spans="1:12" x14ac:dyDescent="0.25">
      <c r="A1302">
        <v>27</v>
      </c>
      <c r="B1302" s="93">
        <v>43417</v>
      </c>
      <c r="C1302">
        <v>11</v>
      </c>
      <c r="D1302" t="s">
        <v>103</v>
      </c>
      <c r="E1302">
        <v>2018</v>
      </c>
      <c r="F1302" t="s">
        <v>23</v>
      </c>
      <c r="G1302" t="s">
        <v>63</v>
      </c>
      <c r="H1302" t="s">
        <v>445</v>
      </c>
      <c r="I1302">
        <v>87.62</v>
      </c>
      <c r="J1302">
        <v>0</v>
      </c>
      <c r="K1302" t="s">
        <v>85</v>
      </c>
      <c r="L1302" t="s">
        <v>64</v>
      </c>
    </row>
    <row r="1303" spans="1:12" x14ac:dyDescent="0.25">
      <c r="A1303">
        <v>29</v>
      </c>
      <c r="B1303" s="93">
        <v>43410</v>
      </c>
      <c r="C1303">
        <v>11</v>
      </c>
      <c r="D1303" t="s">
        <v>103</v>
      </c>
      <c r="E1303">
        <v>2018</v>
      </c>
      <c r="F1303" t="s">
        <v>23</v>
      </c>
      <c r="G1303" t="s">
        <v>37</v>
      </c>
      <c r="H1303" t="s">
        <v>331</v>
      </c>
      <c r="I1303">
        <v>2.4</v>
      </c>
      <c r="J1303">
        <v>0</v>
      </c>
      <c r="K1303" t="s">
        <v>243</v>
      </c>
      <c r="L1303" t="s">
        <v>35</v>
      </c>
    </row>
    <row r="1304" spans="1:12" x14ac:dyDescent="0.25">
      <c r="A1304">
        <v>29</v>
      </c>
      <c r="B1304" s="93">
        <v>43412</v>
      </c>
      <c r="C1304">
        <v>11</v>
      </c>
      <c r="D1304" t="s">
        <v>103</v>
      </c>
      <c r="E1304">
        <v>2018</v>
      </c>
      <c r="F1304" t="s">
        <v>23</v>
      </c>
      <c r="G1304" t="s">
        <v>63</v>
      </c>
      <c r="H1304" t="s">
        <v>439</v>
      </c>
      <c r="I1304">
        <v>88.95</v>
      </c>
      <c r="J1304">
        <v>0</v>
      </c>
      <c r="K1304" t="s">
        <v>243</v>
      </c>
      <c r="L1304" t="s">
        <v>64</v>
      </c>
    </row>
    <row r="1305" spans="1:12" x14ac:dyDescent="0.25">
      <c r="A1305">
        <v>30</v>
      </c>
      <c r="B1305" s="93">
        <v>43405</v>
      </c>
      <c r="C1305">
        <v>11</v>
      </c>
      <c r="D1305" t="s">
        <v>103</v>
      </c>
      <c r="E1305">
        <v>2018</v>
      </c>
      <c r="F1305" t="s">
        <v>21</v>
      </c>
      <c r="G1305" t="s">
        <v>36</v>
      </c>
      <c r="H1305" t="s">
        <v>434</v>
      </c>
      <c r="I1305">
        <v>8</v>
      </c>
      <c r="J1305">
        <v>0</v>
      </c>
      <c r="K1305" t="s">
        <v>244</v>
      </c>
      <c r="L1305" t="s">
        <v>222</v>
      </c>
    </row>
    <row r="1306" spans="1:12" x14ac:dyDescent="0.25">
      <c r="A1306">
        <v>30</v>
      </c>
      <c r="B1306" s="93">
        <v>43406</v>
      </c>
      <c r="C1306">
        <v>11</v>
      </c>
      <c r="D1306" t="s">
        <v>103</v>
      </c>
      <c r="E1306">
        <v>2018</v>
      </c>
      <c r="F1306" t="s">
        <v>21</v>
      </c>
      <c r="G1306" t="s">
        <v>36</v>
      </c>
      <c r="H1306" t="s">
        <v>435</v>
      </c>
      <c r="I1306">
        <v>8</v>
      </c>
      <c r="J1306">
        <v>0</v>
      </c>
      <c r="K1306" t="s">
        <v>244</v>
      </c>
      <c r="L1306" t="s">
        <v>222</v>
      </c>
    </row>
    <row r="1307" spans="1:12" x14ac:dyDescent="0.25">
      <c r="A1307">
        <v>30</v>
      </c>
      <c r="B1307" s="93">
        <v>43411</v>
      </c>
      <c r="C1307">
        <v>11</v>
      </c>
      <c r="D1307" t="s">
        <v>103</v>
      </c>
      <c r="E1307">
        <v>2018</v>
      </c>
      <c r="F1307" t="s">
        <v>21</v>
      </c>
      <c r="G1307" t="s">
        <v>36</v>
      </c>
      <c r="H1307" t="s">
        <v>437</v>
      </c>
      <c r="I1307">
        <v>24</v>
      </c>
      <c r="J1307">
        <v>0</v>
      </c>
      <c r="K1307" t="s">
        <v>244</v>
      </c>
      <c r="L1307" t="s">
        <v>222</v>
      </c>
    </row>
    <row r="1308" spans="1:12" x14ac:dyDescent="0.25">
      <c r="A1308">
        <v>30</v>
      </c>
      <c r="B1308" s="93">
        <v>43413</v>
      </c>
      <c r="C1308">
        <v>11</v>
      </c>
      <c r="D1308" t="s">
        <v>103</v>
      </c>
      <c r="E1308">
        <v>2018</v>
      </c>
      <c r="F1308" t="s">
        <v>21</v>
      </c>
      <c r="G1308" t="s">
        <v>36</v>
      </c>
      <c r="H1308" t="s">
        <v>441</v>
      </c>
      <c r="I1308">
        <v>16</v>
      </c>
      <c r="J1308">
        <v>0</v>
      </c>
      <c r="K1308" t="s">
        <v>244</v>
      </c>
      <c r="L1308" t="s">
        <v>222</v>
      </c>
    </row>
    <row r="1309" spans="1:12" x14ac:dyDescent="0.25">
      <c r="A1309">
        <v>30</v>
      </c>
      <c r="B1309" s="93">
        <v>43413</v>
      </c>
      <c r="C1309">
        <v>11</v>
      </c>
      <c r="D1309" t="s">
        <v>103</v>
      </c>
      <c r="E1309">
        <v>2018</v>
      </c>
      <c r="F1309" t="s">
        <v>23</v>
      </c>
      <c r="G1309" t="s">
        <v>442</v>
      </c>
      <c r="H1309" t="s">
        <v>443</v>
      </c>
      <c r="I1309">
        <v>17.36</v>
      </c>
      <c r="J1309">
        <v>0</v>
      </c>
      <c r="K1309" t="s">
        <v>244</v>
      </c>
      <c r="L1309" t="s">
        <v>34</v>
      </c>
    </row>
    <row r="1310" spans="1:12" x14ac:dyDescent="0.25">
      <c r="A1310">
        <v>30</v>
      </c>
      <c r="B1310" s="93">
        <v>43413</v>
      </c>
      <c r="C1310">
        <v>11</v>
      </c>
      <c r="D1310" t="s">
        <v>103</v>
      </c>
      <c r="E1310">
        <v>2018</v>
      </c>
      <c r="F1310" t="s">
        <v>22</v>
      </c>
      <c r="G1310" t="s">
        <v>442</v>
      </c>
      <c r="H1310" t="s">
        <v>443</v>
      </c>
      <c r="I1310">
        <v>99.04</v>
      </c>
      <c r="J1310">
        <v>0</v>
      </c>
      <c r="K1310" t="s">
        <v>244</v>
      </c>
      <c r="L1310" t="s">
        <v>34</v>
      </c>
    </row>
    <row r="1311" spans="1:12" x14ac:dyDescent="0.25">
      <c r="A1311">
        <v>30</v>
      </c>
      <c r="B1311" s="93">
        <v>43413</v>
      </c>
      <c r="C1311">
        <v>11</v>
      </c>
      <c r="D1311" t="s">
        <v>103</v>
      </c>
      <c r="E1311">
        <v>2018</v>
      </c>
      <c r="F1311" t="s">
        <v>21</v>
      </c>
      <c r="G1311" t="s">
        <v>442</v>
      </c>
      <c r="H1311" t="s">
        <v>443</v>
      </c>
      <c r="I1311">
        <v>444.88</v>
      </c>
      <c r="J1311">
        <v>0</v>
      </c>
      <c r="K1311" t="s">
        <v>244</v>
      </c>
      <c r="L1311" t="s">
        <v>34</v>
      </c>
    </row>
    <row r="1312" spans="1:12" x14ac:dyDescent="0.25">
      <c r="A1312">
        <v>30</v>
      </c>
      <c r="B1312" s="93">
        <v>43417</v>
      </c>
      <c r="C1312">
        <v>11</v>
      </c>
      <c r="D1312" t="s">
        <v>103</v>
      </c>
      <c r="E1312">
        <v>2018</v>
      </c>
      <c r="F1312" t="s">
        <v>23</v>
      </c>
      <c r="G1312" t="s">
        <v>63</v>
      </c>
      <c r="H1312" t="s">
        <v>445</v>
      </c>
      <c r="I1312">
        <v>35</v>
      </c>
      <c r="J1312">
        <v>0</v>
      </c>
      <c r="K1312" t="s">
        <v>244</v>
      </c>
      <c r="L1312" t="s">
        <v>64</v>
      </c>
    </row>
    <row r="1313" spans="1:12" x14ac:dyDescent="0.25">
      <c r="A1313">
        <v>30</v>
      </c>
      <c r="B1313" s="93">
        <v>43419</v>
      </c>
      <c r="C1313">
        <v>11</v>
      </c>
      <c r="D1313" t="s">
        <v>103</v>
      </c>
      <c r="E1313">
        <v>2018</v>
      </c>
      <c r="F1313" t="s">
        <v>21</v>
      </c>
      <c r="G1313" t="s">
        <v>36</v>
      </c>
      <c r="H1313" t="s">
        <v>447</v>
      </c>
      <c r="I1313">
        <v>16</v>
      </c>
      <c r="J1313">
        <v>0</v>
      </c>
      <c r="K1313" t="s">
        <v>244</v>
      </c>
      <c r="L1313" t="s">
        <v>222</v>
      </c>
    </row>
    <row r="1314" spans="1:12" x14ac:dyDescent="0.25">
      <c r="A1314">
        <v>30</v>
      </c>
      <c r="B1314" s="93">
        <v>43424</v>
      </c>
      <c r="C1314">
        <v>11</v>
      </c>
      <c r="D1314" t="s">
        <v>103</v>
      </c>
      <c r="E1314">
        <v>2018</v>
      </c>
      <c r="F1314" t="s">
        <v>21</v>
      </c>
      <c r="G1314" t="s">
        <v>36</v>
      </c>
      <c r="H1314" t="s">
        <v>451</v>
      </c>
      <c r="I1314">
        <v>48</v>
      </c>
      <c r="J1314">
        <v>0</v>
      </c>
      <c r="K1314" t="s">
        <v>244</v>
      </c>
      <c r="L1314" t="s">
        <v>222</v>
      </c>
    </row>
    <row r="1315" spans="1:12" x14ac:dyDescent="0.25">
      <c r="A1315">
        <v>30</v>
      </c>
      <c r="B1315" s="93">
        <v>43424</v>
      </c>
      <c r="C1315">
        <v>11</v>
      </c>
      <c r="D1315" t="s">
        <v>103</v>
      </c>
      <c r="E1315">
        <v>2018</v>
      </c>
      <c r="F1315" t="s">
        <v>23</v>
      </c>
      <c r="G1315" t="s">
        <v>63</v>
      </c>
      <c r="H1315" t="s">
        <v>451</v>
      </c>
      <c r="I1315">
        <v>373</v>
      </c>
      <c r="J1315">
        <v>0</v>
      </c>
      <c r="K1315" t="s">
        <v>244</v>
      </c>
      <c r="L1315" t="s">
        <v>64</v>
      </c>
    </row>
    <row r="1316" spans="1:12" x14ac:dyDescent="0.25">
      <c r="A1316">
        <v>30</v>
      </c>
      <c r="B1316" s="93">
        <v>43426</v>
      </c>
      <c r="C1316">
        <v>11</v>
      </c>
      <c r="D1316" t="s">
        <v>103</v>
      </c>
      <c r="E1316">
        <v>2018</v>
      </c>
      <c r="F1316" t="s">
        <v>21</v>
      </c>
      <c r="G1316" t="s">
        <v>36</v>
      </c>
      <c r="H1316" t="s">
        <v>453</v>
      </c>
      <c r="I1316">
        <v>16</v>
      </c>
      <c r="J1316">
        <v>0</v>
      </c>
      <c r="K1316" t="s">
        <v>244</v>
      </c>
      <c r="L1316" t="s">
        <v>222</v>
      </c>
    </row>
    <row r="1317" spans="1:12" x14ac:dyDescent="0.25">
      <c r="A1317">
        <v>30</v>
      </c>
      <c r="B1317" s="93">
        <v>43428</v>
      </c>
      <c r="C1317">
        <v>11</v>
      </c>
      <c r="D1317" t="s">
        <v>103</v>
      </c>
      <c r="E1317">
        <v>2018</v>
      </c>
      <c r="F1317" t="s">
        <v>23</v>
      </c>
      <c r="G1317" t="s">
        <v>455</v>
      </c>
      <c r="H1317" t="s">
        <v>456</v>
      </c>
      <c r="I1317">
        <v>37.049999999999997</v>
      </c>
      <c r="J1317">
        <v>0</v>
      </c>
      <c r="K1317" t="s">
        <v>244</v>
      </c>
      <c r="L1317" t="s">
        <v>34</v>
      </c>
    </row>
    <row r="1318" spans="1:12" x14ac:dyDescent="0.25">
      <c r="A1318">
        <v>30</v>
      </c>
      <c r="B1318" s="93">
        <v>43428</v>
      </c>
      <c r="C1318">
        <v>11</v>
      </c>
      <c r="D1318" t="s">
        <v>103</v>
      </c>
      <c r="E1318">
        <v>2018</v>
      </c>
      <c r="F1318" t="s">
        <v>22</v>
      </c>
      <c r="G1318" t="s">
        <v>455</v>
      </c>
      <c r="H1318" t="s">
        <v>456</v>
      </c>
      <c r="I1318">
        <v>69.900000000000006</v>
      </c>
      <c r="J1318">
        <v>0</v>
      </c>
      <c r="K1318" t="s">
        <v>244</v>
      </c>
      <c r="L1318" t="s">
        <v>34</v>
      </c>
    </row>
    <row r="1319" spans="1:12" x14ac:dyDescent="0.25">
      <c r="A1319">
        <v>30</v>
      </c>
      <c r="B1319" s="93">
        <v>43428</v>
      </c>
      <c r="C1319">
        <v>11</v>
      </c>
      <c r="D1319" t="s">
        <v>103</v>
      </c>
      <c r="E1319">
        <v>2018</v>
      </c>
      <c r="F1319" t="s">
        <v>21</v>
      </c>
      <c r="G1319" t="s">
        <v>455</v>
      </c>
      <c r="H1319" t="s">
        <v>456</v>
      </c>
      <c r="I1319">
        <v>657.63</v>
      </c>
      <c r="J1319">
        <v>0</v>
      </c>
      <c r="K1319" t="s">
        <v>244</v>
      </c>
      <c r="L1319" t="s">
        <v>34</v>
      </c>
    </row>
    <row r="1320" spans="1:12" x14ac:dyDescent="0.25">
      <c r="A1320">
        <v>32</v>
      </c>
      <c r="B1320" s="93">
        <v>43412</v>
      </c>
      <c r="C1320">
        <v>11</v>
      </c>
      <c r="D1320" t="s">
        <v>103</v>
      </c>
      <c r="E1320">
        <v>2018</v>
      </c>
      <c r="F1320" t="s">
        <v>23</v>
      </c>
      <c r="G1320" t="s">
        <v>58</v>
      </c>
      <c r="H1320" t="s">
        <v>439</v>
      </c>
      <c r="I1320">
        <v>21.2</v>
      </c>
      <c r="J1320">
        <v>0</v>
      </c>
      <c r="K1320" t="s">
        <v>245</v>
      </c>
      <c r="L1320" t="s">
        <v>222</v>
      </c>
    </row>
    <row r="1321" spans="1:12" x14ac:dyDescent="0.25">
      <c r="A1321">
        <v>32</v>
      </c>
      <c r="B1321" s="93">
        <v>43412</v>
      </c>
      <c r="C1321">
        <v>11</v>
      </c>
      <c r="D1321" t="s">
        <v>103</v>
      </c>
      <c r="E1321">
        <v>2018</v>
      </c>
      <c r="F1321" t="s">
        <v>23</v>
      </c>
      <c r="G1321" t="s">
        <v>63</v>
      </c>
      <c r="H1321" t="s">
        <v>439</v>
      </c>
      <c r="I1321">
        <v>38.119999999999997</v>
      </c>
      <c r="J1321">
        <v>0</v>
      </c>
      <c r="K1321" t="s">
        <v>245</v>
      </c>
      <c r="L1321" t="s">
        <v>64</v>
      </c>
    </row>
    <row r="1322" spans="1:12" x14ac:dyDescent="0.25">
      <c r="A1322">
        <v>32</v>
      </c>
      <c r="B1322" s="93">
        <v>43434</v>
      </c>
      <c r="C1322">
        <v>11</v>
      </c>
      <c r="D1322" t="s">
        <v>103</v>
      </c>
      <c r="E1322">
        <v>2018</v>
      </c>
      <c r="F1322" t="s">
        <v>23</v>
      </c>
      <c r="G1322" t="s">
        <v>36</v>
      </c>
      <c r="H1322" t="s">
        <v>464</v>
      </c>
      <c r="I1322">
        <v>26.16</v>
      </c>
      <c r="J1322">
        <v>0</v>
      </c>
      <c r="K1322" t="s">
        <v>245</v>
      </c>
      <c r="L1322" t="s">
        <v>222</v>
      </c>
    </row>
    <row r="1323" spans="1:12" x14ac:dyDescent="0.25">
      <c r="A1323">
        <v>33</v>
      </c>
      <c r="B1323" s="93">
        <v>43405</v>
      </c>
      <c r="C1323">
        <v>11</v>
      </c>
      <c r="D1323" t="s">
        <v>103</v>
      </c>
      <c r="E1323">
        <v>2018</v>
      </c>
      <c r="F1323" t="s">
        <v>23</v>
      </c>
      <c r="G1323" t="s">
        <v>37</v>
      </c>
      <c r="H1323" t="s">
        <v>108</v>
      </c>
      <c r="I1323">
        <v>7</v>
      </c>
      <c r="J1323">
        <v>0</v>
      </c>
      <c r="K1323" t="s">
        <v>246</v>
      </c>
      <c r="L1323" t="s">
        <v>35</v>
      </c>
    </row>
    <row r="1324" spans="1:12" x14ac:dyDescent="0.25">
      <c r="A1324">
        <v>33</v>
      </c>
      <c r="B1324" s="93">
        <v>43405</v>
      </c>
      <c r="C1324">
        <v>11</v>
      </c>
      <c r="D1324" t="s">
        <v>103</v>
      </c>
      <c r="E1324">
        <v>2018</v>
      </c>
      <c r="F1324" t="s">
        <v>21</v>
      </c>
      <c r="G1324" t="s">
        <v>35</v>
      </c>
      <c r="H1324" t="s">
        <v>434</v>
      </c>
      <c r="I1324">
        <v>90</v>
      </c>
      <c r="J1324">
        <v>0</v>
      </c>
      <c r="K1324" t="s">
        <v>246</v>
      </c>
      <c r="L1324" t="s">
        <v>35</v>
      </c>
    </row>
    <row r="1325" spans="1:12" x14ac:dyDescent="0.25">
      <c r="A1325">
        <v>33</v>
      </c>
      <c r="B1325" s="93">
        <v>43411</v>
      </c>
      <c r="C1325">
        <v>11</v>
      </c>
      <c r="D1325" t="s">
        <v>103</v>
      </c>
      <c r="E1325">
        <v>2018</v>
      </c>
      <c r="F1325" t="s">
        <v>23</v>
      </c>
      <c r="G1325" t="s">
        <v>37</v>
      </c>
      <c r="H1325" t="s">
        <v>108</v>
      </c>
      <c r="I1325">
        <v>26</v>
      </c>
      <c r="J1325">
        <v>0</v>
      </c>
      <c r="K1325" t="s">
        <v>246</v>
      </c>
      <c r="L1325" t="s">
        <v>35</v>
      </c>
    </row>
    <row r="1326" spans="1:12" x14ac:dyDescent="0.25">
      <c r="A1326">
        <v>33</v>
      </c>
      <c r="B1326" s="93">
        <v>43413</v>
      </c>
      <c r="C1326">
        <v>11</v>
      </c>
      <c r="D1326" t="s">
        <v>103</v>
      </c>
      <c r="E1326">
        <v>2018</v>
      </c>
      <c r="F1326" t="s">
        <v>23</v>
      </c>
      <c r="G1326" t="s">
        <v>58</v>
      </c>
      <c r="H1326" t="s">
        <v>441</v>
      </c>
      <c r="I1326">
        <v>42.97</v>
      </c>
      <c r="J1326">
        <v>0</v>
      </c>
      <c r="K1326" t="s">
        <v>246</v>
      </c>
      <c r="L1326" t="s">
        <v>222</v>
      </c>
    </row>
    <row r="1327" spans="1:12" x14ac:dyDescent="0.25">
      <c r="A1327">
        <v>33</v>
      </c>
      <c r="B1327" s="93">
        <v>43413</v>
      </c>
      <c r="C1327">
        <v>11</v>
      </c>
      <c r="D1327" t="s">
        <v>103</v>
      </c>
      <c r="E1327">
        <v>2018</v>
      </c>
      <c r="F1327" t="s">
        <v>21</v>
      </c>
      <c r="G1327" t="s">
        <v>442</v>
      </c>
      <c r="H1327" t="s">
        <v>443</v>
      </c>
      <c r="I1327">
        <v>209.41</v>
      </c>
      <c r="J1327">
        <v>0</v>
      </c>
      <c r="K1327" t="s">
        <v>246</v>
      </c>
      <c r="L1327" t="s">
        <v>34</v>
      </c>
    </row>
    <row r="1328" spans="1:12" x14ac:dyDescent="0.25">
      <c r="A1328">
        <v>33</v>
      </c>
      <c r="B1328" s="93">
        <v>43417</v>
      </c>
      <c r="C1328">
        <v>11</v>
      </c>
      <c r="D1328" t="s">
        <v>103</v>
      </c>
      <c r="E1328">
        <v>2018</v>
      </c>
      <c r="F1328" t="s">
        <v>21</v>
      </c>
      <c r="G1328" t="s">
        <v>35</v>
      </c>
      <c r="H1328" t="s">
        <v>445</v>
      </c>
      <c r="I1328">
        <v>108</v>
      </c>
      <c r="J1328">
        <v>0</v>
      </c>
      <c r="K1328" t="s">
        <v>246</v>
      </c>
      <c r="L1328" t="s">
        <v>35</v>
      </c>
    </row>
    <row r="1329" spans="1:12" x14ac:dyDescent="0.25">
      <c r="A1329">
        <v>33</v>
      </c>
      <c r="B1329" s="93">
        <v>43426</v>
      </c>
      <c r="C1329">
        <v>11</v>
      </c>
      <c r="D1329" t="s">
        <v>103</v>
      </c>
      <c r="E1329">
        <v>2018</v>
      </c>
      <c r="F1329" t="s">
        <v>23</v>
      </c>
      <c r="G1329" t="s">
        <v>35</v>
      </c>
      <c r="H1329" t="s">
        <v>453</v>
      </c>
      <c r="I1329">
        <v>34</v>
      </c>
      <c r="J1329">
        <v>0</v>
      </c>
      <c r="K1329" t="s">
        <v>246</v>
      </c>
      <c r="L1329" t="s">
        <v>35</v>
      </c>
    </row>
    <row r="1330" spans="1:12" x14ac:dyDescent="0.25">
      <c r="A1330">
        <v>33</v>
      </c>
      <c r="B1330" s="93">
        <v>43428</v>
      </c>
      <c r="C1330">
        <v>11</v>
      </c>
      <c r="D1330" t="s">
        <v>103</v>
      </c>
      <c r="E1330">
        <v>2018</v>
      </c>
      <c r="F1330" t="s">
        <v>21</v>
      </c>
      <c r="G1330" t="s">
        <v>455</v>
      </c>
      <c r="H1330" t="s">
        <v>456</v>
      </c>
      <c r="I1330">
        <v>54.42</v>
      </c>
      <c r="J1330">
        <v>0</v>
      </c>
      <c r="K1330" t="s">
        <v>246</v>
      </c>
      <c r="L1330" t="s">
        <v>34</v>
      </c>
    </row>
    <row r="1331" spans="1:12" x14ac:dyDescent="0.25">
      <c r="A1331">
        <v>33</v>
      </c>
      <c r="B1331" s="93">
        <v>43434</v>
      </c>
      <c r="C1331">
        <v>11</v>
      </c>
      <c r="D1331" t="s">
        <v>103</v>
      </c>
      <c r="E1331">
        <v>2018</v>
      </c>
      <c r="F1331" t="s">
        <v>23</v>
      </c>
      <c r="G1331" t="s">
        <v>37</v>
      </c>
      <c r="H1331" t="s">
        <v>108</v>
      </c>
      <c r="I1331">
        <v>9</v>
      </c>
      <c r="J1331">
        <v>0</v>
      </c>
      <c r="K1331" t="s">
        <v>246</v>
      </c>
      <c r="L1331" t="s">
        <v>35</v>
      </c>
    </row>
    <row r="1332" spans="1:12" x14ac:dyDescent="0.25">
      <c r="A1332">
        <v>34</v>
      </c>
      <c r="B1332" s="93">
        <v>43413</v>
      </c>
      <c r="C1332">
        <v>11</v>
      </c>
      <c r="D1332" t="s">
        <v>103</v>
      </c>
      <c r="E1332">
        <v>2018</v>
      </c>
      <c r="F1332" t="s">
        <v>23</v>
      </c>
      <c r="G1332" t="s">
        <v>442</v>
      </c>
      <c r="H1332" t="s">
        <v>443</v>
      </c>
      <c r="I1332">
        <v>24.09</v>
      </c>
      <c r="J1332">
        <v>0</v>
      </c>
      <c r="K1332" t="s">
        <v>247</v>
      </c>
      <c r="L1332" t="s">
        <v>34</v>
      </c>
    </row>
    <row r="1333" spans="1:12" x14ac:dyDescent="0.25">
      <c r="A1333">
        <v>34</v>
      </c>
      <c r="B1333" s="93">
        <v>43413</v>
      </c>
      <c r="C1333">
        <v>11</v>
      </c>
      <c r="D1333" t="s">
        <v>103</v>
      </c>
      <c r="E1333">
        <v>2018</v>
      </c>
      <c r="F1333" t="s">
        <v>22</v>
      </c>
      <c r="G1333" t="s">
        <v>442</v>
      </c>
      <c r="H1333" t="s">
        <v>443</v>
      </c>
      <c r="I1333">
        <v>64.58</v>
      </c>
      <c r="J1333">
        <v>0</v>
      </c>
      <c r="K1333" t="s">
        <v>247</v>
      </c>
      <c r="L1333" t="s">
        <v>34</v>
      </c>
    </row>
    <row r="1334" spans="1:12" x14ac:dyDescent="0.25">
      <c r="A1334">
        <v>34</v>
      </c>
      <c r="B1334" s="93">
        <v>43413</v>
      </c>
      <c r="C1334">
        <v>11</v>
      </c>
      <c r="D1334" t="s">
        <v>103</v>
      </c>
      <c r="E1334">
        <v>2018</v>
      </c>
      <c r="F1334" t="s">
        <v>21</v>
      </c>
      <c r="G1334" t="s">
        <v>442</v>
      </c>
      <c r="H1334" t="s">
        <v>443</v>
      </c>
      <c r="I1334">
        <v>467.29</v>
      </c>
      <c r="J1334">
        <v>0</v>
      </c>
      <c r="K1334" t="s">
        <v>247</v>
      </c>
      <c r="L1334" t="s">
        <v>34</v>
      </c>
    </row>
    <row r="1335" spans="1:12" x14ac:dyDescent="0.25">
      <c r="A1335">
        <v>34</v>
      </c>
      <c r="B1335" s="93">
        <v>43420</v>
      </c>
      <c r="C1335">
        <v>11</v>
      </c>
      <c r="D1335" t="s">
        <v>103</v>
      </c>
      <c r="E1335">
        <v>2018</v>
      </c>
      <c r="F1335" t="s">
        <v>23</v>
      </c>
      <c r="G1335" t="s">
        <v>67</v>
      </c>
      <c r="H1335" t="s">
        <v>449</v>
      </c>
      <c r="I1335">
        <v>51.35</v>
      </c>
      <c r="J1335">
        <v>0</v>
      </c>
      <c r="K1335" t="s">
        <v>247</v>
      </c>
      <c r="L1335" t="s">
        <v>266</v>
      </c>
    </row>
    <row r="1336" spans="1:12" x14ac:dyDescent="0.25">
      <c r="A1336">
        <v>34</v>
      </c>
      <c r="B1336" s="93">
        <v>43420</v>
      </c>
      <c r="C1336">
        <v>11</v>
      </c>
      <c r="D1336" t="s">
        <v>103</v>
      </c>
      <c r="E1336">
        <v>2018</v>
      </c>
      <c r="F1336" t="s">
        <v>23</v>
      </c>
      <c r="G1336" t="s">
        <v>58</v>
      </c>
      <c r="H1336" t="s">
        <v>449</v>
      </c>
      <c r="I1336">
        <v>69.28</v>
      </c>
      <c r="J1336">
        <v>0</v>
      </c>
      <c r="K1336" t="s">
        <v>247</v>
      </c>
      <c r="L1336" t="s">
        <v>222</v>
      </c>
    </row>
    <row r="1337" spans="1:12" x14ac:dyDescent="0.25">
      <c r="A1337">
        <v>34</v>
      </c>
      <c r="B1337" s="93">
        <v>43428</v>
      </c>
      <c r="C1337">
        <v>11</v>
      </c>
      <c r="D1337" t="s">
        <v>103</v>
      </c>
      <c r="E1337">
        <v>2018</v>
      </c>
      <c r="F1337" t="s">
        <v>22</v>
      </c>
      <c r="G1337" t="s">
        <v>455</v>
      </c>
      <c r="H1337" t="s">
        <v>456</v>
      </c>
      <c r="I1337">
        <v>38.840000000000003</v>
      </c>
      <c r="J1337">
        <v>0</v>
      </c>
      <c r="K1337" t="s">
        <v>247</v>
      </c>
      <c r="L1337" t="s">
        <v>34</v>
      </c>
    </row>
    <row r="1338" spans="1:12" x14ac:dyDescent="0.25">
      <c r="A1338">
        <v>34</v>
      </c>
      <c r="B1338" s="93">
        <v>43428</v>
      </c>
      <c r="C1338">
        <v>11</v>
      </c>
      <c r="D1338" t="s">
        <v>103</v>
      </c>
      <c r="E1338">
        <v>2018</v>
      </c>
      <c r="F1338" t="s">
        <v>21</v>
      </c>
      <c r="G1338" t="s">
        <v>455</v>
      </c>
      <c r="H1338" t="s">
        <v>456</v>
      </c>
      <c r="I1338">
        <v>563.71</v>
      </c>
      <c r="J1338">
        <v>0</v>
      </c>
      <c r="K1338" t="s">
        <v>247</v>
      </c>
      <c r="L1338" t="s">
        <v>34</v>
      </c>
    </row>
    <row r="1339" spans="1:12" x14ac:dyDescent="0.25">
      <c r="A1339">
        <v>34</v>
      </c>
      <c r="B1339" s="93">
        <v>43433</v>
      </c>
      <c r="C1339">
        <v>11</v>
      </c>
      <c r="D1339" t="s">
        <v>103</v>
      </c>
      <c r="E1339">
        <v>2018</v>
      </c>
      <c r="F1339" t="s">
        <v>21</v>
      </c>
      <c r="G1339" t="s">
        <v>462</v>
      </c>
      <c r="H1339" t="s">
        <v>463</v>
      </c>
      <c r="I1339">
        <v>15.62</v>
      </c>
      <c r="J1339">
        <v>0</v>
      </c>
      <c r="K1339" t="s">
        <v>247</v>
      </c>
      <c r="L1339" t="s">
        <v>34</v>
      </c>
    </row>
    <row r="1340" spans="1:12" x14ac:dyDescent="0.25">
      <c r="A1340">
        <v>35</v>
      </c>
      <c r="B1340" s="93">
        <v>43405</v>
      </c>
      <c r="C1340">
        <v>11</v>
      </c>
      <c r="D1340" t="s">
        <v>103</v>
      </c>
      <c r="E1340">
        <v>2018</v>
      </c>
      <c r="F1340" t="s">
        <v>23</v>
      </c>
      <c r="G1340" t="s">
        <v>37</v>
      </c>
      <c r="H1340" t="s">
        <v>109</v>
      </c>
      <c r="I1340">
        <v>25</v>
      </c>
      <c r="J1340">
        <v>0</v>
      </c>
      <c r="K1340" t="s">
        <v>248</v>
      </c>
      <c r="L1340" t="s">
        <v>35</v>
      </c>
    </row>
    <row r="1341" spans="1:12" x14ac:dyDescent="0.25">
      <c r="A1341">
        <v>35</v>
      </c>
      <c r="B1341" s="93">
        <v>43413</v>
      </c>
      <c r="C1341">
        <v>11</v>
      </c>
      <c r="D1341" t="s">
        <v>103</v>
      </c>
      <c r="E1341">
        <v>2018</v>
      </c>
      <c r="F1341" t="s">
        <v>23</v>
      </c>
      <c r="G1341" t="s">
        <v>37</v>
      </c>
      <c r="H1341" t="s">
        <v>109</v>
      </c>
      <c r="I1341">
        <v>15</v>
      </c>
      <c r="J1341">
        <v>0</v>
      </c>
      <c r="K1341" t="s">
        <v>248</v>
      </c>
      <c r="L1341" t="s">
        <v>35</v>
      </c>
    </row>
    <row r="1342" spans="1:12" x14ac:dyDescent="0.25">
      <c r="A1342">
        <v>35</v>
      </c>
      <c r="B1342" s="93">
        <v>43434</v>
      </c>
      <c r="C1342">
        <v>11</v>
      </c>
      <c r="D1342" t="s">
        <v>103</v>
      </c>
      <c r="E1342">
        <v>2018</v>
      </c>
      <c r="F1342" t="s">
        <v>23</v>
      </c>
      <c r="G1342" t="s">
        <v>37</v>
      </c>
      <c r="H1342" t="s">
        <v>109</v>
      </c>
      <c r="I1342">
        <v>25</v>
      </c>
      <c r="J1342">
        <v>0</v>
      </c>
      <c r="K1342" t="s">
        <v>248</v>
      </c>
      <c r="L1342" t="s">
        <v>35</v>
      </c>
    </row>
    <row r="1343" spans="1:12" x14ac:dyDescent="0.25">
      <c r="A1343">
        <v>37</v>
      </c>
      <c r="B1343" s="93">
        <v>43405</v>
      </c>
      <c r="C1343">
        <v>11</v>
      </c>
      <c r="D1343" t="s">
        <v>103</v>
      </c>
      <c r="E1343">
        <v>2018</v>
      </c>
      <c r="F1343" t="s">
        <v>21</v>
      </c>
      <c r="G1343" t="s">
        <v>35</v>
      </c>
      <c r="H1343" t="s">
        <v>434</v>
      </c>
      <c r="I1343">
        <v>180</v>
      </c>
      <c r="J1343">
        <v>0</v>
      </c>
      <c r="K1343" t="s">
        <v>249</v>
      </c>
      <c r="L1343" t="s">
        <v>35</v>
      </c>
    </row>
    <row r="1344" spans="1:12" x14ac:dyDescent="0.25">
      <c r="A1344">
        <v>37</v>
      </c>
      <c r="B1344" s="93">
        <v>43417</v>
      </c>
      <c r="C1344">
        <v>11</v>
      </c>
      <c r="D1344" t="s">
        <v>103</v>
      </c>
      <c r="E1344">
        <v>2018</v>
      </c>
      <c r="F1344" t="s">
        <v>21</v>
      </c>
      <c r="G1344" t="s">
        <v>35</v>
      </c>
      <c r="H1344" t="s">
        <v>445</v>
      </c>
      <c r="I1344">
        <v>216</v>
      </c>
      <c r="J1344">
        <v>0</v>
      </c>
      <c r="K1344" t="s">
        <v>249</v>
      </c>
      <c r="L1344" t="s">
        <v>35</v>
      </c>
    </row>
    <row r="1345" spans="1:12" x14ac:dyDescent="0.25">
      <c r="A1345">
        <v>38</v>
      </c>
      <c r="B1345" s="93">
        <v>43411</v>
      </c>
      <c r="C1345">
        <v>11</v>
      </c>
      <c r="D1345" t="s">
        <v>103</v>
      </c>
      <c r="E1345">
        <v>2018</v>
      </c>
      <c r="F1345" t="s">
        <v>21</v>
      </c>
      <c r="G1345" t="s">
        <v>36</v>
      </c>
      <c r="H1345" t="s">
        <v>437</v>
      </c>
      <c r="I1345">
        <v>16</v>
      </c>
      <c r="J1345">
        <v>0</v>
      </c>
      <c r="K1345" t="s">
        <v>250</v>
      </c>
      <c r="L1345" t="s">
        <v>222</v>
      </c>
    </row>
    <row r="1346" spans="1:12" x14ac:dyDescent="0.25">
      <c r="A1346">
        <v>38</v>
      </c>
      <c r="B1346" s="93">
        <v>43411</v>
      </c>
      <c r="C1346">
        <v>11</v>
      </c>
      <c r="D1346" t="s">
        <v>103</v>
      </c>
      <c r="E1346">
        <v>2018</v>
      </c>
      <c r="F1346" t="s">
        <v>23</v>
      </c>
      <c r="G1346" t="s">
        <v>64</v>
      </c>
      <c r="H1346" t="s">
        <v>437</v>
      </c>
      <c r="I1346">
        <v>195.75</v>
      </c>
      <c r="J1346">
        <v>0</v>
      </c>
      <c r="K1346" t="s">
        <v>250</v>
      </c>
      <c r="L1346" t="s">
        <v>64</v>
      </c>
    </row>
    <row r="1347" spans="1:12" x14ac:dyDescent="0.25">
      <c r="A1347">
        <v>38</v>
      </c>
      <c r="B1347" s="93">
        <v>43413</v>
      </c>
      <c r="C1347">
        <v>11</v>
      </c>
      <c r="D1347" t="s">
        <v>103</v>
      </c>
      <c r="E1347">
        <v>2018</v>
      </c>
      <c r="F1347" t="s">
        <v>23</v>
      </c>
      <c r="G1347" t="s">
        <v>63</v>
      </c>
      <c r="H1347" t="s">
        <v>441</v>
      </c>
      <c r="I1347">
        <v>33.770000000000003</v>
      </c>
      <c r="J1347">
        <v>0</v>
      </c>
      <c r="K1347" t="s">
        <v>250</v>
      </c>
      <c r="L1347" t="s">
        <v>64</v>
      </c>
    </row>
    <row r="1348" spans="1:12" x14ac:dyDescent="0.25">
      <c r="A1348">
        <v>38</v>
      </c>
      <c r="B1348" s="93">
        <v>43413</v>
      </c>
      <c r="C1348">
        <v>11</v>
      </c>
      <c r="D1348" t="s">
        <v>103</v>
      </c>
      <c r="E1348">
        <v>2018</v>
      </c>
      <c r="F1348" t="s">
        <v>21</v>
      </c>
      <c r="G1348" t="s">
        <v>442</v>
      </c>
      <c r="H1348" t="s">
        <v>443</v>
      </c>
      <c r="I1348">
        <v>78.69</v>
      </c>
      <c r="J1348">
        <v>0</v>
      </c>
      <c r="K1348" t="s">
        <v>250</v>
      </c>
      <c r="L1348" t="s">
        <v>34</v>
      </c>
    </row>
    <row r="1349" spans="1:12" x14ac:dyDescent="0.25">
      <c r="A1349">
        <v>38</v>
      </c>
      <c r="B1349" s="93">
        <v>43416</v>
      </c>
      <c r="C1349">
        <v>11</v>
      </c>
      <c r="D1349" t="s">
        <v>103</v>
      </c>
      <c r="E1349">
        <v>2018</v>
      </c>
      <c r="F1349" t="s">
        <v>21</v>
      </c>
      <c r="G1349" t="s">
        <v>35</v>
      </c>
      <c r="H1349" t="s">
        <v>444</v>
      </c>
      <c r="I1349">
        <v>165.3</v>
      </c>
      <c r="J1349">
        <v>0</v>
      </c>
      <c r="K1349" t="s">
        <v>250</v>
      </c>
      <c r="L1349" t="s">
        <v>35</v>
      </c>
    </row>
    <row r="1350" spans="1:12" x14ac:dyDescent="0.25">
      <c r="A1350">
        <v>38</v>
      </c>
      <c r="B1350" s="93">
        <v>43428</v>
      </c>
      <c r="C1350">
        <v>11</v>
      </c>
      <c r="D1350" t="s">
        <v>103</v>
      </c>
      <c r="E1350">
        <v>2018</v>
      </c>
      <c r="F1350" t="s">
        <v>21</v>
      </c>
      <c r="G1350" t="s">
        <v>455</v>
      </c>
      <c r="H1350" t="s">
        <v>456</v>
      </c>
      <c r="I1350">
        <v>236.28</v>
      </c>
      <c r="J1350">
        <v>0</v>
      </c>
      <c r="K1350" t="s">
        <v>250</v>
      </c>
      <c r="L1350" t="s">
        <v>34</v>
      </c>
    </row>
    <row r="1351" spans="1:12" x14ac:dyDescent="0.25">
      <c r="A1351">
        <v>39</v>
      </c>
      <c r="B1351" s="93">
        <v>43406</v>
      </c>
      <c r="C1351">
        <v>11</v>
      </c>
      <c r="D1351" t="s">
        <v>103</v>
      </c>
      <c r="E1351">
        <v>2018</v>
      </c>
      <c r="F1351" t="s">
        <v>22</v>
      </c>
      <c r="G1351" t="s">
        <v>36</v>
      </c>
      <c r="H1351" t="s">
        <v>435</v>
      </c>
      <c r="I1351">
        <v>8</v>
      </c>
      <c r="J1351">
        <v>0</v>
      </c>
      <c r="K1351" t="s">
        <v>251</v>
      </c>
      <c r="L1351" t="s">
        <v>222</v>
      </c>
    </row>
    <row r="1352" spans="1:12" x14ac:dyDescent="0.25">
      <c r="A1352">
        <v>39</v>
      </c>
      <c r="B1352" s="93">
        <v>43410</v>
      </c>
      <c r="C1352">
        <v>11</v>
      </c>
      <c r="D1352" t="s">
        <v>103</v>
      </c>
      <c r="E1352">
        <v>2018</v>
      </c>
      <c r="F1352" t="s">
        <v>21</v>
      </c>
      <c r="G1352" t="s">
        <v>36</v>
      </c>
      <c r="H1352" t="s">
        <v>436</v>
      </c>
      <c r="I1352">
        <v>40</v>
      </c>
      <c r="J1352">
        <v>0</v>
      </c>
      <c r="K1352" t="s">
        <v>251</v>
      </c>
      <c r="L1352" t="s">
        <v>222</v>
      </c>
    </row>
    <row r="1353" spans="1:12" x14ac:dyDescent="0.25">
      <c r="A1353">
        <v>39</v>
      </c>
      <c r="B1353" s="93">
        <v>43413</v>
      </c>
      <c r="C1353">
        <v>11</v>
      </c>
      <c r="D1353" t="s">
        <v>103</v>
      </c>
      <c r="E1353">
        <v>2018</v>
      </c>
      <c r="F1353" t="s">
        <v>21</v>
      </c>
      <c r="G1353" t="s">
        <v>36</v>
      </c>
      <c r="H1353" t="s">
        <v>441</v>
      </c>
      <c r="I1353">
        <v>16</v>
      </c>
      <c r="J1353">
        <v>0</v>
      </c>
      <c r="K1353" t="s">
        <v>251</v>
      </c>
      <c r="L1353" t="s">
        <v>222</v>
      </c>
    </row>
    <row r="1354" spans="1:12" x14ac:dyDescent="0.25">
      <c r="A1354">
        <v>39</v>
      </c>
      <c r="B1354" s="93">
        <v>43413</v>
      </c>
      <c r="C1354">
        <v>11</v>
      </c>
      <c r="D1354" t="s">
        <v>103</v>
      </c>
      <c r="E1354">
        <v>2018</v>
      </c>
      <c r="F1354" t="s">
        <v>22</v>
      </c>
      <c r="G1354" t="s">
        <v>442</v>
      </c>
      <c r="H1354" t="s">
        <v>443</v>
      </c>
      <c r="I1354">
        <v>39.01</v>
      </c>
      <c r="J1354">
        <v>0</v>
      </c>
      <c r="K1354" t="s">
        <v>251</v>
      </c>
      <c r="L1354" t="s">
        <v>34</v>
      </c>
    </row>
    <row r="1355" spans="1:12" x14ac:dyDescent="0.25">
      <c r="A1355">
        <v>39</v>
      </c>
      <c r="B1355" s="93">
        <v>43413</v>
      </c>
      <c r="C1355">
        <v>11</v>
      </c>
      <c r="D1355" t="s">
        <v>103</v>
      </c>
      <c r="E1355">
        <v>2018</v>
      </c>
      <c r="F1355" t="s">
        <v>21</v>
      </c>
      <c r="G1355" t="s">
        <v>442</v>
      </c>
      <c r="H1355" t="s">
        <v>443</v>
      </c>
      <c r="I1355">
        <v>93.58</v>
      </c>
      <c r="J1355">
        <v>0</v>
      </c>
      <c r="K1355" t="s">
        <v>251</v>
      </c>
      <c r="L1355" t="s">
        <v>34</v>
      </c>
    </row>
    <row r="1356" spans="1:12" x14ac:dyDescent="0.25">
      <c r="A1356">
        <v>39</v>
      </c>
      <c r="B1356" s="93">
        <v>43416</v>
      </c>
      <c r="C1356">
        <v>11</v>
      </c>
      <c r="D1356" t="s">
        <v>103</v>
      </c>
      <c r="E1356">
        <v>2018</v>
      </c>
      <c r="F1356" t="s">
        <v>21</v>
      </c>
      <c r="G1356" t="s">
        <v>36</v>
      </c>
      <c r="H1356" t="s">
        <v>444</v>
      </c>
      <c r="I1356">
        <v>16</v>
      </c>
      <c r="J1356">
        <v>0</v>
      </c>
      <c r="K1356" t="s">
        <v>251</v>
      </c>
      <c r="L1356" t="s">
        <v>222</v>
      </c>
    </row>
    <row r="1357" spans="1:12" x14ac:dyDescent="0.25">
      <c r="A1357">
        <v>39</v>
      </c>
      <c r="B1357" s="93">
        <v>43423</v>
      </c>
      <c r="C1357">
        <v>11</v>
      </c>
      <c r="D1357" t="s">
        <v>103</v>
      </c>
      <c r="E1357">
        <v>2018</v>
      </c>
      <c r="F1357" t="s">
        <v>22</v>
      </c>
      <c r="G1357" t="s">
        <v>36</v>
      </c>
      <c r="H1357" t="s">
        <v>450</v>
      </c>
      <c r="I1357">
        <v>8</v>
      </c>
      <c r="J1357">
        <v>0</v>
      </c>
      <c r="K1357" t="s">
        <v>251</v>
      </c>
      <c r="L1357" t="s">
        <v>222</v>
      </c>
    </row>
    <row r="1358" spans="1:12" x14ac:dyDescent="0.25">
      <c r="A1358">
        <v>39</v>
      </c>
      <c r="B1358" s="93">
        <v>43423</v>
      </c>
      <c r="C1358">
        <v>11</v>
      </c>
      <c r="D1358" t="s">
        <v>103</v>
      </c>
      <c r="E1358">
        <v>2018</v>
      </c>
      <c r="F1358" t="s">
        <v>21</v>
      </c>
      <c r="G1358" t="s">
        <v>36</v>
      </c>
      <c r="H1358" t="s">
        <v>450</v>
      </c>
      <c r="I1358">
        <v>16</v>
      </c>
      <c r="J1358">
        <v>0</v>
      </c>
      <c r="K1358" t="s">
        <v>251</v>
      </c>
      <c r="L1358" t="s">
        <v>222</v>
      </c>
    </row>
    <row r="1359" spans="1:12" x14ac:dyDescent="0.25">
      <c r="A1359">
        <v>39</v>
      </c>
      <c r="B1359" s="93">
        <v>43424</v>
      </c>
      <c r="C1359">
        <v>11</v>
      </c>
      <c r="D1359" t="s">
        <v>103</v>
      </c>
      <c r="E1359">
        <v>2018</v>
      </c>
      <c r="F1359" t="s">
        <v>21</v>
      </c>
      <c r="G1359" t="s">
        <v>36</v>
      </c>
      <c r="H1359" t="s">
        <v>451</v>
      </c>
      <c r="I1359">
        <v>16</v>
      </c>
      <c r="J1359">
        <v>0</v>
      </c>
      <c r="K1359" t="s">
        <v>251</v>
      </c>
      <c r="L1359" t="s">
        <v>222</v>
      </c>
    </row>
    <row r="1360" spans="1:12" x14ac:dyDescent="0.25">
      <c r="A1360">
        <v>39</v>
      </c>
      <c r="B1360" s="93">
        <v>43426</v>
      </c>
      <c r="C1360">
        <v>11</v>
      </c>
      <c r="D1360" t="s">
        <v>103</v>
      </c>
      <c r="E1360">
        <v>2018</v>
      </c>
      <c r="F1360" t="s">
        <v>21</v>
      </c>
      <c r="G1360" t="s">
        <v>36</v>
      </c>
      <c r="H1360" t="s">
        <v>453</v>
      </c>
      <c r="I1360">
        <v>8</v>
      </c>
      <c r="J1360">
        <v>0</v>
      </c>
      <c r="K1360" t="s">
        <v>251</v>
      </c>
      <c r="L1360" t="s">
        <v>222</v>
      </c>
    </row>
    <row r="1361" spans="1:12" x14ac:dyDescent="0.25">
      <c r="A1361">
        <v>39</v>
      </c>
      <c r="B1361" s="93">
        <v>43428</v>
      </c>
      <c r="C1361">
        <v>11</v>
      </c>
      <c r="D1361" t="s">
        <v>103</v>
      </c>
      <c r="E1361">
        <v>2018</v>
      </c>
      <c r="F1361" t="s">
        <v>22</v>
      </c>
      <c r="G1361" t="s">
        <v>455</v>
      </c>
      <c r="H1361" t="s">
        <v>456</v>
      </c>
      <c r="I1361">
        <v>57.12</v>
      </c>
      <c r="J1361">
        <v>0</v>
      </c>
      <c r="K1361" t="s">
        <v>251</v>
      </c>
      <c r="L1361" t="s">
        <v>34</v>
      </c>
    </row>
    <row r="1362" spans="1:12" x14ac:dyDescent="0.25">
      <c r="A1362">
        <v>39</v>
      </c>
      <c r="B1362" s="93">
        <v>43428</v>
      </c>
      <c r="C1362">
        <v>11</v>
      </c>
      <c r="D1362" t="s">
        <v>103</v>
      </c>
      <c r="E1362">
        <v>2018</v>
      </c>
      <c r="F1362" t="s">
        <v>21</v>
      </c>
      <c r="G1362" t="s">
        <v>455</v>
      </c>
      <c r="H1362" t="s">
        <v>456</v>
      </c>
      <c r="I1362">
        <v>253.1</v>
      </c>
      <c r="J1362">
        <v>0</v>
      </c>
      <c r="K1362" t="s">
        <v>251</v>
      </c>
      <c r="L1362" t="s">
        <v>34</v>
      </c>
    </row>
    <row r="1363" spans="1:12" x14ac:dyDescent="0.25">
      <c r="A1363">
        <v>40</v>
      </c>
      <c r="B1363" s="93">
        <v>43427</v>
      </c>
      <c r="C1363">
        <v>11</v>
      </c>
      <c r="D1363" t="s">
        <v>103</v>
      </c>
      <c r="E1363">
        <v>2018</v>
      </c>
      <c r="F1363" t="s">
        <v>23</v>
      </c>
      <c r="G1363" t="s">
        <v>63</v>
      </c>
      <c r="H1363" t="s">
        <v>454</v>
      </c>
      <c r="I1363">
        <v>25</v>
      </c>
      <c r="J1363">
        <v>0</v>
      </c>
      <c r="K1363" t="s">
        <v>252</v>
      </c>
      <c r="L1363" t="s">
        <v>64</v>
      </c>
    </row>
    <row r="1364" spans="1:12" x14ac:dyDescent="0.25">
      <c r="A1364">
        <v>40</v>
      </c>
      <c r="B1364" s="93">
        <v>43430</v>
      </c>
      <c r="C1364">
        <v>11</v>
      </c>
      <c r="D1364" t="s">
        <v>103</v>
      </c>
      <c r="E1364">
        <v>2018</v>
      </c>
      <c r="F1364" t="s">
        <v>23</v>
      </c>
      <c r="G1364" t="s">
        <v>36</v>
      </c>
      <c r="H1364" t="s">
        <v>458</v>
      </c>
      <c r="I1364">
        <v>15</v>
      </c>
      <c r="J1364">
        <v>0</v>
      </c>
      <c r="K1364" t="s">
        <v>252</v>
      </c>
      <c r="L1364" t="s">
        <v>222</v>
      </c>
    </row>
    <row r="1365" spans="1:12" x14ac:dyDescent="0.25">
      <c r="A1365">
        <v>41</v>
      </c>
      <c r="B1365" s="93">
        <v>43410</v>
      </c>
      <c r="C1365">
        <v>11</v>
      </c>
      <c r="D1365" t="s">
        <v>103</v>
      </c>
      <c r="E1365">
        <v>2018</v>
      </c>
      <c r="F1365" t="s">
        <v>23</v>
      </c>
      <c r="G1365" t="s">
        <v>63</v>
      </c>
      <c r="H1365" t="s">
        <v>436</v>
      </c>
      <c r="I1365">
        <v>21.2</v>
      </c>
      <c r="J1365">
        <v>0</v>
      </c>
      <c r="K1365" t="s">
        <v>253</v>
      </c>
      <c r="L1365" t="s">
        <v>64</v>
      </c>
    </row>
    <row r="1366" spans="1:12" x14ac:dyDescent="0.25">
      <c r="A1366">
        <v>42</v>
      </c>
      <c r="B1366" s="93">
        <v>43413</v>
      </c>
      <c r="C1366">
        <v>11</v>
      </c>
      <c r="D1366" t="s">
        <v>103</v>
      </c>
      <c r="E1366">
        <v>2018</v>
      </c>
      <c r="F1366" t="s">
        <v>23</v>
      </c>
      <c r="G1366" t="s">
        <v>63</v>
      </c>
      <c r="H1366" t="s">
        <v>441</v>
      </c>
      <c r="I1366">
        <v>88.65</v>
      </c>
      <c r="J1366">
        <v>0</v>
      </c>
      <c r="K1366" t="s">
        <v>728</v>
      </c>
      <c r="L1366" t="s">
        <v>64</v>
      </c>
    </row>
    <row r="1367" spans="1:12" x14ac:dyDescent="0.25">
      <c r="A1367">
        <v>42</v>
      </c>
      <c r="B1367" s="93">
        <v>43428</v>
      </c>
      <c r="C1367">
        <v>11</v>
      </c>
      <c r="D1367" t="s">
        <v>103</v>
      </c>
      <c r="E1367">
        <v>2018</v>
      </c>
      <c r="F1367" t="s">
        <v>21</v>
      </c>
      <c r="G1367" t="s">
        <v>455</v>
      </c>
      <c r="H1367" t="s">
        <v>456</v>
      </c>
      <c r="I1367">
        <v>16.12</v>
      </c>
      <c r="J1367">
        <v>0</v>
      </c>
      <c r="K1367" t="s">
        <v>728</v>
      </c>
      <c r="L1367" t="s">
        <v>34</v>
      </c>
    </row>
    <row r="1368" spans="1:12" x14ac:dyDescent="0.25">
      <c r="A1368">
        <v>43</v>
      </c>
      <c r="B1368" s="93">
        <v>43410</v>
      </c>
      <c r="C1368">
        <v>11</v>
      </c>
      <c r="D1368" t="s">
        <v>103</v>
      </c>
      <c r="E1368">
        <v>2018</v>
      </c>
      <c r="F1368" t="s">
        <v>21</v>
      </c>
      <c r="G1368" t="s">
        <v>36</v>
      </c>
      <c r="H1368" t="s">
        <v>436</v>
      </c>
      <c r="I1368">
        <v>8</v>
      </c>
      <c r="J1368">
        <v>0</v>
      </c>
      <c r="K1368" t="s">
        <v>254</v>
      </c>
      <c r="L1368" t="s">
        <v>222</v>
      </c>
    </row>
    <row r="1369" spans="1:12" x14ac:dyDescent="0.25">
      <c r="A1369">
        <v>43</v>
      </c>
      <c r="B1369" s="93">
        <v>43411</v>
      </c>
      <c r="C1369">
        <v>11</v>
      </c>
      <c r="D1369" t="s">
        <v>103</v>
      </c>
      <c r="E1369">
        <v>2018</v>
      </c>
      <c r="F1369" t="s">
        <v>21</v>
      </c>
      <c r="G1369" t="s">
        <v>36</v>
      </c>
      <c r="H1369" t="s">
        <v>437</v>
      </c>
      <c r="I1369">
        <v>8</v>
      </c>
      <c r="J1369">
        <v>0</v>
      </c>
      <c r="K1369" t="s">
        <v>254</v>
      </c>
      <c r="L1369" t="s">
        <v>222</v>
      </c>
    </row>
    <row r="1370" spans="1:12" x14ac:dyDescent="0.25">
      <c r="A1370">
        <v>43</v>
      </c>
      <c r="B1370" s="93">
        <v>43413</v>
      </c>
      <c r="C1370">
        <v>11</v>
      </c>
      <c r="D1370" t="s">
        <v>103</v>
      </c>
      <c r="E1370">
        <v>2018</v>
      </c>
      <c r="F1370" t="s">
        <v>23</v>
      </c>
      <c r="G1370" t="s">
        <v>63</v>
      </c>
      <c r="H1370" t="s">
        <v>441</v>
      </c>
      <c r="I1370">
        <v>52.5</v>
      </c>
      <c r="J1370">
        <v>0</v>
      </c>
      <c r="K1370" t="s">
        <v>254</v>
      </c>
      <c r="L1370" t="s">
        <v>64</v>
      </c>
    </row>
    <row r="1371" spans="1:12" x14ac:dyDescent="0.25">
      <c r="A1371">
        <v>43</v>
      </c>
      <c r="B1371" s="93">
        <v>43413</v>
      </c>
      <c r="C1371">
        <v>11</v>
      </c>
      <c r="D1371" t="s">
        <v>103</v>
      </c>
      <c r="E1371">
        <v>2018</v>
      </c>
      <c r="F1371" t="s">
        <v>21</v>
      </c>
      <c r="G1371" t="s">
        <v>442</v>
      </c>
      <c r="H1371" t="s">
        <v>443</v>
      </c>
      <c r="I1371">
        <v>214.21</v>
      </c>
      <c r="J1371">
        <v>0</v>
      </c>
      <c r="K1371" t="s">
        <v>254</v>
      </c>
      <c r="L1371" t="s">
        <v>34</v>
      </c>
    </row>
    <row r="1372" spans="1:12" x14ac:dyDescent="0.25">
      <c r="A1372">
        <v>43</v>
      </c>
      <c r="B1372" s="93">
        <v>43416</v>
      </c>
      <c r="C1372">
        <v>11</v>
      </c>
      <c r="D1372" t="s">
        <v>103</v>
      </c>
      <c r="E1372">
        <v>2018</v>
      </c>
      <c r="F1372" t="s">
        <v>21</v>
      </c>
      <c r="G1372" t="s">
        <v>36</v>
      </c>
      <c r="H1372" t="s">
        <v>444</v>
      </c>
      <c r="I1372">
        <v>8</v>
      </c>
      <c r="J1372">
        <v>0</v>
      </c>
      <c r="K1372" t="s">
        <v>254</v>
      </c>
      <c r="L1372" t="s">
        <v>222</v>
      </c>
    </row>
    <row r="1373" spans="1:12" x14ac:dyDescent="0.25">
      <c r="A1373">
        <v>43</v>
      </c>
      <c r="B1373" s="93">
        <v>43428</v>
      </c>
      <c r="C1373">
        <v>11</v>
      </c>
      <c r="D1373" t="s">
        <v>103</v>
      </c>
      <c r="E1373">
        <v>2018</v>
      </c>
      <c r="F1373" t="s">
        <v>22</v>
      </c>
      <c r="G1373" t="s">
        <v>455</v>
      </c>
      <c r="H1373" t="s">
        <v>456</v>
      </c>
      <c r="I1373">
        <v>29.14</v>
      </c>
      <c r="J1373">
        <v>0</v>
      </c>
      <c r="K1373" t="s">
        <v>254</v>
      </c>
      <c r="L1373" t="s">
        <v>34</v>
      </c>
    </row>
    <row r="1374" spans="1:12" x14ac:dyDescent="0.25">
      <c r="A1374">
        <v>43</v>
      </c>
      <c r="B1374" s="93">
        <v>43428</v>
      </c>
      <c r="C1374">
        <v>11</v>
      </c>
      <c r="D1374" t="s">
        <v>103</v>
      </c>
      <c r="E1374">
        <v>2018</v>
      </c>
      <c r="F1374" t="s">
        <v>21</v>
      </c>
      <c r="G1374" t="s">
        <v>455</v>
      </c>
      <c r="H1374" t="s">
        <v>456</v>
      </c>
      <c r="I1374">
        <v>263.73</v>
      </c>
      <c r="J1374">
        <v>0</v>
      </c>
      <c r="K1374" t="s">
        <v>254</v>
      </c>
      <c r="L1374" t="s">
        <v>34</v>
      </c>
    </row>
    <row r="1375" spans="1:12" x14ac:dyDescent="0.25">
      <c r="A1375">
        <v>43</v>
      </c>
      <c r="B1375" s="93">
        <v>43434</v>
      </c>
      <c r="C1375">
        <v>11</v>
      </c>
      <c r="D1375" t="s">
        <v>103</v>
      </c>
      <c r="E1375">
        <v>2018</v>
      </c>
      <c r="F1375" t="s">
        <v>22</v>
      </c>
      <c r="G1375" t="s">
        <v>36</v>
      </c>
      <c r="H1375" t="s">
        <v>464</v>
      </c>
      <c r="I1375">
        <v>8</v>
      </c>
      <c r="J1375">
        <v>0</v>
      </c>
      <c r="K1375" t="s">
        <v>254</v>
      </c>
      <c r="L1375" t="s">
        <v>222</v>
      </c>
    </row>
    <row r="1376" spans="1:12" x14ac:dyDescent="0.25">
      <c r="A1376">
        <v>44</v>
      </c>
      <c r="B1376" s="93">
        <v>43412</v>
      </c>
      <c r="C1376">
        <v>11</v>
      </c>
      <c r="D1376" t="s">
        <v>103</v>
      </c>
      <c r="E1376">
        <v>2018</v>
      </c>
      <c r="F1376" t="s">
        <v>21</v>
      </c>
      <c r="G1376" t="s">
        <v>36</v>
      </c>
      <c r="H1376" t="s">
        <v>439</v>
      </c>
      <c r="I1376">
        <v>24</v>
      </c>
      <c r="J1376">
        <v>0</v>
      </c>
      <c r="K1376" t="s">
        <v>255</v>
      </c>
      <c r="L1376" t="s">
        <v>222</v>
      </c>
    </row>
    <row r="1377" spans="1:12" x14ac:dyDescent="0.25">
      <c r="A1377">
        <v>44</v>
      </c>
      <c r="B1377" s="93">
        <v>43412</v>
      </c>
      <c r="C1377">
        <v>11</v>
      </c>
      <c r="D1377" t="s">
        <v>103</v>
      </c>
      <c r="E1377">
        <v>2018</v>
      </c>
      <c r="F1377" t="s">
        <v>23</v>
      </c>
      <c r="G1377" t="s">
        <v>58</v>
      </c>
      <c r="H1377" t="s">
        <v>439</v>
      </c>
      <c r="I1377">
        <v>27.85</v>
      </c>
      <c r="J1377">
        <v>0</v>
      </c>
      <c r="K1377" t="s">
        <v>255</v>
      </c>
      <c r="L1377" t="s">
        <v>222</v>
      </c>
    </row>
    <row r="1378" spans="1:12" x14ac:dyDescent="0.25">
      <c r="A1378">
        <v>44</v>
      </c>
      <c r="B1378" s="93">
        <v>43413</v>
      </c>
      <c r="C1378">
        <v>11</v>
      </c>
      <c r="D1378" t="s">
        <v>103</v>
      </c>
      <c r="E1378">
        <v>2018</v>
      </c>
      <c r="F1378" t="s">
        <v>23</v>
      </c>
      <c r="G1378" t="s">
        <v>442</v>
      </c>
      <c r="H1378" t="s">
        <v>443</v>
      </c>
      <c r="I1378">
        <v>28.4</v>
      </c>
      <c r="J1378">
        <v>0</v>
      </c>
      <c r="K1378" t="s">
        <v>255</v>
      </c>
      <c r="L1378" t="s">
        <v>34</v>
      </c>
    </row>
    <row r="1379" spans="1:12" x14ac:dyDescent="0.25">
      <c r="A1379">
        <v>44</v>
      </c>
      <c r="B1379" s="93">
        <v>43413</v>
      </c>
      <c r="C1379">
        <v>11</v>
      </c>
      <c r="D1379" t="s">
        <v>103</v>
      </c>
      <c r="E1379">
        <v>2018</v>
      </c>
      <c r="F1379" t="s">
        <v>22</v>
      </c>
      <c r="G1379" t="s">
        <v>442</v>
      </c>
      <c r="H1379" t="s">
        <v>443</v>
      </c>
      <c r="I1379">
        <v>59.5</v>
      </c>
      <c r="J1379">
        <v>0</v>
      </c>
      <c r="K1379" t="s">
        <v>255</v>
      </c>
      <c r="L1379" t="s">
        <v>34</v>
      </c>
    </row>
    <row r="1380" spans="1:12" x14ac:dyDescent="0.25">
      <c r="A1380">
        <v>44</v>
      </c>
      <c r="B1380" s="93">
        <v>43413</v>
      </c>
      <c r="C1380">
        <v>11</v>
      </c>
      <c r="D1380" t="s">
        <v>103</v>
      </c>
      <c r="E1380">
        <v>2018</v>
      </c>
      <c r="F1380" t="s">
        <v>21</v>
      </c>
      <c r="G1380" t="s">
        <v>442</v>
      </c>
      <c r="H1380" t="s">
        <v>443</v>
      </c>
      <c r="I1380">
        <v>209.54</v>
      </c>
      <c r="J1380">
        <v>0</v>
      </c>
      <c r="K1380" t="s">
        <v>255</v>
      </c>
      <c r="L1380" t="s">
        <v>34</v>
      </c>
    </row>
    <row r="1381" spans="1:12" x14ac:dyDescent="0.25">
      <c r="A1381">
        <v>44</v>
      </c>
      <c r="B1381" s="93">
        <v>43418</v>
      </c>
      <c r="C1381">
        <v>11</v>
      </c>
      <c r="D1381" t="s">
        <v>103</v>
      </c>
      <c r="E1381">
        <v>2018</v>
      </c>
      <c r="F1381" t="s">
        <v>21</v>
      </c>
      <c r="G1381" t="s">
        <v>36</v>
      </c>
      <c r="H1381" t="s">
        <v>446</v>
      </c>
      <c r="I1381">
        <v>32</v>
      </c>
      <c r="J1381">
        <v>0</v>
      </c>
      <c r="K1381" t="s">
        <v>255</v>
      </c>
      <c r="L1381" t="s">
        <v>222</v>
      </c>
    </row>
    <row r="1382" spans="1:12" x14ac:dyDescent="0.25">
      <c r="A1382">
        <v>44</v>
      </c>
      <c r="B1382" s="93">
        <v>43419</v>
      </c>
      <c r="C1382">
        <v>11</v>
      </c>
      <c r="D1382" t="s">
        <v>103</v>
      </c>
      <c r="E1382">
        <v>2018</v>
      </c>
      <c r="F1382" t="s">
        <v>21</v>
      </c>
      <c r="G1382" t="s">
        <v>36</v>
      </c>
      <c r="H1382" t="s">
        <v>447</v>
      </c>
      <c r="I1382">
        <v>24</v>
      </c>
      <c r="J1382">
        <v>0</v>
      </c>
      <c r="K1382" t="s">
        <v>255</v>
      </c>
      <c r="L1382" t="s">
        <v>222</v>
      </c>
    </row>
    <row r="1383" spans="1:12" x14ac:dyDescent="0.25">
      <c r="A1383">
        <v>44</v>
      </c>
      <c r="B1383" s="93">
        <v>43423</v>
      </c>
      <c r="C1383">
        <v>11</v>
      </c>
      <c r="D1383" t="s">
        <v>103</v>
      </c>
      <c r="E1383">
        <v>2018</v>
      </c>
      <c r="F1383" t="s">
        <v>23</v>
      </c>
      <c r="G1383" t="s">
        <v>36</v>
      </c>
      <c r="H1383" t="s">
        <v>450</v>
      </c>
      <c r="I1383">
        <v>8</v>
      </c>
      <c r="J1383">
        <v>0</v>
      </c>
      <c r="K1383" t="s">
        <v>255</v>
      </c>
      <c r="L1383" t="s">
        <v>222</v>
      </c>
    </row>
    <row r="1384" spans="1:12" x14ac:dyDescent="0.25">
      <c r="A1384">
        <v>44</v>
      </c>
      <c r="B1384" s="93">
        <v>43423</v>
      </c>
      <c r="C1384">
        <v>11</v>
      </c>
      <c r="D1384" t="s">
        <v>103</v>
      </c>
      <c r="E1384">
        <v>2018</v>
      </c>
      <c r="F1384" t="s">
        <v>21</v>
      </c>
      <c r="G1384" t="s">
        <v>36</v>
      </c>
      <c r="H1384" t="s">
        <v>450</v>
      </c>
      <c r="I1384">
        <v>16</v>
      </c>
      <c r="J1384">
        <v>0</v>
      </c>
      <c r="K1384" t="s">
        <v>255</v>
      </c>
      <c r="L1384" t="s">
        <v>222</v>
      </c>
    </row>
    <row r="1385" spans="1:12" x14ac:dyDescent="0.25">
      <c r="A1385">
        <v>44</v>
      </c>
      <c r="B1385" s="93">
        <v>43423</v>
      </c>
      <c r="C1385">
        <v>11</v>
      </c>
      <c r="D1385" t="s">
        <v>103</v>
      </c>
      <c r="E1385">
        <v>2018</v>
      </c>
      <c r="F1385" t="s">
        <v>23</v>
      </c>
      <c r="G1385" t="s">
        <v>63</v>
      </c>
      <c r="H1385" t="s">
        <v>450</v>
      </c>
      <c r="I1385">
        <v>55.87</v>
      </c>
      <c r="J1385">
        <v>0</v>
      </c>
      <c r="K1385" t="s">
        <v>255</v>
      </c>
      <c r="L1385" t="s">
        <v>64</v>
      </c>
    </row>
    <row r="1386" spans="1:12" x14ac:dyDescent="0.25">
      <c r="A1386">
        <v>44</v>
      </c>
      <c r="B1386" s="93">
        <v>43424</v>
      </c>
      <c r="C1386">
        <v>11</v>
      </c>
      <c r="D1386" t="s">
        <v>103</v>
      </c>
      <c r="E1386">
        <v>2018</v>
      </c>
      <c r="F1386" t="s">
        <v>21</v>
      </c>
      <c r="G1386" t="s">
        <v>36</v>
      </c>
      <c r="H1386" t="s">
        <v>451</v>
      </c>
      <c r="I1386">
        <v>16</v>
      </c>
      <c r="J1386">
        <v>0</v>
      </c>
      <c r="K1386" t="s">
        <v>255</v>
      </c>
      <c r="L1386" t="s">
        <v>222</v>
      </c>
    </row>
    <row r="1387" spans="1:12" x14ac:dyDescent="0.25">
      <c r="A1387">
        <v>44</v>
      </c>
      <c r="B1387" s="93">
        <v>43428</v>
      </c>
      <c r="C1387">
        <v>11</v>
      </c>
      <c r="D1387" t="s">
        <v>103</v>
      </c>
      <c r="E1387">
        <v>2018</v>
      </c>
      <c r="F1387" t="s">
        <v>22</v>
      </c>
      <c r="G1387" t="s">
        <v>455</v>
      </c>
      <c r="H1387" t="s">
        <v>456</v>
      </c>
      <c r="I1387">
        <v>22.78</v>
      </c>
      <c r="J1387">
        <v>0</v>
      </c>
      <c r="K1387" t="s">
        <v>255</v>
      </c>
      <c r="L1387" t="s">
        <v>34</v>
      </c>
    </row>
    <row r="1388" spans="1:12" x14ac:dyDescent="0.25">
      <c r="A1388">
        <v>44</v>
      </c>
      <c r="B1388" s="93">
        <v>43428</v>
      </c>
      <c r="C1388">
        <v>11</v>
      </c>
      <c r="D1388" t="s">
        <v>103</v>
      </c>
      <c r="E1388">
        <v>2018</v>
      </c>
      <c r="F1388" t="s">
        <v>21</v>
      </c>
      <c r="G1388" t="s">
        <v>455</v>
      </c>
      <c r="H1388" t="s">
        <v>456</v>
      </c>
      <c r="I1388">
        <v>228.43</v>
      </c>
      <c r="J1388">
        <v>0</v>
      </c>
      <c r="K1388" t="s">
        <v>255</v>
      </c>
      <c r="L1388" t="s">
        <v>34</v>
      </c>
    </row>
    <row r="1389" spans="1:12" x14ac:dyDescent="0.25">
      <c r="A1389">
        <v>44</v>
      </c>
      <c r="B1389" s="93">
        <v>43431</v>
      </c>
      <c r="C1389">
        <v>11</v>
      </c>
      <c r="D1389" t="s">
        <v>103</v>
      </c>
      <c r="E1389">
        <v>2018</v>
      </c>
      <c r="F1389" t="s">
        <v>21</v>
      </c>
      <c r="G1389" t="s">
        <v>36</v>
      </c>
      <c r="H1389" t="s">
        <v>459</v>
      </c>
      <c r="I1389">
        <v>8</v>
      </c>
      <c r="J1389">
        <v>0</v>
      </c>
      <c r="K1389" t="s">
        <v>255</v>
      </c>
      <c r="L1389" t="s">
        <v>222</v>
      </c>
    </row>
    <row r="1390" spans="1:12" x14ac:dyDescent="0.25">
      <c r="A1390">
        <v>44</v>
      </c>
      <c r="B1390" s="93">
        <v>43434</v>
      </c>
      <c r="C1390">
        <v>11</v>
      </c>
      <c r="D1390" t="s">
        <v>103</v>
      </c>
      <c r="E1390">
        <v>2018</v>
      </c>
      <c r="F1390" t="s">
        <v>22</v>
      </c>
      <c r="G1390" t="s">
        <v>36</v>
      </c>
      <c r="H1390" t="s">
        <v>464</v>
      </c>
      <c r="I1390">
        <v>8</v>
      </c>
      <c r="J1390">
        <v>0</v>
      </c>
      <c r="K1390" t="s">
        <v>255</v>
      </c>
      <c r="L1390" t="s">
        <v>222</v>
      </c>
    </row>
    <row r="1391" spans="1:12" x14ac:dyDescent="0.25">
      <c r="A1391">
        <v>46</v>
      </c>
      <c r="B1391" s="93">
        <v>43405</v>
      </c>
      <c r="C1391">
        <v>11</v>
      </c>
      <c r="D1391" t="s">
        <v>103</v>
      </c>
      <c r="E1391">
        <v>2018</v>
      </c>
      <c r="F1391" t="s">
        <v>21</v>
      </c>
      <c r="G1391" t="s">
        <v>36</v>
      </c>
      <c r="H1391" t="s">
        <v>434</v>
      </c>
      <c r="I1391">
        <v>24</v>
      </c>
      <c r="J1391">
        <v>0</v>
      </c>
      <c r="K1391" t="s">
        <v>256</v>
      </c>
      <c r="L1391" t="s">
        <v>222</v>
      </c>
    </row>
    <row r="1392" spans="1:12" x14ac:dyDescent="0.25">
      <c r="A1392">
        <v>46</v>
      </c>
      <c r="B1392" s="93">
        <v>43406</v>
      </c>
      <c r="C1392">
        <v>11</v>
      </c>
      <c r="D1392" t="s">
        <v>103</v>
      </c>
      <c r="E1392">
        <v>2018</v>
      </c>
      <c r="F1392" t="s">
        <v>21</v>
      </c>
      <c r="G1392" t="s">
        <v>36</v>
      </c>
      <c r="H1392" t="s">
        <v>435</v>
      </c>
      <c r="I1392">
        <v>40</v>
      </c>
      <c r="J1392">
        <v>0</v>
      </c>
      <c r="K1392" t="s">
        <v>256</v>
      </c>
      <c r="L1392" t="s">
        <v>222</v>
      </c>
    </row>
    <row r="1393" spans="1:12" x14ac:dyDescent="0.25">
      <c r="A1393">
        <v>46</v>
      </c>
      <c r="B1393" s="93">
        <v>43410</v>
      </c>
      <c r="C1393">
        <v>11</v>
      </c>
      <c r="D1393" t="s">
        <v>103</v>
      </c>
      <c r="E1393">
        <v>2018</v>
      </c>
      <c r="F1393" t="s">
        <v>21</v>
      </c>
      <c r="G1393" t="s">
        <v>36</v>
      </c>
      <c r="H1393" t="s">
        <v>436</v>
      </c>
      <c r="I1393">
        <v>8</v>
      </c>
      <c r="J1393">
        <v>0</v>
      </c>
      <c r="K1393" t="s">
        <v>256</v>
      </c>
      <c r="L1393" t="s">
        <v>222</v>
      </c>
    </row>
    <row r="1394" spans="1:12" x14ac:dyDescent="0.25">
      <c r="A1394">
        <v>46</v>
      </c>
      <c r="B1394" s="93">
        <v>43410</v>
      </c>
      <c r="C1394">
        <v>11</v>
      </c>
      <c r="D1394" t="s">
        <v>103</v>
      </c>
      <c r="E1394">
        <v>2018</v>
      </c>
      <c r="F1394" t="s">
        <v>23</v>
      </c>
      <c r="G1394" t="s">
        <v>63</v>
      </c>
      <c r="H1394" t="s">
        <v>436</v>
      </c>
      <c r="I1394">
        <v>52.18</v>
      </c>
      <c r="J1394">
        <v>0</v>
      </c>
      <c r="K1394" t="s">
        <v>256</v>
      </c>
      <c r="L1394" t="s">
        <v>64</v>
      </c>
    </row>
    <row r="1395" spans="1:12" x14ac:dyDescent="0.25">
      <c r="A1395">
        <v>46</v>
      </c>
      <c r="B1395" s="93">
        <v>43411</v>
      </c>
      <c r="C1395">
        <v>11</v>
      </c>
      <c r="D1395" t="s">
        <v>103</v>
      </c>
      <c r="E1395">
        <v>2018</v>
      </c>
      <c r="F1395" t="s">
        <v>23</v>
      </c>
      <c r="G1395" t="s">
        <v>37</v>
      </c>
      <c r="H1395" t="s">
        <v>438</v>
      </c>
      <c r="I1395">
        <v>8.6999999999999993</v>
      </c>
      <c r="J1395">
        <v>0</v>
      </c>
      <c r="K1395" t="s">
        <v>256</v>
      </c>
      <c r="L1395" t="s">
        <v>35</v>
      </c>
    </row>
    <row r="1396" spans="1:12" x14ac:dyDescent="0.25">
      <c r="A1396">
        <v>46</v>
      </c>
      <c r="B1396" s="93">
        <v>43411</v>
      </c>
      <c r="C1396">
        <v>11</v>
      </c>
      <c r="D1396" t="s">
        <v>103</v>
      </c>
      <c r="E1396">
        <v>2018</v>
      </c>
      <c r="F1396" t="s">
        <v>21</v>
      </c>
      <c r="G1396" t="s">
        <v>36</v>
      </c>
      <c r="H1396" t="s">
        <v>437</v>
      </c>
      <c r="I1396">
        <v>16</v>
      </c>
      <c r="J1396">
        <v>0</v>
      </c>
      <c r="K1396" t="s">
        <v>256</v>
      </c>
      <c r="L1396" t="s">
        <v>222</v>
      </c>
    </row>
    <row r="1397" spans="1:12" x14ac:dyDescent="0.25">
      <c r="A1397">
        <v>46</v>
      </c>
      <c r="B1397" s="93">
        <v>43413</v>
      </c>
      <c r="C1397">
        <v>11</v>
      </c>
      <c r="D1397" t="s">
        <v>103</v>
      </c>
      <c r="E1397">
        <v>2018</v>
      </c>
      <c r="F1397" t="s">
        <v>22</v>
      </c>
      <c r="G1397" t="s">
        <v>442</v>
      </c>
      <c r="H1397" t="s">
        <v>443</v>
      </c>
      <c r="I1397">
        <v>18.29</v>
      </c>
      <c r="J1397">
        <v>0</v>
      </c>
      <c r="K1397" t="s">
        <v>256</v>
      </c>
      <c r="L1397" t="s">
        <v>34</v>
      </c>
    </row>
    <row r="1398" spans="1:12" x14ac:dyDescent="0.25">
      <c r="A1398">
        <v>46</v>
      </c>
      <c r="B1398" s="93">
        <v>43413</v>
      </c>
      <c r="C1398">
        <v>11</v>
      </c>
      <c r="D1398" t="s">
        <v>103</v>
      </c>
      <c r="E1398">
        <v>2018</v>
      </c>
      <c r="F1398" t="s">
        <v>23</v>
      </c>
      <c r="G1398" t="s">
        <v>63</v>
      </c>
      <c r="H1398" t="s">
        <v>441</v>
      </c>
      <c r="I1398">
        <v>20.36</v>
      </c>
      <c r="J1398">
        <v>0</v>
      </c>
      <c r="K1398" t="s">
        <v>256</v>
      </c>
      <c r="L1398" t="s">
        <v>64</v>
      </c>
    </row>
    <row r="1399" spans="1:12" x14ac:dyDescent="0.25">
      <c r="A1399">
        <v>46</v>
      </c>
      <c r="B1399" s="93">
        <v>43413</v>
      </c>
      <c r="C1399">
        <v>11</v>
      </c>
      <c r="D1399" t="s">
        <v>103</v>
      </c>
      <c r="E1399">
        <v>2018</v>
      </c>
      <c r="F1399" t="s">
        <v>21</v>
      </c>
      <c r="G1399" t="s">
        <v>442</v>
      </c>
      <c r="H1399" t="s">
        <v>443</v>
      </c>
      <c r="I1399">
        <v>319.35000000000002</v>
      </c>
      <c r="J1399">
        <v>0</v>
      </c>
      <c r="K1399" t="s">
        <v>256</v>
      </c>
      <c r="L1399" t="s">
        <v>34</v>
      </c>
    </row>
    <row r="1400" spans="1:12" x14ac:dyDescent="0.25">
      <c r="A1400">
        <v>46</v>
      </c>
      <c r="B1400" s="93">
        <v>43416</v>
      </c>
      <c r="C1400">
        <v>11</v>
      </c>
      <c r="D1400" t="s">
        <v>103</v>
      </c>
      <c r="E1400">
        <v>2018</v>
      </c>
      <c r="F1400" t="s">
        <v>21</v>
      </c>
      <c r="G1400" t="s">
        <v>36</v>
      </c>
      <c r="H1400" t="s">
        <v>444</v>
      </c>
      <c r="I1400">
        <v>24</v>
      </c>
      <c r="J1400">
        <v>0</v>
      </c>
      <c r="K1400" t="s">
        <v>256</v>
      </c>
      <c r="L1400" t="s">
        <v>222</v>
      </c>
    </row>
    <row r="1401" spans="1:12" x14ac:dyDescent="0.25">
      <c r="A1401">
        <v>46</v>
      </c>
      <c r="B1401" s="93">
        <v>43417</v>
      </c>
      <c r="C1401">
        <v>11</v>
      </c>
      <c r="D1401" t="s">
        <v>103</v>
      </c>
      <c r="E1401">
        <v>2018</v>
      </c>
      <c r="F1401" t="s">
        <v>22</v>
      </c>
      <c r="G1401" t="s">
        <v>36</v>
      </c>
      <c r="H1401" t="s">
        <v>445</v>
      </c>
      <c r="I1401">
        <v>8</v>
      </c>
      <c r="J1401">
        <v>0</v>
      </c>
      <c r="K1401" t="s">
        <v>256</v>
      </c>
      <c r="L1401" t="s">
        <v>222</v>
      </c>
    </row>
    <row r="1402" spans="1:12" x14ac:dyDescent="0.25">
      <c r="A1402">
        <v>46</v>
      </c>
      <c r="B1402" s="93">
        <v>43417</v>
      </c>
      <c r="C1402">
        <v>11</v>
      </c>
      <c r="D1402" t="s">
        <v>103</v>
      </c>
      <c r="E1402">
        <v>2018</v>
      </c>
      <c r="F1402" t="s">
        <v>21</v>
      </c>
      <c r="G1402" t="s">
        <v>36</v>
      </c>
      <c r="H1402" t="s">
        <v>445</v>
      </c>
      <c r="I1402">
        <v>24</v>
      </c>
      <c r="J1402">
        <v>0</v>
      </c>
      <c r="K1402" t="s">
        <v>256</v>
      </c>
      <c r="L1402" t="s">
        <v>222</v>
      </c>
    </row>
    <row r="1403" spans="1:12" x14ac:dyDescent="0.25">
      <c r="A1403">
        <v>46</v>
      </c>
      <c r="B1403" s="93">
        <v>43418</v>
      </c>
      <c r="C1403">
        <v>11</v>
      </c>
      <c r="D1403" t="s">
        <v>103</v>
      </c>
      <c r="E1403">
        <v>2018</v>
      </c>
      <c r="F1403" t="s">
        <v>21</v>
      </c>
      <c r="G1403" t="s">
        <v>36</v>
      </c>
      <c r="H1403" t="s">
        <v>446</v>
      </c>
      <c r="I1403">
        <v>16</v>
      </c>
      <c r="J1403">
        <v>0</v>
      </c>
      <c r="K1403" t="s">
        <v>256</v>
      </c>
      <c r="L1403" t="s">
        <v>222</v>
      </c>
    </row>
    <row r="1404" spans="1:12" x14ac:dyDescent="0.25">
      <c r="A1404">
        <v>46</v>
      </c>
      <c r="B1404" s="93">
        <v>43420</v>
      </c>
      <c r="C1404">
        <v>11</v>
      </c>
      <c r="D1404" t="s">
        <v>103</v>
      </c>
      <c r="E1404">
        <v>2018</v>
      </c>
      <c r="F1404" t="s">
        <v>21</v>
      </c>
      <c r="G1404" t="s">
        <v>36</v>
      </c>
      <c r="H1404" t="s">
        <v>449</v>
      </c>
      <c r="I1404">
        <v>40</v>
      </c>
      <c r="J1404">
        <v>0</v>
      </c>
      <c r="K1404" t="s">
        <v>256</v>
      </c>
      <c r="L1404" t="s">
        <v>222</v>
      </c>
    </row>
    <row r="1405" spans="1:12" x14ac:dyDescent="0.25">
      <c r="A1405">
        <v>46</v>
      </c>
      <c r="B1405" s="93">
        <v>43420</v>
      </c>
      <c r="C1405">
        <v>11</v>
      </c>
      <c r="D1405" t="s">
        <v>103</v>
      </c>
      <c r="E1405">
        <v>2018</v>
      </c>
      <c r="F1405" t="s">
        <v>23</v>
      </c>
      <c r="G1405" t="s">
        <v>67</v>
      </c>
      <c r="H1405" t="s">
        <v>449</v>
      </c>
      <c r="I1405">
        <v>59.16</v>
      </c>
      <c r="J1405">
        <v>0</v>
      </c>
      <c r="K1405" t="s">
        <v>256</v>
      </c>
      <c r="L1405" t="s">
        <v>266</v>
      </c>
    </row>
    <row r="1406" spans="1:12" x14ac:dyDescent="0.25">
      <c r="A1406">
        <v>46</v>
      </c>
      <c r="B1406" s="93">
        <v>43423</v>
      </c>
      <c r="C1406">
        <v>11</v>
      </c>
      <c r="D1406" t="s">
        <v>103</v>
      </c>
      <c r="E1406">
        <v>2018</v>
      </c>
      <c r="F1406" t="s">
        <v>21</v>
      </c>
      <c r="G1406" t="s">
        <v>36</v>
      </c>
      <c r="H1406" t="s">
        <v>450</v>
      </c>
      <c r="I1406">
        <v>16</v>
      </c>
      <c r="J1406">
        <v>0</v>
      </c>
      <c r="K1406" t="s">
        <v>256</v>
      </c>
      <c r="L1406" t="s">
        <v>222</v>
      </c>
    </row>
    <row r="1407" spans="1:12" x14ac:dyDescent="0.25">
      <c r="A1407">
        <v>46</v>
      </c>
      <c r="B1407" s="93">
        <v>43427</v>
      </c>
      <c r="C1407">
        <v>11</v>
      </c>
      <c r="D1407" t="s">
        <v>103</v>
      </c>
      <c r="E1407">
        <v>2018</v>
      </c>
      <c r="F1407" t="s">
        <v>23</v>
      </c>
      <c r="G1407" t="s">
        <v>63</v>
      </c>
      <c r="H1407" t="s">
        <v>454</v>
      </c>
      <c r="I1407">
        <v>34.33</v>
      </c>
      <c r="J1407">
        <v>0</v>
      </c>
      <c r="K1407" t="s">
        <v>256</v>
      </c>
      <c r="L1407" t="s">
        <v>64</v>
      </c>
    </row>
    <row r="1408" spans="1:12" x14ac:dyDescent="0.25">
      <c r="A1408">
        <v>46</v>
      </c>
      <c r="B1408" s="93">
        <v>43428</v>
      </c>
      <c r="C1408">
        <v>11</v>
      </c>
      <c r="D1408" t="s">
        <v>103</v>
      </c>
      <c r="E1408">
        <v>2018</v>
      </c>
      <c r="F1408" t="s">
        <v>22</v>
      </c>
      <c r="G1408" t="s">
        <v>455</v>
      </c>
      <c r="H1408" t="s">
        <v>456</v>
      </c>
      <c r="I1408">
        <v>72.040000000000006</v>
      </c>
      <c r="J1408">
        <v>0</v>
      </c>
      <c r="K1408" t="s">
        <v>256</v>
      </c>
      <c r="L1408" t="s">
        <v>34</v>
      </c>
    </row>
    <row r="1409" spans="1:12" x14ac:dyDescent="0.25">
      <c r="A1409">
        <v>46</v>
      </c>
      <c r="B1409" s="93">
        <v>43428</v>
      </c>
      <c r="C1409">
        <v>11</v>
      </c>
      <c r="D1409" t="s">
        <v>103</v>
      </c>
      <c r="E1409">
        <v>2018</v>
      </c>
      <c r="F1409" t="s">
        <v>21</v>
      </c>
      <c r="G1409" t="s">
        <v>455</v>
      </c>
      <c r="H1409" t="s">
        <v>456</v>
      </c>
      <c r="I1409">
        <v>322.63</v>
      </c>
      <c r="J1409">
        <v>0</v>
      </c>
      <c r="K1409" t="s">
        <v>256</v>
      </c>
      <c r="L1409" t="s">
        <v>34</v>
      </c>
    </row>
    <row r="1410" spans="1:12" x14ac:dyDescent="0.25">
      <c r="A1410">
        <v>46</v>
      </c>
      <c r="B1410" s="93">
        <v>43434</v>
      </c>
      <c r="C1410">
        <v>11</v>
      </c>
      <c r="D1410" t="s">
        <v>103</v>
      </c>
      <c r="E1410">
        <v>2018</v>
      </c>
      <c r="F1410" t="s">
        <v>21</v>
      </c>
      <c r="G1410" t="s">
        <v>36</v>
      </c>
      <c r="H1410" t="s">
        <v>464</v>
      </c>
      <c r="I1410">
        <v>24</v>
      </c>
      <c r="J1410">
        <v>0</v>
      </c>
      <c r="K1410" t="s">
        <v>256</v>
      </c>
      <c r="L1410" t="s">
        <v>222</v>
      </c>
    </row>
    <row r="1411" spans="1:12" x14ac:dyDescent="0.25">
      <c r="A1411">
        <v>47</v>
      </c>
      <c r="B1411" s="93">
        <v>43423</v>
      </c>
      <c r="C1411">
        <v>11</v>
      </c>
      <c r="D1411" t="s">
        <v>103</v>
      </c>
      <c r="E1411">
        <v>2018</v>
      </c>
      <c r="F1411" t="s">
        <v>23</v>
      </c>
      <c r="G1411" t="s">
        <v>35</v>
      </c>
      <c r="H1411" t="s">
        <v>450</v>
      </c>
      <c r="I1411">
        <v>65</v>
      </c>
      <c r="J1411">
        <v>0</v>
      </c>
      <c r="K1411" t="s">
        <v>725</v>
      </c>
      <c r="L1411" t="s">
        <v>35</v>
      </c>
    </row>
    <row r="1412" spans="1:12" x14ac:dyDescent="0.25">
      <c r="A1412">
        <v>47</v>
      </c>
      <c r="B1412" s="93">
        <v>43424</v>
      </c>
      <c r="C1412">
        <v>11</v>
      </c>
      <c r="D1412" t="s">
        <v>103</v>
      </c>
      <c r="E1412">
        <v>2018</v>
      </c>
      <c r="F1412" t="s">
        <v>23</v>
      </c>
      <c r="G1412" t="s">
        <v>35</v>
      </c>
      <c r="H1412" t="s">
        <v>451</v>
      </c>
      <c r="I1412">
        <v>88</v>
      </c>
      <c r="J1412">
        <v>0</v>
      </c>
      <c r="K1412" t="s">
        <v>725</v>
      </c>
      <c r="L1412" t="s">
        <v>35</v>
      </c>
    </row>
    <row r="1413" spans="1:12" x14ac:dyDescent="0.25">
      <c r="A1413">
        <v>47</v>
      </c>
      <c r="B1413" s="93">
        <v>43433</v>
      </c>
      <c r="C1413">
        <v>11</v>
      </c>
      <c r="D1413" t="s">
        <v>103</v>
      </c>
      <c r="E1413">
        <v>2018</v>
      </c>
      <c r="F1413" t="s">
        <v>23</v>
      </c>
      <c r="G1413" t="s">
        <v>37</v>
      </c>
      <c r="H1413" t="s">
        <v>408</v>
      </c>
      <c r="I1413">
        <v>22.5</v>
      </c>
      <c r="J1413">
        <v>0</v>
      </c>
      <c r="K1413" t="s">
        <v>725</v>
      </c>
      <c r="L1413" t="s">
        <v>35</v>
      </c>
    </row>
    <row r="1414" spans="1:12" x14ac:dyDescent="0.25">
      <c r="A1414">
        <v>48</v>
      </c>
      <c r="B1414" s="93">
        <v>43420</v>
      </c>
      <c r="C1414">
        <v>11</v>
      </c>
      <c r="D1414" t="s">
        <v>103</v>
      </c>
      <c r="E1414">
        <v>2018</v>
      </c>
      <c r="F1414" t="s">
        <v>23</v>
      </c>
      <c r="G1414" t="s">
        <v>63</v>
      </c>
      <c r="H1414" t="s">
        <v>449</v>
      </c>
      <c r="I1414">
        <v>16.64</v>
      </c>
      <c r="J1414">
        <v>0</v>
      </c>
      <c r="K1414" t="s">
        <v>257</v>
      </c>
      <c r="L1414" t="s">
        <v>64</v>
      </c>
    </row>
    <row r="1415" spans="1:12" x14ac:dyDescent="0.25">
      <c r="A1415">
        <v>48</v>
      </c>
      <c r="B1415" s="93">
        <v>43425</v>
      </c>
      <c r="C1415">
        <v>11</v>
      </c>
      <c r="D1415" t="s">
        <v>103</v>
      </c>
      <c r="E1415">
        <v>2018</v>
      </c>
      <c r="F1415" t="s">
        <v>23</v>
      </c>
      <c r="G1415" t="s">
        <v>37</v>
      </c>
      <c r="H1415" t="s">
        <v>158</v>
      </c>
      <c r="I1415">
        <v>22</v>
      </c>
      <c r="J1415">
        <v>0</v>
      </c>
      <c r="K1415" t="s">
        <v>257</v>
      </c>
      <c r="L1415" t="s">
        <v>35</v>
      </c>
    </row>
    <row r="1416" spans="1:12" x14ac:dyDescent="0.25">
      <c r="A1416">
        <v>49</v>
      </c>
      <c r="B1416" s="93">
        <v>43406</v>
      </c>
      <c r="C1416">
        <v>11</v>
      </c>
      <c r="D1416" t="s">
        <v>103</v>
      </c>
      <c r="E1416">
        <v>2018</v>
      </c>
      <c r="F1416" t="s">
        <v>21</v>
      </c>
      <c r="G1416" t="s">
        <v>36</v>
      </c>
      <c r="H1416" t="s">
        <v>435</v>
      </c>
      <c r="I1416">
        <v>24</v>
      </c>
      <c r="J1416">
        <v>0</v>
      </c>
      <c r="K1416" t="s">
        <v>258</v>
      </c>
      <c r="L1416" t="s">
        <v>222</v>
      </c>
    </row>
    <row r="1417" spans="1:12" x14ac:dyDescent="0.25">
      <c r="A1417">
        <v>49</v>
      </c>
      <c r="B1417" s="93">
        <v>43410</v>
      </c>
      <c r="C1417">
        <v>11</v>
      </c>
      <c r="D1417" t="s">
        <v>103</v>
      </c>
      <c r="E1417">
        <v>2018</v>
      </c>
      <c r="F1417" t="s">
        <v>23</v>
      </c>
      <c r="G1417" t="s">
        <v>63</v>
      </c>
      <c r="H1417" t="s">
        <v>436</v>
      </c>
      <c r="I1417">
        <v>67.23</v>
      </c>
      <c r="J1417">
        <v>0</v>
      </c>
      <c r="K1417" t="s">
        <v>258</v>
      </c>
      <c r="L1417" t="s">
        <v>64</v>
      </c>
    </row>
    <row r="1418" spans="1:12" x14ac:dyDescent="0.25">
      <c r="A1418">
        <v>49</v>
      </c>
      <c r="B1418" s="93">
        <v>43413</v>
      </c>
      <c r="C1418">
        <v>11</v>
      </c>
      <c r="D1418" t="s">
        <v>103</v>
      </c>
      <c r="E1418">
        <v>2018</v>
      </c>
      <c r="F1418" t="s">
        <v>22</v>
      </c>
      <c r="G1418" t="s">
        <v>35</v>
      </c>
      <c r="H1418" t="s">
        <v>441</v>
      </c>
      <c r="I1418">
        <v>6.3</v>
      </c>
      <c r="J1418">
        <v>0</v>
      </c>
      <c r="K1418" t="s">
        <v>258</v>
      </c>
      <c r="L1418" t="s">
        <v>35</v>
      </c>
    </row>
    <row r="1419" spans="1:12" x14ac:dyDescent="0.25">
      <c r="A1419">
        <v>49</v>
      </c>
      <c r="B1419" s="93">
        <v>43413</v>
      </c>
      <c r="C1419">
        <v>11</v>
      </c>
      <c r="D1419" t="s">
        <v>103</v>
      </c>
      <c r="E1419">
        <v>2018</v>
      </c>
      <c r="F1419" t="s">
        <v>21</v>
      </c>
      <c r="G1419" t="s">
        <v>36</v>
      </c>
      <c r="H1419" t="s">
        <v>441</v>
      </c>
      <c r="I1419">
        <v>8</v>
      </c>
      <c r="J1419">
        <v>0</v>
      </c>
      <c r="K1419" t="s">
        <v>258</v>
      </c>
      <c r="L1419" t="s">
        <v>222</v>
      </c>
    </row>
    <row r="1420" spans="1:12" x14ac:dyDescent="0.25">
      <c r="A1420">
        <v>49</v>
      </c>
      <c r="B1420" s="93">
        <v>43413</v>
      </c>
      <c r="C1420">
        <v>11</v>
      </c>
      <c r="D1420" t="s">
        <v>103</v>
      </c>
      <c r="E1420">
        <v>2018</v>
      </c>
      <c r="F1420" t="s">
        <v>21</v>
      </c>
      <c r="G1420" t="s">
        <v>442</v>
      </c>
      <c r="H1420" t="s">
        <v>443</v>
      </c>
      <c r="I1420">
        <v>251.59</v>
      </c>
      <c r="J1420">
        <v>0</v>
      </c>
      <c r="K1420" t="s">
        <v>258</v>
      </c>
      <c r="L1420" t="s">
        <v>34</v>
      </c>
    </row>
    <row r="1421" spans="1:12" x14ac:dyDescent="0.25">
      <c r="A1421">
        <v>49</v>
      </c>
      <c r="B1421" s="93">
        <v>43416</v>
      </c>
      <c r="C1421">
        <v>11</v>
      </c>
      <c r="D1421" t="s">
        <v>103</v>
      </c>
      <c r="E1421">
        <v>2018</v>
      </c>
      <c r="F1421" t="s">
        <v>21</v>
      </c>
      <c r="G1421" t="s">
        <v>36</v>
      </c>
      <c r="H1421" t="s">
        <v>444</v>
      </c>
      <c r="I1421">
        <v>16</v>
      </c>
      <c r="J1421">
        <v>0</v>
      </c>
      <c r="K1421" t="s">
        <v>258</v>
      </c>
      <c r="L1421" t="s">
        <v>222</v>
      </c>
    </row>
    <row r="1422" spans="1:12" x14ac:dyDescent="0.25">
      <c r="A1422">
        <v>49</v>
      </c>
      <c r="B1422" s="93">
        <v>43418</v>
      </c>
      <c r="C1422">
        <v>11</v>
      </c>
      <c r="D1422" t="s">
        <v>103</v>
      </c>
      <c r="E1422">
        <v>2018</v>
      </c>
      <c r="F1422" t="s">
        <v>21</v>
      </c>
      <c r="G1422" t="s">
        <v>36</v>
      </c>
      <c r="H1422" t="s">
        <v>446</v>
      </c>
      <c r="I1422">
        <v>8</v>
      </c>
      <c r="J1422">
        <v>0</v>
      </c>
      <c r="K1422" t="s">
        <v>258</v>
      </c>
      <c r="L1422" t="s">
        <v>222</v>
      </c>
    </row>
    <row r="1423" spans="1:12" x14ac:dyDescent="0.25">
      <c r="A1423">
        <v>49</v>
      </c>
      <c r="B1423" s="93">
        <v>43420</v>
      </c>
      <c r="C1423">
        <v>11</v>
      </c>
      <c r="D1423" t="s">
        <v>103</v>
      </c>
      <c r="E1423">
        <v>2018</v>
      </c>
      <c r="F1423" t="s">
        <v>21</v>
      </c>
      <c r="G1423" t="s">
        <v>36</v>
      </c>
      <c r="H1423" t="s">
        <v>449</v>
      </c>
      <c r="I1423">
        <v>8</v>
      </c>
      <c r="J1423">
        <v>0</v>
      </c>
      <c r="K1423" t="s">
        <v>258</v>
      </c>
      <c r="L1423" t="s">
        <v>222</v>
      </c>
    </row>
    <row r="1424" spans="1:12" x14ac:dyDescent="0.25">
      <c r="A1424">
        <v>49</v>
      </c>
      <c r="B1424" s="93">
        <v>43423</v>
      </c>
      <c r="C1424">
        <v>11</v>
      </c>
      <c r="D1424" t="s">
        <v>103</v>
      </c>
      <c r="E1424">
        <v>2018</v>
      </c>
      <c r="F1424" t="s">
        <v>21</v>
      </c>
      <c r="G1424" t="s">
        <v>36</v>
      </c>
      <c r="H1424" t="s">
        <v>450</v>
      </c>
      <c r="I1424">
        <v>8</v>
      </c>
      <c r="J1424">
        <v>0</v>
      </c>
      <c r="K1424" t="s">
        <v>258</v>
      </c>
      <c r="L1424" t="s">
        <v>222</v>
      </c>
    </row>
    <row r="1425" spans="1:12" x14ac:dyDescent="0.25">
      <c r="A1425">
        <v>49</v>
      </c>
      <c r="B1425" s="93">
        <v>43424</v>
      </c>
      <c r="C1425">
        <v>11</v>
      </c>
      <c r="D1425" t="s">
        <v>103</v>
      </c>
      <c r="E1425">
        <v>2018</v>
      </c>
      <c r="F1425" t="s">
        <v>21</v>
      </c>
      <c r="G1425" t="s">
        <v>36</v>
      </c>
      <c r="H1425" t="s">
        <v>451</v>
      </c>
      <c r="I1425">
        <v>8</v>
      </c>
      <c r="J1425">
        <v>0</v>
      </c>
      <c r="K1425" t="s">
        <v>258</v>
      </c>
      <c r="L1425" t="s">
        <v>222</v>
      </c>
    </row>
    <row r="1426" spans="1:12" x14ac:dyDescent="0.25">
      <c r="A1426">
        <v>49</v>
      </c>
      <c r="B1426" s="93">
        <v>43427</v>
      </c>
      <c r="C1426">
        <v>11</v>
      </c>
      <c r="D1426" t="s">
        <v>103</v>
      </c>
      <c r="E1426">
        <v>2018</v>
      </c>
      <c r="F1426" t="s">
        <v>21</v>
      </c>
      <c r="G1426" t="s">
        <v>36</v>
      </c>
      <c r="H1426" t="s">
        <v>454</v>
      </c>
      <c r="I1426">
        <v>8</v>
      </c>
      <c r="J1426">
        <v>0</v>
      </c>
      <c r="K1426" t="s">
        <v>258</v>
      </c>
      <c r="L1426" t="s">
        <v>222</v>
      </c>
    </row>
    <row r="1427" spans="1:12" x14ac:dyDescent="0.25">
      <c r="A1427">
        <v>49</v>
      </c>
      <c r="B1427" s="93">
        <v>43428</v>
      </c>
      <c r="C1427">
        <v>11</v>
      </c>
      <c r="D1427" t="s">
        <v>103</v>
      </c>
      <c r="E1427">
        <v>2018</v>
      </c>
      <c r="F1427" t="s">
        <v>21</v>
      </c>
      <c r="G1427" t="s">
        <v>455</v>
      </c>
      <c r="H1427" t="s">
        <v>456</v>
      </c>
      <c r="I1427">
        <v>250</v>
      </c>
      <c r="J1427">
        <v>0</v>
      </c>
      <c r="K1427" t="s">
        <v>258</v>
      </c>
      <c r="L1427" t="s">
        <v>34</v>
      </c>
    </row>
    <row r="1428" spans="1:12" x14ac:dyDescent="0.25">
      <c r="A1428">
        <v>49</v>
      </c>
      <c r="B1428" s="93">
        <v>43431</v>
      </c>
      <c r="C1428">
        <v>11</v>
      </c>
      <c r="D1428" t="s">
        <v>103</v>
      </c>
      <c r="E1428">
        <v>2018</v>
      </c>
      <c r="F1428" t="s">
        <v>21</v>
      </c>
      <c r="G1428" t="s">
        <v>36</v>
      </c>
      <c r="H1428" t="s">
        <v>459</v>
      </c>
      <c r="I1428">
        <v>8</v>
      </c>
      <c r="J1428">
        <v>0</v>
      </c>
      <c r="K1428" t="s">
        <v>258</v>
      </c>
      <c r="L1428" t="s">
        <v>222</v>
      </c>
    </row>
    <row r="1429" spans="1:12" x14ac:dyDescent="0.25">
      <c r="A1429">
        <v>49</v>
      </c>
      <c r="B1429" s="93">
        <v>43431</v>
      </c>
      <c r="C1429">
        <v>11</v>
      </c>
      <c r="D1429" t="s">
        <v>103</v>
      </c>
      <c r="E1429">
        <v>2018</v>
      </c>
      <c r="F1429" t="s">
        <v>23</v>
      </c>
      <c r="G1429" t="s">
        <v>63</v>
      </c>
      <c r="H1429" t="s">
        <v>459</v>
      </c>
      <c r="I1429">
        <v>30.4</v>
      </c>
      <c r="J1429">
        <v>0</v>
      </c>
      <c r="K1429" t="s">
        <v>258</v>
      </c>
      <c r="L1429" t="s">
        <v>64</v>
      </c>
    </row>
    <row r="1430" spans="1:12" x14ac:dyDescent="0.25">
      <c r="A1430">
        <v>51</v>
      </c>
      <c r="B1430" s="93">
        <v>43406</v>
      </c>
      <c r="C1430">
        <v>11</v>
      </c>
      <c r="D1430" t="s">
        <v>103</v>
      </c>
      <c r="E1430">
        <v>2018</v>
      </c>
      <c r="F1430" t="s">
        <v>21</v>
      </c>
      <c r="G1430" t="s">
        <v>36</v>
      </c>
      <c r="H1430" t="s">
        <v>435</v>
      </c>
      <c r="I1430">
        <v>40</v>
      </c>
      <c r="J1430">
        <v>0</v>
      </c>
      <c r="K1430" t="s">
        <v>259</v>
      </c>
      <c r="L1430" t="s">
        <v>222</v>
      </c>
    </row>
    <row r="1431" spans="1:12" x14ac:dyDescent="0.25">
      <c r="A1431">
        <v>51</v>
      </c>
      <c r="B1431" s="93">
        <v>43413</v>
      </c>
      <c r="C1431">
        <v>11</v>
      </c>
      <c r="D1431" t="s">
        <v>103</v>
      </c>
      <c r="E1431">
        <v>2018</v>
      </c>
      <c r="F1431" t="s">
        <v>21</v>
      </c>
      <c r="G1431" t="s">
        <v>442</v>
      </c>
      <c r="H1431" t="s">
        <v>443</v>
      </c>
      <c r="I1431">
        <v>329.37</v>
      </c>
      <c r="J1431">
        <v>0</v>
      </c>
      <c r="K1431" t="s">
        <v>259</v>
      </c>
      <c r="L1431" t="s">
        <v>34</v>
      </c>
    </row>
    <row r="1432" spans="1:12" x14ac:dyDescent="0.25">
      <c r="A1432">
        <v>51</v>
      </c>
      <c r="B1432" s="93">
        <v>43417</v>
      </c>
      <c r="C1432">
        <v>11</v>
      </c>
      <c r="D1432" t="s">
        <v>103</v>
      </c>
      <c r="E1432">
        <v>2018</v>
      </c>
      <c r="F1432" t="s">
        <v>21</v>
      </c>
      <c r="G1432" t="s">
        <v>36</v>
      </c>
      <c r="H1432" t="s">
        <v>445</v>
      </c>
      <c r="I1432">
        <v>24</v>
      </c>
      <c r="J1432">
        <v>0</v>
      </c>
      <c r="K1432" t="s">
        <v>259</v>
      </c>
      <c r="L1432" t="s">
        <v>222</v>
      </c>
    </row>
    <row r="1433" spans="1:12" x14ac:dyDescent="0.25">
      <c r="A1433">
        <v>51</v>
      </c>
      <c r="B1433" s="93">
        <v>43419</v>
      </c>
      <c r="C1433">
        <v>11</v>
      </c>
      <c r="D1433" t="s">
        <v>103</v>
      </c>
      <c r="E1433">
        <v>2018</v>
      </c>
      <c r="F1433" t="s">
        <v>21</v>
      </c>
      <c r="G1433" t="s">
        <v>36</v>
      </c>
      <c r="H1433" t="s">
        <v>447</v>
      </c>
      <c r="I1433">
        <v>24</v>
      </c>
      <c r="J1433">
        <v>0</v>
      </c>
      <c r="K1433" t="s">
        <v>259</v>
      </c>
      <c r="L1433" t="s">
        <v>222</v>
      </c>
    </row>
    <row r="1434" spans="1:12" x14ac:dyDescent="0.25">
      <c r="A1434">
        <v>51</v>
      </c>
      <c r="B1434" s="93">
        <v>43424</v>
      </c>
      <c r="C1434">
        <v>11</v>
      </c>
      <c r="D1434" t="s">
        <v>103</v>
      </c>
      <c r="E1434">
        <v>2018</v>
      </c>
      <c r="F1434" t="s">
        <v>21</v>
      </c>
      <c r="G1434" t="s">
        <v>36</v>
      </c>
      <c r="H1434" t="s">
        <v>451</v>
      </c>
      <c r="I1434">
        <v>32</v>
      </c>
      <c r="J1434">
        <v>0</v>
      </c>
      <c r="K1434" t="s">
        <v>259</v>
      </c>
      <c r="L1434" t="s">
        <v>222</v>
      </c>
    </row>
    <row r="1435" spans="1:12" x14ac:dyDescent="0.25">
      <c r="A1435">
        <v>51</v>
      </c>
      <c r="B1435" s="93">
        <v>43425</v>
      </c>
      <c r="C1435">
        <v>11</v>
      </c>
      <c r="D1435" t="s">
        <v>103</v>
      </c>
      <c r="E1435">
        <v>2018</v>
      </c>
      <c r="F1435" t="s">
        <v>23</v>
      </c>
      <c r="G1435" t="s">
        <v>37</v>
      </c>
      <c r="H1435" t="s">
        <v>150</v>
      </c>
      <c r="I1435">
        <v>4.75</v>
      </c>
      <c r="J1435">
        <v>0</v>
      </c>
      <c r="K1435" t="s">
        <v>259</v>
      </c>
      <c r="L1435" t="s">
        <v>35</v>
      </c>
    </row>
    <row r="1436" spans="1:12" x14ac:dyDescent="0.25">
      <c r="A1436">
        <v>51</v>
      </c>
      <c r="B1436" s="93">
        <v>43428</v>
      </c>
      <c r="C1436">
        <v>11</v>
      </c>
      <c r="D1436" t="s">
        <v>103</v>
      </c>
      <c r="E1436">
        <v>2018</v>
      </c>
      <c r="F1436" t="s">
        <v>22</v>
      </c>
      <c r="G1436" t="s">
        <v>455</v>
      </c>
      <c r="H1436" t="s">
        <v>456</v>
      </c>
      <c r="I1436">
        <v>84.37</v>
      </c>
      <c r="J1436">
        <v>0</v>
      </c>
      <c r="K1436" t="s">
        <v>259</v>
      </c>
      <c r="L1436" t="s">
        <v>34</v>
      </c>
    </row>
    <row r="1437" spans="1:12" x14ac:dyDescent="0.25">
      <c r="A1437">
        <v>51</v>
      </c>
      <c r="B1437" s="93">
        <v>43428</v>
      </c>
      <c r="C1437">
        <v>11</v>
      </c>
      <c r="D1437" t="s">
        <v>103</v>
      </c>
      <c r="E1437">
        <v>2018</v>
      </c>
      <c r="F1437" t="s">
        <v>21</v>
      </c>
      <c r="G1437" t="s">
        <v>455</v>
      </c>
      <c r="H1437" t="s">
        <v>456</v>
      </c>
      <c r="I1437">
        <v>265.14999999999998</v>
      </c>
      <c r="J1437">
        <v>0</v>
      </c>
      <c r="K1437" t="s">
        <v>259</v>
      </c>
      <c r="L1437" t="s">
        <v>34</v>
      </c>
    </row>
    <row r="1438" spans="1:12" x14ac:dyDescent="0.25">
      <c r="A1438">
        <v>53</v>
      </c>
      <c r="B1438" s="93">
        <v>43406</v>
      </c>
      <c r="C1438">
        <v>11</v>
      </c>
      <c r="D1438" t="s">
        <v>103</v>
      </c>
      <c r="E1438">
        <v>2018</v>
      </c>
      <c r="F1438" t="s">
        <v>23</v>
      </c>
      <c r="G1438" t="s">
        <v>37</v>
      </c>
      <c r="H1438" t="s">
        <v>160</v>
      </c>
      <c r="I1438">
        <v>18</v>
      </c>
      <c r="J1438">
        <v>0</v>
      </c>
      <c r="K1438" t="s">
        <v>260</v>
      </c>
      <c r="L1438" t="s">
        <v>35</v>
      </c>
    </row>
    <row r="1439" spans="1:12" x14ac:dyDescent="0.25">
      <c r="A1439">
        <v>53</v>
      </c>
      <c r="B1439" s="93">
        <v>43412</v>
      </c>
      <c r="C1439">
        <v>11</v>
      </c>
      <c r="D1439" t="s">
        <v>103</v>
      </c>
      <c r="E1439">
        <v>2018</v>
      </c>
      <c r="F1439" t="s">
        <v>23</v>
      </c>
      <c r="G1439" t="s">
        <v>66</v>
      </c>
      <c r="H1439" t="s">
        <v>439</v>
      </c>
      <c r="I1439">
        <v>0</v>
      </c>
      <c r="J1439">
        <v>96</v>
      </c>
      <c r="K1439" t="s">
        <v>260</v>
      </c>
      <c r="L1439" t="s">
        <v>35</v>
      </c>
    </row>
    <row r="1440" spans="1:12" x14ac:dyDescent="0.25">
      <c r="A1440">
        <v>53</v>
      </c>
      <c r="B1440" s="93">
        <v>43416</v>
      </c>
      <c r="C1440">
        <v>11</v>
      </c>
      <c r="D1440" t="s">
        <v>103</v>
      </c>
      <c r="E1440">
        <v>2018</v>
      </c>
      <c r="F1440" t="s">
        <v>23</v>
      </c>
      <c r="G1440" t="s">
        <v>64</v>
      </c>
      <c r="H1440" t="s">
        <v>444</v>
      </c>
      <c r="I1440">
        <v>26.24</v>
      </c>
      <c r="J1440">
        <v>0</v>
      </c>
      <c r="K1440" t="s">
        <v>260</v>
      </c>
      <c r="L1440" t="s">
        <v>64</v>
      </c>
    </row>
    <row r="1441" spans="1:12" x14ac:dyDescent="0.25">
      <c r="A1441">
        <v>66</v>
      </c>
      <c r="B1441" s="93">
        <v>43413</v>
      </c>
      <c r="C1441">
        <v>11</v>
      </c>
      <c r="D1441" t="s">
        <v>103</v>
      </c>
      <c r="E1441">
        <v>2018</v>
      </c>
      <c r="F1441" t="s">
        <v>23</v>
      </c>
      <c r="G1441" t="s">
        <v>63</v>
      </c>
      <c r="H1441" t="s">
        <v>441</v>
      </c>
      <c r="I1441">
        <v>39.200000000000003</v>
      </c>
      <c r="J1441">
        <v>0</v>
      </c>
      <c r="K1441" t="s">
        <v>732</v>
      </c>
      <c r="L1441" t="s">
        <v>64</v>
      </c>
    </row>
    <row r="1442" spans="1:12" x14ac:dyDescent="0.25">
      <c r="A1442">
        <v>66</v>
      </c>
      <c r="B1442" s="93">
        <v>43420</v>
      </c>
      <c r="C1442">
        <v>11</v>
      </c>
      <c r="D1442" t="s">
        <v>103</v>
      </c>
      <c r="E1442">
        <v>2018</v>
      </c>
      <c r="F1442" t="s">
        <v>23</v>
      </c>
      <c r="G1442" t="s">
        <v>63</v>
      </c>
      <c r="H1442" t="s">
        <v>449</v>
      </c>
      <c r="I1442">
        <v>39.200000000000003</v>
      </c>
      <c r="J1442">
        <v>0</v>
      </c>
      <c r="K1442" t="s">
        <v>732</v>
      </c>
      <c r="L1442" t="s">
        <v>64</v>
      </c>
    </row>
    <row r="1443" spans="1:12" x14ac:dyDescent="0.25">
      <c r="A1443">
        <v>69</v>
      </c>
      <c r="B1443" s="93">
        <v>43405</v>
      </c>
      <c r="C1443">
        <v>11</v>
      </c>
      <c r="D1443" t="s">
        <v>103</v>
      </c>
      <c r="E1443">
        <v>2018</v>
      </c>
      <c r="F1443" t="s">
        <v>23</v>
      </c>
      <c r="G1443" t="s">
        <v>58</v>
      </c>
      <c r="H1443" t="s">
        <v>434</v>
      </c>
      <c r="I1443">
        <v>80</v>
      </c>
      <c r="J1443">
        <v>0</v>
      </c>
      <c r="K1443" t="s">
        <v>263</v>
      </c>
      <c r="L1443" t="s">
        <v>222</v>
      </c>
    </row>
    <row r="1444" spans="1:12" x14ac:dyDescent="0.25">
      <c r="A1444">
        <v>69</v>
      </c>
      <c r="B1444" s="93">
        <v>43413</v>
      </c>
      <c r="C1444">
        <v>11</v>
      </c>
      <c r="D1444" t="s">
        <v>103</v>
      </c>
      <c r="E1444">
        <v>2018</v>
      </c>
      <c r="F1444" t="s">
        <v>23</v>
      </c>
      <c r="G1444" t="s">
        <v>63</v>
      </c>
      <c r="H1444" t="s">
        <v>441</v>
      </c>
      <c r="I1444">
        <v>175.13</v>
      </c>
      <c r="J1444">
        <v>0</v>
      </c>
      <c r="K1444" t="s">
        <v>263</v>
      </c>
      <c r="L1444" t="s">
        <v>64</v>
      </c>
    </row>
    <row r="1445" spans="1:12" x14ac:dyDescent="0.25">
      <c r="A1445">
        <v>69</v>
      </c>
      <c r="B1445" s="93">
        <v>43420</v>
      </c>
      <c r="C1445">
        <v>11</v>
      </c>
      <c r="D1445" t="s">
        <v>103</v>
      </c>
      <c r="E1445">
        <v>2018</v>
      </c>
      <c r="F1445" t="s">
        <v>23</v>
      </c>
      <c r="G1445" t="s">
        <v>58</v>
      </c>
      <c r="H1445" t="s">
        <v>449</v>
      </c>
      <c r="I1445">
        <v>96</v>
      </c>
      <c r="J1445">
        <v>0</v>
      </c>
      <c r="K1445" t="s">
        <v>263</v>
      </c>
      <c r="L1445" t="s">
        <v>222</v>
      </c>
    </row>
    <row r="1446" spans="1:12" x14ac:dyDescent="0.25">
      <c r="A1446">
        <v>70</v>
      </c>
      <c r="B1446" s="93">
        <v>43413</v>
      </c>
      <c r="C1446">
        <v>11</v>
      </c>
      <c r="D1446" t="s">
        <v>103</v>
      </c>
      <c r="E1446">
        <v>2018</v>
      </c>
      <c r="F1446" t="s">
        <v>22</v>
      </c>
      <c r="G1446" t="s">
        <v>442</v>
      </c>
      <c r="H1446" t="s">
        <v>443</v>
      </c>
      <c r="I1446">
        <v>11.54</v>
      </c>
      <c r="J1446">
        <v>0</v>
      </c>
      <c r="K1446" t="s">
        <v>264</v>
      </c>
      <c r="L1446" t="s">
        <v>34</v>
      </c>
    </row>
    <row r="1447" spans="1:12" x14ac:dyDescent="0.25">
      <c r="A1447">
        <v>70</v>
      </c>
      <c r="B1447" s="93">
        <v>43420</v>
      </c>
      <c r="C1447">
        <v>11</v>
      </c>
      <c r="D1447" t="s">
        <v>103</v>
      </c>
      <c r="E1447">
        <v>2018</v>
      </c>
      <c r="F1447" t="s">
        <v>23</v>
      </c>
      <c r="G1447" t="s">
        <v>37</v>
      </c>
      <c r="H1447" t="s">
        <v>141</v>
      </c>
      <c r="I1447">
        <v>2.25</v>
      </c>
      <c r="J1447">
        <v>0</v>
      </c>
      <c r="K1447" t="s">
        <v>264</v>
      </c>
      <c r="L1447" t="s">
        <v>35</v>
      </c>
    </row>
    <row r="1448" spans="1:12" x14ac:dyDescent="0.25">
      <c r="A1448">
        <v>70</v>
      </c>
      <c r="B1448" s="93">
        <v>43426</v>
      </c>
      <c r="C1448">
        <v>11</v>
      </c>
      <c r="D1448" t="s">
        <v>103</v>
      </c>
      <c r="E1448">
        <v>2018</v>
      </c>
      <c r="F1448" t="s">
        <v>23</v>
      </c>
      <c r="G1448" t="s">
        <v>37</v>
      </c>
      <c r="H1448" t="s">
        <v>141</v>
      </c>
      <c r="I1448">
        <v>2.25</v>
      </c>
      <c r="J1448">
        <v>0</v>
      </c>
      <c r="K1448" t="s">
        <v>264</v>
      </c>
      <c r="L1448" t="s">
        <v>35</v>
      </c>
    </row>
    <row r="1449" spans="1:12" x14ac:dyDescent="0.25">
      <c r="A1449">
        <v>71</v>
      </c>
      <c r="B1449" s="93">
        <v>43406</v>
      </c>
      <c r="C1449">
        <v>11</v>
      </c>
      <c r="D1449" t="s">
        <v>103</v>
      </c>
      <c r="E1449">
        <v>2018</v>
      </c>
      <c r="F1449" t="s">
        <v>23</v>
      </c>
      <c r="G1449" t="s">
        <v>64</v>
      </c>
      <c r="H1449" t="s">
        <v>435</v>
      </c>
      <c r="I1449">
        <v>26.49</v>
      </c>
      <c r="J1449">
        <v>0</v>
      </c>
      <c r="K1449" t="s">
        <v>265</v>
      </c>
      <c r="L1449" t="s">
        <v>64</v>
      </c>
    </row>
    <row r="1450" spans="1:12" x14ac:dyDescent="0.25">
      <c r="A1450">
        <v>71</v>
      </c>
      <c r="B1450" s="93">
        <v>43413</v>
      </c>
      <c r="C1450">
        <v>11</v>
      </c>
      <c r="D1450" t="s">
        <v>103</v>
      </c>
      <c r="E1450">
        <v>2018</v>
      </c>
      <c r="F1450" t="s">
        <v>23</v>
      </c>
      <c r="G1450" t="s">
        <v>37</v>
      </c>
      <c r="H1450" t="s">
        <v>143</v>
      </c>
      <c r="I1450">
        <v>2.7</v>
      </c>
      <c r="J1450">
        <v>0</v>
      </c>
      <c r="K1450" t="s">
        <v>265</v>
      </c>
      <c r="L1450" t="s">
        <v>35</v>
      </c>
    </row>
    <row r="1451" spans="1:12" x14ac:dyDescent="0.25">
      <c r="A1451">
        <v>71</v>
      </c>
      <c r="B1451" s="93">
        <v>43417</v>
      </c>
      <c r="C1451">
        <v>11</v>
      </c>
      <c r="D1451" t="s">
        <v>103</v>
      </c>
      <c r="E1451">
        <v>2018</v>
      </c>
      <c r="F1451" t="s">
        <v>23</v>
      </c>
      <c r="G1451" t="s">
        <v>37</v>
      </c>
      <c r="H1451" t="s">
        <v>143</v>
      </c>
      <c r="I1451">
        <v>3</v>
      </c>
      <c r="J1451">
        <v>0</v>
      </c>
      <c r="K1451" t="s">
        <v>265</v>
      </c>
      <c r="L1451" t="s">
        <v>35</v>
      </c>
    </row>
    <row r="1452" spans="1:12" x14ac:dyDescent="0.25">
      <c r="A1452">
        <v>72</v>
      </c>
      <c r="B1452" s="93">
        <v>43412</v>
      </c>
      <c r="C1452">
        <v>11</v>
      </c>
      <c r="D1452" t="s">
        <v>103</v>
      </c>
      <c r="E1452">
        <v>2018</v>
      </c>
      <c r="F1452" t="s">
        <v>23</v>
      </c>
      <c r="G1452" t="s">
        <v>37</v>
      </c>
      <c r="H1452" t="s">
        <v>145</v>
      </c>
      <c r="I1452">
        <v>1.8</v>
      </c>
      <c r="J1452">
        <v>0</v>
      </c>
      <c r="K1452" t="s">
        <v>267</v>
      </c>
      <c r="L1452" t="s">
        <v>35</v>
      </c>
    </row>
    <row r="1453" spans="1:12" x14ac:dyDescent="0.25">
      <c r="A1453">
        <v>72</v>
      </c>
      <c r="B1453" s="93">
        <v>43412</v>
      </c>
      <c r="C1453">
        <v>11</v>
      </c>
      <c r="D1453" t="s">
        <v>103</v>
      </c>
      <c r="E1453">
        <v>2018</v>
      </c>
      <c r="F1453" t="s">
        <v>23</v>
      </c>
      <c r="G1453" t="s">
        <v>63</v>
      </c>
      <c r="H1453" t="s">
        <v>439</v>
      </c>
      <c r="I1453">
        <v>37.700000000000003</v>
      </c>
      <c r="J1453">
        <v>0</v>
      </c>
      <c r="K1453" t="s">
        <v>267</v>
      </c>
      <c r="L1453" t="s">
        <v>64</v>
      </c>
    </row>
    <row r="1454" spans="1:12" x14ac:dyDescent="0.25">
      <c r="A1454">
        <v>72</v>
      </c>
      <c r="B1454" s="93">
        <v>43413</v>
      </c>
      <c r="C1454">
        <v>11</v>
      </c>
      <c r="D1454" t="s">
        <v>103</v>
      </c>
      <c r="E1454">
        <v>2018</v>
      </c>
      <c r="F1454" t="s">
        <v>21</v>
      </c>
      <c r="G1454" t="s">
        <v>36</v>
      </c>
      <c r="H1454" t="s">
        <v>441</v>
      </c>
      <c r="I1454">
        <v>8</v>
      </c>
      <c r="J1454">
        <v>0</v>
      </c>
      <c r="K1454" t="s">
        <v>267</v>
      </c>
      <c r="L1454" t="s">
        <v>222</v>
      </c>
    </row>
    <row r="1455" spans="1:12" x14ac:dyDescent="0.25">
      <c r="A1455">
        <v>73</v>
      </c>
      <c r="B1455" s="93">
        <v>43406</v>
      </c>
      <c r="C1455">
        <v>11</v>
      </c>
      <c r="D1455" t="s">
        <v>103</v>
      </c>
      <c r="E1455">
        <v>2018</v>
      </c>
      <c r="F1455" t="s">
        <v>21</v>
      </c>
      <c r="G1455" t="s">
        <v>36</v>
      </c>
      <c r="H1455" t="s">
        <v>435</v>
      </c>
      <c r="I1455">
        <v>40</v>
      </c>
      <c r="J1455">
        <v>0</v>
      </c>
      <c r="K1455" t="s">
        <v>268</v>
      </c>
      <c r="L1455" t="s">
        <v>222</v>
      </c>
    </row>
    <row r="1456" spans="1:12" x14ac:dyDescent="0.25">
      <c r="A1456">
        <v>73</v>
      </c>
      <c r="B1456" s="93">
        <v>43413</v>
      </c>
      <c r="C1456">
        <v>11</v>
      </c>
      <c r="D1456" t="s">
        <v>103</v>
      </c>
      <c r="E1456">
        <v>2018</v>
      </c>
      <c r="F1456" t="s">
        <v>21</v>
      </c>
      <c r="G1456" t="s">
        <v>36</v>
      </c>
      <c r="H1456" t="s">
        <v>441</v>
      </c>
      <c r="I1456">
        <v>16</v>
      </c>
      <c r="J1456">
        <v>0</v>
      </c>
      <c r="K1456" t="s">
        <v>268</v>
      </c>
      <c r="L1456" t="s">
        <v>222</v>
      </c>
    </row>
    <row r="1457" spans="1:12" x14ac:dyDescent="0.25">
      <c r="A1457">
        <v>73</v>
      </c>
      <c r="B1457" s="93">
        <v>43413</v>
      </c>
      <c r="C1457">
        <v>11</v>
      </c>
      <c r="D1457" t="s">
        <v>103</v>
      </c>
      <c r="E1457">
        <v>2018</v>
      </c>
      <c r="F1457" t="s">
        <v>23</v>
      </c>
      <c r="G1457" t="s">
        <v>442</v>
      </c>
      <c r="H1457" t="s">
        <v>443</v>
      </c>
      <c r="I1457">
        <v>113.23</v>
      </c>
      <c r="J1457">
        <v>0</v>
      </c>
      <c r="K1457" t="s">
        <v>268</v>
      </c>
      <c r="L1457" t="s">
        <v>34</v>
      </c>
    </row>
    <row r="1458" spans="1:12" x14ac:dyDescent="0.25">
      <c r="A1458">
        <v>73</v>
      </c>
      <c r="B1458" s="93">
        <v>43413</v>
      </c>
      <c r="C1458">
        <v>11</v>
      </c>
      <c r="D1458" t="s">
        <v>103</v>
      </c>
      <c r="E1458">
        <v>2018</v>
      </c>
      <c r="F1458" t="s">
        <v>22</v>
      </c>
      <c r="G1458" t="s">
        <v>442</v>
      </c>
      <c r="H1458" t="s">
        <v>443</v>
      </c>
      <c r="I1458">
        <v>185.43</v>
      </c>
      <c r="J1458">
        <v>0</v>
      </c>
      <c r="K1458" t="s">
        <v>268</v>
      </c>
      <c r="L1458" t="s">
        <v>34</v>
      </c>
    </row>
    <row r="1459" spans="1:12" x14ac:dyDescent="0.25">
      <c r="A1459">
        <v>73</v>
      </c>
      <c r="B1459" s="93">
        <v>43413</v>
      </c>
      <c r="C1459">
        <v>11</v>
      </c>
      <c r="D1459" t="s">
        <v>103</v>
      </c>
      <c r="E1459">
        <v>2018</v>
      </c>
      <c r="F1459" t="s">
        <v>21</v>
      </c>
      <c r="G1459" t="s">
        <v>442</v>
      </c>
      <c r="H1459" t="s">
        <v>443</v>
      </c>
      <c r="I1459">
        <v>653.28</v>
      </c>
      <c r="J1459">
        <v>0</v>
      </c>
      <c r="K1459" t="s">
        <v>268</v>
      </c>
      <c r="L1459" t="s">
        <v>34</v>
      </c>
    </row>
    <row r="1460" spans="1:12" x14ac:dyDescent="0.25">
      <c r="A1460">
        <v>73</v>
      </c>
      <c r="B1460" s="93">
        <v>43416</v>
      </c>
      <c r="C1460">
        <v>11</v>
      </c>
      <c r="D1460" t="s">
        <v>103</v>
      </c>
      <c r="E1460">
        <v>2018</v>
      </c>
      <c r="F1460" t="s">
        <v>21</v>
      </c>
      <c r="G1460" t="s">
        <v>36</v>
      </c>
      <c r="H1460" t="s">
        <v>444</v>
      </c>
      <c r="I1460">
        <v>160</v>
      </c>
      <c r="J1460">
        <v>0</v>
      </c>
      <c r="K1460" t="s">
        <v>268</v>
      </c>
      <c r="L1460" t="s">
        <v>222</v>
      </c>
    </row>
    <row r="1461" spans="1:12" x14ac:dyDescent="0.25">
      <c r="A1461">
        <v>73</v>
      </c>
      <c r="B1461" s="93">
        <v>43417</v>
      </c>
      <c r="C1461">
        <v>11</v>
      </c>
      <c r="D1461" t="s">
        <v>103</v>
      </c>
      <c r="E1461">
        <v>2018</v>
      </c>
      <c r="F1461" t="s">
        <v>23</v>
      </c>
      <c r="G1461" t="s">
        <v>37</v>
      </c>
      <c r="H1461" t="s">
        <v>60</v>
      </c>
      <c r="I1461">
        <v>2.25</v>
      </c>
      <c r="J1461">
        <v>0</v>
      </c>
      <c r="K1461" t="s">
        <v>268</v>
      </c>
      <c r="L1461" t="s">
        <v>35</v>
      </c>
    </row>
    <row r="1462" spans="1:12" x14ac:dyDescent="0.25">
      <c r="A1462">
        <v>73</v>
      </c>
      <c r="B1462" s="93">
        <v>43417</v>
      </c>
      <c r="C1462">
        <v>11</v>
      </c>
      <c r="D1462" t="s">
        <v>103</v>
      </c>
      <c r="E1462">
        <v>2018</v>
      </c>
      <c r="F1462" t="s">
        <v>21</v>
      </c>
      <c r="G1462" t="s">
        <v>36</v>
      </c>
      <c r="H1462" t="s">
        <v>445</v>
      </c>
      <c r="I1462">
        <v>16</v>
      </c>
      <c r="J1462">
        <v>0</v>
      </c>
      <c r="K1462" t="s">
        <v>268</v>
      </c>
      <c r="L1462" t="s">
        <v>222</v>
      </c>
    </row>
    <row r="1463" spans="1:12" x14ac:dyDescent="0.25">
      <c r="A1463">
        <v>73</v>
      </c>
      <c r="B1463" s="93">
        <v>43418</v>
      </c>
      <c r="C1463">
        <v>11</v>
      </c>
      <c r="D1463" t="s">
        <v>103</v>
      </c>
      <c r="E1463">
        <v>2018</v>
      </c>
      <c r="F1463" t="s">
        <v>21</v>
      </c>
      <c r="G1463" t="s">
        <v>36</v>
      </c>
      <c r="H1463" t="s">
        <v>446</v>
      </c>
      <c r="I1463">
        <v>40</v>
      </c>
      <c r="J1463">
        <v>0</v>
      </c>
      <c r="K1463" t="s">
        <v>268</v>
      </c>
      <c r="L1463" t="s">
        <v>222</v>
      </c>
    </row>
    <row r="1464" spans="1:12" x14ac:dyDescent="0.25">
      <c r="A1464">
        <v>73</v>
      </c>
      <c r="B1464" s="93">
        <v>43423</v>
      </c>
      <c r="C1464">
        <v>11</v>
      </c>
      <c r="D1464" t="s">
        <v>103</v>
      </c>
      <c r="E1464">
        <v>2018</v>
      </c>
      <c r="F1464" t="s">
        <v>21</v>
      </c>
      <c r="G1464" t="s">
        <v>36</v>
      </c>
      <c r="H1464" t="s">
        <v>450</v>
      </c>
      <c r="I1464">
        <v>56</v>
      </c>
      <c r="J1464">
        <v>0</v>
      </c>
      <c r="K1464" t="s">
        <v>268</v>
      </c>
      <c r="L1464" t="s">
        <v>222</v>
      </c>
    </row>
    <row r="1465" spans="1:12" x14ac:dyDescent="0.25">
      <c r="A1465">
        <v>73</v>
      </c>
      <c r="B1465" s="93">
        <v>43426</v>
      </c>
      <c r="C1465">
        <v>11</v>
      </c>
      <c r="D1465" t="s">
        <v>103</v>
      </c>
      <c r="E1465">
        <v>2018</v>
      </c>
      <c r="F1465" t="s">
        <v>21</v>
      </c>
      <c r="G1465" t="s">
        <v>36</v>
      </c>
      <c r="H1465" t="s">
        <v>453</v>
      </c>
      <c r="I1465">
        <v>8</v>
      </c>
      <c r="J1465">
        <v>0</v>
      </c>
      <c r="K1465" t="s">
        <v>268</v>
      </c>
      <c r="L1465" t="s">
        <v>222</v>
      </c>
    </row>
    <row r="1466" spans="1:12" x14ac:dyDescent="0.25">
      <c r="A1466">
        <v>73</v>
      </c>
      <c r="B1466" s="93">
        <v>43427</v>
      </c>
      <c r="C1466">
        <v>11</v>
      </c>
      <c r="D1466" t="s">
        <v>103</v>
      </c>
      <c r="E1466">
        <v>2018</v>
      </c>
      <c r="F1466" t="s">
        <v>21</v>
      </c>
      <c r="G1466" t="s">
        <v>36</v>
      </c>
      <c r="H1466" t="s">
        <v>454</v>
      </c>
      <c r="I1466">
        <v>40</v>
      </c>
      <c r="J1466">
        <v>0</v>
      </c>
      <c r="K1466" t="s">
        <v>268</v>
      </c>
      <c r="L1466" t="s">
        <v>222</v>
      </c>
    </row>
    <row r="1467" spans="1:12" x14ac:dyDescent="0.25">
      <c r="A1467">
        <v>73</v>
      </c>
      <c r="B1467" s="93">
        <v>43428</v>
      </c>
      <c r="C1467">
        <v>11</v>
      </c>
      <c r="D1467" t="s">
        <v>103</v>
      </c>
      <c r="E1467">
        <v>2018</v>
      </c>
      <c r="F1467" t="s">
        <v>22</v>
      </c>
      <c r="G1467" t="s">
        <v>455</v>
      </c>
      <c r="H1467" t="s">
        <v>456</v>
      </c>
      <c r="I1467">
        <v>32.549999999999997</v>
      </c>
      <c r="J1467">
        <v>0</v>
      </c>
      <c r="K1467" t="s">
        <v>268</v>
      </c>
      <c r="L1467" t="s">
        <v>34</v>
      </c>
    </row>
    <row r="1468" spans="1:12" x14ac:dyDescent="0.25">
      <c r="A1468">
        <v>73</v>
      </c>
      <c r="B1468" s="93">
        <v>43428</v>
      </c>
      <c r="C1468">
        <v>11</v>
      </c>
      <c r="D1468" t="s">
        <v>103</v>
      </c>
      <c r="E1468">
        <v>2018</v>
      </c>
      <c r="F1468" t="s">
        <v>21</v>
      </c>
      <c r="G1468" t="s">
        <v>455</v>
      </c>
      <c r="H1468" t="s">
        <v>456</v>
      </c>
      <c r="I1468">
        <v>763.6</v>
      </c>
      <c r="J1468">
        <v>0</v>
      </c>
      <c r="K1468" t="s">
        <v>268</v>
      </c>
      <c r="L1468" t="s">
        <v>34</v>
      </c>
    </row>
    <row r="1469" spans="1:12" x14ac:dyDescent="0.25">
      <c r="A1469">
        <v>73</v>
      </c>
      <c r="B1469" s="93">
        <v>43431</v>
      </c>
      <c r="C1469">
        <v>11</v>
      </c>
      <c r="D1469" t="s">
        <v>103</v>
      </c>
      <c r="E1469">
        <v>2018</v>
      </c>
      <c r="F1469" t="s">
        <v>23</v>
      </c>
      <c r="G1469" t="s">
        <v>37</v>
      </c>
      <c r="H1469" t="s">
        <v>60</v>
      </c>
      <c r="I1469">
        <v>2.25</v>
      </c>
      <c r="J1469">
        <v>0</v>
      </c>
      <c r="K1469" t="s">
        <v>268</v>
      </c>
      <c r="L1469" t="s">
        <v>35</v>
      </c>
    </row>
    <row r="1470" spans="1:12" x14ac:dyDescent="0.25">
      <c r="A1470">
        <v>73</v>
      </c>
      <c r="B1470" s="93">
        <v>43431</v>
      </c>
      <c r="C1470">
        <v>11</v>
      </c>
      <c r="D1470" t="s">
        <v>103</v>
      </c>
      <c r="E1470">
        <v>2018</v>
      </c>
      <c r="F1470" t="s">
        <v>21</v>
      </c>
      <c r="G1470" t="s">
        <v>36</v>
      </c>
      <c r="H1470" t="s">
        <v>459</v>
      </c>
      <c r="I1470">
        <v>24</v>
      </c>
      <c r="J1470">
        <v>0</v>
      </c>
      <c r="K1470" t="s">
        <v>268</v>
      </c>
      <c r="L1470" t="s">
        <v>222</v>
      </c>
    </row>
    <row r="1471" spans="1:12" x14ac:dyDescent="0.25">
      <c r="A1471">
        <v>73</v>
      </c>
      <c r="B1471" s="93">
        <v>43431</v>
      </c>
      <c r="C1471">
        <v>11</v>
      </c>
      <c r="D1471" t="s">
        <v>103</v>
      </c>
      <c r="E1471">
        <v>2018</v>
      </c>
      <c r="F1471" t="s">
        <v>23</v>
      </c>
      <c r="G1471" t="s">
        <v>63</v>
      </c>
      <c r="H1471" t="s">
        <v>459</v>
      </c>
      <c r="I1471">
        <v>69.209999999999994</v>
      </c>
      <c r="J1471">
        <v>0</v>
      </c>
      <c r="K1471" t="s">
        <v>268</v>
      </c>
      <c r="L1471" t="s">
        <v>64</v>
      </c>
    </row>
    <row r="1472" spans="1:12" x14ac:dyDescent="0.25">
      <c r="A1472">
        <v>74</v>
      </c>
      <c r="B1472" s="93">
        <v>43406</v>
      </c>
      <c r="C1472">
        <v>11</v>
      </c>
      <c r="D1472" t="s">
        <v>103</v>
      </c>
      <c r="E1472">
        <v>2018</v>
      </c>
      <c r="F1472" t="s">
        <v>23</v>
      </c>
      <c r="G1472" t="s">
        <v>37</v>
      </c>
      <c r="H1472" t="s">
        <v>132</v>
      </c>
      <c r="I1472">
        <v>1.8</v>
      </c>
      <c r="J1472">
        <v>0</v>
      </c>
      <c r="K1472" t="s">
        <v>269</v>
      </c>
      <c r="L1472" t="s">
        <v>35</v>
      </c>
    </row>
    <row r="1473" spans="1:12" x14ac:dyDescent="0.25">
      <c r="A1473">
        <v>74</v>
      </c>
      <c r="B1473" s="93">
        <v>43410</v>
      </c>
      <c r="C1473">
        <v>11</v>
      </c>
      <c r="D1473" t="s">
        <v>103</v>
      </c>
      <c r="E1473">
        <v>2018</v>
      </c>
      <c r="F1473" t="s">
        <v>23</v>
      </c>
      <c r="G1473" t="s">
        <v>63</v>
      </c>
      <c r="H1473" t="s">
        <v>436</v>
      </c>
      <c r="I1473">
        <v>42.54</v>
      </c>
      <c r="J1473">
        <v>0</v>
      </c>
      <c r="K1473" t="s">
        <v>269</v>
      </c>
      <c r="L1473" t="s">
        <v>64</v>
      </c>
    </row>
    <row r="1474" spans="1:12" x14ac:dyDescent="0.25">
      <c r="A1474">
        <v>76</v>
      </c>
      <c r="B1474" s="93">
        <v>43412</v>
      </c>
      <c r="C1474">
        <v>11</v>
      </c>
      <c r="D1474" t="s">
        <v>103</v>
      </c>
      <c r="E1474">
        <v>2018</v>
      </c>
      <c r="F1474" t="s">
        <v>23</v>
      </c>
      <c r="G1474" t="s">
        <v>37</v>
      </c>
      <c r="H1474" t="s">
        <v>314</v>
      </c>
      <c r="I1474">
        <v>8.6999999999999993</v>
      </c>
      <c r="J1474">
        <v>0</v>
      </c>
      <c r="K1474" t="s">
        <v>270</v>
      </c>
      <c r="L1474" t="s">
        <v>35</v>
      </c>
    </row>
    <row r="1475" spans="1:12" x14ac:dyDescent="0.25">
      <c r="A1475">
        <v>76</v>
      </c>
      <c r="B1475" s="93">
        <v>43413</v>
      </c>
      <c r="C1475">
        <v>11</v>
      </c>
      <c r="D1475" t="s">
        <v>103</v>
      </c>
      <c r="E1475">
        <v>2018</v>
      </c>
      <c r="F1475" t="s">
        <v>23</v>
      </c>
      <c r="G1475" t="s">
        <v>63</v>
      </c>
      <c r="H1475" t="s">
        <v>441</v>
      </c>
      <c r="I1475">
        <v>18.34</v>
      </c>
      <c r="J1475">
        <v>0</v>
      </c>
      <c r="K1475" t="s">
        <v>270</v>
      </c>
      <c r="L1475" t="s">
        <v>64</v>
      </c>
    </row>
    <row r="1476" spans="1:12" x14ac:dyDescent="0.25">
      <c r="A1476">
        <v>76</v>
      </c>
      <c r="B1476" s="93">
        <v>43417</v>
      </c>
      <c r="C1476">
        <v>11</v>
      </c>
      <c r="D1476" t="s">
        <v>103</v>
      </c>
      <c r="E1476">
        <v>2018</v>
      </c>
      <c r="F1476" t="s">
        <v>22</v>
      </c>
      <c r="G1476" t="s">
        <v>36</v>
      </c>
      <c r="H1476" t="s">
        <v>445</v>
      </c>
      <c r="I1476">
        <v>8</v>
      </c>
      <c r="J1476">
        <v>0</v>
      </c>
      <c r="K1476" t="s">
        <v>270</v>
      </c>
      <c r="L1476" t="s">
        <v>222</v>
      </c>
    </row>
    <row r="1477" spans="1:12" x14ac:dyDescent="0.25">
      <c r="A1477">
        <v>77</v>
      </c>
      <c r="B1477" s="93">
        <v>43412</v>
      </c>
      <c r="C1477">
        <v>11</v>
      </c>
      <c r="D1477" t="s">
        <v>103</v>
      </c>
      <c r="E1477">
        <v>2018</v>
      </c>
      <c r="F1477" t="s">
        <v>23</v>
      </c>
      <c r="G1477" t="s">
        <v>63</v>
      </c>
      <c r="H1477" t="s">
        <v>439</v>
      </c>
      <c r="I1477">
        <v>83.29</v>
      </c>
      <c r="J1477">
        <v>0</v>
      </c>
      <c r="K1477" t="s">
        <v>271</v>
      </c>
      <c r="L1477" t="s">
        <v>64</v>
      </c>
    </row>
    <row r="1478" spans="1:12" x14ac:dyDescent="0.25">
      <c r="A1478">
        <v>77</v>
      </c>
      <c r="B1478" s="93">
        <v>43434</v>
      </c>
      <c r="C1478">
        <v>11</v>
      </c>
      <c r="D1478" t="s">
        <v>103</v>
      </c>
      <c r="E1478">
        <v>2018</v>
      </c>
      <c r="F1478" t="s">
        <v>23</v>
      </c>
      <c r="G1478" t="s">
        <v>37</v>
      </c>
      <c r="H1478" t="s">
        <v>325</v>
      </c>
      <c r="I1478">
        <v>2.4</v>
      </c>
      <c r="J1478">
        <v>0</v>
      </c>
      <c r="K1478" t="s">
        <v>271</v>
      </c>
      <c r="L1478" t="s">
        <v>35</v>
      </c>
    </row>
    <row r="1479" spans="1:12" x14ac:dyDescent="0.25">
      <c r="A1479">
        <v>78</v>
      </c>
      <c r="B1479" s="93">
        <v>43410</v>
      </c>
      <c r="C1479">
        <v>11</v>
      </c>
      <c r="D1479" t="s">
        <v>103</v>
      </c>
      <c r="E1479">
        <v>2018</v>
      </c>
      <c r="F1479" t="s">
        <v>23</v>
      </c>
      <c r="G1479" t="s">
        <v>63</v>
      </c>
      <c r="H1479" t="s">
        <v>436</v>
      </c>
      <c r="I1479">
        <v>41.68</v>
      </c>
      <c r="J1479">
        <v>0</v>
      </c>
      <c r="K1479" t="s">
        <v>272</v>
      </c>
      <c r="L1479" t="s">
        <v>64</v>
      </c>
    </row>
    <row r="1480" spans="1:12" x14ac:dyDescent="0.25">
      <c r="A1480">
        <v>78</v>
      </c>
      <c r="B1480" s="93">
        <v>43423</v>
      </c>
      <c r="C1480">
        <v>11</v>
      </c>
      <c r="D1480" t="s">
        <v>103</v>
      </c>
      <c r="E1480">
        <v>2018</v>
      </c>
      <c r="F1480" t="s">
        <v>23</v>
      </c>
      <c r="G1480" t="s">
        <v>58</v>
      </c>
      <c r="H1480" t="s">
        <v>450</v>
      </c>
      <c r="I1480">
        <v>43.32</v>
      </c>
      <c r="J1480">
        <v>0</v>
      </c>
      <c r="K1480" t="s">
        <v>272</v>
      </c>
      <c r="L1480" t="s">
        <v>222</v>
      </c>
    </row>
    <row r="1481" spans="1:12" x14ac:dyDescent="0.25">
      <c r="A1481">
        <v>78</v>
      </c>
      <c r="B1481" s="93">
        <v>43428</v>
      </c>
      <c r="C1481">
        <v>11</v>
      </c>
      <c r="D1481" t="s">
        <v>103</v>
      </c>
      <c r="E1481">
        <v>2018</v>
      </c>
      <c r="F1481" t="s">
        <v>21</v>
      </c>
      <c r="G1481" t="s">
        <v>455</v>
      </c>
      <c r="H1481" t="s">
        <v>456</v>
      </c>
      <c r="I1481">
        <v>12.89</v>
      </c>
      <c r="J1481">
        <v>0</v>
      </c>
      <c r="K1481" t="s">
        <v>272</v>
      </c>
      <c r="L1481" t="s">
        <v>34</v>
      </c>
    </row>
    <row r="1482" spans="1:12" x14ac:dyDescent="0.25">
      <c r="A1482">
        <v>79</v>
      </c>
      <c r="B1482" s="93">
        <v>43412</v>
      </c>
      <c r="C1482">
        <v>11</v>
      </c>
      <c r="D1482" t="s">
        <v>103</v>
      </c>
      <c r="E1482">
        <v>2018</v>
      </c>
      <c r="F1482" t="s">
        <v>23</v>
      </c>
      <c r="G1482" t="s">
        <v>37</v>
      </c>
      <c r="H1482" t="s">
        <v>440</v>
      </c>
      <c r="I1482">
        <v>1.8</v>
      </c>
      <c r="J1482">
        <v>0</v>
      </c>
      <c r="K1482" t="s">
        <v>730</v>
      </c>
      <c r="L1482" t="s">
        <v>35</v>
      </c>
    </row>
    <row r="1483" spans="1:12" x14ac:dyDescent="0.25">
      <c r="A1483">
        <v>79</v>
      </c>
      <c r="B1483" s="93">
        <v>43427</v>
      </c>
      <c r="C1483">
        <v>11</v>
      </c>
      <c r="D1483" t="s">
        <v>103</v>
      </c>
      <c r="E1483">
        <v>2018</v>
      </c>
      <c r="F1483" t="s">
        <v>23</v>
      </c>
      <c r="G1483" t="s">
        <v>37</v>
      </c>
      <c r="H1483" t="s">
        <v>440</v>
      </c>
      <c r="I1483">
        <v>14</v>
      </c>
      <c r="J1483">
        <v>0</v>
      </c>
      <c r="K1483" t="s">
        <v>730</v>
      </c>
      <c r="L1483" t="s">
        <v>35</v>
      </c>
    </row>
    <row r="1484" spans="1:12" x14ac:dyDescent="0.25">
      <c r="A1484">
        <v>80</v>
      </c>
      <c r="B1484" s="93">
        <v>43406</v>
      </c>
      <c r="C1484">
        <v>11</v>
      </c>
      <c r="D1484" t="s">
        <v>103</v>
      </c>
      <c r="E1484">
        <v>2018</v>
      </c>
      <c r="F1484" t="s">
        <v>21</v>
      </c>
      <c r="G1484" t="s">
        <v>36</v>
      </c>
      <c r="H1484" t="s">
        <v>435</v>
      </c>
      <c r="I1484">
        <v>16</v>
      </c>
      <c r="J1484">
        <v>0</v>
      </c>
      <c r="K1484" t="s">
        <v>273</v>
      </c>
      <c r="L1484" t="s">
        <v>222</v>
      </c>
    </row>
    <row r="1485" spans="1:12" x14ac:dyDescent="0.25">
      <c r="A1485">
        <v>80</v>
      </c>
      <c r="B1485" s="93">
        <v>43411</v>
      </c>
      <c r="C1485">
        <v>11</v>
      </c>
      <c r="D1485" t="s">
        <v>103</v>
      </c>
      <c r="E1485">
        <v>2018</v>
      </c>
      <c r="F1485" t="s">
        <v>21</v>
      </c>
      <c r="G1485" t="s">
        <v>36</v>
      </c>
      <c r="H1485" t="s">
        <v>437</v>
      </c>
      <c r="I1485">
        <v>16</v>
      </c>
      <c r="J1485">
        <v>0</v>
      </c>
      <c r="K1485" t="s">
        <v>273</v>
      </c>
      <c r="L1485" t="s">
        <v>222</v>
      </c>
    </row>
    <row r="1486" spans="1:12" x14ac:dyDescent="0.25">
      <c r="A1486">
        <v>80</v>
      </c>
      <c r="B1486" s="93">
        <v>43413</v>
      </c>
      <c r="C1486">
        <v>11</v>
      </c>
      <c r="D1486" t="s">
        <v>103</v>
      </c>
      <c r="E1486">
        <v>2018</v>
      </c>
      <c r="F1486" t="s">
        <v>21</v>
      </c>
      <c r="G1486" t="s">
        <v>36</v>
      </c>
      <c r="H1486" t="s">
        <v>441</v>
      </c>
      <c r="I1486">
        <v>8</v>
      </c>
      <c r="J1486">
        <v>0</v>
      </c>
      <c r="K1486" t="s">
        <v>273</v>
      </c>
      <c r="L1486" t="s">
        <v>222</v>
      </c>
    </row>
    <row r="1487" spans="1:12" x14ac:dyDescent="0.25">
      <c r="A1487">
        <v>80</v>
      </c>
      <c r="B1487" s="93">
        <v>43413</v>
      </c>
      <c r="C1487">
        <v>11</v>
      </c>
      <c r="D1487" t="s">
        <v>103</v>
      </c>
      <c r="E1487">
        <v>2018</v>
      </c>
      <c r="F1487" t="s">
        <v>22</v>
      </c>
      <c r="G1487" t="s">
        <v>442</v>
      </c>
      <c r="H1487" t="s">
        <v>443</v>
      </c>
      <c r="I1487">
        <v>13.48</v>
      </c>
      <c r="J1487">
        <v>0</v>
      </c>
      <c r="K1487" t="s">
        <v>273</v>
      </c>
      <c r="L1487" t="s">
        <v>34</v>
      </c>
    </row>
    <row r="1488" spans="1:12" x14ac:dyDescent="0.25">
      <c r="A1488">
        <v>80</v>
      </c>
      <c r="B1488" s="93">
        <v>43413</v>
      </c>
      <c r="C1488">
        <v>11</v>
      </c>
      <c r="D1488" t="s">
        <v>103</v>
      </c>
      <c r="E1488">
        <v>2018</v>
      </c>
      <c r="F1488" t="s">
        <v>21</v>
      </c>
      <c r="G1488" t="s">
        <v>442</v>
      </c>
      <c r="H1488" t="s">
        <v>443</v>
      </c>
      <c r="I1488">
        <v>154.83000000000001</v>
      </c>
      <c r="J1488">
        <v>0</v>
      </c>
      <c r="K1488" t="s">
        <v>273</v>
      </c>
      <c r="L1488" t="s">
        <v>34</v>
      </c>
    </row>
    <row r="1489" spans="1:12" x14ac:dyDescent="0.25">
      <c r="A1489">
        <v>80</v>
      </c>
      <c r="B1489" s="93">
        <v>43418</v>
      </c>
      <c r="C1489">
        <v>11</v>
      </c>
      <c r="D1489" t="s">
        <v>103</v>
      </c>
      <c r="E1489">
        <v>2018</v>
      </c>
      <c r="F1489" t="s">
        <v>21</v>
      </c>
      <c r="G1489" t="s">
        <v>36</v>
      </c>
      <c r="H1489" t="s">
        <v>446</v>
      </c>
      <c r="I1489">
        <v>8</v>
      </c>
      <c r="J1489">
        <v>0</v>
      </c>
      <c r="K1489" t="s">
        <v>273</v>
      </c>
      <c r="L1489" t="s">
        <v>222</v>
      </c>
    </row>
    <row r="1490" spans="1:12" x14ac:dyDescent="0.25">
      <c r="A1490">
        <v>80</v>
      </c>
      <c r="B1490" s="93">
        <v>43423</v>
      </c>
      <c r="C1490">
        <v>11</v>
      </c>
      <c r="D1490" t="s">
        <v>103</v>
      </c>
      <c r="E1490">
        <v>2018</v>
      </c>
      <c r="F1490" t="s">
        <v>21</v>
      </c>
      <c r="G1490" t="s">
        <v>36</v>
      </c>
      <c r="H1490" t="s">
        <v>450</v>
      </c>
      <c r="I1490">
        <v>24</v>
      </c>
      <c r="J1490">
        <v>0</v>
      </c>
      <c r="K1490" t="s">
        <v>273</v>
      </c>
      <c r="L1490" t="s">
        <v>222</v>
      </c>
    </row>
    <row r="1491" spans="1:12" x14ac:dyDescent="0.25">
      <c r="A1491">
        <v>80</v>
      </c>
      <c r="B1491" s="93">
        <v>43426</v>
      </c>
      <c r="C1491">
        <v>11</v>
      </c>
      <c r="D1491" t="s">
        <v>103</v>
      </c>
      <c r="E1491">
        <v>2018</v>
      </c>
      <c r="F1491" t="s">
        <v>21</v>
      </c>
      <c r="G1491" t="s">
        <v>36</v>
      </c>
      <c r="H1491" t="s">
        <v>453</v>
      </c>
      <c r="I1491">
        <v>8</v>
      </c>
      <c r="J1491">
        <v>0</v>
      </c>
      <c r="K1491" t="s">
        <v>273</v>
      </c>
      <c r="L1491" t="s">
        <v>222</v>
      </c>
    </row>
    <row r="1492" spans="1:12" x14ac:dyDescent="0.25">
      <c r="A1492">
        <v>80</v>
      </c>
      <c r="B1492" s="93">
        <v>43427</v>
      </c>
      <c r="C1492">
        <v>11</v>
      </c>
      <c r="D1492" t="s">
        <v>103</v>
      </c>
      <c r="E1492">
        <v>2018</v>
      </c>
      <c r="F1492" t="s">
        <v>23</v>
      </c>
      <c r="G1492" t="s">
        <v>63</v>
      </c>
      <c r="H1492" t="s">
        <v>454</v>
      </c>
      <c r="I1492">
        <v>44.02</v>
      </c>
      <c r="J1492">
        <v>0</v>
      </c>
      <c r="K1492" t="s">
        <v>273</v>
      </c>
      <c r="L1492" t="s">
        <v>64</v>
      </c>
    </row>
    <row r="1493" spans="1:12" x14ac:dyDescent="0.25">
      <c r="A1493">
        <v>80</v>
      </c>
      <c r="B1493" s="93">
        <v>43428</v>
      </c>
      <c r="C1493">
        <v>11</v>
      </c>
      <c r="D1493" t="s">
        <v>103</v>
      </c>
      <c r="E1493">
        <v>2018</v>
      </c>
      <c r="F1493" t="s">
        <v>21</v>
      </c>
      <c r="G1493" t="s">
        <v>455</v>
      </c>
      <c r="H1493" t="s">
        <v>456</v>
      </c>
      <c r="I1493">
        <v>189.44</v>
      </c>
      <c r="J1493">
        <v>0</v>
      </c>
      <c r="K1493" t="s">
        <v>273</v>
      </c>
      <c r="L1493" t="s">
        <v>34</v>
      </c>
    </row>
    <row r="1494" spans="1:12" x14ac:dyDescent="0.25">
      <c r="A1494">
        <v>80</v>
      </c>
      <c r="B1494" s="93">
        <v>43434</v>
      </c>
      <c r="C1494">
        <v>11</v>
      </c>
      <c r="D1494" t="s">
        <v>103</v>
      </c>
      <c r="E1494">
        <v>2018</v>
      </c>
      <c r="F1494" t="s">
        <v>21</v>
      </c>
      <c r="G1494" t="s">
        <v>36</v>
      </c>
      <c r="H1494" t="s">
        <v>464</v>
      </c>
      <c r="I1494">
        <v>16</v>
      </c>
      <c r="J1494">
        <v>0</v>
      </c>
      <c r="K1494" t="s">
        <v>273</v>
      </c>
      <c r="L1494" t="s">
        <v>222</v>
      </c>
    </row>
    <row r="1495" spans="1:12" x14ac:dyDescent="0.25">
      <c r="A1495">
        <v>91</v>
      </c>
      <c r="B1495" s="93">
        <v>43405</v>
      </c>
      <c r="C1495">
        <v>11</v>
      </c>
      <c r="D1495" t="s">
        <v>103</v>
      </c>
      <c r="E1495">
        <v>2018</v>
      </c>
      <c r="F1495" t="s">
        <v>69</v>
      </c>
      <c r="G1495" t="s">
        <v>35</v>
      </c>
      <c r="H1495" t="s">
        <v>434</v>
      </c>
      <c r="I1495">
        <v>5.35</v>
      </c>
      <c r="J1495">
        <v>0</v>
      </c>
      <c r="K1495" t="s">
        <v>275</v>
      </c>
      <c r="L1495" t="s">
        <v>35</v>
      </c>
    </row>
    <row r="1496" spans="1:12" x14ac:dyDescent="0.25">
      <c r="A1496">
        <v>91</v>
      </c>
      <c r="B1496" s="93">
        <v>43405</v>
      </c>
      <c r="C1496">
        <v>11</v>
      </c>
      <c r="D1496" t="s">
        <v>103</v>
      </c>
      <c r="E1496">
        <v>2018</v>
      </c>
      <c r="F1496" t="s">
        <v>83</v>
      </c>
      <c r="G1496" t="s">
        <v>35</v>
      </c>
      <c r="H1496" t="s">
        <v>434</v>
      </c>
      <c r="I1496">
        <v>20</v>
      </c>
      <c r="J1496">
        <v>0</v>
      </c>
      <c r="K1496" t="s">
        <v>275</v>
      </c>
      <c r="L1496" t="s">
        <v>35</v>
      </c>
    </row>
    <row r="1497" spans="1:12" x14ac:dyDescent="0.25">
      <c r="A1497">
        <v>91</v>
      </c>
      <c r="B1497" s="93">
        <v>43405</v>
      </c>
      <c r="C1497">
        <v>11</v>
      </c>
      <c r="D1497" t="s">
        <v>103</v>
      </c>
      <c r="E1497">
        <v>2018</v>
      </c>
      <c r="F1497" t="s">
        <v>80</v>
      </c>
      <c r="G1497" t="s">
        <v>35</v>
      </c>
      <c r="H1497" t="s">
        <v>434</v>
      </c>
      <c r="I1497">
        <v>25.3</v>
      </c>
      <c r="J1497">
        <v>0</v>
      </c>
      <c r="K1497" t="s">
        <v>275</v>
      </c>
      <c r="L1497" t="s">
        <v>35</v>
      </c>
    </row>
    <row r="1498" spans="1:12" x14ac:dyDescent="0.25">
      <c r="A1498">
        <v>91</v>
      </c>
      <c r="B1498" s="93">
        <v>43405</v>
      </c>
      <c r="C1498">
        <v>11</v>
      </c>
      <c r="D1498" t="s">
        <v>103</v>
      </c>
      <c r="E1498">
        <v>2018</v>
      </c>
      <c r="F1498" t="s">
        <v>71</v>
      </c>
      <c r="G1498" t="s">
        <v>64</v>
      </c>
      <c r="H1498" t="s">
        <v>434</v>
      </c>
      <c r="I1498">
        <v>64</v>
      </c>
      <c r="J1498">
        <v>0</v>
      </c>
      <c r="K1498" t="s">
        <v>275</v>
      </c>
      <c r="L1498" t="s">
        <v>64</v>
      </c>
    </row>
    <row r="1499" spans="1:12" x14ac:dyDescent="0.25">
      <c r="A1499">
        <v>91</v>
      </c>
      <c r="B1499" s="93">
        <v>43405</v>
      </c>
      <c r="C1499">
        <v>11</v>
      </c>
      <c r="D1499" t="s">
        <v>103</v>
      </c>
      <c r="E1499">
        <v>2018</v>
      </c>
      <c r="F1499" t="s">
        <v>70</v>
      </c>
      <c r="G1499" t="s">
        <v>35</v>
      </c>
      <c r="H1499" t="s">
        <v>434</v>
      </c>
      <c r="I1499">
        <v>98.86</v>
      </c>
      <c r="J1499">
        <v>0</v>
      </c>
      <c r="K1499" t="s">
        <v>275</v>
      </c>
      <c r="L1499" t="s">
        <v>35</v>
      </c>
    </row>
    <row r="1500" spans="1:12" x14ac:dyDescent="0.25">
      <c r="A1500">
        <v>91</v>
      </c>
      <c r="B1500" s="93">
        <v>43405</v>
      </c>
      <c r="C1500">
        <v>11</v>
      </c>
      <c r="D1500" t="s">
        <v>103</v>
      </c>
      <c r="E1500">
        <v>2018</v>
      </c>
      <c r="F1500" t="s">
        <v>69</v>
      </c>
      <c r="G1500" t="s">
        <v>36</v>
      </c>
      <c r="H1500" t="s">
        <v>434</v>
      </c>
      <c r="I1500">
        <v>116.49</v>
      </c>
      <c r="J1500">
        <v>0</v>
      </c>
      <c r="K1500" t="s">
        <v>275</v>
      </c>
      <c r="L1500" t="s">
        <v>222</v>
      </c>
    </row>
    <row r="1501" spans="1:12" x14ac:dyDescent="0.25">
      <c r="A1501">
        <v>91</v>
      </c>
      <c r="B1501" s="93">
        <v>43405</v>
      </c>
      <c r="C1501">
        <v>11</v>
      </c>
      <c r="D1501" t="s">
        <v>103</v>
      </c>
      <c r="E1501">
        <v>2018</v>
      </c>
      <c r="F1501" t="s">
        <v>75</v>
      </c>
      <c r="G1501" t="s">
        <v>35</v>
      </c>
      <c r="H1501" t="s">
        <v>434</v>
      </c>
      <c r="I1501">
        <v>170.6</v>
      </c>
      <c r="J1501">
        <v>0</v>
      </c>
      <c r="K1501" t="s">
        <v>275</v>
      </c>
      <c r="L1501" t="s">
        <v>35</v>
      </c>
    </row>
    <row r="1502" spans="1:12" x14ac:dyDescent="0.25">
      <c r="A1502">
        <v>91</v>
      </c>
      <c r="B1502" s="93">
        <v>43405</v>
      </c>
      <c r="C1502">
        <v>11</v>
      </c>
      <c r="D1502" t="s">
        <v>103</v>
      </c>
      <c r="E1502">
        <v>2018</v>
      </c>
      <c r="F1502" t="s">
        <v>71</v>
      </c>
      <c r="G1502" t="s">
        <v>35</v>
      </c>
      <c r="H1502" t="s">
        <v>434</v>
      </c>
      <c r="I1502">
        <v>186.89</v>
      </c>
      <c r="J1502">
        <v>0</v>
      </c>
      <c r="K1502" t="s">
        <v>275</v>
      </c>
      <c r="L1502" t="s">
        <v>35</v>
      </c>
    </row>
    <row r="1503" spans="1:12" x14ac:dyDescent="0.25">
      <c r="A1503">
        <v>91</v>
      </c>
      <c r="B1503" s="93">
        <v>43405</v>
      </c>
      <c r="C1503">
        <v>11</v>
      </c>
      <c r="D1503" t="s">
        <v>103</v>
      </c>
      <c r="E1503">
        <v>2018</v>
      </c>
      <c r="F1503" t="s">
        <v>81</v>
      </c>
      <c r="G1503" t="s">
        <v>35</v>
      </c>
      <c r="H1503" t="s">
        <v>434</v>
      </c>
      <c r="I1503">
        <v>211.02</v>
      </c>
      <c r="J1503">
        <v>0</v>
      </c>
      <c r="K1503" t="s">
        <v>275</v>
      </c>
      <c r="L1503" t="s">
        <v>35</v>
      </c>
    </row>
    <row r="1504" spans="1:12" x14ac:dyDescent="0.25">
      <c r="A1504">
        <v>91</v>
      </c>
      <c r="B1504" s="93">
        <v>43405</v>
      </c>
      <c r="C1504">
        <v>11</v>
      </c>
      <c r="D1504" t="s">
        <v>103</v>
      </c>
      <c r="E1504">
        <v>2018</v>
      </c>
      <c r="F1504" t="s">
        <v>80</v>
      </c>
      <c r="G1504" t="s">
        <v>64</v>
      </c>
      <c r="H1504" t="s">
        <v>434</v>
      </c>
      <c r="I1504">
        <v>232.73</v>
      </c>
      <c r="J1504">
        <v>0</v>
      </c>
      <c r="K1504" t="s">
        <v>275</v>
      </c>
      <c r="L1504" t="s">
        <v>64</v>
      </c>
    </row>
    <row r="1505" spans="1:12" x14ac:dyDescent="0.25">
      <c r="A1505">
        <v>91</v>
      </c>
      <c r="B1505" s="93">
        <v>43405</v>
      </c>
      <c r="C1505">
        <v>11</v>
      </c>
      <c r="D1505" t="s">
        <v>103</v>
      </c>
      <c r="E1505">
        <v>2018</v>
      </c>
      <c r="F1505" t="s">
        <v>82</v>
      </c>
      <c r="G1505" t="s">
        <v>35</v>
      </c>
      <c r="H1505" t="s">
        <v>434</v>
      </c>
      <c r="I1505">
        <v>264</v>
      </c>
      <c r="J1505">
        <v>0</v>
      </c>
      <c r="K1505" t="s">
        <v>275</v>
      </c>
      <c r="L1505" t="s">
        <v>35</v>
      </c>
    </row>
    <row r="1506" spans="1:12" x14ac:dyDescent="0.25">
      <c r="A1506">
        <v>91</v>
      </c>
      <c r="B1506" s="93">
        <v>43406</v>
      </c>
      <c r="C1506">
        <v>11</v>
      </c>
      <c r="D1506" t="s">
        <v>103</v>
      </c>
      <c r="E1506">
        <v>2018</v>
      </c>
      <c r="F1506" t="s">
        <v>71</v>
      </c>
      <c r="G1506" t="s">
        <v>35</v>
      </c>
      <c r="H1506" t="s">
        <v>435</v>
      </c>
      <c r="I1506">
        <v>5.25</v>
      </c>
      <c r="J1506">
        <v>0</v>
      </c>
      <c r="K1506" t="s">
        <v>275</v>
      </c>
      <c r="L1506" t="s">
        <v>35</v>
      </c>
    </row>
    <row r="1507" spans="1:12" x14ac:dyDescent="0.25">
      <c r="A1507">
        <v>91</v>
      </c>
      <c r="B1507" s="93">
        <v>43406</v>
      </c>
      <c r="C1507">
        <v>11</v>
      </c>
      <c r="D1507" t="s">
        <v>103</v>
      </c>
      <c r="E1507">
        <v>2018</v>
      </c>
      <c r="F1507" t="s">
        <v>69</v>
      </c>
      <c r="G1507" t="s">
        <v>35</v>
      </c>
      <c r="H1507" t="s">
        <v>435</v>
      </c>
      <c r="I1507">
        <v>5.79</v>
      </c>
      <c r="J1507">
        <v>0</v>
      </c>
      <c r="K1507" t="s">
        <v>275</v>
      </c>
      <c r="L1507" t="s">
        <v>35</v>
      </c>
    </row>
    <row r="1508" spans="1:12" x14ac:dyDescent="0.25">
      <c r="A1508">
        <v>91</v>
      </c>
      <c r="B1508" s="93">
        <v>43406</v>
      </c>
      <c r="C1508">
        <v>11</v>
      </c>
      <c r="D1508" t="s">
        <v>103</v>
      </c>
      <c r="E1508">
        <v>2018</v>
      </c>
      <c r="F1508" t="s">
        <v>81</v>
      </c>
      <c r="G1508" t="s">
        <v>65</v>
      </c>
      <c r="H1508" t="s">
        <v>435</v>
      </c>
      <c r="I1508">
        <v>141.15</v>
      </c>
      <c r="J1508">
        <v>0</v>
      </c>
      <c r="K1508" t="s">
        <v>275</v>
      </c>
      <c r="L1508" t="s">
        <v>35</v>
      </c>
    </row>
    <row r="1509" spans="1:12" x14ac:dyDescent="0.25">
      <c r="A1509">
        <v>91</v>
      </c>
      <c r="B1509" s="93">
        <v>43406</v>
      </c>
      <c r="C1509">
        <v>11</v>
      </c>
      <c r="D1509" t="s">
        <v>103</v>
      </c>
      <c r="E1509">
        <v>2018</v>
      </c>
      <c r="F1509" t="s">
        <v>75</v>
      </c>
      <c r="G1509" t="s">
        <v>65</v>
      </c>
      <c r="H1509" t="s">
        <v>435</v>
      </c>
      <c r="I1509">
        <v>150</v>
      </c>
      <c r="J1509">
        <v>0</v>
      </c>
      <c r="K1509" t="s">
        <v>275</v>
      </c>
      <c r="L1509" t="s">
        <v>35</v>
      </c>
    </row>
    <row r="1510" spans="1:12" x14ac:dyDescent="0.25">
      <c r="A1510">
        <v>91</v>
      </c>
      <c r="B1510" s="93">
        <v>43406</v>
      </c>
      <c r="C1510">
        <v>11</v>
      </c>
      <c r="D1510" t="s">
        <v>103</v>
      </c>
      <c r="E1510">
        <v>2018</v>
      </c>
      <c r="F1510" t="s">
        <v>70</v>
      </c>
      <c r="G1510" t="s">
        <v>35</v>
      </c>
      <c r="H1510" t="s">
        <v>435</v>
      </c>
      <c r="I1510">
        <v>198.85</v>
      </c>
      <c r="J1510">
        <v>0</v>
      </c>
      <c r="K1510" t="s">
        <v>275</v>
      </c>
      <c r="L1510" t="s">
        <v>35</v>
      </c>
    </row>
    <row r="1511" spans="1:12" x14ac:dyDescent="0.25">
      <c r="A1511">
        <v>91</v>
      </c>
      <c r="B1511" s="93">
        <v>43406</v>
      </c>
      <c r="C1511">
        <v>11</v>
      </c>
      <c r="D1511" t="s">
        <v>103</v>
      </c>
      <c r="E1511">
        <v>2018</v>
      </c>
      <c r="F1511" t="s">
        <v>76</v>
      </c>
      <c r="G1511" t="s">
        <v>65</v>
      </c>
      <c r="H1511" t="s">
        <v>435</v>
      </c>
      <c r="I1511">
        <v>300</v>
      </c>
      <c r="J1511">
        <v>0</v>
      </c>
      <c r="K1511" t="s">
        <v>275</v>
      </c>
      <c r="L1511" t="s">
        <v>35</v>
      </c>
    </row>
    <row r="1512" spans="1:12" x14ac:dyDescent="0.25">
      <c r="A1512">
        <v>91</v>
      </c>
      <c r="B1512" s="93">
        <v>43406</v>
      </c>
      <c r="C1512">
        <v>11</v>
      </c>
      <c r="D1512" t="s">
        <v>103</v>
      </c>
      <c r="E1512">
        <v>2018</v>
      </c>
      <c r="F1512" t="s">
        <v>73</v>
      </c>
      <c r="G1512" t="s">
        <v>64</v>
      </c>
      <c r="H1512" t="s">
        <v>435</v>
      </c>
      <c r="I1512">
        <v>331.86</v>
      </c>
      <c r="J1512">
        <v>0</v>
      </c>
      <c r="K1512" t="s">
        <v>275</v>
      </c>
      <c r="L1512" t="s">
        <v>64</v>
      </c>
    </row>
    <row r="1513" spans="1:12" x14ac:dyDescent="0.25">
      <c r="A1513">
        <v>91</v>
      </c>
      <c r="B1513" s="93">
        <v>43406</v>
      </c>
      <c r="C1513">
        <v>11</v>
      </c>
      <c r="D1513" t="s">
        <v>103</v>
      </c>
      <c r="E1513">
        <v>2018</v>
      </c>
      <c r="F1513" t="s">
        <v>79</v>
      </c>
      <c r="G1513" t="s">
        <v>64</v>
      </c>
      <c r="H1513" t="s">
        <v>435</v>
      </c>
      <c r="I1513">
        <v>603.97</v>
      </c>
      <c r="J1513">
        <v>0</v>
      </c>
      <c r="K1513" t="s">
        <v>275</v>
      </c>
      <c r="L1513" t="s">
        <v>64</v>
      </c>
    </row>
    <row r="1514" spans="1:12" x14ac:dyDescent="0.25">
      <c r="A1514">
        <v>91</v>
      </c>
      <c r="B1514" s="93">
        <v>43406</v>
      </c>
      <c r="C1514">
        <v>11</v>
      </c>
      <c r="D1514" t="s">
        <v>103</v>
      </c>
      <c r="E1514">
        <v>2018</v>
      </c>
      <c r="F1514" t="s">
        <v>71</v>
      </c>
      <c r="G1514" t="s">
        <v>65</v>
      </c>
      <c r="H1514" t="s">
        <v>435</v>
      </c>
      <c r="I1514">
        <v>2250</v>
      </c>
      <c r="J1514">
        <v>0</v>
      </c>
      <c r="K1514" t="s">
        <v>275</v>
      </c>
      <c r="L1514" t="s">
        <v>35</v>
      </c>
    </row>
    <row r="1515" spans="1:12" x14ac:dyDescent="0.25">
      <c r="A1515">
        <v>91</v>
      </c>
      <c r="B1515" s="93">
        <v>43410</v>
      </c>
      <c r="C1515">
        <v>11</v>
      </c>
      <c r="D1515" t="s">
        <v>103</v>
      </c>
      <c r="E1515">
        <v>2018</v>
      </c>
      <c r="F1515" t="s">
        <v>71</v>
      </c>
      <c r="G1515" t="s">
        <v>36</v>
      </c>
      <c r="H1515" t="s">
        <v>436</v>
      </c>
      <c r="I1515">
        <v>10</v>
      </c>
      <c r="J1515">
        <v>0</v>
      </c>
      <c r="K1515" t="s">
        <v>275</v>
      </c>
      <c r="L1515" t="s">
        <v>222</v>
      </c>
    </row>
    <row r="1516" spans="1:12" x14ac:dyDescent="0.25">
      <c r="A1516">
        <v>91</v>
      </c>
      <c r="B1516" s="93">
        <v>43410</v>
      </c>
      <c r="C1516">
        <v>11</v>
      </c>
      <c r="D1516" t="s">
        <v>103</v>
      </c>
      <c r="E1516">
        <v>2018</v>
      </c>
      <c r="F1516" t="s">
        <v>106</v>
      </c>
      <c r="G1516" t="s">
        <v>63</v>
      </c>
      <c r="H1516" t="s">
        <v>436</v>
      </c>
      <c r="I1516">
        <v>15.95</v>
      </c>
      <c r="J1516">
        <v>0</v>
      </c>
      <c r="K1516" t="s">
        <v>275</v>
      </c>
      <c r="L1516" t="s">
        <v>64</v>
      </c>
    </row>
    <row r="1517" spans="1:12" x14ac:dyDescent="0.25">
      <c r="A1517">
        <v>91</v>
      </c>
      <c r="B1517" s="93">
        <v>43410</v>
      </c>
      <c r="C1517">
        <v>11</v>
      </c>
      <c r="D1517" t="s">
        <v>103</v>
      </c>
      <c r="E1517">
        <v>2018</v>
      </c>
      <c r="F1517" t="s">
        <v>71</v>
      </c>
      <c r="G1517" t="s">
        <v>35</v>
      </c>
      <c r="H1517" t="s">
        <v>436</v>
      </c>
      <c r="I1517">
        <v>17.399999999999999</v>
      </c>
      <c r="J1517">
        <v>0</v>
      </c>
      <c r="K1517" t="s">
        <v>275</v>
      </c>
      <c r="L1517" t="s">
        <v>35</v>
      </c>
    </row>
    <row r="1518" spans="1:12" x14ac:dyDescent="0.25">
      <c r="A1518">
        <v>91</v>
      </c>
      <c r="B1518" s="93">
        <v>43410</v>
      </c>
      <c r="C1518">
        <v>11</v>
      </c>
      <c r="D1518" t="s">
        <v>103</v>
      </c>
      <c r="E1518">
        <v>2018</v>
      </c>
      <c r="F1518" t="s">
        <v>167</v>
      </c>
      <c r="G1518" t="s">
        <v>58</v>
      </c>
      <c r="H1518" t="s">
        <v>436</v>
      </c>
      <c r="I1518">
        <v>45.7</v>
      </c>
      <c r="J1518">
        <v>0</v>
      </c>
      <c r="K1518" t="s">
        <v>275</v>
      </c>
      <c r="L1518" t="s">
        <v>222</v>
      </c>
    </row>
    <row r="1519" spans="1:12" x14ac:dyDescent="0.25">
      <c r="A1519">
        <v>91</v>
      </c>
      <c r="B1519" s="93">
        <v>43410</v>
      </c>
      <c r="C1519">
        <v>11</v>
      </c>
      <c r="D1519" t="s">
        <v>103</v>
      </c>
      <c r="E1519">
        <v>2018</v>
      </c>
      <c r="F1519" t="s">
        <v>75</v>
      </c>
      <c r="G1519" t="s">
        <v>58</v>
      </c>
      <c r="H1519" t="s">
        <v>436</v>
      </c>
      <c r="I1519">
        <v>48.5</v>
      </c>
      <c r="J1519">
        <v>0</v>
      </c>
      <c r="K1519" t="s">
        <v>275</v>
      </c>
      <c r="L1519" t="s">
        <v>222</v>
      </c>
    </row>
    <row r="1520" spans="1:12" x14ac:dyDescent="0.25">
      <c r="A1520">
        <v>91</v>
      </c>
      <c r="B1520" s="93">
        <v>43410</v>
      </c>
      <c r="C1520">
        <v>11</v>
      </c>
      <c r="D1520" t="s">
        <v>103</v>
      </c>
      <c r="E1520">
        <v>2018</v>
      </c>
      <c r="F1520" t="s">
        <v>81</v>
      </c>
      <c r="G1520" t="s">
        <v>58</v>
      </c>
      <c r="H1520" t="s">
        <v>436</v>
      </c>
      <c r="I1520">
        <v>116.25</v>
      </c>
      <c r="J1520">
        <v>0</v>
      </c>
      <c r="K1520" t="s">
        <v>275</v>
      </c>
      <c r="L1520" t="s">
        <v>222</v>
      </c>
    </row>
    <row r="1521" spans="1:12" x14ac:dyDescent="0.25">
      <c r="A1521">
        <v>91</v>
      </c>
      <c r="B1521" s="93">
        <v>43410</v>
      </c>
      <c r="C1521">
        <v>11</v>
      </c>
      <c r="D1521" t="s">
        <v>103</v>
      </c>
      <c r="E1521">
        <v>2018</v>
      </c>
      <c r="F1521" t="s">
        <v>107</v>
      </c>
      <c r="G1521" t="s">
        <v>36</v>
      </c>
      <c r="H1521" t="s">
        <v>436</v>
      </c>
      <c r="I1521">
        <v>153.04</v>
      </c>
      <c r="J1521">
        <v>0</v>
      </c>
      <c r="K1521" t="s">
        <v>275</v>
      </c>
      <c r="L1521" t="s">
        <v>222</v>
      </c>
    </row>
    <row r="1522" spans="1:12" x14ac:dyDescent="0.25">
      <c r="A1522">
        <v>91</v>
      </c>
      <c r="B1522" s="93">
        <v>43410</v>
      </c>
      <c r="C1522">
        <v>11</v>
      </c>
      <c r="D1522" t="s">
        <v>103</v>
      </c>
      <c r="E1522">
        <v>2018</v>
      </c>
      <c r="F1522" t="s">
        <v>78</v>
      </c>
      <c r="G1522" t="s">
        <v>58</v>
      </c>
      <c r="H1522" t="s">
        <v>436</v>
      </c>
      <c r="I1522">
        <v>243.88</v>
      </c>
      <c r="J1522">
        <v>0</v>
      </c>
      <c r="K1522" t="s">
        <v>275</v>
      </c>
      <c r="L1522" t="s">
        <v>222</v>
      </c>
    </row>
    <row r="1523" spans="1:12" x14ac:dyDescent="0.25">
      <c r="A1523">
        <v>91</v>
      </c>
      <c r="B1523" s="93">
        <v>43410</v>
      </c>
      <c r="C1523">
        <v>11</v>
      </c>
      <c r="D1523" t="s">
        <v>103</v>
      </c>
      <c r="E1523">
        <v>2018</v>
      </c>
      <c r="F1523" t="s">
        <v>77</v>
      </c>
      <c r="G1523" t="s">
        <v>36</v>
      </c>
      <c r="H1523" t="s">
        <v>436</v>
      </c>
      <c r="I1523">
        <v>1252.82</v>
      </c>
      <c r="J1523">
        <v>0</v>
      </c>
      <c r="K1523" t="s">
        <v>275</v>
      </c>
      <c r="L1523" t="s">
        <v>222</v>
      </c>
    </row>
    <row r="1524" spans="1:12" x14ac:dyDescent="0.25">
      <c r="A1524">
        <v>91</v>
      </c>
      <c r="B1524" s="93">
        <v>43410</v>
      </c>
      <c r="C1524">
        <v>11</v>
      </c>
      <c r="D1524" t="s">
        <v>103</v>
      </c>
      <c r="E1524">
        <v>2018</v>
      </c>
      <c r="F1524" t="s">
        <v>76</v>
      </c>
      <c r="G1524" t="s">
        <v>66</v>
      </c>
      <c r="H1524" t="s">
        <v>436</v>
      </c>
      <c r="I1524">
        <v>0</v>
      </c>
      <c r="J1524">
        <v>150</v>
      </c>
      <c r="K1524" t="s">
        <v>275</v>
      </c>
      <c r="L1524" t="s">
        <v>35</v>
      </c>
    </row>
    <row r="1525" spans="1:12" x14ac:dyDescent="0.25">
      <c r="A1525">
        <v>91</v>
      </c>
      <c r="B1525" s="93">
        <v>43411</v>
      </c>
      <c r="C1525">
        <v>11</v>
      </c>
      <c r="D1525" t="s">
        <v>103</v>
      </c>
      <c r="E1525">
        <v>2018</v>
      </c>
      <c r="F1525" t="s">
        <v>71</v>
      </c>
      <c r="G1525" t="s">
        <v>35</v>
      </c>
      <c r="H1525" t="s">
        <v>437</v>
      </c>
      <c r="I1525">
        <v>4.37</v>
      </c>
      <c r="J1525">
        <v>0</v>
      </c>
      <c r="K1525" t="s">
        <v>275</v>
      </c>
      <c r="L1525" t="s">
        <v>35</v>
      </c>
    </row>
    <row r="1526" spans="1:12" x14ac:dyDescent="0.25">
      <c r="A1526">
        <v>91</v>
      </c>
      <c r="B1526" s="93">
        <v>43411</v>
      </c>
      <c r="C1526">
        <v>11</v>
      </c>
      <c r="D1526" t="s">
        <v>103</v>
      </c>
      <c r="E1526">
        <v>2018</v>
      </c>
      <c r="F1526" t="s">
        <v>75</v>
      </c>
      <c r="G1526" t="s">
        <v>36</v>
      </c>
      <c r="H1526" t="s">
        <v>437</v>
      </c>
      <c r="I1526">
        <v>11.38</v>
      </c>
      <c r="J1526">
        <v>0</v>
      </c>
      <c r="K1526" t="s">
        <v>275</v>
      </c>
      <c r="L1526" t="s">
        <v>222</v>
      </c>
    </row>
    <row r="1527" spans="1:12" x14ac:dyDescent="0.25">
      <c r="A1527">
        <v>91</v>
      </c>
      <c r="B1527" s="93">
        <v>43411</v>
      </c>
      <c r="C1527">
        <v>11</v>
      </c>
      <c r="D1527" t="s">
        <v>103</v>
      </c>
      <c r="E1527">
        <v>2018</v>
      </c>
      <c r="F1527" t="s">
        <v>78</v>
      </c>
      <c r="G1527" t="s">
        <v>36</v>
      </c>
      <c r="H1527" t="s">
        <v>437</v>
      </c>
      <c r="I1527">
        <v>30.87</v>
      </c>
      <c r="J1527">
        <v>0</v>
      </c>
      <c r="K1527" t="s">
        <v>275</v>
      </c>
      <c r="L1527" t="s">
        <v>222</v>
      </c>
    </row>
    <row r="1528" spans="1:12" x14ac:dyDescent="0.25">
      <c r="A1528">
        <v>91</v>
      </c>
      <c r="B1528" s="93">
        <v>43411</v>
      </c>
      <c r="C1528">
        <v>11</v>
      </c>
      <c r="D1528" t="s">
        <v>103</v>
      </c>
      <c r="E1528">
        <v>2018</v>
      </c>
      <c r="F1528" t="s">
        <v>75</v>
      </c>
      <c r="G1528" t="s">
        <v>35</v>
      </c>
      <c r="H1528" t="s">
        <v>437</v>
      </c>
      <c r="I1528">
        <v>54.15</v>
      </c>
      <c r="J1528">
        <v>0</v>
      </c>
      <c r="K1528" t="s">
        <v>275</v>
      </c>
      <c r="L1528" t="s">
        <v>35</v>
      </c>
    </row>
    <row r="1529" spans="1:12" x14ac:dyDescent="0.25">
      <c r="A1529">
        <v>91</v>
      </c>
      <c r="B1529" s="93">
        <v>43411</v>
      </c>
      <c r="C1529">
        <v>11</v>
      </c>
      <c r="D1529" t="s">
        <v>103</v>
      </c>
      <c r="E1529">
        <v>2018</v>
      </c>
      <c r="F1529" t="s">
        <v>79</v>
      </c>
      <c r="G1529" t="s">
        <v>64</v>
      </c>
      <c r="H1529" t="s">
        <v>437</v>
      </c>
      <c r="I1529">
        <v>81.86</v>
      </c>
      <c r="J1529">
        <v>0</v>
      </c>
      <c r="K1529" t="s">
        <v>275</v>
      </c>
      <c r="L1529" t="s">
        <v>64</v>
      </c>
    </row>
    <row r="1530" spans="1:12" x14ac:dyDescent="0.25">
      <c r="A1530">
        <v>91</v>
      </c>
      <c r="B1530" s="93">
        <v>43412</v>
      </c>
      <c r="C1530">
        <v>11</v>
      </c>
      <c r="D1530" t="s">
        <v>103</v>
      </c>
      <c r="E1530">
        <v>2018</v>
      </c>
      <c r="F1530" t="s">
        <v>71</v>
      </c>
      <c r="G1530" t="s">
        <v>67</v>
      </c>
      <c r="H1530" t="s">
        <v>439</v>
      </c>
      <c r="I1530">
        <v>25</v>
      </c>
      <c r="J1530">
        <v>0</v>
      </c>
      <c r="K1530" t="s">
        <v>275</v>
      </c>
      <c r="L1530" t="s">
        <v>266</v>
      </c>
    </row>
    <row r="1531" spans="1:12" x14ac:dyDescent="0.25">
      <c r="A1531">
        <v>91</v>
      </c>
      <c r="B1531" s="93">
        <v>43412</v>
      </c>
      <c r="C1531">
        <v>11</v>
      </c>
      <c r="D1531" t="s">
        <v>103</v>
      </c>
      <c r="E1531">
        <v>2018</v>
      </c>
      <c r="F1531" t="s">
        <v>84</v>
      </c>
      <c r="G1531" t="s">
        <v>105</v>
      </c>
      <c r="H1531" t="s">
        <v>439</v>
      </c>
      <c r="I1531">
        <v>25</v>
      </c>
      <c r="J1531">
        <v>0</v>
      </c>
      <c r="K1531" t="s">
        <v>275</v>
      </c>
      <c r="L1531" t="s">
        <v>266</v>
      </c>
    </row>
    <row r="1532" spans="1:12" x14ac:dyDescent="0.25">
      <c r="A1532">
        <v>91</v>
      </c>
      <c r="B1532" s="93">
        <v>43412</v>
      </c>
      <c r="C1532">
        <v>11</v>
      </c>
      <c r="D1532" t="s">
        <v>103</v>
      </c>
      <c r="E1532">
        <v>2018</v>
      </c>
      <c r="F1532" t="s">
        <v>75</v>
      </c>
      <c r="G1532" t="s">
        <v>63</v>
      </c>
      <c r="H1532" t="s">
        <v>439</v>
      </c>
      <c r="I1532">
        <v>27.5</v>
      </c>
      <c r="J1532">
        <v>0</v>
      </c>
      <c r="K1532" t="s">
        <v>275</v>
      </c>
      <c r="L1532" t="s">
        <v>64</v>
      </c>
    </row>
    <row r="1533" spans="1:12" x14ac:dyDescent="0.25">
      <c r="A1533">
        <v>91</v>
      </c>
      <c r="B1533" s="93">
        <v>43412</v>
      </c>
      <c r="C1533">
        <v>11</v>
      </c>
      <c r="D1533" t="s">
        <v>103</v>
      </c>
      <c r="E1533">
        <v>2018</v>
      </c>
      <c r="F1533" t="s">
        <v>78</v>
      </c>
      <c r="G1533" t="s">
        <v>105</v>
      </c>
      <c r="H1533" t="s">
        <v>439</v>
      </c>
      <c r="I1533">
        <v>56.49</v>
      </c>
      <c r="J1533">
        <v>0</v>
      </c>
      <c r="K1533" t="s">
        <v>275</v>
      </c>
      <c r="L1533" t="s">
        <v>266</v>
      </c>
    </row>
    <row r="1534" spans="1:12" x14ac:dyDescent="0.25">
      <c r="A1534">
        <v>91</v>
      </c>
      <c r="B1534" s="93">
        <v>43412</v>
      </c>
      <c r="C1534">
        <v>11</v>
      </c>
      <c r="D1534" t="s">
        <v>103</v>
      </c>
      <c r="E1534">
        <v>2018</v>
      </c>
      <c r="F1534" t="s">
        <v>77</v>
      </c>
      <c r="G1534" t="s">
        <v>36</v>
      </c>
      <c r="H1534" t="s">
        <v>439</v>
      </c>
      <c r="I1534">
        <v>341.81</v>
      </c>
      <c r="J1534">
        <v>0</v>
      </c>
      <c r="K1534" t="s">
        <v>275</v>
      </c>
      <c r="L1534" t="s">
        <v>222</v>
      </c>
    </row>
    <row r="1535" spans="1:12" x14ac:dyDescent="0.25">
      <c r="A1535">
        <v>91</v>
      </c>
      <c r="B1535" s="93">
        <v>43412</v>
      </c>
      <c r="C1535">
        <v>11</v>
      </c>
      <c r="D1535" t="s">
        <v>103</v>
      </c>
      <c r="E1535">
        <v>2018</v>
      </c>
      <c r="F1535" t="s">
        <v>75</v>
      </c>
      <c r="G1535" t="s">
        <v>65</v>
      </c>
      <c r="H1535" t="s">
        <v>439</v>
      </c>
      <c r="I1535">
        <v>342.04</v>
      </c>
      <c r="J1535">
        <v>0</v>
      </c>
      <c r="K1535" t="s">
        <v>275</v>
      </c>
      <c r="L1535" t="s">
        <v>35</v>
      </c>
    </row>
    <row r="1536" spans="1:12" x14ac:dyDescent="0.25">
      <c r="A1536">
        <v>91</v>
      </c>
      <c r="B1536" s="93">
        <v>43412</v>
      </c>
      <c r="C1536">
        <v>11</v>
      </c>
      <c r="D1536" t="s">
        <v>103</v>
      </c>
      <c r="E1536">
        <v>2018</v>
      </c>
      <c r="F1536" t="s">
        <v>75</v>
      </c>
      <c r="G1536" t="s">
        <v>66</v>
      </c>
      <c r="H1536" t="s">
        <v>439</v>
      </c>
      <c r="I1536">
        <v>0</v>
      </c>
      <c r="J1536">
        <v>287</v>
      </c>
      <c r="K1536" t="s">
        <v>275</v>
      </c>
      <c r="L1536" t="s">
        <v>35</v>
      </c>
    </row>
    <row r="1537" spans="1:12" x14ac:dyDescent="0.25">
      <c r="A1537">
        <v>91</v>
      </c>
      <c r="B1537" s="93">
        <v>43413</v>
      </c>
      <c r="C1537">
        <v>11</v>
      </c>
      <c r="D1537" t="s">
        <v>103</v>
      </c>
      <c r="E1537">
        <v>2018</v>
      </c>
      <c r="F1537" t="s">
        <v>69</v>
      </c>
      <c r="G1537" t="s">
        <v>35</v>
      </c>
      <c r="H1537" t="s">
        <v>441</v>
      </c>
      <c r="I1537">
        <v>10</v>
      </c>
      <c r="J1537">
        <v>0</v>
      </c>
      <c r="K1537" t="s">
        <v>275</v>
      </c>
      <c r="L1537" t="s">
        <v>35</v>
      </c>
    </row>
    <row r="1538" spans="1:12" x14ac:dyDescent="0.25">
      <c r="A1538">
        <v>91</v>
      </c>
      <c r="B1538" s="93">
        <v>43413</v>
      </c>
      <c r="C1538">
        <v>11</v>
      </c>
      <c r="D1538" t="s">
        <v>103</v>
      </c>
      <c r="E1538">
        <v>2018</v>
      </c>
      <c r="F1538" t="s">
        <v>77</v>
      </c>
      <c r="G1538" t="s">
        <v>35</v>
      </c>
      <c r="H1538" t="s">
        <v>441</v>
      </c>
      <c r="I1538">
        <v>10.27</v>
      </c>
      <c r="J1538">
        <v>0</v>
      </c>
      <c r="K1538" t="s">
        <v>275</v>
      </c>
      <c r="L1538" t="s">
        <v>35</v>
      </c>
    </row>
    <row r="1539" spans="1:12" x14ac:dyDescent="0.25">
      <c r="A1539">
        <v>91</v>
      </c>
      <c r="B1539" s="93">
        <v>43413</v>
      </c>
      <c r="C1539">
        <v>11</v>
      </c>
      <c r="D1539" t="s">
        <v>103</v>
      </c>
      <c r="E1539">
        <v>2018</v>
      </c>
      <c r="F1539" t="s">
        <v>69</v>
      </c>
      <c r="G1539" t="s">
        <v>442</v>
      </c>
      <c r="H1539" t="s">
        <v>443</v>
      </c>
      <c r="I1539">
        <v>10.58</v>
      </c>
      <c r="J1539">
        <v>0</v>
      </c>
      <c r="K1539" t="s">
        <v>275</v>
      </c>
      <c r="L1539" t="s">
        <v>34</v>
      </c>
    </row>
    <row r="1540" spans="1:12" x14ac:dyDescent="0.25">
      <c r="A1540">
        <v>91</v>
      </c>
      <c r="B1540" s="93">
        <v>43413</v>
      </c>
      <c r="C1540">
        <v>11</v>
      </c>
      <c r="D1540" t="s">
        <v>103</v>
      </c>
      <c r="E1540">
        <v>2018</v>
      </c>
      <c r="F1540" t="s">
        <v>71</v>
      </c>
      <c r="G1540" t="s">
        <v>35</v>
      </c>
      <c r="H1540" t="s">
        <v>441</v>
      </c>
      <c r="I1540">
        <v>16.28</v>
      </c>
      <c r="J1540">
        <v>0</v>
      </c>
      <c r="K1540" t="s">
        <v>275</v>
      </c>
      <c r="L1540" t="s">
        <v>35</v>
      </c>
    </row>
    <row r="1541" spans="1:12" x14ac:dyDescent="0.25">
      <c r="A1541">
        <v>91</v>
      </c>
      <c r="B1541" s="93">
        <v>43413</v>
      </c>
      <c r="C1541">
        <v>11</v>
      </c>
      <c r="D1541" t="s">
        <v>103</v>
      </c>
      <c r="E1541">
        <v>2018</v>
      </c>
      <c r="F1541" t="s">
        <v>75</v>
      </c>
      <c r="G1541" t="s">
        <v>63</v>
      </c>
      <c r="H1541" t="s">
        <v>441</v>
      </c>
      <c r="I1541">
        <v>34.24</v>
      </c>
      <c r="J1541">
        <v>0</v>
      </c>
      <c r="K1541" t="s">
        <v>275</v>
      </c>
      <c r="L1541" t="s">
        <v>64</v>
      </c>
    </row>
    <row r="1542" spans="1:12" x14ac:dyDescent="0.25">
      <c r="A1542">
        <v>91</v>
      </c>
      <c r="B1542" s="93">
        <v>43413</v>
      </c>
      <c r="C1542">
        <v>11</v>
      </c>
      <c r="D1542" t="s">
        <v>103</v>
      </c>
      <c r="E1542">
        <v>2018</v>
      </c>
      <c r="F1542" t="s">
        <v>79</v>
      </c>
      <c r="G1542" t="s">
        <v>442</v>
      </c>
      <c r="H1542" t="s">
        <v>443</v>
      </c>
      <c r="I1542">
        <v>49.45</v>
      </c>
      <c r="J1542">
        <v>0</v>
      </c>
      <c r="K1542" t="s">
        <v>275</v>
      </c>
      <c r="L1542" t="s">
        <v>34</v>
      </c>
    </row>
    <row r="1543" spans="1:12" x14ac:dyDescent="0.25">
      <c r="A1543">
        <v>91</v>
      </c>
      <c r="B1543" s="93">
        <v>43413</v>
      </c>
      <c r="C1543">
        <v>11</v>
      </c>
      <c r="D1543" t="s">
        <v>103</v>
      </c>
      <c r="E1543">
        <v>2018</v>
      </c>
      <c r="F1543" t="s">
        <v>82</v>
      </c>
      <c r="G1543" t="s">
        <v>63</v>
      </c>
      <c r="H1543" t="s">
        <v>441</v>
      </c>
      <c r="I1543">
        <v>64.61</v>
      </c>
      <c r="J1543">
        <v>0</v>
      </c>
      <c r="K1543" t="s">
        <v>275</v>
      </c>
      <c r="L1543" t="s">
        <v>64</v>
      </c>
    </row>
    <row r="1544" spans="1:12" x14ac:dyDescent="0.25">
      <c r="A1544">
        <v>91</v>
      </c>
      <c r="B1544" s="93">
        <v>43413</v>
      </c>
      <c r="C1544">
        <v>11</v>
      </c>
      <c r="D1544" t="s">
        <v>103</v>
      </c>
      <c r="E1544">
        <v>2018</v>
      </c>
      <c r="F1544" t="s">
        <v>84</v>
      </c>
      <c r="G1544" t="s">
        <v>35</v>
      </c>
      <c r="H1544" t="s">
        <v>441</v>
      </c>
      <c r="I1544">
        <v>100.4</v>
      </c>
      <c r="J1544">
        <v>0</v>
      </c>
      <c r="K1544" t="s">
        <v>275</v>
      </c>
      <c r="L1544" t="s">
        <v>35</v>
      </c>
    </row>
    <row r="1545" spans="1:12" x14ac:dyDescent="0.25">
      <c r="A1545">
        <v>91</v>
      </c>
      <c r="B1545" s="93">
        <v>43413</v>
      </c>
      <c r="C1545">
        <v>11</v>
      </c>
      <c r="D1545" t="s">
        <v>103</v>
      </c>
      <c r="E1545">
        <v>2018</v>
      </c>
      <c r="F1545" t="s">
        <v>82</v>
      </c>
      <c r="G1545" t="s">
        <v>66</v>
      </c>
      <c r="H1545" t="s">
        <v>441</v>
      </c>
      <c r="I1545">
        <v>112.79</v>
      </c>
      <c r="J1545">
        <v>0</v>
      </c>
      <c r="K1545" t="s">
        <v>275</v>
      </c>
      <c r="L1545" t="s">
        <v>35</v>
      </c>
    </row>
    <row r="1546" spans="1:12" x14ac:dyDescent="0.25">
      <c r="A1546">
        <v>91</v>
      </c>
      <c r="B1546" s="93">
        <v>43413</v>
      </c>
      <c r="C1546">
        <v>11</v>
      </c>
      <c r="D1546" t="s">
        <v>103</v>
      </c>
      <c r="E1546">
        <v>2018</v>
      </c>
      <c r="F1546" t="s">
        <v>80</v>
      </c>
      <c r="G1546" t="s">
        <v>442</v>
      </c>
      <c r="H1546" t="s">
        <v>443</v>
      </c>
      <c r="I1546">
        <v>145.36000000000001</v>
      </c>
      <c r="J1546">
        <v>0</v>
      </c>
      <c r="K1546" t="s">
        <v>275</v>
      </c>
      <c r="L1546" t="s">
        <v>34</v>
      </c>
    </row>
    <row r="1547" spans="1:12" x14ac:dyDescent="0.25">
      <c r="A1547">
        <v>91</v>
      </c>
      <c r="B1547" s="93">
        <v>43413</v>
      </c>
      <c r="C1547">
        <v>11</v>
      </c>
      <c r="D1547" t="s">
        <v>103</v>
      </c>
      <c r="E1547">
        <v>2018</v>
      </c>
      <c r="F1547" t="s">
        <v>76</v>
      </c>
      <c r="G1547" t="s">
        <v>64</v>
      </c>
      <c r="H1547" t="s">
        <v>441</v>
      </c>
      <c r="I1547">
        <v>184.87</v>
      </c>
      <c r="J1547">
        <v>0</v>
      </c>
      <c r="K1547" t="s">
        <v>275</v>
      </c>
      <c r="L1547" t="s">
        <v>64</v>
      </c>
    </row>
    <row r="1548" spans="1:12" x14ac:dyDescent="0.25">
      <c r="A1548">
        <v>91</v>
      </c>
      <c r="B1548" s="93">
        <v>43413</v>
      </c>
      <c r="C1548">
        <v>11</v>
      </c>
      <c r="D1548" t="s">
        <v>103</v>
      </c>
      <c r="E1548">
        <v>2018</v>
      </c>
      <c r="F1548" t="s">
        <v>75</v>
      </c>
      <c r="G1548" t="s">
        <v>442</v>
      </c>
      <c r="H1548" t="s">
        <v>443</v>
      </c>
      <c r="I1548">
        <v>231.17</v>
      </c>
      <c r="J1548">
        <v>0</v>
      </c>
      <c r="K1548" t="s">
        <v>275</v>
      </c>
      <c r="L1548" t="s">
        <v>34</v>
      </c>
    </row>
    <row r="1549" spans="1:12" x14ac:dyDescent="0.25">
      <c r="A1549">
        <v>91</v>
      </c>
      <c r="B1549" s="93">
        <v>43413</v>
      </c>
      <c r="C1549">
        <v>11</v>
      </c>
      <c r="D1549" t="s">
        <v>103</v>
      </c>
      <c r="E1549">
        <v>2018</v>
      </c>
      <c r="F1549" t="s">
        <v>82</v>
      </c>
      <c r="G1549" t="s">
        <v>58</v>
      </c>
      <c r="H1549" t="s">
        <v>441</v>
      </c>
      <c r="I1549">
        <v>264.52</v>
      </c>
      <c r="J1549">
        <v>0</v>
      </c>
      <c r="K1549" t="s">
        <v>275</v>
      </c>
      <c r="L1549" t="s">
        <v>222</v>
      </c>
    </row>
    <row r="1550" spans="1:12" x14ac:dyDescent="0.25">
      <c r="A1550">
        <v>91</v>
      </c>
      <c r="B1550" s="93">
        <v>43413</v>
      </c>
      <c r="C1550">
        <v>11</v>
      </c>
      <c r="D1550" t="s">
        <v>103</v>
      </c>
      <c r="E1550">
        <v>2018</v>
      </c>
      <c r="F1550" t="s">
        <v>76</v>
      </c>
      <c r="G1550" t="s">
        <v>442</v>
      </c>
      <c r="H1550" t="s">
        <v>443</v>
      </c>
      <c r="I1550">
        <v>380.73</v>
      </c>
      <c r="J1550">
        <v>0</v>
      </c>
      <c r="K1550" t="s">
        <v>275</v>
      </c>
      <c r="L1550" t="s">
        <v>34</v>
      </c>
    </row>
    <row r="1551" spans="1:12" x14ac:dyDescent="0.25">
      <c r="A1551">
        <v>91</v>
      </c>
      <c r="B1551" s="93">
        <v>43413</v>
      </c>
      <c r="C1551">
        <v>11</v>
      </c>
      <c r="D1551" t="s">
        <v>103</v>
      </c>
      <c r="E1551">
        <v>2018</v>
      </c>
      <c r="F1551" t="s">
        <v>68</v>
      </c>
      <c r="G1551" t="s">
        <v>442</v>
      </c>
      <c r="H1551" t="s">
        <v>443</v>
      </c>
      <c r="I1551">
        <v>986.6</v>
      </c>
      <c r="J1551">
        <v>0</v>
      </c>
      <c r="K1551" t="s">
        <v>275</v>
      </c>
      <c r="L1551" t="s">
        <v>34</v>
      </c>
    </row>
    <row r="1552" spans="1:12" x14ac:dyDescent="0.25">
      <c r="A1552">
        <v>91</v>
      </c>
      <c r="B1552" s="93">
        <v>43413</v>
      </c>
      <c r="C1552">
        <v>11</v>
      </c>
      <c r="D1552" t="s">
        <v>103</v>
      </c>
      <c r="E1552">
        <v>2018</v>
      </c>
      <c r="F1552" t="s">
        <v>71</v>
      </c>
      <c r="G1552" t="s">
        <v>442</v>
      </c>
      <c r="H1552" t="s">
        <v>443</v>
      </c>
      <c r="I1552">
        <v>2032.34</v>
      </c>
      <c r="J1552">
        <v>0</v>
      </c>
      <c r="K1552" t="s">
        <v>275</v>
      </c>
      <c r="L1552" t="s">
        <v>34</v>
      </c>
    </row>
    <row r="1553" spans="1:12" x14ac:dyDescent="0.25">
      <c r="A1553">
        <v>91</v>
      </c>
      <c r="B1553" s="93">
        <v>43413</v>
      </c>
      <c r="C1553">
        <v>11</v>
      </c>
      <c r="D1553" t="s">
        <v>103</v>
      </c>
      <c r="E1553">
        <v>2018</v>
      </c>
      <c r="F1553" t="s">
        <v>76</v>
      </c>
      <c r="G1553" t="s">
        <v>65</v>
      </c>
      <c r="H1553" t="s">
        <v>441</v>
      </c>
      <c r="I1553">
        <v>3198.1</v>
      </c>
      <c r="J1553">
        <v>0</v>
      </c>
      <c r="K1553" t="s">
        <v>275</v>
      </c>
      <c r="L1553" t="s">
        <v>35</v>
      </c>
    </row>
    <row r="1554" spans="1:12" x14ac:dyDescent="0.25">
      <c r="A1554">
        <v>91</v>
      </c>
      <c r="B1554" s="93">
        <v>43416</v>
      </c>
      <c r="C1554">
        <v>11</v>
      </c>
      <c r="D1554" t="s">
        <v>103</v>
      </c>
      <c r="E1554">
        <v>2018</v>
      </c>
      <c r="F1554" t="s">
        <v>82</v>
      </c>
      <c r="G1554" t="s">
        <v>35</v>
      </c>
      <c r="H1554" t="s">
        <v>444</v>
      </c>
      <c r="I1554">
        <v>17</v>
      </c>
      <c r="J1554">
        <v>0</v>
      </c>
      <c r="K1554" t="s">
        <v>275</v>
      </c>
      <c r="L1554" t="s">
        <v>35</v>
      </c>
    </row>
    <row r="1555" spans="1:12" x14ac:dyDescent="0.25">
      <c r="A1555">
        <v>91</v>
      </c>
      <c r="B1555" s="93">
        <v>43416</v>
      </c>
      <c r="C1555">
        <v>11</v>
      </c>
      <c r="D1555" t="s">
        <v>103</v>
      </c>
      <c r="E1555">
        <v>2018</v>
      </c>
      <c r="F1555" t="s">
        <v>71</v>
      </c>
      <c r="G1555" t="s">
        <v>36</v>
      </c>
      <c r="H1555" t="s">
        <v>444</v>
      </c>
      <c r="I1555">
        <v>40.25</v>
      </c>
      <c r="J1555">
        <v>0</v>
      </c>
      <c r="K1555" t="s">
        <v>275</v>
      </c>
      <c r="L1555" t="s">
        <v>222</v>
      </c>
    </row>
    <row r="1556" spans="1:12" x14ac:dyDescent="0.25">
      <c r="A1556">
        <v>91</v>
      </c>
      <c r="B1556" s="93">
        <v>43416</v>
      </c>
      <c r="C1556">
        <v>11</v>
      </c>
      <c r="D1556" t="s">
        <v>103</v>
      </c>
      <c r="E1556">
        <v>2018</v>
      </c>
      <c r="F1556" t="s">
        <v>68</v>
      </c>
      <c r="G1556" t="s">
        <v>64</v>
      </c>
      <c r="H1556" t="s">
        <v>444</v>
      </c>
      <c r="I1556">
        <v>54.66</v>
      </c>
      <c r="J1556">
        <v>0</v>
      </c>
      <c r="K1556" t="s">
        <v>275</v>
      </c>
      <c r="L1556" t="s">
        <v>64</v>
      </c>
    </row>
    <row r="1557" spans="1:12" x14ac:dyDescent="0.25">
      <c r="A1557">
        <v>91</v>
      </c>
      <c r="B1557" s="93">
        <v>43416</v>
      </c>
      <c r="C1557">
        <v>11</v>
      </c>
      <c r="D1557" t="s">
        <v>103</v>
      </c>
      <c r="E1557">
        <v>2018</v>
      </c>
      <c r="F1557" t="s">
        <v>81</v>
      </c>
      <c r="G1557" t="s">
        <v>35</v>
      </c>
      <c r="H1557" t="s">
        <v>444</v>
      </c>
      <c r="I1557">
        <v>73.680000000000007</v>
      </c>
      <c r="J1557">
        <v>0</v>
      </c>
      <c r="K1557" t="s">
        <v>275</v>
      </c>
      <c r="L1557" t="s">
        <v>35</v>
      </c>
    </row>
    <row r="1558" spans="1:12" x14ac:dyDescent="0.25">
      <c r="A1558">
        <v>91</v>
      </c>
      <c r="B1558" s="93">
        <v>43416</v>
      </c>
      <c r="C1558">
        <v>11</v>
      </c>
      <c r="D1558" t="s">
        <v>103</v>
      </c>
      <c r="E1558">
        <v>2018</v>
      </c>
      <c r="F1558" t="s">
        <v>68</v>
      </c>
      <c r="G1558" t="s">
        <v>36</v>
      </c>
      <c r="H1558" t="s">
        <v>444</v>
      </c>
      <c r="I1558">
        <v>77.7</v>
      </c>
      <c r="J1558">
        <v>0</v>
      </c>
      <c r="K1558" t="s">
        <v>275</v>
      </c>
      <c r="L1558" t="s">
        <v>222</v>
      </c>
    </row>
    <row r="1559" spans="1:12" x14ac:dyDescent="0.25">
      <c r="A1559">
        <v>91</v>
      </c>
      <c r="B1559" s="93">
        <v>43416</v>
      </c>
      <c r="C1559">
        <v>11</v>
      </c>
      <c r="D1559" t="s">
        <v>103</v>
      </c>
      <c r="E1559">
        <v>2018</v>
      </c>
      <c r="F1559" t="s">
        <v>78</v>
      </c>
      <c r="G1559" t="s">
        <v>64</v>
      </c>
      <c r="H1559" t="s">
        <v>444</v>
      </c>
      <c r="I1559">
        <v>96.8</v>
      </c>
      <c r="J1559">
        <v>0</v>
      </c>
      <c r="K1559" t="s">
        <v>275</v>
      </c>
      <c r="L1559" t="s">
        <v>64</v>
      </c>
    </row>
    <row r="1560" spans="1:12" x14ac:dyDescent="0.25">
      <c r="A1560">
        <v>91</v>
      </c>
      <c r="B1560" s="93">
        <v>43416</v>
      </c>
      <c r="C1560">
        <v>11</v>
      </c>
      <c r="D1560" t="s">
        <v>103</v>
      </c>
      <c r="E1560">
        <v>2018</v>
      </c>
      <c r="F1560" t="s">
        <v>70</v>
      </c>
      <c r="G1560" t="s">
        <v>35</v>
      </c>
      <c r="H1560" t="s">
        <v>444</v>
      </c>
      <c r="I1560">
        <v>115</v>
      </c>
      <c r="J1560">
        <v>0</v>
      </c>
      <c r="K1560" t="s">
        <v>275</v>
      </c>
      <c r="L1560" t="s">
        <v>35</v>
      </c>
    </row>
    <row r="1561" spans="1:12" x14ac:dyDescent="0.25">
      <c r="A1561">
        <v>91</v>
      </c>
      <c r="B1561" s="93">
        <v>43416</v>
      </c>
      <c r="C1561">
        <v>11</v>
      </c>
      <c r="D1561" t="s">
        <v>103</v>
      </c>
      <c r="E1561">
        <v>2018</v>
      </c>
      <c r="F1561" t="s">
        <v>110</v>
      </c>
      <c r="G1561" t="s">
        <v>35</v>
      </c>
      <c r="H1561" t="s">
        <v>444</v>
      </c>
      <c r="I1561">
        <v>127.7</v>
      </c>
      <c r="J1561">
        <v>0</v>
      </c>
      <c r="K1561" t="s">
        <v>275</v>
      </c>
      <c r="L1561" t="s">
        <v>35</v>
      </c>
    </row>
    <row r="1562" spans="1:12" x14ac:dyDescent="0.25">
      <c r="A1562">
        <v>91</v>
      </c>
      <c r="B1562" s="93">
        <v>43416</v>
      </c>
      <c r="C1562">
        <v>11</v>
      </c>
      <c r="D1562" t="s">
        <v>103</v>
      </c>
      <c r="E1562">
        <v>2018</v>
      </c>
      <c r="F1562" t="s">
        <v>83</v>
      </c>
      <c r="G1562" t="s">
        <v>35</v>
      </c>
      <c r="H1562" t="s">
        <v>444</v>
      </c>
      <c r="I1562">
        <v>160.46</v>
      </c>
      <c r="J1562">
        <v>0</v>
      </c>
      <c r="K1562" t="s">
        <v>275</v>
      </c>
      <c r="L1562" t="s">
        <v>35</v>
      </c>
    </row>
    <row r="1563" spans="1:12" x14ac:dyDescent="0.25">
      <c r="A1563">
        <v>91</v>
      </c>
      <c r="B1563" s="93">
        <v>43416</v>
      </c>
      <c r="C1563">
        <v>11</v>
      </c>
      <c r="D1563" t="s">
        <v>103</v>
      </c>
      <c r="E1563">
        <v>2018</v>
      </c>
      <c r="F1563" t="s">
        <v>76</v>
      </c>
      <c r="G1563" t="s">
        <v>35</v>
      </c>
      <c r="H1563" t="s">
        <v>444</v>
      </c>
      <c r="I1563">
        <v>196</v>
      </c>
      <c r="J1563">
        <v>0</v>
      </c>
      <c r="K1563" t="s">
        <v>275</v>
      </c>
      <c r="L1563" t="s">
        <v>35</v>
      </c>
    </row>
    <row r="1564" spans="1:12" x14ac:dyDescent="0.25">
      <c r="A1564">
        <v>91</v>
      </c>
      <c r="B1564" s="93">
        <v>43416</v>
      </c>
      <c r="C1564">
        <v>11</v>
      </c>
      <c r="D1564" t="s">
        <v>103</v>
      </c>
      <c r="E1564">
        <v>2018</v>
      </c>
      <c r="F1564" t="s">
        <v>74</v>
      </c>
      <c r="G1564" t="s">
        <v>35</v>
      </c>
      <c r="H1564" t="s">
        <v>444</v>
      </c>
      <c r="I1564">
        <v>215.17</v>
      </c>
      <c r="J1564">
        <v>0</v>
      </c>
      <c r="K1564" t="s">
        <v>275</v>
      </c>
      <c r="L1564" t="s">
        <v>35</v>
      </c>
    </row>
    <row r="1565" spans="1:12" x14ac:dyDescent="0.25">
      <c r="A1565">
        <v>91</v>
      </c>
      <c r="B1565" s="93">
        <v>43417</v>
      </c>
      <c r="C1565">
        <v>11</v>
      </c>
      <c r="D1565" t="s">
        <v>103</v>
      </c>
      <c r="E1565">
        <v>2018</v>
      </c>
      <c r="F1565" t="s">
        <v>68</v>
      </c>
      <c r="G1565" t="s">
        <v>58</v>
      </c>
      <c r="H1565" t="s">
        <v>445</v>
      </c>
      <c r="I1565">
        <v>19</v>
      </c>
      <c r="J1565">
        <v>0</v>
      </c>
      <c r="K1565" t="s">
        <v>275</v>
      </c>
      <c r="L1565" t="s">
        <v>222</v>
      </c>
    </row>
    <row r="1566" spans="1:12" x14ac:dyDescent="0.25">
      <c r="A1566">
        <v>91</v>
      </c>
      <c r="B1566" s="93">
        <v>43417</v>
      </c>
      <c r="C1566">
        <v>11</v>
      </c>
      <c r="D1566" t="s">
        <v>103</v>
      </c>
      <c r="E1566">
        <v>2018</v>
      </c>
      <c r="F1566" t="s">
        <v>77</v>
      </c>
      <c r="G1566" t="s">
        <v>35</v>
      </c>
      <c r="H1566" t="s">
        <v>445</v>
      </c>
      <c r="I1566">
        <v>71.3</v>
      </c>
      <c r="J1566">
        <v>0</v>
      </c>
      <c r="K1566" t="s">
        <v>275</v>
      </c>
      <c r="L1566" t="s">
        <v>35</v>
      </c>
    </row>
    <row r="1567" spans="1:12" x14ac:dyDescent="0.25">
      <c r="A1567">
        <v>91</v>
      </c>
      <c r="B1567" s="93">
        <v>43417</v>
      </c>
      <c r="C1567">
        <v>11</v>
      </c>
      <c r="D1567" t="s">
        <v>103</v>
      </c>
      <c r="E1567">
        <v>2018</v>
      </c>
      <c r="F1567" t="s">
        <v>74</v>
      </c>
      <c r="G1567" t="s">
        <v>35</v>
      </c>
      <c r="H1567" t="s">
        <v>445</v>
      </c>
      <c r="I1567">
        <v>167.82</v>
      </c>
      <c r="J1567">
        <v>0</v>
      </c>
      <c r="K1567" t="s">
        <v>275</v>
      </c>
      <c r="L1567" t="s">
        <v>35</v>
      </c>
    </row>
    <row r="1568" spans="1:12" x14ac:dyDescent="0.25">
      <c r="A1568">
        <v>91</v>
      </c>
      <c r="B1568" s="93">
        <v>43417</v>
      </c>
      <c r="C1568">
        <v>11</v>
      </c>
      <c r="D1568" t="s">
        <v>103</v>
      </c>
      <c r="E1568">
        <v>2018</v>
      </c>
      <c r="F1568" t="s">
        <v>71</v>
      </c>
      <c r="G1568" t="s">
        <v>63</v>
      </c>
      <c r="H1568" t="s">
        <v>445</v>
      </c>
      <c r="I1568">
        <v>351.69</v>
      </c>
      <c r="J1568">
        <v>0</v>
      </c>
      <c r="K1568" t="s">
        <v>275</v>
      </c>
      <c r="L1568" t="s">
        <v>64</v>
      </c>
    </row>
    <row r="1569" spans="1:12" x14ac:dyDescent="0.25">
      <c r="A1569">
        <v>91</v>
      </c>
      <c r="B1569" s="93">
        <v>43418</v>
      </c>
      <c r="C1569">
        <v>11</v>
      </c>
      <c r="D1569" t="s">
        <v>103</v>
      </c>
      <c r="E1569">
        <v>2018</v>
      </c>
      <c r="F1569" t="s">
        <v>73</v>
      </c>
      <c r="G1569" t="s">
        <v>35</v>
      </c>
      <c r="H1569" t="s">
        <v>446</v>
      </c>
      <c r="I1569">
        <v>10</v>
      </c>
      <c r="J1569">
        <v>0</v>
      </c>
      <c r="K1569" t="s">
        <v>275</v>
      </c>
      <c r="L1569" t="s">
        <v>35</v>
      </c>
    </row>
    <row r="1570" spans="1:12" x14ac:dyDescent="0.25">
      <c r="A1570">
        <v>91</v>
      </c>
      <c r="B1570" s="93">
        <v>43418</v>
      </c>
      <c r="C1570">
        <v>11</v>
      </c>
      <c r="D1570" t="s">
        <v>103</v>
      </c>
      <c r="E1570">
        <v>2018</v>
      </c>
      <c r="F1570" t="s">
        <v>70</v>
      </c>
      <c r="G1570" t="s">
        <v>35</v>
      </c>
      <c r="H1570" t="s">
        <v>446</v>
      </c>
      <c r="I1570">
        <v>27</v>
      </c>
      <c r="J1570">
        <v>0</v>
      </c>
      <c r="K1570" t="s">
        <v>275</v>
      </c>
      <c r="L1570" t="s">
        <v>35</v>
      </c>
    </row>
    <row r="1571" spans="1:12" x14ac:dyDescent="0.25">
      <c r="A1571">
        <v>91</v>
      </c>
      <c r="B1571" s="93">
        <v>43419</v>
      </c>
      <c r="C1571">
        <v>11</v>
      </c>
      <c r="D1571" t="s">
        <v>103</v>
      </c>
      <c r="E1571">
        <v>2018</v>
      </c>
      <c r="F1571" t="s">
        <v>75</v>
      </c>
      <c r="G1571" t="s">
        <v>65</v>
      </c>
      <c r="H1571" t="s">
        <v>447</v>
      </c>
      <c r="I1571">
        <v>180.2</v>
      </c>
      <c r="J1571">
        <v>0</v>
      </c>
      <c r="K1571" t="s">
        <v>275</v>
      </c>
      <c r="L1571" t="s">
        <v>35</v>
      </c>
    </row>
    <row r="1572" spans="1:12" x14ac:dyDescent="0.25">
      <c r="A1572">
        <v>91</v>
      </c>
      <c r="B1572" s="93">
        <v>43419</v>
      </c>
      <c r="C1572">
        <v>11</v>
      </c>
      <c r="D1572" t="s">
        <v>103</v>
      </c>
      <c r="E1572">
        <v>2018</v>
      </c>
      <c r="F1572" t="s">
        <v>81</v>
      </c>
      <c r="G1572" t="s">
        <v>65</v>
      </c>
      <c r="H1572" t="s">
        <v>447</v>
      </c>
      <c r="I1572">
        <v>200.5</v>
      </c>
      <c r="J1572">
        <v>0</v>
      </c>
      <c r="K1572" t="s">
        <v>275</v>
      </c>
      <c r="L1572" t="s">
        <v>35</v>
      </c>
    </row>
    <row r="1573" spans="1:12" x14ac:dyDescent="0.25">
      <c r="A1573">
        <v>91</v>
      </c>
      <c r="B1573" s="93">
        <v>43419</v>
      </c>
      <c r="C1573">
        <v>11</v>
      </c>
      <c r="D1573" t="s">
        <v>103</v>
      </c>
      <c r="E1573">
        <v>2018</v>
      </c>
      <c r="F1573" t="s">
        <v>127</v>
      </c>
      <c r="G1573" t="s">
        <v>58</v>
      </c>
      <c r="H1573" t="s">
        <v>447</v>
      </c>
      <c r="I1573">
        <v>246.37</v>
      </c>
      <c r="J1573">
        <v>0</v>
      </c>
      <c r="K1573" t="s">
        <v>275</v>
      </c>
      <c r="L1573" t="s">
        <v>222</v>
      </c>
    </row>
    <row r="1574" spans="1:12" x14ac:dyDescent="0.25">
      <c r="A1574">
        <v>91</v>
      </c>
      <c r="B1574" s="93">
        <v>43419</v>
      </c>
      <c r="C1574">
        <v>11</v>
      </c>
      <c r="D1574" t="s">
        <v>103</v>
      </c>
      <c r="E1574">
        <v>2018</v>
      </c>
      <c r="F1574" t="s">
        <v>84</v>
      </c>
      <c r="G1574" t="s">
        <v>65</v>
      </c>
      <c r="H1574" t="s">
        <v>447</v>
      </c>
      <c r="I1574">
        <v>443.8</v>
      </c>
      <c r="J1574">
        <v>0</v>
      </c>
      <c r="K1574" t="s">
        <v>275</v>
      </c>
      <c r="L1574" t="s">
        <v>35</v>
      </c>
    </row>
    <row r="1575" spans="1:12" x14ac:dyDescent="0.25">
      <c r="A1575">
        <v>91</v>
      </c>
      <c r="B1575" s="93">
        <v>43420</v>
      </c>
      <c r="C1575">
        <v>11</v>
      </c>
      <c r="D1575" t="s">
        <v>103</v>
      </c>
      <c r="E1575">
        <v>2018</v>
      </c>
      <c r="F1575" t="s">
        <v>294</v>
      </c>
      <c r="G1575" t="s">
        <v>35</v>
      </c>
      <c r="H1575" t="s">
        <v>449</v>
      </c>
      <c r="I1575">
        <v>6.63</v>
      </c>
      <c r="J1575">
        <v>0</v>
      </c>
      <c r="K1575" t="s">
        <v>275</v>
      </c>
      <c r="L1575" t="s">
        <v>35</v>
      </c>
    </row>
    <row r="1576" spans="1:12" x14ac:dyDescent="0.25">
      <c r="A1576">
        <v>91</v>
      </c>
      <c r="B1576" s="93">
        <v>43420</v>
      </c>
      <c r="C1576">
        <v>11</v>
      </c>
      <c r="D1576" t="s">
        <v>103</v>
      </c>
      <c r="E1576">
        <v>2018</v>
      </c>
      <c r="F1576" t="s">
        <v>83</v>
      </c>
      <c r="G1576" t="s">
        <v>36</v>
      </c>
      <c r="H1576" t="s">
        <v>449</v>
      </c>
      <c r="I1576">
        <v>16.510000000000002</v>
      </c>
      <c r="J1576">
        <v>0</v>
      </c>
      <c r="K1576" t="s">
        <v>275</v>
      </c>
      <c r="L1576" t="s">
        <v>222</v>
      </c>
    </row>
    <row r="1577" spans="1:12" x14ac:dyDescent="0.25">
      <c r="A1577">
        <v>91</v>
      </c>
      <c r="B1577" s="93">
        <v>43420</v>
      </c>
      <c r="C1577">
        <v>11</v>
      </c>
      <c r="D1577" t="s">
        <v>103</v>
      </c>
      <c r="E1577">
        <v>2018</v>
      </c>
      <c r="F1577" t="s">
        <v>71</v>
      </c>
      <c r="G1577" t="s">
        <v>35</v>
      </c>
      <c r="H1577" t="s">
        <v>449</v>
      </c>
      <c r="I1577">
        <v>29.04</v>
      </c>
      <c r="J1577">
        <v>0</v>
      </c>
      <c r="K1577" t="s">
        <v>275</v>
      </c>
      <c r="L1577" t="s">
        <v>35</v>
      </c>
    </row>
    <row r="1578" spans="1:12" x14ac:dyDescent="0.25">
      <c r="A1578">
        <v>91</v>
      </c>
      <c r="B1578" s="93">
        <v>43420</v>
      </c>
      <c r="C1578">
        <v>11</v>
      </c>
      <c r="D1578" t="s">
        <v>103</v>
      </c>
      <c r="E1578">
        <v>2018</v>
      </c>
      <c r="F1578" t="s">
        <v>84</v>
      </c>
      <c r="G1578" t="s">
        <v>35</v>
      </c>
      <c r="H1578" t="s">
        <v>449</v>
      </c>
      <c r="I1578">
        <v>32.33</v>
      </c>
      <c r="J1578">
        <v>0</v>
      </c>
      <c r="K1578" t="s">
        <v>275</v>
      </c>
      <c r="L1578" t="s">
        <v>35</v>
      </c>
    </row>
    <row r="1579" spans="1:12" x14ac:dyDescent="0.25">
      <c r="A1579">
        <v>91</v>
      </c>
      <c r="B1579" s="93">
        <v>43420</v>
      </c>
      <c r="C1579">
        <v>11</v>
      </c>
      <c r="D1579" t="s">
        <v>103</v>
      </c>
      <c r="E1579">
        <v>2018</v>
      </c>
      <c r="F1579" t="s">
        <v>81</v>
      </c>
      <c r="G1579" t="s">
        <v>35</v>
      </c>
      <c r="H1579" t="s">
        <v>449</v>
      </c>
      <c r="I1579">
        <v>43</v>
      </c>
      <c r="J1579">
        <v>0</v>
      </c>
      <c r="K1579" t="s">
        <v>275</v>
      </c>
      <c r="L1579" t="s">
        <v>35</v>
      </c>
    </row>
    <row r="1580" spans="1:12" x14ac:dyDescent="0.25">
      <c r="A1580">
        <v>91</v>
      </c>
      <c r="B1580" s="93">
        <v>43420</v>
      </c>
      <c r="C1580">
        <v>11</v>
      </c>
      <c r="D1580" t="s">
        <v>103</v>
      </c>
      <c r="E1580">
        <v>2018</v>
      </c>
      <c r="F1580" t="s">
        <v>72</v>
      </c>
      <c r="G1580" t="s">
        <v>65</v>
      </c>
      <c r="H1580" t="s">
        <v>449</v>
      </c>
      <c r="I1580">
        <v>45</v>
      </c>
      <c r="J1580">
        <v>0</v>
      </c>
      <c r="K1580" t="s">
        <v>275</v>
      </c>
      <c r="L1580" t="s">
        <v>35</v>
      </c>
    </row>
    <row r="1581" spans="1:12" x14ac:dyDescent="0.25">
      <c r="A1581">
        <v>91</v>
      </c>
      <c r="B1581" s="93">
        <v>43420</v>
      </c>
      <c r="C1581">
        <v>11</v>
      </c>
      <c r="D1581" t="s">
        <v>103</v>
      </c>
      <c r="E1581">
        <v>2018</v>
      </c>
      <c r="F1581" t="s">
        <v>74</v>
      </c>
      <c r="G1581" t="s">
        <v>35</v>
      </c>
      <c r="H1581" t="s">
        <v>449</v>
      </c>
      <c r="I1581">
        <v>82.5</v>
      </c>
      <c r="J1581">
        <v>0</v>
      </c>
      <c r="K1581" t="s">
        <v>275</v>
      </c>
      <c r="L1581" t="s">
        <v>35</v>
      </c>
    </row>
    <row r="1582" spans="1:12" x14ac:dyDescent="0.25">
      <c r="A1582">
        <v>91</v>
      </c>
      <c r="B1582" s="93">
        <v>43420</v>
      </c>
      <c r="C1582">
        <v>11</v>
      </c>
      <c r="D1582" t="s">
        <v>103</v>
      </c>
      <c r="E1582">
        <v>2018</v>
      </c>
      <c r="F1582" t="s">
        <v>84</v>
      </c>
      <c r="G1582" t="s">
        <v>58</v>
      </c>
      <c r="H1582" t="s">
        <v>449</v>
      </c>
      <c r="I1582">
        <v>94.88</v>
      </c>
      <c r="J1582">
        <v>0</v>
      </c>
      <c r="K1582" t="s">
        <v>275</v>
      </c>
      <c r="L1582" t="s">
        <v>222</v>
      </c>
    </row>
    <row r="1583" spans="1:12" x14ac:dyDescent="0.25">
      <c r="A1583">
        <v>91</v>
      </c>
      <c r="B1583" s="93">
        <v>43420</v>
      </c>
      <c r="C1583">
        <v>11</v>
      </c>
      <c r="D1583" t="s">
        <v>103</v>
      </c>
      <c r="E1583">
        <v>2018</v>
      </c>
      <c r="F1583" t="s">
        <v>69</v>
      </c>
      <c r="G1583" t="s">
        <v>35</v>
      </c>
      <c r="H1583" t="s">
        <v>449</v>
      </c>
      <c r="I1583">
        <v>137.44</v>
      </c>
      <c r="J1583">
        <v>0</v>
      </c>
      <c r="K1583" t="s">
        <v>275</v>
      </c>
      <c r="L1583" t="s">
        <v>35</v>
      </c>
    </row>
    <row r="1584" spans="1:12" x14ac:dyDescent="0.25">
      <c r="A1584">
        <v>91</v>
      </c>
      <c r="B1584" s="93">
        <v>43420</v>
      </c>
      <c r="C1584">
        <v>11</v>
      </c>
      <c r="D1584" t="s">
        <v>103</v>
      </c>
      <c r="E1584">
        <v>2018</v>
      </c>
      <c r="F1584" t="s">
        <v>81</v>
      </c>
      <c r="G1584" t="s">
        <v>65</v>
      </c>
      <c r="H1584" t="s">
        <v>449</v>
      </c>
      <c r="I1584">
        <v>178</v>
      </c>
      <c r="J1584">
        <v>0</v>
      </c>
      <c r="K1584" t="s">
        <v>275</v>
      </c>
      <c r="L1584" t="s">
        <v>35</v>
      </c>
    </row>
    <row r="1585" spans="1:12" x14ac:dyDescent="0.25">
      <c r="A1585">
        <v>91</v>
      </c>
      <c r="B1585" s="93">
        <v>43420</v>
      </c>
      <c r="C1585">
        <v>11</v>
      </c>
      <c r="D1585" t="s">
        <v>103</v>
      </c>
      <c r="E1585">
        <v>2018</v>
      </c>
      <c r="F1585" t="s">
        <v>142</v>
      </c>
      <c r="G1585" t="s">
        <v>35</v>
      </c>
      <c r="H1585" t="s">
        <v>449</v>
      </c>
      <c r="I1585">
        <v>195</v>
      </c>
      <c r="J1585">
        <v>0</v>
      </c>
      <c r="K1585" t="s">
        <v>275</v>
      </c>
      <c r="L1585" t="s">
        <v>35</v>
      </c>
    </row>
    <row r="1586" spans="1:12" x14ac:dyDescent="0.25">
      <c r="A1586">
        <v>91</v>
      </c>
      <c r="B1586" s="93">
        <v>43420</v>
      </c>
      <c r="C1586">
        <v>11</v>
      </c>
      <c r="D1586" t="s">
        <v>103</v>
      </c>
      <c r="E1586">
        <v>2018</v>
      </c>
      <c r="F1586" t="s">
        <v>106</v>
      </c>
      <c r="G1586" t="s">
        <v>35</v>
      </c>
      <c r="H1586" t="s">
        <v>449</v>
      </c>
      <c r="I1586">
        <v>212.39</v>
      </c>
      <c r="J1586">
        <v>0</v>
      </c>
      <c r="K1586" t="s">
        <v>275</v>
      </c>
      <c r="L1586" t="s">
        <v>35</v>
      </c>
    </row>
    <row r="1587" spans="1:12" x14ac:dyDescent="0.25">
      <c r="A1587">
        <v>91</v>
      </c>
      <c r="B1587" s="93">
        <v>43420</v>
      </c>
      <c r="C1587">
        <v>11</v>
      </c>
      <c r="D1587" t="s">
        <v>103</v>
      </c>
      <c r="E1587">
        <v>2018</v>
      </c>
      <c r="F1587" t="s">
        <v>142</v>
      </c>
      <c r="G1587" t="s">
        <v>65</v>
      </c>
      <c r="H1587" t="s">
        <v>449</v>
      </c>
      <c r="I1587">
        <v>280</v>
      </c>
      <c r="J1587">
        <v>0</v>
      </c>
      <c r="K1587" t="s">
        <v>275</v>
      </c>
      <c r="L1587" t="s">
        <v>35</v>
      </c>
    </row>
    <row r="1588" spans="1:12" x14ac:dyDescent="0.25">
      <c r="A1588">
        <v>91</v>
      </c>
      <c r="B1588" s="93">
        <v>43420</v>
      </c>
      <c r="C1588">
        <v>11</v>
      </c>
      <c r="D1588" t="s">
        <v>103</v>
      </c>
      <c r="E1588">
        <v>2018</v>
      </c>
      <c r="F1588" t="s">
        <v>75</v>
      </c>
      <c r="G1588" t="s">
        <v>65</v>
      </c>
      <c r="H1588" t="s">
        <v>449</v>
      </c>
      <c r="I1588">
        <v>327.18</v>
      </c>
      <c r="J1588">
        <v>0</v>
      </c>
      <c r="K1588" t="s">
        <v>275</v>
      </c>
      <c r="L1588" t="s">
        <v>35</v>
      </c>
    </row>
    <row r="1589" spans="1:12" x14ac:dyDescent="0.25">
      <c r="A1589">
        <v>91</v>
      </c>
      <c r="B1589" s="93">
        <v>43423</v>
      </c>
      <c r="C1589">
        <v>11</v>
      </c>
      <c r="D1589" t="s">
        <v>103</v>
      </c>
      <c r="E1589">
        <v>2018</v>
      </c>
      <c r="F1589" t="s">
        <v>73</v>
      </c>
      <c r="G1589" t="s">
        <v>35</v>
      </c>
      <c r="H1589" t="s">
        <v>450</v>
      </c>
      <c r="I1589">
        <v>5</v>
      </c>
      <c r="J1589">
        <v>0</v>
      </c>
      <c r="K1589" t="s">
        <v>275</v>
      </c>
      <c r="L1589" t="s">
        <v>35</v>
      </c>
    </row>
    <row r="1590" spans="1:12" x14ac:dyDescent="0.25">
      <c r="A1590">
        <v>91</v>
      </c>
      <c r="B1590" s="93">
        <v>43423</v>
      </c>
      <c r="C1590">
        <v>11</v>
      </c>
      <c r="D1590" t="s">
        <v>103</v>
      </c>
      <c r="E1590">
        <v>2018</v>
      </c>
      <c r="F1590" t="s">
        <v>74</v>
      </c>
      <c r="G1590" t="s">
        <v>35</v>
      </c>
      <c r="H1590" t="s">
        <v>450</v>
      </c>
      <c r="I1590">
        <v>42</v>
      </c>
      <c r="J1590">
        <v>0</v>
      </c>
      <c r="K1590" t="s">
        <v>275</v>
      </c>
      <c r="L1590" t="s">
        <v>35</v>
      </c>
    </row>
    <row r="1591" spans="1:12" x14ac:dyDescent="0.25">
      <c r="A1591">
        <v>91</v>
      </c>
      <c r="B1591" s="93">
        <v>43423</v>
      </c>
      <c r="C1591">
        <v>11</v>
      </c>
      <c r="D1591" t="s">
        <v>103</v>
      </c>
      <c r="E1591">
        <v>2018</v>
      </c>
      <c r="F1591" t="s">
        <v>75</v>
      </c>
      <c r="G1591" t="s">
        <v>105</v>
      </c>
      <c r="H1591" t="s">
        <v>450</v>
      </c>
      <c r="I1591">
        <v>1618.93</v>
      </c>
      <c r="J1591">
        <v>0</v>
      </c>
      <c r="K1591" t="s">
        <v>275</v>
      </c>
      <c r="L1591" t="s">
        <v>266</v>
      </c>
    </row>
    <row r="1592" spans="1:12" x14ac:dyDescent="0.25">
      <c r="A1592">
        <v>91</v>
      </c>
      <c r="B1592" s="93">
        <v>43424</v>
      </c>
      <c r="C1592">
        <v>11</v>
      </c>
      <c r="D1592" t="s">
        <v>103</v>
      </c>
      <c r="E1592">
        <v>2018</v>
      </c>
      <c r="F1592" t="s">
        <v>86</v>
      </c>
      <c r="G1592" t="s">
        <v>66</v>
      </c>
      <c r="H1592" t="s">
        <v>451</v>
      </c>
      <c r="I1592">
        <v>18.399999999999999</v>
      </c>
      <c r="J1592">
        <v>0</v>
      </c>
      <c r="K1592" t="s">
        <v>275</v>
      </c>
      <c r="L1592" t="s">
        <v>35</v>
      </c>
    </row>
    <row r="1593" spans="1:12" x14ac:dyDescent="0.25">
      <c r="A1593">
        <v>91</v>
      </c>
      <c r="B1593" s="93">
        <v>43424</v>
      </c>
      <c r="C1593">
        <v>11</v>
      </c>
      <c r="D1593" t="s">
        <v>103</v>
      </c>
      <c r="E1593">
        <v>2018</v>
      </c>
      <c r="F1593" t="s">
        <v>69</v>
      </c>
      <c r="G1593" t="s">
        <v>35</v>
      </c>
      <c r="H1593" t="s">
        <v>451</v>
      </c>
      <c r="I1593">
        <v>22</v>
      </c>
      <c r="J1593">
        <v>0</v>
      </c>
      <c r="K1593" t="s">
        <v>275</v>
      </c>
      <c r="L1593" t="s">
        <v>35</v>
      </c>
    </row>
    <row r="1594" spans="1:12" x14ac:dyDescent="0.25">
      <c r="A1594">
        <v>91</v>
      </c>
      <c r="B1594" s="93">
        <v>43424</v>
      </c>
      <c r="C1594">
        <v>11</v>
      </c>
      <c r="D1594" t="s">
        <v>103</v>
      </c>
      <c r="E1594">
        <v>2018</v>
      </c>
      <c r="F1594" t="s">
        <v>369</v>
      </c>
      <c r="G1594" t="s">
        <v>36</v>
      </c>
      <c r="H1594" t="s">
        <v>451</v>
      </c>
      <c r="I1594">
        <v>41.69</v>
      </c>
      <c r="J1594">
        <v>0</v>
      </c>
      <c r="K1594" t="s">
        <v>275</v>
      </c>
      <c r="L1594" t="s">
        <v>222</v>
      </c>
    </row>
    <row r="1595" spans="1:12" x14ac:dyDescent="0.25">
      <c r="A1595">
        <v>91</v>
      </c>
      <c r="B1595" s="93">
        <v>43424</v>
      </c>
      <c r="C1595">
        <v>11</v>
      </c>
      <c r="D1595" t="s">
        <v>103</v>
      </c>
      <c r="E1595">
        <v>2018</v>
      </c>
      <c r="F1595" t="s">
        <v>83</v>
      </c>
      <c r="G1595" t="s">
        <v>66</v>
      </c>
      <c r="H1595" t="s">
        <v>451</v>
      </c>
      <c r="I1595">
        <v>82.55</v>
      </c>
      <c r="J1595">
        <v>0</v>
      </c>
      <c r="K1595" t="s">
        <v>275</v>
      </c>
      <c r="L1595" t="s">
        <v>35</v>
      </c>
    </row>
    <row r="1596" spans="1:12" x14ac:dyDescent="0.25">
      <c r="A1596">
        <v>91</v>
      </c>
      <c r="B1596" s="93">
        <v>43424</v>
      </c>
      <c r="C1596">
        <v>11</v>
      </c>
      <c r="D1596" t="s">
        <v>103</v>
      </c>
      <c r="E1596">
        <v>2018</v>
      </c>
      <c r="F1596" t="s">
        <v>85</v>
      </c>
      <c r="G1596" t="s">
        <v>66</v>
      </c>
      <c r="H1596" t="s">
        <v>451</v>
      </c>
      <c r="I1596">
        <v>125.7</v>
      </c>
      <c r="J1596">
        <v>0</v>
      </c>
      <c r="K1596" t="s">
        <v>275</v>
      </c>
      <c r="L1596" t="s">
        <v>35</v>
      </c>
    </row>
    <row r="1597" spans="1:12" x14ac:dyDescent="0.25">
      <c r="A1597">
        <v>91</v>
      </c>
      <c r="B1597" s="93">
        <v>43424</v>
      </c>
      <c r="C1597">
        <v>11</v>
      </c>
      <c r="D1597" t="s">
        <v>103</v>
      </c>
      <c r="E1597">
        <v>2018</v>
      </c>
      <c r="F1597" t="s">
        <v>69</v>
      </c>
      <c r="G1597" t="s">
        <v>66</v>
      </c>
      <c r="H1597" t="s">
        <v>451</v>
      </c>
      <c r="I1597">
        <v>208.6</v>
      </c>
      <c r="J1597">
        <v>0</v>
      </c>
      <c r="K1597" t="s">
        <v>275</v>
      </c>
      <c r="L1597" t="s">
        <v>35</v>
      </c>
    </row>
    <row r="1598" spans="1:12" x14ac:dyDescent="0.25">
      <c r="A1598">
        <v>91</v>
      </c>
      <c r="B1598" s="93">
        <v>43424</v>
      </c>
      <c r="C1598">
        <v>11</v>
      </c>
      <c r="D1598" t="s">
        <v>103</v>
      </c>
      <c r="E1598">
        <v>2018</v>
      </c>
      <c r="F1598" t="s">
        <v>78</v>
      </c>
      <c r="G1598" t="s">
        <v>66</v>
      </c>
      <c r="H1598" t="s">
        <v>451</v>
      </c>
      <c r="I1598">
        <v>551.15</v>
      </c>
      <c r="J1598">
        <v>0</v>
      </c>
      <c r="K1598" t="s">
        <v>275</v>
      </c>
      <c r="L1598" t="s">
        <v>35</v>
      </c>
    </row>
    <row r="1599" spans="1:12" x14ac:dyDescent="0.25">
      <c r="A1599">
        <v>91</v>
      </c>
      <c r="B1599" s="93">
        <v>43424</v>
      </c>
      <c r="C1599">
        <v>11</v>
      </c>
      <c r="D1599" t="s">
        <v>103</v>
      </c>
      <c r="E1599">
        <v>2018</v>
      </c>
      <c r="F1599" t="s">
        <v>84</v>
      </c>
      <c r="G1599" t="s">
        <v>66</v>
      </c>
      <c r="H1599" t="s">
        <v>451</v>
      </c>
      <c r="I1599">
        <v>553.25</v>
      </c>
      <c r="J1599">
        <v>0</v>
      </c>
      <c r="K1599" t="s">
        <v>275</v>
      </c>
      <c r="L1599" t="s">
        <v>35</v>
      </c>
    </row>
    <row r="1600" spans="1:12" x14ac:dyDescent="0.25">
      <c r="A1600">
        <v>91</v>
      </c>
      <c r="B1600" s="93">
        <v>43424</v>
      </c>
      <c r="C1600">
        <v>11</v>
      </c>
      <c r="D1600" t="s">
        <v>103</v>
      </c>
      <c r="E1600">
        <v>2018</v>
      </c>
      <c r="F1600" t="s">
        <v>68</v>
      </c>
      <c r="G1600" t="s">
        <v>66</v>
      </c>
      <c r="H1600" t="s">
        <v>451</v>
      </c>
      <c r="I1600">
        <v>741.65</v>
      </c>
      <c r="J1600">
        <v>0</v>
      </c>
      <c r="K1600" t="s">
        <v>275</v>
      </c>
      <c r="L1600" t="s">
        <v>35</v>
      </c>
    </row>
    <row r="1601" spans="1:12" x14ac:dyDescent="0.25">
      <c r="A1601">
        <v>91</v>
      </c>
      <c r="B1601" s="93">
        <v>43425</v>
      </c>
      <c r="C1601">
        <v>11</v>
      </c>
      <c r="D1601" t="s">
        <v>103</v>
      </c>
      <c r="E1601">
        <v>2018</v>
      </c>
      <c r="F1601" t="s">
        <v>78</v>
      </c>
      <c r="G1601" t="s">
        <v>35</v>
      </c>
      <c r="H1601" t="s">
        <v>452</v>
      </c>
      <c r="I1601">
        <v>12.6</v>
      </c>
      <c r="J1601">
        <v>0</v>
      </c>
      <c r="K1601" t="s">
        <v>275</v>
      </c>
      <c r="L1601" t="s">
        <v>35</v>
      </c>
    </row>
    <row r="1602" spans="1:12" x14ac:dyDescent="0.25">
      <c r="A1602">
        <v>91</v>
      </c>
      <c r="B1602" s="93">
        <v>43425</v>
      </c>
      <c r="C1602">
        <v>11</v>
      </c>
      <c r="D1602" t="s">
        <v>103</v>
      </c>
      <c r="E1602">
        <v>2018</v>
      </c>
      <c r="F1602" t="s">
        <v>79</v>
      </c>
      <c r="G1602" t="s">
        <v>35</v>
      </c>
      <c r="H1602" t="s">
        <v>452</v>
      </c>
      <c r="I1602">
        <v>27.6</v>
      </c>
      <c r="J1602">
        <v>0</v>
      </c>
      <c r="K1602" t="s">
        <v>275</v>
      </c>
      <c r="L1602" t="s">
        <v>35</v>
      </c>
    </row>
    <row r="1603" spans="1:12" x14ac:dyDescent="0.25">
      <c r="A1603">
        <v>91</v>
      </c>
      <c r="B1603" s="93">
        <v>43425</v>
      </c>
      <c r="C1603">
        <v>11</v>
      </c>
      <c r="D1603" t="s">
        <v>103</v>
      </c>
      <c r="E1603">
        <v>2018</v>
      </c>
      <c r="F1603" t="s">
        <v>82</v>
      </c>
      <c r="G1603" t="s">
        <v>66</v>
      </c>
      <c r="H1603" t="s">
        <v>452</v>
      </c>
      <c r="I1603">
        <v>33</v>
      </c>
      <c r="J1603">
        <v>0</v>
      </c>
      <c r="K1603" t="s">
        <v>275</v>
      </c>
      <c r="L1603" t="s">
        <v>35</v>
      </c>
    </row>
    <row r="1604" spans="1:12" x14ac:dyDescent="0.25">
      <c r="A1604">
        <v>91</v>
      </c>
      <c r="B1604" s="93">
        <v>43425</v>
      </c>
      <c r="C1604">
        <v>11</v>
      </c>
      <c r="D1604" t="s">
        <v>103</v>
      </c>
      <c r="E1604">
        <v>2018</v>
      </c>
      <c r="F1604" t="s">
        <v>75</v>
      </c>
      <c r="G1604" t="s">
        <v>35</v>
      </c>
      <c r="H1604" t="s">
        <v>452</v>
      </c>
      <c r="I1604">
        <v>60</v>
      </c>
      <c r="J1604">
        <v>0</v>
      </c>
      <c r="K1604" t="s">
        <v>275</v>
      </c>
      <c r="L1604" t="s">
        <v>35</v>
      </c>
    </row>
    <row r="1605" spans="1:12" x14ac:dyDescent="0.25">
      <c r="A1605">
        <v>91</v>
      </c>
      <c r="B1605" s="93">
        <v>43425</v>
      </c>
      <c r="C1605">
        <v>11</v>
      </c>
      <c r="D1605" t="s">
        <v>103</v>
      </c>
      <c r="E1605">
        <v>2018</v>
      </c>
      <c r="F1605" t="s">
        <v>71</v>
      </c>
      <c r="G1605" t="s">
        <v>35</v>
      </c>
      <c r="H1605" t="s">
        <v>452</v>
      </c>
      <c r="I1605">
        <v>80</v>
      </c>
      <c r="J1605">
        <v>0</v>
      </c>
      <c r="K1605" t="s">
        <v>275</v>
      </c>
      <c r="L1605" t="s">
        <v>35</v>
      </c>
    </row>
    <row r="1606" spans="1:12" x14ac:dyDescent="0.25">
      <c r="A1606">
        <v>91</v>
      </c>
      <c r="B1606" s="93">
        <v>43425</v>
      </c>
      <c r="C1606">
        <v>11</v>
      </c>
      <c r="D1606" t="s">
        <v>103</v>
      </c>
      <c r="E1606">
        <v>2018</v>
      </c>
      <c r="F1606" t="s">
        <v>82</v>
      </c>
      <c r="G1606" t="s">
        <v>35</v>
      </c>
      <c r="H1606" t="s">
        <v>452</v>
      </c>
      <c r="I1606">
        <v>176</v>
      </c>
      <c r="J1606">
        <v>0</v>
      </c>
      <c r="K1606" t="s">
        <v>275</v>
      </c>
      <c r="L1606" t="s">
        <v>35</v>
      </c>
    </row>
    <row r="1607" spans="1:12" x14ac:dyDescent="0.25">
      <c r="A1607">
        <v>91</v>
      </c>
      <c r="B1607" s="93">
        <v>43425</v>
      </c>
      <c r="C1607">
        <v>11</v>
      </c>
      <c r="D1607" t="s">
        <v>103</v>
      </c>
      <c r="E1607">
        <v>2018</v>
      </c>
      <c r="F1607" t="s">
        <v>106</v>
      </c>
      <c r="G1607" t="s">
        <v>105</v>
      </c>
      <c r="H1607" t="s">
        <v>452</v>
      </c>
      <c r="I1607">
        <v>203.77</v>
      </c>
      <c r="J1607">
        <v>0</v>
      </c>
      <c r="K1607" t="s">
        <v>275</v>
      </c>
      <c r="L1607" t="s">
        <v>266</v>
      </c>
    </row>
    <row r="1608" spans="1:12" x14ac:dyDescent="0.25">
      <c r="A1608">
        <v>91</v>
      </c>
      <c r="B1608" s="93">
        <v>43425</v>
      </c>
      <c r="C1608">
        <v>11</v>
      </c>
      <c r="D1608" t="s">
        <v>103</v>
      </c>
      <c r="E1608">
        <v>2018</v>
      </c>
      <c r="F1608" t="s">
        <v>82</v>
      </c>
      <c r="G1608" t="s">
        <v>58</v>
      </c>
      <c r="H1608" t="s">
        <v>452</v>
      </c>
      <c r="I1608">
        <v>374.62</v>
      </c>
      <c r="J1608">
        <v>0</v>
      </c>
      <c r="K1608" t="s">
        <v>275</v>
      </c>
      <c r="L1608" t="s">
        <v>222</v>
      </c>
    </row>
    <row r="1609" spans="1:12" x14ac:dyDescent="0.25">
      <c r="A1609">
        <v>91</v>
      </c>
      <c r="B1609" s="93">
        <v>43426</v>
      </c>
      <c r="C1609">
        <v>11</v>
      </c>
      <c r="D1609" t="s">
        <v>103</v>
      </c>
      <c r="E1609">
        <v>2018</v>
      </c>
      <c r="F1609" t="s">
        <v>75</v>
      </c>
      <c r="G1609" t="s">
        <v>35</v>
      </c>
      <c r="H1609" t="s">
        <v>453</v>
      </c>
      <c r="I1609">
        <v>120</v>
      </c>
      <c r="J1609">
        <v>0</v>
      </c>
      <c r="K1609" t="s">
        <v>275</v>
      </c>
      <c r="L1609" t="s">
        <v>35</v>
      </c>
    </row>
    <row r="1610" spans="1:12" x14ac:dyDescent="0.25">
      <c r="A1610">
        <v>91</v>
      </c>
      <c r="B1610" s="93">
        <v>43427</v>
      </c>
      <c r="C1610">
        <v>11</v>
      </c>
      <c r="D1610" t="s">
        <v>103</v>
      </c>
      <c r="E1610">
        <v>2018</v>
      </c>
      <c r="F1610" t="s">
        <v>69</v>
      </c>
      <c r="G1610" t="s">
        <v>36</v>
      </c>
      <c r="H1610" t="s">
        <v>454</v>
      </c>
      <c r="I1610">
        <v>10</v>
      </c>
      <c r="J1610">
        <v>0</v>
      </c>
      <c r="K1610" t="s">
        <v>275</v>
      </c>
      <c r="L1610" t="s">
        <v>222</v>
      </c>
    </row>
    <row r="1611" spans="1:12" x14ac:dyDescent="0.25">
      <c r="A1611">
        <v>91</v>
      </c>
      <c r="B1611" s="93">
        <v>43427</v>
      </c>
      <c r="C1611">
        <v>11</v>
      </c>
      <c r="D1611" t="s">
        <v>103</v>
      </c>
      <c r="E1611">
        <v>2018</v>
      </c>
      <c r="F1611" t="s">
        <v>69</v>
      </c>
      <c r="G1611" t="s">
        <v>35</v>
      </c>
      <c r="H1611" t="s">
        <v>454</v>
      </c>
      <c r="I1611">
        <v>10</v>
      </c>
      <c r="J1611">
        <v>0</v>
      </c>
      <c r="K1611" t="s">
        <v>275</v>
      </c>
      <c r="L1611" t="s">
        <v>35</v>
      </c>
    </row>
    <row r="1612" spans="1:12" x14ac:dyDescent="0.25">
      <c r="A1612">
        <v>91</v>
      </c>
      <c r="B1612" s="93">
        <v>43427</v>
      </c>
      <c r="C1612">
        <v>11</v>
      </c>
      <c r="D1612" t="s">
        <v>103</v>
      </c>
      <c r="E1612">
        <v>2018</v>
      </c>
      <c r="F1612" t="s">
        <v>79</v>
      </c>
      <c r="G1612" t="s">
        <v>35</v>
      </c>
      <c r="H1612" t="s">
        <v>454</v>
      </c>
      <c r="I1612">
        <v>33.799999999999997</v>
      </c>
      <c r="J1612">
        <v>0</v>
      </c>
      <c r="K1612" t="s">
        <v>275</v>
      </c>
      <c r="L1612" t="s">
        <v>35</v>
      </c>
    </row>
    <row r="1613" spans="1:12" x14ac:dyDescent="0.25">
      <c r="A1613">
        <v>91</v>
      </c>
      <c r="B1613" s="93">
        <v>43427</v>
      </c>
      <c r="C1613">
        <v>11</v>
      </c>
      <c r="D1613" t="s">
        <v>103</v>
      </c>
      <c r="E1613">
        <v>2018</v>
      </c>
      <c r="F1613" t="s">
        <v>72</v>
      </c>
      <c r="G1613" t="s">
        <v>65</v>
      </c>
      <c r="H1613" t="s">
        <v>454</v>
      </c>
      <c r="I1613">
        <v>35</v>
      </c>
      <c r="J1613">
        <v>0</v>
      </c>
      <c r="K1613" t="s">
        <v>275</v>
      </c>
      <c r="L1613" t="s">
        <v>35</v>
      </c>
    </row>
    <row r="1614" spans="1:12" x14ac:dyDescent="0.25">
      <c r="A1614">
        <v>91</v>
      </c>
      <c r="B1614" s="93">
        <v>43427</v>
      </c>
      <c r="C1614">
        <v>11</v>
      </c>
      <c r="D1614" t="s">
        <v>103</v>
      </c>
      <c r="E1614">
        <v>2018</v>
      </c>
      <c r="F1614" t="s">
        <v>81</v>
      </c>
      <c r="G1614" t="s">
        <v>58</v>
      </c>
      <c r="H1614" t="s">
        <v>454</v>
      </c>
      <c r="I1614">
        <v>47.25</v>
      </c>
      <c r="J1614">
        <v>0</v>
      </c>
      <c r="K1614" t="s">
        <v>275</v>
      </c>
      <c r="L1614" t="s">
        <v>222</v>
      </c>
    </row>
    <row r="1615" spans="1:12" x14ac:dyDescent="0.25">
      <c r="A1615">
        <v>91</v>
      </c>
      <c r="B1615" s="93">
        <v>43427</v>
      </c>
      <c r="C1615">
        <v>11</v>
      </c>
      <c r="D1615" t="s">
        <v>103</v>
      </c>
      <c r="E1615">
        <v>2018</v>
      </c>
      <c r="F1615" t="s">
        <v>86</v>
      </c>
      <c r="G1615" t="s">
        <v>58</v>
      </c>
      <c r="H1615" t="s">
        <v>454</v>
      </c>
      <c r="I1615">
        <v>54.5</v>
      </c>
      <c r="J1615">
        <v>0</v>
      </c>
      <c r="K1615" t="s">
        <v>275</v>
      </c>
      <c r="L1615" t="s">
        <v>222</v>
      </c>
    </row>
    <row r="1616" spans="1:12" x14ac:dyDescent="0.25">
      <c r="A1616">
        <v>91</v>
      </c>
      <c r="B1616" s="93">
        <v>43427</v>
      </c>
      <c r="C1616">
        <v>11</v>
      </c>
      <c r="D1616" t="s">
        <v>103</v>
      </c>
      <c r="E1616">
        <v>2018</v>
      </c>
      <c r="F1616" t="s">
        <v>83</v>
      </c>
      <c r="G1616" t="s">
        <v>35</v>
      </c>
      <c r="H1616" t="s">
        <v>454</v>
      </c>
      <c r="I1616">
        <v>130.16</v>
      </c>
      <c r="J1616">
        <v>0</v>
      </c>
      <c r="K1616" t="s">
        <v>275</v>
      </c>
      <c r="L1616" t="s">
        <v>35</v>
      </c>
    </row>
    <row r="1617" spans="1:12" x14ac:dyDescent="0.25">
      <c r="A1617">
        <v>91</v>
      </c>
      <c r="B1617" s="93">
        <v>43427</v>
      </c>
      <c r="C1617">
        <v>11</v>
      </c>
      <c r="D1617" t="s">
        <v>103</v>
      </c>
      <c r="E1617">
        <v>2018</v>
      </c>
      <c r="F1617" t="s">
        <v>77</v>
      </c>
      <c r="G1617" t="s">
        <v>64</v>
      </c>
      <c r="H1617" t="s">
        <v>454</v>
      </c>
      <c r="I1617">
        <v>140.19999999999999</v>
      </c>
      <c r="J1617">
        <v>0</v>
      </c>
      <c r="K1617" t="s">
        <v>275</v>
      </c>
      <c r="L1617" t="s">
        <v>64</v>
      </c>
    </row>
    <row r="1618" spans="1:12" x14ac:dyDescent="0.25">
      <c r="A1618">
        <v>91</v>
      </c>
      <c r="B1618" s="93">
        <v>43427</v>
      </c>
      <c r="C1618">
        <v>11</v>
      </c>
      <c r="D1618" t="s">
        <v>103</v>
      </c>
      <c r="E1618">
        <v>2018</v>
      </c>
      <c r="F1618" t="s">
        <v>70</v>
      </c>
      <c r="G1618" t="s">
        <v>35</v>
      </c>
      <c r="H1618" t="s">
        <v>454</v>
      </c>
      <c r="I1618">
        <v>384.98</v>
      </c>
      <c r="J1618">
        <v>0</v>
      </c>
      <c r="K1618" t="s">
        <v>275</v>
      </c>
      <c r="L1618" t="s">
        <v>35</v>
      </c>
    </row>
    <row r="1619" spans="1:12" x14ac:dyDescent="0.25">
      <c r="A1619">
        <v>91</v>
      </c>
      <c r="B1619" s="93">
        <v>43428</v>
      </c>
      <c r="C1619">
        <v>11</v>
      </c>
      <c r="D1619" t="s">
        <v>103</v>
      </c>
      <c r="E1619">
        <v>2018</v>
      </c>
      <c r="F1619" t="s">
        <v>107</v>
      </c>
      <c r="G1619" t="s">
        <v>35</v>
      </c>
      <c r="H1619" t="s">
        <v>457</v>
      </c>
      <c r="I1619">
        <v>10</v>
      </c>
      <c r="J1619">
        <v>0</v>
      </c>
      <c r="K1619" t="s">
        <v>275</v>
      </c>
      <c r="L1619" t="s">
        <v>35</v>
      </c>
    </row>
    <row r="1620" spans="1:12" x14ac:dyDescent="0.25">
      <c r="A1620">
        <v>91</v>
      </c>
      <c r="B1620" s="93">
        <v>43428</v>
      </c>
      <c r="C1620">
        <v>11</v>
      </c>
      <c r="D1620" t="s">
        <v>103</v>
      </c>
      <c r="E1620">
        <v>2018</v>
      </c>
      <c r="F1620" t="s">
        <v>79</v>
      </c>
      <c r="G1620" t="s">
        <v>35</v>
      </c>
      <c r="H1620" t="s">
        <v>457</v>
      </c>
      <c r="I1620">
        <v>20.5</v>
      </c>
      <c r="J1620">
        <v>0</v>
      </c>
      <c r="K1620" t="s">
        <v>275</v>
      </c>
      <c r="L1620" t="s">
        <v>35</v>
      </c>
    </row>
    <row r="1621" spans="1:12" x14ac:dyDescent="0.25">
      <c r="A1621">
        <v>91</v>
      </c>
      <c r="B1621" s="93">
        <v>43428</v>
      </c>
      <c r="C1621">
        <v>11</v>
      </c>
      <c r="D1621" t="s">
        <v>103</v>
      </c>
      <c r="E1621">
        <v>2018</v>
      </c>
      <c r="F1621" t="s">
        <v>71</v>
      </c>
      <c r="G1621" t="s">
        <v>35</v>
      </c>
      <c r="H1621" t="s">
        <v>457</v>
      </c>
      <c r="I1621">
        <v>22.45</v>
      </c>
      <c r="J1621">
        <v>0</v>
      </c>
      <c r="K1621" t="s">
        <v>275</v>
      </c>
      <c r="L1621" t="s">
        <v>35</v>
      </c>
    </row>
    <row r="1622" spans="1:12" x14ac:dyDescent="0.25">
      <c r="A1622">
        <v>91</v>
      </c>
      <c r="B1622" s="93">
        <v>43428</v>
      </c>
      <c r="C1622">
        <v>11</v>
      </c>
      <c r="D1622" t="s">
        <v>103</v>
      </c>
      <c r="E1622">
        <v>2018</v>
      </c>
      <c r="F1622" t="s">
        <v>80</v>
      </c>
      <c r="G1622" t="s">
        <v>455</v>
      </c>
      <c r="H1622" t="s">
        <v>456</v>
      </c>
      <c r="I1622">
        <v>127.94</v>
      </c>
      <c r="J1622">
        <v>0</v>
      </c>
      <c r="K1622" t="s">
        <v>275</v>
      </c>
      <c r="L1622" t="s">
        <v>34</v>
      </c>
    </row>
    <row r="1623" spans="1:12" x14ac:dyDescent="0.25">
      <c r="A1623">
        <v>91</v>
      </c>
      <c r="B1623" s="93">
        <v>43428</v>
      </c>
      <c r="C1623">
        <v>11</v>
      </c>
      <c r="D1623" t="s">
        <v>103</v>
      </c>
      <c r="E1623">
        <v>2018</v>
      </c>
      <c r="F1623" t="s">
        <v>77</v>
      </c>
      <c r="G1623" t="s">
        <v>64</v>
      </c>
      <c r="H1623" t="s">
        <v>457</v>
      </c>
      <c r="I1623">
        <v>146.9</v>
      </c>
      <c r="J1623">
        <v>0</v>
      </c>
      <c r="K1623" t="s">
        <v>275</v>
      </c>
      <c r="L1623" t="s">
        <v>64</v>
      </c>
    </row>
    <row r="1624" spans="1:12" x14ac:dyDescent="0.25">
      <c r="A1624">
        <v>91</v>
      </c>
      <c r="B1624" s="93">
        <v>43428</v>
      </c>
      <c r="C1624">
        <v>11</v>
      </c>
      <c r="D1624" t="s">
        <v>103</v>
      </c>
      <c r="E1624">
        <v>2018</v>
      </c>
      <c r="F1624" t="s">
        <v>75</v>
      </c>
      <c r="G1624" t="s">
        <v>455</v>
      </c>
      <c r="H1624" t="s">
        <v>456</v>
      </c>
      <c r="I1624">
        <v>340.7</v>
      </c>
      <c r="J1624">
        <v>0</v>
      </c>
      <c r="K1624" t="s">
        <v>275</v>
      </c>
      <c r="L1624" t="s">
        <v>34</v>
      </c>
    </row>
    <row r="1625" spans="1:12" x14ac:dyDescent="0.25">
      <c r="A1625">
        <v>91</v>
      </c>
      <c r="B1625" s="93">
        <v>43428</v>
      </c>
      <c r="C1625">
        <v>11</v>
      </c>
      <c r="D1625" t="s">
        <v>103</v>
      </c>
      <c r="E1625">
        <v>2018</v>
      </c>
      <c r="F1625" t="s">
        <v>68</v>
      </c>
      <c r="G1625" t="s">
        <v>455</v>
      </c>
      <c r="H1625" t="s">
        <v>456</v>
      </c>
      <c r="I1625">
        <v>415.81</v>
      </c>
      <c r="J1625">
        <v>0</v>
      </c>
      <c r="K1625" t="s">
        <v>275</v>
      </c>
      <c r="L1625" t="s">
        <v>34</v>
      </c>
    </row>
    <row r="1626" spans="1:12" x14ac:dyDescent="0.25">
      <c r="A1626">
        <v>91</v>
      </c>
      <c r="B1626" s="93">
        <v>43428</v>
      </c>
      <c r="C1626">
        <v>11</v>
      </c>
      <c r="D1626" t="s">
        <v>103</v>
      </c>
      <c r="E1626">
        <v>2018</v>
      </c>
      <c r="F1626" t="s">
        <v>79</v>
      </c>
      <c r="G1626" t="s">
        <v>455</v>
      </c>
      <c r="H1626" t="s">
        <v>456</v>
      </c>
      <c r="I1626">
        <v>570.05999999999995</v>
      </c>
      <c r="J1626">
        <v>0</v>
      </c>
      <c r="K1626" t="s">
        <v>275</v>
      </c>
      <c r="L1626" t="s">
        <v>34</v>
      </c>
    </row>
    <row r="1627" spans="1:12" x14ac:dyDescent="0.25">
      <c r="A1627">
        <v>91</v>
      </c>
      <c r="B1627" s="93">
        <v>43428</v>
      </c>
      <c r="C1627">
        <v>11</v>
      </c>
      <c r="D1627" t="s">
        <v>103</v>
      </c>
      <c r="E1627">
        <v>2018</v>
      </c>
      <c r="F1627" t="s">
        <v>71</v>
      </c>
      <c r="G1627" t="s">
        <v>455</v>
      </c>
      <c r="H1627" t="s">
        <v>456</v>
      </c>
      <c r="I1627">
        <v>2595.87</v>
      </c>
      <c r="J1627">
        <v>0</v>
      </c>
      <c r="K1627" t="s">
        <v>275</v>
      </c>
      <c r="L1627" t="s">
        <v>34</v>
      </c>
    </row>
    <row r="1628" spans="1:12" x14ac:dyDescent="0.25">
      <c r="A1628">
        <v>91</v>
      </c>
      <c r="B1628" s="93">
        <v>43430</v>
      </c>
      <c r="C1628">
        <v>11</v>
      </c>
      <c r="D1628" t="s">
        <v>103</v>
      </c>
      <c r="E1628">
        <v>2018</v>
      </c>
      <c r="F1628" t="s">
        <v>75</v>
      </c>
      <c r="G1628" t="s">
        <v>36</v>
      </c>
      <c r="H1628" t="s">
        <v>458</v>
      </c>
      <c r="I1628">
        <v>25.4</v>
      </c>
      <c r="J1628">
        <v>0</v>
      </c>
      <c r="K1628" t="s">
        <v>275</v>
      </c>
      <c r="L1628" t="s">
        <v>222</v>
      </c>
    </row>
    <row r="1629" spans="1:12" x14ac:dyDescent="0.25">
      <c r="A1629">
        <v>91</v>
      </c>
      <c r="B1629" s="93">
        <v>43430</v>
      </c>
      <c r="C1629">
        <v>11</v>
      </c>
      <c r="D1629" t="s">
        <v>103</v>
      </c>
      <c r="E1629">
        <v>2018</v>
      </c>
      <c r="F1629" t="s">
        <v>84</v>
      </c>
      <c r="G1629" t="s">
        <v>64</v>
      </c>
      <c r="H1629" t="s">
        <v>458</v>
      </c>
      <c r="I1629">
        <v>115.5</v>
      </c>
      <c r="J1629">
        <v>0</v>
      </c>
      <c r="K1629" t="s">
        <v>275</v>
      </c>
      <c r="L1629" t="s">
        <v>64</v>
      </c>
    </row>
    <row r="1630" spans="1:12" x14ac:dyDescent="0.25">
      <c r="A1630">
        <v>91</v>
      </c>
      <c r="B1630" s="93">
        <v>43431</v>
      </c>
      <c r="C1630">
        <v>11</v>
      </c>
      <c r="D1630" t="s">
        <v>103</v>
      </c>
      <c r="E1630">
        <v>2018</v>
      </c>
      <c r="F1630" t="s">
        <v>71</v>
      </c>
      <c r="G1630" t="s">
        <v>35</v>
      </c>
      <c r="H1630" t="s">
        <v>459</v>
      </c>
      <c r="I1630">
        <v>14.17</v>
      </c>
      <c r="J1630">
        <v>0</v>
      </c>
      <c r="K1630" t="s">
        <v>275</v>
      </c>
      <c r="L1630" t="s">
        <v>35</v>
      </c>
    </row>
    <row r="1631" spans="1:12" x14ac:dyDescent="0.25">
      <c r="A1631">
        <v>91</v>
      </c>
      <c r="B1631" s="93">
        <v>43431</v>
      </c>
      <c r="C1631">
        <v>11</v>
      </c>
      <c r="D1631" t="s">
        <v>103</v>
      </c>
      <c r="E1631">
        <v>2018</v>
      </c>
      <c r="F1631" t="s">
        <v>76</v>
      </c>
      <c r="G1631" t="s">
        <v>36</v>
      </c>
      <c r="H1631" t="s">
        <v>459</v>
      </c>
      <c r="I1631">
        <v>28.97</v>
      </c>
      <c r="J1631">
        <v>0</v>
      </c>
      <c r="K1631" t="s">
        <v>275</v>
      </c>
      <c r="L1631" t="s">
        <v>222</v>
      </c>
    </row>
    <row r="1632" spans="1:12" x14ac:dyDescent="0.25">
      <c r="A1632">
        <v>91</v>
      </c>
      <c r="B1632" s="93">
        <v>43431</v>
      </c>
      <c r="C1632">
        <v>11</v>
      </c>
      <c r="D1632" t="s">
        <v>103</v>
      </c>
      <c r="E1632">
        <v>2018</v>
      </c>
      <c r="F1632" t="s">
        <v>69</v>
      </c>
      <c r="G1632" t="s">
        <v>36</v>
      </c>
      <c r="H1632" t="s">
        <v>459</v>
      </c>
      <c r="I1632">
        <v>38.950000000000003</v>
      </c>
      <c r="J1632">
        <v>0</v>
      </c>
      <c r="K1632" t="s">
        <v>275</v>
      </c>
      <c r="L1632" t="s">
        <v>222</v>
      </c>
    </row>
    <row r="1633" spans="1:12" x14ac:dyDescent="0.25">
      <c r="A1633">
        <v>91</v>
      </c>
      <c r="B1633" s="93">
        <v>43431</v>
      </c>
      <c r="C1633">
        <v>11</v>
      </c>
      <c r="D1633" t="s">
        <v>103</v>
      </c>
      <c r="E1633">
        <v>2018</v>
      </c>
      <c r="F1633" t="s">
        <v>80</v>
      </c>
      <c r="G1633" t="s">
        <v>64</v>
      </c>
      <c r="H1633" t="s">
        <v>459</v>
      </c>
      <c r="I1633">
        <v>56.06</v>
      </c>
      <c r="J1633">
        <v>0</v>
      </c>
      <c r="K1633" t="s">
        <v>275</v>
      </c>
      <c r="L1633" t="s">
        <v>64</v>
      </c>
    </row>
    <row r="1634" spans="1:12" x14ac:dyDescent="0.25">
      <c r="A1634">
        <v>91</v>
      </c>
      <c r="B1634" s="93">
        <v>43431</v>
      </c>
      <c r="C1634">
        <v>11</v>
      </c>
      <c r="D1634" t="s">
        <v>103</v>
      </c>
      <c r="E1634">
        <v>2018</v>
      </c>
      <c r="F1634" t="s">
        <v>71</v>
      </c>
      <c r="G1634" t="s">
        <v>67</v>
      </c>
      <c r="H1634" t="s">
        <v>459</v>
      </c>
      <c r="I1634">
        <v>75</v>
      </c>
      <c r="J1634">
        <v>0</v>
      </c>
      <c r="K1634" t="s">
        <v>275</v>
      </c>
      <c r="L1634" t="s">
        <v>266</v>
      </c>
    </row>
    <row r="1635" spans="1:12" x14ac:dyDescent="0.25">
      <c r="A1635">
        <v>91</v>
      </c>
      <c r="B1635" s="93">
        <v>43431</v>
      </c>
      <c r="C1635">
        <v>11</v>
      </c>
      <c r="D1635" t="s">
        <v>103</v>
      </c>
      <c r="E1635">
        <v>2018</v>
      </c>
      <c r="F1635" t="s">
        <v>79</v>
      </c>
      <c r="G1635" t="s">
        <v>64</v>
      </c>
      <c r="H1635" t="s">
        <v>459</v>
      </c>
      <c r="I1635">
        <v>269.86</v>
      </c>
      <c r="J1635">
        <v>0</v>
      </c>
      <c r="K1635" t="s">
        <v>275</v>
      </c>
      <c r="L1635" t="s">
        <v>64</v>
      </c>
    </row>
    <row r="1636" spans="1:12" x14ac:dyDescent="0.25">
      <c r="A1636">
        <v>91</v>
      </c>
      <c r="B1636" s="93">
        <v>43431</v>
      </c>
      <c r="C1636">
        <v>11</v>
      </c>
      <c r="D1636" t="s">
        <v>103</v>
      </c>
      <c r="E1636">
        <v>2018</v>
      </c>
      <c r="F1636" t="s">
        <v>75</v>
      </c>
      <c r="G1636" t="s">
        <v>67</v>
      </c>
      <c r="H1636" t="s">
        <v>459</v>
      </c>
      <c r="I1636">
        <v>363.8</v>
      </c>
      <c r="J1636">
        <v>0</v>
      </c>
      <c r="K1636" t="s">
        <v>275</v>
      </c>
      <c r="L1636" t="s">
        <v>266</v>
      </c>
    </row>
    <row r="1637" spans="1:12" x14ac:dyDescent="0.25">
      <c r="A1637">
        <v>91</v>
      </c>
      <c r="B1637" s="93">
        <v>43433</v>
      </c>
      <c r="C1637">
        <v>11</v>
      </c>
      <c r="D1637" t="s">
        <v>103</v>
      </c>
      <c r="E1637">
        <v>2018</v>
      </c>
      <c r="F1637" t="s">
        <v>461</v>
      </c>
      <c r="G1637" t="s">
        <v>36</v>
      </c>
      <c r="H1637" t="s">
        <v>460</v>
      </c>
      <c r="I1637">
        <v>6.28</v>
      </c>
      <c r="J1637">
        <v>0</v>
      </c>
      <c r="K1637" t="s">
        <v>275</v>
      </c>
      <c r="L1637" t="s">
        <v>222</v>
      </c>
    </row>
    <row r="1638" spans="1:12" x14ac:dyDescent="0.25">
      <c r="A1638">
        <v>91</v>
      </c>
      <c r="B1638" s="93">
        <v>43433</v>
      </c>
      <c r="C1638">
        <v>11</v>
      </c>
      <c r="D1638" t="s">
        <v>103</v>
      </c>
      <c r="E1638">
        <v>2018</v>
      </c>
      <c r="F1638" t="s">
        <v>79</v>
      </c>
      <c r="G1638" t="s">
        <v>35</v>
      </c>
      <c r="H1638" t="s">
        <v>460</v>
      </c>
      <c r="I1638">
        <v>6.3</v>
      </c>
      <c r="J1638">
        <v>0</v>
      </c>
      <c r="K1638" t="s">
        <v>275</v>
      </c>
      <c r="L1638" t="s">
        <v>35</v>
      </c>
    </row>
    <row r="1639" spans="1:12" x14ac:dyDescent="0.25">
      <c r="A1639">
        <v>91</v>
      </c>
      <c r="B1639" s="93">
        <v>43433</v>
      </c>
      <c r="C1639">
        <v>11</v>
      </c>
      <c r="D1639" t="s">
        <v>103</v>
      </c>
      <c r="E1639">
        <v>2018</v>
      </c>
      <c r="F1639" t="s">
        <v>83</v>
      </c>
      <c r="G1639" t="s">
        <v>35</v>
      </c>
      <c r="H1639" t="s">
        <v>460</v>
      </c>
      <c r="I1639">
        <v>51.5</v>
      </c>
      <c r="J1639">
        <v>0</v>
      </c>
      <c r="K1639" t="s">
        <v>275</v>
      </c>
      <c r="L1639" t="s">
        <v>35</v>
      </c>
    </row>
    <row r="1640" spans="1:12" x14ac:dyDescent="0.25">
      <c r="A1640">
        <v>91</v>
      </c>
      <c r="B1640" s="93">
        <v>43433</v>
      </c>
      <c r="C1640">
        <v>11</v>
      </c>
      <c r="D1640" t="s">
        <v>103</v>
      </c>
      <c r="E1640">
        <v>2018</v>
      </c>
      <c r="F1640" t="s">
        <v>106</v>
      </c>
      <c r="G1640" t="s">
        <v>36</v>
      </c>
      <c r="H1640" t="s">
        <v>460</v>
      </c>
      <c r="I1640">
        <v>219.25</v>
      </c>
      <c r="J1640">
        <v>0</v>
      </c>
      <c r="K1640" t="s">
        <v>275</v>
      </c>
      <c r="L1640" t="s">
        <v>222</v>
      </c>
    </row>
    <row r="1641" spans="1:12" x14ac:dyDescent="0.25">
      <c r="A1641">
        <v>91</v>
      </c>
      <c r="B1641" s="93">
        <v>43433</v>
      </c>
      <c r="C1641">
        <v>11</v>
      </c>
      <c r="D1641" t="s">
        <v>103</v>
      </c>
      <c r="E1641">
        <v>2018</v>
      </c>
      <c r="F1641" t="s">
        <v>369</v>
      </c>
      <c r="G1641" t="s">
        <v>66</v>
      </c>
      <c r="H1641" t="s">
        <v>460</v>
      </c>
      <c r="I1641">
        <v>3354.82</v>
      </c>
      <c r="J1641">
        <v>0</v>
      </c>
      <c r="K1641" t="s">
        <v>275</v>
      </c>
      <c r="L1641" t="s">
        <v>35</v>
      </c>
    </row>
    <row r="1642" spans="1:12" x14ac:dyDescent="0.25">
      <c r="A1642">
        <v>91</v>
      </c>
      <c r="B1642" s="93">
        <v>43434</v>
      </c>
      <c r="C1642">
        <v>11</v>
      </c>
      <c r="D1642" t="s">
        <v>103</v>
      </c>
      <c r="E1642">
        <v>2018</v>
      </c>
      <c r="F1642" t="s">
        <v>75</v>
      </c>
      <c r="G1642" t="s">
        <v>36</v>
      </c>
      <c r="H1642" t="s">
        <v>464</v>
      </c>
      <c r="I1642">
        <v>8</v>
      </c>
      <c r="J1642">
        <v>0</v>
      </c>
      <c r="K1642" t="s">
        <v>275</v>
      </c>
      <c r="L1642" t="s">
        <v>222</v>
      </c>
    </row>
    <row r="1643" spans="1:12" x14ac:dyDescent="0.25">
      <c r="A1643">
        <v>91</v>
      </c>
      <c r="B1643" s="93">
        <v>43434</v>
      </c>
      <c r="C1643">
        <v>11</v>
      </c>
      <c r="D1643" t="s">
        <v>103</v>
      </c>
      <c r="E1643">
        <v>2018</v>
      </c>
      <c r="F1643" t="s">
        <v>80</v>
      </c>
      <c r="G1643" t="s">
        <v>64</v>
      </c>
      <c r="H1643" t="s">
        <v>464</v>
      </c>
      <c r="I1643">
        <v>53.55</v>
      </c>
      <c r="J1643">
        <v>0</v>
      </c>
      <c r="K1643" t="s">
        <v>275</v>
      </c>
      <c r="L1643" t="s">
        <v>64</v>
      </c>
    </row>
    <row r="1644" spans="1:12" x14ac:dyDescent="0.25">
      <c r="A1644">
        <v>91</v>
      </c>
      <c r="B1644" s="93">
        <v>43434</v>
      </c>
      <c r="C1644">
        <v>11</v>
      </c>
      <c r="D1644" t="s">
        <v>103</v>
      </c>
      <c r="E1644">
        <v>2018</v>
      </c>
      <c r="F1644" t="s">
        <v>69</v>
      </c>
      <c r="G1644" t="s">
        <v>35</v>
      </c>
      <c r="H1644" t="s">
        <v>464</v>
      </c>
      <c r="I1644">
        <v>71.7</v>
      </c>
      <c r="J1644">
        <v>0</v>
      </c>
      <c r="K1644" t="s">
        <v>275</v>
      </c>
      <c r="L1644" t="s">
        <v>35</v>
      </c>
    </row>
    <row r="1645" spans="1:12" x14ac:dyDescent="0.25">
      <c r="A1645">
        <v>91</v>
      </c>
      <c r="B1645" s="93">
        <v>43434</v>
      </c>
      <c r="C1645">
        <v>11</v>
      </c>
      <c r="D1645" t="s">
        <v>103</v>
      </c>
      <c r="E1645">
        <v>2018</v>
      </c>
      <c r="F1645" t="s">
        <v>68</v>
      </c>
      <c r="G1645" t="s">
        <v>36</v>
      </c>
      <c r="H1645" t="s">
        <v>464</v>
      </c>
      <c r="I1645">
        <v>130.66</v>
      </c>
      <c r="J1645">
        <v>0</v>
      </c>
      <c r="K1645" t="s">
        <v>275</v>
      </c>
      <c r="L1645" t="s">
        <v>222</v>
      </c>
    </row>
    <row r="1646" spans="1:12" x14ac:dyDescent="0.25">
      <c r="A1646">
        <v>91</v>
      </c>
      <c r="B1646" s="93">
        <v>43434</v>
      </c>
      <c r="C1646">
        <v>11</v>
      </c>
      <c r="D1646" t="s">
        <v>103</v>
      </c>
      <c r="E1646">
        <v>2018</v>
      </c>
      <c r="F1646" t="s">
        <v>70</v>
      </c>
      <c r="G1646" t="s">
        <v>35</v>
      </c>
      <c r="H1646" t="s">
        <v>464</v>
      </c>
      <c r="I1646">
        <v>188.4</v>
      </c>
      <c r="J1646">
        <v>0</v>
      </c>
      <c r="K1646" t="s">
        <v>275</v>
      </c>
      <c r="L1646" t="s">
        <v>35</v>
      </c>
    </row>
    <row r="1647" spans="1:12" x14ac:dyDescent="0.25">
      <c r="A1647">
        <v>91</v>
      </c>
      <c r="B1647" s="93">
        <v>43434</v>
      </c>
      <c r="C1647">
        <v>11</v>
      </c>
      <c r="D1647" t="s">
        <v>103</v>
      </c>
      <c r="E1647">
        <v>2018</v>
      </c>
      <c r="F1647" t="s">
        <v>68</v>
      </c>
      <c r="G1647" t="s">
        <v>58</v>
      </c>
      <c r="H1647" t="s">
        <v>464</v>
      </c>
      <c r="I1647">
        <v>214.34</v>
      </c>
      <c r="J1647">
        <v>0</v>
      </c>
      <c r="K1647" t="s">
        <v>275</v>
      </c>
      <c r="L1647" t="s">
        <v>222</v>
      </c>
    </row>
    <row r="1648" spans="1:12" x14ac:dyDescent="0.25">
      <c r="A1648">
        <v>91</v>
      </c>
      <c r="B1648" s="93">
        <v>43434</v>
      </c>
      <c r="C1648">
        <v>11</v>
      </c>
      <c r="D1648" t="s">
        <v>103</v>
      </c>
      <c r="E1648">
        <v>2018</v>
      </c>
      <c r="F1648" t="s">
        <v>68</v>
      </c>
      <c r="G1648" t="s">
        <v>66</v>
      </c>
      <c r="H1648" t="s">
        <v>464</v>
      </c>
      <c r="I1648">
        <v>0</v>
      </c>
      <c r="J1648">
        <v>214.34</v>
      </c>
      <c r="K1648" t="s">
        <v>275</v>
      </c>
      <c r="L1648" t="s">
        <v>35</v>
      </c>
    </row>
    <row r="1649" spans="1:12" x14ac:dyDescent="0.25">
      <c r="A1649">
        <v>95</v>
      </c>
      <c r="B1649" s="93">
        <v>43406</v>
      </c>
      <c r="C1649">
        <v>11</v>
      </c>
      <c r="D1649" t="s">
        <v>103</v>
      </c>
      <c r="E1649">
        <v>2018</v>
      </c>
      <c r="F1649" t="s">
        <v>22</v>
      </c>
      <c r="G1649" t="s">
        <v>36</v>
      </c>
      <c r="H1649" t="s">
        <v>435</v>
      </c>
      <c r="I1649">
        <v>8</v>
      </c>
      <c r="J1649">
        <v>0</v>
      </c>
      <c r="K1649" t="s">
        <v>276</v>
      </c>
      <c r="L1649" t="s">
        <v>222</v>
      </c>
    </row>
    <row r="1650" spans="1:12" x14ac:dyDescent="0.25">
      <c r="A1650">
        <v>95</v>
      </c>
      <c r="B1650" s="93">
        <v>43411</v>
      </c>
      <c r="C1650">
        <v>11</v>
      </c>
      <c r="D1650" t="s">
        <v>103</v>
      </c>
      <c r="E1650">
        <v>2018</v>
      </c>
      <c r="F1650" t="s">
        <v>21</v>
      </c>
      <c r="G1650" t="s">
        <v>36</v>
      </c>
      <c r="H1650" t="s">
        <v>437</v>
      </c>
      <c r="I1650">
        <v>64</v>
      </c>
      <c r="J1650">
        <v>0</v>
      </c>
      <c r="K1650" t="s">
        <v>276</v>
      </c>
      <c r="L1650" t="s">
        <v>222</v>
      </c>
    </row>
    <row r="1651" spans="1:12" x14ac:dyDescent="0.25">
      <c r="A1651">
        <v>95</v>
      </c>
      <c r="B1651" s="93">
        <v>43412</v>
      </c>
      <c r="C1651">
        <v>11</v>
      </c>
      <c r="D1651" t="s">
        <v>103</v>
      </c>
      <c r="E1651">
        <v>2018</v>
      </c>
      <c r="F1651" t="s">
        <v>23</v>
      </c>
      <c r="G1651" t="s">
        <v>63</v>
      </c>
      <c r="H1651" t="s">
        <v>439</v>
      </c>
      <c r="I1651">
        <v>92.24</v>
      </c>
      <c r="J1651">
        <v>0</v>
      </c>
      <c r="K1651" t="s">
        <v>276</v>
      </c>
      <c r="L1651" t="s">
        <v>64</v>
      </c>
    </row>
    <row r="1652" spans="1:12" x14ac:dyDescent="0.25">
      <c r="A1652">
        <v>95</v>
      </c>
      <c r="B1652" s="93">
        <v>43413</v>
      </c>
      <c r="C1652">
        <v>11</v>
      </c>
      <c r="D1652" t="s">
        <v>103</v>
      </c>
      <c r="E1652">
        <v>2018</v>
      </c>
      <c r="F1652" t="s">
        <v>22</v>
      </c>
      <c r="G1652" t="s">
        <v>442</v>
      </c>
      <c r="H1652" t="s">
        <v>443</v>
      </c>
      <c r="I1652">
        <v>25.59</v>
      </c>
      <c r="J1652">
        <v>0</v>
      </c>
      <c r="K1652" t="s">
        <v>276</v>
      </c>
      <c r="L1652" t="s">
        <v>34</v>
      </c>
    </row>
    <row r="1653" spans="1:12" x14ac:dyDescent="0.25">
      <c r="A1653">
        <v>95</v>
      </c>
      <c r="B1653" s="93">
        <v>43413</v>
      </c>
      <c r="C1653">
        <v>11</v>
      </c>
      <c r="D1653" t="s">
        <v>103</v>
      </c>
      <c r="E1653">
        <v>2018</v>
      </c>
      <c r="F1653" t="s">
        <v>21</v>
      </c>
      <c r="G1653" t="s">
        <v>442</v>
      </c>
      <c r="H1653" t="s">
        <v>443</v>
      </c>
      <c r="I1653">
        <v>152.76</v>
      </c>
      <c r="J1653">
        <v>0</v>
      </c>
      <c r="K1653" t="s">
        <v>276</v>
      </c>
      <c r="L1653" t="s">
        <v>34</v>
      </c>
    </row>
    <row r="1654" spans="1:12" x14ac:dyDescent="0.25">
      <c r="A1654">
        <v>95</v>
      </c>
      <c r="B1654" s="93">
        <v>43420</v>
      </c>
      <c r="C1654">
        <v>11</v>
      </c>
      <c r="D1654" t="s">
        <v>103</v>
      </c>
      <c r="E1654">
        <v>2018</v>
      </c>
      <c r="F1654" t="s">
        <v>21</v>
      </c>
      <c r="G1654" t="s">
        <v>36</v>
      </c>
      <c r="H1654" t="s">
        <v>449</v>
      </c>
      <c r="I1654">
        <v>16</v>
      </c>
      <c r="J1654">
        <v>0</v>
      </c>
      <c r="K1654" t="s">
        <v>276</v>
      </c>
      <c r="L1654" t="s">
        <v>222</v>
      </c>
    </row>
    <row r="1655" spans="1:12" x14ac:dyDescent="0.25">
      <c r="A1655">
        <v>95</v>
      </c>
      <c r="B1655" s="93">
        <v>43420</v>
      </c>
      <c r="C1655">
        <v>11</v>
      </c>
      <c r="D1655" t="s">
        <v>103</v>
      </c>
      <c r="E1655">
        <v>2018</v>
      </c>
      <c r="F1655" t="s">
        <v>23</v>
      </c>
      <c r="G1655" t="s">
        <v>63</v>
      </c>
      <c r="H1655" t="s">
        <v>449</v>
      </c>
      <c r="I1655">
        <v>99.83</v>
      </c>
      <c r="J1655">
        <v>0</v>
      </c>
      <c r="K1655" t="s">
        <v>276</v>
      </c>
      <c r="L1655" t="s">
        <v>64</v>
      </c>
    </row>
    <row r="1656" spans="1:12" x14ac:dyDescent="0.25">
      <c r="A1656">
        <v>95</v>
      </c>
      <c r="B1656" s="93">
        <v>43423</v>
      </c>
      <c r="C1656">
        <v>11</v>
      </c>
      <c r="D1656" t="s">
        <v>103</v>
      </c>
      <c r="E1656">
        <v>2018</v>
      </c>
      <c r="F1656" t="s">
        <v>21</v>
      </c>
      <c r="G1656" t="s">
        <v>36</v>
      </c>
      <c r="H1656" t="s">
        <v>450</v>
      </c>
      <c r="I1656">
        <v>16</v>
      </c>
      <c r="J1656">
        <v>0</v>
      </c>
      <c r="K1656" t="s">
        <v>276</v>
      </c>
      <c r="L1656" t="s">
        <v>222</v>
      </c>
    </row>
    <row r="1657" spans="1:12" x14ac:dyDescent="0.25">
      <c r="A1657">
        <v>95</v>
      </c>
      <c r="B1657" s="93">
        <v>43424</v>
      </c>
      <c r="C1657">
        <v>11</v>
      </c>
      <c r="D1657" t="s">
        <v>103</v>
      </c>
      <c r="E1657">
        <v>2018</v>
      </c>
      <c r="F1657" t="s">
        <v>21</v>
      </c>
      <c r="G1657" t="s">
        <v>36</v>
      </c>
      <c r="H1657" t="s">
        <v>451</v>
      </c>
      <c r="I1657">
        <v>8</v>
      </c>
      <c r="J1657">
        <v>0</v>
      </c>
      <c r="K1657" t="s">
        <v>276</v>
      </c>
      <c r="L1657" t="s">
        <v>222</v>
      </c>
    </row>
    <row r="1658" spans="1:12" x14ac:dyDescent="0.25">
      <c r="A1658">
        <v>95</v>
      </c>
      <c r="B1658" s="93">
        <v>43428</v>
      </c>
      <c r="C1658">
        <v>11</v>
      </c>
      <c r="D1658" t="s">
        <v>103</v>
      </c>
      <c r="E1658">
        <v>2018</v>
      </c>
      <c r="F1658" t="s">
        <v>22</v>
      </c>
      <c r="G1658" t="s">
        <v>455</v>
      </c>
      <c r="H1658" t="s">
        <v>456</v>
      </c>
      <c r="I1658">
        <v>77.98</v>
      </c>
      <c r="J1658">
        <v>0</v>
      </c>
      <c r="K1658" t="s">
        <v>276</v>
      </c>
      <c r="L1658" t="s">
        <v>34</v>
      </c>
    </row>
    <row r="1659" spans="1:12" x14ac:dyDescent="0.25">
      <c r="A1659">
        <v>95</v>
      </c>
      <c r="B1659" s="93">
        <v>43428</v>
      </c>
      <c r="C1659">
        <v>11</v>
      </c>
      <c r="D1659" t="s">
        <v>103</v>
      </c>
      <c r="E1659">
        <v>2018</v>
      </c>
      <c r="F1659" t="s">
        <v>21</v>
      </c>
      <c r="G1659" t="s">
        <v>455</v>
      </c>
      <c r="H1659" t="s">
        <v>456</v>
      </c>
      <c r="I1659">
        <v>406.42</v>
      </c>
      <c r="J1659">
        <v>0</v>
      </c>
      <c r="K1659" t="s">
        <v>276</v>
      </c>
      <c r="L1659" t="s">
        <v>34</v>
      </c>
    </row>
    <row r="1660" spans="1:12" x14ac:dyDescent="0.25">
      <c r="A1660">
        <v>97</v>
      </c>
      <c r="B1660" s="93">
        <v>43406</v>
      </c>
      <c r="C1660">
        <v>11</v>
      </c>
      <c r="D1660" t="s">
        <v>103</v>
      </c>
      <c r="E1660">
        <v>2018</v>
      </c>
      <c r="F1660" t="s">
        <v>22</v>
      </c>
      <c r="G1660" t="s">
        <v>36</v>
      </c>
      <c r="H1660" t="s">
        <v>435</v>
      </c>
      <c r="I1660">
        <v>8</v>
      </c>
      <c r="J1660">
        <v>0</v>
      </c>
      <c r="K1660" t="s">
        <v>277</v>
      </c>
      <c r="L1660" t="s">
        <v>222</v>
      </c>
    </row>
    <row r="1661" spans="1:12" x14ac:dyDescent="0.25">
      <c r="A1661">
        <v>97</v>
      </c>
      <c r="B1661" s="93">
        <v>43406</v>
      </c>
      <c r="C1661">
        <v>11</v>
      </c>
      <c r="D1661" t="s">
        <v>103</v>
      </c>
      <c r="E1661">
        <v>2018</v>
      </c>
      <c r="F1661" t="s">
        <v>21</v>
      </c>
      <c r="G1661" t="s">
        <v>36</v>
      </c>
      <c r="H1661" t="s">
        <v>435</v>
      </c>
      <c r="I1661">
        <v>88</v>
      </c>
      <c r="J1661">
        <v>0</v>
      </c>
      <c r="K1661" t="s">
        <v>277</v>
      </c>
      <c r="L1661" t="s">
        <v>222</v>
      </c>
    </row>
    <row r="1662" spans="1:12" x14ac:dyDescent="0.25">
      <c r="A1662">
        <v>97</v>
      </c>
      <c r="B1662" s="93">
        <v>43410</v>
      </c>
      <c r="C1662">
        <v>11</v>
      </c>
      <c r="D1662" t="s">
        <v>103</v>
      </c>
      <c r="E1662">
        <v>2018</v>
      </c>
      <c r="F1662" t="s">
        <v>22</v>
      </c>
      <c r="G1662" t="s">
        <v>36</v>
      </c>
      <c r="H1662" t="s">
        <v>436</v>
      </c>
      <c r="I1662">
        <v>8</v>
      </c>
      <c r="J1662">
        <v>0</v>
      </c>
      <c r="K1662" t="s">
        <v>277</v>
      </c>
      <c r="L1662" t="s">
        <v>222</v>
      </c>
    </row>
    <row r="1663" spans="1:12" x14ac:dyDescent="0.25">
      <c r="A1663">
        <v>97</v>
      </c>
      <c r="B1663" s="93">
        <v>43410</v>
      </c>
      <c r="C1663">
        <v>11</v>
      </c>
      <c r="D1663" t="s">
        <v>103</v>
      </c>
      <c r="E1663">
        <v>2018</v>
      </c>
      <c r="F1663" t="s">
        <v>21</v>
      </c>
      <c r="G1663" t="s">
        <v>36</v>
      </c>
      <c r="H1663" t="s">
        <v>436</v>
      </c>
      <c r="I1663">
        <v>32</v>
      </c>
      <c r="J1663">
        <v>0</v>
      </c>
      <c r="K1663" t="s">
        <v>277</v>
      </c>
      <c r="L1663" t="s">
        <v>222</v>
      </c>
    </row>
    <row r="1664" spans="1:12" x14ac:dyDescent="0.25">
      <c r="A1664">
        <v>97</v>
      </c>
      <c r="B1664" s="93">
        <v>43413</v>
      </c>
      <c r="C1664">
        <v>11</v>
      </c>
      <c r="D1664" t="s">
        <v>103</v>
      </c>
      <c r="E1664">
        <v>2018</v>
      </c>
      <c r="F1664" t="s">
        <v>22</v>
      </c>
      <c r="G1664" t="s">
        <v>442</v>
      </c>
      <c r="H1664" t="s">
        <v>443</v>
      </c>
      <c r="I1664">
        <v>29.17</v>
      </c>
      <c r="J1664">
        <v>0</v>
      </c>
      <c r="K1664" t="s">
        <v>277</v>
      </c>
      <c r="L1664" t="s">
        <v>34</v>
      </c>
    </row>
    <row r="1665" spans="1:12" x14ac:dyDescent="0.25">
      <c r="A1665">
        <v>97</v>
      </c>
      <c r="B1665" s="93">
        <v>43413</v>
      </c>
      <c r="C1665">
        <v>11</v>
      </c>
      <c r="D1665" t="s">
        <v>103</v>
      </c>
      <c r="E1665">
        <v>2018</v>
      </c>
      <c r="F1665" t="s">
        <v>21</v>
      </c>
      <c r="G1665" t="s">
        <v>36</v>
      </c>
      <c r="H1665" t="s">
        <v>441</v>
      </c>
      <c r="I1665">
        <v>40</v>
      </c>
      <c r="J1665">
        <v>0</v>
      </c>
      <c r="K1665" t="s">
        <v>277</v>
      </c>
      <c r="L1665" t="s">
        <v>222</v>
      </c>
    </row>
    <row r="1666" spans="1:12" x14ac:dyDescent="0.25">
      <c r="A1666">
        <v>97</v>
      </c>
      <c r="B1666" s="93">
        <v>43413</v>
      </c>
      <c r="C1666">
        <v>11</v>
      </c>
      <c r="D1666" t="s">
        <v>103</v>
      </c>
      <c r="E1666">
        <v>2018</v>
      </c>
      <c r="F1666" t="s">
        <v>21</v>
      </c>
      <c r="G1666" t="s">
        <v>442</v>
      </c>
      <c r="H1666" t="s">
        <v>443</v>
      </c>
      <c r="I1666">
        <v>590.33000000000004</v>
      </c>
      <c r="J1666">
        <v>0</v>
      </c>
      <c r="K1666" t="s">
        <v>277</v>
      </c>
      <c r="L1666" t="s">
        <v>34</v>
      </c>
    </row>
    <row r="1667" spans="1:12" x14ac:dyDescent="0.25">
      <c r="A1667">
        <v>97</v>
      </c>
      <c r="B1667" s="93">
        <v>43416</v>
      </c>
      <c r="C1667">
        <v>11</v>
      </c>
      <c r="D1667" t="s">
        <v>103</v>
      </c>
      <c r="E1667">
        <v>2018</v>
      </c>
      <c r="F1667" t="s">
        <v>21</v>
      </c>
      <c r="G1667" t="s">
        <v>36</v>
      </c>
      <c r="H1667" t="s">
        <v>444</v>
      </c>
      <c r="I1667">
        <v>16</v>
      </c>
      <c r="J1667">
        <v>0</v>
      </c>
      <c r="K1667" t="s">
        <v>277</v>
      </c>
      <c r="L1667" t="s">
        <v>222</v>
      </c>
    </row>
    <row r="1668" spans="1:12" x14ac:dyDescent="0.25">
      <c r="A1668">
        <v>97</v>
      </c>
      <c r="B1668" s="93">
        <v>43417</v>
      </c>
      <c r="C1668">
        <v>11</v>
      </c>
      <c r="D1668" t="s">
        <v>103</v>
      </c>
      <c r="E1668">
        <v>2018</v>
      </c>
      <c r="F1668" t="s">
        <v>22</v>
      </c>
      <c r="G1668" t="s">
        <v>36</v>
      </c>
      <c r="H1668" t="s">
        <v>445</v>
      </c>
      <c r="I1668">
        <v>8</v>
      </c>
      <c r="J1668">
        <v>0</v>
      </c>
      <c r="K1668" t="s">
        <v>277</v>
      </c>
      <c r="L1668" t="s">
        <v>222</v>
      </c>
    </row>
    <row r="1669" spans="1:12" x14ac:dyDescent="0.25">
      <c r="A1669">
        <v>97</v>
      </c>
      <c r="B1669" s="93">
        <v>43417</v>
      </c>
      <c r="C1669">
        <v>11</v>
      </c>
      <c r="D1669" t="s">
        <v>103</v>
      </c>
      <c r="E1669">
        <v>2018</v>
      </c>
      <c r="F1669" t="s">
        <v>21</v>
      </c>
      <c r="G1669" t="s">
        <v>36</v>
      </c>
      <c r="H1669" t="s">
        <v>445</v>
      </c>
      <c r="I1669">
        <v>16</v>
      </c>
      <c r="J1669">
        <v>0</v>
      </c>
      <c r="K1669" t="s">
        <v>277</v>
      </c>
      <c r="L1669" t="s">
        <v>222</v>
      </c>
    </row>
    <row r="1670" spans="1:12" x14ac:dyDescent="0.25">
      <c r="A1670">
        <v>97</v>
      </c>
      <c r="B1670" s="93">
        <v>43418</v>
      </c>
      <c r="C1670">
        <v>11</v>
      </c>
      <c r="D1670" t="s">
        <v>103</v>
      </c>
      <c r="E1670">
        <v>2018</v>
      </c>
      <c r="F1670" t="s">
        <v>21</v>
      </c>
      <c r="G1670" t="s">
        <v>36</v>
      </c>
      <c r="H1670" t="s">
        <v>446</v>
      </c>
      <c r="I1670">
        <v>16</v>
      </c>
      <c r="J1670">
        <v>0</v>
      </c>
      <c r="K1670" t="s">
        <v>277</v>
      </c>
      <c r="L1670" t="s">
        <v>222</v>
      </c>
    </row>
    <row r="1671" spans="1:12" x14ac:dyDescent="0.25">
      <c r="A1671">
        <v>97</v>
      </c>
      <c r="B1671" s="93">
        <v>43420</v>
      </c>
      <c r="C1671">
        <v>11</v>
      </c>
      <c r="D1671" t="s">
        <v>103</v>
      </c>
      <c r="E1671">
        <v>2018</v>
      </c>
      <c r="F1671" t="s">
        <v>21</v>
      </c>
      <c r="G1671" t="s">
        <v>36</v>
      </c>
      <c r="H1671" t="s">
        <v>449</v>
      </c>
      <c r="I1671">
        <v>8</v>
      </c>
      <c r="J1671">
        <v>0</v>
      </c>
      <c r="K1671" t="s">
        <v>277</v>
      </c>
      <c r="L1671" t="s">
        <v>222</v>
      </c>
    </row>
    <row r="1672" spans="1:12" x14ac:dyDescent="0.25">
      <c r="A1672">
        <v>97</v>
      </c>
      <c r="B1672" s="93">
        <v>43423</v>
      </c>
      <c r="C1672">
        <v>11</v>
      </c>
      <c r="D1672" t="s">
        <v>103</v>
      </c>
      <c r="E1672">
        <v>2018</v>
      </c>
      <c r="F1672" t="s">
        <v>21</v>
      </c>
      <c r="G1672" t="s">
        <v>36</v>
      </c>
      <c r="H1672" t="s">
        <v>450</v>
      </c>
      <c r="I1672">
        <v>112</v>
      </c>
      <c r="J1672">
        <v>0</v>
      </c>
      <c r="K1672" t="s">
        <v>277</v>
      </c>
      <c r="L1672" t="s">
        <v>222</v>
      </c>
    </row>
    <row r="1673" spans="1:12" x14ac:dyDescent="0.25">
      <c r="A1673">
        <v>97</v>
      </c>
      <c r="B1673" s="93">
        <v>43424</v>
      </c>
      <c r="C1673">
        <v>11</v>
      </c>
      <c r="D1673" t="s">
        <v>103</v>
      </c>
      <c r="E1673">
        <v>2018</v>
      </c>
      <c r="F1673" t="s">
        <v>21</v>
      </c>
      <c r="G1673" t="s">
        <v>36</v>
      </c>
      <c r="H1673" t="s">
        <v>451</v>
      </c>
      <c r="I1673">
        <v>24</v>
      </c>
      <c r="J1673">
        <v>0</v>
      </c>
      <c r="K1673" t="s">
        <v>277</v>
      </c>
      <c r="L1673" t="s">
        <v>222</v>
      </c>
    </row>
    <row r="1674" spans="1:12" x14ac:dyDescent="0.25">
      <c r="A1674">
        <v>97</v>
      </c>
      <c r="B1674" s="93">
        <v>43425</v>
      </c>
      <c r="C1674">
        <v>11</v>
      </c>
      <c r="D1674" t="s">
        <v>103</v>
      </c>
      <c r="E1674">
        <v>2018</v>
      </c>
      <c r="F1674" t="s">
        <v>21</v>
      </c>
      <c r="G1674" t="s">
        <v>36</v>
      </c>
      <c r="H1674" t="s">
        <v>452</v>
      </c>
      <c r="I1674">
        <v>8</v>
      </c>
      <c r="J1674">
        <v>0</v>
      </c>
      <c r="K1674" t="s">
        <v>277</v>
      </c>
      <c r="L1674" t="s">
        <v>222</v>
      </c>
    </row>
    <row r="1675" spans="1:12" x14ac:dyDescent="0.25">
      <c r="A1675">
        <v>97</v>
      </c>
      <c r="B1675" s="93">
        <v>43426</v>
      </c>
      <c r="C1675">
        <v>11</v>
      </c>
      <c r="D1675" t="s">
        <v>103</v>
      </c>
      <c r="E1675">
        <v>2018</v>
      </c>
      <c r="F1675" t="s">
        <v>21</v>
      </c>
      <c r="G1675" t="s">
        <v>36</v>
      </c>
      <c r="H1675" t="s">
        <v>453</v>
      </c>
      <c r="I1675">
        <v>16</v>
      </c>
      <c r="J1675">
        <v>0</v>
      </c>
      <c r="K1675" t="s">
        <v>277</v>
      </c>
      <c r="L1675" t="s">
        <v>222</v>
      </c>
    </row>
    <row r="1676" spans="1:12" x14ac:dyDescent="0.25">
      <c r="A1676">
        <v>97</v>
      </c>
      <c r="B1676" s="93">
        <v>43428</v>
      </c>
      <c r="C1676">
        <v>11</v>
      </c>
      <c r="D1676" t="s">
        <v>103</v>
      </c>
      <c r="E1676">
        <v>2018</v>
      </c>
      <c r="F1676" t="s">
        <v>22</v>
      </c>
      <c r="G1676" t="s">
        <v>455</v>
      </c>
      <c r="H1676" t="s">
        <v>456</v>
      </c>
      <c r="I1676">
        <v>87.19</v>
      </c>
      <c r="J1676">
        <v>0</v>
      </c>
      <c r="K1676" t="s">
        <v>277</v>
      </c>
      <c r="L1676" t="s">
        <v>34</v>
      </c>
    </row>
    <row r="1677" spans="1:12" x14ac:dyDescent="0.25">
      <c r="A1677">
        <v>97</v>
      </c>
      <c r="B1677" s="93">
        <v>43428</v>
      </c>
      <c r="C1677">
        <v>11</v>
      </c>
      <c r="D1677" t="s">
        <v>103</v>
      </c>
      <c r="E1677">
        <v>2018</v>
      </c>
      <c r="F1677" t="s">
        <v>21</v>
      </c>
      <c r="G1677" t="s">
        <v>455</v>
      </c>
      <c r="H1677" t="s">
        <v>456</v>
      </c>
      <c r="I1677">
        <v>745.07</v>
      </c>
      <c r="J1677">
        <v>0</v>
      </c>
      <c r="K1677" t="s">
        <v>277</v>
      </c>
      <c r="L1677" t="s">
        <v>34</v>
      </c>
    </row>
    <row r="1678" spans="1:12" x14ac:dyDescent="0.25">
      <c r="A1678">
        <v>97</v>
      </c>
      <c r="B1678" s="93">
        <v>43430</v>
      </c>
      <c r="C1678">
        <v>11</v>
      </c>
      <c r="D1678" t="s">
        <v>103</v>
      </c>
      <c r="E1678">
        <v>2018</v>
      </c>
      <c r="F1678" t="s">
        <v>22</v>
      </c>
      <c r="G1678" t="s">
        <v>36</v>
      </c>
      <c r="H1678" t="s">
        <v>458</v>
      </c>
      <c r="I1678">
        <v>8</v>
      </c>
      <c r="J1678">
        <v>0</v>
      </c>
      <c r="K1678" t="s">
        <v>277</v>
      </c>
      <c r="L1678" t="s">
        <v>222</v>
      </c>
    </row>
    <row r="1679" spans="1:12" x14ac:dyDescent="0.25">
      <c r="A1679">
        <v>97</v>
      </c>
      <c r="B1679" s="93">
        <v>43430</v>
      </c>
      <c r="C1679">
        <v>11</v>
      </c>
      <c r="D1679" t="s">
        <v>103</v>
      </c>
      <c r="E1679">
        <v>2018</v>
      </c>
      <c r="F1679" t="s">
        <v>21</v>
      </c>
      <c r="G1679" t="s">
        <v>36</v>
      </c>
      <c r="H1679" t="s">
        <v>458</v>
      </c>
      <c r="I1679">
        <v>24</v>
      </c>
      <c r="J1679">
        <v>0</v>
      </c>
      <c r="K1679" t="s">
        <v>277</v>
      </c>
      <c r="L1679" t="s">
        <v>222</v>
      </c>
    </row>
    <row r="1680" spans="1:12" x14ac:dyDescent="0.25">
      <c r="A1680">
        <v>97</v>
      </c>
      <c r="B1680" s="93">
        <v>43431</v>
      </c>
      <c r="C1680">
        <v>11</v>
      </c>
      <c r="D1680" t="s">
        <v>103</v>
      </c>
      <c r="E1680">
        <v>2018</v>
      </c>
      <c r="F1680" t="s">
        <v>21</v>
      </c>
      <c r="G1680" t="s">
        <v>36</v>
      </c>
      <c r="H1680" t="s">
        <v>459</v>
      </c>
      <c r="I1680">
        <v>16</v>
      </c>
      <c r="J1680">
        <v>0</v>
      </c>
      <c r="K1680" t="s">
        <v>277</v>
      </c>
      <c r="L1680" t="s">
        <v>222</v>
      </c>
    </row>
    <row r="1681" spans="1:12" x14ac:dyDescent="0.25">
      <c r="A1681">
        <v>97</v>
      </c>
      <c r="B1681" s="93">
        <v>43433</v>
      </c>
      <c r="C1681">
        <v>11</v>
      </c>
      <c r="D1681" t="s">
        <v>103</v>
      </c>
      <c r="E1681">
        <v>2018</v>
      </c>
      <c r="F1681" t="s">
        <v>21</v>
      </c>
      <c r="G1681" t="s">
        <v>36</v>
      </c>
      <c r="H1681" t="s">
        <v>460</v>
      </c>
      <c r="I1681">
        <v>24</v>
      </c>
      <c r="J1681">
        <v>0</v>
      </c>
      <c r="K1681" t="s">
        <v>277</v>
      </c>
      <c r="L1681" t="s">
        <v>222</v>
      </c>
    </row>
    <row r="1682" spans="1:12" x14ac:dyDescent="0.25">
      <c r="A1682">
        <v>98</v>
      </c>
      <c r="B1682" s="93">
        <v>43420</v>
      </c>
      <c r="C1682">
        <v>11</v>
      </c>
      <c r="D1682" t="s">
        <v>103</v>
      </c>
      <c r="E1682">
        <v>2018</v>
      </c>
      <c r="F1682" t="s">
        <v>23</v>
      </c>
      <c r="G1682" t="s">
        <v>63</v>
      </c>
      <c r="H1682" t="s">
        <v>449</v>
      </c>
      <c r="I1682">
        <v>55.05</v>
      </c>
      <c r="J1682">
        <v>0</v>
      </c>
      <c r="K1682" t="s">
        <v>278</v>
      </c>
      <c r="L1682" t="s">
        <v>64</v>
      </c>
    </row>
    <row r="1683" spans="1:12" x14ac:dyDescent="0.25">
      <c r="A1683">
        <v>98</v>
      </c>
      <c r="B1683" s="93">
        <v>43423</v>
      </c>
      <c r="C1683">
        <v>11</v>
      </c>
      <c r="D1683" t="s">
        <v>103</v>
      </c>
      <c r="E1683">
        <v>2018</v>
      </c>
      <c r="F1683" t="s">
        <v>23</v>
      </c>
      <c r="G1683" t="s">
        <v>36</v>
      </c>
      <c r="H1683" t="s">
        <v>450</v>
      </c>
      <c r="I1683">
        <v>30</v>
      </c>
      <c r="J1683">
        <v>0</v>
      </c>
      <c r="K1683" t="s">
        <v>278</v>
      </c>
      <c r="L1683" t="s">
        <v>222</v>
      </c>
    </row>
    <row r="1684" spans="1:12" x14ac:dyDescent="0.25">
      <c r="A1684">
        <v>99</v>
      </c>
      <c r="B1684" s="93">
        <v>43412</v>
      </c>
      <c r="C1684">
        <v>11</v>
      </c>
      <c r="D1684" t="s">
        <v>103</v>
      </c>
      <c r="E1684">
        <v>2018</v>
      </c>
      <c r="F1684" t="s">
        <v>23</v>
      </c>
      <c r="G1684" t="s">
        <v>63</v>
      </c>
      <c r="H1684" t="s">
        <v>439</v>
      </c>
      <c r="I1684">
        <v>34.24</v>
      </c>
      <c r="J1684">
        <v>0</v>
      </c>
      <c r="K1684" t="s">
        <v>279</v>
      </c>
      <c r="L1684" t="s">
        <v>64</v>
      </c>
    </row>
    <row r="1685" spans="1:12" x14ac:dyDescent="0.25">
      <c r="A1685">
        <v>101</v>
      </c>
      <c r="B1685" s="93">
        <v>43417</v>
      </c>
      <c r="C1685">
        <v>11</v>
      </c>
      <c r="D1685" t="s">
        <v>103</v>
      </c>
      <c r="E1685">
        <v>2018</v>
      </c>
      <c r="F1685" t="s">
        <v>23</v>
      </c>
      <c r="G1685" t="s">
        <v>64</v>
      </c>
      <c r="H1685" t="s">
        <v>445</v>
      </c>
      <c r="I1685">
        <v>165.4</v>
      </c>
      <c r="J1685">
        <v>0</v>
      </c>
      <c r="K1685" t="s">
        <v>280</v>
      </c>
      <c r="L1685" t="s">
        <v>64</v>
      </c>
    </row>
    <row r="1686" spans="1:12" x14ac:dyDescent="0.25">
      <c r="A1686">
        <v>101</v>
      </c>
      <c r="B1686" s="93">
        <v>43420</v>
      </c>
      <c r="C1686">
        <v>11</v>
      </c>
      <c r="D1686" t="s">
        <v>103</v>
      </c>
      <c r="E1686">
        <v>2018</v>
      </c>
      <c r="F1686" t="s">
        <v>23</v>
      </c>
      <c r="G1686" t="s">
        <v>63</v>
      </c>
      <c r="H1686" t="s">
        <v>449</v>
      </c>
      <c r="I1686">
        <v>30</v>
      </c>
      <c r="J1686">
        <v>0</v>
      </c>
      <c r="K1686" t="s">
        <v>280</v>
      </c>
      <c r="L1686" t="s">
        <v>64</v>
      </c>
    </row>
    <row r="1687" spans="1:12" x14ac:dyDescent="0.25">
      <c r="A1687">
        <v>101</v>
      </c>
      <c r="B1687" s="93">
        <v>43434</v>
      </c>
      <c r="C1687">
        <v>11</v>
      </c>
      <c r="D1687" t="s">
        <v>103</v>
      </c>
      <c r="E1687">
        <v>2018</v>
      </c>
      <c r="F1687" t="s">
        <v>23</v>
      </c>
      <c r="G1687" t="s">
        <v>64</v>
      </c>
      <c r="H1687" t="s">
        <v>464</v>
      </c>
      <c r="I1687">
        <v>20.8</v>
      </c>
      <c r="J1687">
        <v>0</v>
      </c>
      <c r="K1687" t="s">
        <v>280</v>
      </c>
      <c r="L1687" t="s">
        <v>64</v>
      </c>
    </row>
    <row r="1688" spans="1:12" x14ac:dyDescent="0.25">
      <c r="A1688">
        <v>102</v>
      </c>
      <c r="B1688" s="93">
        <v>43410</v>
      </c>
      <c r="C1688">
        <v>11</v>
      </c>
      <c r="D1688" t="s">
        <v>103</v>
      </c>
      <c r="E1688">
        <v>2018</v>
      </c>
      <c r="F1688" t="s">
        <v>23</v>
      </c>
      <c r="G1688" t="s">
        <v>63</v>
      </c>
      <c r="H1688" t="s">
        <v>436</v>
      </c>
      <c r="I1688">
        <v>18.95</v>
      </c>
      <c r="J1688">
        <v>0</v>
      </c>
      <c r="K1688" t="s">
        <v>281</v>
      </c>
      <c r="L1688" t="s">
        <v>64</v>
      </c>
    </row>
    <row r="1689" spans="1:12" x14ac:dyDescent="0.25">
      <c r="A1689">
        <v>102</v>
      </c>
      <c r="B1689" s="93">
        <v>43413</v>
      </c>
      <c r="C1689">
        <v>11</v>
      </c>
      <c r="D1689" t="s">
        <v>103</v>
      </c>
      <c r="E1689">
        <v>2018</v>
      </c>
      <c r="F1689" t="s">
        <v>21</v>
      </c>
      <c r="G1689" t="s">
        <v>442</v>
      </c>
      <c r="H1689" t="s">
        <v>443</v>
      </c>
      <c r="I1689">
        <v>34.29</v>
      </c>
      <c r="J1689">
        <v>0</v>
      </c>
      <c r="K1689" t="s">
        <v>281</v>
      </c>
      <c r="L1689" t="s">
        <v>34</v>
      </c>
    </row>
    <row r="1690" spans="1:12" x14ac:dyDescent="0.25">
      <c r="A1690">
        <v>103</v>
      </c>
      <c r="B1690" s="93">
        <v>43410</v>
      </c>
      <c r="C1690">
        <v>11</v>
      </c>
      <c r="D1690" t="s">
        <v>103</v>
      </c>
      <c r="E1690">
        <v>2018</v>
      </c>
      <c r="F1690" t="s">
        <v>23</v>
      </c>
      <c r="G1690" t="s">
        <v>58</v>
      </c>
      <c r="H1690" t="s">
        <v>436</v>
      </c>
      <c r="I1690">
        <v>28.5</v>
      </c>
      <c r="J1690">
        <v>0</v>
      </c>
      <c r="K1690" t="s">
        <v>282</v>
      </c>
      <c r="L1690" t="s">
        <v>222</v>
      </c>
    </row>
    <row r="1691" spans="1:12" x14ac:dyDescent="0.25">
      <c r="A1691">
        <v>103</v>
      </c>
      <c r="B1691" s="93">
        <v>43428</v>
      </c>
      <c r="C1691">
        <v>11</v>
      </c>
      <c r="D1691" t="s">
        <v>103</v>
      </c>
      <c r="E1691">
        <v>2018</v>
      </c>
      <c r="F1691" t="s">
        <v>21</v>
      </c>
      <c r="G1691" t="s">
        <v>455</v>
      </c>
      <c r="H1691" t="s">
        <v>456</v>
      </c>
      <c r="I1691">
        <v>266.67</v>
      </c>
      <c r="J1691">
        <v>0</v>
      </c>
      <c r="K1691" t="s">
        <v>282</v>
      </c>
      <c r="L1691" t="s">
        <v>34</v>
      </c>
    </row>
    <row r="1692" spans="1:12" x14ac:dyDescent="0.25">
      <c r="A1692">
        <v>125</v>
      </c>
      <c r="B1692" s="93">
        <v>43420</v>
      </c>
      <c r="C1692">
        <v>11</v>
      </c>
      <c r="D1692" t="s">
        <v>103</v>
      </c>
      <c r="E1692">
        <v>2018</v>
      </c>
      <c r="F1692" t="s">
        <v>23</v>
      </c>
      <c r="G1692" t="s">
        <v>37</v>
      </c>
      <c r="H1692" t="s">
        <v>181</v>
      </c>
      <c r="I1692">
        <v>4.5</v>
      </c>
      <c r="J1692">
        <v>0</v>
      </c>
      <c r="K1692" t="s">
        <v>283</v>
      </c>
      <c r="L1692" t="s">
        <v>35</v>
      </c>
    </row>
    <row r="1693" spans="1:12" x14ac:dyDescent="0.25">
      <c r="A1693">
        <v>157</v>
      </c>
      <c r="B1693" s="93">
        <v>43431</v>
      </c>
      <c r="C1693">
        <v>11</v>
      </c>
      <c r="D1693" t="s">
        <v>103</v>
      </c>
      <c r="E1693">
        <v>2018</v>
      </c>
      <c r="F1693" t="s">
        <v>23</v>
      </c>
      <c r="G1693" t="s">
        <v>58</v>
      </c>
      <c r="H1693" t="s">
        <v>459</v>
      </c>
      <c r="I1693">
        <v>85.93</v>
      </c>
      <c r="J1693">
        <v>0</v>
      </c>
      <c r="K1693" t="s">
        <v>285</v>
      </c>
      <c r="L1693" t="s">
        <v>222</v>
      </c>
    </row>
    <row r="1694" spans="1:12" x14ac:dyDescent="0.25">
      <c r="A1694">
        <v>162</v>
      </c>
      <c r="B1694" s="93">
        <v>43413</v>
      </c>
      <c r="C1694">
        <v>11</v>
      </c>
      <c r="D1694" t="s">
        <v>103</v>
      </c>
      <c r="E1694">
        <v>2018</v>
      </c>
      <c r="F1694" t="s">
        <v>21</v>
      </c>
      <c r="G1694" t="s">
        <v>442</v>
      </c>
      <c r="H1694" t="s">
        <v>443</v>
      </c>
      <c r="I1694">
        <v>179.88</v>
      </c>
      <c r="J1694">
        <v>0</v>
      </c>
      <c r="K1694" t="s">
        <v>286</v>
      </c>
      <c r="L1694" t="s">
        <v>34</v>
      </c>
    </row>
    <row r="1695" spans="1:12" x14ac:dyDescent="0.25">
      <c r="A1695">
        <v>162</v>
      </c>
      <c r="B1695" s="93">
        <v>43420</v>
      </c>
      <c r="C1695">
        <v>11</v>
      </c>
      <c r="D1695" t="s">
        <v>103</v>
      </c>
      <c r="E1695">
        <v>2018</v>
      </c>
      <c r="F1695" t="s">
        <v>23</v>
      </c>
      <c r="G1695" t="s">
        <v>63</v>
      </c>
      <c r="H1695" t="s">
        <v>449</v>
      </c>
      <c r="I1695">
        <v>15.41</v>
      </c>
      <c r="J1695">
        <v>0</v>
      </c>
      <c r="K1695" t="s">
        <v>286</v>
      </c>
      <c r="L1695" t="s">
        <v>64</v>
      </c>
    </row>
    <row r="1696" spans="1:12" x14ac:dyDescent="0.25">
      <c r="A1696">
        <v>162</v>
      </c>
      <c r="B1696" s="93">
        <v>43424</v>
      </c>
      <c r="C1696">
        <v>11</v>
      </c>
      <c r="D1696" t="s">
        <v>103</v>
      </c>
      <c r="E1696">
        <v>2018</v>
      </c>
      <c r="F1696" t="s">
        <v>23</v>
      </c>
      <c r="G1696" t="s">
        <v>37</v>
      </c>
      <c r="H1696" t="s">
        <v>130</v>
      </c>
      <c r="I1696">
        <v>19</v>
      </c>
      <c r="J1696">
        <v>0</v>
      </c>
      <c r="K1696" t="s">
        <v>286</v>
      </c>
      <c r="L1696" t="s">
        <v>35</v>
      </c>
    </row>
    <row r="1697" spans="1:12" x14ac:dyDescent="0.25">
      <c r="A1697">
        <v>162</v>
      </c>
      <c r="B1697" s="93">
        <v>43433</v>
      </c>
      <c r="C1697">
        <v>11</v>
      </c>
      <c r="D1697" t="s">
        <v>103</v>
      </c>
      <c r="E1697">
        <v>2018</v>
      </c>
      <c r="F1697" t="s">
        <v>23</v>
      </c>
      <c r="G1697" t="s">
        <v>35</v>
      </c>
      <c r="H1697" t="s">
        <v>460</v>
      </c>
      <c r="I1697">
        <v>19</v>
      </c>
      <c r="J1697">
        <v>0</v>
      </c>
      <c r="K1697" t="s">
        <v>286</v>
      </c>
      <c r="L1697" t="s">
        <v>35</v>
      </c>
    </row>
    <row r="1698" spans="1:12" x14ac:dyDescent="0.25">
      <c r="A1698">
        <v>164</v>
      </c>
      <c r="B1698" s="93">
        <v>43410</v>
      </c>
      <c r="C1698">
        <v>11</v>
      </c>
      <c r="D1698" t="s">
        <v>103</v>
      </c>
      <c r="E1698">
        <v>2018</v>
      </c>
      <c r="F1698" t="s">
        <v>23</v>
      </c>
      <c r="G1698" t="s">
        <v>58</v>
      </c>
      <c r="H1698" t="s">
        <v>436</v>
      </c>
      <c r="I1698">
        <v>22.48</v>
      </c>
      <c r="J1698">
        <v>0</v>
      </c>
      <c r="K1698" t="s">
        <v>287</v>
      </c>
      <c r="L1698" t="s">
        <v>222</v>
      </c>
    </row>
    <row r="1699" spans="1:12" x14ac:dyDescent="0.25">
      <c r="A1699">
        <v>164</v>
      </c>
      <c r="B1699" s="93">
        <v>43413</v>
      </c>
      <c r="C1699">
        <v>11</v>
      </c>
      <c r="D1699" t="s">
        <v>103</v>
      </c>
      <c r="E1699">
        <v>2018</v>
      </c>
      <c r="F1699" t="s">
        <v>23</v>
      </c>
      <c r="G1699" t="s">
        <v>58</v>
      </c>
      <c r="H1699" t="s">
        <v>441</v>
      </c>
      <c r="I1699">
        <v>26.98</v>
      </c>
      <c r="J1699">
        <v>0</v>
      </c>
      <c r="K1699" t="s">
        <v>287</v>
      </c>
      <c r="L1699" t="s">
        <v>222</v>
      </c>
    </row>
    <row r="1700" spans="1:12" x14ac:dyDescent="0.25">
      <c r="A1700">
        <v>164</v>
      </c>
      <c r="B1700" s="93">
        <v>43413</v>
      </c>
      <c r="C1700">
        <v>11</v>
      </c>
      <c r="D1700" t="s">
        <v>103</v>
      </c>
      <c r="E1700">
        <v>2018</v>
      </c>
      <c r="F1700" t="s">
        <v>23</v>
      </c>
      <c r="G1700" t="s">
        <v>63</v>
      </c>
      <c r="H1700" t="s">
        <v>441</v>
      </c>
      <c r="I1700">
        <v>35.94</v>
      </c>
      <c r="J1700">
        <v>0</v>
      </c>
      <c r="K1700" t="s">
        <v>287</v>
      </c>
      <c r="L1700" t="s">
        <v>64</v>
      </c>
    </row>
    <row r="1701" spans="1:12" x14ac:dyDescent="0.25">
      <c r="A1701">
        <v>164</v>
      </c>
      <c r="B1701" s="93">
        <v>43420</v>
      </c>
      <c r="C1701">
        <v>11</v>
      </c>
      <c r="D1701" t="s">
        <v>103</v>
      </c>
      <c r="E1701">
        <v>2018</v>
      </c>
      <c r="F1701" t="s">
        <v>23</v>
      </c>
      <c r="G1701" t="s">
        <v>58</v>
      </c>
      <c r="H1701" t="s">
        <v>449</v>
      </c>
      <c r="I1701">
        <v>19.96</v>
      </c>
      <c r="J1701">
        <v>0</v>
      </c>
      <c r="K1701" t="s">
        <v>287</v>
      </c>
      <c r="L1701" t="s">
        <v>222</v>
      </c>
    </row>
    <row r="1702" spans="1:12" x14ac:dyDescent="0.25">
      <c r="A1702">
        <v>164</v>
      </c>
      <c r="B1702" s="93">
        <v>43420</v>
      </c>
      <c r="C1702">
        <v>11</v>
      </c>
      <c r="D1702" t="s">
        <v>103</v>
      </c>
      <c r="E1702">
        <v>2018</v>
      </c>
      <c r="F1702" t="s">
        <v>23</v>
      </c>
      <c r="G1702" t="s">
        <v>63</v>
      </c>
      <c r="H1702" t="s">
        <v>449</v>
      </c>
      <c r="I1702">
        <v>36</v>
      </c>
      <c r="J1702">
        <v>0</v>
      </c>
      <c r="K1702" t="s">
        <v>287</v>
      </c>
      <c r="L1702" t="s">
        <v>64</v>
      </c>
    </row>
    <row r="1703" spans="1:12" x14ac:dyDescent="0.25">
      <c r="A1703">
        <v>164</v>
      </c>
      <c r="B1703" s="93">
        <v>43433</v>
      </c>
      <c r="C1703">
        <v>11</v>
      </c>
      <c r="D1703" t="s">
        <v>103</v>
      </c>
      <c r="E1703">
        <v>2018</v>
      </c>
      <c r="F1703" t="s">
        <v>23</v>
      </c>
      <c r="G1703" t="s">
        <v>37</v>
      </c>
      <c r="H1703" t="s">
        <v>62</v>
      </c>
      <c r="I1703">
        <v>18.75</v>
      </c>
      <c r="J1703">
        <v>0</v>
      </c>
      <c r="K1703" t="s">
        <v>287</v>
      </c>
      <c r="L1703" t="s">
        <v>35</v>
      </c>
    </row>
    <row r="1704" spans="1:12" x14ac:dyDescent="0.25">
      <c r="A1704">
        <v>1</v>
      </c>
      <c r="B1704" s="93">
        <v>43383</v>
      </c>
      <c r="C1704">
        <v>10</v>
      </c>
      <c r="D1704" t="s">
        <v>102</v>
      </c>
      <c r="E1704">
        <v>2018</v>
      </c>
      <c r="F1704" t="s">
        <v>21</v>
      </c>
      <c r="G1704" t="s">
        <v>412</v>
      </c>
      <c r="H1704" t="s">
        <v>413</v>
      </c>
      <c r="I1704">
        <v>15.46</v>
      </c>
      <c r="J1704">
        <v>0</v>
      </c>
      <c r="K1704" t="s">
        <v>221</v>
      </c>
      <c r="L1704" t="s">
        <v>34</v>
      </c>
    </row>
    <row r="1705" spans="1:12" x14ac:dyDescent="0.25">
      <c r="A1705">
        <v>1</v>
      </c>
      <c r="B1705" s="93">
        <v>43383</v>
      </c>
      <c r="C1705">
        <v>10</v>
      </c>
      <c r="D1705" t="s">
        <v>102</v>
      </c>
      <c r="E1705">
        <v>2018</v>
      </c>
      <c r="F1705" t="s">
        <v>22</v>
      </c>
      <c r="G1705" t="s">
        <v>412</v>
      </c>
      <c r="H1705" t="s">
        <v>413</v>
      </c>
      <c r="I1705">
        <v>26.82</v>
      </c>
      <c r="J1705">
        <v>0</v>
      </c>
      <c r="K1705" t="s">
        <v>221</v>
      </c>
      <c r="L1705" t="s">
        <v>34</v>
      </c>
    </row>
    <row r="1706" spans="1:12" x14ac:dyDescent="0.25">
      <c r="A1706">
        <v>1</v>
      </c>
      <c r="B1706" s="93">
        <v>43383</v>
      </c>
      <c r="C1706">
        <v>10</v>
      </c>
      <c r="D1706" t="s">
        <v>102</v>
      </c>
      <c r="E1706">
        <v>2018</v>
      </c>
      <c r="F1706" t="s">
        <v>23</v>
      </c>
      <c r="G1706" t="s">
        <v>63</v>
      </c>
      <c r="H1706" t="s">
        <v>414</v>
      </c>
      <c r="I1706">
        <v>60.31</v>
      </c>
      <c r="J1706">
        <v>0</v>
      </c>
      <c r="K1706" t="s">
        <v>221</v>
      </c>
      <c r="L1706" t="s">
        <v>64</v>
      </c>
    </row>
    <row r="1707" spans="1:12" x14ac:dyDescent="0.25">
      <c r="A1707">
        <v>1</v>
      </c>
      <c r="B1707" s="93">
        <v>43389</v>
      </c>
      <c r="C1707">
        <v>10</v>
      </c>
      <c r="D1707" t="s">
        <v>102</v>
      </c>
      <c r="E1707">
        <v>2018</v>
      </c>
      <c r="F1707" t="s">
        <v>23</v>
      </c>
      <c r="G1707" t="s">
        <v>67</v>
      </c>
      <c r="H1707" t="s">
        <v>420</v>
      </c>
      <c r="I1707">
        <v>11.9</v>
      </c>
      <c r="J1707">
        <v>0</v>
      </c>
      <c r="K1707" t="s">
        <v>221</v>
      </c>
      <c r="L1707" t="s">
        <v>266</v>
      </c>
    </row>
    <row r="1708" spans="1:12" x14ac:dyDescent="0.25">
      <c r="A1708">
        <v>1</v>
      </c>
      <c r="B1708" s="93">
        <v>43389</v>
      </c>
      <c r="C1708">
        <v>10</v>
      </c>
      <c r="D1708" t="s">
        <v>102</v>
      </c>
      <c r="E1708">
        <v>2018</v>
      </c>
      <c r="F1708" t="s">
        <v>23</v>
      </c>
      <c r="G1708" t="s">
        <v>58</v>
      </c>
      <c r="H1708" t="s">
        <v>420</v>
      </c>
      <c r="I1708">
        <v>71.31</v>
      </c>
      <c r="J1708">
        <v>0</v>
      </c>
      <c r="K1708" t="s">
        <v>221</v>
      </c>
      <c r="L1708" t="s">
        <v>222</v>
      </c>
    </row>
    <row r="1709" spans="1:12" x14ac:dyDescent="0.25">
      <c r="A1709">
        <v>1</v>
      </c>
      <c r="B1709" s="93">
        <v>43396</v>
      </c>
      <c r="C1709">
        <v>10</v>
      </c>
      <c r="D1709" t="s">
        <v>102</v>
      </c>
      <c r="E1709">
        <v>2018</v>
      </c>
      <c r="F1709" t="s">
        <v>21</v>
      </c>
      <c r="G1709" t="s">
        <v>36</v>
      </c>
      <c r="H1709" t="s">
        <v>425</v>
      </c>
      <c r="I1709">
        <v>16</v>
      </c>
      <c r="J1709">
        <v>0</v>
      </c>
      <c r="K1709" t="s">
        <v>221</v>
      </c>
      <c r="L1709" t="s">
        <v>222</v>
      </c>
    </row>
    <row r="1710" spans="1:12" x14ac:dyDescent="0.25">
      <c r="A1710">
        <v>1</v>
      </c>
      <c r="B1710" s="93">
        <v>43398</v>
      </c>
      <c r="C1710">
        <v>10</v>
      </c>
      <c r="D1710" t="s">
        <v>102</v>
      </c>
      <c r="E1710">
        <v>2018</v>
      </c>
      <c r="F1710" t="s">
        <v>22</v>
      </c>
      <c r="G1710" t="s">
        <v>429</v>
      </c>
      <c r="H1710" t="s">
        <v>430</v>
      </c>
      <c r="I1710">
        <v>83.96</v>
      </c>
      <c r="J1710">
        <v>0</v>
      </c>
      <c r="K1710" t="s">
        <v>221</v>
      </c>
      <c r="L1710" t="s">
        <v>34</v>
      </c>
    </row>
    <row r="1711" spans="1:12" x14ac:dyDescent="0.25">
      <c r="A1711">
        <v>2</v>
      </c>
      <c r="B1711" s="93">
        <v>43374</v>
      </c>
      <c r="C1711">
        <v>10</v>
      </c>
      <c r="D1711" t="s">
        <v>102</v>
      </c>
      <c r="E1711">
        <v>2018</v>
      </c>
      <c r="F1711" t="s">
        <v>23</v>
      </c>
      <c r="G1711" t="s">
        <v>64</v>
      </c>
      <c r="H1711" t="s">
        <v>402</v>
      </c>
      <c r="I1711">
        <v>50.37</v>
      </c>
      <c r="J1711">
        <v>0</v>
      </c>
      <c r="K1711" t="s">
        <v>223</v>
      </c>
      <c r="L1711" t="s">
        <v>64</v>
      </c>
    </row>
    <row r="1712" spans="1:12" x14ac:dyDescent="0.25">
      <c r="A1712">
        <v>2</v>
      </c>
      <c r="B1712" s="93">
        <v>43378</v>
      </c>
      <c r="C1712">
        <v>10</v>
      </c>
      <c r="D1712" t="s">
        <v>102</v>
      </c>
      <c r="E1712">
        <v>2018</v>
      </c>
      <c r="F1712" t="s">
        <v>23</v>
      </c>
      <c r="G1712" t="s">
        <v>36</v>
      </c>
      <c r="H1712" t="s">
        <v>407</v>
      </c>
      <c r="I1712">
        <v>8</v>
      </c>
      <c r="J1712">
        <v>0</v>
      </c>
      <c r="K1712" t="s">
        <v>223</v>
      </c>
      <c r="L1712" t="s">
        <v>222</v>
      </c>
    </row>
    <row r="1713" spans="1:12" x14ac:dyDescent="0.25">
      <c r="A1713">
        <v>2</v>
      </c>
      <c r="B1713" s="93">
        <v>43383</v>
      </c>
      <c r="C1713">
        <v>10</v>
      </c>
      <c r="D1713" t="s">
        <v>102</v>
      </c>
      <c r="E1713">
        <v>2018</v>
      </c>
      <c r="F1713" t="s">
        <v>21</v>
      </c>
      <c r="G1713" t="s">
        <v>412</v>
      </c>
      <c r="H1713" t="s">
        <v>413</v>
      </c>
      <c r="I1713">
        <v>23.9</v>
      </c>
      <c r="J1713">
        <v>0</v>
      </c>
      <c r="K1713" t="s">
        <v>223</v>
      </c>
      <c r="L1713" t="s">
        <v>34</v>
      </c>
    </row>
    <row r="1714" spans="1:12" x14ac:dyDescent="0.25">
      <c r="A1714">
        <v>2</v>
      </c>
      <c r="B1714" s="93">
        <v>43398</v>
      </c>
      <c r="C1714">
        <v>10</v>
      </c>
      <c r="D1714" t="s">
        <v>102</v>
      </c>
      <c r="E1714">
        <v>2018</v>
      </c>
      <c r="F1714" t="s">
        <v>23</v>
      </c>
      <c r="G1714" t="s">
        <v>429</v>
      </c>
      <c r="H1714" t="s">
        <v>430</v>
      </c>
      <c r="I1714">
        <v>71.12</v>
      </c>
      <c r="J1714">
        <v>0</v>
      </c>
      <c r="K1714" t="s">
        <v>223</v>
      </c>
      <c r="L1714" t="s">
        <v>34</v>
      </c>
    </row>
    <row r="1715" spans="1:12" x14ac:dyDescent="0.25">
      <c r="A1715">
        <v>3</v>
      </c>
      <c r="B1715" s="93">
        <v>43383</v>
      </c>
      <c r="C1715">
        <v>10</v>
      </c>
      <c r="D1715" t="s">
        <v>102</v>
      </c>
      <c r="E1715">
        <v>2018</v>
      </c>
      <c r="F1715" t="s">
        <v>23</v>
      </c>
      <c r="G1715" t="s">
        <v>64</v>
      </c>
      <c r="H1715" t="s">
        <v>414</v>
      </c>
      <c r="I1715">
        <v>195</v>
      </c>
      <c r="J1715">
        <v>0</v>
      </c>
      <c r="K1715" t="s">
        <v>224</v>
      </c>
      <c r="L1715" t="s">
        <v>64</v>
      </c>
    </row>
    <row r="1716" spans="1:12" x14ac:dyDescent="0.25">
      <c r="A1716">
        <v>3</v>
      </c>
      <c r="B1716" s="93">
        <v>43389</v>
      </c>
      <c r="C1716">
        <v>10</v>
      </c>
      <c r="D1716" t="s">
        <v>102</v>
      </c>
      <c r="E1716">
        <v>2018</v>
      </c>
      <c r="F1716" t="s">
        <v>23</v>
      </c>
      <c r="G1716" t="s">
        <v>63</v>
      </c>
      <c r="H1716" t="s">
        <v>420</v>
      </c>
      <c r="I1716">
        <v>9.99</v>
      </c>
      <c r="J1716">
        <v>0</v>
      </c>
      <c r="K1716" t="s">
        <v>224</v>
      </c>
      <c r="L1716" t="s">
        <v>64</v>
      </c>
    </row>
    <row r="1717" spans="1:12" x14ac:dyDescent="0.25">
      <c r="A1717">
        <v>3</v>
      </c>
      <c r="B1717" s="93">
        <v>43398</v>
      </c>
      <c r="C1717">
        <v>10</v>
      </c>
      <c r="D1717" t="s">
        <v>102</v>
      </c>
      <c r="E1717">
        <v>2018</v>
      </c>
      <c r="F1717" t="s">
        <v>21</v>
      </c>
      <c r="G1717" t="s">
        <v>429</v>
      </c>
      <c r="H1717" t="s">
        <v>430</v>
      </c>
      <c r="I1717">
        <v>29.39</v>
      </c>
      <c r="J1717">
        <v>0</v>
      </c>
      <c r="K1717" t="s">
        <v>224</v>
      </c>
      <c r="L1717" t="s">
        <v>34</v>
      </c>
    </row>
    <row r="1718" spans="1:12" x14ac:dyDescent="0.25">
      <c r="A1718">
        <v>4</v>
      </c>
      <c r="B1718" s="93">
        <v>43375</v>
      </c>
      <c r="C1718">
        <v>10</v>
      </c>
      <c r="D1718" t="s">
        <v>102</v>
      </c>
      <c r="E1718">
        <v>2018</v>
      </c>
      <c r="F1718" t="s">
        <v>23</v>
      </c>
      <c r="G1718" t="s">
        <v>63</v>
      </c>
      <c r="H1718" t="s">
        <v>404</v>
      </c>
      <c r="I1718">
        <v>49.32</v>
      </c>
      <c r="J1718">
        <v>0</v>
      </c>
      <c r="K1718" t="s">
        <v>225</v>
      </c>
      <c r="L1718" t="s">
        <v>64</v>
      </c>
    </row>
    <row r="1719" spans="1:12" x14ac:dyDescent="0.25">
      <c r="A1719">
        <v>4</v>
      </c>
      <c r="B1719" s="93">
        <v>43383</v>
      </c>
      <c r="C1719">
        <v>10</v>
      </c>
      <c r="D1719" t="s">
        <v>102</v>
      </c>
      <c r="E1719">
        <v>2018</v>
      </c>
      <c r="F1719" t="s">
        <v>23</v>
      </c>
      <c r="G1719" t="s">
        <v>63</v>
      </c>
      <c r="H1719" t="s">
        <v>414</v>
      </c>
      <c r="I1719">
        <v>49.58</v>
      </c>
      <c r="J1719">
        <v>0</v>
      </c>
      <c r="K1719" t="s">
        <v>225</v>
      </c>
      <c r="L1719" t="s">
        <v>64</v>
      </c>
    </row>
    <row r="1720" spans="1:12" x14ac:dyDescent="0.25">
      <c r="A1720">
        <v>4</v>
      </c>
      <c r="B1720" s="93">
        <v>43391</v>
      </c>
      <c r="C1720">
        <v>10</v>
      </c>
      <c r="D1720" t="s">
        <v>102</v>
      </c>
      <c r="E1720">
        <v>2018</v>
      </c>
      <c r="F1720" t="s">
        <v>23</v>
      </c>
      <c r="G1720" t="s">
        <v>37</v>
      </c>
      <c r="H1720" t="s">
        <v>183</v>
      </c>
      <c r="I1720">
        <v>1.8</v>
      </c>
      <c r="J1720">
        <v>0</v>
      </c>
      <c r="K1720" t="s">
        <v>225</v>
      </c>
      <c r="L1720" t="s">
        <v>35</v>
      </c>
    </row>
    <row r="1721" spans="1:12" x14ac:dyDescent="0.25">
      <c r="A1721">
        <v>4</v>
      </c>
      <c r="B1721" s="93">
        <v>43392</v>
      </c>
      <c r="C1721">
        <v>10</v>
      </c>
      <c r="D1721" t="s">
        <v>102</v>
      </c>
      <c r="E1721">
        <v>2018</v>
      </c>
      <c r="F1721" t="s">
        <v>23</v>
      </c>
      <c r="G1721" t="s">
        <v>37</v>
      </c>
      <c r="H1721" t="s">
        <v>183</v>
      </c>
      <c r="I1721">
        <v>1.8</v>
      </c>
      <c r="J1721">
        <v>0</v>
      </c>
      <c r="K1721" t="s">
        <v>225</v>
      </c>
      <c r="L1721" t="s">
        <v>35</v>
      </c>
    </row>
    <row r="1722" spans="1:12" x14ac:dyDescent="0.25">
      <c r="A1722">
        <v>5</v>
      </c>
      <c r="B1722" s="93">
        <v>43378</v>
      </c>
      <c r="C1722">
        <v>10</v>
      </c>
      <c r="D1722" t="s">
        <v>102</v>
      </c>
      <c r="E1722">
        <v>2018</v>
      </c>
      <c r="F1722" t="s">
        <v>23</v>
      </c>
      <c r="G1722" t="s">
        <v>37</v>
      </c>
      <c r="H1722" t="s">
        <v>129</v>
      </c>
      <c r="I1722">
        <v>18.399999999999999</v>
      </c>
      <c r="J1722">
        <v>0</v>
      </c>
      <c r="K1722" t="s">
        <v>226</v>
      </c>
      <c r="L1722" t="s">
        <v>35</v>
      </c>
    </row>
    <row r="1723" spans="1:12" x14ac:dyDescent="0.25">
      <c r="A1723">
        <v>5</v>
      </c>
      <c r="B1723" s="93">
        <v>43381</v>
      </c>
      <c r="C1723">
        <v>10</v>
      </c>
      <c r="D1723" t="s">
        <v>102</v>
      </c>
      <c r="E1723">
        <v>2018</v>
      </c>
      <c r="F1723" t="s">
        <v>21</v>
      </c>
      <c r="G1723" t="s">
        <v>36</v>
      </c>
      <c r="H1723" t="s">
        <v>409</v>
      </c>
      <c r="I1723">
        <v>16</v>
      </c>
      <c r="J1723">
        <v>0</v>
      </c>
      <c r="K1723" t="s">
        <v>226</v>
      </c>
      <c r="L1723" t="s">
        <v>222</v>
      </c>
    </row>
    <row r="1724" spans="1:12" x14ac:dyDescent="0.25">
      <c r="A1724">
        <v>5</v>
      </c>
      <c r="B1724" s="93">
        <v>43383</v>
      </c>
      <c r="C1724">
        <v>10</v>
      </c>
      <c r="D1724" t="s">
        <v>102</v>
      </c>
      <c r="E1724">
        <v>2018</v>
      </c>
      <c r="F1724" t="s">
        <v>23</v>
      </c>
      <c r="G1724" t="s">
        <v>63</v>
      </c>
      <c r="H1724" t="s">
        <v>414</v>
      </c>
      <c r="I1724">
        <v>95</v>
      </c>
      <c r="J1724">
        <v>0</v>
      </c>
      <c r="K1724" t="s">
        <v>226</v>
      </c>
      <c r="L1724" t="s">
        <v>64</v>
      </c>
    </row>
    <row r="1725" spans="1:12" x14ac:dyDescent="0.25">
      <c r="A1725">
        <v>5</v>
      </c>
      <c r="B1725" s="93">
        <v>43383</v>
      </c>
      <c r="C1725">
        <v>10</v>
      </c>
      <c r="D1725" t="s">
        <v>102</v>
      </c>
      <c r="E1725">
        <v>2018</v>
      </c>
      <c r="F1725" t="s">
        <v>23</v>
      </c>
      <c r="G1725" t="s">
        <v>412</v>
      </c>
      <c r="H1725" t="s">
        <v>413</v>
      </c>
      <c r="I1725">
        <v>439.17</v>
      </c>
      <c r="J1725">
        <v>0</v>
      </c>
      <c r="K1725" t="s">
        <v>226</v>
      </c>
      <c r="L1725" t="s">
        <v>34</v>
      </c>
    </row>
    <row r="1726" spans="1:12" x14ac:dyDescent="0.25">
      <c r="A1726">
        <v>5</v>
      </c>
      <c r="B1726" s="93">
        <v>43383</v>
      </c>
      <c r="C1726">
        <v>10</v>
      </c>
      <c r="D1726" t="s">
        <v>102</v>
      </c>
      <c r="E1726">
        <v>2018</v>
      </c>
      <c r="F1726" t="s">
        <v>21</v>
      </c>
      <c r="G1726" t="s">
        <v>412</v>
      </c>
      <c r="H1726" t="s">
        <v>413</v>
      </c>
      <c r="I1726">
        <v>686.59</v>
      </c>
      <c r="J1726">
        <v>0</v>
      </c>
      <c r="K1726" t="s">
        <v>226</v>
      </c>
      <c r="L1726" t="s">
        <v>34</v>
      </c>
    </row>
    <row r="1727" spans="1:12" x14ac:dyDescent="0.25">
      <c r="A1727">
        <v>5</v>
      </c>
      <c r="B1727" s="93">
        <v>43390</v>
      </c>
      <c r="C1727">
        <v>10</v>
      </c>
      <c r="D1727" t="s">
        <v>102</v>
      </c>
      <c r="E1727">
        <v>2018</v>
      </c>
      <c r="F1727" t="s">
        <v>23</v>
      </c>
      <c r="G1727" t="s">
        <v>37</v>
      </c>
      <c r="H1727" t="s">
        <v>129</v>
      </c>
      <c r="I1727">
        <v>2.4</v>
      </c>
      <c r="J1727">
        <v>0</v>
      </c>
      <c r="K1727" t="s">
        <v>226</v>
      </c>
      <c r="L1727" t="s">
        <v>35</v>
      </c>
    </row>
    <row r="1728" spans="1:12" x14ac:dyDescent="0.25">
      <c r="A1728">
        <v>5</v>
      </c>
      <c r="B1728" s="93">
        <v>43398</v>
      </c>
      <c r="C1728">
        <v>10</v>
      </c>
      <c r="D1728" t="s">
        <v>102</v>
      </c>
      <c r="E1728">
        <v>2018</v>
      </c>
      <c r="F1728" t="s">
        <v>21</v>
      </c>
      <c r="G1728" t="s">
        <v>429</v>
      </c>
      <c r="H1728" t="s">
        <v>430</v>
      </c>
      <c r="I1728">
        <v>578.47</v>
      </c>
      <c r="J1728">
        <v>0</v>
      </c>
      <c r="K1728" t="s">
        <v>226</v>
      </c>
      <c r="L1728" t="s">
        <v>34</v>
      </c>
    </row>
    <row r="1729" spans="1:12" x14ac:dyDescent="0.25">
      <c r="A1729">
        <v>6</v>
      </c>
      <c r="B1729" s="93">
        <v>43377</v>
      </c>
      <c r="C1729">
        <v>10</v>
      </c>
      <c r="D1729" t="s">
        <v>102</v>
      </c>
      <c r="E1729">
        <v>2018</v>
      </c>
      <c r="F1729" t="s">
        <v>23</v>
      </c>
      <c r="G1729" t="s">
        <v>37</v>
      </c>
      <c r="H1729" t="s">
        <v>201</v>
      </c>
      <c r="I1729">
        <v>2.7</v>
      </c>
      <c r="J1729">
        <v>0</v>
      </c>
      <c r="K1729" t="s">
        <v>227</v>
      </c>
      <c r="L1729" t="s">
        <v>35</v>
      </c>
    </row>
    <row r="1730" spans="1:12" x14ac:dyDescent="0.25">
      <c r="A1730">
        <v>7</v>
      </c>
      <c r="B1730" s="93">
        <v>43383</v>
      </c>
      <c r="C1730">
        <v>10</v>
      </c>
      <c r="D1730" t="s">
        <v>102</v>
      </c>
      <c r="E1730">
        <v>2018</v>
      </c>
      <c r="F1730" t="s">
        <v>23</v>
      </c>
      <c r="G1730" t="s">
        <v>58</v>
      </c>
      <c r="H1730" t="s">
        <v>414</v>
      </c>
      <c r="I1730">
        <v>27.98</v>
      </c>
      <c r="J1730">
        <v>0</v>
      </c>
      <c r="K1730" t="s">
        <v>228</v>
      </c>
      <c r="L1730" t="s">
        <v>222</v>
      </c>
    </row>
    <row r="1731" spans="1:12" x14ac:dyDescent="0.25">
      <c r="A1731">
        <v>7</v>
      </c>
      <c r="B1731" s="93">
        <v>43398</v>
      </c>
      <c r="C1731">
        <v>10</v>
      </c>
      <c r="D1731" t="s">
        <v>102</v>
      </c>
      <c r="E1731">
        <v>2018</v>
      </c>
      <c r="F1731" t="s">
        <v>23</v>
      </c>
      <c r="G1731" t="s">
        <v>429</v>
      </c>
      <c r="H1731" t="s">
        <v>430</v>
      </c>
      <c r="I1731">
        <v>53.39</v>
      </c>
      <c r="J1731">
        <v>0</v>
      </c>
      <c r="K1731" t="s">
        <v>228</v>
      </c>
      <c r="L1731" t="s">
        <v>34</v>
      </c>
    </row>
    <row r="1732" spans="1:12" x14ac:dyDescent="0.25">
      <c r="A1732">
        <v>8</v>
      </c>
      <c r="B1732" s="93">
        <v>43383</v>
      </c>
      <c r="C1732">
        <v>10</v>
      </c>
      <c r="D1732" t="s">
        <v>102</v>
      </c>
      <c r="E1732">
        <v>2018</v>
      </c>
      <c r="F1732" t="s">
        <v>22</v>
      </c>
      <c r="G1732" t="s">
        <v>412</v>
      </c>
      <c r="H1732" t="s">
        <v>413</v>
      </c>
      <c r="I1732">
        <v>39.39</v>
      </c>
      <c r="J1732">
        <v>0</v>
      </c>
      <c r="K1732" t="s">
        <v>229</v>
      </c>
      <c r="L1732" t="s">
        <v>34</v>
      </c>
    </row>
    <row r="1733" spans="1:12" x14ac:dyDescent="0.25">
      <c r="A1733">
        <v>8</v>
      </c>
      <c r="B1733" s="93">
        <v>43389</v>
      </c>
      <c r="C1733">
        <v>10</v>
      </c>
      <c r="D1733" t="s">
        <v>102</v>
      </c>
      <c r="E1733">
        <v>2018</v>
      </c>
      <c r="F1733" t="s">
        <v>23</v>
      </c>
      <c r="G1733" t="s">
        <v>58</v>
      </c>
      <c r="H1733" t="s">
        <v>420</v>
      </c>
      <c r="I1733">
        <v>39.479999999999997</v>
      </c>
      <c r="J1733">
        <v>0</v>
      </c>
      <c r="K1733" t="s">
        <v>229</v>
      </c>
      <c r="L1733" t="s">
        <v>222</v>
      </c>
    </row>
    <row r="1734" spans="1:12" x14ac:dyDescent="0.25">
      <c r="A1734">
        <v>8</v>
      </c>
      <c r="B1734" s="93">
        <v>43395</v>
      </c>
      <c r="C1734">
        <v>10</v>
      </c>
      <c r="D1734" t="s">
        <v>102</v>
      </c>
      <c r="E1734">
        <v>2018</v>
      </c>
      <c r="F1734" t="s">
        <v>23</v>
      </c>
      <c r="G1734" t="s">
        <v>64</v>
      </c>
      <c r="H1734" t="s">
        <v>424</v>
      </c>
      <c r="I1734">
        <v>19.100000000000001</v>
      </c>
      <c r="J1734">
        <v>0</v>
      </c>
      <c r="K1734" t="s">
        <v>229</v>
      </c>
      <c r="L1734" t="s">
        <v>64</v>
      </c>
    </row>
    <row r="1735" spans="1:12" x14ac:dyDescent="0.25">
      <c r="A1735">
        <v>8</v>
      </c>
      <c r="B1735" s="93">
        <v>43400</v>
      </c>
      <c r="C1735">
        <v>10</v>
      </c>
      <c r="D1735" t="s">
        <v>102</v>
      </c>
      <c r="E1735">
        <v>2018</v>
      </c>
      <c r="F1735" t="s">
        <v>23</v>
      </c>
      <c r="G1735" t="s">
        <v>36</v>
      </c>
      <c r="H1735" t="s">
        <v>432</v>
      </c>
      <c r="I1735">
        <v>8</v>
      </c>
      <c r="J1735">
        <v>0</v>
      </c>
      <c r="K1735" t="s">
        <v>229</v>
      </c>
      <c r="L1735" t="s">
        <v>222</v>
      </c>
    </row>
    <row r="1736" spans="1:12" x14ac:dyDescent="0.25">
      <c r="A1736">
        <v>9</v>
      </c>
      <c r="B1736" s="93">
        <v>43383</v>
      </c>
      <c r="C1736">
        <v>10</v>
      </c>
      <c r="D1736" t="s">
        <v>102</v>
      </c>
      <c r="E1736">
        <v>2018</v>
      </c>
      <c r="F1736" t="s">
        <v>22</v>
      </c>
      <c r="G1736" t="s">
        <v>412</v>
      </c>
      <c r="H1736" t="s">
        <v>413</v>
      </c>
      <c r="I1736">
        <v>6.79</v>
      </c>
      <c r="J1736">
        <v>0</v>
      </c>
      <c r="K1736" t="s">
        <v>230</v>
      </c>
      <c r="L1736" t="s">
        <v>34</v>
      </c>
    </row>
    <row r="1737" spans="1:12" x14ac:dyDescent="0.25">
      <c r="A1737">
        <v>9</v>
      </c>
      <c r="B1737" s="93">
        <v>43383</v>
      </c>
      <c r="C1737">
        <v>10</v>
      </c>
      <c r="D1737" t="s">
        <v>102</v>
      </c>
      <c r="E1737">
        <v>2018</v>
      </c>
      <c r="F1737" t="s">
        <v>21</v>
      </c>
      <c r="G1737" t="s">
        <v>412</v>
      </c>
      <c r="H1737" t="s">
        <v>413</v>
      </c>
      <c r="I1737">
        <v>49.41</v>
      </c>
      <c r="J1737">
        <v>0</v>
      </c>
      <c r="K1737" t="s">
        <v>230</v>
      </c>
      <c r="L1737" t="s">
        <v>34</v>
      </c>
    </row>
    <row r="1738" spans="1:12" x14ac:dyDescent="0.25">
      <c r="A1738">
        <v>9</v>
      </c>
      <c r="B1738" s="93">
        <v>43390</v>
      </c>
      <c r="C1738">
        <v>10</v>
      </c>
      <c r="D1738" t="s">
        <v>102</v>
      </c>
      <c r="E1738">
        <v>2018</v>
      </c>
      <c r="F1738" t="s">
        <v>23</v>
      </c>
      <c r="G1738" t="s">
        <v>64</v>
      </c>
      <c r="H1738" t="s">
        <v>421</v>
      </c>
      <c r="I1738">
        <v>36</v>
      </c>
      <c r="J1738">
        <v>0</v>
      </c>
      <c r="K1738" t="s">
        <v>230</v>
      </c>
      <c r="L1738" t="s">
        <v>64</v>
      </c>
    </row>
    <row r="1739" spans="1:12" x14ac:dyDescent="0.25">
      <c r="A1739">
        <v>9</v>
      </c>
      <c r="B1739" s="93">
        <v>43398</v>
      </c>
      <c r="C1739">
        <v>10</v>
      </c>
      <c r="D1739" t="s">
        <v>102</v>
      </c>
      <c r="E1739">
        <v>2018</v>
      </c>
      <c r="F1739" t="s">
        <v>22</v>
      </c>
      <c r="G1739" t="s">
        <v>429</v>
      </c>
      <c r="H1739" t="s">
        <v>430</v>
      </c>
      <c r="I1739">
        <v>7.95</v>
      </c>
      <c r="J1739">
        <v>0</v>
      </c>
      <c r="K1739" t="s">
        <v>230</v>
      </c>
      <c r="L1739" t="s">
        <v>34</v>
      </c>
    </row>
    <row r="1740" spans="1:12" x14ac:dyDescent="0.25">
      <c r="A1740">
        <v>9</v>
      </c>
      <c r="B1740" s="93">
        <v>43398</v>
      </c>
      <c r="C1740">
        <v>10</v>
      </c>
      <c r="D1740" t="s">
        <v>102</v>
      </c>
      <c r="E1740">
        <v>2018</v>
      </c>
      <c r="F1740" t="s">
        <v>21</v>
      </c>
      <c r="G1740" t="s">
        <v>429</v>
      </c>
      <c r="H1740" t="s">
        <v>430</v>
      </c>
      <c r="I1740">
        <v>52.52</v>
      </c>
      <c r="J1740">
        <v>0</v>
      </c>
      <c r="K1740" t="s">
        <v>230</v>
      </c>
      <c r="L1740" t="s">
        <v>34</v>
      </c>
    </row>
    <row r="1741" spans="1:12" x14ac:dyDescent="0.25">
      <c r="A1741">
        <v>10</v>
      </c>
      <c r="B1741" s="93">
        <v>43374</v>
      </c>
      <c r="C1741">
        <v>10</v>
      </c>
      <c r="D1741" t="s">
        <v>102</v>
      </c>
      <c r="E1741">
        <v>2018</v>
      </c>
      <c r="F1741" t="s">
        <v>21</v>
      </c>
      <c r="G1741" t="s">
        <v>36</v>
      </c>
      <c r="H1741" t="s">
        <v>402</v>
      </c>
      <c r="I1741">
        <v>8</v>
      </c>
      <c r="J1741">
        <v>0</v>
      </c>
      <c r="K1741" t="s">
        <v>231</v>
      </c>
      <c r="L1741" t="s">
        <v>222</v>
      </c>
    </row>
    <row r="1742" spans="1:12" x14ac:dyDescent="0.25">
      <c r="A1742">
        <v>10</v>
      </c>
      <c r="B1742" s="93">
        <v>43378</v>
      </c>
      <c r="C1742">
        <v>10</v>
      </c>
      <c r="D1742" t="s">
        <v>102</v>
      </c>
      <c r="E1742">
        <v>2018</v>
      </c>
      <c r="F1742" t="s">
        <v>21</v>
      </c>
      <c r="G1742" t="s">
        <v>36</v>
      </c>
      <c r="H1742" t="s">
        <v>407</v>
      </c>
      <c r="I1742">
        <v>16</v>
      </c>
      <c r="J1742">
        <v>0</v>
      </c>
      <c r="K1742" t="s">
        <v>231</v>
      </c>
      <c r="L1742" t="s">
        <v>222</v>
      </c>
    </row>
    <row r="1743" spans="1:12" x14ac:dyDescent="0.25">
      <c r="A1743">
        <v>10</v>
      </c>
      <c r="B1743" s="93">
        <v>43383</v>
      </c>
      <c r="C1743">
        <v>10</v>
      </c>
      <c r="D1743" t="s">
        <v>102</v>
      </c>
      <c r="E1743">
        <v>2018</v>
      </c>
      <c r="F1743" t="s">
        <v>22</v>
      </c>
      <c r="G1743" t="s">
        <v>412</v>
      </c>
      <c r="H1743" t="s">
        <v>413</v>
      </c>
      <c r="I1743">
        <v>44.52</v>
      </c>
      <c r="J1743">
        <v>0</v>
      </c>
      <c r="K1743" t="s">
        <v>231</v>
      </c>
      <c r="L1743" t="s">
        <v>34</v>
      </c>
    </row>
    <row r="1744" spans="1:12" x14ac:dyDescent="0.25">
      <c r="A1744">
        <v>10</v>
      </c>
      <c r="B1744" s="93">
        <v>43383</v>
      </c>
      <c r="C1744">
        <v>10</v>
      </c>
      <c r="D1744" t="s">
        <v>102</v>
      </c>
      <c r="E1744">
        <v>2018</v>
      </c>
      <c r="F1744" t="s">
        <v>21</v>
      </c>
      <c r="G1744" t="s">
        <v>412</v>
      </c>
      <c r="H1744" t="s">
        <v>413</v>
      </c>
      <c r="I1744">
        <v>170.87</v>
      </c>
      <c r="J1744">
        <v>0</v>
      </c>
      <c r="K1744" t="s">
        <v>231</v>
      </c>
      <c r="L1744" t="s">
        <v>34</v>
      </c>
    </row>
    <row r="1745" spans="1:12" x14ac:dyDescent="0.25">
      <c r="A1745">
        <v>10</v>
      </c>
      <c r="B1745" s="93">
        <v>43390</v>
      </c>
      <c r="C1745">
        <v>10</v>
      </c>
      <c r="D1745" t="s">
        <v>102</v>
      </c>
      <c r="E1745">
        <v>2018</v>
      </c>
      <c r="F1745" t="s">
        <v>21</v>
      </c>
      <c r="G1745" t="s">
        <v>36</v>
      </c>
      <c r="H1745" t="s">
        <v>421</v>
      </c>
      <c r="I1745">
        <v>16</v>
      </c>
      <c r="J1745">
        <v>0</v>
      </c>
      <c r="K1745" t="s">
        <v>231</v>
      </c>
      <c r="L1745" t="s">
        <v>222</v>
      </c>
    </row>
    <row r="1746" spans="1:12" x14ac:dyDescent="0.25">
      <c r="A1746">
        <v>10</v>
      </c>
      <c r="B1746" s="93">
        <v>43398</v>
      </c>
      <c r="C1746">
        <v>10</v>
      </c>
      <c r="D1746" t="s">
        <v>102</v>
      </c>
      <c r="E1746">
        <v>2018</v>
      </c>
      <c r="F1746" t="s">
        <v>21</v>
      </c>
      <c r="G1746" t="s">
        <v>429</v>
      </c>
      <c r="H1746" t="s">
        <v>430</v>
      </c>
      <c r="I1746">
        <v>466.63</v>
      </c>
      <c r="J1746">
        <v>0</v>
      </c>
      <c r="K1746" t="s">
        <v>231</v>
      </c>
      <c r="L1746" t="s">
        <v>34</v>
      </c>
    </row>
    <row r="1747" spans="1:12" x14ac:dyDescent="0.25">
      <c r="A1747">
        <v>13</v>
      </c>
      <c r="B1747" s="93">
        <v>43374</v>
      </c>
      <c r="C1747">
        <v>10</v>
      </c>
      <c r="D1747" t="s">
        <v>102</v>
      </c>
      <c r="E1747">
        <v>2018</v>
      </c>
      <c r="F1747" t="s">
        <v>21</v>
      </c>
      <c r="G1747" t="s">
        <v>36</v>
      </c>
      <c r="H1747" t="s">
        <v>402</v>
      </c>
      <c r="I1747">
        <v>16</v>
      </c>
      <c r="J1747">
        <v>0</v>
      </c>
      <c r="K1747" t="s">
        <v>232</v>
      </c>
      <c r="L1747" t="s">
        <v>222</v>
      </c>
    </row>
    <row r="1748" spans="1:12" x14ac:dyDescent="0.25">
      <c r="A1748">
        <v>13</v>
      </c>
      <c r="B1748" s="93">
        <v>43375</v>
      </c>
      <c r="C1748">
        <v>10</v>
      </c>
      <c r="D1748" t="s">
        <v>102</v>
      </c>
      <c r="E1748">
        <v>2018</v>
      </c>
      <c r="F1748" t="s">
        <v>23</v>
      </c>
      <c r="G1748" t="s">
        <v>63</v>
      </c>
      <c r="H1748" t="s">
        <v>404</v>
      </c>
      <c r="I1748">
        <v>103.39</v>
      </c>
      <c r="J1748">
        <v>0</v>
      </c>
      <c r="K1748" t="s">
        <v>232</v>
      </c>
      <c r="L1748" t="s">
        <v>64</v>
      </c>
    </row>
    <row r="1749" spans="1:12" x14ac:dyDescent="0.25">
      <c r="A1749">
        <v>13</v>
      </c>
      <c r="B1749" s="93">
        <v>43377</v>
      </c>
      <c r="C1749">
        <v>10</v>
      </c>
      <c r="D1749" t="s">
        <v>102</v>
      </c>
      <c r="E1749">
        <v>2018</v>
      </c>
      <c r="F1749" t="s">
        <v>22</v>
      </c>
      <c r="G1749" t="s">
        <v>36</v>
      </c>
      <c r="H1749" t="s">
        <v>406</v>
      </c>
      <c r="I1749">
        <v>8</v>
      </c>
      <c r="J1749">
        <v>0</v>
      </c>
      <c r="K1749" t="s">
        <v>232</v>
      </c>
      <c r="L1749" t="s">
        <v>222</v>
      </c>
    </row>
    <row r="1750" spans="1:12" x14ac:dyDescent="0.25">
      <c r="A1750">
        <v>13</v>
      </c>
      <c r="B1750" s="93">
        <v>43377</v>
      </c>
      <c r="C1750">
        <v>10</v>
      </c>
      <c r="D1750" t="s">
        <v>102</v>
      </c>
      <c r="E1750">
        <v>2018</v>
      </c>
      <c r="F1750" t="s">
        <v>21</v>
      </c>
      <c r="G1750" t="s">
        <v>36</v>
      </c>
      <c r="H1750" t="s">
        <v>406</v>
      </c>
      <c r="I1750">
        <v>56</v>
      </c>
      <c r="J1750">
        <v>0</v>
      </c>
      <c r="K1750" t="s">
        <v>232</v>
      </c>
      <c r="L1750" t="s">
        <v>222</v>
      </c>
    </row>
    <row r="1751" spans="1:12" x14ac:dyDescent="0.25">
      <c r="A1751">
        <v>13</v>
      </c>
      <c r="B1751" s="93">
        <v>43383</v>
      </c>
      <c r="C1751">
        <v>10</v>
      </c>
      <c r="D1751" t="s">
        <v>102</v>
      </c>
      <c r="E1751">
        <v>2018</v>
      </c>
      <c r="F1751" t="s">
        <v>21</v>
      </c>
      <c r="G1751" t="s">
        <v>36</v>
      </c>
      <c r="H1751" t="s">
        <v>414</v>
      </c>
      <c r="I1751">
        <v>16</v>
      </c>
      <c r="J1751">
        <v>0</v>
      </c>
      <c r="K1751" t="s">
        <v>232</v>
      </c>
      <c r="L1751" t="s">
        <v>222</v>
      </c>
    </row>
    <row r="1752" spans="1:12" x14ac:dyDescent="0.25">
      <c r="A1752">
        <v>13</v>
      </c>
      <c r="B1752" s="93">
        <v>43383</v>
      </c>
      <c r="C1752">
        <v>10</v>
      </c>
      <c r="D1752" t="s">
        <v>102</v>
      </c>
      <c r="E1752">
        <v>2018</v>
      </c>
      <c r="F1752" t="s">
        <v>22</v>
      </c>
      <c r="G1752" t="s">
        <v>412</v>
      </c>
      <c r="H1752" t="s">
        <v>413</v>
      </c>
      <c r="I1752">
        <v>24.18</v>
      </c>
      <c r="J1752">
        <v>0</v>
      </c>
      <c r="K1752" t="s">
        <v>232</v>
      </c>
      <c r="L1752" t="s">
        <v>34</v>
      </c>
    </row>
    <row r="1753" spans="1:12" x14ac:dyDescent="0.25">
      <c r="A1753">
        <v>13</v>
      </c>
      <c r="B1753" s="93">
        <v>43383</v>
      </c>
      <c r="C1753">
        <v>10</v>
      </c>
      <c r="D1753" t="s">
        <v>102</v>
      </c>
      <c r="E1753">
        <v>2018</v>
      </c>
      <c r="F1753" t="s">
        <v>21</v>
      </c>
      <c r="G1753" t="s">
        <v>412</v>
      </c>
      <c r="H1753" t="s">
        <v>413</v>
      </c>
      <c r="I1753">
        <v>502.17</v>
      </c>
      <c r="J1753">
        <v>0</v>
      </c>
      <c r="K1753" t="s">
        <v>232</v>
      </c>
      <c r="L1753" t="s">
        <v>34</v>
      </c>
    </row>
    <row r="1754" spans="1:12" x14ac:dyDescent="0.25">
      <c r="A1754">
        <v>13</v>
      </c>
      <c r="B1754" s="93">
        <v>43384</v>
      </c>
      <c r="C1754">
        <v>10</v>
      </c>
      <c r="D1754" t="s">
        <v>102</v>
      </c>
      <c r="E1754">
        <v>2018</v>
      </c>
      <c r="F1754" t="s">
        <v>22</v>
      </c>
      <c r="G1754" t="s">
        <v>36</v>
      </c>
      <c r="H1754" t="s">
        <v>415</v>
      </c>
      <c r="I1754">
        <v>8</v>
      </c>
      <c r="J1754">
        <v>0</v>
      </c>
      <c r="K1754" t="s">
        <v>232</v>
      </c>
      <c r="L1754" t="s">
        <v>222</v>
      </c>
    </row>
    <row r="1755" spans="1:12" x14ac:dyDescent="0.25">
      <c r="A1755">
        <v>13</v>
      </c>
      <c r="B1755" s="93">
        <v>43384</v>
      </c>
      <c r="C1755">
        <v>10</v>
      </c>
      <c r="D1755" t="s">
        <v>102</v>
      </c>
      <c r="E1755">
        <v>2018</v>
      </c>
      <c r="F1755" t="s">
        <v>21</v>
      </c>
      <c r="G1755" t="s">
        <v>36</v>
      </c>
      <c r="H1755" t="s">
        <v>415</v>
      </c>
      <c r="I1755">
        <v>24</v>
      </c>
      <c r="J1755">
        <v>0</v>
      </c>
      <c r="K1755" t="s">
        <v>232</v>
      </c>
      <c r="L1755" t="s">
        <v>222</v>
      </c>
    </row>
    <row r="1756" spans="1:12" x14ac:dyDescent="0.25">
      <c r="A1756">
        <v>13</v>
      </c>
      <c r="B1756" s="93">
        <v>43390</v>
      </c>
      <c r="C1756">
        <v>10</v>
      </c>
      <c r="D1756" t="s">
        <v>102</v>
      </c>
      <c r="E1756">
        <v>2018</v>
      </c>
      <c r="F1756" t="s">
        <v>21</v>
      </c>
      <c r="G1756" t="s">
        <v>36</v>
      </c>
      <c r="H1756" t="s">
        <v>421</v>
      </c>
      <c r="I1756">
        <v>40</v>
      </c>
      <c r="J1756">
        <v>0</v>
      </c>
      <c r="K1756" t="s">
        <v>232</v>
      </c>
      <c r="L1756" t="s">
        <v>222</v>
      </c>
    </row>
    <row r="1757" spans="1:12" x14ac:dyDescent="0.25">
      <c r="A1757">
        <v>13</v>
      </c>
      <c r="B1757" s="93">
        <v>43391</v>
      </c>
      <c r="C1757">
        <v>10</v>
      </c>
      <c r="D1757" t="s">
        <v>102</v>
      </c>
      <c r="E1757">
        <v>2018</v>
      </c>
      <c r="F1757" t="s">
        <v>21</v>
      </c>
      <c r="G1757" t="s">
        <v>36</v>
      </c>
      <c r="H1757" t="s">
        <v>422</v>
      </c>
      <c r="I1757">
        <v>48</v>
      </c>
      <c r="J1757">
        <v>0</v>
      </c>
      <c r="K1757" t="s">
        <v>232</v>
      </c>
      <c r="L1757" t="s">
        <v>222</v>
      </c>
    </row>
    <row r="1758" spans="1:12" x14ac:dyDescent="0.25">
      <c r="A1758">
        <v>13</v>
      </c>
      <c r="B1758" s="93">
        <v>43395</v>
      </c>
      <c r="C1758">
        <v>10</v>
      </c>
      <c r="D1758" t="s">
        <v>102</v>
      </c>
      <c r="E1758">
        <v>2018</v>
      </c>
      <c r="F1758" t="s">
        <v>21</v>
      </c>
      <c r="G1758" t="s">
        <v>36</v>
      </c>
      <c r="H1758" t="s">
        <v>424</v>
      </c>
      <c r="I1758">
        <v>8</v>
      </c>
      <c r="J1758">
        <v>0</v>
      </c>
      <c r="K1758" t="s">
        <v>232</v>
      </c>
      <c r="L1758" t="s">
        <v>222</v>
      </c>
    </row>
    <row r="1759" spans="1:12" x14ac:dyDescent="0.25">
      <c r="A1759">
        <v>13</v>
      </c>
      <c r="B1759" s="93">
        <v>43396</v>
      </c>
      <c r="C1759">
        <v>10</v>
      </c>
      <c r="D1759" t="s">
        <v>102</v>
      </c>
      <c r="E1759">
        <v>2018</v>
      </c>
      <c r="F1759" t="s">
        <v>23</v>
      </c>
      <c r="G1759" t="s">
        <v>58</v>
      </c>
      <c r="H1759" t="s">
        <v>425</v>
      </c>
      <c r="I1759">
        <v>58.97</v>
      </c>
      <c r="J1759">
        <v>0</v>
      </c>
      <c r="K1759" t="s">
        <v>232</v>
      </c>
      <c r="L1759" t="s">
        <v>222</v>
      </c>
    </row>
    <row r="1760" spans="1:12" x14ac:dyDescent="0.25">
      <c r="A1760">
        <v>13</v>
      </c>
      <c r="B1760" s="93">
        <v>43396</v>
      </c>
      <c r="C1760">
        <v>10</v>
      </c>
      <c r="D1760" t="s">
        <v>102</v>
      </c>
      <c r="E1760">
        <v>2018</v>
      </c>
      <c r="F1760" t="s">
        <v>23</v>
      </c>
      <c r="G1760" t="s">
        <v>63</v>
      </c>
      <c r="H1760" t="s">
        <v>425</v>
      </c>
      <c r="I1760">
        <v>91.81</v>
      </c>
      <c r="J1760">
        <v>0</v>
      </c>
      <c r="K1760" t="s">
        <v>232</v>
      </c>
      <c r="L1760" t="s">
        <v>64</v>
      </c>
    </row>
    <row r="1761" spans="1:12" x14ac:dyDescent="0.25">
      <c r="A1761">
        <v>13</v>
      </c>
      <c r="B1761" s="93">
        <v>43398</v>
      </c>
      <c r="C1761">
        <v>10</v>
      </c>
      <c r="D1761" t="s">
        <v>102</v>
      </c>
      <c r="E1761">
        <v>2018</v>
      </c>
      <c r="F1761" t="s">
        <v>22</v>
      </c>
      <c r="G1761" t="s">
        <v>429</v>
      </c>
      <c r="H1761" t="s">
        <v>430</v>
      </c>
      <c r="I1761">
        <v>50.95</v>
      </c>
      <c r="J1761">
        <v>0</v>
      </c>
      <c r="K1761" t="s">
        <v>232</v>
      </c>
      <c r="L1761" t="s">
        <v>34</v>
      </c>
    </row>
    <row r="1762" spans="1:12" x14ac:dyDescent="0.25">
      <c r="A1762">
        <v>13</v>
      </c>
      <c r="B1762" s="93">
        <v>43398</v>
      </c>
      <c r="C1762">
        <v>10</v>
      </c>
      <c r="D1762" t="s">
        <v>102</v>
      </c>
      <c r="E1762">
        <v>2018</v>
      </c>
      <c r="F1762" t="s">
        <v>21</v>
      </c>
      <c r="G1762" t="s">
        <v>429</v>
      </c>
      <c r="H1762" t="s">
        <v>430</v>
      </c>
      <c r="I1762">
        <v>581.75</v>
      </c>
      <c r="J1762">
        <v>0</v>
      </c>
      <c r="K1762" t="s">
        <v>232</v>
      </c>
      <c r="L1762" t="s">
        <v>34</v>
      </c>
    </row>
    <row r="1763" spans="1:12" x14ac:dyDescent="0.25">
      <c r="A1763">
        <v>13</v>
      </c>
      <c r="B1763" s="93">
        <v>43399</v>
      </c>
      <c r="C1763">
        <v>10</v>
      </c>
      <c r="D1763" t="s">
        <v>102</v>
      </c>
      <c r="E1763">
        <v>2018</v>
      </c>
      <c r="F1763" t="s">
        <v>21</v>
      </c>
      <c r="G1763" t="s">
        <v>36</v>
      </c>
      <c r="H1763" t="s">
        <v>431</v>
      </c>
      <c r="I1763">
        <v>8</v>
      </c>
      <c r="J1763">
        <v>0</v>
      </c>
      <c r="K1763" t="s">
        <v>232</v>
      </c>
      <c r="L1763" t="s">
        <v>222</v>
      </c>
    </row>
    <row r="1764" spans="1:12" x14ac:dyDescent="0.25">
      <c r="A1764">
        <v>13</v>
      </c>
      <c r="B1764" s="93">
        <v>43400</v>
      </c>
      <c r="C1764">
        <v>10</v>
      </c>
      <c r="D1764" t="s">
        <v>102</v>
      </c>
      <c r="E1764">
        <v>2018</v>
      </c>
      <c r="F1764" t="s">
        <v>22</v>
      </c>
      <c r="G1764" t="s">
        <v>36</v>
      </c>
      <c r="H1764" t="s">
        <v>432</v>
      </c>
      <c r="I1764">
        <v>8</v>
      </c>
      <c r="J1764">
        <v>0</v>
      </c>
      <c r="K1764" t="s">
        <v>232</v>
      </c>
      <c r="L1764" t="s">
        <v>222</v>
      </c>
    </row>
    <row r="1765" spans="1:12" x14ac:dyDescent="0.25">
      <c r="A1765">
        <v>13</v>
      </c>
      <c r="B1765" s="93">
        <v>43400</v>
      </c>
      <c r="C1765">
        <v>10</v>
      </c>
      <c r="D1765" t="s">
        <v>102</v>
      </c>
      <c r="E1765">
        <v>2018</v>
      </c>
      <c r="F1765" t="s">
        <v>21</v>
      </c>
      <c r="G1765" t="s">
        <v>36</v>
      </c>
      <c r="H1765" t="s">
        <v>432</v>
      </c>
      <c r="I1765">
        <v>16</v>
      </c>
      <c r="J1765">
        <v>0</v>
      </c>
      <c r="K1765" t="s">
        <v>232</v>
      </c>
      <c r="L1765" t="s">
        <v>222</v>
      </c>
    </row>
    <row r="1766" spans="1:12" x14ac:dyDescent="0.25">
      <c r="A1766">
        <v>14</v>
      </c>
      <c r="B1766" s="93">
        <v>43381</v>
      </c>
      <c r="C1766">
        <v>10</v>
      </c>
      <c r="D1766" t="s">
        <v>102</v>
      </c>
      <c r="E1766">
        <v>2018</v>
      </c>
      <c r="F1766" t="s">
        <v>22</v>
      </c>
      <c r="G1766" t="s">
        <v>36</v>
      </c>
      <c r="H1766" t="s">
        <v>409</v>
      </c>
      <c r="I1766">
        <v>8</v>
      </c>
      <c r="J1766">
        <v>0</v>
      </c>
      <c r="K1766" t="s">
        <v>233</v>
      </c>
      <c r="L1766" t="s">
        <v>222</v>
      </c>
    </row>
    <row r="1767" spans="1:12" x14ac:dyDescent="0.25">
      <c r="A1767">
        <v>14</v>
      </c>
      <c r="B1767" s="93">
        <v>43398</v>
      </c>
      <c r="C1767">
        <v>10</v>
      </c>
      <c r="D1767" t="s">
        <v>102</v>
      </c>
      <c r="E1767">
        <v>2018</v>
      </c>
      <c r="F1767" t="s">
        <v>21</v>
      </c>
      <c r="G1767" t="s">
        <v>429</v>
      </c>
      <c r="H1767" t="s">
        <v>430</v>
      </c>
      <c r="I1767">
        <v>41.72</v>
      </c>
      <c r="J1767">
        <v>0</v>
      </c>
      <c r="K1767" t="s">
        <v>233</v>
      </c>
      <c r="L1767" t="s">
        <v>34</v>
      </c>
    </row>
    <row r="1768" spans="1:12" x14ac:dyDescent="0.25">
      <c r="A1768">
        <v>15</v>
      </c>
      <c r="B1768" s="93">
        <v>43377</v>
      </c>
      <c r="C1768">
        <v>10</v>
      </c>
      <c r="D1768" t="s">
        <v>102</v>
      </c>
      <c r="E1768">
        <v>2018</v>
      </c>
      <c r="F1768" t="s">
        <v>23</v>
      </c>
      <c r="G1768" t="s">
        <v>35</v>
      </c>
      <c r="H1768" t="s">
        <v>406</v>
      </c>
      <c r="I1768">
        <v>19</v>
      </c>
      <c r="J1768">
        <v>0</v>
      </c>
      <c r="K1768" t="s">
        <v>234</v>
      </c>
      <c r="L1768" t="s">
        <v>35</v>
      </c>
    </row>
    <row r="1769" spans="1:12" x14ac:dyDescent="0.25">
      <c r="A1769">
        <v>15</v>
      </c>
      <c r="B1769" s="93">
        <v>43383</v>
      </c>
      <c r="C1769">
        <v>10</v>
      </c>
      <c r="D1769" t="s">
        <v>102</v>
      </c>
      <c r="E1769">
        <v>2018</v>
      </c>
      <c r="F1769" t="s">
        <v>21</v>
      </c>
      <c r="G1769" t="s">
        <v>412</v>
      </c>
      <c r="H1769" t="s">
        <v>413</v>
      </c>
      <c r="I1769">
        <v>15.09</v>
      </c>
      <c r="J1769">
        <v>0</v>
      </c>
      <c r="K1769" t="s">
        <v>234</v>
      </c>
      <c r="L1769" t="s">
        <v>34</v>
      </c>
    </row>
    <row r="1770" spans="1:12" x14ac:dyDescent="0.25">
      <c r="A1770">
        <v>15</v>
      </c>
      <c r="B1770" s="93">
        <v>43386</v>
      </c>
      <c r="C1770">
        <v>10</v>
      </c>
      <c r="D1770" t="s">
        <v>102</v>
      </c>
      <c r="E1770">
        <v>2018</v>
      </c>
      <c r="F1770" t="s">
        <v>23</v>
      </c>
      <c r="G1770" t="s">
        <v>37</v>
      </c>
      <c r="H1770" t="s">
        <v>133</v>
      </c>
      <c r="I1770">
        <v>12.75</v>
      </c>
      <c r="J1770">
        <v>0</v>
      </c>
      <c r="K1770" t="s">
        <v>234</v>
      </c>
      <c r="L1770" t="s">
        <v>35</v>
      </c>
    </row>
    <row r="1771" spans="1:12" x14ac:dyDescent="0.25">
      <c r="A1771">
        <v>15</v>
      </c>
      <c r="B1771" s="93">
        <v>43389</v>
      </c>
      <c r="C1771">
        <v>10</v>
      </c>
      <c r="D1771" t="s">
        <v>102</v>
      </c>
      <c r="E1771">
        <v>2018</v>
      </c>
      <c r="F1771" t="s">
        <v>23</v>
      </c>
      <c r="G1771" t="s">
        <v>58</v>
      </c>
      <c r="H1771" t="s">
        <v>420</v>
      </c>
      <c r="I1771">
        <v>22.99</v>
      </c>
      <c r="J1771">
        <v>0</v>
      </c>
      <c r="K1771" t="s">
        <v>234</v>
      </c>
      <c r="L1771" t="s">
        <v>222</v>
      </c>
    </row>
    <row r="1772" spans="1:12" x14ac:dyDescent="0.25">
      <c r="A1772">
        <v>17</v>
      </c>
      <c r="B1772" s="93">
        <v>43374</v>
      </c>
      <c r="C1772">
        <v>10</v>
      </c>
      <c r="D1772" t="s">
        <v>102</v>
      </c>
      <c r="E1772">
        <v>2018</v>
      </c>
      <c r="F1772" t="s">
        <v>23</v>
      </c>
      <c r="G1772" t="s">
        <v>37</v>
      </c>
      <c r="H1772" t="s">
        <v>303</v>
      </c>
      <c r="I1772">
        <v>3</v>
      </c>
      <c r="J1772">
        <v>0</v>
      </c>
      <c r="K1772" t="s">
        <v>235</v>
      </c>
      <c r="L1772" t="s">
        <v>35</v>
      </c>
    </row>
    <row r="1773" spans="1:12" x14ac:dyDescent="0.25">
      <c r="A1773">
        <v>17</v>
      </c>
      <c r="B1773" s="93">
        <v>43383</v>
      </c>
      <c r="C1773">
        <v>10</v>
      </c>
      <c r="D1773" t="s">
        <v>102</v>
      </c>
      <c r="E1773">
        <v>2018</v>
      </c>
      <c r="F1773" t="s">
        <v>23</v>
      </c>
      <c r="G1773" t="s">
        <v>37</v>
      </c>
      <c r="H1773" t="s">
        <v>303</v>
      </c>
      <c r="I1773">
        <v>2.4</v>
      </c>
      <c r="J1773">
        <v>0</v>
      </c>
      <c r="K1773" t="s">
        <v>235</v>
      </c>
      <c r="L1773" t="s">
        <v>35</v>
      </c>
    </row>
    <row r="1774" spans="1:12" x14ac:dyDescent="0.25">
      <c r="A1774">
        <v>17</v>
      </c>
      <c r="B1774" s="93">
        <v>43384</v>
      </c>
      <c r="C1774">
        <v>10</v>
      </c>
      <c r="D1774" t="s">
        <v>102</v>
      </c>
      <c r="E1774">
        <v>2018</v>
      </c>
      <c r="F1774" t="s">
        <v>23</v>
      </c>
      <c r="G1774" t="s">
        <v>37</v>
      </c>
      <c r="H1774" t="s">
        <v>303</v>
      </c>
      <c r="I1774">
        <v>3.6</v>
      </c>
      <c r="J1774">
        <v>0</v>
      </c>
      <c r="K1774" t="s">
        <v>235</v>
      </c>
      <c r="L1774" t="s">
        <v>35</v>
      </c>
    </row>
    <row r="1775" spans="1:12" x14ac:dyDescent="0.25">
      <c r="A1775">
        <v>17</v>
      </c>
      <c r="B1775" s="93">
        <v>43389</v>
      </c>
      <c r="C1775">
        <v>10</v>
      </c>
      <c r="D1775" t="s">
        <v>102</v>
      </c>
      <c r="E1775">
        <v>2018</v>
      </c>
      <c r="F1775" t="s">
        <v>23</v>
      </c>
      <c r="G1775" t="s">
        <v>63</v>
      </c>
      <c r="H1775" t="s">
        <v>420</v>
      </c>
      <c r="I1775">
        <v>35.119999999999997</v>
      </c>
      <c r="J1775">
        <v>0</v>
      </c>
      <c r="K1775" t="s">
        <v>235</v>
      </c>
      <c r="L1775" t="s">
        <v>64</v>
      </c>
    </row>
    <row r="1776" spans="1:12" x14ac:dyDescent="0.25">
      <c r="A1776">
        <v>17</v>
      </c>
      <c r="B1776" s="93">
        <v>43395</v>
      </c>
      <c r="C1776">
        <v>10</v>
      </c>
      <c r="D1776" t="s">
        <v>102</v>
      </c>
      <c r="E1776">
        <v>2018</v>
      </c>
      <c r="F1776" t="s">
        <v>23</v>
      </c>
      <c r="G1776" t="s">
        <v>37</v>
      </c>
      <c r="H1776" t="s">
        <v>303</v>
      </c>
      <c r="I1776">
        <v>2.4</v>
      </c>
      <c r="J1776">
        <v>0</v>
      </c>
      <c r="K1776" t="s">
        <v>235</v>
      </c>
      <c r="L1776" t="s">
        <v>35</v>
      </c>
    </row>
    <row r="1777" spans="1:12" x14ac:dyDescent="0.25">
      <c r="A1777">
        <v>17</v>
      </c>
      <c r="B1777" s="93">
        <v>43398</v>
      </c>
      <c r="C1777">
        <v>10</v>
      </c>
      <c r="D1777" t="s">
        <v>102</v>
      </c>
      <c r="E1777">
        <v>2018</v>
      </c>
      <c r="F1777" t="s">
        <v>23</v>
      </c>
      <c r="G1777" t="s">
        <v>429</v>
      </c>
      <c r="H1777" t="s">
        <v>430</v>
      </c>
      <c r="I1777">
        <v>66.27</v>
      </c>
      <c r="J1777">
        <v>0</v>
      </c>
      <c r="K1777" t="s">
        <v>235</v>
      </c>
      <c r="L1777" t="s">
        <v>34</v>
      </c>
    </row>
    <row r="1778" spans="1:12" x14ac:dyDescent="0.25">
      <c r="A1778">
        <v>17</v>
      </c>
      <c r="B1778" s="93">
        <v>43398</v>
      </c>
      <c r="C1778">
        <v>10</v>
      </c>
      <c r="D1778" t="s">
        <v>102</v>
      </c>
      <c r="E1778">
        <v>2018</v>
      </c>
      <c r="F1778" t="s">
        <v>21</v>
      </c>
      <c r="G1778" t="s">
        <v>429</v>
      </c>
      <c r="H1778" t="s">
        <v>430</v>
      </c>
      <c r="I1778">
        <v>214.05</v>
      </c>
      <c r="J1778">
        <v>0</v>
      </c>
      <c r="K1778" t="s">
        <v>235</v>
      </c>
      <c r="L1778" t="s">
        <v>34</v>
      </c>
    </row>
    <row r="1779" spans="1:12" x14ac:dyDescent="0.25">
      <c r="A1779">
        <v>17</v>
      </c>
      <c r="B1779" s="93">
        <v>43403</v>
      </c>
      <c r="C1779">
        <v>10</v>
      </c>
      <c r="D1779" t="s">
        <v>102</v>
      </c>
      <c r="E1779">
        <v>2018</v>
      </c>
      <c r="F1779" t="s">
        <v>23</v>
      </c>
      <c r="G1779" t="s">
        <v>37</v>
      </c>
      <c r="H1779" t="s">
        <v>303</v>
      </c>
      <c r="I1779">
        <v>2.4</v>
      </c>
      <c r="J1779">
        <v>0</v>
      </c>
      <c r="K1779" t="s">
        <v>235</v>
      </c>
      <c r="L1779" t="s">
        <v>35</v>
      </c>
    </row>
    <row r="1780" spans="1:12" x14ac:dyDescent="0.25">
      <c r="A1780">
        <v>17</v>
      </c>
      <c r="B1780" s="93">
        <v>43404</v>
      </c>
      <c r="C1780">
        <v>10</v>
      </c>
      <c r="D1780" t="s">
        <v>102</v>
      </c>
      <c r="E1780">
        <v>2018</v>
      </c>
      <c r="F1780" t="s">
        <v>23</v>
      </c>
      <c r="G1780" t="s">
        <v>37</v>
      </c>
      <c r="H1780" t="s">
        <v>303</v>
      </c>
      <c r="I1780">
        <v>6.75</v>
      </c>
      <c r="J1780">
        <v>0</v>
      </c>
      <c r="K1780" t="s">
        <v>235</v>
      </c>
      <c r="L1780" t="s">
        <v>35</v>
      </c>
    </row>
    <row r="1781" spans="1:12" x14ac:dyDescent="0.25">
      <c r="A1781">
        <v>18</v>
      </c>
      <c r="B1781" s="93">
        <v>43375</v>
      </c>
      <c r="C1781">
        <v>10</v>
      </c>
      <c r="D1781" t="s">
        <v>102</v>
      </c>
      <c r="E1781">
        <v>2018</v>
      </c>
      <c r="F1781" t="s">
        <v>23</v>
      </c>
      <c r="G1781" t="s">
        <v>58</v>
      </c>
      <c r="H1781" t="s">
        <v>404</v>
      </c>
      <c r="I1781">
        <v>34.76</v>
      </c>
      <c r="J1781">
        <v>0</v>
      </c>
      <c r="K1781" t="s">
        <v>236</v>
      </c>
      <c r="L1781" t="s">
        <v>222</v>
      </c>
    </row>
    <row r="1782" spans="1:12" x14ac:dyDescent="0.25">
      <c r="A1782">
        <v>18</v>
      </c>
      <c r="B1782" s="93">
        <v>43376</v>
      </c>
      <c r="C1782">
        <v>10</v>
      </c>
      <c r="D1782" t="s">
        <v>102</v>
      </c>
      <c r="E1782">
        <v>2018</v>
      </c>
      <c r="F1782" t="s">
        <v>21</v>
      </c>
      <c r="G1782" t="s">
        <v>36</v>
      </c>
      <c r="H1782" t="s">
        <v>405</v>
      </c>
      <c r="I1782">
        <v>16</v>
      </c>
      <c r="J1782">
        <v>0</v>
      </c>
      <c r="K1782" t="s">
        <v>236</v>
      </c>
      <c r="L1782" t="s">
        <v>222</v>
      </c>
    </row>
    <row r="1783" spans="1:12" x14ac:dyDescent="0.25">
      <c r="A1783">
        <v>18</v>
      </c>
      <c r="B1783" s="93">
        <v>43382</v>
      </c>
      <c r="C1783">
        <v>10</v>
      </c>
      <c r="D1783" t="s">
        <v>102</v>
      </c>
      <c r="E1783">
        <v>2018</v>
      </c>
      <c r="F1783" t="s">
        <v>22</v>
      </c>
      <c r="G1783" t="s">
        <v>36</v>
      </c>
      <c r="H1783" t="s">
        <v>410</v>
      </c>
      <c r="I1783">
        <v>8</v>
      </c>
      <c r="J1783">
        <v>0</v>
      </c>
      <c r="K1783" t="s">
        <v>236</v>
      </c>
      <c r="L1783" t="s">
        <v>222</v>
      </c>
    </row>
    <row r="1784" spans="1:12" x14ac:dyDescent="0.25">
      <c r="A1784">
        <v>18</v>
      </c>
      <c r="B1784" s="93">
        <v>43383</v>
      </c>
      <c r="C1784">
        <v>10</v>
      </c>
      <c r="D1784" t="s">
        <v>102</v>
      </c>
      <c r="E1784">
        <v>2018</v>
      </c>
      <c r="F1784" t="s">
        <v>21</v>
      </c>
      <c r="G1784" t="s">
        <v>412</v>
      </c>
      <c r="H1784" t="s">
        <v>413</v>
      </c>
      <c r="I1784">
        <v>450.39</v>
      </c>
      <c r="J1784">
        <v>0</v>
      </c>
      <c r="K1784" t="s">
        <v>236</v>
      </c>
      <c r="L1784" t="s">
        <v>34</v>
      </c>
    </row>
    <row r="1785" spans="1:12" x14ac:dyDescent="0.25">
      <c r="A1785">
        <v>18</v>
      </c>
      <c r="B1785" s="93">
        <v>43388</v>
      </c>
      <c r="C1785">
        <v>10</v>
      </c>
      <c r="D1785" t="s">
        <v>102</v>
      </c>
      <c r="E1785">
        <v>2018</v>
      </c>
      <c r="F1785" t="s">
        <v>22</v>
      </c>
      <c r="G1785" t="s">
        <v>36</v>
      </c>
      <c r="H1785" t="s">
        <v>419</v>
      </c>
      <c r="I1785">
        <v>8</v>
      </c>
      <c r="J1785">
        <v>0</v>
      </c>
      <c r="K1785" t="s">
        <v>236</v>
      </c>
      <c r="L1785" t="s">
        <v>222</v>
      </c>
    </row>
    <row r="1786" spans="1:12" x14ac:dyDescent="0.25">
      <c r="A1786">
        <v>18</v>
      </c>
      <c r="B1786" s="93">
        <v>43389</v>
      </c>
      <c r="C1786">
        <v>10</v>
      </c>
      <c r="D1786" t="s">
        <v>102</v>
      </c>
      <c r="E1786">
        <v>2018</v>
      </c>
      <c r="F1786" t="s">
        <v>23</v>
      </c>
      <c r="G1786" t="s">
        <v>63</v>
      </c>
      <c r="H1786" t="s">
        <v>420</v>
      </c>
      <c r="I1786">
        <v>77.349999999999994</v>
      </c>
      <c r="J1786">
        <v>0</v>
      </c>
      <c r="K1786" t="s">
        <v>236</v>
      </c>
      <c r="L1786" t="s">
        <v>64</v>
      </c>
    </row>
    <row r="1787" spans="1:12" x14ac:dyDescent="0.25">
      <c r="A1787">
        <v>18</v>
      </c>
      <c r="B1787" s="93">
        <v>43389</v>
      </c>
      <c r="C1787">
        <v>10</v>
      </c>
      <c r="D1787" t="s">
        <v>102</v>
      </c>
      <c r="E1787">
        <v>2018</v>
      </c>
      <c r="F1787" t="s">
        <v>23</v>
      </c>
      <c r="G1787" t="s">
        <v>58</v>
      </c>
      <c r="H1787" t="s">
        <v>420</v>
      </c>
      <c r="I1787">
        <v>137.53</v>
      </c>
      <c r="J1787">
        <v>0</v>
      </c>
      <c r="K1787" t="s">
        <v>236</v>
      </c>
      <c r="L1787" t="s">
        <v>222</v>
      </c>
    </row>
    <row r="1788" spans="1:12" x14ac:dyDescent="0.25">
      <c r="A1788">
        <v>18</v>
      </c>
      <c r="B1788" s="93">
        <v>43390</v>
      </c>
      <c r="C1788">
        <v>10</v>
      </c>
      <c r="D1788" t="s">
        <v>102</v>
      </c>
      <c r="E1788">
        <v>2018</v>
      </c>
      <c r="F1788" t="s">
        <v>21</v>
      </c>
      <c r="G1788" t="s">
        <v>36</v>
      </c>
      <c r="H1788" t="s">
        <v>421</v>
      </c>
      <c r="I1788">
        <v>24</v>
      </c>
      <c r="J1788">
        <v>0</v>
      </c>
      <c r="K1788" t="s">
        <v>236</v>
      </c>
      <c r="L1788" t="s">
        <v>222</v>
      </c>
    </row>
    <row r="1789" spans="1:12" x14ac:dyDescent="0.25">
      <c r="A1789">
        <v>18</v>
      </c>
      <c r="B1789" s="93">
        <v>43398</v>
      </c>
      <c r="C1789">
        <v>10</v>
      </c>
      <c r="D1789" t="s">
        <v>102</v>
      </c>
      <c r="E1789">
        <v>2018</v>
      </c>
      <c r="F1789" t="s">
        <v>21</v>
      </c>
      <c r="G1789" t="s">
        <v>429</v>
      </c>
      <c r="H1789" t="s">
        <v>430</v>
      </c>
      <c r="I1789">
        <v>261.58999999999997</v>
      </c>
      <c r="J1789">
        <v>0</v>
      </c>
      <c r="K1789" t="s">
        <v>236</v>
      </c>
      <c r="L1789" t="s">
        <v>34</v>
      </c>
    </row>
    <row r="1790" spans="1:12" x14ac:dyDescent="0.25">
      <c r="A1790">
        <v>19</v>
      </c>
      <c r="B1790" s="93">
        <v>43375</v>
      </c>
      <c r="C1790">
        <v>10</v>
      </c>
      <c r="D1790" t="s">
        <v>102</v>
      </c>
      <c r="E1790">
        <v>2018</v>
      </c>
      <c r="F1790" t="s">
        <v>21</v>
      </c>
      <c r="G1790" t="s">
        <v>36</v>
      </c>
      <c r="H1790" t="s">
        <v>404</v>
      </c>
      <c r="I1790">
        <v>24</v>
      </c>
      <c r="J1790">
        <v>0</v>
      </c>
      <c r="K1790" t="s">
        <v>237</v>
      </c>
      <c r="L1790" t="s">
        <v>222</v>
      </c>
    </row>
    <row r="1791" spans="1:12" x14ac:dyDescent="0.25">
      <c r="A1791">
        <v>19</v>
      </c>
      <c r="B1791" s="93">
        <v>43382</v>
      </c>
      <c r="C1791">
        <v>10</v>
      </c>
      <c r="D1791" t="s">
        <v>102</v>
      </c>
      <c r="E1791">
        <v>2018</v>
      </c>
      <c r="F1791" t="s">
        <v>21</v>
      </c>
      <c r="G1791" t="s">
        <v>36</v>
      </c>
      <c r="H1791" t="s">
        <v>410</v>
      </c>
      <c r="I1791">
        <v>56</v>
      </c>
      <c r="J1791">
        <v>0</v>
      </c>
      <c r="K1791" t="s">
        <v>237</v>
      </c>
      <c r="L1791" t="s">
        <v>222</v>
      </c>
    </row>
    <row r="1792" spans="1:12" x14ac:dyDescent="0.25">
      <c r="A1792">
        <v>19</v>
      </c>
      <c r="B1792" s="93">
        <v>43383</v>
      </c>
      <c r="C1792">
        <v>10</v>
      </c>
      <c r="D1792" t="s">
        <v>102</v>
      </c>
      <c r="E1792">
        <v>2018</v>
      </c>
      <c r="F1792" t="s">
        <v>21</v>
      </c>
      <c r="G1792" t="s">
        <v>412</v>
      </c>
      <c r="H1792" t="s">
        <v>413</v>
      </c>
      <c r="I1792">
        <v>861.99</v>
      </c>
      <c r="J1792">
        <v>0</v>
      </c>
      <c r="K1792" t="s">
        <v>237</v>
      </c>
      <c r="L1792" t="s">
        <v>34</v>
      </c>
    </row>
    <row r="1793" spans="1:12" x14ac:dyDescent="0.25">
      <c r="A1793">
        <v>19</v>
      </c>
      <c r="B1793" s="93">
        <v>43390</v>
      </c>
      <c r="C1793">
        <v>10</v>
      </c>
      <c r="D1793" t="s">
        <v>102</v>
      </c>
      <c r="E1793">
        <v>2018</v>
      </c>
      <c r="F1793" t="s">
        <v>21</v>
      </c>
      <c r="G1793" t="s">
        <v>36</v>
      </c>
      <c r="H1793" t="s">
        <v>421</v>
      </c>
      <c r="I1793">
        <v>24</v>
      </c>
      <c r="J1793">
        <v>0</v>
      </c>
      <c r="K1793" t="s">
        <v>237</v>
      </c>
      <c r="L1793" t="s">
        <v>222</v>
      </c>
    </row>
    <row r="1794" spans="1:12" x14ac:dyDescent="0.25">
      <c r="A1794">
        <v>19</v>
      </c>
      <c r="B1794" s="93">
        <v>43391</v>
      </c>
      <c r="C1794">
        <v>10</v>
      </c>
      <c r="D1794" t="s">
        <v>102</v>
      </c>
      <c r="E1794">
        <v>2018</v>
      </c>
      <c r="F1794" t="s">
        <v>21</v>
      </c>
      <c r="G1794" t="s">
        <v>36</v>
      </c>
      <c r="H1794" t="s">
        <v>422</v>
      </c>
      <c r="I1794">
        <v>64</v>
      </c>
      <c r="J1794">
        <v>0</v>
      </c>
      <c r="K1794" t="s">
        <v>237</v>
      </c>
      <c r="L1794" t="s">
        <v>222</v>
      </c>
    </row>
    <row r="1795" spans="1:12" x14ac:dyDescent="0.25">
      <c r="A1795">
        <v>19</v>
      </c>
      <c r="B1795" s="93">
        <v>43392</v>
      </c>
      <c r="C1795">
        <v>10</v>
      </c>
      <c r="D1795" t="s">
        <v>102</v>
      </c>
      <c r="E1795">
        <v>2018</v>
      </c>
      <c r="F1795" t="s">
        <v>21</v>
      </c>
      <c r="G1795" t="s">
        <v>36</v>
      </c>
      <c r="H1795" t="s">
        <v>423</v>
      </c>
      <c r="I1795">
        <v>16</v>
      </c>
      <c r="J1795">
        <v>0</v>
      </c>
      <c r="K1795" t="s">
        <v>237</v>
      </c>
      <c r="L1795" t="s">
        <v>222</v>
      </c>
    </row>
    <row r="1796" spans="1:12" x14ac:dyDescent="0.25">
      <c r="A1796">
        <v>19</v>
      </c>
      <c r="B1796" s="93">
        <v>43395</v>
      </c>
      <c r="C1796">
        <v>10</v>
      </c>
      <c r="D1796" t="s">
        <v>102</v>
      </c>
      <c r="E1796">
        <v>2018</v>
      </c>
      <c r="F1796" t="s">
        <v>21</v>
      </c>
      <c r="G1796" t="s">
        <v>36</v>
      </c>
      <c r="H1796" t="s">
        <v>424</v>
      </c>
      <c r="I1796">
        <v>48</v>
      </c>
      <c r="J1796">
        <v>0</v>
      </c>
      <c r="K1796" t="s">
        <v>237</v>
      </c>
      <c r="L1796" t="s">
        <v>222</v>
      </c>
    </row>
    <row r="1797" spans="1:12" x14ac:dyDescent="0.25">
      <c r="A1797">
        <v>19</v>
      </c>
      <c r="B1797" s="93">
        <v>43398</v>
      </c>
      <c r="C1797">
        <v>10</v>
      </c>
      <c r="D1797" t="s">
        <v>102</v>
      </c>
      <c r="E1797">
        <v>2018</v>
      </c>
      <c r="F1797" t="s">
        <v>22</v>
      </c>
      <c r="G1797" t="s">
        <v>429</v>
      </c>
      <c r="H1797" t="s">
        <v>430</v>
      </c>
      <c r="I1797">
        <v>36.14</v>
      </c>
      <c r="J1797">
        <v>0</v>
      </c>
      <c r="K1797" t="s">
        <v>237</v>
      </c>
      <c r="L1797" t="s">
        <v>34</v>
      </c>
    </row>
    <row r="1798" spans="1:12" x14ac:dyDescent="0.25">
      <c r="A1798">
        <v>19</v>
      </c>
      <c r="B1798" s="93">
        <v>43398</v>
      </c>
      <c r="C1798">
        <v>10</v>
      </c>
      <c r="D1798" t="s">
        <v>102</v>
      </c>
      <c r="E1798">
        <v>2018</v>
      </c>
      <c r="F1798" t="s">
        <v>23</v>
      </c>
      <c r="G1798" t="s">
        <v>429</v>
      </c>
      <c r="H1798" t="s">
        <v>430</v>
      </c>
      <c r="I1798">
        <v>39.19</v>
      </c>
      <c r="J1798">
        <v>0</v>
      </c>
      <c r="K1798" t="s">
        <v>237</v>
      </c>
      <c r="L1798" t="s">
        <v>34</v>
      </c>
    </row>
    <row r="1799" spans="1:12" x14ac:dyDescent="0.25">
      <c r="A1799">
        <v>19</v>
      </c>
      <c r="B1799" s="93">
        <v>43398</v>
      </c>
      <c r="C1799">
        <v>10</v>
      </c>
      <c r="D1799" t="s">
        <v>102</v>
      </c>
      <c r="E1799">
        <v>2018</v>
      </c>
      <c r="F1799" t="s">
        <v>21</v>
      </c>
      <c r="G1799" t="s">
        <v>429</v>
      </c>
      <c r="H1799" t="s">
        <v>430</v>
      </c>
      <c r="I1799">
        <v>512.05999999999995</v>
      </c>
      <c r="J1799">
        <v>0</v>
      </c>
      <c r="K1799" t="s">
        <v>237</v>
      </c>
      <c r="L1799" t="s">
        <v>34</v>
      </c>
    </row>
    <row r="1800" spans="1:12" x14ac:dyDescent="0.25">
      <c r="A1800">
        <v>19</v>
      </c>
      <c r="B1800" s="93">
        <v>43399</v>
      </c>
      <c r="C1800">
        <v>10</v>
      </c>
      <c r="D1800" t="s">
        <v>102</v>
      </c>
      <c r="E1800">
        <v>2018</v>
      </c>
      <c r="F1800" t="s">
        <v>21</v>
      </c>
      <c r="G1800" t="s">
        <v>36</v>
      </c>
      <c r="H1800" t="s">
        <v>431</v>
      </c>
      <c r="I1800">
        <v>16</v>
      </c>
      <c r="J1800">
        <v>0</v>
      </c>
      <c r="K1800" t="s">
        <v>237</v>
      </c>
      <c r="L1800" t="s">
        <v>222</v>
      </c>
    </row>
    <row r="1801" spans="1:12" x14ac:dyDescent="0.25">
      <c r="A1801">
        <v>19</v>
      </c>
      <c r="B1801" s="93">
        <v>43400</v>
      </c>
      <c r="C1801">
        <v>10</v>
      </c>
      <c r="D1801" t="s">
        <v>102</v>
      </c>
      <c r="E1801">
        <v>2018</v>
      </c>
      <c r="F1801" t="s">
        <v>21</v>
      </c>
      <c r="G1801" t="s">
        <v>36</v>
      </c>
      <c r="H1801" t="s">
        <v>432</v>
      </c>
      <c r="I1801">
        <v>8</v>
      </c>
      <c r="J1801">
        <v>0</v>
      </c>
      <c r="K1801" t="s">
        <v>237</v>
      </c>
      <c r="L1801" t="s">
        <v>222</v>
      </c>
    </row>
    <row r="1802" spans="1:12" x14ac:dyDescent="0.25">
      <c r="A1802">
        <v>20</v>
      </c>
      <c r="B1802" s="93">
        <v>43388</v>
      </c>
      <c r="C1802">
        <v>10</v>
      </c>
      <c r="D1802" t="s">
        <v>102</v>
      </c>
      <c r="E1802">
        <v>2018</v>
      </c>
      <c r="F1802" t="s">
        <v>23</v>
      </c>
      <c r="G1802" t="s">
        <v>37</v>
      </c>
      <c r="H1802" t="s">
        <v>187</v>
      </c>
      <c r="I1802">
        <v>5.55</v>
      </c>
      <c r="J1802">
        <v>0</v>
      </c>
      <c r="K1802" t="s">
        <v>238</v>
      </c>
      <c r="L1802" t="s">
        <v>35</v>
      </c>
    </row>
    <row r="1803" spans="1:12" x14ac:dyDescent="0.25">
      <c r="A1803">
        <v>21</v>
      </c>
      <c r="B1803" s="93">
        <v>43381</v>
      </c>
      <c r="C1803">
        <v>10</v>
      </c>
      <c r="D1803" t="s">
        <v>102</v>
      </c>
      <c r="E1803">
        <v>2018</v>
      </c>
      <c r="F1803" t="s">
        <v>23</v>
      </c>
      <c r="G1803" t="s">
        <v>36</v>
      </c>
      <c r="H1803" t="s">
        <v>409</v>
      </c>
      <c r="I1803">
        <v>51.45</v>
      </c>
      <c r="J1803">
        <v>0</v>
      </c>
      <c r="K1803" t="s">
        <v>726</v>
      </c>
      <c r="L1803" t="s">
        <v>222</v>
      </c>
    </row>
    <row r="1804" spans="1:12" x14ac:dyDescent="0.25">
      <c r="A1804">
        <v>21</v>
      </c>
      <c r="B1804" s="93">
        <v>43383</v>
      </c>
      <c r="C1804">
        <v>10</v>
      </c>
      <c r="D1804" t="s">
        <v>102</v>
      </c>
      <c r="E1804">
        <v>2018</v>
      </c>
      <c r="F1804" t="s">
        <v>21</v>
      </c>
      <c r="G1804" t="s">
        <v>412</v>
      </c>
      <c r="H1804" t="s">
        <v>413</v>
      </c>
      <c r="I1804">
        <v>24.55</v>
      </c>
      <c r="J1804">
        <v>0</v>
      </c>
      <c r="K1804" t="s">
        <v>726</v>
      </c>
      <c r="L1804" t="s">
        <v>34</v>
      </c>
    </row>
    <row r="1805" spans="1:12" x14ac:dyDescent="0.25">
      <c r="A1805">
        <v>21</v>
      </c>
      <c r="B1805" s="93">
        <v>43398</v>
      </c>
      <c r="C1805">
        <v>10</v>
      </c>
      <c r="D1805" t="s">
        <v>102</v>
      </c>
      <c r="E1805">
        <v>2018</v>
      </c>
      <c r="F1805" t="s">
        <v>21</v>
      </c>
      <c r="G1805" t="s">
        <v>429</v>
      </c>
      <c r="H1805" t="s">
        <v>430</v>
      </c>
      <c r="I1805">
        <v>38.090000000000003</v>
      </c>
      <c r="J1805">
        <v>0</v>
      </c>
      <c r="K1805" t="s">
        <v>726</v>
      </c>
      <c r="L1805" t="s">
        <v>34</v>
      </c>
    </row>
    <row r="1806" spans="1:12" x14ac:dyDescent="0.25">
      <c r="A1806">
        <v>22</v>
      </c>
      <c r="B1806" s="93">
        <v>43383</v>
      </c>
      <c r="C1806">
        <v>10</v>
      </c>
      <c r="D1806" t="s">
        <v>102</v>
      </c>
      <c r="E1806">
        <v>2018</v>
      </c>
      <c r="F1806" t="s">
        <v>23</v>
      </c>
      <c r="G1806" t="s">
        <v>37</v>
      </c>
      <c r="H1806" t="s">
        <v>185</v>
      </c>
      <c r="I1806">
        <v>2</v>
      </c>
      <c r="J1806">
        <v>0</v>
      </c>
      <c r="K1806" t="s">
        <v>239</v>
      </c>
      <c r="L1806" t="s">
        <v>35</v>
      </c>
    </row>
    <row r="1807" spans="1:12" x14ac:dyDescent="0.25">
      <c r="A1807">
        <v>22</v>
      </c>
      <c r="B1807" s="93">
        <v>43383</v>
      </c>
      <c r="C1807">
        <v>10</v>
      </c>
      <c r="D1807" t="s">
        <v>102</v>
      </c>
      <c r="E1807">
        <v>2018</v>
      </c>
      <c r="F1807" t="s">
        <v>22</v>
      </c>
      <c r="G1807" t="s">
        <v>412</v>
      </c>
      <c r="H1807" t="s">
        <v>413</v>
      </c>
      <c r="I1807">
        <v>7.73</v>
      </c>
      <c r="J1807">
        <v>0</v>
      </c>
      <c r="K1807" t="s">
        <v>239</v>
      </c>
      <c r="L1807" t="s">
        <v>34</v>
      </c>
    </row>
    <row r="1808" spans="1:12" x14ac:dyDescent="0.25">
      <c r="A1808">
        <v>22</v>
      </c>
      <c r="B1808" s="93">
        <v>43383</v>
      </c>
      <c r="C1808">
        <v>10</v>
      </c>
      <c r="D1808" t="s">
        <v>102</v>
      </c>
      <c r="E1808">
        <v>2018</v>
      </c>
      <c r="F1808" t="s">
        <v>21</v>
      </c>
      <c r="G1808" t="s">
        <v>412</v>
      </c>
      <c r="H1808" t="s">
        <v>413</v>
      </c>
      <c r="I1808">
        <v>415.3</v>
      </c>
      <c r="J1808">
        <v>0</v>
      </c>
      <c r="K1808" t="s">
        <v>239</v>
      </c>
      <c r="L1808" t="s">
        <v>34</v>
      </c>
    </row>
    <row r="1809" spans="1:12" x14ac:dyDescent="0.25">
      <c r="A1809">
        <v>22</v>
      </c>
      <c r="B1809" s="93">
        <v>43392</v>
      </c>
      <c r="C1809">
        <v>10</v>
      </c>
      <c r="D1809" t="s">
        <v>102</v>
      </c>
      <c r="E1809">
        <v>2018</v>
      </c>
      <c r="F1809" t="s">
        <v>23</v>
      </c>
      <c r="G1809" t="s">
        <v>36</v>
      </c>
      <c r="H1809" t="s">
        <v>423</v>
      </c>
      <c r="I1809">
        <v>8</v>
      </c>
      <c r="J1809">
        <v>0</v>
      </c>
      <c r="K1809" t="s">
        <v>239</v>
      </c>
      <c r="L1809" t="s">
        <v>222</v>
      </c>
    </row>
    <row r="1810" spans="1:12" x14ac:dyDescent="0.25">
      <c r="A1810">
        <v>22</v>
      </c>
      <c r="B1810" s="93">
        <v>43392</v>
      </c>
      <c r="C1810">
        <v>10</v>
      </c>
      <c r="D1810" t="s">
        <v>102</v>
      </c>
      <c r="E1810">
        <v>2018</v>
      </c>
      <c r="F1810" t="s">
        <v>21</v>
      </c>
      <c r="G1810" t="s">
        <v>36</v>
      </c>
      <c r="H1810" t="s">
        <v>423</v>
      </c>
      <c r="I1810">
        <v>32</v>
      </c>
      <c r="J1810">
        <v>0</v>
      </c>
      <c r="K1810" t="s">
        <v>239</v>
      </c>
      <c r="L1810" t="s">
        <v>222</v>
      </c>
    </row>
    <row r="1811" spans="1:12" x14ac:dyDescent="0.25">
      <c r="A1811">
        <v>22</v>
      </c>
      <c r="B1811" s="93">
        <v>43398</v>
      </c>
      <c r="C1811">
        <v>10</v>
      </c>
      <c r="D1811" t="s">
        <v>102</v>
      </c>
      <c r="E1811">
        <v>2018</v>
      </c>
      <c r="F1811" t="s">
        <v>22</v>
      </c>
      <c r="G1811" t="s">
        <v>429</v>
      </c>
      <c r="H1811" t="s">
        <v>430</v>
      </c>
      <c r="I1811">
        <v>4.2</v>
      </c>
      <c r="J1811">
        <v>0</v>
      </c>
      <c r="K1811" t="s">
        <v>239</v>
      </c>
      <c r="L1811" t="s">
        <v>34</v>
      </c>
    </row>
    <row r="1812" spans="1:12" x14ac:dyDescent="0.25">
      <c r="A1812">
        <v>22</v>
      </c>
      <c r="B1812" s="93">
        <v>43398</v>
      </c>
      <c r="C1812">
        <v>10</v>
      </c>
      <c r="D1812" t="s">
        <v>102</v>
      </c>
      <c r="E1812">
        <v>2018</v>
      </c>
      <c r="F1812" t="s">
        <v>21</v>
      </c>
      <c r="G1812" t="s">
        <v>429</v>
      </c>
      <c r="H1812" t="s">
        <v>430</v>
      </c>
      <c r="I1812">
        <v>421.31</v>
      </c>
      <c r="J1812">
        <v>0</v>
      </c>
      <c r="K1812" t="s">
        <v>239</v>
      </c>
      <c r="L1812" t="s">
        <v>34</v>
      </c>
    </row>
    <row r="1813" spans="1:12" x14ac:dyDescent="0.25">
      <c r="A1813">
        <v>23</v>
      </c>
      <c r="B1813" s="93">
        <v>43375</v>
      </c>
      <c r="C1813">
        <v>10</v>
      </c>
      <c r="D1813" t="s">
        <v>102</v>
      </c>
      <c r="E1813">
        <v>2018</v>
      </c>
      <c r="F1813" t="s">
        <v>22</v>
      </c>
      <c r="G1813" t="s">
        <v>36</v>
      </c>
      <c r="H1813" t="s">
        <v>404</v>
      </c>
      <c r="I1813">
        <v>40</v>
      </c>
      <c r="J1813">
        <v>0</v>
      </c>
      <c r="K1813" t="s">
        <v>240</v>
      </c>
      <c r="L1813" t="s">
        <v>222</v>
      </c>
    </row>
    <row r="1814" spans="1:12" x14ac:dyDescent="0.25">
      <c r="A1814">
        <v>23</v>
      </c>
      <c r="B1814" s="93">
        <v>43377</v>
      </c>
      <c r="C1814">
        <v>10</v>
      </c>
      <c r="D1814" t="s">
        <v>102</v>
      </c>
      <c r="E1814">
        <v>2018</v>
      </c>
      <c r="F1814" t="s">
        <v>21</v>
      </c>
      <c r="G1814" t="s">
        <v>36</v>
      </c>
      <c r="H1814" t="s">
        <v>406</v>
      </c>
      <c r="I1814">
        <v>24</v>
      </c>
      <c r="J1814">
        <v>0</v>
      </c>
      <c r="K1814" t="s">
        <v>240</v>
      </c>
      <c r="L1814" t="s">
        <v>222</v>
      </c>
    </row>
    <row r="1815" spans="1:12" x14ac:dyDescent="0.25">
      <c r="A1815">
        <v>23</v>
      </c>
      <c r="B1815" s="93">
        <v>43383</v>
      </c>
      <c r="C1815">
        <v>10</v>
      </c>
      <c r="D1815" t="s">
        <v>102</v>
      </c>
      <c r="E1815">
        <v>2018</v>
      </c>
      <c r="F1815" t="s">
        <v>21</v>
      </c>
      <c r="G1815" t="s">
        <v>412</v>
      </c>
      <c r="H1815" t="s">
        <v>413</v>
      </c>
      <c r="I1815">
        <v>523.47</v>
      </c>
      <c r="J1815">
        <v>0</v>
      </c>
      <c r="K1815" t="s">
        <v>240</v>
      </c>
      <c r="L1815" t="s">
        <v>34</v>
      </c>
    </row>
    <row r="1816" spans="1:12" x14ac:dyDescent="0.25">
      <c r="A1816">
        <v>23</v>
      </c>
      <c r="B1816" s="93">
        <v>43389</v>
      </c>
      <c r="C1816">
        <v>10</v>
      </c>
      <c r="D1816" t="s">
        <v>102</v>
      </c>
      <c r="E1816">
        <v>2018</v>
      </c>
      <c r="F1816" t="s">
        <v>23</v>
      </c>
      <c r="G1816" t="s">
        <v>63</v>
      </c>
      <c r="H1816" t="s">
        <v>420</v>
      </c>
      <c r="I1816">
        <v>125</v>
      </c>
      <c r="J1816">
        <v>0</v>
      </c>
      <c r="K1816" t="s">
        <v>240</v>
      </c>
      <c r="L1816" t="s">
        <v>64</v>
      </c>
    </row>
    <row r="1817" spans="1:12" x14ac:dyDescent="0.25">
      <c r="A1817">
        <v>23</v>
      </c>
      <c r="B1817" s="93">
        <v>43391</v>
      </c>
      <c r="C1817">
        <v>10</v>
      </c>
      <c r="D1817" t="s">
        <v>102</v>
      </c>
      <c r="E1817">
        <v>2018</v>
      </c>
      <c r="F1817" t="s">
        <v>21</v>
      </c>
      <c r="G1817" t="s">
        <v>36</v>
      </c>
      <c r="H1817" t="s">
        <v>422</v>
      </c>
      <c r="I1817">
        <v>32</v>
      </c>
      <c r="J1817">
        <v>0</v>
      </c>
      <c r="K1817" t="s">
        <v>240</v>
      </c>
      <c r="L1817" t="s">
        <v>222</v>
      </c>
    </row>
    <row r="1818" spans="1:12" x14ac:dyDescent="0.25">
      <c r="A1818">
        <v>23</v>
      </c>
      <c r="B1818" s="93">
        <v>43391</v>
      </c>
      <c r="C1818">
        <v>10</v>
      </c>
      <c r="D1818" t="s">
        <v>102</v>
      </c>
      <c r="E1818">
        <v>2018</v>
      </c>
      <c r="F1818" t="s">
        <v>23</v>
      </c>
      <c r="G1818" t="s">
        <v>64</v>
      </c>
      <c r="H1818" t="s">
        <v>422</v>
      </c>
      <c r="I1818">
        <v>44.6</v>
      </c>
      <c r="J1818">
        <v>0</v>
      </c>
      <c r="K1818" t="s">
        <v>240</v>
      </c>
      <c r="L1818" t="s">
        <v>64</v>
      </c>
    </row>
    <row r="1819" spans="1:12" x14ac:dyDescent="0.25">
      <c r="A1819">
        <v>23</v>
      </c>
      <c r="B1819" s="93">
        <v>43398</v>
      </c>
      <c r="C1819">
        <v>10</v>
      </c>
      <c r="D1819" t="s">
        <v>102</v>
      </c>
      <c r="E1819">
        <v>2018</v>
      </c>
      <c r="F1819" t="s">
        <v>23</v>
      </c>
      <c r="G1819" t="s">
        <v>429</v>
      </c>
      <c r="H1819" t="s">
        <v>430</v>
      </c>
      <c r="I1819">
        <v>41.65</v>
      </c>
      <c r="J1819">
        <v>0</v>
      </c>
      <c r="K1819" t="s">
        <v>240</v>
      </c>
      <c r="L1819" t="s">
        <v>34</v>
      </c>
    </row>
    <row r="1820" spans="1:12" x14ac:dyDescent="0.25">
      <c r="A1820">
        <v>23</v>
      </c>
      <c r="B1820" s="93">
        <v>43398</v>
      </c>
      <c r="C1820">
        <v>10</v>
      </c>
      <c r="D1820" t="s">
        <v>102</v>
      </c>
      <c r="E1820">
        <v>2018</v>
      </c>
      <c r="F1820" t="s">
        <v>22</v>
      </c>
      <c r="G1820" t="s">
        <v>429</v>
      </c>
      <c r="H1820" t="s">
        <v>430</v>
      </c>
      <c r="I1820">
        <v>131.9</v>
      </c>
      <c r="J1820">
        <v>0</v>
      </c>
      <c r="K1820" t="s">
        <v>240</v>
      </c>
      <c r="L1820" t="s">
        <v>34</v>
      </c>
    </row>
    <row r="1821" spans="1:12" x14ac:dyDescent="0.25">
      <c r="A1821">
        <v>23</v>
      </c>
      <c r="B1821" s="93">
        <v>43398</v>
      </c>
      <c r="C1821">
        <v>10</v>
      </c>
      <c r="D1821" t="s">
        <v>102</v>
      </c>
      <c r="E1821">
        <v>2018</v>
      </c>
      <c r="F1821" t="s">
        <v>21</v>
      </c>
      <c r="G1821" t="s">
        <v>429</v>
      </c>
      <c r="H1821" t="s">
        <v>430</v>
      </c>
      <c r="I1821">
        <v>332.9</v>
      </c>
      <c r="J1821">
        <v>0</v>
      </c>
      <c r="K1821" t="s">
        <v>240</v>
      </c>
      <c r="L1821" t="s">
        <v>34</v>
      </c>
    </row>
    <row r="1822" spans="1:12" x14ac:dyDescent="0.25">
      <c r="A1822">
        <v>26</v>
      </c>
      <c r="B1822" s="93">
        <v>43375</v>
      </c>
      <c r="C1822">
        <v>10</v>
      </c>
      <c r="D1822" t="s">
        <v>102</v>
      </c>
      <c r="E1822">
        <v>2018</v>
      </c>
      <c r="F1822" t="s">
        <v>23</v>
      </c>
      <c r="G1822" t="s">
        <v>36</v>
      </c>
      <c r="H1822" t="s">
        <v>404</v>
      </c>
      <c r="I1822">
        <v>8</v>
      </c>
      <c r="J1822">
        <v>0</v>
      </c>
      <c r="K1822" t="s">
        <v>241</v>
      </c>
      <c r="L1822" t="s">
        <v>222</v>
      </c>
    </row>
    <row r="1823" spans="1:12" x14ac:dyDescent="0.25">
      <c r="A1823">
        <v>26</v>
      </c>
      <c r="B1823" s="93">
        <v>43375</v>
      </c>
      <c r="C1823">
        <v>10</v>
      </c>
      <c r="D1823" t="s">
        <v>102</v>
      </c>
      <c r="E1823">
        <v>2018</v>
      </c>
      <c r="F1823" t="s">
        <v>22</v>
      </c>
      <c r="G1823" t="s">
        <v>36</v>
      </c>
      <c r="H1823" t="s">
        <v>404</v>
      </c>
      <c r="I1823">
        <v>16</v>
      </c>
      <c r="J1823">
        <v>0</v>
      </c>
      <c r="K1823" t="s">
        <v>241</v>
      </c>
      <c r="L1823" t="s">
        <v>222</v>
      </c>
    </row>
    <row r="1824" spans="1:12" x14ac:dyDescent="0.25">
      <c r="A1824">
        <v>26</v>
      </c>
      <c r="B1824" s="93">
        <v>43377</v>
      </c>
      <c r="C1824">
        <v>10</v>
      </c>
      <c r="D1824" t="s">
        <v>102</v>
      </c>
      <c r="E1824">
        <v>2018</v>
      </c>
      <c r="F1824" t="s">
        <v>21</v>
      </c>
      <c r="G1824" t="s">
        <v>36</v>
      </c>
      <c r="H1824" t="s">
        <v>406</v>
      </c>
      <c r="I1824">
        <v>48</v>
      </c>
      <c r="J1824">
        <v>0</v>
      </c>
      <c r="K1824" t="s">
        <v>241</v>
      </c>
      <c r="L1824" t="s">
        <v>222</v>
      </c>
    </row>
    <row r="1825" spans="1:12" x14ac:dyDescent="0.25">
      <c r="A1825">
        <v>26</v>
      </c>
      <c r="B1825" s="93">
        <v>43383</v>
      </c>
      <c r="C1825">
        <v>10</v>
      </c>
      <c r="D1825" t="s">
        <v>102</v>
      </c>
      <c r="E1825">
        <v>2018</v>
      </c>
      <c r="F1825" t="s">
        <v>23</v>
      </c>
      <c r="G1825" t="s">
        <v>412</v>
      </c>
      <c r="H1825" t="s">
        <v>413</v>
      </c>
      <c r="I1825">
        <v>40.35</v>
      </c>
      <c r="J1825">
        <v>0</v>
      </c>
      <c r="K1825" t="s">
        <v>241</v>
      </c>
      <c r="L1825" t="s">
        <v>34</v>
      </c>
    </row>
    <row r="1826" spans="1:12" x14ac:dyDescent="0.25">
      <c r="A1826">
        <v>26</v>
      </c>
      <c r="B1826" s="93">
        <v>43383</v>
      </c>
      <c r="C1826">
        <v>10</v>
      </c>
      <c r="D1826" t="s">
        <v>102</v>
      </c>
      <c r="E1826">
        <v>2018</v>
      </c>
      <c r="F1826" t="s">
        <v>22</v>
      </c>
      <c r="G1826" t="s">
        <v>412</v>
      </c>
      <c r="H1826" t="s">
        <v>413</v>
      </c>
      <c r="I1826">
        <v>85.08</v>
      </c>
      <c r="J1826">
        <v>0</v>
      </c>
      <c r="K1826" t="s">
        <v>241</v>
      </c>
      <c r="L1826" t="s">
        <v>34</v>
      </c>
    </row>
    <row r="1827" spans="1:12" x14ac:dyDescent="0.25">
      <c r="A1827">
        <v>26</v>
      </c>
      <c r="B1827" s="93">
        <v>43383</v>
      </c>
      <c r="C1827">
        <v>10</v>
      </c>
      <c r="D1827" t="s">
        <v>102</v>
      </c>
      <c r="E1827">
        <v>2018</v>
      </c>
      <c r="F1827" t="s">
        <v>21</v>
      </c>
      <c r="G1827" t="s">
        <v>412</v>
      </c>
      <c r="H1827" t="s">
        <v>413</v>
      </c>
      <c r="I1827">
        <v>503.22</v>
      </c>
      <c r="J1827">
        <v>0</v>
      </c>
      <c r="K1827" t="s">
        <v>241</v>
      </c>
      <c r="L1827" t="s">
        <v>34</v>
      </c>
    </row>
    <row r="1828" spans="1:12" x14ac:dyDescent="0.25">
      <c r="A1828">
        <v>26</v>
      </c>
      <c r="B1828" s="93">
        <v>43385</v>
      </c>
      <c r="C1828">
        <v>10</v>
      </c>
      <c r="D1828" t="s">
        <v>102</v>
      </c>
      <c r="E1828">
        <v>2018</v>
      </c>
      <c r="F1828" t="s">
        <v>23</v>
      </c>
      <c r="G1828" t="s">
        <v>64</v>
      </c>
      <c r="H1828" t="s">
        <v>417</v>
      </c>
      <c r="I1828">
        <v>85</v>
      </c>
      <c r="J1828">
        <v>0</v>
      </c>
      <c r="K1828" t="s">
        <v>241</v>
      </c>
      <c r="L1828" t="s">
        <v>64</v>
      </c>
    </row>
    <row r="1829" spans="1:12" x14ac:dyDescent="0.25">
      <c r="A1829">
        <v>26</v>
      </c>
      <c r="B1829" s="93">
        <v>43391</v>
      </c>
      <c r="C1829">
        <v>10</v>
      </c>
      <c r="D1829" t="s">
        <v>102</v>
      </c>
      <c r="E1829">
        <v>2018</v>
      </c>
      <c r="F1829" t="s">
        <v>22</v>
      </c>
      <c r="G1829" t="s">
        <v>36</v>
      </c>
      <c r="H1829" t="s">
        <v>422</v>
      </c>
      <c r="I1829">
        <v>16</v>
      </c>
      <c r="J1829">
        <v>0</v>
      </c>
      <c r="K1829" t="s">
        <v>241</v>
      </c>
      <c r="L1829" t="s">
        <v>222</v>
      </c>
    </row>
    <row r="1830" spans="1:12" x14ac:dyDescent="0.25">
      <c r="A1830">
        <v>26</v>
      </c>
      <c r="B1830" s="93">
        <v>43391</v>
      </c>
      <c r="C1830">
        <v>10</v>
      </c>
      <c r="D1830" t="s">
        <v>102</v>
      </c>
      <c r="E1830">
        <v>2018</v>
      </c>
      <c r="F1830" t="s">
        <v>21</v>
      </c>
      <c r="G1830" t="s">
        <v>36</v>
      </c>
      <c r="H1830" t="s">
        <v>422</v>
      </c>
      <c r="I1830">
        <v>72</v>
      </c>
      <c r="J1830">
        <v>0</v>
      </c>
      <c r="K1830" t="s">
        <v>241</v>
      </c>
      <c r="L1830" t="s">
        <v>222</v>
      </c>
    </row>
    <row r="1831" spans="1:12" x14ac:dyDescent="0.25">
      <c r="A1831">
        <v>26</v>
      </c>
      <c r="B1831" s="93">
        <v>43398</v>
      </c>
      <c r="C1831">
        <v>10</v>
      </c>
      <c r="D1831" t="s">
        <v>102</v>
      </c>
      <c r="E1831">
        <v>2018</v>
      </c>
      <c r="F1831" t="s">
        <v>23</v>
      </c>
      <c r="G1831" t="s">
        <v>429</v>
      </c>
      <c r="H1831" t="s">
        <v>430</v>
      </c>
      <c r="I1831">
        <v>21.44</v>
      </c>
      <c r="J1831">
        <v>0</v>
      </c>
      <c r="K1831" t="s">
        <v>241</v>
      </c>
      <c r="L1831" t="s">
        <v>34</v>
      </c>
    </row>
    <row r="1832" spans="1:12" x14ac:dyDescent="0.25">
      <c r="A1832">
        <v>26</v>
      </c>
      <c r="B1832" s="93">
        <v>43398</v>
      </c>
      <c r="C1832">
        <v>10</v>
      </c>
      <c r="D1832" t="s">
        <v>102</v>
      </c>
      <c r="E1832">
        <v>2018</v>
      </c>
      <c r="F1832" t="s">
        <v>22</v>
      </c>
      <c r="G1832" t="s">
        <v>429</v>
      </c>
      <c r="H1832" t="s">
        <v>430</v>
      </c>
      <c r="I1832">
        <v>25.68</v>
      </c>
      <c r="J1832">
        <v>0</v>
      </c>
      <c r="K1832" t="s">
        <v>241</v>
      </c>
      <c r="L1832" t="s">
        <v>34</v>
      </c>
    </row>
    <row r="1833" spans="1:12" x14ac:dyDescent="0.25">
      <c r="A1833">
        <v>26</v>
      </c>
      <c r="B1833" s="93">
        <v>43398</v>
      </c>
      <c r="C1833">
        <v>10</v>
      </c>
      <c r="D1833" t="s">
        <v>102</v>
      </c>
      <c r="E1833">
        <v>2018</v>
      </c>
      <c r="F1833" t="s">
        <v>21</v>
      </c>
      <c r="G1833" t="s">
        <v>429</v>
      </c>
      <c r="H1833" t="s">
        <v>430</v>
      </c>
      <c r="I1833">
        <v>389.72</v>
      </c>
      <c r="J1833">
        <v>0</v>
      </c>
      <c r="K1833" t="s">
        <v>241</v>
      </c>
      <c r="L1833" t="s">
        <v>34</v>
      </c>
    </row>
    <row r="1834" spans="1:12" x14ac:dyDescent="0.25">
      <c r="A1834">
        <v>28</v>
      </c>
      <c r="B1834" s="93">
        <v>43383</v>
      </c>
      <c r="C1834">
        <v>10</v>
      </c>
      <c r="D1834" t="s">
        <v>102</v>
      </c>
      <c r="E1834">
        <v>2018</v>
      </c>
      <c r="F1834" t="s">
        <v>21</v>
      </c>
      <c r="G1834" t="s">
        <v>412</v>
      </c>
      <c r="H1834" t="s">
        <v>413</v>
      </c>
      <c r="I1834">
        <v>31.72</v>
      </c>
      <c r="J1834">
        <v>0</v>
      </c>
      <c r="K1834" t="s">
        <v>242</v>
      </c>
      <c r="L1834" t="s">
        <v>34</v>
      </c>
    </row>
    <row r="1835" spans="1:12" x14ac:dyDescent="0.25">
      <c r="A1835">
        <v>28</v>
      </c>
      <c r="B1835" s="93">
        <v>43398</v>
      </c>
      <c r="C1835">
        <v>10</v>
      </c>
      <c r="D1835" t="s">
        <v>102</v>
      </c>
      <c r="E1835">
        <v>2018</v>
      </c>
      <c r="F1835" t="s">
        <v>21</v>
      </c>
      <c r="G1835" t="s">
        <v>429</v>
      </c>
      <c r="H1835" t="s">
        <v>430</v>
      </c>
      <c r="I1835">
        <v>52.32</v>
      </c>
      <c r="J1835">
        <v>0</v>
      </c>
      <c r="K1835" t="s">
        <v>242</v>
      </c>
      <c r="L1835" t="s">
        <v>34</v>
      </c>
    </row>
    <row r="1836" spans="1:12" x14ac:dyDescent="0.25">
      <c r="A1836">
        <v>29</v>
      </c>
      <c r="B1836" s="93">
        <v>43383</v>
      </c>
      <c r="C1836">
        <v>10</v>
      </c>
      <c r="D1836" t="s">
        <v>102</v>
      </c>
      <c r="E1836">
        <v>2018</v>
      </c>
      <c r="F1836" t="s">
        <v>22</v>
      </c>
      <c r="G1836" t="s">
        <v>412</v>
      </c>
      <c r="H1836" t="s">
        <v>413</v>
      </c>
      <c r="I1836">
        <v>14.97</v>
      </c>
      <c r="J1836">
        <v>0</v>
      </c>
      <c r="K1836" t="s">
        <v>243</v>
      </c>
      <c r="L1836" t="s">
        <v>34</v>
      </c>
    </row>
    <row r="1837" spans="1:12" x14ac:dyDescent="0.25">
      <c r="A1837">
        <v>29</v>
      </c>
      <c r="B1837" s="93">
        <v>43383</v>
      </c>
      <c r="C1837">
        <v>10</v>
      </c>
      <c r="D1837" t="s">
        <v>102</v>
      </c>
      <c r="E1837">
        <v>2018</v>
      </c>
      <c r="F1837" t="s">
        <v>23</v>
      </c>
      <c r="G1837" t="s">
        <v>63</v>
      </c>
      <c r="H1837" t="s">
        <v>414</v>
      </c>
      <c r="I1837">
        <v>89.85</v>
      </c>
      <c r="J1837">
        <v>0</v>
      </c>
      <c r="K1837" t="s">
        <v>243</v>
      </c>
      <c r="L1837" t="s">
        <v>64</v>
      </c>
    </row>
    <row r="1838" spans="1:12" x14ac:dyDescent="0.25">
      <c r="A1838">
        <v>29</v>
      </c>
      <c r="B1838" s="93">
        <v>43389</v>
      </c>
      <c r="C1838">
        <v>10</v>
      </c>
      <c r="D1838" t="s">
        <v>102</v>
      </c>
      <c r="E1838">
        <v>2018</v>
      </c>
      <c r="F1838" t="s">
        <v>23</v>
      </c>
      <c r="G1838" t="s">
        <v>58</v>
      </c>
      <c r="H1838" t="s">
        <v>420</v>
      </c>
      <c r="I1838">
        <v>23.99</v>
      </c>
      <c r="J1838">
        <v>0</v>
      </c>
      <c r="K1838" t="s">
        <v>243</v>
      </c>
      <c r="L1838" t="s">
        <v>222</v>
      </c>
    </row>
    <row r="1839" spans="1:12" x14ac:dyDescent="0.25">
      <c r="A1839">
        <v>29</v>
      </c>
      <c r="B1839" s="93">
        <v>43398</v>
      </c>
      <c r="C1839">
        <v>10</v>
      </c>
      <c r="D1839" t="s">
        <v>102</v>
      </c>
      <c r="E1839">
        <v>2018</v>
      </c>
      <c r="F1839" t="s">
        <v>22</v>
      </c>
      <c r="G1839" t="s">
        <v>429</v>
      </c>
      <c r="H1839" t="s">
        <v>430</v>
      </c>
      <c r="I1839">
        <v>14.42</v>
      </c>
      <c r="J1839">
        <v>0</v>
      </c>
      <c r="K1839" t="s">
        <v>243</v>
      </c>
      <c r="L1839" t="s">
        <v>34</v>
      </c>
    </row>
    <row r="1840" spans="1:12" x14ac:dyDescent="0.25">
      <c r="A1840">
        <v>30</v>
      </c>
      <c r="B1840" s="93">
        <v>43374</v>
      </c>
      <c r="C1840">
        <v>10</v>
      </c>
      <c r="D1840" t="s">
        <v>102</v>
      </c>
      <c r="E1840">
        <v>2018</v>
      </c>
      <c r="F1840" t="s">
        <v>21</v>
      </c>
      <c r="G1840" t="s">
        <v>36</v>
      </c>
      <c r="H1840" t="s">
        <v>402</v>
      </c>
      <c r="I1840">
        <v>8</v>
      </c>
      <c r="J1840">
        <v>0</v>
      </c>
      <c r="K1840" t="s">
        <v>244</v>
      </c>
      <c r="L1840" t="s">
        <v>222</v>
      </c>
    </row>
    <row r="1841" spans="1:12" x14ac:dyDescent="0.25">
      <c r="A1841">
        <v>30</v>
      </c>
      <c r="B1841" s="93">
        <v>43375</v>
      </c>
      <c r="C1841">
        <v>10</v>
      </c>
      <c r="D1841" t="s">
        <v>102</v>
      </c>
      <c r="E1841">
        <v>2018</v>
      </c>
      <c r="F1841" t="s">
        <v>21</v>
      </c>
      <c r="G1841" t="s">
        <v>36</v>
      </c>
      <c r="H1841" t="s">
        <v>404</v>
      </c>
      <c r="I1841">
        <v>16</v>
      </c>
      <c r="J1841">
        <v>0</v>
      </c>
      <c r="K1841" t="s">
        <v>244</v>
      </c>
      <c r="L1841" t="s">
        <v>222</v>
      </c>
    </row>
    <row r="1842" spans="1:12" x14ac:dyDescent="0.25">
      <c r="A1842">
        <v>30</v>
      </c>
      <c r="B1842" s="93">
        <v>43376</v>
      </c>
      <c r="C1842">
        <v>10</v>
      </c>
      <c r="D1842" t="s">
        <v>102</v>
      </c>
      <c r="E1842">
        <v>2018</v>
      </c>
      <c r="F1842" t="s">
        <v>23</v>
      </c>
      <c r="G1842" t="s">
        <v>35</v>
      </c>
      <c r="H1842" t="s">
        <v>405</v>
      </c>
      <c r="I1842">
        <v>45</v>
      </c>
      <c r="J1842">
        <v>0</v>
      </c>
      <c r="K1842" t="s">
        <v>244</v>
      </c>
      <c r="L1842" t="s">
        <v>35</v>
      </c>
    </row>
    <row r="1843" spans="1:12" x14ac:dyDescent="0.25">
      <c r="A1843">
        <v>30</v>
      </c>
      <c r="B1843" s="93">
        <v>43377</v>
      </c>
      <c r="C1843">
        <v>10</v>
      </c>
      <c r="D1843" t="s">
        <v>102</v>
      </c>
      <c r="E1843">
        <v>2018</v>
      </c>
      <c r="F1843" t="s">
        <v>21</v>
      </c>
      <c r="G1843" t="s">
        <v>36</v>
      </c>
      <c r="H1843" t="s">
        <v>406</v>
      </c>
      <c r="I1843">
        <v>16</v>
      </c>
      <c r="J1843">
        <v>0</v>
      </c>
      <c r="K1843" t="s">
        <v>244</v>
      </c>
      <c r="L1843" t="s">
        <v>222</v>
      </c>
    </row>
    <row r="1844" spans="1:12" x14ac:dyDescent="0.25">
      <c r="A1844">
        <v>30</v>
      </c>
      <c r="B1844" s="93">
        <v>43383</v>
      </c>
      <c r="C1844">
        <v>10</v>
      </c>
      <c r="D1844" t="s">
        <v>102</v>
      </c>
      <c r="E1844">
        <v>2018</v>
      </c>
      <c r="F1844" t="s">
        <v>23</v>
      </c>
      <c r="G1844" t="s">
        <v>412</v>
      </c>
      <c r="H1844" t="s">
        <v>413</v>
      </c>
      <c r="I1844">
        <v>8.85</v>
      </c>
      <c r="J1844">
        <v>0</v>
      </c>
      <c r="K1844" t="s">
        <v>244</v>
      </c>
      <c r="L1844" t="s">
        <v>34</v>
      </c>
    </row>
    <row r="1845" spans="1:12" x14ac:dyDescent="0.25">
      <c r="A1845">
        <v>30</v>
      </c>
      <c r="B1845" s="93">
        <v>43383</v>
      </c>
      <c r="C1845">
        <v>10</v>
      </c>
      <c r="D1845" t="s">
        <v>102</v>
      </c>
      <c r="E1845">
        <v>2018</v>
      </c>
      <c r="F1845" t="s">
        <v>21</v>
      </c>
      <c r="G1845" t="s">
        <v>412</v>
      </c>
      <c r="H1845" t="s">
        <v>413</v>
      </c>
      <c r="I1845">
        <v>401.01</v>
      </c>
      <c r="J1845">
        <v>0</v>
      </c>
      <c r="K1845" t="s">
        <v>244</v>
      </c>
      <c r="L1845" t="s">
        <v>34</v>
      </c>
    </row>
    <row r="1846" spans="1:12" x14ac:dyDescent="0.25">
      <c r="A1846">
        <v>30</v>
      </c>
      <c r="B1846" s="93">
        <v>43385</v>
      </c>
      <c r="C1846">
        <v>10</v>
      </c>
      <c r="D1846" t="s">
        <v>102</v>
      </c>
      <c r="E1846">
        <v>2018</v>
      </c>
      <c r="F1846" t="s">
        <v>21</v>
      </c>
      <c r="G1846" t="s">
        <v>36</v>
      </c>
      <c r="H1846" t="s">
        <v>417</v>
      </c>
      <c r="I1846">
        <v>8</v>
      </c>
      <c r="J1846">
        <v>0</v>
      </c>
      <c r="K1846" t="s">
        <v>244</v>
      </c>
      <c r="L1846" t="s">
        <v>222</v>
      </c>
    </row>
    <row r="1847" spans="1:12" x14ac:dyDescent="0.25">
      <c r="A1847">
        <v>30</v>
      </c>
      <c r="B1847" s="93">
        <v>43390</v>
      </c>
      <c r="C1847">
        <v>10</v>
      </c>
      <c r="D1847" t="s">
        <v>102</v>
      </c>
      <c r="E1847">
        <v>2018</v>
      </c>
      <c r="F1847" t="s">
        <v>21</v>
      </c>
      <c r="G1847" t="s">
        <v>36</v>
      </c>
      <c r="H1847" t="s">
        <v>421</v>
      </c>
      <c r="I1847">
        <v>8</v>
      </c>
      <c r="J1847">
        <v>0</v>
      </c>
      <c r="K1847" t="s">
        <v>244</v>
      </c>
      <c r="L1847" t="s">
        <v>222</v>
      </c>
    </row>
    <row r="1848" spans="1:12" x14ac:dyDescent="0.25">
      <c r="A1848">
        <v>30</v>
      </c>
      <c r="B1848" s="93">
        <v>43392</v>
      </c>
      <c r="C1848">
        <v>10</v>
      </c>
      <c r="D1848" t="s">
        <v>102</v>
      </c>
      <c r="E1848">
        <v>2018</v>
      </c>
      <c r="F1848" t="s">
        <v>21</v>
      </c>
      <c r="G1848" t="s">
        <v>36</v>
      </c>
      <c r="H1848" t="s">
        <v>423</v>
      </c>
      <c r="I1848">
        <v>16</v>
      </c>
      <c r="J1848">
        <v>0</v>
      </c>
      <c r="K1848" t="s">
        <v>244</v>
      </c>
      <c r="L1848" t="s">
        <v>222</v>
      </c>
    </row>
    <row r="1849" spans="1:12" x14ac:dyDescent="0.25">
      <c r="A1849">
        <v>30</v>
      </c>
      <c r="B1849" s="93">
        <v>43396</v>
      </c>
      <c r="C1849">
        <v>10</v>
      </c>
      <c r="D1849" t="s">
        <v>102</v>
      </c>
      <c r="E1849">
        <v>2018</v>
      </c>
      <c r="F1849" t="s">
        <v>22</v>
      </c>
      <c r="G1849" t="s">
        <v>35</v>
      </c>
      <c r="H1849" t="s">
        <v>425</v>
      </c>
      <c r="I1849">
        <v>32</v>
      </c>
      <c r="J1849">
        <v>0</v>
      </c>
      <c r="K1849" t="s">
        <v>244</v>
      </c>
      <c r="L1849" t="s">
        <v>35</v>
      </c>
    </row>
    <row r="1850" spans="1:12" x14ac:dyDescent="0.25">
      <c r="A1850">
        <v>30</v>
      </c>
      <c r="B1850" s="93">
        <v>43398</v>
      </c>
      <c r="C1850">
        <v>10</v>
      </c>
      <c r="D1850" t="s">
        <v>102</v>
      </c>
      <c r="E1850">
        <v>2018</v>
      </c>
      <c r="F1850" t="s">
        <v>23</v>
      </c>
      <c r="G1850" t="s">
        <v>429</v>
      </c>
      <c r="H1850" t="s">
        <v>430</v>
      </c>
      <c r="I1850">
        <v>20.13</v>
      </c>
      <c r="J1850">
        <v>0</v>
      </c>
      <c r="K1850" t="s">
        <v>244</v>
      </c>
      <c r="L1850" t="s">
        <v>34</v>
      </c>
    </row>
    <row r="1851" spans="1:12" x14ac:dyDescent="0.25">
      <c r="A1851">
        <v>30</v>
      </c>
      <c r="B1851" s="93">
        <v>43398</v>
      </c>
      <c r="C1851">
        <v>10</v>
      </c>
      <c r="D1851" t="s">
        <v>102</v>
      </c>
      <c r="E1851">
        <v>2018</v>
      </c>
      <c r="F1851" t="s">
        <v>22</v>
      </c>
      <c r="G1851" t="s">
        <v>429</v>
      </c>
      <c r="H1851" t="s">
        <v>430</v>
      </c>
      <c r="I1851">
        <v>21.29</v>
      </c>
      <c r="J1851">
        <v>0</v>
      </c>
      <c r="K1851" t="s">
        <v>244</v>
      </c>
      <c r="L1851" t="s">
        <v>34</v>
      </c>
    </row>
    <row r="1852" spans="1:12" x14ac:dyDescent="0.25">
      <c r="A1852">
        <v>30</v>
      </c>
      <c r="B1852" s="93">
        <v>43398</v>
      </c>
      <c r="C1852">
        <v>10</v>
      </c>
      <c r="D1852" t="s">
        <v>102</v>
      </c>
      <c r="E1852">
        <v>2018</v>
      </c>
      <c r="F1852" t="s">
        <v>21</v>
      </c>
      <c r="G1852" t="s">
        <v>429</v>
      </c>
      <c r="H1852" t="s">
        <v>430</v>
      </c>
      <c r="I1852">
        <v>434.25</v>
      </c>
      <c r="J1852">
        <v>0</v>
      </c>
      <c r="K1852" t="s">
        <v>244</v>
      </c>
      <c r="L1852" t="s">
        <v>34</v>
      </c>
    </row>
    <row r="1853" spans="1:12" x14ac:dyDescent="0.25">
      <c r="A1853">
        <v>32</v>
      </c>
      <c r="B1853" s="93">
        <v>43389</v>
      </c>
      <c r="C1853">
        <v>10</v>
      </c>
      <c r="D1853" t="s">
        <v>102</v>
      </c>
      <c r="E1853">
        <v>2018</v>
      </c>
      <c r="F1853" t="s">
        <v>23</v>
      </c>
      <c r="G1853" t="s">
        <v>58</v>
      </c>
      <c r="H1853" t="s">
        <v>420</v>
      </c>
      <c r="I1853">
        <v>11.21</v>
      </c>
      <c r="J1853">
        <v>0</v>
      </c>
      <c r="K1853" t="s">
        <v>245</v>
      </c>
      <c r="L1853" t="s">
        <v>222</v>
      </c>
    </row>
    <row r="1854" spans="1:12" x14ac:dyDescent="0.25">
      <c r="A1854">
        <v>32</v>
      </c>
      <c r="B1854" s="93">
        <v>43389</v>
      </c>
      <c r="C1854">
        <v>10</v>
      </c>
      <c r="D1854" t="s">
        <v>102</v>
      </c>
      <c r="E1854">
        <v>2018</v>
      </c>
      <c r="F1854" t="s">
        <v>23</v>
      </c>
      <c r="G1854" t="s">
        <v>63</v>
      </c>
      <c r="H1854" t="s">
        <v>420</v>
      </c>
      <c r="I1854">
        <v>49.33</v>
      </c>
      <c r="J1854">
        <v>0</v>
      </c>
      <c r="K1854" t="s">
        <v>245</v>
      </c>
      <c r="L1854" t="s">
        <v>64</v>
      </c>
    </row>
    <row r="1855" spans="1:12" x14ac:dyDescent="0.25">
      <c r="A1855">
        <v>33</v>
      </c>
      <c r="B1855" s="93">
        <v>43374</v>
      </c>
      <c r="C1855">
        <v>10</v>
      </c>
      <c r="D1855" t="s">
        <v>102</v>
      </c>
      <c r="E1855">
        <v>2018</v>
      </c>
      <c r="F1855" t="s">
        <v>21</v>
      </c>
      <c r="G1855" t="s">
        <v>35</v>
      </c>
      <c r="H1855" t="s">
        <v>402</v>
      </c>
      <c r="I1855">
        <v>67.599999999999994</v>
      </c>
      <c r="J1855">
        <v>0</v>
      </c>
      <c r="K1855" t="s">
        <v>246</v>
      </c>
      <c r="L1855" t="s">
        <v>35</v>
      </c>
    </row>
    <row r="1856" spans="1:12" x14ac:dyDescent="0.25">
      <c r="A1856">
        <v>33</v>
      </c>
      <c r="B1856" s="93">
        <v>43381</v>
      </c>
      <c r="C1856">
        <v>10</v>
      </c>
      <c r="D1856" t="s">
        <v>102</v>
      </c>
      <c r="E1856">
        <v>2018</v>
      </c>
      <c r="F1856" t="s">
        <v>23</v>
      </c>
      <c r="G1856" t="s">
        <v>37</v>
      </c>
      <c r="H1856" t="s">
        <v>108</v>
      </c>
      <c r="I1856">
        <v>9</v>
      </c>
      <c r="J1856">
        <v>0</v>
      </c>
      <c r="K1856" t="s">
        <v>246</v>
      </c>
      <c r="L1856" t="s">
        <v>35</v>
      </c>
    </row>
    <row r="1857" spans="1:12" x14ac:dyDescent="0.25">
      <c r="A1857">
        <v>33</v>
      </c>
      <c r="B1857" s="93">
        <v>43382</v>
      </c>
      <c r="C1857">
        <v>10</v>
      </c>
      <c r="D1857" t="s">
        <v>102</v>
      </c>
      <c r="E1857">
        <v>2018</v>
      </c>
      <c r="F1857" t="s">
        <v>23</v>
      </c>
      <c r="G1857" t="s">
        <v>37</v>
      </c>
      <c r="H1857" t="s">
        <v>108</v>
      </c>
      <c r="I1857">
        <v>9</v>
      </c>
      <c r="J1857">
        <v>0</v>
      </c>
      <c r="K1857" t="s">
        <v>246</v>
      </c>
      <c r="L1857" t="s">
        <v>35</v>
      </c>
    </row>
    <row r="1858" spans="1:12" x14ac:dyDescent="0.25">
      <c r="A1858">
        <v>33</v>
      </c>
      <c r="B1858" s="93">
        <v>43385</v>
      </c>
      <c r="C1858">
        <v>10</v>
      </c>
      <c r="D1858" t="s">
        <v>102</v>
      </c>
      <c r="E1858">
        <v>2018</v>
      </c>
      <c r="F1858" t="s">
        <v>23</v>
      </c>
      <c r="G1858" t="s">
        <v>37</v>
      </c>
      <c r="H1858" t="s">
        <v>108</v>
      </c>
      <c r="I1858">
        <v>26</v>
      </c>
      <c r="J1858">
        <v>0</v>
      </c>
      <c r="K1858" t="s">
        <v>246</v>
      </c>
      <c r="L1858" t="s">
        <v>35</v>
      </c>
    </row>
    <row r="1859" spans="1:12" x14ac:dyDescent="0.25">
      <c r="A1859">
        <v>33</v>
      </c>
      <c r="B1859" s="93">
        <v>43385</v>
      </c>
      <c r="C1859">
        <v>10</v>
      </c>
      <c r="D1859" t="s">
        <v>102</v>
      </c>
      <c r="E1859">
        <v>2018</v>
      </c>
      <c r="F1859" t="s">
        <v>21</v>
      </c>
      <c r="G1859" t="s">
        <v>35</v>
      </c>
      <c r="H1859" t="s">
        <v>417</v>
      </c>
      <c r="I1859">
        <v>62.4</v>
      </c>
      <c r="J1859">
        <v>0</v>
      </c>
      <c r="K1859" t="s">
        <v>246</v>
      </c>
      <c r="L1859" t="s">
        <v>35</v>
      </c>
    </row>
    <row r="1860" spans="1:12" x14ac:dyDescent="0.25">
      <c r="A1860">
        <v>33</v>
      </c>
      <c r="B1860" s="93">
        <v>43388</v>
      </c>
      <c r="C1860">
        <v>10</v>
      </c>
      <c r="D1860" t="s">
        <v>102</v>
      </c>
      <c r="E1860">
        <v>2018</v>
      </c>
      <c r="F1860" t="s">
        <v>23</v>
      </c>
      <c r="G1860" t="s">
        <v>35</v>
      </c>
      <c r="H1860" t="s">
        <v>419</v>
      </c>
      <c r="I1860">
        <v>30.4</v>
      </c>
      <c r="J1860">
        <v>0</v>
      </c>
      <c r="K1860" t="s">
        <v>246</v>
      </c>
      <c r="L1860" t="s">
        <v>35</v>
      </c>
    </row>
    <row r="1861" spans="1:12" x14ac:dyDescent="0.25">
      <c r="A1861">
        <v>33</v>
      </c>
      <c r="B1861" s="93">
        <v>43398</v>
      </c>
      <c r="C1861">
        <v>10</v>
      </c>
      <c r="D1861" t="s">
        <v>102</v>
      </c>
      <c r="E1861">
        <v>2018</v>
      </c>
      <c r="F1861" t="s">
        <v>22</v>
      </c>
      <c r="G1861" t="s">
        <v>429</v>
      </c>
      <c r="H1861" t="s">
        <v>430</v>
      </c>
      <c r="I1861">
        <v>33.96</v>
      </c>
      <c r="J1861">
        <v>0</v>
      </c>
      <c r="K1861" t="s">
        <v>246</v>
      </c>
      <c r="L1861" t="s">
        <v>34</v>
      </c>
    </row>
    <row r="1862" spans="1:12" x14ac:dyDescent="0.25">
      <c r="A1862">
        <v>33</v>
      </c>
      <c r="B1862" s="93">
        <v>43400</v>
      </c>
      <c r="C1862">
        <v>10</v>
      </c>
      <c r="D1862" t="s">
        <v>102</v>
      </c>
      <c r="E1862">
        <v>2018</v>
      </c>
      <c r="F1862" t="s">
        <v>23</v>
      </c>
      <c r="G1862" t="s">
        <v>37</v>
      </c>
      <c r="H1862" t="s">
        <v>108</v>
      </c>
      <c r="I1862">
        <v>7</v>
      </c>
      <c r="J1862">
        <v>0</v>
      </c>
      <c r="K1862" t="s">
        <v>246</v>
      </c>
      <c r="L1862" t="s">
        <v>35</v>
      </c>
    </row>
    <row r="1863" spans="1:12" x14ac:dyDescent="0.25">
      <c r="A1863">
        <v>34</v>
      </c>
      <c r="B1863" s="93">
        <v>43383</v>
      </c>
      <c r="C1863">
        <v>10</v>
      </c>
      <c r="D1863" t="s">
        <v>102</v>
      </c>
      <c r="E1863">
        <v>2018</v>
      </c>
      <c r="F1863" t="s">
        <v>22</v>
      </c>
      <c r="G1863" t="s">
        <v>412</v>
      </c>
      <c r="H1863" t="s">
        <v>413</v>
      </c>
      <c r="I1863">
        <v>17.760000000000002</v>
      </c>
      <c r="J1863">
        <v>0</v>
      </c>
      <c r="K1863" t="s">
        <v>247</v>
      </c>
      <c r="L1863" t="s">
        <v>34</v>
      </c>
    </row>
    <row r="1864" spans="1:12" x14ac:dyDescent="0.25">
      <c r="A1864">
        <v>34</v>
      </c>
      <c r="B1864" s="93">
        <v>43383</v>
      </c>
      <c r="C1864">
        <v>10</v>
      </c>
      <c r="D1864" t="s">
        <v>102</v>
      </c>
      <c r="E1864">
        <v>2018</v>
      </c>
      <c r="F1864" t="s">
        <v>21</v>
      </c>
      <c r="G1864" t="s">
        <v>412</v>
      </c>
      <c r="H1864" t="s">
        <v>413</v>
      </c>
      <c r="I1864">
        <v>322.37</v>
      </c>
      <c r="J1864">
        <v>0</v>
      </c>
      <c r="K1864" t="s">
        <v>247</v>
      </c>
      <c r="L1864" t="s">
        <v>34</v>
      </c>
    </row>
    <row r="1865" spans="1:12" x14ac:dyDescent="0.25">
      <c r="A1865">
        <v>34</v>
      </c>
      <c r="B1865" s="93">
        <v>43388</v>
      </c>
      <c r="C1865">
        <v>10</v>
      </c>
      <c r="D1865" t="s">
        <v>102</v>
      </c>
      <c r="E1865">
        <v>2018</v>
      </c>
      <c r="F1865" t="s">
        <v>23</v>
      </c>
      <c r="G1865" t="s">
        <v>37</v>
      </c>
      <c r="H1865" t="s">
        <v>161</v>
      </c>
      <c r="I1865">
        <v>3</v>
      </c>
      <c r="J1865">
        <v>0</v>
      </c>
      <c r="K1865" t="s">
        <v>247</v>
      </c>
      <c r="L1865" t="s">
        <v>35</v>
      </c>
    </row>
    <row r="1866" spans="1:12" x14ac:dyDescent="0.25">
      <c r="A1866">
        <v>34</v>
      </c>
      <c r="B1866" s="93">
        <v>43398</v>
      </c>
      <c r="C1866">
        <v>10</v>
      </c>
      <c r="D1866" t="s">
        <v>102</v>
      </c>
      <c r="E1866">
        <v>2018</v>
      </c>
      <c r="F1866" t="s">
        <v>22</v>
      </c>
      <c r="G1866" t="s">
        <v>429</v>
      </c>
      <c r="H1866" t="s">
        <v>430</v>
      </c>
      <c r="I1866">
        <v>53.28</v>
      </c>
      <c r="J1866">
        <v>0</v>
      </c>
      <c r="K1866" t="s">
        <v>247</v>
      </c>
      <c r="L1866" t="s">
        <v>34</v>
      </c>
    </row>
    <row r="1867" spans="1:12" x14ac:dyDescent="0.25">
      <c r="A1867">
        <v>34</v>
      </c>
      <c r="B1867" s="93">
        <v>43398</v>
      </c>
      <c r="C1867">
        <v>10</v>
      </c>
      <c r="D1867" t="s">
        <v>102</v>
      </c>
      <c r="E1867">
        <v>2018</v>
      </c>
      <c r="F1867" t="s">
        <v>21</v>
      </c>
      <c r="G1867" t="s">
        <v>429</v>
      </c>
      <c r="H1867" t="s">
        <v>430</v>
      </c>
      <c r="I1867">
        <v>359.5</v>
      </c>
      <c r="J1867">
        <v>0</v>
      </c>
      <c r="K1867" t="s">
        <v>247</v>
      </c>
      <c r="L1867" t="s">
        <v>34</v>
      </c>
    </row>
    <row r="1868" spans="1:12" x14ac:dyDescent="0.25">
      <c r="A1868">
        <v>35</v>
      </c>
      <c r="B1868" s="93">
        <v>43377</v>
      </c>
      <c r="C1868">
        <v>10</v>
      </c>
      <c r="D1868" t="s">
        <v>102</v>
      </c>
      <c r="E1868">
        <v>2018</v>
      </c>
      <c r="F1868" t="s">
        <v>23</v>
      </c>
      <c r="G1868" t="s">
        <v>35</v>
      </c>
      <c r="H1868" t="s">
        <v>406</v>
      </c>
      <c r="I1868">
        <v>38</v>
      </c>
      <c r="J1868">
        <v>0</v>
      </c>
      <c r="K1868" t="s">
        <v>248</v>
      </c>
      <c r="L1868" t="s">
        <v>35</v>
      </c>
    </row>
    <row r="1869" spans="1:12" x14ac:dyDescent="0.25">
      <c r="A1869">
        <v>35</v>
      </c>
      <c r="B1869" s="93">
        <v>43378</v>
      </c>
      <c r="C1869">
        <v>10</v>
      </c>
      <c r="D1869" t="s">
        <v>102</v>
      </c>
      <c r="E1869">
        <v>2018</v>
      </c>
      <c r="F1869" t="s">
        <v>23</v>
      </c>
      <c r="G1869" t="s">
        <v>64</v>
      </c>
      <c r="H1869" t="s">
        <v>407</v>
      </c>
      <c r="I1869">
        <v>28</v>
      </c>
      <c r="J1869">
        <v>0</v>
      </c>
      <c r="K1869" t="s">
        <v>248</v>
      </c>
      <c r="L1869" t="s">
        <v>64</v>
      </c>
    </row>
    <row r="1870" spans="1:12" x14ac:dyDescent="0.25">
      <c r="A1870">
        <v>35</v>
      </c>
      <c r="B1870" s="93">
        <v>43382</v>
      </c>
      <c r="C1870">
        <v>10</v>
      </c>
      <c r="D1870" t="s">
        <v>102</v>
      </c>
      <c r="E1870">
        <v>2018</v>
      </c>
      <c r="F1870" t="s">
        <v>23</v>
      </c>
      <c r="G1870" t="s">
        <v>37</v>
      </c>
      <c r="H1870" t="s">
        <v>109</v>
      </c>
      <c r="I1870">
        <v>6</v>
      </c>
      <c r="J1870">
        <v>0</v>
      </c>
      <c r="K1870" t="s">
        <v>248</v>
      </c>
      <c r="L1870" t="s">
        <v>35</v>
      </c>
    </row>
    <row r="1871" spans="1:12" x14ac:dyDescent="0.25">
      <c r="A1871">
        <v>35</v>
      </c>
      <c r="B1871" s="93">
        <v>43383</v>
      </c>
      <c r="C1871">
        <v>10</v>
      </c>
      <c r="D1871" t="s">
        <v>102</v>
      </c>
      <c r="E1871">
        <v>2018</v>
      </c>
      <c r="F1871" t="s">
        <v>22</v>
      </c>
      <c r="G1871" t="s">
        <v>412</v>
      </c>
      <c r="H1871" t="s">
        <v>413</v>
      </c>
      <c r="I1871">
        <v>26.62</v>
      </c>
      <c r="J1871">
        <v>0</v>
      </c>
      <c r="K1871" t="s">
        <v>248</v>
      </c>
      <c r="L1871" t="s">
        <v>34</v>
      </c>
    </row>
    <row r="1872" spans="1:12" x14ac:dyDescent="0.25">
      <c r="A1872">
        <v>35</v>
      </c>
      <c r="B1872" s="93">
        <v>43383</v>
      </c>
      <c r="C1872">
        <v>10</v>
      </c>
      <c r="D1872" t="s">
        <v>102</v>
      </c>
      <c r="E1872">
        <v>2018</v>
      </c>
      <c r="F1872" t="s">
        <v>21</v>
      </c>
      <c r="G1872" t="s">
        <v>412</v>
      </c>
      <c r="H1872" t="s">
        <v>413</v>
      </c>
      <c r="I1872">
        <v>96.53</v>
      </c>
      <c r="J1872">
        <v>0</v>
      </c>
      <c r="K1872" t="s">
        <v>248</v>
      </c>
      <c r="L1872" t="s">
        <v>34</v>
      </c>
    </row>
    <row r="1873" spans="1:12" x14ac:dyDescent="0.25">
      <c r="A1873">
        <v>37</v>
      </c>
      <c r="B1873" s="93">
        <v>43375</v>
      </c>
      <c r="C1873">
        <v>10</v>
      </c>
      <c r="D1873" t="s">
        <v>102</v>
      </c>
      <c r="E1873">
        <v>2018</v>
      </c>
      <c r="F1873" t="s">
        <v>23</v>
      </c>
      <c r="G1873" t="s">
        <v>58</v>
      </c>
      <c r="H1873" t="s">
        <v>404</v>
      </c>
      <c r="I1873">
        <v>16.3</v>
      </c>
      <c r="J1873">
        <v>0</v>
      </c>
      <c r="K1873" t="s">
        <v>249</v>
      </c>
      <c r="L1873" t="s">
        <v>222</v>
      </c>
    </row>
    <row r="1874" spans="1:12" x14ac:dyDescent="0.25">
      <c r="A1874">
        <v>37</v>
      </c>
      <c r="B1874" s="93">
        <v>43389</v>
      </c>
      <c r="C1874">
        <v>10</v>
      </c>
      <c r="D1874" t="s">
        <v>102</v>
      </c>
      <c r="E1874">
        <v>2018</v>
      </c>
      <c r="F1874" t="s">
        <v>23</v>
      </c>
      <c r="G1874" t="s">
        <v>58</v>
      </c>
      <c r="H1874" t="s">
        <v>420</v>
      </c>
      <c r="I1874">
        <v>23.9</v>
      </c>
      <c r="J1874">
        <v>0</v>
      </c>
      <c r="K1874" t="s">
        <v>249</v>
      </c>
      <c r="L1874" t="s">
        <v>222</v>
      </c>
    </row>
    <row r="1875" spans="1:12" x14ac:dyDescent="0.25">
      <c r="A1875">
        <v>37</v>
      </c>
      <c r="B1875" s="93">
        <v>43398</v>
      </c>
      <c r="C1875">
        <v>10</v>
      </c>
      <c r="D1875" t="s">
        <v>102</v>
      </c>
      <c r="E1875">
        <v>2018</v>
      </c>
      <c r="F1875" t="s">
        <v>23</v>
      </c>
      <c r="G1875" t="s">
        <v>37</v>
      </c>
      <c r="H1875" t="s">
        <v>176</v>
      </c>
      <c r="I1875">
        <v>5.5</v>
      </c>
      <c r="J1875">
        <v>0</v>
      </c>
      <c r="K1875" t="s">
        <v>249</v>
      </c>
      <c r="L1875" t="s">
        <v>35</v>
      </c>
    </row>
    <row r="1876" spans="1:12" x14ac:dyDescent="0.25">
      <c r="A1876">
        <v>38</v>
      </c>
      <c r="B1876" s="93">
        <v>43377</v>
      </c>
      <c r="C1876">
        <v>10</v>
      </c>
      <c r="D1876" t="s">
        <v>102</v>
      </c>
      <c r="E1876">
        <v>2018</v>
      </c>
      <c r="F1876" t="s">
        <v>21</v>
      </c>
      <c r="G1876" t="s">
        <v>35</v>
      </c>
      <c r="H1876" t="s">
        <v>406</v>
      </c>
      <c r="I1876">
        <v>95.7</v>
      </c>
      <c r="J1876">
        <v>0</v>
      </c>
      <c r="K1876" t="s">
        <v>250</v>
      </c>
      <c r="L1876" t="s">
        <v>35</v>
      </c>
    </row>
    <row r="1877" spans="1:12" x14ac:dyDescent="0.25">
      <c r="A1877">
        <v>38</v>
      </c>
      <c r="B1877" s="93">
        <v>43381</v>
      </c>
      <c r="C1877">
        <v>10</v>
      </c>
      <c r="D1877" t="s">
        <v>102</v>
      </c>
      <c r="E1877">
        <v>2018</v>
      </c>
      <c r="F1877" t="s">
        <v>21</v>
      </c>
      <c r="G1877" t="s">
        <v>35</v>
      </c>
      <c r="H1877" t="s">
        <v>409</v>
      </c>
      <c r="I1877">
        <v>43.5</v>
      </c>
      <c r="J1877">
        <v>0</v>
      </c>
      <c r="K1877" t="s">
        <v>250</v>
      </c>
      <c r="L1877" t="s">
        <v>35</v>
      </c>
    </row>
    <row r="1878" spans="1:12" x14ac:dyDescent="0.25">
      <c r="A1878">
        <v>38</v>
      </c>
      <c r="B1878" s="93">
        <v>43382</v>
      </c>
      <c r="C1878">
        <v>10</v>
      </c>
      <c r="D1878" t="s">
        <v>102</v>
      </c>
      <c r="E1878">
        <v>2018</v>
      </c>
      <c r="F1878" t="s">
        <v>21</v>
      </c>
      <c r="G1878" t="s">
        <v>36</v>
      </c>
      <c r="H1878" t="s">
        <v>410</v>
      </c>
      <c r="I1878">
        <v>8</v>
      </c>
      <c r="J1878">
        <v>0</v>
      </c>
      <c r="K1878" t="s">
        <v>250</v>
      </c>
      <c r="L1878" t="s">
        <v>222</v>
      </c>
    </row>
    <row r="1879" spans="1:12" x14ac:dyDescent="0.25">
      <c r="A1879">
        <v>38</v>
      </c>
      <c r="B1879" s="93">
        <v>43383</v>
      </c>
      <c r="C1879">
        <v>10</v>
      </c>
      <c r="D1879" t="s">
        <v>102</v>
      </c>
      <c r="E1879">
        <v>2018</v>
      </c>
      <c r="F1879" t="s">
        <v>21</v>
      </c>
      <c r="G1879" t="s">
        <v>412</v>
      </c>
      <c r="H1879" t="s">
        <v>413</v>
      </c>
      <c r="I1879">
        <v>108.73</v>
      </c>
      <c r="J1879">
        <v>0</v>
      </c>
      <c r="K1879" t="s">
        <v>250</v>
      </c>
      <c r="L1879" t="s">
        <v>34</v>
      </c>
    </row>
    <row r="1880" spans="1:12" x14ac:dyDescent="0.25">
      <c r="A1880">
        <v>38</v>
      </c>
      <c r="B1880" s="93">
        <v>43395</v>
      </c>
      <c r="C1880">
        <v>10</v>
      </c>
      <c r="D1880" t="s">
        <v>102</v>
      </c>
      <c r="E1880">
        <v>2018</v>
      </c>
      <c r="F1880" t="s">
        <v>21</v>
      </c>
      <c r="G1880" t="s">
        <v>36</v>
      </c>
      <c r="H1880" t="s">
        <v>424</v>
      </c>
      <c r="I1880">
        <v>16</v>
      </c>
      <c r="J1880">
        <v>0</v>
      </c>
      <c r="K1880" t="s">
        <v>250</v>
      </c>
      <c r="L1880" t="s">
        <v>222</v>
      </c>
    </row>
    <row r="1881" spans="1:12" x14ac:dyDescent="0.25">
      <c r="A1881">
        <v>38</v>
      </c>
      <c r="B1881" s="93">
        <v>43397</v>
      </c>
      <c r="C1881">
        <v>10</v>
      </c>
      <c r="D1881" t="s">
        <v>102</v>
      </c>
      <c r="E1881">
        <v>2018</v>
      </c>
      <c r="F1881" t="s">
        <v>21</v>
      </c>
      <c r="G1881" t="s">
        <v>36</v>
      </c>
      <c r="H1881" t="s">
        <v>428</v>
      </c>
      <c r="I1881">
        <v>32</v>
      </c>
      <c r="J1881">
        <v>0</v>
      </c>
      <c r="K1881" t="s">
        <v>250</v>
      </c>
      <c r="L1881" t="s">
        <v>222</v>
      </c>
    </row>
    <row r="1882" spans="1:12" x14ac:dyDescent="0.25">
      <c r="A1882">
        <v>38</v>
      </c>
      <c r="B1882" s="93">
        <v>43398</v>
      </c>
      <c r="C1882">
        <v>10</v>
      </c>
      <c r="D1882" t="s">
        <v>102</v>
      </c>
      <c r="E1882">
        <v>2018</v>
      </c>
      <c r="F1882" t="s">
        <v>21</v>
      </c>
      <c r="G1882" t="s">
        <v>429</v>
      </c>
      <c r="H1882" t="s">
        <v>430</v>
      </c>
      <c r="I1882">
        <v>133.29</v>
      </c>
      <c r="J1882">
        <v>0</v>
      </c>
      <c r="K1882" t="s">
        <v>250</v>
      </c>
      <c r="L1882" t="s">
        <v>34</v>
      </c>
    </row>
    <row r="1883" spans="1:12" x14ac:dyDescent="0.25">
      <c r="A1883">
        <v>39</v>
      </c>
      <c r="B1883" s="93">
        <v>43375</v>
      </c>
      <c r="C1883">
        <v>10</v>
      </c>
      <c r="D1883" t="s">
        <v>102</v>
      </c>
      <c r="E1883">
        <v>2018</v>
      </c>
      <c r="F1883" t="s">
        <v>21</v>
      </c>
      <c r="G1883" t="s">
        <v>36</v>
      </c>
      <c r="H1883" t="s">
        <v>404</v>
      </c>
      <c r="I1883">
        <v>16</v>
      </c>
      <c r="J1883">
        <v>0</v>
      </c>
      <c r="K1883" t="s">
        <v>251</v>
      </c>
      <c r="L1883" t="s">
        <v>222</v>
      </c>
    </row>
    <row r="1884" spans="1:12" x14ac:dyDescent="0.25">
      <c r="A1884">
        <v>39</v>
      </c>
      <c r="B1884" s="93">
        <v>43376</v>
      </c>
      <c r="C1884">
        <v>10</v>
      </c>
      <c r="D1884" t="s">
        <v>102</v>
      </c>
      <c r="E1884">
        <v>2018</v>
      </c>
      <c r="F1884" t="s">
        <v>21</v>
      </c>
      <c r="G1884" t="s">
        <v>36</v>
      </c>
      <c r="H1884" t="s">
        <v>405</v>
      </c>
      <c r="I1884">
        <v>24</v>
      </c>
      <c r="J1884">
        <v>0</v>
      </c>
      <c r="K1884" t="s">
        <v>251</v>
      </c>
      <c r="L1884" t="s">
        <v>222</v>
      </c>
    </row>
    <row r="1885" spans="1:12" x14ac:dyDescent="0.25">
      <c r="A1885">
        <v>39</v>
      </c>
      <c r="B1885" s="93">
        <v>43377</v>
      </c>
      <c r="C1885">
        <v>10</v>
      </c>
      <c r="D1885" t="s">
        <v>102</v>
      </c>
      <c r="E1885">
        <v>2018</v>
      </c>
      <c r="F1885" t="s">
        <v>21</v>
      </c>
      <c r="G1885" t="s">
        <v>36</v>
      </c>
      <c r="H1885" t="s">
        <v>406</v>
      </c>
      <c r="I1885">
        <v>16</v>
      </c>
      <c r="J1885">
        <v>0</v>
      </c>
      <c r="K1885" t="s">
        <v>251</v>
      </c>
      <c r="L1885" t="s">
        <v>222</v>
      </c>
    </row>
    <row r="1886" spans="1:12" x14ac:dyDescent="0.25">
      <c r="A1886">
        <v>39</v>
      </c>
      <c r="B1886" s="93">
        <v>43381</v>
      </c>
      <c r="C1886">
        <v>10</v>
      </c>
      <c r="D1886" t="s">
        <v>102</v>
      </c>
      <c r="E1886">
        <v>2018</v>
      </c>
      <c r="F1886" t="s">
        <v>21</v>
      </c>
      <c r="G1886" t="s">
        <v>36</v>
      </c>
      <c r="H1886" t="s">
        <v>409</v>
      </c>
      <c r="I1886">
        <v>16</v>
      </c>
      <c r="J1886">
        <v>0</v>
      </c>
      <c r="K1886" t="s">
        <v>251</v>
      </c>
      <c r="L1886" t="s">
        <v>222</v>
      </c>
    </row>
    <row r="1887" spans="1:12" x14ac:dyDescent="0.25">
      <c r="A1887">
        <v>39</v>
      </c>
      <c r="B1887" s="93">
        <v>43383</v>
      </c>
      <c r="C1887">
        <v>10</v>
      </c>
      <c r="D1887" t="s">
        <v>102</v>
      </c>
      <c r="E1887">
        <v>2018</v>
      </c>
      <c r="F1887" t="s">
        <v>21</v>
      </c>
      <c r="G1887" t="s">
        <v>36</v>
      </c>
      <c r="H1887" t="s">
        <v>414</v>
      </c>
      <c r="I1887">
        <v>16</v>
      </c>
      <c r="J1887">
        <v>0</v>
      </c>
      <c r="K1887" t="s">
        <v>251</v>
      </c>
      <c r="L1887" t="s">
        <v>222</v>
      </c>
    </row>
    <row r="1888" spans="1:12" x14ac:dyDescent="0.25">
      <c r="A1888">
        <v>39</v>
      </c>
      <c r="B1888" s="93">
        <v>43383</v>
      </c>
      <c r="C1888">
        <v>10</v>
      </c>
      <c r="D1888" t="s">
        <v>102</v>
      </c>
      <c r="E1888">
        <v>2018</v>
      </c>
      <c r="F1888" t="s">
        <v>21</v>
      </c>
      <c r="G1888" t="s">
        <v>412</v>
      </c>
      <c r="H1888" t="s">
        <v>413</v>
      </c>
      <c r="I1888">
        <v>210.3</v>
      </c>
      <c r="J1888">
        <v>0</v>
      </c>
      <c r="K1888" t="s">
        <v>251</v>
      </c>
      <c r="L1888" t="s">
        <v>34</v>
      </c>
    </row>
    <row r="1889" spans="1:12" x14ac:dyDescent="0.25">
      <c r="A1889">
        <v>39</v>
      </c>
      <c r="B1889" s="93">
        <v>43385</v>
      </c>
      <c r="C1889">
        <v>10</v>
      </c>
      <c r="D1889" t="s">
        <v>102</v>
      </c>
      <c r="E1889">
        <v>2018</v>
      </c>
      <c r="F1889" t="s">
        <v>22</v>
      </c>
      <c r="G1889" t="s">
        <v>36</v>
      </c>
      <c r="H1889" t="s">
        <v>417</v>
      </c>
      <c r="I1889">
        <v>8</v>
      </c>
      <c r="J1889">
        <v>0</v>
      </c>
      <c r="K1889" t="s">
        <v>251</v>
      </c>
      <c r="L1889" t="s">
        <v>222</v>
      </c>
    </row>
    <row r="1890" spans="1:12" x14ac:dyDescent="0.25">
      <c r="A1890">
        <v>39</v>
      </c>
      <c r="B1890" s="93">
        <v>43385</v>
      </c>
      <c r="C1890">
        <v>10</v>
      </c>
      <c r="D1890" t="s">
        <v>102</v>
      </c>
      <c r="E1890">
        <v>2018</v>
      </c>
      <c r="F1890" t="s">
        <v>21</v>
      </c>
      <c r="G1890" t="s">
        <v>36</v>
      </c>
      <c r="H1890" t="s">
        <v>417</v>
      </c>
      <c r="I1890">
        <v>16</v>
      </c>
      <c r="J1890">
        <v>0</v>
      </c>
      <c r="K1890" t="s">
        <v>251</v>
      </c>
      <c r="L1890" t="s">
        <v>222</v>
      </c>
    </row>
    <row r="1891" spans="1:12" x14ac:dyDescent="0.25">
      <c r="A1891">
        <v>39</v>
      </c>
      <c r="B1891" s="93">
        <v>43389</v>
      </c>
      <c r="C1891">
        <v>10</v>
      </c>
      <c r="D1891" t="s">
        <v>102</v>
      </c>
      <c r="E1891">
        <v>2018</v>
      </c>
      <c r="F1891" t="s">
        <v>23</v>
      </c>
      <c r="G1891" t="s">
        <v>58</v>
      </c>
      <c r="H1891" t="s">
        <v>420</v>
      </c>
      <c r="I1891">
        <v>97.84</v>
      </c>
      <c r="J1891">
        <v>0</v>
      </c>
      <c r="K1891" t="s">
        <v>251</v>
      </c>
      <c r="L1891" t="s">
        <v>222</v>
      </c>
    </row>
    <row r="1892" spans="1:12" x14ac:dyDescent="0.25">
      <c r="A1892">
        <v>39</v>
      </c>
      <c r="B1892" s="93">
        <v>43389</v>
      </c>
      <c r="C1892">
        <v>10</v>
      </c>
      <c r="D1892" t="s">
        <v>102</v>
      </c>
      <c r="E1892">
        <v>2018</v>
      </c>
      <c r="F1892" t="s">
        <v>23</v>
      </c>
      <c r="G1892" t="s">
        <v>63</v>
      </c>
      <c r="H1892" t="s">
        <v>420</v>
      </c>
      <c r="I1892">
        <v>135.12</v>
      </c>
      <c r="J1892">
        <v>0</v>
      </c>
      <c r="K1892" t="s">
        <v>251</v>
      </c>
      <c r="L1892" t="s">
        <v>64</v>
      </c>
    </row>
    <row r="1893" spans="1:12" x14ac:dyDescent="0.25">
      <c r="A1893">
        <v>39</v>
      </c>
      <c r="B1893" s="93">
        <v>43390</v>
      </c>
      <c r="C1893">
        <v>10</v>
      </c>
      <c r="D1893" t="s">
        <v>102</v>
      </c>
      <c r="E1893">
        <v>2018</v>
      </c>
      <c r="F1893" t="s">
        <v>22</v>
      </c>
      <c r="G1893" t="s">
        <v>36</v>
      </c>
      <c r="H1893" t="s">
        <v>421</v>
      </c>
      <c r="I1893">
        <v>8</v>
      </c>
      <c r="J1893">
        <v>0</v>
      </c>
      <c r="K1893" t="s">
        <v>251</v>
      </c>
      <c r="L1893" t="s">
        <v>222</v>
      </c>
    </row>
    <row r="1894" spans="1:12" x14ac:dyDescent="0.25">
      <c r="A1894">
        <v>39</v>
      </c>
      <c r="B1894" s="93">
        <v>43390</v>
      </c>
      <c r="C1894">
        <v>10</v>
      </c>
      <c r="D1894" t="s">
        <v>102</v>
      </c>
      <c r="E1894">
        <v>2018</v>
      </c>
      <c r="F1894" t="s">
        <v>21</v>
      </c>
      <c r="G1894" t="s">
        <v>36</v>
      </c>
      <c r="H1894" t="s">
        <v>421</v>
      </c>
      <c r="I1894">
        <v>16</v>
      </c>
      <c r="J1894">
        <v>0</v>
      </c>
      <c r="K1894" t="s">
        <v>251</v>
      </c>
      <c r="L1894" t="s">
        <v>222</v>
      </c>
    </row>
    <row r="1895" spans="1:12" x14ac:dyDescent="0.25">
      <c r="A1895">
        <v>39</v>
      </c>
      <c r="B1895" s="93">
        <v>43395</v>
      </c>
      <c r="C1895">
        <v>10</v>
      </c>
      <c r="D1895" t="s">
        <v>102</v>
      </c>
      <c r="E1895">
        <v>2018</v>
      </c>
      <c r="F1895" t="s">
        <v>23</v>
      </c>
      <c r="G1895" t="s">
        <v>37</v>
      </c>
      <c r="H1895" t="s">
        <v>146</v>
      </c>
      <c r="I1895">
        <v>5</v>
      </c>
      <c r="J1895">
        <v>0</v>
      </c>
      <c r="K1895" t="s">
        <v>251</v>
      </c>
      <c r="L1895" t="s">
        <v>35</v>
      </c>
    </row>
    <row r="1896" spans="1:12" x14ac:dyDescent="0.25">
      <c r="A1896">
        <v>39</v>
      </c>
      <c r="B1896" s="93">
        <v>43398</v>
      </c>
      <c r="C1896">
        <v>10</v>
      </c>
      <c r="D1896" t="s">
        <v>102</v>
      </c>
      <c r="E1896">
        <v>2018</v>
      </c>
      <c r="F1896" t="s">
        <v>21</v>
      </c>
      <c r="G1896" t="s">
        <v>429</v>
      </c>
      <c r="H1896" t="s">
        <v>430</v>
      </c>
      <c r="I1896">
        <v>221.42</v>
      </c>
      <c r="J1896">
        <v>0</v>
      </c>
      <c r="K1896" t="s">
        <v>251</v>
      </c>
      <c r="L1896" t="s">
        <v>34</v>
      </c>
    </row>
    <row r="1897" spans="1:12" x14ac:dyDescent="0.25">
      <c r="A1897">
        <v>39</v>
      </c>
      <c r="B1897" s="93">
        <v>43402</v>
      </c>
      <c r="C1897">
        <v>10</v>
      </c>
      <c r="D1897" t="s">
        <v>102</v>
      </c>
      <c r="E1897">
        <v>2018</v>
      </c>
      <c r="F1897" t="s">
        <v>22</v>
      </c>
      <c r="G1897" t="s">
        <v>36</v>
      </c>
      <c r="H1897" t="s">
        <v>433</v>
      </c>
      <c r="I1897">
        <v>8</v>
      </c>
      <c r="J1897">
        <v>0</v>
      </c>
      <c r="K1897" t="s">
        <v>251</v>
      </c>
      <c r="L1897" t="s">
        <v>222</v>
      </c>
    </row>
    <row r="1898" spans="1:12" x14ac:dyDescent="0.25">
      <c r="A1898">
        <v>40</v>
      </c>
      <c r="B1898" s="93">
        <v>43377</v>
      </c>
      <c r="C1898">
        <v>10</v>
      </c>
      <c r="D1898" t="s">
        <v>102</v>
      </c>
      <c r="E1898">
        <v>2018</v>
      </c>
      <c r="F1898" t="s">
        <v>21</v>
      </c>
      <c r="G1898" t="s">
        <v>35</v>
      </c>
      <c r="H1898" t="s">
        <v>406</v>
      </c>
      <c r="I1898">
        <v>91</v>
      </c>
      <c r="J1898">
        <v>0</v>
      </c>
      <c r="K1898" t="s">
        <v>252</v>
      </c>
      <c r="L1898" t="s">
        <v>35</v>
      </c>
    </row>
    <row r="1899" spans="1:12" x14ac:dyDescent="0.25">
      <c r="A1899">
        <v>40</v>
      </c>
      <c r="B1899" s="93">
        <v>43383</v>
      </c>
      <c r="C1899">
        <v>10</v>
      </c>
      <c r="D1899" t="s">
        <v>102</v>
      </c>
      <c r="E1899">
        <v>2018</v>
      </c>
      <c r="F1899" t="s">
        <v>21</v>
      </c>
      <c r="G1899" t="s">
        <v>412</v>
      </c>
      <c r="H1899" t="s">
        <v>413</v>
      </c>
      <c r="I1899">
        <v>24.02</v>
      </c>
      <c r="J1899">
        <v>0</v>
      </c>
      <c r="K1899" t="s">
        <v>252</v>
      </c>
      <c r="L1899" t="s">
        <v>34</v>
      </c>
    </row>
    <row r="1900" spans="1:12" x14ac:dyDescent="0.25">
      <c r="A1900">
        <v>40</v>
      </c>
      <c r="B1900" s="93">
        <v>43396</v>
      </c>
      <c r="C1900">
        <v>10</v>
      </c>
      <c r="D1900" t="s">
        <v>102</v>
      </c>
      <c r="E1900">
        <v>2018</v>
      </c>
      <c r="F1900" t="s">
        <v>21</v>
      </c>
      <c r="G1900" t="s">
        <v>35</v>
      </c>
      <c r="H1900" t="s">
        <v>425</v>
      </c>
      <c r="I1900">
        <v>91</v>
      </c>
      <c r="J1900">
        <v>0</v>
      </c>
      <c r="K1900" t="s">
        <v>252</v>
      </c>
      <c r="L1900" t="s">
        <v>35</v>
      </c>
    </row>
    <row r="1901" spans="1:12" x14ac:dyDescent="0.25">
      <c r="A1901">
        <v>40</v>
      </c>
      <c r="B1901" s="93">
        <v>43398</v>
      </c>
      <c r="C1901">
        <v>10</v>
      </c>
      <c r="D1901" t="s">
        <v>102</v>
      </c>
      <c r="E1901">
        <v>2018</v>
      </c>
      <c r="F1901" t="s">
        <v>21</v>
      </c>
      <c r="G1901" t="s">
        <v>429</v>
      </c>
      <c r="H1901" t="s">
        <v>430</v>
      </c>
      <c r="I1901">
        <v>39.130000000000003</v>
      </c>
      <c r="J1901">
        <v>0</v>
      </c>
      <c r="K1901" t="s">
        <v>252</v>
      </c>
      <c r="L1901" t="s">
        <v>34</v>
      </c>
    </row>
    <row r="1902" spans="1:12" x14ac:dyDescent="0.25">
      <c r="A1902">
        <v>40</v>
      </c>
      <c r="B1902" s="93">
        <v>43399</v>
      </c>
      <c r="C1902">
        <v>10</v>
      </c>
      <c r="D1902" t="s">
        <v>102</v>
      </c>
      <c r="E1902">
        <v>2018</v>
      </c>
      <c r="F1902" t="s">
        <v>23</v>
      </c>
      <c r="G1902" t="s">
        <v>35</v>
      </c>
      <c r="H1902" t="s">
        <v>431</v>
      </c>
      <c r="I1902">
        <v>27.84</v>
      </c>
      <c r="J1902">
        <v>0</v>
      </c>
      <c r="K1902" t="s">
        <v>252</v>
      </c>
      <c r="L1902" t="s">
        <v>35</v>
      </c>
    </row>
    <row r="1903" spans="1:12" x14ac:dyDescent="0.25">
      <c r="A1903">
        <v>41</v>
      </c>
      <c r="B1903" s="93">
        <v>43382</v>
      </c>
      <c r="C1903">
        <v>10</v>
      </c>
      <c r="D1903" t="s">
        <v>102</v>
      </c>
      <c r="E1903">
        <v>2018</v>
      </c>
      <c r="F1903" t="s">
        <v>23</v>
      </c>
      <c r="G1903" t="s">
        <v>37</v>
      </c>
      <c r="H1903" t="s">
        <v>165</v>
      </c>
      <c r="I1903">
        <v>14.35</v>
      </c>
      <c r="J1903">
        <v>0</v>
      </c>
      <c r="K1903" t="s">
        <v>253</v>
      </c>
      <c r="L1903" t="s">
        <v>35</v>
      </c>
    </row>
    <row r="1904" spans="1:12" x14ac:dyDescent="0.25">
      <c r="A1904">
        <v>43</v>
      </c>
      <c r="B1904" s="93">
        <v>43383</v>
      </c>
      <c r="C1904">
        <v>10</v>
      </c>
      <c r="D1904" t="s">
        <v>102</v>
      </c>
      <c r="E1904">
        <v>2018</v>
      </c>
      <c r="F1904" t="s">
        <v>22</v>
      </c>
      <c r="G1904" t="s">
        <v>412</v>
      </c>
      <c r="H1904" t="s">
        <v>413</v>
      </c>
      <c r="I1904">
        <v>43.57</v>
      </c>
      <c r="J1904">
        <v>0</v>
      </c>
      <c r="K1904" t="s">
        <v>254</v>
      </c>
      <c r="L1904" t="s">
        <v>34</v>
      </c>
    </row>
    <row r="1905" spans="1:12" x14ac:dyDescent="0.25">
      <c r="A1905">
        <v>43</v>
      </c>
      <c r="B1905" s="93">
        <v>43383</v>
      </c>
      <c r="C1905">
        <v>10</v>
      </c>
      <c r="D1905" t="s">
        <v>102</v>
      </c>
      <c r="E1905">
        <v>2018</v>
      </c>
      <c r="F1905" t="s">
        <v>21</v>
      </c>
      <c r="G1905" t="s">
        <v>412</v>
      </c>
      <c r="H1905" t="s">
        <v>413</v>
      </c>
      <c r="I1905">
        <v>379.72</v>
      </c>
      <c r="J1905">
        <v>0</v>
      </c>
      <c r="K1905" t="s">
        <v>254</v>
      </c>
      <c r="L1905" t="s">
        <v>34</v>
      </c>
    </row>
    <row r="1906" spans="1:12" x14ac:dyDescent="0.25">
      <c r="A1906">
        <v>43</v>
      </c>
      <c r="B1906" s="93">
        <v>43389</v>
      </c>
      <c r="C1906">
        <v>10</v>
      </c>
      <c r="D1906" t="s">
        <v>102</v>
      </c>
      <c r="E1906">
        <v>2018</v>
      </c>
      <c r="F1906" t="s">
        <v>23</v>
      </c>
      <c r="G1906" t="s">
        <v>63</v>
      </c>
      <c r="H1906" t="s">
        <v>420</v>
      </c>
      <c r="I1906">
        <v>50</v>
      </c>
      <c r="J1906">
        <v>0</v>
      </c>
      <c r="K1906" t="s">
        <v>254</v>
      </c>
      <c r="L1906" t="s">
        <v>64</v>
      </c>
    </row>
    <row r="1907" spans="1:12" x14ac:dyDescent="0.25">
      <c r="A1907">
        <v>43</v>
      </c>
      <c r="B1907" s="93">
        <v>43398</v>
      </c>
      <c r="C1907">
        <v>10</v>
      </c>
      <c r="D1907" t="s">
        <v>102</v>
      </c>
      <c r="E1907">
        <v>2018</v>
      </c>
      <c r="F1907" t="s">
        <v>22</v>
      </c>
      <c r="G1907" t="s">
        <v>429</v>
      </c>
      <c r="H1907" t="s">
        <v>430</v>
      </c>
      <c r="I1907">
        <v>41.23</v>
      </c>
      <c r="J1907">
        <v>0</v>
      </c>
      <c r="K1907" t="s">
        <v>254</v>
      </c>
      <c r="L1907" t="s">
        <v>34</v>
      </c>
    </row>
    <row r="1908" spans="1:12" x14ac:dyDescent="0.25">
      <c r="A1908">
        <v>43</v>
      </c>
      <c r="B1908" s="93">
        <v>43398</v>
      </c>
      <c r="C1908">
        <v>10</v>
      </c>
      <c r="D1908" t="s">
        <v>102</v>
      </c>
      <c r="E1908">
        <v>2018</v>
      </c>
      <c r="F1908" t="s">
        <v>21</v>
      </c>
      <c r="G1908" t="s">
        <v>429</v>
      </c>
      <c r="H1908" t="s">
        <v>430</v>
      </c>
      <c r="I1908">
        <v>203.3</v>
      </c>
      <c r="J1908">
        <v>0</v>
      </c>
      <c r="K1908" t="s">
        <v>254</v>
      </c>
      <c r="L1908" t="s">
        <v>34</v>
      </c>
    </row>
    <row r="1909" spans="1:12" x14ac:dyDescent="0.25">
      <c r="A1909">
        <v>43</v>
      </c>
      <c r="B1909" s="93">
        <v>43400</v>
      </c>
      <c r="C1909">
        <v>10</v>
      </c>
      <c r="D1909" t="s">
        <v>102</v>
      </c>
      <c r="E1909">
        <v>2018</v>
      </c>
      <c r="F1909" t="s">
        <v>22</v>
      </c>
      <c r="G1909" t="s">
        <v>36</v>
      </c>
      <c r="H1909" t="s">
        <v>432</v>
      </c>
      <c r="I1909">
        <v>8</v>
      </c>
      <c r="J1909">
        <v>0</v>
      </c>
      <c r="K1909" t="s">
        <v>254</v>
      </c>
      <c r="L1909" t="s">
        <v>222</v>
      </c>
    </row>
    <row r="1910" spans="1:12" x14ac:dyDescent="0.25">
      <c r="A1910">
        <v>44</v>
      </c>
      <c r="B1910" s="93">
        <v>43375</v>
      </c>
      <c r="C1910">
        <v>10</v>
      </c>
      <c r="D1910" t="s">
        <v>102</v>
      </c>
      <c r="E1910">
        <v>2018</v>
      </c>
      <c r="F1910" t="s">
        <v>21</v>
      </c>
      <c r="G1910" t="s">
        <v>36</v>
      </c>
      <c r="H1910" t="s">
        <v>404</v>
      </c>
      <c r="I1910">
        <v>32</v>
      </c>
      <c r="J1910">
        <v>0</v>
      </c>
      <c r="K1910" t="s">
        <v>255</v>
      </c>
      <c r="L1910" t="s">
        <v>222</v>
      </c>
    </row>
    <row r="1911" spans="1:12" x14ac:dyDescent="0.25">
      <c r="A1911">
        <v>44</v>
      </c>
      <c r="B1911" s="93">
        <v>43376</v>
      </c>
      <c r="C1911">
        <v>10</v>
      </c>
      <c r="D1911" t="s">
        <v>102</v>
      </c>
      <c r="E1911">
        <v>2018</v>
      </c>
      <c r="F1911" t="s">
        <v>21</v>
      </c>
      <c r="G1911" t="s">
        <v>36</v>
      </c>
      <c r="H1911" t="s">
        <v>405</v>
      </c>
      <c r="I1911">
        <v>16</v>
      </c>
      <c r="J1911">
        <v>0</v>
      </c>
      <c r="K1911" t="s">
        <v>255</v>
      </c>
      <c r="L1911" t="s">
        <v>222</v>
      </c>
    </row>
    <row r="1912" spans="1:12" x14ac:dyDescent="0.25">
      <c r="A1912">
        <v>44</v>
      </c>
      <c r="B1912" s="93">
        <v>43381</v>
      </c>
      <c r="C1912">
        <v>10</v>
      </c>
      <c r="D1912" t="s">
        <v>102</v>
      </c>
      <c r="E1912">
        <v>2018</v>
      </c>
      <c r="F1912" t="s">
        <v>21</v>
      </c>
      <c r="G1912" t="s">
        <v>36</v>
      </c>
      <c r="H1912" t="s">
        <v>409</v>
      </c>
      <c r="I1912">
        <v>16</v>
      </c>
      <c r="J1912">
        <v>0</v>
      </c>
      <c r="K1912" t="s">
        <v>255</v>
      </c>
      <c r="L1912" t="s">
        <v>222</v>
      </c>
    </row>
    <row r="1913" spans="1:12" x14ac:dyDescent="0.25">
      <c r="A1913">
        <v>44</v>
      </c>
      <c r="B1913" s="93">
        <v>43382</v>
      </c>
      <c r="C1913">
        <v>10</v>
      </c>
      <c r="D1913" t="s">
        <v>102</v>
      </c>
      <c r="E1913">
        <v>2018</v>
      </c>
      <c r="F1913" t="s">
        <v>21</v>
      </c>
      <c r="G1913" t="s">
        <v>36</v>
      </c>
      <c r="H1913" t="s">
        <v>410</v>
      </c>
      <c r="I1913">
        <v>8</v>
      </c>
      <c r="J1913">
        <v>0</v>
      </c>
      <c r="K1913" t="s">
        <v>255</v>
      </c>
      <c r="L1913" t="s">
        <v>222</v>
      </c>
    </row>
    <row r="1914" spans="1:12" x14ac:dyDescent="0.25">
      <c r="A1914">
        <v>44</v>
      </c>
      <c r="B1914" s="93">
        <v>43382</v>
      </c>
      <c r="C1914">
        <v>10</v>
      </c>
      <c r="D1914" t="s">
        <v>102</v>
      </c>
      <c r="E1914">
        <v>2018</v>
      </c>
      <c r="F1914" t="s">
        <v>22</v>
      </c>
      <c r="G1914" t="s">
        <v>36</v>
      </c>
      <c r="H1914" t="s">
        <v>410</v>
      </c>
      <c r="I1914">
        <v>8</v>
      </c>
      <c r="J1914">
        <v>0</v>
      </c>
      <c r="K1914" t="s">
        <v>255</v>
      </c>
      <c r="L1914" t="s">
        <v>222</v>
      </c>
    </row>
    <row r="1915" spans="1:12" x14ac:dyDescent="0.25">
      <c r="A1915">
        <v>44</v>
      </c>
      <c r="B1915" s="93">
        <v>43383</v>
      </c>
      <c r="C1915">
        <v>10</v>
      </c>
      <c r="D1915" t="s">
        <v>102</v>
      </c>
      <c r="E1915">
        <v>2018</v>
      </c>
      <c r="F1915" t="s">
        <v>21</v>
      </c>
      <c r="G1915" t="s">
        <v>412</v>
      </c>
      <c r="H1915" t="s">
        <v>413</v>
      </c>
      <c r="I1915">
        <v>124.99</v>
      </c>
      <c r="J1915">
        <v>0</v>
      </c>
      <c r="K1915" t="s">
        <v>255</v>
      </c>
      <c r="L1915" t="s">
        <v>34</v>
      </c>
    </row>
    <row r="1916" spans="1:12" x14ac:dyDescent="0.25">
      <c r="A1916">
        <v>44</v>
      </c>
      <c r="B1916" s="93">
        <v>43388</v>
      </c>
      <c r="C1916">
        <v>10</v>
      </c>
      <c r="D1916" t="s">
        <v>102</v>
      </c>
      <c r="E1916">
        <v>2018</v>
      </c>
      <c r="F1916" t="s">
        <v>23</v>
      </c>
      <c r="G1916" t="s">
        <v>36</v>
      </c>
      <c r="H1916" t="s">
        <v>419</v>
      </c>
      <c r="I1916">
        <v>8</v>
      </c>
      <c r="J1916">
        <v>0</v>
      </c>
      <c r="K1916" t="s">
        <v>255</v>
      </c>
      <c r="L1916" t="s">
        <v>222</v>
      </c>
    </row>
    <row r="1917" spans="1:12" x14ac:dyDescent="0.25">
      <c r="A1917">
        <v>44</v>
      </c>
      <c r="B1917" s="93">
        <v>43388</v>
      </c>
      <c r="C1917">
        <v>10</v>
      </c>
      <c r="D1917" t="s">
        <v>102</v>
      </c>
      <c r="E1917">
        <v>2018</v>
      </c>
      <c r="F1917" t="s">
        <v>22</v>
      </c>
      <c r="G1917" t="s">
        <v>36</v>
      </c>
      <c r="H1917" t="s">
        <v>419</v>
      </c>
      <c r="I1917">
        <v>8</v>
      </c>
      <c r="J1917">
        <v>0</v>
      </c>
      <c r="K1917" t="s">
        <v>255</v>
      </c>
      <c r="L1917" t="s">
        <v>222</v>
      </c>
    </row>
    <row r="1918" spans="1:12" x14ac:dyDescent="0.25">
      <c r="A1918">
        <v>44</v>
      </c>
      <c r="B1918" s="93">
        <v>43388</v>
      </c>
      <c r="C1918">
        <v>10</v>
      </c>
      <c r="D1918" t="s">
        <v>102</v>
      </c>
      <c r="E1918">
        <v>2018</v>
      </c>
      <c r="F1918" t="s">
        <v>21</v>
      </c>
      <c r="G1918" t="s">
        <v>36</v>
      </c>
      <c r="H1918" t="s">
        <v>419</v>
      </c>
      <c r="I1918">
        <v>16</v>
      </c>
      <c r="J1918">
        <v>0</v>
      </c>
      <c r="K1918" t="s">
        <v>255</v>
      </c>
      <c r="L1918" t="s">
        <v>222</v>
      </c>
    </row>
    <row r="1919" spans="1:12" x14ac:dyDescent="0.25">
      <c r="A1919">
        <v>44</v>
      </c>
      <c r="B1919" s="93">
        <v>43392</v>
      </c>
      <c r="C1919">
        <v>10</v>
      </c>
      <c r="D1919" t="s">
        <v>102</v>
      </c>
      <c r="E1919">
        <v>2018</v>
      </c>
      <c r="F1919" t="s">
        <v>21</v>
      </c>
      <c r="G1919" t="s">
        <v>36</v>
      </c>
      <c r="H1919" t="s">
        <v>423</v>
      </c>
      <c r="I1919">
        <v>8</v>
      </c>
      <c r="J1919">
        <v>0</v>
      </c>
      <c r="K1919" t="s">
        <v>255</v>
      </c>
      <c r="L1919" t="s">
        <v>222</v>
      </c>
    </row>
    <row r="1920" spans="1:12" x14ac:dyDescent="0.25">
      <c r="A1920">
        <v>44</v>
      </c>
      <c r="B1920" s="93">
        <v>43392</v>
      </c>
      <c r="C1920">
        <v>10</v>
      </c>
      <c r="D1920" t="s">
        <v>102</v>
      </c>
      <c r="E1920">
        <v>2018</v>
      </c>
      <c r="F1920" t="s">
        <v>23</v>
      </c>
      <c r="G1920" t="s">
        <v>63</v>
      </c>
      <c r="H1920" t="s">
        <v>423</v>
      </c>
      <c r="I1920">
        <v>58.3</v>
      </c>
      <c r="J1920">
        <v>0</v>
      </c>
      <c r="K1920" t="s">
        <v>255</v>
      </c>
      <c r="L1920" t="s">
        <v>64</v>
      </c>
    </row>
    <row r="1921" spans="1:12" x14ac:dyDescent="0.25">
      <c r="A1921">
        <v>44</v>
      </c>
      <c r="B1921" s="93">
        <v>43395</v>
      </c>
      <c r="C1921">
        <v>10</v>
      </c>
      <c r="D1921" t="s">
        <v>102</v>
      </c>
      <c r="E1921">
        <v>2018</v>
      </c>
      <c r="F1921" t="s">
        <v>21</v>
      </c>
      <c r="G1921" t="s">
        <v>36</v>
      </c>
      <c r="H1921" t="s">
        <v>424</v>
      </c>
      <c r="I1921">
        <v>16</v>
      </c>
      <c r="J1921">
        <v>0</v>
      </c>
      <c r="K1921" t="s">
        <v>255</v>
      </c>
      <c r="L1921" t="s">
        <v>222</v>
      </c>
    </row>
    <row r="1922" spans="1:12" x14ac:dyDescent="0.25">
      <c r="A1922">
        <v>44</v>
      </c>
      <c r="B1922" s="93">
        <v>43396</v>
      </c>
      <c r="C1922">
        <v>10</v>
      </c>
      <c r="D1922" t="s">
        <v>102</v>
      </c>
      <c r="E1922">
        <v>2018</v>
      </c>
      <c r="F1922" t="s">
        <v>23</v>
      </c>
      <c r="G1922" t="s">
        <v>37</v>
      </c>
      <c r="H1922" t="s">
        <v>427</v>
      </c>
      <c r="I1922">
        <v>9.1999999999999993</v>
      </c>
      <c r="J1922">
        <v>0</v>
      </c>
      <c r="K1922" t="s">
        <v>255</v>
      </c>
      <c r="L1922" t="s">
        <v>35</v>
      </c>
    </row>
    <row r="1923" spans="1:12" x14ac:dyDescent="0.25">
      <c r="A1923">
        <v>44</v>
      </c>
      <c r="B1923" s="93">
        <v>43397</v>
      </c>
      <c r="C1923">
        <v>10</v>
      </c>
      <c r="D1923" t="s">
        <v>102</v>
      </c>
      <c r="E1923">
        <v>2018</v>
      </c>
      <c r="F1923" t="s">
        <v>21</v>
      </c>
      <c r="G1923" t="s">
        <v>36</v>
      </c>
      <c r="H1923" t="s">
        <v>428</v>
      </c>
      <c r="I1923">
        <v>8</v>
      </c>
      <c r="J1923">
        <v>0</v>
      </c>
      <c r="K1923" t="s">
        <v>255</v>
      </c>
      <c r="L1923" t="s">
        <v>222</v>
      </c>
    </row>
    <row r="1924" spans="1:12" x14ac:dyDescent="0.25">
      <c r="A1924">
        <v>44</v>
      </c>
      <c r="B1924" s="93">
        <v>43398</v>
      </c>
      <c r="C1924">
        <v>10</v>
      </c>
      <c r="D1924" t="s">
        <v>102</v>
      </c>
      <c r="E1924">
        <v>2018</v>
      </c>
      <c r="F1924" t="s">
        <v>21</v>
      </c>
      <c r="G1924" t="s">
        <v>429</v>
      </c>
      <c r="H1924" t="s">
        <v>430</v>
      </c>
      <c r="I1924">
        <v>247.59</v>
      </c>
      <c r="J1924">
        <v>0</v>
      </c>
      <c r="K1924" t="s">
        <v>255</v>
      </c>
      <c r="L1924" t="s">
        <v>34</v>
      </c>
    </row>
    <row r="1925" spans="1:12" x14ac:dyDescent="0.25">
      <c r="A1925">
        <v>44</v>
      </c>
      <c r="B1925" s="93">
        <v>43399</v>
      </c>
      <c r="C1925">
        <v>10</v>
      </c>
      <c r="D1925" t="s">
        <v>102</v>
      </c>
      <c r="E1925">
        <v>2018</v>
      </c>
      <c r="F1925" t="s">
        <v>21</v>
      </c>
      <c r="G1925" t="s">
        <v>36</v>
      </c>
      <c r="H1925" t="s">
        <v>431</v>
      </c>
      <c r="I1925">
        <v>8</v>
      </c>
      <c r="J1925">
        <v>0</v>
      </c>
      <c r="K1925" t="s">
        <v>255</v>
      </c>
      <c r="L1925" t="s">
        <v>222</v>
      </c>
    </row>
    <row r="1926" spans="1:12" x14ac:dyDescent="0.25">
      <c r="A1926">
        <v>46</v>
      </c>
      <c r="B1926" s="93">
        <v>43374</v>
      </c>
      <c r="C1926">
        <v>10</v>
      </c>
      <c r="D1926" t="s">
        <v>102</v>
      </c>
      <c r="E1926">
        <v>2018</v>
      </c>
      <c r="F1926" t="s">
        <v>21</v>
      </c>
      <c r="G1926" t="s">
        <v>36</v>
      </c>
      <c r="H1926" t="s">
        <v>402</v>
      </c>
      <c r="I1926">
        <v>8</v>
      </c>
      <c r="J1926">
        <v>0</v>
      </c>
      <c r="K1926" t="s">
        <v>256</v>
      </c>
      <c r="L1926" t="s">
        <v>222</v>
      </c>
    </row>
    <row r="1927" spans="1:12" x14ac:dyDescent="0.25">
      <c r="A1927">
        <v>46</v>
      </c>
      <c r="B1927" s="93">
        <v>43375</v>
      </c>
      <c r="C1927">
        <v>10</v>
      </c>
      <c r="D1927" t="s">
        <v>102</v>
      </c>
      <c r="E1927">
        <v>2018</v>
      </c>
      <c r="F1927" t="s">
        <v>23</v>
      </c>
      <c r="G1927" t="s">
        <v>36</v>
      </c>
      <c r="H1927" t="s">
        <v>404</v>
      </c>
      <c r="I1927">
        <v>8</v>
      </c>
      <c r="J1927">
        <v>0</v>
      </c>
      <c r="K1927" t="s">
        <v>256</v>
      </c>
      <c r="L1927" t="s">
        <v>222</v>
      </c>
    </row>
    <row r="1928" spans="1:12" x14ac:dyDescent="0.25">
      <c r="A1928">
        <v>46</v>
      </c>
      <c r="B1928" s="93">
        <v>43375</v>
      </c>
      <c r="C1928">
        <v>10</v>
      </c>
      <c r="D1928" t="s">
        <v>102</v>
      </c>
      <c r="E1928">
        <v>2018</v>
      </c>
      <c r="F1928" t="s">
        <v>21</v>
      </c>
      <c r="G1928" t="s">
        <v>36</v>
      </c>
      <c r="H1928" t="s">
        <v>404</v>
      </c>
      <c r="I1928">
        <v>24</v>
      </c>
      <c r="J1928">
        <v>0</v>
      </c>
      <c r="K1928" t="s">
        <v>256</v>
      </c>
      <c r="L1928" t="s">
        <v>222</v>
      </c>
    </row>
    <row r="1929" spans="1:12" x14ac:dyDescent="0.25">
      <c r="A1929">
        <v>46</v>
      </c>
      <c r="B1929" s="93">
        <v>43376</v>
      </c>
      <c r="C1929">
        <v>10</v>
      </c>
      <c r="D1929" t="s">
        <v>102</v>
      </c>
      <c r="E1929">
        <v>2018</v>
      </c>
      <c r="F1929" t="s">
        <v>21</v>
      </c>
      <c r="G1929" t="s">
        <v>36</v>
      </c>
      <c r="H1929" t="s">
        <v>405</v>
      </c>
      <c r="I1929">
        <v>24</v>
      </c>
      <c r="J1929">
        <v>0</v>
      </c>
      <c r="K1929" t="s">
        <v>256</v>
      </c>
      <c r="L1929" t="s">
        <v>222</v>
      </c>
    </row>
    <row r="1930" spans="1:12" x14ac:dyDescent="0.25">
      <c r="A1930">
        <v>46</v>
      </c>
      <c r="B1930" s="93">
        <v>43377</v>
      </c>
      <c r="C1930">
        <v>10</v>
      </c>
      <c r="D1930" t="s">
        <v>102</v>
      </c>
      <c r="E1930">
        <v>2018</v>
      </c>
      <c r="F1930" t="s">
        <v>23</v>
      </c>
      <c r="G1930" t="s">
        <v>63</v>
      </c>
      <c r="H1930" t="s">
        <v>406</v>
      </c>
      <c r="I1930">
        <v>41.19</v>
      </c>
      <c r="J1930">
        <v>0</v>
      </c>
      <c r="K1930" t="s">
        <v>256</v>
      </c>
      <c r="L1930" t="s">
        <v>64</v>
      </c>
    </row>
    <row r="1931" spans="1:12" x14ac:dyDescent="0.25">
      <c r="A1931">
        <v>46</v>
      </c>
      <c r="B1931" s="93">
        <v>43381</v>
      </c>
      <c r="C1931">
        <v>10</v>
      </c>
      <c r="D1931" t="s">
        <v>102</v>
      </c>
      <c r="E1931">
        <v>2018</v>
      </c>
      <c r="F1931" t="s">
        <v>22</v>
      </c>
      <c r="G1931" t="s">
        <v>36</v>
      </c>
      <c r="H1931" t="s">
        <v>409</v>
      </c>
      <c r="I1931">
        <v>8</v>
      </c>
      <c r="J1931">
        <v>0</v>
      </c>
      <c r="K1931" t="s">
        <v>256</v>
      </c>
      <c r="L1931" t="s">
        <v>222</v>
      </c>
    </row>
    <row r="1932" spans="1:12" x14ac:dyDescent="0.25">
      <c r="A1932">
        <v>46</v>
      </c>
      <c r="B1932" s="93">
        <v>43383</v>
      </c>
      <c r="C1932">
        <v>10</v>
      </c>
      <c r="D1932" t="s">
        <v>102</v>
      </c>
      <c r="E1932">
        <v>2018</v>
      </c>
      <c r="F1932" t="s">
        <v>22</v>
      </c>
      <c r="G1932" t="s">
        <v>412</v>
      </c>
      <c r="H1932" t="s">
        <v>413</v>
      </c>
      <c r="I1932">
        <v>28.51</v>
      </c>
      <c r="J1932">
        <v>0</v>
      </c>
      <c r="K1932" t="s">
        <v>256</v>
      </c>
      <c r="L1932" t="s">
        <v>34</v>
      </c>
    </row>
    <row r="1933" spans="1:12" x14ac:dyDescent="0.25">
      <c r="A1933">
        <v>46</v>
      </c>
      <c r="B1933" s="93">
        <v>43383</v>
      </c>
      <c r="C1933">
        <v>10</v>
      </c>
      <c r="D1933" t="s">
        <v>102</v>
      </c>
      <c r="E1933">
        <v>2018</v>
      </c>
      <c r="F1933" t="s">
        <v>21</v>
      </c>
      <c r="G1933" t="s">
        <v>412</v>
      </c>
      <c r="H1933" t="s">
        <v>413</v>
      </c>
      <c r="I1933">
        <v>196.6</v>
      </c>
      <c r="J1933">
        <v>0</v>
      </c>
      <c r="K1933" t="s">
        <v>256</v>
      </c>
      <c r="L1933" t="s">
        <v>34</v>
      </c>
    </row>
    <row r="1934" spans="1:12" x14ac:dyDescent="0.25">
      <c r="A1934">
        <v>46</v>
      </c>
      <c r="B1934" s="93">
        <v>43388</v>
      </c>
      <c r="C1934">
        <v>10</v>
      </c>
      <c r="D1934" t="s">
        <v>102</v>
      </c>
      <c r="E1934">
        <v>2018</v>
      </c>
      <c r="F1934" t="s">
        <v>21</v>
      </c>
      <c r="G1934" t="s">
        <v>36</v>
      </c>
      <c r="H1934" t="s">
        <v>419</v>
      </c>
      <c r="I1934">
        <v>40</v>
      </c>
      <c r="J1934">
        <v>0</v>
      </c>
      <c r="K1934" t="s">
        <v>256</v>
      </c>
      <c r="L1934" t="s">
        <v>222</v>
      </c>
    </row>
    <row r="1935" spans="1:12" x14ac:dyDescent="0.25">
      <c r="A1935">
        <v>46</v>
      </c>
      <c r="B1935" s="93">
        <v>43389</v>
      </c>
      <c r="C1935">
        <v>10</v>
      </c>
      <c r="D1935" t="s">
        <v>102</v>
      </c>
      <c r="E1935">
        <v>2018</v>
      </c>
      <c r="F1935" t="s">
        <v>23</v>
      </c>
      <c r="G1935" t="s">
        <v>58</v>
      </c>
      <c r="H1935" t="s">
        <v>420</v>
      </c>
      <c r="I1935">
        <v>47.58</v>
      </c>
      <c r="J1935">
        <v>0</v>
      </c>
      <c r="K1935" t="s">
        <v>256</v>
      </c>
      <c r="L1935" t="s">
        <v>222</v>
      </c>
    </row>
    <row r="1936" spans="1:12" x14ac:dyDescent="0.25">
      <c r="A1936">
        <v>46</v>
      </c>
      <c r="B1936" s="93">
        <v>43391</v>
      </c>
      <c r="C1936">
        <v>10</v>
      </c>
      <c r="D1936" t="s">
        <v>102</v>
      </c>
      <c r="E1936">
        <v>2018</v>
      </c>
      <c r="F1936" t="s">
        <v>22</v>
      </c>
      <c r="G1936" t="s">
        <v>36</v>
      </c>
      <c r="H1936" t="s">
        <v>422</v>
      </c>
      <c r="I1936">
        <v>8</v>
      </c>
      <c r="J1936">
        <v>0</v>
      </c>
      <c r="K1936" t="s">
        <v>256</v>
      </c>
      <c r="L1936" t="s">
        <v>222</v>
      </c>
    </row>
    <row r="1937" spans="1:12" x14ac:dyDescent="0.25">
      <c r="A1937">
        <v>46</v>
      </c>
      <c r="B1937" s="93">
        <v>43391</v>
      </c>
      <c r="C1937">
        <v>10</v>
      </c>
      <c r="D1937" t="s">
        <v>102</v>
      </c>
      <c r="E1937">
        <v>2018</v>
      </c>
      <c r="F1937" t="s">
        <v>21</v>
      </c>
      <c r="G1937" t="s">
        <v>36</v>
      </c>
      <c r="H1937" t="s">
        <v>422</v>
      </c>
      <c r="I1937">
        <v>40</v>
      </c>
      <c r="J1937">
        <v>0</v>
      </c>
      <c r="K1937" t="s">
        <v>256</v>
      </c>
      <c r="L1937" t="s">
        <v>222</v>
      </c>
    </row>
    <row r="1938" spans="1:12" x14ac:dyDescent="0.25">
      <c r="A1938">
        <v>46</v>
      </c>
      <c r="B1938" s="93">
        <v>43392</v>
      </c>
      <c r="C1938">
        <v>10</v>
      </c>
      <c r="D1938" t="s">
        <v>102</v>
      </c>
      <c r="E1938">
        <v>2018</v>
      </c>
      <c r="F1938" t="s">
        <v>22</v>
      </c>
      <c r="G1938" t="s">
        <v>36</v>
      </c>
      <c r="H1938" t="s">
        <v>423</v>
      </c>
      <c r="I1938">
        <v>8</v>
      </c>
      <c r="J1938">
        <v>0</v>
      </c>
      <c r="K1938" t="s">
        <v>256</v>
      </c>
      <c r="L1938" t="s">
        <v>222</v>
      </c>
    </row>
    <row r="1939" spans="1:12" x14ac:dyDescent="0.25">
      <c r="A1939">
        <v>46</v>
      </c>
      <c r="B1939" s="93">
        <v>43396</v>
      </c>
      <c r="C1939">
        <v>10</v>
      </c>
      <c r="D1939" t="s">
        <v>102</v>
      </c>
      <c r="E1939">
        <v>2018</v>
      </c>
      <c r="F1939" t="s">
        <v>23</v>
      </c>
      <c r="G1939" t="s">
        <v>63</v>
      </c>
      <c r="H1939" t="s">
        <v>425</v>
      </c>
      <c r="I1939">
        <v>22.49</v>
      </c>
      <c r="J1939">
        <v>0</v>
      </c>
      <c r="K1939" t="s">
        <v>256</v>
      </c>
      <c r="L1939" t="s">
        <v>64</v>
      </c>
    </row>
    <row r="1940" spans="1:12" x14ac:dyDescent="0.25">
      <c r="A1940">
        <v>46</v>
      </c>
      <c r="B1940" s="93">
        <v>43398</v>
      </c>
      <c r="C1940">
        <v>10</v>
      </c>
      <c r="D1940" t="s">
        <v>102</v>
      </c>
      <c r="E1940">
        <v>2018</v>
      </c>
      <c r="F1940" t="s">
        <v>23</v>
      </c>
      <c r="G1940" t="s">
        <v>429</v>
      </c>
      <c r="H1940" t="s">
        <v>430</v>
      </c>
      <c r="I1940">
        <v>49.33</v>
      </c>
      <c r="J1940">
        <v>0</v>
      </c>
      <c r="K1940" t="s">
        <v>256</v>
      </c>
      <c r="L1940" t="s">
        <v>34</v>
      </c>
    </row>
    <row r="1941" spans="1:12" x14ac:dyDescent="0.25">
      <c r="A1941">
        <v>46</v>
      </c>
      <c r="B1941" s="93">
        <v>43398</v>
      </c>
      <c r="C1941">
        <v>10</v>
      </c>
      <c r="D1941" t="s">
        <v>102</v>
      </c>
      <c r="E1941">
        <v>2018</v>
      </c>
      <c r="F1941" t="s">
        <v>21</v>
      </c>
      <c r="G1941" t="s">
        <v>429</v>
      </c>
      <c r="H1941" t="s">
        <v>430</v>
      </c>
      <c r="I1941">
        <v>191.55</v>
      </c>
      <c r="J1941">
        <v>0</v>
      </c>
      <c r="K1941" t="s">
        <v>256</v>
      </c>
      <c r="L1941" t="s">
        <v>34</v>
      </c>
    </row>
    <row r="1942" spans="1:12" x14ac:dyDescent="0.25">
      <c r="A1942">
        <v>46</v>
      </c>
      <c r="B1942" s="93">
        <v>43402</v>
      </c>
      <c r="C1942">
        <v>10</v>
      </c>
      <c r="D1942" t="s">
        <v>102</v>
      </c>
      <c r="E1942">
        <v>2018</v>
      </c>
      <c r="F1942" t="s">
        <v>21</v>
      </c>
      <c r="G1942" t="s">
        <v>36</v>
      </c>
      <c r="H1942" t="s">
        <v>433</v>
      </c>
      <c r="I1942">
        <v>8</v>
      </c>
      <c r="J1942">
        <v>0</v>
      </c>
      <c r="K1942" t="s">
        <v>256</v>
      </c>
      <c r="L1942" t="s">
        <v>222</v>
      </c>
    </row>
    <row r="1943" spans="1:12" x14ac:dyDescent="0.25">
      <c r="A1943">
        <v>47</v>
      </c>
      <c r="B1943" s="93">
        <v>43378</v>
      </c>
      <c r="C1943">
        <v>10</v>
      </c>
      <c r="D1943" t="s">
        <v>102</v>
      </c>
      <c r="E1943">
        <v>2018</v>
      </c>
      <c r="F1943" t="s">
        <v>23</v>
      </c>
      <c r="G1943" t="s">
        <v>65</v>
      </c>
      <c r="H1943" t="s">
        <v>407</v>
      </c>
      <c r="I1943">
        <v>178</v>
      </c>
      <c r="J1943">
        <v>0</v>
      </c>
      <c r="K1943" t="s">
        <v>725</v>
      </c>
      <c r="L1943" t="s">
        <v>35</v>
      </c>
    </row>
    <row r="1944" spans="1:12" x14ac:dyDescent="0.25">
      <c r="A1944">
        <v>47</v>
      </c>
      <c r="B1944" s="93">
        <v>43379</v>
      </c>
      <c r="C1944">
        <v>10</v>
      </c>
      <c r="D1944" t="s">
        <v>102</v>
      </c>
      <c r="E1944">
        <v>2018</v>
      </c>
      <c r="F1944" t="s">
        <v>23</v>
      </c>
      <c r="G1944" t="s">
        <v>37</v>
      </c>
      <c r="H1944" t="s">
        <v>408</v>
      </c>
      <c r="I1944">
        <v>11.25</v>
      </c>
      <c r="J1944">
        <v>0</v>
      </c>
      <c r="K1944" t="s">
        <v>725</v>
      </c>
      <c r="L1944" t="s">
        <v>35</v>
      </c>
    </row>
    <row r="1945" spans="1:12" x14ac:dyDescent="0.25">
      <c r="A1945">
        <v>47</v>
      </c>
      <c r="B1945" s="93">
        <v>43395</v>
      </c>
      <c r="C1945">
        <v>10</v>
      </c>
      <c r="D1945" t="s">
        <v>102</v>
      </c>
      <c r="E1945">
        <v>2018</v>
      </c>
      <c r="F1945" t="s">
        <v>23</v>
      </c>
      <c r="G1945" t="s">
        <v>35</v>
      </c>
      <c r="H1945" t="s">
        <v>424</v>
      </c>
      <c r="I1945">
        <v>245.24</v>
      </c>
      <c r="J1945">
        <v>0</v>
      </c>
      <c r="K1945" t="s">
        <v>725</v>
      </c>
      <c r="L1945" t="s">
        <v>35</v>
      </c>
    </row>
    <row r="1946" spans="1:12" x14ac:dyDescent="0.25">
      <c r="A1946">
        <v>47</v>
      </c>
      <c r="B1946" s="93">
        <v>43395</v>
      </c>
      <c r="C1946">
        <v>10</v>
      </c>
      <c r="D1946" t="s">
        <v>102</v>
      </c>
      <c r="E1946">
        <v>2018</v>
      </c>
      <c r="F1946" t="s">
        <v>23</v>
      </c>
      <c r="G1946" t="s">
        <v>66</v>
      </c>
      <c r="H1946" t="s">
        <v>424</v>
      </c>
      <c r="I1946">
        <v>0</v>
      </c>
      <c r="J1946">
        <v>122.62</v>
      </c>
      <c r="K1946" t="s">
        <v>725</v>
      </c>
      <c r="L1946" t="s">
        <v>35</v>
      </c>
    </row>
    <row r="1947" spans="1:12" x14ac:dyDescent="0.25">
      <c r="A1947">
        <v>47</v>
      </c>
      <c r="B1947" s="93">
        <v>43396</v>
      </c>
      <c r="C1947">
        <v>10</v>
      </c>
      <c r="D1947" t="s">
        <v>102</v>
      </c>
      <c r="E1947">
        <v>2018</v>
      </c>
      <c r="F1947" t="s">
        <v>23</v>
      </c>
      <c r="G1947" t="s">
        <v>63</v>
      </c>
      <c r="H1947" t="s">
        <v>425</v>
      </c>
      <c r="I1947">
        <v>72.569999999999993</v>
      </c>
      <c r="J1947">
        <v>0</v>
      </c>
      <c r="K1947" t="s">
        <v>725</v>
      </c>
      <c r="L1947" t="s">
        <v>64</v>
      </c>
    </row>
    <row r="1948" spans="1:12" x14ac:dyDescent="0.25">
      <c r="A1948">
        <v>48</v>
      </c>
      <c r="B1948" s="93">
        <v>43374</v>
      </c>
      <c r="C1948">
        <v>10</v>
      </c>
      <c r="D1948" t="s">
        <v>102</v>
      </c>
      <c r="E1948">
        <v>2018</v>
      </c>
      <c r="F1948" t="s">
        <v>23</v>
      </c>
      <c r="G1948" t="s">
        <v>35</v>
      </c>
      <c r="H1948" t="s">
        <v>402</v>
      </c>
      <c r="I1948">
        <v>286</v>
      </c>
      <c r="J1948">
        <v>0</v>
      </c>
      <c r="K1948" t="s">
        <v>257</v>
      </c>
      <c r="L1948" t="s">
        <v>35</v>
      </c>
    </row>
    <row r="1949" spans="1:12" x14ac:dyDescent="0.25">
      <c r="A1949">
        <v>48</v>
      </c>
      <c r="B1949" s="93">
        <v>43384</v>
      </c>
      <c r="C1949">
        <v>10</v>
      </c>
      <c r="D1949" t="s">
        <v>102</v>
      </c>
      <c r="E1949">
        <v>2018</v>
      </c>
      <c r="F1949" t="s">
        <v>23</v>
      </c>
      <c r="G1949" t="s">
        <v>35</v>
      </c>
      <c r="H1949" t="s">
        <v>415</v>
      </c>
      <c r="I1949">
        <v>132</v>
      </c>
      <c r="J1949">
        <v>0</v>
      </c>
      <c r="K1949" t="s">
        <v>257</v>
      </c>
      <c r="L1949" t="s">
        <v>35</v>
      </c>
    </row>
    <row r="1950" spans="1:12" x14ac:dyDescent="0.25">
      <c r="A1950">
        <v>48</v>
      </c>
      <c r="B1950" s="93">
        <v>43403</v>
      </c>
      <c r="C1950">
        <v>10</v>
      </c>
      <c r="D1950" t="s">
        <v>102</v>
      </c>
      <c r="E1950">
        <v>2018</v>
      </c>
      <c r="F1950" t="s">
        <v>23</v>
      </c>
      <c r="G1950" t="s">
        <v>37</v>
      </c>
      <c r="H1950" t="s">
        <v>158</v>
      </c>
      <c r="I1950">
        <v>22</v>
      </c>
      <c r="J1950">
        <v>0</v>
      </c>
      <c r="K1950" t="s">
        <v>257</v>
      </c>
      <c r="L1950" t="s">
        <v>35</v>
      </c>
    </row>
    <row r="1951" spans="1:12" x14ac:dyDescent="0.25">
      <c r="A1951">
        <v>49</v>
      </c>
      <c r="B1951" s="93">
        <v>43378</v>
      </c>
      <c r="C1951">
        <v>10</v>
      </c>
      <c r="D1951" t="s">
        <v>102</v>
      </c>
      <c r="E1951">
        <v>2018</v>
      </c>
      <c r="F1951" t="s">
        <v>21</v>
      </c>
      <c r="G1951" t="s">
        <v>36</v>
      </c>
      <c r="H1951" t="s">
        <v>407</v>
      </c>
      <c r="I1951">
        <v>8</v>
      </c>
      <c r="J1951">
        <v>0</v>
      </c>
      <c r="K1951" t="s">
        <v>258</v>
      </c>
      <c r="L1951" t="s">
        <v>222</v>
      </c>
    </row>
    <row r="1952" spans="1:12" x14ac:dyDescent="0.25">
      <c r="A1952">
        <v>49</v>
      </c>
      <c r="B1952" s="93">
        <v>43381</v>
      </c>
      <c r="C1952">
        <v>10</v>
      </c>
      <c r="D1952" t="s">
        <v>102</v>
      </c>
      <c r="E1952">
        <v>2018</v>
      </c>
      <c r="F1952" t="s">
        <v>22</v>
      </c>
      <c r="G1952" t="s">
        <v>35</v>
      </c>
      <c r="H1952" t="s">
        <v>409</v>
      </c>
      <c r="I1952">
        <v>6.95</v>
      </c>
      <c r="J1952">
        <v>0</v>
      </c>
      <c r="K1952" t="s">
        <v>258</v>
      </c>
      <c r="L1952" t="s">
        <v>35</v>
      </c>
    </row>
    <row r="1953" spans="1:12" x14ac:dyDescent="0.25">
      <c r="A1953">
        <v>49</v>
      </c>
      <c r="B1953" s="93">
        <v>43383</v>
      </c>
      <c r="C1953">
        <v>10</v>
      </c>
      <c r="D1953" t="s">
        <v>102</v>
      </c>
      <c r="E1953">
        <v>2018</v>
      </c>
      <c r="F1953" t="s">
        <v>21</v>
      </c>
      <c r="G1953" t="s">
        <v>412</v>
      </c>
      <c r="H1953" t="s">
        <v>413</v>
      </c>
      <c r="I1953">
        <v>229.55</v>
      </c>
      <c r="J1953">
        <v>0</v>
      </c>
      <c r="K1953" t="s">
        <v>258</v>
      </c>
      <c r="L1953" t="s">
        <v>34</v>
      </c>
    </row>
    <row r="1954" spans="1:12" x14ac:dyDescent="0.25">
      <c r="A1954">
        <v>49</v>
      </c>
      <c r="B1954" s="93">
        <v>43385</v>
      </c>
      <c r="C1954">
        <v>10</v>
      </c>
      <c r="D1954" t="s">
        <v>102</v>
      </c>
      <c r="E1954">
        <v>2018</v>
      </c>
      <c r="F1954" t="s">
        <v>21</v>
      </c>
      <c r="G1954" t="s">
        <v>36</v>
      </c>
      <c r="H1954" t="s">
        <v>417</v>
      </c>
      <c r="I1954">
        <v>8</v>
      </c>
      <c r="J1954">
        <v>0</v>
      </c>
      <c r="K1954" t="s">
        <v>258</v>
      </c>
      <c r="L1954" t="s">
        <v>222</v>
      </c>
    </row>
    <row r="1955" spans="1:12" x14ac:dyDescent="0.25">
      <c r="A1955">
        <v>49</v>
      </c>
      <c r="B1955" s="93">
        <v>43389</v>
      </c>
      <c r="C1955">
        <v>10</v>
      </c>
      <c r="D1955" t="s">
        <v>102</v>
      </c>
      <c r="E1955">
        <v>2018</v>
      </c>
      <c r="F1955" t="s">
        <v>23</v>
      </c>
      <c r="G1955" t="s">
        <v>63</v>
      </c>
      <c r="H1955" t="s">
        <v>420</v>
      </c>
      <c r="I1955">
        <v>65.3</v>
      </c>
      <c r="J1955">
        <v>0</v>
      </c>
      <c r="K1955" t="s">
        <v>258</v>
      </c>
      <c r="L1955" t="s">
        <v>64</v>
      </c>
    </row>
    <row r="1956" spans="1:12" x14ac:dyDescent="0.25">
      <c r="A1956">
        <v>49</v>
      </c>
      <c r="B1956" s="93">
        <v>43390</v>
      </c>
      <c r="C1956">
        <v>10</v>
      </c>
      <c r="D1956" t="s">
        <v>102</v>
      </c>
      <c r="E1956">
        <v>2018</v>
      </c>
      <c r="F1956" t="s">
        <v>21</v>
      </c>
      <c r="G1956" t="s">
        <v>36</v>
      </c>
      <c r="H1956" t="s">
        <v>421</v>
      </c>
      <c r="I1956">
        <v>32</v>
      </c>
      <c r="J1956">
        <v>0</v>
      </c>
      <c r="K1956" t="s">
        <v>258</v>
      </c>
      <c r="L1956" t="s">
        <v>222</v>
      </c>
    </row>
    <row r="1957" spans="1:12" x14ac:dyDescent="0.25">
      <c r="A1957">
        <v>49</v>
      </c>
      <c r="B1957" s="93">
        <v>43395</v>
      </c>
      <c r="C1957">
        <v>10</v>
      </c>
      <c r="D1957" t="s">
        <v>102</v>
      </c>
      <c r="E1957">
        <v>2018</v>
      </c>
      <c r="F1957" t="s">
        <v>21</v>
      </c>
      <c r="G1957" t="s">
        <v>36</v>
      </c>
      <c r="H1957" t="s">
        <v>424</v>
      </c>
      <c r="I1957">
        <v>8</v>
      </c>
      <c r="J1957">
        <v>0</v>
      </c>
      <c r="K1957" t="s">
        <v>258</v>
      </c>
      <c r="L1957" t="s">
        <v>222</v>
      </c>
    </row>
    <row r="1958" spans="1:12" x14ac:dyDescent="0.25">
      <c r="A1958">
        <v>49</v>
      </c>
      <c r="B1958" s="93">
        <v>43397</v>
      </c>
      <c r="C1958">
        <v>10</v>
      </c>
      <c r="D1958" t="s">
        <v>102</v>
      </c>
      <c r="E1958">
        <v>2018</v>
      </c>
      <c r="F1958" t="s">
        <v>21</v>
      </c>
      <c r="G1958" t="s">
        <v>36</v>
      </c>
      <c r="H1958" t="s">
        <v>428</v>
      </c>
      <c r="I1958">
        <v>8</v>
      </c>
      <c r="J1958">
        <v>0</v>
      </c>
      <c r="K1958" t="s">
        <v>258</v>
      </c>
      <c r="L1958" t="s">
        <v>222</v>
      </c>
    </row>
    <row r="1959" spans="1:12" x14ac:dyDescent="0.25">
      <c r="A1959">
        <v>49</v>
      </c>
      <c r="B1959" s="93">
        <v>43397</v>
      </c>
      <c r="C1959">
        <v>10</v>
      </c>
      <c r="D1959" t="s">
        <v>102</v>
      </c>
      <c r="E1959">
        <v>2018</v>
      </c>
      <c r="F1959" t="s">
        <v>22</v>
      </c>
      <c r="G1959" t="s">
        <v>35</v>
      </c>
      <c r="H1959" t="s">
        <v>428</v>
      </c>
      <c r="I1959">
        <v>10.8</v>
      </c>
      <c r="J1959">
        <v>0</v>
      </c>
      <c r="K1959" t="s">
        <v>258</v>
      </c>
      <c r="L1959" t="s">
        <v>35</v>
      </c>
    </row>
    <row r="1960" spans="1:12" x14ac:dyDescent="0.25">
      <c r="A1960">
        <v>49</v>
      </c>
      <c r="B1960" s="93">
        <v>43398</v>
      </c>
      <c r="C1960">
        <v>10</v>
      </c>
      <c r="D1960" t="s">
        <v>102</v>
      </c>
      <c r="E1960">
        <v>2018</v>
      </c>
      <c r="F1960" t="s">
        <v>21</v>
      </c>
      <c r="G1960" t="s">
        <v>429</v>
      </c>
      <c r="H1960" t="s">
        <v>430</v>
      </c>
      <c r="I1960">
        <v>148.88999999999999</v>
      </c>
      <c r="J1960">
        <v>0</v>
      </c>
      <c r="K1960" t="s">
        <v>258</v>
      </c>
      <c r="L1960" t="s">
        <v>34</v>
      </c>
    </row>
    <row r="1961" spans="1:12" x14ac:dyDescent="0.25">
      <c r="A1961">
        <v>51</v>
      </c>
      <c r="B1961" s="93">
        <v>43374</v>
      </c>
      <c r="C1961">
        <v>10</v>
      </c>
      <c r="D1961" t="s">
        <v>102</v>
      </c>
      <c r="E1961">
        <v>2018</v>
      </c>
      <c r="F1961" t="s">
        <v>23</v>
      </c>
      <c r="G1961" t="s">
        <v>64</v>
      </c>
      <c r="H1961" t="s">
        <v>402</v>
      </c>
      <c r="I1961">
        <v>39.99</v>
      </c>
      <c r="J1961">
        <v>0</v>
      </c>
      <c r="K1961" t="s">
        <v>259</v>
      </c>
      <c r="L1961" t="s">
        <v>64</v>
      </c>
    </row>
    <row r="1962" spans="1:12" x14ac:dyDescent="0.25">
      <c r="A1962">
        <v>51</v>
      </c>
      <c r="B1962" s="93">
        <v>43376</v>
      </c>
      <c r="C1962">
        <v>10</v>
      </c>
      <c r="D1962" t="s">
        <v>102</v>
      </c>
      <c r="E1962">
        <v>2018</v>
      </c>
      <c r="F1962" t="s">
        <v>21</v>
      </c>
      <c r="G1962" t="s">
        <v>36</v>
      </c>
      <c r="H1962" t="s">
        <v>405</v>
      </c>
      <c r="I1962">
        <v>8</v>
      </c>
      <c r="J1962">
        <v>0</v>
      </c>
      <c r="K1962" t="s">
        <v>259</v>
      </c>
      <c r="L1962" t="s">
        <v>222</v>
      </c>
    </row>
    <row r="1963" spans="1:12" x14ac:dyDescent="0.25">
      <c r="A1963">
        <v>51</v>
      </c>
      <c r="B1963" s="93">
        <v>43377</v>
      </c>
      <c r="C1963">
        <v>10</v>
      </c>
      <c r="D1963" t="s">
        <v>102</v>
      </c>
      <c r="E1963">
        <v>2018</v>
      </c>
      <c r="F1963" t="s">
        <v>23</v>
      </c>
      <c r="G1963" t="s">
        <v>63</v>
      </c>
      <c r="H1963" t="s">
        <v>406</v>
      </c>
      <c r="I1963">
        <v>270</v>
      </c>
      <c r="J1963">
        <v>0</v>
      </c>
      <c r="K1963" t="s">
        <v>259</v>
      </c>
      <c r="L1963" t="s">
        <v>64</v>
      </c>
    </row>
    <row r="1964" spans="1:12" x14ac:dyDescent="0.25">
      <c r="A1964">
        <v>51</v>
      </c>
      <c r="B1964" s="93">
        <v>43381</v>
      </c>
      <c r="C1964">
        <v>10</v>
      </c>
      <c r="D1964" t="s">
        <v>102</v>
      </c>
      <c r="E1964">
        <v>2018</v>
      </c>
      <c r="F1964" t="s">
        <v>23</v>
      </c>
      <c r="G1964" t="s">
        <v>37</v>
      </c>
      <c r="H1964" t="s">
        <v>150</v>
      </c>
      <c r="I1964">
        <v>3.15</v>
      </c>
      <c r="J1964">
        <v>0</v>
      </c>
      <c r="K1964" t="s">
        <v>259</v>
      </c>
      <c r="L1964" t="s">
        <v>35</v>
      </c>
    </row>
    <row r="1965" spans="1:12" x14ac:dyDescent="0.25">
      <c r="A1965">
        <v>51</v>
      </c>
      <c r="B1965" s="93">
        <v>43381</v>
      </c>
      <c r="C1965">
        <v>10</v>
      </c>
      <c r="D1965" t="s">
        <v>102</v>
      </c>
      <c r="E1965">
        <v>2018</v>
      </c>
      <c r="F1965" t="s">
        <v>21</v>
      </c>
      <c r="G1965" t="s">
        <v>36</v>
      </c>
      <c r="H1965" t="s">
        <v>409</v>
      </c>
      <c r="I1965">
        <v>8</v>
      </c>
      <c r="J1965">
        <v>0</v>
      </c>
      <c r="K1965" t="s">
        <v>259</v>
      </c>
      <c r="L1965" t="s">
        <v>222</v>
      </c>
    </row>
    <row r="1966" spans="1:12" x14ac:dyDescent="0.25">
      <c r="A1966">
        <v>51</v>
      </c>
      <c r="B1966" s="93">
        <v>43383</v>
      </c>
      <c r="C1966">
        <v>10</v>
      </c>
      <c r="D1966" t="s">
        <v>102</v>
      </c>
      <c r="E1966">
        <v>2018</v>
      </c>
      <c r="F1966" t="s">
        <v>22</v>
      </c>
      <c r="G1966" t="s">
        <v>412</v>
      </c>
      <c r="H1966" t="s">
        <v>413</v>
      </c>
      <c r="I1966">
        <v>10.86</v>
      </c>
      <c r="J1966">
        <v>0</v>
      </c>
      <c r="K1966" t="s">
        <v>259</v>
      </c>
      <c r="L1966" t="s">
        <v>34</v>
      </c>
    </row>
    <row r="1967" spans="1:12" x14ac:dyDescent="0.25">
      <c r="A1967">
        <v>51</v>
      </c>
      <c r="B1967" s="93">
        <v>43383</v>
      </c>
      <c r="C1967">
        <v>10</v>
      </c>
      <c r="D1967" t="s">
        <v>102</v>
      </c>
      <c r="E1967">
        <v>2018</v>
      </c>
      <c r="F1967" t="s">
        <v>21</v>
      </c>
      <c r="G1967" t="s">
        <v>412</v>
      </c>
      <c r="H1967" t="s">
        <v>413</v>
      </c>
      <c r="I1967">
        <v>236.68</v>
      </c>
      <c r="J1967">
        <v>0</v>
      </c>
      <c r="K1967" t="s">
        <v>259</v>
      </c>
      <c r="L1967" t="s">
        <v>34</v>
      </c>
    </row>
    <row r="1968" spans="1:12" x14ac:dyDescent="0.25">
      <c r="A1968">
        <v>51</v>
      </c>
      <c r="B1968" s="93">
        <v>43388</v>
      </c>
      <c r="C1968">
        <v>10</v>
      </c>
      <c r="D1968" t="s">
        <v>102</v>
      </c>
      <c r="E1968">
        <v>2018</v>
      </c>
      <c r="F1968" t="s">
        <v>23</v>
      </c>
      <c r="G1968" t="s">
        <v>37</v>
      </c>
      <c r="H1968" t="s">
        <v>150</v>
      </c>
      <c r="I1968">
        <v>3.15</v>
      </c>
      <c r="J1968">
        <v>0</v>
      </c>
      <c r="K1968" t="s">
        <v>259</v>
      </c>
      <c r="L1968" t="s">
        <v>35</v>
      </c>
    </row>
    <row r="1969" spans="1:12" x14ac:dyDescent="0.25">
      <c r="A1969">
        <v>51</v>
      </c>
      <c r="B1969" s="93">
        <v>43391</v>
      </c>
      <c r="C1969">
        <v>10</v>
      </c>
      <c r="D1969" t="s">
        <v>102</v>
      </c>
      <c r="E1969">
        <v>2018</v>
      </c>
      <c r="F1969" t="s">
        <v>21</v>
      </c>
      <c r="G1969" t="s">
        <v>36</v>
      </c>
      <c r="H1969" t="s">
        <v>422</v>
      </c>
      <c r="I1969">
        <v>48</v>
      </c>
      <c r="J1969">
        <v>0</v>
      </c>
      <c r="K1969" t="s">
        <v>259</v>
      </c>
      <c r="L1969" t="s">
        <v>222</v>
      </c>
    </row>
    <row r="1970" spans="1:12" x14ac:dyDescent="0.25">
      <c r="A1970">
        <v>51</v>
      </c>
      <c r="B1970" s="93">
        <v>43397</v>
      </c>
      <c r="C1970">
        <v>10</v>
      </c>
      <c r="D1970" t="s">
        <v>102</v>
      </c>
      <c r="E1970">
        <v>2018</v>
      </c>
      <c r="F1970" t="s">
        <v>23</v>
      </c>
      <c r="G1970" t="s">
        <v>37</v>
      </c>
      <c r="H1970" t="s">
        <v>150</v>
      </c>
      <c r="I1970">
        <v>6.3</v>
      </c>
      <c r="J1970">
        <v>0</v>
      </c>
      <c r="K1970" t="s">
        <v>259</v>
      </c>
      <c r="L1970" t="s">
        <v>35</v>
      </c>
    </row>
    <row r="1971" spans="1:12" x14ac:dyDescent="0.25">
      <c r="A1971">
        <v>51</v>
      </c>
      <c r="B1971" s="93">
        <v>43398</v>
      </c>
      <c r="C1971">
        <v>10</v>
      </c>
      <c r="D1971" t="s">
        <v>102</v>
      </c>
      <c r="E1971">
        <v>2018</v>
      </c>
      <c r="F1971" t="s">
        <v>21</v>
      </c>
      <c r="G1971" t="s">
        <v>429</v>
      </c>
      <c r="H1971" t="s">
        <v>430</v>
      </c>
      <c r="I1971">
        <v>277.51</v>
      </c>
      <c r="J1971">
        <v>0</v>
      </c>
      <c r="K1971" t="s">
        <v>259</v>
      </c>
      <c r="L1971" t="s">
        <v>34</v>
      </c>
    </row>
    <row r="1972" spans="1:12" x14ac:dyDescent="0.25">
      <c r="A1972">
        <v>51</v>
      </c>
      <c r="B1972" s="93">
        <v>43399</v>
      </c>
      <c r="C1972">
        <v>10</v>
      </c>
      <c r="D1972" t="s">
        <v>102</v>
      </c>
      <c r="E1972">
        <v>2018</v>
      </c>
      <c r="F1972" t="s">
        <v>22</v>
      </c>
      <c r="G1972" t="s">
        <v>36</v>
      </c>
      <c r="H1972" t="s">
        <v>431</v>
      </c>
      <c r="I1972">
        <v>24</v>
      </c>
      <c r="J1972">
        <v>0</v>
      </c>
      <c r="K1972" t="s">
        <v>259</v>
      </c>
      <c r="L1972" t="s">
        <v>222</v>
      </c>
    </row>
    <row r="1973" spans="1:12" x14ac:dyDescent="0.25">
      <c r="A1973">
        <v>53</v>
      </c>
      <c r="B1973" s="93">
        <v>43374</v>
      </c>
      <c r="C1973">
        <v>10</v>
      </c>
      <c r="D1973" t="s">
        <v>102</v>
      </c>
      <c r="E1973">
        <v>2018</v>
      </c>
      <c r="F1973" t="s">
        <v>23</v>
      </c>
      <c r="G1973" t="s">
        <v>35</v>
      </c>
      <c r="H1973" t="s">
        <v>402</v>
      </c>
      <c r="I1973">
        <v>264</v>
      </c>
      <c r="J1973">
        <v>0</v>
      </c>
      <c r="K1973" t="s">
        <v>260</v>
      </c>
      <c r="L1973" t="s">
        <v>35</v>
      </c>
    </row>
    <row r="1974" spans="1:12" x14ac:dyDescent="0.25">
      <c r="A1974">
        <v>53</v>
      </c>
      <c r="B1974" s="93">
        <v>43384</v>
      </c>
      <c r="C1974">
        <v>10</v>
      </c>
      <c r="D1974" t="s">
        <v>102</v>
      </c>
      <c r="E1974">
        <v>2018</v>
      </c>
      <c r="F1974" t="s">
        <v>23</v>
      </c>
      <c r="G1974" t="s">
        <v>37</v>
      </c>
      <c r="H1974" t="s">
        <v>160</v>
      </c>
      <c r="I1974">
        <v>5</v>
      </c>
      <c r="J1974">
        <v>0</v>
      </c>
      <c r="K1974" t="s">
        <v>260</v>
      </c>
      <c r="L1974" t="s">
        <v>35</v>
      </c>
    </row>
    <row r="1975" spans="1:12" x14ac:dyDescent="0.25">
      <c r="A1975">
        <v>53</v>
      </c>
      <c r="B1975" s="93">
        <v>43396</v>
      </c>
      <c r="C1975">
        <v>10</v>
      </c>
      <c r="D1975" t="s">
        <v>102</v>
      </c>
      <c r="E1975">
        <v>2018</v>
      </c>
      <c r="F1975" t="s">
        <v>23</v>
      </c>
      <c r="G1975" t="s">
        <v>37</v>
      </c>
      <c r="H1975" t="s">
        <v>160</v>
      </c>
      <c r="I1975">
        <v>18</v>
      </c>
      <c r="J1975">
        <v>0</v>
      </c>
      <c r="K1975" t="s">
        <v>260</v>
      </c>
      <c r="L1975" t="s">
        <v>35</v>
      </c>
    </row>
    <row r="1976" spans="1:12" x14ac:dyDescent="0.25">
      <c r="A1976">
        <v>53</v>
      </c>
      <c r="B1976" s="93">
        <v>43397</v>
      </c>
      <c r="C1976">
        <v>10</v>
      </c>
      <c r="D1976" t="s">
        <v>102</v>
      </c>
      <c r="E1976">
        <v>2018</v>
      </c>
      <c r="F1976" t="s">
        <v>23</v>
      </c>
      <c r="G1976" t="s">
        <v>58</v>
      </c>
      <c r="H1976" t="s">
        <v>428</v>
      </c>
      <c r="I1976">
        <v>14.65</v>
      </c>
      <c r="J1976">
        <v>0</v>
      </c>
      <c r="K1976" t="s">
        <v>260</v>
      </c>
      <c r="L1976" t="s">
        <v>222</v>
      </c>
    </row>
    <row r="1977" spans="1:12" x14ac:dyDescent="0.25">
      <c r="A1977">
        <v>53</v>
      </c>
      <c r="B1977" s="93">
        <v>43397</v>
      </c>
      <c r="C1977">
        <v>10</v>
      </c>
      <c r="D1977" t="s">
        <v>102</v>
      </c>
      <c r="E1977">
        <v>2018</v>
      </c>
      <c r="F1977" t="s">
        <v>23</v>
      </c>
      <c r="G1977" t="s">
        <v>63</v>
      </c>
      <c r="H1977" t="s">
        <v>428</v>
      </c>
      <c r="I1977">
        <v>47.09</v>
      </c>
      <c r="J1977">
        <v>0</v>
      </c>
      <c r="K1977" t="s">
        <v>260</v>
      </c>
      <c r="L1977" t="s">
        <v>64</v>
      </c>
    </row>
    <row r="1978" spans="1:12" x14ac:dyDescent="0.25">
      <c r="A1978">
        <v>53</v>
      </c>
      <c r="B1978" s="93">
        <v>43398</v>
      </c>
      <c r="C1978">
        <v>10</v>
      </c>
      <c r="D1978" t="s">
        <v>102</v>
      </c>
      <c r="E1978">
        <v>2018</v>
      </c>
      <c r="F1978" t="s">
        <v>23</v>
      </c>
      <c r="G1978" t="s">
        <v>37</v>
      </c>
      <c r="H1978" t="s">
        <v>160</v>
      </c>
      <c r="I1978">
        <v>18</v>
      </c>
      <c r="J1978">
        <v>0</v>
      </c>
      <c r="K1978" t="s">
        <v>260</v>
      </c>
      <c r="L1978" t="s">
        <v>35</v>
      </c>
    </row>
    <row r="1979" spans="1:12" x14ac:dyDescent="0.25">
      <c r="A1979">
        <v>54</v>
      </c>
      <c r="B1979" s="93">
        <v>43374</v>
      </c>
      <c r="C1979">
        <v>10</v>
      </c>
      <c r="D1979" t="s">
        <v>102</v>
      </c>
      <c r="E1979">
        <v>2018</v>
      </c>
      <c r="F1979" t="s">
        <v>22</v>
      </c>
      <c r="G1979" t="s">
        <v>35</v>
      </c>
      <c r="H1979" t="s">
        <v>402</v>
      </c>
      <c r="I1979">
        <v>88.6</v>
      </c>
      <c r="J1979">
        <v>0</v>
      </c>
      <c r="K1979" t="s">
        <v>261</v>
      </c>
      <c r="L1979" t="s">
        <v>35</v>
      </c>
    </row>
    <row r="1980" spans="1:12" x14ac:dyDescent="0.25">
      <c r="A1980">
        <v>54</v>
      </c>
      <c r="B1980" s="93">
        <v>43383</v>
      </c>
      <c r="C1980">
        <v>10</v>
      </c>
      <c r="D1980" t="s">
        <v>102</v>
      </c>
      <c r="E1980">
        <v>2018</v>
      </c>
      <c r="F1980" t="s">
        <v>23</v>
      </c>
      <c r="G1980" t="s">
        <v>63</v>
      </c>
      <c r="H1980" t="s">
        <v>414</v>
      </c>
      <c r="I1980">
        <v>66.97</v>
      </c>
      <c r="J1980">
        <v>0</v>
      </c>
      <c r="K1980" t="s">
        <v>261</v>
      </c>
      <c r="L1980" t="s">
        <v>64</v>
      </c>
    </row>
    <row r="1981" spans="1:12" x14ac:dyDescent="0.25">
      <c r="A1981">
        <v>54</v>
      </c>
      <c r="B1981" s="93">
        <v>43399</v>
      </c>
      <c r="C1981">
        <v>10</v>
      </c>
      <c r="D1981" t="s">
        <v>102</v>
      </c>
      <c r="E1981">
        <v>2018</v>
      </c>
      <c r="F1981" t="s">
        <v>23</v>
      </c>
      <c r="G1981" t="s">
        <v>35</v>
      </c>
      <c r="H1981" t="s">
        <v>431</v>
      </c>
      <c r="I1981">
        <v>47</v>
      </c>
      <c r="J1981">
        <v>0</v>
      </c>
      <c r="K1981" t="s">
        <v>261</v>
      </c>
      <c r="L1981" t="s">
        <v>35</v>
      </c>
    </row>
    <row r="1982" spans="1:12" x14ac:dyDescent="0.25">
      <c r="A1982">
        <v>68</v>
      </c>
      <c r="B1982" s="93">
        <v>43390</v>
      </c>
      <c r="C1982">
        <v>10</v>
      </c>
      <c r="D1982" t="s">
        <v>102</v>
      </c>
      <c r="E1982">
        <v>2018</v>
      </c>
      <c r="F1982" t="s">
        <v>21</v>
      </c>
      <c r="G1982" t="s">
        <v>36</v>
      </c>
      <c r="H1982" t="s">
        <v>421</v>
      </c>
      <c r="I1982">
        <v>16</v>
      </c>
      <c r="J1982">
        <v>0</v>
      </c>
      <c r="K1982" t="s">
        <v>262</v>
      </c>
      <c r="L1982" t="s">
        <v>222</v>
      </c>
    </row>
    <row r="1983" spans="1:12" x14ac:dyDescent="0.25">
      <c r="A1983">
        <v>68</v>
      </c>
      <c r="B1983" s="93">
        <v>43399</v>
      </c>
      <c r="C1983">
        <v>10</v>
      </c>
      <c r="D1983" t="s">
        <v>102</v>
      </c>
      <c r="E1983">
        <v>2018</v>
      </c>
      <c r="F1983" t="s">
        <v>21</v>
      </c>
      <c r="G1983" t="s">
        <v>36</v>
      </c>
      <c r="H1983" t="s">
        <v>431</v>
      </c>
      <c r="I1983">
        <v>16</v>
      </c>
      <c r="J1983">
        <v>0</v>
      </c>
      <c r="K1983" t="s">
        <v>262</v>
      </c>
      <c r="L1983" t="s">
        <v>222</v>
      </c>
    </row>
    <row r="1984" spans="1:12" x14ac:dyDescent="0.25">
      <c r="A1984">
        <v>69</v>
      </c>
      <c r="B1984" s="93">
        <v>43374</v>
      </c>
      <c r="C1984">
        <v>10</v>
      </c>
      <c r="D1984" t="s">
        <v>102</v>
      </c>
      <c r="E1984">
        <v>2018</v>
      </c>
      <c r="F1984" t="s">
        <v>23</v>
      </c>
      <c r="G1984" t="s">
        <v>37</v>
      </c>
      <c r="H1984" t="s">
        <v>403</v>
      </c>
      <c r="I1984">
        <v>6.83</v>
      </c>
      <c r="J1984">
        <v>0</v>
      </c>
      <c r="K1984" t="s">
        <v>263</v>
      </c>
      <c r="L1984" t="s">
        <v>35</v>
      </c>
    </row>
    <row r="1985" spans="1:12" x14ac:dyDescent="0.25">
      <c r="A1985">
        <v>69</v>
      </c>
      <c r="B1985" s="93">
        <v>43374</v>
      </c>
      <c r="C1985">
        <v>10</v>
      </c>
      <c r="D1985" t="s">
        <v>102</v>
      </c>
      <c r="E1985">
        <v>2018</v>
      </c>
      <c r="F1985" t="s">
        <v>23</v>
      </c>
      <c r="G1985" t="s">
        <v>58</v>
      </c>
      <c r="H1985" t="s">
        <v>402</v>
      </c>
      <c r="I1985">
        <v>104</v>
      </c>
      <c r="J1985">
        <v>0</v>
      </c>
      <c r="K1985" t="s">
        <v>263</v>
      </c>
      <c r="L1985" t="s">
        <v>222</v>
      </c>
    </row>
    <row r="1986" spans="1:12" x14ac:dyDescent="0.25">
      <c r="A1986">
        <v>69</v>
      </c>
      <c r="B1986" s="93">
        <v>43389</v>
      </c>
      <c r="C1986">
        <v>10</v>
      </c>
      <c r="D1986" t="s">
        <v>102</v>
      </c>
      <c r="E1986">
        <v>2018</v>
      </c>
      <c r="F1986" t="s">
        <v>23</v>
      </c>
      <c r="G1986" t="s">
        <v>58</v>
      </c>
      <c r="H1986" t="s">
        <v>420</v>
      </c>
      <c r="I1986">
        <v>112</v>
      </c>
      <c r="J1986">
        <v>0</v>
      </c>
      <c r="K1986" t="s">
        <v>263</v>
      </c>
      <c r="L1986" t="s">
        <v>222</v>
      </c>
    </row>
    <row r="1987" spans="1:12" x14ac:dyDescent="0.25">
      <c r="A1987">
        <v>70</v>
      </c>
      <c r="B1987" s="93">
        <v>43377</v>
      </c>
      <c r="C1987">
        <v>10</v>
      </c>
      <c r="D1987" t="s">
        <v>102</v>
      </c>
      <c r="E1987">
        <v>2018</v>
      </c>
      <c r="F1987" t="s">
        <v>23</v>
      </c>
      <c r="G1987" t="s">
        <v>63</v>
      </c>
      <c r="H1987" t="s">
        <v>406</v>
      </c>
      <c r="I1987">
        <v>35</v>
      </c>
      <c r="J1987">
        <v>0</v>
      </c>
      <c r="K1987" t="s">
        <v>264</v>
      </c>
      <c r="L1987" t="s">
        <v>64</v>
      </c>
    </row>
    <row r="1988" spans="1:12" x14ac:dyDescent="0.25">
      <c r="A1988">
        <v>70</v>
      </c>
      <c r="B1988" s="93">
        <v>43386</v>
      </c>
      <c r="C1988">
        <v>10</v>
      </c>
      <c r="D1988" t="s">
        <v>102</v>
      </c>
      <c r="E1988">
        <v>2018</v>
      </c>
      <c r="F1988" t="s">
        <v>23</v>
      </c>
      <c r="G1988" t="s">
        <v>37</v>
      </c>
      <c r="H1988" t="s">
        <v>141</v>
      </c>
      <c r="I1988">
        <v>1.8</v>
      </c>
      <c r="J1988">
        <v>0</v>
      </c>
      <c r="K1988" t="s">
        <v>264</v>
      </c>
      <c r="L1988" t="s">
        <v>35</v>
      </c>
    </row>
    <row r="1989" spans="1:12" x14ac:dyDescent="0.25">
      <c r="A1989">
        <v>70</v>
      </c>
      <c r="B1989" s="93">
        <v>43395</v>
      </c>
      <c r="C1989">
        <v>10</v>
      </c>
      <c r="D1989" t="s">
        <v>102</v>
      </c>
      <c r="E1989">
        <v>2018</v>
      </c>
      <c r="F1989" t="s">
        <v>23</v>
      </c>
      <c r="G1989" t="s">
        <v>37</v>
      </c>
      <c r="H1989" t="s">
        <v>141</v>
      </c>
      <c r="I1989">
        <v>2.4</v>
      </c>
      <c r="J1989">
        <v>0</v>
      </c>
      <c r="K1989" t="s">
        <v>264</v>
      </c>
      <c r="L1989" t="s">
        <v>35</v>
      </c>
    </row>
    <row r="1990" spans="1:12" x14ac:dyDescent="0.25">
      <c r="A1990">
        <v>70</v>
      </c>
      <c r="B1990" s="93">
        <v>43396</v>
      </c>
      <c r="C1990">
        <v>10</v>
      </c>
      <c r="D1990" t="s">
        <v>102</v>
      </c>
      <c r="E1990">
        <v>2018</v>
      </c>
      <c r="F1990" t="s">
        <v>23</v>
      </c>
      <c r="G1990" t="s">
        <v>63</v>
      </c>
      <c r="H1990" t="s">
        <v>425</v>
      </c>
      <c r="I1990">
        <v>28</v>
      </c>
      <c r="J1990">
        <v>0</v>
      </c>
      <c r="K1990" t="s">
        <v>264</v>
      </c>
      <c r="L1990" t="s">
        <v>64</v>
      </c>
    </row>
    <row r="1991" spans="1:12" x14ac:dyDescent="0.25">
      <c r="A1991">
        <v>71</v>
      </c>
      <c r="B1991" s="93">
        <v>43374</v>
      </c>
      <c r="C1991">
        <v>10</v>
      </c>
      <c r="D1991" t="s">
        <v>102</v>
      </c>
      <c r="E1991">
        <v>2018</v>
      </c>
      <c r="F1991" t="s">
        <v>23</v>
      </c>
      <c r="G1991" t="s">
        <v>64</v>
      </c>
      <c r="H1991" t="s">
        <v>402</v>
      </c>
      <c r="I1991">
        <v>23.03</v>
      </c>
      <c r="J1991">
        <v>0</v>
      </c>
      <c r="K1991" t="s">
        <v>265</v>
      </c>
      <c r="L1991" t="s">
        <v>64</v>
      </c>
    </row>
    <row r="1992" spans="1:12" x14ac:dyDescent="0.25">
      <c r="A1992">
        <v>71</v>
      </c>
      <c r="B1992" s="93">
        <v>43383</v>
      </c>
      <c r="C1992">
        <v>10</v>
      </c>
      <c r="D1992" t="s">
        <v>102</v>
      </c>
      <c r="E1992">
        <v>2018</v>
      </c>
      <c r="F1992" t="s">
        <v>23</v>
      </c>
      <c r="G1992" t="s">
        <v>58</v>
      </c>
      <c r="H1992" t="s">
        <v>414</v>
      </c>
      <c r="I1992">
        <v>26.12</v>
      </c>
      <c r="J1992">
        <v>0</v>
      </c>
      <c r="K1992" t="s">
        <v>265</v>
      </c>
      <c r="L1992" t="s">
        <v>222</v>
      </c>
    </row>
    <row r="1993" spans="1:12" x14ac:dyDescent="0.25">
      <c r="A1993">
        <v>71</v>
      </c>
      <c r="B1993" s="93">
        <v>43395</v>
      </c>
      <c r="C1993">
        <v>10</v>
      </c>
      <c r="D1993" t="s">
        <v>102</v>
      </c>
      <c r="E1993">
        <v>2018</v>
      </c>
      <c r="F1993" t="s">
        <v>23</v>
      </c>
      <c r="G1993" t="s">
        <v>37</v>
      </c>
      <c r="H1993" t="s">
        <v>143</v>
      </c>
      <c r="I1993">
        <v>9.1999999999999993</v>
      </c>
      <c r="J1993">
        <v>0</v>
      </c>
      <c r="K1993" t="s">
        <v>265</v>
      </c>
      <c r="L1993" t="s">
        <v>35</v>
      </c>
    </row>
    <row r="1994" spans="1:12" x14ac:dyDescent="0.25">
      <c r="A1994">
        <v>72</v>
      </c>
      <c r="B1994" s="93">
        <v>43375</v>
      </c>
      <c r="C1994">
        <v>10</v>
      </c>
      <c r="D1994" t="s">
        <v>102</v>
      </c>
      <c r="E1994">
        <v>2018</v>
      </c>
      <c r="F1994" t="s">
        <v>23</v>
      </c>
      <c r="G1994" t="s">
        <v>63</v>
      </c>
      <c r="H1994" t="s">
        <v>404</v>
      </c>
      <c r="I1994">
        <v>37.799999999999997</v>
      </c>
      <c r="J1994">
        <v>0</v>
      </c>
      <c r="K1994" t="s">
        <v>267</v>
      </c>
      <c r="L1994" t="s">
        <v>64</v>
      </c>
    </row>
    <row r="1995" spans="1:12" x14ac:dyDescent="0.25">
      <c r="A1995">
        <v>72</v>
      </c>
      <c r="B1995" s="93">
        <v>43389</v>
      </c>
      <c r="C1995">
        <v>10</v>
      </c>
      <c r="D1995" t="s">
        <v>102</v>
      </c>
      <c r="E1995">
        <v>2018</v>
      </c>
      <c r="F1995" t="s">
        <v>23</v>
      </c>
      <c r="G1995" t="s">
        <v>63</v>
      </c>
      <c r="H1995" t="s">
        <v>420</v>
      </c>
      <c r="I1995">
        <v>54.2</v>
      </c>
      <c r="J1995">
        <v>0</v>
      </c>
      <c r="K1995" t="s">
        <v>267</v>
      </c>
      <c r="L1995" t="s">
        <v>64</v>
      </c>
    </row>
    <row r="1996" spans="1:12" x14ac:dyDescent="0.25">
      <c r="A1996">
        <v>72</v>
      </c>
      <c r="B1996" s="93">
        <v>43391</v>
      </c>
      <c r="C1996">
        <v>10</v>
      </c>
      <c r="D1996" t="s">
        <v>102</v>
      </c>
      <c r="E1996">
        <v>2018</v>
      </c>
      <c r="F1996" t="s">
        <v>21</v>
      </c>
      <c r="G1996" t="s">
        <v>36</v>
      </c>
      <c r="H1996" t="s">
        <v>422</v>
      </c>
      <c r="I1996">
        <v>8</v>
      </c>
      <c r="J1996">
        <v>0</v>
      </c>
      <c r="K1996" t="s">
        <v>267</v>
      </c>
      <c r="L1996" t="s">
        <v>222</v>
      </c>
    </row>
    <row r="1997" spans="1:12" x14ac:dyDescent="0.25">
      <c r="A1997">
        <v>72</v>
      </c>
      <c r="B1997" s="93">
        <v>43398</v>
      </c>
      <c r="C1997">
        <v>10</v>
      </c>
      <c r="D1997" t="s">
        <v>102</v>
      </c>
      <c r="E1997">
        <v>2018</v>
      </c>
      <c r="F1997" t="s">
        <v>23</v>
      </c>
      <c r="G1997" t="s">
        <v>429</v>
      </c>
      <c r="H1997" t="s">
        <v>430</v>
      </c>
      <c r="I1997">
        <v>67.930000000000007</v>
      </c>
      <c r="J1997">
        <v>0</v>
      </c>
      <c r="K1997" t="s">
        <v>267</v>
      </c>
      <c r="L1997" t="s">
        <v>34</v>
      </c>
    </row>
    <row r="1998" spans="1:12" x14ac:dyDescent="0.25">
      <c r="A1998">
        <v>73</v>
      </c>
      <c r="B1998" s="93">
        <v>43374</v>
      </c>
      <c r="C1998">
        <v>10</v>
      </c>
      <c r="D1998" t="s">
        <v>102</v>
      </c>
      <c r="E1998">
        <v>2018</v>
      </c>
      <c r="F1998" t="s">
        <v>22</v>
      </c>
      <c r="G1998" t="s">
        <v>36</v>
      </c>
      <c r="H1998" t="s">
        <v>402</v>
      </c>
      <c r="I1998">
        <v>8</v>
      </c>
      <c r="J1998">
        <v>0</v>
      </c>
      <c r="K1998" t="s">
        <v>268</v>
      </c>
      <c r="L1998" t="s">
        <v>222</v>
      </c>
    </row>
    <row r="1999" spans="1:12" x14ac:dyDescent="0.25">
      <c r="A1999">
        <v>73</v>
      </c>
      <c r="B1999" s="93">
        <v>43377</v>
      </c>
      <c r="C1999">
        <v>10</v>
      </c>
      <c r="D1999" t="s">
        <v>102</v>
      </c>
      <c r="E1999">
        <v>2018</v>
      </c>
      <c r="F1999" t="s">
        <v>22</v>
      </c>
      <c r="G1999" t="s">
        <v>36</v>
      </c>
      <c r="H1999" t="s">
        <v>406</v>
      </c>
      <c r="I1999">
        <v>8</v>
      </c>
      <c r="J1999">
        <v>0</v>
      </c>
      <c r="K1999" t="s">
        <v>268</v>
      </c>
      <c r="L1999" t="s">
        <v>222</v>
      </c>
    </row>
    <row r="2000" spans="1:12" x14ac:dyDescent="0.25">
      <c r="A2000">
        <v>73</v>
      </c>
      <c r="B2000" s="93">
        <v>43378</v>
      </c>
      <c r="C2000">
        <v>10</v>
      </c>
      <c r="D2000" t="s">
        <v>102</v>
      </c>
      <c r="E2000">
        <v>2018</v>
      </c>
      <c r="F2000" t="s">
        <v>22</v>
      </c>
      <c r="G2000" t="s">
        <v>36</v>
      </c>
      <c r="H2000" t="s">
        <v>407</v>
      </c>
      <c r="I2000">
        <v>8</v>
      </c>
      <c r="J2000">
        <v>0</v>
      </c>
      <c r="K2000" t="s">
        <v>268</v>
      </c>
      <c r="L2000" t="s">
        <v>222</v>
      </c>
    </row>
    <row r="2001" spans="1:12" x14ac:dyDescent="0.25">
      <c r="A2001">
        <v>73</v>
      </c>
      <c r="B2001" s="93">
        <v>43378</v>
      </c>
      <c r="C2001">
        <v>10</v>
      </c>
      <c r="D2001" t="s">
        <v>102</v>
      </c>
      <c r="E2001">
        <v>2018</v>
      </c>
      <c r="F2001" t="s">
        <v>21</v>
      </c>
      <c r="G2001" t="s">
        <v>36</v>
      </c>
      <c r="H2001" t="s">
        <v>407</v>
      </c>
      <c r="I2001">
        <v>16</v>
      </c>
      <c r="J2001">
        <v>0</v>
      </c>
      <c r="K2001" t="s">
        <v>268</v>
      </c>
      <c r="L2001" t="s">
        <v>222</v>
      </c>
    </row>
    <row r="2002" spans="1:12" x14ac:dyDescent="0.25">
      <c r="A2002">
        <v>73</v>
      </c>
      <c r="B2002" s="93">
        <v>43381</v>
      </c>
      <c r="C2002">
        <v>10</v>
      </c>
      <c r="D2002" t="s">
        <v>102</v>
      </c>
      <c r="E2002">
        <v>2018</v>
      </c>
      <c r="F2002" t="s">
        <v>23</v>
      </c>
      <c r="G2002" t="s">
        <v>37</v>
      </c>
      <c r="H2002" t="s">
        <v>60</v>
      </c>
      <c r="I2002">
        <v>9</v>
      </c>
      <c r="J2002">
        <v>0</v>
      </c>
      <c r="K2002" t="s">
        <v>268</v>
      </c>
      <c r="L2002" t="s">
        <v>35</v>
      </c>
    </row>
    <row r="2003" spans="1:12" x14ac:dyDescent="0.25">
      <c r="A2003">
        <v>73</v>
      </c>
      <c r="B2003" s="93">
        <v>43381</v>
      </c>
      <c r="C2003">
        <v>10</v>
      </c>
      <c r="D2003" t="s">
        <v>102</v>
      </c>
      <c r="E2003">
        <v>2018</v>
      </c>
      <c r="F2003" t="s">
        <v>22</v>
      </c>
      <c r="G2003" t="s">
        <v>36</v>
      </c>
      <c r="H2003" t="s">
        <v>409</v>
      </c>
      <c r="I2003">
        <v>24</v>
      </c>
      <c r="J2003">
        <v>0</v>
      </c>
      <c r="K2003" t="s">
        <v>268</v>
      </c>
      <c r="L2003" t="s">
        <v>222</v>
      </c>
    </row>
    <row r="2004" spans="1:12" x14ac:dyDescent="0.25">
      <c r="A2004">
        <v>73</v>
      </c>
      <c r="B2004" s="93">
        <v>43381</v>
      </c>
      <c r="C2004">
        <v>10</v>
      </c>
      <c r="D2004" t="s">
        <v>102</v>
      </c>
      <c r="E2004">
        <v>2018</v>
      </c>
      <c r="F2004" t="s">
        <v>21</v>
      </c>
      <c r="G2004" t="s">
        <v>36</v>
      </c>
      <c r="H2004" t="s">
        <v>409</v>
      </c>
      <c r="I2004">
        <v>48</v>
      </c>
      <c r="J2004">
        <v>0</v>
      </c>
      <c r="K2004" t="s">
        <v>268</v>
      </c>
      <c r="L2004" t="s">
        <v>222</v>
      </c>
    </row>
    <row r="2005" spans="1:12" x14ac:dyDescent="0.25">
      <c r="A2005">
        <v>73</v>
      </c>
      <c r="B2005" s="93">
        <v>43383</v>
      </c>
      <c r="C2005">
        <v>10</v>
      </c>
      <c r="D2005" t="s">
        <v>102</v>
      </c>
      <c r="E2005">
        <v>2018</v>
      </c>
      <c r="F2005" t="s">
        <v>22</v>
      </c>
      <c r="G2005" t="s">
        <v>36</v>
      </c>
      <c r="H2005" t="s">
        <v>414</v>
      </c>
      <c r="I2005">
        <v>8</v>
      </c>
      <c r="J2005">
        <v>0</v>
      </c>
      <c r="K2005" t="s">
        <v>268</v>
      </c>
      <c r="L2005" t="s">
        <v>222</v>
      </c>
    </row>
    <row r="2006" spans="1:12" x14ac:dyDescent="0.25">
      <c r="A2006">
        <v>73</v>
      </c>
      <c r="B2006" s="93">
        <v>43383</v>
      </c>
      <c r="C2006">
        <v>10</v>
      </c>
      <c r="D2006" t="s">
        <v>102</v>
      </c>
      <c r="E2006">
        <v>2018</v>
      </c>
      <c r="F2006" t="s">
        <v>22</v>
      </c>
      <c r="G2006" t="s">
        <v>412</v>
      </c>
      <c r="H2006" t="s">
        <v>413</v>
      </c>
      <c r="I2006">
        <v>27.29</v>
      </c>
      <c r="J2006">
        <v>0</v>
      </c>
      <c r="K2006" t="s">
        <v>268</v>
      </c>
      <c r="L2006" t="s">
        <v>34</v>
      </c>
    </row>
    <row r="2007" spans="1:12" x14ac:dyDescent="0.25">
      <c r="A2007">
        <v>73</v>
      </c>
      <c r="B2007" s="93">
        <v>43383</v>
      </c>
      <c r="C2007">
        <v>10</v>
      </c>
      <c r="D2007" t="s">
        <v>102</v>
      </c>
      <c r="E2007">
        <v>2018</v>
      </c>
      <c r="F2007" t="s">
        <v>21</v>
      </c>
      <c r="G2007" t="s">
        <v>36</v>
      </c>
      <c r="H2007" t="s">
        <v>414</v>
      </c>
      <c r="I2007">
        <v>32</v>
      </c>
      <c r="J2007">
        <v>0</v>
      </c>
      <c r="K2007" t="s">
        <v>268</v>
      </c>
      <c r="L2007" t="s">
        <v>222</v>
      </c>
    </row>
    <row r="2008" spans="1:12" x14ac:dyDescent="0.25">
      <c r="A2008">
        <v>73</v>
      </c>
      <c r="B2008" s="93">
        <v>43383</v>
      </c>
      <c r="C2008">
        <v>10</v>
      </c>
      <c r="D2008" t="s">
        <v>102</v>
      </c>
      <c r="E2008">
        <v>2018</v>
      </c>
      <c r="F2008" t="s">
        <v>21</v>
      </c>
      <c r="G2008" t="s">
        <v>412</v>
      </c>
      <c r="H2008" t="s">
        <v>413</v>
      </c>
      <c r="I2008">
        <v>580.63</v>
      </c>
      <c r="J2008">
        <v>0</v>
      </c>
      <c r="K2008" t="s">
        <v>268</v>
      </c>
      <c r="L2008" t="s">
        <v>34</v>
      </c>
    </row>
    <row r="2009" spans="1:12" x14ac:dyDescent="0.25">
      <c r="A2009">
        <v>73</v>
      </c>
      <c r="B2009" s="93">
        <v>43388</v>
      </c>
      <c r="C2009">
        <v>10</v>
      </c>
      <c r="D2009" t="s">
        <v>102</v>
      </c>
      <c r="E2009">
        <v>2018</v>
      </c>
      <c r="F2009" t="s">
        <v>22</v>
      </c>
      <c r="G2009" t="s">
        <v>36</v>
      </c>
      <c r="H2009" t="s">
        <v>419</v>
      </c>
      <c r="I2009">
        <v>8</v>
      </c>
      <c r="J2009">
        <v>0</v>
      </c>
      <c r="K2009" t="s">
        <v>268</v>
      </c>
      <c r="L2009" t="s">
        <v>222</v>
      </c>
    </row>
    <row r="2010" spans="1:12" x14ac:dyDescent="0.25">
      <c r="A2010">
        <v>73</v>
      </c>
      <c r="B2010" s="93">
        <v>43388</v>
      </c>
      <c r="C2010">
        <v>10</v>
      </c>
      <c r="D2010" t="s">
        <v>102</v>
      </c>
      <c r="E2010">
        <v>2018</v>
      </c>
      <c r="F2010" t="s">
        <v>21</v>
      </c>
      <c r="G2010" t="s">
        <v>36</v>
      </c>
      <c r="H2010" t="s">
        <v>419</v>
      </c>
      <c r="I2010">
        <v>32</v>
      </c>
      <c r="J2010">
        <v>0</v>
      </c>
      <c r="K2010" t="s">
        <v>268</v>
      </c>
      <c r="L2010" t="s">
        <v>222</v>
      </c>
    </row>
    <row r="2011" spans="1:12" x14ac:dyDescent="0.25">
      <c r="A2011">
        <v>73</v>
      </c>
      <c r="B2011" s="93">
        <v>43389</v>
      </c>
      <c r="C2011">
        <v>10</v>
      </c>
      <c r="D2011" t="s">
        <v>102</v>
      </c>
      <c r="E2011">
        <v>2018</v>
      </c>
      <c r="F2011" t="s">
        <v>23</v>
      </c>
      <c r="G2011" t="s">
        <v>58</v>
      </c>
      <c r="H2011" t="s">
        <v>420</v>
      </c>
      <c r="I2011">
        <v>55.06</v>
      </c>
      <c r="J2011">
        <v>0</v>
      </c>
      <c r="K2011" t="s">
        <v>268</v>
      </c>
      <c r="L2011" t="s">
        <v>222</v>
      </c>
    </row>
    <row r="2012" spans="1:12" x14ac:dyDescent="0.25">
      <c r="A2012">
        <v>73</v>
      </c>
      <c r="B2012" s="93">
        <v>43389</v>
      </c>
      <c r="C2012">
        <v>10</v>
      </c>
      <c r="D2012" t="s">
        <v>102</v>
      </c>
      <c r="E2012">
        <v>2018</v>
      </c>
      <c r="F2012" t="s">
        <v>23</v>
      </c>
      <c r="G2012" t="s">
        <v>63</v>
      </c>
      <c r="H2012" t="s">
        <v>420</v>
      </c>
      <c r="I2012">
        <v>129.9</v>
      </c>
      <c r="J2012">
        <v>0</v>
      </c>
      <c r="K2012" t="s">
        <v>268</v>
      </c>
      <c r="L2012" t="s">
        <v>64</v>
      </c>
    </row>
    <row r="2013" spans="1:12" x14ac:dyDescent="0.25">
      <c r="A2013">
        <v>73</v>
      </c>
      <c r="B2013" s="93">
        <v>43390</v>
      </c>
      <c r="C2013">
        <v>10</v>
      </c>
      <c r="D2013" t="s">
        <v>102</v>
      </c>
      <c r="E2013">
        <v>2018</v>
      </c>
      <c r="F2013" t="s">
        <v>21</v>
      </c>
      <c r="G2013" t="s">
        <v>36</v>
      </c>
      <c r="H2013" t="s">
        <v>421</v>
      </c>
      <c r="I2013">
        <v>8</v>
      </c>
      <c r="J2013">
        <v>0</v>
      </c>
      <c r="K2013" t="s">
        <v>268</v>
      </c>
      <c r="L2013" t="s">
        <v>222</v>
      </c>
    </row>
    <row r="2014" spans="1:12" x14ac:dyDescent="0.25">
      <c r="A2014">
        <v>73</v>
      </c>
      <c r="B2014" s="93">
        <v>43391</v>
      </c>
      <c r="C2014">
        <v>10</v>
      </c>
      <c r="D2014" t="s">
        <v>102</v>
      </c>
      <c r="E2014">
        <v>2018</v>
      </c>
      <c r="F2014" t="s">
        <v>21</v>
      </c>
      <c r="G2014" t="s">
        <v>36</v>
      </c>
      <c r="H2014" t="s">
        <v>422</v>
      </c>
      <c r="I2014">
        <v>40</v>
      </c>
      <c r="J2014">
        <v>0</v>
      </c>
      <c r="K2014" t="s">
        <v>268</v>
      </c>
      <c r="L2014" t="s">
        <v>222</v>
      </c>
    </row>
    <row r="2015" spans="1:12" x14ac:dyDescent="0.25">
      <c r="A2015">
        <v>73</v>
      </c>
      <c r="B2015" s="93">
        <v>43397</v>
      </c>
      <c r="C2015">
        <v>10</v>
      </c>
      <c r="D2015" t="s">
        <v>102</v>
      </c>
      <c r="E2015">
        <v>2018</v>
      </c>
      <c r="F2015" t="s">
        <v>21</v>
      </c>
      <c r="G2015" t="s">
        <v>36</v>
      </c>
      <c r="H2015" t="s">
        <v>428</v>
      </c>
      <c r="I2015">
        <v>16</v>
      </c>
      <c r="J2015">
        <v>0</v>
      </c>
      <c r="K2015" t="s">
        <v>268</v>
      </c>
      <c r="L2015" t="s">
        <v>222</v>
      </c>
    </row>
    <row r="2016" spans="1:12" x14ac:dyDescent="0.25">
      <c r="A2016">
        <v>73</v>
      </c>
      <c r="B2016" s="93">
        <v>43398</v>
      </c>
      <c r="C2016">
        <v>10</v>
      </c>
      <c r="D2016" t="s">
        <v>102</v>
      </c>
      <c r="E2016">
        <v>2018</v>
      </c>
      <c r="F2016" t="s">
        <v>23</v>
      </c>
      <c r="G2016" t="s">
        <v>429</v>
      </c>
      <c r="H2016" t="s">
        <v>430</v>
      </c>
      <c r="I2016">
        <v>43.44</v>
      </c>
      <c r="J2016">
        <v>0</v>
      </c>
      <c r="K2016" t="s">
        <v>268</v>
      </c>
      <c r="L2016" t="s">
        <v>34</v>
      </c>
    </row>
    <row r="2017" spans="1:12" x14ac:dyDescent="0.25">
      <c r="A2017">
        <v>73</v>
      </c>
      <c r="B2017" s="93">
        <v>43398</v>
      </c>
      <c r="C2017">
        <v>10</v>
      </c>
      <c r="D2017" t="s">
        <v>102</v>
      </c>
      <c r="E2017">
        <v>2018</v>
      </c>
      <c r="F2017" t="s">
        <v>21</v>
      </c>
      <c r="G2017" t="s">
        <v>429</v>
      </c>
      <c r="H2017" t="s">
        <v>430</v>
      </c>
      <c r="I2017">
        <v>665.7</v>
      </c>
      <c r="J2017">
        <v>0</v>
      </c>
      <c r="K2017" t="s">
        <v>268</v>
      </c>
      <c r="L2017" t="s">
        <v>34</v>
      </c>
    </row>
    <row r="2018" spans="1:12" x14ac:dyDescent="0.25">
      <c r="A2018">
        <v>73</v>
      </c>
      <c r="B2018" s="93">
        <v>43399</v>
      </c>
      <c r="C2018">
        <v>10</v>
      </c>
      <c r="D2018" t="s">
        <v>102</v>
      </c>
      <c r="E2018">
        <v>2018</v>
      </c>
      <c r="F2018" t="s">
        <v>22</v>
      </c>
      <c r="G2018" t="s">
        <v>36</v>
      </c>
      <c r="H2018" t="s">
        <v>431</v>
      </c>
      <c r="I2018">
        <v>8</v>
      </c>
      <c r="J2018">
        <v>0</v>
      </c>
      <c r="K2018" t="s">
        <v>268</v>
      </c>
      <c r="L2018" t="s">
        <v>222</v>
      </c>
    </row>
    <row r="2019" spans="1:12" x14ac:dyDescent="0.25">
      <c r="A2019">
        <v>73</v>
      </c>
      <c r="B2019" s="93">
        <v>43403</v>
      </c>
      <c r="C2019">
        <v>10</v>
      </c>
      <c r="D2019" t="s">
        <v>102</v>
      </c>
      <c r="E2019">
        <v>2018</v>
      </c>
      <c r="F2019" t="s">
        <v>23</v>
      </c>
      <c r="G2019" t="s">
        <v>37</v>
      </c>
      <c r="H2019" t="s">
        <v>60</v>
      </c>
      <c r="I2019">
        <v>10.5</v>
      </c>
      <c r="J2019">
        <v>0</v>
      </c>
      <c r="K2019" t="s">
        <v>268</v>
      </c>
      <c r="L2019" t="s">
        <v>35</v>
      </c>
    </row>
    <row r="2020" spans="1:12" x14ac:dyDescent="0.25">
      <c r="A2020">
        <v>74</v>
      </c>
      <c r="B2020" s="93">
        <v>43396</v>
      </c>
      <c r="C2020">
        <v>10</v>
      </c>
      <c r="D2020" t="s">
        <v>102</v>
      </c>
      <c r="E2020">
        <v>2018</v>
      </c>
      <c r="F2020" t="s">
        <v>23</v>
      </c>
      <c r="G2020" t="s">
        <v>63</v>
      </c>
      <c r="H2020" t="s">
        <v>425</v>
      </c>
      <c r="I2020">
        <v>35.92</v>
      </c>
      <c r="J2020">
        <v>0</v>
      </c>
      <c r="K2020" t="s">
        <v>269</v>
      </c>
      <c r="L2020" t="s">
        <v>64</v>
      </c>
    </row>
    <row r="2021" spans="1:12" x14ac:dyDescent="0.25">
      <c r="A2021">
        <v>76</v>
      </c>
      <c r="B2021" s="93">
        <v>43389</v>
      </c>
      <c r="C2021">
        <v>10</v>
      </c>
      <c r="D2021" t="s">
        <v>102</v>
      </c>
      <c r="E2021">
        <v>2018</v>
      </c>
      <c r="F2021" t="s">
        <v>23</v>
      </c>
      <c r="G2021" t="s">
        <v>58</v>
      </c>
      <c r="H2021" t="s">
        <v>420</v>
      </c>
      <c r="I2021">
        <v>12.65</v>
      </c>
      <c r="J2021">
        <v>0</v>
      </c>
      <c r="K2021" t="s">
        <v>270</v>
      </c>
      <c r="L2021" t="s">
        <v>222</v>
      </c>
    </row>
    <row r="2022" spans="1:12" x14ac:dyDescent="0.25">
      <c r="A2022">
        <v>77</v>
      </c>
      <c r="B2022" s="93">
        <v>43389</v>
      </c>
      <c r="C2022">
        <v>10</v>
      </c>
      <c r="D2022" t="s">
        <v>102</v>
      </c>
      <c r="E2022">
        <v>2018</v>
      </c>
      <c r="F2022" t="s">
        <v>23</v>
      </c>
      <c r="G2022" t="s">
        <v>58</v>
      </c>
      <c r="H2022" t="s">
        <v>420</v>
      </c>
      <c r="I2022">
        <v>70.099999999999994</v>
      </c>
      <c r="J2022">
        <v>0</v>
      </c>
      <c r="K2022" t="s">
        <v>271</v>
      </c>
      <c r="L2022" t="s">
        <v>222</v>
      </c>
    </row>
    <row r="2023" spans="1:12" x14ac:dyDescent="0.25">
      <c r="A2023">
        <v>79</v>
      </c>
      <c r="B2023" s="93">
        <v>43383</v>
      </c>
      <c r="C2023">
        <v>10</v>
      </c>
      <c r="D2023" t="s">
        <v>102</v>
      </c>
      <c r="E2023">
        <v>2018</v>
      </c>
      <c r="F2023" t="s">
        <v>21</v>
      </c>
      <c r="G2023" t="s">
        <v>412</v>
      </c>
      <c r="H2023" t="s">
        <v>413</v>
      </c>
      <c r="I2023">
        <v>41.1</v>
      </c>
      <c r="J2023">
        <v>0</v>
      </c>
      <c r="K2023" t="s">
        <v>730</v>
      </c>
      <c r="L2023" t="s">
        <v>34</v>
      </c>
    </row>
    <row r="2024" spans="1:12" x14ac:dyDescent="0.25">
      <c r="A2024">
        <v>79</v>
      </c>
      <c r="B2024" s="93">
        <v>43392</v>
      </c>
      <c r="C2024">
        <v>10</v>
      </c>
      <c r="D2024" t="s">
        <v>102</v>
      </c>
      <c r="E2024">
        <v>2018</v>
      </c>
      <c r="F2024" t="s">
        <v>23</v>
      </c>
      <c r="G2024" t="s">
        <v>63</v>
      </c>
      <c r="H2024" t="s">
        <v>423</v>
      </c>
      <c r="I2024">
        <v>40.18</v>
      </c>
      <c r="J2024">
        <v>0</v>
      </c>
      <c r="K2024" t="s">
        <v>730</v>
      </c>
      <c r="L2024" t="s">
        <v>64</v>
      </c>
    </row>
    <row r="2025" spans="1:12" x14ac:dyDescent="0.25">
      <c r="A2025">
        <v>80</v>
      </c>
      <c r="B2025" s="93">
        <v>43375</v>
      </c>
      <c r="C2025">
        <v>10</v>
      </c>
      <c r="D2025" t="s">
        <v>102</v>
      </c>
      <c r="E2025">
        <v>2018</v>
      </c>
      <c r="F2025" t="s">
        <v>21</v>
      </c>
      <c r="G2025" t="s">
        <v>36</v>
      </c>
      <c r="H2025" t="s">
        <v>404</v>
      </c>
      <c r="I2025">
        <v>8</v>
      </c>
      <c r="J2025">
        <v>0</v>
      </c>
      <c r="K2025" t="s">
        <v>273</v>
      </c>
      <c r="L2025" t="s">
        <v>222</v>
      </c>
    </row>
    <row r="2026" spans="1:12" x14ac:dyDescent="0.25">
      <c r="A2026">
        <v>80</v>
      </c>
      <c r="B2026" s="93">
        <v>43383</v>
      </c>
      <c r="C2026">
        <v>10</v>
      </c>
      <c r="D2026" t="s">
        <v>102</v>
      </c>
      <c r="E2026">
        <v>2018</v>
      </c>
      <c r="F2026" t="s">
        <v>21</v>
      </c>
      <c r="G2026" t="s">
        <v>412</v>
      </c>
      <c r="H2026" t="s">
        <v>413</v>
      </c>
      <c r="I2026">
        <v>110.17</v>
      </c>
      <c r="J2026">
        <v>0</v>
      </c>
      <c r="K2026" t="s">
        <v>273</v>
      </c>
      <c r="L2026" t="s">
        <v>34</v>
      </c>
    </row>
    <row r="2027" spans="1:12" x14ac:dyDescent="0.25">
      <c r="A2027">
        <v>80</v>
      </c>
      <c r="B2027" s="93">
        <v>43390</v>
      </c>
      <c r="C2027">
        <v>10</v>
      </c>
      <c r="D2027" t="s">
        <v>102</v>
      </c>
      <c r="E2027">
        <v>2018</v>
      </c>
      <c r="F2027" t="s">
        <v>21</v>
      </c>
      <c r="G2027" t="s">
        <v>36</v>
      </c>
      <c r="H2027" t="s">
        <v>421</v>
      </c>
      <c r="I2027">
        <v>16</v>
      </c>
      <c r="J2027">
        <v>0</v>
      </c>
      <c r="K2027" t="s">
        <v>273</v>
      </c>
      <c r="L2027" t="s">
        <v>222</v>
      </c>
    </row>
    <row r="2028" spans="1:12" x14ac:dyDescent="0.25">
      <c r="A2028">
        <v>80</v>
      </c>
      <c r="B2028" s="93">
        <v>43398</v>
      </c>
      <c r="C2028">
        <v>10</v>
      </c>
      <c r="D2028" t="s">
        <v>102</v>
      </c>
      <c r="E2028">
        <v>2018</v>
      </c>
      <c r="F2028" t="s">
        <v>21</v>
      </c>
      <c r="G2028" t="s">
        <v>429</v>
      </c>
      <c r="H2028" t="s">
        <v>430</v>
      </c>
      <c r="I2028">
        <v>133.07</v>
      </c>
      <c r="J2028">
        <v>0</v>
      </c>
      <c r="K2028" t="s">
        <v>273</v>
      </c>
      <c r="L2028" t="s">
        <v>34</v>
      </c>
    </row>
    <row r="2029" spans="1:12" x14ac:dyDescent="0.25">
      <c r="A2029">
        <v>80</v>
      </c>
      <c r="B2029" s="93">
        <v>43400</v>
      </c>
      <c r="C2029">
        <v>10</v>
      </c>
      <c r="D2029" t="s">
        <v>102</v>
      </c>
      <c r="E2029">
        <v>2018</v>
      </c>
      <c r="F2029" t="s">
        <v>21</v>
      </c>
      <c r="G2029" t="s">
        <v>36</v>
      </c>
      <c r="H2029" t="s">
        <v>432</v>
      </c>
      <c r="I2029">
        <v>8</v>
      </c>
      <c r="J2029">
        <v>0</v>
      </c>
      <c r="K2029" t="s">
        <v>273</v>
      </c>
      <c r="L2029" t="s">
        <v>222</v>
      </c>
    </row>
    <row r="2030" spans="1:12" x14ac:dyDescent="0.25">
      <c r="A2030">
        <v>89</v>
      </c>
      <c r="B2030" s="93">
        <v>43375</v>
      </c>
      <c r="C2030">
        <v>10</v>
      </c>
      <c r="D2030" t="s">
        <v>102</v>
      </c>
      <c r="E2030">
        <v>2018</v>
      </c>
      <c r="F2030" t="s">
        <v>23</v>
      </c>
      <c r="G2030" t="s">
        <v>63</v>
      </c>
      <c r="H2030" t="s">
        <v>404</v>
      </c>
      <c r="I2030">
        <v>30.65</v>
      </c>
      <c r="J2030">
        <v>0</v>
      </c>
      <c r="K2030" t="s">
        <v>274</v>
      </c>
      <c r="L2030" t="s">
        <v>64</v>
      </c>
    </row>
    <row r="2031" spans="1:12" x14ac:dyDescent="0.25">
      <c r="A2031">
        <v>89</v>
      </c>
      <c r="B2031" s="93">
        <v>43381</v>
      </c>
      <c r="C2031">
        <v>10</v>
      </c>
      <c r="D2031" t="s">
        <v>102</v>
      </c>
      <c r="E2031">
        <v>2018</v>
      </c>
      <c r="F2031" t="s">
        <v>23</v>
      </c>
      <c r="G2031" t="s">
        <v>37</v>
      </c>
      <c r="H2031" t="s">
        <v>309</v>
      </c>
      <c r="I2031">
        <v>1.8</v>
      </c>
      <c r="J2031">
        <v>0</v>
      </c>
      <c r="K2031" t="s">
        <v>274</v>
      </c>
      <c r="L2031" t="s">
        <v>35</v>
      </c>
    </row>
    <row r="2032" spans="1:12" x14ac:dyDescent="0.25">
      <c r="A2032">
        <v>89</v>
      </c>
      <c r="B2032" s="93">
        <v>43383</v>
      </c>
      <c r="C2032">
        <v>10</v>
      </c>
      <c r="D2032" t="s">
        <v>102</v>
      </c>
      <c r="E2032">
        <v>2018</v>
      </c>
      <c r="F2032" t="s">
        <v>23</v>
      </c>
      <c r="G2032" t="s">
        <v>63</v>
      </c>
      <c r="H2032" t="s">
        <v>414</v>
      </c>
      <c r="I2032">
        <v>28.18</v>
      </c>
      <c r="J2032">
        <v>0</v>
      </c>
      <c r="K2032" t="s">
        <v>274</v>
      </c>
      <c r="L2032" t="s">
        <v>64</v>
      </c>
    </row>
    <row r="2033" spans="1:12" x14ac:dyDescent="0.25">
      <c r="A2033">
        <v>91</v>
      </c>
      <c r="B2033" s="93">
        <v>43374</v>
      </c>
      <c r="C2033">
        <v>10</v>
      </c>
      <c r="D2033" t="s">
        <v>102</v>
      </c>
      <c r="E2033">
        <v>2018</v>
      </c>
      <c r="F2033" t="s">
        <v>71</v>
      </c>
      <c r="G2033" t="s">
        <v>36</v>
      </c>
      <c r="H2033" t="s">
        <v>402</v>
      </c>
      <c r="I2033">
        <v>5</v>
      </c>
      <c r="J2033">
        <v>0</v>
      </c>
      <c r="K2033" t="s">
        <v>275</v>
      </c>
      <c r="L2033" t="s">
        <v>222</v>
      </c>
    </row>
    <row r="2034" spans="1:12" x14ac:dyDescent="0.25">
      <c r="A2034">
        <v>91</v>
      </c>
      <c r="B2034" s="93">
        <v>43374</v>
      </c>
      <c r="C2034">
        <v>10</v>
      </c>
      <c r="D2034" t="s">
        <v>102</v>
      </c>
      <c r="E2034">
        <v>2018</v>
      </c>
      <c r="F2034" t="s">
        <v>73</v>
      </c>
      <c r="G2034" t="s">
        <v>35</v>
      </c>
      <c r="H2034" t="s">
        <v>402</v>
      </c>
      <c r="I2034">
        <v>8.31</v>
      </c>
      <c r="J2034">
        <v>0</v>
      </c>
      <c r="K2034" t="s">
        <v>275</v>
      </c>
      <c r="L2034" t="s">
        <v>35</v>
      </c>
    </row>
    <row r="2035" spans="1:12" x14ac:dyDescent="0.25">
      <c r="A2035">
        <v>91</v>
      </c>
      <c r="B2035" s="93">
        <v>43374</v>
      </c>
      <c r="C2035">
        <v>10</v>
      </c>
      <c r="D2035" t="s">
        <v>102</v>
      </c>
      <c r="E2035">
        <v>2018</v>
      </c>
      <c r="F2035" t="s">
        <v>106</v>
      </c>
      <c r="G2035" t="s">
        <v>35</v>
      </c>
      <c r="H2035" t="s">
        <v>402</v>
      </c>
      <c r="I2035">
        <v>22.6</v>
      </c>
      <c r="J2035">
        <v>0</v>
      </c>
      <c r="K2035" t="s">
        <v>275</v>
      </c>
      <c r="L2035" t="s">
        <v>35</v>
      </c>
    </row>
    <row r="2036" spans="1:12" x14ac:dyDescent="0.25">
      <c r="A2036">
        <v>91</v>
      </c>
      <c r="B2036" s="93">
        <v>43374</v>
      </c>
      <c r="C2036">
        <v>10</v>
      </c>
      <c r="D2036" t="s">
        <v>102</v>
      </c>
      <c r="E2036">
        <v>2018</v>
      </c>
      <c r="F2036" t="s">
        <v>75</v>
      </c>
      <c r="G2036" t="s">
        <v>36</v>
      </c>
      <c r="H2036" t="s">
        <v>402</v>
      </c>
      <c r="I2036">
        <v>24</v>
      </c>
      <c r="J2036">
        <v>0</v>
      </c>
      <c r="K2036" t="s">
        <v>275</v>
      </c>
      <c r="L2036" t="s">
        <v>222</v>
      </c>
    </row>
    <row r="2037" spans="1:12" x14ac:dyDescent="0.25">
      <c r="A2037">
        <v>91</v>
      </c>
      <c r="B2037" s="93">
        <v>43374</v>
      </c>
      <c r="C2037">
        <v>10</v>
      </c>
      <c r="D2037" t="s">
        <v>102</v>
      </c>
      <c r="E2037">
        <v>2018</v>
      </c>
      <c r="F2037" t="s">
        <v>71</v>
      </c>
      <c r="G2037" t="s">
        <v>64</v>
      </c>
      <c r="H2037" t="s">
        <v>402</v>
      </c>
      <c r="I2037">
        <v>24.5</v>
      </c>
      <c r="J2037">
        <v>0</v>
      </c>
      <c r="K2037" t="s">
        <v>275</v>
      </c>
      <c r="L2037" t="s">
        <v>64</v>
      </c>
    </row>
    <row r="2038" spans="1:12" x14ac:dyDescent="0.25">
      <c r="A2038">
        <v>91</v>
      </c>
      <c r="B2038" s="93">
        <v>43374</v>
      </c>
      <c r="C2038">
        <v>10</v>
      </c>
      <c r="D2038" t="s">
        <v>102</v>
      </c>
      <c r="E2038">
        <v>2018</v>
      </c>
      <c r="F2038" t="s">
        <v>78</v>
      </c>
      <c r="G2038" t="s">
        <v>36</v>
      </c>
      <c r="H2038" t="s">
        <v>402</v>
      </c>
      <c r="I2038">
        <v>29.42</v>
      </c>
      <c r="J2038">
        <v>0</v>
      </c>
      <c r="K2038" t="s">
        <v>275</v>
      </c>
      <c r="L2038" t="s">
        <v>222</v>
      </c>
    </row>
    <row r="2039" spans="1:12" x14ac:dyDescent="0.25">
      <c r="A2039">
        <v>91</v>
      </c>
      <c r="B2039" s="93">
        <v>43374</v>
      </c>
      <c r="C2039">
        <v>10</v>
      </c>
      <c r="D2039" t="s">
        <v>102</v>
      </c>
      <c r="E2039">
        <v>2018</v>
      </c>
      <c r="F2039" t="s">
        <v>71</v>
      </c>
      <c r="G2039" t="s">
        <v>35</v>
      </c>
      <c r="H2039" t="s">
        <v>402</v>
      </c>
      <c r="I2039">
        <v>37.01</v>
      </c>
      <c r="J2039">
        <v>0</v>
      </c>
      <c r="K2039" t="s">
        <v>275</v>
      </c>
      <c r="L2039" t="s">
        <v>35</v>
      </c>
    </row>
    <row r="2040" spans="1:12" x14ac:dyDescent="0.25">
      <c r="A2040">
        <v>91</v>
      </c>
      <c r="B2040" s="93">
        <v>43374</v>
      </c>
      <c r="C2040">
        <v>10</v>
      </c>
      <c r="D2040" t="s">
        <v>102</v>
      </c>
      <c r="E2040">
        <v>2018</v>
      </c>
      <c r="F2040" t="s">
        <v>69</v>
      </c>
      <c r="G2040" t="s">
        <v>35</v>
      </c>
      <c r="H2040" t="s">
        <v>402</v>
      </c>
      <c r="I2040">
        <v>44.35</v>
      </c>
      <c r="J2040">
        <v>0</v>
      </c>
      <c r="K2040" t="s">
        <v>275</v>
      </c>
      <c r="L2040" t="s">
        <v>35</v>
      </c>
    </row>
    <row r="2041" spans="1:12" x14ac:dyDescent="0.25">
      <c r="A2041">
        <v>91</v>
      </c>
      <c r="B2041" s="93">
        <v>43374</v>
      </c>
      <c r="C2041">
        <v>10</v>
      </c>
      <c r="D2041" t="s">
        <v>102</v>
      </c>
      <c r="E2041">
        <v>2018</v>
      </c>
      <c r="F2041" t="s">
        <v>70</v>
      </c>
      <c r="G2041" t="s">
        <v>35</v>
      </c>
      <c r="H2041" t="s">
        <v>402</v>
      </c>
      <c r="I2041">
        <v>48.18</v>
      </c>
      <c r="J2041">
        <v>0</v>
      </c>
      <c r="K2041" t="s">
        <v>275</v>
      </c>
      <c r="L2041" t="s">
        <v>35</v>
      </c>
    </row>
    <row r="2042" spans="1:12" x14ac:dyDescent="0.25">
      <c r="A2042">
        <v>91</v>
      </c>
      <c r="B2042" s="93">
        <v>43374</v>
      </c>
      <c r="C2042">
        <v>10</v>
      </c>
      <c r="D2042" t="s">
        <v>102</v>
      </c>
      <c r="E2042">
        <v>2018</v>
      </c>
      <c r="F2042" t="s">
        <v>75</v>
      </c>
      <c r="G2042" t="s">
        <v>35</v>
      </c>
      <c r="H2042" t="s">
        <v>402</v>
      </c>
      <c r="I2042">
        <v>58.75</v>
      </c>
      <c r="J2042">
        <v>0</v>
      </c>
      <c r="K2042" t="s">
        <v>275</v>
      </c>
      <c r="L2042" t="s">
        <v>35</v>
      </c>
    </row>
    <row r="2043" spans="1:12" x14ac:dyDescent="0.25">
      <c r="A2043">
        <v>91</v>
      </c>
      <c r="B2043" s="93">
        <v>43374</v>
      </c>
      <c r="C2043">
        <v>10</v>
      </c>
      <c r="D2043" t="s">
        <v>102</v>
      </c>
      <c r="E2043">
        <v>2018</v>
      </c>
      <c r="F2043" t="s">
        <v>82</v>
      </c>
      <c r="G2043" t="s">
        <v>35</v>
      </c>
      <c r="H2043" t="s">
        <v>402</v>
      </c>
      <c r="I2043">
        <v>70.069999999999993</v>
      </c>
      <c r="J2043">
        <v>0</v>
      </c>
      <c r="K2043" t="s">
        <v>275</v>
      </c>
      <c r="L2043" t="s">
        <v>35</v>
      </c>
    </row>
    <row r="2044" spans="1:12" x14ac:dyDescent="0.25">
      <c r="A2044">
        <v>91</v>
      </c>
      <c r="B2044" s="93">
        <v>43374</v>
      </c>
      <c r="C2044">
        <v>10</v>
      </c>
      <c r="D2044" t="s">
        <v>102</v>
      </c>
      <c r="E2044">
        <v>2018</v>
      </c>
      <c r="F2044" t="s">
        <v>110</v>
      </c>
      <c r="G2044" t="s">
        <v>67</v>
      </c>
      <c r="H2044" t="s">
        <v>402</v>
      </c>
      <c r="I2044">
        <v>0</v>
      </c>
      <c r="J2044">
        <v>358.92</v>
      </c>
      <c r="K2044" t="s">
        <v>275</v>
      </c>
      <c r="L2044" t="s">
        <v>266</v>
      </c>
    </row>
    <row r="2045" spans="1:12" x14ac:dyDescent="0.25">
      <c r="A2045">
        <v>91</v>
      </c>
      <c r="B2045" s="93">
        <v>43375</v>
      </c>
      <c r="C2045">
        <v>10</v>
      </c>
      <c r="D2045" t="s">
        <v>102</v>
      </c>
      <c r="E2045">
        <v>2018</v>
      </c>
      <c r="F2045" t="s">
        <v>82</v>
      </c>
      <c r="G2045" t="s">
        <v>35</v>
      </c>
      <c r="H2045" t="s">
        <v>404</v>
      </c>
      <c r="I2045">
        <v>23</v>
      </c>
      <c r="J2045">
        <v>0</v>
      </c>
      <c r="K2045" t="s">
        <v>275</v>
      </c>
      <c r="L2045" t="s">
        <v>35</v>
      </c>
    </row>
    <row r="2046" spans="1:12" x14ac:dyDescent="0.25">
      <c r="A2046">
        <v>91</v>
      </c>
      <c r="B2046" s="93">
        <v>43375</v>
      </c>
      <c r="C2046">
        <v>10</v>
      </c>
      <c r="D2046" t="s">
        <v>102</v>
      </c>
      <c r="E2046">
        <v>2018</v>
      </c>
      <c r="F2046" t="s">
        <v>69</v>
      </c>
      <c r="G2046" t="s">
        <v>35</v>
      </c>
      <c r="H2046" t="s">
        <v>404</v>
      </c>
      <c r="I2046">
        <v>24.6</v>
      </c>
      <c r="J2046">
        <v>0</v>
      </c>
      <c r="K2046" t="s">
        <v>275</v>
      </c>
      <c r="L2046" t="s">
        <v>35</v>
      </c>
    </row>
    <row r="2047" spans="1:12" x14ac:dyDescent="0.25">
      <c r="A2047">
        <v>91</v>
      </c>
      <c r="B2047" s="93">
        <v>43375</v>
      </c>
      <c r="C2047">
        <v>10</v>
      </c>
      <c r="D2047" t="s">
        <v>102</v>
      </c>
      <c r="E2047">
        <v>2018</v>
      </c>
      <c r="F2047" t="s">
        <v>75</v>
      </c>
      <c r="G2047" t="s">
        <v>63</v>
      </c>
      <c r="H2047" t="s">
        <v>404</v>
      </c>
      <c r="I2047">
        <v>25.95</v>
      </c>
      <c r="J2047">
        <v>0</v>
      </c>
      <c r="K2047" t="s">
        <v>275</v>
      </c>
      <c r="L2047" t="s">
        <v>64</v>
      </c>
    </row>
    <row r="2048" spans="1:12" x14ac:dyDescent="0.25">
      <c r="A2048">
        <v>91</v>
      </c>
      <c r="B2048" s="93">
        <v>43375</v>
      </c>
      <c r="C2048">
        <v>10</v>
      </c>
      <c r="D2048" t="s">
        <v>102</v>
      </c>
      <c r="E2048">
        <v>2018</v>
      </c>
      <c r="F2048" t="s">
        <v>106</v>
      </c>
      <c r="G2048" t="s">
        <v>63</v>
      </c>
      <c r="H2048" t="s">
        <v>404</v>
      </c>
      <c r="I2048">
        <v>32.049999999999997</v>
      </c>
      <c r="J2048">
        <v>0</v>
      </c>
      <c r="K2048" t="s">
        <v>275</v>
      </c>
      <c r="L2048" t="s">
        <v>64</v>
      </c>
    </row>
    <row r="2049" spans="1:12" x14ac:dyDescent="0.25">
      <c r="A2049">
        <v>91</v>
      </c>
      <c r="B2049" s="93">
        <v>43375</v>
      </c>
      <c r="C2049">
        <v>10</v>
      </c>
      <c r="D2049" t="s">
        <v>102</v>
      </c>
      <c r="E2049">
        <v>2018</v>
      </c>
      <c r="F2049" t="s">
        <v>110</v>
      </c>
      <c r="G2049" t="s">
        <v>35</v>
      </c>
      <c r="H2049" t="s">
        <v>404</v>
      </c>
      <c r="I2049">
        <v>37.299999999999997</v>
      </c>
      <c r="J2049">
        <v>0</v>
      </c>
      <c r="K2049" t="s">
        <v>275</v>
      </c>
      <c r="L2049" t="s">
        <v>35</v>
      </c>
    </row>
    <row r="2050" spans="1:12" x14ac:dyDescent="0.25">
      <c r="A2050">
        <v>91</v>
      </c>
      <c r="B2050" s="93">
        <v>43375</v>
      </c>
      <c r="C2050">
        <v>10</v>
      </c>
      <c r="D2050" t="s">
        <v>102</v>
      </c>
      <c r="E2050">
        <v>2018</v>
      </c>
      <c r="F2050" t="s">
        <v>75</v>
      </c>
      <c r="G2050" t="s">
        <v>58</v>
      </c>
      <c r="H2050" t="s">
        <v>404</v>
      </c>
      <c r="I2050">
        <v>60</v>
      </c>
      <c r="J2050">
        <v>0</v>
      </c>
      <c r="K2050" t="s">
        <v>275</v>
      </c>
      <c r="L2050" t="s">
        <v>222</v>
      </c>
    </row>
    <row r="2051" spans="1:12" x14ac:dyDescent="0.25">
      <c r="A2051">
        <v>91</v>
      </c>
      <c r="B2051" s="93">
        <v>43375</v>
      </c>
      <c r="C2051">
        <v>10</v>
      </c>
      <c r="D2051" t="s">
        <v>102</v>
      </c>
      <c r="E2051">
        <v>2018</v>
      </c>
      <c r="F2051" t="s">
        <v>77</v>
      </c>
      <c r="G2051" t="s">
        <v>36</v>
      </c>
      <c r="H2051" t="s">
        <v>404</v>
      </c>
      <c r="I2051">
        <v>61.38</v>
      </c>
      <c r="J2051">
        <v>0</v>
      </c>
      <c r="K2051" t="s">
        <v>275</v>
      </c>
      <c r="L2051" t="s">
        <v>222</v>
      </c>
    </row>
    <row r="2052" spans="1:12" x14ac:dyDescent="0.25">
      <c r="A2052">
        <v>91</v>
      </c>
      <c r="B2052" s="93">
        <v>43375</v>
      </c>
      <c r="C2052">
        <v>10</v>
      </c>
      <c r="D2052" t="s">
        <v>102</v>
      </c>
      <c r="E2052">
        <v>2018</v>
      </c>
      <c r="F2052" t="s">
        <v>76</v>
      </c>
      <c r="G2052" t="s">
        <v>105</v>
      </c>
      <c r="H2052" t="s">
        <v>404</v>
      </c>
      <c r="I2052">
        <v>75</v>
      </c>
      <c r="J2052">
        <v>0</v>
      </c>
      <c r="K2052" t="s">
        <v>275</v>
      </c>
      <c r="L2052" t="s">
        <v>266</v>
      </c>
    </row>
    <row r="2053" spans="1:12" x14ac:dyDescent="0.25">
      <c r="A2053">
        <v>91</v>
      </c>
      <c r="B2053" s="93">
        <v>43375</v>
      </c>
      <c r="C2053">
        <v>10</v>
      </c>
      <c r="D2053" t="s">
        <v>102</v>
      </c>
      <c r="E2053">
        <v>2018</v>
      </c>
      <c r="F2053" t="s">
        <v>70</v>
      </c>
      <c r="G2053" t="s">
        <v>35</v>
      </c>
      <c r="H2053" t="s">
        <v>404</v>
      </c>
      <c r="I2053">
        <v>99.01</v>
      </c>
      <c r="J2053">
        <v>0</v>
      </c>
      <c r="K2053" t="s">
        <v>275</v>
      </c>
      <c r="L2053" t="s">
        <v>35</v>
      </c>
    </row>
    <row r="2054" spans="1:12" x14ac:dyDescent="0.25">
      <c r="A2054">
        <v>91</v>
      </c>
      <c r="B2054" s="93">
        <v>43375</v>
      </c>
      <c r="C2054">
        <v>10</v>
      </c>
      <c r="D2054" t="s">
        <v>102</v>
      </c>
      <c r="E2054">
        <v>2018</v>
      </c>
      <c r="F2054" t="s">
        <v>71</v>
      </c>
      <c r="G2054" t="s">
        <v>67</v>
      </c>
      <c r="H2054" t="s">
        <v>404</v>
      </c>
      <c r="I2054">
        <v>100</v>
      </c>
      <c r="J2054">
        <v>0</v>
      </c>
      <c r="K2054" t="s">
        <v>275</v>
      </c>
      <c r="L2054" t="s">
        <v>266</v>
      </c>
    </row>
    <row r="2055" spans="1:12" x14ac:dyDescent="0.25">
      <c r="A2055">
        <v>91</v>
      </c>
      <c r="B2055" s="93">
        <v>43375</v>
      </c>
      <c r="C2055">
        <v>10</v>
      </c>
      <c r="D2055" t="s">
        <v>102</v>
      </c>
      <c r="E2055">
        <v>2018</v>
      </c>
      <c r="F2055" t="s">
        <v>81</v>
      </c>
      <c r="G2055" t="s">
        <v>65</v>
      </c>
      <c r="H2055" t="s">
        <v>404</v>
      </c>
      <c r="I2055">
        <v>106.09</v>
      </c>
      <c r="J2055">
        <v>0</v>
      </c>
      <c r="K2055" t="s">
        <v>275</v>
      </c>
      <c r="L2055" t="s">
        <v>35</v>
      </c>
    </row>
    <row r="2056" spans="1:12" x14ac:dyDescent="0.25">
      <c r="A2056">
        <v>91</v>
      </c>
      <c r="B2056" s="93">
        <v>43375</v>
      </c>
      <c r="C2056">
        <v>10</v>
      </c>
      <c r="D2056" t="s">
        <v>102</v>
      </c>
      <c r="E2056">
        <v>2018</v>
      </c>
      <c r="F2056" t="s">
        <v>75</v>
      </c>
      <c r="G2056" t="s">
        <v>65</v>
      </c>
      <c r="H2056" t="s">
        <v>404</v>
      </c>
      <c r="I2056">
        <v>150</v>
      </c>
      <c r="J2056">
        <v>0</v>
      </c>
      <c r="K2056" t="s">
        <v>275</v>
      </c>
      <c r="L2056" t="s">
        <v>35</v>
      </c>
    </row>
    <row r="2057" spans="1:12" x14ac:dyDescent="0.25">
      <c r="A2057">
        <v>91</v>
      </c>
      <c r="B2057" s="93">
        <v>43375</v>
      </c>
      <c r="C2057">
        <v>10</v>
      </c>
      <c r="D2057" t="s">
        <v>102</v>
      </c>
      <c r="E2057">
        <v>2018</v>
      </c>
      <c r="F2057" t="s">
        <v>82</v>
      </c>
      <c r="G2057" t="s">
        <v>66</v>
      </c>
      <c r="H2057" t="s">
        <v>404</v>
      </c>
      <c r="I2057">
        <v>152.05000000000001</v>
      </c>
      <c r="J2057">
        <v>0</v>
      </c>
      <c r="K2057" t="s">
        <v>275</v>
      </c>
      <c r="L2057" t="s">
        <v>35</v>
      </c>
    </row>
    <row r="2058" spans="1:12" x14ac:dyDescent="0.25">
      <c r="A2058">
        <v>91</v>
      </c>
      <c r="B2058" s="93">
        <v>43375</v>
      </c>
      <c r="C2058">
        <v>10</v>
      </c>
      <c r="D2058" t="s">
        <v>102</v>
      </c>
      <c r="E2058">
        <v>2018</v>
      </c>
      <c r="F2058" t="s">
        <v>79</v>
      </c>
      <c r="G2058" t="s">
        <v>66</v>
      </c>
      <c r="H2058" t="s">
        <v>404</v>
      </c>
      <c r="I2058">
        <v>237.9</v>
      </c>
      <c r="J2058">
        <v>0</v>
      </c>
      <c r="K2058" t="s">
        <v>275</v>
      </c>
      <c r="L2058" t="s">
        <v>35</v>
      </c>
    </row>
    <row r="2059" spans="1:12" x14ac:dyDescent="0.25">
      <c r="A2059">
        <v>91</v>
      </c>
      <c r="B2059" s="93">
        <v>43375</v>
      </c>
      <c r="C2059">
        <v>10</v>
      </c>
      <c r="D2059" t="s">
        <v>102</v>
      </c>
      <c r="E2059">
        <v>2018</v>
      </c>
      <c r="F2059" t="s">
        <v>76</v>
      </c>
      <c r="G2059" t="s">
        <v>65</v>
      </c>
      <c r="H2059" t="s">
        <v>404</v>
      </c>
      <c r="I2059">
        <v>300</v>
      </c>
      <c r="J2059">
        <v>0</v>
      </c>
      <c r="K2059" t="s">
        <v>275</v>
      </c>
      <c r="L2059" t="s">
        <v>35</v>
      </c>
    </row>
    <row r="2060" spans="1:12" x14ac:dyDescent="0.25">
      <c r="A2060">
        <v>91</v>
      </c>
      <c r="B2060" s="93">
        <v>43375</v>
      </c>
      <c r="C2060">
        <v>10</v>
      </c>
      <c r="D2060" t="s">
        <v>102</v>
      </c>
      <c r="E2060">
        <v>2018</v>
      </c>
      <c r="F2060" t="s">
        <v>79</v>
      </c>
      <c r="G2060" t="s">
        <v>58</v>
      </c>
      <c r="H2060" t="s">
        <v>404</v>
      </c>
      <c r="I2060">
        <v>333.89</v>
      </c>
      <c r="J2060">
        <v>0</v>
      </c>
      <c r="K2060" t="s">
        <v>275</v>
      </c>
      <c r="L2060" t="s">
        <v>222</v>
      </c>
    </row>
    <row r="2061" spans="1:12" x14ac:dyDescent="0.25">
      <c r="A2061">
        <v>91</v>
      </c>
      <c r="B2061" s="93">
        <v>43375</v>
      </c>
      <c r="C2061">
        <v>10</v>
      </c>
      <c r="D2061" t="s">
        <v>102</v>
      </c>
      <c r="E2061">
        <v>2018</v>
      </c>
      <c r="F2061" t="s">
        <v>79</v>
      </c>
      <c r="G2061" t="s">
        <v>63</v>
      </c>
      <c r="H2061" t="s">
        <v>404</v>
      </c>
      <c r="I2061">
        <v>555.79999999999995</v>
      </c>
      <c r="J2061">
        <v>0</v>
      </c>
      <c r="K2061" t="s">
        <v>275</v>
      </c>
      <c r="L2061" t="s">
        <v>64</v>
      </c>
    </row>
    <row r="2062" spans="1:12" x14ac:dyDescent="0.25">
      <c r="A2062">
        <v>91</v>
      </c>
      <c r="B2062" s="93">
        <v>43375</v>
      </c>
      <c r="C2062">
        <v>10</v>
      </c>
      <c r="D2062" t="s">
        <v>102</v>
      </c>
      <c r="E2062">
        <v>2018</v>
      </c>
      <c r="F2062" t="s">
        <v>71</v>
      </c>
      <c r="G2062" t="s">
        <v>65</v>
      </c>
      <c r="H2062" t="s">
        <v>404</v>
      </c>
      <c r="I2062">
        <v>2100</v>
      </c>
      <c r="J2062">
        <v>0</v>
      </c>
      <c r="K2062" t="s">
        <v>275</v>
      </c>
      <c r="L2062" t="s">
        <v>35</v>
      </c>
    </row>
    <row r="2063" spans="1:12" x14ac:dyDescent="0.25">
      <c r="A2063">
        <v>91</v>
      </c>
      <c r="B2063" s="93">
        <v>43375</v>
      </c>
      <c r="C2063">
        <v>10</v>
      </c>
      <c r="D2063" t="s">
        <v>102</v>
      </c>
      <c r="E2063">
        <v>2018</v>
      </c>
      <c r="F2063" t="s">
        <v>106</v>
      </c>
      <c r="G2063" t="s">
        <v>58</v>
      </c>
      <c r="H2063" t="s">
        <v>404</v>
      </c>
      <c r="I2063">
        <v>0</v>
      </c>
      <c r="J2063">
        <v>32.049999999999997</v>
      </c>
      <c r="K2063" t="s">
        <v>275</v>
      </c>
      <c r="L2063" t="s">
        <v>222</v>
      </c>
    </row>
    <row r="2064" spans="1:12" x14ac:dyDescent="0.25">
      <c r="A2064">
        <v>91</v>
      </c>
      <c r="B2064" s="93">
        <v>43375</v>
      </c>
      <c r="C2064">
        <v>10</v>
      </c>
      <c r="D2064" t="s">
        <v>102</v>
      </c>
      <c r="E2064">
        <v>2018</v>
      </c>
      <c r="F2064" t="s">
        <v>75</v>
      </c>
      <c r="G2064" t="s">
        <v>58</v>
      </c>
      <c r="H2064" t="s">
        <v>404</v>
      </c>
      <c r="I2064">
        <v>0</v>
      </c>
      <c r="J2064">
        <v>297.57</v>
      </c>
      <c r="K2064" t="s">
        <v>275</v>
      </c>
      <c r="L2064" t="s">
        <v>222</v>
      </c>
    </row>
    <row r="2065" spans="1:12" x14ac:dyDescent="0.25">
      <c r="A2065">
        <v>91</v>
      </c>
      <c r="B2065" s="93">
        <v>43376</v>
      </c>
      <c r="C2065">
        <v>10</v>
      </c>
      <c r="D2065" t="s">
        <v>102</v>
      </c>
      <c r="E2065">
        <v>2018</v>
      </c>
      <c r="F2065" t="s">
        <v>69</v>
      </c>
      <c r="G2065" t="s">
        <v>35</v>
      </c>
      <c r="H2065" t="s">
        <v>405</v>
      </c>
      <c r="I2065">
        <v>10</v>
      </c>
      <c r="J2065">
        <v>0</v>
      </c>
      <c r="K2065" t="s">
        <v>275</v>
      </c>
      <c r="L2065" t="s">
        <v>35</v>
      </c>
    </row>
    <row r="2066" spans="1:12" x14ac:dyDescent="0.25">
      <c r="A2066">
        <v>91</v>
      </c>
      <c r="B2066" s="93">
        <v>43376</v>
      </c>
      <c r="C2066">
        <v>10</v>
      </c>
      <c r="D2066" t="s">
        <v>102</v>
      </c>
      <c r="E2066">
        <v>2018</v>
      </c>
      <c r="F2066" t="s">
        <v>72</v>
      </c>
      <c r="G2066" t="s">
        <v>35</v>
      </c>
      <c r="H2066" t="s">
        <v>405</v>
      </c>
      <c r="I2066">
        <v>24</v>
      </c>
      <c r="J2066">
        <v>0</v>
      </c>
      <c r="K2066" t="s">
        <v>275</v>
      </c>
      <c r="L2066" t="s">
        <v>35</v>
      </c>
    </row>
    <row r="2067" spans="1:12" x14ac:dyDescent="0.25">
      <c r="A2067">
        <v>91</v>
      </c>
      <c r="B2067" s="93">
        <v>43376</v>
      </c>
      <c r="C2067">
        <v>10</v>
      </c>
      <c r="D2067" t="s">
        <v>102</v>
      </c>
      <c r="E2067">
        <v>2018</v>
      </c>
      <c r="F2067" t="s">
        <v>76</v>
      </c>
      <c r="G2067" t="s">
        <v>35</v>
      </c>
      <c r="H2067" t="s">
        <v>405</v>
      </c>
      <c r="I2067">
        <v>82</v>
      </c>
      <c r="J2067">
        <v>0</v>
      </c>
      <c r="K2067" t="s">
        <v>275</v>
      </c>
      <c r="L2067" t="s">
        <v>35</v>
      </c>
    </row>
    <row r="2068" spans="1:12" x14ac:dyDescent="0.25">
      <c r="A2068">
        <v>91</v>
      </c>
      <c r="B2068" s="93">
        <v>43376</v>
      </c>
      <c r="C2068">
        <v>10</v>
      </c>
      <c r="D2068" t="s">
        <v>102</v>
      </c>
      <c r="E2068">
        <v>2018</v>
      </c>
      <c r="F2068" t="s">
        <v>369</v>
      </c>
      <c r="G2068" t="s">
        <v>64</v>
      </c>
      <c r="H2068" t="s">
        <v>405</v>
      </c>
      <c r="I2068">
        <v>252.9</v>
      </c>
      <c r="J2068">
        <v>0</v>
      </c>
      <c r="K2068" t="s">
        <v>275</v>
      </c>
      <c r="L2068" t="s">
        <v>64</v>
      </c>
    </row>
    <row r="2069" spans="1:12" x14ac:dyDescent="0.25">
      <c r="A2069">
        <v>91</v>
      </c>
      <c r="B2069" s="93">
        <v>43376</v>
      </c>
      <c r="C2069">
        <v>10</v>
      </c>
      <c r="D2069" t="s">
        <v>102</v>
      </c>
      <c r="E2069">
        <v>2018</v>
      </c>
      <c r="F2069" t="s">
        <v>75</v>
      </c>
      <c r="G2069" t="s">
        <v>35</v>
      </c>
      <c r="H2069" t="s">
        <v>405</v>
      </c>
      <c r="I2069">
        <v>301</v>
      </c>
      <c r="J2069">
        <v>0</v>
      </c>
      <c r="K2069" t="s">
        <v>275</v>
      </c>
      <c r="L2069" t="s">
        <v>35</v>
      </c>
    </row>
    <row r="2070" spans="1:12" x14ac:dyDescent="0.25">
      <c r="A2070">
        <v>91</v>
      </c>
      <c r="B2070" s="93">
        <v>43376</v>
      </c>
      <c r="C2070">
        <v>10</v>
      </c>
      <c r="D2070" t="s">
        <v>102</v>
      </c>
      <c r="E2070">
        <v>2018</v>
      </c>
      <c r="F2070" t="s">
        <v>73</v>
      </c>
      <c r="G2070" t="s">
        <v>64</v>
      </c>
      <c r="H2070" t="s">
        <v>405</v>
      </c>
      <c r="I2070">
        <v>347.88</v>
      </c>
      <c r="J2070">
        <v>0</v>
      </c>
      <c r="K2070" t="s">
        <v>275</v>
      </c>
      <c r="L2070" t="s">
        <v>64</v>
      </c>
    </row>
    <row r="2071" spans="1:12" x14ac:dyDescent="0.25">
      <c r="A2071">
        <v>91</v>
      </c>
      <c r="B2071" s="93">
        <v>43377</v>
      </c>
      <c r="C2071">
        <v>10</v>
      </c>
      <c r="D2071" t="s">
        <v>102</v>
      </c>
      <c r="E2071">
        <v>2018</v>
      </c>
      <c r="F2071" t="s">
        <v>78</v>
      </c>
      <c r="G2071" t="s">
        <v>35</v>
      </c>
      <c r="H2071" t="s">
        <v>406</v>
      </c>
      <c r="I2071">
        <v>6.5</v>
      </c>
      <c r="J2071">
        <v>0</v>
      </c>
      <c r="K2071" t="s">
        <v>275</v>
      </c>
      <c r="L2071" t="s">
        <v>35</v>
      </c>
    </row>
    <row r="2072" spans="1:12" x14ac:dyDescent="0.25">
      <c r="A2072">
        <v>91</v>
      </c>
      <c r="B2072" s="93">
        <v>43377</v>
      </c>
      <c r="C2072">
        <v>10</v>
      </c>
      <c r="D2072" t="s">
        <v>102</v>
      </c>
      <c r="E2072">
        <v>2018</v>
      </c>
      <c r="F2072" t="s">
        <v>71</v>
      </c>
      <c r="G2072" t="s">
        <v>64</v>
      </c>
      <c r="H2072" t="s">
        <v>406</v>
      </c>
      <c r="I2072">
        <v>15.75</v>
      </c>
      <c r="J2072">
        <v>0</v>
      </c>
      <c r="K2072" t="s">
        <v>275</v>
      </c>
      <c r="L2072" t="s">
        <v>64</v>
      </c>
    </row>
    <row r="2073" spans="1:12" x14ac:dyDescent="0.25">
      <c r="A2073">
        <v>91</v>
      </c>
      <c r="B2073" s="93">
        <v>43377</v>
      </c>
      <c r="C2073">
        <v>10</v>
      </c>
      <c r="D2073" t="s">
        <v>102</v>
      </c>
      <c r="E2073">
        <v>2018</v>
      </c>
      <c r="F2073" t="s">
        <v>72</v>
      </c>
      <c r="G2073" t="s">
        <v>65</v>
      </c>
      <c r="H2073" t="s">
        <v>406</v>
      </c>
      <c r="I2073">
        <v>40</v>
      </c>
      <c r="J2073">
        <v>0</v>
      </c>
      <c r="K2073" t="s">
        <v>275</v>
      </c>
      <c r="L2073" t="s">
        <v>35</v>
      </c>
    </row>
    <row r="2074" spans="1:12" x14ac:dyDescent="0.25">
      <c r="A2074">
        <v>91</v>
      </c>
      <c r="B2074" s="93">
        <v>43377</v>
      </c>
      <c r="C2074">
        <v>10</v>
      </c>
      <c r="D2074" t="s">
        <v>102</v>
      </c>
      <c r="E2074">
        <v>2018</v>
      </c>
      <c r="F2074" t="s">
        <v>81</v>
      </c>
      <c r="G2074" t="s">
        <v>35</v>
      </c>
      <c r="H2074" t="s">
        <v>406</v>
      </c>
      <c r="I2074">
        <v>48</v>
      </c>
      <c r="J2074">
        <v>0</v>
      </c>
      <c r="K2074" t="s">
        <v>275</v>
      </c>
      <c r="L2074" t="s">
        <v>35</v>
      </c>
    </row>
    <row r="2075" spans="1:12" x14ac:dyDescent="0.25">
      <c r="A2075">
        <v>91</v>
      </c>
      <c r="B2075" s="93">
        <v>43377</v>
      </c>
      <c r="C2075">
        <v>10</v>
      </c>
      <c r="D2075" t="s">
        <v>102</v>
      </c>
      <c r="E2075">
        <v>2018</v>
      </c>
      <c r="F2075" t="s">
        <v>110</v>
      </c>
      <c r="G2075" t="s">
        <v>63</v>
      </c>
      <c r="H2075" t="s">
        <v>406</v>
      </c>
      <c r="I2075">
        <v>52.5</v>
      </c>
      <c r="J2075">
        <v>0</v>
      </c>
      <c r="K2075" t="s">
        <v>275</v>
      </c>
      <c r="L2075" t="s">
        <v>64</v>
      </c>
    </row>
    <row r="2076" spans="1:12" x14ac:dyDescent="0.25">
      <c r="A2076">
        <v>91</v>
      </c>
      <c r="B2076" s="93">
        <v>43377</v>
      </c>
      <c r="C2076">
        <v>10</v>
      </c>
      <c r="D2076" t="s">
        <v>102</v>
      </c>
      <c r="E2076">
        <v>2018</v>
      </c>
      <c r="F2076" t="s">
        <v>107</v>
      </c>
      <c r="G2076" t="s">
        <v>35</v>
      </c>
      <c r="H2076" t="s">
        <v>406</v>
      </c>
      <c r="I2076">
        <v>134</v>
      </c>
      <c r="J2076">
        <v>0</v>
      </c>
      <c r="K2076" t="s">
        <v>275</v>
      </c>
      <c r="L2076" t="s">
        <v>35</v>
      </c>
    </row>
    <row r="2077" spans="1:12" x14ac:dyDescent="0.25">
      <c r="A2077">
        <v>91</v>
      </c>
      <c r="B2077" s="93">
        <v>43377</v>
      </c>
      <c r="C2077">
        <v>10</v>
      </c>
      <c r="D2077" t="s">
        <v>102</v>
      </c>
      <c r="E2077">
        <v>2018</v>
      </c>
      <c r="F2077" t="s">
        <v>81</v>
      </c>
      <c r="G2077" t="s">
        <v>65</v>
      </c>
      <c r="H2077" t="s">
        <v>406</v>
      </c>
      <c r="I2077">
        <v>599.70000000000005</v>
      </c>
      <c r="J2077">
        <v>0</v>
      </c>
      <c r="K2077" t="s">
        <v>275</v>
      </c>
      <c r="L2077" t="s">
        <v>35</v>
      </c>
    </row>
    <row r="2078" spans="1:12" x14ac:dyDescent="0.25">
      <c r="A2078">
        <v>91</v>
      </c>
      <c r="B2078" s="93">
        <v>43377</v>
      </c>
      <c r="C2078">
        <v>10</v>
      </c>
      <c r="D2078" t="s">
        <v>102</v>
      </c>
      <c r="E2078">
        <v>2018</v>
      </c>
      <c r="F2078" t="s">
        <v>75</v>
      </c>
      <c r="G2078" t="s">
        <v>65</v>
      </c>
      <c r="H2078" t="s">
        <v>406</v>
      </c>
      <c r="I2078">
        <v>1166.69</v>
      </c>
      <c r="J2078">
        <v>0</v>
      </c>
      <c r="K2078" t="s">
        <v>275</v>
      </c>
      <c r="L2078" t="s">
        <v>35</v>
      </c>
    </row>
    <row r="2079" spans="1:12" x14ac:dyDescent="0.25">
      <c r="A2079">
        <v>91</v>
      </c>
      <c r="B2079" s="93">
        <v>43378</v>
      </c>
      <c r="C2079">
        <v>10</v>
      </c>
      <c r="D2079" t="s">
        <v>102</v>
      </c>
      <c r="E2079">
        <v>2018</v>
      </c>
      <c r="F2079" t="s">
        <v>106</v>
      </c>
      <c r="G2079" t="s">
        <v>35</v>
      </c>
      <c r="H2079" t="s">
        <v>407</v>
      </c>
      <c r="I2079">
        <v>21.37</v>
      </c>
      <c r="J2079">
        <v>0</v>
      </c>
      <c r="K2079" t="s">
        <v>275</v>
      </c>
      <c r="L2079" t="s">
        <v>35</v>
      </c>
    </row>
    <row r="2080" spans="1:12" x14ac:dyDescent="0.25">
      <c r="A2080">
        <v>91</v>
      </c>
      <c r="B2080" s="93">
        <v>43378</v>
      </c>
      <c r="C2080">
        <v>10</v>
      </c>
      <c r="D2080" t="s">
        <v>102</v>
      </c>
      <c r="E2080">
        <v>2018</v>
      </c>
      <c r="F2080" t="s">
        <v>71</v>
      </c>
      <c r="G2080" t="s">
        <v>35</v>
      </c>
      <c r="H2080" t="s">
        <v>407</v>
      </c>
      <c r="I2080">
        <v>21.98</v>
      </c>
      <c r="J2080">
        <v>0</v>
      </c>
      <c r="K2080" t="s">
        <v>275</v>
      </c>
      <c r="L2080" t="s">
        <v>35</v>
      </c>
    </row>
    <row r="2081" spans="1:12" x14ac:dyDescent="0.25">
      <c r="A2081">
        <v>91</v>
      </c>
      <c r="B2081" s="93">
        <v>43378</v>
      </c>
      <c r="C2081">
        <v>10</v>
      </c>
      <c r="D2081" t="s">
        <v>102</v>
      </c>
      <c r="E2081">
        <v>2018</v>
      </c>
      <c r="F2081" t="s">
        <v>77</v>
      </c>
      <c r="G2081" t="s">
        <v>64</v>
      </c>
      <c r="H2081" t="s">
        <v>407</v>
      </c>
      <c r="I2081">
        <v>22.7</v>
      </c>
      <c r="J2081">
        <v>0</v>
      </c>
      <c r="K2081" t="s">
        <v>275</v>
      </c>
      <c r="L2081" t="s">
        <v>64</v>
      </c>
    </row>
    <row r="2082" spans="1:12" x14ac:dyDescent="0.25">
      <c r="A2082">
        <v>91</v>
      </c>
      <c r="B2082" s="93">
        <v>43378</v>
      </c>
      <c r="C2082">
        <v>10</v>
      </c>
      <c r="D2082" t="s">
        <v>102</v>
      </c>
      <c r="E2082">
        <v>2018</v>
      </c>
      <c r="F2082" t="s">
        <v>78</v>
      </c>
      <c r="G2082" t="s">
        <v>36</v>
      </c>
      <c r="H2082" t="s">
        <v>407</v>
      </c>
      <c r="I2082">
        <v>70.75</v>
      </c>
      <c r="J2082">
        <v>0</v>
      </c>
      <c r="K2082" t="s">
        <v>275</v>
      </c>
      <c r="L2082" t="s">
        <v>222</v>
      </c>
    </row>
    <row r="2083" spans="1:12" x14ac:dyDescent="0.25">
      <c r="A2083">
        <v>91</v>
      </c>
      <c r="B2083" s="93">
        <v>43378</v>
      </c>
      <c r="C2083">
        <v>10</v>
      </c>
      <c r="D2083" t="s">
        <v>102</v>
      </c>
      <c r="E2083">
        <v>2018</v>
      </c>
      <c r="F2083" t="s">
        <v>75</v>
      </c>
      <c r="G2083" t="s">
        <v>65</v>
      </c>
      <c r="H2083" t="s">
        <v>407</v>
      </c>
      <c r="I2083">
        <v>131.68</v>
      </c>
      <c r="J2083">
        <v>0</v>
      </c>
      <c r="K2083" t="s">
        <v>275</v>
      </c>
      <c r="L2083" t="s">
        <v>35</v>
      </c>
    </row>
    <row r="2084" spans="1:12" x14ac:dyDescent="0.25">
      <c r="A2084">
        <v>91</v>
      </c>
      <c r="B2084" s="93">
        <v>43378</v>
      </c>
      <c r="C2084">
        <v>10</v>
      </c>
      <c r="D2084" t="s">
        <v>102</v>
      </c>
      <c r="E2084">
        <v>2018</v>
      </c>
      <c r="F2084" t="s">
        <v>72</v>
      </c>
      <c r="G2084" t="s">
        <v>35</v>
      </c>
      <c r="H2084" t="s">
        <v>407</v>
      </c>
      <c r="I2084">
        <v>137.63999999999999</v>
      </c>
      <c r="J2084">
        <v>0</v>
      </c>
      <c r="K2084" t="s">
        <v>275</v>
      </c>
      <c r="L2084" t="s">
        <v>35</v>
      </c>
    </row>
    <row r="2085" spans="1:12" x14ac:dyDescent="0.25">
      <c r="A2085">
        <v>91</v>
      </c>
      <c r="B2085" s="93">
        <v>43378</v>
      </c>
      <c r="C2085">
        <v>10</v>
      </c>
      <c r="D2085" t="s">
        <v>102</v>
      </c>
      <c r="E2085">
        <v>2018</v>
      </c>
      <c r="F2085" t="s">
        <v>74</v>
      </c>
      <c r="G2085" t="s">
        <v>35</v>
      </c>
      <c r="H2085" t="s">
        <v>407</v>
      </c>
      <c r="I2085">
        <v>138</v>
      </c>
      <c r="J2085">
        <v>0</v>
      </c>
      <c r="K2085" t="s">
        <v>275</v>
      </c>
      <c r="L2085" t="s">
        <v>35</v>
      </c>
    </row>
    <row r="2086" spans="1:12" x14ac:dyDescent="0.25">
      <c r="A2086">
        <v>91</v>
      </c>
      <c r="B2086" s="93">
        <v>43378</v>
      </c>
      <c r="C2086">
        <v>10</v>
      </c>
      <c r="D2086" t="s">
        <v>102</v>
      </c>
      <c r="E2086">
        <v>2018</v>
      </c>
      <c r="F2086" t="s">
        <v>107</v>
      </c>
      <c r="G2086" t="s">
        <v>35</v>
      </c>
      <c r="H2086" t="s">
        <v>407</v>
      </c>
      <c r="I2086">
        <v>166</v>
      </c>
      <c r="J2086">
        <v>0</v>
      </c>
      <c r="K2086" t="s">
        <v>275</v>
      </c>
      <c r="L2086" t="s">
        <v>35</v>
      </c>
    </row>
    <row r="2087" spans="1:12" x14ac:dyDescent="0.25">
      <c r="A2087">
        <v>91</v>
      </c>
      <c r="B2087" s="93">
        <v>43378</v>
      </c>
      <c r="C2087">
        <v>10</v>
      </c>
      <c r="D2087" t="s">
        <v>102</v>
      </c>
      <c r="E2087">
        <v>2018</v>
      </c>
      <c r="F2087" t="s">
        <v>127</v>
      </c>
      <c r="G2087" t="s">
        <v>36</v>
      </c>
      <c r="H2087" t="s">
        <v>407</v>
      </c>
      <c r="I2087">
        <v>172</v>
      </c>
      <c r="J2087">
        <v>0</v>
      </c>
      <c r="K2087" t="s">
        <v>275</v>
      </c>
      <c r="L2087" t="s">
        <v>222</v>
      </c>
    </row>
    <row r="2088" spans="1:12" x14ac:dyDescent="0.25">
      <c r="A2088">
        <v>91</v>
      </c>
      <c r="B2088" s="93">
        <v>43378</v>
      </c>
      <c r="C2088">
        <v>10</v>
      </c>
      <c r="D2088" t="s">
        <v>102</v>
      </c>
      <c r="E2088">
        <v>2018</v>
      </c>
      <c r="F2088" t="s">
        <v>75</v>
      </c>
      <c r="G2088" t="s">
        <v>35</v>
      </c>
      <c r="H2088" t="s">
        <v>407</v>
      </c>
      <c r="I2088">
        <v>236</v>
      </c>
      <c r="J2088">
        <v>0</v>
      </c>
      <c r="K2088" t="s">
        <v>275</v>
      </c>
      <c r="L2088" t="s">
        <v>35</v>
      </c>
    </row>
    <row r="2089" spans="1:12" x14ac:dyDescent="0.25">
      <c r="A2089">
        <v>91</v>
      </c>
      <c r="B2089" s="93">
        <v>43381</v>
      </c>
      <c r="C2089">
        <v>10</v>
      </c>
      <c r="D2089" t="s">
        <v>102</v>
      </c>
      <c r="E2089">
        <v>2018</v>
      </c>
      <c r="F2089" t="s">
        <v>71</v>
      </c>
      <c r="G2089" t="s">
        <v>35</v>
      </c>
      <c r="H2089" t="s">
        <v>409</v>
      </c>
      <c r="I2089">
        <v>9.81</v>
      </c>
      <c r="J2089">
        <v>0</v>
      </c>
      <c r="K2089" t="s">
        <v>275</v>
      </c>
      <c r="L2089" t="s">
        <v>35</v>
      </c>
    </row>
    <row r="2090" spans="1:12" x14ac:dyDescent="0.25">
      <c r="A2090">
        <v>91</v>
      </c>
      <c r="B2090" s="93">
        <v>43381</v>
      </c>
      <c r="C2090">
        <v>10</v>
      </c>
      <c r="D2090" t="s">
        <v>102</v>
      </c>
      <c r="E2090">
        <v>2018</v>
      </c>
      <c r="F2090" t="s">
        <v>69</v>
      </c>
      <c r="G2090" t="s">
        <v>35</v>
      </c>
      <c r="H2090" t="s">
        <v>409</v>
      </c>
      <c r="I2090">
        <v>10</v>
      </c>
      <c r="J2090">
        <v>0</v>
      </c>
      <c r="K2090" t="s">
        <v>275</v>
      </c>
      <c r="L2090" t="s">
        <v>35</v>
      </c>
    </row>
    <row r="2091" spans="1:12" x14ac:dyDescent="0.25">
      <c r="A2091">
        <v>91</v>
      </c>
      <c r="B2091" s="93">
        <v>43381</v>
      </c>
      <c r="C2091">
        <v>10</v>
      </c>
      <c r="D2091" t="s">
        <v>102</v>
      </c>
      <c r="E2091">
        <v>2018</v>
      </c>
      <c r="F2091" t="s">
        <v>85</v>
      </c>
      <c r="G2091" t="s">
        <v>35</v>
      </c>
      <c r="H2091" t="s">
        <v>409</v>
      </c>
      <c r="I2091">
        <v>82.6</v>
      </c>
      <c r="J2091">
        <v>0</v>
      </c>
      <c r="K2091" t="s">
        <v>275</v>
      </c>
      <c r="L2091" t="s">
        <v>35</v>
      </c>
    </row>
    <row r="2092" spans="1:12" x14ac:dyDescent="0.25">
      <c r="A2092">
        <v>91</v>
      </c>
      <c r="B2092" s="93">
        <v>43381</v>
      </c>
      <c r="C2092">
        <v>10</v>
      </c>
      <c r="D2092" t="s">
        <v>102</v>
      </c>
      <c r="E2092">
        <v>2018</v>
      </c>
      <c r="F2092" t="s">
        <v>74</v>
      </c>
      <c r="G2092" t="s">
        <v>35</v>
      </c>
      <c r="H2092" t="s">
        <v>409</v>
      </c>
      <c r="I2092">
        <v>110.57</v>
      </c>
      <c r="J2092">
        <v>0</v>
      </c>
      <c r="K2092" t="s">
        <v>275</v>
      </c>
      <c r="L2092" t="s">
        <v>35</v>
      </c>
    </row>
    <row r="2093" spans="1:12" x14ac:dyDescent="0.25">
      <c r="A2093">
        <v>91</v>
      </c>
      <c r="B2093" s="93">
        <v>43382</v>
      </c>
      <c r="C2093">
        <v>10</v>
      </c>
      <c r="D2093" t="s">
        <v>102</v>
      </c>
      <c r="E2093">
        <v>2018</v>
      </c>
      <c r="F2093" t="s">
        <v>71</v>
      </c>
      <c r="G2093" t="s">
        <v>35</v>
      </c>
      <c r="H2093" t="s">
        <v>410</v>
      </c>
      <c r="I2093">
        <v>20</v>
      </c>
      <c r="J2093">
        <v>0</v>
      </c>
      <c r="K2093" t="s">
        <v>275</v>
      </c>
      <c r="L2093" t="s">
        <v>35</v>
      </c>
    </row>
    <row r="2094" spans="1:12" x14ac:dyDescent="0.25">
      <c r="A2094">
        <v>91</v>
      </c>
      <c r="B2094" s="93">
        <v>43382</v>
      </c>
      <c r="C2094">
        <v>10</v>
      </c>
      <c r="D2094" t="s">
        <v>102</v>
      </c>
      <c r="E2094">
        <v>2018</v>
      </c>
      <c r="F2094" t="s">
        <v>70</v>
      </c>
      <c r="G2094" t="s">
        <v>35</v>
      </c>
      <c r="H2094" t="s">
        <v>410</v>
      </c>
      <c r="I2094">
        <v>209.84</v>
      </c>
      <c r="J2094">
        <v>0</v>
      </c>
      <c r="K2094" t="s">
        <v>275</v>
      </c>
      <c r="L2094" t="s">
        <v>35</v>
      </c>
    </row>
    <row r="2095" spans="1:12" x14ac:dyDescent="0.25">
      <c r="A2095">
        <v>91</v>
      </c>
      <c r="B2095" s="93">
        <v>43383</v>
      </c>
      <c r="C2095">
        <v>10</v>
      </c>
      <c r="D2095" t="s">
        <v>102</v>
      </c>
      <c r="E2095">
        <v>2018</v>
      </c>
      <c r="F2095" t="s">
        <v>107</v>
      </c>
      <c r="G2095" t="s">
        <v>35</v>
      </c>
      <c r="H2095" t="s">
        <v>414</v>
      </c>
      <c r="I2095">
        <v>7.14</v>
      </c>
      <c r="J2095">
        <v>0</v>
      </c>
      <c r="K2095" t="s">
        <v>275</v>
      </c>
      <c r="L2095" t="s">
        <v>35</v>
      </c>
    </row>
    <row r="2096" spans="1:12" x14ac:dyDescent="0.25">
      <c r="A2096">
        <v>91</v>
      </c>
      <c r="B2096" s="93">
        <v>43383</v>
      </c>
      <c r="C2096">
        <v>10</v>
      </c>
      <c r="D2096" t="s">
        <v>102</v>
      </c>
      <c r="E2096">
        <v>2018</v>
      </c>
      <c r="F2096" t="s">
        <v>75</v>
      </c>
      <c r="G2096" t="s">
        <v>64</v>
      </c>
      <c r="H2096" t="s">
        <v>414</v>
      </c>
      <c r="I2096">
        <v>19.32</v>
      </c>
      <c r="J2096">
        <v>0</v>
      </c>
      <c r="K2096" t="s">
        <v>275</v>
      </c>
      <c r="L2096" t="s">
        <v>64</v>
      </c>
    </row>
    <row r="2097" spans="1:12" x14ac:dyDescent="0.25">
      <c r="A2097">
        <v>91</v>
      </c>
      <c r="B2097" s="93">
        <v>43383</v>
      </c>
      <c r="C2097">
        <v>10</v>
      </c>
      <c r="D2097" t="s">
        <v>102</v>
      </c>
      <c r="E2097">
        <v>2018</v>
      </c>
      <c r="F2097" t="s">
        <v>83</v>
      </c>
      <c r="G2097" t="s">
        <v>35</v>
      </c>
      <c r="H2097" t="s">
        <v>414</v>
      </c>
      <c r="I2097">
        <v>21</v>
      </c>
      <c r="J2097">
        <v>0</v>
      </c>
      <c r="K2097" t="s">
        <v>275</v>
      </c>
      <c r="L2097" t="s">
        <v>35</v>
      </c>
    </row>
    <row r="2098" spans="1:12" x14ac:dyDescent="0.25">
      <c r="A2098">
        <v>91</v>
      </c>
      <c r="B2098" s="93">
        <v>43383</v>
      </c>
      <c r="C2098">
        <v>10</v>
      </c>
      <c r="D2098" t="s">
        <v>102</v>
      </c>
      <c r="E2098">
        <v>2018</v>
      </c>
      <c r="F2098" t="s">
        <v>79</v>
      </c>
      <c r="G2098" t="s">
        <v>412</v>
      </c>
      <c r="H2098" t="s">
        <v>413</v>
      </c>
      <c r="I2098">
        <v>35.71</v>
      </c>
      <c r="J2098">
        <v>0</v>
      </c>
      <c r="K2098" t="s">
        <v>275</v>
      </c>
      <c r="L2098" t="s">
        <v>34</v>
      </c>
    </row>
    <row r="2099" spans="1:12" x14ac:dyDescent="0.25">
      <c r="A2099">
        <v>91</v>
      </c>
      <c r="B2099" s="93">
        <v>43383</v>
      </c>
      <c r="C2099">
        <v>10</v>
      </c>
      <c r="D2099" t="s">
        <v>102</v>
      </c>
      <c r="E2099">
        <v>2018</v>
      </c>
      <c r="F2099" t="s">
        <v>78</v>
      </c>
      <c r="G2099" t="s">
        <v>63</v>
      </c>
      <c r="H2099" t="s">
        <v>414</v>
      </c>
      <c r="I2099">
        <v>65.86</v>
      </c>
      <c r="J2099">
        <v>0</v>
      </c>
      <c r="K2099" t="s">
        <v>275</v>
      </c>
      <c r="L2099" t="s">
        <v>64</v>
      </c>
    </row>
    <row r="2100" spans="1:12" x14ac:dyDescent="0.25">
      <c r="A2100">
        <v>91</v>
      </c>
      <c r="B2100" s="93">
        <v>43383</v>
      </c>
      <c r="C2100">
        <v>10</v>
      </c>
      <c r="D2100" t="s">
        <v>102</v>
      </c>
      <c r="E2100">
        <v>2018</v>
      </c>
      <c r="F2100" t="s">
        <v>82</v>
      </c>
      <c r="G2100" t="s">
        <v>58</v>
      </c>
      <c r="H2100" t="s">
        <v>414</v>
      </c>
      <c r="I2100">
        <v>112.62</v>
      </c>
      <c r="J2100">
        <v>0</v>
      </c>
      <c r="K2100" t="s">
        <v>275</v>
      </c>
      <c r="L2100" t="s">
        <v>222</v>
      </c>
    </row>
    <row r="2101" spans="1:12" x14ac:dyDescent="0.25">
      <c r="A2101">
        <v>91</v>
      </c>
      <c r="B2101" s="93">
        <v>43383</v>
      </c>
      <c r="C2101">
        <v>10</v>
      </c>
      <c r="D2101" t="s">
        <v>102</v>
      </c>
      <c r="E2101">
        <v>2018</v>
      </c>
      <c r="F2101" t="s">
        <v>78</v>
      </c>
      <c r="G2101" t="s">
        <v>412</v>
      </c>
      <c r="H2101" t="s">
        <v>413</v>
      </c>
      <c r="I2101">
        <v>171.88</v>
      </c>
      <c r="J2101">
        <v>0</v>
      </c>
      <c r="K2101" t="s">
        <v>275</v>
      </c>
      <c r="L2101" t="s">
        <v>34</v>
      </c>
    </row>
    <row r="2102" spans="1:12" x14ac:dyDescent="0.25">
      <c r="A2102">
        <v>91</v>
      </c>
      <c r="B2102" s="93">
        <v>43383</v>
      </c>
      <c r="C2102">
        <v>10</v>
      </c>
      <c r="D2102" t="s">
        <v>102</v>
      </c>
      <c r="E2102">
        <v>2018</v>
      </c>
      <c r="F2102" t="s">
        <v>82</v>
      </c>
      <c r="G2102" t="s">
        <v>66</v>
      </c>
      <c r="H2102" t="s">
        <v>414</v>
      </c>
      <c r="I2102">
        <v>264</v>
      </c>
      <c r="J2102">
        <v>0</v>
      </c>
      <c r="K2102" t="s">
        <v>275</v>
      </c>
      <c r="L2102" t="s">
        <v>35</v>
      </c>
    </row>
    <row r="2103" spans="1:12" x14ac:dyDescent="0.25">
      <c r="A2103">
        <v>91</v>
      </c>
      <c r="B2103" s="93">
        <v>43383</v>
      </c>
      <c r="C2103">
        <v>10</v>
      </c>
      <c r="D2103" t="s">
        <v>102</v>
      </c>
      <c r="E2103">
        <v>2018</v>
      </c>
      <c r="F2103" t="s">
        <v>107</v>
      </c>
      <c r="G2103" t="s">
        <v>64</v>
      </c>
      <c r="H2103" t="s">
        <v>414</v>
      </c>
      <c r="I2103">
        <v>394.99</v>
      </c>
      <c r="J2103">
        <v>0</v>
      </c>
      <c r="K2103" t="s">
        <v>275</v>
      </c>
      <c r="L2103" t="s">
        <v>64</v>
      </c>
    </row>
    <row r="2104" spans="1:12" x14ac:dyDescent="0.25">
      <c r="A2104">
        <v>91</v>
      </c>
      <c r="B2104" s="93">
        <v>43383</v>
      </c>
      <c r="C2104">
        <v>10</v>
      </c>
      <c r="D2104" t="s">
        <v>102</v>
      </c>
      <c r="E2104">
        <v>2018</v>
      </c>
      <c r="F2104" t="s">
        <v>68</v>
      </c>
      <c r="G2104" t="s">
        <v>412</v>
      </c>
      <c r="H2104" t="s">
        <v>413</v>
      </c>
      <c r="I2104">
        <v>757.98</v>
      </c>
      <c r="J2104">
        <v>0</v>
      </c>
      <c r="K2104" t="s">
        <v>275</v>
      </c>
      <c r="L2104" t="s">
        <v>34</v>
      </c>
    </row>
    <row r="2105" spans="1:12" x14ac:dyDescent="0.25">
      <c r="A2105">
        <v>91</v>
      </c>
      <c r="B2105" s="93">
        <v>43383</v>
      </c>
      <c r="C2105">
        <v>10</v>
      </c>
      <c r="D2105" t="s">
        <v>102</v>
      </c>
      <c r="E2105">
        <v>2018</v>
      </c>
      <c r="F2105" t="s">
        <v>84</v>
      </c>
      <c r="G2105" t="s">
        <v>412</v>
      </c>
      <c r="H2105" t="s">
        <v>413</v>
      </c>
      <c r="I2105">
        <v>833.5</v>
      </c>
      <c r="J2105">
        <v>0</v>
      </c>
      <c r="K2105" t="s">
        <v>275</v>
      </c>
      <c r="L2105" t="s">
        <v>34</v>
      </c>
    </row>
    <row r="2106" spans="1:12" x14ac:dyDescent="0.25">
      <c r="A2106">
        <v>91</v>
      </c>
      <c r="B2106" s="93">
        <v>43383</v>
      </c>
      <c r="C2106">
        <v>10</v>
      </c>
      <c r="D2106" t="s">
        <v>102</v>
      </c>
      <c r="E2106">
        <v>2018</v>
      </c>
      <c r="F2106" t="s">
        <v>80</v>
      </c>
      <c r="G2106" t="s">
        <v>412</v>
      </c>
      <c r="H2106" t="s">
        <v>413</v>
      </c>
      <c r="I2106">
        <v>2622.92</v>
      </c>
      <c r="J2106">
        <v>0</v>
      </c>
      <c r="K2106" t="s">
        <v>275</v>
      </c>
      <c r="L2106" t="s">
        <v>34</v>
      </c>
    </row>
    <row r="2107" spans="1:12" x14ac:dyDescent="0.25">
      <c r="A2107">
        <v>91</v>
      </c>
      <c r="B2107" s="93">
        <v>43383</v>
      </c>
      <c r="C2107">
        <v>10</v>
      </c>
      <c r="D2107" t="s">
        <v>102</v>
      </c>
      <c r="E2107">
        <v>2018</v>
      </c>
      <c r="F2107" t="s">
        <v>71</v>
      </c>
      <c r="G2107" t="s">
        <v>412</v>
      </c>
      <c r="H2107" t="s">
        <v>413</v>
      </c>
      <c r="I2107">
        <v>19187.669999999998</v>
      </c>
      <c r="J2107">
        <v>0</v>
      </c>
      <c r="K2107" t="s">
        <v>275</v>
      </c>
      <c r="L2107" t="s">
        <v>34</v>
      </c>
    </row>
    <row r="2108" spans="1:12" x14ac:dyDescent="0.25">
      <c r="A2108">
        <v>91</v>
      </c>
      <c r="B2108" s="93">
        <v>43384</v>
      </c>
      <c r="C2108">
        <v>10</v>
      </c>
      <c r="D2108" t="s">
        <v>102</v>
      </c>
      <c r="E2108">
        <v>2018</v>
      </c>
      <c r="F2108" t="s">
        <v>107</v>
      </c>
      <c r="G2108" t="s">
        <v>35</v>
      </c>
      <c r="H2108" t="s">
        <v>415</v>
      </c>
      <c r="I2108">
        <v>6.6</v>
      </c>
      <c r="J2108">
        <v>0</v>
      </c>
      <c r="K2108" t="s">
        <v>275</v>
      </c>
      <c r="L2108" t="s">
        <v>35</v>
      </c>
    </row>
    <row r="2109" spans="1:12" x14ac:dyDescent="0.25">
      <c r="A2109">
        <v>91</v>
      </c>
      <c r="B2109" s="93">
        <v>43384</v>
      </c>
      <c r="C2109">
        <v>10</v>
      </c>
      <c r="D2109" t="s">
        <v>102</v>
      </c>
      <c r="E2109">
        <v>2018</v>
      </c>
      <c r="F2109" t="s">
        <v>72</v>
      </c>
      <c r="G2109" t="s">
        <v>35</v>
      </c>
      <c r="H2109" t="s">
        <v>415</v>
      </c>
      <c r="I2109">
        <v>20.5</v>
      </c>
      <c r="J2109">
        <v>0</v>
      </c>
      <c r="K2109" t="s">
        <v>275</v>
      </c>
      <c r="L2109" t="s">
        <v>35</v>
      </c>
    </row>
    <row r="2110" spans="1:12" x14ac:dyDescent="0.25">
      <c r="A2110">
        <v>91</v>
      </c>
      <c r="B2110" s="93">
        <v>43384</v>
      </c>
      <c r="C2110">
        <v>10</v>
      </c>
      <c r="D2110" t="s">
        <v>102</v>
      </c>
      <c r="E2110">
        <v>2018</v>
      </c>
      <c r="F2110" t="s">
        <v>72</v>
      </c>
      <c r="G2110" t="s">
        <v>65</v>
      </c>
      <c r="H2110" t="s">
        <v>415</v>
      </c>
      <c r="I2110">
        <v>85</v>
      </c>
      <c r="J2110">
        <v>0</v>
      </c>
      <c r="K2110" t="s">
        <v>275</v>
      </c>
      <c r="L2110" t="s">
        <v>35</v>
      </c>
    </row>
    <row r="2111" spans="1:12" x14ac:dyDescent="0.25">
      <c r="A2111">
        <v>91</v>
      </c>
      <c r="B2111" s="93">
        <v>43384</v>
      </c>
      <c r="C2111">
        <v>10</v>
      </c>
      <c r="D2111" t="s">
        <v>102</v>
      </c>
      <c r="E2111">
        <v>2018</v>
      </c>
      <c r="F2111" t="s">
        <v>77</v>
      </c>
      <c r="G2111" t="s">
        <v>64</v>
      </c>
      <c r="H2111" t="s">
        <v>415</v>
      </c>
      <c r="I2111">
        <v>136</v>
      </c>
      <c r="J2111">
        <v>0</v>
      </c>
      <c r="K2111" t="s">
        <v>275</v>
      </c>
      <c r="L2111" t="s">
        <v>64</v>
      </c>
    </row>
    <row r="2112" spans="1:12" x14ac:dyDescent="0.25">
      <c r="A2112">
        <v>91</v>
      </c>
      <c r="B2112" s="93">
        <v>43384</v>
      </c>
      <c r="C2112">
        <v>10</v>
      </c>
      <c r="D2112" t="s">
        <v>102</v>
      </c>
      <c r="E2112">
        <v>2018</v>
      </c>
      <c r="F2112" t="s">
        <v>75</v>
      </c>
      <c r="G2112" t="s">
        <v>35</v>
      </c>
      <c r="H2112" t="s">
        <v>415</v>
      </c>
      <c r="I2112">
        <v>549.85</v>
      </c>
      <c r="J2112">
        <v>0</v>
      </c>
      <c r="K2112" t="s">
        <v>275</v>
      </c>
      <c r="L2112" t="s">
        <v>35</v>
      </c>
    </row>
    <row r="2113" spans="1:12" x14ac:dyDescent="0.25">
      <c r="A2113">
        <v>91</v>
      </c>
      <c r="B2113" s="93">
        <v>43385</v>
      </c>
      <c r="C2113">
        <v>10</v>
      </c>
      <c r="D2113" t="s">
        <v>102</v>
      </c>
      <c r="E2113">
        <v>2018</v>
      </c>
      <c r="F2113" t="s">
        <v>69</v>
      </c>
      <c r="G2113" t="s">
        <v>35</v>
      </c>
      <c r="H2113" t="s">
        <v>417</v>
      </c>
      <c r="I2113">
        <v>10</v>
      </c>
      <c r="J2113">
        <v>0</v>
      </c>
      <c r="K2113" t="s">
        <v>275</v>
      </c>
      <c r="L2113" t="s">
        <v>35</v>
      </c>
    </row>
    <row r="2114" spans="1:12" x14ac:dyDescent="0.25">
      <c r="A2114">
        <v>91</v>
      </c>
      <c r="B2114" s="93">
        <v>43385</v>
      </c>
      <c r="C2114">
        <v>10</v>
      </c>
      <c r="D2114" t="s">
        <v>102</v>
      </c>
      <c r="E2114">
        <v>2018</v>
      </c>
      <c r="F2114" t="s">
        <v>71</v>
      </c>
      <c r="G2114" t="s">
        <v>36</v>
      </c>
      <c r="H2114" t="s">
        <v>417</v>
      </c>
      <c r="I2114">
        <v>10</v>
      </c>
      <c r="J2114">
        <v>0</v>
      </c>
      <c r="K2114" t="s">
        <v>275</v>
      </c>
      <c r="L2114" t="s">
        <v>222</v>
      </c>
    </row>
    <row r="2115" spans="1:12" x14ac:dyDescent="0.25">
      <c r="A2115">
        <v>91</v>
      </c>
      <c r="B2115" s="93">
        <v>43385</v>
      </c>
      <c r="C2115">
        <v>10</v>
      </c>
      <c r="D2115" t="s">
        <v>102</v>
      </c>
      <c r="E2115">
        <v>2018</v>
      </c>
      <c r="F2115" t="s">
        <v>106</v>
      </c>
      <c r="G2115" t="s">
        <v>35</v>
      </c>
      <c r="H2115" t="s">
        <v>417</v>
      </c>
      <c r="I2115">
        <v>25.68</v>
      </c>
      <c r="J2115">
        <v>0</v>
      </c>
      <c r="K2115" t="s">
        <v>275</v>
      </c>
      <c r="L2115" t="s">
        <v>35</v>
      </c>
    </row>
    <row r="2116" spans="1:12" x14ac:dyDescent="0.25">
      <c r="A2116">
        <v>91</v>
      </c>
      <c r="B2116" s="93">
        <v>43385</v>
      </c>
      <c r="C2116">
        <v>10</v>
      </c>
      <c r="D2116" t="s">
        <v>102</v>
      </c>
      <c r="E2116">
        <v>2018</v>
      </c>
      <c r="F2116" t="s">
        <v>106</v>
      </c>
      <c r="G2116" t="s">
        <v>64</v>
      </c>
      <c r="H2116" t="s">
        <v>417</v>
      </c>
      <c r="I2116">
        <v>32.97</v>
      </c>
      <c r="J2116">
        <v>0</v>
      </c>
      <c r="K2116" t="s">
        <v>275</v>
      </c>
      <c r="L2116" t="s">
        <v>64</v>
      </c>
    </row>
    <row r="2117" spans="1:12" x14ac:dyDescent="0.25">
      <c r="A2117">
        <v>91</v>
      </c>
      <c r="B2117" s="93">
        <v>43385</v>
      </c>
      <c r="C2117">
        <v>10</v>
      </c>
      <c r="D2117" t="s">
        <v>102</v>
      </c>
      <c r="E2117">
        <v>2018</v>
      </c>
      <c r="F2117" t="s">
        <v>107</v>
      </c>
      <c r="G2117" t="s">
        <v>35</v>
      </c>
      <c r="H2117" t="s">
        <v>417</v>
      </c>
      <c r="I2117">
        <v>166</v>
      </c>
      <c r="J2117">
        <v>0</v>
      </c>
      <c r="K2117" t="s">
        <v>275</v>
      </c>
      <c r="L2117" t="s">
        <v>35</v>
      </c>
    </row>
    <row r="2118" spans="1:12" x14ac:dyDescent="0.25">
      <c r="A2118">
        <v>91</v>
      </c>
      <c r="B2118" s="93">
        <v>43386</v>
      </c>
      <c r="C2118">
        <v>10</v>
      </c>
      <c r="D2118" t="s">
        <v>102</v>
      </c>
      <c r="E2118">
        <v>2018</v>
      </c>
      <c r="F2118" t="s">
        <v>75</v>
      </c>
      <c r="G2118" t="s">
        <v>35</v>
      </c>
      <c r="H2118" t="s">
        <v>418</v>
      </c>
      <c r="I2118">
        <v>38</v>
      </c>
      <c r="J2118">
        <v>0</v>
      </c>
      <c r="K2118" t="s">
        <v>275</v>
      </c>
      <c r="L2118" t="s">
        <v>35</v>
      </c>
    </row>
    <row r="2119" spans="1:12" x14ac:dyDescent="0.25">
      <c r="A2119">
        <v>91</v>
      </c>
      <c r="B2119" s="93">
        <v>43388</v>
      </c>
      <c r="C2119">
        <v>10</v>
      </c>
      <c r="D2119" t="s">
        <v>102</v>
      </c>
      <c r="E2119">
        <v>2018</v>
      </c>
      <c r="F2119" t="s">
        <v>107</v>
      </c>
      <c r="G2119" t="s">
        <v>36</v>
      </c>
      <c r="H2119" t="s">
        <v>419</v>
      </c>
      <c r="I2119">
        <v>44.68</v>
      </c>
      <c r="J2119">
        <v>0</v>
      </c>
      <c r="K2119" t="s">
        <v>275</v>
      </c>
      <c r="L2119" t="s">
        <v>222</v>
      </c>
    </row>
    <row r="2120" spans="1:12" x14ac:dyDescent="0.25">
      <c r="A2120">
        <v>91</v>
      </c>
      <c r="B2120" s="93">
        <v>43388</v>
      </c>
      <c r="C2120">
        <v>10</v>
      </c>
      <c r="D2120" t="s">
        <v>102</v>
      </c>
      <c r="E2120">
        <v>2018</v>
      </c>
      <c r="F2120" t="s">
        <v>69</v>
      </c>
      <c r="G2120" t="s">
        <v>35</v>
      </c>
      <c r="H2120" t="s">
        <v>419</v>
      </c>
      <c r="I2120">
        <v>70.23</v>
      </c>
      <c r="J2120">
        <v>0</v>
      </c>
      <c r="K2120" t="s">
        <v>275</v>
      </c>
      <c r="L2120" t="s">
        <v>35</v>
      </c>
    </row>
    <row r="2121" spans="1:12" x14ac:dyDescent="0.25">
      <c r="A2121">
        <v>91</v>
      </c>
      <c r="B2121" s="93">
        <v>43388</v>
      </c>
      <c r="C2121">
        <v>10</v>
      </c>
      <c r="D2121" t="s">
        <v>102</v>
      </c>
      <c r="E2121">
        <v>2018</v>
      </c>
      <c r="F2121" t="s">
        <v>70</v>
      </c>
      <c r="G2121" t="s">
        <v>35</v>
      </c>
      <c r="H2121" t="s">
        <v>419</v>
      </c>
      <c r="I2121">
        <v>87.6</v>
      </c>
      <c r="J2121">
        <v>0</v>
      </c>
      <c r="K2121" t="s">
        <v>275</v>
      </c>
      <c r="L2121" t="s">
        <v>35</v>
      </c>
    </row>
    <row r="2122" spans="1:12" x14ac:dyDescent="0.25">
      <c r="A2122">
        <v>91</v>
      </c>
      <c r="B2122" s="93">
        <v>43388</v>
      </c>
      <c r="C2122">
        <v>10</v>
      </c>
      <c r="D2122" t="s">
        <v>102</v>
      </c>
      <c r="E2122">
        <v>2018</v>
      </c>
      <c r="F2122" t="s">
        <v>75</v>
      </c>
      <c r="G2122" t="s">
        <v>35</v>
      </c>
      <c r="H2122" t="s">
        <v>419</v>
      </c>
      <c r="I2122">
        <v>168.3</v>
      </c>
      <c r="J2122">
        <v>0</v>
      </c>
      <c r="K2122" t="s">
        <v>275</v>
      </c>
      <c r="L2122" t="s">
        <v>35</v>
      </c>
    </row>
    <row r="2123" spans="1:12" x14ac:dyDescent="0.25">
      <c r="A2123">
        <v>91</v>
      </c>
      <c r="B2123" s="93">
        <v>43388</v>
      </c>
      <c r="C2123">
        <v>10</v>
      </c>
      <c r="D2123" t="s">
        <v>102</v>
      </c>
      <c r="E2123">
        <v>2018</v>
      </c>
      <c r="F2123" t="s">
        <v>81</v>
      </c>
      <c r="G2123" t="s">
        <v>35</v>
      </c>
      <c r="H2123" t="s">
        <v>419</v>
      </c>
      <c r="I2123">
        <v>188.98</v>
      </c>
      <c r="J2123">
        <v>0</v>
      </c>
      <c r="K2123" t="s">
        <v>275</v>
      </c>
      <c r="L2123" t="s">
        <v>35</v>
      </c>
    </row>
    <row r="2124" spans="1:12" x14ac:dyDescent="0.25">
      <c r="A2124">
        <v>91</v>
      </c>
      <c r="B2124" s="93">
        <v>43388</v>
      </c>
      <c r="C2124">
        <v>10</v>
      </c>
      <c r="D2124" t="s">
        <v>102</v>
      </c>
      <c r="E2124">
        <v>2018</v>
      </c>
      <c r="F2124" t="s">
        <v>23</v>
      </c>
      <c r="G2124" t="s">
        <v>35</v>
      </c>
      <c r="H2124" t="s">
        <v>419</v>
      </c>
      <c r="I2124">
        <v>196.71</v>
      </c>
      <c r="J2124">
        <v>0</v>
      </c>
      <c r="K2124" t="s">
        <v>275</v>
      </c>
      <c r="L2124" t="s">
        <v>35</v>
      </c>
    </row>
    <row r="2125" spans="1:12" x14ac:dyDescent="0.25">
      <c r="A2125">
        <v>91</v>
      </c>
      <c r="B2125" s="93">
        <v>43389</v>
      </c>
      <c r="C2125">
        <v>10</v>
      </c>
      <c r="D2125" t="s">
        <v>102</v>
      </c>
      <c r="E2125">
        <v>2018</v>
      </c>
      <c r="F2125" t="s">
        <v>75</v>
      </c>
      <c r="G2125" t="s">
        <v>58</v>
      </c>
      <c r="H2125" t="s">
        <v>420</v>
      </c>
      <c r="I2125">
        <v>20</v>
      </c>
      <c r="J2125">
        <v>0</v>
      </c>
      <c r="K2125" t="s">
        <v>275</v>
      </c>
      <c r="L2125" t="s">
        <v>222</v>
      </c>
    </row>
    <row r="2126" spans="1:12" x14ac:dyDescent="0.25">
      <c r="A2126">
        <v>91</v>
      </c>
      <c r="B2126" s="93">
        <v>43389</v>
      </c>
      <c r="C2126">
        <v>10</v>
      </c>
      <c r="D2126" t="s">
        <v>102</v>
      </c>
      <c r="E2126">
        <v>2018</v>
      </c>
      <c r="F2126" t="s">
        <v>75</v>
      </c>
      <c r="G2126" t="s">
        <v>63</v>
      </c>
      <c r="H2126" t="s">
        <v>420</v>
      </c>
      <c r="I2126">
        <v>20</v>
      </c>
      <c r="J2126">
        <v>0</v>
      </c>
      <c r="K2126" t="s">
        <v>275</v>
      </c>
      <c r="L2126" t="s">
        <v>64</v>
      </c>
    </row>
    <row r="2127" spans="1:12" x14ac:dyDescent="0.25">
      <c r="A2127">
        <v>91</v>
      </c>
      <c r="B2127" s="93">
        <v>43389</v>
      </c>
      <c r="C2127">
        <v>10</v>
      </c>
      <c r="D2127" t="s">
        <v>102</v>
      </c>
      <c r="E2127">
        <v>2018</v>
      </c>
      <c r="F2127" t="s">
        <v>75</v>
      </c>
      <c r="G2127" t="s">
        <v>35</v>
      </c>
      <c r="H2127" t="s">
        <v>420</v>
      </c>
      <c r="I2127">
        <v>42</v>
      </c>
      <c r="J2127">
        <v>0</v>
      </c>
      <c r="K2127" t="s">
        <v>275</v>
      </c>
      <c r="L2127" t="s">
        <v>35</v>
      </c>
    </row>
    <row r="2128" spans="1:12" x14ac:dyDescent="0.25">
      <c r="A2128">
        <v>91</v>
      </c>
      <c r="B2128" s="93">
        <v>43389</v>
      </c>
      <c r="C2128">
        <v>10</v>
      </c>
      <c r="D2128" t="s">
        <v>102</v>
      </c>
      <c r="E2128">
        <v>2018</v>
      </c>
      <c r="F2128" t="s">
        <v>68</v>
      </c>
      <c r="G2128" t="s">
        <v>58</v>
      </c>
      <c r="H2128" t="s">
        <v>420</v>
      </c>
      <c r="I2128">
        <v>133.57</v>
      </c>
      <c r="J2128">
        <v>0</v>
      </c>
      <c r="K2128" t="s">
        <v>275</v>
      </c>
      <c r="L2128" t="s">
        <v>222</v>
      </c>
    </row>
    <row r="2129" spans="1:12" x14ac:dyDescent="0.25">
      <c r="A2129">
        <v>91</v>
      </c>
      <c r="B2129" s="93">
        <v>43389</v>
      </c>
      <c r="C2129">
        <v>10</v>
      </c>
      <c r="D2129" t="s">
        <v>102</v>
      </c>
      <c r="E2129">
        <v>2018</v>
      </c>
      <c r="F2129" t="s">
        <v>127</v>
      </c>
      <c r="G2129" t="s">
        <v>58</v>
      </c>
      <c r="H2129" t="s">
        <v>420</v>
      </c>
      <c r="I2129">
        <v>228.5</v>
      </c>
      <c r="J2129">
        <v>0</v>
      </c>
      <c r="K2129" t="s">
        <v>275</v>
      </c>
      <c r="L2129" t="s">
        <v>222</v>
      </c>
    </row>
    <row r="2130" spans="1:12" x14ac:dyDescent="0.25">
      <c r="A2130">
        <v>91</v>
      </c>
      <c r="B2130" s="93">
        <v>43390</v>
      </c>
      <c r="C2130">
        <v>10</v>
      </c>
      <c r="D2130" t="s">
        <v>102</v>
      </c>
      <c r="E2130">
        <v>2018</v>
      </c>
      <c r="F2130" t="s">
        <v>107</v>
      </c>
      <c r="G2130" t="s">
        <v>35</v>
      </c>
      <c r="H2130" t="s">
        <v>421</v>
      </c>
      <c r="I2130">
        <v>3.53</v>
      </c>
      <c r="J2130">
        <v>0</v>
      </c>
      <c r="K2130" t="s">
        <v>275</v>
      </c>
      <c r="L2130" t="s">
        <v>35</v>
      </c>
    </row>
    <row r="2131" spans="1:12" x14ac:dyDescent="0.25">
      <c r="A2131">
        <v>91</v>
      </c>
      <c r="B2131" s="93">
        <v>43390</v>
      </c>
      <c r="C2131">
        <v>10</v>
      </c>
      <c r="D2131" t="s">
        <v>102</v>
      </c>
      <c r="E2131">
        <v>2018</v>
      </c>
      <c r="F2131" t="s">
        <v>106</v>
      </c>
      <c r="G2131" t="s">
        <v>64</v>
      </c>
      <c r="H2131" t="s">
        <v>421</v>
      </c>
      <c r="I2131">
        <v>7.06</v>
      </c>
      <c r="J2131">
        <v>0</v>
      </c>
      <c r="K2131" t="s">
        <v>275</v>
      </c>
      <c r="L2131" t="s">
        <v>64</v>
      </c>
    </row>
    <row r="2132" spans="1:12" x14ac:dyDescent="0.25">
      <c r="A2132">
        <v>91</v>
      </c>
      <c r="B2132" s="93">
        <v>43390</v>
      </c>
      <c r="C2132">
        <v>10</v>
      </c>
      <c r="D2132" t="s">
        <v>102</v>
      </c>
      <c r="E2132">
        <v>2018</v>
      </c>
      <c r="F2132" t="s">
        <v>71</v>
      </c>
      <c r="G2132" t="s">
        <v>35</v>
      </c>
      <c r="H2132" t="s">
        <v>421</v>
      </c>
      <c r="I2132">
        <v>27.54</v>
      </c>
      <c r="J2132">
        <v>0</v>
      </c>
      <c r="K2132" t="s">
        <v>275</v>
      </c>
      <c r="L2132" t="s">
        <v>35</v>
      </c>
    </row>
    <row r="2133" spans="1:12" x14ac:dyDescent="0.25">
      <c r="A2133">
        <v>91</v>
      </c>
      <c r="B2133" s="93">
        <v>43390</v>
      </c>
      <c r="C2133">
        <v>10</v>
      </c>
      <c r="D2133" t="s">
        <v>102</v>
      </c>
      <c r="E2133">
        <v>2018</v>
      </c>
      <c r="F2133" t="s">
        <v>78</v>
      </c>
      <c r="G2133" t="s">
        <v>36</v>
      </c>
      <c r="H2133" t="s">
        <v>421</v>
      </c>
      <c r="I2133">
        <v>33</v>
      </c>
      <c r="J2133">
        <v>0</v>
      </c>
      <c r="K2133" t="s">
        <v>275</v>
      </c>
      <c r="L2133" t="s">
        <v>222</v>
      </c>
    </row>
    <row r="2134" spans="1:12" x14ac:dyDescent="0.25">
      <c r="A2134">
        <v>91</v>
      </c>
      <c r="B2134" s="93">
        <v>43390</v>
      </c>
      <c r="C2134">
        <v>10</v>
      </c>
      <c r="D2134" t="s">
        <v>102</v>
      </c>
      <c r="E2134">
        <v>2018</v>
      </c>
      <c r="F2134" t="s">
        <v>86</v>
      </c>
      <c r="G2134" t="s">
        <v>66</v>
      </c>
      <c r="H2134" t="s">
        <v>421</v>
      </c>
      <c r="I2134">
        <v>36.799999999999997</v>
      </c>
      <c r="J2134">
        <v>0</v>
      </c>
      <c r="K2134" t="s">
        <v>275</v>
      </c>
      <c r="L2134" t="s">
        <v>35</v>
      </c>
    </row>
    <row r="2135" spans="1:12" x14ac:dyDescent="0.25">
      <c r="A2135">
        <v>91</v>
      </c>
      <c r="B2135" s="93">
        <v>43390</v>
      </c>
      <c r="C2135">
        <v>10</v>
      </c>
      <c r="D2135" t="s">
        <v>102</v>
      </c>
      <c r="E2135">
        <v>2018</v>
      </c>
      <c r="F2135" t="s">
        <v>75</v>
      </c>
      <c r="G2135" t="s">
        <v>35</v>
      </c>
      <c r="H2135" t="s">
        <v>421</v>
      </c>
      <c r="I2135">
        <v>49</v>
      </c>
      <c r="J2135">
        <v>0</v>
      </c>
      <c r="K2135" t="s">
        <v>275</v>
      </c>
      <c r="L2135" t="s">
        <v>35</v>
      </c>
    </row>
    <row r="2136" spans="1:12" x14ac:dyDescent="0.25">
      <c r="A2136">
        <v>91</v>
      </c>
      <c r="B2136" s="93">
        <v>43390</v>
      </c>
      <c r="C2136">
        <v>10</v>
      </c>
      <c r="D2136" t="s">
        <v>102</v>
      </c>
      <c r="E2136">
        <v>2018</v>
      </c>
      <c r="F2136" t="s">
        <v>83</v>
      </c>
      <c r="G2136" t="s">
        <v>66</v>
      </c>
      <c r="H2136" t="s">
        <v>421</v>
      </c>
      <c r="I2136">
        <v>58.35</v>
      </c>
      <c r="J2136">
        <v>0</v>
      </c>
      <c r="K2136" t="s">
        <v>275</v>
      </c>
      <c r="L2136" t="s">
        <v>35</v>
      </c>
    </row>
    <row r="2137" spans="1:12" x14ac:dyDescent="0.25">
      <c r="A2137">
        <v>91</v>
      </c>
      <c r="B2137" s="93">
        <v>43390</v>
      </c>
      <c r="C2137">
        <v>10</v>
      </c>
      <c r="D2137" t="s">
        <v>102</v>
      </c>
      <c r="E2137">
        <v>2018</v>
      </c>
      <c r="F2137" t="s">
        <v>84</v>
      </c>
      <c r="G2137" t="s">
        <v>35</v>
      </c>
      <c r="H2137" t="s">
        <v>421</v>
      </c>
      <c r="I2137">
        <v>75</v>
      </c>
      <c r="J2137">
        <v>0</v>
      </c>
      <c r="K2137" t="s">
        <v>275</v>
      </c>
      <c r="L2137" t="s">
        <v>35</v>
      </c>
    </row>
    <row r="2138" spans="1:12" x14ac:dyDescent="0.25">
      <c r="A2138">
        <v>91</v>
      </c>
      <c r="B2138" s="93">
        <v>43390</v>
      </c>
      <c r="C2138">
        <v>10</v>
      </c>
      <c r="D2138" t="s">
        <v>102</v>
      </c>
      <c r="E2138">
        <v>2018</v>
      </c>
      <c r="F2138" t="s">
        <v>85</v>
      </c>
      <c r="G2138" t="s">
        <v>66</v>
      </c>
      <c r="H2138" t="s">
        <v>421</v>
      </c>
      <c r="I2138">
        <v>92.95</v>
      </c>
      <c r="J2138">
        <v>0</v>
      </c>
      <c r="K2138" t="s">
        <v>275</v>
      </c>
      <c r="L2138" t="s">
        <v>35</v>
      </c>
    </row>
    <row r="2139" spans="1:12" x14ac:dyDescent="0.25">
      <c r="A2139">
        <v>91</v>
      </c>
      <c r="B2139" s="93">
        <v>43390</v>
      </c>
      <c r="C2139">
        <v>10</v>
      </c>
      <c r="D2139" t="s">
        <v>102</v>
      </c>
      <c r="E2139">
        <v>2018</v>
      </c>
      <c r="F2139" t="s">
        <v>82</v>
      </c>
      <c r="G2139" t="s">
        <v>35</v>
      </c>
      <c r="H2139" t="s">
        <v>421</v>
      </c>
      <c r="I2139">
        <v>154.43</v>
      </c>
      <c r="J2139">
        <v>0</v>
      </c>
      <c r="K2139" t="s">
        <v>275</v>
      </c>
      <c r="L2139" t="s">
        <v>35</v>
      </c>
    </row>
    <row r="2140" spans="1:12" x14ac:dyDescent="0.25">
      <c r="A2140">
        <v>91</v>
      </c>
      <c r="B2140" s="93">
        <v>43390</v>
      </c>
      <c r="C2140">
        <v>10</v>
      </c>
      <c r="D2140" t="s">
        <v>102</v>
      </c>
      <c r="E2140">
        <v>2018</v>
      </c>
      <c r="F2140" t="s">
        <v>83</v>
      </c>
      <c r="G2140" t="s">
        <v>64</v>
      </c>
      <c r="H2140" t="s">
        <v>421</v>
      </c>
      <c r="I2140">
        <v>160.5</v>
      </c>
      <c r="J2140">
        <v>0</v>
      </c>
      <c r="K2140" t="s">
        <v>275</v>
      </c>
      <c r="L2140" t="s">
        <v>64</v>
      </c>
    </row>
    <row r="2141" spans="1:12" x14ac:dyDescent="0.25">
      <c r="A2141">
        <v>91</v>
      </c>
      <c r="B2141" s="93">
        <v>43390</v>
      </c>
      <c r="C2141">
        <v>10</v>
      </c>
      <c r="D2141" t="s">
        <v>102</v>
      </c>
      <c r="E2141">
        <v>2018</v>
      </c>
      <c r="F2141" t="s">
        <v>68</v>
      </c>
      <c r="G2141" t="s">
        <v>35</v>
      </c>
      <c r="H2141" t="s">
        <v>421</v>
      </c>
      <c r="I2141">
        <v>214.34</v>
      </c>
      <c r="J2141">
        <v>0</v>
      </c>
      <c r="K2141" t="s">
        <v>275</v>
      </c>
      <c r="L2141" t="s">
        <v>35</v>
      </c>
    </row>
    <row r="2142" spans="1:12" x14ac:dyDescent="0.25">
      <c r="A2142">
        <v>91</v>
      </c>
      <c r="B2142" s="93">
        <v>43390</v>
      </c>
      <c r="C2142">
        <v>10</v>
      </c>
      <c r="D2142" t="s">
        <v>102</v>
      </c>
      <c r="E2142">
        <v>2018</v>
      </c>
      <c r="F2142" t="s">
        <v>69</v>
      </c>
      <c r="G2142" t="s">
        <v>66</v>
      </c>
      <c r="H2142" t="s">
        <v>421</v>
      </c>
      <c r="I2142">
        <v>222.6</v>
      </c>
      <c r="J2142">
        <v>0</v>
      </c>
      <c r="K2142" t="s">
        <v>275</v>
      </c>
      <c r="L2142" t="s">
        <v>35</v>
      </c>
    </row>
    <row r="2143" spans="1:12" x14ac:dyDescent="0.25">
      <c r="A2143">
        <v>91</v>
      </c>
      <c r="B2143" s="93">
        <v>43390</v>
      </c>
      <c r="C2143">
        <v>10</v>
      </c>
      <c r="D2143" t="s">
        <v>102</v>
      </c>
      <c r="E2143">
        <v>2018</v>
      </c>
      <c r="F2143" t="s">
        <v>78</v>
      </c>
      <c r="G2143" t="s">
        <v>66</v>
      </c>
      <c r="H2143" t="s">
        <v>421</v>
      </c>
      <c r="I2143">
        <v>612.1</v>
      </c>
      <c r="J2143">
        <v>0</v>
      </c>
      <c r="K2143" t="s">
        <v>275</v>
      </c>
      <c r="L2143" t="s">
        <v>35</v>
      </c>
    </row>
    <row r="2144" spans="1:12" x14ac:dyDescent="0.25">
      <c r="A2144">
        <v>91</v>
      </c>
      <c r="B2144" s="93">
        <v>43390</v>
      </c>
      <c r="C2144">
        <v>10</v>
      </c>
      <c r="D2144" t="s">
        <v>102</v>
      </c>
      <c r="E2144">
        <v>2018</v>
      </c>
      <c r="F2144" t="s">
        <v>84</v>
      </c>
      <c r="G2144" t="s">
        <v>66</v>
      </c>
      <c r="H2144" t="s">
        <v>421</v>
      </c>
      <c r="I2144">
        <v>619.5</v>
      </c>
      <c r="J2144">
        <v>0</v>
      </c>
      <c r="K2144" t="s">
        <v>275</v>
      </c>
      <c r="L2144" t="s">
        <v>35</v>
      </c>
    </row>
    <row r="2145" spans="1:12" x14ac:dyDescent="0.25">
      <c r="A2145">
        <v>91</v>
      </c>
      <c r="B2145" s="93">
        <v>43390</v>
      </c>
      <c r="C2145">
        <v>10</v>
      </c>
      <c r="D2145" t="s">
        <v>102</v>
      </c>
      <c r="E2145">
        <v>2018</v>
      </c>
      <c r="F2145" t="s">
        <v>68</v>
      </c>
      <c r="G2145" t="s">
        <v>66</v>
      </c>
      <c r="H2145" t="s">
        <v>421</v>
      </c>
      <c r="I2145">
        <v>713.5</v>
      </c>
      <c r="J2145">
        <v>0</v>
      </c>
      <c r="K2145" t="s">
        <v>275</v>
      </c>
      <c r="L2145" t="s">
        <v>35</v>
      </c>
    </row>
    <row r="2146" spans="1:12" x14ac:dyDescent="0.25">
      <c r="A2146">
        <v>91</v>
      </c>
      <c r="B2146" s="93">
        <v>43390</v>
      </c>
      <c r="C2146">
        <v>10</v>
      </c>
      <c r="D2146" t="s">
        <v>102</v>
      </c>
      <c r="E2146">
        <v>2018</v>
      </c>
      <c r="F2146" t="s">
        <v>79</v>
      </c>
      <c r="G2146" t="s">
        <v>64</v>
      </c>
      <c r="H2146" t="s">
        <v>421</v>
      </c>
      <c r="I2146">
        <v>1233.6400000000001</v>
      </c>
      <c r="J2146">
        <v>0</v>
      </c>
      <c r="K2146" t="s">
        <v>275</v>
      </c>
      <c r="L2146" t="s">
        <v>64</v>
      </c>
    </row>
    <row r="2147" spans="1:12" x14ac:dyDescent="0.25">
      <c r="A2147">
        <v>91</v>
      </c>
      <c r="B2147" s="93">
        <v>43391</v>
      </c>
      <c r="C2147">
        <v>10</v>
      </c>
      <c r="D2147" t="s">
        <v>102</v>
      </c>
      <c r="E2147">
        <v>2018</v>
      </c>
      <c r="F2147" t="s">
        <v>107</v>
      </c>
      <c r="G2147" t="s">
        <v>36</v>
      </c>
      <c r="H2147" t="s">
        <v>422</v>
      </c>
      <c r="I2147">
        <v>36.479999999999997</v>
      </c>
      <c r="J2147">
        <v>0</v>
      </c>
      <c r="K2147" t="s">
        <v>275</v>
      </c>
      <c r="L2147" t="s">
        <v>222</v>
      </c>
    </row>
    <row r="2148" spans="1:12" x14ac:dyDescent="0.25">
      <c r="A2148">
        <v>91</v>
      </c>
      <c r="B2148" s="93">
        <v>43391</v>
      </c>
      <c r="C2148">
        <v>10</v>
      </c>
      <c r="D2148" t="s">
        <v>102</v>
      </c>
      <c r="E2148">
        <v>2018</v>
      </c>
      <c r="F2148" t="s">
        <v>78</v>
      </c>
      <c r="G2148" t="s">
        <v>64</v>
      </c>
      <c r="H2148" t="s">
        <v>422</v>
      </c>
      <c r="I2148">
        <v>49.5</v>
      </c>
      <c r="J2148">
        <v>0</v>
      </c>
      <c r="K2148" t="s">
        <v>275</v>
      </c>
      <c r="L2148" t="s">
        <v>64</v>
      </c>
    </row>
    <row r="2149" spans="1:12" x14ac:dyDescent="0.25">
      <c r="A2149">
        <v>91</v>
      </c>
      <c r="B2149" s="93">
        <v>43391</v>
      </c>
      <c r="C2149">
        <v>10</v>
      </c>
      <c r="D2149" t="s">
        <v>102</v>
      </c>
      <c r="E2149">
        <v>2018</v>
      </c>
      <c r="F2149" t="s">
        <v>106</v>
      </c>
      <c r="G2149" t="s">
        <v>35</v>
      </c>
      <c r="H2149" t="s">
        <v>422</v>
      </c>
      <c r="I2149">
        <v>148</v>
      </c>
      <c r="J2149">
        <v>0</v>
      </c>
      <c r="K2149" t="s">
        <v>275</v>
      </c>
      <c r="L2149" t="s">
        <v>35</v>
      </c>
    </row>
    <row r="2150" spans="1:12" x14ac:dyDescent="0.25">
      <c r="A2150">
        <v>91</v>
      </c>
      <c r="B2150" s="93">
        <v>43391</v>
      </c>
      <c r="C2150">
        <v>10</v>
      </c>
      <c r="D2150" t="s">
        <v>102</v>
      </c>
      <c r="E2150">
        <v>2018</v>
      </c>
      <c r="F2150" t="s">
        <v>75</v>
      </c>
      <c r="G2150" t="s">
        <v>65</v>
      </c>
      <c r="H2150" t="s">
        <v>422</v>
      </c>
      <c r="I2150">
        <v>940.61</v>
      </c>
      <c r="J2150">
        <v>0</v>
      </c>
      <c r="K2150" t="s">
        <v>275</v>
      </c>
      <c r="L2150" t="s">
        <v>35</v>
      </c>
    </row>
    <row r="2151" spans="1:12" x14ac:dyDescent="0.25">
      <c r="A2151">
        <v>91</v>
      </c>
      <c r="B2151" s="93">
        <v>43392</v>
      </c>
      <c r="C2151">
        <v>10</v>
      </c>
      <c r="D2151" t="s">
        <v>102</v>
      </c>
      <c r="E2151">
        <v>2018</v>
      </c>
      <c r="F2151" t="s">
        <v>69</v>
      </c>
      <c r="G2151" t="s">
        <v>35</v>
      </c>
      <c r="H2151" t="s">
        <v>423</v>
      </c>
      <c r="I2151">
        <v>10</v>
      </c>
      <c r="J2151">
        <v>0</v>
      </c>
      <c r="K2151" t="s">
        <v>275</v>
      </c>
      <c r="L2151" t="s">
        <v>35</v>
      </c>
    </row>
    <row r="2152" spans="1:12" x14ac:dyDescent="0.25">
      <c r="A2152">
        <v>91</v>
      </c>
      <c r="B2152" s="93">
        <v>43392</v>
      </c>
      <c r="C2152">
        <v>10</v>
      </c>
      <c r="D2152" t="s">
        <v>102</v>
      </c>
      <c r="E2152">
        <v>2018</v>
      </c>
      <c r="F2152" t="s">
        <v>106</v>
      </c>
      <c r="G2152" t="s">
        <v>58</v>
      </c>
      <c r="H2152" t="s">
        <v>423</v>
      </c>
      <c r="I2152">
        <v>27.55</v>
      </c>
      <c r="J2152">
        <v>0</v>
      </c>
      <c r="K2152" t="s">
        <v>275</v>
      </c>
      <c r="L2152" t="s">
        <v>222</v>
      </c>
    </row>
    <row r="2153" spans="1:12" x14ac:dyDescent="0.25">
      <c r="A2153">
        <v>91</v>
      </c>
      <c r="B2153" s="93">
        <v>43392</v>
      </c>
      <c r="C2153">
        <v>10</v>
      </c>
      <c r="D2153" t="s">
        <v>102</v>
      </c>
      <c r="E2153">
        <v>2018</v>
      </c>
      <c r="F2153" t="s">
        <v>71</v>
      </c>
      <c r="G2153" t="s">
        <v>35</v>
      </c>
      <c r="H2153" t="s">
        <v>423</v>
      </c>
      <c r="I2153">
        <v>29.46</v>
      </c>
      <c r="J2153">
        <v>0</v>
      </c>
      <c r="K2153" t="s">
        <v>275</v>
      </c>
      <c r="L2153" t="s">
        <v>35</v>
      </c>
    </row>
    <row r="2154" spans="1:12" x14ac:dyDescent="0.25">
      <c r="A2154">
        <v>91</v>
      </c>
      <c r="B2154" s="93">
        <v>43392</v>
      </c>
      <c r="C2154">
        <v>10</v>
      </c>
      <c r="D2154" t="s">
        <v>102</v>
      </c>
      <c r="E2154">
        <v>2018</v>
      </c>
      <c r="F2154" t="s">
        <v>82</v>
      </c>
      <c r="G2154" t="s">
        <v>58</v>
      </c>
      <c r="H2154" t="s">
        <v>423</v>
      </c>
      <c r="I2154">
        <v>54.63</v>
      </c>
      <c r="J2154">
        <v>0</v>
      </c>
      <c r="K2154" t="s">
        <v>275</v>
      </c>
      <c r="L2154" t="s">
        <v>222</v>
      </c>
    </row>
    <row r="2155" spans="1:12" x14ac:dyDescent="0.25">
      <c r="A2155">
        <v>91</v>
      </c>
      <c r="B2155" s="93">
        <v>43392</v>
      </c>
      <c r="C2155">
        <v>10</v>
      </c>
      <c r="D2155" t="s">
        <v>102</v>
      </c>
      <c r="E2155">
        <v>2018</v>
      </c>
      <c r="F2155" t="s">
        <v>72</v>
      </c>
      <c r="G2155" t="s">
        <v>65</v>
      </c>
      <c r="H2155" t="s">
        <v>423</v>
      </c>
      <c r="I2155">
        <v>70</v>
      </c>
      <c r="J2155">
        <v>0</v>
      </c>
      <c r="K2155" t="s">
        <v>275</v>
      </c>
      <c r="L2155" t="s">
        <v>35</v>
      </c>
    </row>
    <row r="2156" spans="1:12" x14ac:dyDescent="0.25">
      <c r="A2156">
        <v>91</v>
      </c>
      <c r="B2156" s="93">
        <v>43392</v>
      </c>
      <c r="C2156">
        <v>10</v>
      </c>
      <c r="D2156" t="s">
        <v>102</v>
      </c>
      <c r="E2156">
        <v>2018</v>
      </c>
      <c r="F2156" t="s">
        <v>75</v>
      </c>
      <c r="G2156" t="s">
        <v>35</v>
      </c>
      <c r="H2156" t="s">
        <v>423</v>
      </c>
      <c r="I2156">
        <v>287</v>
      </c>
      <c r="J2156">
        <v>0</v>
      </c>
      <c r="K2156" t="s">
        <v>275</v>
      </c>
      <c r="L2156" t="s">
        <v>35</v>
      </c>
    </row>
    <row r="2157" spans="1:12" x14ac:dyDescent="0.25">
      <c r="A2157">
        <v>91</v>
      </c>
      <c r="B2157" s="93">
        <v>43392</v>
      </c>
      <c r="C2157">
        <v>10</v>
      </c>
      <c r="D2157" t="s">
        <v>102</v>
      </c>
      <c r="E2157">
        <v>2018</v>
      </c>
      <c r="F2157" t="s">
        <v>82</v>
      </c>
      <c r="G2157" t="s">
        <v>66</v>
      </c>
      <c r="H2157" t="s">
        <v>423</v>
      </c>
      <c r="I2157">
        <v>667.23</v>
      </c>
      <c r="J2157">
        <v>0</v>
      </c>
      <c r="K2157" t="s">
        <v>275</v>
      </c>
      <c r="L2157" t="s">
        <v>35</v>
      </c>
    </row>
    <row r="2158" spans="1:12" x14ac:dyDescent="0.25">
      <c r="A2158">
        <v>91</v>
      </c>
      <c r="B2158" s="93">
        <v>43395</v>
      </c>
      <c r="C2158">
        <v>10</v>
      </c>
      <c r="D2158" t="s">
        <v>102</v>
      </c>
      <c r="E2158">
        <v>2018</v>
      </c>
      <c r="F2158" t="s">
        <v>75</v>
      </c>
      <c r="G2158" t="s">
        <v>36</v>
      </c>
      <c r="H2158" t="s">
        <v>424</v>
      </c>
      <c r="I2158">
        <v>8</v>
      </c>
      <c r="J2158">
        <v>0</v>
      </c>
      <c r="K2158" t="s">
        <v>275</v>
      </c>
      <c r="L2158" t="s">
        <v>222</v>
      </c>
    </row>
    <row r="2159" spans="1:12" x14ac:dyDescent="0.25">
      <c r="A2159">
        <v>91</v>
      </c>
      <c r="B2159" s="93">
        <v>43395</v>
      </c>
      <c r="C2159">
        <v>10</v>
      </c>
      <c r="D2159" t="s">
        <v>102</v>
      </c>
      <c r="E2159">
        <v>2018</v>
      </c>
      <c r="F2159" t="s">
        <v>71</v>
      </c>
      <c r="G2159" t="s">
        <v>36</v>
      </c>
      <c r="H2159" t="s">
        <v>424</v>
      </c>
      <c r="I2159">
        <v>10</v>
      </c>
      <c r="J2159">
        <v>0</v>
      </c>
      <c r="K2159" t="s">
        <v>275</v>
      </c>
      <c r="L2159" t="s">
        <v>222</v>
      </c>
    </row>
    <row r="2160" spans="1:12" x14ac:dyDescent="0.25">
      <c r="A2160">
        <v>91</v>
      </c>
      <c r="B2160" s="93">
        <v>43395</v>
      </c>
      <c r="C2160">
        <v>10</v>
      </c>
      <c r="D2160" t="s">
        <v>102</v>
      </c>
      <c r="E2160">
        <v>2018</v>
      </c>
      <c r="F2160" t="s">
        <v>107</v>
      </c>
      <c r="G2160" t="s">
        <v>35</v>
      </c>
      <c r="H2160" t="s">
        <v>424</v>
      </c>
      <c r="I2160">
        <v>16.440000000000001</v>
      </c>
      <c r="J2160">
        <v>0</v>
      </c>
      <c r="K2160" t="s">
        <v>275</v>
      </c>
      <c r="L2160" t="s">
        <v>35</v>
      </c>
    </row>
    <row r="2161" spans="1:12" x14ac:dyDescent="0.25">
      <c r="A2161">
        <v>91</v>
      </c>
      <c r="B2161" s="93">
        <v>43395</v>
      </c>
      <c r="C2161">
        <v>10</v>
      </c>
      <c r="D2161" t="s">
        <v>102</v>
      </c>
      <c r="E2161">
        <v>2018</v>
      </c>
      <c r="F2161" t="s">
        <v>106</v>
      </c>
      <c r="G2161" t="s">
        <v>36</v>
      </c>
      <c r="H2161" t="s">
        <v>424</v>
      </c>
      <c r="I2161">
        <v>22.5</v>
      </c>
      <c r="J2161">
        <v>0</v>
      </c>
      <c r="K2161" t="s">
        <v>275</v>
      </c>
      <c r="L2161" t="s">
        <v>222</v>
      </c>
    </row>
    <row r="2162" spans="1:12" x14ac:dyDescent="0.25">
      <c r="A2162">
        <v>91</v>
      </c>
      <c r="B2162" s="93">
        <v>43395</v>
      </c>
      <c r="C2162">
        <v>10</v>
      </c>
      <c r="D2162" t="s">
        <v>102</v>
      </c>
      <c r="E2162">
        <v>2018</v>
      </c>
      <c r="F2162" t="s">
        <v>77</v>
      </c>
      <c r="G2162" t="s">
        <v>35</v>
      </c>
      <c r="H2162" t="s">
        <v>424</v>
      </c>
      <c r="I2162">
        <v>35</v>
      </c>
      <c r="J2162">
        <v>0</v>
      </c>
      <c r="K2162" t="s">
        <v>275</v>
      </c>
      <c r="L2162" t="s">
        <v>35</v>
      </c>
    </row>
    <row r="2163" spans="1:12" x14ac:dyDescent="0.25">
      <c r="A2163">
        <v>91</v>
      </c>
      <c r="B2163" s="93">
        <v>43395</v>
      </c>
      <c r="C2163">
        <v>10</v>
      </c>
      <c r="D2163" t="s">
        <v>102</v>
      </c>
      <c r="E2163">
        <v>2018</v>
      </c>
      <c r="F2163" t="s">
        <v>71</v>
      </c>
      <c r="G2163" t="s">
        <v>35</v>
      </c>
      <c r="H2163" t="s">
        <v>424</v>
      </c>
      <c r="I2163">
        <v>41.6</v>
      </c>
      <c r="J2163">
        <v>0</v>
      </c>
      <c r="K2163" t="s">
        <v>275</v>
      </c>
      <c r="L2163" t="s">
        <v>35</v>
      </c>
    </row>
    <row r="2164" spans="1:12" x14ac:dyDescent="0.25">
      <c r="A2164">
        <v>91</v>
      </c>
      <c r="B2164" s="93">
        <v>43395</v>
      </c>
      <c r="C2164">
        <v>10</v>
      </c>
      <c r="D2164" t="s">
        <v>102</v>
      </c>
      <c r="E2164">
        <v>2018</v>
      </c>
      <c r="F2164" t="s">
        <v>70</v>
      </c>
      <c r="G2164" t="s">
        <v>35</v>
      </c>
      <c r="H2164" t="s">
        <v>424</v>
      </c>
      <c r="I2164">
        <v>81.3</v>
      </c>
      <c r="J2164">
        <v>0</v>
      </c>
      <c r="K2164" t="s">
        <v>275</v>
      </c>
      <c r="L2164" t="s">
        <v>35</v>
      </c>
    </row>
    <row r="2165" spans="1:12" x14ac:dyDescent="0.25">
      <c r="A2165">
        <v>91</v>
      </c>
      <c r="B2165" s="93">
        <v>43395</v>
      </c>
      <c r="C2165">
        <v>10</v>
      </c>
      <c r="D2165" t="s">
        <v>102</v>
      </c>
      <c r="E2165">
        <v>2018</v>
      </c>
      <c r="F2165" t="s">
        <v>75</v>
      </c>
      <c r="G2165" t="s">
        <v>105</v>
      </c>
      <c r="H2165" t="s">
        <v>424</v>
      </c>
      <c r="I2165">
        <v>500</v>
      </c>
      <c r="J2165">
        <v>0</v>
      </c>
      <c r="K2165" t="s">
        <v>275</v>
      </c>
      <c r="L2165" t="s">
        <v>266</v>
      </c>
    </row>
    <row r="2166" spans="1:12" x14ac:dyDescent="0.25">
      <c r="A2166">
        <v>91</v>
      </c>
      <c r="B2166" s="93">
        <v>43395</v>
      </c>
      <c r="C2166">
        <v>10</v>
      </c>
      <c r="D2166" t="s">
        <v>102</v>
      </c>
      <c r="E2166">
        <v>2018</v>
      </c>
      <c r="F2166" t="s">
        <v>80</v>
      </c>
      <c r="G2166" t="s">
        <v>66</v>
      </c>
      <c r="H2166" t="s">
        <v>424</v>
      </c>
      <c r="I2166">
        <v>0</v>
      </c>
      <c r="J2166">
        <v>50.47</v>
      </c>
      <c r="K2166" t="s">
        <v>275</v>
      </c>
      <c r="L2166" t="s">
        <v>35</v>
      </c>
    </row>
    <row r="2167" spans="1:12" x14ac:dyDescent="0.25">
      <c r="A2167">
        <v>91</v>
      </c>
      <c r="B2167" s="93">
        <v>43396</v>
      </c>
      <c r="C2167">
        <v>10</v>
      </c>
      <c r="D2167" t="s">
        <v>102</v>
      </c>
      <c r="E2167">
        <v>2018</v>
      </c>
      <c r="F2167" t="s">
        <v>75</v>
      </c>
      <c r="G2167" t="s">
        <v>36</v>
      </c>
      <c r="H2167" t="s">
        <v>425</v>
      </c>
      <c r="I2167">
        <v>8</v>
      </c>
      <c r="J2167">
        <v>0</v>
      </c>
      <c r="K2167" t="s">
        <v>275</v>
      </c>
      <c r="L2167" t="s">
        <v>222</v>
      </c>
    </row>
    <row r="2168" spans="1:12" x14ac:dyDescent="0.25">
      <c r="A2168">
        <v>91</v>
      </c>
      <c r="B2168" s="93">
        <v>43396</v>
      </c>
      <c r="C2168">
        <v>10</v>
      </c>
      <c r="D2168" t="s">
        <v>102</v>
      </c>
      <c r="E2168">
        <v>2018</v>
      </c>
      <c r="F2168" t="s">
        <v>71</v>
      </c>
      <c r="G2168" t="s">
        <v>35</v>
      </c>
      <c r="H2168" t="s">
        <v>425</v>
      </c>
      <c r="I2168">
        <v>14.03</v>
      </c>
      <c r="J2168">
        <v>0</v>
      </c>
      <c r="K2168" t="s">
        <v>275</v>
      </c>
      <c r="L2168" t="s">
        <v>35</v>
      </c>
    </row>
    <row r="2169" spans="1:12" x14ac:dyDescent="0.25">
      <c r="A2169">
        <v>91</v>
      </c>
      <c r="B2169" s="93">
        <v>43396</v>
      </c>
      <c r="C2169">
        <v>10</v>
      </c>
      <c r="D2169" t="s">
        <v>102</v>
      </c>
      <c r="E2169">
        <v>2018</v>
      </c>
      <c r="F2169" t="s">
        <v>75</v>
      </c>
      <c r="G2169" t="s">
        <v>35</v>
      </c>
      <c r="H2169" t="s">
        <v>425</v>
      </c>
      <c r="I2169">
        <v>32</v>
      </c>
      <c r="J2169">
        <v>0</v>
      </c>
      <c r="K2169" t="s">
        <v>275</v>
      </c>
      <c r="L2169" t="s">
        <v>35</v>
      </c>
    </row>
    <row r="2170" spans="1:12" x14ac:dyDescent="0.25">
      <c r="A2170">
        <v>91</v>
      </c>
      <c r="B2170" s="93">
        <v>43397</v>
      </c>
      <c r="C2170">
        <v>10</v>
      </c>
      <c r="D2170" t="s">
        <v>102</v>
      </c>
      <c r="E2170">
        <v>2018</v>
      </c>
      <c r="F2170" t="s">
        <v>294</v>
      </c>
      <c r="G2170" t="s">
        <v>36</v>
      </c>
      <c r="H2170" t="s">
        <v>428</v>
      </c>
      <c r="I2170">
        <v>10</v>
      </c>
      <c r="J2170">
        <v>0</v>
      </c>
      <c r="K2170" t="s">
        <v>275</v>
      </c>
      <c r="L2170" t="s">
        <v>222</v>
      </c>
    </row>
    <row r="2171" spans="1:12" x14ac:dyDescent="0.25">
      <c r="A2171">
        <v>91</v>
      </c>
      <c r="B2171" s="93">
        <v>43397</v>
      </c>
      <c r="C2171">
        <v>10</v>
      </c>
      <c r="D2171" t="s">
        <v>102</v>
      </c>
      <c r="E2171">
        <v>2018</v>
      </c>
      <c r="F2171" t="s">
        <v>75</v>
      </c>
      <c r="G2171" t="s">
        <v>36</v>
      </c>
      <c r="H2171" t="s">
        <v>428</v>
      </c>
      <c r="I2171">
        <v>16</v>
      </c>
      <c r="J2171">
        <v>0</v>
      </c>
      <c r="K2171" t="s">
        <v>275</v>
      </c>
      <c r="L2171" t="s">
        <v>222</v>
      </c>
    </row>
    <row r="2172" spans="1:12" x14ac:dyDescent="0.25">
      <c r="A2172">
        <v>91</v>
      </c>
      <c r="B2172" s="93">
        <v>43397</v>
      </c>
      <c r="C2172">
        <v>10</v>
      </c>
      <c r="D2172" t="s">
        <v>102</v>
      </c>
      <c r="E2172">
        <v>2018</v>
      </c>
      <c r="F2172" t="s">
        <v>69</v>
      </c>
      <c r="G2172" t="s">
        <v>35</v>
      </c>
      <c r="H2172" t="s">
        <v>428</v>
      </c>
      <c r="I2172">
        <v>17</v>
      </c>
      <c r="J2172">
        <v>0</v>
      </c>
      <c r="K2172" t="s">
        <v>275</v>
      </c>
      <c r="L2172" t="s">
        <v>35</v>
      </c>
    </row>
    <row r="2173" spans="1:12" x14ac:dyDescent="0.25">
      <c r="A2173">
        <v>91</v>
      </c>
      <c r="B2173" s="93">
        <v>43397</v>
      </c>
      <c r="C2173">
        <v>10</v>
      </c>
      <c r="D2173" t="s">
        <v>102</v>
      </c>
      <c r="E2173">
        <v>2018</v>
      </c>
      <c r="F2173" t="s">
        <v>68</v>
      </c>
      <c r="G2173" t="s">
        <v>64</v>
      </c>
      <c r="H2173" t="s">
        <v>428</v>
      </c>
      <c r="I2173">
        <v>25</v>
      </c>
      <c r="J2173">
        <v>0</v>
      </c>
      <c r="K2173" t="s">
        <v>275</v>
      </c>
      <c r="L2173" t="s">
        <v>64</v>
      </c>
    </row>
    <row r="2174" spans="1:12" x14ac:dyDescent="0.25">
      <c r="A2174">
        <v>91</v>
      </c>
      <c r="B2174" s="93">
        <v>43397</v>
      </c>
      <c r="C2174">
        <v>10</v>
      </c>
      <c r="D2174" t="s">
        <v>102</v>
      </c>
      <c r="E2174">
        <v>2018</v>
      </c>
      <c r="F2174" t="s">
        <v>318</v>
      </c>
      <c r="G2174" t="s">
        <v>36</v>
      </c>
      <c r="H2174" t="s">
        <v>428</v>
      </c>
      <c r="I2174">
        <v>25.28</v>
      </c>
      <c r="J2174">
        <v>0</v>
      </c>
      <c r="K2174" t="s">
        <v>275</v>
      </c>
      <c r="L2174" t="s">
        <v>222</v>
      </c>
    </row>
    <row r="2175" spans="1:12" x14ac:dyDescent="0.25">
      <c r="A2175">
        <v>91</v>
      </c>
      <c r="B2175" s="93">
        <v>43397</v>
      </c>
      <c r="C2175">
        <v>10</v>
      </c>
      <c r="D2175" t="s">
        <v>102</v>
      </c>
      <c r="E2175">
        <v>2018</v>
      </c>
      <c r="F2175" t="s">
        <v>69</v>
      </c>
      <c r="G2175" t="s">
        <v>64</v>
      </c>
      <c r="H2175" t="s">
        <v>428</v>
      </c>
      <c r="I2175">
        <v>25.95</v>
      </c>
      <c r="J2175">
        <v>0</v>
      </c>
      <c r="K2175" t="s">
        <v>275</v>
      </c>
      <c r="L2175" t="s">
        <v>64</v>
      </c>
    </row>
    <row r="2176" spans="1:12" x14ac:dyDescent="0.25">
      <c r="A2176">
        <v>91</v>
      </c>
      <c r="B2176" s="93">
        <v>43397</v>
      </c>
      <c r="C2176">
        <v>10</v>
      </c>
      <c r="D2176" t="s">
        <v>102</v>
      </c>
      <c r="E2176">
        <v>2018</v>
      </c>
      <c r="F2176" t="s">
        <v>71</v>
      </c>
      <c r="G2176" t="s">
        <v>35</v>
      </c>
      <c r="H2176" t="s">
        <v>428</v>
      </c>
      <c r="I2176">
        <v>49</v>
      </c>
      <c r="J2176">
        <v>0</v>
      </c>
      <c r="K2176" t="s">
        <v>275</v>
      </c>
      <c r="L2176" t="s">
        <v>35</v>
      </c>
    </row>
    <row r="2177" spans="1:12" x14ac:dyDescent="0.25">
      <c r="A2177">
        <v>91</v>
      </c>
      <c r="B2177" s="93">
        <v>43397</v>
      </c>
      <c r="C2177">
        <v>10</v>
      </c>
      <c r="D2177" t="s">
        <v>102</v>
      </c>
      <c r="E2177">
        <v>2018</v>
      </c>
      <c r="F2177" t="s">
        <v>68</v>
      </c>
      <c r="G2177" t="s">
        <v>36</v>
      </c>
      <c r="H2177" t="s">
        <v>428</v>
      </c>
      <c r="I2177">
        <v>312.82</v>
      </c>
      <c r="J2177">
        <v>0</v>
      </c>
      <c r="K2177" t="s">
        <v>275</v>
      </c>
      <c r="L2177" t="s">
        <v>222</v>
      </c>
    </row>
    <row r="2178" spans="1:12" x14ac:dyDescent="0.25">
      <c r="A2178">
        <v>91</v>
      </c>
      <c r="B2178" s="93">
        <v>43397</v>
      </c>
      <c r="C2178">
        <v>10</v>
      </c>
      <c r="D2178" t="s">
        <v>102</v>
      </c>
      <c r="E2178">
        <v>2018</v>
      </c>
      <c r="F2178" t="s">
        <v>106</v>
      </c>
      <c r="G2178" t="s">
        <v>67</v>
      </c>
      <c r="H2178" t="s">
        <v>428</v>
      </c>
      <c r="I2178">
        <v>1254.5</v>
      </c>
      <c r="J2178">
        <v>0</v>
      </c>
      <c r="K2178" t="s">
        <v>275</v>
      </c>
      <c r="L2178" t="s">
        <v>266</v>
      </c>
    </row>
    <row r="2179" spans="1:12" x14ac:dyDescent="0.25">
      <c r="A2179">
        <v>91</v>
      </c>
      <c r="B2179" s="93">
        <v>43398</v>
      </c>
      <c r="C2179">
        <v>10</v>
      </c>
      <c r="D2179" t="s">
        <v>102</v>
      </c>
      <c r="E2179">
        <v>2018</v>
      </c>
      <c r="F2179" t="s">
        <v>69</v>
      </c>
      <c r="G2179" t="s">
        <v>429</v>
      </c>
      <c r="H2179" t="s">
        <v>430</v>
      </c>
      <c r="I2179">
        <v>16.79</v>
      </c>
      <c r="J2179">
        <v>0</v>
      </c>
      <c r="K2179" t="s">
        <v>275</v>
      </c>
      <c r="L2179" t="s">
        <v>34</v>
      </c>
    </row>
    <row r="2180" spans="1:12" x14ac:dyDescent="0.25">
      <c r="A2180">
        <v>91</v>
      </c>
      <c r="B2180" s="93">
        <v>43398</v>
      </c>
      <c r="C2180">
        <v>10</v>
      </c>
      <c r="D2180" t="s">
        <v>102</v>
      </c>
      <c r="E2180">
        <v>2018</v>
      </c>
      <c r="F2180" t="s">
        <v>79</v>
      </c>
      <c r="G2180" t="s">
        <v>429</v>
      </c>
      <c r="H2180" t="s">
        <v>430</v>
      </c>
      <c r="I2180">
        <v>35.32</v>
      </c>
      <c r="J2180">
        <v>0</v>
      </c>
      <c r="K2180" t="s">
        <v>275</v>
      </c>
      <c r="L2180" t="s">
        <v>34</v>
      </c>
    </row>
    <row r="2181" spans="1:12" x14ac:dyDescent="0.25">
      <c r="A2181">
        <v>91</v>
      </c>
      <c r="B2181" s="93">
        <v>43398</v>
      </c>
      <c r="C2181">
        <v>10</v>
      </c>
      <c r="D2181" t="s">
        <v>102</v>
      </c>
      <c r="E2181">
        <v>2018</v>
      </c>
      <c r="F2181" t="s">
        <v>78</v>
      </c>
      <c r="G2181" t="s">
        <v>429</v>
      </c>
      <c r="H2181" t="s">
        <v>430</v>
      </c>
      <c r="I2181">
        <v>97</v>
      </c>
      <c r="J2181">
        <v>0</v>
      </c>
      <c r="K2181" t="s">
        <v>275</v>
      </c>
      <c r="L2181" t="s">
        <v>34</v>
      </c>
    </row>
    <row r="2182" spans="1:12" x14ac:dyDescent="0.25">
      <c r="A2182">
        <v>91</v>
      </c>
      <c r="B2182" s="93">
        <v>43398</v>
      </c>
      <c r="C2182">
        <v>10</v>
      </c>
      <c r="D2182" t="s">
        <v>102</v>
      </c>
      <c r="E2182">
        <v>2018</v>
      </c>
      <c r="F2182" t="s">
        <v>75</v>
      </c>
      <c r="G2182" t="s">
        <v>429</v>
      </c>
      <c r="H2182" t="s">
        <v>430</v>
      </c>
      <c r="I2182">
        <v>117.52</v>
      </c>
      <c r="J2182">
        <v>0</v>
      </c>
      <c r="K2182" t="s">
        <v>275</v>
      </c>
      <c r="L2182" t="s">
        <v>34</v>
      </c>
    </row>
    <row r="2183" spans="1:12" x14ac:dyDescent="0.25">
      <c r="A2183">
        <v>91</v>
      </c>
      <c r="B2183" s="93">
        <v>43398</v>
      </c>
      <c r="C2183">
        <v>10</v>
      </c>
      <c r="D2183" t="s">
        <v>102</v>
      </c>
      <c r="E2183">
        <v>2018</v>
      </c>
      <c r="F2183" t="s">
        <v>80</v>
      </c>
      <c r="G2183" t="s">
        <v>429</v>
      </c>
      <c r="H2183" t="s">
        <v>430</v>
      </c>
      <c r="I2183">
        <v>144.66999999999999</v>
      </c>
      <c r="J2183">
        <v>0</v>
      </c>
      <c r="K2183" t="s">
        <v>275</v>
      </c>
      <c r="L2183" t="s">
        <v>34</v>
      </c>
    </row>
    <row r="2184" spans="1:12" x14ac:dyDescent="0.25">
      <c r="A2184">
        <v>91</v>
      </c>
      <c r="B2184" s="93">
        <v>43398</v>
      </c>
      <c r="C2184">
        <v>10</v>
      </c>
      <c r="D2184" t="s">
        <v>102</v>
      </c>
      <c r="E2184">
        <v>2018</v>
      </c>
      <c r="F2184" t="s">
        <v>68</v>
      </c>
      <c r="G2184" t="s">
        <v>429</v>
      </c>
      <c r="H2184" t="s">
        <v>430</v>
      </c>
      <c r="I2184">
        <v>858.47</v>
      </c>
      <c r="J2184">
        <v>0</v>
      </c>
      <c r="K2184" t="s">
        <v>275</v>
      </c>
      <c r="L2184" t="s">
        <v>34</v>
      </c>
    </row>
    <row r="2185" spans="1:12" x14ac:dyDescent="0.25">
      <c r="A2185">
        <v>91</v>
      </c>
      <c r="B2185" s="93">
        <v>43398</v>
      </c>
      <c r="C2185">
        <v>10</v>
      </c>
      <c r="D2185" t="s">
        <v>102</v>
      </c>
      <c r="E2185">
        <v>2018</v>
      </c>
      <c r="F2185" t="s">
        <v>71</v>
      </c>
      <c r="G2185" t="s">
        <v>429</v>
      </c>
      <c r="H2185" t="s">
        <v>430</v>
      </c>
      <c r="I2185">
        <v>2912.65</v>
      </c>
      <c r="J2185">
        <v>0</v>
      </c>
      <c r="K2185" t="s">
        <v>275</v>
      </c>
      <c r="L2185" t="s">
        <v>34</v>
      </c>
    </row>
    <row r="2186" spans="1:12" x14ac:dyDescent="0.25">
      <c r="A2186">
        <v>91</v>
      </c>
      <c r="B2186" s="93">
        <v>43399</v>
      </c>
      <c r="C2186">
        <v>10</v>
      </c>
      <c r="D2186" t="s">
        <v>102</v>
      </c>
      <c r="E2186">
        <v>2018</v>
      </c>
      <c r="F2186" t="s">
        <v>69</v>
      </c>
      <c r="G2186" t="s">
        <v>36</v>
      </c>
      <c r="H2186" t="s">
        <v>431</v>
      </c>
      <c r="I2186">
        <v>10</v>
      </c>
      <c r="J2186">
        <v>0</v>
      </c>
      <c r="K2186" t="s">
        <v>275</v>
      </c>
      <c r="L2186" t="s">
        <v>222</v>
      </c>
    </row>
    <row r="2187" spans="1:12" x14ac:dyDescent="0.25">
      <c r="A2187">
        <v>91</v>
      </c>
      <c r="B2187" s="93">
        <v>43399</v>
      </c>
      <c r="C2187">
        <v>10</v>
      </c>
      <c r="D2187" t="s">
        <v>102</v>
      </c>
      <c r="E2187">
        <v>2018</v>
      </c>
      <c r="F2187" t="s">
        <v>71</v>
      </c>
      <c r="G2187" t="s">
        <v>36</v>
      </c>
      <c r="H2187" t="s">
        <v>431</v>
      </c>
      <c r="I2187">
        <v>10</v>
      </c>
      <c r="J2187">
        <v>0</v>
      </c>
      <c r="K2187" t="s">
        <v>275</v>
      </c>
      <c r="L2187" t="s">
        <v>222</v>
      </c>
    </row>
    <row r="2188" spans="1:12" x14ac:dyDescent="0.25">
      <c r="A2188">
        <v>91</v>
      </c>
      <c r="B2188" s="93">
        <v>43399</v>
      </c>
      <c r="C2188">
        <v>10</v>
      </c>
      <c r="D2188" t="s">
        <v>102</v>
      </c>
      <c r="E2188">
        <v>2018</v>
      </c>
      <c r="F2188" t="s">
        <v>107</v>
      </c>
      <c r="G2188" t="s">
        <v>36</v>
      </c>
      <c r="H2188" t="s">
        <v>431</v>
      </c>
      <c r="I2188">
        <v>13.7</v>
      </c>
      <c r="J2188">
        <v>0</v>
      </c>
      <c r="K2188" t="s">
        <v>275</v>
      </c>
      <c r="L2188" t="s">
        <v>222</v>
      </c>
    </row>
    <row r="2189" spans="1:12" x14ac:dyDescent="0.25">
      <c r="A2189">
        <v>91</v>
      </c>
      <c r="B2189" s="93">
        <v>43399</v>
      </c>
      <c r="C2189">
        <v>10</v>
      </c>
      <c r="D2189" t="s">
        <v>102</v>
      </c>
      <c r="E2189">
        <v>2018</v>
      </c>
      <c r="F2189" t="s">
        <v>75</v>
      </c>
      <c r="G2189" t="s">
        <v>36</v>
      </c>
      <c r="H2189" t="s">
        <v>431</v>
      </c>
      <c r="I2189">
        <v>16</v>
      </c>
      <c r="J2189">
        <v>0</v>
      </c>
      <c r="K2189" t="s">
        <v>275</v>
      </c>
      <c r="L2189" t="s">
        <v>222</v>
      </c>
    </row>
    <row r="2190" spans="1:12" x14ac:dyDescent="0.25">
      <c r="A2190">
        <v>91</v>
      </c>
      <c r="B2190" s="93">
        <v>43399</v>
      </c>
      <c r="C2190">
        <v>10</v>
      </c>
      <c r="D2190" t="s">
        <v>102</v>
      </c>
      <c r="E2190">
        <v>2018</v>
      </c>
      <c r="F2190" t="s">
        <v>69</v>
      </c>
      <c r="G2190" t="s">
        <v>35</v>
      </c>
      <c r="H2190" t="s">
        <v>431</v>
      </c>
      <c r="I2190">
        <v>24.6</v>
      </c>
      <c r="J2190">
        <v>0</v>
      </c>
      <c r="K2190" t="s">
        <v>275</v>
      </c>
      <c r="L2190" t="s">
        <v>35</v>
      </c>
    </row>
    <row r="2191" spans="1:12" x14ac:dyDescent="0.25">
      <c r="A2191">
        <v>91</v>
      </c>
      <c r="B2191" s="93">
        <v>43399</v>
      </c>
      <c r="C2191">
        <v>10</v>
      </c>
      <c r="D2191" t="s">
        <v>102</v>
      </c>
      <c r="E2191">
        <v>2018</v>
      </c>
      <c r="F2191" t="s">
        <v>74</v>
      </c>
      <c r="G2191" t="s">
        <v>35</v>
      </c>
      <c r="H2191" t="s">
        <v>431</v>
      </c>
      <c r="I2191">
        <v>43</v>
      </c>
      <c r="J2191">
        <v>0</v>
      </c>
      <c r="K2191" t="s">
        <v>275</v>
      </c>
      <c r="L2191" t="s">
        <v>35</v>
      </c>
    </row>
    <row r="2192" spans="1:12" x14ac:dyDescent="0.25">
      <c r="A2192">
        <v>91</v>
      </c>
      <c r="B2192" s="93">
        <v>43399</v>
      </c>
      <c r="C2192">
        <v>10</v>
      </c>
      <c r="D2192" t="s">
        <v>102</v>
      </c>
      <c r="E2192">
        <v>2018</v>
      </c>
      <c r="F2192" t="s">
        <v>77</v>
      </c>
      <c r="G2192" t="s">
        <v>35</v>
      </c>
      <c r="H2192" t="s">
        <v>431</v>
      </c>
      <c r="I2192">
        <v>57.55</v>
      </c>
      <c r="J2192">
        <v>0</v>
      </c>
      <c r="K2192" t="s">
        <v>275</v>
      </c>
      <c r="L2192" t="s">
        <v>35</v>
      </c>
    </row>
    <row r="2193" spans="1:12" x14ac:dyDescent="0.25">
      <c r="A2193">
        <v>91</v>
      </c>
      <c r="B2193" s="93">
        <v>43399</v>
      </c>
      <c r="C2193">
        <v>10</v>
      </c>
      <c r="D2193" t="s">
        <v>102</v>
      </c>
      <c r="E2193">
        <v>2018</v>
      </c>
      <c r="F2193" t="s">
        <v>72</v>
      </c>
      <c r="G2193" t="s">
        <v>65</v>
      </c>
      <c r="H2193" t="s">
        <v>431</v>
      </c>
      <c r="I2193">
        <v>70</v>
      </c>
      <c r="J2193">
        <v>0</v>
      </c>
      <c r="K2193" t="s">
        <v>275</v>
      </c>
      <c r="L2193" t="s">
        <v>35</v>
      </c>
    </row>
    <row r="2194" spans="1:12" x14ac:dyDescent="0.25">
      <c r="A2194">
        <v>91</v>
      </c>
      <c r="B2194" s="93">
        <v>43399</v>
      </c>
      <c r="C2194">
        <v>10</v>
      </c>
      <c r="D2194" t="s">
        <v>102</v>
      </c>
      <c r="E2194">
        <v>2018</v>
      </c>
      <c r="F2194" t="s">
        <v>70</v>
      </c>
      <c r="G2194" t="s">
        <v>35</v>
      </c>
      <c r="H2194" t="s">
        <v>431</v>
      </c>
      <c r="I2194">
        <v>110.95</v>
      </c>
      <c r="J2194">
        <v>0</v>
      </c>
      <c r="K2194" t="s">
        <v>275</v>
      </c>
      <c r="L2194" t="s">
        <v>35</v>
      </c>
    </row>
    <row r="2195" spans="1:12" x14ac:dyDescent="0.25">
      <c r="A2195">
        <v>91</v>
      </c>
      <c r="B2195" s="93">
        <v>43399</v>
      </c>
      <c r="C2195">
        <v>10</v>
      </c>
      <c r="D2195" t="s">
        <v>102</v>
      </c>
      <c r="E2195">
        <v>2018</v>
      </c>
      <c r="F2195" t="s">
        <v>81</v>
      </c>
      <c r="G2195" t="s">
        <v>35</v>
      </c>
      <c r="H2195" t="s">
        <v>431</v>
      </c>
      <c r="I2195">
        <v>410.32</v>
      </c>
      <c r="J2195">
        <v>0</v>
      </c>
      <c r="K2195" t="s">
        <v>275</v>
      </c>
      <c r="L2195" t="s">
        <v>35</v>
      </c>
    </row>
    <row r="2196" spans="1:12" x14ac:dyDescent="0.25">
      <c r="A2196">
        <v>91</v>
      </c>
      <c r="B2196" s="93">
        <v>43399</v>
      </c>
      <c r="C2196">
        <v>10</v>
      </c>
      <c r="D2196" t="s">
        <v>102</v>
      </c>
      <c r="E2196">
        <v>2018</v>
      </c>
      <c r="F2196" t="s">
        <v>77</v>
      </c>
      <c r="G2196" t="s">
        <v>66</v>
      </c>
      <c r="H2196" t="s">
        <v>431</v>
      </c>
      <c r="I2196">
        <v>0</v>
      </c>
      <c r="J2196">
        <v>700.28</v>
      </c>
      <c r="K2196" t="s">
        <v>275</v>
      </c>
      <c r="L2196" t="s">
        <v>35</v>
      </c>
    </row>
    <row r="2197" spans="1:12" x14ac:dyDescent="0.25">
      <c r="A2197">
        <v>91</v>
      </c>
      <c r="B2197" s="93">
        <v>43400</v>
      </c>
      <c r="C2197">
        <v>10</v>
      </c>
      <c r="D2197" t="s">
        <v>102</v>
      </c>
      <c r="E2197">
        <v>2018</v>
      </c>
      <c r="F2197" t="s">
        <v>107</v>
      </c>
      <c r="G2197" t="s">
        <v>35</v>
      </c>
      <c r="H2197" t="s">
        <v>432</v>
      </c>
      <c r="I2197">
        <v>32</v>
      </c>
      <c r="J2197">
        <v>0</v>
      </c>
      <c r="K2197" t="s">
        <v>275</v>
      </c>
      <c r="L2197" t="s">
        <v>35</v>
      </c>
    </row>
    <row r="2198" spans="1:12" x14ac:dyDescent="0.25">
      <c r="A2198">
        <v>91</v>
      </c>
      <c r="B2198" s="93">
        <v>43400</v>
      </c>
      <c r="C2198">
        <v>10</v>
      </c>
      <c r="D2198" t="s">
        <v>102</v>
      </c>
      <c r="E2198">
        <v>2018</v>
      </c>
      <c r="F2198" t="s">
        <v>75</v>
      </c>
      <c r="G2198" t="s">
        <v>35</v>
      </c>
      <c r="H2198" t="s">
        <v>432</v>
      </c>
      <c r="I2198">
        <v>141</v>
      </c>
      <c r="J2198">
        <v>0</v>
      </c>
      <c r="K2198" t="s">
        <v>275</v>
      </c>
      <c r="L2198" t="s">
        <v>35</v>
      </c>
    </row>
    <row r="2199" spans="1:12" x14ac:dyDescent="0.25">
      <c r="A2199">
        <v>91</v>
      </c>
      <c r="B2199" s="93">
        <v>43400</v>
      </c>
      <c r="C2199">
        <v>10</v>
      </c>
      <c r="D2199" t="s">
        <v>102</v>
      </c>
      <c r="E2199">
        <v>2018</v>
      </c>
      <c r="F2199" t="s">
        <v>75</v>
      </c>
      <c r="G2199" t="s">
        <v>36</v>
      </c>
      <c r="H2199" t="s">
        <v>432</v>
      </c>
      <c r="I2199">
        <v>496.11</v>
      </c>
      <c r="J2199">
        <v>0</v>
      </c>
      <c r="K2199" t="s">
        <v>275</v>
      </c>
      <c r="L2199" t="s">
        <v>222</v>
      </c>
    </row>
    <row r="2200" spans="1:12" x14ac:dyDescent="0.25">
      <c r="A2200">
        <v>91</v>
      </c>
      <c r="B2200" s="93">
        <v>43400</v>
      </c>
      <c r="C2200">
        <v>10</v>
      </c>
      <c r="D2200" t="s">
        <v>102</v>
      </c>
      <c r="E2200">
        <v>2018</v>
      </c>
      <c r="F2200" t="s">
        <v>75</v>
      </c>
      <c r="G2200" t="s">
        <v>105</v>
      </c>
      <c r="H2200" t="s">
        <v>432</v>
      </c>
      <c r="I2200">
        <v>46100</v>
      </c>
      <c r="J2200">
        <v>0</v>
      </c>
      <c r="K2200" t="s">
        <v>275</v>
      </c>
      <c r="L2200" t="s">
        <v>266</v>
      </c>
    </row>
    <row r="2201" spans="1:12" x14ac:dyDescent="0.25">
      <c r="A2201">
        <v>91</v>
      </c>
      <c r="B2201" s="93">
        <v>43402</v>
      </c>
      <c r="C2201">
        <v>10</v>
      </c>
      <c r="D2201" t="s">
        <v>102</v>
      </c>
      <c r="E2201">
        <v>2018</v>
      </c>
      <c r="F2201" t="s">
        <v>75</v>
      </c>
      <c r="G2201" t="s">
        <v>36</v>
      </c>
      <c r="H2201" t="s">
        <v>433</v>
      </c>
      <c r="I2201">
        <v>48</v>
      </c>
      <c r="J2201">
        <v>0</v>
      </c>
      <c r="K2201" t="s">
        <v>275</v>
      </c>
      <c r="L2201" t="s">
        <v>222</v>
      </c>
    </row>
    <row r="2202" spans="1:12" x14ac:dyDescent="0.25">
      <c r="A2202">
        <v>91</v>
      </c>
      <c r="B2202" s="93">
        <v>43402</v>
      </c>
      <c r="C2202">
        <v>10</v>
      </c>
      <c r="D2202" t="s">
        <v>102</v>
      </c>
      <c r="E2202">
        <v>2018</v>
      </c>
      <c r="F2202" t="s">
        <v>106</v>
      </c>
      <c r="G2202" t="s">
        <v>35</v>
      </c>
      <c r="H2202" t="s">
        <v>433</v>
      </c>
      <c r="I2202">
        <v>70</v>
      </c>
      <c r="J2202">
        <v>0</v>
      </c>
      <c r="K2202" t="s">
        <v>275</v>
      </c>
      <c r="L2202" t="s">
        <v>35</v>
      </c>
    </row>
    <row r="2203" spans="1:12" x14ac:dyDescent="0.25">
      <c r="A2203">
        <v>91</v>
      </c>
      <c r="B2203" s="93">
        <v>43402</v>
      </c>
      <c r="C2203">
        <v>10</v>
      </c>
      <c r="D2203" t="s">
        <v>102</v>
      </c>
      <c r="E2203">
        <v>2018</v>
      </c>
      <c r="F2203" t="s">
        <v>74</v>
      </c>
      <c r="G2203" t="s">
        <v>35</v>
      </c>
      <c r="H2203" t="s">
        <v>433</v>
      </c>
      <c r="I2203">
        <v>120</v>
      </c>
      <c r="J2203">
        <v>0</v>
      </c>
      <c r="K2203" t="s">
        <v>275</v>
      </c>
      <c r="L2203" t="s">
        <v>35</v>
      </c>
    </row>
    <row r="2204" spans="1:12" x14ac:dyDescent="0.25">
      <c r="A2204">
        <v>95</v>
      </c>
      <c r="B2204" s="93">
        <v>43377</v>
      </c>
      <c r="C2204">
        <v>10</v>
      </c>
      <c r="D2204" t="s">
        <v>102</v>
      </c>
      <c r="E2204">
        <v>2018</v>
      </c>
      <c r="F2204" t="s">
        <v>21</v>
      </c>
      <c r="G2204" t="s">
        <v>36</v>
      </c>
      <c r="H2204" t="s">
        <v>406</v>
      </c>
      <c r="I2204">
        <v>8</v>
      </c>
      <c r="J2204">
        <v>0</v>
      </c>
      <c r="K2204" t="s">
        <v>276</v>
      </c>
      <c r="L2204" t="s">
        <v>222</v>
      </c>
    </row>
    <row r="2205" spans="1:12" x14ac:dyDescent="0.25">
      <c r="A2205">
        <v>95</v>
      </c>
      <c r="B2205" s="93">
        <v>43383</v>
      </c>
      <c r="C2205">
        <v>10</v>
      </c>
      <c r="D2205" t="s">
        <v>102</v>
      </c>
      <c r="E2205">
        <v>2018</v>
      </c>
      <c r="F2205" t="s">
        <v>22</v>
      </c>
      <c r="G2205" t="s">
        <v>412</v>
      </c>
      <c r="H2205" t="s">
        <v>413</v>
      </c>
      <c r="I2205">
        <v>24.92</v>
      </c>
      <c r="J2205">
        <v>0</v>
      </c>
      <c r="K2205" t="s">
        <v>276</v>
      </c>
      <c r="L2205" t="s">
        <v>34</v>
      </c>
    </row>
    <row r="2206" spans="1:12" x14ac:dyDescent="0.25">
      <c r="A2206">
        <v>95</v>
      </c>
      <c r="B2206" s="93">
        <v>43383</v>
      </c>
      <c r="C2206">
        <v>10</v>
      </c>
      <c r="D2206" t="s">
        <v>102</v>
      </c>
      <c r="E2206">
        <v>2018</v>
      </c>
      <c r="F2206" t="s">
        <v>21</v>
      </c>
      <c r="G2206" t="s">
        <v>412</v>
      </c>
      <c r="H2206" t="s">
        <v>413</v>
      </c>
      <c r="I2206">
        <v>157.83000000000001</v>
      </c>
      <c r="J2206">
        <v>0</v>
      </c>
      <c r="K2206" t="s">
        <v>276</v>
      </c>
      <c r="L2206" t="s">
        <v>34</v>
      </c>
    </row>
    <row r="2207" spans="1:12" x14ac:dyDescent="0.25">
      <c r="A2207">
        <v>95</v>
      </c>
      <c r="B2207" s="93">
        <v>43389</v>
      </c>
      <c r="C2207">
        <v>10</v>
      </c>
      <c r="D2207" t="s">
        <v>102</v>
      </c>
      <c r="E2207">
        <v>2018</v>
      </c>
      <c r="F2207" t="s">
        <v>23</v>
      </c>
      <c r="G2207" t="s">
        <v>63</v>
      </c>
      <c r="H2207" t="s">
        <v>420</v>
      </c>
      <c r="I2207">
        <v>61.3</v>
      </c>
      <c r="J2207">
        <v>0</v>
      </c>
      <c r="K2207" t="s">
        <v>276</v>
      </c>
      <c r="L2207" t="s">
        <v>64</v>
      </c>
    </row>
    <row r="2208" spans="1:12" x14ac:dyDescent="0.25">
      <c r="A2208">
        <v>95</v>
      </c>
      <c r="B2208" s="93">
        <v>43389</v>
      </c>
      <c r="C2208">
        <v>10</v>
      </c>
      <c r="D2208" t="s">
        <v>102</v>
      </c>
      <c r="E2208">
        <v>2018</v>
      </c>
      <c r="F2208" t="s">
        <v>23</v>
      </c>
      <c r="G2208" t="s">
        <v>58</v>
      </c>
      <c r="H2208" t="s">
        <v>420</v>
      </c>
      <c r="I2208">
        <v>61.6</v>
      </c>
      <c r="J2208">
        <v>0</v>
      </c>
      <c r="K2208" t="s">
        <v>276</v>
      </c>
      <c r="L2208" t="s">
        <v>222</v>
      </c>
    </row>
    <row r="2209" spans="1:12" x14ac:dyDescent="0.25">
      <c r="A2209">
        <v>95</v>
      </c>
      <c r="B2209" s="93">
        <v>43391</v>
      </c>
      <c r="C2209">
        <v>10</v>
      </c>
      <c r="D2209" t="s">
        <v>102</v>
      </c>
      <c r="E2209">
        <v>2018</v>
      </c>
      <c r="F2209" t="s">
        <v>21</v>
      </c>
      <c r="G2209" t="s">
        <v>36</v>
      </c>
      <c r="H2209" t="s">
        <v>422</v>
      </c>
      <c r="I2209">
        <v>48</v>
      </c>
      <c r="J2209">
        <v>0</v>
      </c>
      <c r="K2209" t="s">
        <v>276</v>
      </c>
      <c r="L2209" t="s">
        <v>222</v>
      </c>
    </row>
    <row r="2210" spans="1:12" x14ac:dyDescent="0.25">
      <c r="A2210">
        <v>95</v>
      </c>
      <c r="B2210" s="93">
        <v>43392</v>
      </c>
      <c r="C2210">
        <v>10</v>
      </c>
      <c r="D2210" t="s">
        <v>102</v>
      </c>
      <c r="E2210">
        <v>2018</v>
      </c>
      <c r="F2210" t="s">
        <v>23</v>
      </c>
      <c r="G2210" t="s">
        <v>63</v>
      </c>
      <c r="H2210" t="s">
        <v>423</v>
      </c>
      <c r="I2210">
        <v>55.52</v>
      </c>
      <c r="J2210">
        <v>0</v>
      </c>
      <c r="K2210" t="s">
        <v>276</v>
      </c>
      <c r="L2210" t="s">
        <v>64</v>
      </c>
    </row>
    <row r="2211" spans="1:12" x14ac:dyDescent="0.25">
      <c r="A2211">
        <v>95</v>
      </c>
      <c r="B2211" s="93">
        <v>43395</v>
      </c>
      <c r="C2211">
        <v>10</v>
      </c>
      <c r="D2211" t="s">
        <v>102</v>
      </c>
      <c r="E2211">
        <v>2018</v>
      </c>
      <c r="F2211" t="s">
        <v>21</v>
      </c>
      <c r="G2211" t="s">
        <v>36</v>
      </c>
      <c r="H2211" t="s">
        <v>424</v>
      </c>
      <c r="I2211">
        <v>8</v>
      </c>
      <c r="J2211">
        <v>0</v>
      </c>
      <c r="K2211" t="s">
        <v>276</v>
      </c>
      <c r="L2211" t="s">
        <v>222</v>
      </c>
    </row>
    <row r="2212" spans="1:12" x14ac:dyDescent="0.25">
      <c r="A2212">
        <v>95</v>
      </c>
      <c r="B2212" s="93">
        <v>43395</v>
      </c>
      <c r="C2212">
        <v>10</v>
      </c>
      <c r="D2212" t="s">
        <v>102</v>
      </c>
      <c r="E2212">
        <v>2018</v>
      </c>
      <c r="F2212" t="s">
        <v>22</v>
      </c>
      <c r="G2212" t="s">
        <v>36</v>
      </c>
      <c r="H2212" t="s">
        <v>424</v>
      </c>
      <c r="I2212">
        <v>8</v>
      </c>
      <c r="J2212">
        <v>0</v>
      </c>
      <c r="K2212" t="s">
        <v>276</v>
      </c>
      <c r="L2212" t="s">
        <v>222</v>
      </c>
    </row>
    <row r="2213" spans="1:12" x14ac:dyDescent="0.25">
      <c r="A2213">
        <v>95</v>
      </c>
      <c r="B2213" s="93">
        <v>43396</v>
      </c>
      <c r="C2213">
        <v>10</v>
      </c>
      <c r="D2213" t="s">
        <v>102</v>
      </c>
      <c r="E2213">
        <v>2018</v>
      </c>
      <c r="F2213" t="s">
        <v>23</v>
      </c>
      <c r="G2213" t="s">
        <v>37</v>
      </c>
      <c r="H2213" t="s">
        <v>426</v>
      </c>
      <c r="I2213">
        <v>2.7</v>
      </c>
      <c r="J2213">
        <v>0</v>
      </c>
      <c r="K2213" t="s">
        <v>276</v>
      </c>
      <c r="L2213" t="s">
        <v>35</v>
      </c>
    </row>
    <row r="2214" spans="1:12" x14ac:dyDescent="0.25">
      <c r="A2214">
        <v>95</v>
      </c>
      <c r="B2214" s="93">
        <v>43398</v>
      </c>
      <c r="C2214">
        <v>10</v>
      </c>
      <c r="D2214" t="s">
        <v>102</v>
      </c>
      <c r="E2214">
        <v>2018</v>
      </c>
      <c r="F2214" t="s">
        <v>22</v>
      </c>
      <c r="G2214" t="s">
        <v>429</v>
      </c>
      <c r="H2214" t="s">
        <v>430</v>
      </c>
      <c r="I2214">
        <v>30.67</v>
      </c>
      <c r="J2214">
        <v>0</v>
      </c>
      <c r="K2214" t="s">
        <v>276</v>
      </c>
      <c r="L2214" t="s">
        <v>34</v>
      </c>
    </row>
    <row r="2215" spans="1:12" x14ac:dyDescent="0.25">
      <c r="A2215">
        <v>95</v>
      </c>
      <c r="B2215" s="93">
        <v>43398</v>
      </c>
      <c r="C2215">
        <v>10</v>
      </c>
      <c r="D2215" t="s">
        <v>102</v>
      </c>
      <c r="E2215">
        <v>2018</v>
      </c>
      <c r="F2215" t="s">
        <v>21</v>
      </c>
      <c r="G2215" t="s">
        <v>429</v>
      </c>
      <c r="H2215" t="s">
        <v>430</v>
      </c>
      <c r="I2215">
        <v>118.76</v>
      </c>
      <c r="J2215">
        <v>0</v>
      </c>
      <c r="K2215" t="s">
        <v>276</v>
      </c>
      <c r="L2215" t="s">
        <v>34</v>
      </c>
    </row>
    <row r="2216" spans="1:12" x14ac:dyDescent="0.25">
      <c r="A2216">
        <v>95</v>
      </c>
      <c r="B2216" s="93">
        <v>43399</v>
      </c>
      <c r="C2216">
        <v>10</v>
      </c>
      <c r="D2216" t="s">
        <v>102</v>
      </c>
      <c r="E2216">
        <v>2018</v>
      </c>
      <c r="F2216" t="s">
        <v>22</v>
      </c>
      <c r="G2216" t="s">
        <v>36</v>
      </c>
      <c r="H2216" t="s">
        <v>431</v>
      </c>
      <c r="I2216">
        <v>8</v>
      </c>
      <c r="J2216">
        <v>0</v>
      </c>
      <c r="K2216" t="s">
        <v>276</v>
      </c>
      <c r="L2216" t="s">
        <v>222</v>
      </c>
    </row>
    <row r="2217" spans="1:12" x14ac:dyDescent="0.25">
      <c r="A2217">
        <v>95</v>
      </c>
      <c r="B2217" s="93">
        <v>43399</v>
      </c>
      <c r="C2217">
        <v>10</v>
      </c>
      <c r="D2217" t="s">
        <v>102</v>
      </c>
      <c r="E2217">
        <v>2018</v>
      </c>
      <c r="F2217" t="s">
        <v>21</v>
      </c>
      <c r="G2217" t="s">
        <v>36</v>
      </c>
      <c r="H2217" t="s">
        <v>431</v>
      </c>
      <c r="I2217">
        <v>24</v>
      </c>
      <c r="J2217">
        <v>0</v>
      </c>
      <c r="K2217" t="s">
        <v>276</v>
      </c>
      <c r="L2217" t="s">
        <v>222</v>
      </c>
    </row>
    <row r="2218" spans="1:12" x14ac:dyDescent="0.25">
      <c r="A2218">
        <v>97</v>
      </c>
      <c r="B2218" s="93">
        <v>43374</v>
      </c>
      <c r="C2218">
        <v>10</v>
      </c>
      <c r="D2218" t="s">
        <v>102</v>
      </c>
      <c r="E2218">
        <v>2018</v>
      </c>
      <c r="F2218" t="s">
        <v>22</v>
      </c>
      <c r="G2218" t="s">
        <v>36</v>
      </c>
      <c r="H2218" t="s">
        <v>402</v>
      </c>
      <c r="I2218">
        <v>8</v>
      </c>
      <c r="J2218">
        <v>0</v>
      </c>
      <c r="K2218" t="s">
        <v>277</v>
      </c>
      <c r="L2218" t="s">
        <v>222</v>
      </c>
    </row>
    <row r="2219" spans="1:12" x14ac:dyDescent="0.25">
      <c r="A2219">
        <v>97</v>
      </c>
      <c r="B2219" s="93">
        <v>43374</v>
      </c>
      <c r="C2219">
        <v>10</v>
      </c>
      <c r="D2219" t="s">
        <v>102</v>
      </c>
      <c r="E2219">
        <v>2018</v>
      </c>
      <c r="F2219" t="s">
        <v>21</v>
      </c>
      <c r="G2219" t="s">
        <v>36</v>
      </c>
      <c r="H2219" t="s">
        <v>402</v>
      </c>
      <c r="I2219">
        <v>16</v>
      </c>
      <c r="J2219">
        <v>0</v>
      </c>
      <c r="K2219" t="s">
        <v>277</v>
      </c>
      <c r="L2219" t="s">
        <v>222</v>
      </c>
    </row>
    <row r="2220" spans="1:12" x14ac:dyDescent="0.25">
      <c r="A2220">
        <v>97</v>
      </c>
      <c r="B2220" s="93">
        <v>43375</v>
      </c>
      <c r="C2220">
        <v>10</v>
      </c>
      <c r="D2220" t="s">
        <v>102</v>
      </c>
      <c r="E2220">
        <v>2018</v>
      </c>
      <c r="F2220" t="s">
        <v>23</v>
      </c>
      <c r="G2220" t="s">
        <v>37</v>
      </c>
      <c r="H2220" t="s">
        <v>354</v>
      </c>
      <c r="I2220">
        <v>2.4</v>
      </c>
      <c r="J2220">
        <v>0</v>
      </c>
      <c r="K2220" t="s">
        <v>277</v>
      </c>
      <c r="L2220" t="s">
        <v>35</v>
      </c>
    </row>
    <row r="2221" spans="1:12" x14ac:dyDescent="0.25">
      <c r="A2221">
        <v>97</v>
      </c>
      <c r="B2221" s="93">
        <v>43376</v>
      </c>
      <c r="C2221">
        <v>10</v>
      </c>
      <c r="D2221" t="s">
        <v>102</v>
      </c>
      <c r="E2221">
        <v>2018</v>
      </c>
      <c r="F2221" t="s">
        <v>23</v>
      </c>
      <c r="G2221" t="s">
        <v>36</v>
      </c>
      <c r="H2221" t="s">
        <v>405</v>
      </c>
      <c r="I2221">
        <v>8</v>
      </c>
      <c r="J2221">
        <v>0</v>
      </c>
      <c r="K2221" t="s">
        <v>277</v>
      </c>
      <c r="L2221" t="s">
        <v>222</v>
      </c>
    </row>
    <row r="2222" spans="1:12" x14ac:dyDescent="0.25">
      <c r="A2222">
        <v>97</v>
      </c>
      <c r="B2222" s="93">
        <v>43376</v>
      </c>
      <c r="C2222">
        <v>10</v>
      </c>
      <c r="D2222" t="s">
        <v>102</v>
      </c>
      <c r="E2222">
        <v>2018</v>
      </c>
      <c r="F2222" t="s">
        <v>22</v>
      </c>
      <c r="G2222" t="s">
        <v>36</v>
      </c>
      <c r="H2222" t="s">
        <v>405</v>
      </c>
      <c r="I2222">
        <v>8</v>
      </c>
      <c r="J2222">
        <v>0</v>
      </c>
      <c r="K2222" t="s">
        <v>277</v>
      </c>
      <c r="L2222" t="s">
        <v>222</v>
      </c>
    </row>
    <row r="2223" spans="1:12" x14ac:dyDescent="0.25">
      <c r="A2223">
        <v>97</v>
      </c>
      <c r="B2223" s="93">
        <v>43376</v>
      </c>
      <c r="C2223">
        <v>10</v>
      </c>
      <c r="D2223" t="s">
        <v>102</v>
      </c>
      <c r="E2223">
        <v>2018</v>
      </c>
      <c r="F2223" t="s">
        <v>21</v>
      </c>
      <c r="G2223" t="s">
        <v>36</v>
      </c>
      <c r="H2223" t="s">
        <v>405</v>
      </c>
      <c r="I2223">
        <v>80</v>
      </c>
      <c r="J2223">
        <v>0</v>
      </c>
      <c r="K2223" t="s">
        <v>277</v>
      </c>
      <c r="L2223" t="s">
        <v>222</v>
      </c>
    </row>
    <row r="2224" spans="1:12" x14ac:dyDescent="0.25">
      <c r="A2224">
        <v>97</v>
      </c>
      <c r="B2224" s="93">
        <v>43381</v>
      </c>
      <c r="C2224">
        <v>10</v>
      </c>
      <c r="D2224" t="s">
        <v>102</v>
      </c>
      <c r="E2224">
        <v>2018</v>
      </c>
      <c r="F2224" t="s">
        <v>21</v>
      </c>
      <c r="G2224" t="s">
        <v>36</v>
      </c>
      <c r="H2224" t="s">
        <v>409</v>
      </c>
      <c r="I2224">
        <v>64</v>
      </c>
      <c r="J2224">
        <v>0</v>
      </c>
      <c r="K2224" t="s">
        <v>277</v>
      </c>
      <c r="L2224" t="s">
        <v>222</v>
      </c>
    </row>
    <row r="2225" spans="1:12" x14ac:dyDescent="0.25">
      <c r="A2225">
        <v>97</v>
      </c>
      <c r="B2225" s="93">
        <v>43383</v>
      </c>
      <c r="C2225">
        <v>10</v>
      </c>
      <c r="D2225" t="s">
        <v>102</v>
      </c>
      <c r="E2225">
        <v>2018</v>
      </c>
      <c r="F2225" t="s">
        <v>21</v>
      </c>
      <c r="G2225" t="s">
        <v>36</v>
      </c>
      <c r="H2225" t="s">
        <v>414</v>
      </c>
      <c r="I2225">
        <v>16</v>
      </c>
      <c r="J2225">
        <v>0</v>
      </c>
      <c r="K2225" t="s">
        <v>277</v>
      </c>
      <c r="L2225" t="s">
        <v>222</v>
      </c>
    </row>
    <row r="2226" spans="1:12" x14ac:dyDescent="0.25">
      <c r="A2226">
        <v>97</v>
      </c>
      <c r="B2226" s="93">
        <v>43383</v>
      </c>
      <c r="C2226">
        <v>10</v>
      </c>
      <c r="D2226" t="s">
        <v>102</v>
      </c>
      <c r="E2226">
        <v>2018</v>
      </c>
      <c r="F2226" t="s">
        <v>21</v>
      </c>
      <c r="G2226" t="s">
        <v>412</v>
      </c>
      <c r="H2226" t="s">
        <v>413</v>
      </c>
      <c r="I2226">
        <v>609.58000000000004</v>
      </c>
      <c r="J2226">
        <v>0</v>
      </c>
      <c r="K2226" t="s">
        <v>277</v>
      </c>
      <c r="L2226" t="s">
        <v>34</v>
      </c>
    </row>
    <row r="2227" spans="1:12" x14ac:dyDescent="0.25">
      <c r="A2227">
        <v>97</v>
      </c>
      <c r="B2227" s="93">
        <v>43384</v>
      </c>
      <c r="C2227">
        <v>10</v>
      </c>
      <c r="D2227" t="s">
        <v>102</v>
      </c>
      <c r="E2227">
        <v>2018</v>
      </c>
      <c r="F2227" t="s">
        <v>23</v>
      </c>
      <c r="G2227" t="s">
        <v>37</v>
      </c>
      <c r="H2227" t="s">
        <v>354</v>
      </c>
      <c r="I2227">
        <v>3.6</v>
      </c>
      <c r="J2227">
        <v>0</v>
      </c>
      <c r="K2227" t="s">
        <v>277</v>
      </c>
      <c r="L2227" t="s">
        <v>35</v>
      </c>
    </row>
    <row r="2228" spans="1:12" x14ac:dyDescent="0.25">
      <c r="A2228">
        <v>97</v>
      </c>
      <c r="B2228" s="93">
        <v>43385</v>
      </c>
      <c r="C2228">
        <v>10</v>
      </c>
      <c r="D2228" t="s">
        <v>102</v>
      </c>
      <c r="E2228">
        <v>2018</v>
      </c>
      <c r="F2228" t="s">
        <v>23</v>
      </c>
      <c r="G2228" t="s">
        <v>37</v>
      </c>
      <c r="H2228" t="s">
        <v>354</v>
      </c>
      <c r="I2228">
        <v>1.8</v>
      </c>
      <c r="J2228">
        <v>0</v>
      </c>
      <c r="K2228" t="s">
        <v>277</v>
      </c>
      <c r="L2228" t="s">
        <v>35</v>
      </c>
    </row>
    <row r="2229" spans="1:12" x14ac:dyDescent="0.25">
      <c r="A2229">
        <v>97</v>
      </c>
      <c r="B2229" s="93">
        <v>43385</v>
      </c>
      <c r="C2229">
        <v>10</v>
      </c>
      <c r="D2229" t="s">
        <v>102</v>
      </c>
      <c r="E2229">
        <v>2018</v>
      </c>
      <c r="F2229" t="s">
        <v>21</v>
      </c>
      <c r="G2229" t="s">
        <v>36</v>
      </c>
      <c r="H2229" t="s">
        <v>417</v>
      </c>
      <c r="I2229">
        <v>24</v>
      </c>
      <c r="J2229">
        <v>0</v>
      </c>
      <c r="K2229" t="s">
        <v>277</v>
      </c>
      <c r="L2229" t="s">
        <v>222</v>
      </c>
    </row>
    <row r="2230" spans="1:12" x14ac:dyDescent="0.25">
      <c r="A2230">
        <v>97</v>
      </c>
      <c r="B2230" s="93">
        <v>43388</v>
      </c>
      <c r="C2230">
        <v>10</v>
      </c>
      <c r="D2230" t="s">
        <v>102</v>
      </c>
      <c r="E2230">
        <v>2018</v>
      </c>
      <c r="F2230" t="s">
        <v>22</v>
      </c>
      <c r="G2230" t="s">
        <v>36</v>
      </c>
      <c r="H2230" t="s">
        <v>419</v>
      </c>
      <c r="I2230">
        <v>8</v>
      </c>
      <c r="J2230">
        <v>0</v>
      </c>
      <c r="K2230" t="s">
        <v>277</v>
      </c>
      <c r="L2230" t="s">
        <v>222</v>
      </c>
    </row>
    <row r="2231" spans="1:12" x14ac:dyDescent="0.25">
      <c r="A2231">
        <v>97</v>
      </c>
      <c r="B2231" s="93">
        <v>43388</v>
      </c>
      <c r="C2231">
        <v>10</v>
      </c>
      <c r="D2231" t="s">
        <v>102</v>
      </c>
      <c r="E2231">
        <v>2018</v>
      </c>
      <c r="F2231" t="s">
        <v>21</v>
      </c>
      <c r="G2231" t="s">
        <v>36</v>
      </c>
      <c r="H2231" t="s">
        <v>419</v>
      </c>
      <c r="I2231">
        <v>32</v>
      </c>
      <c r="J2231">
        <v>0</v>
      </c>
      <c r="K2231" t="s">
        <v>277</v>
      </c>
      <c r="L2231" t="s">
        <v>222</v>
      </c>
    </row>
    <row r="2232" spans="1:12" x14ac:dyDescent="0.25">
      <c r="A2232">
        <v>97</v>
      </c>
      <c r="B2232" s="93">
        <v>43390</v>
      </c>
      <c r="C2232">
        <v>10</v>
      </c>
      <c r="D2232" t="s">
        <v>102</v>
      </c>
      <c r="E2232">
        <v>2018</v>
      </c>
      <c r="F2232" t="s">
        <v>21</v>
      </c>
      <c r="G2232" t="s">
        <v>36</v>
      </c>
      <c r="H2232" t="s">
        <v>421</v>
      </c>
      <c r="I2232">
        <v>56</v>
      </c>
      <c r="J2232">
        <v>0</v>
      </c>
      <c r="K2232" t="s">
        <v>277</v>
      </c>
      <c r="L2232" t="s">
        <v>222</v>
      </c>
    </row>
    <row r="2233" spans="1:12" x14ac:dyDescent="0.25">
      <c r="A2233">
        <v>97</v>
      </c>
      <c r="B2233" s="93">
        <v>43391</v>
      </c>
      <c r="C2233">
        <v>10</v>
      </c>
      <c r="D2233" t="s">
        <v>102</v>
      </c>
      <c r="E2233">
        <v>2018</v>
      </c>
      <c r="F2233" t="s">
        <v>21</v>
      </c>
      <c r="G2233" t="s">
        <v>36</v>
      </c>
      <c r="H2233" t="s">
        <v>422</v>
      </c>
      <c r="I2233">
        <v>40</v>
      </c>
      <c r="J2233">
        <v>0</v>
      </c>
      <c r="K2233" t="s">
        <v>277</v>
      </c>
      <c r="L2233" t="s">
        <v>222</v>
      </c>
    </row>
    <row r="2234" spans="1:12" x14ac:dyDescent="0.25">
      <c r="A2234">
        <v>97</v>
      </c>
      <c r="B2234" s="93">
        <v>43392</v>
      </c>
      <c r="C2234">
        <v>10</v>
      </c>
      <c r="D2234" t="s">
        <v>102</v>
      </c>
      <c r="E2234">
        <v>2018</v>
      </c>
      <c r="F2234" t="s">
        <v>23</v>
      </c>
      <c r="G2234" t="s">
        <v>37</v>
      </c>
      <c r="H2234" t="s">
        <v>354</v>
      </c>
      <c r="I2234">
        <v>1.8</v>
      </c>
      <c r="J2234">
        <v>0</v>
      </c>
      <c r="K2234" t="s">
        <v>277</v>
      </c>
      <c r="L2234" t="s">
        <v>35</v>
      </c>
    </row>
    <row r="2235" spans="1:12" x14ac:dyDescent="0.25">
      <c r="A2235">
        <v>97</v>
      </c>
      <c r="B2235" s="93">
        <v>43392</v>
      </c>
      <c r="C2235">
        <v>10</v>
      </c>
      <c r="D2235" t="s">
        <v>102</v>
      </c>
      <c r="E2235">
        <v>2018</v>
      </c>
      <c r="F2235" t="s">
        <v>21</v>
      </c>
      <c r="G2235" t="s">
        <v>36</v>
      </c>
      <c r="H2235" t="s">
        <v>423</v>
      </c>
      <c r="I2235">
        <v>16</v>
      </c>
      <c r="J2235">
        <v>0</v>
      </c>
      <c r="K2235" t="s">
        <v>277</v>
      </c>
      <c r="L2235" t="s">
        <v>222</v>
      </c>
    </row>
    <row r="2236" spans="1:12" x14ac:dyDescent="0.25">
      <c r="A2236">
        <v>97</v>
      </c>
      <c r="B2236" s="93">
        <v>43395</v>
      </c>
      <c r="C2236">
        <v>10</v>
      </c>
      <c r="D2236" t="s">
        <v>102</v>
      </c>
      <c r="E2236">
        <v>2018</v>
      </c>
      <c r="F2236" t="s">
        <v>21</v>
      </c>
      <c r="G2236" t="s">
        <v>36</v>
      </c>
      <c r="H2236" t="s">
        <v>424</v>
      </c>
      <c r="I2236">
        <v>24</v>
      </c>
      <c r="J2236">
        <v>0</v>
      </c>
      <c r="K2236" t="s">
        <v>277</v>
      </c>
      <c r="L2236" t="s">
        <v>222</v>
      </c>
    </row>
    <row r="2237" spans="1:12" x14ac:dyDescent="0.25">
      <c r="A2237">
        <v>97</v>
      </c>
      <c r="B2237" s="93">
        <v>43397</v>
      </c>
      <c r="C2237">
        <v>10</v>
      </c>
      <c r="D2237" t="s">
        <v>102</v>
      </c>
      <c r="E2237">
        <v>2018</v>
      </c>
      <c r="F2237" t="s">
        <v>22</v>
      </c>
      <c r="G2237" t="s">
        <v>36</v>
      </c>
      <c r="H2237" t="s">
        <v>428</v>
      </c>
      <c r="I2237">
        <v>8</v>
      </c>
      <c r="J2237">
        <v>0</v>
      </c>
      <c r="K2237" t="s">
        <v>277</v>
      </c>
      <c r="L2237" t="s">
        <v>222</v>
      </c>
    </row>
    <row r="2238" spans="1:12" x14ac:dyDescent="0.25">
      <c r="A2238">
        <v>97</v>
      </c>
      <c r="B2238" s="93">
        <v>43397</v>
      </c>
      <c r="C2238">
        <v>10</v>
      </c>
      <c r="D2238" t="s">
        <v>102</v>
      </c>
      <c r="E2238">
        <v>2018</v>
      </c>
      <c r="F2238" t="s">
        <v>21</v>
      </c>
      <c r="G2238" t="s">
        <v>36</v>
      </c>
      <c r="H2238" t="s">
        <v>428</v>
      </c>
      <c r="I2238">
        <v>16</v>
      </c>
      <c r="J2238">
        <v>0</v>
      </c>
      <c r="K2238" t="s">
        <v>277</v>
      </c>
      <c r="L2238" t="s">
        <v>222</v>
      </c>
    </row>
    <row r="2239" spans="1:12" x14ac:dyDescent="0.25">
      <c r="A2239">
        <v>97</v>
      </c>
      <c r="B2239" s="93">
        <v>43398</v>
      </c>
      <c r="C2239">
        <v>10</v>
      </c>
      <c r="D2239" t="s">
        <v>102</v>
      </c>
      <c r="E2239">
        <v>2018</v>
      </c>
      <c r="F2239" t="s">
        <v>21</v>
      </c>
      <c r="G2239" t="s">
        <v>429</v>
      </c>
      <c r="H2239" t="s">
        <v>430</v>
      </c>
      <c r="I2239">
        <v>422.93</v>
      </c>
      <c r="J2239">
        <v>0</v>
      </c>
      <c r="K2239" t="s">
        <v>277</v>
      </c>
      <c r="L2239" t="s">
        <v>34</v>
      </c>
    </row>
    <row r="2240" spans="1:12" x14ac:dyDescent="0.25">
      <c r="A2240">
        <v>97</v>
      </c>
      <c r="B2240" s="93">
        <v>43399</v>
      </c>
      <c r="C2240">
        <v>10</v>
      </c>
      <c r="D2240" t="s">
        <v>102</v>
      </c>
      <c r="E2240">
        <v>2018</v>
      </c>
      <c r="F2240" t="s">
        <v>21</v>
      </c>
      <c r="G2240" t="s">
        <v>36</v>
      </c>
      <c r="H2240" t="s">
        <v>431</v>
      </c>
      <c r="I2240">
        <v>24</v>
      </c>
      <c r="J2240">
        <v>0</v>
      </c>
      <c r="K2240" t="s">
        <v>277</v>
      </c>
      <c r="L2240" t="s">
        <v>222</v>
      </c>
    </row>
    <row r="2241" spans="1:12" x14ac:dyDescent="0.25">
      <c r="A2241">
        <v>97</v>
      </c>
      <c r="B2241" s="93">
        <v>43402</v>
      </c>
      <c r="C2241">
        <v>10</v>
      </c>
      <c r="D2241" t="s">
        <v>102</v>
      </c>
      <c r="E2241">
        <v>2018</v>
      </c>
      <c r="F2241" t="s">
        <v>21</v>
      </c>
      <c r="G2241" t="s">
        <v>36</v>
      </c>
      <c r="H2241" t="s">
        <v>433</v>
      </c>
      <c r="I2241">
        <v>24</v>
      </c>
      <c r="J2241">
        <v>0</v>
      </c>
      <c r="K2241" t="s">
        <v>277</v>
      </c>
      <c r="L2241" t="s">
        <v>222</v>
      </c>
    </row>
    <row r="2242" spans="1:12" x14ac:dyDescent="0.25">
      <c r="A2242">
        <v>98</v>
      </c>
      <c r="B2242" s="93">
        <v>43383</v>
      </c>
      <c r="C2242">
        <v>10</v>
      </c>
      <c r="D2242" t="s">
        <v>102</v>
      </c>
      <c r="E2242">
        <v>2018</v>
      </c>
      <c r="F2242" t="s">
        <v>21</v>
      </c>
      <c r="G2242" t="s">
        <v>412</v>
      </c>
      <c r="H2242" t="s">
        <v>413</v>
      </c>
      <c r="I2242">
        <v>8.0500000000000007</v>
      </c>
      <c r="J2242">
        <v>0</v>
      </c>
      <c r="K2242" t="s">
        <v>278</v>
      </c>
      <c r="L2242" t="s">
        <v>34</v>
      </c>
    </row>
    <row r="2243" spans="1:12" x14ac:dyDescent="0.25">
      <c r="A2243">
        <v>98</v>
      </c>
      <c r="B2243" s="93">
        <v>43389</v>
      </c>
      <c r="C2243">
        <v>10</v>
      </c>
      <c r="D2243" t="s">
        <v>102</v>
      </c>
      <c r="E2243">
        <v>2018</v>
      </c>
      <c r="F2243" t="s">
        <v>23</v>
      </c>
      <c r="G2243" t="s">
        <v>63</v>
      </c>
      <c r="H2243" t="s">
        <v>420</v>
      </c>
      <c r="I2243">
        <v>30.23</v>
      </c>
      <c r="J2243">
        <v>0</v>
      </c>
      <c r="K2243" t="s">
        <v>278</v>
      </c>
      <c r="L2243" t="s">
        <v>64</v>
      </c>
    </row>
    <row r="2244" spans="1:12" x14ac:dyDescent="0.25">
      <c r="A2244">
        <v>98</v>
      </c>
      <c r="B2244" s="93">
        <v>43389</v>
      </c>
      <c r="C2244">
        <v>10</v>
      </c>
      <c r="D2244" t="s">
        <v>102</v>
      </c>
      <c r="E2244">
        <v>2018</v>
      </c>
      <c r="F2244" t="s">
        <v>23</v>
      </c>
      <c r="G2244" t="s">
        <v>66</v>
      </c>
      <c r="H2244" t="s">
        <v>420</v>
      </c>
      <c r="I2244">
        <v>30.24</v>
      </c>
      <c r="J2244">
        <v>0</v>
      </c>
      <c r="K2244" t="s">
        <v>278</v>
      </c>
      <c r="L2244" t="s">
        <v>35</v>
      </c>
    </row>
    <row r="2245" spans="1:12" x14ac:dyDescent="0.25">
      <c r="A2245">
        <v>99</v>
      </c>
      <c r="B2245" s="93">
        <v>43375</v>
      </c>
      <c r="C2245">
        <v>10</v>
      </c>
      <c r="D2245" t="s">
        <v>102</v>
      </c>
      <c r="E2245">
        <v>2018</v>
      </c>
      <c r="F2245" t="s">
        <v>23</v>
      </c>
      <c r="G2245" t="s">
        <v>63</v>
      </c>
      <c r="H2245" t="s">
        <v>404</v>
      </c>
      <c r="I2245">
        <v>70</v>
      </c>
      <c r="J2245">
        <v>0</v>
      </c>
      <c r="K2245" t="s">
        <v>279</v>
      </c>
      <c r="L2245" t="s">
        <v>64</v>
      </c>
    </row>
    <row r="2246" spans="1:12" x14ac:dyDescent="0.25">
      <c r="A2246">
        <v>99</v>
      </c>
      <c r="B2246" s="93">
        <v>43382</v>
      </c>
      <c r="C2246">
        <v>10</v>
      </c>
      <c r="D2246" t="s">
        <v>102</v>
      </c>
      <c r="E2246">
        <v>2018</v>
      </c>
      <c r="F2246" t="s">
        <v>23</v>
      </c>
      <c r="G2246" t="s">
        <v>37</v>
      </c>
      <c r="H2246" t="s">
        <v>411</v>
      </c>
      <c r="I2246">
        <v>12</v>
      </c>
      <c r="J2246">
        <v>0</v>
      </c>
      <c r="K2246" t="s">
        <v>279</v>
      </c>
      <c r="L2246" t="s">
        <v>35</v>
      </c>
    </row>
    <row r="2247" spans="1:12" x14ac:dyDescent="0.25">
      <c r="A2247">
        <v>99</v>
      </c>
      <c r="B2247" s="93">
        <v>43383</v>
      </c>
      <c r="C2247">
        <v>10</v>
      </c>
      <c r="D2247" t="s">
        <v>102</v>
      </c>
      <c r="E2247">
        <v>2018</v>
      </c>
      <c r="F2247" t="s">
        <v>21</v>
      </c>
      <c r="G2247" t="s">
        <v>412</v>
      </c>
      <c r="H2247" t="s">
        <v>413</v>
      </c>
      <c r="I2247">
        <v>25.11</v>
      </c>
      <c r="J2247">
        <v>0</v>
      </c>
      <c r="K2247" t="s">
        <v>279</v>
      </c>
      <c r="L2247" t="s">
        <v>34</v>
      </c>
    </row>
    <row r="2248" spans="1:12" x14ac:dyDescent="0.25">
      <c r="A2248">
        <v>101</v>
      </c>
      <c r="B2248" s="93">
        <v>43383</v>
      </c>
      <c r="C2248">
        <v>10</v>
      </c>
      <c r="D2248" t="s">
        <v>102</v>
      </c>
      <c r="E2248">
        <v>2018</v>
      </c>
      <c r="F2248" t="s">
        <v>23</v>
      </c>
      <c r="G2248" t="s">
        <v>63</v>
      </c>
      <c r="H2248" t="s">
        <v>414</v>
      </c>
      <c r="I2248">
        <v>22.47</v>
      </c>
      <c r="J2248">
        <v>0</v>
      </c>
      <c r="K2248" t="s">
        <v>280</v>
      </c>
      <c r="L2248" t="s">
        <v>64</v>
      </c>
    </row>
    <row r="2249" spans="1:12" x14ac:dyDescent="0.25">
      <c r="A2249">
        <v>102</v>
      </c>
      <c r="B2249" s="93">
        <v>43374</v>
      </c>
      <c r="C2249">
        <v>10</v>
      </c>
      <c r="D2249" t="s">
        <v>102</v>
      </c>
      <c r="E2249">
        <v>2018</v>
      </c>
      <c r="F2249" t="s">
        <v>23</v>
      </c>
      <c r="G2249" t="s">
        <v>35</v>
      </c>
      <c r="H2249" t="s">
        <v>402</v>
      </c>
      <c r="I2249">
        <v>237.9</v>
      </c>
      <c r="J2249">
        <v>0</v>
      </c>
      <c r="K2249" t="s">
        <v>281</v>
      </c>
      <c r="L2249" t="s">
        <v>35</v>
      </c>
    </row>
    <row r="2250" spans="1:12" x14ac:dyDescent="0.25">
      <c r="A2250">
        <v>102</v>
      </c>
      <c r="B2250" s="93">
        <v>43384</v>
      </c>
      <c r="C2250">
        <v>10</v>
      </c>
      <c r="D2250" t="s">
        <v>102</v>
      </c>
      <c r="E2250">
        <v>2018</v>
      </c>
      <c r="F2250" t="s">
        <v>23</v>
      </c>
      <c r="G2250" t="s">
        <v>35</v>
      </c>
      <c r="H2250" t="s">
        <v>415</v>
      </c>
      <c r="I2250">
        <v>237.9</v>
      </c>
      <c r="J2250">
        <v>0</v>
      </c>
      <c r="K2250" t="s">
        <v>281</v>
      </c>
      <c r="L2250" t="s">
        <v>35</v>
      </c>
    </row>
    <row r="2251" spans="1:12" x14ac:dyDescent="0.25">
      <c r="A2251">
        <v>125</v>
      </c>
      <c r="B2251" s="93">
        <v>43375</v>
      </c>
      <c r="C2251">
        <v>10</v>
      </c>
      <c r="D2251" t="s">
        <v>102</v>
      </c>
      <c r="E2251">
        <v>2018</v>
      </c>
      <c r="F2251" t="s">
        <v>23</v>
      </c>
      <c r="G2251" t="s">
        <v>63</v>
      </c>
      <c r="H2251" t="s">
        <v>404</v>
      </c>
      <c r="I2251">
        <v>22.95</v>
      </c>
      <c r="J2251">
        <v>0</v>
      </c>
      <c r="K2251" t="s">
        <v>283</v>
      </c>
      <c r="L2251" t="s">
        <v>64</v>
      </c>
    </row>
    <row r="2252" spans="1:12" x14ac:dyDescent="0.25">
      <c r="A2252">
        <v>125</v>
      </c>
      <c r="B2252" s="93">
        <v>43375</v>
      </c>
      <c r="C2252">
        <v>10</v>
      </c>
      <c r="D2252" t="s">
        <v>102</v>
      </c>
      <c r="E2252">
        <v>2018</v>
      </c>
      <c r="F2252" t="s">
        <v>23</v>
      </c>
      <c r="G2252" t="s">
        <v>58</v>
      </c>
      <c r="H2252" t="s">
        <v>404</v>
      </c>
      <c r="I2252">
        <v>26.16</v>
      </c>
      <c r="J2252">
        <v>0</v>
      </c>
      <c r="K2252" t="s">
        <v>283</v>
      </c>
      <c r="L2252" t="s">
        <v>222</v>
      </c>
    </row>
    <row r="2253" spans="1:12" x14ac:dyDescent="0.25">
      <c r="A2253">
        <v>125</v>
      </c>
      <c r="B2253" s="93">
        <v>43378</v>
      </c>
      <c r="C2253">
        <v>10</v>
      </c>
      <c r="D2253" t="s">
        <v>102</v>
      </c>
      <c r="E2253">
        <v>2018</v>
      </c>
      <c r="F2253" t="s">
        <v>23</v>
      </c>
      <c r="G2253" t="s">
        <v>37</v>
      </c>
      <c r="H2253" t="s">
        <v>181</v>
      </c>
      <c r="I2253">
        <v>4.5</v>
      </c>
      <c r="J2253">
        <v>0</v>
      </c>
      <c r="K2253" t="s">
        <v>283</v>
      </c>
      <c r="L2253" t="s">
        <v>35</v>
      </c>
    </row>
    <row r="2254" spans="1:12" x14ac:dyDescent="0.25">
      <c r="A2254">
        <v>125</v>
      </c>
      <c r="B2254" s="93">
        <v>43382</v>
      </c>
      <c r="C2254">
        <v>10</v>
      </c>
      <c r="D2254" t="s">
        <v>102</v>
      </c>
      <c r="E2254">
        <v>2018</v>
      </c>
      <c r="F2254" t="s">
        <v>23</v>
      </c>
      <c r="G2254" t="s">
        <v>37</v>
      </c>
      <c r="H2254" t="s">
        <v>181</v>
      </c>
      <c r="I2254">
        <v>9.75</v>
      </c>
      <c r="J2254">
        <v>0</v>
      </c>
      <c r="K2254" t="s">
        <v>283</v>
      </c>
      <c r="L2254" t="s">
        <v>35</v>
      </c>
    </row>
    <row r="2255" spans="1:12" x14ac:dyDescent="0.25">
      <c r="A2255">
        <v>125</v>
      </c>
      <c r="B2255" s="93">
        <v>43396</v>
      </c>
      <c r="C2255">
        <v>10</v>
      </c>
      <c r="D2255" t="s">
        <v>102</v>
      </c>
      <c r="E2255">
        <v>2018</v>
      </c>
      <c r="F2255" t="s">
        <v>23</v>
      </c>
      <c r="G2255" t="s">
        <v>58</v>
      </c>
      <c r="H2255" t="s">
        <v>425</v>
      </c>
      <c r="I2255">
        <v>27.95</v>
      </c>
      <c r="J2255">
        <v>0</v>
      </c>
      <c r="K2255" t="s">
        <v>283</v>
      </c>
      <c r="L2255" t="s">
        <v>222</v>
      </c>
    </row>
    <row r="2256" spans="1:12" x14ac:dyDescent="0.25">
      <c r="A2256">
        <v>125</v>
      </c>
      <c r="B2256" s="93">
        <v>43396</v>
      </c>
      <c r="C2256">
        <v>10</v>
      </c>
      <c r="D2256" t="s">
        <v>102</v>
      </c>
      <c r="E2256">
        <v>2018</v>
      </c>
      <c r="F2256" t="s">
        <v>23</v>
      </c>
      <c r="G2256" t="s">
        <v>63</v>
      </c>
      <c r="H2256" t="s">
        <v>425</v>
      </c>
      <c r="I2256">
        <v>30.8</v>
      </c>
      <c r="J2256">
        <v>0</v>
      </c>
      <c r="K2256" t="s">
        <v>283</v>
      </c>
      <c r="L2256" t="s">
        <v>64</v>
      </c>
    </row>
    <row r="2257" spans="1:12" x14ac:dyDescent="0.25">
      <c r="A2257">
        <v>131</v>
      </c>
      <c r="B2257" s="93">
        <v>43383</v>
      </c>
      <c r="C2257">
        <v>10</v>
      </c>
      <c r="D2257" t="s">
        <v>102</v>
      </c>
      <c r="E2257">
        <v>2018</v>
      </c>
      <c r="F2257" t="s">
        <v>23</v>
      </c>
      <c r="G2257" t="s">
        <v>63</v>
      </c>
      <c r="H2257" t="s">
        <v>414</v>
      </c>
      <c r="I2257">
        <v>22.51</v>
      </c>
      <c r="J2257">
        <v>0</v>
      </c>
      <c r="K2257" t="s">
        <v>284</v>
      </c>
      <c r="L2257" t="s">
        <v>64</v>
      </c>
    </row>
    <row r="2258" spans="1:12" x14ac:dyDescent="0.25">
      <c r="A2258">
        <v>157</v>
      </c>
      <c r="B2258" s="93">
        <v>43383</v>
      </c>
      <c r="C2258">
        <v>10</v>
      </c>
      <c r="D2258" t="s">
        <v>102</v>
      </c>
      <c r="E2258">
        <v>2018</v>
      </c>
      <c r="F2258" t="s">
        <v>21</v>
      </c>
      <c r="G2258" t="s">
        <v>412</v>
      </c>
      <c r="H2258" t="s">
        <v>413</v>
      </c>
      <c r="I2258">
        <v>48.04</v>
      </c>
      <c r="J2258">
        <v>0</v>
      </c>
      <c r="K2258" t="s">
        <v>285</v>
      </c>
      <c r="L2258" t="s">
        <v>34</v>
      </c>
    </row>
    <row r="2259" spans="1:12" x14ac:dyDescent="0.25">
      <c r="A2259">
        <v>157</v>
      </c>
      <c r="B2259" s="93">
        <v>43398</v>
      </c>
      <c r="C2259">
        <v>10</v>
      </c>
      <c r="D2259" t="s">
        <v>102</v>
      </c>
      <c r="E2259">
        <v>2018</v>
      </c>
      <c r="F2259" t="s">
        <v>21</v>
      </c>
      <c r="G2259" t="s">
        <v>429</v>
      </c>
      <c r="H2259" t="s">
        <v>430</v>
      </c>
      <c r="I2259">
        <v>69.010000000000005</v>
      </c>
      <c r="J2259">
        <v>0</v>
      </c>
      <c r="K2259" t="s">
        <v>285</v>
      </c>
      <c r="L2259" t="s">
        <v>34</v>
      </c>
    </row>
    <row r="2260" spans="1:12" x14ac:dyDescent="0.25">
      <c r="A2260">
        <v>162</v>
      </c>
      <c r="B2260" s="93">
        <v>43374</v>
      </c>
      <c r="C2260">
        <v>10</v>
      </c>
      <c r="D2260" t="s">
        <v>102</v>
      </c>
      <c r="E2260">
        <v>2018</v>
      </c>
      <c r="F2260" t="s">
        <v>23</v>
      </c>
      <c r="G2260" t="s">
        <v>37</v>
      </c>
      <c r="H2260" t="s">
        <v>130</v>
      </c>
      <c r="I2260">
        <v>4.5</v>
      </c>
      <c r="J2260">
        <v>0</v>
      </c>
      <c r="K2260" t="s">
        <v>286</v>
      </c>
      <c r="L2260" t="s">
        <v>35</v>
      </c>
    </row>
    <row r="2261" spans="1:12" x14ac:dyDescent="0.25">
      <c r="A2261">
        <v>162</v>
      </c>
      <c r="B2261" s="93">
        <v>43377</v>
      </c>
      <c r="C2261">
        <v>10</v>
      </c>
      <c r="D2261" t="s">
        <v>102</v>
      </c>
      <c r="E2261">
        <v>2018</v>
      </c>
      <c r="F2261" t="s">
        <v>23</v>
      </c>
      <c r="G2261" t="s">
        <v>37</v>
      </c>
      <c r="H2261" t="s">
        <v>130</v>
      </c>
      <c r="I2261">
        <v>4.5</v>
      </c>
      <c r="J2261">
        <v>0</v>
      </c>
      <c r="K2261" t="s">
        <v>286</v>
      </c>
      <c r="L2261" t="s">
        <v>35</v>
      </c>
    </row>
    <row r="2262" spans="1:12" x14ac:dyDescent="0.25">
      <c r="A2262">
        <v>162</v>
      </c>
      <c r="B2262" s="93">
        <v>43385</v>
      </c>
      <c r="C2262">
        <v>10</v>
      </c>
      <c r="D2262" t="s">
        <v>102</v>
      </c>
      <c r="E2262">
        <v>2018</v>
      </c>
      <c r="F2262" t="s">
        <v>21</v>
      </c>
      <c r="G2262" t="s">
        <v>35</v>
      </c>
      <c r="H2262" t="s">
        <v>417</v>
      </c>
      <c r="I2262">
        <v>19</v>
      </c>
      <c r="J2262">
        <v>0</v>
      </c>
      <c r="K2262" t="s">
        <v>286</v>
      </c>
      <c r="L2262" t="s">
        <v>35</v>
      </c>
    </row>
    <row r="2263" spans="1:12" x14ac:dyDescent="0.25">
      <c r="A2263">
        <v>162</v>
      </c>
      <c r="B2263" s="93">
        <v>43388</v>
      </c>
      <c r="C2263">
        <v>10</v>
      </c>
      <c r="D2263" t="s">
        <v>102</v>
      </c>
      <c r="E2263">
        <v>2018</v>
      </c>
      <c r="F2263" t="s">
        <v>23</v>
      </c>
      <c r="G2263" t="s">
        <v>37</v>
      </c>
      <c r="H2263" t="s">
        <v>130</v>
      </c>
      <c r="I2263">
        <v>10.5</v>
      </c>
      <c r="J2263">
        <v>0</v>
      </c>
      <c r="K2263" t="s">
        <v>286</v>
      </c>
      <c r="L2263" t="s">
        <v>35</v>
      </c>
    </row>
    <row r="2264" spans="1:12" x14ac:dyDescent="0.25">
      <c r="A2264">
        <v>162</v>
      </c>
      <c r="B2264" s="93">
        <v>43389</v>
      </c>
      <c r="C2264">
        <v>10</v>
      </c>
      <c r="D2264" t="s">
        <v>102</v>
      </c>
      <c r="E2264">
        <v>2018</v>
      </c>
      <c r="F2264" t="s">
        <v>23</v>
      </c>
      <c r="G2264" t="s">
        <v>58</v>
      </c>
      <c r="H2264" t="s">
        <v>420</v>
      </c>
      <c r="I2264">
        <v>23.53</v>
      </c>
      <c r="J2264">
        <v>0</v>
      </c>
      <c r="K2264" t="s">
        <v>286</v>
      </c>
      <c r="L2264" t="s">
        <v>222</v>
      </c>
    </row>
    <row r="2265" spans="1:12" x14ac:dyDescent="0.25">
      <c r="A2265">
        <v>162</v>
      </c>
      <c r="B2265" s="93">
        <v>43392</v>
      </c>
      <c r="C2265">
        <v>10</v>
      </c>
      <c r="D2265" t="s">
        <v>102</v>
      </c>
      <c r="E2265">
        <v>2018</v>
      </c>
      <c r="F2265" t="s">
        <v>23</v>
      </c>
      <c r="G2265" t="s">
        <v>37</v>
      </c>
      <c r="H2265" t="s">
        <v>130</v>
      </c>
      <c r="I2265">
        <v>10.5</v>
      </c>
      <c r="J2265">
        <v>0</v>
      </c>
      <c r="K2265" t="s">
        <v>286</v>
      </c>
      <c r="L2265" t="s">
        <v>35</v>
      </c>
    </row>
    <row r="2266" spans="1:12" x14ac:dyDescent="0.25">
      <c r="A2266">
        <v>162</v>
      </c>
      <c r="B2266" s="93">
        <v>43398</v>
      </c>
      <c r="C2266">
        <v>10</v>
      </c>
      <c r="D2266" t="s">
        <v>102</v>
      </c>
      <c r="E2266">
        <v>2018</v>
      </c>
      <c r="F2266" t="s">
        <v>21</v>
      </c>
      <c r="G2266" t="s">
        <v>429</v>
      </c>
      <c r="H2266" t="s">
        <v>430</v>
      </c>
      <c r="I2266">
        <v>39.68</v>
      </c>
      <c r="J2266">
        <v>0</v>
      </c>
      <c r="K2266" t="s">
        <v>286</v>
      </c>
      <c r="L2266" t="s">
        <v>34</v>
      </c>
    </row>
    <row r="2267" spans="1:12" x14ac:dyDescent="0.25">
      <c r="A2267">
        <v>162</v>
      </c>
      <c r="B2267" s="93">
        <v>43403</v>
      </c>
      <c r="C2267">
        <v>10</v>
      </c>
      <c r="D2267" t="s">
        <v>102</v>
      </c>
      <c r="E2267">
        <v>2018</v>
      </c>
      <c r="F2267" t="s">
        <v>23</v>
      </c>
      <c r="G2267" t="s">
        <v>37</v>
      </c>
      <c r="H2267" t="s">
        <v>130</v>
      </c>
      <c r="I2267">
        <v>10.5</v>
      </c>
      <c r="J2267">
        <v>0</v>
      </c>
      <c r="K2267" t="s">
        <v>286</v>
      </c>
      <c r="L2267" t="s">
        <v>35</v>
      </c>
    </row>
    <row r="2268" spans="1:12" x14ac:dyDescent="0.25">
      <c r="A2268">
        <v>164</v>
      </c>
      <c r="B2268" s="93">
        <v>43375</v>
      </c>
      <c r="C2268">
        <v>10</v>
      </c>
      <c r="D2268" t="s">
        <v>102</v>
      </c>
      <c r="E2268">
        <v>2018</v>
      </c>
      <c r="F2268" t="s">
        <v>23</v>
      </c>
      <c r="G2268" t="s">
        <v>63</v>
      </c>
      <c r="H2268" t="s">
        <v>404</v>
      </c>
      <c r="I2268">
        <v>85.2</v>
      </c>
      <c r="J2268">
        <v>0</v>
      </c>
      <c r="K2268" t="s">
        <v>287</v>
      </c>
      <c r="L2268" t="s">
        <v>64</v>
      </c>
    </row>
    <row r="2269" spans="1:12" x14ac:dyDescent="0.25">
      <c r="A2269">
        <v>164</v>
      </c>
      <c r="B2269" s="93">
        <v>43382</v>
      </c>
      <c r="C2269">
        <v>10</v>
      </c>
      <c r="D2269" t="s">
        <v>102</v>
      </c>
      <c r="E2269">
        <v>2018</v>
      </c>
      <c r="F2269" t="s">
        <v>23</v>
      </c>
      <c r="G2269" t="s">
        <v>37</v>
      </c>
      <c r="H2269" t="s">
        <v>62</v>
      </c>
      <c r="I2269">
        <v>18.75</v>
      </c>
      <c r="J2269">
        <v>0</v>
      </c>
      <c r="K2269" t="s">
        <v>287</v>
      </c>
      <c r="L2269" t="s">
        <v>35</v>
      </c>
    </row>
    <row r="2270" spans="1:12" x14ac:dyDescent="0.25">
      <c r="A2270">
        <v>164</v>
      </c>
      <c r="B2270" s="93">
        <v>43396</v>
      </c>
      <c r="C2270">
        <v>10</v>
      </c>
      <c r="D2270" t="s">
        <v>102</v>
      </c>
      <c r="E2270">
        <v>2018</v>
      </c>
      <c r="F2270" t="s">
        <v>23</v>
      </c>
      <c r="G2270" t="s">
        <v>58</v>
      </c>
      <c r="H2270" t="s">
        <v>425</v>
      </c>
      <c r="I2270">
        <v>45.45</v>
      </c>
      <c r="J2270">
        <v>0</v>
      </c>
      <c r="K2270" t="s">
        <v>287</v>
      </c>
      <c r="L2270" t="s">
        <v>222</v>
      </c>
    </row>
    <row r="2271" spans="1:12" x14ac:dyDescent="0.25">
      <c r="A2271">
        <v>165</v>
      </c>
      <c r="B2271" s="93">
        <v>43383</v>
      </c>
      <c r="C2271">
        <v>10</v>
      </c>
      <c r="D2271" t="s">
        <v>102</v>
      </c>
      <c r="E2271">
        <v>2018</v>
      </c>
      <c r="F2271" t="s">
        <v>21</v>
      </c>
      <c r="G2271" t="s">
        <v>412</v>
      </c>
      <c r="H2271" t="s">
        <v>413</v>
      </c>
      <c r="I2271">
        <v>60.4</v>
      </c>
      <c r="J2271">
        <v>0</v>
      </c>
      <c r="K2271" t="s">
        <v>733</v>
      </c>
      <c r="L2271" t="s">
        <v>34</v>
      </c>
    </row>
    <row r="2272" spans="1:12" x14ac:dyDescent="0.25">
      <c r="A2272">
        <v>165</v>
      </c>
      <c r="B2272" s="93">
        <v>43384</v>
      </c>
      <c r="C2272">
        <v>10</v>
      </c>
      <c r="D2272" t="s">
        <v>102</v>
      </c>
      <c r="E2272">
        <v>2018</v>
      </c>
      <c r="F2272" t="s">
        <v>23</v>
      </c>
      <c r="G2272" t="s">
        <v>37</v>
      </c>
      <c r="H2272" t="s">
        <v>416</v>
      </c>
      <c r="I2272">
        <v>14.35</v>
      </c>
      <c r="J2272">
        <v>0</v>
      </c>
      <c r="K2272" t="s">
        <v>733</v>
      </c>
      <c r="L2272" t="s">
        <v>35</v>
      </c>
    </row>
    <row r="2273" spans="1:12" x14ac:dyDescent="0.25">
      <c r="A2273">
        <v>165</v>
      </c>
      <c r="B2273" s="93">
        <v>43385</v>
      </c>
      <c r="C2273">
        <v>10</v>
      </c>
      <c r="D2273" t="s">
        <v>102</v>
      </c>
      <c r="E2273">
        <v>2018</v>
      </c>
      <c r="F2273" t="s">
        <v>23</v>
      </c>
      <c r="G2273" t="s">
        <v>64</v>
      </c>
      <c r="H2273" t="s">
        <v>417</v>
      </c>
      <c r="I2273">
        <v>24</v>
      </c>
      <c r="J2273">
        <v>0</v>
      </c>
      <c r="K2273" t="s">
        <v>733</v>
      </c>
      <c r="L2273" t="s">
        <v>64</v>
      </c>
    </row>
    <row r="2274" spans="1:12" x14ac:dyDescent="0.25">
      <c r="A2274">
        <v>165</v>
      </c>
      <c r="B2274" s="93">
        <v>43389</v>
      </c>
      <c r="C2274">
        <v>10</v>
      </c>
      <c r="D2274" t="s">
        <v>102</v>
      </c>
      <c r="E2274">
        <v>2018</v>
      </c>
      <c r="F2274" t="s">
        <v>23</v>
      </c>
      <c r="G2274" t="s">
        <v>63</v>
      </c>
      <c r="H2274" t="s">
        <v>420</v>
      </c>
      <c r="I2274">
        <v>50.75</v>
      </c>
      <c r="J2274">
        <v>0</v>
      </c>
      <c r="K2274" t="s">
        <v>733</v>
      </c>
      <c r="L2274" t="s">
        <v>64</v>
      </c>
    </row>
    <row r="2275" spans="1:12" x14ac:dyDescent="0.25">
      <c r="A2275">
        <v>196</v>
      </c>
      <c r="B2275" s="93">
        <v>43377</v>
      </c>
      <c r="C2275">
        <v>10</v>
      </c>
      <c r="D2275" t="s">
        <v>102</v>
      </c>
      <c r="E2275">
        <v>2018</v>
      </c>
      <c r="F2275" t="s">
        <v>23</v>
      </c>
      <c r="G2275" t="s">
        <v>63</v>
      </c>
      <c r="H2275" t="s">
        <v>406</v>
      </c>
      <c r="I2275">
        <v>39.119999999999997</v>
      </c>
      <c r="J2275">
        <v>0</v>
      </c>
      <c r="K2275" t="s">
        <v>288</v>
      </c>
      <c r="L2275" t="s">
        <v>64</v>
      </c>
    </row>
    <row r="2276" spans="1:12" x14ac:dyDescent="0.25">
      <c r="A2276">
        <v>196</v>
      </c>
      <c r="B2276" s="93">
        <v>43389</v>
      </c>
      <c r="C2276">
        <v>10</v>
      </c>
      <c r="D2276" t="s">
        <v>102</v>
      </c>
      <c r="E2276">
        <v>2018</v>
      </c>
      <c r="F2276" t="s">
        <v>23</v>
      </c>
      <c r="G2276" t="s">
        <v>63</v>
      </c>
      <c r="H2276" t="s">
        <v>420</v>
      </c>
      <c r="I2276">
        <v>25.39</v>
      </c>
      <c r="J2276">
        <v>0</v>
      </c>
      <c r="K2276" t="s">
        <v>288</v>
      </c>
      <c r="L2276" t="s">
        <v>64</v>
      </c>
    </row>
    <row r="2277" spans="1:12" x14ac:dyDescent="0.25">
      <c r="A2277">
        <v>196</v>
      </c>
      <c r="B2277" s="93">
        <v>43398</v>
      </c>
      <c r="C2277">
        <v>10</v>
      </c>
      <c r="D2277" t="s">
        <v>102</v>
      </c>
      <c r="E2277">
        <v>2018</v>
      </c>
      <c r="F2277" t="s">
        <v>23</v>
      </c>
      <c r="G2277" t="s">
        <v>37</v>
      </c>
      <c r="H2277" t="s">
        <v>59</v>
      </c>
      <c r="I2277">
        <v>7.35</v>
      </c>
      <c r="J2277">
        <v>0</v>
      </c>
      <c r="K2277" t="s">
        <v>288</v>
      </c>
      <c r="L2277" t="s">
        <v>35</v>
      </c>
    </row>
    <row r="2278" spans="1:12" x14ac:dyDescent="0.25">
      <c r="A2278">
        <v>196</v>
      </c>
      <c r="B2278" s="93">
        <v>43398</v>
      </c>
      <c r="C2278">
        <v>10</v>
      </c>
      <c r="D2278" t="s">
        <v>102</v>
      </c>
      <c r="E2278">
        <v>2018</v>
      </c>
      <c r="F2278" t="s">
        <v>23</v>
      </c>
      <c r="G2278" t="s">
        <v>429</v>
      </c>
      <c r="H2278" t="s">
        <v>430</v>
      </c>
      <c r="I2278">
        <v>56.68</v>
      </c>
      <c r="J2278">
        <v>0</v>
      </c>
      <c r="K2278" t="s">
        <v>288</v>
      </c>
      <c r="L2278" t="s">
        <v>34</v>
      </c>
    </row>
    <row r="2279" spans="1:12" x14ac:dyDescent="0.25">
      <c r="A2279">
        <v>1</v>
      </c>
      <c r="B2279" s="93">
        <v>43355</v>
      </c>
      <c r="C2279">
        <v>9</v>
      </c>
      <c r="D2279" t="s">
        <v>101</v>
      </c>
      <c r="E2279">
        <v>2018</v>
      </c>
      <c r="F2279" t="s">
        <v>23</v>
      </c>
      <c r="G2279" t="s">
        <v>37</v>
      </c>
      <c r="H2279" t="s">
        <v>154</v>
      </c>
      <c r="I2279">
        <v>6</v>
      </c>
      <c r="J2279">
        <v>0</v>
      </c>
      <c r="K2279" t="s">
        <v>221</v>
      </c>
      <c r="L2279" t="s">
        <v>35</v>
      </c>
    </row>
    <row r="2280" spans="1:12" x14ac:dyDescent="0.25">
      <c r="A2280">
        <v>1</v>
      </c>
      <c r="B2280" s="93">
        <v>43360</v>
      </c>
      <c r="C2280">
        <v>9</v>
      </c>
      <c r="D2280" t="s">
        <v>101</v>
      </c>
      <c r="E2280">
        <v>2018</v>
      </c>
      <c r="F2280" t="s">
        <v>23</v>
      </c>
      <c r="G2280" t="s">
        <v>37</v>
      </c>
      <c r="H2280" t="s">
        <v>154</v>
      </c>
      <c r="I2280">
        <v>4</v>
      </c>
      <c r="J2280">
        <v>0</v>
      </c>
      <c r="K2280" t="s">
        <v>221</v>
      </c>
      <c r="L2280" t="s">
        <v>35</v>
      </c>
    </row>
    <row r="2281" spans="1:12" x14ac:dyDescent="0.25">
      <c r="A2281">
        <v>1</v>
      </c>
      <c r="B2281" s="93">
        <v>43367</v>
      </c>
      <c r="C2281">
        <v>9</v>
      </c>
      <c r="D2281" t="s">
        <v>101</v>
      </c>
      <c r="E2281">
        <v>2018</v>
      </c>
      <c r="F2281" t="s">
        <v>23</v>
      </c>
      <c r="G2281" t="s">
        <v>37</v>
      </c>
      <c r="H2281" t="s">
        <v>154</v>
      </c>
      <c r="I2281">
        <v>2.4</v>
      </c>
      <c r="J2281">
        <v>0</v>
      </c>
      <c r="K2281" t="s">
        <v>221</v>
      </c>
      <c r="L2281" t="s">
        <v>35</v>
      </c>
    </row>
    <row r="2282" spans="1:12" x14ac:dyDescent="0.25">
      <c r="A2282">
        <v>1</v>
      </c>
      <c r="B2282" s="93">
        <v>43368</v>
      </c>
      <c r="C2282">
        <v>9</v>
      </c>
      <c r="D2282" t="s">
        <v>101</v>
      </c>
      <c r="E2282">
        <v>2018</v>
      </c>
      <c r="F2282" t="s">
        <v>22</v>
      </c>
      <c r="G2282" t="s">
        <v>395</v>
      </c>
      <c r="H2282" t="s">
        <v>396</v>
      </c>
      <c r="I2282">
        <v>26.82</v>
      </c>
      <c r="J2282">
        <v>0</v>
      </c>
      <c r="K2282" t="s">
        <v>221</v>
      </c>
      <c r="L2282" t="s">
        <v>34</v>
      </c>
    </row>
    <row r="2283" spans="1:12" x14ac:dyDescent="0.25">
      <c r="A2283">
        <v>2</v>
      </c>
      <c r="B2283" s="93">
        <v>43360</v>
      </c>
      <c r="C2283">
        <v>9</v>
      </c>
      <c r="D2283" t="s">
        <v>101</v>
      </c>
      <c r="E2283">
        <v>2018</v>
      </c>
      <c r="F2283" t="s">
        <v>23</v>
      </c>
      <c r="G2283" t="s">
        <v>64</v>
      </c>
      <c r="H2283" t="s">
        <v>388</v>
      </c>
      <c r="I2283">
        <v>88.43</v>
      </c>
      <c r="J2283">
        <v>0</v>
      </c>
      <c r="K2283" t="s">
        <v>223</v>
      </c>
      <c r="L2283" t="s">
        <v>64</v>
      </c>
    </row>
    <row r="2284" spans="1:12" x14ac:dyDescent="0.25">
      <c r="A2284">
        <v>2</v>
      </c>
      <c r="B2284" s="93">
        <v>43368</v>
      </c>
      <c r="C2284">
        <v>9</v>
      </c>
      <c r="D2284" t="s">
        <v>101</v>
      </c>
      <c r="E2284">
        <v>2018</v>
      </c>
      <c r="F2284" t="s">
        <v>21</v>
      </c>
      <c r="G2284" t="s">
        <v>395</v>
      </c>
      <c r="H2284" t="s">
        <v>396</v>
      </c>
      <c r="I2284">
        <v>31.39</v>
      </c>
      <c r="J2284">
        <v>0</v>
      </c>
      <c r="K2284" t="s">
        <v>223</v>
      </c>
      <c r="L2284" t="s">
        <v>34</v>
      </c>
    </row>
    <row r="2285" spans="1:12" x14ac:dyDescent="0.25">
      <c r="A2285">
        <v>3</v>
      </c>
      <c r="B2285" s="93">
        <v>43364</v>
      </c>
      <c r="C2285">
        <v>9</v>
      </c>
      <c r="D2285" t="s">
        <v>101</v>
      </c>
      <c r="E2285">
        <v>2018</v>
      </c>
      <c r="F2285" t="s">
        <v>23</v>
      </c>
      <c r="G2285" t="s">
        <v>37</v>
      </c>
      <c r="H2285" t="s">
        <v>61</v>
      </c>
      <c r="I2285">
        <v>3</v>
      </c>
      <c r="J2285">
        <v>0</v>
      </c>
      <c r="K2285" t="s">
        <v>224</v>
      </c>
      <c r="L2285" t="s">
        <v>35</v>
      </c>
    </row>
    <row r="2286" spans="1:12" x14ac:dyDescent="0.25">
      <c r="A2286">
        <v>3</v>
      </c>
      <c r="B2286" s="93">
        <v>43367</v>
      </c>
      <c r="C2286">
        <v>9</v>
      </c>
      <c r="D2286" t="s">
        <v>101</v>
      </c>
      <c r="E2286">
        <v>2018</v>
      </c>
      <c r="F2286" t="s">
        <v>23</v>
      </c>
      <c r="G2286" t="s">
        <v>37</v>
      </c>
      <c r="H2286" t="s">
        <v>61</v>
      </c>
      <c r="I2286">
        <v>3</v>
      </c>
      <c r="J2286">
        <v>0</v>
      </c>
      <c r="K2286" t="s">
        <v>224</v>
      </c>
      <c r="L2286" t="s">
        <v>35</v>
      </c>
    </row>
    <row r="2287" spans="1:12" x14ac:dyDescent="0.25">
      <c r="A2287">
        <v>3</v>
      </c>
      <c r="B2287" s="93">
        <v>43368</v>
      </c>
      <c r="C2287">
        <v>9</v>
      </c>
      <c r="D2287" t="s">
        <v>101</v>
      </c>
      <c r="E2287">
        <v>2018</v>
      </c>
      <c r="F2287" t="s">
        <v>21</v>
      </c>
      <c r="G2287" t="s">
        <v>395</v>
      </c>
      <c r="H2287" t="s">
        <v>396</v>
      </c>
      <c r="I2287">
        <v>83.09</v>
      </c>
      <c r="J2287">
        <v>0</v>
      </c>
      <c r="K2287" t="s">
        <v>224</v>
      </c>
      <c r="L2287" t="s">
        <v>34</v>
      </c>
    </row>
    <row r="2288" spans="1:12" x14ac:dyDescent="0.25">
      <c r="A2288">
        <v>3</v>
      </c>
      <c r="B2288" s="93">
        <v>43371</v>
      </c>
      <c r="C2288">
        <v>9</v>
      </c>
      <c r="D2288" t="s">
        <v>101</v>
      </c>
      <c r="E2288">
        <v>2018</v>
      </c>
      <c r="F2288" t="s">
        <v>23</v>
      </c>
      <c r="G2288" t="s">
        <v>37</v>
      </c>
      <c r="H2288" t="s">
        <v>61</v>
      </c>
      <c r="I2288">
        <v>2.4</v>
      </c>
      <c r="J2288">
        <v>0</v>
      </c>
      <c r="K2288" t="s">
        <v>224</v>
      </c>
      <c r="L2288" t="s">
        <v>35</v>
      </c>
    </row>
    <row r="2289" spans="1:12" x14ac:dyDescent="0.25">
      <c r="A2289">
        <v>4</v>
      </c>
      <c r="B2289" s="93">
        <v>43346</v>
      </c>
      <c r="C2289">
        <v>9</v>
      </c>
      <c r="D2289" t="s">
        <v>101</v>
      </c>
      <c r="E2289">
        <v>2018</v>
      </c>
      <c r="F2289" t="s">
        <v>23</v>
      </c>
      <c r="G2289" t="s">
        <v>63</v>
      </c>
      <c r="H2289" t="s">
        <v>374</v>
      </c>
      <c r="I2289">
        <v>45.62</v>
      </c>
      <c r="J2289">
        <v>0</v>
      </c>
      <c r="K2289" t="s">
        <v>225</v>
      </c>
      <c r="L2289" t="s">
        <v>64</v>
      </c>
    </row>
    <row r="2290" spans="1:12" x14ac:dyDescent="0.25">
      <c r="A2290">
        <v>5</v>
      </c>
      <c r="B2290" s="93">
        <v>43350</v>
      </c>
      <c r="C2290">
        <v>9</v>
      </c>
      <c r="D2290" t="s">
        <v>101</v>
      </c>
      <c r="E2290">
        <v>2018</v>
      </c>
      <c r="F2290" t="s">
        <v>21</v>
      </c>
      <c r="G2290" t="s">
        <v>36</v>
      </c>
      <c r="H2290" t="s">
        <v>379</v>
      </c>
      <c r="I2290">
        <v>48</v>
      </c>
      <c r="J2290">
        <v>0</v>
      </c>
      <c r="K2290" t="s">
        <v>226</v>
      </c>
      <c r="L2290" t="s">
        <v>222</v>
      </c>
    </row>
    <row r="2291" spans="1:12" x14ac:dyDescent="0.25">
      <c r="A2291">
        <v>5</v>
      </c>
      <c r="B2291" s="93">
        <v>43353</v>
      </c>
      <c r="C2291">
        <v>9</v>
      </c>
      <c r="D2291" t="s">
        <v>101</v>
      </c>
      <c r="E2291">
        <v>2018</v>
      </c>
      <c r="F2291" t="s">
        <v>22</v>
      </c>
      <c r="G2291" t="s">
        <v>381</v>
      </c>
      <c r="H2291" t="s">
        <v>382</v>
      </c>
      <c r="I2291">
        <v>58.09</v>
      </c>
      <c r="J2291">
        <v>0</v>
      </c>
      <c r="K2291" t="s">
        <v>226</v>
      </c>
      <c r="L2291" t="s">
        <v>34</v>
      </c>
    </row>
    <row r="2292" spans="1:12" x14ac:dyDescent="0.25">
      <c r="A2292">
        <v>5</v>
      </c>
      <c r="B2292" s="93">
        <v>43353</v>
      </c>
      <c r="C2292">
        <v>9</v>
      </c>
      <c r="D2292" t="s">
        <v>101</v>
      </c>
      <c r="E2292">
        <v>2018</v>
      </c>
      <c r="F2292" t="s">
        <v>23</v>
      </c>
      <c r="G2292" t="s">
        <v>381</v>
      </c>
      <c r="H2292" t="s">
        <v>382</v>
      </c>
      <c r="I2292">
        <v>268.72000000000003</v>
      </c>
      <c r="J2292">
        <v>0</v>
      </c>
      <c r="K2292" t="s">
        <v>226</v>
      </c>
      <c r="L2292" t="s">
        <v>34</v>
      </c>
    </row>
    <row r="2293" spans="1:12" x14ac:dyDescent="0.25">
      <c r="A2293">
        <v>5</v>
      </c>
      <c r="B2293" s="93">
        <v>43353</v>
      </c>
      <c r="C2293">
        <v>9</v>
      </c>
      <c r="D2293" t="s">
        <v>101</v>
      </c>
      <c r="E2293">
        <v>2018</v>
      </c>
      <c r="F2293" t="s">
        <v>21</v>
      </c>
      <c r="G2293" t="s">
        <v>381</v>
      </c>
      <c r="H2293" t="s">
        <v>382</v>
      </c>
      <c r="I2293">
        <v>751.63</v>
      </c>
      <c r="J2293">
        <v>0</v>
      </c>
      <c r="K2293" t="s">
        <v>226</v>
      </c>
      <c r="L2293" t="s">
        <v>34</v>
      </c>
    </row>
    <row r="2294" spans="1:12" x14ac:dyDescent="0.25">
      <c r="A2294">
        <v>5</v>
      </c>
      <c r="B2294" s="93">
        <v>43354</v>
      </c>
      <c r="C2294">
        <v>9</v>
      </c>
      <c r="D2294" t="s">
        <v>101</v>
      </c>
      <c r="E2294">
        <v>2018</v>
      </c>
      <c r="F2294" t="s">
        <v>23</v>
      </c>
      <c r="G2294" t="s">
        <v>37</v>
      </c>
      <c r="H2294" t="s">
        <v>129</v>
      </c>
      <c r="I2294">
        <v>1.8</v>
      </c>
      <c r="J2294">
        <v>0</v>
      </c>
      <c r="K2294" t="s">
        <v>226</v>
      </c>
      <c r="L2294" t="s">
        <v>35</v>
      </c>
    </row>
    <row r="2295" spans="1:12" x14ac:dyDescent="0.25">
      <c r="A2295">
        <v>5</v>
      </c>
      <c r="B2295" s="93">
        <v>43357</v>
      </c>
      <c r="C2295">
        <v>9</v>
      </c>
      <c r="D2295" t="s">
        <v>101</v>
      </c>
      <c r="E2295">
        <v>2018</v>
      </c>
      <c r="F2295" t="s">
        <v>21</v>
      </c>
      <c r="G2295" t="s">
        <v>36</v>
      </c>
      <c r="H2295" t="s">
        <v>387</v>
      </c>
      <c r="I2295">
        <v>8</v>
      </c>
      <c r="J2295">
        <v>0</v>
      </c>
      <c r="K2295" t="s">
        <v>226</v>
      </c>
      <c r="L2295" t="s">
        <v>222</v>
      </c>
    </row>
    <row r="2296" spans="1:12" x14ac:dyDescent="0.25">
      <c r="A2296">
        <v>5</v>
      </c>
      <c r="B2296" s="93">
        <v>43367</v>
      </c>
      <c r="C2296">
        <v>9</v>
      </c>
      <c r="D2296" t="s">
        <v>101</v>
      </c>
      <c r="E2296">
        <v>2018</v>
      </c>
      <c r="F2296" t="s">
        <v>21</v>
      </c>
      <c r="G2296" t="s">
        <v>36</v>
      </c>
      <c r="H2296" t="s">
        <v>394</v>
      </c>
      <c r="I2296">
        <v>24</v>
      </c>
      <c r="J2296">
        <v>0</v>
      </c>
      <c r="K2296" t="s">
        <v>226</v>
      </c>
      <c r="L2296" t="s">
        <v>222</v>
      </c>
    </row>
    <row r="2297" spans="1:12" x14ac:dyDescent="0.25">
      <c r="A2297">
        <v>5</v>
      </c>
      <c r="B2297" s="93">
        <v>43368</v>
      </c>
      <c r="C2297">
        <v>9</v>
      </c>
      <c r="D2297" t="s">
        <v>101</v>
      </c>
      <c r="E2297">
        <v>2018</v>
      </c>
      <c r="F2297" t="s">
        <v>22</v>
      </c>
      <c r="G2297" t="s">
        <v>395</v>
      </c>
      <c r="H2297" t="s">
        <v>396</v>
      </c>
      <c r="I2297">
        <v>12.87</v>
      </c>
      <c r="J2297">
        <v>0</v>
      </c>
      <c r="K2297" t="s">
        <v>226</v>
      </c>
      <c r="L2297" t="s">
        <v>34</v>
      </c>
    </row>
    <row r="2298" spans="1:12" x14ac:dyDescent="0.25">
      <c r="A2298">
        <v>5</v>
      </c>
      <c r="B2298" s="93">
        <v>43368</v>
      </c>
      <c r="C2298">
        <v>9</v>
      </c>
      <c r="D2298" t="s">
        <v>101</v>
      </c>
      <c r="E2298">
        <v>2018</v>
      </c>
      <c r="F2298" t="s">
        <v>21</v>
      </c>
      <c r="G2298" t="s">
        <v>395</v>
      </c>
      <c r="H2298" t="s">
        <v>396</v>
      </c>
      <c r="I2298">
        <v>1220.46</v>
      </c>
      <c r="J2298">
        <v>0</v>
      </c>
      <c r="K2298" t="s">
        <v>226</v>
      </c>
      <c r="L2298" t="s">
        <v>34</v>
      </c>
    </row>
    <row r="2299" spans="1:12" x14ac:dyDescent="0.25">
      <c r="A2299">
        <v>5</v>
      </c>
      <c r="B2299" s="93">
        <v>43370</v>
      </c>
      <c r="C2299">
        <v>9</v>
      </c>
      <c r="D2299" t="s">
        <v>101</v>
      </c>
      <c r="E2299">
        <v>2018</v>
      </c>
      <c r="F2299" t="s">
        <v>23</v>
      </c>
      <c r="G2299" t="s">
        <v>37</v>
      </c>
      <c r="H2299" t="s">
        <v>129</v>
      </c>
      <c r="I2299">
        <v>3.6</v>
      </c>
      <c r="J2299">
        <v>0</v>
      </c>
      <c r="K2299" t="s">
        <v>226</v>
      </c>
      <c r="L2299" t="s">
        <v>35</v>
      </c>
    </row>
    <row r="2300" spans="1:12" x14ac:dyDescent="0.25">
      <c r="A2300">
        <v>6</v>
      </c>
      <c r="B2300" s="93">
        <v>43353</v>
      </c>
      <c r="C2300">
        <v>9</v>
      </c>
      <c r="D2300" t="s">
        <v>101</v>
      </c>
      <c r="E2300">
        <v>2018</v>
      </c>
      <c r="F2300" t="s">
        <v>23</v>
      </c>
      <c r="G2300" t="s">
        <v>37</v>
      </c>
      <c r="H2300" t="s">
        <v>201</v>
      </c>
      <c r="I2300">
        <v>2.25</v>
      </c>
      <c r="J2300">
        <v>0</v>
      </c>
      <c r="K2300" t="s">
        <v>227</v>
      </c>
      <c r="L2300" t="s">
        <v>35</v>
      </c>
    </row>
    <row r="2301" spans="1:12" x14ac:dyDescent="0.25">
      <c r="A2301">
        <v>6</v>
      </c>
      <c r="B2301" s="93">
        <v>43360</v>
      </c>
      <c r="C2301">
        <v>9</v>
      </c>
      <c r="D2301" t="s">
        <v>101</v>
      </c>
      <c r="E2301">
        <v>2018</v>
      </c>
      <c r="F2301" t="s">
        <v>23</v>
      </c>
      <c r="G2301" t="s">
        <v>37</v>
      </c>
      <c r="H2301" t="s">
        <v>201</v>
      </c>
      <c r="I2301">
        <v>5.4</v>
      </c>
      <c r="J2301">
        <v>0</v>
      </c>
      <c r="K2301" t="s">
        <v>227</v>
      </c>
      <c r="L2301" t="s">
        <v>35</v>
      </c>
    </row>
    <row r="2302" spans="1:12" x14ac:dyDescent="0.25">
      <c r="A2302">
        <v>7</v>
      </c>
      <c r="B2302" s="93">
        <v>43346</v>
      </c>
      <c r="C2302">
        <v>9</v>
      </c>
      <c r="D2302" t="s">
        <v>101</v>
      </c>
      <c r="E2302">
        <v>2018</v>
      </c>
      <c r="F2302" t="s">
        <v>23</v>
      </c>
      <c r="G2302" t="s">
        <v>63</v>
      </c>
      <c r="H2302" t="s">
        <v>374</v>
      </c>
      <c r="I2302">
        <v>60</v>
      </c>
      <c r="J2302">
        <v>0</v>
      </c>
      <c r="K2302" t="s">
        <v>228</v>
      </c>
      <c r="L2302" t="s">
        <v>64</v>
      </c>
    </row>
    <row r="2303" spans="1:12" x14ac:dyDescent="0.25">
      <c r="A2303">
        <v>7</v>
      </c>
      <c r="B2303" s="93">
        <v>43363</v>
      </c>
      <c r="C2303">
        <v>9</v>
      </c>
      <c r="D2303" t="s">
        <v>101</v>
      </c>
      <c r="E2303">
        <v>2018</v>
      </c>
      <c r="F2303" t="s">
        <v>23</v>
      </c>
      <c r="G2303" t="s">
        <v>37</v>
      </c>
      <c r="H2303" t="s">
        <v>134</v>
      </c>
      <c r="I2303">
        <v>3</v>
      </c>
      <c r="J2303">
        <v>0</v>
      </c>
      <c r="K2303" t="s">
        <v>228</v>
      </c>
      <c r="L2303" t="s">
        <v>35</v>
      </c>
    </row>
    <row r="2304" spans="1:12" x14ac:dyDescent="0.25">
      <c r="A2304">
        <v>7</v>
      </c>
      <c r="B2304" s="93">
        <v>43368</v>
      </c>
      <c r="C2304">
        <v>9</v>
      </c>
      <c r="D2304" t="s">
        <v>101</v>
      </c>
      <c r="E2304">
        <v>2018</v>
      </c>
      <c r="F2304" t="s">
        <v>23</v>
      </c>
      <c r="G2304" t="s">
        <v>37</v>
      </c>
      <c r="H2304" t="s">
        <v>134</v>
      </c>
      <c r="I2304">
        <v>2.25</v>
      </c>
      <c r="J2304">
        <v>0</v>
      </c>
      <c r="K2304" t="s">
        <v>228</v>
      </c>
      <c r="L2304" t="s">
        <v>35</v>
      </c>
    </row>
    <row r="2305" spans="1:12" x14ac:dyDescent="0.25">
      <c r="A2305">
        <v>7</v>
      </c>
      <c r="B2305" s="93">
        <v>43368</v>
      </c>
      <c r="C2305">
        <v>9</v>
      </c>
      <c r="D2305" t="s">
        <v>101</v>
      </c>
      <c r="E2305">
        <v>2018</v>
      </c>
      <c r="F2305" t="s">
        <v>21</v>
      </c>
      <c r="G2305" t="s">
        <v>395</v>
      </c>
      <c r="H2305" t="s">
        <v>396</v>
      </c>
      <c r="I2305">
        <v>17</v>
      </c>
      <c r="J2305">
        <v>0</v>
      </c>
      <c r="K2305" t="s">
        <v>228</v>
      </c>
      <c r="L2305" t="s">
        <v>34</v>
      </c>
    </row>
    <row r="2306" spans="1:12" x14ac:dyDescent="0.25">
      <c r="A2306">
        <v>8</v>
      </c>
      <c r="B2306" s="93">
        <v>43355</v>
      </c>
      <c r="C2306">
        <v>9</v>
      </c>
      <c r="D2306" t="s">
        <v>101</v>
      </c>
      <c r="E2306">
        <v>2018</v>
      </c>
      <c r="F2306" t="s">
        <v>23</v>
      </c>
      <c r="G2306" t="s">
        <v>37</v>
      </c>
      <c r="H2306" t="s">
        <v>128</v>
      </c>
      <c r="I2306">
        <v>3.7</v>
      </c>
      <c r="J2306">
        <v>0</v>
      </c>
      <c r="K2306" t="s">
        <v>229</v>
      </c>
      <c r="L2306" t="s">
        <v>35</v>
      </c>
    </row>
    <row r="2307" spans="1:12" x14ac:dyDescent="0.25">
      <c r="A2307">
        <v>8</v>
      </c>
      <c r="B2307" s="93">
        <v>43356</v>
      </c>
      <c r="C2307">
        <v>9</v>
      </c>
      <c r="D2307" t="s">
        <v>101</v>
      </c>
      <c r="E2307">
        <v>2018</v>
      </c>
      <c r="F2307" t="s">
        <v>23</v>
      </c>
      <c r="G2307" t="s">
        <v>37</v>
      </c>
      <c r="H2307" t="s">
        <v>128</v>
      </c>
      <c r="I2307">
        <v>3.7</v>
      </c>
      <c r="J2307">
        <v>0</v>
      </c>
      <c r="K2307" t="s">
        <v>229</v>
      </c>
      <c r="L2307" t="s">
        <v>35</v>
      </c>
    </row>
    <row r="2308" spans="1:12" x14ac:dyDescent="0.25">
      <c r="A2308">
        <v>8</v>
      </c>
      <c r="B2308" s="93">
        <v>43357</v>
      </c>
      <c r="C2308">
        <v>9</v>
      </c>
      <c r="D2308" t="s">
        <v>101</v>
      </c>
      <c r="E2308">
        <v>2018</v>
      </c>
      <c r="F2308" t="s">
        <v>23</v>
      </c>
      <c r="G2308" t="s">
        <v>63</v>
      </c>
      <c r="H2308" t="s">
        <v>387</v>
      </c>
      <c r="I2308">
        <v>16.149999999999999</v>
      </c>
      <c r="J2308">
        <v>0</v>
      </c>
      <c r="K2308" t="s">
        <v>229</v>
      </c>
      <c r="L2308" t="s">
        <v>64</v>
      </c>
    </row>
    <row r="2309" spans="1:12" x14ac:dyDescent="0.25">
      <c r="A2309">
        <v>9</v>
      </c>
      <c r="B2309" s="93">
        <v>43346</v>
      </c>
      <c r="C2309">
        <v>9</v>
      </c>
      <c r="D2309" t="s">
        <v>101</v>
      </c>
      <c r="E2309">
        <v>2018</v>
      </c>
      <c r="F2309" t="s">
        <v>23</v>
      </c>
      <c r="G2309" t="s">
        <v>37</v>
      </c>
      <c r="H2309" t="s">
        <v>153</v>
      </c>
      <c r="I2309">
        <v>35.200000000000003</v>
      </c>
      <c r="J2309">
        <v>0</v>
      </c>
      <c r="K2309" t="s">
        <v>230</v>
      </c>
      <c r="L2309" t="s">
        <v>35</v>
      </c>
    </row>
    <row r="2310" spans="1:12" x14ac:dyDescent="0.25">
      <c r="A2310">
        <v>9</v>
      </c>
      <c r="B2310" s="93">
        <v>43353</v>
      </c>
      <c r="C2310">
        <v>9</v>
      </c>
      <c r="D2310" t="s">
        <v>101</v>
      </c>
      <c r="E2310">
        <v>2018</v>
      </c>
      <c r="F2310" t="s">
        <v>22</v>
      </c>
      <c r="G2310" t="s">
        <v>381</v>
      </c>
      <c r="H2310" t="s">
        <v>382</v>
      </c>
      <c r="I2310">
        <v>19.079999999999998</v>
      </c>
      <c r="J2310">
        <v>0</v>
      </c>
      <c r="K2310" t="s">
        <v>230</v>
      </c>
      <c r="L2310" t="s">
        <v>34</v>
      </c>
    </row>
    <row r="2311" spans="1:12" x14ac:dyDescent="0.25">
      <c r="A2311">
        <v>9</v>
      </c>
      <c r="B2311" s="93">
        <v>43370</v>
      </c>
      <c r="C2311">
        <v>9</v>
      </c>
      <c r="D2311" t="s">
        <v>101</v>
      </c>
      <c r="E2311">
        <v>2018</v>
      </c>
      <c r="F2311" t="s">
        <v>23</v>
      </c>
      <c r="G2311" t="s">
        <v>35</v>
      </c>
      <c r="H2311" t="s">
        <v>400</v>
      </c>
      <c r="I2311">
        <v>130</v>
      </c>
      <c r="J2311">
        <v>0</v>
      </c>
      <c r="K2311" t="s">
        <v>230</v>
      </c>
      <c r="L2311" t="s">
        <v>35</v>
      </c>
    </row>
    <row r="2312" spans="1:12" x14ac:dyDescent="0.25">
      <c r="A2312">
        <v>9</v>
      </c>
      <c r="B2312" s="93">
        <v>43371</v>
      </c>
      <c r="C2312">
        <v>9</v>
      </c>
      <c r="D2312" t="s">
        <v>101</v>
      </c>
      <c r="E2312">
        <v>2018</v>
      </c>
      <c r="F2312" t="s">
        <v>23</v>
      </c>
      <c r="G2312" t="s">
        <v>37</v>
      </c>
      <c r="H2312" t="s">
        <v>153</v>
      </c>
      <c r="I2312">
        <v>2.65</v>
      </c>
      <c r="J2312">
        <v>0</v>
      </c>
      <c r="K2312" t="s">
        <v>230</v>
      </c>
      <c r="L2312" t="s">
        <v>35</v>
      </c>
    </row>
    <row r="2313" spans="1:12" x14ac:dyDescent="0.25">
      <c r="A2313">
        <v>10</v>
      </c>
      <c r="B2313" s="93">
        <v>43350</v>
      </c>
      <c r="C2313">
        <v>9</v>
      </c>
      <c r="D2313" t="s">
        <v>101</v>
      </c>
      <c r="E2313">
        <v>2018</v>
      </c>
      <c r="F2313" t="s">
        <v>21</v>
      </c>
      <c r="G2313" t="s">
        <v>36</v>
      </c>
      <c r="H2313" t="s">
        <v>379</v>
      </c>
      <c r="I2313">
        <v>24</v>
      </c>
      <c r="J2313">
        <v>0</v>
      </c>
      <c r="K2313" t="s">
        <v>231</v>
      </c>
      <c r="L2313" t="s">
        <v>222</v>
      </c>
    </row>
    <row r="2314" spans="1:12" x14ac:dyDescent="0.25">
      <c r="A2314">
        <v>10</v>
      </c>
      <c r="B2314" s="93">
        <v>43353</v>
      </c>
      <c r="C2314">
        <v>9</v>
      </c>
      <c r="D2314" t="s">
        <v>101</v>
      </c>
      <c r="E2314">
        <v>2018</v>
      </c>
      <c r="F2314" t="s">
        <v>22</v>
      </c>
      <c r="G2314" t="s">
        <v>381</v>
      </c>
      <c r="H2314" t="s">
        <v>382</v>
      </c>
      <c r="I2314">
        <v>88.76</v>
      </c>
      <c r="J2314">
        <v>0</v>
      </c>
      <c r="K2314" t="s">
        <v>231</v>
      </c>
      <c r="L2314" t="s">
        <v>34</v>
      </c>
    </row>
    <row r="2315" spans="1:12" x14ac:dyDescent="0.25">
      <c r="A2315">
        <v>10</v>
      </c>
      <c r="B2315" s="93">
        <v>43353</v>
      </c>
      <c r="C2315">
        <v>9</v>
      </c>
      <c r="D2315" t="s">
        <v>101</v>
      </c>
      <c r="E2315">
        <v>2018</v>
      </c>
      <c r="F2315" t="s">
        <v>21</v>
      </c>
      <c r="G2315" t="s">
        <v>381</v>
      </c>
      <c r="H2315" t="s">
        <v>382</v>
      </c>
      <c r="I2315">
        <v>337.57</v>
      </c>
      <c r="J2315">
        <v>0</v>
      </c>
      <c r="K2315" t="s">
        <v>231</v>
      </c>
      <c r="L2315" t="s">
        <v>34</v>
      </c>
    </row>
    <row r="2316" spans="1:12" x14ac:dyDescent="0.25">
      <c r="A2316">
        <v>10</v>
      </c>
      <c r="B2316" s="93">
        <v>43354</v>
      </c>
      <c r="C2316">
        <v>9</v>
      </c>
      <c r="D2316" t="s">
        <v>101</v>
      </c>
      <c r="E2316">
        <v>2018</v>
      </c>
      <c r="F2316" t="s">
        <v>23</v>
      </c>
      <c r="G2316" t="s">
        <v>63</v>
      </c>
      <c r="H2316" t="s">
        <v>384</v>
      </c>
      <c r="I2316">
        <v>197.14</v>
      </c>
      <c r="J2316">
        <v>0</v>
      </c>
      <c r="K2316" t="s">
        <v>231</v>
      </c>
      <c r="L2316" t="s">
        <v>64</v>
      </c>
    </row>
    <row r="2317" spans="1:12" x14ac:dyDescent="0.25">
      <c r="A2317">
        <v>10</v>
      </c>
      <c r="B2317" s="93">
        <v>43367</v>
      </c>
      <c r="C2317">
        <v>9</v>
      </c>
      <c r="D2317" t="s">
        <v>101</v>
      </c>
      <c r="E2317">
        <v>2018</v>
      </c>
      <c r="F2317" t="s">
        <v>21</v>
      </c>
      <c r="G2317" t="s">
        <v>36</v>
      </c>
      <c r="H2317" t="s">
        <v>394</v>
      </c>
      <c r="I2317">
        <v>8</v>
      </c>
      <c r="J2317">
        <v>0</v>
      </c>
      <c r="K2317" t="s">
        <v>231</v>
      </c>
      <c r="L2317" t="s">
        <v>222</v>
      </c>
    </row>
    <row r="2318" spans="1:12" x14ac:dyDescent="0.25">
      <c r="A2318">
        <v>10</v>
      </c>
      <c r="B2318" s="93">
        <v>43368</v>
      </c>
      <c r="C2318">
        <v>9</v>
      </c>
      <c r="D2318" t="s">
        <v>101</v>
      </c>
      <c r="E2318">
        <v>2018</v>
      </c>
      <c r="F2318" t="s">
        <v>22</v>
      </c>
      <c r="G2318" t="s">
        <v>395</v>
      </c>
      <c r="H2318" t="s">
        <v>396</v>
      </c>
      <c r="I2318">
        <v>13.38</v>
      </c>
      <c r="J2318">
        <v>0</v>
      </c>
      <c r="K2318" t="s">
        <v>231</v>
      </c>
      <c r="L2318" t="s">
        <v>34</v>
      </c>
    </row>
    <row r="2319" spans="1:12" x14ac:dyDescent="0.25">
      <c r="A2319">
        <v>10</v>
      </c>
      <c r="B2319" s="93">
        <v>43368</v>
      </c>
      <c r="C2319">
        <v>9</v>
      </c>
      <c r="D2319" t="s">
        <v>101</v>
      </c>
      <c r="E2319">
        <v>2018</v>
      </c>
      <c r="F2319" t="s">
        <v>21</v>
      </c>
      <c r="G2319" t="s">
        <v>395</v>
      </c>
      <c r="H2319" t="s">
        <v>396</v>
      </c>
      <c r="I2319">
        <v>295.95</v>
      </c>
      <c r="J2319">
        <v>0</v>
      </c>
      <c r="K2319" t="s">
        <v>231</v>
      </c>
      <c r="L2319" t="s">
        <v>34</v>
      </c>
    </row>
    <row r="2320" spans="1:12" x14ac:dyDescent="0.25">
      <c r="A2320">
        <v>11</v>
      </c>
      <c r="B2320" s="93">
        <v>43361</v>
      </c>
      <c r="C2320">
        <v>9</v>
      </c>
      <c r="D2320" t="s">
        <v>101</v>
      </c>
      <c r="E2320">
        <v>2018</v>
      </c>
      <c r="F2320" t="s">
        <v>23</v>
      </c>
      <c r="G2320" t="s">
        <v>63</v>
      </c>
      <c r="H2320" t="s">
        <v>389</v>
      </c>
      <c r="I2320">
        <v>88.74</v>
      </c>
      <c r="J2320">
        <v>0</v>
      </c>
      <c r="K2320" t="s">
        <v>729</v>
      </c>
      <c r="L2320" t="s">
        <v>64</v>
      </c>
    </row>
    <row r="2321" spans="1:12" x14ac:dyDescent="0.25">
      <c r="A2321">
        <v>13</v>
      </c>
      <c r="B2321" s="93">
        <v>43346</v>
      </c>
      <c r="C2321">
        <v>9</v>
      </c>
      <c r="D2321" t="s">
        <v>101</v>
      </c>
      <c r="E2321">
        <v>2018</v>
      </c>
      <c r="F2321" t="s">
        <v>21</v>
      </c>
      <c r="G2321" t="s">
        <v>36</v>
      </c>
      <c r="H2321" t="s">
        <v>374</v>
      </c>
      <c r="I2321">
        <v>24</v>
      </c>
      <c r="J2321">
        <v>0</v>
      </c>
      <c r="K2321" t="s">
        <v>232</v>
      </c>
      <c r="L2321" t="s">
        <v>222</v>
      </c>
    </row>
    <row r="2322" spans="1:12" x14ac:dyDescent="0.25">
      <c r="A2322">
        <v>13</v>
      </c>
      <c r="B2322" s="93">
        <v>43346</v>
      </c>
      <c r="C2322">
        <v>9</v>
      </c>
      <c r="D2322" t="s">
        <v>101</v>
      </c>
      <c r="E2322">
        <v>2018</v>
      </c>
      <c r="F2322" t="s">
        <v>23</v>
      </c>
      <c r="G2322" t="s">
        <v>63</v>
      </c>
      <c r="H2322" t="s">
        <v>374</v>
      </c>
      <c r="I2322">
        <v>26.1</v>
      </c>
      <c r="J2322">
        <v>0</v>
      </c>
      <c r="K2322" t="s">
        <v>232</v>
      </c>
      <c r="L2322" t="s">
        <v>64</v>
      </c>
    </row>
    <row r="2323" spans="1:12" x14ac:dyDescent="0.25">
      <c r="A2323">
        <v>13</v>
      </c>
      <c r="B2323" s="93">
        <v>43348</v>
      </c>
      <c r="C2323">
        <v>9</v>
      </c>
      <c r="D2323" t="s">
        <v>101</v>
      </c>
      <c r="E2323">
        <v>2018</v>
      </c>
      <c r="F2323" t="s">
        <v>21</v>
      </c>
      <c r="G2323" t="s">
        <v>36</v>
      </c>
      <c r="H2323" t="s">
        <v>376</v>
      </c>
      <c r="I2323">
        <v>40</v>
      </c>
      <c r="J2323">
        <v>0</v>
      </c>
      <c r="K2323" t="s">
        <v>232</v>
      </c>
      <c r="L2323" t="s">
        <v>222</v>
      </c>
    </row>
    <row r="2324" spans="1:12" x14ac:dyDescent="0.25">
      <c r="A2324">
        <v>13</v>
      </c>
      <c r="B2324" s="93">
        <v>43349</v>
      </c>
      <c r="C2324">
        <v>9</v>
      </c>
      <c r="D2324" t="s">
        <v>101</v>
      </c>
      <c r="E2324">
        <v>2018</v>
      </c>
      <c r="F2324" t="s">
        <v>21</v>
      </c>
      <c r="G2324" t="s">
        <v>36</v>
      </c>
      <c r="H2324" t="s">
        <v>377</v>
      </c>
      <c r="I2324">
        <v>40</v>
      </c>
      <c r="J2324">
        <v>0</v>
      </c>
      <c r="K2324" t="s">
        <v>232</v>
      </c>
      <c r="L2324" t="s">
        <v>222</v>
      </c>
    </row>
    <row r="2325" spans="1:12" x14ac:dyDescent="0.25">
      <c r="A2325">
        <v>13</v>
      </c>
      <c r="B2325" s="93">
        <v>43350</v>
      </c>
      <c r="C2325">
        <v>9</v>
      </c>
      <c r="D2325" t="s">
        <v>101</v>
      </c>
      <c r="E2325">
        <v>2018</v>
      </c>
      <c r="F2325" t="s">
        <v>21</v>
      </c>
      <c r="G2325" t="s">
        <v>36</v>
      </c>
      <c r="H2325" t="s">
        <v>379</v>
      </c>
      <c r="I2325">
        <v>16</v>
      </c>
      <c r="J2325">
        <v>0</v>
      </c>
      <c r="K2325" t="s">
        <v>232</v>
      </c>
      <c r="L2325" t="s">
        <v>222</v>
      </c>
    </row>
    <row r="2326" spans="1:12" x14ac:dyDescent="0.25">
      <c r="A2326">
        <v>13</v>
      </c>
      <c r="B2326" s="93">
        <v>43353</v>
      </c>
      <c r="C2326">
        <v>9</v>
      </c>
      <c r="D2326" t="s">
        <v>101</v>
      </c>
      <c r="E2326">
        <v>2018</v>
      </c>
      <c r="F2326" t="s">
        <v>21</v>
      </c>
      <c r="G2326" t="s">
        <v>381</v>
      </c>
      <c r="H2326" t="s">
        <v>382</v>
      </c>
      <c r="I2326">
        <v>821.4</v>
      </c>
      <c r="J2326">
        <v>0</v>
      </c>
      <c r="K2326" t="s">
        <v>232</v>
      </c>
      <c r="L2326" t="s">
        <v>34</v>
      </c>
    </row>
    <row r="2327" spans="1:12" x14ac:dyDescent="0.25">
      <c r="A2327">
        <v>13</v>
      </c>
      <c r="B2327" s="93">
        <v>43354</v>
      </c>
      <c r="C2327">
        <v>9</v>
      </c>
      <c r="D2327" t="s">
        <v>101</v>
      </c>
      <c r="E2327">
        <v>2018</v>
      </c>
      <c r="F2327" t="s">
        <v>23</v>
      </c>
      <c r="G2327" t="s">
        <v>63</v>
      </c>
      <c r="H2327" t="s">
        <v>384</v>
      </c>
      <c r="I2327">
        <v>89.33</v>
      </c>
      <c r="J2327">
        <v>0</v>
      </c>
      <c r="K2327" t="s">
        <v>232</v>
      </c>
      <c r="L2327" t="s">
        <v>64</v>
      </c>
    </row>
    <row r="2328" spans="1:12" x14ac:dyDescent="0.25">
      <c r="A2328">
        <v>13</v>
      </c>
      <c r="B2328" s="93">
        <v>43360</v>
      </c>
      <c r="C2328">
        <v>9</v>
      </c>
      <c r="D2328" t="s">
        <v>101</v>
      </c>
      <c r="E2328">
        <v>2018</v>
      </c>
      <c r="F2328" t="s">
        <v>22</v>
      </c>
      <c r="G2328" t="s">
        <v>36</v>
      </c>
      <c r="H2328" t="s">
        <v>388</v>
      </c>
      <c r="I2328">
        <v>8</v>
      </c>
      <c r="J2328">
        <v>0</v>
      </c>
      <c r="K2328" t="s">
        <v>232</v>
      </c>
      <c r="L2328" t="s">
        <v>222</v>
      </c>
    </row>
    <row r="2329" spans="1:12" x14ac:dyDescent="0.25">
      <c r="A2329">
        <v>13</v>
      </c>
      <c r="B2329" s="93">
        <v>43360</v>
      </c>
      <c r="C2329">
        <v>9</v>
      </c>
      <c r="D2329" t="s">
        <v>101</v>
      </c>
      <c r="E2329">
        <v>2018</v>
      </c>
      <c r="F2329" t="s">
        <v>21</v>
      </c>
      <c r="G2329" t="s">
        <v>36</v>
      </c>
      <c r="H2329" t="s">
        <v>388</v>
      </c>
      <c r="I2329">
        <v>24</v>
      </c>
      <c r="J2329">
        <v>0</v>
      </c>
      <c r="K2329" t="s">
        <v>232</v>
      </c>
      <c r="L2329" t="s">
        <v>222</v>
      </c>
    </row>
    <row r="2330" spans="1:12" x14ac:dyDescent="0.25">
      <c r="A2330">
        <v>13</v>
      </c>
      <c r="B2330" s="93">
        <v>43362</v>
      </c>
      <c r="C2330">
        <v>9</v>
      </c>
      <c r="D2330" t="s">
        <v>101</v>
      </c>
      <c r="E2330">
        <v>2018</v>
      </c>
      <c r="F2330" t="s">
        <v>21</v>
      </c>
      <c r="G2330" t="s">
        <v>36</v>
      </c>
      <c r="H2330" t="s">
        <v>390</v>
      </c>
      <c r="I2330">
        <v>24</v>
      </c>
      <c r="J2330">
        <v>0</v>
      </c>
      <c r="K2330" t="s">
        <v>232</v>
      </c>
      <c r="L2330" t="s">
        <v>222</v>
      </c>
    </row>
    <row r="2331" spans="1:12" x14ac:dyDescent="0.25">
      <c r="A2331">
        <v>13</v>
      </c>
      <c r="B2331" s="93">
        <v>43364</v>
      </c>
      <c r="C2331">
        <v>9</v>
      </c>
      <c r="D2331" t="s">
        <v>101</v>
      </c>
      <c r="E2331">
        <v>2018</v>
      </c>
      <c r="F2331" t="s">
        <v>21</v>
      </c>
      <c r="G2331" t="s">
        <v>36</v>
      </c>
      <c r="H2331" t="s">
        <v>392</v>
      </c>
      <c r="I2331">
        <v>32</v>
      </c>
      <c r="J2331">
        <v>0</v>
      </c>
      <c r="K2331" t="s">
        <v>232</v>
      </c>
      <c r="L2331" t="s">
        <v>222</v>
      </c>
    </row>
    <row r="2332" spans="1:12" x14ac:dyDescent="0.25">
      <c r="A2332">
        <v>13</v>
      </c>
      <c r="B2332" s="93">
        <v>43368</v>
      </c>
      <c r="C2332">
        <v>9</v>
      </c>
      <c r="D2332" t="s">
        <v>101</v>
      </c>
      <c r="E2332">
        <v>2018</v>
      </c>
      <c r="F2332" t="s">
        <v>21</v>
      </c>
      <c r="G2332" t="s">
        <v>395</v>
      </c>
      <c r="H2332" t="s">
        <v>396</v>
      </c>
      <c r="I2332">
        <v>1086.4000000000001</v>
      </c>
      <c r="J2332">
        <v>0</v>
      </c>
      <c r="K2332" t="s">
        <v>232</v>
      </c>
      <c r="L2332" t="s">
        <v>34</v>
      </c>
    </row>
    <row r="2333" spans="1:12" x14ac:dyDescent="0.25">
      <c r="A2333">
        <v>13</v>
      </c>
      <c r="B2333" s="93">
        <v>43370</v>
      </c>
      <c r="C2333">
        <v>9</v>
      </c>
      <c r="D2333" t="s">
        <v>101</v>
      </c>
      <c r="E2333">
        <v>2018</v>
      </c>
      <c r="F2333" t="s">
        <v>22</v>
      </c>
      <c r="G2333" t="s">
        <v>36</v>
      </c>
      <c r="H2333" t="s">
        <v>400</v>
      </c>
      <c r="I2333">
        <v>8</v>
      </c>
      <c r="J2333">
        <v>0</v>
      </c>
      <c r="K2333" t="s">
        <v>232</v>
      </c>
      <c r="L2333" t="s">
        <v>222</v>
      </c>
    </row>
    <row r="2334" spans="1:12" x14ac:dyDescent="0.25">
      <c r="A2334">
        <v>13</v>
      </c>
      <c r="B2334" s="93">
        <v>43370</v>
      </c>
      <c r="C2334">
        <v>9</v>
      </c>
      <c r="D2334" t="s">
        <v>101</v>
      </c>
      <c r="E2334">
        <v>2018</v>
      </c>
      <c r="F2334" t="s">
        <v>21</v>
      </c>
      <c r="G2334" t="s">
        <v>36</v>
      </c>
      <c r="H2334" t="s">
        <v>400</v>
      </c>
      <c r="I2334">
        <v>24</v>
      </c>
      <c r="J2334">
        <v>0</v>
      </c>
      <c r="K2334" t="s">
        <v>232</v>
      </c>
      <c r="L2334" t="s">
        <v>222</v>
      </c>
    </row>
    <row r="2335" spans="1:12" x14ac:dyDescent="0.25">
      <c r="A2335">
        <v>14</v>
      </c>
      <c r="B2335" s="93">
        <v>43368</v>
      </c>
      <c r="C2335">
        <v>9</v>
      </c>
      <c r="D2335" t="s">
        <v>101</v>
      </c>
      <c r="E2335">
        <v>2018</v>
      </c>
      <c r="F2335" t="s">
        <v>21</v>
      </c>
      <c r="G2335" t="s">
        <v>395</v>
      </c>
      <c r="H2335" t="s">
        <v>396</v>
      </c>
      <c r="I2335">
        <v>28.09</v>
      </c>
      <c r="J2335">
        <v>0</v>
      </c>
      <c r="K2335" t="s">
        <v>233</v>
      </c>
      <c r="L2335" t="s">
        <v>34</v>
      </c>
    </row>
    <row r="2336" spans="1:12" x14ac:dyDescent="0.25">
      <c r="A2336">
        <v>14</v>
      </c>
      <c r="B2336" s="93">
        <v>43369</v>
      </c>
      <c r="C2336">
        <v>9</v>
      </c>
      <c r="D2336" t="s">
        <v>101</v>
      </c>
      <c r="E2336">
        <v>2018</v>
      </c>
      <c r="F2336" t="s">
        <v>23</v>
      </c>
      <c r="G2336" t="s">
        <v>37</v>
      </c>
      <c r="H2336" t="s">
        <v>399</v>
      </c>
      <c r="I2336">
        <v>2.4</v>
      </c>
      <c r="J2336">
        <v>0</v>
      </c>
      <c r="K2336" t="s">
        <v>233</v>
      </c>
      <c r="L2336" t="s">
        <v>35</v>
      </c>
    </row>
    <row r="2337" spans="1:12" x14ac:dyDescent="0.25">
      <c r="A2337">
        <v>15</v>
      </c>
      <c r="B2337" s="93">
        <v>43344</v>
      </c>
      <c r="C2337">
        <v>9</v>
      </c>
      <c r="D2337" t="s">
        <v>101</v>
      </c>
      <c r="E2337">
        <v>2018</v>
      </c>
      <c r="F2337" t="s">
        <v>23</v>
      </c>
      <c r="G2337" t="s">
        <v>37</v>
      </c>
      <c r="H2337" t="s">
        <v>133</v>
      </c>
      <c r="I2337">
        <v>9</v>
      </c>
      <c r="J2337">
        <v>0</v>
      </c>
      <c r="K2337" t="s">
        <v>234</v>
      </c>
      <c r="L2337" t="s">
        <v>35</v>
      </c>
    </row>
    <row r="2338" spans="1:12" x14ac:dyDescent="0.25">
      <c r="A2338">
        <v>15</v>
      </c>
      <c r="B2338" s="93">
        <v>43348</v>
      </c>
      <c r="C2338">
        <v>9</v>
      </c>
      <c r="D2338" t="s">
        <v>101</v>
      </c>
      <c r="E2338">
        <v>2018</v>
      </c>
      <c r="F2338" t="s">
        <v>23</v>
      </c>
      <c r="G2338" t="s">
        <v>37</v>
      </c>
      <c r="H2338" t="s">
        <v>133</v>
      </c>
      <c r="I2338">
        <v>2.25</v>
      </c>
      <c r="J2338">
        <v>0</v>
      </c>
      <c r="K2338" t="s">
        <v>234</v>
      </c>
      <c r="L2338" t="s">
        <v>35</v>
      </c>
    </row>
    <row r="2339" spans="1:12" x14ac:dyDescent="0.25">
      <c r="A2339">
        <v>15</v>
      </c>
      <c r="B2339" s="93">
        <v>43353</v>
      </c>
      <c r="C2339">
        <v>9</v>
      </c>
      <c r="D2339" t="s">
        <v>101</v>
      </c>
      <c r="E2339">
        <v>2018</v>
      </c>
      <c r="F2339" t="s">
        <v>21</v>
      </c>
      <c r="G2339" t="s">
        <v>381</v>
      </c>
      <c r="H2339" t="s">
        <v>382</v>
      </c>
      <c r="I2339">
        <v>55.5</v>
      </c>
      <c r="J2339">
        <v>0</v>
      </c>
      <c r="K2339" t="s">
        <v>234</v>
      </c>
      <c r="L2339" t="s">
        <v>34</v>
      </c>
    </row>
    <row r="2340" spans="1:12" x14ac:dyDescent="0.25">
      <c r="A2340">
        <v>15</v>
      </c>
      <c r="B2340" s="93">
        <v>43367</v>
      </c>
      <c r="C2340">
        <v>9</v>
      </c>
      <c r="D2340" t="s">
        <v>101</v>
      </c>
      <c r="E2340">
        <v>2018</v>
      </c>
      <c r="F2340" t="s">
        <v>23</v>
      </c>
      <c r="G2340" t="s">
        <v>37</v>
      </c>
      <c r="H2340" t="s">
        <v>133</v>
      </c>
      <c r="I2340">
        <v>2.25</v>
      </c>
      <c r="J2340">
        <v>0</v>
      </c>
      <c r="K2340" t="s">
        <v>234</v>
      </c>
      <c r="L2340" t="s">
        <v>35</v>
      </c>
    </row>
    <row r="2341" spans="1:12" x14ac:dyDescent="0.25">
      <c r="A2341">
        <v>15</v>
      </c>
      <c r="B2341" s="93">
        <v>43368</v>
      </c>
      <c r="C2341">
        <v>9</v>
      </c>
      <c r="D2341" t="s">
        <v>101</v>
      </c>
      <c r="E2341">
        <v>2018</v>
      </c>
      <c r="F2341" t="s">
        <v>21</v>
      </c>
      <c r="G2341" t="s">
        <v>395</v>
      </c>
      <c r="H2341" t="s">
        <v>396</v>
      </c>
      <c r="I2341">
        <v>36.590000000000003</v>
      </c>
      <c r="J2341">
        <v>0</v>
      </c>
      <c r="K2341" t="s">
        <v>234</v>
      </c>
      <c r="L2341" t="s">
        <v>34</v>
      </c>
    </row>
    <row r="2342" spans="1:12" x14ac:dyDescent="0.25">
      <c r="A2342">
        <v>16</v>
      </c>
      <c r="B2342" s="93">
        <v>43360</v>
      </c>
      <c r="C2342">
        <v>9</v>
      </c>
      <c r="D2342" t="s">
        <v>101</v>
      </c>
      <c r="E2342">
        <v>2018</v>
      </c>
      <c r="F2342" t="s">
        <v>23</v>
      </c>
      <c r="G2342" t="s">
        <v>37</v>
      </c>
      <c r="H2342" t="s">
        <v>319</v>
      </c>
      <c r="I2342">
        <v>8.4</v>
      </c>
      <c r="J2342">
        <v>0</v>
      </c>
      <c r="K2342" t="s">
        <v>727</v>
      </c>
      <c r="L2342" t="s">
        <v>35</v>
      </c>
    </row>
    <row r="2343" spans="1:12" x14ac:dyDescent="0.25">
      <c r="A2343">
        <v>17</v>
      </c>
      <c r="B2343" s="93">
        <v>43357</v>
      </c>
      <c r="C2343">
        <v>9</v>
      </c>
      <c r="D2343" t="s">
        <v>101</v>
      </c>
      <c r="E2343">
        <v>2018</v>
      </c>
      <c r="F2343" t="s">
        <v>23</v>
      </c>
      <c r="G2343" t="s">
        <v>37</v>
      </c>
      <c r="H2343" t="s">
        <v>303</v>
      </c>
      <c r="I2343">
        <v>2.25</v>
      </c>
      <c r="J2343">
        <v>0</v>
      </c>
      <c r="K2343" t="s">
        <v>235</v>
      </c>
      <c r="L2343" t="s">
        <v>35</v>
      </c>
    </row>
    <row r="2344" spans="1:12" x14ac:dyDescent="0.25">
      <c r="A2344">
        <v>17</v>
      </c>
      <c r="B2344" s="93">
        <v>43368</v>
      </c>
      <c r="C2344">
        <v>9</v>
      </c>
      <c r="D2344" t="s">
        <v>101</v>
      </c>
      <c r="E2344">
        <v>2018</v>
      </c>
      <c r="F2344" t="s">
        <v>23</v>
      </c>
      <c r="G2344" t="s">
        <v>37</v>
      </c>
      <c r="H2344" t="s">
        <v>303</v>
      </c>
      <c r="I2344">
        <v>2.25</v>
      </c>
      <c r="J2344">
        <v>0</v>
      </c>
      <c r="K2344" t="s">
        <v>235</v>
      </c>
      <c r="L2344" t="s">
        <v>35</v>
      </c>
    </row>
    <row r="2345" spans="1:12" x14ac:dyDescent="0.25">
      <c r="A2345">
        <v>18</v>
      </c>
      <c r="B2345" s="93">
        <v>43353</v>
      </c>
      <c r="C2345">
        <v>9</v>
      </c>
      <c r="D2345" t="s">
        <v>101</v>
      </c>
      <c r="E2345">
        <v>2018</v>
      </c>
      <c r="F2345" t="s">
        <v>21</v>
      </c>
      <c r="G2345" t="s">
        <v>381</v>
      </c>
      <c r="H2345" t="s">
        <v>382</v>
      </c>
      <c r="I2345">
        <v>224.35</v>
      </c>
      <c r="J2345">
        <v>0</v>
      </c>
      <c r="K2345" t="s">
        <v>236</v>
      </c>
      <c r="L2345" t="s">
        <v>34</v>
      </c>
    </row>
    <row r="2346" spans="1:12" x14ac:dyDescent="0.25">
      <c r="A2346">
        <v>18</v>
      </c>
      <c r="B2346" s="93">
        <v>43360</v>
      </c>
      <c r="C2346">
        <v>9</v>
      </c>
      <c r="D2346" t="s">
        <v>101</v>
      </c>
      <c r="E2346">
        <v>2018</v>
      </c>
      <c r="F2346" t="s">
        <v>21</v>
      </c>
      <c r="G2346" t="s">
        <v>36</v>
      </c>
      <c r="H2346" t="s">
        <v>388</v>
      </c>
      <c r="I2346">
        <v>32</v>
      </c>
      <c r="J2346">
        <v>0</v>
      </c>
      <c r="K2346" t="s">
        <v>236</v>
      </c>
      <c r="L2346" t="s">
        <v>222</v>
      </c>
    </row>
    <row r="2347" spans="1:12" x14ac:dyDescent="0.25">
      <c r="A2347">
        <v>18</v>
      </c>
      <c r="B2347" s="93">
        <v>43368</v>
      </c>
      <c r="C2347">
        <v>9</v>
      </c>
      <c r="D2347" t="s">
        <v>101</v>
      </c>
      <c r="E2347">
        <v>2018</v>
      </c>
      <c r="F2347" t="s">
        <v>21</v>
      </c>
      <c r="G2347" t="s">
        <v>395</v>
      </c>
      <c r="H2347" t="s">
        <v>396</v>
      </c>
      <c r="I2347">
        <v>120.64</v>
      </c>
      <c r="J2347">
        <v>0</v>
      </c>
      <c r="K2347" t="s">
        <v>236</v>
      </c>
      <c r="L2347" t="s">
        <v>34</v>
      </c>
    </row>
    <row r="2348" spans="1:12" x14ac:dyDescent="0.25">
      <c r="A2348">
        <v>19</v>
      </c>
      <c r="B2348" s="93">
        <v>43348</v>
      </c>
      <c r="C2348">
        <v>9</v>
      </c>
      <c r="D2348" t="s">
        <v>101</v>
      </c>
      <c r="E2348">
        <v>2018</v>
      </c>
      <c r="F2348" t="s">
        <v>21</v>
      </c>
      <c r="G2348" t="s">
        <v>36</v>
      </c>
      <c r="H2348" t="s">
        <v>376</v>
      </c>
      <c r="I2348">
        <v>56</v>
      </c>
      <c r="J2348">
        <v>0</v>
      </c>
      <c r="K2348" t="s">
        <v>237</v>
      </c>
      <c r="L2348" t="s">
        <v>222</v>
      </c>
    </row>
    <row r="2349" spans="1:12" x14ac:dyDescent="0.25">
      <c r="A2349">
        <v>19</v>
      </c>
      <c r="B2349" s="93">
        <v>43350</v>
      </c>
      <c r="C2349">
        <v>9</v>
      </c>
      <c r="D2349" t="s">
        <v>101</v>
      </c>
      <c r="E2349">
        <v>2018</v>
      </c>
      <c r="F2349" t="s">
        <v>21</v>
      </c>
      <c r="G2349" t="s">
        <v>36</v>
      </c>
      <c r="H2349" t="s">
        <v>379</v>
      </c>
      <c r="I2349">
        <v>8</v>
      </c>
      <c r="J2349">
        <v>0</v>
      </c>
      <c r="K2349" t="s">
        <v>237</v>
      </c>
      <c r="L2349" t="s">
        <v>222</v>
      </c>
    </row>
    <row r="2350" spans="1:12" x14ac:dyDescent="0.25">
      <c r="A2350">
        <v>19</v>
      </c>
      <c r="B2350" s="93">
        <v>43353</v>
      </c>
      <c r="C2350">
        <v>9</v>
      </c>
      <c r="D2350" t="s">
        <v>101</v>
      </c>
      <c r="E2350">
        <v>2018</v>
      </c>
      <c r="F2350" t="s">
        <v>21</v>
      </c>
      <c r="G2350" t="s">
        <v>36</v>
      </c>
      <c r="H2350" t="s">
        <v>383</v>
      </c>
      <c r="I2350">
        <v>8</v>
      </c>
      <c r="J2350">
        <v>0</v>
      </c>
      <c r="K2350" t="s">
        <v>237</v>
      </c>
      <c r="L2350" t="s">
        <v>222</v>
      </c>
    </row>
    <row r="2351" spans="1:12" x14ac:dyDescent="0.25">
      <c r="A2351">
        <v>19</v>
      </c>
      <c r="B2351" s="93">
        <v>43353</v>
      </c>
      <c r="C2351">
        <v>9</v>
      </c>
      <c r="D2351" t="s">
        <v>101</v>
      </c>
      <c r="E2351">
        <v>2018</v>
      </c>
      <c r="F2351" t="s">
        <v>22</v>
      </c>
      <c r="G2351" t="s">
        <v>381</v>
      </c>
      <c r="H2351" t="s">
        <v>382</v>
      </c>
      <c r="I2351">
        <v>23.46</v>
      </c>
      <c r="J2351">
        <v>0</v>
      </c>
      <c r="K2351" t="s">
        <v>237</v>
      </c>
      <c r="L2351" t="s">
        <v>34</v>
      </c>
    </row>
    <row r="2352" spans="1:12" x14ac:dyDescent="0.25">
      <c r="A2352">
        <v>19</v>
      </c>
      <c r="B2352" s="93">
        <v>43353</v>
      </c>
      <c r="C2352">
        <v>9</v>
      </c>
      <c r="D2352" t="s">
        <v>101</v>
      </c>
      <c r="E2352">
        <v>2018</v>
      </c>
      <c r="F2352" t="s">
        <v>21</v>
      </c>
      <c r="G2352" t="s">
        <v>381</v>
      </c>
      <c r="H2352" t="s">
        <v>382</v>
      </c>
      <c r="I2352">
        <v>1534.32</v>
      </c>
      <c r="J2352">
        <v>0</v>
      </c>
      <c r="K2352" t="s">
        <v>237</v>
      </c>
      <c r="L2352" t="s">
        <v>34</v>
      </c>
    </row>
    <row r="2353" spans="1:12" x14ac:dyDescent="0.25">
      <c r="A2353">
        <v>19</v>
      </c>
      <c r="B2353" s="93">
        <v>43355</v>
      </c>
      <c r="C2353">
        <v>9</v>
      </c>
      <c r="D2353" t="s">
        <v>101</v>
      </c>
      <c r="E2353">
        <v>2018</v>
      </c>
      <c r="F2353" t="s">
        <v>21</v>
      </c>
      <c r="G2353" t="s">
        <v>36</v>
      </c>
      <c r="H2353" t="s">
        <v>385</v>
      </c>
      <c r="I2353">
        <v>40</v>
      </c>
      <c r="J2353">
        <v>0</v>
      </c>
      <c r="K2353" t="s">
        <v>237</v>
      </c>
      <c r="L2353" t="s">
        <v>222</v>
      </c>
    </row>
    <row r="2354" spans="1:12" x14ac:dyDescent="0.25">
      <c r="A2354">
        <v>19</v>
      </c>
      <c r="B2354" s="93">
        <v>43360</v>
      </c>
      <c r="C2354">
        <v>9</v>
      </c>
      <c r="D2354" t="s">
        <v>101</v>
      </c>
      <c r="E2354">
        <v>2018</v>
      </c>
      <c r="F2354" t="s">
        <v>23</v>
      </c>
      <c r="G2354" t="s">
        <v>37</v>
      </c>
      <c r="H2354" t="s">
        <v>148</v>
      </c>
      <c r="I2354">
        <v>5.55</v>
      </c>
      <c r="J2354">
        <v>0</v>
      </c>
      <c r="K2354" t="s">
        <v>237</v>
      </c>
      <c r="L2354" t="s">
        <v>35</v>
      </c>
    </row>
    <row r="2355" spans="1:12" x14ac:dyDescent="0.25">
      <c r="A2355">
        <v>19</v>
      </c>
      <c r="B2355" s="93">
        <v>43360</v>
      </c>
      <c r="C2355">
        <v>9</v>
      </c>
      <c r="D2355" t="s">
        <v>101</v>
      </c>
      <c r="E2355">
        <v>2018</v>
      </c>
      <c r="F2355" t="s">
        <v>21</v>
      </c>
      <c r="G2355" t="s">
        <v>36</v>
      </c>
      <c r="H2355" t="s">
        <v>388</v>
      </c>
      <c r="I2355">
        <v>56</v>
      </c>
      <c r="J2355">
        <v>0</v>
      </c>
      <c r="K2355" t="s">
        <v>237</v>
      </c>
      <c r="L2355" t="s">
        <v>222</v>
      </c>
    </row>
    <row r="2356" spans="1:12" x14ac:dyDescent="0.25">
      <c r="A2356">
        <v>19</v>
      </c>
      <c r="B2356" s="93">
        <v>43362</v>
      </c>
      <c r="C2356">
        <v>9</v>
      </c>
      <c r="D2356" t="s">
        <v>101</v>
      </c>
      <c r="E2356">
        <v>2018</v>
      </c>
      <c r="F2356" t="s">
        <v>21</v>
      </c>
      <c r="G2356" t="s">
        <v>36</v>
      </c>
      <c r="H2356" t="s">
        <v>390</v>
      </c>
      <c r="I2356">
        <v>32</v>
      </c>
      <c r="J2356">
        <v>0</v>
      </c>
      <c r="K2356" t="s">
        <v>237</v>
      </c>
      <c r="L2356" t="s">
        <v>222</v>
      </c>
    </row>
    <row r="2357" spans="1:12" x14ac:dyDescent="0.25">
      <c r="A2357">
        <v>19</v>
      </c>
      <c r="B2357" s="93">
        <v>43367</v>
      </c>
      <c r="C2357">
        <v>9</v>
      </c>
      <c r="D2357" t="s">
        <v>101</v>
      </c>
      <c r="E2357">
        <v>2018</v>
      </c>
      <c r="F2357" t="s">
        <v>23</v>
      </c>
      <c r="G2357" t="s">
        <v>36</v>
      </c>
      <c r="H2357" t="s">
        <v>394</v>
      </c>
      <c r="I2357">
        <v>8</v>
      </c>
      <c r="J2357">
        <v>0</v>
      </c>
      <c r="K2357" t="s">
        <v>237</v>
      </c>
      <c r="L2357" t="s">
        <v>222</v>
      </c>
    </row>
    <row r="2358" spans="1:12" x14ac:dyDescent="0.25">
      <c r="A2358">
        <v>19</v>
      </c>
      <c r="B2358" s="93">
        <v>43368</v>
      </c>
      <c r="C2358">
        <v>9</v>
      </c>
      <c r="D2358" t="s">
        <v>101</v>
      </c>
      <c r="E2358">
        <v>2018</v>
      </c>
      <c r="F2358" t="s">
        <v>21</v>
      </c>
      <c r="G2358" t="s">
        <v>36</v>
      </c>
      <c r="H2358" t="s">
        <v>397</v>
      </c>
      <c r="I2358">
        <v>8</v>
      </c>
      <c r="J2358">
        <v>0</v>
      </c>
      <c r="K2358" t="s">
        <v>237</v>
      </c>
      <c r="L2358" t="s">
        <v>222</v>
      </c>
    </row>
    <row r="2359" spans="1:12" x14ac:dyDescent="0.25">
      <c r="A2359">
        <v>19</v>
      </c>
      <c r="B2359" s="93">
        <v>43368</v>
      </c>
      <c r="C2359">
        <v>9</v>
      </c>
      <c r="D2359" t="s">
        <v>101</v>
      </c>
      <c r="E2359">
        <v>2018</v>
      </c>
      <c r="F2359" t="s">
        <v>22</v>
      </c>
      <c r="G2359" t="s">
        <v>36</v>
      </c>
      <c r="H2359" t="s">
        <v>397</v>
      </c>
      <c r="I2359">
        <v>8</v>
      </c>
      <c r="J2359">
        <v>0</v>
      </c>
      <c r="K2359" t="s">
        <v>237</v>
      </c>
      <c r="L2359" t="s">
        <v>222</v>
      </c>
    </row>
    <row r="2360" spans="1:12" x14ac:dyDescent="0.25">
      <c r="A2360">
        <v>19</v>
      </c>
      <c r="B2360" s="93">
        <v>43368</v>
      </c>
      <c r="C2360">
        <v>9</v>
      </c>
      <c r="D2360" t="s">
        <v>101</v>
      </c>
      <c r="E2360">
        <v>2018</v>
      </c>
      <c r="F2360" t="s">
        <v>21</v>
      </c>
      <c r="G2360" t="s">
        <v>395</v>
      </c>
      <c r="H2360" t="s">
        <v>396</v>
      </c>
      <c r="I2360">
        <v>1092.69</v>
      </c>
      <c r="J2360">
        <v>0</v>
      </c>
      <c r="K2360" t="s">
        <v>237</v>
      </c>
      <c r="L2360" t="s">
        <v>34</v>
      </c>
    </row>
    <row r="2361" spans="1:12" x14ac:dyDescent="0.25">
      <c r="A2361">
        <v>20</v>
      </c>
      <c r="B2361" s="93">
        <v>43357</v>
      </c>
      <c r="C2361">
        <v>9</v>
      </c>
      <c r="D2361" t="s">
        <v>101</v>
      </c>
      <c r="E2361">
        <v>2018</v>
      </c>
      <c r="F2361" t="s">
        <v>23</v>
      </c>
      <c r="G2361" t="s">
        <v>37</v>
      </c>
      <c r="H2361" t="s">
        <v>187</v>
      </c>
      <c r="I2361">
        <v>2.4</v>
      </c>
      <c r="J2361">
        <v>0</v>
      </c>
      <c r="K2361" t="s">
        <v>238</v>
      </c>
      <c r="L2361" t="s">
        <v>35</v>
      </c>
    </row>
    <row r="2362" spans="1:12" x14ac:dyDescent="0.25">
      <c r="A2362">
        <v>20</v>
      </c>
      <c r="B2362" s="93">
        <v>43363</v>
      </c>
      <c r="C2362">
        <v>9</v>
      </c>
      <c r="D2362" t="s">
        <v>101</v>
      </c>
      <c r="E2362">
        <v>2018</v>
      </c>
      <c r="F2362" t="s">
        <v>23</v>
      </c>
      <c r="G2362" t="s">
        <v>63</v>
      </c>
      <c r="H2362" t="s">
        <v>391</v>
      </c>
      <c r="I2362">
        <v>25</v>
      </c>
      <c r="J2362">
        <v>0</v>
      </c>
      <c r="K2362" t="s">
        <v>238</v>
      </c>
      <c r="L2362" t="s">
        <v>64</v>
      </c>
    </row>
    <row r="2363" spans="1:12" x14ac:dyDescent="0.25">
      <c r="A2363">
        <v>21</v>
      </c>
      <c r="B2363" s="93">
        <v>43353</v>
      </c>
      <c r="C2363">
        <v>9</v>
      </c>
      <c r="D2363" t="s">
        <v>101</v>
      </c>
      <c r="E2363">
        <v>2018</v>
      </c>
      <c r="F2363" t="s">
        <v>21</v>
      </c>
      <c r="G2363" t="s">
        <v>381</v>
      </c>
      <c r="H2363" t="s">
        <v>382</v>
      </c>
      <c r="I2363">
        <v>35.549999999999997</v>
      </c>
      <c r="J2363">
        <v>0</v>
      </c>
      <c r="K2363" t="s">
        <v>726</v>
      </c>
      <c r="L2363" t="s">
        <v>34</v>
      </c>
    </row>
    <row r="2364" spans="1:12" x14ac:dyDescent="0.25">
      <c r="A2364">
        <v>21</v>
      </c>
      <c r="B2364" s="93">
        <v>43363</v>
      </c>
      <c r="C2364">
        <v>9</v>
      </c>
      <c r="D2364" t="s">
        <v>101</v>
      </c>
      <c r="E2364">
        <v>2018</v>
      </c>
      <c r="F2364" t="s">
        <v>22</v>
      </c>
      <c r="G2364" t="s">
        <v>36</v>
      </c>
      <c r="H2364" t="s">
        <v>391</v>
      </c>
      <c r="I2364">
        <v>8</v>
      </c>
      <c r="J2364">
        <v>0</v>
      </c>
      <c r="K2364" t="s">
        <v>726</v>
      </c>
      <c r="L2364" t="s">
        <v>222</v>
      </c>
    </row>
    <row r="2365" spans="1:12" x14ac:dyDescent="0.25">
      <c r="A2365">
        <v>22</v>
      </c>
      <c r="B2365" s="93">
        <v>43350</v>
      </c>
      <c r="C2365">
        <v>9</v>
      </c>
      <c r="D2365" t="s">
        <v>101</v>
      </c>
      <c r="E2365">
        <v>2018</v>
      </c>
      <c r="F2365" t="s">
        <v>21</v>
      </c>
      <c r="G2365" t="s">
        <v>36</v>
      </c>
      <c r="H2365" t="s">
        <v>379</v>
      </c>
      <c r="I2365">
        <v>8</v>
      </c>
      <c r="J2365">
        <v>0</v>
      </c>
      <c r="K2365" t="s">
        <v>239</v>
      </c>
      <c r="L2365" t="s">
        <v>222</v>
      </c>
    </row>
    <row r="2366" spans="1:12" x14ac:dyDescent="0.25">
      <c r="A2366">
        <v>22</v>
      </c>
      <c r="B2366" s="93">
        <v>43353</v>
      </c>
      <c r="C2366">
        <v>9</v>
      </c>
      <c r="D2366" t="s">
        <v>101</v>
      </c>
      <c r="E2366">
        <v>2018</v>
      </c>
      <c r="F2366" t="s">
        <v>22</v>
      </c>
      <c r="G2366" t="s">
        <v>381</v>
      </c>
      <c r="H2366" t="s">
        <v>382</v>
      </c>
      <c r="I2366">
        <v>23.27</v>
      </c>
      <c r="J2366">
        <v>0</v>
      </c>
      <c r="K2366" t="s">
        <v>239</v>
      </c>
      <c r="L2366" t="s">
        <v>34</v>
      </c>
    </row>
    <row r="2367" spans="1:12" x14ac:dyDescent="0.25">
      <c r="A2367">
        <v>22</v>
      </c>
      <c r="B2367" s="93">
        <v>43353</v>
      </c>
      <c r="C2367">
        <v>9</v>
      </c>
      <c r="D2367" t="s">
        <v>101</v>
      </c>
      <c r="E2367">
        <v>2018</v>
      </c>
      <c r="F2367" t="s">
        <v>21</v>
      </c>
      <c r="G2367" t="s">
        <v>381</v>
      </c>
      <c r="H2367" t="s">
        <v>382</v>
      </c>
      <c r="I2367">
        <v>620.96</v>
      </c>
      <c r="J2367">
        <v>0</v>
      </c>
      <c r="K2367" t="s">
        <v>239</v>
      </c>
      <c r="L2367" t="s">
        <v>34</v>
      </c>
    </row>
    <row r="2368" spans="1:12" x14ac:dyDescent="0.25">
      <c r="A2368">
        <v>22</v>
      </c>
      <c r="B2368" s="93">
        <v>43367</v>
      </c>
      <c r="C2368">
        <v>9</v>
      </c>
      <c r="D2368" t="s">
        <v>101</v>
      </c>
      <c r="E2368">
        <v>2018</v>
      </c>
      <c r="F2368" t="s">
        <v>23</v>
      </c>
      <c r="G2368" t="s">
        <v>63</v>
      </c>
      <c r="H2368" t="s">
        <v>394</v>
      </c>
      <c r="I2368">
        <v>148.26</v>
      </c>
      <c r="J2368">
        <v>0</v>
      </c>
      <c r="K2368" t="s">
        <v>239</v>
      </c>
      <c r="L2368" t="s">
        <v>64</v>
      </c>
    </row>
    <row r="2369" spans="1:12" x14ac:dyDescent="0.25">
      <c r="A2369">
        <v>22</v>
      </c>
      <c r="B2369" s="93">
        <v>43368</v>
      </c>
      <c r="C2369">
        <v>9</v>
      </c>
      <c r="D2369" t="s">
        <v>101</v>
      </c>
      <c r="E2369">
        <v>2018</v>
      </c>
      <c r="F2369" t="s">
        <v>23</v>
      </c>
      <c r="G2369" t="s">
        <v>395</v>
      </c>
      <c r="H2369" t="s">
        <v>396</v>
      </c>
      <c r="I2369">
        <v>4.6399999999999997</v>
      </c>
      <c r="J2369">
        <v>0</v>
      </c>
      <c r="K2369" t="s">
        <v>239</v>
      </c>
      <c r="L2369" t="s">
        <v>34</v>
      </c>
    </row>
    <row r="2370" spans="1:12" x14ac:dyDescent="0.25">
      <c r="A2370">
        <v>22</v>
      </c>
      <c r="B2370" s="93">
        <v>43368</v>
      </c>
      <c r="C2370">
        <v>9</v>
      </c>
      <c r="D2370" t="s">
        <v>101</v>
      </c>
      <c r="E2370">
        <v>2018</v>
      </c>
      <c r="F2370" t="s">
        <v>22</v>
      </c>
      <c r="G2370" t="s">
        <v>395</v>
      </c>
      <c r="H2370" t="s">
        <v>396</v>
      </c>
      <c r="I2370">
        <v>5.63</v>
      </c>
      <c r="J2370">
        <v>0</v>
      </c>
      <c r="K2370" t="s">
        <v>239</v>
      </c>
      <c r="L2370" t="s">
        <v>34</v>
      </c>
    </row>
    <row r="2371" spans="1:12" x14ac:dyDescent="0.25">
      <c r="A2371">
        <v>22</v>
      </c>
      <c r="B2371" s="93">
        <v>43368</v>
      </c>
      <c r="C2371">
        <v>9</v>
      </c>
      <c r="D2371" t="s">
        <v>101</v>
      </c>
      <c r="E2371">
        <v>2018</v>
      </c>
      <c r="F2371" t="s">
        <v>21</v>
      </c>
      <c r="G2371" t="s">
        <v>395</v>
      </c>
      <c r="H2371" t="s">
        <v>396</v>
      </c>
      <c r="I2371">
        <v>653.11</v>
      </c>
      <c r="J2371">
        <v>0</v>
      </c>
      <c r="K2371" t="s">
        <v>239</v>
      </c>
      <c r="L2371" t="s">
        <v>34</v>
      </c>
    </row>
    <row r="2372" spans="1:12" x14ac:dyDescent="0.25">
      <c r="A2372">
        <v>23</v>
      </c>
      <c r="B2372" s="93">
        <v>43349</v>
      </c>
      <c r="C2372">
        <v>9</v>
      </c>
      <c r="D2372" t="s">
        <v>101</v>
      </c>
      <c r="E2372">
        <v>2018</v>
      </c>
      <c r="F2372" t="s">
        <v>21</v>
      </c>
      <c r="G2372" t="s">
        <v>36</v>
      </c>
      <c r="H2372" t="s">
        <v>377</v>
      </c>
      <c r="I2372">
        <v>64</v>
      </c>
      <c r="J2372">
        <v>0</v>
      </c>
      <c r="K2372" t="s">
        <v>240</v>
      </c>
      <c r="L2372" t="s">
        <v>222</v>
      </c>
    </row>
    <row r="2373" spans="1:12" x14ac:dyDescent="0.25">
      <c r="A2373">
        <v>23</v>
      </c>
      <c r="B2373" s="93">
        <v>43353</v>
      </c>
      <c r="C2373">
        <v>9</v>
      </c>
      <c r="D2373" t="s">
        <v>101</v>
      </c>
      <c r="E2373">
        <v>2018</v>
      </c>
      <c r="F2373" t="s">
        <v>22</v>
      </c>
      <c r="G2373" t="s">
        <v>381</v>
      </c>
      <c r="H2373" t="s">
        <v>382</v>
      </c>
      <c r="I2373">
        <v>44.34</v>
      </c>
      <c r="J2373">
        <v>0</v>
      </c>
      <c r="K2373" t="s">
        <v>240</v>
      </c>
      <c r="L2373" t="s">
        <v>34</v>
      </c>
    </row>
    <row r="2374" spans="1:12" x14ac:dyDescent="0.25">
      <c r="A2374">
        <v>23</v>
      </c>
      <c r="B2374" s="93">
        <v>43353</v>
      </c>
      <c r="C2374">
        <v>9</v>
      </c>
      <c r="D2374" t="s">
        <v>101</v>
      </c>
      <c r="E2374">
        <v>2018</v>
      </c>
      <c r="F2374" t="s">
        <v>21</v>
      </c>
      <c r="G2374" t="s">
        <v>381</v>
      </c>
      <c r="H2374" t="s">
        <v>382</v>
      </c>
      <c r="I2374">
        <v>882.86</v>
      </c>
      <c r="J2374">
        <v>0</v>
      </c>
      <c r="K2374" t="s">
        <v>240</v>
      </c>
      <c r="L2374" t="s">
        <v>34</v>
      </c>
    </row>
    <row r="2375" spans="1:12" x14ac:dyDescent="0.25">
      <c r="A2375">
        <v>23</v>
      </c>
      <c r="B2375" s="93">
        <v>43354</v>
      </c>
      <c r="C2375">
        <v>9</v>
      </c>
      <c r="D2375" t="s">
        <v>101</v>
      </c>
      <c r="E2375">
        <v>2018</v>
      </c>
      <c r="F2375" t="s">
        <v>21</v>
      </c>
      <c r="G2375" t="s">
        <v>36</v>
      </c>
      <c r="H2375" t="s">
        <v>384</v>
      </c>
      <c r="I2375">
        <v>24</v>
      </c>
      <c r="J2375">
        <v>0</v>
      </c>
      <c r="K2375" t="s">
        <v>240</v>
      </c>
      <c r="L2375" t="s">
        <v>222</v>
      </c>
    </row>
    <row r="2376" spans="1:12" x14ac:dyDescent="0.25">
      <c r="A2376">
        <v>23</v>
      </c>
      <c r="B2376" s="93">
        <v>43354</v>
      </c>
      <c r="C2376">
        <v>9</v>
      </c>
      <c r="D2376" t="s">
        <v>101</v>
      </c>
      <c r="E2376">
        <v>2018</v>
      </c>
      <c r="F2376" t="s">
        <v>23</v>
      </c>
      <c r="G2376" t="s">
        <v>63</v>
      </c>
      <c r="H2376" t="s">
        <v>384</v>
      </c>
      <c r="I2376">
        <v>75.599999999999994</v>
      </c>
      <c r="J2376">
        <v>0</v>
      </c>
      <c r="K2376" t="s">
        <v>240</v>
      </c>
      <c r="L2376" t="s">
        <v>64</v>
      </c>
    </row>
    <row r="2377" spans="1:12" x14ac:dyDescent="0.25">
      <c r="A2377">
        <v>23</v>
      </c>
      <c r="B2377" s="93">
        <v>43360</v>
      </c>
      <c r="C2377">
        <v>9</v>
      </c>
      <c r="D2377" t="s">
        <v>101</v>
      </c>
      <c r="E2377">
        <v>2018</v>
      </c>
      <c r="F2377" t="s">
        <v>22</v>
      </c>
      <c r="G2377" t="s">
        <v>36</v>
      </c>
      <c r="H2377" t="s">
        <v>388</v>
      </c>
      <c r="I2377">
        <v>8</v>
      </c>
      <c r="J2377">
        <v>0</v>
      </c>
      <c r="K2377" t="s">
        <v>240</v>
      </c>
      <c r="L2377" t="s">
        <v>222</v>
      </c>
    </row>
    <row r="2378" spans="1:12" x14ac:dyDescent="0.25">
      <c r="A2378">
        <v>23</v>
      </c>
      <c r="B2378" s="93">
        <v>43364</v>
      </c>
      <c r="C2378">
        <v>9</v>
      </c>
      <c r="D2378" t="s">
        <v>101</v>
      </c>
      <c r="E2378">
        <v>2018</v>
      </c>
      <c r="F2378" t="s">
        <v>21</v>
      </c>
      <c r="G2378" t="s">
        <v>36</v>
      </c>
      <c r="H2378" t="s">
        <v>392</v>
      </c>
      <c r="I2378">
        <v>16</v>
      </c>
      <c r="J2378">
        <v>0</v>
      </c>
      <c r="K2378" t="s">
        <v>240</v>
      </c>
      <c r="L2378" t="s">
        <v>222</v>
      </c>
    </row>
    <row r="2379" spans="1:12" x14ac:dyDescent="0.25">
      <c r="A2379">
        <v>23</v>
      </c>
      <c r="B2379" s="93">
        <v>43368</v>
      </c>
      <c r="C2379">
        <v>9</v>
      </c>
      <c r="D2379" t="s">
        <v>101</v>
      </c>
      <c r="E2379">
        <v>2018</v>
      </c>
      <c r="F2379" t="s">
        <v>22</v>
      </c>
      <c r="G2379" t="s">
        <v>395</v>
      </c>
      <c r="H2379" t="s">
        <v>396</v>
      </c>
      <c r="I2379">
        <v>28.7</v>
      </c>
      <c r="J2379">
        <v>0</v>
      </c>
      <c r="K2379" t="s">
        <v>240</v>
      </c>
      <c r="L2379" t="s">
        <v>34</v>
      </c>
    </row>
    <row r="2380" spans="1:12" x14ac:dyDescent="0.25">
      <c r="A2380">
        <v>23</v>
      </c>
      <c r="B2380" s="93">
        <v>43368</v>
      </c>
      <c r="C2380">
        <v>9</v>
      </c>
      <c r="D2380" t="s">
        <v>101</v>
      </c>
      <c r="E2380">
        <v>2018</v>
      </c>
      <c r="F2380" t="s">
        <v>21</v>
      </c>
      <c r="G2380" t="s">
        <v>395</v>
      </c>
      <c r="H2380" t="s">
        <v>396</v>
      </c>
      <c r="I2380">
        <v>1197.99</v>
      </c>
      <c r="J2380">
        <v>0</v>
      </c>
      <c r="K2380" t="s">
        <v>240</v>
      </c>
      <c r="L2380" t="s">
        <v>34</v>
      </c>
    </row>
    <row r="2381" spans="1:12" x14ac:dyDescent="0.25">
      <c r="A2381">
        <v>23</v>
      </c>
      <c r="B2381" s="93">
        <v>43369</v>
      </c>
      <c r="C2381">
        <v>9</v>
      </c>
      <c r="D2381" t="s">
        <v>101</v>
      </c>
      <c r="E2381">
        <v>2018</v>
      </c>
      <c r="F2381" t="s">
        <v>23</v>
      </c>
      <c r="G2381" t="s">
        <v>37</v>
      </c>
      <c r="H2381" t="s">
        <v>168</v>
      </c>
      <c r="I2381">
        <v>3.15</v>
      </c>
      <c r="J2381">
        <v>0</v>
      </c>
      <c r="K2381" t="s">
        <v>240</v>
      </c>
      <c r="L2381" t="s">
        <v>35</v>
      </c>
    </row>
    <row r="2382" spans="1:12" x14ac:dyDescent="0.25">
      <c r="A2382">
        <v>26</v>
      </c>
      <c r="B2382" s="93">
        <v>43349</v>
      </c>
      <c r="C2382">
        <v>9</v>
      </c>
      <c r="D2382" t="s">
        <v>101</v>
      </c>
      <c r="E2382">
        <v>2018</v>
      </c>
      <c r="F2382" t="s">
        <v>21</v>
      </c>
      <c r="G2382" t="s">
        <v>36</v>
      </c>
      <c r="H2382" t="s">
        <v>377</v>
      </c>
      <c r="I2382">
        <v>88</v>
      </c>
      <c r="J2382">
        <v>0</v>
      </c>
      <c r="K2382" t="s">
        <v>241</v>
      </c>
      <c r="L2382" t="s">
        <v>222</v>
      </c>
    </row>
    <row r="2383" spans="1:12" x14ac:dyDescent="0.25">
      <c r="A2383">
        <v>26</v>
      </c>
      <c r="B2383" s="93">
        <v>43353</v>
      </c>
      <c r="C2383">
        <v>9</v>
      </c>
      <c r="D2383" t="s">
        <v>101</v>
      </c>
      <c r="E2383">
        <v>2018</v>
      </c>
      <c r="F2383" t="s">
        <v>23</v>
      </c>
      <c r="G2383" t="s">
        <v>381</v>
      </c>
      <c r="H2383" t="s">
        <v>382</v>
      </c>
      <c r="I2383">
        <v>21.04</v>
      </c>
      <c r="J2383">
        <v>0</v>
      </c>
      <c r="K2383" t="s">
        <v>241</v>
      </c>
      <c r="L2383" t="s">
        <v>34</v>
      </c>
    </row>
    <row r="2384" spans="1:12" x14ac:dyDescent="0.25">
      <c r="A2384">
        <v>26</v>
      </c>
      <c r="B2384" s="93">
        <v>43353</v>
      </c>
      <c r="C2384">
        <v>9</v>
      </c>
      <c r="D2384" t="s">
        <v>101</v>
      </c>
      <c r="E2384">
        <v>2018</v>
      </c>
      <c r="F2384" t="s">
        <v>21</v>
      </c>
      <c r="G2384" t="s">
        <v>381</v>
      </c>
      <c r="H2384" t="s">
        <v>382</v>
      </c>
      <c r="I2384">
        <v>446.09</v>
      </c>
      <c r="J2384">
        <v>0</v>
      </c>
      <c r="K2384" t="s">
        <v>241</v>
      </c>
      <c r="L2384" t="s">
        <v>34</v>
      </c>
    </row>
    <row r="2385" spans="1:12" x14ac:dyDescent="0.25">
      <c r="A2385">
        <v>26</v>
      </c>
      <c r="B2385" s="93">
        <v>43354</v>
      </c>
      <c r="C2385">
        <v>9</v>
      </c>
      <c r="D2385" t="s">
        <v>101</v>
      </c>
      <c r="E2385">
        <v>2018</v>
      </c>
      <c r="F2385" t="s">
        <v>23</v>
      </c>
      <c r="G2385" t="s">
        <v>63</v>
      </c>
      <c r="H2385" t="s">
        <v>384</v>
      </c>
      <c r="I2385">
        <v>5.89</v>
      </c>
      <c r="J2385">
        <v>0</v>
      </c>
      <c r="K2385" t="s">
        <v>241</v>
      </c>
      <c r="L2385" t="s">
        <v>64</v>
      </c>
    </row>
    <row r="2386" spans="1:12" x14ac:dyDescent="0.25">
      <c r="A2386">
        <v>26</v>
      </c>
      <c r="B2386" s="93">
        <v>43362</v>
      </c>
      <c r="C2386">
        <v>9</v>
      </c>
      <c r="D2386" t="s">
        <v>101</v>
      </c>
      <c r="E2386">
        <v>2018</v>
      </c>
      <c r="F2386" t="s">
        <v>22</v>
      </c>
      <c r="G2386" t="s">
        <v>36</v>
      </c>
      <c r="H2386" t="s">
        <v>390</v>
      </c>
      <c r="I2386">
        <v>32</v>
      </c>
      <c r="J2386">
        <v>0</v>
      </c>
      <c r="K2386" t="s">
        <v>241</v>
      </c>
      <c r="L2386" t="s">
        <v>222</v>
      </c>
    </row>
    <row r="2387" spans="1:12" x14ac:dyDescent="0.25">
      <c r="A2387">
        <v>26</v>
      </c>
      <c r="B2387" s="93">
        <v>43362</v>
      </c>
      <c r="C2387">
        <v>9</v>
      </c>
      <c r="D2387" t="s">
        <v>101</v>
      </c>
      <c r="E2387">
        <v>2018</v>
      </c>
      <c r="F2387" t="s">
        <v>21</v>
      </c>
      <c r="G2387" t="s">
        <v>36</v>
      </c>
      <c r="H2387" t="s">
        <v>390</v>
      </c>
      <c r="I2387">
        <v>56</v>
      </c>
      <c r="J2387">
        <v>0</v>
      </c>
      <c r="K2387" t="s">
        <v>241</v>
      </c>
      <c r="L2387" t="s">
        <v>222</v>
      </c>
    </row>
    <row r="2388" spans="1:12" x14ac:dyDescent="0.25">
      <c r="A2388">
        <v>26</v>
      </c>
      <c r="B2388" s="93">
        <v>43368</v>
      </c>
      <c r="C2388">
        <v>9</v>
      </c>
      <c r="D2388" t="s">
        <v>101</v>
      </c>
      <c r="E2388">
        <v>2018</v>
      </c>
      <c r="F2388" t="s">
        <v>22</v>
      </c>
      <c r="G2388" t="s">
        <v>395</v>
      </c>
      <c r="H2388" t="s">
        <v>396</v>
      </c>
      <c r="I2388">
        <v>23.08</v>
      </c>
      <c r="J2388">
        <v>0</v>
      </c>
      <c r="K2388" t="s">
        <v>241</v>
      </c>
      <c r="L2388" t="s">
        <v>34</v>
      </c>
    </row>
    <row r="2389" spans="1:12" x14ac:dyDescent="0.25">
      <c r="A2389">
        <v>26</v>
      </c>
      <c r="B2389" s="93">
        <v>43368</v>
      </c>
      <c r="C2389">
        <v>9</v>
      </c>
      <c r="D2389" t="s">
        <v>101</v>
      </c>
      <c r="E2389">
        <v>2018</v>
      </c>
      <c r="F2389" t="s">
        <v>21</v>
      </c>
      <c r="G2389" t="s">
        <v>395</v>
      </c>
      <c r="H2389" t="s">
        <v>396</v>
      </c>
      <c r="I2389">
        <v>607.30999999999995</v>
      </c>
      <c r="J2389">
        <v>0</v>
      </c>
      <c r="K2389" t="s">
        <v>241</v>
      </c>
      <c r="L2389" t="s">
        <v>34</v>
      </c>
    </row>
    <row r="2390" spans="1:12" x14ac:dyDescent="0.25">
      <c r="A2390">
        <v>28</v>
      </c>
      <c r="B2390" s="93">
        <v>43368</v>
      </c>
      <c r="C2390">
        <v>9</v>
      </c>
      <c r="D2390" t="s">
        <v>101</v>
      </c>
      <c r="E2390">
        <v>2018</v>
      </c>
      <c r="F2390" t="s">
        <v>21</v>
      </c>
      <c r="G2390" t="s">
        <v>395</v>
      </c>
      <c r="H2390" t="s">
        <v>396</v>
      </c>
      <c r="I2390">
        <v>24.25</v>
      </c>
      <c r="J2390">
        <v>0</v>
      </c>
      <c r="K2390" t="s">
        <v>242</v>
      </c>
      <c r="L2390" t="s">
        <v>34</v>
      </c>
    </row>
    <row r="2391" spans="1:12" x14ac:dyDescent="0.25">
      <c r="A2391">
        <v>29</v>
      </c>
      <c r="B2391" s="93">
        <v>43364</v>
      </c>
      <c r="C2391">
        <v>9</v>
      </c>
      <c r="D2391" t="s">
        <v>101</v>
      </c>
      <c r="E2391">
        <v>2018</v>
      </c>
      <c r="F2391" t="s">
        <v>23</v>
      </c>
      <c r="G2391" t="s">
        <v>37</v>
      </c>
      <c r="H2391" t="s">
        <v>331</v>
      </c>
      <c r="I2391">
        <v>4.2</v>
      </c>
      <c r="J2391">
        <v>0</v>
      </c>
      <c r="K2391" t="s">
        <v>243</v>
      </c>
      <c r="L2391" t="s">
        <v>35</v>
      </c>
    </row>
    <row r="2392" spans="1:12" x14ac:dyDescent="0.25">
      <c r="A2392">
        <v>30</v>
      </c>
      <c r="B2392" s="93">
        <v>43350</v>
      </c>
      <c r="C2392">
        <v>9</v>
      </c>
      <c r="D2392" t="s">
        <v>101</v>
      </c>
      <c r="E2392">
        <v>2018</v>
      </c>
      <c r="F2392" t="s">
        <v>21</v>
      </c>
      <c r="G2392" t="s">
        <v>36</v>
      </c>
      <c r="H2392" t="s">
        <v>379</v>
      </c>
      <c r="I2392">
        <v>56</v>
      </c>
      <c r="J2392">
        <v>0</v>
      </c>
      <c r="K2392" t="s">
        <v>244</v>
      </c>
      <c r="L2392" t="s">
        <v>222</v>
      </c>
    </row>
    <row r="2393" spans="1:12" x14ac:dyDescent="0.25">
      <c r="A2393">
        <v>30</v>
      </c>
      <c r="B2393" s="93">
        <v>43351</v>
      </c>
      <c r="C2393">
        <v>9</v>
      </c>
      <c r="D2393" t="s">
        <v>101</v>
      </c>
      <c r="E2393">
        <v>2018</v>
      </c>
      <c r="F2393" t="s">
        <v>21</v>
      </c>
      <c r="G2393" t="s">
        <v>36</v>
      </c>
      <c r="H2393" t="s">
        <v>380</v>
      </c>
      <c r="I2393">
        <v>8</v>
      </c>
      <c r="J2393">
        <v>0</v>
      </c>
      <c r="K2393" t="s">
        <v>244</v>
      </c>
      <c r="L2393" t="s">
        <v>222</v>
      </c>
    </row>
    <row r="2394" spans="1:12" x14ac:dyDescent="0.25">
      <c r="A2394">
        <v>30</v>
      </c>
      <c r="B2394" s="93">
        <v>43353</v>
      </c>
      <c r="C2394">
        <v>9</v>
      </c>
      <c r="D2394" t="s">
        <v>101</v>
      </c>
      <c r="E2394">
        <v>2018</v>
      </c>
      <c r="F2394" t="s">
        <v>23</v>
      </c>
      <c r="G2394" t="s">
        <v>381</v>
      </c>
      <c r="H2394" t="s">
        <v>382</v>
      </c>
      <c r="I2394">
        <v>34.28</v>
      </c>
      <c r="J2394">
        <v>0</v>
      </c>
      <c r="K2394" t="s">
        <v>244</v>
      </c>
      <c r="L2394" t="s">
        <v>34</v>
      </c>
    </row>
    <row r="2395" spans="1:12" x14ac:dyDescent="0.25">
      <c r="A2395">
        <v>30</v>
      </c>
      <c r="B2395" s="93">
        <v>43353</v>
      </c>
      <c r="C2395">
        <v>9</v>
      </c>
      <c r="D2395" t="s">
        <v>101</v>
      </c>
      <c r="E2395">
        <v>2018</v>
      </c>
      <c r="F2395" t="s">
        <v>21</v>
      </c>
      <c r="G2395" t="s">
        <v>381</v>
      </c>
      <c r="H2395" t="s">
        <v>382</v>
      </c>
      <c r="I2395">
        <v>492.88</v>
      </c>
      <c r="J2395">
        <v>0</v>
      </c>
      <c r="K2395" t="s">
        <v>244</v>
      </c>
      <c r="L2395" t="s">
        <v>34</v>
      </c>
    </row>
    <row r="2396" spans="1:12" x14ac:dyDescent="0.25">
      <c r="A2396">
        <v>30</v>
      </c>
      <c r="B2396" s="93">
        <v>43361</v>
      </c>
      <c r="C2396">
        <v>9</v>
      </c>
      <c r="D2396" t="s">
        <v>101</v>
      </c>
      <c r="E2396">
        <v>2018</v>
      </c>
      <c r="F2396" t="s">
        <v>21</v>
      </c>
      <c r="G2396" t="s">
        <v>36</v>
      </c>
      <c r="H2396" t="s">
        <v>389</v>
      </c>
      <c r="I2396">
        <v>48</v>
      </c>
      <c r="J2396">
        <v>0</v>
      </c>
      <c r="K2396" t="s">
        <v>244</v>
      </c>
      <c r="L2396" t="s">
        <v>222</v>
      </c>
    </row>
    <row r="2397" spans="1:12" x14ac:dyDescent="0.25">
      <c r="A2397">
        <v>30</v>
      </c>
      <c r="B2397" s="93">
        <v>43368</v>
      </c>
      <c r="C2397">
        <v>9</v>
      </c>
      <c r="D2397" t="s">
        <v>101</v>
      </c>
      <c r="E2397">
        <v>2018</v>
      </c>
      <c r="F2397" t="s">
        <v>21</v>
      </c>
      <c r="G2397" t="s">
        <v>395</v>
      </c>
      <c r="H2397" t="s">
        <v>396</v>
      </c>
      <c r="I2397">
        <v>297.5</v>
      </c>
      <c r="J2397">
        <v>0</v>
      </c>
      <c r="K2397" t="s">
        <v>244</v>
      </c>
      <c r="L2397" t="s">
        <v>34</v>
      </c>
    </row>
    <row r="2398" spans="1:12" x14ac:dyDescent="0.25">
      <c r="A2398">
        <v>30</v>
      </c>
      <c r="B2398" s="93">
        <v>43371</v>
      </c>
      <c r="C2398">
        <v>9</v>
      </c>
      <c r="D2398" t="s">
        <v>101</v>
      </c>
      <c r="E2398">
        <v>2018</v>
      </c>
      <c r="F2398" t="s">
        <v>23</v>
      </c>
      <c r="G2398" t="s">
        <v>67</v>
      </c>
      <c r="H2398" t="s">
        <v>401</v>
      </c>
      <c r="I2398">
        <v>0</v>
      </c>
      <c r="J2398">
        <v>73.790000000000006</v>
      </c>
      <c r="K2398" t="s">
        <v>244</v>
      </c>
      <c r="L2398" t="s">
        <v>266</v>
      </c>
    </row>
    <row r="2399" spans="1:12" x14ac:dyDescent="0.25">
      <c r="A2399">
        <v>32</v>
      </c>
      <c r="B2399" s="93">
        <v>43346</v>
      </c>
      <c r="C2399">
        <v>9</v>
      </c>
      <c r="D2399" t="s">
        <v>101</v>
      </c>
      <c r="E2399">
        <v>2018</v>
      </c>
      <c r="F2399" t="s">
        <v>23</v>
      </c>
      <c r="G2399" t="s">
        <v>58</v>
      </c>
      <c r="H2399" t="s">
        <v>374</v>
      </c>
      <c r="I2399">
        <v>21.29</v>
      </c>
      <c r="J2399">
        <v>0</v>
      </c>
      <c r="K2399" t="s">
        <v>245</v>
      </c>
      <c r="L2399" t="s">
        <v>222</v>
      </c>
    </row>
    <row r="2400" spans="1:12" x14ac:dyDescent="0.25">
      <c r="A2400">
        <v>32</v>
      </c>
      <c r="B2400" s="93">
        <v>43346</v>
      </c>
      <c r="C2400">
        <v>9</v>
      </c>
      <c r="D2400" t="s">
        <v>101</v>
      </c>
      <c r="E2400">
        <v>2018</v>
      </c>
      <c r="F2400" t="s">
        <v>23</v>
      </c>
      <c r="G2400" t="s">
        <v>63</v>
      </c>
      <c r="H2400" t="s">
        <v>374</v>
      </c>
      <c r="I2400">
        <v>38.32</v>
      </c>
      <c r="J2400">
        <v>0</v>
      </c>
      <c r="K2400" t="s">
        <v>245</v>
      </c>
      <c r="L2400" t="s">
        <v>64</v>
      </c>
    </row>
    <row r="2401" spans="1:12" x14ac:dyDescent="0.25">
      <c r="A2401">
        <v>33</v>
      </c>
      <c r="B2401" s="93">
        <v>43354</v>
      </c>
      <c r="C2401">
        <v>9</v>
      </c>
      <c r="D2401" t="s">
        <v>101</v>
      </c>
      <c r="E2401">
        <v>2018</v>
      </c>
      <c r="F2401" t="s">
        <v>23</v>
      </c>
      <c r="G2401" t="s">
        <v>58</v>
      </c>
      <c r="H2401" t="s">
        <v>384</v>
      </c>
      <c r="I2401">
        <v>17.98</v>
      </c>
      <c r="J2401">
        <v>0</v>
      </c>
      <c r="K2401" t="s">
        <v>246</v>
      </c>
      <c r="L2401" t="s">
        <v>222</v>
      </c>
    </row>
    <row r="2402" spans="1:12" x14ac:dyDescent="0.25">
      <c r="A2402">
        <v>33</v>
      </c>
      <c r="B2402" s="93">
        <v>43354</v>
      </c>
      <c r="C2402">
        <v>9</v>
      </c>
      <c r="D2402" t="s">
        <v>101</v>
      </c>
      <c r="E2402">
        <v>2018</v>
      </c>
      <c r="F2402" t="s">
        <v>23</v>
      </c>
      <c r="G2402" t="s">
        <v>63</v>
      </c>
      <c r="H2402" t="s">
        <v>384</v>
      </c>
      <c r="I2402">
        <v>20.94</v>
      </c>
      <c r="J2402">
        <v>0</v>
      </c>
      <c r="K2402" t="s">
        <v>246</v>
      </c>
      <c r="L2402" t="s">
        <v>64</v>
      </c>
    </row>
    <row r="2403" spans="1:12" x14ac:dyDescent="0.25">
      <c r="A2403">
        <v>33</v>
      </c>
      <c r="B2403" s="93">
        <v>43354</v>
      </c>
      <c r="C2403">
        <v>9</v>
      </c>
      <c r="D2403" t="s">
        <v>101</v>
      </c>
      <c r="E2403">
        <v>2018</v>
      </c>
      <c r="F2403" t="s">
        <v>21</v>
      </c>
      <c r="G2403" t="s">
        <v>35</v>
      </c>
      <c r="H2403" t="s">
        <v>384</v>
      </c>
      <c r="I2403">
        <v>130</v>
      </c>
      <c r="J2403">
        <v>0</v>
      </c>
      <c r="K2403" t="s">
        <v>246</v>
      </c>
      <c r="L2403" t="s">
        <v>35</v>
      </c>
    </row>
    <row r="2404" spans="1:12" x14ac:dyDescent="0.25">
      <c r="A2404">
        <v>33</v>
      </c>
      <c r="B2404" s="93">
        <v>43356</v>
      </c>
      <c r="C2404">
        <v>9</v>
      </c>
      <c r="D2404" t="s">
        <v>101</v>
      </c>
      <c r="E2404">
        <v>2018</v>
      </c>
      <c r="F2404" t="s">
        <v>21</v>
      </c>
      <c r="G2404" t="s">
        <v>35</v>
      </c>
      <c r="H2404" t="s">
        <v>386</v>
      </c>
      <c r="I2404">
        <v>130</v>
      </c>
      <c r="J2404">
        <v>0</v>
      </c>
      <c r="K2404" t="s">
        <v>246</v>
      </c>
      <c r="L2404" t="s">
        <v>35</v>
      </c>
    </row>
    <row r="2405" spans="1:12" x14ac:dyDescent="0.25">
      <c r="A2405">
        <v>33</v>
      </c>
      <c r="B2405" s="93">
        <v>43365</v>
      </c>
      <c r="C2405">
        <v>9</v>
      </c>
      <c r="D2405" t="s">
        <v>101</v>
      </c>
      <c r="E2405">
        <v>2018</v>
      </c>
      <c r="F2405" t="s">
        <v>22</v>
      </c>
      <c r="G2405" t="s">
        <v>35</v>
      </c>
      <c r="H2405" t="s">
        <v>393</v>
      </c>
      <c r="I2405">
        <v>130</v>
      </c>
      <c r="J2405">
        <v>0</v>
      </c>
      <c r="K2405" t="s">
        <v>246</v>
      </c>
      <c r="L2405" t="s">
        <v>35</v>
      </c>
    </row>
    <row r="2406" spans="1:12" x14ac:dyDescent="0.25">
      <c r="A2406">
        <v>33</v>
      </c>
      <c r="B2406" s="93">
        <v>43367</v>
      </c>
      <c r="C2406">
        <v>9</v>
      </c>
      <c r="D2406" t="s">
        <v>101</v>
      </c>
      <c r="E2406">
        <v>2018</v>
      </c>
      <c r="F2406" t="s">
        <v>23</v>
      </c>
      <c r="G2406" t="s">
        <v>63</v>
      </c>
      <c r="H2406" t="s">
        <v>394</v>
      </c>
      <c r="I2406">
        <v>22.54</v>
      </c>
      <c r="J2406">
        <v>0</v>
      </c>
      <c r="K2406" t="s">
        <v>246</v>
      </c>
      <c r="L2406" t="s">
        <v>64</v>
      </c>
    </row>
    <row r="2407" spans="1:12" x14ac:dyDescent="0.25">
      <c r="A2407">
        <v>33</v>
      </c>
      <c r="B2407" s="93">
        <v>43367</v>
      </c>
      <c r="C2407">
        <v>9</v>
      </c>
      <c r="D2407" t="s">
        <v>101</v>
      </c>
      <c r="E2407">
        <v>2018</v>
      </c>
      <c r="F2407" t="s">
        <v>23</v>
      </c>
      <c r="G2407" t="s">
        <v>35</v>
      </c>
      <c r="H2407" t="s">
        <v>394</v>
      </c>
      <c r="I2407">
        <v>34</v>
      </c>
      <c r="J2407">
        <v>0</v>
      </c>
      <c r="K2407" t="s">
        <v>246</v>
      </c>
      <c r="L2407" t="s">
        <v>35</v>
      </c>
    </row>
    <row r="2408" spans="1:12" x14ac:dyDescent="0.25">
      <c r="A2408">
        <v>33</v>
      </c>
      <c r="B2408" s="93">
        <v>43370</v>
      </c>
      <c r="C2408">
        <v>9</v>
      </c>
      <c r="D2408" t="s">
        <v>101</v>
      </c>
      <c r="E2408">
        <v>2018</v>
      </c>
      <c r="F2408" t="s">
        <v>23</v>
      </c>
      <c r="G2408" t="s">
        <v>37</v>
      </c>
      <c r="H2408" t="s">
        <v>108</v>
      </c>
      <c r="I2408">
        <v>7</v>
      </c>
      <c r="J2408">
        <v>0</v>
      </c>
      <c r="K2408" t="s">
        <v>246</v>
      </c>
      <c r="L2408" t="s">
        <v>35</v>
      </c>
    </row>
    <row r="2409" spans="1:12" x14ac:dyDescent="0.25">
      <c r="A2409">
        <v>34</v>
      </c>
      <c r="B2409" s="93">
        <v>43349</v>
      </c>
      <c r="C2409">
        <v>9</v>
      </c>
      <c r="D2409" t="s">
        <v>101</v>
      </c>
      <c r="E2409">
        <v>2018</v>
      </c>
      <c r="F2409" t="s">
        <v>23</v>
      </c>
      <c r="G2409" t="s">
        <v>63</v>
      </c>
      <c r="H2409" t="s">
        <v>377</v>
      </c>
      <c r="I2409">
        <v>88.75</v>
      </c>
      <c r="J2409">
        <v>0</v>
      </c>
      <c r="K2409" t="s">
        <v>247</v>
      </c>
      <c r="L2409" t="s">
        <v>64</v>
      </c>
    </row>
    <row r="2410" spans="1:12" x14ac:dyDescent="0.25">
      <c r="A2410">
        <v>34</v>
      </c>
      <c r="B2410" s="93">
        <v>43353</v>
      </c>
      <c r="C2410">
        <v>9</v>
      </c>
      <c r="D2410" t="s">
        <v>101</v>
      </c>
      <c r="E2410">
        <v>2018</v>
      </c>
      <c r="F2410" t="s">
        <v>23</v>
      </c>
      <c r="G2410" t="s">
        <v>381</v>
      </c>
      <c r="H2410" t="s">
        <v>382</v>
      </c>
      <c r="I2410">
        <v>26.81</v>
      </c>
      <c r="J2410">
        <v>0</v>
      </c>
      <c r="K2410" t="s">
        <v>247</v>
      </c>
      <c r="L2410" t="s">
        <v>34</v>
      </c>
    </row>
    <row r="2411" spans="1:12" x14ac:dyDescent="0.25">
      <c r="A2411">
        <v>34</v>
      </c>
      <c r="B2411" s="93">
        <v>43353</v>
      </c>
      <c r="C2411">
        <v>9</v>
      </c>
      <c r="D2411" t="s">
        <v>101</v>
      </c>
      <c r="E2411">
        <v>2018</v>
      </c>
      <c r="F2411" t="s">
        <v>22</v>
      </c>
      <c r="G2411" t="s">
        <v>381</v>
      </c>
      <c r="H2411" t="s">
        <v>382</v>
      </c>
      <c r="I2411">
        <v>30.17</v>
      </c>
      <c r="J2411">
        <v>0</v>
      </c>
      <c r="K2411" t="s">
        <v>247</v>
      </c>
      <c r="L2411" t="s">
        <v>34</v>
      </c>
    </row>
    <row r="2412" spans="1:12" x14ac:dyDescent="0.25">
      <c r="A2412">
        <v>34</v>
      </c>
      <c r="B2412" s="93">
        <v>43353</v>
      </c>
      <c r="C2412">
        <v>9</v>
      </c>
      <c r="D2412" t="s">
        <v>101</v>
      </c>
      <c r="E2412">
        <v>2018</v>
      </c>
      <c r="F2412" t="s">
        <v>21</v>
      </c>
      <c r="G2412" t="s">
        <v>381</v>
      </c>
      <c r="H2412" t="s">
        <v>382</v>
      </c>
      <c r="I2412">
        <v>540.01</v>
      </c>
      <c r="J2412">
        <v>0</v>
      </c>
      <c r="K2412" t="s">
        <v>247</v>
      </c>
      <c r="L2412" t="s">
        <v>34</v>
      </c>
    </row>
    <row r="2413" spans="1:12" x14ac:dyDescent="0.25">
      <c r="A2413">
        <v>34</v>
      </c>
      <c r="B2413" s="93">
        <v>43368</v>
      </c>
      <c r="C2413">
        <v>9</v>
      </c>
      <c r="D2413" t="s">
        <v>101</v>
      </c>
      <c r="E2413">
        <v>2018</v>
      </c>
      <c r="F2413" t="s">
        <v>22</v>
      </c>
      <c r="G2413" t="s">
        <v>395</v>
      </c>
      <c r="H2413" t="s">
        <v>396</v>
      </c>
      <c r="I2413">
        <v>33.92</v>
      </c>
      <c r="J2413">
        <v>0</v>
      </c>
      <c r="K2413" t="s">
        <v>247</v>
      </c>
      <c r="L2413" t="s">
        <v>34</v>
      </c>
    </row>
    <row r="2414" spans="1:12" x14ac:dyDescent="0.25">
      <c r="A2414">
        <v>34</v>
      </c>
      <c r="B2414" s="93">
        <v>43368</v>
      </c>
      <c r="C2414">
        <v>9</v>
      </c>
      <c r="D2414" t="s">
        <v>101</v>
      </c>
      <c r="E2414">
        <v>2018</v>
      </c>
      <c r="F2414" t="s">
        <v>21</v>
      </c>
      <c r="G2414" t="s">
        <v>395</v>
      </c>
      <c r="H2414" t="s">
        <v>396</v>
      </c>
      <c r="I2414">
        <v>591.12</v>
      </c>
      <c r="J2414">
        <v>0</v>
      </c>
      <c r="K2414" t="s">
        <v>247</v>
      </c>
      <c r="L2414" t="s">
        <v>34</v>
      </c>
    </row>
    <row r="2415" spans="1:12" x14ac:dyDescent="0.25">
      <c r="A2415">
        <v>35</v>
      </c>
      <c r="B2415" s="93">
        <v>43353</v>
      </c>
      <c r="C2415">
        <v>9</v>
      </c>
      <c r="D2415" t="s">
        <v>101</v>
      </c>
      <c r="E2415">
        <v>2018</v>
      </c>
      <c r="F2415" t="s">
        <v>22</v>
      </c>
      <c r="G2415" t="s">
        <v>381</v>
      </c>
      <c r="H2415" t="s">
        <v>382</v>
      </c>
      <c r="I2415">
        <v>14.23</v>
      </c>
      <c r="J2415">
        <v>0</v>
      </c>
      <c r="K2415" t="s">
        <v>248</v>
      </c>
      <c r="L2415" t="s">
        <v>34</v>
      </c>
    </row>
    <row r="2416" spans="1:12" x14ac:dyDescent="0.25">
      <c r="A2416">
        <v>35</v>
      </c>
      <c r="B2416" s="93">
        <v>43355</v>
      </c>
      <c r="C2416">
        <v>9</v>
      </c>
      <c r="D2416" t="s">
        <v>101</v>
      </c>
      <c r="E2416">
        <v>2018</v>
      </c>
      <c r="F2416" t="s">
        <v>23</v>
      </c>
      <c r="G2416" t="s">
        <v>37</v>
      </c>
      <c r="H2416" t="s">
        <v>109</v>
      </c>
      <c r="I2416">
        <v>25</v>
      </c>
      <c r="J2416">
        <v>0</v>
      </c>
      <c r="K2416" t="s">
        <v>248</v>
      </c>
      <c r="L2416" t="s">
        <v>35</v>
      </c>
    </row>
    <row r="2417" spans="1:12" x14ac:dyDescent="0.25">
      <c r="A2417">
        <v>35</v>
      </c>
      <c r="B2417" s="93">
        <v>43368</v>
      </c>
      <c r="C2417">
        <v>9</v>
      </c>
      <c r="D2417" t="s">
        <v>101</v>
      </c>
      <c r="E2417">
        <v>2018</v>
      </c>
      <c r="F2417" t="s">
        <v>22</v>
      </c>
      <c r="G2417" t="s">
        <v>395</v>
      </c>
      <c r="H2417" t="s">
        <v>396</v>
      </c>
      <c r="I2417">
        <v>26.86</v>
      </c>
      <c r="J2417">
        <v>0</v>
      </c>
      <c r="K2417" t="s">
        <v>248</v>
      </c>
      <c r="L2417" t="s">
        <v>34</v>
      </c>
    </row>
    <row r="2418" spans="1:12" x14ac:dyDescent="0.25">
      <c r="A2418">
        <v>37</v>
      </c>
      <c r="B2418" s="93">
        <v>43344</v>
      </c>
      <c r="C2418">
        <v>9</v>
      </c>
      <c r="D2418" t="s">
        <v>101</v>
      </c>
      <c r="E2418">
        <v>2018</v>
      </c>
      <c r="F2418" t="s">
        <v>23</v>
      </c>
      <c r="G2418" t="s">
        <v>35</v>
      </c>
      <c r="H2418" t="s">
        <v>373</v>
      </c>
      <c r="I2418">
        <v>234</v>
      </c>
      <c r="J2418">
        <v>0</v>
      </c>
      <c r="K2418" t="s">
        <v>249</v>
      </c>
      <c r="L2418" t="s">
        <v>35</v>
      </c>
    </row>
    <row r="2419" spans="1:12" x14ac:dyDescent="0.25">
      <c r="A2419">
        <v>37</v>
      </c>
      <c r="B2419" s="93">
        <v>43356</v>
      </c>
      <c r="C2419">
        <v>9</v>
      </c>
      <c r="D2419" t="s">
        <v>101</v>
      </c>
      <c r="E2419">
        <v>2018</v>
      </c>
      <c r="F2419" t="s">
        <v>21</v>
      </c>
      <c r="G2419" t="s">
        <v>35</v>
      </c>
      <c r="H2419" t="s">
        <v>386</v>
      </c>
      <c r="I2419">
        <v>216</v>
      </c>
      <c r="J2419">
        <v>0</v>
      </c>
      <c r="K2419" t="s">
        <v>249</v>
      </c>
      <c r="L2419" t="s">
        <v>35</v>
      </c>
    </row>
    <row r="2420" spans="1:12" x14ac:dyDescent="0.25">
      <c r="A2420">
        <v>38</v>
      </c>
      <c r="B2420" s="93">
        <v>43350</v>
      </c>
      <c r="C2420">
        <v>9</v>
      </c>
      <c r="D2420" t="s">
        <v>101</v>
      </c>
      <c r="E2420">
        <v>2018</v>
      </c>
      <c r="F2420" t="s">
        <v>21</v>
      </c>
      <c r="G2420" t="s">
        <v>35</v>
      </c>
      <c r="H2420" t="s">
        <v>379</v>
      </c>
      <c r="I2420">
        <v>165.3</v>
      </c>
      <c r="J2420">
        <v>0</v>
      </c>
      <c r="K2420" t="s">
        <v>250</v>
      </c>
      <c r="L2420" t="s">
        <v>35</v>
      </c>
    </row>
    <row r="2421" spans="1:12" x14ac:dyDescent="0.25">
      <c r="A2421">
        <v>38</v>
      </c>
      <c r="B2421" s="93">
        <v>43353</v>
      </c>
      <c r="C2421">
        <v>9</v>
      </c>
      <c r="D2421" t="s">
        <v>101</v>
      </c>
      <c r="E2421">
        <v>2018</v>
      </c>
      <c r="F2421" t="s">
        <v>21</v>
      </c>
      <c r="G2421" t="s">
        <v>381</v>
      </c>
      <c r="H2421" t="s">
        <v>382</v>
      </c>
      <c r="I2421">
        <v>100.66</v>
      </c>
      <c r="J2421">
        <v>0</v>
      </c>
      <c r="K2421" t="s">
        <v>250</v>
      </c>
      <c r="L2421" t="s">
        <v>34</v>
      </c>
    </row>
    <row r="2422" spans="1:12" x14ac:dyDescent="0.25">
      <c r="A2422">
        <v>38</v>
      </c>
      <c r="B2422" s="93">
        <v>43364</v>
      </c>
      <c r="C2422">
        <v>9</v>
      </c>
      <c r="D2422" t="s">
        <v>101</v>
      </c>
      <c r="E2422">
        <v>2018</v>
      </c>
      <c r="F2422" t="s">
        <v>23</v>
      </c>
      <c r="G2422" t="s">
        <v>37</v>
      </c>
      <c r="H2422" t="s">
        <v>38</v>
      </c>
      <c r="I2422">
        <v>17.399999999999999</v>
      </c>
      <c r="J2422">
        <v>0</v>
      </c>
      <c r="K2422" t="s">
        <v>250</v>
      </c>
      <c r="L2422" t="s">
        <v>35</v>
      </c>
    </row>
    <row r="2423" spans="1:12" x14ac:dyDescent="0.25">
      <c r="A2423">
        <v>38</v>
      </c>
      <c r="B2423" s="93">
        <v>43368</v>
      </c>
      <c r="C2423">
        <v>9</v>
      </c>
      <c r="D2423" t="s">
        <v>101</v>
      </c>
      <c r="E2423">
        <v>2018</v>
      </c>
      <c r="F2423" t="s">
        <v>21</v>
      </c>
      <c r="G2423" t="s">
        <v>395</v>
      </c>
      <c r="H2423" t="s">
        <v>396</v>
      </c>
      <c r="I2423">
        <v>190.22</v>
      </c>
      <c r="J2423">
        <v>0</v>
      </c>
      <c r="K2423" t="s">
        <v>250</v>
      </c>
      <c r="L2423" t="s">
        <v>34</v>
      </c>
    </row>
    <row r="2424" spans="1:12" x14ac:dyDescent="0.25">
      <c r="A2424">
        <v>39</v>
      </c>
      <c r="B2424" s="93">
        <v>43348</v>
      </c>
      <c r="C2424">
        <v>9</v>
      </c>
      <c r="D2424" t="s">
        <v>101</v>
      </c>
      <c r="E2424">
        <v>2018</v>
      </c>
      <c r="F2424" t="s">
        <v>21</v>
      </c>
      <c r="G2424" t="s">
        <v>36</v>
      </c>
      <c r="H2424" t="s">
        <v>376</v>
      </c>
      <c r="I2424">
        <v>32</v>
      </c>
      <c r="J2424">
        <v>0</v>
      </c>
      <c r="K2424" t="s">
        <v>251</v>
      </c>
      <c r="L2424" t="s">
        <v>222</v>
      </c>
    </row>
    <row r="2425" spans="1:12" x14ac:dyDescent="0.25">
      <c r="A2425">
        <v>39</v>
      </c>
      <c r="B2425" s="93">
        <v>43349</v>
      </c>
      <c r="C2425">
        <v>9</v>
      </c>
      <c r="D2425" t="s">
        <v>101</v>
      </c>
      <c r="E2425">
        <v>2018</v>
      </c>
      <c r="F2425" t="s">
        <v>21</v>
      </c>
      <c r="G2425" t="s">
        <v>36</v>
      </c>
      <c r="H2425" t="s">
        <v>377</v>
      </c>
      <c r="I2425">
        <v>32</v>
      </c>
      <c r="J2425">
        <v>0</v>
      </c>
      <c r="K2425" t="s">
        <v>251</v>
      </c>
      <c r="L2425" t="s">
        <v>222</v>
      </c>
    </row>
    <row r="2426" spans="1:12" x14ac:dyDescent="0.25">
      <c r="A2426">
        <v>39</v>
      </c>
      <c r="B2426" s="93">
        <v>43353</v>
      </c>
      <c r="C2426">
        <v>9</v>
      </c>
      <c r="D2426" t="s">
        <v>101</v>
      </c>
      <c r="E2426">
        <v>2018</v>
      </c>
      <c r="F2426" t="s">
        <v>22</v>
      </c>
      <c r="G2426" t="s">
        <v>381</v>
      </c>
      <c r="H2426" t="s">
        <v>382</v>
      </c>
      <c r="I2426">
        <v>31.05</v>
      </c>
      <c r="J2426">
        <v>0</v>
      </c>
      <c r="K2426" t="s">
        <v>251</v>
      </c>
      <c r="L2426" t="s">
        <v>34</v>
      </c>
    </row>
    <row r="2427" spans="1:12" x14ac:dyDescent="0.25">
      <c r="A2427">
        <v>39</v>
      </c>
      <c r="B2427" s="93">
        <v>43353</v>
      </c>
      <c r="C2427">
        <v>9</v>
      </c>
      <c r="D2427" t="s">
        <v>101</v>
      </c>
      <c r="E2427">
        <v>2018</v>
      </c>
      <c r="F2427" t="s">
        <v>21</v>
      </c>
      <c r="G2427" t="s">
        <v>381</v>
      </c>
      <c r="H2427" t="s">
        <v>382</v>
      </c>
      <c r="I2427">
        <v>128.56</v>
      </c>
      <c r="J2427">
        <v>0</v>
      </c>
      <c r="K2427" t="s">
        <v>251</v>
      </c>
      <c r="L2427" t="s">
        <v>34</v>
      </c>
    </row>
    <row r="2428" spans="1:12" x14ac:dyDescent="0.25">
      <c r="A2428">
        <v>39</v>
      </c>
      <c r="B2428" s="93">
        <v>43354</v>
      </c>
      <c r="C2428">
        <v>9</v>
      </c>
      <c r="D2428" t="s">
        <v>101</v>
      </c>
      <c r="E2428">
        <v>2018</v>
      </c>
      <c r="F2428" t="s">
        <v>23</v>
      </c>
      <c r="G2428" t="s">
        <v>58</v>
      </c>
      <c r="H2428" t="s">
        <v>384</v>
      </c>
      <c r="I2428">
        <v>161.53</v>
      </c>
      <c r="J2428">
        <v>0</v>
      </c>
      <c r="K2428" t="s">
        <v>251</v>
      </c>
      <c r="L2428" t="s">
        <v>222</v>
      </c>
    </row>
    <row r="2429" spans="1:12" x14ac:dyDescent="0.25">
      <c r="A2429">
        <v>39</v>
      </c>
      <c r="B2429" s="93">
        <v>43355</v>
      </c>
      <c r="C2429">
        <v>9</v>
      </c>
      <c r="D2429" t="s">
        <v>101</v>
      </c>
      <c r="E2429">
        <v>2018</v>
      </c>
      <c r="F2429" t="s">
        <v>21</v>
      </c>
      <c r="G2429" t="s">
        <v>36</v>
      </c>
      <c r="H2429" t="s">
        <v>385</v>
      </c>
      <c r="I2429">
        <v>8</v>
      </c>
      <c r="J2429">
        <v>0</v>
      </c>
      <c r="K2429" t="s">
        <v>251</v>
      </c>
      <c r="L2429" t="s">
        <v>222</v>
      </c>
    </row>
    <row r="2430" spans="1:12" x14ac:dyDescent="0.25">
      <c r="A2430">
        <v>39</v>
      </c>
      <c r="B2430" s="93">
        <v>43362</v>
      </c>
      <c r="C2430">
        <v>9</v>
      </c>
      <c r="D2430" t="s">
        <v>101</v>
      </c>
      <c r="E2430">
        <v>2018</v>
      </c>
      <c r="F2430" t="s">
        <v>21</v>
      </c>
      <c r="G2430" t="s">
        <v>36</v>
      </c>
      <c r="H2430" t="s">
        <v>390</v>
      </c>
      <c r="I2430">
        <v>24</v>
      </c>
      <c r="J2430">
        <v>0</v>
      </c>
      <c r="K2430" t="s">
        <v>251</v>
      </c>
      <c r="L2430" t="s">
        <v>222</v>
      </c>
    </row>
    <row r="2431" spans="1:12" x14ac:dyDescent="0.25">
      <c r="A2431">
        <v>39</v>
      </c>
      <c r="B2431" s="93">
        <v>43364</v>
      </c>
      <c r="C2431">
        <v>9</v>
      </c>
      <c r="D2431" t="s">
        <v>101</v>
      </c>
      <c r="E2431">
        <v>2018</v>
      </c>
      <c r="F2431" t="s">
        <v>21</v>
      </c>
      <c r="G2431" t="s">
        <v>36</v>
      </c>
      <c r="H2431" t="s">
        <v>392</v>
      </c>
      <c r="I2431">
        <v>8</v>
      </c>
      <c r="J2431">
        <v>0</v>
      </c>
      <c r="K2431" t="s">
        <v>251</v>
      </c>
      <c r="L2431" t="s">
        <v>222</v>
      </c>
    </row>
    <row r="2432" spans="1:12" x14ac:dyDescent="0.25">
      <c r="A2432">
        <v>39</v>
      </c>
      <c r="B2432" s="93">
        <v>43365</v>
      </c>
      <c r="C2432">
        <v>9</v>
      </c>
      <c r="D2432" t="s">
        <v>101</v>
      </c>
      <c r="E2432">
        <v>2018</v>
      </c>
      <c r="F2432" t="s">
        <v>23</v>
      </c>
      <c r="G2432" t="s">
        <v>37</v>
      </c>
      <c r="H2432" t="s">
        <v>146</v>
      </c>
      <c r="I2432">
        <v>6</v>
      </c>
      <c r="J2432">
        <v>0</v>
      </c>
      <c r="K2432" t="s">
        <v>251</v>
      </c>
      <c r="L2432" t="s">
        <v>35</v>
      </c>
    </row>
    <row r="2433" spans="1:12" x14ac:dyDescent="0.25">
      <c r="A2433">
        <v>39</v>
      </c>
      <c r="B2433" s="93">
        <v>43367</v>
      </c>
      <c r="C2433">
        <v>9</v>
      </c>
      <c r="D2433" t="s">
        <v>101</v>
      </c>
      <c r="E2433">
        <v>2018</v>
      </c>
      <c r="F2433" t="s">
        <v>23</v>
      </c>
      <c r="G2433" t="s">
        <v>37</v>
      </c>
      <c r="H2433" t="s">
        <v>146</v>
      </c>
      <c r="I2433">
        <v>3.5</v>
      </c>
      <c r="J2433">
        <v>0</v>
      </c>
      <c r="K2433" t="s">
        <v>251</v>
      </c>
      <c r="L2433" t="s">
        <v>35</v>
      </c>
    </row>
    <row r="2434" spans="1:12" x14ac:dyDescent="0.25">
      <c r="A2434">
        <v>39</v>
      </c>
      <c r="B2434" s="93">
        <v>43368</v>
      </c>
      <c r="C2434">
        <v>9</v>
      </c>
      <c r="D2434" t="s">
        <v>101</v>
      </c>
      <c r="E2434">
        <v>2018</v>
      </c>
      <c r="F2434" t="s">
        <v>22</v>
      </c>
      <c r="G2434" t="s">
        <v>395</v>
      </c>
      <c r="H2434" t="s">
        <v>396</v>
      </c>
      <c r="I2434">
        <v>32.17</v>
      </c>
      <c r="J2434">
        <v>0</v>
      </c>
      <c r="K2434" t="s">
        <v>251</v>
      </c>
      <c r="L2434" t="s">
        <v>34</v>
      </c>
    </row>
    <row r="2435" spans="1:12" x14ac:dyDescent="0.25">
      <c r="A2435">
        <v>39</v>
      </c>
      <c r="B2435" s="93">
        <v>43368</v>
      </c>
      <c r="C2435">
        <v>9</v>
      </c>
      <c r="D2435" t="s">
        <v>101</v>
      </c>
      <c r="E2435">
        <v>2018</v>
      </c>
      <c r="F2435" t="s">
        <v>21</v>
      </c>
      <c r="G2435" t="s">
        <v>395</v>
      </c>
      <c r="H2435" t="s">
        <v>396</v>
      </c>
      <c r="I2435">
        <v>396.15</v>
      </c>
      <c r="J2435">
        <v>0</v>
      </c>
      <c r="K2435" t="s">
        <v>251</v>
      </c>
      <c r="L2435" t="s">
        <v>34</v>
      </c>
    </row>
    <row r="2436" spans="1:12" x14ac:dyDescent="0.25">
      <c r="A2436">
        <v>40</v>
      </c>
      <c r="B2436" s="93">
        <v>43344</v>
      </c>
      <c r="C2436">
        <v>9</v>
      </c>
      <c r="D2436" t="s">
        <v>101</v>
      </c>
      <c r="E2436">
        <v>2018</v>
      </c>
      <c r="F2436" t="s">
        <v>23</v>
      </c>
      <c r="G2436" t="s">
        <v>35</v>
      </c>
      <c r="H2436" t="s">
        <v>373</v>
      </c>
      <c r="I2436">
        <v>154</v>
      </c>
      <c r="J2436">
        <v>0</v>
      </c>
      <c r="K2436" t="s">
        <v>252</v>
      </c>
      <c r="L2436" t="s">
        <v>35</v>
      </c>
    </row>
    <row r="2437" spans="1:12" x14ac:dyDescent="0.25">
      <c r="A2437">
        <v>40</v>
      </c>
      <c r="B2437" s="93">
        <v>43346</v>
      </c>
      <c r="C2437">
        <v>9</v>
      </c>
      <c r="D2437" t="s">
        <v>101</v>
      </c>
      <c r="E2437">
        <v>2018</v>
      </c>
      <c r="F2437" t="s">
        <v>23</v>
      </c>
      <c r="G2437" t="s">
        <v>63</v>
      </c>
      <c r="H2437" t="s">
        <v>374</v>
      </c>
      <c r="I2437">
        <v>71</v>
      </c>
      <c r="J2437">
        <v>0</v>
      </c>
      <c r="K2437" t="s">
        <v>252</v>
      </c>
      <c r="L2437" t="s">
        <v>64</v>
      </c>
    </row>
    <row r="2438" spans="1:12" x14ac:dyDescent="0.25">
      <c r="A2438">
        <v>40</v>
      </c>
      <c r="B2438" s="93">
        <v>43356</v>
      </c>
      <c r="C2438">
        <v>9</v>
      </c>
      <c r="D2438" t="s">
        <v>101</v>
      </c>
      <c r="E2438">
        <v>2018</v>
      </c>
      <c r="F2438" t="s">
        <v>22</v>
      </c>
      <c r="G2438" t="s">
        <v>35</v>
      </c>
      <c r="H2438" t="s">
        <v>386</v>
      </c>
      <c r="I2438">
        <v>168</v>
      </c>
      <c r="J2438">
        <v>0</v>
      </c>
      <c r="K2438" t="s">
        <v>252</v>
      </c>
      <c r="L2438" t="s">
        <v>35</v>
      </c>
    </row>
    <row r="2439" spans="1:12" x14ac:dyDescent="0.25">
      <c r="A2439">
        <v>41</v>
      </c>
      <c r="B2439" s="93">
        <v>43354</v>
      </c>
      <c r="C2439">
        <v>9</v>
      </c>
      <c r="D2439" t="s">
        <v>101</v>
      </c>
      <c r="E2439">
        <v>2018</v>
      </c>
      <c r="F2439" t="s">
        <v>23</v>
      </c>
      <c r="G2439" t="s">
        <v>63</v>
      </c>
      <c r="H2439" t="s">
        <v>384</v>
      </c>
      <c r="I2439">
        <v>22.75</v>
      </c>
      <c r="J2439">
        <v>0</v>
      </c>
      <c r="K2439" t="s">
        <v>253</v>
      </c>
      <c r="L2439" t="s">
        <v>64</v>
      </c>
    </row>
    <row r="2440" spans="1:12" x14ac:dyDescent="0.25">
      <c r="A2440">
        <v>42</v>
      </c>
      <c r="B2440" s="93">
        <v>43346</v>
      </c>
      <c r="C2440">
        <v>9</v>
      </c>
      <c r="D2440" t="s">
        <v>101</v>
      </c>
      <c r="E2440">
        <v>2018</v>
      </c>
      <c r="F2440" t="s">
        <v>23</v>
      </c>
      <c r="G2440" t="s">
        <v>63</v>
      </c>
      <c r="H2440" t="s">
        <v>374</v>
      </c>
      <c r="I2440">
        <v>7.89</v>
      </c>
      <c r="J2440">
        <v>0</v>
      </c>
      <c r="K2440" t="s">
        <v>728</v>
      </c>
      <c r="L2440" t="s">
        <v>64</v>
      </c>
    </row>
    <row r="2441" spans="1:12" x14ac:dyDescent="0.25">
      <c r="A2441">
        <v>42</v>
      </c>
      <c r="B2441" s="93">
        <v>43354</v>
      </c>
      <c r="C2441">
        <v>9</v>
      </c>
      <c r="D2441" t="s">
        <v>101</v>
      </c>
      <c r="E2441">
        <v>2018</v>
      </c>
      <c r="F2441" t="s">
        <v>23</v>
      </c>
      <c r="G2441" t="s">
        <v>63</v>
      </c>
      <c r="H2441" t="s">
        <v>384</v>
      </c>
      <c r="I2441">
        <v>39</v>
      </c>
      <c r="J2441">
        <v>0</v>
      </c>
      <c r="K2441" t="s">
        <v>728</v>
      </c>
      <c r="L2441" t="s">
        <v>64</v>
      </c>
    </row>
    <row r="2442" spans="1:12" x14ac:dyDescent="0.25">
      <c r="A2442">
        <v>43</v>
      </c>
      <c r="B2442" s="93">
        <v>43348</v>
      </c>
      <c r="C2442">
        <v>9</v>
      </c>
      <c r="D2442" t="s">
        <v>101</v>
      </c>
      <c r="E2442">
        <v>2018</v>
      </c>
      <c r="F2442" t="s">
        <v>21</v>
      </c>
      <c r="G2442" t="s">
        <v>36</v>
      </c>
      <c r="H2442" t="s">
        <v>376</v>
      </c>
      <c r="I2442">
        <v>8</v>
      </c>
      <c r="J2442">
        <v>0</v>
      </c>
      <c r="K2442" t="s">
        <v>254</v>
      </c>
      <c r="L2442" t="s">
        <v>222</v>
      </c>
    </row>
    <row r="2443" spans="1:12" x14ac:dyDescent="0.25">
      <c r="A2443">
        <v>43</v>
      </c>
      <c r="B2443" s="93">
        <v>43349</v>
      </c>
      <c r="C2443">
        <v>9</v>
      </c>
      <c r="D2443" t="s">
        <v>101</v>
      </c>
      <c r="E2443">
        <v>2018</v>
      </c>
      <c r="F2443" t="s">
        <v>23</v>
      </c>
      <c r="G2443" t="s">
        <v>63</v>
      </c>
      <c r="H2443" t="s">
        <v>377</v>
      </c>
      <c r="I2443">
        <v>48.5</v>
      </c>
      <c r="J2443">
        <v>0</v>
      </c>
      <c r="K2443" t="s">
        <v>254</v>
      </c>
      <c r="L2443" t="s">
        <v>64</v>
      </c>
    </row>
    <row r="2444" spans="1:12" x14ac:dyDescent="0.25">
      <c r="A2444">
        <v>43</v>
      </c>
      <c r="B2444" s="93">
        <v>43353</v>
      </c>
      <c r="C2444">
        <v>9</v>
      </c>
      <c r="D2444" t="s">
        <v>101</v>
      </c>
      <c r="E2444">
        <v>2018</v>
      </c>
      <c r="F2444" t="s">
        <v>22</v>
      </c>
      <c r="G2444" t="s">
        <v>381</v>
      </c>
      <c r="H2444" t="s">
        <v>382</v>
      </c>
      <c r="I2444">
        <v>59.19</v>
      </c>
      <c r="J2444">
        <v>0</v>
      </c>
      <c r="K2444" t="s">
        <v>254</v>
      </c>
      <c r="L2444" t="s">
        <v>34</v>
      </c>
    </row>
    <row r="2445" spans="1:12" x14ac:dyDescent="0.25">
      <c r="A2445">
        <v>43</v>
      </c>
      <c r="B2445" s="93">
        <v>43353</v>
      </c>
      <c r="C2445">
        <v>9</v>
      </c>
      <c r="D2445" t="s">
        <v>101</v>
      </c>
      <c r="E2445">
        <v>2018</v>
      </c>
      <c r="F2445" t="s">
        <v>21</v>
      </c>
      <c r="G2445" t="s">
        <v>381</v>
      </c>
      <c r="H2445" t="s">
        <v>382</v>
      </c>
      <c r="I2445">
        <v>516.44000000000005</v>
      </c>
      <c r="J2445">
        <v>0</v>
      </c>
      <c r="K2445" t="s">
        <v>254</v>
      </c>
      <c r="L2445" t="s">
        <v>34</v>
      </c>
    </row>
    <row r="2446" spans="1:12" x14ac:dyDescent="0.25">
      <c r="A2446">
        <v>43</v>
      </c>
      <c r="B2446" s="93">
        <v>43354</v>
      </c>
      <c r="C2446">
        <v>9</v>
      </c>
      <c r="D2446" t="s">
        <v>101</v>
      </c>
      <c r="E2446">
        <v>2018</v>
      </c>
      <c r="F2446" t="s">
        <v>23</v>
      </c>
      <c r="G2446" t="s">
        <v>37</v>
      </c>
      <c r="H2446" t="s">
        <v>144</v>
      </c>
      <c r="I2446">
        <v>7.35</v>
      </c>
      <c r="J2446">
        <v>0</v>
      </c>
      <c r="K2446" t="s">
        <v>254</v>
      </c>
      <c r="L2446" t="s">
        <v>35</v>
      </c>
    </row>
    <row r="2447" spans="1:12" x14ac:dyDescent="0.25">
      <c r="A2447">
        <v>43</v>
      </c>
      <c r="B2447" s="93">
        <v>43355</v>
      </c>
      <c r="C2447">
        <v>9</v>
      </c>
      <c r="D2447" t="s">
        <v>101</v>
      </c>
      <c r="E2447">
        <v>2018</v>
      </c>
      <c r="F2447" t="s">
        <v>22</v>
      </c>
      <c r="G2447" t="s">
        <v>36</v>
      </c>
      <c r="H2447" t="s">
        <v>385</v>
      </c>
      <c r="I2447">
        <v>8</v>
      </c>
      <c r="J2447">
        <v>0</v>
      </c>
      <c r="K2447" t="s">
        <v>254</v>
      </c>
      <c r="L2447" t="s">
        <v>222</v>
      </c>
    </row>
    <row r="2448" spans="1:12" x14ac:dyDescent="0.25">
      <c r="A2448">
        <v>43</v>
      </c>
      <c r="B2448" s="93">
        <v>43367</v>
      </c>
      <c r="C2448">
        <v>9</v>
      </c>
      <c r="D2448" t="s">
        <v>101</v>
      </c>
      <c r="E2448">
        <v>2018</v>
      </c>
      <c r="F2448" t="s">
        <v>22</v>
      </c>
      <c r="G2448" t="s">
        <v>36</v>
      </c>
      <c r="H2448" t="s">
        <v>394</v>
      </c>
      <c r="I2448">
        <v>8</v>
      </c>
      <c r="J2448">
        <v>0</v>
      </c>
      <c r="K2448" t="s">
        <v>254</v>
      </c>
      <c r="L2448" t="s">
        <v>222</v>
      </c>
    </row>
    <row r="2449" spans="1:12" x14ac:dyDescent="0.25">
      <c r="A2449">
        <v>43</v>
      </c>
      <c r="B2449" s="93">
        <v>43368</v>
      </c>
      <c r="C2449">
        <v>9</v>
      </c>
      <c r="D2449" t="s">
        <v>101</v>
      </c>
      <c r="E2449">
        <v>2018</v>
      </c>
      <c r="F2449" t="s">
        <v>22</v>
      </c>
      <c r="G2449" t="s">
        <v>395</v>
      </c>
      <c r="H2449" t="s">
        <v>396</v>
      </c>
      <c r="I2449">
        <v>28.78</v>
      </c>
      <c r="J2449">
        <v>0</v>
      </c>
      <c r="K2449" t="s">
        <v>254</v>
      </c>
      <c r="L2449" t="s">
        <v>34</v>
      </c>
    </row>
    <row r="2450" spans="1:12" x14ac:dyDescent="0.25">
      <c r="A2450">
        <v>43</v>
      </c>
      <c r="B2450" s="93">
        <v>43368</v>
      </c>
      <c r="C2450">
        <v>9</v>
      </c>
      <c r="D2450" t="s">
        <v>101</v>
      </c>
      <c r="E2450">
        <v>2018</v>
      </c>
      <c r="F2450" t="s">
        <v>21</v>
      </c>
      <c r="G2450" t="s">
        <v>395</v>
      </c>
      <c r="H2450" t="s">
        <v>396</v>
      </c>
      <c r="I2450">
        <v>465.99</v>
      </c>
      <c r="J2450">
        <v>0</v>
      </c>
      <c r="K2450" t="s">
        <v>254</v>
      </c>
      <c r="L2450" t="s">
        <v>34</v>
      </c>
    </row>
    <row r="2451" spans="1:12" x14ac:dyDescent="0.25">
      <c r="A2451">
        <v>44</v>
      </c>
      <c r="B2451" s="93">
        <v>43350</v>
      </c>
      <c r="C2451">
        <v>9</v>
      </c>
      <c r="D2451" t="s">
        <v>101</v>
      </c>
      <c r="E2451">
        <v>2018</v>
      </c>
      <c r="F2451" t="s">
        <v>21</v>
      </c>
      <c r="G2451" t="s">
        <v>36</v>
      </c>
      <c r="H2451" t="s">
        <v>379</v>
      </c>
      <c r="I2451">
        <v>32</v>
      </c>
      <c r="J2451">
        <v>0</v>
      </c>
      <c r="K2451" t="s">
        <v>255</v>
      </c>
      <c r="L2451" t="s">
        <v>222</v>
      </c>
    </row>
    <row r="2452" spans="1:12" x14ac:dyDescent="0.25">
      <c r="A2452">
        <v>44</v>
      </c>
      <c r="B2452" s="93">
        <v>43353</v>
      </c>
      <c r="C2452">
        <v>9</v>
      </c>
      <c r="D2452" t="s">
        <v>101</v>
      </c>
      <c r="E2452">
        <v>2018</v>
      </c>
      <c r="F2452" t="s">
        <v>23</v>
      </c>
      <c r="G2452" t="s">
        <v>381</v>
      </c>
      <c r="H2452" t="s">
        <v>382</v>
      </c>
      <c r="I2452">
        <v>37.04</v>
      </c>
      <c r="J2452">
        <v>0</v>
      </c>
      <c r="K2452" t="s">
        <v>255</v>
      </c>
      <c r="L2452" t="s">
        <v>34</v>
      </c>
    </row>
    <row r="2453" spans="1:12" x14ac:dyDescent="0.25">
      <c r="A2453">
        <v>44</v>
      </c>
      <c r="B2453" s="93">
        <v>43353</v>
      </c>
      <c r="C2453">
        <v>9</v>
      </c>
      <c r="D2453" t="s">
        <v>101</v>
      </c>
      <c r="E2453">
        <v>2018</v>
      </c>
      <c r="F2453" t="s">
        <v>21</v>
      </c>
      <c r="G2453" t="s">
        <v>381</v>
      </c>
      <c r="H2453" t="s">
        <v>382</v>
      </c>
      <c r="I2453">
        <v>110.13</v>
      </c>
      <c r="J2453">
        <v>0</v>
      </c>
      <c r="K2453" t="s">
        <v>255</v>
      </c>
      <c r="L2453" t="s">
        <v>34</v>
      </c>
    </row>
    <row r="2454" spans="1:12" x14ac:dyDescent="0.25">
      <c r="A2454">
        <v>44</v>
      </c>
      <c r="B2454" s="93">
        <v>43355</v>
      </c>
      <c r="C2454">
        <v>9</v>
      </c>
      <c r="D2454" t="s">
        <v>101</v>
      </c>
      <c r="E2454">
        <v>2018</v>
      </c>
      <c r="F2454" t="s">
        <v>21</v>
      </c>
      <c r="G2454" t="s">
        <v>36</v>
      </c>
      <c r="H2454" t="s">
        <v>385</v>
      </c>
      <c r="I2454">
        <v>8</v>
      </c>
      <c r="J2454">
        <v>0</v>
      </c>
      <c r="K2454" t="s">
        <v>255</v>
      </c>
      <c r="L2454" t="s">
        <v>222</v>
      </c>
    </row>
    <row r="2455" spans="1:12" x14ac:dyDescent="0.25">
      <c r="A2455">
        <v>44</v>
      </c>
      <c r="B2455" s="93">
        <v>43361</v>
      </c>
      <c r="C2455">
        <v>9</v>
      </c>
      <c r="D2455" t="s">
        <v>101</v>
      </c>
      <c r="E2455">
        <v>2018</v>
      </c>
      <c r="F2455" t="s">
        <v>21</v>
      </c>
      <c r="G2455" t="s">
        <v>36</v>
      </c>
      <c r="H2455" t="s">
        <v>389</v>
      </c>
      <c r="I2455">
        <v>16</v>
      </c>
      <c r="J2455">
        <v>0</v>
      </c>
      <c r="K2455" t="s">
        <v>255</v>
      </c>
      <c r="L2455" t="s">
        <v>222</v>
      </c>
    </row>
    <row r="2456" spans="1:12" x14ac:dyDescent="0.25">
      <c r="A2456">
        <v>44</v>
      </c>
      <c r="B2456" s="93">
        <v>43361</v>
      </c>
      <c r="C2456">
        <v>9</v>
      </c>
      <c r="D2456" t="s">
        <v>101</v>
      </c>
      <c r="E2456">
        <v>2018</v>
      </c>
      <c r="F2456" t="s">
        <v>23</v>
      </c>
      <c r="G2456" t="s">
        <v>63</v>
      </c>
      <c r="H2456" t="s">
        <v>389</v>
      </c>
      <c r="I2456">
        <v>35.08</v>
      </c>
      <c r="J2456">
        <v>0</v>
      </c>
      <c r="K2456" t="s">
        <v>255</v>
      </c>
      <c r="L2456" t="s">
        <v>64</v>
      </c>
    </row>
    <row r="2457" spans="1:12" x14ac:dyDescent="0.25">
      <c r="A2457">
        <v>44</v>
      </c>
      <c r="B2457" s="93">
        <v>43367</v>
      </c>
      <c r="C2457">
        <v>9</v>
      </c>
      <c r="D2457" t="s">
        <v>101</v>
      </c>
      <c r="E2457">
        <v>2018</v>
      </c>
      <c r="F2457" t="s">
        <v>21</v>
      </c>
      <c r="G2457" t="s">
        <v>36</v>
      </c>
      <c r="H2457" t="s">
        <v>394</v>
      </c>
      <c r="I2457">
        <v>16</v>
      </c>
      <c r="J2457">
        <v>0</v>
      </c>
      <c r="K2457" t="s">
        <v>255</v>
      </c>
      <c r="L2457" t="s">
        <v>222</v>
      </c>
    </row>
    <row r="2458" spans="1:12" x14ac:dyDescent="0.25">
      <c r="A2458">
        <v>44</v>
      </c>
      <c r="B2458" s="93">
        <v>43368</v>
      </c>
      <c r="C2458">
        <v>9</v>
      </c>
      <c r="D2458" t="s">
        <v>101</v>
      </c>
      <c r="E2458">
        <v>2018</v>
      </c>
      <c r="F2458" t="s">
        <v>21</v>
      </c>
      <c r="G2458" t="s">
        <v>36</v>
      </c>
      <c r="H2458" t="s">
        <v>397</v>
      </c>
      <c r="I2458">
        <v>8</v>
      </c>
      <c r="J2458">
        <v>0</v>
      </c>
      <c r="K2458" t="s">
        <v>255</v>
      </c>
      <c r="L2458" t="s">
        <v>222</v>
      </c>
    </row>
    <row r="2459" spans="1:12" x14ac:dyDescent="0.25">
      <c r="A2459">
        <v>44</v>
      </c>
      <c r="B2459" s="93">
        <v>43368</v>
      </c>
      <c r="C2459">
        <v>9</v>
      </c>
      <c r="D2459" t="s">
        <v>101</v>
      </c>
      <c r="E2459">
        <v>2018</v>
      </c>
      <c r="F2459" t="s">
        <v>21</v>
      </c>
      <c r="G2459" t="s">
        <v>395</v>
      </c>
      <c r="H2459" t="s">
        <v>396</v>
      </c>
      <c r="I2459">
        <v>111.56</v>
      </c>
      <c r="J2459">
        <v>0</v>
      </c>
      <c r="K2459" t="s">
        <v>255</v>
      </c>
      <c r="L2459" t="s">
        <v>34</v>
      </c>
    </row>
    <row r="2460" spans="1:12" x14ac:dyDescent="0.25">
      <c r="A2460">
        <v>45</v>
      </c>
      <c r="B2460" s="93">
        <v>43361</v>
      </c>
      <c r="C2460">
        <v>9</v>
      </c>
      <c r="D2460" t="s">
        <v>101</v>
      </c>
      <c r="E2460">
        <v>2018</v>
      </c>
      <c r="F2460" t="s">
        <v>23</v>
      </c>
      <c r="G2460" t="s">
        <v>63</v>
      </c>
      <c r="H2460" t="s">
        <v>389</v>
      </c>
      <c r="I2460">
        <v>30</v>
      </c>
      <c r="J2460">
        <v>0</v>
      </c>
      <c r="K2460" t="s">
        <v>731</v>
      </c>
      <c r="L2460" t="s">
        <v>64</v>
      </c>
    </row>
    <row r="2461" spans="1:12" x14ac:dyDescent="0.25">
      <c r="A2461">
        <v>46</v>
      </c>
      <c r="B2461" s="93">
        <v>43346</v>
      </c>
      <c r="C2461">
        <v>9</v>
      </c>
      <c r="D2461" t="s">
        <v>101</v>
      </c>
      <c r="E2461">
        <v>2018</v>
      </c>
      <c r="F2461" t="s">
        <v>21</v>
      </c>
      <c r="G2461" t="s">
        <v>36</v>
      </c>
      <c r="H2461" t="s">
        <v>374</v>
      </c>
      <c r="I2461">
        <v>8</v>
      </c>
      <c r="J2461">
        <v>0</v>
      </c>
      <c r="K2461" t="s">
        <v>256</v>
      </c>
      <c r="L2461" t="s">
        <v>222</v>
      </c>
    </row>
    <row r="2462" spans="1:12" x14ac:dyDescent="0.25">
      <c r="A2462">
        <v>46</v>
      </c>
      <c r="B2462" s="93">
        <v>43346</v>
      </c>
      <c r="C2462">
        <v>9</v>
      </c>
      <c r="D2462" t="s">
        <v>101</v>
      </c>
      <c r="E2462">
        <v>2018</v>
      </c>
      <c r="F2462" t="s">
        <v>22</v>
      </c>
      <c r="G2462" t="s">
        <v>36</v>
      </c>
      <c r="H2462" t="s">
        <v>374</v>
      </c>
      <c r="I2462">
        <v>8</v>
      </c>
      <c r="J2462">
        <v>0</v>
      </c>
      <c r="K2462" t="s">
        <v>256</v>
      </c>
      <c r="L2462" t="s">
        <v>222</v>
      </c>
    </row>
    <row r="2463" spans="1:12" x14ac:dyDescent="0.25">
      <c r="A2463">
        <v>46</v>
      </c>
      <c r="B2463" s="93">
        <v>43346</v>
      </c>
      <c r="C2463">
        <v>9</v>
      </c>
      <c r="D2463" t="s">
        <v>101</v>
      </c>
      <c r="E2463">
        <v>2018</v>
      </c>
      <c r="F2463" t="s">
        <v>23</v>
      </c>
      <c r="G2463" t="s">
        <v>63</v>
      </c>
      <c r="H2463" t="s">
        <v>374</v>
      </c>
      <c r="I2463">
        <v>28</v>
      </c>
      <c r="J2463">
        <v>0</v>
      </c>
      <c r="K2463" t="s">
        <v>256</v>
      </c>
      <c r="L2463" t="s">
        <v>64</v>
      </c>
    </row>
    <row r="2464" spans="1:12" x14ac:dyDescent="0.25">
      <c r="A2464">
        <v>46</v>
      </c>
      <c r="B2464" s="93">
        <v>43348</v>
      </c>
      <c r="C2464">
        <v>9</v>
      </c>
      <c r="D2464" t="s">
        <v>101</v>
      </c>
      <c r="E2464">
        <v>2018</v>
      </c>
      <c r="F2464" t="s">
        <v>21</v>
      </c>
      <c r="G2464" t="s">
        <v>36</v>
      </c>
      <c r="H2464" t="s">
        <v>376</v>
      </c>
      <c r="I2464">
        <v>24</v>
      </c>
      <c r="J2464">
        <v>0</v>
      </c>
      <c r="K2464" t="s">
        <v>256</v>
      </c>
      <c r="L2464" t="s">
        <v>222</v>
      </c>
    </row>
    <row r="2465" spans="1:12" x14ac:dyDescent="0.25">
      <c r="A2465">
        <v>46</v>
      </c>
      <c r="B2465" s="93">
        <v>43351</v>
      </c>
      <c r="C2465">
        <v>9</v>
      </c>
      <c r="D2465" t="s">
        <v>101</v>
      </c>
      <c r="E2465">
        <v>2018</v>
      </c>
      <c r="F2465" t="s">
        <v>21</v>
      </c>
      <c r="G2465" t="s">
        <v>36</v>
      </c>
      <c r="H2465" t="s">
        <v>380</v>
      </c>
      <c r="I2465">
        <v>8</v>
      </c>
      <c r="J2465">
        <v>0</v>
      </c>
      <c r="K2465" t="s">
        <v>256</v>
      </c>
      <c r="L2465" t="s">
        <v>222</v>
      </c>
    </row>
    <row r="2466" spans="1:12" x14ac:dyDescent="0.25">
      <c r="A2466">
        <v>46</v>
      </c>
      <c r="B2466" s="93">
        <v>43353</v>
      </c>
      <c r="C2466">
        <v>9</v>
      </c>
      <c r="D2466" t="s">
        <v>101</v>
      </c>
      <c r="E2466">
        <v>2018</v>
      </c>
      <c r="F2466" t="s">
        <v>21</v>
      </c>
      <c r="G2466" t="s">
        <v>36</v>
      </c>
      <c r="H2466" t="s">
        <v>383</v>
      </c>
      <c r="I2466">
        <v>8</v>
      </c>
      <c r="J2466">
        <v>0</v>
      </c>
      <c r="K2466" t="s">
        <v>256</v>
      </c>
      <c r="L2466" t="s">
        <v>222</v>
      </c>
    </row>
    <row r="2467" spans="1:12" x14ac:dyDescent="0.25">
      <c r="A2467">
        <v>46</v>
      </c>
      <c r="B2467" s="93">
        <v>43353</v>
      </c>
      <c r="C2467">
        <v>9</v>
      </c>
      <c r="D2467" t="s">
        <v>101</v>
      </c>
      <c r="E2467">
        <v>2018</v>
      </c>
      <c r="F2467" t="s">
        <v>22</v>
      </c>
      <c r="G2467" t="s">
        <v>381</v>
      </c>
      <c r="H2467" t="s">
        <v>382</v>
      </c>
      <c r="I2467">
        <v>58.52</v>
      </c>
      <c r="J2467">
        <v>0</v>
      </c>
      <c r="K2467" t="s">
        <v>256</v>
      </c>
      <c r="L2467" t="s">
        <v>34</v>
      </c>
    </row>
    <row r="2468" spans="1:12" x14ac:dyDescent="0.25">
      <c r="A2468">
        <v>46</v>
      </c>
      <c r="B2468" s="93">
        <v>43353</v>
      </c>
      <c r="C2468">
        <v>9</v>
      </c>
      <c r="D2468" t="s">
        <v>101</v>
      </c>
      <c r="E2468">
        <v>2018</v>
      </c>
      <c r="F2468" t="s">
        <v>21</v>
      </c>
      <c r="G2468" t="s">
        <v>381</v>
      </c>
      <c r="H2468" t="s">
        <v>382</v>
      </c>
      <c r="I2468">
        <v>389.07</v>
      </c>
      <c r="J2468">
        <v>0</v>
      </c>
      <c r="K2468" t="s">
        <v>256</v>
      </c>
      <c r="L2468" t="s">
        <v>34</v>
      </c>
    </row>
    <row r="2469" spans="1:12" x14ac:dyDescent="0.25">
      <c r="A2469">
        <v>46</v>
      </c>
      <c r="B2469" s="93">
        <v>43354</v>
      </c>
      <c r="C2469">
        <v>9</v>
      </c>
      <c r="D2469" t="s">
        <v>101</v>
      </c>
      <c r="E2469">
        <v>2018</v>
      </c>
      <c r="F2469" t="s">
        <v>23</v>
      </c>
      <c r="G2469" t="s">
        <v>63</v>
      </c>
      <c r="H2469" t="s">
        <v>384</v>
      </c>
      <c r="I2469">
        <v>54.04</v>
      </c>
      <c r="J2469">
        <v>0</v>
      </c>
      <c r="K2469" t="s">
        <v>256</v>
      </c>
      <c r="L2469" t="s">
        <v>64</v>
      </c>
    </row>
    <row r="2470" spans="1:12" x14ac:dyDescent="0.25">
      <c r="A2470">
        <v>46</v>
      </c>
      <c r="B2470" s="93">
        <v>43357</v>
      </c>
      <c r="C2470">
        <v>9</v>
      </c>
      <c r="D2470" t="s">
        <v>101</v>
      </c>
      <c r="E2470">
        <v>2018</v>
      </c>
      <c r="F2470" t="s">
        <v>22</v>
      </c>
      <c r="G2470" t="s">
        <v>36</v>
      </c>
      <c r="H2470" t="s">
        <v>387</v>
      </c>
      <c r="I2470">
        <v>8</v>
      </c>
      <c r="J2470">
        <v>0</v>
      </c>
      <c r="K2470" t="s">
        <v>256</v>
      </c>
      <c r="L2470" t="s">
        <v>222</v>
      </c>
    </row>
    <row r="2471" spans="1:12" x14ac:dyDescent="0.25">
      <c r="A2471">
        <v>46</v>
      </c>
      <c r="B2471" s="93">
        <v>43360</v>
      </c>
      <c r="C2471">
        <v>9</v>
      </c>
      <c r="D2471" t="s">
        <v>101</v>
      </c>
      <c r="E2471">
        <v>2018</v>
      </c>
      <c r="F2471" t="s">
        <v>21</v>
      </c>
      <c r="G2471" t="s">
        <v>36</v>
      </c>
      <c r="H2471" t="s">
        <v>388</v>
      </c>
      <c r="I2471">
        <v>24</v>
      </c>
      <c r="J2471">
        <v>0</v>
      </c>
      <c r="K2471" t="s">
        <v>256</v>
      </c>
      <c r="L2471" t="s">
        <v>222</v>
      </c>
    </row>
    <row r="2472" spans="1:12" x14ac:dyDescent="0.25">
      <c r="A2472">
        <v>46</v>
      </c>
      <c r="B2472" s="93">
        <v>43363</v>
      </c>
      <c r="C2472">
        <v>9</v>
      </c>
      <c r="D2472" t="s">
        <v>101</v>
      </c>
      <c r="E2472">
        <v>2018</v>
      </c>
      <c r="F2472" t="s">
        <v>21</v>
      </c>
      <c r="G2472" t="s">
        <v>36</v>
      </c>
      <c r="H2472" t="s">
        <v>391</v>
      </c>
      <c r="I2472">
        <v>16</v>
      </c>
      <c r="J2472">
        <v>0</v>
      </c>
      <c r="K2472" t="s">
        <v>256</v>
      </c>
      <c r="L2472" t="s">
        <v>222</v>
      </c>
    </row>
    <row r="2473" spans="1:12" x14ac:dyDescent="0.25">
      <c r="A2473">
        <v>46</v>
      </c>
      <c r="B2473" s="93">
        <v>43368</v>
      </c>
      <c r="C2473">
        <v>9</v>
      </c>
      <c r="D2473" t="s">
        <v>101</v>
      </c>
      <c r="E2473">
        <v>2018</v>
      </c>
      <c r="F2473" t="s">
        <v>22</v>
      </c>
      <c r="G2473" t="s">
        <v>395</v>
      </c>
      <c r="H2473" t="s">
        <v>396</v>
      </c>
      <c r="I2473">
        <v>50.06</v>
      </c>
      <c r="J2473">
        <v>0</v>
      </c>
      <c r="K2473" t="s">
        <v>256</v>
      </c>
      <c r="L2473" t="s">
        <v>34</v>
      </c>
    </row>
    <row r="2474" spans="1:12" x14ac:dyDescent="0.25">
      <c r="A2474">
        <v>46</v>
      </c>
      <c r="B2474" s="93">
        <v>43368</v>
      </c>
      <c r="C2474">
        <v>9</v>
      </c>
      <c r="D2474" t="s">
        <v>101</v>
      </c>
      <c r="E2474">
        <v>2018</v>
      </c>
      <c r="F2474" t="s">
        <v>21</v>
      </c>
      <c r="G2474" t="s">
        <v>395</v>
      </c>
      <c r="H2474" t="s">
        <v>396</v>
      </c>
      <c r="I2474">
        <v>278.27</v>
      </c>
      <c r="J2474">
        <v>0</v>
      </c>
      <c r="K2474" t="s">
        <v>256</v>
      </c>
      <c r="L2474" t="s">
        <v>34</v>
      </c>
    </row>
    <row r="2475" spans="1:12" x14ac:dyDescent="0.25">
      <c r="A2475">
        <v>47</v>
      </c>
      <c r="B2475" s="93">
        <v>43354</v>
      </c>
      <c r="C2475">
        <v>9</v>
      </c>
      <c r="D2475" t="s">
        <v>101</v>
      </c>
      <c r="E2475">
        <v>2018</v>
      </c>
      <c r="F2475" t="s">
        <v>23</v>
      </c>
      <c r="G2475" t="s">
        <v>63</v>
      </c>
      <c r="H2475" t="s">
        <v>384</v>
      </c>
      <c r="I2475">
        <v>29.74</v>
      </c>
      <c r="J2475">
        <v>0</v>
      </c>
      <c r="K2475" t="s">
        <v>725</v>
      </c>
      <c r="L2475" t="s">
        <v>64</v>
      </c>
    </row>
    <row r="2476" spans="1:12" x14ac:dyDescent="0.25">
      <c r="A2476">
        <v>47</v>
      </c>
      <c r="B2476" s="93">
        <v>43364</v>
      </c>
      <c r="C2476">
        <v>9</v>
      </c>
      <c r="D2476" t="s">
        <v>101</v>
      </c>
      <c r="E2476">
        <v>2018</v>
      </c>
      <c r="F2476" t="s">
        <v>23</v>
      </c>
      <c r="G2476" t="s">
        <v>35</v>
      </c>
      <c r="H2476" t="s">
        <v>392</v>
      </c>
      <c r="I2476">
        <v>132</v>
      </c>
      <c r="J2476">
        <v>0</v>
      </c>
      <c r="K2476" t="s">
        <v>725</v>
      </c>
      <c r="L2476" t="s">
        <v>35</v>
      </c>
    </row>
    <row r="2477" spans="1:12" x14ac:dyDescent="0.25">
      <c r="A2477">
        <v>48</v>
      </c>
      <c r="B2477" s="93">
        <v>43347</v>
      </c>
      <c r="C2477">
        <v>9</v>
      </c>
      <c r="D2477" t="s">
        <v>101</v>
      </c>
      <c r="E2477">
        <v>2018</v>
      </c>
      <c r="F2477" t="s">
        <v>23</v>
      </c>
      <c r="G2477" t="s">
        <v>35</v>
      </c>
      <c r="H2477" t="s">
        <v>375</v>
      </c>
      <c r="I2477">
        <v>286</v>
      </c>
      <c r="J2477">
        <v>0</v>
      </c>
      <c r="K2477" t="s">
        <v>257</v>
      </c>
      <c r="L2477" t="s">
        <v>35</v>
      </c>
    </row>
    <row r="2478" spans="1:12" x14ac:dyDescent="0.25">
      <c r="A2478">
        <v>49</v>
      </c>
      <c r="B2478" s="93">
        <v>43349</v>
      </c>
      <c r="C2478">
        <v>9</v>
      </c>
      <c r="D2478" t="s">
        <v>101</v>
      </c>
      <c r="E2478">
        <v>2018</v>
      </c>
      <c r="F2478" t="s">
        <v>23</v>
      </c>
      <c r="G2478" t="s">
        <v>63</v>
      </c>
      <c r="H2478" t="s">
        <v>377</v>
      </c>
      <c r="I2478">
        <v>34.049999999999997</v>
      </c>
      <c r="J2478">
        <v>0</v>
      </c>
      <c r="K2478" t="s">
        <v>258</v>
      </c>
      <c r="L2478" t="s">
        <v>64</v>
      </c>
    </row>
    <row r="2479" spans="1:12" x14ac:dyDescent="0.25">
      <c r="A2479">
        <v>49</v>
      </c>
      <c r="B2479" s="93">
        <v>43350</v>
      </c>
      <c r="C2479">
        <v>9</v>
      </c>
      <c r="D2479" t="s">
        <v>101</v>
      </c>
      <c r="E2479">
        <v>2018</v>
      </c>
      <c r="F2479" t="s">
        <v>21</v>
      </c>
      <c r="G2479" t="s">
        <v>36</v>
      </c>
      <c r="H2479" t="s">
        <v>379</v>
      </c>
      <c r="I2479">
        <v>8</v>
      </c>
      <c r="J2479">
        <v>0</v>
      </c>
      <c r="K2479" t="s">
        <v>258</v>
      </c>
      <c r="L2479" t="s">
        <v>222</v>
      </c>
    </row>
    <row r="2480" spans="1:12" x14ac:dyDescent="0.25">
      <c r="A2480">
        <v>49</v>
      </c>
      <c r="B2480" s="93">
        <v>43351</v>
      </c>
      <c r="C2480">
        <v>9</v>
      </c>
      <c r="D2480" t="s">
        <v>101</v>
      </c>
      <c r="E2480">
        <v>2018</v>
      </c>
      <c r="F2480" t="s">
        <v>21</v>
      </c>
      <c r="G2480" t="s">
        <v>36</v>
      </c>
      <c r="H2480" t="s">
        <v>380</v>
      </c>
      <c r="I2480">
        <v>16</v>
      </c>
      <c r="J2480">
        <v>0</v>
      </c>
      <c r="K2480" t="s">
        <v>258</v>
      </c>
      <c r="L2480" t="s">
        <v>222</v>
      </c>
    </row>
    <row r="2481" spans="1:12" x14ac:dyDescent="0.25">
      <c r="A2481">
        <v>49</v>
      </c>
      <c r="B2481" s="93">
        <v>43351</v>
      </c>
      <c r="C2481">
        <v>9</v>
      </c>
      <c r="D2481" t="s">
        <v>101</v>
      </c>
      <c r="E2481">
        <v>2018</v>
      </c>
      <c r="F2481" t="s">
        <v>23</v>
      </c>
      <c r="G2481" t="s">
        <v>64</v>
      </c>
      <c r="H2481" t="s">
        <v>380</v>
      </c>
      <c r="I2481">
        <v>47</v>
      </c>
      <c r="J2481">
        <v>0</v>
      </c>
      <c r="K2481" t="s">
        <v>258</v>
      </c>
      <c r="L2481" t="s">
        <v>64</v>
      </c>
    </row>
    <row r="2482" spans="1:12" x14ac:dyDescent="0.25">
      <c r="A2482">
        <v>49</v>
      </c>
      <c r="B2482" s="93">
        <v>43353</v>
      </c>
      <c r="C2482">
        <v>9</v>
      </c>
      <c r="D2482" t="s">
        <v>101</v>
      </c>
      <c r="E2482">
        <v>2018</v>
      </c>
      <c r="F2482" t="s">
        <v>21</v>
      </c>
      <c r="G2482" t="s">
        <v>36</v>
      </c>
      <c r="H2482" t="s">
        <v>383</v>
      </c>
      <c r="I2482">
        <v>8</v>
      </c>
      <c r="J2482">
        <v>0</v>
      </c>
      <c r="K2482" t="s">
        <v>258</v>
      </c>
      <c r="L2482" t="s">
        <v>222</v>
      </c>
    </row>
    <row r="2483" spans="1:12" x14ac:dyDescent="0.25">
      <c r="A2483">
        <v>49</v>
      </c>
      <c r="B2483" s="93">
        <v>43353</v>
      </c>
      <c r="C2483">
        <v>9</v>
      </c>
      <c r="D2483" t="s">
        <v>101</v>
      </c>
      <c r="E2483">
        <v>2018</v>
      </c>
      <c r="F2483" t="s">
        <v>21</v>
      </c>
      <c r="G2483" t="s">
        <v>381</v>
      </c>
      <c r="H2483" t="s">
        <v>382</v>
      </c>
      <c r="I2483">
        <v>158.68</v>
      </c>
      <c r="J2483">
        <v>0</v>
      </c>
      <c r="K2483" t="s">
        <v>258</v>
      </c>
      <c r="L2483" t="s">
        <v>34</v>
      </c>
    </row>
    <row r="2484" spans="1:12" x14ac:dyDescent="0.25">
      <c r="A2484">
        <v>49</v>
      </c>
      <c r="B2484" s="93">
        <v>43355</v>
      </c>
      <c r="C2484">
        <v>9</v>
      </c>
      <c r="D2484" t="s">
        <v>101</v>
      </c>
      <c r="E2484">
        <v>2018</v>
      </c>
      <c r="F2484" t="s">
        <v>21</v>
      </c>
      <c r="G2484" t="s">
        <v>36</v>
      </c>
      <c r="H2484" t="s">
        <v>385</v>
      </c>
      <c r="I2484">
        <v>8</v>
      </c>
      <c r="J2484">
        <v>0</v>
      </c>
      <c r="K2484" t="s">
        <v>258</v>
      </c>
      <c r="L2484" t="s">
        <v>222</v>
      </c>
    </row>
    <row r="2485" spans="1:12" x14ac:dyDescent="0.25">
      <c r="A2485">
        <v>49</v>
      </c>
      <c r="B2485" s="93">
        <v>43361</v>
      </c>
      <c r="C2485">
        <v>9</v>
      </c>
      <c r="D2485" t="s">
        <v>101</v>
      </c>
      <c r="E2485">
        <v>2018</v>
      </c>
      <c r="F2485" t="s">
        <v>21</v>
      </c>
      <c r="G2485" t="s">
        <v>36</v>
      </c>
      <c r="H2485" t="s">
        <v>389</v>
      </c>
      <c r="I2485">
        <v>8</v>
      </c>
      <c r="J2485">
        <v>0</v>
      </c>
      <c r="K2485" t="s">
        <v>258</v>
      </c>
      <c r="L2485" t="s">
        <v>222</v>
      </c>
    </row>
    <row r="2486" spans="1:12" x14ac:dyDescent="0.25">
      <c r="A2486">
        <v>49</v>
      </c>
      <c r="B2486" s="93">
        <v>43361</v>
      </c>
      <c r="C2486">
        <v>9</v>
      </c>
      <c r="D2486" t="s">
        <v>101</v>
      </c>
      <c r="E2486">
        <v>2018</v>
      </c>
      <c r="F2486" t="s">
        <v>23</v>
      </c>
      <c r="G2486" t="s">
        <v>63</v>
      </c>
      <c r="H2486" t="s">
        <v>389</v>
      </c>
      <c r="I2486">
        <v>83.55</v>
      </c>
      <c r="J2486">
        <v>0</v>
      </c>
      <c r="K2486" t="s">
        <v>258</v>
      </c>
      <c r="L2486" t="s">
        <v>64</v>
      </c>
    </row>
    <row r="2487" spans="1:12" x14ac:dyDescent="0.25">
      <c r="A2487">
        <v>49</v>
      </c>
      <c r="B2487" s="93">
        <v>43368</v>
      </c>
      <c r="C2487">
        <v>9</v>
      </c>
      <c r="D2487" t="s">
        <v>101</v>
      </c>
      <c r="E2487">
        <v>2018</v>
      </c>
      <c r="F2487" t="s">
        <v>21</v>
      </c>
      <c r="G2487" t="s">
        <v>395</v>
      </c>
      <c r="H2487" t="s">
        <v>396</v>
      </c>
      <c r="I2487">
        <v>138.18</v>
      </c>
      <c r="J2487">
        <v>0</v>
      </c>
      <c r="K2487" t="s">
        <v>258</v>
      </c>
      <c r="L2487" t="s">
        <v>34</v>
      </c>
    </row>
    <row r="2488" spans="1:12" x14ac:dyDescent="0.25">
      <c r="A2488">
        <v>49</v>
      </c>
      <c r="B2488" s="93">
        <v>43369</v>
      </c>
      <c r="C2488">
        <v>9</v>
      </c>
      <c r="D2488" t="s">
        <v>101</v>
      </c>
      <c r="E2488">
        <v>2018</v>
      </c>
      <c r="F2488" t="s">
        <v>21</v>
      </c>
      <c r="G2488" t="s">
        <v>36</v>
      </c>
      <c r="H2488" t="s">
        <v>398</v>
      </c>
      <c r="I2488">
        <v>8</v>
      </c>
      <c r="J2488">
        <v>0</v>
      </c>
      <c r="K2488" t="s">
        <v>258</v>
      </c>
      <c r="L2488" t="s">
        <v>222</v>
      </c>
    </row>
    <row r="2489" spans="1:12" x14ac:dyDescent="0.25">
      <c r="A2489">
        <v>51</v>
      </c>
      <c r="B2489" s="93">
        <v>43349</v>
      </c>
      <c r="C2489">
        <v>9</v>
      </c>
      <c r="D2489" t="s">
        <v>101</v>
      </c>
      <c r="E2489">
        <v>2018</v>
      </c>
      <c r="F2489" t="s">
        <v>21</v>
      </c>
      <c r="G2489" t="s">
        <v>36</v>
      </c>
      <c r="H2489" t="s">
        <v>377</v>
      </c>
      <c r="I2489">
        <v>24</v>
      </c>
      <c r="J2489">
        <v>0</v>
      </c>
      <c r="K2489" t="s">
        <v>259</v>
      </c>
      <c r="L2489" t="s">
        <v>222</v>
      </c>
    </row>
    <row r="2490" spans="1:12" x14ac:dyDescent="0.25">
      <c r="A2490">
        <v>51</v>
      </c>
      <c r="B2490" s="93">
        <v>43350</v>
      </c>
      <c r="C2490">
        <v>9</v>
      </c>
      <c r="D2490" t="s">
        <v>101</v>
      </c>
      <c r="E2490">
        <v>2018</v>
      </c>
      <c r="F2490" t="s">
        <v>23</v>
      </c>
      <c r="G2490" t="s">
        <v>37</v>
      </c>
      <c r="H2490" t="s">
        <v>150</v>
      </c>
      <c r="I2490">
        <v>3.15</v>
      </c>
      <c r="J2490">
        <v>0</v>
      </c>
      <c r="K2490" t="s">
        <v>259</v>
      </c>
      <c r="L2490" t="s">
        <v>35</v>
      </c>
    </row>
    <row r="2491" spans="1:12" x14ac:dyDescent="0.25">
      <c r="A2491">
        <v>51</v>
      </c>
      <c r="B2491" s="93">
        <v>43353</v>
      </c>
      <c r="C2491">
        <v>9</v>
      </c>
      <c r="D2491" t="s">
        <v>101</v>
      </c>
      <c r="E2491">
        <v>2018</v>
      </c>
      <c r="F2491" t="s">
        <v>21</v>
      </c>
      <c r="G2491" t="s">
        <v>36</v>
      </c>
      <c r="H2491" t="s">
        <v>383</v>
      </c>
      <c r="I2491">
        <v>8</v>
      </c>
      <c r="J2491">
        <v>0</v>
      </c>
      <c r="K2491" t="s">
        <v>259</v>
      </c>
      <c r="L2491" t="s">
        <v>222</v>
      </c>
    </row>
    <row r="2492" spans="1:12" x14ac:dyDescent="0.25">
      <c r="A2492">
        <v>51</v>
      </c>
      <c r="B2492" s="93">
        <v>43353</v>
      </c>
      <c r="C2492">
        <v>9</v>
      </c>
      <c r="D2492" t="s">
        <v>101</v>
      </c>
      <c r="E2492">
        <v>2018</v>
      </c>
      <c r="F2492" t="s">
        <v>22</v>
      </c>
      <c r="G2492" t="s">
        <v>381</v>
      </c>
      <c r="H2492" t="s">
        <v>382</v>
      </c>
      <c r="I2492">
        <v>27.07</v>
      </c>
      <c r="J2492">
        <v>0</v>
      </c>
      <c r="K2492" t="s">
        <v>259</v>
      </c>
      <c r="L2492" t="s">
        <v>34</v>
      </c>
    </row>
    <row r="2493" spans="1:12" x14ac:dyDescent="0.25">
      <c r="A2493">
        <v>51</v>
      </c>
      <c r="B2493" s="93">
        <v>43353</v>
      </c>
      <c r="C2493">
        <v>9</v>
      </c>
      <c r="D2493" t="s">
        <v>101</v>
      </c>
      <c r="E2493">
        <v>2018</v>
      </c>
      <c r="F2493" t="s">
        <v>21</v>
      </c>
      <c r="G2493" t="s">
        <v>381</v>
      </c>
      <c r="H2493" t="s">
        <v>382</v>
      </c>
      <c r="I2493">
        <v>262.12</v>
      </c>
      <c r="J2493">
        <v>0</v>
      </c>
      <c r="K2493" t="s">
        <v>259</v>
      </c>
      <c r="L2493" t="s">
        <v>34</v>
      </c>
    </row>
    <row r="2494" spans="1:12" x14ac:dyDescent="0.25">
      <c r="A2494">
        <v>51</v>
      </c>
      <c r="B2494" s="93">
        <v>43363</v>
      </c>
      <c r="C2494">
        <v>9</v>
      </c>
      <c r="D2494" t="s">
        <v>101</v>
      </c>
      <c r="E2494">
        <v>2018</v>
      </c>
      <c r="F2494" t="s">
        <v>21</v>
      </c>
      <c r="G2494" t="s">
        <v>36</v>
      </c>
      <c r="H2494" t="s">
        <v>391</v>
      </c>
      <c r="I2494">
        <v>8</v>
      </c>
      <c r="J2494">
        <v>0</v>
      </c>
      <c r="K2494" t="s">
        <v>259</v>
      </c>
      <c r="L2494" t="s">
        <v>222</v>
      </c>
    </row>
    <row r="2495" spans="1:12" x14ac:dyDescent="0.25">
      <c r="A2495">
        <v>51</v>
      </c>
      <c r="B2495" s="93">
        <v>43368</v>
      </c>
      <c r="C2495">
        <v>9</v>
      </c>
      <c r="D2495" t="s">
        <v>101</v>
      </c>
      <c r="E2495">
        <v>2018</v>
      </c>
      <c r="F2495" t="s">
        <v>21</v>
      </c>
      <c r="G2495" t="s">
        <v>395</v>
      </c>
      <c r="H2495" t="s">
        <v>396</v>
      </c>
      <c r="I2495">
        <v>298.35000000000002</v>
      </c>
      <c r="J2495">
        <v>0</v>
      </c>
      <c r="K2495" t="s">
        <v>259</v>
      </c>
      <c r="L2495" t="s">
        <v>34</v>
      </c>
    </row>
    <row r="2496" spans="1:12" x14ac:dyDescent="0.25">
      <c r="A2496">
        <v>53</v>
      </c>
      <c r="B2496" s="93">
        <v>43344</v>
      </c>
      <c r="C2496">
        <v>9</v>
      </c>
      <c r="D2496" t="s">
        <v>101</v>
      </c>
      <c r="E2496">
        <v>2018</v>
      </c>
      <c r="F2496" t="s">
        <v>23</v>
      </c>
      <c r="G2496" t="s">
        <v>35</v>
      </c>
      <c r="H2496" t="s">
        <v>373</v>
      </c>
      <c r="I2496">
        <v>149.5</v>
      </c>
      <c r="J2496">
        <v>0</v>
      </c>
      <c r="K2496" t="s">
        <v>260</v>
      </c>
      <c r="L2496" t="s">
        <v>35</v>
      </c>
    </row>
    <row r="2497" spans="1:12" x14ac:dyDescent="0.25">
      <c r="A2497">
        <v>53</v>
      </c>
      <c r="B2497" s="93">
        <v>43367</v>
      </c>
      <c r="C2497">
        <v>9</v>
      </c>
      <c r="D2497" t="s">
        <v>101</v>
      </c>
      <c r="E2497">
        <v>2018</v>
      </c>
      <c r="F2497" t="s">
        <v>23</v>
      </c>
      <c r="G2497" t="s">
        <v>66</v>
      </c>
      <c r="H2497" t="s">
        <v>394</v>
      </c>
      <c r="I2497">
        <v>0</v>
      </c>
      <c r="J2497">
        <v>23</v>
      </c>
      <c r="K2497" t="s">
        <v>260</v>
      </c>
      <c r="L2497" t="s">
        <v>35</v>
      </c>
    </row>
    <row r="2498" spans="1:12" x14ac:dyDescent="0.25">
      <c r="A2498">
        <v>53</v>
      </c>
      <c r="B2498" s="93">
        <v>43371</v>
      </c>
      <c r="C2498">
        <v>9</v>
      </c>
      <c r="D2498" t="s">
        <v>101</v>
      </c>
      <c r="E2498">
        <v>2018</v>
      </c>
      <c r="F2498" t="s">
        <v>23</v>
      </c>
      <c r="G2498" t="s">
        <v>37</v>
      </c>
      <c r="H2498" t="s">
        <v>160</v>
      </c>
      <c r="I2498">
        <v>4</v>
      </c>
      <c r="J2498">
        <v>0</v>
      </c>
      <c r="K2498" t="s">
        <v>260</v>
      </c>
      <c r="L2498" t="s">
        <v>35</v>
      </c>
    </row>
    <row r="2499" spans="1:12" x14ac:dyDescent="0.25">
      <c r="A2499">
        <v>54</v>
      </c>
      <c r="B2499" s="93">
        <v>43344</v>
      </c>
      <c r="C2499">
        <v>9</v>
      </c>
      <c r="D2499" t="s">
        <v>101</v>
      </c>
      <c r="E2499">
        <v>2018</v>
      </c>
      <c r="F2499" t="s">
        <v>23</v>
      </c>
      <c r="G2499" t="s">
        <v>35</v>
      </c>
      <c r="H2499" t="s">
        <v>373</v>
      </c>
      <c r="I2499">
        <v>176.8</v>
      </c>
      <c r="J2499">
        <v>0</v>
      </c>
      <c r="K2499" t="s">
        <v>261</v>
      </c>
      <c r="L2499" t="s">
        <v>35</v>
      </c>
    </row>
    <row r="2500" spans="1:12" x14ac:dyDescent="0.25">
      <c r="A2500">
        <v>54</v>
      </c>
      <c r="B2500" s="93">
        <v>43356</v>
      </c>
      <c r="C2500">
        <v>9</v>
      </c>
      <c r="D2500" t="s">
        <v>101</v>
      </c>
      <c r="E2500">
        <v>2018</v>
      </c>
      <c r="F2500" t="s">
        <v>22</v>
      </c>
      <c r="G2500" t="s">
        <v>35</v>
      </c>
      <c r="H2500" t="s">
        <v>386</v>
      </c>
      <c r="I2500">
        <v>163.19999999999999</v>
      </c>
      <c r="J2500">
        <v>0</v>
      </c>
      <c r="K2500" t="s">
        <v>261</v>
      </c>
      <c r="L2500" t="s">
        <v>35</v>
      </c>
    </row>
    <row r="2501" spans="1:12" x14ac:dyDescent="0.25">
      <c r="A2501">
        <v>68</v>
      </c>
      <c r="B2501" s="93">
        <v>43353</v>
      </c>
      <c r="C2501">
        <v>9</v>
      </c>
      <c r="D2501" t="s">
        <v>101</v>
      </c>
      <c r="E2501">
        <v>2018</v>
      </c>
      <c r="F2501" t="s">
        <v>21</v>
      </c>
      <c r="G2501" t="s">
        <v>381</v>
      </c>
      <c r="H2501" t="s">
        <v>382</v>
      </c>
      <c r="I2501">
        <v>53.14</v>
      </c>
      <c r="J2501">
        <v>0</v>
      </c>
      <c r="K2501" t="s">
        <v>262</v>
      </c>
      <c r="L2501" t="s">
        <v>34</v>
      </c>
    </row>
    <row r="2502" spans="1:12" x14ac:dyDescent="0.25">
      <c r="A2502">
        <v>68</v>
      </c>
      <c r="B2502" s="93">
        <v>43355</v>
      </c>
      <c r="C2502">
        <v>9</v>
      </c>
      <c r="D2502" t="s">
        <v>101</v>
      </c>
      <c r="E2502">
        <v>2018</v>
      </c>
      <c r="F2502" t="s">
        <v>22</v>
      </c>
      <c r="G2502" t="s">
        <v>36</v>
      </c>
      <c r="H2502" t="s">
        <v>385</v>
      </c>
      <c r="I2502">
        <v>8</v>
      </c>
      <c r="J2502">
        <v>0</v>
      </c>
      <c r="K2502" t="s">
        <v>262</v>
      </c>
      <c r="L2502" t="s">
        <v>222</v>
      </c>
    </row>
    <row r="2503" spans="1:12" x14ac:dyDescent="0.25">
      <c r="A2503">
        <v>68</v>
      </c>
      <c r="B2503" s="93">
        <v>43368</v>
      </c>
      <c r="C2503">
        <v>9</v>
      </c>
      <c r="D2503" t="s">
        <v>101</v>
      </c>
      <c r="E2503">
        <v>2018</v>
      </c>
      <c r="F2503" t="s">
        <v>21</v>
      </c>
      <c r="G2503" t="s">
        <v>395</v>
      </c>
      <c r="H2503" t="s">
        <v>396</v>
      </c>
      <c r="I2503">
        <v>35.75</v>
      </c>
      <c r="J2503">
        <v>0</v>
      </c>
      <c r="K2503" t="s">
        <v>262</v>
      </c>
      <c r="L2503" t="s">
        <v>34</v>
      </c>
    </row>
    <row r="2504" spans="1:12" x14ac:dyDescent="0.25">
      <c r="A2504">
        <v>69</v>
      </c>
      <c r="B2504" s="93">
        <v>43344</v>
      </c>
      <c r="C2504">
        <v>9</v>
      </c>
      <c r="D2504" t="s">
        <v>101</v>
      </c>
      <c r="E2504">
        <v>2018</v>
      </c>
      <c r="F2504" t="s">
        <v>23</v>
      </c>
      <c r="G2504" t="s">
        <v>58</v>
      </c>
      <c r="H2504" t="s">
        <v>373</v>
      </c>
      <c r="I2504">
        <v>104</v>
      </c>
      <c r="J2504">
        <v>0</v>
      </c>
      <c r="K2504" t="s">
        <v>263</v>
      </c>
      <c r="L2504" t="s">
        <v>222</v>
      </c>
    </row>
    <row r="2505" spans="1:12" x14ac:dyDescent="0.25">
      <c r="A2505">
        <v>69</v>
      </c>
      <c r="B2505" s="93">
        <v>43357</v>
      </c>
      <c r="C2505">
        <v>9</v>
      </c>
      <c r="D2505" t="s">
        <v>101</v>
      </c>
      <c r="E2505">
        <v>2018</v>
      </c>
      <c r="F2505" t="s">
        <v>23</v>
      </c>
      <c r="G2505" t="s">
        <v>63</v>
      </c>
      <c r="H2505" t="s">
        <v>387</v>
      </c>
      <c r="I2505">
        <v>48.01</v>
      </c>
      <c r="J2505">
        <v>0</v>
      </c>
      <c r="K2505" t="s">
        <v>263</v>
      </c>
      <c r="L2505" t="s">
        <v>64</v>
      </c>
    </row>
    <row r="2506" spans="1:12" x14ac:dyDescent="0.25">
      <c r="A2506">
        <v>69</v>
      </c>
      <c r="B2506" s="93">
        <v>43360</v>
      </c>
      <c r="C2506">
        <v>9</v>
      </c>
      <c r="D2506" t="s">
        <v>101</v>
      </c>
      <c r="E2506">
        <v>2018</v>
      </c>
      <c r="F2506" t="s">
        <v>23</v>
      </c>
      <c r="G2506" t="s">
        <v>58</v>
      </c>
      <c r="H2506" t="s">
        <v>388</v>
      </c>
      <c r="I2506">
        <v>96</v>
      </c>
      <c r="J2506">
        <v>0</v>
      </c>
      <c r="K2506" t="s">
        <v>263</v>
      </c>
      <c r="L2506" t="s">
        <v>222</v>
      </c>
    </row>
    <row r="2507" spans="1:12" x14ac:dyDescent="0.25">
      <c r="A2507">
        <v>69</v>
      </c>
      <c r="B2507" s="93">
        <v>43368</v>
      </c>
      <c r="C2507">
        <v>9</v>
      </c>
      <c r="D2507" t="s">
        <v>101</v>
      </c>
      <c r="E2507">
        <v>2018</v>
      </c>
      <c r="F2507" t="s">
        <v>21</v>
      </c>
      <c r="G2507" t="s">
        <v>395</v>
      </c>
      <c r="H2507" t="s">
        <v>396</v>
      </c>
      <c r="I2507">
        <v>23.96</v>
      </c>
      <c r="J2507">
        <v>0</v>
      </c>
      <c r="K2507" t="s">
        <v>263</v>
      </c>
      <c r="L2507" t="s">
        <v>34</v>
      </c>
    </row>
    <row r="2508" spans="1:12" x14ac:dyDescent="0.25">
      <c r="A2508">
        <v>70</v>
      </c>
      <c r="B2508" s="93">
        <v>43353</v>
      </c>
      <c r="C2508">
        <v>9</v>
      </c>
      <c r="D2508" t="s">
        <v>101</v>
      </c>
      <c r="E2508">
        <v>2018</v>
      </c>
      <c r="F2508" t="s">
        <v>21</v>
      </c>
      <c r="G2508" t="s">
        <v>381</v>
      </c>
      <c r="H2508" t="s">
        <v>382</v>
      </c>
      <c r="I2508">
        <v>33.85</v>
      </c>
      <c r="J2508">
        <v>0</v>
      </c>
      <c r="K2508" t="s">
        <v>264</v>
      </c>
      <c r="L2508" t="s">
        <v>34</v>
      </c>
    </row>
    <row r="2509" spans="1:12" x14ac:dyDescent="0.25">
      <c r="A2509">
        <v>70</v>
      </c>
      <c r="B2509" s="93">
        <v>43363</v>
      </c>
      <c r="C2509">
        <v>9</v>
      </c>
      <c r="D2509" t="s">
        <v>101</v>
      </c>
      <c r="E2509">
        <v>2018</v>
      </c>
      <c r="F2509" t="s">
        <v>23</v>
      </c>
      <c r="G2509" t="s">
        <v>63</v>
      </c>
      <c r="H2509" t="s">
        <v>391</v>
      </c>
      <c r="I2509">
        <v>14.3</v>
      </c>
      <c r="J2509">
        <v>0</v>
      </c>
      <c r="K2509" t="s">
        <v>264</v>
      </c>
      <c r="L2509" t="s">
        <v>64</v>
      </c>
    </row>
    <row r="2510" spans="1:12" x14ac:dyDescent="0.25">
      <c r="A2510">
        <v>72</v>
      </c>
      <c r="B2510" s="93">
        <v>43350</v>
      </c>
      <c r="C2510">
        <v>9</v>
      </c>
      <c r="D2510" t="s">
        <v>101</v>
      </c>
      <c r="E2510">
        <v>2018</v>
      </c>
      <c r="F2510" t="s">
        <v>23</v>
      </c>
      <c r="G2510" t="s">
        <v>36</v>
      </c>
      <c r="H2510" t="s">
        <v>379</v>
      </c>
      <c r="I2510">
        <v>8</v>
      </c>
      <c r="J2510">
        <v>0</v>
      </c>
      <c r="K2510" t="s">
        <v>267</v>
      </c>
      <c r="L2510" t="s">
        <v>222</v>
      </c>
    </row>
    <row r="2511" spans="1:12" x14ac:dyDescent="0.25">
      <c r="A2511">
        <v>72</v>
      </c>
      <c r="B2511" s="93">
        <v>43353</v>
      </c>
      <c r="C2511">
        <v>9</v>
      </c>
      <c r="D2511" t="s">
        <v>101</v>
      </c>
      <c r="E2511">
        <v>2018</v>
      </c>
      <c r="F2511" t="s">
        <v>22</v>
      </c>
      <c r="G2511" t="s">
        <v>381</v>
      </c>
      <c r="H2511" t="s">
        <v>382</v>
      </c>
      <c r="I2511">
        <v>26.26</v>
      </c>
      <c r="J2511">
        <v>0</v>
      </c>
      <c r="K2511" t="s">
        <v>267</v>
      </c>
      <c r="L2511" t="s">
        <v>34</v>
      </c>
    </row>
    <row r="2512" spans="1:12" x14ac:dyDescent="0.25">
      <c r="A2512">
        <v>72</v>
      </c>
      <c r="B2512" s="93">
        <v>43354</v>
      </c>
      <c r="C2512">
        <v>9</v>
      </c>
      <c r="D2512" t="s">
        <v>101</v>
      </c>
      <c r="E2512">
        <v>2018</v>
      </c>
      <c r="F2512" t="s">
        <v>23</v>
      </c>
      <c r="G2512" t="s">
        <v>67</v>
      </c>
      <c r="H2512" t="s">
        <v>384</v>
      </c>
      <c r="I2512">
        <v>49.98</v>
      </c>
      <c r="J2512">
        <v>0</v>
      </c>
      <c r="K2512" t="s">
        <v>267</v>
      </c>
      <c r="L2512" t="s">
        <v>266</v>
      </c>
    </row>
    <row r="2513" spans="1:12" x14ac:dyDescent="0.25">
      <c r="A2513">
        <v>72</v>
      </c>
      <c r="B2513" s="93">
        <v>43368</v>
      </c>
      <c r="C2513">
        <v>9</v>
      </c>
      <c r="D2513" t="s">
        <v>101</v>
      </c>
      <c r="E2513">
        <v>2018</v>
      </c>
      <c r="F2513" t="s">
        <v>23</v>
      </c>
      <c r="G2513" t="s">
        <v>37</v>
      </c>
      <c r="H2513" t="s">
        <v>145</v>
      </c>
      <c r="I2513">
        <v>1.8</v>
      </c>
      <c r="J2513">
        <v>0</v>
      </c>
      <c r="K2513" t="s">
        <v>267</v>
      </c>
      <c r="L2513" t="s">
        <v>35</v>
      </c>
    </row>
    <row r="2514" spans="1:12" x14ac:dyDescent="0.25">
      <c r="A2514">
        <v>72</v>
      </c>
      <c r="B2514" s="93">
        <v>43368</v>
      </c>
      <c r="C2514">
        <v>9</v>
      </c>
      <c r="D2514" t="s">
        <v>101</v>
      </c>
      <c r="E2514">
        <v>2018</v>
      </c>
      <c r="F2514" t="s">
        <v>22</v>
      </c>
      <c r="G2514" t="s">
        <v>395</v>
      </c>
      <c r="H2514" t="s">
        <v>396</v>
      </c>
      <c r="I2514">
        <v>25.91</v>
      </c>
      <c r="J2514">
        <v>0</v>
      </c>
      <c r="K2514" t="s">
        <v>267</v>
      </c>
      <c r="L2514" t="s">
        <v>34</v>
      </c>
    </row>
    <row r="2515" spans="1:12" x14ac:dyDescent="0.25">
      <c r="A2515">
        <v>72</v>
      </c>
      <c r="B2515" s="93">
        <v>43368</v>
      </c>
      <c r="C2515">
        <v>9</v>
      </c>
      <c r="D2515" t="s">
        <v>101</v>
      </c>
      <c r="E2515">
        <v>2018</v>
      </c>
      <c r="F2515" t="s">
        <v>23</v>
      </c>
      <c r="G2515" t="s">
        <v>395</v>
      </c>
      <c r="H2515" t="s">
        <v>396</v>
      </c>
      <c r="I2515">
        <v>33.21</v>
      </c>
      <c r="J2515">
        <v>0</v>
      </c>
      <c r="K2515" t="s">
        <v>267</v>
      </c>
      <c r="L2515" t="s">
        <v>34</v>
      </c>
    </row>
    <row r="2516" spans="1:12" x14ac:dyDescent="0.25">
      <c r="A2516">
        <v>72</v>
      </c>
      <c r="B2516" s="93">
        <v>43370</v>
      </c>
      <c r="C2516">
        <v>9</v>
      </c>
      <c r="D2516" t="s">
        <v>101</v>
      </c>
      <c r="E2516">
        <v>2018</v>
      </c>
      <c r="F2516" t="s">
        <v>23</v>
      </c>
      <c r="G2516" t="s">
        <v>37</v>
      </c>
      <c r="H2516" t="s">
        <v>145</v>
      </c>
      <c r="I2516">
        <v>1.8</v>
      </c>
      <c r="J2516">
        <v>0</v>
      </c>
      <c r="K2516" t="s">
        <v>267</v>
      </c>
      <c r="L2516" t="s">
        <v>35</v>
      </c>
    </row>
    <row r="2517" spans="1:12" x14ac:dyDescent="0.25">
      <c r="A2517">
        <v>73</v>
      </c>
      <c r="B2517" s="93">
        <v>43346</v>
      </c>
      <c r="C2517">
        <v>9</v>
      </c>
      <c r="D2517" t="s">
        <v>101</v>
      </c>
      <c r="E2517">
        <v>2018</v>
      </c>
      <c r="F2517" t="s">
        <v>21</v>
      </c>
      <c r="G2517" t="s">
        <v>36</v>
      </c>
      <c r="H2517" t="s">
        <v>374</v>
      </c>
      <c r="I2517">
        <v>8</v>
      </c>
      <c r="J2517">
        <v>0</v>
      </c>
      <c r="K2517" t="s">
        <v>268</v>
      </c>
      <c r="L2517" t="s">
        <v>222</v>
      </c>
    </row>
    <row r="2518" spans="1:12" x14ac:dyDescent="0.25">
      <c r="A2518">
        <v>73</v>
      </c>
      <c r="B2518" s="93">
        <v>43346</v>
      </c>
      <c r="C2518">
        <v>9</v>
      </c>
      <c r="D2518" t="s">
        <v>101</v>
      </c>
      <c r="E2518">
        <v>2018</v>
      </c>
      <c r="F2518" t="s">
        <v>22</v>
      </c>
      <c r="G2518" t="s">
        <v>36</v>
      </c>
      <c r="H2518" t="s">
        <v>374</v>
      </c>
      <c r="I2518">
        <v>8</v>
      </c>
      <c r="J2518">
        <v>0</v>
      </c>
      <c r="K2518" t="s">
        <v>268</v>
      </c>
      <c r="L2518" t="s">
        <v>222</v>
      </c>
    </row>
    <row r="2519" spans="1:12" x14ac:dyDescent="0.25">
      <c r="A2519">
        <v>73</v>
      </c>
      <c r="B2519" s="93">
        <v>43346</v>
      </c>
      <c r="C2519">
        <v>9</v>
      </c>
      <c r="D2519" t="s">
        <v>101</v>
      </c>
      <c r="E2519">
        <v>2018</v>
      </c>
      <c r="F2519" t="s">
        <v>23</v>
      </c>
      <c r="G2519" t="s">
        <v>58</v>
      </c>
      <c r="H2519" t="s">
        <v>374</v>
      </c>
      <c r="I2519">
        <v>76.75</v>
      </c>
      <c r="J2519">
        <v>0</v>
      </c>
      <c r="K2519" t="s">
        <v>268</v>
      </c>
      <c r="L2519" t="s">
        <v>222</v>
      </c>
    </row>
    <row r="2520" spans="1:12" x14ac:dyDescent="0.25">
      <c r="A2520">
        <v>73</v>
      </c>
      <c r="B2520" s="93">
        <v>43346</v>
      </c>
      <c r="C2520">
        <v>9</v>
      </c>
      <c r="D2520" t="s">
        <v>101</v>
      </c>
      <c r="E2520">
        <v>2018</v>
      </c>
      <c r="F2520" t="s">
        <v>23</v>
      </c>
      <c r="G2520" t="s">
        <v>63</v>
      </c>
      <c r="H2520" t="s">
        <v>374</v>
      </c>
      <c r="I2520">
        <v>124.78</v>
      </c>
      <c r="J2520">
        <v>0</v>
      </c>
      <c r="K2520" t="s">
        <v>268</v>
      </c>
      <c r="L2520" t="s">
        <v>64</v>
      </c>
    </row>
    <row r="2521" spans="1:12" x14ac:dyDescent="0.25">
      <c r="A2521">
        <v>73</v>
      </c>
      <c r="B2521" s="93">
        <v>43348</v>
      </c>
      <c r="C2521">
        <v>9</v>
      </c>
      <c r="D2521" t="s">
        <v>101</v>
      </c>
      <c r="E2521">
        <v>2018</v>
      </c>
      <c r="F2521" t="s">
        <v>22</v>
      </c>
      <c r="G2521" t="s">
        <v>36</v>
      </c>
      <c r="H2521" t="s">
        <v>376</v>
      </c>
      <c r="I2521">
        <v>16</v>
      </c>
      <c r="J2521">
        <v>0</v>
      </c>
      <c r="K2521" t="s">
        <v>268</v>
      </c>
      <c r="L2521" t="s">
        <v>222</v>
      </c>
    </row>
    <row r="2522" spans="1:12" x14ac:dyDescent="0.25">
      <c r="A2522">
        <v>73</v>
      </c>
      <c r="B2522" s="93">
        <v>43348</v>
      </c>
      <c r="C2522">
        <v>9</v>
      </c>
      <c r="D2522" t="s">
        <v>101</v>
      </c>
      <c r="E2522">
        <v>2018</v>
      </c>
      <c r="F2522" t="s">
        <v>21</v>
      </c>
      <c r="G2522" t="s">
        <v>36</v>
      </c>
      <c r="H2522" t="s">
        <v>376</v>
      </c>
      <c r="I2522">
        <v>48</v>
      </c>
      <c r="J2522">
        <v>0</v>
      </c>
      <c r="K2522" t="s">
        <v>268</v>
      </c>
      <c r="L2522" t="s">
        <v>222</v>
      </c>
    </row>
    <row r="2523" spans="1:12" x14ac:dyDescent="0.25">
      <c r="A2523">
        <v>73</v>
      </c>
      <c r="B2523" s="93">
        <v>43350</v>
      </c>
      <c r="C2523">
        <v>9</v>
      </c>
      <c r="D2523" t="s">
        <v>101</v>
      </c>
      <c r="E2523">
        <v>2018</v>
      </c>
      <c r="F2523" t="s">
        <v>21</v>
      </c>
      <c r="G2523" t="s">
        <v>36</v>
      </c>
      <c r="H2523" t="s">
        <v>379</v>
      </c>
      <c r="I2523">
        <v>48</v>
      </c>
      <c r="J2523">
        <v>0</v>
      </c>
      <c r="K2523" t="s">
        <v>268</v>
      </c>
      <c r="L2523" t="s">
        <v>222</v>
      </c>
    </row>
    <row r="2524" spans="1:12" x14ac:dyDescent="0.25">
      <c r="A2524">
        <v>73</v>
      </c>
      <c r="B2524" s="93">
        <v>43353</v>
      </c>
      <c r="C2524">
        <v>9</v>
      </c>
      <c r="D2524" t="s">
        <v>101</v>
      </c>
      <c r="E2524">
        <v>2018</v>
      </c>
      <c r="F2524" t="s">
        <v>23</v>
      </c>
      <c r="G2524" t="s">
        <v>381</v>
      </c>
      <c r="H2524" t="s">
        <v>382</v>
      </c>
      <c r="I2524">
        <v>17.34</v>
      </c>
      <c r="J2524">
        <v>0</v>
      </c>
      <c r="K2524" t="s">
        <v>268</v>
      </c>
      <c r="L2524" t="s">
        <v>34</v>
      </c>
    </row>
    <row r="2525" spans="1:12" x14ac:dyDescent="0.25">
      <c r="A2525">
        <v>73</v>
      </c>
      <c r="B2525" s="93">
        <v>43353</v>
      </c>
      <c r="C2525">
        <v>9</v>
      </c>
      <c r="D2525" t="s">
        <v>101</v>
      </c>
      <c r="E2525">
        <v>2018</v>
      </c>
      <c r="F2525" t="s">
        <v>21</v>
      </c>
      <c r="G2525" t="s">
        <v>381</v>
      </c>
      <c r="H2525" t="s">
        <v>382</v>
      </c>
      <c r="I2525">
        <v>952.83</v>
      </c>
      <c r="J2525">
        <v>0</v>
      </c>
      <c r="K2525" t="s">
        <v>268</v>
      </c>
      <c r="L2525" t="s">
        <v>34</v>
      </c>
    </row>
    <row r="2526" spans="1:12" x14ac:dyDescent="0.25">
      <c r="A2526">
        <v>73</v>
      </c>
      <c r="B2526" s="93">
        <v>43354</v>
      </c>
      <c r="C2526">
        <v>9</v>
      </c>
      <c r="D2526" t="s">
        <v>101</v>
      </c>
      <c r="E2526">
        <v>2018</v>
      </c>
      <c r="F2526" t="s">
        <v>21</v>
      </c>
      <c r="G2526" t="s">
        <v>36</v>
      </c>
      <c r="H2526" t="s">
        <v>384</v>
      </c>
      <c r="I2526">
        <v>24</v>
      </c>
      <c r="J2526">
        <v>0</v>
      </c>
      <c r="K2526" t="s">
        <v>268</v>
      </c>
      <c r="L2526" t="s">
        <v>222</v>
      </c>
    </row>
    <row r="2527" spans="1:12" x14ac:dyDescent="0.25">
      <c r="A2527">
        <v>73</v>
      </c>
      <c r="B2527" s="93">
        <v>43357</v>
      </c>
      <c r="C2527">
        <v>9</v>
      </c>
      <c r="D2527" t="s">
        <v>101</v>
      </c>
      <c r="E2527">
        <v>2018</v>
      </c>
      <c r="F2527" t="s">
        <v>22</v>
      </c>
      <c r="G2527" t="s">
        <v>36</v>
      </c>
      <c r="H2527" t="s">
        <v>387</v>
      </c>
      <c r="I2527">
        <v>16</v>
      </c>
      <c r="J2527">
        <v>0</v>
      </c>
      <c r="K2527" t="s">
        <v>268</v>
      </c>
      <c r="L2527" t="s">
        <v>222</v>
      </c>
    </row>
    <row r="2528" spans="1:12" x14ac:dyDescent="0.25">
      <c r="A2528">
        <v>73</v>
      </c>
      <c r="B2528" s="93">
        <v>43362</v>
      </c>
      <c r="C2528">
        <v>9</v>
      </c>
      <c r="D2528" t="s">
        <v>101</v>
      </c>
      <c r="E2528">
        <v>2018</v>
      </c>
      <c r="F2528" t="s">
        <v>21</v>
      </c>
      <c r="G2528" t="s">
        <v>36</v>
      </c>
      <c r="H2528" t="s">
        <v>390</v>
      </c>
      <c r="I2528">
        <v>48</v>
      </c>
      <c r="J2528">
        <v>0</v>
      </c>
      <c r="K2528" t="s">
        <v>268</v>
      </c>
      <c r="L2528" t="s">
        <v>222</v>
      </c>
    </row>
    <row r="2529" spans="1:12" x14ac:dyDescent="0.25">
      <c r="A2529">
        <v>73</v>
      </c>
      <c r="B2529" s="93">
        <v>43363</v>
      </c>
      <c r="C2529">
        <v>9</v>
      </c>
      <c r="D2529" t="s">
        <v>101</v>
      </c>
      <c r="E2529">
        <v>2018</v>
      </c>
      <c r="F2529" t="s">
        <v>21</v>
      </c>
      <c r="G2529" t="s">
        <v>36</v>
      </c>
      <c r="H2529" t="s">
        <v>391</v>
      </c>
      <c r="I2529">
        <v>16</v>
      </c>
      <c r="J2529">
        <v>0</v>
      </c>
      <c r="K2529" t="s">
        <v>268</v>
      </c>
      <c r="L2529" t="s">
        <v>222</v>
      </c>
    </row>
    <row r="2530" spans="1:12" x14ac:dyDescent="0.25">
      <c r="A2530">
        <v>73</v>
      </c>
      <c r="B2530" s="93">
        <v>43367</v>
      </c>
      <c r="C2530">
        <v>9</v>
      </c>
      <c r="D2530" t="s">
        <v>101</v>
      </c>
      <c r="E2530">
        <v>2018</v>
      </c>
      <c r="F2530" t="s">
        <v>22</v>
      </c>
      <c r="G2530" t="s">
        <v>36</v>
      </c>
      <c r="H2530" t="s">
        <v>394</v>
      </c>
      <c r="I2530">
        <v>8</v>
      </c>
      <c r="J2530">
        <v>0</v>
      </c>
      <c r="K2530" t="s">
        <v>268</v>
      </c>
      <c r="L2530" t="s">
        <v>222</v>
      </c>
    </row>
    <row r="2531" spans="1:12" x14ac:dyDescent="0.25">
      <c r="A2531">
        <v>73</v>
      </c>
      <c r="B2531" s="93">
        <v>43368</v>
      </c>
      <c r="C2531">
        <v>9</v>
      </c>
      <c r="D2531" t="s">
        <v>101</v>
      </c>
      <c r="E2531">
        <v>2018</v>
      </c>
      <c r="F2531" t="s">
        <v>21</v>
      </c>
      <c r="G2531" t="s">
        <v>36</v>
      </c>
      <c r="H2531" t="s">
        <v>397</v>
      </c>
      <c r="I2531">
        <v>8</v>
      </c>
      <c r="J2531">
        <v>0</v>
      </c>
      <c r="K2531" t="s">
        <v>268</v>
      </c>
      <c r="L2531" t="s">
        <v>222</v>
      </c>
    </row>
    <row r="2532" spans="1:12" x14ac:dyDescent="0.25">
      <c r="A2532">
        <v>73</v>
      </c>
      <c r="B2532" s="93">
        <v>43368</v>
      </c>
      <c r="C2532">
        <v>9</v>
      </c>
      <c r="D2532" t="s">
        <v>101</v>
      </c>
      <c r="E2532">
        <v>2018</v>
      </c>
      <c r="F2532" t="s">
        <v>22</v>
      </c>
      <c r="G2532" t="s">
        <v>395</v>
      </c>
      <c r="H2532" t="s">
        <v>396</v>
      </c>
      <c r="I2532">
        <v>94.73</v>
      </c>
      <c r="J2532">
        <v>0</v>
      </c>
      <c r="K2532" t="s">
        <v>268</v>
      </c>
      <c r="L2532" t="s">
        <v>34</v>
      </c>
    </row>
    <row r="2533" spans="1:12" x14ac:dyDescent="0.25">
      <c r="A2533">
        <v>73</v>
      </c>
      <c r="B2533" s="93">
        <v>43368</v>
      </c>
      <c r="C2533">
        <v>9</v>
      </c>
      <c r="D2533" t="s">
        <v>101</v>
      </c>
      <c r="E2533">
        <v>2018</v>
      </c>
      <c r="F2533" t="s">
        <v>23</v>
      </c>
      <c r="G2533" t="s">
        <v>395</v>
      </c>
      <c r="H2533" t="s">
        <v>396</v>
      </c>
      <c r="I2533">
        <v>153.78</v>
      </c>
      <c r="J2533">
        <v>0</v>
      </c>
      <c r="K2533" t="s">
        <v>268</v>
      </c>
      <c r="L2533" t="s">
        <v>34</v>
      </c>
    </row>
    <row r="2534" spans="1:12" x14ac:dyDescent="0.25">
      <c r="A2534">
        <v>73</v>
      </c>
      <c r="B2534" s="93">
        <v>43368</v>
      </c>
      <c r="C2534">
        <v>9</v>
      </c>
      <c r="D2534" t="s">
        <v>101</v>
      </c>
      <c r="E2534">
        <v>2018</v>
      </c>
      <c r="F2534" t="s">
        <v>21</v>
      </c>
      <c r="G2534" t="s">
        <v>395</v>
      </c>
      <c r="H2534" t="s">
        <v>396</v>
      </c>
      <c r="I2534">
        <v>852.46</v>
      </c>
      <c r="J2534">
        <v>0</v>
      </c>
      <c r="K2534" t="s">
        <v>268</v>
      </c>
      <c r="L2534" t="s">
        <v>34</v>
      </c>
    </row>
    <row r="2535" spans="1:12" x14ac:dyDescent="0.25">
      <c r="A2535">
        <v>73</v>
      </c>
      <c r="B2535" s="93">
        <v>43369</v>
      </c>
      <c r="C2535">
        <v>9</v>
      </c>
      <c r="D2535" t="s">
        <v>101</v>
      </c>
      <c r="E2535">
        <v>2018</v>
      </c>
      <c r="F2535" t="s">
        <v>21</v>
      </c>
      <c r="G2535" t="s">
        <v>36</v>
      </c>
      <c r="H2535" t="s">
        <v>398</v>
      </c>
      <c r="I2535">
        <v>24</v>
      </c>
      <c r="J2535">
        <v>0</v>
      </c>
      <c r="K2535" t="s">
        <v>268</v>
      </c>
      <c r="L2535" t="s">
        <v>222</v>
      </c>
    </row>
    <row r="2536" spans="1:12" x14ac:dyDescent="0.25">
      <c r="A2536">
        <v>74</v>
      </c>
      <c r="B2536" s="93">
        <v>43363</v>
      </c>
      <c r="C2536">
        <v>9</v>
      </c>
      <c r="D2536" t="s">
        <v>101</v>
      </c>
      <c r="E2536">
        <v>2018</v>
      </c>
      <c r="F2536" t="s">
        <v>23</v>
      </c>
      <c r="G2536" t="s">
        <v>63</v>
      </c>
      <c r="H2536" t="s">
        <v>391</v>
      </c>
      <c r="I2536">
        <v>37.75</v>
      </c>
      <c r="J2536">
        <v>0</v>
      </c>
      <c r="K2536" t="s">
        <v>269</v>
      </c>
      <c r="L2536" t="s">
        <v>64</v>
      </c>
    </row>
    <row r="2537" spans="1:12" x14ac:dyDescent="0.25">
      <c r="A2537">
        <v>76</v>
      </c>
      <c r="B2537" s="93">
        <v>43348</v>
      </c>
      <c r="C2537">
        <v>9</v>
      </c>
      <c r="D2537" t="s">
        <v>101</v>
      </c>
      <c r="E2537">
        <v>2018</v>
      </c>
      <c r="F2537" t="s">
        <v>21</v>
      </c>
      <c r="G2537" t="s">
        <v>36</v>
      </c>
      <c r="H2537" t="s">
        <v>376</v>
      </c>
      <c r="I2537">
        <v>16</v>
      </c>
      <c r="J2537">
        <v>0</v>
      </c>
      <c r="K2537" t="s">
        <v>270</v>
      </c>
      <c r="L2537" t="s">
        <v>222</v>
      </c>
    </row>
    <row r="2538" spans="1:12" x14ac:dyDescent="0.25">
      <c r="A2538">
        <v>76</v>
      </c>
      <c r="B2538" s="93">
        <v>43354</v>
      </c>
      <c r="C2538">
        <v>9</v>
      </c>
      <c r="D2538" t="s">
        <v>101</v>
      </c>
      <c r="E2538">
        <v>2018</v>
      </c>
      <c r="F2538" t="s">
        <v>23</v>
      </c>
      <c r="G2538" t="s">
        <v>63</v>
      </c>
      <c r="H2538" t="s">
        <v>384</v>
      </c>
      <c r="I2538">
        <v>144.53</v>
      </c>
      <c r="J2538">
        <v>0</v>
      </c>
      <c r="K2538" t="s">
        <v>270</v>
      </c>
      <c r="L2538" t="s">
        <v>64</v>
      </c>
    </row>
    <row r="2539" spans="1:12" x14ac:dyDescent="0.25">
      <c r="A2539">
        <v>76</v>
      </c>
      <c r="B2539" s="93">
        <v>43361</v>
      </c>
      <c r="C2539">
        <v>9</v>
      </c>
      <c r="D2539" t="s">
        <v>101</v>
      </c>
      <c r="E2539">
        <v>2018</v>
      </c>
      <c r="F2539" t="s">
        <v>23</v>
      </c>
      <c r="G2539" t="s">
        <v>63</v>
      </c>
      <c r="H2539" t="s">
        <v>389</v>
      </c>
      <c r="I2539">
        <v>18.95</v>
      </c>
      <c r="J2539">
        <v>0</v>
      </c>
      <c r="K2539" t="s">
        <v>270</v>
      </c>
      <c r="L2539" t="s">
        <v>64</v>
      </c>
    </row>
    <row r="2540" spans="1:12" x14ac:dyDescent="0.25">
      <c r="A2540">
        <v>77</v>
      </c>
      <c r="B2540" s="93">
        <v>43349</v>
      </c>
      <c r="C2540">
        <v>9</v>
      </c>
      <c r="D2540" t="s">
        <v>101</v>
      </c>
      <c r="E2540">
        <v>2018</v>
      </c>
      <c r="F2540" t="s">
        <v>23</v>
      </c>
      <c r="G2540" t="s">
        <v>63</v>
      </c>
      <c r="H2540" t="s">
        <v>377</v>
      </c>
      <c r="I2540">
        <v>75.099999999999994</v>
      </c>
      <c r="J2540">
        <v>0</v>
      </c>
      <c r="K2540" t="s">
        <v>271</v>
      </c>
      <c r="L2540" t="s">
        <v>64</v>
      </c>
    </row>
    <row r="2541" spans="1:12" x14ac:dyDescent="0.25">
      <c r="A2541">
        <v>77</v>
      </c>
      <c r="B2541" s="93">
        <v>43367</v>
      </c>
      <c r="C2541">
        <v>9</v>
      </c>
      <c r="D2541" t="s">
        <v>101</v>
      </c>
      <c r="E2541">
        <v>2018</v>
      </c>
      <c r="F2541" t="s">
        <v>23</v>
      </c>
      <c r="G2541" t="s">
        <v>58</v>
      </c>
      <c r="H2541" t="s">
        <v>394</v>
      </c>
      <c r="I2541">
        <v>14.19</v>
      </c>
      <c r="J2541">
        <v>0</v>
      </c>
      <c r="K2541" t="s">
        <v>271</v>
      </c>
      <c r="L2541" t="s">
        <v>222</v>
      </c>
    </row>
    <row r="2542" spans="1:12" x14ac:dyDescent="0.25">
      <c r="A2542">
        <v>78</v>
      </c>
      <c r="B2542" s="93">
        <v>43346</v>
      </c>
      <c r="C2542">
        <v>9</v>
      </c>
      <c r="D2542" t="s">
        <v>101</v>
      </c>
      <c r="E2542">
        <v>2018</v>
      </c>
      <c r="F2542" t="s">
        <v>23</v>
      </c>
      <c r="G2542" t="s">
        <v>63</v>
      </c>
      <c r="H2542" t="s">
        <v>374</v>
      </c>
      <c r="I2542">
        <v>29.17</v>
      </c>
      <c r="J2542">
        <v>0</v>
      </c>
      <c r="K2542" t="s">
        <v>272</v>
      </c>
      <c r="L2542" t="s">
        <v>64</v>
      </c>
    </row>
    <row r="2543" spans="1:12" x14ac:dyDescent="0.25">
      <c r="A2543">
        <v>79</v>
      </c>
      <c r="B2543" s="93">
        <v>43348</v>
      </c>
      <c r="C2543">
        <v>9</v>
      </c>
      <c r="D2543" t="s">
        <v>101</v>
      </c>
      <c r="E2543">
        <v>2018</v>
      </c>
      <c r="F2543" t="s">
        <v>23</v>
      </c>
      <c r="G2543" t="s">
        <v>64</v>
      </c>
      <c r="H2543" t="s">
        <v>376</v>
      </c>
      <c r="I2543">
        <v>41.71</v>
      </c>
      <c r="J2543">
        <v>0</v>
      </c>
      <c r="K2543" t="s">
        <v>730</v>
      </c>
      <c r="L2543" t="s">
        <v>64</v>
      </c>
    </row>
    <row r="2544" spans="1:12" x14ac:dyDescent="0.25">
      <c r="A2544">
        <v>80</v>
      </c>
      <c r="B2544" s="93">
        <v>43346</v>
      </c>
      <c r="C2544">
        <v>9</v>
      </c>
      <c r="D2544" t="s">
        <v>101</v>
      </c>
      <c r="E2544">
        <v>2018</v>
      </c>
      <c r="F2544" t="s">
        <v>23</v>
      </c>
      <c r="G2544" t="s">
        <v>63</v>
      </c>
      <c r="H2544" t="s">
        <v>374</v>
      </c>
      <c r="I2544">
        <v>82.16</v>
      </c>
      <c r="J2544">
        <v>0</v>
      </c>
      <c r="K2544" t="s">
        <v>273</v>
      </c>
      <c r="L2544" t="s">
        <v>64</v>
      </c>
    </row>
    <row r="2545" spans="1:12" x14ac:dyDescent="0.25">
      <c r="A2545">
        <v>80</v>
      </c>
      <c r="B2545" s="93">
        <v>43353</v>
      </c>
      <c r="C2545">
        <v>9</v>
      </c>
      <c r="D2545" t="s">
        <v>101</v>
      </c>
      <c r="E2545">
        <v>2018</v>
      </c>
      <c r="F2545" t="s">
        <v>21</v>
      </c>
      <c r="G2545" t="s">
        <v>381</v>
      </c>
      <c r="H2545" t="s">
        <v>382</v>
      </c>
      <c r="I2545">
        <v>188.36</v>
      </c>
      <c r="J2545">
        <v>0</v>
      </c>
      <c r="K2545" t="s">
        <v>273</v>
      </c>
      <c r="L2545" t="s">
        <v>34</v>
      </c>
    </row>
    <row r="2546" spans="1:12" x14ac:dyDescent="0.25">
      <c r="A2546">
        <v>80</v>
      </c>
      <c r="B2546" s="93">
        <v>43354</v>
      </c>
      <c r="C2546">
        <v>9</v>
      </c>
      <c r="D2546" t="s">
        <v>101</v>
      </c>
      <c r="E2546">
        <v>2018</v>
      </c>
      <c r="F2546" t="s">
        <v>23</v>
      </c>
      <c r="G2546" t="s">
        <v>63</v>
      </c>
      <c r="H2546" t="s">
        <v>384</v>
      </c>
      <c r="I2546">
        <v>51.8</v>
      </c>
      <c r="J2546">
        <v>0</v>
      </c>
      <c r="K2546" t="s">
        <v>273</v>
      </c>
      <c r="L2546" t="s">
        <v>64</v>
      </c>
    </row>
    <row r="2547" spans="1:12" x14ac:dyDescent="0.25">
      <c r="A2547">
        <v>80</v>
      </c>
      <c r="B2547" s="93">
        <v>43360</v>
      </c>
      <c r="C2547">
        <v>9</v>
      </c>
      <c r="D2547" t="s">
        <v>101</v>
      </c>
      <c r="E2547">
        <v>2018</v>
      </c>
      <c r="F2547" t="s">
        <v>21</v>
      </c>
      <c r="G2547" t="s">
        <v>36</v>
      </c>
      <c r="H2547" t="s">
        <v>388</v>
      </c>
      <c r="I2547">
        <v>8</v>
      </c>
      <c r="J2547">
        <v>0</v>
      </c>
      <c r="K2547" t="s">
        <v>273</v>
      </c>
      <c r="L2547" t="s">
        <v>222</v>
      </c>
    </row>
    <row r="2548" spans="1:12" x14ac:dyDescent="0.25">
      <c r="A2548">
        <v>80</v>
      </c>
      <c r="B2548" s="93">
        <v>43368</v>
      </c>
      <c r="C2548">
        <v>9</v>
      </c>
      <c r="D2548" t="s">
        <v>101</v>
      </c>
      <c r="E2548">
        <v>2018</v>
      </c>
      <c r="F2548" t="s">
        <v>22</v>
      </c>
      <c r="G2548" t="s">
        <v>395</v>
      </c>
      <c r="H2548" t="s">
        <v>396</v>
      </c>
      <c r="I2548">
        <v>27.45</v>
      </c>
      <c r="J2548">
        <v>0</v>
      </c>
      <c r="K2548" t="s">
        <v>273</v>
      </c>
      <c r="L2548" t="s">
        <v>34</v>
      </c>
    </row>
    <row r="2549" spans="1:12" x14ac:dyDescent="0.25">
      <c r="A2549">
        <v>80</v>
      </c>
      <c r="B2549" s="93">
        <v>43368</v>
      </c>
      <c r="C2549">
        <v>9</v>
      </c>
      <c r="D2549" t="s">
        <v>101</v>
      </c>
      <c r="E2549">
        <v>2018</v>
      </c>
      <c r="F2549" t="s">
        <v>21</v>
      </c>
      <c r="G2549" t="s">
        <v>395</v>
      </c>
      <c r="H2549" t="s">
        <v>396</v>
      </c>
      <c r="I2549">
        <v>42.03</v>
      </c>
      <c r="J2549">
        <v>0</v>
      </c>
      <c r="K2549" t="s">
        <v>273</v>
      </c>
      <c r="L2549" t="s">
        <v>34</v>
      </c>
    </row>
    <row r="2550" spans="1:12" x14ac:dyDescent="0.25">
      <c r="A2550">
        <v>89</v>
      </c>
      <c r="B2550" s="93">
        <v>43346</v>
      </c>
      <c r="C2550">
        <v>9</v>
      </c>
      <c r="D2550" t="s">
        <v>101</v>
      </c>
      <c r="E2550">
        <v>2018</v>
      </c>
      <c r="F2550" t="s">
        <v>23</v>
      </c>
      <c r="G2550" t="s">
        <v>63</v>
      </c>
      <c r="H2550" t="s">
        <v>374</v>
      </c>
      <c r="I2550">
        <v>42.34</v>
      </c>
      <c r="J2550">
        <v>0</v>
      </c>
      <c r="K2550" t="s">
        <v>274</v>
      </c>
      <c r="L2550" t="s">
        <v>64</v>
      </c>
    </row>
    <row r="2551" spans="1:12" x14ac:dyDescent="0.25">
      <c r="A2551">
        <v>91</v>
      </c>
      <c r="B2551" s="93">
        <v>43344</v>
      </c>
      <c r="C2551">
        <v>9</v>
      </c>
      <c r="D2551" t="s">
        <v>101</v>
      </c>
      <c r="E2551">
        <v>2018</v>
      </c>
      <c r="F2551" t="s">
        <v>72</v>
      </c>
      <c r="G2551" t="s">
        <v>35</v>
      </c>
      <c r="H2551" t="s">
        <v>373</v>
      </c>
      <c r="I2551">
        <v>50</v>
      </c>
      <c r="J2551">
        <v>0</v>
      </c>
      <c r="K2551" t="s">
        <v>275</v>
      </c>
      <c r="L2551" t="s">
        <v>35</v>
      </c>
    </row>
    <row r="2552" spans="1:12" x14ac:dyDescent="0.25">
      <c r="A2552">
        <v>91</v>
      </c>
      <c r="B2552" s="93">
        <v>43344</v>
      </c>
      <c r="C2552">
        <v>9</v>
      </c>
      <c r="D2552" t="s">
        <v>101</v>
      </c>
      <c r="E2552">
        <v>2018</v>
      </c>
      <c r="F2552" t="s">
        <v>83</v>
      </c>
      <c r="G2552" t="s">
        <v>65</v>
      </c>
      <c r="H2552" t="s">
        <v>373</v>
      </c>
      <c r="I2552">
        <v>513.05999999999995</v>
      </c>
      <c r="J2552">
        <v>0</v>
      </c>
      <c r="K2552" t="s">
        <v>275</v>
      </c>
      <c r="L2552" t="s">
        <v>35</v>
      </c>
    </row>
    <row r="2553" spans="1:12" x14ac:dyDescent="0.25">
      <c r="A2553">
        <v>91</v>
      </c>
      <c r="B2553" s="93">
        <v>43344</v>
      </c>
      <c r="C2553">
        <v>9</v>
      </c>
      <c r="D2553" t="s">
        <v>101</v>
      </c>
      <c r="E2553">
        <v>2018</v>
      </c>
      <c r="F2553" t="s">
        <v>75</v>
      </c>
      <c r="G2553" t="s">
        <v>65</v>
      </c>
      <c r="H2553" t="s">
        <v>373</v>
      </c>
      <c r="I2553">
        <v>1197.1400000000001</v>
      </c>
      <c r="J2553">
        <v>0</v>
      </c>
      <c r="K2553" t="s">
        <v>275</v>
      </c>
      <c r="L2553" t="s">
        <v>35</v>
      </c>
    </row>
    <row r="2554" spans="1:12" x14ac:dyDescent="0.25">
      <c r="A2554">
        <v>91</v>
      </c>
      <c r="B2554" s="93">
        <v>43346</v>
      </c>
      <c r="C2554">
        <v>9</v>
      </c>
      <c r="D2554" t="s">
        <v>101</v>
      </c>
      <c r="E2554">
        <v>2018</v>
      </c>
      <c r="F2554" t="s">
        <v>167</v>
      </c>
      <c r="G2554" t="s">
        <v>58</v>
      </c>
      <c r="H2554" t="s">
        <v>374</v>
      </c>
      <c r="I2554">
        <v>49.5</v>
      </c>
      <c r="J2554">
        <v>0</v>
      </c>
      <c r="K2554" t="s">
        <v>275</v>
      </c>
      <c r="L2554" t="s">
        <v>222</v>
      </c>
    </row>
    <row r="2555" spans="1:12" x14ac:dyDescent="0.25">
      <c r="A2555">
        <v>91</v>
      </c>
      <c r="B2555" s="93">
        <v>43346</v>
      </c>
      <c r="C2555">
        <v>9</v>
      </c>
      <c r="D2555" t="s">
        <v>101</v>
      </c>
      <c r="E2555">
        <v>2018</v>
      </c>
      <c r="F2555" t="s">
        <v>75</v>
      </c>
      <c r="G2555" t="s">
        <v>63</v>
      </c>
      <c r="H2555" t="s">
        <v>374</v>
      </c>
      <c r="I2555">
        <v>64.849999999999994</v>
      </c>
      <c r="J2555">
        <v>0</v>
      </c>
      <c r="K2555" t="s">
        <v>275</v>
      </c>
      <c r="L2555" t="s">
        <v>64</v>
      </c>
    </row>
    <row r="2556" spans="1:12" x14ac:dyDescent="0.25">
      <c r="A2556">
        <v>91</v>
      </c>
      <c r="B2556" s="93">
        <v>43346</v>
      </c>
      <c r="C2556">
        <v>9</v>
      </c>
      <c r="D2556" t="s">
        <v>101</v>
      </c>
      <c r="E2556">
        <v>2018</v>
      </c>
      <c r="F2556" t="s">
        <v>70</v>
      </c>
      <c r="G2556" t="s">
        <v>66</v>
      </c>
      <c r="H2556" t="s">
        <v>374</v>
      </c>
      <c r="I2556">
        <v>67.48</v>
      </c>
      <c r="J2556">
        <v>0</v>
      </c>
      <c r="K2556" t="s">
        <v>275</v>
      </c>
      <c r="L2556" t="s">
        <v>35</v>
      </c>
    </row>
    <row r="2557" spans="1:12" x14ac:dyDescent="0.25">
      <c r="A2557">
        <v>91</v>
      </c>
      <c r="B2557" s="93">
        <v>43346</v>
      </c>
      <c r="C2557">
        <v>9</v>
      </c>
      <c r="D2557" t="s">
        <v>101</v>
      </c>
      <c r="E2557">
        <v>2018</v>
      </c>
      <c r="F2557" t="s">
        <v>74</v>
      </c>
      <c r="G2557" t="s">
        <v>35</v>
      </c>
      <c r="H2557" t="s">
        <v>374</v>
      </c>
      <c r="I2557">
        <v>80.5</v>
      </c>
      <c r="J2557">
        <v>0</v>
      </c>
      <c r="K2557" t="s">
        <v>275</v>
      </c>
      <c r="L2557" t="s">
        <v>35</v>
      </c>
    </row>
    <row r="2558" spans="1:12" x14ac:dyDescent="0.25">
      <c r="A2558">
        <v>91</v>
      </c>
      <c r="B2558" s="93">
        <v>43346</v>
      </c>
      <c r="C2558">
        <v>9</v>
      </c>
      <c r="D2558" t="s">
        <v>101</v>
      </c>
      <c r="E2558">
        <v>2018</v>
      </c>
      <c r="F2558" t="s">
        <v>81</v>
      </c>
      <c r="G2558" t="s">
        <v>58</v>
      </c>
      <c r="H2558" t="s">
        <v>374</v>
      </c>
      <c r="I2558">
        <v>86.3</v>
      </c>
      <c r="J2558">
        <v>0</v>
      </c>
      <c r="K2558" t="s">
        <v>275</v>
      </c>
      <c r="L2558" t="s">
        <v>222</v>
      </c>
    </row>
    <row r="2559" spans="1:12" x14ac:dyDescent="0.25">
      <c r="A2559">
        <v>91</v>
      </c>
      <c r="B2559" s="93">
        <v>43346</v>
      </c>
      <c r="C2559">
        <v>9</v>
      </c>
      <c r="D2559" t="s">
        <v>101</v>
      </c>
      <c r="E2559">
        <v>2018</v>
      </c>
      <c r="F2559" t="s">
        <v>82</v>
      </c>
      <c r="G2559" t="s">
        <v>66</v>
      </c>
      <c r="H2559" t="s">
        <v>374</v>
      </c>
      <c r="I2559">
        <v>131.15</v>
      </c>
      <c r="J2559">
        <v>0</v>
      </c>
      <c r="K2559" t="s">
        <v>275</v>
      </c>
      <c r="L2559" t="s">
        <v>35</v>
      </c>
    </row>
    <row r="2560" spans="1:12" x14ac:dyDescent="0.25">
      <c r="A2560">
        <v>91</v>
      </c>
      <c r="B2560" s="93">
        <v>43346</v>
      </c>
      <c r="C2560">
        <v>9</v>
      </c>
      <c r="D2560" t="s">
        <v>101</v>
      </c>
      <c r="E2560">
        <v>2018</v>
      </c>
      <c r="F2560" t="s">
        <v>70</v>
      </c>
      <c r="G2560" t="s">
        <v>35</v>
      </c>
      <c r="H2560" t="s">
        <v>374</v>
      </c>
      <c r="I2560">
        <v>192.67</v>
      </c>
      <c r="J2560">
        <v>0</v>
      </c>
      <c r="K2560" t="s">
        <v>275</v>
      </c>
      <c r="L2560" t="s">
        <v>35</v>
      </c>
    </row>
    <row r="2561" spans="1:12" x14ac:dyDescent="0.25">
      <c r="A2561">
        <v>91</v>
      </c>
      <c r="B2561" s="93">
        <v>43346</v>
      </c>
      <c r="C2561">
        <v>9</v>
      </c>
      <c r="D2561" t="s">
        <v>101</v>
      </c>
      <c r="E2561">
        <v>2018</v>
      </c>
      <c r="F2561" t="s">
        <v>68</v>
      </c>
      <c r="G2561" t="s">
        <v>58</v>
      </c>
      <c r="H2561" t="s">
        <v>374</v>
      </c>
      <c r="I2561">
        <v>204.83</v>
      </c>
      <c r="J2561">
        <v>0</v>
      </c>
      <c r="K2561" t="s">
        <v>275</v>
      </c>
      <c r="L2561" t="s">
        <v>222</v>
      </c>
    </row>
    <row r="2562" spans="1:12" x14ac:dyDescent="0.25">
      <c r="A2562">
        <v>91</v>
      </c>
      <c r="B2562" s="93">
        <v>43347</v>
      </c>
      <c r="C2562">
        <v>9</v>
      </c>
      <c r="D2562" t="s">
        <v>101</v>
      </c>
      <c r="E2562">
        <v>2018</v>
      </c>
      <c r="F2562" t="s">
        <v>72</v>
      </c>
      <c r="G2562" t="s">
        <v>35</v>
      </c>
      <c r="H2562" t="s">
        <v>375</v>
      </c>
      <c r="I2562">
        <v>49.6</v>
      </c>
      <c r="J2562">
        <v>0</v>
      </c>
      <c r="K2562" t="s">
        <v>275</v>
      </c>
      <c r="L2562" t="s">
        <v>35</v>
      </c>
    </row>
    <row r="2563" spans="1:12" x14ac:dyDescent="0.25">
      <c r="A2563">
        <v>91</v>
      </c>
      <c r="B2563" s="93">
        <v>43347</v>
      </c>
      <c r="C2563">
        <v>9</v>
      </c>
      <c r="D2563" t="s">
        <v>101</v>
      </c>
      <c r="E2563">
        <v>2018</v>
      </c>
      <c r="F2563" t="s">
        <v>75</v>
      </c>
      <c r="G2563" t="s">
        <v>65</v>
      </c>
      <c r="H2563" t="s">
        <v>375</v>
      </c>
      <c r="I2563">
        <v>150</v>
      </c>
      <c r="J2563">
        <v>0</v>
      </c>
      <c r="K2563" t="s">
        <v>275</v>
      </c>
      <c r="L2563" t="s">
        <v>35</v>
      </c>
    </row>
    <row r="2564" spans="1:12" x14ac:dyDescent="0.25">
      <c r="A2564">
        <v>91</v>
      </c>
      <c r="B2564" s="93">
        <v>43347</v>
      </c>
      <c r="C2564">
        <v>9</v>
      </c>
      <c r="D2564" t="s">
        <v>101</v>
      </c>
      <c r="E2564">
        <v>2018</v>
      </c>
      <c r="F2564" t="s">
        <v>76</v>
      </c>
      <c r="G2564" t="s">
        <v>65</v>
      </c>
      <c r="H2564" t="s">
        <v>375</v>
      </c>
      <c r="I2564">
        <v>300</v>
      </c>
      <c r="J2564">
        <v>0</v>
      </c>
      <c r="K2564" t="s">
        <v>275</v>
      </c>
      <c r="L2564" t="s">
        <v>35</v>
      </c>
    </row>
    <row r="2565" spans="1:12" x14ac:dyDescent="0.25">
      <c r="A2565">
        <v>91</v>
      </c>
      <c r="B2565" s="93">
        <v>43347</v>
      </c>
      <c r="C2565">
        <v>9</v>
      </c>
      <c r="D2565" t="s">
        <v>101</v>
      </c>
      <c r="E2565">
        <v>2018</v>
      </c>
      <c r="F2565" t="s">
        <v>72</v>
      </c>
      <c r="G2565" t="s">
        <v>65</v>
      </c>
      <c r="H2565" t="s">
        <v>375</v>
      </c>
      <c r="I2565">
        <v>2166</v>
      </c>
      <c r="J2565">
        <v>0</v>
      </c>
      <c r="K2565" t="s">
        <v>275</v>
      </c>
      <c r="L2565" t="s">
        <v>35</v>
      </c>
    </row>
    <row r="2566" spans="1:12" x14ac:dyDescent="0.25">
      <c r="A2566">
        <v>91</v>
      </c>
      <c r="B2566" s="93">
        <v>43347</v>
      </c>
      <c r="C2566">
        <v>9</v>
      </c>
      <c r="D2566" t="s">
        <v>101</v>
      </c>
      <c r="E2566">
        <v>2018</v>
      </c>
      <c r="F2566" t="s">
        <v>71</v>
      </c>
      <c r="G2566" t="s">
        <v>65</v>
      </c>
      <c r="H2566" t="s">
        <v>375</v>
      </c>
      <c r="I2566">
        <v>2400</v>
      </c>
      <c r="J2566">
        <v>0</v>
      </c>
      <c r="K2566" t="s">
        <v>275</v>
      </c>
      <c r="L2566" t="s">
        <v>35</v>
      </c>
    </row>
    <row r="2567" spans="1:12" x14ac:dyDescent="0.25">
      <c r="A2567">
        <v>91</v>
      </c>
      <c r="B2567" s="93">
        <v>43348</v>
      </c>
      <c r="C2567">
        <v>9</v>
      </c>
      <c r="D2567" t="s">
        <v>101</v>
      </c>
      <c r="E2567">
        <v>2018</v>
      </c>
      <c r="F2567" t="s">
        <v>110</v>
      </c>
      <c r="G2567" t="s">
        <v>35</v>
      </c>
      <c r="H2567" t="s">
        <v>376</v>
      </c>
      <c r="I2567">
        <v>6.12</v>
      </c>
      <c r="J2567">
        <v>0</v>
      </c>
      <c r="K2567" t="s">
        <v>275</v>
      </c>
      <c r="L2567" t="s">
        <v>35</v>
      </c>
    </row>
    <row r="2568" spans="1:12" x14ac:dyDescent="0.25">
      <c r="A2568">
        <v>91</v>
      </c>
      <c r="B2568" s="93">
        <v>43348</v>
      </c>
      <c r="C2568">
        <v>9</v>
      </c>
      <c r="D2568" t="s">
        <v>101</v>
      </c>
      <c r="E2568">
        <v>2018</v>
      </c>
      <c r="F2568" t="s">
        <v>71</v>
      </c>
      <c r="G2568" t="s">
        <v>36</v>
      </c>
      <c r="H2568" t="s">
        <v>376</v>
      </c>
      <c r="I2568">
        <v>10</v>
      </c>
      <c r="J2568">
        <v>0</v>
      </c>
      <c r="K2568" t="s">
        <v>275</v>
      </c>
      <c r="L2568" t="s">
        <v>222</v>
      </c>
    </row>
    <row r="2569" spans="1:12" x14ac:dyDescent="0.25">
      <c r="A2569">
        <v>91</v>
      </c>
      <c r="B2569" s="93">
        <v>43348</v>
      </c>
      <c r="C2569">
        <v>9</v>
      </c>
      <c r="D2569" t="s">
        <v>101</v>
      </c>
      <c r="E2569">
        <v>2018</v>
      </c>
      <c r="F2569" t="s">
        <v>71</v>
      </c>
      <c r="G2569" t="s">
        <v>35</v>
      </c>
      <c r="H2569" t="s">
        <v>376</v>
      </c>
      <c r="I2569">
        <v>10.07</v>
      </c>
      <c r="J2569">
        <v>0</v>
      </c>
      <c r="K2569" t="s">
        <v>275</v>
      </c>
      <c r="L2569" t="s">
        <v>35</v>
      </c>
    </row>
    <row r="2570" spans="1:12" x14ac:dyDescent="0.25">
      <c r="A2570">
        <v>91</v>
      </c>
      <c r="B2570" s="93">
        <v>43348</v>
      </c>
      <c r="C2570">
        <v>9</v>
      </c>
      <c r="D2570" t="s">
        <v>101</v>
      </c>
      <c r="E2570">
        <v>2018</v>
      </c>
      <c r="F2570" t="s">
        <v>82</v>
      </c>
      <c r="G2570" t="s">
        <v>35</v>
      </c>
      <c r="H2570" t="s">
        <v>376</v>
      </c>
      <c r="I2570">
        <v>20</v>
      </c>
      <c r="J2570">
        <v>0</v>
      </c>
      <c r="K2570" t="s">
        <v>275</v>
      </c>
      <c r="L2570" t="s">
        <v>35</v>
      </c>
    </row>
    <row r="2571" spans="1:12" x14ac:dyDescent="0.25">
      <c r="A2571">
        <v>91</v>
      </c>
      <c r="B2571" s="93">
        <v>43348</v>
      </c>
      <c r="C2571">
        <v>9</v>
      </c>
      <c r="D2571" t="s">
        <v>101</v>
      </c>
      <c r="E2571">
        <v>2018</v>
      </c>
      <c r="F2571" t="s">
        <v>71</v>
      </c>
      <c r="G2571" t="s">
        <v>64</v>
      </c>
      <c r="H2571" t="s">
        <v>376</v>
      </c>
      <c r="I2571">
        <v>22</v>
      </c>
      <c r="J2571">
        <v>0</v>
      </c>
      <c r="K2571" t="s">
        <v>275</v>
      </c>
      <c r="L2571" t="s">
        <v>64</v>
      </c>
    </row>
    <row r="2572" spans="1:12" x14ac:dyDescent="0.25">
      <c r="A2572">
        <v>91</v>
      </c>
      <c r="B2572" s="93">
        <v>43348</v>
      </c>
      <c r="C2572">
        <v>9</v>
      </c>
      <c r="D2572" t="s">
        <v>101</v>
      </c>
      <c r="E2572">
        <v>2018</v>
      </c>
      <c r="F2572" t="s">
        <v>70</v>
      </c>
      <c r="G2572" t="s">
        <v>35</v>
      </c>
      <c r="H2572" t="s">
        <v>376</v>
      </c>
      <c r="I2572">
        <v>37</v>
      </c>
      <c r="J2572">
        <v>0</v>
      </c>
      <c r="K2572" t="s">
        <v>275</v>
      </c>
      <c r="L2572" t="s">
        <v>35</v>
      </c>
    </row>
    <row r="2573" spans="1:12" x14ac:dyDescent="0.25">
      <c r="A2573">
        <v>91</v>
      </c>
      <c r="B2573" s="93">
        <v>43348</v>
      </c>
      <c r="C2573">
        <v>9</v>
      </c>
      <c r="D2573" t="s">
        <v>101</v>
      </c>
      <c r="E2573">
        <v>2018</v>
      </c>
      <c r="F2573" t="s">
        <v>81</v>
      </c>
      <c r="G2573" t="s">
        <v>35</v>
      </c>
      <c r="H2573" t="s">
        <v>376</v>
      </c>
      <c r="I2573">
        <v>46</v>
      </c>
      <c r="J2573">
        <v>0</v>
      </c>
      <c r="K2573" t="s">
        <v>275</v>
      </c>
      <c r="L2573" t="s">
        <v>35</v>
      </c>
    </row>
    <row r="2574" spans="1:12" x14ac:dyDescent="0.25">
      <c r="A2574">
        <v>91</v>
      </c>
      <c r="B2574" s="93">
        <v>43348</v>
      </c>
      <c r="C2574">
        <v>9</v>
      </c>
      <c r="D2574" t="s">
        <v>101</v>
      </c>
      <c r="E2574">
        <v>2018</v>
      </c>
      <c r="F2574" t="s">
        <v>75</v>
      </c>
      <c r="G2574" t="s">
        <v>35</v>
      </c>
      <c r="H2574" t="s">
        <v>376</v>
      </c>
      <c r="I2574">
        <v>49</v>
      </c>
      <c r="J2574">
        <v>0</v>
      </c>
      <c r="K2574" t="s">
        <v>275</v>
      </c>
      <c r="L2574" t="s">
        <v>35</v>
      </c>
    </row>
    <row r="2575" spans="1:12" x14ac:dyDescent="0.25">
      <c r="A2575">
        <v>91</v>
      </c>
      <c r="B2575" s="93">
        <v>43348</v>
      </c>
      <c r="C2575">
        <v>9</v>
      </c>
      <c r="D2575" t="s">
        <v>101</v>
      </c>
      <c r="E2575">
        <v>2018</v>
      </c>
      <c r="F2575" t="s">
        <v>74</v>
      </c>
      <c r="G2575" t="s">
        <v>35</v>
      </c>
      <c r="H2575" t="s">
        <v>376</v>
      </c>
      <c r="I2575">
        <v>159.38999999999999</v>
      </c>
      <c r="J2575">
        <v>0</v>
      </c>
      <c r="K2575" t="s">
        <v>275</v>
      </c>
      <c r="L2575" t="s">
        <v>35</v>
      </c>
    </row>
    <row r="2576" spans="1:12" x14ac:dyDescent="0.25">
      <c r="A2576">
        <v>91</v>
      </c>
      <c r="B2576" s="93">
        <v>43349</v>
      </c>
      <c r="C2576">
        <v>9</v>
      </c>
      <c r="D2576" t="s">
        <v>101</v>
      </c>
      <c r="E2576">
        <v>2018</v>
      </c>
      <c r="F2576" t="s">
        <v>69</v>
      </c>
      <c r="G2576" t="s">
        <v>35</v>
      </c>
      <c r="H2576" t="s">
        <v>377</v>
      </c>
      <c r="I2576">
        <v>1.57</v>
      </c>
      <c r="J2576">
        <v>0</v>
      </c>
      <c r="K2576" t="s">
        <v>275</v>
      </c>
      <c r="L2576" t="s">
        <v>35</v>
      </c>
    </row>
    <row r="2577" spans="1:12" x14ac:dyDescent="0.25">
      <c r="A2577">
        <v>91</v>
      </c>
      <c r="B2577" s="93">
        <v>43349</v>
      </c>
      <c r="C2577">
        <v>9</v>
      </c>
      <c r="D2577" t="s">
        <v>101</v>
      </c>
      <c r="E2577">
        <v>2018</v>
      </c>
      <c r="F2577" t="s">
        <v>78</v>
      </c>
      <c r="G2577" t="s">
        <v>63</v>
      </c>
      <c r="H2577" t="s">
        <v>377</v>
      </c>
      <c r="I2577">
        <v>8.57</v>
      </c>
      <c r="J2577">
        <v>0</v>
      </c>
      <c r="K2577" t="s">
        <v>275</v>
      </c>
      <c r="L2577" t="s">
        <v>64</v>
      </c>
    </row>
    <row r="2578" spans="1:12" x14ac:dyDescent="0.25">
      <c r="A2578">
        <v>91</v>
      </c>
      <c r="B2578" s="93">
        <v>43349</v>
      </c>
      <c r="C2578">
        <v>9</v>
      </c>
      <c r="D2578" t="s">
        <v>101</v>
      </c>
      <c r="E2578">
        <v>2018</v>
      </c>
      <c r="F2578" t="s">
        <v>75</v>
      </c>
      <c r="G2578" t="s">
        <v>63</v>
      </c>
      <c r="H2578" t="s">
        <v>377</v>
      </c>
      <c r="I2578">
        <v>25.68</v>
      </c>
      <c r="J2578">
        <v>0</v>
      </c>
      <c r="K2578" t="s">
        <v>275</v>
      </c>
      <c r="L2578" t="s">
        <v>64</v>
      </c>
    </row>
    <row r="2579" spans="1:12" x14ac:dyDescent="0.25">
      <c r="A2579">
        <v>91</v>
      </c>
      <c r="B2579" s="93">
        <v>43349</v>
      </c>
      <c r="C2579">
        <v>9</v>
      </c>
      <c r="D2579" t="s">
        <v>101</v>
      </c>
      <c r="E2579">
        <v>2018</v>
      </c>
      <c r="F2579" t="s">
        <v>167</v>
      </c>
      <c r="G2579" t="s">
        <v>35</v>
      </c>
      <c r="H2579" t="s">
        <v>377</v>
      </c>
      <c r="I2579">
        <v>50.75</v>
      </c>
      <c r="J2579">
        <v>0</v>
      </c>
      <c r="K2579" t="s">
        <v>275</v>
      </c>
      <c r="L2579" t="s">
        <v>35</v>
      </c>
    </row>
    <row r="2580" spans="1:12" x14ac:dyDescent="0.25">
      <c r="A2580">
        <v>91</v>
      </c>
      <c r="B2580" s="93">
        <v>43349</v>
      </c>
      <c r="C2580">
        <v>9</v>
      </c>
      <c r="D2580" t="s">
        <v>101</v>
      </c>
      <c r="E2580">
        <v>2018</v>
      </c>
      <c r="F2580" t="s">
        <v>77</v>
      </c>
      <c r="G2580" t="s">
        <v>35</v>
      </c>
      <c r="H2580" t="s">
        <v>377</v>
      </c>
      <c r="I2580">
        <v>57.9</v>
      </c>
      <c r="J2580">
        <v>0</v>
      </c>
      <c r="K2580" t="s">
        <v>275</v>
      </c>
      <c r="L2580" t="s">
        <v>35</v>
      </c>
    </row>
    <row r="2581" spans="1:12" x14ac:dyDescent="0.25">
      <c r="A2581">
        <v>91</v>
      </c>
      <c r="B2581" s="93">
        <v>43349</v>
      </c>
      <c r="C2581">
        <v>9</v>
      </c>
      <c r="D2581" t="s">
        <v>101</v>
      </c>
      <c r="E2581">
        <v>2018</v>
      </c>
      <c r="F2581" t="s">
        <v>107</v>
      </c>
      <c r="G2581" t="s">
        <v>36</v>
      </c>
      <c r="H2581" t="s">
        <v>377</v>
      </c>
      <c r="I2581">
        <v>62.42</v>
      </c>
      <c r="J2581">
        <v>0</v>
      </c>
      <c r="K2581" t="s">
        <v>275</v>
      </c>
      <c r="L2581" t="s">
        <v>222</v>
      </c>
    </row>
    <row r="2582" spans="1:12" x14ac:dyDescent="0.25">
      <c r="A2582">
        <v>91</v>
      </c>
      <c r="B2582" s="93">
        <v>43349</v>
      </c>
      <c r="C2582">
        <v>9</v>
      </c>
      <c r="D2582" t="s">
        <v>101</v>
      </c>
      <c r="E2582">
        <v>2018</v>
      </c>
      <c r="F2582" t="s">
        <v>72</v>
      </c>
      <c r="G2582" t="s">
        <v>35</v>
      </c>
      <c r="H2582" t="s">
        <v>377</v>
      </c>
      <c r="I2582">
        <v>67.599999999999994</v>
      </c>
      <c r="J2582">
        <v>0</v>
      </c>
      <c r="K2582" t="s">
        <v>275</v>
      </c>
      <c r="L2582" t="s">
        <v>35</v>
      </c>
    </row>
    <row r="2583" spans="1:12" x14ac:dyDescent="0.25">
      <c r="A2583">
        <v>91</v>
      </c>
      <c r="B2583" s="93">
        <v>43349</v>
      </c>
      <c r="C2583">
        <v>9</v>
      </c>
      <c r="D2583" t="s">
        <v>101</v>
      </c>
      <c r="E2583">
        <v>2018</v>
      </c>
      <c r="F2583" t="s">
        <v>71</v>
      </c>
      <c r="G2583" t="s">
        <v>64</v>
      </c>
      <c r="H2583" t="s">
        <v>377</v>
      </c>
      <c r="I2583">
        <v>128</v>
      </c>
      <c r="J2583">
        <v>0</v>
      </c>
      <c r="K2583" t="s">
        <v>275</v>
      </c>
      <c r="L2583" t="s">
        <v>64</v>
      </c>
    </row>
    <row r="2584" spans="1:12" x14ac:dyDescent="0.25">
      <c r="A2584">
        <v>91</v>
      </c>
      <c r="B2584" s="93">
        <v>43349</v>
      </c>
      <c r="C2584">
        <v>9</v>
      </c>
      <c r="D2584" t="s">
        <v>101</v>
      </c>
      <c r="E2584">
        <v>2018</v>
      </c>
      <c r="F2584" t="s">
        <v>378</v>
      </c>
      <c r="G2584" t="s">
        <v>58</v>
      </c>
      <c r="H2584" t="s">
        <v>377</v>
      </c>
      <c r="I2584">
        <v>163.9</v>
      </c>
      <c r="J2584">
        <v>0</v>
      </c>
      <c r="K2584" t="s">
        <v>275</v>
      </c>
      <c r="L2584" t="s">
        <v>222</v>
      </c>
    </row>
    <row r="2585" spans="1:12" x14ac:dyDescent="0.25">
      <c r="A2585">
        <v>91</v>
      </c>
      <c r="B2585" s="93">
        <v>43349</v>
      </c>
      <c r="C2585">
        <v>9</v>
      </c>
      <c r="D2585" t="s">
        <v>101</v>
      </c>
      <c r="E2585">
        <v>2018</v>
      </c>
      <c r="F2585" t="s">
        <v>73</v>
      </c>
      <c r="G2585" t="s">
        <v>64</v>
      </c>
      <c r="H2585" t="s">
        <v>377</v>
      </c>
      <c r="I2585">
        <v>253.24</v>
      </c>
      <c r="J2585">
        <v>0</v>
      </c>
      <c r="K2585" t="s">
        <v>275</v>
      </c>
      <c r="L2585" t="s">
        <v>64</v>
      </c>
    </row>
    <row r="2586" spans="1:12" x14ac:dyDescent="0.25">
      <c r="A2586">
        <v>91</v>
      </c>
      <c r="B2586" s="93">
        <v>43349</v>
      </c>
      <c r="C2586">
        <v>9</v>
      </c>
      <c r="D2586" t="s">
        <v>101</v>
      </c>
      <c r="E2586">
        <v>2018</v>
      </c>
      <c r="F2586" t="s">
        <v>78</v>
      </c>
      <c r="G2586" t="s">
        <v>58</v>
      </c>
      <c r="H2586" t="s">
        <v>377</v>
      </c>
      <c r="I2586">
        <v>453.48</v>
      </c>
      <c r="J2586">
        <v>0</v>
      </c>
      <c r="K2586" t="s">
        <v>275</v>
      </c>
      <c r="L2586" t="s">
        <v>222</v>
      </c>
    </row>
    <row r="2587" spans="1:12" x14ac:dyDescent="0.25">
      <c r="A2587">
        <v>91</v>
      </c>
      <c r="B2587" s="93">
        <v>43349</v>
      </c>
      <c r="C2587">
        <v>9</v>
      </c>
      <c r="D2587" t="s">
        <v>101</v>
      </c>
      <c r="E2587">
        <v>2018</v>
      </c>
      <c r="F2587" t="s">
        <v>72</v>
      </c>
      <c r="G2587" t="s">
        <v>66</v>
      </c>
      <c r="H2587" t="s">
        <v>377</v>
      </c>
      <c r="I2587">
        <v>0</v>
      </c>
      <c r="J2587">
        <v>24</v>
      </c>
      <c r="K2587" t="s">
        <v>275</v>
      </c>
      <c r="L2587" t="s">
        <v>35</v>
      </c>
    </row>
    <row r="2588" spans="1:12" x14ac:dyDescent="0.25">
      <c r="A2588">
        <v>91</v>
      </c>
      <c r="B2588" s="93">
        <v>43350</v>
      </c>
      <c r="C2588">
        <v>9</v>
      </c>
      <c r="D2588" t="s">
        <v>101</v>
      </c>
      <c r="E2588">
        <v>2018</v>
      </c>
      <c r="F2588" t="s">
        <v>71</v>
      </c>
      <c r="G2588" t="s">
        <v>36</v>
      </c>
      <c r="H2588" t="s">
        <v>379</v>
      </c>
      <c r="I2588">
        <v>5</v>
      </c>
      <c r="J2588">
        <v>0</v>
      </c>
      <c r="K2588" t="s">
        <v>275</v>
      </c>
      <c r="L2588" t="s">
        <v>222</v>
      </c>
    </row>
    <row r="2589" spans="1:12" x14ac:dyDescent="0.25">
      <c r="A2589">
        <v>91</v>
      </c>
      <c r="B2589" s="93">
        <v>43350</v>
      </c>
      <c r="C2589">
        <v>9</v>
      </c>
      <c r="D2589" t="s">
        <v>101</v>
      </c>
      <c r="E2589">
        <v>2018</v>
      </c>
      <c r="F2589" t="s">
        <v>72</v>
      </c>
      <c r="G2589" t="s">
        <v>35</v>
      </c>
      <c r="H2589" t="s">
        <v>379</v>
      </c>
      <c r="I2589">
        <v>16</v>
      </c>
      <c r="J2589">
        <v>0</v>
      </c>
      <c r="K2589" t="s">
        <v>275</v>
      </c>
      <c r="L2589" t="s">
        <v>35</v>
      </c>
    </row>
    <row r="2590" spans="1:12" x14ac:dyDescent="0.25">
      <c r="A2590">
        <v>91</v>
      </c>
      <c r="B2590" s="93">
        <v>43350</v>
      </c>
      <c r="C2590">
        <v>9</v>
      </c>
      <c r="D2590" t="s">
        <v>101</v>
      </c>
      <c r="E2590">
        <v>2018</v>
      </c>
      <c r="F2590" t="s">
        <v>69</v>
      </c>
      <c r="G2590" t="s">
        <v>35</v>
      </c>
      <c r="H2590" t="s">
        <v>379</v>
      </c>
      <c r="I2590">
        <v>24.6</v>
      </c>
      <c r="J2590">
        <v>0</v>
      </c>
      <c r="K2590" t="s">
        <v>275</v>
      </c>
      <c r="L2590" t="s">
        <v>35</v>
      </c>
    </row>
    <row r="2591" spans="1:12" x14ac:dyDescent="0.25">
      <c r="A2591">
        <v>91</v>
      </c>
      <c r="B2591" s="93">
        <v>43350</v>
      </c>
      <c r="C2591">
        <v>9</v>
      </c>
      <c r="D2591" t="s">
        <v>101</v>
      </c>
      <c r="E2591">
        <v>2018</v>
      </c>
      <c r="F2591" t="s">
        <v>69</v>
      </c>
      <c r="G2591" t="s">
        <v>64</v>
      </c>
      <c r="H2591" t="s">
        <v>379</v>
      </c>
      <c r="I2591">
        <v>25.95</v>
      </c>
      <c r="J2591">
        <v>0</v>
      </c>
      <c r="K2591" t="s">
        <v>275</v>
      </c>
      <c r="L2591" t="s">
        <v>64</v>
      </c>
    </row>
    <row r="2592" spans="1:12" x14ac:dyDescent="0.25">
      <c r="A2592">
        <v>91</v>
      </c>
      <c r="B2592" s="93">
        <v>43350</v>
      </c>
      <c r="C2592">
        <v>9</v>
      </c>
      <c r="D2592" t="s">
        <v>101</v>
      </c>
      <c r="E2592">
        <v>2018</v>
      </c>
      <c r="F2592" t="s">
        <v>83</v>
      </c>
      <c r="G2592" t="s">
        <v>36</v>
      </c>
      <c r="H2592" t="s">
        <v>379</v>
      </c>
      <c r="I2592">
        <v>53.82</v>
      </c>
      <c r="J2592">
        <v>0</v>
      </c>
      <c r="K2592" t="s">
        <v>275</v>
      </c>
      <c r="L2592" t="s">
        <v>222</v>
      </c>
    </row>
    <row r="2593" spans="1:12" x14ac:dyDescent="0.25">
      <c r="A2593">
        <v>91</v>
      </c>
      <c r="B2593" s="93">
        <v>43350</v>
      </c>
      <c r="C2593">
        <v>9</v>
      </c>
      <c r="D2593" t="s">
        <v>101</v>
      </c>
      <c r="E2593">
        <v>2018</v>
      </c>
      <c r="F2593" t="s">
        <v>68</v>
      </c>
      <c r="G2593" t="s">
        <v>64</v>
      </c>
      <c r="H2593" t="s">
        <v>379</v>
      </c>
      <c r="I2593">
        <v>54.2</v>
      </c>
      <c r="J2593">
        <v>0</v>
      </c>
      <c r="K2593" t="s">
        <v>275</v>
      </c>
      <c r="L2593" t="s">
        <v>64</v>
      </c>
    </row>
    <row r="2594" spans="1:12" x14ac:dyDescent="0.25">
      <c r="A2594">
        <v>91</v>
      </c>
      <c r="B2594" s="93">
        <v>43350</v>
      </c>
      <c r="C2594">
        <v>9</v>
      </c>
      <c r="D2594" t="s">
        <v>101</v>
      </c>
      <c r="E2594">
        <v>2018</v>
      </c>
      <c r="F2594" t="s">
        <v>75</v>
      </c>
      <c r="G2594" t="s">
        <v>35</v>
      </c>
      <c r="H2594" t="s">
        <v>379</v>
      </c>
      <c r="I2594">
        <v>76</v>
      </c>
      <c r="J2594">
        <v>0</v>
      </c>
      <c r="K2594" t="s">
        <v>275</v>
      </c>
      <c r="L2594" t="s">
        <v>35</v>
      </c>
    </row>
    <row r="2595" spans="1:12" x14ac:dyDescent="0.25">
      <c r="A2595">
        <v>91</v>
      </c>
      <c r="B2595" s="93">
        <v>43350</v>
      </c>
      <c r="C2595">
        <v>9</v>
      </c>
      <c r="D2595" t="s">
        <v>101</v>
      </c>
      <c r="E2595">
        <v>2018</v>
      </c>
      <c r="F2595" t="s">
        <v>71</v>
      </c>
      <c r="G2595" t="s">
        <v>35</v>
      </c>
      <c r="H2595" t="s">
        <v>379</v>
      </c>
      <c r="I2595">
        <v>177.5</v>
      </c>
      <c r="J2595">
        <v>0</v>
      </c>
      <c r="K2595" t="s">
        <v>275</v>
      </c>
      <c r="L2595" t="s">
        <v>35</v>
      </c>
    </row>
    <row r="2596" spans="1:12" x14ac:dyDescent="0.25">
      <c r="A2596">
        <v>91</v>
      </c>
      <c r="B2596" s="93">
        <v>43350</v>
      </c>
      <c r="C2596">
        <v>9</v>
      </c>
      <c r="D2596" t="s">
        <v>101</v>
      </c>
      <c r="E2596">
        <v>2018</v>
      </c>
      <c r="F2596" t="s">
        <v>81</v>
      </c>
      <c r="G2596" t="s">
        <v>65</v>
      </c>
      <c r="H2596" t="s">
        <v>379</v>
      </c>
      <c r="I2596">
        <v>340</v>
      </c>
      <c r="J2596">
        <v>0</v>
      </c>
      <c r="K2596" t="s">
        <v>275</v>
      </c>
      <c r="L2596" t="s">
        <v>35</v>
      </c>
    </row>
    <row r="2597" spans="1:12" x14ac:dyDescent="0.25">
      <c r="A2597">
        <v>91</v>
      </c>
      <c r="B2597" s="93">
        <v>43350</v>
      </c>
      <c r="C2597">
        <v>9</v>
      </c>
      <c r="D2597" t="s">
        <v>101</v>
      </c>
      <c r="E2597">
        <v>2018</v>
      </c>
      <c r="F2597" t="s">
        <v>311</v>
      </c>
      <c r="G2597" t="s">
        <v>64</v>
      </c>
      <c r="H2597" t="s">
        <v>379</v>
      </c>
      <c r="I2597">
        <v>1287</v>
      </c>
      <c r="J2597">
        <v>0</v>
      </c>
      <c r="K2597" t="s">
        <v>275</v>
      </c>
      <c r="L2597" t="s">
        <v>64</v>
      </c>
    </row>
    <row r="2598" spans="1:12" x14ac:dyDescent="0.25">
      <c r="A2598">
        <v>91</v>
      </c>
      <c r="B2598" s="93">
        <v>43351</v>
      </c>
      <c r="C2598">
        <v>9</v>
      </c>
      <c r="D2598" t="s">
        <v>101</v>
      </c>
      <c r="E2598">
        <v>2018</v>
      </c>
      <c r="F2598" t="s">
        <v>71</v>
      </c>
      <c r="G2598" t="s">
        <v>36</v>
      </c>
      <c r="H2598" t="s">
        <v>380</v>
      </c>
      <c r="I2598">
        <v>15</v>
      </c>
      <c r="J2598">
        <v>0</v>
      </c>
      <c r="K2598" t="s">
        <v>275</v>
      </c>
      <c r="L2598" t="s">
        <v>222</v>
      </c>
    </row>
    <row r="2599" spans="1:12" x14ac:dyDescent="0.25">
      <c r="A2599">
        <v>91</v>
      </c>
      <c r="B2599" s="93">
        <v>43351</v>
      </c>
      <c r="C2599">
        <v>9</v>
      </c>
      <c r="D2599" t="s">
        <v>101</v>
      </c>
      <c r="E2599">
        <v>2018</v>
      </c>
      <c r="F2599" t="s">
        <v>106</v>
      </c>
      <c r="G2599" t="s">
        <v>64</v>
      </c>
      <c r="H2599" t="s">
        <v>380</v>
      </c>
      <c r="I2599">
        <v>29.4</v>
      </c>
      <c r="J2599">
        <v>0</v>
      </c>
      <c r="K2599" t="s">
        <v>275</v>
      </c>
      <c r="L2599" t="s">
        <v>64</v>
      </c>
    </row>
    <row r="2600" spans="1:12" x14ac:dyDescent="0.25">
      <c r="A2600">
        <v>91</v>
      </c>
      <c r="B2600" s="93">
        <v>43351</v>
      </c>
      <c r="C2600">
        <v>9</v>
      </c>
      <c r="D2600" t="s">
        <v>101</v>
      </c>
      <c r="E2600">
        <v>2018</v>
      </c>
      <c r="F2600" t="s">
        <v>68</v>
      </c>
      <c r="G2600" t="s">
        <v>36</v>
      </c>
      <c r="H2600" t="s">
        <v>380</v>
      </c>
      <c r="I2600">
        <v>32.729999999999997</v>
      </c>
      <c r="J2600">
        <v>0</v>
      </c>
      <c r="K2600" t="s">
        <v>275</v>
      </c>
      <c r="L2600" t="s">
        <v>222</v>
      </c>
    </row>
    <row r="2601" spans="1:12" x14ac:dyDescent="0.25">
      <c r="A2601">
        <v>91</v>
      </c>
      <c r="B2601" s="93">
        <v>43351</v>
      </c>
      <c r="C2601">
        <v>9</v>
      </c>
      <c r="D2601" t="s">
        <v>101</v>
      </c>
      <c r="E2601">
        <v>2018</v>
      </c>
      <c r="F2601" t="s">
        <v>79</v>
      </c>
      <c r="G2601" t="s">
        <v>35</v>
      </c>
      <c r="H2601" t="s">
        <v>380</v>
      </c>
      <c r="I2601">
        <v>36.15</v>
      </c>
      <c r="J2601">
        <v>0</v>
      </c>
      <c r="K2601" t="s">
        <v>275</v>
      </c>
      <c r="L2601" t="s">
        <v>35</v>
      </c>
    </row>
    <row r="2602" spans="1:12" x14ac:dyDescent="0.25">
      <c r="A2602">
        <v>91</v>
      </c>
      <c r="B2602" s="93">
        <v>43351</v>
      </c>
      <c r="C2602">
        <v>9</v>
      </c>
      <c r="D2602" t="s">
        <v>101</v>
      </c>
      <c r="E2602">
        <v>2018</v>
      </c>
      <c r="F2602" t="s">
        <v>71</v>
      </c>
      <c r="G2602" t="s">
        <v>35</v>
      </c>
      <c r="H2602" t="s">
        <v>380</v>
      </c>
      <c r="I2602">
        <v>38.08</v>
      </c>
      <c r="J2602">
        <v>0</v>
      </c>
      <c r="K2602" t="s">
        <v>275</v>
      </c>
      <c r="L2602" t="s">
        <v>35</v>
      </c>
    </row>
    <row r="2603" spans="1:12" x14ac:dyDescent="0.25">
      <c r="A2603">
        <v>91</v>
      </c>
      <c r="B2603" s="93">
        <v>43351</v>
      </c>
      <c r="C2603">
        <v>9</v>
      </c>
      <c r="D2603" t="s">
        <v>101</v>
      </c>
      <c r="E2603">
        <v>2018</v>
      </c>
      <c r="F2603" t="s">
        <v>71</v>
      </c>
      <c r="G2603" t="s">
        <v>64</v>
      </c>
      <c r="H2603" t="s">
        <v>380</v>
      </c>
      <c r="I2603">
        <v>64.55</v>
      </c>
      <c r="J2603">
        <v>0</v>
      </c>
      <c r="K2603" t="s">
        <v>275</v>
      </c>
      <c r="L2603" t="s">
        <v>64</v>
      </c>
    </row>
    <row r="2604" spans="1:12" x14ac:dyDescent="0.25">
      <c r="A2604">
        <v>91</v>
      </c>
      <c r="B2604" s="93">
        <v>43351</v>
      </c>
      <c r="C2604">
        <v>9</v>
      </c>
      <c r="D2604" t="s">
        <v>101</v>
      </c>
      <c r="E2604">
        <v>2018</v>
      </c>
      <c r="F2604" t="s">
        <v>68</v>
      </c>
      <c r="G2604" t="s">
        <v>64</v>
      </c>
      <c r="H2604" t="s">
        <v>380</v>
      </c>
      <c r="I2604">
        <v>81.099999999999994</v>
      </c>
      <c r="J2604">
        <v>0</v>
      </c>
      <c r="K2604" t="s">
        <v>275</v>
      </c>
      <c r="L2604" t="s">
        <v>64</v>
      </c>
    </row>
    <row r="2605" spans="1:12" x14ac:dyDescent="0.25">
      <c r="A2605">
        <v>91</v>
      </c>
      <c r="B2605" s="93">
        <v>43351</v>
      </c>
      <c r="C2605">
        <v>9</v>
      </c>
      <c r="D2605" t="s">
        <v>101</v>
      </c>
      <c r="E2605">
        <v>2018</v>
      </c>
      <c r="F2605" t="s">
        <v>82</v>
      </c>
      <c r="G2605" t="s">
        <v>35</v>
      </c>
      <c r="H2605" t="s">
        <v>380</v>
      </c>
      <c r="I2605">
        <v>146.56</v>
      </c>
      <c r="J2605">
        <v>0</v>
      </c>
      <c r="K2605" t="s">
        <v>275</v>
      </c>
      <c r="L2605" t="s">
        <v>35</v>
      </c>
    </row>
    <row r="2606" spans="1:12" x14ac:dyDescent="0.25">
      <c r="A2606">
        <v>91</v>
      </c>
      <c r="B2606" s="93">
        <v>43353</v>
      </c>
      <c r="C2606">
        <v>9</v>
      </c>
      <c r="D2606" t="s">
        <v>101</v>
      </c>
      <c r="E2606">
        <v>2018</v>
      </c>
      <c r="F2606" t="s">
        <v>79</v>
      </c>
      <c r="G2606" t="s">
        <v>381</v>
      </c>
      <c r="H2606" t="s">
        <v>382</v>
      </c>
      <c r="I2606">
        <v>31.19</v>
      </c>
      <c r="J2606">
        <v>0</v>
      </c>
      <c r="K2606" t="s">
        <v>275</v>
      </c>
      <c r="L2606" t="s">
        <v>34</v>
      </c>
    </row>
    <row r="2607" spans="1:12" x14ac:dyDescent="0.25">
      <c r="A2607">
        <v>91</v>
      </c>
      <c r="B2607" s="93">
        <v>43353</v>
      </c>
      <c r="C2607">
        <v>9</v>
      </c>
      <c r="D2607" t="s">
        <v>101</v>
      </c>
      <c r="E2607">
        <v>2018</v>
      </c>
      <c r="F2607" t="s">
        <v>73</v>
      </c>
      <c r="G2607" t="s">
        <v>381</v>
      </c>
      <c r="H2607" t="s">
        <v>382</v>
      </c>
      <c r="I2607">
        <v>74.11</v>
      </c>
      <c r="J2607">
        <v>0</v>
      </c>
      <c r="K2607" t="s">
        <v>275</v>
      </c>
      <c r="L2607" t="s">
        <v>34</v>
      </c>
    </row>
    <row r="2608" spans="1:12" x14ac:dyDescent="0.25">
      <c r="A2608">
        <v>91</v>
      </c>
      <c r="B2608" s="93">
        <v>43353</v>
      </c>
      <c r="C2608">
        <v>9</v>
      </c>
      <c r="D2608" t="s">
        <v>101</v>
      </c>
      <c r="E2608">
        <v>2018</v>
      </c>
      <c r="F2608" t="s">
        <v>78</v>
      </c>
      <c r="G2608" t="s">
        <v>381</v>
      </c>
      <c r="H2608" t="s">
        <v>382</v>
      </c>
      <c r="I2608">
        <v>76.7</v>
      </c>
      <c r="J2608">
        <v>0</v>
      </c>
      <c r="K2608" t="s">
        <v>275</v>
      </c>
      <c r="L2608" t="s">
        <v>34</v>
      </c>
    </row>
    <row r="2609" spans="1:12" x14ac:dyDescent="0.25">
      <c r="A2609">
        <v>91</v>
      </c>
      <c r="B2609" s="93">
        <v>43353</v>
      </c>
      <c r="C2609">
        <v>9</v>
      </c>
      <c r="D2609" t="s">
        <v>101</v>
      </c>
      <c r="E2609">
        <v>2018</v>
      </c>
      <c r="F2609" t="s">
        <v>69</v>
      </c>
      <c r="G2609" t="s">
        <v>381</v>
      </c>
      <c r="H2609" t="s">
        <v>382</v>
      </c>
      <c r="I2609">
        <v>86.85</v>
      </c>
      <c r="J2609">
        <v>0</v>
      </c>
      <c r="K2609" t="s">
        <v>275</v>
      </c>
      <c r="L2609" t="s">
        <v>34</v>
      </c>
    </row>
    <row r="2610" spans="1:12" x14ac:dyDescent="0.25">
      <c r="A2610">
        <v>91</v>
      </c>
      <c r="B2610" s="93">
        <v>43353</v>
      </c>
      <c r="C2610">
        <v>9</v>
      </c>
      <c r="D2610" t="s">
        <v>101</v>
      </c>
      <c r="E2610">
        <v>2018</v>
      </c>
      <c r="F2610" t="s">
        <v>80</v>
      </c>
      <c r="G2610" t="s">
        <v>381</v>
      </c>
      <c r="H2610" t="s">
        <v>382</v>
      </c>
      <c r="I2610">
        <v>257.27999999999997</v>
      </c>
      <c r="J2610">
        <v>0</v>
      </c>
      <c r="K2610" t="s">
        <v>275</v>
      </c>
      <c r="L2610" t="s">
        <v>34</v>
      </c>
    </row>
    <row r="2611" spans="1:12" x14ac:dyDescent="0.25">
      <c r="A2611">
        <v>91</v>
      </c>
      <c r="B2611" s="93">
        <v>43353</v>
      </c>
      <c r="C2611">
        <v>9</v>
      </c>
      <c r="D2611" t="s">
        <v>101</v>
      </c>
      <c r="E2611">
        <v>2018</v>
      </c>
      <c r="F2611" t="s">
        <v>75</v>
      </c>
      <c r="G2611" t="s">
        <v>381</v>
      </c>
      <c r="H2611" t="s">
        <v>382</v>
      </c>
      <c r="I2611">
        <v>278.75</v>
      </c>
      <c r="J2611">
        <v>0</v>
      </c>
      <c r="K2611" t="s">
        <v>275</v>
      </c>
      <c r="L2611" t="s">
        <v>34</v>
      </c>
    </row>
    <row r="2612" spans="1:12" x14ac:dyDescent="0.25">
      <c r="A2612">
        <v>91</v>
      </c>
      <c r="B2612" s="93">
        <v>43353</v>
      </c>
      <c r="C2612">
        <v>9</v>
      </c>
      <c r="D2612" t="s">
        <v>101</v>
      </c>
      <c r="E2612">
        <v>2018</v>
      </c>
      <c r="F2612" t="s">
        <v>68</v>
      </c>
      <c r="G2612" t="s">
        <v>381</v>
      </c>
      <c r="H2612" t="s">
        <v>382</v>
      </c>
      <c r="I2612">
        <v>344.36</v>
      </c>
      <c r="J2612">
        <v>0</v>
      </c>
      <c r="K2612" t="s">
        <v>275</v>
      </c>
      <c r="L2612" t="s">
        <v>34</v>
      </c>
    </row>
    <row r="2613" spans="1:12" x14ac:dyDescent="0.25">
      <c r="A2613">
        <v>91</v>
      </c>
      <c r="B2613" s="93">
        <v>43353</v>
      </c>
      <c r="C2613">
        <v>9</v>
      </c>
      <c r="D2613" t="s">
        <v>101</v>
      </c>
      <c r="E2613">
        <v>2018</v>
      </c>
      <c r="F2613" t="s">
        <v>84</v>
      </c>
      <c r="G2613" t="s">
        <v>381</v>
      </c>
      <c r="H2613" t="s">
        <v>382</v>
      </c>
      <c r="I2613">
        <v>447.54</v>
      </c>
      <c r="J2613">
        <v>0</v>
      </c>
      <c r="K2613" t="s">
        <v>275</v>
      </c>
      <c r="L2613" t="s">
        <v>34</v>
      </c>
    </row>
    <row r="2614" spans="1:12" x14ac:dyDescent="0.25">
      <c r="A2614">
        <v>91</v>
      </c>
      <c r="B2614" s="93">
        <v>43353</v>
      </c>
      <c r="C2614">
        <v>9</v>
      </c>
      <c r="D2614" t="s">
        <v>101</v>
      </c>
      <c r="E2614">
        <v>2018</v>
      </c>
      <c r="F2614" t="s">
        <v>77</v>
      </c>
      <c r="G2614" t="s">
        <v>381</v>
      </c>
      <c r="H2614" t="s">
        <v>382</v>
      </c>
      <c r="I2614">
        <v>535.44000000000005</v>
      </c>
      <c r="J2614">
        <v>0</v>
      </c>
      <c r="K2614" t="s">
        <v>275</v>
      </c>
      <c r="L2614" t="s">
        <v>34</v>
      </c>
    </row>
    <row r="2615" spans="1:12" x14ac:dyDescent="0.25">
      <c r="A2615">
        <v>91</v>
      </c>
      <c r="B2615" s="93">
        <v>43353</v>
      </c>
      <c r="C2615">
        <v>9</v>
      </c>
      <c r="D2615" t="s">
        <v>101</v>
      </c>
      <c r="E2615">
        <v>2018</v>
      </c>
      <c r="F2615" t="s">
        <v>76</v>
      </c>
      <c r="G2615" t="s">
        <v>381</v>
      </c>
      <c r="H2615" t="s">
        <v>382</v>
      </c>
      <c r="I2615">
        <v>610.65</v>
      </c>
      <c r="J2615">
        <v>0</v>
      </c>
      <c r="K2615" t="s">
        <v>275</v>
      </c>
      <c r="L2615" t="s">
        <v>34</v>
      </c>
    </row>
    <row r="2616" spans="1:12" x14ac:dyDescent="0.25">
      <c r="A2616">
        <v>91</v>
      </c>
      <c r="B2616" s="93">
        <v>43353</v>
      </c>
      <c r="C2616">
        <v>9</v>
      </c>
      <c r="D2616" t="s">
        <v>101</v>
      </c>
      <c r="E2616">
        <v>2018</v>
      </c>
      <c r="F2616" t="s">
        <v>71</v>
      </c>
      <c r="G2616" t="s">
        <v>381</v>
      </c>
      <c r="H2616" t="s">
        <v>382</v>
      </c>
      <c r="I2616">
        <v>8498.83</v>
      </c>
      <c r="J2616">
        <v>0</v>
      </c>
      <c r="K2616" t="s">
        <v>275</v>
      </c>
      <c r="L2616" t="s">
        <v>34</v>
      </c>
    </row>
    <row r="2617" spans="1:12" x14ac:dyDescent="0.25">
      <c r="A2617">
        <v>91</v>
      </c>
      <c r="B2617" s="93">
        <v>43354</v>
      </c>
      <c r="C2617">
        <v>9</v>
      </c>
      <c r="D2617" t="s">
        <v>101</v>
      </c>
      <c r="E2617">
        <v>2018</v>
      </c>
      <c r="F2617" t="s">
        <v>71</v>
      </c>
      <c r="G2617" t="s">
        <v>35</v>
      </c>
      <c r="H2617" t="s">
        <v>384</v>
      </c>
      <c r="I2617">
        <v>4.2</v>
      </c>
      <c r="J2617">
        <v>0</v>
      </c>
      <c r="K2617" t="s">
        <v>275</v>
      </c>
      <c r="L2617" t="s">
        <v>35</v>
      </c>
    </row>
    <row r="2618" spans="1:12" x14ac:dyDescent="0.25">
      <c r="A2618">
        <v>91</v>
      </c>
      <c r="B2618" s="93">
        <v>43354</v>
      </c>
      <c r="C2618">
        <v>9</v>
      </c>
      <c r="D2618" t="s">
        <v>101</v>
      </c>
      <c r="E2618">
        <v>2018</v>
      </c>
      <c r="F2618" t="s">
        <v>75</v>
      </c>
      <c r="G2618" t="s">
        <v>35</v>
      </c>
      <c r="H2618" t="s">
        <v>384</v>
      </c>
      <c r="I2618">
        <v>10</v>
      </c>
      <c r="J2618">
        <v>0</v>
      </c>
      <c r="K2618" t="s">
        <v>275</v>
      </c>
      <c r="L2618" t="s">
        <v>35</v>
      </c>
    </row>
    <row r="2619" spans="1:12" x14ac:dyDescent="0.25">
      <c r="A2619">
        <v>91</v>
      </c>
      <c r="B2619" s="93">
        <v>43354</v>
      </c>
      <c r="C2619">
        <v>9</v>
      </c>
      <c r="D2619" t="s">
        <v>101</v>
      </c>
      <c r="E2619">
        <v>2018</v>
      </c>
      <c r="F2619" t="s">
        <v>82</v>
      </c>
      <c r="G2619" t="s">
        <v>36</v>
      </c>
      <c r="H2619" t="s">
        <v>384</v>
      </c>
      <c r="I2619">
        <v>10.46</v>
      </c>
      <c r="J2619">
        <v>0</v>
      </c>
      <c r="K2619" t="s">
        <v>275</v>
      </c>
      <c r="L2619" t="s">
        <v>222</v>
      </c>
    </row>
    <row r="2620" spans="1:12" x14ac:dyDescent="0.25">
      <c r="A2620">
        <v>91</v>
      </c>
      <c r="B2620" s="93">
        <v>43354</v>
      </c>
      <c r="C2620">
        <v>9</v>
      </c>
      <c r="D2620" t="s">
        <v>101</v>
      </c>
      <c r="E2620">
        <v>2018</v>
      </c>
      <c r="F2620" t="s">
        <v>69</v>
      </c>
      <c r="G2620" t="s">
        <v>35</v>
      </c>
      <c r="H2620" t="s">
        <v>384</v>
      </c>
      <c r="I2620">
        <v>12.45</v>
      </c>
      <c r="J2620">
        <v>0</v>
      </c>
      <c r="K2620" t="s">
        <v>275</v>
      </c>
      <c r="L2620" t="s">
        <v>35</v>
      </c>
    </row>
    <row r="2621" spans="1:12" x14ac:dyDescent="0.25">
      <c r="A2621">
        <v>91</v>
      </c>
      <c r="B2621" s="93">
        <v>43354</v>
      </c>
      <c r="C2621">
        <v>9</v>
      </c>
      <c r="D2621" t="s">
        <v>101</v>
      </c>
      <c r="E2621">
        <v>2018</v>
      </c>
      <c r="F2621" t="s">
        <v>78</v>
      </c>
      <c r="G2621" t="s">
        <v>58</v>
      </c>
      <c r="H2621" t="s">
        <v>384</v>
      </c>
      <c r="I2621">
        <v>17.2</v>
      </c>
      <c r="J2621">
        <v>0</v>
      </c>
      <c r="K2621" t="s">
        <v>275</v>
      </c>
      <c r="L2621" t="s">
        <v>222</v>
      </c>
    </row>
    <row r="2622" spans="1:12" x14ac:dyDescent="0.25">
      <c r="A2622">
        <v>91</v>
      </c>
      <c r="B2622" s="93">
        <v>43354</v>
      </c>
      <c r="C2622">
        <v>9</v>
      </c>
      <c r="D2622" t="s">
        <v>101</v>
      </c>
      <c r="E2622">
        <v>2018</v>
      </c>
      <c r="F2622" t="s">
        <v>79</v>
      </c>
      <c r="G2622" t="s">
        <v>58</v>
      </c>
      <c r="H2622" t="s">
        <v>384</v>
      </c>
      <c r="I2622">
        <v>23.99</v>
      </c>
      <c r="J2622">
        <v>0</v>
      </c>
      <c r="K2622" t="s">
        <v>275</v>
      </c>
      <c r="L2622" t="s">
        <v>222</v>
      </c>
    </row>
    <row r="2623" spans="1:12" x14ac:dyDescent="0.25">
      <c r="A2623">
        <v>91</v>
      </c>
      <c r="B2623" s="93">
        <v>43354</v>
      </c>
      <c r="C2623">
        <v>9</v>
      </c>
      <c r="D2623" t="s">
        <v>101</v>
      </c>
      <c r="E2623">
        <v>2018</v>
      </c>
      <c r="F2623" t="s">
        <v>71</v>
      </c>
      <c r="G2623" t="s">
        <v>36</v>
      </c>
      <c r="H2623" t="s">
        <v>384</v>
      </c>
      <c r="I2623">
        <v>24</v>
      </c>
      <c r="J2623">
        <v>0</v>
      </c>
      <c r="K2623" t="s">
        <v>275</v>
      </c>
      <c r="L2623" t="s">
        <v>222</v>
      </c>
    </row>
    <row r="2624" spans="1:12" x14ac:dyDescent="0.25">
      <c r="A2624">
        <v>91</v>
      </c>
      <c r="B2624" s="93">
        <v>43354</v>
      </c>
      <c r="C2624">
        <v>9</v>
      </c>
      <c r="D2624" t="s">
        <v>101</v>
      </c>
      <c r="E2624">
        <v>2018</v>
      </c>
      <c r="F2624" t="s">
        <v>77</v>
      </c>
      <c r="G2624" t="s">
        <v>64</v>
      </c>
      <c r="H2624" t="s">
        <v>384</v>
      </c>
      <c r="I2624">
        <v>35</v>
      </c>
      <c r="J2624">
        <v>0</v>
      </c>
      <c r="K2624" t="s">
        <v>275</v>
      </c>
      <c r="L2624" t="s">
        <v>64</v>
      </c>
    </row>
    <row r="2625" spans="1:12" x14ac:dyDescent="0.25">
      <c r="A2625">
        <v>91</v>
      </c>
      <c r="B2625" s="93">
        <v>43354</v>
      </c>
      <c r="C2625">
        <v>9</v>
      </c>
      <c r="D2625" t="s">
        <v>101</v>
      </c>
      <c r="E2625">
        <v>2018</v>
      </c>
      <c r="F2625" t="s">
        <v>72</v>
      </c>
      <c r="G2625" t="s">
        <v>35</v>
      </c>
      <c r="H2625" t="s">
        <v>384</v>
      </c>
      <c r="I2625">
        <v>43.2</v>
      </c>
      <c r="J2625">
        <v>0</v>
      </c>
      <c r="K2625" t="s">
        <v>275</v>
      </c>
      <c r="L2625" t="s">
        <v>35</v>
      </c>
    </row>
    <row r="2626" spans="1:12" x14ac:dyDescent="0.25">
      <c r="A2626">
        <v>91</v>
      </c>
      <c r="B2626" s="93">
        <v>43354</v>
      </c>
      <c r="C2626">
        <v>9</v>
      </c>
      <c r="D2626" t="s">
        <v>101</v>
      </c>
      <c r="E2626">
        <v>2018</v>
      </c>
      <c r="F2626" t="s">
        <v>79</v>
      </c>
      <c r="G2626" t="s">
        <v>35</v>
      </c>
      <c r="H2626" t="s">
        <v>384</v>
      </c>
      <c r="I2626">
        <v>48.3</v>
      </c>
      <c r="J2626">
        <v>0</v>
      </c>
      <c r="K2626" t="s">
        <v>275</v>
      </c>
      <c r="L2626" t="s">
        <v>35</v>
      </c>
    </row>
    <row r="2627" spans="1:12" x14ac:dyDescent="0.25">
      <c r="A2627">
        <v>91</v>
      </c>
      <c r="B2627" s="93">
        <v>43354</v>
      </c>
      <c r="C2627">
        <v>9</v>
      </c>
      <c r="D2627" t="s">
        <v>101</v>
      </c>
      <c r="E2627">
        <v>2018</v>
      </c>
      <c r="F2627" t="s">
        <v>71</v>
      </c>
      <c r="G2627" t="s">
        <v>67</v>
      </c>
      <c r="H2627" t="s">
        <v>384</v>
      </c>
      <c r="I2627">
        <v>50</v>
      </c>
      <c r="J2627">
        <v>0</v>
      </c>
      <c r="K2627" t="s">
        <v>275</v>
      </c>
      <c r="L2627" t="s">
        <v>266</v>
      </c>
    </row>
    <row r="2628" spans="1:12" x14ac:dyDescent="0.25">
      <c r="A2628">
        <v>91</v>
      </c>
      <c r="B2628" s="93">
        <v>43354</v>
      </c>
      <c r="C2628">
        <v>9</v>
      </c>
      <c r="D2628" t="s">
        <v>101</v>
      </c>
      <c r="E2628">
        <v>2018</v>
      </c>
      <c r="F2628" t="s">
        <v>81</v>
      </c>
      <c r="G2628" t="s">
        <v>58</v>
      </c>
      <c r="H2628" t="s">
        <v>384</v>
      </c>
      <c r="I2628">
        <v>112</v>
      </c>
      <c r="J2628">
        <v>0</v>
      </c>
      <c r="K2628" t="s">
        <v>275</v>
      </c>
      <c r="L2628" t="s">
        <v>222</v>
      </c>
    </row>
    <row r="2629" spans="1:12" x14ac:dyDescent="0.25">
      <c r="A2629">
        <v>91</v>
      </c>
      <c r="B2629" s="93">
        <v>43354</v>
      </c>
      <c r="C2629">
        <v>9</v>
      </c>
      <c r="D2629" t="s">
        <v>101</v>
      </c>
      <c r="E2629">
        <v>2018</v>
      </c>
      <c r="F2629" t="s">
        <v>82</v>
      </c>
      <c r="G2629" t="s">
        <v>58</v>
      </c>
      <c r="H2629" t="s">
        <v>384</v>
      </c>
      <c r="I2629">
        <v>195.56</v>
      </c>
      <c r="J2629">
        <v>0</v>
      </c>
      <c r="K2629" t="s">
        <v>275</v>
      </c>
      <c r="L2629" t="s">
        <v>222</v>
      </c>
    </row>
    <row r="2630" spans="1:12" x14ac:dyDescent="0.25">
      <c r="A2630">
        <v>91</v>
      </c>
      <c r="B2630" s="93">
        <v>43354</v>
      </c>
      <c r="C2630">
        <v>9</v>
      </c>
      <c r="D2630" t="s">
        <v>101</v>
      </c>
      <c r="E2630">
        <v>2018</v>
      </c>
      <c r="F2630" t="s">
        <v>107</v>
      </c>
      <c r="G2630" t="s">
        <v>65</v>
      </c>
      <c r="H2630" t="s">
        <v>384</v>
      </c>
      <c r="I2630">
        <v>200.5</v>
      </c>
      <c r="J2630">
        <v>0</v>
      </c>
      <c r="K2630" t="s">
        <v>275</v>
      </c>
      <c r="L2630" t="s">
        <v>35</v>
      </c>
    </row>
    <row r="2631" spans="1:12" x14ac:dyDescent="0.25">
      <c r="A2631">
        <v>91</v>
      </c>
      <c r="B2631" s="93">
        <v>43354</v>
      </c>
      <c r="C2631">
        <v>9</v>
      </c>
      <c r="D2631" t="s">
        <v>101</v>
      </c>
      <c r="E2631">
        <v>2018</v>
      </c>
      <c r="F2631" t="s">
        <v>82</v>
      </c>
      <c r="G2631" t="s">
        <v>66</v>
      </c>
      <c r="H2631" t="s">
        <v>384</v>
      </c>
      <c r="I2631">
        <v>211.95</v>
      </c>
      <c r="J2631">
        <v>0</v>
      </c>
      <c r="K2631" t="s">
        <v>275</v>
      </c>
      <c r="L2631" t="s">
        <v>35</v>
      </c>
    </row>
    <row r="2632" spans="1:12" x14ac:dyDescent="0.25">
      <c r="A2632">
        <v>91</v>
      </c>
      <c r="B2632" s="93">
        <v>43354</v>
      </c>
      <c r="C2632">
        <v>9</v>
      </c>
      <c r="D2632" t="s">
        <v>101</v>
      </c>
      <c r="E2632">
        <v>2018</v>
      </c>
      <c r="F2632" t="s">
        <v>79</v>
      </c>
      <c r="G2632" t="s">
        <v>67</v>
      </c>
      <c r="H2632" t="s">
        <v>384</v>
      </c>
      <c r="I2632">
        <v>254.35</v>
      </c>
      <c r="J2632">
        <v>0</v>
      </c>
      <c r="K2632" t="s">
        <v>275</v>
      </c>
      <c r="L2632" t="s">
        <v>266</v>
      </c>
    </row>
    <row r="2633" spans="1:12" x14ac:dyDescent="0.25">
      <c r="A2633">
        <v>91</v>
      </c>
      <c r="B2633" s="93">
        <v>43354</v>
      </c>
      <c r="C2633">
        <v>9</v>
      </c>
      <c r="D2633" t="s">
        <v>101</v>
      </c>
      <c r="E2633">
        <v>2018</v>
      </c>
      <c r="F2633" t="s">
        <v>81</v>
      </c>
      <c r="G2633" t="s">
        <v>65</v>
      </c>
      <c r="H2633" t="s">
        <v>384</v>
      </c>
      <c r="I2633">
        <v>321.10000000000002</v>
      </c>
      <c r="J2633">
        <v>0</v>
      </c>
      <c r="K2633" t="s">
        <v>275</v>
      </c>
      <c r="L2633" t="s">
        <v>35</v>
      </c>
    </row>
    <row r="2634" spans="1:12" x14ac:dyDescent="0.25">
      <c r="A2634">
        <v>91</v>
      </c>
      <c r="B2634" s="93">
        <v>43355</v>
      </c>
      <c r="C2634">
        <v>9</v>
      </c>
      <c r="D2634" t="s">
        <v>101</v>
      </c>
      <c r="E2634">
        <v>2018</v>
      </c>
      <c r="F2634" t="s">
        <v>69</v>
      </c>
      <c r="G2634" t="s">
        <v>64</v>
      </c>
      <c r="H2634" t="s">
        <v>385</v>
      </c>
      <c r="I2634">
        <v>25.95</v>
      </c>
      <c r="J2634">
        <v>0</v>
      </c>
      <c r="K2634" t="s">
        <v>275</v>
      </c>
      <c r="L2634" t="s">
        <v>64</v>
      </c>
    </row>
    <row r="2635" spans="1:12" x14ac:dyDescent="0.25">
      <c r="A2635">
        <v>91</v>
      </c>
      <c r="B2635" s="93">
        <v>43355</v>
      </c>
      <c r="C2635">
        <v>9</v>
      </c>
      <c r="D2635" t="s">
        <v>101</v>
      </c>
      <c r="E2635">
        <v>2018</v>
      </c>
      <c r="F2635" t="s">
        <v>69</v>
      </c>
      <c r="G2635" t="s">
        <v>36</v>
      </c>
      <c r="H2635" t="s">
        <v>385</v>
      </c>
      <c r="I2635">
        <v>59.97</v>
      </c>
      <c r="J2635">
        <v>0</v>
      </c>
      <c r="K2635" t="s">
        <v>275</v>
      </c>
      <c r="L2635" t="s">
        <v>222</v>
      </c>
    </row>
    <row r="2636" spans="1:12" x14ac:dyDescent="0.25">
      <c r="A2636">
        <v>91</v>
      </c>
      <c r="B2636" s="93">
        <v>43356</v>
      </c>
      <c r="C2636">
        <v>9</v>
      </c>
      <c r="D2636" t="s">
        <v>101</v>
      </c>
      <c r="E2636">
        <v>2018</v>
      </c>
      <c r="F2636" t="s">
        <v>84</v>
      </c>
      <c r="G2636" t="s">
        <v>64</v>
      </c>
      <c r="H2636" t="s">
        <v>386</v>
      </c>
      <c r="I2636">
        <v>99.47</v>
      </c>
      <c r="J2636">
        <v>0</v>
      </c>
      <c r="K2636" t="s">
        <v>275</v>
      </c>
      <c r="L2636" t="s">
        <v>64</v>
      </c>
    </row>
    <row r="2637" spans="1:12" x14ac:dyDescent="0.25">
      <c r="A2637">
        <v>91</v>
      </c>
      <c r="B2637" s="93">
        <v>43357</v>
      </c>
      <c r="C2637">
        <v>9</v>
      </c>
      <c r="D2637" t="s">
        <v>101</v>
      </c>
      <c r="E2637">
        <v>2018</v>
      </c>
      <c r="F2637" t="s">
        <v>73</v>
      </c>
      <c r="G2637" t="s">
        <v>35</v>
      </c>
      <c r="H2637" t="s">
        <v>387</v>
      </c>
      <c r="I2637">
        <v>10</v>
      </c>
      <c r="J2637">
        <v>0</v>
      </c>
      <c r="K2637" t="s">
        <v>275</v>
      </c>
      <c r="L2637" t="s">
        <v>35</v>
      </c>
    </row>
    <row r="2638" spans="1:12" x14ac:dyDescent="0.25">
      <c r="A2638">
        <v>91</v>
      </c>
      <c r="B2638" s="93">
        <v>43357</v>
      </c>
      <c r="C2638">
        <v>9</v>
      </c>
      <c r="D2638" t="s">
        <v>101</v>
      </c>
      <c r="E2638">
        <v>2018</v>
      </c>
      <c r="F2638" t="s">
        <v>71</v>
      </c>
      <c r="G2638" t="s">
        <v>35</v>
      </c>
      <c r="H2638" t="s">
        <v>387</v>
      </c>
      <c r="I2638">
        <v>10.85</v>
      </c>
      <c r="J2638">
        <v>0</v>
      </c>
      <c r="K2638" t="s">
        <v>275</v>
      </c>
      <c r="L2638" t="s">
        <v>35</v>
      </c>
    </row>
    <row r="2639" spans="1:12" x14ac:dyDescent="0.25">
      <c r="A2639">
        <v>91</v>
      </c>
      <c r="B2639" s="93">
        <v>43357</v>
      </c>
      <c r="C2639">
        <v>9</v>
      </c>
      <c r="D2639" t="s">
        <v>101</v>
      </c>
      <c r="E2639">
        <v>2018</v>
      </c>
      <c r="F2639" t="s">
        <v>79</v>
      </c>
      <c r="G2639" t="s">
        <v>35</v>
      </c>
      <c r="H2639" t="s">
        <v>387</v>
      </c>
      <c r="I2639">
        <v>29.6</v>
      </c>
      <c r="J2639">
        <v>0</v>
      </c>
      <c r="K2639" t="s">
        <v>275</v>
      </c>
      <c r="L2639" t="s">
        <v>35</v>
      </c>
    </row>
    <row r="2640" spans="1:12" x14ac:dyDescent="0.25">
      <c r="A2640">
        <v>91</v>
      </c>
      <c r="B2640" s="93">
        <v>43357</v>
      </c>
      <c r="C2640">
        <v>9</v>
      </c>
      <c r="D2640" t="s">
        <v>101</v>
      </c>
      <c r="E2640">
        <v>2018</v>
      </c>
      <c r="F2640" t="s">
        <v>82</v>
      </c>
      <c r="G2640" t="s">
        <v>66</v>
      </c>
      <c r="H2640" t="s">
        <v>387</v>
      </c>
      <c r="I2640">
        <v>40</v>
      </c>
      <c r="J2640">
        <v>0</v>
      </c>
      <c r="K2640" t="s">
        <v>275</v>
      </c>
      <c r="L2640" t="s">
        <v>35</v>
      </c>
    </row>
    <row r="2641" spans="1:12" x14ac:dyDescent="0.25">
      <c r="A2641">
        <v>91</v>
      </c>
      <c r="B2641" s="93">
        <v>43357</v>
      </c>
      <c r="C2641">
        <v>9</v>
      </c>
      <c r="D2641" t="s">
        <v>101</v>
      </c>
      <c r="E2641">
        <v>2018</v>
      </c>
      <c r="F2641" t="s">
        <v>80</v>
      </c>
      <c r="G2641" t="s">
        <v>67</v>
      </c>
      <c r="H2641" t="s">
        <v>387</v>
      </c>
      <c r="I2641">
        <v>41.71</v>
      </c>
      <c r="J2641">
        <v>0</v>
      </c>
      <c r="K2641" t="s">
        <v>275</v>
      </c>
      <c r="L2641" t="s">
        <v>266</v>
      </c>
    </row>
    <row r="2642" spans="1:12" x14ac:dyDescent="0.25">
      <c r="A2642">
        <v>91</v>
      </c>
      <c r="B2642" s="93">
        <v>43357</v>
      </c>
      <c r="C2642">
        <v>9</v>
      </c>
      <c r="D2642" t="s">
        <v>101</v>
      </c>
      <c r="E2642">
        <v>2018</v>
      </c>
      <c r="F2642" t="s">
        <v>81</v>
      </c>
      <c r="G2642" t="s">
        <v>35</v>
      </c>
      <c r="H2642" t="s">
        <v>387</v>
      </c>
      <c r="I2642">
        <v>45.59</v>
      </c>
      <c r="J2642">
        <v>0</v>
      </c>
      <c r="K2642" t="s">
        <v>275</v>
      </c>
      <c r="L2642" t="s">
        <v>35</v>
      </c>
    </row>
    <row r="2643" spans="1:12" x14ac:dyDescent="0.25">
      <c r="A2643">
        <v>91</v>
      </c>
      <c r="B2643" s="93">
        <v>43357</v>
      </c>
      <c r="C2643">
        <v>9</v>
      </c>
      <c r="D2643" t="s">
        <v>101</v>
      </c>
      <c r="E2643">
        <v>2018</v>
      </c>
      <c r="F2643" t="s">
        <v>75</v>
      </c>
      <c r="G2643" t="s">
        <v>105</v>
      </c>
      <c r="H2643" t="s">
        <v>387</v>
      </c>
      <c r="I2643">
        <v>75.94</v>
      </c>
      <c r="J2643">
        <v>0</v>
      </c>
      <c r="K2643" t="s">
        <v>275</v>
      </c>
      <c r="L2643" t="s">
        <v>266</v>
      </c>
    </row>
    <row r="2644" spans="1:12" x14ac:dyDescent="0.25">
      <c r="A2644">
        <v>91</v>
      </c>
      <c r="B2644" s="93">
        <v>43357</v>
      </c>
      <c r="C2644">
        <v>9</v>
      </c>
      <c r="D2644" t="s">
        <v>101</v>
      </c>
      <c r="E2644">
        <v>2018</v>
      </c>
      <c r="F2644" t="s">
        <v>71</v>
      </c>
      <c r="G2644" t="s">
        <v>67</v>
      </c>
      <c r="H2644" t="s">
        <v>387</v>
      </c>
      <c r="I2644">
        <v>100</v>
      </c>
      <c r="J2644">
        <v>0</v>
      </c>
      <c r="K2644" t="s">
        <v>275</v>
      </c>
      <c r="L2644" t="s">
        <v>266</v>
      </c>
    </row>
    <row r="2645" spans="1:12" x14ac:dyDescent="0.25">
      <c r="A2645">
        <v>91</v>
      </c>
      <c r="B2645" s="93">
        <v>43357</v>
      </c>
      <c r="C2645">
        <v>9</v>
      </c>
      <c r="D2645" t="s">
        <v>101</v>
      </c>
      <c r="E2645">
        <v>2018</v>
      </c>
      <c r="F2645" t="s">
        <v>72</v>
      </c>
      <c r="G2645" t="s">
        <v>65</v>
      </c>
      <c r="H2645" t="s">
        <v>387</v>
      </c>
      <c r="I2645">
        <v>101.6</v>
      </c>
      <c r="J2645">
        <v>0</v>
      </c>
      <c r="K2645" t="s">
        <v>275</v>
      </c>
      <c r="L2645" t="s">
        <v>35</v>
      </c>
    </row>
    <row r="2646" spans="1:12" x14ac:dyDescent="0.25">
      <c r="A2646">
        <v>91</v>
      </c>
      <c r="B2646" s="93">
        <v>43357</v>
      </c>
      <c r="C2646">
        <v>9</v>
      </c>
      <c r="D2646" t="s">
        <v>101</v>
      </c>
      <c r="E2646">
        <v>2018</v>
      </c>
      <c r="F2646" t="s">
        <v>127</v>
      </c>
      <c r="G2646" t="s">
        <v>63</v>
      </c>
      <c r="H2646" t="s">
        <v>387</v>
      </c>
      <c r="I2646">
        <v>129</v>
      </c>
      <c r="J2646">
        <v>0</v>
      </c>
      <c r="K2646" t="s">
        <v>275</v>
      </c>
      <c r="L2646" t="s">
        <v>64</v>
      </c>
    </row>
    <row r="2647" spans="1:12" x14ac:dyDescent="0.25">
      <c r="A2647">
        <v>91</v>
      </c>
      <c r="B2647" s="93">
        <v>43357</v>
      </c>
      <c r="C2647">
        <v>9</v>
      </c>
      <c r="D2647" t="s">
        <v>101</v>
      </c>
      <c r="E2647">
        <v>2018</v>
      </c>
      <c r="F2647" t="s">
        <v>82</v>
      </c>
      <c r="G2647" t="s">
        <v>58</v>
      </c>
      <c r="H2647" t="s">
        <v>387</v>
      </c>
      <c r="I2647">
        <v>154.13</v>
      </c>
      <c r="J2647">
        <v>0</v>
      </c>
      <c r="K2647" t="s">
        <v>275</v>
      </c>
      <c r="L2647" t="s">
        <v>222</v>
      </c>
    </row>
    <row r="2648" spans="1:12" x14ac:dyDescent="0.25">
      <c r="A2648">
        <v>91</v>
      </c>
      <c r="B2648" s="93">
        <v>43357</v>
      </c>
      <c r="C2648">
        <v>9</v>
      </c>
      <c r="D2648" t="s">
        <v>101</v>
      </c>
      <c r="E2648">
        <v>2018</v>
      </c>
      <c r="F2648" t="s">
        <v>127</v>
      </c>
      <c r="G2648" t="s">
        <v>58</v>
      </c>
      <c r="H2648" t="s">
        <v>387</v>
      </c>
      <c r="I2648">
        <v>226.21</v>
      </c>
      <c r="J2648">
        <v>0</v>
      </c>
      <c r="K2648" t="s">
        <v>275</v>
      </c>
      <c r="L2648" t="s">
        <v>222</v>
      </c>
    </row>
    <row r="2649" spans="1:12" x14ac:dyDescent="0.25">
      <c r="A2649">
        <v>91</v>
      </c>
      <c r="B2649" s="93">
        <v>43357</v>
      </c>
      <c r="C2649">
        <v>9</v>
      </c>
      <c r="D2649" t="s">
        <v>101</v>
      </c>
      <c r="E2649">
        <v>2018</v>
      </c>
      <c r="F2649" t="s">
        <v>72</v>
      </c>
      <c r="G2649" t="s">
        <v>66</v>
      </c>
      <c r="H2649" t="s">
        <v>387</v>
      </c>
      <c r="I2649">
        <v>0</v>
      </c>
      <c r="J2649">
        <v>32</v>
      </c>
      <c r="K2649" t="s">
        <v>275</v>
      </c>
      <c r="L2649" t="s">
        <v>35</v>
      </c>
    </row>
    <row r="2650" spans="1:12" x14ac:dyDescent="0.25">
      <c r="A2650">
        <v>91</v>
      </c>
      <c r="B2650" s="93">
        <v>43360</v>
      </c>
      <c r="C2650">
        <v>9</v>
      </c>
      <c r="D2650" t="s">
        <v>101</v>
      </c>
      <c r="E2650">
        <v>2018</v>
      </c>
      <c r="F2650" t="s">
        <v>294</v>
      </c>
      <c r="G2650" t="s">
        <v>35</v>
      </c>
      <c r="H2650" t="s">
        <v>388</v>
      </c>
      <c r="I2650">
        <v>10</v>
      </c>
      <c r="J2650">
        <v>0</v>
      </c>
      <c r="K2650" t="s">
        <v>275</v>
      </c>
      <c r="L2650" t="s">
        <v>35</v>
      </c>
    </row>
    <row r="2651" spans="1:12" x14ac:dyDescent="0.25">
      <c r="A2651">
        <v>91</v>
      </c>
      <c r="B2651" s="93">
        <v>43360</v>
      </c>
      <c r="C2651">
        <v>9</v>
      </c>
      <c r="D2651" t="s">
        <v>101</v>
      </c>
      <c r="E2651">
        <v>2018</v>
      </c>
      <c r="F2651" t="s">
        <v>294</v>
      </c>
      <c r="G2651" t="s">
        <v>36</v>
      </c>
      <c r="H2651" t="s">
        <v>388</v>
      </c>
      <c r="I2651">
        <v>12</v>
      </c>
      <c r="J2651">
        <v>0</v>
      </c>
      <c r="K2651" t="s">
        <v>275</v>
      </c>
      <c r="L2651" t="s">
        <v>222</v>
      </c>
    </row>
    <row r="2652" spans="1:12" x14ac:dyDescent="0.25">
      <c r="A2652">
        <v>91</v>
      </c>
      <c r="B2652" s="93">
        <v>43360</v>
      </c>
      <c r="C2652">
        <v>9</v>
      </c>
      <c r="D2652" t="s">
        <v>101</v>
      </c>
      <c r="E2652">
        <v>2018</v>
      </c>
      <c r="F2652" t="s">
        <v>71</v>
      </c>
      <c r="G2652" t="s">
        <v>35</v>
      </c>
      <c r="H2652" t="s">
        <v>388</v>
      </c>
      <c r="I2652">
        <v>29.83</v>
      </c>
      <c r="J2652">
        <v>0</v>
      </c>
      <c r="K2652" t="s">
        <v>275</v>
      </c>
      <c r="L2652" t="s">
        <v>35</v>
      </c>
    </row>
    <row r="2653" spans="1:12" x14ac:dyDescent="0.25">
      <c r="A2653">
        <v>91</v>
      </c>
      <c r="B2653" s="93">
        <v>43360</v>
      </c>
      <c r="C2653">
        <v>9</v>
      </c>
      <c r="D2653" t="s">
        <v>101</v>
      </c>
      <c r="E2653">
        <v>2018</v>
      </c>
      <c r="F2653" t="s">
        <v>75</v>
      </c>
      <c r="G2653" t="s">
        <v>36</v>
      </c>
      <c r="H2653" t="s">
        <v>388</v>
      </c>
      <c r="I2653">
        <v>40.340000000000003</v>
      </c>
      <c r="J2653">
        <v>0</v>
      </c>
      <c r="K2653" t="s">
        <v>275</v>
      </c>
      <c r="L2653" t="s">
        <v>222</v>
      </c>
    </row>
    <row r="2654" spans="1:12" x14ac:dyDescent="0.25">
      <c r="A2654">
        <v>91</v>
      </c>
      <c r="B2654" s="93">
        <v>43360</v>
      </c>
      <c r="C2654">
        <v>9</v>
      </c>
      <c r="D2654" t="s">
        <v>101</v>
      </c>
      <c r="E2654">
        <v>2018</v>
      </c>
      <c r="F2654" t="s">
        <v>74</v>
      </c>
      <c r="G2654" t="s">
        <v>35</v>
      </c>
      <c r="H2654" t="s">
        <v>388</v>
      </c>
      <c r="I2654">
        <v>82.01</v>
      </c>
      <c r="J2654">
        <v>0</v>
      </c>
      <c r="K2654" t="s">
        <v>275</v>
      </c>
      <c r="L2654" t="s">
        <v>35</v>
      </c>
    </row>
    <row r="2655" spans="1:12" x14ac:dyDescent="0.25">
      <c r="A2655">
        <v>91</v>
      </c>
      <c r="B2655" s="93">
        <v>43360</v>
      </c>
      <c r="C2655">
        <v>9</v>
      </c>
      <c r="D2655" t="s">
        <v>101</v>
      </c>
      <c r="E2655">
        <v>2018</v>
      </c>
      <c r="F2655" t="s">
        <v>81</v>
      </c>
      <c r="G2655" t="s">
        <v>35</v>
      </c>
      <c r="H2655" t="s">
        <v>388</v>
      </c>
      <c r="I2655">
        <v>102.36</v>
      </c>
      <c r="J2655">
        <v>0</v>
      </c>
      <c r="K2655" t="s">
        <v>275</v>
      </c>
      <c r="L2655" t="s">
        <v>35</v>
      </c>
    </row>
    <row r="2656" spans="1:12" x14ac:dyDescent="0.25">
      <c r="A2656">
        <v>91</v>
      </c>
      <c r="B2656" s="93">
        <v>43360</v>
      </c>
      <c r="C2656">
        <v>9</v>
      </c>
      <c r="D2656" t="s">
        <v>101</v>
      </c>
      <c r="E2656">
        <v>2018</v>
      </c>
      <c r="F2656" t="s">
        <v>69</v>
      </c>
      <c r="G2656" t="s">
        <v>35</v>
      </c>
      <c r="H2656" t="s">
        <v>388</v>
      </c>
      <c r="I2656">
        <v>106</v>
      </c>
      <c r="J2656">
        <v>0</v>
      </c>
      <c r="K2656" t="s">
        <v>275</v>
      </c>
      <c r="L2656" t="s">
        <v>35</v>
      </c>
    </row>
    <row r="2657" spans="1:12" x14ac:dyDescent="0.25">
      <c r="A2657">
        <v>91</v>
      </c>
      <c r="B2657" s="93">
        <v>43361</v>
      </c>
      <c r="C2657">
        <v>9</v>
      </c>
      <c r="D2657" t="s">
        <v>101</v>
      </c>
      <c r="E2657">
        <v>2018</v>
      </c>
      <c r="F2657" t="s">
        <v>86</v>
      </c>
      <c r="G2657" t="s">
        <v>66</v>
      </c>
      <c r="H2657" t="s">
        <v>389</v>
      </c>
      <c r="I2657">
        <v>23</v>
      </c>
      <c r="J2657">
        <v>0</v>
      </c>
      <c r="K2657" t="s">
        <v>275</v>
      </c>
      <c r="L2657" t="s">
        <v>35</v>
      </c>
    </row>
    <row r="2658" spans="1:12" x14ac:dyDescent="0.25">
      <c r="A2658">
        <v>91</v>
      </c>
      <c r="B2658" s="93">
        <v>43361</v>
      </c>
      <c r="C2658">
        <v>9</v>
      </c>
      <c r="D2658" t="s">
        <v>101</v>
      </c>
      <c r="E2658">
        <v>2018</v>
      </c>
      <c r="F2658" t="s">
        <v>78</v>
      </c>
      <c r="G2658" t="s">
        <v>64</v>
      </c>
      <c r="H2658" t="s">
        <v>389</v>
      </c>
      <c r="I2658">
        <v>36.35</v>
      </c>
      <c r="J2658">
        <v>0</v>
      </c>
      <c r="K2658" t="s">
        <v>275</v>
      </c>
      <c r="L2658" t="s">
        <v>64</v>
      </c>
    </row>
    <row r="2659" spans="1:12" x14ac:dyDescent="0.25">
      <c r="A2659">
        <v>91</v>
      </c>
      <c r="B2659" s="93">
        <v>43361</v>
      </c>
      <c r="C2659">
        <v>9</v>
      </c>
      <c r="D2659" t="s">
        <v>101</v>
      </c>
      <c r="E2659">
        <v>2018</v>
      </c>
      <c r="F2659" t="s">
        <v>78</v>
      </c>
      <c r="G2659" t="s">
        <v>36</v>
      </c>
      <c r="H2659" t="s">
        <v>389</v>
      </c>
      <c r="I2659">
        <v>41.74</v>
      </c>
      <c r="J2659">
        <v>0</v>
      </c>
      <c r="K2659" t="s">
        <v>275</v>
      </c>
      <c r="L2659" t="s">
        <v>222</v>
      </c>
    </row>
    <row r="2660" spans="1:12" x14ac:dyDescent="0.25">
      <c r="A2660">
        <v>91</v>
      </c>
      <c r="B2660" s="93">
        <v>43361</v>
      </c>
      <c r="C2660">
        <v>9</v>
      </c>
      <c r="D2660" t="s">
        <v>101</v>
      </c>
      <c r="E2660">
        <v>2018</v>
      </c>
      <c r="F2660" t="s">
        <v>83</v>
      </c>
      <c r="G2660" t="s">
        <v>66</v>
      </c>
      <c r="H2660" t="s">
        <v>389</v>
      </c>
      <c r="I2660">
        <v>99.55</v>
      </c>
      <c r="J2660">
        <v>0</v>
      </c>
      <c r="K2660" t="s">
        <v>275</v>
      </c>
      <c r="L2660" t="s">
        <v>35</v>
      </c>
    </row>
    <row r="2661" spans="1:12" x14ac:dyDescent="0.25">
      <c r="A2661">
        <v>91</v>
      </c>
      <c r="B2661" s="93">
        <v>43361</v>
      </c>
      <c r="C2661">
        <v>9</v>
      </c>
      <c r="D2661" t="s">
        <v>101</v>
      </c>
      <c r="E2661">
        <v>2018</v>
      </c>
      <c r="F2661" t="s">
        <v>85</v>
      </c>
      <c r="G2661" t="s">
        <v>66</v>
      </c>
      <c r="H2661" t="s">
        <v>389</v>
      </c>
      <c r="I2661">
        <v>139.44999999999999</v>
      </c>
      <c r="J2661">
        <v>0</v>
      </c>
      <c r="K2661" t="s">
        <v>275</v>
      </c>
      <c r="L2661" t="s">
        <v>35</v>
      </c>
    </row>
    <row r="2662" spans="1:12" x14ac:dyDescent="0.25">
      <c r="A2662">
        <v>91</v>
      </c>
      <c r="B2662" s="93">
        <v>43361</v>
      </c>
      <c r="C2662">
        <v>9</v>
      </c>
      <c r="D2662" t="s">
        <v>101</v>
      </c>
      <c r="E2662">
        <v>2018</v>
      </c>
      <c r="F2662" t="s">
        <v>83</v>
      </c>
      <c r="G2662" t="s">
        <v>36</v>
      </c>
      <c r="H2662" t="s">
        <v>389</v>
      </c>
      <c r="I2662">
        <v>166.14</v>
      </c>
      <c r="J2662">
        <v>0</v>
      </c>
      <c r="K2662" t="s">
        <v>275</v>
      </c>
      <c r="L2662" t="s">
        <v>222</v>
      </c>
    </row>
    <row r="2663" spans="1:12" x14ac:dyDescent="0.25">
      <c r="A2663">
        <v>91</v>
      </c>
      <c r="B2663" s="93">
        <v>43361</v>
      </c>
      <c r="C2663">
        <v>9</v>
      </c>
      <c r="D2663" t="s">
        <v>101</v>
      </c>
      <c r="E2663">
        <v>2018</v>
      </c>
      <c r="F2663" t="s">
        <v>69</v>
      </c>
      <c r="G2663" t="s">
        <v>66</v>
      </c>
      <c r="H2663" t="s">
        <v>389</v>
      </c>
      <c r="I2663">
        <v>232.5</v>
      </c>
      <c r="J2663">
        <v>0</v>
      </c>
      <c r="K2663" t="s">
        <v>275</v>
      </c>
      <c r="L2663" t="s">
        <v>35</v>
      </c>
    </row>
    <row r="2664" spans="1:12" x14ac:dyDescent="0.25">
      <c r="A2664">
        <v>91</v>
      </c>
      <c r="B2664" s="93">
        <v>43361</v>
      </c>
      <c r="C2664">
        <v>9</v>
      </c>
      <c r="D2664" t="s">
        <v>101</v>
      </c>
      <c r="E2664">
        <v>2018</v>
      </c>
      <c r="F2664" t="s">
        <v>78</v>
      </c>
      <c r="G2664" t="s">
        <v>66</v>
      </c>
      <c r="H2664" t="s">
        <v>389</v>
      </c>
      <c r="I2664">
        <v>607.75</v>
      </c>
      <c r="J2664">
        <v>0</v>
      </c>
      <c r="K2664" t="s">
        <v>275</v>
      </c>
      <c r="L2664" t="s">
        <v>35</v>
      </c>
    </row>
    <row r="2665" spans="1:12" x14ac:dyDescent="0.25">
      <c r="A2665">
        <v>91</v>
      </c>
      <c r="B2665" s="93">
        <v>43361</v>
      </c>
      <c r="C2665">
        <v>9</v>
      </c>
      <c r="D2665" t="s">
        <v>101</v>
      </c>
      <c r="E2665">
        <v>2018</v>
      </c>
      <c r="F2665" t="s">
        <v>84</v>
      </c>
      <c r="G2665" t="s">
        <v>66</v>
      </c>
      <c r="H2665" t="s">
        <v>389</v>
      </c>
      <c r="I2665">
        <v>639.4</v>
      </c>
      <c r="J2665">
        <v>0</v>
      </c>
      <c r="K2665" t="s">
        <v>275</v>
      </c>
      <c r="L2665" t="s">
        <v>35</v>
      </c>
    </row>
    <row r="2666" spans="1:12" x14ac:dyDescent="0.25">
      <c r="A2666">
        <v>91</v>
      </c>
      <c r="B2666" s="93">
        <v>43361</v>
      </c>
      <c r="C2666">
        <v>9</v>
      </c>
      <c r="D2666" t="s">
        <v>101</v>
      </c>
      <c r="E2666">
        <v>2018</v>
      </c>
      <c r="F2666" t="s">
        <v>68</v>
      </c>
      <c r="G2666" t="s">
        <v>66</v>
      </c>
      <c r="H2666" t="s">
        <v>389</v>
      </c>
      <c r="I2666">
        <v>884.55</v>
      </c>
      <c r="J2666">
        <v>0</v>
      </c>
      <c r="K2666" t="s">
        <v>275</v>
      </c>
      <c r="L2666" t="s">
        <v>35</v>
      </c>
    </row>
    <row r="2667" spans="1:12" x14ac:dyDescent="0.25">
      <c r="A2667">
        <v>91</v>
      </c>
      <c r="B2667" s="93">
        <v>43362</v>
      </c>
      <c r="C2667">
        <v>9</v>
      </c>
      <c r="D2667" t="s">
        <v>101</v>
      </c>
      <c r="E2667">
        <v>2018</v>
      </c>
      <c r="F2667" t="s">
        <v>69</v>
      </c>
      <c r="G2667" t="s">
        <v>35</v>
      </c>
      <c r="H2667" t="s">
        <v>390</v>
      </c>
      <c r="I2667">
        <v>24.6</v>
      </c>
      <c r="J2667">
        <v>0</v>
      </c>
      <c r="K2667" t="s">
        <v>275</v>
      </c>
      <c r="L2667" t="s">
        <v>35</v>
      </c>
    </row>
    <row r="2668" spans="1:12" x14ac:dyDescent="0.25">
      <c r="A2668">
        <v>91</v>
      </c>
      <c r="B2668" s="93">
        <v>43362</v>
      </c>
      <c r="C2668">
        <v>9</v>
      </c>
      <c r="D2668" t="s">
        <v>101</v>
      </c>
      <c r="E2668">
        <v>2018</v>
      </c>
      <c r="F2668" t="s">
        <v>107</v>
      </c>
      <c r="G2668" t="s">
        <v>64</v>
      </c>
      <c r="H2668" t="s">
        <v>390</v>
      </c>
      <c r="I2668">
        <v>592.47</v>
      </c>
      <c r="J2668">
        <v>0</v>
      </c>
      <c r="K2668" t="s">
        <v>275</v>
      </c>
      <c r="L2668" t="s">
        <v>64</v>
      </c>
    </row>
    <row r="2669" spans="1:12" x14ac:dyDescent="0.25">
      <c r="A2669">
        <v>91</v>
      </c>
      <c r="B2669" s="93">
        <v>43363</v>
      </c>
      <c r="C2669">
        <v>9</v>
      </c>
      <c r="D2669" t="s">
        <v>101</v>
      </c>
      <c r="E2669">
        <v>2018</v>
      </c>
      <c r="F2669" t="s">
        <v>83</v>
      </c>
      <c r="G2669" t="s">
        <v>35</v>
      </c>
      <c r="H2669" t="s">
        <v>391</v>
      </c>
      <c r="I2669">
        <v>20</v>
      </c>
      <c r="J2669">
        <v>0</v>
      </c>
      <c r="K2669" t="s">
        <v>275</v>
      </c>
      <c r="L2669" t="s">
        <v>35</v>
      </c>
    </row>
    <row r="2670" spans="1:12" x14ac:dyDescent="0.25">
      <c r="A2670">
        <v>91</v>
      </c>
      <c r="B2670" s="93">
        <v>43363</v>
      </c>
      <c r="C2670">
        <v>9</v>
      </c>
      <c r="D2670" t="s">
        <v>101</v>
      </c>
      <c r="E2670">
        <v>2018</v>
      </c>
      <c r="F2670" t="s">
        <v>86</v>
      </c>
      <c r="G2670" t="s">
        <v>36</v>
      </c>
      <c r="H2670" t="s">
        <v>391</v>
      </c>
      <c r="I2670">
        <v>20.329999999999998</v>
      </c>
      <c r="J2670">
        <v>0</v>
      </c>
      <c r="K2670" t="s">
        <v>275</v>
      </c>
      <c r="L2670" t="s">
        <v>222</v>
      </c>
    </row>
    <row r="2671" spans="1:12" x14ac:dyDescent="0.25">
      <c r="A2671">
        <v>91</v>
      </c>
      <c r="B2671" s="93">
        <v>43363</v>
      </c>
      <c r="C2671">
        <v>9</v>
      </c>
      <c r="D2671" t="s">
        <v>101</v>
      </c>
      <c r="E2671">
        <v>2018</v>
      </c>
      <c r="F2671" t="s">
        <v>78</v>
      </c>
      <c r="G2671" t="s">
        <v>105</v>
      </c>
      <c r="H2671" t="s">
        <v>391</v>
      </c>
      <c r="I2671">
        <v>43.2</v>
      </c>
      <c r="J2671">
        <v>0</v>
      </c>
      <c r="K2671" t="s">
        <v>275</v>
      </c>
      <c r="L2671" t="s">
        <v>266</v>
      </c>
    </row>
    <row r="2672" spans="1:12" x14ac:dyDescent="0.25">
      <c r="A2672">
        <v>91</v>
      </c>
      <c r="B2672" s="93">
        <v>43363</v>
      </c>
      <c r="C2672">
        <v>9</v>
      </c>
      <c r="D2672" t="s">
        <v>101</v>
      </c>
      <c r="E2672">
        <v>2018</v>
      </c>
      <c r="F2672" t="s">
        <v>378</v>
      </c>
      <c r="G2672" t="s">
        <v>35</v>
      </c>
      <c r="H2672" t="s">
        <v>391</v>
      </c>
      <c r="I2672">
        <v>54.34</v>
      </c>
      <c r="J2672">
        <v>0</v>
      </c>
      <c r="K2672" t="s">
        <v>275</v>
      </c>
      <c r="L2672" t="s">
        <v>35</v>
      </c>
    </row>
    <row r="2673" spans="1:12" x14ac:dyDescent="0.25">
      <c r="A2673">
        <v>91</v>
      </c>
      <c r="B2673" s="93">
        <v>43363</v>
      </c>
      <c r="C2673">
        <v>9</v>
      </c>
      <c r="D2673" t="s">
        <v>101</v>
      </c>
      <c r="E2673">
        <v>2018</v>
      </c>
      <c r="F2673" t="s">
        <v>71</v>
      </c>
      <c r="G2673" t="s">
        <v>67</v>
      </c>
      <c r="H2673" t="s">
        <v>391</v>
      </c>
      <c r="I2673">
        <v>75</v>
      </c>
      <c r="J2673">
        <v>0</v>
      </c>
      <c r="K2673" t="s">
        <v>275</v>
      </c>
      <c r="L2673" t="s">
        <v>266</v>
      </c>
    </row>
    <row r="2674" spans="1:12" x14ac:dyDescent="0.25">
      <c r="A2674">
        <v>91</v>
      </c>
      <c r="B2674" s="93">
        <v>43363</v>
      </c>
      <c r="C2674">
        <v>9</v>
      </c>
      <c r="D2674" t="s">
        <v>101</v>
      </c>
      <c r="E2674">
        <v>2018</v>
      </c>
      <c r="F2674" t="s">
        <v>75</v>
      </c>
      <c r="G2674" t="s">
        <v>35</v>
      </c>
      <c r="H2674" t="s">
        <v>391</v>
      </c>
      <c r="I2674">
        <v>76</v>
      </c>
      <c r="J2674">
        <v>0</v>
      </c>
      <c r="K2674" t="s">
        <v>275</v>
      </c>
      <c r="L2674" t="s">
        <v>35</v>
      </c>
    </row>
    <row r="2675" spans="1:12" x14ac:dyDescent="0.25">
      <c r="A2675">
        <v>91</v>
      </c>
      <c r="B2675" s="93">
        <v>43363</v>
      </c>
      <c r="C2675">
        <v>9</v>
      </c>
      <c r="D2675" t="s">
        <v>101</v>
      </c>
      <c r="E2675">
        <v>2018</v>
      </c>
      <c r="F2675" t="s">
        <v>77</v>
      </c>
      <c r="G2675" t="s">
        <v>105</v>
      </c>
      <c r="H2675" t="s">
        <v>391</v>
      </c>
      <c r="I2675">
        <v>80.06</v>
      </c>
      <c r="J2675">
        <v>0</v>
      </c>
      <c r="K2675" t="s">
        <v>275</v>
      </c>
      <c r="L2675" t="s">
        <v>266</v>
      </c>
    </row>
    <row r="2676" spans="1:12" x14ac:dyDescent="0.25">
      <c r="A2676">
        <v>91</v>
      </c>
      <c r="B2676" s="93">
        <v>43364</v>
      </c>
      <c r="C2676">
        <v>9</v>
      </c>
      <c r="D2676" t="s">
        <v>101</v>
      </c>
      <c r="E2676">
        <v>2018</v>
      </c>
      <c r="F2676" t="s">
        <v>71</v>
      </c>
      <c r="G2676" t="s">
        <v>36</v>
      </c>
      <c r="H2676" t="s">
        <v>392</v>
      </c>
      <c r="I2676">
        <v>25</v>
      </c>
      <c r="J2676">
        <v>0</v>
      </c>
      <c r="K2676" t="s">
        <v>275</v>
      </c>
      <c r="L2676" t="s">
        <v>222</v>
      </c>
    </row>
    <row r="2677" spans="1:12" x14ac:dyDescent="0.25">
      <c r="A2677">
        <v>91</v>
      </c>
      <c r="B2677" s="93">
        <v>43364</v>
      </c>
      <c r="C2677">
        <v>9</v>
      </c>
      <c r="D2677" t="s">
        <v>101</v>
      </c>
      <c r="E2677">
        <v>2018</v>
      </c>
      <c r="F2677" t="s">
        <v>72</v>
      </c>
      <c r="G2677" t="s">
        <v>65</v>
      </c>
      <c r="H2677" t="s">
        <v>392</v>
      </c>
      <c r="I2677">
        <v>35</v>
      </c>
      <c r="J2677">
        <v>0</v>
      </c>
      <c r="K2677" t="s">
        <v>275</v>
      </c>
      <c r="L2677" t="s">
        <v>35</v>
      </c>
    </row>
    <row r="2678" spans="1:12" x14ac:dyDescent="0.25">
      <c r="A2678">
        <v>91</v>
      </c>
      <c r="B2678" s="93">
        <v>43364</v>
      </c>
      <c r="C2678">
        <v>9</v>
      </c>
      <c r="D2678" t="s">
        <v>101</v>
      </c>
      <c r="E2678">
        <v>2018</v>
      </c>
      <c r="F2678" t="s">
        <v>107</v>
      </c>
      <c r="G2678" t="s">
        <v>35</v>
      </c>
      <c r="H2678" t="s">
        <v>392</v>
      </c>
      <c r="I2678">
        <v>371</v>
      </c>
      <c r="J2678">
        <v>0</v>
      </c>
      <c r="K2678" t="s">
        <v>275</v>
      </c>
      <c r="L2678" t="s">
        <v>35</v>
      </c>
    </row>
    <row r="2679" spans="1:12" x14ac:dyDescent="0.25">
      <c r="A2679">
        <v>91</v>
      </c>
      <c r="B2679" s="93">
        <v>43365</v>
      </c>
      <c r="C2679">
        <v>9</v>
      </c>
      <c r="D2679" t="s">
        <v>101</v>
      </c>
      <c r="E2679">
        <v>2018</v>
      </c>
      <c r="F2679" t="s">
        <v>71</v>
      </c>
      <c r="G2679" t="s">
        <v>35</v>
      </c>
      <c r="H2679" t="s">
        <v>393</v>
      </c>
      <c r="I2679">
        <v>10.67</v>
      </c>
      <c r="J2679">
        <v>0</v>
      </c>
      <c r="K2679" t="s">
        <v>275</v>
      </c>
      <c r="L2679" t="s">
        <v>35</v>
      </c>
    </row>
    <row r="2680" spans="1:12" x14ac:dyDescent="0.25">
      <c r="A2680">
        <v>91</v>
      </c>
      <c r="B2680" s="93">
        <v>43365</v>
      </c>
      <c r="C2680">
        <v>9</v>
      </c>
      <c r="D2680" t="s">
        <v>101</v>
      </c>
      <c r="E2680">
        <v>2018</v>
      </c>
      <c r="F2680" t="s">
        <v>71</v>
      </c>
      <c r="G2680" t="s">
        <v>64</v>
      </c>
      <c r="H2680" t="s">
        <v>393</v>
      </c>
      <c r="I2680">
        <v>44.62</v>
      </c>
      <c r="J2680">
        <v>0</v>
      </c>
      <c r="K2680" t="s">
        <v>275</v>
      </c>
      <c r="L2680" t="s">
        <v>64</v>
      </c>
    </row>
    <row r="2681" spans="1:12" x14ac:dyDescent="0.25">
      <c r="A2681">
        <v>91</v>
      </c>
      <c r="B2681" s="93">
        <v>43365</v>
      </c>
      <c r="C2681">
        <v>9</v>
      </c>
      <c r="D2681" t="s">
        <v>101</v>
      </c>
      <c r="E2681">
        <v>2018</v>
      </c>
      <c r="F2681" t="s">
        <v>70</v>
      </c>
      <c r="G2681" t="s">
        <v>35</v>
      </c>
      <c r="H2681" t="s">
        <v>393</v>
      </c>
      <c r="I2681">
        <v>52.3</v>
      </c>
      <c r="J2681">
        <v>0</v>
      </c>
      <c r="K2681" t="s">
        <v>275</v>
      </c>
      <c r="L2681" t="s">
        <v>35</v>
      </c>
    </row>
    <row r="2682" spans="1:12" x14ac:dyDescent="0.25">
      <c r="A2682">
        <v>91</v>
      </c>
      <c r="B2682" s="93">
        <v>43367</v>
      </c>
      <c r="C2682">
        <v>9</v>
      </c>
      <c r="D2682" t="s">
        <v>101</v>
      </c>
      <c r="E2682">
        <v>2018</v>
      </c>
      <c r="F2682" t="s">
        <v>71</v>
      </c>
      <c r="G2682" t="s">
        <v>35</v>
      </c>
      <c r="H2682" t="s">
        <v>394</v>
      </c>
      <c r="I2682">
        <v>9.98</v>
      </c>
      <c r="J2682">
        <v>0</v>
      </c>
      <c r="K2682" t="s">
        <v>275</v>
      </c>
      <c r="L2682" t="s">
        <v>35</v>
      </c>
    </row>
    <row r="2683" spans="1:12" x14ac:dyDescent="0.25">
      <c r="A2683">
        <v>91</v>
      </c>
      <c r="B2683" s="93">
        <v>43367</v>
      </c>
      <c r="C2683">
        <v>9</v>
      </c>
      <c r="D2683" t="s">
        <v>101</v>
      </c>
      <c r="E2683">
        <v>2018</v>
      </c>
      <c r="F2683" t="s">
        <v>86</v>
      </c>
      <c r="G2683" t="s">
        <v>66</v>
      </c>
      <c r="H2683" t="s">
        <v>394</v>
      </c>
      <c r="I2683">
        <v>11.5</v>
      </c>
      <c r="J2683">
        <v>0</v>
      </c>
      <c r="K2683" t="s">
        <v>275</v>
      </c>
      <c r="L2683" t="s">
        <v>35</v>
      </c>
    </row>
    <row r="2684" spans="1:12" x14ac:dyDescent="0.25">
      <c r="A2684">
        <v>91</v>
      </c>
      <c r="B2684" s="93">
        <v>43367</v>
      </c>
      <c r="C2684">
        <v>9</v>
      </c>
      <c r="D2684" t="s">
        <v>101</v>
      </c>
      <c r="E2684">
        <v>2018</v>
      </c>
      <c r="F2684" t="s">
        <v>75</v>
      </c>
      <c r="G2684" t="s">
        <v>58</v>
      </c>
      <c r="H2684" t="s">
        <v>394</v>
      </c>
      <c r="I2684">
        <v>15.1</v>
      </c>
      <c r="J2684">
        <v>0</v>
      </c>
      <c r="K2684" t="s">
        <v>275</v>
      </c>
      <c r="L2684" t="s">
        <v>222</v>
      </c>
    </row>
    <row r="2685" spans="1:12" x14ac:dyDescent="0.25">
      <c r="A2685">
        <v>91</v>
      </c>
      <c r="B2685" s="93">
        <v>43367</v>
      </c>
      <c r="C2685">
        <v>9</v>
      </c>
      <c r="D2685" t="s">
        <v>101</v>
      </c>
      <c r="E2685">
        <v>2018</v>
      </c>
      <c r="F2685" t="s">
        <v>75</v>
      </c>
      <c r="G2685" t="s">
        <v>36</v>
      </c>
      <c r="H2685" t="s">
        <v>394</v>
      </c>
      <c r="I2685">
        <v>21.45</v>
      </c>
      <c r="J2685">
        <v>0</v>
      </c>
      <c r="K2685" t="s">
        <v>275</v>
      </c>
      <c r="L2685" t="s">
        <v>222</v>
      </c>
    </row>
    <row r="2686" spans="1:12" x14ac:dyDescent="0.25">
      <c r="A2686">
        <v>91</v>
      </c>
      <c r="B2686" s="93">
        <v>43367</v>
      </c>
      <c r="C2686">
        <v>9</v>
      </c>
      <c r="D2686" t="s">
        <v>101</v>
      </c>
      <c r="E2686">
        <v>2018</v>
      </c>
      <c r="F2686" t="s">
        <v>78</v>
      </c>
      <c r="G2686" t="s">
        <v>63</v>
      </c>
      <c r="H2686" t="s">
        <v>394</v>
      </c>
      <c r="I2686">
        <v>178.7</v>
      </c>
      <c r="J2686">
        <v>0</v>
      </c>
      <c r="K2686" t="s">
        <v>275</v>
      </c>
      <c r="L2686" t="s">
        <v>64</v>
      </c>
    </row>
    <row r="2687" spans="1:12" x14ac:dyDescent="0.25">
      <c r="A2687">
        <v>91</v>
      </c>
      <c r="B2687" s="93">
        <v>43368</v>
      </c>
      <c r="C2687">
        <v>9</v>
      </c>
      <c r="D2687" t="s">
        <v>101</v>
      </c>
      <c r="E2687">
        <v>2018</v>
      </c>
      <c r="F2687" t="s">
        <v>78</v>
      </c>
      <c r="G2687" t="s">
        <v>35</v>
      </c>
      <c r="H2687" t="s">
        <v>397</v>
      </c>
      <c r="I2687">
        <v>10.029999999999999</v>
      </c>
      <c r="J2687">
        <v>0</v>
      </c>
      <c r="K2687" t="s">
        <v>275</v>
      </c>
      <c r="L2687" t="s">
        <v>35</v>
      </c>
    </row>
    <row r="2688" spans="1:12" x14ac:dyDescent="0.25">
      <c r="A2688">
        <v>91</v>
      </c>
      <c r="B2688" s="93">
        <v>43368</v>
      </c>
      <c r="C2688">
        <v>9</v>
      </c>
      <c r="D2688" t="s">
        <v>101</v>
      </c>
      <c r="E2688">
        <v>2018</v>
      </c>
      <c r="F2688" t="s">
        <v>72</v>
      </c>
      <c r="G2688" t="s">
        <v>36</v>
      </c>
      <c r="H2688" t="s">
        <v>397</v>
      </c>
      <c r="I2688">
        <v>15</v>
      </c>
      <c r="J2688">
        <v>0</v>
      </c>
      <c r="K2688" t="s">
        <v>275</v>
      </c>
      <c r="L2688" t="s">
        <v>222</v>
      </c>
    </row>
    <row r="2689" spans="1:12" x14ac:dyDescent="0.25">
      <c r="A2689">
        <v>91</v>
      </c>
      <c r="B2689" s="93">
        <v>43368</v>
      </c>
      <c r="C2689">
        <v>9</v>
      </c>
      <c r="D2689" t="s">
        <v>101</v>
      </c>
      <c r="E2689">
        <v>2018</v>
      </c>
      <c r="F2689" t="s">
        <v>77</v>
      </c>
      <c r="G2689" t="s">
        <v>64</v>
      </c>
      <c r="H2689" t="s">
        <v>397</v>
      </c>
      <c r="I2689">
        <v>26</v>
      </c>
      <c r="J2689">
        <v>0</v>
      </c>
      <c r="K2689" t="s">
        <v>275</v>
      </c>
      <c r="L2689" t="s">
        <v>64</v>
      </c>
    </row>
    <row r="2690" spans="1:12" x14ac:dyDescent="0.25">
      <c r="A2690">
        <v>91</v>
      </c>
      <c r="B2690" s="93">
        <v>43368</v>
      </c>
      <c r="C2690">
        <v>9</v>
      </c>
      <c r="D2690" t="s">
        <v>101</v>
      </c>
      <c r="E2690">
        <v>2018</v>
      </c>
      <c r="F2690" t="s">
        <v>78</v>
      </c>
      <c r="G2690" t="s">
        <v>395</v>
      </c>
      <c r="H2690" t="s">
        <v>396</v>
      </c>
      <c r="I2690">
        <v>59.34</v>
      </c>
      <c r="J2690">
        <v>0</v>
      </c>
      <c r="K2690" t="s">
        <v>275</v>
      </c>
      <c r="L2690" t="s">
        <v>34</v>
      </c>
    </row>
    <row r="2691" spans="1:12" x14ac:dyDescent="0.25">
      <c r="A2691">
        <v>91</v>
      </c>
      <c r="B2691" s="93">
        <v>43368</v>
      </c>
      <c r="C2691">
        <v>9</v>
      </c>
      <c r="D2691" t="s">
        <v>101</v>
      </c>
      <c r="E2691">
        <v>2018</v>
      </c>
      <c r="F2691" t="s">
        <v>79</v>
      </c>
      <c r="G2691" t="s">
        <v>395</v>
      </c>
      <c r="H2691" t="s">
        <v>396</v>
      </c>
      <c r="I2691">
        <v>64.95</v>
      </c>
      <c r="J2691">
        <v>0</v>
      </c>
      <c r="K2691" t="s">
        <v>275</v>
      </c>
      <c r="L2691" t="s">
        <v>34</v>
      </c>
    </row>
    <row r="2692" spans="1:12" x14ac:dyDescent="0.25">
      <c r="A2692">
        <v>91</v>
      </c>
      <c r="B2692" s="93">
        <v>43368</v>
      </c>
      <c r="C2692">
        <v>9</v>
      </c>
      <c r="D2692" t="s">
        <v>101</v>
      </c>
      <c r="E2692">
        <v>2018</v>
      </c>
      <c r="F2692" t="s">
        <v>69</v>
      </c>
      <c r="G2692" t="s">
        <v>395</v>
      </c>
      <c r="H2692" t="s">
        <v>396</v>
      </c>
      <c r="I2692">
        <v>66.36</v>
      </c>
      <c r="J2692">
        <v>0</v>
      </c>
      <c r="K2692" t="s">
        <v>275</v>
      </c>
      <c r="L2692" t="s">
        <v>34</v>
      </c>
    </row>
    <row r="2693" spans="1:12" x14ac:dyDescent="0.25">
      <c r="A2693">
        <v>91</v>
      </c>
      <c r="B2693" s="93">
        <v>43368</v>
      </c>
      <c r="C2693">
        <v>9</v>
      </c>
      <c r="D2693" t="s">
        <v>101</v>
      </c>
      <c r="E2693">
        <v>2018</v>
      </c>
      <c r="F2693" t="s">
        <v>107</v>
      </c>
      <c r="G2693" t="s">
        <v>105</v>
      </c>
      <c r="H2693" t="s">
        <v>397</v>
      </c>
      <c r="I2693">
        <v>101.44</v>
      </c>
      <c r="J2693">
        <v>0</v>
      </c>
      <c r="K2693" t="s">
        <v>275</v>
      </c>
      <c r="L2693" t="s">
        <v>266</v>
      </c>
    </row>
    <row r="2694" spans="1:12" x14ac:dyDescent="0.25">
      <c r="A2694">
        <v>91</v>
      </c>
      <c r="B2694" s="93">
        <v>43368</v>
      </c>
      <c r="C2694">
        <v>9</v>
      </c>
      <c r="D2694" t="s">
        <v>101</v>
      </c>
      <c r="E2694">
        <v>2018</v>
      </c>
      <c r="F2694" t="s">
        <v>77</v>
      </c>
      <c r="G2694" t="s">
        <v>105</v>
      </c>
      <c r="H2694" t="s">
        <v>397</v>
      </c>
      <c r="I2694">
        <v>201.99</v>
      </c>
      <c r="J2694">
        <v>0</v>
      </c>
      <c r="K2694" t="s">
        <v>275</v>
      </c>
      <c r="L2694" t="s">
        <v>266</v>
      </c>
    </row>
    <row r="2695" spans="1:12" x14ac:dyDescent="0.25">
      <c r="A2695">
        <v>91</v>
      </c>
      <c r="B2695" s="93">
        <v>43368</v>
      </c>
      <c r="C2695">
        <v>9</v>
      </c>
      <c r="D2695" t="s">
        <v>101</v>
      </c>
      <c r="E2695">
        <v>2018</v>
      </c>
      <c r="F2695" t="s">
        <v>77</v>
      </c>
      <c r="G2695" t="s">
        <v>395</v>
      </c>
      <c r="H2695" t="s">
        <v>396</v>
      </c>
      <c r="I2695">
        <v>283.48</v>
      </c>
      <c r="J2695">
        <v>0</v>
      </c>
      <c r="K2695" t="s">
        <v>275</v>
      </c>
      <c r="L2695" t="s">
        <v>34</v>
      </c>
    </row>
    <row r="2696" spans="1:12" x14ac:dyDescent="0.25">
      <c r="A2696">
        <v>91</v>
      </c>
      <c r="B2696" s="93">
        <v>43368</v>
      </c>
      <c r="C2696">
        <v>9</v>
      </c>
      <c r="D2696" t="s">
        <v>101</v>
      </c>
      <c r="E2696">
        <v>2018</v>
      </c>
      <c r="F2696" t="s">
        <v>77</v>
      </c>
      <c r="G2696" t="s">
        <v>36</v>
      </c>
      <c r="H2696" t="s">
        <v>397</v>
      </c>
      <c r="I2696">
        <v>376.16</v>
      </c>
      <c r="J2696">
        <v>0</v>
      </c>
      <c r="K2696" t="s">
        <v>275</v>
      </c>
      <c r="L2696" t="s">
        <v>222</v>
      </c>
    </row>
    <row r="2697" spans="1:12" x14ac:dyDescent="0.25">
      <c r="A2697">
        <v>91</v>
      </c>
      <c r="B2697" s="93">
        <v>43368</v>
      </c>
      <c r="C2697">
        <v>9</v>
      </c>
      <c r="D2697" t="s">
        <v>101</v>
      </c>
      <c r="E2697">
        <v>2018</v>
      </c>
      <c r="F2697" t="s">
        <v>80</v>
      </c>
      <c r="G2697" t="s">
        <v>395</v>
      </c>
      <c r="H2697" t="s">
        <v>396</v>
      </c>
      <c r="I2697">
        <v>437.8</v>
      </c>
      <c r="J2697">
        <v>0</v>
      </c>
      <c r="K2697" t="s">
        <v>275</v>
      </c>
      <c r="L2697" t="s">
        <v>34</v>
      </c>
    </row>
    <row r="2698" spans="1:12" x14ac:dyDescent="0.25">
      <c r="A2698">
        <v>91</v>
      </c>
      <c r="B2698" s="93">
        <v>43368</v>
      </c>
      <c r="C2698">
        <v>9</v>
      </c>
      <c r="D2698" t="s">
        <v>101</v>
      </c>
      <c r="E2698">
        <v>2018</v>
      </c>
      <c r="F2698" t="s">
        <v>68</v>
      </c>
      <c r="G2698" t="s">
        <v>395</v>
      </c>
      <c r="H2698" t="s">
        <v>396</v>
      </c>
      <c r="I2698">
        <v>513.04999999999995</v>
      </c>
      <c r="J2698">
        <v>0</v>
      </c>
      <c r="K2698" t="s">
        <v>275</v>
      </c>
      <c r="L2698" t="s">
        <v>34</v>
      </c>
    </row>
    <row r="2699" spans="1:12" x14ac:dyDescent="0.25">
      <c r="A2699">
        <v>91</v>
      </c>
      <c r="B2699" s="93">
        <v>43368</v>
      </c>
      <c r="C2699">
        <v>9</v>
      </c>
      <c r="D2699" t="s">
        <v>101</v>
      </c>
      <c r="E2699">
        <v>2018</v>
      </c>
      <c r="F2699" t="s">
        <v>75</v>
      </c>
      <c r="G2699" t="s">
        <v>395</v>
      </c>
      <c r="H2699" t="s">
        <v>396</v>
      </c>
      <c r="I2699">
        <v>571.72</v>
      </c>
      <c r="J2699">
        <v>0</v>
      </c>
      <c r="K2699" t="s">
        <v>275</v>
      </c>
      <c r="L2699" t="s">
        <v>34</v>
      </c>
    </row>
    <row r="2700" spans="1:12" x14ac:dyDescent="0.25">
      <c r="A2700">
        <v>91</v>
      </c>
      <c r="B2700" s="93">
        <v>43368</v>
      </c>
      <c r="C2700">
        <v>9</v>
      </c>
      <c r="D2700" t="s">
        <v>101</v>
      </c>
      <c r="E2700">
        <v>2018</v>
      </c>
      <c r="F2700" t="s">
        <v>76</v>
      </c>
      <c r="G2700" t="s">
        <v>395</v>
      </c>
      <c r="H2700" t="s">
        <v>396</v>
      </c>
      <c r="I2700">
        <v>1650.01</v>
      </c>
      <c r="J2700">
        <v>0</v>
      </c>
      <c r="K2700" t="s">
        <v>275</v>
      </c>
      <c r="L2700" t="s">
        <v>34</v>
      </c>
    </row>
    <row r="2701" spans="1:12" x14ac:dyDescent="0.25">
      <c r="A2701">
        <v>91</v>
      </c>
      <c r="B2701" s="93">
        <v>43368</v>
      </c>
      <c r="C2701">
        <v>9</v>
      </c>
      <c r="D2701" t="s">
        <v>101</v>
      </c>
      <c r="E2701">
        <v>2018</v>
      </c>
      <c r="F2701" t="s">
        <v>71</v>
      </c>
      <c r="G2701" t="s">
        <v>395</v>
      </c>
      <c r="H2701" t="s">
        <v>396</v>
      </c>
      <c r="I2701">
        <v>3781.53</v>
      </c>
      <c r="J2701">
        <v>0</v>
      </c>
      <c r="K2701" t="s">
        <v>275</v>
      </c>
      <c r="L2701" t="s">
        <v>34</v>
      </c>
    </row>
    <row r="2702" spans="1:12" x14ac:dyDescent="0.25">
      <c r="A2702">
        <v>91</v>
      </c>
      <c r="B2702" s="93">
        <v>43369</v>
      </c>
      <c r="C2702">
        <v>9</v>
      </c>
      <c r="D2702" t="s">
        <v>101</v>
      </c>
      <c r="E2702">
        <v>2018</v>
      </c>
      <c r="F2702" t="s">
        <v>294</v>
      </c>
      <c r="G2702" t="s">
        <v>35</v>
      </c>
      <c r="H2702" t="s">
        <v>398</v>
      </c>
      <c r="I2702">
        <v>1.3</v>
      </c>
      <c r="J2702">
        <v>0</v>
      </c>
      <c r="K2702" t="s">
        <v>275</v>
      </c>
      <c r="L2702" t="s">
        <v>35</v>
      </c>
    </row>
    <row r="2703" spans="1:12" x14ac:dyDescent="0.25">
      <c r="A2703">
        <v>91</v>
      </c>
      <c r="B2703" s="93">
        <v>43369</v>
      </c>
      <c r="C2703">
        <v>9</v>
      </c>
      <c r="D2703" t="s">
        <v>101</v>
      </c>
      <c r="E2703">
        <v>2018</v>
      </c>
      <c r="F2703" t="s">
        <v>71</v>
      </c>
      <c r="G2703" t="s">
        <v>35</v>
      </c>
      <c r="H2703" t="s">
        <v>398</v>
      </c>
      <c r="I2703">
        <v>10</v>
      </c>
      <c r="J2703">
        <v>0</v>
      </c>
      <c r="K2703" t="s">
        <v>275</v>
      </c>
      <c r="L2703" t="s">
        <v>35</v>
      </c>
    </row>
    <row r="2704" spans="1:12" x14ac:dyDescent="0.25">
      <c r="A2704">
        <v>91</v>
      </c>
      <c r="B2704" s="93">
        <v>43369</v>
      </c>
      <c r="C2704">
        <v>9</v>
      </c>
      <c r="D2704" t="s">
        <v>101</v>
      </c>
      <c r="E2704">
        <v>2018</v>
      </c>
      <c r="F2704" t="s">
        <v>71</v>
      </c>
      <c r="G2704" t="s">
        <v>64</v>
      </c>
      <c r="H2704" t="s">
        <v>398</v>
      </c>
      <c r="I2704">
        <v>99.89</v>
      </c>
      <c r="J2704">
        <v>0</v>
      </c>
      <c r="K2704" t="s">
        <v>275</v>
      </c>
      <c r="L2704" t="s">
        <v>64</v>
      </c>
    </row>
    <row r="2705" spans="1:12" x14ac:dyDescent="0.25">
      <c r="A2705">
        <v>91</v>
      </c>
      <c r="B2705" s="93">
        <v>43369</v>
      </c>
      <c r="C2705">
        <v>9</v>
      </c>
      <c r="D2705" t="s">
        <v>101</v>
      </c>
      <c r="E2705">
        <v>2018</v>
      </c>
      <c r="F2705" t="s">
        <v>70</v>
      </c>
      <c r="G2705" t="s">
        <v>35</v>
      </c>
      <c r="H2705" t="s">
        <v>398</v>
      </c>
      <c r="I2705">
        <v>622.37</v>
      </c>
      <c r="J2705">
        <v>0</v>
      </c>
      <c r="K2705" t="s">
        <v>275</v>
      </c>
      <c r="L2705" t="s">
        <v>35</v>
      </c>
    </row>
    <row r="2706" spans="1:12" x14ac:dyDescent="0.25">
      <c r="A2706">
        <v>91</v>
      </c>
      <c r="B2706" s="93">
        <v>43369</v>
      </c>
      <c r="C2706">
        <v>9</v>
      </c>
      <c r="D2706" t="s">
        <v>101</v>
      </c>
      <c r="E2706">
        <v>2018</v>
      </c>
      <c r="F2706" t="s">
        <v>311</v>
      </c>
      <c r="G2706" t="s">
        <v>64</v>
      </c>
      <c r="H2706" t="s">
        <v>398</v>
      </c>
      <c r="I2706">
        <v>625</v>
      </c>
      <c r="J2706">
        <v>0</v>
      </c>
      <c r="K2706" t="s">
        <v>275</v>
      </c>
      <c r="L2706" t="s">
        <v>64</v>
      </c>
    </row>
    <row r="2707" spans="1:12" x14ac:dyDescent="0.25">
      <c r="A2707">
        <v>91</v>
      </c>
      <c r="B2707" s="93">
        <v>43369</v>
      </c>
      <c r="C2707">
        <v>9</v>
      </c>
      <c r="D2707" t="s">
        <v>101</v>
      </c>
      <c r="E2707">
        <v>2018</v>
      </c>
      <c r="F2707" t="s">
        <v>106</v>
      </c>
      <c r="G2707" t="s">
        <v>67</v>
      </c>
      <c r="H2707" t="s">
        <v>398</v>
      </c>
      <c r="I2707">
        <v>0</v>
      </c>
      <c r="J2707">
        <v>420</v>
      </c>
      <c r="K2707" t="s">
        <v>275</v>
      </c>
      <c r="L2707" t="s">
        <v>266</v>
      </c>
    </row>
    <row r="2708" spans="1:12" x14ac:dyDescent="0.25">
      <c r="A2708">
        <v>91</v>
      </c>
      <c r="B2708" s="93">
        <v>43370</v>
      </c>
      <c r="C2708">
        <v>9</v>
      </c>
      <c r="D2708" t="s">
        <v>101</v>
      </c>
      <c r="E2708">
        <v>2018</v>
      </c>
      <c r="F2708" t="s">
        <v>73</v>
      </c>
      <c r="G2708" t="s">
        <v>35</v>
      </c>
      <c r="H2708" t="s">
        <v>400</v>
      </c>
      <c r="I2708">
        <v>15</v>
      </c>
      <c r="J2708">
        <v>0</v>
      </c>
      <c r="K2708" t="s">
        <v>275</v>
      </c>
      <c r="L2708" t="s">
        <v>35</v>
      </c>
    </row>
    <row r="2709" spans="1:12" x14ac:dyDescent="0.25">
      <c r="A2709">
        <v>91</v>
      </c>
      <c r="B2709" s="93">
        <v>43370</v>
      </c>
      <c r="C2709">
        <v>9</v>
      </c>
      <c r="D2709" t="s">
        <v>101</v>
      </c>
      <c r="E2709">
        <v>2018</v>
      </c>
      <c r="F2709" t="s">
        <v>71</v>
      </c>
      <c r="G2709" t="s">
        <v>64</v>
      </c>
      <c r="H2709" t="s">
        <v>400</v>
      </c>
      <c r="I2709">
        <v>17.28</v>
      </c>
      <c r="J2709">
        <v>0</v>
      </c>
      <c r="K2709" t="s">
        <v>275</v>
      </c>
      <c r="L2709" t="s">
        <v>64</v>
      </c>
    </row>
    <row r="2710" spans="1:12" x14ac:dyDescent="0.25">
      <c r="A2710">
        <v>91</v>
      </c>
      <c r="B2710" s="93">
        <v>43370</v>
      </c>
      <c r="C2710">
        <v>9</v>
      </c>
      <c r="D2710" t="s">
        <v>101</v>
      </c>
      <c r="E2710">
        <v>2018</v>
      </c>
      <c r="F2710" t="s">
        <v>71</v>
      </c>
      <c r="G2710" t="s">
        <v>35</v>
      </c>
      <c r="H2710" t="s">
        <v>400</v>
      </c>
      <c r="I2710">
        <v>19.71</v>
      </c>
      <c r="J2710">
        <v>0</v>
      </c>
      <c r="K2710" t="s">
        <v>275</v>
      </c>
      <c r="L2710" t="s">
        <v>35</v>
      </c>
    </row>
    <row r="2711" spans="1:12" x14ac:dyDescent="0.25">
      <c r="A2711">
        <v>91</v>
      </c>
      <c r="B2711" s="93">
        <v>43370</v>
      </c>
      <c r="C2711">
        <v>9</v>
      </c>
      <c r="D2711" t="s">
        <v>101</v>
      </c>
      <c r="E2711">
        <v>2018</v>
      </c>
      <c r="F2711" t="s">
        <v>80</v>
      </c>
      <c r="G2711" t="s">
        <v>35</v>
      </c>
      <c r="H2711" t="s">
        <v>400</v>
      </c>
      <c r="I2711">
        <v>50.47</v>
      </c>
      <c r="J2711">
        <v>0</v>
      </c>
      <c r="K2711" t="s">
        <v>275</v>
      </c>
      <c r="L2711" t="s">
        <v>35</v>
      </c>
    </row>
    <row r="2712" spans="1:12" x14ac:dyDescent="0.25">
      <c r="A2712">
        <v>91</v>
      </c>
      <c r="B2712" s="93">
        <v>43370</v>
      </c>
      <c r="C2712">
        <v>9</v>
      </c>
      <c r="D2712" t="s">
        <v>101</v>
      </c>
      <c r="E2712">
        <v>2018</v>
      </c>
      <c r="F2712" t="s">
        <v>72</v>
      </c>
      <c r="G2712" t="s">
        <v>65</v>
      </c>
      <c r="H2712" t="s">
        <v>400</v>
      </c>
      <c r="I2712">
        <v>65</v>
      </c>
      <c r="J2712">
        <v>0</v>
      </c>
      <c r="K2712" t="s">
        <v>275</v>
      </c>
      <c r="L2712" t="s">
        <v>35</v>
      </c>
    </row>
    <row r="2713" spans="1:12" x14ac:dyDescent="0.25">
      <c r="A2713">
        <v>91</v>
      </c>
      <c r="B2713" s="93">
        <v>43370</v>
      </c>
      <c r="C2713">
        <v>9</v>
      </c>
      <c r="D2713" t="s">
        <v>101</v>
      </c>
      <c r="E2713">
        <v>2018</v>
      </c>
      <c r="F2713" t="s">
        <v>107</v>
      </c>
      <c r="G2713" t="s">
        <v>35</v>
      </c>
      <c r="H2713" t="s">
        <v>400</v>
      </c>
      <c r="I2713">
        <v>96</v>
      </c>
      <c r="J2713">
        <v>0</v>
      </c>
      <c r="K2713" t="s">
        <v>275</v>
      </c>
      <c r="L2713" t="s">
        <v>35</v>
      </c>
    </row>
    <row r="2714" spans="1:12" x14ac:dyDescent="0.25">
      <c r="A2714">
        <v>91</v>
      </c>
      <c r="B2714" s="93">
        <v>43370</v>
      </c>
      <c r="C2714">
        <v>9</v>
      </c>
      <c r="D2714" t="s">
        <v>101</v>
      </c>
      <c r="E2714">
        <v>2018</v>
      </c>
      <c r="F2714" t="s">
        <v>106</v>
      </c>
      <c r="G2714" t="s">
        <v>35</v>
      </c>
      <c r="H2714" t="s">
        <v>400</v>
      </c>
      <c r="I2714">
        <v>99.54</v>
      </c>
      <c r="J2714">
        <v>0</v>
      </c>
      <c r="K2714" t="s">
        <v>275</v>
      </c>
      <c r="L2714" t="s">
        <v>35</v>
      </c>
    </row>
    <row r="2715" spans="1:12" x14ac:dyDescent="0.25">
      <c r="A2715">
        <v>91</v>
      </c>
      <c r="B2715" s="93">
        <v>43370</v>
      </c>
      <c r="C2715">
        <v>9</v>
      </c>
      <c r="D2715" t="s">
        <v>101</v>
      </c>
      <c r="E2715">
        <v>2018</v>
      </c>
      <c r="F2715" t="s">
        <v>75</v>
      </c>
      <c r="G2715" t="s">
        <v>36</v>
      </c>
      <c r="H2715" t="s">
        <v>400</v>
      </c>
      <c r="I2715">
        <v>120.18</v>
      </c>
      <c r="J2715">
        <v>0</v>
      </c>
      <c r="K2715" t="s">
        <v>275</v>
      </c>
      <c r="L2715" t="s">
        <v>222</v>
      </c>
    </row>
    <row r="2716" spans="1:12" x14ac:dyDescent="0.25">
      <c r="A2716">
        <v>91</v>
      </c>
      <c r="B2716" s="93">
        <v>43371</v>
      </c>
      <c r="C2716">
        <v>9</v>
      </c>
      <c r="D2716" t="s">
        <v>101</v>
      </c>
      <c r="E2716">
        <v>2018</v>
      </c>
      <c r="F2716" t="s">
        <v>79</v>
      </c>
      <c r="G2716" t="s">
        <v>67</v>
      </c>
      <c r="H2716" t="s">
        <v>401</v>
      </c>
      <c r="I2716">
        <v>0.01</v>
      </c>
      <c r="J2716">
        <v>0</v>
      </c>
      <c r="K2716" t="s">
        <v>275</v>
      </c>
      <c r="L2716" t="s">
        <v>266</v>
      </c>
    </row>
    <row r="2717" spans="1:12" x14ac:dyDescent="0.25">
      <c r="A2717">
        <v>91</v>
      </c>
      <c r="B2717" s="93">
        <v>43371</v>
      </c>
      <c r="C2717">
        <v>9</v>
      </c>
      <c r="D2717" t="s">
        <v>101</v>
      </c>
      <c r="E2717">
        <v>2018</v>
      </c>
      <c r="F2717" t="s">
        <v>369</v>
      </c>
      <c r="G2717" t="s">
        <v>67</v>
      </c>
      <c r="H2717" t="s">
        <v>401</v>
      </c>
      <c r="I2717">
        <v>73.790000000000006</v>
      </c>
      <c r="J2717">
        <v>0</v>
      </c>
      <c r="K2717" t="s">
        <v>275</v>
      </c>
      <c r="L2717" t="s">
        <v>266</v>
      </c>
    </row>
    <row r="2718" spans="1:12" x14ac:dyDescent="0.25">
      <c r="A2718">
        <v>91</v>
      </c>
      <c r="B2718" s="93">
        <v>43371</v>
      </c>
      <c r="C2718">
        <v>9</v>
      </c>
      <c r="D2718" t="s">
        <v>101</v>
      </c>
      <c r="E2718">
        <v>2018</v>
      </c>
      <c r="F2718" t="s">
        <v>106</v>
      </c>
      <c r="G2718" t="s">
        <v>66</v>
      </c>
      <c r="H2718" t="s">
        <v>401</v>
      </c>
      <c r="I2718">
        <v>152.5</v>
      </c>
      <c r="J2718">
        <v>0</v>
      </c>
      <c r="K2718" t="s">
        <v>275</v>
      </c>
      <c r="L2718" t="s">
        <v>35</v>
      </c>
    </row>
    <row r="2719" spans="1:12" x14ac:dyDescent="0.25">
      <c r="A2719">
        <v>91</v>
      </c>
      <c r="B2719" s="93">
        <v>43371</v>
      </c>
      <c r="C2719">
        <v>9</v>
      </c>
      <c r="D2719" t="s">
        <v>101</v>
      </c>
      <c r="E2719">
        <v>2018</v>
      </c>
      <c r="F2719" t="s">
        <v>79</v>
      </c>
      <c r="G2719" t="s">
        <v>67</v>
      </c>
      <c r="H2719" t="s">
        <v>401</v>
      </c>
      <c r="I2719">
        <v>0</v>
      </c>
      <c r="J2719">
        <v>0.01</v>
      </c>
      <c r="K2719" t="s">
        <v>275</v>
      </c>
      <c r="L2719" t="s">
        <v>266</v>
      </c>
    </row>
    <row r="2720" spans="1:12" x14ac:dyDescent="0.25">
      <c r="A2720">
        <v>91</v>
      </c>
      <c r="B2720" s="93">
        <v>43371</v>
      </c>
      <c r="C2720">
        <v>9</v>
      </c>
      <c r="D2720" t="s">
        <v>101</v>
      </c>
      <c r="E2720">
        <v>2018</v>
      </c>
      <c r="F2720" t="s">
        <v>77</v>
      </c>
      <c r="G2720" t="s">
        <v>66</v>
      </c>
      <c r="H2720" t="s">
        <v>401</v>
      </c>
      <c r="I2720">
        <v>0</v>
      </c>
      <c r="J2720">
        <v>152.5</v>
      </c>
      <c r="K2720" t="s">
        <v>275</v>
      </c>
      <c r="L2720" t="s">
        <v>35</v>
      </c>
    </row>
    <row r="2721" spans="1:12" x14ac:dyDescent="0.25">
      <c r="A2721">
        <v>95</v>
      </c>
      <c r="B2721" s="93">
        <v>43350</v>
      </c>
      <c r="C2721">
        <v>9</v>
      </c>
      <c r="D2721" t="s">
        <v>101</v>
      </c>
      <c r="E2721">
        <v>2018</v>
      </c>
      <c r="F2721" t="s">
        <v>21</v>
      </c>
      <c r="G2721" t="s">
        <v>36</v>
      </c>
      <c r="H2721" t="s">
        <v>379</v>
      </c>
      <c r="I2721">
        <v>16</v>
      </c>
      <c r="J2721">
        <v>0</v>
      </c>
      <c r="K2721" t="s">
        <v>276</v>
      </c>
      <c r="L2721" t="s">
        <v>222</v>
      </c>
    </row>
    <row r="2722" spans="1:12" x14ac:dyDescent="0.25">
      <c r="A2722">
        <v>95</v>
      </c>
      <c r="B2722" s="93">
        <v>43353</v>
      </c>
      <c r="C2722">
        <v>9</v>
      </c>
      <c r="D2722" t="s">
        <v>101</v>
      </c>
      <c r="E2722">
        <v>2018</v>
      </c>
      <c r="F2722" t="s">
        <v>21</v>
      </c>
      <c r="G2722" t="s">
        <v>381</v>
      </c>
      <c r="H2722" t="s">
        <v>382</v>
      </c>
      <c r="I2722">
        <v>69.489999999999995</v>
      </c>
      <c r="J2722">
        <v>0</v>
      </c>
      <c r="K2722" t="s">
        <v>276</v>
      </c>
      <c r="L2722" t="s">
        <v>34</v>
      </c>
    </row>
    <row r="2723" spans="1:12" x14ac:dyDescent="0.25">
      <c r="A2723">
        <v>95</v>
      </c>
      <c r="B2723" s="93">
        <v>43354</v>
      </c>
      <c r="C2723">
        <v>9</v>
      </c>
      <c r="D2723" t="s">
        <v>101</v>
      </c>
      <c r="E2723">
        <v>2018</v>
      </c>
      <c r="F2723" t="s">
        <v>23</v>
      </c>
      <c r="G2723" t="s">
        <v>63</v>
      </c>
      <c r="H2723" t="s">
        <v>384</v>
      </c>
      <c r="I2723">
        <v>91.71</v>
      </c>
      <c r="J2723">
        <v>0</v>
      </c>
      <c r="K2723" t="s">
        <v>276</v>
      </c>
      <c r="L2723" t="s">
        <v>64</v>
      </c>
    </row>
    <row r="2724" spans="1:12" x14ac:dyDescent="0.25">
      <c r="A2724">
        <v>95</v>
      </c>
      <c r="B2724" s="93">
        <v>43360</v>
      </c>
      <c r="C2724">
        <v>9</v>
      </c>
      <c r="D2724" t="s">
        <v>101</v>
      </c>
      <c r="E2724">
        <v>2018</v>
      </c>
      <c r="F2724" t="s">
        <v>22</v>
      </c>
      <c r="G2724" t="s">
        <v>36</v>
      </c>
      <c r="H2724" t="s">
        <v>388</v>
      </c>
      <c r="I2724">
        <v>8</v>
      </c>
      <c r="J2724">
        <v>0</v>
      </c>
      <c r="K2724" t="s">
        <v>276</v>
      </c>
      <c r="L2724" t="s">
        <v>222</v>
      </c>
    </row>
    <row r="2725" spans="1:12" x14ac:dyDescent="0.25">
      <c r="A2725">
        <v>95</v>
      </c>
      <c r="B2725" s="93">
        <v>43361</v>
      </c>
      <c r="C2725">
        <v>9</v>
      </c>
      <c r="D2725" t="s">
        <v>101</v>
      </c>
      <c r="E2725">
        <v>2018</v>
      </c>
      <c r="F2725" t="s">
        <v>21</v>
      </c>
      <c r="G2725" t="s">
        <v>36</v>
      </c>
      <c r="H2725" t="s">
        <v>389</v>
      </c>
      <c r="I2725">
        <v>32</v>
      </c>
      <c r="J2725">
        <v>0</v>
      </c>
      <c r="K2725" t="s">
        <v>276</v>
      </c>
      <c r="L2725" t="s">
        <v>222</v>
      </c>
    </row>
    <row r="2726" spans="1:12" x14ac:dyDescent="0.25">
      <c r="A2726">
        <v>95</v>
      </c>
      <c r="B2726" s="93">
        <v>43367</v>
      </c>
      <c r="C2726">
        <v>9</v>
      </c>
      <c r="D2726" t="s">
        <v>101</v>
      </c>
      <c r="E2726">
        <v>2018</v>
      </c>
      <c r="F2726" t="s">
        <v>21</v>
      </c>
      <c r="G2726" t="s">
        <v>36</v>
      </c>
      <c r="H2726" t="s">
        <v>394</v>
      </c>
      <c r="I2726">
        <v>8</v>
      </c>
      <c r="J2726">
        <v>0</v>
      </c>
      <c r="K2726" t="s">
        <v>276</v>
      </c>
      <c r="L2726" t="s">
        <v>222</v>
      </c>
    </row>
    <row r="2727" spans="1:12" x14ac:dyDescent="0.25">
      <c r="A2727">
        <v>95</v>
      </c>
      <c r="B2727" s="93">
        <v>43367</v>
      </c>
      <c r="C2727">
        <v>9</v>
      </c>
      <c r="D2727" t="s">
        <v>101</v>
      </c>
      <c r="E2727">
        <v>2018</v>
      </c>
      <c r="F2727" t="s">
        <v>22</v>
      </c>
      <c r="G2727" t="s">
        <v>36</v>
      </c>
      <c r="H2727" t="s">
        <v>394</v>
      </c>
      <c r="I2727">
        <v>8</v>
      </c>
      <c r="J2727">
        <v>0</v>
      </c>
      <c r="K2727" t="s">
        <v>276</v>
      </c>
      <c r="L2727" t="s">
        <v>222</v>
      </c>
    </row>
    <row r="2728" spans="1:12" x14ac:dyDescent="0.25">
      <c r="A2728">
        <v>95</v>
      </c>
      <c r="B2728" s="93">
        <v>43368</v>
      </c>
      <c r="C2728">
        <v>9</v>
      </c>
      <c r="D2728" t="s">
        <v>101</v>
      </c>
      <c r="E2728">
        <v>2018</v>
      </c>
      <c r="F2728" t="s">
        <v>21</v>
      </c>
      <c r="G2728" t="s">
        <v>395</v>
      </c>
      <c r="H2728" t="s">
        <v>396</v>
      </c>
      <c r="I2728">
        <v>64.41</v>
      </c>
      <c r="J2728">
        <v>0</v>
      </c>
      <c r="K2728" t="s">
        <v>276</v>
      </c>
      <c r="L2728" t="s">
        <v>34</v>
      </c>
    </row>
    <row r="2729" spans="1:12" x14ac:dyDescent="0.25">
      <c r="A2729">
        <v>97</v>
      </c>
      <c r="B2729" s="93">
        <v>43348</v>
      </c>
      <c r="C2729">
        <v>9</v>
      </c>
      <c r="D2729" t="s">
        <v>101</v>
      </c>
      <c r="E2729">
        <v>2018</v>
      </c>
      <c r="F2729" t="s">
        <v>21</v>
      </c>
      <c r="G2729" t="s">
        <v>36</v>
      </c>
      <c r="H2729" t="s">
        <v>376</v>
      </c>
      <c r="I2729">
        <v>64</v>
      </c>
      <c r="J2729">
        <v>0</v>
      </c>
      <c r="K2729" t="s">
        <v>277</v>
      </c>
      <c r="L2729" t="s">
        <v>222</v>
      </c>
    </row>
    <row r="2730" spans="1:12" x14ac:dyDescent="0.25">
      <c r="A2730">
        <v>97</v>
      </c>
      <c r="B2730" s="93">
        <v>43350</v>
      </c>
      <c r="C2730">
        <v>9</v>
      </c>
      <c r="D2730" t="s">
        <v>101</v>
      </c>
      <c r="E2730">
        <v>2018</v>
      </c>
      <c r="F2730" t="s">
        <v>21</v>
      </c>
      <c r="G2730" t="s">
        <v>36</v>
      </c>
      <c r="H2730" t="s">
        <v>379</v>
      </c>
      <c r="I2730">
        <v>32</v>
      </c>
      <c r="J2730">
        <v>0</v>
      </c>
      <c r="K2730" t="s">
        <v>277</v>
      </c>
      <c r="L2730" t="s">
        <v>222</v>
      </c>
    </row>
    <row r="2731" spans="1:12" x14ac:dyDescent="0.25">
      <c r="A2731">
        <v>97</v>
      </c>
      <c r="B2731" s="93">
        <v>43351</v>
      </c>
      <c r="C2731">
        <v>9</v>
      </c>
      <c r="D2731" t="s">
        <v>101</v>
      </c>
      <c r="E2731">
        <v>2018</v>
      </c>
      <c r="F2731" t="s">
        <v>21</v>
      </c>
      <c r="G2731" t="s">
        <v>36</v>
      </c>
      <c r="H2731" t="s">
        <v>380</v>
      </c>
      <c r="I2731">
        <v>16</v>
      </c>
      <c r="J2731">
        <v>0</v>
      </c>
      <c r="K2731" t="s">
        <v>277</v>
      </c>
      <c r="L2731" t="s">
        <v>222</v>
      </c>
    </row>
    <row r="2732" spans="1:12" x14ac:dyDescent="0.25">
      <c r="A2732">
        <v>97</v>
      </c>
      <c r="B2732" s="93">
        <v>43353</v>
      </c>
      <c r="C2732">
        <v>9</v>
      </c>
      <c r="D2732" t="s">
        <v>101</v>
      </c>
      <c r="E2732">
        <v>2018</v>
      </c>
      <c r="F2732" t="s">
        <v>22</v>
      </c>
      <c r="G2732" t="s">
        <v>381</v>
      </c>
      <c r="H2732" t="s">
        <v>382</v>
      </c>
      <c r="I2732">
        <v>29.04</v>
      </c>
      <c r="J2732">
        <v>0</v>
      </c>
      <c r="K2732" t="s">
        <v>277</v>
      </c>
      <c r="L2732" t="s">
        <v>34</v>
      </c>
    </row>
    <row r="2733" spans="1:12" x14ac:dyDescent="0.25">
      <c r="A2733">
        <v>97</v>
      </c>
      <c r="B2733" s="93">
        <v>43353</v>
      </c>
      <c r="C2733">
        <v>9</v>
      </c>
      <c r="D2733" t="s">
        <v>101</v>
      </c>
      <c r="E2733">
        <v>2018</v>
      </c>
      <c r="F2733" t="s">
        <v>21</v>
      </c>
      <c r="G2733" t="s">
        <v>36</v>
      </c>
      <c r="H2733" t="s">
        <v>383</v>
      </c>
      <c r="I2733">
        <v>32</v>
      </c>
      <c r="J2733">
        <v>0</v>
      </c>
      <c r="K2733" t="s">
        <v>277</v>
      </c>
      <c r="L2733" t="s">
        <v>222</v>
      </c>
    </row>
    <row r="2734" spans="1:12" x14ac:dyDescent="0.25">
      <c r="A2734">
        <v>97</v>
      </c>
      <c r="B2734" s="93">
        <v>43353</v>
      </c>
      <c r="C2734">
        <v>9</v>
      </c>
      <c r="D2734" t="s">
        <v>101</v>
      </c>
      <c r="E2734">
        <v>2018</v>
      </c>
      <c r="F2734" t="s">
        <v>21</v>
      </c>
      <c r="G2734" t="s">
        <v>381</v>
      </c>
      <c r="H2734" t="s">
        <v>382</v>
      </c>
      <c r="I2734">
        <v>602.92999999999995</v>
      </c>
      <c r="J2734">
        <v>0</v>
      </c>
      <c r="K2734" t="s">
        <v>277</v>
      </c>
      <c r="L2734" t="s">
        <v>34</v>
      </c>
    </row>
    <row r="2735" spans="1:12" x14ac:dyDescent="0.25">
      <c r="A2735">
        <v>97</v>
      </c>
      <c r="B2735" s="93">
        <v>43354</v>
      </c>
      <c r="C2735">
        <v>9</v>
      </c>
      <c r="D2735" t="s">
        <v>101</v>
      </c>
      <c r="E2735">
        <v>2018</v>
      </c>
      <c r="F2735" t="s">
        <v>21</v>
      </c>
      <c r="G2735" t="s">
        <v>36</v>
      </c>
      <c r="H2735" t="s">
        <v>384</v>
      </c>
      <c r="I2735">
        <v>16</v>
      </c>
      <c r="J2735">
        <v>0</v>
      </c>
      <c r="K2735" t="s">
        <v>277</v>
      </c>
      <c r="L2735" t="s">
        <v>222</v>
      </c>
    </row>
    <row r="2736" spans="1:12" x14ac:dyDescent="0.25">
      <c r="A2736">
        <v>97</v>
      </c>
      <c r="B2736" s="93">
        <v>43354</v>
      </c>
      <c r="C2736">
        <v>9</v>
      </c>
      <c r="D2736" t="s">
        <v>101</v>
      </c>
      <c r="E2736">
        <v>2018</v>
      </c>
      <c r="F2736" t="s">
        <v>23</v>
      </c>
      <c r="G2736" t="s">
        <v>63</v>
      </c>
      <c r="H2736" t="s">
        <v>384</v>
      </c>
      <c r="I2736">
        <v>176.12</v>
      </c>
      <c r="J2736">
        <v>0</v>
      </c>
      <c r="K2736" t="s">
        <v>277</v>
      </c>
      <c r="L2736" t="s">
        <v>64</v>
      </c>
    </row>
    <row r="2737" spans="1:12" x14ac:dyDescent="0.25">
      <c r="A2737">
        <v>97</v>
      </c>
      <c r="B2737" s="93">
        <v>43357</v>
      </c>
      <c r="C2737">
        <v>9</v>
      </c>
      <c r="D2737" t="s">
        <v>101</v>
      </c>
      <c r="E2737">
        <v>2018</v>
      </c>
      <c r="F2737" t="s">
        <v>21</v>
      </c>
      <c r="G2737" t="s">
        <v>36</v>
      </c>
      <c r="H2737" t="s">
        <v>387</v>
      </c>
      <c r="I2737">
        <v>32</v>
      </c>
      <c r="J2737">
        <v>0</v>
      </c>
      <c r="K2737" t="s">
        <v>277</v>
      </c>
      <c r="L2737" t="s">
        <v>222</v>
      </c>
    </row>
    <row r="2738" spans="1:12" x14ac:dyDescent="0.25">
      <c r="A2738">
        <v>97</v>
      </c>
      <c r="B2738" s="93">
        <v>43362</v>
      </c>
      <c r="C2738">
        <v>9</v>
      </c>
      <c r="D2738" t="s">
        <v>101</v>
      </c>
      <c r="E2738">
        <v>2018</v>
      </c>
      <c r="F2738" t="s">
        <v>21</v>
      </c>
      <c r="G2738" t="s">
        <v>36</v>
      </c>
      <c r="H2738" t="s">
        <v>390</v>
      </c>
      <c r="I2738">
        <v>48</v>
      </c>
      <c r="J2738">
        <v>0</v>
      </c>
      <c r="K2738" t="s">
        <v>277</v>
      </c>
      <c r="L2738" t="s">
        <v>222</v>
      </c>
    </row>
    <row r="2739" spans="1:12" x14ac:dyDescent="0.25">
      <c r="A2739">
        <v>97</v>
      </c>
      <c r="B2739" s="93">
        <v>43363</v>
      </c>
      <c r="C2739">
        <v>9</v>
      </c>
      <c r="D2739" t="s">
        <v>101</v>
      </c>
      <c r="E2739">
        <v>2018</v>
      </c>
      <c r="F2739" t="s">
        <v>22</v>
      </c>
      <c r="G2739" t="s">
        <v>36</v>
      </c>
      <c r="H2739" t="s">
        <v>391</v>
      </c>
      <c r="I2739">
        <v>8</v>
      </c>
      <c r="J2739">
        <v>0</v>
      </c>
      <c r="K2739" t="s">
        <v>277</v>
      </c>
      <c r="L2739" t="s">
        <v>222</v>
      </c>
    </row>
    <row r="2740" spans="1:12" x14ac:dyDescent="0.25">
      <c r="A2740">
        <v>97</v>
      </c>
      <c r="B2740" s="93">
        <v>43363</v>
      </c>
      <c r="C2740">
        <v>9</v>
      </c>
      <c r="D2740" t="s">
        <v>101</v>
      </c>
      <c r="E2740">
        <v>2018</v>
      </c>
      <c r="F2740" t="s">
        <v>21</v>
      </c>
      <c r="G2740" t="s">
        <v>36</v>
      </c>
      <c r="H2740" t="s">
        <v>391</v>
      </c>
      <c r="I2740">
        <v>24</v>
      </c>
      <c r="J2740">
        <v>0</v>
      </c>
      <c r="K2740" t="s">
        <v>277</v>
      </c>
      <c r="L2740" t="s">
        <v>222</v>
      </c>
    </row>
    <row r="2741" spans="1:12" x14ac:dyDescent="0.25">
      <c r="A2741">
        <v>97</v>
      </c>
      <c r="B2741" s="93">
        <v>43364</v>
      </c>
      <c r="C2741">
        <v>9</v>
      </c>
      <c r="D2741" t="s">
        <v>101</v>
      </c>
      <c r="E2741">
        <v>2018</v>
      </c>
      <c r="F2741" t="s">
        <v>23</v>
      </c>
      <c r="G2741" t="s">
        <v>37</v>
      </c>
      <c r="H2741" t="s">
        <v>354</v>
      </c>
      <c r="I2741">
        <v>3</v>
      </c>
      <c r="J2741">
        <v>0</v>
      </c>
      <c r="K2741" t="s">
        <v>277</v>
      </c>
      <c r="L2741" t="s">
        <v>35</v>
      </c>
    </row>
    <row r="2742" spans="1:12" x14ac:dyDescent="0.25">
      <c r="A2742">
        <v>97</v>
      </c>
      <c r="B2742" s="93">
        <v>43364</v>
      </c>
      <c r="C2742">
        <v>9</v>
      </c>
      <c r="D2742" t="s">
        <v>101</v>
      </c>
      <c r="E2742">
        <v>2018</v>
      </c>
      <c r="F2742" t="s">
        <v>21</v>
      </c>
      <c r="G2742" t="s">
        <v>36</v>
      </c>
      <c r="H2742" t="s">
        <v>392</v>
      </c>
      <c r="I2742">
        <v>8</v>
      </c>
      <c r="J2742">
        <v>0</v>
      </c>
      <c r="K2742" t="s">
        <v>277</v>
      </c>
      <c r="L2742" t="s">
        <v>222</v>
      </c>
    </row>
    <row r="2743" spans="1:12" x14ac:dyDescent="0.25">
      <c r="A2743">
        <v>97</v>
      </c>
      <c r="B2743" s="93">
        <v>43367</v>
      </c>
      <c r="C2743">
        <v>9</v>
      </c>
      <c r="D2743" t="s">
        <v>101</v>
      </c>
      <c r="E2743">
        <v>2018</v>
      </c>
      <c r="F2743" t="s">
        <v>23</v>
      </c>
      <c r="G2743" t="s">
        <v>37</v>
      </c>
      <c r="H2743" t="s">
        <v>354</v>
      </c>
      <c r="I2743">
        <v>3</v>
      </c>
      <c r="J2743">
        <v>0</v>
      </c>
      <c r="K2743" t="s">
        <v>277</v>
      </c>
      <c r="L2743" t="s">
        <v>35</v>
      </c>
    </row>
    <row r="2744" spans="1:12" x14ac:dyDescent="0.25">
      <c r="A2744">
        <v>97</v>
      </c>
      <c r="B2744" s="93">
        <v>43367</v>
      </c>
      <c r="C2744">
        <v>9</v>
      </c>
      <c r="D2744" t="s">
        <v>101</v>
      </c>
      <c r="E2744">
        <v>2018</v>
      </c>
      <c r="F2744" t="s">
        <v>21</v>
      </c>
      <c r="G2744" t="s">
        <v>36</v>
      </c>
      <c r="H2744" t="s">
        <v>394</v>
      </c>
      <c r="I2744">
        <v>8</v>
      </c>
      <c r="J2744">
        <v>0</v>
      </c>
      <c r="K2744" t="s">
        <v>277</v>
      </c>
      <c r="L2744" t="s">
        <v>222</v>
      </c>
    </row>
    <row r="2745" spans="1:12" x14ac:dyDescent="0.25">
      <c r="A2745">
        <v>97</v>
      </c>
      <c r="B2745" s="93">
        <v>43368</v>
      </c>
      <c r="C2745">
        <v>9</v>
      </c>
      <c r="D2745" t="s">
        <v>101</v>
      </c>
      <c r="E2745">
        <v>2018</v>
      </c>
      <c r="F2745" t="s">
        <v>22</v>
      </c>
      <c r="G2745" t="s">
        <v>395</v>
      </c>
      <c r="H2745" t="s">
        <v>396</v>
      </c>
      <c r="I2745">
        <v>44.56</v>
      </c>
      <c r="J2745">
        <v>0</v>
      </c>
      <c r="K2745" t="s">
        <v>277</v>
      </c>
      <c r="L2745" t="s">
        <v>34</v>
      </c>
    </row>
    <row r="2746" spans="1:12" x14ac:dyDescent="0.25">
      <c r="A2746">
        <v>97</v>
      </c>
      <c r="B2746" s="93">
        <v>43368</v>
      </c>
      <c r="C2746">
        <v>9</v>
      </c>
      <c r="D2746" t="s">
        <v>101</v>
      </c>
      <c r="E2746">
        <v>2018</v>
      </c>
      <c r="F2746" t="s">
        <v>21</v>
      </c>
      <c r="G2746" t="s">
        <v>395</v>
      </c>
      <c r="H2746" t="s">
        <v>396</v>
      </c>
      <c r="I2746">
        <v>566.08000000000004</v>
      </c>
      <c r="J2746">
        <v>0</v>
      </c>
      <c r="K2746" t="s">
        <v>277</v>
      </c>
      <c r="L2746" t="s">
        <v>34</v>
      </c>
    </row>
    <row r="2747" spans="1:12" x14ac:dyDescent="0.25">
      <c r="A2747">
        <v>97</v>
      </c>
      <c r="B2747" s="93">
        <v>43369</v>
      </c>
      <c r="C2747">
        <v>9</v>
      </c>
      <c r="D2747" t="s">
        <v>101</v>
      </c>
      <c r="E2747">
        <v>2018</v>
      </c>
      <c r="F2747" t="s">
        <v>21</v>
      </c>
      <c r="G2747" t="s">
        <v>36</v>
      </c>
      <c r="H2747" t="s">
        <v>398</v>
      </c>
      <c r="I2747">
        <v>24</v>
      </c>
      <c r="J2747">
        <v>0</v>
      </c>
      <c r="K2747" t="s">
        <v>277</v>
      </c>
      <c r="L2747" t="s">
        <v>222</v>
      </c>
    </row>
    <row r="2748" spans="1:12" x14ac:dyDescent="0.25">
      <c r="A2748">
        <v>98</v>
      </c>
      <c r="B2748" s="93">
        <v>43368</v>
      </c>
      <c r="C2748">
        <v>9</v>
      </c>
      <c r="D2748" t="s">
        <v>101</v>
      </c>
      <c r="E2748">
        <v>2018</v>
      </c>
      <c r="F2748" t="s">
        <v>21</v>
      </c>
      <c r="G2748" t="s">
        <v>395</v>
      </c>
      <c r="H2748" t="s">
        <v>396</v>
      </c>
      <c r="I2748">
        <v>14.52</v>
      </c>
      <c r="J2748">
        <v>0</v>
      </c>
      <c r="K2748" t="s">
        <v>278</v>
      </c>
      <c r="L2748" t="s">
        <v>34</v>
      </c>
    </row>
    <row r="2749" spans="1:12" x14ac:dyDescent="0.25">
      <c r="A2749">
        <v>98</v>
      </c>
      <c r="B2749" s="93">
        <v>43369</v>
      </c>
      <c r="C2749">
        <v>9</v>
      </c>
      <c r="D2749" t="s">
        <v>101</v>
      </c>
      <c r="E2749">
        <v>2018</v>
      </c>
      <c r="F2749" t="s">
        <v>23</v>
      </c>
      <c r="G2749" t="s">
        <v>35</v>
      </c>
      <c r="H2749" t="s">
        <v>398</v>
      </c>
      <c r="I2749">
        <v>30</v>
      </c>
      <c r="J2749">
        <v>0</v>
      </c>
      <c r="K2749" t="s">
        <v>278</v>
      </c>
      <c r="L2749" t="s">
        <v>35</v>
      </c>
    </row>
    <row r="2750" spans="1:12" x14ac:dyDescent="0.25">
      <c r="A2750">
        <v>101</v>
      </c>
      <c r="B2750" s="93">
        <v>43350</v>
      </c>
      <c r="C2750">
        <v>9</v>
      </c>
      <c r="D2750" t="s">
        <v>101</v>
      </c>
      <c r="E2750">
        <v>2018</v>
      </c>
      <c r="F2750" t="s">
        <v>23</v>
      </c>
      <c r="G2750" t="s">
        <v>64</v>
      </c>
      <c r="H2750" t="s">
        <v>379</v>
      </c>
      <c r="I2750">
        <v>39.99</v>
      </c>
      <c r="J2750">
        <v>0</v>
      </c>
      <c r="K2750" t="s">
        <v>280</v>
      </c>
      <c r="L2750" t="s">
        <v>64</v>
      </c>
    </row>
    <row r="2751" spans="1:12" x14ac:dyDescent="0.25">
      <c r="A2751">
        <v>101</v>
      </c>
      <c r="B2751" s="93">
        <v>43361</v>
      </c>
      <c r="C2751">
        <v>9</v>
      </c>
      <c r="D2751" t="s">
        <v>101</v>
      </c>
      <c r="E2751">
        <v>2018</v>
      </c>
      <c r="F2751" t="s">
        <v>23</v>
      </c>
      <c r="G2751" t="s">
        <v>63</v>
      </c>
      <c r="H2751" t="s">
        <v>389</v>
      </c>
      <c r="I2751">
        <v>31.15</v>
      </c>
      <c r="J2751">
        <v>0</v>
      </c>
      <c r="K2751" t="s">
        <v>280</v>
      </c>
      <c r="L2751" t="s">
        <v>64</v>
      </c>
    </row>
    <row r="2752" spans="1:12" x14ac:dyDescent="0.25">
      <c r="A2752">
        <v>101</v>
      </c>
      <c r="B2752" s="93">
        <v>43370</v>
      </c>
      <c r="C2752">
        <v>9</v>
      </c>
      <c r="D2752" t="s">
        <v>101</v>
      </c>
      <c r="E2752">
        <v>2018</v>
      </c>
      <c r="F2752" t="s">
        <v>23</v>
      </c>
      <c r="G2752" t="s">
        <v>64</v>
      </c>
      <c r="H2752" t="s">
        <v>400</v>
      </c>
      <c r="I2752">
        <v>24.98</v>
      </c>
      <c r="J2752">
        <v>0</v>
      </c>
      <c r="K2752" t="s">
        <v>280</v>
      </c>
      <c r="L2752" t="s">
        <v>64</v>
      </c>
    </row>
    <row r="2753" spans="1:12" x14ac:dyDescent="0.25">
      <c r="A2753">
        <v>102</v>
      </c>
      <c r="B2753" s="93">
        <v>43368</v>
      </c>
      <c r="C2753">
        <v>9</v>
      </c>
      <c r="D2753" t="s">
        <v>101</v>
      </c>
      <c r="E2753">
        <v>2018</v>
      </c>
      <c r="F2753" t="s">
        <v>21</v>
      </c>
      <c r="G2753" t="s">
        <v>395</v>
      </c>
      <c r="H2753" t="s">
        <v>396</v>
      </c>
      <c r="I2753">
        <v>16.46</v>
      </c>
      <c r="J2753">
        <v>0</v>
      </c>
      <c r="K2753" t="s">
        <v>281</v>
      </c>
      <c r="L2753" t="s">
        <v>34</v>
      </c>
    </row>
    <row r="2754" spans="1:12" x14ac:dyDescent="0.25">
      <c r="A2754">
        <v>125</v>
      </c>
      <c r="B2754" s="93">
        <v>43346</v>
      </c>
      <c r="C2754">
        <v>9</v>
      </c>
      <c r="D2754" t="s">
        <v>101</v>
      </c>
      <c r="E2754">
        <v>2018</v>
      </c>
      <c r="F2754" t="s">
        <v>23</v>
      </c>
      <c r="G2754" t="s">
        <v>37</v>
      </c>
      <c r="H2754" t="s">
        <v>181</v>
      </c>
      <c r="I2754">
        <v>25</v>
      </c>
      <c r="J2754">
        <v>0</v>
      </c>
      <c r="K2754" t="s">
        <v>283</v>
      </c>
      <c r="L2754" t="s">
        <v>35</v>
      </c>
    </row>
    <row r="2755" spans="1:12" x14ac:dyDescent="0.25">
      <c r="A2755">
        <v>125</v>
      </c>
      <c r="B2755" s="93">
        <v>43350</v>
      </c>
      <c r="C2755">
        <v>9</v>
      </c>
      <c r="D2755" t="s">
        <v>101</v>
      </c>
      <c r="E2755">
        <v>2018</v>
      </c>
      <c r="F2755" t="s">
        <v>23</v>
      </c>
      <c r="G2755" t="s">
        <v>37</v>
      </c>
      <c r="H2755" t="s">
        <v>181</v>
      </c>
      <c r="I2755">
        <v>4.5</v>
      </c>
      <c r="J2755">
        <v>0</v>
      </c>
      <c r="K2755" t="s">
        <v>283</v>
      </c>
      <c r="L2755" t="s">
        <v>35</v>
      </c>
    </row>
    <row r="2756" spans="1:12" x14ac:dyDescent="0.25">
      <c r="A2756">
        <v>125</v>
      </c>
      <c r="B2756" s="93">
        <v>43357</v>
      </c>
      <c r="C2756">
        <v>9</v>
      </c>
      <c r="D2756" t="s">
        <v>101</v>
      </c>
      <c r="E2756">
        <v>2018</v>
      </c>
      <c r="F2756" t="s">
        <v>23</v>
      </c>
      <c r="G2756" t="s">
        <v>37</v>
      </c>
      <c r="H2756" t="s">
        <v>181</v>
      </c>
      <c r="I2756">
        <v>9.75</v>
      </c>
      <c r="J2756">
        <v>0</v>
      </c>
      <c r="K2756" t="s">
        <v>283</v>
      </c>
      <c r="L2756" t="s">
        <v>35</v>
      </c>
    </row>
    <row r="2757" spans="1:12" x14ac:dyDescent="0.25">
      <c r="A2757">
        <v>125</v>
      </c>
      <c r="B2757" s="93">
        <v>43368</v>
      </c>
      <c r="C2757">
        <v>9</v>
      </c>
      <c r="D2757" t="s">
        <v>101</v>
      </c>
      <c r="E2757">
        <v>2018</v>
      </c>
      <c r="F2757" t="s">
        <v>21</v>
      </c>
      <c r="G2757" t="s">
        <v>395</v>
      </c>
      <c r="H2757" t="s">
        <v>396</v>
      </c>
      <c r="I2757">
        <v>50.21</v>
      </c>
      <c r="J2757">
        <v>0</v>
      </c>
      <c r="K2757" t="s">
        <v>283</v>
      </c>
      <c r="L2757" t="s">
        <v>34</v>
      </c>
    </row>
    <row r="2758" spans="1:12" x14ac:dyDescent="0.25">
      <c r="A2758">
        <v>131</v>
      </c>
      <c r="B2758" s="93">
        <v>43368</v>
      </c>
      <c r="C2758">
        <v>9</v>
      </c>
      <c r="D2758" t="s">
        <v>101</v>
      </c>
      <c r="E2758">
        <v>2018</v>
      </c>
      <c r="F2758" t="s">
        <v>23</v>
      </c>
      <c r="G2758" t="s">
        <v>37</v>
      </c>
      <c r="H2758" t="s">
        <v>193</v>
      </c>
      <c r="I2758">
        <v>10.7</v>
      </c>
      <c r="J2758">
        <v>0</v>
      </c>
      <c r="K2758" t="s">
        <v>284</v>
      </c>
      <c r="L2758" t="s">
        <v>35</v>
      </c>
    </row>
    <row r="2759" spans="1:12" x14ac:dyDescent="0.25">
      <c r="A2759">
        <v>131</v>
      </c>
      <c r="B2759" s="93">
        <v>43370</v>
      </c>
      <c r="C2759">
        <v>9</v>
      </c>
      <c r="D2759" t="s">
        <v>101</v>
      </c>
      <c r="E2759">
        <v>2018</v>
      </c>
      <c r="F2759" t="s">
        <v>23</v>
      </c>
      <c r="G2759" t="s">
        <v>37</v>
      </c>
      <c r="H2759" t="s">
        <v>193</v>
      </c>
      <c r="I2759">
        <v>6.85</v>
      </c>
      <c r="J2759">
        <v>0</v>
      </c>
      <c r="K2759" t="s">
        <v>284</v>
      </c>
      <c r="L2759" t="s">
        <v>35</v>
      </c>
    </row>
    <row r="2760" spans="1:12" x14ac:dyDescent="0.25">
      <c r="A2760">
        <v>157</v>
      </c>
      <c r="B2760" s="93">
        <v>43353</v>
      </c>
      <c r="C2760">
        <v>9</v>
      </c>
      <c r="D2760" t="s">
        <v>101</v>
      </c>
      <c r="E2760">
        <v>2018</v>
      </c>
      <c r="F2760" t="s">
        <v>21</v>
      </c>
      <c r="G2760" t="s">
        <v>381</v>
      </c>
      <c r="H2760" t="s">
        <v>382</v>
      </c>
      <c r="I2760">
        <v>19.489999999999998</v>
      </c>
      <c r="J2760">
        <v>0</v>
      </c>
      <c r="K2760" t="s">
        <v>285</v>
      </c>
      <c r="L2760" t="s">
        <v>34</v>
      </c>
    </row>
    <row r="2761" spans="1:12" x14ac:dyDescent="0.25">
      <c r="A2761">
        <v>157</v>
      </c>
      <c r="B2761" s="93">
        <v>43354</v>
      </c>
      <c r="C2761">
        <v>9</v>
      </c>
      <c r="D2761" t="s">
        <v>101</v>
      </c>
      <c r="E2761">
        <v>2018</v>
      </c>
      <c r="F2761" t="s">
        <v>23</v>
      </c>
      <c r="G2761" t="s">
        <v>63</v>
      </c>
      <c r="H2761" t="s">
        <v>384</v>
      </c>
      <c r="I2761">
        <v>155.51</v>
      </c>
      <c r="J2761">
        <v>0</v>
      </c>
      <c r="K2761" t="s">
        <v>285</v>
      </c>
      <c r="L2761" t="s">
        <v>64</v>
      </c>
    </row>
    <row r="2762" spans="1:12" x14ac:dyDescent="0.25">
      <c r="A2762">
        <v>162</v>
      </c>
      <c r="B2762" s="93">
        <v>43346</v>
      </c>
      <c r="C2762">
        <v>9</v>
      </c>
      <c r="D2762" t="s">
        <v>101</v>
      </c>
      <c r="E2762">
        <v>2018</v>
      </c>
      <c r="F2762" t="s">
        <v>23</v>
      </c>
      <c r="G2762" t="s">
        <v>58</v>
      </c>
      <c r="H2762" t="s">
        <v>374</v>
      </c>
      <c r="I2762">
        <v>7.7</v>
      </c>
      <c r="J2762">
        <v>0</v>
      </c>
      <c r="K2762" t="s">
        <v>286</v>
      </c>
      <c r="L2762" t="s">
        <v>222</v>
      </c>
    </row>
    <row r="2763" spans="1:12" x14ac:dyDescent="0.25">
      <c r="A2763">
        <v>162</v>
      </c>
      <c r="B2763" s="93">
        <v>43367</v>
      </c>
      <c r="C2763">
        <v>9</v>
      </c>
      <c r="D2763" t="s">
        <v>101</v>
      </c>
      <c r="E2763">
        <v>2018</v>
      </c>
      <c r="F2763" t="s">
        <v>23</v>
      </c>
      <c r="G2763" t="s">
        <v>37</v>
      </c>
      <c r="H2763" t="s">
        <v>130</v>
      </c>
      <c r="I2763">
        <v>10.5</v>
      </c>
      <c r="J2763">
        <v>0</v>
      </c>
      <c r="K2763" t="s">
        <v>286</v>
      </c>
      <c r="L2763" t="s">
        <v>35</v>
      </c>
    </row>
    <row r="2764" spans="1:12" x14ac:dyDescent="0.25">
      <c r="A2764">
        <v>162</v>
      </c>
      <c r="B2764" s="93">
        <v>43368</v>
      </c>
      <c r="C2764">
        <v>9</v>
      </c>
      <c r="D2764" t="s">
        <v>101</v>
      </c>
      <c r="E2764">
        <v>2018</v>
      </c>
      <c r="F2764" t="s">
        <v>21</v>
      </c>
      <c r="G2764" t="s">
        <v>395</v>
      </c>
      <c r="H2764" t="s">
        <v>396</v>
      </c>
      <c r="I2764">
        <v>39.68</v>
      </c>
      <c r="J2764">
        <v>0</v>
      </c>
      <c r="K2764" t="s">
        <v>286</v>
      </c>
      <c r="L2764" t="s">
        <v>34</v>
      </c>
    </row>
    <row r="2765" spans="1:12" x14ac:dyDescent="0.25">
      <c r="A2765">
        <v>164</v>
      </c>
      <c r="B2765" s="93">
        <v>43353</v>
      </c>
      <c r="C2765">
        <v>9</v>
      </c>
      <c r="D2765" t="s">
        <v>101</v>
      </c>
      <c r="E2765">
        <v>2018</v>
      </c>
      <c r="F2765" t="s">
        <v>21</v>
      </c>
      <c r="G2765" t="s">
        <v>381</v>
      </c>
      <c r="H2765" t="s">
        <v>382</v>
      </c>
      <c r="I2765">
        <v>26.47</v>
      </c>
      <c r="J2765">
        <v>0</v>
      </c>
      <c r="K2765" t="s">
        <v>287</v>
      </c>
      <c r="L2765" t="s">
        <v>34</v>
      </c>
    </row>
    <row r="2766" spans="1:12" x14ac:dyDescent="0.25">
      <c r="A2766">
        <v>164</v>
      </c>
      <c r="B2766" s="93">
        <v>43354</v>
      </c>
      <c r="C2766">
        <v>9</v>
      </c>
      <c r="D2766" t="s">
        <v>101</v>
      </c>
      <c r="E2766">
        <v>2018</v>
      </c>
      <c r="F2766" t="s">
        <v>23</v>
      </c>
      <c r="G2766" t="s">
        <v>58</v>
      </c>
      <c r="H2766" t="s">
        <v>384</v>
      </c>
      <c r="I2766">
        <v>25.39</v>
      </c>
      <c r="J2766">
        <v>0</v>
      </c>
      <c r="K2766" t="s">
        <v>287</v>
      </c>
      <c r="L2766" t="s">
        <v>222</v>
      </c>
    </row>
    <row r="2767" spans="1:12" x14ac:dyDescent="0.25">
      <c r="A2767">
        <v>196</v>
      </c>
      <c r="B2767" s="93">
        <v>43363</v>
      </c>
      <c r="C2767">
        <v>9</v>
      </c>
      <c r="D2767" t="s">
        <v>101</v>
      </c>
      <c r="E2767">
        <v>2018</v>
      </c>
      <c r="F2767" t="s">
        <v>23</v>
      </c>
      <c r="G2767" t="s">
        <v>63</v>
      </c>
      <c r="H2767" t="s">
        <v>391</v>
      </c>
      <c r="I2767">
        <v>23.54</v>
      </c>
      <c r="J2767">
        <v>0</v>
      </c>
      <c r="K2767" t="s">
        <v>288</v>
      </c>
      <c r="L2767" t="s">
        <v>64</v>
      </c>
    </row>
    <row r="2768" spans="1:12" x14ac:dyDescent="0.25">
      <c r="A2768">
        <v>196</v>
      </c>
      <c r="B2768" s="93">
        <v>43369</v>
      </c>
      <c r="C2768">
        <v>9</v>
      </c>
      <c r="D2768" t="s">
        <v>101</v>
      </c>
      <c r="E2768">
        <v>2018</v>
      </c>
      <c r="F2768" t="s">
        <v>23</v>
      </c>
      <c r="G2768" t="s">
        <v>37</v>
      </c>
      <c r="H2768" t="s">
        <v>59</v>
      </c>
      <c r="I2768">
        <v>3.6</v>
      </c>
      <c r="J2768">
        <v>0</v>
      </c>
      <c r="K2768" t="s">
        <v>288</v>
      </c>
      <c r="L2768" t="s">
        <v>35</v>
      </c>
    </row>
    <row r="2769" spans="1:12" x14ac:dyDescent="0.25">
      <c r="A2769">
        <v>1</v>
      </c>
      <c r="B2769" s="93">
        <v>43314</v>
      </c>
      <c r="C2769">
        <v>8</v>
      </c>
      <c r="D2769" t="s">
        <v>100</v>
      </c>
      <c r="E2769">
        <v>2018</v>
      </c>
      <c r="F2769" t="s">
        <v>23</v>
      </c>
      <c r="G2769" t="s">
        <v>37</v>
      </c>
      <c r="H2769" t="s">
        <v>154</v>
      </c>
      <c r="I2769">
        <v>2.4</v>
      </c>
      <c r="J2769">
        <v>0</v>
      </c>
      <c r="K2769" t="s">
        <v>221</v>
      </c>
      <c r="L2769" t="s">
        <v>35</v>
      </c>
    </row>
    <row r="2770" spans="1:12" x14ac:dyDescent="0.25">
      <c r="A2770">
        <v>1</v>
      </c>
      <c r="B2770" s="93">
        <v>43321</v>
      </c>
      <c r="C2770">
        <v>8</v>
      </c>
      <c r="D2770" t="s">
        <v>100</v>
      </c>
      <c r="E2770">
        <v>2018</v>
      </c>
      <c r="F2770" t="s">
        <v>23</v>
      </c>
      <c r="G2770" t="s">
        <v>63</v>
      </c>
      <c r="H2770" t="s">
        <v>166</v>
      </c>
      <c r="I2770">
        <v>78.8</v>
      </c>
      <c r="J2770">
        <v>0</v>
      </c>
      <c r="K2770" t="s">
        <v>221</v>
      </c>
      <c r="L2770" t="s">
        <v>64</v>
      </c>
    </row>
    <row r="2771" spans="1:12" x14ac:dyDescent="0.25">
      <c r="A2771">
        <v>1</v>
      </c>
      <c r="B2771" s="93">
        <v>43325</v>
      </c>
      <c r="C2771">
        <v>8</v>
      </c>
      <c r="D2771" t="s">
        <v>100</v>
      </c>
      <c r="E2771">
        <v>2018</v>
      </c>
      <c r="F2771" t="s">
        <v>23</v>
      </c>
      <c r="G2771" t="s">
        <v>37</v>
      </c>
      <c r="H2771" t="s">
        <v>154</v>
      </c>
      <c r="I2771">
        <v>5.55</v>
      </c>
      <c r="J2771">
        <v>0</v>
      </c>
      <c r="K2771" t="s">
        <v>221</v>
      </c>
      <c r="L2771" t="s">
        <v>35</v>
      </c>
    </row>
    <row r="2772" spans="1:12" x14ac:dyDescent="0.25">
      <c r="A2772">
        <v>1</v>
      </c>
      <c r="B2772" s="93">
        <v>43326</v>
      </c>
      <c r="C2772">
        <v>8</v>
      </c>
      <c r="D2772" t="s">
        <v>100</v>
      </c>
      <c r="E2772">
        <v>2018</v>
      </c>
      <c r="F2772" t="s">
        <v>23</v>
      </c>
      <c r="G2772" t="s">
        <v>63</v>
      </c>
      <c r="H2772" t="s">
        <v>177</v>
      </c>
      <c r="I2772">
        <v>57.76</v>
      </c>
      <c r="J2772">
        <v>0</v>
      </c>
      <c r="K2772" t="s">
        <v>221</v>
      </c>
      <c r="L2772" t="s">
        <v>64</v>
      </c>
    </row>
    <row r="2773" spans="1:12" x14ac:dyDescent="0.25">
      <c r="A2773">
        <v>1</v>
      </c>
      <c r="B2773" s="93">
        <v>43334</v>
      </c>
      <c r="C2773">
        <v>8</v>
      </c>
      <c r="D2773" t="s">
        <v>100</v>
      </c>
      <c r="E2773">
        <v>2018</v>
      </c>
      <c r="F2773" t="s">
        <v>21</v>
      </c>
      <c r="G2773" t="s">
        <v>36</v>
      </c>
      <c r="H2773" t="s">
        <v>191</v>
      </c>
      <c r="I2773">
        <v>48</v>
      </c>
      <c r="J2773">
        <v>0</v>
      </c>
      <c r="K2773" t="s">
        <v>221</v>
      </c>
      <c r="L2773" t="s">
        <v>222</v>
      </c>
    </row>
    <row r="2774" spans="1:12" x14ac:dyDescent="0.25">
      <c r="A2774">
        <v>1</v>
      </c>
      <c r="B2774" s="93">
        <v>43335</v>
      </c>
      <c r="C2774">
        <v>8</v>
      </c>
      <c r="D2774" t="s">
        <v>100</v>
      </c>
      <c r="E2774">
        <v>2018</v>
      </c>
      <c r="F2774" t="s">
        <v>23</v>
      </c>
      <c r="G2774" t="s">
        <v>58</v>
      </c>
      <c r="H2774" t="s">
        <v>192</v>
      </c>
      <c r="I2774">
        <v>63.13</v>
      </c>
      <c r="J2774">
        <v>0</v>
      </c>
      <c r="K2774" t="s">
        <v>221</v>
      </c>
      <c r="L2774" t="s">
        <v>222</v>
      </c>
    </row>
    <row r="2775" spans="1:12" x14ac:dyDescent="0.25">
      <c r="A2775">
        <v>1</v>
      </c>
      <c r="B2775" s="93">
        <v>43337</v>
      </c>
      <c r="C2775">
        <v>8</v>
      </c>
      <c r="D2775" t="s">
        <v>100</v>
      </c>
      <c r="E2775">
        <v>2018</v>
      </c>
      <c r="F2775" t="s">
        <v>22</v>
      </c>
      <c r="G2775" t="s">
        <v>203</v>
      </c>
      <c r="H2775" t="s">
        <v>204</v>
      </c>
      <c r="I2775">
        <v>55.37</v>
      </c>
      <c r="J2775">
        <v>0</v>
      </c>
      <c r="K2775" t="s">
        <v>221</v>
      </c>
      <c r="L2775" t="s">
        <v>34</v>
      </c>
    </row>
    <row r="2776" spans="1:12" x14ac:dyDescent="0.25">
      <c r="A2776">
        <v>1</v>
      </c>
      <c r="B2776" s="93">
        <v>43339</v>
      </c>
      <c r="C2776">
        <v>8</v>
      </c>
      <c r="D2776" t="s">
        <v>100</v>
      </c>
      <c r="E2776">
        <v>2018</v>
      </c>
      <c r="F2776" t="s">
        <v>23</v>
      </c>
      <c r="G2776" t="s">
        <v>37</v>
      </c>
      <c r="H2776" t="s">
        <v>154</v>
      </c>
      <c r="I2776">
        <v>2.4</v>
      </c>
      <c r="J2776">
        <v>0</v>
      </c>
      <c r="K2776" t="s">
        <v>221</v>
      </c>
      <c r="L2776" t="s">
        <v>35</v>
      </c>
    </row>
    <row r="2777" spans="1:12" x14ac:dyDescent="0.25">
      <c r="A2777">
        <v>2</v>
      </c>
      <c r="B2777" s="93">
        <v>43319</v>
      </c>
      <c r="C2777">
        <v>8</v>
      </c>
      <c r="D2777" t="s">
        <v>100</v>
      </c>
      <c r="E2777">
        <v>2018</v>
      </c>
      <c r="F2777" t="s">
        <v>21</v>
      </c>
      <c r="G2777" t="s">
        <v>36</v>
      </c>
      <c r="H2777" t="s">
        <v>162</v>
      </c>
      <c r="I2777">
        <v>8</v>
      </c>
      <c r="J2777">
        <v>0</v>
      </c>
      <c r="K2777" t="s">
        <v>223</v>
      </c>
      <c r="L2777" t="s">
        <v>222</v>
      </c>
    </row>
    <row r="2778" spans="1:12" x14ac:dyDescent="0.25">
      <c r="A2778">
        <v>2</v>
      </c>
      <c r="B2778" s="93">
        <v>43322</v>
      </c>
      <c r="C2778">
        <v>8</v>
      </c>
      <c r="D2778" t="s">
        <v>100</v>
      </c>
      <c r="E2778">
        <v>2018</v>
      </c>
      <c r="F2778" t="s">
        <v>23</v>
      </c>
      <c r="G2778" t="s">
        <v>36</v>
      </c>
      <c r="H2778" t="s">
        <v>169</v>
      </c>
      <c r="I2778">
        <v>8</v>
      </c>
      <c r="J2778">
        <v>0</v>
      </c>
      <c r="K2778" t="s">
        <v>223</v>
      </c>
      <c r="L2778" t="s">
        <v>222</v>
      </c>
    </row>
    <row r="2779" spans="1:12" x14ac:dyDescent="0.25">
      <c r="A2779">
        <v>2</v>
      </c>
      <c r="B2779" s="93">
        <v>43322</v>
      </c>
      <c r="C2779">
        <v>8</v>
      </c>
      <c r="D2779" t="s">
        <v>100</v>
      </c>
      <c r="E2779">
        <v>2018</v>
      </c>
      <c r="F2779" t="s">
        <v>21</v>
      </c>
      <c r="G2779" t="s">
        <v>170</v>
      </c>
      <c r="H2779" t="s">
        <v>171</v>
      </c>
      <c r="I2779">
        <v>25.11</v>
      </c>
      <c r="J2779">
        <v>0</v>
      </c>
      <c r="K2779" t="s">
        <v>223</v>
      </c>
      <c r="L2779" t="s">
        <v>34</v>
      </c>
    </row>
    <row r="2780" spans="1:12" x14ac:dyDescent="0.25">
      <c r="A2780">
        <v>2</v>
      </c>
      <c r="B2780" s="93">
        <v>43337</v>
      </c>
      <c r="C2780">
        <v>8</v>
      </c>
      <c r="D2780" t="s">
        <v>100</v>
      </c>
      <c r="E2780">
        <v>2018</v>
      </c>
      <c r="F2780" t="s">
        <v>21</v>
      </c>
      <c r="G2780" t="s">
        <v>203</v>
      </c>
      <c r="H2780" t="s">
        <v>204</v>
      </c>
      <c r="I2780">
        <v>12.79</v>
      </c>
      <c r="J2780">
        <v>0</v>
      </c>
      <c r="K2780" t="s">
        <v>223</v>
      </c>
      <c r="L2780" t="s">
        <v>34</v>
      </c>
    </row>
    <row r="2781" spans="1:12" x14ac:dyDescent="0.25">
      <c r="A2781">
        <v>2</v>
      </c>
      <c r="B2781" s="93">
        <v>43337</v>
      </c>
      <c r="C2781">
        <v>8</v>
      </c>
      <c r="D2781" t="s">
        <v>100</v>
      </c>
      <c r="E2781">
        <v>2018</v>
      </c>
      <c r="F2781" t="s">
        <v>23</v>
      </c>
      <c r="G2781" t="s">
        <v>203</v>
      </c>
      <c r="H2781" t="s">
        <v>204</v>
      </c>
      <c r="I2781">
        <v>73.349999999999994</v>
      </c>
      <c r="J2781">
        <v>0</v>
      </c>
      <c r="K2781" t="s">
        <v>223</v>
      </c>
      <c r="L2781" t="s">
        <v>34</v>
      </c>
    </row>
    <row r="2782" spans="1:12" x14ac:dyDescent="0.25">
      <c r="A2782">
        <v>3</v>
      </c>
      <c r="B2782" s="93">
        <v>43319</v>
      </c>
      <c r="C2782">
        <v>8</v>
      </c>
      <c r="D2782" t="s">
        <v>100</v>
      </c>
      <c r="E2782">
        <v>2018</v>
      </c>
      <c r="F2782" t="s">
        <v>23</v>
      </c>
      <c r="G2782" t="s">
        <v>37</v>
      </c>
      <c r="H2782" t="s">
        <v>61</v>
      </c>
      <c r="I2782">
        <v>9.1999999999999993</v>
      </c>
      <c r="J2782">
        <v>0</v>
      </c>
      <c r="K2782" t="s">
        <v>224</v>
      </c>
      <c r="L2782" t="s">
        <v>35</v>
      </c>
    </row>
    <row r="2783" spans="1:12" x14ac:dyDescent="0.25">
      <c r="A2783">
        <v>3</v>
      </c>
      <c r="B2783" s="93">
        <v>43332</v>
      </c>
      <c r="C2783">
        <v>8</v>
      </c>
      <c r="D2783" t="s">
        <v>100</v>
      </c>
      <c r="E2783">
        <v>2018</v>
      </c>
      <c r="F2783" t="s">
        <v>23</v>
      </c>
      <c r="G2783" t="s">
        <v>64</v>
      </c>
      <c r="H2783" t="s">
        <v>186</v>
      </c>
      <c r="I2783">
        <v>202.5</v>
      </c>
      <c r="J2783">
        <v>0</v>
      </c>
      <c r="K2783" t="s">
        <v>224</v>
      </c>
      <c r="L2783" t="s">
        <v>64</v>
      </c>
    </row>
    <row r="2784" spans="1:12" x14ac:dyDescent="0.25">
      <c r="A2784">
        <v>3</v>
      </c>
      <c r="B2784" s="93">
        <v>43337</v>
      </c>
      <c r="C2784">
        <v>8</v>
      </c>
      <c r="D2784" t="s">
        <v>100</v>
      </c>
      <c r="E2784">
        <v>2018</v>
      </c>
      <c r="F2784" t="s">
        <v>21</v>
      </c>
      <c r="G2784" t="s">
        <v>203</v>
      </c>
      <c r="H2784" t="s">
        <v>204</v>
      </c>
      <c r="I2784">
        <v>60.69</v>
      </c>
      <c r="J2784">
        <v>0</v>
      </c>
      <c r="K2784" t="s">
        <v>224</v>
      </c>
      <c r="L2784" t="s">
        <v>34</v>
      </c>
    </row>
    <row r="2785" spans="1:12" x14ac:dyDescent="0.25">
      <c r="A2785">
        <v>4</v>
      </c>
      <c r="B2785" s="93">
        <v>43329</v>
      </c>
      <c r="C2785">
        <v>8</v>
      </c>
      <c r="D2785" t="s">
        <v>100</v>
      </c>
      <c r="E2785">
        <v>2018</v>
      </c>
      <c r="F2785" t="s">
        <v>23</v>
      </c>
      <c r="G2785" t="s">
        <v>37</v>
      </c>
      <c r="H2785" t="s">
        <v>183</v>
      </c>
      <c r="I2785">
        <v>2.4</v>
      </c>
      <c r="J2785">
        <v>0</v>
      </c>
      <c r="K2785" t="s">
        <v>225</v>
      </c>
      <c r="L2785" t="s">
        <v>35</v>
      </c>
    </row>
    <row r="2786" spans="1:12" x14ac:dyDescent="0.25">
      <c r="A2786">
        <v>4</v>
      </c>
      <c r="B2786" s="93">
        <v>43341</v>
      </c>
      <c r="C2786">
        <v>8</v>
      </c>
      <c r="D2786" t="s">
        <v>100</v>
      </c>
      <c r="E2786">
        <v>2018</v>
      </c>
      <c r="F2786" t="s">
        <v>23</v>
      </c>
      <c r="G2786" t="s">
        <v>37</v>
      </c>
      <c r="H2786" t="s">
        <v>183</v>
      </c>
      <c r="I2786">
        <v>1.8</v>
      </c>
      <c r="J2786">
        <v>0</v>
      </c>
      <c r="K2786" t="s">
        <v>225</v>
      </c>
      <c r="L2786" t="s">
        <v>35</v>
      </c>
    </row>
    <row r="2787" spans="1:12" x14ac:dyDescent="0.25">
      <c r="A2787">
        <v>5</v>
      </c>
      <c r="B2787" s="93">
        <v>43318</v>
      </c>
      <c r="C2787">
        <v>8</v>
      </c>
      <c r="D2787" t="s">
        <v>100</v>
      </c>
      <c r="E2787">
        <v>2018</v>
      </c>
      <c r="F2787" t="s">
        <v>23</v>
      </c>
      <c r="G2787" t="s">
        <v>37</v>
      </c>
      <c r="H2787" t="s">
        <v>129</v>
      </c>
      <c r="I2787">
        <v>9.1999999999999993</v>
      </c>
      <c r="J2787">
        <v>0</v>
      </c>
      <c r="K2787" t="s">
        <v>226</v>
      </c>
      <c r="L2787" t="s">
        <v>35</v>
      </c>
    </row>
    <row r="2788" spans="1:12" x14ac:dyDescent="0.25">
      <c r="A2788">
        <v>5</v>
      </c>
      <c r="B2788" s="93">
        <v>43319</v>
      </c>
      <c r="C2788">
        <v>8</v>
      </c>
      <c r="D2788" t="s">
        <v>100</v>
      </c>
      <c r="E2788">
        <v>2018</v>
      </c>
      <c r="F2788" t="s">
        <v>21</v>
      </c>
      <c r="G2788" t="s">
        <v>36</v>
      </c>
      <c r="H2788" t="s">
        <v>162</v>
      </c>
      <c r="I2788">
        <v>8</v>
      </c>
      <c r="J2788">
        <v>0</v>
      </c>
      <c r="K2788" t="s">
        <v>226</v>
      </c>
      <c r="L2788" t="s">
        <v>222</v>
      </c>
    </row>
    <row r="2789" spans="1:12" x14ac:dyDescent="0.25">
      <c r="A2789">
        <v>5</v>
      </c>
      <c r="B2789" s="93">
        <v>43319</v>
      </c>
      <c r="C2789">
        <v>8</v>
      </c>
      <c r="D2789" t="s">
        <v>100</v>
      </c>
      <c r="E2789">
        <v>2018</v>
      </c>
      <c r="F2789" t="s">
        <v>23</v>
      </c>
      <c r="G2789" t="s">
        <v>37</v>
      </c>
      <c r="H2789" t="s">
        <v>129</v>
      </c>
      <c r="I2789">
        <v>9.1999999999999993</v>
      </c>
      <c r="J2789">
        <v>0</v>
      </c>
      <c r="K2789" t="s">
        <v>226</v>
      </c>
      <c r="L2789" t="s">
        <v>35</v>
      </c>
    </row>
    <row r="2790" spans="1:12" x14ac:dyDescent="0.25">
      <c r="A2790">
        <v>5</v>
      </c>
      <c r="B2790" s="93">
        <v>43322</v>
      </c>
      <c r="C2790">
        <v>8</v>
      </c>
      <c r="D2790" t="s">
        <v>100</v>
      </c>
      <c r="E2790">
        <v>2018</v>
      </c>
      <c r="F2790" t="s">
        <v>23</v>
      </c>
      <c r="G2790" t="s">
        <v>37</v>
      </c>
      <c r="H2790" t="s">
        <v>129</v>
      </c>
      <c r="I2790">
        <v>1.8</v>
      </c>
      <c r="J2790">
        <v>0</v>
      </c>
      <c r="K2790" t="s">
        <v>226</v>
      </c>
      <c r="L2790" t="s">
        <v>35</v>
      </c>
    </row>
    <row r="2791" spans="1:12" x14ac:dyDescent="0.25">
      <c r="A2791">
        <v>5</v>
      </c>
      <c r="B2791" s="93">
        <v>43322</v>
      </c>
      <c r="C2791">
        <v>8</v>
      </c>
      <c r="D2791" t="s">
        <v>100</v>
      </c>
      <c r="E2791">
        <v>2018</v>
      </c>
      <c r="F2791" t="s">
        <v>21</v>
      </c>
      <c r="G2791" t="s">
        <v>170</v>
      </c>
      <c r="H2791" t="s">
        <v>171</v>
      </c>
      <c r="I2791">
        <v>639.87</v>
      </c>
      <c r="J2791">
        <v>0</v>
      </c>
      <c r="K2791" t="s">
        <v>226</v>
      </c>
      <c r="L2791" t="s">
        <v>34</v>
      </c>
    </row>
    <row r="2792" spans="1:12" x14ac:dyDescent="0.25">
      <c r="A2792">
        <v>5</v>
      </c>
      <c r="B2792" s="93">
        <v>43328</v>
      </c>
      <c r="C2792">
        <v>8</v>
      </c>
      <c r="D2792" t="s">
        <v>100</v>
      </c>
      <c r="E2792">
        <v>2018</v>
      </c>
      <c r="F2792" t="s">
        <v>22</v>
      </c>
      <c r="G2792" t="s">
        <v>36</v>
      </c>
      <c r="H2792" t="s">
        <v>180</v>
      </c>
      <c r="I2792">
        <v>8</v>
      </c>
      <c r="J2792">
        <v>0</v>
      </c>
      <c r="K2792" t="s">
        <v>226</v>
      </c>
      <c r="L2792" t="s">
        <v>222</v>
      </c>
    </row>
    <row r="2793" spans="1:12" x14ac:dyDescent="0.25">
      <c r="A2793">
        <v>5</v>
      </c>
      <c r="B2793" s="93">
        <v>43334</v>
      </c>
      <c r="C2793">
        <v>8</v>
      </c>
      <c r="D2793" t="s">
        <v>100</v>
      </c>
      <c r="E2793">
        <v>2018</v>
      </c>
      <c r="F2793" t="s">
        <v>21</v>
      </c>
      <c r="G2793" t="s">
        <v>36</v>
      </c>
      <c r="H2793" t="s">
        <v>191</v>
      </c>
      <c r="I2793">
        <v>40</v>
      </c>
      <c r="J2793">
        <v>0</v>
      </c>
      <c r="K2793" t="s">
        <v>226</v>
      </c>
      <c r="L2793" t="s">
        <v>222</v>
      </c>
    </row>
    <row r="2794" spans="1:12" x14ac:dyDescent="0.25">
      <c r="A2794">
        <v>5</v>
      </c>
      <c r="B2794" s="93">
        <v>43335</v>
      </c>
      <c r="C2794">
        <v>8</v>
      </c>
      <c r="D2794" t="s">
        <v>100</v>
      </c>
      <c r="E2794">
        <v>2018</v>
      </c>
      <c r="F2794" t="s">
        <v>23</v>
      </c>
      <c r="G2794" t="s">
        <v>36</v>
      </c>
      <c r="H2794" t="s">
        <v>192</v>
      </c>
      <c r="I2794">
        <v>16</v>
      </c>
      <c r="J2794">
        <v>0</v>
      </c>
      <c r="K2794" t="s">
        <v>226</v>
      </c>
      <c r="L2794" t="s">
        <v>222</v>
      </c>
    </row>
    <row r="2795" spans="1:12" x14ac:dyDescent="0.25">
      <c r="A2795">
        <v>5</v>
      </c>
      <c r="B2795" s="93">
        <v>43335</v>
      </c>
      <c r="C2795">
        <v>8</v>
      </c>
      <c r="D2795" t="s">
        <v>100</v>
      </c>
      <c r="E2795">
        <v>2018</v>
      </c>
      <c r="F2795" t="s">
        <v>23</v>
      </c>
      <c r="G2795" t="s">
        <v>58</v>
      </c>
      <c r="H2795" t="s">
        <v>192</v>
      </c>
      <c r="I2795">
        <v>113</v>
      </c>
      <c r="J2795">
        <v>0</v>
      </c>
      <c r="K2795" t="s">
        <v>226</v>
      </c>
      <c r="L2795" t="s">
        <v>222</v>
      </c>
    </row>
    <row r="2796" spans="1:12" x14ac:dyDescent="0.25">
      <c r="A2796">
        <v>5</v>
      </c>
      <c r="B2796" s="93">
        <v>43335</v>
      </c>
      <c r="C2796">
        <v>8</v>
      </c>
      <c r="D2796" t="s">
        <v>100</v>
      </c>
      <c r="E2796">
        <v>2018</v>
      </c>
      <c r="F2796" t="s">
        <v>23</v>
      </c>
      <c r="G2796" t="s">
        <v>63</v>
      </c>
      <c r="H2796" t="s">
        <v>192</v>
      </c>
      <c r="I2796">
        <v>211</v>
      </c>
      <c r="J2796">
        <v>0</v>
      </c>
      <c r="K2796" t="s">
        <v>226</v>
      </c>
      <c r="L2796" t="s">
        <v>64</v>
      </c>
    </row>
    <row r="2797" spans="1:12" x14ac:dyDescent="0.25">
      <c r="A2797">
        <v>5</v>
      </c>
      <c r="B2797" s="93">
        <v>43337</v>
      </c>
      <c r="C2797">
        <v>8</v>
      </c>
      <c r="D2797" t="s">
        <v>100</v>
      </c>
      <c r="E2797">
        <v>2018</v>
      </c>
      <c r="F2797" t="s">
        <v>22</v>
      </c>
      <c r="G2797" t="s">
        <v>203</v>
      </c>
      <c r="H2797" t="s">
        <v>204</v>
      </c>
      <c r="I2797">
        <v>30.92</v>
      </c>
      <c r="J2797">
        <v>0</v>
      </c>
      <c r="K2797" t="s">
        <v>226</v>
      </c>
      <c r="L2797" t="s">
        <v>34</v>
      </c>
    </row>
    <row r="2798" spans="1:12" x14ac:dyDescent="0.25">
      <c r="A2798">
        <v>5</v>
      </c>
      <c r="B2798" s="93">
        <v>43337</v>
      </c>
      <c r="C2798">
        <v>8</v>
      </c>
      <c r="D2798" t="s">
        <v>100</v>
      </c>
      <c r="E2798">
        <v>2018</v>
      </c>
      <c r="F2798" t="s">
        <v>21</v>
      </c>
      <c r="G2798" t="s">
        <v>203</v>
      </c>
      <c r="H2798" t="s">
        <v>204</v>
      </c>
      <c r="I2798">
        <v>938.84</v>
      </c>
      <c r="J2798">
        <v>0</v>
      </c>
      <c r="K2798" t="s">
        <v>226</v>
      </c>
      <c r="L2798" t="s">
        <v>34</v>
      </c>
    </row>
    <row r="2799" spans="1:12" x14ac:dyDescent="0.25">
      <c r="A2799">
        <v>6</v>
      </c>
      <c r="B2799" s="93">
        <v>43319</v>
      </c>
      <c r="C2799">
        <v>8</v>
      </c>
      <c r="D2799" t="s">
        <v>100</v>
      </c>
      <c r="E2799">
        <v>2018</v>
      </c>
      <c r="F2799" t="s">
        <v>21</v>
      </c>
      <c r="G2799" t="s">
        <v>36</v>
      </c>
      <c r="H2799" t="s">
        <v>162</v>
      </c>
      <c r="I2799">
        <v>8</v>
      </c>
      <c r="J2799">
        <v>0</v>
      </c>
      <c r="K2799" t="s">
        <v>227</v>
      </c>
      <c r="L2799" t="s">
        <v>222</v>
      </c>
    </row>
    <row r="2800" spans="1:12" x14ac:dyDescent="0.25">
      <c r="A2800">
        <v>6</v>
      </c>
      <c r="B2800" s="93">
        <v>43335</v>
      </c>
      <c r="C2800">
        <v>8</v>
      </c>
      <c r="D2800" t="s">
        <v>100</v>
      </c>
      <c r="E2800">
        <v>2018</v>
      </c>
      <c r="F2800" t="s">
        <v>23</v>
      </c>
      <c r="G2800" t="s">
        <v>63</v>
      </c>
      <c r="H2800" t="s">
        <v>192</v>
      </c>
      <c r="I2800">
        <v>63.77</v>
      </c>
      <c r="J2800">
        <v>0</v>
      </c>
      <c r="K2800" t="s">
        <v>227</v>
      </c>
      <c r="L2800" t="s">
        <v>64</v>
      </c>
    </row>
    <row r="2801" spans="1:12" x14ac:dyDescent="0.25">
      <c r="A2801">
        <v>6</v>
      </c>
      <c r="B2801" s="93">
        <v>43336</v>
      </c>
      <c r="C2801">
        <v>8</v>
      </c>
      <c r="D2801" t="s">
        <v>100</v>
      </c>
      <c r="E2801">
        <v>2018</v>
      </c>
      <c r="F2801" t="s">
        <v>23</v>
      </c>
      <c r="G2801" t="s">
        <v>37</v>
      </c>
      <c r="H2801" t="s">
        <v>201</v>
      </c>
      <c r="I2801">
        <v>18.399999999999999</v>
      </c>
      <c r="J2801">
        <v>0</v>
      </c>
      <c r="K2801" t="s">
        <v>227</v>
      </c>
      <c r="L2801" t="s">
        <v>35</v>
      </c>
    </row>
    <row r="2802" spans="1:12" x14ac:dyDescent="0.25">
      <c r="A2802">
        <v>6</v>
      </c>
      <c r="B2802" s="93">
        <v>43337</v>
      </c>
      <c r="C2802">
        <v>8</v>
      </c>
      <c r="D2802" t="s">
        <v>100</v>
      </c>
      <c r="E2802">
        <v>2018</v>
      </c>
      <c r="F2802" t="s">
        <v>21</v>
      </c>
      <c r="G2802" t="s">
        <v>203</v>
      </c>
      <c r="H2802" t="s">
        <v>204</v>
      </c>
      <c r="I2802">
        <v>25.14</v>
      </c>
      <c r="J2802">
        <v>0</v>
      </c>
      <c r="K2802" t="s">
        <v>227</v>
      </c>
      <c r="L2802" t="s">
        <v>34</v>
      </c>
    </row>
    <row r="2803" spans="1:12" x14ac:dyDescent="0.25">
      <c r="A2803">
        <v>6</v>
      </c>
      <c r="B2803" s="93">
        <v>43337</v>
      </c>
      <c r="C2803">
        <v>8</v>
      </c>
      <c r="D2803" t="s">
        <v>100</v>
      </c>
      <c r="E2803">
        <v>2018</v>
      </c>
      <c r="F2803" t="s">
        <v>23</v>
      </c>
      <c r="G2803" t="s">
        <v>203</v>
      </c>
      <c r="H2803" t="s">
        <v>204</v>
      </c>
      <c r="I2803">
        <v>49.82</v>
      </c>
      <c r="J2803">
        <v>0</v>
      </c>
      <c r="K2803" t="s">
        <v>227</v>
      </c>
      <c r="L2803" t="s">
        <v>34</v>
      </c>
    </row>
    <row r="2804" spans="1:12" x14ac:dyDescent="0.25">
      <c r="A2804">
        <v>7</v>
      </c>
      <c r="B2804" s="93">
        <v>43320</v>
      </c>
      <c r="C2804">
        <v>8</v>
      </c>
      <c r="D2804" t="s">
        <v>100</v>
      </c>
      <c r="E2804">
        <v>2018</v>
      </c>
      <c r="F2804" t="s">
        <v>23</v>
      </c>
      <c r="G2804" t="s">
        <v>37</v>
      </c>
      <c r="H2804" t="s">
        <v>134</v>
      </c>
      <c r="I2804">
        <v>14.7</v>
      </c>
      <c r="J2804">
        <v>0</v>
      </c>
      <c r="K2804" t="s">
        <v>228</v>
      </c>
      <c r="L2804" t="s">
        <v>35</v>
      </c>
    </row>
    <row r="2805" spans="1:12" x14ac:dyDescent="0.25">
      <c r="A2805">
        <v>7</v>
      </c>
      <c r="B2805" s="93">
        <v>43333</v>
      </c>
      <c r="C2805">
        <v>8</v>
      </c>
      <c r="D2805" t="s">
        <v>100</v>
      </c>
      <c r="E2805">
        <v>2018</v>
      </c>
      <c r="F2805" t="s">
        <v>23</v>
      </c>
      <c r="G2805" t="s">
        <v>37</v>
      </c>
      <c r="H2805" t="s">
        <v>134</v>
      </c>
      <c r="I2805">
        <v>6.5</v>
      </c>
      <c r="J2805">
        <v>0</v>
      </c>
      <c r="K2805" t="s">
        <v>228</v>
      </c>
      <c r="L2805" t="s">
        <v>35</v>
      </c>
    </row>
    <row r="2806" spans="1:12" x14ac:dyDescent="0.25">
      <c r="A2806">
        <v>8</v>
      </c>
      <c r="B2806" s="93">
        <v>43320</v>
      </c>
      <c r="C2806">
        <v>8</v>
      </c>
      <c r="D2806" t="s">
        <v>100</v>
      </c>
      <c r="E2806">
        <v>2018</v>
      </c>
      <c r="F2806" t="s">
        <v>23</v>
      </c>
      <c r="G2806" t="s">
        <v>37</v>
      </c>
      <c r="H2806" t="s">
        <v>128</v>
      </c>
      <c r="I2806">
        <v>2.1</v>
      </c>
      <c r="J2806">
        <v>0</v>
      </c>
      <c r="K2806" t="s">
        <v>229</v>
      </c>
      <c r="L2806" t="s">
        <v>35</v>
      </c>
    </row>
    <row r="2807" spans="1:12" x14ac:dyDescent="0.25">
      <c r="A2807">
        <v>8</v>
      </c>
      <c r="B2807" s="93">
        <v>43322</v>
      </c>
      <c r="C2807">
        <v>8</v>
      </c>
      <c r="D2807" t="s">
        <v>100</v>
      </c>
      <c r="E2807">
        <v>2018</v>
      </c>
      <c r="F2807" t="s">
        <v>22</v>
      </c>
      <c r="G2807" t="s">
        <v>170</v>
      </c>
      <c r="H2807" t="s">
        <v>171</v>
      </c>
      <c r="I2807">
        <v>52.73</v>
      </c>
      <c r="J2807">
        <v>0</v>
      </c>
      <c r="K2807" t="s">
        <v>229</v>
      </c>
      <c r="L2807" t="s">
        <v>34</v>
      </c>
    </row>
    <row r="2808" spans="1:12" x14ac:dyDescent="0.25">
      <c r="A2808">
        <v>8</v>
      </c>
      <c r="B2808" s="93">
        <v>43326</v>
      </c>
      <c r="C2808">
        <v>8</v>
      </c>
      <c r="D2808" t="s">
        <v>100</v>
      </c>
      <c r="E2808">
        <v>2018</v>
      </c>
      <c r="F2808" t="s">
        <v>23</v>
      </c>
      <c r="G2808" t="s">
        <v>63</v>
      </c>
      <c r="H2808" t="s">
        <v>177</v>
      </c>
      <c r="I2808">
        <v>14.25</v>
      </c>
      <c r="J2808">
        <v>0</v>
      </c>
      <c r="K2808" t="s">
        <v>229</v>
      </c>
      <c r="L2808" t="s">
        <v>64</v>
      </c>
    </row>
    <row r="2809" spans="1:12" x14ac:dyDescent="0.25">
      <c r="A2809">
        <v>8</v>
      </c>
      <c r="B2809" s="93">
        <v>43337</v>
      </c>
      <c r="C2809">
        <v>8</v>
      </c>
      <c r="D2809" t="s">
        <v>100</v>
      </c>
      <c r="E2809">
        <v>2018</v>
      </c>
      <c r="F2809" t="s">
        <v>23</v>
      </c>
      <c r="G2809" t="s">
        <v>58</v>
      </c>
      <c r="H2809" t="s">
        <v>205</v>
      </c>
      <c r="I2809">
        <v>104</v>
      </c>
      <c r="J2809">
        <v>0</v>
      </c>
      <c r="K2809" t="s">
        <v>229</v>
      </c>
      <c r="L2809" t="s">
        <v>222</v>
      </c>
    </row>
    <row r="2810" spans="1:12" x14ac:dyDescent="0.25">
      <c r="A2810">
        <v>9</v>
      </c>
      <c r="B2810" s="93">
        <v>43314</v>
      </c>
      <c r="C2810">
        <v>8</v>
      </c>
      <c r="D2810" t="s">
        <v>100</v>
      </c>
      <c r="E2810">
        <v>2018</v>
      </c>
      <c r="F2810" t="s">
        <v>23</v>
      </c>
      <c r="G2810" t="s">
        <v>37</v>
      </c>
      <c r="H2810" t="s">
        <v>153</v>
      </c>
      <c r="I2810">
        <v>16</v>
      </c>
      <c r="J2810">
        <v>0</v>
      </c>
      <c r="K2810" t="s">
        <v>230</v>
      </c>
      <c r="L2810" t="s">
        <v>35</v>
      </c>
    </row>
    <row r="2811" spans="1:12" x14ac:dyDescent="0.25">
      <c r="A2811">
        <v>9</v>
      </c>
      <c r="B2811" s="93">
        <v>43315</v>
      </c>
      <c r="C2811">
        <v>8</v>
      </c>
      <c r="D2811" t="s">
        <v>100</v>
      </c>
      <c r="E2811">
        <v>2018</v>
      </c>
      <c r="F2811" t="s">
        <v>23</v>
      </c>
      <c r="G2811" t="s">
        <v>63</v>
      </c>
      <c r="H2811" t="s">
        <v>155</v>
      </c>
      <c r="I2811">
        <v>90</v>
      </c>
      <c r="J2811">
        <v>0</v>
      </c>
      <c r="K2811" t="s">
        <v>230</v>
      </c>
      <c r="L2811" t="s">
        <v>64</v>
      </c>
    </row>
    <row r="2812" spans="1:12" x14ac:dyDescent="0.25">
      <c r="A2812">
        <v>9</v>
      </c>
      <c r="B2812" s="93">
        <v>43335</v>
      </c>
      <c r="C2812">
        <v>8</v>
      </c>
      <c r="D2812" t="s">
        <v>100</v>
      </c>
      <c r="E2812">
        <v>2018</v>
      </c>
      <c r="F2812" t="s">
        <v>23</v>
      </c>
      <c r="G2812" t="s">
        <v>63</v>
      </c>
      <c r="H2812" t="s">
        <v>192</v>
      </c>
      <c r="I2812">
        <v>128.04</v>
      </c>
      <c r="J2812">
        <v>0</v>
      </c>
      <c r="K2812" t="s">
        <v>230</v>
      </c>
      <c r="L2812" t="s">
        <v>64</v>
      </c>
    </row>
    <row r="2813" spans="1:12" x14ac:dyDescent="0.25">
      <c r="A2813">
        <v>9</v>
      </c>
      <c r="B2813" s="93">
        <v>43337</v>
      </c>
      <c r="C2813">
        <v>8</v>
      </c>
      <c r="D2813" t="s">
        <v>100</v>
      </c>
      <c r="E2813">
        <v>2018</v>
      </c>
      <c r="F2813" t="s">
        <v>21</v>
      </c>
      <c r="G2813" t="s">
        <v>203</v>
      </c>
      <c r="H2813" t="s">
        <v>204</v>
      </c>
      <c r="I2813">
        <v>6.66</v>
      </c>
      <c r="J2813">
        <v>0</v>
      </c>
      <c r="K2813" t="s">
        <v>230</v>
      </c>
      <c r="L2813" t="s">
        <v>34</v>
      </c>
    </row>
    <row r="2814" spans="1:12" x14ac:dyDescent="0.25">
      <c r="A2814">
        <v>10</v>
      </c>
      <c r="B2814" s="93">
        <v>43318</v>
      </c>
      <c r="C2814">
        <v>8</v>
      </c>
      <c r="D2814" t="s">
        <v>100</v>
      </c>
      <c r="E2814">
        <v>2018</v>
      </c>
      <c r="F2814" t="s">
        <v>22</v>
      </c>
      <c r="G2814" t="s">
        <v>36</v>
      </c>
      <c r="H2814" t="s">
        <v>159</v>
      </c>
      <c r="I2814">
        <v>8</v>
      </c>
      <c r="J2814">
        <v>0</v>
      </c>
      <c r="K2814" t="s">
        <v>231</v>
      </c>
      <c r="L2814" t="s">
        <v>222</v>
      </c>
    </row>
    <row r="2815" spans="1:12" x14ac:dyDescent="0.25">
      <c r="A2815">
        <v>10</v>
      </c>
      <c r="B2815" s="93">
        <v>43322</v>
      </c>
      <c r="C2815">
        <v>8</v>
      </c>
      <c r="D2815" t="s">
        <v>100</v>
      </c>
      <c r="E2815">
        <v>2018</v>
      </c>
      <c r="F2815" t="s">
        <v>22</v>
      </c>
      <c r="G2815" t="s">
        <v>170</v>
      </c>
      <c r="H2815" t="s">
        <v>171</v>
      </c>
      <c r="I2815">
        <v>57.73</v>
      </c>
      <c r="J2815">
        <v>0</v>
      </c>
      <c r="K2815" t="s">
        <v>231</v>
      </c>
      <c r="L2815" t="s">
        <v>34</v>
      </c>
    </row>
    <row r="2816" spans="1:12" x14ac:dyDescent="0.25">
      <c r="A2816">
        <v>10</v>
      </c>
      <c r="B2816" s="93">
        <v>43322</v>
      </c>
      <c r="C2816">
        <v>8</v>
      </c>
      <c r="D2816" t="s">
        <v>100</v>
      </c>
      <c r="E2816">
        <v>2018</v>
      </c>
      <c r="F2816" t="s">
        <v>21</v>
      </c>
      <c r="G2816" t="s">
        <v>170</v>
      </c>
      <c r="H2816" t="s">
        <v>171</v>
      </c>
      <c r="I2816">
        <v>234.75</v>
      </c>
      <c r="J2816">
        <v>0</v>
      </c>
      <c r="K2816" t="s">
        <v>231</v>
      </c>
      <c r="L2816" t="s">
        <v>34</v>
      </c>
    </row>
    <row r="2817" spans="1:12" x14ac:dyDescent="0.25">
      <c r="A2817">
        <v>10</v>
      </c>
      <c r="B2817" s="93">
        <v>43323</v>
      </c>
      <c r="C2817">
        <v>8</v>
      </c>
      <c r="D2817" t="s">
        <v>100</v>
      </c>
      <c r="E2817">
        <v>2018</v>
      </c>
      <c r="F2817" t="s">
        <v>23</v>
      </c>
      <c r="G2817" t="s">
        <v>37</v>
      </c>
      <c r="H2817" t="s">
        <v>173</v>
      </c>
      <c r="I2817">
        <v>10.25</v>
      </c>
      <c r="J2817">
        <v>0</v>
      </c>
      <c r="K2817" t="s">
        <v>231</v>
      </c>
      <c r="L2817" t="s">
        <v>35</v>
      </c>
    </row>
    <row r="2818" spans="1:12" x14ac:dyDescent="0.25">
      <c r="A2818">
        <v>10</v>
      </c>
      <c r="B2818" s="93">
        <v>43332</v>
      </c>
      <c r="C2818">
        <v>8</v>
      </c>
      <c r="D2818" t="s">
        <v>100</v>
      </c>
      <c r="E2818">
        <v>2018</v>
      </c>
      <c r="F2818" t="s">
        <v>22</v>
      </c>
      <c r="G2818" t="s">
        <v>36</v>
      </c>
      <c r="H2818" t="s">
        <v>186</v>
      </c>
      <c r="I2818">
        <v>24</v>
      </c>
      <c r="J2818">
        <v>0</v>
      </c>
      <c r="K2818" t="s">
        <v>231</v>
      </c>
      <c r="L2818" t="s">
        <v>222</v>
      </c>
    </row>
    <row r="2819" spans="1:12" x14ac:dyDescent="0.25">
      <c r="A2819">
        <v>10</v>
      </c>
      <c r="B2819" s="93">
        <v>43333</v>
      </c>
      <c r="C2819">
        <v>8</v>
      </c>
      <c r="D2819" t="s">
        <v>100</v>
      </c>
      <c r="E2819">
        <v>2018</v>
      </c>
      <c r="F2819" t="s">
        <v>21</v>
      </c>
      <c r="G2819" t="s">
        <v>36</v>
      </c>
      <c r="H2819" t="s">
        <v>188</v>
      </c>
      <c r="I2819">
        <v>8</v>
      </c>
      <c r="J2819">
        <v>0</v>
      </c>
      <c r="K2819" t="s">
        <v>231</v>
      </c>
      <c r="L2819" t="s">
        <v>222</v>
      </c>
    </row>
    <row r="2820" spans="1:12" x14ac:dyDescent="0.25">
      <c r="A2820">
        <v>10</v>
      </c>
      <c r="B2820" s="93">
        <v>43337</v>
      </c>
      <c r="C2820">
        <v>8</v>
      </c>
      <c r="D2820" t="s">
        <v>100</v>
      </c>
      <c r="E2820">
        <v>2018</v>
      </c>
      <c r="F2820" t="s">
        <v>22</v>
      </c>
      <c r="G2820" t="s">
        <v>203</v>
      </c>
      <c r="H2820" t="s">
        <v>204</v>
      </c>
      <c r="I2820">
        <v>43.81</v>
      </c>
      <c r="J2820">
        <v>0</v>
      </c>
      <c r="K2820" t="s">
        <v>231</v>
      </c>
      <c r="L2820" t="s">
        <v>34</v>
      </c>
    </row>
    <row r="2821" spans="1:12" x14ac:dyDescent="0.25">
      <c r="A2821">
        <v>10</v>
      </c>
      <c r="B2821" s="93">
        <v>43337</v>
      </c>
      <c r="C2821">
        <v>8</v>
      </c>
      <c r="D2821" t="s">
        <v>100</v>
      </c>
      <c r="E2821">
        <v>2018</v>
      </c>
      <c r="F2821" t="s">
        <v>21</v>
      </c>
      <c r="G2821" t="s">
        <v>203</v>
      </c>
      <c r="H2821" t="s">
        <v>204</v>
      </c>
      <c r="I2821">
        <v>281.75</v>
      </c>
      <c r="J2821">
        <v>0</v>
      </c>
      <c r="K2821" t="s">
        <v>231</v>
      </c>
      <c r="L2821" t="s">
        <v>34</v>
      </c>
    </row>
    <row r="2822" spans="1:12" x14ac:dyDescent="0.25">
      <c r="A2822">
        <v>13</v>
      </c>
      <c r="B2822" s="93">
        <v>43313</v>
      </c>
      <c r="C2822">
        <v>8</v>
      </c>
      <c r="D2822" t="s">
        <v>100</v>
      </c>
      <c r="E2822">
        <v>2018</v>
      </c>
      <c r="F2822" t="s">
        <v>23</v>
      </c>
      <c r="G2822" t="s">
        <v>37</v>
      </c>
      <c r="H2822" t="s">
        <v>151</v>
      </c>
      <c r="I2822">
        <v>2.4</v>
      </c>
      <c r="J2822">
        <v>0</v>
      </c>
      <c r="K2822" t="s">
        <v>232</v>
      </c>
      <c r="L2822" t="s">
        <v>35</v>
      </c>
    </row>
    <row r="2823" spans="1:12" x14ac:dyDescent="0.25">
      <c r="A2823">
        <v>13</v>
      </c>
      <c r="B2823" s="93">
        <v>43314</v>
      </c>
      <c r="C2823">
        <v>8</v>
      </c>
      <c r="D2823" t="s">
        <v>100</v>
      </c>
      <c r="E2823">
        <v>2018</v>
      </c>
      <c r="F2823" t="s">
        <v>21</v>
      </c>
      <c r="G2823" t="s">
        <v>36</v>
      </c>
      <c r="H2823" t="s">
        <v>152</v>
      </c>
      <c r="I2823">
        <v>16</v>
      </c>
      <c r="J2823">
        <v>0</v>
      </c>
      <c r="K2823" t="s">
        <v>232</v>
      </c>
      <c r="L2823" t="s">
        <v>222</v>
      </c>
    </row>
    <row r="2824" spans="1:12" x14ac:dyDescent="0.25">
      <c r="A2824">
        <v>13</v>
      </c>
      <c r="B2824" s="93">
        <v>43318</v>
      </c>
      <c r="C2824">
        <v>8</v>
      </c>
      <c r="D2824" t="s">
        <v>100</v>
      </c>
      <c r="E2824">
        <v>2018</v>
      </c>
      <c r="F2824" t="s">
        <v>21</v>
      </c>
      <c r="G2824" t="s">
        <v>36</v>
      </c>
      <c r="H2824" t="s">
        <v>159</v>
      </c>
      <c r="I2824">
        <v>16</v>
      </c>
      <c r="J2824">
        <v>0</v>
      </c>
      <c r="K2824" t="s">
        <v>232</v>
      </c>
      <c r="L2824" t="s">
        <v>222</v>
      </c>
    </row>
    <row r="2825" spans="1:12" x14ac:dyDescent="0.25">
      <c r="A2825">
        <v>13</v>
      </c>
      <c r="B2825" s="93">
        <v>43321</v>
      </c>
      <c r="C2825">
        <v>8</v>
      </c>
      <c r="D2825" t="s">
        <v>100</v>
      </c>
      <c r="E2825">
        <v>2018</v>
      </c>
      <c r="F2825" t="s">
        <v>22</v>
      </c>
      <c r="G2825" t="s">
        <v>36</v>
      </c>
      <c r="H2825" t="s">
        <v>166</v>
      </c>
      <c r="I2825">
        <v>16</v>
      </c>
      <c r="J2825">
        <v>0</v>
      </c>
      <c r="K2825" t="s">
        <v>232</v>
      </c>
      <c r="L2825" t="s">
        <v>222</v>
      </c>
    </row>
    <row r="2826" spans="1:12" x14ac:dyDescent="0.25">
      <c r="A2826">
        <v>13</v>
      </c>
      <c r="B2826" s="93">
        <v>43321</v>
      </c>
      <c r="C2826">
        <v>8</v>
      </c>
      <c r="D2826" t="s">
        <v>100</v>
      </c>
      <c r="E2826">
        <v>2018</v>
      </c>
      <c r="F2826" t="s">
        <v>21</v>
      </c>
      <c r="G2826" t="s">
        <v>36</v>
      </c>
      <c r="H2826" t="s">
        <v>166</v>
      </c>
      <c r="I2826">
        <v>112</v>
      </c>
      <c r="J2826">
        <v>0</v>
      </c>
      <c r="K2826" t="s">
        <v>232</v>
      </c>
      <c r="L2826" t="s">
        <v>222</v>
      </c>
    </row>
    <row r="2827" spans="1:12" x14ac:dyDescent="0.25">
      <c r="A2827">
        <v>13</v>
      </c>
      <c r="B2827" s="93">
        <v>43321</v>
      </c>
      <c r="C2827">
        <v>8</v>
      </c>
      <c r="D2827" t="s">
        <v>100</v>
      </c>
      <c r="E2827">
        <v>2018</v>
      </c>
      <c r="F2827" t="s">
        <v>23</v>
      </c>
      <c r="G2827" t="s">
        <v>63</v>
      </c>
      <c r="H2827" t="s">
        <v>166</v>
      </c>
      <c r="I2827">
        <v>152.08000000000001</v>
      </c>
      <c r="J2827">
        <v>0</v>
      </c>
      <c r="K2827" t="s">
        <v>232</v>
      </c>
      <c r="L2827" t="s">
        <v>64</v>
      </c>
    </row>
    <row r="2828" spans="1:12" x14ac:dyDescent="0.25">
      <c r="A2828">
        <v>13</v>
      </c>
      <c r="B2828" s="93">
        <v>43322</v>
      </c>
      <c r="C2828">
        <v>8</v>
      </c>
      <c r="D2828" t="s">
        <v>100</v>
      </c>
      <c r="E2828">
        <v>2018</v>
      </c>
      <c r="F2828" t="s">
        <v>23</v>
      </c>
      <c r="G2828" t="s">
        <v>170</v>
      </c>
      <c r="H2828" t="s">
        <v>171</v>
      </c>
      <c r="I2828">
        <v>92.26</v>
      </c>
      <c r="J2828">
        <v>0</v>
      </c>
      <c r="K2828" t="s">
        <v>232</v>
      </c>
      <c r="L2828" t="s">
        <v>34</v>
      </c>
    </row>
    <row r="2829" spans="1:12" x14ac:dyDescent="0.25">
      <c r="A2829">
        <v>13</v>
      </c>
      <c r="B2829" s="93">
        <v>43322</v>
      </c>
      <c r="C2829">
        <v>8</v>
      </c>
      <c r="D2829" t="s">
        <v>100</v>
      </c>
      <c r="E2829">
        <v>2018</v>
      </c>
      <c r="F2829" t="s">
        <v>22</v>
      </c>
      <c r="G2829" t="s">
        <v>170</v>
      </c>
      <c r="H2829" t="s">
        <v>171</v>
      </c>
      <c r="I2829">
        <v>121.69</v>
      </c>
      <c r="J2829">
        <v>0</v>
      </c>
      <c r="K2829" t="s">
        <v>232</v>
      </c>
      <c r="L2829" t="s">
        <v>34</v>
      </c>
    </row>
    <row r="2830" spans="1:12" x14ac:dyDescent="0.25">
      <c r="A2830">
        <v>13</v>
      </c>
      <c r="B2830" s="93">
        <v>43322</v>
      </c>
      <c r="C2830">
        <v>8</v>
      </c>
      <c r="D2830" t="s">
        <v>100</v>
      </c>
      <c r="E2830">
        <v>2018</v>
      </c>
      <c r="F2830" t="s">
        <v>21</v>
      </c>
      <c r="G2830" t="s">
        <v>170</v>
      </c>
      <c r="H2830" t="s">
        <v>171</v>
      </c>
      <c r="I2830">
        <v>316.97000000000003</v>
      </c>
      <c r="J2830">
        <v>0</v>
      </c>
      <c r="K2830" t="s">
        <v>232</v>
      </c>
      <c r="L2830" t="s">
        <v>34</v>
      </c>
    </row>
    <row r="2831" spans="1:12" x14ac:dyDescent="0.25">
      <c r="A2831">
        <v>13</v>
      </c>
      <c r="B2831" s="93">
        <v>43325</v>
      </c>
      <c r="C2831">
        <v>8</v>
      </c>
      <c r="D2831" t="s">
        <v>100</v>
      </c>
      <c r="E2831">
        <v>2018</v>
      </c>
      <c r="F2831" t="s">
        <v>21</v>
      </c>
      <c r="G2831" t="s">
        <v>36</v>
      </c>
      <c r="H2831" t="s">
        <v>174</v>
      </c>
      <c r="I2831">
        <v>16</v>
      </c>
      <c r="J2831">
        <v>0</v>
      </c>
      <c r="K2831" t="s">
        <v>232</v>
      </c>
      <c r="L2831" t="s">
        <v>222</v>
      </c>
    </row>
    <row r="2832" spans="1:12" x14ac:dyDescent="0.25">
      <c r="A2832">
        <v>13</v>
      </c>
      <c r="B2832" s="93">
        <v>43329</v>
      </c>
      <c r="C2832">
        <v>8</v>
      </c>
      <c r="D2832" t="s">
        <v>100</v>
      </c>
      <c r="E2832">
        <v>2018</v>
      </c>
      <c r="F2832" t="s">
        <v>21</v>
      </c>
      <c r="G2832" t="s">
        <v>36</v>
      </c>
      <c r="H2832" t="s">
        <v>182</v>
      </c>
      <c r="I2832">
        <v>24</v>
      </c>
      <c r="J2832">
        <v>0</v>
      </c>
      <c r="K2832" t="s">
        <v>232</v>
      </c>
      <c r="L2832" t="s">
        <v>222</v>
      </c>
    </row>
    <row r="2833" spans="1:12" x14ac:dyDescent="0.25">
      <c r="A2833">
        <v>13</v>
      </c>
      <c r="B2833" s="93">
        <v>43332</v>
      </c>
      <c r="C2833">
        <v>8</v>
      </c>
      <c r="D2833" t="s">
        <v>100</v>
      </c>
      <c r="E2833">
        <v>2018</v>
      </c>
      <c r="F2833" t="s">
        <v>23</v>
      </c>
      <c r="G2833" t="s">
        <v>37</v>
      </c>
      <c r="H2833" t="s">
        <v>151</v>
      </c>
      <c r="I2833">
        <v>10.7</v>
      </c>
      <c r="J2833">
        <v>0</v>
      </c>
      <c r="K2833" t="s">
        <v>232</v>
      </c>
      <c r="L2833" t="s">
        <v>35</v>
      </c>
    </row>
    <row r="2834" spans="1:12" x14ac:dyDescent="0.25">
      <c r="A2834">
        <v>13</v>
      </c>
      <c r="B2834" s="93">
        <v>43332</v>
      </c>
      <c r="C2834">
        <v>8</v>
      </c>
      <c r="D2834" t="s">
        <v>100</v>
      </c>
      <c r="E2834">
        <v>2018</v>
      </c>
      <c r="F2834" t="s">
        <v>21</v>
      </c>
      <c r="G2834" t="s">
        <v>36</v>
      </c>
      <c r="H2834" t="s">
        <v>186</v>
      </c>
      <c r="I2834">
        <v>16</v>
      </c>
      <c r="J2834">
        <v>0</v>
      </c>
      <c r="K2834" t="s">
        <v>232</v>
      </c>
      <c r="L2834" t="s">
        <v>222</v>
      </c>
    </row>
    <row r="2835" spans="1:12" x14ac:dyDescent="0.25">
      <c r="A2835">
        <v>13</v>
      </c>
      <c r="B2835" s="93">
        <v>43334</v>
      </c>
      <c r="C2835">
        <v>8</v>
      </c>
      <c r="D2835" t="s">
        <v>100</v>
      </c>
      <c r="E2835">
        <v>2018</v>
      </c>
      <c r="F2835" t="s">
        <v>21</v>
      </c>
      <c r="G2835" t="s">
        <v>36</v>
      </c>
      <c r="H2835" t="s">
        <v>191</v>
      </c>
      <c r="I2835">
        <v>72</v>
      </c>
      <c r="J2835">
        <v>0</v>
      </c>
      <c r="K2835" t="s">
        <v>232</v>
      </c>
      <c r="L2835" t="s">
        <v>222</v>
      </c>
    </row>
    <row r="2836" spans="1:12" x14ac:dyDescent="0.25">
      <c r="A2836">
        <v>13</v>
      </c>
      <c r="B2836" s="93">
        <v>43335</v>
      </c>
      <c r="C2836">
        <v>8</v>
      </c>
      <c r="D2836" t="s">
        <v>100</v>
      </c>
      <c r="E2836">
        <v>2018</v>
      </c>
      <c r="F2836" t="s">
        <v>21</v>
      </c>
      <c r="G2836" t="s">
        <v>36</v>
      </c>
      <c r="H2836" t="s">
        <v>192</v>
      </c>
      <c r="I2836">
        <v>48</v>
      </c>
      <c r="J2836">
        <v>0</v>
      </c>
      <c r="K2836" t="s">
        <v>232</v>
      </c>
      <c r="L2836" t="s">
        <v>222</v>
      </c>
    </row>
    <row r="2837" spans="1:12" x14ac:dyDescent="0.25">
      <c r="A2837">
        <v>13</v>
      </c>
      <c r="B2837" s="93">
        <v>43336</v>
      </c>
      <c r="C2837">
        <v>8</v>
      </c>
      <c r="D2837" t="s">
        <v>100</v>
      </c>
      <c r="E2837">
        <v>2018</v>
      </c>
      <c r="F2837" t="s">
        <v>21</v>
      </c>
      <c r="G2837" t="s">
        <v>36</v>
      </c>
      <c r="H2837" t="s">
        <v>194</v>
      </c>
      <c r="I2837">
        <v>32</v>
      </c>
      <c r="J2837">
        <v>0</v>
      </c>
      <c r="K2837" t="s">
        <v>232</v>
      </c>
      <c r="L2837" t="s">
        <v>222</v>
      </c>
    </row>
    <row r="2838" spans="1:12" x14ac:dyDescent="0.25">
      <c r="A2838">
        <v>13</v>
      </c>
      <c r="B2838" s="93">
        <v>43337</v>
      </c>
      <c r="C2838">
        <v>8</v>
      </c>
      <c r="D2838" t="s">
        <v>100</v>
      </c>
      <c r="E2838">
        <v>2018</v>
      </c>
      <c r="F2838" t="s">
        <v>22</v>
      </c>
      <c r="G2838" t="s">
        <v>203</v>
      </c>
      <c r="H2838" t="s">
        <v>204</v>
      </c>
      <c r="I2838">
        <v>49.7</v>
      </c>
      <c r="J2838">
        <v>0</v>
      </c>
      <c r="K2838" t="s">
        <v>232</v>
      </c>
      <c r="L2838" t="s">
        <v>34</v>
      </c>
    </row>
    <row r="2839" spans="1:12" x14ac:dyDescent="0.25">
      <c r="A2839">
        <v>13</v>
      </c>
      <c r="B2839" s="93">
        <v>43337</v>
      </c>
      <c r="C2839">
        <v>8</v>
      </c>
      <c r="D2839" t="s">
        <v>100</v>
      </c>
      <c r="E2839">
        <v>2018</v>
      </c>
      <c r="F2839" t="s">
        <v>21</v>
      </c>
      <c r="G2839" t="s">
        <v>203</v>
      </c>
      <c r="H2839" t="s">
        <v>204</v>
      </c>
      <c r="I2839">
        <v>867.93</v>
      </c>
      <c r="J2839">
        <v>0</v>
      </c>
      <c r="K2839" t="s">
        <v>232</v>
      </c>
      <c r="L2839" t="s">
        <v>34</v>
      </c>
    </row>
    <row r="2840" spans="1:12" x14ac:dyDescent="0.25">
      <c r="A2840">
        <v>13</v>
      </c>
      <c r="B2840" s="93">
        <v>43339</v>
      </c>
      <c r="C2840">
        <v>8</v>
      </c>
      <c r="D2840" t="s">
        <v>100</v>
      </c>
      <c r="E2840">
        <v>2018</v>
      </c>
      <c r="F2840" t="s">
        <v>21</v>
      </c>
      <c r="G2840" t="s">
        <v>36</v>
      </c>
      <c r="H2840" t="s">
        <v>206</v>
      </c>
      <c r="I2840">
        <v>8</v>
      </c>
      <c r="J2840">
        <v>0</v>
      </c>
      <c r="K2840" t="s">
        <v>232</v>
      </c>
      <c r="L2840" t="s">
        <v>222</v>
      </c>
    </row>
    <row r="2841" spans="1:12" x14ac:dyDescent="0.25">
      <c r="A2841">
        <v>13</v>
      </c>
      <c r="B2841" s="93">
        <v>43340</v>
      </c>
      <c r="C2841">
        <v>8</v>
      </c>
      <c r="D2841" t="s">
        <v>100</v>
      </c>
      <c r="E2841">
        <v>2018</v>
      </c>
      <c r="F2841" t="s">
        <v>21</v>
      </c>
      <c r="G2841" t="s">
        <v>36</v>
      </c>
      <c r="H2841" t="s">
        <v>209</v>
      </c>
      <c r="I2841">
        <v>32</v>
      </c>
      <c r="J2841">
        <v>0</v>
      </c>
      <c r="K2841" t="s">
        <v>232</v>
      </c>
      <c r="L2841" t="s">
        <v>222</v>
      </c>
    </row>
    <row r="2842" spans="1:12" x14ac:dyDescent="0.25">
      <c r="A2842">
        <v>14</v>
      </c>
      <c r="B2842" s="93">
        <v>43321</v>
      </c>
      <c r="C2842">
        <v>8</v>
      </c>
      <c r="D2842" t="s">
        <v>100</v>
      </c>
      <c r="E2842">
        <v>2018</v>
      </c>
      <c r="F2842" t="s">
        <v>23</v>
      </c>
      <c r="G2842" t="s">
        <v>63</v>
      </c>
      <c r="H2842" t="s">
        <v>166</v>
      </c>
      <c r="I2842">
        <v>102.39</v>
      </c>
      <c r="J2842">
        <v>0</v>
      </c>
      <c r="K2842" t="s">
        <v>233</v>
      </c>
      <c r="L2842" t="s">
        <v>64</v>
      </c>
    </row>
    <row r="2843" spans="1:12" x14ac:dyDescent="0.25">
      <c r="A2843">
        <v>15</v>
      </c>
      <c r="B2843" s="93">
        <v>43320</v>
      </c>
      <c r="C2843">
        <v>8</v>
      </c>
      <c r="D2843" t="s">
        <v>100</v>
      </c>
      <c r="E2843">
        <v>2018</v>
      </c>
      <c r="F2843" t="s">
        <v>23</v>
      </c>
      <c r="G2843" t="s">
        <v>37</v>
      </c>
      <c r="H2843" t="s">
        <v>133</v>
      </c>
      <c r="I2843">
        <v>4.5</v>
      </c>
      <c r="J2843">
        <v>0</v>
      </c>
      <c r="K2843" t="s">
        <v>234</v>
      </c>
      <c r="L2843" t="s">
        <v>35</v>
      </c>
    </row>
    <row r="2844" spans="1:12" x14ac:dyDescent="0.25">
      <c r="A2844">
        <v>15</v>
      </c>
      <c r="B2844" s="93">
        <v>43321</v>
      </c>
      <c r="C2844">
        <v>8</v>
      </c>
      <c r="D2844" t="s">
        <v>100</v>
      </c>
      <c r="E2844">
        <v>2018</v>
      </c>
      <c r="F2844" t="s">
        <v>23</v>
      </c>
      <c r="G2844" t="s">
        <v>63</v>
      </c>
      <c r="H2844" t="s">
        <v>166</v>
      </c>
      <c r="I2844">
        <v>28.82</v>
      </c>
      <c r="J2844">
        <v>0</v>
      </c>
      <c r="K2844" t="s">
        <v>234</v>
      </c>
      <c r="L2844" t="s">
        <v>64</v>
      </c>
    </row>
    <row r="2845" spans="1:12" x14ac:dyDescent="0.25">
      <c r="A2845">
        <v>15</v>
      </c>
      <c r="B2845" s="93">
        <v>43325</v>
      </c>
      <c r="C2845">
        <v>8</v>
      </c>
      <c r="D2845" t="s">
        <v>100</v>
      </c>
      <c r="E2845">
        <v>2018</v>
      </c>
      <c r="F2845" t="s">
        <v>23</v>
      </c>
      <c r="G2845" t="s">
        <v>35</v>
      </c>
      <c r="H2845" t="s">
        <v>174</v>
      </c>
      <c r="I2845">
        <v>38</v>
      </c>
      <c r="J2845">
        <v>0</v>
      </c>
      <c r="K2845" t="s">
        <v>234</v>
      </c>
      <c r="L2845" t="s">
        <v>35</v>
      </c>
    </row>
    <row r="2846" spans="1:12" x14ac:dyDescent="0.25">
      <c r="A2846">
        <v>15</v>
      </c>
      <c r="B2846" s="93">
        <v>43329</v>
      </c>
      <c r="C2846">
        <v>8</v>
      </c>
      <c r="D2846" t="s">
        <v>100</v>
      </c>
      <c r="E2846">
        <v>2018</v>
      </c>
      <c r="F2846" t="s">
        <v>23</v>
      </c>
      <c r="G2846" t="s">
        <v>58</v>
      </c>
      <c r="H2846" t="s">
        <v>182</v>
      </c>
      <c r="I2846">
        <v>48.07</v>
      </c>
      <c r="J2846">
        <v>0</v>
      </c>
      <c r="K2846" t="s">
        <v>234</v>
      </c>
      <c r="L2846" t="s">
        <v>222</v>
      </c>
    </row>
    <row r="2847" spans="1:12" x14ac:dyDescent="0.25">
      <c r="A2847">
        <v>15</v>
      </c>
      <c r="B2847" s="93">
        <v>43335</v>
      </c>
      <c r="C2847">
        <v>8</v>
      </c>
      <c r="D2847" t="s">
        <v>100</v>
      </c>
      <c r="E2847">
        <v>2018</v>
      </c>
      <c r="F2847" t="s">
        <v>23</v>
      </c>
      <c r="G2847" t="s">
        <v>37</v>
      </c>
      <c r="H2847" t="s">
        <v>133</v>
      </c>
      <c r="I2847">
        <v>4.5</v>
      </c>
      <c r="J2847">
        <v>0</v>
      </c>
      <c r="K2847" t="s">
        <v>234</v>
      </c>
      <c r="L2847" t="s">
        <v>35</v>
      </c>
    </row>
    <row r="2848" spans="1:12" x14ac:dyDescent="0.25">
      <c r="A2848">
        <v>17</v>
      </c>
      <c r="B2848" s="93">
        <v>43322</v>
      </c>
      <c r="C2848">
        <v>8</v>
      </c>
      <c r="D2848" t="s">
        <v>100</v>
      </c>
      <c r="E2848">
        <v>2018</v>
      </c>
      <c r="F2848" t="s">
        <v>21</v>
      </c>
      <c r="G2848" t="s">
        <v>170</v>
      </c>
      <c r="H2848" t="s">
        <v>171</v>
      </c>
      <c r="I2848">
        <v>10.68</v>
      </c>
      <c r="J2848">
        <v>0</v>
      </c>
      <c r="K2848" t="s">
        <v>235</v>
      </c>
      <c r="L2848" t="s">
        <v>34</v>
      </c>
    </row>
    <row r="2849" spans="1:12" x14ac:dyDescent="0.25">
      <c r="A2849">
        <v>17</v>
      </c>
      <c r="B2849" s="93">
        <v>43329</v>
      </c>
      <c r="C2849">
        <v>8</v>
      </c>
      <c r="D2849" t="s">
        <v>100</v>
      </c>
      <c r="E2849">
        <v>2018</v>
      </c>
      <c r="F2849" t="s">
        <v>23</v>
      </c>
      <c r="G2849" t="s">
        <v>63</v>
      </c>
      <c r="H2849" t="s">
        <v>182</v>
      </c>
      <c r="I2849">
        <v>49.46</v>
      </c>
      <c r="J2849">
        <v>0</v>
      </c>
      <c r="K2849" t="s">
        <v>235</v>
      </c>
      <c r="L2849" t="s">
        <v>64</v>
      </c>
    </row>
    <row r="2850" spans="1:12" x14ac:dyDescent="0.25">
      <c r="A2850">
        <v>17</v>
      </c>
      <c r="B2850" s="93">
        <v>43337</v>
      </c>
      <c r="C2850">
        <v>8</v>
      </c>
      <c r="D2850" t="s">
        <v>100</v>
      </c>
      <c r="E2850">
        <v>2018</v>
      </c>
      <c r="F2850" t="s">
        <v>21</v>
      </c>
      <c r="G2850" t="s">
        <v>203</v>
      </c>
      <c r="H2850" t="s">
        <v>204</v>
      </c>
      <c r="I2850">
        <v>24.85</v>
      </c>
      <c r="J2850">
        <v>0</v>
      </c>
      <c r="K2850" t="s">
        <v>235</v>
      </c>
      <c r="L2850" t="s">
        <v>34</v>
      </c>
    </row>
    <row r="2851" spans="1:12" x14ac:dyDescent="0.25">
      <c r="A2851">
        <v>18</v>
      </c>
      <c r="B2851" s="93">
        <v>43315</v>
      </c>
      <c r="C2851">
        <v>8</v>
      </c>
      <c r="D2851" t="s">
        <v>100</v>
      </c>
      <c r="E2851">
        <v>2018</v>
      </c>
      <c r="F2851" t="s">
        <v>21</v>
      </c>
      <c r="G2851" t="s">
        <v>36</v>
      </c>
      <c r="H2851" t="s">
        <v>155</v>
      </c>
      <c r="I2851">
        <v>32</v>
      </c>
      <c r="J2851">
        <v>0</v>
      </c>
      <c r="K2851" t="s">
        <v>236</v>
      </c>
      <c r="L2851" t="s">
        <v>222</v>
      </c>
    </row>
    <row r="2852" spans="1:12" x14ac:dyDescent="0.25">
      <c r="A2852">
        <v>18</v>
      </c>
      <c r="B2852" s="93">
        <v>43318</v>
      </c>
      <c r="C2852">
        <v>8</v>
      </c>
      <c r="D2852" t="s">
        <v>100</v>
      </c>
      <c r="E2852">
        <v>2018</v>
      </c>
      <c r="F2852" t="s">
        <v>21</v>
      </c>
      <c r="G2852" t="s">
        <v>36</v>
      </c>
      <c r="H2852" t="s">
        <v>159</v>
      </c>
      <c r="I2852">
        <v>8</v>
      </c>
      <c r="J2852">
        <v>0</v>
      </c>
      <c r="K2852" t="s">
        <v>236</v>
      </c>
      <c r="L2852" t="s">
        <v>222</v>
      </c>
    </row>
    <row r="2853" spans="1:12" x14ac:dyDescent="0.25">
      <c r="A2853">
        <v>18</v>
      </c>
      <c r="B2853" s="93">
        <v>43322</v>
      </c>
      <c r="C2853">
        <v>8</v>
      </c>
      <c r="D2853" t="s">
        <v>100</v>
      </c>
      <c r="E2853">
        <v>2018</v>
      </c>
      <c r="F2853" t="s">
        <v>21</v>
      </c>
      <c r="G2853" t="s">
        <v>170</v>
      </c>
      <c r="H2853" t="s">
        <v>171</v>
      </c>
      <c r="I2853">
        <v>339.37</v>
      </c>
      <c r="J2853">
        <v>0</v>
      </c>
      <c r="K2853" t="s">
        <v>236</v>
      </c>
      <c r="L2853" t="s">
        <v>34</v>
      </c>
    </row>
    <row r="2854" spans="1:12" x14ac:dyDescent="0.25">
      <c r="A2854">
        <v>18</v>
      </c>
      <c r="B2854" s="93">
        <v>43326</v>
      </c>
      <c r="C2854">
        <v>8</v>
      </c>
      <c r="D2854" t="s">
        <v>100</v>
      </c>
      <c r="E2854">
        <v>2018</v>
      </c>
      <c r="F2854" t="s">
        <v>23</v>
      </c>
      <c r="G2854" t="s">
        <v>58</v>
      </c>
      <c r="H2854" t="s">
        <v>177</v>
      </c>
      <c r="I2854">
        <v>51.04</v>
      </c>
      <c r="J2854">
        <v>0</v>
      </c>
      <c r="K2854" t="s">
        <v>236</v>
      </c>
      <c r="L2854" t="s">
        <v>222</v>
      </c>
    </row>
    <row r="2855" spans="1:12" x14ac:dyDescent="0.25">
      <c r="A2855">
        <v>18</v>
      </c>
      <c r="B2855" s="93">
        <v>43326</v>
      </c>
      <c r="C2855">
        <v>8</v>
      </c>
      <c r="D2855" t="s">
        <v>100</v>
      </c>
      <c r="E2855">
        <v>2018</v>
      </c>
      <c r="F2855" t="s">
        <v>23</v>
      </c>
      <c r="G2855" t="s">
        <v>63</v>
      </c>
      <c r="H2855" t="s">
        <v>177</v>
      </c>
      <c r="I2855">
        <v>126.25</v>
      </c>
      <c r="J2855">
        <v>0</v>
      </c>
      <c r="K2855" t="s">
        <v>236</v>
      </c>
      <c r="L2855" t="s">
        <v>64</v>
      </c>
    </row>
    <row r="2856" spans="1:12" x14ac:dyDescent="0.25">
      <c r="A2856">
        <v>18</v>
      </c>
      <c r="B2856" s="93">
        <v>43329</v>
      </c>
      <c r="C2856">
        <v>8</v>
      </c>
      <c r="D2856" t="s">
        <v>100</v>
      </c>
      <c r="E2856">
        <v>2018</v>
      </c>
      <c r="F2856" t="s">
        <v>21</v>
      </c>
      <c r="G2856" t="s">
        <v>36</v>
      </c>
      <c r="H2856" t="s">
        <v>182</v>
      </c>
      <c r="I2856">
        <v>16</v>
      </c>
      <c r="J2856">
        <v>0</v>
      </c>
      <c r="K2856" t="s">
        <v>236</v>
      </c>
      <c r="L2856" t="s">
        <v>222</v>
      </c>
    </row>
    <row r="2857" spans="1:12" x14ac:dyDescent="0.25">
      <c r="A2857">
        <v>18</v>
      </c>
      <c r="B2857" s="93">
        <v>43332</v>
      </c>
      <c r="C2857">
        <v>8</v>
      </c>
      <c r="D2857" t="s">
        <v>100</v>
      </c>
      <c r="E2857">
        <v>2018</v>
      </c>
      <c r="F2857" t="s">
        <v>21</v>
      </c>
      <c r="G2857" t="s">
        <v>36</v>
      </c>
      <c r="H2857" t="s">
        <v>186</v>
      </c>
      <c r="I2857">
        <v>48</v>
      </c>
      <c r="J2857">
        <v>0</v>
      </c>
      <c r="K2857" t="s">
        <v>236</v>
      </c>
      <c r="L2857" t="s">
        <v>222</v>
      </c>
    </row>
    <row r="2858" spans="1:12" x14ac:dyDescent="0.25">
      <c r="A2858">
        <v>18</v>
      </c>
      <c r="B2858" s="93">
        <v>43337</v>
      </c>
      <c r="C2858">
        <v>8</v>
      </c>
      <c r="D2858" t="s">
        <v>100</v>
      </c>
      <c r="E2858">
        <v>2018</v>
      </c>
      <c r="F2858" t="s">
        <v>21</v>
      </c>
      <c r="G2858" t="s">
        <v>203</v>
      </c>
      <c r="H2858" t="s">
        <v>204</v>
      </c>
      <c r="I2858">
        <v>403.79</v>
      </c>
      <c r="J2858">
        <v>0</v>
      </c>
      <c r="K2858" t="s">
        <v>236</v>
      </c>
      <c r="L2858" t="s">
        <v>34</v>
      </c>
    </row>
    <row r="2859" spans="1:12" x14ac:dyDescent="0.25">
      <c r="A2859">
        <v>19</v>
      </c>
      <c r="B2859" s="93">
        <v>43314</v>
      </c>
      <c r="C2859">
        <v>8</v>
      </c>
      <c r="D2859" t="s">
        <v>100</v>
      </c>
      <c r="E2859">
        <v>2018</v>
      </c>
      <c r="F2859" t="s">
        <v>21</v>
      </c>
      <c r="G2859" t="s">
        <v>36</v>
      </c>
      <c r="H2859" t="s">
        <v>152</v>
      </c>
      <c r="I2859">
        <v>24</v>
      </c>
      <c r="J2859">
        <v>0</v>
      </c>
      <c r="K2859" t="s">
        <v>237</v>
      </c>
      <c r="L2859" t="s">
        <v>222</v>
      </c>
    </row>
    <row r="2860" spans="1:12" x14ac:dyDescent="0.25">
      <c r="A2860">
        <v>19</v>
      </c>
      <c r="B2860" s="93">
        <v>43315</v>
      </c>
      <c r="C2860">
        <v>8</v>
      </c>
      <c r="D2860" t="s">
        <v>100</v>
      </c>
      <c r="E2860">
        <v>2018</v>
      </c>
      <c r="F2860" t="s">
        <v>21</v>
      </c>
      <c r="G2860" t="s">
        <v>36</v>
      </c>
      <c r="H2860" t="s">
        <v>155</v>
      </c>
      <c r="I2860">
        <v>72</v>
      </c>
      <c r="J2860">
        <v>0</v>
      </c>
      <c r="K2860" t="s">
        <v>237</v>
      </c>
      <c r="L2860" t="s">
        <v>222</v>
      </c>
    </row>
    <row r="2861" spans="1:12" x14ac:dyDescent="0.25">
      <c r="A2861">
        <v>19</v>
      </c>
      <c r="B2861" s="93">
        <v>43319</v>
      </c>
      <c r="C2861">
        <v>8</v>
      </c>
      <c r="D2861" t="s">
        <v>100</v>
      </c>
      <c r="E2861">
        <v>2018</v>
      </c>
      <c r="F2861" t="s">
        <v>21</v>
      </c>
      <c r="G2861" t="s">
        <v>36</v>
      </c>
      <c r="H2861" t="s">
        <v>162</v>
      </c>
      <c r="I2861">
        <v>32</v>
      </c>
      <c r="J2861">
        <v>0</v>
      </c>
      <c r="K2861" t="s">
        <v>237</v>
      </c>
      <c r="L2861" t="s">
        <v>222</v>
      </c>
    </row>
    <row r="2862" spans="1:12" x14ac:dyDescent="0.25">
      <c r="A2862">
        <v>19</v>
      </c>
      <c r="B2862" s="93">
        <v>43321</v>
      </c>
      <c r="C2862">
        <v>8</v>
      </c>
      <c r="D2862" t="s">
        <v>100</v>
      </c>
      <c r="E2862">
        <v>2018</v>
      </c>
      <c r="F2862" t="s">
        <v>21</v>
      </c>
      <c r="G2862" t="s">
        <v>36</v>
      </c>
      <c r="H2862" t="s">
        <v>166</v>
      </c>
      <c r="I2862">
        <v>80</v>
      </c>
      <c r="J2862">
        <v>0</v>
      </c>
      <c r="K2862" t="s">
        <v>237</v>
      </c>
      <c r="L2862" t="s">
        <v>222</v>
      </c>
    </row>
    <row r="2863" spans="1:12" x14ac:dyDescent="0.25">
      <c r="A2863">
        <v>19</v>
      </c>
      <c r="B2863" s="93">
        <v>43322</v>
      </c>
      <c r="C2863">
        <v>8</v>
      </c>
      <c r="D2863" t="s">
        <v>100</v>
      </c>
      <c r="E2863">
        <v>2018</v>
      </c>
      <c r="F2863" t="s">
        <v>21</v>
      </c>
      <c r="G2863" t="s">
        <v>170</v>
      </c>
      <c r="H2863" t="s">
        <v>171</v>
      </c>
      <c r="I2863">
        <v>1520.74</v>
      </c>
      <c r="J2863">
        <v>0</v>
      </c>
      <c r="K2863" t="s">
        <v>237</v>
      </c>
      <c r="L2863" t="s">
        <v>34</v>
      </c>
    </row>
    <row r="2864" spans="1:12" x14ac:dyDescent="0.25">
      <c r="A2864">
        <v>19</v>
      </c>
      <c r="B2864" s="93">
        <v>43325</v>
      </c>
      <c r="C2864">
        <v>8</v>
      </c>
      <c r="D2864" t="s">
        <v>100</v>
      </c>
      <c r="E2864">
        <v>2018</v>
      </c>
      <c r="F2864" t="s">
        <v>21</v>
      </c>
      <c r="G2864" t="s">
        <v>36</v>
      </c>
      <c r="H2864" t="s">
        <v>174</v>
      </c>
      <c r="I2864">
        <v>32</v>
      </c>
      <c r="J2864">
        <v>0</v>
      </c>
      <c r="K2864" t="s">
        <v>237</v>
      </c>
      <c r="L2864" t="s">
        <v>222</v>
      </c>
    </row>
    <row r="2865" spans="1:12" x14ac:dyDescent="0.25">
      <c r="A2865">
        <v>19</v>
      </c>
      <c r="B2865" s="93">
        <v>43328</v>
      </c>
      <c r="C2865">
        <v>8</v>
      </c>
      <c r="D2865" t="s">
        <v>100</v>
      </c>
      <c r="E2865">
        <v>2018</v>
      </c>
      <c r="F2865" t="s">
        <v>21</v>
      </c>
      <c r="G2865" t="s">
        <v>36</v>
      </c>
      <c r="H2865" t="s">
        <v>180</v>
      </c>
      <c r="I2865">
        <v>64</v>
      </c>
      <c r="J2865">
        <v>0</v>
      </c>
      <c r="K2865" t="s">
        <v>237</v>
      </c>
      <c r="L2865" t="s">
        <v>222</v>
      </c>
    </row>
    <row r="2866" spans="1:12" x14ac:dyDescent="0.25">
      <c r="A2866">
        <v>19</v>
      </c>
      <c r="B2866" s="93">
        <v>43329</v>
      </c>
      <c r="C2866">
        <v>8</v>
      </c>
      <c r="D2866" t="s">
        <v>100</v>
      </c>
      <c r="E2866">
        <v>2018</v>
      </c>
      <c r="F2866" t="s">
        <v>21</v>
      </c>
      <c r="G2866" t="s">
        <v>36</v>
      </c>
      <c r="H2866" t="s">
        <v>182</v>
      </c>
      <c r="I2866">
        <v>80</v>
      </c>
      <c r="J2866">
        <v>0</v>
      </c>
      <c r="K2866" t="s">
        <v>237</v>
      </c>
      <c r="L2866" t="s">
        <v>222</v>
      </c>
    </row>
    <row r="2867" spans="1:12" x14ac:dyDescent="0.25">
      <c r="A2867">
        <v>19</v>
      </c>
      <c r="B2867" s="93">
        <v>43333</v>
      </c>
      <c r="C2867">
        <v>8</v>
      </c>
      <c r="D2867" t="s">
        <v>100</v>
      </c>
      <c r="E2867">
        <v>2018</v>
      </c>
      <c r="F2867" t="s">
        <v>23</v>
      </c>
      <c r="G2867" t="s">
        <v>37</v>
      </c>
      <c r="H2867" t="s">
        <v>148</v>
      </c>
      <c r="I2867">
        <v>5.55</v>
      </c>
      <c r="J2867">
        <v>0</v>
      </c>
      <c r="K2867" t="s">
        <v>237</v>
      </c>
      <c r="L2867" t="s">
        <v>35</v>
      </c>
    </row>
    <row r="2868" spans="1:12" x14ac:dyDescent="0.25">
      <c r="A2868">
        <v>19</v>
      </c>
      <c r="B2868" s="93">
        <v>43333</v>
      </c>
      <c r="C2868">
        <v>8</v>
      </c>
      <c r="D2868" t="s">
        <v>100</v>
      </c>
      <c r="E2868">
        <v>2018</v>
      </c>
      <c r="F2868" t="s">
        <v>21</v>
      </c>
      <c r="G2868" t="s">
        <v>36</v>
      </c>
      <c r="H2868" t="s">
        <v>188</v>
      </c>
      <c r="I2868">
        <v>40</v>
      </c>
      <c r="J2868">
        <v>0</v>
      </c>
      <c r="K2868" t="s">
        <v>237</v>
      </c>
      <c r="L2868" t="s">
        <v>222</v>
      </c>
    </row>
    <row r="2869" spans="1:12" x14ac:dyDescent="0.25">
      <c r="A2869">
        <v>19</v>
      </c>
      <c r="B2869" s="93">
        <v>43334</v>
      </c>
      <c r="C2869">
        <v>8</v>
      </c>
      <c r="D2869" t="s">
        <v>100</v>
      </c>
      <c r="E2869">
        <v>2018</v>
      </c>
      <c r="F2869" t="s">
        <v>21</v>
      </c>
      <c r="G2869" t="s">
        <v>36</v>
      </c>
      <c r="H2869" t="s">
        <v>191</v>
      </c>
      <c r="I2869">
        <v>8</v>
      </c>
      <c r="J2869">
        <v>0</v>
      </c>
      <c r="K2869" t="s">
        <v>237</v>
      </c>
      <c r="L2869" t="s">
        <v>222</v>
      </c>
    </row>
    <row r="2870" spans="1:12" x14ac:dyDescent="0.25">
      <c r="A2870">
        <v>19</v>
      </c>
      <c r="B2870" s="93">
        <v>43335</v>
      </c>
      <c r="C2870">
        <v>8</v>
      </c>
      <c r="D2870" t="s">
        <v>100</v>
      </c>
      <c r="E2870">
        <v>2018</v>
      </c>
      <c r="F2870" t="s">
        <v>21</v>
      </c>
      <c r="G2870" t="s">
        <v>36</v>
      </c>
      <c r="H2870" t="s">
        <v>192</v>
      </c>
      <c r="I2870">
        <v>48</v>
      </c>
      <c r="J2870">
        <v>0</v>
      </c>
      <c r="K2870" t="s">
        <v>237</v>
      </c>
      <c r="L2870" t="s">
        <v>222</v>
      </c>
    </row>
    <row r="2871" spans="1:12" x14ac:dyDescent="0.25">
      <c r="A2871">
        <v>19</v>
      </c>
      <c r="B2871" s="93">
        <v>43336</v>
      </c>
      <c r="C2871">
        <v>8</v>
      </c>
      <c r="D2871" t="s">
        <v>100</v>
      </c>
      <c r="E2871">
        <v>2018</v>
      </c>
      <c r="F2871" t="s">
        <v>21</v>
      </c>
      <c r="G2871" t="s">
        <v>36</v>
      </c>
      <c r="H2871" t="s">
        <v>194</v>
      </c>
      <c r="I2871">
        <v>16</v>
      </c>
      <c r="J2871">
        <v>0</v>
      </c>
      <c r="K2871" t="s">
        <v>237</v>
      </c>
      <c r="L2871" t="s">
        <v>222</v>
      </c>
    </row>
    <row r="2872" spans="1:12" x14ac:dyDescent="0.25">
      <c r="A2872">
        <v>19</v>
      </c>
      <c r="B2872" s="93">
        <v>43337</v>
      </c>
      <c r="C2872">
        <v>8</v>
      </c>
      <c r="D2872" t="s">
        <v>100</v>
      </c>
      <c r="E2872">
        <v>2018</v>
      </c>
      <c r="F2872" t="s">
        <v>21</v>
      </c>
      <c r="G2872" t="s">
        <v>203</v>
      </c>
      <c r="H2872" t="s">
        <v>204</v>
      </c>
      <c r="I2872">
        <v>1388.9</v>
      </c>
      <c r="J2872">
        <v>0</v>
      </c>
      <c r="K2872" t="s">
        <v>237</v>
      </c>
      <c r="L2872" t="s">
        <v>34</v>
      </c>
    </row>
    <row r="2873" spans="1:12" x14ac:dyDescent="0.25">
      <c r="A2873">
        <v>19</v>
      </c>
      <c r="B2873" s="93">
        <v>43339</v>
      </c>
      <c r="C2873">
        <v>8</v>
      </c>
      <c r="D2873" t="s">
        <v>100</v>
      </c>
      <c r="E2873">
        <v>2018</v>
      </c>
      <c r="F2873" t="s">
        <v>21</v>
      </c>
      <c r="G2873" t="s">
        <v>36</v>
      </c>
      <c r="H2873" t="s">
        <v>206</v>
      </c>
      <c r="I2873">
        <v>8</v>
      </c>
      <c r="J2873">
        <v>0</v>
      </c>
      <c r="K2873" t="s">
        <v>237</v>
      </c>
      <c r="L2873" t="s">
        <v>222</v>
      </c>
    </row>
    <row r="2874" spans="1:12" x14ac:dyDescent="0.25">
      <c r="A2874">
        <v>19</v>
      </c>
      <c r="B2874" s="93">
        <v>43343</v>
      </c>
      <c r="C2874">
        <v>8</v>
      </c>
      <c r="D2874" t="s">
        <v>100</v>
      </c>
      <c r="E2874">
        <v>2018</v>
      </c>
      <c r="F2874" t="s">
        <v>21</v>
      </c>
      <c r="G2874" t="s">
        <v>36</v>
      </c>
      <c r="H2874" t="s">
        <v>216</v>
      </c>
      <c r="I2874">
        <v>16</v>
      </c>
      <c r="J2874">
        <v>0</v>
      </c>
      <c r="K2874" t="s">
        <v>237</v>
      </c>
      <c r="L2874" t="s">
        <v>222</v>
      </c>
    </row>
    <row r="2875" spans="1:12" x14ac:dyDescent="0.25">
      <c r="A2875">
        <v>20</v>
      </c>
      <c r="B2875" s="93">
        <v>43332</v>
      </c>
      <c r="C2875">
        <v>8</v>
      </c>
      <c r="D2875" t="s">
        <v>100</v>
      </c>
      <c r="E2875">
        <v>2018</v>
      </c>
      <c r="F2875" t="s">
        <v>23</v>
      </c>
      <c r="G2875" t="s">
        <v>37</v>
      </c>
      <c r="H2875" t="s">
        <v>187</v>
      </c>
      <c r="I2875">
        <v>1100</v>
      </c>
      <c r="J2875">
        <v>0</v>
      </c>
      <c r="K2875" t="s">
        <v>238</v>
      </c>
      <c r="L2875" t="s">
        <v>35</v>
      </c>
    </row>
    <row r="2876" spans="1:12" x14ac:dyDescent="0.25">
      <c r="A2876">
        <v>20</v>
      </c>
      <c r="B2876" s="93">
        <v>43335</v>
      </c>
      <c r="C2876">
        <v>8</v>
      </c>
      <c r="D2876" t="s">
        <v>100</v>
      </c>
      <c r="E2876">
        <v>2018</v>
      </c>
      <c r="F2876" t="s">
        <v>23</v>
      </c>
      <c r="G2876" t="s">
        <v>63</v>
      </c>
      <c r="H2876" t="s">
        <v>192</v>
      </c>
      <c r="I2876">
        <v>29.96</v>
      </c>
      <c r="J2876">
        <v>0</v>
      </c>
      <c r="K2876" t="s">
        <v>238</v>
      </c>
      <c r="L2876" t="s">
        <v>64</v>
      </c>
    </row>
    <row r="2877" spans="1:12" x14ac:dyDescent="0.25">
      <c r="A2877">
        <v>20</v>
      </c>
      <c r="B2877" s="93">
        <v>43336</v>
      </c>
      <c r="C2877">
        <v>8</v>
      </c>
      <c r="D2877" t="s">
        <v>100</v>
      </c>
      <c r="E2877">
        <v>2018</v>
      </c>
      <c r="F2877" t="s">
        <v>23</v>
      </c>
      <c r="G2877" t="s">
        <v>197</v>
      </c>
      <c r="H2877" t="s">
        <v>198</v>
      </c>
      <c r="I2877">
        <v>0</v>
      </c>
      <c r="J2877">
        <v>1100</v>
      </c>
      <c r="K2877" t="s">
        <v>238</v>
      </c>
      <c r="L2877" t="s">
        <v>35</v>
      </c>
    </row>
    <row r="2878" spans="1:12" x14ac:dyDescent="0.25">
      <c r="A2878">
        <v>20</v>
      </c>
      <c r="B2878" s="93">
        <v>43340</v>
      </c>
      <c r="C2878">
        <v>8</v>
      </c>
      <c r="D2878" t="s">
        <v>100</v>
      </c>
      <c r="E2878">
        <v>2018</v>
      </c>
      <c r="F2878" t="s">
        <v>23</v>
      </c>
      <c r="G2878" t="s">
        <v>37</v>
      </c>
      <c r="H2878" t="s">
        <v>187</v>
      </c>
      <c r="I2878">
        <v>11.5</v>
      </c>
      <c r="J2878">
        <v>0</v>
      </c>
      <c r="K2878" t="s">
        <v>238</v>
      </c>
      <c r="L2878" t="s">
        <v>35</v>
      </c>
    </row>
    <row r="2879" spans="1:12" x14ac:dyDescent="0.25">
      <c r="A2879">
        <v>22</v>
      </c>
      <c r="B2879" s="93">
        <v>43322</v>
      </c>
      <c r="C2879">
        <v>8</v>
      </c>
      <c r="D2879" t="s">
        <v>100</v>
      </c>
      <c r="E2879">
        <v>2018</v>
      </c>
      <c r="F2879" t="s">
        <v>22</v>
      </c>
      <c r="G2879" t="s">
        <v>170</v>
      </c>
      <c r="H2879" t="s">
        <v>171</v>
      </c>
      <c r="I2879">
        <v>28</v>
      </c>
      <c r="J2879">
        <v>0</v>
      </c>
      <c r="K2879" t="s">
        <v>239</v>
      </c>
      <c r="L2879" t="s">
        <v>34</v>
      </c>
    </row>
    <row r="2880" spans="1:12" x14ac:dyDescent="0.25">
      <c r="A2880">
        <v>22</v>
      </c>
      <c r="B2880" s="93">
        <v>43322</v>
      </c>
      <c r="C2880">
        <v>8</v>
      </c>
      <c r="D2880" t="s">
        <v>100</v>
      </c>
      <c r="E2880">
        <v>2018</v>
      </c>
      <c r="F2880" t="s">
        <v>21</v>
      </c>
      <c r="G2880" t="s">
        <v>170</v>
      </c>
      <c r="H2880" t="s">
        <v>171</v>
      </c>
      <c r="I2880">
        <v>164.81</v>
      </c>
      <c r="J2880">
        <v>0</v>
      </c>
      <c r="K2880" t="s">
        <v>239</v>
      </c>
      <c r="L2880" t="s">
        <v>34</v>
      </c>
    </row>
    <row r="2881" spans="1:12" x14ac:dyDescent="0.25">
      <c r="A2881">
        <v>22</v>
      </c>
      <c r="B2881" s="93">
        <v>43330</v>
      </c>
      <c r="C2881">
        <v>8</v>
      </c>
      <c r="D2881" t="s">
        <v>100</v>
      </c>
      <c r="E2881">
        <v>2018</v>
      </c>
      <c r="F2881" t="s">
        <v>23</v>
      </c>
      <c r="G2881" t="s">
        <v>37</v>
      </c>
      <c r="H2881" t="s">
        <v>185</v>
      </c>
      <c r="I2881">
        <v>27.4</v>
      </c>
      <c r="J2881">
        <v>0</v>
      </c>
      <c r="K2881" t="s">
        <v>239</v>
      </c>
      <c r="L2881" t="s">
        <v>35</v>
      </c>
    </row>
    <row r="2882" spans="1:12" x14ac:dyDescent="0.25">
      <c r="A2882">
        <v>22</v>
      </c>
      <c r="B2882" s="93">
        <v>43337</v>
      </c>
      <c r="C2882">
        <v>8</v>
      </c>
      <c r="D2882" t="s">
        <v>100</v>
      </c>
      <c r="E2882">
        <v>2018</v>
      </c>
      <c r="F2882" t="s">
        <v>21</v>
      </c>
      <c r="G2882" t="s">
        <v>203</v>
      </c>
      <c r="H2882" t="s">
        <v>204</v>
      </c>
      <c r="I2882">
        <v>327.9</v>
      </c>
      <c r="J2882">
        <v>0</v>
      </c>
      <c r="K2882" t="s">
        <v>239</v>
      </c>
      <c r="L2882" t="s">
        <v>34</v>
      </c>
    </row>
    <row r="2883" spans="1:12" x14ac:dyDescent="0.25">
      <c r="A2883">
        <v>22</v>
      </c>
      <c r="B2883" s="93">
        <v>43342</v>
      </c>
      <c r="C2883">
        <v>8</v>
      </c>
      <c r="D2883" t="s">
        <v>100</v>
      </c>
      <c r="E2883">
        <v>2018</v>
      </c>
      <c r="F2883" t="s">
        <v>23</v>
      </c>
      <c r="G2883" t="s">
        <v>37</v>
      </c>
      <c r="H2883" t="s">
        <v>185</v>
      </c>
      <c r="I2883">
        <v>8.6999999999999993</v>
      </c>
      <c r="J2883">
        <v>0</v>
      </c>
      <c r="K2883" t="s">
        <v>239</v>
      </c>
      <c r="L2883" t="s">
        <v>35</v>
      </c>
    </row>
    <row r="2884" spans="1:12" x14ac:dyDescent="0.25">
      <c r="A2884">
        <v>23</v>
      </c>
      <c r="B2884" s="93">
        <v>43319</v>
      </c>
      <c r="C2884">
        <v>8</v>
      </c>
      <c r="D2884" t="s">
        <v>100</v>
      </c>
      <c r="E2884">
        <v>2018</v>
      </c>
      <c r="F2884" t="s">
        <v>21</v>
      </c>
      <c r="G2884" t="s">
        <v>36</v>
      </c>
      <c r="H2884" t="s">
        <v>162</v>
      </c>
      <c r="I2884">
        <v>16</v>
      </c>
      <c r="J2884">
        <v>0</v>
      </c>
      <c r="K2884" t="s">
        <v>240</v>
      </c>
      <c r="L2884" t="s">
        <v>222</v>
      </c>
    </row>
    <row r="2885" spans="1:12" x14ac:dyDescent="0.25">
      <c r="A2885">
        <v>23</v>
      </c>
      <c r="B2885" s="93">
        <v>43321</v>
      </c>
      <c r="C2885">
        <v>8</v>
      </c>
      <c r="D2885" t="s">
        <v>100</v>
      </c>
      <c r="E2885">
        <v>2018</v>
      </c>
      <c r="F2885" t="s">
        <v>23</v>
      </c>
      <c r="G2885" t="s">
        <v>37</v>
      </c>
      <c r="H2885" t="s">
        <v>168</v>
      </c>
      <c r="I2885">
        <v>7.4</v>
      </c>
      <c r="J2885">
        <v>0</v>
      </c>
      <c r="K2885" t="s">
        <v>240</v>
      </c>
      <c r="L2885" t="s">
        <v>35</v>
      </c>
    </row>
    <row r="2886" spans="1:12" x14ac:dyDescent="0.25">
      <c r="A2886">
        <v>23</v>
      </c>
      <c r="B2886" s="93">
        <v>43322</v>
      </c>
      <c r="C2886">
        <v>8</v>
      </c>
      <c r="D2886" t="s">
        <v>100</v>
      </c>
      <c r="E2886">
        <v>2018</v>
      </c>
      <c r="F2886" t="s">
        <v>22</v>
      </c>
      <c r="G2886" t="s">
        <v>170</v>
      </c>
      <c r="H2886" t="s">
        <v>171</v>
      </c>
      <c r="I2886">
        <v>13.33</v>
      </c>
      <c r="J2886">
        <v>0</v>
      </c>
      <c r="K2886" t="s">
        <v>240</v>
      </c>
      <c r="L2886" t="s">
        <v>34</v>
      </c>
    </row>
    <row r="2887" spans="1:12" x14ac:dyDescent="0.25">
      <c r="A2887">
        <v>23</v>
      </c>
      <c r="B2887" s="93">
        <v>43322</v>
      </c>
      <c r="C2887">
        <v>8</v>
      </c>
      <c r="D2887" t="s">
        <v>100</v>
      </c>
      <c r="E2887">
        <v>2018</v>
      </c>
      <c r="F2887" t="s">
        <v>21</v>
      </c>
      <c r="G2887" t="s">
        <v>170</v>
      </c>
      <c r="H2887" t="s">
        <v>171</v>
      </c>
      <c r="I2887">
        <v>362.75</v>
      </c>
      <c r="J2887">
        <v>0</v>
      </c>
      <c r="K2887" t="s">
        <v>240</v>
      </c>
      <c r="L2887" t="s">
        <v>34</v>
      </c>
    </row>
    <row r="2888" spans="1:12" x14ac:dyDescent="0.25">
      <c r="A2888">
        <v>23</v>
      </c>
      <c r="B2888" s="93">
        <v>43326</v>
      </c>
      <c r="C2888">
        <v>8</v>
      </c>
      <c r="D2888" t="s">
        <v>100</v>
      </c>
      <c r="E2888">
        <v>2018</v>
      </c>
      <c r="F2888" t="s">
        <v>23</v>
      </c>
      <c r="G2888" t="s">
        <v>63</v>
      </c>
      <c r="H2888" t="s">
        <v>177</v>
      </c>
      <c r="I2888">
        <v>84.6</v>
      </c>
      <c r="J2888">
        <v>0</v>
      </c>
      <c r="K2888" t="s">
        <v>240</v>
      </c>
      <c r="L2888" t="s">
        <v>64</v>
      </c>
    </row>
    <row r="2889" spans="1:12" x14ac:dyDescent="0.25">
      <c r="A2889">
        <v>23</v>
      </c>
      <c r="B2889" s="93">
        <v>43327</v>
      </c>
      <c r="C2889">
        <v>8</v>
      </c>
      <c r="D2889" t="s">
        <v>100</v>
      </c>
      <c r="E2889">
        <v>2018</v>
      </c>
      <c r="F2889" t="s">
        <v>23</v>
      </c>
      <c r="G2889" t="s">
        <v>37</v>
      </c>
      <c r="H2889" t="s">
        <v>168</v>
      </c>
      <c r="I2889">
        <v>3.7</v>
      </c>
      <c r="J2889">
        <v>0</v>
      </c>
      <c r="K2889" t="s">
        <v>240</v>
      </c>
      <c r="L2889" t="s">
        <v>35</v>
      </c>
    </row>
    <row r="2890" spans="1:12" x14ac:dyDescent="0.25">
      <c r="A2890">
        <v>23</v>
      </c>
      <c r="B2890" s="93">
        <v>43327</v>
      </c>
      <c r="C2890">
        <v>8</v>
      </c>
      <c r="D2890" t="s">
        <v>100</v>
      </c>
      <c r="E2890">
        <v>2018</v>
      </c>
      <c r="F2890" t="s">
        <v>22</v>
      </c>
      <c r="G2890" t="s">
        <v>156</v>
      </c>
      <c r="H2890" t="s">
        <v>178</v>
      </c>
      <c r="I2890">
        <v>15.81</v>
      </c>
      <c r="J2890">
        <v>0</v>
      </c>
      <c r="K2890" t="s">
        <v>240</v>
      </c>
      <c r="L2890" t="s">
        <v>34</v>
      </c>
    </row>
    <row r="2891" spans="1:12" x14ac:dyDescent="0.25">
      <c r="A2891">
        <v>23</v>
      </c>
      <c r="B2891" s="93">
        <v>43336</v>
      </c>
      <c r="C2891">
        <v>8</v>
      </c>
      <c r="D2891" t="s">
        <v>100</v>
      </c>
      <c r="E2891">
        <v>2018</v>
      </c>
      <c r="F2891" t="s">
        <v>21</v>
      </c>
      <c r="G2891" t="s">
        <v>36</v>
      </c>
      <c r="H2891" t="s">
        <v>194</v>
      </c>
      <c r="I2891">
        <v>64</v>
      </c>
      <c r="J2891">
        <v>0</v>
      </c>
      <c r="K2891" t="s">
        <v>240</v>
      </c>
      <c r="L2891" t="s">
        <v>222</v>
      </c>
    </row>
    <row r="2892" spans="1:12" x14ac:dyDescent="0.25">
      <c r="A2892">
        <v>23</v>
      </c>
      <c r="B2892" s="93">
        <v>43337</v>
      </c>
      <c r="C2892">
        <v>8</v>
      </c>
      <c r="D2892" t="s">
        <v>100</v>
      </c>
      <c r="E2892">
        <v>2018</v>
      </c>
      <c r="F2892" t="s">
        <v>21</v>
      </c>
      <c r="G2892" t="s">
        <v>203</v>
      </c>
      <c r="H2892" t="s">
        <v>204</v>
      </c>
      <c r="I2892">
        <v>471.52</v>
      </c>
      <c r="J2892">
        <v>0</v>
      </c>
      <c r="K2892" t="s">
        <v>240</v>
      </c>
      <c r="L2892" t="s">
        <v>34</v>
      </c>
    </row>
    <row r="2893" spans="1:12" x14ac:dyDescent="0.25">
      <c r="A2893">
        <v>26</v>
      </c>
      <c r="B2893" s="93">
        <v>43315</v>
      </c>
      <c r="C2893">
        <v>8</v>
      </c>
      <c r="D2893" t="s">
        <v>100</v>
      </c>
      <c r="E2893">
        <v>2018</v>
      </c>
      <c r="F2893" t="s">
        <v>22</v>
      </c>
      <c r="G2893" t="s">
        <v>36</v>
      </c>
      <c r="H2893" t="s">
        <v>155</v>
      </c>
      <c r="I2893">
        <v>24</v>
      </c>
      <c r="J2893">
        <v>0</v>
      </c>
      <c r="K2893" t="s">
        <v>241</v>
      </c>
      <c r="L2893" t="s">
        <v>222</v>
      </c>
    </row>
    <row r="2894" spans="1:12" x14ac:dyDescent="0.25">
      <c r="A2894">
        <v>26</v>
      </c>
      <c r="B2894" s="93">
        <v>43315</v>
      </c>
      <c r="C2894">
        <v>8</v>
      </c>
      <c r="D2894" t="s">
        <v>100</v>
      </c>
      <c r="E2894">
        <v>2018</v>
      </c>
      <c r="F2894" t="s">
        <v>21</v>
      </c>
      <c r="G2894" t="s">
        <v>36</v>
      </c>
      <c r="H2894" t="s">
        <v>155</v>
      </c>
      <c r="I2894">
        <v>80</v>
      </c>
      <c r="J2894">
        <v>0</v>
      </c>
      <c r="K2894" t="s">
        <v>241</v>
      </c>
      <c r="L2894" t="s">
        <v>222</v>
      </c>
    </row>
    <row r="2895" spans="1:12" x14ac:dyDescent="0.25">
      <c r="A2895">
        <v>26</v>
      </c>
      <c r="B2895" s="93">
        <v>43322</v>
      </c>
      <c r="C2895">
        <v>8</v>
      </c>
      <c r="D2895" t="s">
        <v>100</v>
      </c>
      <c r="E2895">
        <v>2018</v>
      </c>
      <c r="F2895" t="s">
        <v>23</v>
      </c>
      <c r="G2895" t="s">
        <v>170</v>
      </c>
      <c r="H2895" t="s">
        <v>171</v>
      </c>
      <c r="I2895">
        <v>33.58</v>
      </c>
      <c r="J2895">
        <v>0</v>
      </c>
      <c r="K2895" t="s">
        <v>241</v>
      </c>
      <c r="L2895" t="s">
        <v>34</v>
      </c>
    </row>
    <row r="2896" spans="1:12" x14ac:dyDescent="0.25">
      <c r="A2896">
        <v>26</v>
      </c>
      <c r="B2896" s="93">
        <v>43322</v>
      </c>
      <c r="C2896">
        <v>8</v>
      </c>
      <c r="D2896" t="s">
        <v>100</v>
      </c>
      <c r="E2896">
        <v>2018</v>
      </c>
      <c r="F2896" t="s">
        <v>22</v>
      </c>
      <c r="G2896" t="s">
        <v>170</v>
      </c>
      <c r="H2896" t="s">
        <v>171</v>
      </c>
      <c r="I2896">
        <v>88.67</v>
      </c>
      <c r="J2896">
        <v>0</v>
      </c>
      <c r="K2896" t="s">
        <v>241</v>
      </c>
      <c r="L2896" t="s">
        <v>34</v>
      </c>
    </row>
    <row r="2897" spans="1:12" x14ac:dyDescent="0.25">
      <c r="A2897">
        <v>26</v>
      </c>
      <c r="B2897" s="93">
        <v>43322</v>
      </c>
      <c r="C2897">
        <v>8</v>
      </c>
      <c r="D2897" t="s">
        <v>100</v>
      </c>
      <c r="E2897">
        <v>2018</v>
      </c>
      <c r="F2897" t="s">
        <v>21</v>
      </c>
      <c r="G2897" t="s">
        <v>170</v>
      </c>
      <c r="H2897" t="s">
        <v>171</v>
      </c>
      <c r="I2897">
        <v>496.79</v>
      </c>
      <c r="J2897">
        <v>0</v>
      </c>
      <c r="K2897" t="s">
        <v>241</v>
      </c>
      <c r="L2897" t="s">
        <v>34</v>
      </c>
    </row>
    <row r="2898" spans="1:12" x14ac:dyDescent="0.25">
      <c r="A2898">
        <v>26</v>
      </c>
      <c r="B2898" s="93">
        <v>43336</v>
      </c>
      <c r="C2898">
        <v>8</v>
      </c>
      <c r="D2898" t="s">
        <v>100</v>
      </c>
      <c r="E2898">
        <v>2018</v>
      </c>
      <c r="F2898" t="s">
        <v>22</v>
      </c>
      <c r="G2898" t="s">
        <v>36</v>
      </c>
      <c r="H2898" t="s">
        <v>194</v>
      </c>
      <c r="I2898">
        <v>8</v>
      </c>
      <c r="J2898">
        <v>0</v>
      </c>
      <c r="K2898" t="s">
        <v>241</v>
      </c>
      <c r="L2898" t="s">
        <v>222</v>
      </c>
    </row>
    <row r="2899" spans="1:12" x14ac:dyDescent="0.25">
      <c r="A2899">
        <v>26</v>
      </c>
      <c r="B2899" s="93">
        <v>43336</v>
      </c>
      <c r="C2899">
        <v>8</v>
      </c>
      <c r="D2899" t="s">
        <v>100</v>
      </c>
      <c r="E2899">
        <v>2018</v>
      </c>
      <c r="F2899" t="s">
        <v>21</v>
      </c>
      <c r="G2899" t="s">
        <v>36</v>
      </c>
      <c r="H2899" t="s">
        <v>194</v>
      </c>
      <c r="I2899">
        <v>112</v>
      </c>
      <c r="J2899">
        <v>0</v>
      </c>
      <c r="K2899" t="s">
        <v>241</v>
      </c>
      <c r="L2899" t="s">
        <v>222</v>
      </c>
    </row>
    <row r="2900" spans="1:12" x14ac:dyDescent="0.25">
      <c r="A2900">
        <v>26</v>
      </c>
      <c r="B2900" s="93">
        <v>43337</v>
      </c>
      <c r="C2900">
        <v>8</v>
      </c>
      <c r="D2900" t="s">
        <v>100</v>
      </c>
      <c r="E2900">
        <v>2018</v>
      </c>
      <c r="F2900" t="s">
        <v>23</v>
      </c>
      <c r="G2900" t="s">
        <v>203</v>
      </c>
      <c r="H2900" t="s">
        <v>204</v>
      </c>
      <c r="I2900">
        <v>34.42</v>
      </c>
      <c r="J2900">
        <v>0</v>
      </c>
      <c r="K2900" t="s">
        <v>241</v>
      </c>
      <c r="L2900" t="s">
        <v>34</v>
      </c>
    </row>
    <row r="2901" spans="1:12" x14ac:dyDescent="0.25">
      <c r="A2901">
        <v>26</v>
      </c>
      <c r="B2901" s="93">
        <v>43337</v>
      </c>
      <c r="C2901">
        <v>8</v>
      </c>
      <c r="D2901" t="s">
        <v>100</v>
      </c>
      <c r="E2901">
        <v>2018</v>
      </c>
      <c r="F2901" t="s">
        <v>22</v>
      </c>
      <c r="G2901" t="s">
        <v>203</v>
      </c>
      <c r="H2901" t="s">
        <v>204</v>
      </c>
      <c r="I2901">
        <v>52.49</v>
      </c>
      <c r="J2901">
        <v>0</v>
      </c>
      <c r="K2901" t="s">
        <v>241</v>
      </c>
      <c r="L2901" t="s">
        <v>34</v>
      </c>
    </row>
    <row r="2902" spans="1:12" x14ac:dyDescent="0.25">
      <c r="A2902">
        <v>26</v>
      </c>
      <c r="B2902" s="93">
        <v>43337</v>
      </c>
      <c r="C2902">
        <v>8</v>
      </c>
      <c r="D2902" t="s">
        <v>100</v>
      </c>
      <c r="E2902">
        <v>2018</v>
      </c>
      <c r="F2902" t="s">
        <v>21</v>
      </c>
      <c r="G2902" t="s">
        <v>203</v>
      </c>
      <c r="H2902" t="s">
        <v>204</v>
      </c>
      <c r="I2902">
        <v>1473.5</v>
      </c>
      <c r="J2902">
        <v>0</v>
      </c>
      <c r="K2902" t="s">
        <v>241</v>
      </c>
      <c r="L2902" t="s">
        <v>34</v>
      </c>
    </row>
    <row r="2903" spans="1:12" x14ac:dyDescent="0.25">
      <c r="A2903">
        <v>26</v>
      </c>
      <c r="B2903" s="93">
        <v>43341</v>
      </c>
      <c r="C2903">
        <v>8</v>
      </c>
      <c r="D2903" t="s">
        <v>100</v>
      </c>
      <c r="E2903">
        <v>2018</v>
      </c>
      <c r="F2903" t="s">
        <v>23</v>
      </c>
      <c r="G2903" t="s">
        <v>64</v>
      </c>
      <c r="H2903" t="s">
        <v>210</v>
      </c>
      <c r="I2903">
        <v>169.85</v>
      </c>
      <c r="J2903">
        <v>0</v>
      </c>
      <c r="K2903" t="s">
        <v>241</v>
      </c>
      <c r="L2903" t="s">
        <v>64</v>
      </c>
    </row>
    <row r="2904" spans="1:12" x14ac:dyDescent="0.25">
      <c r="A2904">
        <v>27</v>
      </c>
      <c r="B2904" s="93">
        <v>43315</v>
      </c>
      <c r="C2904">
        <v>8</v>
      </c>
      <c r="D2904" t="s">
        <v>100</v>
      </c>
      <c r="E2904">
        <v>2018</v>
      </c>
      <c r="F2904" t="s">
        <v>23</v>
      </c>
      <c r="G2904" t="s">
        <v>63</v>
      </c>
      <c r="H2904" t="s">
        <v>155</v>
      </c>
      <c r="I2904">
        <v>85.12</v>
      </c>
      <c r="J2904">
        <v>0</v>
      </c>
      <c r="K2904" t="s">
        <v>85</v>
      </c>
      <c r="L2904" t="s">
        <v>64</v>
      </c>
    </row>
    <row r="2905" spans="1:12" x14ac:dyDescent="0.25">
      <c r="A2905">
        <v>27</v>
      </c>
      <c r="B2905" s="93">
        <v>43320</v>
      </c>
      <c r="C2905">
        <v>8</v>
      </c>
      <c r="D2905" t="s">
        <v>100</v>
      </c>
      <c r="E2905">
        <v>2018</v>
      </c>
      <c r="F2905" t="s">
        <v>23</v>
      </c>
      <c r="G2905" t="s">
        <v>35</v>
      </c>
      <c r="H2905" t="s">
        <v>164</v>
      </c>
      <c r="I2905">
        <v>41.6</v>
      </c>
      <c r="J2905">
        <v>0</v>
      </c>
      <c r="K2905" t="s">
        <v>85</v>
      </c>
      <c r="L2905" t="s">
        <v>35</v>
      </c>
    </row>
    <row r="2906" spans="1:12" x14ac:dyDescent="0.25">
      <c r="A2906">
        <v>27</v>
      </c>
      <c r="B2906" s="93">
        <v>43333</v>
      </c>
      <c r="C2906">
        <v>8</v>
      </c>
      <c r="D2906" t="s">
        <v>100</v>
      </c>
      <c r="E2906">
        <v>2018</v>
      </c>
      <c r="F2906" t="s">
        <v>23</v>
      </c>
      <c r="G2906" t="s">
        <v>37</v>
      </c>
      <c r="H2906" t="s">
        <v>189</v>
      </c>
      <c r="I2906">
        <v>1500</v>
      </c>
      <c r="J2906">
        <v>0</v>
      </c>
      <c r="K2906" t="s">
        <v>85</v>
      </c>
      <c r="L2906" t="s">
        <v>35</v>
      </c>
    </row>
    <row r="2907" spans="1:12" x14ac:dyDescent="0.25">
      <c r="A2907">
        <v>27</v>
      </c>
      <c r="B2907" s="93">
        <v>43336</v>
      </c>
      <c r="C2907">
        <v>8</v>
      </c>
      <c r="D2907" t="s">
        <v>100</v>
      </c>
      <c r="E2907">
        <v>2018</v>
      </c>
      <c r="F2907" t="s">
        <v>23</v>
      </c>
      <c r="G2907" t="s">
        <v>199</v>
      </c>
      <c r="H2907" t="s">
        <v>196</v>
      </c>
      <c r="I2907">
        <v>0</v>
      </c>
      <c r="J2907">
        <v>1500</v>
      </c>
      <c r="K2907" t="s">
        <v>85</v>
      </c>
      <c r="L2907" t="s">
        <v>35</v>
      </c>
    </row>
    <row r="2908" spans="1:12" x14ac:dyDescent="0.25">
      <c r="A2908">
        <v>28</v>
      </c>
      <c r="B2908" s="93">
        <v>43320</v>
      </c>
      <c r="C2908">
        <v>8</v>
      </c>
      <c r="D2908" t="s">
        <v>100</v>
      </c>
      <c r="E2908">
        <v>2018</v>
      </c>
      <c r="F2908" t="s">
        <v>23</v>
      </c>
      <c r="G2908" t="s">
        <v>37</v>
      </c>
      <c r="H2908" t="s">
        <v>147</v>
      </c>
      <c r="I2908">
        <v>2.9</v>
      </c>
      <c r="J2908">
        <v>0</v>
      </c>
      <c r="K2908" t="s">
        <v>242</v>
      </c>
      <c r="L2908" t="s">
        <v>35</v>
      </c>
    </row>
    <row r="2909" spans="1:12" x14ac:dyDescent="0.25">
      <c r="A2909">
        <v>28</v>
      </c>
      <c r="B2909" s="93">
        <v>43326</v>
      </c>
      <c r="C2909">
        <v>8</v>
      </c>
      <c r="D2909" t="s">
        <v>100</v>
      </c>
      <c r="E2909">
        <v>2018</v>
      </c>
      <c r="F2909" t="s">
        <v>23</v>
      </c>
      <c r="G2909" t="s">
        <v>63</v>
      </c>
      <c r="H2909" t="s">
        <v>177</v>
      </c>
      <c r="I2909">
        <v>71.92</v>
      </c>
      <c r="J2909">
        <v>0</v>
      </c>
      <c r="K2909" t="s">
        <v>242</v>
      </c>
      <c r="L2909" t="s">
        <v>64</v>
      </c>
    </row>
    <row r="2910" spans="1:12" x14ac:dyDescent="0.25">
      <c r="A2910">
        <v>28</v>
      </c>
      <c r="B2910" s="93">
        <v>43328</v>
      </c>
      <c r="C2910">
        <v>8</v>
      </c>
      <c r="D2910" t="s">
        <v>100</v>
      </c>
      <c r="E2910">
        <v>2018</v>
      </c>
      <c r="F2910" t="s">
        <v>23</v>
      </c>
      <c r="G2910" t="s">
        <v>37</v>
      </c>
      <c r="H2910" t="s">
        <v>147</v>
      </c>
      <c r="I2910">
        <v>1.45</v>
      </c>
      <c r="J2910">
        <v>0</v>
      </c>
      <c r="K2910" t="s">
        <v>242</v>
      </c>
      <c r="L2910" t="s">
        <v>35</v>
      </c>
    </row>
    <row r="2911" spans="1:12" x14ac:dyDescent="0.25">
      <c r="A2911">
        <v>28</v>
      </c>
      <c r="B2911" s="93">
        <v>43332</v>
      </c>
      <c r="C2911">
        <v>8</v>
      </c>
      <c r="D2911" t="s">
        <v>100</v>
      </c>
      <c r="E2911">
        <v>2018</v>
      </c>
      <c r="F2911" t="s">
        <v>23</v>
      </c>
      <c r="G2911" t="s">
        <v>37</v>
      </c>
      <c r="H2911" t="s">
        <v>147</v>
      </c>
      <c r="I2911">
        <v>6.4</v>
      </c>
      <c r="J2911">
        <v>0</v>
      </c>
      <c r="K2911" t="s">
        <v>242</v>
      </c>
      <c r="L2911" t="s">
        <v>35</v>
      </c>
    </row>
    <row r="2912" spans="1:12" x14ac:dyDescent="0.25">
      <c r="A2912">
        <v>29</v>
      </c>
      <c r="B2912" s="93">
        <v>43321</v>
      </c>
      <c r="C2912">
        <v>8</v>
      </c>
      <c r="D2912" t="s">
        <v>100</v>
      </c>
      <c r="E2912">
        <v>2018</v>
      </c>
      <c r="F2912" t="s">
        <v>23</v>
      </c>
      <c r="G2912" t="s">
        <v>63</v>
      </c>
      <c r="H2912" t="s">
        <v>166</v>
      </c>
      <c r="I2912">
        <v>45.48</v>
      </c>
      <c r="J2912">
        <v>0</v>
      </c>
      <c r="K2912" t="s">
        <v>243</v>
      </c>
      <c r="L2912" t="s">
        <v>64</v>
      </c>
    </row>
    <row r="2913" spans="1:12" x14ac:dyDescent="0.25">
      <c r="A2913">
        <v>29</v>
      </c>
      <c r="B2913" s="93">
        <v>43322</v>
      </c>
      <c r="C2913">
        <v>8</v>
      </c>
      <c r="D2913" t="s">
        <v>100</v>
      </c>
      <c r="E2913">
        <v>2018</v>
      </c>
      <c r="F2913" t="s">
        <v>22</v>
      </c>
      <c r="G2913" t="s">
        <v>170</v>
      </c>
      <c r="H2913" t="s">
        <v>171</v>
      </c>
      <c r="I2913">
        <v>39.61</v>
      </c>
      <c r="J2913">
        <v>0</v>
      </c>
      <c r="K2913" t="s">
        <v>243</v>
      </c>
      <c r="L2913" t="s">
        <v>34</v>
      </c>
    </row>
    <row r="2914" spans="1:12" x14ac:dyDescent="0.25">
      <c r="A2914">
        <v>29</v>
      </c>
      <c r="B2914" s="93">
        <v>43322</v>
      </c>
      <c r="C2914">
        <v>8</v>
      </c>
      <c r="D2914" t="s">
        <v>100</v>
      </c>
      <c r="E2914">
        <v>2018</v>
      </c>
      <c r="F2914" t="s">
        <v>21</v>
      </c>
      <c r="G2914" t="s">
        <v>170</v>
      </c>
      <c r="H2914" t="s">
        <v>171</v>
      </c>
      <c r="I2914">
        <v>41.48</v>
      </c>
      <c r="J2914">
        <v>0</v>
      </c>
      <c r="K2914" t="s">
        <v>243</v>
      </c>
      <c r="L2914" t="s">
        <v>34</v>
      </c>
    </row>
    <row r="2915" spans="1:12" x14ac:dyDescent="0.25">
      <c r="A2915">
        <v>29</v>
      </c>
      <c r="B2915" s="93">
        <v>43337</v>
      </c>
      <c r="C2915">
        <v>8</v>
      </c>
      <c r="D2915" t="s">
        <v>100</v>
      </c>
      <c r="E2915">
        <v>2018</v>
      </c>
      <c r="F2915" t="s">
        <v>21</v>
      </c>
      <c r="G2915" t="s">
        <v>203</v>
      </c>
      <c r="H2915" t="s">
        <v>204</v>
      </c>
      <c r="I2915">
        <v>80.37</v>
      </c>
      <c r="J2915">
        <v>0</v>
      </c>
      <c r="K2915" t="s">
        <v>243</v>
      </c>
      <c r="L2915" t="s">
        <v>34</v>
      </c>
    </row>
    <row r="2916" spans="1:12" x14ac:dyDescent="0.25">
      <c r="A2916">
        <v>30</v>
      </c>
      <c r="B2916" s="93">
        <v>43318</v>
      </c>
      <c r="C2916">
        <v>8</v>
      </c>
      <c r="D2916" t="s">
        <v>100</v>
      </c>
      <c r="E2916">
        <v>2018</v>
      </c>
      <c r="F2916" t="s">
        <v>21</v>
      </c>
      <c r="G2916" t="s">
        <v>36</v>
      </c>
      <c r="H2916" t="s">
        <v>159</v>
      </c>
      <c r="I2916">
        <v>24</v>
      </c>
      <c r="J2916">
        <v>0</v>
      </c>
      <c r="K2916" t="s">
        <v>244</v>
      </c>
      <c r="L2916" t="s">
        <v>222</v>
      </c>
    </row>
    <row r="2917" spans="1:12" x14ac:dyDescent="0.25">
      <c r="A2917">
        <v>30</v>
      </c>
      <c r="B2917" s="93">
        <v>43319</v>
      </c>
      <c r="C2917">
        <v>8</v>
      </c>
      <c r="D2917" t="s">
        <v>100</v>
      </c>
      <c r="E2917">
        <v>2018</v>
      </c>
      <c r="F2917" t="s">
        <v>23</v>
      </c>
      <c r="G2917" t="s">
        <v>35</v>
      </c>
      <c r="H2917" t="s">
        <v>162</v>
      </c>
      <c r="I2917">
        <v>24.34</v>
      </c>
      <c r="J2917">
        <v>0</v>
      </c>
      <c r="K2917" t="s">
        <v>244</v>
      </c>
      <c r="L2917" t="s">
        <v>35</v>
      </c>
    </row>
    <row r="2918" spans="1:12" x14ac:dyDescent="0.25">
      <c r="A2918">
        <v>30</v>
      </c>
      <c r="B2918" s="93">
        <v>43319</v>
      </c>
      <c r="C2918">
        <v>8</v>
      </c>
      <c r="D2918" t="s">
        <v>100</v>
      </c>
      <c r="E2918">
        <v>2018</v>
      </c>
      <c r="F2918" t="s">
        <v>21</v>
      </c>
      <c r="G2918" t="s">
        <v>156</v>
      </c>
      <c r="H2918" t="s">
        <v>163</v>
      </c>
      <c r="I2918">
        <v>61.02</v>
      </c>
      <c r="J2918">
        <v>0</v>
      </c>
      <c r="K2918" t="s">
        <v>244</v>
      </c>
      <c r="L2918" t="s">
        <v>34</v>
      </c>
    </row>
    <row r="2919" spans="1:12" x14ac:dyDescent="0.25">
      <c r="A2919">
        <v>30</v>
      </c>
      <c r="B2919" s="93">
        <v>43320</v>
      </c>
      <c r="C2919">
        <v>8</v>
      </c>
      <c r="D2919" t="s">
        <v>100</v>
      </c>
      <c r="E2919">
        <v>2018</v>
      </c>
      <c r="F2919" t="s">
        <v>21</v>
      </c>
      <c r="G2919" t="s">
        <v>36</v>
      </c>
      <c r="H2919" t="s">
        <v>164</v>
      </c>
      <c r="I2919">
        <v>8</v>
      </c>
      <c r="J2919">
        <v>0</v>
      </c>
      <c r="K2919" t="s">
        <v>244</v>
      </c>
      <c r="L2919" t="s">
        <v>222</v>
      </c>
    </row>
    <row r="2920" spans="1:12" x14ac:dyDescent="0.25">
      <c r="A2920">
        <v>30</v>
      </c>
      <c r="B2920" s="93">
        <v>43321</v>
      </c>
      <c r="C2920">
        <v>8</v>
      </c>
      <c r="D2920" t="s">
        <v>100</v>
      </c>
      <c r="E2920">
        <v>2018</v>
      </c>
      <c r="F2920" t="s">
        <v>23</v>
      </c>
      <c r="G2920" t="s">
        <v>65</v>
      </c>
      <c r="H2920" t="s">
        <v>166</v>
      </c>
      <c r="I2920">
        <v>176</v>
      </c>
      <c r="J2920">
        <v>0</v>
      </c>
      <c r="K2920" t="s">
        <v>244</v>
      </c>
      <c r="L2920" t="s">
        <v>35</v>
      </c>
    </row>
    <row r="2921" spans="1:12" x14ac:dyDescent="0.25">
      <c r="A2921">
        <v>30</v>
      </c>
      <c r="B2921" s="93">
        <v>43322</v>
      </c>
      <c r="C2921">
        <v>8</v>
      </c>
      <c r="D2921" t="s">
        <v>100</v>
      </c>
      <c r="E2921">
        <v>2018</v>
      </c>
      <c r="F2921" t="s">
        <v>21</v>
      </c>
      <c r="G2921" t="s">
        <v>170</v>
      </c>
      <c r="H2921" t="s">
        <v>171</v>
      </c>
      <c r="I2921">
        <v>244</v>
      </c>
      <c r="J2921">
        <v>0</v>
      </c>
      <c r="K2921" t="s">
        <v>244</v>
      </c>
      <c r="L2921" t="s">
        <v>34</v>
      </c>
    </row>
    <row r="2922" spans="1:12" x14ac:dyDescent="0.25">
      <c r="A2922">
        <v>30</v>
      </c>
      <c r="B2922" s="93">
        <v>43337</v>
      </c>
      <c r="C2922">
        <v>8</v>
      </c>
      <c r="D2922" t="s">
        <v>100</v>
      </c>
      <c r="E2922">
        <v>2018</v>
      </c>
      <c r="F2922" t="s">
        <v>21</v>
      </c>
      <c r="G2922" t="s">
        <v>203</v>
      </c>
      <c r="H2922" t="s">
        <v>204</v>
      </c>
      <c r="I2922">
        <v>465.27</v>
      </c>
      <c r="J2922">
        <v>0</v>
      </c>
      <c r="K2922" t="s">
        <v>244</v>
      </c>
      <c r="L2922" t="s">
        <v>34</v>
      </c>
    </row>
    <row r="2923" spans="1:12" x14ac:dyDescent="0.25">
      <c r="A2923">
        <v>32</v>
      </c>
      <c r="B2923" s="93">
        <v>43337</v>
      </c>
      <c r="C2923">
        <v>8</v>
      </c>
      <c r="D2923" t="s">
        <v>100</v>
      </c>
      <c r="E2923">
        <v>2018</v>
      </c>
      <c r="F2923" t="s">
        <v>22</v>
      </c>
      <c r="G2923" t="s">
        <v>203</v>
      </c>
      <c r="H2923" t="s">
        <v>204</v>
      </c>
      <c r="I2923">
        <v>24.92</v>
      </c>
      <c r="J2923">
        <v>0</v>
      </c>
      <c r="K2923" t="s">
        <v>245</v>
      </c>
      <c r="L2923" t="s">
        <v>34</v>
      </c>
    </row>
    <row r="2924" spans="1:12" x14ac:dyDescent="0.25">
      <c r="A2924">
        <v>32</v>
      </c>
      <c r="B2924" s="93">
        <v>43341</v>
      </c>
      <c r="C2924">
        <v>8</v>
      </c>
      <c r="D2924" t="s">
        <v>100</v>
      </c>
      <c r="E2924">
        <v>2018</v>
      </c>
      <c r="F2924" t="s">
        <v>23</v>
      </c>
      <c r="G2924" t="s">
        <v>37</v>
      </c>
      <c r="H2924" t="s">
        <v>214</v>
      </c>
      <c r="I2924">
        <v>9.5500000000000007</v>
      </c>
      <c r="J2924">
        <v>0</v>
      </c>
      <c r="K2924" t="s">
        <v>245</v>
      </c>
      <c r="L2924" t="s">
        <v>35</v>
      </c>
    </row>
    <row r="2925" spans="1:12" x14ac:dyDescent="0.25">
      <c r="A2925">
        <v>33</v>
      </c>
      <c r="B2925" s="93">
        <v>43313</v>
      </c>
      <c r="C2925">
        <v>8</v>
      </c>
      <c r="D2925" t="s">
        <v>100</v>
      </c>
      <c r="E2925">
        <v>2018</v>
      </c>
      <c r="F2925" t="s">
        <v>23</v>
      </c>
      <c r="G2925" t="s">
        <v>37</v>
      </c>
      <c r="H2925" t="s">
        <v>108</v>
      </c>
      <c r="I2925">
        <v>26</v>
      </c>
      <c r="J2925">
        <v>0</v>
      </c>
      <c r="K2925" t="s">
        <v>246</v>
      </c>
      <c r="L2925" t="s">
        <v>35</v>
      </c>
    </row>
    <row r="2926" spans="1:12" x14ac:dyDescent="0.25">
      <c r="A2926">
        <v>33</v>
      </c>
      <c r="B2926" s="93">
        <v>43314</v>
      </c>
      <c r="C2926">
        <v>8</v>
      </c>
      <c r="D2926" t="s">
        <v>100</v>
      </c>
      <c r="E2926">
        <v>2018</v>
      </c>
      <c r="F2926" t="s">
        <v>23</v>
      </c>
      <c r="G2926" t="s">
        <v>37</v>
      </c>
      <c r="H2926" t="s">
        <v>108</v>
      </c>
      <c r="I2926">
        <v>13</v>
      </c>
      <c r="J2926">
        <v>0</v>
      </c>
      <c r="K2926" t="s">
        <v>246</v>
      </c>
      <c r="L2926" t="s">
        <v>35</v>
      </c>
    </row>
    <row r="2927" spans="1:12" x14ac:dyDescent="0.25">
      <c r="A2927">
        <v>33</v>
      </c>
      <c r="B2927" s="93">
        <v>43326</v>
      </c>
      <c r="C2927">
        <v>8</v>
      </c>
      <c r="D2927" t="s">
        <v>100</v>
      </c>
      <c r="E2927">
        <v>2018</v>
      </c>
      <c r="F2927" t="s">
        <v>23</v>
      </c>
      <c r="G2927" t="s">
        <v>63</v>
      </c>
      <c r="H2927" t="s">
        <v>177</v>
      </c>
      <c r="I2927">
        <v>15.98</v>
      </c>
      <c r="J2927">
        <v>0</v>
      </c>
      <c r="K2927" t="s">
        <v>246</v>
      </c>
      <c r="L2927" t="s">
        <v>64</v>
      </c>
    </row>
    <row r="2928" spans="1:12" x14ac:dyDescent="0.25">
      <c r="A2928">
        <v>33</v>
      </c>
      <c r="B2928" s="93">
        <v>43328</v>
      </c>
      <c r="C2928">
        <v>8</v>
      </c>
      <c r="D2928" t="s">
        <v>100</v>
      </c>
      <c r="E2928">
        <v>2018</v>
      </c>
      <c r="F2928" t="s">
        <v>21</v>
      </c>
      <c r="G2928" t="s">
        <v>35</v>
      </c>
      <c r="H2928" t="s">
        <v>180</v>
      </c>
      <c r="I2928">
        <v>312</v>
      </c>
      <c r="J2928">
        <v>0</v>
      </c>
      <c r="K2928" t="s">
        <v>246</v>
      </c>
      <c r="L2928" t="s">
        <v>35</v>
      </c>
    </row>
    <row r="2929" spans="1:12" x14ac:dyDescent="0.25">
      <c r="A2929">
        <v>33</v>
      </c>
      <c r="B2929" s="93">
        <v>43328</v>
      </c>
      <c r="C2929">
        <v>8</v>
      </c>
      <c r="D2929" t="s">
        <v>100</v>
      </c>
      <c r="E2929">
        <v>2018</v>
      </c>
      <c r="F2929" t="s">
        <v>22</v>
      </c>
      <c r="G2929" t="s">
        <v>35</v>
      </c>
      <c r="H2929" t="s">
        <v>180</v>
      </c>
      <c r="I2929">
        <v>338</v>
      </c>
      <c r="J2929">
        <v>0</v>
      </c>
      <c r="K2929" t="s">
        <v>246</v>
      </c>
      <c r="L2929" t="s">
        <v>35</v>
      </c>
    </row>
    <row r="2930" spans="1:12" x14ac:dyDescent="0.25">
      <c r="A2930">
        <v>33</v>
      </c>
      <c r="B2930" s="93">
        <v>43329</v>
      </c>
      <c r="C2930">
        <v>8</v>
      </c>
      <c r="D2930" t="s">
        <v>100</v>
      </c>
      <c r="E2930">
        <v>2018</v>
      </c>
      <c r="F2930" t="s">
        <v>23</v>
      </c>
      <c r="G2930" t="s">
        <v>35</v>
      </c>
      <c r="H2930" t="s">
        <v>182</v>
      </c>
      <c r="I2930">
        <v>26</v>
      </c>
      <c r="J2930">
        <v>0</v>
      </c>
      <c r="K2930" t="s">
        <v>246</v>
      </c>
      <c r="L2930" t="s">
        <v>35</v>
      </c>
    </row>
    <row r="2931" spans="1:12" x14ac:dyDescent="0.25">
      <c r="A2931">
        <v>34</v>
      </c>
      <c r="B2931" s="93">
        <v>43318</v>
      </c>
      <c r="C2931">
        <v>8</v>
      </c>
      <c r="D2931" t="s">
        <v>100</v>
      </c>
      <c r="E2931">
        <v>2018</v>
      </c>
      <c r="F2931" t="s">
        <v>23</v>
      </c>
      <c r="G2931" t="s">
        <v>37</v>
      </c>
      <c r="H2931" t="s">
        <v>161</v>
      </c>
      <c r="I2931">
        <v>1.8</v>
      </c>
      <c r="J2931">
        <v>0</v>
      </c>
      <c r="K2931" t="s">
        <v>247</v>
      </c>
      <c r="L2931" t="s">
        <v>35</v>
      </c>
    </row>
    <row r="2932" spans="1:12" x14ac:dyDescent="0.25">
      <c r="A2932">
        <v>34</v>
      </c>
      <c r="B2932" s="93">
        <v>43319</v>
      </c>
      <c r="C2932">
        <v>8</v>
      </c>
      <c r="D2932" t="s">
        <v>100</v>
      </c>
      <c r="E2932">
        <v>2018</v>
      </c>
      <c r="F2932" t="s">
        <v>23</v>
      </c>
      <c r="G2932" t="s">
        <v>37</v>
      </c>
      <c r="H2932" t="s">
        <v>161</v>
      </c>
      <c r="I2932">
        <v>11.3</v>
      </c>
      <c r="J2932">
        <v>0</v>
      </c>
      <c r="K2932" t="s">
        <v>247</v>
      </c>
      <c r="L2932" t="s">
        <v>35</v>
      </c>
    </row>
    <row r="2933" spans="1:12" x14ac:dyDescent="0.25">
      <c r="A2933">
        <v>34</v>
      </c>
      <c r="B2933" s="93">
        <v>43322</v>
      </c>
      <c r="C2933">
        <v>8</v>
      </c>
      <c r="D2933" t="s">
        <v>100</v>
      </c>
      <c r="E2933">
        <v>2018</v>
      </c>
      <c r="F2933" t="s">
        <v>22</v>
      </c>
      <c r="G2933" t="s">
        <v>170</v>
      </c>
      <c r="H2933" t="s">
        <v>171</v>
      </c>
      <c r="I2933">
        <v>17.829999999999998</v>
      </c>
      <c r="J2933">
        <v>0</v>
      </c>
      <c r="K2933" t="s">
        <v>247</v>
      </c>
      <c r="L2933" t="s">
        <v>34</v>
      </c>
    </row>
    <row r="2934" spans="1:12" x14ac:dyDescent="0.25">
      <c r="A2934">
        <v>34</v>
      </c>
      <c r="B2934" s="93">
        <v>43322</v>
      </c>
      <c r="C2934">
        <v>8</v>
      </c>
      <c r="D2934" t="s">
        <v>100</v>
      </c>
      <c r="E2934">
        <v>2018</v>
      </c>
      <c r="F2934" t="s">
        <v>21</v>
      </c>
      <c r="G2934" t="s">
        <v>170</v>
      </c>
      <c r="H2934" t="s">
        <v>171</v>
      </c>
      <c r="I2934">
        <v>365.79</v>
      </c>
      <c r="J2934">
        <v>0</v>
      </c>
      <c r="K2934" t="s">
        <v>247</v>
      </c>
      <c r="L2934" t="s">
        <v>34</v>
      </c>
    </row>
    <row r="2935" spans="1:12" x14ac:dyDescent="0.25">
      <c r="A2935">
        <v>34</v>
      </c>
      <c r="B2935" s="93">
        <v>43329</v>
      </c>
      <c r="C2935">
        <v>8</v>
      </c>
      <c r="D2935" t="s">
        <v>100</v>
      </c>
      <c r="E2935">
        <v>2018</v>
      </c>
      <c r="F2935" t="s">
        <v>23</v>
      </c>
      <c r="G2935" t="s">
        <v>35</v>
      </c>
      <c r="H2935" t="s">
        <v>182</v>
      </c>
      <c r="I2935">
        <v>12</v>
      </c>
      <c r="J2935">
        <v>0</v>
      </c>
      <c r="K2935" t="s">
        <v>247</v>
      </c>
      <c r="L2935" t="s">
        <v>35</v>
      </c>
    </row>
    <row r="2936" spans="1:12" x14ac:dyDescent="0.25">
      <c r="A2936">
        <v>34</v>
      </c>
      <c r="B2936" s="93">
        <v>43337</v>
      </c>
      <c r="C2936">
        <v>8</v>
      </c>
      <c r="D2936" t="s">
        <v>100</v>
      </c>
      <c r="E2936">
        <v>2018</v>
      </c>
      <c r="F2936" t="s">
        <v>21</v>
      </c>
      <c r="G2936" t="s">
        <v>203</v>
      </c>
      <c r="H2936" t="s">
        <v>204</v>
      </c>
      <c r="I2936">
        <v>451.51</v>
      </c>
      <c r="J2936">
        <v>0</v>
      </c>
      <c r="K2936" t="s">
        <v>247</v>
      </c>
      <c r="L2936" t="s">
        <v>34</v>
      </c>
    </row>
    <row r="2937" spans="1:12" x14ac:dyDescent="0.25">
      <c r="A2937">
        <v>35</v>
      </c>
      <c r="B2937" s="93">
        <v>43316</v>
      </c>
      <c r="C2937">
        <v>8</v>
      </c>
      <c r="D2937" t="s">
        <v>100</v>
      </c>
      <c r="E2937">
        <v>2018</v>
      </c>
      <c r="F2937" t="s">
        <v>23</v>
      </c>
      <c r="G2937" t="s">
        <v>37</v>
      </c>
      <c r="H2937" t="s">
        <v>109</v>
      </c>
      <c r="I2937">
        <v>25</v>
      </c>
      <c r="J2937">
        <v>0</v>
      </c>
      <c r="K2937" t="s">
        <v>248</v>
      </c>
      <c r="L2937" t="s">
        <v>35</v>
      </c>
    </row>
    <row r="2938" spans="1:12" x14ac:dyDescent="0.25">
      <c r="A2938">
        <v>35</v>
      </c>
      <c r="B2938" s="93">
        <v>43322</v>
      </c>
      <c r="C2938">
        <v>8</v>
      </c>
      <c r="D2938" t="s">
        <v>100</v>
      </c>
      <c r="E2938">
        <v>2018</v>
      </c>
      <c r="F2938" t="s">
        <v>23</v>
      </c>
      <c r="G2938" t="s">
        <v>170</v>
      </c>
      <c r="H2938" t="s">
        <v>171</v>
      </c>
      <c r="I2938">
        <v>68.88</v>
      </c>
      <c r="J2938">
        <v>0</v>
      </c>
      <c r="K2938" t="s">
        <v>248</v>
      </c>
      <c r="L2938" t="s">
        <v>34</v>
      </c>
    </row>
    <row r="2939" spans="1:12" x14ac:dyDescent="0.25">
      <c r="A2939">
        <v>35</v>
      </c>
      <c r="B2939" s="93">
        <v>43340</v>
      </c>
      <c r="C2939">
        <v>8</v>
      </c>
      <c r="D2939" t="s">
        <v>100</v>
      </c>
      <c r="E2939">
        <v>2018</v>
      </c>
      <c r="F2939" t="s">
        <v>23</v>
      </c>
      <c r="G2939" t="s">
        <v>37</v>
      </c>
      <c r="H2939" t="s">
        <v>109</v>
      </c>
      <c r="I2939">
        <v>15</v>
      </c>
      <c r="J2939">
        <v>0</v>
      </c>
      <c r="K2939" t="s">
        <v>248</v>
      </c>
      <c r="L2939" t="s">
        <v>35</v>
      </c>
    </row>
    <row r="2940" spans="1:12" x14ac:dyDescent="0.25">
      <c r="A2940">
        <v>37</v>
      </c>
      <c r="B2940" s="93">
        <v>43321</v>
      </c>
      <c r="C2940">
        <v>8</v>
      </c>
      <c r="D2940" t="s">
        <v>100</v>
      </c>
      <c r="E2940">
        <v>2018</v>
      </c>
      <c r="F2940" t="s">
        <v>23</v>
      </c>
      <c r="G2940" t="s">
        <v>58</v>
      </c>
      <c r="H2940" t="s">
        <v>166</v>
      </c>
      <c r="I2940">
        <v>8.5</v>
      </c>
      <c r="J2940">
        <v>0</v>
      </c>
      <c r="K2940" t="s">
        <v>249</v>
      </c>
      <c r="L2940" t="s">
        <v>222</v>
      </c>
    </row>
    <row r="2941" spans="1:12" x14ac:dyDescent="0.25">
      <c r="A2941">
        <v>37</v>
      </c>
      <c r="B2941" s="93">
        <v>43321</v>
      </c>
      <c r="C2941">
        <v>8</v>
      </c>
      <c r="D2941" t="s">
        <v>100</v>
      </c>
      <c r="E2941">
        <v>2018</v>
      </c>
      <c r="F2941" t="s">
        <v>21</v>
      </c>
      <c r="G2941" t="s">
        <v>35</v>
      </c>
      <c r="H2941" t="s">
        <v>166</v>
      </c>
      <c r="I2941">
        <v>126</v>
      </c>
      <c r="J2941">
        <v>0</v>
      </c>
      <c r="K2941" t="s">
        <v>249</v>
      </c>
      <c r="L2941" t="s">
        <v>35</v>
      </c>
    </row>
    <row r="2942" spans="1:12" x14ac:dyDescent="0.25">
      <c r="A2942">
        <v>37</v>
      </c>
      <c r="B2942" s="93">
        <v>43325</v>
      </c>
      <c r="C2942">
        <v>8</v>
      </c>
      <c r="D2942" t="s">
        <v>100</v>
      </c>
      <c r="E2942">
        <v>2018</v>
      </c>
      <c r="F2942" t="s">
        <v>23</v>
      </c>
      <c r="G2942" t="s">
        <v>37</v>
      </c>
      <c r="H2942" t="s">
        <v>176</v>
      </c>
      <c r="I2942">
        <v>2.1</v>
      </c>
      <c r="J2942">
        <v>0</v>
      </c>
      <c r="K2942" t="s">
        <v>249</v>
      </c>
      <c r="L2942" t="s">
        <v>35</v>
      </c>
    </row>
    <row r="2943" spans="1:12" x14ac:dyDescent="0.25">
      <c r="A2943">
        <v>37</v>
      </c>
      <c r="B2943" s="93">
        <v>43335</v>
      </c>
      <c r="C2943">
        <v>8</v>
      </c>
      <c r="D2943" t="s">
        <v>100</v>
      </c>
      <c r="E2943">
        <v>2018</v>
      </c>
      <c r="F2943" t="s">
        <v>23</v>
      </c>
      <c r="G2943" t="s">
        <v>58</v>
      </c>
      <c r="H2943" t="s">
        <v>192</v>
      </c>
      <c r="I2943">
        <v>14.25</v>
      </c>
      <c r="J2943">
        <v>0</v>
      </c>
      <c r="K2943" t="s">
        <v>249</v>
      </c>
      <c r="L2943" t="s">
        <v>222</v>
      </c>
    </row>
    <row r="2944" spans="1:12" x14ac:dyDescent="0.25">
      <c r="A2944">
        <v>38</v>
      </c>
      <c r="B2944" s="93">
        <v>43319</v>
      </c>
      <c r="C2944">
        <v>8</v>
      </c>
      <c r="D2944" t="s">
        <v>100</v>
      </c>
      <c r="E2944">
        <v>2018</v>
      </c>
      <c r="F2944" t="s">
        <v>21</v>
      </c>
      <c r="G2944" t="s">
        <v>36</v>
      </c>
      <c r="H2944" t="s">
        <v>162</v>
      </c>
      <c r="I2944">
        <v>8</v>
      </c>
      <c r="J2944">
        <v>0</v>
      </c>
      <c r="K2944" t="s">
        <v>250</v>
      </c>
      <c r="L2944" t="s">
        <v>222</v>
      </c>
    </row>
    <row r="2945" spans="1:12" x14ac:dyDescent="0.25">
      <c r="A2945">
        <v>38</v>
      </c>
      <c r="B2945" s="93">
        <v>43320</v>
      </c>
      <c r="C2945">
        <v>8</v>
      </c>
      <c r="D2945" t="s">
        <v>100</v>
      </c>
      <c r="E2945">
        <v>2018</v>
      </c>
      <c r="F2945" t="s">
        <v>21</v>
      </c>
      <c r="G2945" t="s">
        <v>35</v>
      </c>
      <c r="H2945" t="s">
        <v>164</v>
      </c>
      <c r="I2945">
        <v>147.9</v>
      </c>
      <c r="J2945">
        <v>0</v>
      </c>
      <c r="K2945" t="s">
        <v>250</v>
      </c>
      <c r="L2945" t="s">
        <v>35</v>
      </c>
    </row>
    <row r="2946" spans="1:12" x14ac:dyDescent="0.25">
      <c r="A2946">
        <v>38</v>
      </c>
      <c r="B2946" s="93">
        <v>43322</v>
      </c>
      <c r="C2946">
        <v>8</v>
      </c>
      <c r="D2946" t="s">
        <v>100</v>
      </c>
      <c r="E2946">
        <v>2018</v>
      </c>
      <c r="F2946" t="s">
        <v>22</v>
      </c>
      <c r="G2946" t="s">
        <v>170</v>
      </c>
      <c r="H2946" t="s">
        <v>171</v>
      </c>
      <c r="I2946">
        <v>22.58</v>
      </c>
      <c r="J2946">
        <v>0</v>
      </c>
      <c r="K2946" t="s">
        <v>250</v>
      </c>
      <c r="L2946" t="s">
        <v>34</v>
      </c>
    </row>
    <row r="2947" spans="1:12" x14ac:dyDescent="0.25">
      <c r="A2947">
        <v>38</v>
      </c>
      <c r="B2947" s="93">
        <v>43322</v>
      </c>
      <c r="C2947">
        <v>8</v>
      </c>
      <c r="D2947" t="s">
        <v>100</v>
      </c>
      <c r="E2947">
        <v>2018</v>
      </c>
      <c r="F2947" t="s">
        <v>21</v>
      </c>
      <c r="G2947" t="s">
        <v>170</v>
      </c>
      <c r="H2947" t="s">
        <v>171</v>
      </c>
      <c r="I2947">
        <v>30.02</v>
      </c>
      <c r="J2947">
        <v>0</v>
      </c>
      <c r="K2947" t="s">
        <v>250</v>
      </c>
      <c r="L2947" t="s">
        <v>34</v>
      </c>
    </row>
    <row r="2948" spans="1:12" x14ac:dyDescent="0.25">
      <c r="A2948">
        <v>38</v>
      </c>
      <c r="B2948" s="93">
        <v>43325</v>
      </c>
      <c r="C2948">
        <v>8</v>
      </c>
      <c r="D2948" t="s">
        <v>100</v>
      </c>
      <c r="E2948">
        <v>2018</v>
      </c>
      <c r="F2948" t="s">
        <v>21</v>
      </c>
      <c r="G2948" t="s">
        <v>36</v>
      </c>
      <c r="H2948" t="s">
        <v>174</v>
      </c>
      <c r="I2948">
        <v>8</v>
      </c>
      <c r="J2948">
        <v>0</v>
      </c>
      <c r="K2948" t="s">
        <v>250</v>
      </c>
      <c r="L2948" t="s">
        <v>222</v>
      </c>
    </row>
    <row r="2949" spans="1:12" x14ac:dyDescent="0.25">
      <c r="A2949">
        <v>38</v>
      </c>
      <c r="B2949" s="93">
        <v>43326</v>
      </c>
      <c r="C2949">
        <v>8</v>
      </c>
      <c r="D2949" t="s">
        <v>100</v>
      </c>
      <c r="E2949">
        <v>2018</v>
      </c>
      <c r="F2949" t="s">
        <v>21</v>
      </c>
      <c r="G2949" t="s">
        <v>36</v>
      </c>
      <c r="H2949" t="s">
        <v>177</v>
      </c>
      <c r="I2949">
        <v>8</v>
      </c>
      <c r="J2949">
        <v>0</v>
      </c>
      <c r="K2949" t="s">
        <v>250</v>
      </c>
      <c r="L2949" t="s">
        <v>222</v>
      </c>
    </row>
    <row r="2950" spans="1:12" x14ac:dyDescent="0.25">
      <c r="A2950">
        <v>38</v>
      </c>
      <c r="B2950" s="93">
        <v>43336</v>
      </c>
      <c r="C2950">
        <v>8</v>
      </c>
      <c r="D2950" t="s">
        <v>100</v>
      </c>
      <c r="E2950">
        <v>2018</v>
      </c>
      <c r="F2950" t="s">
        <v>21</v>
      </c>
      <c r="G2950" t="s">
        <v>36</v>
      </c>
      <c r="H2950" t="s">
        <v>194</v>
      </c>
      <c r="I2950">
        <v>8</v>
      </c>
      <c r="J2950">
        <v>0</v>
      </c>
      <c r="K2950" t="s">
        <v>250</v>
      </c>
      <c r="L2950" t="s">
        <v>222</v>
      </c>
    </row>
    <row r="2951" spans="1:12" x14ac:dyDescent="0.25">
      <c r="A2951">
        <v>38</v>
      </c>
      <c r="B2951" s="93">
        <v>43337</v>
      </c>
      <c r="C2951">
        <v>8</v>
      </c>
      <c r="D2951" t="s">
        <v>100</v>
      </c>
      <c r="E2951">
        <v>2018</v>
      </c>
      <c r="F2951" t="s">
        <v>21</v>
      </c>
      <c r="G2951" t="s">
        <v>203</v>
      </c>
      <c r="H2951" t="s">
        <v>204</v>
      </c>
      <c r="I2951">
        <v>83.43</v>
      </c>
      <c r="J2951">
        <v>0</v>
      </c>
      <c r="K2951" t="s">
        <v>250</v>
      </c>
      <c r="L2951" t="s">
        <v>34</v>
      </c>
    </row>
    <row r="2952" spans="1:12" x14ac:dyDescent="0.25">
      <c r="A2952">
        <v>38</v>
      </c>
      <c r="B2952" s="93">
        <v>43339</v>
      </c>
      <c r="C2952">
        <v>8</v>
      </c>
      <c r="D2952" t="s">
        <v>100</v>
      </c>
      <c r="E2952">
        <v>2018</v>
      </c>
      <c r="F2952" t="s">
        <v>23</v>
      </c>
      <c r="G2952" t="s">
        <v>37</v>
      </c>
      <c r="H2952" t="s">
        <v>38</v>
      </c>
      <c r="I2952">
        <v>17.399999999999999</v>
      </c>
      <c r="J2952">
        <v>0</v>
      </c>
      <c r="K2952" t="s">
        <v>250</v>
      </c>
      <c r="L2952" t="s">
        <v>35</v>
      </c>
    </row>
    <row r="2953" spans="1:12" x14ac:dyDescent="0.25">
      <c r="A2953">
        <v>38</v>
      </c>
      <c r="B2953" s="93">
        <v>43343</v>
      </c>
      <c r="C2953">
        <v>8</v>
      </c>
      <c r="D2953" t="s">
        <v>100</v>
      </c>
      <c r="E2953">
        <v>2018</v>
      </c>
      <c r="F2953" t="s">
        <v>23</v>
      </c>
      <c r="G2953" t="s">
        <v>37</v>
      </c>
      <c r="H2953" t="s">
        <v>38</v>
      </c>
      <c r="I2953">
        <v>1.8</v>
      </c>
      <c r="J2953">
        <v>0</v>
      </c>
      <c r="K2953" t="s">
        <v>250</v>
      </c>
      <c r="L2953" t="s">
        <v>35</v>
      </c>
    </row>
    <row r="2954" spans="1:12" x14ac:dyDescent="0.25">
      <c r="A2954">
        <v>39</v>
      </c>
      <c r="B2954" s="93">
        <v>43314</v>
      </c>
      <c r="C2954">
        <v>8</v>
      </c>
      <c r="D2954" t="s">
        <v>100</v>
      </c>
      <c r="E2954">
        <v>2018</v>
      </c>
      <c r="F2954" t="s">
        <v>21</v>
      </c>
      <c r="G2954" t="s">
        <v>36</v>
      </c>
      <c r="H2954" t="s">
        <v>152</v>
      </c>
      <c r="I2954">
        <v>24</v>
      </c>
      <c r="J2954">
        <v>0</v>
      </c>
      <c r="K2954" t="s">
        <v>251</v>
      </c>
      <c r="L2954" t="s">
        <v>222</v>
      </c>
    </row>
    <row r="2955" spans="1:12" x14ac:dyDescent="0.25">
      <c r="A2955">
        <v>39</v>
      </c>
      <c r="B2955" s="93">
        <v>43318</v>
      </c>
      <c r="C2955">
        <v>8</v>
      </c>
      <c r="D2955" t="s">
        <v>100</v>
      </c>
      <c r="E2955">
        <v>2018</v>
      </c>
      <c r="F2955" t="s">
        <v>21</v>
      </c>
      <c r="G2955" t="s">
        <v>36</v>
      </c>
      <c r="H2955" t="s">
        <v>159</v>
      </c>
      <c r="I2955">
        <v>32</v>
      </c>
      <c r="J2955">
        <v>0</v>
      </c>
      <c r="K2955" t="s">
        <v>251</v>
      </c>
      <c r="L2955" t="s">
        <v>222</v>
      </c>
    </row>
    <row r="2956" spans="1:12" x14ac:dyDescent="0.25">
      <c r="A2956">
        <v>39</v>
      </c>
      <c r="B2956" s="93">
        <v>43319</v>
      </c>
      <c r="C2956">
        <v>8</v>
      </c>
      <c r="D2956" t="s">
        <v>100</v>
      </c>
      <c r="E2956">
        <v>2018</v>
      </c>
      <c r="F2956" t="s">
        <v>21</v>
      </c>
      <c r="G2956" t="s">
        <v>36</v>
      </c>
      <c r="H2956" t="s">
        <v>162</v>
      </c>
      <c r="I2956">
        <v>8</v>
      </c>
      <c r="J2956">
        <v>0</v>
      </c>
      <c r="K2956" t="s">
        <v>251</v>
      </c>
      <c r="L2956" t="s">
        <v>222</v>
      </c>
    </row>
    <row r="2957" spans="1:12" x14ac:dyDescent="0.25">
      <c r="A2957">
        <v>39</v>
      </c>
      <c r="B2957" s="93">
        <v>43321</v>
      </c>
      <c r="C2957">
        <v>8</v>
      </c>
      <c r="D2957" t="s">
        <v>100</v>
      </c>
      <c r="E2957">
        <v>2018</v>
      </c>
      <c r="F2957" t="s">
        <v>23</v>
      </c>
      <c r="G2957" t="s">
        <v>37</v>
      </c>
      <c r="H2957" t="s">
        <v>146</v>
      </c>
      <c r="I2957">
        <v>4.5</v>
      </c>
      <c r="J2957">
        <v>0</v>
      </c>
      <c r="K2957" t="s">
        <v>251</v>
      </c>
      <c r="L2957" t="s">
        <v>35</v>
      </c>
    </row>
    <row r="2958" spans="1:12" x14ac:dyDescent="0.25">
      <c r="A2958">
        <v>39</v>
      </c>
      <c r="B2958" s="93">
        <v>43322</v>
      </c>
      <c r="C2958">
        <v>8</v>
      </c>
      <c r="D2958" t="s">
        <v>100</v>
      </c>
      <c r="E2958">
        <v>2018</v>
      </c>
      <c r="F2958" t="s">
        <v>21</v>
      </c>
      <c r="G2958" t="s">
        <v>170</v>
      </c>
      <c r="H2958" t="s">
        <v>171</v>
      </c>
      <c r="I2958">
        <v>86.54</v>
      </c>
      <c r="J2958">
        <v>0</v>
      </c>
      <c r="K2958" t="s">
        <v>251</v>
      </c>
      <c r="L2958" t="s">
        <v>34</v>
      </c>
    </row>
    <row r="2959" spans="1:12" x14ac:dyDescent="0.25">
      <c r="A2959">
        <v>39</v>
      </c>
      <c r="B2959" s="93">
        <v>43325</v>
      </c>
      <c r="C2959">
        <v>8</v>
      </c>
      <c r="D2959" t="s">
        <v>100</v>
      </c>
      <c r="E2959">
        <v>2018</v>
      </c>
      <c r="F2959" t="s">
        <v>22</v>
      </c>
      <c r="G2959" t="s">
        <v>36</v>
      </c>
      <c r="H2959" t="s">
        <v>174</v>
      </c>
      <c r="I2959">
        <v>8</v>
      </c>
      <c r="J2959">
        <v>0</v>
      </c>
      <c r="K2959" t="s">
        <v>251</v>
      </c>
      <c r="L2959" t="s">
        <v>222</v>
      </c>
    </row>
    <row r="2960" spans="1:12" x14ac:dyDescent="0.25">
      <c r="A2960">
        <v>39</v>
      </c>
      <c r="B2960" s="93">
        <v>43327</v>
      </c>
      <c r="C2960">
        <v>8</v>
      </c>
      <c r="D2960" t="s">
        <v>100</v>
      </c>
      <c r="E2960">
        <v>2018</v>
      </c>
      <c r="F2960" t="s">
        <v>21</v>
      </c>
      <c r="G2960" t="s">
        <v>36</v>
      </c>
      <c r="H2960" t="s">
        <v>179</v>
      </c>
      <c r="I2960">
        <v>16</v>
      </c>
      <c r="J2960">
        <v>0</v>
      </c>
      <c r="K2960" t="s">
        <v>251</v>
      </c>
      <c r="L2960" t="s">
        <v>222</v>
      </c>
    </row>
    <row r="2961" spans="1:12" x14ac:dyDescent="0.25">
      <c r="A2961">
        <v>39</v>
      </c>
      <c r="B2961" s="93">
        <v>43328</v>
      </c>
      <c r="C2961">
        <v>8</v>
      </c>
      <c r="D2961" t="s">
        <v>100</v>
      </c>
      <c r="E2961">
        <v>2018</v>
      </c>
      <c r="F2961" t="s">
        <v>21</v>
      </c>
      <c r="G2961" t="s">
        <v>36</v>
      </c>
      <c r="H2961" t="s">
        <v>180</v>
      </c>
      <c r="I2961">
        <v>8</v>
      </c>
      <c r="J2961">
        <v>0</v>
      </c>
      <c r="K2961" t="s">
        <v>251</v>
      </c>
      <c r="L2961" t="s">
        <v>222</v>
      </c>
    </row>
    <row r="2962" spans="1:12" x14ac:dyDescent="0.25">
      <c r="A2962">
        <v>39</v>
      </c>
      <c r="B2962" s="93">
        <v>43333</v>
      </c>
      <c r="C2962">
        <v>8</v>
      </c>
      <c r="D2962" t="s">
        <v>100</v>
      </c>
      <c r="E2962">
        <v>2018</v>
      </c>
      <c r="F2962" t="s">
        <v>21</v>
      </c>
      <c r="G2962" t="s">
        <v>36</v>
      </c>
      <c r="H2962" t="s">
        <v>188</v>
      </c>
      <c r="I2962">
        <v>8</v>
      </c>
      <c r="J2962">
        <v>0</v>
      </c>
      <c r="K2962" t="s">
        <v>251</v>
      </c>
      <c r="L2962" t="s">
        <v>222</v>
      </c>
    </row>
    <row r="2963" spans="1:12" x14ac:dyDescent="0.25">
      <c r="A2963">
        <v>39</v>
      </c>
      <c r="B2963" s="93">
        <v>43333</v>
      </c>
      <c r="C2963">
        <v>8</v>
      </c>
      <c r="D2963" t="s">
        <v>100</v>
      </c>
      <c r="E2963">
        <v>2018</v>
      </c>
      <c r="F2963" t="s">
        <v>22</v>
      </c>
      <c r="G2963" t="s">
        <v>36</v>
      </c>
      <c r="H2963" t="s">
        <v>188</v>
      </c>
      <c r="I2963">
        <v>8</v>
      </c>
      <c r="J2963">
        <v>0</v>
      </c>
      <c r="K2963" t="s">
        <v>251</v>
      </c>
      <c r="L2963" t="s">
        <v>222</v>
      </c>
    </row>
    <row r="2964" spans="1:12" x14ac:dyDescent="0.25">
      <c r="A2964">
        <v>39</v>
      </c>
      <c r="B2964" s="93">
        <v>43334</v>
      </c>
      <c r="C2964">
        <v>8</v>
      </c>
      <c r="D2964" t="s">
        <v>100</v>
      </c>
      <c r="E2964">
        <v>2018</v>
      </c>
      <c r="F2964" t="s">
        <v>21</v>
      </c>
      <c r="G2964" t="s">
        <v>36</v>
      </c>
      <c r="H2964" t="s">
        <v>191</v>
      </c>
      <c r="I2964">
        <v>16</v>
      </c>
      <c r="J2964">
        <v>0</v>
      </c>
      <c r="K2964" t="s">
        <v>251</v>
      </c>
      <c r="L2964" t="s">
        <v>222</v>
      </c>
    </row>
    <row r="2965" spans="1:12" x14ac:dyDescent="0.25">
      <c r="A2965">
        <v>39</v>
      </c>
      <c r="B2965" s="93">
        <v>43335</v>
      </c>
      <c r="C2965">
        <v>8</v>
      </c>
      <c r="D2965" t="s">
        <v>100</v>
      </c>
      <c r="E2965">
        <v>2018</v>
      </c>
      <c r="F2965" t="s">
        <v>21</v>
      </c>
      <c r="G2965" t="s">
        <v>36</v>
      </c>
      <c r="H2965" t="s">
        <v>192</v>
      </c>
      <c r="I2965">
        <v>16</v>
      </c>
      <c r="J2965">
        <v>0</v>
      </c>
      <c r="K2965" t="s">
        <v>251</v>
      </c>
      <c r="L2965" t="s">
        <v>222</v>
      </c>
    </row>
    <row r="2966" spans="1:12" x14ac:dyDescent="0.25">
      <c r="A2966">
        <v>39</v>
      </c>
      <c r="B2966" s="93">
        <v>43336</v>
      </c>
      <c r="C2966">
        <v>8</v>
      </c>
      <c r="D2966" t="s">
        <v>100</v>
      </c>
      <c r="E2966">
        <v>2018</v>
      </c>
      <c r="F2966" t="s">
        <v>21</v>
      </c>
      <c r="G2966" t="s">
        <v>36</v>
      </c>
      <c r="H2966" t="s">
        <v>194</v>
      </c>
      <c r="I2966">
        <v>24</v>
      </c>
      <c r="J2966">
        <v>0</v>
      </c>
      <c r="K2966" t="s">
        <v>251</v>
      </c>
      <c r="L2966" t="s">
        <v>222</v>
      </c>
    </row>
    <row r="2967" spans="1:12" x14ac:dyDescent="0.25">
      <c r="A2967">
        <v>39</v>
      </c>
      <c r="B2967" s="93">
        <v>43337</v>
      </c>
      <c r="C2967">
        <v>8</v>
      </c>
      <c r="D2967" t="s">
        <v>100</v>
      </c>
      <c r="E2967">
        <v>2018</v>
      </c>
      <c r="F2967" t="s">
        <v>21</v>
      </c>
      <c r="G2967" t="s">
        <v>203</v>
      </c>
      <c r="H2967" t="s">
        <v>204</v>
      </c>
      <c r="I2967">
        <v>323.60000000000002</v>
      </c>
      <c r="J2967">
        <v>0</v>
      </c>
      <c r="K2967" t="s">
        <v>251</v>
      </c>
      <c r="L2967" t="s">
        <v>34</v>
      </c>
    </row>
    <row r="2968" spans="1:12" x14ac:dyDescent="0.25">
      <c r="A2968">
        <v>39</v>
      </c>
      <c r="B2968" s="93">
        <v>43343</v>
      </c>
      <c r="C2968">
        <v>8</v>
      </c>
      <c r="D2968" t="s">
        <v>100</v>
      </c>
      <c r="E2968">
        <v>2018</v>
      </c>
      <c r="F2968" t="s">
        <v>22</v>
      </c>
      <c r="G2968" t="s">
        <v>36</v>
      </c>
      <c r="H2968" t="s">
        <v>216</v>
      </c>
      <c r="I2968">
        <v>8</v>
      </c>
      <c r="J2968">
        <v>0</v>
      </c>
      <c r="K2968" t="s">
        <v>251</v>
      </c>
      <c r="L2968" t="s">
        <v>222</v>
      </c>
    </row>
    <row r="2969" spans="1:12" x14ac:dyDescent="0.25">
      <c r="A2969">
        <v>40</v>
      </c>
      <c r="B2969" s="93">
        <v>43316</v>
      </c>
      <c r="C2969">
        <v>8</v>
      </c>
      <c r="D2969" t="s">
        <v>100</v>
      </c>
      <c r="E2969">
        <v>2018</v>
      </c>
      <c r="F2969" t="s">
        <v>23</v>
      </c>
      <c r="G2969" t="s">
        <v>37</v>
      </c>
      <c r="H2969" t="s">
        <v>135</v>
      </c>
      <c r="I2969">
        <v>42</v>
      </c>
      <c r="J2969">
        <v>0</v>
      </c>
      <c r="K2969" t="s">
        <v>252</v>
      </c>
      <c r="L2969" t="s">
        <v>35</v>
      </c>
    </row>
    <row r="2970" spans="1:12" x14ac:dyDescent="0.25">
      <c r="A2970">
        <v>40</v>
      </c>
      <c r="B2970" s="93">
        <v>43326</v>
      </c>
      <c r="C2970">
        <v>8</v>
      </c>
      <c r="D2970" t="s">
        <v>100</v>
      </c>
      <c r="E2970">
        <v>2018</v>
      </c>
      <c r="F2970" t="s">
        <v>23</v>
      </c>
      <c r="G2970" t="s">
        <v>37</v>
      </c>
      <c r="H2970" t="s">
        <v>135</v>
      </c>
      <c r="I2970">
        <v>3</v>
      </c>
      <c r="J2970">
        <v>0</v>
      </c>
      <c r="K2970" t="s">
        <v>252</v>
      </c>
      <c r="L2970" t="s">
        <v>35</v>
      </c>
    </row>
    <row r="2971" spans="1:12" x14ac:dyDescent="0.25">
      <c r="A2971">
        <v>40</v>
      </c>
      <c r="B2971" s="93">
        <v>43328</v>
      </c>
      <c r="C2971">
        <v>8</v>
      </c>
      <c r="D2971" t="s">
        <v>100</v>
      </c>
      <c r="E2971">
        <v>2018</v>
      </c>
      <c r="F2971" t="s">
        <v>22</v>
      </c>
      <c r="G2971" t="s">
        <v>35</v>
      </c>
      <c r="H2971" t="s">
        <v>180</v>
      </c>
      <c r="I2971">
        <v>182</v>
      </c>
      <c r="J2971">
        <v>0</v>
      </c>
      <c r="K2971" t="s">
        <v>252</v>
      </c>
      <c r="L2971" t="s">
        <v>35</v>
      </c>
    </row>
    <row r="2972" spans="1:12" x14ac:dyDescent="0.25">
      <c r="A2972">
        <v>40</v>
      </c>
      <c r="B2972" s="93">
        <v>43332</v>
      </c>
      <c r="C2972">
        <v>8</v>
      </c>
      <c r="D2972" t="s">
        <v>100</v>
      </c>
      <c r="E2972">
        <v>2018</v>
      </c>
      <c r="F2972" t="s">
        <v>23</v>
      </c>
      <c r="G2972" t="s">
        <v>37</v>
      </c>
      <c r="H2972" t="s">
        <v>135</v>
      </c>
      <c r="I2972">
        <v>14</v>
      </c>
      <c r="J2972">
        <v>0</v>
      </c>
      <c r="K2972" t="s">
        <v>252</v>
      </c>
      <c r="L2972" t="s">
        <v>35</v>
      </c>
    </row>
    <row r="2973" spans="1:12" x14ac:dyDescent="0.25">
      <c r="A2973">
        <v>40</v>
      </c>
      <c r="B2973" s="93">
        <v>43337</v>
      </c>
      <c r="C2973">
        <v>8</v>
      </c>
      <c r="D2973" t="s">
        <v>100</v>
      </c>
      <c r="E2973">
        <v>2018</v>
      </c>
      <c r="F2973" t="s">
        <v>23</v>
      </c>
      <c r="G2973" t="s">
        <v>37</v>
      </c>
      <c r="H2973" t="s">
        <v>135</v>
      </c>
      <c r="I2973">
        <v>14</v>
      </c>
      <c r="J2973">
        <v>0</v>
      </c>
      <c r="K2973" t="s">
        <v>252</v>
      </c>
      <c r="L2973" t="s">
        <v>35</v>
      </c>
    </row>
    <row r="2974" spans="1:12" x14ac:dyDescent="0.25">
      <c r="A2974">
        <v>41</v>
      </c>
      <c r="B2974" s="93">
        <v>43320</v>
      </c>
      <c r="C2974">
        <v>8</v>
      </c>
      <c r="D2974" t="s">
        <v>100</v>
      </c>
      <c r="E2974">
        <v>2018</v>
      </c>
      <c r="F2974" t="s">
        <v>23</v>
      </c>
      <c r="G2974" t="s">
        <v>37</v>
      </c>
      <c r="H2974" t="s">
        <v>165</v>
      </c>
      <c r="I2974">
        <v>9.5500000000000007</v>
      </c>
      <c r="J2974">
        <v>0</v>
      </c>
      <c r="K2974" t="s">
        <v>253</v>
      </c>
      <c r="L2974" t="s">
        <v>35</v>
      </c>
    </row>
    <row r="2975" spans="1:12" x14ac:dyDescent="0.25">
      <c r="A2975">
        <v>41</v>
      </c>
      <c r="B2975" s="93">
        <v>43322</v>
      </c>
      <c r="C2975">
        <v>8</v>
      </c>
      <c r="D2975" t="s">
        <v>100</v>
      </c>
      <c r="E2975">
        <v>2018</v>
      </c>
      <c r="F2975" t="s">
        <v>21</v>
      </c>
      <c r="G2975" t="s">
        <v>170</v>
      </c>
      <c r="H2975" t="s">
        <v>171</v>
      </c>
      <c r="I2975">
        <v>29.5</v>
      </c>
      <c r="J2975">
        <v>0</v>
      </c>
      <c r="K2975" t="s">
        <v>253</v>
      </c>
      <c r="L2975" t="s">
        <v>34</v>
      </c>
    </row>
    <row r="2976" spans="1:12" x14ac:dyDescent="0.25">
      <c r="A2976">
        <v>41</v>
      </c>
      <c r="B2976" s="93">
        <v>43326</v>
      </c>
      <c r="C2976">
        <v>8</v>
      </c>
      <c r="D2976" t="s">
        <v>100</v>
      </c>
      <c r="E2976">
        <v>2018</v>
      </c>
      <c r="F2976" t="s">
        <v>23</v>
      </c>
      <c r="G2976" t="s">
        <v>58</v>
      </c>
      <c r="H2976" t="s">
        <v>177</v>
      </c>
      <c r="I2976">
        <v>42.85</v>
      </c>
      <c r="J2976">
        <v>0</v>
      </c>
      <c r="K2976" t="s">
        <v>253</v>
      </c>
      <c r="L2976" t="s">
        <v>222</v>
      </c>
    </row>
    <row r="2977" spans="1:12" x14ac:dyDescent="0.25">
      <c r="A2977">
        <v>41</v>
      </c>
      <c r="B2977" s="93">
        <v>43337</v>
      </c>
      <c r="C2977">
        <v>8</v>
      </c>
      <c r="D2977" t="s">
        <v>100</v>
      </c>
      <c r="E2977">
        <v>2018</v>
      </c>
      <c r="F2977" t="s">
        <v>21</v>
      </c>
      <c r="G2977" t="s">
        <v>203</v>
      </c>
      <c r="H2977" t="s">
        <v>204</v>
      </c>
      <c r="I2977">
        <v>51.73</v>
      </c>
      <c r="J2977">
        <v>0</v>
      </c>
      <c r="K2977" t="s">
        <v>253</v>
      </c>
      <c r="L2977" t="s">
        <v>34</v>
      </c>
    </row>
    <row r="2978" spans="1:12" x14ac:dyDescent="0.25">
      <c r="A2978">
        <v>41</v>
      </c>
      <c r="B2978" s="93">
        <v>43343</v>
      </c>
      <c r="C2978">
        <v>8</v>
      </c>
      <c r="D2978" t="s">
        <v>100</v>
      </c>
      <c r="E2978">
        <v>2018</v>
      </c>
      <c r="F2978" t="s">
        <v>23</v>
      </c>
      <c r="G2978" t="s">
        <v>37</v>
      </c>
      <c r="H2978" t="s">
        <v>165</v>
      </c>
      <c r="I2978">
        <v>14.55</v>
      </c>
      <c r="J2978">
        <v>0</v>
      </c>
      <c r="K2978" t="s">
        <v>253</v>
      </c>
      <c r="L2978" t="s">
        <v>35</v>
      </c>
    </row>
    <row r="2979" spans="1:12" x14ac:dyDescent="0.25">
      <c r="A2979">
        <v>43</v>
      </c>
      <c r="B2979" s="93">
        <v>43318</v>
      </c>
      <c r="C2979">
        <v>8</v>
      </c>
      <c r="D2979" t="s">
        <v>100</v>
      </c>
      <c r="E2979">
        <v>2018</v>
      </c>
      <c r="F2979" t="s">
        <v>21</v>
      </c>
      <c r="G2979" t="s">
        <v>36</v>
      </c>
      <c r="H2979" t="s">
        <v>159</v>
      </c>
      <c r="I2979">
        <v>8</v>
      </c>
      <c r="J2979">
        <v>0</v>
      </c>
      <c r="K2979" t="s">
        <v>254</v>
      </c>
      <c r="L2979" t="s">
        <v>222</v>
      </c>
    </row>
    <row r="2980" spans="1:12" x14ac:dyDescent="0.25">
      <c r="A2980">
        <v>43</v>
      </c>
      <c r="B2980" s="93">
        <v>43321</v>
      </c>
      <c r="C2980">
        <v>8</v>
      </c>
      <c r="D2980" t="s">
        <v>100</v>
      </c>
      <c r="E2980">
        <v>2018</v>
      </c>
      <c r="F2980" t="s">
        <v>21</v>
      </c>
      <c r="G2980" t="s">
        <v>36</v>
      </c>
      <c r="H2980" t="s">
        <v>166</v>
      </c>
      <c r="I2980">
        <v>16</v>
      </c>
      <c r="J2980">
        <v>0</v>
      </c>
      <c r="K2980" t="s">
        <v>254</v>
      </c>
      <c r="L2980" t="s">
        <v>222</v>
      </c>
    </row>
    <row r="2981" spans="1:12" x14ac:dyDescent="0.25">
      <c r="A2981">
        <v>43</v>
      </c>
      <c r="B2981" s="93">
        <v>43322</v>
      </c>
      <c r="C2981">
        <v>8</v>
      </c>
      <c r="D2981" t="s">
        <v>100</v>
      </c>
      <c r="E2981">
        <v>2018</v>
      </c>
      <c r="F2981" t="s">
        <v>22</v>
      </c>
      <c r="G2981" t="s">
        <v>170</v>
      </c>
      <c r="H2981" t="s">
        <v>171</v>
      </c>
      <c r="I2981">
        <v>28.78</v>
      </c>
      <c r="J2981">
        <v>0</v>
      </c>
      <c r="K2981" t="s">
        <v>254</v>
      </c>
      <c r="L2981" t="s">
        <v>34</v>
      </c>
    </row>
    <row r="2982" spans="1:12" x14ac:dyDescent="0.25">
      <c r="A2982">
        <v>43</v>
      </c>
      <c r="B2982" s="93">
        <v>43322</v>
      </c>
      <c r="C2982">
        <v>8</v>
      </c>
      <c r="D2982" t="s">
        <v>100</v>
      </c>
      <c r="E2982">
        <v>2018</v>
      </c>
      <c r="F2982" t="s">
        <v>21</v>
      </c>
      <c r="G2982" t="s">
        <v>170</v>
      </c>
      <c r="H2982" t="s">
        <v>171</v>
      </c>
      <c r="I2982">
        <v>338.3</v>
      </c>
      <c r="J2982">
        <v>0</v>
      </c>
      <c r="K2982" t="s">
        <v>254</v>
      </c>
      <c r="L2982" t="s">
        <v>34</v>
      </c>
    </row>
    <row r="2983" spans="1:12" x14ac:dyDescent="0.25">
      <c r="A2983">
        <v>43</v>
      </c>
      <c r="B2983" s="93">
        <v>43327</v>
      </c>
      <c r="C2983">
        <v>8</v>
      </c>
      <c r="D2983" t="s">
        <v>100</v>
      </c>
      <c r="E2983">
        <v>2018</v>
      </c>
      <c r="F2983" t="s">
        <v>23</v>
      </c>
      <c r="G2983" t="s">
        <v>37</v>
      </c>
      <c r="H2983" t="s">
        <v>144</v>
      </c>
      <c r="I2983">
        <v>7.35</v>
      </c>
      <c r="J2983">
        <v>0</v>
      </c>
      <c r="K2983" t="s">
        <v>254</v>
      </c>
      <c r="L2983" t="s">
        <v>35</v>
      </c>
    </row>
    <row r="2984" spans="1:12" x14ac:dyDescent="0.25">
      <c r="A2984">
        <v>43</v>
      </c>
      <c r="B2984" s="93">
        <v>43327</v>
      </c>
      <c r="C2984">
        <v>8</v>
      </c>
      <c r="D2984" t="s">
        <v>100</v>
      </c>
      <c r="E2984">
        <v>2018</v>
      </c>
      <c r="F2984" t="s">
        <v>21</v>
      </c>
      <c r="G2984" t="s">
        <v>156</v>
      </c>
      <c r="H2984" t="s">
        <v>178</v>
      </c>
      <c r="I2984">
        <v>79.02</v>
      </c>
      <c r="J2984">
        <v>0</v>
      </c>
      <c r="K2984" t="s">
        <v>254</v>
      </c>
      <c r="L2984" t="s">
        <v>34</v>
      </c>
    </row>
    <row r="2985" spans="1:12" x14ac:dyDescent="0.25">
      <c r="A2985">
        <v>43</v>
      </c>
      <c r="B2985" s="93">
        <v>43328</v>
      </c>
      <c r="C2985">
        <v>8</v>
      </c>
      <c r="D2985" t="s">
        <v>100</v>
      </c>
      <c r="E2985">
        <v>2018</v>
      </c>
      <c r="F2985" t="s">
        <v>22</v>
      </c>
      <c r="G2985" t="s">
        <v>36</v>
      </c>
      <c r="H2985" t="s">
        <v>180</v>
      </c>
      <c r="I2985">
        <v>8</v>
      </c>
      <c r="J2985">
        <v>0</v>
      </c>
      <c r="K2985" t="s">
        <v>254</v>
      </c>
      <c r="L2985" t="s">
        <v>222</v>
      </c>
    </row>
    <row r="2986" spans="1:12" x14ac:dyDescent="0.25">
      <c r="A2986">
        <v>43</v>
      </c>
      <c r="B2986" s="93">
        <v>43334</v>
      </c>
      <c r="C2986">
        <v>8</v>
      </c>
      <c r="D2986" t="s">
        <v>100</v>
      </c>
      <c r="E2986">
        <v>2018</v>
      </c>
      <c r="F2986" t="s">
        <v>21</v>
      </c>
      <c r="G2986" t="s">
        <v>36</v>
      </c>
      <c r="H2986" t="s">
        <v>191</v>
      </c>
      <c r="I2986">
        <v>24</v>
      </c>
      <c r="J2986">
        <v>0</v>
      </c>
      <c r="K2986" t="s">
        <v>254</v>
      </c>
      <c r="L2986" t="s">
        <v>222</v>
      </c>
    </row>
    <row r="2987" spans="1:12" x14ac:dyDescent="0.25">
      <c r="A2987">
        <v>43</v>
      </c>
      <c r="B2987" s="93">
        <v>43335</v>
      </c>
      <c r="C2987">
        <v>8</v>
      </c>
      <c r="D2987" t="s">
        <v>100</v>
      </c>
      <c r="E2987">
        <v>2018</v>
      </c>
      <c r="F2987" t="s">
        <v>23</v>
      </c>
      <c r="G2987" t="s">
        <v>63</v>
      </c>
      <c r="H2987" t="s">
        <v>192</v>
      </c>
      <c r="I2987">
        <v>47</v>
      </c>
      <c r="J2987">
        <v>0</v>
      </c>
      <c r="K2987" t="s">
        <v>254</v>
      </c>
      <c r="L2987" t="s">
        <v>64</v>
      </c>
    </row>
    <row r="2988" spans="1:12" x14ac:dyDescent="0.25">
      <c r="A2988">
        <v>43</v>
      </c>
      <c r="B2988" s="93">
        <v>43337</v>
      </c>
      <c r="C2988">
        <v>8</v>
      </c>
      <c r="D2988" t="s">
        <v>100</v>
      </c>
      <c r="E2988">
        <v>2018</v>
      </c>
      <c r="F2988" t="s">
        <v>21</v>
      </c>
      <c r="G2988" t="s">
        <v>203</v>
      </c>
      <c r="H2988" t="s">
        <v>204</v>
      </c>
      <c r="I2988">
        <v>235.92</v>
      </c>
      <c r="J2988">
        <v>0</v>
      </c>
      <c r="K2988" t="s">
        <v>254</v>
      </c>
      <c r="L2988" t="s">
        <v>34</v>
      </c>
    </row>
    <row r="2989" spans="1:12" x14ac:dyDescent="0.25">
      <c r="A2989">
        <v>43</v>
      </c>
      <c r="B2989" s="93">
        <v>43340</v>
      </c>
      <c r="C2989">
        <v>8</v>
      </c>
      <c r="D2989" t="s">
        <v>100</v>
      </c>
      <c r="E2989">
        <v>2018</v>
      </c>
      <c r="F2989" t="s">
        <v>22</v>
      </c>
      <c r="G2989" t="s">
        <v>36</v>
      </c>
      <c r="H2989" t="s">
        <v>209</v>
      </c>
      <c r="I2989">
        <v>8</v>
      </c>
      <c r="J2989">
        <v>0</v>
      </c>
      <c r="K2989" t="s">
        <v>254</v>
      </c>
      <c r="L2989" t="s">
        <v>222</v>
      </c>
    </row>
    <row r="2990" spans="1:12" x14ac:dyDescent="0.25">
      <c r="A2990">
        <v>43</v>
      </c>
      <c r="B2990" s="93">
        <v>43343</v>
      </c>
      <c r="C2990">
        <v>8</v>
      </c>
      <c r="D2990" t="s">
        <v>100</v>
      </c>
      <c r="E2990">
        <v>2018</v>
      </c>
      <c r="F2990" t="s">
        <v>22</v>
      </c>
      <c r="G2990" t="s">
        <v>36</v>
      </c>
      <c r="H2990" t="s">
        <v>216</v>
      </c>
      <c r="I2990">
        <v>8</v>
      </c>
      <c r="J2990">
        <v>0</v>
      </c>
      <c r="K2990" t="s">
        <v>254</v>
      </c>
      <c r="L2990" t="s">
        <v>222</v>
      </c>
    </row>
    <row r="2991" spans="1:12" x14ac:dyDescent="0.25">
      <c r="A2991">
        <v>44</v>
      </c>
      <c r="B2991" s="93">
        <v>43314</v>
      </c>
      <c r="C2991">
        <v>8</v>
      </c>
      <c r="D2991" t="s">
        <v>100</v>
      </c>
      <c r="E2991">
        <v>2018</v>
      </c>
      <c r="F2991" t="s">
        <v>21</v>
      </c>
      <c r="G2991" t="s">
        <v>36</v>
      </c>
      <c r="H2991" t="s">
        <v>152</v>
      </c>
      <c r="I2991">
        <v>8</v>
      </c>
      <c r="J2991">
        <v>0</v>
      </c>
      <c r="K2991" t="s">
        <v>255</v>
      </c>
      <c r="L2991" t="s">
        <v>222</v>
      </c>
    </row>
    <row r="2992" spans="1:12" x14ac:dyDescent="0.25">
      <c r="A2992">
        <v>44</v>
      </c>
      <c r="B2992" s="93">
        <v>43318</v>
      </c>
      <c r="C2992">
        <v>8</v>
      </c>
      <c r="D2992" t="s">
        <v>100</v>
      </c>
      <c r="E2992">
        <v>2018</v>
      </c>
      <c r="F2992" t="s">
        <v>21</v>
      </c>
      <c r="G2992" t="s">
        <v>36</v>
      </c>
      <c r="H2992" t="s">
        <v>159</v>
      </c>
      <c r="I2992">
        <v>48</v>
      </c>
      <c r="J2992">
        <v>0</v>
      </c>
      <c r="K2992" t="s">
        <v>255</v>
      </c>
      <c r="L2992" t="s">
        <v>222</v>
      </c>
    </row>
    <row r="2993" spans="1:12" x14ac:dyDescent="0.25">
      <c r="A2993">
        <v>44</v>
      </c>
      <c r="B2993" s="93">
        <v>43322</v>
      </c>
      <c r="C2993">
        <v>8</v>
      </c>
      <c r="D2993" t="s">
        <v>100</v>
      </c>
      <c r="E2993">
        <v>2018</v>
      </c>
      <c r="F2993" t="s">
        <v>22</v>
      </c>
      <c r="G2993" t="s">
        <v>170</v>
      </c>
      <c r="H2993" t="s">
        <v>171</v>
      </c>
      <c r="I2993">
        <v>33.15</v>
      </c>
      <c r="J2993">
        <v>0</v>
      </c>
      <c r="K2993" t="s">
        <v>255</v>
      </c>
      <c r="L2993" t="s">
        <v>34</v>
      </c>
    </row>
    <row r="2994" spans="1:12" x14ac:dyDescent="0.25">
      <c r="A2994">
        <v>44</v>
      </c>
      <c r="B2994" s="93">
        <v>43322</v>
      </c>
      <c r="C2994">
        <v>8</v>
      </c>
      <c r="D2994" t="s">
        <v>100</v>
      </c>
      <c r="E2994">
        <v>2018</v>
      </c>
      <c r="F2994" t="s">
        <v>21</v>
      </c>
      <c r="G2994" t="s">
        <v>170</v>
      </c>
      <c r="H2994" t="s">
        <v>171</v>
      </c>
      <c r="I2994">
        <v>51.02</v>
      </c>
      <c r="J2994">
        <v>0</v>
      </c>
      <c r="K2994" t="s">
        <v>255</v>
      </c>
      <c r="L2994" t="s">
        <v>34</v>
      </c>
    </row>
    <row r="2995" spans="1:12" x14ac:dyDescent="0.25">
      <c r="A2995">
        <v>44</v>
      </c>
      <c r="B2995" s="93">
        <v>43322</v>
      </c>
      <c r="C2995">
        <v>8</v>
      </c>
      <c r="D2995" t="s">
        <v>100</v>
      </c>
      <c r="E2995">
        <v>2018</v>
      </c>
      <c r="F2995" t="s">
        <v>23</v>
      </c>
      <c r="G2995" t="s">
        <v>170</v>
      </c>
      <c r="H2995" t="s">
        <v>171</v>
      </c>
      <c r="I2995">
        <v>51.1</v>
      </c>
      <c r="J2995">
        <v>0</v>
      </c>
      <c r="K2995" t="s">
        <v>255</v>
      </c>
      <c r="L2995" t="s">
        <v>34</v>
      </c>
    </row>
    <row r="2996" spans="1:12" x14ac:dyDescent="0.25">
      <c r="A2996">
        <v>44</v>
      </c>
      <c r="B2996" s="93">
        <v>43328</v>
      </c>
      <c r="C2996">
        <v>8</v>
      </c>
      <c r="D2996" t="s">
        <v>100</v>
      </c>
      <c r="E2996">
        <v>2018</v>
      </c>
      <c r="F2996" t="s">
        <v>23</v>
      </c>
      <c r="G2996" t="s">
        <v>36</v>
      </c>
      <c r="H2996" t="s">
        <v>180</v>
      </c>
      <c r="I2996">
        <v>8</v>
      </c>
      <c r="J2996">
        <v>0</v>
      </c>
      <c r="K2996" t="s">
        <v>255</v>
      </c>
      <c r="L2996" t="s">
        <v>222</v>
      </c>
    </row>
    <row r="2997" spans="1:12" x14ac:dyDescent="0.25">
      <c r="A2997">
        <v>44</v>
      </c>
      <c r="B2997" s="93">
        <v>43329</v>
      </c>
      <c r="C2997">
        <v>8</v>
      </c>
      <c r="D2997" t="s">
        <v>100</v>
      </c>
      <c r="E2997">
        <v>2018</v>
      </c>
      <c r="F2997" t="s">
        <v>21</v>
      </c>
      <c r="G2997" t="s">
        <v>36</v>
      </c>
      <c r="H2997" t="s">
        <v>182</v>
      </c>
      <c r="I2997">
        <v>16</v>
      </c>
      <c r="J2997">
        <v>0</v>
      </c>
      <c r="K2997" t="s">
        <v>255</v>
      </c>
      <c r="L2997" t="s">
        <v>222</v>
      </c>
    </row>
    <row r="2998" spans="1:12" x14ac:dyDescent="0.25">
      <c r="A2998">
        <v>44</v>
      </c>
      <c r="B2998" s="93">
        <v>43334</v>
      </c>
      <c r="C2998">
        <v>8</v>
      </c>
      <c r="D2998" t="s">
        <v>100</v>
      </c>
      <c r="E2998">
        <v>2018</v>
      </c>
      <c r="F2998" t="s">
        <v>21</v>
      </c>
      <c r="G2998" t="s">
        <v>36</v>
      </c>
      <c r="H2998" t="s">
        <v>191</v>
      </c>
      <c r="I2998">
        <v>16</v>
      </c>
      <c r="J2998">
        <v>0</v>
      </c>
      <c r="K2998" t="s">
        <v>255</v>
      </c>
      <c r="L2998" t="s">
        <v>222</v>
      </c>
    </row>
    <row r="2999" spans="1:12" x14ac:dyDescent="0.25">
      <c r="A2999">
        <v>44</v>
      </c>
      <c r="B2999" s="93">
        <v>43335</v>
      </c>
      <c r="C2999">
        <v>8</v>
      </c>
      <c r="D2999" t="s">
        <v>100</v>
      </c>
      <c r="E2999">
        <v>2018</v>
      </c>
      <c r="F2999" t="s">
        <v>23</v>
      </c>
      <c r="G2999" t="s">
        <v>63</v>
      </c>
      <c r="H2999" t="s">
        <v>192</v>
      </c>
      <c r="I2999">
        <v>0.01</v>
      </c>
      <c r="J2999">
        <v>0</v>
      </c>
      <c r="K2999" t="s">
        <v>255</v>
      </c>
      <c r="L2999" t="s">
        <v>64</v>
      </c>
    </row>
    <row r="3000" spans="1:12" x14ac:dyDescent="0.25">
      <c r="A3000">
        <v>44</v>
      </c>
      <c r="B3000" s="93">
        <v>43335</v>
      </c>
      <c r="C3000">
        <v>8</v>
      </c>
      <c r="D3000" t="s">
        <v>100</v>
      </c>
      <c r="E3000">
        <v>2018</v>
      </c>
      <c r="F3000" t="s">
        <v>23</v>
      </c>
      <c r="G3000" t="s">
        <v>63</v>
      </c>
      <c r="H3000" t="s">
        <v>192</v>
      </c>
      <c r="I3000">
        <v>0</v>
      </c>
      <c r="J3000">
        <v>0.01</v>
      </c>
      <c r="K3000" t="s">
        <v>255</v>
      </c>
      <c r="L3000" t="s">
        <v>64</v>
      </c>
    </row>
    <row r="3001" spans="1:12" x14ac:dyDescent="0.25">
      <c r="A3001">
        <v>44</v>
      </c>
      <c r="B3001" s="93">
        <v>43337</v>
      </c>
      <c r="C3001">
        <v>8</v>
      </c>
      <c r="D3001" t="s">
        <v>100</v>
      </c>
      <c r="E3001">
        <v>2018</v>
      </c>
      <c r="F3001" t="s">
        <v>23</v>
      </c>
      <c r="G3001" t="s">
        <v>203</v>
      </c>
      <c r="H3001" t="s">
        <v>204</v>
      </c>
      <c r="I3001">
        <v>28.22</v>
      </c>
      <c r="J3001">
        <v>0</v>
      </c>
      <c r="K3001" t="s">
        <v>255</v>
      </c>
      <c r="L3001" t="s">
        <v>34</v>
      </c>
    </row>
    <row r="3002" spans="1:12" x14ac:dyDescent="0.25">
      <c r="A3002">
        <v>44</v>
      </c>
      <c r="B3002" s="93">
        <v>43337</v>
      </c>
      <c r="C3002">
        <v>8</v>
      </c>
      <c r="D3002" t="s">
        <v>100</v>
      </c>
      <c r="E3002">
        <v>2018</v>
      </c>
      <c r="F3002" t="s">
        <v>21</v>
      </c>
      <c r="G3002" t="s">
        <v>203</v>
      </c>
      <c r="H3002" t="s">
        <v>204</v>
      </c>
      <c r="I3002">
        <v>301.62</v>
      </c>
      <c r="J3002">
        <v>0</v>
      </c>
      <c r="K3002" t="s">
        <v>255</v>
      </c>
      <c r="L3002" t="s">
        <v>34</v>
      </c>
    </row>
    <row r="3003" spans="1:12" x14ac:dyDescent="0.25">
      <c r="A3003">
        <v>44</v>
      </c>
      <c r="B3003" s="93">
        <v>43340</v>
      </c>
      <c r="C3003">
        <v>8</v>
      </c>
      <c r="D3003" t="s">
        <v>100</v>
      </c>
      <c r="E3003">
        <v>2018</v>
      </c>
      <c r="F3003" t="s">
        <v>21</v>
      </c>
      <c r="G3003" t="s">
        <v>36</v>
      </c>
      <c r="H3003" t="s">
        <v>209</v>
      </c>
      <c r="I3003">
        <v>8</v>
      </c>
      <c r="J3003">
        <v>0</v>
      </c>
      <c r="K3003" t="s">
        <v>255</v>
      </c>
      <c r="L3003" t="s">
        <v>222</v>
      </c>
    </row>
    <row r="3004" spans="1:12" x14ac:dyDescent="0.25">
      <c r="A3004">
        <v>44</v>
      </c>
      <c r="B3004" s="93">
        <v>43341</v>
      </c>
      <c r="C3004">
        <v>8</v>
      </c>
      <c r="D3004" t="s">
        <v>100</v>
      </c>
      <c r="E3004">
        <v>2018</v>
      </c>
      <c r="F3004" t="s">
        <v>23</v>
      </c>
      <c r="G3004" t="s">
        <v>63</v>
      </c>
      <c r="H3004" t="s">
        <v>210</v>
      </c>
      <c r="I3004">
        <v>52.89</v>
      </c>
      <c r="J3004">
        <v>0</v>
      </c>
      <c r="K3004" t="s">
        <v>255</v>
      </c>
      <c r="L3004" t="s">
        <v>64</v>
      </c>
    </row>
    <row r="3005" spans="1:12" x14ac:dyDescent="0.25">
      <c r="A3005">
        <v>46</v>
      </c>
      <c r="B3005" s="93">
        <v>43319</v>
      </c>
      <c r="C3005">
        <v>8</v>
      </c>
      <c r="D3005" t="s">
        <v>100</v>
      </c>
      <c r="E3005">
        <v>2018</v>
      </c>
      <c r="F3005" t="s">
        <v>21</v>
      </c>
      <c r="G3005" t="s">
        <v>36</v>
      </c>
      <c r="H3005" t="s">
        <v>162</v>
      </c>
      <c r="I3005">
        <v>56</v>
      </c>
      <c r="J3005">
        <v>0</v>
      </c>
      <c r="K3005" t="s">
        <v>256</v>
      </c>
      <c r="L3005" t="s">
        <v>222</v>
      </c>
    </row>
    <row r="3006" spans="1:12" x14ac:dyDescent="0.25">
      <c r="A3006">
        <v>46</v>
      </c>
      <c r="B3006" s="93">
        <v>43321</v>
      </c>
      <c r="C3006">
        <v>8</v>
      </c>
      <c r="D3006" t="s">
        <v>100</v>
      </c>
      <c r="E3006">
        <v>2018</v>
      </c>
      <c r="F3006" t="s">
        <v>22</v>
      </c>
      <c r="G3006" t="s">
        <v>36</v>
      </c>
      <c r="H3006" t="s">
        <v>166</v>
      </c>
      <c r="I3006">
        <v>8</v>
      </c>
      <c r="J3006">
        <v>0</v>
      </c>
      <c r="K3006" t="s">
        <v>256</v>
      </c>
      <c r="L3006" t="s">
        <v>222</v>
      </c>
    </row>
    <row r="3007" spans="1:12" x14ac:dyDescent="0.25">
      <c r="A3007">
        <v>46</v>
      </c>
      <c r="B3007" s="93">
        <v>43321</v>
      </c>
      <c r="C3007">
        <v>8</v>
      </c>
      <c r="D3007" t="s">
        <v>100</v>
      </c>
      <c r="E3007">
        <v>2018</v>
      </c>
      <c r="F3007" t="s">
        <v>23</v>
      </c>
      <c r="G3007" t="s">
        <v>64</v>
      </c>
      <c r="H3007" t="s">
        <v>166</v>
      </c>
      <c r="I3007">
        <v>13.92</v>
      </c>
      <c r="J3007">
        <v>0</v>
      </c>
      <c r="K3007" t="s">
        <v>256</v>
      </c>
      <c r="L3007" t="s">
        <v>64</v>
      </c>
    </row>
    <row r="3008" spans="1:12" x14ac:dyDescent="0.25">
      <c r="A3008">
        <v>46</v>
      </c>
      <c r="B3008" s="93">
        <v>43321</v>
      </c>
      <c r="C3008">
        <v>8</v>
      </c>
      <c r="D3008" t="s">
        <v>100</v>
      </c>
      <c r="E3008">
        <v>2018</v>
      </c>
      <c r="F3008" t="s">
        <v>21</v>
      </c>
      <c r="G3008" t="s">
        <v>36</v>
      </c>
      <c r="H3008" t="s">
        <v>166</v>
      </c>
      <c r="I3008">
        <v>16</v>
      </c>
      <c r="J3008">
        <v>0</v>
      </c>
      <c r="K3008" t="s">
        <v>256</v>
      </c>
      <c r="L3008" t="s">
        <v>222</v>
      </c>
    </row>
    <row r="3009" spans="1:12" x14ac:dyDescent="0.25">
      <c r="A3009">
        <v>46</v>
      </c>
      <c r="B3009" s="93">
        <v>43322</v>
      </c>
      <c r="C3009">
        <v>8</v>
      </c>
      <c r="D3009" t="s">
        <v>100</v>
      </c>
      <c r="E3009">
        <v>2018</v>
      </c>
      <c r="F3009" t="s">
        <v>21</v>
      </c>
      <c r="G3009" t="s">
        <v>170</v>
      </c>
      <c r="H3009" t="s">
        <v>171</v>
      </c>
      <c r="I3009">
        <v>145.5</v>
      </c>
      <c r="J3009">
        <v>0</v>
      </c>
      <c r="K3009" t="s">
        <v>256</v>
      </c>
      <c r="L3009" t="s">
        <v>34</v>
      </c>
    </row>
    <row r="3010" spans="1:12" x14ac:dyDescent="0.25">
      <c r="A3010">
        <v>46</v>
      </c>
      <c r="B3010" s="93">
        <v>43329</v>
      </c>
      <c r="C3010">
        <v>8</v>
      </c>
      <c r="D3010" t="s">
        <v>100</v>
      </c>
      <c r="E3010">
        <v>2018</v>
      </c>
      <c r="F3010" t="s">
        <v>22</v>
      </c>
      <c r="G3010" t="s">
        <v>36</v>
      </c>
      <c r="H3010" t="s">
        <v>182</v>
      </c>
      <c r="I3010">
        <v>8</v>
      </c>
      <c r="J3010">
        <v>0</v>
      </c>
      <c r="K3010" t="s">
        <v>256</v>
      </c>
      <c r="L3010" t="s">
        <v>222</v>
      </c>
    </row>
    <row r="3011" spans="1:12" x14ac:dyDescent="0.25">
      <c r="A3011">
        <v>46</v>
      </c>
      <c r="B3011" s="93">
        <v>43329</v>
      </c>
      <c r="C3011">
        <v>8</v>
      </c>
      <c r="D3011" t="s">
        <v>100</v>
      </c>
      <c r="E3011">
        <v>2018</v>
      </c>
      <c r="F3011" t="s">
        <v>23</v>
      </c>
      <c r="G3011" t="s">
        <v>35</v>
      </c>
      <c r="H3011" t="s">
        <v>182</v>
      </c>
      <c r="I3011">
        <v>12</v>
      </c>
      <c r="J3011">
        <v>0</v>
      </c>
      <c r="K3011" t="s">
        <v>256</v>
      </c>
      <c r="L3011" t="s">
        <v>35</v>
      </c>
    </row>
    <row r="3012" spans="1:12" x14ac:dyDescent="0.25">
      <c r="A3012">
        <v>46</v>
      </c>
      <c r="B3012" s="93">
        <v>43329</v>
      </c>
      <c r="C3012">
        <v>8</v>
      </c>
      <c r="D3012" t="s">
        <v>100</v>
      </c>
      <c r="E3012">
        <v>2018</v>
      </c>
      <c r="F3012" t="s">
        <v>23</v>
      </c>
      <c r="G3012" t="s">
        <v>58</v>
      </c>
      <c r="H3012" t="s">
        <v>182</v>
      </c>
      <c r="I3012">
        <v>27.47</v>
      </c>
      <c r="J3012">
        <v>0</v>
      </c>
      <c r="K3012" t="s">
        <v>256</v>
      </c>
      <c r="L3012" t="s">
        <v>222</v>
      </c>
    </row>
    <row r="3013" spans="1:12" x14ac:dyDescent="0.25">
      <c r="A3013">
        <v>46</v>
      </c>
      <c r="B3013" s="93">
        <v>43329</v>
      </c>
      <c r="C3013">
        <v>8</v>
      </c>
      <c r="D3013" t="s">
        <v>100</v>
      </c>
      <c r="E3013">
        <v>2018</v>
      </c>
      <c r="F3013" t="s">
        <v>23</v>
      </c>
      <c r="G3013" t="s">
        <v>63</v>
      </c>
      <c r="H3013" t="s">
        <v>182</v>
      </c>
      <c r="I3013">
        <v>29.77</v>
      </c>
      <c r="J3013">
        <v>0</v>
      </c>
      <c r="K3013" t="s">
        <v>256</v>
      </c>
      <c r="L3013" t="s">
        <v>64</v>
      </c>
    </row>
    <row r="3014" spans="1:12" x14ac:dyDescent="0.25">
      <c r="A3014">
        <v>46</v>
      </c>
      <c r="B3014" s="93">
        <v>43329</v>
      </c>
      <c r="C3014">
        <v>8</v>
      </c>
      <c r="D3014" t="s">
        <v>100</v>
      </c>
      <c r="E3014">
        <v>2018</v>
      </c>
      <c r="F3014" t="s">
        <v>21</v>
      </c>
      <c r="G3014" t="s">
        <v>36</v>
      </c>
      <c r="H3014" t="s">
        <v>182</v>
      </c>
      <c r="I3014">
        <v>48</v>
      </c>
      <c r="J3014">
        <v>0</v>
      </c>
      <c r="K3014" t="s">
        <v>256</v>
      </c>
      <c r="L3014" t="s">
        <v>222</v>
      </c>
    </row>
    <row r="3015" spans="1:12" x14ac:dyDescent="0.25">
      <c r="A3015">
        <v>46</v>
      </c>
      <c r="B3015" s="93">
        <v>43332</v>
      </c>
      <c r="C3015">
        <v>8</v>
      </c>
      <c r="D3015" t="s">
        <v>100</v>
      </c>
      <c r="E3015">
        <v>2018</v>
      </c>
      <c r="F3015" t="s">
        <v>21</v>
      </c>
      <c r="G3015" t="s">
        <v>36</v>
      </c>
      <c r="H3015" t="s">
        <v>186</v>
      </c>
      <c r="I3015">
        <v>32</v>
      </c>
      <c r="J3015">
        <v>0</v>
      </c>
      <c r="K3015" t="s">
        <v>256</v>
      </c>
      <c r="L3015" t="s">
        <v>222</v>
      </c>
    </row>
    <row r="3016" spans="1:12" x14ac:dyDescent="0.25">
      <c r="A3016">
        <v>46</v>
      </c>
      <c r="B3016" s="93">
        <v>43333</v>
      </c>
      <c r="C3016">
        <v>8</v>
      </c>
      <c r="D3016" t="s">
        <v>100</v>
      </c>
      <c r="E3016">
        <v>2018</v>
      </c>
      <c r="F3016" t="s">
        <v>21</v>
      </c>
      <c r="G3016" t="s">
        <v>36</v>
      </c>
      <c r="H3016" t="s">
        <v>188</v>
      </c>
      <c r="I3016">
        <v>8</v>
      </c>
      <c r="J3016">
        <v>0</v>
      </c>
      <c r="K3016" t="s">
        <v>256</v>
      </c>
      <c r="L3016" t="s">
        <v>222</v>
      </c>
    </row>
    <row r="3017" spans="1:12" x14ac:dyDescent="0.25">
      <c r="A3017">
        <v>46</v>
      </c>
      <c r="B3017" s="93">
        <v>43335</v>
      </c>
      <c r="C3017">
        <v>8</v>
      </c>
      <c r="D3017" t="s">
        <v>100</v>
      </c>
      <c r="E3017">
        <v>2018</v>
      </c>
      <c r="F3017" t="s">
        <v>21</v>
      </c>
      <c r="G3017" t="s">
        <v>36</v>
      </c>
      <c r="H3017" t="s">
        <v>192</v>
      </c>
      <c r="I3017">
        <v>8</v>
      </c>
      <c r="J3017">
        <v>0</v>
      </c>
      <c r="K3017" t="s">
        <v>256</v>
      </c>
      <c r="L3017" t="s">
        <v>222</v>
      </c>
    </row>
    <row r="3018" spans="1:12" x14ac:dyDescent="0.25">
      <c r="A3018">
        <v>46</v>
      </c>
      <c r="B3018" s="93">
        <v>43336</v>
      </c>
      <c r="C3018">
        <v>8</v>
      </c>
      <c r="D3018" t="s">
        <v>100</v>
      </c>
      <c r="E3018">
        <v>2018</v>
      </c>
      <c r="F3018" t="s">
        <v>21</v>
      </c>
      <c r="G3018" t="s">
        <v>36</v>
      </c>
      <c r="H3018" t="s">
        <v>194</v>
      </c>
      <c r="I3018">
        <v>16</v>
      </c>
      <c r="J3018">
        <v>0</v>
      </c>
      <c r="K3018" t="s">
        <v>256</v>
      </c>
      <c r="L3018" t="s">
        <v>222</v>
      </c>
    </row>
    <row r="3019" spans="1:12" x14ac:dyDescent="0.25">
      <c r="A3019">
        <v>46</v>
      </c>
      <c r="B3019" s="93">
        <v>43337</v>
      </c>
      <c r="C3019">
        <v>8</v>
      </c>
      <c r="D3019" t="s">
        <v>100</v>
      </c>
      <c r="E3019">
        <v>2018</v>
      </c>
      <c r="F3019" t="s">
        <v>22</v>
      </c>
      <c r="G3019" t="s">
        <v>203</v>
      </c>
      <c r="H3019" t="s">
        <v>204</v>
      </c>
      <c r="I3019">
        <v>13.86</v>
      </c>
      <c r="J3019">
        <v>0</v>
      </c>
      <c r="K3019" t="s">
        <v>256</v>
      </c>
      <c r="L3019" t="s">
        <v>34</v>
      </c>
    </row>
    <row r="3020" spans="1:12" x14ac:dyDescent="0.25">
      <c r="A3020">
        <v>46</v>
      </c>
      <c r="B3020" s="93">
        <v>43337</v>
      </c>
      <c r="C3020">
        <v>8</v>
      </c>
      <c r="D3020" t="s">
        <v>100</v>
      </c>
      <c r="E3020">
        <v>2018</v>
      </c>
      <c r="F3020" t="s">
        <v>21</v>
      </c>
      <c r="G3020" t="s">
        <v>203</v>
      </c>
      <c r="H3020" t="s">
        <v>204</v>
      </c>
      <c r="I3020">
        <v>246.81</v>
      </c>
      <c r="J3020">
        <v>0</v>
      </c>
      <c r="K3020" t="s">
        <v>256</v>
      </c>
      <c r="L3020" t="s">
        <v>34</v>
      </c>
    </row>
    <row r="3021" spans="1:12" x14ac:dyDescent="0.25">
      <c r="A3021">
        <v>46</v>
      </c>
      <c r="B3021" s="93">
        <v>43341</v>
      </c>
      <c r="C3021">
        <v>8</v>
      </c>
      <c r="D3021" t="s">
        <v>100</v>
      </c>
      <c r="E3021">
        <v>2018</v>
      </c>
      <c r="F3021" t="s">
        <v>22</v>
      </c>
      <c r="G3021" t="s">
        <v>36</v>
      </c>
      <c r="H3021" t="s">
        <v>210</v>
      </c>
      <c r="I3021">
        <v>8</v>
      </c>
      <c r="J3021">
        <v>0</v>
      </c>
      <c r="K3021" t="s">
        <v>256</v>
      </c>
      <c r="L3021" t="s">
        <v>222</v>
      </c>
    </row>
    <row r="3022" spans="1:12" x14ac:dyDescent="0.25">
      <c r="A3022">
        <v>48</v>
      </c>
      <c r="B3022" s="93">
        <v>43314</v>
      </c>
      <c r="C3022">
        <v>8</v>
      </c>
      <c r="D3022" t="s">
        <v>100</v>
      </c>
      <c r="E3022">
        <v>2018</v>
      </c>
      <c r="F3022" t="s">
        <v>23</v>
      </c>
      <c r="G3022" t="s">
        <v>35</v>
      </c>
      <c r="H3022" t="s">
        <v>152</v>
      </c>
      <c r="I3022">
        <v>286</v>
      </c>
      <c r="J3022">
        <v>0</v>
      </c>
      <c r="K3022" t="s">
        <v>257</v>
      </c>
      <c r="L3022" t="s">
        <v>35</v>
      </c>
    </row>
    <row r="3023" spans="1:12" x14ac:dyDescent="0.25">
      <c r="A3023">
        <v>48</v>
      </c>
      <c r="B3023" s="93">
        <v>43315</v>
      </c>
      <c r="C3023">
        <v>8</v>
      </c>
      <c r="D3023" t="s">
        <v>100</v>
      </c>
      <c r="E3023">
        <v>2018</v>
      </c>
      <c r="F3023" t="s">
        <v>23</v>
      </c>
      <c r="G3023" t="s">
        <v>37</v>
      </c>
      <c r="H3023" t="s">
        <v>158</v>
      </c>
      <c r="I3023">
        <v>22</v>
      </c>
      <c r="J3023">
        <v>0</v>
      </c>
      <c r="K3023" t="s">
        <v>257</v>
      </c>
      <c r="L3023" t="s">
        <v>35</v>
      </c>
    </row>
    <row r="3024" spans="1:12" x14ac:dyDescent="0.25">
      <c r="A3024">
        <v>48</v>
      </c>
      <c r="B3024" s="93">
        <v>43316</v>
      </c>
      <c r="C3024">
        <v>8</v>
      </c>
      <c r="D3024" t="s">
        <v>100</v>
      </c>
      <c r="E3024">
        <v>2018</v>
      </c>
      <c r="F3024" t="s">
        <v>23</v>
      </c>
      <c r="G3024" t="s">
        <v>37</v>
      </c>
      <c r="H3024" t="s">
        <v>158</v>
      </c>
      <c r="I3024">
        <v>22</v>
      </c>
      <c r="J3024">
        <v>0</v>
      </c>
      <c r="K3024" t="s">
        <v>257</v>
      </c>
      <c r="L3024" t="s">
        <v>35</v>
      </c>
    </row>
    <row r="3025" spans="1:12" x14ac:dyDescent="0.25">
      <c r="A3025">
        <v>48</v>
      </c>
      <c r="B3025" s="93">
        <v>43322</v>
      </c>
      <c r="C3025">
        <v>8</v>
      </c>
      <c r="D3025" t="s">
        <v>100</v>
      </c>
      <c r="E3025">
        <v>2018</v>
      </c>
      <c r="F3025" t="s">
        <v>21</v>
      </c>
      <c r="G3025" t="s">
        <v>170</v>
      </c>
      <c r="H3025" t="s">
        <v>171</v>
      </c>
      <c r="I3025">
        <v>30.14</v>
      </c>
      <c r="J3025">
        <v>0</v>
      </c>
      <c r="K3025" t="s">
        <v>257</v>
      </c>
      <c r="L3025" t="s">
        <v>34</v>
      </c>
    </row>
    <row r="3026" spans="1:12" x14ac:dyDescent="0.25">
      <c r="A3026">
        <v>48</v>
      </c>
      <c r="B3026" s="93">
        <v>43329</v>
      </c>
      <c r="C3026">
        <v>8</v>
      </c>
      <c r="D3026" t="s">
        <v>100</v>
      </c>
      <c r="E3026">
        <v>2018</v>
      </c>
      <c r="F3026" t="s">
        <v>23</v>
      </c>
      <c r="G3026" t="s">
        <v>66</v>
      </c>
      <c r="H3026" t="s">
        <v>182</v>
      </c>
      <c r="I3026">
        <v>136.61000000000001</v>
      </c>
      <c r="J3026">
        <v>0</v>
      </c>
      <c r="K3026" t="s">
        <v>257</v>
      </c>
      <c r="L3026" t="s">
        <v>35</v>
      </c>
    </row>
    <row r="3027" spans="1:12" x14ac:dyDescent="0.25">
      <c r="A3027">
        <v>48</v>
      </c>
      <c r="B3027" s="93">
        <v>43337</v>
      </c>
      <c r="C3027">
        <v>8</v>
      </c>
      <c r="D3027" t="s">
        <v>100</v>
      </c>
      <c r="E3027">
        <v>2018</v>
      </c>
      <c r="F3027" t="s">
        <v>21</v>
      </c>
      <c r="G3027" t="s">
        <v>203</v>
      </c>
      <c r="H3027" t="s">
        <v>204</v>
      </c>
      <c r="I3027">
        <v>45.75</v>
      </c>
      <c r="J3027">
        <v>0</v>
      </c>
      <c r="K3027" t="s">
        <v>257</v>
      </c>
      <c r="L3027" t="s">
        <v>34</v>
      </c>
    </row>
    <row r="3028" spans="1:12" x14ac:dyDescent="0.25">
      <c r="A3028">
        <v>48</v>
      </c>
      <c r="B3028" s="93">
        <v>43340</v>
      </c>
      <c r="C3028">
        <v>8</v>
      </c>
      <c r="D3028" t="s">
        <v>100</v>
      </c>
      <c r="E3028">
        <v>2018</v>
      </c>
      <c r="F3028" t="s">
        <v>23</v>
      </c>
      <c r="G3028" t="s">
        <v>66</v>
      </c>
      <c r="H3028" t="s">
        <v>209</v>
      </c>
      <c r="I3028">
        <v>0</v>
      </c>
      <c r="J3028">
        <v>22</v>
      </c>
      <c r="K3028" t="s">
        <v>257</v>
      </c>
      <c r="L3028" t="s">
        <v>35</v>
      </c>
    </row>
    <row r="3029" spans="1:12" x14ac:dyDescent="0.25">
      <c r="A3029">
        <v>49</v>
      </c>
      <c r="B3029" s="93">
        <v>43319</v>
      </c>
      <c r="C3029">
        <v>8</v>
      </c>
      <c r="D3029" t="s">
        <v>100</v>
      </c>
      <c r="E3029">
        <v>2018</v>
      </c>
      <c r="F3029" t="s">
        <v>21</v>
      </c>
      <c r="G3029" t="s">
        <v>36</v>
      </c>
      <c r="H3029" t="s">
        <v>162</v>
      </c>
      <c r="I3029">
        <v>24</v>
      </c>
      <c r="J3029">
        <v>0</v>
      </c>
      <c r="K3029" t="s">
        <v>258</v>
      </c>
      <c r="L3029" t="s">
        <v>222</v>
      </c>
    </row>
    <row r="3030" spans="1:12" x14ac:dyDescent="0.25">
      <c r="A3030">
        <v>49</v>
      </c>
      <c r="B3030" s="93">
        <v>43322</v>
      </c>
      <c r="C3030">
        <v>8</v>
      </c>
      <c r="D3030" t="s">
        <v>100</v>
      </c>
      <c r="E3030">
        <v>2018</v>
      </c>
      <c r="F3030" t="s">
        <v>22</v>
      </c>
      <c r="G3030" t="s">
        <v>170</v>
      </c>
      <c r="H3030" t="s">
        <v>171</v>
      </c>
      <c r="I3030">
        <v>30.87</v>
      </c>
      <c r="J3030">
        <v>0</v>
      </c>
      <c r="K3030" t="s">
        <v>258</v>
      </c>
      <c r="L3030" t="s">
        <v>34</v>
      </c>
    </row>
    <row r="3031" spans="1:12" x14ac:dyDescent="0.25">
      <c r="A3031">
        <v>49</v>
      </c>
      <c r="B3031" s="93">
        <v>43322</v>
      </c>
      <c r="C3031">
        <v>8</v>
      </c>
      <c r="D3031" t="s">
        <v>100</v>
      </c>
      <c r="E3031">
        <v>2018</v>
      </c>
      <c r="F3031" t="s">
        <v>21</v>
      </c>
      <c r="G3031" t="s">
        <v>170</v>
      </c>
      <c r="H3031" t="s">
        <v>171</v>
      </c>
      <c r="I3031">
        <v>233.51</v>
      </c>
      <c r="J3031">
        <v>0</v>
      </c>
      <c r="K3031" t="s">
        <v>258</v>
      </c>
      <c r="L3031" t="s">
        <v>34</v>
      </c>
    </row>
    <row r="3032" spans="1:12" x14ac:dyDescent="0.25">
      <c r="A3032">
        <v>49</v>
      </c>
      <c r="B3032" s="93">
        <v>43325</v>
      </c>
      <c r="C3032">
        <v>8</v>
      </c>
      <c r="D3032" t="s">
        <v>100</v>
      </c>
      <c r="E3032">
        <v>2018</v>
      </c>
      <c r="F3032" t="s">
        <v>21</v>
      </c>
      <c r="G3032" t="s">
        <v>36</v>
      </c>
      <c r="H3032" t="s">
        <v>174</v>
      </c>
      <c r="I3032">
        <v>8</v>
      </c>
      <c r="J3032">
        <v>0</v>
      </c>
      <c r="K3032" t="s">
        <v>258</v>
      </c>
      <c r="L3032" t="s">
        <v>222</v>
      </c>
    </row>
    <row r="3033" spans="1:12" x14ac:dyDescent="0.25">
      <c r="A3033">
        <v>49</v>
      </c>
      <c r="B3033" s="93">
        <v>43326</v>
      </c>
      <c r="C3033">
        <v>8</v>
      </c>
      <c r="D3033" t="s">
        <v>100</v>
      </c>
      <c r="E3033">
        <v>2018</v>
      </c>
      <c r="F3033" t="s">
        <v>23</v>
      </c>
      <c r="G3033" t="s">
        <v>63</v>
      </c>
      <c r="H3033" t="s">
        <v>177</v>
      </c>
      <c r="I3033">
        <v>65.489999999999995</v>
      </c>
      <c r="J3033">
        <v>0</v>
      </c>
      <c r="K3033" t="s">
        <v>258</v>
      </c>
      <c r="L3033" t="s">
        <v>64</v>
      </c>
    </row>
    <row r="3034" spans="1:12" x14ac:dyDescent="0.25">
      <c r="A3034">
        <v>49</v>
      </c>
      <c r="B3034" s="93">
        <v>43333</v>
      </c>
      <c r="C3034">
        <v>8</v>
      </c>
      <c r="D3034" t="s">
        <v>100</v>
      </c>
      <c r="E3034">
        <v>2018</v>
      </c>
      <c r="F3034" t="s">
        <v>21</v>
      </c>
      <c r="G3034" t="s">
        <v>36</v>
      </c>
      <c r="H3034" t="s">
        <v>188</v>
      </c>
      <c r="I3034">
        <v>24</v>
      </c>
      <c r="J3034">
        <v>0</v>
      </c>
      <c r="K3034" t="s">
        <v>258</v>
      </c>
      <c r="L3034" t="s">
        <v>222</v>
      </c>
    </row>
    <row r="3035" spans="1:12" x14ac:dyDescent="0.25">
      <c r="A3035">
        <v>49</v>
      </c>
      <c r="B3035" s="93">
        <v>43336</v>
      </c>
      <c r="C3035">
        <v>8</v>
      </c>
      <c r="D3035" t="s">
        <v>100</v>
      </c>
      <c r="E3035">
        <v>2018</v>
      </c>
      <c r="F3035" t="s">
        <v>21</v>
      </c>
      <c r="G3035" t="s">
        <v>36</v>
      </c>
      <c r="H3035" t="s">
        <v>194</v>
      </c>
      <c r="I3035">
        <v>24</v>
      </c>
      <c r="J3035">
        <v>0</v>
      </c>
      <c r="K3035" t="s">
        <v>258</v>
      </c>
      <c r="L3035" t="s">
        <v>222</v>
      </c>
    </row>
    <row r="3036" spans="1:12" x14ac:dyDescent="0.25">
      <c r="A3036">
        <v>49</v>
      </c>
      <c r="B3036" s="93">
        <v>43337</v>
      </c>
      <c r="C3036">
        <v>8</v>
      </c>
      <c r="D3036" t="s">
        <v>100</v>
      </c>
      <c r="E3036">
        <v>2018</v>
      </c>
      <c r="F3036" t="s">
        <v>21</v>
      </c>
      <c r="G3036" t="s">
        <v>203</v>
      </c>
      <c r="H3036" t="s">
        <v>204</v>
      </c>
      <c r="I3036">
        <v>172.65</v>
      </c>
      <c r="J3036">
        <v>0</v>
      </c>
      <c r="K3036" t="s">
        <v>258</v>
      </c>
      <c r="L3036" t="s">
        <v>34</v>
      </c>
    </row>
    <row r="3037" spans="1:12" x14ac:dyDescent="0.25">
      <c r="A3037">
        <v>51</v>
      </c>
      <c r="B3037" s="93">
        <v>43313</v>
      </c>
      <c r="C3037">
        <v>8</v>
      </c>
      <c r="D3037" t="s">
        <v>100</v>
      </c>
      <c r="E3037">
        <v>2018</v>
      </c>
      <c r="F3037" t="s">
        <v>23</v>
      </c>
      <c r="G3037" t="s">
        <v>37</v>
      </c>
      <c r="H3037" t="s">
        <v>150</v>
      </c>
      <c r="I3037">
        <v>3.7</v>
      </c>
      <c r="J3037">
        <v>0</v>
      </c>
      <c r="K3037" t="s">
        <v>259</v>
      </c>
      <c r="L3037" t="s">
        <v>35</v>
      </c>
    </row>
    <row r="3038" spans="1:12" x14ac:dyDescent="0.25">
      <c r="A3038">
        <v>51</v>
      </c>
      <c r="B3038" s="93">
        <v>43318</v>
      </c>
      <c r="C3038">
        <v>8</v>
      </c>
      <c r="D3038" t="s">
        <v>100</v>
      </c>
      <c r="E3038">
        <v>2018</v>
      </c>
      <c r="F3038" t="s">
        <v>23</v>
      </c>
      <c r="G3038" t="s">
        <v>37</v>
      </c>
      <c r="H3038" t="s">
        <v>150</v>
      </c>
      <c r="I3038">
        <v>3.15</v>
      </c>
      <c r="J3038">
        <v>0</v>
      </c>
      <c r="K3038" t="s">
        <v>259</v>
      </c>
      <c r="L3038" t="s">
        <v>35</v>
      </c>
    </row>
    <row r="3039" spans="1:12" x14ac:dyDescent="0.25">
      <c r="A3039">
        <v>51</v>
      </c>
      <c r="B3039" s="93">
        <v>43322</v>
      </c>
      <c r="C3039">
        <v>8</v>
      </c>
      <c r="D3039" t="s">
        <v>100</v>
      </c>
      <c r="E3039">
        <v>2018</v>
      </c>
      <c r="F3039" t="s">
        <v>23</v>
      </c>
      <c r="G3039" t="s">
        <v>170</v>
      </c>
      <c r="H3039" t="s">
        <v>171</v>
      </c>
      <c r="I3039">
        <v>62.37</v>
      </c>
      <c r="J3039">
        <v>0</v>
      </c>
      <c r="K3039" t="s">
        <v>259</v>
      </c>
      <c r="L3039" t="s">
        <v>34</v>
      </c>
    </row>
    <row r="3040" spans="1:12" x14ac:dyDescent="0.25">
      <c r="A3040">
        <v>51</v>
      </c>
      <c r="B3040" s="93">
        <v>43322</v>
      </c>
      <c r="C3040">
        <v>8</v>
      </c>
      <c r="D3040" t="s">
        <v>100</v>
      </c>
      <c r="E3040">
        <v>2018</v>
      </c>
      <c r="F3040" t="s">
        <v>22</v>
      </c>
      <c r="G3040" t="s">
        <v>170</v>
      </c>
      <c r="H3040" t="s">
        <v>171</v>
      </c>
      <c r="I3040">
        <v>169.99</v>
      </c>
      <c r="J3040">
        <v>0</v>
      </c>
      <c r="K3040" t="s">
        <v>259</v>
      </c>
      <c r="L3040" t="s">
        <v>34</v>
      </c>
    </row>
    <row r="3041" spans="1:12" x14ac:dyDescent="0.25">
      <c r="A3041">
        <v>51</v>
      </c>
      <c r="B3041" s="93">
        <v>43322</v>
      </c>
      <c r="C3041">
        <v>8</v>
      </c>
      <c r="D3041" t="s">
        <v>100</v>
      </c>
      <c r="E3041">
        <v>2018</v>
      </c>
      <c r="F3041" t="s">
        <v>21</v>
      </c>
      <c r="G3041" t="s">
        <v>170</v>
      </c>
      <c r="H3041" t="s">
        <v>171</v>
      </c>
      <c r="I3041">
        <v>228.39</v>
      </c>
      <c r="J3041">
        <v>0</v>
      </c>
      <c r="K3041" t="s">
        <v>259</v>
      </c>
      <c r="L3041" t="s">
        <v>34</v>
      </c>
    </row>
    <row r="3042" spans="1:12" x14ac:dyDescent="0.25">
      <c r="A3042">
        <v>51</v>
      </c>
      <c r="B3042" s="93">
        <v>43334</v>
      </c>
      <c r="C3042">
        <v>8</v>
      </c>
      <c r="D3042" t="s">
        <v>100</v>
      </c>
      <c r="E3042">
        <v>2018</v>
      </c>
      <c r="F3042" t="s">
        <v>21</v>
      </c>
      <c r="G3042" t="s">
        <v>36</v>
      </c>
      <c r="H3042" t="s">
        <v>191</v>
      </c>
      <c r="I3042">
        <v>88</v>
      </c>
      <c r="J3042">
        <v>0</v>
      </c>
      <c r="K3042" t="s">
        <v>259</v>
      </c>
      <c r="L3042" t="s">
        <v>222</v>
      </c>
    </row>
    <row r="3043" spans="1:12" x14ac:dyDescent="0.25">
      <c r="A3043">
        <v>51</v>
      </c>
      <c r="B3043" s="93">
        <v>43335</v>
      </c>
      <c r="C3043">
        <v>8</v>
      </c>
      <c r="D3043" t="s">
        <v>100</v>
      </c>
      <c r="E3043">
        <v>2018</v>
      </c>
      <c r="F3043" t="s">
        <v>21</v>
      </c>
      <c r="G3043" t="s">
        <v>36</v>
      </c>
      <c r="H3043" t="s">
        <v>192</v>
      </c>
      <c r="I3043">
        <v>8</v>
      </c>
      <c r="J3043">
        <v>0</v>
      </c>
      <c r="K3043" t="s">
        <v>259</v>
      </c>
      <c r="L3043" t="s">
        <v>222</v>
      </c>
    </row>
    <row r="3044" spans="1:12" x14ac:dyDescent="0.25">
      <c r="A3044">
        <v>51</v>
      </c>
      <c r="B3044" s="93">
        <v>43337</v>
      </c>
      <c r="C3044">
        <v>8</v>
      </c>
      <c r="D3044" t="s">
        <v>100</v>
      </c>
      <c r="E3044">
        <v>2018</v>
      </c>
      <c r="F3044" t="s">
        <v>21</v>
      </c>
      <c r="G3044" t="s">
        <v>203</v>
      </c>
      <c r="H3044" t="s">
        <v>204</v>
      </c>
      <c r="I3044">
        <v>306.07</v>
      </c>
      <c r="J3044">
        <v>0</v>
      </c>
      <c r="K3044" t="s">
        <v>259</v>
      </c>
      <c r="L3044" t="s">
        <v>34</v>
      </c>
    </row>
    <row r="3045" spans="1:12" x14ac:dyDescent="0.25">
      <c r="A3045">
        <v>53</v>
      </c>
      <c r="B3045" s="93">
        <v>43318</v>
      </c>
      <c r="C3045">
        <v>8</v>
      </c>
      <c r="D3045" t="s">
        <v>100</v>
      </c>
      <c r="E3045">
        <v>2018</v>
      </c>
      <c r="F3045" t="s">
        <v>23</v>
      </c>
      <c r="G3045" t="s">
        <v>37</v>
      </c>
      <c r="H3045" t="s">
        <v>160</v>
      </c>
      <c r="I3045">
        <v>18</v>
      </c>
      <c r="J3045">
        <v>0</v>
      </c>
      <c r="K3045" t="s">
        <v>260</v>
      </c>
      <c r="L3045" t="s">
        <v>35</v>
      </c>
    </row>
    <row r="3046" spans="1:12" x14ac:dyDescent="0.25">
      <c r="A3046">
        <v>53</v>
      </c>
      <c r="B3046" s="93">
        <v>43319</v>
      </c>
      <c r="C3046">
        <v>8</v>
      </c>
      <c r="D3046" t="s">
        <v>100</v>
      </c>
      <c r="E3046">
        <v>2018</v>
      </c>
      <c r="F3046" t="s">
        <v>23</v>
      </c>
      <c r="G3046" t="s">
        <v>37</v>
      </c>
      <c r="H3046" t="s">
        <v>160</v>
      </c>
      <c r="I3046">
        <v>72</v>
      </c>
      <c r="J3046">
        <v>0</v>
      </c>
      <c r="K3046" t="s">
        <v>260</v>
      </c>
      <c r="L3046" t="s">
        <v>35</v>
      </c>
    </row>
    <row r="3047" spans="1:12" x14ac:dyDescent="0.25">
      <c r="A3047">
        <v>53</v>
      </c>
      <c r="B3047" s="93">
        <v>43322</v>
      </c>
      <c r="C3047">
        <v>8</v>
      </c>
      <c r="D3047" t="s">
        <v>100</v>
      </c>
      <c r="E3047">
        <v>2018</v>
      </c>
      <c r="F3047" t="s">
        <v>23</v>
      </c>
      <c r="G3047" t="s">
        <v>35</v>
      </c>
      <c r="H3047" t="s">
        <v>169</v>
      </c>
      <c r="I3047">
        <v>91.5</v>
      </c>
      <c r="J3047">
        <v>0</v>
      </c>
      <c r="K3047" t="s">
        <v>260</v>
      </c>
      <c r="L3047" t="s">
        <v>35</v>
      </c>
    </row>
    <row r="3048" spans="1:12" x14ac:dyDescent="0.25">
      <c r="A3048">
        <v>53</v>
      </c>
      <c r="B3048" s="93">
        <v>43328</v>
      </c>
      <c r="C3048">
        <v>8</v>
      </c>
      <c r="D3048" t="s">
        <v>100</v>
      </c>
      <c r="E3048">
        <v>2018</v>
      </c>
      <c r="F3048" t="s">
        <v>22</v>
      </c>
      <c r="G3048" t="s">
        <v>35</v>
      </c>
      <c r="H3048" t="s">
        <v>180</v>
      </c>
      <c r="I3048">
        <v>136.5</v>
      </c>
      <c r="J3048">
        <v>0</v>
      </c>
      <c r="K3048" t="s">
        <v>260</v>
      </c>
      <c r="L3048" t="s">
        <v>35</v>
      </c>
    </row>
    <row r="3049" spans="1:12" x14ac:dyDescent="0.25">
      <c r="A3049">
        <v>53</v>
      </c>
      <c r="B3049" s="93">
        <v>43335</v>
      </c>
      <c r="C3049">
        <v>8</v>
      </c>
      <c r="D3049" t="s">
        <v>100</v>
      </c>
      <c r="E3049">
        <v>2018</v>
      </c>
      <c r="F3049" t="s">
        <v>23</v>
      </c>
      <c r="G3049" t="s">
        <v>63</v>
      </c>
      <c r="H3049" t="s">
        <v>192</v>
      </c>
      <c r="I3049">
        <v>86.93</v>
      </c>
      <c r="J3049">
        <v>0</v>
      </c>
      <c r="K3049" t="s">
        <v>260</v>
      </c>
      <c r="L3049" t="s">
        <v>64</v>
      </c>
    </row>
    <row r="3050" spans="1:12" x14ac:dyDescent="0.25">
      <c r="A3050">
        <v>53</v>
      </c>
      <c r="B3050" s="93">
        <v>43339</v>
      </c>
      <c r="C3050">
        <v>8</v>
      </c>
      <c r="D3050" t="s">
        <v>100</v>
      </c>
      <c r="E3050">
        <v>2018</v>
      </c>
      <c r="F3050" t="s">
        <v>23</v>
      </c>
      <c r="G3050" t="s">
        <v>64</v>
      </c>
      <c r="H3050" t="s">
        <v>206</v>
      </c>
      <c r="I3050">
        <v>16.82</v>
      </c>
      <c r="J3050">
        <v>0</v>
      </c>
      <c r="K3050" t="s">
        <v>260</v>
      </c>
      <c r="L3050" t="s">
        <v>64</v>
      </c>
    </row>
    <row r="3051" spans="1:12" x14ac:dyDescent="0.25">
      <c r="A3051">
        <v>54</v>
      </c>
      <c r="B3051" s="93">
        <v>43328</v>
      </c>
      <c r="C3051">
        <v>8</v>
      </c>
      <c r="D3051" t="s">
        <v>100</v>
      </c>
      <c r="E3051">
        <v>2018</v>
      </c>
      <c r="F3051" t="s">
        <v>22</v>
      </c>
      <c r="G3051" t="s">
        <v>35</v>
      </c>
      <c r="H3051" t="s">
        <v>180</v>
      </c>
      <c r="I3051">
        <v>190.4</v>
      </c>
      <c r="J3051">
        <v>0</v>
      </c>
      <c r="K3051" t="s">
        <v>261</v>
      </c>
      <c r="L3051" t="s">
        <v>35</v>
      </c>
    </row>
    <row r="3052" spans="1:12" x14ac:dyDescent="0.25">
      <c r="A3052">
        <v>54</v>
      </c>
      <c r="B3052" s="93">
        <v>43333</v>
      </c>
      <c r="C3052">
        <v>8</v>
      </c>
      <c r="D3052" t="s">
        <v>100</v>
      </c>
      <c r="E3052">
        <v>2018</v>
      </c>
      <c r="F3052" t="s">
        <v>23</v>
      </c>
      <c r="G3052" t="s">
        <v>35</v>
      </c>
      <c r="H3052" t="s">
        <v>188</v>
      </c>
      <c r="I3052">
        <v>39</v>
      </c>
      <c r="J3052">
        <v>0</v>
      </c>
      <c r="K3052" t="s">
        <v>261</v>
      </c>
      <c r="L3052" t="s">
        <v>35</v>
      </c>
    </row>
    <row r="3053" spans="1:12" x14ac:dyDescent="0.25">
      <c r="A3053">
        <v>54</v>
      </c>
      <c r="B3053" s="93">
        <v>43335</v>
      </c>
      <c r="C3053">
        <v>8</v>
      </c>
      <c r="D3053" t="s">
        <v>100</v>
      </c>
      <c r="E3053">
        <v>2018</v>
      </c>
      <c r="F3053" t="s">
        <v>23</v>
      </c>
      <c r="G3053" t="s">
        <v>58</v>
      </c>
      <c r="H3053" t="s">
        <v>192</v>
      </c>
      <c r="I3053">
        <v>24.62</v>
      </c>
      <c r="J3053">
        <v>0</v>
      </c>
      <c r="K3053" t="s">
        <v>261</v>
      </c>
      <c r="L3053" t="s">
        <v>222</v>
      </c>
    </row>
    <row r="3054" spans="1:12" x14ac:dyDescent="0.25">
      <c r="A3054">
        <v>68</v>
      </c>
      <c r="B3054" s="93">
        <v>43322</v>
      </c>
      <c r="C3054">
        <v>8</v>
      </c>
      <c r="D3054" t="s">
        <v>100</v>
      </c>
      <c r="E3054">
        <v>2018</v>
      </c>
      <c r="F3054" t="s">
        <v>21</v>
      </c>
      <c r="G3054" t="s">
        <v>170</v>
      </c>
      <c r="H3054" t="s">
        <v>171</v>
      </c>
      <c r="I3054">
        <v>50.1</v>
      </c>
      <c r="J3054">
        <v>0</v>
      </c>
      <c r="K3054" t="s">
        <v>262</v>
      </c>
      <c r="L3054" t="s">
        <v>34</v>
      </c>
    </row>
    <row r="3055" spans="1:12" x14ac:dyDescent="0.25">
      <c r="A3055">
        <v>68</v>
      </c>
      <c r="B3055" s="93">
        <v>43336</v>
      </c>
      <c r="C3055">
        <v>8</v>
      </c>
      <c r="D3055" t="s">
        <v>100</v>
      </c>
      <c r="E3055">
        <v>2018</v>
      </c>
      <c r="F3055" t="s">
        <v>22</v>
      </c>
      <c r="G3055" t="s">
        <v>36</v>
      </c>
      <c r="H3055" t="s">
        <v>194</v>
      </c>
      <c r="I3055">
        <v>8</v>
      </c>
      <c r="J3055">
        <v>0</v>
      </c>
      <c r="K3055" t="s">
        <v>262</v>
      </c>
      <c r="L3055" t="s">
        <v>222</v>
      </c>
    </row>
    <row r="3056" spans="1:12" x14ac:dyDescent="0.25">
      <c r="A3056">
        <v>68</v>
      </c>
      <c r="B3056" s="93">
        <v>43337</v>
      </c>
      <c r="C3056">
        <v>8</v>
      </c>
      <c r="D3056" t="s">
        <v>100</v>
      </c>
      <c r="E3056">
        <v>2018</v>
      </c>
      <c r="F3056" t="s">
        <v>21</v>
      </c>
      <c r="G3056" t="s">
        <v>203</v>
      </c>
      <c r="H3056" t="s">
        <v>204</v>
      </c>
      <c r="I3056">
        <v>45.5</v>
      </c>
      <c r="J3056">
        <v>0</v>
      </c>
      <c r="K3056" t="s">
        <v>262</v>
      </c>
      <c r="L3056" t="s">
        <v>34</v>
      </c>
    </row>
    <row r="3057" spans="1:12" x14ac:dyDescent="0.25">
      <c r="A3057">
        <v>69</v>
      </c>
      <c r="B3057" s="93">
        <v>43313</v>
      </c>
      <c r="C3057">
        <v>8</v>
      </c>
      <c r="D3057" t="s">
        <v>100</v>
      </c>
      <c r="E3057">
        <v>2018</v>
      </c>
      <c r="F3057" t="s">
        <v>23</v>
      </c>
      <c r="G3057" t="s">
        <v>58</v>
      </c>
      <c r="H3057" t="s">
        <v>149</v>
      </c>
      <c r="I3057">
        <v>104</v>
      </c>
      <c r="J3057">
        <v>0</v>
      </c>
      <c r="K3057" t="s">
        <v>263</v>
      </c>
      <c r="L3057" t="s">
        <v>222</v>
      </c>
    </row>
    <row r="3058" spans="1:12" x14ac:dyDescent="0.25">
      <c r="A3058">
        <v>69</v>
      </c>
      <c r="B3058" s="93">
        <v>43328</v>
      </c>
      <c r="C3058">
        <v>8</v>
      </c>
      <c r="D3058" t="s">
        <v>100</v>
      </c>
      <c r="E3058">
        <v>2018</v>
      </c>
      <c r="F3058" t="s">
        <v>23</v>
      </c>
      <c r="G3058" t="s">
        <v>58</v>
      </c>
      <c r="H3058" t="s">
        <v>180</v>
      </c>
      <c r="I3058">
        <v>112</v>
      </c>
      <c r="J3058">
        <v>0</v>
      </c>
      <c r="K3058" t="s">
        <v>263</v>
      </c>
      <c r="L3058" t="s">
        <v>222</v>
      </c>
    </row>
    <row r="3059" spans="1:12" x14ac:dyDescent="0.25">
      <c r="A3059">
        <v>70</v>
      </c>
      <c r="B3059" s="93">
        <v>43315</v>
      </c>
      <c r="C3059">
        <v>8</v>
      </c>
      <c r="D3059" t="s">
        <v>100</v>
      </c>
      <c r="E3059">
        <v>2018</v>
      </c>
      <c r="F3059" t="s">
        <v>23</v>
      </c>
      <c r="G3059" t="s">
        <v>63</v>
      </c>
      <c r="H3059" t="s">
        <v>155</v>
      </c>
      <c r="I3059">
        <v>45</v>
      </c>
      <c r="J3059">
        <v>0</v>
      </c>
      <c r="K3059" t="s">
        <v>264</v>
      </c>
      <c r="L3059" t="s">
        <v>64</v>
      </c>
    </row>
    <row r="3060" spans="1:12" x14ac:dyDescent="0.25">
      <c r="A3060">
        <v>70</v>
      </c>
      <c r="B3060" s="93">
        <v>43322</v>
      </c>
      <c r="C3060">
        <v>8</v>
      </c>
      <c r="D3060" t="s">
        <v>100</v>
      </c>
      <c r="E3060">
        <v>2018</v>
      </c>
      <c r="F3060" t="s">
        <v>22</v>
      </c>
      <c r="G3060" t="s">
        <v>170</v>
      </c>
      <c r="H3060" t="s">
        <v>171</v>
      </c>
      <c r="I3060">
        <v>45.75</v>
      </c>
      <c r="J3060">
        <v>0</v>
      </c>
      <c r="K3060" t="s">
        <v>264</v>
      </c>
      <c r="L3060" t="s">
        <v>34</v>
      </c>
    </row>
    <row r="3061" spans="1:12" x14ac:dyDescent="0.25">
      <c r="A3061">
        <v>70</v>
      </c>
      <c r="B3061" s="93">
        <v>43326</v>
      </c>
      <c r="C3061">
        <v>8</v>
      </c>
      <c r="D3061" t="s">
        <v>100</v>
      </c>
      <c r="E3061">
        <v>2018</v>
      </c>
      <c r="F3061" t="s">
        <v>23</v>
      </c>
      <c r="G3061" t="s">
        <v>63</v>
      </c>
      <c r="H3061" t="s">
        <v>177</v>
      </c>
      <c r="I3061">
        <v>25</v>
      </c>
      <c r="J3061">
        <v>0</v>
      </c>
      <c r="K3061" t="s">
        <v>264</v>
      </c>
      <c r="L3061" t="s">
        <v>64</v>
      </c>
    </row>
    <row r="3062" spans="1:12" x14ac:dyDescent="0.25">
      <c r="A3062">
        <v>70</v>
      </c>
      <c r="B3062" s="93">
        <v>43329</v>
      </c>
      <c r="C3062">
        <v>8</v>
      </c>
      <c r="D3062" t="s">
        <v>100</v>
      </c>
      <c r="E3062">
        <v>2018</v>
      </c>
      <c r="F3062" t="s">
        <v>23</v>
      </c>
      <c r="G3062" t="s">
        <v>37</v>
      </c>
      <c r="H3062" t="s">
        <v>141</v>
      </c>
      <c r="I3062">
        <v>2.4</v>
      </c>
      <c r="J3062">
        <v>0</v>
      </c>
      <c r="K3062" t="s">
        <v>264</v>
      </c>
      <c r="L3062" t="s">
        <v>35</v>
      </c>
    </row>
    <row r="3063" spans="1:12" x14ac:dyDescent="0.25">
      <c r="A3063">
        <v>70</v>
      </c>
      <c r="B3063" s="93">
        <v>43340</v>
      </c>
      <c r="C3063">
        <v>8</v>
      </c>
      <c r="D3063" t="s">
        <v>100</v>
      </c>
      <c r="E3063">
        <v>2018</v>
      </c>
      <c r="F3063" t="s">
        <v>23</v>
      </c>
      <c r="G3063" t="s">
        <v>37</v>
      </c>
      <c r="H3063" t="s">
        <v>141</v>
      </c>
      <c r="I3063">
        <v>1.8</v>
      </c>
      <c r="J3063">
        <v>0</v>
      </c>
      <c r="K3063" t="s">
        <v>264</v>
      </c>
      <c r="L3063" t="s">
        <v>35</v>
      </c>
    </row>
    <row r="3064" spans="1:12" x14ac:dyDescent="0.25">
      <c r="A3064">
        <v>71</v>
      </c>
      <c r="B3064" s="93">
        <v>43313</v>
      </c>
      <c r="C3064">
        <v>8</v>
      </c>
      <c r="D3064" t="s">
        <v>100</v>
      </c>
      <c r="E3064">
        <v>2018</v>
      </c>
      <c r="F3064" t="s">
        <v>23</v>
      </c>
      <c r="G3064" t="s">
        <v>37</v>
      </c>
      <c r="H3064" t="s">
        <v>143</v>
      </c>
      <c r="I3064">
        <v>1500</v>
      </c>
      <c r="J3064">
        <v>0</v>
      </c>
      <c r="K3064" t="s">
        <v>265</v>
      </c>
      <c r="L3064" t="s">
        <v>35</v>
      </c>
    </row>
    <row r="3065" spans="1:12" x14ac:dyDescent="0.25">
      <c r="A3065">
        <v>71</v>
      </c>
      <c r="B3065" s="93">
        <v>43321</v>
      </c>
      <c r="C3065">
        <v>8</v>
      </c>
      <c r="D3065" t="s">
        <v>100</v>
      </c>
      <c r="E3065">
        <v>2018</v>
      </c>
      <c r="F3065" t="s">
        <v>23</v>
      </c>
      <c r="G3065" t="s">
        <v>105</v>
      </c>
      <c r="H3065" t="s">
        <v>166</v>
      </c>
      <c r="I3065">
        <v>10.7</v>
      </c>
      <c r="J3065">
        <v>0</v>
      </c>
      <c r="K3065" t="s">
        <v>265</v>
      </c>
      <c r="L3065" t="s">
        <v>266</v>
      </c>
    </row>
    <row r="3066" spans="1:12" x14ac:dyDescent="0.25">
      <c r="A3066">
        <v>71</v>
      </c>
      <c r="B3066" s="93">
        <v>43321</v>
      </c>
      <c r="C3066">
        <v>8</v>
      </c>
      <c r="D3066" t="s">
        <v>100</v>
      </c>
      <c r="E3066">
        <v>2018</v>
      </c>
      <c r="F3066" t="s">
        <v>23</v>
      </c>
      <c r="G3066" t="s">
        <v>58</v>
      </c>
      <c r="H3066" t="s">
        <v>166</v>
      </c>
      <c r="I3066">
        <v>27.8</v>
      </c>
      <c r="J3066">
        <v>0</v>
      </c>
      <c r="K3066" t="s">
        <v>265</v>
      </c>
      <c r="L3066" t="s">
        <v>222</v>
      </c>
    </row>
    <row r="3067" spans="1:12" x14ac:dyDescent="0.25">
      <c r="A3067">
        <v>71</v>
      </c>
      <c r="B3067" s="93">
        <v>43336</v>
      </c>
      <c r="C3067">
        <v>8</v>
      </c>
      <c r="D3067" t="s">
        <v>100</v>
      </c>
      <c r="E3067">
        <v>2018</v>
      </c>
      <c r="F3067" t="s">
        <v>23</v>
      </c>
      <c r="G3067" t="s">
        <v>64</v>
      </c>
      <c r="H3067" t="s">
        <v>194</v>
      </c>
      <c r="I3067">
        <v>29.33</v>
      </c>
      <c r="J3067">
        <v>0</v>
      </c>
      <c r="K3067" t="s">
        <v>265</v>
      </c>
      <c r="L3067" t="s">
        <v>64</v>
      </c>
    </row>
    <row r="3068" spans="1:12" x14ac:dyDescent="0.25">
      <c r="A3068">
        <v>71</v>
      </c>
      <c r="B3068" s="93">
        <v>43336</v>
      </c>
      <c r="C3068">
        <v>8</v>
      </c>
      <c r="D3068" t="s">
        <v>100</v>
      </c>
      <c r="E3068">
        <v>2018</v>
      </c>
      <c r="F3068" t="s">
        <v>23</v>
      </c>
      <c r="G3068" t="s">
        <v>202</v>
      </c>
      <c r="H3068" t="s">
        <v>196</v>
      </c>
      <c r="I3068">
        <v>0</v>
      </c>
      <c r="J3068">
        <v>1500</v>
      </c>
      <c r="K3068" t="s">
        <v>265</v>
      </c>
      <c r="L3068" t="s">
        <v>35</v>
      </c>
    </row>
    <row r="3069" spans="1:12" x14ac:dyDescent="0.25">
      <c r="A3069">
        <v>71</v>
      </c>
      <c r="B3069" s="93">
        <v>43337</v>
      </c>
      <c r="C3069">
        <v>8</v>
      </c>
      <c r="D3069" t="s">
        <v>100</v>
      </c>
      <c r="E3069">
        <v>2018</v>
      </c>
      <c r="F3069" t="s">
        <v>21</v>
      </c>
      <c r="G3069" t="s">
        <v>203</v>
      </c>
      <c r="H3069" t="s">
        <v>204</v>
      </c>
      <c r="I3069">
        <v>9.59</v>
      </c>
      <c r="J3069">
        <v>0</v>
      </c>
      <c r="K3069" t="s">
        <v>265</v>
      </c>
      <c r="L3069" t="s">
        <v>34</v>
      </c>
    </row>
    <row r="3070" spans="1:12" x14ac:dyDescent="0.25">
      <c r="A3070">
        <v>71</v>
      </c>
      <c r="B3070" s="93">
        <v>43340</v>
      </c>
      <c r="C3070">
        <v>8</v>
      </c>
      <c r="D3070" t="s">
        <v>100</v>
      </c>
      <c r="E3070">
        <v>2018</v>
      </c>
      <c r="F3070" t="s">
        <v>23</v>
      </c>
      <c r="G3070" t="s">
        <v>37</v>
      </c>
      <c r="H3070" t="s">
        <v>143</v>
      </c>
      <c r="I3070">
        <v>1.5</v>
      </c>
      <c r="J3070">
        <v>0</v>
      </c>
      <c r="K3070" t="s">
        <v>265</v>
      </c>
      <c r="L3070" t="s">
        <v>35</v>
      </c>
    </row>
    <row r="3071" spans="1:12" x14ac:dyDescent="0.25">
      <c r="A3071">
        <v>71</v>
      </c>
      <c r="B3071" s="93">
        <v>43341</v>
      </c>
      <c r="C3071">
        <v>8</v>
      </c>
      <c r="D3071" t="s">
        <v>100</v>
      </c>
      <c r="E3071">
        <v>2018</v>
      </c>
      <c r="F3071" t="s">
        <v>23</v>
      </c>
      <c r="G3071" t="s">
        <v>37</v>
      </c>
      <c r="H3071" t="s">
        <v>143</v>
      </c>
      <c r="I3071">
        <v>1.5</v>
      </c>
      <c r="J3071">
        <v>0</v>
      </c>
      <c r="K3071" t="s">
        <v>265</v>
      </c>
      <c r="L3071" t="s">
        <v>35</v>
      </c>
    </row>
    <row r="3072" spans="1:12" x14ac:dyDescent="0.25">
      <c r="A3072">
        <v>72</v>
      </c>
      <c r="B3072" s="93">
        <v>43315</v>
      </c>
      <c r="C3072">
        <v>8</v>
      </c>
      <c r="D3072" t="s">
        <v>100</v>
      </c>
      <c r="E3072">
        <v>2018</v>
      </c>
      <c r="F3072" t="s">
        <v>23</v>
      </c>
      <c r="G3072" t="s">
        <v>37</v>
      </c>
      <c r="H3072" t="s">
        <v>145</v>
      </c>
      <c r="I3072">
        <v>1.8</v>
      </c>
      <c r="J3072">
        <v>0</v>
      </c>
      <c r="K3072" t="s">
        <v>267</v>
      </c>
      <c r="L3072" t="s">
        <v>35</v>
      </c>
    </row>
    <row r="3073" spans="1:12" x14ac:dyDescent="0.25">
      <c r="A3073">
        <v>72</v>
      </c>
      <c r="B3073" s="93">
        <v>43321</v>
      </c>
      <c r="C3073">
        <v>8</v>
      </c>
      <c r="D3073" t="s">
        <v>100</v>
      </c>
      <c r="E3073">
        <v>2018</v>
      </c>
      <c r="F3073" t="s">
        <v>23</v>
      </c>
      <c r="G3073" t="s">
        <v>63</v>
      </c>
      <c r="H3073" t="s">
        <v>166</v>
      </c>
      <c r="I3073">
        <v>40.299999999999997</v>
      </c>
      <c r="J3073">
        <v>0</v>
      </c>
      <c r="K3073" t="s">
        <v>267</v>
      </c>
      <c r="L3073" t="s">
        <v>64</v>
      </c>
    </row>
    <row r="3074" spans="1:12" x14ac:dyDescent="0.25">
      <c r="A3074">
        <v>72</v>
      </c>
      <c r="B3074" s="93">
        <v>43334</v>
      </c>
      <c r="C3074">
        <v>8</v>
      </c>
      <c r="D3074" t="s">
        <v>100</v>
      </c>
      <c r="E3074">
        <v>2018</v>
      </c>
      <c r="F3074" t="s">
        <v>23</v>
      </c>
      <c r="G3074" t="s">
        <v>37</v>
      </c>
      <c r="H3074" t="s">
        <v>145</v>
      </c>
      <c r="I3074">
        <v>13.3</v>
      </c>
      <c r="J3074">
        <v>0</v>
      </c>
      <c r="K3074" t="s">
        <v>267</v>
      </c>
      <c r="L3074" t="s">
        <v>35</v>
      </c>
    </row>
    <row r="3075" spans="1:12" x14ac:dyDescent="0.25">
      <c r="A3075">
        <v>72</v>
      </c>
      <c r="B3075" s="93">
        <v>43335</v>
      </c>
      <c r="C3075">
        <v>8</v>
      </c>
      <c r="D3075" t="s">
        <v>100</v>
      </c>
      <c r="E3075">
        <v>2018</v>
      </c>
      <c r="F3075" t="s">
        <v>23</v>
      </c>
      <c r="G3075" t="s">
        <v>63</v>
      </c>
      <c r="H3075" t="s">
        <v>192</v>
      </c>
      <c r="I3075">
        <v>35.659999999999997</v>
      </c>
      <c r="J3075">
        <v>0</v>
      </c>
      <c r="K3075" t="s">
        <v>267</v>
      </c>
      <c r="L3075" t="s">
        <v>64</v>
      </c>
    </row>
    <row r="3076" spans="1:12" x14ac:dyDescent="0.25">
      <c r="A3076">
        <v>72</v>
      </c>
      <c r="B3076" s="93">
        <v>43337</v>
      </c>
      <c r="C3076">
        <v>8</v>
      </c>
      <c r="D3076" t="s">
        <v>100</v>
      </c>
      <c r="E3076">
        <v>2018</v>
      </c>
      <c r="F3076" t="s">
        <v>22</v>
      </c>
      <c r="G3076" t="s">
        <v>203</v>
      </c>
      <c r="H3076" t="s">
        <v>204</v>
      </c>
      <c r="I3076">
        <v>77.28</v>
      </c>
      <c r="J3076">
        <v>0</v>
      </c>
      <c r="K3076" t="s">
        <v>267</v>
      </c>
      <c r="L3076" t="s">
        <v>34</v>
      </c>
    </row>
    <row r="3077" spans="1:12" x14ac:dyDescent="0.25">
      <c r="A3077">
        <v>72</v>
      </c>
      <c r="B3077" s="93">
        <v>43339</v>
      </c>
      <c r="C3077">
        <v>8</v>
      </c>
      <c r="D3077" t="s">
        <v>100</v>
      </c>
      <c r="E3077">
        <v>2018</v>
      </c>
      <c r="F3077" t="s">
        <v>23</v>
      </c>
      <c r="G3077" t="s">
        <v>37</v>
      </c>
      <c r="H3077" t="s">
        <v>145</v>
      </c>
      <c r="I3077">
        <v>2.4</v>
      </c>
      <c r="J3077">
        <v>0</v>
      </c>
      <c r="K3077" t="s">
        <v>267</v>
      </c>
      <c r="L3077" t="s">
        <v>35</v>
      </c>
    </row>
    <row r="3078" spans="1:12" x14ac:dyDescent="0.25">
      <c r="A3078">
        <v>72</v>
      </c>
      <c r="B3078" s="93">
        <v>43339</v>
      </c>
      <c r="C3078">
        <v>8</v>
      </c>
      <c r="D3078" t="s">
        <v>100</v>
      </c>
      <c r="E3078">
        <v>2018</v>
      </c>
      <c r="F3078" t="s">
        <v>21</v>
      </c>
      <c r="G3078" t="s">
        <v>36</v>
      </c>
      <c r="H3078" t="s">
        <v>206</v>
      </c>
      <c r="I3078">
        <v>8</v>
      </c>
      <c r="J3078">
        <v>0</v>
      </c>
      <c r="K3078" t="s">
        <v>267</v>
      </c>
      <c r="L3078" t="s">
        <v>222</v>
      </c>
    </row>
    <row r="3079" spans="1:12" x14ac:dyDescent="0.25">
      <c r="A3079">
        <v>73</v>
      </c>
      <c r="B3079" s="93">
        <v>43315</v>
      </c>
      <c r="C3079">
        <v>8</v>
      </c>
      <c r="D3079" t="s">
        <v>100</v>
      </c>
      <c r="E3079">
        <v>2018</v>
      </c>
      <c r="F3079" t="s">
        <v>21</v>
      </c>
      <c r="G3079" t="s">
        <v>36</v>
      </c>
      <c r="H3079" t="s">
        <v>155</v>
      </c>
      <c r="I3079">
        <v>80</v>
      </c>
      <c r="J3079">
        <v>0</v>
      </c>
      <c r="K3079" t="s">
        <v>268</v>
      </c>
      <c r="L3079" t="s">
        <v>222</v>
      </c>
    </row>
    <row r="3080" spans="1:12" x14ac:dyDescent="0.25">
      <c r="A3080">
        <v>73</v>
      </c>
      <c r="B3080" s="93">
        <v>43321</v>
      </c>
      <c r="C3080">
        <v>8</v>
      </c>
      <c r="D3080" t="s">
        <v>100</v>
      </c>
      <c r="E3080">
        <v>2018</v>
      </c>
      <c r="F3080" t="s">
        <v>23</v>
      </c>
      <c r="G3080" t="s">
        <v>37</v>
      </c>
      <c r="H3080" t="s">
        <v>60</v>
      </c>
      <c r="I3080">
        <v>9</v>
      </c>
      <c r="J3080">
        <v>0</v>
      </c>
      <c r="K3080" t="s">
        <v>268</v>
      </c>
      <c r="L3080" t="s">
        <v>35</v>
      </c>
    </row>
    <row r="3081" spans="1:12" x14ac:dyDescent="0.25">
      <c r="A3081">
        <v>73</v>
      </c>
      <c r="B3081" s="93">
        <v>43321</v>
      </c>
      <c r="C3081">
        <v>8</v>
      </c>
      <c r="D3081" t="s">
        <v>100</v>
      </c>
      <c r="E3081">
        <v>2018</v>
      </c>
      <c r="F3081" t="s">
        <v>21</v>
      </c>
      <c r="G3081" t="s">
        <v>36</v>
      </c>
      <c r="H3081" t="s">
        <v>166</v>
      </c>
      <c r="I3081">
        <v>72</v>
      </c>
      <c r="J3081">
        <v>0</v>
      </c>
      <c r="K3081" t="s">
        <v>268</v>
      </c>
      <c r="L3081" t="s">
        <v>222</v>
      </c>
    </row>
    <row r="3082" spans="1:12" x14ac:dyDescent="0.25">
      <c r="A3082">
        <v>73</v>
      </c>
      <c r="B3082" s="93">
        <v>43322</v>
      </c>
      <c r="C3082">
        <v>8</v>
      </c>
      <c r="D3082" t="s">
        <v>100</v>
      </c>
      <c r="E3082">
        <v>2018</v>
      </c>
      <c r="F3082" t="s">
        <v>22</v>
      </c>
      <c r="G3082" t="s">
        <v>170</v>
      </c>
      <c r="H3082" t="s">
        <v>171</v>
      </c>
      <c r="I3082">
        <v>31.75</v>
      </c>
      <c r="J3082">
        <v>0</v>
      </c>
      <c r="K3082" t="s">
        <v>268</v>
      </c>
      <c r="L3082" t="s">
        <v>34</v>
      </c>
    </row>
    <row r="3083" spans="1:12" x14ac:dyDescent="0.25">
      <c r="A3083">
        <v>73</v>
      </c>
      <c r="B3083" s="93">
        <v>43322</v>
      </c>
      <c r="C3083">
        <v>8</v>
      </c>
      <c r="D3083" t="s">
        <v>100</v>
      </c>
      <c r="E3083">
        <v>2018</v>
      </c>
      <c r="F3083" t="s">
        <v>23</v>
      </c>
      <c r="G3083" t="s">
        <v>170</v>
      </c>
      <c r="H3083" t="s">
        <v>171</v>
      </c>
      <c r="I3083">
        <v>45.54</v>
      </c>
      <c r="J3083">
        <v>0</v>
      </c>
      <c r="K3083" t="s">
        <v>268</v>
      </c>
      <c r="L3083" t="s">
        <v>34</v>
      </c>
    </row>
    <row r="3084" spans="1:12" x14ac:dyDescent="0.25">
      <c r="A3084">
        <v>73</v>
      </c>
      <c r="B3084" s="93">
        <v>43322</v>
      </c>
      <c r="C3084">
        <v>8</v>
      </c>
      <c r="D3084" t="s">
        <v>100</v>
      </c>
      <c r="E3084">
        <v>2018</v>
      </c>
      <c r="F3084" t="s">
        <v>21</v>
      </c>
      <c r="G3084" t="s">
        <v>170</v>
      </c>
      <c r="H3084" t="s">
        <v>171</v>
      </c>
      <c r="I3084">
        <v>549.44000000000005</v>
      </c>
      <c r="J3084">
        <v>0</v>
      </c>
      <c r="K3084" t="s">
        <v>268</v>
      </c>
      <c r="L3084" t="s">
        <v>34</v>
      </c>
    </row>
    <row r="3085" spans="1:12" x14ac:dyDescent="0.25">
      <c r="A3085">
        <v>73</v>
      </c>
      <c r="B3085" s="93">
        <v>43325</v>
      </c>
      <c r="C3085">
        <v>8</v>
      </c>
      <c r="D3085" t="s">
        <v>100</v>
      </c>
      <c r="E3085">
        <v>2018</v>
      </c>
      <c r="F3085" t="s">
        <v>22</v>
      </c>
      <c r="G3085" t="s">
        <v>36</v>
      </c>
      <c r="H3085" t="s">
        <v>174</v>
      </c>
      <c r="I3085">
        <v>8</v>
      </c>
      <c r="J3085">
        <v>0</v>
      </c>
      <c r="K3085" t="s">
        <v>268</v>
      </c>
      <c r="L3085" t="s">
        <v>222</v>
      </c>
    </row>
    <row r="3086" spans="1:12" x14ac:dyDescent="0.25">
      <c r="A3086">
        <v>73</v>
      </c>
      <c r="B3086" s="93">
        <v>43326</v>
      </c>
      <c r="C3086">
        <v>8</v>
      </c>
      <c r="D3086" t="s">
        <v>100</v>
      </c>
      <c r="E3086">
        <v>2018</v>
      </c>
      <c r="F3086" t="s">
        <v>21</v>
      </c>
      <c r="G3086" t="s">
        <v>36</v>
      </c>
      <c r="H3086" t="s">
        <v>177</v>
      </c>
      <c r="I3086">
        <v>24</v>
      </c>
      <c r="J3086">
        <v>0</v>
      </c>
      <c r="K3086" t="s">
        <v>268</v>
      </c>
      <c r="L3086" t="s">
        <v>222</v>
      </c>
    </row>
    <row r="3087" spans="1:12" x14ac:dyDescent="0.25">
      <c r="A3087">
        <v>73</v>
      </c>
      <c r="B3087" s="93">
        <v>43329</v>
      </c>
      <c r="C3087">
        <v>8</v>
      </c>
      <c r="D3087" t="s">
        <v>100</v>
      </c>
      <c r="E3087">
        <v>2018</v>
      </c>
      <c r="F3087" t="s">
        <v>21</v>
      </c>
      <c r="G3087" t="s">
        <v>36</v>
      </c>
      <c r="H3087" t="s">
        <v>182</v>
      </c>
      <c r="I3087">
        <v>16</v>
      </c>
      <c r="J3087">
        <v>0</v>
      </c>
      <c r="K3087" t="s">
        <v>268</v>
      </c>
      <c r="L3087" t="s">
        <v>222</v>
      </c>
    </row>
    <row r="3088" spans="1:12" x14ac:dyDescent="0.25">
      <c r="A3088">
        <v>73</v>
      </c>
      <c r="B3088" s="93">
        <v>43332</v>
      </c>
      <c r="C3088">
        <v>8</v>
      </c>
      <c r="D3088" t="s">
        <v>100</v>
      </c>
      <c r="E3088">
        <v>2018</v>
      </c>
      <c r="F3088" t="s">
        <v>21</v>
      </c>
      <c r="G3088" t="s">
        <v>36</v>
      </c>
      <c r="H3088" t="s">
        <v>186</v>
      </c>
      <c r="I3088">
        <v>40</v>
      </c>
      <c r="J3088">
        <v>0</v>
      </c>
      <c r="K3088" t="s">
        <v>268</v>
      </c>
      <c r="L3088" t="s">
        <v>222</v>
      </c>
    </row>
    <row r="3089" spans="1:12" x14ac:dyDescent="0.25">
      <c r="A3089">
        <v>73</v>
      </c>
      <c r="B3089" s="93">
        <v>43333</v>
      </c>
      <c r="C3089">
        <v>8</v>
      </c>
      <c r="D3089" t="s">
        <v>100</v>
      </c>
      <c r="E3089">
        <v>2018</v>
      </c>
      <c r="F3089" t="s">
        <v>21</v>
      </c>
      <c r="G3089" t="s">
        <v>36</v>
      </c>
      <c r="H3089" t="s">
        <v>188</v>
      </c>
      <c r="I3089">
        <v>8</v>
      </c>
      <c r="J3089">
        <v>0</v>
      </c>
      <c r="K3089" t="s">
        <v>268</v>
      </c>
      <c r="L3089" t="s">
        <v>222</v>
      </c>
    </row>
    <row r="3090" spans="1:12" x14ac:dyDescent="0.25">
      <c r="A3090">
        <v>73</v>
      </c>
      <c r="B3090" s="93">
        <v>43334</v>
      </c>
      <c r="C3090">
        <v>8</v>
      </c>
      <c r="D3090" t="s">
        <v>100</v>
      </c>
      <c r="E3090">
        <v>2018</v>
      </c>
      <c r="F3090" t="s">
        <v>21</v>
      </c>
      <c r="G3090" t="s">
        <v>36</v>
      </c>
      <c r="H3090" t="s">
        <v>191</v>
      </c>
      <c r="I3090">
        <v>48</v>
      </c>
      <c r="J3090">
        <v>0</v>
      </c>
      <c r="K3090" t="s">
        <v>268</v>
      </c>
      <c r="L3090" t="s">
        <v>222</v>
      </c>
    </row>
    <row r="3091" spans="1:12" x14ac:dyDescent="0.25">
      <c r="A3091">
        <v>73</v>
      </c>
      <c r="B3091" s="93">
        <v>43335</v>
      </c>
      <c r="C3091">
        <v>8</v>
      </c>
      <c r="D3091" t="s">
        <v>100</v>
      </c>
      <c r="E3091">
        <v>2018</v>
      </c>
      <c r="F3091" t="s">
        <v>21</v>
      </c>
      <c r="G3091" t="s">
        <v>36</v>
      </c>
      <c r="H3091" t="s">
        <v>192</v>
      </c>
      <c r="I3091">
        <v>8</v>
      </c>
      <c r="J3091">
        <v>0</v>
      </c>
      <c r="K3091" t="s">
        <v>268</v>
      </c>
      <c r="L3091" t="s">
        <v>222</v>
      </c>
    </row>
    <row r="3092" spans="1:12" x14ac:dyDescent="0.25">
      <c r="A3092">
        <v>73</v>
      </c>
      <c r="B3092" s="93">
        <v>43336</v>
      </c>
      <c r="C3092">
        <v>8</v>
      </c>
      <c r="D3092" t="s">
        <v>100</v>
      </c>
      <c r="E3092">
        <v>2018</v>
      </c>
      <c r="F3092" t="s">
        <v>22</v>
      </c>
      <c r="G3092" t="s">
        <v>36</v>
      </c>
      <c r="H3092" t="s">
        <v>194</v>
      </c>
      <c r="I3092">
        <v>8</v>
      </c>
      <c r="J3092">
        <v>0</v>
      </c>
      <c r="K3092" t="s">
        <v>268</v>
      </c>
      <c r="L3092" t="s">
        <v>222</v>
      </c>
    </row>
    <row r="3093" spans="1:12" x14ac:dyDescent="0.25">
      <c r="A3093">
        <v>73</v>
      </c>
      <c r="B3093" s="93">
        <v>43336</v>
      </c>
      <c r="C3093">
        <v>8</v>
      </c>
      <c r="D3093" t="s">
        <v>100</v>
      </c>
      <c r="E3093">
        <v>2018</v>
      </c>
      <c r="F3093" t="s">
        <v>21</v>
      </c>
      <c r="G3093" t="s">
        <v>36</v>
      </c>
      <c r="H3093" t="s">
        <v>194</v>
      </c>
      <c r="I3093">
        <v>16</v>
      </c>
      <c r="J3093">
        <v>0</v>
      </c>
      <c r="K3093" t="s">
        <v>268</v>
      </c>
      <c r="L3093" t="s">
        <v>222</v>
      </c>
    </row>
    <row r="3094" spans="1:12" x14ac:dyDescent="0.25">
      <c r="A3094">
        <v>73</v>
      </c>
      <c r="B3094" s="93">
        <v>43337</v>
      </c>
      <c r="C3094">
        <v>8</v>
      </c>
      <c r="D3094" t="s">
        <v>100</v>
      </c>
      <c r="E3094">
        <v>2018</v>
      </c>
      <c r="F3094" t="s">
        <v>21</v>
      </c>
      <c r="G3094" t="s">
        <v>203</v>
      </c>
      <c r="H3094" t="s">
        <v>204</v>
      </c>
      <c r="I3094">
        <v>1066.53</v>
      </c>
      <c r="J3094">
        <v>0</v>
      </c>
      <c r="K3094" t="s">
        <v>268</v>
      </c>
      <c r="L3094" t="s">
        <v>34</v>
      </c>
    </row>
    <row r="3095" spans="1:12" x14ac:dyDescent="0.25">
      <c r="A3095">
        <v>73</v>
      </c>
      <c r="B3095" s="93">
        <v>43339</v>
      </c>
      <c r="C3095">
        <v>8</v>
      </c>
      <c r="D3095" t="s">
        <v>100</v>
      </c>
      <c r="E3095">
        <v>2018</v>
      </c>
      <c r="F3095" t="s">
        <v>22</v>
      </c>
      <c r="G3095" t="s">
        <v>36</v>
      </c>
      <c r="H3095" t="s">
        <v>206</v>
      </c>
      <c r="I3095">
        <v>8</v>
      </c>
      <c r="J3095">
        <v>0</v>
      </c>
      <c r="K3095" t="s">
        <v>268</v>
      </c>
      <c r="L3095" t="s">
        <v>222</v>
      </c>
    </row>
    <row r="3096" spans="1:12" x14ac:dyDescent="0.25">
      <c r="A3096">
        <v>73</v>
      </c>
      <c r="B3096" s="93">
        <v>43339</v>
      </c>
      <c r="C3096">
        <v>8</v>
      </c>
      <c r="D3096" t="s">
        <v>100</v>
      </c>
      <c r="E3096">
        <v>2018</v>
      </c>
      <c r="F3096" t="s">
        <v>21</v>
      </c>
      <c r="G3096" t="s">
        <v>36</v>
      </c>
      <c r="H3096" t="s">
        <v>206</v>
      </c>
      <c r="I3096">
        <v>16</v>
      </c>
      <c r="J3096">
        <v>0</v>
      </c>
      <c r="K3096" t="s">
        <v>268</v>
      </c>
      <c r="L3096" t="s">
        <v>222</v>
      </c>
    </row>
    <row r="3097" spans="1:12" x14ac:dyDescent="0.25">
      <c r="A3097">
        <v>73</v>
      </c>
      <c r="B3097" s="93">
        <v>43343</v>
      </c>
      <c r="C3097">
        <v>8</v>
      </c>
      <c r="D3097" t="s">
        <v>100</v>
      </c>
      <c r="E3097">
        <v>2018</v>
      </c>
      <c r="F3097" t="s">
        <v>23</v>
      </c>
      <c r="G3097" t="s">
        <v>37</v>
      </c>
      <c r="H3097" t="s">
        <v>60</v>
      </c>
      <c r="I3097">
        <v>9</v>
      </c>
      <c r="J3097">
        <v>0</v>
      </c>
      <c r="K3097" t="s">
        <v>268</v>
      </c>
      <c r="L3097" t="s">
        <v>35</v>
      </c>
    </row>
    <row r="3098" spans="1:12" x14ac:dyDescent="0.25">
      <c r="A3098">
        <v>74</v>
      </c>
      <c r="B3098" s="93">
        <v>43320</v>
      </c>
      <c r="C3098">
        <v>8</v>
      </c>
      <c r="D3098" t="s">
        <v>100</v>
      </c>
      <c r="E3098">
        <v>2018</v>
      </c>
      <c r="F3098" t="s">
        <v>23</v>
      </c>
      <c r="G3098" t="s">
        <v>37</v>
      </c>
      <c r="H3098" t="s">
        <v>132</v>
      </c>
      <c r="I3098">
        <v>7.35</v>
      </c>
      <c r="J3098">
        <v>0</v>
      </c>
      <c r="K3098" t="s">
        <v>269</v>
      </c>
      <c r="L3098" t="s">
        <v>35</v>
      </c>
    </row>
    <row r="3099" spans="1:12" x14ac:dyDescent="0.25">
      <c r="A3099">
        <v>74</v>
      </c>
      <c r="B3099" s="93">
        <v>43322</v>
      </c>
      <c r="C3099">
        <v>8</v>
      </c>
      <c r="D3099" t="s">
        <v>100</v>
      </c>
      <c r="E3099">
        <v>2018</v>
      </c>
      <c r="F3099" t="s">
        <v>23</v>
      </c>
      <c r="G3099" t="s">
        <v>170</v>
      </c>
      <c r="H3099" t="s">
        <v>171</v>
      </c>
      <c r="I3099">
        <v>43.34</v>
      </c>
      <c r="J3099">
        <v>0</v>
      </c>
      <c r="K3099" t="s">
        <v>269</v>
      </c>
      <c r="L3099" t="s">
        <v>34</v>
      </c>
    </row>
    <row r="3100" spans="1:12" x14ac:dyDescent="0.25">
      <c r="A3100">
        <v>74</v>
      </c>
      <c r="B3100" s="93">
        <v>43326</v>
      </c>
      <c r="C3100">
        <v>8</v>
      </c>
      <c r="D3100" t="s">
        <v>100</v>
      </c>
      <c r="E3100">
        <v>2018</v>
      </c>
      <c r="F3100" t="s">
        <v>23</v>
      </c>
      <c r="G3100" t="s">
        <v>37</v>
      </c>
      <c r="H3100" t="s">
        <v>132</v>
      </c>
      <c r="I3100">
        <v>2.25</v>
      </c>
      <c r="J3100">
        <v>0</v>
      </c>
      <c r="K3100" t="s">
        <v>269</v>
      </c>
      <c r="L3100" t="s">
        <v>35</v>
      </c>
    </row>
    <row r="3101" spans="1:12" x14ac:dyDescent="0.25">
      <c r="A3101">
        <v>74</v>
      </c>
      <c r="B3101" s="93">
        <v>43326</v>
      </c>
      <c r="C3101">
        <v>8</v>
      </c>
      <c r="D3101" t="s">
        <v>100</v>
      </c>
      <c r="E3101">
        <v>2018</v>
      </c>
      <c r="F3101" t="s">
        <v>23</v>
      </c>
      <c r="G3101" t="s">
        <v>58</v>
      </c>
      <c r="H3101" t="s">
        <v>177</v>
      </c>
      <c r="I3101">
        <v>39.979999999999997</v>
      </c>
      <c r="J3101">
        <v>0</v>
      </c>
      <c r="K3101" t="s">
        <v>269</v>
      </c>
      <c r="L3101" t="s">
        <v>222</v>
      </c>
    </row>
    <row r="3102" spans="1:12" x14ac:dyDescent="0.25">
      <c r="A3102">
        <v>76</v>
      </c>
      <c r="B3102" s="93">
        <v>43329</v>
      </c>
      <c r="C3102">
        <v>8</v>
      </c>
      <c r="D3102" t="s">
        <v>100</v>
      </c>
      <c r="E3102">
        <v>2018</v>
      </c>
      <c r="F3102" t="s">
        <v>23</v>
      </c>
      <c r="G3102" t="s">
        <v>58</v>
      </c>
      <c r="H3102" t="s">
        <v>182</v>
      </c>
      <c r="I3102">
        <v>14.45</v>
      </c>
      <c r="J3102">
        <v>0</v>
      </c>
      <c r="K3102" t="s">
        <v>270</v>
      </c>
      <c r="L3102" t="s">
        <v>222</v>
      </c>
    </row>
    <row r="3103" spans="1:12" x14ac:dyDescent="0.25">
      <c r="A3103">
        <v>76</v>
      </c>
      <c r="B3103" s="93">
        <v>43329</v>
      </c>
      <c r="C3103">
        <v>8</v>
      </c>
      <c r="D3103" t="s">
        <v>100</v>
      </c>
      <c r="E3103">
        <v>2018</v>
      </c>
      <c r="F3103" t="s">
        <v>21</v>
      </c>
      <c r="G3103" t="s">
        <v>36</v>
      </c>
      <c r="H3103" t="s">
        <v>182</v>
      </c>
      <c r="I3103">
        <v>16</v>
      </c>
      <c r="J3103">
        <v>0</v>
      </c>
      <c r="K3103" t="s">
        <v>270</v>
      </c>
      <c r="L3103" t="s">
        <v>222</v>
      </c>
    </row>
    <row r="3104" spans="1:12" x14ac:dyDescent="0.25">
      <c r="A3104">
        <v>76</v>
      </c>
      <c r="B3104" s="93">
        <v>43333</v>
      </c>
      <c r="C3104">
        <v>8</v>
      </c>
      <c r="D3104" t="s">
        <v>100</v>
      </c>
      <c r="E3104">
        <v>2018</v>
      </c>
      <c r="F3104" t="s">
        <v>21</v>
      </c>
      <c r="G3104" t="s">
        <v>36</v>
      </c>
      <c r="H3104" t="s">
        <v>188</v>
      </c>
      <c r="I3104">
        <v>8</v>
      </c>
      <c r="J3104">
        <v>0</v>
      </c>
      <c r="K3104" t="s">
        <v>270</v>
      </c>
      <c r="L3104" t="s">
        <v>222</v>
      </c>
    </row>
    <row r="3105" spans="1:12" x14ac:dyDescent="0.25">
      <c r="A3105">
        <v>77</v>
      </c>
      <c r="B3105" s="93">
        <v>43322</v>
      </c>
      <c r="C3105">
        <v>8</v>
      </c>
      <c r="D3105" t="s">
        <v>100</v>
      </c>
      <c r="E3105">
        <v>2018</v>
      </c>
      <c r="F3105" t="s">
        <v>21</v>
      </c>
      <c r="G3105" t="s">
        <v>170</v>
      </c>
      <c r="H3105" t="s">
        <v>171</v>
      </c>
      <c r="I3105">
        <v>14.1</v>
      </c>
      <c r="J3105">
        <v>0</v>
      </c>
      <c r="K3105" t="s">
        <v>271</v>
      </c>
      <c r="L3105" t="s">
        <v>34</v>
      </c>
    </row>
    <row r="3106" spans="1:12" x14ac:dyDescent="0.25">
      <c r="A3106">
        <v>77</v>
      </c>
      <c r="B3106" s="93">
        <v>43335</v>
      </c>
      <c r="C3106">
        <v>8</v>
      </c>
      <c r="D3106" t="s">
        <v>100</v>
      </c>
      <c r="E3106">
        <v>2018</v>
      </c>
      <c r="F3106" t="s">
        <v>23</v>
      </c>
      <c r="G3106" t="s">
        <v>58</v>
      </c>
      <c r="H3106" t="s">
        <v>192</v>
      </c>
      <c r="I3106">
        <v>31.6</v>
      </c>
      <c r="J3106">
        <v>0</v>
      </c>
      <c r="K3106" t="s">
        <v>271</v>
      </c>
      <c r="L3106" t="s">
        <v>222</v>
      </c>
    </row>
    <row r="3107" spans="1:12" x14ac:dyDescent="0.25">
      <c r="A3107">
        <v>77</v>
      </c>
      <c r="B3107" s="93">
        <v>43337</v>
      </c>
      <c r="C3107">
        <v>8</v>
      </c>
      <c r="D3107" t="s">
        <v>100</v>
      </c>
      <c r="E3107">
        <v>2018</v>
      </c>
      <c r="F3107" t="s">
        <v>21</v>
      </c>
      <c r="G3107" t="s">
        <v>203</v>
      </c>
      <c r="H3107" t="s">
        <v>204</v>
      </c>
      <c r="I3107">
        <v>51.17</v>
      </c>
      <c r="J3107">
        <v>0</v>
      </c>
      <c r="K3107" t="s">
        <v>271</v>
      </c>
      <c r="L3107" t="s">
        <v>34</v>
      </c>
    </row>
    <row r="3108" spans="1:12" x14ac:dyDescent="0.25">
      <c r="A3108">
        <v>78</v>
      </c>
      <c r="B3108" s="93">
        <v>43315</v>
      </c>
      <c r="C3108">
        <v>8</v>
      </c>
      <c r="D3108" t="s">
        <v>100</v>
      </c>
      <c r="E3108">
        <v>2018</v>
      </c>
      <c r="F3108" t="s">
        <v>23</v>
      </c>
      <c r="G3108" t="s">
        <v>63</v>
      </c>
      <c r="H3108" t="s">
        <v>155</v>
      </c>
      <c r="I3108">
        <v>81.2</v>
      </c>
      <c r="J3108">
        <v>0</v>
      </c>
      <c r="K3108" t="s">
        <v>272</v>
      </c>
      <c r="L3108" t="s">
        <v>64</v>
      </c>
    </row>
    <row r="3109" spans="1:12" x14ac:dyDescent="0.25">
      <c r="A3109">
        <v>78</v>
      </c>
      <c r="B3109" s="93">
        <v>43325</v>
      </c>
      <c r="C3109">
        <v>8</v>
      </c>
      <c r="D3109" t="s">
        <v>100</v>
      </c>
      <c r="E3109">
        <v>2018</v>
      </c>
      <c r="F3109" t="s">
        <v>23</v>
      </c>
      <c r="G3109" t="s">
        <v>37</v>
      </c>
      <c r="H3109" t="s">
        <v>175</v>
      </c>
      <c r="I3109">
        <v>1200</v>
      </c>
      <c r="J3109">
        <v>0</v>
      </c>
      <c r="K3109" t="s">
        <v>272</v>
      </c>
      <c r="L3109" t="s">
        <v>35</v>
      </c>
    </row>
    <row r="3110" spans="1:12" x14ac:dyDescent="0.25">
      <c r="A3110">
        <v>78</v>
      </c>
      <c r="B3110" s="93">
        <v>43335</v>
      </c>
      <c r="C3110">
        <v>8</v>
      </c>
      <c r="D3110" t="s">
        <v>100</v>
      </c>
      <c r="E3110">
        <v>2018</v>
      </c>
      <c r="F3110" t="s">
        <v>23</v>
      </c>
      <c r="G3110" t="s">
        <v>37</v>
      </c>
      <c r="H3110" t="s">
        <v>175</v>
      </c>
      <c r="I3110">
        <v>6.5</v>
      </c>
      <c r="J3110">
        <v>0</v>
      </c>
      <c r="K3110" t="s">
        <v>272</v>
      </c>
      <c r="L3110" t="s">
        <v>35</v>
      </c>
    </row>
    <row r="3111" spans="1:12" x14ac:dyDescent="0.25">
      <c r="A3111">
        <v>78</v>
      </c>
      <c r="B3111" s="93">
        <v>43336</v>
      </c>
      <c r="C3111">
        <v>8</v>
      </c>
      <c r="D3111" t="s">
        <v>100</v>
      </c>
      <c r="E3111">
        <v>2018</v>
      </c>
      <c r="F3111" t="s">
        <v>23</v>
      </c>
      <c r="G3111" t="s">
        <v>195</v>
      </c>
      <c r="H3111" t="s">
        <v>196</v>
      </c>
      <c r="I3111">
        <v>0</v>
      </c>
      <c r="J3111">
        <v>1200</v>
      </c>
      <c r="K3111" t="s">
        <v>272</v>
      </c>
      <c r="L3111" t="s">
        <v>35</v>
      </c>
    </row>
    <row r="3112" spans="1:12" x14ac:dyDescent="0.25">
      <c r="A3112">
        <v>78</v>
      </c>
      <c r="B3112" s="93">
        <v>43337</v>
      </c>
      <c r="C3112">
        <v>8</v>
      </c>
      <c r="D3112" t="s">
        <v>100</v>
      </c>
      <c r="E3112">
        <v>2018</v>
      </c>
      <c r="F3112" t="s">
        <v>23</v>
      </c>
      <c r="G3112" t="s">
        <v>37</v>
      </c>
      <c r="H3112" t="s">
        <v>175</v>
      </c>
      <c r="I3112">
        <v>14.55</v>
      </c>
      <c r="J3112">
        <v>0</v>
      </c>
      <c r="K3112" t="s">
        <v>272</v>
      </c>
      <c r="L3112" t="s">
        <v>35</v>
      </c>
    </row>
    <row r="3113" spans="1:12" x14ac:dyDescent="0.25">
      <c r="A3113">
        <v>80</v>
      </c>
      <c r="B3113" s="93">
        <v>43321</v>
      </c>
      <c r="C3113">
        <v>8</v>
      </c>
      <c r="D3113" t="s">
        <v>100</v>
      </c>
      <c r="E3113">
        <v>2018</v>
      </c>
      <c r="F3113" t="s">
        <v>23</v>
      </c>
      <c r="G3113" t="s">
        <v>63</v>
      </c>
      <c r="H3113" t="s">
        <v>166</v>
      </c>
      <c r="I3113">
        <v>24.5</v>
      </c>
      <c r="J3113">
        <v>0</v>
      </c>
      <c r="K3113" t="s">
        <v>273</v>
      </c>
      <c r="L3113" t="s">
        <v>64</v>
      </c>
    </row>
    <row r="3114" spans="1:12" x14ac:dyDescent="0.25">
      <c r="A3114">
        <v>80</v>
      </c>
      <c r="B3114" s="93">
        <v>43321</v>
      </c>
      <c r="C3114">
        <v>8</v>
      </c>
      <c r="D3114" t="s">
        <v>100</v>
      </c>
      <c r="E3114">
        <v>2018</v>
      </c>
      <c r="F3114" t="s">
        <v>21</v>
      </c>
      <c r="G3114" t="s">
        <v>36</v>
      </c>
      <c r="H3114" t="s">
        <v>166</v>
      </c>
      <c r="I3114">
        <v>48</v>
      </c>
      <c r="J3114">
        <v>0</v>
      </c>
      <c r="K3114" t="s">
        <v>273</v>
      </c>
      <c r="L3114" t="s">
        <v>222</v>
      </c>
    </row>
    <row r="3115" spans="1:12" x14ac:dyDescent="0.25">
      <c r="A3115">
        <v>80</v>
      </c>
      <c r="B3115" s="93">
        <v>43322</v>
      </c>
      <c r="C3115">
        <v>8</v>
      </c>
      <c r="D3115" t="s">
        <v>100</v>
      </c>
      <c r="E3115">
        <v>2018</v>
      </c>
      <c r="F3115" t="s">
        <v>22</v>
      </c>
      <c r="G3115" t="s">
        <v>170</v>
      </c>
      <c r="H3115" t="s">
        <v>171</v>
      </c>
      <c r="I3115">
        <v>12.88</v>
      </c>
      <c r="J3115">
        <v>0</v>
      </c>
      <c r="K3115" t="s">
        <v>273</v>
      </c>
      <c r="L3115" t="s">
        <v>34</v>
      </c>
    </row>
    <row r="3116" spans="1:12" x14ac:dyDescent="0.25">
      <c r="A3116">
        <v>80</v>
      </c>
      <c r="B3116" s="93">
        <v>43322</v>
      </c>
      <c r="C3116">
        <v>8</v>
      </c>
      <c r="D3116" t="s">
        <v>100</v>
      </c>
      <c r="E3116">
        <v>2018</v>
      </c>
      <c r="F3116" t="s">
        <v>21</v>
      </c>
      <c r="G3116" t="s">
        <v>170</v>
      </c>
      <c r="H3116" t="s">
        <v>171</v>
      </c>
      <c r="I3116">
        <v>143.71</v>
      </c>
      <c r="J3116">
        <v>0</v>
      </c>
      <c r="K3116" t="s">
        <v>273</v>
      </c>
      <c r="L3116" t="s">
        <v>34</v>
      </c>
    </row>
    <row r="3117" spans="1:12" x14ac:dyDescent="0.25">
      <c r="A3117">
        <v>80</v>
      </c>
      <c r="B3117" s="93">
        <v>43326</v>
      </c>
      <c r="C3117">
        <v>8</v>
      </c>
      <c r="D3117" t="s">
        <v>100</v>
      </c>
      <c r="E3117">
        <v>2018</v>
      </c>
      <c r="F3117" t="s">
        <v>21</v>
      </c>
      <c r="G3117" t="s">
        <v>36</v>
      </c>
      <c r="H3117" t="s">
        <v>177</v>
      </c>
      <c r="I3117">
        <v>16</v>
      </c>
      <c r="J3117">
        <v>0</v>
      </c>
      <c r="K3117" t="s">
        <v>273</v>
      </c>
      <c r="L3117" t="s">
        <v>222</v>
      </c>
    </row>
    <row r="3118" spans="1:12" x14ac:dyDescent="0.25">
      <c r="A3118">
        <v>80</v>
      </c>
      <c r="B3118" s="93">
        <v>43334</v>
      </c>
      <c r="C3118">
        <v>8</v>
      </c>
      <c r="D3118" t="s">
        <v>100</v>
      </c>
      <c r="E3118">
        <v>2018</v>
      </c>
      <c r="F3118" t="s">
        <v>22</v>
      </c>
      <c r="G3118" t="s">
        <v>36</v>
      </c>
      <c r="H3118" t="s">
        <v>191</v>
      </c>
      <c r="I3118">
        <v>8</v>
      </c>
      <c r="J3118">
        <v>0</v>
      </c>
      <c r="K3118" t="s">
        <v>273</v>
      </c>
      <c r="L3118" t="s">
        <v>222</v>
      </c>
    </row>
    <row r="3119" spans="1:12" x14ac:dyDescent="0.25">
      <c r="A3119">
        <v>80</v>
      </c>
      <c r="B3119" s="93">
        <v>43334</v>
      </c>
      <c r="C3119">
        <v>8</v>
      </c>
      <c r="D3119" t="s">
        <v>100</v>
      </c>
      <c r="E3119">
        <v>2018</v>
      </c>
      <c r="F3119" t="s">
        <v>21</v>
      </c>
      <c r="G3119" t="s">
        <v>36</v>
      </c>
      <c r="H3119" t="s">
        <v>191</v>
      </c>
      <c r="I3119">
        <v>24</v>
      </c>
      <c r="J3119">
        <v>0</v>
      </c>
      <c r="K3119" t="s">
        <v>273</v>
      </c>
      <c r="L3119" t="s">
        <v>222</v>
      </c>
    </row>
    <row r="3120" spans="1:12" x14ac:dyDescent="0.25">
      <c r="A3120">
        <v>80</v>
      </c>
      <c r="B3120" s="93">
        <v>43337</v>
      </c>
      <c r="C3120">
        <v>8</v>
      </c>
      <c r="D3120" t="s">
        <v>100</v>
      </c>
      <c r="E3120">
        <v>2018</v>
      </c>
      <c r="F3120" t="s">
        <v>21</v>
      </c>
      <c r="G3120" t="s">
        <v>203</v>
      </c>
      <c r="H3120" t="s">
        <v>204</v>
      </c>
      <c r="I3120">
        <v>281.07</v>
      </c>
      <c r="J3120">
        <v>0</v>
      </c>
      <c r="K3120" t="s">
        <v>273</v>
      </c>
      <c r="L3120" t="s">
        <v>34</v>
      </c>
    </row>
    <row r="3121" spans="1:12" x14ac:dyDescent="0.25">
      <c r="A3121">
        <v>80</v>
      </c>
      <c r="B3121" s="93">
        <v>43341</v>
      </c>
      <c r="C3121">
        <v>8</v>
      </c>
      <c r="D3121" t="s">
        <v>100</v>
      </c>
      <c r="E3121">
        <v>2018</v>
      </c>
      <c r="F3121" t="s">
        <v>21</v>
      </c>
      <c r="G3121" t="s">
        <v>36</v>
      </c>
      <c r="H3121" t="s">
        <v>210</v>
      </c>
      <c r="I3121">
        <v>8</v>
      </c>
      <c r="J3121">
        <v>0</v>
      </c>
      <c r="K3121" t="s">
        <v>273</v>
      </c>
      <c r="L3121" t="s">
        <v>222</v>
      </c>
    </row>
    <row r="3122" spans="1:12" x14ac:dyDescent="0.25">
      <c r="A3122">
        <v>89</v>
      </c>
      <c r="B3122" s="93">
        <v>43328</v>
      </c>
      <c r="C3122">
        <v>8</v>
      </c>
      <c r="D3122" t="s">
        <v>100</v>
      </c>
      <c r="E3122">
        <v>2018</v>
      </c>
      <c r="F3122" t="s">
        <v>23</v>
      </c>
      <c r="G3122" t="s">
        <v>64</v>
      </c>
      <c r="H3122" t="s">
        <v>180</v>
      </c>
      <c r="I3122">
        <v>47.57</v>
      </c>
      <c r="J3122">
        <v>0</v>
      </c>
      <c r="K3122" t="s">
        <v>274</v>
      </c>
      <c r="L3122" t="s">
        <v>64</v>
      </c>
    </row>
    <row r="3123" spans="1:12" x14ac:dyDescent="0.25">
      <c r="A3123">
        <v>89</v>
      </c>
      <c r="B3123" s="93">
        <v>43337</v>
      </c>
      <c r="C3123">
        <v>8</v>
      </c>
      <c r="D3123" t="s">
        <v>100</v>
      </c>
      <c r="E3123">
        <v>2018</v>
      </c>
      <c r="F3123" t="s">
        <v>22</v>
      </c>
      <c r="G3123" t="s">
        <v>203</v>
      </c>
      <c r="H3123" t="s">
        <v>204</v>
      </c>
      <c r="I3123">
        <v>28.06</v>
      </c>
      <c r="J3123">
        <v>0</v>
      </c>
      <c r="K3123" t="s">
        <v>274</v>
      </c>
      <c r="L3123" t="s">
        <v>34</v>
      </c>
    </row>
    <row r="3124" spans="1:12" x14ac:dyDescent="0.25">
      <c r="A3124">
        <v>91</v>
      </c>
      <c r="B3124" s="93">
        <v>43313</v>
      </c>
      <c r="C3124">
        <v>8</v>
      </c>
      <c r="D3124" t="s">
        <v>100</v>
      </c>
      <c r="E3124">
        <v>2018</v>
      </c>
      <c r="F3124" t="s">
        <v>71</v>
      </c>
      <c r="G3124" t="s">
        <v>36</v>
      </c>
      <c r="H3124" t="s">
        <v>149</v>
      </c>
      <c r="I3124">
        <v>5</v>
      </c>
      <c r="J3124">
        <v>0</v>
      </c>
      <c r="K3124" t="s">
        <v>275</v>
      </c>
      <c r="L3124" t="s">
        <v>222</v>
      </c>
    </row>
    <row r="3125" spans="1:12" x14ac:dyDescent="0.25">
      <c r="A3125">
        <v>91</v>
      </c>
      <c r="B3125" s="93">
        <v>43313</v>
      </c>
      <c r="C3125">
        <v>8</v>
      </c>
      <c r="D3125" t="s">
        <v>100</v>
      </c>
      <c r="E3125">
        <v>2018</v>
      </c>
      <c r="F3125" t="s">
        <v>70</v>
      </c>
      <c r="G3125" t="s">
        <v>35</v>
      </c>
      <c r="H3125" t="s">
        <v>149</v>
      </c>
      <c r="I3125">
        <v>243.6</v>
      </c>
      <c r="J3125">
        <v>0</v>
      </c>
      <c r="K3125" t="s">
        <v>275</v>
      </c>
      <c r="L3125" t="s">
        <v>35</v>
      </c>
    </row>
    <row r="3126" spans="1:12" x14ac:dyDescent="0.25">
      <c r="A3126">
        <v>91</v>
      </c>
      <c r="B3126" s="93">
        <v>43313</v>
      </c>
      <c r="C3126">
        <v>8</v>
      </c>
      <c r="D3126" t="s">
        <v>100</v>
      </c>
      <c r="E3126">
        <v>2018</v>
      </c>
      <c r="F3126" t="s">
        <v>72</v>
      </c>
      <c r="G3126" t="s">
        <v>65</v>
      </c>
      <c r="H3126" t="s">
        <v>149</v>
      </c>
      <c r="I3126">
        <v>1020</v>
      </c>
      <c r="J3126">
        <v>0</v>
      </c>
      <c r="K3126" t="s">
        <v>275</v>
      </c>
      <c r="L3126" t="s">
        <v>35</v>
      </c>
    </row>
    <row r="3127" spans="1:12" x14ac:dyDescent="0.25">
      <c r="A3127">
        <v>91</v>
      </c>
      <c r="B3127" s="93">
        <v>43314</v>
      </c>
      <c r="C3127">
        <v>8</v>
      </c>
      <c r="D3127" t="s">
        <v>100</v>
      </c>
      <c r="E3127">
        <v>2018</v>
      </c>
      <c r="F3127" t="s">
        <v>80</v>
      </c>
      <c r="G3127" t="s">
        <v>36</v>
      </c>
      <c r="H3127" t="s">
        <v>152</v>
      </c>
      <c r="I3127">
        <v>5</v>
      </c>
      <c r="J3127">
        <v>0</v>
      </c>
      <c r="K3127" t="s">
        <v>275</v>
      </c>
      <c r="L3127" t="s">
        <v>222</v>
      </c>
    </row>
    <row r="3128" spans="1:12" x14ac:dyDescent="0.25">
      <c r="A3128">
        <v>91</v>
      </c>
      <c r="B3128" s="93">
        <v>43314</v>
      </c>
      <c r="C3128">
        <v>8</v>
      </c>
      <c r="D3128" t="s">
        <v>100</v>
      </c>
      <c r="E3128">
        <v>2018</v>
      </c>
      <c r="F3128" t="s">
        <v>80</v>
      </c>
      <c r="G3128" t="s">
        <v>35</v>
      </c>
      <c r="H3128" t="s">
        <v>152</v>
      </c>
      <c r="I3128">
        <v>6</v>
      </c>
      <c r="J3128">
        <v>0</v>
      </c>
      <c r="K3128" t="s">
        <v>275</v>
      </c>
      <c r="L3128" t="s">
        <v>35</v>
      </c>
    </row>
    <row r="3129" spans="1:12" x14ac:dyDescent="0.25">
      <c r="A3129">
        <v>91</v>
      </c>
      <c r="B3129" s="93">
        <v>43314</v>
      </c>
      <c r="C3129">
        <v>8</v>
      </c>
      <c r="D3129" t="s">
        <v>100</v>
      </c>
      <c r="E3129">
        <v>2018</v>
      </c>
      <c r="F3129" t="s">
        <v>71</v>
      </c>
      <c r="G3129" t="s">
        <v>36</v>
      </c>
      <c r="H3129" t="s">
        <v>152</v>
      </c>
      <c r="I3129">
        <v>10</v>
      </c>
      <c r="J3129">
        <v>0</v>
      </c>
      <c r="K3129" t="s">
        <v>275</v>
      </c>
      <c r="L3129" t="s">
        <v>222</v>
      </c>
    </row>
    <row r="3130" spans="1:12" x14ac:dyDescent="0.25">
      <c r="A3130">
        <v>91</v>
      </c>
      <c r="B3130" s="93">
        <v>43314</v>
      </c>
      <c r="C3130">
        <v>8</v>
      </c>
      <c r="D3130" t="s">
        <v>100</v>
      </c>
      <c r="E3130">
        <v>2018</v>
      </c>
      <c r="F3130" t="s">
        <v>86</v>
      </c>
      <c r="G3130" t="s">
        <v>36</v>
      </c>
      <c r="H3130" t="s">
        <v>152</v>
      </c>
      <c r="I3130">
        <v>15.76</v>
      </c>
      <c r="J3130">
        <v>0</v>
      </c>
      <c r="K3130" t="s">
        <v>275</v>
      </c>
      <c r="L3130" t="s">
        <v>222</v>
      </c>
    </row>
    <row r="3131" spans="1:12" x14ac:dyDescent="0.25">
      <c r="A3131">
        <v>91</v>
      </c>
      <c r="B3131" s="93">
        <v>43314</v>
      </c>
      <c r="C3131">
        <v>8</v>
      </c>
      <c r="D3131" t="s">
        <v>100</v>
      </c>
      <c r="E3131">
        <v>2018</v>
      </c>
      <c r="F3131" t="s">
        <v>83</v>
      </c>
      <c r="G3131" t="s">
        <v>35</v>
      </c>
      <c r="H3131" t="s">
        <v>152</v>
      </c>
      <c r="I3131">
        <v>25</v>
      </c>
      <c r="J3131">
        <v>0</v>
      </c>
      <c r="K3131" t="s">
        <v>275</v>
      </c>
      <c r="L3131" t="s">
        <v>35</v>
      </c>
    </row>
    <row r="3132" spans="1:12" x14ac:dyDescent="0.25">
      <c r="A3132">
        <v>91</v>
      </c>
      <c r="B3132" s="93">
        <v>43314</v>
      </c>
      <c r="C3132">
        <v>8</v>
      </c>
      <c r="D3132" t="s">
        <v>100</v>
      </c>
      <c r="E3132">
        <v>2018</v>
      </c>
      <c r="F3132" t="s">
        <v>72</v>
      </c>
      <c r="G3132" t="s">
        <v>35</v>
      </c>
      <c r="H3132" t="s">
        <v>152</v>
      </c>
      <c r="I3132">
        <v>37</v>
      </c>
      <c r="J3132">
        <v>0</v>
      </c>
      <c r="K3132" t="s">
        <v>275</v>
      </c>
      <c r="L3132" t="s">
        <v>35</v>
      </c>
    </row>
    <row r="3133" spans="1:12" x14ac:dyDescent="0.25">
      <c r="A3133">
        <v>91</v>
      </c>
      <c r="B3133" s="93">
        <v>43314</v>
      </c>
      <c r="C3133">
        <v>8</v>
      </c>
      <c r="D3133" t="s">
        <v>100</v>
      </c>
      <c r="E3133">
        <v>2018</v>
      </c>
      <c r="F3133" t="s">
        <v>79</v>
      </c>
      <c r="G3133" t="s">
        <v>35</v>
      </c>
      <c r="H3133" t="s">
        <v>152</v>
      </c>
      <c r="I3133">
        <v>42.9</v>
      </c>
      <c r="J3133">
        <v>0</v>
      </c>
      <c r="K3133" t="s">
        <v>275</v>
      </c>
      <c r="L3133" t="s">
        <v>35</v>
      </c>
    </row>
    <row r="3134" spans="1:12" x14ac:dyDescent="0.25">
      <c r="A3134">
        <v>91</v>
      </c>
      <c r="B3134" s="93">
        <v>43314</v>
      </c>
      <c r="C3134">
        <v>8</v>
      </c>
      <c r="D3134" t="s">
        <v>100</v>
      </c>
      <c r="E3134">
        <v>2018</v>
      </c>
      <c r="F3134" t="s">
        <v>70</v>
      </c>
      <c r="G3134" t="s">
        <v>35</v>
      </c>
      <c r="H3134" t="s">
        <v>152</v>
      </c>
      <c r="I3134">
        <v>70.650000000000006</v>
      </c>
      <c r="J3134">
        <v>0</v>
      </c>
      <c r="K3134" t="s">
        <v>275</v>
      </c>
      <c r="L3134" t="s">
        <v>35</v>
      </c>
    </row>
    <row r="3135" spans="1:12" x14ac:dyDescent="0.25">
      <c r="A3135">
        <v>91</v>
      </c>
      <c r="B3135" s="93">
        <v>43314</v>
      </c>
      <c r="C3135">
        <v>8</v>
      </c>
      <c r="D3135" t="s">
        <v>100</v>
      </c>
      <c r="E3135">
        <v>2018</v>
      </c>
      <c r="F3135" t="s">
        <v>75</v>
      </c>
      <c r="G3135" t="s">
        <v>65</v>
      </c>
      <c r="H3135" t="s">
        <v>152</v>
      </c>
      <c r="I3135">
        <v>150</v>
      </c>
      <c r="J3135">
        <v>0</v>
      </c>
      <c r="K3135" t="s">
        <v>275</v>
      </c>
      <c r="L3135" t="s">
        <v>35</v>
      </c>
    </row>
    <row r="3136" spans="1:12" x14ac:dyDescent="0.25">
      <c r="A3136">
        <v>91</v>
      </c>
      <c r="B3136" s="93">
        <v>43314</v>
      </c>
      <c r="C3136">
        <v>8</v>
      </c>
      <c r="D3136" t="s">
        <v>100</v>
      </c>
      <c r="E3136">
        <v>2018</v>
      </c>
      <c r="F3136" t="s">
        <v>76</v>
      </c>
      <c r="G3136" t="s">
        <v>65</v>
      </c>
      <c r="H3136" t="s">
        <v>152</v>
      </c>
      <c r="I3136">
        <v>300</v>
      </c>
      <c r="J3136">
        <v>0</v>
      </c>
      <c r="K3136" t="s">
        <v>275</v>
      </c>
      <c r="L3136" t="s">
        <v>35</v>
      </c>
    </row>
    <row r="3137" spans="1:12" x14ac:dyDescent="0.25">
      <c r="A3137">
        <v>91</v>
      </c>
      <c r="B3137" s="93">
        <v>43314</v>
      </c>
      <c r="C3137">
        <v>8</v>
      </c>
      <c r="D3137" t="s">
        <v>100</v>
      </c>
      <c r="E3137">
        <v>2018</v>
      </c>
      <c r="F3137" t="s">
        <v>71</v>
      </c>
      <c r="G3137" t="s">
        <v>65</v>
      </c>
      <c r="H3137" t="s">
        <v>152</v>
      </c>
      <c r="I3137">
        <v>2550</v>
      </c>
      <c r="J3137">
        <v>0</v>
      </c>
      <c r="K3137" t="s">
        <v>275</v>
      </c>
      <c r="L3137" t="s">
        <v>35</v>
      </c>
    </row>
    <row r="3138" spans="1:12" x14ac:dyDescent="0.25">
      <c r="A3138">
        <v>91</v>
      </c>
      <c r="B3138" s="93">
        <v>43314</v>
      </c>
      <c r="C3138">
        <v>8</v>
      </c>
      <c r="D3138" t="s">
        <v>100</v>
      </c>
      <c r="E3138">
        <v>2018</v>
      </c>
      <c r="F3138" t="s">
        <v>76</v>
      </c>
      <c r="G3138" t="s">
        <v>66</v>
      </c>
      <c r="H3138" t="s">
        <v>152</v>
      </c>
      <c r="I3138">
        <v>0</v>
      </c>
      <c r="J3138">
        <v>150</v>
      </c>
      <c r="K3138" t="s">
        <v>275</v>
      </c>
      <c r="L3138" t="s">
        <v>35</v>
      </c>
    </row>
    <row r="3139" spans="1:12" x14ac:dyDescent="0.25">
      <c r="A3139">
        <v>91</v>
      </c>
      <c r="B3139" s="93">
        <v>43315</v>
      </c>
      <c r="C3139">
        <v>8</v>
      </c>
      <c r="D3139" t="s">
        <v>100</v>
      </c>
      <c r="E3139">
        <v>2018</v>
      </c>
      <c r="F3139" t="s">
        <v>78</v>
      </c>
      <c r="G3139" t="s">
        <v>63</v>
      </c>
      <c r="H3139" t="s">
        <v>155</v>
      </c>
      <c r="I3139">
        <v>2.14</v>
      </c>
      <c r="J3139">
        <v>0</v>
      </c>
      <c r="K3139" t="s">
        <v>275</v>
      </c>
      <c r="L3139" t="s">
        <v>64</v>
      </c>
    </row>
    <row r="3140" spans="1:12" x14ac:dyDescent="0.25">
      <c r="A3140">
        <v>91</v>
      </c>
      <c r="B3140" s="93">
        <v>43315</v>
      </c>
      <c r="C3140">
        <v>8</v>
      </c>
      <c r="D3140" t="s">
        <v>100</v>
      </c>
      <c r="E3140">
        <v>2018</v>
      </c>
      <c r="F3140" t="s">
        <v>71</v>
      </c>
      <c r="G3140" t="s">
        <v>156</v>
      </c>
      <c r="H3140" t="s">
        <v>157</v>
      </c>
      <c r="I3140">
        <v>7.84</v>
      </c>
      <c r="J3140">
        <v>0</v>
      </c>
      <c r="K3140" t="s">
        <v>275</v>
      </c>
      <c r="L3140" t="s">
        <v>34</v>
      </c>
    </row>
    <row r="3141" spans="1:12" x14ac:dyDescent="0.25">
      <c r="A3141">
        <v>91</v>
      </c>
      <c r="B3141" s="93">
        <v>43315</v>
      </c>
      <c r="C3141">
        <v>8</v>
      </c>
      <c r="D3141" t="s">
        <v>100</v>
      </c>
      <c r="E3141">
        <v>2018</v>
      </c>
      <c r="F3141" t="s">
        <v>82</v>
      </c>
      <c r="G3141" t="s">
        <v>66</v>
      </c>
      <c r="H3141" t="s">
        <v>155</v>
      </c>
      <c r="I3141">
        <v>20</v>
      </c>
      <c r="J3141">
        <v>0</v>
      </c>
      <c r="K3141" t="s">
        <v>275</v>
      </c>
      <c r="L3141" t="s">
        <v>35</v>
      </c>
    </row>
    <row r="3142" spans="1:12" x14ac:dyDescent="0.25">
      <c r="A3142">
        <v>91</v>
      </c>
      <c r="B3142" s="93">
        <v>43315</v>
      </c>
      <c r="C3142">
        <v>8</v>
      </c>
      <c r="D3142" t="s">
        <v>100</v>
      </c>
      <c r="E3142">
        <v>2018</v>
      </c>
      <c r="F3142" t="s">
        <v>70</v>
      </c>
      <c r="G3142" t="s">
        <v>58</v>
      </c>
      <c r="H3142" t="s">
        <v>155</v>
      </c>
      <c r="I3142">
        <v>20.75</v>
      </c>
      <c r="J3142">
        <v>0</v>
      </c>
      <c r="K3142" t="s">
        <v>275</v>
      </c>
      <c r="L3142" t="s">
        <v>222</v>
      </c>
    </row>
    <row r="3143" spans="1:12" x14ac:dyDescent="0.25">
      <c r="A3143">
        <v>91</v>
      </c>
      <c r="B3143" s="93">
        <v>43315</v>
      </c>
      <c r="C3143">
        <v>8</v>
      </c>
      <c r="D3143" t="s">
        <v>100</v>
      </c>
      <c r="E3143">
        <v>2018</v>
      </c>
      <c r="F3143" t="s">
        <v>71</v>
      </c>
      <c r="G3143" t="s">
        <v>58</v>
      </c>
      <c r="H3143" t="s">
        <v>155</v>
      </c>
      <c r="I3143">
        <v>23.94</v>
      </c>
      <c r="J3143">
        <v>0</v>
      </c>
      <c r="K3143" t="s">
        <v>275</v>
      </c>
      <c r="L3143" t="s">
        <v>222</v>
      </c>
    </row>
    <row r="3144" spans="1:12" x14ac:dyDescent="0.25">
      <c r="A3144">
        <v>91</v>
      </c>
      <c r="B3144" s="93">
        <v>43315</v>
      </c>
      <c r="C3144">
        <v>8</v>
      </c>
      <c r="D3144" t="s">
        <v>100</v>
      </c>
      <c r="E3144">
        <v>2018</v>
      </c>
      <c r="F3144" t="s">
        <v>71</v>
      </c>
      <c r="G3144" t="s">
        <v>67</v>
      </c>
      <c r="H3144" t="s">
        <v>155</v>
      </c>
      <c r="I3144">
        <v>26.25</v>
      </c>
      <c r="J3144">
        <v>0</v>
      </c>
      <c r="K3144" t="s">
        <v>275</v>
      </c>
      <c r="L3144" t="s">
        <v>266</v>
      </c>
    </row>
    <row r="3145" spans="1:12" x14ac:dyDescent="0.25">
      <c r="A3145">
        <v>91</v>
      </c>
      <c r="B3145" s="93">
        <v>43315</v>
      </c>
      <c r="C3145">
        <v>8</v>
      </c>
      <c r="D3145" t="s">
        <v>100</v>
      </c>
      <c r="E3145">
        <v>2018</v>
      </c>
      <c r="F3145" t="s">
        <v>82</v>
      </c>
      <c r="G3145" t="s">
        <v>58</v>
      </c>
      <c r="H3145" t="s">
        <v>155</v>
      </c>
      <c r="I3145">
        <v>33.549999999999997</v>
      </c>
      <c r="J3145">
        <v>0</v>
      </c>
      <c r="K3145" t="s">
        <v>275</v>
      </c>
      <c r="L3145" t="s">
        <v>222</v>
      </c>
    </row>
    <row r="3146" spans="1:12" x14ac:dyDescent="0.25">
      <c r="A3146">
        <v>91</v>
      </c>
      <c r="B3146" s="93">
        <v>43315</v>
      </c>
      <c r="C3146">
        <v>8</v>
      </c>
      <c r="D3146" t="s">
        <v>100</v>
      </c>
      <c r="E3146">
        <v>2018</v>
      </c>
      <c r="F3146" t="s">
        <v>78</v>
      </c>
      <c r="G3146" t="s">
        <v>58</v>
      </c>
      <c r="H3146" t="s">
        <v>155</v>
      </c>
      <c r="I3146">
        <v>37.18</v>
      </c>
      <c r="J3146">
        <v>0</v>
      </c>
      <c r="K3146" t="s">
        <v>275</v>
      </c>
      <c r="L3146" t="s">
        <v>222</v>
      </c>
    </row>
    <row r="3147" spans="1:12" x14ac:dyDescent="0.25">
      <c r="A3147">
        <v>91</v>
      </c>
      <c r="B3147" s="93">
        <v>43315</v>
      </c>
      <c r="C3147">
        <v>8</v>
      </c>
      <c r="D3147" t="s">
        <v>100</v>
      </c>
      <c r="E3147">
        <v>2018</v>
      </c>
      <c r="F3147" t="s">
        <v>75</v>
      </c>
      <c r="G3147" t="s">
        <v>63</v>
      </c>
      <c r="H3147" t="s">
        <v>155</v>
      </c>
      <c r="I3147">
        <v>42.69</v>
      </c>
      <c r="J3147">
        <v>0</v>
      </c>
      <c r="K3147" t="s">
        <v>275</v>
      </c>
      <c r="L3147" t="s">
        <v>64</v>
      </c>
    </row>
    <row r="3148" spans="1:12" x14ac:dyDescent="0.25">
      <c r="A3148">
        <v>91</v>
      </c>
      <c r="B3148" s="93">
        <v>43315</v>
      </c>
      <c r="C3148">
        <v>8</v>
      </c>
      <c r="D3148" t="s">
        <v>100</v>
      </c>
      <c r="E3148">
        <v>2018</v>
      </c>
      <c r="F3148" t="s">
        <v>75</v>
      </c>
      <c r="G3148" t="s">
        <v>58</v>
      </c>
      <c r="H3148" t="s">
        <v>155</v>
      </c>
      <c r="I3148">
        <v>47.85</v>
      </c>
      <c r="J3148">
        <v>0</v>
      </c>
      <c r="K3148" t="s">
        <v>275</v>
      </c>
      <c r="L3148" t="s">
        <v>222</v>
      </c>
    </row>
    <row r="3149" spans="1:12" x14ac:dyDescent="0.25">
      <c r="A3149">
        <v>91</v>
      </c>
      <c r="B3149" s="93">
        <v>43315</v>
      </c>
      <c r="C3149">
        <v>8</v>
      </c>
      <c r="D3149" t="s">
        <v>100</v>
      </c>
      <c r="E3149">
        <v>2018</v>
      </c>
      <c r="F3149" t="s">
        <v>79</v>
      </c>
      <c r="G3149" t="s">
        <v>58</v>
      </c>
      <c r="H3149" t="s">
        <v>155</v>
      </c>
      <c r="I3149">
        <v>479.83</v>
      </c>
      <c r="J3149">
        <v>0</v>
      </c>
      <c r="K3149" t="s">
        <v>275</v>
      </c>
      <c r="L3149" t="s">
        <v>222</v>
      </c>
    </row>
    <row r="3150" spans="1:12" x14ac:dyDescent="0.25">
      <c r="A3150">
        <v>91</v>
      </c>
      <c r="B3150" s="93">
        <v>43315</v>
      </c>
      <c r="C3150">
        <v>8</v>
      </c>
      <c r="D3150" t="s">
        <v>100</v>
      </c>
      <c r="E3150">
        <v>2018</v>
      </c>
      <c r="F3150" t="s">
        <v>75</v>
      </c>
      <c r="G3150" t="s">
        <v>36</v>
      </c>
      <c r="H3150" t="s">
        <v>155</v>
      </c>
      <c r="I3150">
        <v>1073.46</v>
      </c>
      <c r="J3150">
        <v>0</v>
      </c>
      <c r="K3150" t="s">
        <v>275</v>
      </c>
      <c r="L3150" t="s">
        <v>222</v>
      </c>
    </row>
    <row r="3151" spans="1:12" x14ac:dyDescent="0.25">
      <c r="A3151">
        <v>91</v>
      </c>
      <c r="B3151" s="93">
        <v>43318</v>
      </c>
      <c r="C3151">
        <v>8</v>
      </c>
      <c r="D3151" t="s">
        <v>100</v>
      </c>
      <c r="E3151">
        <v>2018</v>
      </c>
      <c r="F3151" t="s">
        <v>79</v>
      </c>
      <c r="G3151" t="s">
        <v>64</v>
      </c>
      <c r="H3151" t="s">
        <v>159</v>
      </c>
      <c r="I3151">
        <v>578.27</v>
      </c>
      <c r="J3151">
        <v>0</v>
      </c>
      <c r="K3151" t="s">
        <v>275</v>
      </c>
      <c r="L3151" t="s">
        <v>64</v>
      </c>
    </row>
    <row r="3152" spans="1:12" x14ac:dyDescent="0.25">
      <c r="A3152">
        <v>91</v>
      </c>
      <c r="B3152" s="93">
        <v>43319</v>
      </c>
      <c r="C3152">
        <v>8</v>
      </c>
      <c r="D3152" t="s">
        <v>100</v>
      </c>
      <c r="E3152">
        <v>2018</v>
      </c>
      <c r="F3152" t="s">
        <v>107</v>
      </c>
      <c r="G3152" t="s">
        <v>35</v>
      </c>
      <c r="H3152" t="s">
        <v>162</v>
      </c>
      <c r="I3152">
        <v>11.02</v>
      </c>
      <c r="J3152">
        <v>0</v>
      </c>
      <c r="K3152" t="s">
        <v>275</v>
      </c>
      <c r="L3152" t="s">
        <v>35</v>
      </c>
    </row>
    <row r="3153" spans="1:12" x14ac:dyDescent="0.25">
      <c r="A3153">
        <v>91</v>
      </c>
      <c r="B3153" s="93">
        <v>43319</v>
      </c>
      <c r="C3153">
        <v>8</v>
      </c>
      <c r="D3153" t="s">
        <v>100</v>
      </c>
      <c r="E3153">
        <v>2018</v>
      </c>
      <c r="F3153" t="s">
        <v>68</v>
      </c>
      <c r="G3153" t="s">
        <v>36</v>
      </c>
      <c r="H3153" t="s">
        <v>162</v>
      </c>
      <c r="I3153">
        <v>14.39</v>
      </c>
      <c r="J3153">
        <v>0</v>
      </c>
      <c r="K3153" t="s">
        <v>275</v>
      </c>
      <c r="L3153" t="s">
        <v>222</v>
      </c>
    </row>
    <row r="3154" spans="1:12" x14ac:dyDescent="0.25">
      <c r="A3154">
        <v>91</v>
      </c>
      <c r="B3154" s="93">
        <v>43319</v>
      </c>
      <c r="C3154">
        <v>8</v>
      </c>
      <c r="D3154" t="s">
        <v>100</v>
      </c>
      <c r="E3154">
        <v>2018</v>
      </c>
      <c r="F3154" t="s">
        <v>71</v>
      </c>
      <c r="G3154" t="s">
        <v>35</v>
      </c>
      <c r="H3154" t="s">
        <v>162</v>
      </c>
      <c r="I3154">
        <v>19.37</v>
      </c>
      <c r="J3154">
        <v>0</v>
      </c>
      <c r="K3154" t="s">
        <v>275</v>
      </c>
      <c r="L3154" t="s">
        <v>35</v>
      </c>
    </row>
    <row r="3155" spans="1:12" x14ac:dyDescent="0.25">
      <c r="A3155">
        <v>91</v>
      </c>
      <c r="B3155" s="93">
        <v>43319</v>
      </c>
      <c r="C3155">
        <v>8</v>
      </c>
      <c r="D3155" t="s">
        <v>100</v>
      </c>
      <c r="E3155">
        <v>2018</v>
      </c>
      <c r="F3155" t="s">
        <v>75</v>
      </c>
      <c r="G3155" t="s">
        <v>35</v>
      </c>
      <c r="H3155" t="s">
        <v>162</v>
      </c>
      <c r="I3155">
        <v>25</v>
      </c>
      <c r="J3155">
        <v>0</v>
      </c>
      <c r="K3155" t="s">
        <v>275</v>
      </c>
      <c r="L3155" t="s">
        <v>35</v>
      </c>
    </row>
    <row r="3156" spans="1:12" x14ac:dyDescent="0.25">
      <c r="A3156">
        <v>91</v>
      </c>
      <c r="B3156" s="93">
        <v>43319</v>
      </c>
      <c r="C3156">
        <v>8</v>
      </c>
      <c r="D3156" t="s">
        <v>100</v>
      </c>
      <c r="E3156">
        <v>2018</v>
      </c>
      <c r="F3156" t="s">
        <v>79</v>
      </c>
      <c r="G3156" t="s">
        <v>35</v>
      </c>
      <c r="H3156" t="s">
        <v>162</v>
      </c>
      <c r="I3156">
        <v>158.69</v>
      </c>
      <c r="J3156">
        <v>0</v>
      </c>
      <c r="K3156" t="s">
        <v>275</v>
      </c>
      <c r="L3156" t="s">
        <v>35</v>
      </c>
    </row>
    <row r="3157" spans="1:12" x14ac:dyDescent="0.25">
      <c r="A3157">
        <v>91</v>
      </c>
      <c r="B3157" s="93">
        <v>43320</v>
      </c>
      <c r="C3157">
        <v>8</v>
      </c>
      <c r="D3157" t="s">
        <v>100</v>
      </c>
      <c r="E3157">
        <v>2018</v>
      </c>
      <c r="F3157" t="s">
        <v>73</v>
      </c>
      <c r="G3157" t="s">
        <v>36</v>
      </c>
      <c r="H3157" t="s">
        <v>164</v>
      </c>
      <c r="I3157">
        <v>8.99</v>
      </c>
      <c r="J3157">
        <v>0</v>
      </c>
      <c r="K3157" t="s">
        <v>275</v>
      </c>
      <c r="L3157" t="s">
        <v>222</v>
      </c>
    </row>
    <row r="3158" spans="1:12" x14ac:dyDescent="0.25">
      <c r="A3158">
        <v>91</v>
      </c>
      <c r="B3158" s="93">
        <v>43320</v>
      </c>
      <c r="C3158">
        <v>8</v>
      </c>
      <c r="D3158" t="s">
        <v>100</v>
      </c>
      <c r="E3158">
        <v>2018</v>
      </c>
      <c r="F3158" t="s">
        <v>71</v>
      </c>
      <c r="G3158" t="s">
        <v>35</v>
      </c>
      <c r="H3158" t="s">
        <v>164</v>
      </c>
      <c r="I3158">
        <v>17.61</v>
      </c>
      <c r="J3158">
        <v>0</v>
      </c>
      <c r="K3158" t="s">
        <v>275</v>
      </c>
      <c r="L3158" t="s">
        <v>35</v>
      </c>
    </row>
    <row r="3159" spans="1:12" x14ac:dyDescent="0.25">
      <c r="A3159">
        <v>91</v>
      </c>
      <c r="B3159" s="93">
        <v>43320</v>
      </c>
      <c r="C3159">
        <v>8</v>
      </c>
      <c r="D3159" t="s">
        <v>100</v>
      </c>
      <c r="E3159">
        <v>2018</v>
      </c>
      <c r="F3159" t="s">
        <v>73</v>
      </c>
      <c r="G3159" t="s">
        <v>35</v>
      </c>
      <c r="H3159" t="s">
        <v>164</v>
      </c>
      <c r="I3159">
        <v>30</v>
      </c>
      <c r="J3159">
        <v>0</v>
      </c>
      <c r="K3159" t="s">
        <v>275</v>
      </c>
      <c r="L3159" t="s">
        <v>35</v>
      </c>
    </row>
    <row r="3160" spans="1:12" x14ac:dyDescent="0.25">
      <c r="A3160">
        <v>91</v>
      </c>
      <c r="B3160" s="93">
        <v>43320</v>
      </c>
      <c r="C3160">
        <v>8</v>
      </c>
      <c r="D3160" t="s">
        <v>100</v>
      </c>
      <c r="E3160">
        <v>2018</v>
      </c>
      <c r="F3160" t="s">
        <v>82</v>
      </c>
      <c r="G3160" t="s">
        <v>35</v>
      </c>
      <c r="H3160" t="s">
        <v>164</v>
      </c>
      <c r="I3160">
        <v>66</v>
      </c>
      <c r="J3160">
        <v>0</v>
      </c>
      <c r="K3160" t="s">
        <v>275</v>
      </c>
      <c r="L3160" t="s">
        <v>35</v>
      </c>
    </row>
    <row r="3161" spans="1:12" x14ac:dyDescent="0.25">
      <c r="A3161">
        <v>91</v>
      </c>
      <c r="B3161" s="93">
        <v>43320</v>
      </c>
      <c r="C3161">
        <v>8</v>
      </c>
      <c r="D3161" t="s">
        <v>100</v>
      </c>
      <c r="E3161">
        <v>2018</v>
      </c>
      <c r="F3161" t="s">
        <v>74</v>
      </c>
      <c r="G3161" t="s">
        <v>35</v>
      </c>
      <c r="H3161" t="s">
        <v>164</v>
      </c>
      <c r="I3161">
        <v>122.01</v>
      </c>
      <c r="J3161">
        <v>0</v>
      </c>
      <c r="K3161" t="s">
        <v>275</v>
      </c>
      <c r="L3161" t="s">
        <v>35</v>
      </c>
    </row>
    <row r="3162" spans="1:12" x14ac:dyDescent="0.25">
      <c r="A3162">
        <v>91</v>
      </c>
      <c r="B3162" s="93">
        <v>43320</v>
      </c>
      <c r="C3162">
        <v>8</v>
      </c>
      <c r="D3162" t="s">
        <v>100</v>
      </c>
      <c r="E3162">
        <v>2018</v>
      </c>
      <c r="F3162" t="s">
        <v>76</v>
      </c>
      <c r="G3162" t="s">
        <v>35</v>
      </c>
      <c r="H3162" t="s">
        <v>164</v>
      </c>
      <c r="I3162">
        <v>126.96</v>
      </c>
      <c r="J3162">
        <v>0</v>
      </c>
      <c r="K3162" t="s">
        <v>275</v>
      </c>
      <c r="L3162" t="s">
        <v>35</v>
      </c>
    </row>
    <row r="3163" spans="1:12" x14ac:dyDescent="0.25">
      <c r="A3163">
        <v>91</v>
      </c>
      <c r="B3163" s="93">
        <v>43320</v>
      </c>
      <c r="C3163">
        <v>8</v>
      </c>
      <c r="D3163" t="s">
        <v>100</v>
      </c>
      <c r="E3163">
        <v>2018</v>
      </c>
      <c r="F3163" t="s">
        <v>70</v>
      </c>
      <c r="G3163" t="s">
        <v>35</v>
      </c>
      <c r="H3163" t="s">
        <v>164</v>
      </c>
      <c r="I3163">
        <v>138.18</v>
      </c>
      <c r="J3163">
        <v>0</v>
      </c>
      <c r="K3163" t="s">
        <v>275</v>
      </c>
      <c r="L3163" t="s">
        <v>35</v>
      </c>
    </row>
    <row r="3164" spans="1:12" x14ac:dyDescent="0.25">
      <c r="A3164">
        <v>91</v>
      </c>
      <c r="B3164" s="93">
        <v>43320</v>
      </c>
      <c r="C3164">
        <v>8</v>
      </c>
      <c r="D3164" t="s">
        <v>100</v>
      </c>
      <c r="E3164">
        <v>2018</v>
      </c>
      <c r="F3164" t="s">
        <v>83</v>
      </c>
      <c r="G3164" t="s">
        <v>35</v>
      </c>
      <c r="H3164" t="s">
        <v>164</v>
      </c>
      <c r="I3164">
        <v>202</v>
      </c>
      <c r="J3164">
        <v>0</v>
      </c>
      <c r="K3164" t="s">
        <v>275</v>
      </c>
      <c r="L3164" t="s">
        <v>35</v>
      </c>
    </row>
    <row r="3165" spans="1:12" x14ac:dyDescent="0.25">
      <c r="A3165">
        <v>91</v>
      </c>
      <c r="B3165" s="93">
        <v>43320</v>
      </c>
      <c r="C3165">
        <v>8</v>
      </c>
      <c r="D3165" t="s">
        <v>100</v>
      </c>
      <c r="E3165">
        <v>2018</v>
      </c>
      <c r="F3165" t="s">
        <v>77</v>
      </c>
      <c r="G3165" t="s">
        <v>64</v>
      </c>
      <c r="H3165" t="s">
        <v>164</v>
      </c>
      <c r="I3165">
        <v>7696.4</v>
      </c>
      <c r="J3165">
        <v>0</v>
      </c>
      <c r="K3165" t="s">
        <v>275</v>
      </c>
      <c r="L3165" t="s">
        <v>64</v>
      </c>
    </row>
    <row r="3166" spans="1:12" x14ac:dyDescent="0.25">
      <c r="A3166">
        <v>91</v>
      </c>
      <c r="B3166" s="93">
        <v>43321</v>
      </c>
      <c r="C3166">
        <v>8</v>
      </c>
      <c r="D3166" t="s">
        <v>100</v>
      </c>
      <c r="E3166">
        <v>2018</v>
      </c>
      <c r="F3166" t="s">
        <v>69</v>
      </c>
      <c r="G3166" t="s">
        <v>35</v>
      </c>
      <c r="H3166" t="s">
        <v>166</v>
      </c>
      <c r="I3166">
        <v>10</v>
      </c>
      <c r="J3166">
        <v>0</v>
      </c>
      <c r="K3166" t="s">
        <v>275</v>
      </c>
      <c r="L3166" t="s">
        <v>35</v>
      </c>
    </row>
    <row r="3167" spans="1:12" x14ac:dyDescent="0.25">
      <c r="A3167">
        <v>91</v>
      </c>
      <c r="B3167" s="93">
        <v>43321</v>
      </c>
      <c r="C3167">
        <v>8</v>
      </c>
      <c r="D3167" t="s">
        <v>100</v>
      </c>
      <c r="E3167">
        <v>2018</v>
      </c>
      <c r="F3167" t="s">
        <v>71</v>
      </c>
      <c r="G3167" t="s">
        <v>35</v>
      </c>
      <c r="H3167" t="s">
        <v>166</v>
      </c>
      <c r="I3167">
        <v>10</v>
      </c>
      <c r="J3167">
        <v>0</v>
      </c>
      <c r="K3167" t="s">
        <v>275</v>
      </c>
      <c r="L3167" t="s">
        <v>35</v>
      </c>
    </row>
    <row r="3168" spans="1:12" x14ac:dyDescent="0.25">
      <c r="A3168">
        <v>91</v>
      </c>
      <c r="B3168" s="93">
        <v>43321</v>
      </c>
      <c r="C3168">
        <v>8</v>
      </c>
      <c r="D3168" t="s">
        <v>100</v>
      </c>
      <c r="E3168">
        <v>2018</v>
      </c>
      <c r="F3168" t="s">
        <v>80</v>
      </c>
      <c r="G3168" t="s">
        <v>36</v>
      </c>
      <c r="H3168" t="s">
        <v>166</v>
      </c>
      <c r="I3168">
        <v>10</v>
      </c>
      <c r="J3168">
        <v>0</v>
      </c>
      <c r="K3168" t="s">
        <v>275</v>
      </c>
      <c r="L3168" t="s">
        <v>222</v>
      </c>
    </row>
    <row r="3169" spans="1:12" x14ac:dyDescent="0.25">
      <c r="A3169">
        <v>91</v>
      </c>
      <c r="B3169" s="93">
        <v>43321</v>
      </c>
      <c r="C3169">
        <v>8</v>
      </c>
      <c r="D3169" t="s">
        <v>100</v>
      </c>
      <c r="E3169">
        <v>2018</v>
      </c>
      <c r="F3169" t="s">
        <v>80</v>
      </c>
      <c r="G3169" t="s">
        <v>35</v>
      </c>
      <c r="H3169" t="s">
        <v>166</v>
      </c>
      <c r="I3169">
        <v>12</v>
      </c>
      <c r="J3169">
        <v>0</v>
      </c>
      <c r="K3169" t="s">
        <v>275</v>
      </c>
      <c r="L3169" t="s">
        <v>35</v>
      </c>
    </row>
    <row r="3170" spans="1:12" x14ac:dyDescent="0.25">
      <c r="A3170">
        <v>91</v>
      </c>
      <c r="B3170" s="93">
        <v>43321</v>
      </c>
      <c r="C3170">
        <v>8</v>
      </c>
      <c r="D3170" t="s">
        <v>100</v>
      </c>
      <c r="E3170">
        <v>2018</v>
      </c>
      <c r="F3170" t="s">
        <v>71</v>
      </c>
      <c r="G3170" t="s">
        <v>36</v>
      </c>
      <c r="H3170" t="s">
        <v>166</v>
      </c>
      <c r="I3170">
        <v>20</v>
      </c>
      <c r="J3170">
        <v>0</v>
      </c>
      <c r="K3170" t="s">
        <v>275</v>
      </c>
      <c r="L3170" t="s">
        <v>222</v>
      </c>
    </row>
    <row r="3171" spans="1:12" x14ac:dyDescent="0.25">
      <c r="A3171">
        <v>91</v>
      </c>
      <c r="B3171" s="93">
        <v>43321</v>
      </c>
      <c r="C3171">
        <v>8</v>
      </c>
      <c r="D3171" t="s">
        <v>100</v>
      </c>
      <c r="E3171">
        <v>2018</v>
      </c>
      <c r="F3171" t="s">
        <v>167</v>
      </c>
      <c r="G3171" t="s">
        <v>58</v>
      </c>
      <c r="H3171" t="s">
        <v>166</v>
      </c>
      <c r="I3171">
        <v>64.099999999999994</v>
      </c>
      <c r="J3171">
        <v>0</v>
      </c>
      <c r="K3171" t="s">
        <v>275</v>
      </c>
      <c r="L3171" t="s">
        <v>222</v>
      </c>
    </row>
    <row r="3172" spans="1:12" x14ac:dyDescent="0.25">
      <c r="A3172">
        <v>91</v>
      </c>
      <c r="B3172" s="93">
        <v>43321</v>
      </c>
      <c r="C3172">
        <v>8</v>
      </c>
      <c r="D3172" t="s">
        <v>100</v>
      </c>
      <c r="E3172">
        <v>2018</v>
      </c>
      <c r="F3172" t="s">
        <v>70</v>
      </c>
      <c r="G3172" t="s">
        <v>35</v>
      </c>
      <c r="H3172" t="s">
        <v>166</v>
      </c>
      <c r="I3172">
        <v>96.94</v>
      </c>
      <c r="J3172">
        <v>0</v>
      </c>
      <c r="K3172" t="s">
        <v>275</v>
      </c>
      <c r="L3172" t="s">
        <v>35</v>
      </c>
    </row>
    <row r="3173" spans="1:12" x14ac:dyDescent="0.25">
      <c r="A3173">
        <v>91</v>
      </c>
      <c r="B3173" s="93">
        <v>43321</v>
      </c>
      <c r="C3173">
        <v>8</v>
      </c>
      <c r="D3173" t="s">
        <v>100</v>
      </c>
      <c r="E3173">
        <v>2018</v>
      </c>
      <c r="F3173" t="s">
        <v>81</v>
      </c>
      <c r="G3173" t="s">
        <v>58</v>
      </c>
      <c r="H3173" t="s">
        <v>166</v>
      </c>
      <c r="I3173">
        <v>177.7</v>
      </c>
      <c r="J3173">
        <v>0</v>
      </c>
      <c r="K3173" t="s">
        <v>275</v>
      </c>
      <c r="L3173" t="s">
        <v>222</v>
      </c>
    </row>
    <row r="3174" spans="1:12" x14ac:dyDescent="0.25">
      <c r="A3174">
        <v>91</v>
      </c>
      <c r="B3174" s="93">
        <v>43321</v>
      </c>
      <c r="C3174">
        <v>8</v>
      </c>
      <c r="D3174" t="s">
        <v>100</v>
      </c>
      <c r="E3174">
        <v>2018</v>
      </c>
      <c r="F3174" t="s">
        <v>69</v>
      </c>
      <c r="G3174" t="s">
        <v>65</v>
      </c>
      <c r="H3174" t="s">
        <v>166</v>
      </c>
      <c r="I3174">
        <v>185.5</v>
      </c>
      <c r="J3174">
        <v>0</v>
      </c>
      <c r="K3174" t="s">
        <v>275</v>
      </c>
      <c r="L3174" t="s">
        <v>35</v>
      </c>
    </row>
    <row r="3175" spans="1:12" x14ac:dyDescent="0.25">
      <c r="A3175">
        <v>91</v>
      </c>
      <c r="B3175" s="93">
        <v>43321</v>
      </c>
      <c r="C3175">
        <v>8</v>
      </c>
      <c r="D3175" t="s">
        <v>100</v>
      </c>
      <c r="E3175">
        <v>2018</v>
      </c>
      <c r="F3175" t="s">
        <v>136</v>
      </c>
      <c r="G3175" t="s">
        <v>65</v>
      </c>
      <c r="H3175" t="s">
        <v>166</v>
      </c>
      <c r="I3175">
        <v>200.5</v>
      </c>
      <c r="J3175">
        <v>0</v>
      </c>
      <c r="K3175" t="s">
        <v>275</v>
      </c>
      <c r="L3175" t="s">
        <v>35</v>
      </c>
    </row>
    <row r="3176" spans="1:12" x14ac:dyDescent="0.25">
      <c r="A3176">
        <v>91</v>
      </c>
      <c r="B3176" s="93">
        <v>43321</v>
      </c>
      <c r="C3176">
        <v>8</v>
      </c>
      <c r="D3176" t="s">
        <v>100</v>
      </c>
      <c r="E3176">
        <v>2018</v>
      </c>
      <c r="F3176" t="s">
        <v>83</v>
      </c>
      <c r="G3176" t="s">
        <v>65</v>
      </c>
      <c r="H3176" t="s">
        <v>166</v>
      </c>
      <c r="I3176">
        <v>239</v>
      </c>
      <c r="J3176">
        <v>0</v>
      </c>
      <c r="K3176" t="s">
        <v>275</v>
      </c>
      <c r="L3176" t="s">
        <v>35</v>
      </c>
    </row>
    <row r="3177" spans="1:12" x14ac:dyDescent="0.25">
      <c r="A3177">
        <v>91</v>
      </c>
      <c r="B3177" s="93">
        <v>43321</v>
      </c>
      <c r="C3177">
        <v>8</v>
      </c>
      <c r="D3177" t="s">
        <v>100</v>
      </c>
      <c r="E3177">
        <v>2018</v>
      </c>
      <c r="F3177" t="s">
        <v>70</v>
      </c>
      <c r="G3177" t="s">
        <v>65</v>
      </c>
      <c r="H3177" t="s">
        <v>166</v>
      </c>
      <c r="I3177">
        <v>363.7</v>
      </c>
      <c r="J3177">
        <v>0</v>
      </c>
      <c r="K3177" t="s">
        <v>275</v>
      </c>
      <c r="L3177" t="s">
        <v>35</v>
      </c>
    </row>
    <row r="3178" spans="1:12" x14ac:dyDescent="0.25">
      <c r="A3178">
        <v>91</v>
      </c>
      <c r="B3178" s="93">
        <v>43321</v>
      </c>
      <c r="C3178">
        <v>8</v>
      </c>
      <c r="D3178" t="s">
        <v>100</v>
      </c>
      <c r="E3178">
        <v>2018</v>
      </c>
      <c r="F3178" t="s">
        <v>71</v>
      </c>
      <c r="G3178" t="s">
        <v>63</v>
      </c>
      <c r="H3178" t="s">
        <v>166</v>
      </c>
      <c r="I3178">
        <v>436.59</v>
      </c>
      <c r="J3178">
        <v>0</v>
      </c>
      <c r="K3178" t="s">
        <v>275</v>
      </c>
      <c r="L3178" t="s">
        <v>64</v>
      </c>
    </row>
    <row r="3179" spans="1:12" x14ac:dyDescent="0.25">
      <c r="A3179">
        <v>91</v>
      </c>
      <c r="B3179" s="93">
        <v>43321</v>
      </c>
      <c r="C3179">
        <v>8</v>
      </c>
      <c r="D3179" t="s">
        <v>100</v>
      </c>
      <c r="E3179">
        <v>2018</v>
      </c>
      <c r="F3179" t="s">
        <v>81</v>
      </c>
      <c r="G3179" t="s">
        <v>65</v>
      </c>
      <c r="H3179" t="s">
        <v>166</v>
      </c>
      <c r="I3179">
        <v>1027.55</v>
      </c>
      <c r="J3179">
        <v>0</v>
      </c>
      <c r="K3179" t="s">
        <v>275</v>
      </c>
      <c r="L3179" t="s">
        <v>35</v>
      </c>
    </row>
    <row r="3180" spans="1:12" x14ac:dyDescent="0.25">
      <c r="A3180">
        <v>91</v>
      </c>
      <c r="B3180" s="93">
        <v>43321</v>
      </c>
      <c r="C3180">
        <v>8</v>
      </c>
      <c r="D3180" t="s">
        <v>100</v>
      </c>
      <c r="E3180">
        <v>2018</v>
      </c>
      <c r="F3180" t="s">
        <v>75</v>
      </c>
      <c r="G3180" t="s">
        <v>65</v>
      </c>
      <c r="H3180" t="s">
        <v>166</v>
      </c>
      <c r="I3180">
        <v>1067.8800000000001</v>
      </c>
      <c r="J3180">
        <v>0</v>
      </c>
      <c r="K3180" t="s">
        <v>275</v>
      </c>
      <c r="L3180" t="s">
        <v>35</v>
      </c>
    </row>
    <row r="3181" spans="1:12" x14ac:dyDescent="0.25">
      <c r="A3181">
        <v>91</v>
      </c>
      <c r="B3181" s="93">
        <v>43321</v>
      </c>
      <c r="C3181">
        <v>8</v>
      </c>
      <c r="D3181" t="s">
        <v>100</v>
      </c>
      <c r="E3181">
        <v>2018</v>
      </c>
      <c r="F3181" t="s">
        <v>79</v>
      </c>
      <c r="G3181" t="s">
        <v>66</v>
      </c>
      <c r="H3181" t="s">
        <v>166</v>
      </c>
      <c r="I3181">
        <v>1400.56</v>
      </c>
      <c r="J3181">
        <v>0</v>
      </c>
      <c r="K3181" t="s">
        <v>275</v>
      </c>
      <c r="L3181" t="s">
        <v>35</v>
      </c>
    </row>
    <row r="3182" spans="1:12" x14ac:dyDescent="0.25">
      <c r="A3182">
        <v>91</v>
      </c>
      <c r="B3182" s="93">
        <v>43322</v>
      </c>
      <c r="C3182">
        <v>8</v>
      </c>
      <c r="D3182" t="s">
        <v>100</v>
      </c>
      <c r="E3182">
        <v>2018</v>
      </c>
      <c r="F3182" t="s">
        <v>106</v>
      </c>
      <c r="G3182" t="s">
        <v>35</v>
      </c>
      <c r="H3182" t="s">
        <v>169</v>
      </c>
      <c r="I3182">
        <v>7.2</v>
      </c>
      <c r="J3182">
        <v>0</v>
      </c>
      <c r="K3182" t="s">
        <v>275</v>
      </c>
      <c r="L3182" t="s">
        <v>35</v>
      </c>
    </row>
    <row r="3183" spans="1:12" x14ac:dyDescent="0.25">
      <c r="A3183">
        <v>91</v>
      </c>
      <c r="B3183" s="93">
        <v>43322</v>
      </c>
      <c r="C3183">
        <v>8</v>
      </c>
      <c r="D3183" t="s">
        <v>100</v>
      </c>
      <c r="E3183">
        <v>2018</v>
      </c>
      <c r="F3183" t="s">
        <v>84</v>
      </c>
      <c r="G3183" t="s">
        <v>35</v>
      </c>
      <c r="H3183" t="s">
        <v>169</v>
      </c>
      <c r="I3183">
        <v>10.25</v>
      </c>
      <c r="J3183">
        <v>0</v>
      </c>
      <c r="K3183" t="s">
        <v>275</v>
      </c>
      <c r="L3183" t="s">
        <v>35</v>
      </c>
    </row>
    <row r="3184" spans="1:12" x14ac:dyDescent="0.25">
      <c r="A3184">
        <v>91</v>
      </c>
      <c r="B3184" s="93">
        <v>43322</v>
      </c>
      <c r="C3184">
        <v>8</v>
      </c>
      <c r="D3184" t="s">
        <v>100</v>
      </c>
      <c r="E3184">
        <v>2018</v>
      </c>
      <c r="F3184" t="s">
        <v>71</v>
      </c>
      <c r="G3184" t="s">
        <v>35</v>
      </c>
      <c r="H3184" t="s">
        <v>169</v>
      </c>
      <c r="I3184">
        <v>15.46</v>
      </c>
      <c r="J3184">
        <v>0</v>
      </c>
      <c r="K3184" t="s">
        <v>275</v>
      </c>
      <c r="L3184" t="s">
        <v>35</v>
      </c>
    </row>
    <row r="3185" spans="1:12" x14ac:dyDescent="0.25">
      <c r="A3185">
        <v>91</v>
      </c>
      <c r="B3185" s="93">
        <v>43322</v>
      </c>
      <c r="C3185">
        <v>8</v>
      </c>
      <c r="D3185" t="s">
        <v>100</v>
      </c>
      <c r="E3185">
        <v>2018</v>
      </c>
      <c r="F3185" t="s">
        <v>79</v>
      </c>
      <c r="G3185" t="s">
        <v>170</v>
      </c>
      <c r="H3185" t="s">
        <v>171</v>
      </c>
      <c r="I3185">
        <v>35.08</v>
      </c>
      <c r="J3185">
        <v>0</v>
      </c>
      <c r="K3185" t="s">
        <v>275</v>
      </c>
      <c r="L3185" t="s">
        <v>34</v>
      </c>
    </row>
    <row r="3186" spans="1:12" x14ac:dyDescent="0.25">
      <c r="A3186">
        <v>91</v>
      </c>
      <c r="B3186" s="93">
        <v>43322</v>
      </c>
      <c r="C3186">
        <v>8</v>
      </c>
      <c r="D3186" t="s">
        <v>100</v>
      </c>
      <c r="E3186">
        <v>2018</v>
      </c>
      <c r="F3186" t="s">
        <v>80</v>
      </c>
      <c r="G3186" t="s">
        <v>170</v>
      </c>
      <c r="H3186" t="s">
        <v>171</v>
      </c>
      <c r="I3186">
        <v>64.55</v>
      </c>
      <c r="J3186">
        <v>0</v>
      </c>
      <c r="K3186" t="s">
        <v>275</v>
      </c>
      <c r="L3186" t="s">
        <v>34</v>
      </c>
    </row>
    <row r="3187" spans="1:12" x14ac:dyDescent="0.25">
      <c r="A3187">
        <v>91</v>
      </c>
      <c r="B3187" s="93">
        <v>43322</v>
      </c>
      <c r="C3187">
        <v>8</v>
      </c>
      <c r="D3187" t="s">
        <v>100</v>
      </c>
      <c r="E3187">
        <v>2018</v>
      </c>
      <c r="F3187" t="s">
        <v>74</v>
      </c>
      <c r="G3187" t="s">
        <v>35</v>
      </c>
      <c r="H3187" t="s">
        <v>169</v>
      </c>
      <c r="I3187">
        <v>93.15</v>
      </c>
      <c r="J3187">
        <v>0</v>
      </c>
      <c r="K3187" t="s">
        <v>275</v>
      </c>
      <c r="L3187" t="s">
        <v>35</v>
      </c>
    </row>
    <row r="3188" spans="1:12" x14ac:dyDescent="0.25">
      <c r="A3188">
        <v>91</v>
      </c>
      <c r="B3188" s="93">
        <v>43322</v>
      </c>
      <c r="C3188">
        <v>8</v>
      </c>
      <c r="D3188" t="s">
        <v>100</v>
      </c>
      <c r="E3188">
        <v>2018</v>
      </c>
      <c r="F3188" t="s">
        <v>72</v>
      </c>
      <c r="G3188" t="s">
        <v>65</v>
      </c>
      <c r="H3188" t="s">
        <v>169</v>
      </c>
      <c r="I3188">
        <v>108.4</v>
      </c>
      <c r="J3188">
        <v>0</v>
      </c>
      <c r="K3188" t="s">
        <v>275</v>
      </c>
      <c r="L3188" t="s">
        <v>35</v>
      </c>
    </row>
    <row r="3189" spans="1:12" x14ac:dyDescent="0.25">
      <c r="A3189">
        <v>91</v>
      </c>
      <c r="B3189" s="93">
        <v>43322</v>
      </c>
      <c r="C3189">
        <v>8</v>
      </c>
      <c r="D3189" t="s">
        <v>100</v>
      </c>
      <c r="E3189">
        <v>2018</v>
      </c>
      <c r="F3189" t="s">
        <v>76</v>
      </c>
      <c r="G3189" t="s">
        <v>170</v>
      </c>
      <c r="H3189" t="s">
        <v>171</v>
      </c>
      <c r="I3189">
        <v>435.82</v>
      </c>
      <c r="J3189">
        <v>0</v>
      </c>
      <c r="K3189" t="s">
        <v>275</v>
      </c>
      <c r="L3189" t="s">
        <v>34</v>
      </c>
    </row>
    <row r="3190" spans="1:12" x14ac:dyDescent="0.25">
      <c r="A3190">
        <v>91</v>
      </c>
      <c r="B3190" s="93">
        <v>43322</v>
      </c>
      <c r="C3190">
        <v>8</v>
      </c>
      <c r="D3190" t="s">
        <v>100</v>
      </c>
      <c r="E3190">
        <v>2018</v>
      </c>
      <c r="F3190" t="s">
        <v>78</v>
      </c>
      <c r="G3190" t="s">
        <v>170</v>
      </c>
      <c r="H3190" t="s">
        <v>171</v>
      </c>
      <c r="I3190">
        <v>549.17999999999995</v>
      </c>
      <c r="J3190">
        <v>0</v>
      </c>
      <c r="K3190" t="s">
        <v>275</v>
      </c>
      <c r="L3190" t="s">
        <v>34</v>
      </c>
    </row>
    <row r="3191" spans="1:12" x14ac:dyDescent="0.25">
      <c r="A3191">
        <v>91</v>
      </c>
      <c r="B3191" s="93">
        <v>43322</v>
      </c>
      <c r="C3191">
        <v>8</v>
      </c>
      <c r="D3191" t="s">
        <v>100</v>
      </c>
      <c r="E3191">
        <v>2018</v>
      </c>
      <c r="F3191" t="s">
        <v>68</v>
      </c>
      <c r="G3191" t="s">
        <v>170</v>
      </c>
      <c r="H3191" t="s">
        <v>171</v>
      </c>
      <c r="I3191">
        <v>1091</v>
      </c>
      <c r="J3191">
        <v>0</v>
      </c>
      <c r="K3191" t="s">
        <v>275</v>
      </c>
      <c r="L3191" t="s">
        <v>34</v>
      </c>
    </row>
    <row r="3192" spans="1:12" x14ac:dyDescent="0.25">
      <c r="A3192">
        <v>91</v>
      </c>
      <c r="B3192" s="93">
        <v>43322</v>
      </c>
      <c r="C3192">
        <v>8</v>
      </c>
      <c r="D3192" t="s">
        <v>100</v>
      </c>
      <c r="E3192">
        <v>2018</v>
      </c>
      <c r="F3192" t="s">
        <v>75</v>
      </c>
      <c r="G3192" t="s">
        <v>170</v>
      </c>
      <c r="H3192" t="s">
        <v>171</v>
      </c>
      <c r="I3192">
        <v>1356.16</v>
      </c>
      <c r="J3192">
        <v>0</v>
      </c>
      <c r="K3192" t="s">
        <v>275</v>
      </c>
      <c r="L3192" t="s">
        <v>34</v>
      </c>
    </row>
    <row r="3193" spans="1:12" x14ac:dyDescent="0.25">
      <c r="A3193">
        <v>91</v>
      </c>
      <c r="B3193" s="93">
        <v>43322</v>
      </c>
      <c r="C3193">
        <v>8</v>
      </c>
      <c r="D3193" t="s">
        <v>100</v>
      </c>
      <c r="E3193">
        <v>2018</v>
      </c>
      <c r="F3193" t="s">
        <v>71</v>
      </c>
      <c r="G3193" t="s">
        <v>170</v>
      </c>
      <c r="H3193" t="s">
        <v>171</v>
      </c>
      <c r="I3193">
        <v>3292.47</v>
      </c>
      <c r="J3193">
        <v>0</v>
      </c>
      <c r="K3193" t="s">
        <v>275</v>
      </c>
      <c r="L3193" t="s">
        <v>34</v>
      </c>
    </row>
    <row r="3194" spans="1:12" x14ac:dyDescent="0.25">
      <c r="A3194">
        <v>91</v>
      </c>
      <c r="B3194" s="93">
        <v>43323</v>
      </c>
      <c r="C3194">
        <v>8</v>
      </c>
      <c r="D3194" t="s">
        <v>100</v>
      </c>
      <c r="E3194">
        <v>2018</v>
      </c>
      <c r="F3194" t="s">
        <v>72</v>
      </c>
      <c r="G3194" t="s">
        <v>35</v>
      </c>
      <c r="H3194" t="s">
        <v>172</v>
      </c>
      <c r="I3194">
        <v>24</v>
      </c>
      <c r="J3194">
        <v>0</v>
      </c>
      <c r="K3194" t="s">
        <v>275</v>
      </c>
      <c r="L3194" t="s">
        <v>35</v>
      </c>
    </row>
    <row r="3195" spans="1:12" x14ac:dyDescent="0.25">
      <c r="A3195">
        <v>91</v>
      </c>
      <c r="B3195" s="93">
        <v>43323</v>
      </c>
      <c r="C3195">
        <v>8</v>
      </c>
      <c r="D3195" t="s">
        <v>100</v>
      </c>
      <c r="E3195">
        <v>2018</v>
      </c>
      <c r="F3195" t="s">
        <v>76</v>
      </c>
      <c r="G3195" t="s">
        <v>35</v>
      </c>
      <c r="H3195" t="s">
        <v>172</v>
      </c>
      <c r="I3195">
        <v>52.8</v>
      </c>
      <c r="J3195">
        <v>0</v>
      </c>
      <c r="K3195" t="s">
        <v>275</v>
      </c>
      <c r="L3195" t="s">
        <v>35</v>
      </c>
    </row>
    <row r="3196" spans="1:12" x14ac:dyDescent="0.25">
      <c r="A3196">
        <v>91</v>
      </c>
      <c r="B3196" s="93">
        <v>43323</v>
      </c>
      <c r="C3196">
        <v>8</v>
      </c>
      <c r="D3196" t="s">
        <v>100</v>
      </c>
      <c r="E3196">
        <v>2018</v>
      </c>
      <c r="F3196" t="s">
        <v>127</v>
      </c>
      <c r="G3196" t="s">
        <v>35</v>
      </c>
      <c r="H3196" t="s">
        <v>172</v>
      </c>
      <c r="I3196">
        <v>62</v>
      </c>
      <c r="J3196">
        <v>0</v>
      </c>
      <c r="K3196" t="s">
        <v>275</v>
      </c>
      <c r="L3196" t="s">
        <v>35</v>
      </c>
    </row>
    <row r="3197" spans="1:12" x14ac:dyDescent="0.25">
      <c r="A3197">
        <v>91</v>
      </c>
      <c r="B3197" s="93">
        <v>43325</v>
      </c>
      <c r="C3197">
        <v>8</v>
      </c>
      <c r="D3197" t="s">
        <v>100</v>
      </c>
      <c r="E3197">
        <v>2018</v>
      </c>
      <c r="F3197" t="s">
        <v>127</v>
      </c>
      <c r="G3197" t="s">
        <v>35</v>
      </c>
      <c r="H3197" t="s">
        <v>174</v>
      </c>
      <c r="I3197">
        <v>22.58</v>
      </c>
      <c r="J3197">
        <v>0</v>
      </c>
      <c r="K3197" t="s">
        <v>275</v>
      </c>
      <c r="L3197" t="s">
        <v>35</v>
      </c>
    </row>
    <row r="3198" spans="1:12" x14ac:dyDescent="0.25">
      <c r="A3198">
        <v>91</v>
      </c>
      <c r="B3198" s="93">
        <v>43325</v>
      </c>
      <c r="C3198">
        <v>8</v>
      </c>
      <c r="D3198" t="s">
        <v>100</v>
      </c>
      <c r="E3198">
        <v>2018</v>
      </c>
      <c r="F3198" t="s">
        <v>78</v>
      </c>
      <c r="G3198" t="s">
        <v>36</v>
      </c>
      <c r="H3198" t="s">
        <v>174</v>
      </c>
      <c r="I3198">
        <v>59.73</v>
      </c>
      <c r="J3198">
        <v>0</v>
      </c>
      <c r="K3198" t="s">
        <v>275</v>
      </c>
      <c r="L3198" t="s">
        <v>222</v>
      </c>
    </row>
    <row r="3199" spans="1:12" x14ac:dyDescent="0.25">
      <c r="A3199">
        <v>91</v>
      </c>
      <c r="B3199" s="93">
        <v>43325</v>
      </c>
      <c r="C3199">
        <v>8</v>
      </c>
      <c r="D3199" t="s">
        <v>100</v>
      </c>
      <c r="E3199">
        <v>2018</v>
      </c>
      <c r="F3199" t="s">
        <v>76</v>
      </c>
      <c r="G3199" t="s">
        <v>35</v>
      </c>
      <c r="H3199" t="s">
        <v>174</v>
      </c>
      <c r="I3199">
        <v>64</v>
      </c>
      <c r="J3199">
        <v>0</v>
      </c>
      <c r="K3199" t="s">
        <v>275</v>
      </c>
      <c r="L3199" t="s">
        <v>35</v>
      </c>
    </row>
    <row r="3200" spans="1:12" x14ac:dyDescent="0.25">
      <c r="A3200">
        <v>91</v>
      </c>
      <c r="B3200" s="93">
        <v>43325</v>
      </c>
      <c r="C3200">
        <v>8</v>
      </c>
      <c r="D3200" t="s">
        <v>100</v>
      </c>
      <c r="E3200">
        <v>2018</v>
      </c>
      <c r="F3200" t="s">
        <v>74</v>
      </c>
      <c r="G3200" t="s">
        <v>35</v>
      </c>
      <c r="H3200" t="s">
        <v>174</v>
      </c>
      <c r="I3200">
        <v>158.59</v>
      </c>
      <c r="J3200">
        <v>0</v>
      </c>
      <c r="K3200" t="s">
        <v>275</v>
      </c>
      <c r="L3200" t="s">
        <v>35</v>
      </c>
    </row>
    <row r="3201" spans="1:12" x14ac:dyDescent="0.25">
      <c r="A3201">
        <v>91</v>
      </c>
      <c r="B3201" s="93">
        <v>43325</v>
      </c>
      <c r="C3201">
        <v>8</v>
      </c>
      <c r="D3201" t="s">
        <v>100</v>
      </c>
      <c r="E3201">
        <v>2018</v>
      </c>
      <c r="F3201" t="s">
        <v>83</v>
      </c>
      <c r="G3201" t="s">
        <v>35</v>
      </c>
      <c r="H3201" t="s">
        <v>174</v>
      </c>
      <c r="I3201">
        <v>227</v>
      </c>
      <c r="J3201">
        <v>0</v>
      </c>
      <c r="K3201" t="s">
        <v>275</v>
      </c>
      <c r="L3201" t="s">
        <v>35</v>
      </c>
    </row>
    <row r="3202" spans="1:12" x14ac:dyDescent="0.25">
      <c r="A3202">
        <v>91</v>
      </c>
      <c r="B3202" s="93">
        <v>43325</v>
      </c>
      <c r="C3202">
        <v>8</v>
      </c>
      <c r="D3202" t="s">
        <v>100</v>
      </c>
      <c r="E3202">
        <v>2018</v>
      </c>
      <c r="F3202" t="s">
        <v>83</v>
      </c>
      <c r="G3202" t="s">
        <v>36</v>
      </c>
      <c r="H3202" t="s">
        <v>174</v>
      </c>
      <c r="I3202">
        <v>816.22</v>
      </c>
      <c r="J3202">
        <v>0</v>
      </c>
      <c r="K3202" t="s">
        <v>275</v>
      </c>
      <c r="L3202" t="s">
        <v>222</v>
      </c>
    </row>
    <row r="3203" spans="1:12" x14ac:dyDescent="0.25">
      <c r="A3203">
        <v>91</v>
      </c>
      <c r="B3203" s="93">
        <v>43326</v>
      </c>
      <c r="C3203">
        <v>8</v>
      </c>
      <c r="D3203" t="s">
        <v>100</v>
      </c>
      <c r="E3203">
        <v>2018</v>
      </c>
      <c r="F3203" t="s">
        <v>127</v>
      </c>
      <c r="G3203" t="s">
        <v>35</v>
      </c>
      <c r="H3203" t="s">
        <v>177</v>
      </c>
      <c r="I3203">
        <v>15.65</v>
      </c>
      <c r="J3203">
        <v>0</v>
      </c>
      <c r="K3203" t="s">
        <v>275</v>
      </c>
      <c r="L3203" t="s">
        <v>35</v>
      </c>
    </row>
    <row r="3204" spans="1:12" x14ac:dyDescent="0.25">
      <c r="A3204">
        <v>91</v>
      </c>
      <c r="B3204" s="93">
        <v>43326</v>
      </c>
      <c r="C3204">
        <v>8</v>
      </c>
      <c r="D3204" t="s">
        <v>100</v>
      </c>
      <c r="E3204">
        <v>2018</v>
      </c>
      <c r="F3204" t="s">
        <v>70</v>
      </c>
      <c r="G3204" t="s">
        <v>35</v>
      </c>
      <c r="H3204" t="s">
        <v>177</v>
      </c>
      <c r="I3204">
        <v>50.75</v>
      </c>
      <c r="J3204">
        <v>0</v>
      </c>
      <c r="K3204" t="s">
        <v>275</v>
      </c>
      <c r="L3204" t="s">
        <v>35</v>
      </c>
    </row>
    <row r="3205" spans="1:12" x14ac:dyDescent="0.25">
      <c r="A3205">
        <v>91</v>
      </c>
      <c r="B3205" s="93">
        <v>43326</v>
      </c>
      <c r="C3205">
        <v>8</v>
      </c>
      <c r="D3205" t="s">
        <v>100</v>
      </c>
      <c r="E3205">
        <v>2018</v>
      </c>
      <c r="F3205" t="s">
        <v>83</v>
      </c>
      <c r="G3205" t="s">
        <v>66</v>
      </c>
      <c r="H3205" t="s">
        <v>177</v>
      </c>
      <c r="I3205">
        <v>94.65</v>
      </c>
      <c r="J3205">
        <v>0</v>
      </c>
      <c r="K3205" t="s">
        <v>275</v>
      </c>
      <c r="L3205" t="s">
        <v>35</v>
      </c>
    </row>
    <row r="3206" spans="1:12" x14ac:dyDescent="0.25">
      <c r="A3206">
        <v>91</v>
      </c>
      <c r="B3206" s="93">
        <v>43326</v>
      </c>
      <c r="C3206">
        <v>8</v>
      </c>
      <c r="D3206" t="s">
        <v>100</v>
      </c>
      <c r="E3206">
        <v>2018</v>
      </c>
      <c r="F3206" t="s">
        <v>167</v>
      </c>
      <c r="G3206" t="s">
        <v>58</v>
      </c>
      <c r="H3206" t="s">
        <v>177</v>
      </c>
      <c r="I3206">
        <v>95</v>
      </c>
      <c r="J3206">
        <v>0</v>
      </c>
      <c r="K3206" t="s">
        <v>275</v>
      </c>
      <c r="L3206" t="s">
        <v>222</v>
      </c>
    </row>
    <row r="3207" spans="1:12" x14ac:dyDescent="0.25">
      <c r="A3207">
        <v>91</v>
      </c>
      <c r="B3207" s="93">
        <v>43326</v>
      </c>
      <c r="C3207">
        <v>8</v>
      </c>
      <c r="D3207" t="s">
        <v>100</v>
      </c>
      <c r="E3207">
        <v>2018</v>
      </c>
      <c r="F3207" t="s">
        <v>85</v>
      </c>
      <c r="G3207" t="s">
        <v>66</v>
      </c>
      <c r="H3207" t="s">
        <v>177</v>
      </c>
      <c r="I3207">
        <v>98</v>
      </c>
      <c r="J3207">
        <v>0</v>
      </c>
      <c r="K3207" t="s">
        <v>275</v>
      </c>
      <c r="L3207" t="s">
        <v>35</v>
      </c>
    </row>
    <row r="3208" spans="1:12" x14ac:dyDescent="0.25">
      <c r="A3208">
        <v>91</v>
      </c>
      <c r="B3208" s="93">
        <v>43326</v>
      </c>
      <c r="C3208">
        <v>8</v>
      </c>
      <c r="D3208" t="s">
        <v>100</v>
      </c>
      <c r="E3208">
        <v>2018</v>
      </c>
      <c r="F3208" t="s">
        <v>78</v>
      </c>
      <c r="G3208" t="s">
        <v>63</v>
      </c>
      <c r="H3208" t="s">
        <v>177</v>
      </c>
      <c r="I3208">
        <v>146.36000000000001</v>
      </c>
      <c r="J3208">
        <v>0</v>
      </c>
      <c r="K3208" t="s">
        <v>275</v>
      </c>
      <c r="L3208" t="s">
        <v>64</v>
      </c>
    </row>
    <row r="3209" spans="1:12" x14ac:dyDescent="0.25">
      <c r="A3209">
        <v>91</v>
      </c>
      <c r="B3209" s="93">
        <v>43326</v>
      </c>
      <c r="C3209">
        <v>8</v>
      </c>
      <c r="D3209" t="s">
        <v>100</v>
      </c>
      <c r="E3209">
        <v>2018</v>
      </c>
      <c r="F3209" t="s">
        <v>127</v>
      </c>
      <c r="G3209" t="s">
        <v>36</v>
      </c>
      <c r="H3209" t="s">
        <v>177</v>
      </c>
      <c r="I3209">
        <v>152</v>
      </c>
      <c r="J3209">
        <v>0</v>
      </c>
      <c r="K3209" t="s">
        <v>275</v>
      </c>
      <c r="L3209" t="s">
        <v>222</v>
      </c>
    </row>
    <row r="3210" spans="1:12" x14ac:dyDescent="0.25">
      <c r="A3210">
        <v>91</v>
      </c>
      <c r="B3210" s="93">
        <v>43326</v>
      </c>
      <c r="C3210">
        <v>8</v>
      </c>
      <c r="D3210" t="s">
        <v>100</v>
      </c>
      <c r="E3210">
        <v>2018</v>
      </c>
      <c r="F3210" t="s">
        <v>69</v>
      </c>
      <c r="G3210" t="s">
        <v>66</v>
      </c>
      <c r="H3210" t="s">
        <v>177</v>
      </c>
      <c r="I3210">
        <v>232.15</v>
      </c>
      <c r="J3210">
        <v>0</v>
      </c>
      <c r="K3210" t="s">
        <v>275</v>
      </c>
      <c r="L3210" t="s">
        <v>35</v>
      </c>
    </row>
    <row r="3211" spans="1:12" x14ac:dyDescent="0.25">
      <c r="A3211">
        <v>91</v>
      </c>
      <c r="B3211" s="93">
        <v>43326</v>
      </c>
      <c r="C3211">
        <v>8</v>
      </c>
      <c r="D3211" t="s">
        <v>100</v>
      </c>
      <c r="E3211">
        <v>2018</v>
      </c>
      <c r="F3211" t="s">
        <v>78</v>
      </c>
      <c r="G3211" t="s">
        <v>58</v>
      </c>
      <c r="H3211" t="s">
        <v>177</v>
      </c>
      <c r="I3211">
        <v>319.06</v>
      </c>
      <c r="J3211">
        <v>0</v>
      </c>
      <c r="K3211" t="s">
        <v>275</v>
      </c>
      <c r="L3211" t="s">
        <v>222</v>
      </c>
    </row>
    <row r="3212" spans="1:12" x14ac:dyDescent="0.25">
      <c r="A3212">
        <v>91</v>
      </c>
      <c r="B3212" s="93">
        <v>43326</v>
      </c>
      <c r="C3212">
        <v>8</v>
      </c>
      <c r="D3212" t="s">
        <v>100</v>
      </c>
      <c r="E3212">
        <v>2018</v>
      </c>
      <c r="F3212" t="s">
        <v>84</v>
      </c>
      <c r="G3212" t="s">
        <v>66</v>
      </c>
      <c r="H3212" t="s">
        <v>177</v>
      </c>
      <c r="I3212">
        <v>549.04999999999995</v>
      </c>
      <c r="J3212">
        <v>0</v>
      </c>
      <c r="K3212" t="s">
        <v>275</v>
      </c>
      <c r="L3212" t="s">
        <v>35</v>
      </c>
    </row>
    <row r="3213" spans="1:12" x14ac:dyDescent="0.25">
      <c r="A3213">
        <v>91</v>
      </c>
      <c r="B3213" s="93">
        <v>43326</v>
      </c>
      <c r="C3213">
        <v>8</v>
      </c>
      <c r="D3213" t="s">
        <v>100</v>
      </c>
      <c r="E3213">
        <v>2018</v>
      </c>
      <c r="F3213" t="s">
        <v>78</v>
      </c>
      <c r="G3213" t="s">
        <v>66</v>
      </c>
      <c r="H3213" t="s">
        <v>177</v>
      </c>
      <c r="I3213">
        <v>677.55</v>
      </c>
      <c r="J3213">
        <v>0</v>
      </c>
      <c r="K3213" t="s">
        <v>275</v>
      </c>
      <c r="L3213" t="s">
        <v>35</v>
      </c>
    </row>
    <row r="3214" spans="1:12" x14ac:dyDescent="0.25">
      <c r="A3214">
        <v>91</v>
      </c>
      <c r="B3214" s="93">
        <v>43326</v>
      </c>
      <c r="C3214">
        <v>8</v>
      </c>
      <c r="D3214" t="s">
        <v>100</v>
      </c>
      <c r="E3214">
        <v>2018</v>
      </c>
      <c r="F3214" t="s">
        <v>68</v>
      </c>
      <c r="G3214" t="s">
        <v>66</v>
      </c>
      <c r="H3214" t="s">
        <v>177</v>
      </c>
      <c r="I3214">
        <v>814.45</v>
      </c>
      <c r="J3214">
        <v>0</v>
      </c>
      <c r="K3214" t="s">
        <v>275</v>
      </c>
      <c r="L3214" t="s">
        <v>35</v>
      </c>
    </row>
    <row r="3215" spans="1:12" x14ac:dyDescent="0.25">
      <c r="A3215">
        <v>91</v>
      </c>
      <c r="B3215" s="93">
        <v>43326</v>
      </c>
      <c r="C3215">
        <v>8</v>
      </c>
      <c r="D3215" t="s">
        <v>100</v>
      </c>
      <c r="E3215">
        <v>2018</v>
      </c>
      <c r="F3215" t="s">
        <v>76</v>
      </c>
      <c r="G3215" t="s">
        <v>65</v>
      </c>
      <c r="H3215" t="s">
        <v>177</v>
      </c>
      <c r="I3215">
        <v>851.9</v>
      </c>
      <c r="J3215">
        <v>0</v>
      </c>
      <c r="K3215" t="s">
        <v>275</v>
      </c>
      <c r="L3215" t="s">
        <v>35</v>
      </c>
    </row>
    <row r="3216" spans="1:12" x14ac:dyDescent="0.25">
      <c r="A3216">
        <v>91</v>
      </c>
      <c r="B3216" s="93">
        <v>43326</v>
      </c>
      <c r="C3216">
        <v>8</v>
      </c>
      <c r="D3216" t="s">
        <v>100</v>
      </c>
      <c r="E3216">
        <v>2018</v>
      </c>
      <c r="F3216" t="s">
        <v>75</v>
      </c>
      <c r="G3216" t="s">
        <v>105</v>
      </c>
      <c r="H3216" t="s">
        <v>177</v>
      </c>
      <c r="I3216">
        <v>10360</v>
      </c>
      <c r="J3216">
        <v>0</v>
      </c>
      <c r="K3216" t="s">
        <v>275</v>
      </c>
      <c r="L3216" t="s">
        <v>266</v>
      </c>
    </row>
    <row r="3217" spans="1:12" x14ac:dyDescent="0.25">
      <c r="A3217">
        <v>91</v>
      </c>
      <c r="B3217" s="93">
        <v>43327</v>
      </c>
      <c r="C3217">
        <v>8</v>
      </c>
      <c r="D3217" t="s">
        <v>100</v>
      </c>
      <c r="E3217">
        <v>2018</v>
      </c>
      <c r="F3217" t="s">
        <v>83</v>
      </c>
      <c r="G3217" t="s">
        <v>35</v>
      </c>
      <c r="H3217" t="s">
        <v>179</v>
      </c>
      <c r="I3217">
        <v>3.34</v>
      </c>
      <c r="J3217">
        <v>0</v>
      </c>
      <c r="K3217" t="s">
        <v>275</v>
      </c>
      <c r="L3217" t="s">
        <v>35</v>
      </c>
    </row>
    <row r="3218" spans="1:12" x14ac:dyDescent="0.25">
      <c r="A3218">
        <v>91</v>
      </c>
      <c r="B3218" s="93">
        <v>43327</v>
      </c>
      <c r="C3218">
        <v>8</v>
      </c>
      <c r="D3218" t="s">
        <v>100</v>
      </c>
      <c r="E3218">
        <v>2018</v>
      </c>
      <c r="F3218" t="s">
        <v>71</v>
      </c>
      <c r="G3218" t="s">
        <v>64</v>
      </c>
      <c r="H3218" t="s">
        <v>179</v>
      </c>
      <c r="I3218">
        <v>40</v>
      </c>
      <c r="J3218">
        <v>0</v>
      </c>
      <c r="K3218" t="s">
        <v>275</v>
      </c>
      <c r="L3218" t="s">
        <v>64</v>
      </c>
    </row>
    <row r="3219" spans="1:12" x14ac:dyDescent="0.25">
      <c r="A3219">
        <v>91</v>
      </c>
      <c r="B3219" s="93">
        <v>43327</v>
      </c>
      <c r="C3219">
        <v>8</v>
      </c>
      <c r="D3219" t="s">
        <v>100</v>
      </c>
      <c r="E3219">
        <v>2018</v>
      </c>
      <c r="F3219" t="s">
        <v>83</v>
      </c>
      <c r="G3219" t="s">
        <v>36</v>
      </c>
      <c r="H3219" t="s">
        <v>179</v>
      </c>
      <c r="I3219">
        <v>42.94</v>
      </c>
      <c r="J3219">
        <v>0</v>
      </c>
      <c r="K3219" t="s">
        <v>275</v>
      </c>
      <c r="L3219" t="s">
        <v>222</v>
      </c>
    </row>
    <row r="3220" spans="1:12" x14ac:dyDescent="0.25">
      <c r="A3220">
        <v>91</v>
      </c>
      <c r="B3220" s="93">
        <v>43327</v>
      </c>
      <c r="C3220">
        <v>8</v>
      </c>
      <c r="D3220" t="s">
        <v>100</v>
      </c>
      <c r="E3220">
        <v>2018</v>
      </c>
      <c r="F3220" t="s">
        <v>68</v>
      </c>
      <c r="G3220" t="s">
        <v>36</v>
      </c>
      <c r="H3220" t="s">
        <v>179</v>
      </c>
      <c r="I3220">
        <v>46.03</v>
      </c>
      <c r="J3220">
        <v>0</v>
      </c>
      <c r="K3220" t="s">
        <v>275</v>
      </c>
      <c r="L3220" t="s">
        <v>222</v>
      </c>
    </row>
    <row r="3221" spans="1:12" x14ac:dyDescent="0.25">
      <c r="A3221">
        <v>91</v>
      </c>
      <c r="B3221" s="93">
        <v>43327</v>
      </c>
      <c r="C3221">
        <v>8</v>
      </c>
      <c r="D3221" t="s">
        <v>100</v>
      </c>
      <c r="E3221">
        <v>2018</v>
      </c>
      <c r="F3221" t="s">
        <v>68</v>
      </c>
      <c r="G3221" t="s">
        <v>64</v>
      </c>
      <c r="H3221" t="s">
        <v>179</v>
      </c>
      <c r="I3221">
        <v>100</v>
      </c>
      <c r="J3221">
        <v>0</v>
      </c>
      <c r="K3221" t="s">
        <v>275</v>
      </c>
      <c r="L3221" t="s">
        <v>64</v>
      </c>
    </row>
    <row r="3222" spans="1:12" x14ac:dyDescent="0.25">
      <c r="A3222">
        <v>91</v>
      </c>
      <c r="B3222" s="93">
        <v>43328</v>
      </c>
      <c r="C3222">
        <v>8</v>
      </c>
      <c r="D3222" t="s">
        <v>100</v>
      </c>
      <c r="E3222">
        <v>2018</v>
      </c>
      <c r="F3222" t="s">
        <v>71</v>
      </c>
      <c r="G3222" t="s">
        <v>35</v>
      </c>
      <c r="H3222" t="s">
        <v>180</v>
      </c>
      <c r="I3222">
        <v>5</v>
      </c>
      <c r="J3222">
        <v>0</v>
      </c>
      <c r="K3222" t="s">
        <v>275</v>
      </c>
      <c r="L3222" t="s">
        <v>35</v>
      </c>
    </row>
    <row r="3223" spans="1:12" x14ac:dyDescent="0.25">
      <c r="A3223">
        <v>91</v>
      </c>
      <c r="B3223" s="93">
        <v>43328</v>
      </c>
      <c r="C3223">
        <v>8</v>
      </c>
      <c r="D3223" t="s">
        <v>100</v>
      </c>
      <c r="E3223">
        <v>2018</v>
      </c>
      <c r="F3223" t="s">
        <v>70</v>
      </c>
      <c r="G3223" t="s">
        <v>35</v>
      </c>
      <c r="H3223" t="s">
        <v>180</v>
      </c>
      <c r="I3223">
        <v>68.22</v>
      </c>
      <c r="J3223">
        <v>0</v>
      </c>
      <c r="K3223" t="s">
        <v>275</v>
      </c>
      <c r="L3223" t="s">
        <v>35</v>
      </c>
    </row>
    <row r="3224" spans="1:12" x14ac:dyDescent="0.25">
      <c r="A3224">
        <v>91</v>
      </c>
      <c r="B3224" s="93">
        <v>43328</v>
      </c>
      <c r="C3224">
        <v>8</v>
      </c>
      <c r="D3224" t="s">
        <v>100</v>
      </c>
      <c r="E3224">
        <v>2018</v>
      </c>
      <c r="F3224" t="s">
        <v>70</v>
      </c>
      <c r="G3224" t="s">
        <v>64</v>
      </c>
      <c r="H3224" t="s">
        <v>180</v>
      </c>
      <c r="I3224">
        <v>156.84</v>
      </c>
      <c r="J3224">
        <v>0</v>
      </c>
      <c r="K3224" t="s">
        <v>275</v>
      </c>
      <c r="L3224" t="s">
        <v>64</v>
      </c>
    </row>
    <row r="3225" spans="1:12" x14ac:dyDescent="0.25">
      <c r="A3225">
        <v>91</v>
      </c>
      <c r="B3225" s="93">
        <v>43328</v>
      </c>
      <c r="C3225">
        <v>8</v>
      </c>
      <c r="D3225" t="s">
        <v>100</v>
      </c>
      <c r="E3225">
        <v>2018</v>
      </c>
      <c r="F3225" t="s">
        <v>142</v>
      </c>
      <c r="G3225" t="s">
        <v>36</v>
      </c>
      <c r="H3225" t="s">
        <v>180</v>
      </c>
      <c r="I3225">
        <v>280</v>
      </c>
      <c r="J3225">
        <v>0</v>
      </c>
      <c r="K3225" t="s">
        <v>275</v>
      </c>
      <c r="L3225" t="s">
        <v>222</v>
      </c>
    </row>
    <row r="3226" spans="1:12" x14ac:dyDescent="0.25">
      <c r="A3226">
        <v>91</v>
      </c>
      <c r="B3226" s="93">
        <v>43329</v>
      </c>
      <c r="C3226">
        <v>8</v>
      </c>
      <c r="D3226" t="s">
        <v>100</v>
      </c>
      <c r="E3226">
        <v>2018</v>
      </c>
      <c r="F3226" t="s">
        <v>71</v>
      </c>
      <c r="G3226" t="s">
        <v>35</v>
      </c>
      <c r="H3226" t="s">
        <v>182</v>
      </c>
      <c r="I3226">
        <v>27.7</v>
      </c>
      <c r="J3226">
        <v>0</v>
      </c>
      <c r="K3226" t="s">
        <v>275</v>
      </c>
      <c r="L3226" t="s">
        <v>35</v>
      </c>
    </row>
    <row r="3227" spans="1:12" x14ac:dyDescent="0.25">
      <c r="A3227">
        <v>91</v>
      </c>
      <c r="B3227" s="93">
        <v>43329</v>
      </c>
      <c r="C3227">
        <v>8</v>
      </c>
      <c r="D3227" t="s">
        <v>100</v>
      </c>
      <c r="E3227">
        <v>2018</v>
      </c>
      <c r="F3227" t="s">
        <v>74</v>
      </c>
      <c r="G3227" t="s">
        <v>35</v>
      </c>
      <c r="H3227" t="s">
        <v>182</v>
      </c>
      <c r="I3227">
        <v>46</v>
      </c>
      <c r="J3227">
        <v>0</v>
      </c>
      <c r="K3227" t="s">
        <v>275</v>
      </c>
      <c r="L3227" t="s">
        <v>35</v>
      </c>
    </row>
    <row r="3228" spans="1:12" x14ac:dyDescent="0.25">
      <c r="A3228">
        <v>91</v>
      </c>
      <c r="B3228" s="93">
        <v>43329</v>
      </c>
      <c r="C3228">
        <v>8</v>
      </c>
      <c r="D3228" t="s">
        <v>100</v>
      </c>
      <c r="E3228">
        <v>2018</v>
      </c>
      <c r="F3228" t="s">
        <v>72</v>
      </c>
      <c r="G3228" t="s">
        <v>65</v>
      </c>
      <c r="H3228" t="s">
        <v>182</v>
      </c>
      <c r="I3228">
        <v>114</v>
      </c>
      <c r="J3228">
        <v>0</v>
      </c>
      <c r="K3228" t="s">
        <v>275</v>
      </c>
      <c r="L3228" t="s">
        <v>35</v>
      </c>
    </row>
    <row r="3229" spans="1:12" x14ac:dyDescent="0.25">
      <c r="A3229">
        <v>91</v>
      </c>
      <c r="B3229" s="93">
        <v>43329</v>
      </c>
      <c r="C3229">
        <v>8</v>
      </c>
      <c r="D3229" t="s">
        <v>100</v>
      </c>
      <c r="E3229">
        <v>2018</v>
      </c>
      <c r="F3229" t="s">
        <v>75</v>
      </c>
      <c r="G3229" t="s">
        <v>66</v>
      </c>
      <c r="H3229" t="s">
        <v>182</v>
      </c>
      <c r="I3229">
        <v>409.83</v>
      </c>
      <c r="J3229">
        <v>0</v>
      </c>
      <c r="K3229" t="s">
        <v>275</v>
      </c>
      <c r="L3229" t="s">
        <v>35</v>
      </c>
    </row>
    <row r="3230" spans="1:12" x14ac:dyDescent="0.25">
      <c r="A3230">
        <v>91</v>
      </c>
      <c r="B3230" s="93">
        <v>43330</v>
      </c>
      <c r="C3230">
        <v>8</v>
      </c>
      <c r="D3230" t="s">
        <v>100</v>
      </c>
      <c r="E3230">
        <v>2018</v>
      </c>
      <c r="F3230" t="s">
        <v>75</v>
      </c>
      <c r="G3230" t="s">
        <v>35</v>
      </c>
      <c r="H3230" t="s">
        <v>184</v>
      </c>
      <c r="I3230">
        <v>38</v>
      </c>
      <c r="J3230">
        <v>0</v>
      </c>
      <c r="K3230" t="s">
        <v>275</v>
      </c>
      <c r="L3230" t="s">
        <v>35</v>
      </c>
    </row>
    <row r="3231" spans="1:12" x14ac:dyDescent="0.25">
      <c r="A3231">
        <v>91</v>
      </c>
      <c r="B3231" s="93">
        <v>43332</v>
      </c>
      <c r="C3231">
        <v>8</v>
      </c>
      <c r="D3231" t="s">
        <v>100</v>
      </c>
      <c r="E3231">
        <v>2018</v>
      </c>
      <c r="F3231" t="s">
        <v>81</v>
      </c>
      <c r="G3231" t="s">
        <v>35</v>
      </c>
      <c r="H3231" t="s">
        <v>186</v>
      </c>
      <c r="I3231">
        <v>48</v>
      </c>
      <c r="J3231">
        <v>0</v>
      </c>
      <c r="K3231" t="s">
        <v>275</v>
      </c>
      <c r="L3231" t="s">
        <v>35</v>
      </c>
    </row>
    <row r="3232" spans="1:12" x14ac:dyDescent="0.25">
      <c r="A3232">
        <v>91</v>
      </c>
      <c r="B3232" s="93">
        <v>43332</v>
      </c>
      <c r="C3232">
        <v>8</v>
      </c>
      <c r="D3232" t="s">
        <v>100</v>
      </c>
      <c r="E3232">
        <v>2018</v>
      </c>
      <c r="F3232" t="s">
        <v>106</v>
      </c>
      <c r="G3232" t="s">
        <v>105</v>
      </c>
      <c r="H3232" t="s">
        <v>186</v>
      </c>
      <c r="I3232">
        <v>48</v>
      </c>
      <c r="J3232">
        <v>0</v>
      </c>
      <c r="K3232" t="s">
        <v>275</v>
      </c>
      <c r="L3232" t="s">
        <v>266</v>
      </c>
    </row>
    <row r="3233" spans="1:12" x14ac:dyDescent="0.25">
      <c r="A3233">
        <v>91</v>
      </c>
      <c r="B3233" s="93">
        <v>43333</v>
      </c>
      <c r="C3233">
        <v>8</v>
      </c>
      <c r="D3233" t="s">
        <v>100</v>
      </c>
      <c r="E3233">
        <v>2018</v>
      </c>
      <c r="F3233" t="s">
        <v>71</v>
      </c>
      <c r="G3233" t="s">
        <v>36</v>
      </c>
      <c r="H3233" t="s">
        <v>188</v>
      </c>
      <c r="I3233">
        <v>20</v>
      </c>
      <c r="J3233">
        <v>0</v>
      </c>
      <c r="K3233" t="s">
        <v>275</v>
      </c>
      <c r="L3233" t="s">
        <v>222</v>
      </c>
    </row>
    <row r="3234" spans="1:12" x14ac:dyDescent="0.25">
      <c r="A3234">
        <v>91</v>
      </c>
      <c r="B3234" s="93">
        <v>43333</v>
      </c>
      <c r="C3234">
        <v>8</v>
      </c>
      <c r="D3234" t="s">
        <v>100</v>
      </c>
      <c r="E3234">
        <v>2018</v>
      </c>
      <c r="F3234" t="s">
        <v>71</v>
      </c>
      <c r="G3234" t="s">
        <v>35</v>
      </c>
      <c r="H3234" t="s">
        <v>188</v>
      </c>
      <c r="I3234">
        <v>27.28</v>
      </c>
      <c r="J3234">
        <v>0</v>
      </c>
      <c r="K3234" t="s">
        <v>275</v>
      </c>
      <c r="L3234" t="s">
        <v>35</v>
      </c>
    </row>
    <row r="3235" spans="1:12" x14ac:dyDescent="0.25">
      <c r="A3235">
        <v>91</v>
      </c>
      <c r="B3235" s="93">
        <v>43334</v>
      </c>
      <c r="C3235">
        <v>8</v>
      </c>
      <c r="D3235" t="s">
        <v>100</v>
      </c>
      <c r="E3235">
        <v>2018</v>
      </c>
      <c r="F3235" t="s">
        <v>69</v>
      </c>
      <c r="G3235" t="s">
        <v>35</v>
      </c>
      <c r="H3235" t="s">
        <v>191</v>
      </c>
      <c r="I3235">
        <v>10</v>
      </c>
      <c r="J3235">
        <v>0</v>
      </c>
      <c r="K3235" t="s">
        <v>275</v>
      </c>
      <c r="L3235" t="s">
        <v>35</v>
      </c>
    </row>
    <row r="3236" spans="1:12" x14ac:dyDescent="0.25">
      <c r="A3236">
        <v>91</v>
      </c>
      <c r="B3236" s="93">
        <v>43334</v>
      </c>
      <c r="C3236">
        <v>8</v>
      </c>
      <c r="D3236" t="s">
        <v>100</v>
      </c>
      <c r="E3236">
        <v>2018</v>
      </c>
      <c r="F3236" t="s">
        <v>71</v>
      </c>
      <c r="G3236" t="s">
        <v>35</v>
      </c>
      <c r="H3236" t="s">
        <v>191</v>
      </c>
      <c r="I3236">
        <v>20.11</v>
      </c>
      <c r="J3236">
        <v>0</v>
      </c>
      <c r="K3236" t="s">
        <v>275</v>
      </c>
      <c r="L3236" t="s">
        <v>35</v>
      </c>
    </row>
    <row r="3237" spans="1:12" x14ac:dyDescent="0.25">
      <c r="A3237">
        <v>91</v>
      </c>
      <c r="B3237" s="93">
        <v>43334</v>
      </c>
      <c r="C3237">
        <v>8</v>
      </c>
      <c r="D3237" t="s">
        <v>100</v>
      </c>
      <c r="E3237">
        <v>2018</v>
      </c>
      <c r="F3237" t="s">
        <v>69</v>
      </c>
      <c r="G3237" t="s">
        <v>65</v>
      </c>
      <c r="H3237" t="s">
        <v>191</v>
      </c>
      <c r="I3237">
        <v>85</v>
      </c>
      <c r="J3237">
        <v>0</v>
      </c>
      <c r="K3237" t="s">
        <v>275</v>
      </c>
      <c r="L3237" t="s">
        <v>35</v>
      </c>
    </row>
    <row r="3238" spans="1:12" x14ac:dyDescent="0.25">
      <c r="A3238">
        <v>91</v>
      </c>
      <c r="B3238" s="93">
        <v>43334</v>
      </c>
      <c r="C3238">
        <v>8</v>
      </c>
      <c r="D3238" t="s">
        <v>100</v>
      </c>
      <c r="E3238">
        <v>2018</v>
      </c>
      <c r="F3238" t="s">
        <v>82</v>
      </c>
      <c r="G3238" t="s">
        <v>65</v>
      </c>
      <c r="H3238" t="s">
        <v>191</v>
      </c>
      <c r="I3238">
        <v>85</v>
      </c>
      <c r="J3238">
        <v>0</v>
      </c>
      <c r="K3238" t="s">
        <v>275</v>
      </c>
      <c r="L3238" t="s">
        <v>35</v>
      </c>
    </row>
    <row r="3239" spans="1:12" x14ac:dyDescent="0.25">
      <c r="A3239">
        <v>91</v>
      </c>
      <c r="B3239" s="93">
        <v>43334</v>
      </c>
      <c r="C3239">
        <v>8</v>
      </c>
      <c r="D3239" t="s">
        <v>100</v>
      </c>
      <c r="E3239">
        <v>2018</v>
      </c>
      <c r="F3239" t="s">
        <v>82</v>
      </c>
      <c r="G3239" t="s">
        <v>35</v>
      </c>
      <c r="H3239" t="s">
        <v>191</v>
      </c>
      <c r="I3239">
        <v>118.76</v>
      </c>
      <c r="J3239">
        <v>0</v>
      </c>
      <c r="K3239" t="s">
        <v>275</v>
      </c>
      <c r="L3239" t="s">
        <v>35</v>
      </c>
    </row>
    <row r="3240" spans="1:12" x14ac:dyDescent="0.25">
      <c r="A3240">
        <v>91</v>
      </c>
      <c r="B3240" s="93">
        <v>43334</v>
      </c>
      <c r="C3240">
        <v>8</v>
      </c>
      <c r="D3240" t="s">
        <v>100</v>
      </c>
      <c r="E3240">
        <v>2018</v>
      </c>
      <c r="F3240" t="s">
        <v>75</v>
      </c>
      <c r="G3240" t="s">
        <v>35</v>
      </c>
      <c r="H3240" t="s">
        <v>191</v>
      </c>
      <c r="I3240">
        <v>128</v>
      </c>
      <c r="J3240">
        <v>0</v>
      </c>
      <c r="K3240" t="s">
        <v>275</v>
      </c>
      <c r="L3240" t="s">
        <v>35</v>
      </c>
    </row>
    <row r="3241" spans="1:12" x14ac:dyDescent="0.25">
      <c r="A3241">
        <v>91</v>
      </c>
      <c r="B3241" s="93">
        <v>43334</v>
      </c>
      <c r="C3241">
        <v>8</v>
      </c>
      <c r="D3241" t="s">
        <v>100</v>
      </c>
      <c r="E3241">
        <v>2018</v>
      </c>
      <c r="F3241" t="s">
        <v>81</v>
      </c>
      <c r="G3241" t="s">
        <v>65</v>
      </c>
      <c r="H3241" t="s">
        <v>191</v>
      </c>
      <c r="I3241">
        <v>340</v>
      </c>
      <c r="J3241">
        <v>0</v>
      </c>
      <c r="K3241" t="s">
        <v>275</v>
      </c>
      <c r="L3241" t="s">
        <v>35</v>
      </c>
    </row>
    <row r="3242" spans="1:12" x14ac:dyDescent="0.25">
      <c r="A3242">
        <v>91</v>
      </c>
      <c r="B3242" s="93">
        <v>43334</v>
      </c>
      <c r="C3242">
        <v>8</v>
      </c>
      <c r="D3242" t="s">
        <v>100</v>
      </c>
      <c r="E3242">
        <v>2018</v>
      </c>
      <c r="F3242" t="s">
        <v>83</v>
      </c>
      <c r="G3242" t="s">
        <v>65</v>
      </c>
      <c r="H3242" t="s">
        <v>191</v>
      </c>
      <c r="I3242">
        <v>340</v>
      </c>
      <c r="J3242">
        <v>0</v>
      </c>
      <c r="K3242" t="s">
        <v>275</v>
      </c>
      <c r="L3242" t="s">
        <v>35</v>
      </c>
    </row>
    <row r="3243" spans="1:12" x14ac:dyDescent="0.25">
      <c r="A3243">
        <v>91</v>
      </c>
      <c r="B3243" s="93">
        <v>43335</v>
      </c>
      <c r="C3243">
        <v>8</v>
      </c>
      <c r="D3243" t="s">
        <v>100</v>
      </c>
      <c r="E3243">
        <v>2018</v>
      </c>
      <c r="F3243" t="s">
        <v>107</v>
      </c>
      <c r="G3243" t="s">
        <v>35</v>
      </c>
      <c r="H3243" t="s">
        <v>192</v>
      </c>
      <c r="I3243">
        <v>8.94</v>
      </c>
      <c r="J3243">
        <v>0</v>
      </c>
      <c r="K3243" t="s">
        <v>275</v>
      </c>
      <c r="L3243" t="s">
        <v>35</v>
      </c>
    </row>
    <row r="3244" spans="1:12" x14ac:dyDescent="0.25">
      <c r="A3244">
        <v>91</v>
      </c>
      <c r="B3244" s="93">
        <v>43335</v>
      </c>
      <c r="C3244">
        <v>8</v>
      </c>
      <c r="D3244" t="s">
        <v>100</v>
      </c>
      <c r="E3244">
        <v>2018</v>
      </c>
      <c r="F3244" t="s">
        <v>86</v>
      </c>
      <c r="G3244" t="s">
        <v>66</v>
      </c>
      <c r="H3244" t="s">
        <v>192</v>
      </c>
      <c r="I3244">
        <v>13.8</v>
      </c>
      <c r="J3244">
        <v>0</v>
      </c>
      <c r="K3244" t="s">
        <v>275</v>
      </c>
      <c r="L3244" t="s">
        <v>35</v>
      </c>
    </row>
    <row r="3245" spans="1:12" x14ac:dyDescent="0.25">
      <c r="A3245">
        <v>91</v>
      </c>
      <c r="B3245" s="93">
        <v>43335</v>
      </c>
      <c r="C3245">
        <v>8</v>
      </c>
      <c r="D3245" t="s">
        <v>100</v>
      </c>
      <c r="E3245">
        <v>2018</v>
      </c>
      <c r="F3245" t="s">
        <v>73</v>
      </c>
      <c r="G3245" t="s">
        <v>35</v>
      </c>
      <c r="H3245" t="s">
        <v>192</v>
      </c>
      <c r="I3245">
        <v>21.65</v>
      </c>
      <c r="J3245">
        <v>0</v>
      </c>
      <c r="K3245" t="s">
        <v>275</v>
      </c>
      <c r="L3245" t="s">
        <v>35</v>
      </c>
    </row>
    <row r="3246" spans="1:12" x14ac:dyDescent="0.25">
      <c r="A3246">
        <v>91</v>
      </c>
      <c r="B3246" s="93">
        <v>43335</v>
      </c>
      <c r="C3246">
        <v>8</v>
      </c>
      <c r="D3246" t="s">
        <v>100</v>
      </c>
      <c r="E3246">
        <v>2018</v>
      </c>
      <c r="F3246" t="s">
        <v>71</v>
      </c>
      <c r="G3246" t="s">
        <v>67</v>
      </c>
      <c r="H3246" t="s">
        <v>192</v>
      </c>
      <c r="I3246">
        <v>25</v>
      </c>
      <c r="J3246">
        <v>0</v>
      </c>
      <c r="K3246" t="s">
        <v>275</v>
      </c>
      <c r="L3246" t="s">
        <v>266</v>
      </c>
    </row>
    <row r="3247" spans="1:12" x14ac:dyDescent="0.25">
      <c r="A3247">
        <v>91</v>
      </c>
      <c r="B3247" s="93">
        <v>43335</v>
      </c>
      <c r="C3247">
        <v>8</v>
      </c>
      <c r="D3247" t="s">
        <v>100</v>
      </c>
      <c r="E3247">
        <v>2018</v>
      </c>
      <c r="F3247" t="s">
        <v>82</v>
      </c>
      <c r="G3247" t="s">
        <v>35</v>
      </c>
      <c r="H3247" t="s">
        <v>192</v>
      </c>
      <c r="I3247">
        <v>55</v>
      </c>
      <c r="J3247">
        <v>0</v>
      </c>
      <c r="K3247" t="s">
        <v>275</v>
      </c>
      <c r="L3247" t="s">
        <v>35</v>
      </c>
    </row>
    <row r="3248" spans="1:12" x14ac:dyDescent="0.25">
      <c r="A3248">
        <v>91</v>
      </c>
      <c r="B3248" s="93">
        <v>43335</v>
      </c>
      <c r="C3248">
        <v>8</v>
      </c>
      <c r="D3248" t="s">
        <v>100</v>
      </c>
      <c r="E3248">
        <v>2018</v>
      </c>
      <c r="F3248" t="s">
        <v>75</v>
      </c>
      <c r="G3248" t="s">
        <v>35</v>
      </c>
      <c r="H3248" t="s">
        <v>192</v>
      </c>
      <c r="I3248">
        <v>56</v>
      </c>
      <c r="J3248">
        <v>0</v>
      </c>
      <c r="K3248" t="s">
        <v>275</v>
      </c>
      <c r="L3248" t="s">
        <v>35</v>
      </c>
    </row>
    <row r="3249" spans="1:12" x14ac:dyDescent="0.25">
      <c r="A3249">
        <v>91</v>
      </c>
      <c r="B3249" s="93">
        <v>43335</v>
      </c>
      <c r="C3249">
        <v>8</v>
      </c>
      <c r="D3249" t="s">
        <v>100</v>
      </c>
      <c r="E3249">
        <v>2018</v>
      </c>
      <c r="F3249" t="s">
        <v>68</v>
      </c>
      <c r="G3249" t="s">
        <v>36</v>
      </c>
      <c r="H3249" t="s">
        <v>192</v>
      </c>
      <c r="I3249">
        <v>68.2</v>
      </c>
      <c r="J3249">
        <v>0</v>
      </c>
      <c r="K3249" t="s">
        <v>275</v>
      </c>
      <c r="L3249" t="s">
        <v>222</v>
      </c>
    </row>
    <row r="3250" spans="1:12" x14ac:dyDescent="0.25">
      <c r="A3250">
        <v>91</v>
      </c>
      <c r="B3250" s="93">
        <v>43335</v>
      </c>
      <c r="C3250">
        <v>8</v>
      </c>
      <c r="D3250" t="s">
        <v>100</v>
      </c>
      <c r="E3250">
        <v>2018</v>
      </c>
      <c r="F3250" t="s">
        <v>84</v>
      </c>
      <c r="G3250" t="s">
        <v>35</v>
      </c>
      <c r="H3250" t="s">
        <v>192</v>
      </c>
      <c r="I3250">
        <v>70.23</v>
      </c>
      <c r="J3250">
        <v>0</v>
      </c>
      <c r="K3250" t="s">
        <v>275</v>
      </c>
      <c r="L3250" t="s">
        <v>35</v>
      </c>
    </row>
    <row r="3251" spans="1:12" x14ac:dyDescent="0.25">
      <c r="A3251">
        <v>91</v>
      </c>
      <c r="B3251" s="93">
        <v>43335</v>
      </c>
      <c r="C3251">
        <v>8</v>
      </c>
      <c r="D3251" t="s">
        <v>100</v>
      </c>
      <c r="E3251">
        <v>2018</v>
      </c>
      <c r="F3251" t="s">
        <v>69</v>
      </c>
      <c r="G3251" t="s">
        <v>64</v>
      </c>
      <c r="H3251" t="s">
        <v>192</v>
      </c>
      <c r="I3251">
        <v>79.48</v>
      </c>
      <c r="J3251">
        <v>0</v>
      </c>
      <c r="K3251" t="s">
        <v>275</v>
      </c>
      <c r="L3251" t="s">
        <v>64</v>
      </c>
    </row>
    <row r="3252" spans="1:12" x14ac:dyDescent="0.25">
      <c r="A3252">
        <v>91</v>
      </c>
      <c r="B3252" s="93">
        <v>43335</v>
      </c>
      <c r="C3252">
        <v>8</v>
      </c>
      <c r="D3252" t="s">
        <v>100</v>
      </c>
      <c r="E3252">
        <v>2018</v>
      </c>
      <c r="F3252" t="s">
        <v>110</v>
      </c>
      <c r="G3252" t="s">
        <v>105</v>
      </c>
      <c r="H3252" t="s">
        <v>192</v>
      </c>
      <c r="I3252">
        <v>80</v>
      </c>
      <c r="J3252">
        <v>0</v>
      </c>
      <c r="K3252" t="s">
        <v>275</v>
      </c>
      <c r="L3252" t="s">
        <v>266</v>
      </c>
    </row>
    <row r="3253" spans="1:12" x14ac:dyDescent="0.25">
      <c r="A3253">
        <v>91</v>
      </c>
      <c r="B3253" s="93">
        <v>43335</v>
      </c>
      <c r="C3253">
        <v>8</v>
      </c>
      <c r="D3253" t="s">
        <v>100</v>
      </c>
      <c r="E3253">
        <v>2018</v>
      </c>
      <c r="F3253" t="s">
        <v>75</v>
      </c>
      <c r="G3253" t="s">
        <v>63</v>
      </c>
      <c r="H3253" t="s">
        <v>192</v>
      </c>
      <c r="I3253">
        <v>84</v>
      </c>
      <c r="J3253">
        <v>0</v>
      </c>
      <c r="K3253" t="s">
        <v>275</v>
      </c>
      <c r="L3253" t="s">
        <v>64</v>
      </c>
    </row>
    <row r="3254" spans="1:12" x14ac:dyDescent="0.25">
      <c r="A3254">
        <v>91</v>
      </c>
      <c r="B3254" s="93">
        <v>43335</v>
      </c>
      <c r="C3254">
        <v>8</v>
      </c>
      <c r="D3254" t="s">
        <v>100</v>
      </c>
      <c r="E3254">
        <v>2018</v>
      </c>
      <c r="F3254" t="s">
        <v>78</v>
      </c>
      <c r="G3254" t="s">
        <v>36</v>
      </c>
      <c r="H3254" t="s">
        <v>192</v>
      </c>
      <c r="I3254">
        <v>125.2</v>
      </c>
      <c r="J3254">
        <v>0</v>
      </c>
      <c r="K3254" t="s">
        <v>275</v>
      </c>
      <c r="L3254" t="s">
        <v>222</v>
      </c>
    </row>
    <row r="3255" spans="1:12" x14ac:dyDescent="0.25">
      <c r="A3255">
        <v>91</v>
      </c>
      <c r="B3255" s="93">
        <v>43335</v>
      </c>
      <c r="C3255">
        <v>8</v>
      </c>
      <c r="D3255" t="s">
        <v>100</v>
      </c>
      <c r="E3255">
        <v>2018</v>
      </c>
      <c r="F3255" t="s">
        <v>77</v>
      </c>
      <c r="G3255" t="s">
        <v>105</v>
      </c>
      <c r="H3255" t="s">
        <v>192</v>
      </c>
      <c r="I3255">
        <v>134.82</v>
      </c>
      <c r="J3255">
        <v>0</v>
      </c>
      <c r="K3255" t="s">
        <v>275</v>
      </c>
      <c r="L3255" t="s">
        <v>266</v>
      </c>
    </row>
    <row r="3256" spans="1:12" x14ac:dyDescent="0.25">
      <c r="A3256">
        <v>91</v>
      </c>
      <c r="B3256" s="93">
        <v>43335</v>
      </c>
      <c r="C3256">
        <v>8</v>
      </c>
      <c r="D3256" t="s">
        <v>100</v>
      </c>
      <c r="E3256">
        <v>2018</v>
      </c>
      <c r="F3256" t="s">
        <v>78</v>
      </c>
      <c r="G3256" t="s">
        <v>67</v>
      </c>
      <c r="H3256" t="s">
        <v>192</v>
      </c>
      <c r="I3256">
        <v>210</v>
      </c>
      <c r="J3256">
        <v>0</v>
      </c>
      <c r="K3256" t="s">
        <v>275</v>
      </c>
      <c r="L3256" t="s">
        <v>266</v>
      </c>
    </row>
    <row r="3257" spans="1:12" x14ac:dyDescent="0.25">
      <c r="A3257">
        <v>91</v>
      </c>
      <c r="B3257" s="93">
        <v>43336</v>
      </c>
      <c r="C3257">
        <v>8</v>
      </c>
      <c r="D3257" t="s">
        <v>100</v>
      </c>
      <c r="E3257">
        <v>2018</v>
      </c>
      <c r="F3257" t="s">
        <v>71</v>
      </c>
      <c r="G3257" t="s">
        <v>35</v>
      </c>
      <c r="H3257" t="s">
        <v>194</v>
      </c>
      <c r="I3257">
        <v>15.64</v>
      </c>
      <c r="J3257">
        <v>0</v>
      </c>
      <c r="K3257" t="s">
        <v>275</v>
      </c>
      <c r="L3257" t="s">
        <v>35</v>
      </c>
    </row>
    <row r="3258" spans="1:12" x14ac:dyDescent="0.25">
      <c r="A3258">
        <v>91</v>
      </c>
      <c r="B3258" s="93">
        <v>43336</v>
      </c>
      <c r="C3258">
        <v>8</v>
      </c>
      <c r="D3258" t="s">
        <v>100</v>
      </c>
      <c r="E3258">
        <v>2018</v>
      </c>
      <c r="F3258" t="s">
        <v>69</v>
      </c>
      <c r="G3258" t="s">
        <v>35</v>
      </c>
      <c r="H3258" t="s">
        <v>194</v>
      </c>
      <c r="I3258">
        <v>34.33</v>
      </c>
      <c r="J3258">
        <v>0</v>
      </c>
      <c r="K3258" t="s">
        <v>275</v>
      </c>
      <c r="L3258" t="s">
        <v>35</v>
      </c>
    </row>
    <row r="3259" spans="1:12" x14ac:dyDescent="0.25">
      <c r="A3259">
        <v>91</v>
      </c>
      <c r="B3259" s="93">
        <v>43336</v>
      </c>
      <c r="C3259">
        <v>8</v>
      </c>
      <c r="D3259" t="s">
        <v>100</v>
      </c>
      <c r="E3259">
        <v>2018</v>
      </c>
      <c r="F3259" t="s">
        <v>72</v>
      </c>
      <c r="G3259" t="s">
        <v>65</v>
      </c>
      <c r="H3259" t="s">
        <v>194</v>
      </c>
      <c r="I3259">
        <v>40</v>
      </c>
      <c r="J3259">
        <v>0</v>
      </c>
      <c r="K3259" t="s">
        <v>275</v>
      </c>
      <c r="L3259" t="s">
        <v>35</v>
      </c>
    </row>
    <row r="3260" spans="1:12" x14ac:dyDescent="0.25">
      <c r="A3260">
        <v>91</v>
      </c>
      <c r="B3260" s="93">
        <v>43336</v>
      </c>
      <c r="C3260">
        <v>8</v>
      </c>
      <c r="D3260" t="s">
        <v>100</v>
      </c>
      <c r="E3260">
        <v>2018</v>
      </c>
      <c r="F3260" t="s">
        <v>23</v>
      </c>
      <c r="G3260" t="s">
        <v>35</v>
      </c>
      <c r="H3260" t="s">
        <v>194</v>
      </c>
      <c r="I3260">
        <v>167.26</v>
      </c>
      <c r="J3260">
        <v>0</v>
      </c>
      <c r="K3260" t="s">
        <v>275</v>
      </c>
      <c r="L3260" t="s">
        <v>35</v>
      </c>
    </row>
    <row r="3261" spans="1:12" x14ac:dyDescent="0.25">
      <c r="A3261">
        <v>91</v>
      </c>
      <c r="B3261" s="93">
        <v>43336</v>
      </c>
      <c r="C3261">
        <v>8</v>
      </c>
      <c r="D3261" t="s">
        <v>100</v>
      </c>
      <c r="E3261">
        <v>2018</v>
      </c>
      <c r="F3261" t="s">
        <v>70</v>
      </c>
      <c r="G3261" t="s">
        <v>35</v>
      </c>
      <c r="H3261" t="s">
        <v>194</v>
      </c>
      <c r="I3261">
        <v>212.77</v>
      </c>
      <c r="J3261">
        <v>0</v>
      </c>
      <c r="K3261" t="s">
        <v>275</v>
      </c>
      <c r="L3261" t="s">
        <v>35</v>
      </c>
    </row>
    <row r="3262" spans="1:12" x14ac:dyDescent="0.25">
      <c r="A3262">
        <v>91</v>
      </c>
      <c r="B3262" s="93">
        <v>43337</v>
      </c>
      <c r="C3262">
        <v>8</v>
      </c>
      <c r="D3262" t="s">
        <v>100</v>
      </c>
      <c r="E3262">
        <v>2018</v>
      </c>
      <c r="F3262" t="s">
        <v>69</v>
      </c>
      <c r="G3262" t="s">
        <v>203</v>
      </c>
      <c r="H3262" t="s">
        <v>204</v>
      </c>
      <c r="I3262">
        <v>14.22</v>
      </c>
      <c r="J3262">
        <v>0</v>
      </c>
      <c r="K3262" t="s">
        <v>275</v>
      </c>
      <c r="L3262" t="s">
        <v>34</v>
      </c>
    </row>
    <row r="3263" spans="1:12" x14ac:dyDescent="0.25">
      <c r="A3263">
        <v>91</v>
      </c>
      <c r="B3263" s="93">
        <v>43337</v>
      </c>
      <c r="C3263">
        <v>8</v>
      </c>
      <c r="D3263" t="s">
        <v>100</v>
      </c>
      <c r="E3263">
        <v>2018</v>
      </c>
      <c r="F3263" t="s">
        <v>79</v>
      </c>
      <c r="G3263" t="s">
        <v>203</v>
      </c>
      <c r="H3263" t="s">
        <v>204</v>
      </c>
      <c r="I3263">
        <v>21.39</v>
      </c>
      <c r="J3263">
        <v>0</v>
      </c>
      <c r="K3263" t="s">
        <v>275</v>
      </c>
      <c r="L3263" t="s">
        <v>34</v>
      </c>
    </row>
    <row r="3264" spans="1:12" x14ac:dyDescent="0.25">
      <c r="A3264">
        <v>91</v>
      </c>
      <c r="B3264" s="93">
        <v>43337</v>
      </c>
      <c r="C3264">
        <v>8</v>
      </c>
      <c r="D3264" t="s">
        <v>100</v>
      </c>
      <c r="E3264">
        <v>2018</v>
      </c>
      <c r="F3264" t="s">
        <v>80</v>
      </c>
      <c r="G3264" t="s">
        <v>203</v>
      </c>
      <c r="H3264" t="s">
        <v>204</v>
      </c>
      <c r="I3264">
        <v>120.7</v>
      </c>
      <c r="J3264">
        <v>0</v>
      </c>
      <c r="K3264" t="s">
        <v>275</v>
      </c>
      <c r="L3264" t="s">
        <v>34</v>
      </c>
    </row>
    <row r="3265" spans="1:12" x14ac:dyDescent="0.25">
      <c r="A3265">
        <v>91</v>
      </c>
      <c r="B3265" s="93">
        <v>43337</v>
      </c>
      <c r="C3265">
        <v>8</v>
      </c>
      <c r="D3265" t="s">
        <v>100</v>
      </c>
      <c r="E3265">
        <v>2018</v>
      </c>
      <c r="F3265" t="s">
        <v>68</v>
      </c>
      <c r="G3265" t="s">
        <v>203</v>
      </c>
      <c r="H3265" t="s">
        <v>204</v>
      </c>
      <c r="I3265">
        <v>343.02</v>
      </c>
      <c r="J3265">
        <v>0</v>
      </c>
      <c r="K3265" t="s">
        <v>275</v>
      </c>
      <c r="L3265" t="s">
        <v>34</v>
      </c>
    </row>
    <row r="3266" spans="1:12" x14ac:dyDescent="0.25">
      <c r="A3266">
        <v>91</v>
      </c>
      <c r="B3266" s="93">
        <v>43337</v>
      </c>
      <c r="C3266">
        <v>8</v>
      </c>
      <c r="D3266" t="s">
        <v>100</v>
      </c>
      <c r="E3266">
        <v>2018</v>
      </c>
      <c r="F3266" t="s">
        <v>78</v>
      </c>
      <c r="G3266" t="s">
        <v>203</v>
      </c>
      <c r="H3266" t="s">
        <v>204</v>
      </c>
      <c r="I3266">
        <v>488.12</v>
      </c>
      <c r="J3266">
        <v>0</v>
      </c>
      <c r="K3266" t="s">
        <v>275</v>
      </c>
      <c r="L3266" t="s">
        <v>34</v>
      </c>
    </row>
    <row r="3267" spans="1:12" x14ac:dyDescent="0.25">
      <c r="A3267">
        <v>91</v>
      </c>
      <c r="B3267" s="93">
        <v>43337</v>
      </c>
      <c r="C3267">
        <v>8</v>
      </c>
      <c r="D3267" t="s">
        <v>100</v>
      </c>
      <c r="E3267">
        <v>2018</v>
      </c>
      <c r="F3267" t="s">
        <v>71</v>
      </c>
      <c r="G3267" t="s">
        <v>203</v>
      </c>
      <c r="H3267" t="s">
        <v>204</v>
      </c>
      <c r="I3267">
        <v>3012.69</v>
      </c>
      <c r="J3267">
        <v>0</v>
      </c>
      <c r="K3267" t="s">
        <v>275</v>
      </c>
      <c r="L3267" t="s">
        <v>34</v>
      </c>
    </row>
    <row r="3268" spans="1:12" x14ac:dyDescent="0.25">
      <c r="A3268">
        <v>91</v>
      </c>
      <c r="B3268" s="93">
        <v>43339</v>
      </c>
      <c r="C3268">
        <v>8</v>
      </c>
      <c r="D3268" t="s">
        <v>100</v>
      </c>
      <c r="E3268">
        <v>2018</v>
      </c>
      <c r="F3268" t="s">
        <v>68</v>
      </c>
      <c r="G3268" t="s">
        <v>36</v>
      </c>
      <c r="H3268" t="s">
        <v>206</v>
      </c>
      <c r="I3268">
        <v>35.909999999999997</v>
      </c>
      <c r="J3268">
        <v>0</v>
      </c>
      <c r="K3268" t="s">
        <v>275</v>
      </c>
      <c r="L3268" t="s">
        <v>222</v>
      </c>
    </row>
    <row r="3269" spans="1:12" x14ac:dyDescent="0.25">
      <c r="A3269">
        <v>91</v>
      </c>
      <c r="B3269" s="93">
        <v>43339</v>
      </c>
      <c r="C3269">
        <v>8</v>
      </c>
      <c r="D3269" t="s">
        <v>100</v>
      </c>
      <c r="E3269">
        <v>2018</v>
      </c>
      <c r="F3269" t="s">
        <v>68</v>
      </c>
      <c r="G3269" t="s">
        <v>64</v>
      </c>
      <c r="H3269" t="s">
        <v>206</v>
      </c>
      <c r="I3269">
        <v>41.08</v>
      </c>
      <c r="J3269">
        <v>0</v>
      </c>
      <c r="K3269" t="s">
        <v>275</v>
      </c>
      <c r="L3269" t="s">
        <v>64</v>
      </c>
    </row>
    <row r="3270" spans="1:12" x14ac:dyDescent="0.25">
      <c r="A3270">
        <v>91</v>
      </c>
      <c r="B3270" s="93">
        <v>43340</v>
      </c>
      <c r="C3270">
        <v>8</v>
      </c>
      <c r="D3270" t="s">
        <v>100</v>
      </c>
      <c r="E3270">
        <v>2018</v>
      </c>
      <c r="F3270" t="s">
        <v>71</v>
      </c>
      <c r="G3270" t="s">
        <v>35</v>
      </c>
      <c r="H3270" t="s">
        <v>209</v>
      </c>
      <c r="I3270">
        <v>39.700000000000003</v>
      </c>
      <c r="J3270">
        <v>0</v>
      </c>
      <c r="K3270" t="s">
        <v>275</v>
      </c>
      <c r="L3270" t="s">
        <v>35</v>
      </c>
    </row>
    <row r="3271" spans="1:12" x14ac:dyDescent="0.25">
      <c r="A3271">
        <v>91</v>
      </c>
      <c r="B3271" s="93">
        <v>43340</v>
      </c>
      <c r="C3271">
        <v>8</v>
      </c>
      <c r="D3271" t="s">
        <v>100</v>
      </c>
      <c r="E3271">
        <v>2018</v>
      </c>
      <c r="F3271" t="s">
        <v>68</v>
      </c>
      <c r="G3271" t="s">
        <v>36</v>
      </c>
      <c r="H3271" t="s">
        <v>209</v>
      </c>
      <c r="I3271">
        <v>68.2</v>
      </c>
      <c r="J3271">
        <v>0</v>
      </c>
      <c r="K3271" t="s">
        <v>275</v>
      </c>
      <c r="L3271" t="s">
        <v>222</v>
      </c>
    </row>
    <row r="3272" spans="1:12" x14ac:dyDescent="0.25">
      <c r="A3272">
        <v>91</v>
      </c>
      <c r="B3272" s="93">
        <v>43340</v>
      </c>
      <c r="C3272">
        <v>8</v>
      </c>
      <c r="D3272" t="s">
        <v>100</v>
      </c>
      <c r="E3272">
        <v>2018</v>
      </c>
      <c r="F3272" t="s">
        <v>70</v>
      </c>
      <c r="G3272" t="s">
        <v>36</v>
      </c>
      <c r="H3272" t="s">
        <v>209</v>
      </c>
      <c r="I3272">
        <v>132.62</v>
      </c>
      <c r="J3272">
        <v>0</v>
      </c>
      <c r="K3272" t="s">
        <v>275</v>
      </c>
      <c r="L3272" t="s">
        <v>222</v>
      </c>
    </row>
    <row r="3273" spans="1:12" x14ac:dyDescent="0.25">
      <c r="A3273">
        <v>91</v>
      </c>
      <c r="B3273" s="93">
        <v>43340</v>
      </c>
      <c r="C3273">
        <v>8</v>
      </c>
      <c r="D3273" t="s">
        <v>100</v>
      </c>
      <c r="E3273">
        <v>2018</v>
      </c>
      <c r="F3273" t="s">
        <v>70</v>
      </c>
      <c r="G3273" t="s">
        <v>35</v>
      </c>
      <c r="H3273" t="s">
        <v>209</v>
      </c>
      <c r="I3273">
        <v>711.35</v>
      </c>
      <c r="J3273">
        <v>0</v>
      </c>
      <c r="K3273" t="s">
        <v>275</v>
      </c>
      <c r="L3273" t="s">
        <v>35</v>
      </c>
    </row>
    <row r="3274" spans="1:12" x14ac:dyDescent="0.25">
      <c r="A3274">
        <v>91</v>
      </c>
      <c r="B3274" s="93">
        <v>43341</v>
      </c>
      <c r="C3274">
        <v>8</v>
      </c>
      <c r="D3274" t="s">
        <v>100</v>
      </c>
      <c r="E3274">
        <v>2018</v>
      </c>
      <c r="F3274" t="s">
        <v>83</v>
      </c>
      <c r="G3274" t="s">
        <v>36</v>
      </c>
      <c r="H3274" t="s">
        <v>210</v>
      </c>
      <c r="I3274">
        <v>9.4499999999999993</v>
      </c>
      <c r="J3274">
        <v>0</v>
      </c>
      <c r="K3274" t="s">
        <v>275</v>
      </c>
      <c r="L3274" t="s">
        <v>222</v>
      </c>
    </row>
    <row r="3275" spans="1:12" x14ac:dyDescent="0.25">
      <c r="A3275">
        <v>91</v>
      </c>
      <c r="B3275" s="93">
        <v>43341</v>
      </c>
      <c r="C3275">
        <v>8</v>
      </c>
      <c r="D3275" t="s">
        <v>100</v>
      </c>
      <c r="E3275">
        <v>2018</v>
      </c>
      <c r="F3275" t="s">
        <v>79</v>
      </c>
      <c r="G3275" t="s">
        <v>35</v>
      </c>
      <c r="H3275" t="s">
        <v>210</v>
      </c>
      <c r="I3275">
        <v>23.4</v>
      </c>
      <c r="J3275">
        <v>0</v>
      </c>
      <c r="K3275" t="s">
        <v>275</v>
      </c>
      <c r="L3275" t="s">
        <v>35</v>
      </c>
    </row>
    <row r="3276" spans="1:12" x14ac:dyDescent="0.25">
      <c r="A3276">
        <v>91</v>
      </c>
      <c r="B3276" s="93">
        <v>43341</v>
      </c>
      <c r="C3276">
        <v>8</v>
      </c>
      <c r="D3276" t="s">
        <v>100</v>
      </c>
      <c r="E3276">
        <v>2018</v>
      </c>
      <c r="F3276" t="s">
        <v>106</v>
      </c>
      <c r="G3276" t="s">
        <v>35</v>
      </c>
      <c r="H3276" t="s">
        <v>210</v>
      </c>
      <c r="I3276">
        <v>25.68</v>
      </c>
      <c r="J3276">
        <v>0</v>
      </c>
      <c r="K3276" t="s">
        <v>275</v>
      </c>
      <c r="L3276" t="s">
        <v>35</v>
      </c>
    </row>
    <row r="3277" spans="1:12" x14ac:dyDescent="0.25">
      <c r="A3277">
        <v>91</v>
      </c>
      <c r="B3277" s="93">
        <v>43341</v>
      </c>
      <c r="C3277">
        <v>8</v>
      </c>
      <c r="D3277" t="s">
        <v>100</v>
      </c>
      <c r="E3277">
        <v>2018</v>
      </c>
      <c r="F3277" t="s">
        <v>75</v>
      </c>
      <c r="G3277" t="s">
        <v>64</v>
      </c>
      <c r="H3277" t="s">
        <v>210</v>
      </c>
      <c r="I3277">
        <v>37</v>
      </c>
      <c r="J3277">
        <v>0</v>
      </c>
      <c r="K3277" t="s">
        <v>275</v>
      </c>
      <c r="L3277" t="s">
        <v>64</v>
      </c>
    </row>
    <row r="3278" spans="1:12" x14ac:dyDescent="0.25">
      <c r="A3278">
        <v>91</v>
      </c>
      <c r="B3278" s="93">
        <v>43342</v>
      </c>
      <c r="C3278">
        <v>8</v>
      </c>
      <c r="D3278" t="s">
        <v>100</v>
      </c>
      <c r="E3278">
        <v>2018</v>
      </c>
      <c r="F3278" t="s">
        <v>107</v>
      </c>
      <c r="G3278" t="s">
        <v>35</v>
      </c>
      <c r="H3278" t="s">
        <v>215</v>
      </c>
      <c r="I3278">
        <v>10</v>
      </c>
      <c r="J3278">
        <v>0</v>
      </c>
      <c r="K3278" t="s">
        <v>275</v>
      </c>
      <c r="L3278" t="s">
        <v>35</v>
      </c>
    </row>
    <row r="3279" spans="1:12" x14ac:dyDescent="0.25">
      <c r="A3279">
        <v>91</v>
      </c>
      <c r="B3279" s="93">
        <v>43342</v>
      </c>
      <c r="C3279">
        <v>8</v>
      </c>
      <c r="D3279" t="s">
        <v>100</v>
      </c>
      <c r="E3279">
        <v>2018</v>
      </c>
      <c r="F3279" t="s">
        <v>78</v>
      </c>
      <c r="G3279" t="s">
        <v>36</v>
      </c>
      <c r="H3279" t="s">
        <v>215</v>
      </c>
      <c r="I3279">
        <v>23.89</v>
      </c>
      <c r="J3279">
        <v>0</v>
      </c>
      <c r="K3279" t="s">
        <v>275</v>
      </c>
      <c r="L3279" t="s">
        <v>222</v>
      </c>
    </row>
    <row r="3280" spans="1:12" x14ac:dyDescent="0.25">
      <c r="A3280">
        <v>91</v>
      </c>
      <c r="B3280" s="93">
        <v>43342</v>
      </c>
      <c r="C3280">
        <v>8</v>
      </c>
      <c r="D3280" t="s">
        <v>100</v>
      </c>
      <c r="E3280">
        <v>2018</v>
      </c>
      <c r="F3280" t="s">
        <v>110</v>
      </c>
      <c r="G3280" t="s">
        <v>35</v>
      </c>
      <c r="H3280" t="s">
        <v>215</v>
      </c>
      <c r="I3280">
        <v>69.400000000000006</v>
      </c>
      <c r="J3280">
        <v>0</v>
      </c>
      <c r="K3280" t="s">
        <v>275</v>
      </c>
      <c r="L3280" t="s">
        <v>35</v>
      </c>
    </row>
    <row r="3281" spans="1:12" x14ac:dyDescent="0.25">
      <c r="A3281">
        <v>91</v>
      </c>
      <c r="B3281" s="93">
        <v>43343</v>
      </c>
      <c r="C3281">
        <v>8</v>
      </c>
      <c r="D3281" t="s">
        <v>100</v>
      </c>
      <c r="E3281">
        <v>2018</v>
      </c>
      <c r="F3281" t="s">
        <v>78</v>
      </c>
      <c r="G3281" t="s">
        <v>36</v>
      </c>
      <c r="H3281" t="s">
        <v>216</v>
      </c>
      <c r="I3281">
        <v>18.079999999999998</v>
      </c>
      <c r="J3281">
        <v>0</v>
      </c>
      <c r="K3281" t="s">
        <v>275</v>
      </c>
      <c r="L3281" t="s">
        <v>222</v>
      </c>
    </row>
    <row r="3282" spans="1:12" x14ac:dyDescent="0.25">
      <c r="A3282">
        <v>91</v>
      </c>
      <c r="B3282" s="93">
        <v>43343</v>
      </c>
      <c r="C3282">
        <v>8</v>
      </c>
      <c r="D3282" t="s">
        <v>100</v>
      </c>
      <c r="E3282">
        <v>2018</v>
      </c>
      <c r="F3282" t="s">
        <v>80</v>
      </c>
      <c r="G3282" t="s">
        <v>35</v>
      </c>
      <c r="H3282" t="s">
        <v>216</v>
      </c>
      <c r="I3282">
        <v>35.299999999999997</v>
      </c>
      <c r="J3282">
        <v>0</v>
      </c>
      <c r="K3282" t="s">
        <v>275</v>
      </c>
      <c r="L3282" t="s">
        <v>35</v>
      </c>
    </row>
    <row r="3283" spans="1:12" x14ac:dyDescent="0.25">
      <c r="A3283">
        <v>91</v>
      </c>
      <c r="B3283" s="93">
        <v>43343</v>
      </c>
      <c r="C3283">
        <v>8</v>
      </c>
      <c r="D3283" t="s">
        <v>100</v>
      </c>
      <c r="E3283">
        <v>2018</v>
      </c>
      <c r="F3283" t="s">
        <v>74</v>
      </c>
      <c r="G3283" t="s">
        <v>35</v>
      </c>
      <c r="H3283" t="s">
        <v>216</v>
      </c>
      <c r="I3283">
        <v>83.01</v>
      </c>
      <c r="J3283">
        <v>0</v>
      </c>
      <c r="K3283" t="s">
        <v>275</v>
      </c>
      <c r="L3283" t="s">
        <v>35</v>
      </c>
    </row>
    <row r="3284" spans="1:12" x14ac:dyDescent="0.25">
      <c r="A3284">
        <v>91</v>
      </c>
      <c r="B3284" s="93">
        <v>43343</v>
      </c>
      <c r="C3284">
        <v>8</v>
      </c>
      <c r="D3284" t="s">
        <v>100</v>
      </c>
      <c r="E3284">
        <v>2018</v>
      </c>
      <c r="F3284" t="s">
        <v>80</v>
      </c>
      <c r="G3284" t="s">
        <v>64</v>
      </c>
      <c r="H3284" t="s">
        <v>216</v>
      </c>
      <c r="I3284">
        <v>237.6</v>
      </c>
      <c r="J3284">
        <v>0</v>
      </c>
      <c r="K3284" t="s">
        <v>275</v>
      </c>
      <c r="L3284" t="s">
        <v>64</v>
      </c>
    </row>
    <row r="3285" spans="1:12" x14ac:dyDescent="0.25">
      <c r="A3285">
        <v>95</v>
      </c>
      <c r="B3285" s="93">
        <v>43322</v>
      </c>
      <c r="C3285">
        <v>8</v>
      </c>
      <c r="D3285" t="s">
        <v>100</v>
      </c>
      <c r="E3285">
        <v>2018</v>
      </c>
      <c r="F3285" t="s">
        <v>22</v>
      </c>
      <c r="G3285" t="s">
        <v>170</v>
      </c>
      <c r="H3285" t="s">
        <v>171</v>
      </c>
      <c r="I3285">
        <v>30.27</v>
      </c>
      <c r="J3285">
        <v>0</v>
      </c>
      <c r="K3285" t="s">
        <v>276</v>
      </c>
      <c r="L3285" t="s">
        <v>34</v>
      </c>
    </row>
    <row r="3286" spans="1:12" x14ac:dyDescent="0.25">
      <c r="A3286">
        <v>95</v>
      </c>
      <c r="B3286" s="93">
        <v>43322</v>
      </c>
      <c r="C3286">
        <v>8</v>
      </c>
      <c r="D3286" t="s">
        <v>100</v>
      </c>
      <c r="E3286">
        <v>2018</v>
      </c>
      <c r="F3286" t="s">
        <v>21</v>
      </c>
      <c r="G3286" t="s">
        <v>170</v>
      </c>
      <c r="H3286" t="s">
        <v>171</v>
      </c>
      <c r="I3286">
        <v>106.23</v>
      </c>
      <c r="J3286">
        <v>0</v>
      </c>
      <c r="K3286" t="s">
        <v>276</v>
      </c>
      <c r="L3286" t="s">
        <v>34</v>
      </c>
    </row>
    <row r="3287" spans="1:12" x14ac:dyDescent="0.25">
      <c r="A3287">
        <v>95</v>
      </c>
      <c r="B3287" s="93">
        <v>43326</v>
      </c>
      <c r="C3287">
        <v>8</v>
      </c>
      <c r="D3287" t="s">
        <v>100</v>
      </c>
      <c r="E3287">
        <v>2018</v>
      </c>
      <c r="F3287" t="s">
        <v>23</v>
      </c>
      <c r="G3287" t="s">
        <v>63</v>
      </c>
      <c r="H3287" t="s">
        <v>177</v>
      </c>
      <c r="I3287">
        <v>63.22</v>
      </c>
      <c r="J3287">
        <v>0</v>
      </c>
      <c r="K3287" t="s">
        <v>276</v>
      </c>
      <c r="L3287" t="s">
        <v>64</v>
      </c>
    </row>
    <row r="3288" spans="1:12" x14ac:dyDescent="0.25">
      <c r="A3288">
        <v>95</v>
      </c>
      <c r="B3288" s="93">
        <v>43329</v>
      </c>
      <c r="C3288">
        <v>8</v>
      </c>
      <c r="D3288" t="s">
        <v>100</v>
      </c>
      <c r="E3288">
        <v>2018</v>
      </c>
      <c r="F3288" t="s">
        <v>23</v>
      </c>
      <c r="G3288" t="s">
        <v>64</v>
      </c>
      <c r="H3288" t="s">
        <v>182</v>
      </c>
      <c r="I3288">
        <v>30</v>
      </c>
      <c r="J3288">
        <v>0</v>
      </c>
      <c r="K3288" t="s">
        <v>276</v>
      </c>
      <c r="L3288" t="s">
        <v>64</v>
      </c>
    </row>
    <row r="3289" spans="1:12" x14ac:dyDescent="0.25">
      <c r="A3289">
        <v>95</v>
      </c>
      <c r="B3289" s="93">
        <v>43337</v>
      </c>
      <c r="C3289">
        <v>8</v>
      </c>
      <c r="D3289" t="s">
        <v>100</v>
      </c>
      <c r="E3289">
        <v>2018</v>
      </c>
      <c r="F3289" t="s">
        <v>22</v>
      </c>
      <c r="G3289" t="s">
        <v>203</v>
      </c>
      <c r="H3289" t="s">
        <v>204</v>
      </c>
      <c r="I3289">
        <v>29.35</v>
      </c>
      <c r="J3289">
        <v>0</v>
      </c>
      <c r="K3289" t="s">
        <v>276</v>
      </c>
      <c r="L3289" t="s">
        <v>34</v>
      </c>
    </row>
    <row r="3290" spans="1:12" x14ac:dyDescent="0.25">
      <c r="A3290">
        <v>95</v>
      </c>
      <c r="B3290" s="93">
        <v>43337</v>
      </c>
      <c r="C3290">
        <v>8</v>
      </c>
      <c r="D3290" t="s">
        <v>100</v>
      </c>
      <c r="E3290">
        <v>2018</v>
      </c>
      <c r="F3290" t="s">
        <v>21</v>
      </c>
      <c r="G3290" t="s">
        <v>203</v>
      </c>
      <c r="H3290" t="s">
        <v>204</v>
      </c>
      <c r="I3290">
        <v>53.95</v>
      </c>
      <c r="J3290">
        <v>0</v>
      </c>
      <c r="K3290" t="s">
        <v>276</v>
      </c>
      <c r="L3290" t="s">
        <v>34</v>
      </c>
    </row>
    <row r="3291" spans="1:12" x14ac:dyDescent="0.25">
      <c r="A3291">
        <v>95</v>
      </c>
      <c r="B3291" s="93">
        <v>43340</v>
      </c>
      <c r="C3291">
        <v>8</v>
      </c>
      <c r="D3291" t="s">
        <v>100</v>
      </c>
      <c r="E3291">
        <v>2018</v>
      </c>
      <c r="F3291" t="s">
        <v>21</v>
      </c>
      <c r="G3291" t="s">
        <v>36</v>
      </c>
      <c r="H3291" t="s">
        <v>209</v>
      </c>
      <c r="I3291">
        <v>16</v>
      </c>
      <c r="J3291">
        <v>0</v>
      </c>
      <c r="K3291" t="s">
        <v>276</v>
      </c>
      <c r="L3291" t="s">
        <v>222</v>
      </c>
    </row>
    <row r="3292" spans="1:12" x14ac:dyDescent="0.25">
      <c r="A3292">
        <v>97</v>
      </c>
      <c r="B3292" s="93">
        <v>43314</v>
      </c>
      <c r="C3292">
        <v>8</v>
      </c>
      <c r="D3292" t="s">
        <v>100</v>
      </c>
      <c r="E3292">
        <v>2018</v>
      </c>
      <c r="F3292" t="s">
        <v>21</v>
      </c>
      <c r="G3292" t="s">
        <v>36</v>
      </c>
      <c r="H3292" t="s">
        <v>152</v>
      </c>
      <c r="I3292">
        <v>56</v>
      </c>
      <c r="J3292">
        <v>0</v>
      </c>
      <c r="K3292" t="s">
        <v>277</v>
      </c>
      <c r="L3292" t="s">
        <v>222</v>
      </c>
    </row>
    <row r="3293" spans="1:12" x14ac:dyDescent="0.25">
      <c r="A3293">
        <v>97</v>
      </c>
      <c r="B3293" s="93">
        <v>43315</v>
      </c>
      <c r="C3293">
        <v>8</v>
      </c>
      <c r="D3293" t="s">
        <v>100</v>
      </c>
      <c r="E3293">
        <v>2018</v>
      </c>
      <c r="F3293" t="s">
        <v>21</v>
      </c>
      <c r="G3293" t="s">
        <v>36</v>
      </c>
      <c r="H3293" t="s">
        <v>155</v>
      </c>
      <c r="I3293">
        <v>8</v>
      </c>
      <c r="J3293">
        <v>0</v>
      </c>
      <c r="K3293" t="s">
        <v>277</v>
      </c>
      <c r="L3293" t="s">
        <v>222</v>
      </c>
    </row>
    <row r="3294" spans="1:12" x14ac:dyDescent="0.25">
      <c r="A3294">
        <v>97</v>
      </c>
      <c r="B3294" s="93">
        <v>43315</v>
      </c>
      <c r="C3294">
        <v>8</v>
      </c>
      <c r="D3294" t="s">
        <v>100</v>
      </c>
      <c r="E3294">
        <v>2018</v>
      </c>
      <c r="F3294" t="s">
        <v>22</v>
      </c>
      <c r="G3294" t="s">
        <v>36</v>
      </c>
      <c r="H3294" t="s">
        <v>155</v>
      </c>
      <c r="I3294">
        <v>8</v>
      </c>
      <c r="J3294">
        <v>0</v>
      </c>
      <c r="K3294" t="s">
        <v>277</v>
      </c>
      <c r="L3294" t="s">
        <v>222</v>
      </c>
    </row>
    <row r="3295" spans="1:12" x14ac:dyDescent="0.25">
      <c r="A3295">
        <v>97</v>
      </c>
      <c r="B3295" s="93">
        <v>43318</v>
      </c>
      <c r="C3295">
        <v>8</v>
      </c>
      <c r="D3295" t="s">
        <v>100</v>
      </c>
      <c r="E3295">
        <v>2018</v>
      </c>
      <c r="F3295" t="s">
        <v>21</v>
      </c>
      <c r="G3295" t="s">
        <v>36</v>
      </c>
      <c r="H3295" t="s">
        <v>159</v>
      </c>
      <c r="I3295">
        <v>24</v>
      </c>
      <c r="J3295">
        <v>0</v>
      </c>
      <c r="K3295" t="s">
        <v>277</v>
      </c>
      <c r="L3295" t="s">
        <v>222</v>
      </c>
    </row>
    <row r="3296" spans="1:12" x14ac:dyDescent="0.25">
      <c r="A3296">
        <v>97</v>
      </c>
      <c r="B3296" s="93">
        <v>43319</v>
      </c>
      <c r="C3296">
        <v>8</v>
      </c>
      <c r="D3296" t="s">
        <v>100</v>
      </c>
      <c r="E3296">
        <v>2018</v>
      </c>
      <c r="F3296" t="s">
        <v>22</v>
      </c>
      <c r="G3296" t="s">
        <v>36</v>
      </c>
      <c r="H3296" t="s">
        <v>162</v>
      </c>
      <c r="I3296">
        <v>8</v>
      </c>
      <c r="J3296">
        <v>0</v>
      </c>
      <c r="K3296" t="s">
        <v>277</v>
      </c>
      <c r="L3296" t="s">
        <v>222</v>
      </c>
    </row>
    <row r="3297" spans="1:12" x14ac:dyDescent="0.25">
      <c r="A3297">
        <v>97</v>
      </c>
      <c r="B3297" s="93">
        <v>43319</v>
      </c>
      <c r="C3297">
        <v>8</v>
      </c>
      <c r="D3297" t="s">
        <v>100</v>
      </c>
      <c r="E3297">
        <v>2018</v>
      </c>
      <c r="F3297" t="s">
        <v>21</v>
      </c>
      <c r="G3297" t="s">
        <v>36</v>
      </c>
      <c r="H3297" t="s">
        <v>162</v>
      </c>
      <c r="I3297">
        <v>16</v>
      </c>
      <c r="J3297">
        <v>0</v>
      </c>
      <c r="K3297" t="s">
        <v>277</v>
      </c>
      <c r="L3297" t="s">
        <v>222</v>
      </c>
    </row>
    <row r="3298" spans="1:12" x14ac:dyDescent="0.25">
      <c r="A3298">
        <v>97</v>
      </c>
      <c r="B3298" s="93">
        <v>43321</v>
      </c>
      <c r="C3298">
        <v>8</v>
      </c>
      <c r="D3298" t="s">
        <v>100</v>
      </c>
      <c r="E3298">
        <v>2018</v>
      </c>
      <c r="F3298" t="s">
        <v>21</v>
      </c>
      <c r="G3298" t="s">
        <v>36</v>
      </c>
      <c r="H3298" t="s">
        <v>166</v>
      </c>
      <c r="I3298">
        <v>16</v>
      </c>
      <c r="J3298">
        <v>0</v>
      </c>
      <c r="K3298" t="s">
        <v>277</v>
      </c>
      <c r="L3298" t="s">
        <v>222</v>
      </c>
    </row>
    <row r="3299" spans="1:12" x14ac:dyDescent="0.25">
      <c r="A3299">
        <v>97</v>
      </c>
      <c r="B3299" s="93">
        <v>43322</v>
      </c>
      <c r="C3299">
        <v>8</v>
      </c>
      <c r="D3299" t="s">
        <v>100</v>
      </c>
      <c r="E3299">
        <v>2018</v>
      </c>
      <c r="F3299" t="s">
        <v>21</v>
      </c>
      <c r="G3299" t="s">
        <v>36</v>
      </c>
      <c r="H3299" t="s">
        <v>169</v>
      </c>
      <c r="I3299">
        <v>24</v>
      </c>
      <c r="J3299">
        <v>0</v>
      </c>
      <c r="K3299" t="s">
        <v>277</v>
      </c>
      <c r="L3299" t="s">
        <v>222</v>
      </c>
    </row>
    <row r="3300" spans="1:12" x14ac:dyDescent="0.25">
      <c r="A3300">
        <v>97</v>
      </c>
      <c r="B3300" s="93">
        <v>43322</v>
      </c>
      <c r="C3300">
        <v>8</v>
      </c>
      <c r="D3300" t="s">
        <v>100</v>
      </c>
      <c r="E3300">
        <v>2018</v>
      </c>
      <c r="F3300" t="s">
        <v>22</v>
      </c>
      <c r="G3300" t="s">
        <v>170</v>
      </c>
      <c r="H3300" t="s">
        <v>171</v>
      </c>
      <c r="I3300">
        <v>49.79</v>
      </c>
      <c r="J3300">
        <v>0</v>
      </c>
      <c r="K3300" t="s">
        <v>277</v>
      </c>
      <c r="L3300" t="s">
        <v>34</v>
      </c>
    </row>
    <row r="3301" spans="1:12" x14ac:dyDescent="0.25">
      <c r="A3301">
        <v>97</v>
      </c>
      <c r="B3301" s="93">
        <v>43322</v>
      </c>
      <c r="C3301">
        <v>8</v>
      </c>
      <c r="D3301" t="s">
        <v>100</v>
      </c>
      <c r="E3301">
        <v>2018</v>
      </c>
      <c r="F3301" t="s">
        <v>21</v>
      </c>
      <c r="G3301" t="s">
        <v>170</v>
      </c>
      <c r="H3301" t="s">
        <v>171</v>
      </c>
      <c r="I3301">
        <v>503.99</v>
      </c>
      <c r="J3301">
        <v>0</v>
      </c>
      <c r="K3301" t="s">
        <v>277</v>
      </c>
      <c r="L3301" t="s">
        <v>34</v>
      </c>
    </row>
    <row r="3302" spans="1:12" x14ac:dyDescent="0.25">
      <c r="A3302">
        <v>97</v>
      </c>
      <c r="B3302" s="93">
        <v>43326</v>
      </c>
      <c r="C3302">
        <v>8</v>
      </c>
      <c r="D3302" t="s">
        <v>100</v>
      </c>
      <c r="E3302">
        <v>2018</v>
      </c>
      <c r="F3302" t="s">
        <v>21</v>
      </c>
      <c r="G3302" t="s">
        <v>36</v>
      </c>
      <c r="H3302" t="s">
        <v>177</v>
      </c>
      <c r="I3302">
        <v>32</v>
      </c>
      <c r="J3302">
        <v>0</v>
      </c>
      <c r="K3302" t="s">
        <v>277</v>
      </c>
      <c r="L3302" t="s">
        <v>222</v>
      </c>
    </row>
    <row r="3303" spans="1:12" x14ac:dyDescent="0.25">
      <c r="A3303">
        <v>97</v>
      </c>
      <c r="B3303" s="93">
        <v>43329</v>
      </c>
      <c r="C3303">
        <v>8</v>
      </c>
      <c r="D3303" t="s">
        <v>100</v>
      </c>
      <c r="E3303">
        <v>2018</v>
      </c>
      <c r="F3303" t="s">
        <v>21</v>
      </c>
      <c r="G3303" t="s">
        <v>36</v>
      </c>
      <c r="H3303" t="s">
        <v>182</v>
      </c>
      <c r="I3303">
        <v>8</v>
      </c>
      <c r="J3303">
        <v>0</v>
      </c>
      <c r="K3303" t="s">
        <v>277</v>
      </c>
      <c r="L3303" t="s">
        <v>222</v>
      </c>
    </row>
    <row r="3304" spans="1:12" x14ac:dyDescent="0.25">
      <c r="A3304">
        <v>97</v>
      </c>
      <c r="B3304" s="93">
        <v>43332</v>
      </c>
      <c r="C3304">
        <v>8</v>
      </c>
      <c r="D3304" t="s">
        <v>100</v>
      </c>
      <c r="E3304">
        <v>2018</v>
      </c>
      <c r="F3304" t="s">
        <v>21</v>
      </c>
      <c r="G3304" t="s">
        <v>36</v>
      </c>
      <c r="H3304" t="s">
        <v>186</v>
      </c>
      <c r="I3304">
        <v>112</v>
      </c>
      <c r="J3304">
        <v>0</v>
      </c>
      <c r="K3304" t="s">
        <v>277</v>
      </c>
      <c r="L3304" t="s">
        <v>222</v>
      </c>
    </row>
    <row r="3305" spans="1:12" x14ac:dyDescent="0.25">
      <c r="A3305">
        <v>97</v>
      </c>
      <c r="B3305" s="93">
        <v>43334</v>
      </c>
      <c r="C3305">
        <v>8</v>
      </c>
      <c r="D3305" t="s">
        <v>100</v>
      </c>
      <c r="E3305">
        <v>2018</v>
      </c>
      <c r="F3305" t="s">
        <v>21</v>
      </c>
      <c r="G3305" t="s">
        <v>36</v>
      </c>
      <c r="H3305" t="s">
        <v>191</v>
      </c>
      <c r="I3305">
        <v>8</v>
      </c>
      <c r="J3305">
        <v>0</v>
      </c>
      <c r="K3305" t="s">
        <v>277</v>
      </c>
      <c r="L3305" t="s">
        <v>222</v>
      </c>
    </row>
    <row r="3306" spans="1:12" x14ac:dyDescent="0.25">
      <c r="A3306">
        <v>97</v>
      </c>
      <c r="B3306" s="93">
        <v>43335</v>
      </c>
      <c r="C3306">
        <v>8</v>
      </c>
      <c r="D3306" t="s">
        <v>100</v>
      </c>
      <c r="E3306">
        <v>2018</v>
      </c>
      <c r="F3306" t="s">
        <v>22</v>
      </c>
      <c r="G3306" t="s">
        <v>36</v>
      </c>
      <c r="H3306" t="s">
        <v>192</v>
      </c>
      <c r="I3306">
        <v>8</v>
      </c>
      <c r="J3306">
        <v>0</v>
      </c>
      <c r="K3306" t="s">
        <v>277</v>
      </c>
      <c r="L3306" t="s">
        <v>222</v>
      </c>
    </row>
    <row r="3307" spans="1:12" x14ac:dyDescent="0.25">
      <c r="A3307">
        <v>97</v>
      </c>
      <c r="B3307" s="93">
        <v>43335</v>
      </c>
      <c r="C3307">
        <v>8</v>
      </c>
      <c r="D3307" t="s">
        <v>100</v>
      </c>
      <c r="E3307">
        <v>2018</v>
      </c>
      <c r="F3307" t="s">
        <v>21</v>
      </c>
      <c r="G3307" t="s">
        <v>36</v>
      </c>
      <c r="H3307" t="s">
        <v>192</v>
      </c>
      <c r="I3307">
        <v>16</v>
      </c>
      <c r="J3307">
        <v>0</v>
      </c>
      <c r="K3307" t="s">
        <v>277</v>
      </c>
      <c r="L3307" t="s">
        <v>222</v>
      </c>
    </row>
    <row r="3308" spans="1:12" x14ac:dyDescent="0.25">
      <c r="A3308">
        <v>97</v>
      </c>
      <c r="B3308" s="93">
        <v>43336</v>
      </c>
      <c r="C3308">
        <v>8</v>
      </c>
      <c r="D3308" t="s">
        <v>100</v>
      </c>
      <c r="E3308">
        <v>2018</v>
      </c>
      <c r="F3308" t="s">
        <v>22</v>
      </c>
      <c r="G3308" t="s">
        <v>36</v>
      </c>
      <c r="H3308" t="s">
        <v>194</v>
      </c>
      <c r="I3308">
        <v>8</v>
      </c>
      <c r="J3308">
        <v>0</v>
      </c>
      <c r="K3308" t="s">
        <v>277</v>
      </c>
      <c r="L3308" t="s">
        <v>222</v>
      </c>
    </row>
    <row r="3309" spans="1:12" x14ac:dyDescent="0.25">
      <c r="A3309">
        <v>97</v>
      </c>
      <c r="B3309" s="93">
        <v>43336</v>
      </c>
      <c r="C3309">
        <v>8</v>
      </c>
      <c r="D3309" t="s">
        <v>100</v>
      </c>
      <c r="E3309">
        <v>2018</v>
      </c>
      <c r="F3309" t="s">
        <v>21</v>
      </c>
      <c r="G3309" t="s">
        <v>36</v>
      </c>
      <c r="H3309" t="s">
        <v>194</v>
      </c>
      <c r="I3309">
        <v>32</v>
      </c>
      <c r="J3309">
        <v>0</v>
      </c>
      <c r="K3309" t="s">
        <v>277</v>
      </c>
      <c r="L3309" t="s">
        <v>222</v>
      </c>
    </row>
    <row r="3310" spans="1:12" x14ac:dyDescent="0.25">
      <c r="A3310">
        <v>97</v>
      </c>
      <c r="B3310" s="93">
        <v>43337</v>
      </c>
      <c r="C3310">
        <v>8</v>
      </c>
      <c r="D3310" t="s">
        <v>100</v>
      </c>
      <c r="E3310">
        <v>2018</v>
      </c>
      <c r="F3310" t="s">
        <v>22</v>
      </c>
      <c r="G3310" t="s">
        <v>203</v>
      </c>
      <c r="H3310" t="s">
        <v>204</v>
      </c>
      <c r="I3310">
        <v>15.39</v>
      </c>
      <c r="J3310">
        <v>0</v>
      </c>
      <c r="K3310" t="s">
        <v>277</v>
      </c>
      <c r="L3310" t="s">
        <v>34</v>
      </c>
    </row>
    <row r="3311" spans="1:12" x14ac:dyDescent="0.25">
      <c r="A3311">
        <v>97</v>
      </c>
      <c r="B3311" s="93">
        <v>43337</v>
      </c>
      <c r="C3311">
        <v>8</v>
      </c>
      <c r="D3311" t="s">
        <v>100</v>
      </c>
      <c r="E3311">
        <v>2018</v>
      </c>
      <c r="F3311" t="s">
        <v>21</v>
      </c>
      <c r="G3311" t="s">
        <v>203</v>
      </c>
      <c r="H3311" t="s">
        <v>204</v>
      </c>
      <c r="I3311">
        <v>661.6</v>
      </c>
      <c r="J3311">
        <v>0</v>
      </c>
      <c r="K3311" t="s">
        <v>277</v>
      </c>
      <c r="L3311" t="s">
        <v>34</v>
      </c>
    </row>
    <row r="3312" spans="1:12" x14ac:dyDescent="0.25">
      <c r="A3312">
        <v>97</v>
      </c>
      <c r="B3312" s="93">
        <v>43340</v>
      </c>
      <c r="C3312">
        <v>8</v>
      </c>
      <c r="D3312" t="s">
        <v>100</v>
      </c>
      <c r="E3312">
        <v>2018</v>
      </c>
      <c r="F3312" t="s">
        <v>21</v>
      </c>
      <c r="G3312" t="s">
        <v>36</v>
      </c>
      <c r="H3312" t="s">
        <v>209</v>
      </c>
      <c r="I3312">
        <v>16</v>
      </c>
      <c r="J3312">
        <v>0</v>
      </c>
      <c r="K3312" t="s">
        <v>277</v>
      </c>
      <c r="L3312" t="s">
        <v>222</v>
      </c>
    </row>
    <row r="3313" spans="1:12" x14ac:dyDescent="0.25">
      <c r="A3313">
        <v>97</v>
      </c>
      <c r="B3313" s="93">
        <v>43341</v>
      </c>
      <c r="C3313">
        <v>8</v>
      </c>
      <c r="D3313" t="s">
        <v>100</v>
      </c>
      <c r="E3313">
        <v>2018</v>
      </c>
      <c r="F3313" t="s">
        <v>21</v>
      </c>
      <c r="G3313" t="s">
        <v>36</v>
      </c>
      <c r="H3313" t="s">
        <v>210</v>
      </c>
      <c r="I3313">
        <v>8</v>
      </c>
      <c r="J3313">
        <v>0</v>
      </c>
      <c r="K3313" t="s">
        <v>277</v>
      </c>
      <c r="L3313" t="s">
        <v>222</v>
      </c>
    </row>
    <row r="3314" spans="1:12" x14ac:dyDescent="0.25">
      <c r="A3314">
        <v>97</v>
      </c>
      <c r="B3314" s="93">
        <v>43343</v>
      </c>
      <c r="C3314">
        <v>8</v>
      </c>
      <c r="D3314" t="s">
        <v>100</v>
      </c>
      <c r="E3314">
        <v>2018</v>
      </c>
      <c r="F3314" t="s">
        <v>21</v>
      </c>
      <c r="G3314" t="s">
        <v>36</v>
      </c>
      <c r="H3314" t="s">
        <v>216</v>
      </c>
      <c r="I3314">
        <v>16</v>
      </c>
      <c r="J3314">
        <v>0</v>
      </c>
      <c r="K3314" t="s">
        <v>277</v>
      </c>
      <c r="L3314" t="s">
        <v>222</v>
      </c>
    </row>
    <row r="3315" spans="1:12" x14ac:dyDescent="0.25">
      <c r="A3315">
        <v>98</v>
      </c>
      <c r="B3315" s="93">
        <v>43315</v>
      </c>
      <c r="C3315">
        <v>8</v>
      </c>
      <c r="D3315" t="s">
        <v>100</v>
      </c>
      <c r="E3315">
        <v>2018</v>
      </c>
      <c r="F3315" t="s">
        <v>23</v>
      </c>
      <c r="G3315" t="s">
        <v>67</v>
      </c>
      <c r="H3315" t="s">
        <v>155</v>
      </c>
      <c r="I3315">
        <v>5.99</v>
      </c>
      <c r="J3315">
        <v>0</v>
      </c>
      <c r="K3315" t="s">
        <v>278</v>
      </c>
      <c r="L3315" t="s">
        <v>266</v>
      </c>
    </row>
    <row r="3316" spans="1:12" x14ac:dyDescent="0.25">
      <c r="A3316">
        <v>98</v>
      </c>
      <c r="B3316" s="93">
        <v>43315</v>
      </c>
      <c r="C3316">
        <v>8</v>
      </c>
      <c r="D3316" t="s">
        <v>100</v>
      </c>
      <c r="E3316">
        <v>2018</v>
      </c>
      <c r="F3316" t="s">
        <v>23</v>
      </c>
      <c r="G3316" t="s">
        <v>63</v>
      </c>
      <c r="H3316" t="s">
        <v>155</v>
      </c>
      <c r="I3316">
        <v>40.86</v>
      </c>
      <c r="J3316">
        <v>0</v>
      </c>
      <c r="K3316" t="s">
        <v>278</v>
      </c>
      <c r="L3316" t="s">
        <v>64</v>
      </c>
    </row>
    <row r="3317" spans="1:12" x14ac:dyDescent="0.25">
      <c r="A3317">
        <v>99</v>
      </c>
      <c r="B3317" s="93">
        <v>43336</v>
      </c>
      <c r="C3317">
        <v>8</v>
      </c>
      <c r="D3317" t="s">
        <v>100</v>
      </c>
      <c r="E3317">
        <v>2018</v>
      </c>
      <c r="F3317" t="s">
        <v>23</v>
      </c>
      <c r="G3317" t="s">
        <v>35</v>
      </c>
      <c r="H3317" t="s">
        <v>194</v>
      </c>
      <c r="I3317">
        <v>12</v>
      </c>
      <c r="J3317">
        <v>0</v>
      </c>
      <c r="K3317" t="s">
        <v>279</v>
      </c>
      <c r="L3317" t="s">
        <v>35</v>
      </c>
    </row>
    <row r="3318" spans="1:12" x14ac:dyDescent="0.25">
      <c r="A3318">
        <v>101</v>
      </c>
      <c r="B3318" s="93">
        <v>43320</v>
      </c>
      <c r="C3318">
        <v>8</v>
      </c>
      <c r="D3318" t="s">
        <v>100</v>
      </c>
      <c r="E3318">
        <v>2018</v>
      </c>
      <c r="F3318" t="s">
        <v>23</v>
      </c>
      <c r="G3318" t="s">
        <v>64</v>
      </c>
      <c r="H3318" t="s">
        <v>164</v>
      </c>
      <c r="I3318">
        <v>34.549999999999997</v>
      </c>
      <c r="J3318">
        <v>0</v>
      </c>
      <c r="K3318" t="s">
        <v>280</v>
      </c>
      <c r="L3318" t="s">
        <v>64</v>
      </c>
    </row>
    <row r="3319" spans="1:12" x14ac:dyDescent="0.25">
      <c r="A3319">
        <v>101</v>
      </c>
      <c r="B3319" s="93">
        <v>43321</v>
      </c>
      <c r="C3319">
        <v>8</v>
      </c>
      <c r="D3319" t="s">
        <v>100</v>
      </c>
      <c r="E3319">
        <v>2018</v>
      </c>
      <c r="F3319" t="s">
        <v>23</v>
      </c>
      <c r="G3319" t="s">
        <v>37</v>
      </c>
      <c r="H3319" t="s">
        <v>131</v>
      </c>
      <c r="I3319">
        <v>12</v>
      </c>
      <c r="J3319">
        <v>0</v>
      </c>
      <c r="K3319" t="s">
        <v>280</v>
      </c>
      <c r="L3319" t="s">
        <v>35</v>
      </c>
    </row>
    <row r="3320" spans="1:12" x14ac:dyDescent="0.25">
      <c r="A3320">
        <v>101</v>
      </c>
      <c r="B3320" s="93">
        <v>43322</v>
      </c>
      <c r="C3320">
        <v>8</v>
      </c>
      <c r="D3320" t="s">
        <v>100</v>
      </c>
      <c r="E3320">
        <v>2018</v>
      </c>
      <c r="F3320" t="s">
        <v>21</v>
      </c>
      <c r="G3320" t="s">
        <v>170</v>
      </c>
      <c r="H3320" t="s">
        <v>171</v>
      </c>
      <c r="I3320">
        <v>37.19</v>
      </c>
      <c r="J3320">
        <v>0</v>
      </c>
      <c r="K3320" t="s">
        <v>280</v>
      </c>
      <c r="L3320" t="s">
        <v>34</v>
      </c>
    </row>
    <row r="3321" spans="1:12" x14ac:dyDescent="0.25">
      <c r="A3321">
        <v>101</v>
      </c>
      <c r="B3321" s="93">
        <v>43337</v>
      </c>
      <c r="C3321">
        <v>8</v>
      </c>
      <c r="D3321" t="s">
        <v>100</v>
      </c>
      <c r="E3321">
        <v>2018</v>
      </c>
      <c r="F3321" t="s">
        <v>21</v>
      </c>
      <c r="G3321" t="s">
        <v>203</v>
      </c>
      <c r="H3321" t="s">
        <v>204</v>
      </c>
      <c r="I3321">
        <v>12.65</v>
      </c>
      <c r="J3321">
        <v>0</v>
      </c>
      <c r="K3321" t="s">
        <v>280</v>
      </c>
      <c r="L3321" t="s">
        <v>34</v>
      </c>
    </row>
    <row r="3322" spans="1:12" x14ac:dyDescent="0.25">
      <c r="A3322">
        <v>102</v>
      </c>
      <c r="B3322" s="93">
        <v>43333</v>
      </c>
      <c r="C3322">
        <v>8</v>
      </c>
      <c r="D3322" t="s">
        <v>100</v>
      </c>
      <c r="E3322">
        <v>2018</v>
      </c>
      <c r="F3322" t="s">
        <v>23</v>
      </c>
      <c r="G3322" t="s">
        <v>37</v>
      </c>
      <c r="H3322" t="s">
        <v>190</v>
      </c>
      <c r="I3322">
        <v>1100</v>
      </c>
      <c r="J3322">
        <v>0</v>
      </c>
      <c r="K3322" t="s">
        <v>281</v>
      </c>
      <c r="L3322" t="s">
        <v>35</v>
      </c>
    </row>
    <row r="3323" spans="1:12" x14ac:dyDescent="0.25">
      <c r="A3323">
        <v>102</v>
      </c>
      <c r="B3323" s="93">
        <v>43335</v>
      </c>
      <c r="C3323">
        <v>8</v>
      </c>
      <c r="D3323" t="s">
        <v>100</v>
      </c>
      <c r="E3323">
        <v>2018</v>
      </c>
      <c r="F3323" t="s">
        <v>23</v>
      </c>
      <c r="G3323" t="s">
        <v>63</v>
      </c>
      <c r="H3323" t="s">
        <v>192</v>
      </c>
      <c r="I3323">
        <v>15.95</v>
      </c>
      <c r="J3323">
        <v>0</v>
      </c>
      <c r="K3323" t="s">
        <v>281</v>
      </c>
      <c r="L3323" t="s">
        <v>64</v>
      </c>
    </row>
    <row r="3324" spans="1:12" x14ac:dyDescent="0.25">
      <c r="A3324">
        <v>102</v>
      </c>
      <c r="B3324" s="93">
        <v>43336</v>
      </c>
      <c r="C3324">
        <v>8</v>
      </c>
      <c r="D3324" t="s">
        <v>100</v>
      </c>
      <c r="E3324">
        <v>2018</v>
      </c>
      <c r="F3324" t="s">
        <v>23</v>
      </c>
      <c r="G3324" t="s">
        <v>200</v>
      </c>
      <c r="H3324" t="s">
        <v>198</v>
      </c>
      <c r="I3324">
        <v>0</v>
      </c>
      <c r="J3324">
        <v>1100</v>
      </c>
      <c r="K3324" t="s">
        <v>281</v>
      </c>
      <c r="L3324" t="s">
        <v>35</v>
      </c>
    </row>
    <row r="3325" spans="1:12" x14ac:dyDescent="0.25">
      <c r="A3325">
        <v>103</v>
      </c>
      <c r="B3325" s="93">
        <v>43326</v>
      </c>
      <c r="C3325">
        <v>8</v>
      </c>
      <c r="D3325" t="s">
        <v>100</v>
      </c>
      <c r="E3325">
        <v>2018</v>
      </c>
      <c r="F3325" t="s">
        <v>23</v>
      </c>
      <c r="G3325" t="s">
        <v>63</v>
      </c>
      <c r="H3325" t="s">
        <v>177</v>
      </c>
      <c r="I3325">
        <v>21.57</v>
      </c>
      <c r="J3325">
        <v>0</v>
      </c>
      <c r="K3325" t="s">
        <v>282</v>
      </c>
      <c r="L3325" t="s">
        <v>64</v>
      </c>
    </row>
    <row r="3326" spans="1:12" x14ac:dyDescent="0.25">
      <c r="A3326">
        <v>125</v>
      </c>
      <c r="B3326" s="93">
        <v>43315</v>
      </c>
      <c r="C3326">
        <v>8</v>
      </c>
      <c r="D3326" t="s">
        <v>100</v>
      </c>
      <c r="E3326">
        <v>2018</v>
      </c>
      <c r="F3326" t="s">
        <v>23</v>
      </c>
      <c r="G3326" t="s">
        <v>58</v>
      </c>
      <c r="H3326" t="s">
        <v>155</v>
      </c>
      <c r="I3326">
        <v>27.48</v>
      </c>
      <c r="J3326">
        <v>0</v>
      </c>
      <c r="K3326" t="s">
        <v>283</v>
      </c>
      <c r="L3326" t="s">
        <v>222</v>
      </c>
    </row>
    <row r="3327" spans="1:12" x14ac:dyDescent="0.25">
      <c r="A3327">
        <v>125</v>
      </c>
      <c r="B3327" s="93">
        <v>43326</v>
      </c>
      <c r="C3327">
        <v>8</v>
      </c>
      <c r="D3327" t="s">
        <v>100</v>
      </c>
      <c r="E3327">
        <v>2018</v>
      </c>
      <c r="F3327" t="s">
        <v>23</v>
      </c>
      <c r="G3327" t="s">
        <v>35</v>
      </c>
      <c r="H3327" t="s">
        <v>177</v>
      </c>
      <c r="I3327">
        <v>9.5</v>
      </c>
      <c r="J3327">
        <v>0</v>
      </c>
      <c r="K3327" t="s">
        <v>283</v>
      </c>
      <c r="L3327" t="s">
        <v>35</v>
      </c>
    </row>
    <row r="3328" spans="1:12" x14ac:dyDescent="0.25">
      <c r="A3328">
        <v>125</v>
      </c>
      <c r="B3328" s="93">
        <v>43328</v>
      </c>
      <c r="C3328">
        <v>8</v>
      </c>
      <c r="D3328" t="s">
        <v>100</v>
      </c>
      <c r="E3328">
        <v>2018</v>
      </c>
      <c r="F3328" t="s">
        <v>23</v>
      </c>
      <c r="G3328" t="s">
        <v>37</v>
      </c>
      <c r="H3328" t="s">
        <v>181</v>
      </c>
      <c r="I3328">
        <v>4.5</v>
      </c>
      <c r="J3328">
        <v>0</v>
      </c>
      <c r="K3328" t="s">
        <v>283</v>
      </c>
      <c r="L3328" t="s">
        <v>35</v>
      </c>
    </row>
    <row r="3329" spans="1:12" x14ac:dyDescent="0.25">
      <c r="A3329">
        <v>125</v>
      </c>
      <c r="B3329" s="93">
        <v>43329</v>
      </c>
      <c r="C3329">
        <v>8</v>
      </c>
      <c r="D3329" t="s">
        <v>100</v>
      </c>
      <c r="E3329">
        <v>2018</v>
      </c>
      <c r="F3329" t="s">
        <v>23</v>
      </c>
      <c r="G3329" t="s">
        <v>58</v>
      </c>
      <c r="H3329" t="s">
        <v>182</v>
      </c>
      <c r="I3329">
        <v>33.76</v>
      </c>
      <c r="J3329">
        <v>0</v>
      </c>
      <c r="K3329" t="s">
        <v>283</v>
      </c>
      <c r="L3329" t="s">
        <v>222</v>
      </c>
    </row>
    <row r="3330" spans="1:12" x14ac:dyDescent="0.25">
      <c r="A3330">
        <v>125</v>
      </c>
      <c r="B3330" s="93">
        <v>43329</v>
      </c>
      <c r="C3330">
        <v>8</v>
      </c>
      <c r="D3330" t="s">
        <v>100</v>
      </c>
      <c r="E3330">
        <v>2018</v>
      </c>
      <c r="F3330" t="s">
        <v>23</v>
      </c>
      <c r="G3330" t="s">
        <v>63</v>
      </c>
      <c r="H3330" t="s">
        <v>182</v>
      </c>
      <c r="I3330">
        <v>91.99</v>
      </c>
      <c r="J3330">
        <v>0</v>
      </c>
      <c r="K3330" t="s">
        <v>283</v>
      </c>
      <c r="L3330" t="s">
        <v>64</v>
      </c>
    </row>
    <row r="3331" spans="1:12" x14ac:dyDescent="0.25">
      <c r="A3331">
        <v>131</v>
      </c>
      <c r="B3331" s="93">
        <v>43335</v>
      </c>
      <c r="C3331">
        <v>8</v>
      </c>
      <c r="D3331" t="s">
        <v>100</v>
      </c>
      <c r="E3331">
        <v>2018</v>
      </c>
      <c r="F3331" t="s">
        <v>23</v>
      </c>
      <c r="G3331" t="s">
        <v>37</v>
      </c>
      <c r="H3331" t="s">
        <v>193</v>
      </c>
      <c r="I3331">
        <v>1.8</v>
      </c>
      <c r="J3331">
        <v>0</v>
      </c>
      <c r="K3331" t="s">
        <v>284</v>
      </c>
      <c r="L3331" t="s">
        <v>35</v>
      </c>
    </row>
    <row r="3332" spans="1:12" x14ac:dyDescent="0.25">
      <c r="A3332">
        <v>131</v>
      </c>
      <c r="B3332" s="93">
        <v>43339</v>
      </c>
      <c r="C3332">
        <v>8</v>
      </c>
      <c r="D3332" t="s">
        <v>100</v>
      </c>
      <c r="E3332">
        <v>2018</v>
      </c>
      <c r="F3332" t="s">
        <v>21</v>
      </c>
      <c r="G3332" t="s">
        <v>207</v>
      </c>
      <c r="H3332" t="s">
        <v>208</v>
      </c>
      <c r="I3332">
        <v>0</v>
      </c>
      <c r="J3332">
        <v>6.85</v>
      </c>
      <c r="K3332" t="s">
        <v>284</v>
      </c>
      <c r="L3332" t="s">
        <v>35</v>
      </c>
    </row>
    <row r="3333" spans="1:12" x14ac:dyDescent="0.25">
      <c r="A3333">
        <v>131</v>
      </c>
      <c r="B3333" s="93">
        <v>43341</v>
      </c>
      <c r="C3333">
        <v>8</v>
      </c>
      <c r="D3333" t="s">
        <v>100</v>
      </c>
      <c r="E3333">
        <v>2018</v>
      </c>
      <c r="F3333" t="s">
        <v>21</v>
      </c>
      <c r="G3333" t="s">
        <v>211</v>
      </c>
      <c r="H3333" t="s">
        <v>212</v>
      </c>
      <c r="I3333">
        <v>6.85</v>
      </c>
      <c r="J3333">
        <v>0</v>
      </c>
      <c r="K3333" t="s">
        <v>284</v>
      </c>
      <c r="L3333" t="s">
        <v>35</v>
      </c>
    </row>
    <row r="3334" spans="1:12" x14ac:dyDescent="0.25">
      <c r="A3334">
        <v>131</v>
      </c>
      <c r="B3334" s="93">
        <v>43341</v>
      </c>
      <c r="C3334">
        <v>8</v>
      </c>
      <c r="D3334" t="s">
        <v>100</v>
      </c>
      <c r="E3334">
        <v>2018</v>
      </c>
      <c r="F3334" t="s">
        <v>21</v>
      </c>
      <c r="G3334" t="s">
        <v>213</v>
      </c>
      <c r="H3334" t="s">
        <v>212</v>
      </c>
      <c r="I3334">
        <v>6.85</v>
      </c>
      <c r="J3334">
        <v>0</v>
      </c>
      <c r="K3334" t="s">
        <v>284</v>
      </c>
      <c r="L3334" t="s">
        <v>35</v>
      </c>
    </row>
    <row r="3335" spans="1:12" x14ac:dyDescent="0.25">
      <c r="A3335">
        <v>157</v>
      </c>
      <c r="B3335" s="93">
        <v>43322</v>
      </c>
      <c r="C3335">
        <v>8</v>
      </c>
      <c r="D3335" t="s">
        <v>100</v>
      </c>
      <c r="E3335">
        <v>2018</v>
      </c>
      <c r="F3335" t="s">
        <v>23</v>
      </c>
      <c r="G3335" t="s">
        <v>36</v>
      </c>
      <c r="H3335" t="s">
        <v>169</v>
      </c>
      <c r="I3335">
        <v>29.98</v>
      </c>
      <c r="J3335">
        <v>0</v>
      </c>
      <c r="K3335" t="s">
        <v>285</v>
      </c>
      <c r="L3335" t="s">
        <v>222</v>
      </c>
    </row>
    <row r="3336" spans="1:12" x14ac:dyDescent="0.25">
      <c r="A3336">
        <v>157</v>
      </c>
      <c r="B3336" s="93">
        <v>43322</v>
      </c>
      <c r="C3336">
        <v>8</v>
      </c>
      <c r="D3336" t="s">
        <v>100</v>
      </c>
      <c r="E3336">
        <v>2018</v>
      </c>
      <c r="F3336" t="s">
        <v>23</v>
      </c>
      <c r="G3336" t="s">
        <v>35</v>
      </c>
      <c r="H3336" t="s">
        <v>169</v>
      </c>
      <c r="I3336">
        <v>70</v>
      </c>
      <c r="J3336">
        <v>0</v>
      </c>
      <c r="K3336" t="s">
        <v>285</v>
      </c>
      <c r="L3336" t="s">
        <v>35</v>
      </c>
    </row>
    <row r="3337" spans="1:12" x14ac:dyDescent="0.25">
      <c r="A3337">
        <v>157</v>
      </c>
      <c r="B3337" s="93">
        <v>43326</v>
      </c>
      <c r="C3337">
        <v>8</v>
      </c>
      <c r="D3337" t="s">
        <v>100</v>
      </c>
      <c r="E3337">
        <v>2018</v>
      </c>
      <c r="F3337" t="s">
        <v>23</v>
      </c>
      <c r="G3337" t="s">
        <v>58</v>
      </c>
      <c r="H3337" t="s">
        <v>177</v>
      </c>
      <c r="I3337">
        <v>29.98</v>
      </c>
      <c r="J3337">
        <v>0</v>
      </c>
      <c r="K3337" t="s">
        <v>285</v>
      </c>
      <c r="L3337" t="s">
        <v>222</v>
      </c>
    </row>
    <row r="3338" spans="1:12" x14ac:dyDescent="0.25">
      <c r="A3338">
        <v>157</v>
      </c>
      <c r="B3338" s="93">
        <v>43326</v>
      </c>
      <c r="C3338">
        <v>8</v>
      </c>
      <c r="D3338" t="s">
        <v>100</v>
      </c>
      <c r="E3338">
        <v>2018</v>
      </c>
      <c r="F3338" t="s">
        <v>23</v>
      </c>
      <c r="G3338" t="s">
        <v>63</v>
      </c>
      <c r="H3338" t="s">
        <v>177</v>
      </c>
      <c r="I3338">
        <v>58.05</v>
      </c>
      <c r="J3338">
        <v>0</v>
      </c>
      <c r="K3338" t="s">
        <v>285</v>
      </c>
      <c r="L3338" t="s">
        <v>64</v>
      </c>
    </row>
    <row r="3339" spans="1:12" x14ac:dyDescent="0.25">
      <c r="A3339">
        <v>162</v>
      </c>
      <c r="B3339" s="93">
        <v>43313</v>
      </c>
      <c r="C3339">
        <v>8</v>
      </c>
      <c r="D3339" t="s">
        <v>100</v>
      </c>
      <c r="E3339">
        <v>2018</v>
      </c>
      <c r="F3339" t="s">
        <v>23</v>
      </c>
      <c r="G3339" t="s">
        <v>37</v>
      </c>
      <c r="H3339" t="s">
        <v>130</v>
      </c>
      <c r="I3339">
        <v>4.5</v>
      </c>
      <c r="J3339">
        <v>0</v>
      </c>
      <c r="K3339" t="s">
        <v>286</v>
      </c>
      <c r="L3339" t="s">
        <v>35</v>
      </c>
    </row>
    <row r="3340" spans="1:12" x14ac:dyDescent="0.25">
      <c r="A3340">
        <v>162</v>
      </c>
      <c r="B3340" s="93">
        <v>43322</v>
      </c>
      <c r="C3340">
        <v>8</v>
      </c>
      <c r="D3340" t="s">
        <v>100</v>
      </c>
      <c r="E3340">
        <v>2018</v>
      </c>
      <c r="F3340" t="s">
        <v>22</v>
      </c>
      <c r="G3340" t="s">
        <v>170</v>
      </c>
      <c r="H3340" t="s">
        <v>171</v>
      </c>
      <c r="I3340">
        <v>86.35</v>
      </c>
      <c r="J3340">
        <v>0</v>
      </c>
      <c r="K3340" t="s">
        <v>286</v>
      </c>
      <c r="L3340" t="s">
        <v>34</v>
      </c>
    </row>
    <row r="3341" spans="1:12" x14ac:dyDescent="0.25">
      <c r="A3341">
        <v>162</v>
      </c>
      <c r="B3341" s="93">
        <v>43329</v>
      </c>
      <c r="C3341">
        <v>8</v>
      </c>
      <c r="D3341" t="s">
        <v>100</v>
      </c>
      <c r="E3341">
        <v>2018</v>
      </c>
      <c r="F3341" t="s">
        <v>23</v>
      </c>
      <c r="G3341" t="s">
        <v>58</v>
      </c>
      <c r="H3341" t="s">
        <v>182</v>
      </c>
      <c r="I3341">
        <v>13.99</v>
      </c>
      <c r="J3341">
        <v>0</v>
      </c>
      <c r="K3341" t="s">
        <v>286</v>
      </c>
      <c r="L3341" t="s">
        <v>222</v>
      </c>
    </row>
    <row r="3342" spans="1:12" x14ac:dyDescent="0.25">
      <c r="A3342">
        <v>162</v>
      </c>
      <c r="B3342" s="93">
        <v>43337</v>
      </c>
      <c r="C3342">
        <v>8</v>
      </c>
      <c r="D3342" t="s">
        <v>100</v>
      </c>
      <c r="E3342">
        <v>2018</v>
      </c>
      <c r="F3342" t="s">
        <v>21</v>
      </c>
      <c r="G3342" t="s">
        <v>203</v>
      </c>
      <c r="H3342" t="s">
        <v>204</v>
      </c>
      <c r="I3342">
        <v>119.59</v>
      </c>
      <c r="J3342">
        <v>0</v>
      </c>
      <c r="K3342" t="s">
        <v>286</v>
      </c>
      <c r="L3342" t="s">
        <v>34</v>
      </c>
    </row>
    <row r="3343" spans="1:12" x14ac:dyDescent="0.25">
      <c r="A3343">
        <v>162</v>
      </c>
      <c r="B3343" s="93">
        <v>43343</v>
      </c>
      <c r="C3343">
        <v>8</v>
      </c>
      <c r="D3343" t="s">
        <v>100</v>
      </c>
      <c r="E3343">
        <v>2018</v>
      </c>
      <c r="F3343" t="s">
        <v>23</v>
      </c>
      <c r="G3343" t="s">
        <v>37</v>
      </c>
      <c r="H3343" t="s">
        <v>130</v>
      </c>
      <c r="I3343">
        <v>4.5</v>
      </c>
      <c r="J3343">
        <v>0</v>
      </c>
      <c r="K3343" t="s">
        <v>286</v>
      </c>
      <c r="L3343" t="s">
        <v>35</v>
      </c>
    </row>
    <row r="3344" spans="1:12" x14ac:dyDescent="0.25">
      <c r="A3344">
        <v>164</v>
      </c>
      <c r="B3344" s="93">
        <v>43318</v>
      </c>
      <c r="C3344">
        <v>8</v>
      </c>
      <c r="D3344" t="s">
        <v>100</v>
      </c>
      <c r="E3344">
        <v>2018</v>
      </c>
      <c r="F3344" t="s">
        <v>23</v>
      </c>
      <c r="G3344" t="s">
        <v>37</v>
      </c>
      <c r="H3344" t="s">
        <v>62</v>
      </c>
      <c r="I3344">
        <v>13</v>
      </c>
      <c r="J3344">
        <v>0</v>
      </c>
      <c r="K3344" t="s">
        <v>287</v>
      </c>
      <c r="L3344" t="s">
        <v>35</v>
      </c>
    </row>
    <row r="3345" spans="1:12" x14ac:dyDescent="0.25">
      <c r="A3345">
        <v>164</v>
      </c>
      <c r="B3345" s="93">
        <v>43321</v>
      </c>
      <c r="C3345">
        <v>8</v>
      </c>
      <c r="D3345" t="s">
        <v>100</v>
      </c>
      <c r="E3345">
        <v>2018</v>
      </c>
      <c r="F3345" t="s">
        <v>23</v>
      </c>
      <c r="G3345" t="s">
        <v>63</v>
      </c>
      <c r="H3345" t="s">
        <v>166</v>
      </c>
      <c r="I3345">
        <v>33</v>
      </c>
      <c r="J3345">
        <v>0</v>
      </c>
      <c r="K3345" t="s">
        <v>287</v>
      </c>
      <c r="L3345" t="s">
        <v>64</v>
      </c>
    </row>
    <row r="3346" spans="1:12" x14ac:dyDescent="0.25">
      <c r="A3346">
        <v>164</v>
      </c>
      <c r="B3346" s="93">
        <v>43321</v>
      </c>
      <c r="C3346">
        <v>8</v>
      </c>
      <c r="D3346" t="s">
        <v>100</v>
      </c>
      <c r="E3346">
        <v>2018</v>
      </c>
      <c r="F3346" t="s">
        <v>23</v>
      </c>
      <c r="G3346" t="s">
        <v>58</v>
      </c>
      <c r="H3346" t="s">
        <v>166</v>
      </c>
      <c r="I3346">
        <v>44.85</v>
      </c>
      <c r="J3346">
        <v>0</v>
      </c>
      <c r="K3346" t="s">
        <v>287</v>
      </c>
      <c r="L3346" t="s">
        <v>222</v>
      </c>
    </row>
    <row r="3347" spans="1:12" x14ac:dyDescent="0.25">
      <c r="A3347">
        <v>164</v>
      </c>
      <c r="B3347" s="93">
        <v>43335</v>
      </c>
      <c r="C3347">
        <v>8</v>
      </c>
      <c r="D3347" t="s">
        <v>100</v>
      </c>
      <c r="E3347">
        <v>2018</v>
      </c>
      <c r="F3347" t="s">
        <v>23</v>
      </c>
      <c r="G3347" t="s">
        <v>58</v>
      </c>
      <c r="H3347" t="s">
        <v>192</v>
      </c>
      <c r="I3347">
        <v>40.450000000000003</v>
      </c>
      <c r="J3347">
        <v>0</v>
      </c>
      <c r="K3347" t="s">
        <v>287</v>
      </c>
      <c r="L3347" t="s">
        <v>222</v>
      </c>
    </row>
    <row r="3348" spans="1:12" x14ac:dyDescent="0.25">
      <c r="A3348">
        <v>196</v>
      </c>
      <c r="B3348" s="93">
        <v>43314</v>
      </c>
      <c r="C3348">
        <v>8</v>
      </c>
      <c r="D3348" t="s">
        <v>100</v>
      </c>
      <c r="E3348">
        <v>2018</v>
      </c>
      <c r="F3348" t="s">
        <v>23</v>
      </c>
      <c r="G3348" t="s">
        <v>37</v>
      </c>
      <c r="H3348" t="s">
        <v>59</v>
      </c>
      <c r="I3348">
        <v>3.6</v>
      </c>
      <c r="J3348">
        <v>0</v>
      </c>
      <c r="K3348" t="s">
        <v>288</v>
      </c>
      <c r="L3348" t="s">
        <v>35</v>
      </c>
    </row>
    <row r="3349" spans="1:12" x14ac:dyDescent="0.25">
      <c r="A3349">
        <v>196</v>
      </c>
      <c r="B3349" s="93">
        <v>43334</v>
      </c>
      <c r="C3349">
        <v>8</v>
      </c>
      <c r="D3349" t="s">
        <v>100</v>
      </c>
      <c r="E3349">
        <v>2018</v>
      </c>
      <c r="F3349" t="s">
        <v>23</v>
      </c>
      <c r="G3349" t="s">
        <v>37</v>
      </c>
      <c r="H3349" t="s">
        <v>59</v>
      </c>
      <c r="I3349">
        <v>3.6</v>
      </c>
      <c r="J3349">
        <v>0</v>
      </c>
      <c r="K3349" t="s">
        <v>288</v>
      </c>
      <c r="L3349" t="s">
        <v>35</v>
      </c>
    </row>
    <row r="3350" spans="1:12" x14ac:dyDescent="0.25">
      <c r="A3350">
        <v>1</v>
      </c>
      <c r="B3350" s="93">
        <v>43283</v>
      </c>
      <c r="C3350">
        <v>7</v>
      </c>
      <c r="D3350" t="s">
        <v>93</v>
      </c>
      <c r="E3350">
        <v>2018</v>
      </c>
      <c r="F3350" t="s">
        <v>23</v>
      </c>
      <c r="G3350" t="s">
        <v>63</v>
      </c>
      <c r="H3350" t="s">
        <v>332</v>
      </c>
      <c r="I3350">
        <v>86.47</v>
      </c>
      <c r="J3350">
        <v>0</v>
      </c>
      <c r="K3350" t="s">
        <v>221</v>
      </c>
      <c r="L3350" t="s">
        <v>64</v>
      </c>
    </row>
    <row r="3351" spans="1:12" x14ac:dyDescent="0.25">
      <c r="A3351">
        <v>1</v>
      </c>
      <c r="B3351" s="93">
        <v>43649</v>
      </c>
      <c r="C3351">
        <v>7</v>
      </c>
      <c r="D3351" t="s">
        <v>93</v>
      </c>
      <c r="E3351">
        <v>2019</v>
      </c>
      <c r="F3351" t="s">
        <v>23</v>
      </c>
      <c r="G3351" t="s">
        <v>63</v>
      </c>
      <c r="H3351" t="s">
        <v>691</v>
      </c>
      <c r="I3351">
        <v>18.690000000000001</v>
      </c>
      <c r="J3351">
        <v>0</v>
      </c>
      <c r="K3351" t="s">
        <v>221</v>
      </c>
      <c r="L3351" t="s">
        <v>64</v>
      </c>
    </row>
    <row r="3352" spans="1:12" x14ac:dyDescent="0.25">
      <c r="A3352">
        <v>1</v>
      </c>
      <c r="B3352" s="93">
        <v>43650</v>
      </c>
      <c r="C3352">
        <v>7</v>
      </c>
      <c r="D3352" t="s">
        <v>93</v>
      </c>
      <c r="E3352">
        <v>2019</v>
      </c>
      <c r="F3352" t="s">
        <v>21</v>
      </c>
      <c r="G3352" t="s">
        <v>36</v>
      </c>
      <c r="H3352" t="s">
        <v>692</v>
      </c>
      <c r="I3352">
        <v>16</v>
      </c>
      <c r="J3352">
        <v>0</v>
      </c>
      <c r="K3352" t="s">
        <v>221</v>
      </c>
      <c r="L3352" t="s">
        <v>222</v>
      </c>
    </row>
    <row r="3353" spans="1:12" x14ac:dyDescent="0.25">
      <c r="A3353">
        <v>1</v>
      </c>
      <c r="B3353" s="93">
        <v>43656</v>
      </c>
      <c r="C3353">
        <v>7</v>
      </c>
      <c r="D3353" t="s">
        <v>93</v>
      </c>
      <c r="E3353">
        <v>2019</v>
      </c>
      <c r="F3353" t="s">
        <v>21</v>
      </c>
      <c r="G3353" t="s">
        <v>36</v>
      </c>
      <c r="H3353" t="s">
        <v>698</v>
      </c>
      <c r="I3353">
        <v>8</v>
      </c>
      <c r="J3353">
        <v>0</v>
      </c>
      <c r="K3353" t="s">
        <v>221</v>
      </c>
      <c r="L3353" t="s">
        <v>222</v>
      </c>
    </row>
    <row r="3354" spans="1:12" x14ac:dyDescent="0.25">
      <c r="A3354">
        <v>1</v>
      </c>
      <c r="B3354" s="93">
        <v>43661</v>
      </c>
      <c r="C3354">
        <v>7</v>
      </c>
      <c r="D3354" t="s">
        <v>93</v>
      </c>
      <c r="E3354">
        <v>2019</v>
      </c>
      <c r="F3354" t="s">
        <v>23</v>
      </c>
      <c r="G3354" t="s">
        <v>37</v>
      </c>
      <c r="H3354" t="s">
        <v>154</v>
      </c>
      <c r="I3354">
        <v>2.5</v>
      </c>
      <c r="J3354">
        <v>0</v>
      </c>
      <c r="K3354" t="s">
        <v>221</v>
      </c>
      <c r="L3354" t="s">
        <v>35</v>
      </c>
    </row>
    <row r="3355" spans="1:12" x14ac:dyDescent="0.25">
      <c r="A3355">
        <v>1</v>
      </c>
      <c r="B3355" s="93">
        <v>43662</v>
      </c>
      <c r="C3355">
        <v>7</v>
      </c>
      <c r="D3355" t="s">
        <v>93</v>
      </c>
      <c r="E3355">
        <v>2019</v>
      </c>
      <c r="F3355" t="s">
        <v>23</v>
      </c>
      <c r="G3355" t="s">
        <v>37</v>
      </c>
      <c r="H3355" t="s">
        <v>154</v>
      </c>
      <c r="I3355">
        <v>5</v>
      </c>
      <c r="J3355">
        <v>0</v>
      </c>
      <c r="K3355" t="s">
        <v>221</v>
      </c>
      <c r="L3355" t="s">
        <v>35</v>
      </c>
    </row>
    <row r="3356" spans="1:12" x14ac:dyDescent="0.25">
      <c r="A3356">
        <v>1</v>
      </c>
      <c r="B3356" s="93">
        <v>43664</v>
      </c>
      <c r="C3356">
        <v>7</v>
      </c>
      <c r="D3356" t="s">
        <v>93</v>
      </c>
      <c r="E3356">
        <v>2019</v>
      </c>
      <c r="F3356" t="s">
        <v>21</v>
      </c>
      <c r="G3356" t="s">
        <v>36</v>
      </c>
      <c r="H3356" t="s">
        <v>707</v>
      </c>
      <c r="I3356">
        <v>32</v>
      </c>
      <c r="J3356">
        <v>0</v>
      </c>
      <c r="K3356" t="s">
        <v>221</v>
      </c>
      <c r="L3356" t="s">
        <v>222</v>
      </c>
    </row>
    <row r="3357" spans="1:12" x14ac:dyDescent="0.25">
      <c r="A3357">
        <v>1</v>
      </c>
      <c r="B3357" s="93">
        <v>43665</v>
      </c>
      <c r="C3357">
        <v>7</v>
      </c>
      <c r="D3357" t="s">
        <v>93</v>
      </c>
      <c r="E3357">
        <v>2019</v>
      </c>
      <c r="F3357" t="s">
        <v>21</v>
      </c>
      <c r="G3357" t="s">
        <v>36</v>
      </c>
      <c r="H3357" t="s">
        <v>708</v>
      </c>
      <c r="I3357">
        <v>8</v>
      </c>
      <c r="J3357">
        <v>0</v>
      </c>
      <c r="K3357" t="s">
        <v>221</v>
      </c>
      <c r="L3357" t="s">
        <v>222</v>
      </c>
    </row>
    <row r="3358" spans="1:12" x14ac:dyDescent="0.25">
      <c r="A3358">
        <v>1</v>
      </c>
      <c r="B3358" s="93">
        <v>43665</v>
      </c>
      <c r="C3358">
        <v>7</v>
      </c>
      <c r="D3358" t="s">
        <v>93</v>
      </c>
      <c r="E3358">
        <v>2019</v>
      </c>
      <c r="F3358" t="s">
        <v>21</v>
      </c>
      <c r="G3358" t="s">
        <v>58</v>
      </c>
      <c r="H3358" t="s">
        <v>708</v>
      </c>
      <c r="I3358">
        <v>0</v>
      </c>
      <c r="J3358">
        <v>8</v>
      </c>
      <c r="K3358" t="s">
        <v>221</v>
      </c>
      <c r="L3358" t="s">
        <v>222</v>
      </c>
    </row>
    <row r="3359" spans="1:12" x14ac:dyDescent="0.25">
      <c r="A3359">
        <v>1</v>
      </c>
      <c r="B3359" s="93">
        <v>43669</v>
      </c>
      <c r="C3359">
        <v>7</v>
      </c>
      <c r="D3359" t="s">
        <v>93</v>
      </c>
      <c r="E3359">
        <v>2019</v>
      </c>
      <c r="F3359" t="s">
        <v>23</v>
      </c>
      <c r="G3359" t="s">
        <v>58</v>
      </c>
      <c r="H3359" t="s">
        <v>714</v>
      </c>
      <c r="I3359">
        <v>71.97</v>
      </c>
      <c r="J3359">
        <v>0</v>
      </c>
      <c r="K3359" t="s">
        <v>221</v>
      </c>
      <c r="L3359" t="s">
        <v>222</v>
      </c>
    </row>
    <row r="3360" spans="1:12" x14ac:dyDescent="0.25">
      <c r="A3360">
        <v>1</v>
      </c>
      <c r="B3360" s="93">
        <v>43671</v>
      </c>
      <c r="C3360">
        <v>7</v>
      </c>
      <c r="D3360" t="s">
        <v>93</v>
      </c>
      <c r="E3360">
        <v>2019</v>
      </c>
      <c r="F3360" t="s">
        <v>22</v>
      </c>
      <c r="G3360" t="s">
        <v>716</v>
      </c>
      <c r="H3360" t="s">
        <v>717</v>
      </c>
      <c r="I3360">
        <v>27.42</v>
      </c>
      <c r="J3360">
        <v>0</v>
      </c>
      <c r="K3360" t="s">
        <v>221</v>
      </c>
      <c r="L3360" t="s">
        <v>34</v>
      </c>
    </row>
    <row r="3361" spans="1:12" x14ac:dyDescent="0.25">
      <c r="A3361">
        <v>2</v>
      </c>
      <c r="B3361" s="93">
        <v>43287</v>
      </c>
      <c r="C3361">
        <v>7</v>
      </c>
      <c r="D3361" t="s">
        <v>93</v>
      </c>
      <c r="E3361">
        <v>2018</v>
      </c>
      <c r="F3361" t="s">
        <v>23</v>
      </c>
      <c r="G3361" t="s">
        <v>64</v>
      </c>
      <c r="H3361" t="s">
        <v>337</v>
      </c>
      <c r="I3361">
        <v>47.95</v>
      </c>
      <c r="J3361">
        <v>0</v>
      </c>
      <c r="K3361" t="s">
        <v>223</v>
      </c>
      <c r="L3361" t="s">
        <v>64</v>
      </c>
    </row>
    <row r="3362" spans="1:12" x14ac:dyDescent="0.25">
      <c r="A3362">
        <v>2</v>
      </c>
      <c r="B3362" s="93">
        <v>43291</v>
      </c>
      <c r="C3362">
        <v>7</v>
      </c>
      <c r="D3362" t="s">
        <v>93</v>
      </c>
      <c r="E3362">
        <v>2018</v>
      </c>
      <c r="F3362" t="s">
        <v>21</v>
      </c>
      <c r="G3362" t="s">
        <v>340</v>
      </c>
      <c r="H3362" t="s">
        <v>341</v>
      </c>
      <c r="I3362">
        <v>23.77</v>
      </c>
      <c r="J3362">
        <v>0</v>
      </c>
      <c r="K3362" t="s">
        <v>223</v>
      </c>
      <c r="L3362" t="s">
        <v>34</v>
      </c>
    </row>
    <row r="3363" spans="1:12" x14ac:dyDescent="0.25">
      <c r="A3363">
        <v>2</v>
      </c>
      <c r="B3363" s="93">
        <v>43298</v>
      </c>
      <c r="C3363">
        <v>7</v>
      </c>
      <c r="D3363" t="s">
        <v>93</v>
      </c>
      <c r="E3363">
        <v>2018</v>
      </c>
      <c r="F3363" t="s">
        <v>21</v>
      </c>
      <c r="G3363" t="s">
        <v>36</v>
      </c>
      <c r="H3363" t="s">
        <v>351</v>
      </c>
      <c r="I3363">
        <v>8</v>
      </c>
      <c r="J3363">
        <v>0</v>
      </c>
      <c r="K3363" t="s">
        <v>223</v>
      </c>
      <c r="L3363" t="s">
        <v>222</v>
      </c>
    </row>
    <row r="3364" spans="1:12" x14ac:dyDescent="0.25">
      <c r="A3364">
        <v>3</v>
      </c>
      <c r="B3364" s="93">
        <v>43287</v>
      </c>
      <c r="C3364">
        <v>7</v>
      </c>
      <c r="D3364" t="s">
        <v>93</v>
      </c>
      <c r="E3364">
        <v>2018</v>
      </c>
      <c r="F3364" t="s">
        <v>23</v>
      </c>
      <c r="G3364" t="s">
        <v>37</v>
      </c>
      <c r="H3364" t="s">
        <v>61</v>
      </c>
      <c r="I3364">
        <v>1.8</v>
      </c>
      <c r="J3364">
        <v>0</v>
      </c>
      <c r="K3364" t="s">
        <v>224</v>
      </c>
      <c r="L3364" t="s">
        <v>35</v>
      </c>
    </row>
    <row r="3365" spans="1:12" x14ac:dyDescent="0.25">
      <c r="A3365">
        <v>3</v>
      </c>
      <c r="B3365" s="93">
        <v>43300</v>
      </c>
      <c r="C3365">
        <v>7</v>
      </c>
      <c r="D3365" t="s">
        <v>93</v>
      </c>
      <c r="E3365">
        <v>2018</v>
      </c>
      <c r="F3365" t="s">
        <v>23</v>
      </c>
      <c r="G3365" t="s">
        <v>37</v>
      </c>
      <c r="H3365" t="s">
        <v>61</v>
      </c>
      <c r="I3365">
        <v>2.4</v>
      </c>
      <c r="J3365">
        <v>0</v>
      </c>
      <c r="K3365" t="s">
        <v>224</v>
      </c>
      <c r="L3365" t="s">
        <v>35</v>
      </c>
    </row>
    <row r="3366" spans="1:12" x14ac:dyDescent="0.25">
      <c r="A3366">
        <v>3</v>
      </c>
      <c r="B3366" s="93">
        <v>43306</v>
      </c>
      <c r="C3366">
        <v>7</v>
      </c>
      <c r="D3366" t="s">
        <v>93</v>
      </c>
      <c r="E3366">
        <v>2018</v>
      </c>
      <c r="F3366" t="s">
        <v>21</v>
      </c>
      <c r="G3366" t="s">
        <v>362</v>
      </c>
      <c r="H3366" t="s">
        <v>363</v>
      </c>
      <c r="I3366">
        <v>38.840000000000003</v>
      </c>
      <c r="J3366">
        <v>0</v>
      </c>
      <c r="K3366" t="s">
        <v>224</v>
      </c>
      <c r="L3366" t="s">
        <v>34</v>
      </c>
    </row>
    <row r="3367" spans="1:12" x14ac:dyDescent="0.25">
      <c r="A3367">
        <v>3</v>
      </c>
      <c r="B3367" s="93">
        <v>43312</v>
      </c>
      <c r="C3367">
        <v>7</v>
      </c>
      <c r="D3367" t="s">
        <v>93</v>
      </c>
      <c r="E3367">
        <v>2018</v>
      </c>
      <c r="F3367" t="s">
        <v>23</v>
      </c>
      <c r="G3367" t="s">
        <v>37</v>
      </c>
      <c r="H3367" t="s">
        <v>61</v>
      </c>
      <c r="I3367">
        <v>9.1999999999999993</v>
      </c>
      <c r="J3367">
        <v>0</v>
      </c>
      <c r="K3367" t="s">
        <v>224</v>
      </c>
      <c r="L3367" t="s">
        <v>35</v>
      </c>
    </row>
    <row r="3368" spans="1:12" x14ac:dyDescent="0.25">
      <c r="A3368">
        <v>3</v>
      </c>
      <c r="B3368" s="93">
        <v>43651</v>
      </c>
      <c r="C3368">
        <v>7</v>
      </c>
      <c r="D3368" t="s">
        <v>93</v>
      </c>
      <c r="E3368">
        <v>2019</v>
      </c>
      <c r="F3368" t="s">
        <v>23</v>
      </c>
      <c r="G3368" t="s">
        <v>37</v>
      </c>
      <c r="H3368" t="s">
        <v>61</v>
      </c>
      <c r="I3368">
        <v>9.1999999999999993</v>
      </c>
      <c r="J3368">
        <v>0</v>
      </c>
      <c r="K3368" t="s">
        <v>224</v>
      </c>
      <c r="L3368" t="s">
        <v>35</v>
      </c>
    </row>
    <row r="3369" spans="1:12" x14ac:dyDescent="0.25">
      <c r="A3369">
        <v>3</v>
      </c>
      <c r="B3369" s="93">
        <v>43668</v>
      </c>
      <c r="C3369">
        <v>7</v>
      </c>
      <c r="D3369" t="s">
        <v>93</v>
      </c>
      <c r="E3369">
        <v>2019</v>
      </c>
      <c r="F3369" t="s">
        <v>23</v>
      </c>
      <c r="G3369" t="s">
        <v>37</v>
      </c>
      <c r="H3369" t="s">
        <v>61</v>
      </c>
      <c r="I3369">
        <v>1.8</v>
      </c>
      <c r="J3369">
        <v>0</v>
      </c>
      <c r="K3369" t="s">
        <v>224</v>
      </c>
      <c r="L3369" t="s">
        <v>35</v>
      </c>
    </row>
    <row r="3370" spans="1:12" x14ac:dyDescent="0.25">
      <c r="A3370">
        <v>3</v>
      </c>
      <c r="B3370" s="93">
        <v>43671</v>
      </c>
      <c r="C3370">
        <v>7</v>
      </c>
      <c r="D3370" t="s">
        <v>93</v>
      </c>
      <c r="E3370">
        <v>2019</v>
      </c>
      <c r="F3370" t="s">
        <v>21</v>
      </c>
      <c r="G3370" t="s">
        <v>716</v>
      </c>
      <c r="H3370" t="s">
        <v>717</v>
      </c>
      <c r="I3370">
        <v>16.78</v>
      </c>
      <c r="J3370">
        <v>0</v>
      </c>
      <c r="K3370" t="s">
        <v>224</v>
      </c>
      <c r="L3370" t="s">
        <v>34</v>
      </c>
    </row>
    <row r="3371" spans="1:12" x14ac:dyDescent="0.25">
      <c r="A3371">
        <v>3</v>
      </c>
      <c r="B3371" s="93">
        <v>43671</v>
      </c>
      <c r="C3371">
        <v>7</v>
      </c>
      <c r="D3371" t="s">
        <v>93</v>
      </c>
      <c r="E3371">
        <v>2019</v>
      </c>
      <c r="F3371" t="s">
        <v>22</v>
      </c>
      <c r="G3371" t="s">
        <v>716</v>
      </c>
      <c r="H3371" t="s">
        <v>717</v>
      </c>
      <c r="I3371">
        <v>65.59</v>
      </c>
      <c r="J3371">
        <v>0</v>
      </c>
      <c r="K3371" t="s">
        <v>224</v>
      </c>
      <c r="L3371" t="s">
        <v>34</v>
      </c>
    </row>
    <row r="3372" spans="1:12" x14ac:dyDescent="0.25">
      <c r="A3372">
        <v>3</v>
      </c>
      <c r="B3372" s="93">
        <v>43675</v>
      </c>
      <c r="C3372">
        <v>7</v>
      </c>
      <c r="D3372" t="s">
        <v>93</v>
      </c>
      <c r="E3372">
        <v>2019</v>
      </c>
      <c r="F3372" t="s">
        <v>23</v>
      </c>
      <c r="G3372" t="s">
        <v>37</v>
      </c>
      <c r="H3372" t="s">
        <v>61</v>
      </c>
      <c r="I3372">
        <v>1.8</v>
      </c>
      <c r="J3372">
        <v>0</v>
      </c>
      <c r="K3372" t="s">
        <v>224</v>
      </c>
      <c r="L3372" t="s">
        <v>35</v>
      </c>
    </row>
    <row r="3373" spans="1:12" x14ac:dyDescent="0.25">
      <c r="A3373">
        <v>4</v>
      </c>
      <c r="B3373" s="93">
        <v>43298</v>
      </c>
      <c r="C3373">
        <v>7</v>
      </c>
      <c r="D3373" t="s">
        <v>93</v>
      </c>
      <c r="E3373">
        <v>2018</v>
      </c>
      <c r="F3373" t="s">
        <v>23</v>
      </c>
      <c r="G3373" t="s">
        <v>63</v>
      </c>
      <c r="H3373" t="s">
        <v>351</v>
      </c>
      <c r="I3373">
        <v>40.19</v>
      </c>
      <c r="J3373">
        <v>0</v>
      </c>
      <c r="K3373" t="s">
        <v>225</v>
      </c>
      <c r="L3373" t="s">
        <v>64</v>
      </c>
    </row>
    <row r="3374" spans="1:12" x14ac:dyDescent="0.25">
      <c r="A3374">
        <v>4</v>
      </c>
      <c r="B3374" s="93">
        <v>43662</v>
      </c>
      <c r="C3374">
        <v>7</v>
      </c>
      <c r="D3374" t="s">
        <v>93</v>
      </c>
      <c r="E3374">
        <v>2019</v>
      </c>
      <c r="F3374" t="s">
        <v>23</v>
      </c>
      <c r="G3374" t="s">
        <v>37</v>
      </c>
      <c r="H3374" t="s">
        <v>183</v>
      </c>
      <c r="I3374">
        <v>1.8</v>
      </c>
      <c r="J3374">
        <v>0</v>
      </c>
      <c r="K3374" t="s">
        <v>225</v>
      </c>
      <c r="L3374" t="s">
        <v>35</v>
      </c>
    </row>
    <row r="3375" spans="1:12" x14ac:dyDescent="0.25">
      <c r="A3375">
        <v>4</v>
      </c>
      <c r="B3375" s="93">
        <v>43676</v>
      </c>
      <c r="C3375">
        <v>7</v>
      </c>
      <c r="D3375" t="s">
        <v>93</v>
      </c>
      <c r="E3375">
        <v>2019</v>
      </c>
      <c r="F3375" t="s">
        <v>23</v>
      </c>
      <c r="G3375" t="s">
        <v>37</v>
      </c>
      <c r="H3375" t="s">
        <v>183</v>
      </c>
      <c r="I3375">
        <v>10.25</v>
      </c>
      <c r="J3375">
        <v>0</v>
      </c>
      <c r="K3375" t="s">
        <v>225</v>
      </c>
      <c r="L3375" t="s">
        <v>35</v>
      </c>
    </row>
    <row r="3376" spans="1:12" x14ac:dyDescent="0.25">
      <c r="A3376">
        <v>5</v>
      </c>
      <c r="B3376" s="93">
        <v>43284</v>
      </c>
      <c r="C3376">
        <v>7</v>
      </c>
      <c r="D3376" t="s">
        <v>93</v>
      </c>
      <c r="E3376">
        <v>2018</v>
      </c>
      <c r="F3376" t="s">
        <v>21</v>
      </c>
      <c r="G3376" t="s">
        <v>36</v>
      </c>
      <c r="H3376" t="s">
        <v>333</v>
      </c>
      <c r="I3376">
        <v>8</v>
      </c>
      <c r="J3376">
        <v>0</v>
      </c>
      <c r="K3376" t="s">
        <v>226</v>
      </c>
      <c r="L3376" t="s">
        <v>222</v>
      </c>
    </row>
    <row r="3377" spans="1:12" x14ac:dyDescent="0.25">
      <c r="A3377">
        <v>5</v>
      </c>
      <c r="B3377" s="93">
        <v>43287</v>
      </c>
      <c r="C3377">
        <v>7</v>
      </c>
      <c r="D3377" t="s">
        <v>93</v>
      </c>
      <c r="E3377">
        <v>2018</v>
      </c>
      <c r="F3377" t="s">
        <v>23</v>
      </c>
      <c r="G3377" t="s">
        <v>37</v>
      </c>
      <c r="H3377" t="s">
        <v>129</v>
      </c>
      <c r="I3377">
        <v>2.4</v>
      </c>
      <c r="J3377">
        <v>0</v>
      </c>
      <c r="K3377" t="s">
        <v>226</v>
      </c>
      <c r="L3377" t="s">
        <v>35</v>
      </c>
    </row>
    <row r="3378" spans="1:12" x14ac:dyDescent="0.25">
      <c r="A3378">
        <v>5</v>
      </c>
      <c r="B3378" s="93">
        <v>43287</v>
      </c>
      <c r="C3378">
        <v>7</v>
      </c>
      <c r="D3378" t="s">
        <v>93</v>
      </c>
      <c r="E3378">
        <v>2018</v>
      </c>
      <c r="F3378" t="s">
        <v>21</v>
      </c>
      <c r="G3378" t="s">
        <v>36</v>
      </c>
      <c r="H3378" t="s">
        <v>337</v>
      </c>
      <c r="I3378">
        <v>8</v>
      </c>
      <c r="J3378">
        <v>0</v>
      </c>
      <c r="K3378" t="s">
        <v>226</v>
      </c>
      <c r="L3378" t="s">
        <v>222</v>
      </c>
    </row>
    <row r="3379" spans="1:12" x14ac:dyDescent="0.25">
      <c r="A3379">
        <v>5</v>
      </c>
      <c r="B3379" s="93">
        <v>43291</v>
      </c>
      <c r="C3379">
        <v>7</v>
      </c>
      <c r="D3379" t="s">
        <v>93</v>
      </c>
      <c r="E3379">
        <v>2018</v>
      </c>
      <c r="F3379" t="s">
        <v>21</v>
      </c>
      <c r="G3379" t="s">
        <v>340</v>
      </c>
      <c r="H3379" t="s">
        <v>341</v>
      </c>
      <c r="I3379">
        <v>717.88</v>
      </c>
      <c r="J3379">
        <v>0</v>
      </c>
      <c r="K3379" t="s">
        <v>226</v>
      </c>
      <c r="L3379" t="s">
        <v>34</v>
      </c>
    </row>
    <row r="3380" spans="1:12" x14ac:dyDescent="0.25">
      <c r="A3380">
        <v>5</v>
      </c>
      <c r="B3380" s="93">
        <v>43299</v>
      </c>
      <c r="C3380">
        <v>7</v>
      </c>
      <c r="D3380" t="s">
        <v>93</v>
      </c>
      <c r="E3380">
        <v>2018</v>
      </c>
      <c r="F3380" t="s">
        <v>21</v>
      </c>
      <c r="G3380" t="s">
        <v>36</v>
      </c>
      <c r="H3380" t="s">
        <v>353</v>
      </c>
      <c r="I3380">
        <v>8</v>
      </c>
      <c r="J3380">
        <v>0</v>
      </c>
      <c r="K3380" t="s">
        <v>226</v>
      </c>
      <c r="L3380" t="s">
        <v>222</v>
      </c>
    </row>
    <row r="3381" spans="1:12" x14ac:dyDescent="0.25">
      <c r="A3381">
        <v>5</v>
      </c>
      <c r="B3381" s="93">
        <v>43302</v>
      </c>
      <c r="C3381">
        <v>7</v>
      </c>
      <c r="D3381" t="s">
        <v>93</v>
      </c>
      <c r="E3381">
        <v>2018</v>
      </c>
      <c r="F3381" t="s">
        <v>21</v>
      </c>
      <c r="G3381" t="s">
        <v>36</v>
      </c>
      <c r="H3381" t="s">
        <v>359</v>
      </c>
      <c r="I3381">
        <v>40</v>
      </c>
      <c r="J3381">
        <v>0</v>
      </c>
      <c r="K3381" t="s">
        <v>226</v>
      </c>
      <c r="L3381" t="s">
        <v>222</v>
      </c>
    </row>
    <row r="3382" spans="1:12" x14ac:dyDescent="0.25">
      <c r="A3382">
        <v>5</v>
      </c>
      <c r="B3382" s="93">
        <v>43306</v>
      </c>
      <c r="C3382">
        <v>7</v>
      </c>
      <c r="D3382" t="s">
        <v>93</v>
      </c>
      <c r="E3382">
        <v>2018</v>
      </c>
      <c r="F3382" t="s">
        <v>22</v>
      </c>
      <c r="G3382" t="s">
        <v>362</v>
      </c>
      <c r="H3382" t="s">
        <v>363</v>
      </c>
      <c r="I3382">
        <v>6.31</v>
      </c>
      <c r="J3382">
        <v>0</v>
      </c>
      <c r="K3382" t="s">
        <v>226</v>
      </c>
      <c r="L3382" t="s">
        <v>34</v>
      </c>
    </row>
    <row r="3383" spans="1:12" x14ac:dyDescent="0.25">
      <c r="A3383">
        <v>5</v>
      </c>
      <c r="B3383" s="93">
        <v>43306</v>
      </c>
      <c r="C3383">
        <v>7</v>
      </c>
      <c r="D3383" t="s">
        <v>93</v>
      </c>
      <c r="E3383">
        <v>2018</v>
      </c>
      <c r="F3383" t="s">
        <v>21</v>
      </c>
      <c r="G3383" t="s">
        <v>36</v>
      </c>
      <c r="H3383" t="s">
        <v>364</v>
      </c>
      <c r="I3383">
        <v>16</v>
      </c>
      <c r="J3383">
        <v>0</v>
      </c>
      <c r="K3383" t="s">
        <v>226</v>
      </c>
      <c r="L3383" t="s">
        <v>222</v>
      </c>
    </row>
    <row r="3384" spans="1:12" x14ac:dyDescent="0.25">
      <c r="A3384">
        <v>5</v>
      </c>
      <c r="B3384" s="93">
        <v>43306</v>
      </c>
      <c r="C3384">
        <v>7</v>
      </c>
      <c r="D3384" t="s">
        <v>93</v>
      </c>
      <c r="E3384">
        <v>2018</v>
      </c>
      <c r="F3384" t="s">
        <v>23</v>
      </c>
      <c r="G3384" t="s">
        <v>362</v>
      </c>
      <c r="H3384" t="s">
        <v>363</v>
      </c>
      <c r="I3384">
        <v>45.24</v>
      </c>
      <c r="J3384">
        <v>0</v>
      </c>
      <c r="K3384" t="s">
        <v>226</v>
      </c>
      <c r="L3384" t="s">
        <v>34</v>
      </c>
    </row>
    <row r="3385" spans="1:12" x14ac:dyDescent="0.25">
      <c r="A3385">
        <v>5</v>
      </c>
      <c r="B3385" s="93">
        <v>43306</v>
      </c>
      <c r="C3385">
        <v>7</v>
      </c>
      <c r="D3385" t="s">
        <v>93</v>
      </c>
      <c r="E3385">
        <v>2018</v>
      </c>
      <c r="F3385" t="s">
        <v>21</v>
      </c>
      <c r="G3385" t="s">
        <v>362</v>
      </c>
      <c r="H3385" t="s">
        <v>363</v>
      </c>
      <c r="I3385">
        <v>679.01</v>
      </c>
      <c r="J3385">
        <v>0</v>
      </c>
      <c r="K3385" t="s">
        <v>226</v>
      </c>
      <c r="L3385" t="s">
        <v>34</v>
      </c>
    </row>
    <row r="3386" spans="1:12" x14ac:dyDescent="0.25">
      <c r="A3386">
        <v>5</v>
      </c>
      <c r="B3386" s="93">
        <v>43307</v>
      </c>
      <c r="C3386">
        <v>7</v>
      </c>
      <c r="D3386" t="s">
        <v>93</v>
      </c>
      <c r="E3386">
        <v>2018</v>
      </c>
      <c r="F3386" t="s">
        <v>23</v>
      </c>
      <c r="G3386" t="s">
        <v>37</v>
      </c>
      <c r="H3386" t="s">
        <v>129</v>
      </c>
      <c r="I3386">
        <v>18.399999999999999</v>
      </c>
      <c r="J3386">
        <v>0</v>
      </c>
      <c r="K3386" t="s">
        <v>226</v>
      </c>
      <c r="L3386" t="s">
        <v>35</v>
      </c>
    </row>
    <row r="3387" spans="1:12" x14ac:dyDescent="0.25">
      <c r="A3387">
        <v>5</v>
      </c>
      <c r="B3387" s="93">
        <v>43650</v>
      </c>
      <c r="C3387">
        <v>7</v>
      </c>
      <c r="D3387" t="s">
        <v>93</v>
      </c>
      <c r="E3387">
        <v>2019</v>
      </c>
      <c r="F3387" t="s">
        <v>22</v>
      </c>
      <c r="G3387" t="s">
        <v>36</v>
      </c>
      <c r="H3387" t="s">
        <v>692</v>
      </c>
      <c r="I3387">
        <v>8</v>
      </c>
      <c r="J3387">
        <v>0</v>
      </c>
      <c r="K3387" t="s">
        <v>226</v>
      </c>
      <c r="L3387" t="s">
        <v>222</v>
      </c>
    </row>
    <row r="3388" spans="1:12" x14ac:dyDescent="0.25">
      <c r="A3388">
        <v>5</v>
      </c>
      <c r="B3388" s="93">
        <v>43651</v>
      </c>
      <c r="C3388">
        <v>7</v>
      </c>
      <c r="D3388" t="s">
        <v>93</v>
      </c>
      <c r="E3388">
        <v>2019</v>
      </c>
      <c r="F3388" t="s">
        <v>21</v>
      </c>
      <c r="G3388" t="s">
        <v>36</v>
      </c>
      <c r="H3388" t="s">
        <v>694</v>
      </c>
      <c r="I3388">
        <v>24</v>
      </c>
      <c r="J3388">
        <v>0</v>
      </c>
      <c r="K3388" t="s">
        <v>226</v>
      </c>
      <c r="L3388" t="s">
        <v>222</v>
      </c>
    </row>
    <row r="3389" spans="1:12" x14ac:dyDescent="0.25">
      <c r="A3389">
        <v>5</v>
      </c>
      <c r="B3389" s="93">
        <v>43656</v>
      </c>
      <c r="C3389">
        <v>7</v>
      </c>
      <c r="D3389" t="s">
        <v>93</v>
      </c>
      <c r="E3389">
        <v>2019</v>
      </c>
      <c r="F3389" t="s">
        <v>21</v>
      </c>
      <c r="G3389" t="s">
        <v>36</v>
      </c>
      <c r="H3389" t="s">
        <v>698</v>
      </c>
      <c r="I3389">
        <v>8</v>
      </c>
      <c r="J3389">
        <v>0</v>
      </c>
      <c r="K3389" t="s">
        <v>226</v>
      </c>
      <c r="L3389" t="s">
        <v>222</v>
      </c>
    </row>
    <row r="3390" spans="1:12" x14ac:dyDescent="0.25">
      <c r="A3390">
        <v>5</v>
      </c>
      <c r="B3390" s="93">
        <v>43656</v>
      </c>
      <c r="C3390">
        <v>7</v>
      </c>
      <c r="D3390" t="s">
        <v>93</v>
      </c>
      <c r="E3390">
        <v>2019</v>
      </c>
      <c r="F3390" t="s">
        <v>22</v>
      </c>
      <c r="G3390" t="s">
        <v>699</v>
      </c>
      <c r="H3390" t="s">
        <v>700</v>
      </c>
      <c r="I3390">
        <v>31.77</v>
      </c>
      <c r="J3390">
        <v>0</v>
      </c>
      <c r="K3390" t="s">
        <v>226</v>
      </c>
      <c r="L3390" t="s">
        <v>34</v>
      </c>
    </row>
    <row r="3391" spans="1:12" x14ac:dyDescent="0.25">
      <c r="A3391">
        <v>5</v>
      </c>
      <c r="B3391" s="93">
        <v>43656</v>
      </c>
      <c r="C3391">
        <v>7</v>
      </c>
      <c r="D3391" t="s">
        <v>93</v>
      </c>
      <c r="E3391">
        <v>2019</v>
      </c>
      <c r="F3391" t="s">
        <v>23</v>
      </c>
      <c r="G3391" t="s">
        <v>699</v>
      </c>
      <c r="H3391" t="s">
        <v>700</v>
      </c>
      <c r="I3391">
        <v>138.13</v>
      </c>
      <c r="J3391">
        <v>0</v>
      </c>
      <c r="K3391" t="s">
        <v>226</v>
      </c>
      <c r="L3391" t="s">
        <v>34</v>
      </c>
    </row>
    <row r="3392" spans="1:12" x14ac:dyDescent="0.25">
      <c r="A3392">
        <v>5</v>
      </c>
      <c r="B3392" s="93">
        <v>43656</v>
      </c>
      <c r="C3392">
        <v>7</v>
      </c>
      <c r="D3392" t="s">
        <v>93</v>
      </c>
      <c r="E3392">
        <v>2019</v>
      </c>
      <c r="F3392" t="s">
        <v>21</v>
      </c>
      <c r="G3392" t="s">
        <v>699</v>
      </c>
      <c r="H3392" t="s">
        <v>700</v>
      </c>
      <c r="I3392">
        <v>839.9</v>
      </c>
      <c r="J3392">
        <v>0</v>
      </c>
      <c r="K3392" t="s">
        <v>226</v>
      </c>
      <c r="L3392" t="s">
        <v>34</v>
      </c>
    </row>
    <row r="3393" spans="1:12" x14ac:dyDescent="0.25">
      <c r="A3393">
        <v>5</v>
      </c>
      <c r="B3393" s="93">
        <v>43659</v>
      </c>
      <c r="C3393">
        <v>7</v>
      </c>
      <c r="D3393" t="s">
        <v>93</v>
      </c>
      <c r="E3393">
        <v>2019</v>
      </c>
      <c r="F3393" t="s">
        <v>21</v>
      </c>
      <c r="G3393" t="s">
        <v>36</v>
      </c>
      <c r="H3393" t="s">
        <v>703</v>
      </c>
      <c r="I3393">
        <v>8</v>
      </c>
      <c r="J3393">
        <v>0</v>
      </c>
      <c r="K3393" t="s">
        <v>226</v>
      </c>
      <c r="L3393" t="s">
        <v>222</v>
      </c>
    </row>
    <row r="3394" spans="1:12" x14ac:dyDescent="0.25">
      <c r="A3394">
        <v>5</v>
      </c>
      <c r="B3394" s="93">
        <v>43664</v>
      </c>
      <c r="C3394">
        <v>7</v>
      </c>
      <c r="D3394" t="s">
        <v>93</v>
      </c>
      <c r="E3394">
        <v>2019</v>
      </c>
      <c r="F3394" t="s">
        <v>21</v>
      </c>
      <c r="G3394" t="s">
        <v>36</v>
      </c>
      <c r="H3394" t="s">
        <v>707</v>
      </c>
      <c r="I3394">
        <v>16</v>
      </c>
      <c r="J3394">
        <v>0</v>
      </c>
      <c r="K3394" t="s">
        <v>226</v>
      </c>
      <c r="L3394" t="s">
        <v>222</v>
      </c>
    </row>
    <row r="3395" spans="1:12" x14ac:dyDescent="0.25">
      <c r="A3395">
        <v>5</v>
      </c>
      <c r="B3395" s="93">
        <v>43665</v>
      </c>
      <c r="C3395">
        <v>7</v>
      </c>
      <c r="D3395" t="s">
        <v>93</v>
      </c>
      <c r="E3395">
        <v>2019</v>
      </c>
      <c r="F3395" t="s">
        <v>23</v>
      </c>
      <c r="G3395" t="s">
        <v>63</v>
      </c>
      <c r="H3395" t="s">
        <v>708</v>
      </c>
      <c r="I3395">
        <v>71.94</v>
      </c>
      <c r="J3395">
        <v>0</v>
      </c>
      <c r="K3395" t="s">
        <v>226</v>
      </c>
      <c r="L3395" t="s">
        <v>64</v>
      </c>
    </row>
    <row r="3396" spans="1:12" x14ac:dyDescent="0.25">
      <c r="A3396">
        <v>5</v>
      </c>
      <c r="B3396" s="93">
        <v>43671</v>
      </c>
      <c r="C3396">
        <v>7</v>
      </c>
      <c r="D3396" t="s">
        <v>93</v>
      </c>
      <c r="E3396">
        <v>2019</v>
      </c>
      <c r="F3396" t="s">
        <v>21</v>
      </c>
      <c r="G3396" t="s">
        <v>65</v>
      </c>
      <c r="H3396" t="s">
        <v>718</v>
      </c>
      <c r="I3396">
        <v>1.8</v>
      </c>
      <c r="J3396">
        <v>0</v>
      </c>
      <c r="K3396" t="s">
        <v>226</v>
      </c>
      <c r="L3396" t="s">
        <v>35</v>
      </c>
    </row>
    <row r="3397" spans="1:12" x14ac:dyDescent="0.25">
      <c r="A3397">
        <v>5</v>
      </c>
      <c r="B3397" s="93">
        <v>43671</v>
      </c>
      <c r="C3397">
        <v>7</v>
      </c>
      <c r="D3397" t="s">
        <v>93</v>
      </c>
      <c r="E3397">
        <v>2019</v>
      </c>
      <c r="F3397" t="s">
        <v>21</v>
      </c>
      <c r="G3397" t="s">
        <v>36</v>
      </c>
      <c r="H3397" t="s">
        <v>718</v>
      </c>
      <c r="I3397">
        <v>8</v>
      </c>
      <c r="J3397">
        <v>0</v>
      </c>
      <c r="K3397" t="s">
        <v>226</v>
      </c>
      <c r="L3397" t="s">
        <v>222</v>
      </c>
    </row>
    <row r="3398" spans="1:12" x14ac:dyDescent="0.25">
      <c r="A3398">
        <v>5</v>
      </c>
      <c r="B3398" s="93">
        <v>43671</v>
      </c>
      <c r="C3398">
        <v>7</v>
      </c>
      <c r="D3398" t="s">
        <v>93</v>
      </c>
      <c r="E3398">
        <v>2019</v>
      </c>
      <c r="F3398" t="s">
        <v>22</v>
      </c>
      <c r="G3398" t="s">
        <v>716</v>
      </c>
      <c r="H3398" t="s">
        <v>717</v>
      </c>
      <c r="I3398">
        <v>23.73</v>
      </c>
      <c r="J3398">
        <v>0</v>
      </c>
      <c r="K3398" t="s">
        <v>226</v>
      </c>
      <c r="L3398" t="s">
        <v>34</v>
      </c>
    </row>
    <row r="3399" spans="1:12" x14ac:dyDescent="0.25">
      <c r="A3399">
        <v>5</v>
      </c>
      <c r="B3399" s="93">
        <v>43671</v>
      </c>
      <c r="C3399">
        <v>7</v>
      </c>
      <c r="D3399" t="s">
        <v>93</v>
      </c>
      <c r="E3399">
        <v>2019</v>
      </c>
      <c r="F3399" t="s">
        <v>21</v>
      </c>
      <c r="G3399" t="s">
        <v>716</v>
      </c>
      <c r="H3399" t="s">
        <v>717</v>
      </c>
      <c r="I3399">
        <v>873.5</v>
      </c>
      <c r="J3399">
        <v>0</v>
      </c>
      <c r="K3399" t="s">
        <v>226</v>
      </c>
      <c r="L3399" t="s">
        <v>34</v>
      </c>
    </row>
    <row r="3400" spans="1:12" x14ac:dyDescent="0.25">
      <c r="A3400">
        <v>5</v>
      </c>
      <c r="B3400" s="93">
        <v>43672</v>
      </c>
      <c r="C3400">
        <v>7</v>
      </c>
      <c r="D3400" t="s">
        <v>93</v>
      </c>
      <c r="E3400">
        <v>2019</v>
      </c>
      <c r="F3400" t="s">
        <v>23</v>
      </c>
      <c r="G3400" t="s">
        <v>65</v>
      </c>
      <c r="H3400" t="s">
        <v>719</v>
      </c>
      <c r="I3400">
        <v>1.8</v>
      </c>
      <c r="J3400">
        <v>0</v>
      </c>
      <c r="K3400" t="s">
        <v>226</v>
      </c>
      <c r="L3400" t="s">
        <v>35</v>
      </c>
    </row>
    <row r="3401" spans="1:12" x14ac:dyDescent="0.25">
      <c r="A3401">
        <v>5</v>
      </c>
      <c r="B3401" s="93">
        <v>43672</v>
      </c>
      <c r="C3401">
        <v>7</v>
      </c>
      <c r="D3401" t="s">
        <v>93</v>
      </c>
      <c r="E3401">
        <v>2019</v>
      </c>
      <c r="F3401" t="s">
        <v>21</v>
      </c>
      <c r="G3401" t="s">
        <v>65</v>
      </c>
      <c r="H3401" t="s">
        <v>719</v>
      </c>
      <c r="I3401">
        <v>6</v>
      </c>
      <c r="J3401">
        <v>0</v>
      </c>
      <c r="K3401" t="s">
        <v>226</v>
      </c>
      <c r="L3401" t="s">
        <v>35</v>
      </c>
    </row>
    <row r="3402" spans="1:12" x14ac:dyDescent="0.25">
      <c r="A3402">
        <v>5</v>
      </c>
      <c r="B3402" s="93">
        <v>43672</v>
      </c>
      <c r="C3402">
        <v>7</v>
      </c>
      <c r="D3402" t="s">
        <v>93</v>
      </c>
      <c r="E3402">
        <v>2019</v>
      </c>
      <c r="F3402" t="s">
        <v>21</v>
      </c>
      <c r="G3402" t="s">
        <v>36</v>
      </c>
      <c r="H3402" t="s">
        <v>719</v>
      </c>
      <c r="I3402">
        <v>16</v>
      </c>
      <c r="J3402">
        <v>0</v>
      </c>
      <c r="K3402" t="s">
        <v>226</v>
      </c>
      <c r="L3402" t="s">
        <v>222</v>
      </c>
    </row>
    <row r="3403" spans="1:12" x14ac:dyDescent="0.25">
      <c r="A3403">
        <v>5</v>
      </c>
      <c r="B3403" s="93">
        <v>43673</v>
      </c>
      <c r="C3403">
        <v>7</v>
      </c>
      <c r="D3403" t="s">
        <v>93</v>
      </c>
      <c r="E3403">
        <v>2019</v>
      </c>
      <c r="F3403" t="s">
        <v>21</v>
      </c>
      <c r="G3403" t="s">
        <v>36</v>
      </c>
      <c r="H3403" t="s">
        <v>720</v>
      </c>
      <c r="I3403">
        <v>24</v>
      </c>
      <c r="J3403">
        <v>0</v>
      </c>
      <c r="K3403" t="s">
        <v>226</v>
      </c>
      <c r="L3403" t="s">
        <v>222</v>
      </c>
    </row>
    <row r="3404" spans="1:12" x14ac:dyDescent="0.25">
      <c r="A3404">
        <v>5</v>
      </c>
      <c r="B3404" s="93">
        <v>43676</v>
      </c>
      <c r="C3404">
        <v>7</v>
      </c>
      <c r="D3404" t="s">
        <v>93</v>
      </c>
      <c r="E3404">
        <v>2019</v>
      </c>
      <c r="F3404" t="s">
        <v>21</v>
      </c>
      <c r="G3404" t="s">
        <v>36</v>
      </c>
      <c r="H3404" t="s">
        <v>723</v>
      </c>
      <c r="I3404">
        <v>8</v>
      </c>
      <c r="J3404">
        <v>0</v>
      </c>
      <c r="K3404" t="s">
        <v>226</v>
      </c>
      <c r="L3404" t="s">
        <v>222</v>
      </c>
    </row>
    <row r="3405" spans="1:12" x14ac:dyDescent="0.25">
      <c r="A3405">
        <v>6</v>
      </c>
      <c r="B3405" s="93">
        <v>43651</v>
      </c>
      <c r="C3405">
        <v>7</v>
      </c>
      <c r="D3405" t="s">
        <v>93</v>
      </c>
      <c r="E3405">
        <v>2019</v>
      </c>
      <c r="F3405" t="s">
        <v>23</v>
      </c>
      <c r="G3405" t="s">
        <v>63</v>
      </c>
      <c r="H3405" t="s">
        <v>694</v>
      </c>
      <c r="I3405">
        <v>78.95</v>
      </c>
      <c r="J3405">
        <v>0</v>
      </c>
      <c r="K3405" t="s">
        <v>227</v>
      </c>
      <c r="L3405" t="s">
        <v>64</v>
      </c>
    </row>
    <row r="3406" spans="1:12" x14ac:dyDescent="0.25">
      <c r="A3406">
        <v>6</v>
      </c>
      <c r="B3406" s="93">
        <v>43656</v>
      </c>
      <c r="C3406">
        <v>7</v>
      </c>
      <c r="D3406" t="s">
        <v>93</v>
      </c>
      <c r="E3406">
        <v>2019</v>
      </c>
      <c r="F3406" t="s">
        <v>22</v>
      </c>
      <c r="G3406" t="s">
        <v>699</v>
      </c>
      <c r="H3406" t="s">
        <v>700</v>
      </c>
      <c r="I3406">
        <v>7.26</v>
      </c>
      <c r="J3406">
        <v>0</v>
      </c>
      <c r="K3406" t="s">
        <v>227</v>
      </c>
      <c r="L3406" t="s">
        <v>34</v>
      </c>
    </row>
    <row r="3407" spans="1:12" x14ac:dyDescent="0.25">
      <c r="A3407">
        <v>6</v>
      </c>
      <c r="B3407" s="93">
        <v>43664</v>
      </c>
      <c r="C3407">
        <v>7</v>
      </c>
      <c r="D3407" t="s">
        <v>93</v>
      </c>
      <c r="E3407">
        <v>2019</v>
      </c>
      <c r="F3407" t="s">
        <v>23</v>
      </c>
      <c r="G3407" t="s">
        <v>37</v>
      </c>
      <c r="H3407" t="s">
        <v>201</v>
      </c>
      <c r="I3407">
        <v>2.25</v>
      </c>
      <c r="J3407">
        <v>0</v>
      </c>
      <c r="K3407" t="s">
        <v>227</v>
      </c>
      <c r="L3407" t="s">
        <v>35</v>
      </c>
    </row>
    <row r="3408" spans="1:12" x14ac:dyDescent="0.25">
      <c r="A3408">
        <v>6</v>
      </c>
      <c r="B3408" s="93">
        <v>43671</v>
      </c>
      <c r="C3408">
        <v>7</v>
      </c>
      <c r="D3408" t="s">
        <v>93</v>
      </c>
      <c r="E3408">
        <v>2019</v>
      </c>
      <c r="F3408" t="s">
        <v>23</v>
      </c>
      <c r="G3408" t="s">
        <v>37</v>
      </c>
      <c r="H3408" t="s">
        <v>201</v>
      </c>
      <c r="I3408">
        <v>2.25</v>
      </c>
      <c r="J3408">
        <v>0</v>
      </c>
      <c r="K3408" t="s">
        <v>227</v>
      </c>
      <c r="L3408" t="s">
        <v>35</v>
      </c>
    </row>
    <row r="3409" spans="1:12" x14ac:dyDescent="0.25">
      <c r="A3409">
        <v>7</v>
      </c>
      <c r="B3409" s="93">
        <v>43292</v>
      </c>
      <c r="C3409">
        <v>7</v>
      </c>
      <c r="D3409" t="s">
        <v>93</v>
      </c>
      <c r="E3409">
        <v>2018</v>
      </c>
      <c r="F3409" t="s">
        <v>23</v>
      </c>
      <c r="G3409" t="s">
        <v>37</v>
      </c>
      <c r="H3409" t="s">
        <v>134</v>
      </c>
      <c r="I3409">
        <v>2.4</v>
      </c>
      <c r="J3409">
        <v>0</v>
      </c>
      <c r="K3409" t="s">
        <v>228</v>
      </c>
      <c r="L3409" t="s">
        <v>35</v>
      </c>
    </row>
    <row r="3410" spans="1:12" x14ac:dyDescent="0.25">
      <c r="A3410">
        <v>7</v>
      </c>
      <c r="B3410" s="93">
        <v>43306</v>
      </c>
      <c r="C3410">
        <v>7</v>
      </c>
      <c r="D3410" t="s">
        <v>93</v>
      </c>
      <c r="E3410">
        <v>2018</v>
      </c>
      <c r="F3410" t="s">
        <v>22</v>
      </c>
      <c r="G3410" t="s">
        <v>362</v>
      </c>
      <c r="H3410" t="s">
        <v>363</v>
      </c>
      <c r="I3410">
        <v>17.649999999999999</v>
      </c>
      <c r="J3410">
        <v>0</v>
      </c>
      <c r="K3410" t="s">
        <v>228</v>
      </c>
      <c r="L3410" t="s">
        <v>34</v>
      </c>
    </row>
    <row r="3411" spans="1:12" x14ac:dyDescent="0.25">
      <c r="A3411">
        <v>7</v>
      </c>
      <c r="B3411" s="93">
        <v>43669</v>
      </c>
      <c r="C3411">
        <v>7</v>
      </c>
      <c r="D3411" t="s">
        <v>93</v>
      </c>
      <c r="E3411">
        <v>2019</v>
      </c>
      <c r="F3411" t="s">
        <v>23</v>
      </c>
      <c r="G3411" t="s">
        <v>58</v>
      </c>
      <c r="H3411" t="s">
        <v>714</v>
      </c>
      <c r="I3411">
        <v>7.47</v>
      </c>
      <c r="J3411">
        <v>0</v>
      </c>
      <c r="K3411" t="s">
        <v>228</v>
      </c>
      <c r="L3411" t="s">
        <v>222</v>
      </c>
    </row>
    <row r="3412" spans="1:12" x14ac:dyDescent="0.25">
      <c r="A3412">
        <v>7</v>
      </c>
      <c r="B3412" s="93">
        <v>43673</v>
      </c>
      <c r="C3412">
        <v>7</v>
      </c>
      <c r="D3412" t="s">
        <v>93</v>
      </c>
      <c r="E3412">
        <v>2019</v>
      </c>
      <c r="F3412" t="s">
        <v>23</v>
      </c>
      <c r="G3412" t="s">
        <v>37</v>
      </c>
      <c r="H3412" t="s">
        <v>134</v>
      </c>
      <c r="I3412">
        <v>7.35</v>
      </c>
      <c r="J3412">
        <v>0</v>
      </c>
      <c r="K3412" t="s">
        <v>228</v>
      </c>
      <c r="L3412" t="s">
        <v>35</v>
      </c>
    </row>
    <row r="3413" spans="1:12" x14ac:dyDescent="0.25">
      <c r="A3413">
        <v>8</v>
      </c>
      <c r="B3413" s="93">
        <v>43285</v>
      </c>
      <c r="C3413">
        <v>7</v>
      </c>
      <c r="D3413" t="s">
        <v>93</v>
      </c>
      <c r="E3413">
        <v>2018</v>
      </c>
      <c r="F3413" t="s">
        <v>23</v>
      </c>
      <c r="G3413" t="s">
        <v>37</v>
      </c>
      <c r="H3413" t="s">
        <v>128</v>
      </c>
      <c r="I3413">
        <v>3.15</v>
      </c>
      <c r="J3413">
        <v>0</v>
      </c>
      <c r="K3413" t="s">
        <v>229</v>
      </c>
      <c r="L3413" t="s">
        <v>35</v>
      </c>
    </row>
    <row r="3414" spans="1:12" x14ac:dyDescent="0.25">
      <c r="A3414">
        <v>8</v>
      </c>
      <c r="B3414" s="93">
        <v>43293</v>
      </c>
      <c r="C3414">
        <v>7</v>
      </c>
      <c r="D3414" t="s">
        <v>93</v>
      </c>
      <c r="E3414">
        <v>2018</v>
      </c>
      <c r="F3414" t="s">
        <v>23</v>
      </c>
      <c r="G3414" t="s">
        <v>63</v>
      </c>
      <c r="H3414" t="s">
        <v>344</v>
      </c>
      <c r="I3414">
        <v>21.2</v>
      </c>
      <c r="J3414">
        <v>0</v>
      </c>
      <c r="K3414" t="s">
        <v>229</v>
      </c>
      <c r="L3414" t="s">
        <v>64</v>
      </c>
    </row>
    <row r="3415" spans="1:12" x14ac:dyDescent="0.25">
      <c r="A3415">
        <v>8</v>
      </c>
      <c r="B3415" s="93">
        <v>43298</v>
      </c>
      <c r="C3415">
        <v>7</v>
      </c>
      <c r="D3415" t="s">
        <v>93</v>
      </c>
      <c r="E3415">
        <v>2018</v>
      </c>
      <c r="F3415" t="s">
        <v>23</v>
      </c>
      <c r="G3415" t="s">
        <v>58</v>
      </c>
      <c r="H3415" t="s">
        <v>351</v>
      </c>
      <c r="I3415">
        <v>96</v>
      </c>
      <c r="J3415">
        <v>0</v>
      </c>
      <c r="K3415" t="s">
        <v>229</v>
      </c>
      <c r="L3415" t="s">
        <v>222</v>
      </c>
    </row>
    <row r="3416" spans="1:12" x14ac:dyDescent="0.25">
      <c r="A3416">
        <v>8</v>
      </c>
      <c r="B3416" s="93">
        <v>43307</v>
      </c>
      <c r="C3416">
        <v>7</v>
      </c>
      <c r="D3416" t="s">
        <v>93</v>
      </c>
      <c r="E3416">
        <v>2018</v>
      </c>
      <c r="F3416" t="s">
        <v>23</v>
      </c>
      <c r="G3416" t="s">
        <v>58</v>
      </c>
      <c r="H3416" t="s">
        <v>365</v>
      </c>
      <c r="I3416">
        <v>80.66</v>
      </c>
      <c r="J3416">
        <v>0</v>
      </c>
      <c r="K3416" t="s">
        <v>229</v>
      </c>
      <c r="L3416" t="s">
        <v>222</v>
      </c>
    </row>
    <row r="3417" spans="1:12" x14ac:dyDescent="0.25">
      <c r="A3417">
        <v>8</v>
      </c>
      <c r="B3417" s="93">
        <v>43649</v>
      </c>
      <c r="C3417">
        <v>7</v>
      </c>
      <c r="D3417" t="s">
        <v>93</v>
      </c>
      <c r="E3417">
        <v>2019</v>
      </c>
      <c r="F3417" t="s">
        <v>23</v>
      </c>
      <c r="G3417" t="s">
        <v>63</v>
      </c>
      <c r="H3417" t="s">
        <v>691</v>
      </c>
      <c r="I3417">
        <v>19.350000000000001</v>
      </c>
      <c r="J3417">
        <v>0</v>
      </c>
      <c r="K3417" t="s">
        <v>229</v>
      </c>
      <c r="L3417" t="s">
        <v>64</v>
      </c>
    </row>
    <row r="3418" spans="1:12" x14ac:dyDescent="0.25">
      <c r="A3418">
        <v>8</v>
      </c>
      <c r="B3418" s="93">
        <v>43649</v>
      </c>
      <c r="C3418">
        <v>7</v>
      </c>
      <c r="D3418" t="s">
        <v>93</v>
      </c>
      <c r="E3418">
        <v>2019</v>
      </c>
      <c r="F3418" t="s">
        <v>23</v>
      </c>
      <c r="G3418" t="s">
        <v>58</v>
      </c>
      <c r="H3418" t="s">
        <v>691</v>
      </c>
      <c r="I3418">
        <v>88</v>
      </c>
      <c r="J3418">
        <v>0</v>
      </c>
      <c r="K3418" t="s">
        <v>229</v>
      </c>
      <c r="L3418" t="s">
        <v>222</v>
      </c>
    </row>
    <row r="3419" spans="1:12" x14ac:dyDescent="0.25">
      <c r="A3419">
        <v>8</v>
      </c>
      <c r="B3419" s="93">
        <v>43675</v>
      </c>
      <c r="C3419">
        <v>7</v>
      </c>
      <c r="D3419" t="s">
        <v>93</v>
      </c>
      <c r="E3419">
        <v>2019</v>
      </c>
      <c r="F3419" t="s">
        <v>23</v>
      </c>
      <c r="G3419" t="s">
        <v>58</v>
      </c>
      <c r="H3419" t="s">
        <v>721</v>
      </c>
      <c r="I3419">
        <v>128</v>
      </c>
      <c r="J3419">
        <v>0</v>
      </c>
      <c r="K3419" t="s">
        <v>229</v>
      </c>
      <c r="L3419" t="s">
        <v>222</v>
      </c>
    </row>
    <row r="3420" spans="1:12" x14ac:dyDescent="0.25">
      <c r="A3420">
        <v>9</v>
      </c>
      <c r="B3420" s="93">
        <v>43306</v>
      </c>
      <c r="C3420">
        <v>7</v>
      </c>
      <c r="D3420" t="s">
        <v>93</v>
      </c>
      <c r="E3420">
        <v>2018</v>
      </c>
      <c r="F3420" t="s">
        <v>22</v>
      </c>
      <c r="G3420" t="s">
        <v>362</v>
      </c>
      <c r="H3420" t="s">
        <v>363</v>
      </c>
      <c r="I3420">
        <v>13.79</v>
      </c>
      <c r="J3420">
        <v>0</v>
      </c>
      <c r="K3420" t="s">
        <v>230</v>
      </c>
      <c r="L3420" t="s">
        <v>34</v>
      </c>
    </row>
    <row r="3421" spans="1:12" x14ac:dyDescent="0.25">
      <c r="A3421">
        <v>9</v>
      </c>
      <c r="B3421" s="93">
        <v>43309</v>
      </c>
      <c r="C3421">
        <v>7</v>
      </c>
      <c r="D3421" t="s">
        <v>93</v>
      </c>
      <c r="E3421">
        <v>2018</v>
      </c>
      <c r="F3421" t="s">
        <v>23</v>
      </c>
      <c r="G3421" t="s">
        <v>35</v>
      </c>
      <c r="H3421" t="s">
        <v>370</v>
      </c>
      <c r="I3421">
        <v>115</v>
      </c>
      <c r="J3421">
        <v>0</v>
      </c>
      <c r="K3421" t="s">
        <v>230</v>
      </c>
      <c r="L3421" t="s">
        <v>35</v>
      </c>
    </row>
    <row r="3422" spans="1:12" x14ac:dyDescent="0.25">
      <c r="A3422">
        <v>9</v>
      </c>
      <c r="B3422" s="93">
        <v>43661</v>
      </c>
      <c r="C3422">
        <v>7</v>
      </c>
      <c r="D3422" t="s">
        <v>93</v>
      </c>
      <c r="E3422">
        <v>2019</v>
      </c>
      <c r="F3422" t="s">
        <v>23</v>
      </c>
      <c r="G3422" t="s">
        <v>65</v>
      </c>
      <c r="H3422" t="s">
        <v>704</v>
      </c>
      <c r="I3422">
        <v>122</v>
      </c>
      <c r="J3422">
        <v>0</v>
      </c>
      <c r="K3422" t="s">
        <v>230</v>
      </c>
      <c r="L3422" t="s">
        <v>35</v>
      </c>
    </row>
    <row r="3423" spans="1:12" x14ac:dyDescent="0.25">
      <c r="A3423">
        <v>9</v>
      </c>
      <c r="B3423" s="93">
        <v>43672</v>
      </c>
      <c r="C3423">
        <v>7</v>
      </c>
      <c r="D3423" t="s">
        <v>93</v>
      </c>
      <c r="E3423">
        <v>2019</v>
      </c>
      <c r="F3423" t="s">
        <v>23</v>
      </c>
      <c r="G3423" t="s">
        <v>63</v>
      </c>
      <c r="H3423" t="s">
        <v>719</v>
      </c>
      <c r="I3423">
        <v>90</v>
      </c>
      <c r="J3423">
        <v>0</v>
      </c>
      <c r="K3423" t="s">
        <v>230</v>
      </c>
      <c r="L3423" t="s">
        <v>64</v>
      </c>
    </row>
    <row r="3424" spans="1:12" x14ac:dyDescent="0.25">
      <c r="A3424">
        <v>10</v>
      </c>
      <c r="B3424" s="93">
        <v>43291</v>
      </c>
      <c r="C3424">
        <v>7</v>
      </c>
      <c r="D3424" t="s">
        <v>93</v>
      </c>
      <c r="E3424">
        <v>2018</v>
      </c>
      <c r="F3424" t="s">
        <v>21</v>
      </c>
      <c r="G3424" t="s">
        <v>340</v>
      </c>
      <c r="H3424" t="s">
        <v>341</v>
      </c>
      <c r="I3424">
        <v>272.77</v>
      </c>
      <c r="J3424">
        <v>0</v>
      </c>
      <c r="K3424" t="s">
        <v>231</v>
      </c>
      <c r="L3424" t="s">
        <v>34</v>
      </c>
    </row>
    <row r="3425" spans="1:12" x14ac:dyDescent="0.25">
      <c r="A3425">
        <v>10</v>
      </c>
      <c r="B3425" s="93">
        <v>43293</v>
      </c>
      <c r="C3425">
        <v>7</v>
      </c>
      <c r="D3425" t="s">
        <v>93</v>
      </c>
      <c r="E3425">
        <v>2018</v>
      </c>
      <c r="F3425" t="s">
        <v>21</v>
      </c>
      <c r="G3425" t="s">
        <v>36</v>
      </c>
      <c r="H3425" t="s">
        <v>344</v>
      </c>
      <c r="I3425">
        <v>8</v>
      </c>
      <c r="J3425">
        <v>0</v>
      </c>
      <c r="K3425" t="s">
        <v>231</v>
      </c>
      <c r="L3425" t="s">
        <v>222</v>
      </c>
    </row>
    <row r="3426" spans="1:12" x14ac:dyDescent="0.25">
      <c r="A3426">
        <v>10</v>
      </c>
      <c r="B3426" s="93">
        <v>43300</v>
      </c>
      <c r="C3426">
        <v>7</v>
      </c>
      <c r="D3426" t="s">
        <v>93</v>
      </c>
      <c r="E3426">
        <v>2018</v>
      </c>
      <c r="F3426" t="s">
        <v>21</v>
      </c>
      <c r="G3426" t="s">
        <v>356</v>
      </c>
      <c r="H3426" t="s">
        <v>357</v>
      </c>
      <c r="I3426">
        <v>21.79</v>
      </c>
      <c r="J3426">
        <v>0</v>
      </c>
      <c r="K3426" t="s">
        <v>231</v>
      </c>
      <c r="L3426" t="s">
        <v>34</v>
      </c>
    </row>
    <row r="3427" spans="1:12" x14ac:dyDescent="0.25">
      <c r="A3427">
        <v>10</v>
      </c>
      <c r="B3427" s="93">
        <v>43306</v>
      </c>
      <c r="C3427">
        <v>7</v>
      </c>
      <c r="D3427" t="s">
        <v>93</v>
      </c>
      <c r="E3427">
        <v>2018</v>
      </c>
      <c r="F3427" t="s">
        <v>21</v>
      </c>
      <c r="G3427" t="s">
        <v>362</v>
      </c>
      <c r="H3427" t="s">
        <v>363</v>
      </c>
      <c r="I3427">
        <v>281.14</v>
      </c>
      <c r="J3427">
        <v>0</v>
      </c>
      <c r="K3427" t="s">
        <v>231</v>
      </c>
      <c r="L3427" t="s">
        <v>34</v>
      </c>
    </row>
    <row r="3428" spans="1:12" x14ac:dyDescent="0.25">
      <c r="A3428">
        <v>10</v>
      </c>
      <c r="B3428" s="93">
        <v>43656</v>
      </c>
      <c r="C3428">
        <v>7</v>
      </c>
      <c r="D3428" t="s">
        <v>93</v>
      </c>
      <c r="E3428">
        <v>2019</v>
      </c>
      <c r="F3428" t="s">
        <v>22</v>
      </c>
      <c r="G3428" t="s">
        <v>699</v>
      </c>
      <c r="H3428" t="s">
        <v>700</v>
      </c>
      <c r="I3428">
        <v>27.99</v>
      </c>
      <c r="J3428">
        <v>0</v>
      </c>
      <c r="K3428" t="s">
        <v>231</v>
      </c>
      <c r="L3428" t="s">
        <v>34</v>
      </c>
    </row>
    <row r="3429" spans="1:12" x14ac:dyDescent="0.25">
      <c r="A3429">
        <v>10</v>
      </c>
      <c r="B3429" s="93">
        <v>43657</v>
      </c>
      <c r="C3429">
        <v>7</v>
      </c>
      <c r="D3429" t="s">
        <v>93</v>
      </c>
      <c r="E3429">
        <v>2019</v>
      </c>
      <c r="F3429" t="s">
        <v>21</v>
      </c>
      <c r="G3429" t="s">
        <v>36</v>
      </c>
      <c r="H3429" t="s">
        <v>701</v>
      </c>
      <c r="I3429">
        <v>16</v>
      </c>
      <c r="J3429">
        <v>0</v>
      </c>
      <c r="K3429" t="s">
        <v>231</v>
      </c>
      <c r="L3429" t="s">
        <v>222</v>
      </c>
    </row>
    <row r="3430" spans="1:12" x14ac:dyDescent="0.25">
      <c r="A3430">
        <v>10</v>
      </c>
      <c r="B3430" s="93">
        <v>43671</v>
      </c>
      <c r="C3430">
        <v>7</v>
      </c>
      <c r="D3430" t="s">
        <v>93</v>
      </c>
      <c r="E3430">
        <v>2019</v>
      </c>
      <c r="F3430" t="s">
        <v>22</v>
      </c>
      <c r="G3430" t="s">
        <v>716</v>
      </c>
      <c r="H3430" t="s">
        <v>717</v>
      </c>
      <c r="I3430">
        <v>48.99</v>
      </c>
      <c r="J3430">
        <v>0</v>
      </c>
      <c r="K3430" t="s">
        <v>231</v>
      </c>
      <c r="L3430" t="s">
        <v>34</v>
      </c>
    </row>
    <row r="3431" spans="1:12" x14ac:dyDescent="0.25">
      <c r="A3431">
        <v>10</v>
      </c>
      <c r="B3431" s="93">
        <v>43671</v>
      </c>
      <c r="C3431">
        <v>7</v>
      </c>
      <c r="D3431" t="s">
        <v>93</v>
      </c>
      <c r="E3431">
        <v>2019</v>
      </c>
      <c r="F3431" t="s">
        <v>21</v>
      </c>
      <c r="G3431" t="s">
        <v>716</v>
      </c>
      <c r="H3431" t="s">
        <v>717</v>
      </c>
      <c r="I3431">
        <v>475.27</v>
      </c>
      <c r="J3431">
        <v>0</v>
      </c>
      <c r="K3431" t="s">
        <v>231</v>
      </c>
      <c r="L3431" t="s">
        <v>34</v>
      </c>
    </row>
    <row r="3432" spans="1:12" x14ac:dyDescent="0.25">
      <c r="A3432">
        <v>11</v>
      </c>
      <c r="B3432" s="93">
        <v>43283</v>
      </c>
      <c r="C3432">
        <v>7</v>
      </c>
      <c r="D3432" t="s">
        <v>93</v>
      </c>
      <c r="E3432">
        <v>2018</v>
      </c>
      <c r="F3432" t="s">
        <v>23</v>
      </c>
      <c r="G3432" t="s">
        <v>63</v>
      </c>
      <c r="H3432" t="s">
        <v>332</v>
      </c>
      <c r="I3432">
        <v>36.950000000000003</v>
      </c>
      <c r="J3432">
        <v>0</v>
      </c>
      <c r="K3432" t="s">
        <v>729</v>
      </c>
      <c r="L3432" t="s">
        <v>64</v>
      </c>
    </row>
    <row r="3433" spans="1:12" x14ac:dyDescent="0.25">
      <c r="A3433">
        <v>11</v>
      </c>
      <c r="B3433" s="93">
        <v>43293</v>
      </c>
      <c r="C3433">
        <v>7</v>
      </c>
      <c r="D3433" t="s">
        <v>93</v>
      </c>
      <c r="E3433">
        <v>2018</v>
      </c>
      <c r="F3433" t="s">
        <v>23</v>
      </c>
      <c r="G3433" t="s">
        <v>35</v>
      </c>
      <c r="H3433" t="s">
        <v>344</v>
      </c>
      <c r="I3433">
        <v>32</v>
      </c>
      <c r="J3433">
        <v>0</v>
      </c>
      <c r="K3433" t="s">
        <v>729</v>
      </c>
      <c r="L3433" t="s">
        <v>35</v>
      </c>
    </row>
    <row r="3434" spans="1:12" x14ac:dyDescent="0.25">
      <c r="A3434">
        <v>11</v>
      </c>
      <c r="B3434" s="93">
        <v>43672</v>
      </c>
      <c r="C3434">
        <v>7</v>
      </c>
      <c r="D3434" t="s">
        <v>93</v>
      </c>
      <c r="E3434">
        <v>2019</v>
      </c>
      <c r="F3434" t="s">
        <v>23</v>
      </c>
      <c r="G3434" t="s">
        <v>63</v>
      </c>
      <c r="H3434" t="s">
        <v>719</v>
      </c>
      <c r="I3434">
        <v>107.29</v>
      </c>
      <c r="J3434">
        <v>0</v>
      </c>
      <c r="K3434" t="s">
        <v>729</v>
      </c>
      <c r="L3434" t="s">
        <v>64</v>
      </c>
    </row>
    <row r="3435" spans="1:12" x14ac:dyDescent="0.25">
      <c r="A3435">
        <v>13</v>
      </c>
      <c r="B3435" s="93">
        <v>43285</v>
      </c>
      <c r="C3435">
        <v>7</v>
      </c>
      <c r="D3435" t="s">
        <v>93</v>
      </c>
      <c r="E3435">
        <v>2018</v>
      </c>
      <c r="F3435" t="s">
        <v>21</v>
      </c>
      <c r="G3435" t="s">
        <v>36</v>
      </c>
      <c r="H3435" t="s">
        <v>334</v>
      </c>
      <c r="I3435">
        <v>56</v>
      </c>
      <c r="J3435">
        <v>0</v>
      </c>
      <c r="K3435" t="s">
        <v>232</v>
      </c>
      <c r="L3435" t="s">
        <v>222</v>
      </c>
    </row>
    <row r="3436" spans="1:12" x14ac:dyDescent="0.25">
      <c r="A3436">
        <v>13</v>
      </c>
      <c r="B3436" s="93">
        <v>43287</v>
      </c>
      <c r="C3436">
        <v>7</v>
      </c>
      <c r="D3436" t="s">
        <v>93</v>
      </c>
      <c r="E3436">
        <v>2018</v>
      </c>
      <c r="F3436" t="s">
        <v>21</v>
      </c>
      <c r="G3436" t="s">
        <v>36</v>
      </c>
      <c r="H3436" t="s">
        <v>337</v>
      </c>
      <c r="I3436">
        <v>16</v>
      </c>
      <c r="J3436">
        <v>0</v>
      </c>
      <c r="K3436" t="s">
        <v>232</v>
      </c>
      <c r="L3436" t="s">
        <v>222</v>
      </c>
    </row>
    <row r="3437" spans="1:12" x14ac:dyDescent="0.25">
      <c r="A3437">
        <v>13</v>
      </c>
      <c r="B3437" s="93">
        <v>43290</v>
      </c>
      <c r="C3437">
        <v>7</v>
      </c>
      <c r="D3437" t="s">
        <v>93</v>
      </c>
      <c r="E3437">
        <v>2018</v>
      </c>
      <c r="F3437" t="s">
        <v>22</v>
      </c>
      <c r="G3437" t="s">
        <v>36</v>
      </c>
      <c r="H3437" t="s">
        <v>339</v>
      </c>
      <c r="I3437">
        <v>24</v>
      </c>
      <c r="J3437">
        <v>0</v>
      </c>
      <c r="K3437" t="s">
        <v>232</v>
      </c>
      <c r="L3437" t="s">
        <v>222</v>
      </c>
    </row>
    <row r="3438" spans="1:12" x14ac:dyDescent="0.25">
      <c r="A3438">
        <v>13</v>
      </c>
      <c r="B3438" s="93">
        <v>43291</v>
      </c>
      <c r="C3438">
        <v>7</v>
      </c>
      <c r="D3438" t="s">
        <v>93</v>
      </c>
      <c r="E3438">
        <v>2018</v>
      </c>
      <c r="F3438" t="s">
        <v>22</v>
      </c>
      <c r="G3438" t="s">
        <v>340</v>
      </c>
      <c r="H3438" t="s">
        <v>341</v>
      </c>
      <c r="I3438">
        <v>80.14</v>
      </c>
      <c r="J3438">
        <v>0</v>
      </c>
      <c r="K3438" t="s">
        <v>232</v>
      </c>
      <c r="L3438" t="s">
        <v>34</v>
      </c>
    </row>
    <row r="3439" spans="1:12" x14ac:dyDescent="0.25">
      <c r="A3439">
        <v>13</v>
      </c>
      <c r="B3439" s="93">
        <v>43291</v>
      </c>
      <c r="C3439">
        <v>7</v>
      </c>
      <c r="D3439" t="s">
        <v>93</v>
      </c>
      <c r="E3439">
        <v>2018</v>
      </c>
      <c r="F3439" t="s">
        <v>21</v>
      </c>
      <c r="G3439" t="s">
        <v>340</v>
      </c>
      <c r="H3439" t="s">
        <v>341</v>
      </c>
      <c r="I3439">
        <v>560.16999999999996</v>
      </c>
      <c r="J3439">
        <v>0</v>
      </c>
      <c r="K3439" t="s">
        <v>232</v>
      </c>
      <c r="L3439" t="s">
        <v>34</v>
      </c>
    </row>
    <row r="3440" spans="1:12" x14ac:dyDescent="0.25">
      <c r="A3440">
        <v>13</v>
      </c>
      <c r="B3440" s="93">
        <v>43293</v>
      </c>
      <c r="C3440">
        <v>7</v>
      </c>
      <c r="D3440" t="s">
        <v>93</v>
      </c>
      <c r="E3440">
        <v>2018</v>
      </c>
      <c r="F3440" t="s">
        <v>21</v>
      </c>
      <c r="G3440" t="s">
        <v>36</v>
      </c>
      <c r="H3440" t="s">
        <v>344</v>
      </c>
      <c r="I3440">
        <v>16</v>
      </c>
      <c r="J3440">
        <v>0</v>
      </c>
      <c r="K3440" t="s">
        <v>232</v>
      </c>
      <c r="L3440" t="s">
        <v>222</v>
      </c>
    </row>
    <row r="3441" spans="1:12" x14ac:dyDescent="0.25">
      <c r="A3441">
        <v>13</v>
      </c>
      <c r="B3441" s="93">
        <v>43293</v>
      </c>
      <c r="C3441">
        <v>7</v>
      </c>
      <c r="D3441" t="s">
        <v>93</v>
      </c>
      <c r="E3441">
        <v>2018</v>
      </c>
      <c r="F3441" t="s">
        <v>22</v>
      </c>
      <c r="G3441" t="s">
        <v>36</v>
      </c>
      <c r="H3441" t="s">
        <v>344</v>
      </c>
      <c r="I3441">
        <v>24</v>
      </c>
      <c r="J3441">
        <v>0</v>
      </c>
      <c r="K3441" t="s">
        <v>232</v>
      </c>
      <c r="L3441" t="s">
        <v>222</v>
      </c>
    </row>
    <row r="3442" spans="1:12" x14ac:dyDescent="0.25">
      <c r="A3442">
        <v>13</v>
      </c>
      <c r="B3442" s="93">
        <v>43293</v>
      </c>
      <c r="C3442">
        <v>7</v>
      </c>
      <c r="D3442" t="s">
        <v>93</v>
      </c>
      <c r="E3442">
        <v>2018</v>
      </c>
      <c r="F3442" t="s">
        <v>23</v>
      </c>
      <c r="G3442" t="s">
        <v>63</v>
      </c>
      <c r="H3442" t="s">
        <v>344</v>
      </c>
      <c r="I3442">
        <v>65.22</v>
      </c>
      <c r="J3442">
        <v>0</v>
      </c>
      <c r="K3442" t="s">
        <v>232</v>
      </c>
      <c r="L3442" t="s">
        <v>64</v>
      </c>
    </row>
    <row r="3443" spans="1:12" x14ac:dyDescent="0.25">
      <c r="A3443">
        <v>13</v>
      </c>
      <c r="B3443" s="93">
        <v>43295</v>
      </c>
      <c r="C3443">
        <v>7</v>
      </c>
      <c r="D3443" t="s">
        <v>93</v>
      </c>
      <c r="E3443">
        <v>2018</v>
      </c>
      <c r="F3443" t="s">
        <v>21</v>
      </c>
      <c r="G3443" t="s">
        <v>36</v>
      </c>
      <c r="H3443" t="s">
        <v>347</v>
      </c>
      <c r="I3443">
        <v>16</v>
      </c>
      <c r="J3443">
        <v>0</v>
      </c>
      <c r="K3443" t="s">
        <v>232</v>
      </c>
      <c r="L3443" t="s">
        <v>222</v>
      </c>
    </row>
    <row r="3444" spans="1:12" x14ac:dyDescent="0.25">
      <c r="A3444">
        <v>13</v>
      </c>
      <c r="B3444" s="93">
        <v>43301</v>
      </c>
      <c r="C3444">
        <v>7</v>
      </c>
      <c r="D3444" t="s">
        <v>93</v>
      </c>
      <c r="E3444">
        <v>2018</v>
      </c>
      <c r="F3444" t="s">
        <v>22</v>
      </c>
      <c r="G3444" t="s">
        <v>36</v>
      </c>
      <c r="H3444" t="s">
        <v>358</v>
      </c>
      <c r="I3444">
        <v>8</v>
      </c>
      <c r="J3444">
        <v>0</v>
      </c>
      <c r="K3444" t="s">
        <v>232</v>
      </c>
      <c r="L3444" t="s">
        <v>222</v>
      </c>
    </row>
    <row r="3445" spans="1:12" x14ac:dyDescent="0.25">
      <c r="A3445">
        <v>13</v>
      </c>
      <c r="B3445" s="93">
        <v>43302</v>
      </c>
      <c r="C3445">
        <v>7</v>
      </c>
      <c r="D3445" t="s">
        <v>93</v>
      </c>
      <c r="E3445">
        <v>2018</v>
      </c>
      <c r="F3445" t="s">
        <v>21</v>
      </c>
      <c r="G3445" t="s">
        <v>36</v>
      </c>
      <c r="H3445" t="s">
        <v>359</v>
      </c>
      <c r="I3445">
        <v>16</v>
      </c>
      <c r="J3445">
        <v>0</v>
      </c>
      <c r="K3445" t="s">
        <v>232</v>
      </c>
      <c r="L3445" t="s">
        <v>222</v>
      </c>
    </row>
    <row r="3446" spans="1:12" x14ac:dyDescent="0.25">
      <c r="A3446">
        <v>13</v>
      </c>
      <c r="B3446" s="93">
        <v>43304</v>
      </c>
      <c r="C3446">
        <v>7</v>
      </c>
      <c r="D3446" t="s">
        <v>93</v>
      </c>
      <c r="E3446">
        <v>2018</v>
      </c>
      <c r="F3446" t="s">
        <v>21</v>
      </c>
      <c r="G3446" t="s">
        <v>36</v>
      </c>
      <c r="H3446" t="s">
        <v>360</v>
      </c>
      <c r="I3446">
        <v>32</v>
      </c>
      <c r="J3446">
        <v>0</v>
      </c>
      <c r="K3446" t="s">
        <v>232</v>
      </c>
      <c r="L3446" t="s">
        <v>222</v>
      </c>
    </row>
    <row r="3447" spans="1:12" x14ac:dyDescent="0.25">
      <c r="A3447">
        <v>13</v>
      </c>
      <c r="B3447" s="93">
        <v>43306</v>
      </c>
      <c r="C3447">
        <v>7</v>
      </c>
      <c r="D3447" t="s">
        <v>93</v>
      </c>
      <c r="E3447">
        <v>2018</v>
      </c>
      <c r="F3447" t="s">
        <v>22</v>
      </c>
      <c r="G3447" t="s">
        <v>362</v>
      </c>
      <c r="H3447" t="s">
        <v>363</v>
      </c>
      <c r="I3447">
        <v>49</v>
      </c>
      <c r="J3447">
        <v>0</v>
      </c>
      <c r="K3447" t="s">
        <v>232</v>
      </c>
      <c r="L3447" t="s">
        <v>34</v>
      </c>
    </row>
    <row r="3448" spans="1:12" x14ac:dyDescent="0.25">
      <c r="A3448">
        <v>13</v>
      </c>
      <c r="B3448" s="93">
        <v>43306</v>
      </c>
      <c r="C3448">
        <v>7</v>
      </c>
      <c r="D3448" t="s">
        <v>93</v>
      </c>
      <c r="E3448">
        <v>2018</v>
      </c>
      <c r="F3448" t="s">
        <v>21</v>
      </c>
      <c r="G3448" t="s">
        <v>362</v>
      </c>
      <c r="H3448" t="s">
        <v>363</v>
      </c>
      <c r="I3448">
        <v>548.05999999999995</v>
      </c>
      <c r="J3448">
        <v>0</v>
      </c>
      <c r="K3448" t="s">
        <v>232</v>
      </c>
      <c r="L3448" t="s">
        <v>34</v>
      </c>
    </row>
    <row r="3449" spans="1:12" x14ac:dyDescent="0.25">
      <c r="A3449">
        <v>13</v>
      </c>
      <c r="B3449" s="93">
        <v>43307</v>
      </c>
      <c r="C3449">
        <v>7</v>
      </c>
      <c r="D3449" t="s">
        <v>93</v>
      </c>
      <c r="E3449">
        <v>2018</v>
      </c>
      <c r="F3449" t="s">
        <v>22</v>
      </c>
      <c r="G3449" t="s">
        <v>36</v>
      </c>
      <c r="H3449" t="s">
        <v>365</v>
      </c>
      <c r="I3449">
        <v>8</v>
      </c>
      <c r="J3449">
        <v>0</v>
      </c>
      <c r="K3449" t="s">
        <v>232</v>
      </c>
      <c r="L3449" t="s">
        <v>222</v>
      </c>
    </row>
    <row r="3450" spans="1:12" x14ac:dyDescent="0.25">
      <c r="A3450">
        <v>13</v>
      </c>
      <c r="B3450" s="93">
        <v>43307</v>
      </c>
      <c r="C3450">
        <v>7</v>
      </c>
      <c r="D3450" t="s">
        <v>93</v>
      </c>
      <c r="E3450">
        <v>2018</v>
      </c>
      <c r="F3450" t="s">
        <v>21</v>
      </c>
      <c r="G3450" t="s">
        <v>36</v>
      </c>
      <c r="H3450" t="s">
        <v>365</v>
      </c>
      <c r="I3450">
        <v>32</v>
      </c>
      <c r="J3450">
        <v>0</v>
      </c>
      <c r="K3450" t="s">
        <v>232</v>
      </c>
      <c r="L3450" t="s">
        <v>222</v>
      </c>
    </row>
    <row r="3451" spans="1:12" x14ac:dyDescent="0.25">
      <c r="A3451">
        <v>13</v>
      </c>
      <c r="B3451" s="93">
        <v>43649</v>
      </c>
      <c r="C3451">
        <v>7</v>
      </c>
      <c r="D3451" t="s">
        <v>93</v>
      </c>
      <c r="E3451">
        <v>2019</v>
      </c>
      <c r="F3451" t="s">
        <v>21</v>
      </c>
      <c r="G3451" t="s">
        <v>36</v>
      </c>
      <c r="H3451" t="s">
        <v>691</v>
      </c>
      <c r="I3451">
        <v>56</v>
      </c>
      <c r="J3451">
        <v>0</v>
      </c>
      <c r="K3451" t="s">
        <v>232</v>
      </c>
      <c r="L3451" t="s">
        <v>222</v>
      </c>
    </row>
    <row r="3452" spans="1:12" x14ac:dyDescent="0.25">
      <c r="A3452">
        <v>13</v>
      </c>
      <c r="B3452" s="93">
        <v>43651</v>
      </c>
      <c r="C3452">
        <v>7</v>
      </c>
      <c r="D3452" t="s">
        <v>93</v>
      </c>
      <c r="E3452">
        <v>2019</v>
      </c>
      <c r="F3452" t="s">
        <v>23</v>
      </c>
      <c r="G3452" t="s">
        <v>63</v>
      </c>
      <c r="H3452" t="s">
        <v>694</v>
      </c>
      <c r="I3452">
        <v>31.71</v>
      </c>
      <c r="J3452">
        <v>0</v>
      </c>
      <c r="K3452" t="s">
        <v>232</v>
      </c>
      <c r="L3452" t="s">
        <v>64</v>
      </c>
    </row>
    <row r="3453" spans="1:12" x14ac:dyDescent="0.25">
      <c r="A3453">
        <v>13</v>
      </c>
      <c r="B3453" s="93">
        <v>43654</v>
      </c>
      <c r="C3453">
        <v>7</v>
      </c>
      <c r="D3453" t="s">
        <v>93</v>
      </c>
      <c r="E3453">
        <v>2019</v>
      </c>
      <c r="F3453" t="s">
        <v>22</v>
      </c>
      <c r="G3453" t="s">
        <v>36</v>
      </c>
      <c r="H3453" t="s">
        <v>696</v>
      </c>
      <c r="I3453">
        <v>8</v>
      </c>
      <c r="J3453">
        <v>0</v>
      </c>
      <c r="K3453" t="s">
        <v>232</v>
      </c>
      <c r="L3453" t="s">
        <v>222</v>
      </c>
    </row>
    <row r="3454" spans="1:12" x14ac:dyDescent="0.25">
      <c r="A3454">
        <v>13</v>
      </c>
      <c r="B3454" s="93">
        <v>43654</v>
      </c>
      <c r="C3454">
        <v>7</v>
      </c>
      <c r="D3454" t="s">
        <v>93</v>
      </c>
      <c r="E3454">
        <v>2019</v>
      </c>
      <c r="F3454" t="s">
        <v>21</v>
      </c>
      <c r="G3454" t="s">
        <v>36</v>
      </c>
      <c r="H3454" t="s">
        <v>696</v>
      </c>
      <c r="I3454">
        <v>40</v>
      </c>
      <c r="J3454">
        <v>0</v>
      </c>
      <c r="K3454" t="s">
        <v>232</v>
      </c>
      <c r="L3454" t="s">
        <v>222</v>
      </c>
    </row>
    <row r="3455" spans="1:12" x14ac:dyDescent="0.25">
      <c r="A3455">
        <v>13</v>
      </c>
      <c r="B3455" s="93">
        <v>43656</v>
      </c>
      <c r="C3455">
        <v>7</v>
      </c>
      <c r="D3455" t="s">
        <v>93</v>
      </c>
      <c r="E3455">
        <v>2019</v>
      </c>
      <c r="F3455" t="s">
        <v>21</v>
      </c>
      <c r="G3455" t="s">
        <v>36</v>
      </c>
      <c r="H3455" t="s">
        <v>698</v>
      </c>
      <c r="I3455">
        <v>16</v>
      </c>
      <c r="J3455">
        <v>0</v>
      </c>
      <c r="K3455" t="s">
        <v>232</v>
      </c>
      <c r="L3455" t="s">
        <v>222</v>
      </c>
    </row>
    <row r="3456" spans="1:12" x14ac:dyDescent="0.25">
      <c r="A3456">
        <v>13</v>
      </c>
      <c r="B3456" s="93">
        <v>43656</v>
      </c>
      <c r="C3456">
        <v>7</v>
      </c>
      <c r="D3456" t="s">
        <v>93</v>
      </c>
      <c r="E3456">
        <v>2019</v>
      </c>
      <c r="F3456" t="s">
        <v>22</v>
      </c>
      <c r="G3456" t="s">
        <v>699</v>
      </c>
      <c r="H3456" t="s">
        <v>700</v>
      </c>
      <c r="I3456">
        <v>19.899999999999999</v>
      </c>
      <c r="J3456">
        <v>0</v>
      </c>
      <c r="K3456" t="s">
        <v>232</v>
      </c>
      <c r="L3456" t="s">
        <v>34</v>
      </c>
    </row>
    <row r="3457" spans="1:12" x14ac:dyDescent="0.25">
      <c r="A3457">
        <v>13</v>
      </c>
      <c r="B3457" s="93">
        <v>43656</v>
      </c>
      <c r="C3457">
        <v>7</v>
      </c>
      <c r="D3457" t="s">
        <v>93</v>
      </c>
      <c r="E3457">
        <v>2019</v>
      </c>
      <c r="F3457" t="s">
        <v>21</v>
      </c>
      <c r="G3457" t="s">
        <v>699</v>
      </c>
      <c r="H3457" t="s">
        <v>700</v>
      </c>
      <c r="I3457">
        <v>757.32</v>
      </c>
      <c r="J3457">
        <v>0</v>
      </c>
      <c r="K3457" t="s">
        <v>232</v>
      </c>
      <c r="L3457" t="s">
        <v>34</v>
      </c>
    </row>
    <row r="3458" spans="1:12" x14ac:dyDescent="0.25">
      <c r="A3458">
        <v>13</v>
      </c>
      <c r="B3458" s="93">
        <v>43657</v>
      </c>
      <c r="C3458">
        <v>7</v>
      </c>
      <c r="D3458" t="s">
        <v>93</v>
      </c>
      <c r="E3458">
        <v>2019</v>
      </c>
      <c r="F3458" t="s">
        <v>21</v>
      </c>
      <c r="G3458" t="s">
        <v>36</v>
      </c>
      <c r="H3458" t="s">
        <v>701</v>
      </c>
      <c r="I3458">
        <v>16</v>
      </c>
      <c r="J3458">
        <v>0</v>
      </c>
      <c r="K3458" t="s">
        <v>232</v>
      </c>
      <c r="L3458" t="s">
        <v>222</v>
      </c>
    </row>
    <row r="3459" spans="1:12" x14ac:dyDescent="0.25">
      <c r="A3459">
        <v>13</v>
      </c>
      <c r="B3459" s="93">
        <v>43661</v>
      </c>
      <c r="C3459">
        <v>7</v>
      </c>
      <c r="D3459" t="s">
        <v>93</v>
      </c>
      <c r="E3459">
        <v>2019</v>
      </c>
      <c r="F3459" t="s">
        <v>21</v>
      </c>
      <c r="G3459" t="s">
        <v>36</v>
      </c>
      <c r="H3459" t="s">
        <v>704</v>
      </c>
      <c r="I3459">
        <v>24</v>
      </c>
      <c r="J3459">
        <v>0</v>
      </c>
      <c r="K3459" t="s">
        <v>232</v>
      </c>
      <c r="L3459" t="s">
        <v>222</v>
      </c>
    </row>
    <row r="3460" spans="1:12" x14ac:dyDescent="0.25">
      <c r="A3460">
        <v>13</v>
      </c>
      <c r="B3460" s="93">
        <v>43664</v>
      </c>
      <c r="C3460">
        <v>7</v>
      </c>
      <c r="D3460" t="s">
        <v>93</v>
      </c>
      <c r="E3460">
        <v>2019</v>
      </c>
      <c r="F3460" t="s">
        <v>21</v>
      </c>
      <c r="G3460" t="s">
        <v>36</v>
      </c>
      <c r="H3460" t="s">
        <v>707</v>
      </c>
      <c r="I3460">
        <v>56</v>
      </c>
      <c r="J3460">
        <v>0</v>
      </c>
      <c r="K3460" t="s">
        <v>232</v>
      </c>
      <c r="L3460" t="s">
        <v>222</v>
      </c>
    </row>
    <row r="3461" spans="1:12" x14ac:dyDescent="0.25">
      <c r="A3461">
        <v>13</v>
      </c>
      <c r="B3461" s="93">
        <v>43665</v>
      </c>
      <c r="C3461">
        <v>7</v>
      </c>
      <c r="D3461" t="s">
        <v>93</v>
      </c>
      <c r="E3461">
        <v>2019</v>
      </c>
      <c r="F3461" t="s">
        <v>21</v>
      </c>
      <c r="G3461" t="s">
        <v>36</v>
      </c>
      <c r="H3461" t="s">
        <v>708</v>
      </c>
      <c r="I3461">
        <v>32</v>
      </c>
      <c r="J3461">
        <v>0</v>
      </c>
      <c r="K3461" t="s">
        <v>232</v>
      </c>
      <c r="L3461" t="s">
        <v>222</v>
      </c>
    </row>
    <row r="3462" spans="1:12" x14ac:dyDescent="0.25">
      <c r="A3462">
        <v>13</v>
      </c>
      <c r="B3462" s="93">
        <v>43669</v>
      </c>
      <c r="C3462">
        <v>7</v>
      </c>
      <c r="D3462" t="s">
        <v>93</v>
      </c>
      <c r="E3462">
        <v>2019</v>
      </c>
      <c r="F3462" t="s">
        <v>21</v>
      </c>
      <c r="G3462" t="s">
        <v>36</v>
      </c>
      <c r="H3462" t="s">
        <v>714</v>
      </c>
      <c r="I3462">
        <v>24</v>
      </c>
      <c r="J3462">
        <v>0</v>
      </c>
      <c r="K3462" t="s">
        <v>232</v>
      </c>
      <c r="L3462" t="s">
        <v>222</v>
      </c>
    </row>
    <row r="3463" spans="1:12" x14ac:dyDescent="0.25">
      <c r="A3463">
        <v>13</v>
      </c>
      <c r="B3463" s="93">
        <v>43671</v>
      </c>
      <c r="C3463">
        <v>7</v>
      </c>
      <c r="D3463" t="s">
        <v>93</v>
      </c>
      <c r="E3463">
        <v>2019</v>
      </c>
      <c r="F3463" t="s">
        <v>22</v>
      </c>
      <c r="G3463" t="s">
        <v>716</v>
      </c>
      <c r="H3463" t="s">
        <v>717</v>
      </c>
      <c r="I3463">
        <v>60.7</v>
      </c>
      <c r="J3463">
        <v>0</v>
      </c>
      <c r="K3463" t="s">
        <v>232</v>
      </c>
      <c r="L3463" t="s">
        <v>34</v>
      </c>
    </row>
    <row r="3464" spans="1:12" x14ac:dyDescent="0.25">
      <c r="A3464">
        <v>13</v>
      </c>
      <c r="B3464" s="93">
        <v>43671</v>
      </c>
      <c r="C3464">
        <v>7</v>
      </c>
      <c r="D3464" t="s">
        <v>93</v>
      </c>
      <c r="E3464">
        <v>2019</v>
      </c>
      <c r="F3464" t="s">
        <v>21</v>
      </c>
      <c r="G3464" t="s">
        <v>716</v>
      </c>
      <c r="H3464" t="s">
        <v>717</v>
      </c>
      <c r="I3464">
        <v>566.5</v>
      </c>
      <c r="J3464">
        <v>0</v>
      </c>
      <c r="K3464" t="s">
        <v>232</v>
      </c>
      <c r="L3464" t="s">
        <v>34</v>
      </c>
    </row>
    <row r="3465" spans="1:12" x14ac:dyDescent="0.25">
      <c r="A3465">
        <v>13</v>
      </c>
      <c r="B3465" s="93">
        <v>43675</v>
      </c>
      <c r="C3465">
        <v>7</v>
      </c>
      <c r="D3465" t="s">
        <v>93</v>
      </c>
      <c r="E3465">
        <v>2019</v>
      </c>
      <c r="F3465" t="s">
        <v>21</v>
      </c>
      <c r="G3465" t="s">
        <v>36</v>
      </c>
      <c r="H3465" t="s">
        <v>721</v>
      </c>
      <c r="I3465">
        <v>8</v>
      </c>
      <c r="J3465">
        <v>0</v>
      </c>
      <c r="K3465" t="s">
        <v>232</v>
      </c>
      <c r="L3465" t="s">
        <v>222</v>
      </c>
    </row>
    <row r="3466" spans="1:12" x14ac:dyDescent="0.25">
      <c r="A3466">
        <v>13</v>
      </c>
      <c r="B3466" s="93">
        <v>43676</v>
      </c>
      <c r="C3466">
        <v>7</v>
      </c>
      <c r="D3466" t="s">
        <v>93</v>
      </c>
      <c r="E3466">
        <v>2019</v>
      </c>
      <c r="F3466" t="s">
        <v>23</v>
      </c>
      <c r="G3466" t="s">
        <v>36</v>
      </c>
      <c r="H3466" t="s">
        <v>723</v>
      </c>
      <c r="I3466">
        <v>8</v>
      </c>
      <c r="J3466">
        <v>0</v>
      </c>
      <c r="K3466" t="s">
        <v>232</v>
      </c>
      <c r="L3466" t="s">
        <v>222</v>
      </c>
    </row>
    <row r="3467" spans="1:12" x14ac:dyDescent="0.25">
      <c r="A3467">
        <v>13</v>
      </c>
      <c r="B3467" s="93">
        <v>43676</v>
      </c>
      <c r="C3467">
        <v>7</v>
      </c>
      <c r="D3467" t="s">
        <v>93</v>
      </c>
      <c r="E3467">
        <v>2019</v>
      </c>
      <c r="F3467" t="s">
        <v>21</v>
      </c>
      <c r="G3467" t="s">
        <v>36</v>
      </c>
      <c r="H3467" t="s">
        <v>723</v>
      </c>
      <c r="I3467">
        <v>32</v>
      </c>
      <c r="J3467">
        <v>0</v>
      </c>
      <c r="K3467" t="s">
        <v>232</v>
      </c>
      <c r="L3467" t="s">
        <v>222</v>
      </c>
    </row>
    <row r="3468" spans="1:12" x14ac:dyDescent="0.25">
      <c r="A3468">
        <v>14</v>
      </c>
      <c r="B3468" s="93">
        <v>43672</v>
      </c>
      <c r="C3468">
        <v>7</v>
      </c>
      <c r="D3468" t="s">
        <v>93</v>
      </c>
      <c r="E3468">
        <v>2019</v>
      </c>
      <c r="F3468" t="s">
        <v>23</v>
      </c>
      <c r="G3468" t="s">
        <v>37</v>
      </c>
      <c r="H3468" t="s">
        <v>399</v>
      </c>
      <c r="I3468">
        <v>8.4</v>
      </c>
      <c r="J3468">
        <v>0</v>
      </c>
      <c r="K3468" t="s">
        <v>233</v>
      </c>
      <c r="L3468" t="s">
        <v>35</v>
      </c>
    </row>
    <row r="3469" spans="1:12" x14ac:dyDescent="0.25">
      <c r="A3469">
        <v>15</v>
      </c>
      <c r="B3469" s="93">
        <v>43291</v>
      </c>
      <c r="C3469">
        <v>7</v>
      </c>
      <c r="D3469" t="s">
        <v>93</v>
      </c>
      <c r="E3469">
        <v>2018</v>
      </c>
      <c r="F3469" t="s">
        <v>23</v>
      </c>
      <c r="G3469" t="s">
        <v>37</v>
      </c>
      <c r="H3469" t="s">
        <v>133</v>
      </c>
      <c r="I3469">
        <v>9</v>
      </c>
      <c r="J3469">
        <v>0</v>
      </c>
      <c r="K3469" t="s">
        <v>234</v>
      </c>
      <c r="L3469" t="s">
        <v>35</v>
      </c>
    </row>
    <row r="3470" spans="1:12" x14ac:dyDescent="0.25">
      <c r="A3470">
        <v>15</v>
      </c>
      <c r="B3470" s="93">
        <v>43306</v>
      </c>
      <c r="C3470">
        <v>7</v>
      </c>
      <c r="D3470" t="s">
        <v>93</v>
      </c>
      <c r="E3470">
        <v>2018</v>
      </c>
      <c r="F3470" t="s">
        <v>21</v>
      </c>
      <c r="G3470" t="s">
        <v>362</v>
      </c>
      <c r="H3470" t="s">
        <v>363</v>
      </c>
      <c r="I3470">
        <v>48.91</v>
      </c>
      <c r="J3470">
        <v>0</v>
      </c>
      <c r="K3470" t="s">
        <v>234</v>
      </c>
      <c r="L3470" t="s">
        <v>34</v>
      </c>
    </row>
    <row r="3471" spans="1:12" x14ac:dyDescent="0.25">
      <c r="A3471">
        <v>15</v>
      </c>
      <c r="B3471" s="93">
        <v>43656</v>
      </c>
      <c r="C3471">
        <v>7</v>
      </c>
      <c r="D3471" t="s">
        <v>93</v>
      </c>
      <c r="E3471">
        <v>2019</v>
      </c>
      <c r="F3471" t="s">
        <v>21</v>
      </c>
      <c r="G3471" t="s">
        <v>699</v>
      </c>
      <c r="H3471" t="s">
        <v>700</v>
      </c>
      <c r="I3471">
        <v>29.64</v>
      </c>
      <c r="J3471">
        <v>0</v>
      </c>
      <c r="K3471" t="s">
        <v>234</v>
      </c>
      <c r="L3471" t="s">
        <v>34</v>
      </c>
    </row>
    <row r="3472" spans="1:12" x14ac:dyDescent="0.25">
      <c r="A3472">
        <v>15</v>
      </c>
      <c r="B3472" s="93">
        <v>43661</v>
      </c>
      <c r="C3472">
        <v>7</v>
      </c>
      <c r="D3472" t="s">
        <v>93</v>
      </c>
      <c r="E3472">
        <v>2019</v>
      </c>
      <c r="F3472" t="s">
        <v>23</v>
      </c>
      <c r="G3472" t="s">
        <v>37</v>
      </c>
      <c r="H3472" t="s">
        <v>133</v>
      </c>
      <c r="I3472">
        <v>10.5</v>
      </c>
      <c r="J3472">
        <v>0</v>
      </c>
      <c r="K3472" t="s">
        <v>234</v>
      </c>
      <c r="L3472" t="s">
        <v>35</v>
      </c>
    </row>
    <row r="3473" spans="1:12" x14ac:dyDescent="0.25">
      <c r="A3473">
        <v>16</v>
      </c>
      <c r="B3473" s="93">
        <v>43306</v>
      </c>
      <c r="C3473">
        <v>7</v>
      </c>
      <c r="D3473" t="s">
        <v>93</v>
      </c>
      <c r="E3473">
        <v>2018</v>
      </c>
      <c r="F3473" t="s">
        <v>21</v>
      </c>
      <c r="G3473" t="s">
        <v>362</v>
      </c>
      <c r="H3473" t="s">
        <v>363</v>
      </c>
      <c r="I3473">
        <v>14.73</v>
      </c>
      <c r="J3473">
        <v>0</v>
      </c>
      <c r="K3473" t="s">
        <v>727</v>
      </c>
      <c r="L3473" t="s">
        <v>34</v>
      </c>
    </row>
    <row r="3474" spans="1:12" x14ac:dyDescent="0.25">
      <c r="A3474">
        <v>16</v>
      </c>
      <c r="B3474" s="93">
        <v>43671</v>
      </c>
      <c r="C3474">
        <v>7</v>
      </c>
      <c r="D3474" t="s">
        <v>93</v>
      </c>
      <c r="E3474">
        <v>2019</v>
      </c>
      <c r="F3474" t="s">
        <v>23</v>
      </c>
      <c r="G3474" t="s">
        <v>37</v>
      </c>
      <c r="H3474" t="s">
        <v>319</v>
      </c>
      <c r="I3474">
        <v>12.08</v>
      </c>
      <c r="J3474">
        <v>0</v>
      </c>
      <c r="K3474" t="s">
        <v>727</v>
      </c>
      <c r="L3474" t="s">
        <v>35</v>
      </c>
    </row>
    <row r="3475" spans="1:12" x14ac:dyDescent="0.25">
      <c r="A3475">
        <v>17</v>
      </c>
      <c r="B3475" s="93">
        <v>43283</v>
      </c>
      <c r="C3475">
        <v>7</v>
      </c>
      <c r="D3475" t="s">
        <v>93</v>
      </c>
      <c r="E3475">
        <v>2018</v>
      </c>
      <c r="F3475" t="s">
        <v>23</v>
      </c>
      <c r="G3475" t="s">
        <v>37</v>
      </c>
      <c r="H3475" t="s">
        <v>303</v>
      </c>
      <c r="I3475">
        <v>3.6</v>
      </c>
      <c r="J3475">
        <v>0</v>
      </c>
      <c r="K3475" t="s">
        <v>235</v>
      </c>
      <c r="L3475" t="s">
        <v>35</v>
      </c>
    </row>
    <row r="3476" spans="1:12" x14ac:dyDescent="0.25">
      <c r="A3476">
        <v>17</v>
      </c>
      <c r="B3476" s="93">
        <v>43290</v>
      </c>
      <c r="C3476">
        <v>7</v>
      </c>
      <c r="D3476" t="s">
        <v>93</v>
      </c>
      <c r="E3476">
        <v>2018</v>
      </c>
      <c r="F3476" t="s">
        <v>23</v>
      </c>
      <c r="G3476" t="s">
        <v>37</v>
      </c>
      <c r="H3476" t="s">
        <v>303</v>
      </c>
      <c r="I3476">
        <v>3</v>
      </c>
      <c r="J3476">
        <v>0</v>
      </c>
      <c r="K3476" t="s">
        <v>235</v>
      </c>
      <c r="L3476" t="s">
        <v>35</v>
      </c>
    </row>
    <row r="3477" spans="1:12" x14ac:dyDescent="0.25">
      <c r="A3477">
        <v>17</v>
      </c>
      <c r="B3477" s="93">
        <v>43293</v>
      </c>
      <c r="C3477">
        <v>7</v>
      </c>
      <c r="D3477" t="s">
        <v>93</v>
      </c>
      <c r="E3477">
        <v>2018</v>
      </c>
      <c r="F3477" t="s">
        <v>23</v>
      </c>
      <c r="G3477" t="s">
        <v>63</v>
      </c>
      <c r="H3477" t="s">
        <v>344</v>
      </c>
      <c r="I3477">
        <v>45.65</v>
      </c>
      <c r="J3477">
        <v>0</v>
      </c>
      <c r="K3477" t="s">
        <v>235</v>
      </c>
      <c r="L3477" t="s">
        <v>64</v>
      </c>
    </row>
    <row r="3478" spans="1:12" x14ac:dyDescent="0.25">
      <c r="A3478">
        <v>17</v>
      </c>
      <c r="B3478" s="93">
        <v>43299</v>
      </c>
      <c r="C3478">
        <v>7</v>
      </c>
      <c r="D3478" t="s">
        <v>93</v>
      </c>
      <c r="E3478">
        <v>2018</v>
      </c>
      <c r="F3478" t="s">
        <v>23</v>
      </c>
      <c r="G3478" t="s">
        <v>37</v>
      </c>
      <c r="H3478" t="s">
        <v>303</v>
      </c>
      <c r="I3478">
        <v>1.8</v>
      </c>
      <c r="J3478">
        <v>0</v>
      </c>
      <c r="K3478" t="s">
        <v>235</v>
      </c>
      <c r="L3478" t="s">
        <v>35</v>
      </c>
    </row>
    <row r="3479" spans="1:12" x14ac:dyDescent="0.25">
      <c r="A3479">
        <v>17</v>
      </c>
      <c r="B3479" s="93">
        <v>43309</v>
      </c>
      <c r="C3479">
        <v>7</v>
      </c>
      <c r="D3479" t="s">
        <v>93</v>
      </c>
      <c r="E3479">
        <v>2018</v>
      </c>
      <c r="F3479" t="s">
        <v>23</v>
      </c>
      <c r="G3479" t="s">
        <v>37</v>
      </c>
      <c r="H3479" t="s">
        <v>303</v>
      </c>
      <c r="I3479">
        <v>9.1999999999999993</v>
      </c>
      <c r="J3479">
        <v>0</v>
      </c>
      <c r="K3479" t="s">
        <v>235</v>
      </c>
      <c r="L3479" t="s">
        <v>35</v>
      </c>
    </row>
    <row r="3480" spans="1:12" x14ac:dyDescent="0.25">
      <c r="A3480">
        <v>17</v>
      </c>
      <c r="B3480" s="93">
        <v>43658</v>
      </c>
      <c r="C3480">
        <v>7</v>
      </c>
      <c r="D3480" t="s">
        <v>93</v>
      </c>
      <c r="E3480">
        <v>2019</v>
      </c>
      <c r="F3480" t="s">
        <v>23</v>
      </c>
      <c r="G3480" t="s">
        <v>63</v>
      </c>
      <c r="H3480" t="s">
        <v>702</v>
      </c>
      <c r="I3480">
        <v>57.78</v>
      </c>
      <c r="J3480">
        <v>0</v>
      </c>
      <c r="K3480" t="s">
        <v>235</v>
      </c>
      <c r="L3480" t="s">
        <v>64</v>
      </c>
    </row>
    <row r="3481" spans="1:12" x14ac:dyDescent="0.25">
      <c r="A3481">
        <v>17</v>
      </c>
      <c r="B3481" s="93">
        <v>43671</v>
      </c>
      <c r="C3481">
        <v>7</v>
      </c>
      <c r="D3481" t="s">
        <v>93</v>
      </c>
      <c r="E3481">
        <v>2019</v>
      </c>
      <c r="F3481" t="s">
        <v>23</v>
      </c>
      <c r="G3481" t="s">
        <v>37</v>
      </c>
      <c r="H3481" t="s">
        <v>303</v>
      </c>
      <c r="I3481">
        <v>9.1999999999999993</v>
      </c>
      <c r="J3481">
        <v>0</v>
      </c>
      <c r="K3481" t="s">
        <v>235</v>
      </c>
      <c r="L3481" t="s">
        <v>35</v>
      </c>
    </row>
    <row r="3482" spans="1:12" x14ac:dyDescent="0.25">
      <c r="A3482">
        <v>18</v>
      </c>
      <c r="B3482" s="93">
        <v>43285</v>
      </c>
      <c r="C3482">
        <v>7</v>
      </c>
      <c r="D3482" t="s">
        <v>93</v>
      </c>
      <c r="E3482">
        <v>2018</v>
      </c>
      <c r="F3482" t="s">
        <v>21</v>
      </c>
      <c r="G3482" t="s">
        <v>36</v>
      </c>
      <c r="H3482" t="s">
        <v>334</v>
      </c>
      <c r="I3482">
        <v>24</v>
      </c>
      <c r="J3482">
        <v>0</v>
      </c>
      <c r="K3482" t="s">
        <v>236</v>
      </c>
      <c r="L3482" t="s">
        <v>222</v>
      </c>
    </row>
    <row r="3483" spans="1:12" x14ac:dyDescent="0.25">
      <c r="A3483">
        <v>18</v>
      </c>
      <c r="B3483" s="93">
        <v>43287</v>
      </c>
      <c r="C3483">
        <v>7</v>
      </c>
      <c r="D3483" t="s">
        <v>93</v>
      </c>
      <c r="E3483">
        <v>2018</v>
      </c>
      <c r="F3483" t="s">
        <v>21</v>
      </c>
      <c r="G3483" t="s">
        <v>36</v>
      </c>
      <c r="H3483" t="s">
        <v>337</v>
      </c>
      <c r="I3483">
        <v>8</v>
      </c>
      <c r="J3483">
        <v>0</v>
      </c>
      <c r="K3483" t="s">
        <v>236</v>
      </c>
      <c r="L3483" t="s">
        <v>222</v>
      </c>
    </row>
    <row r="3484" spans="1:12" x14ac:dyDescent="0.25">
      <c r="A3484">
        <v>18</v>
      </c>
      <c r="B3484" s="93">
        <v>43291</v>
      </c>
      <c r="C3484">
        <v>7</v>
      </c>
      <c r="D3484" t="s">
        <v>93</v>
      </c>
      <c r="E3484">
        <v>2018</v>
      </c>
      <c r="F3484" t="s">
        <v>21</v>
      </c>
      <c r="G3484" t="s">
        <v>340</v>
      </c>
      <c r="H3484" t="s">
        <v>341</v>
      </c>
      <c r="I3484">
        <v>429.05</v>
      </c>
      <c r="J3484">
        <v>0</v>
      </c>
      <c r="K3484" t="s">
        <v>236</v>
      </c>
      <c r="L3484" t="s">
        <v>34</v>
      </c>
    </row>
    <row r="3485" spans="1:12" x14ac:dyDescent="0.25">
      <c r="A3485">
        <v>18</v>
      </c>
      <c r="B3485" s="93">
        <v>43293</v>
      </c>
      <c r="C3485">
        <v>7</v>
      </c>
      <c r="D3485" t="s">
        <v>93</v>
      </c>
      <c r="E3485">
        <v>2018</v>
      </c>
      <c r="F3485" t="s">
        <v>23</v>
      </c>
      <c r="G3485" t="s">
        <v>67</v>
      </c>
      <c r="H3485" t="s">
        <v>344</v>
      </c>
      <c r="I3485">
        <v>25</v>
      </c>
      <c r="J3485">
        <v>0</v>
      </c>
      <c r="K3485" t="s">
        <v>236</v>
      </c>
      <c r="L3485" t="s">
        <v>266</v>
      </c>
    </row>
    <row r="3486" spans="1:12" x14ac:dyDescent="0.25">
      <c r="A3486">
        <v>18</v>
      </c>
      <c r="B3486" s="93">
        <v>43299</v>
      </c>
      <c r="C3486">
        <v>7</v>
      </c>
      <c r="D3486" t="s">
        <v>93</v>
      </c>
      <c r="E3486">
        <v>2018</v>
      </c>
      <c r="F3486" t="s">
        <v>23</v>
      </c>
      <c r="G3486" t="s">
        <v>37</v>
      </c>
      <c r="H3486" t="s">
        <v>290</v>
      </c>
      <c r="I3486">
        <v>2.1</v>
      </c>
      <c r="J3486">
        <v>0</v>
      </c>
      <c r="K3486" t="s">
        <v>236</v>
      </c>
      <c r="L3486" t="s">
        <v>35</v>
      </c>
    </row>
    <row r="3487" spans="1:12" x14ac:dyDescent="0.25">
      <c r="A3487">
        <v>18</v>
      </c>
      <c r="B3487" s="93">
        <v>43299</v>
      </c>
      <c r="C3487">
        <v>7</v>
      </c>
      <c r="D3487" t="s">
        <v>93</v>
      </c>
      <c r="E3487">
        <v>2018</v>
      </c>
      <c r="F3487" t="s">
        <v>21</v>
      </c>
      <c r="G3487" t="s">
        <v>36</v>
      </c>
      <c r="H3487" t="s">
        <v>353</v>
      </c>
      <c r="I3487">
        <v>24</v>
      </c>
      <c r="J3487">
        <v>0</v>
      </c>
      <c r="K3487" t="s">
        <v>236</v>
      </c>
      <c r="L3487" t="s">
        <v>222</v>
      </c>
    </row>
    <row r="3488" spans="1:12" x14ac:dyDescent="0.25">
      <c r="A3488">
        <v>18</v>
      </c>
      <c r="B3488" s="93">
        <v>43301</v>
      </c>
      <c r="C3488">
        <v>7</v>
      </c>
      <c r="D3488" t="s">
        <v>93</v>
      </c>
      <c r="E3488">
        <v>2018</v>
      </c>
      <c r="F3488" t="s">
        <v>21</v>
      </c>
      <c r="G3488" t="s">
        <v>36</v>
      </c>
      <c r="H3488" t="s">
        <v>358</v>
      </c>
      <c r="I3488">
        <v>8</v>
      </c>
      <c r="J3488">
        <v>0</v>
      </c>
      <c r="K3488" t="s">
        <v>236</v>
      </c>
      <c r="L3488" t="s">
        <v>222</v>
      </c>
    </row>
    <row r="3489" spans="1:12" x14ac:dyDescent="0.25">
      <c r="A3489">
        <v>18</v>
      </c>
      <c r="B3489" s="93">
        <v>43306</v>
      </c>
      <c r="C3489">
        <v>7</v>
      </c>
      <c r="D3489" t="s">
        <v>93</v>
      </c>
      <c r="E3489">
        <v>2018</v>
      </c>
      <c r="F3489" t="s">
        <v>22</v>
      </c>
      <c r="G3489" t="s">
        <v>362</v>
      </c>
      <c r="H3489" t="s">
        <v>363</v>
      </c>
      <c r="I3489">
        <v>14.79</v>
      </c>
      <c r="J3489">
        <v>0</v>
      </c>
      <c r="K3489" t="s">
        <v>236</v>
      </c>
      <c r="L3489" t="s">
        <v>34</v>
      </c>
    </row>
    <row r="3490" spans="1:12" x14ac:dyDescent="0.25">
      <c r="A3490">
        <v>18</v>
      </c>
      <c r="B3490" s="93">
        <v>43306</v>
      </c>
      <c r="C3490">
        <v>7</v>
      </c>
      <c r="D3490" t="s">
        <v>93</v>
      </c>
      <c r="E3490">
        <v>2018</v>
      </c>
      <c r="F3490" t="s">
        <v>23</v>
      </c>
      <c r="G3490" t="s">
        <v>362</v>
      </c>
      <c r="H3490" t="s">
        <v>363</v>
      </c>
      <c r="I3490">
        <v>52.41</v>
      </c>
      <c r="J3490">
        <v>0</v>
      </c>
      <c r="K3490" t="s">
        <v>236</v>
      </c>
      <c r="L3490" t="s">
        <v>34</v>
      </c>
    </row>
    <row r="3491" spans="1:12" x14ac:dyDescent="0.25">
      <c r="A3491">
        <v>18</v>
      </c>
      <c r="B3491" s="93">
        <v>43306</v>
      </c>
      <c r="C3491">
        <v>7</v>
      </c>
      <c r="D3491" t="s">
        <v>93</v>
      </c>
      <c r="E3491">
        <v>2018</v>
      </c>
      <c r="F3491" t="s">
        <v>21</v>
      </c>
      <c r="G3491" t="s">
        <v>362</v>
      </c>
      <c r="H3491" t="s">
        <v>363</v>
      </c>
      <c r="I3491">
        <v>339.08</v>
      </c>
      <c r="J3491">
        <v>0</v>
      </c>
      <c r="K3491" t="s">
        <v>236</v>
      </c>
      <c r="L3491" t="s">
        <v>34</v>
      </c>
    </row>
    <row r="3492" spans="1:12" x14ac:dyDescent="0.25">
      <c r="A3492">
        <v>18</v>
      </c>
      <c r="B3492" s="93">
        <v>43307</v>
      </c>
      <c r="C3492">
        <v>7</v>
      </c>
      <c r="D3492" t="s">
        <v>93</v>
      </c>
      <c r="E3492">
        <v>2018</v>
      </c>
      <c r="F3492" t="s">
        <v>21</v>
      </c>
      <c r="G3492" t="s">
        <v>36</v>
      </c>
      <c r="H3492" t="s">
        <v>365</v>
      </c>
      <c r="I3492">
        <v>24</v>
      </c>
      <c r="J3492">
        <v>0</v>
      </c>
      <c r="K3492" t="s">
        <v>236</v>
      </c>
      <c r="L3492" t="s">
        <v>222</v>
      </c>
    </row>
    <row r="3493" spans="1:12" x14ac:dyDescent="0.25">
      <c r="A3493">
        <v>18</v>
      </c>
      <c r="B3493" s="93">
        <v>43308</v>
      </c>
      <c r="C3493">
        <v>7</v>
      </c>
      <c r="D3493" t="s">
        <v>93</v>
      </c>
      <c r="E3493">
        <v>2018</v>
      </c>
      <c r="F3493" t="s">
        <v>23</v>
      </c>
      <c r="G3493" t="s">
        <v>37</v>
      </c>
      <c r="H3493" t="s">
        <v>290</v>
      </c>
      <c r="I3493">
        <v>2.9</v>
      </c>
      <c r="J3493">
        <v>0</v>
      </c>
      <c r="K3493" t="s">
        <v>236</v>
      </c>
      <c r="L3493" t="s">
        <v>35</v>
      </c>
    </row>
    <row r="3494" spans="1:12" x14ac:dyDescent="0.25">
      <c r="A3494">
        <v>18</v>
      </c>
      <c r="B3494" s="93">
        <v>43648</v>
      </c>
      <c r="C3494">
        <v>7</v>
      </c>
      <c r="D3494" t="s">
        <v>93</v>
      </c>
      <c r="E3494">
        <v>2019</v>
      </c>
      <c r="F3494" t="s">
        <v>23</v>
      </c>
      <c r="G3494" t="s">
        <v>37</v>
      </c>
      <c r="H3494" t="s">
        <v>290</v>
      </c>
      <c r="I3494">
        <v>4.75</v>
      </c>
      <c r="J3494">
        <v>0</v>
      </c>
      <c r="K3494" t="s">
        <v>236</v>
      </c>
      <c r="L3494" t="s">
        <v>35</v>
      </c>
    </row>
    <row r="3495" spans="1:12" x14ac:dyDescent="0.25">
      <c r="A3495">
        <v>18</v>
      </c>
      <c r="B3495" s="93">
        <v>43648</v>
      </c>
      <c r="C3495">
        <v>7</v>
      </c>
      <c r="D3495" t="s">
        <v>93</v>
      </c>
      <c r="E3495">
        <v>2019</v>
      </c>
      <c r="F3495" t="s">
        <v>21</v>
      </c>
      <c r="G3495" t="s">
        <v>36</v>
      </c>
      <c r="H3495" t="s">
        <v>689</v>
      </c>
      <c r="I3495">
        <v>32</v>
      </c>
      <c r="J3495">
        <v>0</v>
      </c>
      <c r="K3495" t="s">
        <v>236</v>
      </c>
      <c r="L3495" t="s">
        <v>222</v>
      </c>
    </row>
    <row r="3496" spans="1:12" x14ac:dyDescent="0.25">
      <c r="A3496">
        <v>18</v>
      </c>
      <c r="B3496" s="93">
        <v>43650</v>
      </c>
      <c r="C3496">
        <v>7</v>
      </c>
      <c r="D3496" t="s">
        <v>93</v>
      </c>
      <c r="E3496">
        <v>2019</v>
      </c>
      <c r="F3496" t="s">
        <v>21</v>
      </c>
      <c r="G3496" t="s">
        <v>36</v>
      </c>
      <c r="H3496" t="s">
        <v>692</v>
      </c>
      <c r="I3496">
        <v>8</v>
      </c>
      <c r="J3496">
        <v>0</v>
      </c>
      <c r="K3496" t="s">
        <v>236</v>
      </c>
      <c r="L3496" t="s">
        <v>222</v>
      </c>
    </row>
    <row r="3497" spans="1:12" x14ac:dyDescent="0.25">
      <c r="A3497">
        <v>18</v>
      </c>
      <c r="B3497" s="93">
        <v>43654</v>
      </c>
      <c r="C3497">
        <v>7</v>
      </c>
      <c r="D3497" t="s">
        <v>93</v>
      </c>
      <c r="E3497">
        <v>2019</v>
      </c>
      <c r="F3497" t="s">
        <v>23</v>
      </c>
      <c r="G3497" t="s">
        <v>37</v>
      </c>
      <c r="H3497" t="s">
        <v>290</v>
      </c>
      <c r="I3497">
        <v>3.7</v>
      </c>
      <c r="J3497">
        <v>0</v>
      </c>
      <c r="K3497" t="s">
        <v>236</v>
      </c>
      <c r="L3497" t="s">
        <v>35</v>
      </c>
    </row>
    <row r="3498" spans="1:12" x14ac:dyDescent="0.25">
      <c r="A3498">
        <v>18</v>
      </c>
      <c r="B3498" s="93">
        <v>43655</v>
      </c>
      <c r="C3498">
        <v>7</v>
      </c>
      <c r="D3498" t="s">
        <v>93</v>
      </c>
      <c r="E3498">
        <v>2019</v>
      </c>
      <c r="F3498" t="s">
        <v>23</v>
      </c>
      <c r="G3498" t="s">
        <v>63</v>
      </c>
      <c r="H3498" t="s">
        <v>697</v>
      </c>
      <c r="I3498">
        <v>297.8</v>
      </c>
      <c r="J3498">
        <v>0</v>
      </c>
      <c r="K3498" t="s">
        <v>236</v>
      </c>
      <c r="L3498" t="s">
        <v>64</v>
      </c>
    </row>
    <row r="3499" spans="1:12" x14ac:dyDescent="0.25">
      <c r="A3499">
        <v>18</v>
      </c>
      <c r="B3499" s="93">
        <v>43655</v>
      </c>
      <c r="C3499">
        <v>7</v>
      </c>
      <c r="D3499" t="s">
        <v>93</v>
      </c>
      <c r="E3499">
        <v>2019</v>
      </c>
      <c r="F3499" t="s">
        <v>23</v>
      </c>
      <c r="G3499" t="s">
        <v>58</v>
      </c>
      <c r="H3499" t="s">
        <v>697</v>
      </c>
      <c r="I3499">
        <v>0</v>
      </c>
      <c r="J3499">
        <v>297.8</v>
      </c>
      <c r="K3499" t="s">
        <v>236</v>
      </c>
      <c r="L3499" t="s">
        <v>222</v>
      </c>
    </row>
    <row r="3500" spans="1:12" x14ac:dyDescent="0.25">
      <c r="A3500">
        <v>18</v>
      </c>
      <c r="B3500" s="93">
        <v>43656</v>
      </c>
      <c r="C3500">
        <v>7</v>
      </c>
      <c r="D3500" t="s">
        <v>93</v>
      </c>
      <c r="E3500">
        <v>2019</v>
      </c>
      <c r="F3500" t="s">
        <v>21</v>
      </c>
      <c r="G3500" t="s">
        <v>699</v>
      </c>
      <c r="H3500" t="s">
        <v>700</v>
      </c>
      <c r="I3500">
        <v>453.9</v>
      </c>
      <c r="J3500">
        <v>0</v>
      </c>
      <c r="K3500" t="s">
        <v>236</v>
      </c>
      <c r="L3500" t="s">
        <v>34</v>
      </c>
    </row>
    <row r="3501" spans="1:12" x14ac:dyDescent="0.25">
      <c r="A3501">
        <v>18</v>
      </c>
      <c r="B3501" s="93">
        <v>43658</v>
      </c>
      <c r="C3501">
        <v>7</v>
      </c>
      <c r="D3501" t="s">
        <v>93</v>
      </c>
      <c r="E3501">
        <v>2019</v>
      </c>
      <c r="F3501" t="s">
        <v>23</v>
      </c>
      <c r="G3501" t="s">
        <v>37</v>
      </c>
      <c r="H3501" t="s">
        <v>290</v>
      </c>
      <c r="I3501">
        <v>5.55</v>
      </c>
      <c r="J3501">
        <v>0</v>
      </c>
      <c r="K3501" t="s">
        <v>236</v>
      </c>
      <c r="L3501" t="s">
        <v>35</v>
      </c>
    </row>
    <row r="3502" spans="1:12" x14ac:dyDescent="0.25">
      <c r="A3502">
        <v>18</v>
      </c>
      <c r="B3502" s="93">
        <v>43661</v>
      </c>
      <c r="C3502">
        <v>7</v>
      </c>
      <c r="D3502" t="s">
        <v>93</v>
      </c>
      <c r="E3502">
        <v>2019</v>
      </c>
      <c r="F3502" t="s">
        <v>23</v>
      </c>
      <c r="G3502" t="s">
        <v>37</v>
      </c>
      <c r="H3502" t="s">
        <v>290</v>
      </c>
      <c r="I3502">
        <v>4.75</v>
      </c>
      <c r="J3502">
        <v>0</v>
      </c>
      <c r="K3502" t="s">
        <v>236</v>
      </c>
      <c r="L3502" t="s">
        <v>35</v>
      </c>
    </row>
    <row r="3503" spans="1:12" x14ac:dyDescent="0.25">
      <c r="A3503">
        <v>18</v>
      </c>
      <c r="B3503" s="93">
        <v>43664</v>
      </c>
      <c r="C3503">
        <v>7</v>
      </c>
      <c r="D3503" t="s">
        <v>93</v>
      </c>
      <c r="E3503">
        <v>2019</v>
      </c>
      <c r="F3503" t="s">
        <v>21</v>
      </c>
      <c r="G3503" t="s">
        <v>36</v>
      </c>
      <c r="H3503" t="s">
        <v>707</v>
      </c>
      <c r="I3503">
        <v>48</v>
      </c>
      <c r="J3503">
        <v>0</v>
      </c>
      <c r="K3503" t="s">
        <v>236</v>
      </c>
      <c r="L3503" t="s">
        <v>222</v>
      </c>
    </row>
    <row r="3504" spans="1:12" x14ac:dyDescent="0.25">
      <c r="A3504">
        <v>18</v>
      </c>
      <c r="B3504" s="93">
        <v>43669</v>
      </c>
      <c r="C3504">
        <v>7</v>
      </c>
      <c r="D3504" t="s">
        <v>93</v>
      </c>
      <c r="E3504">
        <v>2019</v>
      </c>
      <c r="F3504" t="s">
        <v>23</v>
      </c>
      <c r="G3504" t="s">
        <v>63</v>
      </c>
      <c r="H3504" t="s">
        <v>714</v>
      </c>
      <c r="I3504">
        <v>10.7</v>
      </c>
      <c r="J3504">
        <v>0</v>
      </c>
      <c r="K3504" t="s">
        <v>236</v>
      </c>
      <c r="L3504" t="s">
        <v>64</v>
      </c>
    </row>
    <row r="3505" spans="1:12" x14ac:dyDescent="0.25">
      <c r="A3505">
        <v>18</v>
      </c>
      <c r="B3505" s="93">
        <v>43669</v>
      </c>
      <c r="C3505">
        <v>7</v>
      </c>
      <c r="D3505" t="s">
        <v>93</v>
      </c>
      <c r="E3505">
        <v>2019</v>
      </c>
      <c r="F3505" t="s">
        <v>21</v>
      </c>
      <c r="G3505" t="s">
        <v>36</v>
      </c>
      <c r="H3505" t="s">
        <v>714</v>
      </c>
      <c r="I3505">
        <v>16</v>
      </c>
      <c r="J3505">
        <v>0</v>
      </c>
      <c r="K3505" t="s">
        <v>236</v>
      </c>
      <c r="L3505" t="s">
        <v>222</v>
      </c>
    </row>
    <row r="3506" spans="1:12" x14ac:dyDescent="0.25">
      <c r="A3506">
        <v>18</v>
      </c>
      <c r="B3506" s="93">
        <v>43671</v>
      </c>
      <c r="C3506">
        <v>7</v>
      </c>
      <c r="D3506" t="s">
        <v>93</v>
      </c>
      <c r="E3506">
        <v>2019</v>
      </c>
      <c r="F3506" t="s">
        <v>22</v>
      </c>
      <c r="G3506" t="s">
        <v>716</v>
      </c>
      <c r="H3506" t="s">
        <v>717</v>
      </c>
      <c r="I3506">
        <v>14.12</v>
      </c>
      <c r="J3506">
        <v>0</v>
      </c>
      <c r="K3506" t="s">
        <v>236</v>
      </c>
      <c r="L3506" t="s">
        <v>34</v>
      </c>
    </row>
    <row r="3507" spans="1:12" x14ac:dyDescent="0.25">
      <c r="A3507">
        <v>18</v>
      </c>
      <c r="B3507" s="93">
        <v>43671</v>
      </c>
      <c r="C3507">
        <v>7</v>
      </c>
      <c r="D3507" t="s">
        <v>93</v>
      </c>
      <c r="E3507">
        <v>2019</v>
      </c>
      <c r="F3507" t="s">
        <v>21</v>
      </c>
      <c r="G3507" t="s">
        <v>716</v>
      </c>
      <c r="H3507" t="s">
        <v>717</v>
      </c>
      <c r="I3507">
        <v>423.51</v>
      </c>
      <c r="J3507">
        <v>0</v>
      </c>
      <c r="K3507" t="s">
        <v>236</v>
      </c>
      <c r="L3507" t="s">
        <v>34</v>
      </c>
    </row>
    <row r="3508" spans="1:12" x14ac:dyDescent="0.25">
      <c r="A3508">
        <v>18</v>
      </c>
      <c r="B3508" s="93">
        <v>43672</v>
      </c>
      <c r="C3508">
        <v>7</v>
      </c>
      <c r="D3508" t="s">
        <v>93</v>
      </c>
      <c r="E3508">
        <v>2019</v>
      </c>
      <c r="F3508" t="s">
        <v>23</v>
      </c>
      <c r="G3508" t="s">
        <v>37</v>
      </c>
      <c r="H3508" t="s">
        <v>290</v>
      </c>
      <c r="I3508">
        <v>14.35</v>
      </c>
      <c r="J3508">
        <v>0</v>
      </c>
      <c r="K3508" t="s">
        <v>236</v>
      </c>
      <c r="L3508" t="s">
        <v>35</v>
      </c>
    </row>
    <row r="3509" spans="1:12" x14ac:dyDescent="0.25">
      <c r="A3509">
        <v>18</v>
      </c>
      <c r="B3509" s="93">
        <v>43672</v>
      </c>
      <c r="C3509">
        <v>7</v>
      </c>
      <c r="D3509" t="s">
        <v>93</v>
      </c>
      <c r="E3509">
        <v>2019</v>
      </c>
      <c r="F3509" t="s">
        <v>23</v>
      </c>
      <c r="G3509" t="s">
        <v>63</v>
      </c>
      <c r="H3509" t="s">
        <v>719</v>
      </c>
      <c r="I3509">
        <v>76.81</v>
      </c>
      <c r="J3509">
        <v>0</v>
      </c>
      <c r="K3509" t="s">
        <v>236</v>
      </c>
      <c r="L3509" t="s">
        <v>64</v>
      </c>
    </row>
    <row r="3510" spans="1:12" x14ac:dyDescent="0.25">
      <c r="A3510">
        <v>18</v>
      </c>
      <c r="B3510" s="93">
        <v>43672</v>
      </c>
      <c r="C3510">
        <v>7</v>
      </c>
      <c r="D3510" t="s">
        <v>93</v>
      </c>
      <c r="E3510">
        <v>2019</v>
      </c>
      <c r="F3510" t="s">
        <v>23</v>
      </c>
      <c r="G3510" t="s">
        <v>58</v>
      </c>
      <c r="H3510" t="s">
        <v>719</v>
      </c>
      <c r="I3510">
        <v>116</v>
      </c>
      <c r="J3510">
        <v>0</v>
      </c>
      <c r="K3510" t="s">
        <v>236</v>
      </c>
      <c r="L3510" t="s">
        <v>222</v>
      </c>
    </row>
    <row r="3511" spans="1:12" x14ac:dyDescent="0.25">
      <c r="A3511">
        <v>19</v>
      </c>
      <c r="B3511" s="93">
        <v>43283</v>
      </c>
      <c r="C3511">
        <v>7</v>
      </c>
      <c r="D3511" t="s">
        <v>93</v>
      </c>
      <c r="E3511">
        <v>2018</v>
      </c>
      <c r="F3511" t="s">
        <v>21</v>
      </c>
      <c r="G3511" t="s">
        <v>36</v>
      </c>
      <c r="H3511" t="s">
        <v>332</v>
      </c>
      <c r="I3511">
        <v>16</v>
      </c>
      <c r="J3511">
        <v>0</v>
      </c>
      <c r="K3511" t="s">
        <v>237</v>
      </c>
      <c r="L3511" t="s">
        <v>222</v>
      </c>
    </row>
    <row r="3512" spans="1:12" x14ac:dyDescent="0.25">
      <c r="A3512">
        <v>19</v>
      </c>
      <c r="B3512" s="93">
        <v>43285</v>
      </c>
      <c r="C3512">
        <v>7</v>
      </c>
      <c r="D3512" t="s">
        <v>93</v>
      </c>
      <c r="E3512">
        <v>2018</v>
      </c>
      <c r="F3512" t="s">
        <v>21</v>
      </c>
      <c r="G3512" t="s">
        <v>36</v>
      </c>
      <c r="H3512" t="s">
        <v>334</v>
      </c>
      <c r="I3512">
        <v>56</v>
      </c>
      <c r="J3512">
        <v>0</v>
      </c>
      <c r="K3512" t="s">
        <v>237</v>
      </c>
      <c r="L3512" t="s">
        <v>222</v>
      </c>
    </row>
    <row r="3513" spans="1:12" x14ac:dyDescent="0.25">
      <c r="A3513">
        <v>19</v>
      </c>
      <c r="B3513" s="93">
        <v>43287</v>
      </c>
      <c r="C3513">
        <v>7</v>
      </c>
      <c r="D3513" t="s">
        <v>93</v>
      </c>
      <c r="E3513">
        <v>2018</v>
      </c>
      <c r="F3513" t="s">
        <v>21</v>
      </c>
      <c r="G3513" t="s">
        <v>36</v>
      </c>
      <c r="H3513" t="s">
        <v>337</v>
      </c>
      <c r="I3513">
        <v>48</v>
      </c>
      <c r="J3513">
        <v>0</v>
      </c>
      <c r="K3513" t="s">
        <v>237</v>
      </c>
      <c r="L3513" t="s">
        <v>222</v>
      </c>
    </row>
    <row r="3514" spans="1:12" x14ac:dyDescent="0.25">
      <c r="A3514">
        <v>19</v>
      </c>
      <c r="B3514" s="93">
        <v>43290</v>
      </c>
      <c r="C3514">
        <v>7</v>
      </c>
      <c r="D3514" t="s">
        <v>93</v>
      </c>
      <c r="E3514">
        <v>2018</v>
      </c>
      <c r="F3514" t="s">
        <v>21</v>
      </c>
      <c r="G3514" t="s">
        <v>36</v>
      </c>
      <c r="H3514" t="s">
        <v>339</v>
      </c>
      <c r="I3514">
        <v>16</v>
      </c>
      <c r="J3514">
        <v>0</v>
      </c>
      <c r="K3514" t="s">
        <v>237</v>
      </c>
      <c r="L3514" t="s">
        <v>222</v>
      </c>
    </row>
    <row r="3515" spans="1:12" x14ac:dyDescent="0.25">
      <c r="A3515">
        <v>19</v>
      </c>
      <c r="B3515" s="93">
        <v>43291</v>
      </c>
      <c r="C3515">
        <v>7</v>
      </c>
      <c r="D3515" t="s">
        <v>93</v>
      </c>
      <c r="E3515">
        <v>2018</v>
      </c>
      <c r="F3515" t="s">
        <v>21</v>
      </c>
      <c r="G3515" t="s">
        <v>340</v>
      </c>
      <c r="H3515" t="s">
        <v>341</v>
      </c>
      <c r="I3515">
        <v>1749.39</v>
      </c>
      <c r="J3515">
        <v>0</v>
      </c>
      <c r="K3515" t="s">
        <v>237</v>
      </c>
      <c r="L3515" t="s">
        <v>34</v>
      </c>
    </row>
    <row r="3516" spans="1:12" x14ac:dyDescent="0.25">
      <c r="A3516">
        <v>19</v>
      </c>
      <c r="B3516" s="93">
        <v>43293</v>
      </c>
      <c r="C3516">
        <v>7</v>
      </c>
      <c r="D3516" t="s">
        <v>93</v>
      </c>
      <c r="E3516">
        <v>2018</v>
      </c>
      <c r="F3516" t="s">
        <v>21</v>
      </c>
      <c r="G3516" t="s">
        <v>36</v>
      </c>
      <c r="H3516" t="s">
        <v>344</v>
      </c>
      <c r="I3516">
        <v>72</v>
      </c>
      <c r="J3516">
        <v>0</v>
      </c>
      <c r="K3516" t="s">
        <v>237</v>
      </c>
      <c r="L3516" t="s">
        <v>222</v>
      </c>
    </row>
    <row r="3517" spans="1:12" x14ac:dyDescent="0.25">
      <c r="A3517">
        <v>19</v>
      </c>
      <c r="B3517" s="93">
        <v>43293</v>
      </c>
      <c r="C3517">
        <v>7</v>
      </c>
      <c r="D3517" t="s">
        <v>93</v>
      </c>
      <c r="E3517">
        <v>2018</v>
      </c>
      <c r="F3517" t="s">
        <v>23</v>
      </c>
      <c r="G3517" t="s">
        <v>63</v>
      </c>
      <c r="H3517" t="s">
        <v>344</v>
      </c>
      <c r="I3517">
        <v>184.05</v>
      </c>
      <c r="J3517">
        <v>0</v>
      </c>
      <c r="K3517" t="s">
        <v>237</v>
      </c>
      <c r="L3517" t="s">
        <v>64</v>
      </c>
    </row>
    <row r="3518" spans="1:12" x14ac:dyDescent="0.25">
      <c r="A3518">
        <v>19</v>
      </c>
      <c r="B3518" s="93">
        <v>43298</v>
      </c>
      <c r="C3518">
        <v>7</v>
      </c>
      <c r="D3518" t="s">
        <v>93</v>
      </c>
      <c r="E3518">
        <v>2018</v>
      </c>
      <c r="F3518" t="s">
        <v>21</v>
      </c>
      <c r="G3518" t="s">
        <v>36</v>
      </c>
      <c r="H3518" t="s">
        <v>351</v>
      </c>
      <c r="I3518">
        <v>64</v>
      </c>
      <c r="J3518">
        <v>0</v>
      </c>
      <c r="K3518" t="s">
        <v>237</v>
      </c>
      <c r="L3518" t="s">
        <v>222</v>
      </c>
    </row>
    <row r="3519" spans="1:12" x14ac:dyDescent="0.25">
      <c r="A3519">
        <v>19</v>
      </c>
      <c r="B3519" s="93">
        <v>43302</v>
      </c>
      <c r="C3519">
        <v>7</v>
      </c>
      <c r="D3519" t="s">
        <v>93</v>
      </c>
      <c r="E3519">
        <v>2018</v>
      </c>
      <c r="F3519" t="s">
        <v>21</v>
      </c>
      <c r="G3519" t="s">
        <v>36</v>
      </c>
      <c r="H3519" t="s">
        <v>359</v>
      </c>
      <c r="I3519">
        <v>32</v>
      </c>
      <c r="J3519">
        <v>0</v>
      </c>
      <c r="K3519" t="s">
        <v>237</v>
      </c>
      <c r="L3519" t="s">
        <v>222</v>
      </c>
    </row>
    <row r="3520" spans="1:12" x14ac:dyDescent="0.25">
      <c r="A3520">
        <v>19</v>
      </c>
      <c r="B3520" s="93">
        <v>43305</v>
      </c>
      <c r="C3520">
        <v>7</v>
      </c>
      <c r="D3520" t="s">
        <v>93</v>
      </c>
      <c r="E3520">
        <v>2018</v>
      </c>
      <c r="F3520" t="s">
        <v>21</v>
      </c>
      <c r="G3520" t="s">
        <v>36</v>
      </c>
      <c r="H3520" t="s">
        <v>361</v>
      </c>
      <c r="I3520">
        <v>16</v>
      </c>
      <c r="J3520">
        <v>0</v>
      </c>
      <c r="K3520" t="s">
        <v>237</v>
      </c>
      <c r="L3520" t="s">
        <v>222</v>
      </c>
    </row>
    <row r="3521" spans="1:12" x14ac:dyDescent="0.25">
      <c r="A3521">
        <v>19</v>
      </c>
      <c r="B3521" s="93">
        <v>43306</v>
      </c>
      <c r="C3521">
        <v>7</v>
      </c>
      <c r="D3521" t="s">
        <v>93</v>
      </c>
      <c r="E3521">
        <v>2018</v>
      </c>
      <c r="F3521" t="s">
        <v>21</v>
      </c>
      <c r="G3521" t="s">
        <v>36</v>
      </c>
      <c r="H3521" t="s">
        <v>364</v>
      </c>
      <c r="I3521">
        <v>72</v>
      </c>
      <c r="J3521">
        <v>0</v>
      </c>
      <c r="K3521" t="s">
        <v>237</v>
      </c>
      <c r="L3521" t="s">
        <v>222</v>
      </c>
    </row>
    <row r="3522" spans="1:12" x14ac:dyDescent="0.25">
      <c r="A3522">
        <v>19</v>
      </c>
      <c r="B3522" s="93">
        <v>43306</v>
      </c>
      <c r="C3522">
        <v>7</v>
      </c>
      <c r="D3522" t="s">
        <v>93</v>
      </c>
      <c r="E3522">
        <v>2018</v>
      </c>
      <c r="F3522" t="s">
        <v>21</v>
      </c>
      <c r="G3522" t="s">
        <v>362</v>
      </c>
      <c r="H3522" t="s">
        <v>363</v>
      </c>
      <c r="I3522">
        <v>1542.51</v>
      </c>
      <c r="J3522">
        <v>0</v>
      </c>
      <c r="K3522" t="s">
        <v>237</v>
      </c>
      <c r="L3522" t="s">
        <v>34</v>
      </c>
    </row>
    <row r="3523" spans="1:12" x14ac:dyDescent="0.25">
      <c r="A3523">
        <v>19</v>
      </c>
      <c r="B3523" s="93">
        <v>43307</v>
      </c>
      <c r="C3523">
        <v>7</v>
      </c>
      <c r="D3523" t="s">
        <v>93</v>
      </c>
      <c r="E3523">
        <v>2018</v>
      </c>
      <c r="F3523" t="s">
        <v>21</v>
      </c>
      <c r="G3523" t="s">
        <v>36</v>
      </c>
      <c r="H3523" t="s">
        <v>365</v>
      </c>
      <c r="I3523">
        <v>8</v>
      </c>
      <c r="J3523">
        <v>0</v>
      </c>
      <c r="K3523" t="s">
        <v>237</v>
      </c>
      <c r="L3523" t="s">
        <v>222</v>
      </c>
    </row>
    <row r="3524" spans="1:12" x14ac:dyDescent="0.25">
      <c r="A3524">
        <v>19</v>
      </c>
      <c r="B3524" s="93">
        <v>43308</v>
      </c>
      <c r="C3524">
        <v>7</v>
      </c>
      <c r="D3524" t="s">
        <v>93</v>
      </c>
      <c r="E3524">
        <v>2018</v>
      </c>
      <c r="F3524" t="s">
        <v>23</v>
      </c>
      <c r="G3524" t="s">
        <v>37</v>
      </c>
      <c r="H3524" t="s">
        <v>148</v>
      </c>
      <c r="I3524">
        <v>7</v>
      </c>
      <c r="J3524">
        <v>0</v>
      </c>
      <c r="K3524" t="s">
        <v>237</v>
      </c>
      <c r="L3524" t="s">
        <v>35</v>
      </c>
    </row>
    <row r="3525" spans="1:12" x14ac:dyDescent="0.25">
      <c r="A3525">
        <v>19</v>
      </c>
      <c r="B3525" s="93">
        <v>43311</v>
      </c>
      <c r="C3525">
        <v>7</v>
      </c>
      <c r="D3525" t="s">
        <v>93</v>
      </c>
      <c r="E3525">
        <v>2018</v>
      </c>
      <c r="F3525" t="s">
        <v>21</v>
      </c>
      <c r="G3525" t="s">
        <v>36</v>
      </c>
      <c r="H3525" t="s">
        <v>371</v>
      </c>
      <c r="I3525">
        <v>24</v>
      </c>
      <c r="J3525">
        <v>0</v>
      </c>
      <c r="K3525" t="s">
        <v>237</v>
      </c>
      <c r="L3525" t="s">
        <v>222</v>
      </c>
    </row>
    <row r="3526" spans="1:12" x14ac:dyDescent="0.25">
      <c r="A3526">
        <v>19</v>
      </c>
      <c r="B3526" s="93">
        <v>43648</v>
      </c>
      <c r="C3526">
        <v>7</v>
      </c>
      <c r="D3526" t="s">
        <v>93</v>
      </c>
      <c r="E3526">
        <v>2019</v>
      </c>
      <c r="F3526" t="s">
        <v>22</v>
      </c>
      <c r="G3526" t="s">
        <v>36</v>
      </c>
      <c r="H3526" t="s">
        <v>689</v>
      </c>
      <c r="I3526">
        <v>8</v>
      </c>
      <c r="J3526">
        <v>0</v>
      </c>
      <c r="K3526" t="s">
        <v>237</v>
      </c>
      <c r="L3526" t="s">
        <v>222</v>
      </c>
    </row>
    <row r="3527" spans="1:12" x14ac:dyDescent="0.25">
      <c r="A3527">
        <v>19</v>
      </c>
      <c r="B3527" s="93">
        <v>43648</v>
      </c>
      <c r="C3527">
        <v>7</v>
      </c>
      <c r="D3527" t="s">
        <v>93</v>
      </c>
      <c r="E3527">
        <v>2019</v>
      </c>
      <c r="F3527" t="s">
        <v>23</v>
      </c>
      <c r="G3527" t="s">
        <v>64</v>
      </c>
      <c r="H3527" t="s">
        <v>689</v>
      </c>
      <c r="I3527">
        <v>30</v>
      </c>
      <c r="J3527">
        <v>0</v>
      </c>
      <c r="K3527" t="s">
        <v>237</v>
      </c>
      <c r="L3527" t="s">
        <v>64</v>
      </c>
    </row>
    <row r="3528" spans="1:12" x14ac:dyDescent="0.25">
      <c r="A3528">
        <v>19</v>
      </c>
      <c r="B3528" s="93">
        <v>43648</v>
      </c>
      <c r="C3528">
        <v>7</v>
      </c>
      <c r="D3528" t="s">
        <v>93</v>
      </c>
      <c r="E3528">
        <v>2019</v>
      </c>
      <c r="F3528" t="s">
        <v>21</v>
      </c>
      <c r="G3528" t="s">
        <v>36</v>
      </c>
      <c r="H3528" t="s">
        <v>689</v>
      </c>
      <c r="I3528">
        <v>56</v>
      </c>
      <c r="J3528">
        <v>0</v>
      </c>
      <c r="K3528" t="s">
        <v>237</v>
      </c>
      <c r="L3528" t="s">
        <v>222</v>
      </c>
    </row>
    <row r="3529" spans="1:12" x14ac:dyDescent="0.25">
      <c r="A3529">
        <v>19</v>
      </c>
      <c r="B3529" s="93">
        <v>43649</v>
      </c>
      <c r="C3529">
        <v>7</v>
      </c>
      <c r="D3529" t="s">
        <v>93</v>
      </c>
      <c r="E3529">
        <v>2019</v>
      </c>
      <c r="F3529" t="s">
        <v>21</v>
      </c>
      <c r="G3529" t="s">
        <v>36</v>
      </c>
      <c r="H3529" t="s">
        <v>691</v>
      </c>
      <c r="I3529">
        <v>40</v>
      </c>
      <c r="J3529">
        <v>0</v>
      </c>
      <c r="K3529" t="s">
        <v>237</v>
      </c>
      <c r="L3529" t="s">
        <v>222</v>
      </c>
    </row>
    <row r="3530" spans="1:12" x14ac:dyDescent="0.25">
      <c r="A3530">
        <v>19</v>
      </c>
      <c r="B3530" s="93">
        <v>43649</v>
      </c>
      <c r="C3530">
        <v>7</v>
      </c>
      <c r="D3530" t="s">
        <v>93</v>
      </c>
      <c r="E3530">
        <v>2019</v>
      </c>
      <c r="F3530" t="s">
        <v>23</v>
      </c>
      <c r="G3530" t="s">
        <v>63</v>
      </c>
      <c r="H3530" t="s">
        <v>691</v>
      </c>
      <c r="I3530">
        <v>102.76</v>
      </c>
      <c r="J3530">
        <v>0</v>
      </c>
      <c r="K3530" t="s">
        <v>237</v>
      </c>
      <c r="L3530" t="s">
        <v>64</v>
      </c>
    </row>
    <row r="3531" spans="1:12" x14ac:dyDescent="0.25">
      <c r="A3531">
        <v>19</v>
      </c>
      <c r="B3531" s="93">
        <v>43650</v>
      </c>
      <c r="C3531">
        <v>7</v>
      </c>
      <c r="D3531" t="s">
        <v>93</v>
      </c>
      <c r="E3531">
        <v>2019</v>
      </c>
      <c r="F3531" t="s">
        <v>21</v>
      </c>
      <c r="G3531" t="s">
        <v>36</v>
      </c>
      <c r="H3531" t="s">
        <v>692</v>
      </c>
      <c r="I3531">
        <v>16</v>
      </c>
      <c r="J3531">
        <v>0</v>
      </c>
      <c r="K3531" t="s">
        <v>237</v>
      </c>
      <c r="L3531" t="s">
        <v>222</v>
      </c>
    </row>
    <row r="3532" spans="1:12" x14ac:dyDescent="0.25">
      <c r="A3532">
        <v>19</v>
      </c>
      <c r="B3532" s="93">
        <v>43651</v>
      </c>
      <c r="C3532">
        <v>7</v>
      </c>
      <c r="D3532" t="s">
        <v>93</v>
      </c>
      <c r="E3532">
        <v>2019</v>
      </c>
      <c r="F3532" t="s">
        <v>23</v>
      </c>
      <c r="G3532" t="s">
        <v>64</v>
      </c>
      <c r="H3532" t="s">
        <v>694</v>
      </c>
      <c r="I3532">
        <v>30</v>
      </c>
      <c r="J3532">
        <v>0</v>
      </c>
      <c r="K3532" t="s">
        <v>237</v>
      </c>
      <c r="L3532" t="s">
        <v>64</v>
      </c>
    </row>
    <row r="3533" spans="1:12" x14ac:dyDescent="0.25">
      <c r="A3533">
        <v>19</v>
      </c>
      <c r="B3533" s="93">
        <v>43654</v>
      </c>
      <c r="C3533">
        <v>7</v>
      </c>
      <c r="D3533" t="s">
        <v>93</v>
      </c>
      <c r="E3533">
        <v>2019</v>
      </c>
      <c r="F3533" t="s">
        <v>21</v>
      </c>
      <c r="G3533" t="s">
        <v>36</v>
      </c>
      <c r="H3533" t="s">
        <v>696</v>
      </c>
      <c r="I3533">
        <v>40</v>
      </c>
      <c r="J3533">
        <v>0</v>
      </c>
      <c r="K3533" t="s">
        <v>237</v>
      </c>
      <c r="L3533" t="s">
        <v>222</v>
      </c>
    </row>
    <row r="3534" spans="1:12" x14ac:dyDescent="0.25">
      <c r="A3534">
        <v>19</v>
      </c>
      <c r="B3534" s="93">
        <v>43656</v>
      </c>
      <c r="C3534">
        <v>7</v>
      </c>
      <c r="D3534" t="s">
        <v>93</v>
      </c>
      <c r="E3534">
        <v>2019</v>
      </c>
      <c r="F3534" t="s">
        <v>22</v>
      </c>
      <c r="G3534" t="s">
        <v>699</v>
      </c>
      <c r="H3534" t="s">
        <v>700</v>
      </c>
      <c r="I3534">
        <v>122.52</v>
      </c>
      <c r="J3534">
        <v>0</v>
      </c>
      <c r="K3534" t="s">
        <v>237</v>
      </c>
      <c r="L3534" t="s">
        <v>34</v>
      </c>
    </row>
    <row r="3535" spans="1:12" x14ac:dyDescent="0.25">
      <c r="A3535">
        <v>19</v>
      </c>
      <c r="B3535" s="93">
        <v>43656</v>
      </c>
      <c r="C3535">
        <v>7</v>
      </c>
      <c r="D3535" t="s">
        <v>93</v>
      </c>
      <c r="E3535">
        <v>2019</v>
      </c>
      <c r="F3535" t="s">
        <v>21</v>
      </c>
      <c r="G3535" t="s">
        <v>699</v>
      </c>
      <c r="H3535" t="s">
        <v>700</v>
      </c>
      <c r="I3535">
        <v>1660.09</v>
      </c>
      <c r="J3535">
        <v>0</v>
      </c>
      <c r="K3535" t="s">
        <v>237</v>
      </c>
      <c r="L3535" t="s">
        <v>34</v>
      </c>
    </row>
    <row r="3536" spans="1:12" x14ac:dyDescent="0.25">
      <c r="A3536">
        <v>19</v>
      </c>
      <c r="B3536" s="93">
        <v>43657</v>
      </c>
      <c r="C3536">
        <v>7</v>
      </c>
      <c r="D3536" t="s">
        <v>93</v>
      </c>
      <c r="E3536">
        <v>2019</v>
      </c>
      <c r="F3536" t="s">
        <v>21</v>
      </c>
      <c r="G3536" t="s">
        <v>36</v>
      </c>
      <c r="H3536" t="s">
        <v>701</v>
      </c>
      <c r="I3536">
        <v>8</v>
      </c>
      <c r="J3536">
        <v>0</v>
      </c>
      <c r="K3536" t="s">
        <v>237</v>
      </c>
      <c r="L3536" t="s">
        <v>222</v>
      </c>
    </row>
    <row r="3537" spans="1:12" x14ac:dyDescent="0.25">
      <c r="A3537">
        <v>19</v>
      </c>
      <c r="B3537" s="93">
        <v>43659</v>
      </c>
      <c r="C3537">
        <v>7</v>
      </c>
      <c r="D3537" t="s">
        <v>93</v>
      </c>
      <c r="E3537">
        <v>2019</v>
      </c>
      <c r="F3537" t="s">
        <v>22</v>
      </c>
      <c r="G3537" t="s">
        <v>36</v>
      </c>
      <c r="H3537" t="s">
        <v>703</v>
      </c>
      <c r="I3537">
        <v>16</v>
      </c>
      <c r="J3537">
        <v>0</v>
      </c>
      <c r="K3537" t="s">
        <v>237</v>
      </c>
      <c r="L3537" t="s">
        <v>222</v>
      </c>
    </row>
    <row r="3538" spans="1:12" x14ac:dyDescent="0.25">
      <c r="A3538">
        <v>19</v>
      </c>
      <c r="B3538" s="93">
        <v>43659</v>
      </c>
      <c r="C3538">
        <v>7</v>
      </c>
      <c r="D3538" t="s">
        <v>93</v>
      </c>
      <c r="E3538">
        <v>2019</v>
      </c>
      <c r="F3538" t="s">
        <v>21</v>
      </c>
      <c r="G3538" t="s">
        <v>36</v>
      </c>
      <c r="H3538" t="s">
        <v>703</v>
      </c>
      <c r="I3538">
        <v>24</v>
      </c>
      <c r="J3538">
        <v>0</v>
      </c>
      <c r="K3538" t="s">
        <v>237</v>
      </c>
      <c r="L3538" t="s">
        <v>222</v>
      </c>
    </row>
    <row r="3539" spans="1:12" x14ac:dyDescent="0.25">
      <c r="A3539">
        <v>19</v>
      </c>
      <c r="B3539" s="93">
        <v>43662</v>
      </c>
      <c r="C3539">
        <v>7</v>
      </c>
      <c r="D3539" t="s">
        <v>93</v>
      </c>
      <c r="E3539">
        <v>2019</v>
      </c>
      <c r="F3539" t="s">
        <v>21</v>
      </c>
      <c r="G3539" t="s">
        <v>36</v>
      </c>
      <c r="H3539" t="s">
        <v>705</v>
      </c>
      <c r="I3539">
        <v>40</v>
      </c>
      <c r="J3539">
        <v>0</v>
      </c>
      <c r="K3539" t="s">
        <v>237</v>
      </c>
      <c r="L3539" t="s">
        <v>222</v>
      </c>
    </row>
    <row r="3540" spans="1:12" x14ac:dyDescent="0.25">
      <c r="A3540">
        <v>19</v>
      </c>
      <c r="B3540" s="93">
        <v>43664</v>
      </c>
      <c r="C3540">
        <v>7</v>
      </c>
      <c r="D3540" t="s">
        <v>93</v>
      </c>
      <c r="E3540">
        <v>2019</v>
      </c>
      <c r="F3540" t="s">
        <v>21</v>
      </c>
      <c r="G3540" t="s">
        <v>36</v>
      </c>
      <c r="H3540" t="s">
        <v>707</v>
      </c>
      <c r="I3540">
        <v>48</v>
      </c>
      <c r="J3540">
        <v>0</v>
      </c>
      <c r="K3540" t="s">
        <v>237</v>
      </c>
      <c r="L3540" t="s">
        <v>222</v>
      </c>
    </row>
    <row r="3541" spans="1:12" x14ac:dyDescent="0.25">
      <c r="A3541">
        <v>19</v>
      </c>
      <c r="B3541" s="93">
        <v>43665</v>
      </c>
      <c r="C3541">
        <v>7</v>
      </c>
      <c r="D3541" t="s">
        <v>93</v>
      </c>
      <c r="E3541">
        <v>2019</v>
      </c>
      <c r="F3541" t="s">
        <v>21</v>
      </c>
      <c r="G3541" t="s">
        <v>36</v>
      </c>
      <c r="H3541" t="s">
        <v>708</v>
      </c>
      <c r="I3541">
        <v>16</v>
      </c>
      <c r="J3541">
        <v>0</v>
      </c>
      <c r="K3541" t="s">
        <v>237</v>
      </c>
      <c r="L3541" t="s">
        <v>222</v>
      </c>
    </row>
    <row r="3542" spans="1:12" x14ac:dyDescent="0.25">
      <c r="A3542">
        <v>19</v>
      </c>
      <c r="B3542" s="93">
        <v>43666</v>
      </c>
      <c r="C3542">
        <v>7</v>
      </c>
      <c r="D3542" t="s">
        <v>93</v>
      </c>
      <c r="E3542">
        <v>2019</v>
      </c>
      <c r="F3542" t="s">
        <v>21</v>
      </c>
      <c r="G3542" t="s">
        <v>36</v>
      </c>
      <c r="H3542" t="s">
        <v>711</v>
      </c>
      <c r="I3542">
        <v>32</v>
      </c>
      <c r="J3542">
        <v>0</v>
      </c>
      <c r="K3542" t="s">
        <v>237</v>
      </c>
      <c r="L3542" t="s">
        <v>222</v>
      </c>
    </row>
    <row r="3543" spans="1:12" x14ac:dyDescent="0.25">
      <c r="A3543">
        <v>19</v>
      </c>
      <c r="B3543" s="93">
        <v>43668</v>
      </c>
      <c r="C3543">
        <v>7</v>
      </c>
      <c r="D3543" t="s">
        <v>93</v>
      </c>
      <c r="E3543">
        <v>2019</v>
      </c>
      <c r="F3543" t="s">
        <v>23</v>
      </c>
      <c r="G3543" t="s">
        <v>37</v>
      </c>
      <c r="H3543" t="s">
        <v>148</v>
      </c>
      <c r="I3543">
        <v>51.2</v>
      </c>
      <c r="J3543">
        <v>0</v>
      </c>
      <c r="K3543" t="s">
        <v>237</v>
      </c>
      <c r="L3543" t="s">
        <v>35</v>
      </c>
    </row>
    <row r="3544" spans="1:12" x14ac:dyDescent="0.25">
      <c r="A3544">
        <v>19</v>
      </c>
      <c r="B3544" s="93">
        <v>43669</v>
      </c>
      <c r="C3544">
        <v>7</v>
      </c>
      <c r="D3544" t="s">
        <v>93</v>
      </c>
      <c r="E3544">
        <v>2019</v>
      </c>
      <c r="F3544" t="s">
        <v>21</v>
      </c>
      <c r="G3544" t="s">
        <v>36</v>
      </c>
      <c r="H3544" t="s">
        <v>714</v>
      </c>
      <c r="I3544">
        <v>8</v>
      </c>
      <c r="J3544">
        <v>0</v>
      </c>
      <c r="K3544" t="s">
        <v>237</v>
      </c>
      <c r="L3544" t="s">
        <v>222</v>
      </c>
    </row>
    <row r="3545" spans="1:12" x14ac:dyDescent="0.25">
      <c r="A3545">
        <v>19</v>
      </c>
      <c r="B3545" s="93">
        <v>43671</v>
      </c>
      <c r="C3545">
        <v>7</v>
      </c>
      <c r="D3545" t="s">
        <v>93</v>
      </c>
      <c r="E3545">
        <v>2019</v>
      </c>
      <c r="F3545" t="s">
        <v>21</v>
      </c>
      <c r="G3545" t="s">
        <v>36</v>
      </c>
      <c r="H3545" t="s">
        <v>718</v>
      </c>
      <c r="I3545">
        <v>8</v>
      </c>
      <c r="J3545">
        <v>0</v>
      </c>
      <c r="K3545" t="s">
        <v>237</v>
      </c>
      <c r="L3545" t="s">
        <v>222</v>
      </c>
    </row>
    <row r="3546" spans="1:12" x14ac:dyDescent="0.25">
      <c r="A3546">
        <v>19</v>
      </c>
      <c r="B3546" s="93">
        <v>43671</v>
      </c>
      <c r="C3546">
        <v>7</v>
      </c>
      <c r="D3546" t="s">
        <v>93</v>
      </c>
      <c r="E3546">
        <v>2019</v>
      </c>
      <c r="F3546" t="s">
        <v>23</v>
      </c>
      <c r="G3546" t="s">
        <v>716</v>
      </c>
      <c r="H3546" t="s">
        <v>717</v>
      </c>
      <c r="I3546">
        <v>48.33</v>
      </c>
      <c r="J3546">
        <v>0</v>
      </c>
      <c r="K3546" t="s">
        <v>237</v>
      </c>
      <c r="L3546" t="s">
        <v>34</v>
      </c>
    </row>
    <row r="3547" spans="1:12" x14ac:dyDescent="0.25">
      <c r="A3547">
        <v>19</v>
      </c>
      <c r="B3547" s="93">
        <v>43671</v>
      </c>
      <c r="C3547">
        <v>7</v>
      </c>
      <c r="D3547" t="s">
        <v>93</v>
      </c>
      <c r="E3547">
        <v>2019</v>
      </c>
      <c r="F3547" t="s">
        <v>22</v>
      </c>
      <c r="G3547" t="s">
        <v>716</v>
      </c>
      <c r="H3547" t="s">
        <v>717</v>
      </c>
      <c r="I3547">
        <v>85.88</v>
      </c>
      <c r="J3547">
        <v>0</v>
      </c>
      <c r="K3547" t="s">
        <v>237</v>
      </c>
      <c r="L3547" t="s">
        <v>34</v>
      </c>
    </row>
    <row r="3548" spans="1:12" x14ac:dyDescent="0.25">
      <c r="A3548">
        <v>19</v>
      </c>
      <c r="B3548" s="93">
        <v>43671</v>
      </c>
      <c r="C3548">
        <v>7</v>
      </c>
      <c r="D3548" t="s">
        <v>93</v>
      </c>
      <c r="E3548">
        <v>2019</v>
      </c>
      <c r="F3548" t="s">
        <v>21</v>
      </c>
      <c r="G3548" t="s">
        <v>716</v>
      </c>
      <c r="H3548" t="s">
        <v>717</v>
      </c>
      <c r="I3548">
        <v>1098.96</v>
      </c>
      <c r="J3548">
        <v>0</v>
      </c>
      <c r="K3548" t="s">
        <v>237</v>
      </c>
      <c r="L3548" t="s">
        <v>34</v>
      </c>
    </row>
    <row r="3549" spans="1:12" x14ac:dyDescent="0.25">
      <c r="A3549">
        <v>19</v>
      </c>
      <c r="B3549" s="93">
        <v>43672</v>
      </c>
      <c r="C3549">
        <v>7</v>
      </c>
      <c r="D3549" t="s">
        <v>93</v>
      </c>
      <c r="E3549">
        <v>2019</v>
      </c>
      <c r="F3549" t="s">
        <v>21</v>
      </c>
      <c r="G3549" t="s">
        <v>36</v>
      </c>
      <c r="H3549" t="s">
        <v>719</v>
      </c>
      <c r="I3549">
        <v>8</v>
      </c>
      <c r="J3549">
        <v>0</v>
      </c>
      <c r="K3549" t="s">
        <v>237</v>
      </c>
      <c r="L3549" t="s">
        <v>222</v>
      </c>
    </row>
    <row r="3550" spans="1:12" x14ac:dyDescent="0.25">
      <c r="A3550">
        <v>19</v>
      </c>
      <c r="B3550" s="93">
        <v>43673</v>
      </c>
      <c r="C3550">
        <v>7</v>
      </c>
      <c r="D3550" t="s">
        <v>93</v>
      </c>
      <c r="E3550">
        <v>2019</v>
      </c>
      <c r="F3550" t="s">
        <v>22</v>
      </c>
      <c r="G3550" t="s">
        <v>36</v>
      </c>
      <c r="H3550" t="s">
        <v>720</v>
      </c>
      <c r="I3550">
        <v>8</v>
      </c>
      <c r="J3550">
        <v>0</v>
      </c>
      <c r="K3550" t="s">
        <v>237</v>
      </c>
      <c r="L3550" t="s">
        <v>222</v>
      </c>
    </row>
    <row r="3551" spans="1:12" x14ac:dyDescent="0.25">
      <c r="A3551">
        <v>19</v>
      </c>
      <c r="B3551" s="93">
        <v>43673</v>
      </c>
      <c r="C3551">
        <v>7</v>
      </c>
      <c r="D3551" t="s">
        <v>93</v>
      </c>
      <c r="E3551">
        <v>2019</v>
      </c>
      <c r="F3551" t="s">
        <v>21</v>
      </c>
      <c r="G3551" t="s">
        <v>36</v>
      </c>
      <c r="H3551" t="s">
        <v>720</v>
      </c>
      <c r="I3551">
        <v>16</v>
      </c>
      <c r="J3551">
        <v>0</v>
      </c>
      <c r="K3551" t="s">
        <v>237</v>
      </c>
      <c r="L3551" t="s">
        <v>222</v>
      </c>
    </row>
    <row r="3552" spans="1:12" x14ac:dyDescent="0.25">
      <c r="A3552">
        <v>19</v>
      </c>
      <c r="B3552" s="93">
        <v>43676</v>
      </c>
      <c r="C3552">
        <v>7</v>
      </c>
      <c r="D3552" t="s">
        <v>93</v>
      </c>
      <c r="E3552">
        <v>2019</v>
      </c>
      <c r="F3552" t="s">
        <v>21</v>
      </c>
      <c r="G3552" t="s">
        <v>36</v>
      </c>
      <c r="H3552" t="s">
        <v>723</v>
      </c>
      <c r="I3552">
        <v>40</v>
      </c>
      <c r="J3552">
        <v>0</v>
      </c>
      <c r="K3552" t="s">
        <v>237</v>
      </c>
      <c r="L3552" t="s">
        <v>222</v>
      </c>
    </row>
    <row r="3553" spans="1:12" x14ac:dyDescent="0.25">
      <c r="A3553">
        <v>20</v>
      </c>
      <c r="B3553" s="93">
        <v>43670</v>
      </c>
      <c r="C3553">
        <v>7</v>
      </c>
      <c r="D3553" t="s">
        <v>93</v>
      </c>
      <c r="E3553">
        <v>2019</v>
      </c>
      <c r="F3553" t="s">
        <v>23</v>
      </c>
      <c r="G3553" t="s">
        <v>37</v>
      </c>
      <c r="H3553" t="s">
        <v>187</v>
      </c>
      <c r="I3553">
        <v>3.6</v>
      </c>
      <c r="J3553">
        <v>0</v>
      </c>
      <c r="K3553" t="s">
        <v>238</v>
      </c>
      <c r="L3553" t="s">
        <v>35</v>
      </c>
    </row>
    <row r="3554" spans="1:12" x14ac:dyDescent="0.25">
      <c r="A3554">
        <v>21</v>
      </c>
      <c r="B3554" s="93">
        <v>43298</v>
      </c>
      <c r="C3554">
        <v>7</v>
      </c>
      <c r="D3554" t="s">
        <v>93</v>
      </c>
      <c r="E3554">
        <v>2018</v>
      </c>
      <c r="F3554" t="s">
        <v>23</v>
      </c>
      <c r="G3554" t="s">
        <v>37</v>
      </c>
      <c r="H3554" t="s">
        <v>352</v>
      </c>
      <c r="I3554">
        <v>3.6</v>
      </c>
      <c r="J3554">
        <v>0</v>
      </c>
      <c r="K3554" t="s">
        <v>726</v>
      </c>
      <c r="L3554" t="s">
        <v>35</v>
      </c>
    </row>
    <row r="3555" spans="1:12" x14ac:dyDescent="0.25">
      <c r="A3555">
        <v>22</v>
      </c>
      <c r="B3555" s="93">
        <v>43291</v>
      </c>
      <c r="C3555">
        <v>7</v>
      </c>
      <c r="D3555" t="s">
        <v>93</v>
      </c>
      <c r="E3555">
        <v>2018</v>
      </c>
      <c r="F3555" t="s">
        <v>21</v>
      </c>
      <c r="G3555" t="s">
        <v>340</v>
      </c>
      <c r="H3555" t="s">
        <v>341</v>
      </c>
      <c r="I3555">
        <v>178.36</v>
      </c>
      <c r="J3555">
        <v>0</v>
      </c>
      <c r="K3555" t="s">
        <v>239</v>
      </c>
      <c r="L3555" t="s">
        <v>34</v>
      </c>
    </row>
    <row r="3556" spans="1:12" x14ac:dyDescent="0.25">
      <c r="A3556">
        <v>22</v>
      </c>
      <c r="B3556" s="93">
        <v>43304</v>
      </c>
      <c r="C3556">
        <v>7</v>
      </c>
      <c r="D3556" t="s">
        <v>93</v>
      </c>
      <c r="E3556">
        <v>2018</v>
      </c>
      <c r="F3556" t="s">
        <v>23</v>
      </c>
      <c r="G3556" t="s">
        <v>36</v>
      </c>
      <c r="H3556" t="s">
        <v>360</v>
      </c>
      <c r="I3556">
        <v>8</v>
      </c>
      <c r="J3556">
        <v>0</v>
      </c>
      <c r="K3556" t="s">
        <v>239</v>
      </c>
      <c r="L3556" t="s">
        <v>222</v>
      </c>
    </row>
    <row r="3557" spans="1:12" x14ac:dyDescent="0.25">
      <c r="A3557">
        <v>22</v>
      </c>
      <c r="B3557" s="93">
        <v>43304</v>
      </c>
      <c r="C3557">
        <v>7</v>
      </c>
      <c r="D3557" t="s">
        <v>93</v>
      </c>
      <c r="E3557">
        <v>2018</v>
      </c>
      <c r="F3557" t="s">
        <v>21</v>
      </c>
      <c r="G3557" t="s">
        <v>36</v>
      </c>
      <c r="H3557" t="s">
        <v>360</v>
      </c>
      <c r="I3557">
        <v>8</v>
      </c>
      <c r="J3557">
        <v>0</v>
      </c>
      <c r="K3557" t="s">
        <v>239</v>
      </c>
      <c r="L3557" t="s">
        <v>222</v>
      </c>
    </row>
    <row r="3558" spans="1:12" x14ac:dyDescent="0.25">
      <c r="A3558">
        <v>22</v>
      </c>
      <c r="B3558" s="93">
        <v>43306</v>
      </c>
      <c r="C3558">
        <v>7</v>
      </c>
      <c r="D3558" t="s">
        <v>93</v>
      </c>
      <c r="E3558">
        <v>2018</v>
      </c>
      <c r="F3558" t="s">
        <v>21</v>
      </c>
      <c r="G3558" t="s">
        <v>362</v>
      </c>
      <c r="H3558" t="s">
        <v>363</v>
      </c>
      <c r="I3558">
        <v>288.79000000000002</v>
      </c>
      <c r="J3558">
        <v>0</v>
      </c>
      <c r="K3558" t="s">
        <v>239</v>
      </c>
      <c r="L3558" t="s">
        <v>34</v>
      </c>
    </row>
    <row r="3559" spans="1:12" x14ac:dyDescent="0.25">
      <c r="A3559">
        <v>22</v>
      </c>
      <c r="B3559" s="93">
        <v>43649</v>
      </c>
      <c r="C3559">
        <v>7</v>
      </c>
      <c r="D3559" t="s">
        <v>93</v>
      </c>
      <c r="E3559">
        <v>2019</v>
      </c>
      <c r="F3559" t="s">
        <v>23</v>
      </c>
      <c r="G3559" t="s">
        <v>37</v>
      </c>
      <c r="H3559" t="s">
        <v>185</v>
      </c>
      <c r="I3559">
        <v>6.6</v>
      </c>
      <c r="J3559">
        <v>0</v>
      </c>
      <c r="K3559" t="s">
        <v>239</v>
      </c>
      <c r="L3559" t="s">
        <v>35</v>
      </c>
    </row>
    <row r="3560" spans="1:12" x14ac:dyDescent="0.25">
      <c r="A3560">
        <v>22</v>
      </c>
      <c r="B3560" s="93">
        <v>43656</v>
      </c>
      <c r="C3560">
        <v>7</v>
      </c>
      <c r="D3560" t="s">
        <v>93</v>
      </c>
      <c r="E3560">
        <v>2019</v>
      </c>
      <c r="F3560" t="s">
        <v>21</v>
      </c>
      <c r="G3560" t="s">
        <v>699</v>
      </c>
      <c r="H3560" t="s">
        <v>700</v>
      </c>
      <c r="I3560">
        <v>339.11</v>
      </c>
      <c r="J3560">
        <v>0</v>
      </c>
      <c r="K3560" t="s">
        <v>239</v>
      </c>
      <c r="L3560" t="s">
        <v>34</v>
      </c>
    </row>
    <row r="3561" spans="1:12" x14ac:dyDescent="0.25">
      <c r="A3561">
        <v>22</v>
      </c>
      <c r="B3561" s="93">
        <v>43671</v>
      </c>
      <c r="C3561">
        <v>7</v>
      </c>
      <c r="D3561" t="s">
        <v>93</v>
      </c>
      <c r="E3561">
        <v>2019</v>
      </c>
      <c r="F3561" t="s">
        <v>21</v>
      </c>
      <c r="G3561" t="s">
        <v>716</v>
      </c>
      <c r="H3561" t="s">
        <v>717</v>
      </c>
      <c r="I3561">
        <v>492.39</v>
      </c>
      <c r="J3561">
        <v>0</v>
      </c>
      <c r="K3561" t="s">
        <v>239</v>
      </c>
      <c r="L3561" t="s">
        <v>34</v>
      </c>
    </row>
    <row r="3562" spans="1:12" x14ac:dyDescent="0.25">
      <c r="A3562">
        <v>23</v>
      </c>
      <c r="B3562" s="93">
        <v>43287</v>
      </c>
      <c r="C3562">
        <v>7</v>
      </c>
      <c r="D3562" t="s">
        <v>93</v>
      </c>
      <c r="E3562">
        <v>2018</v>
      </c>
      <c r="F3562" t="s">
        <v>21</v>
      </c>
      <c r="G3562" t="s">
        <v>36</v>
      </c>
      <c r="H3562" t="s">
        <v>337</v>
      </c>
      <c r="I3562">
        <v>16</v>
      </c>
      <c r="J3562">
        <v>0</v>
      </c>
      <c r="K3562" t="s">
        <v>240</v>
      </c>
      <c r="L3562" t="s">
        <v>222</v>
      </c>
    </row>
    <row r="3563" spans="1:12" x14ac:dyDescent="0.25">
      <c r="A3563">
        <v>23</v>
      </c>
      <c r="B3563" s="93">
        <v>43291</v>
      </c>
      <c r="C3563">
        <v>7</v>
      </c>
      <c r="D3563" t="s">
        <v>93</v>
      </c>
      <c r="E3563">
        <v>2018</v>
      </c>
      <c r="F3563" t="s">
        <v>21</v>
      </c>
      <c r="G3563" t="s">
        <v>340</v>
      </c>
      <c r="H3563" t="s">
        <v>341</v>
      </c>
      <c r="I3563">
        <v>383.97</v>
      </c>
      <c r="J3563">
        <v>0</v>
      </c>
      <c r="K3563" t="s">
        <v>240</v>
      </c>
      <c r="L3563" t="s">
        <v>34</v>
      </c>
    </row>
    <row r="3564" spans="1:12" x14ac:dyDescent="0.25">
      <c r="A3564">
        <v>23</v>
      </c>
      <c r="B3564" s="93">
        <v>43293</v>
      </c>
      <c r="C3564">
        <v>7</v>
      </c>
      <c r="D3564" t="s">
        <v>93</v>
      </c>
      <c r="E3564">
        <v>2018</v>
      </c>
      <c r="F3564" t="s">
        <v>23</v>
      </c>
      <c r="G3564" t="s">
        <v>63</v>
      </c>
      <c r="H3564" t="s">
        <v>344</v>
      </c>
      <c r="I3564">
        <v>142.33000000000001</v>
      </c>
      <c r="J3564">
        <v>0</v>
      </c>
      <c r="K3564" t="s">
        <v>240</v>
      </c>
      <c r="L3564" t="s">
        <v>64</v>
      </c>
    </row>
    <row r="3565" spans="1:12" x14ac:dyDescent="0.25">
      <c r="A3565">
        <v>23</v>
      </c>
      <c r="B3565" s="93">
        <v>43306</v>
      </c>
      <c r="C3565">
        <v>7</v>
      </c>
      <c r="D3565" t="s">
        <v>93</v>
      </c>
      <c r="E3565">
        <v>2018</v>
      </c>
      <c r="F3565" t="s">
        <v>21</v>
      </c>
      <c r="G3565" t="s">
        <v>362</v>
      </c>
      <c r="H3565" t="s">
        <v>363</v>
      </c>
      <c r="I3565">
        <v>469.33</v>
      </c>
      <c r="J3565">
        <v>0</v>
      </c>
      <c r="K3565" t="s">
        <v>240</v>
      </c>
      <c r="L3565" t="s">
        <v>34</v>
      </c>
    </row>
    <row r="3566" spans="1:12" x14ac:dyDescent="0.25">
      <c r="A3566">
        <v>23</v>
      </c>
      <c r="B3566" s="93">
        <v>43649</v>
      </c>
      <c r="C3566">
        <v>7</v>
      </c>
      <c r="D3566" t="s">
        <v>93</v>
      </c>
      <c r="E3566">
        <v>2019</v>
      </c>
      <c r="F3566" t="s">
        <v>23</v>
      </c>
      <c r="G3566" t="s">
        <v>63</v>
      </c>
      <c r="H3566" t="s">
        <v>691</v>
      </c>
      <c r="I3566">
        <v>94.23</v>
      </c>
      <c r="J3566">
        <v>0</v>
      </c>
      <c r="K3566" t="s">
        <v>240</v>
      </c>
      <c r="L3566" t="s">
        <v>64</v>
      </c>
    </row>
    <row r="3567" spans="1:12" x14ac:dyDescent="0.25">
      <c r="A3567">
        <v>23</v>
      </c>
      <c r="B3567" s="93">
        <v>43650</v>
      </c>
      <c r="C3567">
        <v>7</v>
      </c>
      <c r="D3567" t="s">
        <v>93</v>
      </c>
      <c r="E3567">
        <v>2019</v>
      </c>
      <c r="F3567" t="s">
        <v>23</v>
      </c>
      <c r="G3567" t="s">
        <v>37</v>
      </c>
      <c r="H3567" t="s">
        <v>168</v>
      </c>
      <c r="I3567">
        <v>3.7</v>
      </c>
      <c r="J3567">
        <v>0</v>
      </c>
      <c r="K3567" t="s">
        <v>240</v>
      </c>
      <c r="L3567" t="s">
        <v>35</v>
      </c>
    </row>
    <row r="3568" spans="1:12" x14ac:dyDescent="0.25">
      <c r="A3568">
        <v>23</v>
      </c>
      <c r="B3568" s="93">
        <v>43654</v>
      </c>
      <c r="C3568">
        <v>7</v>
      </c>
      <c r="D3568" t="s">
        <v>93</v>
      </c>
      <c r="E3568">
        <v>2019</v>
      </c>
      <c r="F3568" t="s">
        <v>21</v>
      </c>
      <c r="G3568" t="s">
        <v>36</v>
      </c>
      <c r="H3568" t="s">
        <v>696</v>
      </c>
      <c r="I3568">
        <v>8</v>
      </c>
      <c r="J3568">
        <v>0</v>
      </c>
      <c r="K3568" t="s">
        <v>240</v>
      </c>
      <c r="L3568" t="s">
        <v>222</v>
      </c>
    </row>
    <row r="3569" spans="1:12" x14ac:dyDescent="0.25">
      <c r="A3569">
        <v>23</v>
      </c>
      <c r="B3569" s="93">
        <v>43656</v>
      </c>
      <c r="C3569">
        <v>7</v>
      </c>
      <c r="D3569" t="s">
        <v>93</v>
      </c>
      <c r="E3569">
        <v>2019</v>
      </c>
      <c r="F3569" t="s">
        <v>21</v>
      </c>
      <c r="G3569" t="s">
        <v>36</v>
      </c>
      <c r="H3569" t="s">
        <v>698</v>
      </c>
      <c r="I3569">
        <v>8</v>
      </c>
      <c r="J3569">
        <v>0</v>
      </c>
      <c r="K3569" t="s">
        <v>240</v>
      </c>
      <c r="L3569" t="s">
        <v>222</v>
      </c>
    </row>
    <row r="3570" spans="1:12" x14ac:dyDescent="0.25">
      <c r="A3570">
        <v>23</v>
      </c>
      <c r="B3570" s="93">
        <v>43656</v>
      </c>
      <c r="C3570">
        <v>7</v>
      </c>
      <c r="D3570" t="s">
        <v>93</v>
      </c>
      <c r="E3570">
        <v>2019</v>
      </c>
      <c r="F3570" t="s">
        <v>23</v>
      </c>
      <c r="G3570" t="s">
        <v>699</v>
      </c>
      <c r="H3570" t="s">
        <v>700</v>
      </c>
      <c r="I3570">
        <v>42.15</v>
      </c>
      <c r="J3570">
        <v>0</v>
      </c>
      <c r="K3570" t="s">
        <v>240</v>
      </c>
      <c r="L3570" t="s">
        <v>34</v>
      </c>
    </row>
    <row r="3571" spans="1:12" x14ac:dyDescent="0.25">
      <c r="A3571">
        <v>23</v>
      </c>
      <c r="B3571" s="93">
        <v>43656</v>
      </c>
      <c r="C3571">
        <v>7</v>
      </c>
      <c r="D3571" t="s">
        <v>93</v>
      </c>
      <c r="E3571">
        <v>2019</v>
      </c>
      <c r="F3571" t="s">
        <v>21</v>
      </c>
      <c r="G3571" t="s">
        <v>699</v>
      </c>
      <c r="H3571" t="s">
        <v>700</v>
      </c>
      <c r="I3571">
        <v>706.08</v>
      </c>
      <c r="J3571">
        <v>0</v>
      </c>
      <c r="K3571" t="s">
        <v>240</v>
      </c>
      <c r="L3571" t="s">
        <v>34</v>
      </c>
    </row>
    <row r="3572" spans="1:12" x14ac:dyDescent="0.25">
      <c r="A3572">
        <v>23</v>
      </c>
      <c r="B3572" s="93">
        <v>43657</v>
      </c>
      <c r="C3572">
        <v>7</v>
      </c>
      <c r="D3572" t="s">
        <v>93</v>
      </c>
      <c r="E3572">
        <v>2019</v>
      </c>
      <c r="F3572" t="s">
        <v>21</v>
      </c>
      <c r="G3572" t="s">
        <v>36</v>
      </c>
      <c r="H3572" t="s">
        <v>701</v>
      </c>
      <c r="I3572">
        <v>16</v>
      </c>
      <c r="J3572">
        <v>0</v>
      </c>
      <c r="K3572" t="s">
        <v>240</v>
      </c>
      <c r="L3572" t="s">
        <v>222</v>
      </c>
    </row>
    <row r="3573" spans="1:12" x14ac:dyDescent="0.25">
      <c r="A3573">
        <v>23</v>
      </c>
      <c r="B3573" s="93">
        <v>43663</v>
      </c>
      <c r="C3573">
        <v>7</v>
      </c>
      <c r="D3573" t="s">
        <v>93</v>
      </c>
      <c r="E3573">
        <v>2019</v>
      </c>
      <c r="F3573" t="s">
        <v>21</v>
      </c>
      <c r="G3573" t="s">
        <v>36</v>
      </c>
      <c r="H3573" t="s">
        <v>706</v>
      </c>
      <c r="I3573">
        <v>24</v>
      </c>
      <c r="J3573">
        <v>0</v>
      </c>
      <c r="K3573" t="s">
        <v>240</v>
      </c>
      <c r="L3573" t="s">
        <v>222</v>
      </c>
    </row>
    <row r="3574" spans="1:12" x14ac:dyDescent="0.25">
      <c r="A3574">
        <v>23</v>
      </c>
      <c r="B3574" s="93">
        <v>43670</v>
      </c>
      <c r="C3574">
        <v>7</v>
      </c>
      <c r="D3574" t="s">
        <v>93</v>
      </c>
      <c r="E3574">
        <v>2019</v>
      </c>
      <c r="F3574" t="s">
        <v>21</v>
      </c>
      <c r="G3574" t="s">
        <v>36</v>
      </c>
      <c r="H3574" t="s">
        <v>715</v>
      </c>
      <c r="I3574">
        <v>24</v>
      </c>
      <c r="J3574">
        <v>0</v>
      </c>
      <c r="K3574" t="s">
        <v>240</v>
      </c>
      <c r="L3574" t="s">
        <v>222</v>
      </c>
    </row>
    <row r="3575" spans="1:12" x14ac:dyDescent="0.25">
      <c r="A3575">
        <v>23</v>
      </c>
      <c r="B3575" s="93">
        <v>43671</v>
      </c>
      <c r="C3575">
        <v>7</v>
      </c>
      <c r="D3575" t="s">
        <v>93</v>
      </c>
      <c r="E3575">
        <v>2019</v>
      </c>
      <c r="F3575" t="s">
        <v>22</v>
      </c>
      <c r="G3575" t="s">
        <v>716</v>
      </c>
      <c r="H3575" t="s">
        <v>717</v>
      </c>
      <c r="I3575">
        <v>19.38</v>
      </c>
      <c r="J3575">
        <v>0</v>
      </c>
      <c r="K3575" t="s">
        <v>240</v>
      </c>
      <c r="L3575" t="s">
        <v>34</v>
      </c>
    </row>
    <row r="3576" spans="1:12" x14ac:dyDescent="0.25">
      <c r="A3576">
        <v>23</v>
      </c>
      <c r="B3576" s="93">
        <v>43671</v>
      </c>
      <c r="C3576">
        <v>7</v>
      </c>
      <c r="D3576" t="s">
        <v>93</v>
      </c>
      <c r="E3576">
        <v>2019</v>
      </c>
      <c r="F3576" t="s">
        <v>23</v>
      </c>
      <c r="G3576" t="s">
        <v>716</v>
      </c>
      <c r="H3576" t="s">
        <v>717</v>
      </c>
      <c r="I3576">
        <v>73.2</v>
      </c>
      <c r="J3576">
        <v>0</v>
      </c>
      <c r="K3576" t="s">
        <v>240</v>
      </c>
      <c r="L3576" t="s">
        <v>34</v>
      </c>
    </row>
    <row r="3577" spans="1:12" x14ac:dyDescent="0.25">
      <c r="A3577">
        <v>23</v>
      </c>
      <c r="B3577" s="93">
        <v>43671</v>
      </c>
      <c r="C3577">
        <v>7</v>
      </c>
      <c r="D3577" t="s">
        <v>93</v>
      </c>
      <c r="E3577">
        <v>2019</v>
      </c>
      <c r="F3577" t="s">
        <v>21</v>
      </c>
      <c r="G3577" t="s">
        <v>716</v>
      </c>
      <c r="H3577" t="s">
        <v>717</v>
      </c>
      <c r="I3577">
        <v>635.51</v>
      </c>
      <c r="J3577">
        <v>0</v>
      </c>
      <c r="K3577" t="s">
        <v>240</v>
      </c>
      <c r="L3577" t="s">
        <v>34</v>
      </c>
    </row>
    <row r="3578" spans="1:12" x14ac:dyDescent="0.25">
      <c r="A3578">
        <v>26</v>
      </c>
      <c r="B3578" s="93">
        <v>43283</v>
      </c>
      <c r="C3578">
        <v>7</v>
      </c>
      <c r="D3578" t="s">
        <v>93</v>
      </c>
      <c r="E3578">
        <v>2018</v>
      </c>
      <c r="F3578" t="s">
        <v>23</v>
      </c>
      <c r="G3578" t="s">
        <v>37</v>
      </c>
      <c r="H3578" t="s">
        <v>307</v>
      </c>
      <c r="I3578">
        <v>18.399999999999999</v>
      </c>
      <c r="J3578">
        <v>0</v>
      </c>
      <c r="K3578" t="s">
        <v>241</v>
      </c>
      <c r="L3578" t="s">
        <v>35</v>
      </c>
    </row>
    <row r="3579" spans="1:12" x14ac:dyDescent="0.25">
      <c r="A3579">
        <v>26</v>
      </c>
      <c r="B3579" s="93">
        <v>43290</v>
      </c>
      <c r="C3579">
        <v>7</v>
      </c>
      <c r="D3579" t="s">
        <v>93</v>
      </c>
      <c r="E3579">
        <v>2018</v>
      </c>
      <c r="F3579" t="s">
        <v>21</v>
      </c>
      <c r="G3579" t="s">
        <v>36</v>
      </c>
      <c r="H3579" t="s">
        <v>339</v>
      </c>
      <c r="I3579">
        <v>72</v>
      </c>
      <c r="J3579">
        <v>0</v>
      </c>
      <c r="K3579" t="s">
        <v>241</v>
      </c>
      <c r="L3579" t="s">
        <v>222</v>
      </c>
    </row>
    <row r="3580" spans="1:12" x14ac:dyDescent="0.25">
      <c r="A3580">
        <v>26</v>
      </c>
      <c r="B3580" s="93">
        <v>43291</v>
      </c>
      <c r="C3580">
        <v>7</v>
      </c>
      <c r="D3580" t="s">
        <v>93</v>
      </c>
      <c r="E3580">
        <v>2018</v>
      </c>
      <c r="F3580" t="s">
        <v>21</v>
      </c>
      <c r="G3580" t="s">
        <v>340</v>
      </c>
      <c r="H3580" t="s">
        <v>341</v>
      </c>
      <c r="I3580">
        <v>24.12</v>
      </c>
      <c r="J3580">
        <v>0</v>
      </c>
      <c r="K3580" t="s">
        <v>241</v>
      </c>
      <c r="L3580" t="s">
        <v>34</v>
      </c>
    </row>
    <row r="3581" spans="1:12" x14ac:dyDescent="0.25">
      <c r="A3581">
        <v>26</v>
      </c>
      <c r="B3581" s="93">
        <v>43297</v>
      </c>
      <c r="C3581">
        <v>7</v>
      </c>
      <c r="D3581" t="s">
        <v>93</v>
      </c>
      <c r="E3581">
        <v>2018</v>
      </c>
      <c r="F3581" t="s">
        <v>23</v>
      </c>
      <c r="G3581" t="s">
        <v>64</v>
      </c>
      <c r="H3581" t="s">
        <v>348</v>
      </c>
      <c r="I3581">
        <v>85</v>
      </c>
      <c r="J3581">
        <v>0</v>
      </c>
      <c r="K3581" t="s">
        <v>241</v>
      </c>
      <c r="L3581" t="s">
        <v>64</v>
      </c>
    </row>
    <row r="3582" spans="1:12" x14ac:dyDescent="0.25">
      <c r="A3582">
        <v>26</v>
      </c>
      <c r="B3582" s="93">
        <v>43300</v>
      </c>
      <c r="C3582">
        <v>7</v>
      </c>
      <c r="D3582" t="s">
        <v>93</v>
      </c>
      <c r="E3582">
        <v>2018</v>
      </c>
      <c r="F3582" t="s">
        <v>22</v>
      </c>
      <c r="G3582" t="s">
        <v>36</v>
      </c>
      <c r="H3582" t="s">
        <v>355</v>
      </c>
      <c r="I3582">
        <v>56</v>
      </c>
      <c r="J3582">
        <v>0</v>
      </c>
      <c r="K3582" t="s">
        <v>241</v>
      </c>
      <c r="L3582" t="s">
        <v>222</v>
      </c>
    </row>
    <row r="3583" spans="1:12" x14ac:dyDescent="0.25">
      <c r="A3583">
        <v>26</v>
      </c>
      <c r="B3583" s="93">
        <v>43300</v>
      </c>
      <c r="C3583">
        <v>7</v>
      </c>
      <c r="D3583" t="s">
        <v>93</v>
      </c>
      <c r="E3583">
        <v>2018</v>
      </c>
      <c r="F3583" t="s">
        <v>21</v>
      </c>
      <c r="G3583" t="s">
        <v>36</v>
      </c>
      <c r="H3583" t="s">
        <v>355</v>
      </c>
      <c r="I3583">
        <v>72</v>
      </c>
      <c r="J3583">
        <v>0</v>
      </c>
      <c r="K3583" t="s">
        <v>241</v>
      </c>
      <c r="L3583" t="s">
        <v>222</v>
      </c>
    </row>
    <row r="3584" spans="1:12" x14ac:dyDescent="0.25">
      <c r="A3584">
        <v>26</v>
      </c>
      <c r="B3584" s="93">
        <v>43306</v>
      </c>
      <c r="C3584">
        <v>7</v>
      </c>
      <c r="D3584" t="s">
        <v>93</v>
      </c>
      <c r="E3584">
        <v>2018</v>
      </c>
      <c r="F3584" t="s">
        <v>23</v>
      </c>
      <c r="G3584" t="s">
        <v>362</v>
      </c>
      <c r="H3584" t="s">
        <v>363</v>
      </c>
      <c r="I3584">
        <v>15.09</v>
      </c>
      <c r="J3584">
        <v>0</v>
      </c>
      <c r="K3584" t="s">
        <v>241</v>
      </c>
      <c r="L3584" t="s">
        <v>34</v>
      </c>
    </row>
    <row r="3585" spans="1:12" x14ac:dyDescent="0.25">
      <c r="A3585">
        <v>26</v>
      </c>
      <c r="B3585" s="93">
        <v>43306</v>
      </c>
      <c r="C3585">
        <v>7</v>
      </c>
      <c r="D3585" t="s">
        <v>93</v>
      </c>
      <c r="E3585">
        <v>2018</v>
      </c>
      <c r="F3585" t="s">
        <v>21</v>
      </c>
      <c r="G3585" t="s">
        <v>362</v>
      </c>
      <c r="H3585" t="s">
        <v>363</v>
      </c>
      <c r="I3585">
        <v>298.81</v>
      </c>
      <c r="J3585">
        <v>0</v>
      </c>
      <c r="K3585" t="s">
        <v>241</v>
      </c>
      <c r="L3585" t="s">
        <v>34</v>
      </c>
    </row>
    <row r="3586" spans="1:12" x14ac:dyDescent="0.25">
      <c r="A3586">
        <v>26</v>
      </c>
      <c r="B3586" s="93">
        <v>43649</v>
      </c>
      <c r="C3586">
        <v>7</v>
      </c>
      <c r="D3586" t="s">
        <v>93</v>
      </c>
      <c r="E3586">
        <v>2019</v>
      </c>
      <c r="F3586" t="s">
        <v>21</v>
      </c>
      <c r="G3586" t="s">
        <v>36</v>
      </c>
      <c r="H3586" t="s">
        <v>691</v>
      </c>
      <c r="I3586">
        <v>24</v>
      </c>
      <c r="J3586">
        <v>0</v>
      </c>
      <c r="K3586" t="s">
        <v>241</v>
      </c>
      <c r="L3586" t="s">
        <v>222</v>
      </c>
    </row>
    <row r="3587" spans="1:12" x14ac:dyDescent="0.25">
      <c r="A3587">
        <v>26</v>
      </c>
      <c r="B3587" s="93">
        <v>43654</v>
      </c>
      <c r="C3587">
        <v>7</v>
      </c>
      <c r="D3587" t="s">
        <v>93</v>
      </c>
      <c r="E3587">
        <v>2019</v>
      </c>
      <c r="F3587" t="s">
        <v>21</v>
      </c>
      <c r="G3587" t="s">
        <v>36</v>
      </c>
      <c r="H3587" t="s">
        <v>696</v>
      </c>
      <c r="I3587">
        <v>24</v>
      </c>
      <c r="J3587">
        <v>0</v>
      </c>
      <c r="K3587" t="s">
        <v>241</v>
      </c>
      <c r="L3587" t="s">
        <v>222</v>
      </c>
    </row>
    <row r="3588" spans="1:12" x14ac:dyDescent="0.25">
      <c r="A3588">
        <v>26</v>
      </c>
      <c r="B3588" s="93">
        <v>43656</v>
      </c>
      <c r="C3588">
        <v>7</v>
      </c>
      <c r="D3588" t="s">
        <v>93</v>
      </c>
      <c r="E3588">
        <v>2019</v>
      </c>
      <c r="F3588" t="s">
        <v>22</v>
      </c>
      <c r="G3588" t="s">
        <v>699</v>
      </c>
      <c r="H3588" t="s">
        <v>700</v>
      </c>
      <c r="I3588">
        <v>13.43</v>
      </c>
      <c r="J3588">
        <v>0</v>
      </c>
      <c r="K3588" t="s">
        <v>241</v>
      </c>
      <c r="L3588" t="s">
        <v>34</v>
      </c>
    </row>
    <row r="3589" spans="1:12" x14ac:dyDescent="0.25">
      <c r="A3589">
        <v>26</v>
      </c>
      <c r="B3589" s="93">
        <v>43656</v>
      </c>
      <c r="C3589">
        <v>7</v>
      </c>
      <c r="D3589" t="s">
        <v>93</v>
      </c>
      <c r="E3589">
        <v>2019</v>
      </c>
      <c r="F3589" t="s">
        <v>21</v>
      </c>
      <c r="G3589" t="s">
        <v>699</v>
      </c>
      <c r="H3589" t="s">
        <v>700</v>
      </c>
      <c r="I3589">
        <v>575.63</v>
      </c>
      <c r="J3589">
        <v>0</v>
      </c>
      <c r="K3589" t="s">
        <v>241</v>
      </c>
      <c r="L3589" t="s">
        <v>34</v>
      </c>
    </row>
    <row r="3590" spans="1:12" x14ac:dyDescent="0.25">
      <c r="A3590">
        <v>26</v>
      </c>
      <c r="B3590" s="93">
        <v>43657</v>
      </c>
      <c r="C3590">
        <v>7</v>
      </c>
      <c r="D3590" t="s">
        <v>93</v>
      </c>
      <c r="E3590">
        <v>2019</v>
      </c>
      <c r="F3590" t="s">
        <v>21</v>
      </c>
      <c r="G3590" t="s">
        <v>36</v>
      </c>
      <c r="H3590" t="s">
        <v>701</v>
      </c>
      <c r="I3590">
        <v>8</v>
      </c>
      <c r="J3590">
        <v>0</v>
      </c>
      <c r="K3590" t="s">
        <v>241</v>
      </c>
      <c r="L3590" t="s">
        <v>222</v>
      </c>
    </row>
    <row r="3591" spans="1:12" x14ac:dyDescent="0.25">
      <c r="A3591">
        <v>26</v>
      </c>
      <c r="B3591" s="93">
        <v>43657</v>
      </c>
      <c r="C3591">
        <v>7</v>
      </c>
      <c r="D3591" t="s">
        <v>93</v>
      </c>
      <c r="E3591">
        <v>2019</v>
      </c>
      <c r="F3591" t="s">
        <v>22</v>
      </c>
      <c r="G3591" t="s">
        <v>36</v>
      </c>
      <c r="H3591" t="s">
        <v>701</v>
      </c>
      <c r="I3591">
        <v>32</v>
      </c>
      <c r="J3591">
        <v>0</v>
      </c>
      <c r="K3591" t="s">
        <v>241</v>
      </c>
      <c r="L3591" t="s">
        <v>222</v>
      </c>
    </row>
    <row r="3592" spans="1:12" x14ac:dyDescent="0.25">
      <c r="A3592">
        <v>26</v>
      </c>
      <c r="B3592" s="93">
        <v>43665</v>
      </c>
      <c r="C3592">
        <v>7</v>
      </c>
      <c r="D3592" t="s">
        <v>93</v>
      </c>
      <c r="E3592">
        <v>2019</v>
      </c>
      <c r="F3592" t="s">
        <v>21</v>
      </c>
      <c r="G3592" t="s">
        <v>36</v>
      </c>
      <c r="H3592" t="s">
        <v>708</v>
      </c>
      <c r="I3592">
        <v>56</v>
      </c>
      <c r="J3592">
        <v>0</v>
      </c>
      <c r="K3592" t="s">
        <v>241</v>
      </c>
      <c r="L3592" t="s">
        <v>222</v>
      </c>
    </row>
    <row r="3593" spans="1:12" x14ac:dyDescent="0.25">
      <c r="A3593">
        <v>26</v>
      </c>
      <c r="B3593" s="93">
        <v>43668</v>
      </c>
      <c r="C3593">
        <v>7</v>
      </c>
      <c r="D3593" t="s">
        <v>93</v>
      </c>
      <c r="E3593">
        <v>2019</v>
      </c>
      <c r="F3593" t="s">
        <v>21</v>
      </c>
      <c r="G3593" t="s">
        <v>36</v>
      </c>
      <c r="H3593" t="s">
        <v>712</v>
      </c>
      <c r="I3593">
        <v>8</v>
      </c>
      <c r="J3593">
        <v>0</v>
      </c>
      <c r="K3593" t="s">
        <v>241</v>
      </c>
      <c r="L3593" t="s">
        <v>222</v>
      </c>
    </row>
    <row r="3594" spans="1:12" x14ac:dyDescent="0.25">
      <c r="A3594">
        <v>26</v>
      </c>
      <c r="B3594" s="93">
        <v>43669</v>
      </c>
      <c r="C3594">
        <v>7</v>
      </c>
      <c r="D3594" t="s">
        <v>93</v>
      </c>
      <c r="E3594">
        <v>2019</v>
      </c>
      <c r="F3594" t="s">
        <v>23</v>
      </c>
      <c r="G3594" t="s">
        <v>63</v>
      </c>
      <c r="H3594" t="s">
        <v>714</v>
      </c>
      <c r="I3594">
        <v>85</v>
      </c>
      <c r="J3594">
        <v>0</v>
      </c>
      <c r="K3594" t="s">
        <v>241</v>
      </c>
      <c r="L3594" t="s">
        <v>64</v>
      </c>
    </row>
    <row r="3595" spans="1:12" x14ac:dyDescent="0.25">
      <c r="A3595">
        <v>26</v>
      </c>
      <c r="B3595" s="93">
        <v>43671</v>
      </c>
      <c r="C3595">
        <v>7</v>
      </c>
      <c r="D3595" t="s">
        <v>93</v>
      </c>
      <c r="E3595">
        <v>2019</v>
      </c>
      <c r="F3595" t="s">
        <v>22</v>
      </c>
      <c r="G3595" t="s">
        <v>716</v>
      </c>
      <c r="H3595" t="s">
        <v>717</v>
      </c>
      <c r="I3595">
        <v>132.22</v>
      </c>
      <c r="J3595">
        <v>0</v>
      </c>
      <c r="K3595" t="s">
        <v>241</v>
      </c>
      <c r="L3595" t="s">
        <v>34</v>
      </c>
    </row>
    <row r="3596" spans="1:12" x14ac:dyDescent="0.25">
      <c r="A3596">
        <v>26</v>
      </c>
      <c r="B3596" s="93">
        <v>43671</v>
      </c>
      <c r="C3596">
        <v>7</v>
      </c>
      <c r="D3596" t="s">
        <v>93</v>
      </c>
      <c r="E3596">
        <v>2019</v>
      </c>
      <c r="F3596" t="s">
        <v>21</v>
      </c>
      <c r="G3596" t="s">
        <v>716</v>
      </c>
      <c r="H3596" t="s">
        <v>717</v>
      </c>
      <c r="I3596">
        <v>430.45</v>
      </c>
      <c r="J3596">
        <v>0</v>
      </c>
      <c r="K3596" t="s">
        <v>241</v>
      </c>
      <c r="L3596" t="s">
        <v>34</v>
      </c>
    </row>
    <row r="3597" spans="1:12" x14ac:dyDescent="0.25">
      <c r="A3597">
        <v>26</v>
      </c>
      <c r="B3597" s="93">
        <v>43675</v>
      </c>
      <c r="C3597">
        <v>7</v>
      </c>
      <c r="D3597" t="s">
        <v>93</v>
      </c>
      <c r="E3597">
        <v>2019</v>
      </c>
      <c r="F3597" t="s">
        <v>23</v>
      </c>
      <c r="G3597" t="s">
        <v>37</v>
      </c>
      <c r="H3597" t="s">
        <v>307</v>
      </c>
      <c r="I3597">
        <v>9.1999999999999993</v>
      </c>
      <c r="J3597">
        <v>0</v>
      </c>
      <c r="K3597" t="s">
        <v>241</v>
      </c>
      <c r="L3597" t="s">
        <v>35</v>
      </c>
    </row>
    <row r="3598" spans="1:12" x14ac:dyDescent="0.25">
      <c r="A3598">
        <v>27</v>
      </c>
      <c r="B3598" s="93">
        <v>43298</v>
      </c>
      <c r="C3598">
        <v>7</v>
      </c>
      <c r="D3598" t="s">
        <v>93</v>
      </c>
      <c r="E3598">
        <v>2018</v>
      </c>
      <c r="F3598" t="s">
        <v>23</v>
      </c>
      <c r="G3598" t="s">
        <v>58</v>
      </c>
      <c r="H3598" t="s">
        <v>351</v>
      </c>
      <c r="I3598">
        <v>25.99</v>
      </c>
      <c r="J3598">
        <v>0</v>
      </c>
      <c r="K3598" t="s">
        <v>85</v>
      </c>
      <c r="L3598" t="s">
        <v>222</v>
      </c>
    </row>
    <row r="3599" spans="1:12" x14ac:dyDescent="0.25">
      <c r="A3599">
        <v>27</v>
      </c>
      <c r="B3599" s="93">
        <v>43298</v>
      </c>
      <c r="C3599">
        <v>7</v>
      </c>
      <c r="D3599" t="s">
        <v>93</v>
      </c>
      <c r="E3599">
        <v>2018</v>
      </c>
      <c r="F3599" t="s">
        <v>23</v>
      </c>
      <c r="G3599" t="s">
        <v>63</v>
      </c>
      <c r="H3599" t="s">
        <v>351</v>
      </c>
      <c r="I3599">
        <v>38.18</v>
      </c>
      <c r="J3599">
        <v>0</v>
      </c>
      <c r="K3599" t="s">
        <v>85</v>
      </c>
      <c r="L3599" t="s">
        <v>64</v>
      </c>
    </row>
    <row r="3600" spans="1:12" x14ac:dyDescent="0.25">
      <c r="A3600">
        <v>27</v>
      </c>
      <c r="B3600" s="93">
        <v>43672</v>
      </c>
      <c r="C3600">
        <v>7</v>
      </c>
      <c r="D3600" t="s">
        <v>93</v>
      </c>
      <c r="E3600">
        <v>2019</v>
      </c>
      <c r="F3600" t="s">
        <v>23</v>
      </c>
      <c r="G3600" t="s">
        <v>65</v>
      </c>
      <c r="H3600" t="s">
        <v>719</v>
      </c>
      <c r="I3600">
        <v>46</v>
      </c>
      <c r="J3600">
        <v>0</v>
      </c>
      <c r="K3600" t="s">
        <v>85</v>
      </c>
      <c r="L3600" t="s">
        <v>35</v>
      </c>
    </row>
    <row r="3601" spans="1:12" x14ac:dyDescent="0.25">
      <c r="A3601">
        <v>28</v>
      </c>
      <c r="B3601" s="93">
        <v>43301</v>
      </c>
      <c r="C3601">
        <v>7</v>
      </c>
      <c r="D3601" t="s">
        <v>93</v>
      </c>
      <c r="E3601">
        <v>2018</v>
      </c>
      <c r="F3601" t="s">
        <v>23</v>
      </c>
      <c r="G3601" t="s">
        <v>37</v>
      </c>
      <c r="H3601" t="s">
        <v>147</v>
      </c>
      <c r="I3601">
        <v>1.3</v>
      </c>
      <c r="J3601">
        <v>0</v>
      </c>
      <c r="K3601" t="s">
        <v>242</v>
      </c>
      <c r="L3601" t="s">
        <v>35</v>
      </c>
    </row>
    <row r="3602" spans="1:12" x14ac:dyDescent="0.25">
      <c r="A3602">
        <v>28</v>
      </c>
      <c r="B3602" s="93">
        <v>43651</v>
      </c>
      <c r="C3602">
        <v>7</v>
      </c>
      <c r="D3602" t="s">
        <v>93</v>
      </c>
      <c r="E3602">
        <v>2019</v>
      </c>
      <c r="F3602" t="s">
        <v>23</v>
      </c>
      <c r="G3602" t="s">
        <v>37</v>
      </c>
      <c r="H3602" t="s">
        <v>147</v>
      </c>
      <c r="I3602">
        <v>11.15</v>
      </c>
      <c r="J3602">
        <v>0</v>
      </c>
      <c r="K3602" t="s">
        <v>242</v>
      </c>
      <c r="L3602" t="s">
        <v>35</v>
      </c>
    </row>
    <row r="3603" spans="1:12" x14ac:dyDescent="0.25">
      <c r="A3603">
        <v>28</v>
      </c>
      <c r="B3603" s="93">
        <v>43671</v>
      </c>
      <c r="C3603">
        <v>7</v>
      </c>
      <c r="D3603" t="s">
        <v>93</v>
      </c>
      <c r="E3603">
        <v>2019</v>
      </c>
      <c r="F3603" t="s">
        <v>21</v>
      </c>
      <c r="G3603" t="s">
        <v>716</v>
      </c>
      <c r="H3603" t="s">
        <v>717</v>
      </c>
      <c r="I3603">
        <v>14.46</v>
      </c>
      <c r="J3603">
        <v>0</v>
      </c>
      <c r="K3603" t="s">
        <v>242</v>
      </c>
      <c r="L3603" t="s">
        <v>34</v>
      </c>
    </row>
    <row r="3604" spans="1:12" x14ac:dyDescent="0.25">
      <c r="A3604">
        <v>29</v>
      </c>
      <c r="B3604" s="93">
        <v>43293</v>
      </c>
      <c r="C3604">
        <v>7</v>
      </c>
      <c r="D3604" t="s">
        <v>93</v>
      </c>
      <c r="E3604">
        <v>2018</v>
      </c>
      <c r="F3604" t="s">
        <v>23</v>
      </c>
      <c r="G3604" t="s">
        <v>63</v>
      </c>
      <c r="H3604" t="s">
        <v>344</v>
      </c>
      <c r="I3604">
        <v>79.14</v>
      </c>
      <c r="J3604">
        <v>0</v>
      </c>
      <c r="K3604" t="s">
        <v>243</v>
      </c>
      <c r="L3604" t="s">
        <v>64</v>
      </c>
    </row>
    <row r="3605" spans="1:12" x14ac:dyDescent="0.25">
      <c r="A3605">
        <v>29</v>
      </c>
      <c r="B3605" s="93">
        <v>43298</v>
      </c>
      <c r="C3605">
        <v>7</v>
      </c>
      <c r="D3605" t="s">
        <v>93</v>
      </c>
      <c r="E3605">
        <v>2018</v>
      </c>
      <c r="F3605" t="s">
        <v>23</v>
      </c>
      <c r="G3605" t="s">
        <v>37</v>
      </c>
      <c r="H3605" t="s">
        <v>331</v>
      </c>
      <c r="I3605">
        <v>3.7</v>
      </c>
      <c r="J3605">
        <v>0</v>
      </c>
      <c r="K3605" t="s">
        <v>243</v>
      </c>
      <c r="L3605" t="s">
        <v>35</v>
      </c>
    </row>
    <row r="3606" spans="1:12" x14ac:dyDescent="0.25">
      <c r="A3606">
        <v>29</v>
      </c>
      <c r="B3606" s="93">
        <v>43301</v>
      </c>
      <c r="C3606">
        <v>7</v>
      </c>
      <c r="D3606" t="s">
        <v>93</v>
      </c>
      <c r="E3606">
        <v>2018</v>
      </c>
      <c r="F3606" t="s">
        <v>23</v>
      </c>
      <c r="G3606" t="s">
        <v>37</v>
      </c>
      <c r="H3606" t="s">
        <v>331</v>
      </c>
      <c r="I3606">
        <v>3.7</v>
      </c>
      <c r="J3606">
        <v>0</v>
      </c>
      <c r="K3606" t="s">
        <v>243</v>
      </c>
      <c r="L3606" t="s">
        <v>35</v>
      </c>
    </row>
    <row r="3607" spans="1:12" x14ac:dyDescent="0.25">
      <c r="A3607">
        <v>29</v>
      </c>
      <c r="B3607" s="93">
        <v>43306</v>
      </c>
      <c r="C3607">
        <v>7</v>
      </c>
      <c r="D3607" t="s">
        <v>93</v>
      </c>
      <c r="E3607">
        <v>2018</v>
      </c>
      <c r="F3607" t="s">
        <v>22</v>
      </c>
      <c r="G3607" t="s">
        <v>362</v>
      </c>
      <c r="H3607" t="s">
        <v>363</v>
      </c>
      <c r="I3607">
        <v>27.29</v>
      </c>
      <c r="J3607">
        <v>0</v>
      </c>
      <c r="K3607" t="s">
        <v>243</v>
      </c>
      <c r="L3607" t="s">
        <v>34</v>
      </c>
    </row>
    <row r="3608" spans="1:12" x14ac:dyDescent="0.25">
      <c r="A3608">
        <v>29</v>
      </c>
      <c r="B3608" s="93">
        <v>43651</v>
      </c>
      <c r="C3608">
        <v>7</v>
      </c>
      <c r="D3608" t="s">
        <v>93</v>
      </c>
      <c r="E3608">
        <v>2019</v>
      </c>
      <c r="F3608" t="s">
        <v>23</v>
      </c>
      <c r="G3608" t="s">
        <v>63</v>
      </c>
      <c r="H3608" t="s">
        <v>694</v>
      </c>
      <c r="I3608">
        <v>73.05</v>
      </c>
      <c r="J3608">
        <v>0</v>
      </c>
      <c r="K3608" t="s">
        <v>243</v>
      </c>
      <c r="L3608" t="s">
        <v>64</v>
      </c>
    </row>
    <row r="3609" spans="1:12" x14ac:dyDescent="0.25">
      <c r="A3609">
        <v>29</v>
      </c>
      <c r="B3609" s="93">
        <v>43656</v>
      </c>
      <c r="C3609">
        <v>7</v>
      </c>
      <c r="D3609" t="s">
        <v>93</v>
      </c>
      <c r="E3609">
        <v>2019</v>
      </c>
      <c r="F3609" t="s">
        <v>23</v>
      </c>
      <c r="G3609" t="s">
        <v>37</v>
      </c>
      <c r="H3609" t="s">
        <v>331</v>
      </c>
      <c r="I3609">
        <v>2.4</v>
      </c>
      <c r="J3609">
        <v>0</v>
      </c>
      <c r="K3609" t="s">
        <v>243</v>
      </c>
      <c r="L3609" t="s">
        <v>35</v>
      </c>
    </row>
    <row r="3610" spans="1:12" x14ac:dyDescent="0.25">
      <c r="A3610">
        <v>29</v>
      </c>
      <c r="B3610" s="93">
        <v>43671</v>
      </c>
      <c r="C3610">
        <v>7</v>
      </c>
      <c r="D3610" t="s">
        <v>93</v>
      </c>
      <c r="E3610">
        <v>2019</v>
      </c>
      <c r="F3610" t="s">
        <v>21</v>
      </c>
      <c r="G3610" t="s">
        <v>716</v>
      </c>
      <c r="H3610" t="s">
        <v>717</v>
      </c>
      <c r="I3610">
        <v>13.64</v>
      </c>
      <c r="J3610">
        <v>0</v>
      </c>
      <c r="K3610" t="s">
        <v>243</v>
      </c>
      <c r="L3610" t="s">
        <v>34</v>
      </c>
    </row>
    <row r="3611" spans="1:12" x14ac:dyDescent="0.25">
      <c r="A3611">
        <v>29</v>
      </c>
      <c r="B3611" s="93">
        <v>43671</v>
      </c>
      <c r="C3611">
        <v>7</v>
      </c>
      <c r="D3611" t="s">
        <v>93</v>
      </c>
      <c r="E3611">
        <v>2019</v>
      </c>
      <c r="F3611" t="s">
        <v>22</v>
      </c>
      <c r="G3611" t="s">
        <v>716</v>
      </c>
      <c r="H3611" t="s">
        <v>717</v>
      </c>
      <c r="I3611">
        <v>20.25</v>
      </c>
      <c r="J3611">
        <v>0</v>
      </c>
      <c r="K3611" t="s">
        <v>243</v>
      </c>
      <c r="L3611" t="s">
        <v>34</v>
      </c>
    </row>
    <row r="3612" spans="1:12" x14ac:dyDescent="0.25">
      <c r="A3612">
        <v>30</v>
      </c>
      <c r="B3612" s="93">
        <v>43287</v>
      </c>
      <c r="C3612">
        <v>7</v>
      </c>
      <c r="D3612" t="s">
        <v>93</v>
      </c>
      <c r="E3612">
        <v>2018</v>
      </c>
      <c r="F3612" t="s">
        <v>21</v>
      </c>
      <c r="G3612" t="s">
        <v>36</v>
      </c>
      <c r="H3612" t="s">
        <v>337</v>
      </c>
      <c r="I3612">
        <v>8</v>
      </c>
      <c r="J3612">
        <v>0</v>
      </c>
      <c r="K3612" t="s">
        <v>244</v>
      </c>
      <c r="L3612" t="s">
        <v>222</v>
      </c>
    </row>
    <row r="3613" spans="1:12" x14ac:dyDescent="0.25">
      <c r="A3613">
        <v>30</v>
      </c>
      <c r="B3613" s="93">
        <v>43290</v>
      </c>
      <c r="C3613">
        <v>7</v>
      </c>
      <c r="D3613" t="s">
        <v>93</v>
      </c>
      <c r="E3613">
        <v>2018</v>
      </c>
      <c r="F3613" t="s">
        <v>23</v>
      </c>
      <c r="G3613" t="s">
        <v>64</v>
      </c>
      <c r="H3613" t="s">
        <v>339</v>
      </c>
      <c r="I3613">
        <v>9.3000000000000007</v>
      </c>
      <c r="J3613">
        <v>0</v>
      </c>
      <c r="K3613" t="s">
        <v>244</v>
      </c>
      <c r="L3613" t="s">
        <v>64</v>
      </c>
    </row>
    <row r="3614" spans="1:12" x14ac:dyDescent="0.25">
      <c r="A3614">
        <v>30</v>
      </c>
      <c r="B3614" s="93">
        <v>43291</v>
      </c>
      <c r="C3614">
        <v>7</v>
      </c>
      <c r="D3614" t="s">
        <v>93</v>
      </c>
      <c r="E3614">
        <v>2018</v>
      </c>
      <c r="F3614" t="s">
        <v>23</v>
      </c>
      <c r="G3614" t="s">
        <v>340</v>
      </c>
      <c r="H3614" t="s">
        <v>341</v>
      </c>
      <c r="I3614">
        <v>54.75</v>
      </c>
      <c r="J3614">
        <v>0</v>
      </c>
      <c r="K3614" t="s">
        <v>244</v>
      </c>
      <c r="L3614" t="s">
        <v>34</v>
      </c>
    </row>
    <row r="3615" spans="1:12" x14ac:dyDescent="0.25">
      <c r="A3615">
        <v>30</v>
      </c>
      <c r="B3615" s="93">
        <v>43291</v>
      </c>
      <c r="C3615">
        <v>7</v>
      </c>
      <c r="D3615" t="s">
        <v>93</v>
      </c>
      <c r="E3615">
        <v>2018</v>
      </c>
      <c r="F3615" t="s">
        <v>22</v>
      </c>
      <c r="G3615" t="s">
        <v>340</v>
      </c>
      <c r="H3615" t="s">
        <v>341</v>
      </c>
      <c r="I3615">
        <v>148.30000000000001</v>
      </c>
      <c r="J3615">
        <v>0</v>
      </c>
      <c r="K3615" t="s">
        <v>244</v>
      </c>
      <c r="L3615" t="s">
        <v>34</v>
      </c>
    </row>
    <row r="3616" spans="1:12" x14ac:dyDescent="0.25">
      <c r="A3616">
        <v>30</v>
      </c>
      <c r="B3616" s="93">
        <v>43291</v>
      </c>
      <c r="C3616">
        <v>7</v>
      </c>
      <c r="D3616" t="s">
        <v>93</v>
      </c>
      <c r="E3616">
        <v>2018</v>
      </c>
      <c r="F3616" t="s">
        <v>21</v>
      </c>
      <c r="G3616" t="s">
        <v>340</v>
      </c>
      <c r="H3616" t="s">
        <v>341</v>
      </c>
      <c r="I3616">
        <v>541.79999999999995</v>
      </c>
      <c r="J3616">
        <v>0</v>
      </c>
      <c r="K3616" t="s">
        <v>244</v>
      </c>
      <c r="L3616" t="s">
        <v>34</v>
      </c>
    </row>
    <row r="3617" spans="1:12" x14ac:dyDescent="0.25">
      <c r="A3617">
        <v>30</v>
      </c>
      <c r="B3617" s="93">
        <v>43293</v>
      </c>
      <c r="C3617">
        <v>7</v>
      </c>
      <c r="D3617" t="s">
        <v>93</v>
      </c>
      <c r="E3617">
        <v>2018</v>
      </c>
      <c r="F3617" t="s">
        <v>23</v>
      </c>
      <c r="G3617" t="s">
        <v>63</v>
      </c>
      <c r="H3617" t="s">
        <v>344</v>
      </c>
      <c r="I3617">
        <v>329.8</v>
      </c>
      <c r="J3617">
        <v>0</v>
      </c>
      <c r="K3617" t="s">
        <v>244</v>
      </c>
      <c r="L3617" t="s">
        <v>64</v>
      </c>
    </row>
    <row r="3618" spans="1:12" x14ac:dyDescent="0.25">
      <c r="A3618">
        <v>30</v>
      </c>
      <c r="B3618" s="93">
        <v>43304</v>
      </c>
      <c r="C3618">
        <v>7</v>
      </c>
      <c r="D3618" t="s">
        <v>93</v>
      </c>
      <c r="E3618">
        <v>2018</v>
      </c>
      <c r="F3618" t="s">
        <v>21</v>
      </c>
      <c r="G3618" t="s">
        <v>36</v>
      </c>
      <c r="H3618" t="s">
        <v>360</v>
      </c>
      <c r="I3618">
        <v>24</v>
      </c>
      <c r="J3618">
        <v>0</v>
      </c>
      <c r="K3618" t="s">
        <v>244</v>
      </c>
      <c r="L3618" t="s">
        <v>222</v>
      </c>
    </row>
    <row r="3619" spans="1:12" x14ac:dyDescent="0.25">
      <c r="A3619">
        <v>30</v>
      </c>
      <c r="B3619" s="93">
        <v>43306</v>
      </c>
      <c r="C3619">
        <v>7</v>
      </c>
      <c r="D3619" t="s">
        <v>93</v>
      </c>
      <c r="E3619">
        <v>2018</v>
      </c>
      <c r="F3619" t="s">
        <v>23</v>
      </c>
      <c r="G3619" t="s">
        <v>362</v>
      </c>
      <c r="H3619" t="s">
        <v>363</v>
      </c>
      <c r="I3619">
        <v>86.75</v>
      </c>
      <c r="J3619">
        <v>0</v>
      </c>
      <c r="K3619" t="s">
        <v>244</v>
      </c>
      <c r="L3619" t="s">
        <v>34</v>
      </c>
    </row>
    <row r="3620" spans="1:12" x14ac:dyDescent="0.25">
      <c r="A3620">
        <v>30</v>
      </c>
      <c r="B3620" s="93">
        <v>43306</v>
      </c>
      <c r="C3620">
        <v>7</v>
      </c>
      <c r="D3620" t="s">
        <v>93</v>
      </c>
      <c r="E3620">
        <v>2018</v>
      </c>
      <c r="F3620" t="s">
        <v>22</v>
      </c>
      <c r="G3620" t="s">
        <v>362</v>
      </c>
      <c r="H3620" t="s">
        <v>363</v>
      </c>
      <c r="I3620">
        <v>144.5</v>
      </c>
      <c r="J3620">
        <v>0</v>
      </c>
      <c r="K3620" t="s">
        <v>244</v>
      </c>
      <c r="L3620" t="s">
        <v>34</v>
      </c>
    </row>
    <row r="3621" spans="1:12" x14ac:dyDescent="0.25">
      <c r="A3621">
        <v>30</v>
      </c>
      <c r="B3621" s="93">
        <v>43306</v>
      </c>
      <c r="C3621">
        <v>7</v>
      </c>
      <c r="D3621" t="s">
        <v>93</v>
      </c>
      <c r="E3621">
        <v>2018</v>
      </c>
      <c r="F3621" t="s">
        <v>21</v>
      </c>
      <c r="G3621" t="s">
        <v>362</v>
      </c>
      <c r="H3621" t="s">
        <v>363</v>
      </c>
      <c r="I3621">
        <v>649.70000000000005</v>
      </c>
      <c r="J3621">
        <v>0</v>
      </c>
      <c r="K3621" t="s">
        <v>244</v>
      </c>
      <c r="L3621" t="s">
        <v>34</v>
      </c>
    </row>
    <row r="3622" spans="1:12" x14ac:dyDescent="0.25">
      <c r="A3622">
        <v>30</v>
      </c>
      <c r="B3622" s="93">
        <v>43648</v>
      </c>
      <c r="C3622">
        <v>7</v>
      </c>
      <c r="D3622" t="s">
        <v>93</v>
      </c>
      <c r="E3622">
        <v>2019</v>
      </c>
      <c r="F3622" t="s">
        <v>23</v>
      </c>
      <c r="G3622" t="s">
        <v>36</v>
      </c>
      <c r="H3622" t="s">
        <v>689</v>
      </c>
      <c r="I3622">
        <v>8</v>
      </c>
      <c r="J3622">
        <v>0</v>
      </c>
      <c r="K3622" t="s">
        <v>244</v>
      </c>
      <c r="L3622" t="s">
        <v>222</v>
      </c>
    </row>
    <row r="3623" spans="1:12" x14ac:dyDescent="0.25">
      <c r="A3623">
        <v>30</v>
      </c>
      <c r="B3623" s="93">
        <v>43649</v>
      </c>
      <c r="C3623">
        <v>7</v>
      </c>
      <c r="D3623" t="s">
        <v>93</v>
      </c>
      <c r="E3623">
        <v>2019</v>
      </c>
      <c r="F3623" t="s">
        <v>21</v>
      </c>
      <c r="G3623" t="s">
        <v>36</v>
      </c>
      <c r="H3623" t="s">
        <v>691</v>
      </c>
      <c r="I3623">
        <v>24</v>
      </c>
      <c r="J3623">
        <v>0</v>
      </c>
      <c r="K3623" t="s">
        <v>244</v>
      </c>
      <c r="L3623" t="s">
        <v>222</v>
      </c>
    </row>
    <row r="3624" spans="1:12" x14ac:dyDescent="0.25">
      <c r="A3624">
        <v>30</v>
      </c>
      <c r="B3624" s="93">
        <v>43650</v>
      </c>
      <c r="C3624">
        <v>7</v>
      </c>
      <c r="D3624" t="s">
        <v>93</v>
      </c>
      <c r="E3624">
        <v>2019</v>
      </c>
      <c r="F3624" t="s">
        <v>21</v>
      </c>
      <c r="G3624" t="s">
        <v>36</v>
      </c>
      <c r="H3624" t="s">
        <v>692</v>
      </c>
      <c r="I3624">
        <v>24</v>
      </c>
      <c r="J3624">
        <v>0</v>
      </c>
      <c r="K3624" t="s">
        <v>244</v>
      </c>
      <c r="L3624" t="s">
        <v>222</v>
      </c>
    </row>
    <row r="3625" spans="1:12" x14ac:dyDescent="0.25">
      <c r="A3625">
        <v>30</v>
      </c>
      <c r="B3625" s="93">
        <v>43651</v>
      </c>
      <c r="C3625">
        <v>7</v>
      </c>
      <c r="D3625" t="s">
        <v>93</v>
      </c>
      <c r="E3625">
        <v>2019</v>
      </c>
      <c r="F3625" t="s">
        <v>23</v>
      </c>
      <c r="G3625" t="s">
        <v>36</v>
      </c>
      <c r="H3625" t="s">
        <v>694</v>
      </c>
      <c r="I3625">
        <v>8</v>
      </c>
      <c r="J3625">
        <v>0</v>
      </c>
      <c r="K3625" t="s">
        <v>244</v>
      </c>
      <c r="L3625" t="s">
        <v>222</v>
      </c>
    </row>
    <row r="3626" spans="1:12" x14ac:dyDescent="0.25">
      <c r="A3626">
        <v>30</v>
      </c>
      <c r="B3626" s="93">
        <v>43651</v>
      </c>
      <c r="C3626">
        <v>7</v>
      </c>
      <c r="D3626" t="s">
        <v>93</v>
      </c>
      <c r="E3626">
        <v>2019</v>
      </c>
      <c r="F3626" t="s">
        <v>21</v>
      </c>
      <c r="G3626" t="s">
        <v>36</v>
      </c>
      <c r="H3626" t="s">
        <v>694</v>
      </c>
      <c r="I3626">
        <v>8</v>
      </c>
      <c r="J3626">
        <v>0</v>
      </c>
      <c r="K3626" t="s">
        <v>244</v>
      </c>
      <c r="L3626" t="s">
        <v>222</v>
      </c>
    </row>
    <row r="3627" spans="1:12" x14ac:dyDescent="0.25">
      <c r="A3627">
        <v>30</v>
      </c>
      <c r="B3627" s="93">
        <v>43655</v>
      </c>
      <c r="C3627">
        <v>7</v>
      </c>
      <c r="D3627" t="s">
        <v>93</v>
      </c>
      <c r="E3627">
        <v>2019</v>
      </c>
      <c r="F3627" t="s">
        <v>21</v>
      </c>
      <c r="G3627" t="s">
        <v>36</v>
      </c>
      <c r="H3627" t="s">
        <v>697</v>
      </c>
      <c r="I3627">
        <v>16</v>
      </c>
      <c r="J3627">
        <v>0</v>
      </c>
      <c r="K3627" t="s">
        <v>244</v>
      </c>
      <c r="L3627" t="s">
        <v>222</v>
      </c>
    </row>
    <row r="3628" spans="1:12" x14ac:dyDescent="0.25">
      <c r="A3628">
        <v>30</v>
      </c>
      <c r="B3628" s="93">
        <v>43656</v>
      </c>
      <c r="C3628">
        <v>7</v>
      </c>
      <c r="D3628" t="s">
        <v>93</v>
      </c>
      <c r="E3628">
        <v>2019</v>
      </c>
      <c r="F3628" t="s">
        <v>22</v>
      </c>
      <c r="G3628" t="s">
        <v>699</v>
      </c>
      <c r="H3628" t="s">
        <v>700</v>
      </c>
      <c r="I3628">
        <v>136.5</v>
      </c>
      <c r="J3628">
        <v>0</v>
      </c>
      <c r="K3628" t="s">
        <v>244</v>
      </c>
      <c r="L3628" t="s">
        <v>34</v>
      </c>
    </row>
    <row r="3629" spans="1:12" x14ac:dyDescent="0.25">
      <c r="A3629">
        <v>30</v>
      </c>
      <c r="B3629" s="93">
        <v>43656</v>
      </c>
      <c r="C3629">
        <v>7</v>
      </c>
      <c r="D3629" t="s">
        <v>93</v>
      </c>
      <c r="E3629">
        <v>2019</v>
      </c>
      <c r="F3629" t="s">
        <v>21</v>
      </c>
      <c r="G3629" t="s">
        <v>699</v>
      </c>
      <c r="H3629" t="s">
        <v>700</v>
      </c>
      <c r="I3629">
        <v>551.41</v>
      </c>
      <c r="J3629">
        <v>0</v>
      </c>
      <c r="K3629" t="s">
        <v>244</v>
      </c>
      <c r="L3629" t="s">
        <v>34</v>
      </c>
    </row>
    <row r="3630" spans="1:12" x14ac:dyDescent="0.25">
      <c r="A3630">
        <v>30</v>
      </c>
      <c r="B3630" s="93">
        <v>43657</v>
      </c>
      <c r="C3630">
        <v>7</v>
      </c>
      <c r="D3630" t="s">
        <v>93</v>
      </c>
      <c r="E3630">
        <v>2019</v>
      </c>
      <c r="F3630" t="s">
        <v>21</v>
      </c>
      <c r="G3630" t="s">
        <v>36</v>
      </c>
      <c r="H3630" t="s">
        <v>701</v>
      </c>
      <c r="I3630">
        <v>16</v>
      </c>
      <c r="J3630">
        <v>0</v>
      </c>
      <c r="K3630" t="s">
        <v>244</v>
      </c>
      <c r="L3630" t="s">
        <v>222</v>
      </c>
    </row>
    <row r="3631" spans="1:12" x14ac:dyDescent="0.25">
      <c r="A3631">
        <v>30</v>
      </c>
      <c r="B3631" s="93">
        <v>43659</v>
      </c>
      <c r="C3631">
        <v>7</v>
      </c>
      <c r="D3631" t="s">
        <v>93</v>
      </c>
      <c r="E3631">
        <v>2019</v>
      </c>
      <c r="F3631" t="s">
        <v>21</v>
      </c>
      <c r="G3631" t="s">
        <v>36</v>
      </c>
      <c r="H3631" t="s">
        <v>703</v>
      </c>
      <c r="I3631">
        <v>8</v>
      </c>
      <c r="J3631">
        <v>0</v>
      </c>
      <c r="K3631" t="s">
        <v>244</v>
      </c>
      <c r="L3631" t="s">
        <v>222</v>
      </c>
    </row>
    <row r="3632" spans="1:12" x14ac:dyDescent="0.25">
      <c r="A3632">
        <v>30</v>
      </c>
      <c r="B3632" s="93">
        <v>43662</v>
      </c>
      <c r="C3632">
        <v>7</v>
      </c>
      <c r="D3632" t="s">
        <v>93</v>
      </c>
      <c r="E3632">
        <v>2019</v>
      </c>
      <c r="F3632" t="s">
        <v>21</v>
      </c>
      <c r="G3632" t="s">
        <v>36</v>
      </c>
      <c r="H3632" t="s">
        <v>705</v>
      </c>
      <c r="I3632">
        <v>32</v>
      </c>
      <c r="J3632">
        <v>0</v>
      </c>
      <c r="K3632" t="s">
        <v>244</v>
      </c>
      <c r="L3632" t="s">
        <v>222</v>
      </c>
    </row>
    <row r="3633" spans="1:12" x14ac:dyDescent="0.25">
      <c r="A3633">
        <v>30</v>
      </c>
      <c r="B3633" s="93">
        <v>43663</v>
      </c>
      <c r="C3633">
        <v>7</v>
      </c>
      <c r="D3633" t="s">
        <v>93</v>
      </c>
      <c r="E3633">
        <v>2019</v>
      </c>
      <c r="F3633" t="s">
        <v>21</v>
      </c>
      <c r="G3633" t="s">
        <v>36</v>
      </c>
      <c r="H3633" t="s">
        <v>706</v>
      </c>
      <c r="I3633">
        <v>16</v>
      </c>
      <c r="J3633">
        <v>0</v>
      </c>
      <c r="K3633" t="s">
        <v>244</v>
      </c>
      <c r="L3633" t="s">
        <v>222</v>
      </c>
    </row>
    <row r="3634" spans="1:12" x14ac:dyDescent="0.25">
      <c r="A3634">
        <v>30</v>
      </c>
      <c r="B3634" s="93">
        <v>43668</v>
      </c>
      <c r="C3634">
        <v>7</v>
      </c>
      <c r="D3634" t="s">
        <v>93</v>
      </c>
      <c r="E3634">
        <v>2019</v>
      </c>
      <c r="F3634" t="s">
        <v>21</v>
      </c>
      <c r="G3634" t="s">
        <v>36</v>
      </c>
      <c r="H3634" t="s">
        <v>712</v>
      </c>
      <c r="I3634">
        <v>16</v>
      </c>
      <c r="J3634">
        <v>0</v>
      </c>
      <c r="K3634" t="s">
        <v>244</v>
      </c>
      <c r="L3634" t="s">
        <v>222</v>
      </c>
    </row>
    <row r="3635" spans="1:12" x14ac:dyDescent="0.25">
      <c r="A3635">
        <v>30</v>
      </c>
      <c r="B3635" s="93">
        <v>43670</v>
      </c>
      <c r="C3635">
        <v>7</v>
      </c>
      <c r="D3635" t="s">
        <v>93</v>
      </c>
      <c r="E3635">
        <v>2019</v>
      </c>
      <c r="F3635" t="s">
        <v>21</v>
      </c>
      <c r="G3635" t="s">
        <v>36</v>
      </c>
      <c r="H3635" t="s">
        <v>715</v>
      </c>
      <c r="I3635">
        <v>8</v>
      </c>
      <c r="J3635">
        <v>0</v>
      </c>
      <c r="K3635" t="s">
        <v>244</v>
      </c>
      <c r="L3635" t="s">
        <v>222</v>
      </c>
    </row>
    <row r="3636" spans="1:12" x14ac:dyDescent="0.25">
      <c r="A3636">
        <v>30</v>
      </c>
      <c r="B3636" s="93">
        <v>43671</v>
      </c>
      <c r="C3636">
        <v>7</v>
      </c>
      <c r="D3636" t="s">
        <v>93</v>
      </c>
      <c r="E3636">
        <v>2019</v>
      </c>
      <c r="F3636" t="s">
        <v>21</v>
      </c>
      <c r="G3636" t="s">
        <v>36</v>
      </c>
      <c r="H3636" t="s">
        <v>718</v>
      </c>
      <c r="I3636">
        <v>8</v>
      </c>
      <c r="J3636">
        <v>0</v>
      </c>
      <c r="K3636" t="s">
        <v>244</v>
      </c>
      <c r="L3636" t="s">
        <v>222</v>
      </c>
    </row>
    <row r="3637" spans="1:12" x14ac:dyDescent="0.25">
      <c r="A3637">
        <v>30</v>
      </c>
      <c r="B3637" s="93">
        <v>43671</v>
      </c>
      <c r="C3637">
        <v>7</v>
      </c>
      <c r="D3637" t="s">
        <v>93</v>
      </c>
      <c r="E3637">
        <v>2019</v>
      </c>
      <c r="F3637" t="s">
        <v>23</v>
      </c>
      <c r="G3637" t="s">
        <v>716</v>
      </c>
      <c r="H3637" t="s">
        <v>717</v>
      </c>
      <c r="I3637">
        <v>68.180000000000007</v>
      </c>
      <c r="J3637">
        <v>0</v>
      </c>
      <c r="K3637" t="s">
        <v>244</v>
      </c>
      <c r="L3637" t="s">
        <v>34</v>
      </c>
    </row>
    <row r="3638" spans="1:12" x14ac:dyDescent="0.25">
      <c r="A3638">
        <v>30</v>
      </c>
      <c r="B3638" s="93">
        <v>43671</v>
      </c>
      <c r="C3638">
        <v>7</v>
      </c>
      <c r="D3638" t="s">
        <v>93</v>
      </c>
      <c r="E3638">
        <v>2019</v>
      </c>
      <c r="F3638" t="s">
        <v>22</v>
      </c>
      <c r="G3638" t="s">
        <v>716</v>
      </c>
      <c r="H3638" t="s">
        <v>717</v>
      </c>
      <c r="I3638">
        <v>130.29</v>
      </c>
      <c r="J3638">
        <v>0</v>
      </c>
      <c r="K3638" t="s">
        <v>244</v>
      </c>
      <c r="L3638" t="s">
        <v>34</v>
      </c>
    </row>
    <row r="3639" spans="1:12" x14ac:dyDescent="0.25">
      <c r="A3639">
        <v>30</v>
      </c>
      <c r="B3639" s="93">
        <v>43671</v>
      </c>
      <c r="C3639">
        <v>7</v>
      </c>
      <c r="D3639" t="s">
        <v>93</v>
      </c>
      <c r="E3639">
        <v>2019</v>
      </c>
      <c r="F3639" t="s">
        <v>21</v>
      </c>
      <c r="G3639" t="s">
        <v>716</v>
      </c>
      <c r="H3639" t="s">
        <v>717</v>
      </c>
      <c r="I3639">
        <v>402.95</v>
      </c>
      <c r="J3639">
        <v>0</v>
      </c>
      <c r="K3639" t="s">
        <v>244</v>
      </c>
      <c r="L3639" t="s">
        <v>34</v>
      </c>
    </row>
    <row r="3640" spans="1:12" x14ac:dyDescent="0.25">
      <c r="A3640">
        <v>30</v>
      </c>
      <c r="B3640" s="93">
        <v>43672</v>
      </c>
      <c r="C3640">
        <v>7</v>
      </c>
      <c r="D3640" t="s">
        <v>93</v>
      </c>
      <c r="E3640">
        <v>2019</v>
      </c>
      <c r="F3640" t="s">
        <v>21</v>
      </c>
      <c r="G3640" t="s">
        <v>36</v>
      </c>
      <c r="H3640" t="s">
        <v>719</v>
      </c>
      <c r="I3640">
        <v>8</v>
      </c>
      <c r="J3640">
        <v>0</v>
      </c>
      <c r="K3640" t="s">
        <v>244</v>
      </c>
      <c r="L3640" t="s">
        <v>222</v>
      </c>
    </row>
    <row r="3641" spans="1:12" x14ac:dyDescent="0.25">
      <c r="A3641">
        <v>33</v>
      </c>
      <c r="B3641" s="93">
        <v>43285</v>
      </c>
      <c r="C3641">
        <v>7</v>
      </c>
      <c r="D3641" t="s">
        <v>93</v>
      </c>
      <c r="E3641">
        <v>2018</v>
      </c>
      <c r="F3641" t="s">
        <v>23</v>
      </c>
      <c r="G3641" t="s">
        <v>64</v>
      </c>
      <c r="H3641" t="s">
        <v>334</v>
      </c>
      <c r="I3641">
        <v>8.3800000000000008</v>
      </c>
      <c r="J3641">
        <v>0</v>
      </c>
      <c r="K3641" t="s">
        <v>246</v>
      </c>
      <c r="L3641" t="s">
        <v>64</v>
      </c>
    </row>
    <row r="3642" spans="1:12" x14ac:dyDescent="0.25">
      <c r="A3642">
        <v>33</v>
      </c>
      <c r="B3642" s="93">
        <v>43285</v>
      </c>
      <c r="C3642">
        <v>7</v>
      </c>
      <c r="D3642" t="s">
        <v>93</v>
      </c>
      <c r="E3642">
        <v>2018</v>
      </c>
      <c r="F3642" t="s">
        <v>23</v>
      </c>
      <c r="G3642" t="s">
        <v>36</v>
      </c>
      <c r="H3642" t="s">
        <v>334</v>
      </c>
      <c r="I3642">
        <v>23.99</v>
      </c>
      <c r="J3642">
        <v>0</v>
      </c>
      <c r="K3642" t="s">
        <v>246</v>
      </c>
      <c r="L3642" t="s">
        <v>222</v>
      </c>
    </row>
    <row r="3643" spans="1:12" x14ac:dyDescent="0.25">
      <c r="A3643">
        <v>33</v>
      </c>
      <c r="B3643" s="93">
        <v>43285</v>
      </c>
      <c r="C3643">
        <v>7</v>
      </c>
      <c r="D3643" t="s">
        <v>93</v>
      </c>
      <c r="E3643">
        <v>2018</v>
      </c>
      <c r="F3643" t="s">
        <v>23</v>
      </c>
      <c r="G3643" t="s">
        <v>63</v>
      </c>
      <c r="H3643" t="s">
        <v>334</v>
      </c>
      <c r="I3643">
        <v>58.95</v>
      </c>
      <c r="J3643">
        <v>0</v>
      </c>
      <c r="K3643" t="s">
        <v>246</v>
      </c>
      <c r="L3643" t="s">
        <v>64</v>
      </c>
    </row>
    <row r="3644" spans="1:12" x14ac:dyDescent="0.25">
      <c r="A3644">
        <v>33</v>
      </c>
      <c r="B3644" s="93">
        <v>43293</v>
      </c>
      <c r="C3644">
        <v>7</v>
      </c>
      <c r="D3644" t="s">
        <v>93</v>
      </c>
      <c r="E3644">
        <v>2018</v>
      </c>
      <c r="F3644" t="s">
        <v>23</v>
      </c>
      <c r="G3644" t="s">
        <v>35</v>
      </c>
      <c r="H3644" t="s">
        <v>344</v>
      </c>
      <c r="I3644">
        <v>338</v>
      </c>
      <c r="J3644">
        <v>0</v>
      </c>
      <c r="K3644" t="s">
        <v>246</v>
      </c>
      <c r="L3644" t="s">
        <v>35</v>
      </c>
    </row>
    <row r="3645" spans="1:12" x14ac:dyDescent="0.25">
      <c r="A3645">
        <v>33</v>
      </c>
      <c r="B3645" s="93">
        <v>43307</v>
      </c>
      <c r="C3645">
        <v>7</v>
      </c>
      <c r="D3645" t="s">
        <v>93</v>
      </c>
      <c r="E3645">
        <v>2018</v>
      </c>
      <c r="F3645" t="s">
        <v>23</v>
      </c>
      <c r="G3645" t="s">
        <v>37</v>
      </c>
      <c r="H3645" t="s">
        <v>108</v>
      </c>
      <c r="I3645">
        <v>26</v>
      </c>
      <c r="J3645">
        <v>0</v>
      </c>
      <c r="K3645" t="s">
        <v>246</v>
      </c>
      <c r="L3645" t="s">
        <v>35</v>
      </c>
    </row>
    <row r="3646" spans="1:12" x14ac:dyDescent="0.25">
      <c r="A3646">
        <v>33</v>
      </c>
      <c r="B3646" s="93">
        <v>43307</v>
      </c>
      <c r="C3646">
        <v>7</v>
      </c>
      <c r="D3646" t="s">
        <v>93</v>
      </c>
      <c r="E3646">
        <v>2018</v>
      </c>
      <c r="F3646" t="s">
        <v>23</v>
      </c>
      <c r="G3646" t="s">
        <v>35</v>
      </c>
      <c r="H3646" t="s">
        <v>365</v>
      </c>
      <c r="I3646">
        <v>34</v>
      </c>
      <c r="J3646">
        <v>0</v>
      </c>
      <c r="K3646" t="s">
        <v>246</v>
      </c>
      <c r="L3646" t="s">
        <v>35</v>
      </c>
    </row>
    <row r="3647" spans="1:12" x14ac:dyDescent="0.25">
      <c r="A3647">
        <v>33</v>
      </c>
      <c r="B3647" s="93">
        <v>43648</v>
      </c>
      <c r="C3647">
        <v>7</v>
      </c>
      <c r="D3647" t="s">
        <v>93</v>
      </c>
      <c r="E3647">
        <v>2019</v>
      </c>
      <c r="F3647" t="s">
        <v>23</v>
      </c>
      <c r="G3647" t="s">
        <v>65</v>
      </c>
      <c r="H3647" t="s">
        <v>689</v>
      </c>
      <c r="I3647">
        <v>120</v>
      </c>
      <c r="J3647">
        <v>0</v>
      </c>
      <c r="K3647" t="s">
        <v>246</v>
      </c>
      <c r="L3647" t="s">
        <v>35</v>
      </c>
    </row>
    <row r="3648" spans="1:12" x14ac:dyDescent="0.25">
      <c r="A3648">
        <v>33</v>
      </c>
      <c r="B3648" s="93">
        <v>43648</v>
      </c>
      <c r="C3648">
        <v>7</v>
      </c>
      <c r="D3648" t="s">
        <v>93</v>
      </c>
      <c r="E3648">
        <v>2019</v>
      </c>
      <c r="F3648" t="s">
        <v>21</v>
      </c>
      <c r="G3648" t="s">
        <v>65</v>
      </c>
      <c r="H3648" t="s">
        <v>689</v>
      </c>
      <c r="I3648">
        <v>338</v>
      </c>
      <c r="J3648">
        <v>0</v>
      </c>
      <c r="K3648" t="s">
        <v>246</v>
      </c>
      <c r="L3648" t="s">
        <v>35</v>
      </c>
    </row>
    <row r="3649" spans="1:12" x14ac:dyDescent="0.25">
      <c r="A3649">
        <v>33</v>
      </c>
      <c r="B3649" s="93">
        <v>43651</v>
      </c>
      <c r="C3649">
        <v>7</v>
      </c>
      <c r="D3649" t="s">
        <v>93</v>
      </c>
      <c r="E3649">
        <v>2019</v>
      </c>
      <c r="F3649" t="s">
        <v>23</v>
      </c>
      <c r="G3649" t="s">
        <v>63</v>
      </c>
      <c r="H3649" t="s">
        <v>694</v>
      </c>
      <c r="I3649">
        <v>27.76</v>
      </c>
      <c r="J3649">
        <v>0</v>
      </c>
      <c r="K3649" t="s">
        <v>246</v>
      </c>
      <c r="L3649" t="s">
        <v>64</v>
      </c>
    </row>
    <row r="3650" spans="1:12" x14ac:dyDescent="0.25">
      <c r="A3650">
        <v>33</v>
      </c>
      <c r="B3650" s="93">
        <v>43659</v>
      </c>
      <c r="C3650">
        <v>7</v>
      </c>
      <c r="D3650" t="s">
        <v>93</v>
      </c>
      <c r="E3650">
        <v>2019</v>
      </c>
      <c r="F3650" t="s">
        <v>23</v>
      </c>
      <c r="G3650" t="s">
        <v>65</v>
      </c>
      <c r="H3650" t="s">
        <v>703</v>
      </c>
      <c r="I3650">
        <v>26</v>
      </c>
      <c r="J3650">
        <v>0</v>
      </c>
      <c r="K3650" t="s">
        <v>246</v>
      </c>
      <c r="L3650" t="s">
        <v>35</v>
      </c>
    </row>
    <row r="3651" spans="1:12" x14ac:dyDescent="0.25">
      <c r="A3651">
        <v>33</v>
      </c>
      <c r="B3651" s="93">
        <v>43662</v>
      </c>
      <c r="C3651">
        <v>7</v>
      </c>
      <c r="D3651" t="s">
        <v>93</v>
      </c>
      <c r="E3651">
        <v>2019</v>
      </c>
      <c r="F3651" t="s">
        <v>23</v>
      </c>
      <c r="G3651" t="s">
        <v>37</v>
      </c>
      <c r="H3651" t="s">
        <v>108</v>
      </c>
      <c r="I3651">
        <v>26</v>
      </c>
      <c r="J3651">
        <v>0</v>
      </c>
      <c r="K3651" t="s">
        <v>246</v>
      </c>
      <c r="L3651" t="s">
        <v>35</v>
      </c>
    </row>
    <row r="3652" spans="1:12" x14ac:dyDescent="0.25">
      <c r="A3652">
        <v>33</v>
      </c>
      <c r="B3652" s="93">
        <v>43662</v>
      </c>
      <c r="C3652">
        <v>7</v>
      </c>
      <c r="D3652" t="s">
        <v>93</v>
      </c>
      <c r="E3652">
        <v>2019</v>
      </c>
      <c r="F3652" t="s">
        <v>21</v>
      </c>
      <c r="G3652" t="s">
        <v>65</v>
      </c>
      <c r="H3652" t="s">
        <v>705</v>
      </c>
      <c r="I3652">
        <v>338</v>
      </c>
      <c r="J3652">
        <v>0</v>
      </c>
      <c r="K3652" t="s">
        <v>246</v>
      </c>
      <c r="L3652" t="s">
        <v>35</v>
      </c>
    </row>
    <row r="3653" spans="1:12" x14ac:dyDescent="0.25">
      <c r="A3653">
        <v>33</v>
      </c>
      <c r="B3653" s="93">
        <v>43663</v>
      </c>
      <c r="C3653">
        <v>7</v>
      </c>
      <c r="D3653" t="s">
        <v>93</v>
      </c>
      <c r="E3653">
        <v>2019</v>
      </c>
      <c r="F3653" t="s">
        <v>23</v>
      </c>
      <c r="G3653" t="s">
        <v>65</v>
      </c>
      <c r="H3653" t="s">
        <v>706</v>
      </c>
      <c r="I3653">
        <v>34</v>
      </c>
      <c r="J3653">
        <v>0</v>
      </c>
      <c r="K3653" t="s">
        <v>246</v>
      </c>
      <c r="L3653" t="s">
        <v>35</v>
      </c>
    </row>
    <row r="3654" spans="1:12" x14ac:dyDescent="0.25">
      <c r="A3654">
        <v>33</v>
      </c>
      <c r="B3654" s="93">
        <v>43669</v>
      </c>
      <c r="C3654">
        <v>7</v>
      </c>
      <c r="D3654" t="s">
        <v>93</v>
      </c>
      <c r="E3654">
        <v>2019</v>
      </c>
      <c r="F3654" t="s">
        <v>23</v>
      </c>
      <c r="G3654" t="s">
        <v>63</v>
      </c>
      <c r="H3654" t="s">
        <v>714</v>
      </c>
      <c r="I3654">
        <v>21.3</v>
      </c>
      <c r="J3654">
        <v>0</v>
      </c>
      <c r="K3654" t="s">
        <v>246</v>
      </c>
      <c r="L3654" t="s">
        <v>64</v>
      </c>
    </row>
    <row r="3655" spans="1:12" x14ac:dyDescent="0.25">
      <c r="A3655">
        <v>33</v>
      </c>
      <c r="B3655" s="93">
        <v>43671</v>
      </c>
      <c r="C3655">
        <v>7</v>
      </c>
      <c r="D3655" t="s">
        <v>93</v>
      </c>
      <c r="E3655">
        <v>2019</v>
      </c>
      <c r="F3655" t="s">
        <v>21</v>
      </c>
      <c r="G3655" t="s">
        <v>716</v>
      </c>
      <c r="H3655" t="s">
        <v>717</v>
      </c>
      <c r="I3655">
        <v>23.57</v>
      </c>
      <c r="J3655">
        <v>0</v>
      </c>
      <c r="K3655" t="s">
        <v>246</v>
      </c>
      <c r="L3655" t="s">
        <v>34</v>
      </c>
    </row>
    <row r="3656" spans="1:12" x14ac:dyDescent="0.25">
      <c r="A3656">
        <v>33</v>
      </c>
      <c r="B3656" s="93">
        <v>43676</v>
      </c>
      <c r="C3656">
        <v>7</v>
      </c>
      <c r="D3656" t="s">
        <v>93</v>
      </c>
      <c r="E3656">
        <v>2019</v>
      </c>
      <c r="F3656" t="s">
        <v>21</v>
      </c>
      <c r="G3656" t="s">
        <v>65</v>
      </c>
      <c r="H3656" t="s">
        <v>723</v>
      </c>
      <c r="I3656">
        <v>572</v>
      </c>
      <c r="J3656">
        <v>0</v>
      </c>
      <c r="K3656" t="s">
        <v>246</v>
      </c>
      <c r="L3656" t="s">
        <v>35</v>
      </c>
    </row>
    <row r="3657" spans="1:12" x14ac:dyDescent="0.25">
      <c r="A3657">
        <v>34</v>
      </c>
      <c r="B3657" s="93">
        <v>43291</v>
      </c>
      <c r="C3657">
        <v>7</v>
      </c>
      <c r="D3657" t="s">
        <v>93</v>
      </c>
      <c r="E3657">
        <v>2018</v>
      </c>
      <c r="F3657" t="s">
        <v>22</v>
      </c>
      <c r="G3657" t="s">
        <v>340</v>
      </c>
      <c r="H3657" t="s">
        <v>341</v>
      </c>
      <c r="I3657">
        <v>45.96</v>
      </c>
      <c r="J3657">
        <v>0</v>
      </c>
      <c r="K3657" t="s">
        <v>247</v>
      </c>
      <c r="L3657" t="s">
        <v>34</v>
      </c>
    </row>
    <row r="3658" spans="1:12" x14ac:dyDescent="0.25">
      <c r="A3658">
        <v>34</v>
      </c>
      <c r="B3658" s="93">
        <v>43291</v>
      </c>
      <c r="C3658">
        <v>7</v>
      </c>
      <c r="D3658" t="s">
        <v>93</v>
      </c>
      <c r="E3658">
        <v>2018</v>
      </c>
      <c r="F3658" t="s">
        <v>21</v>
      </c>
      <c r="G3658" t="s">
        <v>340</v>
      </c>
      <c r="H3658" t="s">
        <v>341</v>
      </c>
      <c r="I3658">
        <v>380.09</v>
      </c>
      <c r="J3658">
        <v>0</v>
      </c>
      <c r="K3658" t="s">
        <v>247</v>
      </c>
      <c r="L3658" t="s">
        <v>34</v>
      </c>
    </row>
    <row r="3659" spans="1:12" x14ac:dyDescent="0.25">
      <c r="A3659">
        <v>34</v>
      </c>
      <c r="B3659" s="93">
        <v>43306</v>
      </c>
      <c r="C3659">
        <v>7</v>
      </c>
      <c r="D3659" t="s">
        <v>93</v>
      </c>
      <c r="E3659">
        <v>2018</v>
      </c>
      <c r="F3659" t="s">
        <v>22</v>
      </c>
      <c r="G3659" t="s">
        <v>362</v>
      </c>
      <c r="H3659" t="s">
        <v>363</v>
      </c>
      <c r="I3659">
        <v>34.340000000000003</v>
      </c>
      <c r="J3659">
        <v>0</v>
      </c>
      <c r="K3659" t="s">
        <v>247</v>
      </c>
      <c r="L3659" t="s">
        <v>34</v>
      </c>
    </row>
    <row r="3660" spans="1:12" x14ac:dyDescent="0.25">
      <c r="A3660">
        <v>34</v>
      </c>
      <c r="B3660" s="93">
        <v>43306</v>
      </c>
      <c r="C3660">
        <v>7</v>
      </c>
      <c r="D3660" t="s">
        <v>93</v>
      </c>
      <c r="E3660">
        <v>2018</v>
      </c>
      <c r="F3660" t="s">
        <v>21</v>
      </c>
      <c r="G3660" t="s">
        <v>362</v>
      </c>
      <c r="H3660" t="s">
        <v>363</v>
      </c>
      <c r="I3660">
        <v>417.96</v>
      </c>
      <c r="J3660">
        <v>0</v>
      </c>
      <c r="K3660" t="s">
        <v>247</v>
      </c>
      <c r="L3660" t="s">
        <v>34</v>
      </c>
    </row>
    <row r="3661" spans="1:12" x14ac:dyDescent="0.25">
      <c r="A3661">
        <v>34</v>
      </c>
      <c r="B3661" s="93">
        <v>43656</v>
      </c>
      <c r="C3661">
        <v>7</v>
      </c>
      <c r="D3661" t="s">
        <v>93</v>
      </c>
      <c r="E3661">
        <v>2019</v>
      </c>
      <c r="F3661" t="s">
        <v>22</v>
      </c>
      <c r="G3661" t="s">
        <v>699</v>
      </c>
      <c r="H3661" t="s">
        <v>700</v>
      </c>
      <c r="I3661">
        <v>17.600000000000001</v>
      </c>
      <c r="J3661">
        <v>0</v>
      </c>
      <c r="K3661" t="s">
        <v>247</v>
      </c>
      <c r="L3661" t="s">
        <v>34</v>
      </c>
    </row>
    <row r="3662" spans="1:12" x14ac:dyDescent="0.25">
      <c r="A3662">
        <v>34</v>
      </c>
      <c r="B3662" s="93">
        <v>43656</v>
      </c>
      <c r="C3662">
        <v>7</v>
      </c>
      <c r="D3662" t="s">
        <v>93</v>
      </c>
      <c r="E3662">
        <v>2019</v>
      </c>
      <c r="F3662" t="s">
        <v>21</v>
      </c>
      <c r="G3662" t="s">
        <v>699</v>
      </c>
      <c r="H3662" t="s">
        <v>700</v>
      </c>
      <c r="I3662">
        <v>531.46</v>
      </c>
      <c r="J3662">
        <v>0</v>
      </c>
      <c r="K3662" t="s">
        <v>247</v>
      </c>
      <c r="L3662" t="s">
        <v>34</v>
      </c>
    </row>
    <row r="3663" spans="1:12" x14ac:dyDescent="0.25">
      <c r="A3663">
        <v>34</v>
      </c>
      <c r="B3663" s="93">
        <v>43671</v>
      </c>
      <c r="C3663">
        <v>7</v>
      </c>
      <c r="D3663" t="s">
        <v>93</v>
      </c>
      <c r="E3663">
        <v>2019</v>
      </c>
      <c r="F3663" t="s">
        <v>22</v>
      </c>
      <c r="G3663" t="s">
        <v>716</v>
      </c>
      <c r="H3663" t="s">
        <v>717</v>
      </c>
      <c r="I3663">
        <v>63.64</v>
      </c>
      <c r="J3663">
        <v>0</v>
      </c>
      <c r="K3663" t="s">
        <v>247</v>
      </c>
      <c r="L3663" t="s">
        <v>34</v>
      </c>
    </row>
    <row r="3664" spans="1:12" x14ac:dyDescent="0.25">
      <c r="A3664">
        <v>34</v>
      </c>
      <c r="B3664" s="93">
        <v>43671</v>
      </c>
      <c r="C3664">
        <v>7</v>
      </c>
      <c r="D3664" t="s">
        <v>93</v>
      </c>
      <c r="E3664">
        <v>2019</v>
      </c>
      <c r="F3664" t="s">
        <v>21</v>
      </c>
      <c r="G3664" t="s">
        <v>716</v>
      </c>
      <c r="H3664" t="s">
        <v>717</v>
      </c>
      <c r="I3664">
        <v>540.30999999999995</v>
      </c>
      <c r="J3664">
        <v>0</v>
      </c>
      <c r="K3664" t="s">
        <v>247</v>
      </c>
      <c r="L3664" t="s">
        <v>34</v>
      </c>
    </row>
    <row r="3665" spans="1:12" x14ac:dyDescent="0.25">
      <c r="A3665">
        <v>35</v>
      </c>
      <c r="B3665" s="93">
        <v>43283</v>
      </c>
      <c r="C3665">
        <v>7</v>
      </c>
      <c r="D3665" t="s">
        <v>93</v>
      </c>
      <c r="E3665">
        <v>2018</v>
      </c>
      <c r="F3665" t="s">
        <v>23</v>
      </c>
      <c r="G3665" t="s">
        <v>63</v>
      </c>
      <c r="H3665" t="s">
        <v>332</v>
      </c>
      <c r="I3665">
        <v>48.05</v>
      </c>
      <c r="J3665">
        <v>0</v>
      </c>
      <c r="K3665" t="s">
        <v>248</v>
      </c>
      <c r="L3665" t="s">
        <v>64</v>
      </c>
    </row>
    <row r="3666" spans="1:12" x14ac:dyDescent="0.25">
      <c r="A3666">
        <v>35</v>
      </c>
      <c r="B3666" s="93">
        <v>43285</v>
      </c>
      <c r="C3666">
        <v>7</v>
      </c>
      <c r="D3666" t="s">
        <v>93</v>
      </c>
      <c r="E3666">
        <v>2018</v>
      </c>
      <c r="F3666" t="s">
        <v>23</v>
      </c>
      <c r="G3666" t="s">
        <v>37</v>
      </c>
      <c r="H3666" t="s">
        <v>109</v>
      </c>
      <c r="I3666">
        <v>15</v>
      </c>
      <c r="J3666">
        <v>0</v>
      </c>
      <c r="K3666" t="s">
        <v>248</v>
      </c>
      <c r="L3666" t="s">
        <v>35</v>
      </c>
    </row>
    <row r="3667" spans="1:12" x14ac:dyDescent="0.25">
      <c r="A3667">
        <v>35</v>
      </c>
      <c r="B3667" s="93">
        <v>43293</v>
      </c>
      <c r="C3667">
        <v>7</v>
      </c>
      <c r="D3667" t="s">
        <v>93</v>
      </c>
      <c r="E3667">
        <v>2018</v>
      </c>
      <c r="F3667" t="s">
        <v>23</v>
      </c>
      <c r="G3667" t="s">
        <v>37</v>
      </c>
      <c r="H3667" t="s">
        <v>109</v>
      </c>
      <c r="I3667">
        <v>15</v>
      </c>
      <c r="J3667">
        <v>0</v>
      </c>
      <c r="K3667" t="s">
        <v>248</v>
      </c>
      <c r="L3667" t="s">
        <v>35</v>
      </c>
    </row>
    <row r="3668" spans="1:12" x14ac:dyDescent="0.25">
      <c r="A3668">
        <v>35</v>
      </c>
      <c r="B3668" s="93">
        <v>43306</v>
      </c>
      <c r="C3668">
        <v>7</v>
      </c>
      <c r="D3668" t="s">
        <v>93</v>
      </c>
      <c r="E3668">
        <v>2018</v>
      </c>
      <c r="F3668" t="s">
        <v>21</v>
      </c>
      <c r="G3668" t="s">
        <v>362</v>
      </c>
      <c r="H3668" t="s">
        <v>363</v>
      </c>
      <c r="I3668">
        <v>29.22</v>
      </c>
      <c r="J3668">
        <v>0</v>
      </c>
      <c r="K3668" t="s">
        <v>248</v>
      </c>
      <c r="L3668" t="s">
        <v>34</v>
      </c>
    </row>
    <row r="3669" spans="1:12" x14ac:dyDescent="0.25">
      <c r="A3669">
        <v>35</v>
      </c>
      <c r="B3669" s="93">
        <v>43307</v>
      </c>
      <c r="C3669">
        <v>7</v>
      </c>
      <c r="D3669" t="s">
        <v>93</v>
      </c>
      <c r="E3669">
        <v>2018</v>
      </c>
      <c r="F3669" t="s">
        <v>23</v>
      </c>
      <c r="G3669" t="s">
        <v>37</v>
      </c>
      <c r="H3669" t="s">
        <v>109</v>
      </c>
      <c r="I3669">
        <v>6</v>
      </c>
      <c r="J3669">
        <v>0</v>
      </c>
      <c r="K3669" t="s">
        <v>248</v>
      </c>
      <c r="L3669" t="s">
        <v>35</v>
      </c>
    </row>
    <row r="3670" spans="1:12" x14ac:dyDescent="0.25">
      <c r="A3670">
        <v>35</v>
      </c>
      <c r="B3670" s="93">
        <v>43648</v>
      </c>
      <c r="C3670">
        <v>7</v>
      </c>
      <c r="D3670" t="s">
        <v>93</v>
      </c>
      <c r="E3670">
        <v>2019</v>
      </c>
      <c r="F3670" t="s">
        <v>23</v>
      </c>
      <c r="G3670" t="s">
        <v>37</v>
      </c>
      <c r="H3670" t="s">
        <v>109</v>
      </c>
      <c r="I3670">
        <v>50</v>
      </c>
      <c r="J3670">
        <v>0</v>
      </c>
      <c r="K3670" t="s">
        <v>248</v>
      </c>
      <c r="L3670" t="s">
        <v>35</v>
      </c>
    </row>
    <row r="3671" spans="1:12" x14ac:dyDescent="0.25">
      <c r="A3671">
        <v>37</v>
      </c>
      <c r="B3671" s="93">
        <v>43283</v>
      </c>
      <c r="C3671">
        <v>7</v>
      </c>
      <c r="D3671" t="s">
        <v>93</v>
      </c>
      <c r="E3671">
        <v>2018</v>
      </c>
      <c r="F3671" t="s">
        <v>23</v>
      </c>
      <c r="G3671" t="s">
        <v>58</v>
      </c>
      <c r="H3671" t="s">
        <v>332</v>
      </c>
      <c r="I3671">
        <v>14.25</v>
      </c>
      <c r="J3671">
        <v>0</v>
      </c>
      <c r="K3671" t="s">
        <v>249</v>
      </c>
      <c r="L3671" t="s">
        <v>222</v>
      </c>
    </row>
    <row r="3672" spans="1:12" x14ac:dyDescent="0.25">
      <c r="A3672">
        <v>37</v>
      </c>
      <c r="B3672" s="93">
        <v>43285</v>
      </c>
      <c r="C3672">
        <v>7</v>
      </c>
      <c r="D3672" t="s">
        <v>93</v>
      </c>
      <c r="E3672">
        <v>2018</v>
      </c>
      <c r="F3672" t="s">
        <v>23</v>
      </c>
      <c r="G3672" t="s">
        <v>58</v>
      </c>
      <c r="H3672" t="s">
        <v>334</v>
      </c>
      <c r="I3672">
        <v>9.5</v>
      </c>
      <c r="J3672">
        <v>0</v>
      </c>
      <c r="K3672" t="s">
        <v>249</v>
      </c>
      <c r="L3672" t="s">
        <v>222</v>
      </c>
    </row>
    <row r="3673" spans="1:12" x14ac:dyDescent="0.25">
      <c r="A3673">
        <v>37</v>
      </c>
      <c r="B3673" s="93">
        <v>43293</v>
      </c>
      <c r="C3673">
        <v>7</v>
      </c>
      <c r="D3673" t="s">
        <v>93</v>
      </c>
      <c r="E3673">
        <v>2018</v>
      </c>
      <c r="F3673" t="s">
        <v>23</v>
      </c>
      <c r="G3673" t="s">
        <v>58</v>
      </c>
      <c r="H3673" t="s">
        <v>344</v>
      </c>
      <c r="I3673">
        <v>14.25</v>
      </c>
      <c r="J3673">
        <v>0</v>
      </c>
      <c r="K3673" t="s">
        <v>249</v>
      </c>
      <c r="L3673" t="s">
        <v>222</v>
      </c>
    </row>
    <row r="3674" spans="1:12" x14ac:dyDescent="0.25">
      <c r="A3674">
        <v>37</v>
      </c>
      <c r="B3674" s="93">
        <v>43298</v>
      </c>
      <c r="C3674">
        <v>7</v>
      </c>
      <c r="D3674" t="s">
        <v>93</v>
      </c>
      <c r="E3674">
        <v>2018</v>
      </c>
      <c r="F3674" t="s">
        <v>23</v>
      </c>
      <c r="G3674" t="s">
        <v>58</v>
      </c>
      <c r="H3674" t="s">
        <v>351</v>
      </c>
      <c r="I3674">
        <v>13.6</v>
      </c>
      <c r="J3674">
        <v>0</v>
      </c>
      <c r="K3674" t="s">
        <v>249</v>
      </c>
      <c r="L3674" t="s">
        <v>222</v>
      </c>
    </row>
    <row r="3675" spans="1:12" x14ac:dyDescent="0.25">
      <c r="A3675">
        <v>37</v>
      </c>
      <c r="B3675" s="93">
        <v>43301</v>
      </c>
      <c r="C3675">
        <v>7</v>
      </c>
      <c r="D3675" t="s">
        <v>93</v>
      </c>
      <c r="E3675">
        <v>2018</v>
      </c>
      <c r="F3675" t="s">
        <v>23</v>
      </c>
      <c r="G3675" t="s">
        <v>35</v>
      </c>
      <c r="H3675" t="s">
        <v>358</v>
      </c>
      <c r="I3675">
        <v>124</v>
      </c>
      <c r="J3675">
        <v>0</v>
      </c>
      <c r="K3675" t="s">
        <v>249</v>
      </c>
      <c r="L3675" t="s">
        <v>35</v>
      </c>
    </row>
    <row r="3676" spans="1:12" x14ac:dyDescent="0.25">
      <c r="A3676">
        <v>37</v>
      </c>
      <c r="B3676" s="93">
        <v>43306</v>
      </c>
      <c r="C3676">
        <v>7</v>
      </c>
      <c r="D3676" t="s">
        <v>93</v>
      </c>
      <c r="E3676">
        <v>2018</v>
      </c>
      <c r="F3676" t="s">
        <v>22</v>
      </c>
      <c r="G3676" t="s">
        <v>35</v>
      </c>
      <c r="H3676" t="s">
        <v>364</v>
      </c>
      <c r="I3676">
        <v>136.5</v>
      </c>
      <c r="J3676">
        <v>0</v>
      </c>
      <c r="K3676" t="s">
        <v>249</v>
      </c>
      <c r="L3676" t="s">
        <v>35</v>
      </c>
    </row>
    <row r="3677" spans="1:12" x14ac:dyDescent="0.25">
      <c r="A3677">
        <v>37</v>
      </c>
      <c r="B3677" s="93">
        <v>43651</v>
      </c>
      <c r="C3677">
        <v>7</v>
      </c>
      <c r="D3677" t="s">
        <v>93</v>
      </c>
      <c r="E3677">
        <v>2019</v>
      </c>
      <c r="F3677" t="s">
        <v>23</v>
      </c>
      <c r="G3677" t="s">
        <v>37</v>
      </c>
      <c r="H3677" t="s">
        <v>176</v>
      </c>
      <c r="I3677">
        <v>4</v>
      </c>
      <c r="J3677">
        <v>0</v>
      </c>
      <c r="K3677" t="s">
        <v>249</v>
      </c>
      <c r="L3677" t="s">
        <v>35</v>
      </c>
    </row>
    <row r="3678" spans="1:12" x14ac:dyDescent="0.25">
      <c r="A3678">
        <v>37</v>
      </c>
      <c r="B3678" s="93">
        <v>43651</v>
      </c>
      <c r="C3678">
        <v>7</v>
      </c>
      <c r="D3678" t="s">
        <v>93</v>
      </c>
      <c r="E3678">
        <v>2019</v>
      </c>
      <c r="F3678" t="s">
        <v>22</v>
      </c>
      <c r="G3678" t="s">
        <v>65</v>
      </c>
      <c r="H3678" t="s">
        <v>694</v>
      </c>
      <c r="I3678">
        <v>149.5</v>
      </c>
      <c r="J3678">
        <v>0</v>
      </c>
      <c r="K3678" t="s">
        <v>249</v>
      </c>
      <c r="L3678" t="s">
        <v>35</v>
      </c>
    </row>
    <row r="3679" spans="1:12" x14ac:dyDescent="0.25">
      <c r="A3679">
        <v>37</v>
      </c>
      <c r="B3679" s="93">
        <v>43651</v>
      </c>
      <c r="C3679">
        <v>7</v>
      </c>
      <c r="D3679" t="s">
        <v>93</v>
      </c>
      <c r="E3679">
        <v>2019</v>
      </c>
      <c r="F3679" t="s">
        <v>23</v>
      </c>
      <c r="G3679" t="s">
        <v>65</v>
      </c>
      <c r="H3679" t="s">
        <v>694</v>
      </c>
      <c r="I3679">
        <v>306</v>
      </c>
      <c r="J3679">
        <v>0</v>
      </c>
      <c r="K3679" t="s">
        <v>249</v>
      </c>
      <c r="L3679" t="s">
        <v>35</v>
      </c>
    </row>
    <row r="3680" spans="1:12" x14ac:dyDescent="0.25">
      <c r="A3680">
        <v>37</v>
      </c>
      <c r="B3680" s="93">
        <v>43676</v>
      </c>
      <c r="C3680">
        <v>7</v>
      </c>
      <c r="D3680" t="s">
        <v>93</v>
      </c>
      <c r="E3680">
        <v>2019</v>
      </c>
      <c r="F3680" t="s">
        <v>23</v>
      </c>
      <c r="G3680" t="s">
        <v>65</v>
      </c>
      <c r="H3680" t="s">
        <v>723</v>
      </c>
      <c r="I3680">
        <v>110.5</v>
      </c>
      <c r="J3680">
        <v>0</v>
      </c>
      <c r="K3680" t="s">
        <v>249</v>
      </c>
      <c r="L3680" t="s">
        <v>35</v>
      </c>
    </row>
    <row r="3681" spans="1:12" x14ac:dyDescent="0.25">
      <c r="A3681">
        <v>38</v>
      </c>
      <c r="B3681" s="93">
        <v>43283</v>
      </c>
      <c r="C3681">
        <v>7</v>
      </c>
      <c r="D3681" t="s">
        <v>93</v>
      </c>
      <c r="E3681">
        <v>2018</v>
      </c>
      <c r="F3681" t="s">
        <v>23</v>
      </c>
      <c r="G3681" t="s">
        <v>63</v>
      </c>
      <c r="H3681" t="s">
        <v>332</v>
      </c>
      <c r="I3681">
        <v>154.26</v>
      </c>
      <c r="J3681">
        <v>0</v>
      </c>
      <c r="K3681" t="s">
        <v>250</v>
      </c>
      <c r="L3681" t="s">
        <v>64</v>
      </c>
    </row>
    <row r="3682" spans="1:12" x14ac:dyDescent="0.25">
      <c r="A3682">
        <v>38</v>
      </c>
      <c r="B3682" s="93">
        <v>43284</v>
      </c>
      <c r="C3682">
        <v>7</v>
      </c>
      <c r="D3682" t="s">
        <v>93</v>
      </c>
      <c r="E3682">
        <v>2018</v>
      </c>
      <c r="F3682" t="s">
        <v>22</v>
      </c>
      <c r="G3682" t="s">
        <v>36</v>
      </c>
      <c r="H3682" t="s">
        <v>333</v>
      </c>
      <c r="I3682">
        <v>16</v>
      </c>
      <c r="J3682">
        <v>0</v>
      </c>
      <c r="K3682" t="s">
        <v>250</v>
      </c>
      <c r="L3682" t="s">
        <v>222</v>
      </c>
    </row>
    <row r="3683" spans="1:12" x14ac:dyDescent="0.25">
      <c r="A3683">
        <v>38</v>
      </c>
      <c r="B3683" s="93">
        <v>43287</v>
      </c>
      <c r="C3683">
        <v>7</v>
      </c>
      <c r="D3683" t="s">
        <v>93</v>
      </c>
      <c r="E3683">
        <v>2018</v>
      </c>
      <c r="F3683" t="s">
        <v>21</v>
      </c>
      <c r="G3683" t="s">
        <v>35</v>
      </c>
      <c r="H3683" t="s">
        <v>337</v>
      </c>
      <c r="I3683">
        <v>147.9</v>
      </c>
      <c r="J3683">
        <v>0</v>
      </c>
      <c r="K3683" t="s">
        <v>250</v>
      </c>
      <c r="L3683" t="s">
        <v>35</v>
      </c>
    </row>
    <row r="3684" spans="1:12" x14ac:dyDescent="0.25">
      <c r="A3684">
        <v>38</v>
      </c>
      <c r="B3684" s="93">
        <v>43291</v>
      </c>
      <c r="C3684">
        <v>7</v>
      </c>
      <c r="D3684" t="s">
        <v>93</v>
      </c>
      <c r="E3684">
        <v>2018</v>
      </c>
      <c r="F3684" t="s">
        <v>23</v>
      </c>
      <c r="G3684" t="s">
        <v>37</v>
      </c>
      <c r="H3684" t="s">
        <v>38</v>
      </c>
      <c r="I3684">
        <v>5.63</v>
      </c>
      <c r="J3684">
        <v>0</v>
      </c>
      <c r="K3684" t="s">
        <v>250</v>
      </c>
      <c r="L3684" t="s">
        <v>35</v>
      </c>
    </row>
    <row r="3685" spans="1:12" x14ac:dyDescent="0.25">
      <c r="A3685">
        <v>38</v>
      </c>
      <c r="B3685" s="93">
        <v>43291</v>
      </c>
      <c r="C3685">
        <v>7</v>
      </c>
      <c r="D3685" t="s">
        <v>93</v>
      </c>
      <c r="E3685">
        <v>2018</v>
      </c>
      <c r="F3685" t="s">
        <v>22</v>
      </c>
      <c r="G3685" t="s">
        <v>340</v>
      </c>
      <c r="H3685" t="s">
        <v>341</v>
      </c>
      <c r="I3685">
        <v>31.42</v>
      </c>
      <c r="J3685">
        <v>0</v>
      </c>
      <c r="K3685" t="s">
        <v>250</v>
      </c>
      <c r="L3685" t="s">
        <v>34</v>
      </c>
    </row>
    <row r="3686" spans="1:12" x14ac:dyDescent="0.25">
      <c r="A3686">
        <v>38</v>
      </c>
      <c r="B3686" s="93">
        <v>43291</v>
      </c>
      <c r="C3686">
        <v>7</v>
      </c>
      <c r="D3686" t="s">
        <v>93</v>
      </c>
      <c r="E3686">
        <v>2018</v>
      </c>
      <c r="F3686" t="s">
        <v>21</v>
      </c>
      <c r="G3686" t="s">
        <v>340</v>
      </c>
      <c r="H3686" t="s">
        <v>341</v>
      </c>
      <c r="I3686">
        <v>70.97</v>
      </c>
      <c r="J3686">
        <v>0</v>
      </c>
      <c r="K3686" t="s">
        <v>250</v>
      </c>
      <c r="L3686" t="s">
        <v>34</v>
      </c>
    </row>
    <row r="3687" spans="1:12" x14ac:dyDescent="0.25">
      <c r="A3687">
        <v>38</v>
      </c>
      <c r="B3687" s="93">
        <v>43295</v>
      </c>
      <c r="C3687">
        <v>7</v>
      </c>
      <c r="D3687" t="s">
        <v>93</v>
      </c>
      <c r="E3687">
        <v>2018</v>
      </c>
      <c r="F3687" t="s">
        <v>22</v>
      </c>
      <c r="G3687" t="s">
        <v>36</v>
      </c>
      <c r="H3687" t="s">
        <v>347</v>
      </c>
      <c r="I3687">
        <v>8</v>
      </c>
      <c r="J3687">
        <v>0</v>
      </c>
      <c r="K3687" t="s">
        <v>250</v>
      </c>
      <c r="L3687" t="s">
        <v>222</v>
      </c>
    </row>
    <row r="3688" spans="1:12" x14ac:dyDescent="0.25">
      <c r="A3688">
        <v>38</v>
      </c>
      <c r="B3688" s="93">
        <v>43306</v>
      </c>
      <c r="C3688">
        <v>7</v>
      </c>
      <c r="D3688" t="s">
        <v>93</v>
      </c>
      <c r="E3688">
        <v>2018</v>
      </c>
      <c r="F3688" t="s">
        <v>23</v>
      </c>
      <c r="G3688" t="s">
        <v>37</v>
      </c>
      <c r="H3688" t="s">
        <v>38</v>
      </c>
      <c r="I3688">
        <v>17.399999999999999</v>
      </c>
      <c r="J3688">
        <v>0</v>
      </c>
      <c r="K3688" t="s">
        <v>250</v>
      </c>
      <c r="L3688" t="s">
        <v>35</v>
      </c>
    </row>
    <row r="3689" spans="1:12" x14ac:dyDescent="0.25">
      <c r="A3689">
        <v>38</v>
      </c>
      <c r="B3689" s="93">
        <v>43306</v>
      </c>
      <c r="C3689">
        <v>7</v>
      </c>
      <c r="D3689" t="s">
        <v>93</v>
      </c>
      <c r="E3689">
        <v>2018</v>
      </c>
      <c r="F3689" t="s">
        <v>22</v>
      </c>
      <c r="G3689" t="s">
        <v>362</v>
      </c>
      <c r="H3689" t="s">
        <v>363</v>
      </c>
      <c r="I3689">
        <v>63.84</v>
      </c>
      <c r="J3689">
        <v>0</v>
      </c>
      <c r="K3689" t="s">
        <v>250</v>
      </c>
      <c r="L3689" t="s">
        <v>34</v>
      </c>
    </row>
    <row r="3690" spans="1:12" x14ac:dyDescent="0.25">
      <c r="A3690">
        <v>38</v>
      </c>
      <c r="B3690" s="93">
        <v>43306</v>
      </c>
      <c r="C3690">
        <v>7</v>
      </c>
      <c r="D3690" t="s">
        <v>93</v>
      </c>
      <c r="E3690">
        <v>2018</v>
      </c>
      <c r="F3690" t="s">
        <v>21</v>
      </c>
      <c r="G3690" t="s">
        <v>362</v>
      </c>
      <c r="H3690" t="s">
        <v>363</v>
      </c>
      <c r="I3690">
        <v>211.01</v>
      </c>
      <c r="J3690">
        <v>0</v>
      </c>
      <c r="K3690" t="s">
        <v>250</v>
      </c>
      <c r="L3690" t="s">
        <v>34</v>
      </c>
    </row>
    <row r="3691" spans="1:12" x14ac:dyDescent="0.25">
      <c r="A3691">
        <v>38</v>
      </c>
      <c r="B3691" s="93">
        <v>43308</v>
      </c>
      <c r="C3691">
        <v>7</v>
      </c>
      <c r="D3691" t="s">
        <v>93</v>
      </c>
      <c r="E3691">
        <v>2018</v>
      </c>
      <c r="F3691" t="s">
        <v>23</v>
      </c>
      <c r="G3691" t="s">
        <v>37</v>
      </c>
      <c r="H3691" t="s">
        <v>38</v>
      </c>
      <c r="I3691">
        <v>3</v>
      </c>
      <c r="J3691">
        <v>0</v>
      </c>
      <c r="K3691" t="s">
        <v>250</v>
      </c>
      <c r="L3691" t="s">
        <v>35</v>
      </c>
    </row>
    <row r="3692" spans="1:12" x14ac:dyDescent="0.25">
      <c r="A3692">
        <v>38</v>
      </c>
      <c r="B3692" s="93">
        <v>43649</v>
      </c>
      <c r="C3692">
        <v>7</v>
      </c>
      <c r="D3692" t="s">
        <v>93</v>
      </c>
      <c r="E3692">
        <v>2019</v>
      </c>
      <c r="F3692" t="s">
        <v>21</v>
      </c>
      <c r="G3692" t="s">
        <v>36</v>
      </c>
      <c r="H3692" t="s">
        <v>691</v>
      </c>
      <c r="I3692">
        <v>8</v>
      </c>
      <c r="J3692">
        <v>0</v>
      </c>
      <c r="K3692" t="s">
        <v>250</v>
      </c>
      <c r="L3692" t="s">
        <v>222</v>
      </c>
    </row>
    <row r="3693" spans="1:12" x14ac:dyDescent="0.25">
      <c r="A3693">
        <v>38</v>
      </c>
      <c r="B3693" s="93">
        <v>43655</v>
      </c>
      <c r="C3693">
        <v>7</v>
      </c>
      <c r="D3693" t="s">
        <v>93</v>
      </c>
      <c r="E3693">
        <v>2019</v>
      </c>
      <c r="F3693" t="s">
        <v>21</v>
      </c>
      <c r="G3693" t="s">
        <v>65</v>
      </c>
      <c r="H3693" t="s">
        <v>697</v>
      </c>
      <c r="I3693">
        <v>139.19999999999999</v>
      </c>
      <c r="J3693">
        <v>0</v>
      </c>
      <c r="K3693" t="s">
        <v>250</v>
      </c>
      <c r="L3693" t="s">
        <v>35</v>
      </c>
    </row>
    <row r="3694" spans="1:12" x14ac:dyDescent="0.25">
      <c r="A3694">
        <v>38</v>
      </c>
      <c r="B3694" s="93">
        <v>43656</v>
      </c>
      <c r="C3694">
        <v>7</v>
      </c>
      <c r="D3694" t="s">
        <v>93</v>
      </c>
      <c r="E3694">
        <v>2019</v>
      </c>
      <c r="F3694" t="s">
        <v>21</v>
      </c>
      <c r="G3694" t="s">
        <v>699</v>
      </c>
      <c r="H3694" t="s">
        <v>700</v>
      </c>
      <c r="I3694">
        <v>132.77000000000001</v>
      </c>
      <c r="J3694">
        <v>0</v>
      </c>
      <c r="K3694" t="s">
        <v>250</v>
      </c>
      <c r="L3694" t="s">
        <v>34</v>
      </c>
    </row>
    <row r="3695" spans="1:12" x14ac:dyDescent="0.25">
      <c r="A3695">
        <v>38</v>
      </c>
      <c r="B3695" s="93">
        <v>43665</v>
      </c>
      <c r="C3695">
        <v>7</v>
      </c>
      <c r="D3695" t="s">
        <v>93</v>
      </c>
      <c r="E3695">
        <v>2019</v>
      </c>
      <c r="F3695" t="s">
        <v>23</v>
      </c>
      <c r="G3695" t="s">
        <v>64</v>
      </c>
      <c r="H3695" t="s">
        <v>708</v>
      </c>
      <c r="I3695">
        <v>182.25</v>
      </c>
      <c r="J3695">
        <v>0</v>
      </c>
      <c r="K3695" t="s">
        <v>250</v>
      </c>
      <c r="L3695" t="s">
        <v>64</v>
      </c>
    </row>
    <row r="3696" spans="1:12" x14ac:dyDescent="0.25">
      <c r="A3696">
        <v>38</v>
      </c>
      <c r="B3696" s="93">
        <v>43671</v>
      </c>
      <c r="C3696">
        <v>7</v>
      </c>
      <c r="D3696" t="s">
        <v>93</v>
      </c>
      <c r="E3696">
        <v>2019</v>
      </c>
      <c r="F3696" t="s">
        <v>22</v>
      </c>
      <c r="G3696" t="s">
        <v>716</v>
      </c>
      <c r="H3696" t="s">
        <v>717</v>
      </c>
      <c r="I3696">
        <v>23.39</v>
      </c>
      <c r="J3696">
        <v>0</v>
      </c>
      <c r="K3696" t="s">
        <v>250</v>
      </c>
      <c r="L3696" t="s">
        <v>34</v>
      </c>
    </row>
    <row r="3697" spans="1:12" x14ac:dyDescent="0.25">
      <c r="A3697">
        <v>38</v>
      </c>
      <c r="B3697" s="93">
        <v>43671</v>
      </c>
      <c r="C3697">
        <v>7</v>
      </c>
      <c r="D3697" t="s">
        <v>93</v>
      </c>
      <c r="E3697">
        <v>2019</v>
      </c>
      <c r="F3697" t="s">
        <v>21</v>
      </c>
      <c r="G3697" t="s">
        <v>716</v>
      </c>
      <c r="H3697" t="s">
        <v>717</v>
      </c>
      <c r="I3697">
        <v>173.93</v>
      </c>
      <c r="J3697">
        <v>0</v>
      </c>
      <c r="K3697" t="s">
        <v>250</v>
      </c>
      <c r="L3697" t="s">
        <v>34</v>
      </c>
    </row>
    <row r="3698" spans="1:12" x14ac:dyDescent="0.25">
      <c r="A3698">
        <v>38</v>
      </c>
      <c r="B3698" s="93">
        <v>43672</v>
      </c>
      <c r="C3698">
        <v>7</v>
      </c>
      <c r="D3698" t="s">
        <v>93</v>
      </c>
      <c r="E3698">
        <v>2019</v>
      </c>
      <c r="F3698" t="s">
        <v>21</v>
      </c>
      <c r="G3698" t="s">
        <v>65</v>
      </c>
      <c r="H3698" t="s">
        <v>719</v>
      </c>
      <c r="I3698">
        <v>1.8</v>
      </c>
      <c r="J3698">
        <v>0</v>
      </c>
      <c r="K3698" t="s">
        <v>250</v>
      </c>
      <c r="L3698" t="s">
        <v>35</v>
      </c>
    </row>
    <row r="3699" spans="1:12" x14ac:dyDescent="0.25">
      <c r="A3699">
        <v>39</v>
      </c>
      <c r="B3699" s="93">
        <v>43284</v>
      </c>
      <c r="C3699">
        <v>7</v>
      </c>
      <c r="D3699" t="s">
        <v>93</v>
      </c>
      <c r="E3699">
        <v>2018</v>
      </c>
      <c r="F3699" t="s">
        <v>21</v>
      </c>
      <c r="G3699" t="s">
        <v>36</v>
      </c>
      <c r="H3699" t="s">
        <v>333</v>
      </c>
      <c r="I3699">
        <v>8</v>
      </c>
      <c r="J3699">
        <v>0</v>
      </c>
      <c r="K3699" t="s">
        <v>251</v>
      </c>
      <c r="L3699" t="s">
        <v>222</v>
      </c>
    </row>
    <row r="3700" spans="1:12" x14ac:dyDescent="0.25">
      <c r="A3700">
        <v>39</v>
      </c>
      <c r="B3700" s="93">
        <v>43287</v>
      </c>
      <c r="C3700">
        <v>7</v>
      </c>
      <c r="D3700" t="s">
        <v>93</v>
      </c>
      <c r="E3700">
        <v>2018</v>
      </c>
      <c r="F3700" t="s">
        <v>23</v>
      </c>
      <c r="G3700" t="s">
        <v>36</v>
      </c>
      <c r="H3700" t="s">
        <v>337</v>
      </c>
      <c r="I3700">
        <v>8</v>
      </c>
      <c r="J3700">
        <v>0</v>
      </c>
      <c r="K3700" t="s">
        <v>251</v>
      </c>
      <c r="L3700" t="s">
        <v>222</v>
      </c>
    </row>
    <row r="3701" spans="1:12" x14ac:dyDescent="0.25">
      <c r="A3701">
        <v>39</v>
      </c>
      <c r="B3701" s="93">
        <v>43287</v>
      </c>
      <c r="C3701">
        <v>7</v>
      </c>
      <c r="D3701" t="s">
        <v>93</v>
      </c>
      <c r="E3701">
        <v>2018</v>
      </c>
      <c r="F3701" t="s">
        <v>21</v>
      </c>
      <c r="G3701" t="s">
        <v>36</v>
      </c>
      <c r="H3701" t="s">
        <v>337</v>
      </c>
      <c r="I3701">
        <v>8</v>
      </c>
      <c r="J3701">
        <v>0</v>
      </c>
      <c r="K3701" t="s">
        <v>251</v>
      </c>
      <c r="L3701" t="s">
        <v>222</v>
      </c>
    </row>
    <row r="3702" spans="1:12" x14ac:dyDescent="0.25">
      <c r="A3702">
        <v>39</v>
      </c>
      <c r="B3702" s="93">
        <v>43287</v>
      </c>
      <c r="C3702">
        <v>7</v>
      </c>
      <c r="D3702" t="s">
        <v>93</v>
      </c>
      <c r="E3702">
        <v>2018</v>
      </c>
      <c r="F3702" t="s">
        <v>22</v>
      </c>
      <c r="G3702" t="s">
        <v>36</v>
      </c>
      <c r="H3702" t="s">
        <v>337</v>
      </c>
      <c r="I3702">
        <v>8</v>
      </c>
      <c r="J3702">
        <v>0</v>
      </c>
      <c r="K3702" t="s">
        <v>251</v>
      </c>
      <c r="L3702" t="s">
        <v>222</v>
      </c>
    </row>
    <row r="3703" spans="1:12" x14ac:dyDescent="0.25">
      <c r="A3703">
        <v>39</v>
      </c>
      <c r="B3703" s="93">
        <v>43290</v>
      </c>
      <c r="C3703">
        <v>7</v>
      </c>
      <c r="D3703" t="s">
        <v>93</v>
      </c>
      <c r="E3703">
        <v>2018</v>
      </c>
      <c r="F3703" t="s">
        <v>21</v>
      </c>
      <c r="G3703" t="s">
        <v>36</v>
      </c>
      <c r="H3703" t="s">
        <v>339</v>
      </c>
      <c r="I3703">
        <v>8</v>
      </c>
      <c r="J3703">
        <v>0</v>
      </c>
      <c r="K3703" t="s">
        <v>251</v>
      </c>
      <c r="L3703" t="s">
        <v>222</v>
      </c>
    </row>
    <row r="3704" spans="1:12" x14ac:dyDescent="0.25">
      <c r="A3704">
        <v>39</v>
      </c>
      <c r="B3704" s="93">
        <v>43291</v>
      </c>
      <c r="C3704">
        <v>7</v>
      </c>
      <c r="D3704" t="s">
        <v>93</v>
      </c>
      <c r="E3704">
        <v>2018</v>
      </c>
      <c r="F3704" t="s">
        <v>21</v>
      </c>
      <c r="G3704" t="s">
        <v>340</v>
      </c>
      <c r="H3704" t="s">
        <v>341</v>
      </c>
      <c r="I3704">
        <v>33.25</v>
      </c>
      <c r="J3704">
        <v>0</v>
      </c>
      <c r="K3704" t="s">
        <v>251</v>
      </c>
      <c r="L3704" t="s">
        <v>34</v>
      </c>
    </row>
    <row r="3705" spans="1:12" x14ac:dyDescent="0.25">
      <c r="A3705">
        <v>39</v>
      </c>
      <c r="B3705" s="93">
        <v>43293</v>
      </c>
      <c r="C3705">
        <v>7</v>
      </c>
      <c r="D3705" t="s">
        <v>93</v>
      </c>
      <c r="E3705">
        <v>2018</v>
      </c>
      <c r="F3705" t="s">
        <v>22</v>
      </c>
      <c r="G3705" t="s">
        <v>36</v>
      </c>
      <c r="H3705" t="s">
        <v>344</v>
      </c>
      <c r="I3705">
        <v>8</v>
      </c>
      <c r="J3705">
        <v>0</v>
      </c>
      <c r="K3705" t="s">
        <v>251</v>
      </c>
      <c r="L3705" t="s">
        <v>222</v>
      </c>
    </row>
    <row r="3706" spans="1:12" x14ac:dyDescent="0.25">
      <c r="A3706">
        <v>39</v>
      </c>
      <c r="B3706" s="93">
        <v>43293</v>
      </c>
      <c r="C3706">
        <v>7</v>
      </c>
      <c r="D3706" t="s">
        <v>93</v>
      </c>
      <c r="E3706">
        <v>2018</v>
      </c>
      <c r="F3706" t="s">
        <v>23</v>
      </c>
      <c r="G3706" t="s">
        <v>63</v>
      </c>
      <c r="H3706" t="s">
        <v>344</v>
      </c>
      <c r="I3706">
        <v>160</v>
      </c>
      <c r="J3706">
        <v>0</v>
      </c>
      <c r="K3706" t="s">
        <v>251</v>
      </c>
      <c r="L3706" t="s">
        <v>64</v>
      </c>
    </row>
    <row r="3707" spans="1:12" x14ac:dyDescent="0.25">
      <c r="A3707">
        <v>39</v>
      </c>
      <c r="B3707" s="93">
        <v>43297</v>
      </c>
      <c r="C3707">
        <v>7</v>
      </c>
      <c r="D3707" t="s">
        <v>93</v>
      </c>
      <c r="E3707">
        <v>2018</v>
      </c>
      <c r="F3707" t="s">
        <v>23</v>
      </c>
      <c r="G3707" t="s">
        <v>36</v>
      </c>
      <c r="H3707" t="s">
        <v>348</v>
      </c>
      <c r="I3707">
        <v>8</v>
      </c>
      <c r="J3707">
        <v>0</v>
      </c>
      <c r="K3707" t="s">
        <v>251</v>
      </c>
      <c r="L3707" t="s">
        <v>222</v>
      </c>
    </row>
    <row r="3708" spans="1:12" x14ac:dyDescent="0.25">
      <c r="A3708">
        <v>39</v>
      </c>
      <c r="B3708" s="93">
        <v>43298</v>
      </c>
      <c r="C3708">
        <v>7</v>
      </c>
      <c r="D3708" t="s">
        <v>93</v>
      </c>
      <c r="E3708">
        <v>2018</v>
      </c>
      <c r="F3708" t="s">
        <v>21</v>
      </c>
      <c r="G3708" t="s">
        <v>36</v>
      </c>
      <c r="H3708" t="s">
        <v>351</v>
      </c>
      <c r="I3708">
        <v>8</v>
      </c>
      <c r="J3708">
        <v>0</v>
      </c>
      <c r="K3708" t="s">
        <v>251</v>
      </c>
      <c r="L3708" t="s">
        <v>222</v>
      </c>
    </row>
    <row r="3709" spans="1:12" x14ac:dyDescent="0.25">
      <c r="A3709">
        <v>39</v>
      </c>
      <c r="B3709" s="93">
        <v>43300</v>
      </c>
      <c r="C3709">
        <v>7</v>
      </c>
      <c r="D3709" t="s">
        <v>93</v>
      </c>
      <c r="E3709">
        <v>2018</v>
      </c>
      <c r="F3709" t="s">
        <v>23</v>
      </c>
      <c r="G3709" t="s">
        <v>37</v>
      </c>
      <c r="H3709" t="s">
        <v>146</v>
      </c>
      <c r="I3709">
        <v>5</v>
      </c>
      <c r="J3709">
        <v>0</v>
      </c>
      <c r="K3709" t="s">
        <v>251</v>
      </c>
      <c r="L3709" t="s">
        <v>35</v>
      </c>
    </row>
    <row r="3710" spans="1:12" x14ac:dyDescent="0.25">
      <c r="A3710">
        <v>39</v>
      </c>
      <c r="B3710" s="93">
        <v>43302</v>
      </c>
      <c r="C3710">
        <v>7</v>
      </c>
      <c r="D3710" t="s">
        <v>93</v>
      </c>
      <c r="E3710">
        <v>2018</v>
      </c>
      <c r="F3710" t="s">
        <v>21</v>
      </c>
      <c r="G3710" t="s">
        <v>36</v>
      </c>
      <c r="H3710" t="s">
        <v>359</v>
      </c>
      <c r="I3710">
        <v>8</v>
      </c>
      <c r="J3710">
        <v>0</v>
      </c>
      <c r="K3710" t="s">
        <v>251</v>
      </c>
      <c r="L3710" t="s">
        <v>222</v>
      </c>
    </row>
    <row r="3711" spans="1:12" x14ac:dyDescent="0.25">
      <c r="A3711">
        <v>39</v>
      </c>
      <c r="B3711" s="93">
        <v>43306</v>
      </c>
      <c r="C3711">
        <v>7</v>
      </c>
      <c r="D3711" t="s">
        <v>93</v>
      </c>
      <c r="E3711">
        <v>2018</v>
      </c>
      <c r="F3711" t="s">
        <v>21</v>
      </c>
      <c r="G3711" t="s">
        <v>36</v>
      </c>
      <c r="H3711" t="s">
        <v>364</v>
      </c>
      <c r="I3711">
        <v>16</v>
      </c>
      <c r="J3711">
        <v>0</v>
      </c>
      <c r="K3711" t="s">
        <v>251</v>
      </c>
      <c r="L3711" t="s">
        <v>222</v>
      </c>
    </row>
    <row r="3712" spans="1:12" x14ac:dyDescent="0.25">
      <c r="A3712">
        <v>39</v>
      </c>
      <c r="B3712" s="93">
        <v>43306</v>
      </c>
      <c r="C3712">
        <v>7</v>
      </c>
      <c r="D3712" t="s">
        <v>93</v>
      </c>
      <c r="E3712">
        <v>2018</v>
      </c>
      <c r="F3712" t="s">
        <v>21</v>
      </c>
      <c r="G3712" t="s">
        <v>362</v>
      </c>
      <c r="H3712" t="s">
        <v>363</v>
      </c>
      <c r="I3712">
        <v>123.9</v>
      </c>
      <c r="J3712">
        <v>0</v>
      </c>
      <c r="K3712" t="s">
        <v>251</v>
      </c>
      <c r="L3712" t="s">
        <v>34</v>
      </c>
    </row>
    <row r="3713" spans="1:12" x14ac:dyDescent="0.25">
      <c r="A3713">
        <v>39</v>
      </c>
      <c r="B3713" s="93">
        <v>43309</v>
      </c>
      <c r="C3713">
        <v>7</v>
      </c>
      <c r="D3713" t="s">
        <v>93</v>
      </c>
      <c r="E3713">
        <v>2018</v>
      </c>
      <c r="F3713" t="s">
        <v>21</v>
      </c>
      <c r="G3713" t="s">
        <v>36</v>
      </c>
      <c r="H3713" t="s">
        <v>370</v>
      </c>
      <c r="I3713">
        <v>16</v>
      </c>
      <c r="J3713">
        <v>0</v>
      </c>
      <c r="K3713" t="s">
        <v>251</v>
      </c>
      <c r="L3713" t="s">
        <v>222</v>
      </c>
    </row>
    <row r="3714" spans="1:12" x14ac:dyDescent="0.25">
      <c r="A3714">
        <v>39</v>
      </c>
      <c r="B3714" s="93">
        <v>43649</v>
      </c>
      <c r="C3714">
        <v>7</v>
      </c>
      <c r="D3714" t="s">
        <v>93</v>
      </c>
      <c r="E3714">
        <v>2019</v>
      </c>
      <c r="F3714" t="s">
        <v>23</v>
      </c>
      <c r="G3714" t="s">
        <v>63</v>
      </c>
      <c r="H3714" t="s">
        <v>691</v>
      </c>
      <c r="I3714">
        <v>129.52000000000001</v>
      </c>
      <c r="J3714">
        <v>0</v>
      </c>
      <c r="K3714" t="s">
        <v>251</v>
      </c>
      <c r="L3714" t="s">
        <v>64</v>
      </c>
    </row>
    <row r="3715" spans="1:12" x14ac:dyDescent="0.25">
      <c r="A3715">
        <v>39</v>
      </c>
      <c r="B3715" s="93">
        <v>43651</v>
      </c>
      <c r="C3715">
        <v>7</v>
      </c>
      <c r="D3715" t="s">
        <v>93</v>
      </c>
      <c r="E3715">
        <v>2019</v>
      </c>
      <c r="F3715" t="s">
        <v>21</v>
      </c>
      <c r="G3715" t="s">
        <v>36</v>
      </c>
      <c r="H3715" t="s">
        <v>694</v>
      </c>
      <c r="I3715">
        <v>32</v>
      </c>
      <c r="J3715">
        <v>0</v>
      </c>
      <c r="K3715" t="s">
        <v>251</v>
      </c>
      <c r="L3715" t="s">
        <v>222</v>
      </c>
    </row>
    <row r="3716" spans="1:12" x14ac:dyDescent="0.25">
      <c r="A3716">
        <v>39</v>
      </c>
      <c r="B3716" s="93">
        <v>43651</v>
      </c>
      <c r="C3716">
        <v>7</v>
      </c>
      <c r="D3716" t="s">
        <v>93</v>
      </c>
      <c r="E3716">
        <v>2019</v>
      </c>
      <c r="F3716" t="s">
        <v>23</v>
      </c>
      <c r="G3716" t="s">
        <v>58</v>
      </c>
      <c r="H3716" t="s">
        <v>694</v>
      </c>
      <c r="I3716">
        <v>124.33</v>
      </c>
      <c r="J3716">
        <v>0</v>
      </c>
      <c r="K3716" t="s">
        <v>251</v>
      </c>
      <c r="L3716" t="s">
        <v>222</v>
      </c>
    </row>
    <row r="3717" spans="1:12" x14ac:dyDescent="0.25">
      <c r="A3717">
        <v>39</v>
      </c>
      <c r="B3717" s="93">
        <v>43654</v>
      </c>
      <c r="C3717">
        <v>7</v>
      </c>
      <c r="D3717" t="s">
        <v>93</v>
      </c>
      <c r="E3717">
        <v>2019</v>
      </c>
      <c r="F3717" t="s">
        <v>23</v>
      </c>
      <c r="G3717" t="s">
        <v>36</v>
      </c>
      <c r="H3717" t="s">
        <v>696</v>
      </c>
      <c r="I3717">
        <v>8</v>
      </c>
      <c r="J3717">
        <v>0</v>
      </c>
      <c r="K3717" t="s">
        <v>251</v>
      </c>
      <c r="L3717" t="s">
        <v>222</v>
      </c>
    </row>
    <row r="3718" spans="1:12" x14ac:dyDescent="0.25">
      <c r="A3718">
        <v>39</v>
      </c>
      <c r="B3718" s="93">
        <v>43654</v>
      </c>
      <c r="C3718">
        <v>7</v>
      </c>
      <c r="D3718" t="s">
        <v>93</v>
      </c>
      <c r="E3718">
        <v>2019</v>
      </c>
      <c r="F3718" t="s">
        <v>22</v>
      </c>
      <c r="G3718" t="s">
        <v>36</v>
      </c>
      <c r="H3718" t="s">
        <v>696</v>
      </c>
      <c r="I3718">
        <v>32</v>
      </c>
      <c r="J3718">
        <v>0</v>
      </c>
      <c r="K3718" t="s">
        <v>251</v>
      </c>
      <c r="L3718" t="s">
        <v>222</v>
      </c>
    </row>
    <row r="3719" spans="1:12" x14ac:dyDescent="0.25">
      <c r="A3719">
        <v>39</v>
      </c>
      <c r="B3719" s="93">
        <v>43655</v>
      </c>
      <c r="C3719">
        <v>7</v>
      </c>
      <c r="D3719" t="s">
        <v>93</v>
      </c>
      <c r="E3719">
        <v>2019</v>
      </c>
      <c r="F3719" t="s">
        <v>21</v>
      </c>
      <c r="G3719" t="s">
        <v>36</v>
      </c>
      <c r="H3719" t="s">
        <v>697</v>
      </c>
      <c r="I3719">
        <v>8</v>
      </c>
      <c r="J3719">
        <v>0</v>
      </c>
      <c r="K3719" t="s">
        <v>251</v>
      </c>
      <c r="L3719" t="s">
        <v>222</v>
      </c>
    </row>
    <row r="3720" spans="1:12" x14ac:dyDescent="0.25">
      <c r="A3720">
        <v>39</v>
      </c>
      <c r="B3720" s="93">
        <v>43656</v>
      </c>
      <c r="C3720">
        <v>7</v>
      </c>
      <c r="D3720" t="s">
        <v>93</v>
      </c>
      <c r="E3720">
        <v>2019</v>
      </c>
      <c r="F3720" t="s">
        <v>22</v>
      </c>
      <c r="G3720" t="s">
        <v>699</v>
      </c>
      <c r="H3720" t="s">
        <v>700</v>
      </c>
      <c r="I3720">
        <v>20.170000000000002</v>
      </c>
      <c r="J3720">
        <v>0</v>
      </c>
      <c r="K3720" t="s">
        <v>251</v>
      </c>
      <c r="L3720" t="s">
        <v>34</v>
      </c>
    </row>
    <row r="3721" spans="1:12" x14ac:dyDescent="0.25">
      <c r="A3721">
        <v>39</v>
      </c>
      <c r="B3721" s="93">
        <v>43656</v>
      </c>
      <c r="C3721">
        <v>7</v>
      </c>
      <c r="D3721" t="s">
        <v>93</v>
      </c>
      <c r="E3721">
        <v>2019</v>
      </c>
      <c r="F3721" t="s">
        <v>22</v>
      </c>
      <c r="G3721" t="s">
        <v>36</v>
      </c>
      <c r="H3721" t="s">
        <v>698</v>
      </c>
      <c r="I3721">
        <v>24</v>
      </c>
      <c r="J3721">
        <v>0</v>
      </c>
      <c r="K3721" t="s">
        <v>251</v>
      </c>
      <c r="L3721" t="s">
        <v>222</v>
      </c>
    </row>
    <row r="3722" spans="1:12" x14ac:dyDescent="0.25">
      <c r="A3722">
        <v>39</v>
      </c>
      <c r="B3722" s="93">
        <v>43656</v>
      </c>
      <c r="C3722">
        <v>7</v>
      </c>
      <c r="D3722" t="s">
        <v>93</v>
      </c>
      <c r="E3722">
        <v>2019</v>
      </c>
      <c r="F3722" t="s">
        <v>23</v>
      </c>
      <c r="G3722" t="s">
        <v>699</v>
      </c>
      <c r="H3722" t="s">
        <v>700</v>
      </c>
      <c r="I3722">
        <v>60.19</v>
      </c>
      <c r="J3722">
        <v>0</v>
      </c>
      <c r="K3722" t="s">
        <v>251</v>
      </c>
      <c r="L3722" t="s">
        <v>34</v>
      </c>
    </row>
    <row r="3723" spans="1:12" x14ac:dyDescent="0.25">
      <c r="A3723">
        <v>39</v>
      </c>
      <c r="B3723" s="93">
        <v>43656</v>
      </c>
      <c r="C3723">
        <v>7</v>
      </c>
      <c r="D3723" t="s">
        <v>93</v>
      </c>
      <c r="E3723">
        <v>2019</v>
      </c>
      <c r="F3723" t="s">
        <v>21</v>
      </c>
      <c r="G3723" t="s">
        <v>699</v>
      </c>
      <c r="H3723" t="s">
        <v>700</v>
      </c>
      <c r="I3723">
        <v>277.51</v>
      </c>
      <c r="J3723">
        <v>0</v>
      </c>
      <c r="K3723" t="s">
        <v>251</v>
      </c>
      <c r="L3723" t="s">
        <v>34</v>
      </c>
    </row>
    <row r="3724" spans="1:12" x14ac:dyDescent="0.25">
      <c r="A3724">
        <v>39</v>
      </c>
      <c r="B3724" s="93">
        <v>43659</v>
      </c>
      <c r="C3724">
        <v>7</v>
      </c>
      <c r="D3724" t="s">
        <v>93</v>
      </c>
      <c r="E3724">
        <v>2019</v>
      </c>
      <c r="F3724" t="s">
        <v>22</v>
      </c>
      <c r="G3724" t="s">
        <v>36</v>
      </c>
      <c r="H3724" t="s">
        <v>703</v>
      </c>
      <c r="I3724">
        <v>24</v>
      </c>
      <c r="J3724">
        <v>0</v>
      </c>
      <c r="K3724" t="s">
        <v>251</v>
      </c>
      <c r="L3724" t="s">
        <v>222</v>
      </c>
    </row>
    <row r="3725" spans="1:12" x14ac:dyDescent="0.25">
      <c r="A3725">
        <v>39</v>
      </c>
      <c r="B3725" s="93">
        <v>43661</v>
      </c>
      <c r="C3725">
        <v>7</v>
      </c>
      <c r="D3725" t="s">
        <v>93</v>
      </c>
      <c r="E3725">
        <v>2019</v>
      </c>
      <c r="F3725" t="s">
        <v>22</v>
      </c>
      <c r="G3725" t="s">
        <v>36</v>
      </c>
      <c r="H3725" t="s">
        <v>704</v>
      </c>
      <c r="I3725">
        <v>8</v>
      </c>
      <c r="J3725">
        <v>0</v>
      </c>
      <c r="K3725" t="s">
        <v>251</v>
      </c>
      <c r="L3725" t="s">
        <v>222</v>
      </c>
    </row>
    <row r="3726" spans="1:12" x14ac:dyDescent="0.25">
      <c r="A3726">
        <v>39</v>
      </c>
      <c r="B3726" s="93">
        <v>43661</v>
      </c>
      <c r="C3726">
        <v>7</v>
      </c>
      <c r="D3726" t="s">
        <v>93</v>
      </c>
      <c r="E3726">
        <v>2019</v>
      </c>
      <c r="F3726" t="s">
        <v>21</v>
      </c>
      <c r="G3726" t="s">
        <v>36</v>
      </c>
      <c r="H3726" t="s">
        <v>704</v>
      </c>
      <c r="I3726">
        <v>16</v>
      </c>
      <c r="J3726">
        <v>0</v>
      </c>
      <c r="K3726" t="s">
        <v>251</v>
      </c>
      <c r="L3726" t="s">
        <v>222</v>
      </c>
    </row>
    <row r="3727" spans="1:12" x14ac:dyDescent="0.25">
      <c r="A3727">
        <v>39</v>
      </c>
      <c r="B3727" s="93">
        <v>43662</v>
      </c>
      <c r="C3727">
        <v>7</v>
      </c>
      <c r="D3727" t="s">
        <v>93</v>
      </c>
      <c r="E3727">
        <v>2019</v>
      </c>
      <c r="F3727" t="s">
        <v>22</v>
      </c>
      <c r="G3727" t="s">
        <v>36</v>
      </c>
      <c r="H3727" t="s">
        <v>705</v>
      </c>
      <c r="I3727">
        <v>8</v>
      </c>
      <c r="J3727">
        <v>0</v>
      </c>
      <c r="K3727" t="s">
        <v>251</v>
      </c>
      <c r="L3727" t="s">
        <v>222</v>
      </c>
    </row>
    <row r="3728" spans="1:12" x14ac:dyDescent="0.25">
      <c r="A3728">
        <v>39</v>
      </c>
      <c r="B3728" s="93">
        <v>43663</v>
      </c>
      <c r="C3728">
        <v>7</v>
      </c>
      <c r="D3728" t="s">
        <v>93</v>
      </c>
      <c r="E3728">
        <v>2019</v>
      </c>
      <c r="F3728" t="s">
        <v>21</v>
      </c>
      <c r="G3728" t="s">
        <v>36</v>
      </c>
      <c r="H3728" t="s">
        <v>706</v>
      </c>
      <c r="I3728">
        <v>8</v>
      </c>
      <c r="J3728">
        <v>0</v>
      </c>
      <c r="K3728" t="s">
        <v>251</v>
      </c>
      <c r="L3728" t="s">
        <v>222</v>
      </c>
    </row>
    <row r="3729" spans="1:12" x14ac:dyDescent="0.25">
      <c r="A3729">
        <v>39</v>
      </c>
      <c r="B3729" s="93">
        <v>43664</v>
      </c>
      <c r="C3729">
        <v>7</v>
      </c>
      <c r="D3729" t="s">
        <v>93</v>
      </c>
      <c r="E3729">
        <v>2019</v>
      </c>
      <c r="F3729" t="s">
        <v>21</v>
      </c>
      <c r="G3729" t="s">
        <v>36</v>
      </c>
      <c r="H3729" t="s">
        <v>707</v>
      </c>
      <c r="I3729">
        <v>24</v>
      </c>
      <c r="J3729">
        <v>0</v>
      </c>
      <c r="K3729" t="s">
        <v>251</v>
      </c>
      <c r="L3729" t="s">
        <v>222</v>
      </c>
    </row>
    <row r="3730" spans="1:12" x14ac:dyDescent="0.25">
      <c r="A3730">
        <v>39</v>
      </c>
      <c r="B3730" s="93">
        <v>43665</v>
      </c>
      <c r="C3730">
        <v>7</v>
      </c>
      <c r="D3730" t="s">
        <v>93</v>
      </c>
      <c r="E3730">
        <v>2019</v>
      </c>
      <c r="F3730" t="s">
        <v>21</v>
      </c>
      <c r="G3730" t="s">
        <v>36</v>
      </c>
      <c r="H3730" t="s">
        <v>708</v>
      </c>
      <c r="I3730">
        <v>8</v>
      </c>
      <c r="J3730">
        <v>0</v>
      </c>
      <c r="K3730" t="s">
        <v>251</v>
      </c>
      <c r="L3730" t="s">
        <v>222</v>
      </c>
    </row>
    <row r="3731" spans="1:12" x14ac:dyDescent="0.25">
      <c r="A3731">
        <v>39</v>
      </c>
      <c r="B3731" s="93">
        <v>43666</v>
      </c>
      <c r="C3731">
        <v>7</v>
      </c>
      <c r="D3731" t="s">
        <v>93</v>
      </c>
      <c r="E3731">
        <v>2019</v>
      </c>
      <c r="F3731" t="s">
        <v>21</v>
      </c>
      <c r="G3731" t="s">
        <v>36</v>
      </c>
      <c r="H3731" t="s">
        <v>711</v>
      </c>
      <c r="I3731">
        <v>8</v>
      </c>
      <c r="J3731">
        <v>0</v>
      </c>
      <c r="K3731" t="s">
        <v>251</v>
      </c>
      <c r="L3731" t="s">
        <v>222</v>
      </c>
    </row>
    <row r="3732" spans="1:12" x14ac:dyDescent="0.25">
      <c r="A3732">
        <v>39</v>
      </c>
      <c r="B3732" s="93">
        <v>43668</v>
      </c>
      <c r="C3732">
        <v>7</v>
      </c>
      <c r="D3732" t="s">
        <v>93</v>
      </c>
      <c r="E3732">
        <v>2019</v>
      </c>
      <c r="F3732" t="s">
        <v>21</v>
      </c>
      <c r="G3732" t="s">
        <v>36</v>
      </c>
      <c r="H3732" t="s">
        <v>712</v>
      </c>
      <c r="I3732">
        <v>8</v>
      </c>
      <c r="J3732">
        <v>0</v>
      </c>
      <c r="K3732" t="s">
        <v>251</v>
      </c>
      <c r="L3732" t="s">
        <v>222</v>
      </c>
    </row>
    <row r="3733" spans="1:12" x14ac:dyDescent="0.25">
      <c r="A3733">
        <v>39</v>
      </c>
      <c r="B3733" s="93">
        <v>43670</v>
      </c>
      <c r="C3733">
        <v>7</v>
      </c>
      <c r="D3733" t="s">
        <v>93</v>
      </c>
      <c r="E3733">
        <v>2019</v>
      </c>
      <c r="F3733" t="s">
        <v>21</v>
      </c>
      <c r="G3733" t="s">
        <v>36</v>
      </c>
      <c r="H3733" t="s">
        <v>715</v>
      </c>
      <c r="I3733">
        <v>8</v>
      </c>
      <c r="J3733">
        <v>0</v>
      </c>
      <c r="K3733" t="s">
        <v>251</v>
      </c>
      <c r="L3733" t="s">
        <v>222</v>
      </c>
    </row>
    <row r="3734" spans="1:12" x14ac:dyDescent="0.25">
      <c r="A3734">
        <v>39</v>
      </c>
      <c r="B3734" s="93">
        <v>43671</v>
      </c>
      <c r="C3734">
        <v>7</v>
      </c>
      <c r="D3734" t="s">
        <v>93</v>
      </c>
      <c r="E3734">
        <v>2019</v>
      </c>
      <c r="F3734" t="s">
        <v>22</v>
      </c>
      <c r="G3734" t="s">
        <v>716</v>
      </c>
      <c r="H3734" t="s">
        <v>717</v>
      </c>
      <c r="I3734">
        <v>107.83</v>
      </c>
      <c r="J3734">
        <v>0</v>
      </c>
      <c r="K3734" t="s">
        <v>251</v>
      </c>
      <c r="L3734" t="s">
        <v>34</v>
      </c>
    </row>
    <row r="3735" spans="1:12" x14ac:dyDescent="0.25">
      <c r="A3735">
        <v>39</v>
      </c>
      <c r="B3735" s="93">
        <v>43671</v>
      </c>
      <c r="C3735">
        <v>7</v>
      </c>
      <c r="D3735" t="s">
        <v>93</v>
      </c>
      <c r="E3735">
        <v>2019</v>
      </c>
      <c r="F3735" t="s">
        <v>21</v>
      </c>
      <c r="G3735" t="s">
        <v>716</v>
      </c>
      <c r="H3735" t="s">
        <v>717</v>
      </c>
      <c r="I3735">
        <v>253.81</v>
      </c>
      <c r="J3735">
        <v>0</v>
      </c>
      <c r="K3735" t="s">
        <v>251</v>
      </c>
      <c r="L3735" t="s">
        <v>34</v>
      </c>
    </row>
    <row r="3736" spans="1:12" x14ac:dyDescent="0.25">
      <c r="A3736">
        <v>39</v>
      </c>
      <c r="B3736" s="93">
        <v>43672</v>
      </c>
      <c r="C3736">
        <v>7</v>
      </c>
      <c r="D3736" t="s">
        <v>93</v>
      </c>
      <c r="E3736">
        <v>2019</v>
      </c>
      <c r="F3736" t="s">
        <v>21</v>
      </c>
      <c r="G3736" t="s">
        <v>36</v>
      </c>
      <c r="H3736" t="s">
        <v>719</v>
      </c>
      <c r="I3736">
        <v>16</v>
      </c>
      <c r="J3736">
        <v>0</v>
      </c>
      <c r="K3736" t="s">
        <v>251</v>
      </c>
      <c r="L3736" t="s">
        <v>222</v>
      </c>
    </row>
    <row r="3737" spans="1:12" x14ac:dyDescent="0.25">
      <c r="A3737">
        <v>39</v>
      </c>
      <c r="B3737" s="93">
        <v>43672</v>
      </c>
      <c r="C3737">
        <v>7</v>
      </c>
      <c r="D3737" t="s">
        <v>93</v>
      </c>
      <c r="E3737">
        <v>2019</v>
      </c>
      <c r="F3737" t="s">
        <v>22</v>
      </c>
      <c r="G3737" t="s">
        <v>36</v>
      </c>
      <c r="H3737" t="s">
        <v>719</v>
      </c>
      <c r="I3737">
        <v>16</v>
      </c>
      <c r="J3737">
        <v>0</v>
      </c>
      <c r="K3737" t="s">
        <v>251</v>
      </c>
      <c r="L3737" t="s">
        <v>222</v>
      </c>
    </row>
    <row r="3738" spans="1:12" x14ac:dyDescent="0.25">
      <c r="A3738">
        <v>39</v>
      </c>
      <c r="B3738" s="93">
        <v>43676</v>
      </c>
      <c r="C3738">
        <v>7</v>
      </c>
      <c r="D3738" t="s">
        <v>93</v>
      </c>
      <c r="E3738">
        <v>2019</v>
      </c>
      <c r="F3738" t="s">
        <v>21</v>
      </c>
      <c r="G3738" t="s">
        <v>36</v>
      </c>
      <c r="H3738" t="s">
        <v>723</v>
      </c>
      <c r="I3738">
        <v>8</v>
      </c>
      <c r="J3738">
        <v>0</v>
      </c>
      <c r="K3738" t="s">
        <v>251</v>
      </c>
      <c r="L3738" t="s">
        <v>222</v>
      </c>
    </row>
    <row r="3739" spans="1:12" x14ac:dyDescent="0.25">
      <c r="A3739">
        <v>40</v>
      </c>
      <c r="B3739" s="93">
        <v>43293</v>
      </c>
      <c r="C3739">
        <v>7</v>
      </c>
      <c r="D3739" t="s">
        <v>93</v>
      </c>
      <c r="E3739">
        <v>2018</v>
      </c>
      <c r="F3739" t="s">
        <v>23</v>
      </c>
      <c r="G3739" t="s">
        <v>35</v>
      </c>
      <c r="H3739" t="s">
        <v>344</v>
      </c>
      <c r="I3739">
        <v>221</v>
      </c>
      <c r="J3739">
        <v>0</v>
      </c>
      <c r="K3739" t="s">
        <v>252</v>
      </c>
      <c r="L3739" t="s">
        <v>35</v>
      </c>
    </row>
    <row r="3740" spans="1:12" x14ac:dyDescent="0.25">
      <c r="A3740">
        <v>40</v>
      </c>
      <c r="B3740" s="93">
        <v>43299</v>
      </c>
      <c r="C3740">
        <v>7</v>
      </c>
      <c r="D3740" t="s">
        <v>93</v>
      </c>
      <c r="E3740">
        <v>2018</v>
      </c>
      <c r="F3740" t="s">
        <v>23</v>
      </c>
      <c r="G3740" t="s">
        <v>37</v>
      </c>
      <c r="H3740" t="s">
        <v>135</v>
      </c>
      <c r="I3740">
        <v>22.8</v>
      </c>
      <c r="J3740">
        <v>0</v>
      </c>
      <c r="K3740" t="s">
        <v>252</v>
      </c>
      <c r="L3740" t="s">
        <v>35</v>
      </c>
    </row>
    <row r="3741" spans="1:12" x14ac:dyDescent="0.25">
      <c r="A3741">
        <v>40</v>
      </c>
      <c r="B3741" s="93">
        <v>43302</v>
      </c>
      <c r="C3741">
        <v>7</v>
      </c>
      <c r="D3741" t="s">
        <v>93</v>
      </c>
      <c r="E3741">
        <v>2018</v>
      </c>
      <c r="F3741" t="s">
        <v>23</v>
      </c>
      <c r="G3741" t="s">
        <v>37</v>
      </c>
      <c r="H3741" t="s">
        <v>135</v>
      </c>
      <c r="I3741">
        <v>16.5</v>
      </c>
      <c r="J3741">
        <v>0</v>
      </c>
      <c r="K3741" t="s">
        <v>252</v>
      </c>
      <c r="L3741" t="s">
        <v>35</v>
      </c>
    </row>
    <row r="3742" spans="1:12" x14ac:dyDescent="0.25">
      <c r="A3742">
        <v>40</v>
      </c>
      <c r="B3742" s="93">
        <v>43312</v>
      </c>
      <c r="C3742">
        <v>7</v>
      </c>
      <c r="D3742" t="s">
        <v>93</v>
      </c>
      <c r="E3742">
        <v>2018</v>
      </c>
      <c r="F3742" t="s">
        <v>23</v>
      </c>
      <c r="G3742" t="s">
        <v>37</v>
      </c>
      <c r="H3742" t="s">
        <v>135</v>
      </c>
      <c r="I3742">
        <v>13</v>
      </c>
      <c r="J3742">
        <v>0</v>
      </c>
      <c r="K3742" t="s">
        <v>252</v>
      </c>
      <c r="L3742" t="s">
        <v>35</v>
      </c>
    </row>
    <row r="3743" spans="1:12" x14ac:dyDescent="0.25">
      <c r="A3743">
        <v>40</v>
      </c>
      <c r="B3743" s="93">
        <v>43648</v>
      </c>
      <c r="C3743">
        <v>7</v>
      </c>
      <c r="D3743" t="s">
        <v>93</v>
      </c>
      <c r="E3743">
        <v>2019</v>
      </c>
      <c r="F3743" t="s">
        <v>21</v>
      </c>
      <c r="G3743" t="s">
        <v>65</v>
      </c>
      <c r="H3743" t="s">
        <v>689</v>
      </c>
      <c r="I3743">
        <v>182</v>
      </c>
      <c r="J3743">
        <v>0</v>
      </c>
      <c r="K3743" t="s">
        <v>252</v>
      </c>
      <c r="L3743" t="s">
        <v>35</v>
      </c>
    </row>
    <row r="3744" spans="1:12" x14ac:dyDescent="0.25">
      <c r="A3744">
        <v>40</v>
      </c>
      <c r="B3744" s="93">
        <v>43655</v>
      </c>
      <c r="C3744">
        <v>7</v>
      </c>
      <c r="D3744" t="s">
        <v>93</v>
      </c>
      <c r="E3744">
        <v>2019</v>
      </c>
      <c r="F3744" t="s">
        <v>23</v>
      </c>
      <c r="G3744" t="s">
        <v>66</v>
      </c>
      <c r="H3744" t="s">
        <v>697</v>
      </c>
      <c r="I3744">
        <v>0</v>
      </c>
      <c r="J3744">
        <v>36</v>
      </c>
      <c r="K3744" t="s">
        <v>252</v>
      </c>
      <c r="L3744" t="s">
        <v>35</v>
      </c>
    </row>
    <row r="3745" spans="1:12" x14ac:dyDescent="0.25">
      <c r="A3745">
        <v>40</v>
      </c>
      <c r="B3745" s="93">
        <v>43661</v>
      </c>
      <c r="C3745">
        <v>7</v>
      </c>
      <c r="D3745" t="s">
        <v>93</v>
      </c>
      <c r="E3745">
        <v>2019</v>
      </c>
      <c r="F3745" t="s">
        <v>23</v>
      </c>
      <c r="G3745" t="s">
        <v>37</v>
      </c>
      <c r="H3745" t="s">
        <v>135</v>
      </c>
      <c r="I3745">
        <v>14</v>
      </c>
      <c r="J3745">
        <v>0</v>
      </c>
      <c r="K3745" t="s">
        <v>252</v>
      </c>
      <c r="L3745" t="s">
        <v>35</v>
      </c>
    </row>
    <row r="3746" spans="1:12" x14ac:dyDescent="0.25">
      <c r="A3746">
        <v>40</v>
      </c>
      <c r="B3746" s="93">
        <v>43662</v>
      </c>
      <c r="C3746">
        <v>7</v>
      </c>
      <c r="D3746" t="s">
        <v>93</v>
      </c>
      <c r="E3746">
        <v>2019</v>
      </c>
      <c r="F3746" t="s">
        <v>21</v>
      </c>
      <c r="G3746" t="s">
        <v>65</v>
      </c>
      <c r="H3746" t="s">
        <v>705</v>
      </c>
      <c r="I3746">
        <v>182</v>
      </c>
      <c r="J3746">
        <v>0</v>
      </c>
      <c r="K3746" t="s">
        <v>252</v>
      </c>
      <c r="L3746" t="s">
        <v>35</v>
      </c>
    </row>
    <row r="3747" spans="1:12" x14ac:dyDescent="0.25">
      <c r="A3747">
        <v>40</v>
      </c>
      <c r="B3747" s="93">
        <v>43675</v>
      </c>
      <c r="C3747">
        <v>7</v>
      </c>
      <c r="D3747" t="s">
        <v>93</v>
      </c>
      <c r="E3747">
        <v>2019</v>
      </c>
      <c r="F3747" t="s">
        <v>23</v>
      </c>
      <c r="G3747" t="s">
        <v>37</v>
      </c>
      <c r="H3747" t="s">
        <v>135</v>
      </c>
      <c r="I3747">
        <v>7</v>
      </c>
      <c r="J3747">
        <v>0</v>
      </c>
      <c r="K3747" t="s">
        <v>252</v>
      </c>
      <c r="L3747" t="s">
        <v>35</v>
      </c>
    </row>
    <row r="3748" spans="1:12" x14ac:dyDescent="0.25">
      <c r="A3748">
        <v>40</v>
      </c>
      <c r="B3748" s="93">
        <v>43676</v>
      </c>
      <c r="C3748">
        <v>7</v>
      </c>
      <c r="D3748" t="s">
        <v>93</v>
      </c>
      <c r="E3748">
        <v>2019</v>
      </c>
      <c r="F3748" t="s">
        <v>23</v>
      </c>
      <c r="G3748" t="s">
        <v>65</v>
      </c>
      <c r="H3748" t="s">
        <v>723</v>
      </c>
      <c r="I3748">
        <v>182</v>
      </c>
      <c r="J3748">
        <v>0</v>
      </c>
      <c r="K3748" t="s">
        <v>252</v>
      </c>
      <c r="L3748" t="s">
        <v>35</v>
      </c>
    </row>
    <row r="3749" spans="1:12" x14ac:dyDescent="0.25">
      <c r="A3749">
        <v>41</v>
      </c>
      <c r="B3749" s="93">
        <v>43671</v>
      </c>
      <c r="C3749">
        <v>7</v>
      </c>
      <c r="D3749" t="s">
        <v>93</v>
      </c>
      <c r="E3749">
        <v>2019</v>
      </c>
      <c r="F3749" t="s">
        <v>23</v>
      </c>
      <c r="G3749" t="s">
        <v>37</v>
      </c>
      <c r="H3749" t="s">
        <v>165</v>
      </c>
      <c r="I3749">
        <v>16.399999999999999</v>
      </c>
      <c r="J3749">
        <v>0</v>
      </c>
      <c r="K3749" t="s">
        <v>253</v>
      </c>
      <c r="L3749" t="s">
        <v>35</v>
      </c>
    </row>
    <row r="3750" spans="1:12" x14ac:dyDescent="0.25">
      <c r="A3750">
        <v>42</v>
      </c>
      <c r="B3750" s="93">
        <v>43307</v>
      </c>
      <c r="C3750">
        <v>7</v>
      </c>
      <c r="D3750" t="s">
        <v>93</v>
      </c>
      <c r="E3750">
        <v>2018</v>
      </c>
      <c r="F3750" t="s">
        <v>23</v>
      </c>
      <c r="G3750" t="s">
        <v>63</v>
      </c>
      <c r="H3750" t="s">
        <v>365</v>
      </c>
      <c r="I3750">
        <v>88</v>
      </c>
      <c r="J3750">
        <v>0</v>
      </c>
      <c r="K3750" t="s">
        <v>728</v>
      </c>
      <c r="L3750" t="s">
        <v>64</v>
      </c>
    </row>
    <row r="3751" spans="1:12" x14ac:dyDescent="0.25">
      <c r="A3751">
        <v>42</v>
      </c>
      <c r="B3751" s="93">
        <v>43311</v>
      </c>
      <c r="C3751">
        <v>7</v>
      </c>
      <c r="D3751" t="s">
        <v>93</v>
      </c>
      <c r="E3751">
        <v>2018</v>
      </c>
      <c r="F3751" t="s">
        <v>23</v>
      </c>
      <c r="G3751" t="s">
        <v>35</v>
      </c>
      <c r="H3751" t="s">
        <v>371</v>
      </c>
      <c r="I3751">
        <v>25</v>
      </c>
      <c r="J3751">
        <v>0</v>
      </c>
      <c r="K3751" t="s">
        <v>728</v>
      </c>
      <c r="L3751" t="s">
        <v>35</v>
      </c>
    </row>
    <row r="3752" spans="1:12" x14ac:dyDescent="0.25">
      <c r="A3752">
        <v>42</v>
      </c>
      <c r="B3752" s="93">
        <v>43666</v>
      </c>
      <c r="C3752">
        <v>7</v>
      </c>
      <c r="D3752" t="s">
        <v>93</v>
      </c>
      <c r="E3752">
        <v>2019</v>
      </c>
      <c r="F3752" t="s">
        <v>23</v>
      </c>
      <c r="G3752" t="s">
        <v>65</v>
      </c>
      <c r="H3752" t="s">
        <v>711</v>
      </c>
      <c r="I3752">
        <v>40</v>
      </c>
      <c r="J3752">
        <v>0</v>
      </c>
      <c r="K3752" t="s">
        <v>728</v>
      </c>
      <c r="L3752" t="s">
        <v>35</v>
      </c>
    </row>
    <row r="3753" spans="1:12" x14ac:dyDescent="0.25">
      <c r="A3753">
        <v>42</v>
      </c>
      <c r="B3753" s="93">
        <v>43671</v>
      </c>
      <c r="C3753">
        <v>7</v>
      </c>
      <c r="D3753" t="s">
        <v>93</v>
      </c>
      <c r="E3753">
        <v>2019</v>
      </c>
      <c r="F3753" t="s">
        <v>21</v>
      </c>
      <c r="G3753" t="s">
        <v>716</v>
      </c>
      <c r="H3753" t="s">
        <v>717</v>
      </c>
      <c r="I3753">
        <v>85.85</v>
      </c>
      <c r="J3753">
        <v>0</v>
      </c>
      <c r="K3753" t="s">
        <v>728</v>
      </c>
      <c r="L3753" t="s">
        <v>34</v>
      </c>
    </row>
    <row r="3754" spans="1:12" x14ac:dyDescent="0.25">
      <c r="A3754">
        <v>42</v>
      </c>
      <c r="B3754" s="93">
        <v>43672</v>
      </c>
      <c r="C3754">
        <v>7</v>
      </c>
      <c r="D3754" t="s">
        <v>93</v>
      </c>
      <c r="E3754">
        <v>2019</v>
      </c>
      <c r="F3754" t="s">
        <v>23</v>
      </c>
      <c r="G3754" t="s">
        <v>63</v>
      </c>
      <c r="H3754" t="s">
        <v>719</v>
      </c>
      <c r="I3754">
        <v>69.55</v>
      </c>
      <c r="J3754">
        <v>0</v>
      </c>
      <c r="K3754" t="s">
        <v>728</v>
      </c>
      <c r="L3754" t="s">
        <v>64</v>
      </c>
    </row>
    <row r="3755" spans="1:12" x14ac:dyDescent="0.25">
      <c r="A3755">
        <v>42</v>
      </c>
      <c r="B3755" s="93">
        <v>43675</v>
      </c>
      <c r="C3755">
        <v>7</v>
      </c>
      <c r="D3755" t="s">
        <v>93</v>
      </c>
      <c r="E3755">
        <v>2019</v>
      </c>
      <c r="F3755" t="s">
        <v>23</v>
      </c>
      <c r="G3755" t="s">
        <v>66</v>
      </c>
      <c r="H3755" t="s">
        <v>721</v>
      </c>
      <c r="I3755">
        <v>0</v>
      </c>
      <c r="J3755">
        <v>40</v>
      </c>
      <c r="K3755" t="s">
        <v>728</v>
      </c>
      <c r="L3755" t="s">
        <v>35</v>
      </c>
    </row>
    <row r="3756" spans="1:12" x14ac:dyDescent="0.25">
      <c r="A3756">
        <v>43</v>
      </c>
      <c r="B3756" s="93">
        <v>43285</v>
      </c>
      <c r="C3756">
        <v>7</v>
      </c>
      <c r="D3756" t="s">
        <v>93</v>
      </c>
      <c r="E3756">
        <v>2018</v>
      </c>
      <c r="F3756" t="s">
        <v>21</v>
      </c>
      <c r="G3756" t="s">
        <v>36</v>
      </c>
      <c r="H3756" t="s">
        <v>334</v>
      </c>
      <c r="I3756">
        <v>16</v>
      </c>
      <c r="J3756">
        <v>0</v>
      </c>
      <c r="K3756" t="s">
        <v>254</v>
      </c>
      <c r="L3756" t="s">
        <v>222</v>
      </c>
    </row>
    <row r="3757" spans="1:12" x14ac:dyDescent="0.25">
      <c r="A3757">
        <v>43</v>
      </c>
      <c r="B3757" s="93">
        <v>43285</v>
      </c>
      <c r="C3757">
        <v>7</v>
      </c>
      <c r="D3757" t="s">
        <v>93</v>
      </c>
      <c r="E3757">
        <v>2018</v>
      </c>
      <c r="F3757" t="s">
        <v>23</v>
      </c>
      <c r="G3757" t="s">
        <v>63</v>
      </c>
      <c r="H3757" t="s">
        <v>334</v>
      </c>
      <c r="I3757">
        <v>28.77</v>
      </c>
      <c r="J3757">
        <v>0</v>
      </c>
      <c r="K3757" t="s">
        <v>254</v>
      </c>
      <c r="L3757" t="s">
        <v>64</v>
      </c>
    </row>
    <row r="3758" spans="1:12" x14ac:dyDescent="0.25">
      <c r="A3758">
        <v>43</v>
      </c>
      <c r="B3758" s="93">
        <v>43287</v>
      </c>
      <c r="C3758">
        <v>7</v>
      </c>
      <c r="D3758" t="s">
        <v>93</v>
      </c>
      <c r="E3758">
        <v>2018</v>
      </c>
      <c r="F3758" t="s">
        <v>21</v>
      </c>
      <c r="G3758" t="s">
        <v>36</v>
      </c>
      <c r="H3758" t="s">
        <v>337</v>
      </c>
      <c r="I3758">
        <v>24</v>
      </c>
      <c r="J3758">
        <v>0</v>
      </c>
      <c r="K3758" t="s">
        <v>254</v>
      </c>
      <c r="L3758" t="s">
        <v>222</v>
      </c>
    </row>
    <row r="3759" spans="1:12" x14ac:dyDescent="0.25">
      <c r="A3759">
        <v>43</v>
      </c>
      <c r="B3759" s="93">
        <v>43291</v>
      </c>
      <c r="C3759">
        <v>7</v>
      </c>
      <c r="D3759" t="s">
        <v>93</v>
      </c>
      <c r="E3759">
        <v>2018</v>
      </c>
      <c r="F3759" t="s">
        <v>21</v>
      </c>
      <c r="G3759" t="s">
        <v>340</v>
      </c>
      <c r="H3759" t="s">
        <v>341</v>
      </c>
      <c r="I3759">
        <v>387.3</v>
      </c>
      <c r="J3759">
        <v>0</v>
      </c>
      <c r="K3759" t="s">
        <v>254</v>
      </c>
      <c r="L3759" t="s">
        <v>34</v>
      </c>
    </row>
    <row r="3760" spans="1:12" x14ac:dyDescent="0.25">
      <c r="A3760">
        <v>43</v>
      </c>
      <c r="B3760" s="93">
        <v>43292</v>
      </c>
      <c r="C3760">
        <v>7</v>
      </c>
      <c r="D3760" t="s">
        <v>93</v>
      </c>
      <c r="E3760">
        <v>2018</v>
      </c>
      <c r="F3760" t="s">
        <v>23</v>
      </c>
      <c r="G3760" t="s">
        <v>37</v>
      </c>
      <c r="H3760" t="s">
        <v>144</v>
      </c>
      <c r="I3760">
        <v>1.8</v>
      </c>
      <c r="J3760">
        <v>0</v>
      </c>
      <c r="K3760" t="s">
        <v>254</v>
      </c>
      <c r="L3760" t="s">
        <v>35</v>
      </c>
    </row>
    <row r="3761" spans="1:12" x14ac:dyDescent="0.25">
      <c r="A3761">
        <v>43</v>
      </c>
      <c r="B3761" s="93">
        <v>43297</v>
      </c>
      <c r="C3761">
        <v>7</v>
      </c>
      <c r="D3761" t="s">
        <v>93</v>
      </c>
      <c r="E3761">
        <v>2018</v>
      </c>
      <c r="F3761" t="s">
        <v>21</v>
      </c>
      <c r="G3761" t="s">
        <v>36</v>
      </c>
      <c r="H3761" t="s">
        <v>348</v>
      </c>
      <c r="I3761">
        <v>8</v>
      </c>
      <c r="J3761">
        <v>0</v>
      </c>
      <c r="K3761" t="s">
        <v>254</v>
      </c>
      <c r="L3761" t="s">
        <v>222</v>
      </c>
    </row>
    <row r="3762" spans="1:12" x14ac:dyDescent="0.25">
      <c r="A3762">
        <v>43</v>
      </c>
      <c r="B3762" s="93">
        <v>43297</v>
      </c>
      <c r="C3762">
        <v>7</v>
      </c>
      <c r="D3762" t="s">
        <v>93</v>
      </c>
      <c r="E3762">
        <v>2018</v>
      </c>
      <c r="F3762" t="s">
        <v>22</v>
      </c>
      <c r="G3762" t="s">
        <v>36</v>
      </c>
      <c r="H3762" t="s">
        <v>348</v>
      </c>
      <c r="I3762">
        <v>8</v>
      </c>
      <c r="J3762">
        <v>0</v>
      </c>
      <c r="K3762" t="s">
        <v>254</v>
      </c>
      <c r="L3762" t="s">
        <v>222</v>
      </c>
    </row>
    <row r="3763" spans="1:12" x14ac:dyDescent="0.25">
      <c r="A3763">
        <v>43</v>
      </c>
      <c r="B3763" s="93">
        <v>43301</v>
      </c>
      <c r="C3763">
        <v>7</v>
      </c>
      <c r="D3763" t="s">
        <v>93</v>
      </c>
      <c r="E3763">
        <v>2018</v>
      </c>
      <c r="F3763" t="s">
        <v>21</v>
      </c>
      <c r="G3763" t="s">
        <v>36</v>
      </c>
      <c r="H3763" t="s">
        <v>358</v>
      </c>
      <c r="I3763">
        <v>8</v>
      </c>
      <c r="J3763">
        <v>0</v>
      </c>
      <c r="K3763" t="s">
        <v>254</v>
      </c>
      <c r="L3763" t="s">
        <v>222</v>
      </c>
    </row>
    <row r="3764" spans="1:12" x14ac:dyDescent="0.25">
      <c r="A3764">
        <v>43</v>
      </c>
      <c r="B3764" s="93">
        <v>43306</v>
      </c>
      <c r="C3764">
        <v>7</v>
      </c>
      <c r="D3764" t="s">
        <v>93</v>
      </c>
      <c r="E3764">
        <v>2018</v>
      </c>
      <c r="F3764" t="s">
        <v>21</v>
      </c>
      <c r="G3764" t="s">
        <v>362</v>
      </c>
      <c r="H3764" t="s">
        <v>363</v>
      </c>
      <c r="I3764">
        <v>418.53</v>
      </c>
      <c r="J3764">
        <v>0</v>
      </c>
      <c r="K3764" t="s">
        <v>254</v>
      </c>
      <c r="L3764" t="s">
        <v>34</v>
      </c>
    </row>
    <row r="3765" spans="1:12" x14ac:dyDescent="0.25">
      <c r="A3765">
        <v>43</v>
      </c>
      <c r="B3765" s="93">
        <v>43649</v>
      </c>
      <c r="C3765">
        <v>7</v>
      </c>
      <c r="D3765" t="s">
        <v>93</v>
      </c>
      <c r="E3765">
        <v>2019</v>
      </c>
      <c r="F3765" t="s">
        <v>21</v>
      </c>
      <c r="G3765" t="s">
        <v>36</v>
      </c>
      <c r="H3765" t="s">
        <v>691</v>
      </c>
      <c r="I3765">
        <v>8</v>
      </c>
      <c r="J3765">
        <v>0</v>
      </c>
      <c r="K3765" t="s">
        <v>254</v>
      </c>
      <c r="L3765" t="s">
        <v>222</v>
      </c>
    </row>
    <row r="3766" spans="1:12" x14ac:dyDescent="0.25">
      <c r="A3766">
        <v>43</v>
      </c>
      <c r="B3766" s="93">
        <v>43656</v>
      </c>
      <c r="C3766">
        <v>7</v>
      </c>
      <c r="D3766" t="s">
        <v>93</v>
      </c>
      <c r="E3766">
        <v>2019</v>
      </c>
      <c r="F3766" t="s">
        <v>22</v>
      </c>
      <c r="G3766" t="s">
        <v>699</v>
      </c>
      <c r="H3766" t="s">
        <v>700</v>
      </c>
      <c r="I3766">
        <v>54.25</v>
      </c>
      <c r="J3766">
        <v>0</v>
      </c>
      <c r="K3766" t="s">
        <v>254</v>
      </c>
      <c r="L3766" t="s">
        <v>34</v>
      </c>
    </row>
    <row r="3767" spans="1:12" x14ac:dyDescent="0.25">
      <c r="A3767">
        <v>43</v>
      </c>
      <c r="B3767" s="93">
        <v>43656</v>
      </c>
      <c r="C3767">
        <v>7</v>
      </c>
      <c r="D3767" t="s">
        <v>93</v>
      </c>
      <c r="E3767">
        <v>2019</v>
      </c>
      <c r="F3767" t="s">
        <v>21</v>
      </c>
      <c r="G3767" t="s">
        <v>699</v>
      </c>
      <c r="H3767" t="s">
        <v>700</v>
      </c>
      <c r="I3767">
        <v>173.93</v>
      </c>
      <c r="J3767">
        <v>0</v>
      </c>
      <c r="K3767" t="s">
        <v>254</v>
      </c>
      <c r="L3767" t="s">
        <v>34</v>
      </c>
    </row>
    <row r="3768" spans="1:12" x14ac:dyDescent="0.25">
      <c r="A3768">
        <v>43</v>
      </c>
      <c r="B3768" s="93">
        <v>43657</v>
      </c>
      <c r="C3768">
        <v>7</v>
      </c>
      <c r="D3768" t="s">
        <v>93</v>
      </c>
      <c r="E3768">
        <v>2019</v>
      </c>
      <c r="F3768" t="s">
        <v>23</v>
      </c>
      <c r="G3768" t="s">
        <v>37</v>
      </c>
      <c r="H3768" t="s">
        <v>144</v>
      </c>
      <c r="I3768">
        <v>1.8</v>
      </c>
      <c r="J3768">
        <v>0</v>
      </c>
      <c r="K3768" t="s">
        <v>254</v>
      </c>
      <c r="L3768" t="s">
        <v>35</v>
      </c>
    </row>
    <row r="3769" spans="1:12" x14ac:dyDescent="0.25">
      <c r="A3769">
        <v>43</v>
      </c>
      <c r="B3769" s="93">
        <v>43661</v>
      </c>
      <c r="C3769">
        <v>7</v>
      </c>
      <c r="D3769" t="s">
        <v>93</v>
      </c>
      <c r="E3769">
        <v>2019</v>
      </c>
      <c r="F3769" t="s">
        <v>21</v>
      </c>
      <c r="G3769" t="s">
        <v>36</v>
      </c>
      <c r="H3769" t="s">
        <v>704</v>
      </c>
      <c r="I3769">
        <v>8</v>
      </c>
      <c r="J3769">
        <v>0</v>
      </c>
      <c r="K3769" t="s">
        <v>254</v>
      </c>
      <c r="L3769" t="s">
        <v>222</v>
      </c>
    </row>
    <row r="3770" spans="1:12" x14ac:dyDescent="0.25">
      <c r="A3770">
        <v>43</v>
      </c>
      <c r="B3770" s="93">
        <v>43662</v>
      </c>
      <c r="C3770">
        <v>7</v>
      </c>
      <c r="D3770" t="s">
        <v>93</v>
      </c>
      <c r="E3770">
        <v>2019</v>
      </c>
      <c r="F3770" t="s">
        <v>21</v>
      </c>
      <c r="G3770" t="s">
        <v>36</v>
      </c>
      <c r="H3770" t="s">
        <v>705</v>
      </c>
      <c r="I3770">
        <v>16</v>
      </c>
      <c r="J3770">
        <v>0</v>
      </c>
      <c r="K3770" t="s">
        <v>254</v>
      </c>
      <c r="L3770" t="s">
        <v>222</v>
      </c>
    </row>
    <row r="3771" spans="1:12" x14ac:dyDescent="0.25">
      <c r="A3771">
        <v>43</v>
      </c>
      <c r="B3771" s="93">
        <v>43665</v>
      </c>
      <c r="C3771">
        <v>7</v>
      </c>
      <c r="D3771" t="s">
        <v>93</v>
      </c>
      <c r="E3771">
        <v>2019</v>
      </c>
      <c r="F3771" t="s">
        <v>21</v>
      </c>
      <c r="G3771" t="s">
        <v>709</v>
      </c>
      <c r="H3771" t="s">
        <v>710</v>
      </c>
      <c r="I3771">
        <v>16.68</v>
      </c>
      <c r="J3771">
        <v>0</v>
      </c>
      <c r="K3771" t="s">
        <v>254</v>
      </c>
      <c r="L3771" t="s">
        <v>34</v>
      </c>
    </row>
    <row r="3772" spans="1:12" x14ac:dyDescent="0.25">
      <c r="A3772">
        <v>43</v>
      </c>
      <c r="B3772" s="93">
        <v>43671</v>
      </c>
      <c r="C3772">
        <v>7</v>
      </c>
      <c r="D3772" t="s">
        <v>93</v>
      </c>
      <c r="E3772">
        <v>2019</v>
      </c>
      <c r="F3772" t="s">
        <v>22</v>
      </c>
      <c r="G3772" t="s">
        <v>716</v>
      </c>
      <c r="H3772" t="s">
        <v>717</v>
      </c>
      <c r="I3772">
        <v>46.01</v>
      </c>
      <c r="J3772">
        <v>0</v>
      </c>
      <c r="K3772" t="s">
        <v>254</v>
      </c>
      <c r="L3772" t="s">
        <v>34</v>
      </c>
    </row>
    <row r="3773" spans="1:12" x14ac:dyDescent="0.25">
      <c r="A3773">
        <v>43</v>
      </c>
      <c r="B3773" s="93">
        <v>43671</v>
      </c>
      <c r="C3773">
        <v>7</v>
      </c>
      <c r="D3773" t="s">
        <v>93</v>
      </c>
      <c r="E3773">
        <v>2019</v>
      </c>
      <c r="F3773" t="s">
        <v>21</v>
      </c>
      <c r="G3773" t="s">
        <v>716</v>
      </c>
      <c r="H3773" t="s">
        <v>717</v>
      </c>
      <c r="I3773">
        <v>250.81</v>
      </c>
      <c r="J3773">
        <v>0</v>
      </c>
      <c r="K3773" t="s">
        <v>254</v>
      </c>
      <c r="L3773" t="s">
        <v>34</v>
      </c>
    </row>
    <row r="3774" spans="1:12" x14ac:dyDescent="0.25">
      <c r="A3774">
        <v>43</v>
      </c>
      <c r="B3774" s="93">
        <v>43672</v>
      </c>
      <c r="C3774">
        <v>7</v>
      </c>
      <c r="D3774" t="s">
        <v>93</v>
      </c>
      <c r="E3774">
        <v>2019</v>
      </c>
      <c r="F3774" t="s">
        <v>23</v>
      </c>
      <c r="G3774" t="s">
        <v>37</v>
      </c>
      <c r="H3774" t="s">
        <v>144</v>
      </c>
      <c r="I3774">
        <v>7.35</v>
      </c>
      <c r="J3774">
        <v>0</v>
      </c>
      <c r="K3774" t="s">
        <v>254</v>
      </c>
      <c r="L3774" t="s">
        <v>35</v>
      </c>
    </row>
    <row r="3775" spans="1:12" x14ac:dyDescent="0.25">
      <c r="A3775">
        <v>43</v>
      </c>
      <c r="B3775" s="93">
        <v>43672</v>
      </c>
      <c r="C3775">
        <v>7</v>
      </c>
      <c r="D3775" t="s">
        <v>93</v>
      </c>
      <c r="E3775">
        <v>2019</v>
      </c>
      <c r="F3775" t="s">
        <v>23</v>
      </c>
      <c r="G3775" t="s">
        <v>63</v>
      </c>
      <c r="H3775" t="s">
        <v>719</v>
      </c>
      <c r="I3775">
        <v>66.45</v>
      </c>
      <c r="J3775">
        <v>0</v>
      </c>
      <c r="K3775" t="s">
        <v>254</v>
      </c>
      <c r="L3775" t="s">
        <v>64</v>
      </c>
    </row>
    <row r="3776" spans="1:12" x14ac:dyDescent="0.25">
      <c r="A3776">
        <v>43</v>
      </c>
      <c r="B3776" s="93">
        <v>43675</v>
      </c>
      <c r="C3776">
        <v>7</v>
      </c>
      <c r="D3776" t="s">
        <v>93</v>
      </c>
      <c r="E3776">
        <v>2019</v>
      </c>
      <c r="F3776" t="s">
        <v>21</v>
      </c>
      <c r="G3776" t="s">
        <v>36</v>
      </c>
      <c r="H3776" t="s">
        <v>721</v>
      </c>
      <c r="I3776">
        <v>8</v>
      </c>
      <c r="J3776">
        <v>0</v>
      </c>
      <c r="K3776" t="s">
        <v>254</v>
      </c>
      <c r="L3776" t="s">
        <v>222</v>
      </c>
    </row>
    <row r="3777" spans="1:12" x14ac:dyDescent="0.25">
      <c r="A3777">
        <v>44</v>
      </c>
      <c r="B3777" s="93">
        <v>43284</v>
      </c>
      <c r="C3777">
        <v>7</v>
      </c>
      <c r="D3777" t="s">
        <v>93</v>
      </c>
      <c r="E3777">
        <v>2018</v>
      </c>
      <c r="F3777" t="s">
        <v>21</v>
      </c>
      <c r="G3777" t="s">
        <v>36</v>
      </c>
      <c r="H3777" t="s">
        <v>333</v>
      </c>
      <c r="I3777">
        <v>16</v>
      </c>
      <c r="J3777">
        <v>0</v>
      </c>
      <c r="K3777" t="s">
        <v>255</v>
      </c>
      <c r="L3777" t="s">
        <v>222</v>
      </c>
    </row>
    <row r="3778" spans="1:12" x14ac:dyDescent="0.25">
      <c r="A3778">
        <v>44</v>
      </c>
      <c r="B3778" s="93">
        <v>43287</v>
      </c>
      <c r="C3778">
        <v>7</v>
      </c>
      <c r="D3778" t="s">
        <v>93</v>
      </c>
      <c r="E3778">
        <v>2018</v>
      </c>
      <c r="F3778" t="s">
        <v>21</v>
      </c>
      <c r="G3778" t="s">
        <v>36</v>
      </c>
      <c r="H3778" t="s">
        <v>337</v>
      </c>
      <c r="I3778">
        <v>16</v>
      </c>
      <c r="J3778">
        <v>0</v>
      </c>
      <c r="K3778" t="s">
        <v>255</v>
      </c>
      <c r="L3778" t="s">
        <v>222</v>
      </c>
    </row>
    <row r="3779" spans="1:12" x14ac:dyDescent="0.25">
      <c r="A3779">
        <v>44</v>
      </c>
      <c r="B3779" s="93">
        <v>43291</v>
      </c>
      <c r="C3779">
        <v>7</v>
      </c>
      <c r="D3779" t="s">
        <v>93</v>
      </c>
      <c r="E3779">
        <v>2018</v>
      </c>
      <c r="F3779" t="s">
        <v>23</v>
      </c>
      <c r="G3779" t="s">
        <v>340</v>
      </c>
      <c r="H3779" t="s">
        <v>341</v>
      </c>
      <c r="I3779">
        <v>55.58</v>
      </c>
      <c r="J3779">
        <v>0</v>
      </c>
      <c r="K3779" t="s">
        <v>255</v>
      </c>
      <c r="L3779" t="s">
        <v>34</v>
      </c>
    </row>
    <row r="3780" spans="1:12" x14ac:dyDescent="0.25">
      <c r="A3780">
        <v>44</v>
      </c>
      <c r="B3780" s="93">
        <v>43291</v>
      </c>
      <c r="C3780">
        <v>7</v>
      </c>
      <c r="D3780" t="s">
        <v>93</v>
      </c>
      <c r="E3780">
        <v>2018</v>
      </c>
      <c r="F3780" t="s">
        <v>21</v>
      </c>
      <c r="G3780" t="s">
        <v>340</v>
      </c>
      <c r="H3780" t="s">
        <v>341</v>
      </c>
      <c r="I3780">
        <v>125.74</v>
      </c>
      <c r="J3780">
        <v>0</v>
      </c>
      <c r="K3780" t="s">
        <v>255</v>
      </c>
      <c r="L3780" t="s">
        <v>34</v>
      </c>
    </row>
    <row r="3781" spans="1:12" x14ac:dyDescent="0.25">
      <c r="A3781">
        <v>44</v>
      </c>
      <c r="B3781" s="93">
        <v>43298</v>
      </c>
      <c r="C3781">
        <v>7</v>
      </c>
      <c r="D3781" t="s">
        <v>93</v>
      </c>
      <c r="E3781">
        <v>2018</v>
      </c>
      <c r="F3781" t="s">
        <v>23</v>
      </c>
      <c r="G3781" t="s">
        <v>36</v>
      </c>
      <c r="H3781" t="s">
        <v>351</v>
      </c>
      <c r="I3781">
        <v>8</v>
      </c>
      <c r="J3781">
        <v>0</v>
      </c>
      <c r="K3781" t="s">
        <v>255</v>
      </c>
      <c r="L3781" t="s">
        <v>222</v>
      </c>
    </row>
    <row r="3782" spans="1:12" x14ac:dyDescent="0.25">
      <c r="A3782">
        <v>44</v>
      </c>
      <c r="B3782" s="93">
        <v>43298</v>
      </c>
      <c r="C3782">
        <v>7</v>
      </c>
      <c r="D3782" t="s">
        <v>93</v>
      </c>
      <c r="E3782">
        <v>2018</v>
      </c>
      <c r="F3782" t="s">
        <v>22</v>
      </c>
      <c r="G3782" t="s">
        <v>36</v>
      </c>
      <c r="H3782" t="s">
        <v>351</v>
      </c>
      <c r="I3782">
        <v>8</v>
      </c>
      <c r="J3782">
        <v>0</v>
      </c>
      <c r="K3782" t="s">
        <v>255</v>
      </c>
      <c r="L3782" t="s">
        <v>222</v>
      </c>
    </row>
    <row r="3783" spans="1:12" x14ac:dyDescent="0.25">
      <c r="A3783">
        <v>44</v>
      </c>
      <c r="B3783" s="93">
        <v>43301</v>
      </c>
      <c r="C3783">
        <v>7</v>
      </c>
      <c r="D3783" t="s">
        <v>93</v>
      </c>
      <c r="E3783">
        <v>2018</v>
      </c>
      <c r="F3783" t="s">
        <v>21</v>
      </c>
      <c r="G3783" t="s">
        <v>36</v>
      </c>
      <c r="H3783" t="s">
        <v>358</v>
      </c>
      <c r="I3783">
        <v>8</v>
      </c>
      <c r="J3783">
        <v>0</v>
      </c>
      <c r="K3783" t="s">
        <v>255</v>
      </c>
      <c r="L3783" t="s">
        <v>222</v>
      </c>
    </row>
    <row r="3784" spans="1:12" x14ac:dyDescent="0.25">
      <c r="A3784">
        <v>44</v>
      </c>
      <c r="B3784" s="93">
        <v>43305</v>
      </c>
      <c r="C3784">
        <v>7</v>
      </c>
      <c r="D3784" t="s">
        <v>93</v>
      </c>
      <c r="E3784">
        <v>2018</v>
      </c>
      <c r="F3784" t="s">
        <v>21</v>
      </c>
      <c r="G3784" t="s">
        <v>36</v>
      </c>
      <c r="H3784" t="s">
        <v>361</v>
      </c>
      <c r="I3784">
        <v>16</v>
      </c>
      <c r="J3784">
        <v>0</v>
      </c>
      <c r="K3784" t="s">
        <v>255</v>
      </c>
      <c r="L3784" t="s">
        <v>222</v>
      </c>
    </row>
    <row r="3785" spans="1:12" x14ac:dyDescent="0.25">
      <c r="A3785">
        <v>44</v>
      </c>
      <c r="B3785" s="93">
        <v>43306</v>
      </c>
      <c r="C3785">
        <v>7</v>
      </c>
      <c r="D3785" t="s">
        <v>93</v>
      </c>
      <c r="E3785">
        <v>2018</v>
      </c>
      <c r="F3785" t="s">
        <v>22</v>
      </c>
      <c r="G3785" t="s">
        <v>362</v>
      </c>
      <c r="H3785" t="s">
        <v>363</v>
      </c>
      <c r="I3785">
        <v>30.26</v>
      </c>
      <c r="J3785">
        <v>0</v>
      </c>
      <c r="K3785" t="s">
        <v>255</v>
      </c>
      <c r="L3785" t="s">
        <v>34</v>
      </c>
    </row>
    <row r="3786" spans="1:12" x14ac:dyDescent="0.25">
      <c r="A3786">
        <v>44</v>
      </c>
      <c r="B3786" s="93">
        <v>43306</v>
      </c>
      <c r="C3786">
        <v>7</v>
      </c>
      <c r="D3786" t="s">
        <v>93</v>
      </c>
      <c r="E3786">
        <v>2018</v>
      </c>
      <c r="F3786" t="s">
        <v>21</v>
      </c>
      <c r="G3786" t="s">
        <v>362</v>
      </c>
      <c r="H3786" t="s">
        <v>363</v>
      </c>
      <c r="I3786">
        <v>174.24</v>
      </c>
      <c r="J3786">
        <v>0</v>
      </c>
      <c r="K3786" t="s">
        <v>255</v>
      </c>
      <c r="L3786" t="s">
        <v>34</v>
      </c>
    </row>
    <row r="3787" spans="1:12" x14ac:dyDescent="0.25">
      <c r="A3787">
        <v>44</v>
      </c>
      <c r="B3787" s="93">
        <v>43312</v>
      </c>
      <c r="C3787">
        <v>7</v>
      </c>
      <c r="D3787" t="s">
        <v>93</v>
      </c>
      <c r="E3787">
        <v>2018</v>
      </c>
      <c r="F3787" t="s">
        <v>23</v>
      </c>
      <c r="G3787" t="s">
        <v>36</v>
      </c>
      <c r="H3787" t="s">
        <v>372</v>
      </c>
      <c r="I3787">
        <v>8</v>
      </c>
      <c r="J3787">
        <v>0</v>
      </c>
      <c r="K3787" t="s">
        <v>255</v>
      </c>
      <c r="L3787" t="s">
        <v>222</v>
      </c>
    </row>
    <row r="3788" spans="1:12" x14ac:dyDescent="0.25">
      <c r="A3788">
        <v>44</v>
      </c>
      <c r="B3788" s="93">
        <v>43649</v>
      </c>
      <c r="C3788">
        <v>7</v>
      </c>
      <c r="D3788" t="s">
        <v>93</v>
      </c>
      <c r="E3788">
        <v>2019</v>
      </c>
      <c r="F3788" t="s">
        <v>21</v>
      </c>
      <c r="G3788" t="s">
        <v>36</v>
      </c>
      <c r="H3788" t="s">
        <v>691</v>
      </c>
      <c r="I3788">
        <v>24</v>
      </c>
      <c r="J3788">
        <v>0</v>
      </c>
      <c r="K3788" t="s">
        <v>255</v>
      </c>
      <c r="L3788" t="s">
        <v>222</v>
      </c>
    </row>
    <row r="3789" spans="1:12" x14ac:dyDescent="0.25">
      <c r="A3789">
        <v>44</v>
      </c>
      <c r="B3789" s="93">
        <v>43651</v>
      </c>
      <c r="C3789">
        <v>7</v>
      </c>
      <c r="D3789" t="s">
        <v>93</v>
      </c>
      <c r="E3789">
        <v>2019</v>
      </c>
      <c r="F3789" t="s">
        <v>21</v>
      </c>
      <c r="G3789" t="s">
        <v>36</v>
      </c>
      <c r="H3789" t="s">
        <v>694</v>
      </c>
      <c r="I3789">
        <v>16</v>
      </c>
      <c r="J3789">
        <v>0</v>
      </c>
      <c r="K3789" t="s">
        <v>255</v>
      </c>
      <c r="L3789" t="s">
        <v>222</v>
      </c>
    </row>
    <row r="3790" spans="1:12" x14ac:dyDescent="0.25">
      <c r="A3790">
        <v>44</v>
      </c>
      <c r="B3790" s="93">
        <v>43654</v>
      </c>
      <c r="C3790">
        <v>7</v>
      </c>
      <c r="D3790" t="s">
        <v>93</v>
      </c>
      <c r="E3790">
        <v>2019</v>
      </c>
      <c r="F3790" t="s">
        <v>23</v>
      </c>
      <c r="G3790" t="s">
        <v>63</v>
      </c>
      <c r="H3790" t="s">
        <v>696</v>
      </c>
      <c r="I3790">
        <v>82.21</v>
      </c>
      <c r="J3790">
        <v>0</v>
      </c>
      <c r="K3790" t="s">
        <v>255</v>
      </c>
      <c r="L3790" t="s">
        <v>64</v>
      </c>
    </row>
    <row r="3791" spans="1:12" x14ac:dyDescent="0.25">
      <c r="A3791">
        <v>44</v>
      </c>
      <c r="B3791" s="93">
        <v>43655</v>
      </c>
      <c r="C3791">
        <v>7</v>
      </c>
      <c r="D3791" t="s">
        <v>93</v>
      </c>
      <c r="E3791">
        <v>2019</v>
      </c>
      <c r="F3791" t="s">
        <v>21</v>
      </c>
      <c r="G3791" t="s">
        <v>36</v>
      </c>
      <c r="H3791" t="s">
        <v>697</v>
      </c>
      <c r="I3791">
        <v>16</v>
      </c>
      <c r="J3791">
        <v>0</v>
      </c>
      <c r="K3791" t="s">
        <v>255</v>
      </c>
      <c r="L3791" t="s">
        <v>222</v>
      </c>
    </row>
    <row r="3792" spans="1:12" x14ac:dyDescent="0.25">
      <c r="A3792">
        <v>44</v>
      </c>
      <c r="B3792" s="93">
        <v>43655</v>
      </c>
      <c r="C3792">
        <v>7</v>
      </c>
      <c r="D3792" t="s">
        <v>93</v>
      </c>
      <c r="E3792">
        <v>2019</v>
      </c>
      <c r="F3792" t="s">
        <v>23</v>
      </c>
      <c r="G3792" t="s">
        <v>63</v>
      </c>
      <c r="H3792" t="s">
        <v>697</v>
      </c>
      <c r="I3792">
        <v>61.6</v>
      </c>
      <c r="J3792">
        <v>0</v>
      </c>
      <c r="K3792" t="s">
        <v>255</v>
      </c>
      <c r="L3792" t="s">
        <v>64</v>
      </c>
    </row>
    <row r="3793" spans="1:12" x14ac:dyDescent="0.25">
      <c r="A3793">
        <v>44</v>
      </c>
      <c r="B3793" s="93">
        <v>43655</v>
      </c>
      <c r="C3793">
        <v>7</v>
      </c>
      <c r="D3793" t="s">
        <v>93</v>
      </c>
      <c r="E3793">
        <v>2019</v>
      </c>
      <c r="F3793" t="s">
        <v>23</v>
      </c>
      <c r="G3793" t="s">
        <v>58</v>
      </c>
      <c r="H3793" t="s">
        <v>697</v>
      </c>
      <c r="I3793">
        <v>0</v>
      </c>
      <c r="J3793">
        <v>61.6</v>
      </c>
      <c r="K3793" t="s">
        <v>255</v>
      </c>
      <c r="L3793" t="s">
        <v>222</v>
      </c>
    </row>
    <row r="3794" spans="1:12" x14ac:dyDescent="0.25">
      <c r="A3794">
        <v>44</v>
      </c>
      <c r="B3794" s="93">
        <v>43656</v>
      </c>
      <c r="C3794">
        <v>7</v>
      </c>
      <c r="D3794" t="s">
        <v>93</v>
      </c>
      <c r="E3794">
        <v>2019</v>
      </c>
      <c r="F3794" t="s">
        <v>21</v>
      </c>
      <c r="G3794" t="s">
        <v>699</v>
      </c>
      <c r="H3794" t="s">
        <v>700</v>
      </c>
      <c r="I3794">
        <v>170.64</v>
      </c>
      <c r="J3794">
        <v>0</v>
      </c>
      <c r="K3794" t="s">
        <v>255</v>
      </c>
      <c r="L3794" t="s">
        <v>34</v>
      </c>
    </row>
    <row r="3795" spans="1:12" x14ac:dyDescent="0.25">
      <c r="A3795">
        <v>44</v>
      </c>
      <c r="B3795" s="93">
        <v>43657</v>
      </c>
      <c r="C3795">
        <v>7</v>
      </c>
      <c r="D3795" t="s">
        <v>93</v>
      </c>
      <c r="E3795">
        <v>2019</v>
      </c>
      <c r="F3795" t="s">
        <v>21</v>
      </c>
      <c r="G3795" t="s">
        <v>36</v>
      </c>
      <c r="H3795" t="s">
        <v>701</v>
      </c>
      <c r="I3795">
        <v>8</v>
      </c>
      <c r="J3795">
        <v>0</v>
      </c>
      <c r="K3795" t="s">
        <v>255</v>
      </c>
      <c r="L3795" t="s">
        <v>222</v>
      </c>
    </row>
    <row r="3796" spans="1:12" x14ac:dyDescent="0.25">
      <c r="A3796">
        <v>44</v>
      </c>
      <c r="B3796" s="93">
        <v>43662</v>
      </c>
      <c r="C3796">
        <v>7</v>
      </c>
      <c r="D3796" t="s">
        <v>93</v>
      </c>
      <c r="E3796">
        <v>2019</v>
      </c>
      <c r="F3796" t="s">
        <v>21</v>
      </c>
      <c r="G3796" t="s">
        <v>36</v>
      </c>
      <c r="H3796" t="s">
        <v>705</v>
      </c>
      <c r="I3796">
        <v>16</v>
      </c>
      <c r="J3796">
        <v>0</v>
      </c>
      <c r="K3796" t="s">
        <v>255</v>
      </c>
      <c r="L3796" t="s">
        <v>222</v>
      </c>
    </row>
    <row r="3797" spans="1:12" x14ac:dyDescent="0.25">
      <c r="A3797">
        <v>44</v>
      </c>
      <c r="B3797" s="93">
        <v>43663</v>
      </c>
      <c r="C3797">
        <v>7</v>
      </c>
      <c r="D3797" t="s">
        <v>93</v>
      </c>
      <c r="E3797">
        <v>2019</v>
      </c>
      <c r="F3797" t="s">
        <v>21</v>
      </c>
      <c r="G3797" t="s">
        <v>36</v>
      </c>
      <c r="H3797" t="s">
        <v>706</v>
      </c>
      <c r="I3797">
        <v>8</v>
      </c>
      <c r="J3797">
        <v>0</v>
      </c>
      <c r="K3797" t="s">
        <v>255</v>
      </c>
      <c r="L3797" t="s">
        <v>222</v>
      </c>
    </row>
    <row r="3798" spans="1:12" x14ac:dyDescent="0.25">
      <c r="A3798">
        <v>44</v>
      </c>
      <c r="B3798" s="93">
        <v>43668</v>
      </c>
      <c r="C3798">
        <v>7</v>
      </c>
      <c r="D3798" t="s">
        <v>93</v>
      </c>
      <c r="E3798">
        <v>2019</v>
      </c>
      <c r="F3798" t="s">
        <v>21</v>
      </c>
      <c r="G3798" t="s">
        <v>36</v>
      </c>
      <c r="H3798" t="s">
        <v>712</v>
      </c>
      <c r="I3798">
        <v>8</v>
      </c>
      <c r="J3798">
        <v>0</v>
      </c>
      <c r="K3798" t="s">
        <v>255</v>
      </c>
      <c r="L3798" t="s">
        <v>222</v>
      </c>
    </row>
    <row r="3799" spans="1:12" x14ac:dyDescent="0.25">
      <c r="A3799">
        <v>44</v>
      </c>
      <c r="B3799" s="93">
        <v>43670</v>
      </c>
      <c r="C3799">
        <v>7</v>
      </c>
      <c r="D3799" t="s">
        <v>93</v>
      </c>
      <c r="E3799">
        <v>2019</v>
      </c>
      <c r="F3799" t="s">
        <v>21</v>
      </c>
      <c r="G3799" t="s">
        <v>36</v>
      </c>
      <c r="H3799" t="s">
        <v>715</v>
      </c>
      <c r="I3799">
        <v>24</v>
      </c>
      <c r="J3799">
        <v>0</v>
      </c>
      <c r="K3799" t="s">
        <v>255</v>
      </c>
      <c r="L3799" t="s">
        <v>222</v>
      </c>
    </row>
    <row r="3800" spans="1:12" x14ac:dyDescent="0.25">
      <c r="A3800">
        <v>44</v>
      </c>
      <c r="B3800" s="93">
        <v>43671</v>
      </c>
      <c r="C3800">
        <v>7</v>
      </c>
      <c r="D3800" t="s">
        <v>93</v>
      </c>
      <c r="E3800">
        <v>2019</v>
      </c>
      <c r="F3800" t="s">
        <v>22</v>
      </c>
      <c r="G3800" t="s">
        <v>716</v>
      </c>
      <c r="H3800" t="s">
        <v>717</v>
      </c>
      <c r="I3800">
        <v>25.63</v>
      </c>
      <c r="J3800">
        <v>0</v>
      </c>
      <c r="K3800" t="s">
        <v>255</v>
      </c>
      <c r="L3800" t="s">
        <v>34</v>
      </c>
    </row>
    <row r="3801" spans="1:12" x14ac:dyDescent="0.25">
      <c r="A3801">
        <v>44</v>
      </c>
      <c r="B3801" s="93">
        <v>43671</v>
      </c>
      <c r="C3801">
        <v>7</v>
      </c>
      <c r="D3801" t="s">
        <v>93</v>
      </c>
      <c r="E3801">
        <v>2019</v>
      </c>
      <c r="F3801" t="s">
        <v>21</v>
      </c>
      <c r="G3801" t="s">
        <v>716</v>
      </c>
      <c r="H3801" t="s">
        <v>717</v>
      </c>
      <c r="I3801">
        <v>246.93</v>
      </c>
      <c r="J3801">
        <v>0</v>
      </c>
      <c r="K3801" t="s">
        <v>255</v>
      </c>
      <c r="L3801" t="s">
        <v>34</v>
      </c>
    </row>
    <row r="3802" spans="1:12" x14ac:dyDescent="0.25">
      <c r="A3802">
        <v>45</v>
      </c>
      <c r="B3802" s="93">
        <v>43671</v>
      </c>
      <c r="C3802">
        <v>7</v>
      </c>
      <c r="D3802" t="s">
        <v>93</v>
      </c>
      <c r="E3802">
        <v>2019</v>
      </c>
      <c r="F3802" t="s">
        <v>21</v>
      </c>
      <c r="G3802" t="s">
        <v>716</v>
      </c>
      <c r="H3802" t="s">
        <v>717</v>
      </c>
      <c r="I3802">
        <v>40</v>
      </c>
      <c r="J3802">
        <v>0</v>
      </c>
      <c r="K3802" t="s">
        <v>731</v>
      </c>
      <c r="L3802" t="s">
        <v>34</v>
      </c>
    </row>
    <row r="3803" spans="1:12" x14ac:dyDescent="0.25">
      <c r="A3803">
        <v>46</v>
      </c>
      <c r="B3803" s="93">
        <v>43284</v>
      </c>
      <c r="C3803">
        <v>7</v>
      </c>
      <c r="D3803" t="s">
        <v>93</v>
      </c>
      <c r="E3803">
        <v>2018</v>
      </c>
      <c r="F3803" t="s">
        <v>21</v>
      </c>
      <c r="G3803" t="s">
        <v>36</v>
      </c>
      <c r="H3803" t="s">
        <v>333</v>
      </c>
      <c r="I3803">
        <v>32</v>
      </c>
      <c r="J3803">
        <v>0</v>
      </c>
      <c r="K3803" t="s">
        <v>256</v>
      </c>
      <c r="L3803" t="s">
        <v>222</v>
      </c>
    </row>
    <row r="3804" spans="1:12" x14ac:dyDescent="0.25">
      <c r="A3804">
        <v>46</v>
      </c>
      <c r="B3804" s="93">
        <v>43285</v>
      </c>
      <c r="C3804">
        <v>7</v>
      </c>
      <c r="D3804" t="s">
        <v>93</v>
      </c>
      <c r="E3804">
        <v>2018</v>
      </c>
      <c r="F3804" t="s">
        <v>21</v>
      </c>
      <c r="G3804" t="s">
        <v>36</v>
      </c>
      <c r="H3804" t="s">
        <v>334</v>
      </c>
      <c r="I3804">
        <v>16</v>
      </c>
      <c r="J3804">
        <v>0</v>
      </c>
      <c r="K3804" t="s">
        <v>256</v>
      </c>
      <c r="L3804" t="s">
        <v>222</v>
      </c>
    </row>
    <row r="3805" spans="1:12" x14ac:dyDescent="0.25">
      <c r="A3805">
        <v>46</v>
      </c>
      <c r="B3805" s="93">
        <v>43287</v>
      </c>
      <c r="C3805">
        <v>7</v>
      </c>
      <c r="D3805" t="s">
        <v>93</v>
      </c>
      <c r="E3805">
        <v>2018</v>
      </c>
      <c r="F3805" t="s">
        <v>23</v>
      </c>
      <c r="G3805" t="s">
        <v>64</v>
      </c>
      <c r="H3805" t="s">
        <v>337</v>
      </c>
      <c r="I3805">
        <v>16.850000000000001</v>
      </c>
      <c r="J3805">
        <v>0</v>
      </c>
      <c r="K3805" t="s">
        <v>256</v>
      </c>
      <c r="L3805" t="s">
        <v>64</v>
      </c>
    </row>
    <row r="3806" spans="1:12" x14ac:dyDescent="0.25">
      <c r="A3806">
        <v>46</v>
      </c>
      <c r="B3806" s="93">
        <v>43291</v>
      </c>
      <c r="C3806">
        <v>7</v>
      </c>
      <c r="D3806" t="s">
        <v>93</v>
      </c>
      <c r="E3806">
        <v>2018</v>
      </c>
      <c r="F3806" t="s">
        <v>21</v>
      </c>
      <c r="G3806" t="s">
        <v>340</v>
      </c>
      <c r="H3806" t="s">
        <v>341</v>
      </c>
      <c r="I3806">
        <v>133.16999999999999</v>
      </c>
      <c r="J3806">
        <v>0</v>
      </c>
      <c r="K3806" t="s">
        <v>256</v>
      </c>
      <c r="L3806" t="s">
        <v>34</v>
      </c>
    </row>
    <row r="3807" spans="1:12" x14ac:dyDescent="0.25">
      <c r="A3807">
        <v>46</v>
      </c>
      <c r="B3807" s="93">
        <v>43291</v>
      </c>
      <c r="C3807">
        <v>7</v>
      </c>
      <c r="D3807" t="s">
        <v>93</v>
      </c>
      <c r="E3807">
        <v>2018</v>
      </c>
      <c r="F3807" t="s">
        <v>22</v>
      </c>
      <c r="G3807" t="s">
        <v>340</v>
      </c>
      <c r="H3807" t="s">
        <v>341</v>
      </c>
      <c r="I3807">
        <v>154.03</v>
      </c>
      <c r="J3807">
        <v>0</v>
      </c>
      <c r="K3807" t="s">
        <v>256</v>
      </c>
      <c r="L3807" t="s">
        <v>34</v>
      </c>
    </row>
    <row r="3808" spans="1:12" x14ac:dyDescent="0.25">
      <c r="A3808">
        <v>46</v>
      </c>
      <c r="B3808" s="93">
        <v>43297</v>
      </c>
      <c r="C3808">
        <v>7</v>
      </c>
      <c r="D3808" t="s">
        <v>93</v>
      </c>
      <c r="E3808">
        <v>2018</v>
      </c>
      <c r="F3808" t="s">
        <v>21</v>
      </c>
      <c r="G3808" t="s">
        <v>36</v>
      </c>
      <c r="H3808" t="s">
        <v>348</v>
      </c>
      <c r="I3808">
        <v>16</v>
      </c>
      <c r="J3808">
        <v>0</v>
      </c>
      <c r="K3808" t="s">
        <v>256</v>
      </c>
      <c r="L3808" t="s">
        <v>222</v>
      </c>
    </row>
    <row r="3809" spans="1:12" x14ac:dyDescent="0.25">
      <c r="A3809">
        <v>46</v>
      </c>
      <c r="B3809" s="93">
        <v>43298</v>
      </c>
      <c r="C3809">
        <v>7</v>
      </c>
      <c r="D3809" t="s">
        <v>93</v>
      </c>
      <c r="E3809">
        <v>2018</v>
      </c>
      <c r="F3809" t="s">
        <v>21</v>
      </c>
      <c r="G3809" t="s">
        <v>36</v>
      </c>
      <c r="H3809" t="s">
        <v>351</v>
      </c>
      <c r="I3809">
        <v>8</v>
      </c>
      <c r="J3809">
        <v>0</v>
      </c>
      <c r="K3809" t="s">
        <v>256</v>
      </c>
      <c r="L3809" t="s">
        <v>222</v>
      </c>
    </row>
    <row r="3810" spans="1:12" x14ac:dyDescent="0.25">
      <c r="A3810">
        <v>46</v>
      </c>
      <c r="B3810" s="93">
        <v>43298</v>
      </c>
      <c r="C3810">
        <v>7</v>
      </c>
      <c r="D3810" t="s">
        <v>93</v>
      </c>
      <c r="E3810">
        <v>2018</v>
      </c>
      <c r="F3810" t="s">
        <v>23</v>
      </c>
      <c r="G3810" t="s">
        <v>63</v>
      </c>
      <c r="H3810" t="s">
        <v>351</v>
      </c>
      <c r="I3810">
        <v>47.98</v>
      </c>
      <c r="J3810">
        <v>0</v>
      </c>
      <c r="K3810" t="s">
        <v>256</v>
      </c>
      <c r="L3810" t="s">
        <v>64</v>
      </c>
    </row>
    <row r="3811" spans="1:12" x14ac:dyDescent="0.25">
      <c r="A3811">
        <v>46</v>
      </c>
      <c r="B3811" s="93">
        <v>43301</v>
      </c>
      <c r="C3811">
        <v>7</v>
      </c>
      <c r="D3811" t="s">
        <v>93</v>
      </c>
      <c r="E3811">
        <v>2018</v>
      </c>
      <c r="F3811" t="s">
        <v>21</v>
      </c>
      <c r="G3811" t="s">
        <v>36</v>
      </c>
      <c r="H3811" t="s">
        <v>358</v>
      </c>
      <c r="I3811">
        <v>16</v>
      </c>
      <c r="J3811">
        <v>0</v>
      </c>
      <c r="K3811" t="s">
        <v>256</v>
      </c>
      <c r="L3811" t="s">
        <v>222</v>
      </c>
    </row>
    <row r="3812" spans="1:12" x14ac:dyDescent="0.25">
      <c r="A3812">
        <v>46</v>
      </c>
      <c r="B3812" s="93">
        <v>43306</v>
      </c>
      <c r="C3812">
        <v>7</v>
      </c>
      <c r="D3812" t="s">
        <v>93</v>
      </c>
      <c r="E3812">
        <v>2018</v>
      </c>
      <c r="F3812" t="s">
        <v>22</v>
      </c>
      <c r="G3812" t="s">
        <v>362</v>
      </c>
      <c r="H3812" t="s">
        <v>363</v>
      </c>
      <c r="I3812">
        <v>25.26</v>
      </c>
      <c r="J3812">
        <v>0</v>
      </c>
      <c r="K3812" t="s">
        <v>256</v>
      </c>
      <c r="L3812" t="s">
        <v>34</v>
      </c>
    </row>
    <row r="3813" spans="1:12" x14ac:dyDescent="0.25">
      <c r="A3813">
        <v>46</v>
      </c>
      <c r="B3813" s="93">
        <v>43306</v>
      </c>
      <c r="C3813">
        <v>7</v>
      </c>
      <c r="D3813" t="s">
        <v>93</v>
      </c>
      <c r="E3813">
        <v>2018</v>
      </c>
      <c r="F3813" t="s">
        <v>21</v>
      </c>
      <c r="G3813" t="s">
        <v>362</v>
      </c>
      <c r="H3813" t="s">
        <v>363</v>
      </c>
      <c r="I3813">
        <v>219.43</v>
      </c>
      <c r="J3813">
        <v>0</v>
      </c>
      <c r="K3813" t="s">
        <v>256</v>
      </c>
      <c r="L3813" t="s">
        <v>34</v>
      </c>
    </row>
    <row r="3814" spans="1:12" x14ac:dyDescent="0.25">
      <c r="A3814">
        <v>46</v>
      </c>
      <c r="B3814" s="93">
        <v>43307</v>
      </c>
      <c r="C3814">
        <v>7</v>
      </c>
      <c r="D3814" t="s">
        <v>93</v>
      </c>
      <c r="E3814">
        <v>2018</v>
      </c>
      <c r="F3814" t="s">
        <v>21</v>
      </c>
      <c r="G3814" t="s">
        <v>356</v>
      </c>
      <c r="H3814" t="s">
        <v>367</v>
      </c>
      <c r="I3814">
        <v>46.95</v>
      </c>
      <c r="J3814">
        <v>0</v>
      </c>
      <c r="K3814" t="s">
        <v>256</v>
      </c>
      <c r="L3814" t="s">
        <v>34</v>
      </c>
    </row>
    <row r="3815" spans="1:12" x14ac:dyDescent="0.25">
      <c r="A3815">
        <v>46</v>
      </c>
      <c r="B3815" s="93">
        <v>43308</v>
      </c>
      <c r="C3815">
        <v>7</v>
      </c>
      <c r="D3815" t="s">
        <v>93</v>
      </c>
      <c r="E3815">
        <v>2018</v>
      </c>
      <c r="F3815" t="s">
        <v>21</v>
      </c>
      <c r="G3815" t="s">
        <v>36</v>
      </c>
      <c r="H3815" t="s">
        <v>368</v>
      </c>
      <c r="I3815">
        <v>8</v>
      </c>
      <c r="J3815">
        <v>0</v>
      </c>
      <c r="K3815" t="s">
        <v>256</v>
      </c>
      <c r="L3815" t="s">
        <v>222</v>
      </c>
    </row>
    <row r="3816" spans="1:12" x14ac:dyDescent="0.25">
      <c r="A3816">
        <v>46</v>
      </c>
      <c r="B3816" s="93">
        <v>43309</v>
      </c>
      <c r="C3816">
        <v>7</v>
      </c>
      <c r="D3816" t="s">
        <v>93</v>
      </c>
      <c r="E3816">
        <v>2018</v>
      </c>
      <c r="F3816" t="s">
        <v>21</v>
      </c>
      <c r="G3816" t="s">
        <v>36</v>
      </c>
      <c r="H3816" t="s">
        <v>370</v>
      </c>
      <c r="I3816">
        <v>8</v>
      </c>
      <c r="J3816">
        <v>0</v>
      </c>
      <c r="K3816" t="s">
        <v>256</v>
      </c>
      <c r="L3816" t="s">
        <v>222</v>
      </c>
    </row>
    <row r="3817" spans="1:12" x14ac:dyDescent="0.25">
      <c r="A3817">
        <v>46</v>
      </c>
      <c r="B3817" s="93">
        <v>43648</v>
      </c>
      <c r="C3817">
        <v>7</v>
      </c>
      <c r="D3817" t="s">
        <v>93</v>
      </c>
      <c r="E3817">
        <v>2019</v>
      </c>
      <c r="F3817" t="s">
        <v>22</v>
      </c>
      <c r="G3817" t="s">
        <v>36</v>
      </c>
      <c r="H3817" t="s">
        <v>689</v>
      </c>
      <c r="I3817">
        <v>8</v>
      </c>
      <c r="J3817">
        <v>0</v>
      </c>
      <c r="K3817" t="s">
        <v>256</v>
      </c>
      <c r="L3817" t="s">
        <v>222</v>
      </c>
    </row>
    <row r="3818" spans="1:12" x14ac:dyDescent="0.25">
      <c r="A3818">
        <v>46</v>
      </c>
      <c r="B3818" s="93">
        <v>43648</v>
      </c>
      <c r="C3818">
        <v>7</v>
      </c>
      <c r="D3818" t="s">
        <v>93</v>
      </c>
      <c r="E3818">
        <v>2019</v>
      </c>
      <c r="F3818" t="s">
        <v>21</v>
      </c>
      <c r="G3818" t="s">
        <v>36</v>
      </c>
      <c r="H3818" t="s">
        <v>689</v>
      </c>
      <c r="I3818">
        <v>32</v>
      </c>
      <c r="J3818">
        <v>0</v>
      </c>
      <c r="K3818" t="s">
        <v>256</v>
      </c>
      <c r="L3818" t="s">
        <v>222</v>
      </c>
    </row>
    <row r="3819" spans="1:12" x14ac:dyDescent="0.25">
      <c r="A3819">
        <v>46</v>
      </c>
      <c r="B3819" s="93">
        <v>43654</v>
      </c>
      <c r="C3819">
        <v>7</v>
      </c>
      <c r="D3819" t="s">
        <v>93</v>
      </c>
      <c r="E3819">
        <v>2019</v>
      </c>
      <c r="F3819" t="s">
        <v>22</v>
      </c>
      <c r="G3819" t="s">
        <v>36</v>
      </c>
      <c r="H3819" t="s">
        <v>696</v>
      </c>
      <c r="I3819">
        <v>24</v>
      </c>
      <c r="J3819">
        <v>0</v>
      </c>
      <c r="K3819" t="s">
        <v>256</v>
      </c>
      <c r="L3819" t="s">
        <v>222</v>
      </c>
    </row>
    <row r="3820" spans="1:12" x14ac:dyDescent="0.25">
      <c r="A3820">
        <v>46</v>
      </c>
      <c r="B3820" s="93">
        <v>43654</v>
      </c>
      <c r="C3820">
        <v>7</v>
      </c>
      <c r="D3820" t="s">
        <v>93</v>
      </c>
      <c r="E3820">
        <v>2019</v>
      </c>
      <c r="F3820" t="s">
        <v>21</v>
      </c>
      <c r="G3820" t="s">
        <v>36</v>
      </c>
      <c r="H3820" t="s">
        <v>696</v>
      </c>
      <c r="I3820">
        <v>32</v>
      </c>
      <c r="J3820">
        <v>0</v>
      </c>
      <c r="K3820" t="s">
        <v>256</v>
      </c>
      <c r="L3820" t="s">
        <v>222</v>
      </c>
    </row>
    <row r="3821" spans="1:12" x14ac:dyDescent="0.25">
      <c r="A3821">
        <v>46</v>
      </c>
      <c r="B3821" s="93">
        <v>43656</v>
      </c>
      <c r="C3821">
        <v>7</v>
      </c>
      <c r="D3821" t="s">
        <v>93</v>
      </c>
      <c r="E3821">
        <v>2019</v>
      </c>
      <c r="F3821" t="s">
        <v>22</v>
      </c>
      <c r="G3821" t="s">
        <v>699</v>
      </c>
      <c r="H3821" t="s">
        <v>700</v>
      </c>
      <c r="I3821">
        <v>33.020000000000003</v>
      </c>
      <c r="J3821">
        <v>0</v>
      </c>
      <c r="K3821" t="s">
        <v>256</v>
      </c>
      <c r="L3821" t="s">
        <v>34</v>
      </c>
    </row>
    <row r="3822" spans="1:12" x14ac:dyDescent="0.25">
      <c r="A3822">
        <v>46</v>
      </c>
      <c r="B3822" s="93">
        <v>43656</v>
      </c>
      <c r="C3822">
        <v>7</v>
      </c>
      <c r="D3822" t="s">
        <v>93</v>
      </c>
      <c r="E3822">
        <v>2019</v>
      </c>
      <c r="F3822" t="s">
        <v>21</v>
      </c>
      <c r="G3822" t="s">
        <v>699</v>
      </c>
      <c r="H3822" t="s">
        <v>700</v>
      </c>
      <c r="I3822">
        <v>217.88</v>
      </c>
      <c r="J3822">
        <v>0</v>
      </c>
      <c r="K3822" t="s">
        <v>256</v>
      </c>
      <c r="L3822" t="s">
        <v>34</v>
      </c>
    </row>
    <row r="3823" spans="1:12" x14ac:dyDescent="0.25">
      <c r="A3823">
        <v>46</v>
      </c>
      <c r="B3823" s="93">
        <v>43659</v>
      </c>
      <c r="C3823">
        <v>7</v>
      </c>
      <c r="D3823" t="s">
        <v>93</v>
      </c>
      <c r="E3823">
        <v>2019</v>
      </c>
      <c r="F3823" t="s">
        <v>21</v>
      </c>
      <c r="G3823" t="s">
        <v>36</v>
      </c>
      <c r="H3823" t="s">
        <v>703</v>
      </c>
      <c r="I3823">
        <v>8</v>
      </c>
      <c r="J3823">
        <v>0</v>
      </c>
      <c r="K3823" t="s">
        <v>256</v>
      </c>
      <c r="L3823" t="s">
        <v>222</v>
      </c>
    </row>
    <row r="3824" spans="1:12" x14ac:dyDescent="0.25">
      <c r="A3824">
        <v>46</v>
      </c>
      <c r="B3824" s="93">
        <v>43661</v>
      </c>
      <c r="C3824">
        <v>7</v>
      </c>
      <c r="D3824" t="s">
        <v>93</v>
      </c>
      <c r="E3824">
        <v>2019</v>
      </c>
      <c r="F3824" t="s">
        <v>21</v>
      </c>
      <c r="G3824" t="s">
        <v>36</v>
      </c>
      <c r="H3824" t="s">
        <v>704</v>
      </c>
      <c r="I3824">
        <v>24</v>
      </c>
      <c r="J3824">
        <v>0</v>
      </c>
      <c r="K3824" t="s">
        <v>256</v>
      </c>
      <c r="L3824" t="s">
        <v>222</v>
      </c>
    </row>
    <row r="3825" spans="1:12" x14ac:dyDescent="0.25">
      <c r="A3825">
        <v>46</v>
      </c>
      <c r="B3825" s="93">
        <v>43662</v>
      </c>
      <c r="C3825">
        <v>7</v>
      </c>
      <c r="D3825" t="s">
        <v>93</v>
      </c>
      <c r="E3825">
        <v>2019</v>
      </c>
      <c r="F3825" t="s">
        <v>23</v>
      </c>
      <c r="G3825" t="s">
        <v>65</v>
      </c>
      <c r="H3825" t="s">
        <v>705</v>
      </c>
      <c r="I3825">
        <v>12</v>
      </c>
      <c r="J3825">
        <v>0</v>
      </c>
      <c r="K3825" t="s">
        <v>256</v>
      </c>
      <c r="L3825" t="s">
        <v>35</v>
      </c>
    </row>
    <row r="3826" spans="1:12" x14ac:dyDescent="0.25">
      <c r="A3826">
        <v>46</v>
      </c>
      <c r="B3826" s="93">
        <v>43662</v>
      </c>
      <c r="C3826">
        <v>7</v>
      </c>
      <c r="D3826" t="s">
        <v>93</v>
      </c>
      <c r="E3826">
        <v>2019</v>
      </c>
      <c r="F3826" t="s">
        <v>21</v>
      </c>
      <c r="G3826" t="s">
        <v>36</v>
      </c>
      <c r="H3826" t="s">
        <v>705</v>
      </c>
      <c r="I3826">
        <v>32</v>
      </c>
      <c r="J3826">
        <v>0</v>
      </c>
      <c r="K3826" t="s">
        <v>256</v>
      </c>
      <c r="L3826" t="s">
        <v>222</v>
      </c>
    </row>
    <row r="3827" spans="1:12" x14ac:dyDescent="0.25">
      <c r="A3827">
        <v>46</v>
      </c>
      <c r="B3827" s="93">
        <v>43663</v>
      </c>
      <c r="C3827">
        <v>7</v>
      </c>
      <c r="D3827" t="s">
        <v>93</v>
      </c>
      <c r="E3827">
        <v>2019</v>
      </c>
      <c r="F3827" t="s">
        <v>21</v>
      </c>
      <c r="G3827" t="s">
        <v>36</v>
      </c>
      <c r="H3827" t="s">
        <v>706</v>
      </c>
      <c r="I3827">
        <v>16</v>
      </c>
      <c r="J3827">
        <v>0</v>
      </c>
      <c r="K3827" t="s">
        <v>256</v>
      </c>
      <c r="L3827" t="s">
        <v>222</v>
      </c>
    </row>
    <row r="3828" spans="1:12" x14ac:dyDescent="0.25">
      <c r="A3828">
        <v>46</v>
      </c>
      <c r="B3828" s="93">
        <v>43669</v>
      </c>
      <c r="C3828">
        <v>7</v>
      </c>
      <c r="D3828" t="s">
        <v>93</v>
      </c>
      <c r="E3828">
        <v>2019</v>
      </c>
      <c r="F3828" t="s">
        <v>23</v>
      </c>
      <c r="G3828" t="s">
        <v>63</v>
      </c>
      <c r="H3828" t="s">
        <v>714</v>
      </c>
      <c r="I3828">
        <v>35.409999999999997</v>
      </c>
      <c r="J3828">
        <v>0</v>
      </c>
      <c r="K3828" t="s">
        <v>256</v>
      </c>
      <c r="L3828" t="s">
        <v>64</v>
      </c>
    </row>
    <row r="3829" spans="1:12" x14ac:dyDescent="0.25">
      <c r="A3829">
        <v>46</v>
      </c>
      <c r="B3829" s="93">
        <v>43671</v>
      </c>
      <c r="C3829">
        <v>7</v>
      </c>
      <c r="D3829" t="s">
        <v>93</v>
      </c>
      <c r="E3829">
        <v>2019</v>
      </c>
      <c r="F3829" t="s">
        <v>23</v>
      </c>
      <c r="G3829" t="s">
        <v>716</v>
      </c>
      <c r="H3829" t="s">
        <v>717</v>
      </c>
      <c r="I3829">
        <v>52.96</v>
      </c>
      <c r="J3829">
        <v>0</v>
      </c>
      <c r="K3829" t="s">
        <v>256</v>
      </c>
      <c r="L3829" t="s">
        <v>34</v>
      </c>
    </row>
    <row r="3830" spans="1:12" x14ac:dyDescent="0.25">
      <c r="A3830">
        <v>46</v>
      </c>
      <c r="B3830" s="93">
        <v>43671</v>
      </c>
      <c r="C3830">
        <v>7</v>
      </c>
      <c r="D3830" t="s">
        <v>93</v>
      </c>
      <c r="E3830">
        <v>2019</v>
      </c>
      <c r="F3830" t="s">
        <v>22</v>
      </c>
      <c r="G3830" t="s">
        <v>716</v>
      </c>
      <c r="H3830" t="s">
        <v>717</v>
      </c>
      <c r="I3830">
        <v>80.47</v>
      </c>
      <c r="J3830">
        <v>0</v>
      </c>
      <c r="K3830" t="s">
        <v>256</v>
      </c>
      <c r="L3830" t="s">
        <v>34</v>
      </c>
    </row>
    <row r="3831" spans="1:12" x14ac:dyDescent="0.25">
      <c r="A3831">
        <v>46</v>
      </c>
      <c r="B3831" s="93">
        <v>43671</v>
      </c>
      <c r="C3831">
        <v>7</v>
      </c>
      <c r="D3831" t="s">
        <v>93</v>
      </c>
      <c r="E3831">
        <v>2019</v>
      </c>
      <c r="F3831" t="s">
        <v>21</v>
      </c>
      <c r="G3831" t="s">
        <v>716</v>
      </c>
      <c r="H3831" t="s">
        <v>717</v>
      </c>
      <c r="I3831">
        <v>257.58</v>
      </c>
      <c r="J3831">
        <v>0</v>
      </c>
      <c r="K3831" t="s">
        <v>256</v>
      </c>
      <c r="L3831" t="s">
        <v>34</v>
      </c>
    </row>
    <row r="3832" spans="1:12" x14ac:dyDescent="0.25">
      <c r="A3832">
        <v>46</v>
      </c>
      <c r="B3832" s="93">
        <v>43672</v>
      </c>
      <c r="C3832">
        <v>7</v>
      </c>
      <c r="D3832" t="s">
        <v>93</v>
      </c>
      <c r="E3832">
        <v>2019</v>
      </c>
      <c r="F3832" t="s">
        <v>23</v>
      </c>
      <c r="G3832" t="s">
        <v>65</v>
      </c>
      <c r="H3832" t="s">
        <v>719</v>
      </c>
      <c r="I3832">
        <v>12</v>
      </c>
      <c r="J3832">
        <v>0</v>
      </c>
      <c r="K3832" t="s">
        <v>256</v>
      </c>
      <c r="L3832" t="s">
        <v>35</v>
      </c>
    </row>
    <row r="3833" spans="1:12" x14ac:dyDescent="0.25">
      <c r="A3833">
        <v>46</v>
      </c>
      <c r="B3833" s="93">
        <v>43672</v>
      </c>
      <c r="C3833">
        <v>7</v>
      </c>
      <c r="D3833" t="s">
        <v>93</v>
      </c>
      <c r="E3833">
        <v>2019</v>
      </c>
      <c r="F3833" t="s">
        <v>23</v>
      </c>
      <c r="G3833" t="s">
        <v>36</v>
      </c>
      <c r="H3833" t="s">
        <v>719</v>
      </c>
      <c r="I3833">
        <v>16</v>
      </c>
      <c r="J3833">
        <v>0</v>
      </c>
      <c r="K3833" t="s">
        <v>256</v>
      </c>
      <c r="L3833" t="s">
        <v>222</v>
      </c>
    </row>
    <row r="3834" spans="1:12" x14ac:dyDescent="0.25">
      <c r="A3834">
        <v>46</v>
      </c>
      <c r="B3834" s="93">
        <v>43672</v>
      </c>
      <c r="C3834">
        <v>7</v>
      </c>
      <c r="D3834" t="s">
        <v>93</v>
      </c>
      <c r="E3834">
        <v>2019</v>
      </c>
      <c r="F3834" t="s">
        <v>23</v>
      </c>
      <c r="G3834" t="s">
        <v>58</v>
      </c>
      <c r="H3834" t="s">
        <v>719</v>
      </c>
      <c r="I3834">
        <v>35.979999999999997</v>
      </c>
      <c r="J3834">
        <v>0</v>
      </c>
      <c r="K3834" t="s">
        <v>256</v>
      </c>
      <c r="L3834" t="s">
        <v>222</v>
      </c>
    </row>
    <row r="3835" spans="1:12" x14ac:dyDescent="0.25">
      <c r="A3835">
        <v>46</v>
      </c>
      <c r="B3835" s="93">
        <v>43673</v>
      </c>
      <c r="C3835">
        <v>7</v>
      </c>
      <c r="D3835" t="s">
        <v>93</v>
      </c>
      <c r="E3835">
        <v>2019</v>
      </c>
      <c r="F3835" t="s">
        <v>22</v>
      </c>
      <c r="G3835" t="s">
        <v>36</v>
      </c>
      <c r="H3835" t="s">
        <v>720</v>
      </c>
      <c r="I3835">
        <v>8</v>
      </c>
      <c r="J3835">
        <v>0</v>
      </c>
      <c r="K3835" t="s">
        <v>256</v>
      </c>
      <c r="L3835" t="s">
        <v>222</v>
      </c>
    </row>
    <row r="3836" spans="1:12" x14ac:dyDescent="0.25">
      <c r="A3836">
        <v>46</v>
      </c>
      <c r="B3836" s="93">
        <v>43676</v>
      </c>
      <c r="C3836">
        <v>7</v>
      </c>
      <c r="D3836" t="s">
        <v>93</v>
      </c>
      <c r="E3836">
        <v>2019</v>
      </c>
      <c r="F3836" t="s">
        <v>21</v>
      </c>
      <c r="G3836" t="s">
        <v>36</v>
      </c>
      <c r="H3836" t="s">
        <v>723</v>
      </c>
      <c r="I3836">
        <v>24</v>
      </c>
      <c r="J3836">
        <v>0</v>
      </c>
      <c r="K3836" t="s">
        <v>256</v>
      </c>
      <c r="L3836" t="s">
        <v>222</v>
      </c>
    </row>
    <row r="3837" spans="1:12" x14ac:dyDescent="0.25">
      <c r="A3837">
        <v>47</v>
      </c>
      <c r="B3837" s="93">
        <v>43305</v>
      </c>
      <c r="C3837">
        <v>7</v>
      </c>
      <c r="D3837" t="s">
        <v>93</v>
      </c>
      <c r="E3837">
        <v>2018</v>
      </c>
      <c r="F3837" t="s">
        <v>23</v>
      </c>
      <c r="G3837" t="s">
        <v>63</v>
      </c>
      <c r="H3837" t="s">
        <v>361</v>
      </c>
      <c r="I3837">
        <v>10.92</v>
      </c>
      <c r="J3837">
        <v>0</v>
      </c>
      <c r="K3837" t="s">
        <v>725</v>
      </c>
      <c r="L3837" t="s">
        <v>64</v>
      </c>
    </row>
    <row r="3838" spans="1:12" x14ac:dyDescent="0.25">
      <c r="A3838">
        <v>47</v>
      </c>
      <c r="B3838" s="93">
        <v>43671</v>
      </c>
      <c r="C3838">
        <v>7</v>
      </c>
      <c r="D3838" t="s">
        <v>93</v>
      </c>
      <c r="E3838">
        <v>2019</v>
      </c>
      <c r="F3838" t="s">
        <v>23</v>
      </c>
      <c r="G3838" t="s">
        <v>716</v>
      </c>
      <c r="H3838" t="s">
        <v>717</v>
      </c>
      <c r="I3838">
        <v>63.58</v>
      </c>
      <c r="J3838">
        <v>0</v>
      </c>
      <c r="K3838" t="s">
        <v>725</v>
      </c>
      <c r="L3838" t="s">
        <v>34</v>
      </c>
    </row>
    <row r="3839" spans="1:12" x14ac:dyDescent="0.25">
      <c r="A3839">
        <v>48</v>
      </c>
      <c r="B3839" s="93">
        <v>43670</v>
      </c>
      <c r="C3839">
        <v>7</v>
      </c>
      <c r="D3839" t="s">
        <v>93</v>
      </c>
      <c r="E3839">
        <v>2019</v>
      </c>
      <c r="F3839" t="s">
        <v>23</v>
      </c>
      <c r="G3839" t="s">
        <v>37</v>
      </c>
      <c r="H3839" t="s">
        <v>158</v>
      </c>
      <c r="I3839">
        <v>44</v>
      </c>
      <c r="J3839">
        <v>0</v>
      </c>
      <c r="K3839" t="s">
        <v>257</v>
      </c>
      <c r="L3839" t="s">
        <v>35</v>
      </c>
    </row>
    <row r="3840" spans="1:12" x14ac:dyDescent="0.25">
      <c r="A3840">
        <v>48</v>
      </c>
      <c r="B3840" s="93">
        <v>43672</v>
      </c>
      <c r="C3840">
        <v>7</v>
      </c>
      <c r="D3840" t="s">
        <v>93</v>
      </c>
      <c r="E3840">
        <v>2019</v>
      </c>
      <c r="F3840" t="s">
        <v>23</v>
      </c>
      <c r="G3840" t="s">
        <v>63</v>
      </c>
      <c r="H3840" t="s">
        <v>719</v>
      </c>
      <c r="I3840">
        <v>18</v>
      </c>
      <c r="J3840">
        <v>0</v>
      </c>
      <c r="K3840" t="s">
        <v>257</v>
      </c>
      <c r="L3840" t="s">
        <v>64</v>
      </c>
    </row>
    <row r="3841" spans="1:12" x14ac:dyDescent="0.25">
      <c r="A3841">
        <v>49</v>
      </c>
      <c r="B3841" s="93">
        <v>43283</v>
      </c>
      <c r="C3841">
        <v>7</v>
      </c>
      <c r="D3841" t="s">
        <v>93</v>
      </c>
      <c r="E3841">
        <v>2018</v>
      </c>
      <c r="F3841" t="s">
        <v>23</v>
      </c>
      <c r="G3841" t="s">
        <v>63</v>
      </c>
      <c r="H3841" t="s">
        <v>332</v>
      </c>
      <c r="I3841">
        <v>45.4</v>
      </c>
      <c r="J3841">
        <v>0</v>
      </c>
      <c r="K3841" t="s">
        <v>258</v>
      </c>
      <c r="L3841" t="s">
        <v>64</v>
      </c>
    </row>
    <row r="3842" spans="1:12" x14ac:dyDescent="0.25">
      <c r="A3842">
        <v>49</v>
      </c>
      <c r="B3842" s="93">
        <v>43285</v>
      </c>
      <c r="C3842">
        <v>7</v>
      </c>
      <c r="D3842" t="s">
        <v>93</v>
      </c>
      <c r="E3842">
        <v>2018</v>
      </c>
      <c r="F3842" t="s">
        <v>21</v>
      </c>
      <c r="G3842" t="s">
        <v>36</v>
      </c>
      <c r="H3842" t="s">
        <v>334</v>
      </c>
      <c r="I3842">
        <v>8</v>
      </c>
      <c r="J3842">
        <v>0</v>
      </c>
      <c r="K3842" t="s">
        <v>258</v>
      </c>
      <c r="L3842" t="s">
        <v>222</v>
      </c>
    </row>
    <row r="3843" spans="1:12" x14ac:dyDescent="0.25">
      <c r="A3843">
        <v>49</v>
      </c>
      <c r="B3843" s="93">
        <v>43287</v>
      </c>
      <c r="C3843">
        <v>7</v>
      </c>
      <c r="D3843" t="s">
        <v>93</v>
      </c>
      <c r="E3843">
        <v>2018</v>
      </c>
      <c r="F3843" t="s">
        <v>21</v>
      </c>
      <c r="G3843" t="s">
        <v>36</v>
      </c>
      <c r="H3843" t="s">
        <v>337</v>
      </c>
      <c r="I3843">
        <v>8</v>
      </c>
      <c r="J3843">
        <v>0</v>
      </c>
      <c r="K3843" t="s">
        <v>258</v>
      </c>
      <c r="L3843" t="s">
        <v>222</v>
      </c>
    </row>
    <row r="3844" spans="1:12" x14ac:dyDescent="0.25">
      <c r="A3844">
        <v>49</v>
      </c>
      <c r="B3844" s="93">
        <v>43290</v>
      </c>
      <c r="C3844">
        <v>7</v>
      </c>
      <c r="D3844" t="s">
        <v>93</v>
      </c>
      <c r="E3844">
        <v>2018</v>
      </c>
      <c r="F3844" t="s">
        <v>21</v>
      </c>
      <c r="G3844" t="s">
        <v>36</v>
      </c>
      <c r="H3844" t="s">
        <v>339</v>
      </c>
      <c r="I3844">
        <v>8</v>
      </c>
      <c r="J3844">
        <v>0</v>
      </c>
      <c r="K3844" t="s">
        <v>258</v>
      </c>
      <c r="L3844" t="s">
        <v>222</v>
      </c>
    </row>
    <row r="3845" spans="1:12" x14ac:dyDescent="0.25">
      <c r="A3845">
        <v>49</v>
      </c>
      <c r="B3845" s="93">
        <v>43290</v>
      </c>
      <c r="C3845">
        <v>7</v>
      </c>
      <c r="D3845" t="s">
        <v>93</v>
      </c>
      <c r="E3845">
        <v>2018</v>
      </c>
      <c r="F3845" t="s">
        <v>22</v>
      </c>
      <c r="G3845" t="s">
        <v>36</v>
      </c>
      <c r="H3845" t="s">
        <v>339</v>
      </c>
      <c r="I3845">
        <v>24</v>
      </c>
      <c r="J3845">
        <v>0</v>
      </c>
      <c r="K3845" t="s">
        <v>258</v>
      </c>
      <c r="L3845" t="s">
        <v>222</v>
      </c>
    </row>
    <row r="3846" spans="1:12" x14ac:dyDescent="0.25">
      <c r="A3846">
        <v>49</v>
      </c>
      <c r="B3846" s="93">
        <v>43291</v>
      </c>
      <c r="C3846">
        <v>7</v>
      </c>
      <c r="D3846" t="s">
        <v>93</v>
      </c>
      <c r="E3846">
        <v>2018</v>
      </c>
      <c r="F3846" t="s">
        <v>21</v>
      </c>
      <c r="G3846" t="s">
        <v>340</v>
      </c>
      <c r="H3846" t="s">
        <v>341</v>
      </c>
      <c r="I3846">
        <v>40.1</v>
      </c>
      <c r="J3846">
        <v>0</v>
      </c>
      <c r="K3846" t="s">
        <v>258</v>
      </c>
      <c r="L3846" t="s">
        <v>34</v>
      </c>
    </row>
    <row r="3847" spans="1:12" x14ac:dyDescent="0.25">
      <c r="A3847">
        <v>49</v>
      </c>
      <c r="B3847" s="93">
        <v>43293</v>
      </c>
      <c r="C3847">
        <v>7</v>
      </c>
      <c r="D3847" t="s">
        <v>93</v>
      </c>
      <c r="E3847">
        <v>2018</v>
      </c>
      <c r="F3847" t="s">
        <v>22</v>
      </c>
      <c r="G3847" t="s">
        <v>36</v>
      </c>
      <c r="H3847" t="s">
        <v>344</v>
      </c>
      <c r="I3847">
        <v>8</v>
      </c>
      <c r="J3847">
        <v>0</v>
      </c>
      <c r="K3847" t="s">
        <v>258</v>
      </c>
      <c r="L3847" t="s">
        <v>222</v>
      </c>
    </row>
    <row r="3848" spans="1:12" x14ac:dyDescent="0.25">
      <c r="A3848">
        <v>49</v>
      </c>
      <c r="B3848" s="93">
        <v>43293</v>
      </c>
      <c r="C3848">
        <v>7</v>
      </c>
      <c r="D3848" t="s">
        <v>93</v>
      </c>
      <c r="E3848">
        <v>2018</v>
      </c>
      <c r="F3848" t="s">
        <v>23</v>
      </c>
      <c r="G3848" t="s">
        <v>64</v>
      </c>
      <c r="H3848" t="s">
        <v>344</v>
      </c>
      <c r="I3848">
        <v>30</v>
      </c>
      <c r="J3848">
        <v>0</v>
      </c>
      <c r="K3848" t="s">
        <v>258</v>
      </c>
      <c r="L3848" t="s">
        <v>64</v>
      </c>
    </row>
    <row r="3849" spans="1:12" x14ac:dyDescent="0.25">
      <c r="A3849">
        <v>49</v>
      </c>
      <c r="B3849" s="93">
        <v>43295</v>
      </c>
      <c r="C3849">
        <v>7</v>
      </c>
      <c r="D3849" t="s">
        <v>93</v>
      </c>
      <c r="E3849">
        <v>2018</v>
      </c>
      <c r="F3849" t="s">
        <v>21</v>
      </c>
      <c r="G3849" t="s">
        <v>36</v>
      </c>
      <c r="H3849" t="s">
        <v>347</v>
      </c>
      <c r="I3849">
        <v>8</v>
      </c>
      <c r="J3849">
        <v>0</v>
      </c>
      <c r="K3849" t="s">
        <v>258</v>
      </c>
      <c r="L3849" t="s">
        <v>222</v>
      </c>
    </row>
    <row r="3850" spans="1:12" x14ac:dyDescent="0.25">
      <c r="A3850">
        <v>49</v>
      </c>
      <c r="B3850" s="93">
        <v>43301</v>
      </c>
      <c r="C3850">
        <v>7</v>
      </c>
      <c r="D3850" t="s">
        <v>93</v>
      </c>
      <c r="E3850">
        <v>2018</v>
      </c>
      <c r="F3850" t="s">
        <v>21</v>
      </c>
      <c r="G3850" t="s">
        <v>36</v>
      </c>
      <c r="H3850" t="s">
        <v>358</v>
      </c>
      <c r="I3850">
        <v>8</v>
      </c>
      <c r="J3850">
        <v>0</v>
      </c>
      <c r="K3850" t="s">
        <v>258</v>
      </c>
      <c r="L3850" t="s">
        <v>222</v>
      </c>
    </row>
    <row r="3851" spans="1:12" x14ac:dyDescent="0.25">
      <c r="A3851">
        <v>49</v>
      </c>
      <c r="B3851" s="93">
        <v>43306</v>
      </c>
      <c r="C3851">
        <v>7</v>
      </c>
      <c r="D3851" t="s">
        <v>93</v>
      </c>
      <c r="E3851">
        <v>2018</v>
      </c>
      <c r="F3851" t="s">
        <v>21</v>
      </c>
      <c r="G3851" t="s">
        <v>362</v>
      </c>
      <c r="H3851" t="s">
        <v>363</v>
      </c>
      <c r="I3851">
        <v>217.67</v>
      </c>
      <c r="J3851">
        <v>0</v>
      </c>
      <c r="K3851" t="s">
        <v>258</v>
      </c>
      <c r="L3851" t="s">
        <v>34</v>
      </c>
    </row>
    <row r="3852" spans="1:12" x14ac:dyDescent="0.25">
      <c r="A3852">
        <v>49</v>
      </c>
      <c r="B3852" s="93">
        <v>43649</v>
      </c>
      <c r="C3852">
        <v>7</v>
      </c>
      <c r="D3852" t="s">
        <v>93</v>
      </c>
      <c r="E3852">
        <v>2019</v>
      </c>
      <c r="F3852" t="s">
        <v>21</v>
      </c>
      <c r="G3852" t="s">
        <v>36</v>
      </c>
      <c r="H3852" t="s">
        <v>691</v>
      </c>
      <c r="I3852">
        <v>32</v>
      </c>
      <c r="J3852">
        <v>0</v>
      </c>
      <c r="K3852" t="s">
        <v>258</v>
      </c>
      <c r="L3852" t="s">
        <v>222</v>
      </c>
    </row>
    <row r="3853" spans="1:12" x14ac:dyDescent="0.25">
      <c r="A3853">
        <v>49</v>
      </c>
      <c r="B3853" s="93">
        <v>43650</v>
      </c>
      <c r="C3853">
        <v>7</v>
      </c>
      <c r="D3853" t="s">
        <v>93</v>
      </c>
      <c r="E3853">
        <v>2019</v>
      </c>
      <c r="F3853" t="s">
        <v>21</v>
      </c>
      <c r="G3853" t="s">
        <v>36</v>
      </c>
      <c r="H3853" t="s">
        <v>692</v>
      </c>
      <c r="I3853">
        <v>8</v>
      </c>
      <c r="J3853">
        <v>0</v>
      </c>
      <c r="K3853" t="s">
        <v>258</v>
      </c>
      <c r="L3853" t="s">
        <v>222</v>
      </c>
    </row>
    <row r="3854" spans="1:12" x14ac:dyDescent="0.25">
      <c r="A3854">
        <v>49</v>
      </c>
      <c r="B3854" s="93">
        <v>43655</v>
      </c>
      <c r="C3854">
        <v>7</v>
      </c>
      <c r="D3854" t="s">
        <v>93</v>
      </c>
      <c r="E3854">
        <v>2019</v>
      </c>
      <c r="F3854" t="s">
        <v>21</v>
      </c>
      <c r="G3854" t="s">
        <v>36</v>
      </c>
      <c r="H3854" t="s">
        <v>697</v>
      </c>
      <c r="I3854">
        <v>8</v>
      </c>
      <c r="J3854">
        <v>0</v>
      </c>
      <c r="K3854" t="s">
        <v>258</v>
      </c>
      <c r="L3854" t="s">
        <v>222</v>
      </c>
    </row>
    <row r="3855" spans="1:12" x14ac:dyDescent="0.25">
      <c r="A3855">
        <v>49</v>
      </c>
      <c r="B3855" s="93">
        <v>43656</v>
      </c>
      <c r="C3855">
        <v>7</v>
      </c>
      <c r="D3855" t="s">
        <v>93</v>
      </c>
      <c r="E3855">
        <v>2019</v>
      </c>
      <c r="F3855" t="s">
        <v>22</v>
      </c>
      <c r="G3855" t="s">
        <v>699</v>
      </c>
      <c r="H3855" t="s">
        <v>700</v>
      </c>
      <c r="I3855">
        <v>29.77</v>
      </c>
      <c r="J3855">
        <v>0</v>
      </c>
      <c r="K3855" t="s">
        <v>258</v>
      </c>
      <c r="L3855" t="s">
        <v>34</v>
      </c>
    </row>
    <row r="3856" spans="1:12" x14ac:dyDescent="0.25">
      <c r="A3856">
        <v>49</v>
      </c>
      <c r="B3856" s="93">
        <v>43656</v>
      </c>
      <c r="C3856">
        <v>7</v>
      </c>
      <c r="D3856" t="s">
        <v>93</v>
      </c>
      <c r="E3856">
        <v>2019</v>
      </c>
      <c r="F3856" t="s">
        <v>21</v>
      </c>
      <c r="G3856" t="s">
        <v>699</v>
      </c>
      <c r="H3856" t="s">
        <v>700</v>
      </c>
      <c r="I3856">
        <v>477.64</v>
      </c>
      <c r="J3856">
        <v>0</v>
      </c>
      <c r="K3856" t="s">
        <v>258</v>
      </c>
      <c r="L3856" t="s">
        <v>34</v>
      </c>
    </row>
    <row r="3857" spans="1:12" x14ac:dyDescent="0.25">
      <c r="A3857">
        <v>49</v>
      </c>
      <c r="B3857" s="93">
        <v>43659</v>
      </c>
      <c r="C3857">
        <v>7</v>
      </c>
      <c r="D3857" t="s">
        <v>93</v>
      </c>
      <c r="E3857">
        <v>2019</v>
      </c>
      <c r="F3857" t="s">
        <v>23</v>
      </c>
      <c r="G3857" t="s">
        <v>65</v>
      </c>
      <c r="H3857" t="s">
        <v>703</v>
      </c>
      <c r="I3857">
        <v>8.9499999999999993</v>
      </c>
      <c r="J3857">
        <v>0</v>
      </c>
      <c r="K3857" t="s">
        <v>258</v>
      </c>
      <c r="L3857" t="s">
        <v>35</v>
      </c>
    </row>
    <row r="3858" spans="1:12" x14ac:dyDescent="0.25">
      <c r="A3858">
        <v>49</v>
      </c>
      <c r="B3858" s="93">
        <v>43663</v>
      </c>
      <c r="C3858">
        <v>7</v>
      </c>
      <c r="D3858" t="s">
        <v>93</v>
      </c>
      <c r="E3858">
        <v>2019</v>
      </c>
      <c r="F3858" t="s">
        <v>21</v>
      </c>
      <c r="G3858" t="s">
        <v>36</v>
      </c>
      <c r="H3858" t="s">
        <v>706</v>
      </c>
      <c r="I3858">
        <v>8</v>
      </c>
      <c r="J3858">
        <v>0</v>
      </c>
      <c r="K3858" t="s">
        <v>258</v>
      </c>
      <c r="L3858" t="s">
        <v>222</v>
      </c>
    </row>
    <row r="3859" spans="1:12" x14ac:dyDescent="0.25">
      <c r="A3859">
        <v>49</v>
      </c>
      <c r="B3859" s="93">
        <v>43669</v>
      </c>
      <c r="C3859">
        <v>7</v>
      </c>
      <c r="D3859" t="s">
        <v>93</v>
      </c>
      <c r="E3859">
        <v>2019</v>
      </c>
      <c r="F3859" t="s">
        <v>23</v>
      </c>
      <c r="G3859" t="s">
        <v>63</v>
      </c>
      <c r="H3859" t="s">
        <v>714</v>
      </c>
      <c r="I3859">
        <v>36</v>
      </c>
      <c r="J3859">
        <v>0</v>
      </c>
      <c r="K3859" t="s">
        <v>258</v>
      </c>
      <c r="L3859" t="s">
        <v>64</v>
      </c>
    </row>
    <row r="3860" spans="1:12" x14ac:dyDescent="0.25">
      <c r="A3860">
        <v>49</v>
      </c>
      <c r="B3860" s="93">
        <v>43670</v>
      </c>
      <c r="C3860">
        <v>7</v>
      </c>
      <c r="D3860" t="s">
        <v>93</v>
      </c>
      <c r="E3860">
        <v>2019</v>
      </c>
      <c r="F3860" t="s">
        <v>21</v>
      </c>
      <c r="G3860" t="s">
        <v>36</v>
      </c>
      <c r="H3860" t="s">
        <v>715</v>
      </c>
      <c r="I3860">
        <v>8</v>
      </c>
      <c r="J3860">
        <v>0</v>
      </c>
      <c r="K3860" t="s">
        <v>258</v>
      </c>
      <c r="L3860" t="s">
        <v>222</v>
      </c>
    </row>
    <row r="3861" spans="1:12" x14ac:dyDescent="0.25">
      <c r="A3861">
        <v>49</v>
      </c>
      <c r="B3861" s="93">
        <v>43671</v>
      </c>
      <c r="C3861">
        <v>7</v>
      </c>
      <c r="D3861" t="s">
        <v>93</v>
      </c>
      <c r="E3861">
        <v>2019</v>
      </c>
      <c r="F3861" t="s">
        <v>21</v>
      </c>
      <c r="G3861" t="s">
        <v>716</v>
      </c>
      <c r="H3861" t="s">
        <v>717</v>
      </c>
      <c r="I3861">
        <v>812.13</v>
      </c>
      <c r="J3861">
        <v>0</v>
      </c>
      <c r="K3861" t="s">
        <v>258</v>
      </c>
      <c r="L3861" t="s">
        <v>34</v>
      </c>
    </row>
    <row r="3862" spans="1:12" x14ac:dyDescent="0.25">
      <c r="A3862">
        <v>49</v>
      </c>
      <c r="B3862" s="93">
        <v>43675</v>
      </c>
      <c r="C3862">
        <v>7</v>
      </c>
      <c r="D3862" t="s">
        <v>93</v>
      </c>
      <c r="E3862">
        <v>2019</v>
      </c>
      <c r="F3862" t="s">
        <v>21</v>
      </c>
      <c r="G3862" t="s">
        <v>36</v>
      </c>
      <c r="H3862" t="s">
        <v>721</v>
      </c>
      <c r="I3862">
        <v>8</v>
      </c>
      <c r="J3862">
        <v>0</v>
      </c>
      <c r="K3862" t="s">
        <v>258</v>
      </c>
      <c r="L3862" t="s">
        <v>222</v>
      </c>
    </row>
    <row r="3863" spans="1:12" x14ac:dyDescent="0.25">
      <c r="A3863">
        <v>51</v>
      </c>
      <c r="B3863" s="93">
        <v>43287</v>
      </c>
      <c r="C3863">
        <v>7</v>
      </c>
      <c r="D3863" t="s">
        <v>93</v>
      </c>
      <c r="E3863">
        <v>2018</v>
      </c>
      <c r="F3863" t="s">
        <v>21</v>
      </c>
      <c r="G3863" t="s">
        <v>36</v>
      </c>
      <c r="H3863" t="s">
        <v>337</v>
      </c>
      <c r="I3863">
        <v>8</v>
      </c>
      <c r="J3863">
        <v>0</v>
      </c>
      <c r="K3863" t="s">
        <v>259</v>
      </c>
      <c r="L3863" t="s">
        <v>222</v>
      </c>
    </row>
    <row r="3864" spans="1:12" x14ac:dyDescent="0.25">
      <c r="A3864">
        <v>51</v>
      </c>
      <c r="B3864" s="93">
        <v>43287</v>
      </c>
      <c r="C3864">
        <v>7</v>
      </c>
      <c r="D3864" t="s">
        <v>93</v>
      </c>
      <c r="E3864">
        <v>2018</v>
      </c>
      <c r="F3864" t="s">
        <v>22</v>
      </c>
      <c r="G3864" t="s">
        <v>36</v>
      </c>
      <c r="H3864" t="s">
        <v>337</v>
      </c>
      <c r="I3864">
        <v>8</v>
      </c>
      <c r="J3864">
        <v>0</v>
      </c>
      <c r="K3864" t="s">
        <v>259</v>
      </c>
      <c r="L3864" t="s">
        <v>222</v>
      </c>
    </row>
    <row r="3865" spans="1:12" x14ac:dyDescent="0.25">
      <c r="A3865">
        <v>51</v>
      </c>
      <c r="B3865" s="93">
        <v>43291</v>
      </c>
      <c r="C3865">
        <v>7</v>
      </c>
      <c r="D3865" t="s">
        <v>93</v>
      </c>
      <c r="E3865">
        <v>2018</v>
      </c>
      <c r="F3865" t="s">
        <v>22</v>
      </c>
      <c r="G3865" t="s">
        <v>340</v>
      </c>
      <c r="H3865" t="s">
        <v>341</v>
      </c>
      <c r="I3865">
        <v>29.74</v>
      </c>
      <c r="J3865">
        <v>0</v>
      </c>
      <c r="K3865" t="s">
        <v>259</v>
      </c>
      <c r="L3865" t="s">
        <v>34</v>
      </c>
    </row>
    <row r="3866" spans="1:12" x14ac:dyDescent="0.25">
      <c r="A3866">
        <v>51</v>
      </c>
      <c r="B3866" s="93">
        <v>43291</v>
      </c>
      <c r="C3866">
        <v>7</v>
      </c>
      <c r="D3866" t="s">
        <v>93</v>
      </c>
      <c r="E3866">
        <v>2018</v>
      </c>
      <c r="F3866" t="s">
        <v>21</v>
      </c>
      <c r="G3866" t="s">
        <v>340</v>
      </c>
      <c r="H3866" t="s">
        <v>341</v>
      </c>
      <c r="I3866">
        <v>210.16</v>
      </c>
      <c r="J3866">
        <v>0</v>
      </c>
      <c r="K3866" t="s">
        <v>259</v>
      </c>
      <c r="L3866" t="s">
        <v>34</v>
      </c>
    </row>
    <row r="3867" spans="1:12" x14ac:dyDescent="0.25">
      <c r="A3867">
        <v>51</v>
      </c>
      <c r="B3867" s="93">
        <v>43293</v>
      </c>
      <c r="C3867">
        <v>7</v>
      </c>
      <c r="D3867" t="s">
        <v>93</v>
      </c>
      <c r="E3867">
        <v>2018</v>
      </c>
      <c r="F3867" t="s">
        <v>22</v>
      </c>
      <c r="G3867" t="s">
        <v>36</v>
      </c>
      <c r="H3867" t="s">
        <v>344</v>
      </c>
      <c r="I3867">
        <v>24</v>
      </c>
      <c r="J3867">
        <v>0</v>
      </c>
      <c r="K3867" t="s">
        <v>259</v>
      </c>
      <c r="L3867" t="s">
        <v>222</v>
      </c>
    </row>
    <row r="3868" spans="1:12" x14ac:dyDescent="0.25">
      <c r="A3868">
        <v>51</v>
      </c>
      <c r="B3868" s="93">
        <v>43293</v>
      </c>
      <c r="C3868">
        <v>7</v>
      </c>
      <c r="D3868" t="s">
        <v>93</v>
      </c>
      <c r="E3868">
        <v>2018</v>
      </c>
      <c r="F3868" t="s">
        <v>23</v>
      </c>
      <c r="G3868" t="s">
        <v>63</v>
      </c>
      <c r="H3868" t="s">
        <v>344</v>
      </c>
      <c r="I3868">
        <v>162.25</v>
      </c>
      <c r="J3868">
        <v>0</v>
      </c>
      <c r="K3868" t="s">
        <v>259</v>
      </c>
      <c r="L3868" t="s">
        <v>64</v>
      </c>
    </row>
    <row r="3869" spans="1:12" x14ac:dyDescent="0.25">
      <c r="A3869">
        <v>51</v>
      </c>
      <c r="B3869" s="93">
        <v>43298</v>
      </c>
      <c r="C3869">
        <v>7</v>
      </c>
      <c r="D3869" t="s">
        <v>93</v>
      </c>
      <c r="E3869">
        <v>2018</v>
      </c>
      <c r="F3869" t="s">
        <v>23</v>
      </c>
      <c r="G3869" t="s">
        <v>36</v>
      </c>
      <c r="H3869" t="s">
        <v>351</v>
      </c>
      <c r="I3869">
        <v>8</v>
      </c>
      <c r="J3869">
        <v>0</v>
      </c>
      <c r="K3869" t="s">
        <v>259</v>
      </c>
      <c r="L3869" t="s">
        <v>222</v>
      </c>
    </row>
    <row r="3870" spans="1:12" x14ac:dyDescent="0.25">
      <c r="A3870">
        <v>51</v>
      </c>
      <c r="B3870" s="93">
        <v>43301</v>
      </c>
      <c r="C3870">
        <v>7</v>
      </c>
      <c r="D3870" t="s">
        <v>93</v>
      </c>
      <c r="E3870">
        <v>2018</v>
      </c>
      <c r="F3870" t="s">
        <v>21</v>
      </c>
      <c r="G3870" t="s">
        <v>36</v>
      </c>
      <c r="H3870" t="s">
        <v>358</v>
      </c>
      <c r="I3870">
        <v>24</v>
      </c>
      <c r="J3870">
        <v>0</v>
      </c>
      <c r="K3870" t="s">
        <v>259</v>
      </c>
      <c r="L3870" t="s">
        <v>222</v>
      </c>
    </row>
    <row r="3871" spans="1:12" x14ac:dyDescent="0.25">
      <c r="A3871">
        <v>51</v>
      </c>
      <c r="B3871" s="93">
        <v>43306</v>
      </c>
      <c r="C3871">
        <v>7</v>
      </c>
      <c r="D3871" t="s">
        <v>93</v>
      </c>
      <c r="E3871">
        <v>2018</v>
      </c>
      <c r="F3871" t="s">
        <v>22</v>
      </c>
      <c r="G3871" t="s">
        <v>362</v>
      </c>
      <c r="H3871" t="s">
        <v>363</v>
      </c>
      <c r="I3871">
        <v>14.38</v>
      </c>
      <c r="J3871">
        <v>0</v>
      </c>
      <c r="K3871" t="s">
        <v>259</v>
      </c>
      <c r="L3871" t="s">
        <v>34</v>
      </c>
    </row>
    <row r="3872" spans="1:12" x14ac:dyDescent="0.25">
      <c r="A3872">
        <v>51</v>
      </c>
      <c r="B3872" s="93">
        <v>43306</v>
      </c>
      <c r="C3872">
        <v>7</v>
      </c>
      <c r="D3872" t="s">
        <v>93</v>
      </c>
      <c r="E3872">
        <v>2018</v>
      </c>
      <c r="F3872" t="s">
        <v>21</v>
      </c>
      <c r="G3872" t="s">
        <v>362</v>
      </c>
      <c r="H3872" t="s">
        <v>363</v>
      </c>
      <c r="I3872">
        <v>252.54</v>
      </c>
      <c r="J3872">
        <v>0</v>
      </c>
      <c r="K3872" t="s">
        <v>259</v>
      </c>
      <c r="L3872" t="s">
        <v>34</v>
      </c>
    </row>
    <row r="3873" spans="1:12" x14ac:dyDescent="0.25">
      <c r="A3873">
        <v>51</v>
      </c>
      <c r="B3873" s="93">
        <v>43308</v>
      </c>
      <c r="C3873">
        <v>7</v>
      </c>
      <c r="D3873" t="s">
        <v>93</v>
      </c>
      <c r="E3873">
        <v>2018</v>
      </c>
      <c r="F3873" t="s">
        <v>22</v>
      </c>
      <c r="G3873" t="s">
        <v>36</v>
      </c>
      <c r="H3873" t="s">
        <v>368</v>
      </c>
      <c r="I3873">
        <v>8</v>
      </c>
      <c r="J3873">
        <v>0</v>
      </c>
      <c r="K3873" t="s">
        <v>259</v>
      </c>
      <c r="L3873" t="s">
        <v>222</v>
      </c>
    </row>
    <row r="3874" spans="1:12" x14ac:dyDescent="0.25">
      <c r="A3874">
        <v>51</v>
      </c>
      <c r="B3874" s="93">
        <v>43648</v>
      </c>
      <c r="C3874">
        <v>7</v>
      </c>
      <c r="D3874" t="s">
        <v>93</v>
      </c>
      <c r="E3874">
        <v>2019</v>
      </c>
      <c r="F3874" t="s">
        <v>22</v>
      </c>
      <c r="G3874" t="s">
        <v>36</v>
      </c>
      <c r="H3874" t="s">
        <v>689</v>
      </c>
      <c r="I3874">
        <v>8</v>
      </c>
      <c r="J3874">
        <v>0</v>
      </c>
      <c r="K3874" t="s">
        <v>259</v>
      </c>
      <c r="L3874" t="s">
        <v>222</v>
      </c>
    </row>
    <row r="3875" spans="1:12" x14ac:dyDescent="0.25">
      <c r="A3875">
        <v>51</v>
      </c>
      <c r="B3875" s="93">
        <v>43649</v>
      </c>
      <c r="C3875">
        <v>7</v>
      </c>
      <c r="D3875" t="s">
        <v>93</v>
      </c>
      <c r="E3875">
        <v>2019</v>
      </c>
      <c r="F3875" t="s">
        <v>21</v>
      </c>
      <c r="G3875" t="s">
        <v>36</v>
      </c>
      <c r="H3875" t="s">
        <v>691</v>
      </c>
      <c r="I3875">
        <v>8</v>
      </c>
      <c r="J3875">
        <v>0</v>
      </c>
      <c r="K3875" t="s">
        <v>259</v>
      </c>
      <c r="L3875" t="s">
        <v>222</v>
      </c>
    </row>
    <row r="3876" spans="1:12" x14ac:dyDescent="0.25">
      <c r="A3876">
        <v>51</v>
      </c>
      <c r="B3876" s="93">
        <v>43650</v>
      </c>
      <c r="C3876">
        <v>7</v>
      </c>
      <c r="D3876" t="s">
        <v>93</v>
      </c>
      <c r="E3876">
        <v>2019</v>
      </c>
      <c r="F3876" t="s">
        <v>21</v>
      </c>
      <c r="G3876" t="s">
        <v>36</v>
      </c>
      <c r="H3876" t="s">
        <v>692</v>
      </c>
      <c r="I3876">
        <v>16</v>
      </c>
      <c r="J3876">
        <v>0</v>
      </c>
      <c r="K3876" t="s">
        <v>259</v>
      </c>
      <c r="L3876" t="s">
        <v>222</v>
      </c>
    </row>
    <row r="3877" spans="1:12" x14ac:dyDescent="0.25">
      <c r="A3877">
        <v>51</v>
      </c>
      <c r="B3877" s="93">
        <v>43656</v>
      </c>
      <c r="C3877">
        <v>7</v>
      </c>
      <c r="D3877" t="s">
        <v>93</v>
      </c>
      <c r="E3877">
        <v>2019</v>
      </c>
      <c r="F3877" t="s">
        <v>21</v>
      </c>
      <c r="G3877" t="s">
        <v>36</v>
      </c>
      <c r="H3877" t="s">
        <v>698</v>
      </c>
      <c r="I3877">
        <v>16</v>
      </c>
      <c r="J3877">
        <v>0</v>
      </c>
      <c r="K3877" t="s">
        <v>259</v>
      </c>
      <c r="L3877" t="s">
        <v>222</v>
      </c>
    </row>
    <row r="3878" spans="1:12" x14ac:dyDescent="0.25">
      <c r="A3878">
        <v>51</v>
      </c>
      <c r="B3878" s="93">
        <v>43656</v>
      </c>
      <c r="C3878">
        <v>7</v>
      </c>
      <c r="D3878" t="s">
        <v>93</v>
      </c>
      <c r="E3878">
        <v>2019</v>
      </c>
      <c r="F3878" t="s">
        <v>22</v>
      </c>
      <c r="G3878" t="s">
        <v>699</v>
      </c>
      <c r="H3878" t="s">
        <v>700</v>
      </c>
      <c r="I3878">
        <v>26.03</v>
      </c>
      <c r="J3878">
        <v>0</v>
      </c>
      <c r="K3878" t="s">
        <v>259</v>
      </c>
      <c r="L3878" t="s">
        <v>34</v>
      </c>
    </row>
    <row r="3879" spans="1:12" x14ac:dyDescent="0.25">
      <c r="A3879">
        <v>51</v>
      </c>
      <c r="B3879" s="93">
        <v>43656</v>
      </c>
      <c r="C3879">
        <v>7</v>
      </c>
      <c r="D3879" t="s">
        <v>93</v>
      </c>
      <c r="E3879">
        <v>2019</v>
      </c>
      <c r="F3879" t="s">
        <v>21</v>
      </c>
      <c r="G3879" t="s">
        <v>699</v>
      </c>
      <c r="H3879" t="s">
        <v>700</v>
      </c>
      <c r="I3879">
        <v>392.27</v>
      </c>
      <c r="J3879">
        <v>0</v>
      </c>
      <c r="K3879" t="s">
        <v>259</v>
      </c>
      <c r="L3879" t="s">
        <v>34</v>
      </c>
    </row>
    <row r="3880" spans="1:12" x14ac:dyDescent="0.25">
      <c r="A3880">
        <v>51</v>
      </c>
      <c r="B3880" s="93">
        <v>43664</v>
      </c>
      <c r="C3880">
        <v>7</v>
      </c>
      <c r="D3880" t="s">
        <v>93</v>
      </c>
      <c r="E3880">
        <v>2019</v>
      </c>
      <c r="F3880" t="s">
        <v>21</v>
      </c>
      <c r="G3880" t="s">
        <v>36</v>
      </c>
      <c r="H3880" t="s">
        <v>707</v>
      </c>
      <c r="I3880">
        <v>40</v>
      </c>
      <c r="J3880">
        <v>0</v>
      </c>
      <c r="K3880" t="s">
        <v>259</v>
      </c>
      <c r="L3880" t="s">
        <v>222</v>
      </c>
    </row>
    <row r="3881" spans="1:12" x14ac:dyDescent="0.25">
      <c r="A3881">
        <v>51</v>
      </c>
      <c r="B3881" s="93">
        <v>43665</v>
      </c>
      <c r="C3881">
        <v>7</v>
      </c>
      <c r="D3881" t="s">
        <v>93</v>
      </c>
      <c r="E3881">
        <v>2019</v>
      </c>
      <c r="F3881" t="s">
        <v>23</v>
      </c>
      <c r="G3881" t="s">
        <v>64</v>
      </c>
      <c r="H3881" t="s">
        <v>708</v>
      </c>
      <c r="I3881">
        <v>30</v>
      </c>
      <c r="J3881">
        <v>0</v>
      </c>
      <c r="K3881" t="s">
        <v>259</v>
      </c>
      <c r="L3881" t="s">
        <v>64</v>
      </c>
    </row>
    <row r="3882" spans="1:12" x14ac:dyDescent="0.25">
      <c r="A3882">
        <v>51</v>
      </c>
      <c r="B3882" s="93">
        <v>43671</v>
      </c>
      <c r="C3882">
        <v>7</v>
      </c>
      <c r="D3882" t="s">
        <v>93</v>
      </c>
      <c r="E3882">
        <v>2019</v>
      </c>
      <c r="F3882" t="s">
        <v>22</v>
      </c>
      <c r="G3882" t="s">
        <v>716</v>
      </c>
      <c r="H3882" t="s">
        <v>717</v>
      </c>
      <c r="I3882">
        <v>5.6</v>
      </c>
      <c r="J3882">
        <v>0</v>
      </c>
      <c r="K3882" t="s">
        <v>259</v>
      </c>
      <c r="L3882" t="s">
        <v>34</v>
      </c>
    </row>
    <row r="3883" spans="1:12" x14ac:dyDescent="0.25">
      <c r="A3883">
        <v>51</v>
      </c>
      <c r="B3883" s="93">
        <v>43671</v>
      </c>
      <c r="C3883">
        <v>7</v>
      </c>
      <c r="D3883" t="s">
        <v>93</v>
      </c>
      <c r="E3883">
        <v>2019</v>
      </c>
      <c r="F3883" t="s">
        <v>21</v>
      </c>
      <c r="G3883" t="s">
        <v>716</v>
      </c>
      <c r="H3883" t="s">
        <v>717</v>
      </c>
      <c r="I3883">
        <v>287.68</v>
      </c>
      <c r="J3883">
        <v>0</v>
      </c>
      <c r="K3883" t="s">
        <v>259</v>
      </c>
      <c r="L3883" t="s">
        <v>34</v>
      </c>
    </row>
    <row r="3884" spans="1:12" x14ac:dyDescent="0.25">
      <c r="A3884">
        <v>51</v>
      </c>
      <c r="B3884" s="93">
        <v>43672</v>
      </c>
      <c r="C3884">
        <v>7</v>
      </c>
      <c r="D3884" t="s">
        <v>93</v>
      </c>
      <c r="E3884">
        <v>2019</v>
      </c>
      <c r="F3884" t="s">
        <v>23</v>
      </c>
      <c r="G3884" t="s">
        <v>63</v>
      </c>
      <c r="H3884" t="s">
        <v>719</v>
      </c>
      <c r="I3884">
        <v>138</v>
      </c>
      <c r="J3884">
        <v>0</v>
      </c>
      <c r="K3884" t="s">
        <v>259</v>
      </c>
      <c r="L3884" t="s">
        <v>64</v>
      </c>
    </row>
    <row r="3885" spans="1:12" x14ac:dyDescent="0.25">
      <c r="A3885">
        <v>53</v>
      </c>
      <c r="B3885" s="93">
        <v>43297</v>
      </c>
      <c r="C3885">
        <v>7</v>
      </c>
      <c r="D3885" t="s">
        <v>93</v>
      </c>
      <c r="E3885">
        <v>2018</v>
      </c>
      <c r="F3885" t="s">
        <v>23</v>
      </c>
      <c r="G3885" t="s">
        <v>349</v>
      </c>
      <c r="H3885" t="s">
        <v>350</v>
      </c>
      <c r="I3885">
        <v>4.8</v>
      </c>
      <c r="J3885">
        <v>0</v>
      </c>
      <c r="K3885" t="s">
        <v>260</v>
      </c>
      <c r="L3885" t="s">
        <v>222</v>
      </c>
    </row>
    <row r="3886" spans="1:12" x14ac:dyDescent="0.25">
      <c r="A3886">
        <v>53</v>
      </c>
      <c r="B3886" s="93">
        <v>43657</v>
      </c>
      <c r="C3886">
        <v>7</v>
      </c>
      <c r="D3886" t="s">
        <v>93</v>
      </c>
      <c r="E3886">
        <v>2019</v>
      </c>
      <c r="F3886" t="s">
        <v>23</v>
      </c>
      <c r="G3886" t="s">
        <v>37</v>
      </c>
      <c r="H3886" t="s">
        <v>160</v>
      </c>
      <c r="I3886">
        <v>5</v>
      </c>
      <c r="J3886">
        <v>0</v>
      </c>
      <c r="K3886" t="s">
        <v>260</v>
      </c>
      <c r="L3886" t="s">
        <v>35</v>
      </c>
    </row>
    <row r="3887" spans="1:12" x14ac:dyDescent="0.25">
      <c r="A3887">
        <v>53</v>
      </c>
      <c r="B3887" s="93">
        <v>43662</v>
      </c>
      <c r="C3887">
        <v>7</v>
      </c>
      <c r="D3887" t="s">
        <v>93</v>
      </c>
      <c r="E3887">
        <v>2019</v>
      </c>
      <c r="F3887" t="s">
        <v>21</v>
      </c>
      <c r="G3887" t="s">
        <v>65</v>
      </c>
      <c r="H3887" t="s">
        <v>705</v>
      </c>
      <c r="I3887">
        <v>149.5</v>
      </c>
      <c r="J3887">
        <v>0</v>
      </c>
      <c r="K3887" t="s">
        <v>260</v>
      </c>
      <c r="L3887" t="s">
        <v>35</v>
      </c>
    </row>
    <row r="3888" spans="1:12" x14ac:dyDescent="0.25">
      <c r="A3888">
        <v>54</v>
      </c>
      <c r="B3888" s="93">
        <v>43293</v>
      </c>
      <c r="C3888">
        <v>7</v>
      </c>
      <c r="D3888" t="s">
        <v>93</v>
      </c>
      <c r="E3888">
        <v>2018</v>
      </c>
      <c r="F3888" t="s">
        <v>23</v>
      </c>
      <c r="G3888" t="s">
        <v>35</v>
      </c>
      <c r="H3888" t="s">
        <v>344</v>
      </c>
      <c r="I3888">
        <v>208.8</v>
      </c>
      <c r="J3888">
        <v>0</v>
      </c>
      <c r="K3888" t="s">
        <v>261</v>
      </c>
      <c r="L3888" t="s">
        <v>35</v>
      </c>
    </row>
    <row r="3889" spans="1:12" x14ac:dyDescent="0.25">
      <c r="A3889">
        <v>54</v>
      </c>
      <c r="B3889" s="93">
        <v>43302</v>
      </c>
      <c r="C3889">
        <v>7</v>
      </c>
      <c r="D3889" t="s">
        <v>93</v>
      </c>
      <c r="E3889">
        <v>2018</v>
      </c>
      <c r="F3889" t="s">
        <v>23</v>
      </c>
      <c r="G3889" t="s">
        <v>64</v>
      </c>
      <c r="H3889" t="s">
        <v>359</v>
      </c>
      <c r="I3889">
        <v>149.5</v>
      </c>
      <c r="J3889">
        <v>0</v>
      </c>
      <c r="K3889" t="s">
        <v>261</v>
      </c>
      <c r="L3889" t="s">
        <v>64</v>
      </c>
    </row>
    <row r="3890" spans="1:12" x14ac:dyDescent="0.25">
      <c r="A3890">
        <v>54</v>
      </c>
      <c r="B3890" s="93">
        <v>43654</v>
      </c>
      <c r="C3890">
        <v>7</v>
      </c>
      <c r="D3890" t="s">
        <v>93</v>
      </c>
      <c r="E3890">
        <v>2019</v>
      </c>
      <c r="F3890" t="s">
        <v>23</v>
      </c>
      <c r="G3890" t="s">
        <v>63</v>
      </c>
      <c r="H3890" t="s">
        <v>696</v>
      </c>
      <c r="I3890">
        <v>35</v>
      </c>
      <c r="J3890">
        <v>0</v>
      </c>
      <c r="K3890" t="s">
        <v>261</v>
      </c>
      <c r="L3890" t="s">
        <v>64</v>
      </c>
    </row>
    <row r="3891" spans="1:12" x14ac:dyDescent="0.25">
      <c r="A3891">
        <v>54</v>
      </c>
      <c r="B3891" s="93">
        <v>43672</v>
      </c>
      <c r="C3891">
        <v>7</v>
      </c>
      <c r="D3891" t="s">
        <v>93</v>
      </c>
      <c r="E3891">
        <v>2019</v>
      </c>
      <c r="F3891" t="s">
        <v>23</v>
      </c>
      <c r="G3891" t="s">
        <v>58</v>
      </c>
      <c r="H3891" t="s">
        <v>719</v>
      </c>
      <c r="I3891">
        <v>26.91</v>
      </c>
      <c r="J3891">
        <v>0</v>
      </c>
      <c r="K3891" t="s">
        <v>261</v>
      </c>
      <c r="L3891" t="s">
        <v>222</v>
      </c>
    </row>
    <row r="3892" spans="1:12" x14ac:dyDescent="0.25">
      <c r="A3892">
        <v>54</v>
      </c>
      <c r="B3892" s="93">
        <v>43676</v>
      </c>
      <c r="C3892">
        <v>7</v>
      </c>
      <c r="D3892" t="s">
        <v>93</v>
      </c>
      <c r="E3892">
        <v>2019</v>
      </c>
      <c r="F3892" t="s">
        <v>23</v>
      </c>
      <c r="G3892" t="s">
        <v>349</v>
      </c>
      <c r="H3892" t="s">
        <v>584</v>
      </c>
      <c r="I3892">
        <v>42</v>
      </c>
      <c r="J3892">
        <v>0</v>
      </c>
      <c r="K3892" t="s">
        <v>261</v>
      </c>
      <c r="L3892" t="s">
        <v>222</v>
      </c>
    </row>
    <row r="3893" spans="1:12" x14ac:dyDescent="0.25">
      <c r="A3893">
        <v>68</v>
      </c>
      <c r="B3893" s="93">
        <v>43287</v>
      </c>
      <c r="C3893">
        <v>7</v>
      </c>
      <c r="D3893" t="s">
        <v>93</v>
      </c>
      <c r="E3893">
        <v>2018</v>
      </c>
      <c r="F3893" t="s">
        <v>21</v>
      </c>
      <c r="G3893" t="s">
        <v>36</v>
      </c>
      <c r="H3893" t="s">
        <v>337</v>
      </c>
      <c r="I3893">
        <v>8</v>
      </c>
      <c r="J3893">
        <v>0</v>
      </c>
      <c r="K3893" t="s">
        <v>262</v>
      </c>
      <c r="L3893" t="s">
        <v>222</v>
      </c>
    </row>
    <row r="3894" spans="1:12" x14ac:dyDescent="0.25">
      <c r="A3894">
        <v>68</v>
      </c>
      <c r="B3894" s="93">
        <v>43293</v>
      </c>
      <c r="C3894">
        <v>7</v>
      </c>
      <c r="D3894" t="s">
        <v>93</v>
      </c>
      <c r="E3894">
        <v>2018</v>
      </c>
      <c r="F3894" t="s">
        <v>21</v>
      </c>
      <c r="G3894" t="s">
        <v>36</v>
      </c>
      <c r="H3894" t="s">
        <v>344</v>
      </c>
      <c r="I3894">
        <v>8</v>
      </c>
      <c r="J3894">
        <v>0</v>
      </c>
      <c r="K3894" t="s">
        <v>262</v>
      </c>
      <c r="L3894" t="s">
        <v>222</v>
      </c>
    </row>
    <row r="3895" spans="1:12" x14ac:dyDescent="0.25">
      <c r="A3895">
        <v>68</v>
      </c>
      <c r="B3895" s="93">
        <v>43306</v>
      </c>
      <c r="C3895">
        <v>7</v>
      </c>
      <c r="D3895" t="s">
        <v>93</v>
      </c>
      <c r="E3895">
        <v>2018</v>
      </c>
      <c r="F3895" t="s">
        <v>21</v>
      </c>
      <c r="G3895" t="s">
        <v>362</v>
      </c>
      <c r="H3895" t="s">
        <v>363</v>
      </c>
      <c r="I3895">
        <v>14.42</v>
      </c>
      <c r="J3895">
        <v>0</v>
      </c>
      <c r="K3895" t="s">
        <v>262</v>
      </c>
      <c r="L3895" t="s">
        <v>34</v>
      </c>
    </row>
    <row r="3896" spans="1:12" x14ac:dyDescent="0.25">
      <c r="A3896">
        <v>68</v>
      </c>
      <c r="B3896" s="93">
        <v>43307</v>
      </c>
      <c r="C3896">
        <v>7</v>
      </c>
      <c r="D3896" t="s">
        <v>93</v>
      </c>
      <c r="E3896">
        <v>2018</v>
      </c>
      <c r="F3896" t="s">
        <v>22</v>
      </c>
      <c r="G3896" t="s">
        <v>36</v>
      </c>
      <c r="H3896" t="s">
        <v>365</v>
      </c>
      <c r="I3896">
        <v>8</v>
      </c>
      <c r="J3896">
        <v>0</v>
      </c>
      <c r="K3896" t="s">
        <v>262</v>
      </c>
      <c r="L3896" t="s">
        <v>222</v>
      </c>
    </row>
    <row r="3897" spans="1:12" x14ac:dyDescent="0.25">
      <c r="A3897">
        <v>69</v>
      </c>
      <c r="B3897" s="93">
        <v>43283</v>
      </c>
      <c r="C3897">
        <v>7</v>
      </c>
      <c r="D3897" t="s">
        <v>93</v>
      </c>
      <c r="E3897">
        <v>2018</v>
      </c>
      <c r="F3897" t="s">
        <v>23</v>
      </c>
      <c r="G3897" t="s">
        <v>58</v>
      </c>
      <c r="H3897" t="s">
        <v>332</v>
      </c>
      <c r="I3897">
        <v>96</v>
      </c>
      <c r="J3897">
        <v>0</v>
      </c>
      <c r="K3897" t="s">
        <v>263</v>
      </c>
      <c r="L3897" t="s">
        <v>222</v>
      </c>
    </row>
    <row r="3898" spans="1:12" x14ac:dyDescent="0.25">
      <c r="A3898">
        <v>69</v>
      </c>
      <c r="B3898" s="93">
        <v>43297</v>
      </c>
      <c r="C3898">
        <v>7</v>
      </c>
      <c r="D3898" t="s">
        <v>93</v>
      </c>
      <c r="E3898">
        <v>2018</v>
      </c>
      <c r="F3898" t="s">
        <v>23</v>
      </c>
      <c r="G3898" t="s">
        <v>58</v>
      </c>
      <c r="H3898" t="s">
        <v>348</v>
      </c>
      <c r="I3898">
        <v>112</v>
      </c>
      <c r="J3898">
        <v>0</v>
      </c>
      <c r="K3898" t="s">
        <v>263</v>
      </c>
      <c r="L3898" t="s">
        <v>222</v>
      </c>
    </row>
    <row r="3899" spans="1:12" x14ac:dyDescent="0.25">
      <c r="A3899">
        <v>69</v>
      </c>
      <c r="B3899" s="93">
        <v>43650</v>
      </c>
      <c r="C3899">
        <v>7</v>
      </c>
      <c r="D3899" t="s">
        <v>93</v>
      </c>
      <c r="E3899">
        <v>2019</v>
      </c>
      <c r="F3899" t="s">
        <v>23</v>
      </c>
      <c r="G3899" t="s">
        <v>37</v>
      </c>
      <c r="H3899" t="s">
        <v>403</v>
      </c>
      <c r="I3899">
        <v>3.7</v>
      </c>
      <c r="J3899">
        <v>0</v>
      </c>
      <c r="K3899" t="s">
        <v>263</v>
      </c>
      <c r="L3899" t="s">
        <v>35</v>
      </c>
    </row>
    <row r="3900" spans="1:12" x14ac:dyDescent="0.25">
      <c r="A3900">
        <v>69</v>
      </c>
      <c r="B3900" s="93">
        <v>43669</v>
      </c>
      <c r="C3900">
        <v>7</v>
      </c>
      <c r="D3900" t="s">
        <v>93</v>
      </c>
      <c r="E3900">
        <v>2019</v>
      </c>
      <c r="F3900" t="s">
        <v>23</v>
      </c>
      <c r="G3900" t="s">
        <v>58</v>
      </c>
      <c r="H3900" t="s">
        <v>714</v>
      </c>
      <c r="I3900">
        <v>64</v>
      </c>
      <c r="J3900">
        <v>0</v>
      </c>
      <c r="K3900" t="s">
        <v>263</v>
      </c>
      <c r="L3900" t="s">
        <v>222</v>
      </c>
    </row>
    <row r="3901" spans="1:12" x14ac:dyDescent="0.25">
      <c r="A3901">
        <v>69</v>
      </c>
      <c r="B3901" s="93">
        <v>43670</v>
      </c>
      <c r="C3901">
        <v>7</v>
      </c>
      <c r="D3901" t="s">
        <v>93</v>
      </c>
      <c r="E3901">
        <v>2019</v>
      </c>
      <c r="F3901" t="s">
        <v>23</v>
      </c>
      <c r="G3901" t="s">
        <v>58</v>
      </c>
      <c r="H3901" t="s">
        <v>715</v>
      </c>
      <c r="I3901">
        <v>0</v>
      </c>
      <c r="J3901">
        <v>64</v>
      </c>
      <c r="K3901" t="s">
        <v>263</v>
      </c>
      <c r="L3901" t="s">
        <v>222</v>
      </c>
    </row>
    <row r="3902" spans="1:12" x14ac:dyDescent="0.25">
      <c r="A3902">
        <v>69</v>
      </c>
      <c r="B3902" s="93">
        <v>43671</v>
      </c>
      <c r="C3902">
        <v>7</v>
      </c>
      <c r="D3902" t="s">
        <v>93</v>
      </c>
      <c r="E3902">
        <v>2019</v>
      </c>
      <c r="F3902" t="s">
        <v>23</v>
      </c>
      <c r="G3902" t="s">
        <v>37</v>
      </c>
      <c r="H3902" t="s">
        <v>403</v>
      </c>
      <c r="I3902">
        <v>9.1999999999999993</v>
      </c>
      <c r="J3902">
        <v>0</v>
      </c>
      <c r="K3902" t="s">
        <v>263</v>
      </c>
      <c r="L3902" t="s">
        <v>35</v>
      </c>
    </row>
    <row r="3903" spans="1:12" x14ac:dyDescent="0.25">
      <c r="A3903">
        <v>69</v>
      </c>
      <c r="B3903" s="93">
        <v>43676</v>
      </c>
      <c r="C3903">
        <v>7</v>
      </c>
      <c r="D3903" t="s">
        <v>93</v>
      </c>
      <c r="E3903">
        <v>2019</v>
      </c>
      <c r="F3903" t="s">
        <v>23</v>
      </c>
      <c r="G3903" t="s">
        <v>37</v>
      </c>
      <c r="H3903" t="s">
        <v>403</v>
      </c>
      <c r="I3903">
        <v>9.1999999999999993</v>
      </c>
      <c r="J3903">
        <v>0</v>
      </c>
      <c r="K3903" t="s">
        <v>263</v>
      </c>
      <c r="L3903" t="s">
        <v>35</v>
      </c>
    </row>
    <row r="3904" spans="1:12" x14ac:dyDescent="0.25">
      <c r="A3904">
        <v>70</v>
      </c>
      <c r="B3904" s="93">
        <v>43284</v>
      </c>
      <c r="C3904">
        <v>7</v>
      </c>
      <c r="D3904" t="s">
        <v>93</v>
      </c>
      <c r="E3904">
        <v>2018</v>
      </c>
      <c r="F3904" t="s">
        <v>23</v>
      </c>
      <c r="G3904" t="s">
        <v>37</v>
      </c>
      <c r="H3904" t="s">
        <v>141</v>
      </c>
      <c r="I3904">
        <v>6.85</v>
      </c>
      <c r="J3904">
        <v>0</v>
      </c>
      <c r="K3904" t="s">
        <v>264</v>
      </c>
      <c r="L3904" t="s">
        <v>35</v>
      </c>
    </row>
    <row r="3905" spans="1:12" x14ac:dyDescent="0.25">
      <c r="A3905">
        <v>70</v>
      </c>
      <c r="B3905" s="93">
        <v>43298</v>
      </c>
      <c r="C3905">
        <v>7</v>
      </c>
      <c r="D3905" t="s">
        <v>93</v>
      </c>
      <c r="E3905">
        <v>2018</v>
      </c>
      <c r="F3905" t="s">
        <v>23</v>
      </c>
      <c r="G3905" t="s">
        <v>37</v>
      </c>
      <c r="H3905" t="s">
        <v>141</v>
      </c>
      <c r="I3905">
        <v>2.25</v>
      </c>
      <c r="J3905">
        <v>0</v>
      </c>
      <c r="K3905" t="s">
        <v>264</v>
      </c>
      <c r="L3905" t="s">
        <v>35</v>
      </c>
    </row>
    <row r="3906" spans="1:12" x14ac:dyDescent="0.25">
      <c r="A3906">
        <v>70</v>
      </c>
      <c r="B3906" s="93">
        <v>43307</v>
      </c>
      <c r="C3906">
        <v>7</v>
      </c>
      <c r="D3906" t="s">
        <v>93</v>
      </c>
      <c r="E3906">
        <v>2018</v>
      </c>
      <c r="F3906" t="s">
        <v>23</v>
      </c>
      <c r="G3906" t="s">
        <v>63</v>
      </c>
      <c r="H3906" t="s">
        <v>365</v>
      </c>
      <c r="I3906">
        <v>13.26</v>
      </c>
      <c r="J3906">
        <v>0</v>
      </c>
      <c r="K3906" t="s">
        <v>264</v>
      </c>
      <c r="L3906" t="s">
        <v>64</v>
      </c>
    </row>
    <row r="3907" spans="1:12" x14ac:dyDescent="0.25">
      <c r="A3907">
        <v>70</v>
      </c>
      <c r="B3907" s="93">
        <v>43649</v>
      </c>
      <c r="C3907">
        <v>7</v>
      </c>
      <c r="D3907" t="s">
        <v>93</v>
      </c>
      <c r="E3907">
        <v>2019</v>
      </c>
      <c r="F3907" t="s">
        <v>23</v>
      </c>
      <c r="G3907" t="s">
        <v>63</v>
      </c>
      <c r="H3907" t="s">
        <v>691</v>
      </c>
      <c r="I3907">
        <v>10.99</v>
      </c>
      <c r="J3907">
        <v>0</v>
      </c>
      <c r="K3907" t="s">
        <v>264</v>
      </c>
      <c r="L3907" t="s">
        <v>64</v>
      </c>
    </row>
    <row r="3908" spans="1:12" x14ac:dyDescent="0.25">
      <c r="A3908">
        <v>70</v>
      </c>
      <c r="B3908" s="93">
        <v>43655</v>
      </c>
      <c r="C3908">
        <v>7</v>
      </c>
      <c r="D3908" t="s">
        <v>93</v>
      </c>
      <c r="E3908">
        <v>2019</v>
      </c>
      <c r="F3908" t="s">
        <v>23</v>
      </c>
      <c r="G3908" t="s">
        <v>37</v>
      </c>
      <c r="H3908" t="s">
        <v>141</v>
      </c>
      <c r="I3908">
        <v>2.4</v>
      </c>
      <c r="J3908">
        <v>0</v>
      </c>
      <c r="K3908" t="s">
        <v>264</v>
      </c>
      <c r="L3908" t="s">
        <v>35</v>
      </c>
    </row>
    <row r="3909" spans="1:12" x14ac:dyDescent="0.25">
      <c r="A3909">
        <v>70</v>
      </c>
      <c r="B3909" s="93">
        <v>43656</v>
      </c>
      <c r="C3909">
        <v>7</v>
      </c>
      <c r="D3909" t="s">
        <v>93</v>
      </c>
      <c r="E3909">
        <v>2019</v>
      </c>
      <c r="F3909" t="s">
        <v>22</v>
      </c>
      <c r="G3909" t="s">
        <v>699</v>
      </c>
      <c r="H3909" t="s">
        <v>700</v>
      </c>
      <c r="I3909">
        <v>29.29</v>
      </c>
      <c r="J3909">
        <v>0</v>
      </c>
      <c r="K3909" t="s">
        <v>264</v>
      </c>
      <c r="L3909" t="s">
        <v>34</v>
      </c>
    </row>
    <row r="3910" spans="1:12" x14ac:dyDescent="0.25">
      <c r="A3910">
        <v>70</v>
      </c>
      <c r="B3910" s="93">
        <v>43657</v>
      </c>
      <c r="C3910">
        <v>7</v>
      </c>
      <c r="D3910" t="s">
        <v>93</v>
      </c>
      <c r="E3910">
        <v>2019</v>
      </c>
      <c r="F3910" t="s">
        <v>23</v>
      </c>
      <c r="G3910" t="s">
        <v>37</v>
      </c>
      <c r="H3910" t="s">
        <v>141</v>
      </c>
      <c r="I3910">
        <v>2.4</v>
      </c>
      <c r="J3910">
        <v>0</v>
      </c>
      <c r="K3910" t="s">
        <v>264</v>
      </c>
      <c r="L3910" t="s">
        <v>35</v>
      </c>
    </row>
    <row r="3911" spans="1:12" x14ac:dyDescent="0.25">
      <c r="A3911">
        <v>70</v>
      </c>
      <c r="B3911" s="93">
        <v>43658</v>
      </c>
      <c r="C3911">
        <v>7</v>
      </c>
      <c r="D3911" t="s">
        <v>93</v>
      </c>
      <c r="E3911">
        <v>2019</v>
      </c>
      <c r="F3911" t="s">
        <v>23</v>
      </c>
      <c r="G3911" t="s">
        <v>63</v>
      </c>
      <c r="H3911" t="s">
        <v>702</v>
      </c>
      <c r="I3911">
        <v>28</v>
      </c>
      <c r="J3911">
        <v>0</v>
      </c>
      <c r="K3911" t="s">
        <v>264</v>
      </c>
      <c r="L3911" t="s">
        <v>64</v>
      </c>
    </row>
    <row r="3912" spans="1:12" x14ac:dyDescent="0.25">
      <c r="A3912">
        <v>70</v>
      </c>
      <c r="B3912" s="93">
        <v>43664</v>
      </c>
      <c r="C3912">
        <v>7</v>
      </c>
      <c r="D3912" t="s">
        <v>93</v>
      </c>
      <c r="E3912">
        <v>2019</v>
      </c>
      <c r="F3912" t="s">
        <v>23</v>
      </c>
      <c r="G3912" t="s">
        <v>37</v>
      </c>
      <c r="H3912" t="s">
        <v>141</v>
      </c>
      <c r="I3912">
        <v>1.8</v>
      </c>
      <c r="J3912">
        <v>0</v>
      </c>
      <c r="K3912" t="s">
        <v>264</v>
      </c>
      <c r="L3912" t="s">
        <v>35</v>
      </c>
    </row>
    <row r="3913" spans="1:12" x14ac:dyDescent="0.25">
      <c r="A3913">
        <v>70</v>
      </c>
      <c r="B3913" s="93">
        <v>43669</v>
      </c>
      <c r="C3913">
        <v>7</v>
      </c>
      <c r="D3913" t="s">
        <v>93</v>
      </c>
      <c r="E3913">
        <v>2019</v>
      </c>
      <c r="F3913" t="s">
        <v>23</v>
      </c>
      <c r="G3913" t="s">
        <v>63</v>
      </c>
      <c r="H3913" t="s">
        <v>714</v>
      </c>
      <c r="I3913">
        <v>34</v>
      </c>
      <c r="J3913">
        <v>0</v>
      </c>
      <c r="K3913" t="s">
        <v>264</v>
      </c>
      <c r="L3913" t="s">
        <v>64</v>
      </c>
    </row>
    <row r="3914" spans="1:12" x14ac:dyDescent="0.25">
      <c r="A3914">
        <v>70</v>
      </c>
      <c r="B3914" s="93">
        <v>43675</v>
      </c>
      <c r="C3914">
        <v>7</v>
      </c>
      <c r="D3914" t="s">
        <v>93</v>
      </c>
      <c r="E3914">
        <v>2019</v>
      </c>
      <c r="F3914" t="s">
        <v>23</v>
      </c>
      <c r="G3914" t="s">
        <v>37</v>
      </c>
      <c r="H3914" t="s">
        <v>141</v>
      </c>
      <c r="I3914">
        <v>7.35</v>
      </c>
      <c r="J3914">
        <v>0</v>
      </c>
      <c r="K3914" t="s">
        <v>264</v>
      </c>
      <c r="L3914" t="s">
        <v>35</v>
      </c>
    </row>
    <row r="3915" spans="1:12" x14ac:dyDescent="0.25">
      <c r="A3915">
        <v>70</v>
      </c>
      <c r="B3915" s="93">
        <v>43676</v>
      </c>
      <c r="C3915">
        <v>7</v>
      </c>
      <c r="D3915" t="s">
        <v>93</v>
      </c>
      <c r="E3915">
        <v>2019</v>
      </c>
      <c r="F3915" t="s">
        <v>23</v>
      </c>
      <c r="G3915" t="s">
        <v>37</v>
      </c>
      <c r="H3915" t="s">
        <v>141</v>
      </c>
      <c r="I3915">
        <v>14.55</v>
      </c>
      <c r="J3915">
        <v>0</v>
      </c>
      <c r="K3915" t="s">
        <v>264</v>
      </c>
      <c r="L3915" t="s">
        <v>35</v>
      </c>
    </row>
    <row r="3916" spans="1:12" x14ac:dyDescent="0.25">
      <c r="A3916">
        <v>71</v>
      </c>
      <c r="B3916" s="93">
        <v>43287</v>
      </c>
      <c r="C3916">
        <v>7</v>
      </c>
      <c r="D3916" t="s">
        <v>93</v>
      </c>
      <c r="E3916">
        <v>2018</v>
      </c>
      <c r="F3916" t="s">
        <v>23</v>
      </c>
      <c r="G3916" t="s">
        <v>37</v>
      </c>
      <c r="H3916" t="s">
        <v>143</v>
      </c>
      <c r="I3916">
        <v>9.1999999999999993</v>
      </c>
      <c r="J3916">
        <v>0</v>
      </c>
      <c r="K3916" t="s">
        <v>265</v>
      </c>
      <c r="L3916" t="s">
        <v>35</v>
      </c>
    </row>
    <row r="3917" spans="1:12" x14ac:dyDescent="0.25">
      <c r="A3917">
        <v>71</v>
      </c>
      <c r="B3917" s="93">
        <v>43290</v>
      </c>
      <c r="C3917">
        <v>7</v>
      </c>
      <c r="D3917" t="s">
        <v>93</v>
      </c>
      <c r="E3917">
        <v>2018</v>
      </c>
      <c r="F3917" t="s">
        <v>23</v>
      </c>
      <c r="G3917" t="s">
        <v>37</v>
      </c>
      <c r="H3917" t="s">
        <v>143</v>
      </c>
      <c r="I3917">
        <v>2.4</v>
      </c>
      <c r="J3917">
        <v>0</v>
      </c>
      <c r="K3917" t="s">
        <v>265</v>
      </c>
      <c r="L3917" t="s">
        <v>35</v>
      </c>
    </row>
    <row r="3918" spans="1:12" x14ac:dyDescent="0.25">
      <c r="A3918">
        <v>71</v>
      </c>
      <c r="B3918" s="93">
        <v>43293</v>
      </c>
      <c r="C3918">
        <v>7</v>
      </c>
      <c r="D3918" t="s">
        <v>93</v>
      </c>
      <c r="E3918">
        <v>2018</v>
      </c>
      <c r="F3918" t="s">
        <v>23</v>
      </c>
      <c r="G3918" t="s">
        <v>64</v>
      </c>
      <c r="H3918" t="s">
        <v>344</v>
      </c>
      <c r="I3918">
        <v>24.57</v>
      </c>
      <c r="J3918">
        <v>0</v>
      </c>
      <c r="K3918" t="s">
        <v>265</v>
      </c>
      <c r="L3918" t="s">
        <v>64</v>
      </c>
    </row>
    <row r="3919" spans="1:12" x14ac:dyDescent="0.25">
      <c r="A3919">
        <v>71</v>
      </c>
      <c r="B3919" s="93">
        <v>43301</v>
      </c>
      <c r="C3919">
        <v>7</v>
      </c>
      <c r="D3919" t="s">
        <v>93</v>
      </c>
      <c r="E3919">
        <v>2018</v>
      </c>
      <c r="F3919" t="s">
        <v>23</v>
      </c>
      <c r="G3919" t="s">
        <v>37</v>
      </c>
      <c r="H3919" t="s">
        <v>143</v>
      </c>
      <c r="I3919">
        <v>1.8</v>
      </c>
      <c r="J3919">
        <v>0</v>
      </c>
      <c r="K3919" t="s">
        <v>265</v>
      </c>
      <c r="L3919" t="s">
        <v>35</v>
      </c>
    </row>
    <row r="3920" spans="1:12" x14ac:dyDescent="0.25">
      <c r="A3920">
        <v>71</v>
      </c>
      <c r="B3920" s="93">
        <v>43668</v>
      </c>
      <c r="C3920">
        <v>7</v>
      </c>
      <c r="D3920" t="s">
        <v>93</v>
      </c>
      <c r="E3920">
        <v>2019</v>
      </c>
      <c r="F3920" t="s">
        <v>23</v>
      </c>
      <c r="G3920" t="s">
        <v>37</v>
      </c>
      <c r="H3920" t="s">
        <v>143</v>
      </c>
      <c r="I3920">
        <v>1.8</v>
      </c>
      <c r="J3920">
        <v>0</v>
      </c>
      <c r="K3920" t="s">
        <v>265</v>
      </c>
      <c r="L3920" t="s">
        <v>35</v>
      </c>
    </row>
    <row r="3921" spans="1:12" x14ac:dyDescent="0.25">
      <c r="A3921">
        <v>71</v>
      </c>
      <c r="B3921" s="93">
        <v>43670</v>
      </c>
      <c r="C3921">
        <v>7</v>
      </c>
      <c r="D3921" t="s">
        <v>93</v>
      </c>
      <c r="E3921">
        <v>2019</v>
      </c>
      <c r="F3921" t="s">
        <v>23</v>
      </c>
      <c r="G3921" t="s">
        <v>37</v>
      </c>
      <c r="H3921" t="s">
        <v>143</v>
      </c>
      <c r="I3921">
        <v>1.8</v>
      </c>
      <c r="J3921">
        <v>0</v>
      </c>
      <c r="K3921" t="s">
        <v>265</v>
      </c>
      <c r="L3921" t="s">
        <v>35</v>
      </c>
    </row>
    <row r="3922" spans="1:12" x14ac:dyDescent="0.25">
      <c r="A3922">
        <v>72</v>
      </c>
      <c r="B3922" s="93">
        <v>43283</v>
      </c>
      <c r="C3922">
        <v>7</v>
      </c>
      <c r="D3922" t="s">
        <v>93</v>
      </c>
      <c r="E3922">
        <v>2018</v>
      </c>
      <c r="F3922" t="s">
        <v>23</v>
      </c>
      <c r="G3922" t="s">
        <v>63</v>
      </c>
      <c r="H3922" t="s">
        <v>332</v>
      </c>
      <c r="I3922">
        <v>35.39</v>
      </c>
      <c r="J3922">
        <v>0</v>
      </c>
      <c r="K3922" t="s">
        <v>267</v>
      </c>
      <c r="L3922" t="s">
        <v>64</v>
      </c>
    </row>
    <row r="3923" spans="1:12" x14ac:dyDescent="0.25">
      <c r="A3923">
        <v>72</v>
      </c>
      <c r="B3923" s="93">
        <v>43299</v>
      </c>
      <c r="C3923">
        <v>7</v>
      </c>
      <c r="D3923" t="s">
        <v>93</v>
      </c>
      <c r="E3923">
        <v>2018</v>
      </c>
      <c r="F3923" t="s">
        <v>23</v>
      </c>
      <c r="G3923" t="s">
        <v>37</v>
      </c>
      <c r="H3923" t="s">
        <v>145</v>
      </c>
      <c r="I3923">
        <v>1.8</v>
      </c>
      <c r="J3923">
        <v>0</v>
      </c>
      <c r="K3923" t="s">
        <v>267</v>
      </c>
      <c r="L3923" t="s">
        <v>35</v>
      </c>
    </row>
    <row r="3924" spans="1:12" x14ac:dyDescent="0.25">
      <c r="A3924">
        <v>72</v>
      </c>
      <c r="B3924" s="93">
        <v>43305</v>
      </c>
      <c r="C3924">
        <v>7</v>
      </c>
      <c r="D3924" t="s">
        <v>93</v>
      </c>
      <c r="E3924">
        <v>2018</v>
      </c>
      <c r="F3924" t="s">
        <v>23</v>
      </c>
      <c r="G3924" t="s">
        <v>37</v>
      </c>
      <c r="H3924" t="s">
        <v>145</v>
      </c>
      <c r="I3924">
        <v>1.8</v>
      </c>
      <c r="J3924">
        <v>0</v>
      </c>
      <c r="K3924" t="s">
        <v>267</v>
      </c>
      <c r="L3924" t="s">
        <v>35</v>
      </c>
    </row>
    <row r="3925" spans="1:12" x14ac:dyDescent="0.25">
      <c r="A3925">
        <v>72</v>
      </c>
      <c r="B3925" s="93">
        <v>43306</v>
      </c>
      <c r="C3925">
        <v>7</v>
      </c>
      <c r="D3925" t="s">
        <v>93</v>
      </c>
      <c r="E3925">
        <v>2018</v>
      </c>
      <c r="F3925" t="s">
        <v>23</v>
      </c>
      <c r="G3925" t="s">
        <v>37</v>
      </c>
      <c r="H3925" t="s">
        <v>145</v>
      </c>
      <c r="I3925">
        <v>2.4</v>
      </c>
      <c r="J3925">
        <v>0</v>
      </c>
      <c r="K3925" t="s">
        <v>267</v>
      </c>
      <c r="L3925" t="s">
        <v>35</v>
      </c>
    </row>
    <row r="3926" spans="1:12" x14ac:dyDescent="0.25">
      <c r="A3926">
        <v>72</v>
      </c>
      <c r="B3926" s="93">
        <v>43308</v>
      </c>
      <c r="C3926">
        <v>7</v>
      </c>
      <c r="D3926" t="s">
        <v>93</v>
      </c>
      <c r="E3926">
        <v>2018</v>
      </c>
      <c r="F3926" t="s">
        <v>23</v>
      </c>
      <c r="G3926" t="s">
        <v>37</v>
      </c>
      <c r="H3926" t="s">
        <v>145</v>
      </c>
      <c r="I3926">
        <v>1.8</v>
      </c>
      <c r="J3926">
        <v>0</v>
      </c>
      <c r="K3926" t="s">
        <v>267</v>
      </c>
      <c r="L3926" t="s">
        <v>35</v>
      </c>
    </row>
    <row r="3927" spans="1:12" x14ac:dyDescent="0.25">
      <c r="A3927">
        <v>72</v>
      </c>
      <c r="B3927" s="93">
        <v>43649</v>
      </c>
      <c r="C3927">
        <v>7</v>
      </c>
      <c r="D3927" t="s">
        <v>93</v>
      </c>
      <c r="E3927">
        <v>2019</v>
      </c>
      <c r="F3927" t="s">
        <v>23</v>
      </c>
      <c r="G3927" t="s">
        <v>63</v>
      </c>
      <c r="H3927" t="s">
        <v>691</v>
      </c>
      <c r="I3927">
        <v>99.5</v>
      </c>
      <c r="J3927">
        <v>0</v>
      </c>
      <c r="K3927" t="s">
        <v>267</v>
      </c>
      <c r="L3927" t="s">
        <v>64</v>
      </c>
    </row>
    <row r="3928" spans="1:12" x14ac:dyDescent="0.25">
      <c r="A3928">
        <v>72</v>
      </c>
      <c r="B3928" s="93">
        <v>43670</v>
      </c>
      <c r="C3928">
        <v>7</v>
      </c>
      <c r="D3928" t="s">
        <v>93</v>
      </c>
      <c r="E3928">
        <v>2019</v>
      </c>
      <c r="F3928" t="s">
        <v>23</v>
      </c>
      <c r="G3928" t="s">
        <v>37</v>
      </c>
      <c r="H3928" t="s">
        <v>145</v>
      </c>
      <c r="I3928">
        <v>7.65</v>
      </c>
      <c r="J3928">
        <v>0</v>
      </c>
      <c r="K3928" t="s">
        <v>267</v>
      </c>
      <c r="L3928" t="s">
        <v>35</v>
      </c>
    </row>
    <row r="3929" spans="1:12" x14ac:dyDescent="0.25">
      <c r="A3929">
        <v>73</v>
      </c>
      <c r="B3929" s="93">
        <v>43284</v>
      </c>
      <c r="C3929">
        <v>7</v>
      </c>
      <c r="D3929" t="s">
        <v>93</v>
      </c>
      <c r="E3929">
        <v>2018</v>
      </c>
      <c r="F3929" t="s">
        <v>21</v>
      </c>
      <c r="G3929" t="s">
        <v>36</v>
      </c>
      <c r="H3929" t="s">
        <v>333</v>
      </c>
      <c r="I3929">
        <v>24</v>
      </c>
      <c r="J3929">
        <v>0</v>
      </c>
      <c r="K3929" t="s">
        <v>268</v>
      </c>
      <c r="L3929" t="s">
        <v>222</v>
      </c>
    </row>
    <row r="3930" spans="1:12" x14ac:dyDescent="0.25">
      <c r="A3930">
        <v>73</v>
      </c>
      <c r="B3930" s="93">
        <v>43285</v>
      </c>
      <c r="C3930">
        <v>7</v>
      </c>
      <c r="D3930" t="s">
        <v>93</v>
      </c>
      <c r="E3930">
        <v>2018</v>
      </c>
      <c r="F3930" t="s">
        <v>23</v>
      </c>
      <c r="G3930" t="s">
        <v>58</v>
      </c>
      <c r="H3930" t="s">
        <v>334</v>
      </c>
      <c r="I3930">
        <v>30.85</v>
      </c>
      <c r="J3930">
        <v>0</v>
      </c>
      <c r="K3930" t="s">
        <v>268</v>
      </c>
      <c r="L3930" t="s">
        <v>222</v>
      </c>
    </row>
    <row r="3931" spans="1:12" x14ac:dyDescent="0.25">
      <c r="A3931">
        <v>73</v>
      </c>
      <c r="B3931" s="93">
        <v>43287</v>
      </c>
      <c r="C3931">
        <v>7</v>
      </c>
      <c r="D3931" t="s">
        <v>93</v>
      </c>
      <c r="E3931">
        <v>2018</v>
      </c>
      <c r="F3931" t="s">
        <v>21</v>
      </c>
      <c r="G3931" t="s">
        <v>36</v>
      </c>
      <c r="H3931" t="s">
        <v>337</v>
      </c>
      <c r="I3931">
        <v>80</v>
      </c>
      <c r="J3931">
        <v>0</v>
      </c>
      <c r="K3931" t="s">
        <v>268</v>
      </c>
      <c r="L3931" t="s">
        <v>222</v>
      </c>
    </row>
    <row r="3932" spans="1:12" x14ac:dyDescent="0.25">
      <c r="A3932">
        <v>73</v>
      </c>
      <c r="B3932" s="93">
        <v>43290</v>
      </c>
      <c r="C3932">
        <v>7</v>
      </c>
      <c r="D3932" t="s">
        <v>93</v>
      </c>
      <c r="E3932">
        <v>2018</v>
      </c>
      <c r="F3932" t="s">
        <v>22</v>
      </c>
      <c r="G3932" t="s">
        <v>36</v>
      </c>
      <c r="H3932" t="s">
        <v>339</v>
      </c>
      <c r="I3932">
        <v>16</v>
      </c>
      <c r="J3932">
        <v>0</v>
      </c>
      <c r="K3932" t="s">
        <v>268</v>
      </c>
      <c r="L3932" t="s">
        <v>222</v>
      </c>
    </row>
    <row r="3933" spans="1:12" x14ac:dyDescent="0.25">
      <c r="A3933">
        <v>73</v>
      </c>
      <c r="B3933" s="93">
        <v>43291</v>
      </c>
      <c r="C3933">
        <v>7</v>
      </c>
      <c r="D3933" t="s">
        <v>93</v>
      </c>
      <c r="E3933">
        <v>2018</v>
      </c>
      <c r="F3933" t="s">
        <v>22</v>
      </c>
      <c r="G3933" t="s">
        <v>340</v>
      </c>
      <c r="H3933" t="s">
        <v>341</v>
      </c>
      <c r="I3933">
        <v>14.06</v>
      </c>
      <c r="J3933">
        <v>0</v>
      </c>
      <c r="K3933" t="s">
        <v>268</v>
      </c>
      <c r="L3933" t="s">
        <v>34</v>
      </c>
    </row>
    <row r="3934" spans="1:12" x14ac:dyDescent="0.25">
      <c r="A3934">
        <v>73</v>
      </c>
      <c r="B3934" s="93">
        <v>43291</v>
      </c>
      <c r="C3934">
        <v>7</v>
      </c>
      <c r="D3934" t="s">
        <v>93</v>
      </c>
      <c r="E3934">
        <v>2018</v>
      </c>
      <c r="F3934" t="s">
        <v>23</v>
      </c>
      <c r="G3934" t="s">
        <v>37</v>
      </c>
      <c r="H3934" t="s">
        <v>60</v>
      </c>
      <c r="I3934">
        <v>25</v>
      </c>
      <c r="J3934">
        <v>0</v>
      </c>
      <c r="K3934" t="s">
        <v>268</v>
      </c>
      <c r="L3934" t="s">
        <v>35</v>
      </c>
    </row>
    <row r="3935" spans="1:12" x14ac:dyDescent="0.25">
      <c r="A3935">
        <v>73</v>
      </c>
      <c r="B3935" s="93">
        <v>43291</v>
      </c>
      <c r="C3935">
        <v>7</v>
      </c>
      <c r="D3935" t="s">
        <v>93</v>
      </c>
      <c r="E3935">
        <v>2018</v>
      </c>
      <c r="F3935" t="s">
        <v>21</v>
      </c>
      <c r="G3935" t="s">
        <v>340</v>
      </c>
      <c r="H3935" t="s">
        <v>341</v>
      </c>
      <c r="I3935">
        <v>873.47</v>
      </c>
      <c r="J3935">
        <v>0</v>
      </c>
      <c r="K3935" t="s">
        <v>268</v>
      </c>
      <c r="L3935" t="s">
        <v>34</v>
      </c>
    </row>
    <row r="3936" spans="1:12" x14ac:dyDescent="0.25">
      <c r="A3936">
        <v>73</v>
      </c>
      <c r="B3936" s="93">
        <v>43292</v>
      </c>
      <c r="C3936">
        <v>7</v>
      </c>
      <c r="D3936" t="s">
        <v>93</v>
      </c>
      <c r="E3936">
        <v>2018</v>
      </c>
      <c r="F3936" t="s">
        <v>23</v>
      </c>
      <c r="G3936" t="s">
        <v>37</v>
      </c>
      <c r="H3936" t="s">
        <v>60</v>
      </c>
      <c r="I3936">
        <v>9</v>
      </c>
      <c r="J3936">
        <v>0</v>
      </c>
      <c r="K3936" t="s">
        <v>268</v>
      </c>
      <c r="L3936" t="s">
        <v>35</v>
      </c>
    </row>
    <row r="3937" spans="1:12" x14ac:dyDescent="0.25">
      <c r="A3937">
        <v>73</v>
      </c>
      <c r="B3937" s="93">
        <v>43293</v>
      </c>
      <c r="C3937">
        <v>7</v>
      </c>
      <c r="D3937" t="s">
        <v>93</v>
      </c>
      <c r="E3937">
        <v>2018</v>
      </c>
      <c r="F3937" t="s">
        <v>21</v>
      </c>
      <c r="G3937" t="s">
        <v>36</v>
      </c>
      <c r="H3937" t="s">
        <v>344</v>
      </c>
      <c r="I3937">
        <v>8</v>
      </c>
      <c r="J3937">
        <v>0</v>
      </c>
      <c r="K3937" t="s">
        <v>268</v>
      </c>
      <c r="L3937" t="s">
        <v>222</v>
      </c>
    </row>
    <row r="3938" spans="1:12" x14ac:dyDescent="0.25">
      <c r="A3938">
        <v>73</v>
      </c>
      <c r="B3938" s="93">
        <v>43294</v>
      </c>
      <c r="C3938">
        <v>7</v>
      </c>
      <c r="D3938" t="s">
        <v>93</v>
      </c>
      <c r="E3938">
        <v>2018</v>
      </c>
      <c r="F3938" t="s">
        <v>23</v>
      </c>
      <c r="G3938" t="s">
        <v>37</v>
      </c>
      <c r="H3938" t="s">
        <v>60</v>
      </c>
      <c r="I3938">
        <v>4.5</v>
      </c>
      <c r="J3938">
        <v>0</v>
      </c>
      <c r="K3938" t="s">
        <v>268</v>
      </c>
      <c r="L3938" t="s">
        <v>35</v>
      </c>
    </row>
    <row r="3939" spans="1:12" x14ac:dyDescent="0.25">
      <c r="A3939">
        <v>73</v>
      </c>
      <c r="B3939" s="93">
        <v>43295</v>
      </c>
      <c r="C3939">
        <v>7</v>
      </c>
      <c r="D3939" t="s">
        <v>93</v>
      </c>
      <c r="E3939">
        <v>2018</v>
      </c>
      <c r="F3939" t="s">
        <v>21</v>
      </c>
      <c r="G3939" t="s">
        <v>36</v>
      </c>
      <c r="H3939" t="s">
        <v>347</v>
      </c>
      <c r="I3939">
        <v>8</v>
      </c>
      <c r="J3939">
        <v>0</v>
      </c>
      <c r="K3939" t="s">
        <v>268</v>
      </c>
      <c r="L3939" t="s">
        <v>222</v>
      </c>
    </row>
    <row r="3940" spans="1:12" x14ac:dyDescent="0.25">
      <c r="A3940">
        <v>73</v>
      </c>
      <c r="B3940" s="93">
        <v>43298</v>
      </c>
      <c r="C3940">
        <v>7</v>
      </c>
      <c r="D3940" t="s">
        <v>93</v>
      </c>
      <c r="E3940">
        <v>2018</v>
      </c>
      <c r="F3940" t="s">
        <v>23</v>
      </c>
      <c r="G3940" t="s">
        <v>36</v>
      </c>
      <c r="H3940" t="s">
        <v>351</v>
      </c>
      <c r="I3940">
        <v>16</v>
      </c>
      <c r="J3940">
        <v>0</v>
      </c>
      <c r="K3940" t="s">
        <v>268</v>
      </c>
      <c r="L3940" t="s">
        <v>222</v>
      </c>
    </row>
    <row r="3941" spans="1:12" x14ac:dyDescent="0.25">
      <c r="A3941">
        <v>73</v>
      </c>
      <c r="B3941" s="93">
        <v>43301</v>
      </c>
      <c r="C3941">
        <v>7</v>
      </c>
      <c r="D3941" t="s">
        <v>93</v>
      </c>
      <c r="E3941">
        <v>2018</v>
      </c>
      <c r="F3941" t="s">
        <v>21</v>
      </c>
      <c r="G3941" t="s">
        <v>222</v>
      </c>
      <c r="H3941" t="s">
        <v>358</v>
      </c>
      <c r="I3941">
        <v>8</v>
      </c>
      <c r="J3941">
        <v>0</v>
      </c>
      <c r="K3941" t="s">
        <v>268</v>
      </c>
      <c r="L3941" t="s">
        <v>222</v>
      </c>
    </row>
    <row r="3942" spans="1:12" x14ac:dyDescent="0.25">
      <c r="A3942">
        <v>73</v>
      </c>
      <c r="B3942" s="93">
        <v>43302</v>
      </c>
      <c r="C3942">
        <v>7</v>
      </c>
      <c r="D3942" t="s">
        <v>93</v>
      </c>
      <c r="E3942">
        <v>2018</v>
      </c>
      <c r="F3942" t="s">
        <v>21</v>
      </c>
      <c r="G3942" t="s">
        <v>36</v>
      </c>
      <c r="H3942" t="s">
        <v>359</v>
      </c>
      <c r="I3942">
        <v>8</v>
      </c>
      <c r="J3942">
        <v>0</v>
      </c>
      <c r="K3942" t="s">
        <v>268</v>
      </c>
      <c r="L3942" t="s">
        <v>222</v>
      </c>
    </row>
    <row r="3943" spans="1:12" x14ac:dyDescent="0.25">
      <c r="A3943">
        <v>73</v>
      </c>
      <c r="B3943" s="93">
        <v>43305</v>
      </c>
      <c r="C3943">
        <v>7</v>
      </c>
      <c r="D3943" t="s">
        <v>93</v>
      </c>
      <c r="E3943">
        <v>2018</v>
      </c>
      <c r="F3943" t="s">
        <v>21</v>
      </c>
      <c r="G3943" t="s">
        <v>36</v>
      </c>
      <c r="H3943" t="s">
        <v>361</v>
      </c>
      <c r="I3943">
        <v>8</v>
      </c>
      <c r="J3943">
        <v>0</v>
      </c>
      <c r="K3943" t="s">
        <v>268</v>
      </c>
      <c r="L3943" t="s">
        <v>222</v>
      </c>
    </row>
    <row r="3944" spans="1:12" x14ac:dyDescent="0.25">
      <c r="A3944">
        <v>73</v>
      </c>
      <c r="B3944" s="93">
        <v>43305</v>
      </c>
      <c r="C3944">
        <v>7</v>
      </c>
      <c r="D3944" t="s">
        <v>93</v>
      </c>
      <c r="E3944">
        <v>2018</v>
      </c>
      <c r="F3944" t="s">
        <v>21</v>
      </c>
      <c r="G3944" t="s">
        <v>35</v>
      </c>
      <c r="H3944" t="s">
        <v>361</v>
      </c>
      <c r="I3944">
        <v>8</v>
      </c>
      <c r="J3944">
        <v>0</v>
      </c>
      <c r="K3944" t="s">
        <v>268</v>
      </c>
      <c r="L3944" t="s">
        <v>35</v>
      </c>
    </row>
    <row r="3945" spans="1:12" x14ac:dyDescent="0.25">
      <c r="A3945">
        <v>73</v>
      </c>
      <c r="B3945" s="93">
        <v>43306</v>
      </c>
      <c r="C3945">
        <v>7</v>
      </c>
      <c r="D3945" t="s">
        <v>93</v>
      </c>
      <c r="E3945">
        <v>2018</v>
      </c>
      <c r="F3945" t="s">
        <v>23</v>
      </c>
      <c r="G3945" t="s">
        <v>362</v>
      </c>
      <c r="H3945" t="s">
        <v>363</v>
      </c>
      <c r="I3945">
        <v>61.01</v>
      </c>
      <c r="J3945">
        <v>0</v>
      </c>
      <c r="K3945" t="s">
        <v>268</v>
      </c>
      <c r="L3945" t="s">
        <v>34</v>
      </c>
    </row>
    <row r="3946" spans="1:12" x14ac:dyDescent="0.25">
      <c r="A3946">
        <v>73</v>
      </c>
      <c r="B3946" s="93">
        <v>43306</v>
      </c>
      <c r="C3946">
        <v>7</v>
      </c>
      <c r="D3946" t="s">
        <v>93</v>
      </c>
      <c r="E3946">
        <v>2018</v>
      </c>
      <c r="F3946" t="s">
        <v>22</v>
      </c>
      <c r="G3946" t="s">
        <v>35</v>
      </c>
      <c r="H3946" t="s">
        <v>364</v>
      </c>
      <c r="I3946">
        <v>514.79999999999995</v>
      </c>
      <c r="J3946">
        <v>0</v>
      </c>
      <c r="K3946" t="s">
        <v>268</v>
      </c>
      <c r="L3946" t="s">
        <v>35</v>
      </c>
    </row>
    <row r="3947" spans="1:12" x14ac:dyDescent="0.25">
      <c r="A3947">
        <v>73</v>
      </c>
      <c r="B3947" s="93">
        <v>43306</v>
      </c>
      <c r="C3947">
        <v>7</v>
      </c>
      <c r="D3947" t="s">
        <v>93</v>
      </c>
      <c r="E3947">
        <v>2018</v>
      </c>
      <c r="F3947" t="s">
        <v>21</v>
      </c>
      <c r="G3947" t="s">
        <v>362</v>
      </c>
      <c r="H3947" t="s">
        <v>363</v>
      </c>
      <c r="I3947">
        <v>978.46</v>
      </c>
      <c r="J3947">
        <v>0</v>
      </c>
      <c r="K3947" t="s">
        <v>268</v>
      </c>
      <c r="L3947" t="s">
        <v>34</v>
      </c>
    </row>
    <row r="3948" spans="1:12" x14ac:dyDescent="0.25">
      <c r="A3948">
        <v>73</v>
      </c>
      <c r="B3948" s="93">
        <v>43307</v>
      </c>
      <c r="C3948">
        <v>7</v>
      </c>
      <c r="D3948" t="s">
        <v>93</v>
      </c>
      <c r="E3948">
        <v>2018</v>
      </c>
      <c r="F3948" t="s">
        <v>21</v>
      </c>
      <c r="G3948" t="s">
        <v>366</v>
      </c>
      <c r="H3948" t="s">
        <v>366</v>
      </c>
      <c r="I3948">
        <v>32</v>
      </c>
      <c r="J3948">
        <v>0</v>
      </c>
      <c r="K3948" t="s">
        <v>268</v>
      </c>
      <c r="L3948" t="s">
        <v>222</v>
      </c>
    </row>
    <row r="3949" spans="1:12" x14ac:dyDescent="0.25">
      <c r="A3949">
        <v>73</v>
      </c>
      <c r="B3949" s="93">
        <v>43311</v>
      </c>
      <c r="C3949">
        <v>7</v>
      </c>
      <c r="D3949" t="s">
        <v>93</v>
      </c>
      <c r="E3949">
        <v>2018</v>
      </c>
      <c r="F3949" t="s">
        <v>21</v>
      </c>
      <c r="G3949" t="s">
        <v>36</v>
      </c>
      <c r="H3949" t="s">
        <v>371</v>
      </c>
      <c r="I3949">
        <v>16</v>
      </c>
      <c r="J3949">
        <v>0</v>
      </c>
      <c r="K3949" t="s">
        <v>268</v>
      </c>
      <c r="L3949" t="s">
        <v>222</v>
      </c>
    </row>
    <row r="3950" spans="1:12" x14ac:dyDescent="0.25">
      <c r="A3950">
        <v>73</v>
      </c>
      <c r="B3950" s="93">
        <v>43312</v>
      </c>
      <c r="C3950">
        <v>7</v>
      </c>
      <c r="D3950" t="s">
        <v>93</v>
      </c>
      <c r="E3950">
        <v>2018</v>
      </c>
      <c r="F3950" t="s">
        <v>23</v>
      </c>
      <c r="G3950" t="s">
        <v>37</v>
      </c>
      <c r="H3950" t="s">
        <v>60</v>
      </c>
      <c r="I3950">
        <v>2.25</v>
      </c>
      <c r="J3950">
        <v>0</v>
      </c>
      <c r="K3950" t="s">
        <v>268</v>
      </c>
      <c r="L3950" t="s">
        <v>35</v>
      </c>
    </row>
    <row r="3951" spans="1:12" x14ac:dyDescent="0.25">
      <c r="A3951">
        <v>73</v>
      </c>
      <c r="B3951" s="93">
        <v>43648</v>
      </c>
      <c r="C3951">
        <v>7</v>
      </c>
      <c r="D3951" t="s">
        <v>93</v>
      </c>
      <c r="E3951">
        <v>2019</v>
      </c>
      <c r="F3951" t="s">
        <v>21</v>
      </c>
      <c r="G3951" t="s">
        <v>36</v>
      </c>
      <c r="H3951" t="s">
        <v>689</v>
      </c>
      <c r="I3951">
        <v>40</v>
      </c>
      <c r="J3951">
        <v>0</v>
      </c>
      <c r="K3951" t="s">
        <v>268</v>
      </c>
      <c r="L3951" t="s">
        <v>222</v>
      </c>
    </row>
    <row r="3952" spans="1:12" x14ac:dyDescent="0.25">
      <c r="A3952">
        <v>73</v>
      </c>
      <c r="B3952" s="93">
        <v>43648</v>
      </c>
      <c r="C3952">
        <v>7</v>
      </c>
      <c r="D3952" t="s">
        <v>93</v>
      </c>
      <c r="E3952">
        <v>2019</v>
      </c>
      <c r="F3952" t="s">
        <v>22</v>
      </c>
      <c r="G3952" t="s">
        <v>36</v>
      </c>
      <c r="H3952" t="s">
        <v>689</v>
      </c>
      <c r="I3952">
        <v>64</v>
      </c>
      <c r="J3952">
        <v>0</v>
      </c>
      <c r="K3952" t="s">
        <v>268</v>
      </c>
      <c r="L3952" t="s">
        <v>222</v>
      </c>
    </row>
    <row r="3953" spans="1:12" x14ac:dyDescent="0.25">
      <c r="A3953">
        <v>73</v>
      </c>
      <c r="B3953" s="93">
        <v>43649</v>
      </c>
      <c r="C3953">
        <v>7</v>
      </c>
      <c r="D3953" t="s">
        <v>93</v>
      </c>
      <c r="E3953">
        <v>2019</v>
      </c>
      <c r="F3953" t="s">
        <v>22</v>
      </c>
      <c r="G3953" t="s">
        <v>36</v>
      </c>
      <c r="H3953" t="s">
        <v>691</v>
      </c>
      <c r="I3953">
        <v>8</v>
      </c>
      <c r="J3953">
        <v>0</v>
      </c>
      <c r="K3953" t="s">
        <v>268</v>
      </c>
      <c r="L3953" t="s">
        <v>222</v>
      </c>
    </row>
    <row r="3954" spans="1:12" x14ac:dyDescent="0.25">
      <c r="A3954">
        <v>73</v>
      </c>
      <c r="B3954" s="93">
        <v>43649</v>
      </c>
      <c r="C3954">
        <v>7</v>
      </c>
      <c r="D3954" t="s">
        <v>93</v>
      </c>
      <c r="E3954">
        <v>2019</v>
      </c>
      <c r="F3954" t="s">
        <v>21</v>
      </c>
      <c r="G3954" t="s">
        <v>36</v>
      </c>
      <c r="H3954" t="s">
        <v>691</v>
      </c>
      <c r="I3954">
        <v>48</v>
      </c>
      <c r="J3954">
        <v>0</v>
      </c>
      <c r="K3954" t="s">
        <v>268</v>
      </c>
      <c r="L3954" t="s">
        <v>222</v>
      </c>
    </row>
    <row r="3955" spans="1:12" x14ac:dyDescent="0.25">
      <c r="A3955">
        <v>73</v>
      </c>
      <c r="B3955" s="93">
        <v>43654</v>
      </c>
      <c r="C3955">
        <v>7</v>
      </c>
      <c r="D3955" t="s">
        <v>93</v>
      </c>
      <c r="E3955">
        <v>2019</v>
      </c>
      <c r="F3955" t="s">
        <v>21</v>
      </c>
      <c r="G3955" t="s">
        <v>36</v>
      </c>
      <c r="H3955" t="s">
        <v>696</v>
      </c>
      <c r="I3955">
        <v>8</v>
      </c>
      <c r="J3955">
        <v>0</v>
      </c>
      <c r="K3955" t="s">
        <v>268</v>
      </c>
      <c r="L3955" t="s">
        <v>222</v>
      </c>
    </row>
    <row r="3956" spans="1:12" x14ac:dyDescent="0.25">
      <c r="A3956">
        <v>73</v>
      </c>
      <c r="B3956" s="93">
        <v>43654</v>
      </c>
      <c r="C3956">
        <v>7</v>
      </c>
      <c r="D3956" t="s">
        <v>93</v>
      </c>
      <c r="E3956">
        <v>2019</v>
      </c>
      <c r="F3956" t="s">
        <v>22</v>
      </c>
      <c r="G3956" t="s">
        <v>36</v>
      </c>
      <c r="H3956" t="s">
        <v>696</v>
      </c>
      <c r="I3956">
        <v>8</v>
      </c>
      <c r="J3956">
        <v>0</v>
      </c>
      <c r="K3956" t="s">
        <v>268</v>
      </c>
      <c r="L3956" t="s">
        <v>222</v>
      </c>
    </row>
    <row r="3957" spans="1:12" x14ac:dyDescent="0.25">
      <c r="A3957">
        <v>73</v>
      </c>
      <c r="B3957" s="93">
        <v>43656</v>
      </c>
      <c r="C3957">
        <v>7</v>
      </c>
      <c r="D3957" t="s">
        <v>93</v>
      </c>
      <c r="E3957">
        <v>2019</v>
      </c>
      <c r="F3957" t="s">
        <v>21</v>
      </c>
      <c r="G3957" t="s">
        <v>36</v>
      </c>
      <c r="H3957" t="s">
        <v>698</v>
      </c>
      <c r="I3957">
        <v>8</v>
      </c>
      <c r="J3957">
        <v>0</v>
      </c>
      <c r="K3957" t="s">
        <v>268</v>
      </c>
      <c r="L3957" t="s">
        <v>222</v>
      </c>
    </row>
    <row r="3958" spans="1:12" x14ac:dyDescent="0.25">
      <c r="A3958">
        <v>73</v>
      </c>
      <c r="B3958" s="93">
        <v>43656</v>
      </c>
      <c r="C3958">
        <v>7</v>
      </c>
      <c r="D3958" t="s">
        <v>93</v>
      </c>
      <c r="E3958">
        <v>2019</v>
      </c>
      <c r="F3958" t="s">
        <v>22</v>
      </c>
      <c r="G3958" t="s">
        <v>36</v>
      </c>
      <c r="H3958" t="s">
        <v>698</v>
      </c>
      <c r="I3958">
        <v>8</v>
      </c>
      <c r="J3958">
        <v>0</v>
      </c>
      <c r="K3958" t="s">
        <v>268</v>
      </c>
      <c r="L3958" t="s">
        <v>222</v>
      </c>
    </row>
    <row r="3959" spans="1:12" x14ac:dyDescent="0.25">
      <c r="A3959">
        <v>73</v>
      </c>
      <c r="B3959" s="93">
        <v>43656</v>
      </c>
      <c r="C3959">
        <v>7</v>
      </c>
      <c r="D3959" t="s">
        <v>93</v>
      </c>
      <c r="E3959">
        <v>2019</v>
      </c>
      <c r="F3959" t="s">
        <v>23</v>
      </c>
      <c r="G3959" t="s">
        <v>699</v>
      </c>
      <c r="H3959" t="s">
        <v>700</v>
      </c>
      <c r="I3959">
        <v>57.16</v>
      </c>
      <c r="J3959">
        <v>0</v>
      </c>
      <c r="K3959" t="s">
        <v>268</v>
      </c>
      <c r="L3959" t="s">
        <v>34</v>
      </c>
    </row>
    <row r="3960" spans="1:12" x14ac:dyDescent="0.25">
      <c r="A3960">
        <v>73</v>
      </c>
      <c r="B3960" s="93">
        <v>43656</v>
      </c>
      <c r="C3960">
        <v>7</v>
      </c>
      <c r="D3960" t="s">
        <v>93</v>
      </c>
      <c r="E3960">
        <v>2019</v>
      </c>
      <c r="F3960" t="s">
        <v>22</v>
      </c>
      <c r="G3960" t="s">
        <v>699</v>
      </c>
      <c r="H3960" t="s">
        <v>700</v>
      </c>
      <c r="I3960">
        <v>117.15</v>
      </c>
      <c r="J3960">
        <v>0</v>
      </c>
      <c r="K3960" t="s">
        <v>268</v>
      </c>
      <c r="L3960" t="s">
        <v>34</v>
      </c>
    </row>
    <row r="3961" spans="1:12" x14ac:dyDescent="0.25">
      <c r="A3961">
        <v>73</v>
      </c>
      <c r="B3961" s="93">
        <v>43656</v>
      </c>
      <c r="C3961">
        <v>7</v>
      </c>
      <c r="D3961" t="s">
        <v>93</v>
      </c>
      <c r="E3961">
        <v>2019</v>
      </c>
      <c r="F3961" t="s">
        <v>21</v>
      </c>
      <c r="G3961" t="s">
        <v>699</v>
      </c>
      <c r="H3961" t="s">
        <v>700</v>
      </c>
      <c r="I3961">
        <v>828.89</v>
      </c>
      <c r="J3961">
        <v>0</v>
      </c>
      <c r="K3961" t="s">
        <v>268</v>
      </c>
      <c r="L3961" t="s">
        <v>34</v>
      </c>
    </row>
    <row r="3962" spans="1:12" x14ac:dyDescent="0.25">
      <c r="A3962">
        <v>73</v>
      </c>
      <c r="B3962" s="93">
        <v>43657</v>
      </c>
      <c r="C3962">
        <v>7</v>
      </c>
      <c r="D3962" t="s">
        <v>93</v>
      </c>
      <c r="E3962">
        <v>2019</v>
      </c>
      <c r="F3962" t="s">
        <v>21</v>
      </c>
      <c r="G3962" t="s">
        <v>36</v>
      </c>
      <c r="H3962" t="s">
        <v>701</v>
      </c>
      <c r="I3962">
        <v>8</v>
      </c>
      <c r="J3962">
        <v>0</v>
      </c>
      <c r="K3962" t="s">
        <v>268</v>
      </c>
      <c r="L3962" t="s">
        <v>222</v>
      </c>
    </row>
    <row r="3963" spans="1:12" x14ac:dyDescent="0.25">
      <c r="A3963">
        <v>73</v>
      </c>
      <c r="B3963" s="93">
        <v>43657</v>
      </c>
      <c r="C3963">
        <v>7</v>
      </c>
      <c r="D3963" t="s">
        <v>93</v>
      </c>
      <c r="E3963">
        <v>2019</v>
      </c>
      <c r="F3963" t="s">
        <v>22</v>
      </c>
      <c r="G3963" t="s">
        <v>36</v>
      </c>
      <c r="H3963" t="s">
        <v>701</v>
      </c>
      <c r="I3963">
        <v>8</v>
      </c>
      <c r="J3963">
        <v>0</v>
      </c>
      <c r="K3963" t="s">
        <v>268</v>
      </c>
      <c r="L3963" t="s">
        <v>222</v>
      </c>
    </row>
    <row r="3964" spans="1:12" x14ac:dyDescent="0.25">
      <c r="A3964">
        <v>73</v>
      </c>
      <c r="B3964" s="93">
        <v>43658</v>
      </c>
      <c r="C3964">
        <v>7</v>
      </c>
      <c r="D3964" t="s">
        <v>93</v>
      </c>
      <c r="E3964">
        <v>2019</v>
      </c>
      <c r="F3964" t="s">
        <v>22</v>
      </c>
      <c r="G3964" t="s">
        <v>36</v>
      </c>
      <c r="H3964" t="s">
        <v>702</v>
      </c>
      <c r="I3964">
        <v>16</v>
      </c>
      <c r="J3964">
        <v>0</v>
      </c>
      <c r="K3964" t="s">
        <v>268</v>
      </c>
      <c r="L3964" t="s">
        <v>222</v>
      </c>
    </row>
    <row r="3965" spans="1:12" x14ac:dyDescent="0.25">
      <c r="A3965">
        <v>73</v>
      </c>
      <c r="B3965" s="93">
        <v>43658</v>
      </c>
      <c r="C3965">
        <v>7</v>
      </c>
      <c r="D3965" t="s">
        <v>93</v>
      </c>
      <c r="E3965">
        <v>2019</v>
      </c>
      <c r="F3965" t="s">
        <v>23</v>
      </c>
      <c r="G3965" t="s">
        <v>63</v>
      </c>
      <c r="H3965" t="s">
        <v>702</v>
      </c>
      <c r="I3965">
        <v>75.739999999999995</v>
      </c>
      <c r="J3965">
        <v>0</v>
      </c>
      <c r="K3965" t="s">
        <v>268</v>
      </c>
      <c r="L3965" t="s">
        <v>64</v>
      </c>
    </row>
    <row r="3966" spans="1:12" x14ac:dyDescent="0.25">
      <c r="A3966">
        <v>73</v>
      </c>
      <c r="B3966" s="93">
        <v>43658</v>
      </c>
      <c r="C3966">
        <v>7</v>
      </c>
      <c r="D3966" t="s">
        <v>93</v>
      </c>
      <c r="E3966">
        <v>2019</v>
      </c>
      <c r="F3966" t="s">
        <v>23</v>
      </c>
      <c r="G3966" t="s">
        <v>58</v>
      </c>
      <c r="H3966" t="s">
        <v>702</v>
      </c>
      <c r="I3966">
        <v>115.77</v>
      </c>
      <c r="J3966">
        <v>0</v>
      </c>
      <c r="K3966" t="s">
        <v>268</v>
      </c>
      <c r="L3966" t="s">
        <v>222</v>
      </c>
    </row>
    <row r="3967" spans="1:12" x14ac:dyDescent="0.25">
      <c r="A3967">
        <v>73</v>
      </c>
      <c r="B3967" s="93">
        <v>43659</v>
      </c>
      <c r="C3967">
        <v>7</v>
      </c>
      <c r="D3967" t="s">
        <v>93</v>
      </c>
      <c r="E3967">
        <v>2019</v>
      </c>
      <c r="F3967" t="s">
        <v>21</v>
      </c>
      <c r="G3967" t="s">
        <v>36</v>
      </c>
      <c r="H3967" t="s">
        <v>703</v>
      </c>
      <c r="I3967">
        <v>16</v>
      </c>
      <c r="J3967">
        <v>0</v>
      </c>
      <c r="K3967" t="s">
        <v>268</v>
      </c>
      <c r="L3967" t="s">
        <v>222</v>
      </c>
    </row>
    <row r="3968" spans="1:12" x14ac:dyDescent="0.25">
      <c r="A3968">
        <v>73</v>
      </c>
      <c r="B3968" s="93">
        <v>43659</v>
      </c>
      <c r="C3968">
        <v>7</v>
      </c>
      <c r="D3968" t="s">
        <v>93</v>
      </c>
      <c r="E3968">
        <v>2019</v>
      </c>
      <c r="F3968" t="s">
        <v>22</v>
      </c>
      <c r="G3968" t="s">
        <v>36</v>
      </c>
      <c r="H3968" t="s">
        <v>703</v>
      </c>
      <c r="I3968">
        <v>16</v>
      </c>
      <c r="J3968">
        <v>0</v>
      </c>
      <c r="K3968" t="s">
        <v>268</v>
      </c>
      <c r="L3968" t="s">
        <v>222</v>
      </c>
    </row>
    <row r="3969" spans="1:12" x14ac:dyDescent="0.25">
      <c r="A3969">
        <v>73</v>
      </c>
      <c r="B3969" s="93">
        <v>43663</v>
      </c>
      <c r="C3969">
        <v>7</v>
      </c>
      <c r="D3969" t="s">
        <v>93</v>
      </c>
      <c r="E3969">
        <v>2019</v>
      </c>
      <c r="F3969" t="s">
        <v>21</v>
      </c>
      <c r="G3969" t="s">
        <v>36</v>
      </c>
      <c r="H3969" t="s">
        <v>706</v>
      </c>
      <c r="I3969">
        <v>80</v>
      </c>
      <c r="J3969">
        <v>0</v>
      </c>
      <c r="K3969" t="s">
        <v>268</v>
      </c>
      <c r="L3969" t="s">
        <v>222</v>
      </c>
    </row>
    <row r="3970" spans="1:12" x14ac:dyDescent="0.25">
      <c r="A3970">
        <v>73</v>
      </c>
      <c r="B3970" s="93">
        <v>43666</v>
      </c>
      <c r="C3970">
        <v>7</v>
      </c>
      <c r="D3970" t="s">
        <v>93</v>
      </c>
      <c r="E3970">
        <v>2019</v>
      </c>
      <c r="F3970" t="s">
        <v>21</v>
      </c>
      <c r="G3970" t="s">
        <v>36</v>
      </c>
      <c r="H3970" t="s">
        <v>711</v>
      </c>
      <c r="I3970">
        <v>8</v>
      </c>
      <c r="J3970">
        <v>0</v>
      </c>
      <c r="K3970" t="s">
        <v>268</v>
      </c>
      <c r="L3970" t="s">
        <v>222</v>
      </c>
    </row>
    <row r="3971" spans="1:12" x14ac:dyDescent="0.25">
      <c r="A3971">
        <v>73</v>
      </c>
      <c r="B3971" s="93">
        <v>43668</v>
      </c>
      <c r="C3971">
        <v>7</v>
      </c>
      <c r="D3971" t="s">
        <v>93</v>
      </c>
      <c r="E3971">
        <v>2019</v>
      </c>
      <c r="F3971" t="s">
        <v>21</v>
      </c>
      <c r="G3971" t="s">
        <v>36</v>
      </c>
      <c r="H3971" t="s">
        <v>712</v>
      </c>
      <c r="I3971">
        <v>8</v>
      </c>
      <c r="J3971">
        <v>0</v>
      </c>
      <c r="K3971" t="s">
        <v>268</v>
      </c>
      <c r="L3971" t="s">
        <v>222</v>
      </c>
    </row>
    <row r="3972" spans="1:12" x14ac:dyDescent="0.25">
      <c r="A3972">
        <v>73</v>
      </c>
      <c r="B3972" s="93">
        <v>43671</v>
      </c>
      <c r="C3972">
        <v>7</v>
      </c>
      <c r="D3972" t="s">
        <v>93</v>
      </c>
      <c r="E3972">
        <v>2019</v>
      </c>
      <c r="F3972" t="s">
        <v>23</v>
      </c>
      <c r="G3972" t="s">
        <v>716</v>
      </c>
      <c r="H3972" t="s">
        <v>717</v>
      </c>
      <c r="I3972">
        <v>51.37</v>
      </c>
      <c r="J3972">
        <v>0</v>
      </c>
      <c r="K3972" t="s">
        <v>268</v>
      </c>
      <c r="L3972" t="s">
        <v>34</v>
      </c>
    </row>
    <row r="3973" spans="1:12" x14ac:dyDescent="0.25">
      <c r="A3973">
        <v>73</v>
      </c>
      <c r="B3973" s="93">
        <v>43671</v>
      </c>
      <c r="C3973">
        <v>7</v>
      </c>
      <c r="D3973" t="s">
        <v>93</v>
      </c>
      <c r="E3973">
        <v>2019</v>
      </c>
      <c r="F3973" t="s">
        <v>22</v>
      </c>
      <c r="G3973" t="s">
        <v>716</v>
      </c>
      <c r="H3973" t="s">
        <v>717</v>
      </c>
      <c r="I3973">
        <v>410.35</v>
      </c>
      <c r="J3973">
        <v>0</v>
      </c>
      <c r="K3973" t="s">
        <v>268</v>
      </c>
      <c r="L3973" t="s">
        <v>34</v>
      </c>
    </row>
    <row r="3974" spans="1:12" x14ac:dyDescent="0.25">
      <c r="A3974">
        <v>73</v>
      </c>
      <c r="B3974" s="93">
        <v>43671</v>
      </c>
      <c r="C3974">
        <v>7</v>
      </c>
      <c r="D3974" t="s">
        <v>93</v>
      </c>
      <c r="E3974">
        <v>2019</v>
      </c>
      <c r="F3974" t="s">
        <v>21</v>
      </c>
      <c r="G3974" t="s">
        <v>716</v>
      </c>
      <c r="H3974" t="s">
        <v>717</v>
      </c>
      <c r="I3974">
        <v>834.96</v>
      </c>
      <c r="J3974">
        <v>0</v>
      </c>
      <c r="K3974" t="s">
        <v>268</v>
      </c>
      <c r="L3974" t="s">
        <v>34</v>
      </c>
    </row>
    <row r="3975" spans="1:12" x14ac:dyDescent="0.25">
      <c r="A3975">
        <v>73</v>
      </c>
      <c r="B3975" s="93">
        <v>43672</v>
      </c>
      <c r="C3975">
        <v>7</v>
      </c>
      <c r="D3975" t="s">
        <v>93</v>
      </c>
      <c r="E3975">
        <v>2019</v>
      </c>
      <c r="F3975" t="s">
        <v>22</v>
      </c>
      <c r="G3975" t="s">
        <v>36</v>
      </c>
      <c r="H3975" t="s">
        <v>719</v>
      </c>
      <c r="I3975">
        <v>24</v>
      </c>
      <c r="J3975">
        <v>0</v>
      </c>
      <c r="K3975" t="s">
        <v>268</v>
      </c>
      <c r="L3975" t="s">
        <v>222</v>
      </c>
    </row>
    <row r="3976" spans="1:12" x14ac:dyDescent="0.25">
      <c r="A3976">
        <v>73</v>
      </c>
      <c r="B3976" s="93">
        <v>43673</v>
      </c>
      <c r="C3976">
        <v>7</v>
      </c>
      <c r="D3976" t="s">
        <v>93</v>
      </c>
      <c r="E3976">
        <v>2019</v>
      </c>
      <c r="F3976" t="s">
        <v>22</v>
      </c>
      <c r="G3976" t="s">
        <v>36</v>
      </c>
      <c r="H3976" t="s">
        <v>720</v>
      </c>
      <c r="I3976">
        <v>8</v>
      </c>
      <c r="J3976">
        <v>0</v>
      </c>
      <c r="K3976" t="s">
        <v>268</v>
      </c>
      <c r="L3976" t="s">
        <v>222</v>
      </c>
    </row>
    <row r="3977" spans="1:12" x14ac:dyDescent="0.25">
      <c r="A3977">
        <v>73</v>
      </c>
      <c r="B3977" s="93">
        <v>43676</v>
      </c>
      <c r="C3977">
        <v>7</v>
      </c>
      <c r="D3977" t="s">
        <v>93</v>
      </c>
      <c r="E3977">
        <v>2019</v>
      </c>
      <c r="F3977" t="s">
        <v>21</v>
      </c>
      <c r="G3977" t="s">
        <v>36</v>
      </c>
      <c r="H3977" t="s">
        <v>723</v>
      </c>
      <c r="I3977">
        <v>8</v>
      </c>
      <c r="J3977">
        <v>0</v>
      </c>
      <c r="K3977" t="s">
        <v>268</v>
      </c>
      <c r="L3977" t="s">
        <v>222</v>
      </c>
    </row>
    <row r="3978" spans="1:12" x14ac:dyDescent="0.25">
      <c r="A3978">
        <v>74</v>
      </c>
      <c r="B3978" s="93">
        <v>43283</v>
      </c>
      <c r="C3978">
        <v>7</v>
      </c>
      <c r="D3978" t="s">
        <v>93</v>
      </c>
      <c r="E3978">
        <v>2018</v>
      </c>
      <c r="F3978" t="s">
        <v>23</v>
      </c>
      <c r="G3978" t="s">
        <v>63</v>
      </c>
      <c r="H3978" t="s">
        <v>332</v>
      </c>
      <c r="I3978">
        <v>32.9</v>
      </c>
      <c r="J3978">
        <v>0</v>
      </c>
      <c r="K3978" t="s">
        <v>269</v>
      </c>
      <c r="L3978" t="s">
        <v>64</v>
      </c>
    </row>
    <row r="3979" spans="1:12" x14ac:dyDescent="0.25">
      <c r="A3979">
        <v>74</v>
      </c>
      <c r="B3979" s="93">
        <v>43287</v>
      </c>
      <c r="C3979">
        <v>7</v>
      </c>
      <c r="D3979" t="s">
        <v>93</v>
      </c>
      <c r="E3979">
        <v>2018</v>
      </c>
      <c r="F3979" t="s">
        <v>23</v>
      </c>
      <c r="G3979" t="s">
        <v>37</v>
      </c>
      <c r="H3979" t="s">
        <v>132</v>
      </c>
      <c r="I3979">
        <v>7.35</v>
      </c>
      <c r="J3979">
        <v>0</v>
      </c>
      <c r="K3979" t="s">
        <v>269</v>
      </c>
      <c r="L3979" t="s">
        <v>35</v>
      </c>
    </row>
    <row r="3980" spans="1:12" x14ac:dyDescent="0.25">
      <c r="A3980">
        <v>74</v>
      </c>
      <c r="B3980" s="93">
        <v>43298</v>
      </c>
      <c r="C3980">
        <v>7</v>
      </c>
      <c r="D3980" t="s">
        <v>93</v>
      </c>
      <c r="E3980">
        <v>2018</v>
      </c>
      <c r="F3980" t="s">
        <v>23</v>
      </c>
      <c r="G3980" t="s">
        <v>63</v>
      </c>
      <c r="H3980" t="s">
        <v>351</v>
      </c>
      <c r="I3980">
        <v>28.75</v>
      </c>
      <c r="J3980">
        <v>0</v>
      </c>
      <c r="K3980" t="s">
        <v>269</v>
      </c>
      <c r="L3980" t="s">
        <v>64</v>
      </c>
    </row>
    <row r="3981" spans="1:12" x14ac:dyDescent="0.25">
      <c r="A3981">
        <v>74</v>
      </c>
      <c r="B3981" s="93">
        <v>43677</v>
      </c>
      <c r="C3981">
        <v>7</v>
      </c>
      <c r="D3981" t="s">
        <v>93</v>
      </c>
      <c r="E3981">
        <v>2019</v>
      </c>
      <c r="F3981" t="s">
        <v>23</v>
      </c>
      <c r="G3981" t="s">
        <v>37</v>
      </c>
      <c r="H3981" t="s">
        <v>132</v>
      </c>
      <c r="I3981">
        <v>22.05</v>
      </c>
      <c r="J3981">
        <v>0</v>
      </c>
      <c r="K3981" t="s">
        <v>269</v>
      </c>
      <c r="L3981" t="s">
        <v>35</v>
      </c>
    </row>
    <row r="3982" spans="1:12" x14ac:dyDescent="0.25">
      <c r="A3982">
        <v>76</v>
      </c>
      <c r="B3982" s="93">
        <v>43283</v>
      </c>
      <c r="C3982">
        <v>7</v>
      </c>
      <c r="D3982" t="s">
        <v>93</v>
      </c>
      <c r="E3982">
        <v>2018</v>
      </c>
      <c r="F3982" t="s">
        <v>23</v>
      </c>
      <c r="G3982" t="s">
        <v>63</v>
      </c>
      <c r="H3982" t="s">
        <v>332</v>
      </c>
      <c r="I3982">
        <v>23.96</v>
      </c>
      <c r="J3982">
        <v>0</v>
      </c>
      <c r="K3982" t="s">
        <v>270</v>
      </c>
      <c r="L3982" t="s">
        <v>64</v>
      </c>
    </row>
    <row r="3983" spans="1:12" x14ac:dyDescent="0.25">
      <c r="A3983">
        <v>76</v>
      </c>
      <c r="B3983" s="93">
        <v>43293</v>
      </c>
      <c r="C3983">
        <v>7</v>
      </c>
      <c r="D3983" t="s">
        <v>93</v>
      </c>
      <c r="E3983">
        <v>2018</v>
      </c>
      <c r="F3983" t="s">
        <v>23</v>
      </c>
      <c r="G3983" t="s">
        <v>63</v>
      </c>
      <c r="H3983" t="s">
        <v>344</v>
      </c>
      <c r="I3983">
        <v>14.3</v>
      </c>
      <c r="J3983">
        <v>0</v>
      </c>
      <c r="K3983" t="s">
        <v>270</v>
      </c>
      <c r="L3983" t="s">
        <v>64</v>
      </c>
    </row>
    <row r="3984" spans="1:12" x14ac:dyDescent="0.25">
      <c r="A3984">
        <v>76</v>
      </c>
      <c r="B3984" s="93">
        <v>43307</v>
      </c>
      <c r="C3984">
        <v>7</v>
      </c>
      <c r="D3984" t="s">
        <v>93</v>
      </c>
      <c r="E3984">
        <v>2018</v>
      </c>
      <c r="F3984" t="s">
        <v>23</v>
      </c>
      <c r="G3984" t="s">
        <v>63</v>
      </c>
      <c r="H3984" t="s">
        <v>365</v>
      </c>
      <c r="I3984">
        <v>20.54</v>
      </c>
      <c r="J3984">
        <v>0</v>
      </c>
      <c r="K3984" t="s">
        <v>270</v>
      </c>
      <c r="L3984" t="s">
        <v>64</v>
      </c>
    </row>
    <row r="3985" spans="1:12" x14ac:dyDescent="0.25">
      <c r="A3985">
        <v>76</v>
      </c>
      <c r="B3985" s="93">
        <v>43663</v>
      </c>
      <c r="C3985">
        <v>7</v>
      </c>
      <c r="D3985" t="s">
        <v>93</v>
      </c>
      <c r="E3985">
        <v>2019</v>
      </c>
      <c r="F3985" t="s">
        <v>23</v>
      </c>
      <c r="G3985" t="s">
        <v>65</v>
      </c>
      <c r="H3985" t="s">
        <v>706</v>
      </c>
      <c r="I3985">
        <v>12</v>
      </c>
      <c r="J3985">
        <v>0</v>
      </c>
      <c r="K3985" t="s">
        <v>270</v>
      </c>
      <c r="L3985" t="s">
        <v>35</v>
      </c>
    </row>
    <row r="3986" spans="1:12" x14ac:dyDescent="0.25">
      <c r="A3986">
        <v>76</v>
      </c>
      <c r="B3986" s="93">
        <v>43669</v>
      </c>
      <c r="C3986">
        <v>7</v>
      </c>
      <c r="D3986" t="s">
        <v>93</v>
      </c>
      <c r="E3986">
        <v>2019</v>
      </c>
      <c r="F3986" t="s">
        <v>23</v>
      </c>
      <c r="G3986" t="s">
        <v>63</v>
      </c>
      <c r="H3986" t="s">
        <v>714</v>
      </c>
      <c r="I3986">
        <v>15.36</v>
      </c>
      <c r="J3986">
        <v>0</v>
      </c>
      <c r="K3986" t="s">
        <v>270</v>
      </c>
      <c r="L3986" t="s">
        <v>64</v>
      </c>
    </row>
    <row r="3987" spans="1:12" x14ac:dyDescent="0.25">
      <c r="A3987">
        <v>76</v>
      </c>
      <c r="B3987" s="93">
        <v>43677</v>
      </c>
      <c r="C3987">
        <v>7</v>
      </c>
      <c r="D3987" t="s">
        <v>93</v>
      </c>
      <c r="E3987">
        <v>2019</v>
      </c>
      <c r="F3987" t="s">
        <v>23</v>
      </c>
      <c r="G3987" t="s">
        <v>37</v>
      </c>
      <c r="H3987" t="s">
        <v>314</v>
      </c>
      <c r="I3987">
        <v>8.35</v>
      </c>
      <c r="J3987">
        <v>0</v>
      </c>
      <c r="K3987" t="s">
        <v>270</v>
      </c>
      <c r="L3987" t="s">
        <v>35</v>
      </c>
    </row>
    <row r="3988" spans="1:12" x14ac:dyDescent="0.25">
      <c r="A3988">
        <v>77</v>
      </c>
      <c r="B3988" s="93">
        <v>43285</v>
      </c>
      <c r="C3988">
        <v>7</v>
      </c>
      <c r="D3988" t="s">
        <v>93</v>
      </c>
      <c r="E3988">
        <v>2018</v>
      </c>
      <c r="F3988" t="s">
        <v>23</v>
      </c>
      <c r="G3988" t="s">
        <v>58</v>
      </c>
      <c r="H3988" t="s">
        <v>334</v>
      </c>
      <c r="I3988">
        <v>25.8</v>
      </c>
      <c r="J3988">
        <v>0</v>
      </c>
      <c r="K3988" t="s">
        <v>271</v>
      </c>
      <c r="L3988" t="s">
        <v>222</v>
      </c>
    </row>
    <row r="3989" spans="1:12" x14ac:dyDescent="0.25">
      <c r="A3989">
        <v>77</v>
      </c>
      <c r="B3989" s="93">
        <v>43305</v>
      </c>
      <c r="C3989">
        <v>7</v>
      </c>
      <c r="D3989" t="s">
        <v>93</v>
      </c>
      <c r="E3989">
        <v>2018</v>
      </c>
      <c r="F3989" t="s">
        <v>23</v>
      </c>
      <c r="G3989" t="s">
        <v>63</v>
      </c>
      <c r="H3989" t="s">
        <v>361</v>
      </c>
      <c r="I3989">
        <v>134.71</v>
      </c>
      <c r="J3989">
        <v>0</v>
      </c>
      <c r="K3989" t="s">
        <v>271</v>
      </c>
      <c r="L3989" t="s">
        <v>64</v>
      </c>
    </row>
    <row r="3990" spans="1:12" x14ac:dyDescent="0.25">
      <c r="A3990">
        <v>77</v>
      </c>
      <c r="B3990" s="93">
        <v>43649</v>
      </c>
      <c r="C3990">
        <v>7</v>
      </c>
      <c r="D3990" t="s">
        <v>93</v>
      </c>
      <c r="E3990">
        <v>2019</v>
      </c>
      <c r="F3990" t="s">
        <v>23</v>
      </c>
      <c r="G3990" t="s">
        <v>63</v>
      </c>
      <c r="H3990" t="s">
        <v>691</v>
      </c>
      <c r="I3990">
        <v>88.8</v>
      </c>
      <c r="J3990">
        <v>0</v>
      </c>
      <c r="K3990" t="s">
        <v>271</v>
      </c>
      <c r="L3990" t="s">
        <v>64</v>
      </c>
    </row>
    <row r="3991" spans="1:12" x14ac:dyDescent="0.25">
      <c r="A3991">
        <v>77</v>
      </c>
      <c r="B3991" s="93">
        <v>43672</v>
      </c>
      <c r="C3991">
        <v>7</v>
      </c>
      <c r="D3991" t="s">
        <v>93</v>
      </c>
      <c r="E3991">
        <v>2019</v>
      </c>
      <c r="F3991" t="s">
        <v>23</v>
      </c>
      <c r="G3991" t="s">
        <v>58</v>
      </c>
      <c r="H3991" t="s">
        <v>719</v>
      </c>
      <c r="I3991">
        <v>26.2</v>
      </c>
      <c r="J3991">
        <v>0</v>
      </c>
      <c r="K3991" t="s">
        <v>271</v>
      </c>
      <c r="L3991" t="s">
        <v>222</v>
      </c>
    </row>
    <row r="3992" spans="1:12" x14ac:dyDescent="0.25">
      <c r="A3992">
        <v>78</v>
      </c>
      <c r="B3992" s="93">
        <v>43651</v>
      </c>
      <c r="C3992">
        <v>7</v>
      </c>
      <c r="D3992" t="s">
        <v>93</v>
      </c>
      <c r="E3992">
        <v>2019</v>
      </c>
      <c r="F3992" t="s">
        <v>23</v>
      </c>
      <c r="G3992" t="s">
        <v>58</v>
      </c>
      <c r="H3992" t="s">
        <v>694</v>
      </c>
      <c r="I3992">
        <v>46.2</v>
      </c>
      <c r="J3992">
        <v>0</v>
      </c>
      <c r="K3992" t="s">
        <v>272</v>
      </c>
      <c r="L3992" t="s">
        <v>222</v>
      </c>
    </row>
    <row r="3993" spans="1:12" x14ac:dyDescent="0.25">
      <c r="A3993">
        <v>78</v>
      </c>
      <c r="B3993" s="93">
        <v>43656</v>
      </c>
      <c r="C3993">
        <v>7</v>
      </c>
      <c r="D3993" t="s">
        <v>93</v>
      </c>
      <c r="E3993">
        <v>2019</v>
      </c>
      <c r="F3993" t="s">
        <v>22</v>
      </c>
      <c r="G3993" t="s">
        <v>699</v>
      </c>
      <c r="H3993" t="s">
        <v>700</v>
      </c>
      <c r="I3993">
        <v>23.72</v>
      </c>
      <c r="J3993">
        <v>0</v>
      </c>
      <c r="K3993" t="s">
        <v>272</v>
      </c>
      <c r="L3993" t="s">
        <v>34</v>
      </c>
    </row>
    <row r="3994" spans="1:12" x14ac:dyDescent="0.25">
      <c r="A3994">
        <v>78</v>
      </c>
      <c r="B3994" s="93">
        <v>43656</v>
      </c>
      <c r="C3994">
        <v>7</v>
      </c>
      <c r="D3994" t="s">
        <v>93</v>
      </c>
      <c r="E3994">
        <v>2019</v>
      </c>
      <c r="F3994" t="s">
        <v>21</v>
      </c>
      <c r="G3994" t="s">
        <v>699</v>
      </c>
      <c r="H3994" t="s">
        <v>700</v>
      </c>
      <c r="I3994">
        <v>28.02</v>
      </c>
      <c r="J3994">
        <v>0</v>
      </c>
      <c r="K3994" t="s">
        <v>272</v>
      </c>
      <c r="L3994" t="s">
        <v>34</v>
      </c>
    </row>
    <row r="3995" spans="1:12" x14ac:dyDescent="0.25">
      <c r="A3995">
        <v>78</v>
      </c>
      <c r="B3995" s="93">
        <v>43665</v>
      </c>
      <c r="C3995">
        <v>7</v>
      </c>
      <c r="D3995" t="s">
        <v>93</v>
      </c>
      <c r="E3995">
        <v>2019</v>
      </c>
      <c r="F3995" t="s">
        <v>23</v>
      </c>
      <c r="G3995" t="s">
        <v>37</v>
      </c>
      <c r="H3995" t="s">
        <v>175</v>
      </c>
      <c r="I3995">
        <v>7.35</v>
      </c>
      <c r="J3995">
        <v>0</v>
      </c>
      <c r="K3995" t="s">
        <v>272</v>
      </c>
      <c r="L3995" t="s">
        <v>35</v>
      </c>
    </row>
    <row r="3996" spans="1:12" x14ac:dyDescent="0.25">
      <c r="A3996">
        <v>79</v>
      </c>
      <c r="B3996" s="93">
        <v>43671</v>
      </c>
      <c r="C3996">
        <v>7</v>
      </c>
      <c r="D3996" t="s">
        <v>93</v>
      </c>
      <c r="E3996">
        <v>2019</v>
      </c>
      <c r="F3996" t="s">
        <v>21</v>
      </c>
      <c r="G3996" t="s">
        <v>716</v>
      </c>
      <c r="H3996" t="s">
        <v>717</v>
      </c>
      <c r="I3996">
        <v>14.35</v>
      </c>
      <c r="J3996">
        <v>0</v>
      </c>
      <c r="K3996" t="s">
        <v>730</v>
      </c>
      <c r="L3996" t="s">
        <v>34</v>
      </c>
    </row>
    <row r="3997" spans="1:12" x14ac:dyDescent="0.25">
      <c r="A3997">
        <v>80</v>
      </c>
      <c r="B3997" s="93">
        <v>43285</v>
      </c>
      <c r="C3997">
        <v>7</v>
      </c>
      <c r="D3997" t="s">
        <v>93</v>
      </c>
      <c r="E3997">
        <v>2018</v>
      </c>
      <c r="F3997" t="s">
        <v>21</v>
      </c>
      <c r="G3997" t="s">
        <v>36</v>
      </c>
      <c r="H3997" t="s">
        <v>334</v>
      </c>
      <c r="I3997">
        <v>24</v>
      </c>
      <c r="J3997">
        <v>0</v>
      </c>
      <c r="K3997" t="s">
        <v>273</v>
      </c>
      <c r="L3997" t="s">
        <v>222</v>
      </c>
    </row>
    <row r="3998" spans="1:12" x14ac:dyDescent="0.25">
      <c r="A3998">
        <v>80</v>
      </c>
      <c r="B3998" s="93">
        <v>43287</v>
      </c>
      <c r="C3998">
        <v>7</v>
      </c>
      <c r="D3998" t="s">
        <v>93</v>
      </c>
      <c r="E3998">
        <v>2018</v>
      </c>
      <c r="F3998" t="s">
        <v>21</v>
      </c>
      <c r="G3998" t="s">
        <v>36</v>
      </c>
      <c r="H3998" t="s">
        <v>337</v>
      </c>
      <c r="I3998">
        <v>8</v>
      </c>
      <c r="J3998">
        <v>0</v>
      </c>
      <c r="K3998" t="s">
        <v>273</v>
      </c>
      <c r="L3998" t="s">
        <v>222</v>
      </c>
    </row>
    <row r="3999" spans="1:12" x14ac:dyDescent="0.25">
      <c r="A3999">
        <v>80</v>
      </c>
      <c r="B3999" s="93">
        <v>43291</v>
      </c>
      <c r="C3999">
        <v>7</v>
      </c>
      <c r="D3999" t="s">
        <v>93</v>
      </c>
      <c r="E3999">
        <v>2018</v>
      </c>
      <c r="F3999" t="s">
        <v>21</v>
      </c>
      <c r="G3999" t="s">
        <v>340</v>
      </c>
      <c r="H3999" t="s">
        <v>341</v>
      </c>
      <c r="I3999">
        <v>170.92</v>
      </c>
      <c r="J3999">
        <v>0</v>
      </c>
      <c r="K3999" t="s">
        <v>273</v>
      </c>
      <c r="L3999" t="s">
        <v>34</v>
      </c>
    </row>
    <row r="4000" spans="1:12" x14ac:dyDescent="0.25">
      <c r="A4000">
        <v>80</v>
      </c>
      <c r="B4000" s="93">
        <v>43301</v>
      </c>
      <c r="C4000">
        <v>7</v>
      </c>
      <c r="D4000" t="s">
        <v>93</v>
      </c>
      <c r="E4000">
        <v>2018</v>
      </c>
      <c r="F4000" t="s">
        <v>21</v>
      </c>
      <c r="G4000" t="s">
        <v>36</v>
      </c>
      <c r="H4000" t="s">
        <v>358</v>
      </c>
      <c r="I4000">
        <v>8</v>
      </c>
      <c r="J4000">
        <v>0</v>
      </c>
      <c r="K4000" t="s">
        <v>273</v>
      </c>
      <c r="L4000" t="s">
        <v>222</v>
      </c>
    </row>
    <row r="4001" spans="1:12" x14ac:dyDescent="0.25">
      <c r="A4001">
        <v>80</v>
      </c>
      <c r="B4001" s="93">
        <v>43306</v>
      </c>
      <c r="C4001">
        <v>7</v>
      </c>
      <c r="D4001" t="s">
        <v>93</v>
      </c>
      <c r="E4001">
        <v>2018</v>
      </c>
      <c r="F4001" t="s">
        <v>21</v>
      </c>
      <c r="G4001" t="s">
        <v>362</v>
      </c>
      <c r="H4001" t="s">
        <v>363</v>
      </c>
      <c r="I4001">
        <v>195.78</v>
      </c>
      <c r="J4001">
        <v>0</v>
      </c>
      <c r="K4001" t="s">
        <v>273</v>
      </c>
      <c r="L4001" t="s">
        <v>34</v>
      </c>
    </row>
    <row r="4002" spans="1:12" x14ac:dyDescent="0.25">
      <c r="A4002">
        <v>80</v>
      </c>
      <c r="B4002" s="93">
        <v>43656</v>
      </c>
      <c r="C4002">
        <v>7</v>
      </c>
      <c r="D4002" t="s">
        <v>93</v>
      </c>
      <c r="E4002">
        <v>2019</v>
      </c>
      <c r="F4002" t="s">
        <v>21</v>
      </c>
      <c r="G4002" t="s">
        <v>699</v>
      </c>
      <c r="H4002" t="s">
        <v>700</v>
      </c>
      <c r="I4002">
        <v>121.62</v>
      </c>
      <c r="J4002">
        <v>0</v>
      </c>
      <c r="K4002" t="s">
        <v>273</v>
      </c>
      <c r="L4002" t="s">
        <v>34</v>
      </c>
    </row>
    <row r="4003" spans="1:12" x14ac:dyDescent="0.25">
      <c r="A4003">
        <v>80</v>
      </c>
      <c r="B4003" s="93">
        <v>43659</v>
      </c>
      <c r="C4003">
        <v>7</v>
      </c>
      <c r="D4003" t="s">
        <v>93</v>
      </c>
      <c r="E4003">
        <v>2019</v>
      </c>
      <c r="F4003" t="s">
        <v>23</v>
      </c>
      <c r="G4003" t="s">
        <v>65</v>
      </c>
      <c r="H4003" t="s">
        <v>703</v>
      </c>
      <c r="I4003">
        <v>12</v>
      </c>
      <c r="J4003">
        <v>0</v>
      </c>
      <c r="K4003" t="s">
        <v>273</v>
      </c>
      <c r="L4003" t="s">
        <v>35</v>
      </c>
    </row>
    <row r="4004" spans="1:12" x14ac:dyDescent="0.25">
      <c r="A4004">
        <v>80</v>
      </c>
      <c r="B4004" s="93">
        <v>43664</v>
      </c>
      <c r="C4004">
        <v>7</v>
      </c>
      <c r="D4004" t="s">
        <v>93</v>
      </c>
      <c r="E4004">
        <v>2019</v>
      </c>
      <c r="F4004" t="s">
        <v>21</v>
      </c>
      <c r="G4004" t="s">
        <v>36</v>
      </c>
      <c r="H4004" t="s">
        <v>707</v>
      </c>
      <c r="I4004">
        <v>24</v>
      </c>
      <c r="J4004">
        <v>0</v>
      </c>
      <c r="K4004" t="s">
        <v>273</v>
      </c>
      <c r="L4004" t="s">
        <v>222</v>
      </c>
    </row>
    <row r="4005" spans="1:12" x14ac:dyDescent="0.25">
      <c r="A4005">
        <v>80</v>
      </c>
      <c r="B4005" s="93">
        <v>43668</v>
      </c>
      <c r="C4005">
        <v>7</v>
      </c>
      <c r="D4005" t="s">
        <v>93</v>
      </c>
      <c r="E4005">
        <v>2019</v>
      </c>
      <c r="F4005" t="s">
        <v>21</v>
      </c>
      <c r="G4005" t="s">
        <v>36</v>
      </c>
      <c r="H4005" t="s">
        <v>712</v>
      </c>
      <c r="I4005">
        <v>16</v>
      </c>
      <c r="J4005">
        <v>0</v>
      </c>
      <c r="K4005" t="s">
        <v>273</v>
      </c>
      <c r="L4005" t="s">
        <v>222</v>
      </c>
    </row>
    <row r="4006" spans="1:12" x14ac:dyDescent="0.25">
      <c r="A4006">
        <v>80</v>
      </c>
      <c r="B4006" s="93">
        <v>43671</v>
      </c>
      <c r="C4006">
        <v>7</v>
      </c>
      <c r="D4006" t="s">
        <v>93</v>
      </c>
      <c r="E4006">
        <v>2019</v>
      </c>
      <c r="F4006" t="s">
        <v>21</v>
      </c>
      <c r="G4006" t="s">
        <v>36</v>
      </c>
      <c r="H4006" t="s">
        <v>718</v>
      </c>
      <c r="I4006">
        <v>8</v>
      </c>
      <c r="J4006">
        <v>0</v>
      </c>
      <c r="K4006" t="s">
        <v>273</v>
      </c>
      <c r="L4006" t="s">
        <v>222</v>
      </c>
    </row>
    <row r="4007" spans="1:12" x14ac:dyDescent="0.25">
      <c r="A4007">
        <v>80</v>
      </c>
      <c r="B4007" s="93">
        <v>43671</v>
      </c>
      <c r="C4007">
        <v>7</v>
      </c>
      <c r="D4007" t="s">
        <v>93</v>
      </c>
      <c r="E4007">
        <v>2019</v>
      </c>
      <c r="F4007" t="s">
        <v>21</v>
      </c>
      <c r="G4007" t="s">
        <v>716</v>
      </c>
      <c r="H4007" t="s">
        <v>717</v>
      </c>
      <c r="I4007">
        <v>83.18</v>
      </c>
      <c r="J4007">
        <v>0</v>
      </c>
      <c r="K4007" t="s">
        <v>273</v>
      </c>
      <c r="L4007" t="s">
        <v>34</v>
      </c>
    </row>
    <row r="4008" spans="1:12" x14ac:dyDescent="0.25">
      <c r="A4008">
        <v>80</v>
      </c>
      <c r="B4008" s="93">
        <v>43675</v>
      </c>
      <c r="C4008">
        <v>7</v>
      </c>
      <c r="D4008" t="s">
        <v>93</v>
      </c>
      <c r="E4008">
        <v>2019</v>
      </c>
      <c r="F4008" t="s">
        <v>21</v>
      </c>
      <c r="G4008" t="s">
        <v>36</v>
      </c>
      <c r="H4008" t="s">
        <v>721</v>
      </c>
      <c r="I4008">
        <v>8</v>
      </c>
      <c r="J4008">
        <v>0</v>
      </c>
      <c r="K4008" t="s">
        <v>273</v>
      </c>
      <c r="L4008" t="s">
        <v>222</v>
      </c>
    </row>
    <row r="4009" spans="1:12" x14ac:dyDescent="0.25">
      <c r="A4009">
        <v>80</v>
      </c>
      <c r="B4009" s="93">
        <v>43676</v>
      </c>
      <c r="C4009">
        <v>7</v>
      </c>
      <c r="D4009" t="s">
        <v>93</v>
      </c>
      <c r="E4009">
        <v>2019</v>
      </c>
      <c r="F4009" t="s">
        <v>21</v>
      </c>
      <c r="G4009" t="s">
        <v>36</v>
      </c>
      <c r="H4009" t="s">
        <v>723</v>
      </c>
      <c r="I4009">
        <v>24</v>
      </c>
      <c r="J4009">
        <v>0</v>
      </c>
      <c r="K4009" t="s">
        <v>273</v>
      </c>
      <c r="L4009" t="s">
        <v>222</v>
      </c>
    </row>
    <row r="4010" spans="1:12" x14ac:dyDescent="0.25">
      <c r="A4010">
        <v>89</v>
      </c>
      <c r="B4010" s="93">
        <v>43291</v>
      </c>
      <c r="C4010">
        <v>7</v>
      </c>
      <c r="D4010" t="s">
        <v>93</v>
      </c>
      <c r="E4010">
        <v>2018</v>
      </c>
      <c r="F4010" t="s">
        <v>21</v>
      </c>
      <c r="G4010" t="s">
        <v>340</v>
      </c>
      <c r="H4010" t="s">
        <v>341</v>
      </c>
      <c r="I4010">
        <v>12.88</v>
      </c>
      <c r="J4010">
        <v>0</v>
      </c>
      <c r="K4010" t="s">
        <v>274</v>
      </c>
      <c r="L4010" t="s">
        <v>34</v>
      </c>
    </row>
    <row r="4011" spans="1:12" x14ac:dyDescent="0.25">
      <c r="A4011">
        <v>89</v>
      </c>
      <c r="B4011" s="93">
        <v>43291</v>
      </c>
      <c r="C4011">
        <v>7</v>
      </c>
      <c r="D4011" t="s">
        <v>93</v>
      </c>
      <c r="E4011">
        <v>2018</v>
      </c>
      <c r="F4011" t="s">
        <v>22</v>
      </c>
      <c r="G4011" t="s">
        <v>340</v>
      </c>
      <c r="H4011" t="s">
        <v>341</v>
      </c>
      <c r="I4011">
        <v>30.44</v>
      </c>
      <c r="J4011">
        <v>0</v>
      </c>
      <c r="K4011" t="s">
        <v>274</v>
      </c>
      <c r="L4011" t="s">
        <v>34</v>
      </c>
    </row>
    <row r="4012" spans="1:12" x14ac:dyDescent="0.25">
      <c r="A4012">
        <v>89</v>
      </c>
      <c r="B4012" s="93">
        <v>43305</v>
      </c>
      <c r="C4012">
        <v>7</v>
      </c>
      <c r="D4012" t="s">
        <v>93</v>
      </c>
      <c r="E4012">
        <v>2018</v>
      </c>
      <c r="F4012" t="s">
        <v>23</v>
      </c>
      <c r="G4012" t="s">
        <v>37</v>
      </c>
      <c r="H4012" t="s">
        <v>309</v>
      </c>
      <c r="I4012">
        <v>1.8</v>
      </c>
      <c r="J4012">
        <v>0</v>
      </c>
      <c r="K4012" t="s">
        <v>274</v>
      </c>
      <c r="L4012" t="s">
        <v>35</v>
      </c>
    </row>
    <row r="4013" spans="1:12" x14ac:dyDescent="0.25">
      <c r="A4013">
        <v>89</v>
      </c>
      <c r="B4013" s="93">
        <v>43306</v>
      </c>
      <c r="C4013">
        <v>7</v>
      </c>
      <c r="D4013" t="s">
        <v>93</v>
      </c>
      <c r="E4013">
        <v>2018</v>
      </c>
      <c r="F4013" t="s">
        <v>21</v>
      </c>
      <c r="G4013" t="s">
        <v>362</v>
      </c>
      <c r="H4013" t="s">
        <v>363</v>
      </c>
      <c r="I4013">
        <v>161.36000000000001</v>
      </c>
      <c r="J4013">
        <v>0</v>
      </c>
      <c r="K4013" t="s">
        <v>274</v>
      </c>
      <c r="L4013" t="s">
        <v>34</v>
      </c>
    </row>
    <row r="4014" spans="1:12" x14ac:dyDescent="0.25">
      <c r="A4014">
        <v>89</v>
      </c>
      <c r="B4014" s="93">
        <v>43307</v>
      </c>
      <c r="C4014">
        <v>7</v>
      </c>
      <c r="D4014" t="s">
        <v>93</v>
      </c>
      <c r="E4014">
        <v>2018</v>
      </c>
      <c r="F4014" t="s">
        <v>23</v>
      </c>
      <c r="G4014" t="s">
        <v>67</v>
      </c>
      <c r="H4014" t="s">
        <v>365</v>
      </c>
      <c r="I4014">
        <v>25</v>
      </c>
      <c r="J4014">
        <v>0</v>
      </c>
      <c r="K4014" t="s">
        <v>274</v>
      </c>
      <c r="L4014" t="s">
        <v>266</v>
      </c>
    </row>
    <row r="4015" spans="1:12" x14ac:dyDescent="0.25">
      <c r="A4015">
        <v>89</v>
      </c>
      <c r="B4015" s="93">
        <v>43309</v>
      </c>
      <c r="C4015">
        <v>7</v>
      </c>
      <c r="D4015" t="s">
        <v>93</v>
      </c>
      <c r="E4015">
        <v>2018</v>
      </c>
      <c r="F4015" t="s">
        <v>22</v>
      </c>
      <c r="G4015" t="s">
        <v>36</v>
      </c>
      <c r="H4015" t="s">
        <v>370</v>
      </c>
      <c r="I4015">
        <v>8</v>
      </c>
      <c r="J4015">
        <v>0</v>
      </c>
      <c r="K4015" t="s">
        <v>274</v>
      </c>
      <c r="L4015" t="s">
        <v>222</v>
      </c>
    </row>
    <row r="4016" spans="1:12" x14ac:dyDescent="0.25">
      <c r="A4016">
        <v>89</v>
      </c>
      <c r="B4016" s="93">
        <v>43669</v>
      </c>
      <c r="C4016">
        <v>7</v>
      </c>
      <c r="D4016" t="s">
        <v>93</v>
      </c>
      <c r="E4016">
        <v>2019</v>
      </c>
      <c r="F4016" t="s">
        <v>23</v>
      </c>
      <c r="G4016" t="s">
        <v>64</v>
      </c>
      <c r="H4016" t="s">
        <v>714</v>
      </c>
      <c r="I4016">
        <v>23.29</v>
      </c>
      <c r="J4016">
        <v>0</v>
      </c>
      <c r="K4016" t="s">
        <v>274</v>
      </c>
      <c r="L4016" t="s">
        <v>64</v>
      </c>
    </row>
    <row r="4017" spans="1:12" x14ac:dyDescent="0.25">
      <c r="A4017">
        <v>89</v>
      </c>
      <c r="B4017" s="93">
        <v>43671</v>
      </c>
      <c r="C4017">
        <v>7</v>
      </c>
      <c r="D4017" t="s">
        <v>93</v>
      </c>
      <c r="E4017">
        <v>2019</v>
      </c>
      <c r="F4017" t="s">
        <v>23</v>
      </c>
      <c r="G4017" t="s">
        <v>37</v>
      </c>
      <c r="H4017" t="s">
        <v>309</v>
      </c>
      <c r="I4017">
        <v>11.3</v>
      </c>
      <c r="J4017">
        <v>0</v>
      </c>
      <c r="K4017" t="s">
        <v>274</v>
      </c>
      <c r="L4017" t="s">
        <v>35</v>
      </c>
    </row>
    <row r="4018" spans="1:12" x14ac:dyDescent="0.25">
      <c r="A4018">
        <v>91</v>
      </c>
      <c r="B4018" s="93">
        <v>43283</v>
      </c>
      <c r="C4018">
        <v>7</v>
      </c>
      <c r="D4018" t="s">
        <v>93</v>
      </c>
      <c r="E4018">
        <v>2018</v>
      </c>
      <c r="F4018" t="s">
        <v>68</v>
      </c>
      <c r="G4018" t="s">
        <v>63</v>
      </c>
      <c r="H4018" t="s">
        <v>332</v>
      </c>
      <c r="I4018">
        <v>12.64</v>
      </c>
      <c r="J4018">
        <v>0</v>
      </c>
      <c r="K4018" t="s">
        <v>275</v>
      </c>
      <c r="L4018" t="s">
        <v>64</v>
      </c>
    </row>
    <row r="4019" spans="1:12" x14ac:dyDescent="0.25">
      <c r="A4019">
        <v>91</v>
      </c>
      <c r="B4019" s="93">
        <v>43283</v>
      </c>
      <c r="C4019">
        <v>7</v>
      </c>
      <c r="D4019" t="s">
        <v>93</v>
      </c>
      <c r="E4019">
        <v>2018</v>
      </c>
      <c r="F4019" t="s">
        <v>81</v>
      </c>
      <c r="G4019" t="s">
        <v>58</v>
      </c>
      <c r="H4019" t="s">
        <v>332</v>
      </c>
      <c r="I4019">
        <v>19.649999999999999</v>
      </c>
      <c r="J4019">
        <v>0</v>
      </c>
      <c r="K4019" t="s">
        <v>275</v>
      </c>
      <c r="L4019" t="s">
        <v>222</v>
      </c>
    </row>
    <row r="4020" spans="1:12" x14ac:dyDescent="0.25">
      <c r="A4020">
        <v>91</v>
      </c>
      <c r="B4020" s="93">
        <v>43283</v>
      </c>
      <c r="C4020">
        <v>7</v>
      </c>
      <c r="D4020" t="s">
        <v>93</v>
      </c>
      <c r="E4020">
        <v>2018</v>
      </c>
      <c r="F4020" t="s">
        <v>68</v>
      </c>
      <c r="G4020" t="s">
        <v>58</v>
      </c>
      <c r="H4020" t="s">
        <v>332</v>
      </c>
      <c r="I4020">
        <v>42.98</v>
      </c>
      <c r="J4020">
        <v>0</v>
      </c>
      <c r="K4020" t="s">
        <v>275</v>
      </c>
      <c r="L4020" t="s">
        <v>222</v>
      </c>
    </row>
    <row r="4021" spans="1:12" x14ac:dyDescent="0.25">
      <c r="A4021">
        <v>91</v>
      </c>
      <c r="B4021" s="93">
        <v>43283</v>
      </c>
      <c r="C4021">
        <v>7</v>
      </c>
      <c r="D4021" t="s">
        <v>93</v>
      </c>
      <c r="E4021">
        <v>2018</v>
      </c>
      <c r="F4021" t="s">
        <v>75</v>
      </c>
      <c r="G4021" t="s">
        <v>58</v>
      </c>
      <c r="H4021" t="s">
        <v>332</v>
      </c>
      <c r="I4021">
        <v>52.7</v>
      </c>
      <c r="J4021">
        <v>0</v>
      </c>
      <c r="K4021" t="s">
        <v>275</v>
      </c>
      <c r="L4021" t="s">
        <v>222</v>
      </c>
    </row>
    <row r="4022" spans="1:12" x14ac:dyDescent="0.25">
      <c r="A4022">
        <v>91</v>
      </c>
      <c r="B4022" s="93">
        <v>43283</v>
      </c>
      <c r="C4022">
        <v>7</v>
      </c>
      <c r="D4022" t="s">
        <v>93</v>
      </c>
      <c r="E4022">
        <v>2018</v>
      </c>
      <c r="F4022" t="s">
        <v>75</v>
      </c>
      <c r="G4022" t="s">
        <v>105</v>
      </c>
      <c r="H4022" t="s">
        <v>332</v>
      </c>
      <c r="I4022">
        <v>91.13</v>
      </c>
      <c r="J4022">
        <v>0</v>
      </c>
      <c r="K4022" t="s">
        <v>275</v>
      </c>
      <c r="L4022" t="s">
        <v>266</v>
      </c>
    </row>
    <row r="4023" spans="1:12" x14ac:dyDescent="0.25">
      <c r="A4023">
        <v>91</v>
      </c>
      <c r="B4023" s="93">
        <v>43283</v>
      </c>
      <c r="C4023">
        <v>7</v>
      </c>
      <c r="D4023" t="s">
        <v>93</v>
      </c>
      <c r="E4023">
        <v>2018</v>
      </c>
      <c r="F4023" t="s">
        <v>70</v>
      </c>
      <c r="G4023" t="s">
        <v>35</v>
      </c>
      <c r="H4023" t="s">
        <v>332</v>
      </c>
      <c r="I4023">
        <v>323.38</v>
      </c>
      <c r="J4023">
        <v>0</v>
      </c>
      <c r="K4023" t="s">
        <v>275</v>
      </c>
      <c r="L4023" t="s">
        <v>35</v>
      </c>
    </row>
    <row r="4024" spans="1:12" x14ac:dyDescent="0.25">
      <c r="A4024">
        <v>91</v>
      </c>
      <c r="B4024" s="93">
        <v>43284</v>
      </c>
      <c r="C4024">
        <v>7</v>
      </c>
      <c r="D4024" t="s">
        <v>93</v>
      </c>
      <c r="E4024">
        <v>2018</v>
      </c>
      <c r="F4024" t="s">
        <v>83</v>
      </c>
      <c r="G4024" t="s">
        <v>35</v>
      </c>
      <c r="H4024" t="s">
        <v>333</v>
      </c>
      <c r="I4024">
        <v>9.0500000000000007</v>
      </c>
      <c r="J4024">
        <v>0</v>
      </c>
      <c r="K4024" t="s">
        <v>275</v>
      </c>
      <c r="L4024" t="s">
        <v>35</v>
      </c>
    </row>
    <row r="4025" spans="1:12" x14ac:dyDescent="0.25">
      <c r="A4025">
        <v>91</v>
      </c>
      <c r="B4025" s="93">
        <v>43284</v>
      </c>
      <c r="C4025">
        <v>7</v>
      </c>
      <c r="D4025" t="s">
        <v>93</v>
      </c>
      <c r="E4025">
        <v>2018</v>
      </c>
      <c r="F4025" t="s">
        <v>69</v>
      </c>
      <c r="G4025" t="s">
        <v>35</v>
      </c>
      <c r="H4025" t="s">
        <v>333</v>
      </c>
      <c r="I4025">
        <v>14.6</v>
      </c>
      <c r="J4025">
        <v>0</v>
      </c>
      <c r="K4025" t="s">
        <v>275</v>
      </c>
      <c r="L4025" t="s">
        <v>35</v>
      </c>
    </row>
    <row r="4026" spans="1:12" x14ac:dyDescent="0.25">
      <c r="A4026">
        <v>91</v>
      </c>
      <c r="B4026" s="93">
        <v>43284</v>
      </c>
      <c r="C4026">
        <v>7</v>
      </c>
      <c r="D4026" t="s">
        <v>93</v>
      </c>
      <c r="E4026">
        <v>2018</v>
      </c>
      <c r="F4026" t="s">
        <v>79</v>
      </c>
      <c r="G4026" t="s">
        <v>35</v>
      </c>
      <c r="H4026" t="s">
        <v>333</v>
      </c>
      <c r="I4026">
        <v>45.35</v>
      </c>
      <c r="J4026">
        <v>0</v>
      </c>
      <c r="K4026" t="s">
        <v>275</v>
      </c>
      <c r="L4026" t="s">
        <v>35</v>
      </c>
    </row>
    <row r="4027" spans="1:12" x14ac:dyDescent="0.25">
      <c r="A4027">
        <v>91</v>
      </c>
      <c r="B4027" s="93">
        <v>43284</v>
      </c>
      <c r="C4027">
        <v>7</v>
      </c>
      <c r="D4027" t="s">
        <v>93</v>
      </c>
      <c r="E4027">
        <v>2018</v>
      </c>
      <c r="F4027" t="s">
        <v>69</v>
      </c>
      <c r="G4027" t="s">
        <v>36</v>
      </c>
      <c r="H4027" t="s">
        <v>333</v>
      </c>
      <c r="I4027">
        <v>51.31</v>
      </c>
      <c r="J4027">
        <v>0</v>
      </c>
      <c r="K4027" t="s">
        <v>275</v>
      </c>
      <c r="L4027" t="s">
        <v>222</v>
      </c>
    </row>
    <row r="4028" spans="1:12" x14ac:dyDescent="0.25">
      <c r="A4028">
        <v>91</v>
      </c>
      <c r="B4028" s="93">
        <v>43284</v>
      </c>
      <c r="C4028">
        <v>7</v>
      </c>
      <c r="D4028" t="s">
        <v>93</v>
      </c>
      <c r="E4028">
        <v>2018</v>
      </c>
      <c r="F4028" t="s">
        <v>127</v>
      </c>
      <c r="G4028" t="s">
        <v>35</v>
      </c>
      <c r="H4028" t="s">
        <v>333</v>
      </c>
      <c r="I4028">
        <v>77.8</v>
      </c>
      <c r="J4028">
        <v>0</v>
      </c>
      <c r="K4028" t="s">
        <v>275</v>
      </c>
      <c r="L4028" t="s">
        <v>35</v>
      </c>
    </row>
    <row r="4029" spans="1:12" x14ac:dyDescent="0.25">
      <c r="A4029">
        <v>91</v>
      </c>
      <c r="B4029" s="93">
        <v>43284</v>
      </c>
      <c r="C4029">
        <v>7</v>
      </c>
      <c r="D4029" t="s">
        <v>93</v>
      </c>
      <c r="E4029">
        <v>2018</v>
      </c>
      <c r="F4029" t="s">
        <v>74</v>
      </c>
      <c r="G4029" t="s">
        <v>35</v>
      </c>
      <c r="H4029" t="s">
        <v>333</v>
      </c>
      <c r="I4029">
        <v>107</v>
      </c>
      <c r="J4029">
        <v>0</v>
      </c>
      <c r="K4029" t="s">
        <v>275</v>
      </c>
      <c r="L4029" t="s">
        <v>35</v>
      </c>
    </row>
    <row r="4030" spans="1:12" x14ac:dyDescent="0.25">
      <c r="A4030">
        <v>91</v>
      </c>
      <c r="B4030" s="93">
        <v>43284</v>
      </c>
      <c r="C4030">
        <v>7</v>
      </c>
      <c r="D4030" t="s">
        <v>93</v>
      </c>
      <c r="E4030">
        <v>2018</v>
      </c>
      <c r="F4030" t="s">
        <v>73</v>
      </c>
      <c r="G4030" t="s">
        <v>64</v>
      </c>
      <c r="H4030" t="s">
        <v>333</v>
      </c>
      <c r="I4030">
        <v>131.24</v>
      </c>
      <c r="J4030">
        <v>0</v>
      </c>
      <c r="K4030" t="s">
        <v>275</v>
      </c>
      <c r="L4030" t="s">
        <v>64</v>
      </c>
    </row>
    <row r="4031" spans="1:12" x14ac:dyDescent="0.25">
      <c r="A4031">
        <v>91</v>
      </c>
      <c r="B4031" s="93">
        <v>43284</v>
      </c>
      <c r="C4031">
        <v>7</v>
      </c>
      <c r="D4031" t="s">
        <v>93</v>
      </c>
      <c r="E4031">
        <v>2018</v>
      </c>
      <c r="F4031" t="s">
        <v>75</v>
      </c>
      <c r="G4031" t="s">
        <v>65</v>
      </c>
      <c r="H4031" t="s">
        <v>333</v>
      </c>
      <c r="I4031">
        <v>150</v>
      </c>
      <c r="J4031">
        <v>0</v>
      </c>
      <c r="K4031" t="s">
        <v>275</v>
      </c>
      <c r="L4031" t="s">
        <v>35</v>
      </c>
    </row>
    <row r="4032" spans="1:12" x14ac:dyDescent="0.25">
      <c r="A4032">
        <v>91</v>
      </c>
      <c r="B4032" s="93">
        <v>43284</v>
      </c>
      <c r="C4032">
        <v>7</v>
      </c>
      <c r="D4032" t="s">
        <v>93</v>
      </c>
      <c r="E4032">
        <v>2018</v>
      </c>
      <c r="F4032" t="s">
        <v>76</v>
      </c>
      <c r="G4032" t="s">
        <v>65</v>
      </c>
      <c r="H4032" t="s">
        <v>333</v>
      </c>
      <c r="I4032">
        <v>300</v>
      </c>
      <c r="J4032">
        <v>0</v>
      </c>
      <c r="K4032" t="s">
        <v>275</v>
      </c>
      <c r="L4032" t="s">
        <v>35</v>
      </c>
    </row>
    <row r="4033" spans="1:12" x14ac:dyDescent="0.25">
      <c r="A4033">
        <v>91</v>
      </c>
      <c r="B4033" s="93">
        <v>43284</v>
      </c>
      <c r="C4033">
        <v>7</v>
      </c>
      <c r="D4033" t="s">
        <v>93</v>
      </c>
      <c r="E4033">
        <v>2018</v>
      </c>
      <c r="F4033" t="s">
        <v>71</v>
      </c>
      <c r="G4033" t="s">
        <v>65</v>
      </c>
      <c r="H4033" t="s">
        <v>333</v>
      </c>
      <c r="I4033">
        <v>2700</v>
      </c>
      <c r="J4033">
        <v>0</v>
      </c>
      <c r="K4033" t="s">
        <v>275</v>
      </c>
      <c r="L4033" t="s">
        <v>35</v>
      </c>
    </row>
    <row r="4034" spans="1:12" x14ac:dyDescent="0.25">
      <c r="A4034">
        <v>91</v>
      </c>
      <c r="B4034" s="93">
        <v>43285</v>
      </c>
      <c r="C4034">
        <v>7</v>
      </c>
      <c r="D4034" t="s">
        <v>93</v>
      </c>
      <c r="E4034">
        <v>2018</v>
      </c>
      <c r="F4034" t="s">
        <v>68</v>
      </c>
      <c r="G4034" t="s">
        <v>35</v>
      </c>
      <c r="H4034" t="s">
        <v>334</v>
      </c>
      <c r="I4034">
        <v>37.94</v>
      </c>
      <c r="J4034">
        <v>0</v>
      </c>
      <c r="K4034" t="s">
        <v>275</v>
      </c>
      <c r="L4034" t="s">
        <v>35</v>
      </c>
    </row>
    <row r="4035" spans="1:12" x14ac:dyDescent="0.25">
      <c r="A4035">
        <v>91</v>
      </c>
      <c r="B4035" s="93">
        <v>43285</v>
      </c>
      <c r="C4035">
        <v>7</v>
      </c>
      <c r="D4035" t="s">
        <v>93</v>
      </c>
      <c r="E4035">
        <v>2018</v>
      </c>
      <c r="F4035" t="s">
        <v>77</v>
      </c>
      <c r="G4035" t="s">
        <v>35</v>
      </c>
      <c r="H4035" t="s">
        <v>334</v>
      </c>
      <c r="I4035">
        <v>70.7</v>
      </c>
      <c r="J4035">
        <v>0</v>
      </c>
      <c r="K4035" t="s">
        <v>275</v>
      </c>
      <c r="L4035" t="s">
        <v>35</v>
      </c>
    </row>
    <row r="4036" spans="1:12" x14ac:dyDescent="0.25">
      <c r="A4036">
        <v>91</v>
      </c>
      <c r="B4036" s="93">
        <v>43285</v>
      </c>
      <c r="C4036">
        <v>7</v>
      </c>
      <c r="D4036" t="s">
        <v>93</v>
      </c>
      <c r="E4036">
        <v>2018</v>
      </c>
      <c r="F4036" t="s">
        <v>73</v>
      </c>
      <c r="G4036" t="s">
        <v>64</v>
      </c>
      <c r="H4036" t="s">
        <v>334</v>
      </c>
      <c r="I4036">
        <v>118.45</v>
      </c>
      <c r="J4036">
        <v>0</v>
      </c>
      <c r="K4036" t="s">
        <v>275</v>
      </c>
      <c r="L4036" t="s">
        <v>64</v>
      </c>
    </row>
    <row r="4037" spans="1:12" x14ac:dyDescent="0.25">
      <c r="A4037">
        <v>91</v>
      </c>
      <c r="B4037" s="93">
        <v>43285</v>
      </c>
      <c r="C4037">
        <v>7</v>
      </c>
      <c r="D4037" t="s">
        <v>93</v>
      </c>
      <c r="E4037">
        <v>2018</v>
      </c>
      <c r="F4037" t="s">
        <v>127</v>
      </c>
      <c r="G4037" t="s">
        <v>35</v>
      </c>
      <c r="H4037" t="s">
        <v>334</v>
      </c>
      <c r="I4037">
        <v>122.2</v>
      </c>
      <c r="J4037">
        <v>0</v>
      </c>
      <c r="K4037" t="s">
        <v>275</v>
      </c>
      <c r="L4037" t="s">
        <v>35</v>
      </c>
    </row>
    <row r="4038" spans="1:12" x14ac:dyDescent="0.25">
      <c r="A4038">
        <v>91</v>
      </c>
      <c r="B4038" s="93">
        <v>43285</v>
      </c>
      <c r="C4038">
        <v>7</v>
      </c>
      <c r="D4038" t="s">
        <v>93</v>
      </c>
      <c r="E4038">
        <v>2018</v>
      </c>
      <c r="F4038" t="s">
        <v>79</v>
      </c>
      <c r="G4038" t="s">
        <v>66</v>
      </c>
      <c r="H4038" t="s">
        <v>334</v>
      </c>
      <c r="I4038">
        <v>1930.91</v>
      </c>
      <c r="J4038">
        <v>0</v>
      </c>
      <c r="K4038" t="s">
        <v>275</v>
      </c>
      <c r="L4038" t="s">
        <v>35</v>
      </c>
    </row>
    <row r="4039" spans="1:12" x14ac:dyDescent="0.25">
      <c r="A4039">
        <v>91</v>
      </c>
      <c r="B4039" s="93">
        <v>43285</v>
      </c>
      <c r="C4039">
        <v>7</v>
      </c>
      <c r="D4039" t="s">
        <v>93</v>
      </c>
      <c r="E4039">
        <v>2018</v>
      </c>
      <c r="F4039" t="s">
        <v>73</v>
      </c>
      <c r="G4039" t="s">
        <v>63</v>
      </c>
      <c r="H4039" t="s">
        <v>334</v>
      </c>
      <c r="I4039">
        <v>0</v>
      </c>
      <c r="J4039">
        <v>131.24</v>
      </c>
      <c r="K4039" t="s">
        <v>275</v>
      </c>
      <c r="L4039" t="s">
        <v>64</v>
      </c>
    </row>
    <row r="4040" spans="1:12" x14ac:dyDescent="0.25">
      <c r="A4040">
        <v>91</v>
      </c>
      <c r="B4040" s="93">
        <v>43286</v>
      </c>
      <c r="C4040">
        <v>7</v>
      </c>
      <c r="D4040" t="s">
        <v>93</v>
      </c>
      <c r="E4040">
        <v>2018</v>
      </c>
      <c r="F4040" t="s">
        <v>335</v>
      </c>
      <c r="G4040" t="s">
        <v>64</v>
      </c>
      <c r="H4040" t="s">
        <v>336</v>
      </c>
      <c r="I4040">
        <v>25</v>
      </c>
      <c r="J4040">
        <v>0</v>
      </c>
      <c r="K4040" t="s">
        <v>275</v>
      </c>
      <c r="L4040" t="s">
        <v>64</v>
      </c>
    </row>
    <row r="4041" spans="1:12" x14ac:dyDescent="0.25">
      <c r="A4041">
        <v>91</v>
      </c>
      <c r="B4041" s="93">
        <v>43286</v>
      </c>
      <c r="C4041">
        <v>7</v>
      </c>
      <c r="D4041" t="s">
        <v>93</v>
      </c>
      <c r="E4041">
        <v>2018</v>
      </c>
      <c r="F4041" t="s">
        <v>81</v>
      </c>
      <c r="G4041" t="s">
        <v>65</v>
      </c>
      <c r="H4041" t="s">
        <v>336</v>
      </c>
      <c r="I4041">
        <v>67.430000000000007</v>
      </c>
      <c r="J4041">
        <v>0</v>
      </c>
      <c r="K4041" t="s">
        <v>275</v>
      </c>
      <c r="L4041" t="s">
        <v>35</v>
      </c>
    </row>
    <row r="4042" spans="1:12" x14ac:dyDescent="0.25">
      <c r="A4042">
        <v>91</v>
      </c>
      <c r="B4042" s="93">
        <v>43286</v>
      </c>
      <c r="C4042">
        <v>7</v>
      </c>
      <c r="D4042" t="s">
        <v>93</v>
      </c>
      <c r="E4042">
        <v>2018</v>
      </c>
      <c r="F4042" t="s">
        <v>83</v>
      </c>
      <c r="G4042" t="s">
        <v>65</v>
      </c>
      <c r="H4042" t="s">
        <v>336</v>
      </c>
      <c r="I4042">
        <v>356</v>
      </c>
      <c r="J4042">
        <v>0</v>
      </c>
      <c r="K4042" t="s">
        <v>275</v>
      </c>
      <c r="L4042" t="s">
        <v>35</v>
      </c>
    </row>
    <row r="4043" spans="1:12" x14ac:dyDescent="0.25">
      <c r="A4043">
        <v>91</v>
      </c>
      <c r="B4043" s="93">
        <v>43286</v>
      </c>
      <c r="C4043">
        <v>7</v>
      </c>
      <c r="D4043" t="s">
        <v>93</v>
      </c>
      <c r="E4043">
        <v>2018</v>
      </c>
      <c r="F4043" t="s">
        <v>142</v>
      </c>
      <c r="G4043" t="s">
        <v>36</v>
      </c>
      <c r="H4043" t="s">
        <v>336</v>
      </c>
      <c r="I4043">
        <v>490</v>
      </c>
      <c r="J4043">
        <v>0</v>
      </c>
      <c r="K4043" t="s">
        <v>275</v>
      </c>
      <c r="L4043" t="s">
        <v>222</v>
      </c>
    </row>
    <row r="4044" spans="1:12" x14ac:dyDescent="0.25">
      <c r="A4044">
        <v>91</v>
      </c>
      <c r="B4044" s="93">
        <v>43287</v>
      </c>
      <c r="C4044">
        <v>7</v>
      </c>
      <c r="D4044" t="s">
        <v>93</v>
      </c>
      <c r="E4044">
        <v>2018</v>
      </c>
      <c r="F4044" t="s">
        <v>83</v>
      </c>
      <c r="G4044" t="s">
        <v>36</v>
      </c>
      <c r="H4044" t="s">
        <v>337</v>
      </c>
      <c r="I4044">
        <v>8.9</v>
      </c>
      <c r="J4044">
        <v>0</v>
      </c>
      <c r="K4044" t="s">
        <v>275</v>
      </c>
      <c r="L4044" t="s">
        <v>222</v>
      </c>
    </row>
    <row r="4045" spans="1:12" x14ac:dyDescent="0.25">
      <c r="A4045">
        <v>91</v>
      </c>
      <c r="B4045" s="93">
        <v>43287</v>
      </c>
      <c r="C4045">
        <v>7</v>
      </c>
      <c r="D4045" t="s">
        <v>93</v>
      </c>
      <c r="E4045">
        <v>2018</v>
      </c>
      <c r="F4045" t="s">
        <v>83</v>
      </c>
      <c r="G4045" t="s">
        <v>35</v>
      </c>
      <c r="H4045" t="s">
        <v>337</v>
      </c>
      <c r="I4045">
        <v>12.84</v>
      </c>
      <c r="J4045">
        <v>0</v>
      </c>
      <c r="K4045" t="s">
        <v>275</v>
      </c>
      <c r="L4045" t="s">
        <v>35</v>
      </c>
    </row>
    <row r="4046" spans="1:12" x14ac:dyDescent="0.25">
      <c r="A4046">
        <v>91</v>
      </c>
      <c r="B4046" s="93">
        <v>43287</v>
      </c>
      <c r="C4046">
        <v>7</v>
      </c>
      <c r="D4046" t="s">
        <v>93</v>
      </c>
      <c r="E4046">
        <v>2018</v>
      </c>
      <c r="F4046" t="s">
        <v>69</v>
      </c>
      <c r="G4046" t="s">
        <v>35</v>
      </c>
      <c r="H4046" t="s">
        <v>337</v>
      </c>
      <c r="I4046">
        <v>19.239999999999998</v>
      </c>
      <c r="J4046">
        <v>0</v>
      </c>
      <c r="K4046" t="s">
        <v>275</v>
      </c>
      <c r="L4046" t="s">
        <v>35</v>
      </c>
    </row>
    <row r="4047" spans="1:12" x14ac:dyDescent="0.25">
      <c r="A4047">
        <v>91</v>
      </c>
      <c r="B4047" s="93">
        <v>43287</v>
      </c>
      <c r="C4047">
        <v>7</v>
      </c>
      <c r="D4047" t="s">
        <v>93</v>
      </c>
      <c r="E4047">
        <v>2018</v>
      </c>
      <c r="F4047" t="s">
        <v>106</v>
      </c>
      <c r="G4047" t="s">
        <v>36</v>
      </c>
      <c r="H4047" t="s">
        <v>337</v>
      </c>
      <c r="I4047">
        <v>32.049999999999997</v>
      </c>
      <c r="J4047">
        <v>0</v>
      </c>
      <c r="K4047" t="s">
        <v>275</v>
      </c>
      <c r="L4047" t="s">
        <v>222</v>
      </c>
    </row>
    <row r="4048" spans="1:12" x14ac:dyDescent="0.25">
      <c r="A4048">
        <v>91</v>
      </c>
      <c r="B4048" s="93">
        <v>43287</v>
      </c>
      <c r="C4048">
        <v>7</v>
      </c>
      <c r="D4048" t="s">
        <v>93</v>
      </c>
      <c r="E4048">
        <v>2018</v>
      </c>
      <c r="F4048" t="s">
        <v>73</v>
      </c>
      <c r="G4048" t="s">
        <v>65</v>
      </c>
      <c r="H4048" t="s">
        <v>337</v>
      </c>
      <c r="I4048">
        <v>43.49</v>
      </c>
      <c r="J4048">
        <v>0</v>
      </c>
      <c r="K4048" t="s">
        <v>275</v>
      </c>
      <c r="L4048" t="s">
        <v>35</v>
      </c>
    </row>
    <row r="4049" spans="1:12" x14ac:dyDescent="0.25">
      <c r="A4049">
        <v>91</v>
      </c>
      <c r="B4049" s="93">
        <v>43287</v>
      </c>
      <c r="C4049">
        <v>7</v>
      </c>
      <c r="D4049" t="s">
        <v>93</v>
      </c>
      <c r="E4049">
        <v>2018</v>
      </c>
      <c r="F4049" t="s">
        <v>338</v>
      </c>
      <c r="G4049" t="s">
        <v>64</v>
      </c>
      <c r="H4049" t="s">
        <v>337</v>
      </c>
      <c r="I4049">
        <v>52</v>
      </c>
      <c r="J4049">
        <v>0</v>
      </c>
      <c r="K4049" t="s">
        <v>275</v>
      </c>
      <c r="L4049" t="s">
        <v>64</v>
      </c>
    </row>
    <row r="4050" spans="1:12" x14ac:dyDescent="0.25">
      <c r="A4050">
        <v>91</v>
      </c>
      <c r="B4050" s="93">
        <v>43287</v>
      </c>
      <c r="C4050">
        <v>7</v>
      </c>
      <c r="D4050" t="s">
        <v>93</v>
      </c>
      <c r="E4050">
        <v>2018</v>
      </c>
      <c r="F4050" t="s">
        <v>70</v>
      </c>
      <c r="G4050" t="s">
        <v>35</v>
      </c>
      <c r="H4050" t="s">
        <v>337</v>
      </c>
      <c r="I4050">
        <v>54.4</v>
      </c>
      <c r="J4050">
        <v>0</v>
      </c>
      <c r="K4050" t="s">
        <v>275</v>
      </c>
      <c r="L4050" t="s">
        <v>35</v>
      </c>
    </row>
    <row r="4051" spans="1:12" x14ac:dyDescent="0.25">
      <c r="A4051">
        <v>91</v>
      </c>
      <c r="B4051" s="93">
        <v>43287</v>
      </c>
      <c r="C4051">
        <v>7</v>
      </c>
      <c r="D4051" t="s">
        <v>93</v>
      </c>
      <c r="E4051">
        <v>2018</v>
      </c>
      <c r="F4051" t="s">
        <v>75</v>
      </c>
      <c r="G4051" t="s">
        <v>35</v>
      </c>
      <c r="H4051" t="s">
        <v>337</v>
      </c>
      <c r="I4051">
        <v>62.7</v>
      </c>
      <c r="J4051">
        <v>0</v>
      </c>
      <c r="K4051" t="s">
        <v>275</v>
      </c>
      <c r="L4051" t="s">
        <v>35</v>
      </c>
    </row>
    <row r="4052" spans="1:12" x14ac:dyDescent="0.25">
      <c r="A4052">
        <v>91</v>
      </c>
      <c r="B4052" s="93">
        <v>43287</v>
      </c>
      <c r="C4052">
        <v>7</v>
      </c>
      <c r="D4052" t="s">
        <v>93</v>
      </c>
      <c r="E4052">
        <v>2018</v>
      </c>
      <c r="F4052" t="s">
        <v>72</v>
      </c>
      <c r="G4052" t="s">
        <v>35</v>
      </c>
      <c r="H4052" t="s">
        <v>337</v>
      </c>
      <c r="I4052">
        <v>156.66</v>
      </c>
      <c r="J4052">
        <v>0</v>
      </c>
      <c r="K4052" t="s">
        <v>275</v>
      </c>
      <c r="L4052" t="s">
        <v>35</v>
      </c>
    </row>
    <row r="4053" spans="1:12" x14ac:dyDescent="0.25">
      <c r="A4053">
        <v>91</v>
      </c>
      <c r="B4053" s="93">
        <v>43287</v>
      </c>
      <c r="C4053">
        <v>7</v>
      </c>
      <c r="D4053" t="s">
        <v>93</v>
      </c>
      <c r="E4053">
        <v>2018</v>
      </c>
      <c r="F4053" t="s">
        <v>75</v>
      </c>
      <c r="G4053" t="s">
        <v>65</v>
      </c>
      <c r="H4053" t="s">
        <v>337</v>
      </c>
      <c r="I4053">
        <v>185.5</v>
      </c>
      <c r="J4053">
        <v>0</v>
      </c>
      <c r="K4053" t="s">
        <v>275</v>
      </c>
      <c r="L4053" t="s">
        <v>35</v>
      </c>
    </row>
    <row r="4054" spans="1:12" x14ac:dyDescent="0.25">
      <c r="A4054">
        <v>91</v>
      </c>
      <c r="B4054" s="93">
        <v>43287</v>
      </c>
      <c r="C4054">
        <v>7</v>
      </c>
      <c r="D4054" t="s">
        <v>93</v>
      </c>
      <c r="E4054">
        <v>2018</v>
      </c>
      <c r="F4054" t="s">
        <v>72</v>
      </c>
      <c r="G4054" t="s">
        <v>65</v>
      </c>
      <c r="H4054" t="s">
        <v>337</v>
      </c>
      <c r="I4054">
        <v>217.6</v>
      </c>
      <c r="J4054">
        <v>0</v>
      </c>
      <c r="K4054" t="s">
        <v>275</v>
      </c>
      <c r="L4054" t="s">
        <v>35</v>
      </c>
    </row>
    <row r="4055" spans="1:12" x14ac:dyDescent="0.25">
      <c r="A4055">
        <v>91</v>
      </c>
      <c r="B4055" s="93">
        <v>43290</v>
      </c>
      <c r="C4055">
        <v>7</v>
      </c>
      <c r="D4055" t="s">
        <v>93</v>
      </c>
      <c r="E4055">
        <v>2018</v>
      </c>
      <c r="F4055" t="s">
        <v>78</v>
      </c>
      <c r="G4055" t="s">
        <v>36</v>
      </c>
      <c r="H4055" t="s">
        <v>339</v>
      </c>
      <c r="I4055">
        <v>9.1300000000000008</v>
      </c>
      <c r="J4055">
        <v>0</v>
      </c>
      <c r="K4055" t="s">
        <v>275</v>
      </c>
      <c r="L4055" t="s">
        <v>222</v>
      </c>
    </row>
    <row r="4056" spans="1:12" x14ac:dyDescent="0.25">
      <c r="A4056">
        <v>91</v>
      </c>
      <c r="B4056" s="93">
        <v>43290</v>
      </c>
      <c r="C4056">
        <v>7</v>
      </c>
      <c r="D4056" t="s">
        <v>93</v>
      </c>
      <c r="E4056">
        <v>2018</v>
      </c>
      <c r="F4056" t="s">
        <v>79</v>
      </c>
      <c r="G4056" t="s">
        <v>35</v>
      </c>
      <c r="H4056" t="s">
        <v>339</v>
      </c>
      <c r="I4056">
        <v>14.1</v>
      </c>
      <c r="J4056">
        <v>0</v>
      </c>
      <c r="K4056" t="s">
        <v>275</v>
      </c>
      <c r="L4056" t="s">
        <v>35</v>
      </c>
    </row>
    <row r="4057" spans="1:12" x14ac:dyDescent="0.25">
      <c r="A4057">
        <v>91</v>
      </c>
      <c r="B4057" s="93">
        <v>43290</v>
      </c>
      <c r="C4057">
        <v>7</v>
      </c>
      <c r="D4057" t="s">
        <v>93</v>
      </c>
      <c r="E4057">
        <v>2018</v>
      </c>
      <c r="F4057" t="s">
        <v>83</v>
      </c>
      <c r="G4057" t="s">
        <v>35</v>
      </c>
      <c r="H4057" t="s">
        <v>339</v>
      </c>
      <c r="I4057">
        <v>17.09</v>
      </c>
      <c r="J4057">
        <v>0</v>
      </c>
      <c r="K4057" t="s">
        <v>275</v>
      </c>
      <c r="L4057" t="s">
        <v>35</v>
      </c>
    </row>
    <row r="4058" spans="1:12" x14ac:dyDescent="0.25">
      <c r="A4058">
        <v>91</v>
      </c>
      <c r="B4058" s="93">
        <v>43290</v>
      </c>
      <c r="C4058">
        <v>7</v>
      </c>
      <c r="D4058" t="s">
        <v>93</v>
      </c>
      <c r="E4058">
        <v>2018</v>
      </c>
      <c r="F4058" t="s">
        <v>71</v>
      </c>
      <c r="G4058" t="s">
        <v>35</v>
      </c>
      <c r="H4058" t="s">
        <v>339</v>
      </c>
      <c r="I4058">
        <v>26.64</v>
      </c>
      <c r="J4058">
        <v>0</v>
      </c>
      <c r="K4058" t="s">
        <v>275</v>
      </c>
      <c r="L4058" t="s">
        <v>35</v>
      </c>
    </row>
    <row r="4059" spans="1:12" x14ac:dyDescent="0.25">
      <c r="A4059">
        <v>91</v>
      </c>
      <c r="B4059" s="93">
        <v>43290</v>
      </c>
      <c r="C4059">
        <v>7</v>
      </c>
      <c r="D4059" t="s">
        <v>93</v>
      </c>
      <c r="E4059">
        <v>2018</v>
      </c>
      <c r="F4059" t="s">
        <v>77</v>
      </c>
      <c r="G4059" t="s">
        <v>35</v>
      </c>
      <c r="H4059" t="s">
        <v>339</v>
      </c>
      <c r="I4059">
        <v>29.5</v>
      </c>
      <c r="J4059">
        <v>0</v>
      </c>
      <c r="K4059" t="s">
        <v>275</v>
      </c>
      <c r="L4059" t="s">
        <v>35</v>
      </c>
    </row>
    <row r="4060" spans="1:12" x14ac:dyDescent="0.25">
      <c r="A4060">
        <v>91</v>
      </c>
      <c r="B4060" s="93">
        <v>43290</v>
      </c>
      <c r="C4060">
        <v>7</v>
      </c>
      <c r="D4060" t="s">
        <v>93</v>
      </c>
      <c r="E4060">
        <v>2018</v>
      </c>
      <c r="F4060" t="s">
        <v>74</v>
      </c>
      <c r="G4060" t="s">
        <v>35</v>
      </c>
      <c r="H4060" t="s">
        <v>339</v>
      </c>
      <c r="I4060">
        <v>44.15</v>
      </c>
      <c r="J4060">
        <v>0</v>
      </c>
      <c r="K4060" t="s">
        <v>275</v>
      </c>
      <c r="L4060" t="s">
        <v>35</v>
      </c>
    </row>
    <row r="4061" spans="1:12" x14ac:dyDescent="0.25">
      <c r="A4061">
        <v>91</v>
      </c>
      <c r="B4061" s="93">
        <v>43290</v>
      </c>
      <c r="C4061">
        <v>7</v>
      </c>
      <c r="D4061" t="s">
        <v>93</v>
      </c>
      <c r="E4061">
        <v>2018</v>
      </c>
      <c r="F4061" t="s">
        <v>78</v>
      </c>
      <c r="G4061" t="s">
        <v>64</v>
      </c>
      <c r="H4061" t="s">
        <v>339</v>
      </c>
      <c r="I4061">
        <v>53.93</v>
      </c>
      <c r="J4061">
        <v>0</v>
      </c>
      <c r="K4061" t="s">
        <v>275</v>
      </c>
      <c r="L4061" t="s">
        <v>64</v>
      </c>
    </row>
    <row r="4062" spans="1:12" x14ac:dyDescent="0.25">
      <c r="A4062">
        <v>91</v>
      </c>
      <c r="B4062" s="93">
        <v>43290</v>
      </c>
      <c r="C4062">
        <v>7</v>
      </c>
      <c r="D4062" t="s">
        <v>93</v>
      </c>
      <c r="E4062">
        <v>2018</v>
      </c>
      <c r="F4062" t="s">
        <v>76</v>
      </c>
      <c r="G4062" t="s">
        <v>66</v>
      </c>
      <c r="H4062" t="s">
        <v>339</v>
      </c>
      <c r="I4062">
        <v>114.23</v>
      </c>
      <c r="J4062">
        <v>0</v>
      </c>
      <c r="K4062" t="s">
        <v>275</v>
      </c>
      <c r="L4062" t="s">
        <v>35</v>
      </c>
    </row>
    <row r="4063" spans="1:12" x14ac:dyDescent="0.25">
      <c r="A4063">
        <v>91</v>
      </c>
      <c r="B4063" s="93">
        <v>43290</v>
      </c>
      <c r="C4063">
        <v>7</v>
      </c>
      <c r="D4063" t="s">
        <v>93</v>
      </c>
      <c r="E4063">
        <v>2018</v>
      </c>
      <c r="F4063" t="s">
        <v>81</v>
      </c>
      <c r="G4063" t="s">
        <v>35</v>
      </c>
      <c r="H4063" t="s">
        <v>339</v>
      </c>
      <c r="I4063">
        <v>125</v>
      </c>
      <c r="J4063">
        <v>0</v>
      </c>
      <c r="K4063" t="s">
        <v>275</v>
      </c>
      <c r="L4063" t="s">
        <v>35</v>
      </c>
    </row>
    <row r="4064" spans="1:12" x14ac:dyDescent="0.25">
      <c r="A4064">
        <v>91</v>
      </c>
      <c r="B4064" s="93">
        <v>43290</v>
      </c>
      <c r="C4064">
        <v>7</v>
      </c>
      <c r="D4064" t="s">
        <v>93</v>
      </c>
      <c r="E4064">
        <v>2018</v>
      </c>
      <c r="F4064" t="s">
        <v>136</v>
      </c>
      <c r="G4064" t="s">
        <v>66</v>
      </c>
      <c r="H4064" t="s">
        <v>339</v>
      </c>
      <c r="I4064">
        <v>0</v>
      </c>
      <c r="J4064">
        <v>114.23</v>
      </c>
      <c r="K4064" t="s">
        <v>275</v>
      </c>
      <c r="L4064" t="s">
        <v>35</v>
      </c>
    </row>
    <row r="4065" spans="1:12" x14ac:dyDescent="0.25">
      <c r="A4065">
        <v>91</v>
      </c>
      <c r="B4065" s="93">
        <v>43291</v>
      </c>
      <c r="C4065">
        <v>7</v>
      </c>
      <c r="D4065" t="s">
        <v>93</v>
      </c>
      <c r="E4065">
        <v>2018</v>
      </c>
      <c r="F4065" t="s">
        <v>79</v>
      </c>
      <c r="G4065" t="s">
        <v>340</v>
      </c>
      <c r="H4065" t="s">
        <v>341</v>
      </c>
      <c r="I4065">
        <v>43.71</v>
      </c>
      <c r="J4065">
        <v>0</v>
      </c>
      <c r="K4065" t="s">
        <v>275</v>
      </c>
      <c r="L4065" t="s">
        <v>34</v>
      </c>
    </row>
    <row r="4066" spans="1:12" x14ac:dyDescent="0.25">
      <c r="A4066">
        <v>91</v>
      </c>
      <c r="B4066" s="93">
        <v>43291</v>
      </c>
      <c r="C4066">
        <v>7</v>
      </c>
      <c r="D4066" t="s">
        <v>93</v>
      </c>
      <c r="E4066">
        <v>2018</v>
      </c>
      <c r="F4066" t="s">
        <v>76</v>
      </c>
      <c r="G4066" t="s">
        <v>340</v>
      </c>
      <c r="H4066" t="s">
        <v>341</v>
      </c>
      <c r="I4066">
        <v>52.88</v>
      </c>
      <c r="J4066">
        <v>0</v>
      </c>
      <c r="K4066" t="s">
        <v>275</v>
      </c>
      <c r="L4066" t="s">
        <v>34</v>
      </c>
    </row>
    <row r="4067" spans="1:12" x14ac:dyDescent="0.25">
      <c r="A4067">
        <v>91</v>
      </c>
      <c r="B4067" s="93">
        <v>43291</v>
      </c>
      <c r="C4067">
        <v>7</v>
      </c>
      <c r="D4067" t="s">
        <v>93</v>
      </c>
      <c r="E4067">
        <v>2018</v>
      </c>
      <c r="F4067" t="s">
        <v>71</v>
      </c>
      <c r="G4067" t="s">
        <v>105</v>
      </c>
      <c r="H4067" t="s">
        <v>342</v>
      </c>
      <c r="I4067">
        <v>75</v>
      </c>
      <c r="J4067">
        <v>0</v>
      </c>
      <c r="K4067" t="s">
        <v>275</v>
      </c>
      <c r="L4067" t="s">
        <v>266</v>
      </c>
    </row>
    <row r="4068" spans="1:12" x14ac:dyDescent="0.25">
      <c r="A4068">
        <v>91</v>
      </c>
      <c r="B4068" s="93">
        <v>43291</v>
      </c>
      <c r="C4068">
        <v>7</v>
      </c>
      <c r="D4068" t="s">
        <v>93</v>
      </c>
      <c r="E4068">
        <v>2018</v>
      </c>
      <c r="F4068" t="s">
        <v>80</v>
      </c>
      <c r="G4068" t="s">
        <v>340</v>
      </c>
      <c r="H4068" t="s">
        <v>341</v>
      </c>
      <c r="I4068">
        <v>144.66999999999999</v>
      </c>
      <c r="J4068">
        <v>0</v>
      </c>
      <c r="K4068" t="s">
        <v>275</v>
      </c>
      <c r="L4068" t="s">
        <v>34</v>
      </c>
    </row>
    <row r="4069" spans="1:12" x14ac:dyDescent="0.25">
      <c r="A4069">
        <v>91</v>
      </c>
      <c r="B4069" s="93">
        <v>43291</v>
      </c>
      <c r="C4069">
        <v>7</v>
      </c>
      <c r="D4069" t="s">
        <v>93</v>
      </c>
      <c r="E4069">
        <v>2018</v>
      </c>
      <c r="F4069" t="s">
        <v>68</v>
      </c>
      <c r="G4069" t="s">
        <v>340</v>
      </c>
      <c r="H4069" t="s">
        <v>341</v>
      </c>
      <c r="I4069">
        <v>512.62</v>
      </c>
      <c r="J4069">
        <v>0</v>
      </c>
      <c r="K4069" t="s">
        <v>275</v>
      </c>
      <c r="L4069" t="s">
        <v>34</v>
      </c>
    </row>
    <row r="4070" spans="1:12" x14ac:dyDescent="0.25">
      <c r="A4070">
        <v>91</v>
      </c>
      <c r="B4070" s="93">
        <v>43291</v>
      </c>
      <c r="C4070">
        <v>7</v>
      </c>
      <c r="D4070" t="s">
        <v>93</v>
      </c>
      <c r="E4070">
        <v>2018</v>
      </c>
      <c r="F4070" t="s">
        <v>71</v>
      </c>
      <c r="G4070" t="s">
        <v>340</v>
      </c>
      <c r="H4070" t="s">
        <v>341</v>
      </c>
      <c r="I4070">
        <v>2715.03</v>
      </c>
      <c r="J4070">
        <v>0</v>
      </c>
      <c r="K4070" t="s">
        <v>275</v>
      </c>
      <c r="L4070" t="s">
        <v>34</v>
      </c>
    </row>
    <row r="4071" spans="1:12" x14ac:dyDescent="0.25">
      <c r="A4071">
        <v>91</v>
      </c>
      <c r="B4071" s="93">
        <v>43292</v>
      </c>
      <c r="C4071">
        <v>7</v>
      </c>
      <c r="D4071" t="s">
        <v>93</v>
      </c>
      <c r="E4071">
        <v>2018</v>
      </c>
      <c r="F4071" t="s">
        <v>73</v>
      </c>
      <c r="G4071" t="s">
        <v>64</v>
      </c>
      <c r="H4071" t="s">
        <v>343</v>
      </c>
      <c r="I4071">
        <v>273.39999999999998</v>
      </c>
      <c r="J4071">
        <v>0</v>
      </c>
      <c r="K4071" t="s">
        <v>275</v>
      </c>
      <c r="L4071" t="s">
        <v>64</v>
      </c>
    </row>
    <row r="4072" spans="1:12" x14ac:dyDescent="0.25">
      <c r="A4072">
        <v>91</v>
      </c>
      <c r="B4072" s="93">
        <v>43293</v>
      </c>
      <c r="C4072">
        <v>7</v>
      </c>
      <c r="D4072" t="s">
        <v>93</v>
      </c>
      <c r="E4072">
        <v>2018</v>
      </c>
      <c r="F4072" t="s">
        <v>68</v>
      </c>
      <c r="G4072" t="s">
        <v>35</v>
      </c>
      <c r="H4072" t="s">
        <v>344</v>
      </c>
      <c r="I4072">
        <v>14.6</v>
      </c>
      <c r="J4072">
        <v>0</v>
      </c>
      <c r="K4072" t="s">
        <v>275</v>
      </c>
      <c r="L4072" t="s">
        <v>35</v>
      </c>
    </row>
    <row r="4073" spans="1:12" x14ac:dyDescent="0.25">
      <c r="A4073">
        <v>91</v>
      </c>
      <c r="B4073" s="93">
        <v>43293</v>
      </c>
      <c r="C4073">
        <v>7</v>
      </c>
      <c r="D4073" t="s">
        <v>93</v>
      </c>
      <c r="E4073">
        <v>2018</v>
      </c>
      <c r="F4073" t="s">
        <v>69</v>
      </c>
      <c r="G4073" t="s">
        <v>35</v>
      </c>
      <c r="H4073" t="s">
        <v>344</v>
      </c>
      <c r="I4073">
        <v>15</v>
      </c>
      <c r="J4073">
        <v>0</v>
      </c>
      <c r="K4073" t="s">
        <v>275</v>
      </c>
      <c r="L4073" t="s">
        <v>35</v>
      </c>
    </row>
    <row r="4074" spans="1:12" x14ac:dyDescent="0.25">
      <c r="A4074">
        <v>91</v>
      </c>
      <c r="B4074" s="93">
        <v>43293</v>
      </c>
      <c r="C4074">
        <v>7</v>
      </c>
      <c r="D4074" t="s">
        <v>93</v>
      </c>
      <c r="E4074">
        <v>2018</v>
      </c>
      <c r="F4074" t="s">
        <v>82</v>
      </c>
      <c r="G4074" t="s">
        <v>63</v>
      </c>
      <c r="H4074" t="s">
        <v>344</v>
      </c>
      <c r="I4074">
        <v>29.37</v>
      </c>
      <c r="J4074">
        <v>0</v>
      </c>
      <c r="K4074" t="s">
        <v>275</v>
      </c>
      <c r="L4074" t="s">
        <v>64</v>
      </c>
    </row>
    <row r="4075" spans="1:12" x14ac:dyDescent="0.25">
      <c r="A4075">
        <v>91</v>
      </c>
      <c r="B4075" s="93">
        <v>43293</v>
      </c>
      <c r="C4075">
        <v>7</v>
      </c>
      <c r="D4075" t="s">
        <v>93</v>
      </c>
      <c r="E4075">
        <v>2018</v>
      </c>
      <c r="F4075" t="s">
        <v>106</v>
      </c>
      <c r="G4075" t="s">
        <v>64</v>
      </c>
      <c r="H4075" t="s">
        <v>344</v>
      </c>
      <c r="I4075">
        <v>30</v>
      </c>
      <c r="J4075">
        <v>0</v>
      </c>
      <c r="K4075" t="s">
        <v>275</v>
      </c>
      <c r="L4075" t="s">
        <v>64</v>
      </c>
    </row>
    <row r="4076" spans="1:12" x14ac:dyDescent="0.25">
      <c r="A4076">
        <v>91</v>
      </c>
      <c r="B4076" s="93">
        <v>43293</v>
      </c>
      <c r="C4076">
        <v>7</v>
      </c>
      <c r="D4076" t="s">
        <v>93</v>
      </c>
      <c r="E4076">
        <v>2018</v>
      </c>
      <c r="F4076" t="s">
        <v>72</v>
      </c>
      <c r="G4076" t="s">
        <v>67</v>
      </c>
      <c r="H4076" t="s">
        <v>344</v>
      </c>
      <c r="I4076">
        <v>32.97</v>
      </c>
      <c r="J4076">
        <v>0</v>
      </c>
      <c r="K4076" t="s">
        <v>275</v>
      </c>
      <c r="L4076" t="s">
        <v>266</v>
      </c>
    </row>
    <row r="4077" spans="1:12" x14ac:dyDescent="0.25">
      <c r="A4077">
        <v>91</v>
      </c>
      <c r="B4077" s="93">
        <v>43293</v>
      </c>
      <c r="C4077">
        <v>7</v>
      </c>
      <c r="D4077" t="s">
        <v>93</v>
      </c>
      <c r="E4077">
        <v>2018</v>
      </c>
      <c r="F4077" t="s">
        <v>82</v>
      </c>
      <c r="G4077" t="s">
        <v>58</v>
      </c>
      <c r="H4077" t="s">
        <v>344</v>
      </c>
      <c r="I4077">
        <v>34.47</v>
      </c>
      <c r="J4077">
        <v>0</v>
      </c>
      <c r="K4077" t="s">
        <v>275</v>
      </c>
      <c r="L4077" t="s">
        <v>222</v>
      </c>
    </row>
    <row r="4078" spans="1:12" x14ac:dyDescent="0.25">
      <c r="A4078">
        <v>91</v>
      </c>
      <c r="B4078" s="93">
        <v>43293</v>
      </c>
      <c r="C4078">
        <v>7</v>
      </c>
      <c r="D4078" t="s">
        <v>93</v>
      </c>
      <c r="E4078">
        <v>2018</v>
      </c>
      <c r="F4078" t="s">
        <v>83</v>
      </c>
      <c r="G4078" t="s">
        <v>35</v>
      </c>
      <c r="H4078" t="s">
        <v>344</v>
      </c>
      <c r="I4078">
        <v>50.73</v>
      </c>
      <c r="J4078">
        <v>0</v>
      </c>
      <c r="K4078" t="s">
        <v>275</v>
      </c>
      <c r="L4078" t="s">
        <v>35</v>
      </c>
    </row>
    <row r="4079" spans="1:12" x14ac:dyDescent="0.25">
      <c r="A4079">
        <v>91</v>
      </c>
      <c r="B4079" s="93">
        <v>43293</v>
      </c>
      <c r="C4079">
        <v>7</v>
      </c>
      <c r="D4079" t="s">
        <v>93</v>
      </c>
      <c r="E4079">
        <v>2018</v>
      </c>
      <c r="F4079" t="s">
        <v>82</v>
      </c>
      <c r="G4079" t="s">
        <v>35</v>
      </c>
      <c r="H4079" t="s">
        <v>344</v>
      </c>
      <c r="I4079">
        <v>68</v>
      </c>
      <c r="J4079">
        <v>0</v>
      </c>
      <c r="K4079" t="s">
        <v>275</v>
      </c>
      <c r="L4079" t="s">
        <v>35</v>
      </c>
    </row>
    <row r="4080" spans="1:12" x14ac:dyDescent="0.25">
      <c r="A4080">
        <v>91</v>
      </c>
      <c r="B4080" s="93">
        <v>43293</v>
      </c>
      <c r="C4080">
        <v>7</v>
      </c>
      <c r="D4080" t="s">
        <v>93</v>
      </c>
      <c r="E4080">
        <v>2018</v>
      </c>
      <c r="F4080" t="s">
        <v>71</v>
      </c>
      <c r="G4080" t="s">
        <v>35</v>
      </c>
      <c r="H4080" t="s">
        <v>344</v>
      </c>
      <c r="I4080">
        <v>107.95</v>
      </c>
      <c r="J4080">
        <v>0</v>
      </c>
      <c r="K4080" t="s">
        <v>275</v>
      </c>
      <c r="L4080" t="s">
        <v>35</v>
      </c>
    </row>
    <row r="4081" spans="1:12" x14ac:dyDescent="0.25">
      <c r="A4081">
        <v>91</v>
      </c>
      <c r="B4081" s="93">
        <v>43293</v>
      </c>
      <c r="C4081">
        <v>7</v>
      </c>
      <c r="D4081" t="s">
        <v>93</v>
      </c>
      <c r="E4081">
        <v>2018</v>
      </c>
      <c r="F4081" t="s">
        <v>78</v>
      </c>
      <c r="G4081" t="s">
        <v>58</v>
      </c>
      <c r="H4081" t="s">
        <v>344</v>
      </c>
      <c r="I4081">
        <v>171.22</v>
      </c>
      <c r="J4081">
        <v>0</v>
      </c>
      <c r="K4081" t="s">
        <v>275</v>
      </c>
      <c r="L4081" t="s">
        <v>222</v>
      </c>
    </row>
    <row r="4082" spans="1:12" x14ac:dyDescent="0.25">
      <c r="A4082">
        <v>91</v>
      </c>
      <c r="B4082" s="93">
        <v>43293</v>
      </c>
      <c r="C4082">
        <v>7</v>
      </c>
      <c r="D4082" t="s">
        <v>93</v>
      </c>
      <c r="E4082">
        <v>2018</v>
      </c>
      <c r="F4082" t="s">
        <v>83</v>
      </c>
      <c r="G4082" t="s">
        <v>36</v>
      </c>
      <c r="H4082" t="s">
        <v>344</v>
      </c>
      <c r="I4082">
        <v>182.22</v>
      </c>
      <c r="J4082">
        <v>0</v>
      </c>
      <c r="K4082" t="s">
        <v>275</v>
      </c>
      <c r="L4082" t="s">
        <v>222</v>
      </c>
    </row>
    <row r="4083" spans="1:12" x14ac:dyDescent="0.25">
      <c r="A4083">
        <v>91</v>
      </c>
      <c r="B4083" s="93">
        <v>43293</v>
      </c>
      <c r="C4083">
        <v>7</v>
      </c>
      <c r="D4083" t="s">
        <v>93</v>
      </c>
      <c r="E4083">
        <v>2018</v>
      </c>
      <c r="F4083" t="s">
        <v>82</v>
      </c>
      <c r="G4083" t="s">
        <v>66</v>
      </c>
      <c r="H4083" t="s">
        <v>344</v>
      </c>
      <c r="I4083">
        <v>497.56</v>
      </c>
      <c r="J4083">
        <v>0</v>
      </c>
      <c r="K4083" t="s">
        <v>275</v>
      </c>
      <c r="L4083" t="s">
        <v>35</v>
      </c>
    </row>
    <row r="4084" spans="1:12" x14ac:dyDescent="0.25">
      <c r="A4084">
        <v>91</v>
      </c>
      <c r="B4084" s="93">
        <v>43294</v>
      </c>
      <c r="C4084">
        <v>7</v>
      </c>
      <c r="D4084" t="s">
        <v>93</v>
      </c>
      <c r="E4084">
        <v>2018</v>
      </c>
      <c r="F4084" t="s">
        <v>69</v>
      </c>
      <c r="G4084" t="s">
        <v>35</v>
      </c>
      <c r="H4084" t="s">
        <v>346</v>
      </c>
      <c r="I4084">
        <v>10</v>
      </c>
      <c r="J4084">
        <v>0</v>
      </c>
      <c r="K4084" t="s">
        <v>275</v>
      </c>
      <c r="L4084" t="s">
        <v>35</v>
      </c>
    </row>
    <row r="4085" spans="1:12" x14ac:dyDescent="0.25">
      <c r="A4085">
        <v>91</v>
      </c>
      <c r="B4085" s="93">
        <v>43294</v>
      </c>
      <c r="C4085">
        <v>7</v>
      </c>
      <c r="D4085" t="s">
        <v>93</v>
      </c>
      <c r="E4085">
        <v>2018</v>
      </c>
      <c r="F4085" t="s">
        <v>72</v>
      </c>
      <c r="G4085" t="s">
        <v>35</v>
      </c>
      <c r="H4085" t="s">
        <v>346</v>
      </c>
      <c r="I4085">
        <v>30</v>
      </c>
      <c r="J4085">
        <v>0</v>
      </c>
      <c r="K4085" t="s">
        <v>275</v>
      </c>
      <c r="L4085" t="s">
        <v>35</v>
      </c>
    </row>
    <row r="4086" spans="1:12" x14ac:dyDescent="0.25">
      <c r="A4086">
        <v>91</v>
      </c>
      <c r="B4086" s="93">
        <v>43294</v>
      </c>
      <c r="C4086">
        <v>7</v>
      </c>
      <c r="D4086" t="s">
        <v>93</v>
      </c>
      <c r="E4086">
        <v>2018</v>
      </c>
      <c r="F4086" t="s">
        <v>69</v>
      </c>
      <c r="G4086" t="s">
        <v>66</v>
      </c>
      <c r="H4086" t="s">
        <v>346</v>
      </c>
      <c r="I4086">
        <v>63.8</v>
      </c>
      <c r="J4086">
        <v>0</v>
      </c>
      <c r="K4086" t="s">
        <v>275</v>
      </c>
      <c r="L4086" t="s">
        <v>35</v>
      </c>
    </row>
    <row r="4087" spans="1:12" x14ac:dyDescent="0.25">
      <c r="A4087">
        <v>91</v>
      </c>
      <c r="B4087" s="93">
        <v>43294</v>
      </c>
      <c r="C4087">
        <v>7</v>
      </c>
      <c r="D4087" t="s">
        <v>93</v>
      </c>
      <c r="E4087">
        <v>2018</v>
      </c>
      <c r="F4087" t="s">
        <v>85</v>
      </c>
      <c r="G4087" t="s">
        <v>66</v>
      </c>
      <c r="H4087" t="s">
        <v>346</v>
      </c>
      <c r="I4087">
        <v>91.6</v>
      </c>
      <c r="J4087">
        <v>0</v>
      </c>
      <c r="K4087" t="s">
        <v>275</v>
      </c>
      <c r="L4087" t="s">
        <v>35</v>
      </c>
    </row>
    <row r="4088" spans="1:12" x14ac:dyDescent="0.25">
      <c r="A4088">
        <v>91</v>
      </c>
      <c r="B4088" s="93">
        <v>43294</v>
      </c>
      <c r="C4088">
        <v>7</v>
      </c>
      <c r="D4088" t="s">
        <v>93</v>
      </c>
      <c r="E4088">
        <v>2018</v>
      </c>
      <c r="F4088" t="s">
        <v>83</v>
      </c>
      <c r="G4088" t="s">
        <v>66</v>
      </c>
      <c r="H4088" t="s">
        <v>346</v>
      </c>
      <c r="I4088">
        <v>94</v>
      </c>
      <c r="J4088">
        <v>0</v>
      </c>
      <c r="K4088" t="s">
        <v>275</v>
      </c>
      <c r="L4088" t="s">
        <v>35</v>
      </c>
    </row>
    <row r="4089" spans="1:12" x14ac:dyDescent="0.25">
      <c r="A4089">
        <v>91</v>
      </c>
      <c r="B4089" s="93">
        <v>43294</v>
      </c>
      <c r="C4089">
        <v>7</v>
      </c>
      <c r="D4089" t="s">
        <v>93</v>
      </c>
      <c r="E4089">
        <v>2018</v>
      </c>
      <c r="F4089" t="s">
        <v>76</v>
      </c>
      <c r="G4089" t="s">
        <v>35</v>
      </c>
      <c r="H4089" t="s">
        <v>346</v>
      </c>
      <c r="I4089">
        <v>145</v>
      </c>
      <c r="J4089">
        <v>0</v>
      </c>
      <c r="K4089" t="s">
        <v>275</v>
      </c>
      <c r="L4089" t="s">
        <v>35</v>
      </c>
    </row>
    <row r="4090" spans="1:12" x14ac:dyDescent="0.25">
      <c r="A4090">
        <v>91</v>
      </c>
      <c r="B4090" s="93">
        <v>43294</v>
      </c>
      <c r="C4090">
        <v>7</v>
      </c>
      <c r="D4090" t="s">
        <v>93</v>
      </c>
      <c r="E4090">
        <v>2018</v>
      </c>
      <c r="F4090" t="s">
        <v>84</v>
      </c>
      <c r="G4090" t="s">
        <v>66</v>
      </c>
      <c r="H4090" t="s">
        <v>346</v>
      </c>
      <c r="I4090">
        <v>681.65</v>
      </c>
      <c r="J4090">
        <v>0</v>
      </c>
      <c r="K4090" t="s">
        <v>275</v>
      </c>
      <c r="L4090" t="s">
        <v>35</v>
      </c>
    </row>
    <row r="4091" spans="1:12" x14ac:dyDescent="0.25">
      <c r="A4091">
        <v>91</v>
      </c>
      <c r="B4091" s="93">
        <v>43294</v>
      </c>
      <c r="C4091">
        <v>7</v>
      </c>
      <c r="D4091" t="s">
        <v>93</v>
      </c>
      <c r="E4091">
        <v>2018</v>
      </c>
      <c r="F4091" t="s">
        <v>78</v>
      </c>
      <c r="G4091" t="s">
        <v>66</v>
      </c>
      <c r="H4091" t="s">
        <v>346</v>
      </c>
      <c r="I4091">
        <v>805.4</v>
      </c>
      <c r="J4091">
        <v>0</v>
      </c>
      <c r="K4091" t="s">
        <v>275</v>
      </c>
      <c r="L4091" t="s">
        <v>35</v>
      </c>
    </row>
    <row r="4092" spans="1:12" x14ac:dyDescent="0.25">
      <c r="A4092">
        <v>91</v>
      </c>
      <c r="B4092" s="93">
        <v>43294</v>
      </c>
      <c r="C4092">
        <v>7</v>
      </c>
      <c r="D4092" t="s">
        <v>93</v>
      </c>
      <c r="E4092">
        <v>2018</v>
      </c>
      <c r="F4092" t="s">
        <v>68</v>
      </c>
      <c r="G4092" t="s">
        <v>66</v>
      </c>
      <c r="H4092" t="s">
        <v>346</v>
      </c>
      <c r="I4092">
        <v>915.4</v>
      </c>
      <c r="J4092">
        <v>0</v>
      </c>
      <c r="K4092" t="s">
        <v>275</v>
      </c>
      <c r="L4092" t="s">
        <v>35</v>
      </c>
    </row>
    <row r="4093" spans="1:12" x14ac:dyDescent="0.25">
      <c r="A4093">
        <v>91</v>
      </c>
      <c r="B4093" s="93">
        <v>43295</v>
      </c>
      <c r="C4093">
        <v>7</v>
      </c>
      <c r="D4093" t="s">
        <v>93</v>
      </c>
      <c r="E4093">
        <v>2018</v>
      </c>
      <c r="F4093" t="s">
        <v>69</v>
      </c>
      <c r="G4093" t="s">
        <v>35</v>
      </c>
      <c r="H4093" t="s">
        <v>347</v>
      </c>
      <c r="I4093">
        <v>2.25</v>
      </c>
      <c r="J4093">
        <v>0</v>
      </c>
      <c r="K4093" t="s">
        <v>275</v>
      </c>
      <c r="L4093" t="s">
        <v>35</v>
      </c>
    </row>
    <row r="4094" spans="1:12" x14ac:dyDescent="0.25">
      <c r="A4094">
        <v>91</v>
      </c>
      <c r="B4094" s="93">
        <v>43295</v>
      </c>
      <c r="C4094">
        <v>7</v>
      </c>
      <c r="D4094" t="s">
        <v>93</v>
      </c>
      <c r="E4094">
        <v>2018</v>
      </c>
      <c r="F4094" t="s">
        <v>71</v>
      </c>
      <c r="G4094" t="s">
        <v>35</v>
      </c>
      <c r="H4094" t="s">
        <v>347</v>
      </c>
      <c r="I4094">
        <v>10.45</v>
      </c>
      <c r="J4094">
        <v>0</v>
      </c>
      <c r="K4094" t="s">
        <v>275</v>
      </c>
      <c r="L4094" t="s">
        <v>35</v>
      </c>
    </row>
    <row r="4095" spans="1:12" x14ac:dyDescent="0.25">
      <c r="A4095">
        <v>91</v>
      </c>
      <c r="B4095" s="93">
        <v>43295</v>
      </c>
      <c r="C4095">
        <v>7</v>
      </c>
      <c r="D4095" t="s">
        <v>93</v>
      </c>
      <c r="E4095">
        <v>2018</v>
      </c>
      <c r="F4095" t="s">
        <v>71</v>
      </c>
      <c r="G4095" t="s">
        <v>36</v>
      </c>
      <c r="H4095" t="s">
        <v>347</v>
      </c>
      <c r="I4095">
        <v>20</v>
      </c>
      <c r="J4095">
        <v>0</v>
      </c>
      <c r="K4095" t="s">
        <v>275</v>
      </c>
      <c r="L4095" t="s">
        <v>222</v>
      </c>
    </row>
    <row r="4096" spans="1:12" x14ac:dyDescent="0.25">
      <c r="A4096">
        <v>91</v>
      </c>
      <c r="B4096" s="93">
        <v>43295</v>
      </c>
      <c r="C4096">
        <v>7</v>
      </c>
      <c r="D4096" t="s">
        <v>93</v>
      </c>
      <c r="E4096">
        <v>2018</v>
      </c>
      <c r="F4096" t="s">
        <v>77</v>
      </c>
      <c r="G4096" t="s">
        <v>35</v>
      </c>
      <c r="H4096" t="s">
        <v>347</v>
      </c>
      <c r="I4096">
        <v>24</v>
      </c>
      <c r="J4096">
        <v>0</v>
      </c>
      <c r="K4096" t="s">
        <v>275</v>
      </c>
      <c r="L4096" t="s">
        <v>35</v>
      </c>
    </row>
    <row r="4097" spans="1:12" x14ac:dyDescent="0.25">
      <c r="A4097">
        <v>91</v>
      </c>
      <c r="B4097" s="93">
        <v>43295</v>
      </c>
      <c r="C4097">
        <v>7</v>
      </c>
      <c r="D4097" t="s">
        <v>93</v>
      </c>
      <c r="E4097">
        <v>2018</v>
      </c>
      <c r="F4097" t="s">
        <v>107</v>
      </c>
      <c r="G4097" t="s">
        <v>35</v>
      </c>
      <c r="H4097" t="s">
        <v>347</v>
      </c>
      <c r="I4097">
        <v>35.6</v>
      </c>
      <c r="J4097">
        <v>0</v>
      </c>
      <c r="K4097" t="s">
        <v>275</v>
      </c>
      <c r="L4097" t="s">
        <v>35</v>
      </c>
    </row>
    <row r="4098" spans="1:12" x14ac:dyDescent="0.25">
      <c r="A4098">
        <v>91</v>
      </c>
      <c r="B4098" s="93">
        <v>43295</v>
      </c>
      <c r="C4098">
        <v>7</v>
      </c>
      <c r="D4098" t="s">
        <v>93</v>
      </c>
      <c r="E4098">
        <v>2018</v>
      </c>
      <c r="F4098" t="s">
        <v>74</v>
      </c>
      <c r="G4098" t="s">
        <v>35</v>
      </c>
      <c r="H4098" t="s">
        <v>347</v>
      </c>
      <c r="I4098">
        <v>89</v>
      </c>
      <c r="J4098">
        <v>0</v>
      </c>
      <c r="K4098" t="s">
        <v>275</v>
      </c>
      <c r="L4098" t="s">
        <v>35</v>
      </c>
    </row>
    <row r="4099" spans="1:12" x14ac:dyDescent="0.25">
      <c r="A4099">
        <v>91</v>
      </c>
      <c r="B4099" s="93">
        <v>43297</v>
      </c>
      <c r="C4099">
        <v>7</v>
      </c>
      <c r="D4099" t="s">
        <v>93</v>
      </c>
      <c r="E4099">
        <v>2018</v>
      </c>
      <c r="F4099" t="s">
        <v>78</v>
      </c>
      <c r="G4099" t="s">
        <v>64</v>
      </c>
      <c r="H4099" t="s">
        <v>348</v>
      </c>
      <c r="I4099">
        <v>8</v>
      </c>
      <c r="J4099">
        <v>0</v>
      </c>
      <c r="K4099" t="s">
        <v>275</v>
      </c>
      <c r="L4099" t="s">
        <v>64</v>
      </c>
    </row>
    <row r="4100" spans="1:12" x14ac:dyDescent="0.25">
      <c r="A4100">
        <v>91</v>
      </c>
      <c r="B4100" s="93">
        <v>43297</v>
      </c>
      <c r="C4100">
        <v>7</v>
      </c>
      <c r="D4100" t="s">
        <v>93</v>
      </c>
      <c r="E4100">
        <v>2018</v>
      </c>
      <c r="F4100" t="s">
        <v>71</v>
      </c>
      <c r="G4100" t="s">
        <v>64</v>
      </c>
      <c r="H4100" t="s">
        <v>348</v>
      </c>
      <c r="I4100">
        <v>22.75</v>
      </c>
      <c r="J4100">
        <v>0</v>
      </c>
      <c r="K4100" t="s">
        <v>275</v>
      </c>
      <c r="L4100" t="s">
        <v>64</v>
      </c>
    </row>
    <row r="4101" spans="1:12" x14ac:dyDescent="0.25">
      <c r="A4101">
        <v>91</v>
      </c>
      <c r="B4101" s="93">
        <v>43297</v>
      </c>
      <c r="C4101">
        <v>7</v>
      </c>
      <c r="D4101" t="s">
        <v>93</v>
      </c>
      <c r="E4101">
        <v>2018</v>
      </c>
      <c r="F4101" t="s">
        <v>69</v>
      </c>
      <c r="G4101" t="s">
        <v>64</v>
      </c>
      <c r="H4101" t="s">
        <v>348</v>
      </c>
      <c r="I4101">
        <v>25.95</v>
      </c>
      <c r="J4101">
        <v>0</v>
      </c>
      <c r="K4101" t="s">
        <v>275</v>
      </c>
      <c r="L4101" t="s">
        <v>64</v>
      </c>
    </row>
    <row r="4102" spans="1:12" x14ac:dyDescent="0.25">
      <c r="A4102">
        <v>91</v>
      </c>
      <c r="B4102" s="93">
        <v>43297</v>
      </c>
      <c r="C4102">
        <v>7</v>
      </c>
      <c r="D4102" t="s">
        <v>93</v>
      </c>
      <c r="E4102">
        <v>2018</v>
      </c>
      <c r="F4102" t="s">
        <v>69</v>
      </c>
      <c r="G4102" t="s">
        <v>36</v>
      </c>
      <c r="H4102" t="s">
        <v>348</v>
      </c>
      <c r="I4102">
        <v>64.900000000000006</v>
      </c>
      <c r="J4102">
        <v>0</v>
      </c>
      <c r="K4102" t="s">
        <v>275</v>
      </c>
      <c r="L4102" t="s">
        <v>222</v>
      </c>
    </row>
    <row r="4103" spans="1:12" x14ac:dyDescent="0.25">
      <c r="A4103">
        <v>91</v>
      </c>
      <c r="B4103" s="93">
        <v>43297</v>
      </c>
      <c r="C4103">
        <v>7</v>
      </c>
      <c r="D4103" t="s">
        <v>93</v>
      </c>
      <c r="E4103">
        <v>2018</v>
      </c>
      <c r="F4103" t="s">
        <v>107</v>
      </c>
      <c r="G4103" t="s">
        <v>105</v>
      </c>
      <c r="H4103" t="s">
        <v>348</v>
      </c>
      <c r="I4103">
        <v>162.5</v>
      </c>
      <c r="J4103">
        <v>0</v>
      </c>
      <c r="K4103" t="s">
        <v>275</v>
      </c>
      <c r="L4103" t="s">
        <v>266</v>
      </c>
    </row>
    <row r="4104" spans="1:12" x14ac:dyDescent="0.25">
      <c r="A4104">
        <v>91</v>
      </c>
      <c r="B4104" s="93">
        <v>43297</v>
      </c>
      <c r="C4104">
        <v>7</v>
      </c>
      <c r="D4104" t="s">
        <v>93</v>
      </c>
      <c r="E4104">
        <v>2018</v>
      </c>
      <c r="F4104" t="s">
        <v>77</v>
      </c>
      <c r="G4104" t="s">
        <v>105</v>
      </c>
      <c r="H4104" t="s">
        <v>348</v>
      </c>
      <c r="I4104">
        <v>390</v>
      </c>
      <c r="J4104">
        <v>0</v>
      </c>
      <c r="K4104" t="s">
        <v>275</v>
      </c>
      <c r="L4104" t="s">
        <v>266</v>
      </c>
    </row>
    <row r="4105" spans="1:12" x14ac:dyDescent="0.25">
      <c r="A4105">
        <v>91</v>
      </c>
      <c r="B4105" s="93">
        <v>43298</v>
      </c>
      <c r="C4105">
        <v>7</v>
      </c>
      <c r="D4105" t="s">
        <v>93</v>
      </c>
      <c r="E4105">
        <v>2018</v>
      </c>
      <c r="F4105" t="s">
        <v>71</v>
      </c>
      <c r="G4105" t="s">
        <v>35</v>
      </c>
      <c r="H4105" t="s">
        <v>351</v>
      </c>
      <c r="I4105">
        <v>3.47</v>
      </c>
      <c r="J4105">
        <v>0</v>
      </c>
      <c r="K4105" t="s">
        <v>275</v>
      </c>
      <c r="L4105" t="s">
        <v>35</v>
      </c>
    </row>
    <row r="4106" spans="1:12" x14ac:dyDescent="0.25">
      <c r="A4106">
        <v>91</v>
      </c>
      <c r="B4106" s="93">
        <v>43298</v>
      </c>
      <c r="C4106">
        <v>7</v>
      </c>
      <c r="D4106" t="s">
        <v>93</v>
      </c>
      <c r="E4106">
        <v>2018</v>
      </c>
      <c r="F4106" t="s">
        <v>86</v>
      </c>
      <c r="G4106" t="s">
        <v>66</v>
      </c>
      <c r="H4106" t="s">
        <v>351</v>
      </c>
      <c r="I4106">
        <v>41.4</v>
      </c>
      <c r="J4106">
        <v>0</v>
      </c>
      <c r="K4106" t="s">
        <v>275</v>
      </c>
      <c r="L4106" t="s">
        <v>35</v>
      </c>
    </row>
    <row r="4107" spans="1:12" x14ac:dyDescent="0.25">
      <c r="A4107">
        <v>91</v>
      </c>
      <c r="B4107" s="93">
        <v>43298</v>
      </c>
      <c r="C4107">
        <v>7</v>
      </c>
      <c r="D4107" t="s">
        <v>93</v>
      </c>
      <c r="E4107">
        <v>2018</v>
      </c>
      <c r="F4107" t="s">
        <v>70</v>
      </c>
      <c r="G4107" t="s">
        <v>58</v>
      </c>
      <c r="H4107" t="s">
        <v>351</v>
      </c>
      <c r="I4107">
        <v>53.85</v>
      </c>
      <c r="J4107">
        <v>0</v>
      </c>
      <c r="K4107" t="s">
        <v>275</v>
      </c>
      <c r="L4107" t="s">
        <v>222</v>
      </c>
    </row>
    <row r="4108" spans="1:12" x14ac:dyDescent="0.25">
      <c r="A4108">
        <v>91</v>
      </c>
      <c r="B4108" s="93">
        <v>43298</v>
      </c>
      <c r="C4108">
        <v>7</v>
      </c>
      <c r="D4108" t="s">
        <v>93</v>
      </c>
      <c r="E4108">
        <v>2018</v>
      </c>
      <c r="F4108" t="s">
        <v>82</v>
      </c>
      <c r="G4108" t="s">
        <v>67</v>
      </c>
      <c r="H4108" t="s">
        <v>351</v>
      </c>
      <c r="I4108">
        <v>76.98</v>
      </c>
      <c r="J4108">
        <v>0</v>
      </c>
      <c r="K4108" t="s">
        <v>275</v>
      </c>
      <c r="L4108" t="s">
        <v>266</v>
      </c>
    </row>
    <row r="4109" spans="1:12" x14ac:dyDescent="0.25">
      <c r="A4109">
        <v>91</v>
      </c>
      <c r="B4109" s="93">
        <v>43298</v>
      </c>
      <c r="C4109">
        <v>7</v>
      </c>
      <c r="D4109" t="s">
        <v>93</v>
      </c>
      <c r="E4109">
        <v>2018</v>
      </c>
      <c r="F4109" t="s">
        <v>77</v>
      </c>
      <c r="G4109" t="s">
        <v>35</v>
      </c>
      <c r="H4109" t="s">
        <v>351</v>
      </c>
      <c r="I4109">
        <v>225.5</v>
      </c>
      <c r="J4109">
        <v>0</v>
      </c>
      <c r="K4109" t="s">
        <v>275</v>
      </c>
      <c r="L4109" t="s">
        <v>35</v>
      </c>
    </row>
    <row r="4110" spans="1:12" x14ac:dyDescent="0.25">
      <c r="A4110">
        <v>91</v>
      </c>
      <c r="B4110" s="93">
        <v>43298</v>
      </c>
      <c r="C4110">
        <v>7</v>
      </c>
      <c r="D4110" t="s">
        <v>93</v>
      </c>
      <c r="E4110">
        <v>2018</v>
      </c>
      <c r="F4110" t="s">
        <v>77</v>
      </c>
      <c r="G4110" t="s">
        <v>66</v>
      </c>
      <c r="H4110" t="s">
        <v>351</v>
      </c>
      <c r="I4110">
        <v>700.28</v>
      </c>
      <c r="J4110">
        <v>0</v>
      </c>
      <c r="K4110" t="s">
        <v>275</v>
      </c>
      <c r="L4110" t="s">
        <v>35</v>
      </c>
    </row>
    <row r="4111" spans="1:12" x14ac:dyDescent="0.25">
      <c r="A4111">
        <v>91</v>
      </c>
      <c r="B4111" s="93">
        <v>43300</v>
      </c>
      <c r="C4111">
        <v>7</v>
      </c>
      <c r="D4111" t="s">
        <v>93</v>
      </c>
      <c r="E4111">
        <v>2018</v>
      </c>
      <c r="F4111" t="s">
        <v>83</v>
      </c>
      <c r="G4111" t="s">
        <v>36</v>
      </c>
      <c r="H4111" t="s">
        <v>355</v>
      </c>
      <c r="I4111">
        <v>26.23</v>
      </c>
      <c r="J4111">
        <v>0</v>
      </c>
      <c r="K4111" t="s">
        <v>275</v>
      </c>
      <c r="L4111" t="s">
        <v>222</v>
      </c>
    </row>
    <row r="4112" spans="1:12" x14ac:dyDescent="0.25">
      <c r="A4112">
        <v>91</v>
      </c>
      <c r="B4112" s="93">
        <v>43300</v>
      </c>
      <c r="C4112">
        <v>7</v>
      </c>
      <c r="D4112" t="s">
        <v>93</v>
      </c>
      <c r="E4112">
        <v>2018</v>
      </c>
      <c r="F4112" t="s">
        <v>106</v>
      </c>
      <c r="G4112" t="s">
        <v>35</v>
      </c>
      <c r="H4112" t="s">
        <v>355</v>
      </c>
      <c r="I4112">
        <v>36.590000000000003</v>
      </c>
      <c r="J4112">
        <v>0</v>
      </c>
      <c r="K4112" t="s">
        <v>275</v>
      </c>
      <c r="L4112" t="s">
        <v>35</v>
      </c>
    </row>
    <row r="4113" spans="1:12" x14ac:dyDescent="0.25">
      <c r="A4113">
        <v>91</v>
      </c>
      <c r="B4113" s="93">
        <v>43300</v>
      </c>
      <c r="C4113">
        <v>7</v>
      </c>
      <c r="D4113" t="s">
        <v>93</v>
      </c>
      <c r="E4113">
        <v>2018</v>
      </c>
      <c r="F4113" t="s">
        <v>78</v>
      </c>
      <c r="G4113" t="s">
        <v>36</v>
      </c>
      <c r="H4113" t="s">
        <v>355</v>
      </c>
      <c r="I4113">
        <v>88.9</v>
      </c>
      <c r="J4113">
        <v>0</v>
      </c>
      <c r="K4113" t="s">
        <v>275</v>
      </c>
      <c r="L4113" t="s">
        <v>222</v>
      </c>
    </row>
    <row r="4114" spans="1:12" x14ac:dyDescent="0.25">
      <c r="A4114">
        <v>91</v>
      </c>
      <c r="B4114" s="93">
        <v>43300</v>
      </c>
      <c r="C4114">
        <v>7</v>
      </c>
      <c r="D4114" t="s">
        <v>93</v>
      </c>
      <c r="E4114">
        <v>2018</v>
      </c>
      <c r="F4114" t="s">
        <v>74</v>
      </c>
      <c r="G4114" t="s">
        <v>35</v>
      </c>
      <c r="H4114" t="s">
        <v>355</v>
      </c>
      <c r="I4114">
        <v>121.68</v>
      </c>
      <c r="J4114">
        <v>0</v>
      </c>
      <c r="K4114" t="s">
        <v>275</v>
      </c>
      <c r="L4114" t="s">
        <v>35</v>
      </c>
    </row>
    <row r="4115" spans="1:12" x14ac:dyDescent="0.25">
      <c r="A4115">
        <v>91</v>
      </c>
      <c r="B4115" s="93">
        <v>43301</v>
      </c>
      <c r="C4115">
        <v>7</v>
      </c>
      <c r="D4115" t="s">
        <v>93</v>
      </c>
      <c r="E4115">
        <v>2018</v>
      </c>
      <c r="F4115" t="s">
        <v>68</v>
      </c>
      <c r="G4115" t="s">
        <v>35</v>
      </c>
      <c r="H4115" t="s">
        <v>358</v>
      </c>
      <c r="I4115">
        <v>5</v>
      </c>
      <c r="J4115">
        <v>0</v>
      </c>
      <c r="K4115" t="s">
        <v>275</v>
      </c>
      <c r="L4115" t="s">
        <v>35</v>
      </c>
    </row>
    <row r="4116" spans="1:12" x14ac:dyDescent="0.25">
      <c r="A4116">
        <v>91</v>
      </c>
      <c r="B4116" s="93">
        <v>43301</v>
      </c>
      <c r="C4116">
        <v>7</v>
      </c>
      <c r="D4116" t="s">
        <v>93</v>
      </c>
      <c r="E4116">
        <v>2018</v>
      </c>
      <c r="F4116" t="s">
        <v>78</v>
      </c>
      <c r="G4116" t="s">
        <v>36</v>
      </c>
      <c r="H4116" t="s">
        <v>358</v>
      </c>
      <c r="I4116">
        <v>11.49</v>
      </c>
      <c r="J4116">
        <v>0</v>
      </c>
      <c r="K4116" t="s">
        <v>275</v>
      </c>
      <c r="L4116" t="s">
        <v>222</v>
      </c>
    </row>
    <row r="4117" spans="1:12" x14ac:dyDescent="0.25">
      <c r="A4117">
        <v>91</v>
      </c>
      <c r="B4117" s="93">
        <v>43301</v>
      </c>
      <c r="C4117">
        <v>7</v>
      </c>
      <c r="D4117" t="s">
        <v>93</v>
      </c>
      <c r="E4117">
        <v>2018</v>
      </c>
      <c r="F4117" t="s">
        <v>69</v>
      </c>
      <c r="G4117" t="s">
        <v>35</v>
      </c>
      <c r="H4117" t="s">
        <v>358</v>
      </c>
      <c r="I4117">
        <v>30</v>
      </c>
      <c r="J4117">
        <v>0</v>
      </c>
      <c r="K4117" t="s">
        <v>275</v>
      </c>
      <c r="L4117" t="s">
        <v>35</v>
      </c>
    </row>
    <row r="4118" spans="1:12" x14ac:dyDescent="0.25">
      <c r="A4118">
        <v>91</v>
      </c>
      <c r="B4118" s="93">
        <v>43301</v>
      </c>
      <c r="C4118">
        <v>7</v>
      </c>
      <c r="D4118" t="s">
        <v>93</v>
      </c>
      <c r="E4118">
        <v>2018</v>
      </c>
      <c r="F4118" t="s">
        <v>71</v>
      </c>
      <c r="G4118" t="s">
        <v>35</v>
      </c>
      <c r="H4118" t="s">
        <v>358</v>
      </c>
      <c r="I4118">
        <v>33.770000000000003</v>
      </c>
      <c r="J4118">
        <v>0</v>
      </c>
      <c r="K4118" t="s">
        <v>275</v>
      </c>
      <c r="L4118" t="s">
        <v>35</v>
      </c>
    </row>
    <row r="4119" spans="1:12" x14ac:dyDescent="0.25">
      <c r="A4119">
        <v>91</v>
      </c>
      <c r="B4119" s="93">
        <v>43301</v>
      </c>
      <c r="C4119">
        <v>7</v>
      </c>
      <c r="D4119" t="s">
        <v>93</v>
      </c>
      <c r="E4119">
        <v>2018</v>
      </c>
      <c r="F4119" t="s">
        <v>72</v>
      </c>
      <c r="G4119" t="s">
        <v>35</v>
      </c>
      <c r="H4119" t="s">
        <v>358</v>
      </c>
      <c r="I4119">
        <v>133</v>
      </c>
      <c r="J4119">
        <v>0</v>
      </c>
      <c r="K4119" t="s">
        <v>275</v>
      </c>
      <c r="L4119" t="s">
        <v>35</v>
      </c>
    </row>
    <row r="4120" spans="1:12" x14ac:dyDescent="0.25">
      <c r="A4120">
        <v>91</v>
      </c>
      <c r="B4120" s="93">
        <v>43301</v>
      </c>
      <c r="C4120">
        <v>7</v>
      </c>
      <c r="D4120" t="s">
        <v>93</v>
      </c>
      <c r="E4120">
        <v>2018</v>
      </c>
      <c r="F4120" t="s">
        <v>127</v>
      </c>
      <c r="G4120" t="s">
        <v>64</v>
      </c>
      <c r="H4120" t="s">
        <v>358</v>
      </c>
      <c r="I4120">
        <v>281.54000000000002</v>
      </c>
      <c r="J4120">
        <v>0</v>
      </c>
      <c r="K4120" t="s">
        <v>275</v>
      </c>
      <c r="L4120" t="s">
        <v>64</v>
      </c>
    </row>
    <row r="4121" spans="1:12" x14ac:dyDescent="0.25">
      <c r="A4121">
        <v>91</v>
      </c>
      <c r="B4121" s="93">
        <v>43301</v>
      </c>
      <c r="C4121">
        <v>7</v>
      </c>
      <c r="D4121" t="s">
        <v>93</v>
      </c>
      <c r="E4121">
        <v>2018</v>
      </c>
      <c r="F4121" t="s">
        <v>72</v>
      </c>
      <c r="G4121" t="s">
        <v>58</v>
      </c>
      <c r="H4121" t="s">
        <v>358</v>
      </c>
      <c r="I4121">
        <v>0</v>
      </c>
      <c r="J4121">
        <v>5</v>
      </c>
      <c r="K4121" t="s">
        <v>275</v>
      </c>
      <c r="L4121" t="s">
        <v>222</v>
      </c>
    </row>
    <row r="4122" spans="1:12" x14ac:dyDescent="0.25">
      <c r="A4122">
        <v>91</v>
      </c>
      <c r="B4122" s="93">
        <v>43302</v>
      </c>
      <c r="C4122">
        <v>7</v>
      </c>
      <c r="D4122" t="s">
        <v>93</v>
      </c>
      <c r="E4122">
        <v>2018</v>
      </c>
      <c r="F4122" t="s">
        <v>110</v>
      </c>
      <c r="G4122" t="s">
        <v>35</v>
      </c>
      <c r="H4122" t="s">
        <v>359</v>
      </c>
      <c r="I4122">
        <v>16.600000000000001</v>
      </c>
      <c r="J4122">
        <v>0</v>
      </c>
      <c r="K4122" t="s">
        <v>275</v>
      </c>
      <c r="L4122" t="s">
        <v>35</v>
      </c>
    </row>
    <row r="4123" spans="1:12" x14ac:dyDescent="0.25">
      <c r="A4123">
        <v>91</v>
      </c>
      <c r="B4123" s="93">
        <v>43302</v>
      </c>
      <c r="C4123">
        <v>7</v>
      </c>
      <c r="D4123" t="s">
        <v>93</v>
      </c>
      <c r="E4123">
        <v>2018</v>
      </c>
      <c r="F4123" t="s">
        <v>68</v>
      </c>
      <c r="G4123" t="s">
        <v>36</v>
      </c>
      <c r="H4123" t="s">
        <v>359</v>
      </c>
      <c r="I4123">
        <v>24.65</v>
      </c>
      <c r="J4123">
        <v>0</v>
      </c>
      <c r="K4123" t="s">
        <v>275</v>
      </c>
      <c r="L4123" t="s">
        <v>222</v>
      </c>
    </row>
    <row r="4124" spans="1:12" x14ac:dyDescent="0.25">
      <c r="A4124">
        <v>91</v>
      </c>
      <c r="B4124" s="93">
        <v>43302</v>
      </c>
      <c r="C4124">
        <v>7</v>
      </c>
      <c r="D4124" t="s">
        <v>93</v>
      </c>
      <c r="E4124">
        <v>2018</v>
      </c>
      <c r="F4124" t="s">
        <v>68</v>
      </c>
      <c r="G4124" t="s">
        <v>64</v>
      </c>
      <c r="H4124" t="s">
        <v>359</v>
      </c>
      <c r="I4124">
        <v>54.79</v>
      </c>
      <c r="J4124">
        <v>0</v>
      </c>
      <c r="K4124" t="s">
        <v>275</v>
      </c>
      <c r="L4124" t="s">
        <v>64</v>
      </c>
    </row>
    <row r="4125" spans="1:12" x14ac:dyDescent="0.25">
      <c r="A4125">
        <v>91</v>
      </c>
      <c r="B4125" s="93">
        <v>43302</v>
      </c>
      <c r="C4125">
        <v>7</v>
      </c>
      <c r="D4125" t="s">
        <v>93</v>
      </c>
      <c r="E4125">
        <v>2018</v>
      </c>
      <c r="F4125" t="s">
        <v>78</v>
      </c>
      <c r="G4125" t="s">
        <v>36</v>
      </c>
      <c r="H4125" t="s">
        <v>359</v>
      </c>
      <c r="I4125">
        <v>118.93</v>
      </c>
      <c r="J4125">
        <v>0</v>
      </c>
      <c r="K4125" t="s">
        <v>275</v>
      </c>
      <c r="L4125" t="s">
        <v>222</v>
      </c>
    </row>
    <row r="4126" spans="1:12" x14ac:dyDescent="0.25">
      <c r="A4126">
        <v>91</v>
      </c>
      <c r="B4126" s="93">
        <v>43304</v>
      </c>
      <c r="C4126">
        <v>7</v>
      </c>
      <c r="D4126" t="s">
        <v>93</v>
      </c>
      <c r="E4126">
        <v>2018</v>
      </c>
      <c r="F4126" t="s">
        <v>71</v>
      </c>
      <c r="G4126" t="s">
        <v>35</v>
      </c>
      <c r="H4126" t="s">
        <v>360</v>
      </c>
      <c r="I4126">
        <v>27.7</v>
      </c>
      <c r="J4126">
        <v>0</v>
      </c>
      <c r="K4126" t="s">
        <v>275</v>
      </c>
      <c r="L4126" t="s">
        <v>35</v>
      </c>
    </row>
    <row r="4127" spans="1:12" x14ac:dyDescent="0.25">
      <c r="A4127">
        <v>91</v>
      </c>
      <c r="B4127" s="93">
        <v>43304</v>
      </c>
      <c r="C4127">
        <v>7</v>
      </c>
      <c r="D4127" t="s">
        <v>93</v>
      </c>
      <c r="E4127">
        <v>2018</v>
      </c>
      <c r="F4127" t="s">
        <v>73</v>
      </c>
      <c r="G4127" t="s">
        <v>65</v>
      </c>
      <c r="H4127" t="s">
        <v>360</v>
      </c>
      <c r="I4127">
        <v>62.73</v>
      </c>
      <c r="J4127">
        <v>0</v>
      </c>
      <c r="K4127" t="s">
        <v>275</v>
      </c>
      <c r="L4127" t="s">
        <v>35</v>
      </c>
    </row>
    <row r="4128" spans="1:12" x14ac:dyDescent="0.25">
      <c r="A4128">
        <v>91</v>
      </c>
      <c r="B4128" s="93">
        <v>43304</v>
      </c>
      <c r="C4128">
        <v>7</v>
      </c>
      <c r="D4128" t="s">
        <v>93</v>
      </c>
      <c r="E4128">
        <v>2018</v>
      </c>
      <c r="F4128" t="s">
        <v>81</v>
      </c>
      <c r="G4128" t="s">
        <v>35</v>
      </c>
      <c r="H4128" t="s">
        <v>360</v>
      </c>
      <c r="I4128">
        <v>93.37</v>
      </c>
      <c r="J4128">
        <v>0</v>
      </c>
      <c r="K4128" t="s">
        <v>275</v>
      </c>
      <c r="L4128" t="s">
        <v>35</v>
      </c>
    </row>
    <row r="4129" spans="1:12" x14ac:dyDescent="0.25">
      <c r="A4129">
        <v>91</v>
      </c>
      <c r="B4129" s="93">
        <v>43304</v>
      </c>
      <c r="C4129">
        <v>7</v>
      </c>
      <c r="D4129" t="s">
        <v>93</v>
      </c>
      <c r="E4129">
        <v>2018</v>
      </c>
      <c r="F4129" t="s">
        <v>83</v>
      </c>
      <c r="G4129" t="s">
        <v>35</v>
      </c>
      <c r="H4129" t="s">
        <v>360</v>
      </c>
      <c r="I4129">
        <v>95</v>
      </c>
      <c r="J4129">
        <v>0</v>
      </c>
      <c r="K4129" t="s">
        <v>275</v>
      </c>
      <c r="L4129" t="s">
        <v>35</v>
      </c>
    </row>
    <row r="4130" spans="1:12" x14ac:dyDescent="0.25">
      <c r="A4130">
        <v>91</v>
      </c>
      <c r="B4130" s="93">
        <v>43304</v>
      </c>
      <c r="C4130">
        <v>7</v>
      </c>
      <c r="D4130" t="s">
        <v>93</v>
      </c>
      <c r="E4130">
        <v>2018</v>
      </c>
      <c r="F4130" t="s">
        <v>127</v>
      </c>
      <c r="G4130" t="s">
        <v>35</v>
      </c>
      <c r="H4130" t="s">
        <v>360</v>
      </c>
      <c r="I4130">
        <v>370.5</v>
      </c>
      <c r="J4130">
        <v>0</v>
      </c>
      <c r="K4130" t="s">
        <v>275</v>
      </c>
      <c r="L4130" t="s">
        <v>35</v>
      </c>
    </row>
    <row r="4131" spans="1:12" x14ac:dyDescent="0.25">
      <c r="A4131">
        <v>91</v>
      </c>
      <c r="B4131" s="93">
        <v>43304</v>
      </c>
      <c r="C4131">
        <v>7</v>
      </c>
      <c r="D4131" t="s">
        <v>93</v>
      </c>
      <c r="E4131">
        <v>2018</v>
      </c>
      <c r="F4131" t="s">
        <v>81</v>
      </c>
      <c r="G4131" t="s">
        <v>65</v>
      </c>
      <c r="H4131" t="s">
        <v>360</v>
      </c>
      <c r="I4131">
        <v>403.6</v>
      </c>
      <c r="J4131">
        <v>0</v>
      </c>
      <c r="K4131" t="s">
        <v>275</v>
      </c>
      <c r="L4131" t="s">
        <v>35</v>
      </c>
    </row>
    <row r="4132" spans="1:12" x14ac:dyDescent="0.25">
      <c r="A4132">
        <v>91</v>
      </c>
      <c r="B4132" s="93">
        <v>43305</v>
      </c>
      <c r="C4132">
        <v>7</v>
      </c>
      <c r="D4132" t="s">
        <v>93</v>
      </c>
      <c r="E4132">
        <v>2018</v>
      </c>
      <c r="F4132" t="s">
        <v>110</v>
      </c>
      <c r="G4132" t="s">
        <v>35</v>
      </c>
      <c r="H4132" t="s">
        <v>361</v>
      </c>
      <c r="I4132">
        <v>22.05</v>
      </c>
      <c r="J4132">
        <v>0</v>
      </c>
      <c r="K4132" t="s">
        <v>275</v>
      </c>
      <c r="L4132" t="s">
        <v>35</v>
      </c>
    </row>
    <row r="4133" spans="1:12" x14ac:dyDescent="0.25">
      <c r="A4133">
        <v>91</v>
      </c>
      <c r="B4133" s="93">
        <v>43305</v>
      </c>
      <c r="C4133">
        <v>7</v>
      </c>
      <c r="D4133" t="s">
        <v>93</v>
      </c>
      <c r="E4133">
        <v>2018</v>
      </c>
      <c r="F4133" t="s">
        <v>75</v>
      </c>
      <c r="G4133" t="s">
        <v>64</v>
      </c>
      <c r="H4133" t="s">
        <v>361</v>
      </c>
      <c r="I4133">
        <v>31.6</v>
      </c>
      <c r="J4133">
        <v>0</v>
      </c>
      <c r="K4133" t="s">
        <v>275</v>
      </c>
      <c r="L4133" t="s">
        <v>64</v>
      </c>
    </row>
    <row r="4134" spans="1:12" x14ac:dyDescent="0.25">
      <c r="A4134">
        <v>91</v>
      </c>
      <c r="B4134" s="93">
        <v>43305</v>
      </c>
      <c r="C4134">
        <v>7</v>
      </c>
      <c r="D4134" t="s">
        <v>93</v>
      </c>
      <c r="E4134">
        <v>2018</v>
      </c>
      <c r="F4134" t="s">
        <v>78</v>
      </c>
      <c r="G4134" t="s">
        <v>36</v>
      </c>
      <c r="H4134" t="s">
        <v>361</v>
      </c>
      <c r="I4134">
        <v>44.97</v>
      </c>
      <c r="J4134">
        <v>0</v>
      </c>
      <c r="K4134" t="s">
        <v>275</v>
      </c>
      <c r="L4134" t="s">
        <v>222</v>
      </c>
    </row>
    <row r="4135" spans="1:12" x14ac:dyDescent="0.25">
      <c r="A4135">
        <v>91</v>
      </c>
      <c r="B4135" s="93">
        <v>43305</v>
      </c>
      <c r="C4135">
        <v>7</v>
      </c>
      <c r="D4135" t="s">
        <v>93</v>
      </c>
      <c r="E4135">
        <v>2018</v>
      </c>
      <c r="F4135" t="s">
        <v>77</v>
      </c>
      <c r="G4135" t="s">
        <v>36</v>
      </c>
      <c r="H4135" t="s">
        <v>361</v>
      </c>
      <c r="I4135">
        <v>173.26</v>
      </c>
      <c r="J4135">
        <v>0</v>
      </c>
      <c r="K4135" t="s">
        <v>275</v>
      </c>
      <c r="L4135" t="s">
        <v>222</v>
      </c>
    </row>
    <row r="4136" spans="1:12" x14ac:dyDescent="0.25">
      <c r="A4136">
        <v>91</v>
      </c>
      <c r="B4136" s="93">
        <v>43305</v>
      </c>
      <c r="C4136">
        <v>7</v>
      </c>
      <c r="D4136" t="s">
        <v>93</v>
      </c>
      <c r="E4136">
        <v>2018</v>
      </c>
      <c r="F4136" t="s">
        <v>70</v>
      </c>
      <c r="G4136" t="s">
        <v>35</v>
      </c>
      <c r="H4136" t="s">
        <v>361</v>
      </c>
      <c r="I4136">
        <v>256.27999999999997</v>
      </c>
      <c r="J4136">
        <v>0</v>
      </c>
      <c r="K4136" t="s">
        <v>275</v>
      </c>
      <c r="L4136" t="s">
        <v>35</v>
      </c>
    </row>
    <row r="4137" spans="1:12" x14ac:dyDescent="0.25">
      <c r="A4137">
        <v>91</v>
      </c>
      <c r="B4137" s="93">
        <v>43306</v>
      </c>
      <c r="C4137">
        <v>7</v>
      </c>
      <c r="D4137" t="s">
        <v>93</v>
      </c>
      <c r="E4137">
        <v>2018</v>
      </c>
      <c r="F4137" t="s">
        <v>75</v>
      </c>
      <c r="G4137" t="s">
        <v>36</v>
      </c>
      <c r="H4137" t="s">
        <v>364</v>
      </c>
      <c r="I4137">
        <v>32</v>
      </c>
      <c r="J4137">
        <v>0</v>
      </c>
      <c r="K4137" t="s">
        <v>275</v>
      </c>
      <c r="L4137" t="s">
        <v>222</v>
      </c>
    </row>
    <row r="4138" spans="1:12" x14ac:dyDescent="0.25">
      <c r="A4138">
        <v>91</v>
      </c>
      <c r="B4138" s="93">
        <v>43306</v>
      </c>
      <c r="C4138">
        <v>7</v>
      </c>
      <c r="D4138" t="s">
        <v>93</v>
      </c>
      <c r="E4138">
        <v>2018</v>
      </c>
      <c r="F4138" t="s">
        <v>73</v>
      </c>
      <c r="G4138" t="s">
        <v>362</v>
      </c>
      <c r="H4138" t="s">
        <v>363</v>
      </c>
      <c r="I4138">
        <v>96.97</v>
      </c>
      <c r="J4138">
        <v>0</v>
      </c>
      <c r="K4138" t="s">
        <v>275</v>
      </c>
      <c r="L4138" t="s">
        <v>34</v>
      </c>
    </row>
    <row r="4139" spans="1:12" x14ac:dyDescent="0.25">
      <c r="A4139">
        <v>91</v>
      </c>
      <c r="B4139" s="93">
        <v>43306</v>
      </c>
      <c r="C4139">
        <v>7</v>
      </c>
      <c r="D4139" t="s">
        <v>93</v>
      </c>
      <c r="E4139">
        <v>2018</v>
      </c>
      <c r="F4139" t="s">
        <v>81</v>
      </c>
      <c r="G4139" t="s">
        <v>35</v>
      </c>
      <c r="H4139" t="s">
        <v>364</v>
      </c>
      <c r="I4139">
        <v>115.43</v>
      </c>
      <c r="J4139">
        <v>0</v>
      </c>
      <c r="K4139" t="s">
        <v>275</v>
      </c>
      <c r="L4139" t="s">
        <v>35</v>
      </c>
    </row>
    <row r="4140" spans="1:12" x14ac:dyDescent="0.25">
      <c r="A4140">
        <v>91</v>
      </c>
      <c r="B4140" s="93">
        <v>43306</v>
      </c>
      <c r="C4140">
        <v>7</v>
      </c>
      <c r="D4140" t="s">
        <v>93</v>
      </c>
      <c r="E4140">
        <v>2018</v>
      </c>
      <c r="F4140" t="s">
        <v>68</v>
      </c>
      <c r="G4140" t="s">
        <v>362</v>
      </c>
      <c r="H4140" t="s">
        <v>363</v>
      </c>
      <c r="I4140">
        <v>514.69000000000005</v>
      </c>
      <c r="J4140">
        <v>0</v>
      </c>
      <c r="K4140" t="s">
        <v>275</v>
      </c>
      <c r="L4140" t="s">
        <v>34</v>
      </c>
    </row>
    <row r="4141" spans="1:12" x14ac:dyDescent="0.25">
      <c r="A4141">
        <v>91</v>
      </c>
      <c r="B4141" s="93">
        <v>43306</v>
      </c>
      <c r="C4141">
        <v>7</v>
      </c>
      <c r="D4141" t="s">
        <v>93</v>
      </c>
      <c r="E4141">
        <v>2018</v>
      </c>
      <c r="F4141" t="s">
        <v>71</v>
      </c>
      <c r="G4141" t="s">
        <v>362</v>
      </c>
      <c r="H4141" t="s">
        <v>363</v>
      </c>
      <c r="I4141">
        <v>1367.19</v>
      </c>
      <c r="J4141">
        <v>0</v>
      </c>
      <c r="K4141" t="s">
        <v>275</v>
      </c>
      <c r="L4141" t="s">
        <v>34</v>
      </c>
    </row>
    <row r="4142" spans="1:12" x14ac:dyDescent="0.25">
      <c r="A4142">
        <v>91</v>
      </c>
      <c r="B4142" s="93">
        <v>43306</v>
      </c>
      <c r="C4142">
        <v>7</v>
      </c>
      <c r="D4142" t="s">
        <v>93</v>
      </c>
      <c r="E4142">
        <v>2018</v>
      </c>
      <c r="F4142" t="s">
        <v>107</v>
      </c>
      <c r="G4142" t="s">
        <v>64</v>
      </c>
      <c r="H4142" t="s">
        <v>364</v>
      </c>
      <c r="I4142">
        <v>1719.06</v>
      </c>
      <c r="J4142">
        <v>0</v>
      </c>
      <c r="K4142" t="s">
        <v>275</v>
      </c>
      <c r="L4142" t="s">
        <v>64</v>
      </c>
    </row>
    <row r="4143" spans="1:12" x14ac:dyDescent="0.25">
      <c r="A4143">
        <v>91</v>
      </c>
      <c r="B4143" s="93">
        <v>43307</v>
      </c>
      <c r="C4143">
        <v>7</v>
      </c>
      <c r="D4143" t="s">
        <v>93</v>
      </c>
      <c r="E4143">
        <v>2018</v>
      </c>
      <c r="F4143" t="s">
        <v>83</v>
      </c>
      <c r="G4143" t="s">
        <v>35</v>
      </c>
      <c r="H4143" t="s">
        <v>365</v>
      </c>
      <c r="I4143">
        <v>27</v>
      </c>
      <c r="J4143">
        <v>0</v>
      </c>
      <c r="K4143" t="s">
        <v>275</v>
      </c>
      <c r="L4143" t="s">
        <v>35</v>
      </c>
    </row>
    <row r="4144" spans="1:12" x14ac:dyDescent="0.25">
      <c r="A4144">
        <v>91</v>
      </c>
      <c r="B4144" s="93">
        <v>43307</v>
      </c>
      <c r="C4144">
        <v>7</v>
      </c>
      <c r="D4144" t="s">
        <v>93</v>
      </c>
      <c r="E4144">
        <v>2018</v>
      </c>
      <c r="F4144" t="s">
        <v>127</v>
      </c>
      <c r="G4144" t="s">
        <v>35</v>
      </c>
      <c r="H4144" t="s">
        <v>365</v>
      </c>
      <c r="I4144">
        <v>39.200000000000003</v>
      </c>
      <c r="J4144">
        <v>0</v>
      </c>
      <c r="K4144" t="s">
        <v>275</v>
      </c>
      <c r="L4144" t="s">
        <v>35</v>
      </c>
    </row>
    <row r="4145" spans="1:12" x14ac:dyDescent="0.25">
      <c r="A4145">
        <v>91</v>
      </c>
      <c r="B4145" s="93">
        <v>43307</v>
      </c>
      <c r="C4145">
        <v>7</v>
      </c>
      <c r="D4145" t="s">
        <v>93</v>
      </c>
      <c r="E4145">
        <v>2018</v>
      </c>
      <c r="F4145" t="s">
        <v>70</v>
      </c>
      <c r="G4145" t="s">
        <v>58</v>
      </c>
      <c r="H4145" t="s">
        <v>365</v>
      </c>
      <c r="I4145">
        <v>202.75</v>
      </c>
      <c r="J4145">
        <v>0</v>
      </c>
      <c r="K4145" t="s">
        <v>275</v>
      </c>
      <c r="L4145" t="s">
        <v>222</v>
      </c>
    </row>
    <row r="4146" spans="1:12" x14ac:dyDescent="0.25">
      <c r="A4146">
        <v>91</v>
      </c>
      <c r="B4146" s="93">
        <v>43307</v>
      </c>
      <c r="C4146">
        <v>7</v>
      </c>
      <c r="D4146" t="s">
        <v>93</v>
      </c>
      <c r="E4146">
        <v>2018</v>
      </c>
      <c r="F4146" t="s">
        <v>68</v>
      </c>
      <c r="G4146" t="s">
        <v>58</v>
      </c>
      <c r="H4146" t="s">
        <v>365</v>
      </c>
      <c r="I4146">
        <v>243.82</v>
      </c>
      <c r="J4146">
        <v>0</v>
      </c>
      <c r="K4146" t="s">
        <v>275</v>
      </c>
      <c r="L4146" t="s">
        <v>222</v>
      </c>
    </row>
    <row r="4147" spans="1:12" x14ac:dyDescent="0.25">
      <c r="A4147">
        <v>91</v>
      </c>
      <c r="B4147" s="93">
        <v>43307</v>
      </c>
      <c r="C4147">
        <v>7</v>
      </c>
      <c r="D4147" t="s">
        <v>93</v>
      </c>
      <c r="E4147">
        <v>2018</v>
      </c>
      <c r="F4147" t="s">
        <v>70</v>
      </c>
      <c r="G4147" t="s">
        <v>67</v>
      </c>
      <c r="H4147" t="s">
        <v>365</v>
      </c>
      <c r="I4147">
        <v>279.51</v>
      </c>
      <c r="J4147">
        <v>0</v>
      </c>
      <c r="K4147" t="s">
        <v>275</v>
      </c>
      <c r="L4147" t="s">
        <v>266</v>
      </c>
    </row>
    <row r="4148" spans="1:12" x14ac:dyDescent="0.25">
      <c r="A4148">
        <v>91</v>
      </c>
      <c r="B4148" s="93">
        <v>43307</v>
      </c>
      <c r="C4148">
        <v>7</v>
      </c>
      <c r="D4148" t="s">
        <v>93</v>
      </c>
      <c r="E4148">
        <v>2018</v>
      </c>
      <c r="F4148" t="s">
        <v>82</v>
      </c>
      <c r="G4148" t="s">
        <v>58</v>
      </c>
      <c r="H4148" t="s">
        <v>365</v>
      </c>
      <c r="I4148">
        <v>376.61</v>
      </c>
      <c r="J4148">
        <v>0</v>
      </c>
      <c r="K4148" t="s">
        <v>275</v>
      </c>
      <c r="L4148" t="s">
        <v>222</v>
      </c>
    </row>
    <row r="4149" spans="1:12" x14ac:dyDescent="0.25">
      <c r="A4149">
        <v>91</v>
      </c>
      <c r="B4149" s="93">
        <v>43307</v>
      </c>
      <c r="C4149">
        <v>7</v>
      </c>
      <c r="D4149" t="s">
        <v>93</v>
      </c>
      <c r="E4149">
        <v>2018</v>
      </c>
      <c r="F4149" t="s">
        <v>78</v>
      </c>
      <c r="G4149" t="s">
        <v>63</v>
      </c>
      <c r="H4149" t="s">
        <v>365</v>
      </c>
      <c r="I4149">
        <v>420.14</v>
      </c>
      <c r="J4149">
        <v>0</v>
      </c>
      <c r="K4149" t="s">
        <v>275</v>
      </c>
      <c r="L4149" t="s">
        <v>64</v>
      </c>
    </row>
    <row r="4150" spans="1:12" x14ac:dyDescent="0.25">
      <c r="A4150">
        <v>91</v>
      </c>
      <c r="B4150" s="93">
        <v>43307</v>
      </c>
      <c r="C4150">
        <v>7</v>
      </c>
      <c r="D4150" t="s">
        <v>93</v>
      </c>
      <c r="E4150">
        <v>2018</v>
      </c>
      <c r="F4150" t="s">
        <v>78</v>
      </c>
      <c r="G4150" t="s">
        <v>58</v>
      </c>
      <c r="H4150" t="s">
        <v>365</v>
      </c>
      <c r="I4150">
        <v>555.41</v>
      </c>
      <c r="J4150">
        <v>0</v>
      </c>
      <c r="K4150" t="s">
        <v>275</v>
      </c>
      <c r="L4150" t="s">
        <v>222</v>
      </c>
    </row>
    <row r="4151" spans="1:12" x14ac:dyDescent="0.25">
      <c r="A4151">
        <v>91</v>
      </c>
      <c r="B4151" s="93">
        <v>43308</v>
      </c>
      <c r="C4151">
        <v>7</v>
      </c>
      <c r="D4151" t="s">
        <v>93</v>
      </c>
      <c r="E4151">
        <v>2018</v>
      </c>
      <c r="F4151" t="s">
        <v>78</v>
      </c>
      <c r="G4151" t="s">
        <v>64</v>
      </c>
      <c r="H4151" t="s">
        <v>368</v>
      </c>
      <c r="I4151">
        <v>2.5</v>
      </c>
      <c r="J4151">
        <v>0</v>
      </c>
      <c r="K4151" t="s">
        <v>275</v>
      </c>
      <c r="L4151" t="s">
        <v>64</v>
      </c>
    </row>
    <row r="4152" spans="1:12" x14ac:dyDescent="0.25">
      <c r="A4152">
        <v>91</v>
      </c>
      <c r="B4152" s="93">
        <v>43308</v>
      </c>
      <c r="C4152">
        <v>7</v>
      </c>
      <c r="D4152" t="s">
        <v>93</v>
      </c>
      <c r="E4152">
        <v>2018</v>
      </c>
      <c r="F4152" t="s">
        <v>78</v>
      </c>
      <c r="G4152" t="s">
        <v>35</v>
      </c>
      <c r="H4152" t="s">
        <v>368</v>
      </c>
      <c r="I4152">
        <v>15.73</v>
      </c>
      <c r="J4152">
        <v>0</v>
      </c>
      <c r="K4152" t="s">
        <v>275</v>
      </c>
      <c r="L4152" t="s">
        <v>35</v>
      </c>
    </row>
    <row r="4153" spans="1:12" x14ac:dyDescent="0.25">
      <c r="A4153">
        <v>91</v>
      </c>
      <c r="B4153" s="93">
        <v>43308</v>
      </c>
      <c r="C4153">
        <v>7</v>
      </c>
      <c r="D4153" t="s">
        <v>93</v>
      </c>
      <c r="E4153">
        <v>2018</v>
      </c>
      <c r="F4153" t="s">
        <v>78</v>
      </c>
      <c r="G4153" t="s">
        <v>105</v>
      </c>
      <c r="H4153" t="s">
        <v>368</v>
      </c>
      <c r="I4153">
        <v>24.95</v>
      </c>
      <c r="J4153">
        <v>0</v>
      </c>
      <c r="K4153" t="s">
        <v>275</v>
      </c>
      <c r="L4153" t="s">
        <v>266</v>
      </c>
    </row>
    <row r="4154" spans="1:12" x14ac:dyDescent="0.25">
      <c r="A4154">
        <v>91</v>
      </c>
      <c r="B4154" s="93">
        <v>43308</v>
      </c>
      <c r="C4154">
        <v>7</v>
      </c>
      <c r="D4154" t="s">
        <v>93</v>
      </c>
      <c r="E4154">
        <v>2018</v>
      </c>
      <c r="F4154" t="s">
        <v>72</v>
      </c>
      <c r="G4154" t="s">
        <v>36</v>
      </c>
      <c r="H4154" t="s">
        <v>368</v>
      </c>
      <c r="I4154">
        <v>55</v>
      </c>
      <c r="J4154">
        <v>0</v>
      </c>
      <c r="K4154" t="s">
        <v>275</v>
      </c>
      <c r="L4154" t="s">
        <v>222</v>
      </c>
    </row>
    <row r="4155" spans="1:12" x14ac:dyDescent="0.25">
      <c r="A4155">
        <v>91</v>
      </c>
      <c r="B4155" s="93">
        <v>43308</v>
      </c>
      <c r="C4155">
        <v>7</v>
      </c>
      <c r="D4155" t="s">
        <v>93</v>
      </c>
      <c r="E4155">
        <v>2018</v>
      </c>
      <c r="F4155" t="s">
        <v>75</v>
      </c>
      <c r="G4155" t="s">
        <v>64</v>
      </c>
      <c r="H4155" t="s">
        <v>368</v>
      </c>
      <c r="I4155">
        <v>61.5</v>
      </c>
      <c r="J4155">
        <v>0</v>
      </c>
      <c r="K4155" t="s">
        <v>275</v>
      </c>
      <c r="L4155" t="s">
        <v>64</v>
      </c>
    </row>
    <row r="4156" spans="1:12" x14ac:dyDescent="0.25">
      <c r="A4156">
        <v>91</v>
      </c>
      <c r="B4156" s="93">
        <v>43308</v>
      </c>
      <c r="C4156">
        <v>7</v>
      </c>
      <c r="D4156" t="s">
        <v>93</v>
      </c>
      <c r="E4156">
        <v>2018</v>
      </c>
      <c r="F4156" t="s">
        <v>81</v>
      </c>
      <c r="G4156" t="s">
        <v>35</v>
      </c>
      <c r="H4156" t="s">
        <v>368</v>
      </c>
      <c r="I4156">
        <v>87.73</v>
      </c>
      <c r="J4156">
        <v>0</v>
      </c>
      <c r="K4156" t="s">
        <v>275</v>
      </c>
      <c r="L4156" t="s">
        <v>35</v>
      </c>
    </row>
    <row r="4157" spans="1:12" x14ac:dyDescent="0.25">
      <c r="A4157">
        <v>91</v>
      </c>
      <c r="B4157" s="93">
        <v>43308</v>
      </c>
      <c r="C4157">
        <v>7</v>
      </c>
      <c r="D4157" t="s">
        <v>93</v>
      </c>
      <c r="E4157">
        <v>2018</v>
      </c>
      <c r="F4157" t="s">
        <v>71</v>
      </c>
      <c r="G4157" t="s">
        <v>35</v>
      </c>
      <c r="H4157" t="s">
        <v>368</v>
      </c>
      <c r="I4157">
        <v>150.08000000000001</v>
      </c>
      <c r="J4157">
        <v>0</v>
      </c>
      <c r="K4157" t="s">
        <v>275</v>
      </c>
      <c r="L4157" t="s">
        <v>35</v>
      </c>
    </row>
    <row r="4158" spans="1:12" x14ac:dyDescent="0.25">
      <c r="A4158">
        <v>91</v>
      </c>
      <c r="B4158" s="93">
        <v>43308</v>
      </c>
      <c r="C4158">
        <v>7</v>
      </c>
      <c r="D4158" t="s">
        <v>93</v>
      </c>
      <c r="E4158">
        <v>2018</v>
      </c>
      <c r="F4158" t="s">
        <v>78</v>
      </c>
      <c r="G4158" t="s">
        <v>36</v>
      </c>
      <c r="H4158" t="s">
        <v>368</v>
      </c>
      <c r="I4158">
        <v>186.25</v>
      </c>
      <c r="J4158">
        <v>0</v>
      </c>
      <c r="K4158" t="s">
        <v>275</v>
      </c>
      <c r="L4158" t="s">
        <v>222</v>
      </c>
    </row>
    <row r="4159" spans="1:12" x14ac:dyDescent="0.25">
      <c r="A4159">
        <v>91</v>
      </c>
      <c r="B4159" s="93">
        <v>43308</v>
      </c>
      <c r="C4159">
        <v>7</v>
      </c>
      <c r="D4159" t="s">
        <v>93</v>
      </c>
      <c r="E4159">
        <v>2018</v>
      </c>
      <c r="F4159" t="s">
        <v>84</v>
      </c>
      <c r="G4159" t="s">
        <v>67</v>
      </c>
      <c r="H4159" t="s">
        <v>368</v>
      </c>
      <c r="I4159">
        <v>308.68</v>
      </c>
      <c r="J4159">
        <v>0</v>
      </c>
      <c r="K4159" t="s">
        <v>275</v>
      </c>
      <c r="L4159" t="s">
        <v>266</v>
      </c>
    </row>
    <row r="4160" spans="1:12" x14ac:dyDescent="0.25">
      <c r="A4160">
        <v>91</v>
      </c>
      <c r="B4160" s="93">
        <v>43308</v>
      </c>
      <c r="C4160">
        <v>7</v>
      </c>
      <c r="D4160" t="s">
        <v>93</v>
      </c>
      <c r="E4160">
        <v>2018</v>
      </c>
      <c r="F4160" t="s">
        <v>369</v>
      </c>
      <c r="G4160" t="s">
        <v>35</v>
      </c>
      <c r="H4160" t="s">
        <v>368</v>
      </c>
      <c r="I4160">
        <v>689.98</v>
      </c>
      <c r="J4160">
        <v>0</v>
      </c>
      <c r="K4160" t="s">
        <v>275</v>
      </c>
      <c r="L4160" t="s">
        <v>35</v>
      </c>
    </row>
    <row r="4161" spans="1:12" x14ac:dyDescent="0.25">
      <c r="A4161">
        <v>91</v>
      </c>
      <c r="B4161" s="93">
        <v>43308</v>
      </c>
      <c r="C4161">
        <v>7</v>
      </c>
      <c r="D4161" t="s">
        <v>93</v>
      </c>
      <c r="E4161">
        <v>2018</v>
      </c>
      <c r="F4161" t="s">
        <v>79</v>
      </c>
      <c r="G4161" t="s">
        <v>67</v>
      </c>
      <c r="H4161" t="s">
        <v>368</v>
      </c>
      <c r="I4161">
        <v>0</v>
      </c>
      <c r="J4161">
        <v>308.68</v>
      </c>
      <c r="K4161" t="s">
        <v>275</v>
      </c>
      <c r="L4161" t="s">
        <v>266</v>
      </c>
    </row>
    <row r="4162" spans="1:12" x14ac:dyDescent="0.25">
      <c r="A4162">
        <v>91</v>
      </c>
      <c r="B4162" s="93">
        <v>43309</v>
      </c>
      <c r="C4162">
        <v>7</v>
      </c>
      <c r="D4162" t="s">
        <v>93</v>
      </c>
      <c r="E4162">
        <v>2018</v>
      </c>
      <c r="F4162" t="s">
        <v>69</v>
      </c>
      <c r="G4162" t="s">
        <v>35</v>
      </c>
      <c r="H4162" t="s">
        <v>370</v>
      </c>
      <c r="I4162">
        <v>5</v>
      </c>
      <c r="J4162">
        <v>0</v>
      </c>
      <c r="K4162" t="s">
        <v>275</v>
      </c>
      <c r="L4162" t="s">
        <v>35</v>
      </c>
    </row>
    <row r="4163" spans="1:12" x14ac:dyDescent="0.25">
      <c r="A4163">
        <v>91</v>
      </c>
      <c r="B4163" s="93">
        <v>43311</v>
      </c>
      <c r="C4163">
        <v>7</v>
      </c>
      <c r="D4163" t="s">
        <v>93</v>
      </c>
      <c r="E4163">
        <v>2018</v>
      </c>
      <c r="F4163" t="s">
        <v>73</v>
      </c>
      <c r="G4163" t="s">
        <v>35</v>
      </c>
      <c r="H4163" t="s">
        <v>371</v>
      </c>
      <c r="I4163">
        <v>10</v>
      </c>
      <c r="J4163">
        <v>0</v>
      </c>
      <c r="K4163" t="s">
        <v>275</v>
      </c>
      <c r="L4163" t="s">
        <v>35</v>
      </c>
    </row>
    <row r="4164" spans="1:12" x14ac:dyDescent="0.25">
      <c r="A4164">
        <v>91</v>
      </c>
      <c r="B4164" s="93">
        <v>43311</v>
      </c>
      <c r="C4164">
        <v>7</v>
      </c>
      <c r="D4164" t="s">
        <v>93</v>
      </c>
      <c r="E4164">
        <v>2018</v>
      </c>
      <c r="F4164" t="s">
        <v>71</v>
      </c>
      <c r="G4164" t="s">
        <v>35</v>
      </c>
      <c r="H4164" t="s">
        <v>371</v>
      </c>
      <c r="I4164">
        <v>24</v>
      </c>
      <c r="J4164">
        <v>0</v>
      </c>
      <c r="K4164" t="s">
        <v>275</v>
      </c>
      <c r="L4164" t="s">
        <v>35</v>
      </c>
    </row>
    <row r="4165" spans="1:12" x14ac:dyDescent="0.25">
      <c r="A4165">
        <v>91</v>
      </c>
      <c r="B4165" s="93">
        <v>43311</v>
      </c>
      <c r="C4165">
        <v>7</v>
      </c>
      <c r="D4165" t="s">
        <v>93</v>
      </c>
      <c r="E4165">
        <v>2018</v>
      </c>
      <c r="F4165" t="s">
        <v>79</v>
      </c>
      <c r="G4165" t="s">
        <v>35</v>
      </c>
      <c r="H4165" t="s">
        <v>371</v>
      </c>
      <c r="I4165">
        <v>29.4</v>
      </c>
      <c r="J4165">
        <v>0</v>
      </c>
      <c r="K4165" t="s">
        <v>275</v>
      </c>
      <c r="L4165" t="s">
        <v>35</v>
      </c>
    </row>
    <row r="4166" spans="1:12" x14ac:dyDescent="0.25">
      <c r="A4166">
        <v>91</v>
      </c>
      <c r="B4166" s="93">
        <v>43311</v>
      </c>
      <c r="C4166">
        <v>7</v>
      </c>
      <c r="D4166" t="s">
        <v>93</v>
      </c>
      <c r="E4166">
        <v>2018</v>
      </c>
      <c r="F4166" t="s">
        <v>77</v>
      </c>
      <c r="G4166" t="s">
        <v>64</v>
      </c>
      <c r="H4166" t="s">
        <v>371</v>
      </c>
      <c r="I4166">
        <v>30</v>
      </c>
      <c r="J4166">
        <v>0</v>
      </c>
      <c r="K4166" t="s">
        <v>275</v>
      </c>
      <c r="L4166" t="s">
        <v>64</v>
      </c>
    </row>
    <row r="4167" spans="1:12" x14ac:dyDescent="0.25">
      <c r="A4167">
        <v>91</v>
      </c>
      <c r="B4167" s="93">
        <v>43311</v>
      </c>
      <c r="C4167">
        <v>7</v>
      </c>
      <c r="D4167" t="s">
        <v>93</v>
      </c>
      <c r="E4167">
        <v>2018</v>
      </c>
      <c r="F4167" t="s">
        <v>76</v>
      </c>
      <c r="G4167" t="s">
        <v>35</v>
      </c>
      <c r="H4167" t="s">
        <v>371</v>
      </c>
      <c r="I4167">
        <v>57</v>
      </c>
      <c r="J4167">
        <v>0</v>
      </c>
      <c r="K4167" t="s">
        <v>275</v>
      </c>
      <c r="L4167" t="s">
        <v>35</v>
      </c>
    </row>
    <row r="4168" spans="1:12" x14ac:dyDescent="0.25">
      <c r="A4168">
        <v>91</v>
      </c>
      <c r="B4168" s="93">
        <v>43311</v>
      </c>
      <c r="C4168">
        <v>7</v>
      </c>
      <c r="D4168" t="s">
        <v>93</v>
      </c>
      <c r="E4168">
        <v>2018</v>
      </c>
      <c r="F4168" t="s">
        <v>82</v>
      </c>
      <c r="G4168" t="s">
        <v>35</v>
      </c>
      <c r="H4168" t="s">
        <v>371</v>
      </c>
      <c r="I4168">
        <v>66</v>
      </c>
      <c r="J4168">
        <v>0</v>
      </c>
      <c r="K4168" t="s">
        <v>275</v>
      </c>
      <c r="L4168" t="s">
        <v>35</v>
      </c>
    </row>
    <row r="4169" spans="1:12" x14ac:dyDescent="0.25">
      <c r="A4169">
        <v>91</v>
      </c>
      <c r="B4169" s="93">
        <v>43311</v>
      </c>
      <c r="C4169">
        <v>7</v>
      </c>
      <c r="D4169" t="s">
        <v>93</v>
      </c>
      <c r="E4169">
        <v>2018</v>
      </c>
      <c r="F4169" t="s">
        <v>70</v>
      </c>
      <c r="G4169" t="s">
        <v>35</v>
      </c>
      <c r="H4169" t="s">
        <v>371</v>
      </c>
      <c r="I4169">
        <v>107</v>
      </c>
      <c r="J4169">
        <v>0</v>
      </c>
      <c r="K4169" t="s">
        <v>275</v>
      </c>
      <c r="L4169" t="s">
        <v>35</v>
      </c>
    </row>
    <row r="4170" spans="1:12" x14ac:dyDescent="0.25">
      <c r="A4170">
        <v>91</v>
      </c>
      <c r="B4170" s="93">
        <v>43311</v>
      </c>
      <c r="C4170">
        <v>7</v>
      </c>
      <c r="D4170" t="s">
        <v>93</v>
      </c>
      <c r="E4170">
        <v>2018</v>
      </c>
      <c r="F4170" t="s">
        <v>77</v>
      </c>
      <c r="G4170" t="s">
        <v>66</v>
      </c>
      <c r="H4170" t="s">
        <v>371</v>
      </c>
      <c r="I4170">
        <v>0</v>
      </c>
      <c r="J4170">
        <v>1127.92</v>
      </c>
      <c r="K4170" t="s">
        <v>275</v>
      </c>
      <c r="L4170" t="s">
        <v>35</v>
      </c>
    </row>
    <row r="4171" spans="1:12" x14ac:dyDescent="0.25">
      <c r="A4171">
        <v>91</v>
      </c>
      <c r="B4171" s="93">
        <v>43311</v>
      </c>
      <c r="C4171">
        <v>7</v>
      </c>
      <c r="D4171" t="s">
        <v>93</v>
      </c>
      <c r="E4171">
        <v>2018</v>
      </c>
      <c r="F4171" t="s">
        <v>79</v>
      </c>
      <c r="G4171" t="s">
        <v>66</v>
      </c>
      <c r="H4171" t="s">
        <v>371</v>
      </c>
      <c r="I4171">
        <v>0</v>
      </c>
      <c r="J4171">
        <v>1734.36</v>
      </c>
      <c r="K4171" t="s">
        <v>275</v>
      </c>
      <c r="L4171" t="s">
        <v>35</v>
      </c>
    </row>
    <row r="4172" spans="1:12" x14ac:dyDescent="0.25">
      <c r="A4172">
        <v>91</v>
      </c>
      <c r="B4172" s="93">
        <v>43648</v>
      </c>
      <c r="C4172">
        <v>7</v>
      </c>
      <c r="D4172" t="s">
        <v>93</v>
      </c>
      <c r="E4172">
        <v>2019</v>
      </c>
      <c r="F4172" t="s">
        <v>73</v>
      </c>
      <c r="G4172" t="s">
        <v>65</v>
      </c>
      <c r="H4172" t="s">
        <v>689</v>
      </c>
      <c r="I4172">
        <v>5</v>
      </c>
      <c r="J4172">
        <v>0</v>
      </c>
      <c r="K4172" t="s">
        <v>275</v>
      </c>
      <c r="L4172" t="s">
        <v>35</v>
      </c>
    </row>
    <row r="4173" spans="1:12" x14ac:dyDescent="0.25">
      <c r="A4173">
        <v>91</v>
      </c>
      <c r="B4173" s="93">
        <v>43648</v>
      </c>
      <c r="C4173">
        <v>7</v>
      </c>
      <c r="D4173" t="s">
        <v>93</v>
      </c>
      <c r="E4173">
        <v>2019</v>
      </c>
      <c r="F4173" t="s">
        <v>69</v>
      </c>
      <c r="G4173" t="s">
        <v>65</v>
      </c>
      <c r="H4173" t="s">
        <v>689</v>
      </c>
      <c r="I4173">
        <v>9.9</v>
      </c>
      <c r="J4173">
        <v>0</v>
      </c>
      <c r="K4173" t="s">
        <v>275</v>
      </c>
      <c r="L4173" t="s">
        <v>35</v>
      </c>
    </row>
    <row r="4174" spans="1:12" x14ac:dyDescent="0.25">
      <c r="A4174">
        <v>91</v>
      </c>
      <c r="B4174" s="93">
        <v>43648</v>
      </c>
      <c r="C4174">
        <v>7</v>
      </c>
      <c r="D4174" t="s">
        <v>93</v>
      </c>
      <c r="E4174">
        <v>2019</v>
      </c>
      <c r="F4174" t="s">
        <v>82</v>
      </c>
      <c r="G4174" t="s">
        <v>64</v>
      </c>
      <c r="H4174" t="s">
        <v>689</v>
      </c>
      <c r="I4174">
        <v>35</v>
      </c>
      <c r="J4174">
        <v>0</v>
      </c>
      <c r="K4174" t="s">
        <v>275</v>
      </c>
      <c r="L4174" t="s">
        <v>64</v>
      </c>
    </row>
    <row r="4175" spans="1:12" x14ac:dyDescent="0.25">
      <c r="A4175">
        <v>91</v>
      </c>
      <c r="B4175" s="93">
        <v>43648</v>
      </c>
      <c r="C4175">
        <v>7</v>
      </c>
      <c r="D4175" t="s">
        <v>93</v>
      </c>
      <c r="E4175">
        <v>2019</v>
      </c>
      <c r="F4175" t="s">
        <v>70</v>
      </c>
      <c r="G4175" t="s">
        <v>65</v>
      </c>
      <c r="H4175" t="s">
        <v>689</v>
      </c>
      <c r="I4175">
        <v>42.6</v>
      </c>
      <c r="J4175">
        <v>0</v>
      </c>
      <c r="K4175" t="s">
        <v>275</v>
      </c>
      <c r="L4175" t="s">
        <v>35</v>
      </c>
    </row>
    <row r="4176" spans="1:12" x14ac:dyDescent="0.25">
      <c r="A4176">
        <v>91</v>
      </c>
      <c r="B4176" s="93">
        <v>43648</v>
      </c>
      <c r="C4176">
        <v>7</v>
      </c>
      <c r="D4176" t="s">
        <v>93</v>
      </c>
      <c r="E4176">
        <v>2019</v>
      </c>
      <c r="F4176" t="s">
        <v>75</v>
      </c>
      <c r="G4176" t="s">
        <v>65</v>
      </c>
      <c r="H4176" t="s">
        <v>689</v>
      </c>
      <c r="I4176">
        <v>52</v>
      </c>
      <c r="J4176">
        <v>0</v>
      </c>
      <c r="K4176" t="s">
        <v>275</v>
      </c>
      <c r="L4176" t="s">
        <v>35</v>
      </c>
    </row>
    <row r="4177" spans="1:12" x14ac:dyDescent="0.25">
      <c r="A4177">
        <v>91</v>
      </c>
      <c r="B4177" s="93">
        <v>43649</v>
      </c>
      <c r="C4177">
        <v>7</v>
      </c>
      <c r="D4177" t="s">
        <v>93</v>
      </c>
      <c r="E4177">
        <v>2019</v>
      </c>
      <c r="F4177" t="s">
        <v>78</v>
      </c>
      <c r="G4177" t="s">
        <v>65</v>
      </c>
      <c r="H4177" t="s">
        <v>691</v>
      </c>
      <c r="I4177">
        <v>16.05</v>
      </c>
      <c r="J4177">
        <v>0</v>
      </c>
      <c r="K4177" t="s">
        <v>275</v>
      </c>
      <c r="L4177" t="s">
        <v>35</v>
      </c>
    </row>
    <row r="4178" spans="1:12" x14ac:dyDescent="0.25">
      <c r="A4178">
        <v>91</v>
      </c>
      <c r="B4178" s="93">
        <v>43649</v>
      </c>
      <c r="C4178">
        <v>7</v>
      </c>
      <c r="D4178" t="s">
        <v>93</v>
      </c>
      <c r="E4178">
        <v>2019</v>
      </c>
      <c r="F4178" t="s">
        <v>71</v>
      </c>
      <c r="G4178" t="s">
        <v>64</v>
      </c>
      <c r="H4178" t="s">
        <v>691</v>
      </c>
      <c r="I4178">
        <v>22.5</v>
      </c>
      <c r="J4178">
        <v>0</v>
      </c>
      <c r="K4178" t="s">
        <v>275</v>
      </c>
      <c r="L4178" t="s">
        <v>64</v>
      </c>
    </row>
    <row r="4179" spans="1:12" x14ac:dyDescent="0.25">
      <c r="A4179">
        <v>91</v>
      </c>
      <c r="B4179" s="93">
        <v>43649</v>
      </c>
      <c r="C4179">
        <v>7</v>
      </c>
      <c r="D4179" t="s">
        <v>93</v>
      </c>
      <c r="E4179">
        <v>2019</v>
      </c>
      <c r="F4179" t="s">
        <v>77</v>
      </c>
      <c r="G4179" t="s">
        <v>64</v>
      </c>
      <c r="H4179" t="s">
        <v>691</v>
      </c>
      <c r="I4179">
        <v>35</v>
      </c>
      <c r="J4179">
        <v>0</v>
      </c>
      <c r="K4179" t="s">
        <v>275</v>
      </c>
      <c r="L4179" t="s">
        <v>64</v>
      </c>
    </row>
    <row r="4180" spans="1:12" x14ac:dyDescent="0.25">
      <c r="A4180">
        <v>91</v>
      </c>
      <c r="B4180" s="93">
        <v>43649</v>
      </c>
      <c r="C4180">
        <v>7</v>
      </c>
      <c r="D4180" t="s">
        <v>93</v>
      </c>
      <c r="E4180">
        <v>2019</v>
      </c>
      <c r="F4180" t="s">
        <v>106</v>
      </c>
      <c r="G4180" t="s">
        <v>65</v>
      </c>
      <c r="H4180" t="s">
        <v>691</v>
      </c>
      <c r="I4180">
        <v>49</v>
      </c>
      <c r="J4180">
        <v>0</v>
      </c>
      <c r="K4180" t="s">
        <v>275</v>
      </c>
      <c r="L4180" t="s">
        <v>35</v>
      </c>
    </row>
    <row r="4181" spans="1:12" x14ac:dyDescent="0.25">
      <c r="A4181">
        <v>91</v>
      </c>
      <c r="B4181" s="93">
        <v>43649</v>
      </c>
      <c r="C4181">
        <v>7</v>
      </c>
      <c r="D4181" t="s">
        <v>93</v>
      </c>
      <c r="E4181">
        <v>2019</v>
      </c>
      <c r="F4181" t="s">
        <v>110</v>
      </c>
      <c r="G4181" t="s">
        <v>65</v>
      </c>
      <c r="H4181" t="s">
        <v>691</v>
      </c>
      <c r="I4181">
        <v>119</v>
      </c>
      <c r="J4181">
        <v>0</v>
      </c>
      <c r="K4181" t="s">
        <v>275</v>
      </c>
      <c r="L4181" t="s">
        <v>35</v>
      </c>
    </row>
    <row r="4182" spans="1:12" x14ac:dyDescent="0.25">
      <c r="A4182">
        <v>91</v>
      </c>
      <c r="B4182" s="93">
        <v>43649</v>
      </c>
      <c r="C4182">
        <v>7</v>
      </c>
      <c r="D4182" t="s">
        <v>93</v>
      </c>
      <c r="E4182">
        <v>2019</v>
      </c>
      <c r="F4182" t="s">
        <v>74</v>
      </c>
      <c r="G4182" t="s">
        <v>65</v>
      </c>
      <c r="H4182" t="s">
        <v>691</v>
      </c>
      <c r="I4182">
        <v>136.99</v>
      </c>
      <c r="J4182">
        <v>0</v>
      </c>
      <c r="K4182" t="s">
        <v>275</v>
      </c>
      <c r="L4182" t="s">
        <v>35</v>
      </c>
    </row>
    <row r="4183" spans="1:12" x14ac:dyDescent="0.25">
      <c r="A4183">
        <v>91</v>
      </c>
      <c r="B4183" s="93">
        <v>43649</v>
      </c>
      <c r="C4183">
        <v>7</v>
      </c>
      <c r="D4183" t="s">
        <v>93</v>
      </c>
      <c r="E4183">
        <v>2019</v>
      </c>
      <c r="F4183" t="s">
        <v>78</v>
      </c>
      <c r="G4183" t="s">
        <v>63</v>
      </c>
      <c r="H4183" t="s">
        <v>691</v>
      </c>
      <c r="I4183">
        <v>195.78</v>
      </c>
      <c r="J4183">
        <v>0</v>
      </c>
      <c r="K4183" t="s">
        <v>275</v>
      </c>
      <c r="L4183" t="s">
        <v>64</v>
      </c>
    </row>
    <row r="4184" spans="1:12" x14ac:dyDescent="0.25">
      <c r="A4184">
        <v>91</v>
      </c>
      <c r="B4184" s="93">
        <v>43649</v>
      </c>
      <c r="C4184">
        <v>7</v>
      </c>
      <c r="D4184" t="s">
        <v>93</v>
      </c>
      <c r="E4184">
        <v>2019</v>
      </c>
      <c r="F4184" t="s">
        <v>70</v>
      </c>
      <c r="G4184" t="s">
        <v>65</v>
      </c>
      <c r="H4184" t="s">
        <v>691</v>
      </c>
      <c r="I4184">
        <v>213.7</v>
      </c>
      <c r="J4184">
        <v>0</v>
      </c>
      <c r="K4184" t="s">
        <v>275</v>
      </c>
      <c r="L4184" t="s">
        <v>35</v>
      </c>
    </row>
    <row r="4185" spans="1:12" x14ac:dyDescent="0.25">
      <c r="A4185">
        <v>91</v>
      </c>
      <c r="B4185" s="93">
        <v>43649</v>
      </c>
      <c r="C4185">
        <v>7</v>
      </c>
      <c r="D4185" t="s">
        <v>93</v>
      </c>
      <c r="E4185">
        <v>2019</v>
      </c>
      <c r="F4185" t="s">
        <v>79</v>
      </c>
      <c r="G4185" t="s">
        <v>63</v>
      </c>
      <c r="H4185" t="s">
        <v>691</v>
      </c>
      <c r="I4185">
        <v>249.75</v>
      </c>
      <c r="J4185">
        <v>0</v>
      </c>
      <c r="K4185" t="s">
        <v>275</v>
      </c>
      <c r="L4185" t="s">
        <v>64</v>
      </c>
    </row>
    <row r="4186" spans="1:12" x14ac:dyDescent="0.25">
      <c r="A4186">
        <v>91</v>
      </c>
      <c r="B4186" s="93">
        <v>43649</v>
      </c>
      <c r="C4186">
        <v>7</v>
      </c>
      <c r="D4186" t="s">
        <v>93</v>
      </c>
      <c r="E4186">
        <v>2019</v>
      </c>
      <c r="F4186" t="s">
        <v>78</v>
      </c>
      <c r="G4186" t="s">
        <v>58</v>
      </c>
      <c r="H4186" t="s">
        <v>691</v>
      </c>
      <c r="I4186">
        <v>264.39999999999998</v>
      </c>
      <c r="J4186">
        <v>0</v>
      </c>
      <c r="K4186" t="s">
        <v>275</v>
      </c>
      <c r="L4186" t="s">
        <v>222</v>
      </c>
    </row>
    <row r="4187" spans="1:12" x14ac:dyDescent="0.25">
      <c r="A4187">
        <v>91</v>
      </c>
      <c r="B4187" s="93">
        <v>43649</v>
      </c>
      <c r="C4187">
        <v>7</v>
      </c>
      <c r="D4187" t="s">
        <v>93</v>
      </c>
      <c r="E4187">
        <v>2019</v>
      </c>
      <c r="F4187" t="s">
        <v>79</v>
      </c>
      <c r="G4187" t="s">
        <v>64</v>
      </c>
      <c r="H4187" t="s">
        <v>691</v>
      </c>
      <c r="I4187">
        <v>571.85</v>
      </c>
      <c r="J4187">
        <v>0</v>
      </c>
      <c r="K4187" t="s">
        <v>275</v>
      </c>
      <c r="L4187" t="s">
        <v>64</v>
      </c>
    </row>
    <row r="4188" spans="1:12" x14ac:dyDescent="0.25">
      <c r="A4188">
        <v>91</v>
      </c>
      <c r="B4188" s="93">
        <v>43649</v>
      </c>
      <c r="C4188">
        <v>7</v>
      </c>
      <c r="D4188" t="s">
        <v>93</v>
      </c>
      <c r="E4188">
        <v>2019</v>
      </c>
      <c r="F4188" t="s">
        <v>369</v>
      </c>
      <c r="G4188" t="s">
        <v>66</v>
      </c>
      <c r="H4188" t="s">
        <v>691</v>
      </c>
      <c r="I4188">
        <v>1578.84</v>
      </c>
      <c r="J4188">
        <v>0</v>
      </c>
      <c r="K4188" t="s">
        <v>275</v>
      </c>
      <c r="L4188" t="s">
        <v>35</v>
      </c>
    </row>
    <row r="4189" spans="1:12" x14ac:dyDescent="0.25">
      <c r="A4189">
        <v>91</v>
      </c>
      <c r="B4189" s="93">
        <v>43650</v>
      </c>
      <c r="C4189">
        <v>7</v>
      </c>
      <c r="D4189" t="s">
        <v>93</v>
      </c>
      <c r="E4189">
        <v>2019</v>
      </c>
      <c r="F4189" t="s">
        <v>78</v>
      </c>
      <c r="G4189" t="s">
        <v>64</v>
      </c>
      <c r="H4189" t="s">
        <v>692</v>
      </c>
      <c r="I4189">
        <v>63.2</v>
      </c>
      <c r="J4189">
        <v>0</v>
      </c>
      <c r="K4189" t="s">
        <v>275</v>
      </c>
      <c r="L4189" t="s">
        <v>64</v>
      </c>
    </row>
    <row r="4190" spans="1:12" x14ac:dyDescent="0.25">
      <c r="A4190">
        <v>91</v>
      </c>
      <c r="B4190" s="93">
        <v>43650</v>
      </c>
      <c r="C4190">
        <v>7</v>
      </c>
      <c r="D4190" t="s">
        <v>93</v>
      </c>
      <c r="E4190">
        <v>2019</v>
      </c>
      <c r="F4190" t="s">
        <v>378</v>
      </c>
      <c r="G4190" t="s">
        <v>64</v>
      </c>
      <c r="H4190" t="s">
        <v>692</v>
      </c>
      <c r="I4190">
        <v>77.95</v>
      </c>
      <c r="J4190">
        <v>0</v>
      </c>
      <c r="K4190" t="s">
        <v>275</v>
      </c>
      <c r="L4190" t="s">
        <v>64</v>
      </c>
    </row>
    <row r="4191" spans="1:12" x14ac:dyDescent="0.25">
      <c r="A4191">
        <v>91</v>
      </c>
      <c r="B4191" s="93">
        <v>43650</v>
      </c>
      <c r="C4191">
        <v>7</v>
      </c>
      <c r="D4191" t="s">
        <v>93</v>
      </c>
      <c r="E4191">
        <v>2019</v>
      </c>
      <c r="F4191" t="s">
        <v>81</v>
      </c>
      <c r="G4191" t="s">
        <v>35</v>
      </c>
      <c r="H4191" t="s">
        <v>692</v>
      </c>
      <c r="I4191">
        <v>79</v>
      </c>
      <c r="J4191">
        <v>0</v>
      </c>
      <c r="K4191" t="s">
        <v>275</v>
      </c>
      <c r="L4191" t="s">
        <v>35</v>
      </c>
    </row>
    <row r="4192" spans="1:12" x14ac:dyDescent="0.25">
      <c r="A4192">
        <v>91</v>
      </c>
      <c r="B4192" s="93">
        <v>43650</v>
      </c>
      <c r="C4192">
        <v>7</v>
      </c>
      <c r="D4192" t="s">
        <v>93</v>
      </c>
      <c r="E4192">
        <v>2019</v>
      </c>
      <c r="F4192" t="s">
        <v>693</v>
      </c>
      <c r="G4192" t="s">
        <v>35</v>
      </c>
      <c r="H4192" t="s">
        <v>692</v>
      </c>
      <c r="I4192">
        <v>1789.9</v>
      </c>
      <c r="J4192">
        <v>0</v>
      </c>
      <c r="K4192" t="s">
        <v>275</v>
      </c>
      <c r="L4192" t="s">
        <v>35</v>
      </c>
    </row>
    <row r="4193" spans="1:12" x14ac:dyDescent="0.25">
      <c r="A4193">
        <v>91</v>
      </c>
      <c r="B4193" s="93">
        <v>43650</v>
      </c>
      <c r="C4193">
        <v>7</v>
      </c>
      <c r="D4193" t="s">
        <v>93</v>
      </c>
      <c r="E4193">
        <v>2019</v>
      </c>
      <c r="F4193" t="s">
        <v>461</v>
      </c>
      <c r="G4193" t="s">
        <v>66</v>
      </c>
      <c r="H4193" t="s">
        <v>692</v>
      </c>
      <c r="I4193">
        <v>0</v>
      </c>
      <c r="J4193">
        <v>2723.68</v>
      </c>
      <c r="K4193" t="s">
        <v>275</v>
      </c>
      <c r="L4193" t="s">
        <v>35</v>
      </c>
    </row>
    <row r="4194" spans="1:12" x14ac:dyDescent="0.25">
      <c r="A4194">
        <v>91</v>
      </c>
      <c r="B4194" s="93">
        <v>43651</v>
      </c>
      <c r="C4194">
        <v>7</v>
      </c>
      <c r="D4194" t="s">
        <v>93</v>
      </c>
      <c r="E4194">
        <v>2019</v>
      </c>
      <c r="F4194" t="s">
        <v>71</v>
      </c>
      <c r="G4194" t="s">
        <v>65</v>
      </c>
      <c r="H4194" t="s">
        <v>694</v>
      </c>
      <c r="I4194">
        <v>8.52</v>
      </c>
      <c r="J4194">
        <v>0</v>
      </c>
      <c r="K4194" t="s">
        <v>275</v>
      </c>
      <c r="L4194" t="s">
        <v>35</v>
      </c>
    </row>
    <row r="4195" spans="1:12" x14ac:dyDescent="0.25">
      <c r="A4195">
        <v>91</v>
      </c>
      <c r="B4195" s="93">
        <v>43651</v>
      </c>
      <c r="C4195">
        <v>7</v>
      </c>
      <c r="D4195" t="s">
        <v>93</v>
      </c>
      <c r="E4195">
        <v>2019</v>
      </c>
      <c r="F4195" t="s">
        <v>72</v>
      </c>
      <c r="G4195" t="s">
        <v>65</v>
      </c>
      <c r="H4195" t="s">
        <v>694</v>
      </c>
      <c r="I4195">
        <v>10</v>
      </c>
      <c r="J4195">
        <v>0</v>
      </c>
      <c r="K4195" t="s">
        <v>275</v>
      </c>
      <c r="L4195" t="s">
        <v>35</v>
      </c>
    </row>
    <row r="4196" spans="1:12" x14ac:dyDescent="0.25">
      <c r="A4196">
        <v>91</v>
      </c>
      <c r="B4196" s="93">
        <v>43651</v>
      </c>
      <c r="C4196">
        <v>7</v>
      </c>
      <c r="D4196" t="s">
        <v>93</v>
      </c>
      <c r="E4196">
        <v>2019</v>
      </c>
      <c r="F4196" t="s">
        <v>75</v>
      </c>
      <c r="G4196" t="s">
        <v>63</v>
      </c>
      <c r="H4196" t="s">
        <v>694</v>
      </c>
      <c r="I4196">
        <v>11.26</v>
      </c>
      <c r="J4196">
        <v>0</v>
      </c>
      <c r="K4196" t="s">
        <v>275</v>
      </c>
      <c r="L4196" t="s">
        <v>64</v>
      </c>
    </row>
    <row r="4197" spans="1:12" x14ac:dyDescent="0.25">
      <c r="A4197">
        <v>91</v>
      </c>
      <c r="B4197" s="93">
        <v>43651</v>
      </c>
      <c r="C4197">
        <v>7</v>
      </c>
      <c r="D4197" t="s">
        <v>93</v>
      </c>
      <c r="E4197">
        <v>2019</v>
      </c>
      <c r="F4197" t="s">
        <v>75</v>
      </c>
      <c r="G4197" t="s">
        <v>58</v>
      </c>
      <c r="H4197" t="s">
        <v>694</v>
      </c>
      <c r="I4197">
        <v>16.75</v>
      </c>
      <c r="J4197">
        <v>0</v>
      </c>
      <c r="K4197" t="s">
        <v>275</v>
      </c>
      <c r="L4197" t="s">
        <v>222</v>
      </c>
    </row>
    <row r="4198" spans="1:12" x14ac:dyDescent="0.25">
      <c r="A4198">
        <v>91</v>
      </c>
      <c r="B4198" s="93">
        <v>43651</v>
      </c>
      <c r="C4198">
        <v>7</v>
      </c>
      <c r="D4198" t="s">
        <v>93</v>
      </c>
      <c r="E4198">
        <v>2019</v>
      </c>
      <c r="F4198" t="s">
        <v>84</v>
      </c>
      <c r="G4198" t="s">
        <v>58</v>
      </c>
      <c r="H4198" t="s">
        <v>694</v>
      </c>
      <c r="I4198">
        <v>22.86</v>
      </c>
      <c r="J4198">
        <v>0</v>
      </c>
      <c r="K4198" t="s">
        <v>275</v>
      </c>
      <c r="L4198" t="s">
        <v>222</v>
      </c>
    </row>
    <row r="4199" spans="1:12" x14ac:dyDescent="0.25">
      <c r="A4199">
        <v>91</v>
      </c>
      <c r="B4199" s="93">
        <v>43651</v>
      </c>
      <c r="C4199">
        <v>7</v>
      </c>
      <c r="D4199" t="s">
        <v>93</v>
      </c>
      <c r="E4199">
        <v>2019</v>
      </c>
      <c r="F4199" t="s">
        <v>86</v>
      </c>
      <c r="G4199" t="s">
        <v>58</v>
      </c>
      <c r="H4199" t="s">
        <v>694</v>
      </c>
      <c r="I4199">
        <v>46.25</v>
      </c>
      <c r="J4199">
        <v>0</v>
      </c>
      <c r="K4199" t="s">
        <v>275</v>
      </c>
      <c r="L4199" t="s">
        <v>222</v>
      </c>
    </row>
    <row r="4200" spans="1:12" x14ac:dyDescent="0.25">
      <c r="A4200">
        <v>91</v>
      </c>
      <c r="B4200" s="93">
        <v>43651</v>
      </c>
      <c r="C4200">
        <v>7</v>
      </c>
      <c r="D4200" t="s">
        <v>93</v>
      </c>
      <c r="E4200">
        <v>2019</v>
      </c>
      <c r="F4200" t="s">
        <v>70</v>
      </c>
      <c r="G4200" t="s">
        <v>65</v>
      </c>
      <c r="H4200" t="s">
        <v>694</v>
      </c>
      <c r="I4200">
        <v>70.3</v>
      </c>
      <c r="J4200">
        <v>0</v>
      </c>
      <c r="K4200" t="s">
        <v>275</v>
      </c>
      <c r="L4200" t="s">
        <v>35</v>
      </c>
    </row>
    <row r="4201" spans="1:12" x14ac:dyDescent="0.25">
      <c r="A4201">
        <v>91</v>
      </c>
      <c r="B4201" s="93">
        <v>43651</v>
      </c>
      <c r="C4201">
        <v>7</v>
      </c>
      <c r="D4201" t="s">
        <v>93</v>
      </c>
      <c r="E4201">
        <v>2019</v>
      </c>
      <c r="F4201" t="s">
        <v>78</v>
      </c>
      <c r="G4201" t="s">
        <v>58</v>
      </c>
      <c r="H4201" t="s">
        <v>694</v>
      </c>
      <c r="I4201">
        <v>104.05</v>
      </c>
      <c r="J4201">
        <v>0</v>
      </c>
      <c r="K4201" t="s">
        <v>275</v>
      </c>
      <c r="L4201" t="s">
        <v>222</v>
      </c>
    </row>
    <row r="4202" spans="1:12" x14ac:dyDescent="0.25">
      <c r="A4202">
        <v>91</v>
      </c>
      <c r="B4202" s="93">
        <v>43651</v>
      </c>
      <c r="C4202">
        <v>7</v>
      </c>
      <c r="D4202" t="s">
        <v>93</v>
      </c>
      <c r="E4202">
        <v>2019</v>
      </c>
      <c r="F4202" t="s">
        <v>79</v>
      </c>
      <c r="G4202" t="s">
        <v>67</v>
      </c>
      <c r="H4202" t="s">
        <v>694</v>
      </c>
      <c r="I4202">
        <v>132.72</v>
      </c>
      <c r="J4202">
        <v>0</v>
      </c>
      <c r="K4202" t="s">
        <v>275</v>
      </c>
      <c r="L4202" t="s">
        <v>266</v>
      </c>
    </row>
    <row r="4203" spans="1:12" x14ac:dyDescent="0.25">
      <c r="A4203">
        <v>91</v>
      </c>
      <c r="B4203" s="93">
        <v>43651</v>
      </c>
      <c r="C4203">
        <v>7</v>
      </c>
      <c r="D4203" t="s">
        <v>93</v>
      </c>
      <c r="E4203">
        <v>2019</v>
      </c>
      <c r="F4203" t="s">
        <v>84</v>
      </c>
      <c r="G4203" t="s">
        <v>63</v>
      </c>
      <c r="H4203" t="s">
        <v>694</v>
      </c>
      <c r="I4203">
        <v>256.23</v>
      </c>
      <c r="J4203">
        <v>0</v>
      </c>
      <c r="K4203" t="s">
        <v>275</v>
      </c>
      <c r="L4203" t="s">
        <v>64</v>
      </c>
    </row>
    <row r="4204" spans="1:12" x14ac:dyDescent="0.25">
      <c r="A4204">
        <v>91</v>
      </c>
      <c r="B4204" s="93">
        <v>43651</v>
      </c>
      <c r="C4204">
        <v>7</v>
      </c>
      <c r="D4204" t="s">
        <v>93</v>
      </c>
      <c r="E4204">
        <v>2019</v>
      </c>
      <c r="F4204" t="s">
        <v>73</v>
      </c>
      <c r="G4204" t="s">
        <v>64</v>
      </c>
      <c r="H4204" t="s">
        <v>694</v>
      </c>
      <c r="I4204">
        <v>455.09</v>
      </c>
      <c r="J4204">
        <v>0</v>
      </c>
      <c r="K4204" t="s">
        <v>275</v>
      </c>
      <c r="L4204" t="s">
        <v>64</v>
      </c>
    </row>
    <row r="4205" spans="1:12" x14ac:dyDescent="0.25">
      <c r="A4205">
        <v>91</v>
      </c>
      <c r="B4205" s="93">
        <v>43651</v>
      </c>
      <c r="C4205">
        <v>7</v>
      </c>
      <c r="D4205" t="s">
        <v>93</v>
      </c>
      <c r="E4205">
        <v>2019</v>
      </c>
      <c r="F4205" t="s">
        <v>81</v>
      </c>
      <c r="G4205" t="s">
        <v>65</v>
      </c>
      <c r="H4205" t="s">
        <v>694</v>
      </c>
      <c r="I4205">
        <v>522.36</v>
      </c>
      <c r="J4205">
        <v>0</v>
      </c>
      <c r="K4205" t="s">
        <v>275</v>
      </c>
      <c r="L4205" t="s">
        <v>35</v>
      </c>
    </row>
    <row r="4206" spans="1:12" x14ac:dyDescent="0.25">
      <c r="A4206">
        <v>91</v>
      </c>
      <c r="B4206" s="93">
        <v>43651</v>
      </c>
      <c r="C4206">
        <v>7</v>
      </c>
      <c r="D4206" t="s">
        <v>93</v>
      </c>
      <c r="E4206">
        <v>2019</v>
      </c>
      <c r="F4206" t="s">
        <v>79</v>
      </c>
      <c r="G4206" t="s">
        <v>66</v>
      </c>
      <c r="H4206" t="s">
        <v>694</v>
      </c>
      <c r="I4206">
        <v>1872.76</v>
      </c>
      <c r="J4206">
        <v>0</v>
      </c>
      <c r="K4206" t="s">
        <v>275</v>
      </c>
      <c r="L4206" t="s">
        <v>35</v>
      </c>
    </row>
    <row r="4207" spans="1:12" x14ac:dyDescent="0.25">
      <c r="A4207">
        <v>91</v>
      </c>
      <c r="B4207" s="93">
        <v>43651</v>
      </c>
      <c r="C4207">
        <v>7</v>
      </c>
      <c r="D4207" t="s">
        <v>93</v>
      </c>
      <c r="E4207">
        <v>2019</v>
      </c>
      <c r="F4207" t="s">
        <v>695</v>
      </c>
      <c r="G4207" t="s">
        <v>63</v>
      </c>
      <c r="H4207" t="s">
        <v>694</v>
      </c>
      <c r="I4207">
        <v>2550</v>
      </c>
      <c r="J4207">
        <v>0</v>
      </c>
      <c r="K4207" t="s">
        <v>275</v>
      </c>
      <c r="L4207" t="s">
        <v>64</v>
      </c>
    </row>
    <row r="4208" spans="1:12" x14ac:dyDescent="0.25">
      <c r="A4208">
        <v>91</v>
      </c>
      <c r="B4208" s="93">
        <v>43651</v>
      </c>
      <c r="C4208">
        <v>7</v>
      </c>
      <c r="D4208" t="s">
        <v>93</v>
      </c>
      <c r="E4208">
        <v>2019</v>
      </c>
      <c r="F4208" t="s">
        <v>543</v>
      </c>
      <c r="G4208" t="s">
        <v>63</v>
      </c>
      <c r="H4208" t="s">
        <v>694</v>
      </c>
      <c r="I4208">
        <v>0</v>
      </c>
      <c r="J4208">
        <v>2550</v>
      </c>
      <c r="K4208" t="s">
        <v>275</v>
      </c>
      <c r="L4208" t="s">
        <v>64</v>
      </c>
    </row>
    <row r="4209" spans="1:12" x14ac:dyDescent="0.25">
      <c r="A4209">
        <v>91</v>
      </c>
      <c r="B4209" s="93">
        <v>43654</v>
      </c>
      <c r="C4209">
        <v>7</v>
      </c>
      <c r="D4209" t="s">
        <v>93</v>
      </c>
      <c r="E4209">
        <v>2019</v>
      </c>
      <c r="F4209" t="s">
        <v>69</v>
      </c>
      <c r="G4209" t="s">
        <v>65</v>
      </c>
      <c r="H4209" t="s">
        <v>696</v>
      </c>
      <c r="I4209">
        <v>10</v>
      </c>
      <c r="J4209">
        <v>0</v>
      </c>
      <c r="K4209" t="s">
        <v>275</v>
      </c>
      <c r="L4209" t="s">
        <v>35</v>
      </c>
    </row>
    <row r="4210" spans="1:12" x14ac:dyDescent="0.25">
      <c r="A4210">
        <v>91</v>
      </c>
      <c r="B4210" s="93">
        <v>43654</v>
      </c>
      <c r="C4210">
        <v>7</v>
      </c>
      <c r="D4210" t="s">
        <v>93</v>
      </c>
      <c r="E4210">
        <v>2019</v>
      </c>
      <c r="F4210" t="s">
        <v>72</v>
      </c>
      <c r="G4210" t="s">
        <v>65</v>
      </c>
      <c r="H4210" t="s">
        <v>696</v>
      </c>
      <c r="I4210">
        <v>20</v>
      </c>
      <c r="J4210">
        <v>0</v>
      </c>
      <c r="K4210" t="s">
        <v>275</v>
      </c>
      <c r="L4210" t="s">
        <v>35</v>
      </c>
    </row>
    <row r="4211" spans="1:12" x14ac:dyDescent="0.25">
      <c r="A4211">
        <v>91</v>
      </c>
      <c r="B4211" s="93">
        <v>43654</v>
      </c>
      <c r="C4211">
        <v>7</v>
      </c>
      <c r="D4211" t="s">
        <v>93</v>
      </c>
      <c r="E4211">
        <v>2019</v>
      </c>
      <c r="F4211" t="s">
        <v>81</v>
      </c>
      <c r="G4211" t="s">
        <v>65</v>
      </c>
      <c r="H4211" t="s">
        <v>696</v>
      </c>
      <c r="I4211">
        <v>25</v>
      </c>
      <c r="J4211">
        <v>0</v>
      </c>
      <c r="K4211" t="s">
        <v>275</v>
      </c>
      <c r="L4211" t="s">
        <v>35</v>
      </c>
    </row>
    <row r="4212" spans="1:12" x14ac:dyDescent="0.25">
      <c r="A4212">
        <v>91</v>
      </c>
      <c r="B4212" s="93">
        <v>43654</v>
      </c>
      <c r="C4212">
        <v>7</v>
      </c>
      <c r="D4212" t="s">
        <v>93</v>
      </c>
      <c r="E4212">
        <v>2019</v>
      </c>
      <c r="F4212" t="s">
        <v>71</v>
      </c>
      <c r="G4212" t="s">
        <v>67</v>
      </c>
      <c r="H4212" t="s">
        <v>696</v>
      </c>
      <c r="I4212">
        <v>25</v>
      </c>
      <c r="J4212">
        <v>0</v>
      </c>
      <c r="K4212" t="s">
        <v>275</v>
      </c>
      <c r="L4212" t="s">
        <v>266</v>
      </c>
    </row>
    <row r="4213" spans="1:12" x14ac:dyDescent="0.25">
      <c r="A4213">
        <v>91</v>
      </c>
      <c r="B4213" s="93">
        <v>43654</v>
      </c>
      <c r="C4213">
        <v>7</v>
      </c>
      <c r="D4213" t="s">
        <v>93</v>
      </c>
      <c r="E4213">
        <v>2019</v>
      </c>
      <c r="F4213" t="s">
        <v>106</v>
      </c>
      <c r="G4213" t="s">
        <v>65</v>
      </c>
      <c r="H4213" t="s">
        <v>696</v>
      </c>
      <c r="I4213">
        <v>64.33</v>
      </c>
      <c r="J4213">
        <v>0</v>
      </c>
      <c r="K4213" t="s">
        <v>275</v>
      </c>
      <c r="L4213" t="s">
        <v>35</v>
      </c>
    </row>
    <row r="4214" spans="1:12" x14ac:dyDescent="0.25">
      <c r="A4214">
        <v>91</v>
      </c>
      <c r="B4214" s="93">
        <v>43654</v>
      </c>
      <c r="C4214">
        <v>7</v>
      </c>
      <c r="D4214" t="s">
        <v>93</v>
      </c>
      <c r="E4214">
        <v>2019</v>
      </c>
      <c r="F4214" t="s">
        <v>74</v>
      </c>
      <c r="G4214" t="s">
        <v>65</v>
      </c>
      <c r="H4214" t="s">
        <v>696</v>
      </c>
      <c r="I4214">
        <v>72.989999999999995</v>
      </c>
      <c r="J4214">
        <v>0</v>
      </c>
      <c r="K4214" t="s">
        <v>275</v>
      </c>
      <c r="L4214" t="s">
        <v>35</v>
      </c>
    </row>
    <row r="4215" spans="1:12" x14ac:dyDescent="0.25">
      <c r="A4215">
        <v>91</v>
      </c>
      <c r="B4215" s="93">
        <v>43654</v>
      </c>
      <c r="C4215">
        <v>7</v>
      </c>
      <c r="D4215" t="s">
        <v>93</v>
      </c>
      <c r="E4215">
        <v>2019</v>
      </c>
      <c r="F4215" t="s">
        <v>106</v>
      </c>
      <c r="G4215" t="s">
        <v>63</v>
      </c>
      <c r="H4215" t="s">
        <v>696</v>
      </c>
      <c r="I4215">
        <v>96</v>
      </c>
      <c r="J4215">
        <v>0</v>
      </c>
      <c r="K4215" t="s">
        <v>275</v>
      </c>
      <c r="L4215" t="s">
        <v>64</v>
      </c>
    </row>
    <row r="4216" spans="1:12" x14ac:dyDescent="0.25">
      <c r="A4216">
        <v>91</v>
      </c>
      <c r="B4216" s="93">
        <v>43654</v>
      </c>
      <c r="C4216">
        <v>7</v>
      </c>
      <c r="D4216" t="s">
        <v>93</v>
      </c>
      <c r="E4216">
        <v>2019</v>
      </c>
      <c r="F4216" t="s">
        <v>76</v>
      </c>
      <c r="G4216" t="s">
        <v>65</v>
      </c>
      <c r="H4216" t="s">
        <v>696</v>
      </c>
      <c r="I4216">
        <v>150</v>
      </c>
      <c r="J4216">
        <v>0</v>
      </c>
      <c r="K4216" t="s">
        <v>275</v>
      </c>
      <c r="L4216" t="s">
        <v>35</v>
      </c>
    </row>
    <row r="4217" spans="1:12" x14ac:dyDescent="0.25">
      <c r="A4217">
        <v>91</v>
      </c>
      <c r="B4217" s="93">
        <v>43654</v>
      </c>
      <c r="C4217">
        <v>7</v>
      </c>
      <c r="D4217" t="s">
        <v>93</v>
      </c>
      <c r="E4217">
        <v>2019</v>
      </c>
      <c r="F4217" t="s">
        <v>75</v>
      </c>
      <c r="G4217" t="s">
        <v>65</v>
      </c>
      <c r="H4217" t="s">
        <v>696</v>
      </c>
      <c r="I4217">
        <v>180</v>
      </c>
      <c r="J4217">
        <v>0</v>
      </c>
      <c r="K4217" t="s">
        <v>275</v>
      </c>
      <c r="L4217" t="s">
        <v>35</v>
      </c>
    </row>
    <row r="4218" spans="1:12" x14ac:dyDescent="0.25">
      <c r="A4218">
        <v>91</v>
      </c>
      <c r="B4218" s="93">
        <v>43654</v>
      </c>
      <c r="C4218">
        <v>7</v>
      </c>
      <c r="D4218" t="s">
        <v>93</v>
      </c>
      <c r="E4218">
        <v>2019</v>
      </c>
      <c r="F4218" t="s">
        <v>81</v>
      </c>
      <c r="G4218" t="s">
        <v>66</v>
      </c>
      <c r="H4218" t="s">
        <v>696</v>
      </c>
      <c r="I4218">
        <v>190.52</v>
      </c>
      <c r="J4218">
        <v>0</v>
      </c>
      <c r="K4218" t="s">
        <v>275</v>
      </c>
      <c r="L4218" t="s">
        <v>35</v>
      </c>
    </row>
    <row r="4219" spans="1:12" x14ac:dyDescent="0.25">
      <c r="A4219">
        <v>91</v>
      </c>
      <c r="B4219" s="93">
        <v>43654</v>
      </c>
      <c r="C4219">
        <v>7</v>
      </c>
      <c r="D4219" t="s">
        <v>93</v>
      </c>
      <c r="E4219">
        <v>2019</v>
      </c>
      <c r="F4219" t="s">
        <v>71</v>
      </c>
      <c r="G4219" t="s">
        <v>63</v>
      </c>
      <c r="H4219" t="s">
        <v>696</v>
      </c>
      <c r="I4219">
        <v>318.62</v>
      </c>
      <c r="J4219">
        <v>0</v>
      </c>
      <c r="K4219" t="s">
        <v>275</v>
      </c>
      <c r="L4219" t="s">
        <v>64</v>
      </c>
    </row>
    <row r="4220" spans="1:12" x14ac:dyDescent="0.25">
      <c r="A4220">
        <v>91</v>
      </c>
      <c r="B4220" s="93">
        <v>43654</v>
      </c>
      <c r="C4220">
        <v>7</v>
      </c>
      <c r="D4220" t="s">
        <v>93</v>
      </c>
      <c r="E4220">
        <v>2019</v>
      </c>
      <c r="F4220" t="s">
        <v>71</v>
      </c>
      <c r="G4220" t="s">
        <v>65</v>
      </c>
      <c r="H4220" t="s">
        <v>696</v>
      </c>
      <c r="I4220">
        <v>2017</v>
      </c>
      <c r="J4220">
        <v>0</v>
      </c>
      <c r="K4220" t="s">
        <v>275</v>
      </c>
      <c r="L4220" t="s">
        <v>35</v>
      </c>
    </row>
    <row r="4221" spans="1:12" x14ac:dyDescent="0.25">
      <c r="A4221">
        <v>91</v>
      </c>
      <c r="B4221" s="93">
        <v>43655</v>
      </c>
      <c r="C4221">
        <v>7</v>
      </c>
      <c r="D4221" t="s">
        <v>93</v>
      </c>
      <c r="E4221">
        <v>2019</v>
      </c>
      <c r="F4221" t="s">
        <v>86</v>
      </c>
      <c r="G4221" t="s">
        <v>36</v>
      </c>
      <c r="H4221" t="s">
        <v>697</v>
      </c>
      <c r="I4221">
        <v>7.44</v>
      </c>
      <c r="J4221">
        <v>0</v>
      </c>
      <c r="K4221" t="s">
        <v>275</v>
      </c>
      <c r="L4221" t="s">
        <v>222</v>
      </c>
    </row>
    <row r="4222" spans="1:12" x14ac:dyDescent="0.25">
      <c r="A4222">
        <v>91</v>
      </c>
      <c r="B4222" s="93">
        <v>43655</v>
      </c>
      <c r="C4222">
        <v>7</v>
      </c>
      <c r="D4222" t="s">
        <v>93</v>
      </c>
      <c r="E4222">
        <v>2019</v>
      </c>
      <c r="F4222" t="s">
        <v>83</v>
      </c>
      <c r="G4222" t="s">
        <v>67</v>
      </c>
      <c r="H4222" t="s">
        <v>697</v>
      </c>
      <c r="I4222">
        <v>21.98</v>
      </c>
      <c r="J4222">
        <v>0</v>
      </c>
      <c r="K4222" t="s">
        <v>275</v>
      </c>
      <c r="L4222" t="s">
        <v>266</v>
      </c>
    </row>
    <row r="4223" spans="1:12" x14ac:dyDescent="0.25">
      <c r="A4223">
        <v>91</v>
      </c>
      <c r="B4223" s="93">
        <v>43655</v>
      </c>
      <c r="C4223">
        <v>7</v>
      </c>
      <c r="D4223" t="s">
        <v>93</v>
      </c>
      <c r="E4223">
        <v>2019</v>
      </c>
      <c r="F4223" t="s">
        <v>75</v>
      </c>
      <c r="G4223" t="s">
        <v>64</v>
      </c>
      <c r="H4223" t="s">
        <v>697</v>
      </c>
      <c r="I4223">
        <v>29.95</v>
      </c>
      <c r="J4223">
        <v>0</v>
      </c>
      <c r="K4223" t="s">
        <v>275</v>
      </c>
      <c r="L4223" t="s">
        <v>64</v>
      </c>
    </row>
    <row r="4224" spans="1:12" x14ac:dyDescent="0.25">
      <c r="A4224">
        <v>91</v>
      </c>
      <c r="B4224" s="93">
        <v>43655</v>
      </c>
      <c r="C4224">
        <v>7</v>
      </c>
      <c r="D4224" t="s">
        <v>93</v>
      </c>
      <c r="E4224">
        <v>2019</v>
      </c>
      <c r="F4224" t="s">
        <v>70</v>
      </c>
      <c r="G4224" t="s">
        <v>65</v>
      </c>
      <c r="H4224" t="s">
        <v>697</v>
      </c>
      <c r="I4224">
        <v>66.569999999999993</v>
      </c>
      <c r="J4224">
        <v>0</v>
      </c>
      <c r="K4224" t="s">
        <v>275</v>
      </c>
      <c r="L4224" t="s">
        <v>35</v>
      </c>
    </row>
    <row r="4225" spans="1:12" x14ac:dyDescent="0.25">
      <c r="A4225">
        <v>91</v>
      </c>
      <c r="B4225" s="93">
        <v>43655</v>
      </c>
      <c r="C4225">
        <v>7</v>
      </c>
      <c r="D4225" t="s">
        <v>93</v>
      </c>
      <c r="E4225">
        <v>2019</v>
      </c>
      <c r="F4225" t="s">
        <v>75</v>
      </c>
      <c r="G4225" t="s">
        <v>65</v>
      </c>
      <c r="H4225" t="s">
        <v>697</v>
      </c>
      <c r="I4225">
        <v>104</v>
      </c>
      <c r="J4225">
        <v>0</v>
      </c>
      <c r="K4225" t="s">
        <v>275</v>
      </c>
      <c r="L4225" t="s">
        <v>35</v>
      </c>
    </row>
    <row r="4226" spans="1:12" x14ac:dyDescent="0.25">
      <c r="A4226">
        <v>91</v>
      </c>
      <c r="B4226" s="93">
        <v>43655</v>
      </c>
      <c r="C4226">
        <v>7</v>
      </c>
      <c r="D4226" t="s">
        <v>93</v>
      </c>
      <c r="E4226">
        <v>2019</v>
      </c>
      <c r="F4226" t="s">
        <v>107</v>
      </c>
      <c r="G4226" t="s">
        <v>63</v>
      </c>
      <c r="H4226" t="s">
        <v>697</v>
      </c>
      <c r="I4226">
        <v>119.9</v>
      </c>
      <c r="J4226">
        <v>0</v>
      </c>
      <c r="K4226" t="s">
        <v>275</v>
      </c>
      <c r="L4226" t="s">
        <v>64</v>
      </c>
    </row>
    <row r="4227" spans="1:12" x14ac:dyDescent="0.25">
      <c r="A4227">
        <v>91</v>
      </c>
      <c r="B4227" s="93">
        <v>43655</v>
      </c>
      <c r="C4227">
        <v>7</v>
      </c>
      <c r="D4227" t="s">
        <v>93</v>
      </c>
      <c r="E4227">
        <v>2019</v>
      </c>
      <c r="F4227" t="s">
        <v>75</v>
      </c>
      <c r="G4227" t="s">
        <v>35</v>
      </c>
      <c r="H4227" t="s">
        <v>697</v>
      </c>
      <c r="I4227">
        <v>1170</v>
      </c>
      <c r="J4227">
        <v>0</v>
      </c>
      <c r="K4227" t="s">
        <v>275</v>
      </c>
      <c r="L4227" t="s">
        <v>35</v>
      </c>
    </row>
    <row r="4228" spans="1:12" x14ac:dyDescent="0.25">
      <c r="A4228">
        <v>91</v>
      </c>
      <c r="B4228" s="93">
        <v>43655</v>
      </c>
      <c r="C4228">
        <v>7</v>
      </c>
      <c r="D4228" t="s">
        <v>93</v>
      </c>
      <c r="E4228">
        <v>2019</v>
      </c>
      <c r="F4228" t="s">
        <v>83</v>
      </c>
      <c r="G4228" t="s">
        <v>58</v>
      </c>
      <c r="H4228" t="s">
        <v>697</v>
      </c>
      <c r="I4228">
        <v>0</v>
      </c>
      <c r="J4228">
        <v>21.98</v>
      </c>
      <c r="K4228" t="s">
        <v>275</v>
      </c>
      <c r="L4228" t="s">
        <v>222</v>
      </c>
    </row>
    <row r="4229" spans="1:12" x14ac:dyDescent="0.25">
      <c r="A4229">
        <v>91</v>
      </c>
      <c r="B4229" s="93">
        <v>43655</v>
      </c>
      <c r="C4229">
        <v>7</v>
      </c>
      <c r="D4229" t="s">
        <v>93</v>
      </c>
      <c r="E4229">
        <v>2019</v>
      </c>
      <c r="F4229" t="s">
        <v>107</v>
      </c>
      <c r="G4229" t="s">
        <v>58</v>
      </c>
      <c r="H4229" t="s">
        <v>697</v>
      </c>
      <c r="I4229">
        <v>0</v>
      </c>
      <c r="J4229">
        <v>119.9</v>
      </c>
      <c r="K4229" t="s">
        <v>275</v>
      </c>
      <c r="L4229" t="s">
        <v>222</v>
      </c>
    </row>
    <row r="4230" spans="1:12" x14ac:dyDescent="0.25">
      <c r="A4230">
        <v>91</v>
      </c>
      <c r="B4230" s="93">
        <v>43656</v>
      </c>
      <c r="C4230">
        <v>7</v>
      </c>
      <c r="D4230" t="s">
        <v>93</v>
      </c>
      <c r="E4230">
        <v>2019</v>
      </c>
      <c r="F4230" t="s">
        <v>107</v>
      </c>
      <c r="G4230" t="s">
        <v>699</v>
      </c>
      <c r="H4230" t="s">
        <v>700</v>
      </c>
      <c r="I4230">
        <v>9.9600000000000009</v>
      </c>
      <c r="J4230">
        <v>0</v>
      </c>
      <c r="K4230" t="s">
        <v>275</v>
      </c>
      <c r="L4230" t="s">
        <v>34</v>
      </c>
    </row>
    <row r="4231" spans="1:12" x14ac:dyDescent="0.25">
      <c r="A4231">
        <v>91</v>
      </c>
      <c r="B4231" s="93">
        <v>43656</v>
      </c>
      <c r="C4231">
        <v>7</v>
      </c>
      <c r="D4231" t="s">
        <v>93</v>
      </c>
      <c r="E4231">
        <v>2019</v>
      </c>
      <c r="F4231" t="s">
        <v>69</v>
      </c>
      <c r="G4231" t="s">
        <v>65</v>
      </c>
      <c r="H4231" t="s">
        <v>698</v>
      </c>
      <c r="I4231">
        <v>12</v>
      </c>
      <c r="J4231">
        <v>0</v>
      </c>
      <c r="K4231" t="s">
        <v>275</v>
      </c>
      <c r="L4231" t="s">
        <v>35</v>
      </c>
    </row>
    <row r="4232" spans="1:12" x14ac:dyDescent="0.25">
      <c r="A4232">
        <v>91</v>
      </c>
      <c r="B4232" s="93">
        <v>43656</v>
      </c>
      <c r="C4232">
        <v>7</v>
      </c>
      <c r="D4232" t="s">
        <v>93</v>
      </c>
      <c r="E4232">
        <v>2019</v>
      </c>
      <c r="F4232" t="s">
        <v>378</v>
      </c>
      <c r="G4232" t="s">
        <v>64</v>
      </c>
      <c r="H4232" t="s">
        <v>698</v>
      </c>
      <c r="I4232">
        <v>12.5</v>
      </c>
      <c r="J4232">
        <v>0</v>
      </c>
      <c r="K4232" t="s">
        <v>275</v>
      </c>
      <c r="L4232" t="s">
        <v>64</v>
      </c>
    </row>
    <row r="4233" spans="1:12" x14ac:dyDescent="0.25">
      <c r="A4233">
        <v>91</v>
      </c>
      <c r="B4233" s="93">
        <v>43656</v>
      </c>
      <c r="C4233">
        <v>7</v>
      </c>
      <c r="D4233" t="s">
        <v>93</v>
      </c>
      <c r="E4233">
        <v>2019</v>
      </c>
      <c r="F4233" t="s">
        <v>77</v>
      </c>
      <c r="G4233" t="s">
        <v>65</v>
      </c>
      <c r="H4233" t="s">
        <v>698</v>
      </c>
      <c r="I4233">
        <v>20.85</v>
      </c>
      <c r="J4233">
        <v>0</v>
      </c>
      <c r="K4233" t="s">
        <v>275</v>
      </c>
      <c r="L4233" t="s">
        <v>35</v>
      </c>
    </row>
    <row r="4234" spans="1:12" x14ac:dyDescent="0.25">
      <c r="A4234">
        <v>91</v>
      </c>
      <c r="B4234" s="93">
        <v>43656</v>
      </c>
      <c r="C4234">
        <v>7</v>
      </c>
      <c r="D4234" t="s">
        <v>93</v>
      </c>
      <c r="E4234">
        <v>2019</v>
      </c>
      <c r="F4234" t="s">
        <v>75</v>
      </c>
      <c r="G4234" t="s">
        <v>699</v>
      </c>
      <c r="H4234" t="s">
        <v>700</v>
      </c>
      <c r="I4234">
        <v>25.14</v>
      </c>
      <c r="J4234">
        <v>0</v>
      </c>
      <c r="K4234" t="s">
        <v>275</v>
      </c>
      <c r="L4234" t="s">
        <v>34</v>
      </c>
    </row>
    <row r="4235" spans="1:12" x14ac:dyDescent="0.25">
      <c r="A4235">
        <v>91</v>
      </c>
      <c r="B4235" s="93">
        <v>43656</v>
      </c>
      <c r="C4235">
        <v>7</v>
      </c>
      <c r="D4235" t="s">
        <v>93</v>
      </c>
      <c r="E4235">
        <v>2019</v>
      </c>
      <c r="F4235" t="s">
        <v>69</v>
      </c>
      <c r="G4235" t="s">
        <v>699</v>
      </c>
      <c r="H4235" t="s">
        <v>700</v>
      </c>
      <c r="I4235">
        <v>30.39</v>
      </c>
      <c r="J4235">
        <v>0</v>
      </c>
      <c r="K4235" t="s">
        <v>275</v>
      </c>
      <c r="L4235" t="s">
        <v>34</v>
      </c>
    </row>
    <row r="4236" spans="1:12" x14ac:dyDescent="0.25">
      <c r="A4236">
        <v>91</v>
      </c>
      <c r="B4236" s="93">
        <v>43656</v>
      </c>
      <c r="C4236">
        <v>7</v>
      </c>
      <c r="D4236" t="s">
        <v>93</v>
      </c>
      <c r="E4236">
        <v>2019</v>
      </c>
      <c r="F4236" t="s">
        <v>84</v>
      </c>
      <c r="G4236" t="s">
        <v>65</v>
      </c>
      <c r="H4236" t="s">
        <v>698</v>
      </c>
      <c r="I4236">
        <v>125.68</v>
      </c>
      <c r="J4236">
        <v>0</v>
      </c>
      <c r="K4236" t="s">
        <v>275</v>
      </c>
      <c r="L4236" t="s">
        <v>35</v>
      </c>
    </row>
    <row r="4237" spans="1:12" x14ac:dyDescent="0.25">
      <c r="A4237">
        <v>91</v>
      </c>
      <c r="B4237" s="93">
        <v>43656</v>
      </c>
      <c r="C4237">
        <v>7</v>
      </c>
      <c r="D4237" t="s">
        <v>93</v>
      </c>
      <c r="E4237">
        <v>2019</v>
      </c>
      <c r="F4237" t="s">
        <v>107</v>
      </c>
      <c r="G4237" t="s">
        <v>65</v>
      </c>
      <c r="H4237" t="s">
        <v>698</v>
      </c>
      <c r="I4237">
        <v>130.18</v>
      </c>
      <c r="J4237">
        <v>0</v>
      </c>
      <c r="K4237" t="s">
        <v>275</v>
      </c>
      <c r="L4237" t="s">
        <v>35</v>
      </c>
    </row>
    <row r="4238" spans="1:12" x14ac:dyDescent="0.25">
      <c r="A4238">
        <v>91</v>
      </c>
      <c r="B4238" s="93">
        <v>43656</v>
      </c>
      <c r="C4238">
        <v>7</v>
      </c>
      <c r="D4238" t="s">
        <v>93</v>
      </c>
      <c r="E4238">
        <v>2019</v>
      </c>
      <c r="F4238" t="s">
        <v>76</v>
      </c>
      <c r="G4238" t="s">
        <v>699</v>
      </c>
      <c r="H4238" t="s">
        <v>700</v>
      </c>
      <c r="I4238">
        <v>163.72</v>
      </c>
      <c r="J4238">
        <v>0</v>
      </c>
      <c r="K4238" t="s">
        <v>275</v>
      </c>
      <c r="L4238" t="s">
        <v>34</v>
      </c>
    </row>
    <row r="4239" spans="1:12" x14ac:dyDescent="0.25">
      <c r="A4239">
        <v>91</v>
      </c>
      <c r="B4239" s="93">
        <v>43656</v>
      </c>
      <c r="C4239">
        <v>7</v>
      </c>
      <c r="D4239" t="s">
        <v>93</v>
      </c>
      <c r="E4239">
        <v>2019</v>
      </c>
      <c r="F4239" t="s">
        <v>71</v>
      </c>
      <c r="G4239" t="s">
        <v>65</v>
      </c>
      <c r="H4239" t="s">
        <v>698</v>
      </c>
      <c r="I4239">
        <v>205.5</v>
      </c>
      <c r="J4239">
        <v>0</v>
      </c>
      <c r="K4239" t="s">
        <v>275</v>
      </c>
      <c r="L4239" t="s">
        <v>35</v>
      </c>
    </row>
    <row r="4240" spans="1:12" x14ac:dyDescent="0.25">
      <c r="A4240">
        <v>91</v>
      </c>
      <c r="B4240" s="93">
        <v>43656</v>
      </c>
      <c r="C4240">
        <v>7</v>
      </c>
      <c r="D4240" t="s">
        <v>93</v>
      </c>
      <c r="E4240">
        <v>2019</v>
      </c>
      <c r="F4240" t="s">
        <v>80</v>
      </c>
      <c r="G4240" t="s">
        <v>699</v>
      </c>
      <c r="H4240" t="s">
        <v>700</v>
      </c>
      <c r="I4240">
        <v>254.94</v>
      </c>
      <c r="J4240">
        <v>0</v>
      </c>
      <c r="K4240" t="s">
        <v>275</v>
      </c>
      <c r="L4240" t="s">
        <v>34</v>
      </c>
    </row>
    <row r="4241" spans="1:12" x14ac:dyDescent="0.25">
      <c r="A4241">
        <v>91</v>
      </c>
      <c r="B4241" s="93">
        <v>43656</v>
      </c>
      <c r="C4241">
        <v>7</v>
      </c>
      <c r="D4241" t="s">
        <v>93</v>
      </c>
      <c r="E4241">
        <v>2019</v>
      </c>
      <c r="F4241" t="s">
        <v>68</v>
      </c>
      <c r="G4241" t="s">
        <v>699</v>
      </c>
      <c r="H4241" t="s">
        <v>700</v>
      </c>
      <c r="I4241">
        <v>804.21</v>
      </c>
      <c r="J4241">
        <v>0</v>
      </c>
      <c r="K4241" t="s">
        <v>275</v>
      </c>
      <c r="L4241" t="s">
        <v>34</v>
      </c>
    </row>
    <row r="4242" spans="1:12" x14ac:dyDescent="0.25">
      <c r="A4242">
        <v>91</v>
      </c>
      <c r="B4242" s="93">
        <v>43656</v>
      </c>
      <c r="C4242">
        <v>7</v>
      </c>
      <c r="D4242" t="s">
        <v>93</v>
      </c>
      <c r="E4242">
        <v>2019</v>
      </c>
      <c r="F4242" t="s">
        <v>81</v>
      </c>
      <c r="G4242" t="s">
        <v>65</v>
      </c>
      <c r="H4242" t="s">
        <v>698</v>
      </c>
      <c r="I4242">
        <v>869.85</v>
      </c>
      <c r="J4242">
        <v>0</v>
      </c>
      <c r="K4242" t="s">
        <v>275</v>
      </c>
      <c r="L4242" t="s">
        <v>35</v>
      </c>
    </row>
    <row r="4243" spans="1:12" x14ac:dyDescent="0.25">
      <c r="A4243">
        <v>91</v>
      </c>
      <c r="B4243" s="93">
        <v>43656</v>
      </c>
      <c r="C4243">
        <v>7</v>
      </c>
      <c r="D4243" t="s">
        <v>93</v>
      </c>
      <c r="E4243">
        <v>2019</v>
      </c>
      <c r="F4243" t="s">
        <v>71</v>
      </c>
      <c r="G4243" t="s">
        <v>699</v>
      </c>
      <c r="H4243" t="s">
        <v>700</v>
      </c>
      <c r="I4243">
        <v>930.71</v>
      </c>
      <c r="J4243">
        <v>0</v>
      </c>
      <c r="K4243" t="s">
        <v>275</v>
      </c>
      <c r="L4243" t="s">
        <v>34</v>
      </c>
    </row>
    <row r="4244" spans="1:12" x14ac:dyDescent="0.25">
      <c r="A4244">
        <v>91</v>
      </c>
      <c r="B4244" s="93">
        <v>43657</v>
      </c>
      <c r="C4244">
        <v>7</v>
      </c>
      <c r="D4244" t="s">
        <v>93</v>
      </c>
      <c r="E4244">
        <v>2019</v>
      </c>
      <c r="F4244" t="s">
        <v>107</v>
      </c>
      <c r="G4244" t="s">
        <v>66</v>
      </c>
      <c r="H4244" t="s">
        <v>701</v>
      </c>
      <c r="I4244">
        <v>10</v>
      </c>
      <c r="J4244">
        <v>0</v>
      </c>
      <c r="K4244" t="s">
        <v>275</v>
      </c>
      <c r="L4244" t="s">
        <v>35</v>
      </c>
    </row>
    <row r="4245" spans="1:12" x14ac:dyDescent="0.25">
      <c r="A4245">
        <v>91</v>
      </c>
      <c r="B4245" s="93">
        <v>43657</v>
      </c>
      <c r="C4245">
        <v>7</v>
      </c>
      <c r="D4245" t="s">
        <v>93</v>
      </c>
      <c r="E4245">
        <v>2019</v>
      </c>
      <c r="F4245" t="s">
        <v>80</v>
      </c>
      <c r="G4245" t="s">
        <v>66</v>
      </c>
      <c r="H4245" t="s">
        <v>701</v>
      </c>
      <c r="I4245">
        <v>10</v>
      </c>
      <c r="J4245">
        <v>0</v>
      </c>
      <c r="K4245" t="s">
        <v>275</v>
      </c>
      <c r="L4245" t="s">
        <v>35</v>
      </c>
    </row>
    <row r="4246" spans="1:12" x14ac:dyDescent="0.25">
      <c r="A4246">
        <v>91</v>
      </c>
      <c r="B4246" s="93">
        <v>43657</v>
      </c>
      <c r="C4246">
        <v>7</v>
      </c>
      <c r="D4246" t="s">
        <v>93</v>
      </c>
      <c r="E4246">
        <v>2019</v>
      </c>
      <c r="F4246" t="s">
        <v>318</v>
      </c>
      <c r="G4246" t="s">
        <v>105</v>
      </c>
      <c r="H4246" t="s">
        <v>701</v>
      </c>
      <c r="I4246">
        <v>12.83</v>
      </c>
      <c r="J4246">
        <v>0</v>
      </c>
      <c r="K4246" t="s">
        <v>275</v>
      </c>
      <c r="L4246" t="s">
        <v>266</v>
      </c>
    </row>
    <row r="4247" spans="1:12" x14ac:dyDescent="0.25">
      <c r="A4247">
        <v>91</v>
      </c>
      <c r="B4247" s="93">
        <v>43657</v>
      </c>
      <c r="C4247">
        <v>7</v>
      </c>
      <c r="D4247" t="s">
        <v>93</v>
      </c>
      <c r="E4247">
        <v>2019</v>
      </c>
      <c r="F4247" t="s">
        <v>77</v>
      </c>
      <c r="G4247" t="s">
        <v>65</v>
      </c>
      <c r="H4247" t="s">
        <v>701</v>
      </c>
      <c r="I4247">
        <v>12.9</v>
      </c>
      <c r="J4247">
        <v>0</v>
      </c>
      <c r="K4247" t="s">
        <v>275</v>
      </c>
      <c r="L4247" t="s">
        <v>35</v>
      </c>
    </row>
    <row r="4248" spans="1:12" x14ac:dyDescent="0.25">
      <c r="A4248">
        <v>91</v>
      </c>
      <c r="B4248" s="93">
        <v>43657</v>
      </c>
      <c r="C4248">
        <v>7</v>
      </c>
      <c r="D4248" t="s">
        <v>93</v>
      </c>
      <c r="E4248">
        <v>2019</v>
      </c>
      <c r="F4248" t="s">
        <v>71</v>
      </c>
      <c r="G4248" t="s">
        <v>65</v>
      </c>
      <c r="H4248" t="s">
        <v>701</v>
      </c>
      <c r="I4248">
        <v>20</v>
      </c>
      <c r="J4248">
        <v>0</v>
      </c>
      <c r="K4248" t="s">
        <v>275</v>
      </c>
      <c r="L4248" t="s">
        <v>35</v>
      </c>
    </row>
    <row r="4249" spans="1:12" x14ac:dyDescent="0.25">
      <c r="A4249">
        <v>91</v>
      </c>
      <c r="B4249" s="93">
        <v>43657</v>
      </c>
      <c r="C4249">
        <v>7</v>
      </c>
      <c r="D4249" t="s">
        <v>93</v>
      </c>
      <c r="E4249">
        <v>2019</v>
      </c>
      <c r="F4249" t="s">
        <v>84</v>
      </c>
      <c r="G4249" t="s">
        <v>66</v>
      </c>
      <c r="H4249" t="s">
        <v>701</v>
      </c>
      <c r="I4249">
        <v>20.25</v>
      </c>
      <c r="J4249">
        <v>0</v>
      </c>
      <c r="K4249" t="s">
        <v>275</v>
      </c>
      <c r="L4249" t="s">
        <v>35</v>
      </c>
    </row>
    <row r="4250" spans="1:12" x14ac:dyDescent="0.25">
      <c r="A4250">
        <v>91</v>
      </c>
      <c r="B4250" s="93">
        <v>43657</v>
      </c>
      <c r="C4250">
        <v>7</v>
      </c>
      <c r="D4250" t="s">
        <v>93</v>
      </c>
      <c r="E4250">
        <v>2019</v>
      </c>
      <c r="F4250" t="s">
        <v>69</v>
      </c>
      <c r="G4250" t="s">
        <v>66</v>
      </c>
      <c r="H4250" t="s">
        <v>701</v>
      </c>
      <c r="I4250">
        <v>30</v>
      </c>
      <c r="J4250">
        <v>0</v>
      </c>
      <c r="K4250" t="s">
        <v>275</v>
      </c>
      <c r="L4250" t="s">
        <v>35</v>
      </c>
    </row>
    <row r="4251" spans="1:12" x14ac:dyDescent="0.25">
      <c r="A4251">
        <v>91</v>
      </c>
      <c r="B4251" s="93">
        <v>43657</v>
      </c>
      <c r="C4251">
        <v>7</v>
      </c>
      <c r="D4251" t="s">
        <v>93</v>
      </c>
      <c r="E4251">
        <v>2019</v>
      </c>
      <c r="F4251" t="s">
        <v>79</v>
      </c>
      <c r="G4251" t="s">
        <v>65</v>
      </c>
      <c r="H4251" t="s">
        <v>701</v>
      </c>
      <c r="I4251">
        <v>30</v>
      </c>
      <c r="J4251">
        <v>0</v>
      </c>
      <c r="K4251" t="s">
        <v>275</v>
      </c>
      <c r="L4251" t="s">
        <v>35</v>
      </c>
    </row>
    <row r="4252" spans="1:12" x14ac:dyDescent="0.25">
      <c r="A4252">
        <v>91</v>
      </c>
      <c r="B4252" s="93">
        <v>43657</v>
      </c>
      <c r="C4252">
        <v>7</v>
      </c>
      <c r="D4252" t="s">
        <v>93</v>
      </c>
      <c r="E4252">
        <v>2019</v>
      </c>
      <c r="F4252" t="s">
        <v>82</v>
      </c>
      <c r="G4252" t="s">
        <v>65</v>
      </c>
      <c r="H4252" t="s">
        <v>701</v>
      </c>
      <c r="I4252">
        <v>58.3</v>
      </c>
      <c r="J4252">
        <v>0</v>
      </c>
      <c r="K4252" t="s">
        <v>275</v>
      </c>
      <c r="L4252" t="s">
        <v>35</v>
      </c>
    </row>
    <row r="4253" spans="1:12" x14ac:dyDescent="0.25">
      <c r="A4253">
        <v>91</v>
      </c>
      <c r="B4253" s="93">
        <v>43657</v>
      </c>
      <c r="C4253">
        <v>7</v>
      </c>
      <c r="D4253" t="s">
        <v>93</v>
      </c>
      <c r="E4253">
        <v>2019</v>
      </c>
      <c r="F4253" t="s">
        <v>80</v>
      </c>
      <c r="G4253" t="s">
        <v>64</v>
      </c>
      <c r="H4253" t="s">
        <v>701</v>
      </c>
      <c r="I4253">
        <v>60.7</v>
      </c>
      <c r="J4253">
        <v>0</v>
      </c>
      <c r="K4253" t="s">
        <v>275</v>
      </c>
      <c r="L4253" t="s">
        <v>64</v>
      </c>
    </row>
    <row r="4254" spans="1:12" x14ac:dyDescent="0.25">
      <c r="A4254">
        <v>91</v>
      </c>
      <c r="B4254" s="93">
        <v>43657</v>
      </c>
      <c r="C4254">
        <v>7</v>
      </c>
      <c r="D4254" t="s">
        <v>93</v>
      </c>
      <c r="E4254">
        <v>2019</v>
      </c>
      <c r="F4254" t="s">
        <v>82</v>
      </c>
      <c r="G4254" t="s">
        <v>66</v>
      </c>
      <c r="H4254" t="s">
        <v>701</v>
      </c>
      <c r="I4254">
        <v>68.680000000000007</v>
      </c>
      <c r="J4254">
        <v>0</v>
      </c>
      <c r="K4254" t="s">
        <v>275</v>
      </c>
      <c r="L4254" t="s">
        <v>35</v>
      </c>
    </row>
    <row r="4255" spans="1:12" x14ac:dyDescent="0.25">
      <c r="A4255">
        <v>91</v>
      </c>
      <c r="B4255" s="93">
        <v>43657</v>
      </c>
      <c r="C4255">
        <v>7</v>
      </c>
      <c r="D4255" t="s">
        <v>93</v>
      </c>
      <c r="E4255">
        <v>2019</v>
      </c>
      <c r="F4255" t="s">
        <v>167</v>
      </c>
      <c r="G4255" t="s">
        <v>66</v>
      </c>
      <c r="H4255" t="s">
        <v>701</v>
      </c>
      <c r="I4255">
        <v>93.15</v>
      </c>
      <c r="J4255">
        <v>0</v>
      </c>
      <c r="K4255" t="s">
        <v>275</v>
      </c>
      <c r="L4255" t="s">
        <v>35</v>
      </c>
    </row>
    <row r="4256" spans="1:12" x14ac:dyDescent="0.25">
      <c r="A4256">
        <v>91</v>
      </c>
      <c r="B4256" s="93">
        <v>43657</v>
      </c>
      <c r="C4256">
        <v>7</v>
      </c>
      <c r="D4256" t="s">
        <v>93</v>
      </c>
      <c r="E4256">
        <v>2019</v>
      </c>
      <c r="F4256" t="s">
        <v>369</v>
      </c>
      <c r="G4256" t="s">
        <v>64</v>
      </c>
      <c r="H4256" t="s">
        <v>701</v>
      </c>
      <c r="I4256">
        <v>147.5</v>
      </c>
      <c r="J4256">
        <v>0</v>
      </c>
      <c r="K4256" t="s">
        <v>275</v>
      </c>
      <c r="L4256" t="s">
        <v>64</v>
      </c>
    </row>
    <row r="4257" spans="1:12" x14ac:dyDescent="0.25">
      <c r="A4257">
        <v>91</v>
      </c>
      <c r="B4257" s="93">
        <v>43657</v>
      </c>
      <c r="C4257">
        <v>7</v>
      </c>
      <c r="D4257" t="s">
        <v>93</v>
      </c>
      <c r="E4257">
        <v>2019</v>
      </c>
      <c r="F4257" t="s">
        <v>107</v>
      </c>
      <c r="G4257" t="s">
        <v>58</v>
      </c>
      <c r="H4257" t="s">
        <v>701</v>
      </c>
      <c r="I4257">
        <v>0</v>
      </c>
      <c r="J4257">
        <v>10</v>
      </c>
      <c r="K4257" t="s">
        <v>275</v>
      </c>
      <c r="L4257" t="s">
        <v>222</v>
      </c>
    </row>
    <row r="4258" spans="1:12" x14ac:dyDescent="0.25">
      <c r="A4258">
        <v>91</v>
      </c>
      <c r="B4258" s="93">
        <v>43657</v>
      </c>
      <c r="C4258">
        <v>7</v>
      </c>
      <c r="D4258" t="s">
        <v>93</v>
      </c>
      <c r="E4258">
        <v>2019</v>
      </c>
      <c r="F4258" t="s">
        <v>80</v>
      </c>
      <c r="G4258" t="s">
        <v>58</v>
      </c>
      <c r="H4258" t="s">
        <v>701</v>
      </c>
      <c r="I4258">
        <v>0</v>
      </c>
      <c r="J4258">
        <v>10</v>
      </c>
      <c r="K4258" t="s">
        <v>275</v>
      </c>
      <c r="L4258" t="s">
        <v>222</v>
      </c>
    </row>
    <row r="4259" spans="1:12" x14ac:dyDescent="0.25">
      <c r="A4259">
        <v>91</v>
      </c>
      <c r="B4259" s="93">
        <v>43657</v>
      </c>
      <c r="C4259">
        <v>7</v>
      </c>
      <c r="D4259" t="s">
        <v>93</v>
      </c>
      <c r="E4259">
        <v>2019</v>
      </c>
      <c r="F4259" t="s">
        <v>84</v>
      </c>
      <c r="G4259" t="s">
        <v>58</v>
      </c>
      <c r="H4259" t="s">
        <v>701</v>
      </c>
      <c r="I4259">
        <v>0</v>
      </c>
      <c r="J4259">
        <v>20.25</v>
      </c>
      <c r="K4259" t="s">
        <v>275</v>
      </c>
      <c r="L4259" t="s">
        <v>222</v>
      </c>
    </row>
    <row r="4260" spans="1:12" x14ac:dyDescent="0.25">
      <c r="A4260">
        <v>91</v>
      </c>
      <c r="B4260" s="93">
        <v>43657</v>
      </c>
      <c r="C4260">
        <v>7</v>
      </c>
      <c r="D4260" t="s">
        <v>93</v>
      </c>
      <c r="E4260">
        <v>2019</v>
      </c>
      <c r="F4260" t="s">
        <v>69</v>
      </c>
      <c r="G4260" t="s">
        <v>58</v>
      </c>
      <c r="H4260" t="s">
        <v>701</v>
      </c>
      <c r="I4260">
        <v>0</v>
      </c>
      <c r="J4260">
        <v>30</v>
      </c>
      <c r="K4260" t="s">
        <v>275</v>
      </c>
      <c r="L4260" t="s">
        <v>222</v>
      </c>
    </row>
    <row r="4261" spans="1:12" x14ac:dyDescent="0.25">
      <c r="A4261">
        <v>91</v>
      </c>
      <c r="B4261" s="93">
        <v>43657</v>
      </c>
      <c r="C4261">
        <v>7</v>
      </c>
      <c r="D4261" t="s">
        <v>93</v>
      </c>
      <c r="E4261">
        <v>2019</v>
      </c>
      <c r="F4261" t="s">
        <v>82</v>
      </c>
      <c r="G4261" t="s">
        <v>58</v>
      </c>
      <c r="H4261" t="s">
        <v>701</v>
      </c>
      <c r="I4261">
        <v>0</v>
      </c>
      <c r="J4261">
        <v>68.680000000000007</v>
      </c>
      <c r="K4261" t="s">
        <v>275</v>
      </c>
      <c r="L4261" t="s">
        <v>222</v>
      </c>
    </row>
    <row r="4262" spans="1:12" x14ac:dyDescent="0.25">
      <c r="A4262">
        <v>91</v>
      </c>
      <c r="B4262" s="93">
        <v>43657</v>
      </c>
      <c r="C4262">
        <v>7</v>
      </c>
      <c r="D4262" t="s">
        <v>93</v>
      </c>
      <c r="E4262">
        <v>2019</v>
      </c>
      <c r="F4262" t="s">
        <v>167</v>
      </c>
      <c r="G4262" t="s">
        <v>58</v>
      </c>
      <c r="H4262" t="s">
        <v>701</v>
      </c>
      <c r="I4262">
        <v>0</v>
      </c>
      <c r="J4262">
        <v>93.15</v>
      </c>
      <c r="K4262" t="s">
        <v>275</v>
      </c>
      <c r="L4262" t="s">
        <v>222</v>
      </c>
    </row>
    <row r="4263" spans="1:12" x14ac:dyDescent="0.25">
      <c r="A4263">
        <v>91</v>
      </c>
      <c r="B4263" s="93">
        <v>43658</v>
      </c>
      <c r="C4263">
        <v>7</v>
      </c>
      <c r="D4263" t="s">
        <v>93</v>
      </c>
      <c r="E4263">
        <v>2019</v>
      </c>
      <c r="F4263" t="s">
        <v>82</v>
      </c>
      <c r="G4263" t="s">
        <v>63</v>
      </c>
      <c r="H4263" t="s">
        <v>702</v>
      </c>
      <c r="I4263">
        <v>5.0599999999999996</v>
      </c>
      <c r="J4263">
        <v>0</v>
      </c>
      <c r="K4263" t="s">
        <v>275</v>
      </c>
      <c r="L4263" t="s">
        <v>64</v>
      </c>
    </row>
    <row r="4264" spans="1:12" x14ac:dyDescent="0.25">
      <c r="A4264">
        <v>91</v>
      </c>
      <c r="B4264" s="93">
        <v>43658</v>
      </c>
      <c r="C4264">
        <v>7</v>
      </c>
      <c r="D4264" t="s">
        <v>93</v>
      </c>
      <c r="E4264">
        <v>2019</v>
      </c>
      <c r="F4264" t="s">
        <v>86</v>
      </c>
      <c r="G4264" t="s">
        <v>66</v>
      </c>
      <c r="H4264" t="s">
        <v>702</v>
      </c>
      <c r="I4264">
        <v>6.9</v>
      </c>
      <c r="J4264">
        <v>0</v>
      </c>
      <c r="K4264" t="s">
        <v>275</v>
      </c>
      <c r="L4264" t="s">
        <v>35</v>
      </c>
    </row>
    <row r="4265" spans="1:12" x14ac:dyDescent="0.25">
      <c r="A4265">
        <v>91</v>
      </c>
      <c r="B4265" s="93">
        <v>43658</v>
      </c>
      <c r="C4265">
        <v>7</v>
      </c>
      <c r="D4265" t="s">
        <v>93</v>
      </c>
      <c r="E4265">
        <v>2019</v>
      </c>
      <c r="F4265" t="s">
        <v>80</v>
      </c>
      <c r="G4265" t="s">
        <v>66</v>
      </c>
      <c r="H4265" t="s">
        <v>702</v>
      </c>
      <c r="I4265">
        <v>20.67</v>
      </c>
      <c r="J4265">
        <v>0</v>
      </c>
      <c r="K4265" t="s">
        <v>275</v>
      </c>
      <c r="L4265" t="s">
        <v>35</v>
      </c>
    </row>
    <row r="4266" spans="1:12" x14ac:dyDescent="0.25">
      <c r="A4266">
        <v>91</v>
      </c>
      <c r="B4266" s="93">
        <v>43658</v>
      </c>
      <c r="C4266">
        <v>7</v>
      </c>
      <c r="D4266" t="s">
        <v>93</v>
      </c>
      <c r="E4266">
        <v>2019</v>
      </c>
      <c r="F4266" t="s">
        <v>72</v>
      </c>
      <c r="G4266" t="s">
        <v>65</v>
      </c>
      <c r="H4266" t="s">
        <v>702</v>
      </c>
      <c r="I4266">
        <v>25</v>
      </c>
      <c r="J4266">
        <v>0</v>
      </c>
      <c r="K4266" t="s">
        <v>275</v>
      </c>
      <c r="L4266" t="s">
        <v>35</v>
      </c>
    </row>
    <row r="4267" spans="1:12" x14ac:dyDescent="0.25">
      <c r="A4267">
        <v>91</v>
      </c>
      <c r="B4267" s="93">
        <v>43658</v>
      </c>
      <c r="C4267">
        <v>7</v>
      </c>
      <c r="D4267" t="s">
        <v>93</v>
      </c>
      <c r="E4267">
        <v>2019</v>
      </c>
      <c r="F4267" t="s">
        <v>86</v>
      </c>
      <c r="G4267" t="s">
        <v>58</v>
      </c>
      <c r="H4267" t="s">
        <v>702</v>
      </c>
      <c r="I4267">
        <v>27.57</v>
      </c>
      <c r="J4267">
        <v>0</v>
      </c>
      <c r="K4267" t="s">
        <v>275</v>
      </c>
      <c r="L4267" t="s">
        <v>222</v>
      </c>
    </row>
    <row r="4268" spans="1:12" x14ac:dyDescent="0.25">
      <c r="A4268">
        <v>91</v>
      </c>
      <c r="B4268" s="93">
        <v>43658</v>
      </c>
      <c r="C4268">
        <v>7</v>
      </c>
      <c r="D4268" t="s">
        <v>93</v>
      </c>
      <c r="E4268">
        <v>2019</v>
      </c>
      <c r="F4268" t="s">
        <v>82</v>
      </c>
      <c r="G4268" t="s">
        <v>58</v>
      </c>
      <c r="H4268" t="s">
        <v>702</v>
      </c>
      <c r="I4268">
        <v>49.5</v>
      </c>
      <c r="J4268">
        <v>0</v>
      </c>
      <c r="K4268" t="s">
        <v>275</v>
      </c>
      <c r="L4268" t="s">
        <v>222</v>
      </c>
    </row>
    <row r="4269" spans="1:12" x14ac:dyDescent="0.25">
      <c r="A4269">
        <v>91</v>
      </c>
      <c r="B4269" s="93">
        <v>43658</v>
      </c>
      <c r="C4269">
        <v>7</v>
      </c>
      <c r="D4269" t="s">
        <v>93</v>
      </c>
      <c r="E4269">
        <v>2019</v>
      </c>
      <c r="F4269" t="s">
        <v>338</v>
      </c>
      <c r="G4269" t="s">
        <v>58</v>
      </c>
      <c r="H4269" t="s">
        <v>702</v>
      </c>
      <c r="I4269">
        <v>62.39</v>
      </c>
      <c r="J4269">
        <v>0</v>
      </c>
      <c r="K4269" t="s">
        <v>275</v>
      </c>
      <c r="L4269" t="s">
        <v>222</v>
      </c>
    </row>
    <row r="4270" spans="1:12" x14ac:dyDescent="0.25">
      <c r="A4270">
        <v>91</v>
      </c>
      <c r="B4270" s="93">
        <v>43658</v>
      </c>
      <c r="C4270">
        <v>7</v>
      </c>
      <c r="D4270" t="s">
        <v>93</v>
      </c>
      <c r="E4270">
        <v>2019</v>
      </c>
      <c r="F4270" t="s">
        <v>75</v>
      </c>
      <c r="G4270" t="s">
        <v>58</v>
      </c>
      <c r="H4270" t="s">
        <v>702</v>
      </c>
      <c r="I4270">
        <v>68</v>
      </c>
      <c r="J4270">
        <v>0</v>
      </c>
      <c r="K4270" t="s">
        <v>275</v>
      </c>
      <c r="L4270" t="s">
        <v>222</v>
      </c>
    </row>
    <row r="4271" spans="1:12" x14ac:dyDescent="0.25">
      <c r="A4271">
        <v>91</v>
      </c>
      <c r="B4271" s="93">
        <v>43658</v>
      </c>
      <c r="C4271">
        <v>7</v>
      </c>
      <c r="D4271" t="s">
        <v>93</v>
      </c>
      <c r="E4271">
        <v>2019</v>
      </c>
      <c r="F4271" t="s">
        <v>85</v>
      </c>
      <c r="G4271" t="s">
        <v>66</v>
      </c>
      <c r="H4271" t="s">
        <v>702</v>
      </c>
      <c r="I4271">
        <v>86.05</v>
      </c>
      <c r="J4271">
        <v>0</v>
      </c>
      <c r="K4271" t="s">
        <v>275</v>
      </c>
      <c r="L4271" t="s">
        <v>35</v>
      </c>
    </row>
    <row r="4272" spans="1:12" x14ac:dyDescent="0.25">
      <c r="A4272">
        <v>91</v>
      </c>
      <c r="B4272" s="93">
        <v>43658</v>
      </c>
      <c r="C4272">
        <v>7</v>
      </c>
      <c r="D4272" t="s">
        <v>93</v>
      </c>
      <c r="E4272">
        <v>2019</v>
      </c>
      <c r="F4272" t="s">
        <v>80</v>
      </c>
      <c r="G4272" t="s">
        <v>63</v>
      </c>
      <c r="H4272" t="s">
        <v>702</v>
      </c>
      <c r="I4272">
        <v>186.42</v>
      </c>
      <c r="J4272">
        <v>0</v>
      </c>
      <c r="K4272" t="s">
        <v>275</v>
      </c>
      <c r="L4272" t="s">
        <v>64</v>
      </c>
    </row>
    <row r="4273" spans="1:12" x14ac:dyDescent="0.25">
      <c r="A4273">
        <v>91</v>
      </c>
      <c r="B4273" s="93">
        <v>43658</v>
      </c>
      <c r="C4273">
        <v>7</v>
      </c>
      <c r="D4273" t="s">
        <v>93</v>
      </c>
      <c r="E4273">
        <v>2019</v>
      </c>
      <c r="F4273" t="s">
        <v>69</v>
      </c>
      <c r="G4273" t="s">
        <v>66</v>
      </c>
      <c r="H4273" t="s">
        <v>702</v>
      </c>
      <c r="I4273">
        <v>223.1</v>
      </c>
      <c r="J4273">
        <v>0</v>
      </c>
      <c r="K4273" t="s">
        <v>275</v>
      </c>
      <c r="L4273" t="s">
        <v>35</v>
      </c>
    </row>
    <row r="4274" spans="1:12" x14ac:dyDescent="0.25">
      <c r="A4274">
        <v>91</v>
      </c>
      <c r="B4274" s="93">
        <v>43658</v>
      </c>
      <c r="C4274">
        <v>7</v>
      </c>
      <c r="D4274" t="s">
        <v>93</v>
      </c>
      <c r="E4274">
        <v>2019</v>
      </c>
      <c r="F4274" t="s">
        <v>78</v>
      </c>
      <c r="G4274" t="s">
        <v>66</v>
      </c>
      <c r="H4274" t="s">
        <v>702</v>
      </c>
      <c r="I4274">
        <v>344.25</v>
      </c>
      <c r="J4274">
        <v>0</v>
      </c>
      <c r="K4274" t="s">
        <v>275</v>
      </c>
      <c r="L4274" t="s">
        <v>35</v>
      </c>
    </row>
    <row r="4275" spans="1:12" x14ac:dyDescent="0.25">
      <c r="A4275">
        <v>91</v>
      </c>
      <c r="B4275" s="93">
        <v>43658</v>
      </c>
      <c r="C4275">
        <v>7</v>
      </c>
      <c r="D4275" t="s">
        <v>93</v>
      </c>
      <c r="E4275">
        <v>2019</v>
      </c>
      <c r="F4275" t="s">
        <v>68</v>
      </c>
      <c r="G4275" t="s">
        <v>66</v>
      </c>
      <c r="H4275" t="s">
        <v>702</v>
      </c>
      <c r="I4275">
        <v>771.1</v>
      </c>
      <c r="J4275">
        <v>0</v>
      </c>
      <c r="K4275" t="s">
        <v>275</v>
      </c>
      <c r="L4275" t="s">
        <v>35</v>
      </c>
    </row>
    <row r="4276" spans="1:12" x14ac:dyDescent="0.25">
      <c r="A4276">
        <v>91</v>
      </c>
      <c r="B4276" s="93">
        <v>43658</v>
      </c>
      <c r="C4276">
        <v>7</v>
      </c>
      <c r="D4276" t="s">
        <v>93</v>
      </c>
      <c r="E4276">
        <v>2019</v>
      </c>
      <c r="F4276" t="s">
        <v>79</v>
      </c>
      <c r="G4276" t="s">
        <v>66</v>
      </c>
      <c r="H4276" t="s">
        <v>702</v>
      </c>
      <c r="I4276">
        <v>882.45</v>
      </c>
      <c r="J4276">
        <v>0</v>
      </c>
      <c r="K4276" t="s">
        <v>275</v>
      </c>
      <c r="L4276" t="s">
        <v>35</v>
      </c>
    </row>
    <row r="4277" spans="1:12" x14ac:dyDescent="0.25">
      <c r="A4277">
        <v>91</v>
      </c>
      <c r="B4277" s="93">
        <v>43659</v>
      </c>
      <c r="C4277">
        <v>7</v>
      </c>
      <c r="D4277" t="s">
        <v>93</v>
      </c>
      <c r="E4277">
        <v>2019</v>
      </c>
      <c r="F4277" t="s">
        <v>78</v>
      </c>
      <c r="G4277" t="s">
        <v>65</v>
      </c>
      <c r="H4277" t="s">
        <v>703</v>
      </c>
      <c r="I4277">
        <v>16.05</v>
      </c>
      <c r="J4277">
        <v>0</v>
      </c>
      <c r="K4277" t="s">
        <v>275</v>
      </c>
      <c r="L4277" t="s">
        <v>35</v>
      </c>
    </row>
    <row r="4278" spans="1:12" x14ac:dyDescent="0.25">
      <c r="A4278">
        <v>91</v>
      </c>
      <c r="B4278" s="93">
        <v>43659</v>
      </c>
      <c r="C4278">
        <v>7</v>
      </c>
      <c r="D4278" t="s">
        <v>93</v>
      </c>
      <c r="E4278">
        <v>2019</v>
      </c>
      <c r="F4278" t="s">
        <v>79</v>
      </c>
      <c r="G4278" t="s">
        <v>65</v>
      </c>
      <c r="H4278" t="s">
        <v>703</v>
      </c>
      <c r="I4278">
        <v>24.65</v>
      </c>
      <c r="J4278">
        <v>0</v>
      </c>
      <c r="K4278" t="s">
        <v>275</v>
      </c>
      <c r="L4278" t="s">
        <v>35</v>
      </c>
    </row>
    <row r="4279" spans="1:12" x14ac:dyDescent="0.25">
      <c r="A4279">
        <v>91</v>
      </c>
      <c r="B4279" s="93">
        <v>43659</v>
      </c>
      <c r="C4279">
        <v>7</v>
      </c>
      <c r="D4279" t="s">
        <v>93</v>
      </c>
      <c r="E4279">
        <v>2019</v>
      </c>
      <c r="F4279" t="s">
        <v>106</v>
      </c>
      <c r="G4279" t="s">
        <v>65</v>
      </c>
      <c r="H4279" t="s">
        <v>703</v>
      </c>
      <c r="I4279">
        <v>26.38</v>
      </c>
      <c r="J4279">
        <v>0</v>
      </c>
      <c r="K4279" t="s">
        <v>275</v>
      </c>
      <c r="L4279" t="s">
        <v>35</v>
      </c>
    </row>
    <row r="4280" spans="1:12" x14ac:dyDescent="0.25">
      <c r="A4280">
        <v>91</v>
      </c>
      <c r="B4280" s="93">
        <v>43659</v>
      </c>
      <c r="C4280">
        <v>7</v>
      </c>
      <c r="D4280" t="s">
        <v>93</v>
      </c>
      <c r="E4280">
        <v>2019</v>
      </c>
      <c r="F4280" t="s">
        <v>106</v>
      </c>
      <c r="G4280" t="s">
        <v>35</v>
      </c>
      <c r="H4280" t="s">
        <v>703</v>
      </c>
      <c r="I4280">
        <v>70.23</v>
      </c>
      <c r="J4280">
        <v>0</v>
      </c>
      <c r="K4280" t="s">
        <v>275</v>
      </c>
      <c r="L4280" t="s">
        <v>35</v>
      </c>
    </row>
    <row r="4281" spans="1:12" x14ac:dyDescent="0.25">
      <c r="A4281">
        <v>91</v>
      </c>
      <c r="B4281" s="93">
        <v>43659</v>
      </c>
      <c r="C4281">
        <v>7</v>
      </c>
      <c r="D4281" t="s">
        <v>93</v>
      </c>
      <c r="E4281">
        <v>2019</v>
      </c>
      <c r="F4281" t="s">
        <v>71</v>
      </c>
      <c r="G4281" t="s">
        <v>65</v>
      </c>
      <c r="H4281" t="s">
        <v>703</v>
      </c>
      <c r="I4281">
        <v>425</v>
      </c>
      <c r="J4281">
        <v>0</v>
      </c>
      <c r="K4281" t="s">
        <v>275</v>
      </c>
      <c r="L4281" t="s">
        <v>35</v>
      </c>
    </row>
    <row r="4282" spans="1:12" x14ac:dyDescent="0.25">
      <c r="A4282">
        <v>91</v>
      </c>
      <c r="B4282" s="93">
        <v>43661</v>
      </c>
      <c r="C4282">
        <v>7</v>
      </c>
      <c r="D4282" t="s">
        <v>93</v>
      </c>
      <c r="E4282">
        <v>2019</v>
      </c>
      <c r="F4282" t="s">
        <v>106</v>
      </c>
      <c r="G4282" t="s">
        <v>65</v>
      </c>
      <c r="H4282" t="s">
        <v>704</v>
      </c>
      <c r="I4282">
        <v>17.28</v>
      </c>
      <c r="J4282">
        <v>0</v>
      </c>
      <c r="K4282" t="s">
        <v>275</v>
      </c>
      <c r="L4282" t="s">
        <v>35</v>
      </c>
    </row>
    <row r="4283" spans="1:12" x14ac:dyDescent="0.25">
      <c r="A4283">
        <v>91</v>
      </c>
      <c r="B4283" s="93">
        <v>43661</v>
      </c>
      <c r="C4283">
        <v>7</v>
      </c>
      <c r="D4283" t="s">
        <v>93</v>
      </c>
      <c r="E4283">
        <v>2019</v>
      </c>
      <c r="F4283" t="s">
        <v>74</v>
      </c>
      <c r="G4283" t="s">
        <v>65</v>
      </c>
      <c r="H4283" t="s">
        <v>704</v>
      </c>
      <c r="I4283">
        <v>187.65</v>
      </c>
      <c r="J4283">
        <v>0</v>
      </c>
      <c r="K4283" t="s">
        <v>275</v>
      </c>
      <c r="L4283" t="s">
        <v>35</v>
      </c>
    </row>
    <row r="4284" spans="1:12" x14ac:dyDescent="0.25">
      <c r="A4284">
        <v>91</v>
      </c>
      <c r="B4284" s="93">
        <v>43662</v>
      </c>
      <c r="C4284">
        <v>7</v>
      </c>
      <c r="D4284" t="s">
        <v>93</v>
      </c>
      <c r="E4284">
        <v>2019</v>
      </c>
      <c r="F4284" t="s">
        <v>78</v>
      </c>
      <c r="G4284" t="s">
        <v>65</v>
      </c>
      <c r="H4284" t="s">
        <v>705</v>
      </c>
      <c r="I4284">
        <v>16.05</v>
      </c>
      <c r="J4284">
        <v>0</v>
      </c>
      <c r="K4284" t="s">
        <v>275</v>
      </c>
      <c r="L4284" t="s">
        <v>35</v>
      </c>
    </row>
    <row r="4285" spans="1:12" x14ac:dyDescent="0.25">
      <c r="A4285">
        <v>91</v>
      </c>
      <c r="B4285" s="93">
        <v>43662</v>
      </c>
      <c r="C4285">
        <v>7</v>
      </c>
      <c r="D4285" t="s">
        <v>93</v>
      </c>
      <c r="E4285">
        <v>2019</v>
      </c>
      <c r="F4285" t="s">
        <v>74</v>
      </c>
      <c r="G4285" t="s">
        <v>65</v>
      </c>
      <c r="H4285" t="s">
        <v>705</v>
      </c>
      <c r="I4285">
        <v>38</v>
      </c>
      <c r="J4285">
        <v>0</v>
      </c>
      <c r="K4285" t="s">
        <v>275</v>
      </c>
      <c r="L4285" t="s">
        <v>35</v>
      </c>
    </row>
    <row r="4286" spans="1:12" x14ac:dyDescent="0.25">
      <c r="A4286">
        <v>91</v>
      </c>
      <c r="B4286" s="93">
        <v>43662</v>
      </c>
      <c r="C4286">
        <v>7</v>
      </c>
      <c r="D4286" t="s">
        <v>93</v>
      </c>
      <c r="E4286">
        <v>2019</v>
      </c>
      <c r="F4286" t="s">
        <v>695</v>
      </c>
      <c r="G4286" t="s">
        <v>64</v>
      </c>
      <c r="H4286" t="s">
        <v>705</v>
      </c>
      <c r="I4286">
        <v>1000</v>
      </c>
      <c r="J4286">
        <v>0</v>
      </c>
      <c r="K4286" t="s">
        <v>275</v>
      </c>
      <c r="L4286" t="s">
        <v>64</v>
      </c>
    </row>
    <row r="4287" spans="1:12" x14ac:dyDescent="0.25">
      <c r="A4287">
        <v>91</v>
      </c>
      <c r="B4287" s="93">
        <v>43663</v>
      </c>
      <c r="C4287">
        <v>7</v>
      </c>
      <c r="D4287" t="s">
        <v>93</v>
      </c>
      <c r="E4287">
        <v>2019</v>
      </c>
      <c r="F4287" t="s">
        <v>68</v>
      </c>
      <c r="G4287" t="s">
        <v>64</v>
      </c>
      <c r="H4287" t="s">
        <v>706</v>
      </c>
      <c r="I4287">
        <v>71.94</v>
      </c>
      <c r="J4287">
        <v>0</v>
      </c>
      <c r="K4287" t="s">
        <v>275</v>
      </c>
      <c r="L4287" t="s">
        <v>64</v>
      </c>
    </row>
    <row r="4288" spans="1:12" x14ac:dyDescent="0.25">
      <c r="A4288">
        <v>91</v>
      </c>
      <c r="B4288" s="93">
        <v>43663</v>
      </c>
      <c r="C4288">
        <v>7</v>
      </c>
      <c r="D4288" t="s">
        <v>93</v>
      </c>
      <c r="E4288">
        <v>2019</v>
      </c>
      <c r="F4288" t="s">
        <v>69</v>
      </c>
      <c r="G4288" t="s">
        <v>65</v>
      </c>
      <c r="H4288" t="s">
        <v>706</v>
      </c>
      <c r="I4288">
        <v>96.05</v>
      </c>
      <c r="J4288">
        <v>0</v>
      </c>
      <c r="K4288" t="s">
        <v>275</v>
      </c>
      <c r="L4288" t="s">
        <v>35</v>
      </c>
    </row>
    <row r="4289" spans="1:12" x14ac:dyDescent="0.25">
      <c r="A4289">
        <v>91</v>
      </c>
      <c r="B4289" s="93">
        <v>43663</v>
      </c>
      <c r="C4289">
        <v>7</v>
      </c>
      <c r="D4289" t="s">
        <v>93</v>
      </c>
      <c r="E4289">
        <v>2019</v>
      </c>
      <c r="F4289" t="s">
        <v>68</v>
      </c>
      <c r="G4289" t="s">
        <v>36</v>
      </c>
      <c r="H4289" t="s">
        <v>706</v>
      </c>
      <c r="I4289">
        <v>153.85</v>
      </c>
      <c r="J4289">
        <v>0</v>
      </c>
      <c r="K4289" t="s">
        <v>275</v>
      </c>
      <c r="L4289" t="s">
        <v>222</v>
      </c>
    </row>
    <row r="4290" spans="1:12" x14ac:dyDescent="0.25">
      <c r="A4290">
        <v>91</v>
      </c>
      <c r="B4290" s="93">
        <v>43663</v>
      </c>
      <c r="C4290">
        <v>7</v>
      </c>
      <c r="D4290" t="s">
        <v>93</v>
      </c>
      <c r="E4290">
        <v>2019</v>
      </c>
      <c r="F4290" t="s">
        <v>79</v>
      </c>
      <c r="G4290" t="s">
        <v>65</v>
      </c>
      <c r="H4290" t="s">
        <v>706</v>
      </c>
      <c r="I4290">
        <v>609</v>
      </c>
      <c r="J4290">
        <v>0</v>
      </c>
      <c r="K4290" t="s">
        <v>275</v>
      </c>
      <c r="L4290" t="s">
        <v>35</v>
      </c>
    </row>
    <row r="4291" spans="1:12" x14ac:dyDescent="0.25">
      <c r="A4291">
        <v>91</v>
      </c>
      <c r="B4291" s="93">
        <v>43663</v>
      </c>
      <c r="C4291">
        <v>7</v>
      </c>
      <c r="D4291" t="s">
        <v>93</v>
      </c>
      <c r="E4291">
        <v>2019</v>
      </c>
      <c r="F4291" t="s">
        <v>82</v>
      </c>
      <c r="G4291" t="s">
        <v>65</v>
      </c>
      <c r="H4291" t="s">
        <v>706</v>
      </c>
      <c r="I4291">
        <v>855.52</v>
      </c>
      <c r="J4291">
        <v>0</v>
      </c>
      <c r="K4291" t="s">
        <v>275</v>
      </c>
      <c r="L4291" t="s">
        <v>35</v>
      </c>
    </row>
    <row r="4292" spans="1:12" x14ac:dyDescent="0.25">
      <c r="A4292">
        <v>91</v>
      </c>
      <c r="B4292" s="93">
        <v>43664</v>
      </c>
      <c r="C4292">
        <v>7</v>
      </c>
      <c r="D4292" t="s">
        <v>93</v>
      </c>
      <c r="E4292">
        <v>2019</v>
      </c>
      <c r="F4292" t="s">
        <v>86</v>
      </c>
      <c r="G4292" t="s">
        <v>66</v>
      </c>
      <c r="H4292" t="s">
        <v>707</v>
      </c>
      <c r="I4292">
        <v>13.8</v>
      </c>
      <c r="J4292">
        <v>0</v>
      </c>
      <c r="K4292" t="s">
        <v>275</v>
      </c>
      <c r="L4292" t="s">
        <v>35</v>
      </c>
    </row>
    <row r="4293" spans="1:12" x14ac:dyDescent="0.25">
      <c r="A4293">
        <v>91</v>
      </c>
      <c r="B4293" s="93">
        <v>43664</v>
      </c>
      <c r="C4293">
        <v>7</v>
      </c>
      <c r="D4293" t="s">
        <v>93</v>
      </c>
      <c r="E4293">
        <v>2019</v>
      </c>
      <c r="F4293" t="s">
        <v>75</v>
      </c>
      <c r="G4293" t="s">
        <v>65</v>
      </c>
      <c r="H4293" t="s">
        <v>707</v>
      </c>
      <c r="I4293">
        <v>40</v>
      </c>
      <c r="J4293">
        <v>0</v>
      </c>
      <c r="K4293" t="s">
        <v>275</v>
      </c>
      <c r="L4293" t="s">
        <v>35</v>
      </c>
    </row>
    <row r="4294" spans="1:12" x14ac:dyDescent="0.25">
      <c r="A4294">
        <v>91</v>
      </c>
      <c r="B4294" s="93">
        <v>43664</v>
      </c>
      <c r="C4294">
        <v>7</v>
      </c>
      <c r="D4294" t="s">
        <v>93</v>
      </c>
      <c r="E4294">
        <v>2019</v>
      </c>
      <c r="F4294" t="s">
        <v>71</v>
      </c>
      <c r="G4294" t="s">
        <v>36</v>
      </c>
      <c r="H4294" t="s">
        <v>707</v>
      </c>
      <c r="I4294">
        <v>49.97</v>
      </c>
      <c r="J4294">
        <v>0</v>
      </c>
      <c r="K4294" t="s">
        <v>275</v>
      </c>
      <c r="L4294" t="s">
        <v>222</v>
      </c>
    </row>
    <row r="4295" spans="1:12" x14ac:dyDescent="0.25">
      <c r="A4295">
        <v>91</v>
      </c>
      <c r="B4295" s="93">
        <v>43664</v>
      </c>
      <c r="C4295">
        <v>7</v>
      </c>
      <c r="D4295" t="s">
        <v>93</v>
      </c>
      <c r="E4295">
        <v>2019</v>
      </c>
      <c r="F4295" t="s">
        <v>77</v>
      </c>
      <c r="G4295" t="s">
        <v>64</v>
      </c>
      <c r="H4295" t="s">
        <v>707</v>
      </c>
      <c r="I4295">
        <v>70.900000000000006</v>
      </c>
      <c r="J4295">
        <v>0</v>
      </c>
      <c r="K4295" t="s">
        <v>275</v>
      </c>
      <c r="L4295" t="s">
        <v>64</v>
      </c>
    </row>
    <row r="4296" spans="1:12" x14ac:dyDescent="0.25">
      <c r="A4296">
        <v>91</v>
      </c>
      <c r="B4296" s="93">
        <v>43664</v>
      </c>
      <c r="C4296">
        <v>7</v>
      </c>
      <c r="D4296" t="s">
        <v>93</v>
      </c>
      <c r="E4296">
        <v>2019</v>
      </c>
      <c r="F4296" t="s">
        <v>80</v>
      </c>
      <c r="G4296" t="s">
        <v>64</v>
      </c>
      <c r="H4296" t="s">
        <v>707</v>
      </c>
      <c r="I4296">
        <v>148.85</v>
      </c>
      <c r="J4296">
        <v>0</v>
      </c>
      <c r="K4296" t="s">
        <v>275</v>
      </c>
      <c r="L4296" t="s">
        <v>64</v>
      </c>
    </row>
    <row r="4297" spans="1:12" x14ac:dyDescent="0.25">
      <c r="A4297">
        <v>91</v>
      </c>
      <c r="B4297" s="93">
        <v>43664</v>
      </c>
      <c r="C4297">
        <v>7</v>
      </c>
      <c r="D4297" t="s">
        <v>93</v>
      </c>
      <c r="E4297">
        <v>2019</v>
      </c>
      <c r="F4297" t="s">
        <v>81</v>
      </c>
      <c r="G4297" t="s">
        <v>66</v>
      </c>
      <c r="H4297" t="s">
        <v>707</v>
      </c>
      <c r="I4297">
        <v>179.24</v>
      </c>
      <c r="J4297">
        <v>0</v>
      </c>
      <c r="K4297" t="s">
        <v>275</v>
      </c>
      <c r="L4297" t="s">
        <v>35</v>
      </c>
    </row>
    <row r="4298" spans="1:12" x14ac:dyDescent="0.25">
      <c r="A4298">
        <v>91</v>
      </c>
      <c r="B4298" s="93">
        <v>43664</v>
      </c>
      <c r="C4298">
        <v>7</v>
      </c>
      <c r="D4298" t="s">
        <v>93</v>
      </c>
      <c r="E4298">
        <v>2019</v>
      </c>
      <c r="F4298" t="s">
        <v>75</v>
      </c>
      <c r="G4298" t="s">
        <v>66</v>
      </c>
      <c r="H4298" t="s">
        <v>707</v>
      </c>
      <c r="I4298">
        <v>1086.1400000000001</v>
      </c>
      <c r="J4298">
        <v>0</v>
      </c>
      <c r="K4298" t="s">
        <v>275</v>
      </c>
      <c r="L4298" t="s">
        <v>35</v>
      </c>
    </row>
    <row r="4299" spans="1:12" x14ac:dyDescent="0.25">
      <c r="A4299">
        <v>91</v>
      </c>
      <c r="B4299" s="93">
        <v>43665</v>
      </c>
      <c r="C4299">
        <v>7</v>
      </c>
      <c r="D4299" t="s">
        <v>93</v>
      </c>
      <c r="E4299">
        <v>2019</v>
      </c>
      <c r="F4299" t="s">
        <v>106</v>
      </c>
      <c r="G4299" t="s">
        <v>65</v>
      </c>
      <c r="H4299" t="s">
        <v>708</v>
      </c>
      <c r="I4299">
        <v>8.4</v>
      </c>
      <c r="J4299">
        <v>0</v>
      </c>
      <c r="K4299" t="s">
        <v>275</v>
      </c>
      <c r="L4299" t="s">
        <v>35</v>
      </c>
    </row>
    <row r="4300" spans="1:12" x14ac:dyDescent="0.25">
      <c r="A4300">
        <v>91</v>
      </c>
      <c r="B4300" s="93">
        <v>43665</v>
      </c>
      <c r="C4300">
        <v>7</v>
      </c>
      <c r="D4300" t="s">
        <v>93</v>
      </c>
      <c r="E4300">
        <v>2019</v>
      </c>
      <c r="F4300" t="s">
        <v>84</v>
      </c>
      <c r="G4300" t="s">
        <v>65</v>
      </c>
      <c r="H4300" t="s">
        <v>708</v>
      </c>
      <c r="I4300">
        <v>18.68</v>
      </c>
      <c r="J4300">
        <v>0</v>
      </c>
      <c r="K4300" t="s">
        <v>275</v>
      </c>
      <c r="L4300" t="s">
        <v>35</v>
      </c>
    </row>
    <row r="4301" spans="1:12" x14ac:dyDescent="0.25">
      <c r="A4301">
        <v>91</v>
      </c>
      <c r="B4301" s="93">
        <v>43665</v>
      </c>
      <c r="C4301">
        <v>7</v>
      </c>
      <c r="D4301" t="s">
        <v>93</v>
      </c>
      <c r="E4301">
        <v>2019</v>
      </c>
      <c r="F4301" t="s">
        <v>106</v>
      </c>
      <c r="G4301" t="s">
        <v>64</v>
      </c>
      <c r="H4301" t="s">
        <v>708</v>
      </c>
      <c r="I4301">
        <v>30</v>
      </c>
      <c r="J4301">
        <v>0</v>
      </c>
      <c r="K4301" t="s">
        <v>275</v>
      </c>
      <c r="L4301" t="s">
        <v>64</v>
      </c>
    </row>
    <row r="4302" spans="1:12" x14ac:dyDescent="0.25">
      <c r="A4302">
        <v>91</v>
      </c>
      <c r="B4302" s="93">
        <v>43665</v>
      </c>
      <c r="C4302">
        <v>7</v>
      </c>
      <c r="D4302" t="s">
        <v>93</v>
      </c>
      <c r="E4302">
        <v>2019</v>
      </c>
      <c r="F4302" t="s">
        <v>77</v>
      </c>
      <c r="G4302" t="s">
        <v>64</v>
      </c>
      <c r="H4302" t="s">
        <v>708</v>
      </c>
      <c r="I4302">
        <v>63.46</v>
      </c>
      <c r="J4302">
        <v>0</v>
      </c>
      <c r="K4302" t="s">
        <v>275</v>
      </c>
      <c r="L4302" t="s">
        <v>64</v>
      </c>
    </row>
    <row r="4303" spans="1:12" x14ac:dyDescent="0.25">
      <c r="A4303">
        <v>91</v>
      </c>
      <c r="B4303" s="93">
        <v>43665</v>
      </c>
      <c r="C4303">
        <v>7</v>
      </c>
      <c r="D4303" t="s">
        <v>93</v>
      </c>
      <c r="E4303">
        <v>2019</v>
      </c>
      <c r="F4303" t="s">
        <v>75</v>
      </c>
      <c r="G4303" t="s">
        <v>66</v>
      </c>
      <c r="H4303" t="s">
        <v>708</v>
      </c>
      <c r="I4303">
        <v>224</v>
      </c>
      <c r="J4303">
        <v>0</v>
      </c>
      <c r="K4303" t="s">
        <v>275</v>
      </c>
      <c r="L4303" t="s">
        <v>35</v>
      </c>
    </row>
    <row r="4304" spans="1:12" x14ac:dyDescent="0.25">
      <c r="A4304">
        <v>91</v>
      </c>
      <c r="B4304" s="93">
        <v>43666</v>
      </c>
      <c r="C4304">
        <v>7</v>
      </c>
      <c r="D4304" t="s">
        <v>93</v>
      </c>
      <c r="E4304">
        <v>2019</v>
      </c>
      <c r="F4304" t="s">
        <v>75</v>
      </c>
      <c r="G4304" t="s">
        <v>65</v>
      </c>
      <c r="H4304" t="s">
        <v>711</v>
      </c>
      <c r="I4304">
        <v>16</v>
      </c>
      <c r="J4304">
        <v>0</v>
      </c>
      <c r="K4304" t="s">
        <v>275</v>
      </c>
      <c r="L4304" t="s">
        <v>35</v>
      </c>
    </row>
    <row r="4305" spans="1:12" x14ac:dyDescent="0.25">
      <c r="A4305">
        <v>91</v>
      </c>
      <c r="B4305" s="93">
        <v>43666</v>
      </c>
      <c r="C4305">
        <v>7</v>
      </c>
      <c r="D4305" t="s">
        <v>93</v>
      </c>
      <c r="E4305">
        <v>2019</v>
      </c>
      <c r="F4305" t="s">
        <v>71</v>
      </c>
      <c r="G4305" t="s">
        <v>65</v>
      </c>
      <c r="H4305" t="s">
        <v>711</v>
      </c>
      <c r="I4305">
        <v>81</v>
      </c>
      <c r="J4305">
        <v>0</v>
      </c>
      <c r="K4305" t="s">
        <v>275</v>
      </c>
      <c r="L4305" t="s">
        <v>35</v>
      </c>
    </row>
    <row r="4306" spans="1:12" x14ac:dyDescent="0.25">
      <c r="A4306">
        <v>91</v>
      </c>
      <c r="B4306" s="93">
        <v>43668</v>
      </c>
      <c r="C4306">
        <v>7</v>
      </c>
      <c r="D4306" t="s">
        <v>93</v>
      </c>
      <c r="E4306">
        <v>2019</v>
      </c>
      <c r="F4306" t="s">
        <v>107</v>
      </c>
      <c r="G4306" t="s">
        <v>64</v>
      </c>
      <c r="H4306" t="s">
        <v>712</v>
      </c>
      <c r="I4306">
        <v>4047.41</v>
      </c>
      <c r="J4306">
        <v>0</v>
      </c>
      <c r="K4306" t="s">
        <v>275</v>
      </c>
      <c r="L4306" t="s">
        <v>64</v>
      </c>
    </row>
    <row r="4307" spans="1:12" x14ac:dyDescent="0.25">
      <c r="A4307">
        <v>91</v>
      </c>
      <c r="B4307" s="93">
        <v>43669</v>
      </c>
      <c r="C4307">
        <v>7</v>
      </c>
      <c r="D4307" t="s">
        <v>93</v>
      </c>
      <c r="E4307">
        <v>2019</v>
      </c>
      <c r="F4307" t="s">
        <v>69</v>
      </c>
      <c r="G4307" t="s">
        <v>65</v>
      </c>
      <c r="H4307" t="s">
        <v>714</v>
      </c>
      <c r="I4307">
        <v>10</v>
      </c>
      <c r="J4307">
        <v>0</v>
      </c>
      <c r="K4307" t="s">
        <v>275</v>
      </c>
      <c r="L4307" t="s">
        <v>35</v>
      </c>
    </row>
    <row r="4308" spans="1:12" x14ac:dyDescent="0.25">
      <c r="A4308">
        <v>91</v>
      </c>
      <c r="B4308" s="93">
        <v>43669</v>
      </c>
      <c r="C4308">
        <v>7</v>
      </c>
      <c r="D4308" t="s">
        <v>93</v>
      </c>
      <c r="E4308">
        <v>2019</v>
      </c>
      <c r="F4308" t="s">
        <v>107</v>
      </c>
      <c r="G4308" t="s">
        <v>65</v>
      </c>
      <c r="H4308" t="s">
        <v>714</v>
      </c>
      <c r="I4308">
        <v>13.91</v>
      </c>
      <c r="J4308">
        <v>0</v>
      </c>
      <c r="K4308" t="s">
        <v>275</v>
      </c>
      <c r="L4308" t="s">
        <v>35</v>
      </c>
    </row>
    <row r="4309" spans="1:12" x14ac:dyDescent="0.25">
      <c r="A4309">
        <v>91</v>
      </c>
      <c r="B4309" s="93">
        <v>43669</v>
      </c>
      <c r="C4309">
        <v>7</v>
      </c>
      <c r="D4309" t="s">
        <v>93</v>
      </c>
      <c r="E4309">
        <v>2019</v>
      </c>
      <c r="F4309" t="s">
        <v>75</v>
      </c>
      <c r="G4309" t="s">
        <v>67</v>
      </c>
      <c r="H4309" t="s">
        <v>714</v>
      </c>
      <c r="I4309">
        <v>15.5</v>
      </c>
      <c r="J4309">
        <v>0</v>
      </c>
      <c r="K4309" t="s">
        <v>275</v>
      </c>
      <c r="L4309" t="s">
        <v>266</v>
      </c>
    </row>
    <row r="4310" spans="1:12" x14ac:dyDescent="0.25">
      <c r="A4310">
        <v>91</v>
      </c>
      <c r="B4310" s="93">
        <v>43669</v>
      </c>
      <c r="C4310">
        <v>7</v>
      </c>
      <c r="D4310" t="s">
        <v>93</v>
      </c>
      <c r="E4310">
        <v>2019</v>
      </c>
      <c r="F4310" t="s">
        <v>86</v>
      </c>
      <c r="G4310" t="s">
        <v>58</v>
      </c>
      <c r="H4310" t="s">
        <v>714</v>
      </c>
      <c r="I4310">
        <v>15.75</v>
      </c>
      <c r="J4310">
        <v>0</v>
      </c>
      <c r="K4310" t="s">
        <v>275</v>
      </c>
      <c r="L4310" t="s">
        <v>222</v>
      </c>
    </row>
    <row r="4311" spans="1:12" x14ac:dyDescent="0.25">
      <c r="A4311">
        <v>91</v>
      </c>
      <c r="B4311" s="93">
        <v>43669</v>
      </c>
      <c r="C4311">
        <v>7</v>
      </c>
      <c r="D4311" t="s">
        <v>93</v>
      </c>
      <c r="E4311">
        <v>2019</v>
      </c>
      <c r="F4311" t="s">
        <v>79</v>
      </c>
      <c r="G4311" t="s">
        <v>67</v>
      </c>
      <c r="H4311" t="s">
        <v>714</v>
      </c>
      <c r="I4311">
        <v>19.75</v>
      </c>
      <c r="J4311">
        <v>0</v>
      </c>
      <c r="K4311" t="s">
        <v>275</v>
      </c>
      <c r="L4311" t="s">
        <v>266</v>
      </c>
    </row>
    <row r="4312" spans="1:12" x14ac:dyDescent="0.25">
      <c r="A4312">
        <v>91</v>
      </c>
      <c r="B4312" s="93">
        <v>43669</v>
      </c>
      <c r="C4312">
        <v>7</v>
      </c>
      <c r="D4312" t="s">
        <v>93</v>
      </c>
      <c r="E4312">
        <v>2019</v>
      </c>
      <c r="F4312" t="s">
        <v>71</v>
      </c>
      <c r="G4312" t="s">
        <v>64</v>
      </c>
      <c r="H4312" t="s">
        <v>714</v>
      </c>
      <c r="I4312">
        <v>20</v>
      </c>
      <c r="J4312">
        <v>0</v>
      </c>
      <c r="K4312" t="s">
        <v>275</v>
      </c>
      <c r="L4312" t="s">
        <v>64</v>
      </c>
    </row>
    <row r="4313" spans="1:12" x14ac:dyDescent="0.25">
      <c r="A4313">
        <v>91</v>
      </c>
      <c r="B4313" s="93">
        <v>43669</v>
      </c>
      <c r="C4313">
        <v>7</v>
      </c>
      <c r="D4313" t="s">
        <v>93</v>
      </c>
      <c r="E4313">
        <v>2019</v>
      </c>
      <c r="F4313" t="s">
        <v>82</v>
      </c>
      <c r="G4313" t="s">
        <v>65</v>
      </c>
      <c r="H4313" t="s">
        <v>714</v>
      </c>
      <c r="I4313">
        <v>21.4</v>
      </c>
      <c r="J4313">
        <v>0</v>
      </c>
      <c r="K4313" t="s">
        <v>275</v>
      </c>
      <c r="L4313" t="s">
        <v>35</v>
      </c>
    </row>
    <row r="4314" spans="1:12" x14ac:dyDescent="0.25">
      <c r="A4314">
        <v>91</v>
      </c>
      <c r="B4314" s="93">
        <v>43669</v>
      </c>
      <c r="C4314">
        <v>7</v>
      </c>
      <c r="D4314" t="s">
        <v>93</v>
      </c>
      <c r="E4314">
        <v>2019</v>
      </c>
      <c r="F4314" t="s">
        <v>75</v>
      </c>
      <c r="G4314" t="s">
        <v>58</v>
      </c>
      <c r="H4314" t="s">
        <v>714</v>
      </c>
      <c r="I4314">
        <v>24.16</v>
      </c>
      <c r="J4314">
        <v>0</v>
      </c>
      <c r="K4314" t="s">
        <v>275</v>
      </c>
      <c r="L4314" t="s">
        <v>222</v>
      </c>
    </row>
    <row r="4315" spans="1:12" x14ac:dyDescent="0.25">
      <c r="A4315">
        <v>91</v>
      </c>
      <c r="B4315" s="93">
        <v>43669</v>
      </c>
      <c r="C4315">
        <v>7</v>
      </c>
      <c r="D4315" t="s">
        <v>93</v>
      </c>
      <c r="E4315">
        <v>2019</v>
      </c>
      <c r="F4315" t="s">
        <v>83</v>
      </c>
      <c r="G4315" t="s">
        <v>63</v>
      </c>
      <c r="H4315" t="s">
        <v>714</v>
      </c>
      <c r="I4315">
        <v>27</v>
      </c>
      <c r="J4315">
        <v>0</v>
      </c>
      <c r="K4315" t="s">
        <v>275</v>
      </c>
      <c r="L4315" t="s">
        <v>64</v>
      </c>
    </row>
    <row r="4316" spans="1:12" x14ac:dyDescent="0.25">
      <c r="A4316">
        <v>91</v>
      </c>
      <c r="B4316" s="93">
        <v>43669</v>
      </c>
      <c r="C4316">
        <v>7</v>
      </c>
      <c r="D4316" t="s">
        <v>93</v>
      </c>
      <c r="E4316">
        <v>2019</v>
      </c>
      <c r="F4316" t="s">
        <v>78</v>
      </c>
      <c r="G4316" t="s">
        <v>58</v>
      </c>
      <c r="H4316" t="s">
        <v>714</v>
      </c>
      <c r="I4316">
        <v>29.56</v>
      </c>
      <c r="J4316">
        <v>0</v>
      </c>
      <c r="K4316" t="s">
        <v>275</v>
      </c>
      <c r="L4316" t="s">
        <v>222</v>
      </c>
    </row>
    <row r="4317" spans="1:12" x14ac:dyDescent="0.25">
      <c r="A4317">
        <v>91</v>
      </c>
      <c r="B4317" s="93">
        <v>43669</v>
      </c>
      <c r="C4317">
        <v>7</v>
      </c>
      <c r="D4317" t="s">
        <v>93</v>
      </c>
      <c r="E4317">
        <v>2019</v>
      </c>
      <c r="F4317" t="s">
        <v>106</v>
      </c>
      <c r="G4317" t="s">
        <v>63</v>
      </c>
      <c r="H4317" t="s">
        <v>714</v>
      </c>
      <c r="I4317">
        <v>32</v>
      </c>
      <c r="J4317">
        <v>0</v>
      </c>
      <c r="K4317" t="s">
        <v>275</v>
      </c>
      <c r="L4317" t="s">
        <v>64</v>
      </c>
    </row>
    <row r="4318" spans="1:12" x14ac:dyDescent="0.25">
      <c r="A4318">
        <v>91</v>
      </c>
      <c r="B4318" s="93">
        <v>43669</v>
      </c>
      <c r="C4318">
        <v>7</v>
      </c>
      <c r="D4318" t="s">
        <v>93</v>
      </c>
      <c r="E4318">
        <v>2019</v>
      </c>
      <c r="F4318" t="s">
        <v>378</v>
      </c>
      <c r="G4318" t="s">
        <v>35</v>
      </c>
      <c r="H4318" t="s">
        <v>714</v>
      </c>
      <c r="I4318">
        <v>50.25</v>
      </c>
      <c r="J4318">
        <v>0</v>
      </c>
      <c r="K4318" t="s">
        <v>275</v>
      </c>
      <c r="L4318" t="s">
        <v>35</v>
      </c>
    </row>
    <row r="4319" spans="1:12" x14ac:dyDescent="0.25">
      <c r="A4319">
        <v>91</v>
      </c>
      <c r="B4319" s="93">
        <v>43669</v>
      </c>
      <c r="C4319">
        <v>7</v>
      </c>
      <c r="D4319" t="s">
        <v>93</v>
      </c>
      <c r="E4319">
        <v>2019</v>
      </c>
      <c r="F4319" t="s">
        <v>75</v>
      </c>
      <c r="G4319" t="s">
        <v>65</v>
      </c>
      <c r="H4319" t="s">
        <v>714</v>
      </c>
      <c r="I4319">
        <v>64</v>
      </c>
      <c r="J4319">
        <v>0</v>
      </c>
      <c r="K4319" t="s">
        <v>275</v>
      </c>
      <c r="L4319" t="s">
        <v>35</v>
      </c>
    </row>
    <row r="4320" spans="1:12" x14ac:dyDescent="0.25">
      <c r="A4320">
        <v>91</v>
      </c>
      <c r="B4320" s="93">
        <v>43669</v>
      </c>
      <c r="C4320">
        <v>7</v>
      </c>
      <c r="D4320" t="s">
        <v>93</v>
      </c>
      <c r="E4320">
        <v>2019</v>
      </c>
      <c r="F4320" t="s">
        <v>69</v>
      </c>
      <c r="G4320" t="s">
        <v>58</v>
      </c>
      <c r="H4320" t="s">
        <v>714</v>
      </c>
      <c r="I4320">
        <v>66.099999999999994</v>
      </c>
      <c r="J4320">
        <v>0</v>
      </c>
      <c r="K4320" t="s">
        <v>275</v>
      </c>
      <c r="L4320" t="s">
        <v>222</v>
      </c>
    </row>
    <row r="4321" spans="1:12" x14ac:dyDescent="0.25">
      <c r="A4321">
        <v>91</v>
      </c>
      <c r="B4321" s="93">
        <v>43669</v>
      </c>
      <c r="C4321">
        <v>7</v>
      </c>
      <c r="D4321" t="s">
        <v>93</v>
      </c>
      <c r="E4321">
        <v>2019</v>
      </c>
      <c r="F4321" t="s">
        <v>69</v>
      </c>
      <c r="G4321" t="s">
        <v>35</v>
      </c>
      <c r="H4321" t="s">
        <v>714</v>
      </c>
      <c r="I4321">
        <v>96</v>
      </c>
      <c r="J4321">
        <v>0</v>
      </c>
      <c r="K4321" t="s">
        <v>275</v>
      </c>
      <c r="L4321" t="s">
        <v>35</v>
      </c>
    </row>
    <row r="4322" spans="1:12" x14ac:dyDescent="0.25">
      <c r="A4322">
        <v>91</v>
      </c>
      <c r="B4322" s="93">
        <v>43669</v>
      </c>
      <c r="C4322">
        <v>7</v>
      </c>
      <c r="D4322" t="s">
        <v>93</v>
      </c>
      <c r="E4322">
        <v>2019</v>
      </c>
      <c r="F4322" t="s">
        <v>81</v>
      </c>
      <c r="G4322" t="s">
        <v>35</v>
      </c>
      <c r="H4322" t="s">
        <v>714</v>
      </c>
      <c r="I4322">
        <v>96</v>
      </c>
      <c r="J4322">
        <v>0</v>
      </c>
      <c r="K4322" t="s">
        <v>275</v>
      </c>
      <c r="L4322" t="s">
        <v>35</v>
      </c>
    </row>
    <row r="4323" spans="1:12" x14ac:dyDescent="0.25">
      <c r="A4323">
        <v>91</v>
      </c>
      <c r="B4323" s="93">
        <v>43669</v>
      </c>
      <c r="C4323">
        <v>7</v>
      </c>
      <c r="D4323" t="s">
        <v>93</v>
      </c>
      <c r="E4323">
        <v>2019</v>
      </c>
      <c r="F4323" t="s">
        <v>79</v>
      </c>
      <c r="G4323" t="s">
        <v>58</v>
      </c>
      <c r="H4323" t="s">
        <v>714</v>
      </c>
      <c r="I4323">
        <v>96.2</v>
      </c>
      <c r="J4323">
        <v>0</v>
      </c>
      <c r="K4323" t="s">
        <v>275</v>
      </c>
      <c r="L4323" t="s">
        <v>222</v>
      </c>
    </row>
    <row r="4324" spans="1:12" x14ac:dyDescent="0.25">
      <c r="A4324">
        <v>91</v>
      </c>
      <c r="B4324" s="93">
        <v>43669</v>
      </c>
      <c r="C4324">
        <v>7</v>
      </c>
      <c r="D4324" t="s">
        <v>93</v>
      </c>
      <c r="E4324">
        <v>2019</v>
      </c>
      <c r="F4324" t="s">
        <v>106</v>
      </c>
      <c r="G4324" t="s">
        <v>58</v>
      </c>
      <c r="H4324" t="s">
        <v>714</v>
      </c>
      <c r="I4324">
        <v>98.08</v>
      </c>
      <c r="J4324">
        <v>0</v>
      </c>
      <c r="K4324" t="s">
        <v>275</v>
      </c>
      <c r="L4324" t="s">
        <v>222</v>
      </c>
    </row>
    <row r="4325" spans="1:12" x14ac:dyDescent="0.25">
      <c r="A4325">
        <v>91</v>
      </c>
      <c r="B4325" s="93">
        <v>43670</v>
      </c>
      <c r="C4325">
        <v>7</v>
      </c>
      <c r="D4325" t="s">
        <v>93</v>
      </c>
      <c r="E4325">
        <v>2019</v>
      </c>
      <c r="F4325" t="s">
        <v>106</v>
      </c>
      <c r="G4325" t="s">
        <v>65</v>
      </c>
      <c r="H4325" t="s">
        <v>715</v>
      </c>
      <c r="I4325">
        <v>10.25</v>
      </c>
      <c r="J4325">
        <v>0</v>
      </c>
      <c r="K4325" t="s">
        <v>275</v>
      </c>
      <c r="L4325" t="s">
        <v>35</v>
      </c>
    </row>
    <row r="4326" spans="1:12" x14ac:dyDescent="0.25">
      <c r="A4326">
        <v>91</v>
      </c>
      <c r="B4326" s="93">
        <v>43670</v>
      </c>
      <c r="C4326">
        <v>7</v>
      </c>
      <c r="D4326" t="s">
        <v>93</v>
      </c>
      <c r="E4326">
        <v>2019</v>
      </c>
      <c r="F4326" t="s">
        <v>74</v>
      </c>
      <c r="G4326" t="s">
        <v>65</v>
      </c>
      <c r="H4326" t="s">
        <v>715</v>
      </c>
      <c r="I4326">
        <v>80.849999999999994</v>
      </c>
      <c r="J4326">
        <v>0</v>
      </c>
      <c r="K4326" t="s">
        <v>275</v>
      </c>
      <c r="L4326" t="s">
        <v>35</v>
      </c>
    </row>
    <row r="4327" spans="1:12" x14ac:dyDescent="0.25">
      <c r="A4327">
        <v>91</v>
      </c>
      <c r="B4327" s="93">
        <v>43670</v>
      </c>
      <c r="C4327">
        <v>7</v>
      </c>
      <c r="D4327" t="s">
        <v>93</v>
      </c>
      <c r="E4327">
        <v>2019</v>
      </c>
      <c r="F4327" t="s">
        <v>77</v>
      </c>
      <c r="G4327" t="s">
        <v>35</v>
      </c>
      <c r="H4327" t="s">
        <v>715</v>
      </c>
      <c r="I4327">
        <v>265</v>
      </c>
      <c r="J4327">
        <v>0</v>
      </c>
      <c r="K4327" t="s">
        <v>275</v>
      </c>
      <c r="L4327" t="s">
        <v>35</v>
      </c>
    </row>
    <row r="4328" spans="1:12" x14ac:dyDescent="0.25">
      <c r="A4328">
        <v>91</v>
      </c>
      <c r="B4328" s="93">
        <v>43671</v>
      </c>
      <c r="C4328">
        <v>7</v>
      </c>
      <c r="D4328" t="s">
        <v>93</v>
      </c>
      <c r="E4328">
        <v>2019</v>
      </c>
      <c r="F4328" t="s">
        <v>71</v>
      </c>
      <c r="G4328" t="s">
        <v>65</v>
      </c>
      <c r="H4328" t="s">
        <v>718</v>
      </c>
      <c r="I4328">
        <v>13.15</v>
      </c>
      <c r="J4328">
        <v>0</v>
      </c>
      <c r="K4328" t="s">
        <v>275</v>
      </c>
      <c r="L4328" t="s">
        <v>35</v>
      </c>
    </row>
    <row r="4329" spans="1:12" x14ac:dyDescent="0.25">
      <c r="A4329">
        <v>91</v>
      </c>
      <c r="B4329" s="93">
        <v>43671</v>
      </c>
      <c r="C4329">
        <v>7</v>
      </c>
      <c r="D4329" t="s">
        <v>93</v>
      </c>
      <c r="E4329">
        <v>2019</v>
      </c>
      <c r="F4329" t="s">
        <v>69</v>
      </c>
      <c r="G4329" t="s">
        <v>65</v>
      </c>
      <c r="H4329" t="s">
        <v>718</v>
      </c>
      <c r="I4329">
        <v>13.8</v>
      </c>
      <c r="J4329">
        <v>0</v>
      </c>
      <c r="K4329" t="s">
        <v>275</v>
      </c>
      <c r="L4329" t="s">
        <v>35</v>
      </c>
    </row>
    <row r="4330" spans="1:12" x14ac:dyDescent="0.25">
      <c r="A4330">
        <v>91</v>
      </c>
      <c r="B4330" s="93">
        <v>43671</v>
      </c>
      <c r="C4330">
        <v>7</v>
      </c>
      <c r="D4330" t="s">
        <v>93</v>
      </c>
      <c r="E4330">
        <v>2019</v>
      </c>
      <c r="F4330" t="s">
        <v>107</v>
      </c>
      <c r="G4330" t="s">
        <v>716</v>
      </c>
      <c r="H4330" t="s">
        <v>717</v>
      </c>
      <c r="I4330">
        <v>20.9</v>
      </c>
      <c r="J4330">
        <v>0</v>
      </c>
      <c r="K4330" t="s">
        <v>275</v>
      </c>
      <c r="L4330" t="s">
        <v>34</v>
      </c>
    </row>
    <row r="4331" spans="1:12" x14ac:dyDescent="0.25">
      <c r="A4331">
        <v>91</v>
      </c>
      <c r="B4331" s="93">
        <v>43671</v>
      </c>
      <c r="C4331">
        <v>7</v>
      </c>
      <c r="D4331" t="s">
        <v>93</v>
      </c>
      <c r="E4331">
        <v>2019</v>
      </c>
      <c r="F4331" t="s">
        <v>69</v>
      </c>
      <c r="G4331" t="s">
        <v>64</v>
      </c>
      <c r="H4331" t="s">
        <v>718</v>
      </c>
      <c r="I4331">
        <v>25.95</v>
      </c>
      <c r="J4331">
        <v>0</v>
      </c>
      <c r="K4331" t="s">
        <v>275</v>
      </c>
      <c r="L4331" t="s">
        <v>64</v>
      </c>
    </row>
    <row r="4332" spans="1:12" x14ac:dyDescent="0.25">
      <c r="A4332">
        <v>91</v>
      </c>
      <c r="B4332" s="93">
        <v>43671</v>
      </c>
      <c r="C4332">
        <v>7</v>
      </c>
      <c r="D4332" t="s">
        <v>93</v>
      </c>
      <c r="E4332">
        <v>2019</v>
      </c>
      <c r="F4332" t="s">
        <v>106</v>
      </c>
      <c r="G4332" t="s">
        <v>65</v>
      </c>
      <c r="H4332" t="s">
        <v>718</v>
      </c>
      <c r="I4332">
        <v>35.1</v>
      </c>
      <c r="J4332">
        <v>0</v>
      </c>
      <c r="K4332" t="s">
        <v>275</v>
      </c>
      <c r="L4332" t="s">
        <v>35</v>
      </c>
    </row>
    <row r="4333" spans="1:12" x14ac:dyDescent="0.25">
      <c r="A4333">
        <v>91</v>
      </c>
      <c r="B4333" s="93">
        <v>43671</v>
      </c>
      <c r="C4333">
        <v>7</v>
      </c>
      <c r="D4333" t="s">
        <v>93</v>
      </c>
      <c r="E4333">
        <v>2019</v>
      </c>
      <c r="F4333" t="s">
        <v>107</v>
      </c>
      <c r="G4333" t="s">
        <v>36</v>
      </c>
      <c r="H4333" t="s">
        <v>718</v>
      </c>
      <c r="I4333">
        <v>39.619999999999997</v>
      </c>
      <c r="J4333">
        <v>0</v>
      </c>
      <c r="K4333" t="s">
        <v>275</v>
      </c>
      <c r="L4333" t="s">
        <v>222</v>
      </c>
    </row>
    <row r="4334" spans="1:12" x14ac:dyDescent="0.25">
      <c r="A4334">
        <v>91</v>
      </c>
      <c r="B4334" s="93">
        <v>43671</v>
      </c>
      <c r="C4334">
        <v>7</v>
      </c>
      <c r="D4334" t="s">
        <v>93</v>
      </c>
      <c r="E4334">
        <v>2019</v>
      </c>
      <c r="F4334" t="s">
        <v>69</v>
      </c>
      <c r="G4334" t="s">
        <v>716</v>
      </c>
      <c r="H4334" t="s">
        <v>717</v>
      </c>
      <c r="I4334">
        <v>50.79</v>
      </c>
      <c r="J4334">
        <v>0</v>
      </c>
      <c r="K4334" t="s">
        <v>275</v>
      </c>
      <c r="L4334" t="s">
        <v>34</v>
      </c>
    </row>
    <row r="4335" spans="1:12" x14ac:dyDescent="0.25">
      <c r="A4335">
        <v>91</v>
      </c>
      <c r="B4335" s="93">
        <v>43671</v>
      </c>
      <c r="C4335">
        <v>7</v>
      </c>
      <c r="D4335" t="s">
        <v>93</v>
      </c>
      <c r="E4335">
        <v>2019</v>
      </c>
      <c r="F4335" t="s">
        <v>80</v>
      </c>
      <c r="G4335" t="s">
        <v>716</v>
      </c>
      <c r="H4335" t="s">
        <v>717</v>
      </c>
      <c r="I4335">
        <v>249.64</v>
      </c>
      <c r="J4335">
        <v>0</v>
      </c>
      <c r="K4335" t="s">
        <v>275</v>
      </c>
      <c r="L4335" t="s">
        <v>34</v>
      </c>
    </row>
    <row r="4336" spans="1:12" x14ac:dyDescent="0.25">
      <c r="A4336">
        <v>91</v>
      </c>
      <c r="B4336" s="93">
        <v>43671</v>
      </c>
      <c r="C4336">
        <v>7</v>
      </c>
      <c r="D4336" t="s">
        <v>93</v>
      </c>
      <c r="E4336">
        <v>2019</v>
      </c>
      <c r="F4336" t="s">
        <v>75</v>
      </c>
      <c r="G4336" t="s">
        <v>65</v>
      </c>
      <c r="H4336" t="s">
        <v>718</v>
      </c>
      <c r="I4336">
        <v>450</v>
      </c>
      <c r="J4336">
        <v>0</v>
      </c>
      <c r="K4336" t="s">
        <v>275</v>
      </c>
      <c r="L4336" t="s">
        <v>35</v>
      </c>
    </row>
    <row r="4337" spans="1:12" x14ac:dyDescent="0.25">
      <c r="A4337">
        <v>91</v>
      </c>
      <c r="B4337" s="93">
        <v>43671</v>
      </c>
      <c r="C4337">
        <v>7</v>
      </c>
      <c r="D4337" t="s">
        <v>93</v>
      </c>
      <c r="E4337">
        <v>2019</v>
      </c>
      <c r="F4337" t="s">
        <v>71</v>
      </c>
      <c r="G4337" t="s">
        <v>716</v>
      </c>
      <c r="H4337" t="s">
        <v>717</v>
      </c>
      <c r="I4337">
        <v>1142.21</v>
      </c>
      <c r="J4337">
        <v>0</v>
      </c>
      <c r="K4337" t="s">
        <v>275</v>
      </c>
      <c r="L4337" t="s">
        <v>34</v>
      </c>
    </row>
    <row r="4338" spans="1:12" x14ac:dyDescent="0.25">
      <c r="A4338">
        <v>91</v>
      </c>
      <c r="B4338" s="93">
        <v>43671</v>
      </c>
      <c r="C4338">
        <v>7</v>
      </c>
      <c r="D4338" t="s">
        <v>93</v>
      </c>
      <c r="E4338">
        <v>2019</v>
      </c>
      <c r="F4338" t="s">
        <v>68</v>
      </c>
      <c r="G4338" t="s">
        <v>716</v>
      </c>
      <c r="H4338" t="s">
        <v>717</v>
      </c>
      <c r="I4338">
        <v>1408.96</v>
      </c>
      <c r="J4338">
        <v>0</v>
      </c>
      <c r="K4338" t="s">
        <v>275</v>
      </c>
      <c r="L4338" t="s">
        <v>34</v>
      </c>
    </row>
    <row r="4339" spans="1:12" x14ac:dyDescent="0.25">
      <c r="A4339">
        <v>91</v>
      </c>
      <c r="B4339" s="93">
        <v>43671</v>
      </c>
      <c r="C4339">
        <v>7</v>
      </c>
      <c r="D4339" t="s">
        <v>93</v>
      </c>
      <c r="E4339">
        <v>2019</v>
      </c>
      <c r="F4339" t="s">
        <v>75</v>
      </c>
      <c r="G4339" t="s">
        <v>716</v>
      </c>
      <c r="H4339" t="s">
        <v>717</v>
      </c>
      <c r="I4339">
        <v>1499.58</v>
      </c>
      <c r="J4339">
        <v>0</v>
      </c>
      <c r="K4339" t="s">
        <v>275</v>
      </c>
      <c r="L4339" t="s">
        <v>34</v>
      </c>
    </row>
    <row r="4340" spans="1:12" x14ac:dyDescent="0.25">
      <c r="A4340">
        <v>91</v>
      </c>
      <c r="B4340" s="93">
        <v>43672</v>
      </c>
      <c r="C4340">
        <v>7</v>
      </c>
      <c r="D4340" t="s">
        <v>93</v>
      </c>
      <c r="E4340">
        <v>2019</v>
      </c>
      <c r="F4340" t="s">
        <v>167</v>
      </c>
      <c r="G4340" t="s">
        <v>36</v>
      </c>
      <c r="H4340" t="s">
        <v>719</v>
      </c>
      <c r="I4340">
        <v>18.190000000000001</v>
      </c>
      <c r="J4340">
        <v>0</v>
      </c>
      <c r="K4340" t="s">
        <v>275</v>
      </c>
      <c r="L4340" t="s">
        <v>222</v>
      </c>
    </row>
    <row r="4341" spans="1:12" x14ac:dyDescent="0.25">
      <c r="A4341">
        <v>91</v>
      </c>
      <c r="B4341" s="93">
        <v>43672</v>
      </c>
      <c r="C4341">
        <v>7</v>
      </c>
      <c r="D4341" t="s">
        <v>93</v>
      </c>
      <c r="E4341">
        <v>2019</v>
      </c>
      <c r="F4341" t="s">
        <v>75</v>
      </c>
      <c r="G4341" t="s">
        <v>64</v>
      </c>
      <c r="H4341" t="s">
        <v>719</v>
      </c>
      <c r="I4341">
        <v>27</v>
      </c>
      <c r="J4341">
        <v>0</v>
      </c>
      <c r="K4341" t="s">
        <v>275</v>
      </c>
      <c r="L4341" t="s">
        <v>64</v>
      </c>
    </row>
    <row r="4342" spans="1:12" x14ac:dyDescent="0.25">
      <c r="A4342">
        <v>91</v>
      </c>
      <c r="B4342" s="93">
        <v>43672</v>
      </c>
      <c r="C4342">
        <v>7</v>
      </c>
      <c r="D4342" t="s">
        <v>93</v>
      </c>
      <c r="E4342">
        <v>2019</v>
      </c>
      <c r="F4342" t="s">
        <v>68</v>
      </c>
      <c r="G4342" t="s">
        <v>64</v>
      </c>
      <c r="H4342" t="s">
        <v>719</v>
      </c>
      <c r="I4342">
        <v>44.84</v>
      </c>
      <c r="J4342">
        <v>0</v>
      </c>
      <c r="K4342" t="s">
        <v>275</v>
      </c>
      <c r="L4342" t="s">
        <v>64</v>
      </c>
    </row>
    <row r="4343" spans="1:12" x14ac:dyDescent="0.25">
      <c r="A4343">
        <v>91</v>
      </c>
      <c r="B4343" s="93">
        <v>43672</v>
      </c>
      <c r="C4343">
        <v>7</v>
      </c>
      <c r="D4343" t="s">
        <v>93</v>
      </c>
      <c r="E4343">
        <v>2019</v>
      </c>
      <c r="F4343" t="s">
        <v>74</v>
      </c>
      <c r="G4343" t="s">
        <v>65</v>
      </c>
      <c r="H4343" t="s">
        <v>719</v>
      </c>
      <c r="I4343">
        <v>54.29</v>
      </c>
      <c r="J4343">
        <v>0</v>
      </c>
      <c r="K4343" t="s">
        <v>275</v>
      </c>
      <c r="L4343" t="s">
        <v>35</v>
      </c>
    </row>
    <row r="4344" spans="1:12" x14ac:dyDescent="0.25">
      <c r="A4344">
        <v>91</v>
      </c>
      <c r="B4344" s="93">
        <v>43672</v>
      </c>
      <c r="C4344">
        <v>7</v>
      </c>
      <c r="D4344" t="s">
        <v>93</v>
      </c>
      <c r="E4344">
        <v>2019</v>
      </c>
      <c r="F4344" t="s">
        <v>107</v>
      </c>
      <c r="G4344" t="s">
        <v>65</v>
      </c>
      <c r="H4344" t="s">
        <v>719</v>
      </c>
      <c r="I4344">
        <v>75.599999999999994</v>
      </c>
      <c r="J4344">
        <v>0</v>
      </c>
      <c r="K4344" t="s">
        <v>275</v>
      </c>
      <c r="L4344" t="s">
        <v>35</v>
      </c>
    </row>
    <row r="4345" spans="1:12" x14ac:dyDescent="0.25">
      <c r="A4345">
        <v>91</v>
      </c>
      <c r="B4345" s="93">
        <v>43672</v>
      </c>
      <c r="C4345">
        <v>7</v>
      </c>
      <c r="D4345" t="s">
        <v>93</v>
      </c>
      <c r="E4345">
        <v>2019</v>
      </c>
      <c r="F4345" t="s">
        <v>75</v>
      </c>
      <c r="G4345" t="s">
        <v>63</v>
      </c>
      <c r="H4345" t="s">
        <v>719</v>
      </c>
      <c r="I4345">
        <v>91.5</v>
      </c>
      <c r="J4345">
        <v>0</v>
      </c>
      <c r="K4345" t="s">
        <v>275</v>
      </c>
      <c r="L4345" t="s">
        <v>64</v>
      </c>
    </row>
    <row r="4346" spans="1:12" x14ac:dyDescent="0.25">
      <c r="A4346">
        <v>91</v>
      </c>
      <c r="B4346" s="93">
        <v>43672</v>
      </c>
      <c r="C4346">
        <v>7</v>
      </c>
      <c r="D4346" t="s">
        <v>93</v>
      </c>
      <c r="E4346">
        <v>2019</v>
      </c>
      <c r="F4346" t="s">
        <v>75</v>
      </c>
      <c r="G4346" t="s">
        <v>65</v>
      </c>
      <c r="H4346" t="s">
        <v>719</v>
      </c>
      <c r="I4346">
        <v>106</v>
      </c>
      <c r="J4346">
        <v>0</v>
      </c>
      <c r="K4346" t="s">
        <v>275</v>
      </c>
      <c r="L4346" t="s">
        <v>35</v>
      </c>
    </row>
    <row r="4347" spans="1:12" x14ac:dyDescent="0.25">
      <c r="A4347">
        <v>91</v>
      </c>
      <c r="B4347" s="93">
        <v>43675</v>
      </c>
      <c r="C4347">
        <v>7</v>
      </c>
      <c r="D4347" t="s">
        <v>93</v>
      </c>
      <c r="E4347">
        <v>2019</v>
      </c>
      <c r="F4347" t="s">
        <v>74</v>
      </c>
      <c r="G4347" t="s">
        <v>65</v>
      </c>
      <c r="H4347" t="s">
        <v>721</v>
      </c>
      <c r="I4347">
        <v>36</v>
      </c>
      <c r="J4347">
        <v>0</v>
      </c>
      <c r="K4347" t="s">
        <v>275</v>
      </c>
      <c r="L4347" t="s">
        <v>35</v>
      </c>
    </row>
    <row r="4348" spans="1:12" x14ac:dyDescent="0.25">
      <c r="A4348">
        <v>91</v>
      </c>
      <c r="B4348" s="93">
        <v>43675</v>
      </c>
      <c r="C4348">
        <v>7</v>
      </c>
      <c r="D4348" t="s">
        <v>93</v>
      </c>
      <c r="E4348">
        <v>2019</v>
      </c>
      <c r="F4348" t="s">
        <v>81</v>
      </c>
      <c r="G4348" t="s">
        <v>65</v>
      </c>
      <c r="H4348" t="s">
        <v>721</v>
      </c>
      <c r="I4348">
        <v>40</v>
      </c>
      <c r="J4348">
        <v>0</v>
      </c>
      <c r="K4348" t="s">
        <v>275</v>
      </c>
      <c r="L4348" t="s">
        <v>35</v>
      </c>
    </row>
    <row r="4349" spans="1:12" x14ac:dyDescent="0.25">
      <c r="A4349">
        <v>91</v>
      </c>
      <c r="B4349" s="93">
        <v>43675</v>
      </c>
      <c r="C4349">
        <v>7</v>
      </c>
      <c r="D4349" t="s">
        <v>93</v>
      </c>
      <c r="E4349">
        <v>2019</v>
      </c>
      <c r="F4349" t="s">
        <v>107</v>
      </c>
      <c r="G4349" t="s">
        <v>709</v>
      </c>
      <c r="H4349" t="s">
        <v>722</v>
      </c>
      <c r="I4349">
        <v>123.3</v>
      </c>
      <c r="J4349">
        <v>0</v>
      </c>
      <c r="K4349" t="s">
        <v>275</v>
      </c>
      <c r="L4349" t="s">
        <v>34</v>
      </c>
    </row>
    <row r="4350" spans="1:12" x14ac:dyDescent="0.25">
      <c r="A4350">
        <v>91</v>
      </c>
      <c r="B4350" s="93">
        <v>43675</v>
      </c>
      <c r="C4350">
        <v>7</v>
      </c>
      <c r="D4350" t="s">
        <v>93</v>
      </c>
      <c r="E4350">
        <v>2019</v>
      </c>
      <c r="F4350" t="s">
        <v>106</v>
      </c>
      <c r="G4350" t="s">
        <v>35</v>
      </c>
      <c r="H4350" t="s">
        <v>721</v>
      </c>
      <c r="I4350">
        <v>130.18</v>
      </c>
      <c r="J4350">
        <v>0</v>
      </c>
      <c r="K4350" t="s">
        <v>275</v>
      </c>
      <c r="L4350" t="s">
        <v>35</v>
      </c>
    </row>
    <row r="4351" spans="1:12" x14ac:dyDescent="0.25">
      <c r="A4351">
        <v>91</v>
      </c>
      <c r="B4351" s="93">
        <v>43675</v>
      </c>
      <c r="C4351">
        <v>7</v>
      </c>
      <c r="D4351" t="s">
        <v>93</v>
      </c>
      <c r="E4351">
        <v>2019</v>
      </c>
      <c r="F4351" t="s">
        <v>81</v>
      </c>
      <c r="G4351" t="s">
        <v>35</v>
      </c>
      <c r="H4351" t="s">
        <v>721</v>
      </c>
      <c r="I4351">
        <v>149.46</v>
      </c>
      <c r="J4351">
        <v>0</v>
      </c>
      <c r="K4351" t="s">
        <v>275</v>
      </c>
      <c r="L4351" t="s">
        <v>35</v>
      </c>
    </row>
    <row r="4352" spans="1:12" x14ac:dyDescent="0.25">
      <c r="A4352">
        <v>91</v>
      </c>
      <c r="B4352" s="93">
        <v>43675</v>
      </c>
      <c r="C4352">
        <v>7</v>
      </c>
      <c r="D4352" t="s">
        <v>93</v>
      </c>
      <c r="E4352">
        <v>2019</v>
      </c>
      <c r="F4352" t="s">
        <v>107</v>
      </c>
      <c r="G4352" t="s">
        <v>64</v>
      </c>
      <c r="H4352" t="s">
        <v>721</v>
      </c>
      <c r="I4352">
        <v>990</v>
      </c>
      <c r="J4352">
        <v>0</v>
      </c>
      <c r="K4352" t="s">
        <v>275</v>
      </c>
      <c r="L4352" t="s">
        <v>64</v>
      </c>
    </row>
    <row r="4353" spans="1:12" x14ac:dyDescent="0.25">
      <c r="A4353">
        <v>91</v>
      </c>
      <c r="B4353" s="93">
        <v>43675</v>
      </c>
      <c r="C4353">
        <v>7</v>
      </c>
      <c r="D4353" t="s">
        <v>93</v>
      </c>
      <c r="E4353">
        <v>2019</v>
      </c>
      <c r="F4353" t="s">
        <v>75</v>
      </c>
      <c r="G4353" t="s">
        <v>66</v>
      </c>
      <c r="H4353" t="s">
        <v>721</v>
      </c>
      <c r="I4353">
        <v>0</v>
      </c>
      <c r="J4353">
        <v>40</v>
      </c>
      <c r="K4353" t="s">
        <v>275</v>
      </c>
      <c r="L4353" t="s">
        <v>35</v>
      </c>
    </row>
    <row r="4354" spans="1:12" x14ac:dyDescent="0.25">
      <c r="A4354">
        <v>91</v>
      </c>
      <c r="B4354" s="93">
        <v>43676</v>
      </c>
      <c r="C4354">
        <v>7</v>
      </c>
      <c r="D4354" t="s">
        <v>93</v>
      </c>
      <c r="E4354">
        <v>2019</v>
      </c>
      <c r="F4354" t="s">
        <v>75</v>
      </c>
      <c r="G4354" t="s">
        <v>65</v>
      </c>
      <c r="H4354" t="s">
        <v>723</v>
      </c>
      <c r="I4354">
        <v>32</v>
      </c>
      <c r="J4354">
        <v>0</v>
      </c>
      <c r="K4354" t="s">
        <v>275</v>
      </c>
      <c r="L4354" t="s">
        <v>35</v>
      </c>
    </row>
    <row r="4355" spans="1:12" x14ac:dyDescent="0.25">
      <c r="A4355">
        <v>91</v>
      </c>
      <c r="B4355" s="93">
        <v>43676</v>
      </c>
      <c r="C4355">
        <v>7</v>
      </c>
      <c r="D4355" t="s">
        <v>93</v>
      </c>
      <c r="E4355">
        <v>2019</v>
      </c>
      <c r="F4355" t="s">
        <v>72</v>
      </c>
      <c r="G4355" t="s">
        <v>65</v>
      </c>
      <c r="H4355" t="s">
        <v>723</v>
      </c>
      <c r="I4355">
        <v>50</v>
      </c>
      <c r="J4355">
        <v>0</v>
      </c>
      <c r="K4355" t="s">
        <v>275</v>
      </c>
      <c r="L4355" t="s">
        <v>35</v>
      </c>
    </row>
    <row r="4356" spans="1:12" x14ac:dyDescent="0.25">
      <c r="A4356">
        <v>91</v>
      </c>
      <c r="B4356" s="93">
        <v>43676</v>
      </c>
      <c r="C4356">
        <v>7</v>
      </c>
      <c r="D4356" t="s">
        <v>93</v>
      </c>
      <c r="E4356">
        <v>2019</v>
      </c>
      <c r="F4356" t="s">
        <v>75</v>
      </c>
      <c r="G4356" t="s">
        <v>105</v>
      </c>
      <c r="H4356" t="s">
        <v>723</v>
      </c>
      <c r="I4356">
        <v>81.84</v>
      </c>
      <c r="J4356">
        <v>0</v>
      </c>
      <c r="K4356" t="s">
        <v>275</v>
      </c>
      <c r="L4356" t="s">
        <v>266</v>
      </c>
    </row>
    <row r="4357" spans="1:12" x14ac:dyDescent="0.25">
      <c r="A4357">
        <v>91</v>
      </c>
      <c r="B4357" s="93">
        <v>43676</v>
      </c>
      <c r="C4357">
        <v>7</v>
      </c>
      <c r="D4357" t="s">
        <v>93</v>
      </c>
      <c r="E4357">
        <v>2019</v>
      </c>
      <c r="F4357" t="s">
        <v>69</v>
      </c>
      <c r="G4357" t="s">
        <v>65</v>
      </c>
      <c r="H4357" t="s">
        <v>723</v>
      </c>
      <c r="I4357">
        <v>109</v>
      </c>
      <c r="J4357">
        <v>0</v>
      </c>
      <c r="K4357" t="s">
        <v>275</v>
      </c>
      <c r="L4357" t="s">
        <v>35</v>
      </c>
    </row>
    <row r="4358" spans="1:12" x14ac:dyDescent="0.25">
      <c r="A4358">
        <v>91</v>
      </c>
      <c r="B4358" s="93">
        <v>43676</v>
      </c>
      <c r="C4358">
        <v>7</v>
      </c>
      <c r="D4358" t="s">
        <v>93</v>
      </c>
      <c r="E4358">
        <v>2019</v>
      </c>
      <c r="F4358" t="s">
        <v>107</v>
      </c>
      <c r="G4358" t="s">
        <v>709</v>
      </c>
      <c r="H4358" t="s">
        <v>724</v>
      </c>
      <c r="I4358">
        <v>138.41</v>
      </c>
      <c r="J4358">
        <v>0</v>
      </c>
      <c r="K4358" t="s">
        <v>275</v>
      </c>
      <c r="L4358" t="s">
        <v>34</v>
      </c>
    </row>
    <row r="4359" spans="1:12" x14ac:dyDescent="0.25">
      <c r="A4359">
        <v>91</v>
      </c>
      <c r="B4359" s="93">
        <v>43676</v>
      </c>
      <c r="C4359">
        <v>7</v>
      </c>
      <c r="D4359" t="s">
        <v>93</v>
      </c>
      <c r="E4359">
        <v>2019</v>
      </c>
      <c r="F4359" t="s">
        <v>107</v>
      </c>
      <c r="G4359" t="s">
        <v>64</v>
      </c>
      <c r="H4359" t="s">
        <v>723</v>
      </c>
      <c r="I4359">
        <v>990</v>
      </c>
      <c r="J4359">
        <v>0</v>
      </c>
      <c r="K4359" t="s">
        <v>275</v>
      </c>
      <c r="L4359" t="s">
        <v>64</v>
      </c>
    </row>
    <row r="4360" spans="1:12" x14ac:dyDescent="0.25">
      <c r="A4360">
        <v>91</v>
      </c>
      <c r="B4360" s="93">
        <v>43676</v>
      </c>
      <c r="C4360">
        <v>7</v>
      </c>
      <c r="D4360" t="s">
        <v>93</v>
      </c>
      <c r="E4360">
        <v>2019</v>
      </c>
      <c r="F4360" t="s">
        <v>107</v>
      </c>
      <c r="G4360" t="s">
        <v>63</v>
      </c>
      <c r="H4360" t="s">
        <v>723</v>
      </c>
      <c r="I4360">
        <v>0</v>
      </c>
      <c r="J4360">
        <v>990</v>
      </c>
      <c r="K4360" t="s">
        <v>275</v>
      </c>
      <c r="L4360" t="s">
        <v>64</v>
      </c>
    </row>
    <row r="4361" spans="1:12" x14ac:dyDescent="0.25">
      <c r="A4361">
        <v>95</v>
      </c>
      <c r="B4361" s="93">
        <v>43283</v>
      </c>
      <c r="C4361">
        <v>7</v>
      </c>
      <c r="D4361" t="s">
        <v>93</v>
      </c>
      <c r="E4361">
        <v>2018</v>
      </c>
      <c r="F4361" t="s">
        <v>23</v>
      </c>
      <c r="G4361" t="s">
        <v>63</v>
      </c>
      <c r="H4361" t="s">
        <v>332</v>
      </c>
      <c r="I4361">
        <v>60.26</v>
      </c>
      <c r="J4361">
        <v>0</v>
      </c>
      <c r="K4361" t="s">
        <v>276</v>
      </c>
      <c r="L4361" t="s">
        <v>64</v>
      </c>
    </row>
    <row r="4362" spans="1:12" x14ac:dyDescent="0.25">
      <c r="A4362">
        <v>95</v>
      </c>
      <c r="B4362" s="93">
        <v>43285</v>
      </c>
      <c r="C4362">
        <v>7</v>
      </c>
      <c r="D4362" t="s">
        <v>93</v>
      </c>
      <c r="E4362">
        <v>2018</v>
      </c>
      <c r="F4362" t="s">
        <v>21</v>
      </c>
      <c r="G4362" t="s">
        <v>36</v>
      </c>
      <c r="H4362" t="s">
        <v>334</v>
      </c>
      <c r="I4362">
        <v>16</v>
      </c>
      <c r="J4362">
        <v>0</v>
      </c>
      <c r="K4362" t="s">
        <v>276</v>
      </c>
      <c r="L4362" t="s">
        <v>222</v>
      </c>
    </row>
    <row r="4363" spans="1:12" x14ac:dyDescent="0.25">
      <c r="A4363">
        <v>95</v>
      </c>
      <c r="B4363" s="93">
        <v>43291</v>
      </c>
      <c r="C4363">
        <v>7</v>
      </c>
      <c r="D4363" t="s">
        <v>93</v>
      </c>
      <c r="E4363">
        <v>2018</v>
      </c>
      <c r="F4363" t="s">
        <v>21</v>
      </c>
      <c r="G4363" t="s">
        <v>340</v>
      </c>
      <c r="H4363" t="s">
        <v>341</v>
      </c>
      <c r="I4363">
        <v>88.55</v>
      </c>
      <c r="J4363">
        <v>0</v>
      </c>
      <c r="K4363" t="s">
        <v>276</v>
      </c>
      <c r="L4363" t="s">
        <v>34</v>
      </c>
    </row>
    <row r="4364" spans="1:12" x14ac:dyDescent="0.25">
      <c r="A4364">
        <v>95</v>
      </c>
      <c r="B4364" s="93">
        <v>43293</v>
      </c>
      <c r="C4364">
        <v>7</v>
      </c>
      <c r="D4364" t="s">
        <v>93</v>
      </c>
      <c r="E4364">
        <v>2018</v>
      </c>
      <c r="F4364" t="s">
        <v>23</v>
      </c>
      <c r="G4364" t="s">
        <v>63</v>
      </c>
      <c r="H4364" t="s">
        <v>344</v>
      </c>
      <c r="I4364">
        <v>78.319999999999993</v>
      </c>
      <c r="J4364">
        <v>0</v>
      </c>
      <c r="K4364" t="s">
        <v>276</v>
      </c>
      <c r="L4364" t="s">
        <v>64</v>
      </c>
    </row>
    <row r="4365" spans="1:12" x14ac:dyDescent="0.25">
      <c r="A4365">
        <v>95</v>
      </c>
      <c r="B4365" s="93">
        <v>43298</v>
      </c>
      <c r="C4365">
        <v>7</v>
      </c>
      <c r="D4365" t="s">
        <v>93</v>
      </c>
      <c r="E4365">
        <v>2018</v>
      </c>
      <c r="F4365" t="s">
        <v>22</v>
      </c>
      <c r="G4365" t="s">
        <v>36</v>
      </c>
      <c r="H4365" t="s">
        <v>351</v>
      </c>
      <c r="I4365">
        <v>8</v>
      </c>
      <c r="J4365">
        <v>0</v>
      </c>
      <c r="K4365" t="s">
        <v>276</v>
      </c>
      <c r="L4365" t="s">
        <v>222</v>
      </c>
    </row>
    <row r="4366" spans="1:12" x14ac:dyDescent="0.25">
      <c r="A4366">
        <v>95</v>
      </c>
      <c r="B4366" s="93">
        <v>43306</v>
      </c>
      <c r="C4366">
        <v>7</v>
      </c>
      <c r="D4366" t="s">
        <v>93</v>
      </c>
      <c r="E4366">
        <v>2018</v>
      </c>
      <c r="F4366" t="s">
        <v>21</v>
      </c>
      <c r="G4366" t="s">
        <v>362</v>
      </c>
      <c r="H4366" t="s">
        <v>363</v>
      </c>
      <c r="I4366">
        <v>13.57</v>
      </c>
      <c r="J4366">
        <v>0</v>
      </c>
      <c r="K4366" t="s">
        <v>276</v>
      </c>
      <c r="L4366" t="s">
        <v>34</v>
      </c>
    </row>
    <row r="4367" spans="1:12" x14ac:dyDescent="0.25">
      <c r="A4367">
        <v>95</v>
      </c>
      <c r="B4367" s="93">
        <v>43308</v>
      </c>
      <c r="C4367">
        <v>7</v>
      </c>
      <c r="D4367" t="s">
        <v>93</v>
      </c>
      <c r="E4367">
        <v>2018</v>
      </c>
      <c r="F4367" t="s">
        <v>22</v>
      </c>
      <c r="G4367" t="s">
        <v>36</v>
      </c>
      <c r="H4367" t="s">
        <v>368</v>
      </c>
      <c r="I4367">
        <v>8</v>
      </c>
      <c r="J4367">
        <v>0</v>
      </c>
      <c r="K4367" t="s">
        <v>276</v>
      </c>
      <c r="L4367" t="s">
        <v>222</v>
      </c>
    </row>
    <row r="4368" spans="1:12" x14ac:dyDescent="0.25">
      <c r="A4368">
        <v>95</v>
      </c>
      <c r="B4368" s="93">
        <v>43308</v>
      </c>
      <c r="C4368">
        <v>7</v>
      </c>
      <c r="D4368" t="s">
        <v>93</v>
      </c>
      <c r="E4368">
        <v>2018</v>
      </c>
      <c r="F4368" t="s">
        <v>21</v>
      </c>
      <c r="G4368" t="s">
        <v>36</v>
      </c>
      <c r="H4368" t="s">
        <v>368</v>
      </c>
      <c r="I4368">
        <v>16</v>
      </c>
      <c r="J4368">
        <v>0</v>
      </c>
      <c r="K4368" t="s">
        <v>276</v>
      </c>
      <c r="L4368" t="s">
        <v>222</v>
      </c>
    </row>
    <row r="4369" spans="1:12" x14ac:dyDescent="0.25">
      <c r="A4369">
        <v>95</v>
      </c>
      <c r="B4369" s="93">
        <v>43649</v>
      </c>
      <c r="C4369">
        <v>7</v>
      </c>
      <c r="D4369" t="s">
        <v>93</v>
      </c>
      <c r="E4369">
        <v>2019</v>
      </c>
      <c r="F4369" t="s">
        <v>23</v>
      </c>
      <c r="G4369" t="s">
        <v>63</v>
      </c>
      <c r="H4369" t="s">
        <v>691</v>
      </c>
      <c r="I4369">
        <v>61.5</v>
      </c>
      <c r="J4369">
        <v>0</v>
      </c>
      <c r="K4369" t="s">
        <v>276</v>
      </c>
      <c r="L4369" t="s">
        <v>64</v>
      </c>
    </row>
    <row r="4370" spans="1:12" x14ac:dyDescent="0.25">
      <c r="A4370">
        <v>95</v>
      </c>
      <c r="B4370" s="93">
        <v>43651</v>
      </c>
      <c r="C4370">
        <v>7</v>
      </c>
      <c r="D4370" t="s">
        <v>93</v>
      </c>
      <c r="E4370">
        <v>2019</v>
      </c>
      <c r="F4370" t="s">
        <v>21</v>
      </c>
      <c r="G4370" t="s">
        <v>36</v>
      </c>
      <c r="H4370" t="s">
        <v>694</v>
      </c>
      <c r="I4370">
        <v>8</v>
      </c>
      <c r="J4370">
        <v>0</v>
      </c>
      <c r="K4370" t="s">
        <v>276</v>
      </c>
      <c r="L4370" t="s">
        <v>222</v>
      </c>
    </row>
    <row r="4371" spans="1:12" x14ac:dyDescent="0.25">
      <c r="A4371">
        <v>95</v>
      </c>
      <c r="B4371" s="93">
        <v>43651</v>
      </c>
      <c r="C4371">
        <v>7</v>
      </c>
      <c r="D4371" t="s">
        <v>93</v>
      </c>
      <c r="E4371">
        <v>2019</v>
      </c>
      <c r="F4371" t="s">
        <v>23</v>
      </c>
      <c r="G4371" t="s">
        <v>63</v>
      </c>
      <c r="H4371" t="s">
        <v>694</v>
      </c>
      <c r="I4371">
        <v>72.489999999999995</v>
      </c>
      <c r="J4371">
        <v>0</v>
      </c>
      <c r="K4371" t="s">
        <v>276</v>
      </c>
      <c r="L4371" t="s">
        <v>64</v>
      </c>
    </row>
    <row r="4372" spans="1:12" x14ac:dyDescent="0.25">
      <c r="A4372">
        <v>95</v>
      </c>
      <c r="B4372" s="93">
        <v>43654</v>
      </c>
      <c r="C4372">
        <v>7</v>
      </c>
      <c r="D4372" t="s">
        <v>93</v>
      </c>
      <c r="E4372">
        <v>2019</v>
      </c>
      <c r="F4372" t="s">
        <v>21</v>
      </c>
      <c r="G4372" t="s">
        <v>36</v>
      </c>
      <c r="H4372" t="s">
        <v>696</v>
      </c>
      <c r="I4372">
        <v>8</v>
      </c>
      <c r="J4372">
        <v>0</v>
      </c>
      <c r="K4372" t="s">
        <v>276</v>
      </c>
      <c r="L4372" t="s">
        <v>222</v>
      </c>
    </row>
    <row r="4373" spans="1:12" x14ac:dyDescent="0.25">
      <c r="A4373">
        <v>95</v>
      </c>
      <c r="B4373" s="93">
        <v>43656</v>
      </c>
      <c r="C4373">
        <v>7</v>
      </c>
      <c r="D4373" t="s">
        <v>93</v>
      </c>
      <c r="E4373">
        <v>2019</v>
      </c>
      <c r="F4373" t="s">
        <v>21</v>
      </c>
      <c r="G4373" t="s">
        <v>699</v>
      </c>
      <c r="H4373" t="s">
        <v>700</v>
      </c>
      <c r="I4373">
        <v>173.81</v>
      </c>
      <c r="J4373">
        <v>0</v>
      </c>
      <c r="K4373" t="s">
        <v>276</v>
      </c>
      <c r="L4373" t="s">
        <v>34</v>
      </c>
    </row>
    <row r="4374" spans="1:12" x14ac:dyDescent="0.25">
      <c r="A4374">
        <v>95</v>
      </c>
      <c r="B4374" s="93">
        <v>43662</v>
      </c>
      <c r="C4374">
        <v>7</v>
      </c>
      <c r="D4374" t="s">
        <v>93</v>
      </c>
      <c r="E4374">
        <v>2019</v>
      </c>
      <c r="F4374" t="s">
        <v>22</v>
      </c>
      <c r="G4374" t="s">
        <v>36</v>
      </c>
      <c r="H4374" t="s">
        <v>705</v>
      </c>
      <c r="I4374">
        <v>8</v>
      </c>
      <c r="J4374">
        <v>0</v>
      </c>
      <c r="K4374" t="s">
        <v>276</v>
      </c>
      <c r="L4374" t="s">
        <v>222</v>
      </c>
    </row>
    <row r="4375" spans="1:12" x14ac:dyDescent="0.25">
      <c r="A4375">
        <v>95</v>
      </c>
      <c r="B4375" s="93">
        <v>43665</v>
      </c>
      <c r="C4375">
        <v>7</v>
      </c>
      <c r="D4375" t="s">
        <v>93</v>
      </c>
      <c r="E4375">
        <v>2019</v>
      </c>
      <c r="F4375" t="s">
        <v>22</v>
      </c>
      <c r="G4375" t="s">
        <v>36</v>
      </c>
      <c r="H4375" t="s">
        <v>708</v>
      </c>
      <c r="I4375">
        <v>16</v>
      </c>
      <c r="J4375">
        <v>0</v>
      </c>
      <c r="K4375" t="s">
        <v>276</v>
      </c>
      <c r="L4375" t="s">
        <v>222</v>
      </c>
    </row>
    <row r="4376" spans="1:12" x14ac:dyDescent="0.25">
      <c r="A4376">
        <v>95</v>
      </c>
      <c r="B4376" s="93">
        <v>43666</v>
      </c>
      <c r="C4376">
        <v>7</v>
      </c>
      <c r="D4376" t="s">
        <v>93</v>
      </c>
      <c r="E4376">
        <v>2019</v>
      </c>
      <c r="F4376" t="s">
        <v>21</v>
      </c>
      <c r="G4376" t="s">
        <v>36</v>
      </c>
      <c r="H4376" t="s">
        <v>711</v>
      </c>
      <c r="I4376">
        <v>24</v>
      </c>
      <c r="J4376">
        <v>0</v>
      </c>
      <c r="K4376" t="s">
        <v>276</v>
      </c>
      <c r="L4376" t="s">
        <v>222</v>
      </c>
    </row>
    <row r="4377" spans="1:12" x14ac:dyDescent="0.25">
      <c r="A4377">
        <v>95</v>
      </c>
      <c r="B4377" s="93">
        <v>43668</v>
      </c>
      <c r="C4377">
        <v>7</v>
      </c>
      <c r="D4377" t="s">
        <v>93</v>
      </c>
      <c r="E4377">
        <v>2019</v>
      </c>
      <c r="F4377" t="s">
        <v>22</v>
      </c>
      <c r="G4377" t="s">
        <v>36</v>
      </c>
      <c r="H4377" t="s">
        <v>712</v>
      </c>
      <c r="I4377">
        <v>16</v>
      </c>
      <c r="J4377">
        <v>0</v>
      </c>
      <c r="K4377" t="s">
        <v>276</v>
      </c>
      <c r="L4377" t="s">
        <v>222</v>
      </c>
    </row>
    <row r="4378" spans="1:12" x14ac:dyDescent="0.25">
      <c r="A4378">
        <v>95</v>
      </c>
      <c r="B4378" s="93">
        <v>43671</v>
      </c>
      <c r="C4378">
        <v>7</v>
      </c>
      <c r="D4378" t="s">
        <v>93</v>
      </c>
      <c r="E4378">
        <v>2019</v>
      </c>
      <c r="F4378" t="s">
        <v>21</v>
      </c>
      <c r="G4378" t="s">
        <v>36</v>
      </c>
      <c r="H4378" t="s">
        <v>718</v>
      </c>
      <c r="I4378">
        <v>8</v>
      </c>
      <c r="J4378">
        <v>0</v>
      </c>
      <c r="K4378" t="s">
        <v>276</v>
      </c>
      <c r="L4378" t="s">
        <v>222</v>
      </c>
    </row>
    <row r="4379" spans="1:12" x14ac:dyDescent="0.25">
      <c r="A4379">
        <v>95</v>
      </c>
      <c r="B4379" s="93">
        <v>43671</v>
      </c>
      <c r="C4379">
        <v>7</v>
      </c>
      <c r="D4379" t="s">
        <v>93</v>
      </c>
      <c r="E4379">
        <v>2019</v>
      </c>
      <c r="F4379" t="s">
        <v>21</v>
      </c>
      <c r="G4379" t="s">
        <v>716</v>
      </c>
      <c r="H4379" t="s">
        <v>717</v>
      </c>
      <c r="I4379">
        <v>42.2</v>
      </c>
      <c r="J4379">
        <v>0</v>
      </c>
      <c r="K4379" t="s">
        <v>276</v>
      </c>
      <c r="L4379" t="s">
        <v>34</v>
      </c>
    </row>
    <row r="4380" spans="1:12" x14ac:dyDescent="0.25">
      <c r="A4380">
        <v>95</v>
      </c>
      <c r="B4380" s="93">
        <v>43675</v>
      </c>
      <c r="C4380">
        <v>7</v>
      </c>
      <c r="D4380" t="s">
        <v>93</v>
      </c>
      <c r="E4380">
        <v>2019</v>
      </c>
      <c r="F4380" t="s">
        <v>22</v>
      </c>
      <c r="G4380" t="s">
        <v>36</v>
      </c>
      <c r="H4380" t="s">
        <v>721</v>
      </c>
      <c r="I4380">
        <v>8</v>
      </c>
      <c r="J4380">
        <v>0</v>
      </c>
      <c r="K4380" t="s">
        <v>276</v>
      </c>
      <c r="L4380" t="s">
        <v>222</v>
      </c>
    </row>
    <row r="4381" spans="1:12" x14ac:dyDescent="0.25">
      <c r="A4381">
        <v>97</v>
      </c>
      <c r="B4381" s="93">
        <v>43284</v>
      </c>
      <c r="C4381">
        <v>7</v>
      </c>
      <c r="D4381" t="s">
        <v>93</v>
      </c>
      <c r="E4381">
        <v>2018</v>
      </c>
      <c r="F4381" t="s">
        <v>21</v>
      </c>
      <c r="G4381" t="s">
        <v>36</v>
      </c>
      <c r="H4381" t="s">
        <v>333</v>
      </c>
      <c r="I4381">
        <v>56</v>
      </c>
      <c r="J4381">
        <v>0</v>
      </c>
      <c r="K4381" t="s">
        <v>277</v>
      </c>
      <c r="L4381" t="s">
        <v>222</v>
      </c>
    </row>
    <row r="4382" spans="1:12" x14ac:dyDescent="0.25">
      <c r="A4382">
        <v>97</v>
      </c>
      <c r="B4382" s="93">
        <v>43285</v>
      </c>
      <c r="C4382">
        <v>7</v>
      </c>
      <c r="D4382" t="s">
        <v>93</v>
      </c>
      <c r="E4382">
        <v>2018</v>
      </c>
      <c r="F4382" t="s">
        <v>21</v>
      </c>
      <c r="G4382" t="s">
        <v>36</v>
      </c>
      <c r="H4382" t="s">
        <v>334</v>
      </c>
      <c r="I4382">
        <v>8</v>
      </c>
      <c r="J4382">
        <v>0</v>
      </c>
      <c r="K4382" t="s">
        <v>277</v>
      </c>
      <c r="L4382" t="s">
        <v>222</v>
      </c>
    </row>
    <row r="4383" spans="1:12" x14ac:dyDescent="0.25">
      <c r="A4383">
        <v>97</v>
      </c>
      <c r="B4383" s="93">
        <v>43287</v>
      </c>
      <c r="C4383">
        <v>7</v>
      </c>
      <c r="D4383" t="s">
        <v>93</v>
      </c>
      <c r="E4383">
        <v>2018</v>
      </c>
      <c r="F4383" t="s">
        <v>21</v>
      </c>
      <c r="G4383" t="s">
        <v>36</v>
      </c>
      <c r="H4383" t="s">
        <v>337</v>
      </c>
      <c r="I4383">
        <v>24</v>
      </c>
      <c r="J4383">
        <v>0</v>
      </c>
      <c r="K4383" t="s">
        <v>277</v>
      </c>
      <c r="L4383" t="s">
        <v>222</v>
      </c>
    </row>
    <row r="4384" spans="1:12" x14ac:dyDescent="0.25">
      <c r="A4384">
        <v>97</v>
      </c>
      <c r="B4384" s="93">
        <v>43290</v>
      </c>
      <c r="C4384">
        <v>7</v>
      </c>
      <c r="D4384" t="s">
        <v>93</v>
      </c>
      <c r="E4384">
        <v>2018</v>
      </c>
      <c r="F4384" t="s">
        <v>21</v>
      </c>
      <c r="G4384" t="s">
        <v>36</v>
      </c>
      <c r="H4384" t="s">
        <v>339</v>
      </c>
      <c r="I4384">
        <v>24</v>
      </c>
      <c r="J4384">
        <v>0</v>
      </c>
      <c r="K4384" t="s">
        <v>277</v>
      </c>
      <c r="L4384" t="s">
        <v>222</v>
      </c>
    </row>
    <row r="4385" spans="1:12" x14ac:dyDescent="0.25">
      <c r="A4385">
        <v>97</v>
      </c>
      <c r="B4385" s="93">
        <v>43291</v>
      </c>
      <c r="C4385">
        <v>7</v>
      </c>
      <c r="D4385" t="s">
        <v>93</v>
      </c>
      <c r="E4385">
        <v>2018</v>
      </c>
      <c r="F4385" t="s">
        <v>22</v>
      </c>
      <c r="G4385" t="s">
        <v>340</v>
      </c>
      <c r="H4385" t="s">
        <v>341</v>
      </c>
      <c r="I4385">
        <v>112.18</v>
      </c>
      <c r="J4385">
        <v>0</v>
      </c>
      <c r="K4385" t="s">
        <v>277</v>
      </c>
      <c r="L4385" t="s">
        <v>34</v>
      </c>
    </row>
    <row r="4386" spans="1:12" x14ac:dyDescent="0.25">
      <c r="A4386">
        <v>97</v>
      </c>
      <c r="B4386" s="93">
        <v>43291</v>
      </c>
      <c r="C4386">
        <v>7</v>
      </c>
      <c r="D4386" t="s">
        <v>93</v>
      </c>
      <c r="E4386">
        <v>2018</v>
      </c>
      <c r="F4386" t="s">
        <v>21</v>
      </c>
      <c r="G4386" t="s">
        <v>340</v>
      </c>
      <c r="H4386" t="s">
        <v>341</v>
      </c>
      <c r="I4386">
        <v>413.49</v>
      </c>
      <c r="J4386">
        <v>0</v>
      </c>
      <c r="K4386" t="s">
        <v>277</v>
      </c>
      <c r="L4386" t="s">
        <v>34</v>
      </c>
    </row>
    <row r="4387" spans="1:12" x14ac:dyDescent="0.25">
      <c r="A4387">
        <v>97</v>
      </c>
      <c r="B4387" s="93">
        <v>43293</v>
      </c>
      <c r="C4387">
        <v>7</v>
      </c>
      <c r="D4387" t="s">
        <v>93</v>
      </c>
      <c r="E4387">
        <v>2018</v>
      </c>
      <c r="F4387" t="s">
        <v>22</v>
      </c>
      <c r="G4387" t="s">
        <v>36</v>
      </c>
      <c r="H4387" t="s">
        <v>344</v>
      </c>
      <c r="I4387">
        <v>8</v>
      </c>
      <c r="J4387">
        <v>0</v>
      </c>
      <c r="K4387" t="s">
        <v>277</v>
      </c>
      <c r="L4387" t="s">
        <v>222</v>
      </c>
    </row>
    <row r="4388" spans="1:12" x14ac:dyDescent="0.25">
      <c r="A4388">
        <v>97</v>
      </c>
      <c r="B4388" s="93">
        <v>43293</v>
      </c>
      <c r="C4388">
        <v>7</v>
      </c>
      <c r="D4388" t="s">
        <v>93</v>
      </c>
      <c r="E4388">
        <v>2018</v>
      </c>
      <c r="F4388" t="s">
        <v>21</v>
      </c>
      <c r="G4388" t="s">
        <v>36</v>
      </c>
      <c r="H4388" t="s">
        <v>344</v>
      </c>
      <c r="I4388">
        <v>16</v>
      </c>
      <c r="J4388">
        <v>0</v>
      </c>
      <c r="K4388" t="s">
        <v>277</v>
      </c>
      <c r="L4388" t="s">
        <v>222</v>
      </c>
    </row>
    <row r="4389" spans="1:12" x14ac:dyDescent="0.25">
      <c r="A4389">
        <v>97</v>
      </c>
      <c r="B4389" s="93">
        <v>43295</v>
      </c>
      <c r="C4389">
        <v>7</v>
      </c>
      <c r="D4389" t="s">
        <v>93</v>
      </c>
      <c r="E4389">
        <v>2018</v>
      </c>
      <c r="F4389" t="s">
        <v>21</v>
      </c>
      <c r="G4389" t="s">
        <v>36</v>
      </c>
      <c r="H4389" t="s">
        <v>347</v>
      </c>
      <c r="I4389">
        <v>16</v>
      </c>
      <c r="J4389">
        <v>0</v>
      </c>
      <c r="K4389" t="s">
        <v>277</v>
      </c>
      <c r="L4389" t="s">
        <v>222</v>
      </c>
    </row>
    <row r="4390" spans="1:12" x14ac:dyDescent="0.25">
      <c r="A4390">
        <v>97</v>
      </c>
      <c r="B4390" s="93">
        <v>43297</v>
      </c>
      <c r="C4390">
        <v>7</v>
      </c>
      <c r="D4390" t="s">
        <v>93</v>
      </c>
      <c r="E4390">
        <v>2018</v>
      </c>
      <c r="F4390" t="s">
        <v>21</v>
      </c>
      <c r="G4390" t="s">
        <v>36</v>
      </c>
      <c r="H4390" t="s">
        <v>348</v>
      </c>
      <c r="I4390">
        <v>56</v>
      </c>
      <c r="J4390">
        <v>0</v>
      </c>
      <c r="K4390" t="s">
        <v>277</v>
      </c>
      <c r="L4390" t="s">
        <v>222</v>
      </c>
    </row>
    <row r="4391" spans="1:12" x14ac:dyDescent="0.25">
      <c r="A4391">
        <v>97</v>
      </c>
      <c r="B4391" s="93">
        <v>43299</v>
      </c>
      <c r="C4391">
        <v>7</v>
      </c>
      <c r="D4391" t="s">
        <v>93</v>
      </c>
      <c r="E4391">
        <v>2018</v>
      </c>
      <c r="F4391" t="s">
        <v>23</v>
      </c>
      <c r="G4391" t="s">
        <v>37</v>
      </c>
      <c r="H4391" t="s">
        <v>354</v>
      </c>
      <c r="I4391">
        <v>17.149999999999999</v>
      </c>
      <c r="J4391">
        <v>0</v>
      </c>
      <c r="K4391" t="s">
        <v>277</v>
      </c>
      <c r="L4391" t="s">
        <v>35</v>
      </c>
    </row>
    <row r="4392" spans="1:12" x14ac:dyDescent="0.25">
      <c r="A4392">
        <v>97</v>
      </c>
      <c r="B4392" s="93">
        <v>43302</v>
      </c>
      <c r="C4392">
        <v>7</v>
      </c>
      <c r="D4392" t="s">
        <v>93</v>
      </c>
      <c r="E4392">
        <v>2018</v>
      </c>
      <c r="F4392" t="s">
        <v>22</v>
      </c>
      <c r="G4392" t="s">
        <v>36</v>
      </c>
      <c r="H4392" t="s">
        <v>359</v>
      </c>
      <c r="I4392">
        <v>8</v>
      </c>
      <c r="J4392">
        <v>0</v>
      </c>
      <c r="K4392" t="s">
        <v>277</v>
      </c>
      <c r="L4392" t="s">
        <v>222</v>
      </c>
    </row>
    <row r="4393" spans="1:12" x14ac:dyDescent="0.25">
      <c r="A4393">
        <v>97</v>
      </c>
      <c r="B4393" s="93">
        <v>43302</v>
      </c>
      <c r="C4393">
        <v>7</v>
      </c>
      <c r="D4393" t="s">
        <v>93</v>
      </c>
      <c r="E4393">
        <v>2018</v>
      </c>
      <c r="F4393" t="s">
        <v>21</v>
      </c>
      <c r="G4393" t="s">
        <v>36</v>
      </c>
      <c r="H4393" t="s">
        <v>359</v>
      </c>
      <c r="I4393">
        <v>40</v>
      </c>
      <c r="J4393">
        <v>0</v>
      </c>
      <c r="K4393" t="s">
        <v>277</v>
      </c>
      <c r="L4393" t="s">
        <v>222</v>
      </c>
    </row>
    <row r="4394" spans="1:12" x14ac:dyDescent="0.25">
      <c r="A4394">
        <v>97</v>
      </c>
      <c r="B4394" s="93">
        <v>43306</v>
      </c>
      <c r="C4394">
        <v>7</v>
      </c>
      <c r="D4394" t="s">
        <v>93</v>
      </c>
      <c r="E4394">
        <v>2018</v>
      </c>
      <c r="F4394" t="s">
        <v>21</v>
      </c>
      <c r="G4394" t="s">
        <v>36</v>
      </c>
      <c r="H4394" t="s">
        <v>364</v>
      </c>
      <c r="I4394">
        <v>24</v>
      </c>
      <c r="J4394">
        <v>0</v>
      </c>
      <c r="K4394" t="s">
        <v>277</v>
      </c>
      <c r="L4394" t="s">
        <v>222</v>
      </c>
    </row>
    <row r="4395" spans="1:12" x14ac:dyDescent="0.25">
      <c r="A4395">
        <v>97</v>
      </c>
      <c r="B4395" s="93">
        <v>43306</v>
      </c>
      <c r="C4395">
        <v>7</v>
      </c>
      <c r="D4395" t="s">
        <v>93</v>
      </c>
      <c r="E4395">
        <v>2018</v>
      </c>
      <c r="F4395" t="s">
        <v>23</v>
      </c>
      <c r="G4395" t="s">
        <v>362</v>
      </c>
      <c r="H4395" t="s">
        <v>363</v>
      </c>
      <c r="I4395">
        <v>25.94</v>
      </c>
      <c r="J4395">
        <v>0</v>
      </c>
      <c r="K4395" t="s">
        <v>277</v>
      </c>
      <c r="L4395" t="s">
        <v>34</v>
      </c>
    </row>
    <row r="4396" spans="1:12" x14ac:dyDescent="0.25">
      <c r="A4396">
        <v>97</v>
      </c>
      <c r="B4396" s="93">
        <v>43306</v>
      </c>
      <c r="C4396">
        <v>7</v>
      </c>
      <c r="D4396" t="s">
        <v>93</v>
      </c>
      <c r="E4396">
        <v>2018</v>
      </c>
      <c r="F4396" t="s">
        <v>22</v>
      </c>
      <c r="G4396" t="s">
        <v>362</v>
      </c>
      <c r="H4396" t="s">
        <v>363</v>
      </c>
      <c r="I4396">
        <v>92</v>
      </c>
      <c r="J4396">
        <v>0</v>
      </c>
      <c r="K4396" t="s">
        <v>277</v>
      </c>
      <c r="L4396" t="s">
        <v>34</v>
      </c>
    </row>
    <row r="4397" spans="1:12" x14ac:dyDescent="0.25">
      <c r="A4397">
        <v>97</v>
      </c>
      <c r="B4397" s="93">
        <v>43306</v>
      </c>
      <c r="C4397">
        <v>7</v>
      </c>
      <c r="D4397" t="s">
        <v>93</v>
      </c>
      <c r="E4397">
        <v>2018</v>
      </c>
      <c r="F4397" t="s">
        <v>21</v>
      </c>
      <c r="G4397" t="s">
        <v>362</v>
      </c>
      <c r="H4397" t="s">
        <v>363</v>
      </c>
      <c r="I4397">
        <v>578.76</v>
      </c>
      <c r="J4397">
        <v>0</v>
      </c>
      <c r="K4397" t="s">
        <v>277</v>
      </c>
      <c r="L4397" t="s">
        <v>34</v>
      </c>
    </row>
    <row r="4398" spans="1:12" x14ac:dyDescent="0.25">
      <c r="A4398">
        <v>97</v>
      </c>
      <c r="B4398" s="93">
        <v>43308</v>
      </c>
      <c r="C4398">
        <v>7</v>
      </c>
      <c r="D4398" t="s">
        <v>93</v>
      </c>
      <c r="E4398">
        <v>2018</v>
      </c>
      <c r="F4398" t="s">
        <v>22</v>
      </c>
      <c r="G4398" t="s">
        <v>36</v>
      </c>
      <c r="H4398" t="s">
        <v>368</v>
      </c>
      <c r="I4398">
        <v>8</v>
      </c>
      <c r="J4398">
        <v>0</v>
      </c>
      <c r="K4398" t="s">
        <v>277</v>
      </c>
      <c r="L4398" t="s">
        <v>222</v>
      </c>
    </row>
    <row r="4399" spans="1:12" x14ac:dyDescent="0.25">
      <c r="A4399">
        <v>97</v>
      </c>
      <c r="B4399" s="93">
        <v>43308</v>
      </c>
      <c r="C4399">
        <v>7</v>
      </c>
      <c r="D4399" t="s">
        <v>93</v>
      </c>
      <c r="E4399">
        <v>2018</v>
      </c>
      <c r="F4399" t="s">
        <v>21</v>
      </c>
      <c r="G4399" t="s">
        <v>36</v>
      </c>
      <c r="H4399" t="s">
        <v>368</v>
      </c>
      <c r="I4399">
        <v>24</v>
      </c>
      <c r="J4399">
        <v>0</v>
      </c>
      <c r="K4399" t="s">
        <v>277</v>
      </c>
      <c r="L4399" t="s">
        <v>222</v>
      </c>
    </row>
    <row r="4400" spans="1:12" x14ac:dyDescent="0.25">
      <c r="A4400">
        <v>97</v>
      </c>
      <c r="B4400" s="93">
        <v>43311</v>
      </c>
      <c r="C4400">
        <v>7</v>
      </c>
      <c r="D4400" t="s">
        <v>93</v>
      </c>
      <c r="E4400">
        <v>2018</v>
      </c>
      <c r="F4400" t="s">
        <v>22</v>
      </c>
      <c r="G4400" t="s">
        <v>36</v>
      </c>
      <c r="H4400" t="s">
        <v>371</v>
      </c>
      <c r="I4400">
        <v>24</v>
      </c>
      <c r="J4400">
        <v>0</v>
      </c>
      <c r="K4400" t="s">
        <v>277</v>
      </c>
      <c r="L4400" t="s">
        <v>222</v>
      </c>
    </row>
    <row r="4401" spans="1:12" x14ac:dyDescent="0.25">
      <c r="A4401">
        <v>97</v>
      </c>
      <c r="B4401" s="93">
        <v>43311</v>
      </c>
      <c r="C4401">
        <v>7</v>
      </c>
      <c r="D4401" t="s">
        <v>93</v>
      </c>
      <c r="E4401">
        <v>2018</v>
      </c>
      <c r="F4401" t="s">
        <v>21</v>
      </c>
      <c r="G4401" t="s">
        <v>36</v>
      </c>
      <c r="H4401" t="s">
        <v>371</v>
      </c>
      <c r="I4401">
        <v>56</v>
      </c>
      <c r="J4401">
        <v>0</v>
      </c>
      <c r="K4401" t="s">
        <v>277</v>
      </c>
      <c r="L4401" t="s">
        <v>222</v>
      </c>
    </row>
    <row r="4402" spans="1:12" x14ac:dyDescent="0.25">
      <c r="A4402">
        <v>97</v>
      </c>
      <c r="B4402" s="93">
        <v>43648</v>
      </c>
      <c r="C4402">
        <v>7</v>
      </c>
      <c r="D4402" t="s">
        <v>93</v>
      </c>
      <c r="E4402">
        <v>2019</v>
      </c>
      <c r="F4402" t="s">
        <v>21</v>
      </c>
      <c r="G4402" t="s">
        <v>36</v>
      </c>
      <c r="H4402" t="s">
        <v>689</v>
      </c>
      <c r="I4402">
        <v>16</v>
      </c>
      <c r="J4402">
        <v>0</v>
      </c>
      <c r="K4402" t="s">
        <v>277</v>
      </c>
      <c r="L4402" t="s">
        <v>222</v>
      </c>
    </row>
    <row r="4403" spans="1:12" x14ac:dyDescent="0.25">
      <c r="A4403">
        <v>97</v>
      </c>
      <c r="B4403" s="93">
        <v>43649</v>
      </c>
      <c r="C4403">
        <v>7</v>
      </c>
      <c r="D4403" t="s">
        <v>93</v>
      </c>
      <c r="E4403">
        <v>2019</v>
      </c>
      <c r="F4403" t="s">
        <v>21</v>
      </c>
      <c r="G4403" t="s">
        <v>36</v>
      </c>
      <c r="H4403" t="s">
        <v>691</v>
      </c>
      <c r="I4403">
        <v>8</v>
      </c>
      <c r="J4403">
        <v>0</v>
      </c>
      <c r="K4403" t="s">
        <v>277</v>
      </c>
      <c r="L4403" t="s">
        <v>222</v>
      </c>
    </row>
    <row r="4404" spans="1:12" x14ac:dyDescent="0.25">
      <c r="A4404">
        <v>97</v>
      </c>
      <c r="B4404" s="93">
        <v>43650</v>
      </c>
      <c r="C4404">
        <v>7</v>
      </c>
      <c r="D4404" t="s">
        <v>93</v>
      </c>
      <c r="E4404">
        <v>2019</v>
      </c>
      <c r="F4404" t="s">
        <v>21</v>
      </c>
      <c r="G4404" t="s">
        <v>36</v>
      </c>
      <c r="H4404" t="s">
        <v>692</v>
      </c>
      <c r="I4404">
        <v>24</v>
      </c>
      <c r="J4404">
        <v>0</v>
      </c>
      <c r="K4404" t="s">
        <v>277</v>
      </c>
      <c r="L4404" t="s">
        <v>222</v>
      </c>
    </row>
    <row r="4405" spans="1:12" x14ac:dyDescent="0.25">
      <c r="A4405">
        <v>97</v>
      </c>
      <c r="B4405" s="93">
        <v>43651</v>
      </c>
      <c r="C4405">
        <v>7</v>
      </c>
      <c r="D4405" t="s">
        <v>93</v>
      </c>
      <c r="E4405">
        <v>2019</v>
      </c>
      <c r="F4405" t="s">
        <v>21</v>
      </c>
      <c r="G4405" t="s">
        <v>36</v>
      </c>
      <c r="H4405" t="s">
        <v>694</v>
      </c>
      <c r="I4405">
        <v>40</v>
      </c>
      <c r="J4405">
        <v>0</v>
      </c>
      <c r="K4405" t="s">
        <v>277</v>
      </c>
      <c r="L4405" t="s">
        <v>222</v>
      </c>
    </row>
    <row r="4406" spans="1:12" x14ac:dyDescent="0.25">
      <c r="A4406">
        <v>97</v>
      </c>
      <c r="B4406" s="93">
        <v>43654</v>
      </c>
      <c r="C4406">
        <v>7</v>
      </c>
      <c r="D4406" t="s">
        <v>93</v>
      </c>
      <c r="E4406">
        <v>2019</v>
      </c>
      <c r="F4406" t="s">
        <v>22</v>
      </c>
      <c r="G4406" t="s">
        <v>36</v>
      </c>
      <c r="H4406" t="s">
        <v>696</v>
      </c>
      <c r="I4406">
        <v>8</v>
      </c>
      <c r="J4406">
        <v>0</v>
      </c>
      <c r="K4406" t="s">
        <v>277</v>
      </c>
      <c r="L4406" t="s">
        <v>222</v>
      </c>
    </row>
    <row r="4407" spans="1:12" x14ac:dyDescent="0.25">
      <c r="A4407">
        <v>97</v>
      </c>
      <c r="B4407" s="93">
        <v>43654</v>
      </c>
      <c r="C4407">
        <v>7</v>
      </c>
      <c r="D4407" t="s">
        <v>93</v>
      </c>
      <c r="E4407">
        <v>2019</v>
      </c>
      <c r="F4407" t="s">
        <v>21</v>
      </c>
      <c r="G4407" t="s">
        <v>36</v>
      </c>
      <c r="H4407" t="s">
        <v>696</v>
      </c>
      <c r="I4407">
        <v>24</v>
      </c>
      <c r="J4407">
        <v>0</v>
      </c>
      <c r="K4407" t="s">
        <v>277</v>
      </c>
      <c r="L4407" t="s">
        <v>222</v>
      </c>
    </row>
    <row r="4408" spans="1:12" x14ac:dyDescent="0.25">
      <c r="A4408">
        <v>97</v>
      </c>
      <c r="B4408" s="93">
        <v>43656</v>
      </c>
      <c r="C4408">
        <v>7</v>
      </c>
      <c r="D4408" t="s">
        <v>93</v>
      </c>
      <c r="E4408">
        <v>2019</v>
      </c>
      <c r="F4408" t="s">
        <v>21</v>
      </c>
      <c r="G4408" t="s">
        <v>36</v>
      </c>
      <c r="H4408" t="s">
        <v>698</v>
      </c>
      <c r="I4408">
        <v>8</v>
      </c>
      <c r="J4408">
        <v>0</v>
      </c>
      <c r="K4408" t="s">
        <v>277</v>
      </c>
      <c r="L4408" t="s">
        <v>222</v>
      </c>
    </row>
    <row r="4409" spans="1:12" x14ac:dyDescent="0.25">
      <c r="A4409">
        <v>97</v>
      </c>
      <c r="B4409" s="93">
        <v>43656</v>
      </c>
      <c r="C4409">
        <v>7</v>
      </c>
      <c r="D4409" t="s">
        <v>93</v>
      </c>
      <c r="E4409">
        <v>2019</v>
      </c>
      <c r="F4409" t="s">
        <v>21</v>
      </c>
      <c r="G4409" t="s">
        <v>699</v>
      </c>
      <c r="H4409" t="s">
        <v>700</v>
      </c>
      <c r="I4409">
        <v>562.02</v>
      </c>
      <c r="J4409">
        <v>0</v>
      </c>
      <c r="K4409" t="s">
        <v>277</v>
      </c>
      <c r="L4409" t="s">
        <v>34</v>
      </c>
    </row>
    <row r="4410" spans="1:12" x14ac:dyDescent="0.25">
      <c r="A4410">
        <v>97</v>
      </c>
      <c r="B4410" s="93">
        <v>43657</v>
      </c>
      <c r="C4410">
        <v>7</v>
      </c>
      <c r="D4410" t="s">
        <v>93</v>
      </c>
      <c r="E4410">
        <v>2019</v>
      </c>
      <c r="F4410" t="s">
        <v>21</v>
      </c>
      <c r="G4410" t="s">
        <v>36</v>
      </c>
      <c r="H4410" t="s">
        <v>701</v>
      </c>
      <c r="I4410">
        <v>8</v>
      </c>
      <c r="J4410">
        <v>0</v>
      </c>
      <c r="K4410" t="s">
        <v>277</v>
      </c>
      <c r="L4410" t="s">
        <v>222</v>
      </c>
    </row>
    <row r="4411" spans="1:12" x14ac:dyDescent="0.25">
      <c r="A4411">
        <v>97</v>
      </c>
      <c r="B4411" s="93">
        <v>43658</v>
      </c>
      <c r="C4411">
        <v>7</v>
      </c>
      <c r="D4411" t="s">
        <v>93</v>
      </c>
      <c r="E4411">
        <v>2019</v>
      </c>
      <c r="F4411" t="s">
        <v>23</v>
      </c>
      <c r="G4411" t="s">
        <v>37</v>
      </c>
      <c r="H4411" t="s">
        <v>354</v>
      </c>
      <c r="I4411">
        <v>4.8</v>
      </c>
      <c r="J4411">
        <v>0</v>
      </c>
      <c r="K4411" t="s">
        <v>277</v>
      </c>
      <c r="L4411" t="s">
        <v>35</v>
      </c>
    </row>
    <row r="4412" spans="1:12" x14ac:dyDescent="0.25">
      <c r="A4412">
        <v>97</v>
      </c>
      <c r="B4412" s="93">
        <v>43659</v>
      </c>
      <c r="C4412">
        <v>7</v>
      </c>
      <c r="D4412" t="s">
        <v>93</v>
      </c>
      <c r="E4412">
        <v>2019</v>
      </c>
      <c r="F4412" t="s">
        <v>23</v>
      </c>
      <c r="G4412" t="s">
        <v>37</v>
      </c>
      <c r="H4412" t="s">
        <v>354</v>
      </c>
      <c r="I4412">
        <v>2.4</v>
      </c>
      <c r="J4412">
        <v>0</v>
      </c>
      <c r="K4412" t="s">
        <v>277</v>
      </c>
      <c r="L4412" t="s">
        <v>35</v>
      </c>
    </row>
    <row r="4413" spans="1:12" x14ac:dyDescent="0.25">
      <c r="A4413">
        <v>97</v>
      </c>
      <c r="B4413" s="93">
        <v>43659</v>
      </c>
      <c r="C4413">
        <v>7</v>
      </c>
      <c r="D4413" t="s">
        <v>93</v>
      </c>
      <c r="E4413">
        <v>2019</v>
      </c>
      <c r="F4413" t="s">
        <v>22</v>
      </c>
      <c r="G4413" t="s">
        <v>36</v>
      </c>
      <c r="H4413" t="s">
        <v>703</v>
      </c>
      <c r="I4413">
        <v>8</v>
      </c>
      <c r="J4413">
        <v>0</v>
      </c>
      <c r="K4413" t="s">
        <v>277</v>
      </c>
      <c r="L4413" t="s">
        <v>222</v>
      </c>
    </row>
    <row r="4414" spans="1:12" x14ac:dyDescent="0.25">
      <c r="A4414">
        <v>97</v>
      </c>
      <c r="B4414" s="93">
        <v>43659</v>
      </c>
      <c r="C4414">
        <v>7</v>
      </c>
      <c r="D4414" t="s">
        <v>93</v>
      </c>
      <c r="E4414">
        <v>2019</v>
      </c>
      <c r="F4414" t="s">
        <v>21</v>
      </c>
      <c r="G4414" t="s">
        <v>36</v>
      </c>
      <c r="H4414" t="s">
        <v>703</v>
      </c>
      <c r="I4414">
        <v>16</v>
      </c>
      <c r="J4414">
        <v>0</v>
      </c>
      <c r="K4414" t="s">
        <v>277</v>
      </c>
      <c r="L4414" t="s">
        <v>222</v>
      </c>
    </row>
    <row r="4415" spans="1:12" x14ac:dyDescent="0.25">
      <c r="A4415">
        <v>97</v>
      </c>
      <c r="B4415" s="93">
        <v>43662</v>
      </c>
      <c r="C4415">
        <v>7</v>
      </c>
      <c r="D4415" t="s">
        <v>93</v>
      </c>
      <c r="E4415">
        <v>2019</v>
      </c>
      <c r="F4415" t="s">
        <v>22</v>
      </c>
      <c r="G4415" t="s">
        <v>36</v>
      </c>
      <c r="H4415" t="s">
        <v>705</v>
      </c>
      <c r="I4415">
        <v>8</v>
      </c>
      <c r="J4415">
        <v>0</v>
      </c>
      <c r="K4415" t="s">
        <v>277</v>
      </c>
      <c r="L4415" t="s">
        <v>222</v>
      </c>
    </row>
    <row r="4416" spans="1:12" x14ac:dyDescent="0.25">
      <c r="A4416">
        <v>97</v>
      </c>
      <c r="B4416" s="93">
        <v>43662</v>
      </c>
      <c r="C4416">
        <v>7</v>
      </c>
      <c r="D4416" t="s">
        <v>93</v>
      </c>
      <c r="E4416">
        <v>2019</v>
      </c>
      <c r="F4416" t="s">
        <v>21</v>
      </c>
      <c r="G4416" t="s">
        <v>36</v>
      </c>
      <c r="H4416" t="s">
        <v>705</v>
      </c>
      <c r="I4416">
        <v>16</v>
      </c>
      <c r="J4416">
        <v>0</v>
      </c>
      <c r="K4416" t="s">
        <v>277</v>
      </c>
      <c r="L4416" t="s">
        <v>222</v>
      </c>
    </row>
    <row r="4417" spans="1:12" x14ac:dyDescent="0.25">
      <c r="A4417">
        <v>97</v>
      </c>
      <c r="B4417" s="93">
        <v>43663</v>
      </c>
      <c r="C4417">
        <v>7</v>
      </c>
      <c r="D4417" t="s">
        <v>93</v>
      </c>
      <c r="E4417">
        <v>2019</v>
      </c>
      <c r="F4417" t="s">
        <v>22</v>
      </c>
      <c r="G4417" t="s">
        <v>36</v>
      </c>
      <c r="H4417" t="s">
        <v>706</v>
      </c>
      <c r="I4417">
        <v>8</v>
      </c>
      <c r="J4417">
        <v>0</v>
      </c>
      <c r="K4417" t="s">
        <v>277</v>
      </c>
      <c r="L4417" t="s">
        <v>222</v>
      </c>
    </row>
    <row r="4418" spans="1:12" x14ac:dyDescent="0.25">
      <c r="A4418">
        <v>97</v>
      </c>
      <c r="B4418" s="93">
        <v>43663</v>
      </c>
      <c r="C4418">
        <v>7</v>
      </c>
      <c r="D4418" t="s">
        <v>93</v>
      </c>
      <c r="E4418">
        <v>2019</v>
      </c>
      <c r="F4418" t="s">
        <v>21</v>
      </c>
      <c r="G4418" t="s">
        <v>36</v>
      </c>
      <c r="H4418" t="s">
        <v>706</v>
      </c>
      <c r="I4418">
        <v>56</v>
      </c>
      <c r="J4418">
        <v>0</v>
      </c>
      <c r="K4418" t="s">
        <v>277</v>
      </c>
      <c r="L4418" t="s">
        <v>222</v>
      </c>
    </row>
    <row r="4419" spans="1:12" x14ac:dyDescent="0.25">
      <c r="A4419">
        <v>97</v>
      </c>
      <c r="B4419" s="93">
        <v>43664</v>
      </c>
      <c r="C4419">
        <v>7</v>
      </c>
      <c r="D4419" t="s">
        <v>93</v>
      </c>
      <c r="E4419">
        <v>2019</v>
      </c>
      <c r="F4419" t="s">
        <v>22</v>
      </c>
      <c r="G4419" t="s">
        <v>36</v>
      </c>
      <c r="H4419" t="s">
        <v>707</v>
      </c>
      <c r="I4419">
        <v>8</v>
      </c>
      <c r="J4419">
        <v>0</v>
      </c>
      <c r="K4419" t="s">
        <v>277</v>
      </c>
      <c r="L4419" t="s">
        <v>222</v>
      </c>
    </row>
    <row r="4420" spans="1:12" x14ac:dyDescent="0.25">
      <c r="A4420">
        <v>97</v>
      </c>
      <c r="B4420" s="93">
        <v>43664</v>
      </c>
      <c r="C4420">
        <v>7</v>
      </c>
      <c r="D4420" t="s">
        <v>93</v>
      </c>
      <c r="E4420">
        <v>2019</v>
      </c>
      <c r="F4420" t="s">
        <v>21</v>
      </c>
      <c r="G4420" t="s">
        <v>36</v>
      </c>
      <c r="H4420" t="s">
        <v>707</v>
      </c>
      <c r="I4420">
        <v>24</v>
      </c>
      <c r="J4420">
        <v>0</v>
      </c>
      <c r="K4420" t="s">
        <v>277</v>
      </c>
      <c r="L4420" t="s">
        <v>222</v>
      </c>
    </row>
    <row r="4421" spans="1:12" x14ac:dyDescent="0.25">
      <c r="A4421">
        <v>97</v>
      </c>
      <c r="B4421" s="93">
        <v>43665</v>
      </c>
      <c r="C4421">
        <v>7</v>
      </c>
      <c r="D4421" t="s">
        <v>93</v>
      </c>
      <c r="E4421">
        <v>2019</v>
      </c>
      <c r="F4421" t="s">
        <v>21</v>
      </c>
      <c r="G4421" t="s">
        <v>36</v>
      </c>
      <c r="H4421" t="s">
        <v>708</v>
      </c>
      <c r="I4421">
        <v>8</v>
      </c>
      <c r="J4421">
        <v>0</v>
      </c>
      <c r="K4421" t="s">
        <v>277</v>
      </c>
      <c r="L4421" t="s">
        <v>222</v>
      </c>
    </row>
    <row r="4422" spans="1:12" x14ac:dyDescent="0.25">
      <c r="A4422">
        <v>97</v>
      </c>
      <c r="B4422" s="93">
        <v>43665</v>
      </c>
      <c r="C4422">
        <v>7</v>
      </c>
      <c r="D4422" t="s">
        <v>93</v>
      </c>
      <c r="E4422">
        <v>2019</v>
      </c>
      <c r="F4422" t="s">
        <v>22</v>
      </c>
      <c r="G4422" t="s">
        <v>36</v>
      </c>
      <c r="H4422" t="s">
        <v>708</v>
      </c>
      <c r="I4422">
        <v>8</v>
      </c>
      <c r="J4422">
        <v>0</v>
      </c>
      <c r="K4422" t="s">
        <v>277</v>
      </c>
      <c r="L4422" t="s">
        <v>222</v>
      </c>
    </row>
    <row r="4423" spans="1:12" x14ac:dyDescent="0.25">
      <c r="A4423">
        <v>97</v>
      </c>
      <c r="B4423" s="93">
        <v>43666</v>
      </c>
      <c r="C4423">
        <v>7</v>
      </c>
      <c r="D4423" t="s">
        <v>93</v>
      </c>
      <c r="E4423">
        <v>2019</v>
      </c>
      <c r="F4423" t="s">
        <v>22</v>
      </c>
      <c r="G4423" t="s">
        <v>36</v>
      </c>
      <c r="H4423" t="s">
        <v>711</v>
      </c>
      <c r="I4423">
        <v>8</v>
      </c>
      <c r="J4423">
        <v>0</v>
      </c>
      <c r="K4423" t="s">
        <v>277</v>
      </c>
      <c r="L4423" t="s">
        <v>222</v>
      </c>
    </row>
    <row r="4424" spans="1:12" x14ac:dyDescent="0.25">
      <c r="A4424">
        <v>97</v>
      </c>
      <c r="B4424" s="93">
        <v>43666</v>
      </c>
      <c r="C4424">
        <v>7</v>
      </c>
      <c r="D4424" t="s">
        <v>93</v>
      </c>
      <c r="E4424">
        <v>2019</v>
      </c>
      <c r="F4424" t="s">
        <v>21</v>
      </c>
      <c r="G4424" t="s">
        <v>36</v>
      </c>
      <c r="H4424" t="s">
        <v>711</v>
      </c>
      <c r="I4424">
        <v>16</v>
      </c>
      <c r="J4424">
        <v>0</v>
      </c>
      <c r="K4424" t="s">
        <v>277</v>
      </c>
      <c r="L4424" t="s">
        <v>222</v>
      </c>
    </row>
    <row r="4425" spans="1:12" x14ac:dyDescent="0.25">
      <c r="A4425">
        <v>97</v>
      </c>
      <c r="B4425" s="93">
        <v>43669</v>
      </c>
      <c r="C4425">
        <v>7</v>
      </c>
      <c r="D4425" t="s">
        <v>93</v>
      </c>
      <c r="E4425">
        <v>2019</v>
      </c>
      <c r="F4425" t="s">
        <v>22</v>
      </c>
      <c r="G4425" t="s">
        <v>36</v>
      </c>
      <c r="H4425" t="s">
        <v>714</v>
      </c>
      <c r="I4425">
        <v>8</v>
      </c>
      <c r="J4425">
        <v>0</v>
      </c>
      <c r="K4425" t="s">
        <v>277</v>
      </c>
      <c r="L4425" t="s">
        <v>222</v>
      </c>
    </row>
    <row r="4426" spans="1:12" x14ac:dyDescent="0.25">
      <c r="A4426">
        <v>97</v>
      </c>
      <c r="B4426" s="93">
        <v>43669</v>
      </c>
      <c r="C4426">
        <v>7</v>
      </c>
      <c r="D4426" t="s">
        <v>93</v>
      </c>
      <c r="E4426">
        <v>2019</v>
      </c>
      <c r="F4426" t="s">
        <v>21</v>
      </c>
      <c r="G4426" t="s">
        <v>36</v>
      </c>
      <c r="H4426" t="s">
        <v>714</v>
      </c>
      <c r="I4426">
        <v>16</v>
      </c>
      <c r="J4426">
        <v>0</v>
      </c>
      <c r="K4426" t="s">
        <v>277</v>
      </c>
      <c r="L4426" t="s">
        <v>222</v>
      </c>
    </row>
    <row r="4427" spans="1:12" x14ac:dyDescent="0.25">
      <c r="A4427">
        <v>97</v>
      </c>
      <c r="B4427" s="93">
        <v>43670</v>
      </c>
      <c r="C4427">
        <v>7</v>
      </c>
      <c r="D4427" t="s">
        <v>93</v>
      </c>
      <c r="E4427">
        <v>2019</v>
      </c>
      <c r="F4427" t="s">
        <v>21</v>
      </c>
      <c r="G4427" t="s">
        <v>36</v>
      </c>
      <c r="H4427" t="s">
        <v>715</v>
      </c>
      <c r="I4427">
        <v>8</v>
      </c>
      <c r="J4427">
        <v>0</v>
      </c>
      <c r="K4427" t="s">
        <v>277</v>
      </c>
      <c r="L4427" t="s">
        <v>222</v>
      </c>
    </row>
    <row r="4428" spans="1:12" x14ac:dyDescent="0.25">
      <c r="A4428">
        <v>97</v>
      </c>
      <c r="B4428" s="93">
        <v>43671</v>
      </c>
      <c r="C4428">
        <v>7</v>
      </c>
      <c r="D4428" t="s">
        <v>93</v>
      </c>
      <c r="E4428">
        <v>2019</v>
      </c>
      <c r="F4428" t="s">
        <v>23</v>
      </c>
      <c r="G4428" t="s">
        <v>37</v>
      </c>
      <c r="H4428" t="s">
        <v>354</v>
      </c>
      <c r="I4428">
        <v>2.4</v>
      </c>
      <c r="J4428">
        <v>0</v>
      </c>
      <c r="K4428" t="s">
        <v>277</v>
      </c>
      <c r="L4428" t="s">
        <v>35</v>
      </c>
    </row>
    <row r="4429" spans="1:12" x14ac:dyDescent="0.25">
      <c r="A4429">
        <v>97</v>
      </c>
      <c r="B4429" s="93">
        <v>43671</v>
      </c>
      <c r="C4429">
        <v>7</v>
      </c>
      <c r="D4429" t="s">
        <v>93</v>
      </c>
      <c r="E4429">
        <v>2019</v>
      </c>
      <c r="F4429" t="s">
        <v>21</v>
      </c>
      <c r="G4429" t="s">
        <v>36</v>
      </c>
      <c r="H4429" t="s">
        <v>718</v>
      </c>
      <c r="I4429">
        <v>8</v>
      </c>
      <c r="J4429">
        <v>0</v>
      </c>
      <c r="K4429" t="s">
        <v>277</v>
      </c>
      <c r="L4429" t="s">
        <v>222</v>
      </c>
    </row>
    <row r="4430" spans="1:12" x14ac:dyDescent="0.25">
      <c r="A4430">
        <v>97</v>
      </c>
      <c r="B4430" s="93">
        <v>43671</v>
      </c>
      <c r="C4430">
        <v>7</v>
      </c>
      <c r="D4430" t="s">
        <v>93</v>
      </c>
      <c r="E4430">
        <v>2019</v>
      </c>
      <c r="F4430" t="s">
        <v>21</v>
      </c>
      <c r="G4430" t="s">
        <v>716</v>
      </c>
      <c r="H4430" t="s">
        <v>717</v>
      </c>
      <c r="I4430">
        <v>481.35</v>
      </c>
      <c r="J4430">
        <v>0</v>
      </c>
      <c r="K4430" t="s">
        <v>277</v>
      </c>
      <c r="L4430" t="s">
        <v>34</v>
      </c>
    </row>
    <row r="4431" spans="1:12" x14ac:dyDescent="0.25">
      <c r="A4431">
        <v>97</v>
      </c>
      <c r="B4431" s="93">
        <v>43672</v>
      </c>
      <c r="C4431">
        <v>7</v>
      </c>
      <c r="D4431" t="s">
        <v>93</v>
      </c>
      <c r="E4431">
        <v>2019</v>
      </c>
      <c r="F4431" t="s">
        <v>21</v>
      </c>
      <c r="G4431" t="s">
        <v>36</v>
      </c>
      <c r="H4431" t="s">
        <v>719</v>
      </c>
      <c r="I4431">
        <v>8</v>
      </c>
      <c r="J4431">
        <v>0</v>
      </c>
      <c r="K4431" t="s">
        <v>277</v>
      </c>
      <c r="L4431" t="s">
        <v>222</v>
      </c>
    </row>
    <row r="4432" spans="1:12" x14ac:dyDescent="0.25">
      <c r="A4432">
        <v>97</v>
      </c>
      <c r="B4432" s="93">
        <v>43673</v>
      </c>
      <c r="C4432">
        <v>7</v>
      </c>
      <c r="D4432" t="s">
        <v>93</v>
      </c>
      <c r="E4432">
        <v>2019</v>
      </c>
      <c r="F4432" t="s">
        <v>21</v>
      </c>
      <c r="G4432" t="s">
        <v>36</v>
      </c>
      <c r="H4432" t="s">
        <v>720</v>
      </c>
      <c r="I4432">
        <v>8</v>
      </c>
      <c r="J4432">
        <v>0</v>
      </c>
      <c r="K4432" t="s">
        <v>277</v>
      </c>
      <c r="L4432" t="s">
        <v>222</v>
      </c>
    </row>
    <row r="4433" spans="1:12" x14ac:dyDescent="0.25">
      <c r="A4433">
        <v>98</v>
      </c>
      <c r="B4433" s="93">
        <v>43293</v>
      </c>
      <c r="C4433">
        <v>7</v>
      </c>
      <c r="D4433" t="s">
        <v>93</v>
      </c>
      <c r="E4433">
        <v>2018</v>
      </c>
      <c r="F4433" t="s">
        <v>23</v>
      </c>
      <c r="G4433" t="s">
        <v>63</v>
      </c>
      <c r="H4433" t="s">
        <v>344</v>
      </c>
      <c r="I4433">
        <v>34.07</v>
      </c>
      <c r="J4433">
        <v>0</v>
      </c>
      <c r="K4433" t="s">
        <v>278</v>
      </c>
      <c r="L4433" t="s">
        <v>64</v>
      </c>
    </row>
    <row r="4434" spans="1:12" x14ac:dyDescent="0.25">
      <c r="A4434">
        <v>98</v>
      </c>
      <c r="B4434" s="93">
        <v>43304</v>
      </c>
      <c r="C4434">
        <v>7</v>
      </c>
      <c r="D4434" t="s">
        <v>93</v>
      </c>
      <c r="E4434">
        <v>2018</v>
      </c>
      <c r="F4434" t="s">
        <v>23</v>
      </c>
      <c r="G4434" t="s">
        <v>35</v>
      </c>
      <c r="H4434" t="s">
        <v>360</v>
      </c>
      <c r="I4434">
        <v>130</v>
      </c>
      <c r="J4434">
        <v>0</v>
      </c>
      <c r="K4434" t="s">
        <v>278</v>
      </c>
      <c r="L4434" t="s">
        <v>35</v>
      </c>
    </row>
    <row r="4435" spans="1:12" x14ac:dyDescent="0.25">
      <c r="A4435">
        <v>98</v>
      </c>
      <c r="B4435" s="93">
        <v>43669</v>
      </c>
      <c r="C4435">
        <v>7</v>
      </c>
      <c r="D4435" t="s">
        <v>93</v>
      </c>
      <c r="E4435">
        <v>2019</v>
      </c>
      <c r="F4435" t="s">
        <v>23</v>
      </c>
      <c r="G4435" t="s">
        <v>63</v>
      </c>
      <c r="H4435" t="s">
        <v>714</v>
      </c>
      <c r="I4435">
        <v>87.91</v>
      </c>
      <c r="J4435">
        <v>0</v>
      </c>
      <c r="K4435" t="s">
        <v>278</v>
      </c>
      <c r="L4435" t="s">
        <v>64</v>
      </c>
    </row>
    <row r="4436" spans="1:12" x14ac:dyDescent="0.25">
      <c r="A4436">
        <v>98</v>
      </c>
      <c r="B4436" s="93">
        <v>43672</v>
      </c>
      <c r="C4436">
        <v>7</v>
      </c>
      <c r="D4436" t="s">
        <v>93</v>
      </c>
      <c r="E4436">
        <v>2019</v>
      </c>
      <c r="F4436" t="s">
        <v>23</v>
      </c>
      <c r="G4436" t="s">
        <v>65</v>
      </c>
      <c r="H4436" t="s">
        <v>719</v>
      </c>
      <c r="I4436">
        <v>1350</v>
      </c>
      <c r="J4436">
        <v>0</v>
      </c>
      <c r="K4436" t="s">
        <v>278</v>
      </c>
      <c r="L4436" t="s">
        <v>35</v>
      </c>
    </row>
    <row r="4437" spans="1:12" x14ac:dyDescent="0.25">
      <c r="A4437">
        <v>99</v>
      </c>
      <c r="B4437" s="93">
        <v>43658</v>
      </c>
      <c r="C4437">
        <v>7</v>
      </c>
      <c r="D4437" t="s">
        <v>93</v>
      </c>
      <c r="E4437">
        <v>2019</v>
      </c>
      <c r="F4437" t="s">
        <v>23</v>
      </c>
      <c r="G4437" t="s">
        <v>63</v>
      </c>
      <c r="H4437" t="s">
        <v>702</v>
      </c>
      <c r="I4437">
        <v>25</v>
      </c>
      <c r="J4437">
        <v>0</v>
      </c>
      <c r="K4437" t="s">
        <v>279</v>
      </c>
      <c r="L4437" t="s">
        <v>64</v>
      </c>
    </row>
    <row r="4438" spans="1:12" x14ac:dyDescent="0.25">
      <c r="A4438">
        <v>101</v>
      </c>
      <c r="B4438" s="93">
        <v>43287</v>
      </c>
      <c r="C4438">
        <v>7</v>
      </c>
      <c r="D4438" t="s">
        <v>93</v>
      </c>
      <c r="E4438">
        <v>2018</v>
      </c>
      <c r="F4438" t="s">
        <v>23</v>
      </c>
      <c r="G4438" t="s">
        <v>37</v>
      </c>
      <c r="H4438" t="s">
        <v>131</v>
      </c>
      <c r="I4438">
        <v>5.9</v>
      </c>
      <c r="J4438">
        <v>0</v>
      </c>
      <c r="K4438" t="s">
        <v>280</v>
      </c>
      <c r="L4438" t="s">
        <v>35</v>
      </c>
    </row>
    <row r="4439" spans="1:12" x14ac:dyDescent="0.25">
      <c r="A4439">
        <v>101</v>
      </c>
      <c r="B4439" s="93">
        <v>43291</v>
      </c>
      <c r="C4439">
        <v>7</v>
      </c>
      <c r="D4439" t="s">
        <v>93</v>
      </c>
      <c r="E4439">
        <v>2018</v>
      </c>
      <c r="F4439" t="s">
        <v>22</v>
      </c>
      <c r="G4439" t="s">
        <v>340</v>
      </c>
      <c r="H4439" t="s">
        <v>341</v>
      </c>
      <c r="I4439">
        <v>190.33</v>
      </c>
      <c r="J4439">
        <v>0</v>
      </c>
      <c r="K4439" t="s">
        <v>280</v>
      </c>
      <c r="L4439" t="s">
        <v>34</v>
      </c>
    </row>
    <row r="4440" spans="1:12" x14ac:dyDescent="0.25">
      <c r="A4440">
        <v>101</v>
      </c>
      <c r="B4440" s="93">
        <v>43298</v>
      </c>
      <c r="C4440">
        <v>7</v>
      </c>
      <c r="D4440" t="s">
        <v>93</v>
      </c>
      <c r="E4440">
        <v>2018</v>
      </c>
      <c r="F4440" t="s">
        <v>21</v>
      </c>
      <c r="G4440" t="s">
        <v>36</v>
      </c>
      <c r="H4440" t="s">
        <v>351</v>
      </c>
      <c r="I4440">
        <v>8</v>
      </c>
      <c r="J4440">
        <v>0</v>
      </c>
      <c r="K4440" t="s">
        <v>280</v>
      </c>
      <c r="L4440" t="s">
        <v>222</v>
      </c>
    </row>
    <row r="4441" spans="1:12" x14ac:dyDescent="0.25">
      <c r="A4441">
        <v>101</v>
      </c>
      <c r="B4441" s="93">
        <v>43299</v>
      </c>
      <c r="C4441">
        <v>7</v>
      </c>
      <c r="D4441" t="s">
        <v>93</v>
      </c>
      <c r="E4441">
        <v>2018</v>
      </c>
      <c r="F4441" t="s">
        <v>23</v>
      </c>
      <c r="G4441" t="s">
        <v>64</v>
      </c>
      <c r="H4441" t="s">
        <v>353</v>
      </c>
      <c r="I4441">
        <v>18</v>
      </c>
      <c r="J4441">
        <v>0</v>
      </c>
      <c r="K4441" t="s">
        <v>280</v>
      </c>
      <c r="L4441" t="s">
        <v>64</v>
      </c>
    </row>
    <row r="4442" spans="1:12" x14ac:dyDescent="0.25">
      <c r="A4442">
        <v>101</v>
      </c>
      <c r="B4442" s="93">
        <v>43305</v>
      </c>
      <c r="C4442">
        <v>7</v>
      </c>
      <c r="D4442" t="s">
        <v>93</v>
      </c>
      <c r="E4442">
        <v>2018</v>
      </c>
      <c r="F4442" t="s">
        <v>23</v>
      </c>
      <c r="G4442" t="s">
        <v>37</v>
      </c>
      <c r="H4442" t="s">
        <v>131</v>
      </c>
      <c r="I4442">
        <v>10.7</v>
      </c>
      <c r="J4442">
        <v>0</v>
      </c>
      <c r="K4442" t="s">
        <v>280</v>
      </c>
      <c r="L4442" t="s">
        <v>35</v>
      </c>
    </row>
    <row r="4443" spans="1:12" x14ac:dyDescent="0.25">
      <c r="A4443">
        <v>101</v>
      </c>
      <c r="B4443" s="93">
        <v>43306</v>
      </c>
      <c r="C4443">
        <v>7</v>
      </c>
      <c r="D4443" t="s">
        <v>93</v>
      </c>
      <c r="E4443">
        <v>2018</v>
      </c>
      <c r="F4443" t="s">
        <v>22</v>
      </c>
      <c r="G4443" t="s">
        <v>362</v>
      </c>
      <c r="H4443" t="s">
        <v>363</v>
      </c>
      <c r="I4443">
        <v>26.11</v>
      </c>
      <c r="J4443">
        <v>0</v>
      </c>
      <c r="K4443" t="s">
        <v>280</v>
      </c>
      <c r="L4443" t="s">
        <v>34</v>
      </c>
    </row>
    <row r="4444" spans="1:12" x14ac:dyDescent="0.25">
      <c r="A4444">
        <v>101</v>
      </c>
      <c r="B4444" s="93">
        <v>43650</v>
      </c>
      <c r="C4444">
        <v>7</v>
      </c>
      <c r="D4444" t="s">
        <v>93</v>
      </c>
      <c r="E4444">
        <v>2019</v>
      </c>
      <c r="F4444" t="s">
        <v>23</v>
      </c>
      <c r="G4444" t="s">
        <v>37</v>
      </c>
      <c r="H4444" t="s">
        <v>131</v>
      </c>
      <c r="I4444">
        <v>7.45</v>
      </c>
      <c r="J4444">
        <v>0</v>
      </c>
      <c r="K4444" t="s">
        <v>280</v>
      </c>
      <c r="L4444" t="s">
        <v>35</v>
      </c>
    </row>
    <row r="4445" spans="1:12" x14ac:dyDescent="0.25">
      <c r="A4445">
        <v>102</v>
      </c>
      <c r="B4445" s="93">
        <v>43298</v>
      </c>
      <c r="C4445">
        <v>7</v>
      </c>
      <c r="D4445" t="s">
        <v>93</v>
      </c>
      <c r="E4445">
        <v>2018</v>
      </c>
      <c r="F4445" t="s">
        <v>23</v>
      </c>
      <c r="G4445" t="s">
        <v>63</v>
      </c>
      <c r="H4445" t="s">
        <v>351</v>
      </c>
      <c r="I4445">
        <v>27.9</v>
      </c>
      <c r="J4445">
        <v>0</v>
      </c>
      <c r="K4445" t="s">
        <v>281</v>
      </c>
      <c r="L4445" t="s">
        <v>64</v>
      </c>
    </row>
    <row r="4446" spans="1:12" x14ac:dyDescent="0.25">
      <c r="A4446">
        <v>102</v>
      </c>
      <c r="B4446" s="93">
        <v>43306</v>
      </c>
      <c r="C4446">
        <v>7</v>
      </c>
      <c r="D4446" t="s">
        <v>93</v>
      </c>
      <c r="E4446">
        <v>2018</v>
      </c>
      <c r="F4446" t="s">
        <v>22</v>
      </c>
      <c r="G4446" t="s">
        <v>35</v>
      </c>
      <c r="H4446" t="s">
        <v>364</v>
      </c>
      <c r="I4446">
        <v>182</v>
      </c>
      <c r="J4446">
        <v>0</v>
      </c>
      <c r="K4446" t="s">
        <v>281</v>
      </c>
      <c r="L4446" t="s">
        <v>35</v>
      </c>
    </row>
    <row r="4447" spans="1:12" x14ac:dyDescent="0.25">
      <c r="A4447">
        <v>102</v>
      </c>
      <c r="B4447" s="93">
        <v>43651</v>
      </c>
      <c r="C4447">
        <v>7</v>
      </c>
      <c r="D4447" t="s">
        <v>93</v>
      </c>
      <c r="E4447">
        <v>2019</v>
      </c>
      <c r="F4447" t="s">
        <v>23</v>
      </c>
      <c r="G4447" t="s">
        <v>63</v>
      </c>
      <c r="H4447" t="s">
        <v>694</v>
      </c>
      <c r="I4447">
        <v>23.62</v>
      </c>
      <c r="J4447">
        <v>0</v>
      </c>
      <c r="K4447" t="s">
        <v>281</v>
      </c>
      <c r="L4447" t="s">
        <v>64</v>
      </c>
    </row>
    <row r="4448" spans="1:12" x14ac:dyDescent="0.25">
      <c r="A4448">
        <v>103</v>
      </c>
      <c r="B4448" s="93">
        <v>43291</v>
      </c>
      <c r="C4448">
        <v>7</v>
      </c>
      <c r="D4448" t="s">
        <v>93</v>
      </c>
      <c r="E4448">
        <v>2018</v>
      </c>
      <c r="F4448" t="s">
        <v>22</v>
      </c>
      <c r="G4448" t="s">
        <v>340</v>
      </c>
      <c r="H4448" t="s">
        <v>341</v>
      </c>
      <c r="I4448">
        <v>7.36</v>
      </c>
      <c r="J4448">
        <v>0</v>
      </c>
      <c r="K4448" t="s">
        <v>282</v>
      </c>
      <c r="L4448" t="s">
        <v>34</v>
      </c>
    </row>
    <row r="4449" spans="1:12" x14ac:dyDescent="0.25">
      <c r="A4449">
        <v>103</v>
      </c>
      <c r="B4449" s="93">
        <v>43291</v>
      </c>
      <c r="C4449">
        <v>7</v>
      </c>
      <c r="D4449" t="s">
        <v>93</v>
      </c>
      <c r="E4449">
        <v>2018</v>
      </c>
      <c r="F4449" t="s">
        <v>23</v>
      </c>
      <c r="G4449" t="s">
        <v>340</v>
      </c>
      <c r="H4449" t="s">
        <v>341</v>
      </c>
      <c r="I4449">
        <v>10.94</v>
      </c>
      <c r="J4449">
        <v>0</v>
      </c>
      <c r="K4449" t="s">
        <v>282</v>
      </c>
      <c r="L4449" t="s">
        <v>34</v>
      </c>
    </row>
    <row r="4450" spans="1:12" x14ac:dyDescent="0.25">
      <c r="A4450">
        <v>103</v>
      </c>
      <c r="B4450" s="93">
        <v>43291</v>
      </c>
      <c r="C4450">
        <v>7</v>
      </c>
      <c r="D4450" t="s">
        <v>93</v>
      </c>
      <c r="E4450">
        <v>2018</v>
      </c>
      <c r="F4450" t="s">
        <v>21</v>
      </c>
      <c r="G4450" t="s">
        <v>340</v>
      </c>
      <c r="H4450" t="s">
        <v>341</v>
      </c>
      <c r="I4450">
        <v>16.670000000000002</v>
      </c>
      <c r="J4450">
        <v>0</v>
      </c>
      <c r="K4450" t="s">
        <v>282</v>
      </c>
      <c r="L4450" t="s">
        <v>34</v>
      </c>
    </row>
    <row r="4451" spans="1:12" x14ac:dyDescent="0.25">
      <c r="A4451">
        <v>103</v>
      </c>
      <c r="B4451" s="93">
        <v>43293</v>
      </c>
      <c r="C4451">
        <v>7</v>
      </c>
      <c r="D4451" t="s">
        <v>93</v>
      </c>
      <c r="E4451">
        <v>2018</v>
      </c>
      <c r="F4451" t="s">
        <v>23</v>
      </c>
      <c r="G4451" t="s">
        <v>37</v>
      </c>
      <c r="H4451" t="s">
        <v>345</v>
      </c>
      <c r="I4451">
        <v>3</v>
      </c>
      <c r="J4451">
        <v>0</v>
      </c>
      <c r="K4451" t="s">
        <v>282</v>
      </c>
      <c r="L4451" t="s">
        <v>35</v>
      </c>
    </row>
    <row r="4452" spans="1:12" x14ac:dyDescent="0.25">
      <c r="A4452">
        <v>103</v>
      </c>
      <c r="B4452" s="93">
        <v>43293</v>
      </c>
      <c r="C4452">
        <v>7</v>
      </c>
      <c r="D4452" t="s">
        <v>93</v>
      </c>
      <c r="E4452">
        <v>2018</v>
      </c>
      <c r="F4452" t="s">
        <v>23</v>
      </c>
      <c r="G4452" t="s">
        <v>58</v>
      </c>
      <c r="H4452" t="s">
        <v>344</v>
      </c>
      <c r="I4452">
        <v>27.24</v>
      </c>
      <c r="J4452">
        <v>0</v>
      </c>
      <c r="K4452" t="s">
        <v>282</v>
      </c>
      <c r="L4452" t="s">
        <v>222</v>
      </c>
    </row>
    <row r="4453" spans="1:12" x14ac:dyDescent="0.25">
      <c r="A4453">
        <v>103</v>
      </c>
      <c r="B4453" s="93">
        <v>43298</v>
      </c>
      <c r="C4453">
        <v>7</v>
      </c>
      <c r="D4453" t="s">
        <v>93</v>
      </c>
      <c r="E4453">
        <v>2018</v>
      </c>
      <c r="F4453" t="s">
        <v>23</v>
      </c>
      <c r="G4453" t="s">
        <v>63</v>
      </c>
      <c r="H4453" t="s">
        <v>351</v>
      </c>
      <c r="I4453">
        <v>43</v>
      </c>
      <c r="J4453">
        <v>0</v>
      </c>
      <c r="K4453" t="s">
        <v>282</v>
      </c>
      <c r="L4453" t="s">
        <v>64</v>
      </c>
    </row>
    <row r="4454" spans="1:12" x14ac:dyDescent="0.25">
      <c r="A4454">
        <v>103</v>
      </c>
      <c r="B4454" s="93">
        <v>43307</v>
      </c>
      <c r="C4454">
        <v>7</v>
      </c>
      <c r="D4454" t="s">
        <v>93</v>
      </c>
      <c r="E4454">
        <v>2018</v>
      </c>
      <c r="F4454" t="s">
        <v>23</v>
      </c>
      <c r="G4454" t="s">
        <v>63</v>
      </c>
      <c r="H4454" t="s">
        <v>365</v>
      </c>
      <c r="I4454">
        <v>21.19</v>
      </c>
      <c r="J4454">
        <v>0</v>
      </c>
      <c r="K4454" t="s">
        <v>282</v>
      </c>
      <c r="L4454" t="s">
        <v>64</v>
      </c>
    </row>
    <row r="4455" spans="1:12" x14ac:dyDescent="0.25">
      <c r="A4455">
        <v>103</v>
      </c>
      <c r="B4455" s="93">
        <v>43662</v>
      </c>
      <c r="C4455">
        <v>7</v>
      </c>
      <c r="D4455" t="s">
        <v>93</v>
      </c>
      <c r="E4455">
        <v>2019</v>
      </c>
      <c r="F4455" t="s">
        <v>21</v>
      </c>
      <c r="G4455" t="s">
        <v>36</v>
      </c>
      <c r="H4455" t="s">
        <v>705</v>
      </c>
      <c r="I4455">
        <v>8</v>
      </c>
      <c r="J4455">
        <v>0</v>
      </c>
      <c r="K4455" t="s">
        <v>282</v>
      </c>
      <c r="L4455" t="s">
        <v>222</v>
      </c>
    </row>
    <row r="4456" spans="1:12" x14ac:dyDescent="0.25">
      <c r="A4456">
        <v>103</v>
      </c>
      <c r="B4456" s="93">
        <v>43669</v>
      </c>
      <c r="C4456">
        <v>7</v>
      </c>
      <c r="D4456" t="s">
        <v>93</v>
      </c>
      <c r="E4456">
        <v>2019</v>
      </c>
      <c r="F4456" t="s">
        <v>23</v>
      </c>
      <c r="G4456" t="s">
        <v>63</v>
      </c>
      <c r="H4456" t="s">
        <v>714</v>
      </c>
      <c r="I4456">
        <v>14.51</v>
      </c>
      <c r="J4456">
        <v>0</v>
      </c>
      <c r="K4456" t="s">
        <v>282</v>
      </c>
      <c r="L4456" t="s">
        <v>64</v>
      </c>
    </row>
    <row r="4457" spans="1:12" x14ac:dyDescent="0.25">
      <c r="A4457">
        <v>125</v>
      </c>
      <c r="B4457" s="93">
        <v>43283</v>
      </c>
      <c r="C4457">
        <v>7</v>
      </c>
      <c r="D4457" t="s">
        <v>93</v>
      </c>
      <c r="E4457">
        <v>2018</v>
      </c>
      <c r="F4457" t="s">
        <v>23</v>
      </c>
      <c r="G4457" t="s">
        <v>63</v>
      </c>
      <c r="H4457" t="s">
        <v>332</v>
      </c>
      <c r="I4457">
        <v>52.26</v>
      </c>
      <c r="J4457">
        <v>0</v>
      </c>
      <c r="K4457" t="s">
        <v>283</v>
      </c>
      <c r="L4457" t="s">
        <v>64</v>
      </c>
    </row>
    <row r="4458" spans="1:12" x14ac:dyDescent="0.25">
      <c r="A4458">
        <v>125</v>
      </c>
      <c r="B4458" s="93">
        <v>43648</v>
      </c>
      <c r="C4458">
        <v>7</v>
      </c>
      <c r="D4458" t="s">
        <v>93</v>
      </c>
      <c r="E4458">
        <v>2019</v>
      </c>
      <c r="F4458" t="s">
        <v>22</v>
      </c>
      <c r="G4458" t="s">
        <v>36</v>
      </c>
      <c r="H4458" t="s">
        <v>689</v>
      </c>
      <c r="I4458">
        <v>8</v>
      </c>
      <c r="J4458">
        <v>0</v>
      </c>
      <c r="K4458" t="s">
        <v>283</v>
      </c>
      <c r="L4458" t="s">
        <v>222</v>
      </c>
    </row>
    <row r="4459" spans="1:12" x14ac:dyDescent="0.25">
      <c r="A4459">
        <v>125</v>
      </c>
      <c r="B4459" s="93">
        <v>43649</v>
      </c>
      <c r="C4459">
        <v>7</v>
      </c>
      <c r="D4459" t="s">
        <v>93</v>
      </c>
      <c r="E4459">
        <v>2019</v>
      </c>
      <c r="F4459" t="s">
        <v>22</v>
      </c>
      <c r="G4459" t="s">
        <v>36</v>
      </c>
      <c r="H4459" t="s">
        <v>691</v>
      </c>
      <c r="I4459">
        <v>32</v>
      </c>
      <c r="J4459">
        <v>0</v>
      </c>
      <c r="K4459" t="s">
        <v>283</v>
      </c>
      <c r="L4459" t="s">
        <v>222</v>
      </c>
    </row>
    <row r="4460" spans="1:12" x14ac:dyDescent="0.25">
      <c r="A4460">
        <v>125</v>
      </c>
      <c r="B4460" s="93">
        <v>43650</v>
      </c>
      <c r="C4460">
        <v>7</v>
      </c>
      <c r="D4460" t="s">
        <v>93</v>
      </c>
      <c r="E4460">
        <v>2019</v>
      </c>
      <c r="F4460" t="s">
        <v>21</v>
      </c>
      <c r="G4460" t="s">
        <v>36</v>
      </c>
      <c r="H4460" t="s">
        <v>692</v>
      </c>
      <c r="I4460">
        <v>16</v>
      </c>
      <c r="J4460">
        <v>0</v>
      </c>
      <c r="K4460" t="s">
        <v>283</v>
      </c>
      <c r="L4460" t="s">
        <v>222</v>
      </c>
    </row>
    <row r="4461" spans="1:12" x14ac:dyDescent="0.25">
      <c r="A4461">
        <v>125</v>
      </c>
      <c r="B4461" s="93">
        <v>43651</v>
      </c>
      <c r="C4461">
        <v>7</v>
      </c>
      <c r="D4461" t="s">
        <v>93</v>
      </c>
      <c r="E4461">
        <v>2019</v>
      </c>
      <c r="F4461" t="s">
        <v>23</v>
      </c>
      <c r="G4461" t="s">
        <v>37</v>
      </c>
      <c r="H4461" t="s">
        <v>181</v>
      </c>
      <c r="I4461">
        <v>14.25</v>
      </c>
      <c r="J4461">
        <v>0</v>
      </c>
      <c r="K4461" t="s">
        <v>283</v>
      </c>
      <c r="L4461" t="s">
        <v>35</v>
      </c>
    </row>
    <row r="4462" spans="1:12" x14ac:dyDescent="0.25">
      <c r="A4462">
        <v>125</v>
      </c>
      <c r="B4462" s="93">
        <v>43651</v>
      </c>
      <c r="C4462">
        <v>7</v>
      </c>
      <c r="D4462" t="s">
        <v>93</v>
      </c>
      <c r="E4462">
        <v>2019</v>
      </c>
      <c r="F4462" t="s">
        <v>21</v>
      </c>
      <c r="G4462" t="s">
        <v>36</v>
      </c>
      <c r="H4462" t="s">
        <v>694</v>
      </c>
      <c r="I4462">
        <v>24</v>
      </c>
      <c r="J4462">
        <v>0</v>
      </c>
      <c r="K4462" t="s">
        <v>283</v>
      </c>
      <c r="L4462" t="s">
        <v>222</v>
      </c>
    </row>
    <row r="4463" spans="1:12" x14ac:dyDescent="0.25">
      <c r="A4463">
        <v>125</v>
      </c>
      <c r="B4463" s="93">
        <v>43654</v>
      </c>
      <c r="C4463">
        <v>7</v>
      </c>
      <c r="D4463" t="s">
        <v>93</v>
      </c>
      <c r="E4463">
        <v>2019</v>
      </c>
      <c r="F4463" t="s">
        <v>21</v>
      </c>
      <c r="G4463" t="s">
        <v>36</v>
      </c>
      <c r="H4463" t="s">
        <v>696</v>
      </c>
      <c r="I4463">
        <v>8</v>
      </c>
      <c r="J4463">
        <v>0</v>
      </c>
      <c r="K4463" t="s">
        <v>283</v>
      </c>
      <c r="L4463" t="s">
        <v>222</v>
      </c>
    </row>
    <row r="4464" spans="1:12" x14ac:dyDescent="0.25">
      <c r="A4464">
        <v>125</v>
      </c>
      <c r="B4464" s="93">
        <v>43656</v>
      </c>
      <c r="C4464">
        <v>7</v>
      </c>
      <c r="D4464" t="s">
        <v>93</v>
      </c>
      <c r="E4464">
        <v>2019</v>
      </c>
      <c r="F4464" t="s">
        <v>21</v>
      </c>
      <c r="G4464" t="s">
        <v>36</v>
      </c>
      <c r="H4464" t="s">
        <v>698</v>
      </c>
      <c r="I4464">
        <v>24</v>
      </c>
      <c r="J4464">
        <v>0</v>
      </c>
      <c r="K4464" t="s">
        <v>283</v>
      </c>
      <c r="L4464" t="s">
        <v>222</v>
      </c>
    </row>
    <row r="4465" spans="1:12" x14ac:dyDescent="0.25">
      <c r="A4465">
        <v>125</v>
      </c>
      <c r="B4465" s="93">
        <v>43656</v>
      </c>
      <c r="C4465">
        <v>7</v>
      </c>
      <c r="D4465" t="s">
        <v>93</v>
      </c>
      <c r="E4465">
        <v>2019</v>
      </c>
      <c r="F4465" t="s">
        <v>22</v>
      </c>
      <c r="G4465" t="s">
        <v>699</v>
      </c>
      <c r="H4465" t="s">
        <v>700</v>
      </c>
      <c r="I4465">
        <v>57.69</v>
      </c>
      <c r="J4465">
        <v>0</v>
      </c>
      <c r="K4465" t="s">
        <v>283</v>
      </c>
      <c r="L4465" t="s">
        <v>34</v>
      </c>
    </row>
    <row r="4466" spans="1:12" x14ac:dyDescent="0.25">
      <c r="A4466">
        <v>125</v>
      </c>
      <c r="B4466" s="93">
        <v>43656</v>
      </c>
      <c r="C4466">
        <v>7</v>
      </c>
      <c r="D4466" t="s">
        <v>93</v>
      </c>
      <c r="E4466">
        <v>2019</v>
      </c>
      <c r="F4466" t="s">
        <v>21</v>
      </c>
      <c r="G4466" t="s">
        <v>699</v>
      </c>
      <c r="H4466" t="s">
        <v>700</v>
      </c>
      <c r="I4466">
        <v>186.05</v>
      </c>
      <c r="J4466">
        <v>0</v>
      </c>
      <c r="K4466" t="s">
        <v>283</v>
      </c>
      <c r="L4466" t="s">
        <v>34</v>
      </c>
    </row>
    <row r="4467" spans="1:12" x14ac:dyDescent="0.25">
      <c r="A4467">
        <v>125</v>
      </c>
      <c r="B4467" s="93">
        <v>43659</v>
      </c>
      <c r="C4467">
        <v>7</v>
      </c>
      <c r="D4467" t="s">
        <v>93</v>
      </c>
      <c r="E4467">
        <v>2019</v>
      </c>
      <c r="F4467" t="s">
        <v>21</v>
      </c>
      <c r="G4467" t="s">
        <v>36</v>
      </c>
      <c r="H4467" t="s">
        <v>703</v>
      </c>
      <c r="I4467">
        <v>24</v>
      </c>
      <c r="J4467">
        <v>0</v>
      </c>
      <c r="K4467" t="s">
        <v>283</v>
      </c>
      <c r="L4467" t="s">
        <v>222</v>
      </c>
    </row>
    <row r="4468" spans="1:12" x14ac:dyDescent="0.25">
      <c r="A4468">
        <v>125</v>
      </c>
      <c r="B4468" s="93">
        <v>43663</v>
      </c>
      <c r="C4468">
        <v>7</v>
      </c>
      <c r="D4468" t="s">
        <v>93</v>
      </c>
      <c r="E4468">
        <v>2019</v>
      </c>
      <c r="F4468" t="s">
        <v>21</v>
      </c>
      <c r="G4468" t="s">
        <v>36</v>
      </c>
      <c r="H4468" t="s">
        <v>706</v>
      </c>
      <c r="I4468">
        <v>56</v>
      </c>
      <c r="J4468">
        <v>0</v>
      </c>
      <c r="K4468" t="s">
        <v>283</v>
      </c>
      <c r="L4468" t="s">
        <v>222</v>
      </c>
    </row>
    <row r="4469" spans="1:12" x14ac:dyDescent="0.25">
      <c r="A4469">
        <v>125</v>
      </c>
      <c r="B4469" s="93">
        <v>43666</v>
      </c>
      <c r="C4469">
        <v>7</v>
      </c>
      <c r="D4469" t="s">
        <v>93</v>
      </c>
      <c r="E4469">
        <v>2019</v>
      </c>
      <c r="F4469" t="s">
        <v>21</v>
      </c>
      <c r="G4469" t="s">
        <v>36</v>
      </c>
      <c r="H4469" t="s">
        <v>711</v>
      </c>
      <c r="I4469">
        <v>16</v>
      </c>
      <c r="J4469">
        <v>0</v>
      </c>
      <c r="K4469" t="s">
        <v>283</v>
      </c>
      <c r="L4469" t="s">
        <v>222</v>
      </c>
    </row>
    <row r="4470" spans="1:12" x14ac:dyDescent="0.25">
      <c r="A4470">
        <v>125</v>
      </c>
      <c r="B4470" s="93">
        <v>43668</v>
      </c>
      <c r="C4470">
        <v>7</v>
      </c>
      <c r="D4470" t="s">
        <v>93</v>
      </c>
      <c r="E4470">
        <v>2019</v>
      </c>
      <c r="F4470" t="s">
        <v>21</v>
      </c>
      <c r="G4470" t="s">
        <v>36</v>
      </c>
      <c r="H4470" t="s">
        <v>712</v>
      </c>
      <c r="I4470">
        <v>16</v>
      </c>
      <c r="J4470">
        <v>0</v>
      </c>
      <c r="K4470" t="s">
        <v>283</v>
      </c>
      <c r="L4470" t="s">
        <v>222</v>
      </c>
    </row>
    <row r="4471" spans="1:12" x14ac:dyDescent="0.25">
      <c r="A4471">
        <v>125</v>
      </c>
      <c r="B4471" s="93">
        <v>43671</v>
      </c>
      <c r="C4471">
        <v>7</v>
      </c>
      <c r="D4471" t="s">
        <v>93</v>
      </c>
      <c r="E4471">
        <v>2019</v>
      </c>
      <c r="F4471" t="s">
        <v>22</v>
      </c>
      <c r="G4471" t="s">
        <v>716</v>
      </c>
      <c r="H4471" t="s">
        <v>717</v>
      </c>
      <c r="I4471">
        <v>144.43</v>
      </c>
      <c r="J4471">
        <v>0</v>
      </c>
      <c r="K4471" t="s">
        <v>283</v>
      </c>
      <c r="L4471" t="s">
        <v>34</v>
      </c>
    </row>
    <row r="4472" spans="1:12" x14ac:dyDescent="0.25">
      <c r="A4472">
        <v>125</v>
      </c>
      <c r="B4472" s="93">
        <v>43671</v>
      </c>
      <c r="C4472">
        <v>7</v>
      </c>
      <c r="D4472" t="s">
        <v>93</v>
      </c>
      <c r="E4472">
        <v>2019</v>
      </c>
      <c r="F4472" t="s">
        <v>21</v>
      </c>
      <c r="G4472" t="s">
        <v>716</v>
      </c>
      <c r="H4472" t="s">
        <v>717</v>
      </c>
      <c r="I4472">
        <v>262.45</v>
      </c>
      <c r="J4472">
        <v>0</v>
      </c>
      <c r="K4472" t="s">
        <v>283</v>
      </c>
      <c r="L4472" t="s">
        <v>34</v>
      </c>
    </row>
    <row r="4473" spans="1:12" x14ac:dyDescent="0.25">
      <c r="A4473">
        <v>125</v>
      </c>
      <c r="B4473" s="93">
        <v>43672</v>
      </c>
      <c r="C4473">
        <v>7</v>
      </c>
      <c r="D4473" t="s">
        <v>93</v>
      </c>
      <c r="E4473">
        <v>2019</v>
      </c>
      <c r="F4473" t="s">
        <v>23</v>
      </c>
      <c r="G4473" t="s">
        <v>58</v>
      </c>
      <c r="H4473" t="s">
        <v>719</v>
      </c>
      <c r="I4473">
        <v>22.26</v>
      </c>
      <c r="J4473">
        <v>0</v>
      </c>
      <c r="K4473" t="s">
        <v>283</v>
      </c>
      <c r="L4473" t="s">
        <v>222</v>
      </c>
    </row>
    <row r="4474" spans="1:12" x14ac:dyDescent="0.25">
      <c r="A4474">
        <v>125</v>
      </c>
      <c r="B4474" s="93">
        <v>43672</v>
      </c>
      <c r="C4474">
        <v>7</v>
      </c>
      <c r="D4474" t="s">
        <v>93</v>
      </c>
      <c r="E4474">
        <v>2019</v>
      </c>
      <c r="F4474" t="s">
        <v>21</v>
      </c>
      <c r="G4474" t="s">
        <v>36</v>
      </c>
      <c r="H4474" t="s">
        <v>719</v>
      </c>
      <c r="I4474">
        <v>32</v>
      </c>
      <c r="J4474">
        <v>0</v>
      </c>
      <c r="K4474" t="s">
        <v>283</v>
      </c>
      <c r="L4474" t="s">
        <v>222</v>
      </c>
    </row>
    <row r="4475" spans="1:12" x14ac:dyDescent="0.25">
      <c r="A4475">
        <v>125</v>
      </c>
      <c r="B4475" s="93">
        <v>43673</v>
      </c>
      <c r="C4475">
        <v>7</v>
      </c>
      <c r="D4475" t="s">
        <v>93</v>
      </c>
      <c r="E4475">
        <v>2019</v>
      </c>
      <c r="F4475" t="s">
        <v>23</v>
      </c>
      <c r="G4475" t="s">
        <v>37</v>
      </c>
      <c r="H4475" t="s">
        <v>181</v>
      </c>
      <c r="I4475">
        <v>9</v>
      </c>
      <c r="J4475">
        <v>0</v>
      </c>
      <c r="K4475" t="s">
        <v>283</v>
      </c>
      <c r="L4475" t="s">
        <v>35</v>
      </c>
    </row>
    <row r="4476" spans="1:12" x14ac:dyDescent="0.25">
      <c r="A4476">
        <v>125</v>
      </c>
      <c r="B4476" s="93">
        <v>43675</v>
      </c>
      <c r="C4476">
        <v>7</v>
      </c>
      <c r="D4476" t="s">
        <v>93</v>
      </c>
      <c r="E4476">
        <v>2019</v>
      </c>
      <c r="F4476" t="s">
        <v>23</v>
      </c>
      <c r="G4476" t="s">
        <v>37</v>
      </c>
      <c r="H4476" t="s">
        <v>181</v>
      </c>
      <c r="I4476">
        <v>9</v>
      </c>
      <c r="J4476">
        <v>0</v>
      </c>
      <c r="K4476" t="s">
        <v>283</v>
      </c>
      <c r="L4476" t="s">
        <v>35</v>
      </c>
    </row>
    <row r="4477" spans="1:12" x14ac:dyDescent="0.25">
      <c r="A4477">
        <v>125</v>
      </c>
      <c r="B4477" s="93">
        <v>43676</v>
      </c>
      <c r="C4477">
        <v>7</v>
      </c>
      <c r="D4477" t="s">
        <v>93</v>
      </c>
      <c r="E4477">
        <v>2019</v>
      </c>
      <c r="F4477" t="s">
        <v>21</v>
      </c>
      <c r="G4477" t="s">
        <v>36</v>
      </c>
      <c r="H4477" t="s">
        <v>723</v>
      </c>
      <c r="I4477">
        <v>16</v>
      </c>
      <c r="J4477">
        <v>0</v>
      </c>
      <c r="K4477" t="s">
        <v>283</v>
      </c>
      <c r="L4477" t="s">
        <v>222</v>
      </c>
    </row>
    <row r="4478" spans="1:12" x14ac:dyDescent="0.25">
      <c r="A4478">
        <v>125</v>
      </c>
      <c r="B4478" s="93">
        <v>43677</v>
      </c>
      <c r="C4478">
        <v>7</v>
      </c>
      <c r="D4478" t="s">
        <v>93</v>
      </c>
      <c r="E4478">
        <v>2019</v>
      </c>
      <c r="F4478" t="s">
        <v>23</v>
      </c>
      <c r="G4478" t="s">
        <v>37</v>
      </c>
      <c r="H4478" t="s">
        <v>181</v>
      </c>
      <c r="I4478">
        <v>4.5</v>
      </c>
      <c r="J4478">
        <v>0</v>
      </c>
      <c r="K4478" t="s">
        <v>283</v>
      </c>
      <c r="L4478" t="s">
        <v>35</v>
      </c>
    </row>
    <row r="4479" spans="1:12" x14ac:dyDescent="0.25">
      <c r="A4479">
        <v>154</v>
      </c>
      <c r="B4479" s="93">
        <v>43672</v>
      </c>
      <c r="C4479">
        <v>7</v>
      </c>
      <c r="D4479" t="s">
        <v>93</v>
      </c>
      <c r="E4479">
        <v>2019</v>
      </c>
      <c r="F4479" t="s">
        <v>23</v>
      </c>
      <c r="G4479" t="s">
        <v>37</v>
      </c>
      <c r="H4479" t="s">
        <v>686</v>
      </c>
      <c r="I4479">
        <v>12</v>
      </c>
      <c r="J4479">
        <v>0</v>
      </c>
      <c r="K4479" t="s">
        <v>736</v>
      </c>
      <c r="L4479" t="s">
        <v>35</v>
      </c>
    </row>
    <row r="4480" spans="1:12" x14ac:dyDescent="0.25">
      <c r="A4480">
        <v>157</v>
      </c>
      <c r="B4480" s="93">
        <v>43290</v>
      </c>
      <c r="C4480">
        <v>7</v>
      </c>
      <c r="D4480" t="s">
        <v>93</v>
      </c>
      <c r="E4480">
        <v>2018</v>
      </c>
      <c r="F4480" t="s">
        <v>21</v>
      </c>
      <c r="G4480" t="s">
        <v>36</v>
      </c>
      <c r="H4480" t="s">
        <v>339</v>
      </c>
      <c r="I4480">
        <v>8</v>
      </c>
      <c r="J4480">
        <v>0</v>
      </c>
      <c r="K4480" t="s">
        <v>285</v>
      </c>
      <c r="L4480" t="s">
        <v>222</v>
      </c>
    </row>
    <row r="4481" spans="1:12" x14ac:dyDescent="0.25">
      <c r="A4481">
        <v>157</v>
      </c>
      <c r="B4481" s="93">
        <v>43651</v>
      </c>
      <c r="C4481">
        <v>7</v>
      </c>
      <c r="D4481" t="s">
        <v>93</v>
      </c>
      <c r="E4481">
        <v>2019</v>
      </c>
      <c r="F4481" t="s">
        <v>23</v>
      </c>
      <c r="G4481" t="s">
        <v>63</v>
      </c>
      <c r="H4481" t="s">
        <v>694</v>
      </c>
      <c r="I4481">
        <v>130.54</v>
      </c>
      <c r="J4481">
        <v>0</v>
      </c>
      <c r="K4481" t="s">
        <v>285</v>
      </c>
      <c r="L4481" t="s">
        <v>64</v>
      </c>
    </row>
    <row r="4482" spans="1:12" x14ac:dyDescent="0.25">
      <c r="A4482">
        <v>157</v>
      </c>
      <c r="B4482" s="93">
        <v>43658</v>
      </c>
      <c r="C4482">
        <v>7</v>
      </c>
      <c r="D4482" t="s">
        <v>93</v>
      </c>
      <c r="E4482">
        <v>2019</v>
      </c>
      <c r="F4482" t="s">
        <v>23</v>
      </c>
      <c r="G4482" t="s">
        <v>63</v>
      </c>
      <c r="H4482" t="s">
        <v>702</v>
      </c>
      <c r="I4482">
        <v>39.950000000000003</v>
      </c>
      <c r="J4482">
        <v>0</v>
      </c>
      <c r="K4482" t="s">
        <v>285</v>
      </c>
      <c r="L4482" t="s">
        <v>64</v>
      </c>
    </row>
    <row r="4483" spans="1:12" x14ac:dyDescent="0.25">
      <c r="A4483">
        <v>157</v>
      </c>
      <c r="B4483" s="93">
        <v>43665</v>
      </c>
      <c r="C4483">
        <v>7</v>
      </c>
      <c r="D4483" t="s">
        <v>93</v>
      </c>
      <c r="E4483">
        <v>2019</v>
      </c>
      <c r="F4483" t="s">
        <v>23</v>
      </c>
      <c r="G4483" t="s">
        <v>63</v>
      </c>
      <c r="H4483" t="s">
        <v>708</v>
      </c>
      <c r="I4483">
        <v>39.950000000000003</v>
      </c>
      <c r="J4483">
        <v>0</v>
      </c>
      <c r="K4483" t="s">
        <v>285</v>
      </c>
      <c r="L4483" t="s">
        <v>64</v>
      </c>
    </row>
    <row r="4484" spans="1:12" x14ac:dyDescent="0.25">
      <c r="A4484">
        <v>157</v>
      </c>
      <c r="B4484" s="93">
        <v>43668</v>
      </c>
      <c r="C4484">
        <v>7</v>
      </c>
      <c r="D4484" t="s">
        <v>93</v>
      </c>
      <c r="E4484">
        <v>2019</v>
      </c>
      <c r="F4484" t="s">
        <v>23</v>
      </c>
      <c r="G4484" t="s">
        <v>37</v>
      </c>
      <c r="H4484" t="s">
        <v>713</v>
      </c>
      <c r="I4484">
        <v>15</v>
      </c>
      <c r="J4484">
        <v>0</v>
      </c>
      <c r="K4484" t="s">
        <v>285</v>
      </c>
      <c r="L4484" t="s">
        <v>35</v>
      </c>
    </row>
    <row r="4485" spans="1:12" x14ac:dyDescent="0.25">
      <c r="A4485">
        <v>157</v>
      </c>
      <c r="B4485" s="93">
        <v>43672</v>
      </c>
      <c r="C4485">
        <v>7</v>
      </c>
      <c r="D4485" t="s">
        <v>93</v>
      </c>
      <c r="E4485">
        <v>2019</v>
      </c>
      <c r="F4485" t="s">
        <v>23</v>
      </c>
      <c r="G4485" t="s">
        <v>58</v>
      </c>
      <c r="H4485" t="s">
        <v>719</v>
      </c>
      <c r="I4485">
        <v>39.950000000000003</v>
      </c>
      <c r="J4485">
        <v>0</v>
      </c>
      <c r="K4485" t="s">
        <v>285</v>
      </c>
      <c r="L4485" t="s">
        <v>222</v>
      </c>
    </row>
    <row r="4486" spans="1:12" x14ac:dyDescent="0.25">
      <c r="A4486">
        <v>157</v>
      </c>
      <c r="B4486" s="93">
        <v>43676</v>
      </c>
      <c r="C4486">
        <v>7</v>
      </c>
      <c r="D4486" t="s">
        <v>93</v>
      </c>
      <c r="E4486">
        <v>2019</v>
      </c>
      <c r="F4486" t="s">
        <v>23</v>
      </c>
      <c r="G4486" t="s">
        <v>37</v>
      </c>
      <c r="H4486" t="s">
        <v>713</v>
      </c>
      <c r="I4486">
        <v>5</v>
      </c>
      <c r="J4486">
        <v>0</v>
      </c>
      <c r="K4486" t="s">
        <v>285</v>
      </c>
      <c r="L4486" t="s">
        <v>35</v>
      </c>
    </row>
    <row r="4487" spans="1:12" x14ac:dyDescent="0.25">
      <c r="A4487">
        <v>162</v>
      </c>
      <c r="B4487" s="93">
        <v>43283</v>
      </c>
      <c r="C4487">
        <v>7</v>
      </c>
      <c r="D4487" t="s">
        <v>93</v>
      </c>
      <c r="E4487">
        <v>2018</v>
      </c>
      <c r="F4487" t="s">
        <v>23</v>
      </c>
      <c r="G4487" t="s">
        <v>63</v>
      </c>
      <c r="H4487" t="s">
        <v>332</v>
      </c>
      <c r="I4487">
        <v>33.090000000000003</v>
      </c>
      <c r="J4487">
        <v>0</v>
      </c>
      <c r="K4487" t="s">
        <v>286</v>
      </c>
      <c r="L4487" t="s">
        <v>64</v>
      </c>
    </row>
    <row r="4488" spans="1:12" x14ac:dyDescent="0.25">
      <c r="A4488">
        <v>162</v>
      </c>
      <c r="B4488" s="93">
        <v>43286</v>
      </c>
      <c r="C4488">
        <v>7</v>
      </c>
      <c r="D4488" t="s">
        <v>93</v>
      </c>
      <c r="E4488">
        <v>2018</v>
      </c>
      <c r="F4488" t="s">
        <v>23</v>
      </c>
      <c r="G4488" t="s">
        <v>37</v>
      </c>
      <c r="H4488" t="s">
        <v>130</v>
      </c>
      <c r="I4488">
        <v>4.5</v>
      </c>
      <c r="J4488">
        <v>0</v>
      </c>
      <c r="K4488" t="s">
        <v>286</v>
      </c>
      <c r="L4488" t="s">
        <v>35</v>
      </c>
    </row>
    <row r="4489" spans="1:12" x14ac:dyDescent="0.25">
      <c r="A4489">
        <v>162</v>
      </c>
      <c r="B4489" s="93">
        <v>43287</v>
      </c>
      <c r="C4489">
        <v>7</v>
      </c>
      <c r="D4489" t="s">
        <v>93</v>
      </c>
      <c r="E4489">
        <v>2018</v>
      </c>
      <c r="F4489" t="s">
        <v>23</v>
      </c>
      <c r="G4489" t="s">
        <v>37</v>
      </c>
      <c r="H4489" t="s">
        <v>130</v>
      </c>
      <c r="I4489">
        <v>4.5</v>
      </c>
      <c r="J4489">
        <v>0</v>
      </c>
      <c r="K4489" t="s">
        <v>286</v>
      </c>
      <c r="L4489" t="s">
        <v>35</v>
      </c>
    </row>
    <row r="4490" spans="1:12" x14ac:dyDescent="0.25">
      <c r="A4490">
        <v>162</v>
      </c>
      <c r="B4490" s="93">
        <v>43306</v>
      </c>
      <c r="C4490">
        <v>7</v>
      </c>
      <c r="D4490" t="s">
        <v>93</v>
      </c>
      <c r="E4490">
        <v>2018</v>
      </c>
      <c r="F4490" t="s">
        <v>23</v>
      </c>
      <c r="G4490" t="s">
        <v>37</v>
      </c>
      <c r="H4490" t="s">
        <v>130</v>
      </c>
      <c r="I4490">
        <v>19.5</v>
      </c>
      <c r="J4490">
        <v>0</v>
      </c>
      <c r="K4490" t="s">
        <v>286</v>
      </c>
      <c r="L4490" t="s">
        <v>35</v>
      </c>
    </row>
    <row r="4491" spans="1:12" x14ac:dyDescent="0.25">
      <c r="A4491">
        <v>162</v>
      </c>
      <c r="B4491" s="93">
        <v>43306</v>
      </c>
      <c r="C4491">
        <v>7</v>
      </c>
      <c r="D4491" t="s">
        <v>93</v>
      </c>
      <c r="E4491">
        <v>2018</v>
      </c>
      <c r="F4491" t="s">
        <v>21</v>
      </c>
      <c r="G4491" t="s">
        <v>362</v>
      </c>
      <c r="H4491" t="s">
        <v>363</v>
      </c>
      <c r="I4491">
        <v>39.04</v>
      </c>
      <c r="J4491">
        <v>0</v>
      </c>
      <c r="K4491" t="s">
        <v>286</v>
      </c>
      <c r="L4491" t="s">
        <v>34</v>
      </c>
    </row>
    <row r="4492" spans="1:12" x14ac:dyDescent="0.25">
      <c r="A4492">
        <v>162</v>
      </c>
      <c r="B4492" s="93">
        <v>43306</v>
      </c>
      <c r="C4492">
        <v>7</v>
      </c>
      <c r="D4492" t="s">
        <v>93</v>
      </c>
      <c r="E4492">
        <v>2018</v>
      </c>
      <c r="F4492" t="s">
        <v>21</v>
      </c>
      <c r="G4492" t="s">
        <v>35</v>
      </c>
      <c r="H4492" t="s">
        <v>364</v>
      </c>
      <c r="I4492">
        <v>234</v>
      </c>
      <c r="J4492">
        <v>0</v>
      </c>
      <c r="K4492" t="s">
        <v>286</v>
      </c>
      <c r="L4492" t="s">
        <v>35</v>
      </c>
    </row>
    <row r="4493" spans="1:12" x14ac:dyDescent="0.25">
      <c r="A4493">
        <v>162</v>
      </c>
      <c r="B4493" s="93">
        <v>43648</v>
      </c>
      <c r="C4493">
        <v>7</v>
      </c>
      <c r="D4493" t="s">
        <v>93</v>
      </c>
      <c r="E4493">
        <v>2019</v>
      </c>
      <c r="F4493" t="s">
        <v>23</v>
      </c>
      <c r="G4493" t="s">
        <v>349</v>
      </c>
      <c r="H4493" t="s">
        <v>690</v>
      </c>
      <c r="I4493">
        <v>16</v>
      </c>
      <c r="J4493">
        <v>0</v>
      </c>
      <c r="K4493" t="s">
        <v>286</v>
      </c>
      <c r="L4493" t="s">
        <v>222</v>
      </c>
    </row>
    <row r="4494" spans="1:12" x14ac:dyDescent="0.25">
      <c r="A4494">
        <v>162</v>
      </c>
      <c r="B4494" s="93">
        <v>43671</v>
      </c>
      <c r="C4494">
        <v>7</v>
      </c>
      <c r="D4494" t="s">
        <v>93</v>
      </c>
      <c r="E4494">
        <v>2019</v>
      </c>
      <c r="F4494" t="s">
        <v>23</v>
      </c>
      <c r="G4494" t="s">
        <v>65</v>
      </c>
      <c r="H4494" t="s">
        <v>718</v>
      </c>
      <c r="I4494">
        <v>19</v>
      </c>
      <c r="J4494">
        <v>0</v>
      </c>
      <c r="K4494" t="s">
        <v>286</v>
      </c>
      <c r="L4494" t="s">
        <v>35</v>
      </c>
    </row>
    <row r="4495" spans="1:12" x14ac:dyDescent="0.25">
      <c r="A4495">
        <v>164</v>
      </c>
      <c r="B4495" s="93">
        <v>43284</v>
      </c>
      <c r="C4495">
        <v>7</v>
      </c>
      <c r="D4495" t="s">
        <v>93</v>
      </c>
      <c r="E4495">
        <v>2018</v>
      </c>
      <c r="F4495" t="s">
        <v>23</v>
      </c>
      <c r="G4495" t="s">
        <v>37</v>
      </c>
      <c r="H4495" t="s">
        <v>62</v>
      </c>
      <c r="I4495">
        <v>19</v>
      </c>
      <c r="J4495">
        <v>0</v>
      </c>
      <c r="K4495" t="s">
        <v>287</v>
      </c>
      <c r="L4495" t="s">
        <v>35</v>
      </c>
    </row>
    <row r="4496" spans="1:12" x14ac:dyDescent="0.25">
      <c r="A4496">
        <v>164</v>
      </c>
      <c r="B4496" s="93">
        <v>43285</v>
      </c>
      <c r="C4496">
        <v>7</v>
      </c>
      <c r="D4496" t="s">
        <v>93</v>
      </c>
      <c r="E4496">
        <v>2018</v>
      </c>
      <c r="F4496" t="s">
        <v>23</v>
      </c>
      <c r="G4496" t="s">
        <v>58</v>
      </c>
      <c r="H4496" t="s">
        <v>334</v>
      </c>
      <c r="I4496">
        <v>27.98</v>
      </c>
      <c r="J4496">
        <v>0</v>
      </c>
      <c r="K4496" t="s">
        <v>287</v>
      </c>
      <c r="L4496" t="s">
        <v>222</v>
      </c>
    </row>
    <row r="4497" spans="1:12" x14ac:dyDescent="0.25">
      <c r="A4497">
        <v>164</v>
      </c>
      <c r="B4497" s="93">
        <v>43291</v>
      </c>
      <c r="C4497">
        <v>7</v>
      </c>
      <c r="D4497" t="s">
        <v>93</v>
      </c>
      <c r="E4497">
        <v>2018</v>
      </c>
      <c r="F4497" t="s">
        <v>22</v>
      </c>
      <c r="G4497" t="s">
        <v>340</v>
      </c>
      <c r="H4497" t="s">
        <v>341</v>
      </c>
      <c r="I4497">
        <v>24.92</v>
      </c>
      <c r="J4497">
        <v>0</v>
      </c>
      <c r="K4497" t="s">
        <v>287</v>
      </c>
      <c r="L4497" t="s">
        <v>34</v>
      </c>
    </row>
    <row r="4498" spans="1:12" x14ac:dyDescent="0.25">
      <c r="A4498">
        <v>164</v>
      </c>
      <c r="B4498" s="93">
        <v>43291</v>
      </c>
      <c r="C4498">
        <v>7</v>
      </c>
      <c r="D4498" t="s">
        <v>93</v>
      </c>
      <c r="E4498">
        <v>2018</v>
      </c>
      <c r="F4498" t="s">
        <v>21</v>
      </c>
      <c r="G4498" t="s">
        <v>340</v>
      </c>
      <c r="H4498" t="s">
        <v>341</v>
      </c>
      <c r="I4498">
        <v>73.16</v>
      </c>
      <c r="J4498">
        <v>0</v>
      </c>
      <c r="K4498" t="s">
        <v>287</v>
      </c>
      <c r="L4498" t="s">
        <v>34</v>
      </c>
    </row>
    <row r="4499" spans="1:12" x14ac:dyDescent="0.25">
      <c r="A4499">
        <v>164</v>
      </c>
      <c r="B4499" s="93">
        <v>43306</v>
      </c>
      <c r="C4499">
        <v>7</v>
      </c>
      <c r="D4499" t="s">
        <v>93</v>
      </c>
      <c r="E4499">
        <v>2018</v>
      </c>
      <c r="F4499" t="s">
        <v>23</v>
      </c>
      <c r="G4499" t="s">
        <v>35</v>
      </c>
      <c r="H4499" t="s">
        <v>364</v>
      </c>
      <c r="I4499">
        <v>338</v>
      </c>
      <c r="J4499">
        <v>0</v>
      </c>
      <c r="K4499" t="s">
        <v>287</v>
      </c>
      <c r="L4499" t="s">
        <v>35</v>
      </c>
    </row>
    <row r="4500" spans="1:12" x14ac:dyDescent="0.25">
      <c r="A4500">
        <v>164</v>
      </c>
      <c r="B4500" s="93">
        <v>43654</v>
      </c>
      <c r="C4500">
        <v>7</v>
      </c>
      <c r="D4500" t="s">
        <v>93</v>
      </c>
      <c r="E4500">
        <v>2019</v>
      </c>
      <c r="F4500" t="s">
        <v>23</v>
      </c>
      <c r="G4500" t="s">
        <v>37</v>
      </c>
      <c r="H4500" t="s">
        <v>62</v>
      </c>
      <c r="I4500">
        <v>9</v>
      </c>
      <c r="J4500">
        <v>0</v>
      </c>
      <c r="K4500" t="s">
        <v>287</v>
      </c>
      <c r="L4500" t="s">
        <v>35</v>
      </c>
    </row>
    <row r="4501" spans="1:12" x14ac:dyDescent="0.25">
      <c r="A4501">
        <v>164</v>
      </c>
      <c r="B4501" s="93">
        <v>43671</v>
      </c>
      <c r="C4501">
        <v>7</v>
      </c>
      <c r="D4501" t="s">
        <v>93</v>
      </c>
      <c r="E4501">
        <v>2019</v>
      </c>
      <c r="F4501" t="s">
        <v>21</v>
      </c>
      <c r="G4501" t="s">
        <v>716</v>
      </c>
      <c r="H4501" t="s">
        <v>717</v>
      </c>
      <c r="I4501">
        <v>26.02</v>
      </c>
      <c r="J4501">
        <v>0</v>
      </c>
      <c r="K4501" t="s">
        <v>287</v>
      </c>
      <c r="L4501" t="s">
        <v>34</v>
      </c>
    </row>
    <row r="4502" spans="1:12" x14ac:dyDescent="0.25">
      <c r="A4502">
        <v>164</v>
      </c>
      <c r="B4502" s="93">
        <v>43672</v>
      </c>
      <c r="C4502">
        <v>7</v>
      </c>
      <c r="D4502" t="s">
        <v>93</v>
      </c>
      <c r="E4502">
        <v>2019</v>
      </c>
      <c r="F4502" t="s">
        <v>23</v>
      </c>
      <c r="G4502" t="s">
        <v>63</v>
      </c>
      <c r="H4502" t="s">
        <v>719</v>
      </c>
      <c r="I4502">
        <v>30</v>
      </c>
      <c r="J4502">
        <v>0</v>
      </c>
      <c r="K4502" t="s">
        <v>287</v>
      </c>
      <c r="L4502" t="s">
        <v>64</v>
      </c>
    </row>
    <row r="4503" spans="1:12" x14ac:dyDescent="0.25">
      <c r="A4503">
        <v>164</v>
      </c>
      <c r="B4503" s="93">
        <v>43675</v>
      </c>
      <c r="C4503">
        <v>7</v>
      </c>
      <c r="D4503" t="s">
        <v>93</v>
      </c>
      <c r="E4503">
        <v>2019</v>
      </c>
      <c r="F4503" t="s">
        <v>23</v>
      </c>
      <c r="G4503" t="s">
        <v>37</v>
      </c>
      <c r="H4503" t="s">
        <v>62</v>
      </c>
      <c r="I4503">
        <v>12</v>
      </c>
      <c r="J4503">
        <v>0</v>
      </c>
      <c r="K4503" t="s">
        <v>287</v>
      </c>
      <c r="L4503" t="s">
        <v>35</v>
      </c>
    </row>
    <row r="4504" spans="1:12" x14ac:dyDescent="0.25">
      <c r="A4504">
        <v>164</v>
      </c>
      <c r="B4504" s="93">
        <v>43676</v>
      </c>
      <c r="C4504">
        <v>7</v>
      </c>
      <c r="D4504" t="s">
        <v>93</v>
      </c>
      <c r="E4504">
        <v>2019</v>
      </c>
      <c r="F4504" t="s">
        <v>23</v>
      </c>
      <c r="G4504" t="s">
        <v>65</v>
      </c>
      <c r="H4504" t="s">
        <v>723</v>
      </c>
      <c r="I4504">
        <v>19</v>
      </c>
      <c r="J4504">
        <v>0</v>
      </c>
      <c r="K4504" t="s">
        <v>287</v>
      </c>
      <c r="L4504" t="s">
        <v>35</v>
      </c>
    </row>
    <row r="4505" spans="1:12" x14ac:dyDescent="0.25">
      <c r="A4505">
        <v>165</v>
      </c>
      <c r="B4505" s="93">
        <v>43654</v>
      </c>
      <c r="C4505">
        <v>7</v>
      </c>
      <c r="D4505" t="s">
        <v>93</v>
      </c>
      <c r="E4505">
        <v>2019</v>
      </c>
      <c r="F4505" t="s">
        <v>23</v>
      </c>
      <c r="G4505" t="s">
        <v>63</v>
      </c>
      <c r="H4505" t="s">
        <v>696</v>
      </c>
      <c r="I4505">
        <v>35.75</v>
      </c>
      <c r="J4505">
        <v>0</v>
      </c>
      <c r="K4505" t="s">
        <v>733</v>
      </c>
      <c r="L4505" t="s">
        <v>64</v>
      </c>
    </row>
    <row r="4506" spans="1:12" x14ac:dyDescent="0.25">
      <c r="A4506">
        <v>165</v>
      </c>
      <c r="B4506" s="93">
        <v>43658</v>
      </c>
      <c r="C4506">
        <v>7</v>
      </c>
      <c r="D4506" t="s">
        <v>93</v>
      </c>
      <c r="E4506">
        <v>2019</v>
      </c>
      <c r="F4506" t="s">
        <v>23</v>
      </c>
      <c r="G4506" t="s">
        <v>37</v>
      </c>
      <c r="H4506" t="s">
        <v>416</v>
      </c>
      <c r="I4506">
        <v>9.5500000000000007</v>
      </c>
      <c r="J4506">
        <v>0</v>
      </c>
      <c r="K4506" t="s">
        <v>733</v>
      </c>
      <c r="L4506" t="s">
        <v>35</v>
      </c>
    </row>
    <row r="4507" spans="1:12" x14ac:dyDescent="0.25">
      <c r="A4507">
        <v>165</v>
      </c>
      <c r="B4507" s="93">
        <v>43669</v>
      </c>
      <c r="C4507">
        <v>7</v>
      </c>
      <c r="D4507" t="s">
        <v>93</v>
      </c>
      <c r="E4507">
        <v>2019</v>
      </c>
      <c r="F4507" t="s">
        <v>23</v>
      </c>
      <c r="G4507" t="s">
        <v>63</v>
      </c>
      <c r="H4507" t="s">
        <v>714</v>
      </c>
      <c r="I4507">
        <v>32.130000000000003</v>
      </c>
      <c r="J4507">
        <v>0</v>
      </c>
      <c r="K4507" t="s">
        <v>733</v>
      </c>
      <c r="L4507" t="s">
        <v>64</v>
      </c>
    </row>
    <row r="4508" spans="1:12" x14ac:dyDescent="0.25">
      <c r="A4508">
        <v>165</v>
      </c>
      <c r="B4508" s="93">
        <v>43671</v>
      </c>
      <c r="C4508">
        <v>7</v>
      </c>
      <c r="D4508" t="s">
        <v>93</v>
      </c>
      <c r="E4508">
        <v>2019</v>
      </c>
      <c r="F4508" t="s">
        <v>22</v>
      </c>
      <c r="G4508" t="s">
        <v>716</v>
      </c>
      <c r="H4508" t="s">
        <v>717</v>
      </c>
      <c r="I4508">
        <v>44.13</v>
      </c>
      <c r="J4508">
        <v>0</v>
      </c>
      <c r="K4508" t="s">
        <v>733</v>
      </c>
      <c r="L4508" t="s">
        <v>34</v>
      </c>
    </row>
    <row r="4509" spans="1:12" x14ac:dyDescent="0.25">
      <c r="A4509">
        <v>196</v>
      </c>
      <c r="B4509" s="93">
        <v>43285</v>
      </c>
      <c r="C4509">
        <v>7</v>
      </c>
      <c r="D4509" t="s">
        <v>93</v>
      </c>
      <c r="E4509">
        <v>2018</v>
      </c>
      <c r="F4509" t="s">
        <v>23</v>
      </c>
      <c r="G4509" t="s">
        <v>37</v>
      </c>
      <c r="H4509" t="s">
        <v>59</v>
      </c>
      <c r="I4509">
        <v>2.9</v>
      </c>
      <c r="J4509">
        <v>0</v>
      </c>
      <c r="K4509" t="s">
        <v>288</v>
      </c>
      <c r="L4509" t="s">
        <v>35</v>
      </c>
    </row>
    <row r="4510" spans="1:12" x14ac:dyDescent="0.25">
      <c r="A4510">
        <v>196</v>
      </c>
      <c r="B4510" s="93">
        <v>43301</v>
      </c>
      <c r="C4510">
        <v>7</v>
      </c>
      <c r="D4510" t="s">
        <v>93</v>
      </c>
      <c r="E4510">
        <v>2018</v>
      </c>
      <c r="F4510" t="s">
        <v>23</v>
      </c>
      <c r="G4510" t="s">
        <v>37</v>
      </c>
      <c r="H4510" t="s">
        <v>59</v>
      </c>
      <c r="I4510">
        <v>7.35</v>
      </c>
      <c r="J4510">
        <v>0</v>
      </c>
      <c r="K4510" t="s">
        <v>288</v>
      </c>
      <c r="L4510" t="s">
        <v>35</v>
      </c>
    </row>
    <row r="4511" spans="1:12" x14ac:dyDescent="0.25">
      <c r="A4511">
        <v>196</v>
      </c>
      <c r="B4511" s="93">
        <v>43306</v>
      </c>
      <c r="C4511">
        <v>7</v>
      </c>
      <c r="D4511" t="s">
        <v>93</v>
      </c>
      <c r="E4511">
        <v>2018</v>
      </c>
      <c r="F4511" t="s">
        <v>23</v>
      </c>
      <c r="G4511" t="s">
        <v>362</v>
      </c>
      <c r="H4511" t="s">
        <v>363</v>
      </c>
      <c r="I4511">
        <v>38.729999999999997</v>
      </c>
      <c r="J4511">
        <v>0</v>
      </c>
      <c r="K4511" t="s">
        <v>288</v>
      </c>
      <c r="L4511" t="s">
        <v>34</v>
      </c>
    </row>
    <row r="4512" spans="1:12" x14ac:dyDescent="0.25">
      <c r="A4512">
        <v>196</v>
      </c>
      <c r="B4512" s="93">
        <v>43308</v>
      </c>
      <c r="C4512">
        <v>7</v>
      </c>
      <c r="D4512" t="s">
        <v>93</v>
      </c>
      <c r="E4512">
        <v>2018</v>
      </c>
      <c r="F4512" t="s">
        <v>23</v>
      </c>
      <c r="G4512" t="s">
        <v>37</v>
      </c>
      <c r="H4512" t="s">
        <v>59</v>
      </c>
      <c r="I4512">
        <v>1.8</v>
      </c>
      <c r="J4512">
        <v>0</v>
      </c>
      <c r="K4512" t="s">
        <v>288</v>
      </c>
      <c r="L4512" t="s">
        <v>35</v>
      </c>
    </row>
    <row r="4513" spans="1:12" x14ac:dyDescent="0.25">
      <c r="A4513">
        <v>196</v>
      </c>
      <c r="B4513" s="93">
        <v>43671</v>
      </c>
      <c r="C4513">
        <v>7</v>
      </c>
      <c r="D4513" t="s">
        <v>93</v>
      </c>
      <c r="E4513">
        <v>2019</v>
      </c>
      <c r="F4513" t="s">
        <v>23</v>
      </c>
      <c r="G4513" t="s">
        <v>37</v>
      </c>
      <c r="H4513" t="s">
        <v>59</v>
      </c>
      <c r="I4513">
        <v>21.9</v>
      </c>
      <c r="J4513">
        <v>0</v>
      </c>
      <c r="K4513" t="s">
        <v>288</v>
      </c>
      <c r="L4513" t="s">
        <v>35</v>
      </c>
    </row>
    <row r="4514" spans="1:12" x14ac:dyDescent="0.25">
      <c r="A4514">
        <v>1</v>
      </c>
      <c r="B4514" s="93">
        <v>43252</v>
      </c>
      <c r="C4514">
        <v>6</v>
      </c>
      <c r="D4514" t="s">
        <v>92</v>
      </c>
      <c r="E4514">
        <v>2018</v>
      </c>
      <c r="F4514" t="s">
        <v>23</v>
      </c>
      <c r="G4514" t="s">
        <v>63</v>
      </c>
      <c r="H4514" t="s">
        <v>289</v>
      </c>
      <c r="I4514">
        <v>10.75</v>
      </c>
      <c r="J4514">
        <v>0</v>
      </c>
      <c r="K4514" t="s">
        <v>221</v>
      </c>
      <c r="L4514" t="s">
        <v>64</v>
      </c>
    </row>
    <row r="4515" spans="1:12" x14ac:dyDescent="0.25">
      <c r="A4515">
        <v>1</v>
      </c>
      <c r="B4515" s="93">
        <v>43265</v>
      </c>
      <c r="C4515">
        <v>6</v>
      </c>
      <c r="D4515" t="s">
        <v>92</v>
      </c>
      <c r="E4515">
        <v>2018</v>
      </c>
      <c r="F4515" t="s">
        <v>23</v>
      </c>
      <c r="G4515" t="s">
        <v>37</v>
      </c>
      <c r="H4515" t="s">
        <v>154</v>
      </c>
      <c r="I4515">
        <v>5</v>
      </c>
      <c r="J4515">
        <v>0</v>
      </c>
      <c r="K4515" t="s">
        <v>221</v>
      </c>
      <c r="L4515" t="s">
        <v>35</v>
      </c>
    </row>
    <row r="4516" spans="1:12" x14ac:dyDescent="0.25">
      <c r="A4516">
        <v>1</v>
      </c>
      <c r="B4516" s="93">
        <v>43270</v>
      </c>
      <c r="C4516">
        <v>6</v>
      </c>
      <c r="D4516" t="s">
        <v>92</v>
      </c>
      <c r="E4516">
        <v>2018</v>
      </c>
      <c r="F4516" t="s">
        <v>23</v>
      </c>
      <c r="G4516" t="s">
        <v>37</v>
      </c>
      <c r="H4516" t="s">
        <v>154</v>
      </c>
      <c r="I4516">
        <v>10</v>
      </c>
      <c r="J4516">
        <v>0</v>
      </c>
      <c r="K4516" t="s">
        <v>221</v>
      </c>
      <c r="L4516" t="s">
        <v>35</v>
      </c>
    </row>
    <row r="4517" spans="1:12" x14ac:dyDescent="0.25">
      <c r="A4517">
        <v>1</v>
      </c>
      <c r="B4517" s="93">
        <v>43271</v>
      </c>
      <c r="C4517">
        <v>6</v>
      </c>
      <c r="D4517" t="s">
        <v>92</v>
      </c>
      <c r="E4517">
        <v>2018</v>
      </c>
      <c r="F4517" t="s">
        <v>23</v>
      </c>
      <c r="G4517" t="s">
        <v>63</v>
      </c>
      <c r="H4517" t="s">
        <v>316</v>
      </c>
      <c r="I4517">
        <v>42.13</v>
      </c>
      <c r="J4517">
        <v>0</v>
      </c>
      <c r="K4517" t="s">
        <v>221</v>
      </c>
      <c r="L4517" t="s">
        <v>64</v>
      </c>
    </row>
    <row r="4518" spans="1:12" x14ac:dyDescent="0.25">
      <c r="A4518">
        <v>1</v>
      </c>
      <c r="B4518" s="93">
        <v>43276</v>
      </c>
      <c r="C4518">
        <v>6</v>
      </c>
      <c r="D4518" t="s">
        <v>92</v>
      </c>
      <c r="E4518">
        <v>2018</v>
      </c>
      <c r="F4518" t="s">
        <v>22</v>
      </c>
      <c r="G4518" t="s">
        <v>323</v>
      </c>
      <c r="H4518" t="s">
        <v>324</v>
      </c>
      <c r="I4518">
        <v>24.18</v>
      </c>
      <c r="J4518">
        <v>0</v>
      </c>
      <c r="K4518" t="s">
        <v>221</v>
      </c>
      <c r="L4518" t="s">
        <v>34</v>
      </c>
    </row>
    <row r="4519" spans="1:12" x14ac:dyDescent="0.25">
      <c r="A4519">
        <v>1</v>
      </c>
      <c r="B4519" s="93">
        <v>43626</v>
      </c>
      <c r="C4519">
        <v>6</v>
      </c>
      <c r="D4519" t="s">
        <v>92</v>
      </c>
      <c r="E4519">
        <v>2019</v>
      </c>
      <c r="F4519" t="s">
        <v>23</v>
      </c>
      <c r="G4519" t="s">
        <v>58</v>
      </c>
      <c r="H4519" t="s">
        <v>665</v>
      </c>
      <c r="I4519">
        <v>83.03</v>
      </c>
      <c r="J4519">
        <v>0</v>
      </c>
      <c r="K4519" t="s">
        <v>221</v>
      </c>
      <c r="L4519" t="s">
        <v>222</v>
      </c>
    </row>
    <row r="4520" spans="1:12" x14ac:dyDescent="0.25">
      <c r="A4520">
        <v>2</v>
      </c>
      <c r="B4520" s="93">
        <v>43257</v>
      </c>
      <c r="C4520">
        <v>6</v>
      </c>
      <c r="D4520" t="s">
        <v>92</v>
      </c>
      <c r="E4520">
        <v>2018</v>
      </c>
      <c r="F4520" t="s">
        <v>23</v>
      </c>
      <c r="G4520" t="s">
        <v>64</v>
      </c>
      <c r="H4520" t="s">
        <v>297</v>
      </c>
      <c r="I4520">
        <v>48.2</v>
      </c>
      <c r="J4520">
        <v>0</v>
      </c>
      <c r="K4520" t="s">
        <v>223</v>
      </c>
      <c r="L4520" t="s">
        <v>64</v>
      </c>
    </row>
    <row r="4521" spans="1:12" x14ac:dyDescent="0.25">
      <c r="A4521">
        <v>2</v>
      </c>
      <c r="B4521" s="93">
        <v>43260</v>
      </c>
      <c r="C4521">
        <v>6</v>
      </c>
      <c r="D4521" t="s">
        <v>92</v>
      </c>
      <c r="E4521">
        <v>2018</v>
      </c>
      <c r="F4521" t="s">
        <v>23</v>
      </c>
      <c r="G4521" t="s">
        <v>300</v>
      </c>
      <c r="H4521" t="s">
        <v>301</v>
      </c>
      <c r="I4521">
        <v>54.12</v>
      </c>
      <c r="J4521">
        <v>0</v>
      </c>
      <c r="K4521" t="s">
        <v>223</v>
      </c>
      <c r="L4521" t="s">
        <v>34</v>
      </c>
    </row>
    <row r="4522" spans="1:12" x14ac:dyDescent="0.25">
      <c r="A4522">
        <v>2</v>
      </c>
      <c r="B4522" s="93">
        <v>43626</v>
      </c>
      <c r="C4522">
        <v>6</v>
      </c>
      <c r="D4522" t="s">
        <v>92</v>
      </c>
      <c r="E4522">
        <v>2019</v>
      </c>
      <c r="F4522" t="s">
        <v>23</v>
      </c>
      <c r="G4522" t="s">
        <v>37</v>
      </c>
      <c r="H4522" t="s">
        <v>448</v>
      </c>
      <c r="I4522">
        <v>3</v>
      </c>
      <c r="J4522">
        <v>0</v>
      </c>
      <c r="K4522" t="s">
        <v>223</v>
      </c>
      <c r="L4522" t="s">
        <v>35</v>
      </c>
    </row>
    <row r="4523" spans="1:12" x14ac:dyDescent="0.25">
      <c r="A4523">
        <v>3</v>
      </c>
      <c r="B4523" s="93">
        <v>43252</v>
      </c>
      <c r="C4523">
        <v>6</v>
      </c>
      <c r="D4523" t="s">
        <v>92</v>
      </c>
      <c r="E4523">
        <v>2018</v>
      </c>
      <c r="F4523" t="s">
        <v>23</v>
      </c>
      <c r="G4523" t="s">
        <v>63</v>
      </c>
      <c r="H4523" t="s">
        <v>289</v>
      </c>
      <c r="I4523">
        <v>8.6999999999999993</v>
      </c>
      <c r="J4523">
        <v>0</v>
      </c>
      <c r="K4523" t="s">
        <v>224</v>
      </c>
      <c r="L4523" t="s">
        <v>64</v>
      </c>
    </row>
    <row r="4524" spans="1:12" x14ac:dyDescent="0.25">
      <c r="A4524">
        <v>3</v>
      </c>
      <c r="B4524" s="93">
        <v>43252</v>
      </c>
      <c r="C4524">
        <v>6</v>
      </c>
      <c r="D4524" t="s">
        <v>92</v>
      </c>
      <c r="E4524">
        <v>2018</v>
      </c>
      <c r="F4524" t="s">
        <v>23</v>
      </c>
      <c r="G4524" t="s">
        <v>64</v>
      </c>
      <c r="H4524" t="s">
        <v>289</v>
      </c>
      <c r="I4524">
        <v>187.5</v>
      </c>
      <c r="J4524">
        <v>0</v>
      </c>
      <c r="K4524" t="s">
        <v>224</v>
      </c>
      <c r="L4524" t="s">
        <v>64</v>
      </c>
    </row>
    <row r="4525" spans="1:12" x14ac:dyDescent="0.25">
      <c r="A4525">
        <v>3</v>
      </c>
      <c r="B4525" s="93">
        <v>43264</v>
      </c>
      <c r="C4525">
        <v>6</v>
      </c>
      <c r="D4525" t="s">
        <v>92</v>
      </c>
      <c r="E4525">
        <v>2018</v>
      </c>
      <c r="F4525" t="s">
        <v>21</v>
      </c>
      <c r="G4525" t="s">
        <v>36</v>
      </c>
      <c r="H4525" t="s">
        <v>305</v>
      </c>
      <c r="I4525">
        <v>8</v>
      </c>
      <c r="J4525">
        <v>0</v>
      </c>
      <c r="K4525" t="s">
        <v>224</v>
      </c>
      <c r="L4525" t="s">
        <v>222</v>
      </c>
    </row>
    <row r="4526" spans="1:12" x14ac:dyDescent="0.25">
      <c r="A4526">
        <v>3</v>
      </c>
      <c r="B4526" s="93">
        <v>43273</v>
      </c>
      <c r="C4526">
        <v>6</v>
      </c>
      <c r="D4526" t="s">
        <v>92</v>
      </c>
      <c r="E4526">
        <v>2018</v>
      </c>
      <c r="F4526" t="s">
        <v>23</v>
      </c>
      <c r="G4526" t="s">
        <v>37</v>
      </c>
      <c r="H4526" t="s">
        <v>61</v>
      </c>
      <c r="I4526">
        <v>3.5</v>
      </c>
      <c r="J4526">
        <v>0</v>
      </c>
      <c r="K4526" t="s">
        <v>224</v>
      </c>
      <c r="L4526" t="s">
        <v>35</v>
      </c>
    </row>
    <row r="4527" spans="1:12" x14ac:dyDescent="0.25">
      <c r="A4527">
        <v>3</v>
      </c>
      <c r="B4527" s="93">
        <v>43620</v>
      </c>
      <c r="C4527">
        <v>6</v>
      </c>
      <c r="D4527" t="s">
        <v>92</v>
      </c>
      <c r="E4527">
        <v>2019</v>
      </c>
      <c r="F4527" t="s">
        <v>23</v>
      </c>
      <c r="G4527" t="s">
        <v>37</v>
      </c>
      <c r="H4527" t="s">
        <v>61</v>
      </c>
      <c r="I4527">
        <v>2.4</v>
      </c>
      <c r="J4527">
        <v>0</v>
      </c>
      <c r="K4527" t="s">
        <v>224</v>
      </c>
      <c r="L4527" t="s">
        <v>35</v>
      </c>
    </row>
    <row r="4528" spans="1:12" x14ac:dyDescent="0.25">
      <c r="A4528">
        <v>3</v>
      </c>
      <c r="B4528" s="93">
        <v>43630</v>
      </c>
      <c r="C4528">
        <v>6</v>
      </c>
      <c r="D4528" t="s">
        <v>92</v>
      </c>
      <c r="E4528">
        <v>2019</v>
      </c>
      <c r="F4528" t="s">
        <v>23</v>
      </c>
      <c r="G4528" t="s">
        <v>37</v>
      </c>
      <c r="H4528" t="s">
        <v>61</v>
      </c>
      <c r="I4528">
        <v>8.35</v>
      </c>
      <c r="J4528">
        <v>0</v>
      </c>
      <c r="K4528" t="s">
        <v>224</v>
      </c>
      <c r="L4528" t="s">
        <v>35</v>
      </c>
    </row>
    <row r="4529" spans="1:12" x14ac:dyDescent="0.25">
      <c r="A4529">
        <v>4</v>
      </c>
      <c r="B4529" s="93">
        <v>43262</v>
      </c>
      <c r="C4529">
        <v>6</v>
      </c>
      <c r="D4529" t="s">
        <v>92</v>
      </c>
      <c r="E4529">
        <v>2018</v>
      </c>
      <c r="F4529" t="s">
        <v>23</v>
      </c>
      <c r="G4529" t="s">
        <v>63</v>
      </c>
      <c r="H4529" t="s">
        <v>302</v>
      </c>
      <c r="I4529">
        <v>53.41</v>
      </c>
      <c r="J4529">
        <v>0</v>
      </c>
      <c r="K4529" t="s">
        <v>225</v>
      </c>
      <c r="L4529" t="s">
        <v>64</v>
      </c>
    </row>
    <row r="4530" spans="1:12" x14ac:dyDescent="0.25">
      <c r="A4530">
        <v>4</v>
      </c>
      <c r="B4530" s="93">
        <v>43622</v>
      </c>
      <c r="C4530">
        <v>6</v>
      </c>
      <c r="D4530" t="s">
        <v>92</v>
      </c>
      <c r="E4530">
        <v>2019</v>
      </c>
      <c r="F4530" t="s">
        <v>23</v>
      </c>
      <c r="G4530" t="s">
        <v>37</v>
      </c>
      <c r="H4530" t="s">
        <v>183</v>
      </c>
      <c r="I4530">
        <v>2.4</v>
      </c>
      <c r="J4530">
        <v>0</v>
      </c>
      <c r="K4530" t="s">
        <v>225</v>
      </c>
      <c r="L4530" t="s">
        <v>35</v>
      </c>
    </row>
    <row r="4531" spans="1:12" x14ac:dyDescent="0.25">
      <c r="A4531">
        <v>4</v>
      </c>
      <c r="B4531" s="93">
        <v>43624</v>
      </c>
      <c r="C4531">
        <v>6</v>
      </c>
      <c r="D4531" t="s">
        <v>92</v>
      </c>
      <c r="E4531">
        <v>2019</v>
      </c>
      <c r="F4531" t="s">
        <v>23</v>
      </c>
      <c r="G4531" t="s">
        <v>37</v>
      </c>
      <c r="H4531" t="s">
        <v>183</v>
      </c>
      <c r="I4531">
        <v>3</v>
      </c>
      <c r="J4531">
        <v>0</v>
      </c>
      <c r="K4531" t="s">
        <v>225</v>
      </c>
      <c r="L4531" t="s">
        <v>35</v>
      </c>
    </row>
    <row r="4532" spans="1:12" x14ac:dyDescent="0.25">
      <c r="A4532">
        <v>4</v>
      </c>
      <c r="B4532" s="93">
        <v>43633</v>
      </c>
      <c r="C4532">
        <v>6</v>
      </c>
      <c r="D4532" t="s">
        <v>92</v>
      </c>
      <c r="E4532">
        <v>2019</v>
      </c>
      <c r="F4532" t="s">
        <v>23</v>
      </c>
      <c r="G4532" t="s">
        <v>63</v>
      </c>
      <c r="H4532" t="s">
        <v>674</v>
      </c>
      <c r="I4532">
        <v>41.83</v>
      </c>
      <c r="J4532">
        <v>0</v>
      </c>
      <c r="K4532" t="s">
        <v>225</v>
      </c>
      <c r="L4532" t="s">
        <v>64</v>
      </c>
    </row>
    <row r="4533" spans="1:12" x14ac:dyDescent="0.25">
      <c r="A4533">
        <v>4</v>
      </c>
      <c r="B4533" s="93">
        <v>43635</v>
      </c>
      <c r="C4533">
        <v>6</v>
      </c>
      <c r="D4533" t="s">
        <v>92</v>
      </c>
      <c r="E4533">
        <v>2019</v>
      </c>
      <c r="F4533" t="s">
        <v>23</v>
      </c>
      <c r="G4533" t="s">
        <v>37</v>
      </c>
      <c r="H4533" t="s">
        <v>183</v>
      </c>
      <c r="I4533">
        <v>2.4</v>
      </c>
      <c r="J4533">
        <v>0</v>
      </c>
      <c r="K4533" t="s">
        <v>225</v>
      </c>
      <c r="L4533" t="s">
        <v>35</v>
      </c>
    </row>
    <row r="4534" spans="1:12" x14ac:dyDescent="0.25">
      <c r="A4534">
        <v>4</v>
      </c>
      <c r="B4534" s="93">
        <v>43640</v>
      </c>
      <c r="C4534">
        <v>6</v>
      </c>
      <c r="D4534" t="s">
        <v>92</v>
      </c>
      <c r="E4534">
        <v>2019</v>
      </c>
      <c r="F4534" t="s">
        <v>23</v>
      </c>
      <c r="G4534" t="s">
        <v>37</v>
      </c>
      <c r="H4534" t="s">
        <v>183</v>
      </c>
      <c r="I4534">
        <v>2.25</v>
      </c>
      <c r="J4534">
        <v>0</v>
      </c>
      <c r="K4534" t="s">
        <v>225</v>
      </c>
      <c r="L4534" t="s">
        <v>35</v>
      </c>
    </row>
    <row r="4535" spans="1:12" x14ac:dyDescent="0.25">
      <c r="A4535">
        <v>5</v>
      </c>
      <c r="B4535" s="93">
        <v>43252</v>
      </c>
      <c r="C4535">
        <v>6</v>
      </c>
      <c r="D4535" t="s">
        <v>92</v>
      </c>
      <c r="E4535">
        <v>2018</v>
      </c>
      <c r="F4535" t="s">
        <v>23</v>
      </c>
      <c r="G4535" t="s">
        <v>36</v>
      </c>
      <c r="H4535" t="s">
        <v>289</v>
      </c>
      <c r="I4535">
        <v>8</v>
      </c>
      <c r="J4535">
        <v>0</v>
      </c>
      <c r="K4535" t="s">
        <v>226</v>
      </c>
      <c r="L4535" t="s">
        <v>222</v>
      </c>
    </row>
    <row r="4536" spans="1:12" x14ac:dyDescent="0.25">
      <c r="A4536">
        <v>5</v>
      </c>
      <c r="B4536" s="93">
        <v>43259</v>
      </c>
      <c r="C4536">
        <v>6</v>
      </c>
      <c r="D4536" t="s">
        <v>92</v>
      </c>
      <c r="E4536">
        <v>2018</v>
      </c>
      <c r="F4536" t="s">
        <v>21</v>
      </c>
      <c r="G4536" t="s">
        <v>36</v>
      </c>
      <c r="H4536" t="s">
        <v>299</v>
      </c>
      <c r="I4536">
        <v>8</v>
      </c>
      <c r="J4536">
        <v>0</v>
      </c>
      <c r="K4536" t="s">
        <v>226</v>
      </c>
      <c r="L4536" t="s">
        <v>222</v>
      </c>
    </row>
    <row r="4537" spans="1:12" x14ac:dyDescent="0.25">
      <c r="A4537">
        <v>5</v>
      </c>
      <c r="B4537" s="93">
        <v>43259</v>
      </c>
      <c r="C4537">
        <v>6</v>
      </c>
      <c r="D4537" t="s">
        <v>92</v>
      </c>
      <c r="E4537">
        <v>2018</v>
      </c>
      <c r="F4537" t="s">
        <v>23</v>
      </c>
      <c r="G4537" t="s">
        <v>37</v>
      </c>
      <c r="H4537" t="s">
        <v>129</v>
      </c>
      <c r="I4537">
        <v>9.1999999999999993</v>
      </c>
      <c r="J4537">
        <v>0</v>
      </c>
      <c r="K4537" t="s">
        <v>226</v>
      </c>
      <c r="L4537" t="s">
        <v>35</v>
      </c>
    </row>
    <row r="4538" spans="1:12" x14ac:dyDescent="0.25">
      <c r="A4538">
        <v>5</v>
      </c>
      <c r="B4538" s="93">
        <v>43260</v>
      </c>
      <c r="C4538">
        <v>6</v>
      </c>
      <c r="D4538" t="s">
        <v>92</v>
      </c>
      <c r="E4538">
        <v>2018</v>
      </c>
      <c r="F4538" t="s">
        <v>22</v>
      </c>
      <c r="G4538" t="s">
        <v>300</v>
      </c>
      <c r="H4538" t="s">
        <v>301</v>
      </c>
      <c r="I4538">
        <v>31.74</v>
      </c>
      <c r="J4538">
        <v>0</v>
      </c>
      <c r="K4538" t="s">
        <v>226</v>
      </c>
      <c r="L4538" t="s">
        <v>34</v>
      </c>
    </row>
    <row r="4539" spans="1:12" x14ac:dyDescent="0.25">
      <c r="A4539">
        <v>5</v>
      </c>
      <c r="B4539" s="93">
        <v>43260</v>
      </c>
      <c r="C4539">
        <v>6</v>
      </c>
      <c r="D4539" t="s">
        <v>92</v>
      </c>
      <c r="E4539">
        <v>2018</v>
      </c>
      <c r="F4539" t="s">
        <v>21</v>
      </c>
      <c r="G4539" t="s">
        <v>300</v>
      </c>
      <c r="H4539" t="s">
        <v>301</v>
      </c>
      <c r="I4539">
        <v>941.68</v>
      </c>
      <c r="J4539">
        <v>0</v>
      </c>
      <c r="K4539" t="s">
        <v>226</v>
      </c>
      <c r="L4539" t="s">
        <v>34</v>
      </c>
    </row>
    <row r="4540" spans="1:12" x14ac:dyDescent="0.25">
      <c r="A4540">
        <v>5</v>
      </c>
      <c r="B4540" s="93">
        <v>43265</v>
      </c>
      <c r="C4540">
        <v>6</v>
      </c>
      <c r="D4540" t="s">
        <v>92</v>
      </c>
      <c r="E4540">
        <v>2018</v>
      </c>
      <c r="F4540" t="s">
        <v>21</v>
      </c>
      <c r="G4540" t="s">
        <v>36</v>
      </c>
      <c r="H4540" t="s">
        <v>306</v>
      </c>
      <c r="I4540">
        <v>16</v>
      </c>
      <c r="J4540">
        <v>0</v>
      </c>
      <c r="K4540" t="s">
        <v>226</v>
      </c>
      <c r="L4540" t="s">
        <v>222</v>
      </c>
    </row>
    <row r="4541" spans="1:12" x14ac:dyDescent="0.25">
      <c r="A4541">
        <v>5</v>
      </c>
      <c r="B4541" s="93">
        <v>43271</v>
      </c>
      <c r="C4541">
        <v>6</v>
      </c>
      <c r="D4541" t="s">
        <v>92</v>
      </c>
      <c r="E4541">
        <v>2018</v>
      </c>
      <c r="F4541" t="s">
        <v>23</v>
      </c>
      <c r="G4541" t="s">
        <v>58</v>
      </c>
      <c r="H4541" t="s">
        <v>316</v>
      </c>
      <c r="I4541">
        <v>113.93</v>
      </c>
      <c r="J4541">
        <v>0</v>
      </c>
      <c r="K4541" t="s">
        <v>226</v>
      </c>
      <c r="L4541" t="s">
        <v>222</v>
      </c>
    </row>
    <row r="4542" spans="1:12" x14ac:dyDescent="0.25">
      <c r="A4542">
        <v>5</v>
      </c>
      <c r="B4542" s="93">
        <v>43271</v>
      </c>
      <c r="C4542">
        <v>6</v>
      </c>
      <c r="D4542" t="s">
        <v>92</v>
      </c>
      <c r="E4542">
        <v>2018</v>
      </c>
      <c r="F4542" t="s">
        <v>23</v>
      </c>
      <c r="G4542" t="s">
        <v>63</v>
      </c>
      <c r="H4542" t="s">
        <v>316</v>
      </c>
      <c r="I4542">
        <v>211</v>
      </c>
      <c r="J4542">
        <v>0</v>
      </c>
      <c r="K4542" t="s">
        <v>226</v>
      </c>
      <c r="L4542" t="s">
        <v>64</v>
      </c>
    </row>
    <row r="4543" spans="1:12" x14ac:dyDescent="0.25">
      <c r="A4543">
        <v>5</v>
      </c>
      <c r="B4543" s="93">
        <v>43276</v>
      </c>
      <c r="C4543">
        <v>6</v>
      </c>
      <c r="D4543" t="s">
        <v>92</v>
      </c>
      <c r="E4543">
        <v>2018</v>
      </c>
      <c r="F4543" t="s">
        <v>22</v>
      </c>
      <c r="G4543" t="s">
        <v>323</v>
      </c>
      <c r="H4543" t="s">
        <v>324</v>
      </c>
      <c r="I4543">
        <v>33.28</v>
      </c>
      <c r="J4543">
        <v>0</v>
      </c>
      <c r="K4543" t="s">
        <v>226</v>
      </c>
      <c r="L4543" t="s">
        <v>34</v>
      </c>
    </row>
    <row r="4544" spans="1:12" x14ac:dyDescent="0.25">
      <c r="A4544">
        <v>5</v>
      </c>
      <c r="B4544" s="93">
        <v>43276</v>
      </c>
      <c r="C4544">
        <v>6</v>
      </c>
      <c r="D4544" t="s">
        <v>92</v>
      </c>
      <c r="E4544">
        <v>2018</v>
      </c>
      <c r="F4544" t="s">
        <v>23</v>
      </c>
      <c r="G4544" t="s">
        <v>323</v>
      </c>
      <c r="H4544" t="s">
        <v>324</v>
      </c>
      <c r="I4544">
        <v>101.33</v>
      </c>
      <c r="J4544">
        <v>0</v>
      </c>
      <c r="K4544" t="s">
        <v>226</v>
      </c>
      <c r="L4544" t="s">
        <v>34</v>
      </c>
    </row>
    <row r="4545" spans="1:12" x14ac:dyDescent="0.25">
      <c r="A4545">
        <v>5</v>
      </c>
      <c r="B4545" s="93">
        <v>43276</v>
      </c>
      <c r="C4545">
        <v>6</v>
      </c>
      <c r="D4545" t="s">
        <v>92</v>
      </c>
      <c r="E4545">
        <v>2018</v>
      </c>
      <c r="F4545" t="s">
        <v>21</v>
      </c>
      <c r="G4545" t="s">
        <v>323</v>
      </c>
      <c r="H4545" t="s">
        <v>324</v>
      </c>
      <c r="I4545">
        <v>927.86</v>
      </c>
      <c r="J4545">
        <v>0</v>
      </c>
      <c r="K4545" t="s">
        <v>226</v>
      </c>
      <c r="L4545" t="s">
        <v>34</v>
      </c>
    </row>
    <row r="4546" spans="1:12" x14ac:dyDescent="0.25">
      <c r="A4546">
        <v>5</v>
      </c>
      <c r="B4546" s="93">
        <v>43279</v>
      </c>
      <c r="C4546">
        <v>6</v>
      </c>
      <c r="D4546" t="s">
        <v>92</v>
      </c>
      <c r="E4546">
        <v>2018</v>
      </c>
      <c r="F4546" t="s">
        <v>22</v>
      </c>
      <c r="G4546" t="s">
        <v>36</v>
      </c>
      <c r="H4546" t="s">
        <v>329</v>
      </c>
      <c r="I4546">
        <v>8</v>
      </c>
      <c r="J4546">
        <v>0</v>
      </c>
      <c r="K4546" t="s">
        <v>226</v>
      </c>
      <c r="L4546" t="s">
        <v>222</v>
      </c>
    </row>
    <row r="4547" spans="1:12" x14ac:dyDescent="0.25">
      <c r="A4547">
        <v>5</v>
      </c>
      <c r="B4547" s="93">
        <v>43279</v>
      </c>
      <c r="C4547">
        <v>6</v>
      </c>
      <c r="D4547" t="s">
        <v>92</v>
      </c>
      <c r="E4547">
        <v>2018</v>
      </c>
      <c r="F4547" t="s">
        <v>21</v>
      </c>
      <c r="G4547" t="s">
        <v>36</v>
      </c>
      <c r="H4547" t="s">
        <v>329</v>
      </c>
      <c r="I4547">
        <v>24</v>
      </c>
      <c r="J4547">
        <v>0</v>
      </c>
      <c r="K4547" t="s">
        <v>226</v>
      </c>
      <c r="L4547" t="s">
        <v>222</v>
      </c>
    </row>
    <row r="4548" spans="1:12" x14ac:dyDescent="0.25">
      <c r="A4548">
        <v>5</v>
      </c>
      <c r="B4548" s="93">
        <v>43281</v>
      </c>
      <c r="C4548">
        <v>6</v>
      </c>
      <c r="D4548" t="s">
        <v>92</v>
      </c>
      <c r="E4548">
        <v>2018</v>
      </c>
      <c r="F4548" t="s">
        <v>23</v>
      </c>
      <c r="G4548" t="s">
        <v>37</v>
      </c>
      <c r="H4548" t="s">
        <v>129</v>
      </c>
      <c r="I4548">
        <v>1.8</v>
      </c>
      <c r="J4548">
        <v>0</v>
      </c>
      <c r="K4548" t="s">
        <v>226</v>
      </c>
      <c r="L4548" t="s">
        <v>35</v>
      </c>
    </row>
    <row r="4549" spans="1:12" x14ac:dyDescent="0.25">
      <c r="A4549">
        <v>5</v>
      </c>
      <c r="B4549" s="93">
        <v>43622</v>
      </c>
      <c r="C4549">
        <v>6</v>
      </c>
      <c r="D4549" t="s">
        <v>92</v>
      </c>
      <c r="E4549">
        <v>2019</v>
      </c>
      <c r="F4549" t="s">
        <v>21</v>
      </c>
      <c r="G4549" t="s">
        <v>660</v>
      </c>
      <c r="H4549" t="s">
        <v>661</v>
      </c>
      <c r="I4549">
        <v>8</v>
      </c>
      <c r="J4549">
        <v>0</v>
      </c>
      <c r="K4549" t="s">
        <v>226</v>
      </c>
      <c r="L4549" t="s">
        <v>222</v>
      </c>
    </row>
    <row r="4550" spans="1:12" x14ac:dyDescent="0.25">
      <c r="A4550">
        <v>5</v>
      </c>
      <c r="B4550" s="93">
        <v>43622</v>
      </c>
      <c r="C4550">
        <v>6</v>
      </c>
      <c r="D4550" t="s">
        <v>92</v>
      </c>
      <c r="E4550">
        <v>2019</v>
      </c>
      <c r="F4550" t="s">
        <v>21</v>
      </c>
      <c r="G4550" t="s">
        <v>36</v>
      </c>
      <c r="H4550" t="s">
        <v>659</v>
      </c>
      <c r="I4550">
        <v>8</v>
      </c>
      <c r="J4550">
        <v>0</v>
      </c>
      <c r="K4550" t="s">
        <v>226</v>
      </c>
      <c r="L4550" t="s">
        <v>222</v>
      </c>
    </row>
    <row r="4551" spans="1:12" x14ac:dyDescent="0.25">
      <c r="A4551">
        <v>5</v>
      </c>
      <c r="B4551" s="93">
        <v>43624</v>
      </c>
      <c r="C4551">
        <v>6</v>
      </c>
      <c r="D4551" t="s">
        <v>92</v>
      </c>
      <c r="E4551">
        <v>2019</v>
      </c>
      <c r="F4551" t="s">
        <v>21</v>
      </c>
      <c r="G4551" t="s">
        <v>36</v>
      </c>
      <c r="H4551" t="s">
        <v>664</v>
      </c>
      <c r="I4551">
        <v>8</v>
      </c>
      <c r="J4551">
        <v>0</v>
      </c>
      <c r="K4551" t="s">
        <v>226</v>
      </c>
      <c r="L4551" t="s">
        <v>222</v>
      </c>
    </row>
    <row r="4552" spans="1:12" x14ac:dyDescent="0.25">
      <c r="A4552">
        <v>5</v>
      </c>
      <c r="B4552" s="93">
        <v>43624</v>
      </c>
      <c r="C4552">
        <v>6</v>
      </c>
      <c r="D4552" t="s">
        <v>92</v>
      </c>
      <c r="E4552">
        <v>2019</v>
      </c>
      <c r="F4552" t="s">
        <v>21</v>
      </c>
      <c r="G4552" t="s">
        <v>58</v>
      </c>
      <c r="H4552" t="s">
        <v>664</v>
      </c>
      <c r="I4552">
        <v>8</v>
      </c>
      <c r="J4552">
        <v>0</v>
      </c>
      <c r="K4552" t="s">
        <v>226</v>
      </c>
      <c r="L4552" t="s">
        <v>222</v>
      </c>
    </row>
    <row r="4553" spans="1:12" x14ac:dyDescent="0.25">
      <c r="A4553">
        <v>5</v>
      </c>
      <c r="B4553" s="93">
        <v>43626</v>
      </c>
      <c r="C4553">
        <v>6</v>
      </c>
      <c r="D4553" t="s">
        <v>92</v>
      </c>
      <c r="E4553">
        <v>2019</v>
      </c>
      <c r="F4553" t="s">
        <v>22</v>
      </c>
      <c r="G4553" t="s">
        <v>666</v>
      </c>
      <c r="H4553" t="s">
        <v>667</v>
      </c>
      <c r="I4553">
        <v>48.99</v>
      </c>
      <c r="J4553">
        <v>0</v>
      </c>
      <c r="K4553" t="s">
        <v>226</v>
      </c>
      <c r="L4553" t="s">
        <v>34</v>
      </c>
    </row>
    <row r="4554" spans="1:12" x14ac:dyDescent="0.25">
      <c r="A4554">
        <v>5</v>
      </c>
      <c r="B4554" s="93">
        <v>43626</v>
      </c>
      <c r="C4554">
        <v>6</v>
      </c>
      <c r="D4554" t="s">
        <v>92</v>
      </c>
      <c r="E4554">
        <v>2019</v>
      </c>
      <c r="F4554" t="s">
        <v>23</v>
      </c>
      <c r="G4554" t="s">
        <v>666</v>
      </c>
      <c r="H4554" t="s">
        <v>667</v>
      </c>
      <c r="I4554">
        <v>642.38</v>
      </c>
      <c r="J4554">
        <v>0</v>
      </c>
      <c r="K4554" t="s">
        <v>226</v>
      </c>
      <c r="L4554" t="s">
        <v>34</v>
      </c>
    </row>
    <row r="4555" spans="1:12" x14ac:dyDescent="0.25">
      <c r="A4555">
        <v>5</v>
      </c>
      <c r="B4555" s="93">
        <v>43626</v>
      </c>
      <c r="C4555">
        <v>6</v>
      </c>
      <c r="D4555" t="s">
        <v>92</v>
      </c>
      <c r="E4555">
        <v>2019</v>
      </c>
      <c r="F4555" t="s">
        <v>21</v>
      </c>
      <c r="G4555" t="s">
        <v>666</v>
      </c>
      <c r="H4555" t="s">
        <v>667</v>
      </c>
      <c r="I4555">
        <v>860.35</v>
      </c>
      <c r="J4555">
        <v>0</v>
      </c>
      <c r="K4555" t="s">
        <v>226</v>
      </c>
      <c r="L4555" t="s">
        <v>34</v>
      </c>
    </row>
    <row r="4556" spans="1:12" x14ac:dyDescent="0.25">
      <c r="A4556">
        <v>5</v>
      </c>
      <c r="B4556" s="93">
        <v>43626</v>
      </c>
      <c r="C4556">
        <v>6</v>
      </c>
      <c r="D4556" t="s">
        <v>92</v>
      </c>
      <c r="E4556">
        <v>2019</v>
      </c>
      <c r="F4556" t="s">
        <v>21</v>
      </c>
      <c r="G4556" t="s">
        <v>668</v>
      </c>
      <c r="H4556" t="s">
        <v>196</v>
      </c>
      <c r="I4556">
        <v>0</v>
      </c>
      <c r="J4556">
        <v>8</v>
      </c>
      <c r="K4556" t="s">
        <v>226</v>
      </c>
      <c r="L4556" t="s">
        <v>222</v>
      </c>
    </row>
    <row r="4557" spans="1:12" x14ac:dyDescent="0.25">
      <c r="A4557">
        <v>5</v>
      </c>
      <c r="B4557" s="93">
        <v>43628</v>
      </c>
      <c r="C4557">
        <v>6</v>
      </c>
      <c r="D4557" t="s">
        <v>92</v>
      </c>
      <c r="E4557">
        <v>2019</v>
      </c>
      <c r="F4557" t="s">
        <v>21</v>
      </c>
      <c r="G4557" t="s">
        <v>36</v>
      </c>
      <c r="H4557" t="s">
        <v>670</v>
      </c>
      <c r="I4557">
        <v>8</v>
      </c>
      <c r="J4557">
        <v>0</v>
      </c>
      <c r="K4557" t="s">
        <v>226</v>
      </c>
      <c r="L4557" t="s">
        <v>222</v>
      </c>
    </row>
    <row r="4558" spans="1:12" x14ac:dyDescent="0.25">
      <c r="A4558">
        <v>5</v>
      </c>
      <c r="B4558" s="93">
        <v>43633</v>
      </c>
      <c r="C4558">
        <v>6</v>
      </c>
      <c r="D4558" t="s">
        <v>92</v>
      </c>
      <c r="E4558">
        <v>2019</v>
      </c>
      <c r="F4558" t="s">
        <v>23</v>
      </c>
      <c r="G4558" t="s">
        <v>58</v>
      </c>
      <c r="H4558" t="s">
        <v>674</v>
      </c>
      <c r="I4558">
        <v>100.96</v>
      </c>
      <c r="J4558">
        <v>0</v>
      </c>
      <c r="K4558" t="s">
        <v>226</v>
      </c>
      <c r="L4558" t="s">
        <v>222</v>
      </c>
    </row>
    <row r="4559" spans="1:12" x14ac:dyDescent="0.25">
      <c r="A4559">
        <v>5</v>
      </c>
      <c r="B4559" s="93">
        <v>43633</v>
      </c>
      <c r="C4559">
        <v>6</v>
      </c>
      <c r="D4559" t="s">
        <v>92</v>
      </c>
      <c r="E4559">
        <v>2019</v>
      </c>
      <c r="F4559" t="s">
        <v>23</v>
      </c>
      <c r="G4559" t="s">
        <v>63</v>
      </c>
      <c r="H4559" t="s">
        <v>674</v>
      </c>
      <c r="I4559">
        <v>112</v>
      </c>
      <c r="J4559">
        <v>0</v>
      </c>
      <c r="K4559" t="s">
        <v>226</v>
      </c>
      <c r="L4559" t="s">
        <v>64</v>
      </c>
    </row>
    <row r="4560" spans="1:12" x14ac:dyDescent="0.25">
      <c r="A4560">
        <v>5</v>
      </c>
      <c r="B4560" s="93">
        <v>43634</v>
      </c>
      <c r="C4560">
        <v>6</v>
      </c>
      <c r="D4560" t="s">
        <v>92</v>
      </c>
      <c r="E4560">
        <v>2019</v>
      </c>
      <c r="F4560" t="s">
        <v>23</v>
      </c>
      <c r="G4560" t="s">
        <v>36</v>
      </c>
      <c r="H4560" t="s">
        <v>675</v>
      </c>
      <c r="I4560">
        <v>8</v>
      </c>
      <c r="J4560">
        <v>0</v>
      </c>
      <c r="K4560" t="s">
        <v>226</v>
      </c>
      <c r="L4560" t="s">
        <v>222</v>
      </c>
    </row>
    <row r="4561" spans="1:12" x14ac:dyDescent="0.25">
      <c r="A4561">
        <v>5</v>
      </c>
      <c r="B4561" s="93">
        <v>43634</v>
      </c>
      <c r="C4561">
        <v>6</v>
      </c>
      <c r="D4561" t="s">
        <v>92</v>
      </c>
      <c r="E4561">
        <v>2019</v>
      </c>
      <c r="F4561" t="s">
        <v>21</v>
      </c>
      <c r="G4561" t="s">
        <v>36</v>
      </c>
      <c r="H4561" t="s">
        <v>675</v>
      </c>
      <c r="I4561">
        <v>8</v>
      </c>
      <c r="J4561">
        <v>0</v>
      </c>
      <c r="K4561" t="s">
        <v>226</v>
      </c>
      <c r="L4561" t="s">
        <v>222</v>
      </c>
    </row>
    <row r="4562" spans="1:12" x14ac:dyDescent="0.25">
      <c r="A4562">
        <v>5</v>
      </c>
      <c r="B4562" s="93">
        <v>43641</v>
      </c>
      <c r="C4562">
        <v>6</v>
      </c>
      <c r="D4562" t="s">
        <v>92</v>
      </c>
      <c r="E4562">
        <v>2019</v>
      </c>
      <c r="F4562" t="s">
        <v>23</v>
      </c>
      <c r="G4562" t="s">
        <v>681</v>
      </c>
      <c r="H4562" t="s">
        <v>682</v>
      </c>
      <c r="I4562">
        <v>128.72</v>
      </c>
      <c r="J4562">
        <v>0</v>
      </c>
      <c r="K4562" t="s">
        <v>226</v>
      </c>
      <c r="L4562" t="s">
        <v>34</v>
      </c>
    </row>
    <row r="4563" spans="1:12" x14ac:dyDescent="0.25">
      <c r="A4563">
        <v>5</v>
      </c>
      <c r="B4563" s="93">
        <v>43641</v>
      </c>
      <c r="C4563">
        <v>6</v>
      </c>
      <c r="D4563" t="s">
        <v>92</v>
      </c>
      <c r="E4563">
        <v>2019</v>
      </c>
      <c r="F4563" t="s">
        <v>21</v>
      </c>
      <c r="G4563" t="s">
        <v>681</v>
      </c>
      <c r="H4563" t="s">
        <v>682</v>
      </c>
      <c r="I4563">
        <v>879.61</v>
      </c>
      <c r="J4563">
        <v>0</v>
      </c>
      <c r="K4563" t="s">
        <v>226</v>
      </c>
      <c r="L4563" t="s">
        <v>34</v>
      </c>
    </row>
    <row r="4564" spans="1:12" x14ac:dyDescent="0.25">
      <c r="A4564">
        <v>5</v>
      </c>
      <c r="B4564" s="93">
        <v>43642</v>
      </c>
      <c r="C4564">
        <v>6</v>
      </c>
      <c r="D4564" t="s">
        <v>92</v>
      </c>
      <c r="E4564">
        <v>2019</v>
      </c>
      <c r="F4564" t="s">
        <v>21</v>
      </c>
      <c r="G4564" t="s">
        <v>36</v>
      </c>
      <c r="H4564" t="s">
        <v>684</v>
      </c>
      <c r="I4564">
        <v>8</v>
      </c>
      <c r="J4564">
        <v>0</v>
      </c>
      <c r="K4564" t="s">
        <v>226</v>
      </c>
      <c r="L4564" t="s">
        <v>222</v>
      </c>
    </row>
    <row r="4565" spans="1:12" x14ac:dyDescent="0.25">
      <c r="A4565">
        <v>6</v>
      </c>
      <c r="B4565" s="93">
        <v>43252</v>
      </c>
      <c r="C4565">
        <v>6</v>
      </c>
      <c r="D4565" t="s">
        <v>92</v>
      </c>
      <c r="E4565">
        <v>2018</v>
      </c>
      <c r="F4565" t="s">
        <v>23</v>
      </c>
      <c r="G4565" t="s">
        <v>63</v>
      </c>
      <c r="H4565" t="s">
        <v>289</v>
      </c>
      <c r="I4565">
        <v>140.30000000000001</v>
      </c>
      <c r="J4565">
        <v>0</v>
      </c>
      <c r="K4565" t="s">
        <v>227</v>
      </c>
      <c r="L4565" t="s">
        <v>64</v>
      </c>
    </row>
    <row r="4566" spans="1:12" x14ac:dyDescent="0.25">
      <c r="A4566">
        <v>6</v>
      </c>
      <c r="B4566" s="93">
        <v>43635</v>
      </c>
      <c r="C4566">
        <v>6</v>
      </c>
      <c r="D4566" t="s">
        <v>92</v>
      </c>
      <c r="E4566">
        <v>2019</v>
      </c>
      <c r="F4566" t="s">
        <v>23</v>
      </c>
      <c r="G4566" t="s">
        <v>37</v>
      </c>
      <c r="H4566" t="s">
        <v>201</v>
      </c>
      <c r="I4566">
        <v>7.6</v>
      </c>
      <c r="J4566">
        <v>0</v>
      </c>
      <c r="K4566" t="s">
        <v>227</v>
      </c>
      <c r="L4566" t="s">
        <v>35</v>
      </c>
    </row>
    <row r="4567" spans="1:12" x14ac:dyDescent="0.25">
      <c r="A4567">
        <v>6</v>
      </c>
      <c r="B4567" s="93">
        <v>43642</v>
      </c>
      <c r="C4567">
        <v>6</v>
      </c>
      <c r="D4567" t="s">
        <v>92</v>
      </c>
      <c r="E4567">
        <v>2019</v>
      </c>
      <c r="F4567" t="s">
        <v>23</v>
      </c>
      <c r="G4567" t="s">
        <v>37</v>
      </c>
      <c r="H4567" t="s">
        <v>201</v>
      </c>
      <c r="I4567">
        <v>4.75</v>
      </c>
      <c r="J4567">
        <v>0</v>
      </c>
      <c r="K4567" t="s">
        <v>227</v>
      </c>
      <c r="L4567" t="s">
        <v>35</v>
      </c>
    </row>
    <row r="4568" spans="1:12" x14ac:dyDescent="0.25">
      <c r="A4568">
        <v>7</v>
      </c>
      <c r="B4568" s="93">
        <v>43255</v>
      </c>
      <c r="C4568">
        <v>6</v>
      </c>
      <c r="D4568" t="s">
        <v>92</v>
      </c>
      <c r="E4568">
        <v>2018</v>
      </c>
      <c r="F4568" t="s">
        <v>23</v>
      </c>
      <c r="G4568" t="s">
        <v>64</v>
      </c>
      <c r="H4568" t="s">
        <v>292</v>
      </c>
      <c r="I4568">
        <v>18</v>
      </c>
      <c r="J4568">
        <v>0</v>
      </c>
      <c r="K4568" t="s">
        <v>228</v>
      </c>
      <c r="L4568" t="s">
        <v>64</v>
      </c>
    </row>
    <row r="4569" spans="1:12" x14ac:dyDescent="0.25">
      <c r="A4569">
        <v>7</v>
      </c>
      <c r="B4569" s="93">
        <v>43258</v>
      </c>
      <c r="C4569">
        <v>6</v>
      </c>
      <c r="D4569" t="s">
        <v>92</v>
      </c>
      <c r="E4569">
        <v>2018</v>
      </c>
      <c r="F4569" t="s">
        <v>23</v>
      </c>
      <c r="G4569" t="s">
        <v>63</v>
      </c>
      <c r="H4569" t="s">
        <v>298</v>
      </c>
      <c r="I4569">
        <v>10.25</v>
      </c>
      <c r="J4569">
        <v>0</v>
      </c>
      <c r="K4569" t="s">
        <v>228</v>
      </c>
      <c r="L4569" t="s">
        <v>64</v>
      </c>
    </row>
    <row r="4570" spans="1:12" x14ac:dyDescent="0.25">
      <c r="A4570">
        <v>7</v>
      </c>
      <c r="B4570" s="93">
        <v>43266</v>
      </c>
      <c r="C4570">
        <v>6</v>
      </c>
      <c r="D4570" t="s">
        <v>92</v>
      </c>
      <c r="E4570">
        <v>2018</v>
      </c>
      <c r="F4570" t="s">
        <v>23</v>
      </c>
      <c r="G4570" t="s">
        <v>63</v>
      </c>
      <c r="H4570" t="s">
        <v>308</v>
      </c>
      <c r="I4570">
        <v>30.84</v>
      </c>
      <c r="J4570">
        <v>0</v>
      </c>
      <c r="K4570" t="s">
        <v>228</v>
      </c>
      <c r="L4570" t="s">
        <v>64</v>
      </c>
    </row>
    <row r="4571" spans="1:12" x14ac:dyDescent="0.25">
      <c r="A4571">
        <v>7</v>
      </c>
      <c r="B4571" s="93">
        <v>43273</v>
      </c>
      <c r="C4571">
        <v>6</v>
      </c>
      <c r="D4571" t="s">
        <v>92</v>
      </c>
      <c r="E4571">
        <v>2018</v>
      </c>
      <c r="F4571" t="s">
        <v>23</v>
      </c>
      <c r="G4571" t="s">
        <v>37</v>
      </c>
      <c r="H4571" t="s">
        <v>134</v>
      </c>
      <c r="I4571">
        <v>6.5</v>
      </c>
      <c r="J4571">
        <v>0</v>
      </c>
      <c r="K4571" t="s">
        <v>228</v>
      </c>
      <c r="L4571" t="s">
        <v>35</v>
      </c>
    </row>
    <row r="4572" spans="1:12" x14ac:dyDescent="0.25">
      <c r="A4572">
        <v>7</v>
      </c>
      <c r="B4572" s="93">
        <v>43633</v>
      </c>
      <c r="C4572">
        <v>6</v>
      </c>
      <c r="D4572" t="s">
        <v>92</v>
      </c>
      <c r="E4572">
        <v>2019</v>
      </c>
      <c r="F4572" t="s">
        <v>23</v>
      </c>
      <c r="G4572" t="s">
        <v>37</v>
      </c>
      <c r="H4572" t="s">
        <v>134</v>
      </c>
      <c r="I4572">
        <v>4.2</v>
      </c>
      <c r="J4572">
        <v>0</v>
      </c>
      <c r="K4572" t="s">
        <v>228</v>
      </c>
      <c r="L4572" t="s">
        <v>35</v>
      </c>
    </row>
    <row r="4573" spans="1:12" x14ac:dyDescent="0.25">
      <c r="A4573">
        <v>7</v>
      </c>
      <c r="B4573" s="93">
        <v>43636</v>
      </c>
      <c r="C4573">
        <v>6</v>
      </c>
      <c r="D4573" t="s">
        <v>92</v>
      </c>
      <c r="E4573">
        <v>2019</v>
      </c>
      <c r="F4573" t="s">
        <v>23</v>
      </c>
      <c r="G4573" t="s">
        <v>63</v>
      </c>
      <c r="H4573" t="s">
        <v>677</v>
      </c>
      <c r="I4573">
        <v>35.5</v>
      </c>
      <c r="J4573">
        <v>0</v>
      </c>
      <c r="K4573" t="s">
        <v>228</v>
      </c>
      <c r="L4573" t="s">
        <v>64</v>
      </c>
    </row>
    <row r="4574" spans="1:12" x14ac:dyDescent="0.25">
      <c r="A4574">
        <v>7</v>
      </c>
      <c r="B4574" s="93">
        <v>43640</v>
      </c>
      <c r="C4574">
        <v>6</v>
      </c>
      <c r="D4574" t="s">
        <v>92</v>
      </c>
      <c r="E4574">
        <v>2019</v>
      </c>
      <c r="F4574" t="s">
        <v>23</v>
      </c>
      <c r="G4574" t="s">
        <v>37</v>
      </c>
      <c r="H4574" t="s">
        <v>134</v>
      </c>
      <c r="I4574">
        <v>1.8</v>
      </c>
      <c r="J4574">
        <v>0</v>
      </c>
      <c r="K4574" t="s">
        <v>228</v>
      </c>
      <c r="L4574" t="s">
        <v>35</v>
      </c>
    </row>
    <row r="4575" spans="1:12" x14ac:dyDescent="0.25">
      <c r="A4575">
        <v>8</v>
      </c>
      <c r="B4575" s="93">
        <v>43258</v>
      </c>
      <c r="C4575">
        <v>6</v>
      </c>
      <c r="D4575" t="s">
        <v>92</v>
      </c>
      <c r="E4575">
        <v>2018</v>
      </c>
      <c r="F4575" t="s">
        <v>23</v>
      </c>
      <c r="G4575" t="s">
        <v>37</v>
      </c>
      <c r="H4575" t="s">
        <v>128</v>
      </c>
      <c r="I4575">
        <v>9.5500000000000007</v>
      </c>
      <c r="J4575">
        <v>0</v>
      </c>
      <c r="K4575" t="s">
        <v>229</v>
      </c>
      <c r="L4575" t="s">
        <v>35</v>
      </c>
    </row>
    <row r="4576" spans="1:12" x14ac:dyDescent="0.25">
      <c r="A4576">
        <v>8</v>
      </c>
      <c r="B4576" s="93">
        <v>43258</v>
      </c>
      <c r="C4576">
        <v>6</v>
      </c>
      <c r="D4576" t="s">
        <v>92</v>
      </c>
      <c r="E4576">
        <v>2018</v>
      </c>
      <c r="F4576" t="s">
        <v>23</v>
      </c>
      <c r="G4576" t="s">
        <v>63</v>
      </c>
      <c r="H4576" t="s">
        <v>298</v>
      </c>
      <c r="I4576">
        <v>20.99</v>
      </c>
      <c r="J4576">
        <v>0</v>
      </c>
      <c r="K4576" t="s">
        <v>229</v>
      </c>
      <c r="L4576" t="s">
        <v>64</v>
      </c>
    </row>
    <row r="4577" spans="1:12" x14ac:dyDescent="0.25">
      <c r="A4577">
        <v>8</v>
      </c>
      <c r="B4577" s="93">
        <v>43258</v>
      </c>
      <c r="C4577">
        <v>6</v>
      </c>
      <c r="D4577" t="s">
        <v>92</v>
      </c>
      <c r="E4577">
        <v>2018</v>
      </c>
      <c r="F4577" t="s">
        <v>23</v>
      </c>
      <c r="G4577" t="s">
        <v>58</v>
      </c>
      <c r="H4577" t="s">
        <v>298</v>
      </c>
      <c r="I4577">
        <v>60.1</v>
      </c>
      <c r="J4577">
        <v>0</v>
      </c>
      <c r="K4577" t="s">
        <v>229</v>
      </c>
      <c r="L4577" t="s">
        <v>222</v>
      </c>
    </row>
    <row r="4578" spans="1:12" x14ac:dyDescent="0.25">
      <c r="A4578">
        <v>8</v>
      </c>
      <c r="B4578" s="93">
        <v>43266</v>
      </c>
      <c r="C4578">
        <v>6</v>
      </c>
      <c r="D4578" t="s">
        <v>92</v>
      </c>
      <c r="E4578">
        <v>2018</v>
      </c>
      <c r="F4578" t="s">
        <v>23</v>
      </c>
      <c r="G4578" t="s">
        <v>58</v>
      </c>
      <c r="H4578" t="s">
        <v>308</v>
      </c>
      <c r="I4578">
        <v>112</v>
      </c>
      <c r="J4578">
        <v>0</v>
      </c>
      <c r="K4578" t="s">
        <v>229</v>
      </c>
      <c r="L4578" t="s">
        <v>222</v>
      </c>
    </row>
    <row r="4579" spans="1:12" x14ac:dyDescent="0.25">
      <c r="A4579">
        <v>8</v>
      </c>
      <c r="B4579" s="93">
        <v>43276</v>
      </c>
      <c r="C4579">
        <v>6</v>
      </c>
      <c r="D4579" t="s">
        <v>92</v>
      </c>
      <c r="E4579">
        <v>2018</v>
      </c>
      <c r="F4579" t="s">
        <v>21</v>
      </c>
      <c r="G4579" t="s">
        <v>323</v>
      </c>
      <c r="H4579" t="s">
        <v>324</v>
      </c>
      <c r="I4579">
        <v>21.74</v>
      </c>
      <c r="J4579">
        <v>0</v>
      </c>
      <c r="K4579" t="s">
        <v>229</v>
      </c>
      <c r="L4579" t="s">
        <v>34</v>
      </c>
    </row>
    <row r="4580" spans="1:12" x14ac:dyDescent="0.25">
      <c r="A4580">
        <v>8</v>
      </c>
      <c r="B4580" s="93">
        <v>43633</v>
      </c>
      <c r="C4580">
        <v>6</v>
      </c>
      <c r="D4580" t="s">
        <v>92</v>
      </c>
      <c r="E4580">
        <v>2019</v>
      </c>
      <c r="F4580" t="s">
        <v>23</v>
      </c>
      <c r="G4580" t="s">
        <v>63</v>
      </c>
      <c r="H4580" t="s">
        <v>674</v>
      </c>
      <c r="I4580">
        <v>20.85</v>
      </c>
      <c r="J4580">
        <v>0</v>
      </c>
      <c r="K4580" t="s">
        <v>229</v>
      </c>
      <c r="L4580" t="s">
        <v>64</v>
      </c>
    </row>
    <row r="4581" spans="1:12" x14ac:dyDescent="0.25">
      <c r="A4581">
        <v>9</v>
      </c>
      <c r="B4581" s="93">
        <v>43636</v>
      </c>
      <c r="C4581">
        <v>6</v>
      </c>
      <c r="D4581" t="s">
        <v>92</v>
      </c>
      <c r="E4581">
        <v>2019</v>
      </c>
      <c r="F4581" t="s">
        <v>23</v>
      </c>
      <c r="G4581" t="s">
        <v>67</v>
      </c>
      <c r="H4581" t="s">
        <v>677</v>
      </c>
      <c r="I4581">
        <v>23</v>
      </c>
      <c r="J4581">
        <v>0</v>
      </c>
      <c r="K4581" t="s">
        <v>230</v>
      </c>
      <c r="L4581" t="s">
        <v>266</v>
      </c>
    </row>
    <row r="4582" spans="1:12" x14ac:dyDescent="0.25">
      <c r="A4582">
        <v>9</v>
      </c>
      <c r="B4582" s="93">
        <v>43636</v>
      </c>
      <c r="C4582">
        <v>6</v>
      </c>
      <c r="D4582" t="s">
        <v>92</v>
      </c>
      <c r="E4582">
        <v>2019</v>
      </c>
      <c r="F4582" t="s">
        <v>23</v>
      </c>
      <c r="G4582" t="s">
        <v>63</v>
      </c>
      <c r="H4582" t="s">
        <v>677</v>
      </c>
      <c r="I4582">
        <v>84.51</v>
      </c>
      <c r="J4582">
        <v>0</v>
      </c>
      <c r="K4582" t="s">
        <v>230</v>
      </c>
      <c r="L4582" t="s">
        <v>64</v>
      </c>
    </row>
    <row r="4583" spans="1:12" x14ac:dyDescent="0.25">
      <c r="A4583">
        <v>9</v>
      </c>
      <c r="B4583" s="93">
        <v>43643</v>
      </c>
      <c r="C4583">
        <v>6</v>
      </c>
      <c r="D4583" t="s">
        <v>92</v>
      </c>
      <c r="E4583">
        <v>2019</v>
      </c>
      <c r="F4583" t="s">
        <v>23</v>
      </c>
      <c r="G4583" t="s">
        <v>65</v>
      </c>
      <c r="H4583" t="s">
        <v>685</v>
      </c>
      <c r="I4583">
        <v>100</v>
      </c>
      <c r="J4583">
        <v>0</v>
      </c>
      <c r="K4583" t="s">
        <v>230</v>
      </c>
      <c r="L4583" t="s">
        <v>35</v>
      </c>
    </row>
    <row r="4584" spans="1:12" x14ac:dyDescent="0.25">
      <c r="A4584">
        <v>10</v>
      </c>
      <c r="B4584" s="93">
        <v>43260</v>
      </c>
      <c r="C4584">
        <v>6</v>
      </c>
      <c r="D4584" t="s">
        <v>92</v>
      </c>
      <c r="E4584">
        <v>2018</v>
      </c>
      <c r="F4584" t="s">
        <v>21</v>
      </c>
      <c r="G4584" t="s">
        <v>300</v>
      </c>
      <c r="H4584" t="s">
        <v>301</v>
      </c>
      <c r="I4584">
        <v>356.87</v>
      </c>
      <c r="J4584">
        <v>0</v>
      </c>
      <c r="K4584" t="s">
        <v>231</v>
      </c>
      <c r="L4584" t="s">
        <v>34</v>
      </c>
    </row>
    <row r="4585" spans="1:12" x14ac:dyDescent="0.25">
      <c r="A4585">
        <v>10</v>
      </c>
      <c r="B4585" s="93">
        <v>43266</v>
      </c>
      <c r="C4585">
        <v>6</v>
      </c>
      <c r="D4585" t="s">
        <v>92</v>
      </c>
      <c r="E4585">
        <v>2018</v>
      </c>
      <c r="F4585" t="s">
        <v>23</v>
      </c>
      <c r="G4585" t="s">
        <v>64</v>
      </c>
      <c r="H4585" t="s">
        <v>308</v>
      </c>
      <c r="I4585">
        <v>12.93</v>
      </c>
      <c r="J4585">
        <v>0</v>
      </c>
      <c r="K4585" t="s">
        <v>231</v>
      </c>
      <c r="L4585" t="s">
        <v>64</v>
      </c>
    </row>
    <row r="4586" spans="1:12" x14ac:dyDescent="0.25">
      <c r="A4586">
        <v>10</v>
      </c>
      <c r="B4586" s="93">
        <v>43266</v>
      </c>
      <c r="C4586">
        <v>6</v>
      </c>
      <c r="D4586" t="s">
        <v>92</v>
      </c>
      <c r="E4586">
        <v>2018</v>
      </c>
      <c r="F4586" t="s">
        <v>23</v>
      </c>
      <c r="G4586" t="s">
        <v>63</v>
      </c>
      <c r="H4586" t="s">
        <v>308</v>
      </c>
      <c r="I4586">
        <v>65</v>
      </c>
      <c r="J4586">
        <v>0</v>
      </c>
      <c r="K4586" t="s">
        <v>231</v>
      </c>
      <c r="L4586" t="s">
        <v>64</v>
      </c>
    </row>
    <row r="4587" spans="1:12" x14ac:dyDescent="0.25">
      <c r="A4587">
        <v>10</v>
      </c>
      <c r="B4587" s="93">
        <v>43266</v>
      </c>
      <c r="C4587">
        <v>6</v>
      </c>
      <c r="D4587" t="s">
        <v>92</v>
      </c>
      <c r="E4587">
        <v>2018</v>
      </c>
      <c r="F4587" t="s">
        <v>23</v>
      </c>
      <c r="G4587" t="s">
        <v>58</v>
      </c>
      <c r="H4587" t="s">
        <v>308</v>
      </c>
      <c r="I4587">
        <v>81.47</v>
      </c>
      <c r="J4587">
        <v>0</v>
      </c>
      <c r="K4587" t="s">
        <v>231</v>
      </c>
      <c r="L4587" t="s">
        <v>222</v>
      </c>
    </row>
    <row r="4588" spans="1:12" x14ac:dyDescent="0.25">
      <c r="A4588">
        <v>10</v>
      </c>
      <c r="B4588" s="93">
        <v>43276</v>
      </c>
      <c r="C4588">
        <v>6</v>
      </c>
      <c r="D4588" t="s">
        <v>92</v>
      </c>
      <c r="E4588">
        <v>2018</v>
      </c>
      <c r="F4588" t="s">
        <v>21</v>
      </c>
      <c r="G4588" t="s">
        <v>323</v>
      </c>
      <c r="H4588" t="s">
        <v>324</v>
      </c>
      <c r="I4588">
        <v>374.44</v>
      </c>
      <c r="J4588">
        <v>0</v>
      </c>
      <c r="K4588" t="s">
        <v>231</v>
      </c>
      <c r="L4588" t="s">
        <v>34</v>
      </c>
    </row>
    <row r="4589" spans="1:12" x14ac:dyDescent="0.25">
      <c r="A4589">
        <v>10</v>
      </c>
      <c r="B4589" s="93">
        <v>43626</v>
      </c>
      <c r="C4589">
        <v>6</v>
      </c>
      <c r="D4589" t="s">
        <v>92</v>
      </c>
      <c r="E4589">
        <v>2019</v>
      </c>
      <c r="F4589" t="s">
        <v>21</v>
      </c>
      <c r="G4589" t="s">
        <v>666</v>
      </c>
      <c r="H4589" t="s">
        <v>667</v>
      </c>
      <c r="I4589">
        <v>307.27999999999997</v>
      </c>
      <c r="J4589">
        <v>0</v>
      </c>
      <c r="K4589" t="s">
        <v>231</v>
      </c>
      <c r="L4589" t="s">
        <v>34</v>
      </c>
    </row>
    <row r="4590" spans="1:12" x14ac:dyDescent="0.25">
      <c r="A4590">
        <v>10</v>
      </c>
      <c r="B4590" s="93">
        <v>43641</v>
      </c>
      <c r="C4590">
        <v>6</v>
      </c>
      <c r="D4590" t="s">
        <v>92</v>
      </c>
      <c r="E4590">
        <v>2019</v>
      </c>
      <c r="F4590" t="s">
        <v>22</v>
      </c>
      <c r="G4590" t="s">
        <v>681</v>
      </c>
      <c r="H4590" t="s">
        <v>682</v>
      </c>
      <c r="I4590">
        <v>29.15</v>
      </c>
      <c r="J4590">
        <v>0</v>
      </c>
      <c r="K4590" t="s">
        <v>231</v>
      </c>
      <c r="L4590" t="s">
        <v>34</v>
      </c>
    </row>
    <row r="4591" spans="1:12" x14ac:dyDescent="0.25">
      <c r="A4591">
        <v>10</v>
      </c>
      <c r="B4591" s="93">
        <v>43641</v>
      </c>
      <c r="C4591">
        <v>6</v>
      </c>
      <c r="D4591" t="s">
        <v>92</v>
      </c>
      <c r="E4591">
        <v>2019</v>
      </c>
      <c r="F4591" t="s">
        <v>23</v>
      </c>
      <c r="G4591" t="s">
        <v>63</v>
      </c>
      <c r="H4591" t="s">
        <v>683</v>
      </c>
      <c r="I4591">
        <v>95.71</v>
      </c>
      <c r="J4591">
        <v>0</v>
      </c>
      <c r="K4591" t="s">
        <v>231</v>
      </c>
      <c r="L4591" t="s">
        <v>64</v>
      </c>
    </row>
    <row r="4592" spans="1:12" x14ac:dyDescent="0.25">
      <c r="A4592">
        <v>10</v>
      </c>
      <c r="B4592" s="93">
        <v>43641</v>
      </c>
      <c r="C4592">
        <v>6</v>
      </c>
      <c r="D4592" t="s">
        <v>92</v>
      </c>
      <c r="E4592">
        <v>2019</v>
      </c>
      <c r="F4592" t="s">
        <v>21</v>
      </c>
      <c r="G4592" t="s">
        <v>681</v>
      </c>
      <c r="H4592" t="s">
        <v>682</v>
      </c>
      <c r="I4592">
        <v>351.43</v>
      </c>
      <c r="J4592">
        <v>0</v>
      </c>
      <c r="K4592" t="s">
        <v>231</v>
      </c>
      <c r="L4592" t="s">
        <v>34</v>
      </c>
    </row>
    <row r="4593" spans="1:12" x14ac:dyDescent="0.25">
      <c r="A4593">
        <v>10</v>
      </c>
      <c r="B4593" s="93">
        <v>43643</v>
      </c>
      <c r="C4593">
        <v>6</v>
      </c>
      <c r="D4593" t="s">
        <v>92</v>
      </c>
      <c r="E4593">
        <v>2019</v>
      </c>
      <c r="F4593" t="s">
        <v>22</v>
      </c>
      <c r="G4593" t="s">
        <v>36</v>
      </c>
      <c r="H4593" t="s">
        <v>685</v>
      </c>
      <c r="I4593">
        <v>16</v>
      </c>
      <c r="J4593">
        <v>0</v>
      </c>
      <c r="K4593" t="s">
        <v>231</v>
      </c>
      <c r="L4593" t="s">
        <v>222</v>
      </c>
    </row>
    <row r="4594" spans="1:12" x14ac:dyDescent="0.25">
      <c r="A4594">
        <v>11</v>
      </c>
      <c r="B4594" s="93">
        <v>43252</v>
      </c>
      <c r="C4594">
        <v>6</v>
      </c>
      <c r="D4594" t="s">
        <v>92</v>
      </c>
      <c r="E4594">
        <v>2018</v>
      </c>
      <c r="F4594" t="s">
        <v>23</v>
      </c>
      <c r="G4594" t="s">
        <v>58</v>
      </c>
      <c r="H4594" t="s">
        <v>289</v>
      </c>
      <c r="I4594">
        <v>21.89</v>
      </c>
      <c r="J4594">
        <v>0</v>
      </c>
      <c r="K4594" t="s">
        <v>729</v>
      </c>
      <c r="L4594" t="s">
        <v>222</v>
      </c>
    </row>
    <row r="4595" spans="1:12" x14ac:dyDescent="0.25">
      <c r="A4595">
        <v>11</v>
      </c>
      <c r="B4595" s="93">
        <v>43252</v>
      </c>
      <c r="C4595">
        <v>6</v>
      </c>
      <c r="D4595" t="s">
        <v>92</v>
      </c>
      <c r="E4595">
        <v>2018</v>
      </c>
      <c r="F4595" t="s">
        <v>23</v>
      </c>
      <c r="G4595" t="s">
        <v>35</v>
      </c>
      <c r="H4595" t="s">
        <v>289</v>
      </c>
      <c r="I4595">
        <v>39</v>
      </c>
      <c r="J4595">
        <v>0</v>
      </c>
      <c r="K4595" t="s">
        <v>729</v>
      </c>
      <c r="L4595" t="s">
        <v>35</v>
      </c>
    </row>
    <row r="4596" spans="1:12" x14ac:dyDescent="0.25">
      <c r="A4596">
        <v>11</v>
      </c>
      <c r="B4596" s="93">
        <v>43633</v>
      </c>
      <c r="C4596">
        <v>6</v>
      </c>
      <c r="D4596" t="s">
        <v>92</v>
      </c>
      <c r="E4596">
        <v>2019</v>
      </c>
      <c r="F4596" t="s">
        <v>23</v>
      </c>
      <c r="G4596" t="s">
        <v>63</v>
      </c>
      <c r="H4596" t="s">
        <v>674</v>
      </c>
      <c r="I4596">
        <v>140.03</v>
      </c>
      <c r="J4596">
        <v>0</v>
      </c>
      <c r="K4596" t="s">
        <v>729</v>
      </c>
      <c r="L4596" t="s">
        <v>64</v>
      </c>
    </row>
    <row r="4597" spans="1:12" x14ac:dyDescent="0.25">
      <c r="A4597">
        <v>13</v>
      </c>
      <c r="B4597" s="93">
        <v>43252</v>
      </c>
      <c r="C4597">
        <v>6</v>
      </c>
      <c r="D4597" t="s">
        <v>92</v>
      </c>
      <c r="E4597">
        <v>2018</v>
      </c>
      <c r="F4597" t="s">
        <v>23</v>
      </c>
      <c r="G4597" t="s">
        <v>63</v>
      </c>
      <c r="H4597" t="s">
        <v>289</v>
      </c>
      <c r="I4597">
        <v>88.19</v>
      </c>
      <c r="J4597">
        <v>0</v>
      </c>
      <c r="K4597" t="s">
        <v>232</v>
      </c>
      <c r="L4597" t="s">
        <v>64</v>
      </c>
    </row>
    <row r="4598" spans="1:12" x14ac:dyDescent="0.25">
      <c r="A4598">
        <v>13</v>
      </c>
      <c r="B4598" s="93">
        <v>43252</v>
      </c>
      <c r="C4598">
        <v>6</v>
      </c>
      <c r="D4598" t="s">
        <v>92</v>
      </c>
      <c r="E4598">
        <v>2018</v>
      </c>
      <c r="F4598" t="s">
        <v>23</v>
      </c>
      <c r="G4598" t="s">
        <v>58</v>
      </c>
      <c r="H4598" t="s">
        <v>289</v>
      </c>
      <c r="I4598">
        <v>143.16999999999999</v>
      </c>
      <c r="J4598">
        <v>0</v>
      </c>
      <c r="K4598" t="s">
        <v>232</v>
      </c>
      <c r="L4598" t="s">
        <v>222</v>
      </c>
    </row>
    <row r="4599" spans="1:12" x14ac:dyDescent="0.25">
      <c r="A4599">
        <v>13</v>
      </c>
      <c r="B4599" s="93">
        <v>43256</v>
      </c>
      <c r="C4599">
        <v>6</v>
      </c>
      <c r="D4599" t="s">
        <v>92</v>
      </c>
      <c r="E4599">
        <v>2018</v>
      </c>
      <c r="F4599" t="s">
        <v>21</v>
      </c>
      <c r="G4599" t="s">
        <v>36</v>
      </c>
      <c r="H4599" t="s">
        <v>293</v>
      </c>
      <c r="I4599">
        <v>32</v>
      </c>
      <c r="J4599">
        <v>0</v>
      </c>
      <c r="K4599" t="s">
        <v>232</v>
      </c>
      <c r="L4599" t="s">
        <v>222</v>
      </c>
    </row>
    <row r="4600" spans="1:12" x14ac:dyDescent="0.25">
      <c r="A4600">
        <v>13</v>
      </c>
      <c r="B4600" s="93">
        <v>43257</v>
      </c>
      <c r="C4600">
        <v>6</v>
      </c>
      <c r="D4600" t="s">
        <v>92</v>
      </c>
      <c r="E4600">
        <v>2018</v>
      </c>
      <c r="F4600" t="s">
        <v>21</v>
      </c>
      <c r="G4600" t="s">
        <v>36</v>
      </c>
      <c r="H4600" t="s">
        <v>297</v>
      </c>
      <c r="I4600">
        <v>56</v>
      </c>
      <c r="J4600">
        <v>0</v>
      </c>
      <c r="K4600" t="s">
        <v>232</v>
      </c>
      <c r="L4600" t="s">
        <v>222</v>
      </c>
    </row>
    <row r="4601" spans="1:12" x14ac:dyDescent="0.25">
      <c r="A4601">
        <v>13</v>
      </c>
      <c r="B4601" s="93">
        <v>43259</v>
      </c>
      <c r="C4601">
        <v>6</v>
      </c>
      <c r="D4601" t="s">
        <v>92</v>
      </c>
      <c r="E4601">
        <v>2018</v>
      </c>
      <c r="F4601" t="s">
        <v>21</v>
      </c>
      <c r="G4601" t="s">
        <v>36</v>
      </c>
      <c r="H4601" t="s">
        <v>299</v>
      </c>
      <c r="I4601">
        <v>32</v>
      </c>
      <c r="J4601">
        <v>0</v>
      </c>
      <c r="K4601" t="s">
        <v>232</v>
      </c>
      <c r="L4601" t="s">
        <v>222</v>
      </c>
    </row>
    <row r="4602" spans="1:12" x14ac:dyDescent="0.25">
      <c r="A4602">
        <v>13</v>
      </c>
      <c r="B4602" s="93">
        <v>43260</v>
      </c>
      <c r="C4602">
        <v>6</v>
      </c>
      <c r="D4602" t="s">
        <v>92</v>
      </c>
      <c r="E4602">
        <v>2018</v>
      </c>
      <c r="F4602" t="s">
        <v>23</v>
      </c>
      <c r="G4602" t="s">
        <v>300</v>
      </c>
      <c r="H4602" t="s">
        <v>301</v>
      </c>
      <c r="I4602">
        <v>72.33</v>
      </c>
      <c r="J4602">
        <v>0</v>
      </c>
      <c r="K4602" t="s">
        <v>232</v>
      </c>
      <c r="L4602" t="s">
        <v>34</v>
      </c>
    </row>
    <row r="4603" spans="1:12" x14ac:dyDescent="0.25">
      <c r="A4603">
        <v>13</v>
      </c>
      <c r="B4603" s="93">
        <v>43260</v>
      </c>
      <c r="C4603">
        <v>6</v>
      </c>
      <c r="D4603" t="s">
        <v>92</v>
      </c>
      <c r="E4603">
        <v>2018</v>
      </c>
      <c r="F4603" t="s">
        <v>21</v>
      </c>
      <c r="G4603" t="s">
        <v>300</v>
      </c>
      <c r="H4603" t="s">
        <v>301</v>
      </c>
      <c r="I4603">
        <v>636.30999999999995</v>
      </c>
      <c r="J4603">
        <v>0</v>
      </c>
      <c r="K4603" t="s">
        <v>232</v>
      </c>
      <c r="L4603" t="s">
        <v>34</v>
      </c>
    </row>
    <row r="4604" spans="1:12" x14ac:dyDescent="0.25">
      <c r="A4604">
        <v>13</v>
      </c>
      <c r="B4604" s="93">
        <v>43264</v>
      </c>
      <c r="C4604">
        <v>6</v>
      </c>
      <c r="D4604" t="s">
        <v>92</v>
      </c>
      <c r="E4604">
        <v>2018</v>
      </c>
      <c r="F4604" t="s">
        <v>21</v>
      </c>
      <c r="G4604" t="s">
        <v>36</v>
      </c>
      <c r="H4604" t="s">
        <v>305</v>
      </c>
      <c r="I4604">
        <v>16</v>
      </c>
      <c r="J4604">
        <v>0</v>
      </c>
      <c r="K4604" t="s">
        <v>232</v>
      </c>
      <c r="L4604" t="s">
        <v>222</v>
      </c>
    </row>
    <row r="4605" spans="1:12" x14ac:dyDescent="0.25">
      <c r="A4605">
        <v>13</v>
      </c>
      <c r="B4605" s="93">
        <v>43265</v>
      </c>
      <c r="C4605">
        <v>6</v>
      </c>
      <c r="D4605" t="s">
        <v>92</v>
      </c>
      <c r="E4605">
        <v>2018</v>
      </c>
      <c r="F4605" t="s">
        <v>21</v>
      </c>
      <c r="G4605" t="s">
        <v>36</v>
      </c>
      <c r="H4605" t="s">
        <v>306</v>
      </c>
      <c r="I4605">
        <v>16</v>
      </c>
      <c r="J4605">
        <v>0</v>
      </c>
      <c r="K4605" t="s">
        <v>232</v>
      </c>
      <c r="L4605" t="s">
        <v>222</v>
      </c>
    </row>
    <row r="4606" spans="1:12" x14ac:dyDescent="0.25">
      <c r="A4606">
        <v>13</v>
      </c>
      <c r="B4606" s="93">
        <v>43271</v>
      </c>
      <c r="C4606">
        <v>6</v>
      </c>
      <c r="D4606" t="s">
        <v>92</v>
      </c>
      <c r="E4606">
        <v>2018</v>
      </c>
      <c r="F4606" t="s">
        <v>22</v>
      </c>
      <c r="G4606" t="s">
        <v>36</v>
      </c>
      <c r="H4606" t="s">
        <v>316</v>
      </c>
      <c r="I4606">
        <v>16</v>
      </c>
      <c r="J4606">
        <v>0</v>
      </c>
      <c r="K4606" t="s">
        <v>232</v>
      </c>
      <c r="L4606" t="s">
        <v>222</v>
      </c>
    </row>
    <row r="4607" spans="1:12" x14ac:dyDescent="0.25">
      <c r="A4607">
        <v>13</v>
      </c>
      <c r="B4607" s="93">
        <v>43271</v>
      </c>
      <c r="C4607">
        <v>6</v>
      </c>
      <c r="D4607" t="s">
        <v>92</v>
      </c>
      <c r="E4607">
        <v>2018</v>
      </c>
      <c r="F4607" t="s">
        <v>21</v>
      </c>
      <c r="G4607" t="s">
        <v>36</v>
      </c>
      <c r="H4607" t="s">
        <v>316</v>
      </c>
      <c r="I4607">
        <v>48</v>
      </c>
      <c r="J4607">
        <v>0</v>
      </c>
      <c r="K4607" t="s">
        <v>232</v>
      </c>
      <c r="L4607" t="s">
        <v>222</v>
      </c>
    </row>
    <row r="4608" spans="1:12" x14ac:dyDescent="0.25">
      <c r="A4608">
        <v>13</v>
      </c>
      <c r="B4608" s="93">
        <v>43271</v>
      </c>
      <c r="C4608">
        <v>6</v>
      </c>
      <c r="D4608" t="s">
        <v>92</v>
      </c>
      <c r="E4608">
        <v>2018</v>
      </c>
      <c r="F4608" t="s">
        <v>23</v>
      </c>
      <c r="G4608" t="s">
        <v>63</v>
      </c>
      <c r="H4608" t="s">
        <v>316</v>
      </c>
      <c r="I4608">
        <v>86.74</v>
      </c>
      <c r="J4608">
        <v>0</v>
      </c>
      <c r="K4608" t="s">
        <v>232</v>
      </c>
      <c r="L4608" t="s">
        <v>64</v>
      </c>
    </row>
    <row r="4609" spans="1:12" x14ac:dyDescent="0.25">
      <c r="A4609">
        <v>13</v>
      </c>
      <c r="B4609" s="93">
        <v>43272</v>
      </c>
      <c r="C4609">
        <v>6</v>
      </c>
      <c r="D4609" t="s">
        <v>92</v>
      </c>
      <c r="E4609">
        <v>2018</v>
      </c>
      <c r="F4609" t="s">
        <v>21</v>
      </c>
      <c r="G4609" t="s">
        <v>36</v>
      </c>
      <c r="H4609" t="s">
        <v>317</v>
      </c>
      <c r="I4609">
        <v>16</v>
      </c>
      <c r="J4609">
        <v>0</v>
      </c>
      <c r="K4609" t="s">
        <v>232</v>
      </c>
      <c r="L4609" t="s">
        <v>222</v>
      </c>
    </row>
    <row r="4610" spans="1:12" x14ac:dyDescent="0.25">
      <c r="A4610">
        <v>13</v>
      </c>
      <c r="B4610" s="93">
        <v>43276</v>
      </c>
      <c r="C4610">
        <v>6</v>
      </c>
      <c r="D4610" t="s">
        <v>92</v>
      </c>
      <c r="E4610">
        <v>2018</v>
      </c>
      <c r="F4610" t="s">
        <v>22</v>
      </c>
      <c r="G4610" t="s">
        <v>323</v>
      </c>
      <c r="H4610" t="s">
        <v>324</v>
      </c>
      <c r="I4610">
        <v>8.57</v>
      </c>
      <c r="J4610">
        <v>0</v>
      </c>
      <c r="K4610" t="s">
        <v>232</v>
      </c>
      <c r="L4610" t="s">
        <v>34</v>
      </c>
    </row>
    <row r="4611" spans="1:12" x14ac:dyDescent="0.25">
      <c r="A4611">
        <v>13</v>
      </c>
      <c r="B4611" s="93">
        <v>43276</v>
      </c>
      <c r="C4611">
        <v>6</v>
      </c>
      <c r="D4611" t="s">
        <v>92</v>
      </c>
      <c r="E4611">
        <v>2018</v>
      </c>
      <c r="F4611" t="s">
        <v>21</v>
      </c>
      <c r="G4611" t="s">
        <v>323</v>
      </c>
      <c r="H4611" t="s">
        <v>324</v>
      </c>
      <c r="I4611">
        <v>598.84</v>
      </c>
      <c r="J4611">
        <v>0</v>
      </c>
      <c r="K4611" t="s">
        <v>232</v>
      </c>
      <c r="L4611" t="s">
        <v>34</v>
      </c>
    </row>
    <row r="4612" spans="1:12" x14ac:dyDescent="0.25">
      <c r="A4612">
        <v>13</v>
      </c>
      <c r="B4612" s="93">
        <v>43280</v>
      </c>
      <c r="C4612">
        <v>6</v>
      </c>
      <c r="D4612" t="s">
        <v>92</v>
      </c>
      <c r="E4612">
        <v>2018</v>
      </c>
      <c r="F4612" t="s">
        <v>21</v>
      </c>
      <c r="G4612" t="s">
        <v>36</v>
      </c>
      <c r="H4612" t="s">
        <v>330</v>
      </c>
      <c r="I4612">
        <v>16</v>
      </c>
      <c r="J4612">
        <v>0</v>
      </c>
      <c r="K4612" t="s">
        <v>232</v>
      </c>
      <c r="L4612" t="s">
        <v>222</v>
      </c>
    </row>
    <row r="4613" spans="1:12" x14ac:dyDescent="0.25">
      <c r="A4613">
        <v>13</v>
      </c>
      <c r="B4613" s="93">
        <v>43617</v>
      </c>
      <c r="C4613">
        <v>6</v>
      </c>
      <c r="D4613" t="s">
        <v>92</v>
      </c>
      <c r="E4613">
        <v>2019</v>
      </c>
      <c r="F4613" t="s">
        <v>21</v>
      </c>
      <c r="G4613" t="s">
        <v>36</v>
      </c>
      <c r="H4613" t="s">
        <v>655</v>
      </c>
      <c r="I4613">
        <v>16</v>
      </c>
      <c r="J4613">
        <v>0</v>
      </c>
      <c r="K4613" t="s">
        <v>232</v>
      </c>
      <c r="L4613" t="s">
        <v>222</v>
      </c>
    </row>
    <row r="4614" spans="1:12" x14ac:dyDescent="0.25">
      <c r="A4614">
        <v>13</v>
      </c>
      <c r="B4614" s="93">
        <v>43619</v>
      </c>
      <c r="C4614">
        <v>6</v>
      </c>
      <c r="D4614" t="s">
        <v>92</v>
      </c>
      <c r="E4614">
        <v>2019</v>
      </c>
      <c r="F4614" t="s">
        <v>22</v>
      </c>
      <c r="G4614" t="s">
        <v>36</v>
      </c>
      <c r="H4614" t="s">
        <v>656</v>
      </c>
      <c r="I4614">
        <v>8</v>
      </c>
      <c r="J4614">
        <v>0</v>
      </c>
      <c r="K4614" t="s">
        <v>232</v>
      </c>
      <c r="L4614" t="s">
        <v>222</v>
      </c>
    </row>
    <row r="4615" spans="1:12" x14ac:dyDescent="0.25">
      <c r="A4615">
        <v>13</v>
      </c>
      <c r="B4615" s="93">
        <v>43619</v>
      </c>
      <c r="C4615">
        <v>6</v>
      </c>
      <c r="D4615" t="s">
        <v>92</v>
      </c>
      <c r="E4615">
        <v>2019</v>
      </c>
      <c r="F4615" t="s">
        <v>21</v>
      </c>
      <c r="G4615" t="s">
        <v>36</v>
      </c>
      <c r="H4615" t="s">
        <v>656</v>
      </c>
      <c r="I4615">
        <v>48</v>
      </c>
      <c r="J4615">
        <v>0</v>
      </c>
      <c r="K4615" t="s">
        <v>232</v>
      </c>
      <c r="L4615" t="s">
        <v>222</v>
      </c>
    </row>
    <row r="4616" spans="1:12" x14ac:dyDescent="0.25">
      <c r="A4616">
        <v>13</v>
      </c>
      <c r="B4616" s="93">
        <v>43619</v>
      </c>
      <c r="C4616">
        <v>6</v>
      </c>
      <c r="D4616" t="s">
        <v>92</v>
      </c>
      <c r="E4616">
        <v>2019</v>
      </c>
      <c r="F4616" t="s">
        <v>23</v>
      </c>
      <c r="G4616" t="s">
        <v>63</v>
      </c>
      <c r="H4616" t="s">
        <v>656</v>
      </c>
      <c r="I4616">
        <v>170.2</v>
      </c>
      <c r="J4616">
        <v>0</v>
      </c>
      <c r="K4616" t="s">
        <v>232</v>
      </c>
      <c r="L4616" t="s">
        <v>64</v>
      </c>
    </row>
    <row r="4617" spans="1:12" x14ac:dyDescent="0.25">
      <c r="A4617">
        <v>13</v>
      </c>
      <c r="B4617" s="93">
        <v>43621</v>
      </c>
      <c r="C4617">
        <v>6</v>
      </c>
      <c r="D4617" t="s">
        <v>92</v>
      </c>
      <c r="E4617">
        <v>2019</v>
      </c>
      <c r="F4617" t="s">
        <v>21</v>
      </c>
      <c r="G4617" t="s">
        <v>36</v>
      </c>
      <c r="H4617" t="s">
        <v>658</v>
      </c>
      <c r="I4617">
        <v>24</v>
      </c>
      <c r="J4617">
        <v>0</v>
      </c>
      <c r="K4617" t="s">
        <v>232</v>
      </c>
      <c r="L4617" t="s">
        <v>222</v>
      </c>
    </row>
    <row r="4618" spans="1:12" x14ac:dyDescent="0.25">
      <c r="A4618">
        <v>13</v>
      </c>
      <c r="B4618" s="93">
        <v>43622</v>
      </c>
      <c r="C4618">
        <v>6</v>
      </c>
      <c r="D4618" t="s">
        <v>92</v>
      </c>
      <c r="E4618">
        <v>2019</v>
      </c>
      <c r="F4618" t="s">
        <v>21</v>
      </c>
      <c r="G4618" t="s">
        <v>36</v>
      </c>
      <c r="H4618" t="s">
        <v>659</v>
      </c>
      <c r="I4618">
        <v>8</v>
      </c>
      <c r="J4618">
        <v>0</v>
      </c>
      <c r="K4618" t="s">
        <v>232</v>
      </c>
      <c r="L4618" t="s">
        <v>222</v>
      </c>
    </row>
    <row r="4619" spans="1:12" x14ac:dyDescent="0.25">
      <c r="A4619">
        <v>13</v>
      </c>
      <c r="B4619" s="93">
        <v>43622</v>
      </c>
      <c r="C4619">
        <v>6</v>
      </c>
      <c r="D4619" t="s">
        <v>92</v>
      </c>
      <c r="E4619">
        <v>2019</v>
      </c>
      <c r="F4619" t="s">
        <v>21</v>
      </c>
      <c r="G4619" t="s">
        <v>662</v>
      </c>
      <c r="H4619" t="s">
        <v>661</v>
      </c>
      <c r="I4619">
        <v>24</v>
      </c>
      <c r="J4619">
        <v>0</v>
      </c>
      <c r="K4619" t="s">
        <v>232</v>
      </c>
      <c r="L4619" t="s">
        <v>222</v>
      </c>
    </row>
    <row r="4620" spans="1:12" x14ac:dyDescent="0.25">
      <c r="A4620">
        <v>13</v>
      </c>
      <c r="B4620" s="93">
        <v>43623</v>
      </c>
      <c r="C4620">
        <v>6</v>
      </c>
      <c r="D4620" t="s">
        <v>92</v>
      </c>
      <c r="E4620">
        <v>2019</v>
      </c>
      <c r="F4620" t="s">
        <v>21</v>
      </c>
      <c r="G4620" t="s">
        <v>36</v>
      </c>
      <c r="H4620" t="s">
        <v>663</v>
      </c>
      <c r="I4620">
        <v>8</v>
      </c>
      <c r="J4620">
        <v>0</v>
      </c>
      <c r="K4620" t="s">
        <v>232</v>
      </c>
      <c r="L4620" t="s">
        <v>222</v>
      </c>
    </row>
    <row r="4621" spans="1:12" x14ac:dyDescent="0.25">
      <c r="A4621">
        <v>13</v>
      </c>
      <c r="B4621" s="93">
        <v>43624</v>
      </c>
      <c r="C4621">
        <v>6</v>
      </c>
      <c r="D4621" t="s">
        <v>92</v>
      </c>
      <c r="E4621">
        <v>2019</v>
      </c>
      <c r="F4621" t="s">
        <v>21</v>
      </c>
      <c r="G4621" t="s">
        <v>58</v>
      </c>
      <c r="H4621" t="s">
        <v>664</v>
      </c>
      <c r="I4621">
        <v>24</v>
      </c>
      <c r="J4621">
        <v>0</v>
      </c>
      <c r="K4621" t="s">
        <v>232</v>
      </c>
      <c r="L4621" t="s">
        <v>222</v>
      </c>
    </row>
    <row r="4622" spans="1:12" x14ac:dyDescent="0.25">
      <c r="A4622">
        <v>13</v>
      </c>
      <c r="B4622" s="93">
        <v>43626</v>
      </c>
      <c r="C4622">
        <v>6</v>
      </c>
      <c r="D4622" t="s">
        <v>92</v>
      </c>
      <c r="E4622">
        <v>2019</v>
      </c>
      <c r="F4622" t="s">
        <v>21</v>
      </c>
      <c r="G4622" t="s">
        <v>666</v>
      </c>
      <c r="H4622" t="s">
        <v>667</v>
      </c>
      <c r="I4622">
        <v>1177.53</v>
      </c>
      <c r="J4622">
        <v>0</v>
      </c>
      <c r="K4622" t="s">
        <v>232</v>
      </c>
      <c r="L4622" t="s">
        <v>34</v>
      </c>
    </row>
    <row r="4623" spans="1:12" x14ac:dyDescent="0.25">
      <c r="A4623">
        <v>13</v>
      </c>
      <c r="B4623" s="93">
        <v>43626</v>
      </c>
      <c r="C4623">
        <v>6</v>
      </c>
      <c r="D4623" t="s">
        <v>92</v>
      </c>
      <c r="E4623">
        <v>2019</v>
      </c>
      <c r="F4623" t="s">
        <v>21</v>
      </c>
      <c r="G4623" t="s">
        <v>668</v>
      </c>
      <c r="H4623" t="s">
        <v>196</v>
      </c>
      <c r="I4623">
        <v>0</v>
      </c>
      <c r="J4623">
        <v>24</v>
      </c>
      <c r="K4623" t="s">
        <v>232</v>
      </c>
      <c r="L4623" t="s">
        <v>222</v>
      </c>
    </row>
    <row r="4624" spans="1:12" x14ac:dyDescent="0.25">
      <c r="A4624">
        <v>13</v>
      </c>
      <c r="B4624" s="93">
        <v>43629</v>
      </c>
      <c r="C4624">
        <v>6</v>
      </c>
      <c r="D4624" t="s">
        <v>92</v>
      </c>
      <c r="E4624">
        <v>2019</v>
      </c>
      <c r="F4624" t="s">
        <v>21</v>
      </c>
      <c r="G4624" t="s">
        <v>36</v>
      </c>
      <c r="H4624" t="s">
        <v>671</v>
      </c>
      <c r="I4624">
        <v>16</v>
      </c>
      <c r="J4624">
        <v>0</v>
      </c>
      <c r="K4624" t="s">
        <v>232</v>
      </c>
      <c r="L4624" t="s">
        <v>222</v>
      </c>
    </row>
    <row r="4625" spans="1:12" x14ac:dyDescent="0.25">
      <c r="A4625">
        <v>13</v>
      </c>
      <c r="B4625" s="93">
        <v>43634</v>
      </c>
      <c r="C4625">
        <v>6</v>
      </c>
      <c r="D4625" t="s">
        <v>92</v>
      </c>
      <c r="E4625">
        <v>2019</v>
      </c>
      <c r="F4625" t="s">
        <v>21</v>
      </c>
      <c r="G4625" t="s">
        <v>36</v>
      </c>
      <c r="H4625" t="s">
        <v>675</v>
      </c>
      <c r="I4625">
        <v>16</v>
      </c>
      <c r="J4625">
        <v>0</v>
      </c>
      <c r="K4625" t="s">
        <v>232</v>
      </c>
      <c r="L4625" t="s">
        <v>222</v>
      </c>
    </row>
    <row r="4626" spans="1:12" x14ac:dyDescent="0.25">
      <c r="A4626">
        <v>13</v>
      </c>
      <c r="B4626" s="93">
        <v>43637</v>
      </c>
      <c r="C4626">
        <v>6</v>
      </c>
      <c r="D4626" t="s">
        <v>92</v>
      </c>
      <c r="E4626">
        <v>2019</v>
      </c>
      <c r="F4626" t="s">
        <v>21</v>
      </c>
      <c r="G4626" t="s">
        <v>36</v>
      </c>
      <c r="H4626" t="s">
        <v>678</v>
      </c>
      <c r="I4626">
        <v>64</v>
      </c>
      <c r="J4626">
        <v>0</v>
      </c>
      <c r="K4626" t="s">
        <v>232</v>
      </c>
      <c r="L4626" t="s">
        <v>222</v>
      </c>
    </row>
    <row r="4627" spans="1:12" x14ac:dyDescent="0.25">
      <c r="A4627">
        <v>13</v>
      </c>
      <c r="B4627" s="93">
        <v>43641</v>
      </c>
      <c r="C4627">
        <v>6</v>
      </c>
      <c r="D4627" t="s">
        <v>92</v>
      </c>
      <c r="E4627">
        <v>2019</v>
      </c>
      <c r="F4627" t="s">
        <v>22</v>
      </c>
      <c r="G4627" t="s">
        <v>681</v>
      </c>
      <c r="H4627" t="s">
        <v>682</v>
      </c>
      <c r="I4627">
        <v>29.05</v>
      </c>
      <c r="J4627">
        <v>0</v>
      </c>
      <c r="K4627" t="s">
        <v>232</v>
      </c>
      <c r="L4627" t="s">
        <v>34</v>
      </c>
    </row>
    <row r="4628" spans="1:12" x14ac:dyDescent="0.25">
      <c r="A4628">
        <v>13</v>
      </c>
      <c r="B4628" s="93">
        <v>43641</v>
      </c>
      <c r="C4628">
        <v>6</v>
      </c>
      <c r="D4628" t="s">
        <v>92</v>
      </c>
      <c r="E4628">
        <v>2019</v>
      </c>
      <c r="F4628" t="s">
        <v>23</v>
      </c>
      <c r="G4628" t="s">
        <v>63</v>
      </c>
      <c r="H4628" t="s">
        <v>683</v>
      </c>
      <c r="I4628">
        <v>96.89</v>
      </c>
      <c r="J4628">
        <v>0</v>
      </c>
      <c r="K4628" t="s">
        <v>232</v>
      </c>
      <c r="L4628" t="s">
        <v>64</v>
      </c>
    </row>
    <row r="4629" spans="1:12" x14ac:dyDescent="0.25">
      <c r="A4629">
        <v>13</v>
      </c>
      <c r="B4629" s="93">
        <v>43641</v>
      </c>
      <c r="C4629">
        <v>6</v>
      </c>
      <c r="D4629" t="s">
        <v>92</v>
      </c>
      <c r="E4629">
        <v>2019</v>
      </c>
      <c r="F4629" t="s">
        <v>21</v>
      </c>
      <c r="G4629" t="s">
        <v>681</v>
      </c>
      <c r="H4629" t="s">
        <v>682</v>
      </c>
      <c r="I4629">
        <v>1192.95</v>
      </c>
      <c r="J4629">
        <v>0</v>
      </c>
      <c r="K4629" t="s">
        <v>232</v>
      </c>
      <c r="L4629" t="s">
        <v>34</v>
      </c>
    </row>
    <row r="4630" spans="1:12" x14ac:dyDescent="0.25">
      <c r="A4630">
        <v>13</v>
      </c>
      <c r="B4630" s="93">
        <v>43643</v>
      </c>
      <c r="C4630">
        <v>6</v>
      </c>
      <c r="D4630" t="s">
        <v>92</v>
      </c>
      <c r="E4630">
        <v>2019</v>
      </c>
      <c r="F4630" t="s">
        <v>21</v>
      </c>
      <c r="G4630" t="s">
        <v>36</v>
      </c>
      <c r="H4630" t="s">
        <v>685</v>
      </c>
      <c r="I4630">
        <v>8</v>
      </c>
      <c r="J4630">
        <v>0</v>
      </c>
      <c r="K4630" t="s">
        <v>232</v>
      </c>
      <c r="L4630" t="s">
        <v>222</v>
      </c>
    </row>
    <row r="4631" spans="1:12" x14ac:dyDescent="0.25">
      <c r="A4631">
        <v>13</v>
      </c>
      <c r="B4631" s="93">
        <v>43643</v>
      </c>
      <c r="C4631">
        <v>6</v>
      </c>
      <c r="D4631" t="s">
        <v>92</v>
      </c>
      <c r="E4631">
        <v>2019</v>
      </c>
      <c r="F4631" t="s">
        <v>22</v>
      </c>
      <c r="G4631" t="s">
        <v>36</v>
      </c>
      <c r="H4631" t="s">
        <v>685</v>
      </c>
      <c r="I4631">
        <v>8</v>
      </c>
      <c r="J4631">
        <v>0</v>
      </c>
      <c r="K4631" t="s">
        <v>232</v>
      </c>
      <c r="L4631" t="s">
        <v>222</v>
      </c>
    </row>
    <row r="4632" spans="1:12" x14ac:dyDescent="0.25">
      <c r="A4632">
        <v>13</v>
      </c>
      <c r="B4632" s="93">
        <v>43645</v>
      </c>
      <c r="C4632">
        <v>6</v>
      </c>
      <c r="D4632" t="s">
        <v>92</v>
      </c>
      <c r="E4632">
        <v>2019</v>
      </c>
      <c r="F4632" t="s">
        <v>23</v>
      </c>
      <c r="G4632" t="s">
        <v>37</v>
      </c>
      <c r="H4632" t="s">
        <v>151</v>
      </c>
      <c r="I4632">
        <v>9</v>
      </c>
      <c r="J4632">
        <v>0</v>
      </c>
      <c r="K4632" t="s">
        <v>232</v>
      </c>
      <c r="L4632" t="s">
        <v>35</v>
      </c>
    </row>
    <row r="4633" spans="1:12" x14ac:dyDescent="0.25">
      <c r="A4633">
        <v>15</v>
      </c>
      <c r="B4633" s="93">
        <v>43252</v>
      </c>
      <c r="C4633">
        <v>6</v>
      </c>
      <c r="D4633" t="s">
        <v>92</v>
      </c>
      <c r="E4633">
        <v>2018</v>
      </c>
      <c r="F4633" t="s">
        <v>23</v>
      </c>
      <c r="G4633" t="s">
        <v>35</v>
      </c>
      <c r="H4633" t="s">
        <v>289</v>
      </c>
      <c r="I4633">
        <v>19</v>
      </c>
      <c r="J4633">
        <v>0</v>
      </c>
      <c r="K4633" t="s">
        <v>234</v>
      </c>
      <c r="L4633" t="s">
        <v>35</v>
      </c>
    </row>
    <row r="4634" spans="1:12" x14ac:dyDescent="0.25">
      <c r="A4634">
        <v>15</v>
      </c>
      <c r="B4634" s="93">
        <v>43252</v>
      </c>
      <c r="C4634">
        <v>6</v>
      </c>
      <c r="D4634" t="s">
        <v>92</v>
      </c>
      <c r="E4634">
        <v>2018</v>
      </c>
      <c r="F4634" t="s">
        <v>23</v>
      </c>
      <c r="G4634" t="s">
        <v>58</v>
      </c>
      <c r="H4634" t="s">
        <v>289</v>
      </c>
      <c r="I4634">
        <v>25.82</v>
      </c>
      <c r="J4634">
        <v>0</v>
      </c>
      <c r="K4634" t="s">
        <v>234</v>
      </c>
      <c r="L4634" t="s">
        <v>222</v>
      </c>
    </row>
    <row r="4635" spans="1:12" x14ac:dyDescent="0.25">
      <c r="A4635">
        <v>15</v>
      </c>
      <c r="B4635" s="93">
        <v>43260</v>
      </c>
      <c r="C4635">
        <v>6</v>
      </c>
      <c r="D4635" t="s">
        <v>92</v>
      </c>
      <c r="E4635">
        <v>2018</v>
      </c>
      <c r="F4635" t="s">
        <v>22</v>
      </c>
      <c r="G4635" t="s">
        <v>300</v>
      </c>
      <c r="H4635" t="s">
        <v>301</v>
      </c>
      <c r="I4635">
        <v>59.61</v>
      </c>
      <c r="J4635">
        <v>0</v>
      </c>
      <c r="K4635" t="s">
        <v>234</v>
      </c>
      <c r="L4635" t="s">
        <v>34</v>
      </c>
    </row>
    <row r="4636" spans="1:12" x14ac:dyDescent="0.25">
      <c r="A4636">
        <v>15</v>
      </c>
      <c r="B4636" s="93">
        <v>43270</v>
      </c>
      <c r="C4636">
        <v>6</v>
      </c>
      <c r="D4636" t="s">
        <v>92</v>
      </c>
      <c r="E4636">
        <v>2018</v>
      </c>
      <c r="F4636" t="s">
        <v>23</v>
      </c>
      <c r="G4636" t="s">
        <v>37</v>
      </c>
      <c r="H4636" t="s">
        <v>133</v>
      </c>
      <c r="I4636">
        <v>2.25</v>
      </c>
      <c r="J4636">
        <v>0</v>
      </c>
      <c r="K4636" t="s">
        <v>234</v>
      </c>
      <c r="L4636" t="s">
        <v>35</v>
      </c>
    </row>
    <row r="4637" spans="1:12" x14ac:dyDescent="0.25">
      <c r="A4637">
        <v>15</v>
      </c>
      <c r="B4637" s="93">
        <v>43619</v>
      </c>
      <c r="C4637">
        <v>6</v>
      </c>
      <c r="D4637" t="s">
        <v>92</v>
      </c>
      <c r="E4637">
        <v>2019</v>
      </c>
      <c r="F4637" t="s">
        <v>23</v>
      </c>
      <c r="G4637" t="s">
        <v>58</v>
      </c>
      <c r="H4637" t="s">
        <v>656</v>
      </c>
      <c r="I4637">
        <v>23.99</v>
      </c>
      <c r="J4637">
        <v>0</v>
      </c>
      <c r="K4637" t="s">
        <v>234</v>
      </c>
      <c r="L4637" t="s">
        <v>222</v>
      </c>
    </row>
    <row r="4638" spans="1:12" x14ac:dyDescent="0.25">
      <c r="A4638">
        <v>15</v>
      </c>
      <c r="B4638" s="93">
        <v>43626</v>
      </c>
      <c r="C4638">
        <v>6</v>
      </c>
      <c r="D4638" t="s">
        <v>92</v>
      </c>
      <c r="E4638">
        <v>2019</v>
      </c>
      <c r="F4638" t="s">
        <v>21</v>
      </c>
      <c r="G4638" t="s">
        <v>666</v>
      </c>
      <c r="H4638" t="s">
        <v>667</v>
      </c>
      <c r="I4638">
        <v>31.9</v>
      </c>
      <c r="J4638">
        <v>0</v>
      </c>
      <c r="K4638" t="s">
        <v>234</v>
      </c>
      <c r="L4638" t="s">
        <v>34</v>
      </c>
    </row>
    <row r="4639" spans="1:12" x14ac:dyDescent="0.25">
      <c r="A4639">
        <v>15</v>
      </c>
      <c r="B4639" s="93">
        <v>43634</v>
      </c>
      <c r="C4639">
        <v>6</v>
      </c>
      <c r="D4639" t="s">
        <v>92</v>
      </c>
      <c r="E4639">
        <v>2019</v>
      </c>
      <c r="F4639" t="s">
        <v>23</v>
      </c>
      <c r="G4639" t="s">
        <v>37</v>
      </c>
      <c r="H4639" t="s">
        <v>133</v>
      </c>
      <c r="I4639">
        <v>12</v>
      </c>
      <c r="J4639">
        <v>0</v>
      </c>
      <c r="K4639" t="s">
        <v>234</v>
      </c>
      <c r="L4639" t="s">
        <v>35</v>
      </c>
    </row>
    <row r="4640" spans="1:12" x14ac:dyDescent="0.25">
      <c r="A4640">
        <v>16</v>
      </c>
      <c r="B4640" s="93">
        <v>43272</v>
      </c>
      <c r="C4640">
        <v>6</v>
      </c>
      <c r="D4640" t="s">
        <v>92</v>
      </c>
      <c r="E4640">
        <v>2018</v>
      </c>
      <c r="F4640" t="s">
        <v>23</v>
      </c>
      <c r="G4640" t="s">
        <v>37</v>
      </c>
      <c r="H4640" t="s">
        <v>319</v>
      </c>
      <c r="I4640">
        <v>8.4</v>
      </c>
      <c r="J4640">
        <v>0</v>
      </c>
      <c r="K4640" t="s">
        <v>727</v>
      </c>
      <c r="L4640" t="s">
        <v>35</v>
      </c>
    </row>
    <row r="4641" spans="1:12" x14ac:dyDescent="0.25">
      <c r="A4641">
        <v>16</v>
      </c>
      <c r="B4641" s="93">
        <v>43274</v>
      </c>
      <c r="C4641">
        <v>6</v>
      </c>
      <c r="D4641" t="s">
        <v>92</v>
      </c>
      <c r="E4641">
        <v>2018</v>
      </c>
      <c r="F4641" t="s">
        <v>23</v>
      </c>
      <c r="G4641" t="s">
        <v>63</v>
      </c>
      <c r="H4641" t="s">
        <v>321</v>
      </c>
      <c r="I4641">
        <v>55.35</v>
      </c>
      <c r="J4641">
        <v>0</v>
      </c>
      <c r="K4641" t="s">
        <v>727</v>
      </c>
      <c r="L4641" t="s">
        <v>64</v>
      </c>
    </row>
    <row r="4642" spans="1:12" x14ac:dyDescent="0.25">
      <c r="A4642">
        <v>16</v>
      </c>
      <c r="B4642" s="93">
        <v>43633</v>
      </c>
      <c r="C4642">
        <v>6</v>
      </c>
      <c r="D4642" t="s">
        <v>92</v>
      </c>
      <c r="E4642">
        <v>2019</v>
      </c>
      <c r="F4642" t="s">
        <v>23</v>
      </c>
      <c r="G4642" t="s">
        <v>63</v>
      </c>
      <c r="H4642" t="s">
        <v>674</v>
      </c>
      <c r="I4642">
        <v>79.55</v>
      </c>
      <c r="J4642">
        <v>0</v>
      </c>
      <c r="K4642" t="s">
        <v>727</v>
      </c>
      <c r="L4642" t="s">
        <v>64</v>
      </c>
    </row>
    <row r="4643" spans="1:12" x14ac:dyDescent="0.25">
      <c r="A4643">
        <v>17</v>
      </c>
      <c r="B4643" s="93">
        <v>43252</v>
      </c>
      <c r="C4643">
        <v>6</v>
      </c>
      <c r="D4643" t="s">
        <v>92</v>
      </c>
      <c r="E4643">
        <v>2018</v>
      </c>
      <c r="F4643" t="s">
        <v>23</v>
      </c>
      <c r="G4643" t="s">
        <v>63</v>
      </c>
      <c r="H4643" t="s">
        <v>289</v>
      </c>
      <c r="I4643">
        <v>40.89</v>
      </c>
      <c r="J4643">
        <v>0</v>
      </c>
      <c r="K4643" t="s">
        <v>235</v>
      </c>
      <c r="L4643" t="s">
        <v>64</v>
      </c>
    </row>
    <row r="4644" spans="1:12" x14ac:dyDescent="0.25">
      <c r="A4644">
        <v>17</v>
      </c>
      <c r="B4644" s="93">
        <v>43262</v>
      </c>
      <c r="C4644">
        <v>6</v>
      </c>
      <c r="D4644" t="s">
        <v>92</v>
      </c>
      <c r="E4644">
        <v>2018</v>
      </c>
      <c r="F4644" t="s">
        <v>23</v>
      </c>
      <c r="G4644" t="s">
        <v>37</v>
      </c>
      <c r="H4644" t="s">
        <v>303</v>
      </c>
      <c r="I4644">
        <v>3.15</v>
      </c>
      <c r="J4644">
        <v>0</v>
      </c>
      <c r="K4644" t="s">
        <v>235</v>
      </c>
      <c r="L4644" t="s">
        <v>35</v>
      </c>
    </row>
    <row r="4645" spans="1:12" x14ac:dyDescent="0.25">
      <c r="A4645">
        <v>17</v>
      </c>
      <c r="B4645" s="93">
        <v>43633</v>
      </c>
      <c r="C4645">
        <v>6</v>
      </c>
      <c r="D4645" t="s">
        <v>92</v>
      </c>
      <c r="E4645">
        <v>2019</v>
      </c>
      <c r="F4645" t="s">
        <v>23</v>
      </c>
      <c r="G4645" t="s">
        <v>63</v>
      </c>
      <c r="H4645" t="s">
        <v>674</v>
      </c>
      <c r="I4645">
        <v>73.510000000000005</v>
      </c>
      <c r="J4645">
        <v>0</v>
      </c>
      <c r="K4645" t="s">
        <v>235</v>
      </c>
      <c r="L4645" t="s">
        <v>64</v>
      </c>
    </row>
    <row r="4646" spans="1:12" x14ac:dyDescent="0.25">
      <c r="A4646">
        <v>17</v>
      </c>
      <c r="B4646" s="93">
        <v>43635</v>
      </c>
      <c r="C4646">
        <v>6</v>
      </c>
      <c r="D4646" t="s">
        <v>92</v>
      </c>
      <c r="E4646">
        <v>2019</v>
      </c>
      <c r="F4646" t="s">
        <v>23</v>
      </c>
      <c r="G4646" t="s">
        <v>37</v>
      </c>
      <c r="H4646" t="s">
        <v>303</v>
      </c>
      <c r="I4646">
        <v>3</v>
      </c>
      <c r="J4646">
        <v>0</v>
      </c>
      <c r="K4646" t="s">
        <v>235</v>
      </c>
      <c r="L4646" t="s">
        <v>35</v>
      </c>
    </row>
    <row r="4647" spans="1:12" x14ac:dyDescent="0.25">
      <c r="A4647">
        <v>18</v>
      </c>
      <c r="B4647" s="93">
        <v>43252</v>
      </c>
      <c r="C4647">
        <v>6</v>
      </c>
      <c r="D4647" t="s">
        <v>92</v>
      </c>
      <c r="E4647">
        <v>2018</v>
      </c>
      <c r="F4647" t="s">
        <v>23</v>
      </c>
      <c r="G4647" t="s">
        <v>37</v>
      </c>
      <c r="H4647" t="s">
        <v>290</v>
      </c>
      <c r="I4647">
        <v>4.75</v>
      </c>
      <c r="J4647">
        <v>0</v>
      </c>
      <c r="K4647" t="s">
        <v>236</v>
      </c>
      <c r="L4647" t="s">
        <v>35</v>
      </c>
    </row>
    <row r="4648" spans="1:12" x14ac:dyDescent="0.25">
      <c r="A4648">
        <v>18</v>
      </c>
      <c r="B4648" s="93">
        <v>43256</v>
      </c>
      <c r="C4648">
        <v>6</v>
      </c>
      <c r="D4648" t="s">
        <v>92</v>
      </c>
      <c r="E4648">
        <v>2018</v>
      </c>
      <c r="F4648" t="s">
        <v>21</v>
      </c>
      <c r="G4648" t="s">
        <v>36</v>
      </c>
      <c r="H4648" t="s">
        <v>293</v>
      </c>
      <c r="I4648">
        <v>40</v>
      </c>
      <c r="J4648">
        <v>0</v>
      </c>
      <c r="K4648" t="s">
        <v>236</v>
      </c>
      <c r="L4648" t="s">
        <v>222</v>
      </c>
    </row>
    <row r="4649" spans="1:12" x14ac:dyDescent="0.25">
      <c r="A4649">
        <v>18</v>
      </c>
      <c r="B4649" s="93">
        <v>43258</v>
      </c>
      <c r="C4649">
        <v>6</v>
      </c>
      <c r="D4649" t="s">
        <v>92</v>
      </c>
      <c r="E4649">
        <v>2018</v>
      </c>
      <c r="F4649" t="s">
        <v>23</v>
      </c>
      <c r="G4649" t="s">
        <v>58</v>
      </c>
      <c r="H4649" t="s">
        <v>298</v>
      </c>
      <c r="I4649">
        <v>26.77</v>
      </c>
      <c r="J4649">
        <v>0</v>
      </c>
      <c r="K4649" t="s">
        <v>236</v>
      </c>
      <c r="L4649" t="s">
        <v>222</v>
      </c>
    </row>
    <row r="4650" spans="1:12" x14ac:dyDescent="0.25">
      <c r="A4650">
        <v>18</v>
      </c>
      <c r="B4650" s="93">
        <v>43258</v>
      </c>
      <c r="C4650">
        <v>6</v>
      </c>
      <c r="D4650" t="s">
        <v>92</v>
      </c>
      <c r="E4650">
        <v>2018</v>
      </c>
      <c r="F4650" t="s">
        <v>23</v>
      </c>
      <c r="G4650" t="s">
        <v>63</v>
      </c>
      <c r="H4650" t="s">
        <v>298</v>
      </c>
      <c r="I4650">
        <v>152.75</v>
      </c>
      <c r="J4650">
        <v>0</v>
      </c>
      <c r="K4650" t="s">
        <v>236</v>
      </c>
      <c r="L4650" t="s">
        <v>64</v>
      </c>
    </row>
    <row r="4651" spans="1:12" x14ac:dyDescent="0.25">
      <c r="A4651">
        <v>18</v>
      </c>
      <c r="B4651" s="93">
        <v>43260</v>
      </c>
      <c r="C4651">
        <v>6</v>
      </c>
      <c r="D4651" t="s">
        <v>92</v>
      </c>
      <c r="E4651">
        <v>2018</v>
      </c>
      <c r="F4651" t="s">
        <v>22</v>
      </c>
      <c r="G4651" t="s">
        <v>300</v>
      </c>
      <c r="H4651" t="s">
        <v>301</v>
      </c>
      <c r="I4651">
        <v>21.74</v>
      </c>
      <c r="J4651">
        <v>0</v>
      </c>
      <c r="K4651" t="s">
        <v>236</v>
      </c>
      <c r="L4651" t="s">
        <v>34</v>
      </c>
    </row>
    <row r="4652" spans="1:12" x14ac:dyDescent="0.25">
      <c r="A4652">
        <v>18</v>
      </c>
      <c r="B4652" s="93">
        <v>43260</v>
      </c>
      <c r="C4652">
        <v>6</v>
      </c>
      <c r="D4652" t="s">
        <v>92</v>
      </c>
      <c r="E4652">
        <v>2018</v>
      </c>
      <c r="F4652" t="s">
        <v>21</v>
      </c>
      <c r="G4652" t="s">
        <v>300</v>
      </c>
      <c r="H4652" t="s">
        <v>301</v>
      </c>
      <c r="I4652">
        <v>523.71</v>
      </c>
      <c r="J4652">
        <v>0</v>
      </c>
      <c r="K4652" t="s">
        <v>236</v>
      </c>
      <c r="L4652" t="s">
        <v>34</v>
      </c>
    </row>
    <row r="4653" spans="1:12" x14ac:dyDescent="0.25">
      <c r="A4653">
        <v>18</v>
      </c>
      <c r="B4653" s="93">
        <v>43264</v>
      </c>
      <c r="C4653">
        <v>6</v>
      </c>
      <c r="D4653" t="s">
        <v>92</v>
      </c>
      <c r="E4653">
        <v>2018</v>
      </c>
      <c r="F4653" t="s">
        <v>21</v>
      </c>
      <c r="G4653" t="s">
        <v>36</v>
      </c>
      <c r="H4653" t="s">
        <v>305</v>
      </c>
      <c r="I4653">
        <v>16</v>
      </c>
      <c r="J4653">
        <v>0</v>
      </c>
      <c r="K4653" t="s">
        <v>236</v>
      </c>
      <c r="L4653" t="s">
        <v>222</v>
      </c>
    </row>
    <row r="4654" spans="1:12" x14ac:dyDescent="0.25">
      <c r="A4654">
        <v>18</v>
      </c>
      <c r="B4654" s="93">
        <v>43271</v>
      </c>
      <c r="C4654">
        <v>6</v>
      </c>
      <c r="D4654" t="s">
        <v>92</v>
      </c>
      <c r="E4654">
        <v>2018</v>
      </c>
      <c r="F4654" t="s">
        <v>21</v>
      </c>
      <c r="G4654" t="s">
        <v>36</v>
      </c>
      <c r="H4654" t="s">
        <v>316</v>
      </c>
      <c r="I4654">
        <v>56</v>
      </c>
      <c r="J4654">
        <v>0</v>
      </c>
      <c r="K4654" t="s">
        <v>236</v>
      </c>
      <c r="L4654" t="s">
        <v>222</v>
      </c>
    </row>
    <row r="4655" spans="1:12" x14ac:dyDescent="0.25">
      <c r="A4655">
        <v>18</v>
      </c>
      <c r="B4655" s="93">
        <v>43274</v>
      </c>
      <c r="C4655">
        <v>6</v>
      </c>
      <c r="D4655" t="s">
        <v>92</v>
      </c>
      <c r="E4655">
        <v>2018</v>
      </c>
      <c r="F4655" t="s">
        <v>23</v>
      </c>
      <c r="G4655" t="s">
        <v>63</v>
      </c>
      <c r="H4655" t="s">
        <v>321</v>
      </c>
      <c r="I4655">
        <v>27.75</v>
      </c>
      <c r="J4655">
        <v>0</v>
      </c>
      <c r="K4655" t="s">
        <v>236</v>
      </c>
      <c r="L4655" t="s">
        <v>64</v>
      </c>
    </row>
    <row r="4656" spans="1:12" x14ac:dyDescent="0.25">
      <c r="A4656">
        <v>18</v>
      </c>
      <c r="B4656" s="93">
        <v>43276</v>
      </c>
      <c r="C4656">
        <v>6</v>
      </c>
      <c r="D4656" t="s">
        <v>92</v>
      </c>
      <c r="E4656">
        <v>2018</v>
      </c>
      <c r="F4656" t="s">
        <v>21</v>
      </c>
      <c r="G4656" t="s">
        <v>323</v>
      </c>
      <c r="H4656" t="s">
        <v>324</v>
      </c>
      <c r="I4656">
        <v>254.33</v>
      </c>
      <c r="J4656">
        <v>0</v>
      </c>
      <c r="K4656" t="s">
        <v>236</v>
      </c>
      <c r="L4656" t="s">
        <v>34</v>
      </c>
    </row>
    <row r="4657" spans="1:12" x14ac:dyDescent="0.25">
      <c r="A4657">
        <v>18</v>
      </c>
      <c r="B4657" s="93">
        <v>43619</v>
      </c>
      <c r="C4657">
        <v>6</v>
      </c>
      <c r="D4657" t="s">
        <v>92</v>
      </c>
      <c r="E4657">
        <v>2019</v>
      </c>
      <c r="F4657" t="s">
        <v>23</v>
      </c>
      <c r="G4657" t="s">
        <v>63</v>
      </c>
      <c r="H4657" t="s">
        <v>656</v>
      </c>
      <c r="I4657">
        <v>31.38</v>
      </c>
      <c r="J4657">
        <v>0</v>
      </c>
      <c r="K4657" t="s">
        <v>236</v>
      </c>
      <c r="L4657" t="s">
        <v>64</v>
      </c>
    </row>
    <row r="4658" spans="1:12" x14ac:dyDescent="0.25">
      <c r="A4658">
        <v>18</v>
      </c>
      <c r="B4658" s="93">
        <v>43620</v>
      </c>
      <c r="C4658">
        <v>6</v>
      </c>
      <c r="D4658" t="s">
        <v>92</v>
      </c>
      <c r="E4658">
        <v>2019</v>
      </c>
      <c r="F4658" t="s">
        <v>21</v>
      </c>
      <c r="G4658" t="s">
        <v>36</v>
      </c>
      <c r="H4658" t="s">
        <v>657</v>
      </c>
      <c r="I4658">
        <v>72</v>
      </c>
      <c r="J4658">
        <v>0</v>
      </c>
      <c r="K4658" t="s">
        <v>236</v>
      </c>
      <c r="L4658" t="s">
        <v>222</v>
      </c>
    </row>
    <row r="4659" spans="1:12" x14ac:dyDescent="0.25">
      <c r="A4659">
        <v>18</v>
      </c>
      <c r="B4659" s="93">
        <v>43624</v>
      </c>
      <c r="C4659">
        <v>6</v>
      </c>
      <c r="D4659" t="s">
        <v>92</v>
      </c>
      <c r="E4659">
        <v>2019</v>
      </c>
      <c r="F4659" t="s">
        <v>21</v>
      </c>
      <c r="G4659" t="s">
        <v>36</v>
      </c>
      <c r="H4659" t="s">
        <v>664</v>
      </c>
      <c r="I4659">
        <v>8</v>
      </c>
      <c r="J4659">
        <v>0</v>
      </c>
      <c r="K4659" t="s">
        <v>236</v>
      </c>
      <c r="L4659" t="s">
        <v>222</v>
      </c>
    </row>
    <row r="4660" spans="1:12" x14ac:dyDescent="0.25">
      <c r="A4660">
        <v>18</v>
      </c>
      <c r="B4660" s="93">
        <v>43626</v>
      </c>
      <c r="C4660">
        <v>6</v>
      </c>
      <c r="D4660" t="s">
        <v>92</v>
      </c>
      <c r="E4660">
        <v>2019</v>
      </c>
      <c r="F4660" t="s">
        <v>21</v>
      </c>
      <c r="G4660" t="s">
        <v>666</v>
      </c>
      <c r="H4660" t="s">
        <v>667</v>
      </c>
      <c r="I4660">
        <v>518.83000000000004</v>
      </c>
      <c r="J4660">
        <v>0</v>
      </c>
      <c r="K4660" t="s">
        <v>236</v>
      </c>
      <c r="L4660" t="s">
        <v>34</v>
      </c>
    </row>
    <row r="4661" spans="1:12" x14ac:dyDescent="0.25">
      <c r="A4661">
        <v>18</v>
      </c>
      <c r="B4661" s="93">
        <v>43633</v>
      </c>
      <c r="C4661">
        <v>6</v>
      </c>
      <c r="D4661" t="s">
        <v>92</v>
      </c>
      <c r="E4661">
        <v>2019</v>
      </c>
      <c r="F4661" t="s">
        <v>23</v>
      </c>
      <c r="G4661" t="s">
        <v>63</v>
      </c>
      <c r="H4661" t="s">
        <v>674</v>
      </c>
      <c r="I4661">
        <v>35.06</v>
      </c>
      <c r="J4661">
        <v>0</v>
      </c>
      <c r="K4661" t="s">
        <v>236</v>
      </c>
      <c r="L4661" t="s">
        <v>64</v>
      </c>
    </row>
    <row r="4662" spans="1:12" x14ac:dyDescent="0.25">
      <c r="A4662">
        <v>18</v>
      </c>
      <c r="B4662" s="93">
        <v>43634</v>
      </c>
      <c r="C4662">
        <v>6</v>
      </c>
      <c r="D4662" t="s">
        <v>92</v>
      </c>
      <c r="E4662">
        <v>2019</v>
      </c>
      <c r="F4662" t="s">
        <v>21</v>
      </c>
      <c r="G4662" t="s">
        <v>36</v>
      </c>
      <c r="H4662" t="s">
        <v>675</v>
      </c>
      <c r="I4662">
        <v>32</v>
      </c>
      <c r="J4662">
        <v>0</v>
      </c>
      <c r="K4662" t="s">
        <v>236</v>
      </c>
      <c r="L4662" t="s">
        <v>222</v>
      </c>
    </row>
    <row r="4663" spans="1:12" x14ac:dyDescent="0.25">
      <c r="A4663">
        <v>18</v>
      </c>
      <c r="B4663" s="93">
        <v>43641</v>
      </c>
      <c r="C4663">
        <v>6</v>
      </c>
      <c r="D4663" t="s">
        <v>92</v>
      </c>
      <c r="E4663">
        <v>2019</v>
      </c>
      <c r="F4663" t="s">
        <v>21</v>
      </c>
      <c r="G4663" t="s">
        <v>681</v>
      </c>
      <c r="H4663" t="s">
        <v>682</v>
      </c>
      <c r="I4663">
        <v>635.95000000000005</v>
      </c>
      <c r="J4663">
        <v>0</v>
      </c>
      <c r="K4663" t="s">
        <v>236</v>
      </c>
      <c r="L4663" t="s">
        <v>34</v>
      </c>
    </row>
    <row r="4664" spans="1:12" x14ac:dyDescent="0.25">
      <c r="A4664">
        <v>18</v>
      </c>
      <c r="B4664" s="93">
        <v>43643</v>
      </c>
      <c r="C4664">
        <v>6</v>
      </c>
      <c r="D4664" t="s">
        <v>92</v>
      </c>
      <c r="E4664">
        <v>2019</v>
      </c>
      <c r="F4664" t="s">
        <v>21</v>
      </c>
      <c r="G4664" t="s">
        <v>36</v>
      </c>
      <c r="H4664" t="s">
        <v>685</v>
      </c>
      <c r="I4664">
        <v>8</v>
      </c>
      <c r="J4664">
        <v>0</v>
      </c>
      <c r="K4664" t="s">
        <v>236</v>
      </c>
      <c r="L4664" t="s">
        <v>222</v>
      </c>
    </row>
    <row r="4665" spans="1:12" x14ac:dyDescent="0.25">
      <c r="A4665">
        <v>19</v>
      </c>
      <c r="B4665" s="93">
        <v>43252</v>
      </c>
      <c r="C4665">
        <v>6</v>
      </c>
      <c r="D4665" t="s">
        <v>92</v>
      </c>
      <c r="E4665">
        <v>2018</v>
      </c>
      <c r="F4665" t="s">
        <v>22</v>
      </c>
      <c r="G4665" t="s">
        <v>36</v>
      </c>
      <c r="H4665" t="s">
        <v>289</v>
      </c>
      <c r="I4665">
        <v>16</v>
      </c>
      <c r="J4665">
        <v>0</v>
      </c>
      <c r="K4665" t="s">
        <v>237</v>
      </c>
      <c r="L4665" t="s">
        <v>222</v>
      </c>
    </row>
    <row r="4666" spans="1:12" x14ac:dyDescent="0.25">
      <c r="A4666">
        <v>19</v>
      </c>
      <c r="B4666" s="93">
        <v>43256</v>
      </c>
      <c r="C4666">
        <v>6</v>
      </c>
      <c r="D4666" t="s">
        <v>92</v>
      </c>
      <c r="E4666">
        <v>2018</v>
      </c>
      <c r="F4666" t="s">
        <v>21</v>
      </c>
      <c r="G4666" t="s">
        <v>295</v>
      </c>
      <c r="H4666" t="s">
        <v>296</v>
      </c>
      <c r="I4666">
        <v>111.78</v>
      </c>
      <c r="J4666">
        <v>0</v>
      </c>
      <c r="K4666" t="s">
        <v>237</v>
      </c>
      <c r="L4666" t="s">
        <v>34</v>
      </c>
    </row>
    <row r="4667" spans="1:12" x14ac:dyDescent="0.25">
      <c r="A4667">
        <v>19</v>
      </c>
      <c r="B4667" s="93">
        <v>43256</v>
      </c>
      <c r="C4667">
        <v>6</v>
      </c>
      <c r="D4667" t="s">
        <v>92</v>
      </c>
      <c r="E4667">
        <v>2018</v>
      </c>
      <c r="F4667" t="s">
        <v>21</v>
      </c>
      <c r="G4667" t="s">
        <v>36</v>
      </c>
      <c r="H4667" t="s">
        <v>293</v>
      </c>
      <c r="I4667">
        <v>112</v>
      </c>
      <c r="J4667">
        <v>0</v>
      </c>
      <c r="K4667" t="s">
        <v>237</v>
      </c>
      <c r="L4667" t="s">
        <v>222</v>
      </c>
    </row>
    <row r="4668" spans="1:12" x14ac:dyDescent="0.25">
      <c r="A4668">
        <v>19</v>
      </c>
      <c r="B4668" s="93">
        <v>43257</v>
      </c>
      <c r="C4668">
        <v>6</v>
      </c>
      <c r="D4668" t="s">
        <v>92</v>
      </c>
      <c r="E4668">
        <v>2018</v>
      </c>
      <c r="F4668" t="s">
        <v>21</v>
      </c>
      <c r="G4668" t="s">
        <v>36</v>
      </c>
      <c r="H4668" t="s">
        <v>297</v>
      </c>
      <c r="I4668">
        <v>48</v>
      </c>
      <c r="J4668">
        <v>0</v>
      </c>
      <c r="K4668" t="s">
        <v>237</v>
      </c>
      <c r="L4668" t="s">
        <v>222</v>
      </c>
    </row>
    <row r="4669" spans="1:12" x14ac:dyDescent="0.25">
      <c r="A4669">
        <v>19</v>
      </c>
      <c r="B4669" s="93">
        <v>43259</v>
      </c>
      <c r="C4669">
        <v>6</v>
      </c>
      <c r="D4669" t="s">
        <v>92</v>
      </c>
      <c r="E4669">
        <v>2018</v>
      </c>
      <c r="F4669" t="s">
        <v>21</v>
      </c>
      <c r="G4669" t="s">
        <v>36</v>
      </c>
      <c r="H4669" t="s">
        <v>299</v>
      </c>
      <c r="I4669">
        <v>48</v>
      </c>
      <c r="J4669">
        <v>0</v>
      </c>
      <c r="K4669" t="s">
        <v>237</v>
      </c>
      <c r="L4669" t="s">
        <v>222</v>
      </c>
    </row>
    <row r="4670" spans="1:12" x14ac:dyDescent="0.25">
      <c r="A4670">
        <v>19</v>
      </c>
      <c r="B4670" s="93">
        <v>43260</v>
      </c>
      <c r="C4670">
        <v>6</v>
      </c>
      <c r="D4670" t="s">
        <v>92</v>
      </c>
      <c r="E4670">
        <v>2018</v>
      </c>
      <c r="F4670" t="s">
        <v>23</v>
      </c>
      <c r="G4670" t="s">
        <v>300</v>
      </c>
      <c r="H4670" t="s">
        <v>301</v>
      </c>
      <c r="I4670">
        <v>24</v>
      </c>
      <c r="J4670">
        <v>0</v>
      </c>
      <c r="K4670" t="s">
        <v>237</v>
      </c>
      <c r="L4670" t="s">
        <v>34</v>
      </c>
    </row>
    <row r="4671" spans="1:12" x14ac:dyDescent="0.25">
      <c r="A4671">
        <v>19</v>
      </c>
      <c r="B4671" s="93">
        <v>43260</v>
      </c>
      <c r="C4671">
        <v>6</v>
      </c>
      <c r="D4671" t="s">
        <v>92</v>
      </c>
      <c r="E4671">
        <v>2018</v>
      </c>
      <c r="F4671" t="s">
        <v>22</v>
      </c>
      <c r="G4671" t="s">
        <v>300</v>
      </c>
      <c r="H4671" t="s">
        <v>301</v>
      </c>
      <c r="I4671">
        <v>44.52</v>
      </c>
      <c r="J4671">
        <v>0</v>
      </c>
      <c r="K4671" t="s">
        <v>237</v>
      </c>
      <c r="L4671" t="s">
        <v>34</v>
      </c>
    </row>
    <row r="4672" spans="1:12" x14ac:dyDescent="0.25">
      <c r="A4672">
        <v>19</v>
      </c>
      <c r="B4672" s="93">
        <v>43260</v>
      </c>
      <c r="C4672">
        <v>6</v>
      </c>
      <c r="D4672" t="s">
        <v>92</v>
      </c>
      <c r="E4672">
        <v>2018</v>
      </c>
      <c r="F4672" t="s">
        <v>21</v>
      </c>
      <c r="G4672" t="s">
        <v>300</v>
      </c>
      <c r="H4672" t="s">
        <v>301</v>
      </c>
      <c r="I4672">
        <v>1317.94</v>
      </c>
      <c r="J4672">
        <v>0</v>
      </c>
      <c r="K4672" t="s">
        <v>237</v>
      </c>
      <c r="L4672" t="s">
        <v>34</v>
      </c>
    </row>
    <row r="4673" spans="1:12" x14ac:dyDescent="0.25">
      <c r="A4673">
        <v>19</v>
      </c>
      <c r="B4673" s="93">
        <v>43262</v>
      </c>
      <c r="C4673">
        <v>6</v>
      </c>
      <c r="D4673" t="s">
        <v>92</v>
      </c>
      <c r="E4673">
        <v>2018</v>
      </c>
      <c r="F4673" t="s">
        <v>21</v>
      </c>
      <c r="G4673" t="s">
        <v>36</v>
      </c>
      <c r="H4673" t="s">
        <v>302</v>
      </c>
      <c r="I4673">
        <v>64</v>
      </c>
      <c r="J4673">
        <v>0</v>
      </c>
      <c r="K4673" t="s">
        <v>237</v>
      </c>
      <c r="L4673" t="s">
        <v>222</v>
      </c>
    </row>
    <row r="4674" spans="1:12" x14ac:dyDescent="0.25">
      <c r="A4674">
        <v>19</v>
      </c>
      <c r="B4674" s="93">
        <v>43265</v>
      </c>
      <c r="C4674">
        <v>6</v>
      </c>
      <c r="D4674" t="s">
        <v>92</v>
      </c>
      <c r="E4674">
        <v>2018</v>
      </c>
      <c r="F4674" t="s">
        <v>21</v>
      </c>
      <c r="G4674" t="s">
        <v>36</v>
      </c>
      <c r="H4674" t="s">
        <v>306</v>
      </c>
      <c r="I4674">
        <v>16</v>
      </c>
      <c r="J4674">
        <v>0</v>
      </c>
      <c r="K4674" t="s">
        <v>237</v>
      </c>
      <c r="L4674" t="s">
        <v>222</v>
      </c>
    </row>
    <row r="4675" spans="1:12" x14ac:dyDescent="0.25">
      <c r="A4675">
        <v>19</v>
      </c>
      <c r="B4675" s="93">
        <v>43265</v>
      </c>
      <c r="C4675">
        <v>6</v>
      </c>
      <c r="D4675" t="s">
        <v>92</v>
      </c>
      <c r="E4675">
        <v>2018</v>
      </c>
      <c r="F4675" t="s">
        <v>22</v>
      </c>
      <c r="G4675" t="s">
        <v>36</v>
      </c>
      <c r="H4675" t="s">
        <v>306</v>
      </c>
      <c r="I4675">
        <v>16</v>
      </c>
      <c r="J4675">
        <v>0</v>
      </c>
      <c r="K4675" t="s">
        <v>237</v>
      </c>
      <c r="L4675" t="s">
        <v>222</v>
      </c>
    </row>
    <row r="4676" spans="1:12" x14ac:dyDescent="0.25">
      <c r="A4676">
        <v>19</v>
      </c>
      <c r="B4676" s="93">
        <v>43266</v>
      </c>
      <c r="C4676">
        <v>6</v>
      </c>
      <c r="D4676" t="s">
        <v>92</v>
      </c>
      <c r="E4676">
        <v>2018</v>
      </c>
      <c r="F4676" t="s">
        <v>22</v>
      </c>
      <c r="G4676" t="s">
        <v>36</v>
      </c>
      <c r="H4676" t="s">
        <v>308</v>
      </c>
      <c r="I4676">
        <v>16</v>
      </c>
      <c r="J4676">
        <v>0</v>
      </c>
      <c r="K4676" t="s">
        <v>237</v>
      </c>
      <c r="L4676" t="s">
        <v>222</v>
      </c>
    </row>
    <row r="4677" spans="1:12" x14ac:dyDescent="0.25">
      <c r="A4677">
        <v>19</v>
      </c>
      <c r="B4677" s="93">
        <v>43266</v>
      </c>
      <c r="C4677">
        <v>6</v>
      </c>
      <c r="D4677" t="s">
        <v>92</v>
      </c>
      <c r="E4677">
        <v>2018</v>
      </c>
      <c r="F4677" t="s">
        <v>21</v>
      </c>
      <c r="G4677" t="s">
        <v>36</v>
      </c>
      <c r="H4677" t="s">
        <v>308</v>
      </c>
      <c r="I4677">
        <v>32</v>
      </c>
      <c r="J4677">
        <v>0</v>
      </c>
      <c r="K4677" t="s">
        <v>237</v>
      </c>
      <c r="L4677" t="s">
        <v>222</v>
      </c>
    </row>
    <row r="4678" spans="1:12" x14ac:dyDescent="0.25">
      <c r="A4678">
        <v>19</v>
      </c>
      <c r="B4678" s="93">
        <v>43271</v>
      </c>
      <c r="C4678">
        <v>6</v>
      </c>
      <c r="D4678" t="s">
        <v>92</v>
      </c>
      <c r="E4678">
        <v>2018</v>
      </c>
      <c r="F4678" t="s">
        <v>21</v>
      </c>
      <c r="G4678" t="s">
        <v>36</v>
      </c>
      <c r="H4678" t="s">
        <v>316</v>
      </c>
      <c r="I4678">
        <v>32</v>
      </c>
      <c r="J4678">
        <v>0</v>
      </c>
      <c r="K4678" t="s">
        <v>237</v>
      </c>
      <c r="L4678" t="s">
        <v>222</v>
      </c>
    </row>
    <row r="4679" spans="1:12" x14ac:dyDescent="0.25">
      <c r="A4679">
        <v>19</v>
      </c>
      <c r="B4679" s="93">
        <v>43272</v>
      </c>
      <c r="C4679">
        <v>6</v>
      </c>
      <c r="D4679" t="s">
        <v>92</v>
      </c>
      <c r="E4679">
        <v>2018</v>
      </c>
      <c r="F4679" t="s">
        <v>22</v>
      </c>
      <c r="G4679" t="s">
        <v>36</v>
      </c>
      <c r="H4679" t="s">
        <v>317</v>
      </c>
      <c r="I4679">
        <v>16</v>
      </c>
      <c r="J4679">
        <v>0</v>
      </c>
      <c r="K4679" t="s">
        <v>237</v>
      </c>
      <c r="L4679" t="s">
        <v>222</v>
      </c>
    </row>
    <row r="4680" spans="1:12" x14ac:dyDescent="0.25">
      <c r="A4680">
        <v>19</v>
      </c>
      <c r="B4680" s="93">
        <v>43272</v>
      </c>
      <c r="C4680">
        <v>6</v>
      </c>
      <c r="D4680" t="s">
        <v>92</v>
      </c>
      <c r="E4680">
        <v>2018</v>
      </c>
      <c r="F4680" t="s">
        <v>21</v>
      </c>
      <c r="G4680" t="s">
        <v>36</v>
      </c>
      <c r="H4680" t="s">
        <v>317</v>
      </c>
      <c r="I4680">
        <v>96</v>
      </c>
      <c r="J4680">
        <v>0</v>
      </c>
      <c r="K4680" t="s">
        <v>237</v>
      </c>
      <c r="L4680" t="s">
        <v>222</v>
      </c>
    </row>
    <row r="4681" spans="1:12" x14ac:dyDescent="0.25">
      <c r="A4681">
        <v>19</v>
      </c>
      <c r="B4681" s="93">
        <v>43276</v>
      </c>
      <c r="C4681">
        <v>6</v>
      </c>
      <c r="D4681" t="s">
        <v>92</v>
      </c>
      <c r="E4681">
        <v>2018</v>
      </c>
      <c r="F4681" t="s">
        <v>21</v>
      </c>
      <c r="G4681" t="s">
        <v>323</v>
      </c>
      <c r="H4681" t="s">
        <v>324</v>
      </c>
      <c r="I4681">
        <v>1283.47</v>
      </c>
      <c r="J4681">
        <v>0</v>
      </c>
      <c r="K4681" t="s">
        <v>237</v>
      </c>
      <c r="L4681" t="s">
        <v>34</v>
      </c>
    </row>
    <row r="4682" spans="1:12" x14ac:dyDescent="0.25">
      <c r="A4682">
        <v>19</v>
      </c>
      <c r="B4682" s="93">
        <v>43277</v>
      </c>
      <c r="C4682">
        <v>6</v>
      </c>
      <c r="D4682" t="s">
        <v>92</v>
      </c>
      <c r="E4682">
        <v>2018</v>
      </c>
      <c r="F4682" t="s">
        <v>21</v>
      </c>
      <c r="G4682" t="s">
        <v>36</v>
      </c>
      <c r="H4682" t="s">
        <v>326</v>
      </c>
      <c r="I4682">
        <v>32</v>
      </c>
      <c r="J4682">
        <v>0</v>
      </c>
      <c r="K4682" t="s">
        <v>237</v>
      </c>
      <c r="L4682" t="s">
        <v>222</v>
      </c>
    </row>
    <row r="4683" spans="1:12" x14ac:dyDescent="0.25">
      <c r="A4683">
        <v>19</v>
      </c>
      <c r="B4683" s="93">
        <v>43278</v>
      </c>
      <c r="C4683">
        <v>6</v>
      </c>
      <c r="D4683" t="s">
        <v>92</v>
      </c>
      <c r="E4683">
        <v>2018</v>
      </c>
      <c r="F4683" t="s">
        <v>21</v>
      </c>
      <c r="G4683" t="s">
        <v>295</v>
      </c>
      <c r="H4683" t="s">
        <v>328</v>
      </c>
      <c r="I4683">
        <v>16.38</v>
      </c>
      <c r="J4683">
        <v>0</v>
      </c>
      <c r="K4683" t="s">
        <v>237</v>
      </c>
      <c r="L4683" t="s">
        <v>34</v>
      </c>
    </row>
    <row r="4684" spans="1:12" x14ac:dyDescent="0.25">
      <c r="A4684">
        <v>19</v>
      </c>
      <c r="B4684" s="93">
        <v>43278</v>
      </c>
      <c r="C4684">
        <v>6</v>
      </c>
      <c r="D4684" t="s">
        <v>92</v>
      </c>
      <c r="E4684">
        <v>2018</v>
      </c>
      <c r="F4684" t="s">
        <v>21</v>
      </c>
      <c r="G4684" t="s">
        <v>36</v>
      </c>
      <c r="H4684" t="s">
        <v>327</v>
      </c>
      <c r="I4684">
        <v>32</v>
      </c>
      <c r="J4684">
        <v>0</v>
      </c>
      <c r="K4684" t="s">
        <v>237</v>
      </c>
      <c r="L4684" t="s">
        <v>222</v>
      </c>
    </row>
    <row r="4685" spans="1:12" x14ac:dyDescent="0.25">
      <c r="A4685">
        <v>19</v>
      </c>
      <c r="B4685" s="93">
        <v>43280</v>
      </c>
      <c r="C4685">
        <v>6</v>
      </c>
      <c r="D4685" t="s">
        <v>92</v>
      </c>
      <c r="E4685">
        <v>2018</v>
      </c>
      <c r="F4685" t="s">
        <v>21</v>
      </c>
      <c r="G4685" t="s">
        <v>36</v>
      </c>
      <c r="H4685" t="s">
        <v>330</v>
      </c>
      <c r="I4685">
        <v>48</v>
      </c>
      <c r="J4685">
        <v>0</v>
      </c>
      <c r="K4685" t="s">
        <v>237</v>
      </c>
      <c r="L4685" t="s">
        <v>222</v>
      </c>
    </row>
    <row r="4686" spans="1:12" x14ac:dyDescent="0.25">
      <c r="A4686">
        <v>19</v>
      </c>
      <c r="B4686" s="93">
        <v>43617</v>
      </c>
      <c r="C4686">
        <v>6</v>
      </c>
      <c r="D4686" t="s">
        <v>92</v>
      </c>
      <c r="E4686">
        <v>2019</v>
      </c>
      <c r="F4686" t="s">
        <v>23</v>
      </c>
      <c r="G4686" t="s">
        <v>64</v>
      </c>
      <c r="H4686" t="s">
        <v>655</v>
      </c>
      <c r="I4686">
        <v>30</v>
      </c>
      <c r="J4686">
        <v>0</v>
      </c>
      <c r="K4686" t="s">
        <v>237</v>
      </c>
      <c r="L4686" t="s">
        <v>64</v>
      </c>
    </row>
    <row r="4687" spans="1:12" x14ac:dyDescent="0.25">
      <c r="A4687">
        <v>19</v>
      </c>
      <c r="B4687" s="93">
        <v>43617</v>
      </c>
      <c r="C4687">
        <v>6</v>
      </c>
      <c r="D4687" t="s">
        <v>92</v>
      </c>
      <c r="E4687">
        <v>2019</v>
      </c>
      <c r="F4687" t="s">
        <v>21</v>
      </c>
      <c r="G4687" t="s">
        <v>36</v>
      </c>
      <c r="H4687" t="s">
        <v>655</v>
      </c>
      <c r="I4687">
        <v>88</v>
      </c>
      <c r="J4687">
        <v>0</v>
      </c>
      <c r="K4687" t="s">
        <v>237</v>
      </c>
      <c r="L4687" t="s">
        <v>222</v>
      </c>
    </row>
    <row r="4688" spans="1:12" x14ac:dyDescent="0.25">
      <c r="A4688">
        <v>19</v>
      </c>
      <c r="B4688" s="93">
        <v>43619</v>
      </c>
      <c r="C4688">
        <v>6</v>
      </c>
      <c r="D4688" t="s">
        <v>92</v>
      </c>
      <c r="E4688">
        <v>2019</v>
      </c>
      <c r="F4688" t="s">
        <v>23</v>
      </c>
      <c r="G4688" t="s">
        <v>63</v>
      </c>
      <c r="H4688" t="s">
        <v>656</v>
      </c>
      <c r="I4688">
        <v>80.03</v>
      </c>
      <c r="J4688">
        <v>0</v>
      </c>
      <c r="K4688" t="s">
        <v>237</v>
      </c>
      <c r="L4688" t="s">
        <v>64</v>
      </c>
    </row>
    <row r="4689" spans="1:12" x14ac:dyDescent="0.25">
      <c r="A4689">
        <v>19</v>
      </c>
      <c r="B4689" s="93">
        <v>43620</v>
      </c>
      <c r="C4689">
        <v>6</v>
      </c>
      <c r="D4689" t="s">
        <v>92</v>
      </c>
      <c r="E4689">
        <v>2019</v>
      </c>
      <c r="F4689" t="s">
        <v>21</v>
      </c>
      <c r="G4689" t="s">
        <v>36</v>
      </c>
      <c r="H4689" t="s">
        <v>657</v>
      </c>
      <c r="I4689">
        <v>48</v>
      </c>
      <c r="J4689">
        <v>0</v>
      </c>
      <c r="K4689" t="s">
        <v>237</v>
      </c>
      <c r="L4689" t="s">
        <v>222</v>
      </c>
    </row>
    <row r="4690" spans="1:12" x14ac:dyDescent="0.25">
      <c r="A4690">
        <v>19</v>
      </c>
      <c r="B4690" s="93">
        <v>43622</v>
      </c>
      <c r="C4690">
        <v>6</v>
      </c>
      <c r="D4690" t="s">
        <v>92</v>
      </c>
      <c r="E4690">
        <v>2019</v>
      </c>
      <c r="F4690" t="s">
        <v>21</v>
      </c>
      <c r="G4690" t="s">
        <v>36</v>
      </c>
      <c r="H4690" t="s">
        <v>659</v>
      </c>
      <c r="I4690">
        <v>32</v>
      </c>
      <c r="J4690">
        <v>0</v>
      </c>
      <c r="K4690" t="s">
        <v>237</v>
      </c>
      <c r="L4690" t="s">
        <v>222</v>
      </c>
    </row>
    <row r="4691" spans="1:12" x14ac:dyDescent="0.25">
      <c r="A4691">
        <v>19</v>
      </c>
      <c r="B4691" s="93">
        <v>43623</v>
      </c>
      <c r="C4691">
        <v>6</v>
      </c>
      <c r="D4691" t="s">
        <v>92</v>
      </c>
      <c r="E4691">
        <v>2019</v>
      </c>
      <c r="F4691" t="s">
        <v>21</v>
      </c>
      <c r="G4691" t="s">
        <v>36</v>
      </c>
      <c r="H4691" t="s">
        <v>663</v>
      </c>
      <c r="I4691">
        <v>32</v>
      </c>
      <c r="J4691">
        <v>0</v>
      </c>
      <c r="K4691" t="s">
        <v>237</v>
      </c>
      <c r="L4691" t="s">
        <v>222</v>
      </c>
    </row>
    <row r="4692" spans="1:12" x14ac:dyDescent="0.25">
      <c r="A4692">
        <v>19</v>
      </c>
      <c r="B4692" s="93">
        <v>43624</v>
      </c>
      <c r="C4692">
        <v>6</v>
      </c>
      <c r="D4692" t="s">
        <v>92</v>
      </c>
      <c r="E4692">
        <v>2019</v>
      </c>
      <c r="F4692" t="s">
        <v>21</v>
      </c>
      <c r="G4692" t="s">
        <v>36</v>
      </c>
      <c r="H4692" t="s">
        <v>664</v>
      </c>
      <c r="I4692">
        <v>40</v>
      </c>
      <c r="J4692">
        <v>0</v>
      </c>
      <c r="K4692" t="s">
        <v>237</v>
      </c>
      <c r="L4692" t="s">
        <v>222</v>
      </c>
    </row>
    <row r="4693" spans="1:12" x14ac:dyDescent="0.25">
      <c r="A4693">
        <v>19</v>
      </c>
      <c r="B4693" s="93">
        <v>43626</v>
      </c>
      <c r="C4693">
        <v>6</v>
      </c>
      <c r="D4693" t="s">
        <v>92</v>
      </c>
      <c r="E4693">
        <v>2019</v>
      </c>
      <c r="F4693" t="s">
        <v>23</v>
      </c>
      <c r="G4693" t="s">
        <v>63</v>
      </c>
      <c r="H4693" t="s">
        <v>665</v>
      </c>
      <c r="I4693">
        <v>0.27</v>
      </c>
      <c r="J4693">
        <v>0</v>
      </c>
      <c r="K4693" t="s">
        <v>237</v>
      </c>
      <c r="L4693" t="s">
        <v>64</v>
      </c>
    </row>
    <row r="4694" spans="1:12" x14ac:dyDescent="0.25">
      <c r="A4694">
        <v>19</v>
      </c>
      <c r="B4694" s="93">
        <v>43626</v>
      </c>
      <c r="C4694">
        <v>6</v>
      </c>
      <c r="D4694" t="s">
        <v>92</v>
      </c>
      <c r="E4694">
        <v>2019</v>
      </c>
      <c r="F4694" t="s">
        <v>22</v>
      </c>
      <c r="G4694" t="s">
        <v>666</v>
      </c>
      <c r="H4694" t="s">
        <v>667</v>
      </c>
      <c r="I4694">
        <v>48.98</v>
      </c>
      <c r="J4694">
        <v>0</v>
      </c>
      <c r="K4694" t="s">
        <v>237</v>
      </c>
      <c r="L4694" t="s">
        <v>34</v>
      </c>
    </row>
    <row r="4695" spans="1:12" x14ac:dyDescent="0.25">
      <c r="A4695">
        <v>19</v>
      </c>
      <c r="B4695" s="93">
        <v>43626</v>
      </c>
      <c r="C4695">
        <v>6</v>
      </c>
      <c r="D4695" t="s">
        <v>92</v>
      </c>
      <c r="E4695">
        <v>2019</v>
      </c>
      <c r="F4695" t="s">
        <v>21</v>
      </c>
      <c r="G4695" t="s">
        <v>666</v>
      </c>
      <c r="H4695" t="s">
        <v>667</v>
      </c>
      <c r="I4695">
        <v>1708.41</v>
      </c>
      <c r="J4695">
        <v>0</v>
      </c>
      <c r="K4695" t="s">
        <v>237</v>
      </c>
      <c r="L4695" t="s">
        <v>34</v>
      </c>
    </row>
    <row r="4696" spans="1:12" x14ac:dyDescent="0.25">
      <c r="A4696">
        <v>19</v>
      </c>
      <c r="B4696" s="93">
        <v>43627</v>
      </c>
      <c r="C4696">
        <v>6</v>
      </c>
      <c r="D4696" t="s">
        <v>92</v>
      </c>
      <c r="E4696">
        <v>2019</v>
      </c>
      <c r="F4696" t="s">
        <v>21</v>
      </c>
      <c r="G4696" t="s">
        <v>36</v>
      </c>
      <c r="H4696" t="s">
        <v>669</v>
      </c>
      <c r="I4696">
        <v>16</v>
      </c>
      <c r="J4696">
        <v>0</v>
      </c>
      <c r="K4696" t="s">
        <v>237</v>
      </c>
      <c r="L4696" t="s">
        <v>222</v>
      </c>
    </row>
    <row r="4697" spans="1:12" x14ac:dyDescent="0.25">
      <c r="A4697">
        <v>19</v>
      </c>
      <c r="B4697" s="93">
        <v>43629</v>
      </c>
      <c r="C4697">
        <v>6</v>
      </c>
      <c r="D4697" t="s">
        <v>92</v>
      </c>
      <c r="E4697">
        <v>2019</v>
      </c>
      <c r="F4697" t="s">
        <v>21</v>
      </c>
      <c r="G4697" t="s">
        <v>36</v>
      </c>
      <c r="H4697" t="s">
        <v>671</v>
      </c>
      <c r="I4697">
        <v>16</v>
      </c>
      <c r="J4697">
        <v>0</v>
      </c>
      <c r="K4697" t="s">
        <v>237</v>
      </c>
      <c r="L4697" t="s">
        <v>222</v>
      </c>
    </row>
    <row r="4698" spans="1:12" x14ac:dyDescent="0.25">
      <c r="A4698">
        <v>19</v>
      </c>
      <c r="B4698" s="93">
        <v>43629</v>
      </c>
      <c r="C4698">
        <v>6</v>
      </c>
      <c r="D4698" t="s">
        <v>92</v>
      </c>
      <c r="E4698">
        <v>2019</v>
      </c>
      <c r="F4698" t="s">
        <v>22</v>
      </c>
      <c r="G4698" t="s">
        <v>36</v>
      </c>
      <c r="H4698" t="s">
        <v>671</v>
      </c>
      <c r="I4698">
        <v>24</v>
      </c>
      <c r="J4698">
        <v>0</v>
      </c>
      <c r="K4698" t="s">
        <v>237</v>
      </c>
      <c r="L4698" t="s">
        <v>222</v>
      </c>
    </row>
    <row r="4699" spans="1:12" x14ac:dyDescent="0.25">
      <c r="A4699">
        <v>19</v>
      </c>
      <c r="B4699" s="93">
        <v>43630</v>
      </c>
      <c r="C4699">
        <v>6</v>
      </c>
      <c r="D4699" t="s">
        <v>92</v>
      </c>
      <c r="E4699">
        <v>2019</v>
      </c>
      <c r="F4699" t="s">
        <v>21</v>
      </c>
      <c r="G4699" t="s">
        <v>36</v>
      </c>
      <c r="H4699" t="s">
        <v>672</v>
      </c>
      <c r="I4699">
        <v>48</v>
      </c>
      <c r="J4699">
        <v>0</v>
      </c>
      <c r="K4699" t="s">
        <v>237</v>
      </c>
      <c r="L4699" t="s">
        <v>222</v>
      </c>
    </row>
    <row r="4700" spans="1:12" x14ac:dyDescent="0.25">
      <c r="A4700">
        <v>19</v>
      </c>
      <c r="B4700" s="93">
        <v>43631</v>
      </c>
      <c r="C4700">
        <v>6</v>
      </c>
      <c r="D4700" t="s">
        <v>92</v>
      </c>
      <c r="E4700">
        <v>2019</v>
      </c>
      <c r="F4700" t="s">
        <v>21</v>
      </c>
      <c r="G4700" t="s">
        <v>36</v>
      </c>
      <c r="H4700" t="s">
        <v>673</v>
      </c>
      <c r="I4700">
        <v>48</v>
      </c>
      <c r="J4700">
        <v>0</v>
      </c>
      <c r="K4700" t="s">
        <v>237</v>
      </c>
      <c r="L4700" t="s">
        <v>222</v>
      </c>
    </row>
    <row r="4701" spans="1:12" x14ac:dyDescent="0.25">
      <c r="A4701">
        <v>19</v>
      </c>
      <c r="B4701" s="93">
        <v>43634</v>
      </c>
      <c r="C4701">
        <v>6</v>
      </c>
      <c r="D4701" t="s">
        <v>92</v>
      </c>
      <c r="E4701">
        <v>2019</v>
      </c>
      <c r="F4701" t="s">
        <v>21</v>
      </c>
      <c r="G4701" t="s">
        <v>36</v>
      </c>
      <c r="H4701" t="s">
        <v>675</v>
      </c>
      <c r="I4701">
        <v>40</v>
      </c>
      <c r="J4701">
        <v>0</v>
      </c>
      <c r="K4701" t="s">
        <v>237</v>
      </c>
      <c r="L4701" t="s">
        <v>222</v>
      </c>
    </row>
    <row r="4702" spans="1:12" x14ac:dyDescent="0.25">
      <c r="A4702">
        <v>19</v>
      </c>
      <c r="B4702" s="93">
        <v>43635</v>
      </c>
      <c r="C4702">
        <v>6</v>
      </c>
      <c r="D4702" t="s">
        <v>92</v>
      </c>
      <c r="E4702">
        <v>2019</v>
      </c>
      <c r="F4702" t="s">
        <v>21</v>
      </c>
      <c r="G4702" t="s">
        <v>36</v>
      </c>
      <c r="H4702" t="s">
        <v>676</v>
      </c>
      <c r="I4702">
        <v>8</v>
      </c>
      <c r="J4702">
        <v>0</v>
      </c>
      <c r="K4702" t="s">
        <v>237</v>
      </c>
      <c r="L4702" t="s">
        <v>222</v>
      </c>
    </row>
    <row r="4703" spans="1:12" x14ac:dyDescent="0.25">
      <c r="A4703">
        <v>19</v>
      </c>
      <c r="B4703" s="93">
        <v>43637</v>
      </c>
      <c r="C4703">
        <v>6</v>
      </c>
      <c r="D4703" t="s">
        <v>92</v>
      </c>
      <c r="E4703">
        <v>2019</v>
      </c>
      <c r="F4703" t="s">
        <v>21</v>
      </c>
      <c r="G4703" t="s">
        <v>36</v>
      </c>
      <c r="H4703" t="s">
        <v>678</v>
      </c>
      <c r="I4703">
        <v>8</v>
      </c>
      <c r="J4703">
        <v>0</v>
      </c>
      <c r="K4703" t="s">
        <v>237</v>
      </c>
      <c r="L4703" t="s">
        <v>222</v>
      </c>
    </row>
    <row r="4704" spans="1:12" x14ac:dyDescent="0.25">
      <c r="A4704">
        <v>19</v>
      </c>
      <c r="B4704" s="93">
        <v>43641</v>
      </c>
      <c r="C4704">
        <v>6</v>
      </c>
      <c r="D4704" t="s">
        <v>92</v>
      </c>
      <c r="E4704">
        <v>2019</v>
      </c>
      <c r="F4704" t="s">
        <v>21</v>
      </c>
      <c r="G4704" t="s">
        <v>36</v>
      </c>
      <c r="H4704" t="s">
        <v>683</v>
      </c>
      <c r="I4704">
        <v>48</v>
      </c>
      <c r="J4704">
        <v>0</v>
      </c>
      <c r="K4704" t="s">
        <v>237</v>
      </c>
      <c r="L4704" t="s">
        <v>222</v>
      </c>
    </row>
    <row r="4705" spans="1:12" x14ac:dyDescent="0.25">
      <c r="A4705">
        <v>19</v>
      </c>
      <c r="B4705" s="93">
        <v>43641</v>
      </c>
      <c r="C4705">
        <v>6</v>
      </c>
      <c r="D4705" t="s">
        <v>92</v>
      </c>
      <c r="E4705">
        <v>2019</v>
      </c>
      <c r="F4705" t="s">
        <v>21</v>
      </c>
      <c r="G4705" t="s">
        <v>681</v>
      </c>
      <c r="H4705" t="s">
        <v>682</v>
      </c>
      <c r="I4705">
        <v>1424.84</v>
      </c>
      <c r="J4705">
        <v>0</v>
      </c>
      <c r="K4705" t="s">
        <v>237</v>
      </c>
      <c r="L4705" t="s">
        <v>34</v>
      </c>
    </row>
    <row r="4706" spans="1:12" x14ac:dyDescent="0.25">
      <c r="A4706">
        <v>19</v>
      </c>
      <c r="B4706" s="93">
        <v>43643</v>
      </c>
      <c r="C4706">
        <v>6</v>
      </c>
      <c r="D4706" t="s">
        <v>92</v>
      </c>
      <c r="E4706">
        <v>2019</v>
      </c>
      <c r="F4706" t="s">
        <v>22</v>
      </c>
      <c r="G4706" t="s">
        <v>36</v>
      </c>
      <c r="H4706" t="s">
        <v>685</v>
      </c>
      <c r="I4706">
        <v>8</v>
      </c>
      <c r="J4706">
        <v>0</v>
      </c>
      <c r="K4706" t="s">
        <v>237</v>
      </c>
      <c r="L4706" t="s">
        <v>222</v>
      </c>
    </row>
    <row r="4707" spans="1:12" x14ac:dyDescent="0.25">
      <c r="A4707">
        <v>19</v>
      </c>
      <c r="B4707" s="93">
        <v>43643</v>
      </c>
      <c r="C4707">
        <v>6</v>
      </c>
      <c r="D4707" t="s">
        <v>92</v>
      </c>
      <c r="E4707">
        <v>2019</v>
      </c>
      <c r="F4707" t="s">
        <v>21</v>
      </c>
      <c r="G4707" t="s">
        <v>36</v>
      </c>
      <c r="H4707" t="s">
        <v>685</v>
      </c>
      <c r="I4707">
        <v>24</v>
      </c>
      <c r="J4707">
        <v>0</v>
      </c>
      <c r="K4707" t="s">
        <v>237</v>
      </c>
      <c r="L4707" t="s">
        <v>222</v>
      </c>
    </row>
    <row r="4708" spans="1:12" x14ac:dyDescent="0.25">
      <c r="A4708">
        <v>20</v>
      </c>
      <c r="B4708" s="93">
        <v>43266</v>
      </c>
      <c r="C4708">
        <v>6</v>
      </c>
      <c r="D4708" t="s">
        <v>92</v>
      </c>
      <c r="E4708">
        <v>2018</v>
      </c>
      <c r="F4708" t="s">
        <v>23</v>
      </c>
      <c r="G4708" t="s">
        <v>63</v>
      </c>
      <c r="H4708" t="s">
        <v>308</v>
      </c>
      <c r="I4708">
        <v>25.68</v>
      </c>
      <c r="J4708">
        <v>0</v>
      </c>
      <c r="K4708" t="s">
        <v>238</v>
      </c>
      <c r="L4708" t="s">
        <v>64</v>
      </c>
    </row>
    <row r="4709" spans="1:12" x14ac:dyDescent="0.25">
      <c r="A4709">
        <v>20</v>
      </c>
      <c r="B4709" s="93">
        <v>43626</v>
      </c>
      <c r="C4709">
        <v>6</v>
      </c>
      <c r="D4709" t="s">
        <v>92</v>
      </c>
      <c r="E4709">
        <v>2019</v>
      </c>
      <c r="F4709" t="s">
        <v>21</v>
      </c>
      <c r="G4709" t="s">
        <v>666</v>
      </c>
      <c r="H4709" t="s">
        <v>667</v>
      </c>
      <c r="I4709">
        <v>9.8000000000000007</v>
      </c>
      <c r="J4709">
        <v>0</v>
      </c>
      <c r="K4709" t="s">
        <v>238</v>
      </c>
      <c r="L4709" t="s">
        <v>34</v>
      </c>
    </row>
    <row r="4710" spans="1:12" x14ac:dyDescent="0.25">
      <c r="A4710">
        <v>20</v>
      </c>
      <c r="B4710" s="93">
        <v>43629</v>
      </c>
      <c r="C4710">
        <v>6</v>
      </c>
      <c r="D4710" t="s">
        <v>92</v>
      </c>
      <c r="E4710">
        <v>2019</v>
      </c>
      <c r="F4710" t="s">
        <v>23</v>
      </c>
      <c r="G4710" t="s">
        <v>37</v>
      </c>
      <c r="H4710" t="s">
        <v>187</v>
      </c>
      <c r="I4710">
        <v>10.25</v>
      </c>
      <c r="J4710">
        <v>0</v>
      </c>
      <c r="K4710" t="s">
        <v>238</v>
      </c>
      <c r="L4710" t="s">
        <v>35</v>
      </c>
    </row>
    <row r="4711" spans="1:12" x14ac:dyDescent="0.25">
      <c r="A4711">
        <v>20</v>
      </c>
      <c r="B4711" s="93">
        <v>43630</v>
      </c>
      <c r="C4711">
        <v>6</v>
      </c>
      <c r="D4711" t="s">
        <v>92</v>
      </c>
      <c r="E4711">
        <v>2019</v>
      </c>
      <c r="F4711" t="s">
        <v>23</v>
      </c>
      <c r="G4711" t="s">
        <v>37</v>
      </c>
      <c r="H4711" t="s">
        <v>187</v>
      </c>
      <c r="I4711">
        <v>2.4</v>
      </c>
      <c r="J4711">
        <v>0</v>
      </c>
      <c r="K4711" t="s">
        <v>238</v>
      </c>
      <c r="L4711" t="s">
        <v>35</v>
      </c>
    </row>
    <row r="4712" spans="1:12" x14ac:dyDescent="0.25">
      <c r="A4712">
        <v>20</v>
      </c>
      <c r="B4712" s="93">
        <v>43636</v>
      </c>
      <c r="C4712">
        <v>6</v>
      </c>
      <c r="D4712" t="s">
        <v>92</v>
      </c>
      <c r="E4712">
        <v>2019</v>
      </c>
      <c r="F4712" t="s">
        <v>23</v>
      </c>
      <c r="G4712" t="s">
        <v>63</v>
      </c>
      <c r="H4712" t="s">
        <v>677</v>
      </c>
      <c r="I4712">
        <v>30.04</v>
      </c>
      <c r="J4712">
        <v>0</v>
      </c>
      <c r="K4712" t="s">
        <v>238</v>
      </c>
      <c r="L4712" t="s">
        <v>64</v>
      </c>
    </row>
    <row r="4713" spans="1:12" x14ac:dyDescent="0.25">
      <c r="A4713">
        <v>20</v>
      </c>
      <c r="B4713" s="93">
        <v>43643</v>
      </c>
      <c r="C4713">
        <v>6</v>
      </c>
      <c r="D4713" t="s">
        <v>92</v>
      </c>
      <c r="E4713">
        <v>2019</v>
      </c>
      <c r="F4713" t="s">
        <v>23</v>
      </c>
      <c r="G4713" t="s">
        <v>37</v>
      </c>
      <c r="H4713" t="s">
        <v>187</v>
      </c>
      <c r="I4713">
        <v>10.25</v>
      </c>
      <c r="J4713">
        <v>0</v>
      </c>
      <c r="K4713" t="s">
        <v>238</v>
      </c>
      <c r="L4713" t="s">
        <v>35</v>
      </c>
    </row>
    <row r="4714" spans="1:12" x14ac:dyDescent="0.25">
      <c r="A4714">
        <v>21</v>
      </c>
      <c r="B4714" s="93">
        <v>43252</v>
      </c>
      <c r="C4714">
        <v>6</v>
      </c>
      <c r="D4714" t="s">
        <v>92</v>
      </c>
      <c r="E4714">
        <v>2018</v>
      </c>
      <c r="F4714" t="s">
        <v>23</v>
      </c>
      <c r="G4714" t="s">
        <v>63</v>
      </c>
      <c r="H4714" t="s">
        <v>289</v>
      </c>
      <c r="I4714">
        <v>110.69</v>
      </c>
      <c r="J4714">
        <v>0</v>
      </c>
      <c r="K4714" t="s">
        <v>726</v>
      </c>
      <c r="L4714" t="s">
        <v>64</v>
      </c>
    </row>
    <row r="4715" spans="1:12" x14ac:dyDescent="0.25">
      <c r="A4715">
        <v>21</v>
      </c>
      <c r="B4715" s="93">
        <v>43633</v>
      </c>
      <c r="C4715">
        <v>6</v>
      </c>
      <c r="D4715" t="s">
        <v>92</v>
      </c>
      <c r="E4715">
        <v>2019</v>
      </c>
      <c r="F4715" t="s">
        <v>23</v>
      </c>
      <c r="G4715" t="s">
        <v>58</v>
      </c>
      <c r="H4715" t="s">
        <v>674</v>
      </c>
      <c r="I4715">
        <v>47.98</v>
      </c>
      <c r="J4715">
        <v>0</v>
      </c>
      <c r="K4715" t="s">
        <v>726</v>
      </c>
      <c r="L4715" t="s">
        <v>222</v>
      </c>
    </row>
    <row r="4716" spans="1:12" x14ac:dyDescent="0.25">
      <c r="A4716">
        <v>21</v>
      </c>
      <c r="B4716" s="93">
        <v>43637</v>
      </c>
      <c r="C4716">
        <v>6</v>
      </c>
      <c r="D4716" t="s">
        <v>92</v>
      </c>
      <c r="E4716">
        <v>2019</v>
      </c>
      <c r="F4716" t="s">
        <v>23</v>
      </c>
      <c r="G4716" t="s">
        <v>37</v>
      </c>
      <c r="H4716" t="s">
        <v>352</v>
      </c>
      <c r="I4716">
        <v>3.5</v>
      </c>
      <c r="J4716">
        <v>0</v>
      </c>
      <c r="K4716" t="s">
        <v>726</v>
      </c>
      <c r="L4716" t="s">
        <v>35</v>
      </c>
    </row>
    <row r="4717" spans="1:12" x14ac:dyDescent="0.25">
      <c r="A4717">
        <v>22</v>
      </c>
      <c r="B4717" s="93">
        <v>43252</v>
      </c>
      <c r="C4717">
        <v>6</v>
      </c>
      <c r="D4717" t="s">
        <v>92</v>
      </c>
      <c r="E4717">
        <v>2018</v>
      </c>
      <c r="F4717" t="s">
        <v>23</v>
      </c>
      <c r="G4717" t="s">
        <v>35</v>
      </c>
      <c r="H4717" t="s">
        <v>289</v>
      </c>
      <c r="I4717">
        <v>30</v>
      </c>
      <c r="J4717">
        <v>0</v>
      </c>
      <c r="K4717" t="s">
        <v>239</v>
      </c>
      <c r="L4717" t="s">
        <v>35</v>
      </c>
    </row>
    <row r="4718" spans="1:12" x14ac:dyDescent="0.25">
      <c r="A4718">
        <v>22</v>
      </c>
      <c r="B4718" s="93">
        <v>43252</v>
      </c>
      <c r="C4718">
        <v>6</v>
      </c>
      <c r="D4718" t="s">
        <v>92</v>
      </c>
      <c r="E4718">
        <v>2018</v>
      </c>
      <c r="F4718" t="s">
        <v>23</v>
      </c>
      <c r="G4718" t="s">
        <v>63</v>
      </c>
      <c r="H4718" t="s">
        <v>289</v>
      </c>
      <c r="I4718">
        <v>98.21</v>
      </c>
      <c r="J4718">
        <v>0</v>
      </c>
      <c r="K4718" t="s">
        <v>239</v>
      </c>
      <c r="L4718" t="s">
        <v>64</v>
      </c>
    </row>
    <row r="4719" spans="1:12" x14ac:dyDescent="0.25">
      <c r="A4719">
        <v>22</v>
      </c>
      <c r="B4719" s="93">
        <v>43260</v>
      </c>
      <c r="C4719">
        <v>6</v>
      </c>
      <c r="D4719" t="s">
        <v>92</v>
      </c>
      <c r="E4719">
        <v>2018</v>
      </c>
      <c r="F4719" t="s">
        <v>21</v>
      </c>
      <c r="G4719" t="s">
        <v>300</v>
      </c>
      <c r="H4719" t="s">
        <v>301</v>
      </c>
      <c r="I4719">
        <v>441.03</v>
      </c>
      <c r="J4719">
        <v>0</v>
      </c>
      <c r="K4719" t="s">
        <v>239</v>
      </c>
      <c r="L4719" t="s">
        <v>34</v>
      </c>
    </row>
    <row r="4720" spans="1:12" x14ac:dyDescent="0.25">
      <c r="A4720">
        <v>22</v>
      </c>
      <c r="B4720" s="93">
        <v>43276</v>
      </c>
      <c r="C4720">
        <v>6</v>
      </c>
      <c r="D4720" t="s">
        <v>92</v>
      </c>
      <c r="E4720">
        <v>2018</v>
      </c>
      <c r="F4720" t="s">
        <v>21</v>
      </c>
      <c r="G4720" t="s">
        <v>323</v>
      </c>
      <c r="H4720" t="s">
        <v>324</v>
      </c>
      <c r="I4720">
        <v>193.81</v>
      </c>
      <c r="J4720">
        <v>0</v>
      </c>
      <c r="K4720" t="s">
        <v>239</v>
      </c>
      <c r="L4720" t="s">
        <v>34</v>
      </c>
    </row>
    <row r="4721" spans="1:12" x14ac:dyDescent="0.25">
      <c r="A4721">
        <v>22</v>
      </c>
      <c r="B4721" s="93">
        <v>43626</v>
      </c>
      <c r="C4721">
        <v>6</v>
      </c>
      <c r="D4721" t="s">
        <v>92</v>
      </c>
      <c r="E4721">
        <v>2019</v>
      </c>
      <c r="F4721" t="s">
        <v>23</v>
      </c>
      <c r="G4721" t="s">
        <v>63</v>
      </c>
      <c r="H4721" t="s">
        <v>665</v>
      </c>
      <c r="I4721">
        <v>245.96</v>
      </c>
      <c r="J4721">
        <v>0</v>
      </c>
      <c r="K4721" t="s">
        <v>239</v>
      </c>
      <c r="L4721" t="s">
        <v>64</v>
      </c>
    </row>
    <row r="4722" spans="1:12" x14ac:dyDescent="0.25">
      <c r="A4722">
        <v>22</v>
      </c>
      <c r="B4722" s="93">
        <v>43626</v>
      </c>
      <c r="C4722">
        <v>6</v>
      </c>
      <c r="D4722" t="s">
        <v>92</v>
      </c>
      <c r="E4722">
        <v>2019</v>
      </c>
      <c r="F4722" t="s">
        <v>21</v>
      </c>
      <c r="G4722" t="s">
        <v>666</v>
      </c>
      <c r="H4722" t="s">
        <v>667</v>
      </c>
      <c r="I4722">
        <v>1072.24</v>
      </c>
      <c r="J4722">
        <v>0</v>
      </c>
      <c r="K4722" t="s">
        <v>239</v>
      </c>
      <c r="L4722" t="s">
        <v>34</v>
      </c>
    </row>
    <row r="4723" spans="1:12" x14ac:dyDescent="0.25">
      <c r="A4723">
        <v>22</v>
      </c>
      <c r="B4723" s="93">
        <v>43631</v>
      </c>
      <c r="C4723">
        <v>6</v>
      </c>
      <c r="D4723" t="s">
        <v>92</v>
      </c>
      <c r="E4723">
        <v>2019</v>
      </c>
      <c r="F4723" t="s">
        <v>23</v>
      </c>
      <c r="G4723" t="s">
        <v>65</v>
      </c>
      <c r="H4723" t="s">
        <v>673</v>
      </c>
      <c r="I4723">
        <v>359</v>
      </c>
      <c r="J4723">
        <v>0</v>
      </c>
      <c r="K4723" t="s">
        <v>239</v>
      </c>
      <c r="L4723" t="s">
        <v>35</v>
      </c>
    </row>
    <row r="4724" spans="1:12" x14ac:dyDescent="0.25">
      <c r="A4724">
        <v>22</v>
      </c>
      <c r="B4724" s="93">
        <v>43641</v>
      </c>
      <c r="C4724">
        <v>6</v>
      </c>
      <c r="D4724" t="s">
        <v>92</v>
      </c>
      <c r="E4724">
        <v>2019</v>
      </c>
      <c r="F4724" t="s">
        <v>21</v>
      </c>
      <c r="G4724" t="s">
        <v>681</v>
      </c>
      <c r="H4724" t="s">
        <v>682</v>
      </c>
      <c r="I4724">
        <v>684.15</v>
      </c>
      <c r="J4724">
        <v>0</v>
      </c>
      <c r="K4724" t="s">
        <v>239</v>
      </c>
      <c r="L4724" t="s">
        <v>34</v>
      </c>
    </row>
    <row r="4725" spans="1:12" x14ac:dyDescent="0.25">
      <c r="A4725">
        <v>22</v>
      </c>
      <c r="B4725" s="93">
        <v>43642</v>
      </c>
      <c r="C4725">
        <v>6</v>
      </c>
      <c r="D4725" t="s">
        <v>92</v>
      </c>
      <c r="E4725">
        <v>2019</v>
      </c>
      <c r="F4725" t="s">
        <v>23</v>
      </c>
      <c r="G4725" t="s">
        <v>37</v>
      </c>
      <c r="H4725" t="s">
        <v>185</v>
      </c>
      <c r="I4725">
        <v>14</v>
      </c>
      <c r="J4725">
        <v>0</v>
      </c>
      <c r="K4725" t="s">
        <v>239</v>
      </c>
      <c r="L4725" t="s">
        <v>35</v>
      </c>
    </row>
    <row r="4726" spans="1:12" x14ac:dyDescent="0.25">
      <c r="A4726">
        <v>23</v>
      </c>
      <c r="B4726" s="93">
        <v>43257</v>
      </c>
      <c r="C4726">
        <v>6</v>
      </c>
      <c r="D4726" t="s">
        <v>92</v>
      </c>
      <c r="E4726">
        <v>2018</v>
      </c>
      <c r="F4726" t="s">
        <v>23</v>
      </c>
      <c r="G4726" t="s">
        <v>37</v>
      </c>
      <c r="H4726" t="s">
        <v>168</v>
      </c>
      <c r="I4726">
        <v>3.7</v>
      </c>
      <c r="J4726">
        <v>0</v>
      </c>
      <c r="K4726" t="s">
        <v>240</v>
      </c>
      <c r="L4726" t="s">
        <v>35</v>
      </c>
    </row>
    <row r="4727" spans="1:12" x14ac:dyDescent="0.25">
      <c r="A4727">
        <v>23</v>
      </c>
      <c r="B4727" s="93">
        <v>43257</v>
      </c>
      <c r="C4727">
        <v>6</v>
      </c>
      <c r="D4727" t="s">
        <v>92</v>
      </c>
      <c r="E4727">
        <v>2018</v>
      </c>
      <c r="F4727" t="s">
        <v>21</v>
      </c>
      <c r="G4727" t="s">
        <v>36</v>
      </c>
      <c r="H4727" t="s">
        <v>297</v>
      </c>
      <c r="I4727">
        <v>24</v>
      </c>
      <c r="J4727">
        <v>0</v>
      </c>
      <c r="K4727" t="s">
        <v>240</v>
      </c>
      <c r="L4727" t="s">
        <v>222</v>
      </c>
    </row>
    <row r="4728" spans="1:12" x14ac:dyDescent="0.25">
      <c r="A4728">
        <v>23</v>
      </c>
      <c r="B4728" s="93">
        <v>43260</v>
      </c>
      <c r="C4728">
        <v>6</v>
      </c>
      <c r="D4728" t="s">
        <v>92</v>
      </c>
      <c r="E4728">
        <v>2018</v>
      </c>
      <c r="F4728" t="s">
        <v>21</v>
      </c>
      <c r="G4728" t="s">
        <v>300</v>
      </c>
      <c r="H4728" t="s">
        <v>301</v>
      </c>
      <c r="I4728">
        <v>415.06</v>
      </c>
      <c r="J4728">
        <v>0</v>
      </c>
      <c r="K4728" t="s">
        <v>240</v>
      </c>
      <c r="L4728" t="s">
        <v>34</v>
      </c>
    </row>
    <row r="4729" spans="1:12" x14ac:dyDescent="0.25">
      <c r="A4729">
        <v>23</v>
      </c>
      <c r="B4729" s="93">
        <v>43266</v>
      </c>
      <c r="C4729">
        <v>6</v>
      </c>
      <c r="D4729" t="s">
        <v>92</v>
      </c>
      <c r="E4729">
        <v>2018</v>
      </c>
      <c r="F4729" t="s">
        <v>23</v>
      </c>
      <c r="G4729" t="s">
        <v>37</v>
      </c>
      <c r="H4729" t="s">
        <v>168</v>
      </c>
      <c r="I4729">
        <v>3.7</v>
      </c>
      <c r="J4729">
        <v>0</v>
      </c>
      <c r="K4729" t="s">
        <v>240</v>
      </c>
      <c r="L4729" t="s">
        <v>35</v>
      </c>
    </row>
    <row r="4730" spans="1:12" x14ac:dyDescent="0.25">
      <c r="A4730">
        <v>23</v>
      </c>
      <c r="B4730" s="93">
        <v>43266</v>
      </c>
      <c r="C4730">
        <v>6</v>
      </c>
      <c r="D4730" t="s">
        <v>92</v>
      </c>
      <c r="E4730">
        <v>2018</v>
      </c>
      <c r="F4730" t="s">
        <v>21</v>
      </c>
      <c r="G4730" t="s">
        <v>36</v>
      </c>
      <c r="H4730" t="s">
        <v>308</v>
      </c>
      <c r="I4730">
        <v>8</v>
      </c>
      <c r="J4730">
        <v>0</v>
      </c>
      <c r="K4730" t="s">
        <v>240</v>
      </c>
      <c r="L4730" t="s">
        <v>222</v>
      </c>
    </row>
    <row r="4731" spans="1:12" x14ac:dyDescent="0.25">
      <c r="A4731">
        <v>23</v>
      </c>
      <c r="B4731" s="93">
        <v>43272</v>
      </c>
      <c r="C4731">
        <v>6</v>
      </c>
      <c r="D4731" t="s">
        <v>92</v>
      </c>
      <c r="E4731">
        <v>2018</v>
      </c>
      <c r="F4731" t="s">
        <v>21</v>
      </c>
      <c r="G4731" t="s">
        <v>36</v>
      </c>
      <c r="H4731" t="s">
        <v>317</v>
      </c>
      <c r="I4731">
        <v>16</v>
      </c>
      <c r="J4731">
        <v>0</v>
      </c>
      <c r="K4731" t="s">
        <v>240</v>
      </c>
      <c r="L4731" t="s">
        <v>222</v>
      </c>
    </row>
    <row r="4732" spans="1:12" x14ac:dyDescent="0.25">
      <c r="A4732">
        <v>23</v>
      </c>
      <c r="B4732" s="93">
        <v>43274</v>
      </c>
      <c r="C4732">
        <v>6</v>
      </c>
      <c r="D4732" t="s">
        <v>92</v>
      </c>
      <c r="E4732">
        <v>2018</v>
      </c>
      <c r="F4732" t="s">
        <v>23</v>
      </c>
      <c r="G4732" t="s">
        <v>63</v>
      </c>
      <c r="H4732" t="s">
        <v>321</v>
      </c>
      <c r="I4732">
        <v>64.2</v>
      </c>
      <c r="J4732">
        <v>0</v>
      </c>
      <c r="K4732" t="s">
        <v>240</v>
      </c>
      <c r="L4732" t="s">
        <v>64</v>
      </c>
    </row>
    <row r="4733" spans="1:12" x14ac:dyDescent="0.25">
      <c r="A4733">
        <v>23</v>
      </c>
      <c r="B4733" s="93">
        <v>43276</v>
      </c>
      <c r="C4733">
        <v>6</v>
      </c>
      <c r="D4733" t="s">
        <v>92</v>
      </c>
      <c r="E4733">
        <v>2018</v>
      </c>
      <c r="F4733" t="s">
        <v>22</v>
      </c>
      <c r="G4733" t="s">
        <v>323</v>
      </c>
      <c r="H4733" t="s">
        <v>324</v>
      </c>
      <c r="I4733">
        <v>27.87</v>
      </c>
      <c r="J4733">
        <v>0</v>
      </c>
      <c r="K4733" t="s">
        <v>240</v>
      </c>
      <c r="L4733" t="s">
        <v>34</v>
      </c>
    </row>
    <row r="4734" spans="1:12" x14ac:dyDescent="0.25">
      <c r="A4734">
        <v>23</v>
      </c>
      <c r="B4734" s="93">
        <v>43276</v>
      </c>
      <c r="C4734">
        <v>6</v>
      </c>
      <c r="D4734" t="s">
        <v>92</v>
      </c>
      <c r="E4734">
        <v>2018</v>
      </c>
      <c r="F4734" t="s">
        <v>21</v>
      </c>
      <c r="G4734" t="s">
        <v>323</v>
      </c>
      <c r="H4734" t="s">
        <v>324</v>
      </c>
      <c r="I4734">
        <v>493.74</v>
      </c>
      <c r="J4734">
        <v>0</v>
      </c>
      <c r="K4734" t="s">
        <v>240</v>
      </c>
      <c r="L4734" t="s">
        <v>34</v>
      </c>
    </row>
    <row r="4735" spans="1:12" x14ac:dyDescent="0.25">
      <c r="A4735">
        <v>23</v>
      </c>
      <c r="B4735" s="93">
        <v>43617</v>
      </c>
      <c r="C4735">
        <v>6</v>
      </c>
      <c r="D4735" t="s">
        <v>92</v>
      </c>
      <c r="E4735">
        <v>2019</v>
      </c>
      <c r="F4735" t="s">
        <v>23</v>
      </c>
      <c r="G4735" t="s">
        <v>36</v>
      </c>
      <c r="H4735" t="s">
        <v>655</v>
      </c>
      <c r="I4735">
        <v>8</v>
      </c>
      <c r="J4735">
        <v>0</v>
      </c>
      <c r="K4735" t="s">
        <v>240</v>
      </c>
      <c r="L4735" t="s">
        <v>222</v>
      </c>
    </row>
    <row r="4736" spans="1:12" x14ac:dyDescent="0.25">
      <c r="A4736">
        <v>23</v>
      </c>
      <c r="B4736" s="93">
        <v>43617</v>
      </c>
      <c r="C4736">
        <v>6</v>
      </c>
      <c r="D4736" t="s">
        <v>92</v>
      </c>
      <c r="E4736">
        <v>2019</v>
      </c>
      <c r="F4736" t="s">
        <v>22</v>
      </c>
      <c r="G4736" t="s">
        <v>36</v>
      </c>
      <c r="H4736" t="s">
        <v>655</v>
      </c>
      <c r="I4736">
        <v>8</v>
      </c>
      <c r="J4736">
        <v>0</v>
      </c>
      <c r="K4736" t="s">
        <v>240</v>
      </c>
      <c r="L4736" t="s">
        <v>222</v>
      </c>
    </row>
    <row r="4737" spans="1:12" x14ac:dyDescent="0.25">
      <c r="A4737">
        <v>23</v>
      </c>
      <c r="B4737" s="93">
        <v>43617</v>
      </c>
      <c r="C4737">
        <v>6</v>
      </c>
      <c r="D4737" t="s">
        <v>92</v>
      </c>
      <c r="E4737">
        <v>2019</v>
      </c>
      <c r="F4737" t="s">
        <v>21</v>
      </c>
      <c r="G4737" t="s">
        <v>36</v>
      </c>
      <c r="H4737" t="s">
        <v>655</v>
      </c>
      <c r="I4737">
        <v>32</v>
      </c>
      <c r="J4737">
        <v>0</v>
      </c>
      <c r="K4737" t="s">
        <v>240</v>
      </c>
      <c r="L4737" t="s">
        <v>222</v>
      </c>
    </row>
    <row r="4738" spans="1:12" x14ac:dyDescent="0.25">
      <c r="A4738">
        <v>23</v>
      </c>
      <c r="B4738" s="93">
        <v>43619</v>
      </c>
      <c r="C4738">
        <v>6</v>
      </c>
      <c r="D4738" t="s">
        <v>92</v>
      </c>
      <c r="E4738">
        <v>2019</v>
      </c>
      <c r="F4738" t="s">
        <v>23</v>
      </c>
      <c r="G4738" t="s">
        <v>63</v>
      </c>
      <c r="H4738" t="s">
        <v>656</v>
      </c>
      <c r="I4738">
        <v>93.56</v>
      </c>
      <c r="J4738">
        <v>0</v>
      </c>
      <c r="K4738" t="s">
        <v>240</v>
      </c>
      <c r="L4738" t="s">
        <v>64</v>
      </c>
    </row>
    <row r="4739" spans="1:12" x14ac:dyDescent="0.25">
      <c r="A4739">
        <v>23</v>
      </c>
      <c r="B4739" s="93">
        <v>43623</v>
      </c>
      <c r="C4739">
        <v>6</v>
      </c>
      <c r="D4739" t="s">
        <v>92</v>
      </c>
      <c r="E4739">
        <v>2019</v>
      </c>
      <c r="F4739" t="s">
        <v>23</v>
      </c>
      <c r="G4739" t="s">
        <v>37</v>
      </c>
      <c r="H4739" t="s">
        <v>168</v>
      </c>
      <c r="I4739">
        <v>3.7</v>
      </c>
      <c r="J4739">
        <v>0</v>
      </c>
      <c r="K4739" t="s">
        <v>240</v>
      </c>
      <c r="L4739" t="s">
        <v>35</v>
      </c>
    </row>
    <row r="4740" spans="1:12" x14ac:dyDescent="0.25">
      <c r="A4740">
        <v>23</v>
      </c>
      <c r="B4740" s="93">
        <v>43624</v>
      </c>
      <c r="C4740">
        <v>6</v>
      </c>
      <c r="D4740" t="s">
        <v>92</v>
      </c>
      <c r="E4740">
        <v>2019</v>
      </c>
      <c r="F4740" t="s">
        <v>22</v>
      </c>
      <c r="G4740" t="s">
        <v>36</v>
      </c>
      <c r="H4740" t="s">
        <v>664</v>
      </c>
      <c r="I4740">
        <v>8</v>
      </c>
      <c r="J4740">
        <v>0</v>
      </c>
      <c r="K4740" t="s">
        <v>240</v>
      </c>
      <c r="L4740" t="s">
        <v>222</v>
      </c>
    </row>
    <row r="4741" spans="1:12" x14ac:dyDescent="0.25">
      <c r="A4741">
        <v>23</v>
      </c>
      <c r="B4741" s="93">
        <v>43624</v>
      </c>
      <c r="C4741">
        <v>6</v>
      </c>
      <c r="D4741" t="s">
        <v>92</v>
      </c>
      <c r="E4741">
        <v>2019</v>
      </c>
      <c r="F4741" t="s">
        <v>21</v>
      </c>
      <c r="G4741" t="s">
        <v>36</v>
      </c>
      <c r="H4741" t="s">
        <v>664</v>
      </c>
      <c r="I4741">
        <v>16</v>
      </c>
      <c r="J4741">
        <v>0</v>
      </c>
      <c r="K4741" t="s">
        <v>240</v>
      </c>
      <c r="L4741" t="s">
        <v>222</v>
      </c>
    </row>
    <row r="4742" spans="1:12" x14ac:dyDescent="0.25">
      <c r="A4742">
        <v>23</v>
      </c>
      <c r="B4742" s="93">
        <v>43626</v>
      </c>
      <c r="C4742">
        <v>6</v>
      </c>
      <c r="D4742" t="s">
        <v>92</v>
      </c>
      <c r="E4742">
        <v>2019</v>
      </c>
      <c r="F4742" t="s">
        <v>23</v>
      </c>
      <c r="G4742" t="s">
        <v>666</v>
      </c>
      <c r="H4742" t="s">
        <v>667</v>
      </c>
      <c r="I4742">
        <v>25.32</v>
      </c>
      <c r="J4742">
        <v>0</v>
      </c>
      <c r="K4742" t="s">
        <v>240</v>
      </c>
      <c r="L4742" t="s">
        <v>34</v>
      </c>
    </row>
    <row r="4743" spans="1:12" x14ac:dyDescent="0.25">
      <c r="A4743">
        <v>23</v>
      </c>
      <c r="B4743" s="93">
        <v>43626</v>
      </c>
      <c r="C4743">
        <v>6</v>
      </c>
      <c r="D4743" t="s">
        <v>92</v>
      </c>
      <c r="E4743">
        <v>2019</v>
      </c>
      <c r="F4743" t="s">
        <v>21</v>
      </c>
      <c r="G4743" t="s">
        <v>666</v>
      </c>
      <c r="H4743" t="s">
        <v>667</v>
      </c>
      <c r="I4743">
        <v>695.86</v>
      </c>
      <c r="J4743">
        <v>0</v>
      </c>
      <c r="K4743" t="s">
        <v>240</v>
      </c>
      <c r="L4743" t="s">
        <v>34</v>
      </c>
    </row>
    <row r="4744" spans="1:12" x14ac:dyDescent="0.25">
      <c r="A4744">
        <v>23</v>
      </c>
      <c r="B4744" s="93">
        <v>43629</v>
      </c>
      <c r="C4744">
        <v>6</v>
      </c>
      <c r="D4744" t="s">
        <v>92</v>
      </c>
      <c r="E4744">
        <v>2019</v>
      </c>
      <c r="F4744" t="s">
        <v>23</v>
      </c>
      <c r="G4744" t="s">
        <v>37</v>
      </c>
      <c r="H4744" t="s">
        <v>168</v>
      </c>
      <c r="I4744">
        <v>3.15</v>
      </c>
      <c r="J4744">
        <v>0</v>
      </c>
      <c r="K4744" t="s">
        <v>240</v>
      </c>
      <c r="L4744" t="s">
        <v>35</v>
      </c>
    </row>
    <row r="4745" spans="1:12" x14ac:dyDescent="0.25">
      <c r="A4745">
        <v>23</v>
      </c>
      <c r="B4745" s="93">
        <v>43630</v>
      </c>
      <c r="C4745">
        <v>6</v>
      </c>
      <c r="D4745" t="s">
        <v>92</v>
      </c>
      <c r="E4745">
        <v>2019</v>
      </c>
      <c r="F4745" t="s">
        <v>21</v>
      </c>
      <c r="G4745" t="s">
        <v>36</v>
      </c>
      <c r="H4745" t="s">
        <v>672</v>
      </c>
      <c r="I4745">
        <v>8</v>
      </c>
      <c r="J4745">
        <v>0</v>
      </c>
      <c r="K4745" t="s">
        <v>240</v>
      </c>
      <c r="L4745" t="s">
        <v>222</v>
      </c>
    </row>
    <row r="4746" spans="1:12" x14ac:dyDescent="0.25">
      <c r="A4746">
        <v>23</v>
      </c>
      <c r="B4746" s="93">
        <v>43634</v>
      </c>
      <c r="C4746">
        <v>6</v>
      </c>
      <c r="D4746" t="s">
        <v>92</v>
      </c>
      <c r="E4746">
        <v>2019</v>
      </c>
      <c r="F4746" t="s">
        <v>23</v>
      </c>
      <c r="G4746" t="s">
        <v>37</v>
      </c>
      <c r="H4746" t="s">
        <v>168</v>
      </c>
      <c r="I4746">
        <v>3.15</v>
      </c>
      <c r="J4746">
        <v>0</v>
      </c>
      <c r="K4746" t="s">
        <v>240</v>
      </c>
      <c r="L4746" t="s">
        <v>35</v>
      </c>
    </row>
    <row r="4747" spans="1:12" x14ac:dyDescent="0.25">
      <c r="A4747">
        <v>23</v>
      </c>
      <c r="B4747" s="93">
        <v>43634</v>
      </c>
      <c r="C4747">
        <v>6</v>
      </c>
      <c r="D4747" t="s">
        <v>92</v>
      </c>
      <c r="E4747">
        <v>2019</v>
      </c>
      <c r="F4747" t="s">
        <v>21</v>
      </c>
      <c r="G4747" t="s">
        <v>36</v>
      </c>
      <c r="H4747" t="s">
        <v>675</v>
      </c>
      <c r="I4747">
        <v>24</v>
      </c>
      <c r="J4747">
        <v>0</v>
      </c>
      <c r="K4747" t="s">
        <v>240</v>
      </c>
      <c r="L4747" t="s">
        <v>222</v>
      </c>
    </row>
    <row r="4748" spans="1:12" x14ac:dyDescent="0.25">
      <c r="A4748">
        <v>23</v>
      </c>
      <c r="B4748" s="93">
        <v>43637</v>
      </c>
      <c r="C4748">
        <v>6</v>
      </c>
      <c r="D4748" t="s">
        <v>92</v>
      </c>
      <c r="E4748">
        <v>2019</v>
      </c>
      <c r="F4748" t="s">
        <v>21</v>
      </c>
      <c r="G4748" t="s">
        <v>36</v>
      </c>
      <c r="H4748" t="s">
        <v>678</v>
      </c>
      <c r="I4748">
        <v>16</v>
      </c>
      <c r="J4748">
        <v>0</v>
      </c>
      <c r="K4748" t="s">
        <v>240</v>
      </c>
      <c r="L4748" t="s">
        <v>222</v>
      </c>
    </row>
    <row r="4749" spans="1:12" x14ac:dyDescent="0.25">
      <c r="A4749">
        <v>23</v>
      </c>
      <c r="B4749" s="93">
        <v>43638</v>
      </c>
      <c r="C4749">
        <v>6</v>
      </c>
      <c r="D4749" t="s">
        <v>92</v>
      </c>
      <c r="E4749">
        <v>2019</v>
      </c>
      <c r="F4749" t="s">
        <v>22</v>
      </c>
      <c r="G4749" t="s">
        <v>36</v>
      </c>
      <c r="H4749" t="s">
        <v>679</v>
      </c>
      <c r="I4749">
        <v>8</v>
      </c>
      <c r="J4749">
        <v>0</v>
      </c>
      <c r="K4749" t="s">
        <v>240</v>
      </c>
      <c r="L4749" t="s">
        <v>222</v>
      </c>
    </row>
    <row r="4750" spans="1:12" x14ac:dyDescent="0.25">
      <c r="A4750">
        <v>23</v>
      </c>
      <c r="B4750" s="93">
        <v>43638</v>
      </c>
      <c r="C4750">
        <v>6</v>
      </c>
      <c r="D4750" t="s">
        <v>92</v>
      </c>
      <c r="E4750">
        <v>2019</v>
      </c>
      <c r="F4750" t="s">
        <v>21</v>
      </c>
      <c r="G4750" t="s">
        <v>36</v>
      </c>
      <c r="H4750" t="s">
        <v>679</v>
      </c>
      <c r="I4750">
        <v>16</v>
      </c>
      <c r="J4750">
        <v>0</v>
      </c>
      <c r="K4750" t="s">
        <v>240</v>
      </c>
      <c r="L4750" t="s">
        <v>222</v>
      </c>
    </row>
    <row r="4751" spans="1:12" x14ac:dyDescent="0.25">
      <c r="A4751">
        <v>23</v>
      </c>
      <c r="B4751" s="93">
        <v>43641</v>
      </c>
      <c r="C4751">
        <v>6</v>
      </c>
      <c r="D4751" t="s">
        <v>92</v>
      </c>
      <c r="E4751">
        <v>2019</v>
      </c>
      <c r="F4751" t="s">
        <v>22</v>
      </c>
      <c r="G4751" t="s">
        <v>681</v>
      </c>
      <c r="H4751" t="s">
        <v>682</v>
      </c>
      <c r="I4751">
        <v>58.42</v>
      </c>
      <c r="J4751">
        <v>0</v>
      </c>
      <c r="K4751" t="s">
        <v>240</v>
      </c>
      <c r="L4751" t="s">
        <v>34</v>
      </c>
    </row>
    <row r="4752" spans="1:12" x14ac:dyDescent="0.25">
      <c r="A4752">
        <v>23</v>
      </c>
      <c r="B4752" s="93">
        <v>43641</v>
      </c>
      <c r="C4752">
        <v>6</v>
      </c>
      <c r="D4752" t="s">
        <v>92</v>
      </c>
      <c r="E4752">
        <v>2019</v>
      </c>
      <c r="F4752" t="s">
        <v>23</v>
      </c>
      <c r="G4752" t="s">
        <v>681</v>
      </c>
      <c r="H4752" t="s">
        <v>682</v>
      </c>
      <c r="I4752">
        <v>105.95</v>
      </c>
      <c r="J4752">
        <v>0</v>
      </c>
      <c r="K4752" t="s">
        <v>240</v>
      </c>
      <c r="L4752" t="s">
        <v>34</v>
      </c>
    </row>
    <row r="4753" spans="1:12" x14ac:dyDescent="0.25">
      <c r="A4753">
        <v>23</v>
      </c>
      <c r="B4753" s="93">
        <v>43641</v>
      </c>
      <c r="C4753">
        <v>6</v>
      </c>
      <c r="D4753" t="s">
        <v>92</v>
      </c>
      <c r="E4753">
        <v>2019</v>
      </c>
      <c r="F4753" t="s">
        <v>21</v>
      </c>
      <c r="G4753" t="s">
        <v>681</v>
      </c>
      <c r="H4753" t="s">
        <v>682</v>
      </c>
      <c r="I4753">
        <v>507.4</v>
      </c>
      <c r="J4753">
        <v>0</v>
      </c>
      <c r="K4753" t="s">
        <v>240</v>
      </c>
      <c r="L4753" t="s">
        <v>34</v>
      </c>
    </row>
    <row r="4754" spans="1:12" x14ac:dyDescent="0.25">
      <c r="A4754">
        <v>26</v>
      </c>
      <c r="B4754" s="93">
        <v>43260</v>
      </c>
      <c r="C4754">
        <v>6</v>
      </c>
      <c r="D4754" t="s">
        <v>92</v>
      </c>
      <c r="E4754">
        <v>2018</v>
      </c>
      <c r="F4754" t="s">
        <v>23</v>
      </c>
      <c r="G4754" t="s">
        <v>300</v>
      </c>
      <c r="H4754" t="s">
        <v>301</v>
      </c>
      <c r="I4754">
        <v>48.24</v>
      </c>
      <c r="J4754">
        <v>0</v>
      </c>
      <c r="K4754" t="s">
        <v>241</v>
      </c>
      <c r="L4754" t="s">
        <v>34</v>
      </c>
    </row>
    <row r="4755" spans="1:12" x14ac:dyDescent="0.25">
      <c r="A4755">
        <v>26</v>
      </c>
      <c r="B4755" s="93">
        <v>43260</v>
      </c>
      <c r="C4755">
        <v>6</v>
      </c>
      <c r="D4755" t="s">
        <v>92</v>
      </c>
      <c r="E4755">
        <v>2018</v>
      </c>
      <c r="F4755" t="s">
        <v>21</v>
      </c>
      <c r="G4755" t="s">
        <v>300</v>
      </c>
      <c r="H4755" t="s">
        <v>301</v>
      </c>
      <c r="I4755">
        <v>556.64</v>
      </c>
      <c r="J4755">
        <v>0</v>
      </c>
      <c r="K4755" t="s">
        <v>241</v>
      </c>
      <c r="L4755" t="s">
        <v>34</v>
      </c>
    </row>
    <row r="4756" spans="1:12" x14ac:dyDescent="0.25">
      <c r="A4756">
        <v>26</v>
      </c>
      <c r="B4756" s="93">
        <v>43262</v>
      </c>
      <c r="C4756">
        <v>6</v>
      </c>
      <c r="D4756" t="s">
        <v>92</v>
      </c>
      <c r="E4756">
        <v>2018</v>
      </c>
      <c r="F4756" t="s">
        <v>23</v>
      </c>
      <c r="G4756" t="s">
        <v>64</v>
      </c>
      <c r="H4756" t="s">
        <v>302</v>
      </c>
      <c r="I4756">
        <v>85</v>
      </c>
      <c r="J4756">
        <v>0</v>
      </c>
      <c r="K4756" t="s">
        <v>241</v>
      </c>
      <c r="L4756" t="s">
        <v>64</v>
      </c>
    </row>
    <row r="4757" spans="1:12" x14ac:dyDescent="0.25">
      <c r="A4757">
        <v>26</v>
      </c>
      <c r="B4757" s="93">
        <v>43264</v>
      </c>
      <c r="C4757">
        <v>6</v>
      </c>
      <c r="D4757" t="s">
        <v>92</v>
      </c>
      <c r="E4757">
        <v>2018</v>
      </c>
      <c r="F4757" t="s">
        <v>22</v>
      </c>
      <c r="G4757" t="s">
        <v>36</v>
      </c>
      <c r="H4757" t="s">
        <v>305</v>
      </c>
      <c r="I4757">
        <v>8</v>
      </c>
      <c r="J4757">
        <v>0</v>
      </c>
      <c r="K4757" t="s">
        <v>241</v>
      </c>
      <c r="L4757" t="s">
        <v>222</v>
      </c>
    </row>
    <row r="4758" spans="1:12" x14ac:dyDescent="0.25">
      <c r="A4758">
        <v>26</v>
      </c>
      <c r="B4758" s="93">
        <v>43264</v>
      </c>
      <c r="C4758">
        <v>6</v>
      </c>
      <c r="D4758" t="s">
        <v>92</v>
      </c>
      <c r="E4758">
        <v>2018</v>
      </c>
      <c r="F4758" t="s">
        <v>21</v>
      </c>
      <c r="G4758" t="s">
        <v>36</v>
      </c>
      <c r="H4758" t="s">
        <v>305</v>
      </c>
      <c r="I4758">
        <v>64</v>
      </c>
      <c r="J4758">
        <v>0</v>
      </c>
      <c r="K4758" t="s">
        <v>241</v>
      </c>
      <c r="L4758" t="s">
        <v>222</v>
      </c>
    </row>
    <row r="4759" spans="1:12" x14ac:dyDescent="0.25">
      <c r="A4759">
        <v>26</v>
      </c>
      <c r="B4759" s="93">
        <v>43265</v>
      </c>
      <c r="C4759">
        <v>6</v>
      </c>
      <c r="D4759" t="s">
        <v>92</v>
      </c>
      <c r="E4759">
        <v>2018</v>
      </c>
      <c r="F4759" t="s">
        <v>23</v>
      </c>
      <c r="G4759" t="s">
        <v>37</v>
      </c>
      <c r="H4759" t="s">
        <v>307</v>
      </c>
      <c r="I4759">
        <v>64.400000000000006</v>
      </c>
      <c r="J4759">
        <v>0</v>
      </c>
      <c r="K4759" t="s">
        <v>241</v>
      </c>
      <c r="L4759" t="s">
        <v>35</v>
      </c>
    </row>
    <row r="4760" spans="1:12" x14ac:dyDescent="0.25">
      <c r="A4760">
        <v>26</v>
      </c>
      <c r="B4760" s="93">
        <v>43266</v>
      </c>
      <c r="C4760">
        <v>6</v>
      </c>
      <c r="D4760" t="s">
        <v>92</v>
      </c>
      <c r="E4760">
        <v>2018</v>
      </c>
      <c r="F4760" t="s">
        <v>23</v>
      </c>
      <c r="G4760" t="s">
        <v>37</v>
      </c>
      <c r="H4760" t="s">
        <v>307</v>
      </c>
      <c r="I4760">
        <v>36.799999999999997</v>
      </c>
      <c r="J4760">
        <v>0</v>
      </c>
      <c r="K4760" t="s">
        <v>241</v>
      </c>
      <c r="L4760" t="s">
        <v>35</v>
      </c>
    </row>
    <row r="4761" spans="1:12" x14ac:dyDescent="0.25">
      <c r="A4761">
        <v>26</v>
      </c>
      <c r="B4761" s="93">
        <v>43269</v>
      </c>
      <c r="C4761">
        <v>6</v>
      </c>
      <c r="D4761" t="s">
        <v>92</v>
      </c>
      <c r="E4761">
        <v>2018</v>
      </c>
      <c r="F4761" t="s">
        <v>21</v>
      </c>
      <c r="G4761" t="s">
        <v>207</v>
      </c>
      <c r="H4761" t="s">
        <v>313</v>
      </c>
      <c r="I4761">
        <v>0</v>
      </c>
      <c r="J4761">
        <v>8.4</v>
      </c>
      <c r="K4761" t="s">
        <v>241</v>
      </c>
      <c r="L4761" t="s">
        <v>35</v>
      </c>
    </row>
    <row r="4762" spans="1:12" x14ac:dyDescent="0.25">
      <c r="A4762">
        <v>26</v>
      </c>
      <c r="B4762" s="93">
        <v>43276</v>
      </c>
      <c r="C4762">
        <v>6</v>
      </c>
      <c r="D4762" t="s">
        <v>92</v>
      </c>
      <c r="E4762">
        <v>2018</v>
      </c>
      <c r="F4762" t="s">
        <v>23</v>
      </c>
      <c r="G4762" t="s">
        <v>37</v>
      </c>
      <c r="H4762" t="s">
        <v>307</v>
      </c>
      <c r="I4762">
        <v>18.399999999999999</v>
      </c>
      <c r="J4762">
        <v>0</v>
      </c>
      <c r="K4762" t="s">
        <v>241</v>
      </c>
      <c r="L4762" t="s">
        <v>35</v>
      </c>
    </row>
    <row r="4763" spans="1:12" x14ac:dyDescent="0.25">
      <c r="A4763">
        <v>26</v>
      </c>
      <c r="B4763" s="93">
        <v>43276</v>
      </c>
      <c r="C4763">
        <v>6</v>
      </c>
      <c r="D4763" t="s">
        <v>92</v>
      </c>
      <c r="E4763">
        <v>2018</v>
      </c>
      <c r="F4763" t="s">
        <v>21</v>
      </c>
      <c r="G4763" t="s">
        <v>323</v>
      </c>
      <c r="H4763" t="s">
        <v>324</v>
      </c>
      <c r="I4763">
        <v>98.72</v>
      </c>
      <c r="J4763">
        <v>0</v>
      </c>
      <c r="K4763" t="s">
        <v>241</v>
      </c>
      <c r="L4763" t="s">
        <v>34</v>
      </c>
    </row>
    <row r="4764" spans="1:12" x14ac:dyDescent="0.25">
      <c r="A4764">
        <v>26</v>
      </c>
      <c r="B4764" s="93">
        <v>43277</v>
      </c>
      <c r="C4764">
        <v>6</v>
      </c>
      <c r="D4764" t="s">
        <v>92</v>
      </c>
      <c r="E4764">
        <v>2018</v>
      </c>
      <c r="F4764" t="s">
        <v>23</v>
      </c>
      <c r="G4764" t="s">
        <v>37</v>
      </c>
      <c r="H4764" t="s">
        <v>307</v>
      </c>
      <c r="I4764">
        <v>9.1999999999999993</v>
      </c>
      <c r="J4764">
        <v>0</v>
      </c>
      <c r="K4764" t="s">
        <v>241</v>
      </c>
      <c r="L4764" t="s">
        <v>35</v>
      </c>
    </row>
    <row r="4765" spans="1:12" x14ac:dyDescent="0.25">
      <c r="A4765">
        <v>26</v>
      </c>
      <c r="B4765" s="93">
        <v>43278</v>
      </c>
      <c r="C4765">
        <v>6</v>
      </c>
      <c r="D4765" t="s">
        <v>92</v>
      </c>
      <c r="E4765">
        <v>2018</v>
      </c>
      <c r="F4765" t="s">
        <v>21</v>
      </c>
      <c r="G4765" t="s">
        <v>36</v>
      </c>
      <c r="H4765" t="s">
        <v>327</v>
      </c>
      <c r="I4765">
        <v>112</v>
      </c>
      <c r="J4765">
        <v>0</v>
      </c>
      <c r="K4765" t="s">
        <v>241</v>
      </c>
      <c r="L4765" t="s">
        <v>222</v>
      </c>
    </row>
    <row r="4766" spans="1:12" x14ac:dyDescent="0.25">
      <c r="A4766">
        <v>26</v>
      </c>
      <c r="B4766" s="93">
        <v>43280</v>
      </c>
      <c r="C4766">
        <v>6</v>
      </c>
      <c r="D4766" t="s">
        <v>92</v>
      </c>
      <c r="E4766">
        <v>2018</v>
      </c>
      <c r="F4766" t="s">
        <v>23</v>
      </c>
      <c r="G4766" t="s">
        <v>37</v>
      </c>
      <c r="H4766" t="s">
        <v>307</v>
      </c>
      <c r="I4766">
        <v>2.25</v>
      </c>
      <c r="J4766">
        <v>0</v>
      </c>
      <c r="K4766" t="s">
        <v>241</v>
      </c>
      <c r="L4766" t="s">
        <v>35</v>
      </c>
    </row>
    <row r="4767" spans="1:12" x14ac:dyDescent="0.25">
      <c r="A4767">
        <v>26</v>
      </c>
      <c r="B4767" s="93">
        <v>43620</v>
      </c>
      <c r="C4767">
        <v>6</v>
      </c>
      <c r="D4767" t="s">
        <v>92</v>
      </c>
      <c r="E4767">
        <v>2019</v>
      </c>
      <c r="F4767" t="s">
        <v>21</v>
      </c>
      <c r="G4767" t="s">
        <v>36</v>
      </c>
      <c r="H4767" t="s">
        <v>657</v>
      </c>
      <c r="I4767">
        <v>104</v>
      </c>
      <c r="J4767">
        <v>0</v>
      </c>
      <c r="K4767" t="s">
        <v>241</v>
      </c>
      <c r="L4767" t="s">
        <v>222</v>
      </c>
    </row>
    <row r="4768" spans="1:12" x14ac:dyDescent="0.25">
      <c r="A4768">
        <v>26</v>
      </c>
      <c r="B4768" s="93">
        <v>43626</v>
      </c>
      <c r="C4768">
        <v>6</v>
      </c>
      <c r="D4768" t="s">
        <v>92</v>
      </c>
      <c r="E4768">
        <v>2019</v>
      </c>
      <c r="F4768" t="s">
        <v>22</v>
      </c>
      <c r="G4768" t="s">
        <v>666</v>
      </c>
      <c r="H4768" t="s">
        <v>667</v>
      </c>
      <c r="I4768">
        <v>28.31</v>
      </c>
      <c r="J4768">
        <v>0</v>
      </c>
      <c r="K4768" t="s">
        <v>241</v>
      </c>
      <c r="L4768" t="s">
        <v>34</v>
      </c>
    </row>
    <row r="4769" spans="1:12" x14ac:dyDescent="0.25">
      <c r="A4769">
        <v>26</v>
      </c>
      <c r="B4769" s="93">
        <v>43626</v>
      </c>
      <c r="C4769">
        <v>6</v>
      </c>
      <c r="D4769" t="s">
        <v>92</v>
      </c>
      <c r="E4769">
        <v>2019</v>
      </c>
      <c r="F4769" t="s">
        <v>21</v>
      </c>
      <c r="G4769" t="s">
        <v>666</v>
      </c>
      <c r="H4769" t="s">
        <v>667</v>
      </c>
      <c r="I4769">
        <v>336.32</v>
      </c>
      <c r="J4769">
        <v>0</v>
      </c>
      <c r="K4769" t="s">
        <v>241</v>
      </c>
      <c r="L4769" t="s">
        <v>34</v>
      </c>
    </row>
    <row r="4770" spans="1:12" x14ac:dyDescent="0.25">
      <c r="A4770">
        <v>26</v>
      </c>
      <c r="B4770" s="93">
        <v>43641</v>
      </c>
      <c r="C4770">
        <v>6</v>
      </c>
      <c r="D4770" t="s">
        <v>92</v>
      </c>
      <c r="E4770">
        <v>2019</v>
      </c>
      <c r="F4770" t="s">
        <v>22</v>
      </c>
      <c r="G4770" t="s">
        <v>681</v>
      </c>
      <c r="H4770" t="s">
        <v>682</v>
      </c>
      <c r="I4770">
        <v>15.46</v>
      </c>
      <c r="J4770">
        <v>0</v>
      </c>
      <c r="K4770" t="s">
        <v>241</v>
      </c>
      <c r="L4770" t="s">
        <v>34</v>
      </c>
    </row>
    <row r="4771" spans="1:12" x14ac:dyDescent="0.25">
      <c r="A4771">
        <v>26</v>
      </c>
      <c r="B4771" s="93">
        <v>43641</v>
      </c>
      <c r="C4771">
        <v>6</v>
      </c>
      <c r="D4771" t="s">
        <v>92</v>
      </c>
      <c r="E4771">
        <v>2019</v>
      </c>
      <c r="F4771" t="s">
        <v>21</v>
      </c>
      <c r="G4771" t="s">
        <v>36</v>
      </c>
      <c r="H4771" t="s">
        <v>683</v>
      </c>
      <c r="I4771">
        <v>80</v>
      </c>
      <c r="J4771">
        <v>0</v>
      </c>
      <c r="K4771" t="s">
        <v>241</v>
      </c>
      <c r="L4771" t="s">
        <v>222</v>
      </c>
    </row>
    <row r="4772" spans="1:12" x14ac:dyDescent="0.25">
      <c r="A4772">
        <v>26</v>
      </c>
      <c r="B4772" s="93">
        <v>43641</v>
      </c>
      <c r="C4772">
        <v>6</v>
      </c>
      <c r="D4772" t="s">
        <v>92</v>
      </c>
      <c r="E4772">
        <v>2019</v>
      </c>
      <c r="F4772" t="s">
        <v>21</v>
      </c>
      <c r="G4772" t="s">
        <v>681</v>
      </c>
      <c r="H4772" t="s">
        <v>682</v>
      </c>
      <c r="I4772">
        <v>583.38</v>
      </c>
      <c r="J4772">
        <v>0</v>
      </c>
      <c r="K4772" t="s">
        <v>241</v>
      </c>
      <c r="L4772" t="s">
        <v>34</v>
      </c>
    </row>
    <row r="4773" spans="1:12" x14ac:dyDescent="0.25">
      <c r="A4773">
        <v>27</v>
      </c>
      <c r="B4773" s="93">
        <v>43258</v>
      </c>
      <c r="C4773">
        <v>6</v>
      </c>
      <c r="D4773" t="s">
        <v>92</v>
      </c>
      <c r="E4773">
        <v>2018</v>
      </c>
      <c r="F4773" t="s">
        <v>23</v>
      </c>
      <c r="G4773" t="s">
        <v>63</v>
      </c>
      <c r="H4773" t="s">
        <v>298</v>
      </c>
      <c r="I4773">
        <v>87.91</v>
      </c>
      <c r="J4773">
        <v>0</v>
      </c>
      <c r="K4773" t="s">
        <v>85</v>
      </c>
      <c r="L4773" t="s">
        <v>64</v>
      </c>
    </row>
    <row r="4774" spans="1:12" x14ac:dyDescent="0.25">
      <c r="A4774">
        <v>27</v>
      </c>
      <c r="B4774" s="93">
        <v>43266</v>
      </c>
      <c r="C4774">
        <v>6</v>
      </c>
      <c r="D4774" t="s">
        <v>92</v>
      </c>
      <c r="E4774">
        <v>2018</v>
      </c>
      <c r="F4774" t="s">
        <v>23</v>
      </c>
      <c r="G4774" t="s">
        <v>63</v>
      </c>
      <c r="H4774" t="s">
        <v>308</v>
      </c>
      <c r="I4774">
        <v>197.93</v>
      </c>
      <c r="J4774">
        <v>0</v>
      </c>
      <c r="K4774" t="s">
        <v>85</v>
      </c>
      <c r="L4774" t="s">
        <v>64</v>
      </c>
    </row>
    <row r="4775" spans="1:12" x14ac:dyDescent="0.25">
      <c r="A4775">
        <v>27</v>
      </c>
      <c r="B4775" s="93">
        <v>43642</v>
      </c>
      <c r="C4775">
        <v>6</v>
      </c>
      <c r="D4775" t="s">
        <v>92</v>
      </c>
      <c r="E4775">
        <v>2019</v>
      </c>
      <c r="F4775" t="s">
        <v>23</v>
      </c>
      <c r="G4775" t="s">
        <v>63</v>
      </c>
      <c r="H4775" t="s">
        <v>684</v>
      </c>
      <c r="I4775">
        <v>59.88</v>
      </c>
      <c r="J4775">
        <v>0</v>
      </c>
      <c r="K4775" t="s">
        <v>85</v>
      </c>
      <c r="L4775" t="s">
        <v>64</v>
      </c>
    </row>
    <row r="4776" spans="1:12" x14ac:dyDescent="0.25">
      <c r="A4776">
        <v>27</v>
      </c>
      <c r="B4776" s="93">
        <v>43643</v>
      </c>
      <c r="C4776">
        <v>6</v>
      </c>
      <c r="D4776" t="s">
        <v>92</v>
      </c>
      <c r="E4776">
        <v>2019</v>
      </c>
      <c r="F4776" t="s">
        <v>23</v>
      </c>
      <c r="G4776" t="s">
        <v>65</v>
      </c>
      <c r="H4776" t="s">
        <v>685</v>
      </c>
      <c r="I4776">
        <v>32</v>
      </c>
      <c r="J4776">
        <v>0</v>
      </c>
      <c r="K4776" t="s">
        <v>85</v>
      </c>
      <c r="L4776" t="s">
        <v>35</v>
      </c>
    </row>
    <row r="4777" spans="1:12" x14ac:dyDescent="0.25">
      <c r="A4777">
        <v>27</v>
      </c>
      <c r="B4777" s="93">
        <v>43643</v>
      </c>
      <c r="C4777">
        <v>6</v>
      </c>
      <c r="D4777" t="s">
        <v>92</v>
      </c>
      <c r="E4777">
        <v>2019</v>
      </c>
      <c r="F4777" t="s">
        <v>21</v>
      </c>
      <c r="G4777" t="s">
        <v>65</v>
      </c>
      <c r="H4777" t="s">
        <v>685</v>
      </c>
      <c r="I4777">
        <v>32</v>
      </c>
      <c r="J4777">
        <v>0</v>
      </c>
      <c r="K4777" t="s">
        <v>85</v>
      </c>
      <c r="L4777" t="s">
        <v>35</v>
      </c>
    </row>
    <row r="4778" spans="1:12" x14ac:dyDescent="0.25">
      <c r="A4778">
        <v>27</v>
      </c>
      <c r="B4778" s="93">
        <v>43643</v>
      </c>
      <c r="C4778">
        <v>6</v>
      </c>
      <c r="D4778" t="s">
        <v>92</v>
      </c>
      <c r="E4778">
        <v>2019</v>
      </c>
      <c r="F4778" t="s">
        <v>22</v>
      </c>
      <c r="G4778" t="s">
        <v>65</v>
      </c>
      <c r="H4778" t="s">
        <v>685</v>
      </c>
      <c r="I4778">
        <v>64</v>
      </c>
      <c r="J4778">
        <v>0</v>
      </c>
      <c r="K4778" t="s">
        <v>85</v>
      </c>
      <c r="L4778" t="s">
        <v>35</v>
      </c>
    </row>
    <row r="4779" spans="1:12" x14ac:dyDescent="0.25">
      <c r="A4779">
        <v>29</v>
      </c>
      <c r="B4779" s="93">
        <v>43258</v>
      </c>
      <c r="C4779">
        <v>6</v>
      </c>
      <c r="D4779" t="s">
        <v>92</v>
      </c>
      <c r="E4779">
        <v>2018</v>
      </c>
      <c r="F4779" t="s">
        <v>23</v>
      </c>
      <c r="G4779" t="s">
        <v>58</v>
      </c>
      <c r="H4779" t="s">
        <v>298</v>
      </c>
      <c r="I4779">
        <v>21.98</v>
      </c>
      <c r="J4779">
        <v>0</v>
      </c>
      <c r="K4779" t="s">
        <v>243</v>
      </c>
      <c r="L4779" t="s">
        <v>222</v>
      </c>
    </row>
    <row r="4780" spans="1:12" x14ac:dyDescent="0.25">
      <c r="A4780">
        <v>29</v>
      </c>
      <c r="B4780" s="93">
        <v>43281</v>
      </c>
      <c r="C4780">
        <v>6</v>
      </c>
      <c r="D4780" t="s">
        <v>92</v>
      </c>
      <c r="E4780">
        <v>2018</v>
      </c>
      <c r="F4780" t="s">
        <v>23</v>
      </c>
      <c r="G4780" t="s">
        <v>37</v>
      </c>
      <c r="H4780" t="s">
        <v>331</v>
      </c>
      <c r="I4780">
        <v>7.3</v>
      </c>
      <c r="J4780">
        <v>0</v>
      </c>
      <c r="K4780" t="s">
        <v>243</v>
      </c>
      <c r="L4780" t="s">
        <v>35</v>
      </c>
    </row>
    <row r="4781" spans="1:12" x14ac:dyDescent="0.25">
      <c r="A4781">
        <v>29</v>
      </c>
      <c r="B4781" s="93">
        <v>43626</v>
      </c>
      <c r="C4781">
        <v>6</v>
      </c>
      <c r="D4781" t="s">
        <v>92</v>
      </c>
      <c r="E4781">
        <v>2019</v>
      </c>
      <c r="F4781" t="s">
        <v>21</v>
      </c>
      <c r="G4781" t="s">
        <v>666</v>
      </c>
      <c r="H4781" t="s">
        <v>667</v>
      </c>
      <c r="I4781">
        <v>12.27</v>
      </c>
      <c r="J4781">
        <v>0</v>
      </c>
      <c r="K4781" t="s">
        <v>243</v>
      </c>
      <c r="L4781" t="s">
        <v>34</v>
      </c>
    </row>
    <row r="4782" spans="1:12" x14ac:dyDescent="0.25">
      <c r="A4782">
        <v>29</v>
      </c>
      <c r="B4782" s="93">
        <v>43641</v>
      </c>
      <c r="C4782">
        <v>6</v>
      </c>
      <c r="D4782" t="s">
        <v>92</v>
      </c>
      <c r="E4782">
        <v>2019</v>
      </c>
      <c r="F4782" t="s">
        <v>21</v>
      </c>
      <c r="G4782" t="s">
        <v>681</v>
      </c>
      <c r="H4782" t="s">
        <v>682</v>
      </c>
      <c r="I4782">
        <v>6.79</v>
      </c>
      <c r="J4782">
        <v>0</v>
      </c>
      <c r="K4782" t="s">
        <v>243</v>
      </c>
      <c r="L4782" t="s">
        <v>34</v>
      </c>
    </row>
    <row r="4783" spans="1:12" x14ac:dyDescent="0.25">
      <c r="A4783">
        <v>30</v>
      </c>
      <c r="B4783" s="93">
        <v>43257</v>
      </c>
      <c r="C4783">
        <v>6</v>
      </c>
      <c r="D4783" t="s">
        <v>92</v>
      </c>
      <c r="E4783">
        <v>2018</v>
      </c>
      <c r="F4783" t="s">
        <v>21</v>
      </c>
      <c r="G4783" t="s">
        <v>36</v>
      </c>
      <c r="H4783" t="s">
        <v>297</v>
      </c>
      <c r="I4783">
        <v>16</v>
      </c>
      <c r="J4783">
        <v>0</v>
      </c>
      <c r="K4783" t="s">
        <v>244</v>
      </c>
      <c r="L4783" t="s">
        <v>222</v>
      </c>
    </row>
    <row r="4784" spans="1:12" x14ac:dyDescent="0.25">
      <c r="A4784">
        <v>30</v>
      </c>
      <c r="B4784" s="93">
        <v>43259</v>
      </c>
      <c r="C4784">
        <v>6</v>
      </c>
      <c r="D4784" t="s">
        <v>92</v>
      </c>
      <c r="E4784">
        <v>2018</v>
      </c>
      <c r="F4784" t="s">
        <v>21</v>
      </c>
      <c r="G4784" t="s">
        <v>36</v>
      </c>
      <c r="H4784" t="s">
        <v>299</v>
      </c>
      <c r="I4784">
        <v>16</v>
      </c>
      <c r="J4784">
        <v>0</v>
      </c>
      <c r="K4784" t="s">
        <v>244</v>
      </c>
      <c r="L4784" t="s">
        <v>222</v>
      </c>
    </row>
    <row r="4785" spans="1:12" x14ac:dyDescent="0.25">
      <c r="A4785">
        <v>30</v>
      </c>
      <c r="B4785" s="93">
        <v>43260</v>
      </c>
      <c r="C4785">
        <v>6</v>
      </c>
      <c r="D4785" t="s">
        <v>92</v>
      </c>
      <c r="E4785">
        <v>2018</v>
      </c>
      <c r="F4785" t="s">
        <v>23</v>
      </c>
      <c r="G4785" t="s">
        <v>300</v>
      </c>
      <c r="H4785" t="s">
        <v>301</v>
      </c>
      <c r="I4785">
        <v>21.15</v>
      </c>
      <c r="J4785">
        <v>0</v>
      </c>
      <c r="K4785" t="s">
        <v>244</v>
      </c>
      <c r="L4785" t="s">
        <v>34</v>
      </c>
    </row>
    <row r="4786" spans="1:12" x14ac:dyDescent="0.25">
      <c r="A4786">
        <v>30</v>
      </c>
      <c r="B4786" s="93">
        <v>43260</v>
      </c>
      <c r="C4786">
        <v>6</v>
      </c>
      <c r="D4786" t="s">
        <v>92</v>
      </c>
      <c r="E4786">
        <v>2018</v>
      </c>
      <c r="F4786" t="s">
        <v>21</v>
      </c>
      <c r="G4786" t="s">
        <v>300</v>
      </c>
      <c r="H4786" t="s">
        <v>301</v>
      </c>
      <c r="I4786">
        <v>571.73</v>
      </c>
      <c r="J4786">
        <v>0</v>
      </c>
      <c r="K4786" t="s">
        <v>244</v>
      </c>
      <c r="L4786" t="s">
        <v>34</v>
      </c>
    </row>
    <row r="4787" spans="1:12" x14ac:dyDescent="0.25">
      <c r="A4787">
        <v>30</v>
      </c>
      <c r="B4787" s="93">
        <v>43271</v>
      </c>
      <c r="C4787">
        <v>6</v>
      </c>
      <c r="D4787" t="s">
        <v>92</v>
      </c>
      <c r="E4787">
        <v>2018</v>
      </c>
      <c r="F4787" t="s">
        <v>21</v>
      </c>
      <c r="G4787" t="s">
        <v>36</v>
      </c>
      <c r="H4787" t="s">
        <v>316</v>
      </c>
      <c r="I4787">
        <v>24</v>
      </c>
      <c r="J4787">
        <v>0</v>
      </c>
      <c r="K4787" t="s">
        <v>244</v>
      </c>
      <c r="L4787" t="s">
        <v>222</v>
      </c>
    </row>
    <row r="4788" spans="1:12" x14ac:dyDescent="0.25">
      <c r="A4788">
        <v>30</v>
      </c>
      <c r="B4788" s="93">
        <v>43272</v>
      </c>
      <c r="C4788">
        <v>6</v>
      </c>
      <c r="D4788" t="s">
        <v>92</v>
      </c>
      <c r="E4788">
        <v>2018</v>
      </c>
      <c r="F4788" t="s">
        <v>23</v>
      </c>
      <c r="G4788" t="s">
        <v>36</v>
      </c>
      <c r="H4788" t="s">
        <v>317</v>
      </c>
      <c r="I4788">
        <v>15</v>
      </c>
      <c r="J4788">
        <v>0</v>
      </c>
      <c r="K4788" t="s">
        <v>244</v>
      </c>
      <c r="L4788" t="s">
        <v>222</v>
      </c>
    </row>
    <row r="4789" spans="1:12" x14ac:dyDescent="0.25">
      <c r="A4789">
        <v>30</v>
      </c>
      <c r="B4789" s="93">
        <v>43273</v>
      </c>
      <c r="C4789">
        <v>6</v>
      </c>
      <c r="D4789" t="s">
        <v>92</v>
      </c>
      <c r="E4789">
        <v>2018</v>
      </c>
      <c r="F4789" t="s">
        <v>21</v>
      </c>
      <c r="G4789" t="s">
        <v>36</v>
      </c>
      <c r="H4789" t="s">
        <v>320</v>
      </c>
      <c r="I4789">
        <v>8</v>
      </c>
      <c r="J4789">
        <v>0</v>
      </c>
      <c r="K4789" t="s">
        <v>244</v>
      </c>
      <c r="L4789" t="s">
        <v>222</v>
      </c>
    </row>
    <row r="4790" spans="1:12" x14ac:dyDescent="0.25">
      <c r="A4790">
        <v>30</v>
      </c>
      <c r="B4790" s="93">
        <v>43276</v>
      </c>
      <c r="C4790">
        <v>6</v>
      </c>
      <c r="D4790" t="s">
        <v>92</v>
      </c>
      <c r="E4790">
        <v>2018</v>
      </c>
      <c r="F4790" t="s">
        <v>21</v>
      </c>
      <c r="G4790" t="s">
        <v>323</v>
      </c>
      <c r="H4790" t="s">
        <v>324</v>
      </c>
      <c r="I4790">
        <v>420.53</v>
      </c>
      <c r="J4790">
        <v>0</v>
      </c>
      <c r="K4790" t="s">
        <v>244</v>
      </c>
      <c r="L4790" t="s">
        <v>34</v>
      </c>
    </row>
    <row r="4791" spans="1:12" x14ac:dyDescent="0.25">
      <c r="A4791">
        <v>30</v>
      </c>
      <c r="B4791" s="93">
        <v>43279</v>
      </c>
      <c r="C4791">
        <v>6</v>
      </c>
      <c r="D4791" t="s">
        <v>92</v>
      </c>
      <c r="E4791">
        <v>2018</v>
      </c>
      <c r="F4791" t="s">
        <v>23</v>
      </c>
      <c r="G4791" t="s">
        <v>105</v>
      </c>
      <c r="H4791" t="s">
        <v>329</v>
      </c>
      <c r="I4791">
        <v>73.790000000000006</v>
      </c>
      <c r="J4791">
        <v>0</v>
      </c>
      <c r="K4791" t="s">
        <v>244</v>
      </c>
      <c r="L4791" t="s">
        <v>266</v>
      </c>
    </row>
    <row r="4792" spans="1:12" x14ac:dyDescent="0.25">
      <c r="A4792">
        <v>30</v>
      </c>
      <c r="B4792" s="93">
        <v>43626</v>
      </c>
      <c r="C4792">
        <v>6</v>
      </c>
      <c r="D4792" t="s">
        <v>92</v>
      </c>
      <c r="E4792">
        <v>2019</v>
      </c>
      <c r="F4792" t="s">
        <v>23</v>
      </c>
      <c r="G4792" t="s">
        <v>666</v>
      </c>
      <c r="H4792" t="s">
        <v>667</v>
      </c>
      <c r="I4792">
        <v>27.65</v>
      </c>
      <c r="J4792">
        <v>0</v>
      </c>
      <c r="K4792" t="s">
        <v>244</v>
      </c>
      <c r="L4792" t="s">
        <v>34</v>
      </c>
    </row>
    <row r="4793" spans="1:12" x14ac:dyDescent="0.25">
      <c r="A4793">
        <v>30</v>
      </c>
      <c r="B4793" s="93">
        <v>43626</v>
      </c>
      <c r="C4793">
        <v>6</v>
      </c>
      <c r="D4793" t="s">
        <v>92</v>
      </c>
      <c r="E4793">
        <v>2019</v>
      </c>
      <c r="F4793" t="s">
        <v>22</v>
      </c>
      <c r="G4793" t="s">
        <v>666</v>
      </c>
      <c r="H4793" t="s">
        <v>667</v>
      </c>
      <c r="I4793">
        <v>72.849999999999994</v>
      </c>
      <c r="J4793">
        <v>0</v>
      </c>
      <c r="K4793" t="s">
        <v>244</v>
      </c>
      <c r="L4793" t="s">
        <v>34</v>
      </c>
    </row>
    <row r="4794" spans="1:12" x14ac:dyDescent="0.25">
      <c r="A4794">
        <v>30</v>
      </c>
      <c r="B4794" s="93">
        <v>43626</v>
      </c>
      <c r="C4794">
        <v>6</v>
      </c>
      <c r="D4794" t="s">
        <v>92</v>
      </c>
      <c r="E4794">
        <v>2019</v>
      </c>
      <c r="F4794" t="s">
        <v>21</v>
      </c>
      <c r="G4794" t="s">
        <v>666</v>
      </c>
      <c r="H4794" t="s">
        <v>667</v>
      </c>
      <c r="I4794">
        <v>683.32</v>
      </c>
      <c r="J4794">
        <v>0</v>
      </c>
      <c r="K4794" t="s">
        <v>244</v>
      </c>
      <c r="L4794" t="s">
        <v>34</v>
      </c>
    </row>
    <row r="4795" spans="1:12" x14ac:dyDescent="0.25">
      <c r="A4795">
        <v>30</v>
      </c>
      <c r="B4795" s="93">
        <v>43635</v>
      </c>
      <c r="C4795">
        <v>6</v>
      </c>
      <c r="D4795" t="s">
        <v>92</v>
      </c>
      <c r="E4795">
        <v>2019</v>
      </c>
      <c r="F4795" t="s">
        <v>21</v>
      </c>
      <c r="G4795" t="s">
        <v>36</v>
      </c>
      <c r="H4795" t="s">
        <v>676</v>
      </c>
      <c r="I4795">
        <v>80</v>
      </c>
      <c r="J4795">
        <v>0</v>
      </c>
      <c r="K4795" t="s">
        <v>244</v>
      </c>
      <c r="L4795" t="s">
        <v>222</v>
      </c>
    </row>
    <row r="4796" spans="1:12" x14ac:dyDescent="0.25">
      <c r="A4796">
        <v>30</v>
      </c>
      <c r="B4796" s="93">
        <v>43637</v>
      </c>
      <c r="C4796">
        <v>6</v>
      </c>
      <c r="D4796" t="s">
        <v>92</v>
      </c>
      <c r="E4796">
        <v>2019</v>
      </c>
      <c r="F4796" t="s">
        <v>21</v>
      </c>
      <c r="G4796" t="s">
        <v>36</v>
      </c>
      <c r="H4796" t="s">
        <v>678</v>
      </c>
      <c r="I4796">
        <v>16</v>
      </c>
      <c r="J4796">
        <v>0</v>
      </c>
      <c r="K4796" t="s">
        <v>244</v>
      </c>
      <c r="L4796" t="s">
        <v>222</v>
      </c>
    </row>
    <row r="4797" spans="1:12" x14ac:dyDescent="0.25">
      <c r="A4797">
        <v>30</v>
      </c>
      <c r="B4797" s="93">
        <v>43641</v>
      </c>
      <c r="C4797">
        <v>6</v>
      </c>
      <c r="D4797" t="s">
        <v>92</v>
      </c>
      <c r="E4797">
        <v>2019</v>
      </c>
      <c r="F4797" t="s">
        <v>21</v>
      </c>
      <c r="G4797" t="s">
        <v>36</v>
      </c>
      <c r="H4797" t="s">
        <v>683</v>
      </c>
      <c r="I4797">
        <v>16</v>
      </c>
      <c r="J4797">
        <v>0</v>
      </c>
      <c r="K4797" t="s">
        <v>244</v>
      </c>
      <c r="L4797" t="s">
        <v>222</v>
      </c>
    </row>
    <row r="4798" spans="1:12" x14ac:dyDescent="0.25">
      <c r="A4798">
        <v>30</v>
      </c>
      <c r="B4798" s="93">
        <v>43641</v>
      </c>
      <c r="C4798">
        <v>6</v>
      </c>
      <c r="D4798" t="s">
        <v>92</v>
      </c>
      <c r="E4798">
        <v>2019</v>
      </c>
      <c r="F4798" t="s">
        <v>22</v>
      </c>
      <c r="G4798" t="s">
        <v>681</v>
      </c>
      <c r="H4798" t="s">
        <v>682</v>
      </c>
      <c r="I4798">
        <v>22.19</v>
      </c>
      <c r="J4798">
        <v>0</v>
      </c>
      <c r="K4798" t="s">
        <v>244</v>
      </c>
      <c r="L4798" t="s">
        <v>34</v>
      </c>
    </row>
    <row r="4799" spans="1:12" x14ac:dyDescent="0.25">
      <c r="A4799">
        <v>30</v>
      </c>
      <c r="B4799" s="93">
        <v>43641</v>
      </c>
      <c r="C4799">
        <v>6</v>
      </c>
      <c r="D4799" t="s">
        <v>92</v>
      </c>
      <c r="E4799">
        <v>2019</v>
      </c>
      <c r="F4799" t="s">
        <v>21</v>
      </c>
      <c r="G4799" t="s">
        <v>681</v>
      </c>
      <c r="H4799" t="s">
        <v>682</v>
      </c>
      <c r="I4799">
        <v>478.91</v>
      </c>
      <c r="J4799">
        <v>0</v>
      </c>
      <c r="K4799" t="s">
        <v>244</v>
      </c>
      <c r="L4799" t="s">
        <v>34</v>
      </c>
    </row>
    <row r="4800" spans="1:12" x14ac:dyDescent="0.25">
      <c r="A4800">
        <v>30</v>
      </c>
      <c r="B4800" s="93">
        <v>43642</v>
      </c>
      <c r="C4800">
        <v>6</v>
      </c>
      <c r="D4800" t="s">
        <v>92</v>
      </c>
      <c r="E4800">
        <v>2019</v>
      </c>
      <c r="F4800" t="s">
        <v>21</v>
      </c>
      <c r="G4800" t="s">
        <v>36</v>
      </c>
      <c r="H4800" t="s">
        <v>684</v>
      </c>
      <c r="I4800">
        <v>8</v>
      </c>
      <c r="J4800">
        <v>0</v>
      </c>
      <c r="K4800" t="s">
        <v>244</v>
      </c>
      <c r="L4800" t="s">
        <v>222</v>
      </c>
    </row>
    <row r="4801" spans="1:12" x14ac:dyDescent="0.25">
      <c r="A4801">
        <v>30</v>
      </c>
      <c r="B4801" s="93">
        <v>43643</v>
      </c>
      <c r="C4801">
        <v>6</v>
      </c>
      <c r="D4801" t="s">
        <v>92</v>
      </c>
      <c r="E4801">
        <v>2019</v>
      </c>
      <c r="F4801" t="s">
        <v>21</v>
      </c>
      <c r="G4801" t="s">
        <v>65</v>
      </c>
      <c r="H4801" t="s">
        <v>685</v>
      </c>
      <c r="I4801">
        <v>20</v>
      </c>
      <c r="J4801">
        <v>0</v>
      </c>
      <c r="K4801" t="s">
        <v>244</v>
      </c>
      <c r="L4801" t="s">
        <v>35</v>
      </c>
    </row>
    <row r="4802" spans="1:12" x14ac:dyDescent="0.25">
      <c r="A4802">
        <v>32</v>
      </c>
      <c r="B4802" s="93">
        <v>43258</v>
      </c>
      <c r="C4802">
        <v>6</v>
      </c>
      <c r="D4802" t="s">
        <v>92</v>
      </c>
      <c r="E4802">
        <v>2018</v>
      </c>
      <c r="F4802" t="s">
        <v>23</v>
      </c>
      <c r="G4802" t="s">
        <v>58</v>
      </c>
      <c r="H4802" t="s">
        <v>298</v>
      </c>
      <c r="I4802">
        <v>25.19</v>
      </c>
      <c r="J4802">
        <v>0</v>
      </c>
      <c r="K4802" t="s">
        <v>245</v>
      </c>
      <c r="L4802" t="s">
        <v>222</v>
      </c>
    </row>
    <row r="4803" spans="1:12" x14ac:dyDescent="0.25">
      <c r="A4803">
        <v>32</v>
      </c>
      <c r="B4803" s="93">
        <v>43258</v>
      </c>
      <c r="C4803">
        <v>6</v>
      </c>
      <c r="D4803" t="s">
        <v>92</v>
      </c>
      <c r="E4803">
        <v>2018</v>
      </c>
      <c r="F4803" t="s">
        <v>23</v>
      </c>
      <c r="G4803" t="s">
        <v>63</v>
      </c>
      <c r="H4803" t="s">
        <v>298</v>
      </c>
      <c r="I4803">
        <v>42.38</v>
      </c>
      <c r="J4803">
        <v>0</v>
      </c>
      <c r="K4803" t="s">
        <v>245</v>
      </c>
      <c r="L4803" t="s">
        <v>64</v>
      </c>
    </row>
    <row r="4804" spans="1:12" x14ac:dyDescent="0.25">
      <c r="A4804">
        <v>32</v>
      </c>
      <c r="B4804" s="93">
        <v>43619</v>
      </c>
      <c r="C4804">
        <v>6</v>
      </c>
      <c r="D4804" t="s">
        <v>92</v>
      </c>
      <c r="E4804">
        <v>2019</v>
      </c>
      <c r="F4804" t="s">
        <v>23</v>
      </c>
      <c r="G4804" t="s">
        <v>58</v>
      </c>
      <c r="H4804" t="s">
        <v>656</v>
      </c>
      <c r="I4804">
        <v>24.07</v>
      </c>
      <c r="J4804">
        <v>0</v>
      </c>
      <c r="K4804" t="s">
        <v>245</v>
      </c>
      <c r="L4804" t="s">
        <v>222</v>
      </c>
    </row>
    <row r="4805" spans="1:12" x14ac:dyDescent="0.25">
      <c r="A4805">
        <v>32</v>
      </c>
      <c r="B4805" s="93">
        <v>43619</v>
      </c>
      <c r="C4805">
        <v>6</v>
      </c>
      <c r="D4805" t="s">
        <v>92</v>
      </c>
      <c r="E4805">
        <v>2019</v>
      </c>
      <c r="F4805" t="s">
        <v>23</v>
      </c>
      <c r="G4805" t="s">
        <v>63</v>
      </c>
      <c r="H4805" t="s">
        <v>656</v>
      </c>
      <c r="I4805">
        <v>63.06</v>
      </c>
      <c r="J4805">
        <v>0</v>
      </c>
      <c r="K4805" t="s">
        <v>245</v>
      </c>
      <c r="L4805" t="s">
        <v>64</v>
      </c>
    </row>
    <row r="4806" spans="1:12" x14ac:dyDescent="0.25">
      <c r="A4806">
        <v>33</v>
      </c>
      <c r="B4806" s="93">
        <v>43252</v>
      </c>
      <c r="C4806">
        <v>6</v>
      </c>
      <c r="D4806" t="s">
        <v>92</v>
      </c>
      <c r="E4806">
        <v>2018</v>
      </c>
      <c r="F4806" t="s">
        <v>23</v>
      </c>
      <c r="G4806" t="s">
        <v>37</v>
      </c>
      <c r="H4806" t="s">
        <v>108</v>
      </c>
      <c r="I4806">
        <v>26</v>
      </c>
      <c r="J4806">
        <v>0</v>
      </c>
      <c r="K4806" t="s">
        <v>246</v>
      </c>
      <c r="L4806" t="s">
        <v>35</v>
      </c>
    </row>
    <row r="4807" spans="1:12" x14ac:dyDescent="0.25">
      <c r="A4807">
        <v>33</v>
      </c>
      <c r="B4807" s="93">
        <v>43252</v>
      </c>
      <c r="C4807">
        <v>6</v>
      </c>
      <c r="D4807" t="s">
        <v>92</v>
      </c>
      <c r="E4807">
        <v>2018</v>
      </c>
      <c r="F4807" t="s">
        <v>23</v>
      </c>
      <c r="G4807" t="s">
        <v>35</v>
      </c>
      <c r="H4807" t="s">
        <v>289</v>
      </c>
      <c r="I4807">
        <v>104</v>
      </c>
      <c r="J4807">
        <v>0</v>
      </c>
      <c r="K4807" t="s">
        <v>246</v>
      </c>
      <c r="L4807" t="s">
        <v>35</v>
      </c>
    </row>
    <row r="4808" spans="1:12" x14ac:dyDescent="0.25">
      <c r="A4808">
        <v>33</v>
      </c>
      <c r="B4808" s="93">
        <v>43252</v>
      </c>
      <c r="C4808">
        <v>6</v>
      </c>
      <c r="D4808" t="s">
        <v>92</v>
      </c>
      <c r="E4808">
        <v>2018</v>
      </c>
      <c r="F4808" t="s">
        <v>21</v>
      </c>
      <c r="G4808" t="s">
        <v>35</v>
      </c>
      <c r="H4808" t="s">
        <v>289</v>
      </c>
      <c r="I4808">
        <v>364</v>
      </c>
      <c r="J4808">
        <v>0</v>
      </c>
      <c r="K4808" t="s">
        <v>246</v>
      </c>
      <c r="L4808" t="s">
        <v>35</v>
      </c>
    </row>
    <row r="4809" spans="1:12" x14ac:dyDescent="0.25">
      <c r="A4809">
        <v>33</v>
      </c>
      <c r="B4809" s="93">
        <v>43259</v>
      </c>
      <c r="C4809">
        <v>6</v>
      </c>
      <c r="D4809" t="s">
        <v>92</v>
      </c>
      <c r="E4809">
        <v>2018</v>
      </c>
      <c r="F4809" t="s">
        <v>23</v>
      </c>
      <c r="G4809" t="s">
        <v>35</v>
      </c>
      <c r="H4809" t="s">
        <v>299</v>
      </c>
      <c r="I4809">
        <v>19</v>
      </c>
      <c r="J4809">
        <v>0</v>
      </c>
      <c r="K4809" t="s">
        <v>246</v>
      </c>
      <c r="L4809" t="s">
        <v>35</v>
      </c>
    </row>
    <row r="4810" spans="1:12" x14ac:dyDescent="0.25">
      <c r="A4810">
        <v>33</v>
      </c>
      <c r="B4810" s="93">
        <v>43264</v>
      </c>
      <c r="C4810">
        <v>6</v>
      </c>
      <c r="D4810" t="s">
        <v>92</v>
      </c>
      <c r="E4810">
        <v>2018</v>
      </c>
      <c r="F4810" t="s">
        <v>21</v>
      </c>
      <c r="G4810" t="s">
        <v>35</v>
      </c>
      <c r="H4810" t="s">
        <v>305</v>
      </c>
      <c r="I4810">
        <v>312</v>
      </c>
      <c r="J4810">
        <v>0</v>
      </c>
      <c r="K4810" t="s">
        <v>246</v>
      </c>
      <c r="L4810" t="s">
        <v>35</v>
      </c>
    </row>
    <row r="4811" spans="1:12" x14ac:dyDescent="0.25">
      <c r="A4811">
        <v>33</v>
      </c>
      <c r="B4811" s="93">
        <v>43264</v>
      </c>
      <c r="C4811">
        <v>6</v>
      </c>
      <c r="D4811" t="s">
        <v>92</v>
      </c>
      <c r="E4811">
        <v>2018</v>
      </c>
      <c r="F4811" t="s">
        <v>23</v>
      </c>
      <c r="G4811" t="s">
        <v>35</v>
      </c>
      <c r="H4811" t="s">
        <v>305</v>
      </c>
      <c r="I4811">
        <v>364</v>
      </c>
      <c r="J4811">
        <v>0</v>
      </c>
      <c r="K4811" t="s">
        <v>246</v>
      </c>
      <c r="L4811" t="s">
        <v>35</v>
      </c>
    </row>
    <row r="4812" spans="1:12" x14ac:dyDescent="0.25">
      <c r="A4812">
        <v>33</v>
      </c>
      <c r="B4812" s="93">
        <v>43280</v>
      </c>
      <c r="C4812">
        <v>6</v>
      </c>
      <c r="D4812" t="s">
        <v>92</v>
      </c>
      <c r="E4812">
        <v>2018</v>
      </c>
      <c r="F4812" t="s">
        <v>21</v>
      </c>
      <c r="G4812" t="s">
        <v>35</v>
      </c>
      <c r="H4812" t="s">
        <v>330</v>
      </c>
      <c r="I4812">
        <v>338</v>
      </c>
      <c r="J4812">
        <v>0</v>
      </c>
      <c r="K4812" t="s">
        <v>246</v>
      </c>
      <c r="L4812" t="s">
        <v>35</v>
      </c>
    </row>
    <row r="4813" spans="1:12" x14ac:dyDescent="0.25">
      <c r="A4813">
        <v>33</v>
      </c>
      <c r="B4813" s="93">
        <v>43617</v>
      </c>
      <c r="C4813">
        <v>6</v>
      </c>
      <c r="D4813" t="s">
        <v>92</v>
      </c>
      <c r="E4813">
        <v>2019</v>
      </c>
      <c r="F4813" t="s">
        <v>21</v>
      </c>
      <c r="G4813" t="s">
        <v>65</v>
      </c>
      <c r="H4813" t="s">
        <v>655</v>
      </c>
      <c r="I4813">
        <v>338</v>
      </c>
      <c r="J4813">
        <v>0</v>
      </c>
      <c r="K4813" t="s">
        <v>246</v>
      </c>
      <c r="L4813" t="s">
        <v>35</v>
      </c>
    </row>
    <row r="4814" spans="1:12" x14ac:dyDescent="0.25">
      <c r="A4814">
        <v>33</v>
      </c>
      <c r="B4814" s="93">
        <v>43626</v>
      </c>
      <c r="C4814">
        <v>6</v>
      </c>
      <c r="D4814" t="s">
        <v>92</v>
      </c>
      <c r="E4814">
        <v>2019</v>
      </c>
      <c r="F4814" t="s">
        <v>23</v>
      </c>
      <c r="G4814" t="s">
        <v>63</v>
      </c>
      <c r="H4814" t="s">
        <v>665</v>
      </c>
      <c r="I4814">
        <v>34.880000000000003</v>
      </c>
      <c r="J4814">
        <v>0</v>
      </c>
      <c r="K4814" t="s">
        <v>246</v>
      </c>
      <c r="L4814" t="s">
        <v>64</v>
      </c>
    </row>
    <row r="4815" spans="1:12" x14ac:dyDescent="0.25">
      <c r="A4815">
        <v>33</v>
      </c>
      <c r="B4815" s="93">
        <v>43627</v>
      </c>
      <c r="C4815">
        <v>6</v>
      </c>
      <c r="D4815" t="s">
        <v>92</v>
      </c>
      <c r="E4815">
        <v>2019</v>
      </c>
      <c r="F4815" t="s">
        <v>23</v>
      </c>
      <c r="G4815" t="s">
        <v>65</v>
      </c>
      <c r="H4815" t="s">
        <v>669</v>
      </c>
      <c r="I4815">
        <v>26</v>
      </c>
      <c r="J4815">
        <v>0</v>
      </c>
      <c r="K4815" t="s">
        <v>246</v>
      </c>
      <c r="L4815" t="s">
        <v>35</v>
      </c>
    </row>
    <row r="4816" spans="1:12" x14ac:dyDescent="0.25">
      <c r="A4816">
        <v>33</v>
      </c>
      <c r="B4816" s="93">
        <v>43631</v>
      </c>
      <c r="C4816">
        <v>6</v>
      </c>
      <c r="D4816" t="s">
        <v>92</v>
      </c>
      <c r="E4816">
        <v>2019</v>
      </c>
      <c r="F4816" t="s">
        <v>21</v>
      </c>
      <c r="G4816" t="s">
        <v>65</v>
      </c>
      <c r="H4816" t="s">
        <v>673</v>
      </c>
      <c r="I4816">
        <v>432</v>
      </c>
      <c r="J4816">
        <v>0</v>
      </c>
      <c r="K4816" t="s">
        <v>246</v>
      </c>
      <c r="L4816" t="s">
        <v>35</v>
      </c>
    </row>
    <row r="4817" spans="1:12" x14ac:dyDescent="0.25">
      <c r="A4817">
        <v>33</v>
      </c>
      <c r="B4817" s="93">
        <v>43637</v>
      </c>
      <c r="C4817">
        <v>6</v>
      </c>
      <c r="D4817" t="s">
        <v>92</v>
      </c>
      <c r="E4817">
        <v>2019</v>
      </c>
      <c r="F4817" t="s">
        <v>23</v>
      </c>
      <c r="G4817" t="s">
        <v>37</v>
      </c>
      <c r="H4817" t="s">
        <v>108</v>
      </c>
      <c r="I4817">
        <v>52</v>
      </c>
      <c r="J4817">
        <v>0</v>
      </c>
      <c r="K4817" t="s">
        <v>246</v>
      </c>
      <c r="L4817" t="s">
        <v>35</v>
      </c>
    </row>
    <row r="4818" spans="1:12" x14ac:dyDescent="0.25">
      <c r="A4818">
        <v>34</v>
      </c>
      <c r="B4818" s="93">
        <v>43260</v>
      </c>
      <c r="C4818">
        <v>6</v>
      </c>
      <c r="D4818" t="s">
        <v>92</v>
      </c>
      <c r="E4818">
        <v>2018</v>
      </c>
      <c r="F4818" t="s">
        <v>22</v>
      </c>
      <c r="G4818" t="s">
        <v>300</v>
      </c>
      <c r="H4818" t="s">
        <v>301</v>
      </c>
      <c r="I4818">
        <v>17.350000000000001</v>
      </c>
      <c r="J4818">
        <v>0</v>
      </c>
      <c r="K4818" t="s">
        <v>247</v>
      </c>
      <c r="L4818" t="s">
        <v>34</v>
      </c>
    </row>
    <row r="4819" spans="1:12" x14ac:dyDescent="0.25">
      <c r="A4819">
        <v>34</v>
      </c>
      <c r="B4819" s="93">
        <v>43260</v>
      </c>
      <c r="C4819">
        <v>6</v>
      </c>
      <c r="D4819" t="s">
        <v>92</v>
      </c>
      <c r="E4819">
        <v>2018</v>
      </c>
      <c r="F4819" t="s">
        <v>21</v>
      </c>
      <c r="G4819" t="s">
        <v>300</v>
      </c>
      <c r="H4819" t="s">
        <v>301</v>
      </c>
      <c r="I4819">
        <v>404.26</v>
      </c>
      <c r="J4819">
        <v>0</v>
      </c>
      <c r="K4819" t="s">
        <v>247</v>
      </c>
      <c r="L4819" t="s">
        <v>34</v>
      </c>
    </row>
    <row r="4820" spans="1:12" x14ac:dyDescent="0.25">
      <c r="A4820">
        <v>34</v>
      </c>
      <c r="B4820" s="93">
        <v>43276</v>
      </c>
      <c r="C4820">
        <v>6</v>
      </c>
      <c r="D4820" t="s">
        <v>92</v>
      </c>
      <c r="E4820">
        <v>2018</v>
      </c>
      <c r="F4820" t="s">
        <v>22</v>
      </c>
      <c r="G4820" t="s">
        <v>323</v>
      </c>
      <c r="H4820" t="s">
        <v>324</v>
      </c>
      <c r="I4820">
        <v>15.68</v>
      </c>
      <c r="J4820">
        <v>0</v>
      </c>
      <c r="K4820" t="s">
        <v>247</v>
      </c>
      <c r="L4820" t="s">
        <v>34</v>
      </c>
    </row>
    <row r="4821" spans="1:12" x14ac:dyDescent="0.25">
      <c r="A4821">
        <v>34</v>
      </c>
      <c r="B4821" s="93">
        <v>43276</v>
      </c>
      <c r="C4821">
        <v>6</v>
      </c>
      <c r="D4821" t="s">
        <v>92</v>
      </c>
      <c r="E4821">
        <v>2018</v>
      </c>
      <c r="F4821" t="s">
        <v>21</v>
      </c>
      <c r="G4821" t="s">
        <v>323</v>
      </c>
      <c r="H4821" t="s">
        <v>324</v>
      </c>
      <c r="I4821">
        <v>481.94</v>
      </c>
      <c r="J4821">
        <v>0</v>
      </c>
      <c r="K4821" t="s">
        <v>247</v>
      </c>
      <c r="L4821" t="s">
        <v>34</v>
      </c>
    </row>
    <row r="4822" spans="1:12" x14ac:dyDescent="0.25">
      <c r="A4822">
        <v>34</v>
      </c>
      <c r="B4822" s="93">
        <v>43626</v>
      </c>
      <c r="C4822">
        <v>6</v>
      </c>
      <c r="D4822" t="s">
        <v>92</v>
      </c>
      <c r="E4822">
        <v>2019</v>
      </c>
      <c r="F4822" t="s">
        <v>23</v>
      </c>
      <c r="G4822" t="s">
        <v>666</v>
      </c>
      <c r="H4822" t="s">
        <v>667</v>
      </c>
      <c r="I4822">
        <v>27.14</v>
      </c>
      <c r="J4822">
        <v>0</v>
      </c>
      <c r="K4822" t="s">
        <v>247</v>
      </c>
      <c r="L4822" t="s">
        <v>34</v>
      </c>
    </row>
    <row r="4823" spans="1:12" x14ac:dyDescent="0.25">
      <c r="A4823">
        <v>34</v>
      </c>
      <c r="B4823" s="93">
        <v>43626</v>
      </c>
      <c r="C4823">
        <v>6</v>
      </c>
      <c r="D4823" t="s">
        <v>92</v>
      </c>
      <c r="E4823">
        <v>2019</v>
      </c>
      <c r="F4823" t="s">
        <v>22</v>
      </c>
      <c r="G4823" t="s">
        <v>666</v>
      </c>
      <c r="H4823" t="s">
        <v>667</v>
      </c>
      <c r="I4823">
        <v>55.92</v>
      </c>
      <c r="J4823">
        <v>0</v>
      </c>
      <c r="K4823" t="s">
        <v>247</v>
      </c>
      <c r="L4823" t="s">
        <v>34</v>
      </c>
    </row>
    <row r="4824" spans="1:12" x14ac:dyDescent="0.25">
      <c r="A4824">
        <v>34</v>
      </c>
      <c r="B4824" s="93">
        <v>43626</v>
      </c>
      <c r="C4824">
        <v>6</v>
      </c>
      <c r="D4824" t="s">
        <v>92</v>
      </c>
      <c r="E4824">
        <v>2019</v>
      </c>
      <c r="F4824" t="s">
        <v>21</v>
      </c>
      <c r="G4824" t="s">
        <v>666</v>
      </c>
      <c r="H4824" t="s">
        <v>667</v>
      </c>
      <c r="I4824">
        <v>513.57000000000005</v>
      </c>
      <c r="J4824">
        <v>0</v>
      </c>
      <c r="K4824" t="s">
        <v>247</v>
      </c>
      <c r="L4824" t="s">
        <v>34</v>
      </c>
    </row>
    <row r="4825" spans="1:12" x14ac:dyDescent="0.25">
      <c r="A4825">
        <v>34</v>
      </c>
      <c r="B4825" s="93">
        <v>43641</v>
      </c>
      <c r="C4825">
        <v>6</v>
      </c>
      <c r="D4825" t="s">
        <v>92</v>
      </c>
      <c r="E4825">
        <v>2019</v>
      </c>
      <c r="F4825" t="s">
        <v>23</v>
      </c>
      <c r="G4825" t="s">
        <v>681</v>
      </c>
      <c r="H4825" t="s">
        <v>682</v>
      </c>
      <c r="I4825">
        <v>20.86</v>
      </c>
      <c r="J4825">
        <v>0</v>
      </c>
      <c r="K4825" t="s">
        <v>247</v>
      </c>
      <c r="L4825" t="s">
        <v>34</v>
      </c>
    </row>
    <row r="4826" spans="1:12" x14ac:dyDescent="0.25">
      <c r="A4826">
        <v>34</v>
      </c>
      <c r="B4826" s="93">
        <v>43641</v>
      </c>
      <c r="C4826">
        <v>6</v>
      </c>
      <c r="D4826" t="s">
        <v>92</v>
      </c>
      <c r="E4826">
        <v>2019</v>
      </c>
      <c r="F4826" t="s">
        <v>22</v>
      </c>
      <c r="G4826" t="s">
        <v>681</v>
      </c>
      <c r="H4826" t="s">
        <v>682</v>
      </c>
      <c r="I4826">
        <v>50.33</v>
      </c>
      <c r="J4826">
        <v>0</v>
      </c>
      <c r="K4826" t="s">
        <v>247</v>
      </c>
      <c r="L4826" t="s">
        <v>34</v>
      </c>
    </row>
    <row r="4827" spans="1:12" x14ac:dyDescent="0.25">
      <c r="A4827">
        <v>34</v>
      </c>
      <c r="B4827" s="93">
        <v>43641</v>
      </c>
      <c r="C4827">
        <v>6</v>
      </c>
      <c r="D4827" t="s">
        <v>92</v>
      </c>
      <c r="E4827">
        <v>2019</v>
      </c>
      <c r="F4827" t="s">
        <v>21</v>
      </c>
      <c r="G4827" t="s">
        <v>681</v>
      </c>
      <c r="H4827" t="s">
        <v>682</v>
      </c>
      <c r="I4827">
        <v>617.16</v>
      </c>
      <c r="J4827">
        <v>0</v>
      </c>
      <c r="K4827" t="s">
        <v>247</v>
      </c>
      <c r="L4827" t="s">
        <v>34</v>
      </c>
    </row>
    <row r="4828" spans="1:12" x14ac:dyDescent="0.25">
      <c r="A4828">
        <v>35</v>
      </c>
      <c r="B4828" s="93">
        <v>43252</v>
      </c>
      <c r="C4828">
        <v>6</v>
      </c>
      <c r="D4828" t="s">
        <v>92</v>
      </c>
      <c r="E4828">
        <v>2018</v>
      </c>
      <c r="F4828" t="s">
        <v>23</v>
      </c>
      <c r="G4828" t="s">
        <v>58</v>
      </c>
      <c r="H4828" t="s">
        <v>289</v>
      </c>
      <c r="I4828">
        <v>17.96</v>
      </c>
      <c r="J4828">
        <v>0</v>
      </c>
      <c r="K4828" t="s">
        <v>248</v>
      </c>
      <c r="L4828" t="s">
        <v>222</v>
      </c>
    </row>
    <row r="4829" spans="1:12" x14ac:dyDescent="0.25">
      <c r="A4829">
        <v>35</v>
      </c>
      <c r="B4829" s="93">
        <v>43258</v>
      </c>
      <c r="C4829">
        <v>6</v>
      </c>
      <c r="D4829" t="s">
        <v>92</v>
      </c>
      <c r="E4829">
        <v>2018</v>
      </c>
      <c r="F4829" t="s">
        <v>23</v>
      </c>
      <c r="G4829" t="s">
        <v>63</v>
      </c>
      <c r="H4829" t="s">
        <v>298</v>
      </c>
      <c r="I4829">
        <v>35</v>
      </c>
      <c r="J4829">
        <v>0</v>
      </c>
      <c r="K4829" t="s">
        <v>248</v>
      </c>
      <c r="L4829" t="s">
        <v>64</v>
      </c>
    </row>
    <row r="4830" spans="1:12" x14ac:dyDescent="0.25">
      <c r="A4830">
        <v>35</v>
      </c>
      <c r="B4830" s="93">
        <v>43260</v>
      </c>
      <c r="C4830">
        <v>6</v>
      </c>
      <c r="D4830" t="s">
        <v>92</v>
      </c>
      <c r="E4830">
        <v>2018</v>
      </c>
      <c r="F4830" t="s">
        <v>22</v>
      </c>
      <c r="G4830" t="s">
        <v>300</v>
      </c>
      <c r="H4830" t="s">
        <v>301</v>
      </c>
      <c r="I4830">
        <v>51.66</v>
      </c>
      <c r="J4830">
        <v>0</v>
      </c>
      <c r="K4830" t="s">
        <v>248</v>
      </c>
      <c r="L4830" t="s">
        <v>34</v>
      </c>
    </row>
    <row r="4831" spans="1:12" x14ac:dyDescent="0.25">
      <c r="A4831">
        <v>35</v>
      </c>
      <c r="B4831" s="93">
        <v>43279</v>
      </c>
      <c r="C4831">
        <v>6</v>
      </c>
      <c r="D4831" t="s">
        <v>92</v>
      </c>
      <c r="E4831">
        <v>2018</v>
      </c>
      <c r="F4831" t="s">
        <v>23</v>
      </c>
      <c r="G4831" t="s">
        <v>37</v>
      </c>
      <c r="H4831" t="s">
        <v>109</v>
      </c>
      <c r="I4831">
        <v>6</v>
      </c>
      <c r="J4831">
        <v>0</v>
      </c>
      <c r="K4831" t="s">
        <v>248</v>
      </c>
      <c r="L4831" t="s">
        <v>35</v>
      </c>
    </row>
    <row r="4832" spans="1:12" x14ac:dyDescent="0.25">
      <c r="A4832">
        <v>35</v>
      </c>
      <c r="B4832" s="93">
        <v>43626</v>
      </c>
      <c r="C4832">
        <v>6</v>
      </c>
      <c r="D4832" t="s">
        <v>92</v>
      </c>
      <c r="E4832">
        <v>2019</v>
      </c>
      <c r="F4832" t="s">
        <v>23</v>
      </c>
      <c r="G4832" t="s">
        <v>63</v>
      </c>
      <c r="H4832" t="s">
        <v>665</v>
      </c>
      <c r="I4832">
        <v>17.190000000000001</v>
      </c>
      <c r="J4832">
        <v>0</v>
      </c>
      <c r="K4832" t="s">
        <v>248</v>
      </c>
      <c r="L4832" t="s">
        <v>64</v>
      </c>
    </row>
    <row r="4833" spans="1:12" x14ac:dyDescent="0.25">
      <c r="A4833">
        <v>35</v>
      </c>
      <c r="B4833" s="93">
        <v>43635</v>
      </c>
      <c r="C4833">
        <v>6</v>
      </c>
      <c r="D4833" t="s">
        <v>92</v>
      </c>
      <c r="E4833">
        <v>2019</v>
      </c>
      <c r="F4833" t="s">
        <v>23</v>
      </c>
      <c r="G4833" t="s">
        <v>37</v>
      </c>
      <c r="H4833" t="s">
        <v>109</v>
      </c>
      <c r="I4833">
        <v>22.5</v>
      </c>
      <c r="J4833">
        <v>0</v>
      </c>
      <c r="K4833" t="s">
        <v>248</v>
      </c>
      <c r="L4833" t="s">
        <v>35</v>
      </c>
    </row>
    <row r="4834" spans="1:12" x14ac:dyDescent="0.25">
      <c r="A4834">
        <v>35</v>
      </c>
      <c r="B4834" s="93">
        <v>43636</v>
      </c>
      <c r="C4834">
        <v>6</v>
      </c>
      <c r="D4834" t="s">
        <v>92</v>
      </c>
      <c r="E4834">
        <v>2019</v>
      </c>
      <c r="F4834" t="s">
        <v>23</v>
      </c>
      <c r="G4834" t="s">
        <v>63</v>
      </c>
      <c r="H4834" t="s">
        <v>677</v>
      </c>
      <c r="I4834">
        <v>21.88</v>
      </c>
      <c r="J4834">
        <v>0</v>
      </c>
      <c r="K4834" t="s">
        <v>248</v>
      </c>
      <c r="L4834" t="s">
        <v>64</v>
      </c>
    </row>
    <row r="4835" spans="1:12" x14ac:dyDescent="0.25">
      <c r="A4835">
        <v>37</v>
      </c>
      <c r="B4835" s="93">
        <v>43252</v>
      </c>
      <c r="C4835">
        <v>6</v>
      </c>
      <c r="D4835" t="s">
        <v>92</v>
      </c>
      <c r="E4835">
        <v>2018</v>
      </c>
      <c r="F4835" t="s">
        <v>23</v>
      </c>
      <c r="G4835" t="s">
        <v>58</v>
      </c>
      <c r="H4835" t="s">
        <v>289</v>
      </c>
      <c r="I4835">
        <v>10.5</v>
      </c>
      <c r="J4835">
        <v>0</v>
      </c>
      <c r="K4835" t="s">
        <v>249</v>
      </c>
      <c r="L4835" t="s">
        <v>222</v>
      </c>
    </row>
    <row r="4836" spans="1:12" x14ac:dyDescent="0.25">
      <c r="A4836">
        <v>37</v>
      </c>
      <c r="B4836" s="93">
        <v>43252</v>
      </c>
      <c r="C4836">
        <v>6</v>
      </c>
      <c r="D4836" t="s">
        <v>92</v>
      </c>
      <c r="E4836">
        <v>2018</v>
      </c>
      <c r="F4836" t="s">
        <v>21</v>
      </c>
      <c r="G4836" t="s">
        <v>35</v>
      </c>
      <c r="H4836" t="s">
        <v>289</v>
      </c>
      <c r="I4836">
        <v>252</v>
      </c>
      <c r="J4836">
        <v>0</v>
      </c>
      <c r="K4836" t="s">
        <v>249</v>
      </c>
      <c r="L4836" t="s">
        <v>35</v>
      </c>
    </row>
    <row r="4837" spans="1:12" x14ac:dyDescent="0.25">
      <c r="A4837">
        <v>37</v>
      </c>
      <c r="B4837" s="93">
        <v>43256</v>
      </c>
      <c r="C4837">
        <v>6</v>
      </c>
      <c r="D4837" t="s">
        <v>92</v>
      </c>
      <c r="E4837">
        <v>2018</v>
      </c>
      <c r="F4837" t="s">
        <v>23</v>
      </c>
      <c r="G4837" t="s">
        <v>37</v>
      </c>
      <c r="H4837" t="s">
        <v>176</v>
      </c>
      <c r="I4837">
        <v>1.25</v>
      </c>
      <c r="J4837">
        <v>0</v>
      </c>
      <c r="K4837" t="s">
        <v>249</v>
      </c>
      <c r="L4837" t="s">
        <v>35</v>
      </c>
    </row>
    <row r="4838" spans="1:12" x14ac:dyDescent="0.25">
      <c r="A4838">
        <v>37</v>
      </c>
      <c r="B4838" s="93">
        <v>43259</v>
      </c>
      <c r="C4838">
        <v>6</v>
      </c>
      <c r="D4838" t="s">
        <v>92</v>
      </c>
      <c r="E4838">
        <v>2018</v>
      </c>
      <c r="F4838" t="s">
        <v>23</v>
      </c>
      <c r="G4838" t="s">
        <v>37</v>
      </c>
      <c r="H4838" t="s">
        <v>176</v>
      </c>
      <c r="I4838">
        <v>2.25</v>
      </c>
      <c r="J4838">
        <v>0</v>
      </c>
      <c r="K4838" t="s">
        <v>249</v>
      </c>
      <c r="L4838" t="s">
        <v>35</v>
      </c>
    </row>
    <row r="4839" spans="1:12" x14ac:dyDescent="0.25">
      <c r="A4839">
        <v>37</v>
      </c>
      <c r="B4839" s="93">
        <v>43264</v>
      </c>
      <c r="C4839">
        <v>6</v>
      </c>
      <c r="D4839" t="s">
        <v>92</v>
      </c>
      <c r="E4839">
        <v>2018</v>
      </c>
      <c r="F4839" t="s">
        <v>21</v>
      </c>
      <c r="G4839" t="s">
        <v>35</v>
      </c>
      <c r="H4839" t="s">
        <v>305</v>
      </c>
      <c r="I4839">
        <v>216</v>
      </c>
      <c r="J4839">
        <v>0</v>
      </c>
      <c r="K4839" t="s">
        <v>249</v>
      </c>
      <c r="L4839" t="s">
        <v>35</v>
      </c>
    </row>
    <row r="4840" spans="1:12" x14ac:dyDescent="0.25">
      <c r="A4840">
        <v>37</v>
      </c>
      <c r="B4840" s="93">
        <v>43617</v>
      </c>
      <c r="C4840">
        <v>6</v>
      </c>
      <c r="D4840" t="s">
        <v>92</v>
      </c>
      <c r="E4840">
        <v>2019</v>
      </c>
      <c r="F4840" t="s">
        <v>21</v>
      </c>
      <c r="G4840" t="s">
        <v>65</v>
      </c>
      <c r="H4840" t="s">
        <v>655</v>
      </c>
      <c r="I4840">
        <v>234</v>
      </c>
      <c r="J4840">
        <v>0</v>
      </c>
      <c r="K4840" t="s">
        <v>249</v>
      </c>
      <c r="L4840" t="s">
        <v>35</v>
      </c>
    </row>
    <row r="4841" spans="1:12" x14ac:dyDescent="0.25">
      <c r="A4841">
        <v>37</v>
      </c>
      <c r="B4841" s="93">
        <v>43620</v>
      </c>
      <c r="C4841">
        <v>6</v>
      </c>
      <c r="D4841" t="s">
        <v>92</v>
      </c>
      <c r="E4841">
        <v>2019</v>
      </c>
      <c r="F4841" t="s">
        <v>23</v>
      </c>
      <c r="G4841" t="s">
        <v>66</v>
      </c>
      <c r="H4841" t="s">
        <v>657</v>
      </c>
      <c r="I4841">
        <v>0</v>
      </c>
      <c r="J4841">
        <v>25.5</v>
      </c>
      <c r="K4841" t="s">
        <v>249</v>
      </c>
      <c r="L4841" t="s">
        <v>35</v>
      </c>
    </row>
    <row r="4842" spans="1:12" x14ac:dyDescent="0.25">
      <c r="A4842">
        <v>37</v>
      </c>
      <c r="B4842" s="93">
        <v>43629</v>
      </c>
      <c r="C4842">
        <v>6</v>
      </c>
      <c r="D4842" t="s">
        <v>92</v>
      </c>
      <c r="E4842">
        <v>2019</v>
      </c>
      <c r="F4842" t="s">
        <v>23</v>
      </c>
      <c r="G4842" t="s">
        <v>37</v>
      </c>
      <c r="H4842" t="s">
        <v>176</v>
      </c>
      <c r="I4842">
        <v>2.75</v>
      </c>
      <c r="J4842">
        <v>0</v>
      </c>
      <c r="K4842" t="s">
        <v>249</v>
      </c>
      <c r="L4842" t="s">
        <v>35</v>
      </c>
    </row>
    <row r="4843" spans="1:12" x14ac:dyDescent="0.25">
      <c r="A4843">
        <v>37</v>
      </c>
      <c r="B4843" s="93">
        <v>43631</v>
      </c>
      <c r="C4843">
        <v>6</v>
      </c>
      <c r="D4843" t="s">
        <v>92</v>
      </c>
      <c r="E4843">
        <v>2019</v>
      </c>
      <c r="F4843" t="s">
        <v>21</v>
      </c>
      <c r="G4843" t="s">
        <v>65</v>
      </c>
      <c r="H4843" t="s">
        <v>673</v>
      </c>
      <c r="I4843">
        <v>216</v>
      </c>
      <c r="J4843">
        <v>0</v>
      </c>
      <c r="K4843" t="s">
        <v>249</v>
      </c>
      <c r="L4843" t="s">
        <v>35</v>
      </c>
    </row>
    <row r="4844" spans="1:12" x14ac:dyDescent="0.25">
      <c r="A4844">
        <v>37</v>
      </c>
      <c r="B4844" s="93">
        <v>43641</v>
      </c>
      <c r="C4844">
        <v>6</v>
      </c>
      <c r="D4844" t="s">
        <v>92</v>
      </c>
      <c r="E4844">
        <v>2019</v>
      </c>
      <c r="F4844" t="s">
        <v>23</v>
      </c>
      <c r="G4844" t="s">
        <v>58</v>
      </c>
      <c r="H4844" t="s">
        <v>683</v>
      </c>
      <c r="I4844">
        <v>18</v>
      </c>
      <c r="J4844">
        <v>0</v>
      </c>
      <c r="K4844" t="s">
        <v>249</v>
      </c>
      <c r="L4844" t="s">
        <v>222</v>
      </c>
    </row>
    <row r="4845" spans="1:12" x14ac:dyDescent="0.25">
      <c r="A4845">
        <v>38</v>
      </c>
      <c r="B4845" s="93">
        <v>43256</v>
      </c>
      <c r="C4845">
        <v>6</v>
      </c>
      <c r="D4845" t="s">
        <v>92</v>
      </c>
      <c r="E4845">
        <v>2018</v>
      </c>
      <c r="F4845" t="s">
        <v>21</v>
      </c>
      <c r="G4845" t="s">
        <v>35</v>
      </c>
      <c r="H4845" t="s">
        <v>293</v>
      </c>
      <c r="I4845">
        <v>113.1</v>
      </c>
      <c r="J4845">
        <v>0</v>
      </c>
      <c r="K4845" t="s">
        <v>250</v>
      </c>
      <c r="L4845" t="s">
        <v>35</v>
      </c>
    </row>
    <row r="4846" spans="1:12" x14ac:dyDescent="0.25">
      <c r="A4846">
        <v>38</v>
      </c>
      <c r="B4846" s="93">
        <v>43262</v>
      </c>
      <c r="C4846">
        <v>6</v>
      </c>
      <c r="D4846" t="s">
        <v>92</v>
      </c>
      <c r="E4846">
        <v>2018</v>
      </c>
      <c r="F4846" t="s">
        <v>22</v>
      </c>
      <c r="G4846" t="s">
        <v>36</v>
      </c>
      <c r="H4846" t="s">
        <v>302</v>
      </c>
      <c r="I4846">
        <v>8</v>
      </c>
      <c r="J4846">
        <v>0</v>
      </c>
      <c r="K4846" t="s">
        <v>250</v>
      </c>
      <c r="L4846" t="s">
        <v>222</v>
      </c>
    </row>
    <row r="4847" spans="1:12" x14ac:dyDescent="0.25">
      <c r="A4847">
        <v>38</v>
      </c>
      <c r="B4847" s="93">
        <v>43276</v>
      </c>
      <c r="C4847">
        <v>6</v>
      </c>
      <c r="D4847" t="s">
        <v>92</v>
      </c>
      <c r="E4847">
        <v>2018</v>
      </c>
      <c r="F4847" t="s">
        <v>21</v>
      </c>
      <c r="G4847" t="s">
        <v>323</v>
      </c>
      <c r="H4847" t="s">
        <v>324</v>
      </c>
      <c r="I4847">
        <v>88.07</v>
      </c>
      <c r="J4847">
        <v>0</v>
      </c>
      <c r="K4847" t="s">
        <v>250</v>
      </c>
      <c r="L4847" t="s">
        <v>34</v>
      </c>
    </row>
    <row r="4848" spans="1:12" x14ac:dyDescent="0.25">
      <c r="A4848">
        <v>38</v>
      </c>
      <c r="B4848" s="93">
        <v>43277</v>
      </c>
      <c r="C4848">
        <v>6</v>
      </c>
      <c r="D4848" t="s">
        <v>92</v>
      </c>
      <c r="E4848">
        <v>2018</v>
      </c>
      <c r="F4848" t="s">
        <v>21</v>
      </c>
      <c r="G4848" t="s">
        <v>36</v>
      </c>
      <c r="H4848" t="s">
        <v>326</v>
      </c>
      <c r="I4848">
        <v>8</v>
      </c>
      <c r="J4848">
        <v>0</v>
      </c>
      <c r="K4848" t="s">
        <v>250</v>
      </c>
      <c r="L4848" t="s">
        <v>222</v>
      </c>
    </row>
    <row r="4849" spans="1:12" x14ac:dyDescent="0.25">
      <c r="A4849">
        <v>38</v>
      </c>
      <c r="B4849" s="93">
        <v>43278</v>
      </c>
      <c r="C4849">
        <v>6</v>
      </c>
      <c r="D4849" t="s">
        <v>92</v>
      </c>
      <c r="E4849">
        <v>2018</v>
      </c>
      <c r="F4849" t="s">
        <v>23</v>
      </c>
      <c r="G4849" t="s">
        <v>37</v>
      </c>
      <c r="H4849" t="s">
        <v>38</v>
      </c>
      <c r="I4849">
        <v>17.399999999999999</v>
      </c>
      <c r="J4849">
        <v>0</v>
      </c>
      <c r="K4849" t="s">
        <v>250</v>
      </c>
      <c r="L4849" t="s">
        <v>35</v>
      </c>
    </row>
    <row r="4850" spans="1:12" x14ac:dyDescent="0.25">
      <c r="A4850">
        <v>38</v>
      </c>
      <c r="B4850" s="93">
        <v>43619</v>
      </c>
      <c r="C4850">
        <v>6</v>
      </c>
      <c r="D4850" t="s">
        <v>92</v>
      </c>
      <c r="E4850">
        <v>2019</v>
      </c>
      <c r="F4850" t="s">
        <v>21</v>
      </c>
      <c r="G4850" t="s">
        <v>36</v>
      </c>
      <c r="H4850" t="s">
        <v>656</v>
      </c>
      <c r="I4850">
        <v>8</v>
      </c>
      <c r="J4850">
        <v>0</v>
      </c>
      <c r="K4850" t="s">
        <v>250</v>
      </c>
      <c r="L4850" t="s">
        <v>222</v>
      </c>
    </row>
    <row r="4851" spans="1:12" x14ac:dyDescent="0.25">
      <c r="A4851">
        <v>38</v>
      </c>
      <c r="B4851" s="93">
        <v>43626</v>
      </c>
      <c r="C4851">
        <v>6</v>
      </c>
      <c r="D4851" t="s">
        <v>92</v>
      </c>
      <c r="E4851">
        <v>2019</v>
      </c>
      <c r="F4851" t="s">
        <v>21</v>
      </c>
      <c r="G4851" t="s">
        <v>666</v>
      </c>
      <c r="H4851" t="s">
        <v>667</v>
      </c>
      <c r="I4851">
        <v>203.87</v>
      </c>
      <c r="J4851">
        <v>0</v>
      </c>
      <c r="K4851" t="s">
        <v>250</v>
      </c>
      <c r="L4851" t="s">
        <v>34</v>
      </c>
    </row>
    <row r="4852" spans="1:12" x14ac:dyDescent="0.25">
      <c r="A4852">
        <v>38</v>
      </c>
      <c r="B4852" s="93">
        <v>43635</v>
      </c>
      <c r="C4852">
        <v>6</v>
      </c>
      <c r="D4852" t="s">
        <v>92</v>
      </c>
      <c r="E4852">
        <v>2019</v>
      </c>
      <c r="F4852" t="s">
        <v>21</v>
      </c>
      <c r="G4852" t="s">
        <v>36</v>
      </c>
      <c r="H4852" t="s">
        <v>676</v>
      </c>
      <c r="I4852">
        <v>8</v>
      </c>
      <c r="J4852">
        <v>0</v>
      </c>
      <c r="K4852" t="s">
        <v>250</v>
      </c>
      <c r="L4852" t="s">
        <v>222</v>
      </c>
    </row>
    <row r="4853" spans="1:12" x14ac:dyDescent="0.25">
      <c r="A4853">
        <v>38</v>
      </c>
      <c r="B4853" s="93">
        <v>43637</v>
      </c>
      <c r="C4853">
        <v>6</v>
      </c>
      <c r="D4853" t="s">
        <v>92</v>
      </c>
      <c r="E4853">
        <v>2019</v>
      </c>
      <c r="F4853" t="s">
        <v>21</v>
      </c>
      <c r="G4853" t="s">
        <v>36</v>
      </c>
      <c r="H4853" t="s">
        <v>678</v>
      </c>
      <c r="I4853">
        <v>8</v>
      </c>
      <c r="J4853">
        <v>0</v>
      </c>
      <c r="K4853" t="s">
        <v>250</v>
      </c>
      <c r="L4853" t="s">
        <v>222</v>
      </c>
    </row>
    <row r="4854" spans="1:12" x14ac:dyDescent="0.25">
      <c r="A4854">
        <v>38</v>
      </c>
      <c r="B4854" s="93">
        <v>43638</v>
      </c>
      <c r="C4854">
        <v>6</v>
      </c>
      <c r="D4854" t="s">
        <v>92</v>
      </c>
      <c r="E4854">
        <v>2019</v>
      </c>
      <c r="F4854" t="s">
        <v>21</v>
      </c>
      <c r="G4854" t="s">
        <v>65</v>
      </c>
      <c r="H4854" t="s">
        <v>679</v>
      </c>
      <c r="I4854">
        <v>95.7</v>
      </c>
      <c r="J4854">
        <v>0</v>
      </c>
      <c r="K4854" t="s">
        <v>250</v>
      </c>
      <c r="L4854" t="s">
        <v>35</v>
      </c>
    </row>
    <row r="4855" spans="1:12" x14ac:dyDescent="0.25">
      <c r="A4855">
        <v>38</v>
      </c>
      <c r="B4855" s="93">
        <v>43641</v>
      </c>
      <c r="C4855">
        <v>6</v>
      </c>
      <c r="D4855" t="s">
        <v>92</v>
      </c>
      <c r="E4855">
        <v>2019</v>
      </c>
      <c r="F4855" t="s">
        <v>22</v>
      </c>
      <c r="G4855" t="s">
        <v>36</v>
      </c>
      <c r="H4855" t="s">
        <v>683</v>
      </c>
      <c r="I4855">
        <v>8</v>
      </c>
      <c r="J4855">
        <v>0</v>
      </c>
      <c r="K4855" t="s">
        <v>250</v>
      </c>
      <c r="L4855" t="s">
        <v>222</v>
      </c>
    </row>
    <row r="4856" spans="1:12" x14ac:dyDescent="0.25">
      <c r="A4856">
        <v>38</v>
      </c>
      <c r="B4856" s="93">
        <v>43641</v>
      </c>
      <c r="C4856">
        <v>6</v>
      </c>
      <c r="D4856" t="s">
        <v>92</v>
      </c>
      <c r="E4856">
        <v>2019</v>
      </c>
      <c r="F4856" t="s">
        <v>21</v>
      </c>
      <c r="G4856" t="s">
        <v>65</v>
      </c>
      <c r="H4856" t="s">
        <v>683</v>
      </c>
      <c r="I4856">
        <v>69.599999999999994</v>
      </c>
      <c r="J4856">
        <v>0</v>
      </c>
      <c r="K4856" t="s">
        <v>250</v>
      </c>
      <c r="L4856" t="s">
        <v>35</v>
      </c>
    </row>
    <row r="4857" spans="1:12" x14ac:dyDescent="0.25">
      <c r="A4857">
        <v>38</v>
      </c>
      <c r="B4857" s="93">
        <v>43641</v>
      </c>
      <c r="C4857">
        <v>6</v>
      </c>
      <c r="D4857" t="s">
        <v>92</v>
      </c>
      <c r="E4857">
        <v>2019</v>
      </c>
      <c r="F4857" t="s">
        <v>21</v>
      </c>
      <c r="G4857" t="s">
        <v>681</v>
      </c>
      <c r="H4857" t="s">
        <v>682</v>
      </c>
      <c r="I4857">
        <v>123.55</v>
      </c>
      <c r="J4857">
        <v>0</v>
      </c>
      <c r="K4857" t="s">
        <v>250</v>
      </c>
      <c r="L4857" t="s">
        <v>34</v>
      </c>
    </row>
    <row r="4858" spans="1:12" x14ac:dyDescent="0.25">
      <c r="A4858">
        <v>39</v>
      </c>
      <c r="B4858" s="93">
        <v>43256</v>
      </c>
      <c r="C4858">
        <v>6</v>
      </c>
      <c r="D4858" t="s">
        <v>92</v>
      </c>
      <c r="E4858">
        <v>2018</v>
      </c>
      <c r="F4858" t="s">
        <v>21</v>
      </c>
      <c r="G4858" t="s">
        <v>36</v>
      </c>
      <c r="H4858" t="s">
        <v>293</v>
      </c>
      <c r="I4858">
        <v>16</v>
      </c>
      <c r="J4858">
        <v>0</v>
      </c>
      <c r="K4858" t="s">
        <v>251</v>
      </c>
      <c r="L4858" t="s">
        <v>222</v>
      </c>
    </row>
    <row r="4859" spans="1:12" x14ac:dyDescent="0.25">
      <c r="A4859">
        <v>39</v>
      </c>
      <c r="B4859" s="93">
        <v>43258</v>
      </c>
      <c r="C4859">
        <v>6</v>
      </c>
      <c r="D4859" t="s">
        <v>92</v>
      </c>
      <c r="E4859">
        <v>2018</v>
      </c>
      <c r="F4859" t="s">
        <v>23</v>
      </c>
      <c r="G4859" t="s">
        <v>63</v>
      </c>
      <c r="H4859" t="s">
        <v>298</v>
      </c>
      <c r="I4859">
        <v>70.739999999999995</v>
      </c>
      <c r="J4859">
        <v>0</v>
      </c>
      <c r="K4859" t="s">
        <v>251</v>
      </c>
      <c r="L4859" t="s">
        <v>64</v>
      </c>
    </row>
    <row r="4860" spans="1:12" x14ac:dyDescent="0.25">
      <c r="A4860">
        <v>39</v>
      </c>
      <c r="B4860" s="93">
        <v>43258</v>
      </c>
      <c r="C4860">
        <v>6</v>
      </c>
      <c r="D4860" t="s">
        <v>92</v>
      </c>
      <c r="E4860">
        <v>2018</v>
      </c>
      <c r="F4860" t="s">
        <v>23</v>
      </c>
      <c r="G4860" t="s">
        <v>58</v>
      </c>
      <c r="H4860" t="s">
        <v>298</v>
      </c>
      <c r="I4860">
        <v>123.62</v>
      </c>
      <c r="J4860">
        <v>0</v>
      </c>
      <c r="K4860" t="s">
        <v>251</v>
      </c>
      <c r="L4860" t="s">
        <v>222</v>
      </c>
    </row>
    <row r="4861" spans="1:12" x14ac:dyDescent="0.25">
      <c r="A4861">
        <v>39</v>
      </c>
      <c r="B4861" s="93">
        <v>43260</v>
      </c>
      <c r="C4861">
        <v>6</v>
      </c>
      <c r="D4861" t="s">
        <v>92</v>
      </c>
      <c r="E4861">
        <v>2018</v>
      </c>
      <c r="F4861" t="s">
        <v>21</v>
      </c>
      <c r="G4861" t="s">
        <v>300</v>
      </c>
      <c r="H4861" t="s">
        <v>301</v>
      </c>
      <c r="I4861">
        <v>147.52000000000001</v>
      </c>
      <c r="J4861">
        <v>0</v>
      </c>
      <c r="K4861" t="s">
        <v>251</v>
      </c>
      <c r="L4861" t="s">
        <v>34</v>
      </c>
    </row>
    <row r="4862" spans="1:12" x14ac:dyDescent="0.25">
      <c r="A4862">
        <v>39</v>
      </c>
      <c r="B4862" s="93">
        <v>43271</v>
      </c>
      <c r="C4862">
        <v>6</v>
      </c>
      <c r="D4862" t="s">
        <v>92</v>
      </c>
      <c r="E4862">
        <v>2018</v>
      </c>
      <c r="F4862" t="s">
        <v>21</v>
      </c>
      <c r="G4862" t="s">
        <v>36</v>
      </c>
      <c r="H4862" t="s">
        <v>316</v>
      </c>
      <c r="I4862">
        <v>8</v>
      </c>
      <c r="J4862">
        <v>0</v>
      </c>
      <c r="K4862" t="s">
        <v>251</v>
      </c>
      <c r="L4862" t="s">
        <v>222</v>
      </c>
    </row>
    <row r="4863" spans="1:12" x14ac:dyDescent="0.25">
      <c r="A4863">
        <v>39</v>
      </c>
      <c r="B4863" s="93">
        <v>43272</v>
      </c>
      <c r="C4863">
        <v>6</v>
      </c>
      <c r="D4863" t="s">
        <v>92</v>
      </c>
      <c r="E4863">
        <v>2018</v>
      </c>
      <c r="F4863" t="s">
        <v>23</v>
      </c>
      <c r="G4863" t="s">
        <v>36</v>
      </c>
      <c r="H4863" t="s">
        <v>317</v>
      </c>
      <c r="I4863">
        <v>6.75</v>
      </c>
      <c r="J4863">
        <v>0</v>
      </c>
      <c r="K4863" t="s">
        <v>251</v>
      </c>
      <c r="L4863" t="s">
        <v>222</v>
      </c>
    </row>
    <row r="4864" spans="1:12" x14ac:dyDescent="0.25">
      <c r="A4864">
        <v>39</v>
      </c>
      <c r="B4864" s="93">
        <v>43276</v>
      </c>
      <c r="C4864">
        <v>6</v>
      </c>
      <c r="D4864" t="s">
        <v>92</v>
      </c>
      <c r="E4864">
        <v>2018</v>
      </c>
      <c r="F4864" t="s">
        <v>22</v>
      </c>
      <c r="G4864" t="s">
        <v>36</v>
      </c>
      <c r="H4864" t="s">
        <v>322</v>
      </c>
      <c r="I4864">
        <v>8</v>
      </c>
      <c r="J4864">
        <v>0</v>
      </c>
      <c r="K4864" t="s">
        <v>251</v>
      </c>
      <c r="L4864" t="s">
        <v>222</v>
      </c>
    </row>
    <row r="4865" spans="1:12" x14ac:dyDescent="0.25">
      <c r="A4865">
        <v>39</v>
      </c>
      <c r="B4865" s="93">
        <v>43276</v>
      </c>
      <c r="C4865">
        <v>6</v>
      </c>
      <c r="D4865" t="s">
        <v>92</v>
      </c>
      <c r="E4865">
        <v>2018</v>
      </c>
      <c r="F4865" t="s">
        <v>22</v>
      </c>
      <c r="G4865" t="s">
        <v>323</v>
      </c>
      <c r="H4865" t="s">
        <v>324</v>
      </c>
      <c r="I4865">
        <v>58.8</v>
      </c>
      <c r="J4865">
        <v>0</v>
      </c>
      <c r="K4865" t="s">
        <v>251</v>
      </c>
      <c r="L4865" t="s">
        <v>34</v>
      </c>
    </row>
    <row r="4866" spans="1:12" x14ac:dyDescent="0.25">
      <c r="A4866">
        <v>39</v>
      </c>
      <c r="B4866" s="93">
        <v>43276</v>
      </c>
      <c r="C4866">
        <v>6</v>
      </c>
      <c r="D4866" t="s">
        <v>92</v>
      </c>
      <c r="E4866">
        <v>2018</v>
      </c>
      <c r="F4866" t="s">
        <v>21</v>
      </c>
      <c r="G4866" t="s">
        <v>323</v>
      </c>
      <c r="H4866" t="s">
        <v>324</v>
      </c>
      <c r="I4866">
        <v>94.97</v>
      </c>
      <c r="J4866">
        <v>0</v>
      </c>
      <c r="K4866" t="s">
        <v>251</v>
      </c>
      <c r="L4866" t="s">
        <v>34</v>
      </c>
    </row>
    <row r="4867" spans="1:12" x14ac:dyDescent="0.25">
      <c r="A4867">
        <v>39</v>
      </c>
      <c r="B4867" s="93">
        <v>43279</v>
      </c>
      <c r="C4867">
        <v>6</v>
      </c>
      <c r="D4867" t="s">
        <v>92</v>
      </c>
      <c r="E4867">
        <v>2018</v>
      </c>
      <c r="F4867" t="s">
        <v>21</v>
      </c>
      <c r="G4867" t="s">
        <v>36</v>
      </c>
      <c r="H4867" t="s">
        <v>329</v>
      </c>
      <c r="I4867">
        <v>16</v>
      </c>
      <c r="J4867">
        <v>0</v>
      </c>
      <c r="K4867" t="s">
        <v>251</v>
      </c>
      <c r="L4867" t="s">
        <v>222</v>
      </c>
    </row>
    <row r="4868" spans="1:12" x14ac:dyDescent="0.25">
      <c r="A4868">
        <v>39</v>
      </c>
      <c r="B4868" s="93">
        <v>43617</v>
      </c>
      <c r="C4868">
        <v>6</v>
      </c>
      <c r="D4868" t="s">
        <v>92</v>
      </c>
      <c r="E4868">
        <v>2019</v>
      </c>
      <c r="F4868" t="s">
        <v>21</v>
      </c>
      <c r="G4868" t="s">
        <v>36</v>
      </c>
      <c r="H4868" t="s">
        <v>655</v>
      </c>
      <c r="I4868">
        <v>16</v>
      </c>
      <c r="J4868">
        <v>0</v>
      </c>
      <c r="K4868" t="s">
        <v>251</v>
      </c>
      <c r="L4868" t="s">
        <v>222</v>
      </c>
    </row>
    <row r="4869" spans="1:12" x14ac:dyDescent="0.25">
      <c r="A4869">
        <v>39</v>
      </c>
      <c r="B4869" s="93">
        <v>43619</v>
      </c>
      <c r="C4869">
        <v>6</v>
      </c>
      <c r="D4869" t="s">
        <v>92</v>
      </c>
      <c r="E4869">
        <v>2019</v>
      </c>
      <c r="F4869" t="s">
        <v>21</v>
      </c>
      <c r="G4869" t="s">
        <v>36</v>
      </c>
      <c r="H4869" t="s">
        <v>656</v>
      </c>
      <c r="I4869">
        <v>24</v>
      </c>
      <c r="J4869">
        <v>0</v>
      </c>
      <c r="K4869" t="s">
        <v>251</v>
      </c>
      <c r="L4869" t="s">
        <v>222</v>
      </c>
    </row>
    <row r="4870" spans="1:12" x14ac:dyDescent="0.25">
      <c r="A4870">
        <v>39</v>
      </c>
      <c r="B4870" s="93">
        <v>43620</v>
      </c>
      <c r="C4870">
        <v>6</v>
      </c>
      <c r="D4870" t="s">
        <v>92</v>
      </c>
      <c r="E4870">
        <v>2019</v>
      </c>
      <c r="F4870" t="s">
        <v>21</v>
      </c>
      <c r="G4870" t="s">
        <v>36</v>
      </c>
      <c r="H4870" t="s">
        <v>657</v>
      </c>
      <c r="I4870">
        <v>16</v>
      </c>
      <c r="J4870">
        <v>0</v>
      </c>
      <c r="K4870" t="s">
        <v>251</v>
      </c>
      <c r="L4870" t="s">
        <v>222</v>
      </c>
    </row>
    <row r="4871" spans="1:12" x14ac:dyDescent="0.25">
      <c r="A4871">
        <v>39</v>
      </c>
      <c r="B4871" s="93">
        <v>43621</v>
      </c>
      <c r="C4871">
        <v>6</v>
      </c>
      <c r="D4871" t="s">
        <v>92</v>
      </c>
      <c r="E4871">
        <v>2019</v>
      </c>
      <c r="F4871" t="s">
        <v>21</v>
      </c>
      <c r="G4871" t="s">
        <v>36</v>
      </c>
      <c r="H4871" t="s">
        <v>658</v>
      </c>
      <c r="I4871">
        <v>8</v>
      </c>
      <c r="J4871">
        <v>0</v>
      </c>
      <c r="K4871" t="s">
        <v>251</v>
      </c>
      <c r="L4871" t="s">
        <v>222</v>
      </c>
    </row>
    <row r="4872" spans="1:12" x14ac:dyDescent="0.25">
      <c r="A4872">
        <v>39</v>
      </c>
      <c r="B4872" s="93">
        <v>43623</v>
      </c>
      <c r="C4872">
        <v>6</v>
      </c>
      <c r="D4872" t="s">
        <v>92</v>
      </c>
      <c r="E4872">
        <v>2019</v>
      </c>
      <c r="F4872" t="s">
        <v>21</v>
      </c>
      <c r="G4872" t="s">
        <v>36</v>
      </c>
      <c r="H4872" t="s">
        <v>663</v>
      </c>
      <c r="I4872">
        <v>8</v>
      </c>
      <c r="J4872">
        <v>0</v>
      </c>
      <c r="K4872" t="s">
        <v>251</v>
      </c>
      <c r="L4872" t="s">
        <v>222</v>
      </c>
    </row>
    <row r="4873" spans="1:12" x14ac:dyDescent="0.25">
      <c r="A4873">
        <v>39</v>
      </c>
      <c r="B4873" s="93">
        <v>43626</v>
      </c>
      <c r="C4873">
        <v>6</v>
      </c>
      <c r="D4873" t="s">
        <v>92</v>
      </c>
      <c r="E4873">
        <v>2019</v>
      </c>
      <c r="F4873" t="s">
        <v>23</v>
      </c>
      <c r="G4873" t="s">
        <v>36</v>
      </c>
      <c r="H4873" t="s">
        <v>665</v>
      </c>
      <c r="I4873">
        <v>8</v>
      </c>
      <c r="J4873">
        <v>0</v>
      </c>
      <c r="K4873" t="s">
        <v>251</v>
      </c>
      <c r="L4873" t="s">
        <v>222</v>
      </c>
    </row>
    <row r="4874" spans="1:12" x14ac:dyDescent="0.25">
      <c r="A4874">
        <v>39</v>
      </c>
      <c r="B4874" s="93">
        <v>43626</v>
      </c>
      <c r="C4874">
        <v>6</v>
      </c>
      <c r="D4874" t="s">
        <v>92</v>
      </c>
      <c r="E4874">
        <v>2019</v>
      </c>
      <c r="F4874" t="s">
        <v>21</v>
      </c>
      <c r="G4874" t="s">
        <v>666</v>
      </c>
      <c r="H4874" t="s">
        <v>667</v>
      </c>
      <c r="I4874">
        <v>391.96</v>
      </c>
      <c r="J4874">
        <v>0</v>
      </c>
      <c r="K4874" t="s">
        <v>251</v>
      </c>
      <c r="L4874" t="s">
        <v>34</v>
      </c>
    </row>
    <row r="4875" spans="1:12" x14ac:dyDescent="0.25">
      <c r="A4875">
        <v>39</v>
      </c>
      <c r="B4875" s="93">
        <v>43630</v>
      </c>
      <c r="C4875">
        <v>6</v>
      </c>
      <c r="D4875" t="s">
        <v>92</v>
      </c>
      <c r="E4875">
        <v>2019</v>
      </c>
      <c r="F4875" t="s">
        <v>21</v>
      </c>
      <c r="G4875" t="s">
        <v>36</v>
      </c>
      <c r="H4875" t="s">
        <v>672</v>
      </c>
      <c r="I4875">
        <v>16</v>
      </c>
      <c r="J4875">
        <v>0</v>
      </c>
      <c r="K4875" t="s">
        <v>251</v>
      </c>
      <c r="L4875" t="s">
        <v>222</v>
      </c>
    </row>
    <row r="4876" spans="1:12" x14ac:dyDescent="0.25">
      <c r="A4876">
        <v>39</v>
      </c>
      <c r="B4876" s="93">
        <v>43634</v>
      </c>
      <c r="C4876">
        <v>6</v>
      </c>
      <c r="D4876" t="s">
        <v>92</v>
      </c>
      <c r="E4876">
        <v>2019</v>
      </c>
      <c r="F4876" t="s">
        <v>21</v>
      </c>
      <c r="G4876" t="s">
        <v>36</v>
      </c>
      <c r="H4876" t="s">
        <v>675</v>
      </c>
      <c r="I4876">
        <v>8</v>
      </c>
      <c r="J4876">
        <v>0</v>
      </c>
      <c r="K4876" t="s">
        <v>251</v>
      </c>
      <c r="L4876" t="s">
        <v>222</v>
      </c>
    </row>
    <row r="4877" spans="1:12" x14ac:dyDescent="0.25">
      <c r="A4877">
        <v>39</v>
      </c>
      <c r="B4877" s="93">
        <v>43635</v>
      </c>
      <c r="C4877">
        <v>6</v>
      </c>
      <c r="D4877" t="s">
        <v>92</v>
      </c>
      <c r="E4877">
        <v>2019</v>
      </c>
      <c r="F4877" t="s">
        <v>21</v>
      </c>
      <c r="G4877" t="s">
        <v>36</v>
      </c>
      <c r="H4877" t="s">
        <v>676</v>
      </c>
      <c r="I4877">
        <v>16</v>
      </c>
      <c r="J4877">
        <v>0</v>
      </c>
      <c r="K4877" t="s">
        <v>251</v>
      </c>
      <c r="L4877" t="s">
        <v>222</v>
      </c>
    </row>
    <row r="4878" spans="1:12" x14ac:dyDescent="0.25">
      <c r="A4878">
        <v>39</v>
      </c>
      <c r="B4878" s="93">
        <v>43636</v>
      </c>
      <c r="C4878">
        <v>6</v>
      </c>
      <c r="D4878" t="s">
        <v>92</v>
      </c>
      <c r="E4878">
        <v>2019</v>
      </c>
      <c r="F4878" t="s">
        <v>21</v>
      </c>
      <c r="G4878" t="s">
        <v>36</v>
      </c>
      <c r="H4878" t="s">
        <v>677</v>
      </c>
      <c r="I4878">
        <v>8</v>
      </c>
      <c r="J4878">
        <v>0</v>
      </c>
      <c r="K4878" t="s">
        <v>251</v>
      </c>
      <c r="L4878" t="s">
        <v>222</v>
      </c>
    </row>
    <row r="4879" spans="1:12" x14ac:dyDescent="0.25">
      <c r="A4879">
        <v>39</v>
      </c>
      <c r="B4879" s="93">
        <v>43637</v>
      </c>
      <c r="C4879">
        <v>6</v>
      </c>
      <c r="D4879" t="s">
        <v>92</v>
      </c>
      <c r="E4879">
        <v>2019</v>
      </c>
      <c r="F4879" t="s">
        <v>21</v>
      </c>
      <c r="G4879" t="s">
        <v>36</v>
      </c>
      <c r="H4879" t="s">
        <v>678</v>
      </c>
      <c r="I4879">
        <v>16</v>
      </c>
      <c r="J4879">
        <v>0</v>
      </c>
      <c r="K4879" t="s">
        <v>251</v>
      </c>
      <c r="L4879" t="s">
        <v>222</v>
      </c>
    </row>
    <row r="4880" spans="1:12" x14ac:dyDescent="0.25">
      <c r="A4880">
        <v>39</v>
      </c>
      <c r="B4880" s="93">
        <v>43638</v>
      </c>
      <c r="C4880">
        <v>6</v>
      </c>
      <c r="D4880" t="s">
        <v>92</v>
      </c>
      <c r="E4880">
        <v>2019</v>
      </c>
      <c r="F4880" t="s">
        <v>21</v>
      </c>
      <c r="G4880" t="s">
        <v>36</v>
      </c>
      <c r="H4880" t="s">
        <v>679</v>
      </c>
      <c r="I4880">
        <v>16</v>
      </c>
      <c r="J4880">
        <v>0</v>
      </c>
      <c r="K4880" t="s">
        <v>251</v>
      </c>
      <c r="L4880" t="s">
        <v>222</v>
      </c>
    </row>
    <row r="4881" spans="1:12" x14ac:dyDescent="0.25">
      <c r="A4881">
        <v>39</v>
      </c>
      <c r="B4881" s="93">
        <v>43641</v>
      </c>
      <c r="C4881">
        <v>6</v>
      </c>
      <c r="D4881" t="s">
        <v>92</v>
      </c>
      <c r="E4881">
        <v>2019</v>
      </c>
      <c r="F4881" t="s">
        <v>21</v>
      </c>
      <c r="G4881" t="s">
        <v>36</v>
      </c>
      <c r="H4881" t="s">
        <v>683</v>
      </c>
      <c r="I4881">
        <v>16</v>
      </c>
      <c r="J4881">
        <v>0</v>
      </c>
      <c r="K4881" t="s">
        <v>251</v>
      </c>
      <c r="L4881" t="s">
        <v>222</v>
      </c>
    </row>
    <row r="4882" spans="1:12" x14ac:dyDescent="0.25">
      <c r="A4882">
        <v>39</v>
      </c>
      <c r="B4882" s="93">
        <v>43641</v>
      </c>
      <c r="C4882">
        <v>6</v>
      </c>
      <c r="D4882" t="s">
        <v>92</v>
      </c>
      <c r="E4882">
        <v>2019</v>
      </c>
      <c r="F4882" t="s">
        <v>22</v>
      </c>
      <c r="G4882" t="s">
        <v>681</v>
      </c>
      <c r="H4882" t="s">
        <v>682</v>
      </c>
      <c r="I4882">
        <v>30.68</v>
      </c>
      <c r="J4882">
        <v>0</v>
      </c>
      <c r="K4882" t="s">
        <v>251</v>
      </c>
      <c r="L4882" t="s">
        <v>34</v>
      </c>
    </row>
    <row r="4883" spans="1:12" x14ac:dyDescent="0.25">
      <c r="A4883">
        <v>39</v>
      </c>
      <c r="B4883" s="93">
        <v>43641</v>
      </c>
      <c r="C4883">
        <v>6</v>
      </c>
      <c r="D4883" t="s">
        <v>92</v>
      </c>
      <c r="E4883">
        <v>2019</v>
      </c>
      <c r="F4883" t="s">
        <v>21</v>
      </c>
      <c r="G4883" t="s">
        <v>681</v>
      </c>
      <c r="H4883" t="s">
        <v>682</v>
      </c>
      <c r="I4883">
        <v>414.36</v>
      </c>
      <c r="J4883">
        <v>0</v>
      </c>
      <c r="K4883" t="s">
        <v>251</v>
      </c>
      <c r="L4883" t="s">
        <v>34</v>
      </c>
    </row>
    <row r="4884" spans="1:12" x14ac:dyDescent="0.25">
      <c r="A4884">
        <v>40</v>
      </c>
      <c r="B4884" s="93">
        <v>43274</v>
      </c>
      <c r="C4884">
        <v>6</v>
      </c>
      <c r="D4884" t="s">
        <v>92</v>
      </c>
      <c r="E4884">
        <v>2018</v>
      </c>
      <c r="F4884" t="s">
        <v>23</v>
      </c>
      <c r="G4884" t="s">
        <v>37</v>
      </c>
      <c r="H4884" t="s">
        <v>135</v>
      </c>
      <c r="I4884">
        <v>14</v>
      </c>
      <c r="J4884">
        <v>0</v>
      </c>
      <c r="K4884" t="s">
        <v>252</v>
      </c>
      <c r="L4884" t="s">
        <v>35</v>
      </c>
    </row>
    <row r="4885" spans="1:12" x14ac:dyDescent="0.25">
      <c r="A4885">
        <v>40</v>
      </c>
      <c r="B4885" s="93">
        <v>43280</v>
      </c>
      <c r="C4885">
        <v>6</v>
      </c>
      <c r="D4885" t="s">
        <v>92</v>
      </c>
      <c r="E4885">
        <v>2018</v>
      </c>
      <c r="F4885" t="s">
        <v>21</v>
      </c>
      <c r="G4885" t="s">
        <v>35</v>
      </c>
      <c r="H4885" t="s">
        <v>330</v>
      </c>
      <c r="I4885">
        <v>39</v>
      </c>
      <c r="J4885">
        <v>0</v>
      </c>
      <c r="K4885" t="s">
        <v>252</v>
      </c>
      <c r="L4885" t="s">
        <v>35</v>
      </c>
    </row>
    <row r="4886" spans="1:12" x14ac:dyDescent="0.25">
      <c r="A4886">
        <v>40</v>
      </c>
      <c r="B4886" s="93">
        <v>43280</v>
      </c>
      <c r="C4886">
        <v>6</v>
      </c>
      <c r="D4886" t="s">
        <v>92</v>
      </c>
      <c r="E4886">
        <v>2018</v>
      </c>
      <c r="F4886" t="s">
        <v>22</v>
      </c>
      <c r="G4886" t="s">
        <v>35</v>
      </c>
      <c r="H4886" t="s">
        <v>330</v>
      </c>
      <c r="I4886">
        <v>182</v>
      </c>
      <c r="J4886">
        <v>0</v>
      </c>
      <c r="K4886" t="s">
        <v>252</v>
      </c>
      <c r="L4886" t="s">
        <v>35</v>
      </c>
    </row>
    <row r="4887" spans="1:12" x14ac:dyDescent="0.25">
      <c r="A4887">
        <v>40</v>
      </c>
      <c r="B4887" s="93">
        <v>43617</v>
      </c>
      <c r="C4887">
        <v>6</v>
      </c>
      <c r="D4887" t="s">
        <v>92</v>
      </c>
      <c r="E4887">
        <v>2019</v>
      </c>
      <c r="F4887" t="s">
        <v>23</v>
      </c>
      <c r="G4887" t="s">
        <v>65</v>
      </c>
      <c r="H4887" t="s">
        <v>655</v>
      </c>
      <c r="I4887">
        <v>144</v>
      </c>
      <c r="J4887">
        <v>0</v>
      </c>
      <c r="K4887" t="s">
        <v>252</v>
      </c>
      <c r="L4887" t="s">
        <v>35</v>
      </c>
    </row>
    <row r="4888" spans="1:12" x14ac:dyDescent="0.25">
      <c r="A4888">
        <v>40</v>
      </c>
      <c r="B4888" s="93">
        <v>43617</v>
      </c>
      <c r="C4888">
        <v>6</v>
      </c>
      <c r="D4888" t="s">
        <v>92</v>
      </c>
      <c r="E4888">
        <v>2019</v>
      </c>
      <c r="F4888" t="s">
        <v>22</v>
      </c>
      <c r="G4888" t="s">
        <v>65</v>
      </c>
      <c r="H4888" t="s">
        <v>655</v>
      </c>
      <c r="I4888">
        <v>266</v>
      </c>
      <c r="J4888">
        <v>0</v>
      </c>
      <c r="K4888" t="s">
        <v>252</v>
      </c>
      <c r="L4888" t="s">
        <v>35</v>
      </c>
    </row>
    <row r="4889" spans="1:12" x14ac:dyDescent="0.25">
      <c r="A4889">
        <v>40</v>
      </c>
      <c r="B4889" s="93">
        <v>43628</v>
      </c>
      <c r="C4889">
        <v>6</v>
      </c>
      <c r="D4889" t="s">
        <v>92</v>
      </c>
      <c r="E4889">
        <v>2019</v>
      </c>
      <c r="F4889" t="s">
        <v>23</v>
      </c>
      <c r="G4889" t="s">
        <v>37</v>
      </c>
      <c r="H4889" t="s">
        <v>135</v>
      </c>
      <c r="I4889">
        <v>14</v>
      </c>
      <c r="J4889">
        <v>0</v>
      </c>
      <c r="K4889" t="s">
        <v>252</v>
      </c>
      <c r="L4889" t="s">
        <v>35</v>
      </c>
    </row>
    <row r="4890" spans="1:12" x14ac:dyDescent="0.25">
      <c r="A4890">
        <v>40</v>
      </c>
      <c r="B4890" s="93">
        <v>43630</v>
      </c>
      <c r="C4890">
        <v>6</v>
      </c>
      <c r="D4890" t="s">
        <v>92</v>
      </c>
      <c r="E4890">
        <v>2019</v>
      </c>
      <c r="F4890" t="s">
        <v>23</v>
      </c>
      <c r="G4890" t="s">
        <v>65</v>
      </c>
      <c r="H4890" t="s">
        <v>672</v>
      </c>
      <c r="I4890">
        <v>131</v>
      </c>
      <c r="J4890">
        <v>0</v>
      </c>
      <c r="K4890" t="s">
        <v>252</v>
      </c>
      <c r="L4890" t="s">
        <v>35</v>
      </c>
    </row>
    <row r="4891" spans="1:12" x14ac:dyDescent="0.25">
      <c r="A4891">
        <v>40</v>
      </c>
      <c r="B4891" s="93">
        <v>43631</v>
      </c>
      <c r="C4891">
        <v>6</v>
      </c>
      <c r="D4891" t="s">
        <v>92</v>
      </c>
      <c r="E4891">
        <v>2019</v>
      </c>
      <c r="F4891" t="s">
        <v>23</v>
      </c>
      <c r="G4891" t="s">
        <v>65</v>
      </c>
      <c r="H4891" t="s">
        <v>673</v>
      </c>
      <c r="I4891">
        <v>312</v>
      </c>
      <c r="J4891">
        <v>0</v>
      </c>
      <c r="K4891" t="s">
        <v>252</v>
      </c>
      <c r="L4891" t="s">
        <v>35</v>
      </c>
    </row>
    <row r="4892" spans="1:12" x14ac:dyDescent="0.25">
      <c r="A4892">
        <v>40</v>
      </c>
      <c r="B4892" s="93">
        <v>43643</v>
      </c>
      <c r="C4892">
        <v>6</v>
      </c>
      <c r="D4892" t="s">
        <v>92</v>
      </c>
      <c r="E4892">
        <v>2019</v>
      </c>
      <c r="F4892" t="s">
        <v>23</v>
      </c>
      <c r="G4892" t="s">
        <v>65</v>
      </c>
      <c r="H4892" t="s">
        <v>685</v>
      </c>
      <c r="I4892">
        <v>114</v>
      </c>
      <c r="J4892">
        <v>0</v>
      </c>
      <c r="K4892" t="s">
        <v>252</v>
      </c>
      <c r="L4892" t="s">
        <v>35</v>
      </c>
    </row>
    <row r="4893" spans="1:12" x14ac:dyDescent="0.25">
      <c r="A4893">
        <v>41</v>
      </c>
      <c r="B4893" s="93">
        <v>43633</v>
      </c>
      <c r="C4893">
        <v>6</v>
      </c>
      <c r="D4893" t="s">
        <v>92</v>
      </c>
      <c r="E4893">
        <v>2019</v>
      </c>
      <c r="F4893" t="s">
        <v>23</v>
      </c>
      <c r="G4893" t="s">
        <v>63</v>
      </c>
      <c r="H4893" t="s">
        <v>674</v>
      </c>
      <c r="I4893">
        <v>46.97</v>
      </c>
      <c r="J4893">
        <v>0</v>
      </c>
      <c r="K4893" t="s">
        <v>253</v>
      </c>
      <c r="L4893" t="s">
        <v>64</v>
      </c>
    </row>
    <row r="4894" spans="1:12" x14ac:dyDescent="0.25">
      <c r="A4894">
        <v>42</v>
      </c>
      <c r="B4894" s="93">
        <v>43636</v>
      </c>
      <c r="C4894">
        <v>6</v>
      </c>
      <c r="D4894" t="s">
        <v>92</v>
      </c>
      <c r="E4894">
        <v>2019</v>
      </c>
      <c r="F4894" t="s">
        <v>23</v>
      </c>
      <c r="G4894" t="s">
        <v>63</v>
      </c>
      <c r="H4894" t="s">
        <v>677</v>
      </c>
      <c r="I4894">
        <v>40.130000000000003</v>
      </c>
      <c r="J4894">
        <v>0</v>
      </c>
      <c r="K4894" t="s">
        <v>728</v>
      </c>
      <c r="L4894" t="s">
        <v>64</v>
      </c>
    </row>
    <row r="4895" spans="1:12" x14ac:dyDescent="0.25">
      <c r="A4895">
        <v>42</v>
      </c>
      <c r="B4895" s="93">
        <v>43644</v>
      </c>
      <c r="C4895">
        <v>6</v>
      </c>
      <c r="D4895" t="s">
        <v>92</v>
      </c>
      <c r="E4895">
        <v>2019</v>
      </c>
      <c r="F4895" t="s">
        <v>23</v>
      </c>
      <c r="G4895" t="s">
        <v>37</v>
      </c>
      <c r="H4895" t="s">
        <v>688</v>
      </c>
      <c r="I4895">
        <v>16</v>
      </c>
      <c r="J4895">
        <v>0</v>
      </c>
      <c r="K4895" t="s">
        <v>728</v>
      </c>
      <c r="L4895" t="s">
        <v>35</v>
      </c>
    </row>
    <row r="4896" spans="1:12" x14ac:dyDescent="0.25">
      <c r="A4896">
        <v>43</v>
      </c>
      <c r="B4896" s="93">
        <v>43256</v>
      </c>
      <c r="C4896">
        <v>6</v>
      </c>
      <c r="D4896" t="s">
        <v>92</v>
      </c>
      <c r="E4896">
        <v>2018</v>
      </c>
      <c r="F4896" t="s">
        <v>21</v>
      </c>
      <c r="G4896" t="s">
        <v>36</v>
      </c>
      <c r="H4896" t="s">
        <v>293</v>
      </c>
      <c r="I4896">
        <v>40</v>
      </c>
      <c r="J4896">
        <v>0</v>
      </c>
      <c r="K4896" t="s">
        <v>254</v>
      </c>
      <c r="L4896" t="s">
        <v>222</v>
      </c>
    </row>
    <row r="4897" spans="1:12" x14ac:dyDescent="0.25">
      <c r="A4897">
        <v>43</v>
      </c>
      <c r="B4897" s="93">
        <v>43258</v>
      </c>
      <c r="C4897">
        <v>6</v>
      </c>
      <c r="D4897" t="s">
        <v>92</v>
      </c>
      <c r="E4897">
        <v>2018</v>
      </c>
      <c r="F4897" t="s">
        <v>23</v>
      </c>
      <c r="G4897" t="s">
        <v>63</v>
      </c>
      <c r="H4897" t="s">
        <v>298</v>
      </c>
      <c r="I4897">
        <v>48.5</v>
      </c>
      <c r="J4897">
        <v>0</v>
      </c>
      <c r="K4897" t="s">
        <v>254</v>
      </c>
      <c r="L4897" t="s">
        <v>64</v>
      </c>
    </row>
    <row r="4898" spans="1:12" x14ac:dyDescent="0.25">
      <c r="A4898">
        <v>43</v>
      </c>
      <c r="B4898" s="93">
        <v>43260</v>
      </c>
      <c r="C4898">
        <v>6</v>
      </c>
      <c r="D4898" t="s">
        <v>92</v>
      </c>
      <c r="E4898">
        <v>2018</v>
      </c>
      <c r="F4898" t="s">
        <v>22</v>
      </c>
      <c r="G4898" t="s">
        <v>300</v>
      </c>
      <c r="H4898" t="s">
        <v>301</v>
      </c>
      <c r="I4898">
        <v>28.57</v>
      </c>
      <c r="J4898">
        <v>0</v>
      </c>
      <c r="K4898" t="s">
        <v>254</v>
      </c>
      <c r="L4898" t="s">
        <v>34</v>
      </c>
    </row>
    <row r="4899" spans="1:12" x14ac:dyDescent="0.25">
      <c r="A4899">
        <v>43</v>
      </c>
      <c r="B4899" s="93">
        <v>43260</v>
      </c>
      <c r="C4899">
        <v>6</v>
      </c>
      <c r="D4899" t="s">
        <v>92</v>
      </c>
      <c r="E4899">
        <v>2018</v>
      </c>
      <c r="F4899" t="s">
        <v>21</v>
      </c>
      <c r="G4899" t="s">
        <v>300</v>
      </c>
      <c r="H4899" t="s">
        <v>301</v>
      </c>
      <c r="I4899">
        <v>299.97000000000003</v>
      </c>
      <c r="J4899">
        <v>0</v>
      </c>
      <c r="K4899" t="s">
        <v>254</v>
      </c>
      <c r="L4899" t="s">
        <v>34</v>
      </c>
    </row>
    <row r="4900" spans="1:12" x14ac:dyDescent="0.25">
      <c r="A4900">
        <v>43</v>
      </c>
      <c r="B4900" s="93">
        <v>43269</v>
      </c>
      <c r="C4900">
        <v>6</v>
      </c>
      <c r="D4900" t="s">
        <v>92</v>
      </c>
      <c r="E4900">
        <v>2018</v>
      </c>
      <c r="F4900" t="s">
        <v>21</v>
      </c>
      <c r="G4900" t="s">
        <v>36</v>
      </c>
      <c r="H4900" t="s">
        <v>312</v>
      </c>
      <c r="I4900">
        <v>8</v>
      </c>
      <c r="J4900">
        <v>0</v>
      </c>
      <c r="K4900" t="s">
        <v>254</v>
      </c>
      <c r="L4900" t="s">
        <v>222</v>
      </c>
    </row>
    <row r="4901" spans="1:12" x14ac:dyDescent="0.25">
      <c r="A4901">
        <v>43</v>
      </c>
      <c r="B4901" s="93">
        <v>43270</v>
      </c>
      <c r="C4901">
        <v>6</v>
      </c>
      <c r="D4901" t="s">
        <v>92</v>
      </c>
      <c r="E4901">
        <v>2018</v>
      </c>
      <c r="F4901" t="s">
        <v>21</v>
      </c>
      <c r="G4901" t="s">
        <v>36</v>
      </c>
      <c r="H4901" t="s">
        <v>315</v>
      </c>
      <c r="I4901">
        <v>8</v>
      </c>
      <c r="J4901">
        <v>0</v>
      </c>
      <c r="K4901" t="s">
        <v>254</v>
      </c>
      <c r="L4901" t="s">
        <v>222</v>
      </c>
    </row>
    <row r="4902" spans="1:12" x14ac:dyDescent="0.25">
      <c r="A4902">
        <v>43</v>
      </c>
      <c r="B4902" s="93">
        <v>43273</v>
      </c>
      <c r="C4902">
        <v>6</v>
      </c>
      <c r="D4902" t="s">
        <v>92</v>
      </c>
      <c r="E4902">
        <v>2018</v>
      </c>
      <c r="F4902" t="s">
        <v>21</v>
      </c>
      <c r="G4902" t="s">
        <v>36</v>
      </c>
      <c r="H4902" t="s">
        <v>320</v>
      </c>
      <c r="I4902">
        <v>8</v>
      </c>
      <c r="J4902">
        <v>0</v>
      </c>
      <c r="K4902" t="s">
        <v>254</v>
      </c>
      <c r="L4902" t="s">
        <v>222</v>
      </c>
    </row>
    <row r="4903" spans="1:12" x14ac:dyDescent="0.25">
      <c r="A4903">
        <v>43</v>
      </c>
      <c r="B4903" s="93">
        <v>43276</v>
      </c>
      <c r="C4903">
        <v>6</v>
      </c>
      <c r="D4903" t="s">
        <v>92</v>
      </c>
      <c r="E4903">
        <v>2018</v>
      </c>
      <c r="F4903" t="s">
        <v>21</v>
      </c>
      <c r="G4903" t="s">
        <v>36</v>
      </c>
      <c r="H4903" t="s">
        <v>322</v>
      </c>
      <c r="I4903">
        <v>16</v>
      </c>
      <c r="J4903">
        <v>0</v>
      </c>
      <c r="K4903" t="s">
        <v>254</v>
      </c>
      <c r="L4903" t="s">
        <v>222</v>
      </c>
    </row>
    <row r="4904" spans="1:12" x14ac:dyDescent="0.25">
      <c r="A4904">
        <v>43</v>
      </c>
      <c r="B4904" s="93">
        <v>43276</v>
      </c>
      <c r="C4904">
        <v>6</v>
      </c>
      <c r="D4904" t="s">
        <v>92</v>
      </c>
      <c r="E4904">
        <v>2018</v>
      </c>
      <c r="F4904" t="s">
        <v>22</v>
      </c>
      <c r="G4904" t="s">
        <v>323</v>
      </c>
      <c r="H4904" t="s">
        <v>324</v>
      </c>
      <c r="I4904">
        <v>28.57</v>
      </c>
      <c r="J4904">
        <v>0</v>
      </c>
      <c r="K4904" t="s">
        <v>254</v>
      </c>
      <c r="L4904" t="s">
        <v>34</v>
      </c>
    </row>
    <row r="4905" spans="1:12" x14ac:dyDescent="0.25">
      <c r="A4905">
        <v>43</v>
      </c>
      <c r="B4905" s="93">
        <v>43276</v>
      </c>
      <c r="C4905">
        <v>6</v>
      </c>
      <c r="D4905" t="s">
        <v>92</v>
      </c>
      <c r="E4905">
        <v>2018</v>
      </c>
      <c r="F4905" t="s">
        <v>21</v>
      </c>
      <c r="G4905" t="s">
        <v>323</v>
      </c>
      <c r="H4905" t="s">
        <v>324</v>
      </c>
      <c r="I4905">
        <v>439.82</v>
      </c>
      <c r="J4905">
        <v>0</v>
      </c>
      <c r="K4905" t="s">
        <v>254</v>
      </c>
      <c r="L4905" t="s">
        <v>34</v>
      </c>
    </row>
    <row r="4906" spans="1:12" x14ac:dyDescent="0.25">
      <c r="A4906">
        <v>43</v>
      </c>
      <c r="B4906" s="93">
        <v>43617</v>
      </c>
      <c r="C4906">
        <v>6</v>
      </c>
      <c r="D4906" t="s">
        <v>92</v>
      </c>
      <c r="E4906">
        <v>2019</v>
      </c>
      <c r="F4906" t="s">
        <v>22</v>
      </c>
      <c r="G4906" t="s">
        <v>36</v>
      </c>
      <c r="H4906" t="s">
        <v>655</v>
      </c>
      <c r="I4906">
        <v>8</v>
      </c>
      <c r="J4906">
        <v>0</v>
      </c>
      <c r="K4906" t="s">
        <v>254</v>
      </c>
      <c r="L4906" t="s">
        <v>222</v>
      </c>
    </row>
    <row r="4907" spans="1:12" x14ac:dyDescent="0.25">
      <c r="A4907">
        <v>43</v>
      </c>
      <c r="B4907" s="93">
        <v>43619</v>
      </c>
      <c r="C4907">
        <v>6</v>
      </c>
      <c r="D4907" t="s">
        <v>92</v>
      </c>
      <c r="E4907">
        <v>2019</v>
      </c>
      <c r="F4907" t="s">
        <v>22</v>
      </c>
      <c r="G4907" t="s">
        <v>36</v>
      </c>
      <c r="H4907" t="s">
        <v>656</v>
      </c>
      <c r="I4907">
        <v>8</v>
      </c>
      <c r="J4907">
        <v>0</v>
      </c>
      <c r="K4907" t="s">
        <v>254</v>
      </c>
      <c r="L4907" t="s">
        <v>222</v>
      </c>
    </row>
    <row r="4908" spans="1:12" x14ac:dyDescent="0.25">
      <c r="A4908">
        <v>43</v>
      </c>
      <c r="B4908" s="93">
        <v>43619</v>
      </c>
      <c r="C4908">
        <v>6</v>
      </c>
      <c r="D4908" t="s">
        <v>92</v>
      </c>
      <c r="E4908">
        <v>2019</v>
      </c>
      <c r="F4908" t="s">
        <v>23</v>
      </c>
      <c r="G4908" t="s">
        <v>63</v>
      </c>
      <c r="H4908" t="s">
        <v>656</v>
      </c>
      <c r="I4908">
        <v>67.3</v>
      </c>
      <c r="J4908">
        <v>0</v>
      </c>
      <c r="K4908" t="s">
        <v>254</v>
      </c>
      <c r="L4908" t="s">
        <v>64</v>
      </c>
    </row>
    <row r="4909" spans="1:12" x14ac:dyDescent="0.25">
      <c r="A4909">
        <v>43</v>
      </c>
      <c r="B4909" s="93">
        <v>43620</v>
      </c>
      <c r="C4909">
        <v>6</v>
      </c>
      <c r="D4909" t="s">
        <v>92</v>
      </c>
      <c r="E4909">
        <v>2019</v>
      </c>
      <c r="F4909" t="s">
        <v>23</v>
      </c>
      <c r="G4909" t="s">
        <v>37</v>
      </c>
      <c r="H4909" t="s">
        <v>144</v>
      </c>
      <c r="I4909">
        <v>7.35</v>
      </c>
      <c r="J4909">
        <v>0</v>
      </c>
      <c r="K4909" t="s">
        <v>254</v>
      </c>
      <c r="L4909" t="s">
        <v>35</v>
      </c>
    </row>
    <row r="4910" spans="1:12" x14ac:dyDescent="0.25">
      <c r="A4910">
        <v>43</v>
      </c>
      <c r="B4910" s="93">
        <v>43621</v>
      </c>
      <c r="C4910">
        <v>6</v>
      </c>
      <c r="D4910" t="s">
        <v>92</v>
      </c>
      <c r="E4910">
        <v>2019</v>
      </c>
      <c r="F4910" t="s">
        <v>22</v>
      </c>
      <c r="G4910" t="s">
        <v>36</v>
      </c>
      <c r="H4910" t="s">
        <v>658</v>
      </c>
      <c r="I4910">
        <v>8</v>
      </c>
      <c r="J4910">
        <v>0</v>
      </c>
      <c r="K4910" t="s">
        <v>254</v>
      </c>
      <c r="L4910" t="s">
        <v>222</v>
      </c>
    </row>
    <row r="4911" spans="1:12" x14ac:dyDescent="0.25">
      <c r="A4911">
        <v>43</v>
      </c>
      <c r="B4911" s="93">
        <v>43622</v>
      </c>
      <c r="C4911">
        <v>6</v>
      </c>
      <c r="D4911" t="s">
        <v>92</v>
      </c>
      <c r="E4911">
        <v>2019</v>
      </c>
      <c r="F4911" t="s">
        <v>22</v>
      </c>
      <c r="G4911" t="s">
        <v>36</v>
      </c>
      <c r="H4911" t="s">
        <v>659</v>
      </c>
      <c r="I4911">
        <v>8</v>
      </c>
      <c r="J4911">
        <v>0</v>
      </c>
      <c r="K4911" t="s">
        <v>254</v>
      </c>
      <c r="L4911" t="s">
        <v>222</v>
      </c>
    </row>
    <row r="4912" spans="1:12" x14ac:dyDescent="0.25">
      <c r="A4912">
        <v>43</v>
      </c>
      <c r="B4912" s="93">
        <v>43626</v>
      </c>
      <c r="C4912">
        <v>6</v>
      </c>
      <c r="D4912" t="s">
        <v>92</v>
      </c>
      <c r="E4912">
        <v>2019</v>
      </c>
      <c r="F4912" t="s">
        <v>22</v>
      </c>
      <c r="G4912" t="s">
        <v>666</v>
      </c>
      <c r="H4912" t="s">
        <v>667</v>
      </c>
      <c r="I4912">
        <v>22.88</v>
      </c>
      <c r="J4912">
        <v>0</v>
      </c>
      <c r="K4912" t="s">
        <v>254</v>
      </c>
      <c r="L4912" t="s">
        <v>34</v>
      </c>
    </row>
    <row r="4913" spans="1:12" x14ac:dyDescent="0.25">
      <c r="A4913">
        <v>43</v>
      </c>
      <c r="B4913" s="93">
        <v>43626</v>
      </c>
      <c r="C4913">
        <v>6</v>
      </c>
      <c r="D4913" t="s">
        <v>92</v>
      </c>
      <c r="E4913">
        <v>2019</v>
      </c>
      <c r="F4913" t="s">
        <v>21</v>
      </c>
      <c r="G4913" t="s">
        <v>666</v>
      </c>
      <c r="H4913" t="s">
        <v>667</v>
      </c>
      <c r="I4913">
        <v>292.72000000000003</v>
      </c>
      <c r="J4913">
        <v>0</v>
      </c>
      <c r="K4913" t="s">
        <v>254</v>
      </c>
      <c r="L4913" t="s">
        <v>34</v>
      </c>
    </row>
    <row r="4914" spans="1:12" x14ac:dyDescent="0.25">
      <c r="A4914">
        <v>43</v>
      </c>
      <c r="B4914" s="93">
        <v>43636</v>
      </c>
      <c r="C4914">
        <v>6</v>
      </c>
      <c r="D4914" t="s">
        <v>92</v>
      </c>
      <c r="E4914">
        <v>2019</v>
      </c>
      <c r="F4914" t="s">
        <v>21</v>
      </c>
      <c r="G4914" t="s">
        <v>36</v>
      </c>
      <c r="H4914" t="s">
        <v>677</v>
      </c>
      <c r="I4914">
        <v>8</v>
      </c>
      <c r="J4914">
        <v>0</v>
      </c>
      <c r="K4914" t="s">
        <v>254</v>
      </c>
      <c r="L4914" t="s">
        <v>222</v>
      </c>
    </row>
    <row r="4915" spans="1:12" x14ac:dyDescent="0.25">
      <c r="A4915">
        <v>43</v>
      </c>
      <c r="B4915" s="93">
        <v>43636</v>
      </c>
      <c r="C4915">
        <v>6</v>
      </c>
      <c r="D4915" t="s">
        <v>92</v>
      </c>
      <c r="E4915">
        <v>2019</v>
      </c>
      <c r="F4915" t="s">
        <v>22</v>
      </c>
      <c r="G4915" t="s">
        <v>36</v>
      </c>
      <c r="H4915" t="s">
        <v>677</v>
      </c>
      <c r="I4915">
        <v>8</v>
      </c>
      <c r="J4915">
        <v>0</v>
      </c>
      <c r="K4915" t="s">
        <v>254</v>
      </c>
      <c r="L4915" t="s">
        <v>222</v>
      </c>
    </row>
    <row r="4916" spans="1:12" x14ac:dyDescent="0.25">
      <c r="A4916">
        <v>43</v>
      </c>
      <c r="B4916" s="93">
        <v>43641</v>
      </c>
      <c r="C4916">
        <v>6</v>
      </c>
      <c r="D4916" t="s">
        <v>92</v>
      </c>
      <c r="E4916">
        <v>2019</v>
      </c>
      <c r="F4916" t="s">
        <v>22</v>
      </c>
      <c r="G4916" t="s">
        <v>681</v>
      </c>
      <c r="H4916" t="s">
        <v>682</v>
      </c>
      <c r="I4916">
        <v>119.39</v>
      </c>
      <c r="J4916">
        <v>0</v>
      </c>
      <c r="K4916" t="s">
        <v>254</v>
      </c>
      <c r="L4916" t="s">
        <v>34</v>
      </c>
    </row>
    <row r="4917" spans="1:12" x14ac:dyDescent="0.25">
      <c r="A4917">
        <v>43</v>
      </c>
      <c r="B4917" s="93">
        <v>43641</v>
      </c>
      <c r="C4917">
        <v>6</v>
      </c>
      <c r="D4917" t="s">
        <v>92</v>
      </c>
      <c r="E4917">
        <v>2019</v>
      </c>
      <c r="F4917" t="s">
        <v>21</v>
      </c>
      <c r="G4917" t="s">
        <v>681</v>
      </c>
      <c r="H4917" t="s">
        <v>682</v>
      </c>
      <c r="I4917">
        <v>318.88</v>
      </c>
      <c r="J4917">
        <v>0</v>
      </c>
      <c r="K4917" t="s">
        <v>254</v>
      </c>
      <c r="L4917" t="s">
        <v>34</v>
      </c>
    </row>
    <row r="4918" spans="1:12" x14ac:dyDescent="0.25">
      <c r="A4918">
        <v>44</v>
      </c>
      <c r="B4918" s="93">
        <v>43256</v>
      </c>
      <c r="C4918">
        <v>6</v>
      </c>
      <c r="D4918" t="s">
        <v>92</v>
      </c>
      <c r="E4918">
        <v>2018</v>
      </c>
      <c r="F4918" t="s">
        <v>21</v>
      </c>
      <c r="G4918" t="s">
        <v>36</v>
      </c>
      <c r="H4918" t="s">
        <v>293</v>
      </c>
      <c r="I4918">
        <v>32</v>
      </c>
      <c r="J4918">
        <v>0</v>
      </c>
      <c r="K4918" t="s">
        <v>255</v>
      </c>
      <c r="L4918" t="s">
        <v>222</v>
      </c>
    </row>
    <row r="4919" spans="1:12" x14ac:dyDescent="0.25">
      <c r="A4919">
        <v>44</v>
      </c>
      <c r="B4919" s="93">
        <v>43257</v>
      </c>
      <c r="C4919">
        <v>6</v>
      </c>
      <c r="D4919" t="s">
        <v>92</v>
      </c>
      <c r="E4919">
        <v>2018</v>
      </c>
      <c r="F4919" t="s">
        <v>21</v>
      </c>
      <c r="G4919" t="s">
        <v>36</v>
      </c>
      <c r="H4919" t="s">
        <v>297</v>
      </c>
      <c r="I4919">
        <v>8</v>
      </c>
      <c r="J4919">
        <v>0</v>
      </c>
      <c r="K4919" t="s">
        <v>255</v>
      </c>
      <c r="L4919" t="s">
        <v>222</v>
      </c>
    </row>
    <row r="4920" spans="1:12" x14ac:dyDescent="0.25">
      <c r="A4920">
        <v>44</v>
      </c>
      <c r="B4920" s="93">
        <v>43260</v>
      </c>
      <c r="C4920">
        <v>6</v>
      </c>
      <c r="D4920" t="s">
        <v>92</v>
      </c>
      <c r="E4920">
        <v>2018</v>
      </c>
      <c r="F4920" t="s">
        <v>23</v>
      </c>
      <c r="G4920" t="s">
        <v>300</v>
      </c>
      <c r="H4920" t="s">
        <v>301</v>
      </c>
      <c r="I4920">
        <v>66.569999999999993</v>
      </c>
      <c r="J4920">
        <v>0</v>
      </c>
      <c r="K4920" t="s">
        <v>255</v>
      </c>
      <c r="L4920" t="s">
        <v>34</v>
      </c>
    </row>
    <row r="4921" spans="1:12" x14ac:dyDescent="0.25">
      <c r="A4921">
        <v>44</v>
      </c>
      <c r="B4921" s="93">
        <v>43260</v>
      </c>
      <c r="C4921">
        <v>6</v>
      </c>
      <c r="D4921" t="s">
        <v>92</v>
      </c>
      <c r="E4921">
        <v>2018</v>
      </c>
      <c r="F4921" t="s">
        <v>22</v>
      </c>
      <c r="G4921" t="s">
        <v>300</v>
      </c>
      <c r="H4921" t="s">
        <v>301</v>
      </c>
      <c r="I4921">
        <v>72.03</v>
      </c>
      <c r="J4921">
        <v>0</v>
      </c>
      <c r="K4921" t="s">
        <v>255</v>
      </c>
      <c r="L4921" t="s">
        <v>34</v>
      </c>
    </row>
    <row r="4922" spans="1:12" x14ac:dyDescent="0.25">
      <c r="A4922">
        <v>44</v>
      </c>
      <c r="B4922" s="93">
        <v>43260</v>
      </c>
      <c r="C4922">
        <v>6</v>
      </c>
      <c r="D4922" t="s">
        <v>92</v>
      </c>
      <c r="E4922">
        <v>2018</v>
      </c>
      <c r="F4922" t="s">
        <v>21</v>
      </c>
      <c r="G4922" t="s">
        <v>300</v>
      </c>
      <c r="H4922" t="s">
        <v>301</v>
      </c>
      <c r="I4922">
        <v>165.96</v>
      </c>
      <c r="J4922">
        <v>0</v>
      </c>
      <c r="K4922" t="s">
        <v>255</v>
      </c>
      <c r="L4922" t="s">
        <v>34</v>
      </c>
    </row>
    <row r="4923" spans="1:12" x14ac:dyDescent="0.25">
      <c r="A4923">
        <v>44</v>
      </c>
      <c r="B4923" s="93">
        <v>43269</v>
      </c>
      <c r="C4923">
        <v>6</v>
      </c>
      <c r="D4923" t="s">
        <v>92</v>
      </c>
      <c r="E4923">
        <v>2018</v>
      </c>
      <c r="F4923" t="s">
        <v>21</v>
      </c>
      <c r="G4923" t="s">
        <v>36</v>
      </c>
      <c r="H4923" t="s">
        <v>312</v>
      </c>
      <c r="I4923">
        <v>8</v>
      </c>
      <c r="J4923">
        <v>0</v>
      </c>
      <c r="K4923" t="s">
        <v>255</v>
      </c>
      <c r="L4923" t="s">
        <v>222</v>
      </c>
    </row>
    <row r="4924" spans="1:12" x14ac:dyDescent="0.25">
      <c r="A4924">
        <v>44</v>
      </c>
      <c r="B4924" s="93">
        <v>43271</v>
      </c>
      <c r="C4924">
        <v>6</v>
      </c>
      <c r="D4924" t="s">
        <v>92</v>
      </c>
      <c r="E4924">
        <v>2018</v>
      </c>
      <c r="F4924" t="s">
        <v>23</v>
      </c>
      <c r="G4924" t="s">
        <v>36</v>
      </c>
      <c r="H4924" t="s">
        <v>316</v>
      </c>
      <c r="I4924">
        <v>8</v>
      </c>
      <c r="J4924">
        <v>0</v>
      </c>
      <c r="K4924" t="s">
        <v>255</v>
      </c>
      <c r="L4924" t="s">
        <v>222</v>
      </c>
    </row>
    <row r="4925" spans="1:12" x14ac:dyDescent="0.25">
      <c r="A4925">
        <v>44</v>
      </c>
      <c r="B4925" s="93">
        <v>43271</v>
      </c>
      <c r="C4925">
        <v>6</v>
      </c>
      <c r="D4925" t="s">
        <v>92</v>
      </c>
      <c r="E4925">
        <v>2018</v>
      </c>
      <c r="F4925" t="s">
        <v>21</v>
      </c>
      <c r="G4925" t="s">
        <v>36</v>
      </c>
      <c r="H4925" t="s">
        <v>316</v>
      </c>
      <c r="I4925">
        <v>32</v>
      </c>
      <c r="J4925">
        <v>0</v>
      </c>
      <c r="K4925" t="s">
        <v>255</v>
      </c>
      <c r="L4925" t="s">
        <v>222</v>
      </c>
    </row>
    <row r="4926" spans="1:12" x14ac:dyDescent="0.25">
      <c r="A4926">
        <v>44</v>
      </c>
      <c r="B4926" s="93">
        <v>43271</v>
      </c>
      <c r="C4926">
        <v>6</v>
      </c>
      <c r="D4926" t="s">
        <v>92</v>
      </c>
      <c r="E4926">
        <v>2018</v>
      </c>
      <c r="F4926" t="s">
        <v>23</v>
      </c>
      <c r="G4926" t="s">
        <v>58</v>
      </c>
      <c r="H4926" t="s">
        <v>316</v>
      </c>
      <c r="I4926">
        <v>35.36</v>
      </c>
      <c r="J4926">
        <v>0</v>
      </c>
      <c r="K4926" t="s">
        <v>255</v>
      </c>
      <c r="L4926" t="s">
        <v>222</v>
      </c>
    </row>
    <row r="4927" spans="1:12" x14ac:dyDescent="0.25">
      <c r="A4927">
        <v>44</v>
      </c>
      <c r="B4927" s="93">
        <v>43272</v>
      </c>
      <c r="C4927">
        <v>6</v>
      </c>
      <c r="D4927" t="s">
        <v>92</v>
      </c>
      <c r="E4927">
        <v>2018</v>
      </c>
      <c r="F4927" t="s">
        <v>21</v>
      </c>
      <c r="G4927" t="s">
        <v>36</v>
      </c>
      <c r="H4927" t="s">
        <v>317</v>
      </c>
      <c r="I4927">
        <v>8</v>
      </c>
      <c r="J4927">
        <v>0</v>
      </c>
      <c r="K4927" t="s">
        <v>255</v>
      </c>
      <c r="L4927" t="s">
        <v>222</v>
      </c>
    </row>
    <row r="4928" spans="1:12" x14ac:dyDescent="0.25">
      <c r="A4928">
        <v>44</v>
      </c>
      <c r="B4928" s="93">
        <v>43276</v>
      </c>
      <c r="C4928">
        <v>6</v>
      </c>
      <c r="D4928" t="s">
        <v>92</v>
      </c>
      <c r="E4928">
        <v>2018</v>
      </c>
      <c r="F4928" t="s">
        <v>21</v>
      </c>
      <c r="G4928" t="s">
        <v>323</v>
      </c>
      <c r="H4928" t="s">
        <v>324</v>
      </c>
      <c r="I4928">
        <v>102.96</v>
      </c>
      <c r="J4928">
        <v>0</v>
      </c>
      <c r="K4928" t="s">
        <v>255</v>
      </c>
      <c r="L4928" t="s">
        <v>34</v>
      </c>
    </row>
    <row r="4929" spans="1:12" x14ac:dyDescent="0.25">
      <c r="A4929">
        <v>44</v>
      </c>
      <c r="B4929" s="93">
        <v>43277</v>
      </c>
      <c r="C4929">
        <v>6</v>
      </c>
      <c r="D4929" t="s">
        <v>92</v>
      </c>
      <c r="E4929">
        <v>2018</v>
      </c>
      <c r="F4929" t="s">
        <v>21</v>
      </c>
      <c r="G4929" t="s">
        <v>36</v>
      </c>
      <c r="H4929" t="s">
        <v>326</v>
      </c>
      <c r="I4929">
        <v>8</v>
      </c>
      <c r="J4929">
        <v>0</v>
      </c>
      <c r="K4929" t="s">
        <v>255</v>
      </c>
      <c r="L4929" t="s">
        <v>222</v>
      </c>
    </row>
    <row r="4930" spans="1:12" x14ac:dyDescent="0.25">
      <c r="A4930">
        <v>44</v>
      </c>
      <c r="B4930" s="93">
        <v>43279</v>
      </c>
      <c r="C4930">
        <v>6</v>
      </c>
      <c r="D4930" t="s">
        <v>92</v>
      </c>
      <c r="E4930">
        <v>2018</v>
      </c>
      <c r="F4930" t="s">
        <v>22</v>
      </c>
      <c r="G4930" t="s">
        <v>36</v>
      </c>
      <c r="H4930" t="s">
        <v>329</v>
      </c>
      <c r="I4930">
        <v>8</v>
      </c>
      <c r="J4930">
        <v>0</v>
      </c>
      <c r="K4930" t="s">
        <v>255</v>
      </c>
      <c r="L4930" t="s">
        <v>222</v>
      </c>
    </row>
    <row r="4931" spans="1:12" x14ac:dyDescent="0.25">
      <c r="A4931">
        <v>44</v>
      </c>
      <c r="B4931" s="93">
        <v>43619</v>
      </c>
      <c r="C4931">
        <v>6</v>
      </c>
      <c r="D4931" t="s">
        <v>92</v>
      </c>
      <c r="E4931">
        <v>2019</v>
      </c>
      <c r="F4931" t="s">
        <v>23</v>
      </c>
      <c r="G4931" t="s">
        <v>37</v>
      </c>
      <c r="H4931" t="s">
        <v>427</v>
      </c>
      <c r="I4931">
        <v>2.25</v>
      </c>
      <c r="J4931">
        <v>0</v>
      </c>
      <c r="K4931" t="s">
        <v>255</v>
      </c>
      <c r="L4931" t="s">
        <v>35</v>
      </c>
    </row>
    <row r="4932" spans="1:12" x14ac:dyDescent="0.25">
      <c r="A4932">
        <v>44</v>
      </c>
      <c r="B4932" s="93">
        <v>43619</v>
      </c>
      <c r="C4932">
        <v>6</v>
      </c>
      <c r="D4932" t="s">
        <v>92</v>
      </c>
      <c r="E4932">
        <v>2019</v>
      </c>
      <c r="F4932" t="s">
        <v>21</v>
      </c>
      <c r="G4932" t="s">
        <v>36</v>
      </c>
      <c r="H4932" t="s">
        <v>656</v>
      </c>
      <c r="I4932">
        <v>24</v>
      </c>
      <c r="J4932">
        <v>0</v>
      </c>
      <c r="K4932" t="s">
        <v>255</v>
      </c>
      <c r="L4932" t="s">
        <v>222</v>
      </c>
    </row>
    <row r="4933" spans="1:12" x14ac:dyDescent="0.25">
      <c r="A4933">
        <v>44</v>
      </c>
      <c r="B4933" s="93">
        <v>43622</v>
      </c>
      <c r="C4933">
        <v>6</v>
      </c>
      <c r="D4933" t="s">
        <v>92</v>
      </c>
      <c r="E4933">
        <v>2019</v>
      </c>
      <c r="F4933" t="s">
        <v>21</v>
      </c>
      <c r="G4933" t="s">
        <v>36</v>
      </c>
      <c r="H4933" t="s">
        <v>659</v>
      </c>
      <c r="I4933">
        <v>16</v>
      </c>
      <c r="J4933">
        <v>0</v>
      </c>
      <c r="K4933" t="s">
        <v>255</v>
      </c>
      <c r="L4933" t="s">
        <v>222</v>
      </c>
    </row>
    <row r="4934" spans="1:12" x14ac:dyDescent="0.25">
      <c r="A4934">
        <v>44</v>
      </c>
      <c r="B4934" s="93">
        <v>43626</v>
      </c>
      <c r="C4934">
        <v>6</v>
      </c>
      <c r="D4934" t="s">
        <v>92</v>
      </c>
      <c r="E4934">
        <v>2019</v>
      </c>
      <c r="F4934" t="s">
        <v>21</v>
      </c>
      <c r="G4934" t="s">
        <v>666</v>
      </c>
      <c r="H4934" t="s">
        <v>667</v>
      </c>
      <c r="I4934">
        <v>329.75</v>
      </c>
      <c r="J4934">
        <v>0</v>
      </c>
      <c r="K4934" t="s">
        <v>255</v>
      </c>
      <c r="L4934" t="s">
        <v>34</v>
      </c>
    </row>
    <row r="4935" spans="1:12" x14ac:dyDescent="0.25">
      <c r="A4935">
        <v>44</v>
      </c>
      <c r="B4935" s="93">
        <v>43628</v>
      </c>
      <c r="C4935">
        <v>6</v>
      </c>
      <c r="D4935" t="s">
        <v>92</v>
      </c>
      <c r="E4935">
        <v>2019</v>
      </c>
      <c r="F4935" t="s">
        <v>21</v>
      </c>
      <c r="G4935" t="s">
        <v>36</v>
      </c>
      <c r="H4935" t="s">
        <v>670</v>
      </c>
      <c r="I4935">
        <v>8</v>
      </c>
      <c r="J4935">
        <v>0</v>
      </c>
      <c r="K4935" t="s">
        <v>255</v>
      </c>
      <c r="L4935" t="s">
        <v>222</v>
      </c>
    </row>
    <row r="4936" spans="1:12" x14ac:dyDescent="0.25">
      <c r="A4936">
        <v>44</v>
      </c>
      <c r="B4936" s="93">
        <v>43630</v>
      </c>
      <c r="C4936">
        <v>6</v>
      </c>
      <c r="D4936" t="s">
        <v>92</v>
      </c>
      <c r="E4936">
        <v>2019</v>
      </c>
      <c r="F4936" t="s">
        <v>21</v>
      </c>
      <c r="G4936" t="s">
        <v>36</v>
      </c>
      <c r="H4936" t="s">
        <v>672</v>
      </c>
      <c r="I4936">
        <v>24</v>
      </c>
      <c r="J4936">
        <v>0</v>
      </c>
      <c r="K4936" t="s">
        <v>255</v>
      </c>
      <c r="L4936" t="s">
        <v>222</v>
      </c>
    </row>
    <row r="4937" spans="1:12" x14ac:dyDescent="0.25">
      <c r="A4937">
        <v>44</v>
      </c>
      <c r="B4937" s="93">
        <v>43635</v>
      </c>
      <c r="C4937">
        <v>6</v>
      </c>
      <c r="D4937" t="s">
        <v>92</v>
      </c>
      <c r="E4937">
        <v>2019</v>
      </c>
      <c r="F4937" t="s">
        <v>21</v>
      </c>
      <c r="G4937" t="s">
        <v>36</v>
      </c>
      <c r="H4937" t="s">
        <v>676</v>
      </c>
      <c r="I4937">
        <v>16</v>
      </c>
      <c r="J4937">
        <v>0</v>
      </c>
      <c r="K4937" t="s">
        <v>255</v>
      </c>
      <c r="L4937" t="s">
        <v>222</v>
      </c>
    </row>
    <row r="4938" spans="1:12" x14ac:dyDescent="0.25">
      <c r="A4938">
        <v>44</v>
      </c>
      <c r="B4938" s="93">
        <v>43636</v>
      </c>
      <c r="C4938">
        <v>6</v>
      </c>
      <c r="D4938" t="s">
        <v>92</v>
      </c>
      <c r="E4938">
        <v>2019</v>
      </c>
      <c r="F4938" t="s">
        <v>21</v>
      </c>
      <c r="G4938" t="s">
        <v>36</v>
      </c>
      <c r="H4938" t="s">
        <v>677</v>
      </c>
      <c r="I4938">
        <v>16</v>
      </c>
      <c r="J4938">
        <v>0</v>
      </c>
      <c r="K4938" t="s">
        <v>255</v>
      </c>
      <c r="L4938" t="s">
        <v>222</v>
      </c>
    </row>
    <row r="4939" spans="1:12" x14ac:dyDescent="0.25">
      <c r="A4939">
        <v>44</v>
      </c>
      <c r="B4939" s="93">
        <v>43641</v>
      </c>
      <c r="C4939">
        <v>6</v>
      </c>
      <c r="D4939" t="s">
        <v>92</v>
      </c>
      <c r="E4939">
        <v>2019</v>
      </c>
      <c r="F4939" t="s">
        <v>21</v>
      </c>
      <c r="G4939" t="s">
        <v>681</v>
      </c>
      <c r="H4939" t="s">
        <v>682</v>
      </c>
      <c r="I4939">
        <v>330.73</v>
      </c>
      <c r="J4939">
        <v>0</v>
      </c>
      <c r="K4939" t="s">
        <v>255</v>
      </c>
      <c r="L4939" t="s">
        <v>34</v>
      </c>
    </row>
    <row r="4940" spans="1:12" x14ac:dyDescent="0.25">
      <c r="A4940">
        <v>44</v>
      </c>
      <c r="B4940" s="93">
        <v>43642</v>
      </c>
      <c r="C4940">
        <v>6</v>
      </c>
      <c r="D4940" t="s">
        <v>92</v>
      </c>
      <c r="E4940">
        <v>2019</v>
      </c>
      <c r="F4940" t="s">
        <v>21</v>
      </c>
      <c r="G4940" t="s">
        <v>36</v>
      </c>
      <c r="H4940" t="s">
        <v>684</v>
      </c>
      <c r="I4940">
        <v>24</v>
      </c>
      <c r="J4940">
        <v>0</v>
      </c>
      <c r="K4940" t="s">
        <v>255</v>
      </c>
      <c r="L4940" t="s">
        <v>222</v>
      </c>
    </row>
    <row r="4941" spans="1:12" x14ac:dyDescent="0.25">
      <c r="A4941">
        <v>44</v>
      </c>
      <c r="B4941" s="93">
        <v>43643</v>
      </c>
      <c r="C4941">
        <v>6</v>
      </c>
      <c r="D4941" t="s">
        <v>92</v>
      </c>
      <c r="E4941">
        <v>2019</v>
      </c>
      <c r="F4941" t="s">
        <v>21</v>
      </c>
      <c r="G4941" t="s">
        <v>36</v>
      </c>
      <c r="H4941" t="s">
        <v>685</v>
      </c>
      <c r="I4941">
        <v>16</v>
      </c>
      <c r="J4941">
        <v>0</v>
      </c>
      <c r="K4941" t="s">
        <v>255</v>
      </c>
      <c r="L4941" t="s">
        <v>222</v>
      </c>
    </row>
    <row r="4942" spans="1:12" x14ac:dyDescent="0.25">
      <c r="A4942">
        <v>45</v>
      </c>
      <c r="B4942" s="93">
        <v>43280</v>
      </c>
      <c r="C4942">
        <v>6</v>
      </c>
      <c r="D4942" t="s">
        <v>92</v>
      </c>
      <c r="E4942">
        <v>2018</v>
      </c>
      <c r="F4942" t="s">
        <v>23</v>
      </c>
      <c r="G4942" t="s">
        <v>64</v>
      </c>
      <c r="H4942" t="s">
        <v>330</v>
      </c>
      <c r="I4942">
        <v>22.75</v>
      </c>
      <c r="J4942">
        <v>0</v>
      </c>
      <c r="K4942" t="s">
        <v>731</v>
      </c>
      <c r="L4942" t="s">
        <v>64</v>
      </c>
    </row>
    <row r="4943" spans="1:12" x14ac:dyDescent="0.25">
      <c r="A4943">
        <v>45</v>
      </c>
      <c r="B4943" s="93">
        <v>43641</v>
      </c>
      <c r="C4943">
        <v>6</v>
      </c>
      <c r="D4943" t="s">
        <v>92</v>
      </c>
      <c r="E4943">
        <v>2019</v>
      </c>
      <c r="F4943" t="s">
        <v>23</v>
      </c>
      <c r="G4943" t="s">
        <v>63</v>
      </c>
      <c r="H4943" t="s">
        <v>683</v>
      </c>
      <c r="I4943">
        <v>52.06</v>
      </c>
      <c r="J4943">
        <v>0</v>
      </c>
      <c r="K4943" t="s">
        <v>731</v>
      </c>
      <c r="L4943" t="s">
        <v>64</v>
      </c>
    </row>
    <row r="4944" spans="1:12" x14ac:dyDescent="0.25">
      <c r="A4944">
        <v>45</v>
      </c>
      <c r="B4944" s="93">
        <v>43641</v>
      </c>
      <c r="C4944">
        <v>6</v>
      </c>
      <c r="D4944" t="s">
        <v>92</v>
      </c>
      <c r="E4944">
        <v>2019</v>
      </c>
      <c r="F4944" t="s">
        <v>23</v>
      </c>
      <c r="G4944" t="s">
        <v>64</v>
      </c>
      <c r="H4944" t="s">
        <v>683</v>
      </c>
      <c r="I4944">
        <v>72.459999999999994</v>
      </c>
      <c r="J4944">
        <v>0</v>
      </c>
      <c r="K4944" t="s">
        <v>731</v>
      </c>
      <c r="L4944" t="s">
        <v>64</v>
      </c>
    </row>
    <row r="4945" spans="1:12" x14ac:dyDescent="0.25">
      <c r="A4945">
        <v>46</v>
      </c>
      <c r="B4945" s="93">
        <v>43252</v>
      </c>
      <c r="C4945">
        <v>6</v>
      </c>
      <c r="D4945" t="s">
        <v>92</v>
      </c>
      <c r="E4945">
        <v>2018</v>
      </c>
      <c r="F4945" t="s">
        <v>21</v>
      </c>
      <c r="G4945" t="s">
        <v>36</v>
      </c>
      <c r="H4945" t="s">
        <v>289</v>
      </c>
      <c r="I4945">
        <v>24</v>
      </c>
      <c r="J4945">
        <v>0</v>
      </c>
      <c r="K4945" t="s">
        <v>256</v>
      </c>
      <c r="L4945" t="s">
        <v>222</v>
      </c>
    </row>
    <row r="4946" spans="1:12" x14ac:dyDescent="0.25">
      <c r="A4946">
        <v>46</v>
      </c>
      <c r="B4946" s="93">
        <v>43253</v>
      </c>
      <c r="C4946">
        <v>6</v>
      </c>
      <c r="D4946" t="s">
        <v>92</v>
      </c>
      <c r="E4946">
        <v>2018</v>
      </c>
      <c r="F4946" t="s">
        <v>21</v>
      </c>
      <c r="G4946" t="s">
        <v>36</v>
      </c>
      <c r="H4946" t="s">
        <v>291</v>
      </c>
      <c r="I4946">
        <v>8</v>
      </c>
      <c r="J4946">
        <v>0</v>
      </c>
      <c r="K4946" t="s">
        <v>256</v>
      </c>
      <c r="L4946" t="s">
        <v>222</v>
      </c>
    </row>
    <row r="4947" spans="1:12" x14ac:dyDescent="0.25">
      <c r="A4947">
        <v>46</v>
      </c>
      <c r="B4947" s="93">
        <v>43253</v>
      </c>
      <c r="C4947">
        <v>6</v>
      </c>
      <c r="D4947" t="s">
        <v>92</v>
      </c>
      <c r="E4947">
        <v>2018</v>
      </c>
      <c r="F4947" t="s">
        <v>22</v>
      </c>
      <c r="G4947" t="s">
        <v>36</v>
      </c>
      <c r="H4947" t="s">
        <v>291</v>
      </c>
      <c r="I4947">
        <v>8</v>
      </c>
      <c r="J4947">
        <v>0</v>
      </c>
      <c r="K4947" t="s">
        <v>256</v>
      </c>
      <c r="L4947" t="s">
        <v>222</v>
      </c>
    </row>
    <row r="4948" spans="1:12" x14ac:dyDescent="0.25">
      <c r="A4948">
        <v>46</v>
      </c>
      <c r="B4948" s="93">
        <v>43257</v>
      </c>
      <c r="C4948">
        <v>6</v>
      </c>
      <c r="D4948" t="s">
        <v>92</v>
      </c>
      <c r="E4948">
        <v>2018</v>
      </c>
      <c r="F4948" t="s">
        <v>21</v>
      </c>
      <c r="G4948" t="s">
        <v>36</v>
      </c>
      <c r="H4948" t="s">
        <v>297</v>
      </c>
      <c r="I4948">
        <v>8</v>
      </c>
      <c r="J4948">
        <v>0</v>
      </c>
      <c r="K4948" t="s">
        <v>256</v>
      </c>
      <c r="L4948" t="s">
        <v>222</v>
      </c>
    </row>
    <row r="4949" spans="1:12" x14ac:dyDescent="0.25">
      <c r="A4949">
        <v>46</v>
      </c>
      <c r="B4949" s="93">
        <v>43257</v>
      </c>
      <c r="C4949">
        <v>6</v>
      </c>
      <c r="D4949" t="s">
        <v>92</v>
      </c>
      <c r="E4949">
        <v>2018</v>
      </c>
      <c r="F4949" t="s">
        <v>22</v>
      </c>
      <c r="G4949" t="s">
        <v>36</v>
      </c>
      <c r="H4949" t="s">
        <v>297</v>
      </c>
      <c r="I4949">
        <v>8</v>
      </c>
      <c r="J4949">
        <v>0</v>
      </c>
      <c r="K4949" t="s">
        <v>256</v>
      </c>
      <c r="L4949" t="s">
        <v>222</v>
      </c>
    </row>
    <row r="4950" spans="1:12" x14ac:dyDescent="0.25">
      <c r="A4950">
        <v>46</v>
      </c>
      <c r="B4950" s="93">
        <v>43260</v>
      </c>
      <c r="C4950">
        <v>6</v>
      </c>
      <c r="D4950" t="s">
        <v>92</v>
      </c>
      <c r="E4950">
        <v>2018</v>
      </c>
      <c r="F4950" t="s">
        <v>22</v>
      </c>
      <c r="G4950" t="s">
        <v>300</v>
      </c>
      <c r="H4950" t="s">
        <v>301</v>
      </c>
      <c r="I4950">
        <v>28.84</v>
      </c>
      <c r="J4950">
        <v>0</v>
      </c>
      <c r="K4950" t="s">
        <v>256</v>
      </c>
      <c r="L4950" t="s">
        <v>34</v>
      </c>
    </row>
    <row r="4951" spans="1:12" x14ac:dyDescent="0.25">
      <c r="A4951">
        <v>46</v>
      </c>
      <c r="B4951" s="93">
        <v>43260</v>
      </c>
      <c r="C4951">
        <v>6</v>
      </c>
      <c r="D4951" t="s">
        <v>92</v>
      </c>
      <c r="E4951">
        <v>2018</v>
      </c>
      <c r="F4951" t="s">
        <v>23</v>
      </c>
      <c r="G4951" t="s">
        <v>300</v>
      </c>
      <c r="H4951" t="s">
        <v>301</v>
      </c>
      <c r="I4951">
        <v>42.85</v>
      </c>
      <c r="J4951">
        <v>0</v>
      </c>
      <c r="K4951" t="s">
        <v>256</v>
      </c>
      <c r="L4951" t="s">
        <v>34</v>
      </c>
    </row>
    <row r="4952" spans="1:12" x14ac:dyDescent="0.25">
      <c r="A4952">
        <v>46</v>
      </c>
      <c r="B4952" s="93">
        <v>43260</v>
      </c>
      <c r="C4952">
        <v>6</v>
      </c>
      <c r="D4952" t="s">
        <v>92</v>
      </c>
      <c r="E4952">
        <v>2018</v>
      </c>
      <c r="F4952" t="s">
        <v>21</v>
      </c>
      <c r="G4952" t="s">
        <v>300</v>
      </c>
      <c r="H4952" t="s">
        <v>301</v>
      </c>
      <c r="I4952">
        <v>109.68</v>
      </c>
      <c r="J4952">
        <v>0</v>
      </c>
      <c r="K4952" t="s">
        <v>256</v>
      </c>
      <c r="L4952" t="s">
        <v>34</v>
      </c>
    </row>
    <row r="4953" spans="1:12" x14ac:dyDescent="0.25">
      <c r="A4953">
        <v>46</v>
      </c>
      <c r="B4953" s="93">
        <v>43262</v>
      </c>
      <c r="C4953">
        <v>6</v>
      </c>
      <c r="D4953" t="s">
        <v>92</v>
      </c>
      <c r="E4953">
        <v>2018</v>
      </c>
      <c r="F4953" t="s">
        <v>22</v>
      </c>
      <c r="G4953" t="s">
        <v>36</v>
      </c>
      <c r="H4953" t="s">
        <v>302</v>
      </c>
      <c r="I4953">
        <v>32</v>
      </c>
      <c r="J4953">
        <v>0</v>
      </c>
      <c r="K4953" t="s">
        <v>256</v>
      </c>
      <c r="L4953" t="s">
        <v>222</v>
      </c>
    </row>
    <row r="4954" spans="1:12" x14ac:dyDescent="0.25">
      <c r="A4954">
        <v>46</v>
      </c>
      <c r="B4954" s="93">
        <v>43266</v>
      </c>
      <c r="C4954">
        <v>6</v>
      </c>
      <c r="D4954" t="s">
        <v>92</v>
      </c>
      <c r="E4954">
        <v>2018</v>
      </c>
      <c r="F4954" t="s">
        <v>21</v>
      </c>
      <c r="G4954" t="s">
        <v>36</v>
      </c>
      <c r="H4954" t="s">
        <v>308</v>
      </c>
      <c r="I4954">
        <v>8</v>
      </c>
      <c r="J4954">
        <v>0</v>
      </c>
      <c r="K4954" t="s">
        <v>256</v>
      </c>
      <c r="L4954" t="s">
        <v>222</v>
      </c>
    </row>
    <row r="4955" spans="1:12" x14ac:dyDescent="0.25">
      <c r="A4955">
        <v>46</v>
      </c>
      <c r="B4955" s="93">
        <v>43266</v>
      </c>
      <c r="C4955">
        <v>6</v>
      </c>
      <c r="D4955" t="s">
        <v>92</v>
      </c>
      <c r="E4955">
        <v>2018</v>
      </c>
      <c r="F4955" t="s">
        <v>22</v>
      </c>
      <c r="G4955" t="s">
        <v>36</v>
      </c>
      <c r="H4955" t="s">
        <v>308</v>
      </c>
      <c r="I4955">
        <v>8</v>
      </c>
      <c r="J4955">
        <v>0</v>
      </c>
      <c r="K4955" t="s">
        <v>256</v>
      </c>
      <c r="L4955" t="s">
        <v>222</v>
      </c>
    </row>
    <row r="4956" spans="1:12" x14ac:dyDescent="0.25">
      <c r="A4956">
        <v>46</v>
      </c>
      <c r="B4956" s="93">
        <v>43269</v>
      </c>
      <c r="C4956">
        <v>6</v>
      </c>
      <c r="D4956" t="s">
        <v>92</v>
      </c>
      <c r="E4956">
        <v>2018</v>
      </c>
      <c r="F4956" t="s">
        <v>21</v>
      </c>
      <c r="G4956" t="s">
        <v>36</v>
      </c>
      <c r="H4956" t="s">
        <v>312</v>
      </c>
      <c r="I4956">
        <v>24</v>
      </c>
      <c r="J4956">
        <v>0</v>
      </c>
      <c r="K4956" t="s">
        <v>256</v>
      </c>
      <c r="L4956" t="s">
        <v>222</v>
      </c>
    </row>
    <row r="4957" spans="1:12" x14ac:dyDescent="0.25">
      <c r="A4957">
        <v>46</v>
      </c>
      <c r="B4957" s="93">
        <v>43271</v>
      </c>
      <c r="C4957">
        <v>6</v>
      </c>
      <c r="D4957" t="s">
        <v>92</v>
      </c>
      <c r="E4957">
        <v>2018</v>
      </c>
      <c r="F4957" t="s">
        <v>21</v>
      </c>
      <c r="G4957" t="s">
        <v>36</v>
      </c>
      <c r="H4957" t="s">
        <v>316</v>
      </c>
      <c r="I4957">
        <v>8</v>
      </c>
      <c r="J4957">
        <v>0</v>
      </c>
      <c r="K4957" t="s">
        <v>256</v>
      </c>
      <c r="L4957" t="s">
        <v>222</v>
      </c>
    </row>
    <row r="4958" spans="1:12" x14ac:dyDescent="0.25">
      <c r="A4958">
        <v>46</v>
      </c>
      <c r="B4958" s="93">
        <v>43271</v>
      </c>
      <c r="C4958">
        <v>6</v>
      </c>
      <c r="D4958" t="s">
        <v>92</v>
      </c>
      <c r="E4958">
        <v>2018</v>
      </c>
      <c r="F4958" t="s">
        <v>23</v>
      </c>
      <c r="G4958" t="s">
        <v>63</v>
      </c>
      <c r="H4958" t="s">
        <v>316</v>
      </c>
      <c r="I4958">
        <v>86.92</v>
      </c>
      <c r="J4958">
        <v>0</v>
      </c>
      <c r="K4958" t="s">
        <v>256</v>
      </c>
      <c r="L4958" t="s">
        <v>64</v>
      </c>
    </row>
    <row r="4959" spans="1:12" x14ac:dyDescent="0.25">
      <c r="A4959">
        <v>46</v>
      </c>
      <c r="B4959" s="93">
        <v>43276</v>
      </c>
      <c r="C4959">
        <v>6</v>
      </c>
      <c r="D4959" t="s">
        <v>92</v>
      </c>
      <c r="E4959">
        <v>2018</v>
      </c>
      <c r="F4959" t="s">
        <v>22</v>
      </c>
      <c r="G4959" t="s">
        <v>323</v>
      </c>
      <c r="H4959" t="s">
        <v>324</v>
      </c>
      <c r="I4959">
        <v>24.94</v>
      </c>
      <c r="J4959">
        <v>0</v>
      </c>
      <c r="K4959" t="s">
        <v>256</v>
      </c>
      <c r="L4959" t="s">
        <v>34</v>
      </c>
    </row>
    <row r="4960" spans="1:12" x14ac:dyDescent="0.25">
      <c r="A4960">
        <v>46</v>
      </c>
      <c r="B4960" s="93">
        <v>43276</v>
      </c>
      <c r="C4960">
        <v>6</v>
      </c>
      <c r="D4960" t="s">
        <v>92</v>
      </c>
      <c r="E4960">
        <v>2018</v>
      </c>
      <c r="F4960" t="s">
        <v>21</v>
      </c>
      <c r="G4960" t="s">
        <v>323</v>
      </c>
      <c r="H4960" t="s">
        <v>324</v>
      </c>
      <c r="I4960">
        <v>68.73</v>
      </c>
      <c r="J4960">
        <v>0</v>
      </c>
      <c r="K4960" t="s">
        <v>256</v>
      </c>
      <c r="L4960" t="s">
        <v>34</v>
      </c>
    </row>
    <row r="4961" spans="1:12" x14ac:dyDescent="0.25">
      <c r="A4961">
        <v>46</v>
      </c>
      <c r="B4961" s="93">
        <v>43279</v>
      </c>
      <c r="C4961">
        <v>6</v>
      </c>
      <c r="D4961" t="s">
        <v>92</v>
      </c>
      <c r="E4961">
        <v>2018</v>
      </c>
      <c r="F4961" t="s">
        <v>22</v>
      </c>
      <c r="G4961" t="s">
        <v>36</v>
      </c>
      <c r="H4961" t="s">
        <v>329</v>
      </c>
      <c r="I4961">
        <v>8</v>
      </c>
      <c r="J4961">
        <v>0</v>
      </c>
      <c r="K4961" t="s">
        <v>256</v>
      </c>
      <c r="L4961" t="s">
        <v>222</v>
      </c>
    </row>
    <row r="4962" spans="1:12" x14ac:dyDescent="0.25">
      <c r="A4962">
        <v>46</v>
      </c>
      <c r="B4962" s="93">
        <v>43617</v>
      </c>
      <c r="C4962">
        <v>6</v>
      </c>
      <c r="D4962" t="s">
        <v>92</v>
      </c>
      <c r="E4962">
        <v>2019</v>
      </c>
      <c r="F4962" t="s">
        <v>21</v>
      </c>
      <c r="G4962" t="s">
        <v>36</v>
      </c>
      <c r="H4962" t="s">
        <v>655</v>
      </c>
      <c r="I4962">
        <v>56</v>
      </c>
      <c r="J4962">
        <v>0</v>
      </c>
      <c r="K4962" t="s">
        <v>256</v>
      </c>
      <c r="L4962" t="s">
        <v>222</v>
      </c>
    </row>
    <row r="4963" spans="1:12" x14ac:dyDescent="0.25">
      <c r="A4963">
        <v>46</v>
      </c>
      <c r="B4963" s="93">
        <v>43619</v>
      </c>
      <c r="C4963">
        <v>6</v>
      </c>
      <c r="D4963" t="s">
        <v>92</v>
      </c>
      <c r="E4963">
        <v>2019</v>
      </c>
      <c r="F4963" t="s">
        <v>21</v>
      </c>
      <c r="G4963" t="s">
        <v>36</v>
      </c>
      <c r="H4963" t="s">
        <v>656</v>
      </c>
      <c r="I4963">
        <v>24</v>
      </c>
      <c r="J4963">
        <v>0</v>
      </c>
      <c r="K4963" t="s">
        <v>256</v>
      </c>
      <c r="L4963" t="s">
        <v>222</v>
      </c>
    </row>
    <row r="4964" spans="1:12" x14ac:dyDescent="0.25">
      <c r="A4964">
        <v>46</v>
      </c>
      <c r="B4964" s="93">
        <v>43622</v>
      </c>
      <c r="C4964">
        <v>6</v>
      </c>
      <c r="D4964" t="s">
        <v>92</v>
      </c>
      <c r="E4964">
        <v>2019</v>
      </c>
      <c r="F4964" t="s">
        <v>23</v>
      </c>
      <c r="G4964" t="s">
        <v>65</v>
      </c>
      <c r="H4964" t="s">
        <v>659</v>
      </c>
      <c r="I4964">
        <v>12</v>
      </c>
      <c r="J4964">
        <v>0</v>
      </c>
      <c r="K4964" t="s">
        <v>256</v>
      </c>
      <c r="L4964" t="s">
        <v>35</v>
      </c>
    </row>
    <row r="4965" spans="1:12" x14ac:dyDescent="0.25">
      <c r="A4965">
        <v>46</v>
      </c>
      <c r="B4965" s="93">
        <v>43623</v>
      </c>
      <c r="C4965">
        <v>6</v>
      </c>
      <c r="D4965" t="s">
        <v>92</v>
      </c>
      <c r="E4965">
        <v>2019</v>
      </c>
      <c r="F4965" t="s">
        <v>22</v>
      </c>
      <c r="G4965" t="s">
        <v>36</v>
      </c>
      <c r="H4965" t="s">
        <v>663</v>
      </c>
      <c r="I4965">
        <v>8</v>
      </c>
      <c r="J4965">
        <v>0</v>
      </c>
      <c r="K4965" t="s">
        <v>256</v>
      </c>
      <c r="L4965" t="s">
        <v>222</v>
      </c>
    </row>
    <row r="4966" spans="1:12" x14ac:dyDescent="0.25">
      <c r="A4966">
        <v>46</v>
      </c>
      <c r="B4966" s="93">
        <v>43626</v>
      </c>
      <c r="C4966">
        <v>6</v>
      </c>
      <c r="D4966" t="s">
        <v>92</v>
      </c>
      <c r="E4966">
        <v>2019</v>
      </c>
      <c r="F4966" t="s">
        <v>23</v>
      </c>
      <c r="G4966" t="s">
        <v>63</v>
      </c>
      <c r="H4966" t="s">
        <v>665</v>
      </c>
      <c r="I4966">
        <v>50.97</v>
      </c>
      <c r="J4966">
        <v>0</v>
      </c>
      <c r="K4966" t="s">
        <v>256</v>
      </c>
      <c r="L4966" t="s">
        <v>64</v>
      </c>
    </row>
    <row r="4967" spans="1:12" x14ac:dyDescent="0.25">
      <c r="A4967">
        <v>46</v>
      </c>
      <c r="B4967" s="93">
        <v>43626</v>
      </c>
      <c r="C4967">
        <v>6</v>
      </c>
      <c r="D4967" t="s">
        <v>92</v>
      </c>
      <c r="E4967">
        <v>2019</v>
      </c>
      <c r="F4967" t="s">
        <v>23</v>
      </c>
      <c r="G4967" t="s">
        <v>666</v>
      </c>
      <c r="H4967" t="s">
        <v>667</v>
      </c>
      <c r="I4967">
        <v>95.62</v>
      </c>
      <c r="J4967">
        <v>0</v>
      </c>
      <c r="K4967" t="s">
        <v>256</v>
      </c>
      <c r="L4967" t="s">
        <v>34</v>
      </c>
    </row>
    <row r="4968" spans="1:12" x14ac:dyDescent="0.25">
      <c r="A4968">
        <v>46</v>
      </c>
      <c r="B4968" s="93">
        <v>43626</v>
      </c>
      <c r="C4968">
        <v>6</v>
      </c>
      <c r="D4968" t="s">
        <v>92</v>
      </c>
      <c r="E4968">
        <v>2019</v>
      </c>
      <c r="F4968" t="s">
        <v>21</v>
      </c>
      <c r="G4968" t="s">
        <v>666</v>
      </c>
      <c r="H4968" t="s">
        <v>667</v>
      </c>
      <c r="I4968">
        <v>216.64</v>
      </c>
      <c r="J4968">
        <v>0</v>
      </c>
      <c r="K4968" t="s">
        <v>256</v>
      </c>
      <c r="L4968" t="s">
        <v>34</v>
      </c>
    </row>
    <row r="4969" spans="1:12" x14ac:dyDescent="0.25">
      <c r="A4969">
        <v>46</v>
      </c>
      <c r="B4969" s="93">
        <v>43629</v>
      </c>
      <c r="C4969">
        <v>6</v>
      </c>
      <c r="D4969" t="s">
        <v>92</v>
      </c>
      <c r="E4969">
        <v>2019</v>
      </c>
      <c r="F4969" t="s">
        <v>21</v>
      </c>
      <c r="G4969" t="s">
        <v>36</v>
      </c>
      <c r="H4969" t="s">
        <v>671</v>
      </c>
      <c r="I4969">
        <v>8</v>
      </c>
      <c r="J4969">
        <v>0</v>
      </c>
      <c r="K4969" t="s">
        <v>256</v>
      </c>
      <c r="L4969" t="s">
        <v>222</v>
      </c>
    </row>
    <row r="4970" spans="1:12" x14ac:dyDescent="0.25">
      <c r="A4970">
        <v>46</v>
      </c>
      <c r="B4970" s="93">
        <v>43633</v>
      </c>
      <c r="C4970">
        <v>6</v>
      </c>
      <c r="D4970" t="s">
        <v>92</v>
      </c>
      <c r="E4970">
        <v>2019</v>
      </c>
      <c r="F4970" t="s">
        <v>21</v>
      </c>
      <c r="G4970" t="s">
        <v>36</v>
      </c>
      <c r="H4970" t="s">
        <v>674</v>
      </c>
      <c r="I4970">
        <v>24</v>
      </c>
      <c r="J4970">
        <v>0</v>
      </c>
      <c r="K4970" t="s">
        <v>256</v>
      </c>
      <c r="L4970" t="s">
        <v>222</v>
      </c>
    </row>
    <row r="4971" spans="1:12" x14ac:dyDescent="0.25">
      <c r="A4971">
        <v>46</v>
      </c>
      <c r="B4971" s="93">
        <v>43635</v>
      </c>
      <c r="C4971">
        <v>6</v>
      </c>
      <c r="D4971" t="s">
        <v>92</v>
      </c>
      <c r="E4971">
        <v>2019</v>
      </c>
      <c r="F4971" t="s">
        <v>21</v>
      </c>
      <c r="G4971" t="s">
        <v>36</v>
      </c>
      <c r="H4971" t="s">
        <v>676</v>
      </c>
      <c r="I4971">
        <v>8</v>
      </c>
      <c r="J4971">
        <v>0</v>
      </c>
      <c r="K4971" t="s">
        <v>256</v>
      </c>
      <c r="L4971" t="s">
        <v>222</v>
      </c>
    </row>
    <row r="4972" spans="1:12" x14ac:dyDescent="0.25">
      <c r="A4972">
        <v>46</v>
      </c>
      <c r="B4972" s="93">
        <v>43636</v>
      </c>
      <c r="C4972">
        <v>6</v>
      </c>
      <c r="D4972" t="s">
        <v>92</v>
      </c>
      <c r="E4972">
        <v>2019</v>
      </c>
      <c r="F4972" t="s">
        <v>21</v>
      </c>
      <c r="G4972" t="s">
        <v>36</v>
      </c>
      <c r="H4972" t="s">
        <v>677</v>
      </c>
      <c r="I4972">
        <v>8</v>
      </c>
      <c r="J4972">
        <v>0</v>
      </c>
      <c r="K4972" t="s">
        <v>256</v>
      </c>
      <c r="L4972" t="s">
        <v>222</v>
      </c>
    </row>
    <row r="4973" spans="1:12" x14ac:dyDescent="0.25">
      <c r="A4973">
        <v>46</v>
      </c>
      <c r="B4973" s="93">
        <v>43636</v>
      </c>
      <c r="C4973">
        <v>6</v>
      </c>
      <c r="D4973" t="s">
        <v>92</v>
      </c>
      <c r="E4973">
        <v>2019</v>
      </c>
      <c r="F4973" t="s">
        <v>23</v>
      </c>
      <c r="G4973" t="s">
        <v>65</v>
      </c>
      <c r="H4973" t="s">
        <v>677</v>
      </c>
      <c r="I4973">
        <v>12</v>
      </c>
      <c r="J4973">
        <v>0</v>
      </c>
      <c r="K4973" t="s">
        <v>256</v>
      </c>
      <c r="L4973" t="s">
        <v>35</v>
      </c>
    </row>
    <row r="4974" spans="1:12" x14ac:dyDescent="0.25">
      <c r="A4974">
        <v>46</v>
      </c>
      <c r="B4974" s="93">
        <v>43637</v>
      </c>
      <c r="C4974">
        <v>6</v>
      </c>
      <c r="D4974" t="s">
        <v>92</v>
      </c>
      <c r="E4974">
        <v>2019</v>
      </c>
      <c r="F4974" t="s">
        <v>21</v>
      </c>
      <c r="G4974" t="s">
        <v>36</v>
      </c>
      <c r="H4974" t="s">
        <v>678</v>
      </c>
      <c r="I4974">
        <v>8</v>
      </c>
      <c r="J4974">
        <v>0</v>
      </c>
      <c r="K4974" t="s">
        <v>256</v>
      </c>
      <c r="L4974" t="s">
        <v>222</v>
      </c>
    </row>
    <row r="4975" spans="1:12" x14ac:dyDescent="0.25">
      <c r="A4975">
        <v>46</v>
      </c>
      <c r="B4975" s="93">
        <v>43638</v>
      </c>
      <c r="C4975">
        <v>6</v>
      </c>
      <c r="D4975" t="s">
        <v>92</v>
      </c>
      <c r="E4975">
        <v>2019</v>
      </c>
      <c r="F4975" t="s">
        <v>21</v>
      </c>
      <c r="G4975" t="s">
        <v>36</v>
      </c>
      <c r="H4975" t="s">
        <v>679</v>
      </c>
      <c r="I4975">
        <v>8</v>
      </c>
      <c r="J4975">
        <v>0</v>
      </c>
      <c r="K4975" t="s">
        <v>256</v>
      </c>
      <c r="L4975" t="s">
        <v>222</v>
      </c>
    </row>
    <row r="4976" spans="1:12" x14ac:dyDescent="0.25">
      <c r="A4976">
        <v>46</v>
      </c>
      <c r="B4976" s="93">
        <v>43638</v>
      </c>
      <c r="C4976">
        <v>6</v>
      </c>
      <c r="D4976" t="s">
        <v>92</v>
      </c>
      <c r="E4976">
        <v>2019</v>
      </c>
      <c r="F4976" t="s">
        <v>22</v>
      </c>
      <c r="G4976" t="s">
        <v>36</v>
      </c>
      <c r="H4976" t="s">
        <v>679</v>
      </c>
      <c r="I4976">
        <v>8</v>
      </c>
      <c r="J4976">
        <v>0</v>
      </c>
      <c r="K4976" t="s">
        <v>256</v>
      </c>
      <c r="L4976" t="s">
        <v>222</v>
      </c>
    </row>
    <row r="4977" spans="1:12" x14ac:dyDescent="0.25">
      <c r="A4977">
        <v>46</v>
      </c>
      <c r="B4977" s="93">
        <v>43641</v>
      </c>
      <c r="C4977">
        <v>6</v>
      </c>
      <c r="D4977" t="s">
        <v>92</v>
      </c>
      <c r="E4977">
        <v>2019</v>
      </c>
      <c r="F4977" t="s">
        <v>22</v>
      </c>
      <c r="G4977" t="s">
        <v>681</v>
      </c>
      <c r="H4977" t="s">
        <v>682</v>
      </c>
      <c r="I4977">
        <v>24.18</v>
      </c>
      <c r="J4977">
        <v>0</v>
      </c>
      <c r="K4977" t="s">
        <v>256</v>
      </c>
      <c r="L4977" t="s">
        <v>34</v>
      </c>
    </row>
    <row r="4978" spans="1:12" x14ac:dyDescent="0.25">
      <c r="A4978">
        <v>46</v>
      </c>
      <c r="B4978" s="93">
        <v>43641</v>
      </c>
      <c r="C4978">
        <v>6</v>
      </c>
      <c r="D4978" t="s">
        <v>92</v>
      </c>
      <c r="E4978">
        <v>2019</v>
      </c>
      <c r="F4978" t="s">
        <v>21</v>
      </c>
      <c r="G4978" t="s">
        <v>681</v>
      </c>
      <c r="H4978" t="s">
        <v>682</v>
      </c>
      <c r="I4978">
        <v>318.58999999999997</v>
      </c>
      <c r="J4978">
        <v>0</v>
      </c>
      <c r="K4978" t="s">
        <v>256</v>
      </c>
      <c r="L4978" t="s">
        <v>34</v>
      </c>
    </row>
    <row r="4979" spans="1:12" x14ac:dyDescent="0.25">
      <c r="A4979">
        <v>47</v>
      </c>
      <c r="B4979" s="93">
        <v>43619</v>
      </c>
      <c r="C4979">
        <v>6</v>
      </c>
      <c r="D4979" t="s">
        <v>92</v>
      </c>
      <c r="E4979">
        <v>2019</v>
      </c>
      <c r="F4979" t="s">
        <v>23</v>
      </c>
      <c r="G4979" t="s">
        <v>58</v>
      </c>
      <c r="H4979" t="s">
        <v>656</v>
      </c>
      <c r="I4979">
        <v>9.65</v>
      </c>
      <c r="J4979">
        <v>0</v>
      </c>
      <c r="K4979" t="s">
        <v>725</v>
      </c>
      <c r="L4979" t="s">
        <v>222</v>
      </c>
    </row>
    <row r="4980" spans="1:12" x14ac:dyDescent="0.25">
      <c r="A4980">
        <v>47</v>
      </c>
      <c r="B4980" s="93">
        <v>43643</v>
      </c>
      <c r="C4980">
        <v>6</v>
      </c>
      <c r="D4980" t="s">
        <v>92</v>
      </c>
      <c r="E4980">
        <v>2019</v>
      </c>
      <c r="F4980" t="s">
        <v>23</v>
      </c>
      <c r="G4980" t="s">
        <v>65</v>
      </c>
      <c r="H4980" t="s">
        <v>685</v>
      </c>
      <c r="I4980">
        <v>10</v>
      </c>
      <c r="J4980">
        <v>0</v>
      </c>
      <c r="K4980" t="s">
        <v>725</v>
      </c>
      <c r="L4980" t="s">
        <v>35</v>
      </c>
    </row>
    <row r="4981" spans="1:12" x14ac:dyDescent="0.25">
      <c r="A4981">
        <v>48</v>
      </c>
      <c r="B4981" s="93">
        <v>43270</v>
      </c>
      <c r="C4981">
        <v>6</v>
      </c>
      <c r="D4981" t="s">
        <v>92</v>
      </c>
      <c r="E4981">
        <v>2018</v>
      </c>
      <c r="F4981" t="s">
        <v>23</v>
      </c>
      <c r="G4981" t="s">
        <v>37</v>
      </c>
      <c r="H4981" t="s">
        <v>158</v>
      </c>
      <c r="I4981">
        <v>22</v>
      </c>
      <c r="J4981">
        <v>0</v>
      </c>
      <c r="K4981" t="s">
        <v>257</v>
      </c>
      <c r="L4981" t="s">
        <v>35</v>
      </c>
    </row>
    <row r="4982" spans="1:12" x14ac:dyDescent="0.25">
      <c r="A4982">
        <v>48</v>
      </c>
      <c r="B4982" s="93">
        <v>43271</v>
      </c>
      <c r="C4982">
        <v>6</v>
      </c>
      <c r="D4982" t="s">
        <v>92</v>
      </c>
      <c r="E4982">
        <v>2018</v>
      </c>
      <c r="F4982" t="s">
        <v>23</v>
      </c>
      <c r="G4982" t="s">
        <v>63</v>
      </c>
      <c r="H4982" t="s">
        <v>316</v>
      </c>
      <c r="I4982">
        <v>18</v>
      </c>
      <c r="J4982">
        <v>0</v>
      </c>
      <c r="K4982" t="s">
        <v>257</v>
      </c>
      <c r="L4982" t="s">
        <v>64</v>
      </c>
    </row>
    <row r="4983" spans="1:12" x14ac:dyDescent="0.25">
      <c r="A4983">
        <v>48</v>
      </c>
      <c r="B4983" s="93">
        <v>43272</v>
      </c>
      <c r="C4983">
        <v>6</v>
      </c>
      <c r="D4983" t="s">
        <v>92</v>
      </c>
      <c r="E4983">
        <v>2018</v>
      </c>
      <c r="F4983" t="s">
        <v>23</v>
      </c>
      <c r="G4983" t="s">
        <v>37</v>
      </c>
      <c r="H4983" t="s">
        <v>158</v>
      </c>
      <c r="I4983">
        <v>22</v>
      </c>
      <c r="J4983">
        <v>0</v>
      </c>
      <c r="K4983" t="s">
        <v>257</v>
      </c>
      <c r="L4983" t="s">
        <v>35</v>
      </c>
    </row>
    <row r="4984" spans="1:12" x14ac:dyDescent="0.25">
      <c r="A4984">
        <v>48</v>
      </c>
      <c r="B4984" s="93">
        <v>43278</v>
      </c>
      <c r="C4984">
        <v>6</v>
      </c>
      <c r="D4984" t="s">
        <v>92</v>
      </c>
      <c r="E4984">
        <v>2018</v>
      </c>
      <c r="F4984" t="s">
        <v>23</v>
      </c>
      <c r="G4984" t="s">
        <v>37</v>
      </c>
      <c r="H4984" t="s">
        <v>158</v>
      </c>
      <c r="I4984">
        <v>22</v>
      </c>
      <c r="J4984">
        <v>0</v>
      </c>
      <c r="K4984" t="s">
        <v>257</v>
      </c>
      <c r="L4984" t="s">
        <v>35</v>
      </c>
    </row>
    <row r="4985" spans="1:12" x14ac:dyDescent="0.25">
      <c r="A4985">
        <v>48</v>
      </c>
      <c r="B4985" s="93">
        <v>43641</v>
      </c>
      <c r="C4985">
        <v>6</v>
      </c>
      <c r="D4985" t="s">
        <v>92</v>
      </c>
      <c r="E4985">
        <v>2019</v>
      </c>
      <c r="F4985" t="s">
        <v>23</v>
      </c>
      <c r="G4985" t="s">
        <v>63</v>
      </c>
      <c r="H4985" t="s">
        <v>683</v>
      </c>
      <c r="I4985">
        <v>18</v>
      </c>
      <c r="J4985">
        <v>0</v>
      </c>
      <c r="K4985" t="s">
        <v>257</v>
      </c>
      <c r="L4985" t="s">
        <v>64</v>
      </c>
    </row>
    <row r="4986" spans="1:12" x14ac:dyDescent="0.25">
      <c r="A4986">
        <v>48</v>
      </c>
      <c r="B4986" s="93">
        <v>43643</v>
      </c>
      <c r="C4986">
        <v>6</v>
      </c>
      <c r="D4986" t="s">
        <v>92</v>
      </c>
      <c r="E4986">
        <v>2019</v>
      </c>
      <c r="F4986" t="s">
        <v>23</v>
      </c>
      <c r="G4986" t="s">
        <v>37</v>
      </c>
      <c r="H4986" t="s">
        <v>158</v>
      </c>
      <c r="I4986">
        <v>22</v>
      </c>
      <c r="J4986">
        <v>0</v>
      </c>
      <c r="K4986" t="s">
        <v>257</v>
      </c>
      <c r="L4986" t="s">
        <v>35</v>
      </c>
    </row>
    <row r="4987" spans="1:12" x14ac:dyDescent="0.25">
      <c r="A4987">
        <v>49</v>
      </c>
      <c r="B4987" s="93">
        <v>43256</v>
      </c>
      <c r="C4987">
        <v>6</v>
      </c>
      <c r="D4987" t="s">
        <v>92</v>
      </c>
      <c r="E4987">
        <v>2018</v>
      </c>
      <c r="F4987" t="s">
        <v>21</v>
      </c>
      <c r="G4987" t="s">
        <v>36</v>
      </c>
      <c r="H4987" t="s">
        <v>293</v>
      </c>
      <c r="I4987">
        <v>8</v>
      </c>
      <c r="J4987">
        <v>0</v>
      </c>
      <c r="K4987" t="s">
        <v>258</v>
      </c>
      <c r="L4987" t="s">
        <v>222</v>
      </c>
    </row>
    <row r="4988" spans="1:12" x14ac:dyDescent="0.25">
      <c r="A4988">
        <v>49</v>
      </c>
      <c r="B4988" s="93">
        <v>43260</v>
      </c>
      <c r="C4988">
        <v>6</v>
      </c>
      <c r="D4988" t="s">
        <v>92</v>
      </c>
      <c r="E4988">
        <v>2018</v>
      </c>
      <c r="F4988" t="s">
        <v>22</v>
      </c>
      <c r="G4988" t="s">
        <v>300</v>
      </c>
      <c r="H4988" t="s">
        <v>301</v>
      </c>
      <c r="I4988">
        <v>26.27</v>
      </c>
      <c r="J4988">
        <v>0</v>
      </c>
      <c r="K4988" t="s">
        <v>258</v>
      </c>
      <c r="L4988" t="s">
        <v>34</v>
      </c>
    </row>
    <row r="4989" spans="1:12" x14ac:dyDescent="0.25">
      <c r="A4989">
        <v>49</v>
      </c>
      <c r="B4989" s="93">
        <v>43260</v>
      </c>
      <c r="C4989">
        <v>6</v>
      </c>
      <c r="D4989" t="s">
        <v>92</v>
      </c>
      <c r="E4989">
        <v>2018</v>
      </c>
      <c r="F4989" t="s">
        <v>21</v>
      </c>
      <c r="G4989" t="s">
        <v>300</v>
      </c>
      <c r="H4989" t="s">
        <v>301</v>
      </c>
      <c r="I4989">
        <v>162.99</v>
      </c>
      <c r="J4989">
        <v>0</v>
      </c>
      <c r="K4989" t="s">
        <v>258</v>
      </c>
      <c r="L4989" t="s">
        <v>34</v>
      </c>
    </row>
    <row r="4990" spans="1:12" x14ac:dyDescent="0.25">
      <c r="A4990">
        <v>49</v>
      </c>
      <c r="B4990" s="93">
        <v>43264</v>
      </c>
      <c r="C4990">
        <v>6</v>
      </c>
      <c r="D4990" t="s">
        <v>92</v>
      </c>
      <c r="E4990">
        <v>2018</v>
      </c>
      <c r="F4990" t="s">
        <v>21</v>
      </c>
      <c r="G4990" t="s">
        <v>36</v>
      </c>
      <c r="H4990" t="s">
        <v>305</v>
      </c>
      <c r="I4990">
        <v>8</v>
      </c>
      <c r="J4990">
        <v>0</v>
      </c>
      <c r="K4990" t="s">
        <v>258</v>
      </c>
      <c r="L4990" t="s">
        <v>222</v>
      </c>
    </row>
    <row r="4991" spans="1:12" x14ac:dyDescent="0.25">
      <c r="A4991">
        <v>49</v>
      </c>
      <c r="B4991" s="93">
        <v>43269</v>
      </c>
      <c r="C4991">
        <v>6</v>
      </c>
      <c r="D4991" t="s">
        <v>92</v>
      </c>
      <c r="E4991">
        <v>2018</v>
      </c>
      <c r="F4991" t="s">
        <v>23</v>
      </c>
      <c r="G4991" t="s">
        <v>64</v>
      </c>
      <c r="H4991" t="s">
        <v>312</v>
      </c>
      <c r="I4991">
        <v>61.83</v>
      </c>
      <c r="J4991">
        <v>0</v>
      </c>
      <c r="K4991" t="s">
        <v>258</v>
      </c>
      <c r="L4991" t="s">
        <v>64</v>
      </c>
    </row>
    <row r="4992" spans="1:12" x14ac:dyDescent="0.25">
      <c r="A4992">
        <v>49</v>
      </c>
      <c r="B4992" s="93">
        <v>43276</v>
      </c>
      <c r="C4992">
        <v>6</v>
      </c>
      <c r="D4992" t="s">
        <v>92</v>
      </c>
      <c r="E4992">
        <v>2018</v>
      </c>
      <c r="F4992" t="s">
        <v>21</v>
      </c>
      <c r="G4992" t="s">
        <v>323</v>
      </c>
      <c r="H4992" t="s">
        <v>324</v>
      </c>
      <c r="I4992">
        <v>69.8</v>
      </c>
      <c r="J4992">
        <v>0</v>
      </c>
      <c r="K4992" t="s">
        <v>258</v>
      </c>
      <c r="L4992" t="s">
        <v>34</v>
      </c>
    </row>
    <row r="4993" spans="1:12" x14ac:dyDescent="0.25">
      <c r="A4993">
        <v>49</v>
      </c>
      <c r="B4993" s="93">
        <v>43280</v>
      </c>
      <c r="C4993">
        <v>6</v>
      </c>
      <c r="D4993" t="s">
        <v>92</v>
      </c>
      <c r="E4993">
        <v>2018</v>
      </c>
      <c r="F4993" t="s">
        <v>21</v>
      </c>
      <c r="G4993" t="s">
        <v>36</v>
      </c>
      <c r="H4993" t="s">
        <v>330</v>
      </c>
      <c r="I4993">
        <v>8</v>
      </c>
      <c r="J4993">
        <v>0</v>
      </c>
      <c r="K4993" t="s">
        <v>258</v>
      </c>
      <c r="L4993" t="s">
        <v>222</v>
      </c>
    </row>
    <row r="4994" spans="1:12" x14ac:dyDescent="0.25">
      <c r="A4994">
        <v>49</v>
      </c>
      <c r="B4994" s="93">
        <v>43617</v>
      </c>
      <c r="C4994">
        <v>6</v>
      </c>
      <c r="D4994" t="s">
        <v>92</v>
      </c>
      <c r="E4994">
        <v>2019</v>
      </c>
      <c r="F4994" t="s">
        <v>21</v>
      </c>
      <c r="G4994" t="s">
        <v>36</v>
      </c>
      <c r="H4994" t="s">
        <v>655</v>
      </c>
      <c r="I4994">
        <v>16</v>
      </c>
      <c r="J4994">
        <v>0</v>
      </c>
      <c r="K4994" t="s">
        <v>258</v>
      </c>
      <c r="L4994" t="s">
        <v>222</v>
      </c>
    </row>
    <row r="4995" spans="1:12" x14ac:dyDescent="0.25">
      <c r="A4995">
        <v>49</v>
      </c>
      <c r="B4995" s="93">
        <v>43620</v>
      </c>
      <c r="C4995">
        <v>6</v>
      </c>
      <c r="D4995" t="s">
        <v>92</v>
      </c>
      <c r="E4995">
        <v>2019</v>
      </c>
      <c r="F4995" t="s">
        <v>21</v>
      </c>
      <c r="G4995" t="s">
        <v>36</v>
      </c>
      <c r="H4995" t="s">
        <v>657</v>
      </c>
      <c r="I4995">
        <v>8</v>
      </c>
      <c r="J4995">
        <v>0</v>
      </c>
      <c r="K4995" t="s">
        <v>258</v>
      </c>
      <c r="L4995" t="s">
        <v>222</v>
      </c>
    </row>
    <row r="4996" spans="1:12" x14ac:dyDescent="0.25">
      <c r="A4996">
        <v>49</v>
      </c>
      <c r="B4996" s="93">
        <v>43623</v>
      </c>
      <c r="C4996">
        <v>6</v>
      </c>
      <c r="D4996" t="s">
        <v>92</v>
      </c>
      <c r="E4996">
        <v>2019</v>
      </c>
      <c r="F4996" t="s">
        <v>21</v>
      </c>
      <c r="G4996" t="s">
        <v>36</v>
      </c>
      <c r="H4996" t="s">
        <v>663</v>
      </c>
      <c r="I4996">
        <v>16</v>
      </c>
      <c r="J4996">
        <v>0</v>
      </c>
      <c r="K4996" t="s">
        <v>258</v>
      </c>
      <c r="L4996" t="s">
        <v>222</v>
      </c>
    </row>
    <row r="4997" spans="1:12" x14ac:dyDescent="0.25">
      <c r="A4997">
        <v>49</v>
      </c>
      <c r="B4997" s="93">
        <v>43624</v>
      </c>
      <c r="C4997">
        <v>6</v>
      </c>
      <c r="D4997" t="s">
        <v>92</v>
      </c>
      <c r="E4997">
        <v>2019</v>
      </c>
      <c r="F4997" t="s">
        <v>21</v>
      </c>
      <c r="G4997" t="s">
        <v>36</v>
      </c>
      <c r="H4997" t="s">
        <v>664</v>
      </c>
      <c r="I4997">
        <v>8</v>
      </c>
      <c r="J4997">
        <v>0</v>
      </c>
      <c r="K4997" t="s">
        <v>258</v>
      </c>
      <c r="L4997" t="s">
        <v>222</v>
      </c>
    </row>
    <row r="4998" spans="1:12" x14ac:dyDescent="0.25">
      <c r="A4998">
        <v>49</v>
      </c>
      <c r="B4998" s="93">
        <v>43626</v>
      </c>
      <c r="C4998">
        <v>6</v>
      </c>
      <c r="D4998" t="s">
        <v>92</v>
      </c>
      <c r="E4998">
        <v>2019</v>
      </c>
      <c r="F4998" t="s">
        <v>21</v>
      </c>
      <c r="G4998" t="s">
        <v>36</v>
      </c>
      <c r="H4998" t="s">
        <v>665</v>
      </c>
      <c r="I4998">
        <v>8</v>
      </c>
      <c r="J4998">
        <v>0</v>
      </c>
      <c r="K4998" t="s">
        <v>258</v>
      </c>
      <c r="L4998" t="s">
        <v>222</v>
      </c>
    </row>
    <row r="4999" spans="1:12" x14ac:dyDescent="0.25">
      <c r="A4999">
        <v>49</v>
      </c>
      <c r="B4999" s="93">
        <v>43626</v>
      </c>
      <c r="C4999">
        <v>6</v>
      </c>
      <c r="D4999" t="s">
        <v>92</v>
      </c>
      <c r="E4999">
        <v>2019</v>
      </c>
      <c r="F4999" t="s">
        <v>21</v>
      </c>
      <c r="G4999" t="s">
        <v>666</v>
      </c>
      <c r="H4999" t="s">
        <v>667</v>
      </c>
      <c r="I4999">
        <v>208.07</v>
      </c>
      <c r="J4999">
        <v>0</v>
      </c>
      <c r="K4999" t="s">
        <v>258</v>
      </c>
      <c r="L4999" t="s">
        <v>34</v>
      </c>
    </row>
    <row r="5000" spans="1:12" x14ac:dyDescent="0.25">
      <c r="A5000">
        <v>49</v>
      </c>
      <c r="B5000" s="93">
        <v>43631</v>
      </c>
      <c r="C5000">
        <v>6</v>
      </c>
      <c r="D5000" t="s">
        <v>92</v>
      </c>
      <c r="E5000">
        <v>2019</v>
      </c>
      <c r="F5000" t="s">
        <v>21</v>
      </c>
      <c r="G5000" t="s">
        <v>36</v>
      </c>
      <c r="H5000" t="s">
        <v>673</v>
      </c>
      <c r="I5000">
        <v>8</v>
      </c>
      <c r="J5000">
        <v>0</v>
      </c>
      <c r="K5000" t="s">
        <v>258</v>
      </c>
      <c r="L5000" t="s">
        <v>222</v>
      </c>
    </row>
    <row r="5001" spans="1:12" x14ac:dyDescent="0.25">
      <c r="A5001">
        <v>49</v>
      </c>
      <c r="B5001" s="93">
        <v>43631</v>
      </c>
      <c r="C5001">
        <v>6</v>
      </c>
      <c r="D5001" t="s">
        <v>92</v>
      </c>
      <c r="E5001">
        <v>2019</v>
      </c>
      <c r="F5001" t="s">
        <v>22</v>
      </c>
      <c r="G5001" t="s">
        <v>36</v>
      </c>
      <c r="H5001" t="s">
        <v>673</v>
      </c>
      <c r="I5001">
        <v>8</v>
      </c>
      <c r="J5001">
        <v>0</v>
      </c>
      <c r="K5001" t="s">
        <v>258</v>
      </c>
      <c r="L5001" t="s">
        <v>222</v>
      </c>
    </row>
    <row r="5002" spans="1:12" x14ac:dyDescent="0.25">
      <c r="A5002">
        <v>49</v>
      </c>
      <c r="B5002" s="93">
        <v>43634</v>
      </c>
      <c r="C5002">
        <v>6</v>
      </c>
      <c r="D5002" t="s">
        <v>92</v>
      </c>
      <c r="E5002">
        <v>2019</v>
      </c>
      <c r="F5002" t="s">
        <v>21</v>
      </c>
      <c r="G5002" t="s">
        <v>36</v>
      </c>
      <c r="H5002" t="s">
        <v>675</v>
      </c>
      <c r="I5002">
        <v>16</v>
      </c>
      <c r="J5002">
        <v>0</v>
      </c>
      <c r="K5002" t="s">
        <v>258</v>
      </c>
      <c r="L5002" t="s">
        <v>222</v>
      </c>
    </row>
    <row r="5003" spans="1:12" x14ac:dyDescent="0.25">
      <c r="A5003">
        <v>49</v>
      </c>
      <c r="B5003" s="93">
        <v>43637</v>
      </c>
      <c r="C5003">
        <v>6</v>
      </c>
      <c r="D5003" t="s">
        <v>92</v>
      </c>
      <c r="E5003">
        <v>2019</v>
      </c>
      <c r="F5003" t="s">
        <v>21</v>
      </c>
      <c r="G5003" t="s">
        <v>36</v>
      </c>
      <c r="H5003" t="s">
        <v>678</v>
      </c>
      <c r="I5003">
        <v>32</v>
      </c>
      <c r="J5003">
        <v>0</v>
      </c>
      <c r="K5003" t="s">
        <v>258</v>
      </c>
      <c r="L5003" t="s">
        <v>222</v>
      </c>
    </row>
    <row r="5004" spans="1:12" x14ac:dyDescent="0.25">
      <c r="A5004">
        <v>49</v>
      </c>
      <c r="B5004" s="93">
        <v>43641</v>
      </c>
      <c r="C5004">
        <v>6</v>
      </c>
      <c r="D5004" t="s">
        <v>92</v>
      </c>
      <c r="E5004">
        <v>2019</v>
      </c>
      <c r="F5004" t="s">
        <v>21</v>
      </c>
      <c r="G5004" t="s">
        <v>36</v>
      </c>
      <c r="H5004" t="s">
        <v>683</v>
      </c>
      <c r="I5004">
        <v>32</v>
      </c>
      <c r="J5004">
        <v>0</v>
      </c>
      <c r="K5004" t="s">
        <v>258</v>
      </c>
      <c r="L5004" t="s">
        <v>222</v>
      </c>
    </row>
    <row r="5005" spans="1:12" x14ac:dyDescent="0.25">
      <c r="A5005">
        <v>49</v>
      </c>
      <c r="B5005" s="93">
        <v>43641</v>
      </c>
      <c r="C5005">
        <v>6</v>
      </c>
      <c r="D5005" t="s">
        <v>92</v>
      </c>
      <c r="E5005">
        <v>2019</v>
      </c>
      <c r="F5005" t="s">
        <v>23</v>
      </c>
      <c r="G5005" t="s">
        <v>58</v>
      </c>
      <c r="H5005" t="s">
        <v>683</v>
      </c>
      <c r="I5005">
        <v>35.979999999999997</v>
      </c>
      <c r="J5005">
        <v>0</v>
      </c>
      <c r="K5005" t="s">
        <v>258</v>
      </c>
      <c r="L5005" t="s">
        <v>222</v>
      </c>
    </row>
    <row r="5006" spans="1:12" x14ac:dyDescent="0.25">
      <c r="A5006">
        <v>49</v>
      </c>
      <c r="B5006" s="93">
        <v>43641</v>
      </c>
      <c r="C5006">
        <v>6</v>
      </c>
      <c r="D5006" t="s">
        <v>92</v>
      </c>
      <c r="E5006">
        <v>2019</v>
      </c>
      <c r="F5006" t="s">
        <v>21</v>
      </c>
      <c r="G5006" t="s">
        <v>681</v>
      </c>
      <c r="H5006" t="s">
        <v>682</v>
      </c>
      <c r="I5006">
        <v>241.12</v>
      </c>
      <c r="J5006">
        <v>0</v>
      </c>
      <c r="K5006" t="s">
        <v>258</v>
      </c>
      <c r="L5006" t="s">
        <v>34</v>
      </c>
    </row>
    <row r="5007" spans="1:12" x14ac:dyDescent="0.25">
      <c r="A5007">
        <v>49</v>
      </c>
      <c r="B5007" s="93">
        <v>43642</v>
      </c>
      <c r="C5007">
        <v>6</v>
      </c>
      <c r="D5007" t="s">
        <v>92</v>
      </c>
      <c r="E5007">
        <v>2019</v>
      </c>
      <c r="F5007" t="s">
        <v>23</v>
      </c>
      <c r="G5007" t="s">
        <v>63</v>
      </c>
      <c r="H5007" t="s">
        <v>684</v>
      </c>
      <c r="I5007">
        <v>60.45</v>
      </c>
      <c r="J5007">
        <v>0</v>
      </c>
      <c r="K5007" t="s">
        <v>258</v>
      </c>
      <c r="L5007" t="s">
        <v>64</v>
      </c>
    </row>
    <row r="5008" spans="1:12" x14ac:dyDescent="0.25">
      <c r="A5008">
        <v>49</v>
      </c>
      <c r="B5008" s="93">
        <v>43643</v>
      </c>
      <c r="C5008">
        <v>6</v>
      </c>
      <c r="D5008" t="s">
        <v>92</v>
      </c>
      <c r="E5008">
        <v>2019</v>
      </c>
      <c r="F5008" t="s">
        <v>21</v>
      </c>
      <c r="G5008" t="s">
        <v>36</v>
      </c>
      <c r="H5008" t="s">
        <v>685</v>
      </c>
      <c r="I5008">
        <v>16</v>
      </c>
      <c r="J5008">
        <v>0</v>
      </c>
      <c r="K5008" t="s">
        <v>258</v>
      </c>
      <c r="L5008" t="s">
        <v>222</v>
      </c>
    </row>
    <row r="5009" spans="1:12" x14ac:dyDescent="0.25">
      <c r="A5009">
        <v>51</v>
      </c>
      <c r="B5009" s="93">
        <v>43256</v>
      </c>
      <c r="C5009">
        <v>6</v>
      </c>
      <c r="D5009" t="s">
        <v>92</v>
      </c>
      <c r="E5009">
        <v>2018</v>
      </c>
      <c r="F5009" t="s">
        <v>21</v>
      </c>
      <c r="G5009" t="s">
        <v>36</v>
      </c>
      <c r="H5009" t="s">
        <v>293</v>
      </c>
      <c r="I5009">
        <v>40</v>
      </c>
      <c r="J5009">
        <v>0</v>
      </c>
      <c r="K5009" t="s">
        <v>259</v>
      </c>
      <c r="L5009" t="s">
        <v>222</v>
      </c>
    </row>
    <row r="5010" spans="1:12" x14ac:dyDescent="0.25">
      <c r="A5010">
        <v>51</v>
      </c>
      <c r="B5010" s="93">
        <v>43259</v>
      </c>
      <c r="C5010">
        <v>6</v>
      </c>
      <c r="D5010" t="s">
        <v>92</v>
      </c>
      <c r="E5010">
        <v>2018</v>
      </c>
      <c r="F5010" t="s">
        <v>23</v>
      </c>
      <c r="G5010" t="s">
        <v>37</v>
      </c>
      <c r="H5010" t="s">
        <v>150</v>
      </c>
      <c r="I5010">
        <v>6.6</v>
      </c>
      <c r="J5010">
        <v>0</v>
      </c>
      <c r="K5010" t="s">
        <v>259</v>
      </c>
      <c r="L5010" t="s">
        <v>35</v>
      </c>
    </row>
    <row r="5011" spans="1:12" x14ac:dyDescent="0.25">
      <c r="A5011">
        <v>51</v>
      </c>
      <c r="B5011" s="93">
        <v>43260</v>
      </c>
      <c r="C5011">
        <v>6</v>
      </c>
      <c r="D5011" t="s">
        <v>92</v>
      </c>
      <c r="E5011">
        <v>2018</v>
      </c>
      <c r="F5011" t="s">
        <v>23</v>
      </c>
      <c r="G5011" t="s">
        <v>300</v>
      </c>
      <c r="H5011" t="s">
        <v>301</v>
      </c>
      <c r="I5011">
        <v>36.020000000000003</v>
      </c>
      <c r="J5011">
        <v>0</v>
      </c>
      <c r="K5011" t="s">
        <v>259</v>
      </c>
      <c r="L5011" t="s">
        <v>34</v>
      </c>
    </row>
    <row r="5012" spans="1:12" x14ac:dyDescent="0.25">
      <c r="A5012">
        <v>51</v>
      </c>
      <c r="B5012" s="93">
        <v>43260</v>
      </c>
      <c r="C5012">
        <v>6</v>
      </c>
      <c r="D5012" t="s">
        <v>92</v>
      </c>
      <c r="E5012">
        <v>2018</v>
      </c>
      <c r="F5012" t="s">
        <v>22</v>
      </c>
      <c r="G5012" t="s">
        <v>300</v>
      </c>
      <c r="H5012" t="s">
        <v>301</v>
      </c>
      <c r="I5012">
        <v>74.63</v>
      </c>
      <c r="J5012">
        <v>0</v>
      </c>
      <c r="K5012" t="s">
        <v>259</v>
      </c>
      <c r="L5012" t="s">
        <v>34</v>
      </c>
    </row>
    <row r="5013" spans="1:12" x14ac:dyDescent="0.25">
      <c r="A5013">
        <v>51</v>
      </c>
      <c r="B5013" s="93">
        <v>43260</v>
      </c>
      <c r="C5013">
        <v>6</v>
      </c>
      <c r="D5013" t="s">
        <v>92</v>
      </c>
      <c r="E5013">
        <v>2018</v>
      </c>
      <c r="F5013" t="s">
        <v>21</v>
      </c>
      <c r="G5013" t="s">
        <v>300</v>
      </c>
      <c r="H5013" t="s">
        <v>301</v>
      </c>
      <c r="I5013">
        <v>224.45</v>
      </c>
      <c r="J5013">
        <v>0</v>
      </c>
      <c r="K5013" t="s">
        <v>259</v>
      </c>
      <c r="L5013" t="s">
        <v>34</v>
      </c>
    </row>
    <row r="5014" spans="1:12" x14ac:dyDescent="0.25">
      <c r="A5014">
        <v>51</v>
      </c>
      <c r="B5014" s="93">
        <v>43263</v>
      </c>
      <c r="C5014">
        <v>6</v>
      </c>
      <c r="D5014" t="s">
        <v>92</v>
      </c>
      <c r="E5014">
        <v>2018</v>
      </c>
      <c r="F5014" t="s">
        <v>23</v>
      </c>
      <c r="G5014" t="s">
        <v>37</v>
      </c>
      <c r="H5014" t="s">
        <v>150</v>
      </c>
      <c r="I5014">
        <v>3.15</v>
      </c>
      <c r="J5014">
        <v>0</v>
      </c>
      <c r="K5014" t="s">
        <v>259</v>
      </c>
      <c r="L5014" t="s">
        <v>35</v>
      </c>
    </row>
    <row r="5015" spans="1:12" x14ac:dyDescent="0.25">
      <c r="A5015">
        <v>51</v>
      </c>
      <c r="B5015" s="93">
        <v>43265</v>
      </c>
      <c r="C5015">
        <v>6</v>
      </c>
      <c r="D5015" t="s">
        <v>92</v>
      </c>
      <c r="E5015">
        <v>2018</v>
      </c>
      <c r="F5015" t="s">
        <v>23</v>
      </c>
      <c r="G5015" t="s">
        <v>37</v>
      </c>
      <c r="H5015" t="s">
        <v>150</v>
      </c>
      <c r="I5015">
        <v>4.75</v>
      </c>
      <c r="J5015">
        <v>0</v>
      </c>
      <c r="K5015" t="s">
        <v>259</v>
      </c>
      <c r="L5015" t="s">
        <v>35</v>
      </c>
    </row>
    <row r="5016" spans="1:12" x14ac:dyDescent="0.25">
      <c r="A5016">
        <v>51</v>
      </c>
      <c r="B5016" s="93">
        <v>43269</v>
      </c>
      <c r="C5016">
        <v>6</v>
      </c>
      <c r="D5016" t="s">
        <v>92</v>
      </c>
      <c r="E5016">
        <v>2018</v>
      </c>
      <c r="F5016" t="s">
        <v>22</v>
      </c>
      <c r="G5016" t="s">
        <v>36</v>
      </c>
      <c r="H5016" t="s">
        <v>312</v>
      </c>
      <c r="I5016">
        <v>16</v>
      </c>
      <c r="J5016">
        <v>0</v>
      </c>
      <c r="K5016" t="s">
        <v>259</v>
      </c>
      <c r="L5016" t="s">
        <v>222</v>
      </c>
    </row>
    <row r="5017" spans="1:12" x14ac:dyDescent="0.25">
      <c r="A5017">
        <v>51</v>
      </c>
      <c r="B5017" s="93">
        <v>43276</v>
      </c>
      <c r="C5017">
        <v>6</v>
      </c>
      <c r="D5017" t="s">
        <v>92</v>
      </c>
      <c r="E5017">
        <v>2018</v>
      </c>
      <c r="F5017" t="s">
        <v>21</v>
      </c>
      <c r="G5017" t="s">
        <v>323</v>
      </c>
      <c r="H5017" t="s">
        <v>324</v>
      </c>
      <c r="I5017">
        <v>221.32</v>
      </c>
      <c r="J5017">
        <v>0</v>
      </c>
      <c r="K5017" t="s">
        <v>259</v>
      </c>
      <c r="L5017" t="s">
        <v>34</v>
      </c>
    </row>
    <row r="5018" spans="1:12" x14ac:dyDescent="0.25">
      <c r="A5018">
        <v>51</v>
      </c>
      <c r="B5018" s="93">
        <v>43277</v>
      </c>
      <c r="C5018">
        <v>6</v>
      </c>
      <c r="D5018" t="s">
        <v>92</v>
      </c>
      <c r="E5018">
        <v>2018</v>
      </c>
      <c r="F5018" t="s">
        <v>21</v>
      </c>
      <c r="G5018" t="s">
        <v>36</v>
      </c>
      <c r="H5018" t="s">
        <v>326</v>
      </c>
      <c r="I5018">
        <v>32</v>
      </c>
      <c r="J5018">
        <v>0</v>
      </c>
      <c r="K5018" t="s">
        <v>259</v>
      </c>
      <c r="L5018" t="s">
        <v>222</v>
      </c>
    </row>
    <row r="5019" spans="1:12" x14ac:dyDescent="0.25">
      <c r="A5019">
        <v>51</v>
      </c>
      <c r="B5019" s="93">
        <v>43280</v>
      </c>
      <c r="C5019">
        <v>6</v>
      </c>
      <c r="D5019" t="s">
        <v>92</v>
      </c>
      <c r="E5019">
        <v>2018</v>
      </c>
      <c r="F5019" t="s">
        <v>23</v>
      </c>
      <c r="G5019" t="s">
        <v>37</v>
      </c>
      <c r="H5019" t="s">
        <v>150</v>
      </c>
      <c r="I5019">
        <v>3.7</v>
      </c>
      <c r="J5019">
        <v>0</v>
      </c>
      <c r="K5019" t="s">
        <v>259</v>
      </c>
      <c r="L5019" t="s">
        <v>35</v>
      </c>
    </row>
    <row r="5020" spans="1:12" x14ac:dyDescent="0.25">
      <c r="A5020">
        <v>51</v>
      </c>
      <c r="B5020" s="93">
        <v>43622</v>
      </c>
      <c r="C5020">
        <v>6</v>
      </c>
      <c r="D5020" t="s">
        <v>92</v>
      </c>
      <c r="E5020">
        <v>2019</v>
      </c>
      <c r="F5020" t="s">
        <v>21</v>
      </c>
      <c r="G5020" t="s">
        <v>662</v>
      </c>
      <c r="H5020" t="s">
        <v>661</v>
      </c>
      <c r="I5020">
        <v>32</v>
      </c>
      <c r="J5020">
        <v>0</v>
      </c>
      <c r="K5020" t="s">
        <v>259</v>
      </c>
      <c r="L5020" t="s">
        <v>222</v>
      </c>
    </row>
    <row r="5021" spans="1:12" x14ac:dyDescent="0.25">
      <c r="A5021">
        <v>51</v>
      </c>
      <c r="B5021" s="93">
        <v>43624</v>
      </c>
      <c r="C5021">
        <v>6</v>
      </c>
      <c r="D5021" t="s">
        <v>92</v>
      </c>
      <c r="E5021">
        <v>2019</v>
      </c>
      <c r="F5021" t="s">
        <v>21</v>
      </c>
      <c r="G5021" t="s">
        <v>58</v>
      </c>
      <c r="H5021" t="s">
        <v>664</v>
      </c>
      <c r="I5021">
        <v>32</v>
      </c>
      <c r="J5021">
        <v>0</v>
      </c>
      <c r="K5021" t="s">
        <v>259</v>
      </c>
      <c r="L5021" t="s">
        <v>222</v>
      </c>
    </row>
    <row r="5022" spans="1:12" x14ac:dyDescent="0.25">
      <c r="A5022">
        <v>51</v>
      </c>
      <c r="B5022" s="93">
        <v>43626</v>
      </c>
      <c r="C5022">
        <v>6</v>
      </c>
      <c r="D5022" t="s">
        <v>92</v>
      </c>
      <c r="E5022">
        <v>2019</v>
      </c>
      <c r="F5022" t="s">
        <v>22</v>
      </c>
      <c r="G5022" t="s">
        <v>666</v>
      </c>
      <c r="H5022" t="s">
        <v>667</v>
      </c>
      <c r="I5022">
        <v>12.91</v>
      </c>
      <c r="J5022">
        <v>0</v>
      </c>
      <c r="K5022" t="s">
        <v>259</v>
      </c>
      <c r="L5022" t="s">
        <v>34</v>
      </c>
    </row>
    <row r="5023" spans="1:12" x14ac:dyDescent="0.25">
      <c r="A5023">
        <v>51</v>
      </c>
      <c r="B5023" s="93">
        <v>43626</v>
      </c>
      <c r="C5023">
        <v>6</v>
      </c>
      <c r="D5023" t="s">
        <v>92</v>
      </c>
      <c r="E5023">
        <v>2019</v>
      </c>
      <c r="F5023" t="s">
        <v>21</v>
      </c>
      <c r="G5023" t="s">
        <v>666</v>
      </c>
      <c r="H5023" t="s">
        <v>667</v>
      </c>
      <c r="I5023">
        <v>306.8</v>
      </c>
      <c r="J5023">
        <v>0</v>
      </c>
      <c r="K5023" t="s">
        <v>259</v>
      </c>
      <c r="L5023" t="s">
        <v>34</v>
      </c>
    </row>
    <row r="5024" spans="1:12" x14ac:dyDescent="0.25">
      <c r="A5024">
        <v>51</v>
      </c>
      <c r="B5024" s="93">
        <v>43626</v>
      </c>
      <c r="C5024">
        <v>6</v>
      </c>
      <c r="D5024" t="s">
        <v>92</v>
      </c>
      <c r="E5024">
        <v>2019</v>
      </c>
      <c r="F5024" t="s">
        <v>21</v>
      </c>
      <c r="G5024" t="s">
        <v>668</v>
      </c>
      <c r="H5024" t="s">
        <v>196</v>
      </c>
      <c r="I5024">
        <v>0</v>
      </c>
      <c r="J5024">
        <v>32</v>
      </c>
      <c r="K5024" t="s">
        <v>259</v>
      </c>
      <c r="L5024" t="s">
        <v>222</v>
      </c>
    </row>
    <row r="5025" spans="1:12" x14ac:dyDescent="0.25">
      <c r="A5025">
        <v>51</v>
      </c>
      <c r="B5025" s="93">
        <v>43627</v>
      </c>
      <c r="C5025">
        <v>6</v>
      </c>
      <c r="D5025" t="s">
        <v>92</v>
      </c>
      <c r="E5025">
        <v>2019</v>
      </c>
      <c r="F5025" t="s">
        <v>22</v>
      </c>
      <c r="G5025" t="s">
        <v>36</v>
      </c>
      <c r="H5025" t="s">
        <v>669</v>
      </c>
      <c r="I5025">
        <v>8</v>
      </c>
      <c r="J5025">
        <v>0</v>
      </c>
      <c r="K5025" t="s">
        <v>259</v>
      </c>
      <c r="L5025" t="s">
        <v>222</v>
      </c>
    </row>
    <row r="5026" spans="1:12" x14ac:dyDescent="0.25">
      <c r="A5026">
        <v>51</v>
      </c>
      <c r="B5026" s="93">
        <v>43628</v>
      </c>
      <c r="C5026">
        <v>6</v>
      </c>
      <c r="D5026" t="s">
        <v>92</v>
      </c>
      <c r="E5026">
        <v>2019</v>
      </c>
      <c r="F5026" t="s">
        <v>21</v>
      </c>
      <c r="G5026" t="s">
        <v>36</v>
      </c>
      <c r="H5026" t="s">
        <v>670</v>
      </c>
      <c r="I5026">
        <v>16</v>
      </c>
      <c r="J5026">
        <v>0</v>
      </c>
      <c r="K5026" t="s">
        <v>259</v>
      </c>
      <c r="L5026" t="s">
        <v>222</v>
      </c>
    </row>
    <row r="5027" spans="1:12" x14ac:dyDescent="0.25">
      <c r="A5027">
        <v>51</v>
      </c>
      <c r="B5027" s="93">
        <v>43635</v>
      </c>
      <c r="C5027">
        <v>6</v>
      </c>
      <c r="D5027" t="s">
        <v>92</v>
      </c>
      <c r="E5027">
        <v>2019</v>
      </c>
      <c r="F5027" t="s">
        <v>21</v>
      </c>
      <c r="G5027" t="s">
        <v>36</v>
      </c>
      <c r="H5027" t="s">
        <v>676</v>
      </c>
      <c r="I5027">
        <v>8</v>
      </c>
      <c r="J5027">
        <v>0</v>
      </c>
      <c r="K5027" t="s">
        <v>259</v>
      </c>
      <c r="L5027" t="s">
        <v>222</v>
      </c>
    </row>
    <row r="5028" spans="1:12" x14ac:dyDescent="0.25">
      <c r="A5028">
        <v>51</v>
      </c>
      <c r="B5028" s="93">
        <v>43637</v>
      </c>
      <c r="C5028">
        <v>6</v>
      </c>
      <c r="D5028" t="s">
        <v>92</v>
      </c>
      <c r="E5028">
        <v>2019</v>
      </c>
      <c r="F5028" t="s">
        <v>21</v>
      </c>
      <c r="G5028" t="s">
        <v>36</v>
      </c>
      <c r="H5028" t="s">
        <v>678</v>
      </c>
      <c r="I5028">
        <v>16</v>
      </c>
      <c r="J5028">
        <v>0</v>
      </c>
      <c r="K5028" t="s">
        <v>259</v>
      </c>
      <c r="L5028" t="s">
        <v>222</v>
      </c>
    </row>
    <row r="5029" spans="1:12" x14ac:dyDescent="0.25">
      <c r="A5029">
        <v>51</v>
      </c>
      <c r="B5029" s="93">
        <v>43641</v>
      </c>
      <c r="C5029">
        <v>6</v>
      </c>
      <c r="D5029" t="s">
        <v>92</v>
      </c>
      <c r="E5029">
        <v>2019</v>
      </c>
      <c r="F5029" t="s">
        <v>22</v>
      </c>
      <c r="G5029" t="s">
        <v>681</v>
      </c>
      <c r="H5029" t="s">
        <v>682</v>
      </c>
      <c r="I5029">
        <v>12.15</v>
      </c>
      <c r="J5029">
        <v>0</v>
      </c>
      <c r="K5029" t="s">
        <v>259</v>
      </c>
      <c r="L5029" t="s">
        <v>34</v>
      </c>
    </row>
    <row r="5030" spans="1:12" x14ac:dyDescent="0.25">
      <c r="A5030">
        <v>51</v>
      </c>
      <c r="B5030" s="93">
        <v>43641</v>
      </c>
      <c r="C5030">
        <v>6</v>
      </c>
      <c r="D5030" t="s">
        <v>92</v>
      </c>
      <c r="E5030">
        <v>2019</v>
      </c>
      <c r="F5030" t="s">
        <v>21</v>
      </c>
      <c r="G5030" t="s">
        <v>681</v>
      </c>
      <c r="H5030" t="s">
        <v>682</v>
      </c>
      <c r="I5030">
        <v>402.87</v>
      </c>
      <c r="J5030">
        <v>0</v>
      </c>
      <c r="K5030" t="s">
        <v>259</v>
      </c>
      <c r="L5030" t="s">
        <v>34</v>
      </c>
    </row>
    <row r="5031" spans="1:12" x14ac:dyDescent="0.25">
      <c r="A5031">
        <v>51</v>
      </c>
      <c r="B5031" s="93">
        <v>43643</v>
      </c>
      <c r="C5031">
        <v>6</v>
      </c>
      <c r="D5031" t="s">
        <v>92</v>
      </c>
      <c r="E5031">
        <v>2019</v>
      </c>
      <c r="F5031" t="s">
        <v>23</v>
      </c>
      <c r="G5031" t="s">
        <v>37</v>
      </c>
      <c r="H5031" t="s">
        <v>150</v>
      </c>
      <c r="I5031">
        <v>6.4</v>
      </c>
      <c r="J5031">
        <v>0</v>
      </c>
      <c r="K5031" t="s">
        <v>259</v>
      </c>
      <c r="L5031" t="s">
        <v>35</v>
      </c>
    </row>
    <row r="5032" spans="1:12" x14ac:dyDescent="0.25">
      <c r="A5032">
        <v>51</v>
      </c>
      <c r="B5032" s="93">
        <v>43643</v>
      </c>
      <c r="C5032">
        <v>6</v>
      </c>
      <c r="D5032" t="s">
        <v>92</v>
      </c>
      <c r="E5032">
        <v>2019</v>
      </c>
      <c r="F5032" t="s">
        <v>21</v>
      </c>
      <c r="G5032" t="s">
        <v>36</v>
      </c>
      <c r="H5032" t="s">
        <v>685</v>
      </c>
      <c r="I5032">
        <v>8</v>
      </c>
      <c r="J5032">
        <v>0</v>
      </c>
      <c r="K5032" t="s">
        <v>259</v>
      </c>
      <c r="L5032" t="s">
        <v>222</v>
      </c>
    </row>
    <row r="5033" spans="1:12" x14ac:dyDescent="0.25">
      <c r="A5033">
        <v>53</v>
      </c>
      <c r="B5033" s="93">
        <v>43271</v>
      </c>
      <c r="C5033">
        <v>6</v>
      </c>
      <c r="D5033" t="s">
        <v>92</v>
      </c>
      <c r="E5033">
        <v>2018</v>
      </c>
      <c r="F5033" t="s">
        <v>23</v>
      </c>
      <c r="G5033" t="s">
        <v>37</v>
      </c>
      <c r="H5033" t="s">
        <v>160</v>
      </c>
      <c r="I5033">
        <v>18</v>
      </c>
      <c r="J5033">
        <v>0</v>
      </c>
      <c r="K5033" t="s">
        <v>260</v>
      </c>
      <c r="L5033" t="s">
        <v>35</v>
      </c>
    </row>
    <row r="5034" spans="1:12" x14ac:dyDescent="0.25">
      <c r="A5034">
        <v>53</v>
      </c>
      <c r="B5034" s="93">
        <v>43277</v>
      </c>
      <c r="C5034">
        <v>6</v>
      </c>
      <c r="D5034" t="s">
        <v>92</v>
      </c>
      <c r="E5034">
        <v>2018</v>
      </c>
      <c r="F5034" t="s">
        <v>23</v>
      </c>
      <c r="G5034" t="s">
        <v>37</v>
      </c>
      <c r="H5034" t="s">
        <v>160</v>
      </c>
      <c r="I5034">
        <v>18</v>
      </c>
      <c r="J5034">
        <v>0</v>
      </c>
      <c r="K5034" t="s">
        <v>260</v>
      </c>
      <c r="L5034" t="s">
        <v>35</v>
      </c>
    </row>
    <row r="5035" spans="1:12" x14ac:dyDescent="0.25">
      <c r="A5035">
        <v>53</v>
      </c>
      <c r="B5035" s="93">
        <v>43633</v>
      </c>
      <c r="C5035">
        <v>6</v>
      </c>
      <c r="D5035" t="s">
        <v>92</v>
      </c>
      <c r="E5035">
        <v>2019</v>
      </c>
      <c r="F5035" t="s">
        <v>23</v>
      </c>
      <c r="G5035" t="s">
        <v>37</v>
      </c>
      <c r="H5035" t="s">
        <v>160</v>
      </c>
      <c r="I5035">
        <v>18</v>
      </c>
      <c r="J5035">
        <v>0</v>
      </c>
      <c r="K5035" t="s">
        <v>260</v>
      </c>
      <c r="L5035" t="s">
        <v>35</v>
      </c>
    </row>
    <row r="5036" spans="1:12" x14ac:dyDescent="0.25">
      <c r="A5036">
        <v>53</v>
      </c>
      <c r="B5036" s="93">
        <v>43635</v>
      </c>
      <c r="C5036">
        <v>6</v>
      </c>
      <c r="D5036" t="s">
        <v>92</v>
      </c>
      <c r="E5036">
        <v>2019</v>
      </c>
      <c r="F5036" t="s">
        <v>23</v>
      </c>
      <c r="G5036" t="s">
        <v>37</v>
      </c>
      <c r="H5036" t="s">
        <v>160</v>
      </c>
      <c r="I5036">
        <v>24</v>
      </c>
      <c r="J5036">
        <v>0</v>
      </c>
      <c r="K5036" t="s">
        <v>260</v>
      </c>
      <c r="L5036" t="s">
        <v>35</v>
      </c>
    </row>
    <row r="5037" spans="1:12" x14ac:dyDescent="0.25">
      <c r="A5037">
        <v>53</v>
      </c>
      <c r="B5037" s="93">
        <v>43643</v>
      </c>
      <c r="C5037">
        <v>6</v>
      </c>
      <c r="D5037" t="s">
        <v>92</v>
      </c>
      <c r="E5037">
        <v>2019</v>
      </c>
      <c r="F5037" t="s">
        <v>23</v>
      </c>
      <c r="G5037" t="s">
        <v>65</v>
      </c>
      <c r="H5037" t="s">
        <v>685</v>
      </c>
      <c r="I5037">
        <v>76</v>
      </c>
      <c r="J5037">
        <v>0</v>
      </c>
      <c r="K5037" t="s">
        <v>260</v>
      </c>
      <c r="L5037" t="s">
        <v>35</v>
      </c>
    </row>
    <row r="5038" spans="1:12" x14ac:dyDescent="0.25">
      <c r="A5038">
        <v>53</v>
      </c>
      <c r="B5038" s="93">
        <v>43644</v>
      </c>
      <c r="C5038">
        <v>6</v>
      </c>
      <c r="D5038" t="s">
        <v>92</v>
      </c>
      <c r="E5038">
        <v>2019</v>
      </c>
      <c r="F5038" t="s">
        <v>23</v>
      </c>
      <c r="G5038" t="s">
        <v>37</v>
      </c>
      <c r="H5038" t="s">
        <v>160</v>
      </c>
      <c r="I5038">
        <v>18</v>
      </c>
      <c r="J5038">
        <v>0</v>
      </c>
      <c r="K5038" t="s">
        <v>260</v>
      </c>
      <c r="L5038" t="s">
        <v>35</v>
      </c>
    </row>
    <row r="5039" spans="1:12" x14ac:dyDescent="0.25">
      <c r="A5039">
        <v>54</v>
      </c>
      <c r="B5039" s="93">
        <v>43280</v>
      </c>
      <c r="C5039">
        <v>6</v>
      </c>
      <c r="D5039" t="s">
        <v>92</v>
      </c>
      <c r="E5039">
        <v>2018</v>
      </c>
      <c r="F5039" t="s">
        <v>22</v>
      </c>
      <c r="G5039" t="s">
        <v>35</v>
      </c>
      <c r="H5039" t="s">
        <v>330</v>
      </c>
      <c r="I5039">
        <v>183.8</v>
      </c>
      <c r="J5039">
        <v>0</v>
      </c>
      <c r="K5039" t="s">
        <v>261</v>
      </c>
      <c r="L5039" t="s">
        <v>35</v>
      </c>
    </row>
    <row r="5040" spans="1:12" x14ac:dyDescent="0.25">
      <c r="A5040">
        <v>54</v>
      </c>
      <c r="B5040" s="93">
        <v>43636</v>
      </c>
      <c r="C5040">
        <v>6</v>
      </c>
      <c r="D5040" t="s">
        <v>92</v>
      </c>
      <c r="E5040">
        <v>2019</v>
      </c>
      <c r="F5040" t="s">
        <v>23</v>
      </c>
      <c r="G5040" t="s">
        <v>58</v>
      </c>
      <c r="H5040" t="s">
        <v>677</v>
      </c>
      <c r="I5040">
        <v>17.989999999999998</v>
      </c>
      <c r="J5040">
        <v>0</v>
      </c>
      <c r="K5040" t="s">
        <v>261</v>
      </c>
      <c r="L5040" t="s">
        <v>222</v>
      </c>
    </row>
    <row r="5041" spans="1:12" x14ac:dyDescent="0.25">
      <c r="A5041">
        <v>66</v>
      </c>
      <c r="B5041" s="93">
        <v>43266</v>
      </c>
      <c r="C5041">
        <v>6</v>
      </c>
      <c r="D5041" t="s">
        <v>92</v>
      </c>
      <c r="E5041">
        <v>2018</v>
      </c>
      <c r="F5041" t="s">
        <v>23</v>
      </c>
      <c r="G5041" t="s">
        <v>63</v>
      </c>
      <c r="H5041" t="s">
        <v>308</v>
      </c>
      <c r="I5041">
        <v>31.02</v>
      </c>
      <c r="J5041">
        <v>0</v>
      </c>
      <c r="K5041" t="s">
        <v>732</v>
      </c>
      <c r="L5041" t="s">
        <v>64</v>
      </c>
    </row>
    <row r="5042" spans="1:12" x14ac:dyDescent="0.25">
      <c r="A5042">
        <v>68</v>
      </c>
      <c r="B5042" s="93">
        <v>43642</v>
      </c>
      <c r="C5042">
        <v>6</v>
      </c>
      <c r="D5042" t="s">
        <v>92</v>
      </c>
      <c r="E5042">
        <v>2019</v>
      </c>
      <c r="F5042" t="s">
        <v>23</v>
      </c>
      <c r="G5042" t="s">
        <v>63</v>
      </c>
      <c r="H5042" t="s">
        <v>684</v>
      </c>
      <c r="I5042">
        <v>23.99</v>
      </c>
      <c r="J5042">
        <v>0</v>
      </c>
      <c r="K5042" t="s">
        <v>262</v>
      </c>
      <c r="L5042" t="s">
        <v>64</v>
      </c>
    </row>
    <row r="5043" spans="1:12" x14ac:dyDescent="0.25">
      <c r="A5043">
        <v>69</v>
      </c>
      <c r="B5043" s="93">
        <v>43252</v>
      </c>
      <c r="C5043">
        <v>6</v>
      </c>
      <c r="D5043" t="s">
        <v>92</v>
      </c>
      <c r="E5043">
        <v>2018</v>
      </c>
      <c r="F5043" t="s">
        <v>23</v>
      </c>
      <c r="G5043" t="s">
        <v>63</v>
      </c>
      <c r="H5043" t="s">
        <v>289</v>
      </c>
      <c r="I5043">
        <v>46.56</v>
      </c>
      <c r="J5043">
        <v>0</v>
      </c>
      <c r="K5043" t="s">
        <v>263</v>
      </c>
      <c r="L5043" t="s">
        <v>64</v>
      </c>
    </row>
    <row r="5044" spans="1:12" x14ac:dyDescent="0.25">
      <c r="A5044">
        <v>69</v>
      </c>
      <c r="B5044" s="93">
        <v>43255</v>
      </c>
      <c r="C5044">
        <v>6</v>
      </c>
      <c r="D5044" t="s">
        <v>92</v>
      </c>
      <c r="E5044">
        <v>2018</v>
      </c>
      <c r="F5044" t="s">
        <v>23</v>
      </c>
      <c r="G5044" t="s">
        <v>58</v>
      </c>
      <c r="H5044" t="s">
        <v>292</v>
      </c>
      <c r="I5044">
        <v>96</v>
      </c>
      <c r="J5044">
        <v>0</v>
      </c>
      <c r="K5044" t="s">
        <v>263</v>
      </c>
      <c r="L5044" t="s">
        <v>222</v>
      </c>
    </row>
    <row r="5045" spans="1:12" x14ac:dyDescent="0.25">
      <c r="A5045">
        <v>69</v>
      </c>
      <c r="B5045" s="93">
        <v>43270</v>
      </c>
      <c r="C5045">
        <v>6</v>
      </c>
      <c r="D5045" t="s">
        <v>92</v>
      </c>
      <c r="E5045">
        <v>2018</v>
      </c>
      <c r="F5045" t="s">
        <v>23</v>
      </c>
      <c r="G5045" t="s">
        <v>58</v>
      </c>
      <c r="H5045" t="s">
        <v>315</v>
      </c>
      <c r="I5045">
        <v>80</v>
      </c>
      <c r="J5045">
        <v>0</v>
      </c>
      <c r="K5045" t="s">
        <v>263</v>
      </c>
      <c r="L5045" t="s">
        <v>222</v>
      </c>
    </row>
    <row r="5046" spans="1:12" x14ac:dyDescent="0.25">
      <c r="A5046">
        <v>69</v>
      </c>
      <c r="B5046" s="93">
        <v>43271</v>
      </c>
      <c r="C5046">
        <v>6</v>
      </c>
      <c r="D5046" t="s">
        <v>92</v>
      </c>
      <c r="E5046">
        <v>2018</v>
      </c>
      <c r="F5046" t="s">
        <v>23</v>
      </c>
      <c r="G5046" t="s">
        <v>63</v>
      </c>
      <c r="H5046" t="s">
        <v>316</v>
      </c>
      <c r="I5046">
        <v>102.84</v>
      </c>
      <c r="J5046">
        <v>0</v>
      </c>
      <c r="K5046" t="s">
        <v>263</v>
      </c>
      <c r="L5046" t="s">
        <v>64</v>
      </c>
    </row>
    <row r="5047" spans="1:12" x14ac:dyDescent="0.25">
      <c r="A5047">
        <v>69</v>
      </c>
      <c r="B5047" s="93">
        <v>43619</v>
      </c>
      <c r="C5047">
        <v>6</v>
      </c>
      <c r="D5047" t="s">
        <v>92</v>
      </c>
      <c r="E5047">
        <v>2019</v>
      </c>
      <c r="F5047" t="s">
        <v>23</v>
      </c>
      <c r="G5047" t="s">
        <v>58</v>
      </c>
      <c r="H5047" t="s">
        <v>656</v>
      </c>
      <c r="I5047">
        <v>104</v>
      </c>
      <c r="J5047">
        <v>0</v>
      </c>
      <c r="K5047" t="s">
        <v>263</v>
      </c>
      <c r="L5047" t="s">
        <v>222</v>
      </c>
    </row>
    <row r="5048" spans="1:12" x14ac:dyDescent="0.25">
      <c r="A5048">
        <v>69</v>
      </c>
      <c r="B5048" s="93">
        <v>43626</v>
      </c>
      <c r="C5048">
        <v>6</v>
      </c>
      <c r="D5048" t="s">
        <v>92</v>
      </c>
      <c r="E5048">
        <v>2019</v>
      </c>
      <c r="F5048" t="s">
        <v>21</v>
      </c>
      <c r="G5048" t="s">
        <v>666</v>
      </c>
      <c r="H5048" t="s">
        <v>667</v>
      </c>
      <c r="I5048">
        <v>75.709999999999994</v>
      </c>
      <c r="J5048">
        <v>0</v>
      </c>
      <c r="K5048" t="s">
        <v>263</v>
      </c>
      <c r="L5048" t="s">
        <v>34</v>
      </c>
    </row>
    <row r="5049" spans="1:12" x14ac:dyDescent="0.25">
      <c r="A5049">
        <v>69</v>
      </c>
      <c r="B5049" s="93">
        <v>43633</v>
      </c>
      <c r="C5049">
        <v>6</v>
      </c>
      <c r="D5049" t="s">
        <v>92</v>
      </c>
      <c r="E5049">
        <v>2019</v>
      </c>
      <c r="F5049" t="s">
        <v>23</v>
      </c>
      <c r="G5049" t="s">
        <v>63</v>
      </c>
      <c r="H5049" t="s">
        <v>674</v>
      </c>
      <c r="I5049">
        <v>82.43</v>
      </c>
      <c r="J5049">
        <v>0</v>
      </c>
      <c r="K5049" t="s">
        <v>263</v>
      </c>
      <c r="L5049" t="s">
        <v>64</v>
      </c>
    </row>
    <row r="5050" spans="1:12" x14ac:dyDescent="0.25">
      <c r="A5050">
        <v>69</v>
      </c>
      <c r="B5050" s="93">
        <v>43633</v>
      </c>
      <c r="C5050">
        <v>6</v>
      </c>
      <c r="D5050" t="s">
        <v>92</v>
      </c>
      <c r="E5050">
        <v>2019</v>
      </c>
      <c r="F5050" t="s">
        <v>23</v>
      </c>
      <c r="G5050" t="s">
        <v>58</v>
      </c>
      <c r="H5050" t="s">
        <v>674</v>
      </c>
      <c r="I5050">
        <v>138.56</v>
      </c>
      <c r="J5050">
        <v>0</v>
      </c>
      <c r="K5050" t="s">
        <v>263</v>
      </c>
      <c r="L5050" t="s">
        <v>222</v>
      </c>
    </row>
    <row r="5051" spans="1:12" x14ac:dyDescent="0.25">
      <c r="A5051">
        <v>70</v>
      </c>
      <c r="B5051" s="93">
        <v>43258</v>
      </c>
      <c r="C5051">
        <v>6</v>
      </c>
      <c r="D5051" t="s">
        <v>92</v>
      </c>
      <c r="E5051">
        <v>2018</v>
      </c>
      <c r="F5051" t="s">
        <v>23</v>
      </c>
      <c r="G5051" t="s">
        <v>63</v>
      </c>
      <c r="H5051" t="s">
        <v>298</v>
      </c>
      <c r="I5051">
        <v>43.05</v>
      </c>
      <c r="J5051">
        <v>0</v>
      </c>
      <c r="K5051" t="s">
        <v>264</v>
      </c>
      <c r="L5051" t="s">
        <v>64</v>
      </c>
    </row>
    <row r="5052" spans="1:12" x14ac:dyDescent="0.25">
      <c r="A5052">
        <v>70</v>
      </c>
      <c r="B5052" s="93">
        <v>43274</v>
      </c>
      <c r="C5052">
        <v>6</v>
      </c>
      <c r="D5052" t="s">
        <v>92</v>
      </c>
      <c r="E5052">
        <v>2018</v>
      </c>
      <c r="F5052" t="s">
        <v>23</v>
      </c>
      <c r="G5052" t="s">
        <v>63</v>
      </c>
      <c r="H5052" t="s">
        <v>321</v>
      </c>
      <c r="I5052">
        <v>24</v>
      </c>
      <c r="J5052">
        <v>0</v>
      </c>
      <c r="K5052" t="s">
        <v>264</v>
      </c>
      <c r="L5052" t="s">
        <v>64</v>
      </c>
    </row>
    <row r="5053" spans="1:12" x14ac:dyDescent="0.25">
      <c r="A5053">
        <v>70</v>
      </c>
      <c r="B5053" s="93">
        <v>43619</v>
      </c>
      <c r="C5053">
        <v>6</v>
      </c>
      <c r="D5053" t="s">
        <v>92</v>
      </c>
      <c r="E5053">
        <v>2019</v>
      </c>
      <c r="F5053" t="s">
        <v>23</v>
      </c>
      <c r="G5053" t="s">
        <v>63</v>
      </c>
      <c r="H5053" t="s">
        <v>656</v>
      </c>
      <c r="I5053">
        <v>28.75</v>
      </c>
      <c r="J5053">
        <v>0</v>
      </c>
      <c r="K5053" t="s">
        <v>264</v>
      </c>
      <c r="L5053" t="s">
        <v>64</v>
      </c>
    </row>
    <row r="5054" spans="1:12" x14ac:dyDescent="0.25">
      <c r="A5054">
        <v>70</v>
      </c>
      <c r="B5054" s="93">
        <v>43623</v>
      </c>
      <c r="C5054">
        <v>6</v>
      </c>
      <c r="D5054" t="s">
        <v>92</v>
      </c>
      <c r="E5054">
        <v>2019</v>
      </c>
      <c r="F5054" t="s">
        <v>23</v>
      </c>
      <c r="G5054" t="s">
        <v>37</v>
      </c>
      <c r="H5054" t="s">
        <v>141</v>
      </c>
      <c r="I5054">
        <v>1.8</v>
      </c>
      <c r="J5054">
        <v>0</v>
      </c>
      <c r="K5054" t="s">
        <v>264</v>
      </c>
      <c r="L5054" t="s">
        <v>35</v>
      </c>
    </row>
    <row r="5055" spans="1:12" x14ac:dyDescent="0.25">
      <c r="A5055">
        <v>70</v>
      </c>
      <c r="B5055" s="93">
        <v>43633</v>
      </c>
      <c r="C5055">
        <v>6</v>
      </c>
      <c r="D5055" t="s">
        <v>92</v>
      </c>
      <c r="E5055">
        <v>2019</v>
      </c>
      <c r="F5055" t="s">
        <v>23</v>
      </c>
      <c r="G5055" t="s">
        <v>63</v>
      </c>
      <c r="H5055" t="s">
        <v>674</v>
      </c>
      <c r="I5055">
        <v>33.25</v>
      </c>
      <c r="J5055">
        <v>0</v>
      </c>
      <c r="K5055" t="s">
        <v>264</v>
      </c>
      <c r="L5055" t="s">
        <v>64</v>
      </c>
    </row>
    <row r="5056" spans="1:12" x14ac:dyDescent="0.25">
      <c r="A5056">
        <v>71</v>
      </c>
      <c r="B5056" s="93">
        <v>43252</v>
      </c>
      <c r="C5056">
        <v>6</v>
      </c>
      <c r="D5056" t="s">
        <v>92</v>
      </c>
      <c r="E5056">
        <v>2018</v>
      </c>
      <c r="F5056" t="s">
        <v>23</v>
      </c>
      <c r="G5056" t="s">
        <v>63</v>
      </c>
      <c r="H5056" t="s">
        <v>289</v>
      </c>
      <c r="I5056">
        <v>35.880000000000003</v>
      </c>
      <c r="J5056">
        <v>0</v>
      </c>
      <c r="K5056" t="s">
        <v>265</v>
      </c>
      <c r="L5056" t="s">
        <v>64</v>
      </c>
    </row>
    <row r="5057" spans="1:12" x14ac:dyDescent="0.25">
      <c r="A5057">
        <v>71</v>
      </c>
      <c r="B5057" s="93">
        <v>43280</v>
      </c>
      <c r="C5057">
        <v>6</v>
      </c>
      <c r="D5057" t="s">
        <v>92</v>
      </c>
      <c r="E5057">
        <v>2018</v>
      </c>
      <c r="F5057" t="s">
        <v>23</v>
      </c>
      <c r="G5057" t="s">
        <v>64</v>
      </c>
      <c r="H5057" t="s">
        <v>330</v>
      </c>
      <c r="I5057">
        <v>22</v>
      </c>
      <c r="J5057">
        <v>0</v>
      </c>
      <c r="K5057" t="s">
        <v>265</v>
      </c>
      <c r="L5057" t="s">
        <v>64</v>
      </c>
    </row>
    <row r="5058" spans="1:12" x14ac:dyDescent="0.25">
      <c r="A5058">
        <v>71</v>
      </c>
      <c r="B5058" s="93">
        <v>43626</v>
      </c>
      <c r="C5058">
        <v>6</v>
      </c>
      <c r="D5058" t="s">
        <v>92</v>
      </c>
      <c r="E5058">
        <v>2019</v>
      </c>
      <c r="F5058" t="s">
        <v>23</v>
      </c>
      <c r="G5058" t="s">
        <v>58</v>
      </c>
      <c r="H5058" t="s">
        <v>665</v>
      </c>
      <c r="I5058">
        <v>30.25</v>
      </c>
      <c r="J5058">
        <v>0</v>
      </c>
      <c r="K5058" t="s">
        <v>265</v>
      </c>
      <c r="L5058" t="s">
        <v>222</v>
      </c>
    </row>
    <row r="5059" spans="1:12" x14ac:dyDescent="0.25">
      <c r="A5059">
        <v>71</v>
      </c>
      <c r="B5059" s="93">
        <v>43641</v>
      </c>
      <c r="C5059">
        <v>6</v>
      </c>
      <c r="D5059" t="s">
        <v>92</v>
      </c>
      <c r="E5059">
        <v>2019</v>
      </c>
      <c r="F5059" t="s">
        <v>22</v>
      </c>
      <c r="G5059" t="s">
        <v>681</v>
      </c>
      <c r="H5059" t="s">
        <v>682</v>
      </c>
      <c r="I5059">
        <v>34.840000000000003</v>
      </c>
      <c r="J5059">
        <v>0</v>
      </c>
      <c r="K5059" t="s">
        <v>265</v>
      </c>
      <c r="L5059" t="s">
        <v>34</v>
      </c>
    </row>
    <row r="5060" spans="1:12" x14ac:dyDescent="0.25">
      <c r="A5060">
        <v>72</v>
      </c>
      <c r="B5060" s="93">
        <v>43619</v>
      </c>
      <c r="C5060">
        <v>6</v>
      </c>
      <c r="D5060" t="s">
        <v>92</v>
      </c>
      <c r="E5060">
        <v>2019</v>
      </c>
      <c r="F5060" t="s">
        <v>23</v>
      </c>
      <c r="G5060" t="s">
        <v>63</v>
      </c>
      <c r="H5060" t="s">
        <v>656</v>
      </c>
      <c r="I5060">
        <v>77.98</v>
      </c>
      <c r="J5060">
        <v>0</v>
      </c>
      <c r="K5060" t="s">
        <v>267</v>
      </c>
      <c r="L5060" t="s">
        <v>64</v>
      </c>
    </row>
    <row r="5061" spans="1:12" x14ac:dyDescent="0.25">
      <c r="A5061">
        <v>73</v>
      </c>
      <c r="B5061" s="93">
        <v>43252</v>
      </c>
      <c r="C5061">
        <v>6</v>
      </c>
      <c r="D5061" t="s">
        <v>92</v>
      </c>
      <c r="E5061">
        <v>2018</v>
      </c>
      <c r="F5061" t="s">
        <v>21</v>
      </c>
      <c r="G5061" t="s">
        <v>36</v>
      </c>
      <c r="H5061" t="s">
        <v>289</v>
      </c>
      <c r="I5061">
        <v>16</v>
      </c>
      <c r="J5061">
        <v>0</v>
      </c>
      <c r="K5061" t="s">
        <v>268</v>
      </c>
      <c r="L5061" t="s">
        <v>222</v>
      </c>
    </row>
    <row r="5062" spans="1:12" x14ac:dyDescent="0.25">
      <c r="A5062">
        <v>73</v>
      </c>
      <c r="B5062" s="93">
        <v>43256</v>
      </c>
      <c r="C5062">
        <v>6</v>
      </c>
      <c r="D5062" t="s">
        <v>92</v>
      </c>
      <c r="E5062">
        <v>2018</v>
      </c>
      <c r="F5062" t="s">
        <v>21</v>
      </c>
      <c r="G5062" t="s">
        <v>36</v>
      </c>
      <c r="H5062" t="s">
        <v>293</v>
      </c>
      <c r="I5062">
        <v>48</v>
      </c>
      <c r="J5062">
        <v>0</v>
      </c>
      <c r="K5062" t="s">
        <v>268</v>
      </c>
      <c r="L5062" t="s">
        <v>222</v>
      </c>
    </row>
    <row r="5063" spans="1:12" x14ac:dyDescent="0.25">
      <c r="A5063">
        <v>73</v>
      </c>
      <c r="B5063" s="93">
        <v>43257</v>
      </c>
      <c r="C5063">
        <v>6</v>
      </c>
      <c r="D5063" t="s">
        <v>92</v>
      </c>
      <c r="E5063">
        <v>2018</v>
      </c>
      <c r="F5063" t="s">
        <v>21</v>
      </c>
      <c r="G5063" t="s">
        <v>36</v>
      </c>
      <c r="H5063" t="s">
        <v>297</v>
      </c>
      <c r="I5063">
        <v>48</v>
      </c>
      <c r="J5063">
        <v>0</v>
      </c>
      <c r="K5063" t="s">
        <v>268</v>
      </c>
      <c r="L5063" t="s">
        <v>222</v>
      </c>
    </row>
    <row r="5064" spans="1:12" x14ac:dyDescent="0.25">
      <c r="A5064">
        <v>73</v>
      </c>
      <c r="B5064" s="93">
        <v>43259</v>
      </c>
      <c r="C5064">
        <v>6</v>
      </c>
      <c r="D5064" t="s">
        <v>92</v>
      </c>
      <c r="E5064">
        <v>2018</v>
      </c>
      <c r="F5064" t="s">
        <v>21</v>
      </c>
      <c r="G5064" t="s">
        <v>36</v>
      </c>
      <c r="H5064" t="s">
        <v>299</v>
      </c>
      <c r="I5064">
        <v>8</v>
      </c>
      <c r="J5064">
        <v>0</v>
      </c>
      <c r="K5064" t="s">
        <v>268</v>
      </c>
      <c r="L5064" t="s">
        <v>222</v>
      </c>
    </row>
    <row r="5065" spans="1:12" x14ac:dyDescent="0.25">
      <c r="A5065">
        <v>73</v>
      </c>
      <c r="B5065" s="93">
        <v>43260</v>
      </c>
      <c r="C5065">
        <v>6</v>
      </c>
      <c r="D5065" t="s">
        <v>92</v>
      </c>
      <c r="E5065">
        <v>2018</v>
      </c>
      <c r="F5065" t="s">
        <v>23</v>
      </c>
      <c r="G5065" t="s">
        <v>300</v>
      </c>
      <c r="H5065" t="s">
        <v>301</v>
      </c>
      <c r="I5065">
        <v>69.349999999999994</v>
      </c>
      <c r="J5065">
        <v>0</v>
      </c>
      <c r="K5065" t="s">
        <v>268</v>
      </c>
      <c r="L5065" t="s">
        <v>34</v>
      </c>
    </row>
    <row r="5066" spans="1:12" x14ac:dyDescent="0.25">
      <c r="A5066">
        <v>73</v>
      </c>
      <c r="B5066" s="93">
        <v>43260</v>
      </c>
      <c r="C5066">
        <v>6</v>
      </c>
      <c r="D5066" t="s">
        <v>92</v>
      </c>
      <c r="E5066">
        <v>2018</v>
      </c>
      <c r="F5066" t="s">
        <v>22</v>
      </c>
      <c r="G5066" t="s">
        <v>300</v>
      </c>
      <c r="H5066" t="s">
        <v>301</v>
      </c>
      <c r="I5066">
        <v>84.76</v>
      </c>
      <c r="J5066">
        <v>0</v>
      </c>
      <c r="K5066" t="s">
        <v>268</v>
      </c>
      <c r="L5066" t="s">
        <v>34</v>
      </c>
    </row>
    <row r="5067" spans="1:12" x14ac:dyDescent="0.25">
      <c r="A5067">
        <v>73</v>
      </c>
      <c r="B5067" s="93">
        <v>43260</v>
      </c>
      <c r="C5067">
        <v>6</v>
      </c>
      <c r="D5067" t="s">
        <v>92</v>
      </c>
      <c r="E5067">
        <v>2018</v>
      </c>
      <c r="F5067" t="s">
        <v>21</v>
      </c>
      <c r="G5067" t="s">
        <v>300</v>
      </c>
      <c r="H5067" t="s">
        <v>301</v>
      </c>
      <c r="I5067">
        <v>1082.95</v>
      </c>
      <c r="J5067">
        <v>0</v>
      </c>
      <c r="K5067" t="s">
        <v>268</v>
      </c>
      <c r="L5067" t="s">
        <v>34</v>
      </c>
    </row>
    <row r="5068" spans="1:12" x14ac:dyDescent="0.25">
      <c r="A5068">
        <v>73</v>
      </c>
      <c r="B5068" s="93">
        <v>43262</v>
      </c>
      <c r="C5068">
        <v>6</v>
      </c>
      <c r="D5068" t="s">
        <v>92</v>
      </c>
      <c r="E5068">
        <v>2018</v>
      </c>
      <c r="F5068" t="s">
        <v>21</v>
      </c>
      <c r="G5068" t="s">
        <v>36</v>
      </c>
      <c r="H5068" t="s">
        <v>302</v>
      </c>
      <c r="I5068">
        <v>32</v>
      </c>
      <c r="J5068">
        <v>0</v>
      </c>
      <c r="K5068" t="s">
        <v>268</v>
      </c>
      <c r="L5068" t="s">
        <v>222</v>
      </c>
    </row>
    <row r="5069" spans="1:12" x14ac:dyDescent="0.25">
      <c r="A5069">
        <v>73</v>
      </c>
      <c r="B5069" s="93">
        <v>43262</v>
      </c>
      <c r="C5069">
        <v>6</v>
      </c>
      <c r="D5069" t="s">
        <v>92</v>
      </c>
      <c r="E5069">
        <v>2018</v>
      </c>
      <c r="F5069" t="s">
        <v>23</v>
      </c>
      <c r="G5069" t="s">
        <v>58</v>
      </c>
      <c r="H5069" t="s">
        <v>302</v>
      </c>
      <c r="I5069">
        <v>61.64</v>
      </c>
      <c r="J5069">
        <v>0</v>
      </c>
      <c r="K5069" t="s">
        <v>268</v>
      </c>
      <c r="L5069" t="s">
        <v>222</v>
      </c>
    </row>
    <row r="5070" spans="1:12" x14ac:dyDescent="0.25">
      <c r="A5070">
        <v>73</v>
      </c>
      <c r="B5070" s="93">
        <v>43262</v>
      </c>
      <c r="C5070">
        <v>6</v>
      </c>
      <c r="D5070" t="s">
        <v>92</v>
      </c>
      <c r="E5070">
        <v>2018</v>
      </c>
      <c r="F5070" t="s">
        <v>23</v>
      </c>
      <c r="G5070" t="s">
        <v>63</v>
      </c>
      <c r="H5070" t="s">
        <v>302</v>
      </c>
      <c r="I5070">
        <v>83.51</v>
      </c>
      <c r="J5070">
        <v>0</v>
      </c>
      <c r="K5070" t="s">
        <v>268</v>
      </c>
      <c r="L5070" t="s">
        <v>64</v>
      </c>
    </row>
    <row r="5071" spans="1:12" x14ac:dyDescent="0.25">
      <c r="A5071">
        <v>73</v>
      </c>
      <c r="B5071" s="93">
        <v>43269</v>
      </c>
      <c r="C5071">
        <v>6</v>
      </c>
      <c r="D5071" t="s">
        <v>92</v>
      </c>
      <c r="E5071">
        <v>2018</v>
      </c>
      <c r="F5071" t="s">
        <v>21</v>
      </c>
      <c r="G5071" t="s">
        <v>36</v>
      </c>
      <c r="H5071" t="s">
        <v>312</v>
      </c>
      <c r="I5071">
        <v>72</v>
      </c>
      <c r="J5071">
        <v>0</v>
      </c>
      <c r="K5071" t="s">
        <v>268</v>
      </c>
      <c r="L5071" t="s">
        <v>222</v>
      </c>
    </row>
    <row r="5072" spans="1:12" x14ac:dyDescent="0.25">
      <c r="A5072">
        <v>73</v>
      </c>
      <c r="B5072" s="93">
        <v>43272</v>
      </c>
      <c r="C5072">
        <v>6</v>
      </c>
      <c r="D5072" t="s">
        <v>92</v>
      </c>
      <c r="E5072">
        <v>2018</v>
      </c>
      <c r="F5072" t="s">
        <v>21</v>
      </c>
      <c r="G5072" t="s">
        <v>36</v>
      </c>
      <c r="H5072" t="s">
        <v>317</v>
      </c>
      <c r="I5072">
        <v>32</v>
      </c>
      <c r="J5072">
        <v>0</v>
      </c>
      <c r="K5072" t="s">
        <v>268</v>
      </c>
      <c r="L5072" t="s">
        <v>222</v>
      </c>
    </row>
    <row r="5073" spans="1:12" x14ac:dyDescent="0.25">
      <c r="A5073">
        <v>73</v>
      </c>
      <c r="B5073" s="93">
        <v>43276</v>
      </c>
      <c r="C5073">
        <v>6</v>
      </c>
      <c r="D5073" t="s">
        <v>92</v>
      </c>
      <c r="E5073">
        <v>2018</v>
      </c>
      <c r="F5073" t="s">
        <v>22</v>
      </c>
      <c r="G5073" t="s">
        <v>323</v>
      </c>
      <c r="H5073" t="s">
        <v>324</v>
      </c>
      <c r="I5073">
        <v>28.28</v>
      </c>
      <c r="J5073">
        <v>0</v>
      </c>
      <c r="K5073" t="s">
        <v>268</v>
      </c>
      <c r="L5073" t="s">
        <v>34</v>
      </c>
    </row>
    <row r="5074" spans="1:12" x14ac:dyDescent="0.25">
      <c r="A5074">
        <v>73</v>
      </c>
      <c r="B5074" s="93">
        <v>43276</v>
      </c>
      <c r="C5074">
        <v>6</v>
      </c>
      <c r="D5074" t="s">
        <v>92</v>
      </c>
      <c r="E5074">
        <v>2018</v>
      </c>
      <c r="F5074" t="s">
        <v>21</v>
      </c>
      <c r="G5074" t="s">
        <v>323</v>
      </c>
      <c r="H5074" t="s">
        <v>324</v>
      </c>
      <c r="I5074">
        <v>945.08</v>
      </c>
      <c r="J5074">
        <v>0</v>
      </c>
      <c r="K5074" t="s">
        <v>268</v>
      </c>
      <c r="L5074" t="s">
        <v>34</v>
      </c>
    </row>
    <row r="5075" spans="1:12" x14ac:dyDescent="0.25">
      <c r="A5075">
        <v>73</v>
      </c>
      <c r="B5075" s="93">
        <v>43279</v>
      </c>
      <c r="C5075">
        <v>6</v>
      </c>
      <c r="D5075" t="s">
        <v>92</v>
      </c>
      <c r="E5075">
        <v>2018</v>
      </c>
      <c r="F5075" t="s">
        <v>21</v>
      </c>
      <c r="G5075" t="s">
        <v>36</v>
      </c>
      <c r="H5075" t="s">
        <v>329</v>
      </c>
      <c r="I5075">
        <v>32</v>
      </c>
      <c r="J5075">
        <v>0</v>
      </c>
      <c r="K5075" t="s">
        <v>268</v>
      </c>
      <c r="L5075" t="s">
        <v>222</v>
      </c>
    </row>
    <row r="5076" spans="1:12" x14ac:dyDescent="0.25">
      <c r="A5076">
        <v>73</v>
      </c>
      <c r="B5076" s="93">
        <v>43280</v>
      </c>
      <c r="C5076">
        <v>6</v>
      </c>
      <c r="D5076" t="s">
        <v>92</v>
      </c>
      <c r="E5076">
        <v>2018</v>
      </c>
      <c r="F5076" t="s">
        <v>23</v>
      </c>
      <c r="G5076" t="s">
        <v>37</v>
      </c>
      <c r="H5076" t="s">
        <v>60</v>
      </c>
      <c r="I5076">
        <v>4.5</v>
      </c>
      <c r="J5076">
        <v>0</v>
      </c>
      <c r="K5076" t="s">
        <v>268</v>
      </c>
      <c r="L5076" t="s">
        <v>35</v>
      </c>
    </row>
    <row r="5077" spans="1:12" x14ac:dyDescent="0.25">
      <c r="A5077">
        <v>73</v>
      </c>
      <c r="B5077" s="93">
        <v>43617</v>
      </c>
      <c r="C5077">
        <v>6</v>
      </c>
      <c r="D5077" t="s">
        <v>92</v>
      </c>
      <c r="E5077">
        <v>2019</v>
      </c>
      <c r="F5077" t="s">
        <v>21</v>
      </c>
      <c r="G5077" t="s">
        <v>36</v>
      </c>
      <c r="H5077" t="s">
        <v>655</v>
      </c>
      <c r="I5077">
        <v>56</v>
      </c>
      <c r="J5077">
        <v>0</v>
      </c>
      <c r="K5077" t="s">
        <v>268</v>
      </c>
      <c r="L5077" t="s">
        <v>222</v>
      </c>
    </row>
    <row r="5078" spans="1:12" x14ac:dyDescent="0.25">
      <c r="A5078">
        <v>73</v>
      </c>
      <c r="B5078" s="93">
        <v>43621</v>
      </c>
      <c r="C5078">
        <v>6</v>
      </c>
      <c r="D5078" t="s">
        <v>92</v>
      </c>
      <c r="E5078">
        <v>2019</v>
      </c>
      <c r="F5078" t="s">
        <v>21</v>
      </c>
      <c r="G5078" t="s">
        <v>36</v>
      </c>
      <c r="H5078" t="s">
        <v>658</v>
      </c>
      <c r="I5078">
        <v>24</v>
      </c>
      <c r="J5078">
        <v>0</v>
      </c>
      <c r="K5078" t="s">
        <v>268</v>
      </c>
      <c r="L5078" t="s">
        <v>222</v>
      </c>
    </row>
    <row r="5079" spans="1:12" x14ac:dyDescent="0.25">
      <c r="A5079">
        <v>73</v>
      </c>
      <c r="B5079" s="93">
        <v>43622</v>
      </c>
      <c r="C5079">
        <v>6</v>
      </c>
      <c r="D5079" t="s">
        <v>92</v>
      </c>
      <c r="E5079">
        <v>2019</v>
      </c>
      <c r="F5079" t="s">
        <v>21</v>
      </c>
      <c r="G5079" t="s">
        <v>662</v>
      </c>
      <c r="H5079" t="s">
        <v>661</v>
      </c>
      <c r="I5079">
        <v>80</v>
      </c>
      <c r="J5079">
        <v>0</v>
      </c>
      <c r="K5079" t="s">
        <v>268</v>
      </c>
      <c r="L5079" t="s">
        <v>222</v>
      </c>
    </row>
    <row r="5080" spans="1:12" x14ac:dyDescent="0.25">
      <c r="A5080">
        <v>73</v>
      </c>
      <c r="B5080" s="93">
        <v>43624</v>
      </c>
      <c r="C5080">
        <v>6</v>
      </c>
      <c r="D5080" t="s">
        <v>92</v>
      </c>
      <c r="E5080">
        <v>2019</v>
      </c>
      <c r="F5080" t="s">
        <v>22</v>
      </c>
      <c r="G5080" t="s">
        <v>58</v>
      </c>
      <c r="H5080" t="s">
        <v>664</v>
      </c>
      <c r="I5080">
        <v>8</v>
      </c>
      <c r="J5080">
        <v>0</v>
      </c>
      <c r="K5080" t="s">
        <v>268</v>
      </c>
      <c r="L5080" t="s">
        <v>222</v>
      </c>
    </row>
    <row r="5081" spans="1:12" x14ac:dyDescent="0.25">
      <c r="A5081">
        <v>73</v>
      </c>
      <c r="B5081" s="93">
        <v>43624</v>
      </c>
      <c r="C5081">
        <v>6</v>
      </c>
      <c r="D5081" t="s">
        <v>92</v>
      </c>
      <c r="E5081">
        <v>2019</v>
      </c>
      <c r="F5081" t="s">
        <v>21</v>
      </c>
      <c r="G5081" t="s">
        <v>58</v>
      </c>
      <c r="H5081" t="s">
        <v>664</v>
      </c>
      <c r="I5081">
        <v>80</v>
      </c>
      <c r="J5081">
        <v>0</v>
      </c>
      <c r="K5081" t="s">
        <v>268</v>
      </c>
      <c r="L5081" t="s">
        <v>222</v>
      </c>
    </row>
    <row r="5082" spans="1:12" x14ac:dyDescent="0.25">
      <c r="A5082">
        <v>73</v>
      </c>
      <c r="B5082" s="93">
        <v>43626</v>
      </c>
      <c r="C5082">
        <v>6</v>
      </c>
      <c r="D5082" t="s">
        <v>92</v>
      </c>
      <c r="E5082">
        <v>2019</v>
      </c>
      <c r="F5082" t="s">
        <v>22</v>
      </c>
      <c r="G5082" t="s">
        <v>36</v>
      </c>
      <c r="H5082" t="s">
        <v>665</v>
      </c>
      <c r="I5082">
        <v>8</v>
      </c>
      <c r="J5082">
        <v>0</v>
      </c>
      <c r="K5082" t="s">
        <v>268</v>
      </c>
      <c r="L5082" t="s">
        <v>222</v>
      </c>
    </row>
    <row r="5083" spans="1:12" x14ac:dyDescent="0.25">
      <c r="A5083">
        <v>73</v>
      </c>
      <c r="B5083" s="93">
        <v>43626</v>
      </c>
      <c r="C5083">
        <v>6</v>
      </c>
      <c r="D5083" t="s">
        <v>92</v>
      </c>
      <c r="E5083">
        <v>2019</v>
      </c>
      <c r="F5083" t="s">
        <v>21</v>
      </c>
      <c r="G5083" t="s">
        <v>36</v>
      </c>
      <c r="H5083" t="s">
        <v>665</v>
      </c>
      <c r="I5083">
        <v>16</v>
      </c>
      <c r="J5083">
        <v>0</v>
      </c>
      <c r="K5083" t="s">
        <v>268</v>
      </c>
      <c r="L5083" t="s">
        <v>222</v>
      </c>
    </row>
    <row r="5084" spans="1:12" x14ac:dyDescent="0.25">
      <c r="A5084">
        <v>73</v>
      </c>
      <c r="B5084" s="93">
        <v>43626</v>
      </c>
      <c r="C5084">
        <v>6</v>
      </c>
      <c r="D5084" t="s">
        <v>92</v>
      </c>
      <c r="E5084">
        <v>2019</v>
      </c>
      <c r="F5084" t="s">
        <v>22</v>
      </c>
      <c r="G5084" t="s">
        <v>666</v>
      </c>
      <c r="H5084" t="s">
        <v>667</v>
      </c>
      <c r="I5084">
        <v>137.13</v>
      </c>
      <c r="J5084">
        <v>0</v>
      </c>
      <c r="K5084" t="s">
        <v>268</v>
      </c>
      <c r="L5084" t="s">
        <v>34</v>
      </c>
    </row>
    <row r="5085" spans="1:12" x14ac:dyDescent="0.25">
      <c r="A5085">
        <v>73</v>
      </c>
      <c r="B5085" s="93">
        <v>43626</v>
      </c>
      <c r="C5085">
        <v>6</v>
      </c>
      <c r="D5085" t="s">
        <v>92</v>
      </c>
      <c r="E5085">
        <v>2019</v>
      </c>
      <c r="F5085" t="s">
        <v>21</v>
      </c>
      <c r="G5085" t="s">
        <v>666</v>
      </c>
      <c r="H5085" t="s">
        <v>667</v>
      </c>
      <c r="I5085">
        <v>985.64</v>
      </c>
      <c r="J5085">
        <v>0</v>
      </c>
      <c r="K5085" t="s">
        <v>268</v>
      </c>
      <c r="L5085" t="s">
        <v>34</v>
      </c>
    </row>
    <row r="5086" spans="1:12" x14ac:dyDescent="0.25">
      <c r="A5086">
        <v>73</v>
      </c>
      <c r="B5086" s="93">
        <v>43626</v>
      </c>
      <c r="C5086">
        <v>6</v>
      </c>
      <c r="D5086" t="s">
        <v>92</v>
      </c>
      <c r="E5086">
        <v>2019</v>
      </c>
      <c r="F5086" t="s">
        <v>21</v>
      </c>
      <c r="G5086" t="s">
        <v>668</v>
      </c>
      <c r="H5086" t="s">
        <v>196</v>
      </c>
      <c r="I5086">
        <v>0</v>
      </c>
      <c r="J5086">
        <v>80</v>
      </c>
      <c r="K5086" t="s">
        <v>268</v>
      </c>
      <c r="L5086" t="s">
        <v>222</v>
      </c>
    </row>
    <row r="5087" spans="1:12" x14ac:dyDescent="0.25">
      <c r="A5087">
        <v>73</v>
      </c>
      <c r="B5087" s="93">
        <v>43630</v>
      </c>
      <c r="C5087">
        <v>6</v>
      </c>
      <c r="D5087" t="s">
        <v>92</v>
      </c>
      <c r="E5087">
        <v>2019</v>
      </c>
      <c r="F5087" t="s">
        <v>21</v>
      </c>
      <c r="G5087" t="s">
        <v>36</v>
      </c>
      <c r="H5087" t="s">
        <v>672</v>
      </c>
      <c r="I5087">
        <v>8</v>
      </c>
      <c r="J5087">
        <v>0</v>
      </c>
      <c r="K5087" t="s">
        <v>268</v>
      </c>
      <c r="L5087" t="s">
        <v>222</v>
      </c>
    </row>
    <row r="5088" spans="1:12" x14ac:dyDescent="0.25">
      <c r="A5088">
        <v>73</v>
      </c>
      <c r="B5088" s="93">
        <v>43630</v>
      </c>
      <c r="C5088">
        <v>6</v>
      </c>
      <c r="D5088" t="s">
        <v>92</v>
      </c>
      <c r="E5088">
        <v>2019</v>
      </c>
      <c r="F5088" t="s">
        <v>22</v>
      </c>
      <c r="G5088" t="s">
        <v>36</v>
      </c>
      <c r="H5088" t="s">
        <v>672</v>
      </c>
      <c r="I5088">
        <v>32</v>
      </c>
      <c r="J5088">
        <v>0</v>
      </c>
      <c r="K5088" t="s">
        <v>268</v>
      </c>
      <c r="L5088" t="s">
        <v>222</v>
      </c>
    </row>
    <row r="5089" spans="1:12" x14ac:dyDescent="0.25">
      <c r="A5089">
        <v>73</v>
      </c>
      <c r="B5089" s="93">
        <v>43631</v>
      </c>
      <c r="C5089">
        <v>6</v>
      </c>
      <c r="D5089" t="s">
        <v>92</v>
      </c>
      <c r="E5089">
        <v>2019</v>
      </c>
      <c r="F5089" t="s">
        <v>21</v>
      </c>
      <c r="G5089" t="s">
        <v>36</v>
      </c>
      <c r="H5089" t="s">
        <v>673</v>
      </c>
      <c r="I5089">
        <v>40</v>
      </c>
      <c r="J5089">
        <v>0</v>
      </c>
      <c r="K5089" t="s">
        <v>268</v>
      </c>
      <c r="L5089" t="s">
        <v>222</v>
      </c>
    </row>
    <row r="5090" spans="1:12" x14ac:dyDescent="0.25">
      <c r="A5090">
        <v>73</v>
      </c>
      <c r="B5090" s="93">
        <v>43635</v>
      </c>
      <c r="C5090">
        <v>6</v>
      </c>
      <c r="D5090" t="s">
        <v>92</v>
      </c>
      <c r="E5090">
        <v>2019</v>
      </c>
      <c r="F5090" t="s">
        <v>21</v>
      </c>
      <c r="G5090" t="s">
        <v>36</v>
      </c>
      <c r="H5090" t="s">
        <v>676</v>
      </c>
      <c r="I5090">
        <v>56</v>
      </c>
      <c r="J5090">
        <v>0</v>
      </c>
      <c r="K5090" t="s">
        <v>268</v>
      </c>
      <c r="L5090" t="s">
        <v>222</v>
      </c>
    </row>
    <row r="5091" spans="1:12" x14ac:dyDescent="0.25">
      <c r="A5091">
        <v>73</v>
      </c>
      <c r="B5091" s="93">
        <v>43636</v>
      </c>
      <c r="C5091">
        <v>6</v>
      </c>
      <c r="D5091" t="s">
        <v>92</v>
      </c>
      <c r="E5091">
        <v>2019</v>
      </c>
      <c r="F5091" t="s">
        <v>21</v>
      </c>
      <c r="G5091" t="s">
        <v>36</v>
      </c>
      <c r="H5091" t="s">
        <v>677</v>
      </c>
      <c r="I5091">
        <v>8</v>
      </c>
      <c r="J5091">
        <v>0</v>
      </c>
      <c r="K5091" t="s">
        <v>268</v>
      </c>
      <c r="L5091" t="s">
        <v>222</v>
      </c>
    </row>
    <row r="5092" spans="1:12" x14ac:dyDescent="0.25">
      <c r="A5092">
        <v>73</v>
      </c>
      <c r="B5092" s="93">
        <v>43640</v>
      </c>
      <c r="C5092">
        <v>6</v>
      </c>
      <c r="D5092" t="s">
        <v>92</v>
      </c>
      <c r="E5092">
        <v>2019</v>
      </c>
      <c r="F5092" t="s">
        <v>21</v>
      </c>
      <c r="G5092" t="s">
        <v>36</v>
      </c>
      <c r="H5092" t="s">
        <v>680</v>
      </c>
      <c r="I5092">
        <v>24</v>
      </c>
      <c r="J5092">
        <v>0</v>
      </c>
      <c r="K5092" t="s">
        <v>268</v>
      </c>
      <c r="L5092" t="s">
        <v>222</v>
      </c>
    </row>
    <row r="5093" spans="1:12" x14ac:dyDescent="0.25">
      <c r="A5093">
        <v>73</v>
      </c>
      <c r="B5093" s="93">
        <v>43640</v>
      </c>
      <c r="C5093">
        <v>6</v>
      </c>
      <c r="D5093" t="s">
        <v>92</v>
      </c>
      <c r="E5093">
        <v>2019</v>
      </c>
      <c r="F5093" t="s">
        <v>22</v>
      </c>
      <c r="G5093" t="s">
        <v>36</v>
      </c>
      <c r="H5093" t="s">
        <v>680</v>
      </c>
      <c r="I5093">
        <v>24</v>
      </c>
      <c r="J5093">
        <v>0</v>
      </c>
      <c r="K5093" t="s">
        <v>268</v>
      </c>
      <c r="L5093" t="s">
        <v>222</v>
      </c>
    </row>
    <row r="5094" spans="1:12" x14ac:dyDescent="0.25">
      <c r="A5094">
        <v>73</v>
      </c>
      <c r="B5094" s="93">
        <v>43641</v>
      </c>
      <c r="C5094">
        <v>6</v>
      </c>
      <c r="D5094" t="s">
        <v>92</v>
      </c>
      <c r="E5094">
        <v>2019</v>
      </c>
      <c r="F5094" t="s">
        <v>23</v>
      </c>
      <c r="G5094" t="s">
        <v>681</v>
      </c>
      <c r="H5094" t="s">
        <v>682</v>
      </c>
      <c r="I5094">
        <v>62.72</v>
      </c>
      <c r="J5094">
        <v>0</v>
      </c>
      <c r="K5094" t="s">
        <v>268</v>
      </c>
      <c r="L5094" t="s">
        <v>34</v>
      </c>
    </row>
    <row r="5095" spans="1:12" x14ac:dyDescent="0.25">
      <c r="A5095">
        <v>73</v>
      </c>
      <c r="B5095" s="93">
        <v>43641</v>
      </c>
      <c r="C5095">
        <v>6</v>
      </c>
      <c r="D5095" t="s">
        <v>92</v>
      </c>
      <c r="E5095">
        <v>2019</v>
      </c>
      <c r="F5095" t="s">
        <v>22</v>
      </c>
      <c r="G5095" t="s">
        <v>681</v>
      </c>
      <c r="H5095" t="s">
        <v>682</v>
      </c>
      <c r="I5095">
        <v>275.07</v>
      </c>
      <c r="J5095">
        <v>0</v>
      </c>
      <c r="K5095" t="s">
        <v>268</v>
      </c>
      <c r="L5095" t="s">
        <v>34</v>
      </c>
    </row>
    <row r="5096" spans="1:12" x14ac:dyDescent="0.25">
      <c r="A5096">
        <v>73</v>
      </c>
      <c r="B5096" s="93">
        <v>43641</v>
      </c>
      <c r="C5096">
        <v>6</v>
      </c>
      <c r="D5096" t="s">
        <v>92</v>
      </c>
      <c r="E5096">
        <v>2019</v>
      </c>
      <c r="F5096" t="s">
        <v>21</v>
      </c>
      <c r="G5096" t="s">
        <v>681</v>
      </c>
      <c r="H5096" t="s">
        <v>682</v>
      </c>
      <c r="I5096">
        <v>1352.47</v>
      </c>
      <c r="J5096">
        <v>0</v>
      </c>
      <c r="K5096" t="s">
        <v>268</v>
      </c>
      <c r="L5096" t="s">
        <v>34</v>
      </c>
    </row>
    <row r="5097" spans="1:12" x14ac:dyDescent="0.25">
      <c r="A5097">
        <v>74</v>
      </c>
      <c r="B5097" s="93">
        <v>43266</v>
      </c>
      <c r="C5097">
        <v>6</v>
      </c>
      <c r="D5097" t="s">
        <v>92</v>
      </c>
      <c r="E5097">
        <v>2018</v>
      </c>
      <c r="F5097" t="s">
        <v>23</v>
      </c>
      <c r="G5097" t="s">
        <v>37</v>
      </c>
      <c r="H5097" t="s">
        <v>132</v>
      </c>
      <c r="I5097">
        <v>2.25</v>
      </c>
      <c r="J5097">
        <v>0</v>
      </c>
      <c r="K5097" t="s">
        <v>269</v>
      </c>
      <c r="L5097" t="s">
        <v>35</v>
      </c>
    </row>
    <row r="5098" spans="1:12" x14ac:dyDescent="0.25">
      <c r="A5098">
        <v>74</v>
      </c>
      <c r="B5098" s="93">
        <v>43626</v>
      </c>
      <c r="C5098">
        <v>6</v>
      </c>
      <c r="D5098" t="s">
        <v>92</v>
      </c>
      <c r="E5098">
        <v>2019</v>
      </c>
      <c r="F5098" t="s">
        <v>23</v>
      </c>
      <c r="G5098" t="s">
        <v>63</v>
      </c>
      <c r="H5098" t="s">
        <v>665</v>
      </c>
      <c r="I5098">
        <v>42.14</v>
      </c>
      <c r="J5098">
        <v>0</v>
      </c>
      <c r="K5098" t="s">
        <v>269</v>
      </c>
      <c r="L5098" t="s">
        <v>64</v>
      </c>
    </row>
    <row r="5099" spans="1:12" x14ac:dyDescent="0.25">
      <c r="A5099">
        <v>74</v>
      </c>
      <c r="B5099" s="93">
        <v>43641</v>
      </c>
      <c r="C5099">
        <v>6</v>
      </c>
      <c r="D5099" t="s">
        <v>92</v>
      </c>
      <c r="E5099">
        <v>2019</v>
      </c>
      <c r="F5099" t="s">
        <v>23</v>
      </c>
      <c r="G5099" t="s">
        <v>63</v>
      </c>
      <c r="H5099" t="s">
        <v>683</v>
      </c>
      <c r="I5099">
        <v>40.26</v>
      </c>
      <c r="J5099">
        <v>0</v>
      </c>
      <c r="K5099" t="s">
        <v>269</v>
      </c>
      <c r="L5099" t="s">
        <v>64</v>
      </c>
    </row>
    <row r="5100" spans="1:12" x14ac:dyDescent="0.25">
      <c r="A5100">
        <v>76</v>
      </c>
      <c r="B5100" s="93">
        <v>43252</v>
      </c>
      <c r="C5100">
        <v>6</v>
      </c>
      <c r="D5100" t="s">
        <v>92</v>
      </c>
      <c r="E5100">
        <v>2018</v>
      </c>
      <c r="F5100" t="s">
        <v>23</v>
      </c>
      <c r="G5100" t="s">
        <v>58</v>
      </c>
      <c r="H5100" t="s">
        <v>289</v>
      </c>
      <c r="I5100">
        <v>18.75</v>
      </c>
      <c r="J5100">
        <v>0</v>
      </c>
      <c r="K5100" t="s">
        <v>270</v>
      </c>
      <c r="L5100" t="s">
        <v>222</v>
      </c>
    </row>
    <row r="5101" spans="1:12" x14ac:dyDescent="0.25">
      <c r="A5101">
        <v>76</v>
      </c>
      <c r="B5101" s="93">
        <v>43269</v>
      </c>
      <c r="C5101">
        <v>6</v>
      </c>
      <c r="D5101" t="s">
        <v>92</v>
      </c>
      <c r="E5101">
        <v>2018</v>
      </c>
      <c r="F5101" t="s">
        <v>23</v>
      </c>
      <c r="G5101" t="s">
        <v>37</v>
      </c>
      <c r="H5101" t="s">
        <v>314</v>
      </c>
      <c r="I5101">
        <v>9.4499999999999993</v>
      </c>
      <c r="J5101">
        <v>0</v>
      </c>
      <c r="K5101" t="s">
        <v>270</v>
      </c>
      <c r="L5101" t="s">
        <v>35</v>
      </c>
    </row>
    <row r="5102" spans="1:12" x14ac:dyDescent="0.25">
      <c r="A5102">
        <v>76</v>
      </c>
      <c r="B5102" s="93">
        <v>43629</v>
      </c>
      <c r="C5102">
        <v>6</v>
      </c>
      <c r="D5102" t="s">
        <v>92</v>
      </c>
      <c r="E5102">
        <v>2019</v>
      </c>
      <c r="F5102" t="s">
        <v>23</v>
      </c>
      <c r="G5102" t="s">
        <v>65</v>
      </c>
      <c r="H5102" t="s">
        <v>671</v>
      </c>
      <c r="I5102">
        <v>12</v>
      </c>
      <c r="J5102">
        <v>0</v>
      </c>
      <c r="K5102" t="s">
        <v>270</v>
      </c>
      <c r="L5102" t="s">
        <v>35</v>
      </c>
    </row>
    <row r="5103" spans="1:12" x14ac:dyDescent="0.25">
      <c r="A5103">
        <v>76</v>
      </c>
      <c r="B5103" s="93">
        <v>43633</v>
      </c>
      <c r="C5103">
        <v>6</v>
      </c>
      <c r="D5103" t="s">
        <v>92</v>
      </c>
      <c r="E5103">
        <v>2019</v>
      </c>
      <c r="F5103" t="s">
        <v>23</v>
      </c>
      <c r="G5103" t="s">
        <v>63</v>
      </c>
      <c r="H5103" t="s">
        <v>674</v>
      </c>
      <c r="I5103">
        <v>7.1</v>
      </c>
      <c r="J5103">
        <v>0</v>
      </c>
      <c r="K5103" t="s">
        <v>270</v>
      </c>
      <c r="L5103" t="s">
        <v>64</v>
      </c>
    </row>
    <row r="5104" spans="1:12" x14ac:dyDescent="0.25">
      <c r="A5104">
        <v>76</v>
      </c>
      <c r="B5104" s="93">
        <v>43636</v>
      </c>
      <c r="C5104">
        <v>6</v>
      </c>
      <c r="D5104" t="s">
        <v>92</v>
      </c>
      <c r="E5104">
        <v>2019</v>
      </c>
      <c r="F5104" t="s">
        <v>23</v>
      </c>
      <c r="G5104" t="s">
        <v>63</v>
      </c>
      <c r="H5104" t="s">
        <v>677</v>
      </c>
      <c r="I5104">
        <v>29.24</v>
      </c>
      <c r="J5104">
        <v>0</v>
      </c>
      <c r="K5104" t="s">
        <v>270</v>
      </c>
      <c r="L5104" t="s">
        <v>64</v>
      </c>
    </row>
    <row r="5105" spans="1:12" x14ac:dyDescent="0.25">
      <c r="A5105">
        <v>76</v>
      </c>
      <c r="B5105" s="93">
        <v>43637</v>
      </c>
      <c r="C5105">
        <v>6</v>
      </c>
      <c r="D5105" t="s">
        <v>92</v>
      </c>
      <c r="E5105">
        <v>2019</v>
      </c>
      <c r="F5105" t="s">
        <v>21</v>
      </c>
      <c r="G5105" t="s">
        <v>36</v>
      </c>
      <c r="H5105" t="s">
        <v>678</v>
      </c>
      <c r="I5105">
        <v>8</v>
      </c>
      <c r="J5105">
        <v>0</v>
      </c>
      <c r="K5105" t="s">
        <v>270</v>
      </c>
      <c r="L5105" t="s">
        <v>222</v>
      </c>
    </row>
    <row r="5106" spans="1:12" x14ac:dyDescent="0.25">
      <c r="A5106">
        <v>76</v>
      </c>
      <c r="B5106" s="93">
        <v>43641</v>
      </c>
      <c r="C5106">
        <v>6</v>
      </c>
      <c r="D5106" t="s">
        <v>92</v>
      </c>
      <c r="E5106">
        <v>2019</v>
      </c>
      <c r="F5106" t="s">
        <v>23</v>
      </c>
      <c r="G5106" t="s">
        <v>63</v>
      </c>
      <c r="H5106" t="s">
        <v>683</v>
      </c>
      <c r="I5106">
        <v>22.27</v>
      </c>
      <c r="J5106">
        <v>0</v>
      </c>
      <c r="K5106" t="s">
        <v>270</v>
      </c>
      <c r="L5106" t="s">
        <v>64</v>
      </c>
    </row>
    <row r="5107" spans="1:12" x14ac:dyDescent="0.25">
      <c r="A5107">
        <v>76</v>
      </c>
      <c r="B5107" s="93">
        <v>43645</v>
      </c>
      <c r="C5107">
        <v>6</v>
      </c>
      <c r="D5107" t="s">
        <v>92</v>
      </c>
      <c r="E5107">
        <v>2019</v>
      </c>
      <c r="F5107" t="s">
        <v>23</v>
      </c>
      <c r="G5107" t="s">
        <v>37</v>
      </c>
      <c r="H5107" t="s">
        <v>314</v>
      </c>
      <c r="I5107">
        <v>8.6999999999999993</v>
      </c>
      <c r="J5107">
        <v>0</v>
      </c>
      <c r="K5107" t="s">
        <v>270</v>
      </c>
      <c r="L5107" t="s">
        <v>35</v>
      </c>
    </row>
    <row r="5108" spans="1:12" x14ac:dyDescent="0.25">
      <c r="A5108">
        <v>77</v>
      </c>
      <c r="B5108" s="93">
        <v>43276</v>
      </c>
      <c r="C5108">
        <v>6</v>
      </c>
      <c r="D5108" t="s">
        <v>92</v>
      </c>
      <c r="E5108">
        <v>2018</v>
      </c>
      <c r="F5108" t="s">
        <v>23</v>
      </c>
      <c r="G5108" t="s">
        <v>37</v>
      </c>
      <c r="H5108" t="s">
        <v>325</v>
      </c>
      <c r="I5108">
        <v>1.8</v>
      </c>
      <c r="J5108">
        <v>0</v>
      </c>
      <c r="K5108" t="s">
        <v>271</v>
      </c>
      <c r="L5108" t="s">
        <v>35</v>
      </c>
    </row>
    <row r="5109" spans="1:12" x14ac:dyDescent="0.25">
      <c r="A5109">
        <v>77</v>
      </c>
      <c r="B5109" s="93">
        <v>43276</v>
      </c>
      <c r="C5109">
        <v>6</v>
      </c>
      <c r="D5109" t="s">
        <v>92</v>
      </c>
      <c r="E5109">
        <v>2018</v>
      </c>
      <c r="F5109" t="s">
        <v>23</v>
      </c>
      <c r="G5109" t="s">
        <v>323</v>
      </c>
      <c r="H5109" t="s">
        <v>324</v>
      </c>
      <c r="I5109">
        <v>72.040000000000006</v>
      </c>
      <c r="J5109">
        <v>0</v>
      </c>
      <c r="K5109" t="s">
        <v>271</v>
      </c>
      <c r="L5109" t="s">
        <v>34</v>
      </c>
    </row>
    <row r="5110" spans="1:12" x14ac:dyDescent="0.25">
      <c r="A5110">
        <v>77</v>
      </c>
      <c r="B5110" s="93">
        <v>43636</v>
      </c>
      <c r="C5110">
        <v>6</v>
      </c>
      <c r="D5110" t="s">
        <v>92</v>
      </c>
      <c r="E5110">
        <v>2019</v>
      </c>
      <c r="F5110" t="s">
        <v>23</v>
      </c>
      <c r="G5110" t="s">
        <v>37</v>
      </c>
      <c r="H5110" t="s">
        <v>325</v>
      </c>
      <c r="I5110">
        <v>1.8</v>
      </c>
      <c r="J5110">
        <v>0</v>
      </c>
      <c r="K5110" t="s">
        <v>271</v>
      </c>
      <c r="L5110" t="s">
        <v>35</v>
      </c>
    </row>
    <row r="5111" spans="1:12" x14ac:dyDescent="0.25">
      <c r="A5111">
        <v>77</v>
      </c>
      <c r="B5111" s="93">
        <v>43643</v>
      </c>
      <c r="C5111">
        <v>6</v>
      </c>
      <c r="D5111" t="s">
        <v>92</v>
      </c>
      <c r="E5111">
        <v>2019</v>
      </c>
      <c r="F5111" t="s">
        <v>23</v>
      </c>
      <c r="G5111" t="s">
        <v>37</v>
      </c>
      <c r="H5111" t="s">
        <v>325</v>
      </c>
      <c r="I5111">
        <v>1.8</v>
      </c>
      <c r="J5111">
        <v>0</v>
      </c>
      <c r="K5111" t="s">
        <v>271</v>
      </c>
      <c r="L5111" t="s">
        <v>35</v>
      </c>
    </row>
    <row r="5112" spans="1:12" x14ac:dyDescent="0.25">
      <c r="A5112">
        <v>78</v>
      </c>
      <c r="B5112" s="93">
        <v>43252</v>
      </c>
      <c r="C5112">
        <v>6</v>
      </c>
      <c r="D5112" t="s">
        <v>92</v>
      </c>
      <c r="E5112">
        <v>2018</v>
      </c>
      <c r="F5112" t="s">
        <v>23</v>
      </c>
      <c r="G5112" t="s">
        <v>67</v>
      </c>
      <c r="H5112" t="s">
        <v>289</v>
      </c>
      <c r="I5112">
        <v>37.47</v>
      </c>
      <c r="J5112">
        <v>0</v>
      </c>
      <c r="K5112" t="s">
        <v>272</v>
      </c>
      <c r="L5112" t="s">
        <v>266</v>
      </c>
    </row>
    <row r="5113" spans="1:12" x14ac:dyDescent="0.25">
      <c r="A5113">
        <v>78</v>
      </c>
      <c r="B5113" s="93">
        <v>43252</v>
      </c>
      <c r="C5113">
        <v>6</v>
      </c>
      <c r="D5113" t="s">
        <v>92</v>
      </c>
      <c r="E5113">
        <v>2018</v>
      </c>
      <c r="F5113" t="s">
        <v>23</v>
      </c>
      <c r="G5113" t="s">
        <v>63</v>
      </c>
      <c r="H5113" t="s">
        <v>289</v>
      </c>
      <c r="I5113">
        <v>78.66</v>
      </c>
      <c r="J5113">
        <v>0</v>
      </c>
      <c r="K5113" t="s">
        <v>272</v>
      </c>
      <c r="L5113" t="s">
        <v>64</v>
      </c>
    </row>
    <row r="5114" spans="1:12" x14ac:dyDescent="0.25">
      <c r="A5114">
        <v>78</v>
      </c>
      <c r="B5114" s="93">
        <v>43266</v>
      </c>
      <c r="C5114">
        <v>6</v>
      </c>
      <c r="D5114" t="s">
        <v>92</v>
      </c>
      <c r="E5114">
        <v>2018</v>
      </c>
      <c r="F5114" t="s">
        <v>23</v>
      </c>
      <c r="G5114" t="s">
        <v>37</v>
      </c>
      <c r="H5114" t="s">
        <v>175</v>
      </c>
      <c r="I5114">
        <v>2.25</v>
      </c>
      <c r="J5114">
        <v>0</v>
      </c>
      <c r="K5114" t="s">
        <v>272</v>
      </c>
      <c r="L5114" t="s">
        <v>35</v>
      </c>
    </row>
    <row r="5115" spans="1:12" x14ac:dyDescent="0.25">
      <c r="A5115">
        <v>78</v>
      </c>
      <c r="B5115" s="93">
        <v>43622</v>
      </c>
      <c r="C5115">
        <v>6</v>
      </c>
      <c r="D5115" t="s">
        <v>92</v>
      </c>
      <c r="E5115">
        <v>2019</v>
      </c>
      <c r="F5115" t="s">
        <v>23</v>
      </c>
      <c r="G5115" t="s">
        <v>37</v>
      </c>
      <c r="H5115" t="s">
        <v>175</v>
      </c>
      <c r="I5115">
        <v>6.5</v>
      </c>
      <c r="J5115">
        <v>0</v>
      </c>
      <c r="K5115" t="s">
        <v>272</v>
      </c>
      <c r="L5115" t="s">
        <v>35</v>
      </c>
    </row>
    <row r="5116" spans="1:12" x14ac:dyDescent="0.25">
      <c r="A5116">
        <v>78</v>
      </c>
      <c r="B5116" s="93">
        <v>43629</v>
      </c>
      <c r="C5116">
        <v>6</v>
      </c>
      <c r="D5116" t="s">
        <v>92</v>
      </c>
      <c r="E5116">
        <v>2019</v>
      </c>
      <c r="F5116" t="s">
        <v>23</v>
      </c>
      <c r="G5116" t="s">
        <v>37</v>
      </c>
      <c r="H5116" t="s">
        <v>175</v>
      </c>
      <c r="I5116">
        <v>6</v>
      </c>
      <c r="J5116">
        <v>0</v>
      </c>
      <c r="K5116" t="s">
        <v>272</v>
      </c>
      <c r="L5116" t="s">
        <v>35</v>
      </c>
    </row>
    <row r="5117" spans="1:12" x14ac:dyDescent="0.25">
      <c r="A5117">
        <v>78</v>
      </c>
      <c r="B5117" s="93">
        <v>43643</v>
      </c>
      <c r="C5117">
        <v>6</v>
      </c>
      <c r="D5117" t="s">
        <v>92</v>
      </c>
      <c r="E5117">
        <v>2019</v>
      </c>
      <c r="F5117" t="s">
        <v>23</v>
      </c>
      <c r="G5117" t="s">
        <v>64</v>
      </c>
      <c r="H5117" t="s">
        <v>685</v>
      </c>
      <c r="I5117">
        <v>75</v>
      </c>
      <c r="J5117">
        <v>0</v>
      </c>
      <c r="K5117" t="s">
        <v>272</v>
      </c>
      <c r="L5117" t="s">
        <v>64</v>
      </c>
    </row>
    <row r="5118" spans="1:12" x14ac:dyDescent="0.25">
      <c r="A5118">
        <v>80</v>
      </c>
      <c r="B5118" s="93">
        <v>43252</v>
      </c>
      <c r="C5118">
        <v>6</v>
      </c>
      <c r="D5118" t="s">
        <v>92</v>
      </c>
      <c r="E5118">
        <v>2018</v>
      </c>
      <c r="F5118" t="s">
        <v>23</v>
      </c>
      <c r="G5118" t="s">
        <v>63</v>
      </c>
      <c r="H5118" t="s">
        <v>289</v>
      </c>
      <c r="I5118">
        <v>24.86</v>
      </c>
      <c r="J5118">
        <v>0</v>
      </c>
      <c r="K5118" t="s">
        <v>273</v>
      </c>
      <c r="L5118" t="s">
        <v>64</v>
      </c>
    </row>
    <row r="5119" spans="1:12" x14ac:dyDescent="0.25">
      <c r="A5119">
        <v>80</v>
      </c>
      <c r="B5119" s="93">
        <v>43258</v>
      </c>
      <c r="C5119">
        <v>6</v>
      </c>
      <c r="D5119" t="s">
        <v>92</v>
      </c>
      <c r="E5119">
        <v>2018</v>
      </c>
      <c r="F5119" t="s">
        <v>23</v>
      </c>
      <c r="G5119" t="s">
        <v>63</v>
      </c>
      <c r="H5119" t="s">
        <v>298</v>
      </c>
      <c r="I5119">
        <v>29.39</v>
      </c>
      <c r="J5119">
        <v>0</v>
      </c>
      <c r="K5119" t="s">
        <v>273</v>
      </c>
      <c r="L5119" t="s">
        <v>64</v>
      </c>
    </row>
    <row r="5120" spans="1:12" x14ac:dyDescent="0.25">
      <c r="A5120">
        <v>80</v>
      </c>
      <c r="B5120" s="93">
        <v>43259</v>
      </c>
      <c r="C5120">
        <v>6</v>
      </c>
      <c r="D5120" t="s">
        <v>92</v>
      </c>
      <c r="E5120">
        <v>2018</v>
      </c>
      <c r="F5120" t="s">
        <v>21</v>
      </c>
      <c r="G5120" t="s">
        <v>36</v>
      </c>
      <c r="H5120" t="s">
        <v>299</v>
      </c>
      <c r="I5120">
        <v>16</v>
      </c>
      <c r="J5120">
        <v>0</v>
      </c>
      <c r="K5120" t="s">
        <v>273</v>
      </c>
      <c r="L5120" t="s">
        <v>222</v>
      </c>
    </row>
    <row r="5121" spans="1:12" x14ac:dyDescent="0.25">
      <c r="A5121">
        <v>80</v>
      </c>
      <c r="B5121" s="93">
        <v>43260</v>
      </c>
      <c r="C5121">
        <v>6</v>
      </c>
      <c r="D5121" t="s">
        <v>92</v>
      </c>
      <c r="E5121">
        <v>2018</v>
      </c>
      <c r="F5121" t="s">
        <v>21</v>
      </c>
      <c r="G5121" t="s">
        <v>300</v>
      </c>
      <c r="H5121" t="s">
        <v>301</v>
      </c>
      <c r="I5121">
        <v>197.67</v>
      </c>
      <c r="J5121">
        <v>0</v>
      </c>
      <c r="K5121" t="s">
        <v>273</v>
      </c>
      <c r="L5121" t="s">
        <v>34</v>
      </c>
    </row>
    <row r="5122" spans="1:12" x14ac:dyDescent="0.25">
      <c r="A5122">
        <v>80</v>
      </c>
      <c r="B5122" s="93">
        <v>43266</v>
      </c>
      <c r="C5122">
        <v>6</v>
      </c>
      <c r="D5122" t="s">
        <v>92</v>
      </c>
      <c r="E5122">
        <v>2018</v>
      </c>
      <c r="F5122" t="s">
        <v>23</v>
      </c>
      <c r="G5122" t="s">
        <v>63</v>
      </c>
      <c r="H5122" t="s">
        <v>308</v>
      </c>
      <c r="I5122">
        <v>29.09</v>
      </c>
      <c r="J5122">
        <v>0</v>
      </c>
      <c r="K5122" t="s">
        <v>273</v>
      </c>
      <c r="L5122" t="s">
        <v>64</v>
      </c>
    </row>
    <row r="5123" spans="1:12" x14ac:dyDescent="0.25">
      <c r="A5123">
        <v>80</v>
      </c>
      <c r="B5123" s="93">
        <v>43271</v>
      </c>
      <c r="C5123">
        <v>6</v>
      </c>
      <c r="D5123" t="s">
        <v>92</v>
      </c>
      <c r="E5123">
        <v>2018</v>
      </c>
      <c r="F5123" t="s">
        <v>21</v>
      </c>
      <c r="G5123" t="s">
        <v>36</v>
      </c>
      <c r="H5123" t="s">
        <v>316</v>
      </c>
      <c r="I5123">
        <v>40</v>
      </c>
      <c r="J5123">
        <v>0</v>
      </c>
      <c r="K5123" t="s">
        <v>273</v>
      </c>
      <c r="L5123" t="s">
        <v>222</v>
      </c>
    </row>
    <row r="5124" spans="1:12" x14ac:dyDescent="0.25">
      <c r="A5124">
        <v>80</v>
      </c>
      <c r="B5124" s="93">
        <v>43276</v>
      </c>
      <c r="C5124">
        <v>6</v>
      </c>
      <c r="D5124" t="s">
        <v>92</v>
      </c>
      <c r="E5124">
        <v>2018</v>
      </c>
      <c r="F5124" t="s">
        <v>22</v>
      </c>
      <c r="G5124" t="s">
        <v>323</v>
      </c>
      <c r="H5124" t="s">
        <v>324</v>
      </c>
      <c r="I5124">
        <v>13.4</v>
      </c>
      <c r="J5124">
        <v>0</v>
      </c>
      <c r="K5124" t="s">
        <v>273</v>
      </c>
      <c r="L5124" t="s">
        <v>34</v>
      </c>
    </row>
    <row r="5125" spans="1:12" x14ac:dyDescent="0.25">
      <c r="A5125">
        <v>80</v>
      </c>
      <c r="B5125" s="93">
        <v>43276</v>
      </c>
      <c r="C5125">
        <v>6</v>
      </c>
      <c r="D5125" t="s">
        <v>92</v>
      </c>
      <c r="E5125">
        <v>2018</v>
      </c>
      <c r="F5125" t="s">
        <v>21</v>
      </c>
      <c r="G5125" t="s">
        <v>323</v>
      </c>
      <c r="H5125" t="s">
        <v>324</v>
      </c>
      <c r="I5125">
        <v>134.44999999999999</v>
      </c>
      <c r="J5125">
        <v>0</v>
      </c>
      <c r="K5125" t="s">
        <v>273</v>
      </c>
      <c r="L5125" t="s">
        <v>34</v>
      </c>
    </row>
    <row r="5126" spans="1:12" x14ac:dyDescent="0.25">
      <c r="A5126">
        <v>80</v>
      </c>
      <c r="B5126" s="93">
        <v>43279</v>
      </c>
      <c r="C5126">
        <v>6</v>
      </c>
      <c r="D5126" t="s">
        <v>92</v>
      </c>
      <c r="E5126">
        <v>2018</v>
      </c>
      <c r="F5126" t="s">
        <v>21</v>
      </c>
      <c r="G5126" t="s">
        <v>36</v>
      </c>
      <c r="H5126" t="s">
        <v>329</v>
      </c>
      <c r="I5126">
        <v>8</v>
      </c>
      <c r="J5126">
        <v>0</v>
      </c>
      <c r="K5126" t="s">
        <v>273</v>
      </c>
      <c r="L5126" t="s">
        <v>222</v>
      </c>
    </row>
    <row r="5127" spans="1:12" x14ac:dyDescent="0.25">
      <c r="A5127">
        <v>80</v>
      </c>
      <c r="B5127" s="93">
        <v>43626</v>
      </c>
      <c r="C5127">
        <v>6</v>
      </c>
      <c r="D5127" t="s">
        <v>92</v>
      </c>
      <c r="E5127">
        <v>2019</v>
      </c>
      <c r="F5127" t="s">
        <v>21</v>
      </c>
      <c r="G5127" t="s">
        <v>666</v>
      </c>
      <c r="H5127" t="s">
        <v>667</v>
      </c>
      <c r="I5127">
        <v>140</v>
      </c>
      <c r="J5127">
        <v>0</v>
      </c>
      <c r="K5127" t="s">
        <v>273</v>
      </c>
      <c r="L5127" t="s">
        <v>34</v>
      </c>
    </row>
    <row r="5128" spans="1:12" x14ac:dyDescent="0.25">
      <c r="A5128">
        <v>80</v>
      </c>
      <c r="B5128" s="93">
        <v>43630</v>
      </c>
      <c r="C5128">
        <v>6</v>
      </c>
      <c r="D5128" t="s">
        <v>92</v>
      </c>
      <c r="E5128">
        <v>2019</v>
      </c>
      <c r="F5128" t="s">
        <v>23</v>
      </c>
      <c r="G5128" t="s">
        <v>65</v>
      </c>
      <c r="H5128" t="s">
        <v>672</v>
      </c>
      <c r="I5128">
        <v>12</v>
      </c>
      <c r="J5128">
        <v>0</v>
      </c>
      <c r="K5128" t="s">
        <v>273</v>
      </c>
      <c r="L5128" t="s">
        <v>35</v>
      </c>
    </row>
    <row r="5129" spans="1:12" x14ac:dyDescent="0.25">
      <c r="A5129">
        <v>80</v>
      </c>
      <c r="B5129" s="93">
        <v>43635</v>
      </c>
      <c r="C5129">
        <v>6</v>
      </c>
      <c r="D5129" t="s">
        <v>92</v>
      </c>
      <c r="E5129">
        <v>2019</v>
      </c>
      <c r="F5129" t="s">
        <v>21</v>
      </c>
      <c r="G5129" t="s">
        <v>36</v>
      </c>
      <c r="H5129" t="s">
        <v>676</v>
      </c>
      <c r="I5129">
        <v>8</v>
      </c>
      <c r="J5129">
        <v>0</v>
      </c>
      <c r="K5129" t="s">
        <v>273</v>
      </c>
      <c r="L5129" t="s">
        <v>222</v>
      </c>
    </row>
    <row r="5130" spans="1:12" x14ac:dyDescent="0.25">
      <c r="A5130">
        <v>80</v>
      </c>
      <c r="B5130" s="93">
        <v>43637</v>
      </c>
      <c r="C5130">
        <v>6</v>
      </c>
      <c r="D5130" t="s">
        <v>92</v>
      </c>
      <c r="E5130">
        <v>2019</v>
      </c>
      <c r="F5130" t="s">
        <v>21</v>
      </c>
      <c r="G5130" t="s">
        <v>36</v>
      </c>
      <c r="H5130" t="s">
        <v>678</v>
      </c>
      <c r="I5130">
        <v>16</v>
      </c>
      <c r="J5130">
        <v>0</v>
      </c>
      <c r="K5130" t="s">
        <v>273</v>
      </c>
      <c r="L5130" t="s">
        <v>222</v>
      </c>
    </row>
    <row r="5131" spans="1:12" x14ac:dyDescent="0.25">
      <c r="A5131">
        <v>80</v>
      </c>
      <c r="B5131" s="93">
        <v>43641</v>
      </c>
      <c r="C5131">
        <v>6</v>
      </c>
      <c r="D5131" t="s">
        <v>92</v>
      </c>
      <c r="E5131">
        <v>2019</v>
      </c>
      <c r="F5131" t="s">
        <v>21</v>
      </c>
      <c r="G5131" t="s">
        <v>681</v>
      </c>
      <c r="H5131" t="s">
        <v>682</v>
      </c>
      <c r="I5131">
        <v>149.97999999999999</v>
      </c>
      <c r="J5131">
        <v>0</v>
      </c>
      <c r="K5131" t="s">
        <v>273</v>
      </c>
      <c r="L5131" t="s">
        <v>34</v>
      </c>
    </row>
    <row r="5132" spans="1:12" x14ac:dyDescent="0.25">
      <c r="A5132">
        <v>89</v>
      </c>
      <c r="B5132" s="93">
        <v>43266</v>
      </c>
      <c r="C5132">
        <v>6</v>
      </c>
      <c r="D5132" t="s">
        <v>92</v>
      </c>
      <c r="E5132">
        <v>2018</v>
      </c>
      <c r="F5132" t="s">
        <v>23</v>
      </c>
      <c r="G5132" t="s">
        <v>37</v>
      </c>
      <c r="H5132" t="s">
        <v>309</v>
      </c>
      <c r="I5132">
        <v>1.8</v>
      </c>
      <c r="J5132">
        <v>0</v>
      </c>
      <c r="K5132" t="s">
        <v>274</v>
      </c>
      <c r="L5132" t="s">
        <v>35</v>
      </c>
    </row>
    <row r="5133" spans="1:12" x14ac:dyDescent="0.25">
      <c r="A5133">
        <v>89</v>
      </c>
      <c r="B5133" s="93">
        <v>43269</v>
      </c>
      <c r="C5133">
        <v>6</v>
      </c>
      <c r="D5133" t="s">
        <v>92</v>
      </c>
      <c r="E5133">
        <v>2018</v>
      </c>
      <c r="F5133" t="s">
        <v>22</v>
      </c>
      <c r="G5133" t="s">
        <v>36</v>
      </c>
      <c r="H5133" t="s">
        <v>312</v>
      </c>
      <c r="I5133">
        <v>8</v>
      </c>
      <c r="J5133">
        <v>0</v>
      </c>
      <c r="K5133" t="s">
        <v>274</v>
      </c>
      <c r="L5133" t="s">
        <v>222</v>
      </c>
    </row>
    <row r="5134" spans="1:12" x14ac:dyDescent="0.25">
      <c r="A5134">
        <v>89</v>
      </c>
      <c r="B5134" s="93">
        <v>43271</v>
      </c>
      <c r="C5134">
        <v>6</v>
      </c>
      <c r="D5134" t="s">
        <v>92</v>
      </c>
      <c r="E5134">
        <v>2018</v>
      </c>
      <c r="F5134" t="s">
        <v>23</v>
      </c>
      <c r="G5134" t="s">
        <v>63</v>
      </c>
      <c r="H5134" t="s">
        <v>316</v>
      </c>
      <c r="I5134">
        <v>28.26</v>
      </c>
      <c r="J5134">
        <v>0</v>
      </c>
      <c r="K5134" t="s">
        <v>274</v>
      </c>
      <c r="L5134" t="s">
        <v>64</v>
      </c>
    </row>
    <row r="5135" spans="1:12" x14ac:dyDescent="0.25">
      <c r="A5135">
        <v>89</v>
      </c>
      <c r="B5135" s="93">
        <v>43619</v>
      </c>
      <c r="C5135">
        <v>6</v>
      </c>
      <c r="D5135" t="s">
        <v>92</v>
      </c>
      <c r="E5135">
        <v>2019</v>
      </c>
      <c r="F5135" t="s">
        <v>23</v>
      </c>
      <c r="G5135" t="s">
        <v>63</v>
      </c>
      <c r="H5135" t="s">
        <v>656</v>
      </c>
      <c r="I5135">
        <v>20.45</v>
      </c>
      <c r="J5135">
        <v>0</v>
      </c>
      <c r="K5135" t="s">
        <v>274</v>
      </c>
      <c r="L5135" t="s">
        <v>64</v>
      </c>
    </row>
    <row r="5136" spans="1:12" x14ac:dyDescent="0.25">
      <c r="A5136">
        <v>89</v>
      </c>
      <c r="B5136" s="93">
        <v>43626</v>
      </c>
      <c r="C5136">
        <v>6</v>
      </c>
      <c r="D5136" t="s">
        <v>92</v>
      </c>
      <c r="E5136">
        <v>2019</v>
      </c>
      <c r="F5136" t="s">
        <v>23</v>
      </c>
      <c r="G5136" t="s">
        <v>63</v>
      </c>
      <c r="H5136" t="s">
        <v>665</v>
      </c>
      <c r="I5136">
        <v>29.69</v>
      </c>
      <c r="J5136">
        <v>0</v>
      </c>
      <c r="K5136" t="s">
        <v>274</v>
      </c>
      <c r="L5136" t="s">
        <v>64</v>
      </c>
    </row>
    <row r="5137" spans="1:12" x14ac:dyDescent="0.25">
      <c r="A5137">
        <v>91</v>
      </c>
      <c r="B5137" s="93">
        <v>43252</v>
      </c>
      <c r="C5137">
        <v>6</v>
      </c>
      <c r="D5137" t="s">
        <v>92</v>
      </c>
      <c r="E5137">
        <v>2018</v>
      </c>
      <c r="F5137" t="s">
        <v>71</v>
      </c>
      <c r="G5137" t="s">
        <v>35</v>
      </c>
      <c r="H5137" t="s">
        <v>289</v>
      </c>
      <c r="I5137">
        <v>5</v>
      </c>
      <c r="J5137">
        <v>0</v>
      </c>
      <c r="K5137" t="s">
        <v>275</v>
      </c>
      <c r="L5137" t="s">
        <v>35</v>
      </c>
    </row>
    <row r="5138" spans="1:12" x14ac:dyDescent="0.25">
      <c r="A5138">
        <v>91</v>
      </c>
      <c r="B5138" s="93">
        <v>43252</v>
      </c>
      <c r="C5138">
        <v>6</v>
      </c>
      <c r="D5138" t="s">
        <v>92</v>
      </c>
      <c r="E5138">
        <v>2018</v>
      </c>
      <c r="F5138" t="s">
        <v>69</v>
      </c>
      <c r="G5138" t="s">
        <v>35</v>
      </c>
      <c r="H5138" t="s">
        <v>289</v>
      </c>
      <c r="I5138">
        <v>10</v>
      </c>
      <c r="J5138">
        <v>0</v>
      </c>
      <c r="K5138" t="s">
        <v>275</v>
      </c>
      <c r="L5138" t="s">
        <v>35</v>
      </c>
    </row>
    <row r="5139" spans="1:12" x14ac:dyDescent="0.25">
      <c r="A5139">
        <v>91</v>
      </c>
      <c r="B5139" s="93">
        <v>43252</v>
      </c>
      <c r="C5139">
        <v>6</v>
      </c>
      <c r="D5139" t="s">
        <v>92</v>
      </c>
      <c r="E5139">
        <v>2018</v>
      </c>
      <c r="F5139" t="s">
        <v>68</v>
      </c>
      <c r="G5139" t="s">
        <v>64</v>
      </c>
      <c r="H5139" t="s">
        <v>289</v>
      </c>
      <c r="I5139">
        <v>11.8</v>
      </c>
      <c r="J5139">
        <v>0</v>
      </c>
      <c r="K5139" t="s">
        <v>275</v>
      </c>
      <c r="L5139" t="s">
        <v>64</v>
      </c>
    </row>
    <row r="5140" spans="1:12" x14ac:dyDescent="0.25">
      <c r="A5140">
        <v>91</v>
      </c>
      <c r="B5140" s="93">
        <v>43252</v>
      </c>
      <c r="C5140">
        <v>6</v>
      </c>
      <c r="D5140" t="s">
        <v>92</v>
      </c>
      <c r="E5140">
        <v>2018</v>
      </c>
      <c r="F5140" t="s">
        <v>68</v>
      </c>
      <c r="G5140" t="s">
        <v>36</v>
      </c>
      <c r="H5140" t="s">
        <v>289</v>
      </c>
      <c r="I5140">
        <v>22.59</v>
      </c>
      <c r="J5140">
        <v>0</v>
      </c>
      <c r="K5140" t="s">
        <v>275</v>
      </c>
      <c r="L5140" t="s">
        <v>222</v>
      </c>
    </row>
    <row r="5141" spans="1:12" x14ac:dyDescent="0.25">
      <c r="A5141">
        <v>91</v>
      </c>
      <c r="B5141" s="93">
        <v>43252</v>
      </c>
      <c r="C5141">
        <v>6</v>
      </c>
      <c r="D5141" t="s">
        <v>92</v>
      </c>
      <c r="E5141">
        <v>2018</v>
      </c>
      <c r="F5141" t="s">
        <v>68</v>
      </c>
      <c r="G5141" t="s">
        <v>58</v>
      </c>
      <c r="H5141" t="s">
        <v>289</v>
      </c>
      <c r="I5141">
        <v>28.2</v>
      </c>
      <c r="J5141">
        <v>0</v>
      </c>
      <c r="K5141" t="s">
        <v>275</v>
      </c>
      <c r="L5141" t="s">
        <v>222</v>
      </c>
    </row>
    <row r="5142" spans="1:12" x14ac:dyDescent="0.25">
      <c r="A5142">
        <v>91</v>
      </c>
      <c r="B5142" s="93">
        <v>43252</v>
      </c>
      <c r="C5142">
        <v>6</v>
      </c>
      <c r="D5142" t="s">
        <v>92</v>
      </c>
      <c r="E5142">
        <v>2018</v>
      </c>
      <c r="F5142" t="s">
        <v>167</v>
      </c>
      <c r="G5142" t="s">
        <v>58</v>
      </c>
      <c r="H5142" t="s">
        <v>289</v>
      </c>
      <c r="I5142">
        <v>51.75</v>
      </c>
      <c r="J5142">
        <v>0</v>
      </c>
      <c r="K5142" t="s">
        <v>275</v>
      </c>
      <c r="L5142" t="s">
        <v>222</v>
      </c>
    </row>
    <row r="5143" spans="1:12" x14ac:dyDescent="0.25">
      <c r="A5143">
        <v>91</v>
      </c>
      <c r="B5143" s="93">
        <v>43252</v>
      </c>
      <c r="C5143">
        <v>6</v>
      </c>
      <c r="D5143" t="s">
        <v>92</v>
      </c>
      <c r="E5143">
        <v>2018</v>
      </c>
      <c r="F5143" t="s">
        <v>72</v>
      </c>
      <c r="G5143" t="s">
        <v>65</v>
      </c>
      <c r="H5143" t="s">
        <v>289</v>
      </c>
      <c r="I5143">
        <v>60</v>
      </c>
      <c r="J5143">
        <v>0</v>
      </c>
      <c r="K5143" t="s">
        <v>275</v>
      </c>
      <c r="L5143" t="s">
        <v>35</v>
      </c>
    </row>
    <row r="5144" spans="1:12" x14ac:dyDescent="0.25">
      <c r="A5144">
        <v>91</v>
      </c>
      <c r="B5144" s="93">
        <v>43252</v>
      </c>
      <c r="C5144">
        <v>6</v>
      </c>
      <c r="D5144" t="s">
        <v>92</v>
      </c>
      <c r="E5144">
        <v>2018</v>
      </c>
      <c r="F5144" t="s">
        <v>68</v>
      </c>
      <c r="G5144" t="s">
        <v>63</v>
      </c>
      <c r="H5144" t="s">
        <v>289</v>
      </c>
      <c r="I5144">
        <v>80</v>
      </c>
      <c r="J5144">
        <v>0</v>
      </c>
      <c r="K5144" t="s">
        <v>275</v>
      </c>
      <c r="L5144" t="s">
        <v>64</v>
      </c>
    </row>
    <row r="5145" spans="1:12" x14ac:dyDescent="0.25">
      <c r="A5145">
        <v>91</v>
      </c>
      <c r="B5145" s="93">
        <v>43252</v>
      </c>
      <c r="C5145">
        <v>6</v>
      </c>
      <c r="D5145" t="s">
        <v>92</v>
      </c>
      <c r="E5145">
        <v>2018</v>
      </c>
      <c r="F5145" t="s">
        <v>127</v>
      </c>
      <c r="G5145" t="s">
        <v>36</v>
      </c>
      <c r="H5145" t="s">
        <v>289</v>
      </c>
      <c r="I5145">
        <v>118.18</v>
      </c>
      <c r="J5145">
        <v>0</v>
      </c>
      <c r="K5145" t="s">
        <v>275</v>
      </c>
      <c r="L5145" t="s">
        <v>222</v>
      </c>
    </row>
    <row r="5146" spans="1:12" x14ac:dyDescent="0.25">
      <c r="A5146">
        <v>91</v>
      </c>
      <c r="B5146" s="93">
        <v>43252</v>
      </c>
      <c r="C5146">
        <v>6</v>
      </c>
      <c r="D5146" t="s">
        <v>92</v>
      </c>
      <c r="E5146">
        <v>2018</v>
      </c>
      <c r="F5146" t="s">
        <v>73</v>
      </c>
      <c r="G5146" t="s">
        <v>35</v>
      </c>
      <c r="H5146" t="s">
        <v>289</v>
      </c>
      <c r="I5146">
        <v>152</v>
      </c>
      <c r="J5146">
        <v>0</v>
      </c>
      <c r="K5146" t="s">
        <v>275</v>
      </c>
      <c r="L5146" t="s">
        <v>35</v>
      </c>
    </row>
    <row r="5147" spans="1:12" x14ac:dyDescent="0.25">
      <c r="A5147">
        <v>91</v>
      </c>
      <c r="B5147" s="93">
        <v>43252</v>
      </c>
      <c r="C5147">
        <v>6</v>
      </c>
      <c r="D5147" t="s">
        <v>92</v>
      </c>
      <c r="E5147">
        <v>2018</v>
      </c>
      <c r="F5147" t="s">
        <v>70</v>
      </c>
      <c r="G5147" t="s">
        <v>35</v>
      </c>
      <c r="H5147" t="s">
        <v>289</v>
      </c>
      <c r="I5147">
        <v>174.7</v>
      </c>
      <c r="J5147">
        <v>0</v>
      </c>
      <c r="K5147" t="s">
        <v>275</v>
      </c>
      <c r="L5147" t="s">
        <v>35</v>
      </c>
    </row>
    <row r="5148" spans="1:12" x14ac:dyDescent="0.25">
      <c r="A5148">
        <v>91</v>
      </c>
      <c r="B5148" s="93">
        <v>43252</v>
      </c>
      <c r="C5148">
        <v>6</v>
      </c>
      <c r="D5148" t="s">
        <v>92</v>
      </c>
      <c r="E5148">
        <v>2018</v>
      </c>
      <c r="F5148" t="s">
        <v>72</v>
      </c>
      <c r="G5148" t="s">
        <v>67</v>
      </c>
      <c r="H5148" t="s">
        <v>289</v>
      </c>
      <c r="I5148">
        <v>400</v>
      </c>
      <c r="J5148">
        <v>0</v>
      </c>
      <c r="K5148" t="s">
        <v>275</v>
      </c>
      <c r="L5148" t="s">
        <v>266</v>
      </c>
    </row>
    <row r="5149" spans="1:12" x14ac:dyDescent="0.25">
      <c r="A5149">
        <v>91</v>
      </c>
      <c r="B5149" s="93">
        <v>43253</v>
      </c>
      <c r="C5149">
        <v>6</v>
      </c>
      <c r="D5149" t="s">
        <v>92</v>
      </c>
      <c r="E5149">
        <v>2018</v>
      </c>
      <c r="F5149" t="s">
        <v>68</v>
      </c>
      <c r="G5149" t="s">
        <v>35</v>
      </c>
      <c r="H5149" t="s">
        <v>291</v>
      </c>
      <c r="I5149">
        <v>4.87</v>
      </c>
      <c r="J5149">
        <v>0</v>
      </c>
      <c r="K5149" t="s">
        <v>275</v>
      </c>
      <c r="L5149" t="s">
        <v>35</v>
      </c>
    </row>
    <row r="5150" spans="1:12" x14ac:dyDescent="0.25">
      <c r="A5150">
        <v>91</v>
      </c>
      <c r="B5150" s="93">
        <v>43253</v>
      </c>
      <c r="C5150">
        <v>6</v>
      </c>
      <c r="D5150" t="s">
        <v>92</v>
      </c>
      <c r="E5150">
        <v>2018</v>
      </c>
      <c r="F5150" t="s">
        <v>69</v>
      </c>
      <c r="G5150" t="s">
        <v>35</v>
      </c>
      <c r="H5150" t="s">
        <v>291</v>
      </c>
      <c r="I5150">
        <v>10</v>
      </c>
      <c r="J5150">
        <v>0</v>
      </c>
      <c r="K5150" t="s">
        <v>275</v>
      </c>
      <c r="L5150" t="s">
        <v>35</v>
      </c>
    </row>
    <row r="5151" spans="1:12" x14ac:dyDescent="0.25">
      <c r="A5151">
        <v>91</v>
      </c>
      <c r="B5151" s="93">
        <v>43253</v>
      </c>
      <c r="C5151">
        <v>6</v>
      </c>
      <c r="D5151" t="s">
        <v>92</v>
      </c>
      <c r="E5151">
        <v>2018</v>
      </c>
      <c r="F5151" t="s">
        <v>74</v>
      </c>
      <c r="G5151" t="s">
        <v>35</v>
      </c>
      <c r="H5151" t="s">
        <v>291</v>
      </c>
      <c r="I5151">
        <v>112</v>
      </c>
      <c r="J5151">
        <v>0</v>
      </c>
      <c r="K5151" t="s">
        <v>275</v>
      </c>
      <c r="L5151" t="s">
        <v>35</v>
      </c>
    </row>
    <row r="5152" spans="1:12" x14ac:dyDescent="0.25">
      <c r="A5152">
        <v>91</v>
      </c>
      <c r="B5152" s="93">
        <v>43253</v>
      </c>
      <c r="C5152">
        <v>6</v>
      </c>
      <c r="D5152" t="s">
        <v>92</v>
      </c>
      <c r="E5152">
        <v>2018</v>
      </c>
      <c r="F5152" t="s">
        <v>75</v>
      </c>
      <c r="G5152" t="s">
        <v>65</v>
      </c>
      <c r="H5152" t="s">
        <v>291</v>
      </c>
      <c r="I5152">
        <v>150</v>
      </c>
      <c r="J5152">
        <v>0</v>
      </c>
      <c r="K5152" t="s">
        <v>275</v>
      </c>
      <c r="L5152" t="s">
        <v>35</v>
      </c>
    </row>
    <row r="5153" spans="1:12" x14ac:dyDescent="0.25">
      <c r="A5153">
        <v>91</v>
      </c>
      <c r="B5153" s="93">
        <v>43253</v>
      </c>
      <c r="C5153">
        <v>6</v>
      </c>
      <c r="D5153" t="s">
        <v>92</v>
      </c>
      <c r="E5153">
        <v>2018</v>
      </c>
      <c r="F5153" t="s">
        <v>76</v>
      </c>
      <c r="G5153" t="s">
        <v>65</v>
      </c>
      <c r="H5153" t="s">
        <v>291</v>
      </c>
      <c r="I5153">
        <v>300</v>
      </c>
      <c r="J5153">
        <v>0</v>
      </c>
      <c r="K5153" t="s">
        <v>275</v>
      </c>
      <c r="L5153" t="s">
        <v>35</v>
      </c>
    </row>
    <row r="5154" spans="1:12" x14ac:dyDescent="0.25">
      <c r="A5154">
        <v>91</v>
      </c>
      <c r="B5154" s="93">
        <v>43253</v>
      </c>
      <c r="C5154">
        <v>6</v>
      </c>
      <c r="D5154" t="s">
        <v>92</v>
      </c>
      <c r="E5154">
        <v>2018</v>
      </c>
      <c r="F5154" t="s">
        <v>71</v>
      </c>
      <c r="G5154" t="s">
        <v>65</v>
      </c>
      <c r="H5154" t="s">
        <v>291</v>
      </c>
      <c r="I5154">
        <v>2700</v>
      </c>
      <c r="J5154">
        <v>0</v>
      </c>
      <c r="K5154" t="s">
        <v>275</v>
      </c>
      <c r="L5154" t="s">
        <v>35</v>
      </c>
    </row>
    <row r="5155" spans="1:12" x14ac:dyDescent="0.25">
      <c r="A5155">
        <v>91</v>
      </c>
      <c r="B5155" s="93">
        <v>43256</v>
      </c>
      <c r="C5155">
        <v>6</v>
      </c>
      <c r="D5155" t="s">
        <v>92</v>
      </c>
      <c r="E5155">
        <v>2018</v>
      </c>
      <c r="F5155" t="s">
        <v>294</v>
      </c>
      <c r="G5155" t="s">
        <v>35</v>
      </c>
      <c r="H5155" t="s">
        <v>293</v>
      </c>
      <c r="I5155">
        <v>0.96</v>
      </c>
      <c r="J5155">
        <v>0</v>
      </c>
      <c r="K5155" t="s">
        <v>275</v>
      </c>
      <c r="L5155" t="s">
        <v>35</v>
      </c>
    </row>
    <row r="5156" spans="1:12" x14ac:dyDescent="0.25">
      <c r="A5156">
        <v>91</v>
      </c>
      <c r="B5156" s="93">
        <v>43256</v>
      </c>
      <c r="C5156">
        <v>6</v>
      </c>
      <c r="D5156" t="s">
        <v>92</v>
      </c>
      <c r="E5156">
        <v>2018</v>
      </c>
      <c r="F5156" t="s">
        <v>70</v>
      </c>
      <c r="G5156" t="s">
        <v>35</v>
      </c>
      <c r="H5156" t="s">
        <v>293</v>
      </c>
      <c r="I5156">
        <v>53.65</v>
      </c>
      <c r="J5156">
        <v>0</v>
      </c>
      <c r="K5156" t="s">
        <v>275</v>
      </c>
      <c r="L5156" t="s">
        <v>35</v>
      </c>
    </row>
    <row r="5157" spans="1:12" x14ac:dyDescent="0.25">
      <c r="A5157">
        <v>91</v>
      </c>
      <c r="B5157" s="93">
        <v>43256</v>
      </c>
      <c r="C5157">
        <v>6</v>
      </c>
      <c r="D5157" t="s">
        <v>92</v>
      </c>
      <c r="E5157">
        <v>2018</v>
      </c>
      <c r="F5157" t="s">
        <v>73</v>
      </c>
      <c r="G5157" t="s">
        <v>64</v>
      </c>
      <c r="H5157" t="s">
        <v>293</v>
      </c>
      <c r="I5157">
        <v>92.32</v>
      </c>
      <c r="J5157">
        <v>0</v>
      </c>
      <c r="K5157" t="s">
        <v>275</v>
      </c>
      <c r="L5157" t="s">
        <v>64</v>
      </c>
    </row>
    <row r="5158" spans="1:12" x14ac:dyDescent="0.25">
      <c r="A5158">
        <v>91</v>
      </c>
      <c r="B5158" s="93">
        <v>43256</v>
      </c>
      <c r="C5158">
        <v>6</v>
      </c>
      <c r="D5158" t="s">
        <v>92</v>
      </c>
      <c r="E5158">
        <v>2018</v>
      </c>
      <c r="F5158" t="s">
        <v>71</v>
      </c>
      <c r="G5158" t="s">
        <v>35</v>
      </c>
      <c r="H5158" t="s">
        <v>293</v>
      </c>
      <c r="I5158">
        <v>116.82</v>
      </c>
      <c r="J5158">
        <v>0</v>
      </c>
      <c r="K5158" t="s">
        <v>275</v>
      </c>
      <c r="L5158" t="s">
        <v>35</v>
      </c>
    </row>
    <row r="5159" spans="1:12" x14ac:dyDescent="0.25">
      <c r="A5159">
        <v>91</v>
      </c>
      <c r="B5159" s="93">
        <v>43257</v>
      </c>
      <c r="C5159">
        <v>6</v>
      </c>
      <c r="D5159" t="s">
        <v>92</v>
      </c>
      <c r="E5159">
        <v>2018</v>
      </c>
      <c r="F5159" t="s">
        <v>78</v>
      </c>
      <c r="G5159" t="s">
        <v>36</v>
      </c>
      <c r="H5159" t="s">
        <v>297</v>
      </c>
      <c r="I5159">
        <v>33</v>
      </c>
      <c r="J5159">
        <v>0</v>
      </c>
      <c r="K5159" t="s">
        <v>275</v>
      </c>
      <c r="L5159" t="s">
        <v>222</v>
      </c>
    </row>
    <row r="5160" spans="1:12" x14ac:dyDescent="0.25">
      <c r="A5160">
        <v>91</v>
      </c>
      <c r="B5160" s="93">
        <v>43257</v>
      </c>
      <c r="C5160">
        <v>6</v>
      </c>
      <c r="D5160" t="s">
        <v>92</v>
      </c>
      <c r="E5160">
        <v>2018</v>
      </c>
      <c r="F5160" t="s">
        <v>77</v>
      </c>
      <c r="G5160" t="s">
        <v>64</v>
      </c>
      <c r="H5160" t="s">
        <v>297</v>
      </c>
      <c r="I5160">
        <v>62.6</v>
      </c>
      <c r="J5160">
        <v>0</v>
      </c>
      <c r="K5160" t="s">
        <v>275</v>
      </c>
      <c r="L5160" t="s">
        <v>64</v>
      </c>
    </row>
    <row r="5161" spans="1:12" x14ac:dyDescent="0.25">
      <c r="A5161">
        <v>91</v>
      </c>
      <c r="B5161" s="93">
        <v>43257</v>
      </c>
      <c r="C5161">
        <v>6</v>
      </c>
      <c r="D5161" t="s">
        <v>92</v>
      </c>
      <c r="E5161">
        <v>2018</v>
      </c>
      <c r="F5161" t="s">
        <v>70</v>
      </c>
      <c r="G5161" t="s">
        <v>35</v>
      </c>
      <c r="H5161" t="s">
        <v>297</v>
      </c>
      <c r="I5161">
        <v>127</v>
      </c>
      <c r="J5161">
        <v>0</v>
      </c>
      <c r="K5161" t="s">
        <v>275</v>
      </c>
      <c r="L5161" t="s">
        <v>35</v>
      </c>
    </row>
    <row r="5162" spans="1:12" x14ac:dyDescent="0.25">
      <c r="A5162">
        <v>91</v>
      </c>
      <c r="B5162" s="93">
        <v>43258</v>
      </c>
      <c r="C5162">
        <v>6</v>
      </c>
      <c r="D5162" t="s">
        <v>92</v>
      </c>
      <c r="E5162">
        <v>2018</v>
      </c>
      <c r="F5162" t="s">
        <v>72</v>
      </c>
      <c r="G5162" t="s">
        <v>35</v>
      </c>
      <c r="H5162" t="s">
        <v>298</v>
      </c>
      <c r="I5162">
        <v>60</v>
      </c>
      <c r="J5162">
        <v>0</v>
      </c>
      <c r="K5162" t="s">
        <v>275</v>
      </c>
      <c r="L5162" t="s">
        <v>35</v>
      </c>
    </row>
    <row r="5163" spans="1:12" x14ac:dyDescent="0.25">
      <c r="A5163">
        <v>91</v>
      </c>
      <c r="B5163" s="93">
        <v>43258</v>
      </c>
      <c r="C5163">
        <v>6</v>
      </c>
      <c r="D5163" t="s">
        <v>92</v>
      </c>
      <c r="E5163">
        <v>2018</v>
      </c>
      <c r="F5163" t="s">
        <v>73</v>
      </c>
      <c r="G5163" t="s">
        <v>65</v>
      </c>
      <c r="H5163" t="s">
        <v>298</v>
      </c>
      <c r="I5163">
        <v>104.6</v>
      </c>
      <c r="J5163">
        <v>0</v>
      </c>
      <c r="K5163" t="s">
        <v>275</v>
      </c>
      <c r="L5163" t="s">
        <v>35</v>
      </c>
    </row>
    <row r="5164" spans="1:12" x14ac:dyDescent="0.25">
      <c r="A5164">
        <v>91</v>
      </c>
      <c r="B5164" s="93">
        <v>43258</v>
      </c>
      <c r="C5164">
        <v>6</v>
      </c>
      <c r="D5164" t="s">
        <v>92</v>
      </c>
      <c r="E5164">
        <v>2018</v>
      </c>
      <c r="F5164" t="s">
        <v>69</v>
      </c>
      <c r="G5164" t="s">
        <v>65</v>
      </c>
      <c r="H5164" t="s">
        <v>298</v>
      </c>
      <c r="I5164">
        <v>205.8</v>
      </c>
      <c r="J5164">
        <v>0</v>
      </c>
      <c r="K5164" t="s">
        <v>275</v>
      </c>
      <c r="L5164" t="s">
        <v>35</v>
      </c>
    </row>
    <row r="5165" spans="1:12" x14ac:dyDescent="0.25">
      <c r="A5165">
        <v>91</v>
      </c>
      <c r="B5165" s="93">
        <v>43258</v>
      </c>
      <c r="C5165">
        <v>6</v>
      </c>
      <c r="D5165" t="s">
        <v>92</v>
      </c>
      <c r="E5165">
        <v>2018</v>
      </c>
      <c r="F5165" t="s">
        <v>275</v>
      </c>
      <c r="G5165" t="s">
        <v>65</v>
      </c>
      <c r="H5165" t="s">
        <v>298</v>
      </c>
      <c r="I5165">
        <v>620.70000000000005</v>
      </c>
      <c r="J5165">
        <v>0</v>
      </c>
      <c r="K5165" t="s">
        <v>275</v>
      </c>
      <c r="L5165" t="s">
        <v>35</v>
      </c>
    </row>
    <row r="5166" spans="1:12" x14ac:dyDescent="0.25">
      <c r="A5166">
        <v>91</v>
      </c>
      <c r="B5166" s="93">
        <v>43258</v>
      </c>
      <c r="C5166">
        <v>6</v>
      </c>
      <c r="D5166" t="s">
        <v>92</v>
      </c>
      <c r="E5166">
        <v>2018</v>
      </c>
      <c r="F5166" t="s">
        <v>75</v>
      </c>
      <c r="G5166" t="s">
        <v>65</v>
      </c>
      <c r="H5166" t="s">
        <v>298</v>
      </c>
      <c r="I5166">
        <v>722.68</v>
      </c>
      <c r="J5166">
        <v>0</v>
      </c>
      <c r="K5166" t="s">
        <v>275</v>
      </c>
      <c r="L5166" t="s">
        <v>35</v>
      </c>
    </row>
    <row r="5167" spans="1:12" x14ac:dyDescent="0.25">
      <c r="A5167">
        <v>91</v>
      </c>
      <c r="B5167" s="93">
        <v>43258</v>
      </c>
      <c r="C5167">
        <v>6</v>
      </c>
      <c r="D5167" t="s">
        <v>92</v>
      </c>
      <c r="E5167">
        <v>2018</v>
      </c>
      <c r="F5167" t="s">
        <v>79</v>
      </c>
      <c r="G5167" t="s">
        <v>66</v>
      </c>
      <c r="H5167" t="s">
        <v>298</v>
      </c>
      <c r="I5167">
        <v>1734.36</v>
      </c>
      <c r="J5167">
        <v>0</v>
      </c>
      <c r="K5167" t="s">
        <v>275</v>
      </c>
      <c r="L5167" t="s">
        <v>35</v>
      </c>
    </row>
    <row r="5168" spans="1:12" x14ac:dyDescent="0.25">
      <c r="A5168">
        <v>91</v>
      </c>
      <c r="B5168" s="93">
        <v>43259</v>
      </c>
      <c r="C5168">
        <v>6</v>
      </c>
      <c r="D5168" t="s">
        <v>92</v>
      </c>
      <c r="E5168">
        <v>2018</v>
      </c>
      <c r="F5168" t="s">
        <v>69</v>
      </c>
      <c r="G5168" t="s">
        <v>64</v>
      </c>
      <c r="H5168" t="s">
        <v>299</v>
      </c>
      <c r="I5168">
        <v>20.95</v>
      </c>
      <c r="J5168">
        <v>0</v>
      </c>
      <c r="K5168" t="s">
        <v>275</v>
      </c>
      <c r="L5168" t="s">
        <v>64</v>
      </c>
    </row>
    <row r="5169" spans="1:12" x14ac:dyDescent="0.25">
      <c r="A5169">
        <v>91</v>
      </c>
      <c r="B5169" s="93">
        <v>43259</v>
      </c>
      <c r="C5169">
        <v>6</v>
      </c>
      <c r="D5169" t="s">
        <v>92</v>
      </c>
      <c r="E5169">
        <v>2018</v>
      </c>
      <c r="F5169" t="s">
        <v>68</v>
      </c>
      <c r="G5169" t="s">
        <v>36</v>
      </c>
      <c r="H5169" t="s">
        <v>299</v>
      </c>
      <c r="I5169">
        <v>22.45</v>
      </c>
      <c r="J5169">
        <v>0</v>
      </c>
      <c r="K5169" t="s">
        <v>275</v>
      </c>
      <c r="L5169" t="s">
        <v>222</v>
      </c>
    </row>
    <row r="5170" spans="1:12" x14ac:dyDescent="0.25">
      <c r="A5170">
        <v>91</v>
      </c>
      <c r="B5170" s="93">
        <v>43259</v>
      </c>
      <c r="C5170">
        <v>6</v>
      </c>
      <c r="D5170" t="s">
        <v>92</v>
      </c>
      <c r="E5170">
        <v>2018</v>
      </c>
      <c r="F5170" t="s">
        <v>69</v>
      </c>
      <c r="G5170" t="s">
        <v>35</v>
      </c>
      <c r="H5170" t="s">
        <v>299</v>
      </c>
      <c r="I5170">
        <v>22.92</v>
      </c>
      <c r="J5170">
        <v>0</v>
      </c>
      <c r="K5170" t="s">
        <v>275</v>
      </c>
      <c r="L5170" t="s">
        <v>35</v>
      </c>
    </row>
    <row r="5171" spans="1:12" x14ac:dyDescent="0.25">
      <c r="A5171">
        <v>91</v>
      </c>
      <c r="B5171" s="93">
        <v>43259</v>
      </c>
      <c r="C5171">
        <v>6</v>
      </c>
      <c r="D5171" t="s">
        <v>92</v>
      </c>
      <c r="E5171">
        <v>2018</v>
      </c>
      <c r="F5171" t="s">
        <v>71</v>
      </c>
      <c r="G5171" t="s">
        <v>35</v>
      </c>
      <c r="H5171" t="s">
        <v>299</v>
      </c>
      <c r="I5171">
        <v>26.1</v>
      </c>
      <c r="J5171">
        <v>0</v>
      </c>
      <c r="K5171" t="s">
        <v>275</v>
      </c>
      <c r="L5171" t="s">
        <v>35</v>
      </c>
    </row>
    <row r="5172" spans="1:12" x14ac:dyDescent="0.25">
      <c r="A5172">
        <v>91</v>
      </c>
      <c r="B5172" s="93">
        <v>43259</v>
      </c>
      <c r="C5172">
        <v>6</v>
      </c>
      <c r="D5172" t="s">
        <v>92</v>
      </c>
      <c r="E5172">
        <v>2018</v>
      </c>
      <c r="F5172" t="s">
        <v>70</v>
      </c>
      <c r="G5172" t="s">
        <v>35</v>
      </c>
      <c r="H5172" t="s">
        <v>299</v>
      </c>
      <c r="I5172">
        <v>41</v>
      </c>
      <c r="J5172">
        <v>0</v>
      </c>
      <c r="K5172" t="s">
        <v>275</v>
      </c>
      <c r="L5172" t="s">
        <v>35</v>
      </c>
    </row>
    <row r="5173" spans="1:12" x14ac:dyDescent="0.25">
      <c r="A5173">
        <v>91</v>
      </c>
      <c r="B5173" s="93">
        <v>43259</v>
      </c>
      <c r="C5173">
        <v>6</v>
      </c>
      <c r="D5173" t="s">
        <v>92</v>
      </c>
      <c r="E5173">
        <v>2018</v>
      </c>
      <c r="F5173" t="s">
        <v>68</v>
      </c>
      <c r="G5173" t="s">
        <v>64</v>
      </c>
      <c r="H5173" t="s">
        <v>299</v>
      </c>
      <c r="I5173">
        <v>51.92</v>
      </c>
      <c r="J5173">
        <v>0</v>
      </c>
      <c r="K5173" t="s">
        <v>275</v>
      </c>
      <c r="L5173" t="s">
        <v>64</v>
      </c>
    </row>
    <row r="5174" spans="1:12" x14ac:dyDescent="0.25">
      <c r="A5174">
        <v>91</v>
      </c>
      <c r="B5174" s="93">
        <v>43259</v>
      </c>
      <c r="C5174">
        <v>6</v>
      </c>
      <c r="D5174" t="s">
        <v>92</v>
      </c>
      <c r="E5174">
        <v>2018</v>
      </c>
      <c r="F5174" t="s">
        <v>69</v>
      </c>
      <c r="G5174" t="s">
        <v>36</v>
      </c>
      <c r="H5174" t="s">
        <v>299</v>
      </c>
      <c r="I5174">
        <v>51.97</v>
      </c>
      <c r="J5174">
        <v>0</v>
      </c>
      <c r="K5174" t="s">
        <v>275</v>
      </c>
      <c r="L5174" t="s">
        <v>222</v>
      </c>
    </row>
    <row r="5175" spans="1:12" x14ac:dyDescent="0.25">
      <c r="A5175">
        <v>91</v>
      </c>
      <c r="B5175" s="93">
        <v>43259</v>
      </c>
      <c r="C5175">
        <v>6</v>
      </c>
      <c r="D5175" t="s">
        <v>92</v>
      </c>
      <c r="E5175">
        <v>2018</v>
      </c>
      <c r="F5175" t="s">
        <v>77</v>
      </c>
      <c r="G5175" t="s">
        <v>35</v>
      </c>
      <c r="H5175" t="s">
        <v>299</v>
      </c>
      <c r="I5175">
        <v>100.6</v>
      </c>
      <c r="J5175">
        <v>0</v>
      </c>
      <c r="K5175" t="s">
        <v>275</v>
      </c>
      <c r="L5175" t="s">
        <v>35</v>
      </c>
    </row>
    <row r="5176" spans="1:12" x14ac:dyDescent="0.25">
      <c r="A5176">
        <v>91</v>
      </c>
      <c r="B5176" s="93">
        <v>43260</v>
      </c>
      <c r="C5176">
        <v>6</v>
      </c>
      <c r="D5176" t="s">
        <v>92</v>
      </c>
      <c r="E5176">
        <v>2018</v>
      </c>
      <c r="F5176" t="s">
        <v>75</v>
      </c>
      <c r="G5176" t="s">
        <v>300</v>
      </c>
      <c r="H5176" t="s">
        <v>301</v>
      </c>
      <c r="I5176">
        <v>77.819999999999993</v>
      </c>
      <c r="J5176">
        <v>0</v>
      </c>
      <c r="K5176" t="s">
        <v>275</v>
      </c>
      <c r="L5176" t="s">
        <v>34</v>
      </c>
    </row>
    <row r="5177" spans="1:12" x14ac:dyDescent="0.25">
      <c r="A5177">
        <v>91</v>
      </c>
      <c r="B5177" s="93">
        <v>43260</v>
      </c>
      <c r="C5177">
        <v>6</v>
      </c>
      <c r="D5177" t="s">
        <v>92</v>
      </c>
      <c r="E5177">
        <v>2018</v>
      </c>
      <c r="F5177" t="s">
        <v>79</v>
      </c>
      <c r="G5177" t="s">
        <v>300</v>
      </c>
      <c r="H5177" t="s">
        <v>301</v>
      </c>
      <c r="I5177">
        <v>114.84</v>
      </c>
      <c r="J5177">
        <v>0</v>
      </c>
      <c r="K5177" t="s">
        <v>275</v>
      </c>
      <c r="L5177" t="s">
        <v>34</v>
      </c>
    </row>
    <row r="5178" spans="1:12" x14ac:dyDescent="0.25">
      <c r="A5178">
        <v>91</v>
      </c>
      <c r="B5178" s="93">
        <v>43260</v>
      </c>
      <c r="C5178">
        <v>6</v>
      </c>
      <c r="D5178" t="s">
        <v>92</v>
      </c>
      <c r="E5178">
        <v>2018</v>
      </c>
      <c r="F5178" t="s">
        <v>80</v>
      </c>
      <c r="G5178" t="s">
        <v>300</v>
      </c>
      <c r="H5178" t="s">
        <v>301</v>
      </c>
      <c r="I5178">
        <v>164.44</v>
      </c>
      <c r="J5178">
        <v>0</v>
      </c>
      <c r="K5178" t="s">
        <v>275</v>
      </c>
      <c r="L5178" t="s">
        <v>34</v>
      </c>
    </row>
    <row r="5179" spans="1:12" x14ac:dyDescent="0.25">
      <c r="A5179">
        <v>91</v>
      </c>
      <c r="B5179" s="93">
        <v>43260</v>
      </c>
      <c r="C5179">
        <v>6</v>
      </c>
      <c r="D5179" t="s">
        <v>92</v>
      </c>
      <c r="E5179">
        <v>2018</v>
      </c>
      <c r="F5179" t="s">
        <v>76</v>
      </c>
      <c r="G5179" t="s">
        <v>300</v>
      </c>
      <c r="H5179" t="s">
        <v>301</v>
      </c>
      <c r="I5179">
        <v>480.62</v>
      </c>
      <c r="J5179">
        <v>0</v>
      </c>
      <c r="K5179" t="s">
        <v>275</v>
      </c>
      <c r="L5179" t="s">
        <v>34</v>
      </c>
    </row>
    <row r="5180" spans="1:12" x14ac:dyDescent="0.25">
      <c r="A5180">
        <v>91</v>
      </c>
      <c r="B5180" s="93">
        <v>43260</v>
      </c>
      <c r="C5180">
        <v>6</v>
      </c>
      <c r="D5180" t="s">
        <v>92</v>
      </c>
      <c r="E5180">
        <v>2018</v>
      </c>
      <c r="F5180" t="s">
        <v>68</v>
      </c>
      <c r="G5180" t="s">
        <v>300</v>
      </c>
      <c r="H5180" t="s">
        <v>301</v>
      </c>
      <c r="I5180">
        <v>2620.46</v>
      </c>
      <c r="J5180">
        <v>0</v>
      </c>
      <c r="K5180" t="s">
        <v>275</v>
      </c>
      <c r="L5180" t="s">
        <v>34</v>
      </c>
    </row>
    <row r="5181" spans="1:12" x14ac:dyDescent="0.25">
      <c r="A5181">
        <v>91</v>
      </c>
      <c r="B5181" s="93">
        <v>43260</v>
      </c>
      <c r="C5181">
        <v>6</v>
      </c>
      <c r="D5181" t="s">
        <v>92</v>
      </c>
      <c r="E5181">
        <v>2018</v>
      </c>
      <c r="F5181" t="s">
        <v>71</v>
      </c>
      <c r="G5181" t="s">
        <v>300</v>
      </c>
      <c r="H5181" t="s">
        <v>301</v>
      </c>
      <c r="I5181">
        <v>2846.89</v>
      </c>
      <c r="J5181">
        <v>0</v>
      </c>
      <c r="K5181" t="s">
        <v>275</v>
      </c>
      <c r="L5181" t="s">
        <v>34</v>
      </c>
    </row>
    <row r="5182" spans="1:12" x14ac:dyDescent="0.25">
      <c r="A5182">
        <v>91</v>
      </c>
      <c r="B5182" s="93">
        <v>43262</v>
      </c>
      <c r="C5182">
        <v>6</v>
      </c>
      <c r="D5182" t="s">
        <v>92</v>
      </c>
      <c r="E5182">
        <v>2018</v>
      </c>
      <c r="F5182" t="s">
        <v>69</v>
      </c>
      <c r="G5182" t="s">
        <v>35</v>
      </c>
      <c r="H5182" t="s">
        <v>302</v>
      </c>
      <c r="I5182">
        <v>10</v>
      </c>
      <c r="J5182">
        <v>0</v>
      </c>
      <c r="K5182" t="s">
        <v>275</v>
      </c>
      <c r="L5182" t="s">
        <v>35</v>
      </c>
    </row>
    <row r="5183" spans="1:12" x14ac:dyDescent="0.25">
      <c r="A5183">
        <v>91</v>
      </c>
      <c r="B5183" s="93">
        <v>43262</v>
      </c>
      <c r="C5183">
        <v>6</v>
      </c>
      <c r="D5183" t="s">
        <v>92</v>
      </c>
      <c r="E5183">
        <v>2018</v>
      </c>
      <c r="F5183" t="s">
        <v>71</v>
      </c>
      <c r="G5183" t="s">
        <v>36</v>
      </c>
      <c r="H5183" t="s">
        <v>302</v>
      </c>
      <c r="I5183">
        <v>10</v>
      </c>
      <c r="J5183">
        <v>0</v>
      </c>
      <c r="K5183" t="s">
        <v>275</v>
      </c>
      <c r="L5183" t="s">
        <v>222</v>
      </c>
    </row>
    <row r="5184" spans="1:12" x14ac:dyDescent="0.25">
      <c r="A5184">
        <v>91</v>
      </c>
      <c r="B5184" s="93">
        <v>43262</v>
      </c>
      <c r="C5184">
        <v>6</v>
      </c>
      <c r="D5184" t="s">
        <v>92</v>
      </c>
      <c r="E5184">
        <v>2018</v>
      </c>
      <c r="F5184" t="s">
        <v>80</v>
      </c>
      <c r="G5184" t="s">
        <v>36</v>
      </c>
      <c r="H5184" t="s">
        <v>302</v>
      </c>
      <c r="I5184">
        <v>15</v>
      </c>
      <c r="J5184">
        <v>0</v>
      </c>
      <c r="K5184" t="s">
        <v>275</v>
      </c>
      <c r="L5184" t="s">
        <v>222</v>
      </c>
    </row>
    <row r="5185" spans="1:12" x14ac:dyDescent="0.25">
      <c r="A5185">
        <v>91</v>
      </c>
      <c r="B5185" s="93">
        <v>43262</v>
      </c>
      <c r="C5185">
        <v>6</v>
      </c>
      <c r="D5185" t="s">
        <v>92</v>
      </c>
      <c r="E5185">
        <v>2018</v>
      </c>
      <c r="F5185" t="s">
        <v>80</v>
      </c>
      <c r="G5185" t="s">
        <v>35</v>
      </c>
      <c r="H5185" t="s">
        <v>302</v>
      </c>
      <c r="I5185">
        <v>18</v>
      </c>
      <c r="J5185">
        <v>0</v>
      </c>
      <c r="K5185" t="s">
        <v>275</v>
      </c>
      <c r="L5185" t="s">
        <v>35</v>
      </c>
    </row>
    <row r="5186" spans="1:12" x14ac:dyDescent="0.25">
      <c r="A5186">
        <v>91</v>
      </c>
      <c r="B5186" s="93">
        <v>43262</v>
      </c>
      <c r="C5186">
        <v>6</v>
      </c>
      <c r="D5186" t="s">
        <v>92</v>
      </c>
      <c r="E5186">
        <v>2018</v>
      </c>
      <c r="F5186" t="s">
        <v>71</v>
      </c>
      <c r="G5186" t="s">
        <v>105</v>
      </c>
      <c r="H5186" t="s">
        <v>302</v>
      </c>
      <c r="I5186">
        <v>22.89</v>
      </c>
      <c r="J5186">
        <v>0</v>
      </c>
      <c r="K5186" t="s">
        <v>275</v>
      </c>
      <c r="L5186" t="s">
        <v>266</v>
      </c>
    </row>
    <row r="5187" spans="1:12" x14ac:dyDescent="0.25">
      <c r="A5187">
        <v>91</v>
      </c>
      <c r="B5187" s="93">
        <v>43262</v>
      </c>
      <c r="C5187">
        <v>6</v>
      </c>
      <c r="D5187" t="s">
        <v>92</v>
      </c>
      <c r="E5187">
        <v>2018</v>
      </c>
      <c r="F5187" t="s">
        <v>68</v>
      </c>
      <c r="G5187" t="s">
        <v>35</v>
      </c>
      <c r="H5187" t="s">
        <v>302</v>
      </c>
      <c r="I5187">
        <v>28.37</v>
      </c>
      <c r="J5187">
        <v>0</v>
      </c>
      <c r="K5187" t="s">
        <v>275</v>
      </c>
      <c r="L5187" t="s">
        <v>35</v>
      </c>
    </row>
    <row r="5188" spans="1:12" x14ac:dyDescent="0.25">
      <c r="A5188">
        <v>91</v>
      </c>
      <c r="B5188" s="93">
        <v>43262</v>
      </c>
      <c r="C5188">
        <v>6</v>
      </c>
      <c r="D5188" t="s">
        <v>92</v>
      </c>
      <c r="E5188">
        <v>2018</v>
      </c>
      <c r="F5188" t="s">
        <v>78</v>
      </c>
      <c r="G5188" t="s">
        <v>36</v>
      </c>
      <c r="H5188" t="s">
        <v>302</v>
      </c>
      <c r="I5188">
        <v>35.26</v>
      </c>
      <c r="J5188">
        <v>0</v>
      </c>
      <c r="K5188" t="s">
        <v>275</v>
      </c>
      <c r="L5188" t="s">
        <v>222</v>
      </c>
    </row>
    <row r="5189" spans="1:12" x14ac:dyDescent="0.25">
      <c r="A5189">
        <v>91</v>
      </c>
      <c r="B5189" s="93">
        <v>43262</v>
      </c>
      <c r="C5189">
        <v>6</v>
      </c>
      <c r="D5189" t="s">
        <v>92</v>
      </c>
      <c r="E5189">
        <v>2018</v>
      </c>
      <c r="F5189" t="s">
        <v>70</v>
      </c>
      <c r="G5189" t="s">
        <v>35</v>
      </c>
      <c r="H5189" t="s">
        <v>302</v>
      </c>
      <c r="I5189">
        <v>46.3</v>
      </c>
      <c r="J5189">
        <v>0</v>
      </c>
      <c r="K5189" t="s">
        <v>275</v>
      </c>
      <c r="L5189" t="s">
        <v>35</v>
      </c>
    </row>
    <row r="5190" spans="1:12" x14ac:dyDescent="0.25">
      <c r="A5190">
        <v>91</v>
      </c>
      <c r="B5190" s="93">
        <v>43262</v>
      </c>
      <c r="C5190">
        <v>6</v>
      </c>
      <c r="D5190" t="s">
        <v>92</v>
      </c>
      <c r="E5190">
        <v>2018</v>
      </c>
      <c r="F5190" t="s">
        <v>70</v>
      </c>
      <c r="G5190" t="s">
        <v>58</v>
      </c>
      <c r="H5190" t="s">
        <v>302</v>
      </c>
      <c r="I5190">
        <v>47.75</v>
      </c>
      <c r="J5190">
        <v>0</v>
      </c>
      <c r="K5190" t="s">
        <v>275</v>
      </c>
      <c r="L5190" t="s">
        <v>222</v>
      </c>
    </row>
    <row r="5191" spans="1:12" x14ac:dyDescent="0.25">
      <c r="A5191">
        <v>91</v>
      </c>
      <c r="B5191" s="93">
        <v>43262</v>
      </c>
      <c r="C5191">
        <v>6</v>
      </c>
      <c r="D5191" t="s">
        <v>92</v>
      </c>
      <c r="E5191">
        <v>2018</v>
      </c>
      <c r="F5191" t="s">
        <v>82</v>
      </c>
      <c r="G5191" t="s">
        <v>35</v>
      </c>
      <c r="H5191" t="s">
        <v>302</v>
      </c>
      <c r="I5191">
        <v>49</v>
      </c>
      <c r="J5191">
        <v>0</v>
      </c>
      <c r="K5191" t="s">
        <v>275</v>
      </c>
      <c r="L5191" t="s">
        <v>35</v>
      </c>
    </row>
    <row r="5192" spans="1:12" x14ac:dyDescent="0.25">
      <c r="A5192">
        <v>91</v>
      </c>
      <c r="B5192" s="93">
        <v>43262</v>
      </c>
      <c r="C5192">
        <v>6</v>
      </c>
      <c r="D5192" t="s">
        <v>92</v>
      </c>
      <c r="E5192">
        <v>2018</v>
      </c>
      <c r="F5192" t="s">
        <v>68</v>
      </c>
      <c r="G5192" t="s">
        <v>105</v>
      </c>
      <c r="H5192" t="s">
        <v>302</v>
      </c>
      <c r="I5192">
        <v>84</v>
      </c>
      <c r="J5192">
        <v>0</v>
      </c>
      <c r="K5192" t="s">
        <v>275</v>
      </c>
      <c r="L5192" t="s">
        <v>266</v>
      </c>
    </row>
    <row r="5193" spans="1:12" x14ac:dyDescent="0.25">
      <c r="A5193">
        <v>91</v>
      </c>
      <c r="B5193" s="93">
        <v>43262</v>
      </c>
      <c r="C5193">
        <v>6</v>
      </c>
      <c r="D5193" t="s">
        <v>92</v>
      </c>
      <c r="E5193">
        <v>2018</v>
      </c>
      <c r="F5193" t="s">
        <v>81</v>
      </c>
      <c r="G5193" t="s">
        <v>67</v>
      </c>
      <c r="H5193" t="s">
        <v>302</v>
      </c>
      <c r="I5193">
        <v>95.96</v>
      </c>
      <c r="J5193">
        <v>0</v>
      </c>
      <c r="K5193" t="s">
        <v>275</v>
      </c>
      <c r="L5193" t="s">
        <v>266</v>
      </c>
    </row>
    <row r="5194" spans="1:12" x14ac:dyDescent="0.25">
      <c r="A5194">
        <v>91</v>
      </c>
      <c r="B5194" s="93">
        <v>43262</v>
      </c>
      <c r="C5194">
        <v>6</v>
      </c>
      <c r="D5194" t="s">
        <v>92</v>
      </c>
      <c r="E5194">
        <v>2018</v>
      </c>
      <c r="F5194" t="s">
        <v>127</v>
      </c>
      <c r="G5194" t="s">
        <v>64</v>
      </c>
      <c r="H5194" t="s">
        <v>302</v>
      </c>
      <c r="I5194">
        <v>120</v>
      </c>
      <c r="J5194">
        <v>0</v>
      </c>
      <c r="K5194" t="s">
        <v>275</v>
      </c>
      <c r="L5194" t="s">
        <v>64</v>
      </c>
    </row>
    <row r="5195" spans="1:12" x14ac:dyDescent="0.25">
      <c r="A5195">
        <v>91</v>
      </c>
      <c r="B5195" s="93">
        <v>43262</v>
      </c>
      <c r="C5195">
        <v>6</v>
      </c>
      <c r="D5195" t="s">
        <v>92</v>
      </c>
      <c r="E5195">
        <v>2018</v>
      </c>
      <c r="F5195" t="s">
        <v>78</v>
      </c>
      <c r="G5195" t="s">
        <v>58</v>
      </c>
      <c r="H5195" t="s">
        <v>302</v>
      </c>
      <c r="I5195">
        <v>137.13999999999999</v>
      </c>
      <c r="J5195">
        <v>0</v>
      </c>
      <c r="K5195" t="s">
        <v>275</v>
      </c>
      <c r="L5195" t="s">
        <v>222</v>
      </c>
    </row>
    <row r="5196" spans="1:12" x14ac:dyDescent="0.25">
      <c r="A5196">
        <v>91</v>
      </c>
      <c r="B5196" s="93">
        <v>43262</v>
      </c>
      <c r="C5196">
        <v>6</v>
      </c>
      <c r="D5196" t="s">
        <v>92</v>
      </c>
      <c r="E5196">
        <v>2018</v>
      </c>
      <c r="F5196" t="s">
        <v>79</v>
      </c>
      <c r="G5196" t="s">
        <v>64</v>
      </c>
      <c r="H5196" t="s">
        <v>302</v>
      </c>
      <c r="I5196">
        <v>154.21</v>
      </c>
      <c r="J5196">
        <v>0</v>
      </c>
      <c r="K5196" t="s">
        <v>275</v>
      </c>
      <c r="L5196" t="s">
        <v>64</v>
      </c>
    </row>
    <row r="5197" spans="1:12" x14ac:dyDescent="0.25">
      <c r="A5197">
        <v>91</v>
      </c>
      <c r="B5197" s="93">
        <v>43262</v>
      </c>
      <c r="C5197">
        <v>6</v>
      </c>
      <c r="D5197" t="s">
        <v>92</v>
      </c>
      <c r="E5197">
        <v>2018</v>
      </c>
      <c r="F5197" t="s">
        <v>71</v>
      </c>
      <c r="G5197" t="s">
        <v>35</v>
      </c>
      <c r="H5197" t="s">
        <v>302</v>
      </c>
      <c r="I5197">
        <v>177.6</v>
      </c>
      <c r="J5197">
        <v>0</v>
      </c>
      <c r="K5197" t="s">
        <v>275</v>
      </c>
      <c r="L5197" t="s">
        <v>35</v>
      </c>
    </row>
    <row r="5198" spans="1:12" x14ac:dyDescent="0.25">
      <c r="A5198">
        <v>91</v>
      </c>
      <c r="B5198" s="93">
        <v>43262</v>
      </c>
      <c r="C5198">
        <v>6</v>
      </c>
      <c r="D5198" t="s">
        <v>92</v>
      </c>
      <c r="E5198">
        <v>2018</v>
      </c>
      <c r="F5198" t="s">
        <v>79</v>
      </c>
      <c r="G5198" t="s">
        <v>66</v>
      </c>
      <c r="H5198" t="s">
        <v>302</v>
      </c>
      <c r="I5198">
        <v>1172.83</v>
      </c>
      <c r="J5198">
        <v>0</v>
      </c>
      <c r="K5198" t="s">
        <v>275</v>
      </c>
      <c r="L5198" t="s">
        <v>35</v>
      </c>
    </row>
    <row r="5199" spans="1:12" x14ac:dyDescent="0.25">
      <c r="A5199">
        <v>91</v>
      </c>
      <c r="B5199" s="93">
        <v>43263</v>
      </c>
      <c r="C5199">
        <v>6</v>
      </c>
      <c r="D5199" t="s">
        <v>92</v>
      </c>
      <c r="E5199">
        <v>2018</v>
      </c>
      <c r="F5199" t="s">
        <v>69</v>
      </c>
      <c r="G5199" t="s">
        <v>35</v>
      </c>
      <c r="H5199" t="s">
        <v>304</v>
      </c>
      <c r="I5199">
        <v>22</v>
      </c>
      <c r="J5199">
        <v>0</v>
      </c>
      <c r="K5199" t="s">
        <v>275</v>
      </c>
      <c r="L5199" t="s">
        <v>35</v>
      </c>
    </row>
    <row r="5200" spans="1:12" x14ac:dyDescent="0.25">
      <c r="A5200">
        <v>91</v>
      </c>
      <c r="B5200" s="93">
        <v>43264</v>
      </c>
      <c r="C5200">
        <v>6</v>
      </c>
      <c r="D5200" t="s">
        <v>92</v>
      </c>
      <c r="E5200">
        <v>2018</v>
      </c>
      <c r="F5200" t="s">
        <v>79</v>
      </c>
      <c r="G5200" t="s">
        <v>35</v>
      </c>
      <c r="H5200" t="s">
        <v>305</v>
      </c>
      <c r="I5200">
        <v>13.25</v>
      </c>
      <c r="J5200">
        <v>0</v>
      </c>
      <c r="K5200" t="s">
        <v>275</v>
      </c>
      <c r="L5200" t="s">
        <v>35</v>
      </c>
    </row>
    <row r="5201" spans="1:12" x14ac:dyDescent="0.25">
      <c r="A5201">
        <v>91</v>
      </c>
      <c r="B5201" s="93">
        <v>43264</v>
      </c>
      <c r="C5201">
        <v>6</v>
      </c>
      <c r="D5201" t="s">
        <v>92</v>
      </c>
      <c r="E5201">
        <v>2018</v>
      </c>
      <c r="F5201" t="s">
        <v>69</v>
      </c>
      <c r="G5201" t="s">
        <v>35</v>
      </c>
      <c r="H5201" t="s">
        <v>305</v>
      </c>
      <c r="I5201">
        <v>27.05</v>
      </c>
      <c r="J5201">
        <v>0</v>
      </c>
      <c r="K5201" t="s">
        <v>275</v>
      </c>
      <c r="L5201" t="s">
        <v>35</v>
      </c>
    </row>
    <row r="5202" spans="1:12" x14ac:dyDescent="0.25">
      <c r="A5202">
        <v>91</v>
      </c>
      <c r="B5202" s="93">
        <v>43264</v>
      </c>
      <c r="C5202">
        <v>6</v>
      </c>
      <c r="D5202" t="s">
        <v>92</v>
      </c>
      <c r="E5202">
        <v>2018</v>
      </c>
      <c r="F5202" t="s">
        <v>71</v>
      </c>
      <c r="G5202" t="s">
        <v>35</v>
      </c>
      <c r="H5202" t="s">
        <v>305</v>
      </c>
      <c r="I5202">
        <v>27.22</v>
      </c>
      <c r="J5202">
        <v>0</v>
      </c>
      <c r="K5202" t="s">
        <v>275</v>
      </c>
      <c r="L5202" t="s">
        <v>35</v>
      </c>
    </row>
    <row r="5203" spans="1:12" x14ac:dyDescent="0.25">
      <c r="A5203">
        <v>91</v>
      </c>
      <c r="B5203" s="93">
        <v>43264</v>
      </c>
      <c r="C5203">
        <v>6</v>
      </c>
      <c r="D5203" t="s">
        <v>92</v>
      </c>
      <c r="E5203">
        <v>2018</v>
      </c>
      <c r="F5203" t="s">
        <v>77</v>
      </c>
      <c r="G5203" t="s">
        <v>36</v>
      </c>
      <c r="H5203" t="s">
        <v>305</v>
      </c>
      <c r="I5203">
        <v>34.24</v>
      </c>
      <c r="J5203">
        <v>0</v>
      </c>
      <c r="K5203" t="s">
        <v>275</v>
      </c>
      <c r="L5203" t="s">
        <v>222</v>
      </c>
    </row>
    <row r="5204" spans="1:12" x14ac:dyDescent="0.25">
      <c r="A5204">
        <v>91</v>
      </c>
      <c r="B5204" s="93">
        <v>43264</v>
      </c>
      <c r="C5204">
        <v>6</v>
      </c>
      <c r="D5204" t="s">
        <v>92</v>
      </c>
      <c r="E5204">
        <v>2018</v>
      </c>
      <c r="F5204" t="s">
        <v>110</v>
      </c>
      <c r="G5204" t="s">
        <v>64</v>
      </c>
      <c r="H5204" t="s">
        <v>305</v>
      </c>
      <c r="I5204">
        <v>44.58</v>
      </c>
      <c r="J5204">
        <v>0</v>
      </c>
      <c r="K5204" t="s">
        <v>275</v>
      </c>
      <c r="L5204" t="s">
        <v>64</v>
      </c>
    </row>
    <row r="5205" spans="1:12" x14ac:dyDescent="0.25">
      <c r="A5205">
        <v>91</v>
      </c>
      <c r="B5205" s="93">
        <v>43264</v>
      </c>
      <c r="C5205">
        <v>6</v>
      </c>
      <c r="D5205" t="s">
        <v>92</v>
      </c>
      <c r="E5205">
        <v>2018</v>
      </c>
      <c r="F5205" t="s">
        <v>75</v>
      </c>
      <c r="G5205" t="s">
        <v>36</v>
      </c>
      <c r="H5205" t="s">
        <v>305</v>
      </c>
      <c r="I5205">
        <v>297.57</v>
      </c>
      <c r="J5205">
        <v>0</v>
      </c>
      <c r="K5205" t="s">
        <v>275</v>
      </c>
      <c r="L5205" t="s">
        <v>222</v>
      </c>
    </row>
    <row r="5206" spans="1:12" x14ac:dyDescent="0.25">
      <c r="A5206">
        <v>91</v>
      </c>
      <c r="B5206" s="93">
        <v>43265</v>
      </c>
      <c r="C5206">
        <v>6</v>
      </c>
      <c r="D5206" t="s">
        <v>92</v>
      </c>
      <c r="E5206">
        <v>2018</v>
      </c>
      <c r="F5206" t="s">
        <v>69</v>
      </c>
      <c r="G5206" t="s">
        <v>35</v>
      </c>
      <c r="H5206" t="s">
        <v>306</v>
      </c>
      <c r="I5206">
        <v>5</v>
      </c>
      <c r="J5206">
        <v>0</v>
      </c>
      <c r="K5206" t="s">
        <v>275</v>
      </c>
      <c r="L5206" t="s">
        <v>35</v>
      </c>
    </row>
    <row r="5207" spans="1:12" x14ac:dyDescent="0.25">
      <c r="A5207">
        <v>91</v>
      </c>
      <c r="B5207" s="93">
        <v>43265</v>
      </c>
      <c r="C5207">
        <v>6</v>
      </c>
      <c r="D5207" t="s">
        <v>92</v>
      </c>
      <c r="E5207">
        <v>2018</v>
      </c>
      <c r="F5207" t="s">
        <v>106</v>
      </c>
      <c r="G5207" t="s">
        <v>35</v>
      </c>
      <c r="H5207" t="s">
        <v>306</v>
      </c>
      <c r="I5207">
        <v>27.9</v>
      </c>
      <c r="J5207">
        <v>0</v>
      </c>
      <c r="K5207" t="s">
        <v>275</v>
      </c>
      <c r="L5207" t="s">
        <v>35</v>
      </c>
    </row>
    <row r="5208" spans="1:12" x14ac:dyDescent="0.25">
      <c r="A5208">
        <v>91</v>
      </c>
      <c r="B5208" s="93">
        <v>43265</v>
      </c>
      <c r="C5208">
        <v>6</v>
      </c>
      <c r="D5208" t="s">
        <v>92</v>
      </c>
      <c r="E5208">
        <v>2018</v>
      </c>
      <c r="F5208" t="s">
        <v>71</v>
      </c>
      <c r="G5208" t="s">
        <v>35</v>
      </c>
      <c r="H5208" t="s">
        <v>306</v>
      </c>
      <c r="I5208">
        <v>37.06</v>
      </c>
      <c r="J5208">
        <v>0</v>
      </c>
      <c r="K5208" t="s">
        <v>275</v>
      </c>
      <c r="L5208" t="s">
        <v>35</v>
      </c>
    </row>
    <row r="5209" spans="1:12" x14ac:dyDescent="0.25">
      <c r="A5209">
        <v>91</v>
      </c>
      <c r="B5209" s="93">
        <v>43265</v>
      </c>
      <c r="C5209">
        <v>6</v>
      </c>
      <c r="D5209" t="s">
        <v>92</v>
      </c>
      <c r="E5209">
        <v>2018</v>
      </c>
      <c r="F5209" t="s">
        <v>76</v>
      </c>
      <c r="G5209" t="s">
        <v>35</v>
      </c>
      <c r="H5209" t="s">
        <v>306</v>
      </c>
      <c r="I5209">
        <v>46.33</v>
      </c>
      <c r="J5209">
        <v>0</v>
      </c>
      <c r="K5209" t="s">
        <v>275</v>
      </c>
      <c r="L5209" t="s">
        <v>35</v>
      </c>
    </row>
    <row r="5210" spans="1:12" x14ac:dyDescent="0.25">
      <c r="A5210">
        <v>91</v>
      </c>
      <c r="B5210" s="93">
        <v>43265</v>
      </c>
      <c r="C5210">
        <v>6</v>
      </c>
      <c r="D5210" t="s">
        <v>92</v>
      </c>
      <c r="E5210">
        <v>2018</v>
      </c>
      <c r="F5210" t="s">
        <v>70</v>
      </c>
      <c r="G5210" t="s">
        <v>105</v>
      </c>
      <c r="H5210" t="s">
        <v>306</v>
      </c>
      <c r="I5210">
        <v>95.96</v>
      </c>
      <c r="J5210">
        <v>0</v>
      </c>
      <c r="K5210" t="s">
        <v>275</v>
      </c>
      <c r="L5210" t="s">
        <v>266</v>
      </c>
    </row>
    <row r="5211" spans="1:12" x14ac:dyDescent="0.25">
      <c r="A5211">
        <v>91</v>
      </c>
      <c r="B5211" s="93">
        <v>43265</v>
      </c>
      <c r="C5211">
        <v>6</v>
      </c>
      <c r="D5211" t="s">
        <v>92</v>
      </c>
      <c r="E5211">
        <v>2018</v>
      </c>
      <c r="F5211" t="s">
        <v>82</v>
      </c>
      <c r="G5211" t="s">
        <v>35</v>
      </c>
      <c r="H5211" t="s">
        <v>306</v>
      </c>
      <c r="I5211">
        <v>121.63</v>
      </c>
      <c r="J5211">
        <v>0</v>
      </c>
      <c r="K5211" t="s">
        <v>275</v>
      </c>
      <c r="L5211" t="s">
        <v>35</v>
      </c>
    </row>
    <row r="5212" spans="1:12" x14ac:dyDescent="0.25">
      <c r="A5212">
        <v>91</v>
      </c>
      <c r="B5212" s="93">
        <v>43266</v>
      </c>
      <c r="C5212">
        <v>6</v>
      </c>
      <c r="D5212" t="s">
        <v>92</v>
      </c>
      <c r="E5212">
        <v>2018</v>
      </c>
      <c r="F5212" t="s">
        <v>294</v>
      </c>
      <c r="G5212" t="s">
        <v>35</v>
      </c>
      <c r="H5212" t="s">
        <v>308</v>
      </c>
      <c r="I5212">
        <v>5</v>
      </c>
      <c r="J5212">
        <v>0</v>
      </c>
      <c r="K5212" t="s">
        <v>275</v>
      </c>
      <c r="L5212" t="s">
        <v>35</v>
      </c>
    </row>
    <row r="5213" spans="1:12" x14ac:dyDescent="0.25">
      <c r="A5213">
        <v>91</v>
      </c>
      <c r="B5213" s="93">
        <v>43266</v>
      </c>
      <c r="C5213">
        <v>6</v>
      </c>
      <c r="D5213" t="s">
        <v>92</v>
      </c>
      <c r="E5213">
        <v>2018</v>
      </c>
      <c r="F5213" t="s">
        <v>80</v>
      </c>
      <c r="G5213" t="s">
        <v>36</v>
      </c>
      <c r="H5213" t="s">
        <v>308</v>
      </c>
      <c r="I5213">
        <v>10</v>
      </c>
      <c r="J5213">
        <v>0</v>
      </c>
      <c r="K5213" t="s">
        <v>275</v>
      </c>
      <c r="L5213" t="s">
        <v>222</v>
      </c>
    </row>
    <row r="5214" spans="1:12" x14ac:dyDescent="0.25">
      <c r="A5214">
        <v>91</v>
      </c>
      <c r="B5214" s="93">
        <v>43266</v>
      </c>
      <c r="C5214">
        <v>6</v>
      </c>
      <c r="D5214" t="s">
        <v>92</v>
      </c>
      <c r="E5214">
        <v>2018</v>
      </c>
      <c r="F5214" t="s">
        <v>71</v>
      </c>
      <c r="G5214" t="s">
        <v>35</v>
      </c>
      <c r="H5214" t="s">
        <v>308</v>
      </c>
      <c r="I5214">
        <v>10.28</v>
      </c>
      <c r="J5214">
        <v>0</v>
      </c>
      <c r="K5214" t="s">
        <v>275</v>
      </c>
      <c r="L5214" t="s">
        <v>35</v>
      </c>
    </row>
    <row r="5215" spans="1:12" x14ac:dyDescent="0.25">
      <c r="A5215">
        <v>91</v>
      </c>
      <c r="B5215" s="93">
        <v>43266</v>
      </c>
      <c r="C5215">
        <v>6</v>
      </c>
      <c r="D5215" t="s">
        <v>92</v>
      </c>
      <c r="E5215">
        <v>2018</v>
      </c>
      <c r="F5215" t="s">
        <v>107</v>
      </c>
      <c r="G5215" t="s">
        <v>35</v>
      </c>
      <c r="H5215" t="s">
        <v>308</v>
      </c>
      <c r="I5215">
        <v>10.74</v>
      </c>
      <c r="J5215">
        <v>0</v>
      </c>
      <c r="K5215" t="s">
        <v>275</v>
      </c>
      <c r="L5215" t="s">
        <v>35</v>
      </c>
    </row>
    <row r="5216" spans="1:12" x14ac:dyDescent="0.25">
      <c r="A5216">
        <v>91</v>
      </c>
      <c r="B5216" s="93">
        <v>43266</v>
      </c>
      <c r="C5216">
        <v>6</v>
      </c>
      <c r="D5216" t="s">
        <v>92</v>
      </c>
      <c r="E5216">
        <v>2018</v>
      </c>
      <c r="F5216" t="s">
        <v>80</v>
      </c>
      <c r="G5216" t="s">
        <v>35</v>
      </c>
      <c r="H5216" t="s">
        <v>308</v>
      </c>
      <c r="I5216">
        <v>12</v>
      </c>
      <c r="J5216">
        <v>0</v>
      </c>
      <c r="K5216" t="s">
        <v>275</v>
      </c>
      <c r="L5216" t="s">
        <v>35</v>
      </c>
    </row>
    <row r="5217" spans="1:12" x14ac:dyDescent="0.25">
      <c r="A5217">
        <v>91</v>
      </c>
      <c r="B5217" s="93">
        <v>43266</v>
      </c>
      <c r="C5217">
        <v>6</v>
      </c>
      <c r="D5217" t="s">
        <v>92</v>
      </c>
      <c r="E5217">
        <v>2018</v>
      </c>
      <c r="F5217" t="s">
        <v>82</v>
      </c>
      <c r="G5217" t="s">
        <v>64</v>
      </c>
      <c r="H5217" t="s">
        <v>308</v>
      </c>
      <c r="I5217">
        <v>20</v>
      </c>
      <c r="J5217">
        <v>0</v>
      </c>
      <c r="K5217" t="s">
        <v>275</v>
      </c>
      <c r="L5217" t="s">
        <v>64</v>
      </c>
    </row>
    <row r="5218" spans="1:12" x14ac:dyDescent="0.25">
      <c r="A5218">
        <v>91</v>
      </c>
      <c r="B5218" s="93">
        <v>43266</v>
      </c>
      <c r="C5218">
        <v>6</v>
      </c>
      <c r="D5218" t="s">
        <v>92</v>
      </c>
      <c r="E5218">
        <v>2018</v>
      </c>
      <c r="F5218" t="s">
        <v>81</v>
      </c>
      <c r="G5218" t="s">
        <v>67</v>
      </c>
      <c r="H5218" t="s">
        <v>308</v>
      </c>
      <c r="I5218">
        <v>71.97</v>
      </c>
      <c r="J5218">
        <v>0</v>
      </c>
      <c r="K5218" t="s">
        <v>275</v>
      </c>
      <c r="L5218" t="s">
        <v>266</v>
      </c>
    </row>
    <row r="5219" spans="1:12" x14ac:dyDescent="0.25">
      <c r="A5219">
        <v>91</v>
      </c>
      <c r="B5219" s="93">
        <v>43266</v>
      </c>
      <c r="C5219">
        <v>6</v>
      </c>
      <c r="D5219" t="s">
        <v>92</v>
      </c>
      <c r="E5219">
        <v>2018</v>
      </c>
      <c r="F5219" t="s">
        <v>78</v>
      </c>
      <c r="G5219" t="s">
        <v>63</v>
      </c>
      <c r="H5219" t="s">
        <v>308</v>
      </c>
      <c r="I5219">
        <v>114.97</v>
      </c>
      <c r="J5219">
        <v>0</v>
      </c>
      <c r="K5219" t="s">
        <v>275</v>
      </c>
      <c r="L5219" t="s">
        <v>64</v>
      </c>
    </row>
    <row r="5220" spans="1:12" x14ac:dyDescent="0.25">
      <c r="A5220">
        <v>91</v>
      </c>
      <c r="B5220" s="93">
        <v>43266</v>
      </c>
      <c r="C5220">
        <v>6</v>
      </c>
      <c r="D5220" t="s">
        <v>92</v>
      </c>
      <c r="E5220">
        <v>2018</v>
      </c>
      <c r="F5220" t="s">
        <v>74</v>
      </c>
      <c r="G5220" t="s">
        <v>35</v>
      </c>
      <c r="H5220" t="s">
        <v>308</v>
      </c>
      <c r="I5220">
        <v>124.27</v>
      </c>
      <c r="J5220">
        <v>0</v>
      </c>
      <c r="K5220" t="s">
        <v>275</v>
      </c>
      <c r="L5220" t="s">
        <v>35</v>
      </c>
    </row>
    <row r="5221" spans="1:12" x14ac:dyDescent="0.25">
      <c r="A5221">
        <v>91</v>
      </c>
      <c r="B5221" s="93">
        <v>43266</v>
      </c>
      <c r="C5221">
        <v>6</v>
      </c>
      <c r="D5221" t="s">
        <v>92</v>
      </c>
      <c r="E5221">
        <v>2018</v>
      </c>
      <c r="F5221" t="s">
        <v>78</v>
      </c>
      <c r="G5221" t="s">
        <v>67</v>
      </c>
      <c r="H5221" t="s">
        <v>308</v>
      </c>
      <c r="I5221">
        <v>135</v>
      </c>
      <c r="J5221">
        <v>0</v>
      </c>
      <c r="K5221" t="s">
        <v>275</v>
      </c>
      <c r="L5221" t="s">
        <v>266</v>
      </c>
    </row>
    <row r="5222" spans="1:12" x14ac:dyDescent="0.25">
      <c r="A5222">
        <v>91</v>
      </c>
      <c r="B5222" s="93">
        <v>43267</v>
      </c>
      <c r="C5222">
        <v>6</v>
      </c>
      <c r="D5222" t="s">
        <v>92</v>
      </c>
      <c r="E5222">
        <v>2018</v>
      </c>
      <c r="F5222" t="s">
        <v>71</v>
      </c>
      <c r="G5222" t="s">
        <v>35</v>
      </c>
      <c r="H5222" t="s">
        <v>310</v>
      </c>
      <c r="I5222">
        <v>15.16</v>
      </c>
      <c r="J5222">
        <v>0</v>
      </c>
      <c r="K5222" t="s">
        <v>275</v>
      </c>
      <c r="L5222" t="s">
        <v>35</v>
      </c>
    </row>
    <row r="5223" spans="1:12" x14ac:dyDescent="0.25">
      <c r="A5223">
        <v>91</v>
      </c>
      <c r="B5223" s="93">
        <v>43267</v>
      </c>
      <c r="C5223">
        <v>6</v>
      </c>
      <c r="D5223" t="s">
        <v>92</v>
      </c>
      <c r="E5223">
        <v>2018</v>
      </c>
      <c r="F5223" t="s">
        <v>275</v>
      </c>
      <c r="G5223" t="s">
        <v>36</v>
      </c>
      <c r="H5223" t="s">
        <v>310</v>
      </c>
      <c r="I5223">
        <v>30.3</v>
      </c>
      <c r="J5223">
        <v>0</v>
      </c>
      <c r="K5223" t="s">
        <v>275</v>
      </c>
      <c r="L5223" t="s">
        <v>222</v>
      </c>
    </row>
    <row r="5224" spans="1:12" x14ac:dyDescent="0.25">
      <c r="A5224">
        <v>91</v>
      </c>
      <c r="B5224" s="93">
        <v>43267</v>
      </c>
      <c r="C5224">
        <v>6</v>
      </c>
      <c r="D5224" t="s">
        <v>92</v>
      </c>
      <c r="E5224">
        <v>2018</v>
      </c>
      <c r="F5224" t="s">
        <v>107</v>
      </c>
      <c r="G5224" t="s">
        <v>64</v>
      </c>
      <c r="H5224" t="s">
        <v>310</v>
      </c>
      <c r="I5224">
        <v>54.1</v>
      </c>
      <c r="J5224">
        <v>0</v>
      </c>
      <c r="K5224" t="s">
        <v>275</v>
      </c>
      <c r="L5224" t="s">
        <v>64</v>
      </c>
    </row>
    <row r="5225" spans="1:12" x14ac:dyDescent="0.25">
      <c r="A5225">
        <v>91</v>
      </c>
      <c r="B5225" s="93">
        <v>43267</v>
      </c>
      <c r="C5225">
        <v>6</v>
      </c>
      <c r="D5225" t="s">
        <v>92</v>
      </c>
      <c r="E5225">
        <v>2018</v>
      </c>
      <c r="F5225" t="s">
        <v>83</v>
      </c>
      <c r="G5225" t="s">
        <v>66</v>
      </c>
      <c r="H5225" t="s">
        <v>310</v>
      </c>
      <c r="I5225">
        <v>89.45</v>
      </c>
      <c r="J5225">
        <v>0</v>
      </c>
      <c r="K5225" t="s">
        <v>275</v>
      </c>
      <c r="L5225" t="s">
        <v>35</v>
      </c>
    </row>
    <row r="5226" spans="1:12" x14ac:dyDescent="0.25">
      <c r="A5226">
        <v>91</v>
      </c>
      <c r="B5226" s="93">
        <v>43267</v>
      </c>
      <c r="C5226">
        <v>6</v>
      </c>
      <c r="D5226" t="s">
        <v>92</v>
      </c>
      <c r="E5226">
        <v>2018</v>
      </c>
      <c r="F5226" t="s">
        <v>85</v>
      </c>
      <c r="G5226" t="s">
        <v>66</v>
      </c>
      <c r="H5226" t="s">
        <v>310</v>
      </c>
      <c r="I5226">
        <v>112.2</v>
      </c>
      <c r="J5226">
        <v>0</v>
      </c>
      <c r="K5226" t="s">
        <v>275</v>
      </c>
      <c r="L5226" t="s">
        <v>35</v>
      </c>
    </row>
    <row r="5227" spans="1:12" x14ac:dyDescent="0.25">
      <c r="A5227">
        <v>91</v>
      </c>
      <c r="B5227" s="93">
        <v>43267</v>
      </c>
      <c r="C5227">
        <v>6</v>
      </c>
      <c r="D5227" t="s">
        <v>92</v>
      </c>
      <c r="E5227">
        <v>2018</v>
      </c>
      <c r="F5227" t="s">
        <v>78</v>
      </c>
      <c r="G5227" t="s">
        <v>66</v>
      </c>
      <c r="H5227" t="s">
        <v>310</v>
      </c>
      <c r="I5227">
        <v>638.95000000000005</v>
      </c>
      <c r="J5227">
        <v>0</v>
      </c>
      <c r="K5227" t="s">
        <v>275</v>
      </c>
      <c r="L5227" t="s">
        <v>35</v>
      </c>
    </row>
    <row r="5228" spans="1:12" x14ac:dyDescent="0.25">
      <c r="A5228">
        <v>91</v>
      </c>
      <c r="B5228" s="93">
        <v>43267</v>
      </c>
      <c r="C5228">
        <v>6</v>
      </c>
      <c r="D5228" t="s">
        <v>92</v>
      </c>
      <c r="E5228">
        <v>2018</v>
      </c>
      <c r="F5228" t="s">
        <v>84</v>
      </c>
      <c r="G5228" t="s">
        <v>66</v>
      </c>
      <c r="H5228" t="s">
        <v>310</v>
      </c>
      <c r="I5228">
        <v>642.15</v>
      </c>
      <c r="J5228">
        <v>0</v>
      </c>
      <c r="K5228" t="s">
        <v>275</v>
      </c>
      <c r="L5228" t="s">
        <v>35</v>
      </c>
    </row>
    <row r="5229" spans="1:12" x14ac:dyDescent="0.25">
      <c r="A5229">
        <v>91</v>
      </c>
      <c r="B5229" s="93">
        <v>43267</v>
      </c>
      <c r="C5229">
        <v>6</v>
      </c>
      <c r="D5229" t="s">
        <v>92</v>
      </c>
      <c r="E5229">
        <v>2018</v>
      </c>
      <c r="F5229" t="s">
        <v>68</v>
      </c>
      <c r="G5229" t="s">
        <v>66</v>
      </c>
      <c r="H5229" t="s">
        <v>310</v>
      </c>
      <c r="I5229">
        <v>794.05</v>
      </c>
      <c r="J5229">
        <v>0</v>
      </c>
      <c r="K5229" t="s">
        <v>275</v>
      </c>
      <c r="L5229" t="s">
        <v>35</v>
      </c>
    </row>
    <row r="5230" spans="1:12" x14ac:dyDescent="0.25">
      <c r="A5230">
        <v>91</v>
      </c>
      <c r="B5230" s="93">
        <v>43267</v>
      </c>
      <c r="C5230">
        <v>6</v>
      </c>
      <c r="D5230" t="s">
        <v>92</v>
      </c>
      <c r="E5230">
        <v>2018</v>
      </c>
      <c r="F5230" t="s">
        <v>311</v>
      </c>
      <c r="G5230" t="s">
        <v>64</v>
      </c>
      <c r="H5230" t="s">
        <v>310</v>
      </c>
      <c r="I5230">
        <v>1020.63</v>
      </c>
      <c r="J5230">
        <v>0</v>
      </c>
      <c r="K5230" t="s">
        <v>275</v>
      </c>
      <c r="L5230" t="s">
        <v>64</v>
      </c>
    </row>
    <row r="5231" spans="1:12" x14ac:dyDescent="0.25">
      <c r="A5231">
        <v>91</v>
      </c>
      <c r="B5231" s="93">
        <v>43269</v>
      </c>
      <c r="C5231">
        <v>6</v>
      </c>
      <c r="D5231" t="s">
        <v>92</v>
      </c>
      <c r="E5231">
        <v>2018</v>
      </c>
      <c r="F5231" t="s">
        <v>78</v>
      </c>
      <c r="G5231" t="s">
        <v>36</v>
      </c>
      <c r="H5231" t="s">
        <v>312</v>
      </c>
      <c r="I5231">
        <v>47.99</v>
      </c>
      <c r="J5231">
        <v>0</v>
      </c>
      <c r="K5231" t="s">
        <v>275</v>
      </c>
      <c r="L5231" t="s">
        <v>222</v>
      </c>
    </row>
    <row r="5232" spans="1:12" x14ac:dyDescent="0.25">
      <c r="A5232">
        <v>91</v>
      </c>
      <c r="B5232" s="93">
        <v>43269</v>
      </c>
      <c r="C5232">
        <v>6</v>
      </c>
      <c r="D5232" t="s">
        <v>92</v>
      </c>
      <c r="E5232">
        <v>2018</v>
      </c>
      <c r="F5232" t="s">
        <v>83</v>
      </c>
      <c r="G5232" t="s">
        <v>36</v>
      </c>
      <c r="H5232" t="s">
        <v>312</v>
      </c>
      <c r="I5232">
        <v>112.77</v>
      </c>
      <c r="J5232">
        <v>0</v>
      </c>
      <c r="K5232" t="s">
        <v>275</v>
      </c>
      <c r="L5232" t="s">
        <v>222</v>
      </c>
    </row>
    <row r="5233" spans="1:12" x14ac:dyDescent="0.25">
      <c r="A5233">
        <v>91</v>
      </c>
      <c r="B5233" s="93">
        <v>43269</v>
      </c>
      <c r="C5233">
        <v>6</v>
      </c>
      <c r="D5233" t="s">
        <v>92</v>
      </c>
      <c r="E5233">
        <v>2018</v>
      </c>
      <c r="F5233" t="s">
        <v>83</v>
      </c>
      <c r="G5233" t="s">
        <v>35</v>
      </c>
      <c r="H5233" t="s">
        <v>312</v>
      </c>
      <c r="I5233">
        <v>287.39999999999998</v>
      </c>
      <c r="J5233">
        <v>0</v>
      </c>
      <c r="K5233" t="s">
        <v>275</v>
      </c>
      <c r="L5233" t="s">
        <v>35</v>
      </c>
    </row>
    <row r="5234" spans="1:12" x14ac:dyDescent="0.25">
      <c r="A5234">
        <v>91</v>
      </c>
      <c r="B5234" s="93">
        <v>43269</v>
      </c>
      <c r="C5234">
        <v>6</v>
      </c>
      <c r="D5234" t="s">
        <v>92</v>
      </c>
      <c r="E5234">
        <v>2018</v>
      </c>
      <c r="F5234" t="s">
        <v>77</v>
      </c>
      <c r="G5234" t="s">
        <v>66</v>
      </c>
      <c r="H5234" t="s">
        <v>312</v>
      </c>
      <c r="I5234">
        <v>0</v>
      </c>
      <c r="J5234">
        <v>1765.77</v>
      </c>
      <c r="K5234" t="s">
        <v>275</v>
      </c>
      <c r="L5234" t="s">
        <v>35</v>
      </c>
    </row>
    <row r="5235" spans="1:12" x14ac:dyDescent="0.25">
      <c r="A5235">
        <v>91</v>
      </c>
      <c r="B5235" s="93">
        <v>43270</v>
      </c>
      <c r="C5235">
        <v>6</v>
      </c>
      <c r="D5235" t="s">
        <v>92</v>
      </c>
      <c r="E5235">
        <v>2018</v>
      </c>
      <c r="F5235" t="s">
        <v>75</v>
      </c>
      <c r="G5235" t="s">
        <v>35</v>
      </c>
      <c r="H5235" t="s">
        <v>315</v>
      </c>
      <c r="I5235">
        <v>24</v>
      </c>
      <c r="J5235">
        <v>0</v>
      </c>
      <c r="K5235" t="s">
        <v>275</v>
      </c>
      <c r="L5235" t="s">
        <v>35</v>
      </c>
    </row>
    <row r="5236" spans="1:12" x14ac:dyDescent="0.25">
      <c r="A5236">
        <v>91</v>
      </c>
      <c r="B5236" s="93">
        <v>43270</v>
      </c>
      <c r="C5236">
        <v>6</v>
      </c>
      <c r="D5236" t="s">
        <v>92</v>
      </c>
      <c r="E5236">
        <v>2018</v>
      </c>
      <c r="F5236" t="s">
        <v>79</v>
      </c>
      <c r="G5236" t="s">
        <v>64</v>
      </c>
      <c r="H5236" t="s">
        <v>315</v>
      </c>
      <c r="I5236">
        <v>34.229999999999997</v>
      </c>
      <c r="J5236">
        <v>0</v>
      </c>
      <c r="K5236" t="s">
        <v>275</v>
      </c>
      <c r="L5236" t="s">
        <v>64</v>
      </c>
    </row>
    <row r="5237" spans="1:12" x14ac:dyDescent="0.25">
      <c r="A5237">
        <v>91</v>
      </c>
      <c r="B5237" s="93">
        <v>43270</v>
      </c>
      <c r="C5237">
        <v>6</v>
      </c>
      <c r="D5237" t="s">
        <v>92</v>
      </c>
      <c r="E5237">
        <v>2018</v>
      </c>
      <c r="F5237" t="s">
        <v>73</v>
      </c>
      <c r="G5237" t="s">
        <v>35</v>
      </c>
      <c r="H5237" t="s">
        <v>315</v>
      </c>
      <c r="I5237">
        <v>40</v>
      </c>
      <c r="J5237">
        <v>0</v>
      </c>
      <c r="K5237" t="s">
        <v>275</v>
      </c>
      <c r="L5237" t="s">
        <v>35</v>
      </c>
    </row>
    <row r="5238" spans="1:12" x14ac:dyDescent="0.25">
      <c r="A5238">
        <v>91</v>
      </c>
      <c r="B5238" s="93">
        <v>43270</v>
      </c>
      <c r="C5238">
        <v>6</v>
      </c>
      <c r="D5238" t="s">
        <v>92</v>
      </c>
      <c r="E5238">
        <v>2018</v>
      </c>
      <c r="F5238" t="s">
        <v>78</v>
      </c>
      <c r="G5238" t="s">
        <v>64</v>
      </c>
      <c r="H5238" t="s">
        <v>315</v>
      </c>
      <c r="I5238">
        <v>107.45</v>
      </c>
      <c r="J5238">
        <v>0</v>
      </c>
      <c r="K5238" t="s">
        <v>275</v>
      </c>
      <c r="L5238" t="s">
        <v>64</v>
      </c>
    </row>
    <row r="5239" spans="1:12" x14ac:dyDescent="0.25">
      <c r="A5239">
        <v>91</v>
      </c>
      <c r="B5239" s="93">
        <v>43270</v>
      </c>
      <c r="C5239">
        <v>6</v>
      </c>
      <c r="D5239" t="s">
        <v>92</v>
      </c>
      <c r="E5239">
        <v>2018</v>
      </c>
      <c r="F5239" t="s">
        <v>294</v>
      </c>
      <c r="G5239" t="s">
        <v>64</v>
      </c>
      <c r="H5239" t="s">
        <v>315</v>
      </c>
      <c r="I5239">
        <v>120</v>
      </c>
      <c r="J5239">
        <v>0</v>
      </c>
      <c r="K5239" t="s">
        <v>275</v>
      </c>
      <c r="L5239" t="s">
        <v>64</v>
      </c>
    </row>
    <row r="5240" spans="1:12" x14ac:dyDescent="0.25">
      <c r="A5240">
        <v>91</v>
      </c>
      <c r="B5240" s="93">
        <v>43270</v>
      </c>
      <c r="C5240">
        <v>6</v>
      </c>
      <c r="D5240" t="s">
        <v>92</v>
      </c>
      <c r="E5240">
        <v>2018</v>
      </c>
      <c r="F5240" t="s">
        <v>72</v>
      </c>
      <c r="G5240" t="s">
        <v>63</v>
      </c>
      <c r="H5240" t="s">
        <v>315</v>
      </c>
      <c r="I5240">
        <v>250</v>
      </c>
      <c r="J5240">
        <v>0</v>
      </c>
      <c r="K5240" t="s">
        <v>275</v>
      </c>
      <c r="L5240" t="s">
        <v>64</v>
      </c>
    </row>
    <row r="5241" spans="1:12" x14ac:dyDescent="0.25">
      <c r="A5241">
        <v>91</v>
      </c>
      <c r="B5241" s="93">
        <v>43270</v>
      </c>
      <c r="C5241">
        <v>6</v>
      </c>
      <c r="D5241" t="s">
        <v>92</v>
      </c>
      <c r="E5241">
        <v>2018</v>
      </c>
      <c r="F5241" t="s">
        <v>106</v>
      </c>
      <c r="G5241" t="s">
        <v>105</v>
      </c>
      <c r="H5241" t="s">
        <v>315</v>
      </c>
      <c r="I5241">
        <v>413</v>
      </c>
      <c r="J5241">
        <v>0</v>
      </c>
      <c r="K5241" t="s">
        <v>275</v>
      </c>
      <c r="L5241" t="s">
        <v>266</v>
      </c>
    </row>
    <row r="5242" spans="1:12" x14ac:dyDescent="0.25">
      <c r="A5242">
        <v>91</v>
      </c>
      <c r="B5242" s="93">
        <v>43271</v>
      </c>
      <c r="C5242">
        <v>6</v>
      </c>
      <c r="D5242" t="s">
        <v>92</v>
      </c>
      <c r="E5242">
        <v>2018</v>
      </c>
      <c r="F5242" t="s">
        <v>80</v>
      </c>
      <c r="G5242" t="s">
        <v>35</v>
      </c>
      <c r="H5242" t="s">
        <v>316</v>
      </c>
      <c r="I5242">
        <v>7.99</v>
      </c>
      <c r="J5242">
        <v>0</v>
      </c>
      <c r="K5242" t="s">
        <v>275</v>
      </c>
      <c r="L5242" t="s">
        <v>35</v>
      </c>
    </row>
    <row r="5243" spans="1:12" x14ac:dyDescent="0.25">
      <c r="A5243">
        <v>91</v>
      </c>
      <c r="B5243" s="93">
        <v>43271</v>
      </c>
      <c r="C5243">
        <v>6</v>
      </c>
      <c r="D5243" t="s">
        <v>92</v>
      </c>
      <c r="E5243">
        <v>2018</v>
      </c>
      <c r="F5243" t="s">
        <v>69</v>
      </c>
      <c r="G5243" t="s">
        <v>35</v>
      </c>
      <c r="H5243" t="s">
        <v>316</v>
      </c>
      <c r="I5243">
        <v>9.43</v>
      </c>
      <c r="J5243">
        <v>0</v>
      </c>
      <c r="K5243" t="s">
        <v>275</v>
      </c>
      <c r="L5243" t="s">
        <v>35</v>
      </c>
    </row>
    <row r="5244" spans="1:12" x14ac:dyDescent="0.25">
      <c r="A5244">
        <v>91</v>
      </c>
      <c r="B5244" s="93">
        <v>43271</v>
      </c>
      <c r="C5244">
        <v>6</v>
      </c>
      <c r="D5244" t="s">
        <v>92</v>
      </c>
      <c r="E5244">
        <v>2018</v>
      </c>
      <c r="F5244" t="s">
        <v>78</v>
      </c>
      <c r="G5244" t="s">
        <v>36</v>
      </c>
      <c r="H5244" t="s">
        <v>316</v>
      </c>
      <c r="I5244">
        <v>14.24</v>
      </c>
      <c r="J5244">
        <v>0</v>
      </c>
      <c r="K5244" t="s">
        <v>275</v>
      </c>
      <c r="L5244" t="s">
        <v>222</v>
      </c>
    </row>
    <row r="5245" spans="1:12" x14ac:dyDescent="0.25">
      <c r="A5245">
        <v>91</v>
      </c>
      <c r="B5245" s="93">
        <v>43271</v>
      </c>
      <c r="C5245">
        <v>6</v>
      </c>
      <c r="D5245" t="s">
        <v>92</v>
      </c>
      <c r="E5245">
        <v>2018</v>
      </c>
      <c r="F5245" t="s">
        <v>167</v>
      </c>
      <c r="G5245" t="s">
        <v>58</v>
      </c>
      <c r="H5245" t="s">
        <v>316</v>
      </c>
      <c r="I5245">
        <v>23.75</v>
      </c>
      <c r="J5245">
        <v>0</v>
      </c>
      <c r="K5245" t="s">
        <v>275</v>
      </c>
      <c r="L5245" t="s">
        <v>222</v>
      </c>
    </row>
    <row r="5246" spans="1:12" x14ac:dyDescent="0.25">
      <c r="A5246">
        <v>91</v>
      </c>
      <c r="B5246" s="93">
        <v>43271</v>
      </c>
      <c r="C5246">
        <v>6</v>
      </c>
      <c r="D5246" t="s">
        <v>92</v>
      </c>
      <c r="E5246">
        <v>2018</v>
      </c>
      <c r="F5246" t="s">
        <v>71</v>
      </c>
      <c r="G5246" t="s">
        <v>105</v>
      </c>
      <c r="H5246" t="s">
        <v>316</v>
      </c>
      <c r="I5246">
        <v>25</v>
      </c>
      <c r="J5246">
        <v>0</v>
      </c>
      <c r="K5246" t="s">
        <v>275</v>
      </c>
      <c r="L5246" t="s">
        <v>266</v>
      </c>
    </row>
    <row r="5247" spans="1:12" x14ac:dyDescent="0.25">
      <c r="A5247">
        <v>91</v>
      </c>
      <c r="B5247" s="93">
        <v>43271</v>
      </c>
      <c r="C5247">
        <v>6</v>
      </c>
      <c r="D5247" t="s">
        <v>92</v>
      </c>
      <c r="E5247">
        <v>2018</v>
      </c>
      <c r="F5247" t="s">
        <v>78</v>
      </c>
      <c r="G5247" t="s">
        <v>64</v>
      </c>
      <c r="H5247" t="s">
        <v>316</v>
      </c>
      <c r="I5247">
        <v>25</v>
      </c>
      <c r="J5247">
        <v>0</v>
      </c>
      <c r="K5247" t="s">
        <v>275</v>
      </c>
      <c r="L5247" t="s">
        <v>64</v>
      </c>
    </row>
    <row r="5248" spans="1:12" x14ac:dyDescent="0.25">
      <c r="A5248">
        <v>91</v>
      </c>
      <c r="B5248" s="93">
        <v>43271</v>
      </c>
      <c r="C5248">
        <v>6</v>
      </c>
      <c r="D5248" t="s">
        <v>92</v>
      </c>
      <c r="E5248">
        <v>2018</v>
      </c>
      <c r="F5248" t="s">
        <v>82</v>
      </c>
      <c r="G5248" t="s">
        <v>63</v>
      </c>
      <c r="H5248" t="s">
        <v>316</v>
      </c>
      <c r="I5248">
        <v>29.85</v>
      </c>
      <c r="J5248">
        <v>0</v>
      </c>
      <c r="K5248" t="s">
        <v>275</v>
      </c>
      <c r="L5248" t="s">
        <v>64</v>
      </c>
    </row>
    <row r="5249" spans="1:12" x14ac:dyDescent="0.25">
      <c r="A5249">
        <v>91</v>
      </c>
      <c r="B5249" s="93">
        <v>43271</v>
      </c>
      <c r="C5249">
        <v>6</v>
      </c>
      <c r="D5249" t="s">
        <v>92</v>
      </c>
      <c r="E5249">
        <v>2018</v>
      </c>
      <c r="F5249" t="s">
        <v>71</v>
      </c>
      <c r="G5249" t="s">
        <v>64</v>
      </c>
      <c r="H5249" t="s">
        <v>316</v>
      </c>
      <c r="I5249">
        <v>30.53</v>
      </c>
      <c r="J5249">
        <v>0</v>
      </c>
      <c r="K5249" t="s">
        <v>275</v>
      </c>
      <c r="L5249" t="s">
        <v>64</v>
      </c>
    </row>
    <row r="5250" spans="1:12" x14ac:dyDescent="0.25">
      <c r="A5250">
        <v>91</v>
      </c>
      <c r="B5250" s="93">
        <v>43271</v>
      </c>
      <c r="C5250">
        <v>6</v>
      </c>
      <c r="D5250" t="s">
        <v>92</v>
      </c>
      <c r="E5250">
        <v>2018</v>
      </c>
      <c r="F5250" t="s">
        <v>69</v>
      </c>
      <c r="G5250" t="s">
        <v>64</v>
      </c>
      <c r="H5250" t="s">
        <v>316</v>
      </c>
      <c r="I5250">
        <v>37.29</v>
      </c>
      <c r="J5250">
        <v>0</v>
      </c>
      <c r="K5250" t="s">
        <v>275</v>
      </c>
      <c r="L5250" t="s">
        <v>64</v>
      </c>
    </row>
    <row r="5251" spans="1:12" x14ac:dyDescent="0.25">
      <c r="A5251">
        <v>91</v>
      </c>
      <c r="B5251" s="93">
        <v>43271</v>
      </c>
      <c r="C5251">
        <v>6</v>
      </c>
      <c r="D5251" t="s">
        <v>92</v>
      </c>
      <c r="E5251">
        <v>2018</v>
      </c>
      <c r="F5251" t="s">
        <v>71</v>
      </c>
      <c r="G5251" t="s">
        <v>58</v>
      </c>
      <c r="H5251" t="s">
        <v>316</v>
      </c>
      <c r="I5251">
        <v>38.5</v>
      </c>
      <c r="J5251">
        <v>0</v>
      </c>
      <c r="K5251" t="s">
        <v>275</v>
      </c>
      <c r="L5251" t="s">
        <v>222</v>
      </c>
    </row>
    <row r="5252" spans="1:12" x14ac:dyDescent="0.25">
      <c r="A5252">
        <v>91</v>
      </c>
      <c r="B5252" s="93">
        <v>43271</v>
      </c>
      <c r="C5252">
        <v>6</v>
      </c>
      <c r="D5252" t="s">
        <v>92</v>
      </c>
      <c r="E5252">
        <v>2018</v>
      </c>
      <c r="F5252" t="s">
        <v>80</v>
      </c>
      <c r="G5252" t="s">
        <v>64</v>
      </c>
      <c r="H5252" t="s">
        <v>316</v>
      </c>
      <c r="I5252">
        <v>46.99</v>
      </c>
      <c r="J5252">
        <v>0</v>
      </c>
      <c r="K5252" t="s">
        <v>275</v>
      </c>
      <c r="L5252" t="s">
        <v>64</v>
      </c>
    </row>
    <row r="5253" spans="1:12" x14ac:dyDescent="0.25">
      <c r="A5253">
        <v>91</v>
      </c>
      <c r="B5253" s="93">
        <v>43271</v>
      </c>
      <c r="C5253">
        <v>6</v>
      </c>
      <c r="D5253" t="s">
        <v>92</v>
      </c>
      <c r="E5253">
        <v>2018</v>
      </c>
      <c r="F5253" t="s">
        <v>72</v>
      </c>
      <c r="G5253" t="s">
        <v>58</v>
      </c>
      <c r="H5253" t="s">
        <v>316</v>
      </c>
      <c r="I5253">
        <v>100.8</v>
      </c>
      <c r="J5253">
        <v>0</v>
      </c>
      <c r="K5253" t="s">
        <v>275</v>
      </c>
      <c r="L5253" t="s">
        <v>222</v>
      </c>
    </row>
    <row r="5254" spans="1:12" x14ac:dyDescent="0.25">
      <c r="A5254">
        <v>91</v>
      </c>
      <c r="B5254" s="93">
        <v>43271</v>
      </c>
      <c r="C5254">
        <v>6</v>
      </c>
      <c r="D5254" t="s">
        <v>92</v>
      </c>
      <c r="E5254">
        <v>2018</v>
      </c>
      <c r="F5254" t="s">
        <v>78</v>
      </c>
      <c r="G5254" t="s">
        <v>63</v>
      </c>
      <c r="H5254" t="s">
        <v>316</v>
      </c>
      <c r="I5254">
        <v>135.55000000000001</v>
      </c>
      <c r="J5254">
        <v>0</v>
      </c>
      <c r="K5254" t="s">
        <v>275</v>
      </c>
      <c r="L5254" t="s">
        <v>64</v>
      </c>
    </row>
    <row r="5255" spans="1:12" x14ac:dyDescent="0.25">
      <c r="A5255">
        <v>91</v>
      </c>
      <c r="B5255" s="93">
        <v>43271</v>
      </c>
      <c r="C5255">
        <v>6</v>
      </c>
      <c r="D5255" t="s">
        <v>92</v>
      </c>
      <c r="E5255">
        <v>2018</v>
      </c>
      <c r="F5255" t="s">
        <v>82</v>
      </c>
      <c r="G5255" t="s">
        <v>66</v>
      </c>
      <c r="H5255" t="s">
        <v>316</v>
      </c>
      <c r="I5255">
        <v>255.81</v>
      </c>
      <c r="J5255">
        <v>0</v>
      </c>
      <c r="K5255" t="s">
        <v>275</v>
      </c>
      <c r="L5255" t="s">
        <v>35</v>
      </c>
    </row>
    <row r="5256" spans="1:12" x14ac:dyDescent="0.25">
      <c r="A5256">
        <v>91</v>
      </c>
      <c r="B5256" s="93">
        <v>43271</v>
      </c>
      <c r="C5256">
        <v>6</v>
      </c>
      <c r="D5256" t="s">
        <v>92</v>
      </c>
      <c r="E5256">
        <v>2018</v>
      </c>
      <c r="F5256" t="s">
        <v>82</v>
      </c>
      <c r="G5256" t="s">
        <v>58</v>
      </c>
      <c r="H5256" t="s">
        <v>316</v>
      </c>
      <c r="I5256">
        <v>324.01</v>
      </c>
      <c r="J5256">
        <v>0</v>
      </c>
      <c r="K5256" t="s">
        <v>275</v>
      </c>
      <c r="L5256" t="s">
        <v>222</v>
      </c>
    </row>
    <row r="5257" spans="1:12" x14ac:dyDescent="0.25">
      <c r="A5257">
        <v>91</v>
      </c>
      <c r="B5257" s="93">
        <v>43272</v>
      </c>
      <c r="C5257">
        <v>6</v>
      </c>
      <c r="D5257" t="s">
        <v>92</v>
      </c>
      <c r="E5257">
        <v>2018</v>
      </c>
      <c r="F5257" t="s">
        <v>83</v>
      </c>
      <c r="G5257" t="s">
        <v>35</v>
      </c>
      <c r="H5257" t="s">
        <v>317</v>
      </c>
      <c r="I5257">
        <v>20.100000000000001</v>
      </c>
      <c r="J5257">
        <v>0</v>
      </c>
      <c r="K5257" t="s">
        <v>275</v>
      </c>
      <c r="L5257" t="s">
        <v>35</v>
      </c>
    </row>
    <row r="5258" spans="1:12" x14ac:dyDescent="0.25">
      <c r="A5258">
        <v>91</v>
      </c>
      <c r="B5258" s="93">
        <v>43272</v>
      </c>
      <c r="C5258">
        <v>6</v>
      </c>
      <c r="D5258" t="s">
        <v>92</v>
      </c>
      <c r="E5258">
        <v>2018</v>
      </c>
      <c r="F5258" t="s">
        <v>69</v>
      </c>
      <c r="G5258" t="s">
        <v>35</v>
      </c>
      <c r="H5258" t="s">
        <v>317</v>
      </c>
      <c r="I5258">
        <v>22</v>
      </c>
      <c r="J5258">
        <v>0</v>
      </c>
      <c r="K5258" t="s">
        <v>275</v>
      </c>
      <c r="L5258" t="s">
        <v>35</v>
      </c>
    </row>
    <row r="5259" spans="1:12" x14ac:dyDescent="0.25">
      <c r="A5259">
        <v>91</v>
      </c>
      <c r="B5259" s="93">
        <v>43272</v>
      </c>
      <c r="C5259">
        <v>6</v>
      </c>
      <c r="D5259" t="s">
        <v>92</v>
      </c>
      <c r="E5259">
        <v>2018</v>
      </c>
      <c r="F5259" t="s">
        <v>318</v>
      </c>
      <c r="G5259" t="s">
        <v>36</v>
      </c>
      <c r="H5259" t="s">
        <v>317</v>
      </c>
      <c r="I5259">
        <v>22.28</v>
      </c>
      <c r="J5259">
        <v>0</v>
      </c>
      <c r="K5259" t="s">
        <v>275</v>
      </c>
      <c r="L5259" t="s">
        <v>222</v>
      </c>
    </row>
    <row r="5260" spans="1:12" x14ac:dyDescent="0.25">
      <c r="A5260">
        <v>91</v>
      </c>
      <c r="B5260" s="93">
        <v>43272</v>
      </c>
      <c r="C5260">
        <v>6</v>
      </c>
      <c r="D5260" t="s">
        <v>92</v>
      </c>
      <c r="E5260">
        <v>2018</v>
      </c>
      <c r="F5260" t="s">
        <v>74</v>
      </c>
      <c r="G5260" t="s">
        <v>35</v>
      </c>
      <c r="H5260" t="s">
        <v>317</v>
      </c>
      <c r="I5260">
        <v>37.25</v>
      </c>
      <c r="J5260">
        <v>0</v>
      </c>
      <c r="K5260" t="s">
        <v>275</v>
      </c>
      <c r="L5260" t="s">
        <v>35</v>
      </c>
    </row>
    <row r="5261" spans="1:12" x14ac:dyDescent="0.25">
      <c r="A5261">
        <v>91</v>
      </c>
      <c r="B5261" s="93">
        <v>43272</v>
      </c>
      <c r="C5261">
        <v>6</v>
      </c>
      <c r="D5261" t="s">
        <v>92</v>
      </c>
      <c r="E5261">
        <v>2018</v>
      </c>
      <c r="F5261" t="s">
        <v>70</v>
      </c>
      <c r="G5261" t="s">
        <v>35</v>
      </c>
      <c r="H5261" t="s">
        <v>317</v>
      </c>
      <c r="I5261">
        <v>75.7</v>
      </c>
      <c r="J5261">
        <v>0</v>
      </c>
      <c r="K5261" t="s">
        <v>275</v>
      </c>
      <c r="L5261" t="s">
        <v>35</v>
      </c>
    </row>
    <row r="5262" spans="1:12" x14ac:dyDescent="0.25">
      <c r="A5262">
        <v>91</v>
      </c>
      <c r="B5262" s="93">
        <v>43272</v>
      </c>
      <c r="C5262">
        <v>6</v>
      </c>
      <c r="D5262" t="s">
        <v>92</v>
      </c>
      <c r="E5262">
        <v>2018</v>
      </c>
      <c r="F5262" t="s">
        <v>318</v>
      </c>
      <c r="G5262" t="s">
        <v>105</v>
      </c>
      <c r="H5262" t="s">
        <v>317</v>
      </c>
      <c r="I5262">
        <v>106.12</v>
      </c>
      <c r="J5262">
        <v>0</v>
      </c>
      <c r="K5262" t="s">
        <v>275</v>
      </c>
      <c r="L5262" t="s">
        <v>266</v>
      </c>
    </row>
    <row r="5263" spans="1:12" x14ac:dyDescent="0.25">
      <c r="A5263">
        <v>91</v>
      </c>
      <c r="B5263" s="93">
        <v>43273</v>
      </c>
      <c r="C5263">
        <v>6</v>
      </c>
      <c r="D5263" t="s">
        <v>92</v>
      </c>
      <c r="E5263">
        <v>2018</v>
      </c>
      <c r="F5263" t="s">
        <v>76</v>
      </c>
      <c r="G5263" t="s">
        <v>35</v>
      </c>
      <c r="H5263" t="s">
        <v>320</v>
      </c>
      <c r="I5263">
        <v>8</v>
      </c>
      <c r="J5263">
        <v>0</v>
      </c>
      <c r="K5263" t="s">
        <v>275</v>
      </c>
      <c r="L5263" t="s">
        <v>35</v>
      </c>
    </row>
    <row r="5264" spans="1:12" x14ac:dyDescent="0.25">
      <c r="A5264">
        <v>91</v>
      </c>
      <c r="B5264" s="93">
        <v>43273</v>
      </c>
      <c r="C5264">
        <v>6</v>
      </c>
      <c r="D5264" t="s">
        <v>92</v>
      </c>
      <c r="E5264">
        <v>2018</v>
      </c>
      <c r="F5264" t="s">
        <v>71</v>
      </c>
      <c r="G5264" t="s">
        <v>35</v>
      </c>
      <c r="H5264" t="s">
        <v>320</v>
      </c>
      <c r="I5264">
        <v>12.6</v>
      </c>
      <c r="J5264">
        <v>0</v>
      </c>
      <c r="K5264" t="s">
        <v>275</v>
      </c>
      <c r="L5264" t="s">
        <v>35</v>
      </c>
    </row>
    <row r="5265" spans="1:12" x14ac:dyDescent="0.25">
      <c r="A5265">
        <v>91</v>
      </c>
      <c r="B5265" s="93">
        <v>43273</v>
      </c>
      <c r="C5265">
        <v>6</v>
      </c>
      <c r="D5265" t="s">
        <v>92</v>
      </c>
      <c r="E5265">
        <v>2018</v>
      </c>
      <c r="F5265" t="s">
        <v>78</v>
      </c>
      <c r="G5265" t="s">
        <v>64</v>
      </c>
      <c r="H5265" t="s">
        <v>320</v>
      </c>
      <c r="I5265">
        <v>76</v>
      </c>
      <c r="J5265">
        <v>0</v>
      </c>
      <c r="K5265" t="s">
        <v>275</v>
      </c>
      <c r="L5265" t="s">
        <v>64</v>
      </c>
    </row>
    <row r="5266" spans="1:12" x14ac:dyDescent="0.25">
      <c r="A5266">
        <v>91</v>
      </c>
      <c r="B5266" s="93">
        <v>43273</v>
      </c>
      <c r="C5266">
        <v>6</v>
      </c>
      <c r="D5266" t="s">
        <v>92</v>
      </c>
      <c r="E5266">
        <v>2018</v>
      </c>
      <c r="F5266" t="s">
        <v>69</v>
      </c>
      <c r="G5266" t="s">
        <v>35</v>
      </c>
      <c r="H5266" t="s">
        <v>320</v>
      </c>
      <c r="I5266">
        <v>139.4</v>
      </c>
      <c r="J5266">
        <v>0</v>
      </c>
      <c r="K5266" t="s">
        <v>275</v>
      </c>
      <c r="L5266" t="s">
        <v>35</v>
      </c>
    </row>
    <row r="5267" spans="1:12" x14ac:dyDescent="0.25">
      <c r="A5267">
        <v>91</v>
      </c>
      <c r="B5267" s="93">
        <v>43273</v>
      </c>
      <c r="C5267">
        <v>6</v>
      </c>
      <c r="D5267" t="s">
        <v>92</v>
      </c>
      <c r="E5267">
        <v>2018</v>
      </c>
      <c r="F5267" t="s">
        <v>70</v>
      </c>
      <c r="G5267" t="s">
        <v>35</v>
      </c>
      <c r="H5267" t="s">
        <v>320</v>
      </c>
      <c r="I5267">
        <v>172.7</v>
      </c>
      <c r="J5267">
        <v>0</v>
      </c>
      <c r="K5267" t="s">
        <v>275</v>
      </c>
      <c r="L5267" t="s">
        <v>35</v>
      </c>
    </row>
    <row r="5268" spans="1:12" x14ac:dyDescent="0.25">
      <c r="A5268">
        <v>91</v>
      </c>
      <c r="B5268" s="93">
        <v>43273</v>
      </c>
      <c r="C5268">
        <v>6</v>
      </c>
      <c r="D5268" t="s">
        <v>92</v>
      </c>
      <c r="E5268">
        <v>2018</v>
      </c>
      <c r="F5268" t="s">
        <v>81</v>
      </c>
      <c r="G5268" t="s">
        <v>35</v>
      </c>
      <c r="H5268" t="s">
        <v>320</v>
      </c>
      <c r="I5268">
        <v>204.22</v>
      </c>
      <c r="J5268">
        <v>0</v>
      </c>
      <c r="K5268" t="s">
        <v>275</v>
      </c>
      <c r="L5268" t="s">
        <v>35</v>
      </c>
    </row>
    <row r="5269" spans="1:12" x14ac:dyDescent="0.25">
      <c r="A5269">
        <v>91</v>
      </c>
      <c r="B5269" s="93">
        <v>43273</v>
      </c>
      <c r="C5269">
        <v>6</v>
      </c>
      <c r="D5269" t="s">
        <v>92</v>
      </c>
      <c r="E5269">
        <v>2018</v>
      </c>
      <c r="F5269" t="s">
        <v>75</v>
      </c>
      <c r="G5269" t="s">
        <v>35</v>
      </c>
      <c r="H5269" t="s">
        <v>320</v>
      </c>
      <c r="I5269">
        <v>326.42</v>
      </c>
      <c r="J5269">
        <v>0</v>
      </c>
      <c r="K5269" t="s">
        <v>275</v>
      </c>
      <c r="L5269" t="s">
        <v>35</v>
      </c>
    </row>
    <row r="5270" spans="1:12" x14ac:dyDescent="0.25">
      <c r="A5270">
        <v>91</v>
      </c>
      <c r="B5270" s="93">
        <v>43273</v>
      </c>
      <c r="C5270">
        <v>6</v>
      </c>
      <c r="D5270" t="s">
        <v>92</v>
      </c>
      <c r="E5270">
        <v>2018</v>
      </c>
      <c r="F5270" t="s">
        <v>73</v>
      </c>
      <c r="G5270" t="s">
        <v>35</v>
      </c>
      <c r="H5270" t="s">
        <v>320</v>
      </c>
      <c r="I5270">
        <v>392.89</v>
      </c>
      <c r="J5270">
        <v>0</v>
      </c>
      <c r="K5270" t="s">
        <v>275</v>
      </c>
      <c r="L5270" t="s">
        <v>35</v>
      </c>
    </row>
    <row r="5271" spans="1:12" x14ac:dyDescent="0.25">
      <c r="A5271">
        <v>91</v>
      </c>
      <c r="B5271" s="93">
        <v>43274</v>
      </c>
      <c r="C5271">
        <v>6</v>
      </c>
      <c r="D5271" t="s">
        <v>92</v>
      </c>
      <c r="E5271">
        <v>2018</v>
      </c>
      <c r="F5271" t="s">
        <v>81</v>
      </c>
      <c r="G5271" t="s">
        <v>58</v>
      </c>
      <c r="H5271" t="s">
        <v>321</v>
      </c>
      <c r="I5271">
        <v>16.75</v>
      </c>
      <c r="J5271">
        <v>0</v>
      </c>
      <c r="K5271" t="s">
        <v>275</v>
      </c>
      <c r="L5271" t="s">
        <v>222</v>
      </c>
    </row>
    <row r="5272" spans="1:12" x14ac:dyDescent="0.25">
      <c r="A5272">
        <v>91</v>
      </c>
      <c r="B5272" s="93">
        <v>43276</v>
      </c>
      <c r="C5272">
        <v>6</v>
      </c>
      <c r="D5272" t="s">
        <v>92</v>
      </c>
      <c r="E5272">
        <v>2018</v>
      </c>
      <c r="F5272" t="s">
        <v>79</v>
      </c>
      <c r="G5272" t="s">
        <v>323</v>
      </c>
      <c r="H5272" t="s">
        <v>324</v>
      </c>
      <c r="I5272">
        <v>8.99</v>
      </c>
      <c r="J5272">
        <v>0</v>
      </c>
      <c r="K5272" t="s">
        <v>275</v>
      </c>
      <c r="L5272" t="s">
        <v>34</v>
      </c>
    </row>
    <row r="5273" spans="1:12" x14ac:dyDescent="0.25">
      <c r="A5273">
        <v>91</v>
      </c>
      <c r="B5273" s="93">
        <v>43276</v>
      </c>
      <c r="C5273">
        <v>6</v>
      </c>
      <c r="D5273" t="s">
        <v>92</v>
      </c>
      <c r="E5273">
        <v>2018</v>
      </c>
      <c r="F5273" t="s">
        <v>86</v>
      </c>
      <c r="G5273" t="s">
        <v>66</v>
      </c>
      <c r="H5273" t="s">
        <v>322</v>
      </c>
      <c r="I5273">
        <v>13.8</v>
      </c>
      <c r="J5273">
        <v>0</v>
      </c>
      <c r="K5273" t="s">
        <v>275</v>
      </c>
      <c r="L5273" t="s">
        <v>35</v>
      </c>
    </row>
    <row r="5274" spans="1:12" x14ac:dyDescent="0.25">
      <c r="A5274">
        <v>91</v>
      </c>
      <c r="B5274" s="93">
        <v>43276</v>
      </c>
      <c r="C5274">
        <v>6</v>
      </c>
      <c r="D5274" t="s">
        <v>92</v>
      </c>
      <c r="E5274">
        <v>2018</v>
      </c>
      <c r="F5274" t="s">
        <v>136</v>
      </c>
      <c r="G5274" t="s">
        <v>35</v>
      </c>
      <c r="H5274" t="s">
        <v>322</v>
      </c>
      <c r="I5274">
        <v>114.23</v>
      </c>
      <c r="J5274">
        <v>0</v>
      </c>
      <c r="K5274" t="s">
        <v>275</v>
      </c>
      <c r="L5274" t="s">
        <v>35</v>
      </c>
    </row>
    <row r="5275" spans="1:12" x14ac:dyDescent="0.25">
      <c r="A5275">
        <v>91</v>
      </c>
      <c r="B5275" s="93">
        <v>43276</v>
      </c>
      <c r="C5275">
        <v>6</v>
      </c>
      <c r="D5275" t="s">
        <v>92</v>
      </c>
      <c r="E5275">
        <v>2018</v>
      </c>
      <c r="F5275" t="s">
        <v>68</v>
      </c>
      <c r="G5275" t="s">
        <v>323</v>
      </c>
      <c r="H5275" t="s">
        <v>324</v>
      </c>
      <c r="I5275">
        <v>311.67</v>
      </c>
      <c r="J5275">
        <v>0</v>
      </c>
      <c r="K5275" t="s">
        <v>275</v>
      </c>
      <c r="L5275" t="s">
        <v>34</v>
      </c>
    </row>
    <row r="5276" spans="1:12" x14ac:dyDescent="0.25">
      <c r="A5276">
        <v>91</v>
      </c>
      <c r="B5276" s="93">
        <v>43276</v>
      </c>
      <c r="C5276">
        <v>6</v>
      </c>
      <c r="D5276" t="s">
        <v>92</v>
      </c>
      <c r="E5276">
        <v>2018</v>
      </c>
      <c r="F5276" t="s">
        <v>75</v>
      </c>
      <c r="G5276" t="s">
        <v>323</v>
      </c>
      <c r="H5276" t="s">
        <v>324</v>
      </c>
      <c r="I5276">
        <v>313.26</v>
      </c>
      <c r="J5276">
        <v>0</v>
      </c>
      <c r="K5276" t="s">
        <v>275</v>
      </c>
      <c r="L5276" t="s">
        <v>34</v>
      </c>
    </row>
    <row r="5277" spans="1:12" x14ac:dyDescent="0.25">
      <c r="A5277">
        <v>91</v>
      </c>
      <c r="B5277" s="93">
        <v>43276</v>
      </c>
      <c r="C5277">
        <v>6</v>
      </c>
      <c r="D5277" t="s">
        <v>92</v>
      </c>
      <c r="E5277">
        <v>2018</v>
      </c>
      <c r="F5277" t="s">
        <v>80</v>
      </c>
      <c r="G5277" t="s">
        <v>323</v>
      </c>
      <c r="H5277" t="s">
        <v>324</v>
      </c>
      <c r="I5277">
        <v>343.2</v>
      </c>
      <c r="J5277">
        <v>0</v>
      </c>
      <c r="K5277" t="s">
        <v>275</v>
      </c>
      <c r="L5277" t="s">
        <v>34</v>
      </c>
    </row>
    <row r="5278" spans="1:12" x14ac:dyDescent="0.25">
      <c r="A5278">
        <v>91</v>
      </c>
      <c r="B5278" s="93">
        <v>43276</v>
      </c>
      <c r="C5278">
        <v>6</v>
      </c>
      <c r="D5278" t="s">
        <v>92</v>
      </c>
      <c r="E5278">
        <v>2018</v>
      </c>
      <c r="F5278" t="s">
        <v>76</v>
      </c>
      <c r="G5278" t="s">
        <v>323</v>
      </c>
      <c r="H5278" t="s">
        <v>324</v>
      </c>
      <c r="I5278">
        <v>951.08</v>
      </c>
      <c r="J5278">
        <v>0</v>
      </c>
      <c r="K5278" t="s">
        <v>275</v>
      </c>
      <c r="L5278" t="s">
        <v>34</v>
      </c>
    </row>
    <row r="5279" spans="1:12" x14ac:dyDescent="0.25">
      <c r="A5279">
        <v>91</v>
      </c>
      <c r="B5279" s="93">
        <v>43276</v>
      </c>
      <c r="C5279">
        <v>6</v>
      </c>
      <c r="D5279" t="s">
        <v>92</v>
      </c>
      <c r="E5279">
        <v>2018</v>
      </c>
      <c r="F5279" t="s">
        <v>71</v>
      </c>
      <c r="G5279" t="s">
        <v>323</v>
      </c>
      <c r="H5279" t="s">
        <v>324</v>
      </c>
      <c r="I5279">
        <v>5485.2</v>
      </c>
      <c r="J5279">
        <v>0</v>
      </c>
      <c r="K5279" t="s">
        <v>275</v>
      </c>
      <c r="L5279" t="s">
        <v>34</v>
      </c>
    </row>
    <row r="5280" spans="1:12" x14ac:dyDescent="0.25">
      <c r="A5280">
        <v>91</v>
      </c>
      <c r="B5280" s="93">
        <v>43277</v>
      </c>
      <c r="C5280">
        <v>6</v>
      </c>
      <c r="D5280" t="s">
        <v>92</v>
      </c>
      <c r="E5280">
        <v>2018</v>
      </c>
      <c r="F5280" t="s">
        <v>73</v>
      </c>
      <c r="G5280" t="s">
        <v>35</v>
      </c>
      <c r="H5280" t="s">
        <v>326</v>
      </c>
      <c r="I5280">
        <v>13.99</v>
      </c>
      <c r="J5280">
        <v>0</v>
      </c>
      <c r="K5280" t="s">
        <v>275</v>
      </c>
      <c r="L5280" t="s">
        <v>35</v>
      </c>
    </row>
    <row r="5281" spans="1:12" x14ac:dyDescent="0.25">
      <c r="A5281">
        <v>91</v>
      </c>
      <c r="B5281" s="93">
        <v>43277</v>
      </c>
      <c r="C5281">
        <v>6</v>
      </c>
      <c r="D5281" t="s">
        <v>92</v>
      </c>
      <c r="E5281">
        <v>2018</v>
      </c>
      <c r="F5281" t="s">
        <v>84</v>
      </c>
      <c r="G5281" t="s">
        <v>35</v>
      </c>
      <c r="H5281" t="s">
        <v>326</v>
      </c>
      <c r="I5281">
        <v>51.7</v>
      </c>
      <c r="J5281">
        <v>0</v>
      </c>
      <c r="K5281" t="s">
        <v>275</v>
      </c>
      <c r="L5281" t="s">
        <v>35</v>
      </c>
    </row>
    <row r="5282" spans="1:12" x14ac:dyDescent="0.25">
      <c r="A5282">
        <v>91</v>
      </c>
      <c r="B5282" s="93">
        <v>43277</v>
      </c>
      <c r="C5282">
        <v>6</v>
      </c>
      <c r="D5282" t="s">
        <v>92</v>
      </c>
      <c r="E5282">
        <v>2018</v>
      </c>
      <c r="F5282" t="s">
        <v>77</v>
      </c>
      <c r="G5282" t="s">
        <v>64</v>
      </c>
      <c r="H5282" t="s">
        <v>326</v>
      </c>
      <c r="I5282">
        <v>75.900000000000006</v>
      </c>
      <c r="J5282">
        <v>0</v>
      </c>
      <c r="K5282" t="s">
        <v>275</v>
      </c>
      <c r="L5282" t="s">
        <v>64</v>
      </c>
    </row>
    <row r="5283" spans="1:12" x14ac:dyDescent="0.25">
      <c r="A5283">
        <v>91</v>
      </c>
      <c r="B5283" s="93">
        <v>43277</v>
      </c>
      <c r="C5283">
        <v>6</v>
      </c>
      <c r="D5283" t="s">
        <v>92</v>
      </c>
      <c r="E5283">
        <v>2018</v>
      </c>
      <c r="F5283" t="s">
        <v>73</v>
      </c>
      <c r="G5283" t="s">
        <v>65</v>
      </c>
      <c r="H5283" t="s">
        <v>326</v>
      </c>
      <c r="I5283">
        <v>85</v>
      </c>
      <c r="J5283">
        <v>0</v>
      </c>
      <c r="K5283" t="s">
        <v>275</v>
      </c>
      <c r="L5283" t="s">
        <v>35</v>
      </c>
    </row>
    <row r="5284" spans="1:12" x14ac:dyDescent="0.25">
      <c r="A5284">
        <v>91</v>
      </c>
      <c r="B5284" s="93">
        <v>43277</v>
      </c>
      <c r="C5284">
        <v>6</v>
      </c>
      <c r="D5284" t="s">
        <v>92</v>
      </c>
      <c r="E5284">
        <v>2018</v>
      </c>
      <c r="F5284" t="s">
        <v>69</v>
      </c>
      <c r="G5284" t="s">
        <v>35</v>
      </c>
      <c r="H5284" t="s">
        <v>326</v>
      </c>
      <c r="I5284">
        <v>96.21</v>
      </c>
      <c r="J5284">
        <v>0</v>
      </c>
      <c r="K5284" t="s">
        <v>275</v>
      </c>
      <c r="L5284" t="s">
        <v>35</v>
      </c>
    </row>
    <row r="5285" spans="1:12" x14ac:dyDescent="0.25">
      <c r="A5285">
        <v>91</v>
      </c>
      <c r="B5285" s="93">
        <v>43277</v>
      </c>
      <c r="C5285">
        <v>6</v>
      </c>
      <c r="D5285" t="s">
        <v>92</v>
      </c>
      <c r="E5285">
        <v>2018</v>
      </c>
      <c r="F5285" t="s">
        <v>70</v>
      </c>
      <c r="G5285" t="s">
        <v>35</v>
      </c>
      <c r="H5285" t="s">
        <v>326</v>
      </c>
      <c r="I5285">
        <v>136.02000000000001</v>
      </c>
      <c r="J5285">
        <v>0</v>
      </c>
      <c r="K5285" t="s">
        <v>275</v>
      </c>
      <c r="L5285" t="s">
        <v>35</v>
      </c>
    </row>
    <row r="5286" spans="1:12" x14ac:dyDescent="0.25">
      <c r="A5286">
        <v>91</v>
      </c>
      <c r="B5286" s="93">
        <v>43277</v>
      </c>
      <c r="C5286">
        <v>6</v>
      </c>
      <c r="D5286" t="s">
        <v>92</v>
      </c>
      <c r="E5286">
        <v>2018</v>
      </c>
      <c r="F5286" t="s">
        <v>83</v>
      </c>
      <c r="G5286" t="s">
        <v>35</v>
      </c>
      <c r="H5286" t="s">
        <v>326</v>
      </c>
      <c r="I5286">
        <v>170</v>
      </c>
      <c r="J5286">
        <v>0</v>
      </c>
      <c r="K5286" t="s">
        <v>275</v>
      </c>
      <c r="L5286" t="s">
        <v>35</v>
      </c>
    </row>
    <row r="5287" spans="1:12" x14ac:dyDescent="0.25">
      <c r="A5287">
        <v>91</v>
      </c>
      <c r="B5287" s="93">
        <v>43277</v>
      </c>
      <c r="C5287">
        <v>6</v>
      </c>
      <c r="D5287" t="s">
        <v>92</v>
      </c>
      <c r="E5287">
        <v>2018</v>
      </c>
      <c r="F5287" t="s">
        <v>81</v>
      </c>
      <c r="G5287" t="s">
        <v>65</v>
      </c>
      <c r="H5287" t="s">
        <v>326</v>
      </c>
      <c r="I5287">
        <v>365.74</v>
      </c>
      <c r="J5287">
        <v>0</v>
      </c>
      <c r="K5287" t="s">
        <v>275</v>
      </c>
      <c r="L5287" t="s">
        <v>35</v>
      </c>
    </row>
    <row r="5288" spans="1:12" x14ac:dyDescent="0.25">
      <c r="A5288">
        <v>91</v>
      </c>
      <c r="B5288" s="93">
        <v>43277</v>
      </c>
      <c r="C5288">
        <v>6</v>
      </c>
      <c r="D5288" t="s">
        <v>92</v>
      </c>
      <c r="E5288">
        <v>2018</v>
      </c>
      <c r="F5288" t="s">
        <v>75</v>
      </c>
      <c r="G5288" t="s">
        <v>65</v>
      </c>
      <c r="H5288" t="s">
        <v>326</v>
      </c>
      <c r="I5288">
        <v>940.61</v>
      </c>
      <c r="J5288">
        <v>0</v>
      </c>
      <c r="K5288" t="s">
        <v>275</v>
      </c>
      <c r="L5288" t="s">
        <v>35</v>
      </c>
    </row>
    <row r="5289" spans="1:12" x14ac:dyDescent="0.25">
      <c r="A5289">
        <v>91</v>
      </c>
      <c r="B5289" s="93">
        <v>43278</v>
      </c>
      <c r="C5289">
        <v>6</v>
      </c>
      <c r="D5289" t="s">
        <v>92</v>
      </c>
      <c r="E5289">
        <v>2018</v>
      </c>
      <c r="F5289" t="s">
        <v>68</v>
      </c>
      <c r="G5289" t="s">
        <v>295</v>
      </c>
      <c r="H5289" t="s">
        <v>328</v>
      </c>
      <c r="I5289">
        <v>4.22</v>
      </c>
      <c r="J5289">
        <v>0</v>
      </c>
      <c r="K5289" t="s">
        <v>275</v>
      </c>
      <c r="L5289" t="s">
        <v>34</v>
      </c>
    </row>
    <row r="5290" spans="1:12" x14ac:dyDescent="0.25">
      <c r="A5290">
        <v>91</v>
      </c>
      <c r="B5290" s="93">
        <v>43278</v>
      </c>
      <c r="C5290">
        <v>6</v>
      </c>
      <c r="D5290" t="s">
        <v>92</v>
      </c>
      <c r="E5290">
        <v>2018</v>
      </c>
      <c r="F5290" t="s">
        <v>72</v>
      </c>
      <c r="G5290" t="s">
        <v>35</v>
      </c>
      <c r="H5290" t="s">
        <v>327</v>
      </c>
      <c r="I5290">
        <v>10</v>
      </c>
      <c r="J5290">
        <v>0</v>
      </c>
      <c r="K5290" t="s">
        <v>275</v>
      </c>
      <c r="L5290" t="s">
        <v>35</v>
      </c>
    </row>
    <row r="5291" spans="1:12" x14ac:dyDescent="0.25">
      <c r="A5291">
        <v>91</v>
      </c>
      <c r="B5291" s="93">
        <v>43278</v>
      </c>
      <c r="C5291">
        <v>6</v>
      </c>
      <c r="D5291" t="s">
        <v>92</v>
      </c>
      <c r="E5291">
        <v>2018</v>
      </c>
      <c r="F5291" t="s">
        <v>77</v>
      </c>
      <c r="G5291" t="s">
        <v>64</v>
      </c>
      <c r="H5291" t="s">
        <v>327</v>
      </c>
      <c r="I5291">
        <v>67.5</v>
      </c>
      <c r="J5291">
        <v>0</v>
      </c>
      <c r="K5291" t="s">
        <v>275</v>
      </c>
      <c r="L5291" t="s">
        <v>64</v>
      </c>
    </row>
    <row r="5292" spans="1:12" x14ac:dyDescent="0.25">
      <c r="A5292">
        <v>91</v>
      </c>
      <c r="B5292" s="93">
        <v>43278</v>
      </c>
      <c r="C5292">
        <v>6</v>
      </c>
      <c r="D5292" t="s">
        <v>92</v>
      </c>
      <c r="E5292">
        <v>2018</v>
      </c>
      <c r="F5292" t="s">
        <v>72</v>
      </c>
      <c r="G5292" t="s">
        <v>65</v>
      </c>
      <c r="H5292" t="s">
        <v>327</v>
      </c>
      <c r="I5292">
        <v>90</v>
      </c>
      <c r="J5292">
        <v>0</v>
      </c>
      <c r="K5292" t="s">
        <v>275</v>
      </c>
      <c r="L5292" t="s">
        <v>35</v>
      </c>
    </row>
    <row r="5293" spans="1:12" x14ac:dyDescent="0.25">
      <c r="A5293">
        <v>91</v>
      </c>
      <c r="B5293" s="93">
        <v>43278</v>
      </c>
      <c r="C5293">
        <v>6</v>
      </c>
      <c r="D5293" t="s">
        <v>92</v>
      </c>
      <c r="E5293">
        <v>2018</v>
      </c>
      <c r="F5293" t="s">
        <v>70</v>
      </c>
      <c r="G5293" t="s">
        <v>36</v>
      </c>
      <c r="H5293" t="s">
        <v>327</v>
      </c>
      <c r="I5293">
        <v>224.35</v>
      </c>
      <c r="J5293">
        <v>0</v>
      </c>
      <c r="K5293" t="s">
        <v>275</v>
      </c>
      <c r="L5293" t="s">
        <v>222</v>
      </c>
    </row>
    <row r="5294" spans="1:12" x14ac:dyDescent="0.25">
      <c r="A5294">
        <v>91</v>
      </c>
      <c r="B5294" s="93">
        <v>43279</v>
      </c>
      <c r="C5294">
        <v>6</v>
      </c>
      <c r="D5294" t="s">
        <v>92</v>
      </c>
      <c r="E5294">
        <v>2018</v>
      </c>
      <c r="F5294" t="s">
        <v>83</v>
      </c>
      <c r="G5294" t="s">
        <v>35</v>
      </c>
      <c r="H5294" t="s">
        <v>329</v>
      </c>
      <c r="I5294">
        <v>9.0500000000000007</v>
      </c>
      <c r="J5294">
        <v>0</v>
      </c>
      <c r="K5294" t="s">
        <v>275</v>
      </c>
      <c r="L5294" t="s">
        <v>35</v>
      </c>
    </row>
    <row r="5295" spans="1:12" x14ac:dyDescent="0.25">
      <c r="A5295">
        <v>91</v>
      </c>
      <c r="B5295" s="93">
        <v>43279</v>
      </c>
      <c r="C5295">
        <v>6</v>
      </c>
      <c r="D5295" t="s">
        <v>92</v>
      </c>
      <c r="E5295">
        <v>2018</v>
      </c>
      <c r="F5295" t="s">
        <v>77</v>
      </c>
      <c r="G5295" t="s">
        <v>35</v>
      </c>
      <c r="H5295" t="s">
        <v>329</v>
      </c>
      <c r="I5295">
        <v>9.5</v>
      </c>
      <c r="J5295">
        <v>0</v>
      </c>
      <c r="K5295" t="s">
        <v>275</v>
      </c>
      <c r="L5295" t="s">
        <v>35</v>
      </c>
    </row>
    <row r="5296" spans="1:12" x14ac:dyDescent="0.25">
      <c r="A5296">
        <v>91</v>
      </c>
      <c r="B5296" s="93">
        <v>43279</v>
      </c>
      <c r="C5296">
        <v>6</v>
      </c>
      <c r="D5296" t="s">
        <v>92</v>
      </c>
      <c r="E5296">
        <v>2018</v>
      </c>
      <c r="F5296" t="s">
        <v>69</v>
      </c>
      <c r="G5296" t="s">
        <v>35</v>
      </c>
      <c r="H5296" t="s">
        <v>329</v>
      </c>
      <c r="I5296">
        <v>10</v>
      </c>
      <c r="J5296">
        <v>0</v>
      </c>
      <c r="K5296" t="s">
        <v>275</v>
      </c>
      <c r="L5296" t="s">
        <v>35</v>
      </c>
    </row>
    <row r="5297" spans="1:12" x14ac:dyDescent="0.25">
      <c r="A5297">
        <v>91</v>
      </c>
      <c r="B5297" s="93">
        <v>43279</v>
      </c>
      <c r="C5297">
        <v>6</v>
      </c>
      <c r="D5297" t="s">
        <v>92</v>
      </c>
      <c r="E5297">
        <v>2018</v>
      </c>
      <c r="F5297" t="s">
        <v>71</v>
      </c>
      <c r="G5297" t="s">
        <v>35</v>
      </c>
      <c r="H5297" t="s">
        <v>329</v>
      </c>
      <c r="I5297">
        <v>10.71</v>
      </c>
      <c r="J5297">
        <v>0</v>
      </c>
      <c r="K5297" t="s">
        <v>275</v>
      </c>
      <c r="L5297" t="s">
        <v>35</v>
      </c>
    </row>
    <row r="5298" spans="1:12" x14ac:dyDescent="0.25">
      <c r="A5298">
        <v>91</v>
      </c>
      <c r="B5298" s="93">
        <v>43279</v>
      </c>
      <c r="C5298">
        <v>6</v>
      </c>
      <c r="D5298" t="s">
        <v>92</v>
      </c>
      <c r="E5298">
        <v>2018</v>
      </c>
      <c r="F5298" t="s">
        <v>106</v>
      </c>
      <c r="G5298" t="s">
        <v>64</v>
      </c>
      <c r="H5298" t="s">
        <v>329</v>
      </c>
      <c r="I5298">
        <v>30</v>
      </c>
      <c r="J5298">
        <v>0</v>
      </c>
      <c r="K5298" t="s">
        <v>275</v>
      </c>
      <c r="L5298" t="s">
        <v>64</v>
      </c>
    </row>
    <row r="5299" spans="1:12" x14ac:dyDescent="0.25">
      <c r="A5299">
        <v>91</v>
      </c>
      <c r="B5299" s="93">
        <v>43279</v>
      </c>
      <c r="C5299">
        <v>6</v>
      </c>
      <c r="D5299" t="s">
        <v>92</v>
      </c>
      <c r="E5299">
        <v>2018</v>
      </c>
      <c r="F5299" t="s">
        <v>79</v>
      </c>
      <c r="G5299" t="s">
        <v>64</v>
      </c>
      <c r="H5299" t="s">
        <v>329</v>
      </c>
      <c r="I5299">
        <v>36.75</v>
      </c>
      <c r="J5299">
        <v>0</v>
      </c>
      <c r="K5299" t="s">
        <v>275</v>
      </c>
      <c r="L5299" t="s">
        <v>64</v>
      </c>
    </row>
    <row r="5300" spans="1:12" x14ac:dyDescent="0.25">
      <c r="A5300">
        <v>91</v>
      </c>
      <c r="B5300" s="93">
        <v>43279</v>
      </c>
      <c r="C5300">
        <v>6</v>
      </c>
      <c r="D5300" t="s">
        <v>92</v>
      </c>
      <c r="E5300">
        <v>2018</v>
      </c>
      <c r="F5300" t="s">
        <v>77</v>
      </c>
      <c r="G5300" t="s">
        <v>64</v>
      </c>
      <c r="H5300" t="s">
        <v>329</v>
      </c>
      <c r="I5300">
        <v>70</v>
      </c>
      <c r="J5300">
        <v>0</v>
      </c>
      <c r="K5300" t="s">
        <v>275</v>
      </c>
      <c r="L5300" t="s">
        <v>64</v>
      </c>
    </row>
    <row r="5301" spans="1:12" x14ac:dyDescent="0.25">
      <c r="A5301">
        <v>91</v>
      </c>
      <c r="B5301" s="93">
        <v>43279</v>
      </c>
      <c r="C5301">
        <v>6</v>
      </c>
      <c r="D5301" t="s">
        <v>92</v>
      </c>
      <c r="E5301">
        <v>2018</v>
      </c>
      <c r="F5301" t="s">
        <v>74</v>
      </c>
      <c r="G5301" t="s">
        <v>35</v>
      </c>
      <c r="H5301" t="s">
        <v>329</v>
      </c>
      <c r="I5301">
        <v>97.74</v>
      </c>
      <c r="J5301">
        <v>0</v>
      </c>
      <c r="K5301" t="s">
        <v>275</v>
      </c>
      <c r="L5301" t="s">
        <v>35</v>
      </c>
    </row>
    <row r="5302" spans="1:12" x14ac:dyDescent="0.25">
      <c r="A5302">
        <v>91</v>
      </c>
      <c r="B5302" s="93">
        <v>43280</v>
      </c>
      <c r="C5302">
        <v>6</v>
      </c>
      <c r="D5302" t="s">
        <v>92</v>
      </c>
      <c r="E5302">
        <v>2018</v>
      </c>
      <c r="F5302" t="s">
        <v>73</v>
      </c>
      <c r="G5302" t="s">
        <v>36</v>
      </c>
      <c r="H5302" t="s">
        <v>330</v>
      </c>
      <c r="I5302">
        <v>10</v>
      </c>
      <c r="J5302">
        <v>0</v>
      </c>
      <c r="K5302" t="s">
        <v>275</v>
      </c>
      <c r="L5302" t="s">
        <v>222</v>
      </c>
    </row>
    <row r="5303" spans="1:12" x14ac:dyDescent="0.25">
      <c r="A5303">
        <v>91</v>
      </c>
      <c r="B5303" s="93">
        <v>43280</v>
      </c>
      <c r="C5303">
        <v>6</v>
      </c>
      <c r="D5303" t="s">
        <v>92</v>
      </c>
      <c r="E5303">
        <v>2018</v>
      </c>
      <c r="F5303" t="s">
        <v>73</v>
      </c>
      <c r="G5303" t="s">
        <v>35</v>
      </c>
      <c r="H5303" t="s">
        <v>330</v>
      </c>
      <c r="I5303">
        <v>10</v>
      </c>
      <c r="J5303">
        <v>0</v>
      </c>
      <c r="K5303" t="s">
        <v>275</v>
      </c>
      <c r="L5303" t="s">
        <v>35</v>
      </c>
    </row>
    <row r="5304" spans="1:12" x14ac:dyDescent="0.25">
      <c r="A5304">
        <v>91</v>
      </c>
      <c r="B5304" s="93">
        <v>43280</v>
      </c>
      <c r="C5304">
        <v>6</v>
      </c>
      <c r="D5304" t="s">
        <v>92</v>
      </c>
      <c r="E5304">
        <v>2018</v>
      </c>
      <c r="F5304" t="s">
        <v>80</v>
      </c>
      <c r="G5304" t="s">
        <v>35</v>
      </c>
      <c r="H5304" t="s">
        <v>330</v>
      </c>
      <c r="I5304">
        <v>17.899999999999999</v>
      </c>
      <c r="J5304">
        <v>0</v>
      </c>
      <c r="K5304" t="s">
        <v>275</v>
      </c>
      <c r="L5304" t="s">
        <v>35</v>
      </c>
    </row>
    <row r="5305" spans="1:12" x14ac:dyDescent="0.25">
      <c r="A5305">
        <v>91</v>
      </c>
      <c r="B5305" s="93">
        <v>43280</v>
      </c>
      <c r="C5305">
        <v>6</v>
      </c>
      <c r="D5305" t="s">
        <v>92</v>
      </c>
      <c r="E5305">
        <v>2018</v>
      </c>
      <c r="F5305" t="s">
        <v>70</v>
      </c>
      <c r="G5305" t="s">
        <v>35</v>
      </c>
      <c r="H5305" t="s">
        <v>330</v>
      </c>
      <c r="I5305">
        <v>33.4</v>
      </c>
      <c r="J5305">
        <v>0</v>
      </c>
      <c r="K5305" t="s">
        <v>275</v>
      </c>
      <c r="L5305" t="s">
        <v>35</v>
      </c>
    </row>
    <row r="5306" spans="1:12" x14ac:dyDescent="0.25">
      <c r="A5306">
        <v>91</v>
      </c>
      <c r="B5306" s="93">
        <v>43280</v>
      </c>
      <c r="C5306">
        <v>6</v>
      </c>
      <c r="D5306" t="s">
        <v>92</v>
      </c>
      <c r="E5306">
        <v>2018</v>
      </c>
      <c r="F5306" t="s">
        <v>74</v>
      </c>
      <c r="G5306" t="s">
        <v>35</v>
      </c>
      <c r="H5306" t="s">
        <v>330</v>
      </c>
      <c r="I5306">
        <v>83</v>
      </c>
      <c r="J5306">
        <v>0</v>
      </c>
      <c r="K5306" t="s">
        <v>275</v>
      </c>
      <c r="L5306" t="s">
        <v>35</v>
      </c>
    </row>
    <row r="5307" spans="1:12" x14ac:dyDescent="0.25">
      <c r="A5307">
        <v>91</v>
      </c>
      <c r="B5307" s="93">
        <v>43280</v>
      </c>
      <c r="C5307">
        <v>6</v>
      </c>
      <c r="D5307" t="s">
        <v>92</v>
      </c>
      <c r="E5307">
        <v>2018</v>
      </c>
      <c r="F5307" t="s">
        <v>68</v>
      </c>
      <c r="G5307" t="s">
        <v>36</v>
      </c>
      <c r="H5307" t="s">
        <v>330</v>
      </c>
      <c r="I5307">
        <v>86.21</v>
      </c>
      <c r="J5307">
        <v>0</v>
      </c>
      <c r="K5307" t="s">
        <v>275</v>
      </c>
      <c r="L5307" t="s">
        <v>222</v>
      </c>
    </row>
    <row r="5308" spans="1:12" x14ac:dyDescent="0.25">
      <c r="A5308">
        <v>91</v>
      </c>
      <c r="B5308" s="93">
        <v>43280</v>
      </c>
      <c r="C5308">
        <v>6</v>
      </c>
      <c r="D5308" t="s">
        <v>92</v>
      </c>
      <c r="E5308">
        <v>2018</v>
      </c>
      <c r="F5308" t="s">
        <v>80</v>
      </c>
      <c r="G5308" t="s">
        <v>64</v>
      </c>
      <c r="H5308" t="s">
        <v>330</v>
      </c>
      <c r="I5308">
        <v>153.57</v>
      </c>
      <c r="J5308">
        <v>0</v>
      </c>
      <c r="K5308" t="s">
        <v>275</v>
      </c>
      <c r="L5308" t="s">
        <v>64</v>
      </c>
    </row>
    <row r="5309" spans="1:12" x14ac:dyDescent="0.25">
      <c r="A5309">
        <v>91</v>
      </c>
      <c r="B5309" s="93">
        <v>43280</v>
      </c>
      <c r="C5309">
        <v>6</v>
      </c>
      <c r="D5309" t="s">
        <v>92</v>
      </c>
      <c r="E5309">
        <v>2018</v>
      </c>
      <c r="F5309" t="s">
        <v>77</v>
      </c>
      <c r="G5309" t="s">
        <v>35</v>
      </c>
      <c r="H5309" t="s">
        <v>330</v>
      </c>
      <c r="I5309">
        <v>1127.92</v>
      </c>
      <c r="J5309">
        <v>0</v>
      </c>
      <c r="K5309" t="s">
        <v>275</v>
      </c>
      <c r="L5309" t="s">
        <v>35</v>
      </c>
    </row>
    <row r="5310" spans="1:12" x14ac:dyDescent="0.25">
      <c r="A5310">
        <v>91</v>
      </c>
      <c r="B5310" s="93">
        <v>43617</v>
      </c>
      <c r="C5310">
        <v>6</v>
      </c>
      <c r="D5310" t="s">
        <v>92</v>
      </c>
      <c r="E5310">
        <v>2019</v>
      </c>
      <c r="F5310" t="s">
        <v>69</v>
      </c>
      <c r="G5310" t="s">
        <v>65</v>
      </c>
      <c r="H5310" t="s">
        <v>655</v>
      </c>
      <c r="I5310">
        <v>10</v>
      </c>
      <c r="J5310">
        <v>0</v>
      </c>
      <c r="K5310" t="s">
        <v>275</v>
      </c>
      <c r="L5310" t="s">
        <v>35</v>
      </c>
    </row>
    <row r="5311" spans="1:12" x14ac:dyDescent="0.25">
      <c r="A5311">
        <v>91</v>
      </c>
      <c r="B5311" s="93">
        <v>43617</v>
      </c>
      <c r="C5311">
        <v>6</v>
      </c>
      <c r="D5311" t="s">
        <v>92</v>
      </c>
      <c r="E5311">
        <v>2019</v>
      </c>
      <c r="F5311" t="s">
        <v>73</v>
      </c>
      <c r="G5311" t="s">
        <v>65</v>
      </c>
      <c r="H5311" t="s">
        <v>655</v>
      </c>
      <c r="I5311">
        <v>10</v>
      </c>
      <c r="J5311">
        <v>0</v>
      </c>
      <c r="K5311" t="s">
        <v>275</v>
      </c>
      <c r="L5311" t="s">
        <v>35</v>
      </c>
    </row>
    <row r="5312" spans="1:12" x14ac:dyDescent="0.25">
      <c r="A5312">
        <v>91</v>
      </c>
      <c r="B5312" s="93">
        <v>43617</v>
      </c>
      <c r="C5312">
        <v>6</v>
      </c>
      <c r="D5312" t="s">
        <v>92</v>
      </c>
      <c r="E5312">
        <v>2019</v>
      </c>
      <c r="F5312" t="s">
        <v>71</v>
      </c>
      <c r="G5312" t="s">
        <v>64</v>
      </c>
      <c r="H5312" t="s">
        <v>655</v>
      </c>
      <c r="I5312">
        <v>19.95</v>
      </c>
      <c r="J5312">
        <v>0</v>
      </c>
      <c r="K5312" t="s">
        <v>275</v>
      </c>
      <c r="L5312" t="s">
        <v>64</v>
      </c>
    </row>
    <row r="5313" spans="1:12" x14ac:dyDescent="0.25">
      <c r="A5313">
        <v>91</v>
      </c>
      <c r="B5313" s="93">
        <v>43617</v>
      </c>
      <c r="C5313">
        <v>6</v>
      </c>
      <c r="D5313" t="s">
        <v>92</v>
      </c>
      <c r="E5313">
        <v>2019</v>
      </c>
      <c r="F5313" t="s">
        <v>81</v>
      </c>
      <c r="G5313" t="s">
        <v>65</v>
      </c>
      <c r="H5313" t="s">
        <v>655</v>
      </c>
      <c r="I5313">
        <v>20</v>
      </c>
      <c r="J5313">
        <v>0</v>
      </c>
      <c r="K5313" t="s">
        <v>275</v>
      </c>
      <c r="L5313" t="s">
        <v>35</v>
      </c>
    </row>
    <row r="5314" spans="1:12" x14ac:dyDescent="0.25">
      <c r="A5314">
        <v>91</v>
      </c>
      <c r="B5314" s="93">
        <v>43617</v>
      </c>
      <c r="C5314">
        <v>6</v>
      </c>
      <c r="D5314" t="s">
        <v>92</v>
      </c>
      <c r="E5314">
        <v>2019</v>
      </c>
      <c r="F5314" t="s">
        <v>82</v>
      </c>
      <c r="G5314" t="s">
        <v>65</v>
      </c>
      <c r="H5314" t="s">
        <v>655</v>
      </c>
      <c r="I5314">
        <v>35</v>
      </c>
      <c r="J5314">
        <v>0</v>
      </c>
      <c r="K5314" t="s">
        <v>275</v>
      </c>
      <c r="L5314" t="s">
        <v>35</v>
      </c>
    </row>
    <row r="5315" spans="1:12" x14ac:dyDescent="0.25">
      <c r="A5315">
        <v>91</v>
      </c>
      <c r="B5315" s="93">
        <v>43617</v>
      </c>
      <c r="C5315">
        <v>6</v>
      </c>
      <c r="D5315" t="s">
        <v>92</v>
      </c>
      <c r="E5315">
        <v>2019</v>
      </c>
      <c r="F5315" t="s">
        <v>68</v>
      </c>
      <c r="G5315" t="s">
        <v>36</v>
      </c>
      <c r="H5315" t="s">
        <v>655</v>
      </c>
      <c r="I5315">
        <v>80.489999999999995</v>
      </c>
      <c r="J5315">
        <v>0</v>
      </c>
      <c r="K5315" t="s">
        <v>275</v>
      </c>
      <c r="L5315" t="s">
        <v>222</v>
      </c>
    </row>
    <row r="5316" spans="1:12" x14ac:dyDescent="0.25">
      <c r="A5316">
        <v>91</v>
      </c>
      <c r="B5316" s="93">
        <v>43617</v>
      </c>
      <c r="C5316">
        <v>6</v>
      </c>
      <c r="D5316" t="s">
        <v>92</v>
      </c>
      <c r="E5316">
        <v>2019</v>
      </c>
      <c r="F5316" t="s">
        <v>70</v>
      </c>
      <c r="G5316" t="s">
        <v>65</v>
      </c>
      <c r="H5316" t="s">
        <v>655</v>
      </c>
      <c r="I5316">
        <v>163.58000000000001</v>
      </c>
      <c r="J5316">
        <v>0</v>
      </c>
      <c r="K5316" t="s">
        <v>275</v>
      </c>
      <c r="L5316" t="s">
        <v>35</v>
      </c>
    </row>
    <row r="5317" spans="1:12" x14ac:dyDescent="0.25">
      <c r="A5317">
        <v>91</v>
      </c>
      <c r="B5317" s="93">
        <v>43617</v>
      </c>
      <c r="C5317">
        <v>6</v>
      </c>
      <c r="D5317" t="s">
        <v>92</v>
      </c>
      <c r="E5317">
        <v>2019</v>
      </c>
      <c r="F5317" t="s">
        <v>68</v>
      </c>
      <c r="G5317" t="s">
        <v>66</v>
      </c>
      <c r="H5317" t="s">
        <v>655</v>
      </c>
      <c r="I5317">
        <v>1227.23</v>
      </c>
      <c r="J5317">
        <v>0</v>
      </c>
      <c r="K5317" t="s">
        <v>275</v>
      </c>
      <c r="L5317" t="s">
        <v>35</v>
      </c>
    </row>
    <row r="5318" spans="1:12" x14ac:dyDescent="0.25">
      <c r="A5318">
        <v>91</v>
      </c>
      <c r="B5318" s="93">
        <v>43619</v>
      </c>
      <c r="C5318">
        <v>6</v>
      </c>
      <c r="D5318" t="s">
        <v>92</v>
      </c>
      <c r="E5318">
        <v>2019</v>
      </c>
      <c r="F5318" t="s">
        <v>75</v>
      </c>
      <c r="G5318" t="s">
        <v>63</v>
      </c>
      <c r="H5318" t="s">
        <v>656</v>
      </c>
      <c r="I5318">
        <v>18</v>
      </c>
      <c r="J5318">
        <v>0</v>
      </c>
      <c r="K5318" t="s">
        <v>275</v>
      </c>
      <c r="L5318" t="s">
        <v>64</v>
      </c>
    </row>
    <row r="5319" spans="1:12" x14ac:dyDescent="0.25">
      <c r="A5319">
        <v>91</v>
      </c>
      <c r="B5319" s="93">
        <v>43619</v>
      </c>
      <c r="C5319">
        <v>6</v>
      </c>
      <c r="D5319" t="s">
        <v>92</v>
      </c>
      <c r="E5319">
        <v>2019</v>
      </c>
      <c r="F5319" t="s">
        <v>79</v>
      </c>
      <c r="G5319" t="s">
        <v>63</v>
      </c>
      <c r="H5319" t="s">
        <v>656</v>
      </c>
      <c r="I5319">
        <v>29.86</v>
      </c>
      <c r="J5319">
        <v>0</v>
      </c>
      <c r="K5319" t="s">
        <v>275</v>
      </c>
      <c r="L5319" t="s">
        <v>64</v>
      </c>
    </row>
    <row r="5320" spans="1:12" x14ac:dyDescent="0.25">
      <c r="A5320">
        <v>91</v>
      </c>
      <c r="B5320" s="93">
        <v>43619</v>
      </c>
      <c r="C5320">
        <v>6</v>
      </c>
      <c r="D5320" t="s">
        <v>92</v>
      </c>
      <c r="E5320">
        <v>2019</v>
      </c>
      <c r="F5320" t="s">
        <v>68</v>
      </c>
      <c r="G5320" t="s">
        <v>58</v>
      </c>
      <c r="H5320" t="s">
        <v>656</v>
      </c>
      <c r="I5320">
        <v>38.159999999999997</v>
      </c>
      <c r="J5320">
        <v>0</v>
      </c>
      <c r="K5320" t="s">
        <v>275</v>
      </c>
      <c r="L5320" t="s">
        <v>222</v>
      </c>
    </row>
    <row r="5321" spans="1:12" x14ac:dyDescent="0.25">
      <c r="A5321">
        <v>91</v>
      </c>
      <c r="B5321" s="93">
        <v>43619</v>
      </c>
      <c r="C5321">
        <v>6</v>
      </c>
      <c r="D5321" t="s">
        <v>92</v>
      </c>
      <c r="E5321">
        <v>2019</v>
      </c>
      <c r="F5321" t="s">
        <v>81</v>
      </c>
      <c r="G5321" t="s">
        <v>65</v>
      </c>
      <c r="H5321" t="s">
        <v>656</v>
      </c>
      <c r="I5321">
        <v>57.25</v>
      </c>
      <c r="J5321">
        <v>0</v>
      </c>
      <c r="K5321" t="s">
        <v>275</v>
      </c>
      <c r="L5321" t="s">
        <v>35</v>
      </c>
    </row>
    <row r="5322" spans="1:12" x14ac:dyDescent="0.25">
      <c r="A5322">
        <v>91</v>
      </c>
      <c r="B5322" s="93">
        <v>43619</v>
      </c>
      <c r="C5322">
        <v>6</v>
      </c>
      <c r="D5322" t="s">
        <v>92</v>
      </c>
      <c r="E5322">
        <v>2019</v>
      </c>
      <c r="F5322" t="s">
        <v>78</v>
      </c>
      <c r="G5322" t="s">
        <v>63</v>
      </c>
      <c r="H5322" t="s">
        <v>656</v>
      </c>
      <c r="I5322">
        <v>59.68</v>
      </c>
      <c r="J5322">
        <v>0</v>
      </c>
      <c r="K5322" t="s">
        <v>275</v>
      </c>
      <c r="L5322" t="s">
        <v>64</v>
      </c>
    </row>
    <row r="5323" spans="1:12" x14ac:dyDescent="0.25">
      <c r="A5323">
        <v>91</v>
      </c>
      <c r="B5323" s="93">
        <v>43619</v>
      </c>
      <c r="C5323">
        <v>6</v>
      </c>
      <c r="D5323" t="s">
        <v>92</v>
      </c>
      <c r="E5323">
        <v>2019</v>
      </c>
      <c r="F5323" t="s">
        <v>83</v>
      </c>
      <c r="G5323" t="s">
        <v>58</v>
      </c>
      <c r="H5323" t="s">
        <v>656</v>
      </c>
      <c r="I5323">
        <v>65.12</v>
      </c>
      <c r="J5323">
        <v>0</v>
      </c>
      <c r="K5323" t="s">
        <v>275</v>
      </c>
      <c r="L5323" t="s">
        <v>222</v>
      </c>
    </row>
    <row r="5324" spans="1:12" x14ac:dyDescent="0.25">
      <c r="A5324">
        <v>91</v>
      </c>
      <c r="B5324" s="93">
        <v>43619</v>
      </c>
      <c r="C5324">
        <v>6</v>
      </c>
      <c r="D5324" t="s">
        <v>92</v>
      </c>
      <c r="E5324">
        <v>2019</v>
      </c>
      <c r="F5324" t="s">
        <v>75</v>
      </c>
      <c r="G5324" t="s">
        <v>65</v>
      </c>
      <c r="H5324" t="s">
        <v>656</v>
      </c>
      <c r="I5324">
        <v>90</v>
      </c>
      <c r="J5324">
        <v>0</v>
      </c>
      <c r="K5324" t="s">
        <v>275</v>
      </c>
      <c r="L5324" t="s">
        <v>35</v>
      </c>
    </row>
    <row r="5325" spans="1:12" x14ac:dyDescent="0.25">
      <c r="A5325">
        <v>91</v>
      </c>
      <c r="B5325" s="93">
        <v>43619</v>
      </c>
      <c r="C5325">
        <v>6</v>
      </c>
      <c r="D5325" t="s">
        <v>92</v>
      </c>
      <c r="E5325">
        <v>2019</v>
      </c>
      <c r="F5325" t="s">
        <v>75</v>
      </c>
      <c r="G5325" t="s">
        <v>58</v>
      </c>
      <c r="H5325" t="s">
        <v>656</v>
      </c>
      <c r="I5325">
        <v>94.5</v>
      </c>
      <c r="J5325">
        <v>0</v>
      </c>
      <c r="K5325" t="s">
        <v>275</v>
      </c>
      <c r="L5325" t="s">
        <v>222</v>
      </c>
    </row>
    <row r="5326" spans="1:12" x14ac:dyDescent="0.25">
      <c r="A5326">
        <v>91</v>
      </c>
      <c r="B5326" s="93">
        <v>43619</v>
      </c>
      <c r="C5326">
        <v>6</v>
      </c>
      <c r="D5326" t="s">
        <v>92</v>
      </c>
      <c r="E5326">
        <v>2019</v>
      </c>
      <c r="F5326" t="s">
        <v>335</v>
      </c>
      <c r="G5326" t="s">
        <v>63</v>
      </c>
      <c r="H5326" t="s">
        <v>656</v>
      </c>
      <c r="I5326">
        <v>96.25</v>
      </c>
      <c r="J5326">
        <v>0</v>
      </c>
      <c r="K5326" t="s">
        <v>275</v>
      </c>
      <c r="L5326" t="s">
        <v>64</v>
      </c>
    </row>
    <row r="5327" spans="1:12" x14ac:dyDescent="0.25">
      <c r="A5327">
        <v>91</v>
      </c>
      <c r="B5327" s="93">
        <v>43619</v>
      </c>
      <c r="C5327">
        <v>6</v>
      </c>
      <c r="D5327" t="s">
        <v>92</v>
      </c>
      <c r="E5327">
        <v>2019</v>
      </c>
      <c r="F5327" t="s">
        <v>71</v>
      </c>
      <c r="G5327" t="s">
        <v>67</v>
      </c>
      <c r="H5327" t="s">
        <v>656</v>
      </c>
      <c r="I5327">
        <v>100</v>
      </c>
      <c r="J5327">
        <v>0</v>
      </c>
      <c r="K5327" t="s">
        <v>275</v>
      </c>
      <c r="L5327" t="s">
        <v>266</v>
      </c>
    </row>
    <row r="5328" spans="1:12" x14ac:dyDescent="0.25">
      <c r="A5328">
        <v>91</v>
      </c>
      <c r="B5328" s="93">
        <v>43619</v>
      </c>
      <c r="C5328">
        <v>6</v>
      </c>
      <c r="D5328" t="s">
        <v>92</v>
      </c>
      <c r="E5328">
        <v>2019</v>
      </c>
      <c r="F5328" t="s">
        <v>71</v>
      </c>
      <c r="G5328" t="s">
        <v>63</v>
      </c>
      <c r="H5328" t="s">
        <v>656</v>
      </c>
      <c r="I5328">
        <v>183.19</v>
      </c>
      <c r="J5328">
        <v>0</v>
      </c>
      <c r="K5328" t="s">
        <v>275</v>
      </c>
      <c r="L5328" t="s">
        <v>64</v>
      </c>
    </row>
    <row r="5329" spans="1:12" x14ac:dyDescent="0.25">
      <c r="A5329">
        <v>91</v>
      </c>
      <c r="B5329" s="93">
        <v>43619</v>
      </c>
      <c r="C5329">
        <v>6</v>
      </c>
      <c r="D5329" t="s">
        <v>92</v>
      </c>
      <c r="E5329">
        <v>2019</v>
      </c>
      <c r="F5329" t="s">
        <v>79</v>
      </c>
      <c r="G5329" t="s">
        <v>64</v>
      </c>
      <c r="H5329" t="s">
        <v>656</v>
      </c>
      <c r="I5329">
        <v>983.06</v>
      </c>
      <c r="J5329">
        <v>0</v>
      </c>
      <c r="K5329" t="s">
        <v>275</v>
      </c>
      <c r="L5329" t="s">
        <v>64</v>
      </c>
    </row>
    <row r="5330" spans="1:12" x14ac:dyDescent="0.25">
      <c r="A5330">
        <v>91</v>
      </c>
      <c r="B5330" s="93">
        <v>43619</v>
      </c>
      <c r="C5330">
        <v>6</v>
      </c>
      <c r="D5330" t="s">
        <v>92</v>
      </c>
      <c r="E5330">
        <v>2019</v>
      </c>
      <c r="F5330" t="s">
        <v>77</v>
      </c>
      <c r="G5330" t="s">
        <v>66</v>
      </c>
      <c r="H5330" t="s">
        <v>656</v>
      </c>
      <c r="I5330">
        <v>0</v>
      </c>
      <c r="J5330">
        <v>26.78</v>
      </c>
      <c r="K5330" t="s">
        <v>275</v>
      </c>
      <c r="L5330" t="s">
        <v>35</v>
      </c>
    </row>
    <row r="5331" spans="1:12" x14ac:dyDescent="0.25">
      <c r="A5331">
        <v>91</v>
      </c>
      <c r="B5331" s="93">
        <v>43620</v>
      </c>
      <c r="C5331">
        <v>6</v>
      </c>
      <c r="D5331" t="s">
        <v>92</v>
      </c>
      <c r="E5331">
        <v>2019</v>
      </c>
      <c r="F5331" t="s">
        <v>71</v>
      </c>
      <c r="G5331" t="s">
        <v>65</v>
      </c>
      <c r="H5331" t="s">
        <v>657</v>
      </c>
      <c r="I5331">
        <v>4.93</v>
      </c>
      <c r="J5331">
        <v>0</v>
      </c>
      <c r="K5331" t="s">
        <v>275</v>
      </c>
      <c r="L5331" t="s">
        <v>35</v>
      </c>
    </row>
    <row r="5332" spans="1:12" x14ac:dyDescent="0.25">
      <c r="A5332">
        <v>91</v>
      </c>
      <c r="B5332" s="93">
        <v>43620</v>
      </c>
      <c r="C5332">
        <v>6</v>
      </c>
      <c r="D5332" t="s">
        <v>92</v>
      </c>
      <c r="E5332">
        <v>2019</v>
      </c>
      <c r="F5332" t="s">
        <v>82</v>
      </c>
      <c r="G5332" t="s">
        <v>64</v>
      </c>
      <c r="H5332" t="s">
        <v>657</v>
      </c>
      <c r="I5332">
        <v>50</v>
      </c>
      <c r="J5332">
        <v>0</v>
      </c>
      <c r="K5332" t="s">
        <v>275</v>
      </c>
      <c r="L5332" t="s">
        <v>64</v>
      </c>
    </row>
    <row r="5333" spans="1:12" x14ac:dyDescent="0.25">
      <c r="A5333">
        <v>91</v>
      </c>
      <c r="B5333" s="93">
        <v>43620</v>
      </c>
      <c r="C5333">
        <v>6</v>
      </c>
      <c r="D5333" t="s">
        <v>92</v>
      </c>
      <c r="E5333">
        <v>2019</v>
      </c>
      <c r="F5333" t="s">
        <v>70</v>
      </c>
      <c r="G5333" t="s">
        <v>65</v>
      </c>
      <c r="H5333" t="s">
        <v>657</v>
      </c>
      <c r="I5333">
        <v>112.6</v>
      </c>
      <c r="J5333">
        <v>0</v>
      </c>
      <c r="K5333" t="s">
        <v>275</v>
      </c>
      <c r="L5333" t="s">
        <v>35</v>
      </c>
    </row>
    <row r="5334" spans="1:12" x14ac:dyDescent="0.25">
      <c r="A5334">
        <v>91</v>
      </c>
      <c r="B5334" s="93">
        <v>43620</v>
      </c>
      <c r="C5334">
        <v>6</v>
      </c>
      <c r="D5334" t="s">
        <v>92</v>
      </c>
      <c r="E5334">
        <v>2019</v>
      </c>
      <c r="F5334" t="s">
        <v>77</v>
      </c>
      <c r="G5334" t="s">
        <v>64</v>
      </c>
      <c r="H5334" t="s">
        <v>657</v>
      </c>
      <c r="I5334">
        <v>156.19999999999999</v>
      </c>
      <c r="J5334">
        <v>0</v>
      </c>
      <c r="K5334" t="s">
        <v>275</v>
      </c>
      <c r="L5334" t="s">
        <v>64</v>
      </c>
    </row>
    <row r="5335" spans="1:12" x14ac:dyDescent="0.25">
      <c r="A5335">
        <v>91</v>
      </c>
      <c r="B5335" s="93">
        <v>43620</v>
      </c>
      <c r="C5335">
        <v>6</v>
      </c>
      <c r="D5335" t="s">
        <v>92</v>
      </c>
      <c r="E5335">
        <v>2019</v>
      </c>
      <c r="F5335" t="s">
        <v>338</v>
      </c>
      <c r="G5335" t="s">
        <v>65</v>
      </c>
      <c r="H5335" t="s">
        <v>657</v>
      </c>
      <c r="I5335">
        <v>180</v>
      </c>
      <c r="J5335">
        <v>0</v>
      </c>
      <c r="K5335" t="s">
        <v>275</v>
      </c>
      <c r="L5335" t="s">
        <v>35</v>
      </c>
    </row>
    <row r="5336" spans="1:12" x14ac:dyDescent="0.25">
      <c r="A5336">
        <v>91</v>
      </c>
      <c r="B5336" s="93">
        <v>43620</v>
      </c>
      <c r="C5336">
        <v>6</v>
      </c>
      <c r="D5336" t="s">
        <v>92</v>
      </c>
      <c r="E5336">
        <v>2019</v>
      </c>
      <c r="F5336" t="s">
        <v>79</v>
      </c>
      <c r="G5336" t="s">
        <v>64</v>
      </c>
      <c r="H5336" t="s">
        <v>657</v>
      </c>
      <c r="I5336">
        <v>462.62</v>
      </c>
      <c r="J5336">
        <v>0</v>
      </c>
      <c r="K5336" t="s">
        <v>275</v>
      </c>
      <c r="L5336" t="s">
        <v>64</v>
      </c>
    </row>
    <row r="5337" spans="1:12" x14ac:dyDescent="0.25">
      <c r="A5337">
        <v>91</v>
      </c>
      <c r="B5337" s="93">
        <v>43620</v>
      </c>
      <c r="C5337">
        <v>6</v>
      </c>
      <c r="D5337" t="s">
        <v>92</v>
      </c>
      <c r="E5337">
        <v>2019</v>
      </c>
      <c r="F5337" t="s">
        <v>543</v>
      </c>
      <c r="G5337" t="s">
        <v>64</v>
      </c>
      <c r="H5337" t="s">
        <v>657</v>
      </c>
      <c r="I5337">
        <v>5100</v>
      </c>
      <c r="J5337">
        <v>0</v>
      </c>
      <c r="K5337" t="s">
        <v>275</v>
      </c>
      <c r="L5337" t="s">
        <v>64</v>
      </c>
    </row>
    <row r="5338" spans="1:12" x14ac:dyDescent="0.25">
      <c r="A5338">
        <v>91</v>
      </c>
      <c r="B5338" s="93">
        <v>43621</v>
      </c>
      <c r="C5338">
        <v>6</v>
      </c>
      <c r="D5338" t="s">
        <v>92</v>
      </c>
      <c r="E5338">
        <v>2019</v>
      </c>
      <c r="F5338" t="s">
        <v>75</v>
      </c>
      <c r="G5338" t="s">
        <v>66</v>
      </c>
      <c r="H5338" t="s">
        <v>658</v>
      </c>
      <c r="I5338">
        <v>4.28</v>
      </c>
      <c r="J5338">
        <v>0</v>
      </c>
      <c r="K5338" t="s">
        <v>275</v>
      </c>
      <c r="L5338" t="s">
        <v>35</v>
      </c>
    </row>
    <row r="5339" spans="1:12" x14ac:dyDescent="0.25">
      <c r="A5339">
        <v>91</v>
      </c>
      <c r="B5339" s="93">
        <v>43621</v>
      </c>
      <c r="C5339">
        <v>6</v>
      </c>
      <c r="D5339" t="s">
        <v>92</v>
      </c>
      <c r="E5339">
        <v>2019</v>
      </c>
      <c r="F5339" t="s">
        <v>107</v>
      </c>
      <c r="G5339" t="s">
        <v>36</v>
      </c>
      <c r="H5339" t="s">
        <v>658</v>
      </c>
      <c r="I5339">
        <v>39.950000000000003</v>
      </c>
      <c r="J5339">
        <v>0</v>
      </c>
      <c r="K5339" t="s">
        <v>275</v>
      </c>
      <c r="L5339" t="s">
        <v>222</v>
      </c>
    </row>
    <row r="5340" spans="1:12" x14ac:dyDescent="0.25">
      <c r="A5340">
        <v>91</v>
      </c>
      <c r="B5340" s="93">
        <v>43621</v>
      </c>
      <c r="C5340">
        <v>6</v>
      </c>
      <c r="D5340" t="s">
        <v>92</v>
      </c>
      <c r="E5340">
        <v>2019</v>
      </c>
      <c r="F5340" t="s">
        <v>74</v>
      </c>
      <c r="G5340" t="s">
        <v>65</v>
      </c>
      <c r="H5340" t="s">
        <v>658</v>
      </c>
      <c r="I5340">
        <v>82</v>
      </c>
      <c r="J5340">
        <v>0</v>
      </c>
      <c r="K5340" t="s">
        <v>275</v>
      </c>
      <c r="L5340" t="s">
        <v>35</v>
      </c>
    </row>
    <row r="5341" spans="1:12" x14ac:dyDescent="0.25">
      <c r="A5341">
        <v>91</v>
      </c>
      <c r="B5341" s="93">
        <v>43621</v>
      </c>
      <c r="C5341">
        <v>6</v>
      </c>
      <c r="D5341" t="s">
        <v>92</v>
      </c>
      <c r="E5341">
        <v>2019</v>
      </c>
      <c r="F5341" t="s">
        <v>84</v>
      </c>
      <c r="G5341" t="s">
        <v>66</v>
      </c>
      <c r="H5341" t="s">
        <v>658</v>
      </c>
      <c r="I5341">
        <v>170</v>
      </c>
      <c r="J5341">
        <v>0</v>
      </c>
      <c r="K5341" t="s">
        <v>275</v>
      </c>
      <c r="L5341" t="s">
        <v>35</v>
      </c>
    </row>
    <row r="5342" spans="1:12" x14ac:dyDescent="0.25">
      <c r="A5342">
        <v>91</v>
      </c>
      <c r="B5342" s="93">
        <v>43621</v>
      </c>
      <c r="C5342">
        <v>6</v>
      </c>
      <c r="D5342" t="s">
        <v>92</v>
      </c>
      <c r="E5342">
        <v>2019</v>
      </c>
      <c r="F5342" t="s">
        <v>73</v>
      </c>
      <c r="G5342" t="s">
        <v>64</v>
      </c>
      <c r="H5342" t="s">
        <v>658</v>
      </c>
      <c r="I5342">
        <v>342.22</v>
      </c>
      <c r="J5342">
        <v>0</v>
      </c>
      <c r="K5342" t="s">
        <v>275</v>
      </c>
      <c r="L5342" t="s">
        <v>64</v>
      </c>
    </row>
    <row r="5343" spans="1:12" x14ac:dyDescent="0.25">
      <c r="A5343">
        <v>91</v>
      </c>
      <c r="B5343" s="93">
        <v>43621</v>
      </c>
      <c r="C5343">
        <v>6</v>
      </c>
      <c r="D5343" t="s">
        <v>92</v>
      </c>
      <c r="E5343">
        <v>2019</v>
      </c>
      <c r="F5343" t="s">
        <v>81</v>
      </c>
      <c r="G5343" t="s">
        <v>35</v>
      </c>
      <c r="H5343" t="s">
        <v>658</v>
      </c>
      <c r="I5343">
        <v>1304.44</v>
      </c>
      <c r="J5343">
        <v>0</v>
      </c>
      <c r="K5343" t="s">
        <v>275</v>
      </c>
      <c r="L5343" t="s">
        <v>35</v>
      </c>
    </row>
    <row r="5344" spans="1:12" x14ac:dyDescent="0.25">
      <c r="A5344">
        <v>91</v>
      </c>
      <c r="B5344" s="93">
        <v>43621</v>
      </c>
      <c r="C5344">
        <v>6</v>
      </c>
      <c r="D5344" t="s">
        <v>92</v>
      </c>
      <c r="E5344">
        <v>2019</v>
      </c>
      <c r="F5344" t="s">
        <v>378</v>
      </c>
      <c r="G5344" t="s">
        <v>66</v>
      </c>
      <c r="H5344" t="s">
        <v>658</v>
      </c>
      <c r="I5344">
        <v>1436.31</v>
      </c>
      <c r="J5344">
        <v>0</v>
      </c>
      <c r="K5344" t="s">
        <v>275</v>
      </c>
      <c r="L5344" t="s">
        <v>35</v>
      </c>
    </row>
    <row r="5345" spans="1:12" x14ac:dyDescent="0.25">
      <c r="A5345">
        <v>91</v>
      </c>
      <c r="B5345" s="93">
        <v>43621</v>
      </c>
      <c r="C5345">
        <v>6</v>
      </c>
      <c r="D5345" t="s">
        <v>92</v>
      </c>
      <c r="E5345">
        <v>2019</v>
      </c>
      <c r="F5345" t="s">
        <v>107</v>
      </c>
      <c r="G5345" t="s">
        <v>63</v>
      </c>
      <c r="H5345" t="s">
        <v>658</v>
      </c>
      <c r="I5345">
        <v>0</v>
      </c>
      <c r="J5345">
        <v>2550</v>
      </c>
      <c r="K5345" t="s">
        <v>275</v>
      </c>
      <c r="L5345" t="s">
        <v>64</v>
      </c>
    </row>
    <row r="5346" spans="1:12" x14ac:dyDescent="0.25">
      <c r="A5346">
        <v>91</v>
      </c>
      <c r="B5346" s="93">
        <v>43622</v>
      </c>
      <c r="C5346">
        <v>6</v>
      </c>
      <c r="D5346" t="s">
        <v>92</v>
      </c>
      <c r="E5346">
        <v>2019</v>
      </c>
      <c r="F5346" t="s">
        <v>78</v>
      </c>
      <c r="G5346" t="s">
        <v>65</v>
      </c>
      <c r="H5346" t="s">
        <v>659</v>
      </c>
      <c r="I5346">
        <v>12.75</v>
      </c>
      <c r="J5346">
        <v>0</v>
      </c>
      <c r="K5346" t="s">
        <v>275</v>
      </c>
      <c r="L5346" t="s">
        <v>35</v>
      </c>
    </row>
    <row r="5347" spans="1:12" x14ac:dyDescent="0.25">
      <c r="A5347">
        <v>91</v>
      </c>
      <c r="B5347" s="93">
        <v>43622</v>
      </c>
      <c r="C5347">
        <v>6</v>
      </c>
      <c r="D5347" t="s">
        <v>92</v>
      </c>
      <c r="E5347">
        <v>2019</v>
      </c>
      <c r="F5347" t="s">
        <v>74</v>
      </c>
      <c r="G5347" t="s">
        <v>65</v>
      </c>
      <c r="H5347" t="s">
        <v>659</v>
      </c>
      <c r="I5347">
        <v>37</v>
      </c>
      <c r="J5347">
        <v>0</v>
      </c>
      <c r="K5347" t="s">
        <v>275</v>
      </c>
      <c r="L5347" t="s">
        <v>35</v>
      </c>
    </row>
    <row r="5348" spans="1:12" x14ac:dyDescent="0.25">
      <c r="A5348">
        <v>91</v>
      </c>
      <c r="B5348" s="93">
        <v>43622</v>
      </c>
      <c r="C5348">
        <v>6</v>
      </c>
      <c r="D5348" t="s">
        <v>92</v>
      </c>
      <c r="E5348">
        <v>2019</v>
      </c>
      <c r="F5348" t="s">
        <v>76</v>
      </c>
      <c r="G5348" t="s">
        <v>65</v>
      </c>
      <c r="H5348" t="s">
        <v>659</v>
      </c>
      <c r="I5348">
        <v>150</v>
      </c>
      <c r="J5348">
        <v>0</v>
      </c>
      <c r="K5348" t="s">
        <v>275</v>
      </c>
      <c r="L5348" t="s">
        <v>35</v>
      </c>
    </row>
    <row r="5349" spans="1:12" x14ac:dyDescent="0.25">
      <c r="A5349">
        <v>91</v>
      </c>
      <c r="B5349" s="93">
        <v>43622</v>
      </c>
      <c r="C5349">
        <v>6</v>
      </c>
      <c r="D5349" t="s">
        <v>92</v>
      </c>
      <c r="E5349">
        <v>2019</v>
      </c>
      <c r="F5349" t="s">
        <v>68</v>
      </c>
      <c r="G5349" t="s">
        <v>64</v>
      </c>
      <c r="H5349" t="s">
        <v>659</v>
      </c>
      <c r="I5349">
        <v>181.06</v>
      </c>
      <c r="J5349">
        <v>0</v>
      </c>
      <c r="K5349" t="s">
        <v>275</v>
      </c>
      <c r="L5349" t="s">
        <v>64</v>
      </c>
    </row>
    <row r="5350" spans="1:12" x14ac:dyDescent="0.25">
      <c r="A5350">
        <v>91</v>
      </c>
      <c r="B5350" s="93">
        <v>43622</v>
      </c>
      <c r="C5350">
        <v>6</v>
      </c>
      <c r="D5350" t="s">
        <v>92</v>
      </c>
      <c r="E5350">
        <v>2019</v>
      </c>
      <c r="F5350" t="s">
        <v>71</v>
      </c>
      <c r="G5350" t="s">
        <v>65</v>
      </c>
      <c r="H5350" t="s">
        <v>659</v>
      </c>
      <c r="I5350">
        <v>1957.19</v>
      </c>
      <c r="J5350">
        <v>0</v>
      </c>
      <c r="K5350" t="s">
        <v>275</v>
      </c>
      <c r="L5350" t="s">
        <v>35</v>
      </c>
    </row>
    <row r="5351" spans="1:12" x14ac:dyDescent="0.25">
      <c r="A5351">
        <v>91</v>
      </c>
      <c r="B5351" s="93">
        <v>43623</v>
      </c>
      <c r="C5351">
        <v>6</v>
      </c>
      <c r="D5351" t="s">
        <v>92</v>
      </c>
      <c r="E5351">
        <v>2019</v>
      </c>
      <c r="F5351" t="s">
        <v>71</v>
      </c>
      <c r="G5351" t="s">
        <v>65</v>
      </c>
      <c r="H5351" t="s">
        <v>663</v>
      </c>
      <c r="I5351">
        <v>8.82</v>
      </c>
      <c r="J5351">
        <v>0</v>
      </c>
      <c r="K5351" t="s">
        <v>275</v>
      </c>
      <c r="L5351" t="s">
        <v>35</v>
      </c>
    </row>
    <row r="5352" spans="1:12" x14ac:dyDescent="0.25">
      <c r="A5352">
        <v>91</v>
      </c>
      <c r="B5352" s="93">
        <v>43623</v>
      </c>
      <c r="C5352">
        <v>6</v>
      </c>
      <c r="D5352" t="s">
        <v>92</v>
      </c>
      <c r="E5352">
        <v>2019</v>
      </c>
      <c r="F5352" t="s">
        <v>80</v>
      </c>
      <c r="G5352" t="s">
        <v>65</v>
      </c>
      <c r="H5352" t="s">
        <v>663</v>
      </c>
      <c r="I5352">
        <v>9.43</v>
      </c>
      <c r="J5352">
        <v>0</v>
      </c>
      <c r="K5352" t="s">
        <v>275</v>
      </c>
      <c r="L5352" t="s">
        <v>35</v>
      </c>
    </row>
    <row r="5353" spans="1:12" x14ac:dyDescent="0.25">
      <c r="A5353">
        <v>91</v>
      </c>
      <c r="B5353" s="93">
        <v>43623</v>
      </c>
      <c r="C5353">
        <v>6</v>
      </c>
      <c r="D5353" t="s">
        <v>92</v>
      </c>
      <c r="E5353">
        <v>2019</v>
      </c>
      <c r="F5353" t="s">
        <v>72</v>
      </c>
      <c r="G5353" t="s">
        <v>65</v>
      </c>
      <c r="H5353" t="s">
        <v>663</v>
      </c>
      <c r="I5353">
        <v>24</v>
      </c>
      <c r="J5353">
        <v>0</v>
      </c>
      <c r="K5353" t="s">
        <v>275</v>
      </c>
      <c r="L5353" t="s">
        <v>35</v>
      </c>
    </row>
    <row r="5354" spans="1:12" x14ac:dyDescent="0.25">
      <c r="A5354">
        <v>91</v>
      </c>
      <c r="B5354" s="93">
        <v>43623</v>
      </c>
      <c r="C5354">
        <v>6</v>
      </c>
      <c r="D5354" t="s">
        <v>92</v>
      </c>
      <c r="E5354">
        <v>2019</v>
      </c>
      <c r="F5354" t="s">
        <v>76</v>
      </c>
      <c r="G5354" t="s">
        <v>65</v>
      </c>
      <c r="H5354" t="s">
        <v>663</v>
      </c>
      <c r="I5354">
        <v>53</v>
      </c>
      <c r="J5354">
        <v>0</v>
      </c>
      <c r="K5354" t="s">
        <v>275</v>
      </c>
      <c r="L5354" t="s">
        <v>35</v>
      </c>
    </row>
    <row r="5355" spans="1:12" x14ac:dyDescent="0.25">
      <c r="A5355">
        <v>91</v>
      </c>
      <c r="B5355" s="93">
        <v>43623</v>
      </c>
      <c r="C5355">
        <v>6</v>
      </c>
      <c r="D5355" t="s">
        <v>92</v>
      </c>
      <c r="E5355">
        <v>2019</v>
      </c>
      <c r="F5355" t="s">
        <v>81</v>
      </c>
      <c r="G5355" t="s">
        <v>66</v>
      </c>
      <c r="H5355" t="s">
        <v>663</v>
      </c>
      <c r="I5355">
        <v>174.78</v>
      </c>
      <c r="J5355">
        <v>0</v>
      </c>
      <c r="K5355" t="s">
        <v>275</v>
      </c>
      <c r="L5355" t="s">
        <v>35</v>
      </c>
    </row>
    <row r="5356" spans="1:12" x14ac:dyDescent="0.25">
      <c r="A5356">
        <v>91</v>
      </c>
      <c r="B5356" s="93">
        <v>43623</v>
      </c>
      <c r="C5356">
        <v>6</v>
      </c>
      <c r="D5356" t="s">
        <v>92</v>
      </c>
      <c r="E5356">
        <v>2019</v>
      </c>
      <c r="F5356" t="s">
        <v>107</v>
      </c>
      <c r="G5356" t="s">
        <v>65</v>
      </c>
      <c r="H5356" t="s">
        <v>663</v>
      </c>
      <c r="I5356">
        <v>247</v>
      </c>
      <c r="J5356">
        <v>0</v>
      </c>
      <c r="K5356" t="s">
        <v>275</v>
      </c>
      <c r="L5356" t="s">
        <v>35</v>
      </c>
    </row>
    <row r="5357" spans="1:12" x14ac:dyDescent="0.25">
      <c r="A5357">
        <v>91</v>
      </c>
      <c r="B5357" s="93">
        <v>43623</v>
      </c>
      <c r="C5357">
        <v>6</v>
      </c>
      <c r="D5357" t="s">
        <v>92</v>
      </c>
      <c r="E5357">
        <v>2019</v>
      </c>
      <c r="F5357" t="s">
        <v>378</v>
      </c>
      <c r="G5357" t="s">
        <v>66</v>
      </c>
      <c r="H5357" t="s">
        <v>663</v>
      </c>
      <c r="I5357">
        <v>421.36</v>
      </c>
      <c r="J5357">
        <v>0</v>
      </c>
      <c r="K5357" t="s">
        <v>275</v>
      </c>
      <c r="L5357" t="s">
        <v>35</v>
      </c>
    </row>
    <row r="5358" spans="1:12" x14ac:dyDescent="0.25">
      <c r="A5358">
        <v>91</v>
      </c>
      <c r="B5358" s="93">
        <v>43624</v>
      </c>
      <c r="C5358">
        <v>6</v>
      </c>
      <c r="D5358" t="s">
        <v>92</v>
      </c>
      <c r="E5358">
        <v>2019</v>
      </c>
      <c r="F5358" t="s">
        <v>72</v>
      </c>
      <c r="G5358" t="s">
        <v>65</v>
      </c>
      <c r="H5358" t="s">
        <v>664</v>
      </c>
      <c r="I5358">
        <v>20</v>
      </c>
      <c r="J5358">
        <v>0</v>
      </c>
      <c r="K5358" t="s">
        <v>275</v>
      </c>
      <c r="L5358" t="s">
        <v>35</v>
      </c>
    </row>
    <row r="5359" spans="1:12" x14ac:dyDescent="0.25">
      <c r="A5359">
        <v>91</v>
      </c>
      <c r="B5359" s="93">
        <v>43624</v>
      </c>
      <c r="C5359">
        <v>6</v>
      </c>
      <c r="D5359" t="s">
        <v>92</v>
      </c>
      <c r="E5359">
        <v>2019</v>
      </c>
      <c r="F5359" t="s">
        <v>75</v>
      </c>
      <c r="G5359" t="s">
        <v>65</v>
      </c>
      <c r="H5359" t="s">
        <v>664</v>
      </c>
      <c r="I5359">
        <v>60</v>
      </c>
      <c r="J5359">
        <v>0</v>
      </c>
      <c r="K5359" t="s">
        <v>275</v>
      </c>
      <c r="L5359" t="s">
        <v>35</v>
      </c>
    </row>
    <row r="5360" spans="1:12" x14ac:dyDescent="0.25">
      <c r="A5360">
        <v>91</v>
      </c>
      <c r="B5360" s="93">
        <v>43624</v>
      </c>
      <c r="C5360">
        <v>6</v>
      </c>
      <c r="D5360" t="s">
        <v>92</v>
      </c>
      <c r="E5360">
        <v>2019</v>
      </c>
      <c r="F5360" t="s">
        <v>378</v>
      </c>
      <c r="G5360" t="s">
        <v>65</v>
      </c>
      <c r="H5360" t="s">
        <v>664</v>
      </c>
      <c r="I5360">
        <v>120</v>
      </c>
      <c r="J5360">
        <v>0</v>
      </c>
      <c r="K5360" t="s">
        <v>275</v>
      </c>
      <c r="L5360" t="s">
        <v>35</v>
      </c>
    </row>
    <row r="5361" spans="1:12" x14ac:dyDescent="0.25">
      <c r="A5361">
        <v>91</v>
      </c>
      <c r="B5361" s="93">
        <v>43626</v>
      </c>
      <c r="C5361">
        <v>6</v>
      </c>
      <c r="D5361" t="s">
        <v>92</v>
      </c>
      <c r="E5361">
        <v>2019</v>
      </c>
      <c r="F5361" t="s">
        <v>82</v>
      </c>
      <c r="G5361" t="s">
        <v>65</v>
      </c>
      <c r="H5361" t="s">
        <v>665</v>
      </c>
      <c r="I5361">
        <v>12.39</v>
      </c>
      <c r="J5361">
        <v>0</v>
      </c>
      <c r="K5361" t="s">
        <v>275</v>
      </c>
      <c r="L5361" t="s">
        <v>35</v>
      </c>
    </row>
    <row r="5362" spans="1:12" x14ac:dyDescent="0.25">
      <c r="A5362">
        <v>91</v>
      </c>
      <c r="B5362" s="93">
        <v>43626</v>
      </c>
      <c r="C5362">
        <v>6</v>
      </c>
      <c r="D5362" t="s">
        <v>92</v>
      </c>
      <c r="E5362">
        <v>2019</v>
      </c>
      <c r="F5362" t="s">
        <v>79</v>
      </c>
      <c r="G5362" t="s">
        <v>666</v>
      </c>
      <c r="H5362" t="s">
        <v>667</v>
      </c>
      <c r="I5362">
        <v>24.26</v>
      </c>
      <c r="J5362">
        <v>0</v>
      </c>
      <c r="K5362" t="s">
        <v>275</v>
      </c>
      <c r="L5362" t="s">
        <v>34</v>
      </c>
    </row>
    <row r="5363" spans="1:12" x14ac:dyDescent="0.25">
      <c r="A5363">
        <v>91</v>
      </c>
      <c r="B5363" s="93">
        <v>43626</v>
      </c>
      <c r="C5363">
        <v>6</v>
      </c>
      <c r="D5363" t="s">
        <v>92</v>
      </c>
      <c r="E5363">
        <v>2019</v>
      </c>
      <c r="F5363" t="s">
        <v>106</v>
      </c>
      <c r="G5363" t="s">
        <v>65</v>
      </c>
      <c r="H5363" t="s">
        <v>665</v>
      </c>
      <c r="I5363">
        <v>26.56</v>
      </c>
      <c r="J5363">
        <v>0</v>
      </c>
      <c r="K5363" t="s">
        <v>275</v>
      </c>
      <c r="L5363" t="s">
        <v>35</v>
      </c>
    </row>
    <row r="5364" spans="1:12" x14ac:dyDescent="0.25">
      <c r="A5364">
        <v>91</v>
      </c>
      <c r="B5364" s="93">
        <v>43626</v>
      </c>
      <c r="C5364">
        <v>6</v>
      </c>
      <c r="D5364" t="s">
        <v>92</v>
      </c>
      <c r="E5364">
        <v>2019</v>
      </c>
      <c r="F5364" t="s">
        <v>73</v>
      </c>
      <c r="G5364" t="s">
        <v>666</v>
      </c>
      <c r="H5364" t="s">
        <v>667</v>
      </c>
      <c r="I5364">
        <v>29.16</v>
      </c>
      <c r="J5364">
        <v>0</v>
      </c>
      <c r="K5364" t="s">
        <v>275</v>
      </c>
      <c r="L5364" t="s">
        <v>34</v>
      </c>
    </row>
    <row r="5365" spans="1:12" x14ac:dyDescent="0.25">
      <c r="A5365">
        <v>91</v>
      </c>
      <c r="B5365" s="93">
        <v>43626</v>
      </c>
      <c r="C5365">
        <v>6</v>
      </c>
      <c r="D5365" t="s">
        <v>92</v>
      </c>
      <c r="E5365">
        <v>2019</v>
      </c>
      <c r="F5365" t="s">
        <v>77</v>
      </c>
      <c r="G5365" t="s">
        <v>63</v>
      </c>
      <c r="H5365" t="s">
        <v>665</v>
      </c>
      <c r="I5365">
        <v>40</v>
      </c>
      <c r="J5365">
        <v>0</v>
      </c>
      <c r="K5365" t="s">
        <v>275</v>
      </c>
      <c r="L5365" t="s">
        <v>64</v>
      </c>
    </row>
    <row r="5366" spans="1:12" x14ac:dyDescent="0.25">
      <c r="A5366">
        <v>91</v>
      </c>
      <c r="B5366" s="93">
        <v>43626</v>
      </c>
      <c r="C5366">
        <v>6</v>
      </c>
      <c r="D5366" t="s">
        <v>92</v>
      </c>
      <c r="E5366">
        <v>2019</v>
      </c>
      <c r="F5366" t="s">
        <v>81</v>
      </c>
      <c r="G5366" t="s">
        <v>58</v>
      </c>
      <c r="H5366" t="s">
        <v>665</v>
      </c>
      <c r="I5366">
        <v>103</v>
      </c>
      <c r="J5366">
        <v>0</v>
      </c>
      <c r="K5366" t="s">
        <v>275</v>
      </c>
      <c r="L5366" t="s">
        <v>222</v>
      </c>
    </row>
    <row r="5367" spans="1:12" x14ac:dyDescent="0.25">
      <c r="A5367">
        <v>91</v>
      </c>
      <c r="B5367" s="93">
        <v>43626</v>
      </c>
      <c r="C5367">
        <v>6</v>
      </c>
      <c r="D5367" t="s">
        <v>92</v>
      </c>
      <c r="E5367">
        <v>2019</v>
      </c>
      <c r="F5367" t="s">
        <v>107</v>
      </c>
      <c r="G5367" t="s">
        <v>666</v>
      </c>
      <c r="H5367" t="s">
        <v>667</v>
      </c>
      <c r="I5367">
        <v>132.47</v>
      </c>
      <c r="J5367">
        <v>0</v>
      </c>
      <c r="K5367" t="s">
        <v>275</v>
      </c>
      <c r="L5367" t="s">
        <v>34</v>
      </c>
    </row>
    <row r="5368" spans="1:12" x14ac:dyDescent="0.25">
      <c r="A5368">
        <v>91</v>
      </c>
      <c r="B5368" s="93">
        <v>43626</v>
      </c>
      <c r="C5368">
        <v>6</v>
      </c>
      <c r="D5368" t="s">
        <v>92</v>
      </c>
      <c r="E5368">
        <v>2019</v>
      </c>
      <c r="F5368" t="s">
        <v>75</v>
      </c>
      <c r="G5368" t="s">
        <v>65</v>
      </c>
      <c r="H5368" t="s">
        <v>665</v>
      </c>
      <c r="I5368">
        <v>263.01</v>
      </c>
      <c r="J5368">
        <v>0</v>
      </c>
      <c r="K5368" t="s">
        <v>275</v>
      </c>
      <c r="L5368" t="s">
        <v>35</v>
      </c>
    </row>
    <row r="5369" spans="1:12" x14ac:dyDescent="0.25">
      <c r="A5369">
        <v>91</v>
      </c>
      <c r="B5369" s="93">
        <v>43626</v>
      </c>
      <c r="C5369">
        <v>6</v>
      </c>
      <c r="D5369" t="s">
        <v>92</v>
      </c>
      <c r="E5369">
        <v>2019</v>
      </c>
      <c r="F5369" t="s">
        <v>82</v>
      </c>
      <c r="G5369" t="s">
        <v>66</v>
      </c>
      <c r="H5369" t="s">
        <v>665</v>
      </c>
      <c r="I5369">
        <v>270.98</v>
      </c>
      <c r="J5369">
        <v>0</v>
      </c>
      <c r="K5369" t="s">
        <v>275</v>
      </c>
      <c r="L5369" t="s">
        <v>35</v>
      </c>
    </row>
    <row r="5370" spans="1:12" x14ac:dyDescent="0.25">
      <c r="A5370">
        <v>91</v>
      </c>
      <c r="B5370" s="93">
        <v>43626</v>
      </c>
      <c r="C5370">
        <v>6</v>
      </c>
      <c r="D5370" t="s">
        <v>92</v>
      </c>
      <c r="E5370">
        <v>2019</v>
      </c>
      <c r="F5370" t="s">
        <v>70</v>
      </c>
      <c r="G5370" t="s">
        <v>66</v>
      </c>
      <c r="H5370" t="s">
        <v>665</v>
      </c>
      <c r="I5370">
        <v>295.16000000000003</v>
      </c>
      <c r="J5370">
        <v>0</v>
      </c>
      <c r="K5370" t="s">
        <v>275</v>
      </c>
      <c r="L5370" t="s">
        <v>35</v>
      </c>
    </row>
    <row r="5371" spans="1:12" x14ac:dyDescent="0.25">
      <c r="A5371">
        <v>91</v>
      </c>
      <c r="B5371" s="93">
        <v>43626</v>
      </c>
      <c r="C5371">
        <v>6</v>
      </c>
      <c r="D5371" t="s">
        <v>92</v>
      </c>
      <c r="E5371">
        <v>2019</v>
      </c>
      <c r="F5371" t="s">
        <v>80</v>
      </c>
      <c r="G5371" t="s">
        <v>666</v>
      </c>
      <c r="H5371" t="s">
        <v>667</v>
      </c>
      <c r="I5371">
        <v>312.97000000000003</v>
      </c>
      <c r="J5371">
        <v>0</v>
      </c>
      <c r="K5371" t="s">
        <v>275</v>
      </c>
      <c r="L5371" t="s">
        <v>34</v>
      </c>
    </row>
    <row r="5372" spans="1:12" x14ac:dyDescent="0.25">
      <c r="A5372">
        <v>91</v>
      </c>
      <c r="B5372" s="93">
        <v>43626</v>
      </c>
      <c r="C5372">
        <v>6</v>
      </c>
      <c r="D5372" t="s">
        <v>92</v>
      </c>
      <c r="E5372">
        <v>2019</v>
      </c>
      <c r="F5372" t="s">
        <v>76</v>
      </c>
      <c r="G5372" t="s">
        <v>666</v>
      </c>
      <c r="H5372" t="s">
        <v>667</v>
      </c>
      <c r="I5372">
        <v>329.69</v>
      </c>
      <c r="J5372">
        <v>0</v>
      </c>
      <c r="K5372" t="s">
        <v>275</v>
      </c>
      <c r="L5372" t="s">
        <v>34</v>
      </c>
    </row>
    <row r="5373" spans="1:12" x14ac:dyDescent="0.25">
      <c r="A5373">
        <v>91</v>
      </c>
      <c r="B5373" s="93">
        <v>43626</v>
      </c>
      <c r="C5373">
        <v>6</v>
      </c>
      <c r="D5373" t="s">
        <v>92</v>
      </c>
      <c r="E5373">
        <v>2019</v>
      </c>
      <c r="F5373" t="s">
        <v>71</v>
      </c>
      <c r="G5373" t="s">
        <v>666</v>
      </c>
      <c r="H5373" t="s">
        <v>667</v>
      </c>
      <c r="I5373">
        <v>537.59</v>
      </c>
      <c r="J5373">
        <v>0</v>
      </c>
      <c r="K5373" t="s">
        <v>275</v>
      </c>
      <c r="L5373" t="s">
        <v>34</v>
      </c>
    </row>
    <row r="5374" spans="1:12" x14ac:dyDescent="0.25">
      <c r="A5374">
        <v>91</v>
      </c>
      <c r="B5374" s="93">
        <v>43626</v>
      </c>
      <c r="C5374">
        <v>6</v>
      </c>
      <c r="D5374" t="s">
        <v>92</v>
      </c>
      <c r="E5374">
        <v>2019</v>
      </c>
      <c r="F5374" t="s">
        <v>369</v>
      </c>
      <c r="G5374" t="s">
        <v>66</v>
      </c>
      <c r="H5374" t="s">
        <v>665</v>
      </c>
      <c r="I5374">
        <v>2549.17</v>
      </c>
      <c r="J5374">
        <v>0</v>
      </c>
      <c r="K5374" t="s">
        <v>275</v>
      </c>
      <c r="L5374" t="s">
        <v>35</v>
      </c>
    </row>
    <row r="5375" spans="1:12" x14ac:dyDescent="0.25">
      <c r="A5375">
        <v>91</v>
      </c>
      <c r="B5375" s="93">
        <v>43626</v>
      </c>
      <c r="C5375">
        <v>6</v>
      </c>
      <c r="D5375" t="s">
        <v>92</v>
      </c>
      <c r="E5375">
        <v>2019</v>
      </c>
      <c r="F5375" t="s">
        <v>68</v>
      </c>
      <c r="G5375" t="s">
        <v>666</v>
      </c>
      <c r="H5375" t="s">
        <v>667</v>
      </c>
      <c r="I5375">
        <v>3294.23</v>
      </c>
      <c r="J5375">
        <v>0</v>
      </c>
      <c r="K5375" t="s">
        <v>275</v>
      </c>
      <c r="L5375" t="s">
        <v>34</v>
      </c>
    </row>
    <row r="5376" spans="1:12" x14ac:dyDescent="0.25">
      <c r="A5376">
        <v>91</v>
      </c>
      <c r="B5376" s="93">
        <v>43627</v>
      </c>
      <c r="C5376">
        <v>6</v>
      </c>
      <c r="D5376" t="s">
        <v>92</v>
      </c>
      <c r="E5376">
        <v>2019</v>
      </c>
      <c r="F5376" t="s">
        <v>70</v>
      </c>
      <c r="G5376" t="s">
        <v>65</v>
      </c>
      <c r="H5376" t="s">
        <v>669</v>
      </c>
      <c r="I5376">
        <v>59.6</v>
      </c>
      <c r="J5376">
        <v>0</v>
      </c>
      <c r="K5376" t="s">
        <v>275</v>
      </c>
      <c r="L5376" t="s">
        <v>35</v>
      </c>
    </row>
    <row r="5377" spans="1:12" x14ac:dyDescent="0.25">
      <c r="A5377">
        <v>91</v>
      </c>
      <c r="B5377" s="93">
        <v>43627</v>
      </c>
      <c r="C5377">
        <v>6</v>
      </c>
      <c r="D5377" t="s">
        <v>92</v>
      </c>
      <c r="E5377">
        <v>2019</v>
      </c>
      <c r="F5377" t="s">
        <v>369</v>
      </c>
      <c r="G5377" t="s">
        <v>65</v>
      </c>
      <c r="H5377" t="s">
        <v>669</v>
      </c>
      <c r="I5377">
        <v>382.02</v>
      </c>
      <c r="J5377">
        <v>0</v>
      </c>
      <c r="K5377" t="s">
        <v>275</v>
      </c>
      <c r="L5377" t="s">
        <v>35</v>
      </c>
    </row>
    <row r="5378" spans="1:12" x14ac:dyDescent="0.25">
      <c r="A5378">
        <v>91</v>
      </c>
      <c r="B5378" s="93">
        <v>43628</v>
      </c>
      <c r="C5378">
        <v>6</v>
      </c>
      <c r="D5378" t="s">
        <v>92</v>
      </c>
      <c r="E5378">
        <v>2019</v>
      </c>
      <c r="F5378" t="s">
        <v>70</v>
      </c>
      <c r="G5378" t="s">
        <v>65</v>
      </c>
      <c r="H5378" t="s">
        <v>670</v>
      </c>
      <c r="I5378">
        <v>13.4</v>
      </c>
      <c r="J5378">
        <v>0</v>
      </c>
      <c r="K5378" t="s">
        <v>275</v>
      </c>
      <c r="L5378" t="s">
        <v>35</v>
      </c>
    </row>
    <row r="5379" spans="1:12" x14ac:dyDescent="0.25">
      <c r="A5379">
        <v>91</v>
      </c>
      <c r="B5379" s="93">
        <v>43628</v>
      </c>
      <c r="C5379">
        <v>6</v>
      </c>
      <c r="D5379" t="s">
        <v>92</v>
      </c>
      <c r="E5379">
        <v>2019</v>
      </c>
      <c r="F5379" t="s">
        <v>110</v>
      </c>
      <c r="G5379" t="s">
        <v>65</v>
      </c>
      <c r="H5379" t="s">
        <v>670</v>
      </c>
      <c r="I5379">
        <v>17</v>
      </c>
      <c r="J5379">
        <v>0</v>
      </c>
      <c r="K5379" t="s">
        <v>275</v>
      </c>
      <c r="L5379" t="s">
        <v>35</v>
      </c>
    </row>
    <row r="5380" spans="1:12" x14ac:dyDescent="0.25">
      <c r="A5380">
        <v>91</v>
      </c>
      <c r="B5380" s="93">
        <v>43628</v>
      </c>
      <c r="C5380">
        <v>6</v>
      </c>
      <c r="D5380" t="s">
        <v>92</v>
      </c>
      <c r="E5380">
        <v>2019</v>
      </c>
      <c r="F5380" t="s">
        <v>78</v>
      </c>
      <c r="G5380" t="s">
        <v>64</v>
      </c>
      <c r="H5380" t="s">
        <v>670</v>
      </c>
      <c r="I5380">
        <v>25.95</v>
      </c>
      <c r="J5380">
        <v>0</v>
      </c>
      <c r="K5380" t="s">
        <v>275</v>
      </c>
      <c r="L5380" t="s">
        <v>64</v>
      </c>
    </row>
    <row r="5381" spans="1:12" x14ac:dyDescent="0.25">
      <c r="A5381">
        <v>91</v>
      </c>
      <c r="B5381" s="93">
        <v>43628</v>
      </c>
      <c r="C5381">
        <v>6</v>
      </c>
      <c r="D5381" t="s">
        <v>92</v>
      </c>
      <c r="E5381">
        <v>2019</v>
      </c>
      <c r="F5381" t="s">
        <v>75</v>
      </c>
      <c r="G5381" t="s">
        <v>64</v>
      </c>
      <c r="H5381" t="s">
        <v>670</v>
      </c>
      <c r="I5381">
        <v>39</v>
      </c>
      <c r="J5381">
        <v>0</v>
      </c>
      <c r="K5381" t="s">
        <v>275</v>
      </c>
      <c r="L5381" t="s">
        <v>64</v>
      </c>
    </row>
    <row r="5382" spans="1:12" x14ac:dyDescent="0.25">
      <c r="A5382">
        <v>91</v>
      </c>
      <c r="B5382" s="93">
        <v>43628</v>
      </c>
      <c r="C5382">
        <v>6</v>
      </c>
      <c r="D5382" t="s">
        <v>92</v>
      </c>
      <c r="E5382">
        <v>2019</v>
      </c>
      <c r="F5382" t="s">
        <v>73</v>
      </c>
      <c r="G5382" t="s">
        <v>65</v>
      </c>
      <c r="H5382" t="s">
        <v>670</v>
      </c>
      <c r="I5382">
        <v>42</v>
      </c>
      <c r="J5382">
        <v>0</v>
      </c>
      <c r="K5382" t="s">
        <v>275</v>
      </c>
      <c r="L5382" t="s">
        <v>35</v>
      </c>
    </row>
    <row r="5383" spans="1:12" x14ac:dyDescent="0.25">
      <c r="A5383">
        <v>91</v>
      </c>
      <c r="B5383" s="93">
        <v>43628</v>
      </c>
      <c r="C5383">
        <v>6</v>
      </c>
      <c r="D5383" t="s">
        <v>92</v>
      </c>
      <c r="E5383">
        <v>2019</v>
      </c>
      <c r="F5383" t="s">
        <v>77</v>
      </c>
      <c r="G5383" t="s">
        <v>64</v>
      </c>
      <c r="H5383" t="s">
        <v>670</v>
      </c>
      <c r="I5383">
        <v>101.25</v>
      </c>
      <c r="J5383">
        <v>0</v>
      </c>
      <c r="K5383" t="s">
        <v>275</v>
      </c>
      <c r="L5383" t="s">
        <v>64</v>
      </c>
    </row>
    <row r="5384" spans="1:12" x14ac:dyDescent="0.25">
      <c r="A5384">
        <v>91</v>
      </c>
      <c r="B5384" s="93">
        <v>43628</v>
      </c>
      <c r="C5384">
        <v>6</v>
      </c>
      <c r="D5384" t="s">
        <v>92</v>
      </c>
      <c r="E5384">
        <v>2019</v>
      </c>
      <c r="F5384" t="s">
        <v>107</v>
      </c>
      <c r="G5384" t="s">
        <v>36</v>
      </c>
      <c r="H5384" t="s">
        <v>670</v>
      </c>
      <c r="I5384">
        <v>145.74</v>
      </c>
      <c r="J5384">
        <v>0</v>
      </c>
      <c r="K5384" t="s">
        <v>275</v>
      </c>
      <c r="L5384" t="s">
        <v>222</v>
      </c>
    </row>
    <row r="5385" spans="1:12" x14ac:dyDescent="0.25">
      <c r="A5385">
        <v>91</v>
      </c>
      <c r="B5385" s="93">
        <v>43629</v>
      </c>
      <c r="C5385">
        <v>6</v>
      </c>
      <c r="D5385" t="s">
        <v>92</v>
      </c>
      <c r="E5385">
        <v>2019</v>
      </c>
      <c r="F5385" t="s">
        <v>106</v>
      </c>
      <c r="G5385" t="s">
        <v>65</v>
      </c>
      <c r="H5385" t="s">
        <v>671</v>
      </c>
      <c r="I5385">
        <v>8.92</v>
      </c>
      <c r="J5385">
        <v>0</v>
      </c>
      <c r="K5385" t="s">
        <v>275</v>
      </c>
      <c r="L5385" t="s">
        <v>35</v>
      </c>
    </row>
    <row r="5386" spans="1:12" x14ac:dyDescent="0.25">
      <c r="A5386">
        <v>91</v>
      </c>
      <c r="B5386" s="93">
        <v>43629</v>
      </c>
      <c r="C5386">
        <v>6</v>
      </c>
      <c r="D5386" t="s">
        <v>92</v>
      </c>
      <c r="E5386">
        <v>2019</v>
      </c>
      <c r="F5386" t="s">
        <v>72</v>
      </c>
      <c r="G5386" t="s">
        <v>65</v>
      </c>
      <c r="H5386" t="s">
        <v>671</v>
      </c>
      <c r="I5386">
        <v>22.17</v>
      </c>
      <c r="J5386">
        <v>0</v>
      </c>
      <c r="K5386" t="s">
        <v>275</v>
      </c>
      <c r="L5386" t="s">
        <v>35</v>
      </c>
    </row>
    <row r="5387" spans="1:12" x14ac:dyDescent="0.25">
      <c r="A5387">
        <v>91</v>
      </c>
      <c r="B5387" s="93">
        <v>43629</v>
      </c>
      <c r="C5387">
        <v>6</v>
      </c>
      <c r="D5387" t="s">
        <v>92</v>
      </c>
      <c r="E5387">
        <v>2019</v>
      </c>
      <c r="F5387" t="s">
        <v>75</v>
      </c>
      <c r="G5387" t="s">
        <v>65</v>
      </c>
      <c r="H5387" t="s">
        <v>671</v>
      </c>
      <c r="I5387">
        <v>38</v>
      </c>
      <c r="J5387">
        <v>0</v>
      </c>
      <c r="K5387" t="s">
        <v>275</v>
      </c>
      <c r="L5387" t="s">
        <v>35</v>
      </c>
    </row>
    <row r="5388" spans="1:12" x14ac:dyDescent="0.25">
      <c r="A5388">
        <v>91</v>
      </c>
      <c r="B5388" s="93">
        <v>43629</v>
      </c>
      <c r="C5388">
        <v>6</v>
      </c>
      <c r="D5388" t="s">
        <v>92</v>
      </c>
      <c r="E5388">
        <v>2019</v>
      </c>
      <c r="F5388" t="s">
        <v>71</v>
      </c>
      <c r="G5388" t="s">
        <v>65</v>
      </c>
      <c r="H5388" t="s">
        <v>671</v>
      </c>
      <c r="I5388">
        <v>71.489999999999995</v>
      </c>
      <c r="J5388">
        <v>0</v>
      </c>
      <c r="K5388" t="s">
        <v>275</v>
      </c>
      <c r="L5388" t="s">
        <v>35</v>
      </c>
    </row>
    <row r="5389" spans="1:12" x14ac:dyDescent="0.25">
      <c r="A5389">
        <v>91</v>
      </c>
      <c r="B5389" s="93">
        <v>43629</v>
      </c>
      <c r="C5389">
        <v>6</v>
      </c>
      <c r="D5389" t="s">
        <v>92</v>
      </c>
      <c r="E5389">
        <v>2019</v>
      </c>
      <c r="F5389" t="s">
        <v>378</v>
      </c>
      <c r="G5389" t="s">
        <v>66</v>
      </c>
      <c r="H5389" t="s">
        <v>671</v>
      </c>
      <c r="I5389">
        <v>72.48</v>
      </c>
      <c r="J5389">
        <v>0</v>
      </c>
      <c r="K5389" t="s">
        <v>275</v>
      </c>
      <c r="L5389" t="s">
        <v>35</v>
      </c>
    </row>
    <row r="5390" spans="1:12" x14ac:dyDescent="0.25">
      <c r="A5390">
        <v>91</v>
      </c>
      <c r="B5390" s="93">
        <v>43629</v>
      </c>
      <c r="C5390">
        <v>6</v>
      </c>
      <c r="D5390" t="s">
        <v>92</v>
      </c>
      <c r="E5390">
        <v>2019</v>
      </c>
      <c r="F5390" t="s">
        <v>81</v>
      </c>
      <c r="G5390" t="s">
        <v>66</v>
      </c>
      <c r="H5390" t="s">
        <v>671</v>
      </c>
      <c r="I5390">
        <v>349.6</v>
      </c>
      <c r="J5390">
        <v>0</v>
      </c>
      <c r="K5390" t="s">
        <v>275</v>
      </c>
      <c r="L5390" t="s">
        <v>35</v>
      </c>
    </row>
    <row r="5391" spans="1:12" x14ac:dyDescent="0.25">
      <c r="A5391">
        <v>91</v>
      </c>
      <c r="B5391" s="93">
        <v>43630</v>
      </c>
      <c r="C5391">
        <v>6</v>
      </c>
      <c r="D5391" t="s">
        <v>92</v>
      </c>
      <c r="E5391">
        <v>2019</v>
      </c>
      <c r="F5391" t="s">
        <v>78</v>
      </c>
      <c r="G5391" t="s">
        <v>65</v>
      </c>
      <c r="H5391" t="s">
        <v>672</v>
      </c>
      <c r="I5391">
        <v>16.05</v>
      </c>
      <c r="J5391">
        <v>0</v>
      </c>
      <c r="K5391" t="s">
        <v>275</v>
      </c>
      <c r="L5391" t="s">
        <v>35</v>
      </c>
    </row>
    <row r="5392" spans="1:12" x14ac:dyDescent="0.25">
      <c r="A5392">
        <v>91</v>
      </c>
      <c r="B5392" s="93">
        <v>43630</v>
      </c>
      <c r="C5392">
        <v>6</v>
      </c>
      <c r="D5392" t="s">
        <v>92</v>
      </c>
      <c r="E5392">
        <v>2019</v>
      </c>
      <c r="F5392" t="s">
        <v>74</v>
      </c>
      <c r="G5392" t="s">
        <v>36</v>
      </c>
      <c r="H5392" t="s">
        <v>672</v>
      </c>
      <c r="I5392">
        <v>22.3</v>
      </c>
      <c r="J5392">
        <v>0</v>
      </c>
      <c r="K5392" t="s">
        <v>275</v>
      </c>
      <c r="L5392" t="s">
        <v>222</v>
      </c>
    </row>
    <row r="5393" spans="1:12" x14ac:dyDescent="0.25">
      <c r="A5393">
        <v>91</v>
      </c>
      <c r="B5393" s="93">
        <v>43630</v>
      </c>
      <c r="C5393">
        <v>6</v>
      </c>
      <c r="D5393" t="s">
        <v>92</v>
      </c>
      <c r="E5393">
        <v>2019</v>
      </c>
      <c r="F5393" t="s">
        <v>71</v>
      </c>
      <c r="G5393" t="s">
        <v>65</v>
      </c>
      <c r="H5393" t="s">
        <v>672</v>
      </c>
      <c r="I5393">
        <v>25</v>
      </c>
      <c r="J5393">
        <v>0</v>
      </c>
      <c r="K5393" t="s">
        <v>275</v>
      </c>
      <c r="L5393" t="s">
        <v>35</v>
      </c>
    </row>
    <row r="5394" spans="1:12" x14ac:dyDescent="0.25">
      <c r="A5394">
        <v>91</v>
      </c>
      <c r="B5394" s="93">
        <v>43630</v>
      </c>
      <c r="C5394">
        <v>6</v>
      </c>
      <c r="D5394" t="s">
        <v>92</v>
      </c>
      <c r="E5394">
        <v>2019</v>
      </c>
      <c r="F5394" t="s">
        <v>23</v>
      </c>
      <c r="G5394" t="s">
        <v>65</v>
      </c>
      <c r="H5394" t="s">
        <v>672</v>
      </c>
      <c r="I5394">
        <v>28</v>
      </c>
      <c r="J5394">
        <v>0</v>
      </c>
      <c r="K5394" t="s">
        <v>275</v>
      </c>
      <c r="L5394" t="s">
        <v>35</v>
      </c>
    </row>
    <row r="5395" spans="1:12" x14ac:dyDescent="0.25">
      <c r="A5395">
        <v>91</v>
      </c>
      <c r="B5395" s="93">
        <v>43630</v>
      </c>
      <c r="C5395">
        <v>6</v>
      </c>
      <c r="D5395" t="s">
        <v>92</v>
      </c>
      <c r="E5395">
        <v>2019</v>
      </c>
      <c r="F5395" t="s">
        <v>81</v>
      </c>
      <c r="G5395" t="s">
        <v>65</v>
      </c>
      <c r="H5395" t="s">
        <v>672</v>
      </c>
      <c r="I5395">
        <v>97.37</v>
      </c>
      <c r="J5395">
        <v>0</v>
      </c>
      <c r="K5395" t="s">
        <v>275</v>
      </c>
      <c r="L5395" t="s">
        <v>35</v>
      </c>
    </row>
    <row r="5396" spans="1:12" x14ac:dyDescent="0.25">
      <c r="A5396">
        <v>91</v>
      </c>
      <c r="B5396" s="93">
        <v>43631</v>
      </c>
      <c r="C5396">
        <v>6</v>
      </c>
      <c r="D5396" t="s">
        <v>92</v>
      </c>
      <c r="E5396">
        <v>2019</v>
      </c>
      <c r="F5396" t="s">
        <v>79</v>
      </c>
      <c r="G5396" t="s">
        <v>64</v>
      </c>
      <c r="H5396" t="s">
        <v>673</v>
      </c>
      <c r="I5396">
        <v>19.38</v>
      </c>
      <c r="J5396">
        <v>0</v>
      </c>
      <c r="K5396" t="s">
        <v>275</v>
      </c>
      <c r="L5396" t="s">
        <v>64</v>
      </c>
    </row>
    <row r="5397" spans="1:12" x14ac:dyDescent="0.25">
      <c r="A5397">
        <v>91</v>
      </c>
      <c r="B5397" s="93">
        <v>43631</v>
      </c>
      <c r="C5397">
        <v>6</v>
      </c>
      <c r="D5397" t="s">
        <v>92</v>
      </c>
      <c r="E5397">
        <v>2019</v>
      </c>
      <c r="F5397" t="s">
        <v>106</v>
      </c>
      <c r="G5397" t="s">
        <v>65</v>
      </c>
      <c r="H5397" t="s">
        <v>673</v>
      </c>
      <c r="I5397">
        <v>46.1</v>
      </c>
      <c r="J5397">
        <v>0</v>
      </c>
      <c r="K5397" t="s">
        <v>275</v>
      </c>
      <c r="L5397" t="s">
        <v>35</v>
      </c>
    </row>
    <row r="5398" spans="1:12" x14ac:dyDescent="0.25">
      <c r="A5398">
        <v>91</v>
      </c>
      <c r="B5398" s="93">
        <v>43631</v>
      </c>
      <c r="C5398">
        <v>6</v>
      </c>
      <c r="D5398" t="s">
        <v>92</v>
      </c>
      <c r="E5398">
        <v>2019</v>
      </c>
      <c r="F5398" t="s">
        <v>69</v>
      </c>
      <c r="G5398" t="s">
        <v>65</v>
      </c>
      <c r="H5398" t="s">
        <v>673</v>
      </c>
      <c r="I5398">
        <v>73.53</v>
      </c>
      <c r="J5398">
        <v>0</v>
      </c>
      <c r="K5398" t="s">
        <v>275</v>
      </c>
      <c r="L5398" t="s">
        <v>35</v>
      </c>
    </row>
    <row r="5399" spans="1:12" x14ac:dyDescent="0.25">
      <c r="A5399">
        <v>91</v>
      </c>
      <c r="B5399" s="93">
        <v>43631</v>
      </c>
      <c r="C5399">
        <v>6</v>
      </c>
      <c r="D5399" t="s">
        <v>92</v>
      </c>
      <c r="E5399">
        <v>2019</v>
      </c>
      <c r="F5399" t="s">
        <v>74</v>
      </c>
      <c r="G5399" t="s">
        <v>65</v>
      </c>
      <c r="H5399" t="s">
        <v>673</v>
      </c>
      <c r="I5399">
        <v>212.87</v>
      </c>
      <c r="J5399">
        <v>0</v>
      </c>
      <c r="K5399" t="s">
        <v>275</v>
      </c>
      <c r="L5399" t="s">
        <v>35</v>
      </c>
    </row>
    <row r="5400" spans="1:12" x14ac:dyDescent="0.25">
      <c r="A5400">
        <v>91</v>
      </c>
      <c r="B5400" s="93">
        <v>43633</v>
      </c>
      <c r="C5400">
        <v>6</v>
      </c>
      <c r="D5400" t="s">
        <v>92</v>
      </c>
      <c r="E5400">
        <v>2019</v>
      </c>
      <c r="F5400" t="s">
        <v>83</v>
      </c>
      <c r="G5400" t="s">
        <v>63</v>
      </c>
      <c r="H5400" t="s">
        <v>674</v>
      </c>
      <c r="I5400">
        <v>27</v>
      </c>
      <c r="J5400">
        <v>0</v>
      </c>
      <c r="K5400" t="s">
        <v>275</v>
      </c>
      <c r="L5400" t="s">
        <v>64</v>
      </c>
    </row>
    <row r="5401" spans="1:12" x14ac:dyDescent="0.25">
      <c r="A5401">
        <v>91</v>
      </c>
      <c r="B5401" s="93">
        <v>43633</v>
      </c>
      <c r="C5401">
        <v>6</v>
      </c>
      <c r="D5401" t="s">
        <v>92</v>
      </c>
      <c r="E5401">
        <v>2019</v>
      </c>
      <c r="F5401" t="s">
        <v>70</v>
      </c>
      <c r="G5401" t="s">
        <v>66</v>
      </c>
      <c r="H5401" t="s">
        <v>674</v>
      </c>
      <c r="I5401">
        <v>56.16</v>
      </c>
      <c r="J5401">
        <v>0</v>
      </c>
      <c r="K5401" t="s">
        <v>275</v>
      </c>
      <c r="L5401" t="s">
        <v>35</v>
      </c>
    </row>
    <row r="5402" spans="1:12" x14ac:dyDescent="0.25">
      <c r="A5402">
        <v>91</v>
      </c>
      <c r="B5402" s="93">
        <v>43633</v>
      </c>
      <c r="C5402">
        <v>6</v>
      </c>
      <c r="D5402" t="s">
        <v>92</v>
      </c>
      <c r="E5402">
        <v>2019</v>
      </c>
      <c r="F5402" t="s">
        <v>75</v>
      </c>
      <c r="G5402" t="s">
        <v>58</v>
      </c>
      <c r="H5402" t="s">
        <v>674</v>
      </c>
      <c r="I5402">
        <v>57.86</v>
      </c>
      <c r="J5402">
        <v>0</v>
      </c>
      <c r="K5402" t="s">
        <v>275</v>
      </c>
      <c r="L5402" t="s">
        <v>222</v>
      </c>
    </row>
    <row r="5403" spans="1:12" x14ac:dyDescent="0.25">
      <c r="A5403">
        <v>91</v>
      </c>
      <c r="B5403" s="93">
        <v>43633</v>
      </c>
      <c r="C5403">
        <v>6</v>
      </c>
      <c r="D5403" t="s">
        <v>92</v>
      </c>
      <c r="E5403">
        <v>2019</v>
      </c>
      <c r="F5403" t="s">
        <v>81</v>
      </c>
      <c r="G5403" t="s">
        <v>58</v>
      </c>
      <c r="H5403" t="s">
        <v>674</v>
      </c>
      <c r="I5403">
        <v>153.63999999999999</v>
      </c>
      <c r="J5403">
        <v>0</v>
      </c>
      <c r="K5403" t="s">
        <v>275</v>
      </c>
      <c r="L5403" t="s">
        <v>222</v>
      </c>
    </row>
    <row r="5404" spans="1:12" x14ac:dyDescent="0.25">
      <c r="A5404">
        <v>91</v>
      </c>
      <c r="B5404" s="93">
        <v>43633</v>
      </c>
      <c r="C5404">
        <v>6</v>
      </c>
      <c r="D5404" t="s">
        <v>92</v>
      </c>
      <c r="E5404">
        <v>2019</v>
      </c>
      <c r="F5404" t="s">
        <v>84</v>
      </c>
      <c r="G5404" t="s">
        <v>63</v>
      </c>
      <c r="H5404" t="s">
        <v>674</v>
      </c>
      <c r="I5404">
        <v>157.21</v>
      </c>
      <c r="J5404">
        <v>0</v>
      </c>
      <c r="K5404" t="s">
        <v>275</v>
      </c>
      <c r="L5404" t="s">
        <v>64</v>
      </c>
    </row>
    <row r="5405" spans="1:12" x14ac:dyDescent="0.25">
      <c r="A5405">
        <v>91</v>
      </c>
      <c r="B5405" s="93">
        <v>43633</v>
      </c>
      <c r="C5405">
        <v>6</v>
      </c>
      <c r="D5405" t="s">
        <v>92</v>
      </c>
      <c r="E5405">
        <v>2019</v>
      </c>
      <c r="F5405" t="s">
        <v>84</v>
      </c>
      <c r="G5405" t="s">
        <v>58</v>
      </c>
      <c r="H5405" t="s">
        <v>674</v>
      </c>
      <c r="I5405">
        <v>173.06</v>
      </c>
      <c r="J5405">
        <v>0</v>
      </c>
      <c r="K5405" t="s">
        <v>275</v>
      </c>
      <c r="L5405" t="s">
        <v>222</v>
      </c>
    </row>
    <row r="5406" spans="1:12" x14ac:dyDescent="0.25">
      <c r="A5406">
        <v>91</v>
      </c>
      <c r="B5406" s="93">
        <v>43633</v>
      </c>
      <c r="C5406">
        <v>6</v>
      </c>
      <c r="D5406" t="s">
        <v>92</v>
      </c>
      <c r="E5406">
        <v>2019</v>
      </c>
      <c r="F5406" t="s">
        <v>378</v>
      </c>
      <c r="G5406" t="s">
        <v>66</v>
      </c>
      <c r="H5406" t="s">
        <v>674</v>
      </c>
      <c r="I5406">
        <v>261.10000000000002</v>
      </c>
      <c r="J5406">
        <v>0</v>
      </c>
      <c r="K5406" t="s">
        <v>275</v>
      </c>
      <c r="L5406" t="s">
        <v>35</v>
      </c>
    </row>
    <row r="5407" spans="1:12" x14ac:dyDescent="0.25">
      <c r="A5407">
        <v>91</v>
      </c>
      <c r="B5407" s="93">
        <v>43634</v>
      </c>
      <c r="C5407">
        <v>6</v>
      </c>
      <c r="D5407" t="s">
        <v>92</v>
      </c>
      <c r="E5407">
        <v>2019</v>
      </c>
      <c r="F5407" t="s">
        <v>71</v>
      </c>
      <c r="G5407" t="s">
        <v>65</v>
      </c>
      <c r="H5407" t="s">
        <v>675</v>
      </c>
      <c r="I5407">
        <v>3.13</v>
      </c>
      <c r="J5407">
        <v>0</v>
      </c>
      <c r="K5407" t="s">
        <v>275</v>
      </c>
      <c r="L5407" t="s">
        <v>35</v>
      </c>
    </row>
    <row r="5408" spans="1:12" x14ac:dyDescent="0.25">
      <c r="A5408">
        <v>91</v>
      </c>
      <c r="B5408" s="93">
        <v>43634</v>
      </c>
      <c r="C5408">
        <v>6</v>
      </c>
      <c r="D5408" t="s">
        <v>92</v>
      </c>
      <c r="E5408">
        <v>2019</v>
      </c>
      <c r="F5408" t="s">
        <v>78</v>
      </c>
      <c r="G5408" t="s">
        <v>64</v>
      </c>
      <c r="H5408" t="s">
        <v>675</v>
      </c>
      <c r="I5408">
        <v>37.68</v>
      </c>
      <c r="J5408">
        <v>0</v>
      </c>
      <c r="K5408" t="s">
        <v>275</v>
      </c>
      <c r="L5408" t="s">
        <v>64</v>
      </c>
    </row>
    <row r="5409" spans="1:12" x14ac:dyDescent="0.25">
      <c r="A5409">
        <v>91</v>
      </c>
      <c r="B5409" s="93">
        <v>43634</v>
      </c>
      <c r="C5409">
        <v>6</v>
      </c>
      <c r="D5409" t="s">
        <v>92</v>
      </c>
      <c r="E5409">
        <v>2019</v>
      </c>
      <c r="F5409" t="s">
        <v>74</v>
      </c>
      <c r="G5409" t="s">
        <v>65</v>
      </c>
      <c r="H5409" t="s">
        <v>675</v>
      </c>
      <c r="I5409">
        <v>39</v>
      </c>
      <c r="J5409">
        <v>0</v>
      </c>
      <c r="K5409" t="s">
        <v>275</v>
      </c>
      <c r="L5409" t="s">
        <v>35</v>
      </c>
    </row>
    <row r="5410" spans="1:12" x14ac:dyDescent="0.25">
      <c r="A5410">
        <v>91</v>
      </c>
      <c r="B5410" s="93">
        <v>43634</v>
      </c>
      <c r="C5410">
        <v>6</v>
      </c>
      <c r="D5410" t="s">
        <v>92</v>
      </c>
      <c r="E5410">
        <v>2019</v>
      </c>
      <c r="F5410" t="s">
        <v>107</v>
      </c>
      <c r="G5410" t="s">
        <v>64</v>
      </c>
      <c r="H5410" t="s">
        <v>675</v>
      </c>
      <c r="I5410">
        <v>111.79</v>
      </c>
      <c r="J5410">
        <v>0</v>
      </c>
      <c r="K5410" t="s">
        <v>275</v>
      </c>
      <c r="L5410" t="s">
        <v>64</v>
      </c>
    </row>
    <row r="5411" spans="1:12" x14ac:dyDescent="0.25">
      <c r="A5411">
        <v>91</v>
      </c>
      <c r="B5411" s="93">
        <v>43634</v>
      </c>
      <c r="C5411">
        <v>6</v>
      </c>
      <c r="D5411" t="s">
        <v>92</v>
      </c>
      <c r="E5411">
        <v>2019</v>
      </c>
      <c r="F5411" t="s">
        <v>378</v>
      </c>
      <c r="G5411" t="s">
        <v>66</v>
      </c>
      <c r="H5411" t="s">
        <v>675</v>
      </c>
      <c r="I5411">
        <v>417.29</v>
      </c>
      <c r="J5411">
        <v>0</v>
      </c>
      <c r="K5411" t="s">
        <v>275</v>
      </c>
      <c r="L5411" t="s">
        <v>35</v>
      </c>
    </row>
    <row r="5412" spans="1:12" x14ac:dyDescent="0.25">
      <c r="A5412">
        <v>91</v>
      </c>
      <c r="B5412" s="93">
        <v>43634</v>
      </c>
      <c r="C5412">
        <v>6</v>
      </c>
      <c r="D5412" t="s">
        <v>92</v>
      </c>
      <c r="E5412">
        <v>2019</v>
      </c>
      <c r="F5412" t="s">
        <v>461</v>
      </c>
      <c r="G5412" t="s">
        <v>66</v>
      </c>
      <c r="H5412" t="s">
        <v>675</v>
      </c>
      <c r="I5412">
        <v>2723.68</v>
      </c>
      <c r="J5412">
        <v>0</v>
      </c>
      <c r="K5412" t="s">
        <v>275</v>
      </c>
      <c r="L5412" t="s">
        <v>35</v>
      </c>
    </row>
    <row r="5413" spans="1:12" x14ac:dyDescent="0.25">
      <c r="A5413">
        <v>91</v>
      </c>
      <c r="B5413" s="93">
        <v>43635</v>
      </c>
      <c r="C5413">
        <v>6</v>
      </c>
      <c r="D5413" t="s">
        <v>92</v>
      </c>
      <c r="E5413">
        <v>2019</v>
      </c>
      <c r="F5413" t="s">
        <v>106</v>
      </c>
      <c r="G5413" t="s">
        <v>65</v>
      </c>
      <c r="H5413" t="s">
        <v>676</v>
      </c>
      <c r="I5413">
        <v>18.149999999999999</v>
      </c>
      <c r="J5413">
        <v>0</v>
      </c>
      <c r="K5413" t="s">
        <v>275</v>
      </c>
      <c r="L5413" t="s">
        <v>35</v>
      </c>
    </row>
    <row r="5414" spans="1:12" x14ac:dyDescent="0.25">
      <c r="A5414">
        <v>91</v>
      </c>
      <c r="B5414" s="93">
        <v>43635</v>
      </c>
      <c r="C5414">
        <v>6</v>
      </c>
      <c r="D5414" t="s">
        <v>92</v>
      </c>
      <c r="E5414">
        <v>2019</v>
      </c>
      <c r="F5414" t="s">
        <v>74</v>
      </c>
      <c r="G5414" t="s">
        <v>65</v>
      </c>
      <c r="H5414" t="s">
        <v>676</v>
      </c>
      <c r="I5414">
        <v>41</v>
      </c>
      <c r="J5414">
        <v>0</v>
      </c>
      <c r="K5414" t="s">
        <v>275</v>
      </c>
      <c r="L5414" t="s">
        <v>35</v>
      </c>
    </row>
    <row r="5415" spans="1:12" x14ac:dyDescent="0.25">
      <c r="A5415">
        <v>91</v>
      </c>
      <c r="B5415" s="93">
        <v>43635</v>
      </c>
      <c r="C5415">
        <v>6</v>
      </c>
      <c r="D5415" t="s">
        <v>92</v>
      </c>
      <c r="E5415">
        <v>2019</v>
      </c>
      <c r="F5415" t="s">
        <v>81</v>
      </c>
      <c r="G5415" t="s">
        <v>35</v>
      </c>
      <c r="H5415" t="s">
        <v>676</v>
      </c>
      <c r="I5415">
        <v>130.16999999999999</v>
      </c>
      <c r="J5415">
        <v>0</v>
      </c>
      <c r="K5415" t="s">
        <v>275</v>
      </c>
      <c r="L5415" t="s">
        <v>35</v>
      </c>
    </row>
    <row r="5416" spans="1:12" x14ac:dyDescent="0.25">
      <c r="A5416">
        <v>91</v>
      </c>
      <c r="B5416" s="93">
        <v>43635</v>
      </c>
      <c r="C5416">
        <v>6</v>
      </c>
      <c r="D5416" t="s">
        <v>92</v>
      </c>
      <c r="E5416">
        <v>2019</v>
      </c>
      <c r="F5416" t="s">
        <v>79</v>
      </c>
      <c r="G5416" t="s">
        <v>64</v>
      </c>
      <c r="H5416" t="s">
        <v>676</v>
      </c>
      <c r="I5416">
        <v>505.25</v>
      </c>
      <c r="J5416">
        <v>0</v>
      </c>
      <c r="K5416" t="s">
        <v>275</v>
      </c>
      <c r="L5416" t="s">
        <v>64</v>
      </c>
    </row>
    <row r="5417" spans="1:12" x14ac:dyDescent="0.25">
      <c r="A5417">
        <v>91</v>
      </c>
      <c r="B5417" s="93">
        <v>43636</v>
      </c>
      <c r="C5417">
        <v>6</v>
      </c>
      <c r="D5417" t="s">
        <v>92</v>
      </c>
      <c r="E5417">
        <v>2019</v>
      </c>
      <c r="F5417" t="s">
        <v>71</v>
      </c>
      <c r="G5417" t="s">
        <v>65</v>
      </c>
      <c r="H5417" t="s">
        <v>677</v>
      </c>
      <c r="I5417">
        <v>4.25</v>
      </c>
      <c r="J5417">
        <v>0</v>
      </c>
      <c r="K5417" t="s">
        <v>275</v>
      </c>
      <c r="L5417" t="s">
        <v>35</v>
      </c>
    </row>
    <row r="5418" spans="1:12" x14ac:dyDescent="0.25">
      <c r="A5418">
        <v>91</v>
      </c>
      <c r="B5418" s="93">
        <v>43636</v>
      </c>
      <c r="C5418">
        <v>6</v>
      </c>
      <c r="D5418" t="s">
        <v>92</v>
      </c>
      <c r="E5418">
        <v>2019</v>
      </c>
      <c r="F5418" t="s">
        <v>86</v>
      </c>
      <c r="G5418" t="s">
        <v>66</v>
      </c>
      <c r="H5418" t="s">
        <v>677</v>
      </c>
      <c r="I5418">
        <v>4.5999999999999996</v>
      </c>
      <c r="J5418">
        <v>0</v>
      </c>
      <c r="K5418" t="s">
        <v>275</v>
      </c>
      <c r="L5418" t="s">
        <v>35</v>
      </c>
    </row>
    <row r="5419" spans="1:12" x14ac:dyDescent="0.25">
      <c r="A5419">
        <v>91</v>
      </c>
      <c r="B5419" s="93">
        <v>43636</v>
      </c>
      <c r="C5419">
        <v>6</v>
      </c>
      <c r="D5419" t="s">
        <v>92</v>
      </c>
      <c r="E5419">
        <v>2019</v>
      </c>
      <c r="F5419" t="s">
        <v>77</v>
      </c>
      <c r="G5419" t="s">
        <v>64</v>
      </c>
      <c r="H5419" t="s">
        <v>677</v>
      </c>
      <c r="I5419">
        <v>28</v>
      </c>
      <c r="J5419">
        <v>0</v>
      </c>
      <c r="K5419" t="s">
        <v>275</v>
      </c>
      <c r="L5419" t="s">
        <v>64</v>
      </c>
    </row>
    <row r="5420" spans="1:12" x14ac:dyDescent="0.25">
      <c r="A5420">
        <v>91</v>
      </c>
      <c r="B5420" s="93">
        <v>43636</v>
      </c>
      <c r="C5420">
        <v>6</v>
      </c>
      <c r="D5420" t="s">
        <v>92</v>
      </c>
      <c r="E5420">
        <v>2019</v>
      </c>
      <c r="F5420" t="s">
        <v>75</v>
      </c>
      <c r="G5420" t="s">
        <v>58</v>
      </c>
      <c r="H5420" t="s">
        <v>677</v>
      </c>
      <c r="I5420">
        <v>105.34</v>
      </c>
      <c r="J5420">
        <v>0</v>
      </c>
      <c r="K5420" t="s">
        <v>275</v>
      </c>
      <c r="L5420" t="s">
        <v>222</v>
      </c>
    </row>
    <row r="5421" spans="1:12" x14ac:dyDescent="0.25">
      <c r="A5421">
        <v>91</v>
      </c>
      <c r="B5421" s="93">
        <v>43636</v>
      </c>
      <c r="C5421">
        <v>6</v>
      </c>
      <c r="D5421" t="s">
        <v>92</v>
      </c>
      <c r="E5421">
        <v>2019</v>
      </c>
      <c r="F5421" t="s">
        <v>85</v>
      </c>
      <c r="G5421" t="s">
        <v>66</v>
      </c>
      <c r="H5421" t="s">
        <v>677</v>
      </c>
      <c r="I5421">
        <v>150.44999999999999</v>
      </c>
      <c r="J5421">
        <v>0</v>
      </c>
      <c r="K5421" t="s">
        <v>275</v>
      </c>
      <c r="L5421" t="s">
        <v>35</v>
      </c>
    </row>
    <row r="5422" spans="1:12" x14ac:dyDescent="0.25">
      <c r="A5422">
        <v>91</v>
      </c>
      <c r="B5422" s="93">
        <v>43636</v>
      </c>
      <c r="C5422">
        <v>6</v>
      </c>
      <c r="D5422" t="s">
        <v>92</v>
      </c>
      <c r="E5422">
        <v>2019</v>
      </c>
      <c r="F5422" t="s">
        <v>69</v>
      </c>
      <c r="G5422" t="s">
        <v>66</v>
      </c>
      <c r="H5422" t="s">
        <v>677</v>
      </c>
      <c r="I5422">
        <v>187.45</v>
      </c>
      <c r="J5422">
        <v>0</v>
      </c>
      <c r="K5422" t="s">
        <v>275</v>
      </c>
      <c r="L5422" t="s">
        <v>35</v>
      </c>
    </row>
    <row r="5423" spans="1:12" x14ac:dyDescent="0.25">
      <c r="A5423">
        <v>91</v>
      </c>
      <c r="B5423" s="93">
        <v>43636</v>
      </c>
      <c r="C5423">
        <v>6</v>
      </c>
      <c r="D5423" t="s">
        <v>92</v>
      </c>
      <c r="E5423">
        <v>2019</v>
      </c>
      <c r="F5423" t="s">
        <v>142</v>
      </c>
      <c r="G5423" t="s">
        <v>65</v>
      </c>
      <c r="H5423" t="s">
        <v>677</v>
      </c>
      <c r="I5423">
        <v>260</v>
      </c>
      <c r="J5423">
        <v>0</v>
      </c>
      <c r="K5423" t="s">
        <v>275</v>
      </c>
      <c r="L5423" t="s">
        <v>35</v>
      </c>
    </row>
    <row r="5424" spans="1:12" x14ac:dyDescent="0.25">
      <c r="A5424">
        <v>91</v>
      </c>
      <c r="B5424" s="93">
        <v>43636</v>
      </c>
      <c r="C5424">
        <v>6</v>
      </c>
      <c r="D5424" t="s">
        <v>92</v>
      </c>
      <c r="E5424">
        <v>2019</v>
      </c>
      <c r="F5424" t="s">
        <v>70</v>
      </c>
      <c r="G5424" t="s">
        <v>66</v>
      </c>
      <c r="H5424" t="s">
        <v>677</v>
      </c>
      <c r="I5424">
        <v>368.12</v>
      </c>
      <c r="J5424">
        <v>0</v>
      </c>
      <c r="K5424" t="s">
        <v>275</v>
      </c>
      <c r="L5424" t="s">
        <v>35</v>
      </c>
    </row>
    <row r="5425" spans="1:12" x14ac:dyDescent="0.25">
      <c r="A5425">
        <v>91</v>
      </c>
      <c r="B5425" s="93">
        <v>43636</v>
      </c>
      <c r="C5425">
        <v>6</v>
      </c>
      <c r="D5425" t="s">
        <v>92</v>
      </c>
      <c r="E5425">
        <v>2019</v>
      </c>
      <c r="F5425" t="s">
        <v>78</v>
      </c>
      <c r="G5425" t="s">
        <v>66</v>
      </c>
      <c r="H5425" t="s">
        <v>677</v>
      </c>
      <c r="I5425">
        <v>395.2</v>
      </c>
      <c r="J5425">
        <v>0</v>
      </c>
      <c r="K5425" t="s">
        <v>275</v>
      </c>
      <c r="L5425" t="s">
        <v>35</v>
      </c>
    </row>
    <row r="5426" spans="1:12" x14ac:dyDescent="0.25">
      <c r="A5426">
        <v>91</v>
      </c>
      <c r="B5426" s="93">
        <v>43636</v>
      </c>
      <c r="C5426">
        <v>6</v>
      </c>
      <c r="D5426" t="s">
        <v>92</v>
      </c>
      <c r="E5426">
        <v>2019</v>
      </c>
      <c r="F5426" t="s">
        <v>68</v>
      </c>
      <c r="G5426" t="s">
        <v>66</v>
      </c>
      <c r="H5426" t="s">
        <v>677</v>
      </c>
      <c r="I5426">
        <v>743.3</v>
      </c>
      <c r="J5426">
        <v>0</v>
      </c>
      <c r="K5426" t="s">
        <v>275</v>
      </c>
      <c r="L5426" t="s">
        <v>35</v>
      </c>
    </row>
    <row r="5427" spans="1:12" x14ac:dyDescent="0.25">
      <c r="A5427">
        <v>91</v>
      </c>
      <c r="B5427" s="93">
        <v>43636</v>
      </c>
      <c r="C5427">
        <v>6</v>
      </c>
      <c r="D5427" t="s">
        <v>92</v>
      </c>
      <c r="E5427">
        <v>2019</v>
      </c>
      <c r="F5427" t="s">
        <v>338</v>
      </c>
      <c r="G5427" t="s">
        <v>66</v>
      </c>
      <c r="H5427" t="s">
        <v>677</v>
      </c>
      <c r="I5427">
        <v>4902.58</v>
      </c>
      <c r="J5427">
        <v>0</v>
      </c>
      <c r="K5427" t="s">
        <v>275</v>
      </c>
      <c r="L5427" t="s">
        <v>35</v>
      </c>
    </row>
    <row r="5428" spans="1:12" x14ac:dyDescent="0.25">
      <c r="A5428">
        <v>91</v>
      </c>
      <c r="B5428" s="93">
        <v>43637</v>
      </c>
      <c r="C5428">
        <v>6</v>
      </c>
      <c r="D5428" t="s">
        <v>92</v>
      </c>
      <c r="E5428">
        <v>2019</v>
      </c>
      <c r="F5428" t="s">
        <v>72</v>
      </c>
      <c r="G5428" t="s">
        <v>65</v>
      </c>
      <c r="H5428" t="s">
        <v>678</v>
      </c>
      <c r="I5428">
        <v>25</v>
      </c>
      <c r="J5428">
        <v>0</v>
      </c>
      <c r="K5428" t="s">
        <v>275</v>
      </c>
      <c r="L5428" t="s">
        <v>35</v>
      </c>
    </row>
    <row r="5429" spans="1:12" x14ac:dyDescent="0.25">
      <c r="A5429">
        <v>91</v>
      </c>
      <c r="B5429" s="93">
        <v>43637</v>
      </c>
      <c r="C5429">
        <v>6</v>
      </c>
      <c r="D5429" t="s">
        <v>92</v>
      </c>
      <c r="E5429">
        <v>2019</v>
      </c>
      <c r="F5429" t="s">
        <v>70</v>
      </c>
      <c r="G5429" t="s">
        <v>65</v>
      </c>
      <c r="H5429" t="s">
        <v>678</v>
      </c>
      <c r="I5429">
        <v>34.65</v>
      </c>
      <c r="J5429">
        <v>0</v>
      </c>
      <c r="K5429" t="s">
        <v>275</v>
      </c>
      <c r="L5429" t="s">
        <v>35</v>
      </c>
    </row>
    <row r="5430" spans="1:12" x14ac:dyDescent="0.25">
      <c r="A5430">
        <v>91</v>
      </c>
      <c r="B5430" s="93">
        <v>43637</v>
      </c>
      <c r="C5430">
        <v>6</v>
      </c>
      <c r="D5430" t="s">
        <v>92</v>
      </c>
      <c r="E5430">
        <v>2019</v>
      </c>
      <c r="F5430" t="s">
        <v>69</v>
      </c>
      <c r="G5430" t="s">
        <v>65</v>
      </c>
      <c r="H5430" t="s">
        <v>678</v>
      </c>
      <c r="I5430">
        <v>37</v>
      </c>
      <c r="J5430">
        <v>0</v>
      </c>
      <c r="K5430" t="s">
        <v>275</v>
      </c>
      <c r="L5430" t="s">
        <v>35</v>
      </c>
    </row>
    <row r="5431" spans="1:12" x14ac:dyDescent="0.25">
      <c r="A5431">
        <v>91</v>
      </c>
      <c r="B5431" s="93">
        <v>43637</v>
      </c>
      <c r="C5431">
        <v>6</v>
      </c>
      <c r="D5431" t="s">
        <v>92</v>
      </c>
      <c r="E5431">
        <v>2019</v>
      </c>
      <c r="F5431" t="s">
        <v>75</v>
      </c>
      <c r="G5431" t="s">
        <v>65</v>
      </c>
      <c r="H5431" t="s">
        <v>678</v>
      </c>
      <c r="I5431">
        <v>40</v>
      </c>
      <c r="J5431">
        <v>0</v>
      </c>
      <c r="K5431" t="s">
        <v>275</v>
      </c>
      <c r="L5431" t="s">
        <v>35</v>
      </c>
    </row>
    <row r="5432" spans="1:12" x14ac:dyDescent="0.25">
      <c r="A5432">
        <v>91</v>
      </c>
      <c r="B5432" s="93">
        <v>43637</v>
      </c>
      <c r="C5432">
        <v>6</v>
      </c>
      <c r="D5432" t="s">
        <v>92</v>
      </c>
      <c r="E5432">
        <v>2019</v>
      </c>
      <c r="F5432" t="s">
        <v>75</v>
      </c>
      <c r="G5432" t="s">
        <v>35</v>
      </c>
      <c r="H5432" t="s">
        <v>678</v>
      </c>
      <c r="I5432">
        <v>70.23</v>
      </c>
      <c r="J5432">
        <v>0</v>
      </c>
      <c r="K5432" t="s">
        <v>275</v>
      </c>
      <c r="L5432" t="s">
        <v>35</v>
      </c>
    </row>
    <row r="5433" spans="1:12" x14ac:dyDescent="0.25">
      <c r="A5433">
        <v>91</v>
      </c>
      <c r="B5433" s="93">
        <v>43637</v>
      </c>
      <c r="C5433">
        <v>6</v>
      </c>
      <c r="D5433" t="s">
        <v>92</v>
      </c>
      <c r="E5433">
        <v>2019</v>
      </c>
      <c r="F5433" t="s">
        <v>74</v>
      </c>
      <c r="G5433" t="s">
        <v>65</v>
      </c>
      <c r="H5433" t="s">
        <v>678</v>
      </c>
      <c r="I5433">
        <v>77</v>
      </c>
      <c r="J5433">
        <v>0</v>
      </c>
      <c r="K5433" t="s">
        <v>275</v>
      </c>
      <c r="L5433" t="s">
        <v>35</v>
      </c>
    </row>
    <row r="5434" spans="1:12" x14ac:dyDescent="0.25">
      <c r="A5434">
        <v>91</v>
      </c>
      <c r="B5434" s="93">
        <v>43637</v>
      </c>
      <c r="C5434">
        <v>6</v>
      </c>
      <c r="D5434" t="s">
        <v>92</v>
      </c>
      <c r="E5434">
        <v>2019</v>
      </c>
      <c r="F5434" t="s">
        <v>107</v>
      </c>
      <c r="G5434" t="s">
        <v>36</v>
      </c>
      <c r="H5434" t="s">
        <v>678</v>
      </c>
      <c r="I5434">
        <v>119.9</v>
      </c>
      <c r="J5434">
        <v>0</v>
      </c>
      <c r="K5434" t="s">
        <v>275</v>
      </c>
      <c r="L5434" t="s">
        <v>222</v>
      </c>
    </row>
    <row r="5435" spans="1:12" x14ac:dyDescent="0.25">
      <c r="A5435">
        <v>91</v>
      </c>
      <c r="B5435" s="93">
        <v>43637</v>
      </c>
      <c r="C5435">
        <v>6</v>
      </c>
      <c r="D5435" t="s">
        <v>92</v>
      </c>
      <c r="E5435">
        <v>2019</v>
      </c>
      <c r="F5435" t="s">
        <v>106</v>
      </c>
      <c r="G5435" t="s">
        <v>65</v>
      </c>
      <c r="H5435" t="s">
        <v>678</v>
      </c>
      <c r="I5435">
        <v>152.36000000000001</v>
      </c>
      <c r="J5435">
        <v>0</v>
      </c>
      <c r="K5435" t="s">
        <v>275</v>
      </c>
      <c r="L5435" t="s">
        <v>35</v>
      </c>
    </row>
    <row r="5436" spans="1:12" x14ac:dyDescent="0.25">
      <c r="A5436">
        <v>91</v>
      </c>
      <c r="B5436" s="93">
        <v>43637</v>
      </c>
      <c r="C5436">
        <v>6</v>
      </c>
      <c r="D5436" t="s">
        <v>92</v>
      </c>
      <c r="E5436">
        <v>2019</v>
      </c>
      <c r="F5436" t="s">
        <v>79</v>
      </c>
      <c r="G5436" t="s">
        <v>65</v>
      </c>
      <c r="H5436" t="s">
        <v>678</v>
      </c>
      <c r="I5436">
        <v>260</v>
      </c>
      <c r="J5436">
        <v>0</v>
      </c>
      <c r="K5436" t="s">
        <v>275</v>
      </c>
      <c r="L5436" t="s">
        <v>35</v>
      </c>
    </row>
    <row r="5437" spans="1:12" x14ac:dyDescent="0.25">
      <c r="A5437">
        <v>91</v>
      </c>
      <c r="B5437" s="93">
        <v>43637</v>
      </c>
      <c r="C5437">
        <v>6</v>
      </c>
      <c r="D5437" t="s">
        <v>92</v>
      </c>
      <c r="E5437">
        <v>2019</v>
      </c>
      <c r="F5437" t="s">
        <v>80</v>
      </c>
      <c r="G5437" t="s">
        <v>65</v>
      </c>
      <c r="H5437" t="s">
        <v>678</v>
      </c>
      <c r="I5437">
        <v>412.62</v>
      </c>
      <c r="J5437">
        <v>0</v>
      </c>
      <c r="K5437" t="s">
        <v>275</v>
      </c>
      <c r="L5437" t="s">
        <v>35</v>
      </c>
    </row>
    <row r="5438" spans="1:12" x14ac:dyDescent="0.25">
      <c r="A5438">
        <v>91</v>
      </c>
      <c r="B5438" s="93">
        <v>43637</v>
      </c>
      <c r="C5438">
        <v>6</v>
      </c>
      <c r="D5438" t="s">
        <v>92</v>
      </c>
      <c r="E5438">
        <v>2019</v>
      </c>
      <c r="F5438" t="s">
        <v>81</v>
      </c>
      <c r="G5438" t="s">
        <v>65</v>
      </c>
      <c r="H5438" t="s">
        <v>678</v>
      </c>
      <c r="I5438">
        <v>606.51</v>
      </c>
      <c r="J5438">
        <v>0</v>
      </c>
      <c r="K5438" t="s">
        <v>275</v>
      </c>
      <c r="L5438" t="s">
        <v>35</v>
      </c>
    </row>
    <row r="5439" spans="1:12" x14ac:dyDescent="0.25">
      <c r="A5439">
        <v>91</v>
      </c>
      <c r="B5439" s="93">
        <v>43637</v>
      </c>
      <c r="C5439">
        <v>6</v>
      </c>
      <c r="D5439" t="s">
        <v>92</v>
      </c>
      <c r="E5439">
        <v>2019</v>
      </c>
      <c r="F5439" t="s">
        <v>81</v>
      </c>
      <c r="G5439" t="s">
        <v>35</v>
      </c>
      <c r="H5439" t="s">
        <v>678</v>
      </c>
      <c r="I5439">
        <v>1363.47</v>
      </c>
      <c r="J5439">
        <v>0</v>
      </c>
      <c r="K5439" t="s">
        <v>275</v>
      </c>
      <c r="L5439" t="s">
        <v>35</v>
      </c>
    </row>
    <row r="5440" spans="1:12" x14ac:dyDescent="0.25">
      <c r="A5440">
        <v>91</v>
      </c>
      <c r="B5440" s="93">
        <v>43638</v>
      </c>
      <c r="C5440">
        <v>6</v>
      </c>
      <c r="D5440" t="s">
        <v>92</v>
      </c>
      <c r="E5440">
        <v>2019</v>
      </c>
      <c r="F5440" t="s">
        <v>78</v>
      </c>
      <c r="G5440" t="s">
        <v>64</v>
      </c>
      <c r="H5440" t="s">
        <v>679</v>
      </c>
      <c r="I5440">
        <v>26.75</v>
      </c>
      <c r="J5440">
        <v>0</v>
      </c>
      <c r="K5440" t="s">
        <v>275</v>
      </c>
      <c r="L5440" t="s">
        <v>64</v>
      </c>
    </row>
    <row r="5441" spans="1:12" x14ac:dyDescent="0.25">
      <c r="A5441">
        <v>91</v>
      </c>
      <c r="B5441" s="93">
        <v>43638</v>
      </c>
      <c r="C5441">
        <v>6</v>
      </c>
      <c r="D5441" t="s">
        <v>92</v>
      </c>
      <c r="E5441">
        <v>2019</v>
      </c>
      <c r="F5441" t="s">
        <v>75</v>
      </c>
      <c r="G5441" t="s">
        <v>65</v>
      </c>
      <c r="H5441" t="s">
        <v>679</v>
      </c>
      <c r="I5441">
        <v>30</v>
      </c>
      <c r="J5441">
        <v>0</v>
      </c>
      <c r="K5441" t="s">
        <v>275</v>
      </c>
      <c r="L5441" t="s">
        <v>35</v>
      </c>
    </row>
    <row r="5442" spans="1:12" x14ac:dyDescent="0.25">
      <c r="A5442">
        <v>91</v>
      </c>
      <c r="B5442" s="93">
        <v>43638</v>
      </c>
      <c r="C5442">
        <v>6</v>
      </c>
      <c r="D5442" t="s">
        <v>92</v>
      </c>
      <c r="E5442">
        <v>2019</v>
      </c>
      <c r="F5442" t="s">
        <v>106</v>
      </c>
      <c r="G5442" t="s">
        <v>64</v>
      </c>
      <c r="H5442" t="s">
        <v>679</v>
      </c>
      <c r="I5442">
        <v>30</v>
      </c>
      <c r="J5442">
        <v>0</v>
      </c>
      <c r="K5442" t="s">
        <v>275</v>
      </c>
      <c r="L5442" t="s">
        <v>64</v>
      </c>
    </row>
    <row r="5443" spans="1:12" x14ac:dyDescent="0.25">
      <c r="A5443">
        <v>91</v>
      </c>
      <c r="B5443" s="93">
        <v>43638</v>
      </c>
      <c r="C5443">
        <v>6</v>
      </c>
      <c r="D5443" t="s">
        <v>92</v>
      </c>
      <c r="E5443">
        <v>2019</v>
      </c>
      <c r="F5443" t="s">
        <v>78</v>
      </c>
      <c r="G5443" t="s">
        <v>65</v>
      </c>
      <c r="H5443" t="s">
        <v>679</v>
      </c>
      <c r="I5443">
        <v>37.450000000000003</v>
      </c>
      <c r="J5443">
        <v>0</v>
      </c>
      <c r="K5443" t="s">
        <v>275</v>
      </c>
      <c r="L5443" t="s">
        <v>35</v>
      </c>
    </row>
    <row r="5444" spans="1:12" x14ac:dyDescent="0.25">
      <c r="A5444">
        <v>91</v>
      </c>
      <c r="B5444" s="93">
        <v>43638</v>
      </c>
      <c r="C5444">
        <v>6</v>
      </c>
      <c r="D5444" t="s">
        <v>92</v>
      </c>
      <c r="E5444">
        <v>2019</v>
      </c>
      <c r="F5444" t="s">
        <v>71</v>
      </c>
      <c r="G5444" t="s">
        <v>65</v>
      </c>
      <c r="H5444" t="s">
        <v>679</v>
      </c>
      <c r="I5444">
        <v>125</v>
      </c>
      <c r="J5444">
        <v>0</v>
      </c>
      <c r="K5444" t="s">
        <v>275</v>
      </c>
      <c r="L5444" t="s">
        <v>35</v>
      </c>
    </row>
    <row r="5445" spans="1:12" x14ac:dyDescent="0.25">
      <c r="A5445">
        <v>91</v>
      </c>
      <c r="B5445" s="93">
        <v>43640</v>
      </c>
      <c r="C5445">
        <v>6</v>
      </c>
      <c r="D5445" t="s">
        <v>92</v>
      </c>
      <c r="E5445">
        <v>2019</v>
      </c>
      <c r="F5445" t="s">
        <v>78</v>
      </c>
      <c r="G5445" t="s">
        <v>65</v>
      </c>
      <c r="H5445" t="s">
        <v>680</v>
      </c>
      <c r="I5445">
        <v>10.7</v>
      </c>
      <c r="J5445">
        <v>0</v>
      </c>
      <c r="K5445" t="s">
        <v>275</v>
      </c>
      <c r="L5445" t="s">
        <v>35</v>
      </c>
    </row>
    <row r="5446" spans="1:12" x14ac:dyDescent="0.25">
      <c r="A5446">
        <v>91</v>
      </c>
      <c r="B5446" s="93">
        <v>43641</v>
      </c>
      <c r="C5446">
        <v>6</v>
      </c>
      <c r="D5446" t="s">
        <v>92</v>
      </c>
      <c r="E5446">
        <v>2019</v>
      </c>
      <c r="F5446" t="s">
        <v>75</v>
      </c>
      <c r="G5446" t="s">
        <v>58</v>
      </c>
      <c r="H5446" t="s">
        <v>683</v>
      </c>
      <c r="I5446">
        <v>13.76</v>
      </c>
      <c r="J5446">
        <v>0</v>
      </c>
      <c r="K5446" t="s">
        <v>275</v>
      </c>
      <c r="L5446" t="s">
        <v>222</v>
      </c>
    </row>
    <row r="5447" spans="1:12" x14ac:dyDescent="0.25">
      <c r="A5447">
        <v>91</v>
      </c>
      <c r="B5447" s="93">
        <v>43641</v>
      </c>
      <c r="C5447">
        <v>6</v>
      </c>
      <c r="D5447" t="s">
        <v>92</v>
      </c>
      <c r="E5447">
        <v>2019</v>
      </c>
      <c r="F5447" t="s">
        <v>69</v>
      </c>
      <c r="G5447" t="s">
        <v>681</v>
      </c>
      <c r="H5447" t="s">
        <v>682</v>
      </c>
      <c r="I5447">
        <v>23.05</v>
      </c>
      <c r="J5447">
        <v>0</v>
      </c>
      <c r="K5447" t="s">
        <v>275</v>
      </c>
      <c r="L5447" t="s">
        <v>34</v>
      </c>
    </row>
    <row r="5448" spans="1:12" x14ac:dyDescent="0.25">
      <c r="A5448">
        <v>91</v>
      </c>
      <c r="B5448" s="93">
        <v>43641</v>
      </c>
      <c r="C5448">
        <v>6</v>
      </c>
      <c r="D5448" t="s">
        <v>92</v>
      </c>
      <c r="E5448">
        <v>2019</v>
      </c>
      <c r="F5448" t="s">
        <v>107</v>
      </c>
      <c r="G5448" t="s">
        <v>65</v>
      </c>
      <c r="H5448" t="s">
        <v>683</v>
      </c>
      <c r="I5448">
        <v>27.4</v>
      </c>
      <c r="J5448">
        <v>0</v>
      </c>
      <c r="K5448" t="s">
        <v>275</v>
      </c>
      <c r="L5448" t="s">
        <v>35</v>
      </c>
    </row>
    <row r="5449" spans="1:12" x14ac:dyDescent="0.25">
      <c r="A5449">
        <v>91</v>
      </c>
      <c r="B5449" s="93">
        <v>43641</v>
      </c>
      <c r="C5449">
        <v>6</v>
      </c>
      <c r="D5449" t="s">
        <v>92</v>
      </c>
      <c r="E5449">
        <v>2019</v>
      </c>
      <c r="F5449" t="s">
        <v>68</v>
      </c>
      <c r="G5449" t="s">
        <v>63</v>
      </c>
      <c r="H5449" t="s">
        <v>683</v>
      </c>
      <c r="I5449">
        <v>44.94</v>
      </c>
      <c r="J5449">
        <v>0</v>
      </c>
      <c r="K5449" t="s">
        <v>275</v>
      </c>
      <c r="L5449" t="s">
        <v>64</v>
      </c>
    </row>
    <row r="5450" spans="1:12" x14ac:dyDescent="0.25">
      <c r="A5450">
        <v>91</v>
      </c>
      <c r="B5450" s="93">
        <v>43641</v>
      </c>
      <c r="C5450">
        <v>6</v>
      </c>
      <c r="D5450" t="s">
        <v>92</v>
      </c>
      <c r="E5450">
        <v>2019</v>
      </c>
      <c r="F5450" t="s">
        <v>84</v>
      </c>
      <c r="G5450" t="s">
        <v>681</v>
      </c>
      <c r="H5450" t="s">
        <v>682</v>
      </c>
      <c r="I5450">
        <v>83.12</v>
      </c>
      <c r="J5450">
        <v>0</v>
      </c>
      <c r="K5450" t="s">
        <v>275</v>
      </c>
      <c r="L5450" t="s">
        <v>34</v>
      </c>
    </row>
    <row r="5451" spans="1:12" x14ac:dyDescent="0.25">
      <c r="A5451">
        <v>91</v>
      </c>
      <c r="B5451" s="93">
        <v>43641</v>
      </c>
      <c r="C5451">
        <v>6</v>
      </c>
      <c r="D5451" t="s">
        <v>92</v>
      </c>
      <c r="E5451">
        <v>2019</v>
      </c>
      <c r="F5451" t="s">
        <v>78</v>
      </c>
      <c r="G5451" t="s">
        <v>63</v>
      </c>
      <c r="H5451" t="s">
        <v>683</v>
      </c>
      <c r="I5451">
        <v>129.75</v>
      </c>
      <c r="J5451">
        <v>0</v>
      </c>
      <c r="K5451" t="s">
        <v>275</v>
      </c>
      <c r="L5451" t="s">
        <v>64</v>
      </c>
    </row>
    <row r="5452" spans="1:12" x14ac:dyDescent="0.25">
      <c r="A5452">
        <v>91</v>
      </c>
      <c r="B5452" s="93">
        <v>43641</v>
      </c>
      <c r="C5452">
        <v>6</v>
      </c>
      <c r="D5452" t="s">
        <v>92</v>
      </c>
      <c r="E5452">
        <v>2019</v>
      </c>
      <c r="F5452" t="s">
        <v>72</v>
      </c>
      <c r="G5452" t="s">
        <v>65</v>
      </c>
      <c r="H5452" t="s">
        <v>683</v>
      </c>
      <c r="I5452">
        <v>205.8</v>
      </c>
      <c r="J5452">
        <v>0</v>
      </c>
      <c r="K5452" t="s">
        <v>275</v>
      </c>
      <c r="L5452" t="s">
        <v>35</v>
      </c>
    </row>
    <row r="5453" spans="1:12" x14ac:dyDescent="0.25">
      <c r="A5453">
        <v>91</v>
      </c>
      <c r="B5453" s="93">
        <v>43641</v>
      </c>
      <c r="C5453">
        <v>6</v>
      </c>
      <c r="D5453" t="s">
        <v>92</v>
      </c>
      <c r="E5453">
        <v>2019</v>
      </c>
      <c r="F5453" t="s">
        <v>75</v>
      </c>
      <c r="G5453" t="s">
        <v>681</v>
      </c>
      <c r="H5453" t="s">
        <v>682</v>
      </c>
      <c r="I5453">
        <v>519.55999999999995</v>
      </c>
      <c r="J5453">
        <v>0</v>
      </c>
      <c r="K5453" t="s">
        <v>275</v>
      </c>
      <c r="L5453" t="s">
        <v>34</v>
      </c>
    </row>
    <row r="5454" spans="1:12" x14ac:dyDescent="0.25">
      <c r="A5454">
        <v>91</v>
      </c>
      <c r="B5454" s="93">
        <v>43641</v>
      </c>
      <c r="C5454">
        <v>6</v>
      </c>
      <c r="D5454" t="s">
        <v>92</v>
      </c>
      <c r="E5454">
        <v>2019</v>
      </c>
      <c r="F5454" t="s">
        <v>81</v>
      </c>
      <c r="G5454" t="s">
        <v>65</v>
      </c>
      <c r="H5454" t="s">
        <v>683</v>
      </c>
      <c r="I5454">
        <v>544.79999999999995</v>
      </c>
      <c r="J5454">
        <v>0</v>
      </c>
      <c r="K5454" t="s">
        <v>275</v>
      </c>
      <c r="L5454" t="s">
        <v>35</v>
      </c>
    </row>
    <row r="5455" spans="1:12" x14ac:dyDescent="0.25">
      <c r="A5455">
        <v>91</v>
      </c>
      <c r="B5455" s="93">
        <v>43641</v>
      </c>
      <c r="C5455">
        <v>6</v>
      </c>
      <c r="D5455" t="s">
        <v>92</v>
      </c>
      <c r="E5455">
        <v>2019</v>
      </c>
      <c r="F5455" t="s">
        <v>80</v>
      </c>
      <c r="G5455" t="s">
        <v>681</v>
      </c>
      <c r="H5455" t="s">
        <v>682</v>
      </c>
      <c r="I5455">
        <v>683.57</v>
      </c>
      <c r="J5455">
        <v>0</v>
      </c>
      <c r="K5455" t="s">
        <v>275</v>
      </c>
      <c r="L5455" t="s">
        <v>34</v>
      </c>
    </row>
    <row r="5456" spans="1:12" x14ac:dyDescent="0.25">
      <c r="A5456">
        <v>91</v>
      </c>
      <c r="B5456" s="93">
        <v>43641</v>
      </c>
      <c r="C5456">
        <v>6</v>
      </c>
      <c r="D5456" t="s">
        <v>92</v>
      </c>
      <c r="E5456">
        <v>2019</v>
      </c>
      <c r="F5456" t="s">
        <v>378</v>
      </c>
      <c r="G5456" t="s">
        <v>65</v>
      </c>
      <c r="H5456" t="s">
        <v>683</v>
      </c>
      <c r="I5456">
        <v>831.18</v>
      </c>
      <c r="J5456">
        <v>0</v>
      </c>
      <c r="K5456" t="s">
        <v>275</v>
      </c>
      <c r="L5456" t="s">
        <v>35</v>
      </c>
    </row>
    <row r="5457" spans="1:12" x14ac:dyDescent="0.25">
      <c r="A5457">
        <v>91</v>
      </c>
      <c r="B5457" s="93">
        <v>43641</v>
      </c>
      <c r="C5457">
        <v>6</v>
      </c>
      <c r="D5457" t="s">
        <v>92</v>
      </c>
      <c r="E5457">
        <v>2019</v>
      </c>
      <c r="F5457" t="s">
        <v>71</v>
      </c>
      <c r="G5457" t="s">
        <v>681</v>
      </c>
      <c r="H5457" t="s">
        <v>682</v>
      </c>
      <c r="I5457">
        <v>910.15</v>
      </c>
      <c r="J5457">
        <v>0</v>
      </c>
      <c r="K5457" t="s">
        <v>275</v>
      </c>
      <c r="L5457" t="s">
        <v>34</v>
      </c>
    </row>
    <row r="5458" spans="1:12" x14ac:dyDescent="0.25">
      <c r="A5458">
        <v>91</v>
      </c>
      <c r="B5458" s="93">
        <v>43641</v>
      </c>
      <c r="C5458">
        <v>6</v>
      </c>
      <c r="D5458" t="s">
        <v>92</v>
      </c>
      <c r="E5458">
        <v>2019</v>
      </c>
      <c r="F5458" t="s">
        <v>68</v>
      </c>
      <c r="G5458" t="s">
        <v>681</v>
      </c>
      <c r="H5458" t="s">
        <v>682</v>
      </c>
      <c r="I5458">
        <v>944.15</v>
      </c>
      <c r="J5458">
        <v>0</v>
      </c>
      <c r="K5458" t="s">
        <v>275</v>
      </c>
      <c r="L5458" t="s">
        <v>34</v>
      </c>
    </row>
    <row r="5459" spans="1:12" x14ac:dyDescent="0.25">
      <c r="A5459">
        <v>91</v>
      </c>
      <c r="B5459" s="93">
        <v>43641</v>
      </c>
      <c r="C5459">
        <v>6</v>
      </c>
      <c r="D5459" t="s">
        <v>92</v>
      </c>
      <c r="E5459">
        <v>2019</v>
      </c>
      <c r="F5459" t="s">
        <v>75</v>
      </c>
      <c r="G5459" t="s">
        <v>65</v>
      </c>
      <c r="H5459" t="s">
        <v>683</v>
      </c>
      <c r="I5459">
        <v>1059.9000000000001</v>
      </c>
      <c r="J5459">
        <v>0</v>
      </c>
      <c r="K5459" t="s">
        <v>275</v>
      </c>
      <c r="L5459" t="s">
        <v>35</v>
      </c>
    </row>
    <row r="5460" spans="1:12" x14ac:dyDescent="0.25">
      <c r="A5460">
        <v>91</v>
      </c>
      <c r="B5460" s="93">
        <v>43641</v>
      </c>
      <c r="C5460">
        <v>6</v>
      </c>
      <c r="D5460" t="s">
        <v>92</v>
      </c>
      <c r="E5460">
        <v>2019</v>
      </c>
      <c r="F5460" t="s">
        <v>79</v>
      </c>
      <c r="G5460" t="s">
        <v>64</v>
      </c>
      <c r="H5460" t="s">
        <v>683</v>
      </c>
      <c r="I5460">
        <v>1379.52</v>
      </c>
      <c r="J5460">
        <v>0</v>
      </c>
      <c r="K5460" t="s">
        <v>275</v>
      </c>
      <c r="L5460" t="s">
        <v>64</v>
      </c>
    </row>
    <row r="5461" spans="1:12" x14ac:dyDescent="0.25">
      <c r="A5461">
        <v>91</v>
      </c>
      <c r="B5461" s="93">
        <v>43641</v>
      </c>
      <c r="C5461">
        <v>6</v>
      </c>
      <c r="D5461" t="s">
        <v>92</v>
      </c>
      <c r="E5461">
        <v>2019</v>
      </c>
      <c r="F5461" t="s">
        <v>76</v>
      </c>
      <c r="G5461" t="s">
        <v>681</v>
      </c>
      <c r="H5461" t="s">
        <v>682</v>
      </c>
      <c r="I5461">
        <v>1553.8</v>
      </c>
      <c r="J5461">
        <v>0</v>
      </c>
      <c r="K5461" t="s">
        <v>275</v>
      </c>
      <c r="L5461" t="s">
        <v>34</v>
      </c>
    </row>
    <row r="5462" spans="1:12" x14ac:dyDescent="0.25">
      <c r="A5462">
        <v>91</v>
      </c>
      <c r="B5462" s="93">
        <v>43642</v>
      </c>
      <c r="C5462">
        <v>6</v>
      </c>
      <c r="D5462" t="s">
        <v>92</v>
      </c>
      <c r="E5462">
        <v>2019</v>
      </c>
      <c r="F5462" t="s">
        <v>83</v>
      </c>
      <c r="G5462" t="s">
        <v>58</v>
      </c>
      <c r="H5462" t="s">
        <v>684</v>
      </c>
      <c r="I5462">
        <v>137.63</v>
      </c>
      <c r="J5462">
        <v>0</v>
      </c>
      <c r="K5462" t="s">
        <v>275</v>
      </c>
      <c r="L5462" t="s">
        <v>222</v>
      </c>
    </row>
    <row r="5463" spans="1:12" x14ac:dyDescent="0.25">
      <c r="A5463">
        <v>91</v>
      </c>
      <c r="B5463" s="93">
        <v>43642</v>
      </c>
      <c r="C5463">
        <v>6</v>
      </c>
      <c r="D5463" t="s">
        <v>92</v>
      </c>
      <c r="E5463">
        <v>2019</v>
      </c>
      <c r="F5463" t="s">
        <v>73</v>
      </c>
      <c r="G5463" t="s">
        <v>65</v>
      </c>
      <c r="H5463" t="s">
        <v>684</v>
      </c>
      <c r="I5463">
        <v>477.97</v>
      </c>
      <c r="J5463">
        <v>0</v>
      </c>
      <c r="K5463" t="s">
        <v>275</v>
      </c>
      <c r="L5463" t="s">
        <v>35</v>
      </c>
    </row>
    <row r="5464" spans="1:12" x14ac:dyDescent="0.25">
      <c r="A5464">
        <v>91</v>
      </c>
      <c r="B5464" s="93">
        <v>43642</v>
      </c>
      <c r="C5464">
        <v>6</v>
      </c>
      <c r="D5464" t="s">
        <v>92</v>
      </c>
      <c r="E5464">
        <v>2019</v>
      </c>
      <c r="F5464" t="s">
        <v>369</v>
      </c>
      <c r="G5464" t="s">
        <v>65</v>
      </c>
      <c r="H5464" t="s">
        <v>684</v>
      </c>
      <c r="I5464">
        <v>2322.9</v>
      </c>
      <c r="J5464">
        <v>0</v>
      </c>
      <c r="K5464" t="s">
        <v>275</v>
      </c>
      <c r="L5464" t="s">
        <v>35</v>
      </c>
    </row>
    <row r="5465" spans="1:12" x14ac:dyDescent="0.25">
      <c r="A5465">
        <v>91</v>
      </c>
      <c r="B5465" s="93">
        <v>43643</v>
      </c>
      <c r="C5465">
        <v>6</v>
      </c>
      <c r="D5465" t="s">
        <v>92</v>
      </c>
      <c r="E5465">
        <v>2019</v>
      </c>
      <c r="F5465" t="s">
        <v>110</v>
      </c>
      <c r="G5465" t="s">
        <v>65</v>
      </c>
      <c r="H5465" t="s">
        <v>685</v>
      </c>
      <c r="I5465">
        <v>5</v>
      </c>
      <c r="J5465">
        <v>0</v>
      </c>
      <c r="K5465" t="s">
        <v>275</v>
      </c>
      <c r="L5465" t="s">
        <v>35</v>
      </c>
    </row>
    <row r="5466" spans="1:12" x14ac:dyDescent="0.25">
      <c r="A5466">
        <v>91</v>
      </c>
      <c r="B5466" s="93">
        <v>43643</v>
      </c>
      <c r="C5466">
        <v>6</v>
      </c>
      <c r="D5466" t="s">
        <v>92</v>
      </c>
      <c r="E5466">
        <v>2019</v>
      </c>
      <c r="F5466" t="s">
        <v>71</v>
      </c>
      <c r="G5466" t="s">
        <v>65</v>
      </c>
      <c r="H5466" t="s">
        <v>685</v>
      </c>
      <c r="I5466">
        <v>9.3800000000000008</v>
      </c>
      <c r="J5466">
        <v>0</v>
      </c>
      <c r="K5466" t="s">
        <v>275</v>
      </c>
      <c r="L5466" t="s">
        <v>35</v>
      </c>
    </row>
    <row r="5467" spans="1:12" x14ac:dyDescent="0.25">
      <c r="A5467">
        <v>91</v>
      </c>
      <c r="B5467" s="93">
        <v>43643</v>
      </c>
      <c r="C5467">
        <v>6</v>
      </c>
      <c r="D5467" t="s">
        <v>92</v>
      </c>
      <c r="E5467">
        <v>2019</v>
      </c>
      <c r="F5467" t="s">
        <v>68</v>
      </c>
      <c r="G5467" t="s">
        <v>36</v>
      </c>
      <c r="H5467" t="s">
        <v>685</v>
      </c>
      <c r="I5467">
        <v>18.690000000000001</v>
      </c>
      <c r="J5467">
        <v>0</v>
      </c>
      <c r="K5467" t="s">
        <v>275</v>
      </c>
      <c r="L5467" t="s">
        <v>222</v>
      </c>
    </row>
    <row r="5468" spans="1:12" x14ac:dyDescent="0.25">
      <c r="A5468">
        <v>91</v>
      </c>
      <c r="B5468" s="93">
        <v>43643</v>
      </c>
      <c r="C5468">
        <v>6</v>
      </c>
      <c r="D5468" t="s">
        <v>92</v>
      </c>
      <c r="E5468">
        <v>2019</v>
      </c>
      <c r="F5468" t="s">
        <v>68</v>
      </c>
      <c r="G5468" t="s">
        <v>64</v>
      </c>
      <c r="H5468" t="s">
        <v>685</v>
      </c>
      <c r="I5468">
        <v>22.5</v>
      </c>
      <c r="J5468">
        <v>0</v>
      </c>
      <c r="K5468" t="s">
        <v>275</v>
      </c>
      <c r="L5468" t="s">
        <v>64</v>
      </c>
    </row>
    <row r="5469" spans="1:12" x14ac:dyDescent="0.25">
      <c r="A5469">
        <v>91</v>
      </c>
      <c r="B5469" s="93">
        <v>43643</v>
      </c>
      <c r="C5469">
        <v>6</v>
      </c>
      <c r="D5469" t="s">
        <v>92</v>
      </c>
      <c r="E5469">
        <v>2019</v>
      </c>
      <c r="F5469" t="s">
        <v>72</v>
      </c>
      <c r="G5469" t="s">
        <v>65</v>
      </c>
      <c r="H5469" t="s">
        <v>685</v>
      </c>
      <c r="I5469">
        <v>25</v>
      </c>
      <c r="J5469">
        <v>0</v>
      </c>
      <c r="K5469" t="s">
        <v>275</v>
      </c>
      <c r="L5469" t="s">
        <v>35</v>
      </c>
    </row>
    <row r="5470" spans="1:12" x14ac:dyDescent="0.25">
      <c r="A5470">
        <v>91</v>
      </c>
      <c r="B5470" s="93">
        <v>43643</v>
      </c>
      <c r="C5470">
        <v>6</v>
      </c>
      <c r="D5470" t="s">
        <v>92</v>
      </c>
      <c r="E5470">
        <v>2019</v>
      </c>
      <c r="F5470" t="s">
        <v>85</v>
      </c>
      <c r="G5470" t="s">
        <v>65</v>
      </c>
      <c r="H5470" t="s">
        <v>685</v>
      </c>
      <c r="I5470">
        <v>32</v>
      </c>
      <c r="J5470">
        <v>0</v>
      </c>
      <c r="K5470" t="s">
        <v>275</v>
      </c>
      <c r="L5470" t="s">
        <v>35</v>
      </c>
    </row>
    <row r="5471" spans="1:12" x14ac:dyDescent="0.25">
      <c r="A5471">
        <v>91</v>
      </c>
      <c r="B5471" s="93">
        <v>43643</v>
      </c>
      <c r="C5471">
        <v>6</v>
      </c>
      <c r="D5471" t="s">
        <v>92</v>
      </c>
      <c r="E5471">
        <v>2019</v>
      </c>
      <c r="F5471" t="s">
        <v>82</v>
      </c>
      <c r="G5471" t="s">
        <v>65</v>
      </c>
      <c r="H5471" t="s">
        <v>685</v>
      </c>
      <c r="I5471">
        <v>56.55</v>
      </c>
      <c r="J5471">
        <v>0</v>
      </c>
      <c r="K5471" t="s">
        <v>275</v>
      </c>
      <c r="L5471" t="s">
        <v>35</v>
      </c>
    </row>
    <row r="5472" spans="1:12" x14ac:dyDescent="0.25">
      <c r="A5472">
        <v>91</v>
      </c>
      <c r="B5472" s="93">
        <v>43643</v>
      </c>
      <c r="C5472">
        <v>6</v>
      </c>
      <c r="D5472" t="s">
        <v>92</v>
      </c>
      <c r="E5472">
        <v>2019</v>
      </c>
      <c r="F5472" t="s">
        <v>75</v>
      </c>
      <c r="G5472" t="s">
        <v>65</v>
      </c>
      <c r="H5472" t="s">
        <v>685</v>
      </c>
      <c r="I5472">
        <v>168</v>
      </c>
      <c r="J5472">
        <v>0</v>
      </c>
      <c r="K5472" t="s">
        <v>275</v>
      </c>
      <c r="L5472" t="s">
        <v>35</v>
      </c>
    </row>
    <row r="5473" spans="1:12" x14ac:dyDescent="0.25">
      <c r="A5473">
        <v>91</v>
      </c>
      <c r="B5473" s="93">
        <v>43643</v>
      </c>
      <c r="C5473">
        <v>6</v>
      </c>
      <c r="D5473" t="s">
        <v>92</v>
      </c>
      <c r="E5473">
        <v>2019</v>
      </c>
      <c r="F5473" t="s">
        <v>369</v>
      </c>
      <c r="G5473" t="s">
        <v>65</v>
      </c>
      <c r="H5473" t="s">
        <v>685</v>
      </c>
      <c r="I5473">
        <v>719.83</v>
      </c>
      <c r="J5473">
        <v>0</v>
      </c>
      <c r="K5473" t="s">
        <v>275</v>
      </c>
      <c r="L5473" t="s">
        <v>35</v>
      </c>
    </row>
    <row r="5474" spans="1:12" x14ac:dyDescent="0.25">
      <c r="A5474">
        <v>91</v>
      </c>
      <c r="B5474" s="93">
        <v>43643</v>
      </c>
      <c r="C5474">
        <v>6</v>
      </c>
      <c r="D5474" t="s">
        <v>92</v>
      </c>
      <c r="E5474">
        <v>2019</v>
      </c>
      <c r="F5474" t="s">
        <v>70</v>
      </c>
      <c r="G5474" t="s">
        <v>66</v>
      </c>
      <c r="H5474" t="s">
        <v>685</v>
      </c>
      <c r="I5474">
        <v>0</v>
      </c>
      <c r="J5474">
        <v>719.44</v>
      </c>
      <c r="K5474" t="s">
        <v>275</v>
      </c>
      <c r="L5474" t="s">
        <v>35</v>
      </c>
    </row>
    <row r="5475" spans="1:12" x14ac:dyDescent="0.25">
      <c r="A5475">
        <v>91</v>
      </c>
      <c r="B5475" s="93">
        <v>43644</v>
      </c>
      <c r="C5475">
        <v>6</v>
      </c>
      <c r="D5475" t="s">
        <v>92</v>
      </c>
      <c r="E5475">
        <v>2019</v>
      </c>
      <c r="F5475" t="s">
        <v>107</v>
      </c>
      <c r="G5475" t="s">
        <v>35</v>
      </c>
      <c r="H5475" t="s">
        <v>687</v>
      </c>
      <c r="I5475">
        <v>123</v>
      </c>
      <c r="J5475">
        <v>0</v>
      </c>
      <c r="K5475" t="s">
        <v>275</v>
      </c>
      <c r="L5475" t="s">
        <v>35</v>
      </c>
    </row>
    <row r="5476" spans="1:12" x14ac:dyDescent="0.25">
      <c r="A5476">
        <v>91</v>
      </c>
      <c r="B5476" s="93">
        <v>43644</v>
      </c>
      <c r="C5476">
        <v>6</v>
      </c>
      <c r="D5476" t="s">
        <v>92</v>
      </c>
      <c r="E5476">
        <v>2019</v>
      </c>
      <c r="F5476" t="s">
        <v>543</v>
      </c>
      <c r="G5476" t="s">
        <v>63</v>
      </c>
      <c r="H5476" t="s">
        <v>687</v>
      </c>
      <c r="I5476">
        <v>1000</v>
      </c>
      <c r="J5476">
        <v>0</v>
      </c>
      <c r="K5476" t="s">
        <v>275</v>
      </c>
      <c r="L5476" t="s">
        <v>64</v>
      </c>
    </row>
    <row r="5477" spans="1:12" x14ac:dyDescent="0.25">
      <c r="A5477">
        <v>91</v>
      </c>
      <c r="B5477" s="93">
        <v>43644</v>
      </c>
      <c r="C5477">
        <v>6</v>
      </c>
      <c r="D5477" t="s">
        <v>92</v>
      </c>
      <c r="E5477">
        <v>2019</v>
      </c>
      <c r="F5477" t="s">
        <v>369</v>
      </c>
      <c r="G5477" t="s">
        <v>66</v>
      </c>
      <c r="H5477" t="s">
        <v>687</v>
      </c>
      <c r="I5477">
        <v>0</v>
      </c>
      <c r="J5477">
        <v>382.02</v>
      </c>
      <c r="K5477" t="s">
        <v>275</v>
      </c>
      <c r="L5477" t="s">
        <v>35</v>
      </c>
    </row>
    <row r="5478" spans="1:12" x14ac:dyDescent="0.25">
      <c r="A5478">
        <v>95</v>
      </c>
      <c r="B5478" s="93">
        <v>43259</v>
      </c>
      <c r="C5478">
        <v>6</v>
      </c>
      <c r="D5478" t="s">
        <v>92</v>
      </c>
      <c r="E5478">
        <v>2018</v>
      </c>
      <c r="F5478" t="s">
        <v>21</v>
      </c>
      <c r="G5478" t="s">
        <v>36</v>
      </c>
      <c r="H5478" t="s">
        <v>299</v>
      </c>
      <c r="I5478">
        <v>8</v>
      </c>
      <c r="J5478">
        <v>0</v>
      </c>
      <c r="K5478" t="s">
        <v>276</v>
      </c>
      <c r="L5478" t="s">
        <v>222</v>
      </c>
    </row>
    <row r="5479" spans="1:12" x14ac:dyDescent="0.25">
      <c r="A5479">
        <v>95</v>
      </c>
      <c r="B5479" s="93">
        <v>43260</v>
      </c>
      <c r="C5479">
        <v>6</v>
      </c>
      <c r="D5479" t="s">
        <v>92</v>
      </c>
      <c r="E5479">
        <v>2018</v>
      </c>
      <c r="F5479" t="s">
        <v>22</v>
      </c>
      <c r="G5479" t="s">
        <v>300</v>
      </c>
      <c r="H5479" t="s">
        <v>301</v>
      </c>
      <c r="I5479">
        <v>21.26</v>
      </c>
      <c r="J5479">
        <v>0</v>
      </c>
      <c r="K5479" t="s">
        <v>276</v>
      </c>
      <c r="L5479" t="s">
        <v>34</v>
      </c>
    </row>
    <row r="5480" spans="1:12" x14ac:dyDescent="0.25">
      <c r="A5480">
        <v>95</v>
      </c>
      <c r="B5480" s="93">
        <v>43260</v>
      </c>
      <c r="C5480">
        <v>6</v>
      </c>
      <c r="D5480" t="s">
        <v>92</v>
      </c>
      <c r="E5480">
        <v>2018</v>
      </c>
      <c r="F5480" t="s">
        <v>23</v>
      </c>
      <c r="G5480" t="s">
        <v>300</v>
      </c>
      <c r="H5480" t="s">
        <v>301</v>
      </c>
      <c r="I5480">
        <v>33.51</v>
      </c>
      <c r="J5480">
        <v>0</v>
      </c>
      <c r="K5480" t="s">
        <v>276</v>
      </c>
      <c r="L5480" t="s">
        <v>34</v>
      </c>
    </row>
    <row r="5481" spans="1:12" x14ac:dyDescent="0.25">
      <c r="A5481">
        <v>95</v>
      </c>
      <c r="B5481" s="93">
        <v>43260</v>
      </c>
      <c r="C5481">
        <v>6</v>
      </c>
      <c r="D5481" t="s">
        <v>92</v>
      </c>
      <c r="E5481">
        <v>2018</v>
      </c>
      <c r="F5481" t="s">
        <v>21</v>
      </c>
      <c r="G5481" t="s">
        <v>300</v>
      </c>
      <c r="H5481" t="s">
        <v>301</v>
      </c>
      <c r="I5481">
        <v>111.6</v>
      </c>
      <c r="J5481">
        <v>0</v>
      </c>
      <c r="K5481" t="s">
        <v>276</v>
      </c>
      <c r="L5481" t="s">
        <v>34</v>
      </c>
    </row>
    <row r="5482" spans="1:12" x14ac:dyDescent="0.25">
      <c r="A5482">
        <v>95</v>
      </c>
      <c r="B5482" s="93">
        <v>43271</v>
      </c>
      <c r="C5482">
        <v>6</v>
      </c>
      <c r="D5482" t="s">
        <v>92</v>
      </c>
      <c r="E5482">
        <v>2018</v>
      </c>
      <c r="F5482" t="s">
        <v>21</v>
      </c>
      <c r="G5482" t="s">
        <v>36</v>
      </c>
      <c r="H5482" t="s">
        <v>316</v>
      </c>
      <c r="I5482">
        <v>16</v>
      </c>
      <c r="J5482">
        <v>0</v>
      </c>
      <c r="K5482" t="s">
        <v>276</v>
      </c>
      <c r="L5482" t="s">
        <v>222</v>
      </c>
    </row>
    <row r="5483" spans="1:12" x14ac:dyDescent="0.25">
      <c r="A5483">
        <v>95</v>
      </c>
      <c r="B5483" s="93">
        <v>43276</v>
      </c>
      <c r="C5483">
        <v>6</v>
      </c>
      <c r="D5483" t="s">
        <v>92</v>
      </c>
      <c r="E5483">
        <v>2018</v>
      </c>
      <c r="F5483" t="s">
        <v>22</v>
      </c>
      <c r="G5483" t="s">
        <v>323</v>
      </c>
      <c r="H5483" t="s">
        <v>324</v>
      </c>
      <c r="I5483">
        <v>13.04</v>
      </c>
      <c r="J5483">
        <v>0</v>
      </c>
      <c r="K5483" t="s">
        <v>276</v>
      </c>
      <c r="L5483" t="s">
        <v>34</v>
      </c>
    </row>
    <row r="5484" spans="1:12" x14ac:dyDescent="0.25">
      <c r="A5484">
        <v>95</v>
      </c>
      <c r="B5484" s="93">
        <v>43276</v>
      </c>
      <c r="C5484">
        <v>6</v>
      </c>
      <c r="D5484" t="s">
        <v>92</v>
      </c>
      <c r="E5484">
        <v>2018</v>
      </c>
      <c r="F5484" t="s">
        <v>21</v>
      </c>
      <c r="G5484" t="s">
        <v>323</v>
      </c>
      <c r="H5484" t="s">
        <v>324</v>
      </c>
      <c r="I5484">
        <v>43.04</v>
      </c>
      <c r="J5484">
        <v>0</v>
      </c>
      <c r="K5484" t="s">
        <v>276</v>
      </c>
      <c r="L5484" t="s">
        <v>34</v>
      </c>
    </row>
    <row r="5485" spans="1:12" x14ac:dyDescent="0.25">
      <c r="A5485">
        <v>95</v>
      </c>
      <c r="B5485" s="93">
        <v>43279</v>
      </c>
      <c r="C5485">
        <v>6</v>
      </c>
      <c r="D5485" t="s">
        <v>92</v>
      </c>
      <c r="E5485">
        <v>2018</v>
      </c>
      <c r="F5485" t="s">
        <v>23</v>
      </c>
      <c r="G5485" t="s">
        <v>64</v>
      </c>
      <c r="H5485" t="s">
        <v>329</v>
      </c>
      <c r="I5485">
        <v>125.24</v>
      </c>
      <c r="J5485">
        <v>0</v>
      </c>
      <c r="K5485" t="s">
        <v>276</v>
      </c>
      <c r="L5485" t="s">
        <v>64</v>
      </c>
    </row>
    <row r="5486" spans="1:12" x14ac:dyDescent="0.25">
      <c r="A5486">
        <v>95</v>
      </c>
      <c r="B5486" s="93">
        <v>43617</v>
      </c>
      <c r="C5486">
        <v>6</v>
      </c>
      <c r="D5486" t="s">
        <v>92</v>
      </c>
      <c r="E5486">
        <v>2019</v>
      </c>
      <c r="F5486" t="s">
        <v>22</v>
      </c>
      <c r="G5486" t="s">
        <v>36</v>
      </c>
      <c r="H5486" t="s">
        <v>655</v>
      </c>
      <c r="I5486">
        <v>16</v>
      </c>
      <c r="J5486">
        <v>0</v>
      </c>
      <c r="K5486" t="s">
        <v>276</v>
      </c>
      <c r="L5486" t="s">
        <v>222</v>
      </c>
    </row>
    <row r="5487" spans="1:12" x14ac:dyDescent="0.25">
      <c r="A5487">
        <v>95</v>
      </c>
      <c r="B5487" s="93">
        <v>43626</v>
      </c>
      <c r="C5487">
        <v>6</v>
      </c>
      <c r="D5487" t="s">
        <v>92</v>
      </c>
      <c r="E5487">
        <v>2019</v>
      </c>
      <c r="F5487" t="s">
        <v>21</v>
      </c>
      <c r="G5487" t="s">
        <v>666</v>
      </c>
      <c r="H5487" t="s">
        <v>667</v>
      </c>
      <c r="I5487">
        <v>9.5500000000000007</v>
      </c>
      <c r="J5487">
        <v>0</v>
      </c>
      <c r="K5487" t="s">
        <v>276</v>
      </c>
      <c r="L5487" t="s">
        <v>34</v>
      </c>
    </row>
    <row r="5488" spans="1:12" x14ac:dyDescent="0.25">
      <c r="A5488">
        <v>95</v>
      </c>
      <c r="B5488" s="93">
        <v>43626</v>
      </c>
      <c r="C5488">
        <v>6</v>
      </c>
      <c r="D5488" t="s">
        <v>92</v>
      </c>
      <c r="E5488">
        <v>2019</v>
      </c>
      <c r="F5488" t="s">
        <v>23</v>
      </c>
      <c r="G5488" t="s">
        <v>666</v>
      </c>
      <c r="H5488" t="s">
        <v>667</v>
      </c>
      <c r="I5488">
        <v>42.39</v>
      </c>
      <c r="J5488">
        <v>0</v>
      </c>
      <c r="K5488" t="s">
        <v>276</v>
      </c>
      <c r="L5488" t="s">
        <v>34</v>
      </c>
    </row>
    <row r="5489" spans="1:12" x14ac:dyDescent="0.25">
      <c r="A5489">
        <v>95</v>
      </c>
      <c r="B5489" s="93">
        <v>43626</v>
      </c>
      <c r="C5489">
        <v>6</v>
      </c>
      <c r="D5489" t="s">
        <v>92</v>
      </c>
      <c r="E5489">
        <v>2019</v>
      </c>
      <c r="F5489" t="s">
        <v>23</v>
      </c>
      <c r="G5489" t="s">
        <v>58</v>
      </c>
      <c r="H5489" t="s">
        <v>665</v>
      </c>
      <c r="I5489">
        <v>67.5</v>
      </c>
      <c r="J5489">
        <v>0</v>
      </c>
      <c r="K5489" t="s">
        <v>276</v>
      </c>
      <c r="L5489" t="s">
        <v>222</v>
      </c>
    </row>
    <row r="5490" spans="1:12" x14ac:dyDescent="0.25">
      <c r="A5490">
        <v>95</v>
      </c>
      <c r="B5490" s="93">
        <v>43626</v>
      </c>
      <c r="C5490">
        <v>6</v>
      </c>
      <c r="D5490" t="s">
        <v>92</v>
      </c>
      <c r="E5490">
        <v>2019</v>
      </c>
      <c r="F5490" t="s">
        <v>23</v>
      </c>
      <c r="G5490" t="s">
        <v>63</v>
      </c>
      <c r="H5490" t="s">
        <v>665</v>
      </c>
      <c r="I5490">
        <v>99.22</v>
      </c>
      <c r="J5490">
        <v>0</v>
      </c>
      <c r="K5490" t="s">
        <v>276</v>
      </c>
      <c r="L5490" t="s">
        <v>64</v>
      </c>
    </row>
    <row r="5491" spans="1:12" x14ac:dyDescent="0.25">
      <c r="A5491">
        <v>95</v>
      </c>
      <c r="B5491" s="93">
        <v>43630</v>
      </c>
      <c r="C5491">
        <v>6</v>
      </c>
      <c r="D5491" t="s">
        <v>92</v>
      </c>
      <c r="E5491">
        <v>2019</v>
      </c>
      <c r="F5491" t="s">
        <v>21</v>
      </c>
      <c r="G5491" t="s">
        <v>36</v>
      </c>
      <c r="H5491" t="s">
        <v>672</v>
      </c>
      <c r="I5491">
        <v>24</v>
      </c>
      <c r="J5491">
        <v>0</v>
      </c>
      <c r="K5491" t="s">
        <v>276</v>
      </c>
      <c r="L5491" t="s">
        <v>222</v>
      </c>
    </row>
    <row r="5492" spans="1:12" x14ac:dyDescent="0.25">
      <c r="A5492">
        <v>95</v>
      </c>
      <c r="B5492" s="93">
        <v>43633</v>
      </c>
      <c r="C5492">
        <v>6</v>
      </c>
      <c r="D5492" t="s">
        <v>92</v>
      </c>
      <c r="E5492">
        <v>2019</v>
      </c>
      <c r="F5492" t="s">
        <v>23</v>
      </c>
      <c r="G5492" t="s">
        <v>58</v>
      </c>
      <c r="H5492" t="s">
        <v>674</v>
      </c>
      <c r="I5492">
        <v>22.07</v>
      </c>
      <c r="J5492">
        <v>0</v>
      </c>
      <c r="K5492" t="s">
        <v>276</v>
      </c>
      <c r="L5492" t="s">
        <v>222</v>
      </c>
    </row>
    <row r="5493" spans="1:12" x14ac:dyDescent="0.25">
      <c r="A5493">
        <v>95</v>
      </c>
      <c r="B5493" s="93">
        <v>43634</v>
      </c>
      <c r="C5493">
        <v>6</v>
      </c>
      <c r="D5493" t="s">
        <v>92</v>
      </c>
      <c r="E5493">
        <v>2019</v>
      </c>
      <c r="F5493" t="s">
        <v>21</v>
      </c>
      <c r="G5493" t="s">
        <v>36</v>
      </c>
      <c r="H5493" t="s">
        <v>675</v>
      </c>
      <c r="I5493">
        <v>16</v>
      </c>
      <c r="J5493">
        <v>0</v>
      </c>
      <c r="K5493" t="s">
        <v>276</v>
      </c>
      <c r="L5493" t="s">
        <v>222</v>
      </c>
    </row>
    <row r="5494" spans="1:12" x14ac:dyDescent="0.25">
      <c r="A5494">
        <v>95</v>
      </c>
      <c r="B5494" s="93">
        <v>43641</v>
      </c>
      <c r="C5494">
        <v>6</v>
      </c>
      <c r="D5494" t="s">
        <v>92</v>
      </c>
      <c r="E5494">
        <v>2019</v>
      </c>
      <c r="F5494" t="s">
        <v>21</v>
      </c>
      <c r="G5494" t="s">
        <v>681</v>
      </c>
      <c r="H5494" t="s">
        <v>682</v>
      </c>
      <c r="I5494">
        <v>32.5</v>
      </c>
      <c r="J5494">
        <v>0</v>
      </c>
      <c r="K5494" t="s">
        <v>276</v>
      </c>
      <c r="L5494" t="s">
        <v>34</v>
      </c>
    </row>
    <row r="5495" spans="1:12" x14ac:dyDescent="0.25">
      <c r="A5495">
        <v>95</v>
      </c>
      <c r="B5495" s="93">
        <v>43641</v>
      </c>
      <c r="C5495">
        <v>6</v>
      </c>
      <c r="D5495" t="s">
        <v>92</v>
      </c>
      <c r="E5495">
        <v>2019</v>
      </c>
      <c r="F5495" t="s">
        <v>22</v>
      </c>
      <c r="G5495" t="s">
        <v>681</v>
      </c>
      <c r="H5495" t="s">
        <v>682</v>
      </c>
      <c r="I5495">
        <v>81.11</v>
      </c>
      <c r="J5495">
        <v>0</v>
      </c>
      <c r="K5495" t="s">
        <v>276</v>
      </c>
      <c r="L5495" t="s">
        <v>34</v>
      </c>
    </row>
    <row r="5496" spans="1:12" x14ac:dyDescent="0.25">
      <c r="A5496">
        <v>97</v>
      </c>
      <c r="B5496" s="93">
        <v>43252</v>
      </c>
      <c r="C5496">
        <v>6</v>
      </c>
      <c r="D5496" t="s">
        <v>92</v>
      </c>
      <c r="E5496">
        <v>2018</v>
      </c>
      <c r="F5496" t="s">
        <v>21</v>
      </c>
      <c r="G5496" t="s">
        <v>36</v>
      </c>
      <c r="H5496" t="s">
        <v>289</v>
      </c>
      <c r="I5496">
        <v>56</v>
      </c>
      <c r="J5496">
        <v>0</v>
      </c>
      <c r="K5496" t="s">
        <v>277</v>
      </c>
      <c r="L5496" t="s">
        <v>222</v>
      </c>
    </row>
    <row r="5497" spans="1:12" x14ac:dyDescent="0.25">
      <c r="A5497">
        <v>97</v>
      </c>
      <c r="B5497" s="93">
        <v>43256</v>
      </c>
      <c r="C5497">
        <v>6</v>
      </c>
      <c r="D5497" t="s">
        <v>92</v>
      </c>
      <c r="E5497">
        <v>2018</v>
      </c>
      <c r="F5497" t="s">
        <v>21</v>
      </c>
      <c r="G5497" t="s">
        <v>36</v>
      </c>
      <c r="H5497" t="s">
        <v>293</v>
      </c>
      <c r="I5497">
        <v>16</v>
      </c>
      <c r="J5497">
        <v>0</v>
      </c>
      <c r="K5497" t="s">
        <v>277</v>
      </c>
      <c r="L5497" t="s">
        <v>222</v>
      </c>
    </row>
    <row r="5498" spans="1:12" x14ac:dyDescent="0.25">
      <c r="A5498">
        <v>97</v>
      </c>
      <c r="B5498" s="93">
        <v>43259</v>
      </c>
      <c r="C5498">
        <v>6</v>
      </c>
      <c r="D5498" t="s">
        <v>92</v>
      </c>
      <c r="E5498">
        <v>2018</v>
      </c>
      <c r="F5498" t="s">
        <v>21</v>
      </c>
      <c r="G5498" t="s">
        <v>36</v>
      </c>
      <c r="H5498" t="s">
        <v>299</v>
      </c>
      <c r="I5498">
        <v>16</v>
      </c>
      <c r="J5498">
        <v>0</v>
      </c>
      <c r="K5498" t="s">
        <v>277</v>
      </c>
      <c r="L5498" t="s">
        <v>222</v>
      </c>
    </row>
    <row r="5499" spans="1:12" x14ac:dyDescent="0.25">
      <c r="A5499">
        <v>97</v>
      </c>
      <c r="B5499" s="93">
        <v>43260</v>
      </c>
      <c r="C5499">
        <v>6</v>
      </c>
      <c r="D5499" t="s">
        <v>92</v>
      </c>
      <c r="E5499">
        <v>2018</v>
      </c>
      <c r="F5499" t="s">
        <v>21</v>
      </c>
      <c r="G5499" t="s">
        <v>300</v>
      </c>
      <c r="H5499" t="s">
        <v>301</v>
      </c>
      <c r="I5499">
        <v>426.16</v>
      </c>
      <c r="J5499">
        <v>0</v>
      </c>
      <c r="K5499" t="s">
        <v>277</v>
      </c>
      <c r="L5499" t="s">
        <v>34</v>
      </c>
    </row>
    <row r="5500" spans="1:12" x14ac:dyDescent="0.25">
      <c r="A5500">
        <v>97</v>
      </c>
      <c r="B5500" s="93">
        <v>43264</v>
      </c>
      <c r="C5500">
        <v>6</v>
      </c>
      <c r="D5500" t="s">
        <v>92</v>
      </c>
      <c r="E5500">
        <v>2018</v>
      </c>
      <c r="F5500" t="s">
        <v>22</v>
      </c>
      <c r="G5500" t="s">
        <v>36</v>
      </c>
      <c r="H5500" t="s">
        <v>305</v>
      </c>
      <c r="I5500">
        <v>8</v>
      </c>
      <c r="J5500">
        <v>0</v>
      </c>
      <c r="K5500" t="s">
        <v>277</v>
      </c>
      <c r="L5500" t="s">
        <v>222</v>
      </c>
    </row>
    <row r="5501" spans="1:12" x14ac:dyDescent="0.25">
      <c r="A5501">
        <v>97</v>
      </c>
      <c r="B5501" s="93">
        <v>43264</v>
      </c>
      <c r="C5501">
        <v>6</v>
      </c>
      <c r="D5501" t="s">
        <v>92</v>
      </c>
      <c r="E5501">
        <v>2018</v>
      </c>
      <c r="F5501" t="s">
        <v>21</v>
      </c>
      <c r="G5501" t="s">
        <v>36</v>
      </c>
      <c r="H5501" t="s">
        <v>305</v>
      </c>
      <c r="I5501">
        <v>40</v>
      </c>
      <c r="J5501">
        <v>0</v>
      </c>
      <c r="K5501" t="s">
        <v>277</v>
      </c>
      <c r="L5501" t="s">
        <v>222</v>
      </c>
    </row>
    <row r="5502" spans="1:12" x14ac:dyDescent="0.25">
      <c r="A5502">
        <v>97</v>
      </c>
      <c r="B5502" s="93">
        <v>43266</v>
      </c>
      <c r="C5502">
        <v>6</v>
      </c>
      <c r="D5502" t="s">
        <v>92</v>
      </c>
      <c r="E5502">
        <v>2018</v>
      </c>
      <c r="F5502" t="s">
        <v>21</v>
      </c>
      <c r="G5502" t="s">
        <v>36</v>
      </c>
      <c r="H5502" t="s">
        <v>308</v>
      </c>
      <c r="I5502">
        <v>8</v>
      </c>
      <c r="J5502">
        <v>0</v>
      </c>
      <c r="K5502" t="s">
        <v>277</v>
      </c>
      <c r="L5502" t="s">
        <v>222</v>
      </c>
    </row>
    <row r="5503" spans="1:12" x14ac:dyDescent="0.25">
      <c r="A5503">
        <v>97</v>
      </c>
      <c r="B5503" s="93">
        <v>43266</v>
      </c>
      <c r="C5503">
        <v>6</v>
      </c>
      <c r="D5503" t="s">
        <v>92</v>
      </c>
      <c r="E5503">
        <v>2018</v>
      </c>
      <c r="F5503" t="s">
        <v>22</v>
      </c>
      <c r="G5503" t="s">
        <v>36</v>
      </c>
      <c r="H5503" t="s">
        <v>308</v>
      </c>
      <c r="I5503">
        <v>8</v>
      </c>
      <c r="J5503">
        <v>0</v>
      </c>
      <c r="K5503" t="s">
        <v>277</v>
      </c>
      <c r="L5503" t="s">
        <v>222</v>
      </c>
    </row>
    <row r="5504" spans="1:12" x14ac:dyDescent="0.25">
      <c r="A5504">
        <v>97</v>
      </c>
      <c r="B5504" s="93">
        <v>43271</v>
      </c>
      <c r="C5504">
        <v>6</v>
      </c>
      <c r="D5504" t="s">
        <v>92</v>
      </c>
      <c r="E5504">
        <v>2018</v>
      </c>
      <c r="F5504" t="s">
        <v>23</v>
      </c>
      <c r="G5504" t="s">
        <v>36</v>
      </c>
      <c r="H5504" t="s">
        <v>316</v>
      </c>
      <c r="I5504">
        <v>8</v>
      </c>
      <c r="J5504">
        <v>0</v>
      </c>
      <c r="K5504" t="s">
        <v>277</v>
      </c>
      <c r="L5504" t="s">
        <v>222</v>
      </c>
    </row>
    <row r="5505" spans="1:12" x14ac:dyDescent="0.25">
      <c r="A5505">
        <v>97</v>
      </c>
      <c r="B5505" s="93">
        <v>43271</v>
      </c>
      <c r="C5505">
        <v>6</v>
      </c>
      <c r="D5505" t="s">
        <v>92</v>
      </c>
      <c r="E5505">
        <v>2018</v>
      </c>
      <c r="F5505" t="s">
        <v>21</v>
      </c>
      <c r="G5505" t="s">
        <v>36</v>
      </c>
      <c r="H5505" t="s">
        <v>316</v>
      </c>
      <c r="I5505">
        <v>72</v>
      </c>
      <c r="J5505">
        <v>0</v>
      </c>
      <c r="K5505" t="s">
        <v>277</v>
      </c>
      <c r="L5505" t="s">
        <v>222</v>
      </c>
    </row>
    <row r="5506" spans="1:12" x14ac:dyDescent="0.25">
      <c r="A5506">
        <v>97</v>
      </c>
      <c r="B5506" s="93">
        <v>43272</v>
      </c>
      <c r="C5506">
        <v>6</v>
      </c>
      <c r="D5506" t="s">
        <v>92</v>
      </c>
      <c r="E5506">
        <v>2018</v>
      </c>
      <c r="F5506" t="s">
        <v>22</v>
      </c>
      <c r="G5506" t="s">
        <v>36</v>
      </c>
      <c r="H5506" t="s">
        <v>317</v>
      </c>
      <c r="I5506">
        <v>8</v>
      </c>
      <c r="J5506">
        <v>0</v>
      </c>
      <c r="K5506" t="s">
        <v>277</v>
      </c>
      <c r="L5506" t="s">
        <v>222</v>
      </c>
    </row>
    <row r="5507" spans="1:12" x14ac:dyDescent="0.25">
      <c r="A5507">
        <v>97</v>
      </c>
      <c r="B5507" s="93">
        <v>43272</v>
      </c>
      <c r="C5507">
        <v>6</v>
      </c>
      <c r="D5507" t="s">
        <v>92</v>
      </c>
      <c r="E5507">
        <v>2018</v>
      </c>
      <c r="F5507" t="s">
        <v>21</v>
      </c>
      <c r="G5507" t="s">
        <v>36</v>
      </c>
      <c r="H5507" t="s">
        <v>317</v>
      </c>
      <c r="I5507">
        <v>16</v>
      </c>
      <c r="J5507">
        <v>0</v>
      </c>
      <c r="K5507" t="s">
        <v>277</v>
      </c>
      <c r="L5507" t="s">
        <v>222</v>
      </c>
    </row>
    <row r="5508" spans="1:12" x14ac:dyDescent="0.25">
      <c r="A5508">
        <v>97</v>
      </c>
      <c r="B5508" s="93">
        <v>43276</v>
      </c>
      <c r="C5508">
        <v>6</v>
      </c>
      <c r="D5508" t="s">
        <v>92</v>
      </c>
      <c r="E5508">
        <v>2018</v>
      </c>
      <c r="F5508" t="s">
        <v>22</v>
      </c>
      <c r="G5508" t="s">
        <v>36</v>
      </c>
      <c r="H5508" t="s">
        <v>322</v>
      </c>
      <c r="I5508">
        <v>8</v>
      </c>
      <c r="J5508">
        <v>0</v>
      </c>
      <c r="K5508" t="s">
        <v>277</v>
      </c>
      <c r="L5508" t="s">
        <v>222</v>
      </c>
    </row>
    <row r="5509" spans="1:12" x14ac:dyDescent="0.25">
      <c r="A5509">
        <v>97</v>
      </c>
      <c r="B5509" s="93">
        <v>43276</v>
      </c>
      <c r="C5509">
        <v>6</v>
      </c>
      <c r="D5509" t="s">
        <v>92</v>
      </c>
      <c r="E5509">
        <v>2018</v>
      </c>
      <c r="F5509" t="s">
        <v>21</v>
      </c>
      <c r="G5509" t="s">
        <v>36</v>
      </c>
      <c r="H5509" t="s">
        <v>322</v>
      </c>
      <c r="I5509">
        <v>16</v>
      </c>
      <c r="J5509">
        <v>0</v>
      </c>
      <c r="K5509" t="s">
        <v>277</v>
      </c>
      <c r="L5509" t="s">
        <v>222</v>
      </c>
    </row>
    <row r="5510" spans="1:12" x14ac:dyDescent="0.25">
      <c r="A5510">
        <v>97</v>
      </c>
      <c r="B5510" s="93">
        <v>43276</v>
      </c>
      <c r="C5510">
        <v>6</v>
      </c>
      <c r="D5510" t="s">
        <v>92</v>
      </c>
      <c r="E5510">
        <v>2018</v>
      </c>
      <c r="F5510" t="s">
        <v>21</v>
      </c>
      <c r="G5510" t="s">
        <v>323</v>
      </c>
      <c r="H5510" t="s">
        <v>324</v>
      </c>
      <c r="I5510">
        <v>422.74</v>
      </c>
      <c r="J5510">
        <v>0</v>
      </c>
      <c r="K5510" t="s">
        <v>277</v>
      </c>
      <c r="L5510" t="s">
        <v>34</v>
      </c>
    </row>
    <row r="5511" spans="1:12" x14ac:dyDescent="0.25">
      <c r="A5511">
        <v>97</v>
      </c>
      <c r="B5511" s="93">
        <v>43277</v>
      </c>
      <c r="C5511">
        <v>6</v>
      </c>
      <c r="D5511" t="s">
        <v>92</v>
      </c>
      <c r="E5511">
        <v>2018</v>
      </c>
      <c r="F5511" t="s">
        <v>22</v>
      </c>
      <c r="G5511" t="s">
        <v>36</v>
      </c>
      <c r="H5511" t="s">
        <v>326</v>
      </c>
      <c r="I5511">
        <v>8</v>
      </c>
      <c r="J5511">
        <v>0</v>
      </c>
      <c r="K5511" t="s">
        <v>277</v>
      </c>
      <c r="L5511" t="s">
        <v>222</v>
      </c>
    </row>
    <row r="5512" spans="1:12" x14ac:dyDescent="0.25">
      <c r="A5512">
        <v>97</v>
      </c>
      <c r="B5512" s="93">
        <v>43277</v>
      </c>
      <c r="C5512">
        <v>6</v>
      </c>
      <c r="D5512" t="s">
        <v>92</v>
      </c>
      <c r="E5512">
        <v>2018</v>
      </c>
      <c r="F5512" t="s">
        <v>21</v>
      </c>
      <c r="G5512" t="s">
        <v>36</v>
      </c>
      <c r="H5512" t="s">
        <v>326</v>
      </c>
      <c r="I5512">
        <v>24</v>
      </c>
      <c r="J5512">
        <v>0</v>
      </c>
      <c r="K5512" t="s">
        <v>277</v>
      </c>
      <c r="L5512" t="s">
        <v>222</v>
      </c>
    </row>
    <row r="5513" spans="1:12" x14ac:dyDescent="0.25">
      <c r="A5513">
        <v>97</v>
      </c>
      <c r="B5513" s="93">
        <v>43279</v>
      </c>
      <c r="C5513">
        <v>6</v>
      </c>
      <c r="D5513" t="s">
        <v>92</v>
      </c>
      <c r="E5513">
        <v>2018</v>
      </c>
      <c r="F5513" t="s">
        <v>21</v>
      </c>
      <c r="G5513" t="s">
        <v>36</v>
      </c>
      <c r="H5513" t="s">
        <v>329</v>
      </c>
      <c r="I5513">
        <v>24</v>
      </c>
      <c r="J5513">
        <v>0</v>
      </c>
      <c r="K5513" t="s">
        <v>277</v>
      </c>
      <c r="L5513" t="s">
        <v>222</v>
      </c>
    </row>
    <row r="5514" spans="1:12" x14ac:dyDescent="0.25">
      <c r="A5514">
        <v>97</v>
      </c>
      <c r="B5514" s="93">
        <v>43280</v>
      </c>
      <c r="C5514">
        <v>6</v>
      </c>
      <c r="D5514" t="s">
        <v>92</v>
      </c>
      <c r="E5514">
        <v>2018</v>
      </c>
      <c r="F5514" t="s">
        <v>21</v>
      </c>
      <c r="G5514" t="s">
        <v>36</v>
      </c>
      <c r="H5514" t="s">
        <v>330</v>
      </c>
      <c r="I5514">
        <v>8</v>
      </c>
      <c r="J5514">
        <v>0</v>
      </c>
      <c r="K5514" t="s">
        <v>277</v>
      </c>
      <c r="L5514" t="s">
        <v>222</v>
      </c>
    </row>
    <row r="5515" spans="1:12" x14ac:dyDescent="0.25">
      <c r="A5515">
        <v>97</v>
      </c>
      <c r="B5515" s="93">
        <v>43617</v>
      </c>
      <c r="C5515">
        <v>6</v>
      </c>
      <c r="D5515" t="s">
        <v>92</v>
      </c>
      <c r="E5515">
        <v>2019</v>
      </c>
      <c r="F5515" t="s">
        <v>21</v>
      </c>
      <c r="G5515" t="s">
        <v>36</v>
      </c>
      <c r="H5515" t="s">
        <v>655</v>
      </c>
      <c r="I5515">
        <v>72</v>
      </c>
      <c r="J5515">
        <v>0</v>
      </c>
      <c r="K5515" t="s">
        <v>277</v>
      </c>
      <c r="L5515" t="s">
        <v>222</v>
      </c>
    </row>
    <row r="5516" spans="1:12" x14ac:dyDescent="0.25">
      <c r="A5516">
        <v>97</v>
      </c>
      <c r="B5516" s="93">
        <v>43623</v>
      </c>
      <c r="C5516">
        <v>6</v>
      </c>
      <c r="D5516" t="s">
        <v>92</v>
      </c>
      <c r="E5516">
        <v>2019</v>
      </c>
      <c r="F5516" t="s">
        <v>21</v>
      </c>
      <c r="G5516" t="s">
        <v>36</v>
      </c>
      <c r="H5516" t="s">
        <v>663</v>
      </c>
      <c r="I5516">
        <v>48</v>
      </c>
      <c r="J5516">
        <v>0</v>
      </c>
      <c r="K5516" t="s">
        <v>277</v>
      </c>
      <c r="L5516" t="s">
        <v>222</v>
      </c>
    </row>
    <row r="5517" spans="1:12" x14ac:dyDescent="0.25">
      <c r="A5517">
        <v>97</v>
      </c>
      <c r="B5517" s="93">
        <v>43624</v>
      </c>
      <c r="C5517">
        <v>6</v>
      </c>
      <c r="D5517" t="s">
        <v>92</v>
      </c>
      <c r="E5517">
        <v>2019</v>
      </c>
      <c r="F5517" t="s">
        <v>21</v>
      </c>
      <c r="G5517" t="s">
        <v>36</v>
      </c>
      <c r="H5517" t="s">
        <v>664</v>
      </c>
      <c r="I5517">
        <v>8</v>
      </c>
      <c r="J5517">
        <v>0</v>
      </c>
      <c r="K5517" t="s">
        <v>277</v>
      </c>
      <c r="L5517" t="s">
        <v>222</v>
      </c>
    </row>
    <row r="5518" spans="1:12" x14ac:dyDescent="0.25">
      <c r="A5518">
        <v>97</v>
      </c>
      <c r="B5518" s="93">
        <v>43626</v>
      </c>
      <c r="C5518">
        <v>6</v>
      </c>
      <c r="D5518" t="s">
        <v>92</v>
      </c>
      <c r="E5518">
        <v>2019</v>
      </c>
      <c r="F5518" t="s">
        <v>22</v>
      </c>
      <c r="G5518" t="s">
        <v>666</v>
      </c>
      <c r="H5518" t="s">
        <v>667</v>
      </c>
      <c r="I5518">
        <v>31.75</v>
      </c>
      <c r="J5518">
        <v>0</v>
      </c>
      <c r="K5518" t="s">
        <v>277</v>
      </c>
      <c r="L5518" t="s">
        <v>34</v>
      </c>
    </row>
    <row r="5519" spans="1:12" x14ac:dyDescent="0.25">
      <c r="A5519">
        <v>97</v>
      </c>
      <c r="B5519" s="93">
        <v>43626</v>
      </c>
      <c r="C5519">
        <v>6</v>
      </c>
      <c r="D5519" t="s">
        <v>92</v>
      </c>
      <c r="E5519">
        <v>2019</v>
      </c>
      <c r="F5519" t="s">
        <v>23</v>
      </c>
      <c r="G5519" t="s">
        <v>666</v>
      </c>
      <c r="H5519" t="s">
        <v>667</v>
      </c>
      <c r="I5519">
        <v>64.22</v>
      </c>
      <c r="J5519">
        <v>0</v>
      </c>
      <c r="K5519" t="s">
        <v>277</v>
      </c>
      <c r="L5519" t="s">
        <v>34</v>
      </c>
    </row>
    <row r="5520" spans="1:12" x14ac:dyDescent="0.25">
      <c r="A5520">
        <v>97</v>
      </c>
      <c r="B5520" s="93">
        <v>43626</v>
      </c>
      <c r="C5520">
        <v>6</v>
      </c>
      <c r="D5520" t="s">
        <v>92</v>
      </c>
      <c r="E5520">
        <v>2019</v>
      </c>
      <c r="F5520" t="s">
        <v>21</v>
      </c>
      <c r="G5520" t="s">
        <v>666</v>
      </c>
      <c r="H5520" t="s">
        <v>667</v>
      </c>
      <c r="I5520">
        <v>401.95</v>
      </c>
      <c r="J5520">
        <v>0</v>
      </c>
      <c r="K5520" t="s">
        <v>277</v>
      </c>
      <c r="L5520" t="s">
        <v>34</v>
      </c>
    </row>
    <row r="5521" spans="1:12" x14ac:dyDescent="0.25">
      <c r="A5521">
        <v>97</v>
      </c>
      <c r="B5521" s="93">
        <v>43628</v>
      </c>
      <c r="C5521">
        <v>6</v>
      </c>
      <c r="D5521" t="s">
        <v>92</v>
      </c>
      <c r="E5521">
        <v>2019</v>
      </c>
      <c r="F5521" t="s">
        <v>21</v>
      </c>
      <c r="G5521" t="s">
        <v>36</v>
      </c>
      <c r="H5521" t="s">
        <v>670</v>
      </c>
      <c r="I5521">
        <v>16</v>
      </c>
      <c r="J5521">
        <v>0</v>
      </c>
      <c r="K5521" t="s">
        <v>277</v>
      </c>
      <c r="L5521" t="s">
        <v>222</v>
      </c>
    </row>
    <row r="5522" spans="1:12" x14ac:dyDescent="0.25">
      <c r="A5522">
        <v>97</v>
      </c>
      <c r="B5522" s="93">
        <v>43629</v>
      </c>
      <c r="C5522">
        <v>6</v>
      </c>
      <c r="D5522" t="s">
        <v>92</v>
      </c>
      <c r="E5522">
        <v>2019</v>
      </c>
      <c r="F5522" t="s">
        <v>21</v>
      </c>
      <c r="G5522" t="s">
        <v>36</v>
      </c>
      <c r="H5522" t="s">
        <v>671</v>
      </c>
      <c r="I5522">
        <v>16</v>
      </c>
      <c r="J5522">
        <v>0</v>
      </c>
      <c r="K5522" t="s">
        <v>277</v>
      </c>
      <c r="L5522" t="s">
        <v>222</v>
      </c>
    </row>
    <row r="5523" spans="1:12" x14ac:dyDescent="0.25">
      <c r="A5523">
        <v>97</v>
      </c>
      <c r="B5523" s="93">
        <v>43630</v>
      </c>
      <c r="C5523">
        <v>6</v>
      </c>
      <c r="D5523" t="s">
        <v>92</v>
      </c>
      <c r="E5523">
        <v>2019</v>
      </c>
      <c r="F5523" t="s">
        <v>21</v>
      </c>
      <c r="G5523" t="s">
        <v>36</v>
      </c>
      <c r="H5523" t="s">
        <v>672</v>
      </c>
      <c r="I5523">
        <v>8</v>
      </c>
      <c r="J5523">
        <v>0</v>
      </c>
      <c r="K5523" t="s">
        <v>277</v>
      </c>
      <c r="L5523" t="s">
        <v>222</v>
      </c>
    </row>
    <row r="5524" spans="1:12" x14ac:dyDescent="0.25">
      <c r="A5524">
        <v>97</v>
      </c>
      <c r="B5524" s="93">
        <v>43633</v>
      </c>
      <c r="C5524">
        <v>6</v>
      </c>
      <c r="D5524" t="s">
        <v>92</v>
      </c>
      <c r="E5524">
        <v>2019</v>
      </c>
      <c r="F5524" t="s">
        <v>21</v>
      </c>
      <c r="G5524" t="s">
        <v>36</v>
      </c>
      <c r="H5524" t="s">
        <v>674</v>
      </c>
      <c r="I5524">
        <v>64</v>
      </c>
      <c r="J5524">
        <v>0</v>
      </c>
      <c r="K5524" t="s">
        <v>277</v>
      </c>
      <c r="L5524" t="s">
        <v>222</v>
      </c>
    </row>
    <row r="5525" spans="1:12" x14ac:dyDescent="0.25">
      <c r="A5525">
        <v>97</v>
      </c>
      <c r="B5525" s="93">
        <v>43635</v>
      </c>
      <c r="C5525">
        <v>6</v>
      </c>
      <c r="D5525" t="s">
        <v>92</v>
      </c>
      <c r="E5525">
        <v>2019</v>
      </c>
      <c r="F5525" t="s">
        <v>21</v>
      </c>
      <c r="G5525" t="s">
        <v>36</v>
      </c>
      <c r="H5525" t="s">
        <v>676</v>
      </c>
      <c r="I5525">
        <v>24</v>
      </c>
      <c r="J5525">
        <v>0</v>
      </c>
      <c r="K5525" t="s">
        <v>277</v>
      </c>
      <c r="L5525" t="s">
        <v>222</v>
      </c>
    </row>
    <row r="5526" spans="1:12" x14ac:dyDescent="0.25">
      <c r="A5526">
        <v>97</v>
      </c>
      <c r="B5526" s="93">
        <v>43636</v>
      </c>
      <c r="C5526">
        <v>6</v>
      </c>
      <c r="D5526" t="s">
        <v>92</v>
      </c>
      <c r="E5526">
        <v>2019</v>
      </c>
      <c r="F5526" t="s">
        <v>21</v>
      </c>
      <c r="G5526" t="s">
        <v>36</v>
      </c>
      <c r="H5526" t="s">
        <v>677</v>
      </c>
      <c r="I5526">
        <v>8</v>
      </c>
      <c r="J5526">
        <v>0</v>
      </c>
      <c r="K5526" t="s">
        <v>277</v>
      </c>
      <c r="L5526" t="s">
        <v>222</v>
      </c>
    </row>
    <row r="5527" spans="1:12" x14ac:dyDescent="0.25">
      <c r="A5527">
        <v>97</v>
      </c>
      <c r="B5527" s="93">
        <v>43637</v>
      </c>
      <c r="C5527">
        <v>6</v>
      </c>
      <c r="D5527" t="s">
        <v>92</v>
      </c>
      <c r="E5527">
        <v>2019</v>
      </c>
      <c r="F5527" t="s">
        <v>21</v>
      </c>
      <c r="G5527" t="s">
        <v>36</v>
      </c>
      <c r="H5527" t="s">
        <v>678</v>
      </c>
      <c r="I5527">
        <v>8</v>
      </c>
      <c r="J5527">
        <v>0</v>
      </c>
      <c r="K5527" t="s">
        <v>277</v>
      </c>
      <c r="L5527" t="s">
        <v>222</v>
      </c>
    </row>
    <row r="5528" spans="1:12" x14ac:dyDescent="0.25">
      <c r="A5528">
        <v>97</v>
      </c>
      <c r="B5528" s="93">
        <v>43637</v>
      </c>
      <c r="C5528">
        <v>6</v>
      </c>
      <c r="D5528" t="s">
        <v>92</v>
      </c>
      <c r="E5528">
        <v>2019</v>
      </c>
      <c r="F5528" t="s">
        <v>23</v>
      </c>
      <c r="G5528" t="s">
        <v>37</v>
      </c>
      <c r="H5528" t="s">
        <v>354</v>
      </c>
      <c r="I5528">
        <v>12.07</v>
      </c>
      <c r="J5528">
        <v>0</v>
      </c>
      <c r="K5528" t="s">
        <v>277</v>
      </c>
      <c r="L5528" t="s">
        <v>35</v>
      </c>
    </row>
    <row r="5529" spans="1:12" x14ac:dyDescent="0.25">
      <c r="A5529">
        <v>97</v>
      </c>
      <c r="B5529" s="93">
        <v>43638</v>
      </c>
      <c r="C5529">
        <v>6</v>
      </c>
      <c r="D5529" t="s">
        <v>92</v>
      </c>
      <c r="E5529">
        <v>2019</v>
      </c>
      <c r="F5529" t="s">
        <v>21</v>
      </c>
      <c r="G5529" t="s">
        <v>36</v>
      </c>
      <c r="H5529" t="s">
        <v>679</v>
      </c>
      <c r="I5529">
        <v>8</v>
      </c>
      <c r="J5529">
        <v>0</v>
      </c>
      <c r="K5529" t="s">
        <v>277</v>
      </c>
      <c r="L5529" t="s">
        <v>222</v>
      </c>
    </row>
    <row r="5530" spans="1:12" x14ac:dyDescent="0.25">
      <c r="A5530">
        <v>97</v>
      </c>
      <c r="B5530" s="93">
        <v>43641</v>
      </c>
      <c r="C5530">
        <v>6</v>
      </c>
      <c r="D5530" t="s">
        <v>92</v>
      </c>
      <c r="E5530">
        <v>2019</v>
      </c>
      <c r="F5530" t="s">
        <v>21</v>
      </c>
      <c r="G5530" t="s">
        <v>36</v>
      </c>
      <c r="H5530" t="s">
        <v>683</v>
      </c>
      <c r="I5530">
        <v>16</v>
      </c>
      <c r="J5530">
        <v>0</v>
      </c>
      <c r="K5530" t="s">
        <v>277</v>
      </c>
      <c r="L5530" t="s">
        <v>222</v>
      </c>
    </row>
    <row r="5531" spans="1:12" x14ac:dyDescent="0.25">
      <c r="A5531">
        <v>97</v>
      </c>
      <c r="B5531" s="93">
        <v>43641</v>
      </c>
      <c r="C5531">
        <v>6</v>
      </c>
      <c r="D5531" t="s">
        <v>92</v>
      </c>
      <c r="E5531">
        <v>2019</v>
      </c>
      <c r="F5531" t="s">
        <v>23</v>
      </c>
      <c r="G5531" t="s">
        <v>681</v>
      </c>
      <c r="H5531" t="s">
        <v>682</v>
      </c>
      <c r="I5531">
        <v>65.63</v>
      </c>
      <c r="J5531">
        <v>0</v>
      </c>
      <c r="K5531" t="s">
        <v>277</v>
      </c>
      <c r="L5531" t="s">
        <v>34</v>
      </c>
    </row>
    <row r="5532" spans="1:12" x14ac:dyDescent="0.25">
      <c r="A5532">
        <v>97</v>
      </c>
      <c r="B5532" s="93">
        <v>43641</v>
      </c>
      <c r="C5532">
        <v>6</v>
      </c>
      <c r="D5532" t="s">
        <v>92</v>
      </c>
      <c r="E5532">
        <v>2019</v>
      </c>
      <c r="F5532" t="s">
        <v>21</v>
      </c>
      <c r="G5532" t="s">
        <v>681</v>
      </c>
      <c r="H5532" t="s">
        <v>682</v>
      </c>
      <c r="I5532">
        <v>594.01</v>
      </c>
      <c r="J5532">
        <v>0</v>
      </c>
      <c r="K5532" t="s">
        <v>277</v>
      </c>
      <c r="L5532" t="s">
        <v>34</v>
      </c>
    </row>
    <row r="5533" spans="1:12" x14ac:dyDescent="0.25">
      <c r="A5533">
        <v>97</v>
      </c>
      <c r="B5533" s="93">
        <v>43642</v>
      </c>
      <c r="C5533">
        <v>6</v>
      </c>
      <c r="D5533" t="s">
        <v>92</v>
      </c>
      <c r="E5533">
        <v>2019</v>
      </c>
      <c r="F5533" t="s">
        <v>21</v>
      </c>
      <c r="G5533" t="s">
        <v>36</v>
      </c>
      <c r="H5533" t="s">
        <v>684</v>
      </c>
      <c r="I5533">
        <v>8</v>
      </c>
      <c r="J5533">
        <v>0</v>
      </c>
      <c r="K5533" t="s">
        <v>277</v>
      </c>
      <c r="L5533" t="s">
        <v>222</v>
      </c>
    </row>
    <row r="5534" spans="1:12" x14ac:dyDescent="0.25">
      <c r="A5534">
        <v>97</v>
      </c>
      <c r="B5534" s="93">
        <v>43643</v>
      </c>
      <c r="C5534">
        <v>6</v>
      </c>
      <c r="D5534" t="s">
        <v>92</v>
      </c>
      <c r="E5534">
        <v>2019</v>
      </c>
      <c r="F5534" t="s">
        <v>21</v>
      </c>
      <c r="G5534" t="s">
        <v>36</v>
      </c>
      <c r="H5534" t="s">
        <v>685</v>
      </c>
      <c r="I5534">
        <v>8</v>
      </c>
      <c r="J5534">
        <v>0</v>
      </c>
      <c r="K5534" t="s">
        <v>277</v>
      </c>
      <c r="L5534" t="s">
        <v>222</v>
      </c>
    </row>
    <row r="5535" spans="1:12" x14ac:dyDescent="0.25">
      <c r="A5535">
        <v>98</v>
      </c>
      <c r="B5535" s="93">
        <v>43252</v>
      </c>
      <c r="C5535">
        <v>6</v>
      </c>
      <c r="D5535" t="s">
        <v>92</v>
      </c>
      <c r="E5535">
        <v>2018</v>
      </c>
      <c r="F5535" t="s">
        <v>23</v>
      </c>
      <c r="G5535" t="s">
        <v>66</v>
      </c>
      <c r="H5535" t="s">
        <v>289</v>
      </c>
      <c r="I5535">
        <v>47</v>
      </c>
      <c r="J5535">
        <v>0</v>
      </c>
      <c r="K5535" t="s">
        <v>278</v>
      </c>
      <c r="L5535" t="s">
        <v>35</v>
      </c>
    </row>
    <row r="5536" spans="1:12" x14ac:dyDescent="0.25">
      <c r="A5536">
        <v>98</v>
      </c>
      <c r="B5536" s="93">
        <v>43257</v>
      </c>
      <c r="C5536">
        <v>6</v>
      </c>
      <c r="D5536" t="s">
        <v>92</v>
      </c>
      <c r="E5536">
        <v>2018</v>
      </c>
      <c r="F5536" t="s">
        <v>23</v>
      </c>
      <c r="G5536" t="s">
        <v>35</v>
      </c>
      <c r="H5536" t="s">
        <v>297</v>
      </c>
      <c r="I5536">
        <v>30</v>
      </c>
      <c r="J5536">
        <v>0</v>
      </c>
      <c r="K5536" t="s">
        <v>278</v>
      </c>
      <c r="L5536" t="s">
        <v>35</v>
      </c>
    </row>
    <row r="5537" spans="1:12" x14ac:dyDescent="0.25">
      <c r="A5537">
        <v>99</v>
      </c>
      <c r="B5537" s="93">
        <v>43271</v>
      </c>
      <c r="C5537">
        <v>6</v>
      </c>
      <c r="D5537" t="s">
        <v>92</v>
      </c>
      <c r="E5537">
        <v>2018</v>
      </c>
      <c r="F5537" t="s">
        <v>23</v>
      </c>
      <c r="G5537" t="s">
        <v>63</v>
      </c>
      <c r="H5537" t="s">
        <v>316</v>
      </c>
      <c r="I5537">
        <v>45.94</v>
      </c>
      <c r="J5537">
        <v>0</v>
      </c>
      <c r="K5537" t="s">
        <v>279</v>
      </c>
      <c r="L5537" t="s">
        <v>64</v>
      </c>
    </row>
    <row r="5538" spans="1:12" x14ac:dyDescent="0.25">
      <c r="A5538">
        <v>99</v>
      </c>
      <c r="B5538" s="93">
        <v>43631</v>
      </c>
      <c r="C5538">
        <v>6</v>
      </c>
      <c r="D5538" t="s">
        <v>92</v>
      </c>
      <c r="E5538">
        <v>2019</v>
      </c>
      <c r="F5538" t="s">
        <v>23</v>
      </c>
      <c r="G5538" t="s">
        <v>65</v>
      </c>
      <c r="H5538" t="s">
        <v>673</v>
      </c>
      <c r="I5538">
        <v>12</v>
      </c>
      <c r="J5538">
        <v>0</v>
      </c>
      <c r="K5538" t="s">
        <v>279</v>
      </c>
      <c r="L5538" t="s">
        <v>35</v>
      </c>
    </row>
    <row r="5539" spans="1:12" x14ac:dyDescent="0.25">
      <c r="A5539">
        <v>99</v>
      </c>
      <c r="B5539" s="93">
        <v>43634</v>
      </c>
      <c r="C5539">
        <v>6</v>
      </c>
      <c r="D5539" t="s">
        <v>92</v>
      </c>
      <c r="E5539">
        <v>2019</v>
      </c>
      <c r="F5539" t="s">
        <v>23</v>
      </c>
      <c r="G5539" t="s">
        <v>65</v>
      </c>
      <c r="H5539" t="s">
        <v>675</v>
      </c>
      <c r="I5539">
        <v>12</v>
      </c>
      <c r="J5539">
        <v>0</v>
      </c>
      <c r="K5539" t="s">
        <v>279</v>
      </c>
      <c r="L5539" t="s">
        <v>35</v>
      </c>
    </row>
    <row r="5540" spans="1:12" x14ac:dyDescent="0.25">
      <c r="A5540">
        <v>99</v>
      </c>
      <c r="B5540" s="93">
        <v>43634</v>
      </c>
      <c r="C5540">
        <v>6</v>
      </c>
      <c r="D5540" t="s">
        <v>92</v>
      </c>
      <c r="E5540">
        <v>2019</v>
      </c>
      <c r="F5540" t="s">
        <v>23</v>
      </c>
      <c r="G5540" t="s">
        <v>64</v>
      </c>
      <c r="H5540" t="s">
        <v>675</v>
      </c>
      <c r="I5540">
        <v>25</v>
      </c>
      <c r="J5540">
        <v>0</v>
      </c>
      <c r="K5540" t="s">
        <v>279</v>
      </c>
      <c r="L5540" t="s">
        <v>64</v>
      </c>
    </row>
    <row r="5541" spans="1:12" x14ac:dyDescent="0.25">
      <c r="A5541">
        <v>101</v>
      </c>
      <c r="B5541" s="93">
        <v>43263</v>
      </c>
      <c r="C5541">
        <v>6</v>
      </c>
      <c r="D5541" t="s">
        <v>92</v>
      </c>
      <c r="E5541">
        <v>2018</v>
      </c>
      <c r="F5541" t="s">
        <v>23</v>
      </c>
      <c r="G5541" t="s">
        <v>37</v>
      </c>
      <c r="H5541" t="s">
        <v>131</v>
      </c>
      <c r="I5541">
        <v>16.649999999999999</v>
      </c>
      <c r="J5541">
        <v>0</v>
      </c>
      <c r="K5541" t="s">
        <v>280</v>
      </c>
      <c r="L5541" t="s">
        <v>35</v>
      </c>
    </row>
    <row r="5542" spans="1:12" x14ac:dyDescent="0.25">
      <c r="A5542">
        <v>101</v>
      </c>
      <c r="B5542" s="93">
        <v>43267</v>
      </c>
      <c r="C5542">
        <v>6</v>
      </c>
      <c r="D5542" t="s">
        <v>92</v>
      </c>
      <c r="E5542">
        <v>2018</v>
      </c>
      <c r="F5542" t="s">
        <v>23</v>
      </c>
      <c r="G5542" t="s">
        <v>37</v>
      </c>
      <c r="H5542" t="s">
        <v>131</v>
      </c>
      <c r="I5542">
        <v>22.2</v>
      </c>
      <c r="J5542">
        <v>0</v>
      </c>
      <c r="K5542" t="s">
        <v>280</v>
      </c>
      <c r="L5542" t="s">
        <v>35</v>
      </c>
    </row>
    <row r="5543" spans="1:12" x14ac:dyDescent="0.25">
      <c r="A5543">
        <v>101</v>
      </c>
      <c r="B5543" s="93">
        <v>43276</v>
      </c>
      <c r="C5543">
        <v>6</v>
      </c>
      <c r="D5543" t="s">
        <v>92</v>
      </c>
      <c r="E5543">
        <v>2018</v>
      </c>
      <c r="F5543" t="s">
        <v>22</v>
      </c>
      <c r="G5543" t="s">
        <v>323</v>
      </c>
      <c r="H5543" t="s">
        <v>324</v>
      </c>
      <c r="I5543">
        <v>51.51</v>
      </c>
      <c r="J5543">
        <v>0</v>
      </c>
      <c r="K5543" t="s">
        <v>280</v>
      </c>
      <c r="L5543" t="s">
        <v>34</v>
      </c>
    </row>
    <row r="5544" spans="1:12" x14ac:dyDescent="0.25">
      <c r="A5544">
        <v>101</v>
      </c>
      <c r="B5544" s="93">
        <v>43641</v>
      </c>
      <c r="C5544">
        <v>6</v>
      </c>
      <c r="D5544" t="s">
        <v>92</v>
      </c>
      <c r="E5544">
        <v>2019</v>
      </c>
      <c r="F5544" t="s">
        <v>23</v>
      </c>
      <c r="G5544" t="s">
        <v>64</v>
      </c>
      <c r="H5544" t="s">
        <v>683</v>
      </c>
      <c r="I5544">
        <v>75.12</v>
      </c>
      <c r="J5544">
        <v>0</v>
      </c>
      <c r="K5544" t="s">
        <v>280</v>
      </c>
      <c r="L5544" t="s">
        <v>64</v>
      </c>
    </row>
    <row r="5545" spans="1:12" x14ac:dyDescent="0.25">
      <c r="A5545">
        <v>103</v>
      </c>
      <c r="B5545" s="93">
        <v>43262</v>
      </c>
      <c r="C5545">
        <v>6</v>
      </c>
      <c r="D5545" t="s">
        <v>92</v>
      </c>
      <c r="E5545">
        <v>2018</v>
      </c>
      <c r="F5545" t="s">
        <v>23</v>
      </c>
      <c r="G5545" t="s">
        <v>63</v>
      </c>
      <c r="H5545" t="s">
        <v>302</v>
      </c>
      <c r="I5545">
        <v>62.44</v>
      </c>
      <c r="J5545">
        <v>0</v>
      </c>
      <c r="K5545" t="s">
        <v>282</v>
      </c>
      <c r="L5545" t="s">
        <v>64</v>
      </c>
    </row>
    <row r="5546" spans="1:12" x14ac:dyDescent="0.25">
      <c r="A5546">
        <v>103</v>
      </c>
      <c r="B5546" s="93">
        <v>43626</v>
      </c>
      <c r="C5546">
        <v>6</v>
      </c>
      <c r="D5546" t="s">
        <v>92</v>
      </c>
      <c r="E5546">
        <v>2019</v>
      </c>
      <c r="F5546" t="s">
        <v>23</v>
      </c>
      <c r="G5546" t="s">
        <v>63</v>
      </c>
      <c r="H5546" t="s">
        <v>665</v>
      </c>
      <c r="I5546">
        <v>19.02</v>
      </c>
      <c r="J5546">
        <v>0</v>
      </c>
      <c r="K5546" t="s">
        <v>282</v>
      </c>
      <c r="L5546" t="s">
        <v>64</v>
      </c>
    </row>
    <row r="5547" spans="1:12" x14ac:dyDescent="0.25">
      <c r="A5547">
        <v>125</v>
      </c>
      <c r="B5547" s="93">
        <v>43252</v>
      </c>
      <c r="C5547">
        <v>6</v>
      </c>
      <c r="D5547" t="s">
        <v>92</v>
      </c>
      <c r="E5547">
        <v>2018</v>
      </c>
      <c r="F5547" t="s">
        <v>23</v>
      </c>
      <c r="G5547" t="s">
        <v>63</v>
      </c>
      <c r="H5547" t="s">
        <v>289</v>
      </c>
      <c r="I5547">
        <v>29.9</v>
      </c>
      <c r="J5547">
        <v>0</v>
      </c>
      <c r="K5547" t="s">
        <v>283</v>
      </c>
      <c r="L5547" t="s">
        <v>64</v>
      </c>
    </row>
    <row r="5548" spans="1:12" x14ac:dyDescent="0.25">
      <c r="A5548">
        <v>125</v>
      </c>
      <c r="B5548" s="93">
        <v>43258</v>
      </c>
      <c r="C5548">
        <v>6</v>
      </c>
      <c r="D5548" t="s">
        <v>92</v>
      </c>
      <c r="E5548">
        <v>2018</v>
      </c>
      <c r="F5548" t="s">
        <v>23</v>
      </c>
      <c r="G5548" t="s">
        <v>58</v>
      </c>
      <c r="H5548" t="s">
        <v>298</v>
      </c>
      <c r="I5548">
        <v>32.299999999999997</v>
      </c>
      <c r="J5548">
        <v>0</v>
      </c>
      <c r="K5548" t="s">
        <v>283</v>
      </c>
      <c r="L5548" t="s">
        <v>222</v>
      </c>
    </row>
    <row r="5549" spans="1:12" x14ac:dyDescent="0.25">
      <c r="A5549">
        <v>125</v>
      </c>
      <c r="B5549" s="93">
        <v>43619</v>
      </c>
      <c r="C5549">
        <v>6</v>
      </c>
      <c r="D5549" t="s">
        <v>92</v>
      </c>
      <c r="E5549">
        <v>2019</v>
      </c>
      <c r="F5549" t="s">
        <v>23</v>
      </c>
      <c r="G5549" t="s">
        <v>63</v>
      </c>
      <c r="H5549" t="s">
        <v>656</v>
      </c>
      <c r="I5549">
        <v>27.45</v>
      </c>
      <c r="J5549">
        <v>0</v>
      </c>
      <c r="K5549" t="s">
        <v>283</v>
      </c>
      <c r="L5549" t="s">
        <v>64</v>
      </c>
    </row>
    <row r="5550" spans="1:12" x14ac:dyDescent="0.25">
      <c r="A5550">
        <v>125</v>
      </c>
      <c r="B5550" s="93">
        <v>43620</v>
      </c>
      <c r="C5550">
        <v>6</v>
      </c>
      <c r="D5550" t="s">
        <v>92</v>
      </c>
      <c r="E5550">
        <v>2019</v>
      </c>
      <c r="F5550" t="s">
        <v>21</v>
      </c>
      <c r="G5550" t="s">
        <v>36</v>
      </c>
      <c r="H5550" t="s">
        <v>657</v>
      </c>
      <c r="I5550">
        <v>16</v>
      </c>
      <c r="J5550">
        <v>0</v>
      </c>
      <c r="K5550" t="s">
        <v>283</v>
      </c>
      <c r="L5550" t="s">
        <v>222</v>
      </c>
    </row>
    <row r="5551" spans="1:12" x14ac:dyDescent="0.25">
      <c r="A5551">
        <v>125</v>
      </c>
      <c r="B5551" s="93">
        <v>43623</v>
      </c>
      <c r="C5551">
        <v>6</v>
      </c>
      <c r="D5551" t="s">
        <v>92</v>
      </c>
      <c r="E5551">
        <v>2019</v>
      </c>
      <c r="F5551" t="s">
        <v>21</v>
      </c>
      <c r="G5551" t="s">
        <v>36</v>
      </c>
      <c r="H5551" t="s">
        <v>663</v>
      </c>
      <c r="I5551">
        <v>16</v>
      </c>
      <c r="J5551">
        <v>0</v>
      </c>
      <c r="K5551" t="s">
        <v>283</v>
      </c>
      <c r="L5551" t="s">
        <v>222</v>
      </c>
    </row>
    <row r="5552" spans="1:12" x14ac:dyDescent="0.25">
      <c r="A5552">
        <v>125</v>
      </c>
      <c r="B5552" s="93">
        <v>43626</v>
      </c>
      <c r="C5552">
        <v>6</v>
      </c>
      <c r="D5552" t="s">
        <v>92</v>
      </c>
      <c r="E5552">
        <v>2019</v>
      </c>
      <c r="F5552" t="s">
        <v>21</v>
      </c>
      <c r="G5552" t="s">
        <v>666</v>
      </c>
      <c r="H5552" t="s">
        <v>667</v>
      </c>
      <c r="I5552">
        <v>106.5</v>
      </c>
      <c r="J5552">
        <v>0</v>
      </c>
      <c r="K5552" t="s">
        <v>283</v>
      </c>
      <c r="L5552" t="s">
        <v>34</v>
      </c>
    </row>
    <row r="5553" spans="1:12" x14ac:dyDescent="0.25">
      <c r="A5553">
        <v>125</v>
      </c>
      <c r="B5553" s="93">
        <v>43630</v>
      </c>
      <c r="C5553">
        <v>6</v>
      </c>
      <c r="D5553" t="s">
        <v>92</v>
      </c>
      <c r="E5553">
        <v>2019</v>
      </c>
      <c r="F5553" t="s">
        <v>22</v>
      </c>
      <c r="G5553" t="s">
        <v>36</v>
      </c>
      <c r="H5553" t="s">
        <v>672</v>
      </c>
      <c r="I5553">
        <v>8</v>
      </c>
      <c r="J5553">
        <v>0</v>
      </c>
      <c r="K5553" t="s">
        <v>283</v>
      </c>
      <c r="L5553" t="s">
        <v>222</v>
      </c>
    </row>
    <row r="5554" spans="1:12" x14ac:dyDescent="0.25">
      <c r="A5554">
        <v>125</v>
      </c>
      <c r="B5554" s="93">
        <v>43630</v>
      </c>
      <c r="C5554">
        <v>6</v>
      </c>
      <c r="D5554" t="s">
        <v>92</v>
      </c>
      <c r="E5554">
        <v>2019</v>
      </c>
      <c r="F5554" t="s">
        <v>21</v>
      </c>
      <c r="G5554" t="s">
        <v>36</v>
      </c>
      <c r="H5554" t="s">
        <v>672</v>
      </c>
      <c r="I5554">
        <v>16</v>
      </c>
      <c r="J5554">
        <v>0</v>
      </c>
      <c r="K5554" t="s">
        <v>283</v>
      </c>
      <c r="L5554" t="s">
        <v>222</v>
      </c>
    </row>
    <row r="5555" spans="1:12" x14ac:dyDescent="0.25">
      <c r="A5555">
        <v>125</v>
      </c>
      <c r="B5555" s="93">
        <v>43633</v>
      </c>
      <c r="C5555">
        <v>6</v>
      </c>
      <c r="D5555" t="s">
        <v>92</v>
      </c>
      <c r="E5555">
        <v>2019</v>
      </c>
      <c r="F5555" t="s">
        <v>23</v>
      </c>
      <c r="G5555" t="s">
        <v>63</v>
      </c>
      <c r="H5555" t="s">
        <v>674</v>
      </c>
      <c r="I5555">
        <v>78</v>
      </c>
      <c r="J5555">
        <v>0</v>
      </c>
      <c r="K5555" t="s">
        <v>283</v>
      </c>
      <c r="L5555" t="s">
        <v>64</v>
      </c>
    </row>
    <row r="5556" spans="1:12" x14ac:dyDescent="0.25">
      <c r="A5556">
        <v>125</v>
      </c>
      <c r="B5556" s="93">
        <v>43635</v>
      </c>
      <c r="C5556">
        <v>6</v>
      </c>
      <c r="D5556" t="s">
        <v>92</v>
      </c>
      <c r="E5556">
        <v>2019</v>
      </c>
      <c r="F5556" t="s">
        <v>21</v>
      </c>
      <c r="G5556" t="s">
        <v>36</v>
      </c>
      <c r="H5556" t="s">
        <v>676</v>
      </c>
      <c r="I5556">
        <v>16</v>
      </c>
      <c r="J5556">
        <v>0</v>
      </c>
      <c r="K5556" t="s">
        <v>283</v>
      </c>
      <c r="L5556" t="s">
        <v>222</v>
      </c>
    </row>
    <row r="5557" spans="1:12" x14ac:dyDescent="0.25">
      <c r="A5557">
        <v>125</v>
      </c>
      <c r="B5557" s="93">
        <v>43637</v>
      </c>
      <c r="C5557">
        <v>6</v>
      </c>
      <c r="D5557" t="s">
        <v>92</v>
      </c>
      <c r="E5557">
        <v>2019</v>
      </c>
      <c r="F5557" t="s">
        <v>22</v>
      </c>
      <c r="G5557" t="s">
        <v>36</v>
      </c>
      <c r="H5557" t="s">
        <v>678</v>
      </c>
      <c r="I5557">
        <v>16</v>
      </c>
      <c r="J5557">
        <v>0</v>
      </c>
      <c r="K5557" t="s">
        <v>283</v>
      </c>
      <c r="L5557" t="s">
        <v>222</v>
      </c>
    </row>
    <row r="5558" spans="1:12" x14ac:dyDescent="0.25">
      <c r="A5558">
        <v>125</v>
      </c>
      <c r="B5558" s="93">
        <v>43641</v>
      </c>
      <c r="C5558">
        <v>6</v>
      </c>
      <c r="D5558" t="s">
        <v>92</v>
      </c>
      <c r="E5558">
        <v>2019</v>
      </c>
      <c r="F5558" t="s">
        <v>21</v>
      </c>
      <c r="G5558" t="s">
        <v>36</v>
      </c>
      <c r="H5558" t="s">
        <v>683</v>
      </c>
      <c r="I5558">
        <v>8</v>
      </c>
      <c r="J5558">
        <v>0</v>
      </c>
      <c r="K5558" t="s">
        <v>283</v>
      </c>
      <c r="L5558" t="s">
        <v>222</v>
      </c>
    </row>
    <row r="5559" spans="1:12" x14ac:dyDescent="0.25">
      <c r="A5559">
        <v>125</v>
      </c>
      <c r="B5559" s="93">
        <v>43641</v>
      </c>
      <c r="C5559">
        <v>6</v>
      </c>
      <c r="D5559" t="s">
        <v>92</v>
      </c>
      <c r="E5559">
        <v>2019</v>
      </c>
      <c r="F5559" t="s">
        <v>21</v>
      </c>
      <c r="G5559" t="s">
        <v>681</v>
      </c>
      <c r="H5559" t="s">
        <v>682</v>
      </c>
      <c r="I5559">
        <v>182.59</v>
      </c>
      <c r="J5559">
        <v>0</v>
      </c>
      <c r="K5559" t="s">
        <v>283</v>
      </c>
      <c r="L5559" t="s">
        <v>34</v>
      </c>
    </row>
    <row r="5560" spans="1:12" x14ac:dyDescent="0.25">
      <c r="A5560">
        <v>131</v>
      </c>
      <c r="B5560" s="93">
        <v>43262</v>
      </c>
      <c r="C5560">
        <v>6</v>
      </c>
      <c r="D5560" t="s">
        <v>92</v>
      </c>
      <c r="E5560">
        <v>2018</v>
      </c>
      <c r="F5560" t="s">
        <v>23</v>
      </c>
      <c r="G5560" t="s">
        <v>63</v>
      </c>
      <c r="H5560" t="s">
        <v>302</v>
      </c>
      <c r="I5560">
        <v>8.89</v>
      </c>
      <c r="J5560">
        <v>0</v>
      </c>
      <c r="K5560" t="s">
        <v>284</v>
      </c>
      <c r="L5560" t="s">
        <v>64</v>
      </c>
    </row>
    <row r="5561" spans="1:12" x14ac:dyDescent="0.25">
      <c r="A5561">
        <v>131</v>
      </c>
      <c r="B5561" s="93">
        <v>43262</v>
      </c>
      <c r="C5561">
        <v>6</v>
      </c>
      <c r="D5561" t="s">
        <v>92</v>
      </c>
      <c r="E5561">
        <v>2018</v>
      </c>
      <c r="F5561" t="s">
        <v>23</v>
      </c>
      <c r="G5561" t="s">
        <v>64</v>
      </c>
      <c r="H5561" t="s">
        <v>302</v>
      </c>
      <c r="I5561">
        <v>27.65</v>
      </c>
      <c r="J5561">
        <v>0</v>
      </c>
      <c r="K5561" t="s">
        <v>284</v>
      </c>
      <c r="L5561" t="s">
        <v>64</v>
      </c>
    </row>
    <row r="5562" spans="1:12" x14ac:dyDescent="0.25">
      <c r="A5562">
        <v>131</v>
      </c>
      <c r="B5562" s="93">
        <v>43273</v>
      </c>
      <c r="C5562">
        <v>6</v>
      </c>
      <c r="D5562" t="s">
        <v>92</v>
      </c>
      <c r="E5562">
        <v>2018</v>
      </c>
      <c r="F5562" t="s">
        <v>23</v>
      </c>
      <c r="G5562" t="s">
        <v>37</v>
      </c>
      <c r="H5562" t="s">
        <v>193</v>
      </c>
      <c r="I5562">
        <v>3.6</v>
      </c>
      <c r="J5562">
        <v>0</v>
      </c>
      <c r="K5562" t="s">
        <v>284</v>
      </c>
      <c r="L5562" t="s">
        <v>35</v>
      </c>
    </row>
    <row r="5563" spans="1:12" x14ac:dyDescent="0.25">
      <c r="A5563">
        <v>131</v>
      </c>
      <c r="B5563" s="93">
        <v>43619</v>
      </c>
      <c r="C5563">
        <v>6</v>
      </c>
      <c r="D5563" t="s">
        <v>92</v>
      </c>
      <c r="E5563">
        <v>2019</v>
      </c>
      <c r="F5563" t="s">
        <v>23</v>
      </c>
      <c r="G5563" t="s">
        <v>58</v>
      </c>
      <c r="H5563" t="s">
        <v>656</v>
      </c>
      <c r="I5563">
        <v>13.08</v>
      </c>
      <c r="J5563">
        <v>0</v>
      </c>
      <c r="K5563" t="s">
        <v>284</v>
      </c>
      <c r="L5563" t="s">
        <v>222</v>
      </c>
    </row>
    <row r="5564" spans="1:12" x14ac:dyDescent="0.25">
      <c r="A5564">
        <v>131</v>
      </c>
      <c r="B5564" s="93">
        <v>43636</v>
      </c>
      <c r="C5564">
        <v>6</v>
      </c>
      <c r="D5564" t="s">
        <v>92</v>
      </c>
      <c r="E5564">
        <v>2019</v>
      </c>
      <c r="F5564" t="s">
        <v>21</v>
      </c>
      <c r="G5564" t="s">
        <v>36</v>
      </c>
      <c r="H5564" t="s">
        <v>677</v>
      </c>
      <c r="I5564">
        <v>8</v>
      </c>
      <c r="J5564">
        <v>0</v>
      </c>
      <c r="K5564" t="s">
        <v>284</v>
      </c>
      <c r="L5564" t="s">
        <v>222</v>
      </c>
    </row>
    <row r="5565" spans="1:12" x14ac:dyDescent="0.25">
      <c r="A5565">
        <v>131</v>
      </c>
      <c r="B5565" s="93">
        <v>43641</v>
      </c>
      <c r="C5565">
        <v>6</v>
      </c>
      <c r="D5565" t="s">
        <v>92</v>
      </c>
      <c r="E5565">
        <v>2019</v>
      </c>
      <c r="F5565" t="s">
        <v>23</v>
      </c>
      <c r="G5565" t="s">
        <v>63</v>
      </c>
      <c r="H5565" t="s">
        <v>683</v>
      </c>
      <c r="I5565">
        <v>46.99</v>
      </c>
      <c r="J5565">
        <v>0</v>
      </c>
      <c r="K5565" t="s">
        <v>284</v>
      </c>
      <c r="L5565" t="s">
        <v>64</v>
      </c>
    </row>
    <row r="5566" spans="1:12" x14ac:dyDescent="0.25">
      <c r="A5566">
        <v>154</v>
      </c>
      <c r="B5566" s="93">
        <v>43641</v>
      </c>
      <c r="C5566">
        <v>6</v>
      </c>
      <c r="D5566" t="s">
        <v>92</v>
      </c>
      <c r="E5566">
        <v>2019</v>
      </c>
      <c r="F5566" t="s">
        <v>21</v>
      </c>
      <c r="G5566" t="s">
        <v>681</v>
      </c>
      <c r="H5566" t="s">
        <v>682</v>
      </c>
      <c r="I5566">
        <v>28.91</v>
      </c>
      <c r="J5566">
        <v>0</v>
      </c>
      <c r="K5566" t="s">
        <v>736</v>
      </c>
      <c r="L5566" t="s">
        <v>34</v>
      </c>
    </row>
    <row r="5567" spans="1:12" x14ac:dyDescent="0.25">
      <c r="A5567">
        <v>154</v>
      </c>
      <c r="B5567" s="93">
        <v>43643</v>
      </c>
      <c r="C5567">
        <v>6</v>
      </c>
      <c r="D5567" t="s">
        <v>92</v>
      </c>
      <c r="E5567">
        <v>2019</v>
      </c>
      <c r="F5567" t="s">
        <v>23</v>
      </c>
      <c r="G5567" t="s">
        <v>37</v>
      </c>
      <c r="H5567" t="s">
        <v>686</v>
      </c>
      <c r="I5567">
        <v>12</v>
      </c>
      <c r="J5567">
        <v>0</v>
      </c>
      <c r="K5567" t="s">
        <v>736</v>
      </c>
      <c r="L5567" t="s">
        <v>35</v>
      </c>
    </row>
    <row r="5568" spans="1:12" x14ac:dyDescent="0.25">
      <c r="A5568">
        <v>162</v>
      </c>
      <c r="B5568" s="93">
        <v>43252</v>
      </c>
      <c r="C5568">
        <v>6</v>
      </c>
      <c r="D5568" t="s">
        <v>92</v>
      </c>
      <c r="E5568">
        <v>2018</v>
      </c>
      <c r="F5568" t="s">
        <v>23</v>
      </c>
      <c r="G5568" t="s">
        <v>35</v>
      </c>
      <c r="H5568" t="s">
        <v>289</v>
      </c>
      <c r="I5568">
        <v>19</v>
      </c>
      <c r="J5568">
        <v>0</v>
      </c>
      <c r="K5568" t="s">
        <v>286</v>
      </c>
      <c r="L5568" t="s">
        <v>35</v>
      </c>
    </row>
    <row r="5569" spans="1:12" x14ac:dyDescent="0.25">
      <c r="A5569">
        <v>162</v>
      </c>
      <c r="B5569" s="93">
        <v>43258</v>
      </c>
      <c r="C5569">
        <v>6</v>
      </c>
      <c r="D5569" t="s">
        <v>92</v>
      </c>
      <c r="E5569">
        <v>2018</v>
      </c>
      <c r="F5569" t="s">
        <v>23</v>
      </c>
      <c r="G5569" t="s">
        <v>58</v>
      </c>
      <c r="H5569" t="s">
        <v>298</v>
      </c>
      <c r="I5569">
        <v>23.96</v>
      </c>
      <c r="J5569">
        <v>0</v>
      </c>
      <c r="K5569" t="s">
        <v>286</v>
      </c>
      <c r="L5569" t="s">
        <v>222</v>
      </c>
    </row>
    <row r="5570" spans="1:12" x14ac:dyDescent="0.25">
      <c r="A5570">
        <v>162</v>
      </c>
      <c r="B5570" s="93">
        <v>43260</v>
      </c>
      <c r="C5570">
        <v>6</v>
      </c>
      <c r="D5570" t="s">
        <v>92</v>
      </c>
      <c r="E5570">
        <v>2018</v>
      </c>
      <c r="F5570" t="s">
        <v>22</v>
      </c>
      <c r="G5570" t="s">
        <v>300</v>
      </c>
      <c r="H5570" t="s">
        <v>301</v>
      </c>
      <c r="I5570">
        <v>75.209999999999994</v>
      </c>
      <c r="J5570">
        <v>0</v>
      </c>
      <c r="K5570" t="s">
        <v>286</v>
      </c>
      <c r="L5570" t="s">
        <v>34</v>
      </c>
    </row>
    <row r="5571" spans="1:12" x14ac:dyDescent="0.25">
      <c r="A5571">
        <v>162</v>
      </c>
      <c r="B5571" s="93">
        <v>43262</v>
      </c>
      <c r="C5571">
        <v>6</v>
      </c>
      <c r="D5571" t="s">
        <v>92</v>
      </c>
      <c r="E5571">
        <v>2018</v>
      </c>
      <c r="F5571" t="s">
        <v>23</v>
      </c>
      <c r="G5571" t="s">
        <v>37</v>
      </c>
      <c r="H5571" t="s">
        <v>130</v>
      </c>
      <c r="I5571">
        <v>4.5</v>
      </c>
      <c r="J5571">
        <v>0</v>
      </c>
      <c r="K5571" t="s">
        <v>286</v>
      </c>
      <c r="L5571" t="s">
        <v>35</v>
      </c>
    </row>
    <row r="5572" spans="1:12" x14ac:dyDescent="0.25">
      <c r="A5572">
        <v>162</v>
      </c>
      <c r="B5572" s="93">
        <v>43279</v>
      </c>
      <c r="C5572">
        <v>6</v>
      </c>
      <c r="D5572" t="s">
        <v>92</v>
      </c>
      <c r="E5572">
        <v>2018</v>
      </c>
      <c r="F5572" t="s">
        <v>23</v>
      </c>
      <c r="G5572" t="s">
        <v>37</v>
      </c>
      <c r="H5572" t="s">
        <v>130</v>
      </c>
      <c r="I5572">
        <v>4.5</v>
      </c>
      <c r="J5572">
        <v>0</v>
      </c>
      <c r="K5572" t="s">
        <v>286</v>
      </c>
      <c r="L5572" t="s">
        <v>35</v>
      </c>
    </row>
    <row r="5573" spans="1:12" x14ac:dyDescent="0.25">
      <c r="A5573">
        <v>162</v>
      </c>
      <c r="B5573" s="93">
        <v>43628</v>
      </c>
      <c r="C5573">
        <v>6</v>
      </c>
      <c r="D5573" t="s">
        <v>92</v>
      </c>
      <c r="E5573">
        <v>2019</v>
      </c>
      <c r="F5573" t="s">
        <v>23</v>
      </c>
      <c r="G5573" t="s">
        <v>37</v>
      </c>
      <c r="H5573" t="s">
        <v>130</v>
      </c>
      <c r="I5573">
        <v>3</v>
      </c>
      <c r="J5573">
        <v>0</v>
      </c>
      <c r="K5573" t="s">
        <v>286</v>
      </c>
      <c r="L5573" t="s">
        <v>35</v>
      </c>
    </row>
    <row r="5574" spans="1:12" x14ac:dyDescent="0.25">
      <c r="A5574">
        <v>162</v>
      </c>
      <c r="B5574" s="93">
        <v>43633</v>
      </c>
      <c r="C5574">
        <v>6</v>
      </c>
      <c r="D5574" t="s">
        <v>92</v>
      </c>
      <c r="E5574">
        <v>2019</v>
      </c>
      <c r="F5574" t="s">
        <v>23</v>
      </c>
      <c r="G5574" t="s">
        <v>58</v>
      </c>
      <c r="H5574" t="s">
        <v>674</v>
      </c>
      <c r="I5574">
        <v>10.91</v>
      </c>
      <c r="J5574">
        <v>0</v>
      </c>
      <c r="K5574" t="s">
        <v>286</v>
      </c>
      <c r="L5574" t="s">
        <v>222</v>
      </c>
    </row>
    <row r="5575" spans="1:12" x14ac:dyDescent="0.25">
      <c r="A5575">
        <v>162</v>
      </c>
      <c r="B5575" s="93">
        <v>43641</v>
      </c>
      <c r="C5575">
        <v>6</v>
      </c>
      <c r="D5575" t="s">
        <v>92</v>
      </c>
      <c r="E5575">
        <v>2019</v>
      </c>
      <c r="F5575" t="s">
        <v>23</v>
      </c>
      <c r="G5575" t="s">
        <v>63</v>
      </c>
      <c r="H5575" t="s">
        <v>683</v>
      </c>
      <c r="I5575">
        <v>11.49</v>
      </c>
      <c r="J5575">
        <v>0</v>
      </c>
      <c r="K5575" t="s">
        <v>286</v>
      </c>
      <c r="L5575" t="s">
        <v>64</v>
      </c>
    </row>
    <row r="5576" spans="1:12" x14ac:dyDescent="0.25">
      <c r="A5576">
        <v>164</v>
      </c>
      <c r="B5576" s="93">
        <v>43258</v>
      </c>
      <c r="C5576">
        <v>6</v>
      </c>
      <c r="D5576" t="s">
        <v>92</v>
      </c>
      <c r="E5576">
        <v>2018</v>
      </c>
      <c r="F5576" t="s">
        <v>23</v>
      </c>
      <c r="G5576" t="s">
        <v>37</v>
      </c>
      <c r="H5576" t="s">
        <v>62</v>
      </c>
      <c r="I5576">
        <v>4.5</v>
      </c>
      <c r="J5576">
        <v>0</v>
      </c>
      <c r="K5576" t="s">
        <v>287</v>
      </c>
      <c r="L5576" t="s">
        <v>35</v>
      </c>
    </row>
    <row r="5577" spans="1:12" x14ac:dyDescent="0.25">
      <c r="A5577">
        <v>164</v>
      </c>
      <c r="B5577" s="93">
        <v>43259</v>
      </c>
      <c r="C5577">
        <v>6</v>
      </c>
      <c r="D5577" t="s">
        <v>92</v>
      </c>
      <c r="E5577">
        <v>2018</v>
      </c>
      <c r="F5577" t="s">
        <v>23</v>
      </c>
      <c r="G5577" t="s">
        <v>64</v>
      </c>
      <c r="H5577" t="s">
        <v>299</v>
      </c>
      <c r="I5577">
        <v>61.42</v>
      </c>
      <c r="J5577">
        <v>0</v>
      </c>
      <c r="K5577" t="s">
        <v>287</v>
      </c>
      <c r="L5577" t="s">
        <v>64</v>
      </c>
    </row>
    <row r="5578" spans="1:12" x14ac:dyDescent="0.25">
      <c r="A5578">
        <v>164</v>
      </c>
      <c r="B5578" s="93">
        <v>43266</v>
      </c>
      <c r="C5578">
        <v>6</v>
      </c>
      <c r="D5578" t="s">
        <v>92</v>
      </c>
      <c r="E5578">
        <v>2018</v>
      </c>
      <c r="F5578" t="s">
        <v>23</v>
      </c>
      <c r="G5578" t="s">
        <v>37</v>
      </c>
      <c r="H5578" t="s">
        <v>62</v>
      </c>
      <c r="I5578">
        <v>36</v>
      </c>
      <c r="J5578">
        <v>0</v>
      </c>
      <c r="K5578" t="s">
        <v>287</v>
      </c>
      <c r="L5578" t="s">
        <v>35</v>
      </c>
    </row>
    <row r="5579" spans="1:12" x14ac:dyDescent="0.25">
      <c r="A5579">
        <v>164</v>
      </c>
      <c r="B5579" s="93">
        <v>43271</v>
      </c>
      <c r="C5579">
        <v>6</v>
      </c>
      <c r="D5579" t="s">
        <v>92</v>
      </c>
      <c r="E5579">
        <v>2018</v>
      </c>
      <c r="F5579" t="s">
        <v>23</v>
      </c>
      <c r="G5579" t="s">
        <v>36</v>
      </c>
      <c r="H5579" t="s">
        <v>316</v>
      </c>
      <c r="I5579">
        <v>24.42</v>
      </c>
      <c r="J5579">
        <v>0</v>
      </c>
      <c r="K5579" t="s">
        <v>287</v>
      </c>
      <c r="L5579" t="s">
        <v>222</v>
      </c>
    </row>
    <row r="5580" spans="1:12" x14ac:dyDescent="0.25">
      <c r="A5580">
        <v>164</v>
      </c>
      <c r="B5580" s="93">
        <v>43279</v>
      </c>
      <c r="C5580">
        <v>6</v>
      </c>
      <c r="D5580" t="s">
        <v>92</v>
      </c>
      <c r="E5580">
        <v>2018</v>
      </c>
      <c r="F5580" t="s">
        <v>22</v>
      </c>
      <c r="G5580" t="s">
        <v>36</v>
      </c>
      <c r="H5580" t="s">
        <v>329</v>
      </c>
      <c r="I5580">
        <v>8</v>
      </c>
      <c r="J5580">
        <v>0</v>
      </c>
      <c r="K5580" t="s">
        <v>287</v>
      </c>
      <c r="L5580" t="s">
        <v>222</v>
      </c>
    </row>
    <row r="5581" spans="1:12" x14ac:dyDescent="0.25">
      <c r="A5581">
        <v>164</v>
      </c>
      <c r="B5581" s="93">
        <v>43619</v>
      </c>
      <c r="C5581">
        <v>6</v>
      </c>
      <c r="D5581" t="s">
        <v>92</v>
      </c>
      <c r="E5581">
        <v>2019</v>
      </c>
      <c r="F5581" t="s">
        <v>23</v>
      </c>
      <c r="G5581" t="s">
        <v>63</v>
      </c>
      <c r="H5581" t="s">
        <v>656</v>
      </c>
      <c r="I5581">
        <v>73.05</v>
      </c>
      <c r="J5581">
        <v>0</v>
      </c>
      <c r="K5581" t="s">
        <v>287</v>
      </c>
      <c r="L5581" t="s">
        <v>64</v>
      </c>
    </row>
    <row r="5582" spans="1:12" x14ac:dyDescent="0.25">
      <c r="A5582">
        <v>164</v>
      </c>
      <c r="B5582" s="93">
        <v>43634</v>
      </c>
      <c r="C5582">
        <v>6</v>
      </c>
      <c r="D5582" t="s">
        <v>92</v>
      </c>
      <c r="E5582">
        <v>2019</v>
      </c>
      <c r="F5582" t="s">
        <v>23</v>
      </c>
      <c r="G5582" t="s">
        <v>37</v>
      </c>
      <c r="H5582" t="s">
        <v>62</v>
      </c>
      <c r="I5582">
        <v>23.25</v>
      </c>
      <c r="J5582">
        <v>0</v>
      </c>
      <c r="K5582" t="s">
        <v>287</v>
      </c>
      <c r="L5582" t="s">
        <v>35</v>
      </c>
    </row>
    <row r="5583" spans="1:12" x14ac:dyDescent="0.25">
      <c r="A5583">
        <v>165</v>
      </c>
      <c r="B5583" s="93">
        <v>43619</v>
      </c>
      <c r="C5583">
        <v>6</v>
      </c>
      <c r="D5583" t="s">
        <v>92</v>
      </c>
      <c r="E5583">
        <v>2019</v>
      </c>
      <c r="F5583" t="s">
        <v>23</v>
      </c>
      <c r="G5583" t="s">
        <v>63</v>
      </c>
      <c r="H5583" t="s">
        <v>656</v>
      </c>
      <c r="I5583">
        <v>39</v>
      </c>
      <c r="J5583">
        <v>0</v>
      </c>
      <c r="K5583" t="s">
        <v>733</v>
      </c>
      <c r="L5583" t="s">
        <v>64</v>
      </c>
    </row>
    <row r="5584" spans="1:12" x14ac:dyDescent="0.25">
      <c r="A5584">
        <v>165</v>
      </c>
      <c r="B5584" s="93">
        <v>43634</v>
      </c>
      <c r="C5584">
        <v>6</v>
      </c>
      <c r="D5584" t="s">
        <v>92</v>
      </c>
      <c r="E5584">
        <v>2019</v>
      </c>
      <c r="F5584" t="s">
        <v>23</v>
      </c>
      <c r="G5584" t="s">
        <v>37</v>
      </c>
      <c r="H5584" t="s">
        <v>416</v>
      </c>
      <c r="I5584">
        <v>9.5500000000000007</v>
      </c>
      <c r="J5584">
        <v>0</v>
      </c>
      <c r="K5584" t="s">
        <v>733</v>
      </c>
      <c r="L5584" t="s">
        <v>35</v>
      </c>
    </row>
    <row r="5585" spans="1:12" x14ac:dyDescent="0.25">
      <c r="A5585">
        <v>165</v>
      </c>
      <c r="B5585" s="93">
        <v>43640</v>
      </c>
      <c r="C5585">
        <v>6</v>
      </c>
      <c r="D5585" t="s">
        <v>92</v>
      </c>
      <c r="E5585">
        <v>2019</v>
      </c>
      <c r="F5585" t="s">
        <v>22</v>
      </c>
      <c r="G5585" t="s">
        <v>36</v>
      </c>
      <c r="H5585" t="s">
        <v>680</v>
      </c>
      <c r="I5585">
        <v>16</v>
      </c>
      <c r="J5585">
        <v>0</v>
      </c>
      <c r="K5585" t="s">
        <v>733</v>
      </c>
      <c r="L5585" t="s">
        <v>222</v>
      </c>
    </row>
    <row r="5586" spans="1:12" x14ac:dyDescent="0.25">
      <c r="A5586">
        <v>196</v>
      </c>
      <c r="B5586" s="93">
        <v>43266</v>
      </c>
      <c r="C5586">
        <v>6</v>
      </c>
      <c r="D5586" t="s">
        <v>92</v>
      </c>
      <c r="E5586">
        <v>2018</v>
      </c>
      <c r="F5586" t="s">
        <v>23</v>
      </c>
      <c r="G5586" t="s">
        <v>63</v>
      </c>
      <c r="H5586" t="s">
        <v>308</v>
      </c>
      <c r="I5586">
        <v>25.53</v>
      </c>
      <c r="J5586">
        <v>0</v>
      </c>
      <c r="K5586" t="s">
        <v>288</v>
      </c>
      <c r="L5586" t="s">
        <v>64</v>
      </c>
    </row>
    <row r="5587" spans="1:12" x14ac:dyDescent="0.25">
      <c r="A5587">
        <v>196</v>
      </c>
      <c r="B5587" s="93">
        <v>43276</v>
      </c>
      <c r="C5587">
        <v>6</v>
      </c>
      <c r="D5587" t="s">
        <v>92</v>
      </c>
      <c r="E5587">
        <v>2018</v>
      </c>
      <c r="F5587" t="s">
        <v>22</v>
      </c>
      <c r="G5587" t="s">
        <v>323</v>
      </c>
      <c r="H5587" t="s">
        <v>324</v>
      </c>
      <c r="I5587">
        <v>14.18</v>
      </c>
      <c r="J5587">
        <v>0</v>
      </c>
      <c r="K5587" t="s">
        <v>288</v>
      </c>
      <c r="L5587" t="s">
        <v>34</v>
      </c>
    </row>
    <row r="5588" spans="1:12" x14ac:dyDescent="0.25">
      <c r="A5588">
        <v>196</v>
      </c>
      <c r="B5588" s="93">
        <v>43280</v>
      </c>
      <c r="C5588">
        <v>6</v>
      </c>
      <c r="D5588" t="s">
        <v>92</v>
      </c>
      <c r="E5588">
        <v>2018</v>
      </c>
      <c r="F5588" t="s">
        <v>23</v>
      </c>
      <c r="G5588" t="s">
        <v>37</v>
      </c>
      <c r="H5588" t="s">
        <v>59</v>
      </c>
      <c r="I5588">
        <v>2.9</v>
      </c>
      <c r="J5588">
        <v>0</v>
      </c>
      <c r="K5588" t="s">
        <v>288</v>
      </c>
      <c r="L5588" t="s">
        <v>35</v>
      </c>
    </row>
    <row r="5589" spans="1:12" x14ac:dyDescent="0.25">
      <c r="A5589">
        <v>196</v>
      </c>
      <c r="B5589" s="93">
        <v>43619</v>
      </c>
      <c r="C5589">
        <v>6</v>
      </c>
      <c r="D5589" t="s">
        <v>92</v>
      </c>
      <c r="E5589">
        <v>2019</v>
      </c>
      <c r="F5589" t="s">
        <v>23</v>
      </c>
      <c r="G5589" t="s">
        <v>63</v>
      </c>
      <c r="H5589" t="s">
        <v>656</v>
      </c>
      <c r="I5589">
        <v>25.47</v>
      </c>
      <c r="J5589">
        <v>0</v>
      </c>
      <c r="K5589" t="s">
        <v>288</v>
      </c>
      <c r="L5589" t="s">
        <v>64</v>
      </c>
    </row>
    <row r="5590" spans="1:12" x14ac:dyDescent="0.25">
      <c r="A5590">
        <v>196</v>
      </c>
      <c r="B5590" s="93">
        <v>43626</v>
      </c>
      <c r="C5590">
        <v>6</v>
      </c>
      <c r="D5590" t="s">
        <v>92</v>
      </c>
      <c r="E5590">
        <v>2019</v>
      </c>
      <c r="F5590" t="s">
        <v>23</v>
      </c>
      <c r="G5590" t="s">
        <v>37</v>
      </c>
      <c r="H5590" t="s">
        <v>59</v>
      </c>
      <c r="I5590">
        <v>2.4</v>
      </c>
      <c r="J5590">
        <v>0</v>
      </c>
      <c r="K5590" t="s">
        <v>288</v>
      </c>
      <c r="L5590" t="s">
        <v>35</v>
      </c>
    </row>
    <row r="5591" spans="1:12" x14ac:dyDescent="0.25">
      <c r="A5591">
        <v>196</v>
      </c>
      <c r="B5591" s="93">
        <v>43637</v>
      </c>
      <c r="C5591">
        <v>6</v>
      </c>
      <c r="D5591" t="s">
        <v>92</v>
      </c>
      <c r="E5591">
        <v>2019</v>
      </c>
      <c r="F5591" t="s">
        <v>23</v>
      </c>
      <c r="G5591" t="s">
        <v>37</v>
      </c>
      <c r="H5591" t="s">
        <v>59</v>
      </c>
      <c r="I5591">
        <v>14.7</v>
      </c>
      <c r="J5591">
        <v>0</v>
      </c>
      <c r="K5591" t="s">
        <v>288</v>
      </c>
      <c r="L5591" t="s">
        <v>35</v>
      </c>
    </row>
    <row r="5592" spans="1:12" x14ac:dyDescent="0.25">
      <c r="A5592">
        <v>1</v>
      </c>
      <c r="B5592" s="93">
        <v>43588</v>
      </c>
      <c r="C5592">
        <v>5</v>
      </c>
      <c r="D5592" t="s">
        <v>98</v>
      </c>
      <c r="E5592">
        <v>2019</v>
      </c>
      <c r="F5592" t="s">
        <v>23</v>
      </c>
      <c r="G5592" t="s">
        <v>37</v>
      </c>
      <c r="H5592" t="s">
        <v>154</v>
      </c>
      <c r="I5592">
        <v>2.25</v>
      </c>
      <c r="J5592">
        <v>0</v>
      </c>
      <c r="K5592" t="s">
        <v>221</v>
      </c>
      <c r="L5592" t="s">
        <v>35</v>
      </c>
    </row>
    <row r="5593" spans="1:12" x14ac:dyDescent="0.25">
      <c r="A5593">
        <v>1</v>
      </c>
      <c r="B5593" s="93">
        <v>43588</v>
      </c>
      <c r="C5593">
        <v>5</v>
      </c>
      <c r="D5593" t="s">
        <v>98</v>
      </c>
      <c r="E5593">
        <v>2019</v>
      </c>
      <c r="F5593" t="s">
        <v>23</v>
      </c>
      <c r="G5593" t="s">
        <v>58</v>
      </c>
      <c r="H5593" t="s">
        <v>623</v>
      </c>
      <c r="I5593">
        <v>23.99</v>
      </c>
      <c r="J5593">
        <v>0</v>
      </c>
      <c r="K5593" t="s">
        <v>221</v>
      </c>
      <c r="L5593" t="s">
        <v>222</v>
      </c>
    </row>
    <row r="5594" spans="1:12" x14ac:dyDescent="0.25">
      <c r="A5594">
        <v>1</v>
      </c>
      <c r="B5594" s="93">
        <v>43588</v>
      </c>
      <c r="C5594">
        <v>5</v>
      </c>
      <c r="D5594" t="s">
        <v>98</v>
      </c>
      <c r="E5594">
        <v>2019</v>
      </c>
      <c r="F5594" t="s">
        <v>23</v>
      </c>
      <c r="G5594" t="s">
        <v>63</v>
      </c>
      <c r="H5594" t="s">
        <v>623</v>
      </c>
      <c r="I5594">
        <v>77.64</v>
      </c>
      <c r="J5594">
        <v>0</v>
      </c>
      <c r="K5594" t="s">
        <v>221</v>
      </c>
      <c r="L5594" t="s">
        <v>64</v>
      </c>
    </row>
    <row r="5595" spans="1:12" x14ac:dyDescent="0.25">
      <c r="A5595">
        <v>1</v>
      </c>
      <c r="B5595" s="93">
        <v>43589</v>
      </c>
      <c r="C5595">
        <v>5</v>
      </c>
      <c r="D5595" t="s">
        <v>98</v>
      </c>
      <c r="E5595">
        <v>2019</v>
      </c>
      <c r="F5595" t="s">
        <v>21</v>
      </c>
      <c r="G5595" t="s">
        <v>36</v>
      </c>
      <c r="H5595" t="s">
        <v>624</v>
      </c>
      <c r="I5595">
        <v>16</v>
      </c>
      <c r="J5595">
        <v>0</v>
      </c>
      <c r="K5595" t="s">
        <v>221</v>
      </c>
      <c r="L5595" t="s">
        <v>222</v>
      </c>
    </row>
    <row r="5596" spans="1:12" x14ac:dyDescent="0.25">
      <c r="A5596">
        <v>1</v>
      </c>
      <c r="B5596" s="93">
        <v>43591</v>
      </c>
      <c r="C5596">
        <v>5</v>
      </c>
      <c r="D5596" t="s">
        <v>98</v>
      </c>
      <c r="E5596">
        <v>2019</v>
      </c>
      <c r="F5596" t="s">
        <v>21</v>
      </c>
      <c r="G5596" t="s">
        <v>36</v>
      </c>
      <c r="H5596" t="s">
        <v>625</v>
      </c>
      <c r="I5596">
        <v>8</v>
      </c>
      <c r="J5596">
        <v>0</v>
      </c>
      <c r="K5596" t="s">
        <v>221</v>
      </c>
      <c r="L5596" t="s">
        <v>222</v>
      </c>
    </row>
    <row r="5597" spans="1:12" x14ac:dyDescent="0.25">
      <c r="A5597">
        <v>1</v>
      </c>
      <c r="B5597" s="93">
        <v>43592</v>
      </c>
      <c r="C5597">
        <v>5</v>
      </c>
      <c r="D5597" t="s">
        <v>98</v>
      </c>
      <c r="E5597">
        <v>2019</v>
      </c>
      <c r="F5597" t="s">
        <v>23</v>
      </c>
      <c r="G5597" t="s">
        <v>63</v>
      </c>
      <c r="H5597" t="s">
        <v>626</v>
      </c>
      <c r="I5597">
        <v>53.37</v>
      </c>
      <c r="J5597">
        <v>0</v>
      </c>
      <c r="K5597" t="s">
        <v>221</v>
      </c>
      <c r="L5597" t="s">
        <v>64</v>
      </c>
    </row>
    <row r="5598" spans="1:12" x14ac:dyDescent="0.25">
      <c r="A5598">
        <v>1</v>
      </c>
      <c r="B5598" s="93">
        <v>43598</v>
      </c>
      <c r="C5598">
        <v>5</v>
      </c>
      <c r="D5598" t="s">
        <v>98</v>
      </c>
      <c r="E5598">
        <v>2019</v>
      </c>
      <c r="F5598" t="s">
        <v>23</v>
      </c>
      <c r="G5598" t="s">
        <v>37</v>
      </c>
      <c r="H5598" t="s">
        <v>154</v>
      </c>
      <c r="I5598">
        <v>3</v>
      </c>
      <c r="J5598">
        <v>0</v>
      </c>
      <c r="K5598" t="s">
        <v>221</v>
      </c>
      <c r="L5598" t="s">
        <v>35</v>
      </c>
    </row>
    <row r="5599" spans="1:12" x14ac:dyDescent="0.25">
      <c r="A5599">
        <v>1</v>
      </c>
      <c r="B5599" s="93">
        <v>43606</v>
      </c>
      <c r="C5599">
        <v>5</v>
      </c>
      <c r="D5599" t="s">
        <v>98</v>
      </c>
      <c r="E5599">
        <v>2019</v>
      </c>
      <c r="F5599" t="s">
        <v>23</v>
      </c>
      <c r="G5599" t="s">
        <v>37</v>
      </c>
      <c r="H5599" t="s">
        <v>154</v>
      </c>
      <c r="I5599">
        <v>2</v>
      </c>
      <c r="J5599">
        <v>0</v>
      </c>
      <c r="K5599" t="s">
        <v>221</v>
      </c>
      <c r="L5599" t="s">
        <v>35</v>
      </c>
    </row>
    <row r="5600" spans="1:12" x14ac:dyDescent="0.25">
      <c r="A5600">
        <v>2</v>
      </c>
      <c r="B5600" s="93">
        <v>43595</v>
      </c>
      <c r="C5600">
        <v>5</v>
      </c>
      <c r="D5600" t="s">
        <v>98</v>
      </c>
      <c r="E5600">
        <v>2019</v>
      </c>
      <c r="F5600" t="s">
        <v>23</v>
      </c>
      <c r="G5600" t="s">
        <v>632</v>
      </c>
      <c r="H5600" t="s">
        <v>633</v>
      </c>
      <c r="I5600">
        <v>38.03</v>
      </c>
      <c r="J5600">
        <v>0</v>
      </c>
      <c r="K5600" t="s">
        <v>223</v>
      </c>
      <c r="L5600" t="s">
        <v>34</v>
      </c>
    </row>
    <row r="5601" spans="1:12" x14ac:dyDescent="0.25">
      <c r="A5601">
        <v>3</v>
      </c>
      <c r="B5601" s="93">
        <v>43599</v>
      </c>
      <c r="C5601">
        <v>5</v>
      </c>
      <c r="D5601" t="s">
        <v>98</v>
      </c>
      <c r="E5601">
        <v>2019</v>
      </c>
      <c r="F5601" t="s">
        <v>23</v>
      </c>
      <c r="G5601" t="s">
        <v>37</v>
      </c>
      <c r="H5601" t="s">
        <v>61</v>
      </c>
      <c r="I5601">
        <v>3</v>
      </c>
      <c r="J5601">
        <v>0</v>
      </c>
      <c r="K5601" t="s">
        <v>224</v>
      </c>
      <c r="L5601" t="s">
        <v>35</v>
      </c>
    </row>
    <row r="5602" spans="1:12" x14ac:dyDescent="0.25">
      <c r="A5602">
        <v>3</v>
      </c>
      <c r="B5602" s="93">
        <v>43612</v>
      </c>
      <c r="C5602">
        <v>5</v>
      </c>
      <c r="D5602" t="s">
        <v>98</v>
      </c>
      <c r="E5602">
        <v>2019</v>
      </c>
      <c r="F5602" t="s">
        <v>23</v>
      </c>
      <c r="G5602" t="s">
        <v>37</v>
      </c>
      <c r="H5602" t="s">
        <v>61</v>
      </c>
      <c r="I5602">
        <v>2.7</v>
      </c>
      <c r="J5602">
        <v>0</v>
      </c>
      <c r="K5602" t="s">
        <v>224</v>
      </c>
      <c r="L5602" t="s">
        <v>35</v>
      </c>
    </row>
    <row r="5603" spans="1:12" x14ac:dyDescent="0.25">
      <c r="A5603">
        <v>3</v>
      </c>
      <c r="B5603" s="93">
        <v>43612</v>
      </c>
      <c r="C5603">
        <v>5</v>
      </c>
      <c r="D5603" t="s">
        <v>98</v>
      </c>
      <c r="E5603">
        <v>2019</v>
      </c>
      <c r="F5603" t="s">
        <v>23</v>
      </c>
      <c r="G5603" t="s">
        <v>63</v>
      </c>
      <c r="H5603" t="s">
        <v>649</v>
      </c>
      <c r="I5603">
        <v>10.49</v>
      </c>
      <c r="J5603">
        <v>0</v>
      </c>
      <c r="K5603" t="s">
        <v>224</v>
      </c>
      <c r="L5603" t="s">
        <v>64</v>
      </c>
    </row>
    <row r="5604" spans="1:12" x14ac:dyDescent="0.25">
      <c r="A5604">
        <v>3</v>
      </c>
      <c r="B5604" s="93">
        <v>43612</v>
      </c>
      <c r="C5604">
        <v>5</v>
      </c>
      <c r="D5604" t="s">
        <v>98</v>
      </c>
      <c r="E5604">
        <v>2019</v>
      </c>
      <c r="F5604" t="s">
        <v>23</v>
      </c>
      <c r="G5604" t="s">
        <v>64</v>
      </c>
      <c r="H5604" t="s">
        <v>649</v>
      </c>
      <c r="I5604">
        <v>187.5</v>
      </c>
      <c r="J5604">
        <v>0</v>
      </c>
      <c r="K5604" t="s">
        <v>224</v>
      </c>
      <c r="L5604" t="s">
        <v>64</v>
      </c>
    </row>
    <row r="5605" spans="1:12" x14ac:dyDescent="0.25">
      <c r="A5605">
        <v>4</v>
      </c>
      <c r="B5605" s="93">
        <v>43594</v>
      </c>
      <c r="C5605">
        <v>5</v>
      </c>
      <c r="D5605" t="s">
        <v>98</v>
      </c>
      <c r="E5605">
        <v>2019</v>
      </c>
      <c r="F5605" t="s">
        <v>23</v>
      </c>
      <c r="G5605" t="s">
        <v>37</v>
      </c>
      <c r="H5605" t="s">
        <v>183</v>
      </c>
      <c r="I5605">
        <v>1.8</v>
      </c>
      <c r="J5605">
        <v>0</v>
      </c>
      <c r="K5605" t="s">
        <v>225</v>
      </c>
      <c r="L5605" t="s">
        <v>35</v>
      </c>
    </row>
    <row r="5606" spans="1:12" x14ac:dyDescent="0.25">
      <c r="A5606">
        <v>4</v>
      </c>
      <c r="B5606" s="93">
        <v>43606</v>
      </c>
      <c r="C5606">
        <v>5</v>
      </c>
      <c r="D5606" t="s">
        <v>98</v>
      </c>
      <c r="E5606">
        <v>2019</v>
      </c>
      <c r="F5606" t="s">
        <v>23</v>
      </c>
      <c r="G5606" t="s">
        <v>37</v>
      </c>
      <c r="H5606" t="s">
        <v>183</v>
      </c>
      <c r="I5606">
        <v>10.25</v>
      </c>
      <c r="J5606">
        <v>0</v>
      </c>
      <c r="K5606" t="s">
        <v>225</v>
      </c>
      <c r="L5606" t="s">
        <v>35</v>
      </c>
    </row>
    <row r="5607" spans="1:12" x14ac:dyDescent="0.25">
      <c r="A5607">
        <v>4</v>
      </c>
      <c r="B5607" s="93">
        <v>43610</v>
      </c>
      <c r="C5607">
        <v>5</v>
      </c>
      <c r="D5607" t="s">
        <v>98</v>
      </c>
      <c r="E5607">
        <v>2019</v>
      </c>
      <c r="F5607" t="s">
        <v>21</v>
      </c>
      <c r="G5607" t="s">
        <v>646</v>
      </c>
      <c r="H5607" t="s">
        <v>647</v>
      </c>
      <c r="I5607">
        <v>60.62</v>
      </c>
      <c r="J5607">
        <v>0</v>
      </c>
      <c r="K5607" t="s">
        <v>225</v>
      </c>
      <c r="L5607" t="s">
        <v>34</v>
      </c>
    </row>
    <row r="5608" spans="1:12" x14ac:dyDescent="0.25">
      <c r="A5608">
        <v>5</v>
      </c>
      <c r="B5608" s="93">
        <v>43588</v>
      </c>
      <c r="C5608">
        <v>5</v>
      </c>
      <c r="D5608" t="s">
        <v>98</v>
      </c>
      <c r="E5608">
        <v>2019</v>
      </c>
      <c r="F5608" t="s">
        <v>21</v>
      </c>
      <c r="G5608" t="s">
        <v>36</v>
      </c>
      <c r="H5608" t="s">
        <v>623</v>
      </c>
      <c r="I5608">
        <v>8</v>
      </c>
      <c r="J5608">
        <v>0</v>
      </c>
      <c r="K5608" t="s">
        <v>226</v>
      </c>
      <c r="L5608" t="s">
        <v>222</v>
      </c>
    </row>
    <row r="5609" spans="1:12" x14ac:dyDescent="0.25">
      <c r="A5609">
        <v>5</v>
      </c>
      <c r="B5609" s="93">
        <v>43588</v>
      </c>
      <c r="C5609">
        <v>5</v>
      </c>
      <c r="D5609" t="s">
        <v>98</v>
      </c>
      <c r="E5609">
        <v>2019</v>
      </c>
      <c r="F5609" t="s">
        <v>23</v>
      </c>
      <c r="G5609" t="s">
        <v>58</v>
      </c>
      <c r="H5609" t="s">
        <v>623</v>
      </c>
      <c r="I5609">
        <v>118.89</v>
      </c>
      <c r="J5609">
        <v>0</v>
      </c>
      <c r="K5609" t="s">
        <v>226</v>
      </c>
      <c r="L5609" t="s">
        <v>222</v>
      </c>
    </row>
    <row r="5610" spans="1:12" x14ac:dyDescent="0.25">
      <c r="A5610">
        <v>5</v>
      </c>
      <c r="B5610" s="93">
        <v>43591</v>
      </c>
      <c r="C5610">
        <v>5</v>
      </c>
      <c r="D5610" t="s">
        <v>98</v>
      </c>
      <c r="E5610">
        <v>2019</v>
      </c>
      <c r="F5610" t="s">
        <v>21</v>
      </c>
      <c r="G5610" t="s">
        <v>36</v>
      </c>
      <c r="H5610" t="s">
        <v>625</v>
      </c>
      <c r="I5610">
        <v>24</v>
      </c>
      <c r="J5610">
        <v>0</v>
      </c>
      <c r="K5610" t="s">
        <v>226</v>
      </c>
      <c r="L5610" t="s">
        <v>222</v>
      </c>
    </row>
    <row r="5611" spans="1:12" x14ac:dyDescent="0.25">
      <c r="A5611">
        <v>5</v>
      </c>
      <c r="B5611" s="93">
        <v>43592</v>
      </c>
      <c r="C5611">
        <v>5</v>
      </c>
      <c r="D5611" t="s">
        <v>98</v>
      </c>
      <c r="E5611">
        <v>2019</v>
      </c>
      <c r="F5611" t="s">
        <v>22</v>
      </c>
      <c r="G5611" t="s">
        <v>36</v>
      </c>
      <c r="H5611" t="s">
        <v>626</v>
      </c>
      <c r="I5611">
        <v>8</v>
      </c>
      <c r="J5611">
        <v>0</v>
      </c>
      <c r="K5611" t="s">
        <v>226</v>
      </c>
      <c r="L5611" t="s">
        <v>222</v>
      </c>
    </row>
    <row r="5612" spans="1:12" x14ac:dyDescent="0.25">
      <c r="A5612">
        <v>5</v>
      </c>
      <c r="B5612" s="93">
        <v>43595</v>
      </c>
      <c r="C5612">
        <v>5</v>
      </c>
      <c r="D5612" t="s">
        <v>98</v>
      </c>
      <c r="E5612">
        <v>2019</v>
      </c>
      <c r="F5612" t="s">
        <v>22</v>
      </c>
      <c r="G5612" t="s">
        <v>36</v>
      </c>
      <c r="H5612" t="s">
        <v>631</v>
      </c>
      <c r="I5612">
        <v>8</v>
      </c>
      <c r="J5612">
        <v>0</v>
      </c>
      <c r="K5612" t="s">
        <v>226</v>
      </c>
      <c r="L5612" t="s">
        <v>222</v>
      </c>
    </row>
    <row r="5613" spans="1:12" x14ac:dyDescent="0.25">
      <c r="A5613">
        <v>5</v>
      </c>
      <c r="B5613" s="93">
        <v>43595</v>
      </c>
      <c r="C5613">
        <v>5</v>
      </c>
      <c r="D5613" t="s">
        <v>98</v>
      </c>
      <c r="E5613">
        <v>2019</v>
      </c>
      <c r="F5613" t="s">
        <v>23</v>
      </c>
      <c r="G5613" t="s">
        <v>36</v>
      </c>
      <c r="H5613" t="s">
        <v>631</v>
      </c>
      <c r="I5613">
        <v>32</v>
      </c>
      <c r="J5613">
        <v>0</v>
      </c>
      <c r="K5613" t="s">
        <v>226</v>
      </c>
      <c r="L5613" t="s">
        <v>222</v>
      </c>
    </row>
    <row r="5614" spans="1:12" x14ac:dyDescent="0.25">
      <c r="A5614">
        <v>5</v>
      </c>
      <c r="B5614" s="93">
        <v>43595</v>
      </c>
      <c r="C5614">
        <v>5</v>
      </c>
      <c r="D5614" t="s">
        <v>98</v>
      </c>
      <c r="E5614">
        <v>2019</v>
      </c>
      <c r="F5614" t="s">
        <v>22</v>
      </c>
      <c r="G5614" t="s">
        <v>632</v>
      </c>
      <c r="H5614" t="s">
        <v>633</v>
      </c>
      <c r="I5614">
        <v>32.01</v>
      </c>
      <c r="J5614">
        <v>0</v>
      </c>
      <c r="K5614" t="s">
        <v>226</v>
      </c>
      <c r="L5614" t="s">
        <v>34</v>
      </c>
    </row>
    <row r="5615" spans="1:12" x14ac:dyDescent="0.25">
      <c r="A5615">
        <v>5</v>
      </c>
      <c r="B5615" s="93">
        <v>43595</v>
      </c>
      <c r="C5615">
        <v>5</v>
      </c>
      <c r="D5615" t="s">
        <v>98</v>
      </c>
      <c r="E5615">
        <v>2019</v>
      </c>
      <c r="F5615" t="s">
        <v>21</v>
      </c>
      <c r="G5615" t="s">
        <v>632</v>
      </c>
      <c r="H5615" t="s">
        <v>633</v>
      </c>
      <c r="I5615">
        <v>681.89</v>
      </c>
      <c r="J5615">
        <v>0</v>
      </c>
      <c r="K5615" t="s">
        <v>226</v>
      </c>
      <c r="L5615" t="s">
        <v>34</v>
      </c>
    </row>
    <row r="5616" spans="1:12" x14ac:dyDescent="0.25">
      <c r="A5616">
        <v>5</v>
      </c>
      <c r="B5616" s="93">
        <v>43610</v>
      </c>
      <c r="C5616">
        <v>5</v>
      </c>
      <c r="D5616" t="s">
        <v>98</v>
      </c>
      <c r="E5616">
        <v>2019</v>
      </c>
      <c r="F5616" t="s">
        <v>23</v>
      </c>
      <c r="G5616" t="s">
        <v>646</v>
      </c>
      <c r="H5616" t="s">
        <v>647</v>
      </c>
      <c r="I5616">
        <v>341.28</v>
      </c>
      <c r="J5616">
        <v>0</v>
      </c>
      <c r="K5616" t="s">
        <v>226</v>
      </c>
      <c r="L5616" t="s">
        <v>34</v>
      </c>
    </row>
    <row r="5617" spans="1:12" x14ac:dyDescent="0.25">
      <c r="A5617">
        <v>5</v>
      </c>
      <c r="B5617" s="93">
        <v>43610</v>
      </c>
      <c r="C5617">
        <v>5</v>
      </c>
      <c r="D5617" t="s">
        <v>98</v>
      </c>
      <c r="E5617">
        <v>2019</v>
      </c>
      <c r="F5617" t="s">
        <v>21</v>
      </c>
      <c r="G5617" t="s">
        <v>646</v>
      </c>
      <c r="H5617" t="s">
        <v>647</v>
      </c>
      <c r="I5617">
        <v>637.09</v>
      </c>
      <c r="J5617">
        <v>0</v>
      </c>
      <c r="K5617" t="s">
        <v>226</v>
      </c>
      <c r="L5617" t="s">
        <v>34</v>
      </c>
    </row>
    <row r="5618" spans="1:12" x14ac:dyDescent="0.25">
      <c r="A5618">
        <v>5</v>
      </c>
      <c r="B5618" s="93">
        <v>43612</v>
      </c>
      <c r="C5618">
        <v>5</v>
      </c>
      <c r="D5618" t="s">
        <v>98</v>
      </c>
      <c r="E5618">
        <v>2019</v>
      </c>
      <c r="F5618" t="s">
        <v>23</v>
      </c>
      <c r="G5618" t="s">
        <v>63</v>
      </c>
      <c r="H5618" t="s">
        <v>649</v>
      </c>
      <c r="I5618">
        <v>160</v>
      </c>
      <c r="J5618">
        <v>0</v>
      </c>
      <c r="K5618" t="s">
        <v>226</v>
      </c>
      <c r="L5618" t="s">
        <v>64</v>
      </c>
    </row>
    <row r="5619" spans="1:12" x14ac:dyDescent="0.25">
      <c r="A5619">
        <v>5</v>
      </c>
      <c r="B5619" s="93">
        <v>43613</v>
      </c>
      <c r="C5619">
        <v>5</v>
      </c>
      <c r="D5619" t="s">
        <v>98</v>
      </c>
      <c r="E5619">
        <v>2019</v>
      </c>
      <c r="F5619" t="s">
        <v>23</v>
      </c>
      <c r="G5619" t="s">
        <v>36</v>
      </c>
      <c r="H5619" t="s">
        <v>650</v>
      </c>
      <c r="I5619">
        <v>8</v>
      </c>
      <c r="J5619">
        <v>0</v>
      </c>
      <c r="K5619" t="s">
        <v>226</v>
      </c>
      <c r="L5619" t="s">
        <v>222</v>
      </c>
    </row>
    <row r="5620" spans="1:12" x14ac:dyDescent="0.25">
      <c r="A5620">
        <v>5</v>
      </c>
      <c r="B5620" s="93">
        <v>43614</v>
      </c>
      <c r="C5620">
        <v>5</v>
      </c>
      <c r="D5620" t="s">
        <v>98</v>
      </c>
      <c r="E5620">
        <v>2019</v>
      </c>
      <c r="F5620" t="s">
        <v>23</v>
      </c>
      <c r="G5620" t="s">
        <v>36</v>
      </c>
      <c r="H5620" t="s">
        <v>651</v>
      </c>
      <c r="I5620">
        <v>8</v>
      </c>
      <c r="J5620">
        <v>0</v>
      </c>
      <c r="K5620" t="s">
        <v>226</v>
      </c>
      <c r="L5620" t="s">
        <v>222</v>
      </c>
    </row>
    <row r="5621" spans="1:12" x14ac:dyDescent="0.25">
      <c r="A5621">
        <v>6</v>
      </c>
      <c r="B5621" s="93">
        <v>43610</v>
      </c>
      <c r="C5621">
        <v>5</v>
      </c>
      <c r="D5621" t="s">
        <v>98</v>
      </c>
      <c r="E5621">
        <v>2019</v>
      </c>
      <c r="F5621" t="s">
        <v>22</v>
      </c>
      <c r="G5621" t="s">
        <v>646</v>
      </c>
      <c r="H5621" t="s">
        <v>647</v>
      </c>
      <c r="I5621">
        <v>38.090000000000003</v>
      </c>
      <c r="J5621">
        <v>0</v>
      </c>
      <c r="K5621" t="s">
        <v>227</v>
      </c>
      <c r="L5621" t="s">
        <v>34</v>
      </c>
    </row>
    <row r="5622" spans="1:12" x14ac:dyDescent="0.25">
      <c r="A5622">
        <v>6</v>
      </c>
      <c r="B5622" s="93">
        <v>43616</v>
      </c>
      <c r="C5622">
        <v>5</v>
      </c>
      <c r="D5622" t="s">
        <v>98</v>
      </c>
      <c r="E5622">
        <v>2019</v>
      </c>
      <c r="F5622" t="s">
        <v>23</v>
      </c>
      <c r="G5622" t="s">
        <v>37</v>
      </c>
      <c r="H5622" t="s">
        <v>201</v>
      </c>
      <c r="I5622">
        <v>6.75</v>
      </c>
      <c r="J5622">
        <v>0</v>
      </c>
      <c r="K5622" t="s">
        <v>227</v>
      </c>
      <c r="L5622" t="s">
        <v>35</v>
      </c>
    </row>
    <row r="5623" spans="1:12" x14ac:dyDescent="0.25">
      <c r="A5623">
        <v>7</v>
      </c>
      <c r="B5623" s="93">
        <v>43591</v>
      </c>
      <c r="C5623">
        <v>5</v>
      </c>
      <c r="D5623" t="s">
        <v>98</v>
      </c>
      <c r="E5623">
        <v>2019</v>
      </c>
      <c r="F5623" t="s">
        <v>23</v>
      </c>
      <c r="G5623" t="s">
        <v>63</v>
      </c>
      <c r="H5623" t="s">
        <v>625</v>
      </c>
      <c r="I5623">
        <v>55.52</v>
      </c>
      <c r="J5623">
        <v>0</v>
      </c>
      <c r="K5623" t="s">
        <v>228</v>
      </c>
      <c r="L5623" t="s">
        <v>64</v>
      </c>
    </row>
    <row r="5624" spans="1:12" x14ac:dyDescent="0.25">
      <c r="A5624">
        <v>7</v>
      </c>
      <c r="B5624" s="93">
        <v>43595</v>
      </c>
      <c r="C5624">
        <v>5</v>
      </c>
      <c r="D5624" t="s">
        <v>98</v>
      </c>
      <c r="E5624">
        <v>2019</v>
      </c>
      <c r="F5624" t="s">
        <v>23</v>
      </c>
      <c r="G5624" t="s">
        <v>63</v>
      </c>
      <c r="H5624" t="s">
        <v>631</v>
      </c>
      <c r="I5624">
        <v>13.99</v>
      </c>
      <c r="J5624">
        <v>0</v>
      </c>
      <c r="K5624" t="s">
        <v>228</v>
      </c>
      <c r="L5624" t="s">
        <v>64</v>
      </c>
    </row>
    <row r="5625" spans="1:12" x14ac:dyDescent="0.25">
      <c r="A5625">
        <v>7</v>
      </c>
      <c r="B5625" s="93">
        <v>43612</v>
      </c>
      <c r="C5625">
        <v>5</v>
      </c>
      <c r="D5625" t="s">
        <v>98</v>
      </c>
      <c r="E5625">
        <v>2019</v>
      </c>
      <c r="F5625" t="s">
        <v>23</v>
      </c>
      <c r="G5625" t="s">
        <v>58</v>
      </c>
      <c r="H5625" t="s">
        <v>649</v>
      </c>
      <c r="I5625">
        <v>10.199999999999999</v>
      </c>
      <c r="J5625">
        <v>0</v>
      </c>
      <c r="K5625" t="s">
        <v>228</v>
      </c>
      <c r="L5625" t="s">
        <v>222</v>
      </c>
    </row>
    <row r="5626" spans="1:12" x14ac:dyDescent="0.25">
      <c r="A5626">
        <v>8</v>
      </c>
      <c r="B5626" s="93">
        <v>43601</v>
      </c>
      <c r="C5626">
        <v>5</v>
      </c>
      <c r="D5626" t="s">
        <v>98</v>
      </c>
      <c r="E5626">
        <v>2019</v>
      </c>
      <c r="F5626" t="s">
        <v>23</v>
      </c>
      <c r="G5626" t="s">
        <v>58</v>
      </c>
      <c r="H5626" t="s">
        <v>637</v>
      </c>
      <c r="I5626">
        <v>112</v>
      </c>
      <c r="J5626">
        <v>0</v>
      </c>
      <c r="K5626" t="s">
        <v>229</v>
      </c>
      <c r="L5626" t="s">
        <v>222</v>
      </c>
    </row>
    <row r="5627" spans="1:12" x14ac:dyDescent="0.25">
      <c r="A5627">
        <v>8</v>
      </c>
      <c r="B5627" s="93">
        <v>43612</v>
      </c>
      <c r="C5627">
        <v>5</v>
      </c>
      <c r="D5627" t="s">
        <v>98</v>
      </c>
      <c r="E5627">
        <v>2019</v>
      </c>
      <c r="F5627" t="s">
        <v>23</v>
      </c>
      <c r="G5627" t="s">
        <v>58</v>
      </c>
      <c r="H5627" t="s">
        <v>649</v>
      </c>
      <c r="I5627">
        <v>35.979999999999997</v>
      </c>
      <c r="J5627">
        <v>0</v>
      </c>
      <c r="K5627" t="s">
        <v>229</v>
      </c>
      <c r="L5627" t="s">
        <v>222</v>
      </c>
    </row>
    <row r="5628" spans="1:12" x14ac:dyDescent="0.25">
      <c r="A5628">
        <v>9</v>
      </c>
      <c r="B5628" s="93">
        <v>43600</v>
      </c>
      <c r="C5628">
        <v>5</v>
      </c>
      <c r="D5628" t="s">
        <v>98</v>
      </c>
      <c r="E5628">
        <v>2019</v>
      </c>
      <c r="F5628" t="s">
        <v>23</v>
      </c>
      <c r="G5628" t="s">
        <v>36</v>
      </c>
      <c r="H5628" t="s">
        <v>636</v>
      </c>
      <c r="I5628">
        <v>130</v>
      </c>
      <c r="J5628">
        <v>0</v>
      </c>
      <c r="K5628" t="s">
        <v>230</v>
      </c>
      <c r="L5628" t="s">
        <v>222</v>
      </c>
    </row>
    <row r="5629" spans="1:12" x14ac:dyDescent="0.25">
      <c r="A5629">
        <v>10</v>
      </c>
      <c r="B5629" s="93">
        <v>43593</v>
      </c>
      <c r="C5629">
        <v>5</v>
      </c>
      <c r="D5629" t="s">
        <v>98</v>
      </c>
      <c r="E5629">
        <v>2019</v>
      </c>
      <c r="F5629" t="s">
        <v>21</v>
      </c>
      <c r="G5629" t="s">
        <v>36</v>
      </c>
      <c r="H5629" t="s">
        <v>629</v>
      </c>
      <c r="I5629">
        <v>24</v>
      </c>
      <c r="J5629">
        <v>0</v>
      </c>
      <c r="K5629" t="s">
        <v>231</v>
      </c>
      <c r="L5629" t="s">
        <v>222</v>
      </c>
    </row>
    <row r="5630" spans="1:12" x14ac:dyDescent="0.25">
      <c r="A5630">
        <v>10</v>
      </c>
      <c r="B5630" s="93">
        <v>43595</v>
      </c>
      <c r="C5630">
        <v>5</v>
      </c>
      <c r="D5630" t="s">
        <v>98</v>
      </c>
      <c r="E5630">
        <v>2019</v>
      </c>
      <c r="F5630" t="s">
        <v>21</v>
      </c>
      <c r="G5630" t="s">
        <v>632</v>
      </c>
      <c r="H5630" t="s">
        <v>633</v>
      </c>
      <c r="I5630">
        <v>360.46</v>
      </c>
      <c r="J5630">
        <v>0</v>
      </c>
      <c r="K5630" t="s">
        <v>231</v>
      </c>
      <c r="L5630" t="s">
        <v>34</v>
      </c>
    </row>
    <row r="5631" spans="1:12" x14ac:dyDescent="0.25">
      <c r="A5631">
        <v>10</v>
      </c>
      <c r="B5631" s="93">
        <v>43606</v>
      </c>
      <c r="C5631">
        <v>5</v>
      </c>
      <c r="D5631" t="s">
        <v>98</v>
      </c>
      <c r="E5631">
        <v>2019</v>
      </c>
      <c r="F5631" t="s">
        <v>23</v>
      </c>
      <c r="G5631" t="s">
        <v>63</v>
      </c>
      <c r="H5631" t="s">
        <v>642</v>
      </c>
      <c r="I5631">
        <v>82.55</v>
      </c>
      <c r="J5631">
        <v>0</v>
      </c>
      <c r="K5631" t="s">
        <v>231</v>
      </c>
      <c r="L5631" t="s">
        <v>64</v>
      </c>
    </row>
    <row r="5632" spans="1:12" x14ac:dyDescent="0.25">
      <c r="A5632">
        <v>10</v>
      </c>
      <c r="B5632" s="93">
        <v>43610</v>
      </c>
      <c r="C5632">
        <v>5</v>
      </c>
      <c r="D5632" t="s">
        <v>98</v>
      </c>
      <c r="E5632">
        <v>2019</v>
      </c>
      <c r="F5632" t="s">
        <v>22</v>
      </c>
      <c r="G5632" t="s">
        <v>646</v>
      </c>
      <c r="H5632" t="s">
        <v>647</v>
      </c>
      <c r="I5632">
        <v>11.08</v>
      </c>
      <c r="J5632">
        <v>0</v>
      </c>
      <c r="K5632" t="s">
        <v>231</v>
      </c>
      <c r="L5632" t="s">
        <v>34</v>
      </c>
    </row>
    <row r="5633" spans="1:12" x14ac:dyDescent="0.25">
      <c r="A5633">
        <v>10</v>
      </c>
      <c r="B5633" s="93">
        <v>43610</v>
      </c>
      <c r="C5633">
        <v>5</v>
      </c>
      <c r="D5633" t="s">
        <v>98</v>
      </c>
      <c r="E5633">
        <v>2019</v>
      </c>
      <c r="F5633" t="s">
        <v>21</v>
      </c>
      <c r="G5633" t="s">
        <v>646</v>
      </c>
      <c r="H5633" t="s">
        <v>647</v>
      </c>
      <c r="I5633">
        <v>473.77</v>
      </c>
      <c r="J5633">
        <v>0</v>
      </c>
      <c r="K5633" t="s">
        <v>231</v>
      </c>
      <c r="L5633" t="s">
        <v>34</v>
      </c>
    </row>
    <row r="5634" spans="1:12" x14ac:dyDescent="0.25">
      <c r="A5634">
        <v>13</v>
      </c>
      <c r="B5634" s="93">
        <v>43588</v>
      </c>
      <c r="C5634">
        <v>5</v>
      </c>
      <c r="D5634" t="s">
        <v>98</v>
      </c>
      <c r="E5634">
        <v>2019</v>
      </c>
      <c r="F5634" t="s">
        <v>23</v>
      </c>
      <c r="G5634" t="s">
        <v>63</v>
      </c>
      <c r="H5634" t="s">
        <v>623</v>
      </c>
      <c r="I5634">
        <v>128.6</v>
      </c>
      <c r="J5634">
        <v>0</v>
      </c>
      <c r="K5634" t="s">
        <v>232</v>
      </c>
      <c r="L5634" t="s">
        <v>64</v>
      </c>
    </row>
    <row r="5635" spans="1:12" x14ac:dyDescent="0.25">
      <c r="A5635">
        <v>13</v>
      </c>
      <c r="B5635" s="93">
        <v>43589</v>
      </c>
      <c r="C5635">
        <v>5</v>
      </c>
      <c r="D5635" t="s">
        <v>98</v>
      </c>
      <c r="E5635">
        <v>2019</v>
      </c>
      <c r="F5635" t="s">
        <v>21</v>
      </c>
      <c r="G5635" t="s">
        <v>36</v>
      </c>
      <c r="H5635" t="s">
        <v>624</v>
      </c>
      <c r="I5635">
        <v>40</v>
      </c>
      <c r="J5635">
        <v>0</v>
      </c>
      <c r="K5635" t="s">
        <v>232</v>
      </c>
      <c r="L5635" t="s">
        <v>222</v>
      </c>
    </row>
    <row r="5636" spans="1:12" x14ac:dyDescent="0.25">
      <c r="A5636">
        <v>13</v>
      </c>
      <c r="B5636" s="93">
        <v>43591</v>
      </c>
      <c r="C5636">
        <v>5</v>
      </c>
      <c r="D5636" t="s">
        <v>98</v>
      </c>
      <c r="E5636">
        <v>2019</v>
      </c>
      <c r="F5636" t="s">
        <v>21</v>
      </c>
      <c r="G5636" t="s">
        <v>36</v>
      </c>
      <c r="H5636" t="s">
        <v>625</v>
      </c>
      <c r="I5636">
        <v>88</v>
      </c>
      <c r="J5636">
        <v>0</v>
      </c>
      <c r="K5636" t="s">
        <v>232</v>
      </c>
      <c r="L5636" t="s">
        <v>222</v>
      </c>
    </row>
    <row r="5637" spans="1:12" x14ac:dyDescent="0.25">
      <c r="A5637">
        <v>13</v>
      </c>
      <c r="B5637" s="93">
        <v>43592</v>
      </c>
      <c r="C5637">
        <v>5</v>
      </c>
      <c r="D5637" t="s">
        <v>98</v>
      </c>
      <c r="E5637">
        <v>2019</v>
      </c>
      <c r="F5637" t="s">
        <v>21</v>
      </c>
      <c r="G5637" t="s">
        <v>36</v>
      </c>
      <c r="H5637" t="s">
        <v>626</v>
      </c>
      <c r="I5637">
        <v>16</v>
      </c>
      <c r="J5637">
        <v>0</v>
      </c>
      <c r="K5637" t="s">
        <v>232</v>
      </c>
      <c r="L5637" t="s">
        <v>222</v>
      </c>
    </row>
    <row r="5638" spans="1:12" x14ac:dyDescent="0.25">
      <c r="A5638">
        <v>13</v>
      </c>
      <c r="B5638" s="93">
        <v>43595</v>
      </c>
      <c r="C5638">
        <v>5</v>
      </c>
      <c r="D5638" t="s">
        <v>98</v>
      </c>
      <c r="E5638">
        <v>2019</v>
      </c>
      <c r="F5638" t="s">
        <v>22</v>
      </c>
      <c r="G5638" t="s">
        <v>632</v>
      </c>
      <c r="H5638" t="s">
        <v>633</v>
      </c>
      <c r="I5638">
        <v>27.47</v>
      </c>
      <c r="J5638">
        <v>0</v>
      </c>
      <c r="K5638" t="s">
        <v>232</v>
      </c>
      <c r="L5638" t="s">
        <v>34</v>
      </c>
    </row>
    <row r="5639" spans="1:12" x14ac:dyDescent="0.25">
      <c r="A5639">
        <v>13</v>
      </c>
      <c r="B5639" s="93">
        <v>43595</v>
      </c>
      <c r="C5639">
        <v>5</v>
      </c>
      <c r="D5639" t="s">
        <v>98</v>
      </c>
      <c r="E5639">
        <v>2019</v>
      </c>
      <c r="F5639" t="s">
        <v>23</v>
      </c>
      <c r="G5639" t="s">
        <v>632</v>
      </c>
      <c r="H5639" t="s">
        <v>633</v>
      </c>
      <c r="I5639">
        <v>83.57</v>
      </c>
      <c r="J5639">
        <v>0</v>
      </c>
      <c r="K5639" t="s">
        <v>232</v>
      </c>
      <c r="L5639" t="s">
        <v>34</v>
      </c>
    </row>
    <row r="5640" spans="1:12" x14ac:dyDescent="0.25">
      <c r="A5640">
        <v>13</v>
      </c>
      <c r="B5640" s="93">
        <v>43595</v>
      </c>
      <c r="C5640">
        <v>5</v>
      </c>
      <c r="D5640" t="s">
        <v>98</v>
      </c>
      <c r="E5640">
        <v>2019</v>
      </c>
      <c r="F5640" t="s">
        <v>23</v>
      </c>
      <c r="G5640" t="s">
        <v>63</v>
      </c>
      <c r="H5640" t="s">
        <v>631</v>
      </c>
      <c r="I5640">
        <v>94.69</v>
      </c>
      <c r="J5640">
        <v>0</v>
      </c>
      <c r="K5640" t="s">
        <v>232</v>
      </c>
      <c r="L5640" t="s">
        <v>64</v>
      </c>
    </row>
    <row r="5641" spans="1:12" x14ac:dyDescent="0.25">
      <c r="A5641">
        <v>13</v>
      </c>
      <c r="B5641" s="93">
        <v>43595</v>
      </c>
      <c r="C5641">
        <v>5</v>
      </c>
      <c r="D5641" t="s">
        <v>98</v>
      </c>
      <c r="E5641">
        <v>2019</v>
      </c>
      <c r="F5641" t="s">
        <v>21</v>
      </c>
      <c r="G5641" t="s">
        <v>632</v>
      </c>
      <c r="H5641" t="s">
        <v>633</v>
      </c>
      <c r="I5641">
        <v>597.71</v>
      </c>
      <c r="J5641">
        <v>0</v>
      </c>
      <c r="K5641" t="s">
        <v>232</v>
      </c>
      <c r="L5641" t="s">
        <v>34</v>
      </c>
    </row>
    <row r="5642" spans="1:12" x14ac:dyDescent="0.25">
      <c r="A5642">
        <v>13</v>
      </c>
      <c r="B5642" s="93">
        <v>43598</v>
      </c>
      <c r="C5642">
        <v>5</v>
      </c>
      <c r="D5642" t="s">
        <v>98</v>
      </c>
      <c r="E5642">
        <v>2019</v>
      </c>
      <c r="F5642" t="s">
        <v>21</v>
      </c>
      <c r="G5642" t="s">
        <v>36</v>
      </c>
      <c r="H5642" t="s">
        <v>634</v>
      </c>
      <c r="I5642">
        <v>48</v>
      </c>
      <c r="J5642">
        <v>0</v>
      </c>
      <c r="K5642" t="s">
        <v>232</v>
      </c>
      <c r="L5642" t="s">
        <v>222</v>
      </c>
    </row>
    <row r="5643" spans="1:12" x14ac:dyDescent="0.25">
      <c r="A5643">
        <v>13</v>
      </c>
      <c r="B5643" s="93">
        <v>43600</v>
      </c>
      <c r="C5643">
        <v>5</v>
      </c>
      <c r="D5643" t="s">
        <v>98</v>
      </c>
      <c r="E5643">
        <v>2019</v>
      </c>
      <c r="F5643" t="s">
        <v>23</v>
      </c>
      <c r="G5643" t="s">
        <v>37</v>
      </c>
      <c r="H5643" t="s">
        <v>151</v>
      </c>
      <c r="I5643">
        <v>3</v>
      </c>
      <c r="J5643">
        <v>0</v>
      </c>
      <c r="K5643" t="s">
        <v>232</v>
      </c>
      <c r="L5643" t="s">
        <v>35</v>
      </c>
    </row>
    <row r="5644" spans="1:12" x14ac:dyDescent="0.25">
      <c r="A5644">
        <v>13</v>
      </c>
      <c r="B5644" s="93">
        <v>43600</v>
      </c>
      <c r="C5644">
        <v>5</v>
      </c>
      <c r="D5644" t="s">
        <v>98</v>
      </c>
      <c r="E5644">
        <v>2019</v>
      </c>
      <c r="F5644" t="s">
        <v>21</v>
      </c>
      <c r="G5644" t="s">
        <v>36</v>
      </c>
      <c r="H5644" t="s">
        <v>636</v>
      </c>
      <c r="I5644">
        <v>40</v>
      </c>
      <c r="J5644">
        <v>0</v>
      </c>
      <c r="K5644" t="s">
        <v>232</v>
      </c>
      <c r="L5644" t="s">
        <v>222</v>
      </c>
    </row>
    <row r="5645" spans="1:12" x14ac:dyDescent="0.25">
      <c r="A5645">
        <v>13</v>
      </c>
      <c r="B5645" s="93">
        <v>43601</v>
      </c>
      <c r="C5645">
        <v>5</v>
      </c>
      <c r="D5645" t="s">
        <v>98</v>
      </c>
      <c r="E5645">
        <v>2019</v>
      </c>
      <c r="F5645" t="s">
        <v>21</v>
      </c>
      <c r="G5645" t="s">
        <v>36</v>
      </c>
      <c r="H5645" t="s">
        <v>637</v>
      </c>
      <c r="I5645">
        <v>24</v>
      </c>
      <c r="J5645">
        <v>0</v>
      </c>
      <c r="K5645" t="s">
        <v>232</v>
      </c>
      <c r="L5645" t="s">
        <v>222</v>
      </c>
    </row>
    <row r="5646" spans="1:12" x14ac:dyDescent="0.25">
      <c r="A5646">
        <v>13</v>
      </c>
      <c r="B5646" s="93">
        <v>43603</v>
      </c>
      <c r="C5646">
        <v>5</v>
      </c>
      <c r="D5646" t="s">
        <v>98</v>
      </c>
      <c r="E5646">
        <v>2019</v>
      </c>
      <c r="F5646" t="s">
        <v>21</v>
      </c>
      <c r="G5646" t="s">
        <v>36</v>
      </c>
      <c r="H5646" t="s">
        <v>640</v>
      </c>
      <c r="I5646">
        <v>16</v>
      </c>
      <c r="J5646">
        <v>0</v>
      </c>
      <c r="K5646" t="s">
        <v>232</v>
      </c>
      <c r="L5646" t="s">
        <v>222</v>
      </c>
    </row>
    <row r="5647" spans="1:12" x14ac:dyDescent="0.25">
      <c r="A5647">
        <v>13</v>
      </c>
      <c r="B5647" s="93">
        <v>43605</v>
      </c>
      <c r="C5647">
        <v>5</v>
      </c>
      <c r="D5647" t="s">
        <v>98</v>
      </c>
      <c r="E5647">
        <v>2019</v>
      </c>
      <c r="F5647" t="s">
        <v>21</v>
      </c>
      <c r="G5647" t="s">
        <v>36</v>
      </c>
      <c r="H5647" t="s">
        <v>641</v>
      </c>
      <c r="I5647">
        <v>56</v>
      </c>
      <c r="J5647">
        <v>0</v>
      </c>
      <c r="K5647" t="s">
        <v>232</v>
      </c>
      <c r="L5647" t="s">
        <v>222</v>
      </c>
    </row>
    <row r="5648" spans="1:12" x14ac:dyDescent="0.25">
      <c r="A5648">
        <v>13</v>
      </c>
      <c r="B5648" s="93">
        <v>43606</v>
      </c>
      <c r="C5648">
        <v>5</v>
      </c>
      <c r="D5648" t="s">
        <v>98</v>
      </c>
      <c r="E5648">
        <v>2019</v>
      </c>
      <c r="F5648" t="s">
        <v>21</v>
      </c>
      <c r="G5648" t="s">
        <v>36</v>
      </c>
      <c r="H5648" t="s">
        <v>642</v>
      </c>
      <c r="I5648">
        <v>56</v>
      </c>
      <c r="J5648">
        <v>0</v>
      </c>
      <c r="K5648" t="s">
        <v>232</v>
      </c>
      <c r="L5648" t="s">
        <v>222</v>
      </c>
    </row>
    <row r="5649" spans="1:12" x14ac:dyDescent="0.25">
      <c r="A5649">
        <v>13</v>
      </c>
      <c r="B5649" s="93">
        <v>43607</v>
      </c>
      <c r="C5649">
        <v>5</v>
      </c>
      <c r="D5649" t="s">
        <v>98</v>
      </c>
      <c r="E5649">
        <v>2019</v>
      </c>
      <c r="F5649" t="s">
        <v>21</v>
      </c>
      <c r="G5649" t="s">
        <v>36</v>
      </c>
      <c r="H5649" t="s">
        <v>643</v>
      </c>
      <c r="I5649">
        <v>8</v>
      </c>
      <c r="J5649">
        <v>0</v>
      </c>
      <c r="K5649" t="s">
        <v>232</v>
      </c>
      <c r="L5649" t="s">
        <v>222</v>
      </c>
    </row>
    <row r="5650" spans="1:12" x14ac:dyDescent="0.25">
      <c r="A5650">
        <v>13</v>
      </c>
      <c r="B5650" s="93">
        <v>43610</v>
      </c>
      <c r="C5650">
        <v>5</v>
      </c>
      <c r="D5650" t="s">
        <v>98</v>
      </c>
      <c r="E5650">
        <v>2019</v>
      </c>
      <c r="F5650" t="s">
        <v>21</v>
      </c>
      <c r="G5650" t="s">
        <v>646</v>
      </c>
      <c r="H5650" t="s">
        <v>647</v>
      </c>
      <c r="I5650">
        <v>1045.49</v>
      </c>
      <c r="J5650">
        <v>0</v>
      </c>
      <c r="K5650" t="s">
        <v>232</v>
      </c>
      <c r="L5650" t="s">
        <v>34</v>
      </c>
    </row>
    <row r="5651" spans="1:12" x14ac:dyDescent="0.25">
      <c r="A5651">
        <v>13</v>
      </c>
      <c r="B5651" s="93">
        <v>43612</v>
      </c>
      <c r="C5651">
        <v>5</v>
      </c>
      <c r="D5651" t="s">
        <v>98</v>
      </c>
      <c r="E5651">
        <v>2019</v>
      </c>
      <c r="F5651" t="s">
        <v>21</v>
      </c>
      <c r="G5651" t="s">
        <v>36</v>
      </c>
      <c r="H5651" t="s">
        <v>649</v>
      </c>
      <c r="I5651">
        <v>16</v>
      </c>
      <c r="J5651">
        <v>0</v>
      </c>
      <c r="K5651" t="s">
        <v>232</v>
      </c>
      <c r="L5651" t="s">
        <v>222</v>
      </c>
    </row>
    <row r="5652" spans="1:12" x14ac:dyDescent="0.25">
      <c r="A5652">
        <v>13</v>
      </c>
      <c r="B5652" s="93">
        <v>43612</v>
      </c>
      <c r="C5652">
        <v>5</v>
      </c>
      <c r="D5652" t="s">
        <v>98</v>
      </c>
      <c r="E5652">
        <v>2019</v>
      </c>
      <c r="F5652" t="s">
        <v>23</v>
      </c>
      <c r="G5652" t="s">
        <v>63</v>
      </c>
      <c r="H5652" t="s">
        <v>649</v>
      </c>
      <c r="I5652">
        <v>116.42</v>
      </c>
      <c r="J5652">
        <v>0</v>
      </c>
      <c r="K5652" t="s">
        <v>232</v>
      </c>
      <c r="L5652" t="s">
        <v>64</v>
      </c>
    </row>
    <row r="5653" spans="1:12" x14ac:dyDescent="0.25">
      <c r="A5653">
        <v>13</v>
      </c>
      <c r="B5653" s="93">
        <v>43613</v>
      </c>
      <c r="C5653">
        <v>5</v>
      </c>
      <c r="D5653" t="s">
        <v>98</v>
      </c>
      <c r="E5653">
        <v>2019</v>
      </c>
      <c r="F5653" t="s">
        <v>21</v>
      </c>
      <c r="G5653" t="s">
        <v>36</v>
      </c>
      <c r="H5653" t="s">
        <v>650</v>
      </c>
      <c r="I5653">
        <v>16</v>
      </c>
      <c r="J5653">
        <v>0</v>
      </c>
      <c r="K5653" t="s">
        <v>232</v>
      </c>
      <c r="L5653" t="s">
        <v>222</v>
      </c>
    </row>
    <row r="5654" spans="1:12" x14ac:dyDescent="0.25">
      <c r="A5654">
        <v>13</v>
      </c>
      <c r="B5654" s="93">
        <v>43615</v>
      </c>
      <c r="C5654">
        <v>5</v>
      </c>
      <c r="D5654" t="s">
        <v>98</v>
      </c>
      <c r="E5654">
        <v>2019</v>
      </c>
      <c r="F5654" t="s">
        <v>21</v>
      </c>
      <c r="G5654" t="s">
        <v>36</v>
      </c>
      <c r="H5654" t="s">
        <v>653</v>
      </c>
      <c r="I5654">
        <v>16</v>
      </c>
      <c r="J5654">
        <v>0</v>
      </c>
      <c r="K5654" t="s">
        <v>232</v>
      </c>
      <c r="L5654" t="s">
        <v>222</v>
      </c>
    </row>
    <row r="5655" spans="1:12" x14ac:dyDescent="0.25">
      <c r="A5655">
        <v>14</v>
      </c>
      <c r="B5655" s="93">
        <v>43595</v>
      </c>
      <c r="C5655">
        <v>5</v>
      </c>
      <c r="D5655" t="s">
        <v>98</v>
      </c>
      <c r="E5655">
        <v>2019</v>
      </c>
      <c r="F5655" t="s">
        <v>23</v>
      </c>
      <c r="G5655" t="s">
        <v>63</v>
      </c>
      <c r="H5655" t="s">
        <v>631</v>
      </c>
      <c r="I5655">
        <v>71.5</v>
      </c>
      <c r="J5655">
        <v>0</v>
      </c>
      <c r="K5655" t="s">
        <v>233</v>
      </c>
      <c r="L5655" t="s">
        <v>64</v>
      </c>
    </row>
    <row r="5656" spans="1:12" x14ac:dyDescent="0.25">
      <c r="A5656">
        <v>15</v>
      </c>
      <c r="B5656" s="93">
        <v>43605</v>
      </c>
      <c r="C5656">
        <v>5</v>
      </c>
      <c r="D5656" t="s">
        <v>98</v>
      </c>
      <c r="E5656">
        <v>2019</v>
      </c>
      <c r="F5656" t="s">
        <v>23</v>
      </c>
      <c r="G5656" t="s">
        <v>65</v>
      </c>
      <c r="H5656" t="s">
        <v>641</v>
      </c>
      <c r="I5656">
        <v>19</v>
      </c>
      <c r="J5656">
        <v>0</v>
      </c>
      <c r="K5656" t="s">
        <v>234</v>
      </c>
      <c r="L5656" t="s">
        <v>35</v>
      </c>
    </row>
    <row r="5657" spans="1:12" x14ac:dyDescent="0.25">
      <c r="A5657">
        <v>15</v>
      </c>
      <c r="B5657" s="93">
        <v>43609</v>
      </c>
      <c r="C5657">
        <v>5</v>
      </c>
      <c r="D5657" t="s">
        <v>98</v>
      </c>
      <c r="E5657">
        <v>2019</v>
      </c>
      <c r="F5657" t="s">
        <v>23</v>
      </c>
      <c r="G5657" t="s">
        <v>58</v>
      </c>
      <c r="H5657" t="s">
        <v>645</v>
      </c>
      <c r="I5657">
        <v>23.99</v>
      </c>
      <c r="J5657">
        <v>0</v>
      </c>
      <c r="K5657" t="s">
        <v>234</v>
      </c>
      <c r="L5657" t="s">
        <v>222</v>
      </c>
    </row>
    <row r="5658" spans="1:12" x14ac:dyDescent="0.25">
      <c r="A5658">
        <v>16</v>
      </c>
      <c r="B5658" s="93">
        <v>43600</v>
      </c>
      <c r="C5658">
        <v>5</v>
      </c>
      <c r="D5658" t="s">
        <v>98</v>
      </c>
      <c r="E5658">
        <v>2019</v>
      </c>
      <c r="F5658" t="s">
        <v>23</v>
      </c>
      <c r="G5658" t="s">
        <v>63</v>
      </c>
      <c r="H5658" t="s">
        <v>636</v>
      </c>
      <c r="I5658">
        <v>142.61000000000001</v>
      </c>
      <c r="J5658">
        <v>0</v>
      </c>
      <c r="K5658" t="s">
        <v>727</v>
      </c>
      <c r="L5658" t="s">
        <v>64</v>
      </c>
    </row>
    <row r="5659" spans="1:12" x14ac:dyDescent="0.25">
      <c r="A5659">
        <v>17</v>
      </c>
      <c r="B5659" s="93">
        <v>43600</v>
      </c>
      <c r="C5659">
        <v>5</v>
      </c>
      <c r="D5659" t="s">
        <v>98</v>
      </c>
      <c r="E5659">
        <v>2019</v>
      </c>
      <c r="F5659" t="s">
        <v>23</v>
      </c>
      <c r="G5659" t="s">
        <v>63</v>
      </c>
      <c r="H5659" t="s">
        <v>636</v>
      </c>
      <c r="I5659">
        <v>31.14</v>
      </c>
      <c r="J5659">
        <v>0</v>
      </c>
      <c r="K5659" t="s">
        <v>235</v>
      </c>
      <c r="L5659" t="s">
        <v>64</v>
      </c>
    </row>
    <row r="5660" spans="1:12" x14ac:dyDescent="0.25">
      <c r="A5660">
        <v>17</v>
      </c>
      <c r="B5660" s="93">
        <v>43606</v>
      </c>
      <c r="C5660">
        <v>5</v>
      </c>
      <c r="D5660" t="s">
        <v>98</v>
      </c>
      <c r="E5660">
        <v>2019</v>
      </c>
      <c r="F5660" t="s">
        <v>23</v>
      </c>
      <c r="G5660" t="s">
        <v>63</v>
      </c>
      <c r="H5660" t="s">
        <v>642</v>
      </c>
      <c r="I5660">
        <v>41.97</v>
      </c>
      <c r="J5660">
        <v>0</v>
      </c>
      <c r="K5660" t="s">
        <v>235</v>
      </c>
      <c r="L5660" t="s">
        <v>64</v>
      </c>
    </row>
    <row r="5661" spans="1:12" x14ac:dyDescent="0.25">
      <c r="A5661">
        <v>18</v>
      </c>
      <c r="B5661" s="93">
        <v>43589</v>
      </c>
      <c r="C5661">
        <v>5</v>
      </c>
      <c r="D5661" t="s">
        <v>98</v>
      </c>
      <c r="E5661">
        <v>2019</v>
      </c>
      <c r="F5661" t="s">
        <v>21</v>
      </c>
      <c r="G5661" t="s">
        <v>36</v>
      </c>
      <c r="H5661" t="s">
        <v>624</v>
      </c>
      <c r="I5661">
        <v>80</v>
      </c>
      <c r="J5661">
        <v>0</v>
      </c>
      <c r="K5661" t="s">
        <v>236</v>
      </c>
      <c r="L5661" t="s">
        <v>222</v>
      </c>
    </row>
    <row r="5662" spans="1:12" x14ac:dyDescent="0.25">
      <c r="A5662">
        <v>18</v>
      </c>
      <c r="B5662" s="93">
        <v>43591</v>
      </c>
      <c r="C5662">
        <v>5</v>
      </c>
      <c r="D5662" t="s">
        <v>98</v>
      </c>
      <c r="E5662">
        <v>2019</v>
      </c>
      <c r="F5662" t="s">
        <v>23</v>
      </c>
      <c r="G5662" t="s">
        <v>63</v>
      </c>
      <c r="H5662" t="s">
        <v>625</v>
      </c>
      <c r="I5662">
        <v>31.03</v>
      </c>
      <c r="J5662">
        <v>0</v>
      </c>
      <c r="K5662" t="s">
        <v>236</v>
      </c>
      <c r="L5662" t="s">
        <v>64</v>
      </c>
    </row>
    <row r="5663" spans="1:12" x14ac:dyDescent="0.25">
      <c r="A5663">
        <v>18</v>
      </c>
      <c r="B5663" s="93">
        <v>43592</v>
      </c>
      <c r="C5663">
        <v>5</v>
      </c>
      <c r="D5663" t="s">
        <v>98</v>
      </c>
      <c r="E5663">
        <v>2019</v>
      </c>
      <c r="F5663" t="s">
        <v>21</v>
      </c>
      <c r="G5663" t="s">
        <v>36</v>
      </c>
      <c r="H5663" t="s">
        <v>626</v>
      </c>
      <c r="I5663">
        <v>8</v>
      </c>
      <c r="J5663">
        <v>0</v>
      </c>
      <c r="K5663" t="s">
        <v>236</v>
      </c>
      <c r="L5663" t="s">
        <v>222</v>
      </c>
    </row>
    <row r="5664" spans="1:12" x14ac:dyDescent="0.25">
      <c r="A5664">
        <v>18</v>
      </c>
      <c r="B5664" s="93">
        <v>43593</v>
      </c>
      <c r="C5664">
        <v>5</v>
      </c>
      <c r="D5664" t="s">
        <v>98</v>
      </c>
      <c r="E5664">
        <v>2019</v>
      </c>
      <c r="F5664" t="s">
        <v>21</v>
      </c>
      <c r="G5664" t="s">
        <v>36</v>
      </c>
      <c r="H5664" t="s">
        <v>629</v>
      </c>
      <c r="I5664">
        <v>8</v>
      </c>
      <c r="J5664">
        <v>0</v>
      </c>
      <c r="K5664" t="s">
        <v>236</v>
      </c>
      <c r="L5664" t="s">
        <v>222</v>
      </c>
    </row>
    <row r="5665" spans="1:12" x14ac:dyDescent="0.25">
      <c r="A5665">
        <v>18</v>
      </c>
      <c r="B5665" s="93">
        <v>43595</v>
      </c>
      <c r="C5665">
        <v>5</v>
      </c>
      <c r="D5665" t="s">
        <v>98</v>
      </c>
      <c r="E5665">
        <v>2019</v>
      </c>
      <c r="F5665" t="s">
        <v>22</v>
      </c>
      <c r="G5665" t="s">
        <v>632</v>
      </c>
      <c r="H5665" t="s">
        <v>633</v>
      </c>
      <c r="I5665">
        <v>14.18</v>
      </c>
      <c r="J5665">
        <v>0</v>
      </c>
      <c r="K5665" t="s">
        <v>236</v>
      </c>
      <c r="L5665" t="s">
        <v>34</v>
      </c>
    </row>
    <row r="5666" spans="1:12" x14ac:dyDescent="0.25">
      <c r="A5666">
        <v>18</v>
      </c>
      <c r="B5666" s="93">
        <v>43595</v>
      </c>
      <c r="C5666">
        <v>5</v>
      </c>
      <c r="D5666" t="s">
        <v>98</v>
      </c>
      <c r="E5666">
        <v>2019</v>
      </c>
      <c r="F5666" t="s">
        <v>21</v>
      </c>
      <c r="G5666" t="s">
        <v>632</v>
      </c>
      <c r="H5666" t="s">
        <v>633</v>
      </c>
      <c r="I5666">
        <v>368.43</v>
      </c>
      <c r="J5666">
        <v>0</v>
      </c>
      <c r="K5666" t="s">
        <v>236</v>
      </c>
      <c r="L5666" t="s">
        <v>34</v>
      </c>
    </row>
    <row r="5667" spans="1:12" x14ac:dyDescent="0.25">
      <c r="A5667">
        <v>18</v>
      </c>
      <c r="B5667" s="93">
        <v>43603</v>
      </c>
      <c r="C5667">
        <v>5</v>
      </c>
      <c r="D5667" t="s">
        <v>98</v>
      </c>
      <c r="E5667">
        <v>2019</v>
      </c>
      <c r="F5667" t="s">
        <v>21</v>
      </c>
      <c r="G5667" t="s">
        <v>36</v>
      </c>
      <c r="H5667" t="s">
        <v>640</v>
      </c>
      <c r="I5667">
        <v>64</v>
      </c>
      <c r="J5667">
        <v>0</v>
      </c>
      <c r="K5667" t="s">
        <v>236</v>
      </c>
      <c r="L5667" t="s">
        <v>222</v>
      </c>
    </row>
    <row r="5668" spans="1:12" x14ac:dyDescent="0.25">
      <c r="A5668">
        <v>18</v>
      </c>
      <c r="B5668" s="93">
        <v>43609</v>
      </c>
      <c r="C5668">
        <v>5</v>
      </c>
      <c r="D5668" t="s">
        <v>98</v>
      </c>
      <c r="E5668">
        <v>2019</v>
      </c>
      <c r="F5668" t="s">
        <v>23</v>
      </c>
      <c r="G5668" t="s">
        <v>63</v>
      </c>
      <c r="H5668" t="s">
        <v>645</v>
      </c>
      <c r="I5668">
        <v>43.73</v>
      </c>
      <c r="J5668">
        <v>0</v>
      </c>
      <c r="K5668" t="s">
        <v>236</v>
      </c>
      <c r="L5668" t="s">
        <v>64</v>
      </c>
    </row>
    <row r="5669" spans="1:12" x14ac:dyDescent="0.25">
      <c r="A5669">
        <v>18</v>
      </c>
      <c r="B5669" s="93">
        <v>43609</v>
      </c>
      <c r="C5669">
        <v>5</v>
      </c>
      <c r="D5669" t="s">
        <v>98</v>
      </c>
      <c r="E5669">
        <v>2019</v>
      </c>
      <c r="F5669" t="s">
        <v>23</v>
      </c>
      <c r="G5669" t="s">
        <v>58</v>
      </c>
      <c r="H5669" t="s">
        <v>645</v>
      </c>
      <c r="I5669">
        <v>148</v>
      </c>
      <c r="J5669">
        <v>0</v>
      </c>
      <c r="K5669" t="s">
        <v>236</v>
      </c>
      <c r="L5669" t="s">
        <v>222</v>
      </c>
    </row>
    <row r="5670" spans="1:12" x14ac:dyDescent="0.25">
      <c r="A5670">
        <v>18</v>
      </c>
      <c r="B5670" s="93">
        <v>43610</v>
      </c>
      <c r="C5670">
        <v>5</v>
      </c>
      <c r="D5670" t="s">
        <v>98</v>
      </c>
      <c r="E5670">
        <v>2019</v>
      </c>
      <c r="F5670" t="s">
        <v>21</v>
      </c>
      <c r="G5670" t="s">
        <v>646</v>
      </c>
      <c r="H5670" t="s">
        <v>647</v>
      </c>
      <c r="I5670">
        <v>250.08</v>
      </c>
      <c r="J5670">
        <v>0</v>
      </c>
      <c r="K5670" t="s">
        <v>236</v>
      </c>
      <c r="L5670" t="s">
        <v>34</v>
      </c>
    </row>
    <row r="5671" spans="1:12" x14ac:dyDescent="0.25">
      <c r="A5671">
        <v>18</v>
      </c>
      <c r="B5671" s="93">
        <v>43613</v>
      </c>
      <c r="C5671">
        <v>5</v>
      </c>
      <c r="D5671" t="s">
        <v>98</v>
      </c>
      <c r="E5671">
        <v>2019</v>
      </c>
      <c r="F5671" t="s">
        <v>21</v>
      </c>
      <c r="G5671" t="s">
        <v>36</v>
      </c>
      <c r="H5671" t="s">
        <v>650</v>
      </c>
      <c r="I5671">
        <v>8</v>
      </c>
      <c r="J5671">
        <v>0</v>
      </c>
      <c r="K5671" t="s">
        <v>236</v>
      </c>
      <c r="L5671" t="s">
        <v>222</v>
      </c>
    </row>
    <row r="5672" spans="1:12" x14ac:dyDescent="0.25">
      <c r="A5672">
        <v>19</v>
      </c>
      <c r="B5672" s="93">
        <v>43587</v>
      </c>
      <c r="C5672">
        <v>5</v>
      </c>
      <c r="D5672" t="s">
        <v>98</v>
      </c>
      <c r="E5672">
        <v>2019</v>
      </c>
      <c r="F5672" t="s">
        <v>21</v>
      </c>
      <c r="G5672" t="s">
        <v>36</v>
      </c>
      <c r="H5672" t="s">
        <v>622</v>
      </c>
      <c r="I5672">
        <v>88</v>
      </c>
      <c r="J5672">
        <v>0</v>
      </c>
      <c r="K5672" t="s">
        <v>237</v>
      </c>
      <c r="L5672" t="s">
        <v>222</v>
      </c>
    </row>
    <row r="5673" spans="1:12" x14ac:dyDescent="0.25">
      <c r="A5673">
        <v>19</v>
      </c>
      <c r="B5673" s="93">
        <v>43588</v>
      </c>
      <c r="C5673">
        <v>5</v>
      </c>
      <c r="D5673" t="s">
        <v>98</v>
      </c>
      <c r="E5673">
        <v>2019</v>
      </c>
      <c r="F5673" t="s">
        <v>22</v>
      </c>
      <c r="G5673" t="s">
        <v>36</v>
      </c>
      <c r="H5673" t="s">
        <v>623</v>
      </c>
      <c r="I5673">
        <v>8</v>
      </c>
      <c r="J5673">
        <v>0</v>
      </c>
      <c r="K5673" t="s">
        <v>237</v>
      </c>
      <c r="L5673" t="s">
        <v>222</v>
      </c>
    </row>
    <row r="5674" spans="1:12" x14ac:dyDescent="0.25">
      <c r="A5674">
        <v>19</v>
      </c>
      <c r="B5674" s="93">
        <v>43589</v>
      </c>
      <c r="C5674">
        <v>5</v>
      </c>
      <c r="D5674" t="s">
        <v>98</v>
      </c>
      <c r="E5674">
        <v>2019</v>
      </c>
      <c r="F5674" t="s">
        <v>21</v>
      </c>
      <c r="G5674" t="s">
        <v>36</v>
      </c>
      <c r="H5674" t="s">
        <v>624</v>
      </c>
      <c r="I5674">
        <v>48</v>
      </c>
      <c r="J5674">
        <v>0</v>
      </c>
      <c r="K5674" t="s">
        <v>237</v>
      </c>
      <c r="L5674" t="s">
        <v>222</v>
      </c>
    </row>
    <row r="5675" spans="1:12" x14ac:dyDescent="0.25">
      <c r="A5675">
        <v>19</v>
      </c>
      <c r="B5675" s="93">
        <v>43591</v>
      </c>
      <c r="C5675">
        <v>5</v>
      </c>
      <c r="D5675" t="s">
        <v>98</v>
      </c>
      <c r="E5675">
        <v>2019</v>
      </c>
      <c r="F5675" t="s">
        <v>21</v>
      </c>
      <c r="G5675" t="s">
        <v>36</v>
      </c>
      <c r="H5675" t="s">
        <v>625</v>
      </c>
      <c r="I5675">
        <v>56</v>
      </c>
      <c r="J5675">
        <v>0</v>
      </c>
      <c r="K5675" t="s">
        <v>237</v>
      </c>
      <c r="L5675" t="s">
        <v>222</v>
      </c>
    </row>
    <row r="5676" spans="1:12" x14ac:dyDescent="0.25">
      <c r="A5676">
        <v>19</v>
      </c>
      <c r="B5676" s="93">
        <v>43593</v>
      </c>
      <c r="C5676">
        <v>5</v>
      </c>
      <c r="D5676" t="s">
        <v>98</v>
      </c>
      <c r="E5676">
        <v>2019</v>
      </c>
      <c r="F5676" t="s">
        <v>21</v>
      </c>
      <c r="G5676" t="s">
        <v>36</v>
      </c>
      <c r="H5676" t="s">
        <v>629</v>
      </c>
      <c r="I5676">
        <v>16</v>
      </c>
      <c r="J5676">
        <v>0</v>
      </c>
      <c r="K5676" t="s">
        <v>237</v>
      </c>
      <c r="L5676" t="s">
        <v>222</v>
      </c>
    </row>
    <row r="5677" spans="1:12" x14ac:dyDescent="0.25">
      <c r="A5677">
        <v>19</v>
      </c>
      <c r="B5677" s="93">
        <v>43594</v>
      </c>
      <c r="C5677">
        <v>5</v>
      </c>
      <c r="D5677" t="s">
        <v>98</v>
      </c>
      <c r="E5677">
        <v>2019</v>
      </c>
      <c r="F5677" t="s">
        <v>23</v>
      </c>
      <c r="G5677" t="s">
        <v>37</v>
      </c>
      <c r="H5677" t="s">
        <v>148</v>
      </c>
      <c r="I5677">
        <v>5.55</v>
      </c>
      <c r="J5677">
        <v>0</v>
      </c>
      <c r="K5677" t="s">
        <v>237</v>
      </c>
      <c r="L5677" t="s">
        <v>35</v>
      </c>
    </row>
    <row r="5678" spans="1:12" x14ac:dyDescent="0.25">
      <c r="A5678">
        <v>19</v>
      </c>
      <c r="B5678" s="93">
        <v>43594</v>
      </c>
      <c r="C5678">
        <v>5</v>
      </c>
      <c r="D5678" t="s">
        <v>98</v>
      </c>
      <c r="E5678">
        <v>2019</v>
      </c>
      <c r="F5678" t="s">
        <v>22</v>
      </c>
      <c r="G5678" t="s">
        <v>36</v>
      </c>
      <c r="H5678" t="s">
        <v>630</v>
      </c>
      <c r="I5678">
        <v>8</v>
      </c>
      <c r="J5678">
        <v>0</v>
      </c>
      <c r="K5678" t="s">
        <v>237</v>
      </c>
      <c r="L5678" t="s">
        <v>222</v>
      </c>
    </row>
    <row r="5679" spans="1:12" x14ac:dyDescent="0.25">
      <c r="A5679">
        <v>19</v>
      </c>
      <c r="B5679" s="93">
        <v>43594</v>
      </c>
      <c r="C5679">
        <v>5</v>
      </c>
      <c r="D5679" t="s">
        <v>98</v>
      </c>
      <c r="E5679">
        <v>2019</v>
      </c>
      <c r="F5679" t="s">
        <v>21</v>
      </c>
      <c r="G5679" t="s">
        <v>36</v>
      </c>
      <c r="H5679" t="s">
        <v>630</v>
      </c>
      <c r="I5679">
        <v>56</v>
      </c>
      <c r="J5679">
        <v>0</v>
      </c>
      <c r="K5679" t="s">
        <v>237</v>
      </c>
      <c r="L5679" t="s">
        <v>222</v>
      </c>
    </row>
    <row r="5680" spans="1:12" x14ac:dyDescent="0.25">
      <c r="A5680">
        <v>19</v>
      </c>
      <c r="B5680" s="93">
        <v>43595</v>
      </c>
      <c r="C5680">
        <v>5</v>
      </c>
      <c r="D5680" t="s">
        <v>98</v>
      </c>
      <c r="E5680">
        <v>2019</v>
      </c>
      <c r="F5680" t="s">
        <v>22</v>
      </c>
      <c r="G5680" t="s">
        <v>632</v>
      </c>
      <c r="H5680" t="s">
        <v>633</v>
      </c>
      <c r="I5680">
        <v>60.14</v>
      </c>
      <c r="J5680">
        <v>0</v>
      </c>
      <c r="K5680" t="s">
        <v>237</v>
      </c>
      <c r="L5680" t="s">
        <v>34</v>
      </c>
    </row>
    <row r="5681" spans="1:12" x14ac:dyDescent="0.25">
      <c r="A5681">
        <v>19</v>
      </c>
      <c r="B5681" s="93">
        <v>43595</v>
      </c>
      <c r="C5681">
        <v>5</v>
      </c>
      <c r="D5681" t="s">
        <v>98</v>
      </c>
      <c r="E5681">
        <v>2019</v>
      </c>
      <c r="F5681" t="s">
        <v>21</v>
      </c>
      <c r="G5681" t="s">
        <v>632</v>
      </c>
      <c r="H5681" t="s">
        <v>633</v>
      </c>
      <c r="I5681">
        <v>1143.8499999999999</v>
      </c>
      <c r="J5681">
        <v>0</v>
      </c>
      <c r="K5681" t="s">
        <v>237</v>
      </c>
      <c r="L5681" t="s">
        <v>34</v>
      </c>
    </row>
    <row r="5682" spans="1:12" x14ac:dyDescent="0.25">
      <c r="A5682">
        <v>19</v>
      </c>
      <c r="B5682" s="93">
        <v>43598</v>
      </c>
      <c r="C5682">
        <v>5</v>
      </c>
      <c r="D5682" t="s">
        <v>98</v>
      </c>
      <c r="E5682">
        <v>2019</v>
      </c>
      <c r="F5682" t="s">
        <v>21</v>
      </c>
      <c r="G5682" t="s">
        <v>36</v>
      </c>
      <c r="H5682" t="s">
        <v>634</v>
      </c>
      <c r="I5682">
        <v>40</v>
      </c>
      <c r="J5682">
        <v>0</v>
      </c>
      <c r="K5682" t="s">
        <v>237</v>
      </c>
      <c r="L5682" t="s">
        <v>222</v>
      </c>
    </row>
    <row r="5683" spans="1:12" x14ac:dyDescent="0.25">
      <c r="A5683">
        <v>19</v>
      </c>
      <c r="B5683" s="93">
        <v>43600</v>
      </c>
      <c r="C5683">
        <v>5</v>
      </c>
      <c r="D5683" t="s">
        <v>98</v>
      </c>
      <c r="E5683">
        <v>2019</v>
      </c>
      <c r="F5683" t="s">
        <v>21</v>
      </c>
      <c r="G5683" t="s">
        <v>36</v>
      </c>
      <c r="H5683" t="s">
        <v>636</v>
      </c>
      <c r="I5683">
        <v>64</v>
      </c>
      <c r="J5683">
        <v>0</v>
      </c>
      <c r="K5683" t="s">
        <v>237</v>
      </c>
      <c r="L5683" t="s">
        <v>222</v>
      </c>
    </row>
    <row r="5684" spans="1:12" x14ac:dyDescent="0.25">
      <c r="A5684">
        <v>19</v>
      </c>
      <c r="B5684" s="93">
        <v>43601</v>
      </c>
      <c r="C5684">
        <v>5</v>
      </c>
      <c r="D5684" t="s">
        <v>98</v>
      </c>
      <c r="E5684">
        <v>2019</v>
      </c>
      <c r="F5684" t="s">
        <v>21</v>
      </c>
      <c r="G5684" t="s">
        <v>36</v>
      </c>
      <c r="H5684" t="s">
        <v>637</v>
      </c>
      <c r="I5684">
        <v>48</v>
      </c>
      <c r="J5684">
        <v>0</v>
      </c>
      <c r="K5684" t="s">
        <v>237</v>
      </c>
      <c r="L5684" t="s">
        <v>222</v>
      </c>
    </row>
    <row r="5685" spans="1:12" x14ac:dyDescent="0.25">
      <c r="A5685">
        <v>19</v>
      </c>
      <c r="B5685" s="93">
        <v>43603</v>
      </c>
      <c r="C5685">
        <v>5</v>
      </c>
      <c r="D5685" t="s">
        <v>98</v>
      </c>
      <c r="E5685">
        <v>2019</v>
      </c>
      <c r="F5685" t="s">
        <v>21</v>
      </c>
      <c r="G5685" t="s">
        <v>36</v>
      </c>
      <c r="H5685" t="s">
        <v>640</v>
      </c>
      <c r="I5685">
        <v>64</v>
      </c>
      <c r="J5685">
        <v>0</v>
      </c>
      <c r="K5685" t="s">
        <v>237</v>
      </c>
      <c r="L5685" t="s">
        <v>222</v>
      </c>
    </row>
    <row r="5686" spans="1:12" x14ac:dyDescent="0.25">
      <c r="A5686">
        <v>19</v>
      </c>
      <c r="B5686" s="93">
        <v>43610</v>
      </c>
      <c r="C5686">
        <v>5</v>
      </c>
      <c r="D5686" t="s">
        <v>98</v>
      </c>
      <c r="E5686">
        <v>2019</v>
      </c>
      <c r="F5686" t="s">
        <v>21</v>
      </c>
      <c r="G5686" t="s">
        <v>36</v>
      </c>
      <c r="H5686" t="s">
        <v>648</v>
      </c>
      <c r="I5686">
        <v>40</v>
      </c>
      <c r="J5686">
        <v>0</v>
      </c>
      <c r="K5686" t="s">
        <v>237</v>
      </c>
      <c r="L5686" t="s">
        <v>222</v>
      </c>
    </row>
    <row r="5687" spans="1:12" x14ac:dyDescent="0.25">
      <c r="A5687">
        <v>19</v>
      </c>
      <c r="B5687" s="93">
        <v>43610</v>
      </c>
      <c r="C5687">
        <v>5</v>
      </c>
      <c r="D5687" t="s">
        <v>98</v>
      </c>
      <c r="E5687">
        <v>2019</v>
      </c>
      <c r="F5687" t="s">
        <v>22</v>
      </c>
      <c r="G5687" t="s">
        <v>646</v>
      </c>
      <c r="H5687" t="s">
        <v>647</v>
      </c>
      <c r="I5687">
        <v>150.13</v>
      </c>
      <c r="J5687">
        <v>0</v>
      </c>
      <c r="K5687" t="s">
        <v>237</v>
      </c>
      <c r="L5687" t="s">
        <v>34</v>
      </c>
    </row>
    <row r="5688" spans="1:12" x14ac:dyDescent="0.25">
      <c r="A5688">
        <v>19</v>
      </c>
      <c r="B5688" s="93">
        <v>43610</v>
      </c>
      <c r="C5688">
        <v>5</v>
      </c>
      <c r="D5688" t="s">
        <v>98</v>
      </c>
      <c r="E5688">
        <v>2019</v>
      </c>
      <c r="F5688" t="s">
        <v>21</v>
      </c>
      <c r="G5688" t="s">
        <v>646</v>
      </c>
      <c r="H5688" t="s">
        <v>647</v>
      </c>
      <c r="I5688">
        <v>1334.36</v>
      </c>
      <c r="J5688">
        <v>0</v>
      </c>
      <c r="K5688" t="s">
        <v>237</v>
      </c>
      <c r="L5688" t="s">
        <v>34</v>
      </c>
    </row>
    <row r="5689" spans="1:12" x14ac:dyDescent="0.25">
      <c r="A5689">
        <v>19</v>
      </c>
      <c r="B5689" s="93">
        <v>43614</v>
      </c>
      <c r="C5689">
        <v>5</v>
      </c>
      <c r="D5689" t="s">
        <v>98</v>
      </c>
      <c r="E5689">
        <v>2019</v>
      </c>
      <c r="F5689" t="s">
        <v>21</v>
      </c>
      <c r="G5689" t="s">
        <v>36</v>
      </c>
      <c r="H5689" t="s">
        <v>651</v>
      </c>
      <c r="I5689">
        <v>16</v>
      </c>
      <c r="J5689">
        <v>0</v>
      </c>
      <c r="K5689" t="s">
        <v>237</v>
      </c>
      <c r="L5689" t="s">
        <v>222</v>
      </c>
    </row>
    <row r="5690" spans="1:12" x14ac:dyDescent="0.25">
      <c r="A5690">
        <v>19</v>
      </c>
      <c r="B5690" s="93">
        <v>43615</v>
      </c>
      <c r="C5690">
        <v>5</v>
      </c>
      <c r="D5690" t="s">
        <v>98</v>
      </c>
      <c r="E5690">
        <v>2019</v>
      </c>
      <c r="F5690" t="s">
        <v>21</v>
      </c>
      <c r="G5690" t="s">
        <v>36</v>
      </c>
      <c r="H5690" t="s">
        <v>653</v>
      </c>
      <c r="I5690">
        <v>32</v>
      </c>
      <c r="J5690">
        <v>0</v>
      </c>
      <c r="K5690" t="s">
        <v>237</v>
      </c>
      <c r="L5690" t="s">
        <v>222</v>
      </c>
    </row>
    <row r="5691" spans="1:12" x14ac:dyDescent="0.25">
      <c r="A5691">
        <v>20</v>
      </c>
      <c r="B5691" s="93">
        <v>43587</v>
      </c>
      <c r="C5691">
        <v>5</v>
      </c>
      <c r="D5691" t="s">
        <v>98</v>
      </c>
      <c r="E5691">
        <v>2019</v>
      </c>
      <c r="F5691" t="s">
        <v>23</v>
      </c>
      <c r="G5691" t="s">
        <v>37</v>
      </c>
      <c r="H5691" t="s">
        <v>187</v>
      </c>
      <c r="I5691">
        <v>10</v>
      </c>
      <c r="J5691">
        <v>0</v>
      </c>
      <c r="K5691" t="s">
        <v>238</v>
      </c>
      <c r="L5691" t="s">
        <v>35</v>
      </c>
    </row>
    <row r="5692" spans="1:12" x14ac:dyDescent="0.25">
      <c r="A5692">
        <v>20</v>
      </c>
      <c r="B5692" s="93">
        <v>43612</v>
      </c>
      <c r="C5692">
        <v>5</v>
      </c>
      <c r="D5692" t="s">
        <v>98</v>
      </c>
      <c r="E5692">
        <v>2019</v>
      </c>
      <c r="F5692" t="s">
        <v>23</v>
      </c>
      <c r="G5692" t="s">
        <v>58</v>
      </c>
      <c r="H5692" t="s">
        <v>649</v>
      </c>
      <c r="I5692">
        <v>55.64</v>
      </c>
      <c r="J5692">
        <v>0</v>
      </c>
      <c r="K5692" t="s">
        <v>238</v>
      </c>
      <c r="L5692" t="s">
        <v>222</v>
      </c>
    </row>
    <row r="5693" spans="1:12" x14ac:dyDescent="0.25">
      <c r="A5693">
        <v>21</v>
      </c>
      <c r="B5693" s="93">
        <v>43593</v>
      </c>
      <c r="C5693">
        <v>5</v>
      </c>
      <c r="D5693" t="s">
        <v>98</v>
      </c>
      <c r="E5693">
        <v>2019</v>
      </c>
      <c r="F5693" t="s">
        <v>23</v>
      </c>
      <c r="G5693" t="s">
        <v>37</v>
      </c>
      <c r="H5693" t="s">
        <v>352</v>
      </c>
      <c r="I5693">
        <v>3.6</v>
      </c>
      <c r="J5693">
        <v>0</v>
      </c>
      <c r="K5693" t="s">
        <v>726</v>
      </c>
      <c r="L5693" t="s">
        <v>35</v>
      </c>
    </row>
    <row r="5694" spans="1:12" x14ac:dyDescent="0.25">
      <c r="A5694">
        <v>21</v>
      </c>
      <c r="B5694" s="93">
        <v>43607</v>
      </c>
      <c r="C5694">
        <v>5</v>
      </c>
      <c r="D5694" t="s">
        <v>98</v>
      </c>
      <c r="E5694">
        <v>2019</v>
      </c>
      <c r="F5694" t="s">
        <v>23</v>
      </c>
      <c r="G5694" t="s">
        <v>37</v>
      </c>
      <c r="H5694" t="s">
        <v>352</v>
      </c>
      <c r="I5694">
        <v>21.6</v>
      </c>
      <c r="J5694">
        <v>0</v>
      </c>
      <c r="K5694" t="s">
        <v>726</v>
      </c>
      <c r="L5694" t="s">
        <v>35</v>
      </c>
    </row>
    <row r="5695" spans="1:12" x14ac:dyDescent="0.25">
      <c r="A5695">
        <v>21</v>
      </c>
      <c r="B5695" s="93">
        <v>43613</v>
      </c>
      <c r="C5695">
        <v>5</v>
      </c>
      <c r="D5695" t="s">
        <v>98</v>
      </c>
      <c r="E5695">
        <v>2019</v>
      </c>
      <c r="F5695" t="s">
        <v>23</v>
      </c>
      <c r="G5695" t="s">
        <v>37</v>
      </c>
      <c r="H5695" t="s">
        <v>352</v>
      </c>
      <c r="I5695">
        <v>4.5</v>
      </c>
      <c r="J5695">
        <v>0</v>
      </c>
      <c r="K5695" t="s">
        <v>726</v>
      </c>
      <c r="L5695" t="s">
        <v>35</v>
      </c>
    </row>
    <row r="5696" spans="1:12" x14ac:dyDescent="0.25">
      <c r="A5696">
        <v>21</v>
      </c>
      <c r="B5696" s="93">
        <v>43614</v>
      </c>
      <c r="C5696">
        <v>5</v>
      </c>
      <c r="D5696" t="s">
        <v>98</v>
      </c>
      <c r="E5696">
        <v>2019</v>
      </c>
      <c r="F5696" t="s">
        <v>23</v>
      </c>
      <c r="G5696" t="s">
        <v>37</v>
      </c>
      <c r="H5696" t="s">
        <v>352</v>
      </c>
      <c r="I5696">
        <v>4.5</v>
      </c>
      <c r="J5696">
        <v>0</v>
      </c>
      <c r="K5696" t="s">
        <v>726</v>
      </c>
      <c r="L5696" t="s">
        <v>35</v>
      </c>
    </row>
    <row r="5697" spans="1:12" x14ac:dyDescent="0.25">
      <c r="A5697">
        <v>22</v>
      </c>
      <c r="B5697" s="93">
        <v>43595</v>
      </c>
      <c r="C5697">
        <v>5</v>
      </c>
      <c r="D5697" t="s">
        <v>98</v>
      </c>
      <c r="E5697">
        <v>2019</v>
      </c>
      <c r="F5697" t="s">
        <v>23</v>
      </c>
      <c r="G5697" t="s">
        <v>632</v>
      </c>
      <c r="H5697" t="s">
        <v>633</v>
      </c>
      <c r="I5697">
        <v>409.39</v>
      </c>
      <c r="J5697">
        <v>0</v>
      </c>
      <c r="K5697" t="s">
        <v>239</v>
      </c>
      <c r="L5697" t="s">
        <v>34</v>
      </c>
    </row>
    <row r="5698" spans="1:12" x14ac:dyDescent="0.25">
      <c r="A5698">
        <v>22</v>
      </c>
      <c r="B5698" s="93">
        <v>43595</v>
      </c>
      <c r="C5698">
        <v>5</v>
      </c>
      <c r="D5698" t="s">
        <v>98</v>
      </c>
      <c r="E5698">
        <v>2019</v>
      </c>
      <c r="F5698" t="s">
        <v>21</v>
      </c>
      <c r="G5698" t="s">
        <v>632</v>
      </c>
      <c r="H5698" t="s">
        <v>633</v>
      </c>
      <c r="I5698">
        <v>571.58000000000004</v>
      </c>
      <c r="J5698">
        <v>0</v>
      </c>
      <c r="K5698" t="s">
        <v>239</v>
      </c>
      <c r="L5698" t="s">
        <v>34</v>
      </c>
    </row>
    <row r="5699" spans="1:12" x14ac:dyDescent="0.25">
      <c r="A5699">
        <v>22</v>
      </c>
      <c r="B5699" s="93">
        <v>43610</v>
      </c>
      <c r="C5699">
        <v>5</v>
      </c>
      <c r="D5699" t="s">
        <v>98</v>
      </c>
      <c r="E5699">
        <v>2019</v>
      </c>
      <c r="F5699" t="s">
        <v>22</v>
      </c>
      <c r="G5699" t="s">
        <v>646</v>
      </c>
      <c r="H5699" t="s">
        <v>647</v>
      </c>
      <c r="I5699">
        <v>199.9</v>
      </c>
      <c r="J5699">
        <v>0</v>
      </c>
      <c r="K5699" t="s">
        <v>239</v>
      </c>
      <c r="L5699" t="s">
        <v>34</v>
      </c>
    </row>
    <row r="5700" spans="1:12" x14ac:dyDescent="0.25">
      <c r="A5700">
        <v>22</v>
      </c>
      <c r="B5700" s="93">
        <v>43610</v>
      </c>
      <c r="C5700">
        <v>5</v>
      </c>
      <c r="D5700" t="s">
        <v>98</v>
      </c>
      <c r="E5700">
        <v>2019</v>
      </c>
      <c r="F5700" t="s">
        <v>21</v>
      </c>
      <c r="G5700" t="s">
        <v>646</v>
      </c>
      <c r="H5700" t="s">
        <v>647</v>
      </c>
      <c r="I5700">
        <v>703.22</v>
      </c>
      <c r="J5700">
        <v>0</v>
      </c>
      <c r="K5700" t="s">
        <v>239</v>
      </c>
      <c r="L5700" t="s">
        <v>34</v>
      </c>
    </row>
    <row r="5701" spans="1:12" x14ac:dyDescent="0.25">
      <c r="A5701">
        <v>23</v>
      </c>
      <c r="B5701" s="93">
        <v>43588</v>
      </c>
      <c r="C5701">
        <v>5</v>
      </c>
      <c r="D5701" t="s">
        <v>98</v>
      </c>
      <c r="E5701">
        <v>2019</v>
      </c>
      <c r="F5701" t="s">
        <v>23</v>
      </c>
      <c r="G5701" t="s">
        <v>63</v>
      </c>
      <c r="H5701" t="s">
        <v>623</v>
      </c>
      <c r="I5701">
        <v>66.81</v>
      </c>
      <c r="J5701">
        <v>0</v>
      </c>
      <c r="K5701" t="s">
        <v>240</v>
      </c>
      <c r="L5701" t="s">
        <v>64</v>
      </c>
    </row>
    <row r="5702" spans="1:12" x14ac:dyDescent="0.25">
      <c r="A5702">
        <v>23</v>
      </c>
      <c r="B5702" s="93">
        <v>43591</v>
      </c>
      <c r="C5702">
        <v>5</v>
      </c>
      <c r="D5702" t="s">
        <v>98</v>
      </c>
      <c r="E5702">
        <v>2019</v>
      </c>
      <c r="F5702" t="s">
        <v>23</v>
      </c>
      <c r="G5702" t="s">
        <v>37</v>
      </c>
      <c r="H5702" t="s">
        <v>168</v>
      </c>
      <c r="I5702">
        <v>3</v>
      </c>
      <c r="J5702">
        <v>0</v>
      </c>
      <c r="K5702" t="s">
        <v>240</v>
      </c>
      <c r="L5702" t="s">
        <v>35</v>
      </c>
    </row>
    <row r="5703" spans="1:12" x14ac:dyDescent="0.25">
      <c r="A5703">
        <v>23</v>
      </c>
      <c r="B5703" s="93">
        <v>43592</v>
      </c>
      <c r="C5703">
        <v>5</v>
      </c>
      <c r="D5703" t="s">
        <v>98</v>
      </c>
      <c r="E5703">
        <v>2019</v>
      </c>
      <c r="F5703" t="s">
        <v>21</v>
      </c>
      <c r="G5703" t="s">
        <v>36</v>
      </c>
      <c r="H5703" t="s">
        <v>626</v>
      </c>
      <c r="I5703">
        <v>80</v>
      </c>
      <c r="J5703">
        <v>0</v>
      </c>
      <c r="K5703" t="s">
        <v>240</v>
      </c>
      <c r="L5703" t="s">
        <v>222</v>
      </c>
    </row>
    <row r="5704" spans="1:12" x14ac:dyDescent="0.25">
      <c r="A5704">
        <v>23</v>
      </c>
      <c r="B5704" s="93">
        <v>43595</v>
      </c>
      <c r="C5704">
        <v>5</v>
      </c>
      <c r="D5704" t="s">
        <v>98</v>
      </c>
      <c r="E5704">
        <v>2019</v>
      </c>
      <c r="F5704" t="s">
        <v>22</v>
      </c>
      <c r="G5704" t="s">
        <v>632</v>
      </c>
      <c r="H5704" t="s">
        <v>633</v>
      </c>
      <c r="I5704">
        <v>27.06</v>
      </c>
      <c r="J5704">
        <v>0</v>
      </c>
      <c r="K5704" t="s">
        <v>240</v>
      </c>
      <c r="L5704" t="s">
        <v>34</v>
      </c>
    </row>
    <row r="5705" spans="1:12" x14ac:dyDescent="0.25">
      <c r="A5705">
        <v>23</v>
      </c>
      <c r="B5705" s="93">
        <v>43595</v>
      </c>
      <c r="C5705">
        <v>5</v>
      </c>
      <c r="D5705" t="s">
        <v>98</v>
      </c>
      <c r="E5705">
        <v>2019</v>
      </c>
      <c r="F5705" t="s">
        <v>21</v>
      </c>
      <c r="G5705" t="s">
        <v>632</v>
      </c>
      <c r="H5705" t="s">
        <v>633</v>
      </c>
      <c r="I5705">
        <v>440.66</v>
      </c>
      <c r="J5705">
        <v>0</v>
      </c>
      <c r="K5705" t="s">
        <v>240</v>
      </c>
      <c r="L5705" t="s">
        <v>34</v>
      </c>
    </row>
    <row r="5706" spans="1:12" x14ac:dyDescent="0.25">
      <c r="A5706">
        <v>23</v>
      </c>
      <c r="B5706" s="93">
        <v>43596</v>
      </c>
      <c r="C5706">
        <v>5</v>
      </c>
      <c r="D5706" t="s">
        <v>98</v>
      </c>
      <c r="E5706">
        <v>2019</v>
      </c>
      <c r="F5706" t="s">
        <v>23</v>
      </c>
      <c r="G5706" t="s">
        <v>37</v>
      </c>
      <c r="H5706" t="s">
        <v>168</v>
      </c>
      <c r="I5706">
        <v>6.4</v>
      </c>
      <c r="J5706">
        <v>0</v>
      </c>
      <c r="K5706" t="s">
        <v>240</v>
      </c>
      <c r="L5706" t="s">
        <v>35</v>
      </c>
    </row>
    <row r="5707" spans="1:12" x14ac:dyDescent="0.25">
      <c r="A5707">
        <v>23</v>
      </c>
      <c r="B5707" s="93">
        <v>43601</v>
      </c>
      <c r="C5707">
        <v>5</v>
      </c>
      <c r="D5707" t="s">
        <v>98</v>
      </c>
      <c r="E5707">
        <v>2019</v>
      </c>
      <c r="F5707" t="s">
        <v>21</v>
      </c>
      <c r="G5707" t="s">
        <v>36</v>
      </c>
      <c r="H5707" t="s">
        <v>637</v>
      </c>
      <c r="I5707">
        <v>8</v>
      </c>
      <c r="J5707">
        <v>0</v>
      </c>
      <c r="K5707" t="s">
        <v>240</v>
      </c>
      <c r="L5707" t="s">
        <v>222</v>
      </c>
    </row>
    <row r="5708" spans="1:12" x14ac:dyDescent="0.25">
      <c r="A5708">
        <v>23</v>
      </c>
      <c r="B5708" s="93">
        <v>43606</v>
      </c>
      <c r="C5708">
        <v>5</v>
      </c>
      <c r="D5708" t="s">
        <v>98</v>
      </c>
      <c r="E5708">
        <v>2019</v>
      </c>
      <c r="F5708" t="s">
        <v>21</v>
      </c>
      <c r="G5708" t="s">
        <v>36</v>
      </c>
      <c r="H5708" t="s">
        <v>642</v>
      </c>
      <c r="I5708">
        <v>24</v>
      </c>
      <c r="J5708">
        <v>0</v>
      </c>
      <c r="K5708" t="s">
        <v>240</v>
      </c>
      <c r="L5708" t="s">
        <v>222</v>
      </c>
    </row>
    <row r="5709" spans="1:12" x14ac:dyDescent="0.25">
      <c r="A5709">
        <v>23</v>
      </c>
      <c r="B5709" s="93">
        <v>43610</v>
      </c>
      <c r="C5709">
        <v>5</v>
      </c>
      <c r="D5709" t="s">
        <v>98</v>
      </c>
      <c r="E5709">
        <v>2019</v>
      </c>
      <c r="F5709" t="s">
        <v>22</v>
      </c>
      <c r="G5709" t="s">
        <v>36</v>
      </c>
      <c r="H5709" t="s">
        <v>648</v>
      </c>
      <c r="I5709">
        <v>8</v>
      </c>
      <c r="J5709">
        <v>0</v>
      </c>
      <c r="K5709" t="s">
        <v>240</v>
      </c>
      <c r="L5709" t="s">
        <v>222</v>
      </c>
    </row>
    <row r="5710" spans="1:12" x14ac:dyDescent="0.25">
      <c r="A5710">
        <v>23</v>
      </c>
      <c r="B5710" s="93">
        <v>43610</v>
      </c>
      <c r="C5710">
        <v>5</v>
      </c>
      <c r="D5710" t="s">
        <v>98</v>
      </c>
      <c r="E5710">
        <v>2019</v>
      </c>
      <c r="F5710" t="s">
        <v>21</v>
      </c>
      <c r="G5710" t="s">
        <v>646</v>
      </c>
      <c r="H5710" t="s">
        <v>647</v>
      </c>
      <c r="I5710">
        <v>554.16</v>
      </c>
      <c r="J5710">
        <v>0</v>
      </c>
      <c r="K5710" t="s">
        <v>240</v>
      </c>
      <c r="L5710" t="s">
        <v>34</v>
      </c>
    </row>
    <row r="5711" spans="1:12" x14ac:dyDescent="0.25">
      <c r="A5711">
        <v>26</v>
      </c>
      <c r="B5711" s="93">
        <v>43587</v>
      </c>
      <c r="C5711">
        <v>5</v>
      </c>
      <c r="D5711" t="s">
        <v>98</v>
      </c>
      <c r="E5711">
        <v>2019</v>
      </c>
      <c r="F5711" t="s">
        <v>23</v>
      </c>
      <c r="G5711" t="s">
        <v>36</v>
      </c>
      <c r="H5711" t="s">
        <v>622</v>
      </c>
      <c r="I5711">
        <v>8</v>
      </c>
      <c r="J5711">
        <v>0</v>
      </c>
      <c r="K5711" t="s">
        <v>241</v>
      </c>
      <c r="L5711" t="s">
        <v>222</v>
      </c>
    </row>
    <row r="5712" spans="1:12" x14ac:dyDescent="0.25">
      <c r="A5712">
        <v>26</v>
      </c>
      <c r="B5712" s="93">
        <v>43587</v>
      </c>
      <c r="C5712">
        <v>5</v>
      </c>
      <c r="D5712" t="s">
        <v>98</v>
      </c>
      <c r="E5712">
        <v>2019</v>
      </c>
      <c r="F5712" t="s">
        <v>22</v>
      </c>
      <c r="G5712" t="s">
        <v>36</v>
      </c>
      <c r="H5712" t="s">
        <v>622</v>
      </c>
      <c r="I5712">
        <v>16</v>
      </c>
      <c r="J5712">
        <v>0</v>
      </c>
      <c r="K5712" t="s">
        <v>241</v>
      </c>
      <c r="L5712" t="s">
        <v>222</v>
      </c>
    </row>
    <row r="5713" spans="1:12" x14ac:dyDescent="0.25">
      <c r="A5713">
        <v>26</v>
      </c>
      <c r="B5713" s="93">
        <v>43588</v>
      </c>
      <c r="C5713">
        <v>5</v>
      </c>
      <c r="D5713" t="s">
        <v>98</v>
      </c>
      <c r="E5713">
        <v>2019</v>
      </c>
      <c r="F5713" t="s">
        <v>23</v>
      </c>
      <c r="G5713" t="s">
        <v>63</v>
      </c>
      <c r="H5713" t="s">
        <v>623</v>
      </c>
      <c r="I5713">
        <v>84.3</v>
      </c>
      <c r="J5713">
        <v>0</v>
      </c>
      <c r="K5713" t="s">
        <v>241</v>
      </c>
      <c r="L5713" t="s">
        <v>64</v>
      </c>
    </row>
    <row r="5714" spans="1:12" x14ac:dyDescent="0.25">
      <c r="A5714">
        <v>26</v>
      </c>
      <c r="B5714" s="93">
        <v>43589</v>
      </c>
      <c r="C5714">
        <v>5</v>
      </c>
      <c r="D5714" t="s">
        <v>98</v>
      </c>
      <c r="E5714">
        <v>2019</v>
      </c>
      <c r="F5714" t="s">
        <v>21</v>
      </c>
      <c r="G5714" t="s">
        <v>36</v>
      </c>
      <c r="H5714" t="s">
        <v>624</v>
      </c>
      <c r="I5714">
        <v>80</v>
      </c>
      <c r="J5714">
        <v>0</v>
      </c>
      <c r="K5714" t="s">
        <v>241</v>
      </c>
      <c r="L5714" t="s">
        <v>222</v>
      </c>
    </row>
    <row r="5715" spans="1:12" x14ac:dyDescent="0.25">
      <c r="A5715">
        <v>26</v>
      </c>
      <c r="B5715" s="93">
        <v>43595</v>
      </c>
      <c r="C5715">
        <v>5</v>
      </c>
      <c r="D5715" t="s">
        <v>98</v>
      </c>
      <c r="E5715">
        <v>2019</v>
      </c>
      <c r="F5715" t="s">
        <v>22</v>
      </c>
      <c r="G5715" t="s">
        <v>632</v>
      </c>
      <c r="H5715" t="s">
        <v>633</v>
      </c>
      <c r="I5715">
        <v>42.8</v>
      </c>
      <c r="J5715">
        <v>0</v>
      </c>
      <c r="K5715" t="s">
        <v>241</v>
      </c>
      <c r="L5715" t="s">
        <v>34</v>
      </c>
    </row>
    <row r="5716" spans="1:12" x14ac:dyDescent="0.25">
      <c r="A5716">
        <v>26</v>
      </c>
      <c r="B5716" s="93">
        <v>43595</v>
      </c>
      <c r="C5716">
        <v>5</v>
      </c>
      <c r="D5716" t="s">
        <v>98</v>
      </c>
      <c r="E5716">
        <v>2019</v>
      </c>
      <c r="F5716" t="s">
        <v>23</v>
      </c>
      <c r="G5716" t="s">
        <v>632</v>
      </c>
      <c r="H5716" t="s">
        <v>633</v>
      </c>
      <c r="I5716">
        <v>74.62</v>
      </c>
      <c r="J5716">
        <v>0</v>
      </c>
      <c r="K5716" t="s">
        <v>241</v>
      </c>
      <c r="L5716" t="s">
        <v>34</v>
      </c>
    </row>
    <row r="5717" spans="1:12" x14ac:dyDescent="0.25">
      <c r="A5717">
        <v>26</v>
      </c>
      <c r="B5717" s="93">
        <v>43595</v>
      </c>
      <c r="C5717">
        <v>5</v>
      </c>
      <c r="D5717" t="s">
        <v>98</v>
      </c>
      <c r="E5717">
        <v>2019</v>
      </c>
      <c r="F5717" t="s">
        <v>21</v>
      </c>
      <c r="G5717" t="s">
        <v>632</v>
      </c>
      <c r="H5717" t="s">
        <v>633</v>
      </c>
      <c r="I5717">
        <v>365.42</v>
      </c>
      <c r="J5717">
        <v>0</v>
      </c>
      <c r="K5717" t="s">
        <v>241</v>
      </c>
      <c r="L5717" t="s">
        <v>34</v>
      </c>
    </row>
    <row r="5718" spans="1:12" x14ac:dyDescent="0.25">
      <c r="A5718">
        <v>26</v>
      </c>
      <c r="B5718" s="93">
        <v>43601</v>
      </c>
      <c r="C5718">
        <v>5</v>
      </c>
      <c r="D5718" t="s">
        <v>98</v>
      </c>
      <c r="E5718">
        <v>2019</v>
      </c>
      <c r="F5718" t="s">
        <v>21</v>
      </c>
      <c r="G5718" t="s">
        <v>36</v>
      </c>
      <c r="H5718" t="s">
        <v>637</v>
      </c>
      <c r="I5718">
        <v>24</v>
      </c>
      <c r="J5718">
        <v>0</v>
      </c>
      <c r="K5718" t="s">
        <v>241</v>
      </c>
      <c r="L5718" t="s">
        <v>222</v>
      </c>
    </row>
    <row r="5719" spans="1:12" x14ac:dyDescent="0.25">
      <c r="A5719">
        <v>26</v>
      </c>
      <c r="B5719" s="93">
        <v>43606</v>
      </c>
      <c r="C5719">
        <v>5</v>
      </c>
      <c r="D5719" t="s">
        <v>98</v>
      </c>
      <c r="E5719">
        <v>2019</v>
      </c>
      <c r="F5719" t="s">
        <v>21</v>
      </c>
      <c r="G5719" t="s">
        <v>36</v>
      </c>
      <c r="H5719" t="s">
        <v>642</v>
      </c>
      <c r="I5719">
        <v>72</v>
      </c>
      <c r="J5719">
        <v>0</v>
      </c>
      <c r="K5719" t="s">
        <v>241</v>
      </c>
      <c r="L5719" t="s">
        <v>222</v>
      </c>
    </row>
    <row r="5720" spans="1:12" x14ac:dyDescent="0.25">
      <c r="A5720">
        <v>26</v>
      </c>
      <c r="B5720" s="93">
        <v>43607</v>
      </c>
      <c r="C5720">
        <v>5</v>
      </c>
      <c r="D5720" t="s">
        <v>98</v>
      </c>
      <c r="E5720">
        <v>2019</v>
      </c>
      <c r="F5720" t="s">
        <v>22</v>
      </c>
      <c r="G5720" t="s">
        <v>36</v>
      </c>
      <c r="H5720" t="s">
        <v>643</v>
      </c>
      <c r="I5720">
        <v>8</v>
      </c>
      <c r="J5720">
        <v>0</v>
      </c>
      <c r="K5720" t="s">
        <v>241</v>
      </c>
      <c r="L5720" t="s">
        <v>222</v>
      </c>
    </row>
    <row r="5721" spans="1:12" x14ac:dyDescent="0.25">
      <c r="A5721">
        <v>26</v>
      </c>
      <c r="B5721" s="93">
        <v>43610</v>
      </c>
      <c r="C5721">
        <v>5</v>
      </c>
      <c r="D5721" t="s">
        <v>98</v>
      </c>
      <c r="E5721">
        <v>2019</v>
      </c>
      <c r="F5721" t="s">
        <v>21</v>
      </c>
      <c r="G5721" t="s">
        <v>646</v>
      </c>
      <c r="H5721" t="s">
        <v>647</v>
      </c>
      <c r="I5721">
        <v>808.05</v>
      </c>
      <c r="J5721">
        <v>0</v>
      </c>
      <c r="K5721" t="s">
        <v>241</v>
      </c>
      <c r="L5721" t="s">
        <v>34</v>
      </c>
    </row>
    <row r="5722" spans="1:12" x14ac:dyDescent="0.25">
      <c r="A5722">
        <v>26</v>
      </c>
      <c r="B5722" s="93">
        <v>43612</v>
      </c>
      <c r="C5722">
        <v>5</v>
      </c>
      <c r="D5722" t="s">
        <v>98</v>
      </c>
      <c r="E5722">
        <v>2019</v>
      </c>
      <c r="F5722" t="s">
        <v>23</v>
      </c>
      <c r="G5722" t="s">
        <v>63</v>
      </c>
      <c r="H5722" t="s">
        <v>649</v>
      </c>
      <c r="I5722">
        <v>94.47</v>
      </c>
      <c r="J5722">
        <v>0</v>
      </c>
      <c r="K5722" t="s">
        <v>241</v>
      </c>
      <c r="L5722" t="s">
        <v>64</v>
      </c>
    </row>
    <row r="5723" spans="1:12" x14ac:dyDescent="0.25">
      <c r="A5723">
        <v>26</v>
      </c>
      <c r="B5723" s="93">
        <v>43614</v>
      </c>
      <c r="C5723">
        <v>5</v>
      </c>
      <c r="D5723" t="s">
        <v>98</v>
      </c>
      <c r="E5723">
        <v>2019</v>
      </c>
      <c r="F5723" t="s">
        <v>21</v>
      </c>
      <c r="G5723" t="s">
        <v>36</v>
      </c>
      <c r="H5723" t="s">
        <v>651</v>
      </c>
      <c r="I5723">
        <v>8</v>
      </c>
      <c r="J5723">
        <v>0</v>
      </c>
      <c r="K5723" t="s">
        <v>241</v>
      </c>
      <c r="L5723" t="s">
        <v>222</v>
      </c>
    </row>
    <row r="5724" spans="1:12" x14ac:dyDescent="0.25">
      <c r="A5724">
        <v>28</v>
      </c>
      <c r="B5724" s="93">
        <v>43588</v>
      </c>
      <c r="C5724">
        <v>5</v>
      </c>
      <c r="D5724" t="s">
        <v>98</v>
      </c>
      <c r="E5724">
        <v>2019</v>
      </c>
      <c r="F5724" t="s">
        <v>23</v>
      </c>
      <c r="G5724" t="s">
        <v>63</v>
      </c>
      <c r="H5724" t="s">
        <v>623</v>
      </c>
      <c r="I5724">
        <v>63.7</v>
      </c>
      <c r="J5724">
        <v>0</v>
      </c>
      <c r="K5724" t="s">
        <v>242</v>
      </c>
      <c r="L5724" t="s">
        <v>64</v>
      </c>
    </row>
    <row r="5725" spans="1:12" x14ac:dyDescent="0.25">
      <c r="A5725">
        <v>28</v>
      </c>
      <c r="B5725" s="93">
        <v>43610</v>
      </c>
      <c r="C5725">
        <v>5</v>
      </c>
      <c r="D5725" t="s">
        <v>98</v>
      </c>
      <c r="E5725">
        <v>2019</v>
      </c>
      <c r="F5725" t="s">
        <v>21</v>
      </c>
      <c r="G5725" t="s">
        <v>646</v>
      </c>
      <c r="H5725" t="s">
        <v>647</v>
      </c>
      <c r="I5725">
        <v>31.65</v>
      </c>
      <c r="J5725">
        <v>0</v>
      </c>
      <c r="K5725" t="s">
        <v>242</v>
      </c>
      <c r="L5725" t="s">
        <v>34</v>
      </c>
    </row>
    <row r="5726" spans="1:12" x14ac:dyDescent="0.25">
      <c r="A5726">
        <v>29</v>
      </c>
      <c r="B5726" s="93">
        <v>43591</v>
      </c>
      <c r="C5726">
        <v>5</v>
      </c>
      <c r="D5726" t="s">
        <v>98</v>
      </c>
      <c r="E5726">
        <v>2019</v>
      </c>
      <c r="F5726" t="s">
        <v>23</v>
      </c>
      <c r="G5726" t="s">
        <v>63</v>
      </c>
      <c r="H5726" t="s">
        <v>625</v>
      </c>
      <c r="I5726">
        <v>9.89</v>
      </c>
      <c r="J5726">
        <v>0</v>
      </c>
      <c r="K5726" t="s">
        <v>243</v>
      </c>
      <c r="L5726" t="s">
        <v>64</v>
      </c>
    </row>
    <row r="5727" spans="1:12" x14ac:dyDescent="0.25">
      <c r="A5727">
        <v>29</v>
      </c>
      <c r="B5727" s="93">
        <v>43606</v>
      </c>
      <c r="C5727">
        <v>5</v>
      </c>
      <c r="D5727" t="s">
        <v>98</v>
      </c>
      <c r="E5727">
        <v>2019</v>
      </c>
      <c r="F5727" t="s">
        <v>23</v>
      </c>
      <c r="G5727" t="s">
        <v>63</v>
      </c>
      <c r="H5727" t="s">
        <v>642</v>
      </c>
      <c r="I5727">
        <v>85.82</v>
      </c>
      <c r="J5727">
        <v>0</v>
      </c>
      <c r="K5727" t="s">
        <v>243</v>
      </c>
      <c r="L5727" t="s">
        <v>64</v>
      </c>
    </row>
    <row r="5728" spans="1:12" x14ac:dyDescent="0.25">
      <c r="A5728">
        <v>29</v>
      </c>
      <c r="B5728" s="93">
        <v>43610</v>
      </c>
      <c r="C5728">
        <v>5</v>
      </c>
      <c r="D5728" t="s">
        <v>98</v>
      </c>
      <c r="E5728">
        <v>2019</v>
      </c>
      <c r="F5728" t="s">
        <v>22</v>
      </c>
      <c r="G5728" t="s">
        <v>646</v>
      </c>
      <c r="H5728" t="s">
        <v>647</v>
      </c>
      <c r="I5728">
        <v>10.27</v>
      </c>
      <c r="J5728">
        <v>0</v>
      </c>
      <c r="K5728" t="s">
        <v>243</v>
      </c>
      <c r="L5728" t="s">
        <v>34</v>
      </c>
    </row>
    <row r="5729" spans="1:12" x14ac:dyDescent="0.25">
      <c r="A5729">
        <v>29</v>
      </c>
      <c r="B5729" s="93">
        <v>43610</v>
      </c>
      <c r="C5729">
        <v>5</v>
      </c>
      <c r="D5729" t="s">
        <v>98</v>
      </c>
      <c r="E5729">
        <v>2019</v>
      </c>
      <c r="F5729" t="s">
        <v>21</v>
      </c>
      <c r="G5729" t="s">
        <v>646</v>
      </c>
      <c r="H5729" t="s">
        <v>647</v>
      </c>
      <c r="I5729">
        <v>19.39</v>
      </c>
      <c r="J5729">
        <v>0</v>
      </c>
      <c r="K5729" t="s">
        <v>243</v>
      </c>
      <c r="L5729" t="s">
        <v>34</v>
      </c>
    </row>
    <row r="5730" spans="1:12" x14ac:dyDescent="0.25">
      <c r="A5730">
        <v>30</v>
      </c>
      <c r="B5730" s="93">
        <v>43588</v>
      </c>
      <c r="C5730">
        <v>5</v>
      </c>
      <c r="D5730" t="s">
        <v>98</v>
      </c>
      <c r="E5730">
        <v>2019</v>
      </c>
      <c r="F5730" t="s">
        <v>21</v>
      </c>
      <c r="G5730" t="s">
        <v>36</v>
      </c>
      <c r="H5730" t="s">
        <v>623</v>
      </c>
      <c r="I5730">
        <v>16</v>
      </c>
      <c r="J5730">
        <v>0</v>
      </c>
      <c r="K5730" t="s">
        <v>244</v>
      </c>
      <c r="L5730" t="s">
        <v>222</v>
      </c>
    </row>
    <row r="5731" spans="1:12" x14ac:dyDescent="0.25">
      <c r="A5731">
        <v>30</v>
      </c>
      <c r="B5731" s="93">
        <v>43589</v>
      </c>
      <c r="C5731">
        <v>5</v>
      </c>
      <c r="D5731" t="s">
        <v>98</v>
      </c>
      <c r="E5731">
        <v>2019</v>
      </c>
      <c r="F5731" t="s">
        <v>21</v>
      </c>
      <c r="G5731" t="s">
        <v>36</v>
      </c>
      <c r="H5731" t="s">
        <v>624</v>
      </c>
      <c r="I5731">
        <v>8</v>
      </c>
      <c r="J5731">
        <v>0</v>
      </c>
      <c r="K5731" t="s">
        <v>244</v>
      </c>
      <c r="L5731" t="s">
        <v>222</v>
      </c>
    </row>
    <row r="5732" spans="1:12" x14ac:dyDescent="0.25">
      <c r="A5732">
        <v>30</v>
      </c>
      <c r="B5732" s="93">
        <v>43591</v>
      </c>
      <c r="C5732">
        <v>5</v>
      </c>
      <c r="D5732" t="s">
        <v>98</v>
      </c>
      <c r="E5732">
        <v>2019</v>
      </c>
      <c r="F5732" t="s">
        <v>21</v>
      </c>
      <c r="G5732" t="s">
        <v>36</v>
      </c>
      <c r="H5732" t="s">
        <v>625</v>
      </c>
      <c r="I5732">
        <v>40</v>
      </c>
      <c r="J5732">
        <v>0</v>
      </c>
      <c r="K5732" t="s">
        <v>244</v>
      </c>
      <c r="L5732" t="s">
        <v>222</v>
      </c>
    </row>
    <row r="5733" spans="1:12" x14ac:dyDescent="0.25">
      <c r="A5733">
        <v>30</v>
      </c>
      <c r="B5733" s="93">
        <v>43592</v>
      </c>
      <c r="C5733">
        <v>5</v>
      </c>
      <c r="D5733" t="s">
        <v>98</v>
      </c>
      <c r="E5733">
        <v>2019</v>
      </c>
      <c r="F5733" t="s">
        <v>21</v>
      </c>
      <c r="G5733" t="s">
        <v>36</v>
      </c>
      <c r="H5733" t="s">
        <v>626</v>
      </c>
      <c r="I5733">
        <v>8</v>
      </c>
      <c r="J5733">
        <v>0</v>
      </c>
      <c r="K5733" t="s">
        <v>244</v>
      </c>
      <c r="L5733" t="s">
        <v>222</v>
      </c>
    </row>
    <row r="5734" spans="1:12" x14ac:dyDescent="0.25">
      <c r="A5734">
        <v>30</v>
      </c>
      <c r="B5734" s="93">
        <v>43595</v>
      </c>
      <c r="C5734">
        <v>5</v>
      </c>
      <c r="D5734" t="s">
        <v>98</v>
      </c>
      <c r="E5734">
        <v>2019</v>
      </c>
      <c r="F5734" t="s">
        <v>23</v>
      </c>
      <c r="G5734" t="s">
        <v>632</v>
      </c>
      <c r="H5734" t="s">
        <v>633</v>
      </c>
      <c r="I5734">
        <v>52.97</v>
      </c>
      <c r="J5734">
        <v>0</v>
      </c>
      <c r="K5734" t="s">
        <v>244</v>
      </c>
      <c r="L5734" t="s">
        <v>34</v>
      </c>
    </row>
    <row r="5735" spans="1:12" x14ac:dyDescent="0.25">
      <c r="A5735">
        <v>30</v>
      </c>
      <c r="B5735" s="93">
        <v>43595</v>
      </c>
      <c r="C5735">
        <v>5</v>
      </c>
      <c r="D5735" t="s">
        <v>98</v>
      </c>
      <c r="E5735">
        <v>2019</v>
      </c>
      <c r="F5735" t="s">
        <v>21</v>
      </c>
      <c r="G5735" t="s">
        <v>632</v>
      </c>
      <c r="H5735" t="s">
        <v>633</v>
      </c>
      <c r="I5735">
        <v>597.52</v>
      </c>
      <c r="J5735">
        <v>0</v>
      </c>
      <c r="K5735" t="s">
        <v>244</v>
      </c>
      <c r="L5735" t="s">
        <v>34</v>
      </c>
    </row>
    <row r="5736" spans="1:12" x14ac:dyDescent="0.25">
      <c r="A5736">
        <v>30</v>
      </c>
      <c r="B5736" s="93">
        <v>43598</v>
      </c>
      <c r="C5736">
        <v>5</v>
      </c>
      <c r="D5736" t="s">
        <v>98</v>
      </c>
      <c r="E5736">
        <v>2019</v>
      </c>
      <c r="F5736" t="s">
        <v>21</v>
      </c>
      <c r="G5736" t="s">
        <v>36</v>
      </c>
      <c r="H5736" t="s">
        <v>634</v>
      </c>
      <c r="I5736">
        <v>8</v>
      </c>
      <c r="J5736">
        <v>0</v>
      </c>
      <c r="K5736" t="s">
        <v>244</v>
      </c>
      <c r="L5736" t="s">
        <v>222</v>
      </c>
    </row>
    <row r="5737" spans="1:12" x14ac:dyDescent="0.25">
      <c r="A5737">
        <v>30</v>
      </c>
      <c r="B5737" s="93">
        <v>43601</v>
      </c>
      <c r="C5737">
        <v>5</v>
      </c>
      <c r="D5737" t="s">
        <v>98</v>
      </c>
      <c r="E5737">
        <v>2019</v>
      </c>
      <c r="F5737" t="s">
        <v>21</v>
      </c>
      <c r="G5737" t="s">
        <v>36</v>
      </c>
      <c r="H5737" t="s">
        <v>637</v>
      </c>
      <c r="I5737">
        <v>8</v>
      </c>
      <c r="J5737">
        <v>0</v>
      </c>
      <c r="K5737" t="s">
        <v>244</v>
      </c>
      <c r="L5737" t="s">
        <v>222</v>
      </c>
    </row>
    <row r="5738" spans="1:12" x14ac:dyDescent="0.25">
      <c r="A5738">
        <v>30</v>
      </c>
      <c r="B5738" s="93">
        <v>43603</v>
      </c>
      <c r="C5738">
        <v>5</v>
      </c>
      <c r="D5738" t="s">
        <v>98</v>
      </c>
      <c r="E5738">
        <v>2019</v>
      </c>
      <c r="F5738" t="s">
        <v>21</v>
      </c>
      <c r="G5738" t="s">
        <v>36</v>
      </c>
      <c r="H5738" t="s">
        <v>640</v>
      </c>
      <c r="I5738">
        <v>24</v>
      </c>
      <c r="J5738">
        <v>0</v>
      </c>
      <c r="K5738" t="s">
        <v>244</v>
      </c>
      <c r="L5738" t="s">
        <v>222</v>
      </c>
    </row>
    <row r="5739" spans="1:12" x14ac:dyDescent="0.25">
      <c r="A5739">
        <v>30</v>
      </c>
      <c r="B5739" s="93">
        <v>43606</v>
      </c>
      <c r="C5739">
        <v>5</v>
      </c>
      <c r="D5739" t="s">
        <v>98</v>
      </c>
      <c r="E5739">
        <v>2019</v>
      </c>
      <c r="F5739" t="s">
        <v>21</v>
      </c>
      <c r="G5739" t="s">
        <v>36</v>
      </c>
      <c r="H5739" t="s">
        <v>642</v>
      </c>
      <c r="I5739">
        <v>8</v>
      </c>
      <c r="J5739">
        <v>0</v>
      </c>
      <c r="K5739" t="s">
        <v>244</v>
      </c>
      <c r="L5739" t="s">
        <v>222</v>
      </c>
    </row>
    <row r="5740" spans="1:12" x14ac:dyDescent="0.25">
      <c r="A5740">
        <v>30</v>
      </c>
      <c r="B5740" s="93">
        <v>43606</v>
      </c>
      <c r="C5740">
        <v>5</v>
      </c>
      <c r="D5740" t="s">
        <v>98</v>
      </c>
      <c r="E5740">
        <v>2019</v>
      </c>
      <c r="F5740" t="s">
        <v>23</v>
      </c>
      <c r="G5740" t="s">
        <v>65</v>
      </c>
      <c r="H5740" t="s">
        <v>642</v>
      </c>
      <c r="I5740">
        <v>30.77</v>
      </c>
      <c r="J5740">
        <v>0</v>
      </c>
      <c r="K5740" t="s">
        <v>244</v>
      </c>
      <c r="L5740" t="s">
        <v>35</v>
      </c>
    </row>
    <row r="5741" spans="1:12" x14ac:dyDescent="0.25">
      <c r="A5741">
        <v>30</v>
      </c>
      <c r="B5741" s="93">
        <v>43608</v>
      </c>
      <c r="C5741">
        <v>5</v>
      </c>
      <c r="D5741" t="s">
        <v>98</v>
      </c>
      <c r="E5741">
        <v>2019</v>
      </c>
      <c r="F5741" t="s">
        <v>21</v>
      </c>
      <c r="G5741" t="s">
        <v>36</v>
      </c>
      <c r="H5741" t="s">
        <v>644</v>
      </c>
      <c r="I5741">
        <v>16</v>
      </c>
      <c r="J5741">
        <v>0</v>
      </c>
      <c r="K5741" t="s">
        <v>244</v>
      </c>
      <c r="L5741" t="s">
        <v>222</v>
      </c>
    </row>
    <row r="5742" spans="1:12" x14ac:dyDescent="0.25">
      <c r="A5742">
        <v>30</v>
      </c>
      <c r="B5742" s="93">
        <v>43609</v>
      </c>
      <c r="C5742">
        <v>5</v>
      </c>
      <c r="D5742" t="s">
        <v>98</v>
      </c>
      <c r="E5742">
        <v>2019</v>
      </c>
      <c r="F5742" t="s">
        <v>21</v>
      </c>
      <c r="G5742" t="s">
        <v>36</v>
      </c>
      <c r="H5742" t="s">
        <v>645</v>
      </c>
      <c r="I5742">
        <v>8</v>
      </c>
      <c r="J5742">
        <v>0</v>
      </c>
      <c r="K5742" t="s">
        <v>244</v>
      </c>
      <c r="L5742" t="s">
        <v>222</v>
      </c>
    </row>
    <row r="5743" spans="1:12" x14ac:dyDescent="0.25">
      <c r="A5743">
        <v>30</v>
      </c>
      <c r="B5743" s="93">
        <v>43610</v>
      </c>
      <c r="C5743">
        <v>5</v>
      </c>
      <c r="D5743" t="s">
        <v>98</v>
      </c>
      <c r="E5743">
        <v>2019</v>
      </c>
      <c r="F5743" t="s">
        <v>23</v>
      </c>
      <c r="G5743" t="s">
        <v>646</v>
      </c>
      <c r="H5743" t="s">
        <v>647</v>
      </c>
      <c r="I5743">
        <v>101.66</v>
      </c>
      <c r="J5743">
        <v>0</v>
      </c>
      <c r="K5743" t="s">
        <v>244</v>
      </c>
      <c r="L5743" t="s">
        <v>34</v>
      </c>
    </row>
    <row r="5744" spans="1:12" x14ac:dyDescent="0.25">
      <c r="A5744">
        <v>30</v>
      </c>
      <c r="B5744" s="93">
        <v>43610</v>
      </c>
      <c r="C5744">
        <v>5</v>
      </c>
      <c r="D5744" t="s">
        <v>98</v>
      </c>
      <c r="E5744">
        <v>2019</v>
      </c>
      <c r="F5744" t="s">
        <v>21</v>
      </c>
      <c r="G5744" t="s">
        <v>646</v>
      </c>
      <c r="H5744" t="s">
        <v>647</v>
      </c>
      <c r="I5744">
        <v>936.65</v>
      </c>
      <c r="J5744">
        <v>0</v>
      </c>
      <c r="K5744" t="s">
        <v>244</v>
      </c>
      <c r="L5744" t="s">
        <v>34</v>
      </c>
    </row>
    <row r="5745" spans="1:12" x14ac:dyDescent="0.25">
      <c r="A5745">
        <v>30</v>
      </c>
      <c r="B5745" s="93">
        <v>43612</v>
      </c>
      <c r="C5745">
        <v>5</v>
      </c>
      <c r="D5745" t="s">
        <v>98</v>
      </c>
      <c r="E5745">
        <v>2019</v>
      </c>
      <c r="F5745" t="s">
        <v>23</v>
      </c>
      <c r="G5745" t="s">
        <v>65</v>
      </c>
      <c r="H5745" t="s">
        <v>649</v>
      </c>
      <c r="I5745">
        <v>30.77</v>
      </c>
      <c r="J5745">
        <v>0</v>
      </c>
      <c r="K5745" t="s">
        <v>244</v>
      </c>
      <c r="L5745" t="s">
        <v>35</v>
      </c>
    </row>
    <row r="5746" spans="1:12" x14ac:dyDescent="0.25">
      <c r="A5746">
        <v>30</v>
      </c>
      <c r="B5746" s="93">
        <v>43614</v>
      </c>
      <c r="C5746">
        <v>5</v>
      </c>
      <c r="D5746" t="s">
        <v>98</v>
      </c>
      <c r="E5746">
        <v>2019</v>
      </c>
      <c r="F5746" t="s">
        <v>21</v>
      </c>
      <c r="G5746" t="s">
        <v>36</v>
      </c>
      <c r="H5746" t="s">
        <v>651</v>
      </c>
      <c r="I5746">
        <v>8</v>
      </c>
      <c r="J5746">
        <v>0</v>
      </c>
      <c r="K5746" t="s">
        <v>244</v>
      </c>
      <c r="L5746" t="s">
        <v>222</v>
      </c>
    </row>
    <row r="5747" spans="1:12" x14ac:dyDescent="0.25">
      <c r="A5747">
        <v>30</v>
      </c>
      <c r="B5747" s="93">
        <v>43614</v>
      </c>
      <c r="C5747">
        <v>5</v>
      </c>
      <c r="D5747" t="s">
        <v>98</v>
      </c>
      <c r="E5747">
        <v>2019</v>
      </c>
      <c r="F5747" t="s">
        <v>23</v>
      </c>
      <c r="G5747" t="s">
        <v>66</v>
      </c>
      <c r="H5747" t="s">
        <v>651</v>
      </c>
      <c r="I5747">
        <v>0</v>
      </c>
      <c r="J5747">
        <v>30.77</v>
      </c>
      <c r="K5747" t="s">
        <v>244</v>
      </c>
      <c r="L5747" t="s">
        <v>35</v>
      </c>
    </row>
    <row r="5748" spans="1:12" x14ac:dyDescent="0.25">
      <c r="A5748">
        <v>32</v>
      </c>
      <c r="B5748" s="93">
        <v>43593</v>
      </c>
      <c r="C5748">
        <v>5</v>
      </c>
      <c r="D5748" t="s">
        <v>98</v>
      </c>
      <c r="E5748">
        <v>2019</v>
      </c>
      <c r="F5748" t="s">
        <v>23</v>
      </c>
      <c r="G5748" t="s">
        <v>37</v>
      </c>
      <c r="H5748" t="s">
        <v>214</v>
      </c>
      <c r="I5748">
        <v>16.350000000000001</v>
      </c>
      <c r="J5748">
        <v>0</v>
      </c>
      <c r="K5748" t="s">
        <v>245</v>
      </c>
      <c r="L5748" t="s">
        <v>35</v>
      </c>
    </row>
    <row r="5749" spans="1:12" x14ac:dyDescent="0.25">
      <c r="A5749">
        <v>32</v>
      </c>
      <c r="B5749" s="93">
        <v>43607</v>
      </c>
      <c r="C5749">
        <v>5</v>
      </c>
      <c r="D5749" t="s">
        <v>98</v>
      </c>
      <c r="E5749">
        <v>2019</v>
      </c>
      <c r="F5749" t="s">
        <v>23</v>
      </c>
      <c r="G5749" t="s">
        <v>37</v>
      </c>
      <c r="H5749" t="s">
        <v>214</v>
      </c>
      <c r="I5749">
        <v>16.399999999999999</v>
      </c>
      <c r="J5749">
        <v>0</v>
      </c>
      <c r="K5749" t="s">
        <v>245</v>
      </c>
      <c r="L5749" t="s">
        <v>35</v>
      </c>
    </row>
    <row r="5750" spans="1:12" x14ac:dyDescent="0.25">
      <c r="A5750">
        <v>33</v>
      </c>
      <c r="B5750" s="93">
        <v>43594</v>
      </c>
      <c r="C5750">
        <v>5</v>
      </c>
      <c r="D5750" t="s">
        <v>98</v>
      </c>
      <c r="E5750">
        <v>2019</v>
      </c>
      <c r="F5750" t="s">
        <v>23</v>
      </c>
      <c r="G5750" t="s">
        <v>65</v>
      </c>
      <c r="H5750" t="s">
        <v>630</v>
      </c>
      <c r="I5750">
        <v>60</v>
      </c>
      <c r="J5750">
        <v>0</v>
      </c>
      <c r="K5750" t="s">
        <v>246</v>
      </c>
      <c r="L5750" t="s">
        <v>35</v>
      </c>
    </row>
    <row r="5751" spans="1:12" x14ac:dyDescent="0.25">
      <c r="A5751">
        <v>33</v>
      </c>
      <c r="B5751" s="93">
        <v>43598</v>
      </c>
      <c r="C5751">
        <v>5</v>
      </c>
      <c r="D5751" t="s">
        <v>98</v>
      </c>
      <c r="E5751">
        <v>2019</v>
      </c>
      <c r="F5751" t="s">
        <v>23</v>
      </c>
      <c r="G5751" t="s">
        <v>37</v>
      </c>
      <c r="H5751" t="s">
        <v>108</v>
      </c>
      <c r="I5751">
        <v>26</v>
      </c>
      <c r="J5751">
        <v>0</v>
      </c>
      <c r="K5751" t="s">
        <v>246</v>
      </c>
      <c r="L5751" t="s">
        <v>35</v>
      </c>
    </row>
    <row r="5752" spans="1:12" x14ac:dyDescent="0.25">
      <c r="A5752">
        <v>33</v>
      </c>
      <c r="B5752" s="93">
        <v>43599</v>
      </c>
      <c r="C5752">
        <v>5</v>
      </c>
      <c r="D5752" t="s">
        <v>98</v>
      </c>
      <c r="E5752">
        <v>2019</v>
      </c>
      <c r="F5752" t="s">
        <v>23</v>
      </c>
      <c r="G5752" t="s">
        <v>37</v>
      </c>
      <c r="H5752" t="s">
        <v>108</v>
      </c>
      <c r="I5752">
        <v>26</v>
      </c>
      <c r="J5752">
        <v>0</v>
      </c>
      <c r="K5752" t="s">
        <v>246</v>
      </c>
      <c r="L5752" t="s">
        <v>35</v>
      </c>
    </row>
    <row r="5753" spans="1:12" x14ac:dyDescent="0.25">
      <c r="A5753">
        <v>33</v>
      </c>
      <c r="B5753" s="93">
        <v>43601</v>
      </c>
      <c r="C5753">
        <v>5</v>
      </c>
      <c r="D5753" t="s">
        <v>98</v>
      </c>
      <c r="E5753">
        <v>2019</v>
      </c>
      <c r="F5753" t="s">
        <v>21</v>
      </c>
      <c r="G5753" t="s">
        <v>65</v>
      </c>
      <c r="H5753" t="s">
        <v>637</v>
      </c>
      <c r="I5753">
        <v>676</v>
      </c>
      <c r="J5753">
        <v>0</v>
      </c>
      <c r="K5753" t="s">
        <v>246</v>
      </c>
      <c r="L5753" t="s">
        <v>35</v>
      </c>
    </row>
    <row r="5754" spans="1:12" x14ac:dyDescent="0.25">
      <c r="A5754">
        <v>33</v>
      </c>
      <c r="B5754" s="93">
        <v>43610</v>
      </c>
      <c r="C5754">
        <v>5</v>
      </c>
      <c r="D5754" t="s">
        <v>98</v>
      </c>
      <c r="E5754">
        <v>2019</v>
      </c>
      <c r="F5754" t="s">
        <v>21</v>
      </c>
      <c r="G5754" t="s">
        <v>646</v>
      </c>
      <c r="H5754" t="s">
        <v>647</v>
      </c>
      <c r="I5754">
        <v>59.16</v>
      </c>
      <c r="J5754">
        <v>0</v>
      </c>
      <c r="K5754" t="s">
        <v>246</v>
      </c>
      <c r="L5754" t="s">
        <v>34</v>
      </c>
    </row>
    <row r="5755" spans="1:12" x14ac:dyDescent="0.25">
      <c r="A5755">
        <v>33</v>
      </c>
      <c r="B5755" s="93">
        <v>43614</v>
      </c>
      <c r="C5755">
        <v>5</v>
      </c>
      <c r="D5755" t="s">
        <v>98</v>
      </c>
      <c r="E5755">
        <v>2019</v>
      </c>
      <c r="F5755" t="s">
        <v>23</v>
      </c>
      <c r="G5755" t="s">
        <v>37</v>
      </c>
      <c r="H5755" t="s">
        <v>108</v>
      </c>
      <c r="I5755">
        <v>9</v>
      </c>
      <c r="J5755">
        <v>0</v>
      </c>
      <c r="K5755" t="s">
        <v>246</v>
      </c>
      <c r="L5755" t="s">
        <v>35</v>
      </c>
    </row>
    <row r="5756" spans="1:12" x14ac:dyDescent="0.25">
      <c r="A5756">
        <v>33</v>
      </c>
      <c r="B5756" s="93">
        <v>43615</v>
      </c>
      <c r="C5756">
        <v>5</v>
      </c>
      <c r="D5756" t="s">
        <v>98</v>
      </c>
      <c r="E5756">
        <v>2019</v>
      </c>
      <c r="F5756" t="s">
        <v>23</v>
      </c>
      <c r="G5756" t="s">
        <v>37</v>
      </c>
      <c r="H5756" t="s">
        <v>108</v>
      </c>
      <c r="I5756">
        <v>9</v>
      </c>
      <c r="J5756">
        <v>0</v>
      </c>
      <c r="K5756" t="s">
        <v>246</v>
      </c>
      <c r="L5756" t="s">
        <v>35</v>
      </c>
    </row>
    <row r="5757" spans="1:12" x14ac:dyDescent="0.25">
      <c r="A5757">
        <v>34</v>
      </c>
      <c r="B5757" s="93">
        <v>43595</v>
      </c>
      <c r="C5757">
        <v>5</v>
      </c>
      <c r="D5757" t="s">
        <v>98</v>
      </c>
      <c r="E5757">
        <v>2019</v>
      </c>
      <c r="F5757" t="s">
        <v>23</v>
      </c>
      <c r="G5757" t="s">
        <v>632</v>
      </c>
      <c r="H5757" t="s">
        <v>633</v>
      </c>
      <c r="I5757">
        <v>67.13</v>
      </c>
      <c r="J5757">
        <v>0</v>
      </c>
      <c r="K5757" t="s">
        <v>247</v>
      </c>
      <c r="L5757" t="s">
        <v>34</v>
      </c>
    </row>
    <row r="5758" spans="1:12" x14ac:dyDescent="0.25">
      <c r="A5758">
        <v>34</v>
      </c>
      <c r="B5758" s="93">
        <v>43595</v>
      </c>
      <c r="C5758">
        <v>5</v>
      </c>
      <c r="D5758" t="s">
        <v>98</v>
      </c>
      <c r="E5758">
        <v>2019</v>
      </c>
      <c r="F5758" t="s">
        <v>22</v>
      </c>
      <c r="G5758" t="s">
        <v>632</v>
      </c>
      <c r="H5758" t="s">
        <v>633</v>
      </c>
      <c r="I5758">
        <v>143.35</v>
      </c>
      <c r="J5758">
        <v>0</v>
      </c>
      <c r="K5758" t="s">
        <v>247</v>
      </c>
      <c r="L5758" t="s">
        <v>34</v>
      </c>
    </row>
    <row r="5759" spans="1:12" x14ac:dyDescent="0.25">
      <c r="A5759">
        <v>34</v>
      </c>
      <c r="B5759" s="93">
        <v>43595</v>
      </c>
      <c r="C5759">
        <v>5</v>
      </c>
      <c r="D5759" t="s">
        <v>98</v>
      </c>
      <c r="E5759">
        <v>2019</v>
      </c>
      <c r="F5759" t="s">
        <v>21</v>
      </c>
      <c r="G5759" t="s">
        <v>632</v>
      </c>
      <c r="H5759" t="s">
        <v>633</v>
      </c>
      <c r="I5759">
        <v>355.04</v>
      </c>
      <c r="J5759">
        <v>0</v>
      </c>
      <c r="K5759" t="s">
        <v>247</v>
      </c>
      <c r="L5759" t="s">
        <v>34</v>
      </c>
    </row>
    <row r="5760" spans="1:12" x14ac:dyDescent="0.25">
      <c r="A5760">
        <v>34</v>
      </c>
      <c r="B5760" s="93">
        <v>43609</v>
      </c>
      <c r="C5760">
        <v>5</v>
      </c>
      <c r="D5760" t="s">
        <v>98</v>
      </c>
      <c r="E5760">
        <v>2019</v>
      </c>
      <c r="F5760" t="s">
        <v>23</v>
      </c>
      <c r="G5760" t="s">
        <v>63</v>
      </c>
      <c r="H5760" t="s">
        <v>645</v>
      </c>
      <c r="I5760">
        <v>97.75</v>
      </c>
      <c r="J5760">
        <v>0</v>
      </c>
      <c r="K5760" t="s">
        <v>247</v>
      </c>
      <c r="L5760" t="s">
        <v>64</v>
      </c>
    </row>
    <row r="5761" spans="1:12" x14ac:dyDescent="0.25">
      <c r="A5761">
        <v>34</v>
      </c>
      <c r="B5761" s="93">
        <v>43610</v>
      </c>
      <c r="C5761">
        <v>5</v>
      </c>
      <c r="D5761" t="s">
        <v>98</v>
      </c>
      <c r="E5761">
        <v>2019</v>
      </c>
      <c r="F5761" t="s">
        <v>22</v>
      </c>
      <c r="G5761" t="s">
        <v>646</v>
      </c>
      <c r="H5761" t="s">
        <v>647</v>
      </c>
      <c r="I5761">
        <v>76.97</v>
      </c>
      <c r="J5761">
        <v>0</v>
      </c>
      <c r="K5761" t="s">
        <v>247</v>
      </c>
      <c r="L5761" t="s">
        <v>34</v>
      </c>
    </row>
    <row r="5762" spans="1:12" x14ac:dyDescent="0.25">
      <c r="A5762">
        <v>34</v>
      </c>
      <c r="B5762" s="93">
        <v>43610</v>
      </c>
      <c r="C5762">
        <v>5</v>
      </c>
      <c r="D5762" t="s">
        <v>98</v>
      </c>
      <c r="E5762">
        <v>2019</v>
      </c>
      <c r="F5762" t="s">
        <v>23</v>
      </c>
      <c r="G5762" t="s">
        <v>646</v>
      </c>
      <c r="H5762" t="s">
        <v>647</v>
      </c>
      <c r="I5762">
        <v>91.9</v>
      </c>
      <c r="J5762">
        <v>0</v>
      </c>
      <c r="K5762" t="s">
        <v>247</v>
      </c>
      <c r="L5762" t="s">
        <v>34</v>
      </c>
    </row>
    <row r="5763" spans="1:12" x14ac:dyDescent="0.25">
      <c r="A5763">
        <v>34</v>
      </c>
      <c r="B5763" s="93">
        <v>43610</v>
      </c>
      <c r="C5763">
        <v>5</v>
      </c>
      <c r="D5763" t="s">
        <v>98</v>
      </c>
      <c r="E5763">
        <v>2019</v>
      </c>
      <c r="F5763" t="s">
        <v>21</v>
      </c>
      <c r="G5763" t="s">
        <v>646</v>
      </c>
      <c r="H5763" t="s">
        <v>647</v>
      </c>
      <c r="I5763">
        <v>365.4</v>
      </c>
      <c r="J5763">
        <v>0</v>
      </c>
      <c r="K5763" t="s">
        <v>247</v>
      </c>
      <c r="L5763" t="s">
        <v>34</v>
      </c>
    </row>
    <row r="5764" spans="1:12" x14ac:dyDescent="0.25">
      <c r="A5764">
        <v>35</v>
      </c>
      <c r="B5764" s="93">
        <v>43595</v>
      </c>
      <c r="C5764">
        <v>5</v>
      </c>
      <c r="D5764" t="s">
        <v>98</v>
      </c>
      <c r="E5764">
        <v>2019</v>
      </c>
      <c r="F5764" t="s">
        <v>23</v>
      </c>
      <c r="G5764" t="s">
        <v>37</v>
      </c>
      <c r="H5764" t="s">
        <v>109</v>
      </c>
      <c r="I5764">
        <v>15</v>
      </c>
      <c r="J5764">
        <v>0</v>
      </c>
      <c r="K5764" t="s">
        <v>248</v>
      </c>
      <c r="L5764" t="s">
        <v>35</v>
      </c>
    </row>
    <row r="5765" spans="1:12" x14ac:dyDescent="0.25">
      <c r="A5765">
        <v>35</v>
      </c>
      <c r="B5765" s="93">
        <v>43610</v>
      </c>
      <c r="C5765">
        <v>5</v>
      </c>
      <c r="D5765" t="s">
        <v>98</v>
      </c>
      <c r="E5765">
        <v>2019</v>
      </c>
      <c r="F5765" t="s">
        <v>21</v>
      </c>
      <c r="G5765" t="s">
        <v>646</v>
      </c>
      <c r="H5765" t="s">
        <v>647</v>
      </c>
      <c r="I5765">
        <v>28.72</v>
      </c>
      <c r="J5765">
        <v>0</v>
      </c>
      <c r="K5765" t="s">
        <v>248</v>
      </c>
      <c r="L5765" t="s">
        <v>34</v>
      </c>
    </row>
    <row r="5766" spans="1:12" x14ac:dyDescent="0.25">
      <c r="A5766">
        <v>35</v>
      </c>
      <c r="B5766" s="93">
        <v>43610</v>
      </c>
      <c r="C5766">
        <v>5</v>
      </c>
      <c r="D5766" t="s">
        <v>98</v>
      </c>
      <c r="E5766">
        <v>2019</v>
      </c>
      <c r="F5766" t="s">
        <v>22</v>
      </c>
      <c r="G5766" t="s">
        <v>646</v>
      </c>
      <c r="H5766" t="s">
        <v>647</v>
      </c>
      <c r="I5766">
        <v>32.130000000000003</v>
      </c>
      <c r="J5766">
        <v>0</v>
      </c>
      <c r="K5766" t="s">
        <v>248</v>
      </c>
      <c r="L5766" t="s">
        <v>34</v>
      </c>
    </row>
    <row r="5767" spans="1:12" x14ac:dyDescent="0.25">
      <c r="A5767">
        <v>35</v>
      </c>
      <c r="B5767" s="93">
        <v>43613</v>
      </c>
      <c r="C5767">
        <v>5</v>
      </c>
      <c r="D5767" t="s">
        <v>98</v>
      </c>
      <c r="E5767">
        <v>2019</v>
      </c>
      <c r="F5767" t="s">
        <v>23</v>
      </c>
      <c r="G5767" t="s">
        <v>58</v>
      </c>
      <c r="H5767" t="s">
        <v>650</v>
      </c>
      <c r="I5767">
        <v>15.66</v>
      </c>
      <c r="J5767">
        <v>0</v>
      </c>
      <c r="K5767" t="s">
        <v>248</v>
      </c>
      <c r="L5767" t="s">
        <v>222</v>
      </c>
    </row>
    <row r="5768" spans="1:12" x14ac:dyDescent="0.25">
      <c r="A5768">
        <v>37</v>
      </c>
      <c r="B5768" s="93">
        <v>43595</v>
      </c>
      <c r="C5768">
        <v>5</v>
      </c>
      <c r="D5768" t="s">
        <v>98</v>
      </c>
      <c r="E5768">
        <v>2019</v>
      </c>
      <c r="F5768" t="s">
        <v>23</v>
      </c>
      <c r="G5768" t="s">
        <v>58</v>
      </c>
      <c r="H5768" t="s">
        <v>631</v>
      </c>
      <c r="I5768">
        <v>9.5</v>
      </c>
      <c r="J5768">
        <v>0</v>
      </c>
      <c r="K5768" t="s">
        <v>249</v>
      </c>
      <c r="L5768" t="s">
        <v>222</v>
      </c>
    </row>
    <row r="5769" spans="1:12" x14ac:dyDescent="0.25">
      <c r="A5769">
        <v>37</v>
      </c>
      <c r="B5769" s="93">
        <v>43601</v>
      </c>
      <c r="C5769">
        <v>5</v>
      </c>
      <c r="D5769" t="s">
        <v>98</v>
      </c>
      <c r="E5769">
        <v>2019</v>
      </c>
      <c r="F5769" t="s">
        <v>23</v>
      </c>
      <c r="G5769" t="s">
        <v>65</v>
      </c>
      <c r="H5769" t="s">
        <v>637</v>
      </c>
      <c r="I5769">
        <v>110.5</v>
      </c>
      <c r="J5769">
        <v>0</v>
      </c>
      <c r="K5769" t="s">
        <v>249</v>
      </c>
      <c r="L5769" t="s">
        <v>35</v>
      </c>
    </row>
    <row r="5770" spans="1:12" x14ac:dyDescent="0.25">
      <c r="A5770">
        <v>38</v>
      </c>
      <c r="B5770" s="93">
        <v>43592</v>
      </c>
      <c r="C5770">
        <v>5</v>
      </c>
      <c r="D5770" t="s">
        <v>98</v>
      </c>
      <c r="E5770">
        <v>2019</v>
      </c>
      <c r="F5770" t="s">
        <v>21</v>
      </c>
      <c r="G5770" t="s">
        <v>36</v>
      </c>
      <c r="H5770" t="s">
        <v>626</v>
      </c>
      <c r="I5770">
        <v>16</v>
      </c>
      <c r="J5770">
        <v>0</v>
      </c>
      <c r="K5770" t="s">
        <v>250</v>
      </c>
      <c r="L5770" t="s">
        <v>222</v>
      </c>
    </row>
    <row r="5771" spans="1:12" x14ac:dyDescent="0.25">
      <c r="A5771">
        <v>38</v>
      </c>
      <c r="B5771" s="93">
        <v>43592</v>
      </c>
      <c r="C5771">
        <v>5</v>
      </c>
      <c r="D5771" t="s">
        <v>98</v>
      </c>
      <c r="E5771">
        <v>2019</v>
      </c>
      <c r="F5771" t="s">
        <v>21</v>
      </c>
      <c r="G5771" t="s">
        <v>65</v>
      </c>
      <c r="H5771" t="s">
        <v>626</v>
      </c>
      <c r="I5771">
        <v>147.9</v>
      </c>
      <c r="J5771">
        <v>0</v>
      </c>
      <c r="K5771" t="s">
        <v>250</v>
      </c>
      <c r="L5771" t="s">
        <v>35</v>
      </c>
    </row>
    <row r="5772" spans="1:12" x14ac:dyDescent="0.25">
      <c r="A5772">
        <v>38</v>
      </c>
      <c r="B5772" s="93">
        <v>43595</v>
      </c>
      <c r="C5772">
        <v>5</v>
      </c>
      <c r="D5772" t="s">
        <v>98</v>
      </c>
      <c r="E5772">
        <v>2019</v>
      </c>
      <c r="F5772" t="s">
        <v>22</v>
      </c>
      <c r="G5772" t="s">
        <v>632</v>
      </c>
      <c r="H5772" t="s">
        <v>633</v>
      </c>
      <c r="I5772">
        <v>25.48</v>
      </c>
      <c r="J5772">
        <v>0</v>
      </c>
      <c r="K5772" t="s">
        <v>250</v>
      </c>
      <c r="L5772" t="s">
        <v>34</v>
      </c>
    </row>
    <row r="5773" spans="1:12" x14ac:dyDescent="0.25">
      <c r="A5773">
        <v>38</v>
      </c>
      <c r="B5773" s="93">
        <v>43595</v>
      </c>
      <c r="C5773">
        <v>5</v>
      </c>
      <c r="D5773" t="s">
        <v>98</v>
      </c>
      <c r="E5773">
        <v>2019</v>
      </c>
      <c r="F5773" t="s">
        <v>21</v>
      </c>
      <c r="G5773" t="s">
        <v>632</v>
      </c>
      <c r="H5773" t="s">
        <v>633</v>
      </c>
      <c r="I5773">
        <v>88.69</v>
      </c>
      <c r="J5773">
        <v>0</v>
      </c>
      <c r="K5773" t="s">
        <v>250</v>
      </c>
      <c r="L5773" t="s">
        <v>34</v>
      </c>
    </row>
    <row r="5774" spans="1:12" x14ac:dyDescent="0.25">
      <c r="A5774">
        <v>38</v>
      </c>
      <c r="B5774" s="93">
        <v>43600</v>
      </c>
      <c r="C5774">
        <v>5</v>
      </c>
      <c r="D5774" t="s">
        <v>98</v>
      </c>
      <c r="E5774">
        <v>2019</v>
      </c>
      <c r="F5774" t="s">
        <v>21</v>
      </c>
      <c r="G5774" t="s">
        <v>36</v>
      </c>
      <c r="H5774" t="s">
        <v>636</v>
      </c>
      <c r="I5774">
        <v>8</v>
      </c>
      <c r="J5774">
        <v>0</v>
      </c>
      <c r="K5774" t="s">
        <v>250</v>
      </c>
      <c r="L5774" t="s">
        <v>222</v>
      </c>
    </row>
    <row r="5775" spans="1:12" x14ac:dyDescent="0.25">
      <c r="A5775">
        <v>38</v>
      </c>
      <c r="B5775" s="93">
        <v>43600</v>
      </c>
      <c r="C5775">
        <v>5</v>
      </c>
      <c r="D5775" t="s">
        <v>98</v>
      </c>
      <c r="E5775">
        <v>2019</v>
      </c>
      <c r="F5775" t="s">
        <v>23</v>
      </c>
      <c r="G5775" t="s">
        <v>63</v>
      </c>
      <c r="H5775" t="s">
        <v>636</v>
      </c>
      <c r="I5775">
        <v>8.6999999999999993</v>
      </c>
      <c r="J5775">
        <v>0</v>
      </c>
      <c r="K5775" t="s">
        <v>250</v>
      </c>
      <c r="L5775" t="s">
        <v>64</v>
      </c>
    </row>
    <row r="5776" spans="1:12" x14ac:dyDescent="0.25">
      <c r="A5776">
        <v>38</v>
      </c>
      <c r="B5776" s="93">
        <v>43603</v>
      </c>
      <c r="C5776">
        <v>5</v>
      </c>
      <c r="D5776" t="s">
        <v>98</v>
      </c>
      <c r="E5776">
        <v>2019</v>
      </c>
      <c r="F5776" t="s">
        <v>23</v>
      </c>
      <c r="G5776" t="s">
        <v>65</v>
      </c>
      <c r="H5776" t="s">
        <v>640</v>
      </c>
      <c r="I5776">
        <v>12</v>
      </c>
      <c r="J5776">
        <v>0</v>
      </c>
      <c r="K5776" t="s">
        <v>250</v>
      </c>
      <c r="L5776" t="s">
        <v>35</v>
      </c>
    </row>
    <row r="5777" spans="1:12" x14ac:dyDescent="0.25">
      <c r="A5777">
        <v>38</v>
      </c>
      <c r="B5777" s="93">
        <v>43607</v>
      </c>
      <c r="C5777">
        <v>5</v>
      </c>
      <c r="D5777" t="s">
        <v>98</v>
      </c>
      <c r="E5777">
        <v>2019</v>
      </c>
      <c r="F5777" t="s">
        <v>23</v>
      </c>
      <c r="G5777" t="s">
        <v>37</v>
      </c>
      <c r="H5777" t="s">
        <v>38</v>
      </c>
      <c r="I5777">
        <v>34.799999999999997</v>
      </c>
      <c r="J5777">
        <v>0</v>
      </c>
      <c r="K5777" t="s">
        <v>250</v>
      </c>
      <c r="L5777" t="s">
        <v>35</v>
      </c>
    </row>
    <row r="5778" spans="1:12" x14ac:dyDescent="0.25">
      <c r="A5778">
        <v>38</v>
      </c>
      <c r="B5778" s="93">
        <v>43610</v>
      </c>
      <c r="C5778">
        <v>5</v>
      </c>
      <c r="D5778" t="s">
        <v>98</v>
      </c>
      <c r="E5778">
        <v>2019</v>
      </c>
      <c r="F5778" t="s">
        <v>21</v>
      </c>
      <c r="G5778" t="s">
        <v>646</v>
      </c>
      <c r="H5778" t="s">
        <v>647</v>
      </c>
      <c r="I5778">
        <v>122.35</v>
      </c>
      <c r="J5778">
        <v>0</v>
      </c>
      <c r="K5778" t="s">
        <v>250</v>
      </c>
      <c r="L5778" t="s">
        <v>34</v>
      </c>
    </row>
    <row r="5779" spans="1:12" x14ac:dyDescent="0.25">
      <c r="A5779">
        <v>39</v>
      </c>
      <c r="B5779" s="93">
        <v>43587</v>
      </c>
      <c r="C5779">
        <v>5</v>
      </c>
      <c r="D5779" t="s">
        <v>98</v>
      </c>
      <c r="E5779">
        <v>2019</v>
      </c>
      <c r="F5779" t="s">
        <v>21</v>
      </c>
      <c r="G5779" t="s">
        <v>36</v>
      </c>
      <c r="H5779" t="s">
        <v>622</v>
      </c>
      <c r="I5779">
        <v>8</v>
      </c>
      <c r="J5779">
        <v>0</v>
      </c>
      <c r="K5779" t="s">
        <v>251</v>
      </c>
      <c r="L5779" t="s">
        <v>222</v>
      </c>
    </row>
    <row r="5780" spans="1:12" x14ac:dyDescent="0.25">
      <c r="A5780">
        <v>39</v>
      </c>
      <c r="B5780" s="93">
        <v>43588</v>
      </c>
      <c r="C5780">
        <v>5</v>
      </c>
      <c r="D5780" t="s">
        <v>98</v>
      </c>
      <c r="E5780">
        <v>2019</v>
      </c>
      <c r="F5780" t="s">
        <v>23</v>
      </c>
      <c r="G5780" t="s">
        <v>63</v>
      </c>
      <c r="H5780" t="s">
        <v>623</v>
      </c>
      <c r="I5780">
        <v>33.44</v>
      </c>
      <c r="J5780">
        <v>0</v>
      </c>
      <c r="K5780" t="s">
        <v>251</v>
      </c>
      <c r="L5780" t="s">
        <v>64</v>
      </c>
    </row>
    <row r="5781" spans="1:12" x14ac:dyDescent="0.25">
      <c r="A5781">
        <v>39</v>
      </c>
      <c r="B5781" s="93">
        <v>43588</v>
      </c>
      <c r="C5781">
        <v>5</v>
      </c>
      <c r="D5781" t="s">
        <v>98</v>
      </c>
      <c r="E5781">
        <v>2019</v>
      </c>
      <c r="F5781" t="s">
        <v>23</v>
      </c>
      <c r="G5781" t="s">
        <v>58</v>
      </c>
      <c r="H5781" t="s">
        <v>623</v>
      </c>
      <c r="I5781">
        <v>160.66</v>
      </c>
      <c r="J5781">
        <v>0</v>
      </c>
      <c r="K5781" t="s">
        <v>251</v>
      </c>
      <c r="L5781" t="s">
        <v>222</v>
      </c>
    </row>
    <row r="5782" spans="1:12" x14ac:dyDescent="0.25">
      <c r="A5782">
        <v>39</v>
      </c>
      <c r="B5782" s="93">
        <v>43589</v>
      </c>
      <c r="C5782">
        <v>5</v>
      </c>
      <c r="D5782" t="s">
        <v>98</v>
      </c>
      <c r="E5782">
        <v>2019</v>
      </c>
      <c r="F5782" t="s">
        <v>21</v>
      </c>
      <c r="G5782" t="s">
        <v>36</v>
      </c>
      <c r="H5782" t="s">
        <v>624</v>
      </c>
      <c r="I5782">
        <v>16</v>
      </c>
      <c r="J5782">
        <v>0</v>
      </c>
      <c r="K5782" t="s">
        <v>251</v>
      </c>
      <c r="L5782" t="s">
        <v>222</v>
      </c>
    </row>
    <row r="5783" spans="1:12" x14ac:dyDescent="0.25">
      <c r="A5783">
        <v>39</v>
      </c>
      <c r="B5783" s="93">
        <v>43591</v>
      </c>
      <c r="C5783">
        <v>5</v>
      </c>
      <c r="D5783" t="s">
        <v>98</v>
      </c>
      <c r="E5783">
        <v>2019</v>
      </c>
      <c r="F5783" t="s">
        <v>21</v>
      </c>
      <c r="G5783" t="s">
        <v>36</v>
      </c>
      <c r="H5783" t="s">
        <v>625</v>
      </c>
      <c r="I5783">
        <v>16</v>
      </c>
      <c r="J5783">
        <v>0</v>
      </c>
      <c r="K5783" t="s">
        <v>251</v>
      </c>
      <c r="L5783" t="s">
        <v>222</v>
      </c>
    </row>
    <row r="5784" spans="1:12" x14ac:dyDescent="0.25">
      <c r="A5784">
        <v>39</v>
      </c>
      <c r="B5784" s="93">
        <v>43594</v>
      </c>
      <c r="C5784">
        <v>5</v>
      </c>
      <c r="D5784" t="s">
        <v>98</v>
      </c>
      <c r="E5784">
        <v>2019</v>
      </c>
      <c r="F5784" t="s">
        <v>21</v>
      </c>
      <c r="G5784" t="s">
        <v>36</v>
      </c>
      <c r="H5784" t="s">
        <v>630</v>
      </c>
      <c r="I5784">
        <v>8</v>
      </c>
      <c r="J5784">
        <v>0</v>
      </c>
      <c r="K5784" t="s">
        <v>251</v>
      </c>
      <c r="L5784" t="s">
        <v>222</v>
      </c>
    </row>
    <row r="5785" spans="1:12" x14ac:dyDescent="0.25">
      <c r="A5785">
        <v>39</v>
      </c>
      <c r="B5785" s="93">
        <v>43595</v>
      </c>
      <c r="C5785">
        <v>5</v>
      </c>
      <c r="D5785" t="s">
        <v>98</v>
      </c>
      <c r="E5785">
        <v>2019</v>
      </c>
      <c r="F5785" t="s">
        <v>21</v>
      </c>
      <c r="G5785" t="s">
        <v>36</v>
      </c>
      <c r="H5785" t="s">
        <v>631</v>
      </c>
      <c r="I5785">
        <v>16</v>
      </c>
      <c r="J5785">
        <v>0</v>
      </c>
      <c r="K5785" t="s">
        <v>251</v>
      </c>
      <c r="L5785" t="s">
        <v>222</v>
      </c>
    </row>
    <row r="5786" spans="1:12" x14ac:dyDescent="0.25">
      <c r="A5786">
        <v>39</v>
      </c>
      <c r="B5786" s="93">
        <v>43595</v>
      </c>
      <c r="C5786">
        <v>5</v>
      </c>
      <c r="D5786" t="s">
        <v>98</v>
      </c>
      <c r="E5786">
        <v>2019</v>
      </c>
      <c r="F5786" t="s">
        <v>22</v>
      </c>
      <c r="G5786" t="s">
        <v>632</v>
      </c>
      <c r="H5786" t="s">
        <v>633</v>
      </c>
      <c r="I5786">
        <v>37.83</v>
      </c>
      <c r="J5786">
        <v>0</v>
      </c>
      <c r="K5786" t="s">
        <v>251</v>
      </c>
      <c r="L5786" t="s">
        <v>34</v>
      </c>
    </row>
    <row r="5787" spans="1:12" x14ac:dyDescent="0.25">
      <c r="A5787">
        <v>39</v>
      </c>
      <c r="B5787" s="93">
        <v>43595</v>
      </c>
      <c r="C5787">
        <v>5</v>
      </c>
      <c r="D5787" t="s">
        <v>98</v>
      </c>
      <c r="E5787">
        <v>2019</v>
      </c>
      <c r="F5787" t="s">
        <v>21</v>
      </c>
      <c r="G5787" t="s">
        <v>632</v>
      </c>
      <c r="H5787" t="s">
        <v>633</v>
      </c>
      <c r="I5787">
        <v>125.81</v>
      </c>
      <c r="J5787">
        <v>0</v>
      </c>
      <c r="K5787" t="s">
        <v>251</v>
      </c>
      <c r="L5787" t="s">
        <v>34</v>
      </c>
    </row>
    <row r="5788" spans="1:12" x14ac:dyDescent="0.25">
      <c r="A5788">
        <v>39</v>
      </c>
      <c r="B5788" s="93">
        <v>43598</v>
      </c>
      <c r="C5788">
        <v>5</v>
      </c>
      <c r="D5788" t="s">
        <v>98</v>
      </c>
      <c r="E5788">
        <v>2019</v>
      </c>
      <c r="F5788" t="s">
        <v>21</v>
      </c>
      <c r="G5788" t="s">
        <v>36</v>
      </c>
      <c r="H5788" t="s">
        <v>634</v>
      </c>
      <c r="I5788">
        <v>8</v>
      </c>
      <c r="J5788">
        <v>0</v>
      </c>
      <c r="K5788" t="s">
        <v>251</v>
      </c>
      <c r="L5788" t="s">
        <v>222</v>
      </c>
    </row>
    <row r="5789" spans="1:12" x14ac:dyDescent="0.25">
      <c r="A5789">
        <v>39</v>
      </c>
      <c r="B5789" s="93">
        <v>43600</v>
      </c>
      <c r="C5789">
        <v>5</v>
      </c>
      <c r="D5789" t="s">
        <v>98</v>
      </c>
      <c r="E5789">
        <v>2019</v>
      </c>
      <c r="F5789" t="s">
        <v>21</v>
      </c>
      <c r="G5789" t="s">
        <v>36</v>
      </c>
      <c r="H5789" t="s">
        <v>636</v>
      </c>
      <c r="I5789">
        <v>16</v>
      </c>
      <c r="J5789">
        <v>0</v>
      </c>
      <c r="K5789" t="s">
        <v>251</v>
      </c>
      <c r="L5789" t="s">
        <v>222</v>
      </c>
    </row>
    <row r="5790" spans="1:12" x14ac:dyDescent="0.25">
      <c r="A5790">
        <v>39</v>
      </c>
      <c r="B5790" s="93">
        <v>43603</v>
      </c>
      <c r="C5790">
        <v>5</v>
      </c>
      <c r="D5790" t="s">
        <v>98</v>
      </c>
      <c r="E5790">
        <v>2019</v>
      </c>
      <c r="F5790" t="s">
        <v>21</v>
      </c>
      <c r="G5790" t="s">
        <v>36</v>
      </c>
      <c r="H5790" t="s">
        <v>640</v>
      </c>
      <c r="I5790">
        <v>56</v>
      </c>
      <c r="J5790">
        <v>0</v>
      </c>
      <c r="K5790" t="s">
        <v>251</v>
      </c>
      <c r="L5790" t="s">
        <v>222</v>
      </c>
    </row>
    <row r="5791" spans="1:12" x14ac:dyDescent="0.25">
      <c r="A5791">
        <v>39</v>
      </c>
      <c r="B5791" s="93">
        <v>43606</v>
      </c>
      <c r="C5791">
        <v>5</v>
      </c>
      <c r="D5791" t="s">
        <v>98</v>
      </c>
      <c r="E5791">
        <v>2019</v>
      </c>
      <c r="F5791" t="s">
        <v>23</v>
      </c>
      <c r="G5791" t="s">
        <v>63</v>
      </c>
      <c r="H5791" t="s">
        <v>642</v>
      </c>
      <c r="I5791">
        <v>31.5</v>
      </c>
      <c r="J5791">
        <v>0</v>
      </c>
      <c r="K5791" t="s">
        <v>251</v>
      </c>
      <c r="L5791" t="s">
        <v>64</v>
      </c>
    </row>
    <row r="5792" spans="1:12" x14ac:dyDescent="0.25">
      <c r="A5792">
        <v>39</v>
      </c>
      <c r="B5792" s="93">
        <v>43608</v>
      </c>
      <c r="C5792">
        <v>5</v>
      </c>
      <c r="D5792" t="s">
        <v>98</v>
      </c>
      <c r="E5792">
        <v>2019</v>
      </c>
      <c r="F5792" t="s">
        <v>21</v>
      </c>
      <c r="G5792" t="s">
        <v>36</v>
      </c>
      <c r="H5792" t="s">
        <v>644</v>
      </c>
      <c r="I5792">
        <v>8</v>
      </c>
      <c r="J5792">
        <v>0</v>
      </c>
      <c r="K5792" t="s">
        <v>251</v>
      </c>
      <c r="L5792" t="s">
        <v>222</v>
      </c>
    </row>
    <row r="5793" spans="1:12" x14ac:dyDescent="0.25">
      <c r="A5793">
        <v>39</v>
      </c>
      <c r="B5793" s="93">
        <v>43609</v>
      </c>
      <c r="C5793">
        <v>5</v>
      </c>
      <c r="D5793" t="s">
        <v>98</v>
      </c>
      <c r="E5793">
        <v>2019</v>
      </c>
      <c r="F5793" t="s">
        <v>21</v>
      </c>
      <c r="G5793" t="s">
        <v>36</v>
      </c>
      <c r="H5793" t="s">
        <v>645</v>
      </c>
      <c r="I5793">
        <v>8</v>
      </c>
      <c r="J5793">
        <v>0</v>
      </c>
      <c r="K5793" t="s">
        <v>251</v>
      </c>
      <c r="L5793" t="s">
        <v>222</v>
      </c>
    </row>
    <row r="5794" spans="1:12" x14ac:dyDescent="0.25">
      <c r="A5794">
        <v>39</v>
      </c>
      <c r="B5794" s="93">
        <v>43610</v>
      </c>
      <c r="C5794">
        <v>5</v>
      </c>
      <c r="D5794" t="s">
        <v>98</v>
      </c>
      <c r="E5794">
        <v>2019</v>
      </c>
      <c r="F5794" t="s">
        <v>22</v>
      </c>
      <c r="G5794" t="s">
        <v>36</v>
      </c>
      <c r="H5794" t="s">
        <v>648</v>
      </c>
      <c r="I5794">
        <v>8</v>
      </c>
      <c r="J5794">
        <v>0</v>
      </c>
      <c r="K5794" t="s">
        <v>251</v>
      </c>
      <c r="L5794" t="s">
        <v>222</v>
      </c>
    </row>
    <row r="5795" spans="1:12" x14ac:dyDescent="0.25">
      <c r="A5795">
        <v>39</v>
      </c>
      <c r="B5795" s="93">
        <v>43610</v>
      </c>
      <c r="C5795">
        <v>5</v>
      </c>
      <c r="D5795" t="s">
        <v>98</v>
      </c>
      <c r="E5795">
        <v>2019</v>
      </c>
      <c r="F5795" t="s">
        <v>23</v>
      </c>
      <c r="G5795" t="s">
        <v>646</v>
      </c>
      <c r="H5795" t="s">
        <v>647</v>
      </c>
      <c r="I5795">
        <v>39.479999999999997</v>
      </c>
      <c r="J5795">
        <v>0</v>
      </c>
      <c r="K5795" t="s">
        <v>251</v>
      </c>
      <c r="L5795" t="s">
        <v>34</v>
      </c>
    </row>
    <row r="5796" spans="1:12" x14ac:dyDescent="0.25">
      <c r="A5796">
        <v>39</v>
      </c>
      <c r="B5796" s="93">
        <v>43610</v>
      </c>
      <c r="C5796">
        <v>5</v>
      </c>
      <c r="D5796" t="s">
        <v>98</v>
      </c>
      <c r="E5796">
        <v>2019</v>
      </c>
      <c r="F5796" t="s">
        <v>22</v>
      </c>
      <c r="G5796" t="s">
        <v>646</v>
      </c>
      <c r="H5796" t="s">
        <v>647</v>
      </c>
      <c r="I5796">
        <v>125.74</v>
      </c>
      <c r="J5796">
        <v>0</v>
      </c>
      <c r="K5796" t="s">
        <v>251</v>
      </c>
      <c r="L5796" t="s">
        <v>34</v>
      </c>
    </row>
    <row r="5797" spans="1:12" x14ac:dyDescent="0.25">
      <c r="A5797">
        <v>39</v>
      </c>
      <c r="B5797" s="93">
        <v>43610</v>
      </c>
      <c r="C5797">
        <v>5</v>
      </c>
      <c r="D5797" t="s">
        <v>98</v>
      </c>
      <c r="E5797">
        <v>2019</v>
      </c>
      <c r="F5797" t="s">
        <v>21</v>
      </c>
      <c r="G5797" t="s">
        <v>646</v>
      </c>
      <c r="H5797" t="s">
        <v>647</v>
      </c>
      <c r="I5797">
        <v>250.17</v>
      </c>
      <c r="J5797">
        <v>0</v>
      </c>
      <c r="K5797" t="s">
        <v>251</v>
      </c>
      <c r="L5797" t="s">
        <v>34</v>
      </c>
    </row>
    <row r="5798" spans="1:12" x14ac:dyDescent="0.25">
      <c r="A5798">
        <v>39</v>
      </c>
      <c r="B5798" s="93">
        <v>43612</v>
      </c>
      <c r="C5798">
        <v>5</v>
      </c>
      <c r="D5798" t="s">
        <v>98</v>
      </c>
      <c r="E5798">
        <v>2019</v>
      </c>
      <c r="F5798" t="s">
        <v>21</v>
      </c>
      <c r="G5798" t="s">
        <v>36</v>
      </c>
      <c r="H5798" t="s">
        <v>649</v>
      </c>
      <c r="I5798">
        <v>16</v>
      </c>
      <c r="J5798">
        <v>0</v>
      </c>
      <c r="K5798" t="s">
        <v>251</v>
      </c>
      <c r="L5798" t="s">
        <v>222</v>
      </c>
    </row>
    <row r="5799" spans="1:12" x14ac:dyDescent="0.25">
      <c r="A5799">
        <v>40</v>
      </c>
      <c r="B5799" s="93">
        <v>43595</v>
      </c>
      <c r="C5799">
        <v>5</v>
      </c>
      <c r="D5799" t="s">
        <v>98</v>
      </c>
      <c r="E5799">
        <v>2019</v>
      </c>
      <c r="F5799" t="s">
        <v>22</v>
      </c>
      <c r="G5799" t="s">
        <v>632</v>
      </c>
      <c r="H5799" t="s">
        <v>633</v>
      </c>
      <c r="I5799">
        <v>324.77</v>
      </c>
      <c r="J5799">
        <v>0</v>
      </c>
      <c r="K5799" t="s">
        <v>252</v>
      </c>
      <c r="L5799" t="s">
        <v>34</v>
      </c>
    </row>
    <row r="5800" spans="1:12" x14ac:dyDescent="0.25">
      <c r="A5800">
        <v>40</v>
      </c>
      <c r="B5800" s="93">
        <v>43601</v>
      </c>
      <c r="C5800">
        <v>5</v>
      </c>
      <c r="D5800" t="s">
        <v>98</v>
      </c>
      <c r="E5800">
        <v>2019</v>
      </c>
      <c r="F5800" t="s">
        <v>22</v>
      </c>
      <c r="G5800" t="s">
        <v>65</v>
      </c>
      <c r="H5800" t="s">
        <v>637</v>
      </c>
      <c r="I5800">
        <v>182</v>
      </c>
      <c r="J5800">
        <v>0</v>
      </c>
      <c r="K5800" t="s">
        <v>252</v>
      </c>
      <c r="L5800" t="s">
        <v>35</v>
      </c>
    </row>
    <row r="5801" spans="1:12" x14ac:dyDescent="0.25">
      <c r="A5801">
        <v>41</v>
      </c>
      <c r="B5801" s="93">
        <v>43600</v>
      </c>
      <c r="C5801">
        <v>5</v>
      </c>
      <c r="D5801" t="s">
        <v>98</v>
      </c>
      <c r="E5801">
        <v>2019</v>
      </c>
      <c r="F5801" t="s">
        <v>23</v>
      </c>
      <c r="G5801" t="s">
        <v>63</v>
      </c>
      <c r="H5801" t="s">
        <v>636</v>
      </c>
      <c r="I5801">
        <v>22.65</v>
      </c>
      <c r="J5801">
        <v>0</v>
      </c>
      <c r="K5801" t="s">
        <v>253</v>
      </c>
      <c r="L5801" t="s">
        <v>64</v>
      </c>
    </row>
    <row r="5802" spans="1:12" x14ac:dyDescent="0.25">
      <c r="A5802">
        <v>41</v>
      </c>
      <c r="B5802" s="93">
        <v>43608</v>
      </c>
      <c r="C5802">
        <v>5</v>
      </c>
      <c r="D5802" t="s">
        <v>98</v>
      </c>
      <c r="E5802">
        <v>2019</v>
      </c>
      <c r="F5802" t="s">
        <v>23</v>
      </c>
      <c r="G5802" t="s">
        <v>37</v>
      </c>
      <c r="H5802" t="s">
        <v>165</v>
      </c>
      <c r="I5802">
        <v>16.399999999999999</v>
      </c>
      <c r="J5802">
        <v>0</v>
      </c>
      <c r="K5802" t="s">
        <v>253</v>
      </c>
      <c r="L5802" t="s">
        <v>35</v>
      </c>
    </row>
    <row r="5803" spans="1:12" x14ac:dyDescent="0.25">
      <c r="A5803">
        <v>42</v>
      </c>
      <c r="B5803" s="93">
        <v>43598</v>
      </c>
      <c r="C5803">
        <v>5</v>
      </c>
      <c r="D5803" t="s">
        <v>98</v>
      </c>
      <c r="E5803">
        <v>2019</v>
      </c>
      <c r="F5803" t="s">
        <v>23</v>
      </c>
      <c r="G5803" t="s">
        <v>63</v>
      </c>
      <c r="H5803" t="s">
        <v>634</v>
      </c>
      <c r="I5803">
        <v>35</v>
      </c>
      <c r="J5803">
        <v>0</v>
      </c>
      <c r="K5803" t="s">
        <v>728</v>
      </c>
      <c r="L5803" t="s">
        <v>64</v>
      </c>
    </row>
    <row r="5804" spans="1:12" x14ac:dyDescent="0.25">
      <c r="A5804">
        <v>42</v>
      </c>
      <c r="B5804" s="93">
        <v>43599</v>
      </c>
      <c r="C5804">
        <v>5</v>
      </c>
      <c r="D5804" t="s">
        <v>98</v>
      </c>
      <c r="E5804">
        <v>2019</v>
      </c>
      <c r="F5804" t="s">
        <v>23</v>
      </c>
      <c r="G5804" t="s">
        <v>63</v>
      </c>
      <c r="H5804" t="s">
        <v>635</v>
      </c>
      <c r="I5804">
        <v>0</v>
      </c>
      <c r="J5804">
        <v>5</v>
      </c>
      <c r="K5804" t="s">
        <v>728</v>
      </c>
      <c r="L5804" t="s">
        <v>64</v>
      </c>
    </row>
    <row r="5805" spans="1:12" x14ac:dyDescent="0.25">
      <c r="A5805">
        <v>43</v>
      </c>
      <c r="B5805" s="93">
        <v>43588</v>
      </c>
      <c r="C5805">
        <v>5</v>
      </c>
      <c r="D5805" t="s">
        <v>98</v>
      </c>
      <c r="E5805">
        <v>2019</v>
      </c>
      <c r="F5805" t="s">
        <v>23</v>
      </c>
      <c r="G5805" t="s">
        <v>37</v>
      </c>
      <c r="H5805" t="s">
        <v>144</v>
      </c>
      <c r="I5805">
        <v>3.5</v>
      </c>
      <c r="J5805">
        <v>0</v>
      </c>
      <c r="K5805" t="s">
        <v>254</v>
      </c>
      <c r="L5805" t="s">
        <v>35</v>
      </c>
    </row>
    <row r="5806" spans="1:12" x14ac:dyDescent="0.25">
      <c r="A5806">
        <v>43</v>
      </c>
      <c r="B5806" s="93">
        <v>43591</v>
      </c>
      <c r="C5806">
        <v>5</v>
      </c>
      <c r="D5806" t="s">
        <v>98</v>
      </c>
      <c r="E5806">
        <v>2019</v>
      </c>
      <c r="F5806" t="s">
        <v>21</v>
      </c>
      <c r="G5806" t="s">
        <v>36</v>
      </c>
      <c r="H5806" t="s">
        <v>625</v>
      </c>
      <c r="I5806">
        <v>32</v>
      </c>
      <c r="J5806">
        <v>0</v>
      </c>
      <c r="K5806" t="s">
        <v>254</v>
      </c>
      <c r="L5806" t="s">
        <v>222</v>
      </c>
    </row>
    <row r="5807" spans="1:12" x14ac:dyDescent="0.25">
      <c r="A5807">
        <v>43</v>
      </c>
      <c r="B5807" s="93">
        <v>43592</v>
      </c>
      <c r="C5807">
        <v>5</v>
      </c>
      <c r="D5807" t="s">
        <v>98</v>
      </c>
      <c r="E5807">
        <v>2019</v>
      </c>
      <c r="F5807" t="s">
        <v>21</v>
      </c>
      <c r="G5807" t="s">
        <v>627</v>
      </c>
      <c r="H5807" t="s">
        <v>628</v>
      </c>
      <c r="I5807">
        <v>114.74</v>
      </c>
      <c r="J5807">
        <v>0</v>
      </c>
      <c r="K5807" t="s">
        <v>254</v>
      </c>
      <c r="L5807" t="s">
        <v>34</v>
      </c>
    </row>
    <row r="5808" spans="1:12" x14ac:dyDescent="0.25">
      <c r="A5808">
        <v>43</v>
      </c>
      <c r="B5808" s="93">
        <v>43593</v>
      </c>
      <c r="C5808">
        <v>5</v>
      </c>
      <c r="D5808" t="s">
        <v>98</v>
      </c>
      <c r="E5808">
        <v>2019</v>
      </c>
      <c r="F5808" t="s">
        <v>21</v>
      </c>
      <c r="G5808" t="s">
        <v>36</v>
      </c>
      <c r="H5808" t="s">
        <v>629</v>
      </c>
      <c r="I5808">
        <v>8</v>
      </c>
      <c r="J5808">
        <v>0</v>
      </c>
      <c r="K5808" t="s">
        <v>254</v>
      </c>
      <c r="L5808" t="s">
        <v>222</v>
      </c>
    </row>
    <row r="5809" spans="1:12" x14ac:dyDescent="0.25">
      <c r="A5809">
        <v>43</v>
      </c>
      <c r="B5809" s="93">
        <v>43595</v>
      </c>
      <c r="C5809">
        <v>5</v>
      </c>
      <c r="D5809" t="s">
        <v>98</v>
      </c>
      <c r="E5809">
        <v>2019</v>
      </c>
      <c r="F5809" t="s">
        <v>22</v>
      </c>
      <c r="G5809" t="s">
        <v>632</v>
      </c>
      <c r="H5809" t="s">
        <v>633</v>
      </c>
      <c r="I5809">
        <v>32.380000000000003</v>
      </c>
      <c r="J5809">
        <v>0</v>
      </c>
      <c r="K5809" t="s">
        <v>254</v>
      </c>
      <c r="L5809" t="s">
        <v>34</v>
      </c>
    </row>
    <row r="5810" spans="1:12" x14ac:dyDescent="0.25">
      <c r="A5810">
        <v>43</v>
      </c>
      <c r="B5810" s="93">
        <v>43595</v>
      </c>
      <c r="C5810">
        <v>5</v>
      </c>
      <c r="D5810" t="s">
        <v>98</v>
      </c>
      <c r="E5810">
        <v>2019</v>
      </c>
      <c r="F5810" t="s">
        <v>21</v>
      </c>
      <c r="G5810" t="s">
        <v>632</v>
      </c>
      <c r="H5810" t="s">
        <v>633</v>
      </c>
      <c r="I5810">
        <v>252.32</v>
      </c>
      <c r="J5810">
        <v>0</v>
      </c>
      <c r="K5810" t="s">
        <v>254</v>
      </c>
      <c r="L5810" t="s">
        <v>34</v>
      </c>
    </row>
    <row r="5811" spans="1:12" x14ac:dyDescent="0.25">
      <c r="A5811">
        <v>43</v>
      </c>
      <c r="B5811" s="93">
        <v>43603</v>
      </c>
      <c r="C5811">
        <v>5</v>
      </c>
      <c r="D5811" t="s">
        <v>98</v>
      </c>
      <c r="E5811">
        <v>2019</v>
      </c>
      <c r="F5811" t="s">
        <v>21</v>
      </c>
      <c r="G5811" t="s">
        <v>36</v>
      </c>
      <c r="H5811" t="s">
        <v>640</v>
      </c>
      <c r="I5811">
        <v>8</v>
      </c>
      <c r="J5811">
        <v>0</v>
      </c>
      <c r="K5811" t="s">
        <v>254</v>
      </c>
      <c r="L5811" t="s">
        <v>222</v>
      </c>
    </row>
    <row r="5812" spans="1:12" x14ac:dyDescent="0.25">
      <c r="A5812">
        <v>43</v>
      </c>
      <c r="B5812" s="93">
        <v>43609</v>
      </c>
      <c r="C5812">
        <v>5</v>
      </c>
      <c r="D5812" t="s">
        <v>98</v>
      </c>
      <c r="E5812">
        <v>2019</v>
      </c>
      <c r="F5812" t="s">
        <v>22</v>
      </c>
      <c r="G5812" t="s">
        <v>36</v>
      </c>
      <c r="H5812" t="s">
        <v>645</v>
      </c>
      <c r="I5812">
        <v>8</v>
      </c>
      <c r="J5812">
        <v>0</v>
      </c>
      <c r="K5812" t="s">
        <v>254</v>
      </c>
      <c r="L5812" t="s">
        <v>222</v>
      </c>
    </row>
    <row r="5813" spans="1:12" x14ac:dyDescent="0.25">
      <c r="A5813">
        <v>43</v>
      </c>
      <c r="B5813" s="93">
        <v>43610</v>
      </c>
      <c r="C5813">
        <v>5</v>
      </c>
      <c r="D5813" t="s">
        <v>98</v>
      </c>
      <c r="E5813">
        <v>2019</v>
      </c>
      <c r="F5813" t="s">
        <v>21</v>
      </c>
      <c r="G5813" t="s">
        <v>36</v>
      </c>
      <c r="H5813" t="s">
        <v>648</v>
      </c>
      <c r="I5813">
        <v>8</v>
      </c>
      <c r="J5813">
        <v>0</v>
      </c>
      <c r="K5813" t="s">
        <v>254</v>
      </c>
      <c r="L5813" t="s">
        <v>222</v>
      </c>
    </row>
    <row r="5814" spans="1:12" x14ac:dyDescent="0.25">
      <c r="A5814">
        <v>43</v>
      </c>
      <c r="B5814" s="93">
        <v>43610</v>
      </c>
      <c r="C5814">
        <v>5</v>
      </c>
      <c r="D5814" t="s">
        <v>98</v>
      </c>
      <c r="E5814">
        <v>2019</v>
      </c>
      <c r="F5814" t="s">
        <v>21</v>
      </c>
      <c r="G5814" t="s">
        <v>646</v>
      </c>
      <c r="H5814" t="s">
        <v>647</v>
      </c>
      <c r="I5814">
        <v>213.47</v>
      </c>
      <c r="J5814">
        <v>0</v>
      </c>
      <c r="K5814" t="s">
        <v>254</v>
      </c>
      <c r="L5814" t="s">
        <v>34</v>
      </c>
    </row>
    <row r="5815" spans="1:12" x14ac:dyDescent="0.25">
      <c r="A5815">
        <v>43</v>
      </c>
      <c r="B5815" s="93">
        <v>43612</v>
      </c>
      <c r="C5815">
        <v>5</v>
      </c>
      <c r="D5815" t="s">
        <v>98</v>
      </c>
      <c r="E5815">
        <v>2019</v>
      </c>
      <c r="F5815" t="s">
        <v>23</v>
      </c>
      <c r="G5815" t="s">
        <v>67</v>
      </c>
      <c r="H5815" t="s">
        <v>649</v>
      </c>
      <c r="I5815">
        <v>17.989999999999998</v>
      </c>
      <c r="J5815">
        <v>0</v>
      </c>
      <c r="K5815" t="s">
        <v>254</v>
      </c>
      <c r="L5815" t="s">
        <v>266</v>
      </c>
    </row>
    <row r="5816" spans="1:12" x14ac:dyDescent="0.25">
      <c r="A5816">
        <v>43</v>
      </c>
      <c r="B5816" s="93">
        <v>43614</v>
      </c>
      <c r="C5816">
        <v>5</v>
      </c>
      <c r="D5816" t="s">
        <v>98</v>
      </c>
      <c r="E5816">
        <v>2019</v>
      </c>
      <c r="F5816" t="s">
        <v>22</v>
      </c>
      <c r="G5816" t="s">
        <v>36</v>
      </c>
      <c r="H5816" t="s">
        <v>651</v>
      </c>
      <c r="I5816">
        <v>8</v>
      </c>
      <c r="J5816">
        <v>0</v>
      </c>
      <c r="K5816" t="s">
        <v>254</v>
      </c>
      <c r="L5816" t="s">
        <v>222</v>
      </c>
    </row>
    <row r="5817" spans="1:12" x14ac:dyDescent="0.25">
      <c r="A5817">
        <v>44</v>
      </c>
      <c r="B5817" s="93">
        <v>43587</v>
      </c>
      <c r="C5817">
        <v>5</v>
      </c>
      <c r="D5817" t="s">
        <v>98</v>
      </c>
      <c r="E5817">
        <v>2019</v>
      </c>
      <c r="F5817" t="s">
        <v>22</v>
      </c>
      <c r="G5817" t="s">
        <v>36</v>
      </c>
      <c r="H5817" t="s">
        <v>622</v>
      </c>
      <c r="I5817">
        <v>8</v>
      </c>
      <c r="J5817">
        <v>0</v>
      </c>
      <c r="K5817" t="s">
        <v>255</v>
      </c>
      <c r="L5817" t="s">
        <v>222</v>
      </c>
    </row>
    <row r="5818" spans="1:12" x14ac:dyDescent="0.25">
      <c r="A5818">
        <v>44</v>
      </c>
      <c r="B5818" s="93">
        <v>43591</v>
      </c>
      <c r="C5818">
        <v>5</v>
      </c>
      <c r="D5818" t="s">
        <v>98</v>
      </c>
      <c r="E5818">
        <v>2019</v>
      </c>
      <c r="F5818" t="s">
        <v>23</v>
      </c>
      <c r="G5818" t="s">
        <v>36</v>
      </c>
      <c r="H5818" t="s">
        <v>625</v>
      </c>
      <c r="I5818">
        <v>16</v>
      </c>
      <c r="J5818">
        <v>0</v>
      </c>
      <c r="K5818" t="s">
        <v>255</v>
      </c>
      <c r="L5818" t="s">
        <v>222</v>
      </c>
    </row>
    <row r="5819" spans="1:12" x14ac:dyDescent="0.25">
      <c r="A5819">
        <v>44</v>
      </c>
      <c r="B5819" s="93">
        <v>43591</v>
      </c>
      <c r="C5819">
        <v>5</v>
      </c>
      <c r="D5819" t="s">
        <v>98</v>
      </c>
      <c r="E5819">
        <v>2019</v>
      </c>
      <c r="F5819" t="s">
        <v>21</v>
      </c>
      <c r="G5819" t="s">
        <v>36</v>
      </c>
      <c r="H5819" t="s">
        <v>625</v>
      </c>
      <c r="I5819">
        <v>56</v>
      </c>
      <c r="J5819">
        <v>0</v>
      </c>
      <c r="K5819" t="s">
        <v>255</v>
      </c>
      <c r="L5819" t="s">
        <v>222</v>
      </c>
    </row>
    <row r="5820" spans="1:12" x14ac:dyDescent="0.25">
      <c r="A5820">
        <v>44</v>
      </c>
      <c r="B5820" s="93">
        <v>43592</v>
      </c>
      <c r="C5820">
        <v>5</v>
      </c>
      <c r="D5820" t="s">
        <v>98</v>
      </c>
      <c r="E5820">
        <v>2019</v>
      </c>
      <c r="F5820" t="s">
        <v>21</v>
      </c>
      <c r="G5820" t="s">
        <v>36</v>
      </c>
      <c r="H5820" t="s">
        <v>626</v>
      </c>
      <c r="I5820">
        <v>16</v>
      </c>
      <c r="J5820">
        <v>0</v>
      </c>
      <c r="K5820" t="s">
        <v>255</v>
      </c>
      <c r="L5820" t="s">
        <v>222</v>
      </c>
    </row>
    <row r="5821" spans="1:12" x14ac:dyDescent="0.25">
      <c r="A5821">
        <v>44</v>
      </c>
      <c r="B5821" s="93">
        <v>43592</v>
      </c>
      <c r="C5821">
        <v>5</v>
      </c>
      <c r="D5821" t="s">
        <v>98</v>
      </c>
      <c r="E5821">
        <v>2019</v>
      </c>
      <c r="F5821" t="s">
        <v>23</v>
      </c>
      <c r="G5821" t="s">
        <v>63</v>
      </c>
      <c r="H5821" t="s">
        <v>626</v>
      </c>
      <c r="I5821">
        <v>64.31</v>
      </c>
      <c r="J5821">
        <v>0</v>
      </c>
      <c r="K5821" t="s">
        <v>255</v>
      </c>
      <c r="L5821" t="s">
        <v>64</v>
      </c>
    </row>
    <row r="5822" spans="1:12" x14ac:dyDescent="0.25">
      <c r="A5822">
        <v>44</v>
      </c>
      <c r="B5822" s="93">
        <v>43595</v>
      </c>
      <c r="C5822">
        <v>5</v>
      </c>
      <c r="D5822" t="s">
        <v>98</v>
      </c>
      <c r="E5822">
        <v>2019</v>
      </c>
      <c r="F5822" t="s">
        <v>21</v>
      </c>
      <c r="G5822" t="s">
        <v>36</v>
      </c>
      <c r="H5822" t="s">
        <v>631</v>
      </c>
      <c r="I5822">
        <v>16</v>
      </c>
      <c r="J5822">
        <v>0</v>
      </c>
      <c r="K5822" t="s">
        <v>255</v>
      </c>
      <c r="L5822" t="s">
        <v>222</v>
      </c>
    </row>
    <row r="5823" spans="1:12" x14ac:dyDescent="0.25">
      <c r="A5823">
        <v>44</v>
      </c>
      <c r="B5823" s="93">
        <v>43595</v>
      </c>
      <c r="C5823">
        <v>5</v>
      </c>
      <c r="D5823" t="s">
        <v>98</v>
      </c>
      <c r="E5823">
        <v>2019</v>
      </c>
      <c r="F5823" t="s">
        <v>21</v>
      </c>
      <c r="G5823" t="s">
        <v>632</v>
      </c>
      <c r="H5823" t="s">
        <v>633</v>
      </c>
      <c r="I5823">
        <v>215.34</v>
      </c>
      <c r="J5823">
        <v>0</v>
      </c>
      <c r="K5823" t="s">
        <v>255</v>
      </c>
      <c r="L5823" t="s">
        <v>34</v>
      </c>
    </row>
    <row r="5824" spans="1:12" x14ac:dyDescent="0.25">
      <c r="A5824">
        <v>44</v>
      </c>
      <c r="B5824" s="93">
        <v>43600</v>
      </c>
      <c r="C5824">
        <v>5</v>
      </c>
      <c r="D5824" t="s">
        <v>98</v>
      </c>
      <c r="E5824">
        <v>2019</v>
      </c>
      <c r="F5824" t="s">
        <v>21</v>
      </c>
      <c r="G5824" t="s">
        <v>36</v>
      </c>
      <c r="H5824" t="s">
        <v>636</v>
      </c>
      <c r="I5824">
        <v>16</v>
      </c>
      <c r="J5824">
        <v>0</v>
      </c>
      <c r="K5824" t="s">
        <v>255</v>
      </c>
      <c r="L5824" t="s">
        <v>222</v>
      </c>
    </row>
    <row r="5825" spans="1:12" x14ac:dyDescent="0.25">
      <c r="A5825">
        <v>44</v>
      </c>
      <c r="B5825" s="93">
        <v>43601</v>
      </c>
      <c r="C5825">
        <v>5</v>
      </c>
      <c r="D5825" t="s">
        <v>98</v>
      </c>
      <c r="E5825">
        <v>2019</v>
      </c>
      <c r="F5825" t="s">
        <v>21</v>
      </c>
      <c r="G5825" t="s">
        <v>36</v>
      </c>
      <c r="H5825" t="s">
        <v>637</v>
      </c>
      <c r="I5825">
        <v>16</v>
      </c>
      <c r="J5825">
        <v>0</v>
      </c>
      <c r="K5825" t="s">
        <v>255</v>
      </c>
      <c r="L5825" t="s">
        <v>222</v>
      </c>
    </row>
    <row r="5826" spans="1:12" x14ac:dyDescent="0.25">
      <c r="A5826">
        <v>44</v>
      </c>
      <c r="B5826" s="93">
        <v>43603</v>
      </c>
      <c r="C5826">
        <v>5</v>
      </c>
      <c r="D5826" t="s">
        <v>98</v>
      </c>
      <c r="E5826">
        <v>2019</v>
      </c>
      <c r="F5826" t="s">
        <v>21</v>
      </c>
      <c r="G5826" t="s">
        <v>36</v>
      </c>
      <c r="H5826" t="s">
        <v>640</v>
      </c>
      <c r="I5826">
        <v>24</v>
      </c>
      <c r="J5826">
        <v>0</v>
      </c>
      <c r="K5826" t="s">
        <v>255</v>
      </c>
      <c r="L5826" t="s">
        <v>222</v>
      </c>
    </row>
    <row r="5827" spans="1:12" x14ac:dyDescent="0.25">
      <c r="A5827">
        <v>44</v>
      </c>
      <c r="B5827" s="93">
        <v>43606</v>
      </c>
      <c r="C5827">
        <v>5</v>
      </c>
      <c r="D5827" t="s">
        <v>98</v>
      </c>
      <c r="E5827">
        <v>2019</v>
      </c>
      <c r="F5827" t="s">
        <v>23</v>
      </c>
      <c r="G5827" t="s">
        <v>63</v>
      </c>
      <c r="H5827" t="s">
        <v>642</v>
      </c>
      <c r="I5827">
        <v>56.62</v>
      </c>
      <c r="J5827">
        <v>0</v>
      </c>
      <c r="K5827" t="s">
        <v>255</v>
      </c>
      <c r="L5827" t="s">
        <v>64</v>
      </c>
    </row>
    <row r="5828" spans="1:12" x14ac:dyDescent="0.25">
      <c r="A5828">
        <v>44</v>
      </c>
      <c r="B5828" s="93">
        <v>43608</v>
      </c>
      <c r="C5828">
        <v>5</v>
      </c>
      <c r="D5828" t="s">
        <v>98</v>
      </c>
      <c r="E5828">
        <v>2019</v>
      </c>
      <c r="F5828" t="s">
        <v>21</v>
      </c>
      <c r="G5828" t="s">
        <v>36</v>
      </c>
      <c r="H5828" t="s">
        <v>644</v>
      </c>
      <c r="I5828">
        <v>16</v>
      </c>
      <c r="J5828">
        <v>0</v>
      </c>
      <c r="K5828" t="s">
        <v>255</v>
      </c>
      <c r="L5828" t="s">
        <v>222</v>
      </c>
    </row>
    <row r="5829" spans="1:12" x14ac:dyDescent="0.25">
      <c r="A5829">
        <v>44</v>
      </c>
      <c r="B5829" s="93">
        <v>43609</v>
      </c>
      <c r="C5829">
        <v>5</v>
      </c>
      <c r="D5829" t="s">
        <v>98</v>
      </c>
      <c r="E5829">
        <v>2019</v>
      </c>
      <c r="F5829" t="s">
        <v>21</v>
      </c>
      <c r="G5829" t="s">
        <v>36</v>
      </c>
      <c r="H5829" t="s">
        <v>645</v>
      </c>
      <c r="I5829">
        <v>8</v>
      </c>
      <c r="J5829">
        <v>0</v>
      </c>
      <c r="K5829" t="s">
        <v>255</v>
      </c>
      <c r="L5829" t="s">
        <v>222</v>
      </c>
    </row>
    <row r="5830" spans="1:12" x14ac:dyDescent="0.25">
      <c r="A5830">
        <v>44</v>
      </c>
      <c r="B5830" s="93">
        <v>43610</v>
      </c>
      <c r="C5830">
        <v>5</v>
      </c>
      <c r="D5830" t="s">
        <v>98</v>
      </c>
      <c r="E5830">
        <v>2019</v>
      </c>
      <c r="F5830" t="s">
        <v>22</v>
      </c>
      <c r="G5830" t="s">
        <v>646</v>
      </c>
      <c r="H5830" t="s">
        <v>647</v>
      </c>
      <c r="I5830">
        <v>37.630000000000003</v>
      </c>
      <c r="J5830">
        <v>0</v>
      </c>
      <c r="K5830" t="s">
        <v>255</v>
      </c>
      <c r="L5830" t="s">
        <v>34</v>
      </c>
    </row>
    <row r="5831" spans="1:12" x14ac:dyDescent="0.25">
      <c r="A5831">
        <v>44</v>
      </c>
      <c r="B5831" s="93">
        <v>43610</v>
      </c>
      <c r="C5831">
        <v>5</v>
      </c>
      <c r="D5831" t="s">
        <v>98</v>
      </c>
      <c r="E5831">
        <v>2019</v>
      </c>
      <c r="F5831" t="s">
        <v>23</v>
      </c>
      <c r="G5831" t="s">
        <v>646</v>
      </c>
      <c r="H5831" t="s">
        <v>647</v>
      </c>
      <c r="I5831">
        <v>58.94</v>
      </c>
      <c r="J5831">
        <v>0</v>
      </c>
      <c r="K5831" t="s">
        <v>255</v>
      </c>
      <c r="L5831" t="s">
        <v>34</v>
      </c>
    </row>
    <row r="5832" spans="1:12" x14ac:dyDescent="0.25">
      <c r="A5832">
        <v>44</v>
      </c>
      <c r="B5832" s="93">
        <v>43610</v>
      </c>
      <c r="C5832">
        <v>5</v>
      </c>
      <c r="D5832" t="s">
        <v>98</v>
      </c>
      <c r="E5832">
        <v>2019</v>
      </c>
      <c r="F5832" t="s">
        <v>21</v>
      </c>
      <c r="G5832" t="s">
        <v>646</v>
      </c>
      <c r="H5832" t="s">
        <v>647</v>
      </c>
      <c r="I5832">
        <v>305.62</v>
      </c>
      <c r="J5832">
        <v>0</v>
      </c>
      <c r="K5832" t="s">
        <v>255</v>
      </c>
      <c r="L5832" t="s">
        <v>34</v>
      </c>
    </row>
    <row r="5833" spans="1:12" x14ac:dyDescent="0.25">
      <c r="A5833">
        <v>44</v>
      </c>
      <c r="B5833" s="93">
        <v>43615</v>
      </c>
      <c r="C5833">
        <v>5</v>
      </c>
      <c r="D5833" t="s">
        <v>98</v>
      </c>
      <c r="E5833">
        <v>2019</v>
      </c>
      <c r="F5833" t="s">
        <v>21</v>
      </c>
      <c r="G5833" t="s">
        <v>36</v>
      </c>
      <c r="H5833" t="s">
        <v>653</v>
      </c>
      <c r="I5833">
        <v>24</v>
      </c>
      <c r="J5833">
        <v>0</v>
      </c>
      <c r="K5833" t="s">
        <v>255</v>
      </c>
      <c r="L5833" t="s">
        <v>222</v>
      </c>
    </row>
    <row r="5834" spans="1:12" x14ac:dyDescent="0.25">
      <c r="A5834">
        <v>45</v>
      </c>
      <c r="B5834" s="93">
        <v>43606</v>
      </c>
      <c r="C5834">
        <v>5</v>
      </c>
      <c r="D5834" t="s">
        <v>98</v>
      </c>
      <c r="E5834">
        <v>2019</v>
      </c>
      <c r="F5834" t="s">
        <v>23</v>
      </c>
      <c r="G5834" t="s">
        <v>63</v>
      </c>
      <c r="H5834" t="s">
        <v>642</v>
      </c>
      <c r="I5834">
        <v>10.99</v>
      </c>
      <c r="J5834">
        <v>0</v>
      </c>
      <c r="K5834" t="s">
        <v>731</v>
      </c>
      <c r="L5834" t="s">
        <v>64</v>
      </c>
    </row>
    <row r="5835" spans="1:12" x14ac:dyDescent="0.25">
      <c r="A5835">
        <v>46</v>
      </c>
      <c r="B5835" s="93">
        <v>43588</v>
      </c>
      <c r="C5835">
        <v>5</v>
      </c>
      <c r="D5835" t="s">
        <v>98</v>
      </c>
      <c r="E5835">
        <v>2019</v>
      </c>
      <c r="F5835" t="s">
        <v>21</v>
      </c>
      <c r="G5835" t="s">
        <v>36</v>
      </c>
      <c r="H5835" t="s">
        <v>623</v>
      </c>
      <c r="I5835">
        <v>32</v>
      </c>
      <c r="J5835">
        <v>0</v>
      </c>
      <c r="K5835" t="s">
        <v>256</v>
      </c>
      <c r="L5835" t="s">
        <v>222</v>
      </c>
    </row>
    <row r="5836" spans="1:12" x14ac:dyDescent="0.25">
      <c r="A5836">
        <v>46</v>
      </c>
      <c r="B5836" s="93">
        <v>43588</v>
      </c>
      <c r="C5836">
        <v>5</v>
      </c>
      <c r="D5836" t="s">
        <v>98</v>
      </c>
      <c r="E5836">
        <v>2019</v>
      </c>
      <c r="F5836" t="s">
        <v>23</v>
      </c>
      <c r="G5836" t="s">
        <v>63</v>
      </c>
      <c r="H5836" t="s">
        <v>623</v>
      </c>
      <c r="I5836">
        <v>81.069999999999993</v>
      </c>
      <c r="J5836">
        <v>0</v>
      </c>
      <c r="K5836" t="s">
        <v>256</v>
      </c>
      <c r="L5836" t="s">
        <v>64</v>
      </c>
    </row>
    <row r="5837" spans="1:12" x14ac:dyDescent="0.25">
      <c r="A5837">
        <v>46</v>
      </c>
      <c r="B5837" s="93">
        <v>43589</v>
      </c>
      <c r="C5837">
        <v>5</v>
      </c>
      <c r="D5837" t="s">
        <v>98</v>
      </c>
      <c r="E5837">
        <v>2019</v>
      </c>
      <c r="F5837" t="s">
        <v>21</v>
      </c>
      <c r="G5837" t="s">
        <v>36</v>
      </c>
      <c r="H5837" t="s">
        <v>624</v>
      </c>
      <c r="I5837">
        <v>32</v>
      </c>
      <c r="J5837">
        <v>0</v>
      </c>
      <c r="K5837" t="s">
        <v>256</v>
      </c>
      <c r="L5837" t="s">
        <v>222</v>
      </c>
    </row>
    <row r="5838" spans="1:12" x14ac:dyDescent="0.25">
      <c r="A5838">
        <v>46</v>
      </c>
      <c r="B5838" s="93">
        <v>43591</v>
      </c>
      <c r="C5838">
        <v>5</v>
      </c>
      <c r="D5838" t="s">
        <v>98</v>
      </c>
      <c r="E5838">
        <v>2019</v>
      </c>
      <c r="F5838" t="s">
        <v>21</v>
      </c>
      <c r="G5838" t="s">
        <v>36</v>
      </c>
      <c r="H5838" t="s">
        <v>625</v>
      </c>
      <c r="I5838">
        <v>16</v>
      </c>
      <c r="J5838">
        <v>0</v>
      </c>
      <c r="K5838" t="s">
        <v>256</v>
      </c>
      <c r="L5838" t="s">
        <v>222</v>
      </c>
    </row>
    <row r="5839" spans="1:12" x14ac:dyDescent="0.25">
      <c r="A5839">
        <v>46</v>
      </c>
      <c r="B5839" s="93">
        <v>43595</v>
      </c>
      <c r="C5839">
        <v>5</v>
      </c>
      <c r="D5839" t="s">
        <v>98</v>
      </c>
      <c r="E5839">
        <v>2019</v>
      </c>
      <c r="F5839" t="s">
        <v>23</v>
      </c>
      <c r="G5839" t="s">
        <v>65</v>
      </c>
      <c r="H5839" t="s">
        <v>631</v>
      </c>
      <c r="I5839">
        <v>12</v>
      </c>
      <c r="J5839">
        <v>0</v>
      </c>
      <c r="K5839" t="s">
        <v>256</v>
      </c>
      <c r="L5839" t="s">
        <v>35</v>
      </c>
    </row>
    <row r="5840" spans="1:12" x14ac:dyDescent="0.25">
      <c r="A5840">
        <v>46</v>
      </c>
      <c r="B5840" s="93">
        <v>43595</v>
      </c>
      <c r="C5840">
        <v>5</v>
      </c>
      <c r="D5840" t="s">
        <v>98</v>
      </c>
      <c r="E5840">
        <v>2019</v>
      </c>
      <c r="F5840" t="s">
        <v>22</v>
      </c>
      <c r="G5840" t="s">
        <v>632</v>
      </c>
      <c r="H5840" t="s">
        <v>633</v>
      </c>
      <c r="I5840">
        <v>40.04</v>
      </c>
      <c r="J5840">
        <v>0</v>
      </c>
      <c r="K5840" t="s">
        <v>256</v>
      </c>
      <c r="L5840" t="s">
        <v>34</v>
      </c>
    </row>
    <row r="5841" spans="1:12" x14ac:dyDescent="0.25">
      <c r="A5841">
        <v>46</v>
      </c>
      <c r="B5841" s="93">
        <v>43595</v>
      </c>
      <c r="C5841">
        <v>5</v>
      </c>
      <c r="D5841" t="s">
        <v>98</v>
      </c>
      <c r="E5841">
        <v>2019</v>
      </c>
      <c r="F5841" t="s">
        <v>21</v>
      </c>
      <c r="G5841" t="s">
        <v>632</v>
      </c>
      <c r="H5841" t="s">
        <v>633</v>
      </c>
      <c r="I5841">
        <v>259.92</v>
      </c>
      <c r="J5841">
        <v>0</v>
      </c>
      <c r="K5841" t="s">
        <v>256</v>
      </c>
      <c r="L5841" t="s">
        <v>34</v>
      </c>
    </row>
    <row r="5842" spans="1:12" x14ac:dyDescent="0.25">
      <c r="A5842">
        <v>46</v>
      </c>
      <c r="B5842" s="93">
        <v>43599</v>
      </c>
      <c r="C5842">
        <v>5</v>
      </c>
      <c r="D5842" t="s">
        <v>98</v>
      </c>
      <c r="E5842">
        <v>2019</v>
      </c>
      <c r="F5842" t="s">
        <v>23</v>
      </c>
      <c r="G5842" t="s">
        <v>36</v>
      </c>
      <c r="H5842" t="s">
        <v>635</v>
      </c>
      <c r="I5842">
        <v>8</v>
      </c>
      <c r="J5842">
        <v>0</v>
      </c>
      <c r="K5842" t="s">
        <v>256</v>
      </c>
      <c r="L5842" t="s">
        <v>222</v>
      </c>
    </row>
    <row r="5843" spans="1:12" x14ac:dyDescent="0.25">
      <c r="A5843">
        <v>46</v>
      </c>
      <c r="B5843" s="93">
        <v>43601</v>
      </c>
      <c r="C5843">
        <v>5</v>
      </c>
      <c r="D5843" t="s">
        <v>98</v>
      </c>
      <c r="E5843">
        <v>2019</v>
      </c>
      <c r="F5843" t="s">
        <v>21</v>
      </c>
      <c r="G5843" t="s">
        <v>36</v>
      </c>
      <c r="H5843" t="s">
        <v>637</v>
      </c>
      <c r="I5843">
        <v>48</v>
      </c>
      <c r="J5843">
        <v>0</v>
      </c>
      <c r="K5843" t="s">
        <v>256</v>
      </c>
      <c r="L5843" t="s">
        <v>222</v>
      </c>
    </row>
    <row r="5844" spans="1:12" x14ac:dyDescent="0.25">
      <c r="A5844">
        <v>46</v>
      </c>
      <c r="B5844" s="93">
        <v>43603</v>
      </c>
      <c r="C5844">
        <v>5</v>
      </c>
      <c r="D5844" t="s">
        <v>98</v>
      </c>
      <c r="E5844">
        <v>2019</v>
      </c>
      <c r="F5844" t="s">
        <v>21</v>
      </c>
      <c r="G5844" t="s">
        <v>36</v>
      </c>
      <c r="H5844" t="s">
        <v>640</v>
      </c>
      <c r="I5844">
        <v>32</v>
      </c>
      <c r="J5844">
        <v>0</v>
      </c>
      <c r="K5844" t="s">
        <v>256</v>
      </c>
      <c r="L5844" t="s">
        <v>222</v>
      </c>
    </row>
    <row r="5845" spans="1:12" x14ac:dyDescent="0.25">
      <c r="A5845">
        <v>46</v>
      </c>
      <c r="B5845" s="93">
        <v>43609</v>
      </c>
      <c r="C5845">
        <v>5</v>
      </c>
      <c r="D5845" t="s">
        <v>98</v>
      </c>
      <c r="E5845">
        <v>2019</v>
      </c>
      <c r="F5845" t="s">
        <v>22</v>
      </c>
      <c r="G5845" t="s">
        <v>36</v>
      </c>
      <c r="H5845" t="s">
        <v>645</v>
      </c>
      <c r="I5845">
        <v>8</v>
      </c>
      <c r="J5845">
        <v>0</v>
      </c>
      <c r="K5845" t="s">
        <v>256</v>
      </c>
      <c r="L5845" t="s">
        <v>222</v>
      </c>
    </row>
    <row r="5846" spans="1:12" x14ac:dyDescent="0.25">
      <c r="A5846">
        <v>46</v>
      </c>
      <c r="B5846" s="93">
        <v>43610</v>
      </c>
      <c r="C5846">
        <v>5</v>
      </c>
      <c r="D5846" t="s">
        <v>98</v>
      </c>
      <c r="E5846">
        <v>2019</v>
      </c>
      <c r="F5846" t="s">
        <v>22</v>
      </c>
      <c r="G5846" t="s">
        <v>646</v>
      </c>
      <c r="H5846" t="s">
        <v>647</v>
      </c>
      <c r="I5846">
        <v>73.849999999999994</v>
      </c>
      <c r="J5846">
        <v>0</v>
      </c>
      <c r="K5846" t="s">
        <v>256</v>
      </c>
      <c r="L5846" t="s">
        <v>34</v>
      </c>
    </row>
    <row r="5847" spans="1:12" x14ac:dyDescent="0.25">
      <c r="A5847">
        <v>46</v>
      </c>
      <c r="B5847" s="93">
        <v>43610</v>
      </c>
      <c r="C5847">
        <v>5</v>
      </c>
      <c r="D5847" t="s">
        <v>98</v>
      </c>
      <c r="E5847">
        <v>2019</v>
      </c>
      <c r="F5847" t="s">
        <v>21</v>
      </c>
      <c r="G5847" t="s">
        <v>646</v>
      </c>
      <c r="H5847" t="s">
        <v>647</v>
      </c>
      <c r="I5847">
        <v>486.39</v>
      </c>
      <c r="J5847">
        <v>0</v>
      </c>
      <c r="K5847" t="s">
        <v>256</v>
      </c>
      <c r="L5847" t="s">
        <v>34</v>
      </c>
    </row>
    <row r="5848" spans="1:12" x14ac:dyDescent="0.25">
      <c r="A5848">
        <v>47</v>
      </c>
      <c r="B5848" s="93">
        <v>43601</v>
      </c>
      <c r="C5848">
        <v>5</v>
      </c>
      <c r="D5848" t="s">
        <v>98</v>
      </c>
      <c r="E5848">
        <v>2019</v>
      </c>
      <c r="F5848" t="s">
        <v>23</v>
      </c>
      <c r="G5848" t="s">
        <v>37</v>
      </c>
      <c r="H5848" t="s">
        <v>408</v>
      </c>
      <c r="I5848">
        <v>22.5</v>
      </c>
      <c r="J5848">
        <v>0</v>
      </c>
      <c r="K5848" t="s">
        <v>725</v>
      </c>
      <c r="L5848" t="s">
        <v>35</v>
      </c>
    </row>
    <row r="5849" spans="1:12" x14ac:dyDescent="0.25">
      <c r="A5849">
        <v>47</v>
      </c>
      <c r="B5849" s="93">
        <v>43602</v>
      </c>
      <c r="C5849">
        <v>5</v>
      </c>
      <c r="D5849" t="s">
        <v>98</v>
      </c>
      <c r="E5849">
        <v>2019</v>
      </c>
      <c r="F5849" t="s">
        <v>23</v>
      </c>
      <c r="G5849" t="s">
        <v>37</v>
      </c>
      <c r="H5849" t="s">
        <v>408</v>
      </c>
      <c r="I5849">
        <v>22.5</v>
      </c>
      <c r="J5849">
        <v>0</v>
      </c>
      <c r="K5849" t="s">
        <v>725</v>
      </c>
      <c r="L5849" t="s">
        <v>35</v>
      </c>
    </row>
    <row r="5850" spans="1:12" x14ac:dyDescent="0.25">
      <c r="A5850">
        <v>47</v>
      </c>
      <c r="B5850" s="93">
        <v>43609</v>
      </c>
      <c r="C5850">
        <v>5</v>
      </c>
      <c r="D5850" t="s">
        <v>98</v>
      </c>
      <c r="E5850">
        <v>2019</v>
      </c>
      <c r="F5850" t="s">
        <v>23</v>
      </c>
      <c r="G5850" t="s">
        <v>63</v>
      </c>
      <c r="H5850" t="s">
        <v>645</v>
      </c>
      <c r="I5850">
        <v>25.97</v>
      </c>
      <c r="J5850">
        <v>0</v>
      </c>
      <c r="K5850" t="s">
        <v>725</v>
      </c>
      <c r="L5850" t="s">
        <v>64</v>
      </c>
    </row>
    <row r="5851" spans="1:12" x14ac:dyDescent="0.25">
      <c r="A5851">
        <v>48</v>
      </c>
      <c r="B5851" s="93">
        <v>43591</v>
      </c>
      <c r="C5851">
        <v>5</v>
      </c>
      <c r="D5851" t="s">
        <v>98</v>
      </c>
      <c r="E5851">
        <v>2019</v>
      </c>
      <c r="F5851" t="s">
        <v>23</v>
      </c>
      <c r="G5851" t="s">
        <v>37</v>
      </c>
      <c r="H5851" t="s">
        <v>158</v>
      </c>
      <c r="I5851">
        <v>22</v>
      </c>
      <c r="J5851">
        <v>0</v>
      </c>
      <c r="K5851" t="s">
        <v>257</v>
      </c>
      <c r="L5851" t="s">
        <v>35</v>
      </c>
    </row>
    <row r="5852" spans="1:12" x14ac:dyDescent="0.25">
      <c r="A5852">
        <v>48</v>
      </c>
      <c r="B5852" s="93">
        <v>43592</v>
      </c>
      <c r="C5852">
        <v>5</v>
      </c>
      <c r="D5852" t="s">
        <v>98</v>
      </c>
      <c r="E5852">
        <v>2019</v>
      </c>
      <c r="F5852" t="s">
        <v>23</v>
      </c>
      <c r="G5852" t="s">
        <v>37</v>
      </c>
      <c r="H5852" t="s">
        <v>158</v>
      </c>
      <c r="I5852">
        <v>22</v>
      </c>
      <c r="J5852">
        <v>0</v>
      </c>
      <c r="K5852" t="s">
        <v>257</v>
      </c>
      <c r="L5852" t="s">
        <v>35</v>
      </c>
    </row>
    <row r="5853" spans="1:12" x14ac:dyDescent="0.25">
      <c r="A5853">
        <v>48</v>
      </c>
      <c r="B5853" s="93">
        <v>43606</v>
      </c>
      <c r="C5853">
        <v>5</v>
      </c>
      <c r="D5853" t="s">
        <v>98</v>
      </c>
      <c r="E5853">
        <v>2019</v>
      </c>
      <c r="F5853" t="s">
        <v>23</v>
      </c>
      <c r="G5853" t="s">
        <v>37</v>
      </c>
      <c r="H5853" t="s">
        <v>158</v>
      </c>
      <c r="I5853">
        <v>22</v>
      </c>
      <c r="J5853">
        <v>0</v>
      </c>
      <c r="K5853" t="s">
        <v>257</v>
      </c>
      <c r="L5853" t="s">
        <v>35</v>
      </c>
    </row>
    <row r="5854" spans="1:12" x14ac:dyDescent="0.25">
      <c r="A5854">
        <v>49</v>
      </c>
      <c r="B5854" s="93">
        <v>43587</v>
      </c>
      <c r="C5854">
        <v>5</v>
      </c>
      <c r="D5854" t="s">
        <v>98</v>
      </c>
      <c r="E5854">
        <v>2019</v>
      </c>
      <c r="F5854" t="s">
        <v>21</v>
      </c>
      <c r="G5854" t="s">
        <v>36</v>
      </c>
      <c r="H5854" t="s">
        <v>622</v>
      </c>
      <c r="I5854">
        <v>16</v>
      </c>
      <c r="J5854">
        <v>0</v>
      </c>
      <c r="K5854" t="s">
        <v>258</v>
      </c>
      <c r="L5854" t="s">
        <v>222</v>
      </c>
    </row>
    <row r="5855" spans="1:12" x14ac:dyDescent="0.25">
      <c r="A5855">
        <v>49</v>
      </c>
      <c r="B5855" s="93">
        <v>43588</v>
      </c>
      <c r="C5855">
        <v>5</v>
      </c>
      <c r="D5855" t="s">
        <v>98</v>
      </c>
      <c r="E5855">
        <v>2019</v>
      </c>
      <c r="F5855" t="s">
        <v>21</v>
      </c>
      <c r="G5855" t="s">
        <v>36</v>
      </c>
      <c r="H5855" t="s">
        <v>623</v>
      </c>
      <c r="I5855">
        <v>8</v>
      </c>
      <c r="J5855">
        <v>0</v>
      </c>
      <c r="K5855" t="s">
        <v>258</v>
      </c>
      <c r="L5855" t="s">
        <v>222</v>
      </c>
    </row>
    <row r="5856" spans="1:12" x14ac:dyDescent="0.25">
      <c r="A5856">
        <v>49</v>
      </c>
      <c r="B5856" s="93">
        <v>43588</v>
      </c>
      <c r="C5856">
        <v>5</v>
      </c>
      <c r="D5856" t="s">
        <v>98</v>
      </c>
      <c r="E5856">
        <v>2019</v>
      </c>
      <c r="F5856" t="s">
        <v>22</v>
      </c>
      <c r="G5856" t="s">
        <v>36</v>
      </c>
      <c r="H5856" t="s">
        <v>623</v>
      </c>
      <c r="I5856">
        <v>8</v>
      </c>
      <c r="J5856">
        <v>0</v>
      </c>
      <c r="K5856" t="s">
        <v>258</v>
      </c>
      <c r="L5856" t="s">
        <v>222</v>
      </c>
    </row>
    <row r="5857" spans="1:12" x14ac:dyDescent="0.25">
      <c r="A5857">
        <v>49</v>
      </c>
      <c r="B5857" s="93">
        <v>43588</v>
      </c>
      <c r="C5857">
        <v>5</v>
      </c>
      <c r="D5857" t="s">
        <v>98</v>
      </c>
      <c r="E5857">
        <v>2019</v>
      </c>
      <c r="F5857" t="s">
        <v>23</v>
      </c>
      <c r="G5857" t="s">
        <v>65</v>
      </c>
      <c r="H5857" t="s">
        <v>623</v>
      </c>
      <c r="I5857">
        <v>8.9499999999999993</v>
      </c>
      <c r="J5857">
        <v>0</v>
      </c>
      <c r="K5857" t="s">
        <v>258</v>
      </c>
      <c r="L5857" t="s">
        <v>35</v>
      </c>
    </row>
    <row r="5858" spans="1:12" x14ac:dyDescent="0.25">
      <c r="A5858">
        <v>49</v>
      </c>
      <c r="B5858" s="93">
        <v>43591</v>
      </c>
      <c r="C5858">
        <v>5</v>
      </c>
      <c r="D5858" t="s">
        <v>98</v>
      </c>
      <c r="E5858">
        <v>2019</v>
      </c>
      <c r="F5858" t="s">
        <v>21</v>
      </c>
      <c r="G5858" t="s">
        <v>36</v>
      </c>
      <c r="H5858" t="s">
        <v>625</v>
      </c>
      <c r="I5858">
        <v>16</v>
      </c>
      <c r="J5858">
        <v>0</v>
      </c>
      <c r="K5858" t="s">
        <v>258</v>
      </c>
      <c r="L5858" t="s">
        <v>222</v>
      </c>
    </row>
    <row r="5859" spans="1:12" x14ac:dyDescent="0.25">
      <c r="A5859">
        <v>49</v>
      </c>
      <c r="B5859" s="93">
        <v>43591</v>
      </c>
      <c r="C5859">
        <v>5</v>
      </c>
      <c r="D5859" t="s">
        <v>98</v>
      </c>
      <c r="E5859">
        <v>2019</v>
      </c>
      <c r="F5859" t="s">
        <v>23</v>
      </c>
      <c r="G5859" t="s">
        <v>63</v>
      </c>
      <c r="H5859" t="s">
        <v>625</v>
      </c>
      <c r="I5859">
        <v>67.069999999999993</v>
      </c>
      <c r="J5859">
        <v>0</v>
      </c>
      <c r="K5859" t="s">
        <v>258</v>
      </c>
      <c r="L5859" t="s">
        <v>64</v>
      </c>
    </row>
    <row r="5860" spans="1:12" x14ac:dyDescent="0.25">
      <c r="A5860">
        <v>49</v>
      </c>
      <c r="B5860" s="93">
        <v>43592</v>
      </c>
      <c r="C5860">
        <v>5</v>
      </c>
      <c r="D5860" t="s">
        <v>98</v>
      </c>
      <c r="E5860">
        <v>2019</v>
      </c>
      <c r="F5860" t="s">
        <v>21</v>
      </c>
      <c r="G5860" t="s">
        <v>36</v>
      </c>
      <c r="H5860" t="s">
        <v>626</v>
      </c>
      <c r="I5860">
        <v>8</v>
      </c>
      <c r="J5860">
        <v>0</v>
      </c>
      <c r="K5860" t="s">
        <v>258</v>
      </c>
      <c r="L5860" t="s">
        <v>222</v>
      </c>
    </row>
    <row r="5861" spans="1:12" x14ac:dyDescent="0.25">
      <c r="A5861">
        <v>49</v>
      </c>
      <c r="B5861" s="93">
        <v>43595</v>
      </c>
      <c r="C5861">
        <v>5</v>
      </c>
      <c r="D5861" t="s">
        <v>98</v>
      </c>
      <c r="E5861">
        <v>2019</v>
      </c>
      <c r="F5861" t="s">
        <v>23</v>
      </c>
      <c r="G5861" t="s">
        <v>64</v>
      </c>
      <c r="H5861" t="s">
        <v>631</v>
      </c>
      <c r="I5861">
        <v>30</v>
      </c>
      <c r="J5861">
        <v>0</v>
      </c>
      <c r="K5861" t="s">
        <v>258</v>
      </c>
      <c r="L5861" t="s">
        <v>64</v>
      </c>
    </row>
    <row r="5862" spans="1:12" x14ac:dyDescent="0.25">
      <c r="A5862">
        <v>49</v>
      </c>
      <c r="B5862" s="93">
        <v>43595</v>
      </c>
      <c r="C5862">
        <v>5</v>
      </c>
      <c r="D5862" t="s">
        <v>98</v>
      </c>
      <c r="E5862">
        <v>2019</v>
      </c>
      <c r="F5862" t="s">
        <v>23</v>
      </c>
      <c r="G5862" t="s">
        <v>63</v>
      </c>
      <c r="H5862" t="s">
        <v>631</v>
      </c>
      <c r="I5862">
        <v>45.28</v>
      </c>
      <c r="J5862">
        <v>0</v>
      </c>
      <c r="K5862" t="s">
        <v>258</v>
      </c>
      <c r="L5862" t="s">
        <v>64</v>
      </c>
    </row>
    <row r="5863" spans="1:12" x14ac:dyDescent="0.25">
      <c r="A5863">
        <v>49</v>
      </c>
      <c r="B5863" s="93">
        <v>43595</v>
      </c>
      <c r="C5863">
        <v>5</v>
      </c>
      <c r="D5863" t="s">
        <v>98</v>
      </c>
      <c r="E5863">
        <v>2019</v>
      </c>
      <c r="F5863" t="s">
        <v>21</v>
      </c>
      <c r="G5863" t="s">
        <v>632</v>
      </c>
      <c r="H5863" t="s">
        <v>633</v>
      </c>
      <c r="I5863">
        <v>183.98</v>
      </c>
      <c r="J5863">
        <v>0</v>
      </c>
      <c r="K5863" t="s">
        <v>258</v>
      </c>
      <c r="L5863" t="s">
        <v>34</v>
      </c>
    </row>
    <row r="5864" spans="1:12" x14ac:dyDescent="0.25">
      <c r="A5864">
        <v>49</v>
      </c>
      <c r="B5864" s="93">
        <v>43600</v>
      </c>
      <c r="C5864">
        <v>5</v>
      </c>
      <c r="D5864" t="s">
        <v>98</v>
      </c>
      <c r="E5864">
        <v>2019</v>
      </c>
      <c r="F5864" t="s">
        <v>21</v>
      </c>
      <c r="G5864" t="s">
        <v>36</v>
      </c>
      <c r="H5864" t="s">
        <v>636</v>
      </c>
      <c r="I5864">
        <v>8</v>
      </c>
      <c r="J5864">
        <v>0</v>
      </c>
      <c r="K5864" t="s">
        <v>258</v>
      </c>
      <c r="L5864" t="s">
        <v>222</v>
      </c>
    </row>
    <row r="5865" spans="1:12" x14ac:dyDescent="0.25">
      <c r="A5865">
        <v>49</v>
      </c>
      <c r="B5865" s="93">
        <v>43603</v>
      </c>
      <c r="C5865">
        <v>5</v>
      </c>
      <c r="D5865" t="s">
        <v>98</v>
      </c>
      <c r="E5865">
        <v>2019</v>
      </c>
      <c r="F5865" t="s">
        <v>21</v>
      </c>
      <c r="G5865" t="s">
        <v>36</v>
      </c>
      <c r="H5865" t="s">
        <v>640</v>
      </c>
      <c r="I5865">
        <v>8</v>
      </c>
      <c r="J5865">
        <v>0</v>
      </c>
      <c r="K5865" t="s">
        <v>258</v>
      </c>
      <c r="L5865" t="s">
        <v>222</v>
      </c>
    </row>
    <row r="5866" spans="1:12" x14ac:dyDescent="0.25">
      <c r="A5866">
        <v>49</v>
      </c>
      <c r="B5866" s="93">
        <v>43606</v>
      </c>
      <c r="C5866">
        <v>5</v>
      </c>
      <c r="D5866" t="s">
        <v>98</v>
      </c>
      <c r="E5866">
        <v>2019</v>
      </c>
      <c r="F5866" t="s">
        <v>21</v>
      </c>
      <c r="G5866" t="s">
        <v>36</v>
      </c>
      <c r="H5866" t="s">
        <v>642</v>
      </c>
      <c r="I5866">
        <v>8</v>
      </c>
      <c r="J5866">
        <v>0</v>
      </c>
      <c r="K5866" t="s">
        <v>258</v>
      </c>
      <c r="L5866" t="s">
        <v>222</v>
      </c>
    </row>
    <row r="5867" spans="1:12" x14ac:dyDescent="0.25">
      <c r="A5867">
        <v>49</v>
      </c>
      <c r="B5867" s="93">
        <v>43610</v>
      </c>
      <c r="C5867">
        <v>5</v>
      </c>
      <c r="D5867" t="s">
        <v>98</v>
      </c>
      <c r="E5867">
        <v>2019</v>
      </c>
      <c r="F5867" t="s">
        <v>22</v>
      </c>
      <c r="G5867" t="s">
        <v>646</v>
      </c>
      <c r="H5867" t="s">
        <v>647</v>
      </c>
      <c r="I5867">
        <v>31.22</v>
      </c>
      <c r="J5867">
        <v>0</v>
      </c>
      <c r="K5867" t="s">
        <v>258</v>
      </c>
      <c r="L5867" t="s">
        <v>34</v>
      </c>
    </row>
    <row r="5868" spans="1:12" x14ac:dyDescent="0.25">
      <c r="A5868">
        <v>49</v>
      </c>
      <c r="B5868" s="93">
        <v>43610</v>
      </c>
      <c r="C5868">
        <v>5</v>
      </c>
      <c r="D5868" t="s">
        <v>98</v>
      </c>
      <c r="E5868">
        <v>2019</v>
      </c>
      <c r="F5868" t="s">
        <v>21</v>
      </c>
      <c r="G5868" t="s">
        <v>646</v>
      </c>
      <c r="H5868" t="s">
        <v>647</v>
      </c>
      <c r="I5868">
        <v>226.28</v>
      </c>
      <c r="J5868">
        <v>0</v>
      </c>
      <c r="K5868" t="s">
        <v>258</v>
      </c>
      <c r="L5868" t="s">
        <v>34</v>
      </c>
    </row>
    <row r="5869" spans="1:12" x14ac:dyDescent="0.25">
      <c r="A5869">
        <v>49</v>
      </c>
      <c r="B5869" s="93">
        <v>43613</v>
      </c>
      <c r="C5869">
        <v>5</v>
      </c>
      <c r="D5869" t="s">
        <v>98</v>
      </c>
      <c r="E5869">
        <v>2019</v>
      </c>
      <c r="F5869" t="s">
        <v>21</v>
      </c>
      <c r="G5869" t="s">
        <v>36</v>
      </c>
      <c r="H5869" t="s">
        <v>650</v>
      </c>
      <c r="I5869">
        <v>8</v>
      </c>
      <c r="J5869">
        <v>0</v>
      </c>
      <c r="K5869" t="s">
        <v>258</v>
      </c>
      <c r="L5869" t="s">
        <v>222</v>
      </c>
    </row>
    <row r="5870" spans="1:12" x14ac:dyDescent="0.25">
      <c r="A5870">
        <v>51</v>
      </c>
      <c r="B5870" s="93">
        <v>43587</v>
      </c>
      <c r="C5870">
        <v>5</v>
      </c>
      <c r="D5870" t="s">
        <v>98</v>
      </c>
      <c r="E5870">
        <v>2019</v>
      </c>
      <c r="F5870" t="s">
        <v>21</v>
      </c>
      <c r="G5870" t="s">
        <v>36</v>
      </c>
      <c r="H5870" t="s">
        <v>622</v>
      </c>
      <c r="I5870">
        <v>8</v>
      </c>
      <c r="J5870">
        <v>0</v>
      </c>
      <c r="K5870" t="s">
        <v>259</v>
      </c>
      <c r="L5870" t="s">
        <v>222</v>
      </c>
    </row>
    <row r="5871" spans="1:12" x14ac:dyDescent="0.25">
      <c r="A5871">
        <v>51</v>
      </c>
      <c r="B5871" s="93">
        <v>43591</v>
      </c>
      <c r="C5871">
        <v>5</v>
      </c>
      <c r="D5871" t="s">
        <v>98</v>
      </c>
      <c r="E5871">
        <v>2019</v>
      </c>
      <c r="F5871" t="s">
        <v>23</v>
      </c>
      <c r="G5871" t="s">
        <v>37</v>
      </c>
      <c r="H5871" t="s">
        <v>150</v>
      </c>
      <c r="I5871">
        <v>3.15</v>
      </c>
      <c r="J5871">
        <v>0</v>
      </c>
      <c r="K5871" t="s">
        <v>259</v>
      </c>
      <c r="L5871" t="s">
        <v>35</v>
      </c>
    </row>
    <row r="5872" spans="1:12" x14ac:dyDescent="0.25">
      <c r="A5872">
        <v>51</v>
      </c>
      <c r="B5872" s="93">
        <v>43591</v>
      </c>
      <c r="C5872">
        <v>5</v>
      </c>
      <c r="D5872" t="s">
        <v>98</v>
      </c>
      <c r="E5872">
        <v>2019</v>
      </c>
      <c r="F5872" t="s">
        <v>21</v>
      </c>
      <c r="G5872" t="s">
        <v>36</v>
      </c>
      <c r="H5872" t="s">
        <v>625</v>
      </c>
      <c r="I5872">
        <v>32</v>
      </c>
      <c r="J5872">
        <v>0</v>
      </c>
      <c r="K5872" t="s">
        <v>259</v>
      </c>
      <c r="L5872" t="s">
        <v>222</v>
      </c>
    </row>
    <row r="5873" spans="1:12" x14ac:dyDescent="0.25">
      <c r="A5873">
        <v>51</v>
      </c>
      <c r="B5873" s="93">
        <v>43592</v>
      </c>
      <c r="C5873">
        <v>5</v>
      </c>
      <c r="D5873" t="s">
        <v>98</v>
      </c>
      <c r="E5873">
        <v>2019</v>
      </c>
      <c r="F5873" t="s">
        <v>21</v>
      </c>
      <c r="G5873" t="s">
        <v>36</v>
      </c>
      <c r="H5873" t="s">
        <v>626</v>
      </c>
      <c r="I5873">
        <v>16</v>
      </c>
      <c r="J5873">
        <v>0</v>
      </c>
      <c r="K5873" t="s">
        <v>259</v>
      </c>
      <c r="L5873" t="s">
        <v>222</v>
      </c>
    </row>
    <row r="5874" spans="1:12" x14ac:dyDescent="0.25">
      <c r="A5874">
        <v>51</v>
      </c>
      <c r="B5874" s="93">
        <v>43594</v>
      </c>
      <c r="C5874">
        <v>5</v>
      </c>
      <c r="D5874" t="s">
        <v>98</v>
      </c>
      <c r="E5874">
        <v>2019</v>
      </c>
      <c r="F5874" t="s">
        <v>23</v>
      </c>
      <c r="G5874" t="s">
        <v>65</v>
      </c>
      <c r="H5874" t="s">
        <v>630</v>
      </c>
      <c r="I5874">
        <v>5.4</v>
      </c>
      <c r="J5874">
        <v>0</v>
      </c>
      <c r="K5874" t="s">
        <v>259</v>
      </c>
      <c r="L5874" t="s">
        <v>35</v>
      </c>
    </row>
    <row r="5875" spans="1:12" x14ac:dyDescent="0.25">
      <c r="A5875">
        <v>51</v>
      </c>
      <c r="B5875" s="93">
        <v>43594</v>
      </c>
      <c r="C5875">
        <v>5</v>
      </c>
      <c r="D5875" t="s">
        <v>98</v>
      </c>
      <c r="E5875">
        <v>2019</v>
      </c>
      <c r="F5875" t="s">
        <v>23</v>
      </c>
      <c r="G5875" t="s">
        <v>36</v>
      </c>
      <c r="H5875" t="s">
        <v>630</v>
      </c>
      <c r="I5875">
        <v>24</v>
      </c>
      <c r="J5875">
        <v>0</v>
      </c>
      <c r="K5875" t="s">
        <v>259</v>
      </c>
      <c r="L5875" t="s">
        <v>222</v>
      </c>
    </row>
    <row r="5876" spans="1:12" x14ac:dyDescent="0.25">
      <c r="A5876">
        <v>51</v>
      </c>
      <c r="B5876" s="93">
        <v>43595</v>
      </c>
      <c r="C5876">
        <v>5</v>
      </c>
      <c r="D5876" t="s">
        <v>98</v>
      </c>
      <c r="E5876">
        <v>2019</v>
      </c>
      <c r="F5876" t="s">
        <v>23</v>
      </c>
      <c r="G5876" t="s">
        <v>632</v>
      </c>
      <c r="H5876" t="s">
        <v>633</v>
      </c>
      <c r="I5876">
        <v>85.06</v>
      </c>
      <c r="J5876">
        <v>0</v>
      </c>
      <c r="K5876" t="s">
        <v>259</v>
      </c>
      <c r="L5876" t="s">
        <v>34</v>
      </c>
    </row>
    <row r="5877" spans="1:12" x14ac:dyDescent="0.25">
      <c r="A5877">
        <v>51</v>
      </c>
      <c r="B5877" s="93">
        <v>43595</v>
      </c>
      <c r="C5877">
        <v>5</v>
      </c>
      <c r="D5877" t="s">
        <v>98</v>
      </c>
      <c r="E5877">
        <v>2019</v>
      </c>
      <c r="F5877" t="s">
        <v>22</v>
      </c>
      <c r="G5877" t="s">
        <v>632</v>
      </c>
      <c r="H5877" t="s">
        <v>633</v>
      </c>
      <c r="I5877">
        <v>107.54</v>
      </c>
      <c r="J5877">
        <v>0</v>
      </c>
      <c r="K5877" t="s">
        <v>259</v>
      </c>
      <c r="L5877" t="s">
        <v>34</v>
      </c>
    </row>
    <row r="5878" spans="1:12" x14ac:dyDescent="0.25">
      <c r="A5878">
        <v>51</v>
      </c>
      <c r="B5878" s="93">
        <v>43595</v>
      </c>
      <c r="C5878">
        <v>5</v>
      </c>
      <c r="D5878" t="s">
        <v>98</v>
      </c>
      <c r="E5878">
        <v>2019</v>
      </c>
      <c r="F5878" t="s">
        <v>21</v>
      </c>
      <c r="G5878" t="s">
        <v>632</v>
      </c>
      <c r="H5878" t="s">
        <v>633</v>
      </c>
      <c r="I5878">
        <v>303.57</v>
      </c>
      <c r="J5878">
        <v>0</v>
      </c>
      <c r="K5878" t="s">
        <v>259</v>
      </c>
      <c r="L5878" t="s">
        <v>34</v>
      </c>
    </row>
    <row r="5879" spans="1:12" x14ac:dyDescent="0.25">
      <c r="A5879">
        <v>51</v>
      </c>
      <c r="B5879" s="93">
        <v>43603</v>
      </c>
      <c r="C5879">
        <v>5</v>
      </c>
      <c r="D5879" t="s">
        <v>98</v>
      </c>
      <c r="E5879">
        <v>2019</v>
      </c>
      <c r="F5879" t="s">
        <v>21</v>
      </c>
      <c r="G5879" t="s">
        <v>36</v>
      </c>
      <c r="H5879" t="s">
        <v>640</v>
      </c>
      <c r="I5879">
        <v>40</v>
      </c>
      <c r="J5879">
        <v>0</v>
      </c>
      <c r="K5879" t="s">
        <v>259</v>
      </c>
      <c r="L5879" t="s">
        <v>222</v>
      </c>
    </row>
    <row r="5880" spans="1:12" x14ac:dyDescent="0.25">
      <c r="A5880">
        <v>51</v>
      </c>
      <c r="B5880" s="93">
        <v>43606</v>
      </c>
      <c r="C5880">
        <v>5</v>
      </c>
      <c r="D5880" t="s">
        <v>98</v>
      </c>
      <c r="E5880">
        <v>2019</v>
      </c>
      <c r="F5880" t="s">
        <v>21</v>
      </c>
      <c r="G5880" t="s">
        <v>36</v>
      </c>
      <c r="H5880" t="s">
        <v>642</v>
      </c>
      <c r="I5880">
        <v>8</v>
      </c>
      <c r="J5880">
        <v>0</v>
      </c>
      <c r="K5880" t="s">
        <v>259</v>
      </c>
      <c r="L5880" t="s">
        <v>222</v>
      </c>
    </row>
    <row r="5881" spans="1:12" x14ac:dyDescent="0.25">
      <c r="A5881">
        <v>51</v>
      </c>
      <c r="B5881" s="93">
        <v>43610</v>
      </c>
      <c r="C5881">
        <v>5</v>
      </c>
      <c r="D5881" t="s">
        <v>98</v>
      </c>
      <c r="E5881">
        <v>2019</v>
      </c>
      <c r="F5881" t="s">
        <v>22</v>
      </c>
      <c r="G5881" t="s">
        <v>646</v>
      </c>
      <c r="H5881" t="s">
        <v>647</v>
      </c>
      <c r="I5881">
        <v>83.96</v>
      </c>
      <c r="J5881">
        <v>0</v>
      </c>
      <c r="K5881" t="s">
        <v>259</v>
      </c>
      <c r="L5881" t="s">
        <v>34</v>
      </c>
    </row>
    <row r="5882" spans="1:12" x14ac:dyDescent="0.25">
      <c r="A5882">
        <v>51</v>
      </c>
      <c r="B5882" s="93">
        <v>43610</v>
      </c>
      <c r="C5882">
        <v>5</v>
      </c>
      <c r="D5882" t="s">
        <v>98</v>
      </c>
      <c r="E5882">
        <v>2019</v>
      </c>
      <c r="F5882" t="s">
        <v>21</v>
      </c>
      <c r="G5882" t="s">
        <v>646</v>
      </c>
      <c r="H5882" t="s">
        <v>647</v>
      </c>
      <c r="I5882">
        <v>210.56</v>
      </c>
      <c r="J5882">
        <v>0</v>
      </c>
      <c r="K5882" t="s">
        <v>259</v>
      </c>
      <c r="L5882" t="s">
        <v>34</v>
      </c>
    </row>
    <row r="5883" spans="1:12" x14ac:dyDescent="0.25">
      <c r="A5883">
        <v>53</v>
      </c>
      <c r="B5883" s="93">
        <v>43613</v>
      </c>
      <c r="C5883">
        <v>5</v>
      </c>
      <c r="D5883" t="s">
        <v>98</v>
      </c>
      <c r="E5883">
        <v>2019</v>
      </c>
      <c r="F5883" t="s">
        <v>23</v>
      </c>
      <c r="G5883" t="s">
        <v>37</v>
      </c>
      <c r="H5883" t="s">
        <v>160</v>
      </c>
      <c r="I5883">
        <v>24</v>
      </c>
      <c r="J5883">
        <v>0</v>
      </c>
      <c r="K5883" t="s">
        <v>260</v>
      </c>
      <c r="L5883" t="s">
        <v>35</v>
      </c>
    </row>
    <row r="5884" spans="1:12" x14ac:dyDescent="0.25">
      <c r="A5884">
        <v>54</v>
      </c>
      <c r="B5884" s="93">
        <v>43587</v>
      </c>
      <c r="C5884">
        <v>5</v>
      </c>
      <c r="D5884" t="s">
        <v>98</v>
      </c>
      <c r="E5884">
        <v>2019</v>
      </c>
      <c r="F5884" t="s">
        <v>23</v>
      </c>
      <c r="G5884" t="s">
        <v>349</v>
      </c>
      <c r="H5884" t="s">
        <v>584</v>
      </c>
      <c r="I5884">
        <v>5</v>
      </c>
      <c r="J5884">
        <v>0</v>
      </c>
      <c r="K5884" t="s">
        <v>261</v>
      </c>
      <c r="L5884" t="s">
        <v>222</v>
      </c>
    </row>
    <row r="5885" spans="1:12" x14ac:dyDescent="0.25">
      <c r="A5885">
        <v>54</v>
      </c>
      <c r="B5885" s="93">
        <v>43591</v>
      </c>
      <c r="C5885">
        <v>5</v>
      </c>
      <c r="D5885" t="s">
        <v>98</v>
      </c>
      <c r="E5885">
        <v>2019</v>
      </c>
      <c r="F5885" t="s">
        <v>23</v>
      </c>
      <c r="G5885" t="s">
        <v>63</v>
      </c>
      <c r="H5885" t="s">
        <v>625</v>
      </c>
      <c r="I5885">
        <v>48.62</v>
      </c>
      <c r="J5885">
        <v>0</v>
      </c>
      <c r="K5885" t="s">
        <v>261</v>
      </c>
      <c r="L5885" t="s">
        <v>64</v>
      </c>
    </row>
    <row r="5886" spans="1:12" x14ac:dyDescent="0.25">
      <c r="A5886">
        <v>54</v>
      </c>
      <c r="B5886" s="93">
        <v>43592</v>
      </c>
      <c r="C5886">
        <v>5</v>
      </c>
      <c r="D5886" t="s">
        <v>98</v>
      </c>
      <c r="E5886">
        <v>2019</v>
      </c>
      <c r="F5886" t="s">
        <v>23</v>
      </c>
      <c r="G5886" t="s">
        <v>349</v>
      </c>
      <c r="H5886" t="s">
        <v>584</v>
      </c>
      <c r="I5886">
        <v>10</v>
      </c>
      <c r="J5886">
        <v>0</v>
      </c>
      <c r="K5886" t="s">
        <v>261</v>
      </c>
      <c r="L5886" t="s">
        <v>222</v>
      </c>
    </row>
    <row r="5887" spans="1:12" x14ac:dyDescent="0.25">
      <c r="A5887">
        <v>54</v>
      </c>
      <c r="B5887" s="93">
        <v>43607</v>
      </c>
      <c r="C5887">
        <v>5</v>
      </c>
      <c r="D5887" t="s">
        <v>98</v>
      </c>
      <c r="E5887">
        <v>2019</v>
      </c>
      <c r="F5887" t="s">
        <v>23</v>
      </c>
      <c r="G5887" t="s">
        <v>65</v>
      </c>
      <c r="H5887" t="s">
        <v>643</v>
      </c>
      <c r="I5887">
        <v>39</v>
      </c>
      <c r="J5887">
        <v>0</v>
      </c>
      <c r="K5887" t="s">
        <v>261</v>
      </c>
      <c r="L5887" t="s">
        <v>35</v>
      </c>
    </row>
    <row r="5888" spans="1:12" x14ac:dyDescent="0.25">
      <c r="A5888">
        <v>54</v>
      </c>
      <c r="B5888" s="93">
        <v>43612</v>
      </c>
      <c r="C5888">
        <v>5</v>
      </c>
      <c r="D5888" t="s">
        <v>98</v>
      </c>
      <c r="E5888">
        <v>2019</v>
      </c>
      <c r="F5888" t="s">
        <v>23</v>
      </c>
      <c r="G5888" t="s">
        <v>67</v>
      </c>
      <c r="H5888" t="s">
        <v>649</v>
      </c>
      <c r="I5888">
        <v>30</v>
      </c>
      <c r="J5888">
        <v>0</v>
      </c>
      <c r="K5888" t="s">
        <v>261</v>
      </c>
      <c r="L5888" t="s">
        <v>266</v>
      </c>
    </row>
    <row r="5889" spans="1:12" x14ac:dyDescent="0.25">
      <c r="A5889">
        <v>54</v>
      </c>
      <c r="B5889" s="93">
        <v>43612</v>
      </c>
      <c r="C5889">
        <v>5</v>
      </c>
      <c r="D5889" t="s">
        <v>98</v>
      </c>
      <c r="E5889">
        <v>2019</v>
      </c>
      <c r="F5889" t="s">
        <v>23</v>
      </c>
      <c r="G5889" t="s">
        <v>63</v>
      </c>
      <c r="H5889" t="s">
        <v>649</v>
      </c>
      <c r="I5889">
        <v>48.16</v>
      </c>
      <c r="J5889">
        <v>0</v>
      </c>
      <c r="K5889" t="s">
        <v>261</v>
      </c>
      <c r="L5889" t="s">
        <v>64</v>
      </c>
    </row>
    <row r="5890" spans="1:12" x14ac:dyDescent="0.25">
      <c r="A5890">
        <v>66</v>
      </c>
      <c r="B5890" s="93">
        <v>43592</v>
      </c>
      <c r="C5890">
        <v>5</v>
      </c>
      <c r="D5890" t="s">
        <v>98</v>
      </c>
      <c r="E5890">
        <v>2019</v>
      </c>
      <c r="F5890" t="s">
        <v>23</v>
      </c>
      <c r="G5890" t="s">
        <v>63</v>
      </c>
      <c r="H5890" t="s">
        <v>626</v>
      </c>
      <c r="I5890">
        <v>42.03</v>
      </c>
      <c r="J5890">
        <v>0</v>
      </c>
      <c r="K5890" t="s">
        <v>732</v>
      </c>
      <c r="L5890" t="s">
        <v>64</v>
      </c>
    </row>
    <row r="5891" spans="1:12" x14ac:dyDescent="0.25">
      <c r="A5891">
        <v>66</v>
      </c>
      <c r="B5891" s="93">
        <v>43607</v>
      </c>
      <c r="C5891">
        <v>5</v>
      </c>
      <c r="D5891" t="s">
        <v>98</v>
      </c>
      <c r="E5891">
        <v>2019</v>
      </c>
      <c r="F5891" t="s">
        <v>23</v>
      </c>
      <c r="G5891" t="s">
        <v>37</v>
      </c>
      <c r="H5891" t="s">
        <v>528</v>
      </c>
      <c r="I5891">
        <v>16.7</v>
      </c>
      <c r="J5891">
        <v>0</v>
      </c>
      <c r="K5891" t="s">
        <v>732</v>
      </c>
      <c r="L5891" t="s">
        <v>35</v>
      </c>
    </row>
    <row r="5892" spans="1:12" x14ac:dyDescent="0.25">
      <c r="A5892">
        <v>68</v>
      </c>
      <c r="B5892" s="93">
        <v>43587</v>
      </c>
      <c r="C5892">
        <v>5</v>
      </c>
      <c r="D5892" t="s">
        <v>98</v>
      </c>
      <c r="E5892">
        <v>2019</v>
      </c>
      <c r="F5892" t="s">
        <v>22</v>
      </c>
      <c r="G5892" t="s">
        <v>36</v>
      </c>
      <c r="H5892" t="s">
        <v>622</v>
      </c>
      <c r="I5892">
        <v>8</v>
      </c>
      <c r="J5892">
        <v>0</v>
      </c>
      <c r="K5892" t="s">
        <v>262</v>
      </c>
      <c r="L5892" t="s">
        <v>222</v>
      </c>
    </row>
    <row r="5893" spans="1:12" x14ac:dyDescent="0.25">
      <c r="A5893">
        <v>68</v>
      </c>
      <c r="B5893" s="93">
        <v>43594</v>
      </c>
      <c r="C5893">
        <v>5</v>
      </c>
      <c r="D5893" t="s">
        <v>98</v>
      </c>
      <c r="E5893">
        <v>2019</v>
      </c>
      <c r="F5893" t="s">
        <v>23</v>
      </c>
      <c r="G5893" t="s">
        <v>63</v>
      </c>
      <c r="H5893" t="s">
        <v>630</v>
      </c>
      <c r="I5893">
        <v>32.82</v>
      </c>
      <c r="J5893">
        <v>0</v>
      </c>
      <c r="K5893" t="s">
        <v>262</v>
      </c>
      <c r="L5893" t="s">
        <v>64</v>
      </c>
    </row>
    <row r="5894" spans="1:12" x14ac:dyDescent="0.25">
      <c r="A5894">
        <v>69</v>
      </c>
      <c r="B5894" s="93">
        <v>43588</v>
      </c>
      <c r="C5894">
        <v>5</v>
      </c>
      <c r="D5894" t="s">
        <v>98</v>
      </c>
      <c r="E5894">
        <v>2019</v>
      </c>
      <c r="F5894" t="s">
        <v>23</v>
      </c>
      <c r="G5894" t="s">
        <v>58</v>
      </c>
      <c r="H5894" t="s">
        <v>623</v>
      </c>
      <c r="I5894">
        <v>96</v>
      </c>
      <c r="J5894">
        <v>0</v>
      </c>
      <c r="K5894" t="s">
        <v>263</v>
      </c>
      <c r="L5894" t="s">
        <v>222</v>
      </c>
    </row>
    <row r="5895" spans="1:12" x14ac:dyDescent="0.25">
      <c r="A5895">
        <v>69</v>
      </c>
      <c r="B5895" s="93">
        <v>43595</v>
      </c>
      <c r="C5895">
        <v>5</v>
      </c>
      <c r="D5895" t="s">
        <v>98</v>
      </c>
      <c r="E5895">
        <v>2019</v>
      </c>
      <c r="F5895" t="s">
        <v>21</v>
      </c>
      <c r="G5895" t="s">
        <v>632</v>
      </c>
      <c r="H5895" t="s">
        <v>633</v>
      </c>
      <c r="I5895">
        <v>24.96</v>
      </c>
      <c r="J5895">
        <v>0</v>
      </c>
      <c r="K5895" t="s">
        <v>263</v>
      </c>
      <c r="L5895" t="s">
        <v>34</v>
      </c>
    </row>
    <row r="5896" spans="1:12" x14ac:dyDescent="0.25">
      <c r="A5896">
        <v>69</v>
      </c>
      <c r="B5896" s="93">
        <v>43601</v>
      </c>
      <c r="C5896">
        <v>5</v>
      </c>
      <c r="D5896" t="s">
        <v>98</v>
      </c>
      <c r="E5896">
        <v>2019</v>
      </c>
      <c r="F5896" t="s">
        <v>23</v>
      </c>
      <c r="G5896" t="s">
        <v>58</v>
      </c>
      <c r="H5896" t="s">
        <v>637</v>
      </c>
      <c r="I5896">
        <v>112</v>
      </c>
      <c r="J5896">
        <v>0</v>
      </c>
      <c r="K5896" t="s">
        <v>263</v>
      </c>
      <c r="L5896" t="s">
        <v>222</v>
      </c>
    </row>
    <row r="5897" spans="1:12" x14ac:dyDescent="0.25">
      <c r="A5897">
        <v>69</v>
      </c>
      <c r="B5897" s="93">
        <v>43607</v>
      </c>
      <c r="C5897">
        <v>5</v>
      </c>
      <c r="D5897" t="s">
        <v>98</v>
      </c>
      <c r="E5897">
        <v>2019</v>
      </c>
      <c r="F5897" t="s">
        <v>23</v>
      </c>
      <c r="G5897" t="s">
        <v>37</v>
      </c>
      <c r="H5897" t="s">
        <v>403</v>
      </c>
      <c r="I5897">
        <v>9.1999999999999993</v>
      </c>
      <c r="J5897">
        <v>0</v>
      </c>
      <c r="K5897" t="s">
        <v>263</v>
      </c>
      <c r="L5897" t="s">
        <v>35</v>
      </c>
    </row>
    <row r="5898" spans="1:12" x14ac:dyDescent="0.25">
      <c r="A5898">
        <v>70</v>
      </c>
      <c r="B5898" s="93">
        <v>43606</v>
      </c>
      <c r="C5898">
        <v>5</v>
      </c>
      <c r="D5898" t="s">
        <v>98</v>
      </c>
      <c r="E5898">
        <v>2019</v>
      </c>
      <c r="F5898" t="s">
        <v>23</v>
      </c>
      <c r="G5898" t="s">
        <v>58</v>
      </c>
      <c r="H5898" t="s">
        <v>642</v>
      </c>
      <c r="I5898">
        <v>41.3</v>
      </c>
      <c r="J5898">
        <v>0</v>
      </c>
      <c r="K5898" t="s">
        <v>264</v>
      </c>
      <c r="L5898" t="s">
        <v>222</v>
      </c>
    </row>
    <row r="5899" spans="1:12" x14ac:dyDescent="0.25">
      <c r="A5899">
        <v>71</v>
      </c>
      <c r="B5899" s="93">
        <v>43588</v>
      </c>
      <c r="C5899">
        <v>5</v>
      </c>
      <c r="D5899" t="s">
        <v>98</v>
      </c>
      <c r="E5899">
        <v>2019</v>
      </c>
      <c r="F5899" t="s">
        <v>23</v>
      </c>
      <c r="G5899" t="s">
        <v>63</v>
      </c>
      <c r="H5899" t="s">
        <v>623</v>
      </c>
      <c r="I5899">
        <v>21.95</v>
      </c>
      <c r="J5899">
        <v>0</v>
      </c>
      <c r="K5899" t="s">
        <v>265</v>
      </c>
      <c r="L5899" t="s">
        <v>64</v>
      </c>
    </row>
    <row r="5900" spans="1:12" x14ac:dyDescent="0.25">
      <c r="A5900">
        <v>71</v>
      </c>
      <c r="B5900" s="93">
        <v>43595</v>
      </c>
      <c r="C5900">
        <v>5</v>
      </c>
      <c r="D5900" t="s">
        <v>98</v>
      </c>
      <c r="E5900">
        <v>2019</v>
      </c>
      <c r="F5900" t="s">
        <v>23</v>
      </c>
      <c r="G5900" t="s">
        <v>63</v>
      </c>
      <c r="H5900" t="s">
        <v>631</v>
      </c>
      <c r="I5900">
        <v>21.2</v>
      </c>
      <c r="J5900">
        <v>0</v>
      </c>
      <c r="K5900" t="s">
        <v>265</v>
      </c>
      <c r="L5900" t="s">
        <v>64</v>
      </c>
    </row>
    <row r="5901" spans="1:12" x14ac:dyDescent="0.25">
      <c r="A5901">
        <v>71</v>
      </c>
      <c r="B5901" s="93">
        <v>43609</v>
      </c>
      <c r="C5901">
        <v>5</v>
      </c>
      <c r="D5901" t="s">
        <v>98</v>
      </c>
      <c r="E5901">
        <v>2019</v>
      </c>
      <c r="F5901" t="s">
        <v>23</v>
      </c>
      <c r="G5901" t="s">
        <v>58</v>
      </c>
      <c r="H5901" t="s">
        <v>645</v>
      </c>
      <c r="I5901">
        <v>25.66</v>
      </c>
      <c r="J5901">
        <v>0</v>
      </c>
      <c r="K5901" t="s">
        <v>265</v>
      </c>
      <c r="L5901" t="s">
        <v>222</v>
      </c>
    </row>
    <row r="5902" spans="1:12" x14ac:dyDescent="0.25">
      <c r="A5902">
        <v>71</v>
      </c>
      <c r="B5902" s="93">
        <v>43612</v>
      </c>
      <c r="C5902">
        <v>5</v>
      </c>
      <c r="D5902" t="s">
        <v>98</v>
      </c>
      <c r="E5902">
        <v>2019</v>
      </c>
      <c r="F5902" t="s">
        <v>23</v>
      </c>
      <c r="G5902" t="s">
        <v>37</v>
      </c>
      <c r="H5902" t="s">
        <v>143</v>
      </c>
      <c r="I5902">
        <v>2.4</v>
      </c>
      <c r="J5902">
        <v>0</v>
      </c>
      <c r="K5902" t="s">
        <v>265</v>
      </c>
      <c r="L5902" t="s">
        <v>35</v>
      </c>
    </row>
    <row r="5903" spans="1:12" x14ac:dyDescent="0.25">
      <c r="A5903">
        <v>73</v>
      </c>
      <c r="B5903" s="93">
        <v>43589</v>
      </c>
      <c r="C5903">
        <v>5</v>
      </c>
      <c r="D5903" t="s">
        <v>98</v>
      </c>
      <c r="E5903">
        <v>2019</v>
      </c>
      <c r="F5903" t="s">
        <v>22</v>
      </c>
      <c r="G5903" t="s">
        <v>36</v>
      </c>
      <c r="H5903" t="s">
        <v>624</v>
      </c>
      <c r="I5903">
        <v>16</v>
      </c>
      <c r="J5903">
        <v>0</v>
      </c>
      <c r="K5903" t="s">
        <v>268</v>
      </c>
      <c r="L5903" t="s">
        <v>222</v>
      </c>
    </row>
    <row r="5904" spans="1:12" x14ac:dyDescent="0.25">
      <c r="A5904">
        <v>73</v>
      </c>
      <c r="B5904" s="93">
        <v>43589</v>
      </c>
      <c r="C5904">
        <v>5</v>
      </c>
      <c r="D5904" t="s">
        <v>98</v>
      </c>
      <c r="E5904">
        <v>2019</v>
      </c>
      <c r="F5904" t="s">
        <v>21</v>
      </c>
      <c r="G5904" t="s">
        <v>36</v>
      </c>
      <c r="H5904" t="s">
        <v>624</v>
      </c>
      <c r="I5904">
        <v>96</v>
      </c>
      <c r="J5904">
        <v>0</v>
      </c>
      <c r="K5904" t="s">
        <v>268</v>
      </c>
      <c r="L5904" t="s">
        <v>222</v>
      </c>
    </row>
    <row r="5905" spans="1:12" x14ac:dyDescent="0.25">
      <c r="A5905">
        <v>73</v>
      </c>
      <c r="B5905" s="93">
        <v>43591</v>
      </c>
      <c r="C5905">
        <v>5</v>
      </c>
      <c r="D5905" t="s">
        <v>98</v>
      </c>
      <c r="E5905">
        <v>2019</v>
      </c>
      <c r="F5905" t="s">
        <v>21</v>
      </c>
      <c r="G5905" t="s">
        <v>65</v>
      </c>
      <c r="H5905" t="s">
        <v>625</v>
      </c>
      <c r="I5905">
        <v>380</v>
      </c>
      <c r="J5905">
        <v>0</v>
      </c>
      <c r="K5905" t="s">
        <v>268</v>
      </c>
      <c r="L5905" t="s">
        <v>35</v>
      </c>
    </row>
    <row r="5906" spans="1:12" x14ac:dyDescent="0.25">
      <c r="A5906">
        <v>73</v>
      </c>
      <c r="B5906" s="93">
        <v>43592</v>
      </c>
      <c r="C5906">
        <v>5</v>
      </c>
      <c r="D5906" t="s">
        <v>98</v>
      </c>
      <c r="E5906">
        <v>2019</v>
      </c>
      <c r="F5906" t="s">
        <v>22</v>
      </c>
      <c r="G5906" t="s">
        <v>36</v>
      </c>
      <c r="H5906" t="s">
        <v>626</v>
      </c>
      <c r="I5906">
        <v>8</v>
      </c>
      <c r="J5906">
        <v>0</v>
      </c>
      <c r="K5906" t="s">
        <v>268</v>
      </c>
      <c r="L5906" t="s">
        <v>222</v>
      </c>
    </row>
    <row r="5907" spans="1:12" x14ac:dyDescent="0.25">
      <c r="A5907">
        <v>73</v>
      </c>
      <c r="B5907" s="93">
        <v>43592</v>
      </c>
      <c r="C5907">
        <v>5</v>
      </c>
      <c r="D5907" t="s">
        <v>98</v>
      </c>
      <c r="E5907">
        <v>2019</v>
      </c>
      <c r="F5907" t="s">
        <v>21</v>
      </c>
      <c r="G5907" t="s">
        <v>36</v>
      </c>
      <c r="H5907" t="s">
        <v>626</v>
      </c>
      <c r="I5907">
        <v>56</v>
      </c>
      <c r="J5907">
        <v>0</v>
      </c>
      <c r="K5907" t="s">
        <v>268</v>
      </c>
      <c r="L5907" t="s">
        <v>222</v>
      </c>
    </row>
    <row r="5908" spans="1:12" x14ac:dyDescent="0.25">
      <c r="A5908">
        <v>73</v>
      </c>
      <c r="B5908" s="93">
        <v>43595</v>
      </c>
      <c r="C5908">
        <v>5</v>
      </c>
      <c r="D5908" t="s">
        <v>98</v>
      </c>
      <c r="E5908">
        <v>2019</v>
      </c>
      <c r="F5908" t="s">
        <v>23</v>
      </c>
      <c r="G5908" t="s">
        <v>632</v>
      </c>
      <c r="H5908" t="s">
        <v>633</v>
      </c>
      <c r="I5908">
        <v>86.68</v>
      </c>
      <c r="J5908">
        <v>0</v>
      </c>
      <c r="K5908" t="s">
        <v>268</v>
      </c>
      <c r="L5908" t="s">
        <v>34</v>
      </c>
    </row>
    <row r="5909" spans="1:12" x14ac:dyDescent="0.25">
      <c r="A5909">
        <v>73</v>
      </c>
      <c r="B5909" s="93">
        <v>43595</v>
      </c>
      <c r="C5909">
        <v>5</v>
      </c>
      <c r="D5909" t="s">
        <v>98</v>
      </c>
      <c r="E5909">
        <v>2019</v>
      </c>
      <c r="F5909" t="s">
        <v>22</v>
      </c>
      <c r="G5909" t="s">
        <v>632</v>
      </c>
      <c r="H5909" t="s">
        <v>633</v>
      </c>
      <c r="I5909">
        <v>108.19</v>
      </c>
      <c r="J5909">
        <v>0</v>
      </c>
      <c r="K5909" t="s">
        <v>268</v>
      </c>
      <c r="L5909" t="s">
        <v>34</v>
      </c>
    </row>
    <row r="5910" spans="1:12" x14ac:dyDescent="0.25">
      <c r="A5910">
        <v>73</v>
      </c>
      <c r="B5910" s="93">
        <v>43595</v>
      </c>
      <c r="C5910">
        <v>5</v>
      </c>
      <c r="D5910" t="s">
        <v>98</v>
      </c>
      <c r="E5910">
        <v>2019</v>
      </c>
      <c r="F5910" t="s">
        <v>21</v>
      </c>
      <c r="G5910" t="s">
        <v>632</v>
      </c>
      <c r="H5910" t="s">
        <v>633</v>
      </c>
      <c r="I5910">
        <v>671.12</v>
      </c>
      <c r="J5910">
        <v>0</v>
      </c>
      <c r="K5910" t="s">
        <v>268</v>
      </c>
      <c r="L5910" t="s">
        <v>34</v>
      </c>
    </row>
    <row r="5911" spans="1:12" x14ac:dyDescent="0.25">
      <c r="A5911">
        <v>73</v>
      </c>
      <c r="B5911" s="93">
        <v>43598</v>
      </c>
      <c r="C5911">
        <v>5</v>
      </c>
      <c r="D5911" t="s">
        <v>98</v>
      </c>
      <c r="E5911">
        <v>2019</v>
      </c>
      <c r="F5911" t="s">
        <v>22</v>
      </c>
      <c r="G5911" t="s">
        <v>36</v>
      </c>
      <c r="H5911" t="s">
        <v>634</v>
      </c>
      <c r="I5911">
        <v>24</v>
      </c>
      <c r="J5911">
        <v>0</v>
      </c>
      <c r="K5911" t="s">
        <v>268</v>
      </c>
      <c r="L5911" t="s">
        <v>222</v>
      </c>
    </row>
    <row r="5912" spans="1:12" x14ac:dyDescent="0.25">
      <c r="A5912">
        <v>73</v>
      </c>
      <c r="B5912" s="93">
        <v>43598</v>
      </c>
      <c r="C5912">
        <v>5</v>
      </c>
      <c r="D5912" t="s">
        <v>98</v>
      </c>
      <c r="E5912">
        <v>2019</v>
      </c>
      <c r="F5912" t="s">
        <v>21</v>
      </c>
      <c r="G5912" t="s">
        <v>36</v>
      </c>
      <c r="H5912" t="s">
        <v>634</v>
      </c>
      <c r="I5912">
        <v>48</v>
      </c>
      <c r="J5912">
        <v>0</v>
      </c>
      <c r="K5912" t="s">
        <v>268</v>
      </c>
      <c r="L5912" t="s">
        <v>222</v>
      </c>
    </row>
    <row r="5913" spans="1:12" x14ac:dyDescent="0.25">
      <c r="A5913">
        <v>73</v>
      </c>
      <c r="B5913" s="93">
        <v>43600</v>
      </c>
      <c r="C5913">
        <v>5</v>
      </c>
      <c r="D5913" t="s">
        <v>98</v>
      </c>
      <c r="E5913">
        <v>2019</v>
      </c>
      <c r="F5913" t="s">
        <v>23</v>
      </c>
      <c r="G5913" t="s">
        <v>58</v>
      </c>
      <c r="H5913" t="s">
        <v>636</v>
      </c>
      <c r="I5913">
        <v>64.95</v>
      </c>
      <c r="J5913">
        <v>0</v>
      </c>
      <c r="K5913" t="s">
        <v>268</v>
      </c>
      <c r="L5913" t="s">
        <v>222</v>
      </c>
    </row>
    <row r="5914" spans="1:12" x14ac:dyDescent="0.25">
      <c r="A5914">
        <v>73</v>
      </c>
      <c r="B5914" s="93">
        <v>43600</v>
      </c>
      <c r="C5914">
        <v>5</v>
      </c>
      <c r="D5914" t="s">
        <v>98</v>
      </c>
      <c r="E5914">
        <v>2019</v>
      </c>
      <c r="F5914" t="s">
        <v>23</v>
      </c>
      <c r="G5914" t="s">
        <v>63</v>
      </c>
      <c r="H5914" t="s">
        <v>636</v>
      </c>
      <c r="I5914">
        <v>122.34</v>
      </c>
      <c r="J5914">
        <v>0</v>
      </c>
      <c r="K5914" t="s">
        <v>268</v>
      </c>
      <c r="L5914" t="s">
        <v>64</v>
      </c>
    </row>
    <row r="5915" spans="1:12" x14ac:dyDescent="0.25">
      <c r="A5915">
        <v>73</v>
      </c>
      <c r="B5915" s="93">
        <v>43600</v>
      </c>
      <c r="C5915">
        <v>5</v>
      </c>
      <c r="D5915" t="s">
        <v>98</v>
      </c>
      <c r="E5915">
        <v>2019</v>
      </c>
      <c r="F5915" t="s">
        <v>21</v>
      </c>
      <c r="G5915" t="s">
        <v>65</v>
      </c>
      <c r="H5915" t="s">
        <v>636</v>
      </c>
      <c r="I5915">
        <v>152</v>
      </c>
      <c r="J5915">
        <v>0</v>
      </c>
      <c r="K5915" t="s">
        <v>268</v>
      </c>
      <c r="L5915" t="s">
        <v>35</v>
      </c>
    </row>
    <row r="5916" spans="1:12" x14ac:dyDescent="0.25">
      <c r="A5916">
        <v>73</v>
      </c>
      <c r="B5916" s="93">
        <v>43601</v>
      </c>
      <c r="C5916">
        <v>5</v>
      </c>
      <c r="D5916" t="s">
        <v>98</v>
      </c>
      <c r="E5916">
        <v>2019</v>
      </c>
      <c r="F5916" t="s">
        <v>23</v>
      </c>
      <c r="G5916" t="s">
        <v>37</v>
      </c>
      <c r="H5916" t="s">
        <v>60</v>
      </c>
      <c r="I5916">
        <v>5</v>
      </c>
      <c r="J5916">
        <v>0</v>
      </c>
      <c r="K5916" t="s">
        <v>268</v>
      </c>
      <c r="L5916" t="s">
        <v>35</v>
      </c>
    </row>
    <row r="5917" spans="1:12" x14ac:dyDescent="0.25">
      <c r="A5917">
        <v>73</v>
      </c>
      <c r="B5917" s="93">
        <v>43601</v>
      </c>
      <c r="C5917">
        <v>5</v>
      </c>
      <c r="D5917" t="s">
        <v>98</v>
      </c>
      <c r="E5917">
        <v>2019</v>
      </c>
      <c r="F5917" t="s">
        <v>22</v>
      </c>
      <c r="G5917" t="s">
        <v>36</v>
      </c>
      <c r="H5917" t="s">
        <v>637</v>
      </c>
      <c r="I5917">
        <v>8</v>
      </c>
      <c r="J5917">
        <v>0</v>
      </c>
      <c r="K5917" t="s">
        <v>268</v>
      </c>
      <c r="L5917" t="s">
        <v>222</v>
      </c>
    </row>
    <row r="5918" spans="1:12" x14ac:dyDescent="0.25">
      <c r="A5918">
        <v>73</v>
      </c>
      <c r="B5918" s="93">
        <v>43601</v>
      </c>
      <c r="C5918">
        <v>5</v>
      </c>
      <c r="D5918" t="s">
        <v>98</v>
      </c>
      <c r="E5918">
        <v>2019</v>
      </c>
      <c r="F5918" t="s">
        <v>21</v>
      </c>
      <c r="G5918" t="s">
        <v>36</v>
      </c>
      <c r="H5918" t="s">
        <v>637</v>
      </c>
      <c r="I5918">
        <v>40</v>
      </c>
      <c r="J5918">
        <v>0</v>
      </c>
      <c r="K5918" t="s">
        <v>268</v>
      </c>
      <c r="L5918" t="s">
        <v>222</v>
      </c>
    </row>
    <row r="5919" spans="1:12" x14ac:dyDescent="0.25">
      <c r="A5919">
        <v>73</v>
      </c>
      <c r="B5919" s="93">
        <v>43606</v>
      </c>
      <c r="C5919">
        <v>5</v>
      </c>
      <c r="D5919" t="s">
        <v>98</v>
      </c>
      <c r="E5919">
        <v>2019</v>
      </c>
      <c r="F5919" t="s">
        <v>22</v>
      </c>
      <c r="G5919" t="s">
        <v>36</v>
      </c>
      <c r="H5919" t="s">
        <v>642</v>
      </c>
      <c r="I5919">
        <v>8</v>
      </c>
      <c r="J5919">
        <v>0</v>
      </c>
      <c r="K5919" t="s">
        <v>268</v>
      </c>
      <c r="L5919" t="s">
        <v>222</v>
      </c>
    </row>
    <row r="5920" spans="1:12" x14ac:dyDescent="0.25">
      <c r="A5920">
        <v>73</v>
      </c>
      <c r="B5920" s="93">
        <v>43606</v>
      </c>
      <c r="C5920">
        <v>5</v>
      </c>
      <c r="D5920" t="s">
        <v>98</v>
      </c>
      <c r="E5920">
        <v>2019</v>
      </c>
      <c r="F5920" t="s">
        <v>21</v>
      </c>
      <c r="G5920" t="s">
        <v>36</v>
      </c>
      <c r="H5920" t="s">
        <v>642</v>
      </c>
      <c r="I5920">
        <v>72</v>
      </c>
      <c r="J5920">
        <v>0</v>
      </c>
      <c r="K5920" t="s">
        <v>268</v>
      </c>
      <c r="L5920" t="s">
        <v>222</v>
      </c>
    </row>
    <row r="5921" spans="1:12" x14ac:dyDescent="0.25">
      <c r="A5921">
        <v>73</v>
      </c>
      <c r="B5921" s="93">
        <v>43608</v>
      </c>
      <c r="C5921">
        <v>5</v>
      </c>
      <c r="D5921" t="s">
        <v>98</v>
      </c>
      <c r="E5921">
        <v>2019</v>
      </c>
      <c r="F5921" t="s">
        <v>21</v>
      </c>
      <c r="G5921" t="s">
        <v>36</v>
      </c>
      <c r="H5921" t="s">
        <v>644</v>
      </c>
      <c r="I5921">
        <v>40</v>
      </c>
      <c r="J5921">
        <v>0</v>
      </c>
      <c r="K5921" t="s">
        <v>268</v>
      </c>
      <c r="L5921" t="s">
        <v>222</v>
      </c>
    </row>
    <row r="5922" spans="1:12" x14ac:dyDescent="0.25">
      <c r="A5922">
        <v>73</v>
      </c>
      <c r="B5922" s="93">
        <v>43608</v>
      </c>
      <c r="C5922">
        <v>5</v>
      </c>
      <c r="D5922" t="s">
        <v>98</v>
      </c>
      <c r="E5922">
        <v>2019</v>
      </c>
      <c r="F5922" t="s">
        <v>22</v>
      </c>
      <c r="G5922" t="s">
        <v>36</v>
      </c>
      <c r="H5922" t="s">
        <v>644</v>
      </c>
      <c r="I5922">
        <v>56</v>
      </c>
      <c r="J5922">
        <v>0</v>
      </c>
      <c r="K5922" t="s">
        <v>268</v>
      </c>
      <c r="L5922" t="s">
        <v>222</v>
      </c>
    </row>
    <row r="5923" spans="1:12" x14ac:dyDescent="0.25">
      <c r="A5923">
        <v>73</v>
      </c>
      <c r="B5923" s="93">
        <v>43610</v>
      </c>
      <c r="C5923">
        <v>5</v>
      </c>
      <c r="D5923" t="s">
        <v>98</v>
      </c>
      <c r="E5923">
        <v>2019</v>
      </c>
      <c r="F5923" t="s">
        <v>22</v>
      </c>
      <c r="G5923" t="s">
        <v>36</v>
      </c>
      <c r="H5923" t="s">
        <v>648</v>
      </c>
      <c r="I5923">
        <v>8</v>
      </c>
      <c r="J5923">
        <v>0</v>
      </c>
      <c r="K5923" t="s">
        <v>268</v>
      </c>
      <c r="L5923" t="s">
        <v>222</v>
      </c>
    </row>
    <row r="5924" spans="1:12" x14ac:dyDescent="0.25">
      <c r="A5924">
        <v>73</v>
      </c>
      <c r="B5924" s="93">
        <v>43610</v>
      </c>
      <c r="C5924">
        <v>5</v>
      </c>
      <c r="D5924" t="s">
        <v>98</v>
      </c>
      <c r="E5924">
        <v>2019</v>
      </c>
      <c r="F5924" t="s">
        <v>21</v>
      </c>
      <c r="G5924" t="s">
        <v>36</v>
      </c>
      <c r="H5924" t="s">
        <v>648</v>
      </c>
      <c r="I5924">
        <v>24</v>
      </c>
      <c r="J5924">
        <v>0</v>
      </c>
      <c r="K5924" t="s">
        <v>268</v>
      </c>
      <c r="L5924" t="s">
        <v>222</v>
      </c>
    </row>
    <row r="5925" spans="1:12" x14ac:dyDescent="0.25">
      <c r="A5925">
        <v>73</v>
      </c>
      <c r="B5925" s="93">
        <v>43610</v>
      </c>
      <c r="C5925">
        <v>5</v>
      </c>
      <c r="D5925" t="s">
        <v>98</v>
      </c>
      <c r="E5925">
        <v>2019</v>
      </c>
      <c r="F5925" t="s">
        <v>22</v>
      </c>
      <c r="G5925" t="s">
        <v>646</v>
      </c>
      <c r="H5925" t="s">
        <v>647</v>
      </c>
      <c r="I5925">
        <v>269.23</v>
      </c>
      <c r="J5925">
        <v>0</v>
      </c>
      <c r="K5925" t="s">
        <v>268</v>
      </c>
      <c r="L5925" t="s">
        <v>34</v>
      </c>
    </row>
    <row r="5926" spans="1:12" x14ac:dyDescent="0.25">
      <c r="A5926">
        <v>73</v>
      </c>
      <c r="B5926" s="93">
        <v>43610</v>
      </c>
      <c r="C5926">
        <v>5</v>
      </c>
      <c r="D5926" t="s">
        <v>98</v>
      </c>
      <c r="E5926">
        <v>2019</v>
      </c>
      <c r="F5926" t="s">
        <v>21</v>
      </c>
      <c r="G5926" t="s">
        <v>646</v>
      </c>
      <c r="H5926" t="s">
        <v>647</v>
      </c>
      <c r="I5926">
        <v>980.37</v>
      </c>
      <c r="J5926">
        <v>0</v>
      </c>
      <c r="K5926" t="s">
        <v>268</v>
      </c>
      <c r="L5926" t="s">
        <v>34</v>
      </c>
    </row>
    <row r="5927" spans="1:12" x14ac:dyDescent="0.25">
      <c r="A5927">
        <v>73</v>
      </c>
      <c r="B5927" s="93">
        <v>43612</v>
      </c>
      <c r="C5927">
        <v>5</v>
      </c>
      <c r="D5927" t="s">
        <v>98</v>
      </c>
      <c r="E5927">
        <v>2019</v>
      </c>
      <c r="F5927" t="s">
        <v>23</v>
      </c>
      <c r="G5927" t="s">
        <v>37</v>
      </c>
      <c r="H5927" t="s">
        <v>60</v>
      </c>
      <c r="I5927">
        <v>12</v>
      </c>
      <c r="J5927">
        <v>0</v>
      </c>
      <c r="K5927" t="s">
        <v>268</v>
      </c>
      <c r="L5927" t="s">
        <v>35</v>
      </c>
    </row>
    <row r="5928" spans="1:12" x14ac:dyDescent="0.25">
      <c r="A5928">
        <v>73</v>
      </c>
      <c r="B5928" s="93">
        <v>43614</v>
      </c>
      <c r="C5928">
        <v>5</v>
      </c>
      <c r="D5928" t="s">
        <v>98</v>
      </c>
      <c r="E5928">
        <v>2019</v>
      </c>
      <c r="F5928" t="s">
        <v>23</v>
      </c>
      <c r="G5928" t="s">
        <v>66</v>
      </c>
      <c r="H5928" t="s">
        <v>651</v>
      </c>
      <c r="I5928">
        <v>0</v>
      </c>
      <c r="J5928">
        <v>57</v>
      </c>
      <c r="K5928" t="s">
        <v>268</v>
      </c>
      <c r="L5928" t="s">
        <v>35</v>
      </c>
    </row>
    <row r="5929" spans="1:12" x14ac:dyDescent="0.25">
      <c r="A5929">
        <v>74</v>
      </c>
      <c r="B5929" s="93">
        <v>43610</v>
      </c>
      <c r="C5929">
        <v>5</v>
      </c>
      <c r="D5929" t="s">
        <v>98</v>
      </c>
      <c r="E5929">
        <v>2019</v>
      </c>
      <c r="F5929" t="s">
        <v>22</v>
      </c>
      <c r="G5929" t="s">
        <v>646</v>
      </c>
      <c r="H5929" t="s">
        <v>647</v>
      </c>
      <c r="I5929">
        <v>19.329999999999998</v>
      </c>
      <c r="J5929">
        <v>0</v>
      </c>
      <c r="K5929" t="s">
        <v>269</v>
      </c>
      <c r="L5929" t="s">
        <v>34</v>
      </c>
    </row>
    <row r="5930" spans="1:12" x14ac:dyDescent="0.25">
      <c r="A5930">
        <v>76</v>
      </c>
      <c r="B5930" s="93">
        <v>43589</v>
      </c>
      <c r="C5930">
        <v>5</v>
      </c>
      <c r="D5930" t="s">
        <v>98</v>
      </c>
      <c r="E5930">
        <v>2019</v>
      </c>
      <c r="F5930" t="s">
        <v>23</v>
      </c>
      <c r="G5930" t="s">
        <v>37</v>
      </c>
      <c r="H5930" t="s">
        <v>314</v>
      </c>
      <c r="I5930">
        <v>2.65</v>
      </c>
      <c r="J5930">
        <v>0</v>
      </c>
      <c r="K5930" t="s">
        <v>270</v>
      </c>
      <c r="L5930" t="s">
        <v>35</v>
      </c>
    </row>
    <row r="5931" spans="1:12" x14ac:dyDescent="0.25">
      <c r="A5931">
        <v>76</v>
      </c>
      <c r="B5931" s="93">
        <v>43593</v>
      </c>
      <c r="C5931">
        <v>5</v>
      </c>
      <c r="D5931" t="s">
        <v>98</v>
      </c>
      <c r="E5931">
        <v>2019</v>
      </c>
      <c r="F5931" t="s">
        <v>23</v>
      </c>
      <c r="G5931" t="s">
        <v>65</v>
      </c>
      <c r="H5931" t="s">
        <v>629</v>
      </c>
      <c r="I5931">
        <v>12</v>
      </c>
      <c r="J5931">
        <v>0</v>
      </c>
      <c r="K5931" t="s">
        <v>270</v>
      </c>
      <c r="L5931" t="s">
        <v>35</v>
      </c>
    </row>
    <row r="5932" spans="1:12" x14ac:dyDescent="0.25">
      <c r="A5932">
        <v>76</v>
      </c>
      <c r="B5932" s="93">
        <v>43595</v>
      </c>
      <c r="C5932">
        <v>5</v>
      </c>
      <c r="D5932" t="s">
        <v>98</v>
      </c>
      <c r="E5932">
        <v>2019</v>
      </c>
      <c r="F5932" t="s">
        <v>22</v>
      </c>
      <c r="G5932" t="s">
        <v>632</v>
      </c>
      <c r="H5932" t="s">
        <v>633</v>
      </c>
      <c r="I5932">
        <v>9.67</v>
      </c>
      <c r="J5932">
        <v>0</v>
      </c>
      <c r="K5932" t="s">
        <v>270</v>
      </c>
      <c r="L5932" t="s">
        <v>34</v>
      </c>
    </row>
    <row r="5933" spans="1:12" x14ac:dyDescent="0.25">
      <c r="A5933">
        <v>76</v>
      </c>
      <c r="B5933" s="93">
        <v>43599</v>
      </c>
      <c r="C5933">
        <v>5</v>
      </c>
      <c r="D5933" t="s">
        <v>98</v>
      </c>
      <c r="E5933">
        <v>2019</v>
      </c>
      <c r="F5933" t="s">
        <v>23</v>
      </c>
      <c r="G5933" t="s">
        <v>65</v>
      </c>
      <c r="H5933" t="s">
        <v>635</v>
      </c>
      <c r="I5933">
        <v>12</v>
      </c>
      <c r="J5933">
        <v>0</v>
      </c>
      <c r="K5933" t="s">
        <v>270</v>
      </c>
      <c r="L5933" t="s">
        <v>35</v>
      </c>
    </row>
    <row r="5934" spans="1:12" x14ac:dyDescent="0.25">
      <c r="A5934">
        <v>76</v>
      </c>
      <c r="B5934" s="93">
        <v>43600</v>
      </c>
      <c r="C5934">
        <v>5</v>
      </c>
      <c r="D5934" t="s">
        <v>98</v>
      </c>
      <c r="E5934">
        <v>2019</v>
      </c>
      <c r="F5934" t="s">
        <v>23</v>
      </c>
      <c r="G5934" t="s">
        <v>37</v>
      </c>
      <c r="H5934" t="s">
        <v>314</v>
      </c>
      <c r="I5934">
        <v>8.6999999999999993</v>
      </c>
      <c r="J5934">
        <v>0</v>
      </c>
      <c r="K5934" t="s">
        <v>270</v>
      </c>
      <c r="L5934" t="s">
        <v>35</v>
      </c>
    </row>
    <row r="5935" spans="1:12" x14ac:dyDescent="0.25">
      <c r="A5935">
        <v>76</v>
      </c>
      <c r="B5935" s="93">
        <v>43609</v>
      </c>
      <c r="C5935">
        <v>5</v>
      </c>
      <c r="D5935" t="s">
        <v>98</v>
      </c>
      <c r="E5935">
        <v>2019</v>
      </c>
      <c r="F5935" t="s">
        <v>23</v>
      </c>
      <c r="G5935" t="s">
        <v>58</v>
      </c>
      <c r="H5935" t="s">
        <v>645</v>
      </c>
      <c r="I5935">
        <v>23.99</v>
      </c>
      <c r="J5935">
        <v>0</v>
      </c>
      <c r="K5935" t="s">
        <v>270</v>
      </c>
      <c r="L5935" t="s">
        <v>222</v>
      </c>
    </row>
    <row r="5936" spans="1:12" x14ac:dyDescent="0.25">
      <c r="A5936">
        <v>76</v>
      </c>
      <c r="B5936" s="93">
        <v>43610</v>
      </c>
      <c r="C5936">
        <v>5</v>
      </c>
      <c r="D5936" t="s">
        <v>98</v>
      </c>
      <c r="E5936">
        <v>2019</v>
      </c>
      <c r="F5936" t="s">
        <v>23</v>
      </c>
      <c r="G5936" t="s">
        <v>37</v>
      </c>
      <c r="H5936" t="s">
        <v>314</v>
      </c>
      <c r="I5936">
        <v>7.65</v>
      </c>
      <c r="J5936">
        <v>0</v>
      </c>
      <c r="K5936" t="s">
        <v>270</v>
      </c>
      <c r="L5936" t="s">
        <v>35</v>
      </c>
    </row>
    <row r="5937" spans="1:12" x14ac:dyDescent="0.25">
      <c r="A5937">
        <v>76</v>
      </c>
      <c r="B5937" s="93">
        <v>43610</v>
      </c>
      <c r="C5937">
        <v>5</v>
      </c>
      <c r="D5937" t="s">
        <v>98</v>
      </c>
      <c r="E5937">
        <v>2019</v>
      </c>
      <c r="F5937" t="s">
        <v>23</v>
      </c>
      <c r="G5937" t="s">
        <v>65</v>
      </c>
      <c r="H5937" t="s">
        <v>648</v>
      </c>
      <c r="I5937">
        <v>12</v>
      </c>
      <c r="J5937">
        <v>0</v>
      </c>
      <c r="K5937" t="s">
        <v>270</v>
      </c>
      <c r="L5937" t="s">
        <v>35</v>
      </c>
    </row>
    <row r="5938" spans="1:12" x14ac:dyDescent="0.25">
      <c r="A5938">
        <v>77</v>
      </c>
      <c r="B5938" s="93">
        <v>43591</v>
      </c>
      <c r="C5938">
        <v>5</v>
      </c>
      <c r="D5938" t="s">
        <v>98</v>
      </c>
      <c r="E5938">
        <v>2019</v>
      </c>
      <c r="F5938" t="s">
        <v>23</v>
      </c>
      <c r="G5938" t="s">
        <v>63</v>
      </c>
      <c r="H5938" t="s">
        <v>625</v>
      </c>
      <c r="I5938">
        <v>91</v>
      </c>
      <c r="J5938">
        <v>0</v>
      </c>
      <c r="K5938" t="s">
        <v>271</v>
      </c>
      <c r="L5938" t="s">
        <v>64</v>
      </c>
    </row>
    <row r="5939" spans="1:12" x14ac:dyDescent="0.25">
      <c r="A5939">
        <v>77</v>
      </c>
      <c r="B5939" s="93">
        <v>43595</v>
      </c>
      <c r="C5939">
        <v>5</v>
      </c>
      <c r="D5939" t="s">
        <v>98</v>
      </c>
      <c r="E5939">
        <v>2019</v>
      </c>
      <c r="F5939" t="s">
        <v>21</v>
      </c>
      <c r="G5939" t="s">
        <v>632</v>
      </c>
      <c r="H5939" t="s">
        <v>633</v>
      </c>
      <c r="I5939">
        <v>10.050000000000001</v>
      </c>
      <c r="J5939">
        <v>0</v>
      </c>
      <c r="K5939" t="s">
        <v>271</v>
      </c>
      <c r="L5939" t="s">
        <v>34</v>
      </c>
    </row>
    <row r="5940" spans="1:12" x14ac:dyDescent="0.25">
      <c r="A5940">
        <v>77</v>
      </c>
      <c r="B5940" s="93">
        <v>43609</v>
      </c>
      <c r="C5940">
        <v>5</v>
      </c>
      <c r="D5940" t="s">
        <v>98</v>
      </c>
      <c r="E5940">
        <v>2019</v>
      </c>
      <c r="F5940" t="s">
        <v>23</v>
      </c>
      <c r="G5940" t="s">
        <v>58</v>
      </c>
      <c r="H5940" t="s">
        <v>645</v>
      </c>
      <c r="I5940">
        <v>23.95</v>
      </c>
      <c r="J5940">
        <v>0</v>
      </c>
      <c r="K5940" t="s">
        <v>271</v>
      </c>
      <c r="L5940" t="s">
        <v>222</v>
      </c>
    </row>
    <row r="5941" spans="1:12" x14ac:dyDescent="0.25">
      <c r="A5941">
        <v>78</v>
      </c>
      <c r="B5941" s="93">
        <v>43591</v>
      </c>
      <c r="C5941">
        <v>5</v>
      </c>
      <c r="D5941" t="s">
        <v>98</v>
      </c>
      <c r="E5941">
        <v>2019</v>
      </c>
      <c r="F5941" t="s">
        <v>23</v>
      </c>
      <c r="G5941" t="s">
        <v>63</v>
      </c>
      <c r="H5941" t="s">
        <v>625</v>
      </c>
      <c r="I5941">
        <v>24.57</v>
      </c>
      <c r="J5941">
        <v>0</v>
      </c>
      <c r="K5941" t="s">
        <v>272</v>
      </c>
      <c r="L5941" t="s">
        <v>64</v>
      </c>
    </row>
    <row r="5942" spans="1:12" x14ac:dyDescent="0.25">
      <c r="A5942">
        <v>79</v>
      </c>
      <c r="B5942" s="93">
        <v>43598</v>
      </c>
      <c r="C5942">
        <v>5</v>
      </c>
      <c r="D5942" t="s">
        <v>98</v>
      </c>
      <c r="E5942">
        <v>2019</v>
      </c>
      <c r="F5942" t="s">
        <v>23</v>
      </c>
      <c r="G5942" t="s">
        <v>63</v>
      </c>
      <c r="H5942" t="s">
        <v>634</v>
      </c>
      <c r="I5942">
        <v>24.82</v>
      </c>
      <c r="J5942">
        <v>0</v>
      </c>
      <c r="K5942" t="s">
        <v>730</v>
      </c>
      <c r="L5942" t="s">
        <v>64</v>
      </c>
    </row>
    <row r="5943" spans="1:12" x14ac:dyDescent="0.25">
      <c r="A5943">
        <v>79</v>
      </c>
      <c r="B5943" s="93">
        <v>43610</v>
      </c>
      <c r="C5943">
        <v>5</v>
      </c>
      <c r="D5943" t="s">
        <v>98</v>
      </c>
      <c r="E5943">
        <v>2019</v>
      </c>
      <c r="F5943" t="s">
        <v>21</v>
      </c>
      <c r="G5943" t="s">
        <v>646</v>
      </c>
      <c r="H5943" t="s">
        <v>647</v>
      </c>
      <c r="I5943">
        <v>25.31</v>
      </c>
      <c r="J5943">
        <v>0</v>
      </c>
      <c r="K5943" t="s">
        <v>730</v>
      </c>
      <c r="L5943" t="s">
        <v>34</v>
      </c>
    </row>
    <row r="5944" spans="1:12" x14ac:dyDescent="0.25">
      <c r="A5944">
        <v>79</v>
      </c>
      <c r="B5944" s="93">
        <v>43616</v>
      </c>
      <c r="C5944">
        <v>5</v>
      </c>
      <c r="D5944" t="s">
        <v>98</v>
      </c>
      <c r="E5944">
        <v>2019</v>
      </c>
      <c r="F5944" t="s">
        <v>23</v>
      </c>
      <c r="G5944" t="s">
        <v>37</v>
      </c>
      <c r="H5944" t="s">
        <v>440</v>
      </c>
      <c r="I5944">
        <v>2.25</v>
      </c>
      <c r="J5944">
        <v>0</v>
      </c>
      <c r="K5944" t="s">
        <v>730</v>
      </c>
      <c r="L5944" t="s">
        <v>35</v>
      </c>
    </row>
    <row r="5945" spans="1:12" x14ac:dyDescent="0.25">
      <c r="A5945">
        <v>80</v>
      </c>
      <c r="B5945" s="93">
        <v>43587</v>
      </c>
      <c r="C5945">
        <v>5</v>
      </c>
      <c r="D5945" t="s">
        <v>98</v>
      </c>
      <c r="E5945">
        <v>2019</v>
      </c>
      <c r="F5945" t="s">
        <v>21</v>
      </c>
      <c r="G5945" t="s">
        <v>36</v>
      </c>
      <c r="H5945" t="s">
        <v>622</v>
      </c>
      <c r="I5945">
        <v>16</v>
      </c>
      <c r="J5945">
        <v>0</v>
      </c>
      <c r="K5945" t="s">
        <v>273</v>
      </c>
      <c r="L5945" t="s">
        <v>222</v>
      </c>
    </row>
    <row r="5946" spans="1:12" x14ac:dyDescent="0.25">
      <c r="A5946">
        <v>80</v>
      </c>
      <c r="B5946" s="93">
        <v>43588</v>
      </c>
      <c r="C5946">
        <v>5</v>
      </c>
      <c r="D5946" t="s">
        <v>98</v>
      </c>
      <c r="E5946">
        <v>2019</v>
      </c>
      <c r="F5946" t="s">
        <v>23</v>
      </c>
      <c r="G5946" t="s">
        <v>63</v>
      </c>
      <c r="H5946" t="s">
        <v>623</v>
      </c>
      <c r="I5946">
        <v>28.07</v>
      </c>
      <c r="J5946">
        <v>0</v>
      </c>
      <c r="K5946" t="s">
        <v>273</v>
      </c>
      <c r="L5946" t="s">
        <v>64</v>
      </c>
    </row>
    <row r="5947" spans="1:12" x14ac:dyDescent="0.25">
      <c r="A5947">
        <v>80</v>
      </c>
      <c r="B5947" s="93">
        <v>43592</v>
      </c>
      <c r="C5947">
        <v>5</v>
      </c>
      <c r="D5947" t="s">
        <v>98</v>
      </c>
      <c r="E5947">
        <v>2019</v>
      </c>
      <c r="F5947" t="s">
        <v>21</v>
      </c>
      <c r="G5947" t="s">
        <v>36</v>
      </c>
      <c r="H5947" t="s">
        <v>626</v>
      </c>
      <c r="I5947">
        <v>24</v>
      </c>
      <c r="J5947">
        <v>0</v>
      </c>
      <c r="K5947" t="s">
        <v>273</v>
      </c>
      <c r="L5947" t="s">
        <v>222</v>
      </c>
    </row>
    <row r="5948" spans="1:12" x14ac:dyDescent="0.25">
      <c r="A5948">
        <v>80</v>
      </c>
      <c r="B5948" s="93">
        <v>43595</v>
      </c>
      <c r="C5948">
        <v>5</v>
      </c>
      <c r="D5948" t="s">
        <v>98</v>
      </c>
      <c r="E5948">
        <v>2019</v>
      </c>
      <c r="F5948" t="s">
        <v>23</v>
      </c>
      <c r="G5948" t="s">
        <v>63</v>
      </c>
      <c r="H5948" t="s">
        <v>631</v>
      </c>
      <c r="I5948">
        <v>18.88</v>
      </c>
      <c r="J5948">
        <v>0</v>
      </c>
      <c r="K5948" t="s">
        <v>273</v>
      </c>
      <c r="L5948" t="s">
        <v>64</v>
      </c>
    </row>
    <row r="5949" spans="1:12" x14ac:dyDescent="0.25">
      <c r="A5949">
        <v>80</v>
      </c>
      <c r="B5949" s="93">
        <v>43595</v>
      </c>
      <c r="C5949">
        <v>5</v>
      </c>
      <c r="D5949" t="s">
        <v>98</v>
      </c>
      <c r="E5949">
        <v>2019</v>
      </c>
      <c r="F5949" t="s">
        <v>21</v>
      </c>
      <c r="G5949" t="s">
        <v>632</v>
      </c>
      <c r="H5949" t="s">
        <v>633</v>
      </c>
      <c r="I5949">
        <v>132.81</v>
      </c>
      <c r="J5949">
        <v>0</v>
      </c>
      <c r="K5949" t="s">
        <v>273</v>
      </c>
      <c r="L5949" t="s">
        <v>34</v>
      </c>
    </row>
    <row r="5950" spans="1:12" x14ac:dyDescent="0.25">
      <c r="A5950">
        <v>80</v>
      </c>
      <c r="B5950" s="93">
        <v>43600</v>
      </c>
      <c r="C5950">
        <v>5</v>
      </c>
      <c r="D5950" t="s">
        <v>98</v>
      </c>
      <c r="E5950">
        <v>2019</v>
      </c>
      <c r="F5950" t="s">
        <v>23</v>
      </c>
      <c r="G5950" t="s">
        <v>63</v>
      </c>
      <c r="H5950" t="s">
        <v>636</v>
      </c>
      <c r="I5950">
        <v>19.29</v>
      </c>
      <c r="J5950">
        <v>0</v>
      </c>
      <c r="K5950" t="s">
        <v>273</v>
      </c>
      <c r="L5950" t="s">
        <v>64</v>
      </c>
    </row>
    <row r="5951" spans="1:12" x14ac:dyDescent="0.25">
      <c r="A5951">
        <v>80</v>
      </c>
      <c r="B5951" s="93">
        <v>43606</v>
      </c>
      <c r="C5951">
        <v>5</v>
      </c>
      <c r="D5951" t="s">
        <v>98</v>
      </c>
      <c r="E5951">
        <v>2019</v>
      </c>
      <c r="F5951" t="s">
        <v>21</v>
      </c>
      <c r="G5951" t="s">
        <v>36</v>
      </c>
      <c r="H5951" t="s">
        <v>642</v>
      </c>
      <c r="I5951">
        <v>8</v>
      </c>
      <c r="J5951">
        <v>0</v>
      </c>
      <c r="K5951" t="s">
        <v>273</v>
      </c>
      <c r="L5951" t="s">
        <v>222</v>
      </c>
    </row>
    <row r="5952" spans="1:12" x14ac:dyDescent="0.25">
      <c r="A5952">
        <v>80</v>
      </c>
      <c r="B5952" s="93">
        <v>43610</v>
      </c>
      <c r="C5952">
        <v>5</v>
      </c>
      <c r="D5952" t="s">
        <v>98</v>
      </c>
      <c r="E5952">
        <v>2019</v>
      </c>
      <c r="F5952" t="s">
        <v>21</v>
      </c>
      <c r="G5952" t="s">
        <v>646</v>
      </c>
      <c r="H5952" t="s">
        <v>647</v>
      </c>
      <c r="I5952">
        <v>159.69999999999999</v>
      </c>
      <c r="J5952">
        <v>0</v>
      </c>
      <c r="K5952" t="s">
        <v>273</v>
      </c>
      <c r="L5952" t="s">
        <v>34</v>
      </c>
    </row>
    <row r="5953" spans="1:12" x14ac:dyDescent="0.25">
      <c r="A5953">
        <v>80</v>
      </c>
      <c r="B5953" s="93">
        <v>43612</v>
      </c>
      <c r="C5953">
        <v>5</v>
      </c>
      <c r="D5953" t="s">
        <v>98</v>
      </c>
      <c r="E5953">
        <v>2019</v>
      </c>
      <c r="F5953" t="s">
        <v>23</v>
      </c>
      <c r="G5953" t="s">
        <v>63</v>
      </c>
      <c r="H5953" t="s">
        <v>649</v>
      </c>
      <c r="I5953">
        <v>28.39</v>
      </c>
      <c r="J5953">
        <v>0</v>
      </c>
      <c r="K5953" t="s">
        <v>273</v>
      </c>
      <c r="L5953" t="s">
        <v>64</v>
      </c>
    </row>
    <row r="5954" spans="1:12" x14ac:dyDescent="0.25">
      <c r="A5954">
        <v>80</v>
      </c>
      <c r="B5954" s="93">
        <v>43615</v>
      </c>
      <c r="C5954">
        <v>5</v>
      </c>
      <c r="D5954" t="s">
        <v>98</v>
      </c>
      <c r="E5954">
        <v>2019</v>
      </c>
      <c r="F5954" t="s">
        <v>21</v>
      </c>
      <c r="G5954" t="s">
        <v>36</v>
      </c>
      <c r="H5954" t="s">
        <v>653</v>
      </c>
      <c r="I5954">
        <v>8</v>
      </c>
      <c r="J5954">
        <v>0</v>
      </c>
      <c r="K5954" t="s">
        <v>273</v>
      </c>
      <c r="L5954" t="s">
        <v>222</v>
      </c>
    </row>
    <row r="5955" spans="1:12" x14ac:dyDescent="0.25">
      <c r="A5955">
        <v>91</v>
      </c>
      <c r="B5955" s="93">
        <v>43587</v>
      </c>
      <c r="C5955">
        <v>5</v>
      </c>
      <c r="D5955" t="s">
        <v>98</v>
      </c>
      <c r="E5955">
        <v>2019</v>
      </c>
      <c r="F5955" t="s">
        <v>69</v>
      </c>
      <c r="G5955" t="s">
        <v>65</v>
      </c>
      <c r="H5955" t="s">
        <v>622</v>
      </c>
      <c r="I5955">
        <v>7.7</v>
      </c>
      <c r="J5955">
        <v>0</v>
      </c>
      <c r="K5955" t="s">
        <v>275</v>
      </c>
      <c r="L5955" t="s">
        <v>35</v>
      </c>
    </row>
    <row r="5956" spans="1:12" x14ac:dyDescent="0.25">
      <c r="A5956">
        <v>91</v>
      </c>
      <c r="B5956" s="93">
        <v>43587</v>
      </c>
      <c r="C5956">
        <v>5</v>
      </c>
      <c r="D5956" t="s">
        <v>98</v>
      </c>
      <c r="E5956">
        <v>2019</v>
      </c>
      <c r="F5956" t="s">
        <v>71</v>
      </c>
      <c r="G5956" t="s">
        <v>65</v>
      </c>
      <c r="H5956" t="s">
        <v>622</v>
      </c>
      <c r="I5956">
        <v>10</v>
      </c>
      <c r="J5956">
        <v>0</v>
      </c>
      <c r="K5956" t="s">
        <v>275</v>
      </c>
      <c r="L5956" t="s">
        <v>35</v>
      </c>
    </row>
    <row r="5957" spans="1:12" x14ac:dyDescent="0.25">
      <c r="A5957">
        <v>91</v>
      </c>
      <c r="B5957" s="93">
        <v>43587</v>
      </c>
      <c r="C5957">
        <v>5</v>
      </c>
      <c r="D5957" t="s">
        <v>98</v>
      </c>
      <c r="E5957">
        <v>2019</v>
      </c>
      <c r="F5957" t="s">
        <v>378</v>
      </c>
      <c r="G5957" t="s">
        <v>65</v>
      </c>
      <c r="H5957" t="s">
        <v>622</v>
      </c>
      <c r="I5957">
        <v>14</v>
      </c>
      <c r="J5957">
        <v>0</v>
      </c>
      <c r="K5957" t="s">
        <v>275</v>
      </c>
      <c r="L5957" t="s">
        <v>35</v>
      </c>
    </row>
    <row r="5958" spans="1:12" x14ac:dyDescent="0.25">
      <c r="A5958">
        <v>91</v>
      </c>
      <c r="B5958" s="93">
        <v>43587</v>
      </c>
      <c r="C5958">
        <v>5</v>
      </c>
      <c r="D5958" t="s">
        <v>98</v>
      </c>
      <c r="E5958">
        <v>2019</v>
      </c>
      <c r="F5958" t="s">
        <v>106</v>
      </c>
      <c r="G5958" t="s">
        <v>65</v>
      </c>
      <c r="H5958" t="s">
        <v>622</v>
      </c>
      <c r="I5958">
        <v>22.5</v>
      </c>
      <c r="J5958">
        <v>0</v>
      </c>
      <c r="K5958" t="s">
        <v>275</v>
      </c>
      <c r="L5958" t="s">
        <v>35</v>
      </c>
    </row>
    <row r="5959" spans="1:12" x14ac:dyDescent="0.25">
      <c r="A5959">
        <v>91</v>
      </c>
      <c r="B5959" s="93">
        <v>43587</v>
      </c>
      <c r="C5959">
        <v>5</v>
      </c>
      <c r="D5959" t="s">
        <v>98</v>
      </c>
      <c r="E5959">
        <v>2019</v>
      </c>
      <c r="F5959" t="s">
        <v>77</v>
      </c>
      <c r="G5959" t="s">
        <v>64</v>
      </c>
      <c r="H5959" t="s">
        <v>622</v>
      </c>
      <c r="I5959">
        <v>30</v>
      </c>
      <c r="J5959">
        <v>0</v>
      </c>
      <c r="K5959" t="s">
        <v>275</v>
      </c>
      <c r="L5959" t="s">
        <v>64</v>
      </c>
    </row>
    <row r="5960" spans="1:12" x14ac:dyDescent="0.25">
      <c r="A5960">
        <v>91</v>
      </c>
      <c r="B5960" s="93">
        <v>43587</v>
      </c>
      <c r="C5960">
        <v>5</v>
      </c>
      <c r="D5960" t="s">
        <v>98</v>
      </c>
      <c r="E5960">
        <v>2019</v>
      </c>
      <c r="F5960" t="s">
        <v>75</v>
      </c>
      <c r="G5960" t="s">
        <v>65</v>
      </c>
      <c r="H5960" t="s">
        <v>622</v>
      </c>
      <c r="I5960">
        <v>30.26</v>
      </c>
      <c r="J5960">
        <v>0</v>
      </c>
      <c r="K5960" t="s">
        <v>275</v>
      </c>
      <c r="L5960" t="s">
        <v>35</v>
      </c>
    </row>
    <row r="5961" spans="1:12" x14ac:dyDescent="0.25">
      <c r="A5961">
        <v>91</v>
      </c>
      <c r="B5961" s="93">
        <v>43587</v>
      </c>
      <c r="C5961">
        <v>5</v>
      </c>
      <c r="D5961" t="s">
        <v>98</v>
      </c>
      <c r="E5961">
        <v>2019</v>
      </c>
      <c r="F5961" t="s">
        <v>68</v>
      </c>
      <c r="G5961" t="s">
        <v>64</v>
      </c>
      <c r="H5961" t="s">
        <v>622</v>
      </c>
      <c r="I5961">
        <v>46.13</v>
      </c>
      <c r="J5961">
        <v>0</v>
      </c>
      <c r="K5961" t="s">
        <v>275</v>
      </c>
      <c r="L5961" t="s">
        <v>64</v>
      </c>
    </row>
    <row r="5962" spans="1:12" x14ac:dyDescent="0.25">
      <c r="A5962">
        <v>91</v>
      </c>
      <c r="B5962" s="93">
        <v>43587</v>
      </c>
      <c r="C5962">
        <v>5</v>
      </c>
      <c r="D5962" t="s">
        <v>98</v>
      </c>
      <c r="E5962">
        <v>2019</v>
      </c>
      <c r="F5962" t="s">
        <v>80</v>
      </c>
      <c r="G5962" t="s">
        <v>64</v>
      </c>
      <c r="H5962" t="s">
        <v>622</v>
      </c>
      <c r="I5962">
        <v>92</v>
      </c>
      <c r="J5962">
        <v>0</v>
      </c>
      <c r="K5962" t="s">
        <v>275</v>
      </c>
      <c r="L5962" t="s">
        <v>64</v>
      </c>
    </row>
    <row r="5963" spans="1:12" x14ac:dyDescent="0.25">
      <c r="A5963">
        <v>91</v>
      </c>
      <c r="B5963" s="93">
        <v>43587</v>
      </c>
      <c r="C5963">
        <v>5</v>
      </c>
      <c r="D5963" t="s">
        <v>98</v>
      </c>
      <c r="E5963">
        <v>2019</v>
      </c>
      <c r="F5963" t="s">
        <v>75</v>
      </c>
      <c r="G5963" t="s">
        <v>105</v>
      </c>
      <c r="H5963" t="s">
        <v>622</v>
      </c>
      <c r="I5963">
        <v>20320</v>
      </c>
      <c r="J5963">
        <v>0</v>
      </c>
      <c r="K5963" t="s">
        <v>275</v>
      </c>
      <c r="L5963" t="s">
        <v>266</v>
      </c>
    </row>
    <row r="5964" spans="1:12" x14ac:dyDescent="0.25">
      <c r="A5964">
        <v>91</v>
      </c>
      <c r="B5964" s="93">
        <v>43588</v>
      </c>
      <c r="C5964">
        <v>5</v>
      </c>
      <c r="D5964" t="s">
        <v>98</v>
      </c>
      <c r="E5964">
        <v>2019</v>
      </c>
      <c r="F5964" t="s">
        <v>86</v>
      </c>
      <c r="G5964" t="s">
        <v>66</v>
      </c>
      <c r="H5964" t="s">
        <v>623</v>
      </c>
      <c r="I5964">
        <v>36.799999999999997</v>
      </c>
      <c r="J5964">
        <v>0</v>
      </c>
      <c r="K5964" t="s">
        <v>275</v>
      </c>
      <c r="L5964" t="s">
        <v>35</v>
      </c>
    </row>
    <row r="5965" spans="1:12" x14ac:dyDescent="0.25">
      <c r="A5965">
        <v>91</v>
      </c>
      <c r="B5965" s="93">
        <v>43588</v>
      </c>
      <c r="C5965">
        <v>5</v>
      </c>
      <c r="D5965" t="s">
        <v>98</v>
      </c>
      <c r="E5965">
        <v>2019</v>
      </c>
      <c r="F5965" t="s">
        <v>70</v>
      </c>
      <c r="G5965" t="s">
        <v>65</v>
      </c>
      <c r="H5965" t="s">
        <v>623</v>
      </c>
      <c r="I5965">
        <v>38.200000000000003</v>
      </c>
      <c r="J5965">
        <v>0</v>
      </c>
      <c r="K5965" t="s">
        <v>275</v>
      </c>
      <c r="L5965" t="s">
        <v>35</v>
      </c>
    </row>
    <row r="5966" spans="1:12" x14ac:dyDescent="0.25">
      <c r="A5966">
        <v>91</v>
      </c>
      <c r="B5966" s="93">
        <v>43588</v>
      </c>
      <c r="C5966">
        <v>5</v>
      </c>
      <c r="D5966" t="s">
        <v>98</v>
      </c>
      <c r="E5966">
        <v>2019</v>
      </c>
      <c r="F5966" t="s">
        <v>75</v>
      </c>
      <c r="G5966" t="s">
        <v>36</v>
      </c>
      <c r="H5966" t="s">
        <v>623</v>
      </c>
      <c r="I5966">
        <v>45</v>
      </c>
      <c r="J5966">
        <v>0</v>
      </c>
      <c r="K5966" t="s">
        <v>275</v>
      </c>
      <c r="L5966" t="s">
        <v>222</v>
      </c>
    </row>
    <row r="5967" spans="1:12" x14ac:dyDescent="0.25">
      <c r="A5967">
        <v>91</v>
      </c>
      <c r="B5967" s="93">
        <v>43588</v>
      </c>
      <c r="C5967">
        <v>5</v>
      </c>
      <c r="D5967" t="s">
        <v>98</v>
      </c>
      <c r="E5967">
        <v>2019</v>
      </c>
      <c r="F5967" t="s">
        <v>106</v>
      </c>
      <c r="G5967" t="s">
        <v>58</v>
      </c>
      <c r="H5967" t="s">
        <v>623</v>
      </c>
      <c r="I5967">
        <v>51.51</v>
      </c>
      <c r="J5967">
        <v>0</v>
      </c>
      <c r="K5967" t="s">
        <v>275</v>
      </c>
      <c r="L5967" t="s">
        <v>222</v>
      </c>
    </row>
    <row r="5968" spans="1:12" x14ac:dyDescent="0.25">
      <c r="A5968">
        <v>91</v>
      </c>
      <c r="B5968" s="93">
        <v>43588</v>
      </c>
      <c r="C5968">
        <v>5</v>
      </c>
      <c r="D5968" t="s">
        <v>98</v>
      </c>
      <c r="E5968">
        <v>2019</v>
      </c>
      <c r="F5968" t="s">
        <v>81</v>
      </c>
      <c r="G5968" t="s">
        <v>36</v>
      </c>
      <c r="H5968" t="s">
        <v>623</v>
      </c>
      <c r="I5968">
        <v>62.75</v>
      </c>
      <c r="J5968">
        <v>0</v>
      </c>
      <c r="K5968" t="s">
        <v>275</v>
      </c>
      <c r="L5968" t="s">
        <v>222</v>
      </c>
    </row>
    <row r="5969" spans="1:12" x14ac:dyDescent="0.25">
      <c r="A5969">
        <v>91</v>
      </c>
      <c r="B5969" s="93">
        <v>43588</v>
      </c>
      <c r="C5969">
        <v>5</v>
      </c>
      <c r="D5969" t="s">
        <v>98</v>
      </c>
      <c r="E5969">
        <v>2019</v>
      </c>
      <c r="F5969" t="s">
        <v>69</v>
      </c>
      <c r="G5969" t="s">
        <v>35</v>
      </c>
      <c r="H5969" t="s">
        <v>623</v>
      </c>
      <c r="I5969">
        <v>70.23</v>
      </c>
      <c r="J5969">
        <v>0</v>
      </c>
      <c r="K5969" t="s">
        <v>275</v>
      </c>
      <c r="L5969" t="s">
        <v>35</v>
      </c>
    </row>
    <row r="5970" spans="1:12" x14ac:dyDescent="0.25">
      <c r="A5970">
        <v>91</v>
      </c>
      <c r="B5970" s="93">
        <v>43588</v>
      </c>
      <c r="C5970">
        <v>5</v>
      </c>
      <c r="D5970" t="s">
        <v>98</v>
      </c>
      <c r="E5970">
        <v>2019</v>
      </c>
      <c r="F5970" t="s">
        <v>81</v>
      </c>
      <c r="G5970" t="s">
        <v>35</v>
      </c>
      <c r="H5970" t="s">
        <v>623</v>
      </c>
      <c r="I5970">
        <v>70.23</v>
      </c>
      <c r="J5970">
        <v>0</v>
      </c>
      <c r="K5970" t="s">
        <v>275</v>
      </c>
      <c r="L5970" t="s">
        <v>35</v>
      </c>
    </row>
    <row r="5971" spans="1:12" x14ac:dyDescent="0.25">
      <c r="A5971">
        <v>91</v>
      </c>
      <c r="B5971" s="93">
        <v>43588</v>
      </c>
      <c r="C5971">
        <v>5</v>
      </c>
      <c r="D5971" t="s">
        <v>98</v>
      </c>
      <c r="E5971">
        <v>2019</v>
      </c>
      <c r="F5971" t="s">
        <v>75</v>
      </c>
      <c r="G5971" t="s">
        <v>58</v>
      </c>
      <c r="H5971" t="s">
        <v>623</v>
      </c>
      <c r="I5971">
        <v>80.02</v>
      </c>
      <c r="J5971">
        <v>0</v>
      </c>
      <c r="K5971" t="s">
        <v>275</v>
      </c>
      <c r="L5971" t="s">
        <v>222</v>
      </c>
    </row>
    <row r="5972" spans="1:12" x14ac:dyDescent="0.25">
      <c r="A5972">
        <v>91</v>
      </c>
      <c r="B5972" s="93">
        <v>43588</v>
      </c>
      <c r="C5972">
        <v>5</v>
      </c>
      <c r="D5972" t="s">
        <v>98</v>
      </c>
      <c r="E5972">
        <v>2019</v>
      </c>
      <c r="F5972" t="s">
        <v>76</v>
      </c>
      <c r="G5972" t="s">
        <v>65</v>
      </c>
      <c r="H5972" t="s">
        <v>623</v>
      </c>
      <c r="I5972">
        <v>150</v>
      </c>
      <c r="J5972">
        <v>0</v>
      </c>
      <c r="K5972" t="s">
        <v>275</v>
      </c>
      <c r="L5972" t="s">
        <v>35</v>
      </c>
    </row>
    <row r="5973" spans="1:12" x14ac:dyDescent="0.25">
      <c r="A5973">
        <v>91</v>
      </c>
      <c r="B5973" s="93">
        <v>43588</v>
      </c>
      <c r="C5973">
        <v>5</v>
      </c>
      <c r="D5973" t="s">
        <v>98</v>
      </c>
      <c r="E5973">
        <v>2019</v>
      </c>
      <c r="F5973" t="s">
        <v>378</v>
      </c>
      <c r="G5973" t="s">
        <v>65</v>
      </c>
      <c r="H5973" t="s">
        <v>623</v>
      </c>
      <c r="I5973">
        <v>170</v>
      </c>
      <c r="J5973">
        <v>0</v>
      </c>
      <c r="K5973" t="s">
        <v>275</v>
      </c>
      <c r="L5973" t="s">
        <v>35</v>
      </c>
    </row>
    <row r="5974" spans="1:12" x14ac:dyDescent="0.25">
      <c r="A5974">
        <v>91</v>
      </c>
      <c r="B5974" s="93">
        <v>43588</v>
      </c>
      <c r="C5974">
        <v>5</v>
      </c>
      <c r="D5974" t="s">
        <v>98</v>
      </c>
      <c r="E5974">
        <v>2019</v>
      </c>
      <c r="F5974" t="s">
        <v>75</v>
      </c>
      <c r="G5974" t="s">
        <v>65</v>
      </c>
      <c r="H5974" t="s">
        <v>623</v>
      </c>
      <c r="I5974">
        <v>235</v>
      </c>
      <c r="J5974">
        <v>0</v>
      </c>
      <c r="K5974" t="s">
        <v>275</v>
      </c>
      <c r="L5974" t="s">
        <v>35</v>
      </c>
    </row>
    <row r="5975" spans="1:12" x14ac:dyDescent="0.25">
      <c r="A5975">
        <v>91</v>
      </c>
      <c r="B5975" s="93">
        <v>43588</v>
      </c>
      <c r="C5975">
        <v>5</v>
      </c>
      <c r="D5975" t="s">
        <v>98</v>
      </c>
      <c r="E5975">
        <v>2019</v>
      </c>
      <c r="F5975" t="s">
        <v>23</v>
      </c>
      <c r="G5975" t="s">
        <v>35</v>
      </c>
      <c r="H5975" t="s">
        <v>623</v>
      </c>
      <c r="I5975">
        <v>245.24</v>
      </c>
      <c r="J5975">
        <v>0</v>
      </c>
      <c r="K5975" t="s">
        <v>275</v>
      </c>
      <c r="L5975" t="s">
        <v>35</v>
      </c>
    </row>
    <row r="5976" spans="1:12" x14ac:dyDescent="0.25">
      <c r="A5976">
        <v>91</v>
      </c>
      <c r="B5976" s="93">
        <v>43588</v>
      </c>
      <c r="C5976">
        <v>5</v>
      </c>
      <c r="D5976" t="s">
        <v>98</v>
      </c>
      <c r="E5976">
        <v>2019</v>
      </c>
      <c r="F5976" t="s">
        <v>74</v>
      </c>
      <c r="G5976" t="s">
        <v>65</v>
      </c>
      <c r="H5976" t="s">
        <v>623</v>
      </c>
      <c r="I5976">
        <v>379.7</v>
      </c>
      <c r="J5976">
        <v>0</v>
      </c>
      <c r="K5976" t="s">
        <v>275</v>
      </c>
      <c r="L5976" t="s">
        <v>35</v>
      </c>
    </row>
    <row r="5977" spans="1:12" x14ac:dyDescent="0.25">
      <c r="A5977">
        <v>91</v>
      </c>
      <c r="B5977" s="93">
        <v>43588</v>
      </c>
      <c r="C5977">
        <v>5</v>
      </c>
      <c r="D5977" t="s">
        <v>98</v>
      </c>
      <c r="E5977">
        <v>2019</v>
      </c>
      <c r="F5977" t="s">
        <v>77</v>
      </c>
      <c r="G5977" t="s">
        <v>65</v>
      </c>
      <c r="H5977" t="s">
        <v>623</v>
      </c>
      <c r="I5977">
        <v>435</v>
      </c>
      <c r="J5977">
        <v>0</v>
      </c>
      <c r="K5977" t="s">
        <v>275</v>
      </c>
      <c r="L5977" t="s">
        <v>35</v>
      </c>
    </row>
    <row r="5978" spans="1:12" x14ac:dyDescent="0.25">
      <c r="A5978">
        <v>91</v>
      </c>
      <c r="B5978" s="93">
        <v>43588</v>
      </c>
      <c r="C5978">
        <v>5</v>
      </c>
      <c r="D5978" t="s">
        <v>98</v>
      </c>
      <c r="E5978">
        <v>2019</v>
      </c>
      <c r="F5978" t="s">
        <v>107</v>
      </c>
      <c r="G5978" t="s">
        <v>65</v>
      </c>
      <c r="H5978" t="s">
        <v>623</v>
      </c>
      <c r="I5978">
        <v>475</v>
      </c>
      <c r="J5978">
        <v>0</v>
      </c>
      <c r="K5978" t="s">
        <v>275</v>
      </c>
      <c r="L5978" t="s">
        <v>35</v>
      </c>
    </row>
    <row r="5979" spans="1:12" x14ac:dyDescent="0.25">
      <c r="A5979">
        <v>91</v>
      </c>
      <c r="B5979" s="93">
        <v>43588</v>
      </c>
      <c r="C5979">
        <v>5</v>
      </c>
      <c r="D5979" t="s">
        <v>98</v>
      </c>
      <c r="E5979">
        <v>2019</v>
      </c>
      <c r="F5979" t="s">
        <v>81</v>
      </c>
      <c r="G5979" t="s">
        <v>65</v>
      </c>
      <c r="H5979" t="s">
        <v>623</v>
      </c>
      <c r="I5979">
        <v>1330.46</v>
      </c>
      <c r="J5979">
        <v>0</v>
      </c>
      <c r="K5979" t="s">
        <v>275</v>
      </c>
      <c r="L5979" t="s">
        <v>35</v>
      </c>
    </row>
    <row r="5980" spans="1:12" x14ac:dyDescent="0.25">
      <c r="A5980">
        <v>91</v>
      </c>
      <c r="B5980" s="93">
        <v>43588</v>
      </c>
      <c r="C5980">
        <v>5</v>
      </c>
      <c r="D5980" t="s">
        <v>98</v>
      </c>
      <c r="E5980">
        <v>2019</v>
      </c>
      <c r="F5980" t="s">
        <v>107</v>
      </c>
      <c r="G5980" t="s">
        <v>66</v>
      </c>
      <c r="H5980" t="s">
        <v>623</v>
      </c>
      <c r="I5980">
        <v>2023.13</v>
      </c>
      <c r="J5980">
        <v>0</v>
      </c>
      <c r="K5980" t="s">
        <v>275</v>
      </c>
      <c r="L5980" t="s">
        <v>35</v>
      </c>
    </row>
    <row r="5981" spans="1:12" x14ac:dyDescent="0.25">
      <c r="A5981">
        <v>91</v>
      </c>
      <c r="B5981" s="93">
        <v>43588</v>
      </c>
      <c r="C5981">
        <v>5</v>
      </c>
      <c r="D5981" t="s">
        <v>98</v>
      </c>
      <c r="E5981">
        <v>2019</v>
      </c>
      <c r="F5981" t="s">
        <v>71</v>
      </c>
      <c r="G5981" t="s">
        <v>65</v>
      </c>
      <c r="H5981" t="s">
        <v>623</v>
      </c>
      <c r="I5981">
        <v>2100</v>
      </c>
      <c r="J5981">
        <v>0</v>
      </c>
      <c r="K5981" t="s">
        <v>275</v>
      </c>
      <c r="L5981" t="s">
        <v>35</v>
      </c>
    </row>
    <row r="5982" spans="1:12" x14ac:dyDescent="0.25">
      <c r="A5982">
        <v>91</v>
      </c>
      <c r="B5982" s="93">
        <v>43589</v>
      </c>
      <c r="C5982">
        <v>5</v>
      </c>
      <c r="D5982" t="s">
        <v>98</v>
      </c>
      <c r="E5982">
        <v>2019</v>
      </c>
      <c r="F5982" t="s">
        <v>69</v>
      </c>
      <c r="G5982" t="s">
        <v>65</v>
      </c>
      <c r="H5982" t="s">
        <v>624</v>
      </c>
      <c r="I5982">
        <v>4.5999999999999996</v>
      </c>
      <c r="J5982">
        <v>0</v>
      </c>
      <c r="K5982" t="s">
        <v>275</v>
      </c>
      <c r="L5982" t="s">
        <v>35</v>
      </c>
    </row>
    <row r="5983" spans="1:12" x14ac:dyDescent="0.25">
      <c r="A5983">
        <v>91</v>
      </c>
      <c r="B5983" s="93">
        <v>43589</v>
      </c>
      <c r="C5983">
        <v>5</v>
      </c>
      <c r="D5983" t="s">
        <v>98</v>
      </c>
      <c r="E5983">
        <v>2019</v>
      </c>
      <c r="F5983" t="s">
        <v>69</v>
      </c>
      <c r="G5983" t="s">
        <v>36</v>
      </c>
      <c r="H5983" t="s">
        <v>624</v>
      </c>
      <c r="I5983">
        <v>10</v>
      </c>
      <c r="J5983">
        <v>0</v>
      </c>
      <c r="K5983" t="s">
        <v>275</v>
      </c>
      <c r="L5983" t="s">
        <v>222</v>
      </c>
    </row>
    <row r="5984" spans="1:12" x14ac:dyDescent="0.25">
      <c r="A5984">
        <v>91</v>
      </c>
      <c r="B5984" s="93">
        <v>43589</v>
      </c>
      <c r="C5984">
        <v>5</v>
      </c>
      <c r="D5984" t="s">
        <v>98</v>
      </c>
      <c r="E5984">
        <v>2019</v>
      </c>
      <c r="F5984" t="s">
        <v>71</v>
      </c>
      <c r="G5984" t="s">
        <v>65</v>
      </c>
      <c r="H5984" t="s">
        <v>624</v>
      </c>
      <c r="I5984">
        <v>14.05</v>
      </c>
      <c r="J5984">
        <v>0</v>
      </c>
      <c r="K5984" t="s">
        <v>275</v>
      </c>
      <c r="L5984" t="s">
        <v>35</v>
      </c>
    </row>
    <row r="5985" spans="1:12" x14ac:dyDescent="0.25">
      <c r="A5985">
        <v>91</v>
      </c>
      <c r="B5985" s="93">
        <v>43589</v>
      </c>
      <c r="C5985">
        <v>5</v>
      </c>
      <c r="D5985" t="s">
        <v>98</v>
      </c>
      <c r="E5985">
        <v>2019</v>
      </c>
      <c r="F5985" t="s">
        <v>69</v>
      </c>
      <c r="G5985" t="s">
        <v>64</v>
      </c>
      <c r="H5985" t="s">
        <v>624</v>
      </c>
      <c r="I5985">
        <v>25.95</v>
      </c>
      <c r="J5985">
        <v>0</v>
      </c>
      <c r="K5985" t="s">
        <v>275</v>
      </c>
      <c r="L5985" t="s">
        <v>64</v>
      </c>
    </row>
    <row r="5986" spans="1:12" x14ac:dyDescent="0.25">
      <c r="A5986">
        <v>91</v>
      </c>
      <c r="B5986" s="93">
        <v>43591</v>
      </c>
      <c r="C5986">
        <v>5</v>
      </c>
      <c r="D5986" t="s">
        <v>98</v>
      </c>
      <c r="E5986">
        <v>2019</v>
      </c>
      <c r="F5986" t="s">
        <v>69</v>
      </c>
      <c r="G5986" t="s">
        <v>65</v>
      </c>
      <c r="H5986" t="s">
        <v>625</v>
      </c>
      <c r="I5986">
        <v>4.78</v>
      </c>
      <c r="J5986">
        <v>0</v>
      </c>
      <c r="K5986" t="s">
        <v>275</v>
      </c>
      <c r="L5986" t="s">
        <v>35</v>
      </c>
    </row>
    <row r="5987" spans="1:12" x14ac:dyDescent="0.25">
      <c r="A5987">
        <v>91</v>
      </c>
      <c r="B5987" s="93">
        <v>43591</v>
      </c>
      <c r="C5987">
        <v>5</v>
      </c>
      <c r="D5987" t="s">
        <v>98</v>
      </c>
      <c r="E5987">
        <v>2019</v>
      </c>
      <c r="F5987" t="s">
        <v>75</v>
      </c>
      <c r="G5987" t="s">
        <v>58</v>
      </c>
      <c r="H5987" t="s">
        <v>625</v>
      </c>
      <c r="I5987">
        <v>21</v>
      </c>
      <c r="J5987">
        <v>0</v>
      </c>
      <c r="K5987" t="s">
        <v>275</v>
      </c>
      <c r="L5987" t="s">
        <v>222</v>
      </c>
    </row>
    <row r="5988" spans="1:12" x14ac:dyDescent="0.25">
      <c r="A5988">
        <v>91</v>
      </c>
      <c r="B5988" s="93">
        <v>43591</v>
      </c>
      <c r="C5988">
        <v>5</v>
      </c>
      <c r="D5988" t="s">
        <v>98</v>
      </c>
      <c r="E5988">
        <v>2019</v>
      </c>
      <c r="F5988" t="s">
        <v>107</v>
      </c>
      <c r="G5988" t="s">
        <v>36</v>
      </c>
      <c r="H5988" t="s">
        <v>625</v>
      </c>
      <c r="I5988">
        <v>49.79</v>
      </c>
      <c r="J5988">
        <v>0</v>
      </c>
      <c r="K5988" t="s">
        <v>275</v>
      </c>
      <c r="L5988" t="s">
        <v>222</v>
      </c>
    </row>
    <row r="5989" spans="1:12" x14ac:dyDescent="0.25">
      <c r="A5989">
        <v>91</v>
      </c>
      <c r="B5989" s="93">
        <v>43591</v>
      </c>
      <c r="C5989">
        <v>5</v>
      </c>
      <c r="D5989" t="s">
        <v>98</v>
      </c>
      <c r="E5989">
        <v>2019</v>
      </c>
      <c r="F5989" t="s">
        <v>110</v>
      </c>
      <c r="G5989" t="s">
        <v>65</v>
      </c>
      <c r="H5989" t="s">
        <v>625</v>
      </c>
      <c r="I5989">
        <v>51.55</v>
      </c>
      <c r="J5989">
        <v>0</v>
      </c>
      <c r="K5989" t="s">
        <v>275</v>
      </c>
      <c r="L5989" t="s">
        <v>35</v>
      </c>
    </row>
    <row r="5990" spans="1:12" x14ac:dyDescent="0.25">
      <c r="A5990">
        <v>91</v>
      </c>
      <c r="B5990" s="93">
        <v>43591</v>
      </c>
      <c r="C5990">
        <v>5</v>
      </c>
      <c r="D5990" t="s">
        <v>98</v>
      </c>
      <c r="E5990">
        <v>2019</v>
      </c>
      <c r="F5990" t="s">
        <v>74</v>
      </c>
      <c r="G5990" t="s">
        <v>65</v>
      </c>
      <c r="H5990" t="s">
        <v>625</v>
      </c>
      <c r="I5990">
        <v>76.349999999999994</v>
      </c>
      <c r="J5990">
        <v>0</v>
      </c>
      <c r="K5990" t="s">
        <v>275</v>
      </c>
      <c r="L5990" t="s">
        <v>35</v>
      </c>
    </row>
    <row r="5991" spans="1:12" x14ac:dyDescent="0.25">
      <c r="A5991">
        <v>91</v>
      </c>
      <c r="B5991" s="93">
        <v>43591</v>
      </c>
      <c r="C5991">
        <v>5</v>
      </c>
      <c r="D5991" t="s">
        <v>98</v>
      </c>
      <c r="E5991">
        <v>2019</v>
      </c>
      <c r="F5991" t="s">
        <v>70</v>
      </c>
      <c r="G5991" t="s">
        <v>65</v>
      </c>
      <c r="H5991" t="s">
        <v>625</v>
      </c>
      <c r="I5991">
        <v>213.19</v>
      </c>
      <c r="J5991">
        <v>0</v>
      </c>
      <c r="K5991" t="s">
        <v>275</v>
      </c>
      <c r="L5991" t="s">
        <v>35</v>
      </c>
    </row>
    <row r="5992" spans="1:12" x14ac:dyDescent="0.25">
      <c r="A5992">
        <v>91</v>
      </c>
      <c r="B5992" s="93">
        <v>43591</v>
      </c>
      <c r="C5992">
        <v>5</v>
      </c>
      <c r="D5992" t="s">
        <v>98</v>
      </c>
      <c r="E5992">
        <v>2019</v>
      </c>
      <c r="F5992" t="s">
        <v>73</v>
      </c>
      <c r="G5992" t="s">
        <v>64</v>
      </c>
      <c r="H5992" t="s">
        <v>625</v>
      </c>
      <c r="I5992">
        <v>292.12</v>
      </c>
      <c r="J5992">
        <v>0</v>
      </c>
      <c r="K5992" t="s">
        <v>275</v>
      </c>
      <c r="L5992" t="s">
        <v>64</v>
      </c>
    </row>
    <row r="5993" spans="1:12" x14ac:dyDescent="0.25">
      <c r="A5993">
        <v>91</v>
      </c>
      <c r="B5993" s="93">
        <v>43592</v>
      </c>
      <c r="C5993">
        <v>5</v>
      </c>
      <c r="D5993" t="s">
        <v>98</v>
      </c>
      <c r="E5993">
        <v>2019</v>
      </c>
      <c r="F5993" t="s">
        <v>83</v>
      </c>
      <c r="G5993" t="s">
        <v>58</v>
      </c>
      <c r="H5993" t="s">
        <v>626</v>
      </c>
      <c r="I5993">
        <v>5.16</v>
      </c>
      <c r="J5993">
        <v>0</v>
      </c>
      <c r="K5993" t="s">
        <v>275</v>
      </c>
      <c r="L5993" t="s">
        <v>222</v>
      </c>
    </row>
    <row r="5994" spans="1:12" x14ac:dyDescent="0.25">
      <c r="A5994">
        <v>91</v>
      </c>
      <c r="B5994" s="93">
        <v>43592</v>
      </c>
      <c r="C5994">
        <v>5</v>
      </c>
      <c r="D5994" t="s">
        <v>98</v>
      </c>
      <c r="E5994">
        <v>2019</v>
      </c>
      <c r="F5994" t="s">
        <v>80</v>
      </c>
      <c r="G5994" t="s">
        <v>36</v>
      </c>
      <c r="H5994" t="s">
        <v>626</v>
      </c>
      <c r="I5994">
        <v>21.06</v>
      </c>
      <c r="J5994">
        <v>0</v>
      </c>
      <c r="K5994" t="s">
        <v>275</v>
      </c>
      <c r="L5994" t="s">
        <v>222</v>
      </c>
    </row>
    <row r="5995" spans="1:12" x14ac:dyDescent="0.25">
      <c r="A5995">
        <v>91</v>
      </c>
      <c r="B5995" s="93">
        <v>43592</v>
      </c>
      <c r="C5995">
        <v>5</v>
      </c>
      <c r="D5995" t="s">
        <v>98</v>
      </c>
      <c r="E5995">
        <v>2019</v>
      </c>
      <c r="F5995" t="s">
        <v>77</v>
      </c>
      <c r="G5995" t="s">
        <v>65</v>
      </c>
      <c r="H5995" t="s">
        <v>626</v>
      </c>
      <c r="I5995">
        <v>23.05</v>
      </c>
      <c r="J5995">
        <v>0</v>
      </c>
      <c r="K5995" t="s">
        <v>275</v>
      </c>
      <c r="L5995" t="s">
        <v>35</v>
      </c>
    </row>
    <row r="5996" spans="1:12" x14ac:dyDescent="0.25">
      <c r="A5996">
        <v>91</v>
      </c>
      <c r="B5996" s="93">
        <v>43592</v>
      </c>
      <c r="C5996">
        <v>5</v>
      </c>
      <c r="D5996" t="s">
        <v>98</v>
      </c>
      <c r="E5996">
        <v>2019</v>
      </c>
      <c r="F5996" t="s">
        <v>107</v>
      </c>
      <c r="G5996" t="s">
        <v>65</v>
      </c>
      <c r="H5996" t="s">
        <v>626</v>
      </c>
      <c r="I5996">
        <v>26.2</v>
      </c>
      <c r="J5996">
        <v>0</v>
      </c>
      <c r="K5996" t="s">
        <v>275</v>
      </c>
      <c r="L5996" t="s">
        <v>35</v>
      </c>
    </row>
    <row r="5997" spans="1:12" x14ac:dyDescent="0.25">
      <c r="A5997">
        <v>91</v>
      </c>
      <c r="B5997" s="93">
        <v>43592</v>
      </c>
      <c r="C5997">
        <v>5</v>
      </c>
      <c r="D5997" t="s">
        <v>98</v>
      </c>
      <c r="E5997">
        <v>2019</v>
      </c>
      <c r="F5997" t="s">
        <v>106</v>
      </c>
      <c r="G5997" t="s">
        <v>64</v>
      </c>
      <c r="H5997" t="s">
        <v>626</v>
      </c>
      <c r="I5997">
        <v>30</v>
      </c>
      <c r="J5997">
        <v>0</v>
      </c>
      <c r="K5997" t="s">
        <v>275</v>
      </c>
      <c r="L5997" t="s">
        <v>64</v>
      </c>
    </row>
    <row r="5998" spans="1:12" x14ac:dyDescent="0.25">
      <c r="A5998">
        <v>91</v>
      </c>
      <c r="B5998" s="93">
        <v>43592</v>
      </c>
      <c r="C5998">
        <v>5</v>
      </c>
      <c r="D5998" t="s">
        <v>98</v>
      </c>
      <c r="E5998">
        <v>2019</v>
      </c>
      <c r="F5998" t="s">
        <v>77</v>
      </c>
      <c r="G5998" t="s">
        <v>67</v>
      </c>
      <c r="H5998" t="s">
        <v>626</v>
      </c>
      <c r="I5998">
        <v>84.53</v>
      </c>
      <c r="J5998">
        <v>0</v>
      </c>
      <c r="K5998" t="s">
        <v>275</v>
      </c>
      <c r="L5998" t="s">
        <v>266</v>
      </c>
    </row>
    <row r="5999" spans="1:12" x14ac:dyDescent="0.25">
      <c r="A5999">
        <v>91</v>
      </c>
      <c r="B5999" s="93">
        <v>43592</v>
      </c>
      <c r="C5999">
        <v>5</v>
      </c>
      <c r="D5999" t="s">
        <v>98</v>
      </c>
      <c r="E5999">
        <v>2019</v>
      </c>
      <c r="F5999" t="s">
        <v>68</v>
      </c>
      <c r="G5999" t="s">
        <v>58</v>
      </c>
      <c r="H5999" t="s">
        <v>626</v>
      </c>
      <c r="I5999">
        <v>142.87</v>
      </c>
      <c r="J5999">
        <v>0</v>
      </c>
      <c r="K5999" t="s">
        <v>275</v>
      </c>
      <c r="L5999" t="s">
        <v>222</v>
      </c>
    </row>
    <row r="6000" spans="1:12" x14ac:dyDescent="0.25">
      <c r="A6000">
        <v>91</v>
      </c>
      <c r="B6000" s="93">
        <v>43592</v>
      </c>
      <c r="C6000">
        <v>5</v>
      </c>
      <c r="D6000" t="s">
        <v>98</v>
      </c>
      <c r="E6000">
        <v>2019</v>
      </c>
      <c r="F6000" t="s">
        <v>78</v>
      </c>
      <c r="G6000" t="s">
        <v>36</v>
      </c>
      <c r="H6000" t="s">
        <v>626</v>
      </c>
      <c r="I6000">
        <v>159.9</v>
      </c>
      <c r="J6000">
        <v>0</v>
      </c>
      <c r="K6000" t="s">
        <v>275</v>
      </c>
      <c r="L6000" t="s">
        <v>222</v>
      </c>
    </row>
    <row r="6001" spans="1:12" x14ac:dyDescent="0.25">
      <c r="A6001">
        <v>91</v>
      </c>
      <c r="B6001" s="93">
        <v>43592</v>
      </c>
      <c r="C6001">
        <v>5</v>
      </c>
      <c r="D6001" t="s">
        <v>98</v>
      </c>
      <c r="E6001">
        <v>2019</v>
      </c>
      <c r="F6001" t="s">
        <v>70</v>
      </c>
      <c r="G6001" t="s">
        <v>65</v>
      </c>
      <c r="H6001" t="s">
        <v>626</v>
      </c>
      <c r="I6001">
        <v>360.16</v>
      </c>
      <c r="J6001">
        <v>0</v>
      </c>
      <c r="K6001" t="s">
        <v>275</v>
      </c>
      <c r="L6001" t="s">
        <v>35</v>
      </c>
    </row>
    <row r="6002" spans="1:12" x14ac:dyDescent="0.25">
      <c r="A6002">
        <v>91</v>
      </c>
      <c r="B6002" s="93">
        <v>43593</v>
      </c>
      <c r="C6002">
        <v>5</v>
      </c>
      <c r="D6002" t="s">
        <v>98</v>
      </c>
      <c r="E6002">
        <v>2019</v>
      </c>
      <c r="F6002" t="s">
        <v>68</v>
      </c>
      <c r="G6002" t="s">
        <v>36</v>
      </c>
      <c r="H6002" t="s">
        <v>629</v>
      </c>
      <c r="I6002">
        <v>12.64</v>
      </c>
      <c r="J6002">
        <v>0</v>
      </c>
      <c r="K6002" t="s">
        <v>275</v>
      </c>
      <c r="L6002" t="s">
        <v>222</v>
      </c>
    </row>
    <row r="6003" spans="1:12" x14ac:dyDescent="0.25">
      <c r="A6003">
        <v>91</v>
      </c>
      <c r="B6003" s="93">
        <v>43593</v>
      </c>
      <c r="C6003">
        <v>5</v>
      </c>
      <c r="D6003" t="s">
        <v>98</v>
      </c>
      <c r="E6003">
        <v>2019</v>
      </c>
      <c r="F6003" t="s">
        <v>69</v>
      </c>
      <c r="G6003" t="s">
        <v>65</v>
      </c>
      <c r="H6003" t="s">
        <v>629</v>
      </c>
      <c r="I6003">
        <v>24</v>
      </c>
      <c r="J6003">
        <v>0</v>
      </c>
      <c r="K6003" t="s">
        <v>275</v>
      </c>
      <c r="L6003" t="s">
        <v>35</v>
      </c>
    </row>
    <row r="6004" spans="1:12" x14ac:dyDescent="0.25">
      <c r="A6004">
        <v>91</v>
      </c>
      <c r="B6004" s="93">
        <v>43593</v>
      </c>
      <c r="C6004">
        <v>5</v>
      </c>
      <c r="D6004" t="s">
        <v>98</v>
      </c>
      <c r="E6004">
        <v>2019</v>
      </c>
      <c r="F6004" t="s">
        <v>74</v>
      </c>
      <c r="G6004" t="s">
        <v>65</v>
      </c>
      <c r="H6004" t="s">
        <v>629</v>
      </c>
      <c r="I6004">
        <v>38</v>
      </c>
      <c r="J6004">
        <v>0</v>
      </c>
      <c r="K6004" t="s">
        <v>275</v>
      </c>
      <c r="L6004" t="s">
        <v>35</v>
      </c>
    </row>
    <row r="6005" spans="1:12" x14ac:dyDescent="0.25">
      <c r="A6005">
        <v>91</v>
      </c>
      <c r="B6005" s="93">
        <v>43593</v>
      </c>
      <c r="C6005">
        <v>5</v>
      </c>
      <c r="D6005" t="s">
        <v>98</v>
      </c>
      <c r="E6005">
        <v>2019</v>
      </c>
      <c r="F6005" t="s">
        <v>80</v>
      </c>
      <c r="G6005" t="s">
        <v>64</v>
      </c>
      <c r="H6005" t="s">
        <v>629</v>
      </c>
      <c r="I6005">
        <v>85.7</v>
      </c>
      <c r="J6005">
        <v>0</v>
      </c>
      <c r="K6005" t="s">
        <v>275</v>
      </c>
      <c r="L6005" t="s">
        <v>64</v>
      </c>
    </row>
    <row r="6006" spans="1:12" x14ac:dyDescent="0.25">
      <c r="A6006">
        <v>91</v>
      </c>
      <c r="B6006" s="93">
        <v>43593</v>
      </c>
      <c r="C6006">
        <v>5</v>
      </c>
      <c r="D6006" t="s">
        <v>98</v>
      </c>
      <c r="E6006">
        <v>2019</v>
      </c>
      <c r="F6006" t="s">
        <v>68</v>
      </c>
      <c r="G6006" t="s">
        <v>58</v>
      </c>
      <c r="H6006" t="s">
        <v>629</v>
      </c>
      <c r="I6006">
        <v>0</v>
      </c>
      <c r="J6006">
        <v>129.9</v>
      </c>
      <c r="K6006" t="s">
        <v>275</v>
      </c>
      <c r="L6006" t="s">
        <v>222</v>
      </c>
    </row>
    <row r="6007" spans="1:12" x14ac:dyDescent="0.25">
      <c r="A6007">
        <v>91</v>
      </c>
      <c r="B6007" s="93">
        <v>43594</v>
      </c>
      <c r="C6007">
        <v>5</v>
      </c>
      <c r="D6007" t="s">
        <v>98</v>
      </c>
      <c r="E6007">
        <v>2019</v>
      </c>
      <c r="F6007" t="s">
        <v>76</v>
      </c>
      <c r="G6007" t="s">
        <v>65</v>
      </c>
      <c r="H6007" t="s">
        <v>630</v>
      </c>
      <c r="I6007">
        <v>8</v>
      </c>
      <c r="J6007">
        <v>0</v>
      </c>
      <c r="K6007" t="s">
        <v>275</v>
      </c>
      <c r="L6007" t="s">
        <v>35</v>
      </c>
    </row>
    <row r="6008" spans="1:12" x14ac:dyDescent="0.25">
      <c r="A6008">
        <v>91</v>
      </c>
      <c r="B6008" s="93">
        <v>43594</v>
      </c>
      <c r="C6008">
        <v>5</v>
      </c>
      <c r="D6008" t="s">
        <v>98</v>
      </c>
      <c r="E6008">
        <v>2019</v>
      </c>
      <c r="F6008" t="s">
        <v>78</v>
      </c>
      <c r="G6008" t="s">
        <v>36</v>
      </c>
      <c r="H6008" t="s">
        <v>630</v>
      </c>
      <c r="I6008">
        <v>14.5</v>
      </c>
      <c r="J6008">
        <v>0</v>
      </c>
      <c r="K6008" t="s">
        <v>275</v>
      </c>
      <c r="L6008" t="s">
        <v>222</v>
      </c>
    </row>
    <row r="6009" spans="1:12" x14ac:dyDescent="0.25">
      <c r="A6009">
        <v>91</v>
      </c>
      <c r="B6009" s="93">
        <v>43594</v>
      </c>
      <c r="C6009">
        <v>5</v>
      </c>
      <c r="D6009" t="s">
        <v>98</v>
      </c>
      <c r="E6009">
        <v>2019</v>
      </c>
      <c r="F6009" t="s">
        <v>80</v>
      </c>
      <c r="G6009" t="s">
        <v>66</v>
      </c>
      <c r="H6009" t="s">
        <v>630</v>
      </c>
      <c r="I6009">
        <v>28.95</v>
      </c>
      <c r="J6009">
        <v>0</v>
      </c>
      <c r="K6009" t="s">
        <v>275</v>
      </c>
      <c r="L6009" t="s">
        <v>35</v>
      </c>
    </row>
    <row r="6010" spans="1:12" x14ac:dyDescent="0.25">
      <c r="A6010">
        <v>91</v>
      </c>
      <c r="B6010" s="93">
        <v>43594</v>
      </c>
      <c r="C6010">
        <v>5</v>
      </c>
      <c r="D6010" t="s">
        <v>98</v>
      </c>
      <c r="E6010">
        <v>2019</v>
      </c>
      <c r="F6010" t="s">
        <v>75</v>
      </c>
      <c r="G6010" t="s">
        <v>58</v>
      </c>
      <c r="H6010" t="s">
        <v>630</v>
      </c>
      <c r="I6010">
        <v>29.5</v>
      </c>
      <c r="J6010">
        <v>0</v>
      </c>
      <c r="K6010" t="s">
        <v>275</v>
      </c>
      <c r="L6010" t="s">
        <v>222</v>
      </c>
    </row>
    <row r="6011" spans="1:12" x14ac:dyDescent="0.25">
      <c r="A6011">
        <v>91</v>
      </c>
      <c r="B6011" s="93">
        <v>43594</v>
      </c>
      <c r="C6011">
        <v>5</v>
      </c>
      <c r="D6011" t="s">
        <v>98</v>
      </c>
      <c r="E6011">
        <v>2019</v>
      </c>
      <c r="F6011" t="s">
        <v>68</v>
      </c>
      <c r="G6011" t="s">
        <v>105</v>
      </c>
      <c r="H6011" t="s">
        <v>630</v>
      </c>
      <c r="I6011">
        <v>90.05</v>
      </c>
      <c r="J6011">
        <v>0</v>
      </c>
      <c r="K6011" t="s">
        <v>275</v>
      </c>
      <c r="L6011" t="s">
        <v>266</v>
      </c>
    </row>
    <row r="6012" spans="1:12" x14ac:dyDescent="0.25">
      <c r="A6012">
        <v>91</v>
      </c>
      <c r="B6012" s="93">
        <v>43595</v>
      </c>
      <c r="C6012">
        <v>5</v>
      </c>
      <c r="D6012" t="s">
        <v>98</v>
      </c>
      <c r="E6012">
        <v>2019</v>
      </c>
      <c r="F6012" t="s">
        <v>78</v>
      </c>
      <c r="G6012" t="s">
        <v>63</v>
      </c>
      <c r="H6012" t="s">
        <v>631</v>
      </c>
      <c r="I6012">
        <v>5.08</v>
      </c>
      <c r="J6012">
        <v>0</v>
      </c>
      <c r="K6012" t="s">
        <v>275</v>
      </c>
      <c r="L6012" t="s">
        <v>64</v>
      </c>
    </row>
    <row r="6013" spans="1:12" x14ac:dyDescent="0.25">
      <c r="A6013">
        <v>91</v>
      </c>
      <c r="B6013" s="93">
        <v>43595</v>
      </c>
      <c r="C6013">
        <v>5</v>
      </c>
      <c r="D6013" t="s">
        <v>98</v>
      </c>
      <c r="E6013">
        <v>2019</v>
      </c>
      <c r="F6013" t="s">
        <v>84</v>
      </c>
      <c r="G6013" t="s">
        <v>65</v>
      </c>
      <c r="H6013" t="s">
        <v>631</v>
      </c>
      <c r="I6013">
        <v>10.25</v>
      </c>
      <c r="J6013">
        <v>0</v>
      </c>
      <c r="K6013" t="s">
        <v>275</v>
      </c>
      <c r="L6013" t="s">
        <v>35</v>
      </c>
    </row>
    <row r="6014" spans="1:12" x14ac:dyDescent="0.25">
      <c r="A6014">
        <v>91</v>
      </c>
      <c r="B6014" s="93">
        <v>43595</v>
      </c>
      <c r="C6014">
        <v>5</v>
      </c>
      <c r="D6014" t="s">
        <v>98</v>
      </c>
      <c r="E6014">
        <v>2019</v>
      </c>
      <c r="F6014" t="s">
        <v>69</v>
      </c>
      <c r="G6014" t="s">
        <v>65</v>
      </c>
      <c r="H6014" t="s">
        <v>631</v>
      </c>
      <c r="I6014">
        <v>14.05</v>
      </c>
      <c r="J6014">
        <v>0</v>
      </c>
      <c r="K6014" t="s">
        <v>275</v>
      </c>
      <c r="L6014" t="s">
        <v>35</v>
      </c>
    </row>
    <row r="6015" spans="1:12" x14ac:dyDescent="0.25">
      <c r="A6015">
        <v>91</v>
      </c>
      <c r="B6015" s="93">
        <v>43595</v>
      </c>
      <c r="C6015">
        <v>5</v>
      </c>
      <c r="D6015" t="s">
        <v>98</v>
      </c>
      <c r="E6015">
        <v>2019</v>
      </c>
      <c r="F6015" t="s">
        <v>69</v>
      </c>
      <c r="G6015" t="s">
        <v>632</v>
      </c>
      <c r="H6015" t="s">
        <v>633</v>
      </c>
      <c r="I6015">
        <v>18.37</v>
      </c>
      <c r="J6015">
        <v>0</v>
      </c>
      <c r="K6015" t="s">
        <v>275</v>
      </c>
      <c r="L6015" t="s">
        <v>34</v>
      </c>
    </row>
    <row r="6016" spans="1:12" x14ac:dyDescent="0.25">
      <c r="A6016">
        <v>91</v>
      </c>
      <c r="B6016" s="93">
        <v>43595</v>
      </c>
      <c r="C6016">
        <v>5</v>
      </c>
      <c r="D6016" t="s">
        <v>98</v>
      </c>
      <c r="E6016">
        <v>2019</v>
      </c>
      <c r="F6016" t="s">
        <v>79</v>
      </c>
      <c r="G6016" t="s">
        <v>632</v>
      </c>
      <c r="H6016" t="s">
        <v>633</v>
      </c>
      <c r="I6016">
        <v>22.38</v>
      </c>
      <c r="J6016">
        <v>0</v>
      </c>
      <c r="K6016" t="s">
        <v>275</v>
      </c>
      <c r="L6016" t="s">
        <v>34</v>
      </c>
    </row>
    <row r="6017" spans="1:12" x14ac:dyDescent="0.25">
      <c r="A6017">
        <v>91</v>
      </c>
      <c r="B6017" s="93">
        <v>43595</v>
      </c>
      <c r="C6017">
        <v>5</v>
      </c>
      <c r="D6017" t="s">
        <v>98</v>
      </c>
      <c r="E6017">
        <v>2019</v>
      </c>
      <c r="F6017" t="s">
        <v>71</v>
      </c>
      <c r="G6017" t="s">
        <v>65</v>
      </c>
      <c r="H6017" t="s">
        <v>631</v>
      </c>
      <c r="I6017">
        <v>23.86</v>
      </c>
      <c r="J6017">
        <v>0</v>
      </c>
      <c r="K6017" t="s">
        <v>275</v>
      </c>
      <c r="L6017" t="s">
        <v>35</v>
      </c>
    </row>
    <row r="6018" spans="1:12" x14ac:dyDescent="0.25">
      <c r="A6018">
        <v>91</v>
      </c>
      <c r="B6018" s="93">
        <v>43595</v>
      </c>
      <c r="C6018">
        <v>5</v>
      </c>
      <c r="D6018" t="s">
        <v>98</v>
      </c>
      <c r="E6018">
        <v>2019</v>
      </c>
      <c r="F6018" t="s">
        <v>72</v>
      </c>
      <c r="G6018" t="s">
        <v>632</v>
      </c>
      <c r="H6018" t="s">
        <v>633</v>
      </c>
      <c r="I6018">
        <v>38.590000000000003</v>
      </c>
      <c r="J6018">
        <v>0</v>
      </c>
      <c r="K6018" t="s">
        <v>275</v>
      </c>
      <c r="L6018" t="s">
        <v>34</v>
      </c>
    </row>
    <row r="6019" spans="1:12" x14ac:dyDescent="0.25">
      <c r="A6019">
        <v>91</v>
      </c>
      <c r="B6019" s="93">
        <v>43595</v>
      </c>
      <c r="C6019">
        <v>5</v>
      </c>
      <c r="D6019" t="s">
        <v>98</v>
      </c>
      <c r="E6019">
        <v>2019</v>
      </c>
      <c r="F6019" t="s">
        <v>76</v>
      </c>
      <c r="G6019" t="s">
        <v>64</v>
      </c>
      <c r="H6019" t="s">
        <v>631</v>
      </c>
      <c r="I6019">
        <v>66</v>
      </c>
      <c r="J6019">
        <v>0</v>
      </c>
      <c r="K6019" t="s">
        <v>275</v>
      </c>
      <c r="L6019" t="s">
        <v>64</v>
      </c>
    </row>
    <row r="6020" spans="1:12" x14ac:dyDescent="0.25">
      <c r="A6020">
        <v>91</v>
      </c>
      <c r="B6020" s="93">
        <v>43595</v>
      </c>
      <c r="C6020">
        <v>5</v>
      </c>
      <c r="D6020" t="s">
        <v>98</v>
      </c>
      <c r="E6020">
        <v>2019</v>
      </c>
      <c r="F6020" t="s">
        <v>71</v>
      </c>
      <c r="G6020" t="s">
        <v>64</v>
      </c>
      <c r="H6020" t="s">
        <v>631</v>
      </c>
      <c r="I6020">
        <v>81.73</v>
      </c>
      <c r="J6020">
        <v>0</v>
      </c>
      <c r="K6020" t="s">
        <v>275</v>
      </c>
      <c r="L6020" t="s">
        <v>64</v>
      </c>
    </row>
    <row r="6021" spans="1:12" x14ac:dyDescent="0.25">
      <c r="A6021">
        <v>91</v>
      </c>
      <c r="B6021" s="93">
        <v>43595</v>
      </c>
      <c r="C6021">
        <v>5</v>
      </c>
      <c r="D6021" t="s">
        <v>98</v>
      </c>
      <c r="E6021">
        <v>2019</v>
      </c>
      <c r="F6021" t="s">
        <v>83</v>
      </c>
      <c r="G6021" t="s">
        <v>58</v>
      </c>
      <c r="H6021" t="s">
        <v>631</v>
      </c>
      <c r="I6021">
        <v>91.6</v>
      </c>
      <c r="J6021">
        <v>0</v>
      </c>
      <c r="K6021" t="s">
        <v>275</v>
      </c>
      <c r="L6021" t="s">
        <v>222</v>
      </c>
    </row>
    <row r="6022" spans="1:12" x14ac:dyDescent="0.25">
      <c r="A6022">
        <v>91</v>
      </c>
      <c r="B6022" s="93">
        <v>43595</v>
      </c>
      <c r="C6022">
        <v>5</v>
      </c>
      <c r="D6022" t="s">
        <v>98</v>
      </c>
      <c r="E6022">
        <v>2019</v>
      </c>
      <c r="F6022" t="s">
        <v>369</v>
      </c>
      <c r="G6022" t="s">
        <v>632</v>
      </c>
      <c r="H6022" t="s">
        <v>633</v>
      </c>
      <c r="I6022">
        <v>344.62</v>
      </c>
      <c r="J6022">
        <v>0</v>
      </c>
      <c r="K6022" t="s">
        <v>275</v>
      </c>
      <c r="L6022" t="s">
        <v>34</v>
      </c>
    </row>
    <row r="6023" spans="1:12" x14ac:dyDescent="0.25">
      <c r="A6023">
        <v>91</v>
      </c>
      <c r="B6023" s="93">
        <v>43595</v>
      </c>
      <c r="C6023">
        <v>5</v>
      </c>
      <c r="D6023" t="s">
        <v>98</v>
      </c>
      <c r="E6023">
        <v>2019</v>
      </c>
      <c r="F6023" t="s">
        <v>80</v>
      </c>
      <c r="G6023" t="s">
        <v>632</v>
      </c>
      <c r="H6023" t="s">
        <v>633</v>
      </c>
      <c r="I6023">
        <v>542.38</v>
      </c>
      <c r="J6023">
        <v>0</v>
      </c>
      <c r="K6023" t="s">
        <v>275</v>
      </c>
      <c r="L6023" t="s">
        <v>34</v>
      </c>
    </row>
    <row r="6024" spans="1:12" x14ac:dyDescent="0.25">
      <c r="A6024">
        <v>91</v>
      </c>
      <c r="B6024" s="93">
        <v>43595</v>
      </c>
      <c r="C6024">
        <v>5</v>
      </c>
      <c r="D6024" t="s">
        <v>98</v>
      </c>
      <c r="E6024">
        <v>2019</v>
      </c>
      <c r="F6024" t="s">
        <v>78</v>
      </c>
      <c r="G6024" t="s">
        <v>58</v>
      </c>
      <c r="H6024" t="s">
        <v>631</v>
      </c>
      <c r="I6024">
        <v>728.97</v>
      </c>
      <c r="J6024">
        <v>0</v>
      </c>
      <c r="K6024" t="s">
        <v>275</v>
      </c>
      <c r="L6024" t="s">
        <v>222</v>
      </c>
    </row>
    <row r="6025" spans="1:12" x14ac:dyDescent="0.25">
      <c r="A6025">
        <v>91</v>
      </c>
      <c r="B6025" s="93">
        <v>43595</v>
      </c>
      <c r="C6025">
        <v>5</v>
      </c>
      <c r="D6025" t="s">
        <v>98</v>
      </c>
      <c r="E6025">
        <v>2019</v>
      </c>
      <c r="F6025" t="s">
        <v>68</v>
      </c>
      <c r="G6025" t="s">
        <v>632</v>
      </c>
      <c r="H6025" t="s">
        <v>633</v>
      </c>
      <c r="I6025">
        <v>1065.6300000000001</v>
      </c>
      <c r="J6025">
        <v>0</v>
      </c>
      <c r="K6025" t="s">
        <v>275</v>
      </c>
      <c r="L6025" t="s">
        <v>34</v>
      </c>
    </row>
    <row r="6026" spans="1:12" x14ac:dyDescent="0.25">
      <c r="A6026">
        <v>91</v>
      </c>
      <c r="B6026" s="93">
        <v>43595</v>
      </c>
      <c r="C6026">
        <v>5</v>
      </c>
      <c r="D6026" t="s">
        <v>98</v>
      </c>
      <c r="E6026">
        <v>2019</v>
      </c>
      <c r="F6026" t="s">
        <v>76</v>
      </c>
      <c r="G6026" t="s">
        <v>632</v>
      </c>
      <c r="H6026" t="s">
        <v>633</v>
      </c>
      <c r="I6026">
        <v>1368.34</v>
      </c>
      <c r="J6026">
        <v>0</v>
      </c>
      <c r="K6026" t="s">
        <v>275</v>
      </c>
      <c r="L6026" t="s">
        <v>34</v>
      </c>
    </row>
    <row r="6027" spans="1:12" x14ac:dyDescent="0.25">
      <c r="A6027">
        <v>91</v>
      </c>
      <c r="B6027" s="93">
        <v>43595</v>
      </c>
      <c r="C6027">
        <v>5</v>
      </c>
      <c r="D6027" t="s">
        <v>98</v>
      </c>
      <c r="E6027">
        <v>2019</v>
      </c>
      <c r="F6027" t="s">
        <v>71</v>
      </c>
      <c r="G6027" t="s">
        <v>632</v>
      </c>
      <c r="H6027" t="s">
        <v>633</v>
      </c>
      <c r="I6027">
        <v>2309.17</v>
      </c>
      <c r="J6027">
        <v>0</v>
      </c>
      <c r="K6027" t="s">
        <v>275</v>
      </c>
      <c r="L6027" t="s">
        <v>34</v>
      </c>
    </row>
    <row r="6028" spans="1:12" x14ac:dyDescent="0.25">
      <c r="A6028">
        <v>91</v>
      </c>
      <c r="B6028" s="93">
        <v>43595</v>
      </c>
      <c r="C6028">
        <v>5</v>
      </c>
      <c r="D6028" t="s">
        <v>98</v>
      </c>
      <c r="E6028">
        <v>2019</v>
      </c>
      <c r="F6028" t="s">
        <v>75</v>
      </c>
      <c r="G6028" t="s">
        <v>632</v>
      </c>
      <c r="H6028" t="s">
        <v>633</v>
      </c>
      <c r="I6028">
        <v>2484.4899999999998</v>
      </c>
      <c r="J6028">
        <v>0</v>
      </c>
      <c r="K6028" t="s">
        <v>275</v>
      </c>
      <c r="L6028" t="s">
        <v>34</v>
      </c>
    </row>
    <row r="6029" spans="1:12" x14ac:dyDescent="0.25">
      <c r="A6029">
        <v>91</v>
      </c>
      <c r="B6029" s="93">
        <v>43598</v>
      </c>
      <c r="C6029">
        <v>5</v>
      </c>
      <c r="D6029" t="s">
        <v>98</v>
      </c>
      <c r="E6029">
        <v>2019</v>
      </c>
      <c r="F6029" t="s">
        <v>69</v>
      </c>
      <c r="G6029" t="s">
        <v>65</v>
      </c>
      <c r="H6029" t="s">
        <v>634</v>
      </c>
      <c r="I6029">
        <v>11</v>
      </c>
      <c r="J6029">
        <v>0</v>
      </c>
      <c r="K6029" t="s">
        <v>275</v>
      </c>
      <c r="L6029" t="s">
        <v>35</v>
      </c>
    </row>
    <row r="6030" spans="1:12" x14ac:dyDescent="0.25">
      <c r="A6030">
        <v>91</v>
      </c>
      <c r="B6030" s="93">
        <v>43598</v>
      </c>
      <c r="C6030">
        <v>5</v>
      </c>
      <c r="D6030" t="s">
        <v>98</v>
      </c>
      <c r="E6030">
        <v>2019</v>
      </c>
      <c r="F6030" t="s">
        <v>75</v>
      </c>
      <c r="G6030" t="s">
        <v>67</v>
      </c>
      <c r="H6030" t="s">
        <v>634</v>
      </c>
      <c r="I6030">
        <v>50</v>
      </c>
      <c r="J6030">
        <v>0</v>
      </c>
      <c r="K6030" t="s">
        <v>275</v>
      </c>
      <c r="L6030" t="s">
        <v>266</v>
      </c>
    </row>
    <row r="6031" spans="1:12" x14ac:dyDescent="0.25">
      <c r="A6031">
        <v>91</v>
      </c>
      <c r="B6031" s="93">
        <v>43598</v>
      </c>
      <c r="C6031">
        <v>5</v>
      </c>
      <c r="D6031" t="s">
        <v>98</v>
      </c>
      <c r="E6031">
        <v>2019</v>
      </c>
      <c r="F6031" t="s">
        <v>75</v>
      </c>
      <c r="G6031" t="s">
        <v>58</v>
      </c>
      <c r="H6031" t="s">
        <v>634</v>
      </c>
      <c r="I6031">
        <v>64.650000000000006</v>
      </c>
      <c r="J6031">
        <v>0</v>
      </c>
      <c r="K6031" t="s">
        <v>275</v>
      </c>
      <c r="L6031" t="s">
        <v>222</v>
      </c>
    </row>
    <row r="6032" spans="1:12" x14ac:dyDescent="0.25">
      <c r="A6032">
        <v>91</v>
      </c>
      <c r="B6032" s="93">
        <v>43599</v>
      </c>
      <c r="C6032">
        <v>5</v>
      </c>
      <c r="D6032" t="s">
        <v>98</v>
      </c>
      <c r="E6032">
        <v>2019</v>
      </c>
      <c r="F6032" t="s">
        <v>69</v>
      </c>
      <c r="G6032" t="s">
        <v>65</v>
      </c>
      <c r="H6032" t="s">
        <v>635</v>
      </c>
      <c r="I6032">
        <v>17.68</v>
      </c>
      <c r="J6032">
        <v>0</v>
      </c>
      <c r="K6032" t="s">
        <v>275</v>
      </c>
      <c r="L6032" t="s">
        <v>35</v>
      </c>
    </row>
    <row r="6033" spans="1:12" x14ac:dyDescent="0.25">
      <c r="A6033">
        <v>91</v>
      </c>
      <c r="B6033" s="93">
        <v>43599</v>
      </c>
      <c r="C6033">
        <v>5</v>
      </c>
      <c r="D6033" t="s">
        <v>98</v>
      </c>
      <c r="E6033">
        <v>2019</v>
      </c>
      <c r="F6033" t="s">
        <v>72</v>
      </c>
      <c r="G6033" t="s">
        <v>65</v>
      </c>
      <c r="H6033" t="s">
        <v>635</v>
      </c>
      <c r="I6033">
        <v>25</v>
      </c>
      <c r="J6033">
        <v>0</v>
      </c>
      <c r="K6033" t="s">
        <v>275</v>
      </c>
      <c r="L6033" t="s">
        <v>35</v>
      </c>
    </row>
    <row r="6034" spans="1:12" x14ac:dyDescent="0.25">
      <c r="A6034">
        <v>91</v>
      </c>
      <c r="B6034" s="93">
        <v>43600</v>
      </c>
      <c r="C6034">
        <v>5</v>
      </c>
      <c r="D6034" t="s">
        <v>98</v>
      </c>
      <c r="E6034">
        <v>2019</v>
      </c>
      <c r="F6034" t="s">
        <v>69</v>
      </c>
      <c r="G6034" t="s">
        <v>36</v>
      </c>
      <c r="H6034" t="s">
        <v>636</v>
      </c>
      <c r="I6034">
        <v>10</v>
      </c>
      <c r="J6034">
        <v>0</v>
      </c>
      <c r="K6034" t="s">
        <v>275</v>
      </c>
      <c r="L6034" t="s">
        <v>222</v>
      </c>
    </row>
    <row r="6035" spans="1:12" x14ac:dyDescent="0.25">
      <c r="A6035">
        <v>91</v>
      </c>
      <c r="B6035" s="93">
        <v>43600</v>
      </c>
      <c r="C6035">
        <v>5</v>
      </c>
      <c r="D6035" t="s">
        <v>98</v>
      </c>
      <c r="E6035">
        <v>2019</v>
      </c>
      <c r="F6035" t="s">
        <v>78</v>
      </c>
      <c r="G6035" t="s">
        <v>65</v>
      </c>
      <c r="H6035" t="s">
        <v>636</v>
      </c>
      <c r="I6035">
        <v>10.7</v>
      </c>
      <c r="J6035">
        <v>0</v>
      </c>
      <c r="K6035" t="s">
        <v>275</v>
      </c>
      <c r="L6035" t="s">
        <v>35</v>
      </c>
    </row>
    <row r="6036" spans="1:12" x14ac:dyDescent="0.25">
      <c r="A6036">
        <v>91</v>
      </c>
      <c r="B6036" s="93">
        <v>43600</v>
      </c>
      <c r="C6036">
        <v>5</v>
      </c>
      <c r="D6036" t="s">
        <v>98</v>
      </c>
      <c r="E6036">
        <v>2019</v>
      </c>
      <c r="F6036" t="s">
        <v>75</v>
      </c>
      <c r="G6036" t="s">
        <v>63</v>
      </c>
      <c r="H6036" t="s">
        <v>636</v>
      </c>
      <c r="I6036">
        <v>22.86</v>
      </c>
      <c r="J6036">
        <v>0</v>
      </c>
      <c r="K6036" t="s">
        <v>275</v>
      </c>
      <c r="L6036" t="s">
        <v>64</v>
      </c>
    </row>
    <row r="6037" spans="1:12" x14ac:dyDescent="0.25">
      <c r="A6037">
        <v>91</v>
      </c>
      <c r="B6037" s="93">
        <v>43600</v>
      </c>
      <c r="C6037">
        <v>5</v>
      </c>
      <c r="D6037" t="s">
        <v>98</v>
      </c>
      <c r="E6037">
        <v>2019</v>
      </c>
      <c r="F6037" t="s">
        <v>82</v>
      </c>
      <c r="G6037" t="s">
        <v>65</v>
      </c>
      <c r="H6037" t="s">
        <v>636</v>
      </c>
      <c r="I6037">
        <v>127.12</v>
      </c>
      <c r="J6037">
        <v>0</v>
      </c>
      <c r="K6037" t="s">
        <v>275</v>
      </c>
      <c r="L6037" t="s">
        <v>35</v>
      </c>
    </row>
    <row r="6038" spans="1:12" x14ac:dyDescent="0.25">
      <c r="A6038">
        <v>91</v>
      </c>
      <c r="B6038" s="93">
        <v>43600</v>
      </c>
      <c r="C6038">
        <v>5</v>
      </c>
      <c r="D6038" t="s">
        <v>98</v>
      </c>
      <c r="E6038">
        <v>2019</v>
      </c>
      <c r="F6038" t="s">
        <v>107</v>
      </c>
      <c r="G6038" t="s">
        <v>36</v>
      </c>
      <c r="H6038" t="s">
        <v>636</v>
      </c>
      <c r="I6038">
        <v>138.59</v>
      </c>
      <c r="J6038">
        <v>0</v>
      </c>
      <c r="K6038" t="s">
        <v>275</v>
      </c>
      <c r="L6038" t="s">
        <v>222</v>
      </c>
    </row>
    <row r="6039" spans="1:12" x14ac:dyDescent="0.25">
      <c r="A6039">
        <v>91</v>
      </c>
      <c r="B6039" s="93">
        <v>43600</v>
      </c>
      <c r="C6039">
        <v>5</v>
      </c>
      <c r="D6039" t="s">
        <v>98</v>
      </c>
      <c r="E6039">
        <v>2019</v>
      </c>
      <c r="F6039" t="s">
        <v>311</v>
      </c>
      <c r="G6039" t="s">
        <v>65</v>
      </c>
      <c r="H6039" t="s">
        <v>636</v>
      </c>
      <c r="I6039">
        <v>258.66000000000003</v>
      </c>
      <c r="J6039">
        <v>0</v>
      </c>
      <c r="K6039" t="s">
        <v>275</v>
      </c>
      <c r="L6039" t="s">
        <v>35</v>
      </c>
    </row>
    <row r="6040" spans="1:12" x14ac:dyDescent="0.25">
      <c r="A6040">
        <v>91</v>
      </c>
      <c r="B6040" s="93">
        <v>43600</v>
      </c>
      <c r="C6040">
        <v>5</v>
      </c>
      <c r="D6040" t="s">
        <v>98</v>
      </c>
      <c r="E6040">
        <v>2019</v>
      </c>
      <c r="F6040" t="s">
        <v>78</v>
      </c>
      <c r="G6040" t="s">
        <v>67</v>
      </c>
      <c r="H6040" t="s">
        <v>636</v>
      </c>
      <c r="I6040">
        <v>281.52999999999997</v>
      </c>
      <c r="J6040">
        <v>0</v>
      </c>
      <c r="K6040" t="s">
        <v>275</v>
      </c>
      <c r="L6040" t="s">
        <v>266</v>
      </c>
    </row>
    <row r="6041" spans="1:12" x14ac:dyDescent="0.25">
      <c r="A6041">
        <v>91</v>
      </c>
      <c r="B6041" s="93">
        <v>43601</v>
      </c>
      <c r="C6041">
        <v>5</v>
      </c>
      <c r="D6041" t="s">
        <v>98</v>
      </c>
      <c r="E6041">
        <v>2019</v>
      </c>
      <c r="F6041" t="s">
        <v>71</v>
      </c>
      <c r="G6041" t="s">
        <v>65</v>
      </c>
      <c r="H6041" t="s">
        <v>637</v>
      </c>
      <c r="I6041">
        <v>21.05</v>
      </c>
      <c r="J6041">
        <v>0</v>
      </c>
      <c r="K6041" t="s">
        <v>275</v>
      </c>
      <c r="L6041" t="s">
        <v>35</v>
      </c>
    </row>
    <row r="6042" spans="1:12" x14ac:dyDescent="0.25">
      <c r="A6042">
        <v>91</v>
      </c>
      <c r="B6042" s="93">
        <v>43601</v>
      </c>
      <c r="C6042">
        <v>5</v>
      </c>
      <c r="D6042" t="s">
        <v>98</v>
      </c>
      <c r="E6042">
        <v>2019</v>
      </c>
      <c r="F6042" t="s">
        <v>77</v>
      </c>
      <c r="G6042" t="s">
        <v>64</v>
      </c>
      <c r="H6042" t="s">
        <v>637</v>
      </c>
      <c r="I6042">
        <v>40</v>
      </c>
      <c r="J6042">
        <v>0</v>
      </c>
      <c r="K6042" t="s">
        <v>275</v>
      </c>
      <c r="L6042" t="s">
        <v>64</v>
      </c>
    </row>
    <row r="6043" spans="1:12" x14ac:dyDescent="0.25">
      <c r="A6043">
        <v>91</v>
      </c>
      <c r="B6043" s="93">
        <v>43601</v>
      </c>
      <c r="C6043">
        <v>5</v>
      </c>
      <c r="D6043" t="s">
        <v>98</v>
      </c>
      <c r="E6043">
        <v>2019</v>
      </c>
      <c r="F6043" t="s">
        <v>74</v>
      </c>
      <c r="G6043" t="s">
        <v>65</v>
      </c>
      <c r="H6043" t="s">
        <v>637</v>
      </c>
      <c r="I6043">
        <v>50</v>
      </c>
      <c r="J6043">
        <v>0</v>
      </c>
      <c r="K6043" t="s">
        <v>275</v>
      </c>
      <c r="L6043" t="s">
        <v>35</v>
      </c>
    </row>
    <row r="6044" spans="1:12" x14ac:dyDescent="0.25">
      <c r="A6044">
        <v>91</v>
      </c>
      <c r="B6044" s="93">
        <v>43601</v>
      </c>
      <c r="C6044">
        <v>5</v>
      </c>
      <c r="D6044" t="s">
        <v>98</v>
      </c>
      <c r="E6044">
        <v>2019</v>
      </c>
      <c r="F6044" t="s">
        <v>107</v>
      </c>
      <c r="G6044" t="s">
        <v>36</v>
      </c>
      <c r="H6044" t="s">
        <v>637</v>
      </c>
      <c r="I6044">
        <v>159.80000000000001</v>
      </c>
      <c r="J6044">
        <v>0</v>
      </c>
      <c r="K6044" t="s">
        <v>275</v>
      </c>
      <c r="L6044" t="s">
        <v>222</v>
      </c>
    </row>
    <row r="6045" spans="1:12" x14ac:dyDescent="0.25">
      <c r="A6045">
        <v>91</v>
      </c>
      <c r="B6045" s="93">
        <v>43601</v>
      </c>
      <c r="C6045">
        <v>5</v>
      </c>
      <c r="D6045" t="s">
        <v>98</v>
      </c>
      <c r="E6045">
        <v>2019</v>
      </c>
      <c r="F6045" t="s">
        <v>83</v>
      </c>
      <c r="G6045" t="s">
        <v>66</v>
      </c>
      <c r="H6045" t="s">
        <v>637</v>
      </c>
      <c r="I6045">
        <v>0</v>
      </c>
      <c r="J6045">
        <v>0.6</v>
      </c>
      <c r="K6045" t="s">
        <v>275</v>
      </c>
      <c r="L6045" t="s">
        <v>35</v>
      </c>
    </row>
    <row r="6046" spans="1:12" x14ac:dyDescent="0.25">
      <c r="A6046">
        <v>91</v>
      </c>
      <c r="B6046" s="93">
        <v>43601</v>
      </c>
      <c r="C6046">
        <v>5</v>
      </c>
      <c r="D6046" t="s">
        <v>98</v>
      </c>
      <c r="E6046">
        <v>2019</v>
      </c>
      <c r="F6046" t="s">
        <v>86</v>
      </c>
      <c r="G6046" t="s">
        <v>66</v>
      </c>
      <c r="H6046" t="s">
        <v>637</v>
      </c>
      <c r="I6046">
        <v>0</v>
      </c>
      <c r="J6046">
        <v>23</v>
      </c>
      <c r="K6046" t="s">
        <v>275</v>
      </c>
      <c r="L6046" t="s">
        <v>35</v>
      </c>
    </row>
    <row r="6047" spans="1:12" x14ac:dyDescent="0.25">
      <c r="A6047">
        <v>91</v>
      </c>
      <c r="B6047" s="93">
        <v>43601</v>
      </c>
      <c r="C6047">
        <v>5</v>
      </c>
      <c r="D6047" t="s">
        <v>98</v>
      </c>
      <c r="E6047">
        <v>2019</v>
      </c>
      <c r="F6047" t="s">
        <v>85</v>
      </c>
      <c r="G6047" t="s">
        <v>66</v>
      </c>
      <c r="H6047" t="s">
        <v>637</v>
      </c>
      <c r="I6047">
        <v>0</v>
      </c>
      <c r="J6047">
        <v>92.1</v>
      </c>
      <c r="K6047" t="s">
        <v>275</v>
      </c>
      <c r="L6047" t="s">
        <v>35</v>
      </c>
    </row>
    <row r="6048" spans="1:12" x14ac:dyDescent="0.25">
      <c r="A6048">
        <v>91</v>
      </c>
      <c r="B6048" s="93">
        <v>43601</v>
      </c>
      <c r="C6048">
        <v>5</v>
      </c>
      <c r="D6048" t="s">
        <v>98</v>
      </c>
      <c r="E6048">
        <v>2019</v>
      </c>
      <c r="F6048" t="s">
        <v>69</v>
      </c>
      <c r="G6048" t="s">
        <v>66</v>
      </c>
      <c r="H6048" t="s">
        <v>637</v>
      </c>
      <c r="I6048">
        <v>0</v>
      </c>
      <c r="J6048">
        <v>191.9</v>
      </c>
      <c r="K6048" t="s">
        <v>275</v>
      </c>
      <c r="L6048" t="s">
        <v>35</v>
      </c>
    </row>
    <row r="6049" spans="1:12" x14ac:dyDescent="0.25">
      <c r="A6049">
        <v>91</v>
      </c>
      <c r="B6049" s="93">
        <v>43601</v>
      </c>
      <c r="C6049">
        <v>5</v>
      </c>
      <c r="D6049" t="s">
        <v>98</v>
      </c>
      <c r="E6049">
        <v>2019</v>
      </c>
      <c r="F6049" t="s">
        <v>78</v>
      </c>
      <c r="G6049" t="s">
        <v>66</v>
      </c>
      <c r="H6049" t="s">
        <v>637</v>
      </c>
      <c r="I6049">
        <v>0</v>
      </c>
      <c r="J6049">
        <v>342.3</v>
      </c>
      <c r="K6049" t="s">
        <v>275</v>
      </c>
      <c r="L6049" t="s">
        <v>35</v>
      </c>
    </row>
    <row r="6050" spans="1:12" x14ac:dyDescent="0.25">
      <c r="A6050">
        <v>91</v>
      </c>
      <c r="B6050" s="93">
        <v>43601</v>
      </c>
      <c r="C6050">
        <v>5</v>
      </c>
      <c r="D6050" t="s">
        <v>98</v>
      </c>
      <c r="E6050">
        <v>2019</v>
      </c>
      <c r="F6050" t="s">
        <v>68</v>
      </c>
      <c r="G6050" t="s">
        <v>66</v>
      </c>
      <c r="H6050" t="s">
        <v>637</v>
      </c>
      <c r="I6050">
        <v>0</v>
      </c>
      <c r="J6050">
        <v>614.4</v>
      </c>
      <c r="K6050" t="s">
        <v>275</v>
      </c>
      <c r="L6050" t="s">
        <v>35</v>
      </c>
    </row>
    <row r="6051" spans="1:12" x14ac:dyDescent="0.25">
      <c r="A6051">
        <v>91</v>
      </c>
      <c r="B6051" s="93">
        <v>43602</v>
      </c>
      <c r="C6051">
        <v>5</v>
      </c>
      <c r="D6051" t="s">
        <v>98</v>
      </c>
      <c r="E6051">
        <v>2019</v>
      </c>
      <c r="F6051" t="s">
        <v>83</v>
      </c>
      <c r="G6051" t="s">
        <v>66</v>
      </c>
      <c r="H6051" t="s">
        <v>638</v>
      </c>
      <c r="I6051">
        <v>1.2</v>
      </c>
      <c r="J6051">
        <v>0</v>
      </c>
      <c r="K6051" t="s">
        <v>275</v>
      </c>
      <c r="L6051" t="s">
        <v>35</v>
      </c>
    </row>
    <row r="6052" spans="1:12" x14ac:dyDescent="0.25">
      <c r="A6052">
        <v>91</v>
      </c>
      <c r="B6052" s="93">
        <v>43602</v>
      </c>
      <c r="C6052">
        <v>5</v>
      </c>
      <c r="D6052" t="s">
        <v>98</v>
      </c>
      <c r="E6052">
        <v>2019</v>
      </c>
      <c r="F6052" t="s">
        <v>68</v>
      </c>
      <c r="G6052" t="s">
        <v>627</v>
      </c>
      <c r="H6052" t="s">
        <v>639</v>
      </c>
      <c r="I6052">
        <v>2.27</v>
      </c>
      <c r="J6052">
        <v>0</v>
      </c>
      <c r="K6052" t="s">
        <v>275</v>
      </c>
      <c r="L6052" t="s">
        <v>34</v>
      </c>
    </row>
    <row r="6053" spans="1:12" x14ac:dyDescent="0.25">
      <c r="A6053">
        <v>91</v>
      </c>
      <c r="B6053" s="93">
        <v>43602</v>
      </c>
      <c r="C6053">
        <v>5</v>
      </c>
      <c r="D6053" t="s">
        <v>98</v>
      </c>
      <c r="E6053">
        <v>2019</v>
      </c>
      <c r="F6053" t="s">
        <v>69</v>
      </c>
      <c r="G6053" t="s">
        <v>65</v>
      </c>
      <c r="H6053" t="s">
        <v>638</v>
      </c>
      <c r="I6053">
        <v>20.22</v>
      </c>
      <c r="J6053">
        <v>0</v>
      </c>
      <c r="K6053" t="s">
        <v>275</v>
      </c>
      <c r="L6053" t="s">
        <v>35</v>
      </c>
    </row>
    <row r="6054" spans="1:12" x14ac:dyDescent="0.25">
      <c r="A6054">
        <v>91</v>
      </c>
      <c r="B6054" s="93">
        <v>43602</v>
      </c>
      <c r="C6054">
        <v>5</v>
      </c>
      <c r="D6054" t="s">
        <v>98</v>
      </c>
      <c r="E6054">
        <v>2019</v>
      </c>
      <c r="F6054" t="s">
        <v>75</v>
      </c>
      <c r="G6054" t="s">
        <v>65</v>
      </c>
      <c r="H6054" t="s">
        <v>638</v>
      </c>
      <c r="I6054">
        <v>24</v>
      </c>
      <c r="J6054">
        <v>0</v>
      </c>
      <c r="K6054" t="s">
        <v>275</v>
      </c>
      <c r="L6054" t="s">
        <v>35</v>
      </c>
    </row>
    <row r="6055" spans="1:12" x14ac:dyDescent="0.25">
      <c r="A6055">
        <v>91</v>
      </c>
      <c r="B6055" s="93">
        <v>43602</v>
      </c>
      <c r="C6055">
        <v>5</v>
      </c>
      <c r="D6055" t="s">
        <v>98</v>
      </c>
      <c r="E6055">
        <v>2019</v>
      </c>
      <c r="F6055" t="s">
        <v>80</v>
      </c>
      <c r="G6055" t="s">
        <v>65</v>
      </c>
      <c r="H6055" t="s">
        <v>638</v>
      </c>
      <c r="I6055">
        <v>24</v>
      </c>
      <c r="J6055">
        <v>0</v>
      </c>
      <c r="K6055" t="s">
        <v>275</v>
      </c>
      <c r="L6055" t="s">
        <v>35</v>
      </c>
    </row>
    <row r="6056" spans="1:12" x14ac:dyDescent="0.25">
      <c r="A6056">
        <v>91</v>
      </c>
      <c r="B6056" s="93">
        <v>43602</v>
      </c>
      <c r="C6056">
        <v>5</v>
      </c>
      <c r="D6056" t="s">
        <v>98</v>
      </c>
      <c r="E6056">
        <v>2019</v>
      </c>
      <c r="F6056" t="s">
        <v>77</v>
      </c>
      <c r="G6056" t="s">
        <v>35</v>
      </c>
      <c r="H6056" t="s">
        <v>638</v>
      </c>
      <c r="I6056">
        <v>26.78</v>
      </c>
      <c r="J6056">
        <v>0</v>
      </c>
      <c r="K6056" t="s">
        <v>275</v>
      </c>
      <c r="L6056" t="s">
        <v>35</v>
      </c>
    </row>
    <row r="6057" spans="1:12" x14ac:dyDescent="0.25">
      <c r="A6057">
        <v>91</v>
      </c>
      <c r="B6057" s="93">
        <v>43602</v>
      </c>
      <c r="C6057">
        <v>5</v>
      </c>
      <c r="D6057" t="s">
        <v>98</v>
      </c>
      <c r="E6057">
        <v>2019</v>
      </c>
      <c r="F6057" t="s">
        <v>86</v>
      </c>
      <c r="G6057" t="s">
        <v>66</v>
      </c>
      <c r="H6057" t="s">
        <v>638</v>
      </c>
      <c r="I6057">
        <v>46</v>
      </c>
      <c r="J6057">
        <v>0</v>
      </c>
      <c r="K6057" t="s">
        <v>275</v>
      </c>
      <c r="L6057" t="s">
        <v>35</v>
      </c>
    </row>
    <row r="6058" spans="1:12" x14ac:dyDescent="0.25">
      <c r="A6058">
        <v>91</v>
      </c>
      <c r="B6058" s="93">
        <v>43602</v>
      </c>
      <c r="C6058">
        <v>5</v>
      </c>
      <c r="D6058" t="s">
        <v>98</v>
      </c>
      <c r="E6058">
        <v>2019</v>
      </c>
      <c r="F6058" t="s">
        <v>79</v>
      </c>
      <c r="G6058" t="s">
        <v>65</v>
      </c>
      <c r="H6058" t="s">
        <v>638</v>
      </c>
      <c r="I6058">
        <v>47.45</v>
      </c>
      <c r="J6058">
        <v>0</v>
      </c>
      <c r="K6058" t="s">
        <v>275</v>
      </c>
      <c r="L6058" t="s">
        <v>35</v>
      </c>
    </row>
    <row r="6059" spans="1:12" x14ac:dyDescent="0.25">
      <c r="A6059">
        <v>91</v>
      </c>
      <c r="B6059" s="93">
        <v>43602</v>
      </c>
      <c r="C6059">
        <v>5</v>
      </c>
      <c r="D6059" t="s">
        <v>98</v>
      </c>
      <c r="E6059">
        <v>2019</v>
      </c>
      <c r="F6059" t="s">
        <v>72</v>
      </c>
      <c r="G6059" t="s">
        <v>65</v>
      </c>
      <c r="H6059" t="s">
        <v>638</v>
      </c>
      <c r="I6059">
        <v>63.2</v>
      </c>
      <c r="J6059">
        <v>0</v>
      </c>
      <c r="K6059" t="s">
        <v>275</v>
      </c>
      <c r="L6059" t="s">
        <v>35</v>
      </c>
    </row>
    <row r="6060" spans="1:12" x14ac:dyDescent="0.25">
      <c r="A6060">
        <v>91</v>
      </c>
      <c r="B6060" s="93">
        <v>43602</v>
      </c>
      <c r="C6060">
        <v>5</v>
      </c>
      <c r="D6060" t="s">
        <v>98</v>
      </c>
      <c r="E6060">
        <v>2019</v>
      </c>
      <c r="F6060" t="s">
        <v>86</v>
      </c>
      <c r="G6060" t="s">
        <v>36</v>
      </c>
      <c r="H6060" t="s">
        <v>638</v>
      </c>
      <c r="I6060">
        <v>74.099999999999994</v>
      </c>
      <c r="J6060">
        <v>0</v>
      </c>
      <c r="K6060" t="s">
        <v>275</v>
      </c>
      <c r="L6060" t="s">
        <v>222</v>
      </c>
    </row>
    <row r="6061" spans="1:12" x14ac:dyDescent="0.25">
      <c r="A6061">
        <v>91</v>
      </c>
      <c r="B6061" s="93">
        <v>43602</v>
      </c>
      <c r="C6061">
        <v>5</v>
      </c>
      <c r="D6061" t="s">
        <v>98</v>
      </c>
      <c r="E6061">
        <v>2019</v>
      </c>
      <c r="F6061" t="s">
        <v>76</v>
      </c>
      <c r="G6061" t="s">
        <v>65</v>
      </c>
      <c r="H6061" t="s">
        <v>638</v>
      </c>
      <c r="I6061">
        <v>103.5</v>
      </c>
      <c r="J6061">
        <v>0</v>
      </c>
      <c r="K6061" t="s">
        <v>275</v>
      </c>
      <c r="L6061" t="s">
        <v>35</v>
      </c>
    </row>
    <row r="6062" spans="1:12" x14ac:dyDescent="0.25">
      <c r="A6062">
        <v>91</v>
      </c>
      <c r="B6062" s="93">
        <v>43602</v>
      </c>
      <c r="C6062">
        <v>5</v>
      </c>
      <c r="D6062" t="s">
        <v>98</v>
      </c>
      <c r="E6062">
        <v>2019</v>
      </c>
      <c r="F6062" t="s">
        <v>85</v>
      </c>
      <c r="G6062" t="s">
        <v>66</v>
      </c>
      <c r="H6062" t="s">
        <v>638</v>
      </c>
      <c r="I6062">
        <v>184.2</v>
      </c>
      <c r="J6062">
        <v>0</v>
      </c>
      <c r="K6062" t="s">
        <v>275</v>
      </c>
      <c r="L6062" t="s">
        <v>35</v>
      </c>
    </row>
    <row r="6063" spans="1:12" x14ac:dyDescent="0.25">
      <c r="A6063">
        <v>91</v>
      </c>
      <c r="B6063" s="93">
        <v>43602</v>
      </c>
      <c r="C6063">
        <v>5</v>
      </c>
      <c r="D6063" t="s">
        <v>98</v>
      </c>
      <c r="E6063">
        <v>2019</v>
      </c>
      <c r="F6063" t="s">
        <v>69</v>
      </c>
      <c r="G6063" t="s">
        <v>66</v>
      </c>
      <c r="H6063" t="s">
        <v>638</v>
      </c>
      <c r="I6063">
        <v>383.8</v>
      </c>
      <c r="J6063">
        <v>0</v>
      </c>
      <c r="K6063" t="s">
        <v>275</v>
      </c>
      <c r="L6063" t="s">
        <v>35</v>
      </c>
    </row>
    <row r="6064" spans="1:12" x14ac:dyDescent="0.25">
      <c r="A6064">
        <v>91</v>
      </c>
      <c r="B6064" s="93">
        <v>43602</v>
      </c>
      <c r="C6064">
        <v>5</v>
      </c>
      <c r="D6064" t="s">
        <v>98</v>
      </c>
      <c r="E6064">
        <v>2019</v>
      </c>
      <c r="F6064" t="s">
        <v>78</v>
      </c>
      <c r="G6064" t="s">
        <v>66</v>
      </c>
      <c r="H6064" t="s">
        <v>638</v>
      </c>
      <c r="I6064">
        <v>684.6</v>
      </c>
      <c r="J6064">
        <v>0</v>
      </c>
      <c r="K6064" t="s">
        <v>275</v>
      </c>
      <c r="L6064" t="s">
        <v>35</v>
      </c>
    </row>
    <row r="6065" spans="1:12" x14ac:dyDescent="0.25">
      <c r="A6065">
        <v>91</v>
      </c>
      <c r="B6065" s="93">
        <v>43602</v>
      </c>
      <c r="C6065">
        <v>5</v>
      </c>
      <c r="D6065" t="s">
        <v>98</v>
      </c>
      <c r="E6065">
        <v>2019</v>
      </c>
      <c r="F6065" t="s">
        <v>68</v>
      </c>
      <c r="G6065" t="s">
        <v>66</v>
      </c>
      <c r="H6065" t="s">
        <v>638</v>
      </c>
      <c r="I6065">
        <v>1228.8</v>
      </c>
      <c r="J6065">
        <v>0</v>
      </c>
      <c r="K6065" t="s">
        <v>275</v>
      </c>
      <c r="L6065" t="s">
        <v>35</v>
      </c>
    </row>
    <row r="6066" spans="1:12" x14ac:dyDescent="0.25">
      <c r="A6066">
        <v>91</v>
      </c>
      <c r="B6066" s="93">
        <v>43603</v>
      </c>
      <c r="C6066">
        <v>5</v>
      </c>
      <c r="D6066" t="s">
        <v>98</v>
      </c>
      <c r="E6066">
        <v>2019</v>
      </c>
      <c r="F6066" t="s">
        <v>167</v>
      </c>
      <c r="G6066" t="s">
        <v>36</v>
      </c>
      <c r="H6066" t="s">
        <v>640</v>
      </c>
      <c r="I6066">
        <v>12.5</v>
      </c>
      <c r="J6066">
        <v>0</v>
      </c>
      <c r="K6066" t="s">
        <v>275</v>
      </c>
      <c r="L6066" t="s">
        <v>222</v>
      </c>
    </row>
    <row r="6067" spans="1:12" x14ac:dyDescent="0.25">
      <c r="A6067">
        <v>91</v>
      </c>
      <c r="B6067" s="93">
        <v>43603</v>
      </c>
      <c r="C6067">
        <v>5</v>
      </c>
      <c r="D6067" t="s">
        <v>98</v>
      </c>
      <c r="E6067">
        <v>2019</v>
      </c>
      <c r="F6067" t="s">
        <v>76</v>
      </c>
      <c r="G6067" t="s">
        <v>65</v>
      </c>
      <c r="H6067" t="s">
        <v>640</v>
      </c>
      <c r="I6067">
        <v>25.2</v>
      </c>
      <c r="J6067">
        <v>0</v>
      </c>
      <c r="K6067" t="s">
        <v>275</v>
      </c>
      <c r="L6067" t="s">
        <v>35</v>
      </c>
    </row>
    <row r="6068" spans="1:12" x14ac:dyDescent="0.25">
      <c r="A6068">
        <v>91</v>
      </c>
      <c r="B6068" s="93">
        <v>43603</v>
      </c>
      <c r="C6068">
        <v>5</v>
      </c>
      <c r="D6068" t="s">
        <v>98</v>
      </c>
      <c r="E6068">
        <v>2019</v>
      </c>
      <c r="F6068" t="s">
        <v>75</v>
      </c>
      <c r="G6068" t="s">
        <v>64</v>
      </c>
      <c r="H6068" t="s">
        <v>640</v>
      </c>
      <c r="I6068">
        <v>65.75</v>
      </c>
      <c r="J6068">
        <v>0</v>
      </c>
      <c r="K6068" t="s">
        <v>275</v>
      </c>
      <c r="L6068" t="s">
        <v>64</v>
      </c>
    </row>
    <row r="6069" spans="1:12" x14ac:dyDescent="0.25">
      <c r="A6069">
        <v>91</v>
      </c>
      <c r="B6069" s="93">
        <v>43603</v>
      </c>
      <c r="C6069">
        <v>5</v>
      </c>
      <c r="D6069" t="s">
        <v>98</v>
      </c>
      <c r="E6069">
        <v>2019</v>
      </c>
      <c r="F6069" t="s">
        <v>378</v>
      </c>
      <c r="G6069" t="s">
        <v>64</v>
      </c>
      <c r="H6069" t="s">
        <v>640</v>
      </c>
      <c r="I6069">
        <v>526.63</v>
      </c>
      <c r="J6069">
        <v>0</v>
      </c>
      <c r="K6069" t="s">
        <v>275</v>
      </c>
      <c r="L6069" t="s">
        <v>64</v>
      </c>
    </row>
    <row r="6070" spans="1:12" x14ac:dyDescent="0.25">
      <c r="A6070">
        <v>91</v>
      </c>
      <c r="B6070" s="93">
        <v>43605</v>
      </c>
      <c r="C6070">
        <v>5</v>
      </c>
      <c r="D6070" t="s">
        <v>98</v>
      </c>
      <c r="E6070">
        <v>2019</v>
      </c>
      <c r="F6070" t="s">
        <v>72</v>
      </c>
      <c r="G6070" t="s">
        <v>66</v>
      </c>
      <c r="H6070" t="s">
        <v>641</v>
      </c>
      <c r="I6070">
        <v>0</v>
      </c>
      <c r="J6070">
        <v>9.1999999999999993</v>
      </c>
      <c r="K6070" t="s">
        <v>275</v>
      </c>
      <c r="L6070" t="s">
        <v>35</v>
      </c>
    </row>
    <row r="6071" spans="1:12" x14ac:dyDescent="0.25">
      <c r="A6071">
        <v>91</v>
      </c>
      <c r="B6071" s="93">
        <v>43606</v>
      </c>
      <c r="C6071">
        <v>5</v>
      </c>
      <c r="D6071" t="s">
        <v>98</v>
      </c>
      <c r="E6071">
        <v>2019</v>
      </c>
      <c r="F6071" t="s">
        <v>81</v>
      </c>
      <c r="G6071" t="s">
        <v>58</v>
      </c>
      <c r="H6071" t="s">
        <v>642</v>
      </c>
      <c r="I6071">
        <v>21.58</v>
      </c>
      <c r="J6071">
        <v>0</v>
      </c>
      <c r="K6071" t="s">
        <v>275</v>
      </c>
      <c r="L6071" t="s">
        <v>222</v>
      </c>
    </row>
    <row r="6072" spans="1:12" x14ac:dyDescent="0.25">
      <c r="A6072">
        <v>91</v>
      </c>
      <c r="B6072" s="93">
        <v>43606</v>
      </c>
      <c r="C6072">
        <v>5</v>
      </c>
      <c r="D6072" t="s">
        <v>98</v>
      </c>
      <c r="E6072">
        <v>2019</v>
      </c>
      <c r="F6072" t="s">
        <v>82</v>
      </c>
      <c r="G6072" t="s">
        <v>63</v>
      </c>
      <c r="H6072" t="s">
        <v>642</v>
      </c>
      <c r="I6072">
        <v>23.29</v>
      </c>
      <c r="J6072">
        <v>0</v>
      </c>
      <c r="K6072" t="s">
        <v>275</v>
      </c>
      <c r="L6072" t="s">
        <v>64</v>
      </c>
    </row>
    <row r="6073" spans="1:12" x14ac:dyDescent="0.25">
      <c r="A6073">
        <v>91</v>
      </c>
      <c r="B6073" s="93">
        <v>43606</v>
      </c>
      <c r="C6073">
        <v>5</v>
      </c>
      <c r="D6073" t="s">
        <v>98</v>
      </c>
      <c r="E6073">
        <v>2019</v>
      </c>
      <c r="F6073" t="s">
        <v>69</v>
      </c>
      <c r="G6073" t="s">
        <v>65</v>
      </c>
      <c r="H6073" t="s">
        <v>642</v>
      </c>
      <c r="I6073">
        <v>30.35</v>
      </c>
      <c r="J6073">
        <v>0</v>
      </c>
      <c r="K6073" t="s">
        <v>275</v>
      </c>
      <c r="L6073" t="s">
        <v>35</v>
      </c>
    </row>
    <row r="6074" spans="1:12" x14ac:dyDescent="0.25">
      <c r="A6074">
        <v>91</v>
      </c>
      <c r="B6074" s="93">
        <v>43606</v>
      </c>
      <c r="C6074">
        <v>5</v>
      </c>
      <c r="D6074" t="s">
        <v>98</v>
      </c>
      <c r="E6074">
        <v>2019</v>
      </c>
      <c r="F6074" t="s">
        <v>75</v>
      </c>
      <c r="G6074" t="s">
        <v>63</v>
      </c>
      <c r="H6074" t="s">
        <v>642</v>
      </c>
      <c r="I6074">
        <v>32.1</v>
      </c>
      <c r="J6074">
        <v>0</v>
      </c>
      <c r="K6074" t="s">
        <v>275</v>
      </c>
      <c r="L6074" t="s">
        <v>64</v>
      </c>
    </row>
    <row r="6075" spans="1:12" x14ac:dyDescent="0.25">
      <c r="A6075">
        <v>91</v>
      </c>
      <c r="B6075" s="93">
        <v>43606</v>
      </c>
      <c r="C6075">
        <v>5</v>
      </c>
      <c r="D6075" t="s">
        <v>98</v>
      </c>
      <c r="E6075">
        <v>2019</v>
      </c>
      <c r="F6075" t="s">
        <v>75</v>
      </c>
      <c r="G6075" t="s">
        <v>64</v>
      </c>
      <c r="H6075" t="s">
        <v>642</v>
      </c>
      <c r="I6075">
        <v>32.68</v>
      </c>
      <c r="J6075">
        <v>0</v>
      </c>
      <c r="K6075" t="s">
        <v>275</v>
      </c>
      <c r="L6075" t="s">
        <v>64</v>
      </c>
    </row>
    <row r="6076" spans="1:12" x14ac:dyDescent="0.25">
      <c r="A6076">
        <v>91</v>
      </c>
      <c r="B6076" s="93">
        <v>43606</v>
      </c>
      <c r="C6076">
        <v>5</v>
      </c>
      <c r="D6076" t="s">
        <v>98</v>
      </c>
      <c r="E6076">
        <v>2019</v>
      </c>
      <c r="F6076" t="s">
        <v>70</v>
      </c>
      <c r="G6076" t="s">
        <v>66</v>
      </c>
      <c r="H6076" t="s">
        <v>642</v>
      </c>
      <c r="I6076">
        <v>35</v>
      </c>
      <c r="J6076">
        <v>0</v>
      </c>
      <c r="K6076" t="s">
        <v>275</v>
      </c>
      <c r="L6076" t="s">
        <v>35</v>
      </c>
    </row>
    <row r="6077" spans="1:12" x14ac:dyDescent="0.25">
      <c r="A6077">
        <v>91</v>
      </c>
      <c r="B6077" s="93">
        <v>43606</v>
      </c>
      <c r="C6077">
        <v>5</v>
      </c>
      <c r="D6077" t="s">
        <v>98</v>
      </c>
      <c r="E6077">
        <v>2019</v>
      </c>
      <c r="F6077" t="s">
        <v>71</v>
      </c>
      <c r="G6077" t="s">
        <v>65</v>
      </c>
      <c r="H6077" t="s">
        <v>642</v>
      </c>
      <c r="I6077">
        <v>55</v>
      </c>
      <c r="J6077">
        <v>0</v>
      </c>
      <c r="K6077" t="s">
        <v>275</v>
      </c>
      <c r="L6077" t="s">
        <v>35</v>
      </c>
    </row>
    <row r="6078" spans="1:12" x14ac:dyDescent="0.25">
      <c r="A6078">
        <v>91</v>
      </c>
      <c r="B6078" s="93">
        <v>43606</v>
      </c>
      <c r="C6078">
        <v>5</v>
      </c>
      <c r="D6078" t="s">
        <v>98</v>
      </c>
      <c r="E6078">
        <v>2019</v>
      </c>
      <c r="F6078" t="s">
        <v>84</v>
      </c>
      <c r="G6078" t="s">
        <v>58</v>
      </c>
      <c r="H6078" t="s">
        <v>642</v>
      </c>
      <c r="I6078">
        <v>64.86</v>
      </c>
      <c r="J6078">
        <v>0</v>
      </c>
      <c r="K6078" t="s">
        <v>275</v>
      </c>
      <c r="L6078" t="s">
        <v>222</v>
      </c>
    </row>
    <row r="6079" spans="1:12" x14ac:dyDescent="0.25">
      <c r="A6079">
        <v>91</v>
      </c>
      <c r="B6079" s="93">
        <v>43606</v>
      </c>
      <c r="C6079">
        <v>5</v>
      </c>
      <c r="D6079" t="s">
        <v>98</v>
      </c>
      <c r="E6079">
        <v>2019</v>
      </c>
      <c r="F6079" t="s">
        <v>81</v>
      </c>
      <c r="G6079" t="s">
        <v>66</v>
      </c>
      <c r="H6079" t="s">
        <v>642</v>
      </c>
      <c r="I6079">
        <v>197.95</v>
      </c>
      <c r="J6079">
        <v>0</v>
      </c>
      <c r="K6079" t="s">
        <v>275</v>
      </c>
      <c r="L6079" t="s">
        <v>35</v>
      </c>
    </row>
    <row r="6080" spans="1:12" x14ac:dyDescent="0.25">
      <c r="A6080">
        <v>91</v>
      </c>
      <c r="B6080" s="93">
        <v>43606</v>
      </c>
      <c r="C6080">
        <v>5</v>
      </c>
      <c r="D6080" t="s">
        <v>98</v>
      </c>
      <c r="E6080">
        <v>2019</v>
      </c>
      <c r="F6080" t="s">
        <v>75</v>
      </c>
      <c r="G6080" t="s">
        <v>58</v>
      </c>
      <c r="H6080" t="s">
        <v>642</v>
      </c>
      <c r="I6080">
        <v>0</v>
      </c>
      <c r="J6080">
        <v>33.36</v>
      </c>
      <c r="K6080" t="s">
        <v>275</v>
      </c>
      <c r="L6080" t="s">
        <v>222</v>
      </c>
    </row>
    <row r="6081" spans="1:12" x14ac:dyDescent="0.25">
      <c r="A6081">
        <v>91</v>
      </c>
      <c r="B6081" s="93">
        <v>43607</v>
      </c>
      <c r="C6081">
        <v>5</v>
      </c>
      <c r="D6081" t="s">
        <v>98</v>
      </c>
      <c r="E6081">
        <v>2019</v>
      </c>
      <c r="F6081" t="s">
        <v>71</v>
      </c>
      <c r="G6081" t="s">
        <v>65</v>
      </c>
      <c r="H6081" t="s">
        <v>643</v>
      </c>
      <c r="I6081">
        <v>7.78</v>
      </c>
      <c r="J6081">
        <v>0</v>
      </c>
      <c r="K6081" t="s">
        <v>275</v>
      </c>
      <c r="L6081" t="s">
        <v>35</v>
      </c>
    </row>
    <row r="6082" spans="1:12" x14ac:dyDescent="0.25">
      <c r="A6082">
        <v>91</v>
      </c>
      <c r="B6082" s="93">
        <v>43607</v>
      </c>
      <c r="C6082">
        <v>5</v>
      </c>
      <c r="D6082" t="s">
        <v>98</v>
      </c>
      <c r="E6082">
        <v>2019</v>
      </c>
      <c r="F6082" t="s">
        <v>69</v>
      </c>
      <c r="G6082" t="s">
        <v>65</v>
      </c>
      <c r="H6082" t="s">
        <v>643</v>
      </c>
      <c r="I6082">
        <v>10</v>
      </c>
      <c r="J6082">
        <v>0</v>
      </c>
      <c r="K6082" t="s">
        <v>275</v>
      </c>
      <c r="L6082" t="s">
        <v>35</v>
      </c>
    </row>
    <row r="6083" spans="1:12" x14ac:dyDescent="0.25">
      <c r="A6083">
        <v>91</v>
      </c>
      <c r="B6083" s="93">
        <v>43607</v>
      </c>
      <c r="C6083">
        <v>5</v>
      </c>
      <c r="D6083" t="s">
        <v>98</v>
      </c>
      <c r="E6083">
        <v>2019</v>
      </c>
      <c r="F6083" t="s">
        <v>69</v>
      </c>
      <c r="G6083" t="s">
        <v>64</v>
      </c>
      <c r="H6083" t="s">
        <v>643</v>
      </c>
      <c r="I6083">
        <v>33</v>
      </c>
      <c r="J6083">
        <v>0</v>
      </c>
      <c r="K6083" t="s">
        <v>275</v>
      </c>
      <c r="L6083" t="s">
        <v>64</v>
      </c>
    </row>
    <row r="6084" spans="1:12" x14ac:dyDescent="0.25">
      <c r="A6084">
        <v>91</v>
      </c>
      <c r="B6084" s="93">
        <v>43607</v>
      </c>
      <c r="C6084">
        <v>5</v>
      </c>
      <c r="D6084" t="s">
        <v>98</v>
      </c>
      <c r="E6084">
        <v>2019</v>
      </c>
      <c r="F6084" t="s">
        <v>76</v>
      </c>
      <c r="G6084" t="s">
        <v>105</v>
      </c>
      <c r="H6084" t="s">
        <v>643</v>
      </c>
      <c r="I6084">
        <v>50</v>
      </c>
      <c r="J6084">
        <v>0</v>
      </c>
      <c r="K6084" t="s">
        <v>275</v>
      </c>
      <c r="L6084" t="s">
        <v>266</v>
      </c>
    </row>
    <row r="6085" spans="1:12" x14ac:dyDescent="0.25">
      <c r="A6085">
        <v>91</v>
      </c>
      <c r="B6085" s="93">
        <v>43607</v>
      </c>
      <c r="C6085">
        <v>5</v>
      </c>
      <c r="D6085" t="s">
        <v>98</v>
      </c>
      <c r="E6085">
        <v>2019</v>
      </c>
      <c r="F6085" t="s">
        <v>69</v>
      </c>
      <c r="G6085" t="s">
        <v>36</v>
      </c>
      <c r="H6085" t="s">
        <v>643</v>
      </c>
      <c r="I6085">
        <v>59.8</v>
      </c>
      <c r="J6085">
        <v>0</v>
      </c>
      <c r="K6085" t="s">
        <v>275</v>
      </c>
      <c r="L6085" t="s">
        <v>222</v>
      </c>
    </row>
    <row r="6086" spans="1:12" x14ac:dyDescent="0.25">
      <c r="A6086">
        <v>91</v>
      </c>
      <c r="B6086" s="93">
        <v>43607</v>
      </c>
      <c r="C6086">
        <v>5</v>
      </c>
      <c r="D6086" t="s">
        <v>98</v>
      </c>
      <c r="E6086">
        <v>2019</v>
      </c>
      <c r="F6086" t="s">
        <v>461</v>
      </c>
      <c r="G6086" t="s">
        <v>64</v>
      </c>
      <c r="H6086" t="s">
        <v>643</v>
      </c>
      <c r="I6086">
        <v>600</v>
      </c>
      <c r="J6086">
        <v>0</v>
      </c>
      <c r="K6086" t="s">
        <v>275</v>
      </c>
      <c r="L6086" t="s">
        <v>64</v>
      </c>
    </row>
    <row r="6087" spans="1:12" x14ac:dyDescent="0.25">
      <c r="A6087">
        <v>91</v>
      </c>
      <c r="B6087" s="93">
        <v>43608</v>
      </c>
      <c r="C6087">
        <v>5</v>
      </c>
      <c r="D6087" t="s">
        <v>98</v>
      </c>
      <c r="E6087">
        <v>2019</v>
      </c>
      <c r="F6087" t="s">
        <v>73</v>
      </c>
      <c r="G6087" t="s">
        <v>66</v>
      </c>
      <c r="H6087" t="s">
        <v>644</v>
      </c>
      <c r="I6087">
        <v>14</v>
      </c>
      <c r="J6087">
        <v>0</v>
      </c>
      <c r="K6087" t="s">
        <v>275</v>
      </c>
      <c r="L6087" t="s">
        <v>35</v>
      </c>
    </row>
    <row r="6088" spans="1:12" x14ac:dyDescent="0.25">
      <c r="A6088">
        <v>91</v>
      </c>
      <c r="B6088" s="93">
        <v>43608</v>
      </c>
      <c r="C6088">
        <v>5</v>
      </c>
      <c r="D6088" t="s">
        <v>98</v>
      </c>
      <c r="E6088">
        <v>2019</v>
      </c>
      <c r="F6088" t="s">
        <v>70</v>
      </c>
      <c r="G6088" t="s">
        <v>65</v>
      </c>
      <c r="H6088" t="s">
        <v>644</v>
      </c>
      <c r="I6088">
        <v>55.75</v>
      </c>
      <c r="J6088">
        <v>0</v>
      </c>
      <c r="K6088" t="s">
        <v>275</v>
      </c>
      <c r="L6088" t="s">
        <v>35</v>
      </c>
    </row>
    <row r="6089" spans="1:12" x14ac:dyDescent="0.25">
      <c r="A6089">
        <v>91</v>
      </c>
      <c r="B6089" s="93">
        <v>43608</v>
      </c>
      <c r="C6089">
        <v>5</v>
      </c>
      <c r="D6089" t="s">
        <v>98</v>
      </c>
      <c r="E6089">
        <v>2019</v>
      </c>
      <c r="F6089" t="s">
        <v>378</v>
      </c>
      <c r="G6089" t="s">
        <v>66</v>
      </c>
      <c r="H6089" t="s">
        <v>644</v>
      </c>
      <c r="I6089">
        <v>0</v>
      </c>
      <c r="J6089">
        <v>14</v>
      </c>
      <c r="K6089" t="s">
        <v>275</v>
      </c>
      <c r="L6089" t="s">
        <v>35</v>
      </c>
    </row>
    <row r="6090" spans="1:12" x14ac:dyDescent="0.25">
      <c r="A6090">
        <v>91</v>
      </c>
      <c r="B6090" s="93">
        <v>43609</v>
      </c>
      <c r="C6090">
        <v>5</v>
      </c>
      <c r="D6090" t="s">
        <v>98</v>
      </c>
      <c r="E6090">
        <v>2019</v>
      </c>
      <c r="F6090" t="s">
        <v>73</v>
      </c>
      <c r="G6090" t="s">
        <v>65</v>
      </c>
      <c r="H6090" t="s">
        <v>645</v>
      </c>
      <c r="I6090">
        <v>5</v>
      </c>
      <c r="J6090">
        <v>0</v>
      </c>
      <c r="K6090" t="s">
        <v>275</v>
      </c>
      <c r="L6090" t="s">
        <v>35</v>
      </c>
    </row>
    <row r="6091" spans="1:12" x14ac:dyDescent="0.25">
      <c r="A6091">
        <v>91</v>
      </c>
      <c r="B6091" s="93">
        <v>43609</v>
      </c>
      <c r="C6091">
        <v>5</v>
      </c>
      <c r="D6091" t="s">
        <v>98</v>
      </c>
      <c r="E6091">
        <v>2019</v>
      </c>
      <c r="F6091" t="s">
        <v>107</v>
      </c>
      <c r="G6091" t="s">
        <v>65</v>
      </c>
      <c r="H6091" t="s">
        <v>645</v>
      </c>
      <c r="I6091">
        <v>10</v>
      </c>
      <c r="J6091">
        <v>0</v>
      </c>
      <c r="K6091" t="s">
        <v>275</v>
      </c>
      <c r="L6091" t="s">
        <v>35</v>
      </c>
    </row>
    <row r="6092" spans="1:12" x14ac:dyDescent="0.25">
      <c r="A6092">
        <v>91</v>
      </c>
      <c r="B6092" s="93">
        <v>43609</v>
      </c>
      <c r="C6092">
        <v>5</v>
      </c>
      <c r="D6092" t="s">
        <v>98</v>
      </c>
      <c r="E6092">
        <v>2019</v>
      </c>
      <c r="F6092" t="s">
        <v>72</v>
      </c>
      <c r="G6092" t="s">
        <v>65</v>
      </c>
      <c r="H6092" t="s">
        <v>645</v>
      </c>
      <c r="I6092">
        <v>10</v>
      </c>
      <c r="J6092">
        <v>0</v>
      </c>
      <c r="K6092" t="s">
        <v>275</v>
      </c>
      <c r="L6092" t="s">
        <v>35</v>
      </c>
    </row>
    <row r="6093" spans="1:12" x14ac:dyDescent="0.25">
      <c r="A6093">
        <v>91</v>
      </c>
      <c r="B6093" s="93">
        <v>43609</v>
      </c>
      <c r="C6093">
        <v>5</v>
      </c>
      <c r="D6093" t="s">
        <v>98</v>
      </c>
      <c r="E6093">
        <v>2019</v>
      </c>
      <c r="F6093" t="s">
        <v>75</v>
      </c>
      <c r="G6093" t="s">
        <v>58</v>
      </c>
      <c r="H6093" t="s">
        <v>645</v>
      </c>
      <c r="I6093">
        <v>17.5</v>
      </c>
      <c r="J6093">
        <v>0</v>
      </c>
      <c r="K6093" t="s">
        <v>275</v>
      </c>
      <c r="L6093" t="s">
        <v>222</v>
      </c>
    </row>
    <row r="6094" spans="1:12" x14ac:dyDescent="0.25">
      <c r="A6094">
        <v>91</v>
      </c>
      <c r="B6094" s="93">
        <v>43609</v>
      </c>
      <c r="C6094">
        <v>5</v>
      </c>
      <c r="D6094" t="s">
        <v>98</v>
      </c>
      <c r="E6094">
        <v>2019</v>
      </c>
      <c r="F6094" t="s">
        <v>71</v>
      </c>
      <c r="G6094" t="s">
        <v>67</v>
      </c>
      <c r="H6094" t="s">
        <v>645</v>
      </c>
      <c r="I6094">
        <v>25</v>
      </c>
      <c r="J6094">
        <v>0</v>
      </c>
      <c r="K6094" t="s">
        <v>275</v>
      </c>
      <c r="L6094" t="s">
        <v>266</v>
      </c>
    </row>
    <row r="6095" spans="1:12" x14ac:dyDescent="0.25">
      <c r="A6095">
        <v>91</v>
      </c>
      <c r="B6095" s="93">
        <v>43609</v>
      </c>
      <c r="C6095">
        <v>5</v>
      </c>
      <c r="D6095" t="s">
        <v>98</v>
      </c>
      <c r="E6095">
        <v>2019</v>
      </c>
      <c r="F6095" t="s">
        <v>86</v>
      </c>
      <c r="G6095" t="s">
        <v>58</v>
      </c>
      <c r="H6095" t="s">
        <v>645</v>
      </c>
      <c r="I6095">
        <v>31.5</v>
      </c>
      <c r="J6095">
        <v>0</v>
      </c>
      <c r="K6095" t="s">
        <v>275</v>
      </c>
      <c r="L6095" t="s">
        <v>222</v>
      </c>
    </row>
    <row r="6096" spans="1:12" x14ac:dyDescent="0.25">
      <c r="A6096">
        <v>91</v>
      </c>
      <c r="B6096" s="93">
        <v>43609</v>
      </c>
      <c r="C6096">
        <v>5</v>
      </c>
      <c r="D6096" t="s">
        <v>98</v>
      </c>
      <c r="E6096">
        <v>2019</v>
      </c>
      <c r="F6096" t="s">
        <v>74</v>
      </c>
      <c r="G6096" t="s">
        <v>35</v>
      </c>
      <c r="H6096" t="s">
        <v>645</v>
      </c>
      <c r="I6096">
        <v>44</v>
      </c>
      <c r="J6096">
        <v>0</v>
      </c>
      <c r="K6096" t="s">
        <v>275</v>
      </c>
      <c r="L6096" t="s">
        <v>35</v>
      </c>
    </row>
    <row r="6097" spans="1:12" x14ac:dyDescent="0.25">
      <c r="A6097">
        <v>91</v>
      </c>
      <c r="B6097" s="93">
        <v>43609</v>
      </c>
      <c r="C6097">
        <v>5</v>
      </c>
      <c r="D6097" t="s">
        <v>98</v>
      </c>
      <c r="E6097">
        <v>2019</v>
      </c>
      <c r="F6097" t="s">
        <v>76</v>
      </c>
      <c r="G6097" t="s">
        <v>65</v>
      </c>
      <c r="H6097" t="s">
        <v>645</v>
      </c>
      <c r="I6097">
        <v>50.5</v>
      </c>
      <c r="J6097">
        <v>0</v>
      </c>
      <c r="K6097" t="s">
        <v>275</v>
      </c>
      <c r="L6097" t="s">
        <v>35</v>
      </c>
    </row>
    <row r="6098" spans="1:12" x14ac:dyDescent="0.25">
      <c r="A6098">
        <v>91</v>
      </c>
      <c r="B6098" s="93">
        <v>43609</v>
      </c>
      <c r="C6098">
        <v>5</v>
      </c>
      <c r="D6098" t="s">
        <v>98</v>
      </c>
      <c r="E6098">
        <v>2019</v>
      </c>
      <c r="F6098" t="s">
        <v>75</v>
      </c>
      <c r="G6098" t="s">
        <v>65</v>
      </c>
      <c r="H6098" t="s">
        <v>645</v>
      </c>
      <c r="I6098">
        <v>167.3</v>
      </c>
      <c r="J6098">
        <v>0</v>
      </c>
      <c r="K6098" t="s">
        <v>275</v>
      </c>
      <c r="L6098" t="s">
        <v>35</v>
      </c>
    </row>
    <row r="6099" spans="1:12" x14ac:dyDescent="0.25">
      <c r="A6099">
        <v>91</v>
      </c>
      <c r="B6099" s="93">
        <v>43609</v>
      </c>
      <c r="C6099">
        <v>5</v>
      </c>
      <c r="D6099" t="s">
        <v>98</v>
      </c>
      <c r="E6099">
        <v>2019</v>
      </c>
      <c r="F6099" t="s">
        <v>378</v>
      </c>
      <c r="G6099" t="s">
        <v>65</v>
      </c>
      <c r="H6099" t="s">
        <v>645</v>
      </c>
      <c r="I6099">
        <v>401</v>
      </c>
      <c r="J6099">
        <v>0</v>
      </c>
      <c r="K6099" t="s">
        <v>275</v>
      </c>
      <c r="L6099" t="s">
        <v>35</v>
      </c>
    </row>
    <row r="6100" spans="1:12" x14ac:dyDescent="0.25">
      <c r="A6100">
        <v>91</v>
      </c>
      <c r="B6100" s="93">
        <v>43609</v>
      </c>
      <c r="C6100">
        <v>5</v>
      </c>
      <c r="D6100" t="s">
        <v>98</v>
      </c>
      <c r="E6100">
        <v>2019</v>
      </c>
      <c r="F6100" t="s">
        <v>81</v>
      </c>
      <c r="G6100" t="s">
        <v>65</v>
      </c>
      <c r="H6100" t="s">
        <v>645</v>
      </c>
      <c r="I6100">
        <v>514.4</v>
      </c>
      <c r="J6100">
        <v>0</v>
      </c>
      <c r="K6100" t="s">
        <v>275</v>
      </c>
      <c r="L6100" t="s">
        <v>35</v>
      </c>
    </row>
    <row r="6101" spans="1:12" x14ac:dyDescent="0.25">
      <c r="A6101">
        <v>91</v>
      </c>
      <c r="B6101" s="93">
        <v>43609</v>
      </c>
      <c r="C6101">
        <v>5</v>
      </c>
      <c r="D6101" t="s">
        <v>98</v>
      </c>
      <c r="E6101">
        <v>2019</v>
      </c>
      <c r="F6101" t="s">
        <v>80</v>
      </c>
      <c r="G6101" t="s">
        <v>65</v>
      </c>
      <c r="H6101" t="s">
        <v>645</v>
      </c>
      <c r="I6101">
        <v>796.6</v>
      </c>
      <c r="J6101">
        <v>0</v>
      </c>
      <c r="K6101" t="s">
        <v>275</v>
      </c>
      <c r="L6101" t="s">
        <v>35</v>
      </c>
    </row>
    <row r="6102" spans="1:12" x14ac:dyDescent="0.25">
      <c r="A6102">
        <v>91</v>
      </c>
      <c r="B6102" s="93">
        <v>43610</v>
      </c>
      <c r="C6102">
        <v>5</v>
      </c>
      <c r="D6102" t="s">
        <v>98</v>
      </c>
      <c r="E6102">
        <v>2019</v>
      </c>
      <c r="F6102" t="s">
        <v>72</v>
      </c>
      <c r="G6102" t="s">
        <v>65</v>
      </c>
      <c r="H6102" t="s">
        <v>648</v>
      </c>
      <c r="I6102">
        <v>10</v>
      </c>
      <c r="J6102">
        <v>0</v>
      </c>
      <c r="K6102" t="s">
        <v>275</v>
      </c>
      <c r="L6102" t="s">
        <v>35</v>
      </c>
    </row>
    <row r="6103" spans="1:12" x14ac:dyDescent="0.25">
      <c r="A6103">
        <v>91</v>
      </c>
      <c r="B6103" s="93">
        <v>43610</v>
      </c>
      <c r="C6103">
        <v>5</v>
      </c>
      <c r="D6103" t="s">
        <v>98</v>
      </c>
      <c r="E6103">
        <v>2019</v>
      </c>
      <c r="F6103" t="s">
        <v>69</v>
      </c>
      <c r="G6103" t="s">
        <v>646</v>
      </c>
      <c r="H6103" t="s">
        <v>647</v>
      </c>
      <c r="I6103">
        <v>13.97</v>
      </c>
      <c r="J6103">
        <v>0</v>
      </c>
      <c r="K6103" t="s">
        <v>275</v>
      </c>
      <c r="L6103" t="s">
        <v>34</v>
      </c>
    </row>
    <row r="6104" spans="1:12" x14ac:dyDescent="0.25">
      <c r="A6104">
        <v>91</v>
      </c>
      <c r="B6104" s="93">
        <v>43610</v>
      </c>
      <c r="C6104">
        <v>5</v>
      </c>
      <c r="D6104" t="s">
        <v>98</v>
      </c>
      <c r="E6104">
        <v>2019</v>
      </c>
      <c r="F6104" t="s">
        <v>69</v>
      </c>
      <c r="G6104" t="s">
        <v>65</v>
      </c>
      <c r="H6104" t="s">
        <v>648</v>
      </c>
      <c r="I6104">
        <v>15.35</v>
      </c>
      <c r="J6104">
        <v>0</v>
      </c>
      <c r="K6104" t="s">
        <v>275</v>
      </c>
      <c r="L6104" t="s">
        <v>35</v>
      </c>
    </row>
    <row r="6105" spans="1:12" x14ac:dyDescent="0.25">
      <c r="A6105">
        <v>91</v>
      </c>
      <c r="B6105" s="93">
        <v>43610</v>
      </c>
      <c r="C6105">
        <v>5</v>
      </c>
      <c r="D6105" t="s">
        <v>98</v>
      </c>
      <c r="E6105">
        <v>2019</v>
      </c>
      <c r="F6105" t="s">
        <v>378</v>
      </c>
      <c r="G6105" t="s">
        <v>35</v>
      </c>
      <c r="H6105" t="s">
        <v>648</v>
      </c>
      <c r="I6105">
        <v>50.25</v>
      </c>
      <c r="J6105">
        <v>0</v>
      </c>
      <c r="K6105" t="s">
        <v>275</v>
      </c>
      <c r="L6105" t="s">
        <v>35</v>
      </c>
    </row>
    <row r="6106" spans="1:12" x14ac:dyDescent="0.25">
      <c r="A6106">
        <v>91</v>
      </c>
      <c r="B6106" s="93">
        <v>43610</v>
      </c>
      <c r="C6106">
        <v>5</v>
      </c>
      <c r="D6106" t="s">
        <v>98</v>
      </c>
      <c r="E6106">
        <v>2019</v>
      </c>
      <c r="F6106" t="s">
        <v>369</v>
      </c>
      <c r="G6106" t="s">
        <v>36</v>
      </c>
      <c r="H6106" t="s">
        <v>648</v>
      </c>
      <c r="I6106">
        <v>294.75</v>
      </c>
      <c r="J6106">
        <v>0</v>
      </c>
      <c r="K6106" t="s">
        <v>275</v>
      </c>
      <c r="L6106" t="s">
        <v>222</v>
      </c>
    </row>
    <row r="6107" spans="1:12" x14ac:dyDescent="0.25">
      <c r="A6107">
        <v>91</v>
      </c>
      <c r="B6107" s="93">
        <v>43610</v>
      </c>
      <c r="C6107">
        <v>5</v>
      </c>
      <c r="D6107" t="s">
        <v>98</v>
      </c>
      <c r="E6107">
        <v>2019</v>
      </c>
      <c r="F6107" t="s">
        <v>80</v>
      </c>
      <c r="G6107" t="s">
        <v>646</v>
      </c>
      <c r="H6107" t="s">
        <v>647</v>
      </c>
      <c r="I6107">
        <v>328.77</v>
      </c>
      <c r="J6107">
        <v>0</v>
      </c>
      <c r="K6107" t="s">
        <v>275</v>
      </c>
      <c r="L6107" t="s">
        <v>34</v>
      </c>
    </row>
    <row r="6108" spans="1:12" x14ac:dyDescent="0.25">
      <c r="A6108">
        <v>91</v>
      </c>
      <c r="B6108" s="93">
        <v>43610</v>
      </c>
      <c r="C6108">
        <v>5</v>
      </c>
      <c r="D6108" t="s">
        <v>98</v>
      </c>
      <c r="E6108">
        <v>2019</v>
      </c>
      <c r="F6108" t="s">
        <v>84</v>
      </c>
      <c r="G6108" t="s">
        <v>646</v>
      </c>
      <c r="H6108" t="s">
        <v>647</v>
      </c>
      <c r="I6108">
        <v>516.86</v>
      </c>
      <c r="J6108">
        <v>0</v>
      </c>
      <c r="K6108" t="s">
        <v>275</v>
      </c>
      <c r="L6108" t="s">
        <v>34</v>
      </c>
    </row>
    <row r="6109" spans="1:12" x14ac:dyDescent="0.25">
      <c r="A6109">
        <v>91</v>
      </c>
      <c r="B6109" s="93">
        <v>43610</v>
      </c>
      <c r="C6109">
        <v>5</v>
      </c>
      <c r="D6109" t="s">
        <v>98</v>
      </c>
      <c r="E6109">
        <v>2019</v>
      </c>
      <c r="F6109" t="s">
        <v>68</v>
      </c>
      <c r="G6109" t="s">
        <v>646</v>
      </c>
      <c r="H6109" t="s">
        <v>647</v>
      </c>
      <c r="I6109">
        <v>653.96</v>
      </c>
      <c r="J6109">
        <v>0</v>
      </c>
      <c r="K6109" t="s">
        <v>275</v>
      </c>
      <c r="L6109" t="s">
        <v>34</v>
      </c>
    </row>
    <row r="6110" spans="1:12" x14ac:dyDescent="0.25">
      <c r="A6110">
        <v>91</v>
      </c>
      <c r="B6110" s="93">
        <v>43610</v>
      </c>
      <c r="C6110">
        <v>5</v>
      </c>
      <c r="D6110" t="s">
        <v>98</v>
      </c>
      <c r="E6110">
        <v>2019</v>
      </c>
      <c r="F6110" t="s">
        <v>311</v>
      </c>
      <c r="G6110" t="s">
        <v>64</v>
      </c>
      <c r="H6110" t="s">
        <v>648</v>
      </c>
      <c r="I6110">
        <v>1501.66</v>
      </c>
      <c r="J6110">
        <v>0</v>
      </c>
      <c r="K6110" t="s">
        <v>275</v>
      </c>
      <c r="L6110" t="s">
        <v>64</v>
      </c>
    </row>
    <row r="6111" spans="1:12" x14ac:dyDescent="0.25">
      <c r="A6111">
        <v>91</v>
      </c>
      <c r="B6111" s="93">
        <v>43610</v>
      </c>
      <c r="C6111">
        <v>5</v>
      </c>
      <c r="D6111" t="s">
        <v>98</v>
      </c>
      <c r="E6111">
        <v>2019</v>
      </c>
      <c r="F6111" t="s">
        <v>71</v>
      </c>
      <c r="G6111" t="s">
        <v>646</v>
      </c>
      <c r="H6111" t="s">
        <v>647</v>
      </c>
      <c r="I6111">
        <v>11432.58</v>
      </c>
      <c r="J6111">
        <v>0</v>
      </c>
      <c r="K6111" t="s">
        <v>275</v>
      </c>
      <c r="L6111" t="s">
        <v>34</v>
      </c>
    </row>
    <row r="6112" spans="1:12" x14ac:dyDescent="0.25">
      <c r="A6112">
        <v>91</v>
      </c>
      <c r="B6112" s="93">
        <v>43612</v>
      </c>
      <c r="C6112">
        <v>5</v>
      </c>
      <c r="D6112" t="s">
        <v>98</v>
      </c>
      <c r="E6112">
        <v>2019</v>
      </c>
      <c r="F6112" t="s">
        <v>75</v>
      </c>
      <c r="G6112" t="s">
        <v>58</v>
      </c>
      <c r="H6112" t="s">
        <v>649</v>
      </c>
      <c r="I6112">
        <v>24</v>
      </c>
      <c r="J6112">
        <v>0</v>
      </c>
      <c r="K6112" t="s">
        <v>275</v>
      </c>
      <c r="L6112" t="s">
        <v>222</v>
      </c>
    </row>
    <row r="6113" spans="1:12" x14ac:dyDescent="0.25">
      <c r="A6113">
        <v>91</v>
      </c>
      <c r="B6113" s="93">
        <v>43612</v>
      </c>
      <c r="C6113">
        <v>5</v>
      </c>
      <c r="D6113" t="s">
        <v>98</v>
      </c>
      <c r="E6113">
        <v>2019</v>
      </c>
      <c r="F6113" t="s">
        <v>72</v>
      </c>
      <c r="G6113" t="s">
        <v>65</v>
      </c>
      <c r="H6113" t="s">
        <v>649</v>
      </c>
      <c r="I6113">
        <v>24</v>
      </c>
      <c r="J6113">
        <v>0</v>
      </c>
      <c r="K6113" t="s">
        <v>275</v>
      </c>
      <c r="L6113" t="s">
        <v>35</v>
      </c>
    </row>
    <row r="6114" spans="1:12" x14ac:dyDescent="0.25">
      <c r="A6114">
        <v>91</v>
      </c>
      <c r="B6114" s="93">
        <v>43612</v>
      </c>
      <c r="C6114">
        <v>5</v>
      </c>
      <c r="D6114" t="s">
        <v>98</v>
      </c>
      <c r="E6114">
        <v>2019</v>
      </c>
      <c r="F6114" t="s">
        <v>75</v>
      </c>
      <c r="G6114" t="s">
        <v>65</v>
      </c>
      <c r="H6114" t="s">
        <v>649</v>
      </c>
      <c r="I6114">
        <v>59</v>
      </c>
      <c r="J6114">
        <v>0</v>
      </c>
      <c r="K6114" t="s">
        <v>275</v>
      </c>
      <c r="L6114" t="s">
        <v>35</v>
      </c>
    </row>
    <row r="6115" spans="1:12" x14ac:dyDescent="0.25">
      <c r="A6115">
        <v>91</v>
      </c>
      <c r="B6115" s="93">
        <v>43612</v>
      </c>
      <c r="C6115">
        <v>5</v>
      </c>
      <c r="D6115" t="s">
        <v>98</v>
      </c>
      <c r="E6115">
        <v>2019</v>
      </c>
      <c r="F6115" t="s">
        <v>82</v>
      </c>
      <c r="G6115" t="s">
        <v>66</v>
      </c>
      <c r="H6115" t="s">
        <v>649</v>
      </c>
      <c r="I6115">
        <v>67</v>
      </c>
      <c r="J6115">
        <v>0</v>
      </c>
      <c r="K6115" t="s">
        <v>275</v>
      </c>
      <c r="L6115" t="s">
        <v>35</v>
      </c>
    </row>
    <row r="6116" spans="1:12" x14ac:dyDescent="0.25">
      <c r="A6116">
        <v>91</v>
      </c>
      <c r="B6116" s="93">
        <v>43612</v>
      </c>
      <c r="C6116">
        <v>5</v>
      </c>
      <c r="D6116" t="s">
        <v>98</v>
      </c>
      <c r="E6116">
        <v>2019</v>
      </c>
      <c r="F6116" t="s">
        <v>83</v>
      </c>
      <c r="G6116" t="s">
        <v>63</v>
      </c>
      <c r="H6116" t="s">
        <v>649</v>
      </c>
      <c r="I6116">
        <v>101.65</v>
      </c>
      <c r="J6116">
        <v>0</v>
      </c>
      <c r="K6116" t="s">
        <v>275</v>
      </c>
      <c r="L6116" t="s">
        <v>64</v>
      </c>
    </row>
    <row r="6117" spans="1:12" x14ac:dyDescent="0.25">
      <c r="A6117">
        <v>91</v>
      </c>
      <c r="B6117" s="93">
        <v>43613</v>
      </c>
      <c r="C6117">
        <v>5</v>
      </c>
      <c r="D6117" t="s">
        <v>98</v>
      </c>
      <c r="E6117">
        <v>2019</v>
      </c>
      <c r="F6117" t="s">
        <v>107</v>
      </c>
      <c r="G6117" t="s">
        <v>65</v>
      </c>
      <c r="H6117" t="s">
        <v>650</v>
      </c>
      <c r="I6117">
        <v>14.6</v>
      </c>
      <c r="J6117">
        <v>0</v>
      </c>
      <c r="K6117" t="s">
        <v>275</v>
      </c>
      <c r="L6117" t="s">
        <v>35</v>
      </c>
    </row>
    <row r="6118" spans="1:12" x14ac:dyDescent="0.25">
      <c r="A6118">
        <v>91</v>
      </c>
      <c r="B6118" s="93">
        <v>43613</v>
      </c>
      <c r="C6118">
        <v>5</v>
      </c>
      <c r="D6118" t="s">
        <v>98</v>
      </c>
      <c r="E6118">
        <v>2019</v>
      </c>
      <c r="F6118" t="s">
        <v>107</v>
      </c>
      <c r="G6118" t="s">
        <v>36</v>
      </c>
      <c r="H6118" t="s">
        <v>650</v>
      </c>
      <c r="I6118">
        <v>54.57</v>
      </c>
      <c r="J6118">
        <v>0</v>
      </c>
      <c r="K6118" t="s">
        <v>275</v>
      </c>
      <c r="L6118" t="s">
        <v>222</v>
      </c>
    </row>
    <row r="6119" spans="1:12" x14ac:dyDescent="0.25">
      <c r="A6119">
        <v>91</v>
      </c>
      <c r="B6119" s="93">
        <v>43613</v>
      </c>
      <c r="C6119">
        <v>5</v>
      </c>
      <c r="D6119" t="s">
        <v>98</v>
      </c>
      <c r="E6119">
        <v>2019</v>
      </c>
      <c r="F6119" t="s">
        <v>77</v>
      </c>
      <c r="G6119" t="s">
        <v>36</v>
      </c>
      <c r="H6119" t="s">
        <v>650</v>
      </c>
      <c r="I6119">
        <v>117.45</v>
      </c>
      <c r="J6119">
        <v>0</v>
      </c>
      <c r="K6119" t="s">
        <v>275</v>
      </c>
      <c r="L6119" t="s">
        <v>222</v>
      </c>
    </row>
    <row r="6120" spans="1:12" x14ac:dyDescent="0.25">
      <c r="A6120">
        <v>91</v>
      </c>
      <c r="B6120" s="93">
        <v>43613</v>
      </c>
      <c r="C6120">
        <v>5</v>
      </c>
      <c r="D6120" t="s">
        <v>98</v>
      </c>
      <c r="E6120">
        <v>2019</v>
      </c>
      <c r="F6120" t="s">
        <v>81</v>
      </c>
      <c r="G6120" t="s">
        <v>65</v>
      </c>
      <c r="H6120" t="s">
        <v>650</v>
      </c>
      <c r="I6120">
        <v>120.41</v>
      </c>
      <c r="J6120">
        <v>0</v>
      </c>
      <c r="K6120" t="s">
        <v>275</v>
      </c>
      <c r="L6120" t="s">
        <v>35</v>
      </c>
    </row>
    <row r="6121" spans="1:12" x14ac:dyDescent="0.25">
      <c r="A6121">
        <v>91</v>
      </c>
      <c r="B6121" s="93">
        <v>43613</v>
      </c>
      <c r="C6121">
        <v>5</v>
      </c>
      <c r="D6121" t="s">
        <v>98</v>
      </c>
      <c r="E6121">
        <v>2019</v>
      </c>
      <c r="F6121" t="s">
        <v>75</v>
      </c>
      <c r="G6121" t="s">
        <v>65</v>
      </c>
      <c r="H6121" t="s">
        <v>650</v>
      </c>
      <c r="I6121">
        <v>130</v>
      </c>
      <c r="J6121">
        <v>0</v>
      </c>
      <c r="K6121" t="s">
        <v>275</v>
      </c>
      <c r="L6121" t="s">
        <v>35</v>
      </c>
    </row>
    <row r="6122" spans="1:12" x14ac:dyDescent="0.25">
      <c r="A6122">
        <v>91</v>
      </c>
      <c r="B6122" s="93">
        <v>43613</v>
      </c>
      <c r="C6122">
        <v>5</v>
      </c>
      <c r="D6122" t="s">
        <v>98</v>
      </c>
      <c r="E6122">
        <v>2019</v>
      </c>
      <c r="F6122" t="s">
        <v>71</v>
      </c>
      <c r="G6122" t="s">
        <v>67</v>
      </c>
      <c r="H6122" t="s">
        <v>650</v>
      </c>
      <c r="I6122">
        <v>175</v>
      </c>
      <c r="J6122">
        <v>0</v>
      </c>
      <c r="K6122" t="s">
        <v>275</v>
      </c>
      <c r="L6122" t="s">
        <v>266</v>
      </c>
    </row>
    <row r="6123" spans="1:12" x14ac:dyDescent="0.25">
      <c r="A6123">
        <v>91</v>
      </c>
      <c r="B6123" s="93">
        <v>43613</v>
      </c>
      <c r="C6123">
        <v>5</v>
      </c>
      <c r="D6123" t="s">
        <v>98</v>
      </c>
      <c r="E6123">
        <v>2019</v>
      </c>
      <c r="F6123" t="s">
        <v>70</v>
      </c>
      <c r="G6123" t="s">
        <v>65</v>
      </c>
      <c r="H6123" t="s">
        <v>650</v>
      </c>
      <c r="I6123">
        <v>226.93</v>
      </c>
      <c r="J6123">
        <v>0</v>
      </c>
      <c r="K6123" t="s">
        <v>275</v>
      </c>
      <c r="L6123" t="s">
        <v>35</v>
      </c>
    </row>
    <row r="6124" spans="1:12" x14ac:dyDescent="0.25">
      <c r="A6124">
        <v>91</v>
      </c>
      <c r="B6124" s="93">
        <v>43614</v>
      </c>
      <c r="C6124">
        <v>5</v>
      </c>
      <c r="D6124" t="s">
        <v>98</v>
      </c>
      <c r="E6124">
        <v>2019</v>
      </c>
      <c r="F6124" t="s">
        <v>69</v>
      </c>
      <c r="G6124" t="s">
        <v>65</v>
      </c>
      <c r="H6124" t="s">
        <v>651</v>
      </c>
      <c r="I6124">
        <v>5</v>
      </c>
      <c r="J6124">
        <v>0</v>
      </c>
      <c r="K6124" t="s">
        <v>275</v>
      </c>
      <c r="L6124" t="s">
        <v>35</v>
      </c>
    </row>
    <row r="6125" spans="1:12" x14ac:dyDescent="0.25">
      <c r="A6125">
        <v>91</v>
      </c>
      <c r="B6125" s="93">
        <v>43614</v>
      </c>
      <c r="C6125">
        <v>5</v>
      </c>
      <c r="D6125" t="s">
        <v>98</v>
      </c>
      <c r="E6125">
        <v>2019</v>
      </c>
      <c r="F6125" t="s">
        <v>80</v>
      </c>
      <c r="G6125" t="s">
        <v>36</v>
      </c>
      <c r="H6125" t="s">
        <v>651</v>
      </c>
      <c r="I6125">
        <v>9.08</v>
      </c>
      <c r="J6125">
        <v>0</v>
      </c>
      <c r="K6125" t="s">
        <v>275</v>
      </c>
      <c r="L6125" t="s">
        <v>222</v>
      </c>
    </row>
    <row r="6126" spans="1:12" x14ac:dyDescent="0.25">
      <c r="A6126">
        <v>91</v>
      </c>
      <c r="B6126" s="93">
        <v>43614</v>
      </c>
      <c r="C6126">
        <v>5</v>
      </c>
      <c r="D6126" t="s">
        <v>98</v>
      </c>
      <c r="E6126">
        <v>2019</v>
      </c>
      <c r="F6126" t="s">
        <v>73</v>
      </c>
      <c r="G6126" t="s">
        <v>66</v>
      </c>
      <c r="H6126" t="s">
        <v>651</v>
      </c>
      <c r="I6126">
        <v>28</v>
      </c>
      <c r="J6126">
        <v>0</v>
      </c>
      <c r="K6126" t="s">
        <v>275</v>
      </c>
      <c r="L6126" t="s">
        <v>35</v>
      </c>
    </row>
    <row r="6127" spans="1:12" x14ac:dyDescent="0.25">
      <c r="A6127">
        <v>91</v>
      </c>
      <c r="B6127" s="93">
        <v>43614</v>
      </c>
      <c r="C6127">
        <v>5</v>
      </c>
      <c r="D6127" t="s">
        <v>98</v>
      </c>
      <c r="E6127">
        <v>2019</v>
      </c>
      <c r="F6127" t="s">
        <v>82</v>
      </c>
      <c r="G6127" t="s">
        <v>65</v>
      </c>
      <c r="H6127" t="s">
        <v>651</v>
      </c>
      <c r="I6127">
        <v>42</v>
      </c>
      <c r="J6127">
        <v>0</v>
      </c>
      <c r="K6127" t="s">
        <v>275</v>
      </c>
      <c r="L6127" t="s">
        <v>35</v>
      </c>
    </row>
    <row r="6128" spans="1:12" x14ac:dyDescent="0.25">
      <c r="A6128">
        <v>91</v>
      </c>
      <c r="B6128" s="93">
        <v>43614</v>
      </c>
      <c r="C6128">
        <v>5</v>
      </c>
      <c r="D6128" t="s">
        <v>98</v>
      </c>
      <c r="E6128">
        <v>2019</v>
      </c>
      <c r="F6128" t="s">
        <v>369</v>
      </c>
      <c r="G6128" t="s">
        <v>64</v>
      </c>
      <c r="H6128" t="s">
        <v>651</v>
      </c>
      <c r="I6128">
        <v>3909</v>
      </c>
      <c r="J6128">
        <v>0</v>
      </c>
      <c r="K6128" t="s">
        <v>275</v>
      </c>
      <c r="L6128" t="s">
        <v>64</v>
      </c>
    </row>
    <row r="6129" spans="1:12" x14ac:dyDescent="0.25">
      <c r="A6129">
        <v>91</v>
      </c>
      <c r="B6129" s="93">
        <v>43614</v>
      </c>
      <c r="C6129">
        <v>5</v>
      </c>
      <c r="D6129" t="s">
        <v>98</v>
      </c>
      <c r="E6129">
        <v>2019</v>
      </c>
      <c r="F6129" t="s">
        <v>75</v>
      </c>
      <c r="G6129" t="s">
        <v>652</v>
      </c>
      <c r="H6129" t="s">
        <v>555</v>
      </c>
      <c r="I6129">
        <v>0</v>
      </c>
      <c r="J6129">
        <v>10400</v>
      </c>
      <c r="K6129" t="s">
        <v>275</v>
      </c>
      <c r="L6129" t="s">
        <v>266</v>
      </c>
    </row>
    <row r="6130" spans="1:12" x14ac:dyDescent="0.25">
      <c r="A6130">
        <v>91</v>
      </c>
      <c r="B6130" s="93">
        <v>43615</v>
      </c>
      <c r="C6130">
        <v>5</v>
      </c>
      <c r="D6130" t="s">
        <v>98</v>
      </c>
      <c r="E6130">
        <v>2019</v>
      </c>
      <c r="F6130" t="s">
        <v>72</v>
      </c>
      <c r="G6130" t="s">
        <v>35</v>
      </c>
      <c r="H6130" t="s">
        <v>653</v>
      </c>
      <c r="I6130">
        <v>20</v>
      </c>
      <c r="J6130">
        <v>0</v>
      </c>
      <c r="K6130" t="s">
        <v>275</v>
      </c>
      <c r="L6130" t="s">
        <v>35</v>
      </c>
    </row>
    <row r="6131" spans="1:12" x14ac:dyDescent="0.25">
      <c r="A6131">
        <v>91</v>
      </c>
      <c r="B6131" s="93">
        <v>43615</v>
      </c>
      <c r="C6131">
        <v>5</v>
      </c>
      <c r="D6131" t="s">
        <v>98</v>
      </c>
      <c r="E6131">
        <v>2019</v>
      </c>
      <c r="F6131" t="s">
        <v>84</v>
      </c>
      <c r="G6131" t="s">
        <v>65</v>
      </c>
      <c r="H6131" t="s">
        <v>653</v>
      </c>
      <c r="I6131">
        <v>95.6</v>
      </c>
      <c r="J6131">
        <v>0</v>
      </c>
      <c r="K6131" t="s">
        <v>275</v>
      </c>
      <c r="L6131" t="s">
        <v>35</v>
      </c>
    </row>
    <row r="6132" spans="1:12" x14ac:dyDescent="0.25">
      <c r="A6132">
        <v>95</v>
      </c>
      <c r="B6132" s="93">
        <v>43588</v>
      </c>
      <c r="C6132">
        <v>5</v>
      </c>
      <c r="D6132" t="s">
        <v>98</v>
      </c>
      <c r="E6132">
        <v>2019</v>
      </c>
      <c r="F6132" t="s">
        <v>21</v>
      </c>
      <c r="G6132" t="s">
        <v>36</v>
      </c>
      <c r="H6132" t="s">
        <v>623</v>
      </c>
      <c r="I6132">
        <v>8</v>
      </c>
      <c r="J6132">
        <v>0</v>
      </c>
      <c r="K6132" t="s">
        <v>276</v>
      </c>
      <c r="L6132" t="s">
        <v>222</v>
      </c>
    </row>
    <row r="6133" spans="1:12" x14ac:dyDescent="0.25">
      <c r="A6133">
        <v>95</v>
      </c>
      <c r="B6133" s="93">
        <v>43588</v>
      </c>
      <c r="C6133">
        <v>5</v>
      </c>
      <c r="D6133" t="s">
        <v>98</v>
      </c>
      <c r="E6133">
        <v>2019</v>
      </c>
      <c r="F6133" t="s">
        <v>23</v>
      </c>
      <c r="G6133" t="s">
        <v>63</v>
      </c>
      <c r="H6133" t="s">
        <v>623</v>
      </c>
      <c r="I6133">
        <v>23.76</v>
      </c>
      <c r="J6133">
        <v>0</v>
      </c>
      <c r="K6133" t="s">
        <v>276</v>
      </c>
      <c r="L6133" t="s">
        <v>64</v>
      </c>
    </row>
    <row r="6134" spans="1:12" x14ac:dyDescent="0.25">
      <c r="A6134">
        <v>95</v>
      </c>
      <c r="B6134" s="93">
        <v>43589</v>
      </c>
      <c r="C6134">
        <v>5</v>
      </c>
      <c r="D6134" t="s">
        <v>98</v>
      </c>
      <c r="E6134">
        <v>2019</v>
      </c>
      <c r="F6134" t="s">
        <v>21</v>
      </c>
      <c r="G6134" t="s">
        <v>36</v>
      </c>
      <c r="H6134" t="s">
        <v>624</v>
      </c>
      <c r="I6134">
        <v>40</v>
      </c>
      <c r="J6134">
        <v>0</v>
      </c>
      <c r="K6134" t="s">
        <v>276</v>
      </c>
      <c r="L6134" t="s">
        <v>222</v>
      </c>
    </row>
    <row r="6135" spans="1:12" x14ac:dyDescent="0.25">
      <c r="A6135">
        <v>95</v>
      </c>
      <c r="B6135" s="93">
        <v>43595</v>
      </c>
      <c r="C6135">
        <v>5</v>
      </c>
      <c r="D6135" t="s">
        <v>98</v>
      </c>
      <c r="E6135">
        <v>2019</v>
      </c>
      <c r="F6135" t="s">
        <v>22</v>
      </c>
      <c r="G6135" t="s">
        <v>632</v>
      </c>
      <c r="H6135" t="s">
        <v>633</v>
      </c>
      <c r="I6135">
        <v>12.62</v>
      </c>
      <c r="J6135">
        <v>0</v>
      </c>
      <c r="K6135" t="s">
        <v>276</v>
      </c>
      <c r="L6135" t="s">
        <v>34</v>
      </c>
    </row>
    <row r="6136" spans="1:12" x14ac:dyDescent="0.25">
      <c r="A6136">
        <v>95</v>
      </c>
      <c r="B6136" s="93">
        <v>43595</v>
      </c>
      <c r="C6136">
        <v>5</v>
      </c>
      <c r="D6136" t="s">
        <v>98</v>
      </c>
      <c r="E6136">
        <v>2019</v>
      </c>
      <c r="F6136" t="s">
        <v>21</v>
      </c>
      <c r="G6136" t="s">
        <v>632</v>
      </c>
      <c r="H6136" t="s">
        <v>633</v>
      </c>
      <c r="I6136">
        <v>365.3</v>
      </c>
      <c r="J6136">
        <v>0</v>
      </c>
      <c r="K6136" t="s">
        <v>276</v>
      </c>
      <c r="L6136" t="s">
        <v>34</v>
      </c>
    </row>
    <row r="6137" spans="1:12" x14ac:dyDescent="0.25">
      <c r="A6137">
        <v>95</v>
      </c>
      <c r="B6137" s="93">
        <v>43600</v>
      </c>
      <c r="C6137">
        <v>5</v>
      </c>
      <c r="D6137" t="s">
        <v>98</v>
      </c>
      <c r="E6137">
        <v>2019</v>
      </c>
      <c r="F6137" t="s">
        <v>23</v>
      </c>
      <c r="G6137" t="s">
        <v>63</v>
      </c>
      <c r="H6137" t="s">
        <v>636</v>
      </c>
      <c r="I6137">
        <v>92.79</v>
      </c>
      <c r="J6137">
        <v>0</v>
      </c>
      <c r="K6137" t="s">
        <v>276</v>
      </c>
      <c r="L6137" t="s">
        <v>64</v>
      </c>
    </row>
    <row r="6138" spans="1:12" x14ac:dyDescent="0.25">
      <c r="A6138">
        <v>95</v>
      </c>
      <c r="B6138" s="93">
        <v>43606</v>
      </c>
      <c r="C6138">
        <v>5</v>
      </c>
      <c r="D6138" t="s">
        <v>98</v>
      </c>
      <c r="E6138">
        <v>2019</v>
      </c>
      <c r="F6138" t="s">
        <v>23</v>
      </c>
      <c r="G6138" t="s">
        <v>36</v>
      </c>
      <c r="H6138" t="s">
        <v>642</v>
      </c>
      <c r="I6138">
        <v>8</v>
      </c>
      <c r="J6138">
        <v>0</v>
      </c>
      <c r="K6138" t="s">
        <v>276</v>
      </c>
      <c r="L6138" t="s">
        <v>222</v>
      </c>
    </row>
    <row r="6139" spans="1:12" x14ac:dyDescent="0.25">
      <c r="A6139">
        <v>95</v>
      </c>
      <c r="B6139" s="93">
        <v>43607</v>
      </c>
      <c r="C6139">
        <v>5</v>
      </c>
      <c r="D6139" t="s">
        <v>98</v>
      </c>
      <c r="E6139">
        <v>2019</v>
      </c>
      <c r="F6139" t="s">
        <v>22</v>
      </c>
      <c r="G6139" t="s">
        <v>36</v>
      </c>
      <c r="H6139" t="s">
        <v>643</v>
      </c>
      <c r="I6139">
        <v>24</v>
      </c>
      <c r="J6139">
        <v>0</v>
      </c>
      <c r="K6139" t="s">
        <v>276</v>
      </c>
      <c r="L6139" t="s">
        <v>222</v>
      </c>
    </row>
    <row r="6140" spans="1:12" x14ac:dyDescent="0.25">
      <c r="A6140">
        <v>95</v>
      </c>
      <c r="B6140" s="93">
        <v>43610</v>
      </c>
      <c r="C6140">
        <v>5</v>
      </c>
      <c r="D6140" t="s">
        <v>98</v>
      </c>
      <c r="E6140">
        <v>2019</v>
      </c>
      <c r="F6140" t="s">
        <v>23</v>
      </c>
      <c r="G6140" t="s">
        <v>646</v>
      </c>
      <c r="H6140" t="s">
        <v>647</v>
      </c>
      <c r="I6140">
        <v>50.38</v>
      </c>
      <c r="J6140">
        <v>0</v>
      </c>
      <c r="K6140" t="s">
        <v>276</v>
      </c>
      <c r="L6140" t="s">
        <v>34</v>
      </c>
    </row>
    <row r="6141" spans="1:12" x14ac:dyDescent="0.25">
      <c r="A6141">
        <v>95</v>
      </c>
      <c r="B6141" s="93">
        <v>43610</v>
      </c>
      <c r="C6141">
        <v>5</v>
      </c>
      <c r="D6141" t="s">
        <v>98</v>
      </c>
      <c r="E6141">
        <v>2019</v>
      </c>
      <c r="F6141" t="s">
        <v>22</v>
      </c>
      <c r="G6141" t="s">
        <v>646</v>
      </c>
      <c r="H6141" t="s">
        <v>647</v>
      </c>
      <c r="I6141">
        <v>51.31</v>
      </c>
      <c r="J6141">
        <v>0</v>
      </c>
      <c r="K6141" t="s">
        <v>276</v>
      </c>
      <c r="L6141" t="s">
        <v>34</v>
      </c>
    </row>
    <row r="6142" spans="1:12" x14ac:dyDescent="0.25">
      <c r="A6142">
        <v>95</v>
      </c>
      <c r="B6142" s="93">
        <v>43610</v>
      </c>
      <c r="C6142">
        <v>5</v>
      </c>
      <c r="D6142" t="s">
        <v>98</v>
      </c>
      <c r="E6142">
        <v>2019</v>
      </c>
      <c r="F6142" t="s">
        <v>21</v>
      </c>
      <c r="G6142" t="s">
        <v>646</v>
      </c>
      <c r="H6142" t="s">
        <v>647</v>
      </c>
      <c r="I6142">
        <v>277.51</v>
      </c>
      <c r="J6142">
        <v>0</v>
      </c>
      <c r="K6142" t="s">
        <v>276</v>
      </c>
      <c r="L6142" t="s">
        <v>34</v>
      </c>
    </row>
    <row r="6143" spans="1:12" x14ac:dyDescent="0.25">
      <c r="A6143">
        <v>97</v>
      </c>
      <c r="B6143" s="93">
        <v>43587</v>
      </c>
      <c r="C6143">
        <v>5</v>
      </c>
      <c r="D6143" t="s">
        <v>98</v>
      </c>
      <c r="E6143">
        <v>2019</v>
      </c>
      <c r="F6143" t="s">
        <v>21</v>
      </c>
      <c r="G6143" t="s">
        <v>36</v>
      </c>
      <c r="H6143" t="s">
        <v>622</v>
      </c>
      <c r="I6143">
        <v>24</v>
      </c>
      <c r="J6143">
        <v>0</v>
      </c>
      <c r="K6143" t="s">
        <v>277</v>
      </c>
      <c r="L6143" t="s">
        <v>222</v>
      </c>
    </row>
    <row r="6144" spans="1:12" x14ac:dyDescent="0.25">
      <c r="A6144">
        <v>97</v>
      </c>
      <c r="B6144" s="93">
        <v>43591</v>
      </c>
      <c r="C6144">
        <v>5</v>
      </c>
      <c r="D6144" t="s">
        <v>98</v>
      </c>
      <c r="E6144">
        <v>2019</v>
      </c>
      <c r="F6144" t="s">
        <v>21</v>
      </c>
      <c r="G6144" t="s">
        <v>36</v>
      </c>
      <c r="H6144" t="s">
        <v>625</v>
      </c>
      <c r="I6144">
        <v>64</v>
      </c>
      <c r="J6144">
        <v>0</v>
      </c>
      <c r="K6144" t="s">
        <v>277</v>
      </c>
      <c r="L6144" t="s">
        <v>222</v>
      </c>
    </row>
    <row r="6145" spans="1:12" x14ac:dyDescent="0.25">
      <c r="A6145">
        <v>97</v>
      </c>
      <c r="B6145" s="93">
        <v>43592</v>
      </c>
      <c r="C6145">
        <v>5</v>
      </c>
      <c r="D6145" t="s">
        <v>98</v>
      </c>
      <c r="E6145">
        <v>2019</v>
      </c>
      <c r="F6145" t="s">
        <v>21</v>
      </c>
      <c r="G6145" t="s">
        <v>36</v>
      </c>
      <c r="H6145" t="s">
        <v>626</v>
      </c>
      <c r="I6145">
        <v>24</v>
      </c>
      <c r="J6145">
        <v>0</v>
      </c>
      <c r="K6145" t="s">
        <v>277</v>
      </c>
      <c r="L6145" t="s">
        <v>222</v>
      </c>
    </row>
    <row r="6146" spans="1:12" x14ac:dyDescent="0.25">
      <c r="A6146">
        <v>97</v>
      </c>
      <c r="B6146" s="93">
        <v>43592</v>
      </c>
      <c r="C6146">
        <v>5</v>
      </c>
      <c r="D6146" t="s">
        <v>98</v>
      </c>
      <c r="E6146">
        <v>2019</v>
      </c>
      <c r="F6146" t="s">
        <v>23</v>
      </c>
      <c r="G6146" t="s">
        <v>63</v>
      </c>
      <c r="H6146" t="s">
        <v>626</v>
      </c>
      <c r="I6146">
        <v>163.47999999999999</v>
      </c>
      <c r="J6146">
        <v>0</v>
      </c>
      <c r="K6146" t="s">
        <v>277</v>
      </c>
      <c r="L6146" t="s">
        <v>64</v>
      </c>
    </row>
    <row r="6147" spans="1:12" x14ac:dyDescent="0.25">
      <c r="A6147">
        <v>97</v>
      </c>
      <c r="B6147" s="93">
        <v>43593</v>
      </c>
      <c r="C6147">
        <v>5</v>
      </c>
      <c r="D6147" t="s">
        <v>98</v>
      </c>
      <c r="E6147">
        <v>2019</v>
      </c>
      <c r="F6147" t="s">
        <v>23</v>
      </c>
      <c r="G6147" t="s">
        <v>37</v>
      </c>
      <c r="H6147" t="s">
        <v>354</v>
      </c>
      <c r="I6147">
        <v>4.8</v>
      </c>
      <c r="J6147">
        <v>0</v>
      </c>
      <c r="K6147" t="s">
        <v>277</v>
      </c>
      <c r="L6147" t="s">
        <v>35</v>
      </c>
    </row>
    <row r="6148" spans="1:12" x14ac:dyDescent="0.25">
      <c r="A6148">
        <v>97</v>
      </c>
      <c r="B6148" s="93">
        <v>43594</v>
      </c>
      <c r="C6148">
        <v>5</v>
      </c>
      <c r="D6148" t="s">
        <v>98</v>
      </c>
      <c r="E6148">
        <v>2019</v>
      </c>
      <c r="F6148" t="s">
        <v>21</v>
      </c>
      <c r="G6148" t="s">
        <v>36</v>
      </c>
      <c r="H6148" t="s">
        <v>630</v>
      </c>
      <c r="I6148">
        <v>16</v>
      </c>
      <c r="J6148">
        <v>0</v>
      </c>
      <c r="K6148" t="s">
        <v>277</v>
      </c>
      <c r="L6148" t="s">
        <v>222</v>
      </c>
    </row>
    <row r="6149" spans="1:12" x14ac:dyDescent="0.25">
      <c r="A6149">
        <v>97</v>
      </c>
      <c r="B6149" s="93">
        <v>43595</v>
      </c>
      <c r="C6149">
        <v>5</v>
      </c>
      <c r="D6149" t="s">
        <v>98</v>
      </c>
      <c r="E6149">
        <v>2019</v>
      </c>
      <c r="F6149" t="s">
        <v>21</v>
      </c>
      <c r="G6149" t="s">
        <v>36</v>
      </c>
      <c r="H6149" t="s">
        <v>631</v>
      </c>
      <c r="I6149">
        <v>16</v>
      </c>
      <c r="J6149">
        <v>0</v>
      </c>
      <c r="K6149" t="s">
        <v>277</v>
      </c>
      <c r="L6149" t="s">
        <v>222</v>
      </c>
    </row>
    <row r="6150" spans="1:12" x14ac:dyDescent="0.25">
      <c r="A6150">
        <v>97</v>
      </c>
      <c r="B6150" s="93">
        <v>43595</v>
      </c>
      <c r="C6150">
        <v>5</v>
      </c>
      <c r="D6150" t="s">
        <v>98</v>
      </c>
      <c r="E6150">
        <v>2019</v>
      </c>
      <c r="F6150" t="s">
        <v>21</v>
      </c>
      <c r="G6150" t="s">
        <v>632</v>
      </c>
      <c r="H6150" t="s">
        <v>633</v>
      </c>
      <c r="I6150">
        <v>448.2</v>
      </c>
      <c r="J6150">
        <v>0</v>
      </c>
      <c r="K6150" t="s">
        <v>277</v>
      </c>
      <c r="L6150" t="s">
        <v>34</v>
      </c>
    </row>
    <row r="6151" spans="1:12" x14ac:dyDescent="0.25">
      <c r="A6151">
        <v>97</v>
      </c>
      <c r="B6151" s="93">
        <v>43598</v>
      </c>
      <c r="C6151">
        <v>5</v>
      </c>
      <c r="D6151" t="s">
        <v>98</v>
      </c>
      <c r="E6151">
        <v>2019</v>
      </c>
      <c r="F6151" t="s">
        <v>23</v>
      </c>
      <c r="G6151" t="s">
        <v>36</v>
      </c>
      <c r="H6151" t="s">
        <v>634</v>
      </c>
      <c r="I6151">
        <v>8</v>
      </c>
      <c r="J6151">
        <v>0</v>
      </c>
      <c r="K6151" t="s">
        <v>277</v>
      </c>
      <c r="L6151" t="s">
        <v>222</v>
      </c>
    </row>
    <row r="6152" spans="1:12" x14ac:dyDescent="0.25">
      <c r="A6152">
        <v>97</v>
      </c>
      <c r="B6152" s="93">
        <v>43598</v>
      </c>
      <c r="C6152">
        <v>5</v>
      </c>
      <c r="D6152" t="s">
        <v>98</v>
      </c>
      <c r="E6152">
        <v>2019</v>
      </c>
      <c r="F6152" t="s">
        <v>22</v>
      </c>
      <c r="G6152" t="s">
        <v>36</v>
      </c>
      <c r="H6152" t="s">
        <v>634</v>
      </c>
      <c r="I6152">
        <v>8</v>
      </c>
      <c r="J6152">
        <v>0</v>
      </c>
      <c r="K6152" t="s">
        <v>277</v>
      </c>
      <c r="L6152" t="s">
        <v>222</v>
      </c>
    </row>
    <row r="6153" spans="1:12" x14ac:dyDescent="0.25">
      <c r="A6153">
        <v>97</v>
      </c>
      <c r="B6153" s="93">
        <v>43598</v>
      </c>
      <c r="C6153">
        <v>5</v>
      </c>
      <c r="D6153" t="s">
        <v>98</v>
      </c>
      <c r="E6153">
        <v>2019</v>
      </c>
      <c r="F6153" t="s">
        <v>21</v>
      </c>
      <c r="G6153" t="s">
        <v>36</v>
      </c>
      <c r="H6153" t="s">
        <v>634</v>
      </c>
      <c r="I6153">
        <v>16</v>
      </c>
      <c r="J6153">
        <v>0</v>
      </c>
      <c r="K6153" t="s">
        <v>277</v>
      </c>
      <c r="L6153" t="s">
        <v>222</v>
      </c>
    </row>
    <row r="6154" spans="1:12" x14ac:dyDescent="0.25">
      <c r="A6154">
        <v>97</v>
      </c>
      <c r="B6154" s="93">
        <v>43600</v>
      </c>
      <c r="C6154">
        <v>5</v>
      </c>
      <c r="D6154" t="s">
        <v>98</v>
      </c>
      <c r="E6154">
        <v>2019</v>
      </c>
      <c r="F6154" t="s">
        <v>21</v>
      </c>
      <c r="G6154" t="s">
        <v>36</v>
      </c>
      <c r="H6154" t="s">
        <v>636</v>
      </c>
      <c r="I6154">
        <v>8</v>
      </c>
      <c r="J6154">
        <v>0</v>
      </c>
      <c r="K6154" t="s">
        <v>277</v>
      </c>
      <c r="L6154" t="s">
        <v>222</v>
      </c>
    </row>
    <row r="6155" spans="1:12" x14ac:dyDescent="0.25">
      <c r="A6155">
        <v>97</v>
      </c>
      <c r="B6155" s="93">
        <v>43603</v>
      </c>
      <c r="C6155">
        <v>5</v>
      </c>
      <c r="D6155" t="s">
        <v>98</v>
      </c>
      <c r="E6155">
        <v>2019</v>
      </c>
      <c r="F6155" t="s">
        <v>21</v>
      </c>
      <c r="G6155" t="s">
        <v>36</v>
      </c>
      <c r="H6155" t="s">
        <v>640</v>
      </c>
      <c r="I6155">
        <v>96</v>
      </c>
      <c r="J6155">
        <v>0</v>
      </c>
      <c r="K6155" t="s">
        <v>277</v>
      </c>
      <c r="L6155" t="s">
        <v>222</v>
      </c>
    </row>
    <row r="6156" spans="1:12" x14ac:dyDescent="0.25">
      <c r="A6156">
        <v>97</v>
      </c>
      <c r="B6156" s="93">
        <v>43606</v>
      </c>
      <c r="C6156">
        <v>5</v>
      </c>
      <c r="D6156" t="s">
        <v>98</v>
      </c>
      <c r="E6156">
        <v>2019</v>
      </c>
      <c r="F6156" t="s">
        <v>21</v>
      </c>
      <c r="G6156" t="s">
        <v>36</v>
      </c>
      <c r="H6156" t="s">
        <v>642</v>
      </c>
      <c r="I6156">
        <v>16</v>
      </c>
      <c r="J6156">
        <v>0</v>
      </c>
      <c r="K6156" t="s">
        <v>277</v>
      </c>
      <c r="L6156" t="s">
        <v>222</v>
      </c>
    </row>
    <row r="6157" spans="1:12" x14ac:dyDescent="0.25">
      <c r="A6157">
        <v>97</v>
      </c>
      <c r="B6157" s="93">
        <v>43607</v>
      </c>
      <c r="C6157">
        <v>5</v>
      </c>
      <c r="D6157" t="s">
        <v>98</v>
      </c>
      <c r="E6157">
        <v>2019</v>
      </c>
      <c r="F6157" t="s">
        <v>21</v>
      </c>
      <c r="G6157" t="s">
        <v>36</v>
      </c>
      <c r="H6157" t="s">
        <v>643</v>
      </c>
      <c r="I6157">
        <v>8</v>
      </c>
      <c r="J6157">
        <v>0</v>
      </c>
      <c r="K6157" t="s">
        <v>277</v>
      </c>
      <c r="L6157" t="s">
        <v>222</v>
      </c>
    </row>
    <row r="6158" spans="1:12" x14ac:dyDescent="0.25">
      <c r="A6158">
        <v>97</v>
      </c>
      <c r="B6158" s="93">
        <v>43608</v>
      </c>
      <c r="C6158">
        <v>5</v>
      </c>
      <c r="D6158" t="s">
        <v>98</v>
      </c>
      <c r="E6158">
        <v>2019</v>
      </c>
      <c r="F6158" t="s">
        <v>21</v>
      </c>
      <c r="G6158" t="s">
        <v>36</v>
      </c>
      <c r="H6158" t="s">
        <v>644</v>
      </c>
      <c r="I6158">
        <v>8</v>
      </c>
      <c r="J6158">
        <v>0</v>
      </c>
      <c r="K6158" t="s">
        <v>277</v>
      </c>
      <c r="L6158" t="s">
        <v>222</v>
      </c>
    </row>
    <row r="6159" spans="1:12" x14ac:dyDescent="0.25">
      <c r="A6159">
        <v>97</v>
      </c>
      <c r="B6159" s="93">
        <v>43610</v>
      </c>
      <c r="C6159">
        <v>5</v>
      </c>
      <c r="D6159" t="s">
        <v>98</v>
      </c>
      <c r="E6159">
        <v>2019</v>
      </c>
      <c r="F6159" t="s">
        <v>21</v>
      </c>
      <c r="G6159" t="s">
        <v>36</v>
      </c>
      <c r="H6159" t="s">
        <v>648</v>
      </c>
      <c r="I6159">
        <v>8</v>
      </c>
      <c r="J6159">
        <v>0</v>
      </c>
      <c r="K6159" t="s">
        <v>277</v>
      </c>
      <c r="L6159" t="s">
        <v>222</v>
      </c>
    </row>
    <row r="6160" spans="1:12" x14ac:dyDescent="0.25">
      <c r="A6160">
        <v>97</v>
      </c>
      <c r="B6160" s="93">
        <v>43610</v>
      </c>
      <c r="C6160">
        <v>5</v>
      </c>
      <c r="D6160" t="s">
        <v>98</v>
      </c>
      <c r="E6160">
        <v>2019</v>
      </c>
      <c r="F6160" t="s">
        <v>21</v>
      </c>
      <c r="G6160" t="s">
        <v>65</v>
      </c>
      <c r="H6160" t="s">
        <v>648</v>
      </c>
      <c r="I6160">
        <v>24</v>
      </c>
      <c r="J6160">
        <v>0</v>
      </c>
      <c r="K6160" t="s">
        <v>277</v>
      </c>
      <c r="L6160" t="s">
        <v>35</v>
      </c>
    </row>
    <row r="6161" spans="1:12" x14ac:dyDescent="0.25">
      <c r="A6161">
        <v>97</v>
      </c>
      <c r="B6161" s="93">
        <v>43610</v>
      </c>
      <c r="C6161">
        <v>5</v>
      </c>
      <c r="D6161" t="s">
        <v>98</v>
      </c>
      <c r="E6161">
        <v>2019</v>
      </c>
      <c r="F6161" t="s">
        <v>21</v>
      </c>
      <c r="G6161" t="s">
        <v>646</v>
      </c>
      <c r="H6161" t="s">
        <v>647</v>
      </c>
      <c r="I6161">
        <v>522.20000000000005</v>
      </c>
      <c r="J6161">
        <v>0</v>
      </c>
      <c r="K6161" t="s">
        <v>277</v>
      </c>
      <c r="L6161" t="s">
        <v>34</v>
      </c>
    </row>
    <row r="6162" spans="1:12" x14ac:dyDescent="0.25">
      <c r="A6162">
        <v>97</v>
      </c>
      <c r="B6162" s="93">
        <v>43613</v>
      </c>
      <c r="C6162">
        <v>5</v>
      </c>
      <c r="D6162" t="s">
        <v>98</v>
      </c>
      <c r="E6162">
        <v>2019</v>
      </c>
      <c r="F6162" t="s">
        <v>21</v>
      </c>
      <c r="G6162" t="s">
        <v>36</v>
      </c>
      <c r="H6162" t="s">
        <v>650</v>
      </c>
      <c r="I6162">
        <v>16</v>
      </c>
      <c r="J6162">
        <v>0</v>
      </c>
      <c r="K6162" t="s">
        <v>277</v>
      </c>
      <c r="L6162" t="s">
        <v>222</v>
      </c>
    </row>
    <row r="6163" spans="1:12" x14ac:dyDescent="0.25">
      <c r="A6163">
        <v>97</v>
      </c>
      <c r="B6163" s="93">
        <v>43614</v>
      </c>
      <c r="C6163">
        <v>5</v>
      </c>
      <c r="D6163" t="s">
        <v>98</v>
      </c>
      <c r="E6163">
        <v>2019</v>
      </c>
      <c r="F6163" t="s">
        <v>21</v>
      </c>
      <c r="G6163" t="s">
        <v>36</v>
      </c>
      <c r="H6163" t="s">
        <v>651</v>
      </c>
      <c r="I6163">
        <v>8</v>
      </c>
      <c r="J6163">
        <v>0</v>
      </c>
      <c r="K6163" t="s">
        <v>277</v>
      </c>
      <c r="L6163" t="s">
        <v>222</v>
      </c>
    </row>
    <row r="6164" spans="1:12" x14ac:dyDescent="0.25">
      <c r="A6164">
        <v>97</v>
      </c>
      <c r="B6164" s="93">
        <v>43614</v>
      </c>
      <c r="C6164">
        <v>5</v>
      </c>
      <c r="D6164" t="s">
        <v>98</v>
      </c>
      <c r="E6164">
        <v>2019</v>
      </c>
      <c r="F6164" t="s">
        <v>22</v>
      </c>
      <c r="G6164" t="s">
        <v>36</v>
      </c>
      <c r="H6164" t="s">
        <v>651</v>
      </c>
      <c r="I6164">
        <v>8</v>
      </c>
      <c r="J6164">
        <v>0</v>
      </c>
      <c r="K6164" t="s">
        <v>277</v>
      </c>
      <c r="L6164" t="s">
        <v>222</v>
      </c>
    </row>
    <row r="6165" spans="1:12" x14ac:dyDescent="0.25">
      <c r="A6165">
        <v>97</v>
      </c>
      <c r="B6165" s="93">
        <v>43615</v>
      </c>
      <c r="C6165">
        <v>5</v>
      </c>
      <c r="D6165" t="s">
        <v>98</v>
      </c>
      <c r="E6165">
        <v>2019</v>
      </c>
      <c r="F6165" t="s">
        <v>23</v>
      </c>
      <c r="G6165" t="s">
        <v>36</v>
      </c>
      <c r="H6165" t="s">
        <v>653</v>
      </c>
      <c r="I6165">
        <v>8</v>
      </c>
      <c r="J6165">
        <v>0</v>
      </c>
      <c r="K6165" t="s">
        <v>277</v>
      </c>
      <c r="L6165" t="s">
        <v>222</v>
      </c>
    </row>
    <row r="6166" spans="1:12" x14ac:dyDescent="0.25">
      <c r="A6166">
        <v>97</v>
      </c>
      <c r="B6166" s="93">
        <v>43615</v>
      </c>
      <c r="C6166">
        <v>5</v>
      </c>
      <c r="D6166" t="s">
        <v>98</v>
      </c>
      <c r="E6166">
        <v>2019</v>
      </c>
      <c r="F6166" t="s">
        <v>21</v>
      </c>
      <c r="G6166" t="s">
        <v>36</v>
      </c>
      <c r="H6166" t="s">
        <v>653</v>
      </c>
      <c r="I6166">
        <v>8</v>
      </c>
      <c r="J6166">
        <v>0</v>
      </c>
      <c r="K6166" t="s">
        <v>277</v>
      </c>
      <c r="L6166" t="s">
        <v>222</v>
      </c>
    </row>
    <row r="6167" spans="1:12" x14ac:dyDescent="0.25">
      <c r="A6167">
        <v>98</v>
      </c>
      <c r="B6167" s="93">
        <v>43594</v>
      </c>
      <c r="C6167">
        <v>5</v>
      </c>
      <c r="D6167" t="s">
        <v>98</v>
      </c>
      <c r="E6167">
        <v>2019</v>
      </c>
      <c r="F6167" t="s">
        <v>23</v>
      </c>
      <c r="G6167" t="s">
        <v>63</v>
      </c>
      <c r="H6167" t="s">
        <v>630</v>
      </c>
      <c r="I6167">
        <v>39.44</v>
      </c>
      <c r="J6167">
        <v>0</v>
      </c>
      <c r="K6167" t="s">
        <v>278</v>
      </c>
      <c r="L6167" t="s">
        <v>64</v>
      </c>
    </row>
    <row r="6168" spans="1:12" x14ac:dyDescent="0.25">
      <c r="A6168">
        <v>98</v>
      </c>
      <c r="B6168" s="93">
        <v>43600</v>
      </c>
      <c r="C6168">
        <v>5</v>
      </c>
      <c r="D6168" t="s">
        <v>98</v>
      </c>
      <c r="E6168">
        <v>2019</v>
      </c>
      <c r="F6168" t="s">
        <v>23</v>
      </c>
      <c r="G6168" t="s">
        <v>67</v>
      </c>
      <c r="H6168" t="s">
        <v>636</v>
      </c>
      <c r="I6168">
        <v>50</v>
      </c>
      <c r="J6168">
        <v>0</v>
      </c>
      <c r="K6168" t="s">
        <v>278</v>
      </c>
      <c r="L6168" t="s">
        <v>266</v>
      </c>
    </row>
    <row r="6169" spans="1:12" x14ac:dyDescent="0.25">
      <c r="A6169">
        <v>98</v>
      </c>
      <c r="B6169" s="93">
        <v>43606</v>
      </c>
      <c r="C6169">
        <v>5</v>
      </c>
      <c r="D6169" t="s">
        <v>98</v>
      </c>
      <c r="E6169">
        <v>2019</v>
      </c>
      <c r="F6169" t="s">
        <v>23</v>
      </c>
      <c r="G6169" t="s">
        <v>66</v>
      </c>
      <c r="H6169" t="s">
        <v>642</v>
      </c>
      <c r="I6169">
        <v>28</v>
      </c>
      <c r="J6169">
        <v>0</v>
      </c>
      <c r="K6169" t="s">
        <v>278</v>
      </c>
      <c r="L6169" t="s">
        <v>35</v>
      </c>
    </row>
    <row r="6170" spans="1:12" x14ac:dyDescent="0.25">
      <c r="A6170">
        <v>98</v>
      </c>
      <c r="B6170" s="93">
        <v>43607</v>
      </c>
      <c r="C6170">
        <v>5</v>
      </c>
      <c r="D6170" t="s">
        <v>98</v>
      </c>
      <c r="E6170">
        <v>2019</v>
      </c>
      <c r="F6170" t="s">
        <v>23</v>
      </c>
      <c r="G6170" t="s">
        <v>65</v>
      </c>
      <c r="H6170" t="s">
        <v>643</v>
      </c>
      <c r="I6170">
        <v>30</v>
      </c>
      <c r="J6170">
        <v>0</v>
      </c>
      <c r="K6170" t="s">
        <v>278</v>
      </c>
      <c r="L6170" t="s">
        <v>35</v>
      </c>
    </row>
    <row r="6171" spans="1:12" x14ac:dyDescent="0.25">
      <c r="A6171">
        <v>98</v>
      </c>
      <c r="B6171" s="93">
        <v>43616</v>
      </c>
      <c r="C6171">
        <v>5</v>
      </c>
      <c r="D6171" t="s">
        <v>98</v>
      </c>
      <c r="E6171">
        <v>2019</v>
      </c>
      <c r="F6171" t="s">
        <v>23</v>
      </c>
      <c r="G6171" t="s">
        <v>37</v>
      </c>
      <c r="H6171" t="s">
        <v>654</v>
      </c>
      <c r="I6171">
        <v>2.65</v>
      </c>
      <c r="J6171">
        <v>0</v>
      </c>
      <c r="K6171" t="s">
        <v>278</v>
      </c>
      <c r="L6171" t="s">
        <v>35</v>
      </c>
    </row>
    <row r="6172" spans="1:12" x14ac:dyDescent="0.25">
      <c r="A6172">
        <v>99</v>
      </c>
      <c r="B6172" s="93">
        <v>43589</v>
      </c>
      <c r="C6172">
        <v>5</v>
      </c>
      <c r="D6172" t="s">
        <v>98</v>
      </c>
      <c r="E6172">
        <v>2019</v>
      </c>
      <c r="F6172" t="s">
        <v>23</v>
      </c>
      <c r="G6172" t="s">
        <v>36</v>
      </c>
      <c r="H6172" t="s">
        <v>624</v>
      </c>
      <c r="I6172">
        <v>8</v>
      </c>
      <c r="J6172">
        <v>0</v>
      </c>
      <c r="K6172" t="s">
        <v>279</v>
      </c>
      <c r="L6172" t="s">
        <v>222</v>
      </c>
    </row>
    <row r="6173" spans="1:12" x14ac:dyDescent="0.25">
      <c r="A6173">
        <v>101</v>
      </c>
      <c r="B6173" s="93">
        <v>43592</v>
      </c>
      <c r="C6173">
        <v>5</v>
      </c>
      <c r="D6173" t="s">
        <v>98</v>
      </c>
      <c r="E6173">
        <v>2019</v>
      </c>
      <c r="F6173" t="s">
        <v>23</v>
      </c>
      <c r="G6173" t="s">
        <v>63</v>
      </c>
      <c r="H6173" t="s">
        <v>626</v>
      </c>
      <c r="I6173">
        <v>36.979999999999997</v>
      </c>
      <c r="J6173">
        <v>0</v>
      </c>
      <c r="K6173" t="s">
        <v>280</v>
      </c>
      <c r="L6173" t="s">
        <v>64</v>
      </c>
    </row>
    <row r="6174" spans="1:12" x14ac:dyDescent="0.25">
      <c r="A6174">
        <v>101</v>
      </c>
      <c r="B6174" s="93">
        <v>43595</v>
      </c>
      <c r="C6174">
        <v>5</v>
      </c>
      <c r="D6174" t="s">
        <v>98</v>
      </c>
      <c r="E6174">
        <v>2019</v>
      </c>
      <c r="F6174" t="s">
        <v>23</v>
      </c>
      <c r="G6174" t="s">
        <v>64</v>
      </c>
      <c r="H6174" t="s">
        <v>631</v>
      </c>
      <c r="I6174">
        <v>25.06</v>
      </c>
      <c r="J6174">
        <v>0</v>
      </c>
      <c r="K6174" t="s">
        <v>280</v>
      </c>
      <c r="L6174" t="s">
        <v>64</v>
      </c>
    </row>
    <row r="6175" spans="1:12" x14ac:dyDescent="0.25">
      <c r="A6175">
        <v>102</v>
      </c>
      <c r="B6175" s="93">
        <v>43594</v>
      </c>
      <c r="C6175">
        <v>5</v>
      </c>
      <c r="D6175" t="s">
        <v>98</v>
      </c>
      <c r="E6175">
        <v>2019</v>
      </c>
      <c r="F6175" t="s">
        <v>23</v>
      </c>
      <c r="G6175" t="s">
        <v>63</v>
      </c>
      <c r="H6175" t="s">
        <v>630</v>
      </c>
      <c r="I6175">
        <v>20.67</v>
      </c>
      <c r="J6175">
        <v>0</v>
      </c>
      <c r="K6175" t="s">
        <v>281</v>
      </c>
      <c r="L6175" t="s">
        <v>64</v>
      </c>
    </row>
    <row r="6176" spans="1:12" x14ac:dyDescent="0.25">
      <c r="A6176">
        <v>102</v>
      </c>
      <c r="B6176" s="93">
        <v>43595</v>
      </c>
      <c r="C6176">
        <v>5</v>
      </c>
      <c r="D6176" t="s">
        <v>98</v>
      </c>
      <c r="E6176">
        <v>2019</v>
      </c>
      <c r="F6176" t="s">
        <v>21</v>
      </c>
      <c r="G6176" t="s">
        <v>632</v>
      </c>
      <c r="H6176" t="s">
        <v>633</v>
      </c>
      <c r="I6176">
        <v>9.66</v>
      </c>
      <c r="J6176">
        <v>0</v>
      </c>
      <c r="K6176" t="s">
        <v>281</v>
      </c>
      <c r="L6176" t="s">
        <v>34</v>
      </c>
    </row>
    <row r="6177" spans="1:12" x14ac:dyDescent="0.25">
      <c r="A6177">
        <v>102</v>
      </c>
      <c r="B6177" s="93">
        <v>43595</v>
      </c>
      <c r="C6177">
        <v>5</v>
      </c>
      <c r="D6177" t="s">
        <v>98</v>
      </c>
      <c r="E6177">
        <v>2019</v>
      </c>
      <c r="F6177" t="s">
        <v>22</v>
      </c>
      <c r="G6177" t="s">
        <v>632</v>
      </c>
      <c r="H6177" t="s">
        <v>633</v>
      </c>
      <c r="I6177">
        <v>334.93</v>
      </c>
      <c r="J6177">
        <v>0</v>
      </c>
      <c r="K6177" t="s">
        <v>281</v>
      </c>
      <c r="L6177" t="s">
        <v>34</v>
      </c>
    </row>
    <row r="6178" spans="1:12" x14ac:dyDescent="0.25">
      <c r="A6178">
        <v>102</v>
      </c>
      <c r="B6178" s="93">
        <v>43613</v>
      </c>
      <c r="C6178">
        <v>5</v>
      </c>
      <c r="D6178" t="s">
        <v>98</v>
      </c>
      <c r="E6178">
        <v>2019</v>
      </c>
      <c r="F6178" t="s">
        <v>23</v>
      </c>
      <c r="G6178" t="s">
        <v>66</v>
      </c>
      <c r="H6178" t="s">
        <v>650</v>
      </c>
      <c r="I6178">
        <v>34</v>
      </c>
      <c r="J6178">
        <v>0</v>
      </c>
      <c r="K6178" t="s">
        <v>281</v>
      </c>
      <c r="L6178" t="s">
        <v>35</v>
      </c>
    </row>
    <row r="6179" spans="1:12" x14ac:dyDescent="0.25">
      <c r="A6179">
        <v>103</v>
      </c>
      <c r="B6179" s="93">
        <v>43609</v>
      </c>
      <c r="C6179">
        <v>5</v>
      </c>
      <c r="D6179" t="s">
        <v>98</v>
      </c>
      <c r="E6179">
        <v>2019</v>
      </c>
      <c r="F6179" t="s">
        <v>23</v>
      </c>
      <c r="G6179" t="s">
        <v>63</v>
      </c>
      <c r="H6179" t="s">
        <v>645</v>
      </c>
      <c r="I6179">
        <v>99.51</v>
      </c>
      <c r="J6179">
        <v>0</v>
      </c>
      <c r="K6179" t="s">
        <v>282</v>
      </c>
      <c r="L6179" t="s">
        <v>64</v>
      </c>
    </row>
    <row r="6180" spans="1:12" x14ac:dyDescent="0.25">
      <c r="A6180">
        <v>103</v>
      </c>
      <c r="B6180" s="93">
        <v>43612</v>
      </c>
      <c r="C6180">
        <v>5</v>
      </c>
      <c r="D6180" t="s">
        <v>98</v>
      </c>
      <c r="E6180">
        <v>2019</v>
      </c>
      <c r="F6180" t="s">
        <v>23</v>
      </c>
      <c r="G6180" t="s">
        <v>58</v>
      </c>
      <c r="H6180" t="s">
        <v>649</v>
      </c>
      <c r="I6180">
        <v>40.5</v>
      </c>
      <c r="J6180">
        <v>0</v>
      </c>
      <c r="K6180" t="s">
        <v>282</v>
      </c>
      <c r="L6180" t="s">
        <v>222</v>
      </c>
    </row>
    <row r="6181" spans="1:12" x14ac:dyDescent="0.25">
      <c r="A6181">
        <v>125</v>
      </c>
      <c r="B6181" s="93">
        <v>43592</v>
      </c>
      <c r="C6181">
        <v>5</v>
      </c>
      <c r="D6181" t="s">
        <v>98</v>
      </c>
      <c r="E6181">
        <v>2019</v>
      </c>
      <c r="F6181" t="s">
        <v>23</v>
      </c>
      <c r="G6181" t="s">
        <v>63</v>
      </c>
      <c r="H6181" t="s">
        <v>626</v>
      </c>
      <c r="I6181">
        <v>25.57</v>
      </c>
      <c r="J6181">
        <v>0</v>
      </c>
      <c r="K6181" t="s">
        <v>283</v>
      </c>
      <c r="L6181" t="s">
        <v>64</v>
      </c>
    </row>
    <row r="6182" spans="1:12" x14ac:dyDescent="0.25">
      <c r="A6182">
        <v>125</v>
      </c>
      <c r="B6182" s="93">
        <v>43602</v>
      </c>
      <c r="C6182">
        <v>5</v>
      </c>
      <c r="D6182" t="s">
        <v>98</v>
      </c>
      <c r="E6182">
        <v>2019</v>
      </c>
      <c r="F6182" t="s">
        <v>23</v>
      </c>
      <c r="G6182" t="s">
        <v>37</v>
      </c>
      <c r="H6182" t="s">
        <v>181</v>
      </c>
      <c r="I6182">
        <v>9</v>
      </c>
      <c r="J6182">
        <v>0</v>
      </c>
      <c r="K6182" t="s">
        <v>283</v>
      </c>
      <c r="L6182" t="s">
        <v>35</v>
      </c>
    </row>
    <row r="6183" spans="1:12" x14ac:dyDescent="0.25">
      <c r="A6183">
        <v>125</v>
      </c>
      <c r="B6183" s="93">
        <v>43603</v>
      </c>
      <c r="C6183">
        <v>5</v>
      </c>
      <c r="D6183" t="s">
        <v>98</v>
      </c>
      <c r="E6183">
        <v>2019</v>
      </c>
      <c r="F6183" t="s">
        <v>21</v>
      </c>
      <c r="G6183" t="s">
        <v>36</v>
      </c>
      <c r="H6183" t="s">
        <v>640</v>
      </c>
      <c r="I6183">
        <v>80</v>
      </c>
      <c r="J6183">
        <v>0</v>
      </c>
      <c r="K6183" t="s">
        <v>283</v>
      </c>
      <c r="L6183" t="s">
        <v>222</v>
      </c>
    </row>
    <row r="6184" spans="1:12" x14ac:dyDescent="0.25">
      <c r="A6184">
        <v>125</v>
      </c>
      <c r="B6184" s="93">
        <v>43607</v>
      </c>
      <c r="C6184">
        <v>5</v>
      </c>
      <c r="D6184" t="s">
        <v>98</v>
      </c>
      <c r="E6184">
        <v>2019</v>
      </c>
      <c r="F6184" t="s">
        <v>21</v>
      </c>
      <c r="G6184" t="s">
        <v>36</v>
      </c>
      <c r="H6184" t="s">
        <v>643</v>
      </c>
      <c r="I6184">
        <v>16</v>
      </c>
      <c r="J6184">
        <v>0</v>
      </c>
      <c r="K6184" t="s">
        <v>283</v>
      </c>
      <c r="L6184" t="s">
        <v>222</v>
      </c>
    </row>
    <row r="6185" spans="1:12" x14ac:dyDescent="0.25">
      <c r="A6185">
        <v>125</v>
      </c>
      <c r="B6185" s="93">
        <v>43608</v>
      </c>
      <c r="C6185">
        <v>5</v>
      </c>
      <c r="D6185" t="s">
        <v>98</v>
      </c>
      <c r="E6185">
        <v>2019</v>
      </c>
      <c r="F6185" t="s">
        <v>23</v>
      </c>
      <c r="G6185" t="s">
        <v>58</v>
      </c>
      <c r="H6185" t="s">
        <v>644</v>
      </c>
      <c r="I6185">
        <v>0</v>
      </c>
      <c r="J6185">
        <v>8</v>
      </c>
      <c r="K6185" t="s">
        <v>283</v>
      </c>
      <c r="L6185" t="s">
        <v>222</v>
      </c>
    </row>
    <row r="6186" spans="1:12" x14ac:dyDescent="0.25">
      <c r="A6186">
        <v>125</v>
      </c>
      <c r="B6186" s="93">
        <v>43609</v>
      </c>
      <c r="C6186">
        <v>5</v>
      </c>
      <c r="D6186" t="s">
        <v>98</v>
      </c>
      <c r="E6186">
        <v>2019</v>
      </c>
      <c r="F6186" t="s">
        <v>23</v>
      </c>
      <c r="G6186" t="s">
        <v>58</v>
      </c>
      <c r="H6186" t="s">
        <v>645</v>
      </c>
      <c r="I6186">
        <v>73.319999999999993</v>
      </c>
      <c r="J6186">
        <v>0</v>
      </c>
      <c r="K6186" t="s">
        <v>283</v>
      </c>
      <c r="L6186" t="s">
        <v>222</v>
      </c>
    </row>
    <row r="6187" spans="1:12" x14ac:dyDescent="0.25">
      <c r="A6187">
        <v>125</v>
      </c>
      <c r="B6187" s="93">
        <v>43610</v>
      </c>
      <c r="C6187">
        <v>5</v>
      </c>
      <c r="D6187" t="s">
        <v>98</v>
      </c>
      <c r="E6187">
        <v>2019</v>
      </c>
      <c r="F6187" t="s">
        <v>21</v>
      </c>
      <c r="G6187" t="s">
        <v>58</v>
      </c>
      <c r="H6187" t="s">
        <v>648</v>
      </c>
      <c r="I6187">
        <v>0</v>
      </c>
      <c r="J6187">
        <v>16</v>
      </c>
      <c r="K6187" t="s">
        <v>283</v>
      </c>
      <c r="L6187" t="s">
        <v>222</v>
      </c>
    </row>
    <row r="6188" spans="1:12" x14ac:dyDescent="0.25">
      <c r="A6188">
        <v>131</v>
      </c>
      <c r="B6188" s="93">
        <v>43606</v>
      </c>
      <c r="C6188">
        <v>5</v>
      </c>
      <c r="D6188" t="s">
        <v>98</v>
      </c>
      <c r="E6188">
        <v>2019</v>
      </c>
      <c r="F6188" t="s">
        <v>23</v>
      </c>
      <c r="G6188" t="s">
        <v>63</v>
      </c>
      <c r="H6188" t="s">
        <v>642</v>
      </c>
      <c r="I6188">
        <v>37.31</v>
      </c>
      <c r="J6188">
        <v>0</v>
      </c>
      <c r="K6188" t="s">
        <v>284</v>
      </c>
      <c r="L6188" t="s">
        <v>64</v>
      </c>
    </row>
    <row r="6189" spans="1:12" x14ac:dyDescent="0.25">
      <c r="A6189">
        <v>157</v>
      </c>
      <c r="B6189" s="93">
        <v>43592</v>
      </c>
      <c r="C6189">
        <v>5</v>
      </c>
      <c r="D6189" t="s">
        <v>98</v>
      </c>
      <c r="E6189">
        <v>2019</v>
      </c>
      <c r="F6189" t="s">
        <v>23</v>
      </c>
      <c r="G6189" t="s">
        <v>58</v>
      </c>
      <c r="H6189" t="s">
        <v>626</v>
      </c>
      <c r="I6189">
        <v>35.950000000000003</v>
      </c>
      <c r="J6189">
        <v>0</v>
      </c>
      <c r="K6189" t="s">
        <v>285</v>
      </c>
      <c r="L6189" t="s">
        <v>222</v>
      </c>
    </row>
    <row r="6190" spans="1:12" x14ac:dyDescent="0.25">
      <c r="A6190">
        <v>157</v>
      </c>
      <c r="B6190" s="93">
        <v>43603</v>
      </c>
      <c r="C6190">
        <v>5</v>
      </c>
      <c r="D6190" t="s">
        <v>98</v>
      </c>
      <c r="E6190">
        <v>2019</v>
      </c>
      <c r="F6190" t="s">
        <v>23</v>
      </c>
      <c r="G6190" t="s">
        <v>65</v>
      </c>
      <c r="H6190" t="s">
        <v>640</v>
      </c>
      <c r="I6190">
        <v>40</v>
      </c>
      <c r="J6190">
        <v>0</v>
      </c>
      <c r="K6190" t="s">
        <v>285</v>
      </c>
      <c r="L6190" t="s">
        <v>35</v>
      </c>
    </row>
    <row r="6191" spans="1:12" x14ac:dyDescent="0.25">
      <c r="A6191">
        <v>162</v>
      </c>
      <c r="B6191" s="93">
        <v>43614</v>
      </c>
      <c r="C6191">
        <v>5</v>
      </c>
      <c r="D6191" t="s">
        <v>98</v>
      </c>
      <c r="E6191">
        <v>2019</v>
      </c>
      <c r="F6191" t="s">
        <v>23</v>
      </c>
      <c r="G6191" t="s">
        <v>65</v>
      </c>
      <c r="H6191" t="s">
        <v>651</v>
      </c>
      <c r="I6191">
        <v>19</v>
      </c>
      <c r="J6191">
        <v>0</v>
      </c>
      <c r="K6191" t="s">
        <v>286</v>
      </c>
      <c r="L6191" t="s">
        <v>35</v>
      </c>
    </row>
    <row r="6192" spans="1:12" x14ac:dyDescent="0.25">
      <c r="A6192">
        <v>164</v>
      </c>
      <c r="B6192" s="93">
        <v>43595</v>
      </c>
      <c r="C6192">
        <v>5</v>
      </c>
      <c r="D6192" t="s">
        <v>98</v>
      </c>
      <c r="E6192">
        <v>2019</v>
      </c>
      <c r="F6192" t="s">
        <v>23</v>
      </c>
      <c r="G6192" t="s">
        <v>37</v>
      </c>
      <c r="H6192" t="s">
        <v>62</v>
      </c>
      <c r="I6192">
        <v>12</v>
      </c>
      <c r="J6192">
        <v>0</v>
      </c>
      <c r="K6192" t="s">
        <v>287</v>
      </c>
      <c r="L6192" t="s">
        <v>35</v>
      </c>
    </row>
    <row r="6193" spans="1:12" x14ac:dyDescent="0.25">
      <c r="A6193">
        <v>164</v>
      </c>
      <c r="B6193" s="93">
        <v>43615</v>
      </c>
      <c r="C6193">
        <v>5</v>
      </c>
      <c r="D6193" t="s">
        <v>98</v>
      </c>
      <c r="E6193">
        <v>2019</v>
      </c>
      <c r="F6193" t="s">
        <v>23</v>
      </c>
      <c r="G6193" t="s">
        <v>65</v>
      </c>
      <c r="H6193" t="s">
        <v>653</v>
      </c>
      <c r="I6193">
        <v>19</v>
      </c>
      <c r="J6193">
        <v>0</v>
      </c>
      <c r="K6193" t="s">
        <v>287</v>
      </c>
      <c r="L6193" t="s">
        <v>35</v>
      </c>
    </row>
    <row r="6194" spans="1:12" x14ac:dyDescent="0.25">
      <c r="A6194">
        <v>165</v>
      </c>
      <c r="B6194" s="93">
        <v>43594</v>
      </c>
      <c r="C6194">
        <v>5</v>
      </c>
      <c r="D6194" t="s">
        <v>98</v>
      </c>
      <c r="E6194">
        <v>2019</v>
      </c>
      <c r="F6194" t="s">
        <v>23</v>
      </c>
      <c r="G6194" t="s">
        <v>63</v>
      </c>
      <c r="H6194" t="s">
        <v>630</v>
      </c>
      <c r="I6194">
        <v>32.799999999999997</v>
      </c>
      <c r="J6194">
        <v>0</v>
      </c>
      <c r="K6194" t="s">
        <v>733</v>
      </c>
      <c r="L6194" t="s">
        <v>64</v>
      </c>
    </row>
    <row r="6195" spans="1:12" x14ac:dyDescent="0.25">
      <c r="A6195">
        <v>165</v>
      </c>
      <c r="B6195" s="93">
        <v>43595</v>
      </c>
      <c r="C6195">
        <v>5</v>
      </c>
      <c r="D6195" t="s">
        <v>98</v>
      </c>
      <c r="E6195">
        <v>2019</v>
      </c>
      <c r="F6195" t="s">
        <v>23</v>
      </c>
      <c r="G6195" t="s">
        <v>37</v>
      </c>
      <c r="H6195" t="s">
        <v>416</v>
      </c>
      <c r="I6195">
        <v>9.5500000000000007</v>
      </c>
      <c r="J6195">
        <v>0</v>
      </c>
      <c r="K6195" t="s">
        <v>733</v>
      </c>
      <c r="L6195" t="s">
        <v>35</v>
      </c>
    </row>
    <row r="6196" spans="1:12" x14ac:dyDescent="0.25">
      <c r="A6196">
        <v>165</v>
      </c>
      <c r="B6196" s="93">
        <v>43598</v>
      </c>
      <c r="C6196">
        <v>5</v>
      </c>
      <c r="D6196" t="s">
        <v>98</v>
      </c>
      <c r="E6196">
        <v>2019</v>
      </c>
      <c r="F6196" t="s">
        <v>23</v>
      </c>
      <c r="G6196" t="s">
        <v>37</v>
      </c>
      <c r="H6196" t="s">
        <v>416</v>
      </c>
      <c r="I6196">
        <v>4.2</v>
      </c>
      <c r="J6196">
        <v>0</v>
      </c>
      <c r="K6196" t="s">
        <v>733</v>
      </c>
      <c r="L6196" t="s">
        <v>35</v>
      </c>
    </row>
    <row r="6197" spans="1:12" x14ac:dyDescent="0.25">
      <c r="A6197">
        <v>165</v>
      </c>
      <c r="B6197" s="93">
        <v>43607</v>
      </c>
      <c r="C6197">
        <v>5</v>
      </c>
      <c r="D6197" t="s">
        <v>98</v>
      </c>
      <c r="E6197">
        <v>2019</v>
      </c>
      <c r="F6197" t="s">
        <v>23</v>
      </c>
      <c r="G6197" t="s">
        <v>37</v>
      </c>
      <c r="H6197" t="s">
        <v>416</v>
      </c>
      <c r="I6197">
        <v>16.399999999999999</v>
      </c>
      <c r="J6197">
        <v>0</v>
      </c>
      <c r="K6197" t="s">
        <v>733</v>
      </c>
      <c r="L6197" t="s">
        <v>35</v>
      </c>
    </row>
    <row r="6198" spans="1:12" x14ac:dyDescent="0.25">
      <c r="A6198">
        <v>196</v>
      </c>
      <c r="B6198" s="93">
        <v>43594</v>
      </c>
      <c r="C6198">
        <v>5</v>
      </c>
      <c r="D6198" t="s">
        <v>98</v>
      </c>
      <c r="E6198">
        <v>2019</v>
      </c>
      <c r="F6198" t="s">
        <v>23</v>
      </c>
      <c r="G6198" t="s">
        <v>63</v>
      </c>
      <c r="H6198" t="s">
        <v>630</v>
      </c>
      <c r="I6198">
        <v>43.38</v>
      </c>
      <c r="J6198">
        <v>0</v>
      </c>
      <c r="K6198" t="s">
        <v>288</v>
      </c>
      <c r="L6198" t="s">
        <v>64</v>
      </c>
    </row>
    <row r="6199" spans="1:12" x14ac:dyDescent="0.25">
      <c r="A6199">
        <v>196</v>
      </c>
      <c r="B6199" s="93">
        <v>43601</v>
      </c>
      <c r="C6199">
        <v>5</v>
      </c>
      <c r="D6199" t="s">
        <v>98</v>
      </c>
      <c r="E6199">
        <v>2019</v>
      </c>
      <c r="F6199" t="s">
        <v>23</v>
      </c>
      <c r="G6199" t="s">
        <v>37</v>
      </c>
      <c r="H6199" t="s">
        <v>59</v>
      </c>
      <c r="I6199">
        <v>3</v>
      </c>
      <c r="J6199">
        <v>0</v>
      </c>
      <c r="K6199" t="s">
        <v>288</v>
      </c>
      <c r="L6199" t="s">
        <v>35</v>
      </c>
    </row>
    <row r="6200" spans="1:12" x14ac:dyDescent="0.25">
      <c r="A6200">
        <v>1</v>
      </c>
      <c r="B6200" s="93">
        <v>43556</v>
      </c>
      <c r="C6200">
        <v>4</v>
      </c>
      <c r="D6200" t="s">
        <v>97</v>
      </c>
      <c r="E6200">
        <v>2019</v>
      </c>
      <c r="F6200" t="s">
        <v>23</v>
      </c>
      <c r="G6200" t="s">
        <v>37</v>
      </c>
      <c r="H6200" t="s">
        <v>154</v>
      </c>
      <c r="I6200">
        <v>10</v>
      </c>
      <c r="J6200">
        <v>0</v>
      </c>
      <c r="K6200" t="s">
        <v>221</v>
      </c>
      <c r="L6200" t="s">
        <v>35</v>
      </c>
    </row>
    <row r="6201" spans="1:12" x14ac:dyDescent="0.25">
      <c r="A6201">
        <v>1</v>
      </c>
      <c r="B6201" s="93">
        <v>43571</v>
      </c>
      <c r="C6201">
        <v>4</v>
      </c>
      <c r="D6201" t="s">
        <v>97</v>
      </c>
      <c r="E6201">
        <v>2019</v>
      </c>
      <c r="F6201" t="s">
        <v>21</v>
      </c>
      <c r="G6201" t="s">
        <v>36</v>
      </c>
      <c r="H6201" t="s">
        <v>605</v>
      </c>
      <c r="I6201">
        <v>16</v>
      </c>
      <c r="J6201">
        <v>0</v>
      </c>
      <c r="K6201" t="s">
        <v>221</v>
      </c>
      <c r="L6201" t="s">
        <v>222</v>
      </c>
    </row>
    <row r="6202" spans="1:12" x14ac:dyDescent="0.25">
      <c r="A6202">
        <v>1</v>
      </c>
      <c r="B6202" s="93">
        <v>43573</v>
      </c>
      <c r="C6202">
        <v>4</v>
      </c>
      <c r="D6202" t="s">
        <v>97</v>
      </c>
      <c r="E6202">
        <v>2019</v>
      </c>
      <c r="F6202" t="s">
        <v>23</v>
      </c>
      <c r="G6202" t="s">
        <v>63</v>
      </c>
      <c r="H6202" t="s">
        <v>609</v>
      </c>
      <c r="I6202">
        <v>42.45</v>
      </c>
      <c r="J6202">
        <v>0</v>
      </c>
      <c r="K6202" t="s">
        <v>221</v>
      </c>
      <c r="L6202" t="s">
        <v>64</v>
      </c>
    </row>
    <row r="6203" spans="1:12" x14ac:dyDescent="0.25">
      <c r="A6203">
        <v>1</v>
      </c>
      <c r="B6203" s="93">
        <v>43578</v>
      </c>
      <c r="C6203">
        <v>4</v>
      </c>
      <c r="D6203" t="s">
        <v>97</v>
      </c>
      <c r="E6203">
        <v>2019</v>
      </c>
      <c r="F6203" t="s">
        <v>23</v>
      </c>
      <c r="G6203" t="s">
        <v>63</v>
      </c>
      <c r="H6203" t="s">
        <v>611</v>
      </c>
      <c r="I6203">
        <v>42.45</v>
      </c>
      <c r="J6203">
        <v>0</v>
      </c>
      <c r="K6203" t="s">
        <v>221</v>
      </c>
      <c r="L6203" t="s">
        <v>64</v>
      </c>
    </row>
    <row r="6204" spans="1:12" x14ac:dyDescent="0.25">
      <c r="A6204">
        <v>1</v>
      </c>
      <c r="B6204" s="93">
        <v>43581</v>
      </c>
      <c r="C6204">
        <v>4</v>
      </c>
      <c r="D6204" t="s">
        <v>97</v>
      </c>
      <c r="E6204">
        <v>2019</v>
      </c>
      <c r="F6204" t="s">
        <v>23</v>
      </c>
      <c r="G6204" t="s">
        <v>37</v>
      </c>
      <c r="H6204" t="s">
        <v>154</v>
      </c>
      <c r="I6204">
        <v>5</v>
      </c>
      <c r="J6204">
        <v>0</v>
      </c>
      <c r="K6204" t="s">
        <v>221</v>
      </c>
      <c r="L6204" t="s">
        <v>35</v>
      </c>
    </row>
    <row r="6205" spans="1:12" x14ac:dyDescent="0.25">
      <c r="A6205">
        <v>2</v>
      </c>
      <c r="B6205" s="93">
        <v>43559</v>
      </c>
      <c r="C6205">
        <v>4</v>
      </c>
      <c r="D6205" t="s">
        <v>97</v>
      </c>
      <c r="E6205">
        <v>2019</v>
      </c>
      <c r="F6205" t="s">
        <v>23</v>
      </c>
      <c r="G6205" t="s">
        <v>64</v>
      </c>
      <c r="H6205" t="s">
        <v>592</v>
      </c>
      <c r="I6205">
        <v>121.01</v>
      </c>
      <c r="J6205">
        <v>0</v>
      </c>
      <c r="K6205" t="s">
        <v>223</v>
      </c>
      <c r="L6205" t="s">
        <v>64</v>
      </c>
    </row>
    <row r="6206" spans="1:12" x14ac:dyDescent="0.25">
      <c r="A6206">
        <v>2</v>
      </c>
      <c r="B6206" s="93">
        <v>43580</v>
      </c>
      <c r="C6206">
        <v>4</v>
      </c>
      <c r="D6206" t="s">
        <v>97</v>
      </c>
      <c r="E6206">
        <v>2019</v>
      </c>
      <c r="F6206" t="s">
        <v>23</v>
      </c>
      <c r="G6206" t="s">
        <v>615</v>
      </c>
      <c r="H6206" t="s">
        <v>616</v>
      </c>
      <c r="I6206">
        <v>38.03</v>
      </c>
      <c r="J6206">
        <v>0</v>
      </c>
      <c r="K6206" t="s">
        <v>223</v>
      </c>
      <c r="L6206" t="s">
        <v>34</v>
      </c>
    </row>
    <row r="6207" spans="1:12" x14ac:dyDescent="0.25">
      <c r="A6207">
        <v>3</v>
      </c>
      <c r="B6207" s="93">
        <v>43559</v>
      </c>
      <c r="C6207">
        <v>4</v>
      </c>
      <c r="D6207" t="s">
        <v>97</v>
      </c>
      <c r="E6207">
        <v>2019</v>
      </c>
      <c r="F6207" t="s">
        <v>23</v>
      </c>
      <c r="G6207" t="s">
        <v>37</v>
      </c>
      <c r="H6207" t="s">
        <v>61</v>
      </c>
      <c r="I6207">
        <v>4.75</v>
      </c>
      <c r="J6207">
        <v>0</v>
      </c>
      <c r="K6207" t="s">
        <v>224</v>
      </c>
      <c r="L6207" t="s">
        <v>35</v>
      </c>
    </row>
    <row r="6208" spans="1:12" x14ac:dyDescent="0.25">
      <c r="A6208">
        <v>3</v>
      </c>
      <c r="B6208" s="93">
        <v>43565</v>
      </c>
      <c r="C6208">
        <v>4</v>
      </c>
      <c r="D6208" t="s">
        <v>97</v>
      </c>
      <c r="E6208">
        <v>2019</v>
      </c>
      <c r="F6208" t="s">
        <v>21</v>
      </c>
      <c r="G6208" t="s">
        <v>598</v>
      </c>
      <c r="H6208" t="s">
        <v>599</v>
      </c>
      <c r="I6208">
        <v>67.34</v>
      </c>
      <c r="J6208">
        <v>0</v>
      </c>
      <c r="K6208" t="s">
        <v>224</v>
      </c>
      <c r="L6208" t="s">
        <v>34</v>
      </c>
    </row>
    <row r="6209" spans="1:12" x14ac:dyDescent="0.25">
      <c r="A6209">
        <v>3</v>
      </c>
      <c r="B6209" s="93">
        <v>43580</v>
      </c>
      <c r="C6209">
        <v>4</v>
      </c>
      <c r="D6209" t="s">
        <v>97</v>
      </c>
      <c r="E6209">
        <v>2019</v>
      </c>
      <c r="F6209" t="s">
        <v>21</v>
      </c>
      <c r="G6209" t="s">
        <v>615</v>
      </c>
      <c r="H6209" t="s">
        <v>616</v>
      </c>
      <c r="I6209">
        <v>72.31</v>
      </c>
      <c r="J6209">
        <v>0</v>
      </c>
      <c r="K6209" t="s">
        <v>224</v>
      </c>
      <c r="L6209" t="s">
        <v>34</v>
      </c>
    </row>
    <row r="6210" spans="1:12" x14ac:dyDescent="0.25">
      <c r="A6210">
        <v>4</v>
      </c>
      <c r="B6210" s="93">
        <v>43565</v>
      </c>
      <c r="C6210">
        <v>4</v>
      </c>
      <c r="D6210" t="s">
        <v>97</v>
      </c>
      <c r="E6210">
        <v>2019</v>
      </c>
      <c r="F6210" t="s">
        <v>23</v>
      </c>
      <c r="G6210" t="s">
        <v>598</v>
      </c>
      <c r="H6210" t="s">
        <v>599</v>
      </c>
      <c r="I6210">
        <v>34.770000000000003</v>
      </c>
      <c r="J6210">
        <v>0</v>
      </c>
      <c r="K6210" t="s">
        <v>225</v>
      </c>
      <c r="L6210" t="s">
        <v>34</v>
      </c>
    </row>
    <row r="6211" spans="1:12" x14ac:dyDescent="0.25">
      <c r="A6211">
        <v>4</v>
      </c>
      <c r="B6211" s="93">
        <v>43580</v>
      </c>
      <c r="C6211">
        <v>4</v>
      </c>
      <c r="D6211" t="s">
        <v>97</v>
      </c>
      <c r="E6211">
        <v>2019</v>
      </c>
      <c r="F6211" t="s">
        <v>21</v>
      </c>
      <c r="G6211" t="s">
        <v>615</v>
      </c>
      <c r="H6211" t="s">
        <v>616</v>
      </c>
      <c r="I6211">
        <v>23.39</v>
      </c>
      <c r="J6211">
        <v>0</v>
      </c>
      <c r="K6211" t="s">
        <v>225</v>
      </c>
      <c r="L6211" t="s">
        <v>34</v>
      </c>
    </row>
    <row r="6212" spans="1:12" x14ac:dyDescent="0.25">
      <c r="A6212">
        <v>5</v>
      </c>
      <c r="B6212" s="93">
        <v>43564</v>
      </c>
      <c r="C6212">
        <v>4</v>
      </c>
      <c r="D6212" t="s">
        <v>97</v>
      </c>
      <c r="E6212">
        <v>2019</v>
      </c>
      <c r="F6212" t="s">
        <v>22</v>
      </c>
      <c r="G6212" t="s">
        <v>36</v>
      </c>
      <c r="H6212" t="s">
        <v>596</v>
      </c>
      <c r="I6212">
        <v>8</v>
      </c>
      <c r="J6212">
        <v>0</v>
      </c>
      <c r="K6212" t="s">
        <v>226</v>
      </c>
      <c r="L6212" t="s">
        <v>222</v>
      </c>
    </row>
    <row r="6213" spans="1:12" x14ac:dyDescent="0.25">
      <c r="A6213">
        <v>5</v>
      </c>
      <c r="B6213" s="93">
        <v>43565</v>
      </c>
      <c r="C6213">
        <v>4</v>
      </c>
      <c r="D6213" t="s">
        <v>97</v>
      </c>
      <c r="E6213">
        <v>2019</v>
      </c>
      <c r="F6213" t="s">
        <v>21</v>
      </c>
      <c r="G6213" t="s">
        <v>598</v>
      </c>
      <c r="H6213" t="s">
        <v>599</v>
      </c>
      <c r="I6213">
        <v>484.74</v>
      </c>
      <c r="J6213">
        <v>0</v>
      </c>
      <c r="K6213" t="s">
        <v>226</v>
      </c>
      <c r="L6213" t="s">
        <v>34</v>
      </c>
    </row>
    <row r="6214" spans="1:12" x14ac:dyDescent="0.25">
      <c r="A6214">
        <v>5</v>
      </c>
      <c r="B6214" s="93">
        <v>43573</v>
      </c>
      <c r="C6214">
        <v>4</v>
      </c>
      <c r="D6214" t="s">
        <v>97</v>
      </c>
      <c r="E6214">
        <v>2019</v>
      </c>
      <c r="F6214" t="s">
        <v>21</v>
      </c>
      <c r="G6214" t="s">
        <v>36</v>
      </c>
      <c r="H6214" t="s">
        <v>609</v>
      </c>
      <c r="I6214">
        <v>32</v>
      </c>
      <c r="J6214">
        <v>0</v>
      </c>
      <c r="K6214" t="s">
        <v>226</v>
      </c>
      <c r="L6214" t="s">
        <v>222</v>
      </c>
    </row>
    <row r="6215" spans="1:12" x14ac:dyDescent="0.25">
      <c r="A6215">
        <v>5</v>
      </c>
      <c r="B6215" s="93">
        <v>43580</v>
      </c>
      <c r="C6215">
        <v>4</v>
      </c>
      <c r="D6215" t="s">
        <v>97</v>
      </c>
      <c r="E6215">
        <v>2019</v>
      </c>
      <c r="F6215" t="s">
        <v>21</v>
      </c>
      <c r="G6215" t="s">
        <v>36</v>
      </c>
      <c r="H6215" t="s">
        <v>614</v>
      </c>
      <c r="I6215">
        <v>8</v>
      </c>
      <c r="J6215">
        <v>0</v>
      </c>
      <c r="K6215" t="s">
        <v>226</v>
      </c>
      <c r="L6215" t="s">
        <v>222</v>
      </c>
    </row>
    <row r="6216" spans="1:12" x14ac:dyDescent="0.25">
      <c r="A6216">
        <v>5</v>
      </c>
      <c r="B6216" s="93">
        <v>43580</v>
      </c>
      <c r="C6216">
        <v>4</v>
      </c>
      <c r="D6216" t="s">
        <v>97</v>
      </c>
      <c r="E6216">
        <v>2019</v>
      </c>
      <c r="F6216" t="s">
        <v>21</v>
      </c>
      <c r="G6216" t="s">
        <v>615</v>
      </c>
      <c r="H6216" t="s">
        <v>616</v>
      </c>
      <c r="I6216">
        <v>618.82000000000005</v>
      </c>
      <c r="J6216">
        <v>0</v>
      </c>
      <c r="K6216" t="s">
        <v>226</v>
      </c>
      <c r="L6216" t="s">
        <v>34</v>
      </c>
    </row>
    <row r="6217" spans="1:12" x14ac:dyDescent="0.25">
      <c r="A6217">
        <v>6</v>
      </c>
      <c r="B6217" s="93">
        <v>43556</v>
      </c>
      <c r="C6217">
        <v>4</v>
      </c>
      <c r="D6217" t="s">
        <v>97</v>
      </c>
      <c r="E6217">
        <v>2019</v>
      </c>
      <c r="F6217" t="s">
        <v>23</v>
      </c>
      <c r="G6217" t="s">
        <v>37</v>
      </c>
      <c r="H6217" t="s">
        <v>201</v>
      </c>
      <c r="I6217">
        <v>2.7</v>
      </c>
      <c r="J6217">
        <v>0</v>
      </c>
      <c r="K6217" t="s">
        <v>227</v>
      </c>
      <c r="L6217" t="s">
        <v>35</v>
      </c>
    </row>
    <row r="6218" spans="1:12" x14ac:dyDescent="0.25">
      <c r="A6218">
        <v>6</v>
      </c>
      <c r="B6218" s="93">
        <v>43563</v>
      </c>
      <c r="C6218">
        <v>4</v>
      </c>
      <c r="D6218" t="s">
        <v>97</v>
      </c>
      <c r="E6218">
        <v>2019</v>
      </c>
      <c r="F6218" t="s">
        <v>23</v>
      </c>
      <c r="G6218" t="s">
        <v>37</v>
      </c>
      <c r="H6218" t="s">
        <v>201</v>
      </c>
      <c r="I6218">
        <v>4.8</v>
      </c>
      <c r="J6218">
        <v>0</v>
      </c>
      <c r="K6218" t="s">
        <v>227</v>
      </c>
      <c r="L6218" t="s">
        <v>35</v>
      </c>
    </row>
    <row r="6219" spans="1:12" x14ac:dyDescent="0.25">
      <c r="A6219">
        <v>6</v>
      </c>
      <c r="B6219" s="93">
        <v>43570</v>
      </c>
      <c r="C6219">
        <v>4</v>
      </c>
      <c r="D6219" t="s">
        <v>97</v>
      </c>
      <c r="E6219">
        <v>2019</v>
      </c>
      <c r="F6219" t="s">
        <v>23</v>
      </c>
      <c r="G6219" t="s">
        <v>37</v>
      </c>
      <c r="H6219" t="s">
        <v>201</v>
      </c>
      <c r="I6219">
        <v>2.25</v>
      </c>
      <c r="J6219">
        <v>0</v>
      </c>
      <c r="K6219" t="s">
        <v>227</v>
      </c>
      <c r="L6219" t="s">
        <v>35</v>
      </c>
    </row>
    <row r="6220" spans="1:12" x14ac:dyDescent="0.25">
      <c r="A6220">
        <v>6</v>
      </c>
      <c r="B6220" s="93">
        <v>43571</v>
      </c>
      <c r="C6220">
        <v>4</v>
      </c>
      <c r="D6220" t="s">
        <v>97</v>
      </c>
      <c r="E6220">
        <v>2019</v>
      </c>
      <c r="F6220" t="s">
        <v>23</v>
      </c>
      <c r="G6220" t="s">
        <v>37</v>
      </c>
      <c r="H6220" t="s">
        <v>201</v>
      </c>
      <c r="I6220">
        <v>2.25</v>
      </c>
      <c r="J6220">
        <v>0</v>
      </c>
      <c r="K6220" t="s">
        <v>227</v>
      </c>
      <c r="L6220" t="s">
        <v>35</v>
      </c>
    </row>
    <row r="6221" spans="1:12" x14ac:dyDescent="0.25">
      <c r="A6221">
        <v>6</v>
      </c>
      <c r="B6221" s="93">
        <v>43579</v>
      </c>
      <c r="C6221">
        <v>4</v>
      </c>
      <c r="D6221" t="s">
        <v>97</v>
      </c>
      <c r="E6221">
        <v>2019</v>
      </c>
      <c r="F6221" t="s">
        <v>23</v>
      </c>
      <c r="G6221" t="s">
        <v>37</v>
      </c>
      <c r="H6221" t="s">
        <v>201</v>
      </c>
      <c r="I6221">
        <v>9.1999999999999993</v>
      </c>
      <c r="J6221">
        <v>0</v>
      </c>
      <c r="K6221" t="s">
        <v>227</v>
      </c>
      <c r="L6221" t="s">
        <v>35</v>
      </c>
    </row>
    <row r="6222" spans="1:12" x14ac:dyDescent="0.25">
      <c r="A6222">
        <v>6</v>
      </c>
      <c r="B6222" s="93">
        <v>43580</v>
      </c>
      <c r="C6222">
        <v>4</v>
      </c>
      <c r="D6222" t="s">
        <v>97</v>
      </c>
      <c r="E6222">
        <v>2019</v>
      </c>
      <c r="F6222" t="s">
        <v>23</v>
      </c>
      <c r="G6222" t="s">
        <v>37</v>
      </c>
      <c r="H6222" t="s">
        <v>201</v>
      </c>
      <c r="I6222">
        <v>2.7</v>
      </c>
      <c r="J6222">
        <v>0</v>
      </c>
      <c r="K6222" t="s">
        <v>227</v>
      </c>
      <c r="L6222" t="s">
        <v>35</v>
      </c>
    </row>
    <row r="6223" spans="1:12" x14ac:dyDescent="0.25">
      <c r="A6223">
        <v>7</v>
      </c>
      <c r="B6223" s="93">
        <v>43564</v>
      </c>
      <c r="C6223">
        <v>4</v>
      </c>
      <c r="D6223" t="s">
        <v>97</v>
      </c>
      <c r="E6223">
        <v>2019</v>
      </c>
      <c r="F6223" t="s">
        <v>23</v>
      </c>
      <c r="G6223" t="s">
        <v>37</v>
      </c>
      <c r="H6223" t="s">
        <v>134</v>
      </c>
      <c r="I6223">
        <v>3</v>
      </c>
      <c r="J6223">
        <v>0</v>
      </c>
      <c r="K6223" t="s">
        <v>228</v>
      </c>
      <c r="L6223" t="s">
        <v>35</v>
      </c>
    </row>
    <row r="6224" spans="1:12" x14ac:dyDescent="0.25">
      <c r="A6224">
        <v>7</v>
      </c>
      <c r="B6224" s="93">
        <v>43565</v>
      </c>
      <c r="C6224">
        <v>4</v>
      </c>
      <c r="D6224" t="s">
        <v>97</v>
      </c>
      <c r="E6224">
        <v>2019</v>
      </c>
      <c r="F6224" t="s">
        <v>21</v>
      </c>
      <c r="G6224" t="s">
        <v>598</v>
      </c>
      <c r="H6224" t="s">
        <v>599</v>
      </c>
      <c r="I6224">
        <v>81.55</v>
      </c>
      <c r="J6224">
        <v>0</v>
      </c>
      <c r="K6224" t="s">
        <v>228</v>
      </c>
      <c r="L6224" t="s">
        <v>34</v>
      </c>
    </row>
    <row r="6225" spans="1:12" x14ac:dyDescent="0.25">
      <c r="A6225">
        <v>7</v>
      </c>
      <c r="B6225" s="93">
        <v>43573</v>
      </c>
      <c r="C6225">
        <v>4</v>
      </c>
      <c r="D6225" t="s">
        <v>97</v>
      </c>
      <c r="E6225">
        <v>2019</v>
      </c>
      <c r="F6225" t="s">
        <v>23</v>
      </c>
      <c r="G6225" t="s">
        <v>58</v>
      </c>
      <c r="H6225" t="s">
        <v>609</v>
      </c>
      <c r="I6225">
        <v>9.99</v>
      </c>
      <c r="J6225">
        <v>0</v>
      </c>
      <c r="K6225" t="s">
        <v>228</v>
      </c>
      <c r="L6225" t="s">
        <v>222</v>
      </c>
    </row>
    <row r="6226" spans="1:12" x14ac:dyDescent="0.25">
      <c r="A6226">
        <v>7</v>
      </c>
      <c r="B6226" s="93">
        <v>43580</v>
      </c>
      <c r="C6226">
        <v>4</v>
      </c>
      <c r="D6226" t="s">
        <v>97</v>
      </c>
      <c r="E6226">
        <v>2019</v>
      </c>
      <c r="F6226" t="s">
        <v>21</v>
      </c>
      <c r="G6226" t="s">
        <v>615</v>
      </c>
      <c r="H6226" t="s">
        <v>616</v>
      </c>
      <c r="I6226">
        <v>13.32</v>
      </c>
      <c r="J6226">
        <v>0</v>
      </c>
      <c r="K6226" t="s">
        <v>228</v>
      </c>
      <c r="L6226" t="s">
        <v>34</v>
      </c>
    </row>
    <row r="6227" spans="1:12" x14ac:dyDescent="0.25">
      <c r="A6227">
        <v>8</v>
      </c>
      <c r="B6227" s="93">
        <v>43566</v>
      </c>
      <c r="C6227">
        <v>4</v>
      </c>
      <c r="D6227" t="s">
        <v>97</v>
      </c>
      <c r="E6227">
        <v>2019</v>
      </c>
      <c r="F6227" t="s">
        <v>23</v>
      </c>
      <c r="G6227" t="s">
        <v>37</v>
      </c>
      <c r="H6227" t="s">
        <v>128</v>
      </c>
      <c r="I6227">
        <v>2.1</v>
      </c>
      <c r="J6227">
        <v>0</v>
      </c>
      <c r="K6227" t="s">
        <v>229</v>
      </c>
      <c r="L6227" t="s">
        <v>35</v>
      </c>
    </row>
    <row r="6228" spans="1:12" x14ac:dyDescent="0.25">
      <c r="A6228">
        <v>8</v>
      </c>
      <c r="B6228" s="93">
        <v>43572</v>
      </c>
      <c r="C6228">
        <v>4</v>
      </c>
      <c r="D6228" t="s">
        <v>97</v>
      </c>
      <c r="E6228">
        <v>2019</v>
      </c>
      <c r="F6228" t="s">
        <v>23</v>
      </c>
      <c r="G6228" t="s">
        <v>64</v>
      </c>
      <c r="H6228" t="s">
        <v>608</v>
      </c>
      <c r="I6228">
        <v>24.08</v>
      </c>
      <c r="J6228">
        <v>0</v>
      </c>
      <c r="K6228" t="s">
        <v>229</v>
      </c>
      <c r="L6228" t="s">
        <v>64</v>
      </c>
    </row>
    <row r="6229" spans="1:12" x14ac:dyDescent="0.25">
      <c r="A6229">
        <v>8</v>
      </c>
      <c r="B6229" s="93">
        <v>43577</v>
      </c>
      <c r="C6229">
        <v>4</v>
      </c>
      <c r="D6229" t="s">
        <v>97</v>
      </c>
      <c r="E6229">
        <v>2019</v>
      </c>
      <c r="F6229" t="s">
        <v>23</v>
      </c>
      <c r="G6229" t="s">
        <v>36</v>
      </c>
      <c r="H6229" t="s">
        <v>610</v>
      </c>
      <c r="I6229">
        <v>56.66</v>
      </c>
      <c r="J6229">
        <v>0</v>
      </c>
      <c r="K6229" t="s">
        <v>229</v>
      </c>
      <c r="L6229" t="s">
        <v>222</v>
      </c>
    </row>
    <row r="6230" spans="1:12" x14ac:dyDescent="0.25">
      <c r="A6230">
        <v>8</v>
      </c>
      <c r="B6230" s="93">
        <v>43578</v>
      </c>
      <c r="C6230">
        <v>4</v>
      </c>
      <c r="D6230" t="s">
        <v>97</v>
      </c>
      <c r="E6230">
        <v>2019</v>
      </c>
      <c r="F6230" t="s">
        <v>23</v>
      </c>
      <c r="G6230" t="s">
        <v>37</v>
      </c>
      <c r="H6230" t="s">
        <v>128</v>
      </c>
      <c r="I6230">
        <v>3.7</v>
      </c>
      <c r="J6230">
        <v>0</v>
      </c>
      <c r="K6230" t="s">
        <v>229</v>
      </c>
      <c r="L6230" t="s">
        <v>35</v>
      </c>
    </row>
    <row r="6231" spans="1:12" x14ac:dyDescent="0.25">
      <c r="A6231">
        <v>8</v>
      </c>
      <c r="B6231" s="93">
        <v>43580</v>
      </c>
      <c r="C6231">
        <v>4</v>
      </c>
      <c r="D6231" t="s">
        <v>97</v>
      </c>
      <c r="E6231">
        <v>2019</v>
      </c>
      <c r="F6231" t="s">
        <v>22</v>
      </c>
      <c r="G6231" t="s">
        <v>615</v>
      </c>
      <c r="H6231" t="s">
        <v>616</v>
      </c>
      <c r="I6231">
        <v>21.92</v>
      </c>
      <c r="J6231">
        <v>0</v>
      </c>
      <c r="K6231" t="s">
        <v>229</v>
      </c>
      <c r="L6231" t="s">
        <v>34</v>
      </c>
    </row>
    <row r="6232" spans="1:12" x14ac:dyDescent="0.25">
      <c r="A6232">
        <v>8</v>
      </c>
      <c r="B6232" s="93">
        <v>43581</v>
      </c>
      <c r="C6232">
        <v>4</v>
      </c>
      <c r="D6232" t="s">
        <v>97</v>
      </c>
      <c r="E6232">
        <v>2019</v>
      </c>
      <c r="F6232" t="s">
        <v>23</v>
      </c>
      <c r="G6232" t="s">
        <v>37</v>
      </c>
      <c r="H6232" t="s">
        <v>128</v>
      </c>
      <c r="I6232">
        <v>9.1999999999999993</v>
      </c>
      <c r="J6232">
        <v>0</v>
      </c>
      <c r="K6232" t="s">
        <v>229</v>
      </c>
      <c r="L6232" t="s">
        <v>35</v>
      </c>
    </row>
    <row r="6233" spans="1:12" x14ac:dyDescent="0.25">
      <c r="A6233">
        <v>9</v>
      </c>
      <c r="B6233" s="93">
        <v>43560</v>
      </c>
      <c r="C6233">
        <v>4</v>
      </c>
      <c r="D6233" t="s">
        <v>97</v>
      </c>
      <c r="E6233">
        <v>2019</v>
      </c>
      <c r="F6233" t="s">
        <v>23</v>
      </c>
      <c r="G6233" t="s">
        <v>63</v>
      </c>
      <c r="H6233" t="s">
        <v>593</v>
      </c>
      <c r="I6233">
        <v>51.46</v>
      </c>
      <c r="J6233">
        <v>0</v>
      </c>
      <c r="K6233" t="s">
        <v>230</v>
      </c>
      <c r="L6233" t="s">
        <v>64</v>
      </c>
    </row>
    <row r="6234" spans="1:12" x14ac:dyDescent="0.25">
      <c r="A6234">
        <v>10</v>
      </c>
      <c r="B6234" s="93">
        <v>43565</v>
      </c>
      <c r="C6234">
        <v>4</v>
      </c>
      <c r="D6234" t="s">
        <v>97</v>
      </c>
      <c r="E6234">
        <v>2019</v>
      </c>
      <c r="F6234" t="s">
        <v>21</v>
      </c>
      <c r="G6234" t="s">
        <v>598</v>
      </c>
      <c r="H6234" t="s">
        <v>599</v>
      </c>
      <c r="I6234">
        <v>298.99</v>
      </c>
      <c r="J6234">
        <v>0</v>
      </c>
      <c r="K6234" t="s">
        <v>231</v>
      </c>
      <c r="L6234" t="s">
        <v>34</v>
      </c>
    </row>
    <row r="6235" spans="1:12" x14ac:dyDescent="0.25">
      <c r="A6235">
        <v>10</v>
      </c>
      <c r="B6235" s="93">
        <v>43578</v>
      </c>
      <c r="C6235">
        <v>4</v>
      </c>
      <c r="D6235" t="s">
        <v>97</v>
      </c>
      <c r="E6235">
        <v>2019</v>
      </c>
      <c r="F6235" t="s">
        <v>23</v>
      </c>
      <c r="G6235" t="s">
        <v>63</v>
      </c>
      <c r="H6235" t="s">
        <v>611</v>
      </c>
      <c r="I6235">
        <v>73.5</v>
      </c>
      <c r="J6235">
        <v>0</v>
      </c>
      <c r="K6235" t="s">
        <v>231</v>
      </c>
      <c r="L6235" t="s">
        <v>64</v>
      </c>
    </row>
    <row r="6236" spans="1:12" x14ac:dyDescent="0.25">
      <c r="A6236">
        <v>10</v>
      </c>
      <c r="B6236" s="93">
        <v>43579</v>
      </c>
      <c r="C6236">
        <v>4</v>
      </c>
      <c r="D6236" t="s">
        <v>97</v>
      </c>
      <c r="E6236">
        <v>2019</v>
      </c>
      <c r="F6236" t="s">
        <v>21</v>
      </c>
      <c r="G6236" t="s">
        <v>36</v>
      </c>
      <c r="H6236" t="s">
        <v>613</v>
      </c>
      <c r="I6236">
        <v>32</v>
      </c>
      <c r="J6236">
        <v>0</v>
      </c>
      <c r="K6236" t="s">
        <v>231</v>
      </c>
      <c r="L6236" t="s">
        <v>222</v>
      </c>
    </row>
    <row r="6237" spans="1:12" x14ac:dyDescent="0.25">
      <c r="A6237">
        <v>10</v>
      </c>
      <c r="B6237" s="93">
        <v>43580</v>
      </c>
      <c r="C6237">
        <v>4</v>
      </c>
      <c r="D6237" t="s">
        <v>97</v>
      </c>
      <c r="E6237">
        <v>2019</v>
      </c>
      <c r="F6237" t="s">
        <v>21</v>
      </c>
      <c r="G6237" t="s">
        <v>615</v>
      </c>
      <c r="H6237" t="s">
        <v>616</v>
      </c>
      <c r="I6237">
        <v>290.17</v>
      </c>
      <c r="J6237">
        <v>0</v>
      </c>
      <c r="K6237" t="s">
        <v>231</v>
      </c>
      <c r="L6237" t="s">
        <v>34</v>
      </c>
    </row>
    <row r="6238" spans="1:12" x14ac:dyDescent="0.25">
      <c r="A6238">
        <v>11</v>
      </c>
      <c r="B6238" s="93">
        <v>43570</v>
      </c>
      <c r="C6238">
        <v>4</v>
      </c>
      <c r="D6238" t="s">
        <v>97</v>
      </c>
      <c r="E6238">
        <v>2019</v>
      </c>
      <c r="F6238" t="s">
        <v>23</v>
      </c>
      <c r="G6238" t="s">
        <v>65</v>
      </c>
      <c r="H6238" t="s">
        <v>604</v>
      </c>
      <c r="I6238">
        <v>44.4</v>
      </c>
      <c r="J6238">
        <v>0</v>
      </c>
      <c r="K6238" t="s">
        <v>729</v>
      </c>
      <c r="L6238" t="s">
        <v>35</v>
      </c>
    </row>
    <row r="6239" spans="1:12" x14ac:dyDescent="0.25">
      <c r="A6239">
        <v>13</v>
      </c>
      <c r="B6239" s="93">
        <v>43558</v>
      </c>
      <c r="C6239">
        <v>4</v>
      </c>
      <c r="D6239" t="s">
        <v>97</v>
      </c>
      <c r="E6239">
        <v>2019</v>
      </c>
      <c r="F6239" t="s">
        <v>23</v>
      </c>
      <c r="G6239" t="s">
        <v>63</v>
      </c>
      <c r="H6239" t="s">
        <v>591</v>
      </c>
      <c r="I6239">
        <v>8.35</v>
      </c>
      <c r="J6239">
        <v>0</v>
      </c>
      <c r="K6239" t="s">
        <v>232</v>
      </c>
      <c r="L6239" t="s">
        <v>64</v>
      </c>
    </row>
    <row r="6240" spans="1:12" x14ac:dyDescent="0.25">
      <c r="A6240">
        <v>13</v>
      </c>
      <c r="B6240" s="93">
        <v>43558</v>
      </c>
      <c r="C6240">
        <v>4</v>
      </c>
      <c r="D6240" t="s">
        <v>97</v>
      </c>
      <c r="E6240">
        <v>2019</v>
      </c>
      <c r="F6240" t="s">
        <v>21</v>
      </c>
      <c r="G6240" t="s">
        <v>36</v>
      </c>
      <c r="H6240" t="s">
        <v>591</v>
      </c>
      <c r="I6240">
        <v>40</v>
      </c>
      <c r="J6240">
        <v>0</v>
      </c>
      <c r="K6240" t="s">
        <v>232</v>
      </c>
      <c r="L6240" t="s">
        <v>222</v>
      </c>
    </row>
    <row r="6241" spans="1:12" x14ac:dyDescent="0.25">
      <c r="A6241">
        <v>13</v>
      </c>
      <c r="B6241" s="93">
        <v>43559</v>
      </c>
      <c r="C6241">
        <v>4</v>
      </c>
      <c r="D6241" t="s">
        <v>97</v>
      </c>
      <c r="E6241">
        <v>2019</v>
      </c>
      <c r="F6241" t="s">
        <v>21</v>
      </c>
      <c r="G6241" t="s">
        <v>36</v>
      </c>
      <c r="H6241" t="s">
        <v>592</v>
      </c>
      <c r="I6241">
        <v>8</v>
      </c>
      <c r="J6241">
        <v>0</v>
      </c>
      <c r="K6241" t="s">
        <v>232</v>
      </c>
      <c r="L6241" t="s">
        <v>222</v>
      </c>
    </row>
    <row r="6242" spans="1:12" x14ac:dyDescent="0.25">
      <c r="A6242">
        <v>13</v>
      </c>
      <c r="B6242" s="93">
        <v>43561</v>
      </c>
      <c r="C6242">
        <v>4</v>
      </c>
      <c r="D6242" t="s">
        <v>97</v>
      </c>
      <c r="E6242">
        <v>2019</v>
      </c>
      <c r="F6242" t="s">
        <v>21</v>
      </c>
      <c r="G6242" t="s">
        <v>36</v>
      </c>
      <c r="H6242" t="s">
        <v>594</v>
      </c>
      <c r="I6242">
        <v>8</v>
      </c>
      <c r="J6242">
        <v>0</v>
      </c>
      <c r="K6242" t="s">
        <v>232</v>
      </c>
      <c r="L6242" t="s">
        <v>222</v>
      </c>
    </row>
    <row r="6243" spans="1:12" x14ac:dyDescent="0.25">
      <c r="A6243">
        <v>13</v>
      </c>
      <c r="B6243" s="93">
        <v>43561</v>
      </c>
      <c r="C6243">
        <v>4</v>
      </c>
      <c r="D6243" t="s">
        <v>97</v>
      </c>
      <c r="E6243">
        <v>2019</v>
      </c>
      <c r="F6243" t="s">
        <v>23</v>
      </c>
      <c r="G6243" t="s">
        <v>36</v>
      </c>
      <c r="H6243" t="s">
        <v>594</v>
      </c>
      <c r="I6243">
        <v>16</v>
      </c>
      <c r="J6243">
        <v>0</v>
      </c>
      <c r="K6243" t="s">
        <v>232</v>
      </c>
      <c r="L6243" t="s">
        <v>222</v>
      </c>
    </row>
    <row r="6244" spans="1:12" x14ac:dyDescent="0.25">
      <c r="A6244">
        <v>13</v>
      </c>
      <c r="B6244" s="93">
        <v>43565</v>
      </c>
      <c r="C6244">
        <v>4</v>
      </c>
      <c r="D6244" t="s">
        <v>97</v>
      </c>
      <c r="E6244">
        <v>2019</v>
      </c>
      <c r="F6244" t="s">
        <v>22</v>
      </c>
      <c r="G6244" t="s">
        <v>598</v>
      </c>
      <c r="H6244" t="s">
        <v>599</v>
      </c>
      <c r="I6244">
        <v>64.92</v>
      </c>
      <c r="J6244">
        <v>0</v>
      </c>
      <c r="K6244" t="s">
        <v>232</v>
      </c>
      <c r="L6244" t="s">
        <v>34</v>
      </c>
    </row>
    <row r="6245" spans="1:12" x14ac:dyDescent="0.25">
      <c r="A6245">
        <v>13</v>
      </c>
      <c r="B6245" s="93">
        <v>43565</v>
      </c>
      <c r="C6245">
        <v>4</v>
      </c>
      <c r="D6245" t="s">
        <v>97</v>
      </c>
      <c r="E6245">
        <v>2019</v>
      </c>
      <c r="F6245" t="s">
        <v>23</v>
      </c>
      <c r="G6245" t="s">
        <v>598</v>
      </c>
      <c r="H6245" t="s">
        <v>599</v>
      </c>
      <c r="I6245">
        <v>81.08</v>
      </c>
      <c r="J6245">
        <v>0</v>
      </c>
      <c r="K6245" t="s">
        <v>232</v>
      </c>
      <c r="L6245" t="s">
        <v>34</v>
      </c>
    </row>
    <row r="6246" spans="1:12" x14ac:dyDescent="0.25">
      <c r="A6246">
        <v>13</v>
      </c>
      <c r="B6246" s="93">
        <v>43565</v>
      </c>
      <c r="C6246">
        <v>4</v>
      </c>
      <c r="D6246" t="s">
        <v>97</v>
      </c>
      <c r="E6246">
        <v>2019</v>
      </c>
      <c r="F6246" t="s">
        <v>21</v>
      </c>
      <c r="G6246" t="s">
        <v>598</v>
      </c>
      <c r="H6246" t="s">
        <v>599</v>
      </c>
      <c r="I6246">
        <v>745.21</v>
      </c>
      <c r="J6246">
        <v>0</v>
      </c>
      <c r="K6246" t="s">
        <v>232</v>
      </c>
      <c r="L6246" t="s">
        <v>34</v>
      </c>
    </row>
    <row r="6247" spans="1:12" x14ac:dyDescent="0.25">
      <c r="A6247">
        <v>13</v>
      </c>
      <c r="B6247" s="93">
        <v>43571</v>
      </c>
      <c r="C6247">
        <v>4</v>
      </c>
      <c r="D6247" t="s">
        <v>97</v>
      </c>
      <c r="E6247">
        <v>2019</v>
      </c>
      <c r="F6247" t="s">
        <v>21</v>
      </c>
      <c r="G6247" t="s">
        <v>36</v>
      </c>
      <c r="H6247" t="s">
        <v>605</v>
      </c>
      <c r="I6247">
        <v>16</v>
      </c>
      <c r="J6247">
        <v>0</v>
      </c>
      <c r="K6247" t="s">
        <v>232</v>
      </c>
      <c r="L6247" t="s">
        <v>222</v>
      </c>
    </row>
    <row r="6248" spans="1:12" x14ac:dyDescent="0.25">
      <c r="A6248">
        <v>13</v>
      </c>
      <c r="B6248" s="93">
        <v>43572</v>
      </c>
      <c r="C6248">
        <v>4</v>
      </c>
      <c r="D6248" t="s">
        <v>97</v>
      </c>
      <c r="E6248">
        <v>2019</v>
      </c>
      <c r="F6248" t="s">
        <v>22</v>
      </c>
      <c r="G6248" t="s">
        <v>36</v>
      </c>
      <c r="H6248" t="s">
        <v>608</v>
      </c>
      <c r="I6248">
        <v>8</v>
      </c>
      <c r="J6248">
        <v>0</v>
      </c>
      <c r="K6248" t="s">
        <v>232</v>
      </c>
      <c r="L6248" t="s">
        <v>222</v>
      </c>
    </row>
    <row r="6249" spans="1:12" x14ac:dyDescent="0.25">
      <c r="A6249">
        <v>13</v>
      </c>
      <c r="B6249" s="93">
        <v>43572</v>
      </c>
      <c r="C6249">
        <v>4</v>
      </c>
      <c r="D6249" t="s">
        <v>97</v>
      </c>
      <c r="E6249">
        <v>2019</v>
      </c>
      <c r="F6249" t="s">
        <v>21</v>
      </c>
      <c r="G6249" t="s">
        <v>36</v>
      </c>
      <c r="H6249" t="s">
        <v>608</v>
      </c>
      <c r="I6249">
        <v>48</v>
      </c>
      <c r="J6249">
        <v>0</v>
      </c>
      <c r="K6249" t="s">
        <v>232</v>
      </c>
      <c r="L6249" t="s">
        <v>222</v>
      </c>
    </row>
    <row r="6250" spans="1:12" x14ac:dyDescent="0.25">
      <c r="A6250">
        <v>13</v>
      </c>
      <c r="B6250" s="93">
        <v>43577</v>
      </c>
      <c r="C6250">
        <v>4</v>
      </c>
      <c r="D6250" t="s">
        <v>97</v>
      </c>
      <c r="E6250">
        <v>2019</v>
      </c>
      <c r="F6250" t="s">
        <v>21</v>
      </c>
      <c r="G6250" t="s">
        <v>36</v>
      </c>
      <c r="H6250" t="s">
        <v>610</v>
      </c>
      <c r="I6250">
        <v>16</v>
      </c>
      <c r="J6250">
        <v>0</v>
      </c>
      <c r="K6250" t="s">
        <v>232</v>
      </c>
      <c r="L6250" t="s">
        <v>222</v>
      </c>
    </row>
    <row r="6251" spans="1:12" x14ac:dyDescent="0.25">
      <c r="A6251">
        <v>13</v>
      </c>
      <c r="B6251" s="93">
        <v>43577</v>
      </c>
      <c r="C6251">
        <v>4</v>
      </c>
      <c r="D6251" t="s">
        <v>97</v>
      </c>
      <c r="E6251">
        <v>2019</v>
      </c>
      <c r="F6251" t="s">
        <v>23</v>
      </c>
      <c r="G6251" t="s">
        <v>37</v>
      </c>
      <c r="H6251" t="s">
        <v>151</v>
      </c>
      <c r="I6251">
        <v>16.399999999999999</v>
      </c>
      <c r="J6251">
        <v>0</v>
      </c>
      <c r="K6251" t="s">
        <v>232</v>
      </c>
      <c r="L6251" t="s">
        <v>35</v>
      </c>
    </row>
    <row r="6252" spans="1:12" x14ac:dyDescent="0.25">
      <c r="A6252">
        <v>13</v>
      </c>
      <c r="B6252" s="93">
        <v>43579</v>
      </c>
      <c r="C6252">
        <v>4</v>
      </c>
      <c r="D6252" t="s">
        <v>97</v>
      </c>
      <c r="E6252">
        <v>2019</v>
      </c>
      <c r="F6252" t="s">
        <v>21</v>
      </c>
      <c r="G6252" t="s">
        <v>36</v>
      </c>
      <c r="H6252" t="s">
        <v>613</v>
      </c>
      <c r="I6252">
        <v>16</v>
      </c>
      <c r="J6252">
        <v>0</v>
      </c>
      <c r="K6252" t="s">
        <v>232</v>
      </c>
      <c r="L6252" t="s">
        <v>222</v>
      </c>
    </row>
    <row r="6253" spans="1:12" x14ac:dyDescent="0.25">
      <c r="A6253">
        <v>13</v>
      </c>
      <c r="B6253" s="93">
        <v>43580</v>
      </c>
      <c r="C6253">
        <v>4</v>
      </c>
      <c r="D6253" t="s">
        <v>97</v>
      </c>
      <c r="E6253">
        <v>2019</v>
      </c>
      <c r="F6253" t="s">
        <v>23</v>
      </c>
      <c r="G6253" t="s">
        <v>615</v>
      </c>
      <c r="H6253" t="s">
        <v>616</v>
      </c>
      <c r="I6253">
        <v>47.78</v>
      </c>
      <c r="J6253">
        <v>0</v>
      </c>
      <c r="K6253" t="s">
        <v>232</v>
      </c>
      <c r="L6253" t="s">
        <v>34</v>
      </c>
    </row>
    <row r="6254" spans="1:12" x14ac:dyDescent="0.25">
      <c r="A6254">
        <v>13</v>
      </c>
      <c r="B6254" s="93">
        <v>43580</v>
      </c>
      <c r="C6254">
        <v>4</v>
      </c>
      <c r="D6254" t="s">
        <v>97</v>
      </c>
      <c r="E6254">
        <v>2019</v>
      </c>
      <c r="F6254" t="s">
        <v>21</v>
      </c>
      <c r="G6254" t="s">
        <v>36</v>
      </c>
      <c r="H6254" t="s">
        <v>614</v>
      </c>
      <c r="I6254">
        <v>48</v>
      </c>
      <c r="J6254">
        <v>0</v>
      </c>
      <c r="K6254" t="s">
        <v>232</v>
      </c>
      <c r="L6254" t="s">
        <v>222</v>
      </c>
    </row>
    <row r="6255" spans="1:12" x14ac:dyDescent="0.25">
      <c r="A6255">
        <v>13</v>
      </c>
      <c r="B6255" s="93">
        <v>43580</v>
      </c>
      <c r="C6255">
        <v>4</v>
      </c>
      <c r="D6255" t="s">
        <v>97</v>
      </c>
      <c r="E6255">
        <v>2019</v>
      </c>
      <c r="F6255" t="s">
        <v>22</v>
      </c>
      <c r="G6255" t="s">
        <v>615</v>
      </c>
      <c r="H6255" t="s">
        <v>616</v>
      </c>
      <c r="I6255">
        <v>48.4</v>
      </c>
      <c r="J6255">
        <v>0</v>
      </c>
      <c r="K6255" t="s">
        <v>232</v>
      </c>
      <c r="L6255" t="s">
        <v>34</v>
      </c>
    </row>
    <row r="6256" spans="1:12" x14ac:dyDescent="0.25">
      <c r="A6256">
        <v>13</v>
      </c>
      <c r="B6256" s="93">
        <v>43580</v>
      </c>
      <c r="C6256">
        <v>4</v>
      </c>
      <c r="D6256" t="s">
        <v>97</v>
      </c>
      <c r="E6256">
        <v>2019</v>
      </c>
      <c r="F6256" t="s">
        <v>21</v>
      </c>
      <c r="G6256" t="s">
        <v>615</v>
      </c>
      <c r="H6256" t="s">
        <v>616</v>
      </c>
      <c r="I6256">
        <v>504.84</v>
      </c>
      <c r="J6256">
        <v>0</v>
      </c>
      <c r="K6256" t="s">
        <v>232</v>
      </c>
      <c r="L6256" t="s">
        <v>34</v>
      </c>
    </row>
    <row r="6257" spans="1:12" x14ac:dyDescent="0.25">
      <c r="A6257">
        <v>14</v>
      </c>
      <c r="B6257" s="93">
        <v>43558</v>
      </c>
      <c r="C6257">
        <v>4</v>
      </c>
      <c r="D6257" t="s">
        <v>97</v>
      </c>
      <c r="E6257">
        <v>2019</v>
      </c>
      <c r="F6257" t="s">
        <v>23</v>
      </c>
      <c r="G6257" t="s">
        <v>63</v>
      </c>
      <c r="H6257" t="s">
        <v>591</v>
      </c>
      <c r="I6257">
        <v>71.84</v>
      </c>
      <c r="J6257">
        <v>0</v>
      </c>
      <c r="K6257" t="s">
        <v>233</v>
      </c>
      <c r="L6257" t="s">
        <v>64</v>
      </c>
    </row>
    <row r="6258" spans="1:12" x14ac:dyDescent="0.25">
      <c r="A6258">
        <v>15</v>
      </c>
      <c r="B6258" s="93">
        <v>43558</v>
      </c>
      <c r="C6258">
        <v>4</v>
      </c>
      <c r="D6258" t="s">
        <v>97</v>
      </c>
      <c r="E6258">
        <v>2019</v>
      </c>
      <c r="F6258" t="s">
        <v>23</v>
      </c>
      <c r="G6258" t="s">
        <v>58</v>
      </c>
      <c r="H6258" t="s">
        <v>591</v>
      </c>
      <c r="I6258">
        <v>30.95</v>
      </c>
      <c r="J6258">
        <v>0</v>
      </c>
      <c r="K6258" t="s">
        <v>234</v>
      </c>
      <c r="L6258" t="s">
        <v>222</v>
      </c>
    </row>
    <row r="6259" spans="1:12" x14ac:dyDescent="0.25">
      <c r="A6259">
        <v>15</v>
      </c>
      <c r="B6259" s="93">
        <v>43580</v>
      </c>
      <c r="C6259">
        <v>4</v>
      </c>
      <c r="D6259" t="s">
        <v>97</v>
      </c>
      <c r="E6259">
        <v>2019</v>
      </c>
      <c r="F6259" t="s">
        <v>22</v>
      </c>
      <c r="G6259" t="s">
        <v>615</v>
      </c>
      <c r="H6259" t="s">
        <v>616</v>
      </c>
      <c r="I6259">
        <v>16.88</v>
      </c>
      <c r="J6259">
        <v>0</v>
      </c>
      <c r="K6259" t="s">
        <v>234</v>
      </c>
      <c r="L6259" t="s">
        <v>34</v>
      </c>
    </row>
    <row r="6260" spans="1:12" x14ac:dyDescent="0.25">
      <c r="A6260">
        <v>15</v>
      </c>
      <c r="B6260" s="93">
        <v>43584</v>
      </c>
      <c r="C6260">
        <v>4</v>
      </c>
      <c r="D6260" t="s">
        <v>97</v>
      </c>
      <c r="E6260">
        <v>2019</v>
      </c>
      <c r="F6260" t="s">
        <v>23</v>
      </c>
      <c r="G6260" t="s">
        <v>58</v>
      </c>
      <c r="H6260" t="s">
        <v>618</v>
      </c>
      <c r="I6260">
        <v>32.799999999999997</v>
      </c>
      <c r="J6260">
        <v>0</v>
      </c>
      <c r="K6260" t="s">
        <v>234</v>
      </c>
      <c r="L6260" t="s">
        <v>222</v>
      </c>
    </row>
    <row r="6261" spans="1:12" x14ac:dyDescent="0.25">
      <c r="A6261">
        <v>16</v>
      </c>
      <c r="B6261" s="93">
        <v>43566</v>
      </c>
      <c r="C6261">
        <v>4</v>
      </c>
      <c r="D6261" t="s">
        <v>97</v>
      </c>
      <c r="E6261">
        <v>2019</v>
      </c>
      <c r="F6261" t="s">
        <v>23</v>
      </c>
      <c r="G6261" t="s">
        <v>63</v>
      </c>
      <c r="H6261" t="s">
        <v>601</v>
      </c>
      <c r="I6261">
        <v>33</v>
      </c>
      <c r="J6261">
        <v>0</v>
      </c>
      <c r="K6261" t="s">
        <v>727</v>
      </c>
      <c r="L6261" t="s">
        <v>64</v>
      </c>
    </row>
    <row r="6262" spans="1:12" x14ac:dyDescent="0.25">
      <c r="A6262">
        <v>17</v>
      </c>
      <c r="B6262" s="93">
        <v>43558</v>
      </c>
      <c r="C6262">
        <v>4</v>
      </c>
      <c r="D6262" t="s">
        <v>97</v>
      </c>
      <c r="E6262">
        <v>2019</v>
      </c>
      <c r="F6262" t="s">
        <v>23</v>
      </c>
      <c r="G6262" t="s">
        <v>63</v>
      </c>
      <c r="H6262" t="s">
        <v>591</v>
      </c>
      <c r="I6262">
        <v>65.099999999999994</v>
      </c>
      <c r="J6262">
        <v>0</v>
      </c>
      <c r="K6262" t="s">
        <v>235</v>
      </c>
      <c r="L6262" t="s">
        <v>64</v>
      </c>
    </row>
    <row r="6263" spans="1:12" x14ac:dyDescent="0.25">
      <c r="A6263">
        <v>17</v>
      </c>
      <c r="B6263" s="93">
        <v>43565</v>
      </c>
      <c r="C6263">
        <v>4</v>
      </c>
      <c r="D6263" t="s">
        <v>97</v>
      </c>
      <c r="E6263">
        <v>2019</v>
      </c>
      <c r="F6263" t="s">
        <v>23</v>
      </c>
      <c r="G6263" t="s">
        <v>598</v>
      </c>
      <c r="H6263" t="s">
        <v>599</v>
      </c>
      <c r="I6263">
        <v>70.28</v>
      </c>
      <c r="J6263">
        <v>0</v>
      </c>
      <c r="K6263" t="s">
        <v>235</v>
      </c>
      <c r="L6263" t="s">
        <v>34</v>
      </c>
    </row>
    <row r="6264" spans="1:12" x14ac:dyDescent="0.25">
      <c r="A6264">
        <v>17</v>
      </c>
      <c r="B6264" s="93">
        <v>43580</v>
      </c>
      <c r="C6264">
        <v>4</v>
      </c>
      <c r="D6264" t="s">
        <v>97</v>
      </c>
      <c r="E6264">
        <v>2019</v>
      </c>
      <c r="F6264" t="s">
        <v>23</v>
      </c>
      <c r="G6264" t="s">
        <v>37</v>
      </c>
      <c r="H6264" t="s">
        <v>303</v>
      </c>
      <c r="I6264">
        <v>2.4</v>
      </c>
      <c r="J6264">
        <v>0</v>
      </c>
      <c r="K6264" t="s">
        <v>235</v>
      </c>
      <c r="L6264" t="s">
        <v>35</v>
      </c>
    </row>
    <row r="6265" spans="1:12" x14ac:dyDescent="0.25">
      <c r="A6265">
        <v>18</v>
      </c>
      <c r="B6265" s="93">
        <v>43557</v>
      </c>
      <c r="C6265">
        <v>4</v>
      </c>
      <c r="D6265" t="s">
        <v>97</v>
      </c>
      <c r="E6265">
        <v>2019</v>
      </c>
      <c r="F6265" t="s">
        <v>21</v>
      </c>
      <c r="G6265" t="s">
        <v>36</v>
      </c>
      <c r="H6265" t="s">
        <v>590</v>
      </c>
      <c r="I6265">
        <v>24</v>
      </c>
      <c r="J6265">
        <v>0</v>
      </c>
      <c r="K6265" t="s">
        <v>236</v>
      </c>
      <c r="L6265" t="s">
        <v>222</v>
      </c>
    </row>
    <row r="6266" spans="1:12" x14ac:dyDescent="0.25">
      <c r="A6266">
        <v>18</v>
      </c>
      <c r="B6266" s="93">
        <v>43558</v>
      </c>
      <c r="C6266">
        <v>4</v>
      </c>
      <c r="D6266" t="s">
        <v>97</v>
      </c>
      <c r="E6266">
        <v>2019</v>
      </c>
      <c r="F6266" t="s">
        <v>23</v>
      </c>
      <c r="G6266" t="s">
        <v>37</v>
      </c>
      <c r="H6266" t="s">
        <v>290</v>
      </c>
      <c r="I6266">
        <v>14.35</v>
      </c>
      <c r="J6266">
        <v>0</v>
      </c>
      <c r="K6266" t="s">
        <v>236</v>
      </c>
      <c r="L6266" t="s">
        <v>35</v>
      </c>
    </row>
    <row r="6267" spans="1:12" x14ac:dyDescent="0.25">
      <c r="A6267">
        <v>18</v>
      </c>
      <c r="B6267" s="93">
        <v>43558</v>
      </c>
      <c r="C6267">
        <v>4</v>
      </c>
      <c r="D6267" t="s">
        <v>97</v>
      </c>
      <c r="E6267">
        <v>2019</v>
      </c>
      <c r="F6267" t="s">
        <v>23</v>
      </c>
      <c r="G6267" t="s">
        <v>63</v>
      </c>
      <c r="H6267" t="s">
        <v>591</v>
      </c>
      <c r="I6267">
        <v>62.27</v>
      </c>
      <c r="J6267">
        <v>0</v>
      </c>
      <c r="K6267" t="s">
        <v>236</v>
      </c>
      <c r="L6267" t="s">
        <v>64</v>
      </c>
    </row>
    <row r="6268" spans="1:12" x14ac:dyDescent="0.25">
      <c r="A6268">
        <v>18</v>
      </c>
      <c r="B6268" s="93">
        <v>43558</v>
      </c>
      <c r="C6268">
        <v>4</v>
      </c>
      <c r="D6268" t="s">
        <v>97</v>
      </c>
      <c r="E6268">
        <v>2019</v>
      </c>
      <c r="F6268" t="s">
        <v>23</v>
      </c>
      <c r="G6268" t="s">
        <v>58</v>
      </c>
      <c r="H6268" t="s">
        <v>591</v>
      </c>
      <c r="I6268">
        <v>149.80000000000001</v>
      </c>
      <c r="J6268">
        <v>0</v>
      </c>
      <c r="K6268" t="s">
        <v>236</v>
      </c>
      <c r="L6268" t="s">
        <v>222</v>
      </c>
    </row>
    <row r="6269" spans="1:12" x14ac:dyDescent="0.25">
      <c r="A6269">
        <v>18</v>
      </c>
      <c r="B6269" s="93">
        <v>43565</v>
      </c>
      <c r="C6269">
        <v>4</v>
      </c>
      <c r="D6269" t="s">
        <v>97</v>
      </c>
      <c r="E6269">
        <v>2019</v>
      </c>
      <c r="F6269" t="s">
        <v>23</v>
      </c>
      <c r="G6269" t="s">
        <v>37</v>
      </c>
      <c r="H6269" t="s">
        <v>290</v>
      </c>
      <c r="I6269">
        <v>2.1</v>
      </c>
      <c r="J6269">
        <v>0</v>
      </c>
      <c r="K6269" t="s">
        <v>236</v>
      </c>
      <c r="L6269" t="s">
        <v>35</v>
      </c>
    </row>
    <row r="6270" spans="1:12" x14ac:dyDescent="0.25">
      <c r="A6270">
        <v>18</v>
      </c>
      <c r="B6270" s="93">
        <v>43565</v>
      </c>
      <c r="C6270">
        <v>4</v>
      </c>
      <c r="D6270" t="s">
        <v>97</v>
      </c>
      <c r="E6270">
        <v>2019</v>
      </c>
      <c r="F6270" t="s">
        <v>21</v>
      </c>
      <c r="G6270" t="s">
        <v>598</v>
      </c>
      <c r="H6270" t="s">
        <v>599</v>
      </c>
      <c r="I6270">
        <v>349.69</v>
      </c>
      <c r="J6270">
        <v>0</v>
      </c>
      <c r="K6270" t="s">
        <v>236</v>
      </c>
      <c r="L6270" t="s">
        <v>34</v>
      </c>
    </row>
    <row r="6271" spans="1:12" x14ac:dyDescent="0.25">
      <c r="A6271">
        <v>18</v>
      </c>
      <c r="B6271" s="93">
        <v>43571</v>
      </c>
      <c r="C6271">
        <v>4</v>
      </c>
      <c r="D6271" t="s">
        <v>97</v>
      </c>
      <c r="E6271">
        <v>2019</v>
      </c>
      <c r="F6271" t="s">
        <v>21</v>
      </c>
      <c r="G6271" t="s">
        <v>36</v>
      </c>
      <c r="H6271" t="s">
        <v>605</v>
      </c>
      <c r="I6271">
        <v>56</v>
      </c>
      <c r="J6271">
        <v>0</v>
      </c>
      <c r="K6271" t="s">
        <v>236</v>
      </c>
      <c r="L6271" t="s">
        <v>222</v>
      </c>
    </row>
    <row r="6272" spans="1:12" x14ac:dyDescent="0.25">
      <c r="A6272">
        <v>18</v>
      </c>
      <c r="B6272" s="93">
        <v>43580</v>
      </c>
      <c r="C6272">
        <v>4</v>
      </c>
      <c r="D6272" t="s">
        <v>97</v>
      </c>
      <c r="E6272">
        <v>2019</v>
      </c>
      <c r="F6272" t="s">
        <v>21</v>
      </c>
      <c r="G6272" t="s">
        <v>615</v>
      </c>
      <c r="H6272" t="s">
        <v>616</v>
      </c>
      <c r="I6272">
        <v>486.85</v>
      </c>
      <c r="J6272">
        <v>0</v>
      </c>
      <c r="K6272" t="s">
        <v>236</v>
      </c>
      <c r="L6272" t="s">
        <v>34</v>
      </c>
    </row>
    <row r="6273" spans="1:12" x14ac:dyDescent="0.25">
      <c r="A6273">
        <v>19</v>
      </c>
      <c r="B6273" s="93">
        <v>43556</v>
      </c>
      <c r="C6273">
        <v>4</v>
      </c>
      <c r="D6273" t="s">
        <v>97</v>
      </c>
      <c r="E6273">
        <v>2019</v>
      </c>
      <c r="F6273" t="s">
        <v>21</v>
      </c>
      <c r="G6273" t="s">
        <v>36</v>
      </c>
      <c r="H6273" t="s">
        <v>589</v>
      </c>
      <c r="I6273">
        <v>32</v>
      </c>
      <c r="J6273">
        <v>0</v>
      </c>
      <c r="K6273" t="s">
        <v>237</v>
      </c>
      <c r="L6273" t="s">
        <v>222</v>
      </c>
    </row>
    <row r="6274" spans="1:12" x14ac:dyDescent="0.25">
      <c r="A6274">
        <v>19</v>
      </c>
      <c r="B6274" s="93">
        <v>43558</v>
      </c>
      <c r="C6274">
        <v>4</v>
      </c>
      <c r="D6274" t="s">
        <v>97</v>
      </c>
      <c r="E6274">
        <v>2019</v>
      </c>
      <c r="F6274" t="s">
        <v>21</v>
      </c>
      <c r="G6274" t="s">
        <v>36</v>
      </c>
      <c r="H6274" t="s">
        <v>591</v>
      </c>
      <c r="I6274">
        <v>48</v>
      </c>
      <c r="J6274">
        <v>0</v>
      </c>
      <c r="K6274" t="s">
        <v>237</v>
      </c>
      <c r="L6274" t="s">
        <v>222</v>
      </c>
    </row>
    <row r="6275" spans="1:12" x14ac:dyDescent="0.25">
      <c r="A6275">
        <v>19</v>
      </c>
      <c r="B6275" s="93">
        <v>43559</v>
      </c>
      <c r="C6275">
        <v>4</v>
      </c>
      <c r="D6275" t="s">
        <v>97</v>
      </c>
      <c r="E6275">
        <v>2019</v>
      </c>
      <c r="F6275" t="s">
        <v>21</v>
      </c>
      <c r="G6275" t="s">
        <v>36</v>
      </c>
      <c r="H6275" t="s">
        <v>592</v>
      </c>
      <c r="I6275">
        <v>16</v>
      </c>
      <c r="J6275">
        <v>0</v>
      </c>
      <c r="K6275" t="s">
        <v>237</v>
      </c>
      <c r="L6275" t="s">
        <v>222</v>
      </c>
    </row>
    <row r="6276" spans="1:12" x14ac:dyDescent="0.25">
      <c r="A6276">
        <v>19</v>
      </c>
      <c r="B6276" s="93">
        <v>43561</v>
      </c>
      <c r="C6276">
        <v>4</v>
      </c>
      <c r="D6276" t="s">
        <v>97</v>
      </c>
      <c r="E6276">
        <v>2019</v>
      </c>
      <c r="F6276" t="s">
        <v>22</v>
      </c>
      <c r="G6276" t="s">
        <v>36</v>
      </c>
      <c r="H6276" t="s">
        <v>594</v>
      </c>
      <c r="I6276">
        <v>8</v>
      </c>
      <c r="J6276">
        <v>0</v>
      </c>
      <c r="K6276" t="s">
        <v>237</v>
      </c>
      <c r="L6276" t="s">
        <v>222</v>
      </c>
    </row>
    <row r="6277" spans="1:12" x14ac:dyDescent="0.25">
      <c r="A6277">
        <v>19</v>
      </c>
      <c r="B6277" s="93">
        <v>43561</v>
      </c>
      <c r="C6277">
        <v>4</v>
      </c>
      <c r="D6277" t="s">
        <v>97</v>
      </c>
      <c r="E6277">
        <v>2019</v>
      </c>
      <c r="F6277" t="s">
        <v>21</v>
      </c>
      <c r="G6277" t="s">
        <v>36</v>
      </c>
      <c r="H6277" t="s">
        <v>594</v>
      </c>
      <c r="I6277">
        <v>40</v>
      </c>
      <c r="J6277">
        <v>0</v>
      </c>
      <c r="K6277" t="s">
        <v>237</v>
      </c>
      <c r="L6277" t="s">
        <v>222</v>
      </c>
    </row>
    <row r="6278" spans="1:12" x14ac:dyDescent="0.25">
      <c r="A6278">
        <v>19</v>
      </c>
      <c r="B6278" s="93">
        <v>43564</v>
      </c>
      <c r="C6278">
        <v>4</v>
      </c>
      <c r="D6278" t="s">
        <v>97</v>
      </c>
      <c r="E6278">
        <v>2019</v>
      </c>
      <c r="F6278" t="s">
        <v>21</v>
      </c>
      <c r="G6278" t="s">
        <v>36</v>
      </c>
      <c r="H6278" t="s">
        <v>596</v>
      </c>
      <c r="I6278">
        <v>8</v>
      </c>
      <c r="J6278">
        <v>0</v>
      </c>
      <c r="K6278" t="s">
        <v>237</v>
      </c>
      <c r="L6278" t="s">
        <v>222</v>
      </c>
    </row>
    <row r="6279" spans="1:12" x14ac:dyDescent="0.25">
      <c r="A6279">
        <v>19</v>
      </c>
      <c r="B6279" s="93">
        <v>43565</v>
      </c>
      <c r="C6279">
        <v>4</v>
      </c>
      <c r="D6279" t="s">
        <v>97</v>
      </c>
      <c r="E6279">
        <v>2019</v>
      </c>
      <c r="F6279" t="s">
        <v>22</v>
      </c>
      <c r="G6279" t="s">
        <v>598</v>
      </c>
      <c r="H6279" t="s">
        <v>599</v>
      </c>
      <c r="I6279">
        <v>98.4</v>
      </c>
      <c r="J6279">
        <v>0</v>
      </c>
      <c r="K6279" t="s">
        <v>237</v>
      </c>
      <c r="L6279" t="s">
        <v>34</v>
      </c>
    </row>
    <row r="6280" spans="1:12" x14ac:dyDescent="0.25">
      <c r="A6280">
        <v>19</v>
      </c>
      <c r="B6280" s="93">
        <v>43565</v>
      </c>
      <c r="C6280">
        <v>4</v>
      </c>
      <c r="D6280" t="s">
        <v>97</v>
      </c>
      <c r="E6280">
        <v>2019</v>
      </c>
      <c r="F6280" t="s">
        <v>21</v>
      </c>
      <c r="G6280" t="s">
        <v>598</v>
      </c>
      <c r="H6280" t="s">
        <v>599</v>
      </c>
      <c r="I6280">
        <v>743.95</v>
      </c>
      <c r="J6280">
        <v>0</v>
      </c>
      <c r="K6280" t="s">
        <v>237</v>
      </c>
      <c r="L6280" t="s">
        <v>34</v>
      </c>
    </row>
    <row r="6281" spans="1:12" x14ac:dyDescent="0.25">
      <c r="A6281">
        <v>19</v>
      </c>
      <c r="B6281" s="93">
        <v>43566</v>
      </c>
      <c r="C6281">
        <v>4</v>
      </c>
      <c r="D6281" t="s">
        <v>97</v>
      </c>
      <c r="E6281">
        <v>2019</v>
      </c>
      <c r="F6281" t="s">
        <v>21</v>
      </c>
      <c r="G6281" t="s">
        <v>36</v>
      </c>
      <c r="H6281" t="s">
        <v>601</v>
      </c>
      <c r="I6281">
        <v>8</v>
      </c>
      <c r="J6281">
        <v>0</v>
      </c>
      <c r="K6281" t="s">
        <v>237</v>
      </c>
      <c r="L6281" t="s">
        <v>222</v>
      </c>
    </row>
    <row r="6282" spans="1:12" x14ac:dyDescent="0.25">
      <c r="A6282">
        <v>19</v>
      </c>
      <c r="B6282" s="93">
        <v>43570</v>
      </c>
      <c r="C6282">
        <v>4</v>
      </c>
      <c r="D6282" t="s">
        <v>97</v>
      </c>
      <c r="E6282">
        <v>2019</v>
      </c>
      <c r="F6282" t="s">
        <v>21</v>
      </c>
      <c r="G6282" t="s">
        <v>36</v>
      </c>
      <c r="H6282" t="s">
        <v>604</v>
      </c>
      <c r="I6282">
        <v>40</v>
      </c>
      <c r="J6282">
        <v>0</v>
      </c>
      <c r="K6282" t="s">
        <v>237</v>
      </c>
      <c r="L6282" t="s">
        <v>222</v>
      </c>
    </row>
    <row r="6283" spans="1:12" x14ac:dyDescent="0.25">
      <c r="A6283">
        <v>19</v>
      </c>
      <c r="B6283" s="93">
        <v>43571</v>
      </c>
      <c r="C6283">
        <v>4</v>
      </c>
      <c r="D6283" t="s">
        <v>97</v>
      </c>
      <c r="E6283">
        <v>2019</v>
      </c>
      <c r="F6283" t="s">
        <v>21</v>
      </c>
      <c r="G6283" t="s">
        <v>36</v>
      </c>
      <c r="H6283" t="s">
        <v>605</v>
      </c>
      <c r="I6283">
        <v>40</v>
      </c>
      <c r="J6283">
        <v>0</v>
      </c>
      <c r="K6283" t="s">
        <v>237</v>
      </c>
      <c r="L6283" t="s">
        <v>222</v>
      </c>
    </row>
    <row r="6284" spans="1:12" x14ac:dyDescent="0.25">
      <c r="A6284">
        <v>19</v>
      </c>
      <c r="B6284" s="93">
        <v>43572</v>
      </c>
      <c r="C6284">
        <v>4</v>
      </c>
      <c r="D6284" t="s">
        <v>97</v>
      </c>
      <c r="E6284">
        <v>2019</v>
      </c>
      <c r="F6284" t="s">
        <v>21</v>
      </c>
      <c r="G6284" t="s">
        <v>36</v>
      </c>
      <c r="H6284" t="s">
        <v>608</v>
      </c>
      <c r="I6284">
        <v>48</v>
      </c>
      <c r="J6284">
        <v>0</v>
      </c>
      <c r="K6284" t="s">
        <v>237</v>
      </c>
      <c r="L6284" t="s">
        <v>222</v>
      </c>
    </row>
    <row r="6285" spans="1:12" x14ac:dyDescent="0.25">
      <c r="A6285">
        <v>19</v>
      </c>
      <c r="B6285" s="93">
        <v>43573</v>
      </c>
      <c r="C6285">
        <v>4</v>
      </c>
      <c r="D6285" t="s">
        <v>97</v>
      </c>
      <c r="E6285">
        <v>2019</v>
      </c>
      <c r="F6285" t="s">
        <v>21</v>
      </c>
      <c r="G6285" t="s">
        <v>36</v>
      </c>
      <c r="H6285" t="s">
        <v>609</v>
      </c>
      <c r="I6285">
        <v>48</v>
      </c>
      <c r="J6285">
        <v>0</v>
      </c>
      <c r="K6285" t="s">
        <v>237</v>
      </c>
      <c r="L6285" t="s">
        <v>222</v>
      </c>
    </row>
    <row r="6286" spans="1:12" x14ac:dyDescent="0.25">
      <c r="A6286">
        <v>19</v>
      </c>
      <c r="B6286" s="93">
        <v>43578</v>
      </c>
      <c r="C6286">
        <v>4</v>
      </c>
      <c r="D6286" t="s">
        <v>97</v>
      </c>
      <c r="E6286">
        <v>2019</v>
      </c>
      <c r="F6286" t="s">
        <v>21</v>
      </c>
      <c r="G6286" t="s">
        <v>36</v>
      </c>
      <c r="H6286" t="s">
        <v>611</v>
      </c>
      <c r="I6286">
        <v>32</v>
      </c>
      <c r="J6286">
        <v>0</v>
      </c>
      <c r="K6286" t="s">
        <v>237</v>
      </c>
      <c r="L6286" t="s">
        <v>222</v>
      </c>
    </row>
    <row r="6287" spans="1:12" x14ac:dyDescent="0.25">
      <c r="A6287">
        <v>19</v>
      </c>
      <c r="B6287" s="93">
        <v>43578</v>
      </c>
      <c r="C6287">
        <v>4</v>
      </c>
      <c r="D6287" t="s">
        <v>97</v>
      </c>
      <c r="E6287">
        <v>2019</v>
      </c>
      <c r="F6287" t="s">
        <v>23</v>
      </c>
      <c r="G6287" t="s">
        <v>63</v>
      </c>
      <c r="H6287" t="s">
        <v>611</v>
      </c>
      <c r="I6287">
        <v>52.02</v>
      </c>
      <c r="J6287">
        <v>0</v>
      </c>
      <c r="K6287" t="s">
        <v>237</v>
      </c>
      <c r="L6287" t="s">
        <v>64</v>
      </c>
    </row>
    <row r="6288" spans="1:12" x14ac:dyDescent="0.25">
      <c r="A6288">
        <v>19</v>
      </c>
      <c r="B6288" s="93">
        <v>43579</v>
      </c>
      <c r="C6288">
        <v>4</v>
      </c>
      <c r="D6288" t="s">
        <v>97</v>
      </c>
      <c r="E6288">
        <v>2019</v>
      </c>
      <c r="F6288" t="s">
        <v>21</v>
      </c>
      <c r="G6288" t="s">
        <v>36</v>
      </c>
      <c r="H6288" t="s">
        <v>613</v>
      </c>
      <c r="I6288">
        <v>16</v>
      </c>
      <c r="J6288">
        <v>0</v>
      </c>
      <c r="K6288" t="s">
        <v>237</v>
      </c>
      <c r="L6288" t="s">
        <v>222</v>
      </c>
    </row>
    <row r="6289" spans="1:12" x14ac:dyDescent="0.25">
      <c r="A6289">
        <v>19</v>
      </c>
      <c r="B6289" s="93">
        <v>43580</v>
      </c>
      <c r="C6289">
        <v>4</v>
      </c>
      <c r="D6289" t="s">
        <v>97</v>
      </c>
      <c r="E6289">
        <v>2019</v>
      </c>
      <c r="F6289" t="s">
        <v>21</v>
      </c>
      <c r="G6289" t="s">
        <v>615</v>
      </c>
      <c r="H6289" t="s">
        <v>616</v>
      </c>
      <c r="I6289">
        <v>430.92</v>
      </c>
      <c r="J6289">
        <v>0</v>
      </c>
      <c r="K6289" t="s">
        <v>237</v>
      </c>
      <c r="L6289" t="s">
        <v>34</v>
      </c>
    </row>
    <row r="6290" spans="1:12" x14ac:dyDescent="0.25">
      <c r="A6290">
        <v>19</v>
      </c>
      <c r="B6290" s="93">
        <v>43581</v>
      </c>
      <c r="C6290">
        <v>4</v>
      </c>
      <c r="D6290" t="s">
        <v>97</v>
      </c>
      <c r="E6290">
        <v>2019</v>
      </c>
      <c r="F6290" t="s">
        <v>21</v>
      </c>
      <c r="G6290" t="s">
        <v>36</v>
      </c>
      <c r="H6290" t="s">
        <v>617</v>
      </c>
      <c r="I6290">
        <v>16</v>
      </c>
      <c r="J6290">
        <v>0</v>
      </c>
      <c r="K6290" t="s">
        <v>237</v>
      </c>
      <c r="L6290" t="s">
        <v>222</v>
      </c>
    </row>
    <row r="6291" spans="1:12" x14ac:dyDescent="0.25">
      <c r="A6291">
        <v>20</v>
      </c>
      <c r="B6291" s="93">
        <v>43563</v>
      </c>
      <c r="C6291">
        <v>4</v>
      </c>
      <c r="D6291" t="s">
        <v>97</v>
      </c>
      <c r="E6291">
        <v>2019</v>
      </c>
      <c r="F6291" t="s">
        <v>23</v>
      </c>
      <c r="G6291" t="s">
        <v>37</v>
      </c>
      <c r="H6291" t="s">
        <v>187</v>
      </c>
      <c r="I6291">
        <v>2.4</v>
      </c>
      <c r="J6291">
        <v>0</v>
      </c>
      <c r="K6291" t="s">
        <v>238</v>
      </c>
      <c r="L6291" t="s">
        <v>35</v>
      </c>
    </row>
    <row r="6292" spans="1:12" x14ac:dyDescent="0.25">
      <c r="A6292">
        <v>20</v>
      </c>
      <c r="B6292" s="93">
        <v>43565</v>
      </c>
      <c r="C6292">
        <v>4</v>
      </c>
      <c r="D6292" t="s">
        <v>97</v>
      </c>
      <c r="E6292">
        <v>2019</v>
      </c>
      <c r="F6292" t="s">
        <v>23</v>
      </c>
      <c r="G6292" t="s">
        <v>37</v>
      </c>
      <c r="H6292" t="s">
        <v>187</v>
      </c>
      <c r="I6292">
        <v>2.4</v>
      </c>
      <c r="J6292">
        <v>0</v>
      </c>
      <c r="K6292" t="s">
        <v>238</v>
      </c>
      <c r="L6292" t="s">
        <v>35</v>
      </c>
    </row>
    <row r="6293" spans="1:12" x14ac:dyDescent="0.25">
      <c r="A6293">
        <v>20</v>
      </c>
      <c r="B6293" s="93">
        <v>43565</v>
      </c>
      <c r="C6293">
        <v>4</v>
      </c>
      <c r="D6293" t="s">
        <v>97</v>
      </c>
      <c r="E6293">
        <v>2019</v>
      </c>
      <c r="F6293" t="s">
        <v>21</v>
      </c>
      <c r="G6293" t="s">
        <v>598</v>
      </c>
      <c r="H6293" t="s">
        <v>599</v>
      </c>
      <c r="I6293">
        <v>135.44</v>
      </c>
      <c r="J6293">
        <v>0</v>
      </c>
      <c r="K6293" t="s">
        <v>238</v>
      </c>
      <c r="L6293" t="s">
        <v>34</v>
      </c>
    </row>
    <row r="6294" spans="1:12" x14ac:dyDescent="0.25">
      <c r="A6294">
        <v>20</v>
      </c>
      <c r="B6294" s="93">
        <v>43567</v>
      </c>
      <c r="C6294">
        <v>4</v>
      </c>
      <c r="D6294" t="s">
        <v>97</v>
      </c>
      <c r="E6294">
        <v>2019</v>
      </c>
      <c r="F6294" t="s">
        <v>23</v>
      </c>
      <c r="G6294" t="s">
        <v>37</v>
      </c>
      <c r="H6294" t="s">
        <v>187</v>
      </c>
      <c r="I6294">
        <v>2.4</v>
      </c>
      <c r="J6294">
        <v>0</v>
      </c>
      <c r="K6294" t="s">
        <v>238</v>
      </c>
      <c r="L6294" t="s">
        <v>35</v>
      </c>
    </row>
    <row r="6295" spans="1:12" x14ac:dyDescent="0.25">
      <c r="A6295">
        <v>20</v>
      </c>
      <c r="B6295" s="93">
        <v>43580</v>
      </c>
      <c r="C6295">
        <v>4</v>
      </c>
      <c r="D6295" t="s">
        <v>97</v>
      </c>
      <c r="E6295">
        <v>2019</v>
      </c>
      <c r="F6295" t="s">
        <v>21</v>
      </c>
      <c r="G6295" t="s">
        <v>615</v>
      </c>
      <c r="H6295" t="s">
        <v>616</v>
      </c>
      <c r="I6295">
        <v>112.93</v>
      </c>
      <c r="J6295">
        <v>0</v>
      </c>
      <c r="K6295" t="s">
        <v>238</v>
      </c>
      <c r="L6295" t="s">
        <v>34</v>
      </c>
    </row>
    <row r="6296" spans="1:12" x14ac:dyDescent="0.25">
      <c r="A6296">
        <v>21</v>
      </c>
      <c r="B6296" s="93">
        <v>43560</v>
      </c>
      <c r="C6296">
        <v>4</v>
      </c>
      <c r="D6296" t="s">
        <v>97</v>
      </c>
      <c r="E6296">
        <v>2019</v>
      </c>
      <c r="F6296" t="s">
        <v>23</v>
      </c>
      <c r="G6296" t="s">
        <v>63</v>
      </c>
      <c r="H6296" t="s">
        <v>593</v>
      </c>
      <c r="I6296">
        <v>53.9</v>
      </c>
      <c r="J6296">
        <v>0</v>
      </c>
      <c r="K6296" t="s">
        <v>726</v>
      </c>
      <c r="L6296" t="s">
        <v>64</v>
      </c>
    </row>
    <row r="6297" spans="1:12" x14ac:dyDescent="0.25">
      <c r="A6297">
        <v>21</v>
      </c>
      <c r="B6297" s="93">
        <v>43561</v>
      </c>
      <c r="C6297">
        <v>4</v>
      </c>
      <c r="D6297" t="s">
        <v>97</v>
      </c>
      <c r="E6297">
        <v>2019</v>
      </c>
      <c r="F6297" t="s">
        <v>23</v>
      </c>
      <c r="G6297" t="s">
        <v>64</v>
      </c>
      <c r="H6297" t="s">
        <v>594</v>
      </c>
      <c r="I6297">
        <v>155</v>
      </c>
      <c r="J6297">
        <v>0</v>
      </c>
      <c r="K6297" t="s">
        <v>726</v>
      </c>
      <c r="L6297" t="s">
        <v>64</v>
      </c>
    </row>
    <row r="6298" spans="1:12" x14ac:dyDescent="0.25">
      <c r="A6298">
        <v>22</v>
      </c>
      <c r="B6298" s="93">
        <v>43565</v>
      </c>
      <c r="C6298">
        <v>4</v>
      </c>
      <c r="D6298" t="s">
        <v>97</v>
      </c>
      <c r="E6298">
        <v>2019</v>
      </c>
      <c r="F6298" t="s">
        <v>22</v>
      </c>
      <c r="G6298" t="s">
        <v>598</v>
      </c>
      <c r="H6298" t="s">
        <v>599</v>
      </c>
      <c r="I6298">
        <v>13.79</v>
      </c>
      <c r="J6298">
        <v>0</v>
      </c>
      <c r="K6298" t="s">
        <v>239</v>
      </c>
      <c r="L6298" t="s">
        <v>34</v>
      </c>
    </row>
    <row r="6299" spans="1:12" x14ac:dyDescent="0.25">
      <c r="A6299">
        <v>22</v>
      </c>
      <c r="B6299" s="93">
        <v>43565</v>
      </c>
      <c r="C6299">
        <v>4</v>
      </c>
      <c r="D6299" t="s">
        <v>97</v>
      </c>
      <c r="E6299">
        <v>2019</v>
      </c>
      <c r="F6299" t="s">
        <v>21</v>
      </c>
      <c r="G6299" t="s">
        <v>598</v>
      </c>
      <c r="H6299" t="s">
        <v>599</v>
      </c>
      <c r="I6299">
        <v>409.61</v>
      </c>
      <c r="J6299">
        <v>0</v>
      </c>
      <c r="K6299" t="s">
        <v>239</v>
      </c>
      <c r="L6299" t="s">
        <v>34</v>
      </c>
    </row>
    <row r="6300" spans="1:12" x14ac:dyDescent="0.25">
      <c r="A6300">
        <v>22</v>
      </c>
      <c r="B6300" s="93">
        <v>43580</v>
      </c>
      <c r="C6300">
        <v>4</v>
      </c>
      <c r="D6300" t="s">
        <v>97</v>
      </c>
      <c r="E6300">
        <v>2019</v>
      </c>
      <c r="F6300" t="s">
        <v>22</v>
      </c>
      <c r="G6300" t="s">
        <v>615</v>
      </c>
      <c r="H6300" t="s">
        <v>616</v>
      </c>
      <c r="I6300">
        <v>33.229999999999997</v>
      </c>
      <c r="J6300">
        <v>0</v>
      </c>
      <c r="K6300" t="s">
        <v>239</v>
      </c>
      <c r="L6300" t="s">
        <v>34</v>
      </c>
    </row>
    <row r="6301" spans="1:12" x14ac:dyDescent="0.25">
      <c r="A6301">
        <v>22</v>
      </c>
      <c r="B6301" s="93">
        <v>43580</v>
      </c>
      <c r="C6301">
        <v>4</v>
      </c>
      <c r="D6301" t="s">
        <v>97</v>
      </c>
      <c r="E6301">
        <v>2019</v>
      </c>
      <c r="F6301" t="s">
        <v>21</v>
      </c>
      <c r="G6301" t="s">
        <v>615</v>
      </c>
      <c r="H6301" t="s">
        <v>616</v>
      </c>
      <c r="I6301">
        <v>384.42</v>
      </c>
      <c r="J6301">
        <v>0</v>
      </c>
      <c r="K6301" t="s">
        <v>239</v>
      </c>
      <c r="L6301" t="s">
        <v>34</v>
      </c>
    </row>
    <row r="6302" spans="1:12" x14ac:dyDescent="0.25">
      <c r="A6302">
        <v>23</v>
      </c>
      <c r="B6302" s="93">
        <v>43557</v>
      </c>
      <c r="C6302">
        <v>4</v>
      </c>
      <c r="D6302" t="s">
        <v>97</v>
      </c>
      <c r="E6302">
        <v>2019</v>
      </c>
      <c r="F6302" t="s">
        <v>22</v>
      </c>
      <c r="G6302" t="s">
        <v>36</v>
      </c>
      <c r="H6302" t="s">
        <v>590</v>
      </c>
      <c r="I6302">
        <v>8</v>
      </c>
      <c r="J6302">
        <v>0</v>
      </c>
      <c r="K6302" t="s">
        <v>240</v>
      </c>
      <c r="L6302" t="s">
        <v>222</v>
      </c>
    </row>
    <row r="6303" spans="1:12" x14ac:dyDescent="0.25">
      <c r="A6303">
        <v>23</v>
      </c>
      <c r="B6303" s="93">
        <v>43557</v>
      </c>
      <c r="C6303">
        <v>4</v>
      </c>
      <c r="D6303" t="s">
        <v>97</v>
      </c>
      <c r="E6303">
        <v>2019</v>
      </c>
      <c r="F6303" t="s">
        <v>21</v>
      </c>
      <c r="G6303" t="s">
        <v>36</v>
      </c>
      <c r="H6303" t="s">
        <v>590</v>
      </c>
      <c r="I6303">
        <v>16</v>
      </c>
      <c r="J6303">
        <v>0</v>
      </c>
      <c r="K6303" t="s">
        <v>240</v>
      </c>
      <c r="L6303" t="s">
        <v>222</v>
      </c>
    </row>
    <row r="6304" spans="1:12" x14ac:dyDescent="0.25">
      <c r="A6304">
        <v>23</v>
      </c>
      <c r="B6304" s="93">
        <v>43558</v>
      </c>
      <c r="C6304">
        <v>4</v>
      </c>
      <c r="D6304" t="s">
        <v>97</v>
      </c>
      <c r="E6304">
        <v>2019</v>
      </c>
      <c r="F6304" t="s">
        <v>23</v>
      </c>
      <c r="G6304" t="s">
        <v>37</v>
      </c>
      <c r="H6304" t="s">
        <v>168</v>
      </c>
      <c r="I6304">
        <v>6.4</v>
      </c>
      <c r="J6304">
        <v>0</v>
      </c>
      <c r="K6304" t="s">
        <v>240</v>
      </c>
      <c r="L6304" t="s">
        <v>35</v>
      </c>
    </row>
    <row r="6305" spans="1:12" x14ac:dyDescent="0.25">
      <c r="A6305">
        <v>23</v>
      </c>
      <c r="B6305" s="93">
        <v>43558</v>
      </c>
      <c r="C6305">
        <v>4</v>
      </c>
      <c r="D6305" t="s">
        <v>97</v>
      </c>
      <c r="E6305">
        <v>2019</v>
      </c>
      <c r="F6305" t="s">
        <v>23</v>
      </c>
      <c r="G6305" t="s">
        <v>63</v>
      </c>
      <c r="H6305" t="s">
        <v>591</v>
      </c>
      <c r="I6305">
        <v>89.56</v>
      </c>
      <c r="J6305">
        <v>0</v>
      </c>
      <c r="K6305" t="s">
        <v>240</v>
      </c>
      <c r="L6305" t="s">
        <v>64</v>
      </c>
    </row>
    <row r="6306" spans="1:12" x14ac:dyDescent="0.25">
      <c r="A6306">
        <v>23</v>
      </c>
      <c r="B6306" s="93">
        <v>43565</v>
      </c>
      <c r="C6306">
        <v>4</v>
      </c>
      <c r="D6306" t="s">
        <v>97</v>
      </c>
      <c r="E6306">
        <v>2019</v>
      </c>
      <c r="F6306" t="s">
        <v>21</v>
      </c>
      <c r="G6306" t="s">
        <v>598</v>
      </c>
      <c r="H6306" t="s">
        <v>599</v>
      </c>
      <c r="I6306">
        <v>454.53</v>
      </c>
      <c r="J6306">
        <v>0</v>
      </c>
      <c r="K6306" t="s">
        <v>240</v>
      </c>
      <c r="L6306" t="s">
        <v>34</v>
      </c>
    </row>
    <row r="6307" spans="1:12" x14ac:dyDescent="0.25">
      <c r="A6307">
        <v>23</v>
      </c>
      <c r="B6307" s="93">
        <v>43567</v>
      </c>
      <c r="C6307">
        <v>4</v>
      </c>
      <c r="D6307" t="s">
        <v>97</v>
      </c>
      <c r="E6307">
        <v>2019</v>
      </c>
      <c r="F6307" t="s">
        <v>22</v>
      </c>
      <c r="G6307" t="s">
        <v>36</v>
      </c>
      <c r="H6307" t="s">
        <v>602</v>
      </c>
      <c r="I6307">
        <v>8</v>
      </c>
      <c r="J6307">
        <v>0</v>
      </c>
      <c r="K6307" t="s">
        <v>240</v>
      </c>
      <c r="L6307" t="s">
        <v>222</v>
      </c>
    </row>
    <row r="6308" spans="1:12" x14ac:dyDescent="0.25">
      <c r="A6308">
        <v>23</v>
      </c>
      <c r="B6308" s="93">
        <v>43578</v>
      </c>
      <c r="C6308">
        <v>4</v>
      </c>
      <c r="D6308" t="s">
        <v>97</v>
      </c>
      <c r="E6308">
        <v>2019</v>
      </c>
      <c r="F6308" t="s">
        <v>21</v>
      </c>
      <c r="G6308" t="s">
        <v>36</v>
      </c>
      <c r="H6308" t="s">
        <v>611</v>
      </c>
      <c r="I6308">
        <v>48</v>
      </c>
      <c r="J6308">
        <v>0</v>
      </c>
      <c r="K6308" t="s">
        <v>240</v>
      </c>
      <c r="L6308" t="s">
        <v>222</v>
      </c>
    </row>
    <row r="6309" spans="1:12" x14ac:dyDescent="0.25">
      <c r="A6309">
        <v>23</v>
      </c>
      <c r="B6309" s="93">
        <v>43580</v>
      </c>
      <c r="C6309">
        <v>4</v>
      </c>
      <c r="D6309" t="s">
        <v>97</v>
      </c>
      <c r="E6309">
        <v>2019</v>
      </c>
      <c r="F6309" t="s">
        <v>22</v>
      </c>
      <c r="G6309" t="s">
        <v>615</v>
      </c>
      <c r="H6309" t="s">
        <v>616</v>
      </c>
      <c r="I6309">
        <v>26.38</v>
      </c>
      <c r="J6309">
        <v>0</v>
      </c>
      <c r="K6309" t="s">
        <v>240</v>
      </c>
      <c r="L6309" t="s">
        <v>34</v>
      </c>
    </row>
    <row r="6310" spans="1:12" x14ac:dyDescent="0.25">
      <c r="A6310">
        <v>23</v>
      </c>
      <c r="B6310" s="93">
        <v>43580</v>
      </c>
      <c r="C6310">
        <v>4</v>
      </c>
      <c r="D6310" t="s">
        <v>97</v>
      </c>
      <c r="E6310">
        <v>2019</v>
      </c>
      <c r="F6310" t="s">
        <v>21</v>
      </c>
      <c r="G6310" t="s">
        <v>615</v>
      </c>
      <c r="H6310" t="s">
        <v>616</v>
      </c>
      <c r="I6310">
        <v>427.96</v>
      </c>
      <c r="J6310">
        <v>0</v>
      </c>
      <c r="K6310" t="s">
        <v>240</v>
      </c>
      <c r="L6310" t="s">
        <v>34</v>
      </c>
    </row>
    <row r="6311" spans="1:12" x14ac:dyDescent="0.25">
      <c r="A6311">
        <v>26</v>
      </c>
      <c r="B6311" s="93">
        <v>43556</v>
      </c>
      <c r="C6311">
        <v>4</v>
      </c>
      <c r="D6311" t="s">
        <v>97</v>
      </c>
      <c r="E6311">
        <v>2019</v>
      </c>
      <c r="F6311" t="s">
        <v>23</v>
      </c>
      <c r="G6311" t="s">
        <v>37</v>
      </c>
      <c r="H6311" t="s">
        <v>307</v>
      </c>
      <c r="I6311">
        <v>2.4</v>
      </c>
      <c r="J6311">
        <v>0</v>
      </c>
      <c r="K6311" t="s">
        <v>241</v>
      </c>
      <c r="L6311" t="s">
        <v>35</v>
      </c>
    </row>
    <row r="6312" spans="1:12" x14ac:dyDescent="0.25">
      <c r="A6312">
        <v>26</v>
      </c>
      <c r="B6312" s="93">
        <v>43558</v>
      </c>
      <c r="C6312">
        <v>4</v>
      </c>
      <c r="D6312" t="s">
        <v>97</v>
      </c>
      <c r="E6312">
        <v>2019</v>
      </c>
      <c r="F6312" t="s">
        <v>21</v>
      </c>
      <c r="G6312" t="s">
        <v>36</v>
      </c>
      <c r="H6312" t="s">
        <v>591</v>
      </c>
      <c r="I6312">
        <v>64</v>
      </c>
      <c r="J6312">
        <v>0</v>
      </c>
      <c r="K6312" t="s">
        <v>241</v>
      </c>
      <c r="L6312" t="s">
        <v>222</v>
      </c>
    </row>
    <row r="6313" spans="1:12" x14ac:dyDescent="0.25">
      <c r="A6313">
        <v>26</v>
      </c>
      <c r="B6313" s="93">
        <v>43558</v>
      </c>
      <c r="C6313">
        <v>4</v>
      </c>
      <c r="D6313" t="s">
        <v>97</v>
      </c>
      <c r="E6313">
        <v>2019</v>
      </c>
      <c r="F6313" t="s">
        <v>23</v>
      </c>
      <c r="G6313" t="s">
        <v>63</v>
      </c>
      <c r="H6313" t="s">
        <v>591</v>
      </c>
      <c r="I6313">
        <v>90</v>
      </c>
      <c r="J6313">
        <v>0</v>
      </c>
      <c r="K6313" t="s">
        <v>241</v>
      </c>
      <c r="L6313" t="s">
        <v>64</v>
      </c>
    </row>
    <row r="6314" spans="1:12" x14ac:dyDescent="0.25">
      <c r="A6314">
        <v>26</v>
      </c>
      <c r="B6314" s="93">
        <v>43565</v>
      </c>
      <c r="C6314">
        <v>4</v>
      </c>
      <c r="D6314" t="s">
        <v>97</v>
      </c>
      <c r="E6314">
        <v>2019</v>
      </c>
      <c r="F6314" t="s">
        <v>22</v>
      </c>
      <c r="G6314" t="s">
        <v>598</v>
      </c>
      <c r="H6314" t="s">
        <v>599</v>
      </c>
      <c r="I6314">
        <v>26.35</v>
      </c>
      <c r="J6314">
        <v>0</v>
      </c>
      <c r="K6314" t="s">
        <v>241</v>
      </c>
      <c r="L6314" t="s">
        <v>34</v>
      </c>
    </row>
    <row r="6315" spans="1:12" x14ac:dyDescent="0.25">
      <c r="A6315">
        <v>26</v>
      </c>
      <c r="B6315" s="93">
        <v>43565</v>
      </c>
      <c r="C6315">
        <v>4</v>
      </c>
      <c r="D6315" t="s">
        <v>97</v>
      </c>
      <c r="E6315">
        <v>2019</v>
      </c>
      <c r="F6315" t="s">
        <v>21</v>
      </c>
      <c r="G6315" t="s">
        <v>598</v>
      </c>
      <c r="H6315" t="s">
        <v>599</v>
      </c>
      <c r="I6315">
        <v>684.66</v>
      </c>
      <c r="J6315">
        <v>0</v>
      </c>
      <c r="K6315" t="s">
        <v>241</v>
      </c>
      <c r="L6315" t="s">
        <v>34</v>
      </c>
    </row>
    <row r="6316" spans="1:12" x14ac:dyDescent="0.25">
      <c r="A6316">
        <v>26</v>
      </c>
      <c r="B6316" s="93">
        <v>43577</v>
      </c>
      <c r="C6316">
        <v>4</v>
      </c>
      <c r="D6316" t="s">
        <v>97</v>
      </c>
      <c r="E6316">
        <v>2019</v>
      </c>
      <c r="F6316" t="s">
        <v>23</v>
      </c>
      <c r="G6316" t="s">
        <v>36</v>
      </c>
      <c r="H6316" t="s">
        <v>610</v>
      </c>
      <c r="I6316">
        <v>8</v>
      </c>
      <c r="J6316">
        <v>0</v>
      </c>
      <c r="K6316" t="s">
        <v>241</v>
      </c>
      <c r="L6316" t="s">
        <v>222</v>
      </c>
    </row>
    <row r="6317" spans="1:12" x14ac:dyDescent="0.25">
      <c r="A6317">
        <v>26</v>
      </c>
      <c r="B6317" s="93">
        <v>43579</v>
      </c>
      <c r="C6317">
        <v>4</v>
      </c>
      <c r="D6317" t="s">
        <v>97</v>
      </c>
      <c r="E6317">
        <v>2019</v>
      </c>
      <c r="F6317" t="s">
        <v>21</v>
      </c>
      <c r="G6317" t="s">
        <v>36</v>
      </c>
      <c r="H6317" t="s">
        <v>613</v>
      </c>
      <c r="I6317">
        <v>104</v>
      </c>
      <c r="J6317">
        <v>0</v>
      </c>
      <c r="K6317" t="s">
        <v>241</v>
      </c>
      <c r="L6317" t="s">
        <v>222</v>
      </c>
    </row>
    <row r="6318" spans="1:12" x14ac:dyDescent="0.25">
      <c r="A6318">
        <v>26</v>
      </c>
      <c r="B6318" s="93">
        <v>43580</v>
      </c>
      <c r="C6318">
        <v>4</v>
      </c>
      <c r="D6318" t="s">
        <v>97</v>
      </c>
      <c r="E6318">
        <v>2019</v>
      </c>
      <c r="F6318" t="s">
        <v>22</v>
      </c>
      <c r="G6318" t="s">
        <v>615</v>
      </c>
      <c r="H6318" t="s">
        <v>616</v>
      </c>
      <c r="I6318">
        <v>25.11</v>
      </c>
      <c r="J6318">
        <v>0</v>
      </c>
      <c r="K6318" t="s">
        <v>241</v>
      </c>
      <c r="L6318" t="s">
        <v>34</v>
      </c>
    </row>
    <row r="6319" spans="1:12" x14ac:dyDescent="0.25">
      <c r="A6319">
        <v>26</v>
      </c>
      <c r="B6319" s="93">
        <v>43580</v>
      </c>
      <c r="C6319">
        <v>4</v>
      </c>
      <c r="D6319" t="s">
        <v>97</v>
      </c>
      <c r="E6319">
        <v>2019</v>
      </c>
      <c r="F6319" t="s">
        <v>21</v>
      </c>
      <c r="G6319" t="s">
        <v>615</v>
      </c>
      <c r="H6319" t="s">
        <v>616</v>
      </c>
      <c r="I6319">
        <v>644.11</v>
      </c>
      <c r="J6319">
        <v>0</v>
      </c>
      <c r="K6319" t="s">
        <v>241</v>
      </c>
      <c r="L6319" t="s">
        <v>34</v>
      </c>
    </row>
    <row r="6320" spans="1:12" x14ac:dyDescent="0.25">
      <c r="A6320">
        <v>27</v>
      </c>
      <c r="B6320" s="93">
        <v>43557</v>
      </c>
      <c r="C6320">
        <v>4</v>
      </c>
      <c r="D6320" t="s">
        <v>97</v>
      </c>
      <c r="E6320">
        <v>2019</v>
      </c>
      <c r="F6320" t="s">
        <v>23</v>
      </c>
      <c r="G6320" t="s">
        <v>65</v>
      </c>
      <c r="H6320" t="s">
        <v>590</v>
      </c>
      <c r="I6320">
        <v>41.6</v>
      </c>
      <c r="J6320">
        <v>0</v>
      </c>
      <c r="K6320" t="s">
        <v>85</v>
      </c>
      <c r="L6320" t="s">
        <v>35</v>
      </c>
    </row>
    <row r="6321" spans="1:12" x14ac:dyDescent="0.25">
      <c r="A6321">
        <v>27</v>
      </c>
      <c r="B6321" s="93">
        <v>43581</v>
      </c>
      <c r="C6321">
        <v>4</v>
      </c>
      <c r="D6321" t="s">
        <v>97</v>
      </c>
      <c r="E6321">
        <v>2019</v>
      </c>
      <c r="F6321" t="s">
        <v>23</v>
      </c>
      <c r="G6321" t="s">
        <v>65</v>
      </c>
      <c r="H6321" t="s">
        <v>617</v>
      </c>
      <c r="I6321">
        <v>43.4</v>
      </c>
      <c r="J6321">
        <v>0</v>
      </c>
      <c r="K6321" t="s">
        <v>85</v>
      </c>
      <c r="L6321" t="s">
        <v>35</v>
      </c>
    </row>
    <row r="6322" spans="1:12" x14ac:dyDescent="0.25">
      <c r="A6322">
        <v>27</v>
      </c>
      <c r="B6322" s="93">
        <v>43584</v>
      </c>
      <c r="C6322">
        <v>4</v>
      </c>
      <c r="D6322" t="s">
        <v>97</v>
      </c>
      <c r="E6322">
        <v>2019</v>
      </c>
      <c r="F6322" t="s">
        <v>23</v>
      </c>
      <c r="G6322" t="s">
        <v>63</v>
      </c>
      <c r="H6322" t="s">
        <v>618</v>
      </c>
      <c r="I6322">
        <v>75.75</v>
      </c>
      <c r="J6322">
        <v>0</v>
      </c>
      <c r="K6322" t="s">
        <v>85</v>
      </c>
      <c r="L6322" t="s">
        <v>64</v>
      </c>
    </row>
    <row r="6323" spans="1:12" x14ac:dyDescent="0.25">
      <c r="A6323">
        <v>28</v>
      </c>
      <c r="B6323" s="93">
        <v>43567</v>
      </c>
      <c r="C6323">
        <v>4</v>
      </c>
      <c r="D6323" t="s">
        <v>97</v>
      </c>
      <c r="E6323">
        <v>2019</v>
      </c>
      <c r="F6323" t="s">
        <v>23</v>
      </c>
      <c r="G6323" t="s">
        <v>63</v>
      </c>
      <c r="H6323" t="s">
        <v>602</v>
      </c>
      <c r="I6323">
        <v>34.76</v>
      </c>
      <c r="J6323">
        <v>0</v>
      </c>
      <c r="K6323" t="s">
        <v>242</v>
      </c>
      <c r="L6323" t="s">
        <v>64</v>
      </c>
    </row>
    <row r="6324" spans="1:12" x14ac:dyDescent="0.25">
      <c r="A6324">
        <v>28</v>
      </c>
      <c r="B6324" s="93">
        <v>43582</v>
      </c>
      <c r="C6324">
        <v>4</v>
      </c>
      <c r="D6324" t="s">
        <v>97</v>
      </c>
      <c r="E6324">
        <v>2019</v>
      </c>
      <c r="F6324" t="s">
        <v>23</v>
      </c>
      <c r="G6324" t="s">
        <v>37</v>
      </c>
      <c r="H6324" t="s">
        <v>147</v>
      </c>
      <c r="I6324">
        <v>4.75</v>
      </c>
      <c r="J6324">
        <v>0</v>
      </c>
      <c r="K6324" t="s">
        <v>242</v>
      </c>
      <c r="L6324" t="s">
        <v>35</v>
      </c>
    </row>
    <row r="6325" spans="1:12" x14ac:dyDescent="0.25">
      <c r="A6325">
        <v>28</v>
      </c>
      <c r="B6325" s="93">
        <v>43584</v>
      </c>
      <c r="C6325">
        <v>4</v>
      </c>
      <c r="D6325" t="s">
        <v>97</v>
      </c>
      <c r="E6325">
        <v>2019</v>
      </c>
      <c r="F6325" t="s">
        <v>23</v>
      </c>
      <c r="G6325" t="s">
        <v>63</v>
      </c>
      <c r="H6325" t="s">
        <v>618</v>
      </c>
      <c r="I6325">
        <v>7.47</v>
      </c>
      <c r="J6325">
        <v>0</v>
      </c>
      <c r="K6325" t="s">
        <v>242</v>
      </c>
      <c r="L6325" t="s">
        <v>64</v>
      </c>
    </row>
    <row r="6326" spans="1:12" x14ac:dyDescent="0.25">
      <c r="A6326">
        <v>29</v>
      </c>
      <c r="B6326" s="93">
        <v>43566</v>
      </c>
      <c r="C6326">
        <v>4</v>
      </c>
      <c r="D6326" t="s">
        <v>97</v>
      </c>
      <c r="E6326">
        <v>2019</v>
      </c>
      <c r="F6326" t="s">
        <v>23</v>
      </c>
      <c r="G6326" t="s">
        <v>63</v>
      </c>
      <c r="H6326" t="s">
        <v>601</v>
      </c>
      <c r="I6326">
        <v>13.38</v>
      </c>
      <c r="J6326">
        <v>0</v>
      </c>
      <c r="K6326" t="s">
        <v>243</v>
      </c>
      <c r="L6326" t="s">
        <v>64</v>
      </c>
    </row>
    <row r="6327" spans="1:12" x14ac:dyDescent="0.25">
      <c r="A6327">
        <v>30</v>
      </c>
      <c r="B6327" s="93">
        <v>43558</v>
      </c>
      <c r="C6327">
        <v>4</v>
      </c>
      <c r="D6327" t="s">
        <v>97</v>
      </c>
      <c r="E6327">
        <v>2019</v>
      </c>
      <c r="F6327" t="s">
        <v>21</v>
      </c>
      <c r="G6327" t="s">
        <v>36</v>
      </c>
      <c r="H6327" t="s">
        <v>591</v>
      </c>
      <c r="I6327">
        <v>40</v>
      </c>
      <c r="J6327">
        <v>0</v>
      </c>
      <c r="K6327" t="s">
        <v>244</v>
      </c>
      <c r="L6327" t="s">
        <v>222</v>
      </c>
    </row>
    <row r="6328" spans="1:12" x14ac:dyDescent="0.25">
      <c r="A6328">
        <v>30</v>
      </c>
      <c r="B6328" s="93">
        <v>43560</v>
      </c>
      <c r="C6328">
        <v>4</v>
      </c>
      <c r="D6328" t="s">
        <v>97</v>
      </c>
      <c r="E6328">
        <v>2019</v>
      </c>
      <c r="F6328" t="s">
        <v>21</v>
      </c>
      <c r="G6328" t="s">
        <v>36</v>
      </c>
      <c r="H6328" t="s">
        <v>593</v>
      </c>
      <c r="I6328">
        <v>24</v>
      </c>
      <c r="J6328">
        <v>0</v>
      </c>
      <c r="K6328" t="s">
        <v>244</v>
      </c>
      <c r="L6328" t="s">
        <v>222</v>
      </c>
    </row>
    <row r="6329" spans="1:12" x14ac:dyDescent="0.25">
      <c r="A6329">
        <v>30</v>
      </c>
      <c r="B6329" s="93">
        <v>43563</v>
      </c>
      <c r="C6329">
        <v>4</v>
      </c>
      <c r="D6329" t="s">
        <v>97</v>
      </c>
      <c r="E6329">
        <v>2019</v>
      </c>
      <c r="F6329" t="s">
        <v>21</v>
      </c>
      <c r="G6329" t="s">
        <v>36</v>
      </c>
      <c r="H6329" t="s">
        <v>595</v>
      </c>
      <c r="I6329">
        <v>8</v>
      </c>
      <c r="J6329">
        <v>0</v>
      </c>
      <c r="K6329" t="s">
        <v>244</v>
      </c>
      <c r="L6329" t="s">
        <v>222</v>
      </c>
    </row>
    <row r="6330" spans="1:12" x14ac:dyDescent="0.25">
      <c r="A6330">
        <v>30</v>
      </c>
      <c r="B6330" s="93">
        <v>43565</v>
      </c>
      <c r="C6330">
        <v>4</v>
      </c>
      <c r="D6330" t="s">
        <v>97</v>
      </c>
      <c r="E6330">
        <v>2019</v>
      </c>
      <c r="F6330" t="s">
        <v>23</v>
      </c>
      <c r="G6330" t="s">
        <v>598</v>
      </c>
      <c r="H6330" t="s">
        <v>599</v>
      </c>
      <c r="I6330">
        <v>69.34</v>
      </c>
      <c r="J6330">
        <v>0</v>
      </c>
      <c r="K6330" t="s">
        <v>244</v>
      </c>
      <c r="L6330" t="s">
        <v>34</v>
      </c>
    </row>
    <row r="6331" spans="1:12" x14ac:dyDescent="0.25">
      <c r="A6331">
        <v>30</v>
      </c>
      <c r="B6331" s="93">
        <v>43565</v>
      </c>
      <c r="C6331">
        <v>4</v>
      </c>
      <c r="D6331" t="s">
        <v>97</v>
      </c>
      <c r="E6331">
        <v>2019</v>
      </c>
      <c r="F6331" t="s">
        <v>21</v>
      </c>
      <c r="G6331" t="s">
        <v>598</v>
      </c>
      <c r="H6331" t="s">
        <v>599</v>
      </c>
      <c r="I6331">
        <v>560.6</v>
      </c>
      <c r="J6331">
        <v>0</v>
      </c>
      <c r="K6331" t="s">
        <v>244</v>
      </c>
      <c r="L6331" t="s">
        <v>34</v>
      </c>
    </row>
    <row r="6332" spans="1:12" x14ac:dyDescent="0.25">
      <c r="A6332">
        <v>30</v>
      </c>
      <c r="B6332" s="93">
        <v>43570</v>
      </c>
      <c r="C6332">
        <v>4</v>
      </c>
      <c r="D6332" t="s">
        <v>97</v>
      </c>
      <c r="E6332">
        <v>2019</v>
      </c>
      <c r="F6332" t="s">
        <v>21</v>
      </c>
      <c r="G6332" t="s">
        <v>36</v>
      </c>
      <c r="H6332" t="s">
        <v>604</v>
      </c>
      <c r="I6332">
        <v>8</v>
      </c>
      <c r="J6332">
        <v>0</v>
      </c>
      <c r="K6332" t="s">
        <v>244</v>
      </c>
      <c r="L6332" t="s">
        <v>222</v>
      </c>
    </row>
    <row r="6333" spans="1:12" x14ac:dyDescent="0.25">
      <c r="A6333">
        <v>30</v>
      </c>
      <c r="B6333" s="93">
        <v>43571</v>
      </c>
      <c r="C6333">
        <v>4</v>
      </c>
      <c r="D6333" t="s">
        <v>97</v>
      </c>
      <c r="E6333">
        <v>2019</v>
      </c>
      <c r="F6333" t="s">
        <v>21</v>
      </c>
      <c r="G6333" t="s">
        <v>36</v>
      </c>
      <c r="H6333" t="s">
        <v>605</v>
      </c>
      <c r="I6333">
        <v>16</v>
      </c>
      <c r="J6333">
        <v>0</v>
      </c>
      <c r="K6333" t="s">
        <v>244</v>
      </c>
      <c r="L6333" t="s">
        <v>222</v>
      </c>
    </row>
    <row r="6334" spans="1:12" x14ac:dyDescent="0.25">
      <c r="A6334">
        <v>30</v>
      </c>
      <c r="B6334" s="93">
        <v>43571</v>
      </c>
      <c r="C6334">
        <v>4</v>
      </c>
      <c r="D6334" t="s">
        <v>97</v>
      </c>
      <c r="E6334">
        <v>2019</v>
      </c>
      <c r="F6334" t="s">
        <v>21</v>
      </c>
      <c r="G6334" t="s">
        <v>606</v>
      </c>
      <c r="H6334" t="s">
        <v>607</v>
      </c>
      <c r="I6334">
        <v>59.78</v>
      </c>
      <c r="J6334">
        <v>0</v>
      </c>
      <c r="K6334" t="s">
        <v>244</v>
      </c>
      <c r="L6334" t="s">
        <v>34</v>
      </c>
    </row>
    <row r="6335" spans="1:12" x14ac:dyDescent="0.25">
      <c r="A6335">
        <v>30</v>
      </c>
      <c r="B6335" s="93">
        <v>43572</v>
      </c>
      <c r="C6335">
        <v>4</v>
      </c>
      <c r="D6335" t="s">
        <v>97</v>
      </c>
      <c r="E6335">
        <v>2019</v>
      </c>
      <c r="F6335" t="s">
        <v>21</v>
      </c>
      <c r="G6335" t="s">
        <v>36</v>
      </c>
      <c r="H6335" t="s">
        <v>608</v>
      </c>
      <c r="I6335">
        <v>24</v>
      </c>
      <c r="J6335">
        <v>0</v>
      </c>
      <c r="K6335" t="s">
        <v>244</v>
      </c>
      <c r="L6335" t="s">
        <v>222</v>
      </c>
    </row>
    <row r="6336" spans="1:12" x14ac:dyDescent="0.25">
      <c r="A6336">
        <v>30</v>
      </c>
      <c r="B6336" s="93">
        <v>43577</v>
      </c>
      <c r="C6336">
        <v>4</v>
      </c>
      <c r="D6336" t="s">
        <v>97</v>
      </c>
      <c r="E6336">
        <v>2019</v>
      </c>
      <c r="F6336" t="s">
        <v>23</v>
      </c>
      <c r="G6336" t="s">
        <v>65</v>
      </c>
      <c r="H6336" t="s">
        <v>610</v>
      </c>
      <c r="I6336">
        <v>172</v>
      </c>
      <c r="J6336">
        <v>0</v>
      </c>
      <c r="K6336" t="s">
        <v>244</v>
      </c>
      <c r="L6336" t="s">
        <v>35</v>
      </c>
    </row>
    <row r="6337" spans="1:12" x14ac:dyDescent="0.25">
      <c r="A6337">
        <v>30</v>
      </c>
      <c r="B6337" s="93">
        <v>43580</v>
      </c>
      <c r="C6337">
        <v>4</v>
      </c>
      <c r="D6337" t="s">
        <v>97</v>
      </c>
      <c r="E6337">
        <v>2019</v>
      </c>
      <c r="F6337" t="s">
        <v>23</v>
      </c>
      <c r="G6337" t="s">
        <v>615</v>
      </c>
      <c r="H6337" t="s">
        <v>616</v>
      </c>
      <c r="I6337">
        <v>30.08</v>
      </c>
      <c r="J6337">
        <v>0</v>
      </c>
      <c r="K6337" t="s">
        <v>244</v>
      </c>
      <c r="L6337" t="s">
        <v>34</v>
      </c>
    </row>
    <row r="6338" spans="1:12" x14ac:dyDescent="0.25">
      <c r="A6338">
        <v>30</v>
      </c>
      <c r="B6338" s="93">
        <v>43580</v>
      </c>
      <c r="C6338">
        <v>4</v>
      </c>
      <c r="D6338" t="s">
        <v>97</v>
      </c>
      <c r="E6338">
        <v>2019</v>
      </c>
      <c r="F6338" t="s">
        <v>21</v>
      </c>
      <c r="G6338" t="s">
        <v>615</v>
      </c>
      <c r="H6338" t="s">
        <v>616</v>
      </c>
      <c r="I6338">
        <v>396.19</v>
      </c>
      <c r="J6338">
        <v>0</v>
      </c>
      <c r="K6338" t="s">
        <v>244</v>
      </c>
      <c r="L6338" t="s">
        <v>34</v>
      </c>
    </row>
    <row r="6339" spans="1:12" x14ac:dyDescent="0.25">
      <c r="A6339">
        <v>30</v>
      </c>
      <c r="B6339" s="93">
        <v>43581</v>
      </c>
      <c r="C6339">
        <v>4</v>
      </c>
      <c r="D6339" t="s">
        <v>97</v>
      </c>
      <c r="E6339">
        <v>2019</v>
      </c>
      <c r="F6339" t="s">
        <v>21</v>
      </c>
      <c r="G6339" t="s">
        <v>36</v>
      </c>
      <c r="H6339" t="s">
        <v>617</v>
      </c>
      <c r="I6339">
        <v>24</v>
      </c>
      <c r="J6339">
        <v>0</v>
      </c>
      <c r="K6339" t="s">
        <v>244</v>
      </c>
      <c r="L6339" t="s">
        <v>222</v>
      </c>
    </row>
    <row r="6340" spans="1:12" x14ac:dyDescent="0.25">
      <c r="A6340">
        <v>30</v>
      </c>
      <c r="B6340" s="93">
        <v>43584</v>
      </c>
      <c r="C6340">
        <v>4</v>
      </c>
      <c r="D6340" t="s">
        <v>97</v>
      </c>
      <c r="E6340">
        <v>2019</v>
      </c>
      <c r="F6340" t="s">
        <v>21</v>
      </c>
      <c r="G6340" t="s">
        <v>36</v>
      </c>
      <c r="H6340" t="s">
        <v>618</v>
      </c>
      <c r="I6340">
        <v>8</v>
      </c>
      <c r="J6340">
        <v>0</v>
      </c>
      <c r="K6340" t="s">
        <v>244</v>
      </c>
      <c r="L6340" t="s">
        <v>222</v>
      </c>
    </row>
    <row r="6341" spans="1:12" x14ac:dyDescent="0.25">
      <c r="A6341">
        <v>32</v>
      </c>
      <c r="B6341" s="93">
        <v>43560</v>
      </c>
      <c r="C6341">
        <v>4</v>
      </c>
      <c r="D6341" t="s">
        <v>97</v>
      </c>
      <c r="E6341">
        <v>2019</v>
      </c>
      <c r="F6341" t="s">
        <v>23</v>
      </c>
      <c r="G6341" t="s">
        <v>63</v>
      </c>
      <c r="H6341" t="s">
        <v>593</v>
      </c>
      <c r="I6341">
        <v>37.159999999999997</v>
      </c>
      <c r="J6341">
        <v>0</v>
      </c>
      <c r="K6341" t="s">
        <v>245</v>
      </c>
      <c r="L6341" t="s">
        <v>64</v>
      </c>
    </row>
    <row r="6342" spans="1:12" x14ac:dyDescent="0.25">
      <c r="A6342">
        <v>32</v>
      </c>
      <c r="B6342" s="93">
        <v>43560</v>
      </c>
      <c r="C6342">
        <v>4</v>
      </c>
      <c r="D6342" t="s">
        <v>97</v>
      </c>
      <c r="E6342">
        <v>2019</v>
      </c>
      <c r="F6342" t="s">
        <v>23</v>
      </c>
      <c r="G6342" t="s">
        <v>58</v>
      </c>
      <c r="H6342" t="s">
        <v>593</v>
      </c>
      <c r="I6342">
        <v>57.27</v>
      </c>
      <c r="J6342">
        <v>0</v>
      </c>
      <c r="K6342" t="s">
        <v>245</v>
      </c>
      <c r="L6342" t="s">
        <v>222</v>
      </c>
    </row>
    <row r="6343" spans="1:12" x14ac:dyDescent="0.25">
      <c r="A6343">
        <v>33</v>
      </c>
      <c r="B6343" s="93">
        <v>43559</v>
      </c>
      <c r="C6343">
        <v>4</v>
      </c>
      <c r="D6343" t="s">
        <v>97</v>
      </c>
      <c r="E6343">
        <v>2019</v>
      </c>
      <c r="F6343" t="s">
        <v>22</v>
      </c>
      <c r="G6343" t="s">
        <v>65</v>
      </c>
      <c r="H6343" t="s">
        <v>592</v>
      </c>
      <c r="I6343">
        <v>221</v>
      </c>
      <c r="J6343">
        <v>0</v>
      </c>
      <c r="K6343" t="s">
        <v>246</v>
      </c>
      <c r="L6343" t="s">
        <v>35</v>
      </c>
    </row>
    <row r="6344" spans="1:12" x14ac:dyDescent="0.25">
      <c r="A6344">
        <v>33</v>
      </c>
      <c r="B6344" s="93">
        <v>43566</v>
      </c>
      <c r="C6344">
        <v>4</v>
      </c>
      <c r="D6344" t="s">
        <v>97</v>
      </c>
      <c r="E6344">
        <v>2019</v>
      </c>
      <c r="F6344" t="s">
        <v>23</v>
      </c>
      <c r="G6344" t="s">
        <v>58</v>
      </c>
      <c r="H6344" t="s">
        <v>601</v>
      </c>
      <c r="I6344">
        <v>23.99</v>
      </c>
      <c r="J6344">
        <v>0</v>
      </c>
      <c r="K6344" t="s">
        <v>246</v>
      </c>
      <c r="L6344" t="s">
        <v>222</v>
      </c>
    </row>
    <row r="6345" spans="1:12" x14ac:dyDescent="0.25">
      <c r="A6345">
        <v>33</v>
      </c>
      <c r="B6345" s="93">
        <v>43577</v>
      </c>
      <c r="C6345">
        <v>4</v>
      </c>
      <c r="D6345" t="s">
        <v>97</v>
      </c>
      <c r="E6345">
        <v>2019</v>
      </c>
      <c r="F6345" t="s">
        <v>23</v>
      </c>
      <c r="G6345" t="s">
        <v>37</v>
      </c>
      <c r="H6345" t="s">
        <v>108</v>
      </c>
      <c r="I6345">
        <v>26</v>
      </c>
      <c r="J6345">
        <v>0</v>
      </c>
      <c r="K6345" t="s">
        <v>246</v>
      </c>
      <c r="L6345" t="s">
        <v>35</v>
      </c>
    </row>
    <row r="6346" spans="1:12" x14ac:dyDescent="0.25">
      <c r="A6346">
        <v>33</v>
      </c>
      <c r="B6346" s="93">
        <v>43578</v>
      </c>
      <c r="C6346">
        <v>4</v>
      </c>
      <c r="D6346" t="s">
        <v>97</v>
      </c>
      <c r="E6346">
        <v>2019</v>
      </c>
      <c r="F6346" t="s">
        <v>23</v>
      </c>
      <c r="G6346" t="s">
        <v>37</v>
      </c>
      <c r="H6346" t="s">
        <v>108</v>
      </c>
      <c r="I6346">
        <v>26</v>
      </c>
      <c r="J6346">
        <v>0</v>
      </c>
      <c r="K6346" t="s">
        <v>246</v>
      </c>
      <c r="L6346" t="s">
        <v>35</v>
      </c>
    </row>
    <row r="6347" spans="1:12" x14ac:dyDescent="0.25">
      <c r="A6347">
        <v>33</v>
      </c>
      <c r="B6347" s="93">
        <v>43582</v>
      </c>
      <c r="C6347">
        <v>4</v>
      </c>
      <c r="D6347" t="s">
        <v>97</v>
      </c>
      <c r="E6347">
        <v>2019</v>
      </c>
      <c r="F6347" t="s">
        <v>23</v>
      </c>
      <c r="G6347" t="s">
        <v>37</v>
      </c>
      <c r="H6347" t="s">
        <v>108</v>
      </c>
      <c r="I6347">
        <v>26</v>
      </c>
      <c r="J6347">
        <v>0</v>
      </c>
      <c r="K6347" t="s">
        <v>246</v>
      </c>
      <c r="L6347" t="s">
        <v>35</v>
      </c>
    </row>
    <row r="6348" spans="1:12" x14ac:dyDescent="0.25">
      <c r="A6348">
        <v>33</v>
      </c>
      <c r="B6348" s="93">
        <v>43584</v>
      </c>
      <c r="C6348">
        <v>4</v>
      </c>
      <c r="D6348" t="s">
        <v>97</v>
      </c>
      <c r="E6348">
        <v>2019</v>
      </c>
      <c r="F6348" t="s">
        <v>21</v>
      </c>
      <c r="G6348" t="s">
        <v>36</v>
      </c>
      <c r="H6348" t="s">
        <v>618</v>
      </c>
      <c r="I6348">
        <v>8</v>
      </c>
      <c r="J6348">
        <v>0</v>
      </c>
      <c r="K6348" t="s">
        <v>246</v>
      </c>
      <c r="L6348" t="s">
        <v>222</v>
      </c>
    </row>
    <row r="6349" spans="1:12" x14ac:dyDescent="0.25">
      <c r="A6349">
        <v>33</v>
      </c>
      <c r="B6349" s="93">
        <v>43584</v>
      </c>
      <c r="C6349">
        <v>4</v>
      </c>
      <c r="D6349" t="s">
        <v>97</v>
      </c>
      <c r="E6349">
        <v>2019</v>
      </c>
      <c r="F6349" t="s">
        <v>23</v>
      </c>
      <c r="G6349" t="s">
        <v>63</v>
      </c>
      <c r="H6349" t="s">
        <v>618</v>
      </c>
      <c r="I6349">
        <v>107.63</v>
      </c>
      <c r="J6349">
        <v>0</v>
      </c>
      <c r="K6349" t="s">
        <v>246</v>
      </c>
      <c r="L6349" t="s">
        <v>64</v>
      </c>
    </row>
    <row r="6350" spans="1:12" x14ac:dyDescent="0.25">
      <c r="A6350">
        <v>33</v>
      </c>
      <c r="B6350" s="93">
        <v>43585</v>
      </c>
      <c r="C6350">
        <v>4</v>
      </c>
      <c r="D6350" t="s">
        <v>97</v>
      </c>
      <c r="E6350">
        <v>2019</v>
      </c>
      <c r="F6350" t="s">
        <v>21</v>
      </c>
      <c r="G6350" t="s">
        <v>65</v>
      </c>
      <c r="H6350" t="s">
        <v>620</v>
      </c>
      <c r="I6350">
        <v>676</v>
      </c>
      <c r="J6350">
        <v>0</v>
      </c>
      <c r="K6350" t="s">
        <v>246</v>
      </c>
      <c r="L6350" t="s">
        <v>35</v>
      </c>
    </row>
    <row r="6351" spans="1:12" x14ac:dyDescent="0.25">
      <c r="A6351">
        <v>34</v>
      </c>
      <c r="B6351" s="93">
        <v>43565</v>
      </c>
      <c r="C6351">
        <v>4</v>
      </c>
      <c r="D6351" t="s">
        <v>97</v>
      </c>
      <c r="E6351">
        <v>2019</v>
      </c>
      <c r="F6351" t="s">
        <v>22</v>
      </c>
      <c r="G6351" t="s">
        <v>598</v>
      </c>
      <c r="H6351" t="s">
        <v>599</v>
      </c>
      <c r="I6351">
        <v>45.54</v>
      </c>
      <c r="J6351">
        <v>0</v>
      </c>
      <c r="K6351" t="s">
        <v>247</v>
      </c>
      <c r="L6351" t="s">
        <v>34</v>
      </c>
    </row>
    <row r="6352" spans="1:12" x14ac:dyDescent="0.25">
      <c r="A6352">
        <v>34</v>
      </c>
      <c r="B6352" s="93">
        <v>43565</v>
      </c>
      <c r="C6352">
        <v>4</v>
      </c>
      <c r="D6352" t="s">
        <v>97</v>
      </c>
      <c r="E6352">
        <v>2019</v>
      </c>
      <c r="F6352" t="s">
        <v>21</v>
      </c>
      <c r="G6352" t="s">
        <v>598</v>
      </c>
      <c r="H6352" t="s">
        <v>599</v>
      </c>
      <c r="I6352">
        <v>443.45</v>
      </c>
      <c r="J6352">
        <v>0</v>
      </c>
      <c r="K6352" t="s">
        <v>247</v>
      </c>
      <c r="L6352" t="s">
        <v>34</v>
      </c>
    </row>
    <row r="6353" spans="1:12" x14ac:dyDescent="0.25">
      <c r="A6353">
        <v>34</v>
      </c>
      <c r="B6353" s="93">
        <v>43571</v>
      </c>
      <c r="C6353">
        <v>4</v>
      </c>
      <c r="D6353" t="s">
        <v>97</v>
      </c>
      <c r="E6353">
        <v>2019</v>
      </c>
      <c r="F6353" t="s">
        <v>23</v>
      </c>
      <c r="G6353" t="s">
        <v>65</v>
      </c>
      <c r="H6353" t="s">
        <v>605</v>
      </c>
      <c r="I6353">
        <v>12</v>
      </c>
      <c r="J6353">
        <v>0</v>
      </c>
      <c r="K6353" t="s">
        <v>247</v>
      </c>
      <c r="L6353" t="s">
        <v>35</v>
      </c>
    </row>
    <row r="6354" spans="1:12" x14ac:dyDescent="0.25">
      <c r="A6354">
        <v>34</v>
      </c>
      <c r="B6354" s="93">
        <v>43579</v>
      </c>
      <c r="C6354">
        <v>4</v>
      </c>
      <c r="D6354" t="s">
        <v>97</v>
      </c>
      <c r="E6354">
        <v>2019</v>
      </c>
      <c r="F6354" t="s">
        <v>21</v>
      </c>
      <c r="G6354" t="s">
        <v>36</v>
      </c>
      <c r="H6354" t="s">
        <v>613</v>
      </c>
      <c r="I6354">
        <v>8</v>
      </c>
      <c r="J6354">
        <v>0</v>
      </c>
      <c r="K6354" t="s">
        <v>247</v>
      </c>
      <c r="L6354" t="s">
        <v>222</v>
      </c>
    </row>
    <row r="6355" spans="1:12" x14ac:dyDescent="0.25">
      <c r="A6355">
        <v>34</v>
      </c>
      <c r="B6355" s="93">
        <v>43580</v>
      </c>
      <c r="C6355">
        <v>4</v>
      </c>
      <c r="D6355" t="s">
        <v>97</v>
      </c>
      <c r="E6355">
        <v>2019</v>
      </c>
      <c r="F6355" t="s">
        <v>22</v>
      </c>
      <c r="G6355" t="s">
        <v>615</v>
      </c>
      <c r="H6355" t="s">
        <v>616</v>
      </c>
      <c r="I6355">
        <v>46.57</v>
      </c>
      <c r="J6355">
        <v>0</v>
      </c>
      <c r="K6355" t="s">
        <v>247</v>
      </c>
      <c r="L6355" t="s">
        <v>34</v>
      </c>
    </row>
    <row r="6356" spans="1:12" x14ac:dyDescent="0.25">
      <c r="A6356">
        <v>34</v>
      </c>
      <c r="B6356" s="93">
        <v>43580</v>
      </c>
      <c r="C6356">
        <v>4</v>
      </c>
      <c r="D6356" t="s">
        <v>97</v>
      </c>
      <c r="E6356">
        <v>2019</v>
      </c>
      <c r="F6356" t="s">
        <v>21</v>
      </c>
      <c r="G6356" t="s">
        <v>615</v>
      </c>
      <c r="H6356" t="s">
        <v>616</v>
      </c>
      <c r="I6356">
        <v>379.26</v>
      </c>
      <c r="J6356">
        <v>0</v>
      </c>
      <c r="K6356" t="s">
        <v>247</v>
      </c>
      <c r="L6356" t="s">
        <v>34</v>
      </c>
    </row>
    <row r="6357" spans="1:12" x14ac:dyDescent="0.25">
      <c r="A6357">
        <v>35</v>
      </c>
      <c r="B6357" s="93">
        <v>43580</v>
      </c>
      <c r="C6357">
        <v>4</v>
      </c>
      <c r="D6357" t="s">
        <v>97</v>
      </c>
      <c r="E6357">
        <v>2019</v>
      </c>
      <c r="F6357" t="s">
        <v>23</v>
      </c>
      <c r="G6357" t="s">
        <v>37</v>
      </c>
      <c r="H6357" t="s">
        <v>109</v>
      </c>
      <c r="I6357">
        <v>50</v>
      </c>
      <c r="J6357">
        <v>0</v>
      </c>
      <c r="K6357" t="s">
        <v>248</v>
      </c>
      <c r="L6357" t="s">
        <v>35</v>
      </c>
    </row>
    <row r="6358" spans="1:12" x14ac:dyDescent="0.25">
      <c r="A6358">
        <v>37</v>
      </c>
      <c r="B6358" s="93">
        <v>43566</v>
      </c>
      <c r="C6358">
        <v>4</v>
      </c>
      <c r="D6358" t="s">
        <v>97</v>
      </c>
      <c r="E6358">
        <v>2019</v>
      </c>
      <c r="F6358" t="s">
        <v>23</v>
      </c>
      <c r="G6358" t="s">
        <v>63</v>
      </c>
      <c r="H6358" t="s">
        <v>601</v>
      </c>
      <c r="I6358">
        <v>17.02</v>
      </c>
      <c r="J6358">
        <v>0</v>
      </c>
      <c r="K6358" t="s">
        <v>249</v>
      </c>
      <c r="L6358" t="s">
        <v>64</v>
      </c>
    </row>
    <row r="6359" spans="1:12" x14ac:dyDescent="0.25">
      <c r="A6359">
        <v>37</v>
      </c>
      <c r="B6359" s="93">
        <v>43585</v>
      </c>
      <c r="C6359">
        <v>4</v>
      </c>
      <c r="D6359" t="s">
        <v>97</v>
      </c>
      <c r="E6359">
        <v>2019</v>
      </c>
      <c r="F6359" t="s">
        <v>21</v>
      </c>
      <c r="G6359" t="s">
        <v>65</v>
      </c>
      <c r="H6359" t="s">
        <v>620</v>
      </c>
      <c r="I6359">
        <v>110.5</v>
      </c>
      <c r="J6359">
        <v>0</v>
      </c>
      <c r="K6359" t="s">
        <v>249</v>
      </c>
      <c r="L6359" t="s">
        <v>35</v>
      </c>
    </row>
    <row r="6360" spans="1:12" x14ac:dyDescent="0.25">
      <c r="A6360">
        <v>38</v>
      </c>
      <c r="B6360" s="93">
        <v>43558</v>
      </c>
      <c r="C6360">
        <v>4</v>
      </c>
      <c r="D6360" t="s">
        <v>97</v>
      </c>
      <c r="E6360">
        <v>2019</v>
      </c>
      <c r="F6360" t="s">
        <v>23</v>
      </c>
      <c r="G6360" t="s">
        <v>63</v>
      </c>
      <c r="H6360" t="s">
        <v>591</v>
      </c>
      <c r="I6360">
        <v>237</v>
      </c>
      <c r="J6360">
        <v>0</v>
      </c>
      <c r="K6360" t="s">
        <v>250</v>
      </c>
      <c r="L6360" t="s">
        <v>64</v>
      </c>
    </row>
    <row r="6361" spans="1:12" x14ac:dyDescent="0.25">
      <c r="A6361">
        <v>38</v>
      </c>
      <c r="B6361" s="93">
        <v>43565</v>
      </c>
      <c r="C6361">
        <v>4</v>
      </c>
      <c r="D6361" t="s">
        <v>97</v>
      </c>
      <c r="E6361">
        <v>2019</v>
      </c>
      <c r="F6361" t="s">
        <v>21</v>
      </c>
      <c r="G6361" t="s">
        <v>598</v>
      </c>
      <c r="H6361" t="s">
        <v>599</v>
      </c>
      <c r="I6361">
        <v>152.47999999999999</v>
      </c>
      <c r="J6361">
        <v>0</v>
      </c>
      <c r="K6361" t="s">
        <v>250</v>
      </c>
      <c r="L6361" t="s">
        <v>34</v>
      </c>
    </row>
    <row r="6362" spans="1:12" x14ac:dyDescent="0.25">
      <c r="A6362">
        <v>38</v>
      </c>
      <c r="B6362" s="93">
        <v>43567</v>
      </c>
      <c r="C6362">
        <v>4</v>
      </c>
      <c r="D6362" t="s">
        <v>97</v>
      </c>
      <c r="E6362">
        <v>2019</v>
      </c>
      <c r="F6362" t="s">
        <v>21</v>
      </c>
      <c r="G6362" t="s">
        <v>36</v>
      </c>
      <c r="H6362" t="s">
        <v>602</v>
      </c>
      <c r="I6362">
        <v>8</v>
      </c>
      <c r="J6362">
        <v>0</v>
      </c>
      <c r="K6362" t="s">
        <v>250</v>
      </c>
      <c r="L6362" t="s">
        <v>222</v>
      </c>
    </row>
    <row r="6363" spans="1:12" x14ac:dyDescent="0.25">
      <c r="A6363">
        <v>38</v>
      </c>
      <c r="B6363" s="93">
        <v>43571</v>
      </c>
      <c r="C6363">
        <v>4</v>
      </c>
      <c r="D6363" t="s">
        <v>97</v>
      </c>
      <c r="E6363">
        <v>2019</v>
      </c>
      <c r="F6363" t="s">
        <v>21</v>
      </c>
      <c r="G6363" t="s">
        <v>606</v>
      </c>
      <c r="H6363" t="s">
        <v>607</v>
      </c>
      <c r="I6363">
        <v>20.72</v>
      </c>
      <c r="J6363">
        <v>0</v>
      </c>
      <c r="K6363" t="s">
        <v>250</v>
      </c>
      <c r="L6363" t="s">
        <v>34</v>
      </c>
    </row>
    <row r="6364" spans="1:12" x14ac:dyDescent="0.25">
      <c r="A6364">
        <v>38</v>
      </c>
      <c r="B6364" s="93">
        <v>43577</v>
      </c>
      <c r="C6364">
        <v>4</v>
      </c>
      <c r="D6364" t="s">
        <v>97</v>
      </c>
      <c r="E6364">
        <v>2019</v>
      </c>
      <c r="F6364" t="s">
        <v>21</v>
      </c>
      <c r="G6364" t="s">
        <v>36</v>
      </c>
      <c r="H6364" t="s">
        <v>610</v>
      </c>
      <c r="I6364">
        <v>8</v>
      </c>
      <c r="J6364">
        <v>0</v>
      </c>
      <c r="K6364" t="s">
        <v>250</v>
      </c>
      <c r="L6364" t="s">
        <v>222</v>
      </c>
    </row>
    <row r="6365" spans="1:12" x14ac:dyDescent="0.25">
      <c r="A6365">
        <v>38</v>
      </c>
      <c r="B6365" s="93">
        <v>43580</v>
      </c>
      <c r="C6365">
        <v>4</v>
      </c>
      <c r="D6365" t="s">
        <v>97</v>
      </c>
      <c r="E6365">
        <v>2019</v>
      </c>
      <c r="F6365" t="s">
        <v>21</v>
      </c>
      <c r="G6365" t="s">
        <v>615</v>
      </c>
      <c r="H6365" t="s">
        <v>616</v>
      </c>
      <c r="I6365">
        <v>56.89</v>
      </c>
      <c r="J6365">
        <v>0</v>
      </c>
      <c r="K6365" t="s">
        <v>250</v>
      </c>
      <c r="L6365" t="s">
        <v>34</v>
      </c>
    </row>
    <row r="6366" spans="1:12" x14ac:dyDescent="0.25">
      <c r="A6366">
        <v>39</v>
      </c>
      <c r="B6366" s="93">
        <v>43556</v>
      </c>
      <c r="C6366">
        <v>4</v>
      </c>
      <c r="D6366" t="s">
        <v>97</v>
      </c>
      <c r="E6366">
        <v>2019</v>
      </c>
      <c r="F6366" t="s">
        <v>21</v>
      </c>
      <c r="G6366" t="s">
        <v>36</v>
      </c>
      <c r="H6366" t="s">
        <v>589</v>
      </c>
      <c r="I6366">
        <v>8</v>
      </c>
      <c r="J6366">
        <v>0</v>
      </c>
      <c r="K6366" t="s">
        <v>251</v>
      </c>
      <c r="L6366" t="s">
        <v>222</v>
      </c>
    </row>
    <row r="6367" spans="1:12" x14ac:dyDescent="0.25">
      <c r="A6367">
        <v>39</v>
      </c>
      <c r="B6367" s="93">
        <v>43556</v>
      </c>
      <c r="C6367">
        <v>4</v>
      </c>
      <c r="D6367" t="s">
        <v>97</v>
      </c>
      <c r="E6367">
        <v>2019</v>
      </c>
      <c r="F6367" t="s">
        <v>23</v>
      </c>
      <c r="G6367" t="s">
        <v>37</v>
      </c>
      <c r="H6367" t="s">
        <v>146</v>
      </c>
      <c r="I6367">
        <v>9</v>
      </c>
      <c r="J6367">
        <v>0</v>
      </c>
      <c r="K6367" t="s">
        <v>251</v>
      </c>
      <c r="L6367" t="s">
        <v>35</v>
      </c>
    </row>
    <row r="6368" spans="1:12" x14ac:dyDescent="0.25">
      <c r="A6368">
        <v>39</v>
      </c>
      <c r="B6368" s="93">
        <v>43558</v>
      </c>
      <c r="C6368">
        <v>4</v>
      </c>
      <c r="D6368" t="s">
        <v>97</v>
      </c>
      <c r="E6368">
        <v>2019</v>
      </c>
      <c r="F6368" t="s">
        <v>22</v>
      </c>
      <c r="G6368" t="s">
        <v>36</v>
      </c>
      <c r="H6368" t="s">
        <v>591</v>
      </c>
      <c r="I6368">
        <v>8</v>
      </c>
      <c r="J6368">
        <v>0</v>
      </c>
      <c r="K6368" t="s">
        <v>251</v>
      </c>
      <c r="L6368" t="s">
        <v>222</v>
      </c>
    </row>
    <row r="6369" spans="1:12" x14ac:dyDescent="0.25">
      <c r="A6369">
        <v>39</v>
      </c>
      <c r="B6369" s="93">
        <v>43560</v>
      </c>
      <c r="C6369">
        <v>4</v>
      </c>
      <c r="D6369" t="s">
        <v>97</v>
      </c>
      <c r="E6369">
        <v>2019</v>
      </c>
      <c r="F6369" t="s">
        <v>23</v>
      </c>
      <c r="G6369" t="s">
        <v>58</v>
      </c>
      <c r="H6369" t="s">
        <v>593</v>
      </c>
      <c r="I6369">
        <v>124.33</v>
      </c>
      <c r="J6369">
        <v>0</v>
      </c>
      <c r="K6369" t="s">
        <v>251</v>
      </c>
      <c r="L6369" t="s">
        <v>222</v>
      </c>
    </row>
    <row r="6370" spans="1:12" x14ac:dyDescent="0.25">
      <c r="A6370">
        <v>39</v>
      </c>
      <c r="B6370" s="93">
        <v>43561</v>
      </c>
      <c r="C6370">
        <v>4</v>
      </c>
      <c r="D6370" t="s">
        <v>97</v>
      </c>
      <c r="E6370">
        <v>2019</v>
      </c>
      <c r="F6370" t="s">
        <v>21</v>
      </c>
      <c r="G6370" t="s">
        <v>36</v>
      </c>
      <c r="H6370" t="s">
        <v>594</v>
      </c>
      <c r="I6370">
        <v>16</v>
      </c>
      <c r="J6370">
        <v>0</v>
      </c>
      <c r="K6370" t="s">
        <v>251</v>
      </c>
      <c r="L6370" t="s">
        <v>222</v>
      </c>
    </row>
    <row r="6371" spans="1:12" x14ac:dyDescent="0.25">
      <c r="A6371">
        <v>39</v>
      </c>
      <c r="B6371" s="93">
        <v>43565</v>
      </c>
      <c r="C6371">
        <v>4</v>
      </c>
      <c r="D6371" t="s">
        <v>97</v>
      </c>
      <c r="E6371">
        <v>2019</v>
      </c>
      <c r="F6371" t="s">
        <v>22</v>
      </c>
      <c r="G6371" t="s">
        <v>598</v>
      </c>
      <c r="H6371" t="s">
        <v>599</v>
      </c>
      <c r="I6371">
        <v>64.510000000000005</v>
      </c>
      <c r="J6371">
        <v>0</v>
      </c>
      <c r="K6371" t="s">
        <v>251</v>
      </c>
      <c r="L6371" t="s">
        <v>34</v>
      </c>
    </row>
    <row r="6372" spans="1:12" x14ac:dyDescent="0.25">
      <c r="A6372">
        <v>39</v>
      </c>
      <c r="B6372" s="93">
        <v>43565</v>
      </c>
      <c r="C6372">
        <v>4</v>
      </c>
      <c r="D6372" t="s">
        <v>97</v>
      </c>
      <c r="E6372">
        <v>2019</v>
      </c>
      <c r="F6372" t="s">
        <v>21</v>
      </c>
      <c r="G6372" t="s">
        <v>598</v>
      </c>
      <c r="H6372" t="s">
        <v>599</v>
      </c>
      <c r="I6372">
        <v>277.35000000000002</v>
      </c>
      <c r="J6372">
        <v>0</v>
      </c>
      <c r="K6372" t="s">
        <v>251</v>
      </c>
      <c r="L6372" t="s">
        <v>34</v>
      </c>
    </row>
    <row r="6373" spans="1:12" x14ac:dyDescent="0.25">
      <c r="A6373">
        <v>39</v>
      </c>
      <c r="B6373" s="93">
        <v>43566</v>
      </c>
      <c r="C6373">
        <v>4</v>
      </c>
      <c r="D6373" t="s">
        <v>97</v>
      </c>
      <c r="E6373">
        <v>2019</v>
      </c>
      <c r="F6373" t="s">
        <v>21</v>
      </c>
      <c r="G6373" t="s">
        <v>36</v>
      </c>
      <c r="H6373" t="s">
        <v>601</v>
      </c>
      <c r="I6373">
        <v>8</v>
      </c>
      <c r="J6373">
        <v>0</v>
      </c>
      <c r="K6373" t="s">
        <v>251</v>
      </c>
      <c r="L6373" t="s">
        <v>222</v>
      </c>
    </row>
    <row r="6374" spans="1:12" x14ac:dyDescent="0.25">
      <c r="A6374">
        <v>39</v>
      </c>
      <c r="B6374" s="93">
        <v>43571</v>
      </c>
      <c r="C6374">
        <v>4</v>
      </c>
      <c r="D6374" t="s">
        <v>97</v>
      </c>
      <c r="E6374">
        <v>2019</v>
      </c>
      <c r="F6374" t="s">
        <v>21</v>
      </c>
      <c r="G6374" t="s">
        <v>36</v>
      </c>
      <c r="H6374" t="s">
        <v>605</v>
      </c>
      <c r="I6374">
        <v>8</v>
      </c>
      <c r="J6374">
        <v>0</v>
      </c>
      <c r="K6374" t="s">
        <v>251</v>
      </c>
      <c r="L6374" t="s">
        <v>222</v>
      </c>
    </row>
    <row r="6375" spans="1:12" x14ac:dyDescent="0.25">
      <c r="A6375">
        <v>39</v>
      </c>
      <c r="B6375" s="93">
        <v>43573</v>
      </c>
      <c r="C6375">
        <v>4</v>
      </c>
      <c r="D6375" t="s">
        <v>97</v>
      </c>
      <c r="E6375">
        <v>2019</v>
      </c>
      <c r="F6375" t="s">
        <v>21</v>
      </c>
      <c r="G6375" t="s">
        <v>36</v>
      </c>
      <c r="H6375" t="s">
        <v>609</v>
      </c>
      <c r="I6375">
        <v>8</v>
      </c>
      <c r="J6375">
        <v>0</v>
      </c>
      <c r="K6375" t="s">
        <v>251</v>
      </c>
      <c r="L6375" t="s">
        <v>222</v>
      </c>
    </row>
    <row r="6376" spans="1:12" x14ac:dyDescent="0.25">
      <c r="A6376">
        <v>39</v>
      </c>
      <c r="B6376" s="93">
        <v>43577</v>
      </c>
      <c r="C6376">
        <v>4</v>
      </c>
      <c r="D6376" t="s">
        <v>97</v>
      </c>
      <c r="E6376">
        <v>2019</v>
      </c>
      <c r="F6376" t="s">
        <v>21</v>
      </c>
      <c r="G6376" t="s">
        <v>36</v>
      </c>
      <c r="H6376" t="s">
        <v>610</v>
      </c>
      <c r="I6376">
        <v>8</v>
      </c>
      <c r="J6376">
        <v>0</v>
      </c>
      <c r="K6376" t="s">
        <v>251</v>
      </c>
      <c r="L6376" t="s">
        <v>222</v>
      </c>
    </row>
    <row r="6377" spans="1:12" x14ac:dyDescent="0.25">
      <c r="A6377">
        <v>39</v>
      </c>
      <c r="B6377" s="93">
        <v>43580</v>
      </c>
      <c r="C6377">
        <v>4</v>
      </c>
      <c r="D6377" t="s">
        <v>97</v>
      </c>
      <c r="E6377">
        <v>2019</v>
      </c>
      <c r="F6377" t="s">
        <v>22</v>
      </c>
      <c r="G6377" t="s">
        <v>615</v>
      </c>
      <c r="H6377" t="s">
        <v>616</v>
      </c>
      <c r="I6377">
        <v>61.3</v>
      </c>
      <c r="J6377">
        <v>0</v>
      </c>
      <c r="K6377" t="s">
        <v>251</v>
      </c>
      <c r="L6377" t="s">
        <v>34</v>
      </c>
    </row>
    <row r="6378" spans="1:12" x14ac:dyDescent="0.25">
      <c r="A6378">
        <v>39</v>
      </c>
      <c r="B6378" s="93">
        <v>43580</v>
      </c>
      <c r="C6378">
        <v>4</v>
      </c>
      <c r="D6378" t="s">
        <v>97</v>
      </c>
      <c r="E6378">
        <v>2019</v>
      </c>
      <c r="F6378" t="s">
        <v>21</v>
      </c>
      <c r="G6378" t="s">
        <v>615</v>
      </c>
      <c r="H6378" t="s">
        <v>616</v>
      </c>
      <c r="I6378">
        <v>138.5</v>
      </c>
      <c r="J6378">
        <v>0</v>
      </c>
      <c r="K6378" t="s">
        <v>251</v>
      </c>
      <c r="L6378" t="s">
        <v>34</v>
      </c>
    </row>
    <row r="6379" spans="1:12" x14ac:dyDescent="0.25">
      <c r="A6379">
        <v>39</v>
      </c>
      <c r="B6379" s="93">
        <v>43581</v>
      </c>
      <c r="C6379">
        <v>4</v>
      </c>
      <c r="D6379" t="s">
        <v>97</v>
      </c>
      <c r="E6379">
        <v>2019</v>
      </c>
      <c r="F6379" t="s">
        <v>23</v>
      </c>
      <c r="G6379" t="s">
        <v>36</v>
      </c>
      <c r="H6379" t="s">
        <v>617</v>
      </c>
      <c r="I6379">
        <v>8</v>
      </c>
      <c r="J6379">
        <v>0</v>
      </c>
      <c r="K6379" t="s">
        <v>251</v>
      </c>
      <c r="L6379" t="s">
        <v>222</v>
      </c>
    </row>
    <row r="6380" spans="1:12" x14ac:dyDescent="0.25">
      <c r="A6380">
        <v>39</v>
      </c>
      <c r="B6380" s="93">
        <v>43584</v>
      </c>
      <c r="C6380">
        <v>4</v>
      </c>
      <c r="D6380" t="s">
        <v>97</v>
      </c>
      <c r="E6380">
        <v>2019</v>
      </c>
      <c r="F6380" t="s">
        <v>21</v>
      </c>
      <c r="G6380" t="s">
        <v>36</v>
      </c>
      <c r="H6380" t="s">
        <v>618</v>
      </c>
      <c r="I6380">
        <v>24</v>
      </c>
      <c r="J6380">
        <v>0</v>
      </c>
      <c r="K6380" t="s">
        <v>251</v>
      </c>
      <c r="L6380" t="s">
        <v>222</v>
      </c>
    </row>
    <row r="6381" spans="1:12" x14ac:dyDescent="0.25">
      <c r="A6381">
        <v>39</v>
      </c>
      <c r="B6381" s="93">
        <v>43584</v>
      </c>
      <c r="C6381">
        <v>4</v>
      </c>
      <c r="D6381" t="s">
        <v>97</v>
      </c>
      <c r="E6381">
        <v>2019</v>
      </c>
      <c r="F6381" t="s">
        <v>22</v>
      </c>
      <c r="G6381" t="s">
        <v>36</v>
      </c>
      <c r="H6381" t="s">
        <v>618</v>
      </c>
      <c r="I6381">
        <v>24</v>
      </c>
      <c r="J6381">
        <v>0</v>
      </c>
      <c r="K6381" t="s">
        <v>251</v>
      </c>
      <c r="L6381" t="s">
        <v>222</v>
      </c>
    </row>
    <row r="6382" spans="1:12" x14ac:dyDescent="0.25">
      <c r="A6382">
        <v>40</v>
      </c>
      <c r="B6382" s="93">
        <v>43556</v>
      </c>
      <c r="C6382">
        <v>4</v>
      </c>
      <c r="D6382" t="s">
        <v>97</v>
      </c>
      <c r="E6382">
        <v>2019</v>
      </c>
      <c r="F6382" t="s">
        <v>22</v>
      </c>
      <c r="G6382" t="s">
        <v>65</v>
      </c>
      <c r="H6382" t="s">
        <v>589</v>
      </c>
      <c r="I6382">
        <v>91</v>
      </c>
      <c r="J6382">
        <v>0</v>
      </c>
      <c r="K6382" t="s">
        <v>252</v>
      </c>
      <c r="L6382" t="s">
        <v>35</v>
      </c>
    </row>
    <row r="6383" spans="1:12" x14ac:dyDescent="0.25">
      <c r="A6383">
        <v>40</v>
      </c>
      <c r="B6383" s="93">
        <v>43560</v>
      </c>
      <c r="C6383">
        <v>4</v>
      </c>
      <c r="D6383" t="s">
        <v>97</v>
      </c>
      <c r="E6383">
        <v>2019</v>
      </c>
      <c r="F6383" t="s">
        <v>21</v>
      </c>
      <c r="G6383" t="s">
        <v>65</v>
      </c>
      <c r="H6383" t="s">
        <v>593</v>
      </c>
      <c r="I6383">
        <v>84</v>
      </c>
      <c r="J6383">
        <v>0</v>
      </c>
      <c r="K6383" t="s">
        <v>252</v>
      </c>
      <c r="L6383" t="s">
        <v>35</v>
      </c>
    </row>
    <row r="6384" spans="1:12" x14ac:dyDescent="0.25">
      <c r="A6384">
        <v>40</v>
      </c>
      <c r="B6384" s="93">
        <v>43563</v>
      </c>
      <c r="C6384">
        <v>4</v>
      </c>
      <c r="D6384" t="s">
        <v>97</v>
      </c>
      <c r="E6384">
        <v>2019</v>
      </c>
      <c r="F6384" t="s">
        <v>23</v>
      </c>
      <c r="G6384" t="s">
        <v>37</v>
      </c>
      <c r="H6384" t="s">
        <v>135</v>
      </c>
      <c r="I6384">
        <v>14</v>
      </c>
      <c r="J6384">
        <v>0</v>
      </c>
      <c r="K6384" t="s">
        <v>252</v>
      </c>
      <c r="L6384" t="s">
        <v>35</v>
      </c>
    </row>
    <row r="6385" spans="1:12" x14ac:dyDescent="0.25">
      <c r="A6385">
        <v>40</v>
      </c>
      <c r="B6385" s="93">
        <v>43567</v>
      </c>
      <c r="C6385">
        <v>4</v>
      </c>
      <c r="D6385" t="s">
        <v>97</v>
      </c>
      <c r="E6385">
        <v>2019</v>
      </c>
      <c r="F6385" t="s">
        <v>22</v>
      </c>
      <c r="G6385" t="s">
        <v>65</v>
      </c>
      <c r="H6385" t="s">
        <v>602</v>
      </c>
      <c r="I6385">
        <v>182</v>
      </c>
      <c r="J6385">
        <v>0</v>
      </c>
      <c r="K6385" t="s">
        <v>252</v>
      </c>
      <c r="L6385" t="s">
        <v>35</v>
      </c>
    </row>
    <row r="6386" spans="1:12" x14ac:dyDescent="0.25">
      <c r="A6386">
        <v>40</v>
      </c>
      <c r="B6386" s="93">
        <v>43580</v>
      </c>
      <c r="C6386">
        <v>4</v>
      </c>
      <c r="D6386" t="s">
        <v>97</v>
      </c>
      <c r="E6386">
        <v>2019</v>
      </c>
      <c r="F6386" t="s">
        <v>23</v>
      </c>
      <c r="G6386" t="s">
        <v>63</v>
      </c>
      <c r="H6386" t="s">
        <v>614</v>
      </c>
      <c r="I6386">
        <v>29.5</v>
      </c>
      <c r="J6386">
        <v>0</v>
      </c>
      <c r="K6386" t="s">
        <v>252</v>
      </c>
      <c r="L6386" t="s">
        <v>64</v>
      </c>
    </row>
    <row r="6387" spans="1:12" x14ac:dyDescent="0.25">
      <c r="A6387">
        <v>40</v>
      </c>
      <c r="B6387" s="93">
        <v>43580</v>
      </c>
      <c r="C6387">
        <v>4</v>
      </c>
      <c r="D6387" t="s">
        <v>97</v>
      </c>
      <c r="E6387">
        <v>2019</v>
      </c>
      <c r="F6387" t="s">
        <v>22</v>
      </c>
      <c r="G6387" t="s">
        <v>615</v>
      </c>
      <c r="H6387" t="s">
        <v>616</v>
      </c>
      <c r="I6387">
        <v>193.97</v>
      </c>
      <c r="J6387">
        <v>0</v>
      </c>
      <c r="K6387" t="s">
        <v>252</v>
      </c>
      <c r="L6387" t="s">
        <v>34</v>
      </c>
    </row>
    <row r="6388" spans="1:12" x14ac:dyDescent="0.25">
      <c r="A6388">
        <v>40</v>
      </c>
      <c r="B6388" s="93">
        <v>43585</v>
      </c>
      <c r="C6388">
        <v>4</v>
      </c>
      <c r="D6388" t="s">
        <v>97</v>
      </c>
      <c r="E6388">
        <v>2019</v>
      </c>
      <c r="F6388" t="s">
        <v>21</v>
      </c>
      <c r="G6388" t="s">
        <v>65</v>
      </c>
      <c r="H6388" t="s">
        <v>620</v>
      </c>
      <c r="I6388">
        <v>182</v>
      </c>
      <c r="J6388">
        <v>0</v>
      </c>
      <c r="K6388" t="s">
        <v>252</v>
      </c>
      <c r="L6388" t="s">
        <v>35</v>
      </c>
    </row>
    <row r="6389" spans="1:12" x14ac:dyDescent="0.25">
      <c r="A6389">
        <v>41</v>
      </c>
      <c r="B6389" s="93">
        <v>43567</v>
      </c>
      <c r="C6389">
        <v>4</v>
      </c>
      <c r="D6389" t="s">
        <v>97</v>
      </c>
      <c r="E6389">
        <v>2019</v>
      </c>
      <c r="F6389" t="s">
        <v>23</v>
      </c>
      <c r="G6389" t="s">
        <v>37</v>
      </c>
      <c r="H6389" t="s">
        <v>165</v>
      </c>
      <c r="I6389">
        <v>14.35</v>
      </c>
      <c r="J6389">
        <v>0</v>
      </c>
      <c r="K6389" t="s">
        <v>253</v>
      </c>
      <c r="L6389" t="s">
        <v>35</v>
      </c>
    </row>
    <row r="6390" spans="1:12" x14ac:dyDescent="0.25">
      <c r="A6390">
        <v>41</v>
      </c>
      <c r="B6390" s="93">
        <v>43572</v>
      </c>
      <c r="C6390">
        <v>4</v>
      </c>
      <c r="D6390" t="s">
        <v>97</v>
      </c>
      <c r="E6390">
        <v>2019</v>
      </c>
      <c r="F6390" t="s">
        <v>23</v>
      </c>
      <c r="G6390" t="s">
        <v>63</v>
      </c>
      <c r="H6390" t="s">
        <v>608</v>
      </c>
      <c r="I6390">
        <v>29.65</v>
      </c>
      <c r="J6390">
        <v>0</v>
      </c>
      <c r="K6390" t="s">
        <v>253</v>
      </c>
      <c r="L6390" t="s">
        <v>64</v>
      </c>
    </row>
    <row r="6391" spans="1:12" x14ac:dyDescent="0.25">
      <c r="A6391">
        <v>41</v>
      </c>
      <c r="B6391" s="93">
        <v>43581</v>
      </c>
      <c r="C6391">
        <v>4</v>
      </c>
      <c r="D6391" t="s">
        <v>97</v>
      </c>
      <c r="E6391">
        <v>2019</v>
      </c>
      <c r="F6391" t="s">
        <v>23</v>
      </c>
      <c r="G6391" t="s">
        <v>37</v>
      </c>
      <c r="H6391" t="s">
        <v>165</v>
      </c>
      <c r="I6391">
        <v>16.399999999999999</v>
      </c>
      <c r="J6391">
        <v>0</v>
      </c>
      <c r="K6391" t="s">
        <v>253</v>
      </c>
      <c r="L6391" t="s">
        <v>35</v>
      </c>
    </row>
    <row r="6392" spans="1:12" x14ac:dyDescent="0.25">
      <c r="A6392">
        <v>42</v>
      </c>
      <c r="B6392" s="93">
        <v>43558</v>
      </c>
      <c r="C6392">
        <v>4</v>
      </c>
      <c r="D6392" t="s">
        <v>97</v>
      </c>
      <c r="E6392">
        <v>2019</v>
      </c>
      <c r="F6392" t="s">
        <v>23</v>
      </c>
      <c r="G6392" t="s">
        <v>63</v>
      </c>
      <c r="H6392" t="s">
        <v>591</v>
      </c>
      <c r="I6392">
        <v>75.97</v>
      </c>
      <c r="J6392">
        <v>0</v>
      </c>
      <c r="K6392" t="s">
        <v>728</v>
      </c>
      <c r="L6392" t="s">
        <v>64</v>
      </c>
    </row>
    <row r="6393" spans="1:12" x14ac:dyDescent="0.25">
      <c r="A6393">
        <v>42</v>
      </c>
      <c r="B6393" s="93">
        <v>43580</v>
      </c>
      <c r="C6393">
        <v>4</v>
      </c>
      <c r="D6393" t="s">
        <v>97</v>
      </c>
      <c r="E6393">
        <v>2019</v>
      </c>
      <c r="F6393" t="s">
        <v>23</v>
      </c>
      <c r="G6393" t="s">
        <v>615</v>
      </c>
      <c r="H6393" t="s">
        <v>616</v>
      </c>
      <c r="I6393">
        <v>138.09</v>
      </c>
      <c r="J6393">
        <v>0</v>
      </c>
      <c r="K6393" t="s">
        <v>728</v>
      </c>
      <c r="L6393" t="s">
        <v>34</v>
      </c>
    </row>
    <row r="6394" spans="1:12" x14ac:dyDescent="0.25">
      <c r="A6394">
        <v>43</v>
      </c>
      <c r="B6394" s="93">
        <v>43565</v>
      </c>
      <c r="C6394">
        <v>4</v>
      </c>
      <c r="D6394" t="s">
        <v>97</v>
      </c>
      <c r="E6394">
        <v>2019</v>
      </c>
      <c r="F6394" t="s">
        <v>23</v>
      </c>
      <c r="G6394" t="s">
        <v>37</v>
      </c>
      <c r="H6394" t="s">
        <v>144</v>
      </c>
      <c r="I6394">
        <v>6.85</v>
      </c>
      <c r="J6394">
        <v>0</v>
      </c>
      <c r="K6394" t="s">
        <v>254</v>
      </c>
      <c r="L6394" t="s">
        <v>35</v>
      </c>
    </row>
    <row r="6395" spans="1:12" x14ac:dyDescent="0.25">
      <c r="A6395">
        <v>43</v>
      </c>
      <c r="B6395" s="93">
        <v>43565</v>
      </c>
      <c r="C6395">
        <v>4</v>
      </c>
      <c r="D6395" t="s">
        <v>97</v>
      </c>
      <c r="E6395">
        <v>2019</v>
      </c>
      <c r="F6395" t="s">
        <v>22</v>
      </c>
      <c r="G6395" t="s">
        <v>598</v>
      </c>
      <c r="H6395" t="s">
        <v>599</v>
      </c>
      <c r="I6395">
        <v>30.16</v>
      </c>
      <c r="J6395">
        <v>0</v>
      </c>
      <c r="K6395" t="s">
        <v>254</v>
      </c>
      <c r="L6395" t="s">
        <v>34</v>
      </c>
    </row>
    <row r="6396" spans="1:12" x14ac:dyDescent="0.25">
      <c r="A6396">
        <v>43</v>
      </c>
      <c r="B6396" s="93">
        <v>43565</v>
      </c>
      <c r="C6396">
        <v>4</v>
      </c>
      <c r="D6396" t="s">
        <v>97</v>
      </c>
      <c r="E6396">
        <v>2019</v>
      </c>
      <c r="F6396" t="s">
        <v>21</v>
      </c>
      <c r="G6396" t="s">
        <v>598</v>
      </c>
      <c r="H6396" t="s">
        <v>599</v>
      </c>
      <c r="I6396">
        <v>247.25</v>
      </c>
      <c r="J6396">
        <v>0</v>
      </c>
      <c r="K6396" t="s">
        <v>254</v>
      </c>
      <c r="L6396" t="s">
        <v>34</v>
      </c>
    </row>
    <row r="6397" spans="1:12" x14ac:dyDescent="0.25">
      <c r="A6397">
        <v>43</v>
      </c>
      <c r="B6397" s="93">
        <v>43567</v>
      </c>
      <c r="C6397">
        <v>4</v>
      </c>
      <c r="D6397" t="s">
        <v>97</v>
      </c>
      <c r="E6397">
        <v>2019</v>
      </c>
      <c r="F6397" t="s">
        <v>21</v>
      </c>
      <c r="G6397" t="s">
        <v>36</v>
      </c>
      <c r="H6397" t="s">
        <v>602</v>
      </c>
      <c r="I6397">
        <v>8</v>
      </c>
      <c r="J6397">
        <v>0</v>
      </c>
      <c r="K6397" t="s">
        <v>254</v>
      </c>
      <c r="L6397" t="s">
        <v>222</v>
      </c>
    </row>
    <row r="6398" spans="1:12" x14ac:dyDescent="0.25">
      <c r="A6398">
        <v>43</v>
      </c>
      <c r="B6398" s="93">
        <v>43567</v>
      </c>
      <c r="C6398">
        <v>4</v>
      </c>
      <c r="D6398" t="s">
        <v>97</v>
      </c>
      <c r="E6398">
        <v>2019</v>
      </c>
      <c r="F6398" t="s">
        <v>22</v>
      </c>
      <c r="G6398" t="s">
        <v>36</v>
      </c>
      <c r="H6398" t="s">
        <v>602</v>
      </c>
      <c r="I6398">
        <v>8</v>
      </c>
      <c r="J6398">
        <v>0</v>
      </c>
      <c r="K6398" t="s">
        <v>254</v>
      </c>
      <c r="L6398" t="s">
        <v>222</v>
      </c>
    </row>
    <row r="6399" spans="1:12" x14ac:dyDescent="0.25">
      <c r="A6399">
        <v>43</v>
      </c>
      <c r="B6399" s="93">
        <v>43570</v>
      </c>
      <c r="C6399">
        <v>4</v>
      </c>
      <c r="D6399" t="s">
        <v>97</v>
      </c>
      <c r="E6399">
        <v>2019</v>
      </c>
      <c r="F6399" t="s">
        <v>22</v>
      </c>
      <c r="G6399" t="s">
        <v>36</v>
      </c>
      <c r="H6399" t="s">
        <v>604</v>
      </c>
      <c r="I6399">
        <v>8</v>
      </c>
      <c r="J6399">
        <v>0</v>
      </c>
      <c r="K6399" t="s">
        <v>254</v>
      </c>
      <c r="L6399" t="s">
        <v>222</v>
      </c>
    </row>
    <row r="6400" spans="1:12" x14ac:dyDescent="0.25">
      <c r="A6400">
        <v>43</v>
      </c>
      <c r="B6400" s="93">
        <v>43577</v>
      </c>
      <c r="C6400">
        <v>4</v>
      </c>
      <c r="D6400" t="s">
        <v>97</v>
      </c>
      <c r="E6400">
        <v>2019</v>
      </c>
      <c r="F6400" t="s">
        <v>21</v>
      </c>
      <c r="G6400" t="s">
        <v>36</v>
      </c>
      <c r="H6400" t="s">
        <v>610</v>
      </c>
      <c r="I6400">
        <v>16</v>
      </c>
      <c r="J6400">
        <v>0</v>
      </c>
      <c r="K6400" t="s">
        <v>254</v>
      </c>
      <c r="L6400" t="s">
        <v>222</v>
      </c>
    </row>
    <row r="6401" spans="1:12" x14ac:dyDescent="0.25">
      <c r="A6401">
        <v>43</v>
      </c>
      <c r="B6401" s="93">
        <v>43580</v>
      </c>
      <c r="C6401">
        <v>4</v>
      </c>
      <c r="D6401" t="s">
        <v>97</v>
      </c>
      <c r="E6401">
        <v>2019</v>
      </c>
      <c r="F6401" t="s">
        <v>21</v>
      </c>
      <c r="G6401" t="s">
        <v>615</v>
      </c>
      <c r="H6401" t="s">
        <v>616</v>
      </c>
      <c r="I6401">
        <v>330.37</v>
      </c>
      <c r="J6401">
        <v>0</v>
      </c>
      <c r="K6401" t="s">
        <v>254</v>
      </c>
      <c r="L6401" t="s">
        <v>34</v>
      </c>
    </row>
    <row r="6402" spans="1:12" x14ac:dyDescent="0.25">
      <c r="A6402">
        <v>43</v>
      </c>
      <c r="B6402" s="93">
        <v>43584</v>
      </c>
      <c r="C6402">
        <v>4</v>
      </c>
      <c r="D6402" t="s">
        <v>97</v>
      </c>
      <c r="E6402">
        <v>2019</v>
      </c>
      <c r="F6402" t="s">
        <v>23</v>
      </c>
      <c r="G6402" t="s">
        <v>63</v>
      </c>
      <c r="H6402" t="s">
        <v>618</v>
      </c>
      <c r="I6402">
        <v>72.760000000000005</v>
      </c>
      <c r="J6402">
        <v>0</v>
      </c>
      <c r="K6402" t="s">
        <v>254</v>
      </c>
      <c r="L6402" t="s">
        <v>64</v>
      </c>
    </row>
    <row r="6403" spans="1:12" x14ac:dyDescent="0.25">
      <c r="A6403">
        <v>44</v>
      </c>
      <c r="B6403" s="93">
        <v>43560</v>
      </c>
      <c r="C6403">
        <v>4</v>
      </c>
      <c r="D6403" t="s">
        <v>97</v>
      </c>
      <c r="E6403">
        <v>2019</v>
      </c>
      <c r="F6403" t="s">
        <v>23</v>
      </c>
      <c r="G6403" t="s">
        <v>63</v>
      </c>
      <c r="H6403" t="s">
        <v>593</v>
      </c>
      <c r="I6403">
        <v>66.959999999999994</v>
      </c>
      <c r="J6403">
        <v>0</v>
      </c>
      <c r="K6403" t="s">
        <v>255</v>
      </c>
      <c r="L6403" t="s">
        <v>64</v>
      </c>
    </row>
    <row r="6404" spans="1:12" x14ac:dyDescent="0.25">
      <c r="A6404">
        <v>44</v>
      </c>
      <c r="B6404" s="93">
        <v>43561</v>
      </c>
      <c r="C6404">
        <v>4</v>
      </c>
      <c r="D6404" t="s">
        <v>97</v>
      </c>
      <c r="E6404">
        <v>2019</v>
      </c>
      <c r="F6404" t="s">
        <v>21</v>
      </c>
      <c r="G6404" t="s">
        <v>36</v>
      </c>
      <c r="H6404" t="s">
        <v>594</v>
      </c>
      <c r="I6404">
        <v>8</v>
      </c>
      <c r="J6404">
        <v>0</v>
      </c>
      <c r="K6404" t="s">
        <v>255</v>
      </c>
      <c r="L6404" t="s">
        <v>222</v>
      </c>
    </row>
    <row r="6405" spans="1:12" x14ac:dyDescent="0.25">
      <c r="A6405">
        <v>44</v>
      </c>
      <c r="B6405" s="93">
        <v>43565</v>
      </c>
      <c r="C6405">
        <v>4</v>
      </c>
      <c r="D6405" t="s">
        <v>97</v>
      </c>
      <c r="E6405">
        <v>2019</v>
      </c>
      <c r="F6405" t="s">
        <v>21</v>
      </c>
      <c r="G6405" t="s">
        <v>36</v>
      </c>
      <c r="H6405" t="s">
        <v>600</v>
      </c>
      <c r="I6405">
        <v>16</v>
      </c>
      <c r="J6405">
        <v>0</v>
      </c>
      <c r="K6405" t="s">
        <v>255</v>
      </c>
      <c r="L6405" t="s">
        <v>222</v>
      </c>
    </row>
    <row r="6406" spans="1:12" x14ac:dyDescent="0.25">
      <c r="A6406">
        <v>44</v>
      </c>
      <c r="B6406" s="93">
        <v>43565</v>
      </c>
      <c r="C6406">
        <v>4</v>
      </c>
      <c r="D6406" t="s">
        <v>97</v>
      </c>
      <c r="E6406">
        <v>2019</v>
      </c>
      <c r="F6406" t="s">
        <v>22</v>
      </c>
      <c r="G6406" t="s">
        <v>598</v>
      </c>
      <c r="H6406" t="s">
        <v>599</v>
      </c>
      <c r="I6406">
        <v>21.74</v>
      </c>
      <c r="J6406">
        <v>0</v>
      </c>
      <c r="K6406" t="s">
        <v>255</v>
      </c>
      <c r="L6406" t="s">
        <v>34</v>
      </c>
    </row>
    <row r="6407" spans="1:12" x14ac:dyDescent="0.25">
      <c r="A6407">
        <v>44</v>
      </c>
      <c r="B6407" s="93">
        <v>43565</v>
      </c>
      <c r="C6407">
        <v>4</v>
      </c>
      <c r="D6407" t="s">
        <v>97</v>
      </c>
      <c r="E6407">
        <v>2019</v>
      </c>
      <c r="F6407" t="s">
        <v>21</v>
      </c>
      <c r="G6407" t="s">
        <v>598</v>
      </c>
      <c r="H6407" t="s">
        <v>599</v>
      </c>
      <c r="I6407">
        <v>214.42</v>
      </c>
      <c r="J6407">
        <v>0</v>
      </c>
      <c r="K6407" t="s">
        <v>255</v>
      </c>
      <c r="L6407" t="s">
        <v>34</v>
      </c>
    </row>
    <row r="6408" spans="1:12" x14ac:dyDescent="0.25">
      <c r="A6408">
        <v>44</v>
      </c>
      <c r="B6408" s="93">
        <v>43571</v>
      </c>
      <c r="C6408">
        <v>4</v>
      </c>
      <c r="D6408" t="s">
        <v>97</v>
      </c>
      <c r="E6408">
        <v>2019</v>
      </c>
      <c r="F6408" t="s">
        <v>21</v>
      </c>
      <c r="G6408" t="s">
        <v>36</v>
      </c>
      <c r="H6408" t="s">
        <v>605</v>
      </c>
      <c r="I6408">
        <v>16</v>
      </c>
      <c r="J6408">
        <v>0</v>
      </c>
      <c r="K6408" t="s">
        <v>255</v>
      </c>
      <c r="L6408" t="s">
        <v>222</v>
      </c>
    </row>
    <row r="6409" spans="1:12" x14ac:dyDescent="0.25">
      <c r="A6409">
        <v>44</v>
      </c>
      <c r="B6409" s="93">
        <v>43572</v>
      </c>
      <c r="C6409">
        <v>4</v>
      </c>
      <c r="D6409" t="s">
        <v>97</v>
      </c>
      <c r="E6409">
        <v>2019</v>
      </c>
      <c r="F6409" t="s">
        <v>23</v>
      </c>
      <c r="G6409" t="s">
        <v>58</v>
      </c>
      <c r="H6409" t="s">
        <v>608</v>
      </c>
      <c r="I6409">
        <v>61.6</v>
      </c>
      <c r="J6409">
        <v>0</v>
      </c>
      <c r="K6409" t="s">
        <v>255</v>
      </c>
      <c r="L6409" t="s">
        <v>222</v>
      </c>
    </row>
    <row r="6410" spans="1:12" x14ac:dyDescent="0.25">
      <c r="A6410">
        <v>44</v>
      </c>
      <c r="B6410" s="93">
        <v>43573</v>
      </c>
      <c r="C6410">
        <v>4</v>
      </c>
      <c r="D6410" t="s">
        <v>97</v>
      </c>
      <c r="E6410">
        <v>2019</v>
      </c>
      <c r="F6410" t="s">
        <v>21</v>
      </c>
      <c r="G6410" t="s">
        <v>36</v>
      </c>
      <c r="H6410" t="s">
        <v>609</v>
      </c>
      <c r="I6410">
        <v>16</v>
      </c>
      <c r="J6410">
        <v>0</v>
      </c>
      <c r="K6410" t="s">
        <v>255</v>
      </c>
      <c r="L6410" t="s">
        <v>222</v>
      </c>
    </row>
    <row r="6411" spans="1:12" x14ac:dyDescent="0.25">
      <c r="A6411">
        <v>44</v>
      </c>
      <c r="B6411" s="93">
        <v>43577</v>
      </c>
      <c r="C6411">
        <v>4</v>
      </c>
      <c r="D6411" t="s">
        <v>97</v>
      </c>
      <c r="E6411">
        <v>2019</v>
      </c>
      <c r="F6411" t="s">
        <v>21</v>
      </c>
      <c r="G6411" t="s">
        <v>36</v>
      </c>
      <c r="H6411" t="s">
        <v>610</v>
      </c>
      <c r="I6411">
        <v>8</v>
      </c>
      <c r="J6411">
        <v>0</v>
      </c>
      <c r="K6411" t="s">
        <v>255</v>
      </c>
      <c r="L6411" t="s">
        <v>222</v>
      </c>
    </row>
    <row r="6412" spans="1:12" x14ac:dyDescent="0.25">
      <c r="A6412">
        <v>44</v>
      </c>
      <c r="B6412" s="93">
        <v>43580</v>
      </c>
      <c r="C6412">
        <v>4</v>
      </c>
      <c r="D6412" t="s">
        <v>97</v>
      </c>
      <c r="E6412">
        <v>2019</v>
      </c>
      <c r="F6412" t="s">
        <v>21</v>
      </c>
      <c r="G6412" t="s">
        <v>36</v>
      </c>
      <c r="H6412" t="s">
        <v>614</v>
      </c>
      <c r="I6412">
        <v>16</v>
      </c>
      <c r="J6412">
        <v>0</v>
      </c>
      <c r="K6412" t="s">
        <v>255</v>
      </c>
      <c r="L6412" t="s">
        <v>222</v>
      </c>
    </row>
    <row r="6413" spans="1:12" x14ac:dyDescent="0.25">
      <c r="A6413">
        <v>44</v>
      </c>
      <c r="B6413" s="93">
        <v>43580</v>
      </c>
      <c r="C6413">
        <v>4</v>
      </c>
      <c r="D6413" t="s">
        <v>97</v>
      </c>
      <c r="E6413">
        <v>2019</v>
      </c>
      <c r="F6413" t="s">
        <v>21</v>
      </c>
      <c r="G6413" t="s">
        <v>615</v>
      </c>
      <c r="H6413" t="s">
        <v>616</v>
      </c>
      <c r="I6413">
        <v>149.43</v>
      </c>
      <c r="J6413">
        <v>0</v>
      </c>
      <c r="K6413" t="s">
        <v>255</v>
      </c>
      <c r="L6413" t="s">
        <v>34</v>
      </c>
    </row>
    <row r="6414" spans="1:12" x14ac:dyDescent="0.25">
      <c r="A6414">
        <v>45</v>
      </c>
      <c r="B6414" s="93">
        <v>43556</v>
      </c>
      <c r="C6414">
        <v>4</v>
      </c>
      <c r="D6414" t="s">
        <v>97</v>
      </c>
      <c r="E6414">
        <v>2019</v>
      </c>
      <c r="F6414" t="s">
        <v>23</v>
      </c>
      <c r="G6414" t="s">
        <v>64</v>
      </c>
      <c r="H6414" t="s">
        <v>589</v>
      </c>
      <c r="I6414">
        <v>18</v>
      </c>
      <c r="J6414">
        <v>0</v>
      </c>
      <c r="K6414" t="s">
        <v>731</v>
      </c>
      <c r="L6414" t="s">
        <v>64</v>
      </c>
    </row>
    <row r="6415" spans="1:12" x14ac:dyDescent="0.25">
      <c r="A6415">
        <v>45</v>
      </c>
      <c r="B6415" s="93">
        <v>43566</v>
      </c>
      <c r="C6415">
        <v>4</v>
      </c>
      <c r="D6415" t="s">
        <v>97</v>
      </c>
      <c r="E6415">
        <v>2019</v>
      </c>
      <c r="F6415" t="s">
        <v>23</v>
      </c>
      <c r="G6415" t="s">
        <v>63</v>
      </c>
      <c r="H6415" t="s">
        <v>601</v>
      </c>
      <c r="I6415">
        <v>29.98</v>
      </c>
      <c r="J6415">
        <v>0</v>
      </c>
      <c r="K6415" t="s">
        <v>731</v>
      </c>
      <c r="L6415" t="s">
        <v>64</v>
      </c>
    </row>
    <row r="6416" spans="1:12" x14ac:dyDescent="0.25">
      <c r="A6416">
        <v>45</v>
      </c>
      <c r="B6416" s="93">
        <v>43571</v>
      </c>
      <c r="C6416">
        <v>4</v>
      </c>
      <c r="D6416" t="s">
        <v>97</v>
      </c>
      <c r="E6416">
        <v>2019</v>
      </c>
      <c r="F6416" t="s">
        <v>23</v>
      </c>
      <c r="G6416" t="s">
        <v>64</v>
      </c>
      <c r="H6416" t="s">
        <v>605</v>
      </c>
      <c r="I6416">
        <v>24.25</v>
      </c>
      <c r="J6416">
        <v>0</v>
      </c>
      <c r="K6416" t="s">
        <v>731</v>
      </c>
      <c r="L6416" t="s">
        <v>64</v>
      </c>
    </row>
    <row r="6417" spans="1:12" x14ac:dyDescent="0.25">
      <c r="A6417">
        <v>45</v>
      </c>
      <c r="B6417" s="93">
        <v>43578</v>
      </c>
      <c r="C6417">
        <v>4</v>
      </c>
      <c r="D6417" t="s">
        <v>97</v>
      </c>
      <c r="E6417">
        <v>2019</v>
      </c>
      <c r="F6417" t="s">
        <v>23</v>
      </c>
      <c r="G6417" t="s">
        <v>37</v>
      </c>
      <c r="H6417" t="s">
        <v>612</v>
      </c>
      <c r="I6417">
        <v>2.4</v>
      </c>
      <c r="J6417">
        <v>0</v>
      </c>
      <c r="K6417" t="s">
        <v>731</v>
      </c>
      <c r="L6417" t="s">
        <v>35</v>
      </c>
    </row>
    <row r="6418" spans="1:12" x14ac:dyDescent="0.25">
      <c r="A6418">
        <v>46</v>
      </c>
      <c r="B6418" s="93">
        <v>43556</v>
      </c>
      <c r="C6418">
        <v>4</v>
      </c>
      <c r="D6418" t="s">
        <v>97</v>
      </c>
      <c r="E6418">
        <v>2019</v>
      </c>
      <c r="F6418" t="s">
        <v>21</v>
      </c>
      <c r="G6418" t="s">
        <v>36</v>
      </c>
      <c r="H6418" t="s">
        <v>589</v>
      </c>
      <c r="I6418">
        <v>8</v>
      </c>
      <c r="J6418">
        <v>0</v>
      </c>
      <c r="K6418" t="s">
        <v>256</v>
      </c>
      <c r="L6418" t="s">
        <v>222</v>
      </c>
    </row>
    <row r="6419" spans="1:12" x14ac:dyDescent="0.25">
      <c r="A6419">
        <v>46</v>
      </c>
      <c r="B6419" s="93">
        <v>43557</v>
      </c>
      <c r="C6419">
        <v>4</v>
      </c>
      <c r="D6419" t="s">
        <v>97</v>
      </c>
      <c r="E6419">
        <v>2019</v>
      </c>
      <c r="F6419" t="s">
        <v>21</v>
      </c>
      <c r="G6419" t="s">
        <v>36</v>
      </c>
      <c r="H6419" t="s">
        <v>590</v>
      </c>
      <c r="I6419">
        <v>16</v>
      </c>
      <c r="J6419">
        <v>0</v>
      </c>
      <c r="K6419" t="s">
        <v>256</v>
      </c>
      <c r="L6419" t="s">
        <v>222</v>
      </c>
    </row>
    <row r="6420" spans="1:12" x14ac:dyDescent="0.25">
      <c r="A6420">
        <v>46</v>
      </c>
      <c r="B6420" s="93">
        <v>43558</v>
      </c>
      <c r="C6420">
        <v>4</v>
      </c>
      <c r="D6420" t="s">
        <v>97</v>
      </c>
      <c r="E6420">
        <v>2019</v>
      </c>
      <c r="F6420" t="s">
        <v>21</v>
      </c>
      <c r="G6420" t="s">
        <v>36</v>
      </c>
      <c r="H6420" t="s">
        <v>591</v>
      </c>
      <c r="I6420">
        <v>8</v>
      </c>
      <c r="J6420">
        <v>0</v>
      </c>
      <c r="K6420" t="s">
        <v>256</v>
      </c>
      <c r="L6420" t="s">
        <v>222</v>
      </c>
    </row>
    <row r="6421" spans="1:12" x14ac:dyDescent="0.25">
      <c r="A6421">
        <v>46</v>
      </c>
      <c r="B6421" s="93">
        <v>43558</v>
      </c>
      <c r="C6421">
        <v>4</v>
      </c>
      <c r="D6421" t="s">
        <v>97</v>
      </c>
      <c r="E6421">
        <v>2019</v>
      </c>
      <c r="F6421" t="s">
        <v>23</v>
      </c>
      <c r="G6421" t="s">
        <v>63</v>
      </c>
      <c r="H6421" t="s">
        <v>591</v>
      </c>
      <c r="I6421">
        <v>95</v>
      </c>
      <c r="J6421">
        <v>0</v>
      </c>
      <c r="K6421" t="s">
        <v>256</v>
      </c>
      <c r="L6421" t="s">
        <v>64</v>
      </c>
    </row>
    <row r="6422" spans="1:12" x14ac:dyDescent="0.25">
      <c r="A6422">
        <v>46</v>
      </c>
      <c r="B6422" s="93">
        <v>43565</v>
      </c>
      <c r="C6422">
        <v>4</v>
      </c>
      <c r="D6422" t="s">
        <v>97</v>
      </c>
      <c r="E6422">
        <v>2019</v>
      </c>
      <c r="F6422" t="s">
        <v>22</v>
      </c>
      <c r="G6422" t="s">
        <v>598</v>
      </c>
      <c r="H6422" t="s">
        <v>599</v>
      </c>
      <c r="I6422">
        <v>69.680000000000007</v>
      </c>
      <c r="J6422">
        <v>0</v>
      </c>
      <c r="K6422" t="s">
        <v>256</v>
      </c>
      <c r="L6422" t="s">
        <v>34</v>
      </c>
    </row>
    <row r="6423" spans="1:12" x14ac:dyDescent="0.25">
      <c r="A6423">
        <v>46</v>
      </c>
      <c r="B6423" s="93">
        <v>43565</v>
      </c>
      <c r="C6423">
        <v>4</v>
      </c>
      <c r="D6423" t="s">
        <v>97</v>
      </c>
      <c r="E6423">
        <v>2019</v>
      </c>
      <c r="F6423" t="s">
        <v>21</v>
      </c>
      <c r="G6423" t="s">
        <v>598</v>
      </c>
      <c r="H6423" t="s">
        <v>599</v>
      </c>
      <c r="I6423">
        <v>322.91000000000003</v>
      </c>
      <c r="J6423">
        <v>0</v>
      </c>
      <c r="K6423" t="s">
        <v>256</v>
      </c>
      <c r="L6423" t="s">
        <v>34</v>
      </c>
    </row>
    <row r="6424" spans="1:12" x14ac:dyDescent="0.25">
      <c r="A6424">
        <v>46</v>
      </c>
      <c r="B6424" s="93">
        <v>43570</v>
      </c>
      <c r="C6424">
        <v>4</v>
      </c>
      <c r="D6424" t="s">
        <v>97</v>
      </c>
      <c r="E6424">
        <v>2019</v>
      </c>
      <c r="F6424" t="s">
        <v>21</v>
      </c>
      <c r="G6424" t="s">
        <v>36</v>
      </c>
      <c r="H6424" t="s">
        <v>604</v>
      </c>
      <c r="I6424">
        <v>24</v>
      </c>
      <c r="J6424">
        <v>0</v>
      </c>
      <c r="K6424" t="s">
        <v>256</v>
      </c>
      <c r="L6424" t="s">
        <v>222</v>
      </c>
    </row>
    <row r="6425" spans="1:12" x14ac:dyDescent="0.25">
      <c r="A6425">
        <v>46</v>
      </c>
      <c r="B6425" s="93">
        <v>43571</v>
      </c>
      <c r="C6425">
        <v>4</v>
      </c>
      <c r="D6425" t="s">
        <v>97</v>
      </c>
      <c r="E6425">
        <v>2019</v>
      </c>
      <c r="F6425" t="s">
        <v>22</v>
      </c>
      <c r="G6425" t="s">
        <v>36</v>
      </c>
      <c r="H6425" t="s">
        <v>605</v>
      </c>
      <c r="I6425">
        <v>8</v>
      </c>
      <c r="J6425">
        <v>0</v>
      </c>
      <c r="K6425" t="s">
        <v>256</v>
      </c>
      <c r="L6425" t="s">
        <v>222</v>
      </c>
    </row>
    <row r="6426" spans="1:12" x14ac:dyDescent="0.25">
      <c r="A6426">
        <v>46</v>
      </c>
      <c r="B6426" s="93">
        <v>43571</v>
      </c>
      <c r="C6426">
        <v>4</v>
      </c>
      <c r="D6426" t="s">
        <v>97</v>
      </c>
      <c r="E6426">
        <v>2019</v>
      </c>
      <c r="F6426" t="s">
        <v>21</v>
      </c>
      <c r="G6426" t="s">
        <v>36</v>
      </c>
      <c r="H6426" t="s">
        <v>605</v>
      </c>
      <c r="I6426">
        <v>32</v>
      </c>
      <c r="J6426">
        <v>0</v>
      </c>
      <c r="K6426" t="s">
        <v>256</v>
      </c>
      <c r="L6426" t="s">
        <v>222</v>
      </c>
    </row>
    <row r="6427" spans="1:12" x14ac:dyDescent="0.25">
      <c r="A6427">
        <v>46</v>
      </c>
      <c r="B6427" s="93">
        <v>43572</v>
      </c>
      <c r="C6427">
        <v>4</v>
      </c>
      <c r="D6427" t="s">
        <v>97</v>
      </c>
      <c r="E6427">
        <v>2019</v>
      </c>
      <c r="F6427" t="s">
        <v>21</v>
      </c>
      <c r="G6427" t="s">
        <v>36</v>
      </c>
      <c r="H6427" t="s">
        <v>608</v>
      </c>
      <c r="I6427">
        <v>16</v>
      </c>
      <c r="J6427">
        <v>0</v>
      </c>
      <c r="K6427" t="s">
        <v>256</v>
      </c>
      <c r="L6427" t="s">
        <v>222</v>
      </c>
    </row>
    <row r="6428" spans="1:12" x14ac:dyDescent="0.25">
      <c r="A6428">
        <v>46</v>
      </c>
      <c r="B6428" s="93">
        <v>43577</v>
      </c>
      <c r="C6428">
        <v>4</v>
      </c>
      <c r="D6428" t="s">
        <v>97</v>
      </c>
      <c r="E6428">
        <v>2019</v>
      </c>
      <c r="F6428" t="s">
        <v>21</v>
      </c>
      <c r="G6428" t="s">
        <v>36</v>
      </c>
      <c r="H6428" t="s">
        <v>610</v>
      </c>
      <c r="I6428">
        <v>8</v>
      </c>
      <c r="J6428">
        <v>0</v>
      </c>
      <c r="K6428" t="s">
        <v>256</v>
      </c>
      <c r="L6428" t="s">
        <v>222</v>
      </c>
    </row>
    <row r="6429" spans="1:12" x14ac:dyDescent="0.25">
      <c r="A6429">
        <v>46</v>
      </c>
      <c r="B6429" s="93">
        <v>43579</v>
      </c>
      <c r="C6429">
        <v>4</v>
      </c>
      <c r="D6429" t="s">
        <v>97</v>
      </c>
      <c r="E6429">
        <v>2019</v>
      </c>
      <c r="F6429" t="s">
        <v>23</v>
      </c>
      <c r="G6429" t="s">
        <v>65</v>
      </c>
      <c r="H6429" t="s">
        <v>613</v>
      </c>
      <c r="I6429">
        <v>12</v>
      </c>
      <c r="J6429">
        <v>0</v>
      </c>
      <c r="K6429" t="s">
        <v>256</v>
      </c>
      <c r="L6429" t="s">
        <v>35</v>
      </c>
    </row>
    <row r="6430" spans="1:12" x14ac:dyDescent="0.25">
      <c r="A6430">
        <v>46</v>
      </c>
      <c r="B6430" s="93">
        <v>43580</v>
      </c>
      <c r="C6430">
        <v>4</v>
      </c>
      <c r="D6430" t="s">
        <v>97</v>
      </c>
      <c r="E6430">
        <v>2019</v>
      </c>
      <c r="F6430" t="s">
        <v>21</v>
      </c>
      <c r="G6430" t="s">
        <v>36</v>
      </c>
      <c r="H6430" t="s">
        <v>614</v>
      </c>
      <c r="I6430">
        <v>8</v>
      </c>
      <c r="J6430">
        <v>0</v>
      </c>
      <c r="K6430" t="s">
        <v>256</v>
      </c>
      <c r="L6430" t="s">
        <v>222</v>
      </c>
    </row>
    <row r="6431" spans="1:12" x14ac:dyDescent="0.25">
      <c r="A6431">
        <v>46</v>
      </c>
      <c r="B6431" s="93">
        <v>43580</v>
      </c>
      <c r="C6431">
        <v>4</v>
      </c>
      <c r="D6431" t="s">
        <v>97</v>
      </c>
      <c r="E6431">
        <v>2019</v>
      </c>
      <c r="F6431" t="s">
        <v>22</v>
      </c>
      <c r="G6431" t="s">
        <v>36</v>
      </c>
      <c r="H6431" t="s">
        <v>614</v>
      </c>
      <c r="I6431">
        <v>8</v>
      </c>
      <c r="J6431">
        <v>0</v>
      </c>
      <c r="K6431" t="s">
        <v>256</v>
      </c>
      <c r="L6431" t="s">
        <v>222</v>
      </c>
    </row>
    <row r="6432" spans="1:12" x14ac:dyDescent="0.25">
      <c r="A6432">
        <v>46</v>
      </c>
      <c r="B6432" s="93">
        <v>43580</v>
      </c>
      <c r="C6432">
        <v>4</v>
      </c>
      <c r="D6432" t="s">
        <v>97</v>
      </c>
      <c r="E6432">
        <v>2019</v>
      </c>
      <c r="F6432" t="s">
        <v>21</v>
      </c>
      <c r="G6432" t="s">
        <v>615</v>
      </c>
      <c r="H6432" t="s">
        <v>616</v>
      </c>
      <c r="I6432">
        <v>321.02999999999997</v>
      </c>
      <c r="J6432">
        <v>0</v>
      </c>
      <c r="K6432" t="s">
        <v>256</v>
      </c>
      <c r="L6432" t="s">
        <v>34</v>
      </c>
    </row>
    <row r="6433" spans="1:12" x14ac:dyDescent="0.25">
      <c r="A6433">
        <v>46</v>
      </c>
      <c r="B6433" s="93">
        <v>43581</v>
      </c>
      <c r="C6433">
        <v>4</v>
      </c>
      <c r="D6433" t="s">
        <v>97</v>
      </c>
      <c r="E6433">
        <v>2019</v>
      </c>
      <c r="F6433" t="s">
        <v>22</v>
      </c>
      <c r="G6433" t="s">
        <v>36</v>
      </c>
      <c r="H6433" t="s">
        <v>617</v>
      </c>
      <c r="I6433">
        <v>8</v>
      </c>
      <c r="J6433">
        <v>0</v>
      </c>
      <c r="K6433" t="s">
        <v>256</v>
      </c>
      <c r="L6433" t="s">
        <v>222</v>
      </c>
    </row>
    <row r="6434" spans="1:12" x14ac:dyDescent="0.25">
      <c r="A6434">
        <v>46</v>
      </c>
      <c r="B6434" s="93">
        <v>43584</v>
      </c>
      <c r="C6434">
        <v>4</v>
      </c>
      <c r="D6434" t="s">
        <v>97</v>
      </c>
      <c r="E6434">
        <v>2019</v>
      </c>
      <c r="F6434" t="s">
        <v>22</v>
      </c>
      <c r="G6434" t="s">
        <v>36</v>
      </c>
      <c r="H6434" t="s">
        <v>618</v>
      </c>
      <c r="I6434">
        <v>8</v>
      </c>
      <c r="J6434">
        <v>0</v>
      </c>
      <c r="K6434" t="s">
        <v>256</v>
      </c>
      <c r="L6434" t="s">
        <v>222</v>
      </c>
    </row>
    <row r="6435" spans="1:12" x14ac:dyDescent="0.25">
      <c r="A6435">
        <v>46</v>
      </c>
      <c r="B6435" s="93">
        <v>43584</v>
      </c>
      <c r="C6435">
        <v>4</v>
      </c>
      <c r="D6435" t="s">
        <v>97</v>
      </c>
      <c r="E6435">
        <v>2019</v>
      </c>
      <c r="F6435" t="s">
        <v>23</v>
      </c>
      <c r="G6435" t="s">
        <v>65</v>
      </c>
      <c r="H6435" t="s">
        <v>618</v>
      </c>
      <c r="I6435">
        <v>12</v>
      </c>
      <c r="J6435">
        <v>0</v>
      </c>
      <c r="K6435" t="s">
        <v>256</v>
      </c>
      <c r="L6435" t="s">
        <v>35</v>
      </c>
    </row>
    <row r="6436" spans="1:12" x14ac:dyDescent="0.25">
      <c r="A6436">
        <v>46</v>
      </c>
      <c r="B6436" s="93">
        <v>43584</v>
      </c>
      <c r="C6436">
        <v>4</v>
      </c>
      <c r="D6436" t="s">
        <v>97</v>
      </c>
      <c r="E6436">
        <v>2019</v>
      </c>
      <c r="F6436" t="s">
        <v>21</v>
      </c>
      <c r="G6436" t="s">
        <v>36</v>
      </c>
      <c r="H6436" t="s">
        <v>618</v>
      </c>
      <c r="I6436">
        <v>24</v>
      </c>
      <c r="J6436">
        <v>0</v>
      </c>
      <c r="K6436" t="s">
        <v>256</v>
      </c>
      <c r="L6436" t="s">
        <v>222</v>
      </c>
    </row>
    <row r="6437" spans="1:12" x14ac:dyDescent="0.25">
      <c r="A6437">
        <v>47</v>
      </c>
      <c r="B6437" s="93">
        <v>43560</v>
      </c>
      <c r="C6437">
        <v>4</v>
      </c>
      <c r="D6437" t="s">
        <v>97</v>
      </c>
      <c r="E6437">
        <v>2019</v>
      </c>
      <c r="F6437" t="s">
        <v>23</v>
      </c>
      <c r="G6437" t="s">
        <v>63</v>
      </c>
      <c r="H6437" t="s">
        <v>593</v>
      </c>
      <c r="I6437">
        <v>26.08</v>
      </c>
      <c r="J6437">
        <v>0</v>
      </c>
      <c r="K6437" t="s">
        <v>725</v>
      </c>
      <c r="L6437" t="s">
        <v>64</v>
      </c>
    </row>
    <row r="6438" spans="1:12" x14ac:dyDescent="0.25">
      <c r="A6438">
        <v>47</v>
      </c>
      <c r="B6438" s="93">
        <v>43561</v>
      </c>
      <c r="C6438">
        <v>4</v>
      </c>
      <c r="D6438" t="s">
        <v>97</v>
      </c>
      <c r="E6438">
        <v>2019</v>
      </c>
      <c r="F6438" t="s">
        <v>23</v>
      </c>
      <c r="G6438" t="s">
        <v>37</v>
      </c>
      <c r="H6438" t="s">
        <v>408</v>
      </c>
      <c r="I6438">
        <v>22.5</v>
      </c>
      <c r="J6438">
        <v>0</v>
      </c>
      <c r="K6438" t="s">
        <v>725</v>
      </c>
      <c r="L6438" t="s">
        <v>35</v>
      </c>
    </row>
    <row r="6439" spans="1:12" x14ac:dyDescent="0.25">
      <c r="A6439">
        <v>48</v>
      </c>
      <c r="B6439" s="93">
        <v>43565</v>
      </c>
      <c r="C6439">
        <v>4</v>
      </c>
      <c r="D6439" t="s">
        <v>97</v>
      </c>
      <c r="E6439">
        <v>2019</v>
      </c>
      <c r="F6439" t="s">
        <v>23</v>
      </c>
      <c r="G6439" t="s">
        <v>37</v>
      </c>
      <c r="H6439" t="s">
        <v>158</v>
      </c>
      <c r="I6439">
        <v>44</v>
      </c>
      <c r="J6439">
        <v>0</v>
      </c>
      <c r="K6439" t="s">
        <v>257</v>
      </c>
      <c r="L6439" t="s">
        <v>35</v>
      </c>
    </row>
    <row r="6440" spans="1:12" x14ac:dyDescent="0.25">
      <c r="A6440">
        <v>49</v>
      </c>
      <c r="B6440" s="93">
        <v>43558</v>
      </c>
      <c r="C6440">
        <v>4</v>
      </c>
      <c r="D6440" t="s">
        <v>97</v>
      </c>
      <c r="E6440">
        <v>2019</v>
      </c>
      <c r="F6440" t="s">
        <v>21</v>
      </c>
      <c r="G6440" t="s">
        <v>36</v>
      </c>
      <c r="H6440" t="s">
        <v>591</v>
      </c>
      <c r="I6440">
        <v>24</v>
      </c>
      <c r="J6440">
        <v>0</v>
      </c>
      <c r="K6440" t="s">
        <v>258</v>
      </c>
      <c r="L6440" t="s">
        <v>222</v>
      </c>
    </row>
    <row r="6441" spans="1:12" x14ac:dyDescent="0.25">
      <c r="A6441">
        <v>49</v>
      </c>
      <c r="B6441" s="93">
        <v>43564</v>
      </c>
      <c r="C6441">
        <v>4</v>
      </c>
      <c r="D6441" t="s">
        <v>97</v>
      </c>
      <c r="E6441">
        <v>2019</v>
      </c>
      <c r="F6441" t="s">
        <v>21</v>
      </c>
      <c r="G6441" t="s">
        <v>36</v>
      </c>
      <c r="H6441" t="s">
        <v>596</v>
      </c>
      <c r="I6441">
        <v>8</v>
      </c>
      <c r="J6441">
        <v>0</v>
      </c>
      <c r="K6441" t="s">
        <v>258</v>
      </c>
      <c r="L6441" t="s">
        <v>222</v>
      </c>
    </row>
    <row r="6442" spans="1:12" x14ac:dyDescent="0.25">
      <c r="A6442">
        <v>49</v>
      </c>
      <c r="B6442" s="93">
        <v>43565</v>
      </c>
      <c r="C6442">
        <v>4</v>
      </c>
      <c r="D6442" t="s">
        <v>97</v>
      </c>
      <c r="E6442">
        <v>2019</v>
      </c>
      <c r="F6442" t="s">
        <v>21</v>
      </c>
      <c r="G6442" t="s">
        <v>598</v>
      </c>
      <c r="H6442" t="s">
        <v>599</v>
      </c>
      <c r="I6442">
        <v>226.17</v>
      </c>
      <c r="J6442">
        <v>0</v>
      </c>
      <c r="K6442" t="s">
        <v>258</v>
      </c>
      <c r="L6442" t="s">
        <v>34</v>
      </c>
    </row>
    <row r="6443" spans="1:12" x14ac:dyDescent="0.25">
      <c r="A6443">
        <v>49</v>
      </c>
      <c r="B6443" s="93">
        <v>43571</v>
      </c>
      <c r="C6443">
        <v>4</v>
      </c>
      <c r="D6443" t="s">
        <v>97</v>
      </c>
      <c r="E6443">
        <v>2019</v>
      </c>
      <c r="F6443" t="s">
        <v>21</v>
      </c>
      <c r="G6443" t="s">
        <v>36</v>
      </c>
      <c r="H6443" t="s">
        <v>605</v>
      </c>
      <c r="I6443">
        <v>8</v>
      </c>
      <c r="J6443">
        <v>0</v>
      </c>
      <c r="K6443" t="s">
        <v>258</v>
      </c>
      <c r="L6443" t="s">
        <v>222</v>
      </c>
    </row>
    <row r="6444" spans="1:12" x14ac:dyDescent="0.25">
      <c r="A6444">
        <v>49</v>
      </c>
      <c r="B6444" s="93">
        <v>43578</v>
      </c>
      <c r="C6444">
        <v>4</v>
      </c>
      <c r="D6444" t="s">
        <v>97</v>
      </c>
      <c r="E6444">
        <v>2019</v>
      </c>
      <c r="F6444" t="s">
        <v>21</v>
      </c>
      <c r="G6444" t="s">
        <v>36</v>
      </c>
      <c r="H6444" t="s">
        <v>611</v>
      </c>
      <c r="I6444">
        <v>16</v>
      </c>
      <c r="J6444">
        <v>0</v>
      </c>
      <c r="K6444" t="s">
        <v>258</v>
      </c>
      <c r="L6444" t="s">
        <v>222</v>
      </c>
    </row>
    <row r="6445" spans="1:12" x14ac:dyDescent="0.25">
      <c r="A6445">
        <v>49</v>
      </c>
      <c r="B6445" s="93">
        <v>43580</v>
      </c>
      <c r="C6445">
        <v>4</v>
      </c>
      <c r="D6445" t="s">
        <v>97</v>
      </c>
      <c r="E6445">
        <v>2019</v>
      </c>
      <c r="F6445" t="s">
        <v>21</v>
      </c>
      <c r="G6445" t="s">
        <v>615</v>
      </c>
      <c r="H6445" t="s">
        <v>616</v>
      </c>
      <c r="I6445">
        <v>168.11</v>
      </c>
      <c r="J6445">
        <v>0</v>
      </c>
      <c r="K6445" t="s">
        <v>258</v>
      </c>
      <c r="L6445" t="s">
        <v>34</v>
      </c>
    </row>
    <row r="6446" spans="1:12" x14ac:dyDescent="0.25">
      <c r="A6446">
        <v>51</v>
      </c>
      <c r="B6446" s="93">
        <v>43556</v>
      </c>
      <c r="C6446">
        <v>4</v>
      </c>
      <c r="D6446" t="s">
        <v>97</v>
      </c>
      <c r="E6446">
        <v>2019</v>
      </c>
      <c r="F6446" t="s">
        <v>22</v>
      </c>
      <c r="G6446" t="s">
        <v>36</v>
      </c>
      <c r="H6446" t="s">
        <v>589</v>
      </c>
      <c r="I6446">
        <v>8</v>
      </c>
      <c r="J6446">
        <v>0</v>
      </c>
      <c r="K6446" t="s">
        <v>259</v>
      </c>
      <c r="L6446" t="s">
        <v>222</v>
      </c>
    </row>
    <row r="6447" spans="1:12" x14ac:dyDescent="0.25">
      <c r="A6447">
        <v>51</v>
      </c>
      <c r="B6447" s="93">
        <v>43557</v>
      </c>
      <c r="C6447">
        <v>4</v>
      </c>
      <c r="D6447" t="s">
        <v>97</v>
      </c>
      <c r="E6447">
        <v>2019</v>
      </c>
      <c r="F6447" t="s">
        <v>23</v>
      </c>
      <c r="G6447" t="s">
        <v>64</v>
      </c>
      <c r="H6447" t="s">
        <v>590</v>
      </c>
      <c r="I6447">
        <v>47</v>
      </c>
      <c r="J6447">
        <v>0</v>
      </c>
      <c r="K6447" t="s">
        <v>259</v>
      </c>
      <c r="L6447" t="s">
        <v>64</v>
      </c>
    </row>
    <row r="6448" spans="1:12" x14ac:dyDescent="0.25">
      <c r="A6448">
        <v>51</v>
      </c>
      <c r="B6448" s="93">
        <v>43558</v>
      </c>
      <c r="C6448">
        <v>4</v>
      </c>
      <c r="D6448" t="s">
        <v>97</v>
      </c>
      <c r="E6448">
        <v>2019</v>
      </c>
      <c r="F6448" t="s">
        <v>23</v>
      </c>
      <c r="G6448" t="s">
        <v>63</v>
      </c>
      <c r="H6448" t="s">
        <v>591</v>
      </c>
      <c r="I6448">
        <v>200.79</v>
      </c>
      <c r="J6448">
        <v>0</v>
      </c>
      <c r="K6448" t="s">
        <v>259</v>
      </c>
      <c r="L6448" t="s">
        <v>64</v>
      </c>
    </row>
    <row r="6449" spans="1:12" x14ac:dyDescent="0.25">
      <c r="A6449">
        <v>51</v>
      </c>
      <c r="B6449" s="93">
        <v>43559</v>
      </c>
      <c r="C6449">
        <v>4</v>
      </c>
      <c r="D6449" t="s">
        <v>97</v>
      </c>
      <c r="E6449">
        <v>2019</v>
      </c>
      <c r="F6449" t="s">
        <v>22</v>
      </c>
      <c r="G6449" t="s">
        <v>36</v>
      </c>
      <c r="H6449" t="s">
        <v>592</v>
      </c>
      <c r="I6449">
        <v>16</v>
      </c>
      <c r="J6449">
        <v>0</v>
      </c>
      <c r="K6449" t="s">
        <v>259</v>
      </c>
      <c r="L6449" t="s">
        <v>222</v>
      </c>
    </row>
    <row r="6450" spans="1:12" x14ac:dyDescent="0.25">
      <c r="A6450">
        <v>51</v>
      </c>
      <c r="B6450" s="93">
        <v>43560</v>
      </c>
      <c r="C6450">
        <v>4</v>
      </c>
      <c r="D6450" t="s">
        <v>97</v>
      </c>
      <c r="E6450">
        <v>2019</v>
      </c>
      <c r="F6450" t="s">
        <v>22</v>
      </c>
      <c r="G6450" t="s">
        <v>36</v>
      </c>
      <c r="H6450" t="s">
        <v>593</v>
      </c>
      <c r="I6450">
        <v>8</v>
      </c>
      <c r="J6450">
        <v>0</v>
      </c>
      <c r="K6450" t="s">
        <v>259</v>
      </c>
      <c r="L6450" t="s">
        <v>222</v>
      </c>
    </row>
    <row r="6451" spans="1:12" x14ac:dyDescent="0.25">
      <c r="A6451">
        <v>51</v>
      </c>
      <c r="B6451" s="93">
        <v>43560</v>
      </c>
      <c r="C6451">
        <v>4</v>
      </c>
      <c r="D6451" t="s">
        <v>97</v>
      </c>
      <c r="E6451">
        <v>2019</v>
      </c>
      <c r="F6451" t="s">
        <v>21</v>
      </c>
      <c r="G6451" t="s">
        <v>36</v>
      </c>
      <c r="H6451" t="s">
        <v>593</v>
      </c>
      <c r="I6451">
        <v>16</v>
      </c>
      <c r="J6451">
        <v>0</v>
      </c>
      <c r="K6451" t="s">
        <v>259</v>
      </c>
      <c r="L6451" t="s">
        <v>222</v>
      </c>
    </row>
    <row r="6452" spans="1:12" x14ac:dyDescent="0.25">
      <c r="A6452">
        <v>51</v>
      </c>
      <c r="B6452" s="93">
        <v>43561</v>
      </c>
      <c r="C6452">
        <v>4</v>
      </c>
      <c r="D6452" t="s">
        <v>97</v>
      </c>
      <c r="E6452">
        <v>2019</v>
      </c>
      <c r="F6452" t="s">
        <v>22</v>
      </c>
      <c r="G6452" t="s">
        <v>36</v>
      </c>
      <c r="H6452" t="s">
        <v>594</v>
      </c>
      <c r="I6452">
        <v>8</v>
      </c>
      <c r="J6452">
        <v>0</v>
      </c>
      <c r="K6452" t="s">
        <v>259</v>
      </c>
      <c r="L6452" t="s">
        <v>222</v>
      </c>
    </row>
    <row r="6453" spans="1:12" x14ac:dyDescent="0.25">
      <c r="A6453">
        <v>51</v>
      </c>
      <c r="B6453" s="93">
        <v>43565</v>
      </c>
      <c r="C6453">
        <v>4</v>
      </c>
      <c r="D6453" t="s">
        <v>97</v>
      </c>
      <c r="E6453">
        <v>2019</v>
      </c>
      <c r="F6453" t="s">
        <v>22</v>
      </c>
      <c r="G6453" t="s">
        <v>598</v>
      </c>
      <c r="H6453" t="s">
        <v>599</v>
      </c>
      <c r="I6453">
        <v>77.55</v>
      </c>
      <c r="J6453">
        <v>0</v>
      </c>
      <c r="K6453" t="s">
        <v>259</v>
      </c>
      <c r="L6453" t="s">
        <v>34</v>
      </c>
    </row>
    <row r="6454" spans="1:12" x14ac:dyDescent="0.25">
      <c r="A6454">
        <v>51</v>
      </c>
      <c r="B6454" s="93">
        <v>43565</v>
      </c>
      <c r="C6454">
        <v>4</v>
      </c>
      <c r="D6454" t="s">
        <v>97</v>
      </c>
      <c r="E6454">
        <v>2019</v>
      </c>
      <c r="F6454" t="s">
        <v>21</v>
      </c>
      <c r="G6454" t="s">
        <v>598</v>
      </c>
      <c r="H6454" t="s">
        <v>599</v>
      </c>
      <c r="I6454">
        <v>163.58000000000001</v>
      </c>
      <c r="J6454">
        <v>0</v>
      </c>
      <c r="K6454" t="s">
        <v>259</v>
      </c>
      <c r="L6454" t="s">
        <v>34</v>
      </c>
    </row>
    <row r="6455" spans="1:12" x14ac:dyDescent="0.25">
      <c r="A6455">
        <v>51</v>
      </c>
      <c r="B6455" s="93">
        <v>43572</v>
      </c>
      <c r="C6455">
        <v>4</v>
      </c>
      <c r="D6455" t="s">
        <v>97</v>
      </c>
      <c r="E6455">
        <v>2019</v>
      </c>
      <c r="F6455" t="s">
        <v>21</v>
      </c>
      <c r="G6455" t="s">
        <v>36</v>
      </c>
      <c r="H6455" t="s">
        <v>608</v>
      </c>
      <c r="I6455">
        <v>40</v>
      </c>
      <c r="J6455">
        <v>0</v>
      </c>
      <c r="K6455" t="s">
        <v>259</v>
      </c>
      <c r="L6455" t="s">
        <v>222</v>
      </c>
    </row>
    <row r="6456" spans="1:12" x14ac:dyDescent="0.25">
      <c r="A6456">
        <v>51</v>
      </c>
      <c r="B6456" s="93">
        <v>43577</v>
      </c>
      <c r="C6456">
        <v>4</v>
      </c>
      <c r="D6456" t="s">
        <v>97</v>
      </c>
      <c r="E6456">
        <v>2019</v>
      </c>
      <c r="F6456" t="s">
        <v>23</v>
      </c>
      <c r="G6456" t="s">
        <v>36</v>
      </c>
      <c r="H6456" t="s">
        <v>610</v>
      </c>
      <c r="I6456">
        <v>8</v>
      </c>
      <c r="J6456">
        <v>0</v>
      </c>
      <c r="K6456" t="s">
        <v>259</v>
      </c>
      <c r="L6456" t="s">
        <v>222</v>
      </c>
    </row>
    <row r="6457" spans="1:12" x14ac:dyDescent="0.25">
      <c r="A6457">
        <v>51</v>
      </c>
      <c r="B6457" s="93">
        <v>43580</v>
      </c>
      <c r="C6457">
        <v>4</v>
      </c>
      <c r="D6457" t="s">
        <v>97</v>
      </c>
      <c r="E6457">
        <v>2019</v>
      </c>
      <c r="F6457" t="s">
        <v>22</v>
      </c>
      <c r="G6457" t="s">
        <v>615</v>
      </c>
      <c r="H6457" t="s">
        <v>616</v>
      </c>
      <c r="I6457">
        <v>108.33</v>
      </c>
      <c r="J6457">
        <v>0</v>
      </c>
      <c r="K6457" t="s">
        <v>259</v>
      </c>
      <c r="L6457" t="s">
        <v>34</v>
      </c>
    </row>
    <row r="6458" spans="1:12" x14ac:dyDescent="0.25">
      <c r="A6458">
        <v>51</v>
      </c>
      <c r="B6458" s="93">
        <v>43580</v>
      </c>
      <c r="C6458">
        <v>4</v>
      </c>
      <c r="D6458" t="s">
        <v>97</v>
      </c>
      <c r="E6458">
        <v>2019</v>
      </c>
      <c r="F6458" t="s">
        <v>21</v>
      </c>
      <c r="G6458" t="s">
        <v>615</v>
      </c>
      <c r="H6458" t="s">
        <v>616</v>
      </c>
      <c r="I6458">
        <v>204.36</v>
      </c>
      <c r="J6458">
        <v>0</v>
      </c>
      <c r="K6458" t="s">
        <v>259</v>
      </c>
      <c r="L6458" t="s">
        <v>34</v>
      </c>
    </row>
    <row r="6459" spans="1:12" x14ac:dyDescent="0.25">
      <c r="A6459">
        <v>53</v>
      </c>
      <c r="B6459" s="93">
        <v>43558</v>
      </c>
      <c r="C6459">
        <v>4</v>
      </c>
      <c r="D6459" t="s">
        <v>97</v>
      </c>
      <c r="E6459">
        <v>2019</v>
      </c>
      <c r="F6459" t="s">
        <v>23</v>
      </c>
      <c r="G6459" t="s">
        <v>37</v>
      </c>
      <c r="H6459" t="s">
        <v>160</v>
      </c>
      <c r="I6459">
        <v>9</v>
      </c>
      <c r="J6459">
        <v>0</v>
      </c>
      <c r="K6459" t="s">
        <v>260</v>
      </c>
      <c r="L6459" t="s">
        <v>35</v>
      </c>
    </row>
    <row r="6460" spans="1:12" x14ac:dyDescent="0.25">
      <c r="A6460">
        <v>53</v>
      </c>
      <c r="B6460" s="93">
        <v>43567</v>
      </c>
      <c r="C6460">
        <v>4</v>
      </c>
      <c r="D6460" t="s">
        <v>97</v>
      </c>
      <c r="E6460">
        <v>2019</v>
      </c>
      <c r="F6460" t="s">
        <v>21</v>
      </c>
      <c r="G6460" t="s">
        <v>65</v>
      </c>
      <c r="H6460" t="s">
        <v>602</v>
      </c>
      <c r="I6460">
        <v>234</v>
      </c>
      <c r="J6460">
        <v>0</v>
      </c>
      <c r="K6460" t="s">
        <v>260</v>
      </c>
      <c r="L6460" t="s">
        <v>35</v>
      </c>
    </row>
    <row r="6461" spans="1:12" x14ac:dyDescent="0.25">
      <c r="A6461">
        <v>53</v>
      </c>
      <c r="B6461" s="93">
        <v>43580</v>
      </c>
      <c r="C6461">
        <v>4</v>
      </c>
      <c r="D6461" t="s">
        <v>97</v>
      </c>
      <c r="E6461">
        <v>2019</v>
      </c>
      <c r="F6461" t="s">
        <v>23</v>
      </c>
      <c r="G6461" t="s">
        <v>37</v>
      </c>
      <c r="H6461" t="s">
        <v>160</v>
      </c>
      <c r="I6461">
        <v>8</v>
      </c>
      <c r="J6461">
        <v>0</v>
      </c>
      <c r="K6461" t="s">
        <v>260</v>
      </c>
      <c r="L6461" t="s">
        <v>35</v>
      </c>
    </row>
    <row r="6462" spans="1:12" x14ac:dyDescent="0.25">
      <c r="A6462">
        <v>53</v>
      </c>
      <c r="B6462" s="93">
        <v>43584</v>
      </c>
      <c r="C6462">
        <v>4</v>
      </c>
      <c r="D6462" t="s">
        <v>97</v>
      </c>
      <c r="E6462">
        <v>2019</v>
      </c>
      <c r="F6462" t="s">
        <v>23</v>
      </c>
      <c r="G6462" t="s">
        <v>63</v>
      </c>
      <c r="H6462" t="s">
        <v>618</v>
      </c>
      <c r="I6462">
        <v>23.85</v>
      </c>
      <c r="J6462">
        <v>0</v>
      </c>
      <c r="K6462" t="s">
        <v>260</v>
      </c>
      <c r="L6462" t="s">
        <v>64</v>
      </c>
    </row>
    <row r="6463" spans="1:12" x14ac:dyDescent="0.25">
      <c r="A6463">
        <v>54</v>
      </c>
      <c r="B6463" s="93">
        <v>43558</v>
      </c>
      <c r="C6463">
        <v>4</v>
      </c>
      <c r="D6463" t="s">
        <v>97</v>
      </c>
      <c r="E6463">
        <v>2019</v>
      </c>
      <c r="F6463" t="s">
        <v>23</v>
      </c>
      <c r="G6463" t="s">
        <v>58</v>
      </c>
      <c r="H6463" t="s">
        <v>591</v>
      </c>
      <c r="I6463">
        <v>25.99</v>
      </c>
      <c r="J6463">
        <v>0</v>
      </c>
      <c r="K6463" t="s">
        <v>261</v>
      </c>
      <c r="L6463" t="s">
        <v>222</v>
      </c>
    </row>
    <row r="6464" spans="1:12" x14ac:dyDescent="0.25">
      <c r="A6464">
        <v>54</v>
      </c>
      <c r="B6464" s="93">
        <v>43584</v>
      </c>
      <c r="C6464">
        <v>4</v>
      </c>
      <c r="D6464" t="s">
        <v>97</v>
      </c>
      <c r="E6464">
        <v>2019</v>
      </c>
      <c r="F6464" t="s">
        <v>23</v>
      </c>
      <c r="G6464" t="s">
        <v>65</v>
      </c>
      <c r="H6464" t="s">
        <v>618</v>
      </c>
      <c r="I6464">
        <v>32</v>
      </c>
      <c r="J6464">
        <v>0</v>
      </c>
      <c r="K6464" t="s">
        <v>261</v>
      </c>
      <c r="L6464" t="s">
        <v>35</v>
      </c>
    </row>
    <row r="6465" spans="1:12" x14ac:dyDescent="0.25">
      <c r="A6465">
        <v>66</v>
      </c>
      <c r="B6465" s="93">
        <v>43578</v>
      </c>
      <c r="C6465">
        <v>4</v>
      </c>
      <c r="D6465" t="s">
        <v>97</v>
      </c>
      <c r="E6465">
        <v>2019</v>
      </c>
      <c r="F6465" t="s">
        <v>23</v>
      </c>
      <c r="G6465" t="s">
        <v>37</v>
      </c>
      <c r="H6465" t="s">
        <v>528</v>
      </c>
      <c r="I6465">
        <v>3.7</v>
      </c>
      <c r="J6465">
        <v>0</v>
      </c>
      <c r="K6465" t="s">
        <v>732</v>
      </c>
      <c r="L6465" t="s">
        <v>35</v>
      </c>
    </row>
    <row r="6466" spans="1:12" x14ac:dyDescent="0.25">
      <c r="A6466">
        <v>68</v>
      </c>
      <c r="B6466" s="93">
        <v>43564</v>
      </c>
      <c r="C6466">
        <v>4</v>
      </c>
      <c r="D6466" t="s">
        <v>97</v>
      </c>
      <c r="E6466">
        <v>2019</v>
      </c>
      <c r="F6466" t="s">
        <v>23</v>
      </c>
      <c r="G6466" t="s">
        <v>37</v>
      </c>
      <c r="H6466" t="s">
        <v>597</v>
      </c>
      <c r="I6466">
        <v>4.75</v>
      </c>
      <c r="J6466">
        <v>0</v>
      </c>
      <c r="K6466" t="s">
        <v>262</v>
      </c>
      <c r="L6466" t="s">
        <v>35</v>
      </c>
    </row>
    <row r="6467" spans="1:12" x14ac:dyDescent="0.25">
      <c r="A6467">
        <v>68</v>
      </c>
      <c r="B6467" s="93">
        <v>43582</v>
      </c>
      <c r="C6467">
        <v>4</v>
      </c>
      <c r="D6467" t="s">
        <v>97</v>
      </c>
      <c r="E6467">
        <v>2019</v>
      </c>
      <c r="F6467" t="s">
        <v>23</v>
      </c>
      <c r="G6467" t="s">
        <v>37</v>
      </c>
      <c r="H6467" t="s">
        <v>597</v>
      </c>
      <c r="I6467">
        <v>6.6</v>
      </c>
      <c r="J6467">
        <v>0</v>
      </c>
      <c r="K6467" t="s">
        <v>262</v>
      </c>
      <c r="L6467" t="s">
        <v>35</v>
      </c>
    </row>
    <row r="6468" spans="1:12" x14ac:dyDescent="0.25">
      <c r="A6468">
        <v>69</v>
      </c>
      <c r="B6468" s="93">
        <v>43556</v>
      </c>
      <c r="C6468">
        <v>4</v>
      </c>
      <c r="D6468" t="s">
        <v>97</v>
      </c>
      <c r="E6468">
        <v>2019</v>
      </c>
      <c r="F6468" t="s">
        <v>23</v>
      </c>
      <c r="G6468" t="s">
        <v>58</v>
      </c>
      <c r="H6468" t="s">
        <v>589</v>
      </c>
      <c r="I6468">
        <v>104</v>
      </c>
      <c r="J6468">
        <v>0</v>
      </c>
      <c r="K6468" t="s">
        <v>263</v>
      </c>
      <c r="L6468" t="s">
        <v>222</v>
      </c>
    </row>
    <row r="6469" spans="1:12" x14ac:dyDescent="0.25">
      <c r="A6469">
        <v>69</v>
      </c>
      <c r="B6469" s="93">
        <v>43565</v>
      </c>
      <c r="C6469">
        <v>4</v>
      </c>
      <c r="D6469" t="s">
        <v>97</v>
      </c>
      <c r="E6469">
        <v>2019</v>
      </c>
      <c r="F6469" t="s">
        <v>21</v>
      </c>
      <c r="G6469" t="s">
        <v>598</v>
      </c>
      <c r="H6469" t="s">
        <v>599</v>
      </c>
      <c r="I6469">
        <v>85.58</v>
      </c>
      <c r="J6469">
        <v>0</v>
      </c>
      <c r="K6469" t="s">
        <v>263</v>
      </c>
      <c r="L6469" t="s">
        <v>34</v>
      </c>
    </row>
    <row r="6470" spans="1:12" x14ac:dyDescent="0.25">
      <c r="A6470">
        <v>69</v>
      </c>
      <c r="B6470" s="93">
        <v>43571</v>
      </c>
      <c r="C6470">
        <v>4</v>
      </c>
      <c r="D6470" t="s">
        <v>97</v>
      </c>
      <c r="E6470">
        <v>2019</v>
      </c>
      <c r="F6470" t="s">
        <v>23</v>
      </c>
      <c r="G6470" t="s">
        <v>58</v>
      </c>
      <c r="H6470" t="s">
        <v>605</v>
      </c>
      <c r="I6470">
        <v>88</v>
      </c>
      <c r="J6470">
        <v>0</v>
      </c>
      <c r="K6470" t="s">
        <v>263</v>
      </c>
      <c r="L6470" t="s">
        <v>222</v>
      </c>
    </row>
    <row r="6471" spans="1:12" x14ac:dyDescent="0.25">
      <c r="A6471">
        <v>69</v>
      </c>
      <c r="B6471" s="93">
        <v>43580</v>
      </c>
      <c r="C6471">
        <v>4</v>
      </c>
      <c r="D6471" t="s">
        <v>97</v>
      </c>
      <c r="E6471">
        <v>2019</v>
      </c>
      <c r="F6471" t="s">
        <v>23</v>
      </c>
      <c r="G6471" t="s">
        <v>37</v>
      </c>
      <c r="H6471" t="s">
        <v>403</v>
      </c>
      <c r="I6471">
        <v>8.4</v>
      </c>
      <c r="J6471">
        <v>0</v>
      </c>
      <c r="K6471" t="s">
        <v>263</v>
      </c>
      <c r="L6471" t="s">
        <v>35</v>
      </c>
    </row>
    <row r="6472" spans="1:12" x14ac:dyDescent="0.25">
      <c r="A6472">
        <v>69</v>
      </c>
      <c r="B6472" s="93">
        <v>43580</v>
      </c>
      <c r="C6472">
        <v>4</v>
      </c>
      <c r="D6472" t="s">
        <v>97</v>
      </c>
      <c r="E6472">
        <v>2019</v>
      </c>
      <c r="F6472" t="s">
        <v>21</v>
      </c>
      <c r="G6472" t="s">
        <v>615</v>
      </c>
      <c r="H6472" t="s">
        <v>616</v>
      </c>
      <c r="I6472">
        <v>50.11</v>
      </c>
      <c r="J6472">
        <v>0</v>
      </c>
      <c r="K6472" t="s">
        <v>263</v>
      </c>
      <c r="L6472" t="s">
        <v>34</v>
      </c>
    </row>
    <row r="6473" spans="1:12" x14ac:dyDescent="0.25">
      <c r="A6473">
        <v>69</v>
      </c>
      <c r="B6473" s="93">
        <v>43581</v>
      </c>
      <c r="C6473">
        <v>4</v>
      </c>
      <c r="D6473" t="s">
        <v>97</v>
      </c>
      <c r="E6473">
        <v>2019</v>
      </c>
      <c r="F6473" t="s">
        <v>23</v>
      </c>
      <c r="G6473" t="s">
        <v>37</v>
      </c>
      <c r="H6473" t="s">
        <v>403</v>
      </c>
      <c r="I6473">
        <v>9.1999999999999993</v>
      </c>
      <c r="J6473">
        <v>0</v>
      </c>
      <c r="K6473" t="s">
        <v>263</v>
      </c>
      <c r="L6473" t="s">
        <v>35</v>
      </c>
    </row>
    <row r="6474" spans="1:12" x14ac:dyDescent="0.25">
      <c r="A6474">
        <v>70</v>
      </c>
      <c r="B6474" s="93">
        <v>43567</v>
      </c>
      <c r="C6474">
        <v>4</v>
      </c>
      <c r="D6474" t="s">
        <v>97</v>
      </c>
      <c r="E6474">
        <v>2019</v>
      </c>
      <c r="F6474" t="s">
        <v>23</v>
      </c>
      <c r="G6474" t="s">
        <v>63</v>
      </c>
      <c r="H6474" t="s">
        <v>602</v>
      </c>
      <c r="I6474">
        <v>25</v>
      </c>
      <c r="J6474">
        <v>0</v>
      </c>
      <c r="K6474" t="s">
        <v>264</v>
      </c>
      <c r="L6474" t="s">
        <v>64</v>
      </c>
    </row>
    <row r="6475" spans="1:12" x14ac:dyDescent="0.25">
      <c r="A6475">
        <v>70</v>
      </c>
      <c r="B6475" s="93">
        <v>43571</v>
      </c>
      <c r="C6475">
        <v>4</v>
      </c>
      <c r="D6475" t="s">
        <v>97</v>
      </c>
      <c r="E6475">
        <v>2019</v>
      </c>
      <c r="F6475" t="s">
        <v>23</v>
      </c>
      <c r="G6475" t="s">
        <v>37</v>
      </c>
      <c r="H6475" t="s">
        <v>141</v>
      </c>
      <c r="I6475">
        <v>2.9</v>
      </c>
      <c r="J6475">
        <v>0</v>
      </c>
      <c r="K6475" t="s">
        <v>264</v>
      </c>
      <c r="L6475" t="s">
        <v>35</v>
      </c>
    </row>
    <row r="6476" spans="1:12" x14ac:dyDescent="0.25">
      <c r="A6476">
        <v>70</v>
      </c>
      <c r="B6476" s="93">
        <v>43572</v>
      </c>
      <c r="C6476">
        <v>4</v>
      </c>
      <c r="D6476" t="s">
        <v>97</v>
      </c>
      <c r="E6476">
        <v>2019</v>
      </c>
      <c r="F6476" t="s">
        <v>23</v>
      </c>
      <c r="G6476" t="s">
        <v>63</v>
      </c>
      <c r="H6476" t="s">
        <v>608</v>
      </c>
      <c r="I6476">
        <v>31.72</v>
      </c>
      <c r="J6476">
        <v>0</v>
      </c>
      <c r="K6476" t="s">
        <v>264</v>
      </c>
      <c r="L6476" t="s">
        <v>64</v>
      </c>
    </row>
    <row r="6477" spans="1:12" x14ac:dyDescent="0.25">
      <c r="A6477">
        <v>71</v>
      </c>
      <c r="B6477" s="93">
        <v>43560</v>
      </c>
      <c r="C6477">
        <v>4</v>
      </c>
      <c r="D6477" t="s">
        <v>97</v>
      </c>
      <c r="E6477">
        <v>2019</v>
      </c>
      <c r="F6477" t="s">
        <v>23</v>
      </c>
      <c r="G6477" t="s">
        <v>63</v>
      </c>
      <c r="H6477" t="s">
        <v>593</v>
      </c>
      <c r="I6477">
        <v>21.95</v>
      </c>
      <c r="J6477">
        <v>0</v>
      </c>
      <c r="K6477" t="s">
        <v>265</v>
      </c>
      <c r="L6477" t="s">
        <v>64</v>
      </c>
    </row>
    <row r="6478" spans="1:12" x14ac:dyDescent="0.25">
      <c r="A6478">
        <v>71</v>
      </c>
      <c r="B6478" s="93">
        <v>43565</v>
      </c>
      <c r="C6478">
        <v>4</v>
      </c>
      <c r="D6478" t="s">
        <v>97</v>
      </c>
      <c r="E6478">
        <v>2019</v>
      </c>
      <c r="F6478" t="s">
        <v>22</v>
      </c>
      <c r="G6478" t="s">
        <v>598</v>
      </c>
      <c r="H6478" t="s">
        <v>599</v>
      </c>
      <c r="I6478">
        <v>21.76</v>
      </c>
      <c r="J6478">
        <v>0</v>
      </c>
      <c r="K6478" t="s">
        <v>265</v>
      </c>
      <c r="L6478" t="s">
        <v>34</v>
      </c>
    </row>
    <row r="6479" spans="1:12" x14ac:dyDescent="0.25">
      <c r="A6479">
        <v>71</v>
      </c>
      <c r="B6479" s="93">
        <v>43565</v>
      </c>
      <c r="C6479">
        <v>4</v>
      </c>
      <c r="D6479" t="s">
        <v>97</v>
      </c>
      <c r="E6479">
        <v>2019</v>
      </c>
      <c r="F6479" t="s">
        <v>21</v>
      </c>
      <c r="G6479" t="s">
        <v>598</v>
      </c>
      <c r="H6479" t="s">
        <v>599</v>
      </c>
      <c r="I6479">
        <v>37.64</v>
      </c>
      <c r="J6479">
        <v>0</v>
      </c>
      <c r="K6479" t="s">
        <v>265</v>
      </c>
      <c r="L6479" t="s">
        <v>34</v>
      </c>
    </row>
    <row r="6480" spans="1:12" x14ac:dyDescent="0.25">
      <c r="A6480">
        <v>71</v>
      </c>
      <c r="B6480" s="93">
        <v>43580</v>
      </c>
      <c r="C6480">
        <v>4</v>
      </c>
      <c r="D6480" t="s">
        <v>97</v>
      </c>
      <c r="E6480">
        <v>2019</v>
      </c>
      <c r="F6480" t="s">
        <v>22</v>
      </c>
      <c r="G6480" t="s">
        <v>615</v>
      </c>
      <c r="H6480" t="s">
        <v>616</v>
      </c>
      <c r="I6480">
        <v>9.89</v>
      </c>
      <c r="J6480">
        <v>0</v>
      </c>
      <c r="K6480" t="s">
        <v>265</v>
      </c>
      <c r="L6480" t="s">
        <v>34</v>
      </c>
    </row>
    <row r="6481" spans="1:12" x14ac:dyDescent="0.25">
      <c r="A6481">
        <v>72</v>
      </c>
      <c r="B6481" s="93">
        <v>43565</v>
      </c>
      <c r="C6481">
        <v>4</v>
      </c>
      <c r="D6481" t="s">
        <v>97</v>
      </c>
      <c r="E6481">
        <v>2019</v>
      </c>
      <c r="F6481" t="s">
        <v>21</v>
      </c>
      <c r="G6481" t="s">
        <v>598</v>
      </c>
      <c r="H6481" t="s">
        <v>599</v>
      </c>
      <c r="I6481">
        <v>93.66</v>
      </c>
      <c r="J6481">
        <v>0</v>
      </c>
      <c r="K6481" t="s">
        <v>267</v>
      </c>
      <c r="L6481" t="s">
        <v>34</v>
      </c>
    </row>
    <row r="6482" spans="1:12" x14ac:dyDescent="0.25">
      <c r="A6482">
        <v>72</v>
      </c>
      <c r="B6482" s="93">
        <v>43573</v>
      </c>
      <c r="C6482">
        <v>4</v>
      </c>
      <c r="D6482" t="s">
        <v>97</v>
      </c>
      <c r="E6482">
        <v>2019</v>
      </c>
      <c r="F6482" t="s">
        <v>23</v>
      </c>
      <c r="G6482" t="s">
        <v>63</v>
      </c>
      <c r="H6482" t="s">
        <v>609</v>
      </c>
      <c r="I6482">
        <v>27.81</v>
      </c>
      <c r="J6482">
        <v>0</v>
      </c>
      <c r="K6482" t="s">
        <v>267</v>
      </c>
      <c r="L6482" t="s">
        <v>64</v>
      </c>
    </row>
    <row r="6483" spans="1:12" x14ac:dyDescent="0.25">
      <c r="A6483">
        <v>72</v>
      </c>
      <c r="B6483" s="93">
        <v>43580</v>
      </c>
      <c r="C6483">
        <v>4</v>
      </c>
      <c r="D6483" t="s">
        <v>97</v>
      </c>
      <c r="E6483">
        <v>2019</v>
      </c>
      <c r="F6483" t="s">
        <v>21</v>
      </c>
      <c r="G6483" t="s">
        <v>615</v>
      </c>
      <c r="H6483" t="s">
        <v>616</v>
      </c>
      <c r="I6483">
        <v>63.22</v>
      </c>
      <c r="J6483">
        <v>0</v>
      </c>
      <c r="K6483" t="s">
        <v>267</v>
      </c>
      <c r="L6483" t="s">
        <v>34</v>
      </c>
    </row>
    <row r="6484" spans="1:12" x14ac:dyDescent="0.25">
      <c r="A6484">
        <v>73</v>
      </c>
      <c r="B6484" s="93">
        <v>43557</v>
      </c>
      <c r="C6484">
        <v>4</v>
      </c>
      <c r="D6484" t="s">
        <v>97</v>
      </c>
      <c r="E6484">
        <v>2019</v>
      </c>
      <c r="F6484" t="s">
        <v>22</v>
      </c>
      <c r="G6484" t="s">
        <v>36</v>
      </c>
      <c r="H6484" t="s">
        <v>590</v>
      </c>
      <c r="I6484">
        <v>16</v>
      </c>
      <c r="J6484">
        <v>0</v>
      </c>
      <c r="K6484" t="s">
        <v>268</v>
      </c>
      <c r="L6484" t="s">
        <v>222</v>
      </c>
    </row>
    <row r="6485" spans="1:12" x14ac:dyDescent="0.25">
      <c r="A6485">
        <v>73</v>
      </c>
      <c r="B6485" s="93">
        <v>43557</v>
      </c>
      <c r="C6485">
        <v>4</v>
      </c>
      <c r="D6485" t="s">
        <v>97</v>
      </c>
      <c r="E6485">
        <v>2019</v>
      </c>
      <c r="F6485" t="s">
        <v>21</v>
      </c>
      <c r="G6485" t="s">
        <v>36</v>
      </c>
      <c r="H6485" t="s">
        <v>590</v>
      </c>
      <c r="I6485">
        <v>64</v>
      </c>
      <c r="J6485">
        <v>0</v>
      </c>
      <c r="K6485" t="s">
        <v>268</v>
      </c>
      <c r="L6485" t="s">
        <v>222</v>
      </c>
    </row>
    <row r="6486" spans="1:12" x14ac:dyDescent="0.25">
      <c r="A6486">
        <v>73</v>
      </c>
      <c r="B6486" s="93">
        <v>43561</v>
      </c>
      <c r="C6486">
        <v>4</v>
      </c>
      <c r="D6486" t="s">
        <v>97</v>
      </c>
      <c r="E6486">
        <v>2019</v>
      </c>
      <c r="F6486" t="s">
        <v>22</v>
      </c>
      <c r="G6486" t="s">
        <v>36</v>
      </c>
      <c r="H6486" t="s">
        <v>594</v>
      </c>
      <c r="I6486">
        <v>8</v>
      </c>
      <c r="J6486">
        <v>0</v>
      </c>
      <c r="K6486" t="s">
        <v>268</v>
      </c>
      <c r="L6486" t="s">
        <v>222</v>
      </c>
    </row>
    <row r="6487" spans="1:12" x14ac:dyDescent="0.25">
      <c r="A6487">
        <v>73</v>
      </c>
      <c r="B6487" s="93">
        <v>43561</v>
      </c>
      <c r="C6487">
        <v>4</v>
      </c>
      <c r="D6487" t="s">
        <v>97</v>
      </c>
      <c r="E6487">
        <v>2019</v>
      </c>
      <c r="F6487" t="s">
        <v>21</v>
      </c>
      <c r="G6487" t="s">
        <v>36</v>
      </c>
      <c r="H6487" t="s">
        <v>594</v>
      </c>
      <c r="I6487">
        <v>24</v>
      </c>
      <c r="J6487">
        <v>0</v>
      </c>
      <c r="K6487" t="s">
        <v>268</v>
      </c>
      <c r="L6487" t="s">
        <v>222</v>
      </c>
    </row>
    <row r="6488" spans="1:12" x14ac:dyDescent="0.25">
      <c r="A6488">
        <v>73</v>
      </c>
      <c r="B6488" s="93">
        <v>43565</v>
      </c>
      <c r="C6488">
        <v>4</v>
      </c>
      <c r="D6488" t="s">
        <v>97</v>
      </c>
      <c r="E6488">
        <v>2019</v>
      </c>
      <c r="F6488" t="s">
        <v>22</v>
      </c>
      <c r="G6488" t="s">
        <v>36</v>
      </c>
      <c r="H6488" t="s">
        <v>600</v>
      </c>
      <c r="I6488">
        <v>8</v>
      </c>
      <c r="J6488">
        <v>0</v>
      </c>
      <c r="K6488" t="s">
        <v>268</v>
      </c>
      <c r="L6488" t="s">
        <v>222</v>
      </c>
    </row>
    <row r="6489" spans="1:12" x14ac:dyDescent="0.25">
      <c r="A6489">
        <v>73</v>
      </c>
      <c r="B6489" s="93">
        <v>43565</v>
      </c>
      <c r="C6489">
        <v>4</v>
      </c>
      <c r="D6489" t="s">
        <v>97</v>
      </c>
      <c r="E6489">
        <v>2019</v>
      </c>
      <c r="F6489" t="s">
        <v>23</v>
      </c>
      <c r="G6489" t="s">
        <v>598</v>
      </c>
      <c r="H6489" t="s">
        <v>599</v>
      </c>
      <c r="I6489">
        <v>83.32</v>
      </c>
      <c r="J6489">
        <v>0</v>
      </c>
      <c r="K6489" t="s">
        <v>268</v>
      </c>
      <c r="L6489" t="s">
        <v>34</v>
      </c>
    </row>
    <row r="6490" spans="1:12" x14ac:dyDescent="0.25">
      <c r="A6490">
        <v>73</v>
      </c>
      <c r="B6490" s="93">
        <v>43565</v>
      </c>
      <c r="C6490">
        <v>4</v>
      </c>
      <c r="D6490" t="s">
        <v>97</v>
      </c>
      <c r="E6490">
        <v>2019</v>
      </c>
      <c r="F6490" t="s">
        <v>22</v>
      </c>
      <c r="G6490" t="s">
        <v>598</v>
      </c>
      <c r="H6490" t="s">
        <v>599</v>
      </c>
      <c r="I6490">
        <v>123.33</v>
      </c>
      <c r="J6490">
        <v>0</v>
      </c>
      <c r="K6490" t="s">
        <v>268</v>
      </c>
      <c r="L6490" t="s">
        <v>34</v>
      </c>
    </row>
    <row r="6491" spans="1:12" x14ac:dyDescent="0.25">
      <c r="A6491">
        <v>73</v>
      </c>
      <c r="B6491" s="93">
        <v>43565</v>
      </c>
      <c r="C6491">
        <v>4</v>
      </c>
      <c r="D6491" t="s">
        <v>97</v>
      </c>
      <c r="E6491">
        <v>2019</v>
      </c>
      <c r="F6491" t="s">
        <v>21</v>
      </c>
      <c r="G6491" t="s">
        <v>598</v>
      </c>
      <c r="H6491" t="s">
        <v>599</v>
      </c>
      <c r="I6491">
        <v>557.19000000000005</v>
      </c>
      <c r="J6491">
        <v>0</v>
      </c>
      <c r="K6491" t="s">
        <v>268</v>
      </c>
      <c r="L6491" t="s">
        <v>34</v>
      </c>
    </row>
    <row r="6492" spans="1:12" x14ac:dyDescent="0.25">
      <c r="A6492">
        <v>73</v>
      </c>
      <c r="B6492" s="93">
        <v>43567</v>
      </c>
      <c r="C6492">
        <v>4</v>
      </c>
      <c r="D6492" t="s">
        <v>97</v>
      </c>
      <c r="E6492">
        <v>2019</v>
      </c>
      <c r="F6492" t="s">
        <v>22</v>
      </c>
      <c r="G6492" t="s">
        <v>36</v>
      </c>
      <c r="H6492" t="s">
        <v>602</v>
      </c>
      <c r="I6492">
        <v>8</v>
      </c>
      <c r="J6492">
        <v>0</v>
      </c>
      <c r="K6492" t="s">
        <v>268</v>
      </c>
      <c r="L6492" t="s">
        <v>222</v>
      </c>
    </row>
    <row r="6493" spans="1:12" x14ac:dyDescent="0.25">
      <c r="A6493">
        <v>73</v>
      </c>
      <c r="B6493" s="93">
        <v>43567</v>
      </c>
      <c r="C6493">
        <v>4</v>
      </c>
      <c r="D6493" t="s">
        <v>97</v>
      </c>
      <c r="E6493">
        <v>2019</v>
      </c>
      <c r="F6493" t="s">
        <v>22</v>
      </c>
      <c r="G6493" t="s">
        <v>65</v>
      </c>
      <c r="H6493" t="s">
        <v>602</v>
      </c>
      <c r="I6493">
        <v>338</v>
      </c>
      <c r="J6493">
        <v>0</v>
      </c>
      <c r="K6493" t="s">
        <v>268</v>
      </c>
      <c r="L6493" t="s">
        <v>35</v>
      </c>
    </row>
    <row r="6494" spans="1:12" x14ac:dyDescent="0.25">
      <c r="A6494">
        <v>73</v>
      </c>
      <c r="B6494" s="93">
        <v>43570</v>
      </c>
      <c r="C6494">
        <v>4</v>
      </c>
      <c r="D6494" t="s">
        <v>97</v>
      </c>
      <c r="E6494">
        <v>2019</v>
      </c>
      <c r="F6494" t="s">
        <v>22</v>
      </c>
      <c r="G6494" t="s">
        <v>36</v>
      </c>
      <c r="H6494" t="s">
        <v>604</v>
      </c>
      <c r="I6494">
        <v>8</v>
      </c>
      <c r="J6494">
        <v>0</v>
      </c>
      <c r="K6494" t="s">
        <v>268</v>
      </c>
      <c r="L6494" t="s">
        <v>222</v>
      </c>
    </row>
    <row r="6495" spans="1:12" x14ac:dyDescent="0.25">
      <c r="A6495">
        <v>73</v>
      </c>
      <c r="B6495" s="93">
        <v>43570</v>
      </c>
      <c r="C6495">
        <v>4</v>
      </c>
      <c r="D6495" t="s">
        <v>97</v>
      </c>
      <c r="E6495">
        <v>2019</v>
      </c>
      <c r="F6495" t="s">
        <v>21</v>
      </c>
      <c r="G6495" t="s">
        <v>36</v>
      </c>
      <c r="H6495" t="s">
        <v>604</v>
      </c>
      <c r="I6495">
        <v>16</v>
      </c>
      <c r="J6495">
        <v>0</v>
      </c>
      <c r="K6495" t="s">
        <v>268</v>
      </c>
      <c r="L6495" t="s">
        <v>222</v>
      </c>
    </row>
    <row r="6496" spans="1:12" x14ac:dyDescent="0.25">
      <c r="A6496">
        <v>73</v>
      </c>
      <c r="B6496" s="93">
        <v>43571</v>
      </c>
      <c r="C6496">
        <v>4</v>
      </c>
      <c r="D6496" t="s">
        <v>97</v>
      </c>
      <c r="E6496">
        <v>2019</v>
      </c>
      <c r="F6496" t="s">
        <v>22</v>
      </c>
      <c r="G6496" t="s">
        <v>36</v>
      </c>
      <c r="H6496" t="s">
        <v>605</v>
      </c>
      <c r="I6496">
        <v>16</v>
      </c>
      <c r="J6496">
        <v>0</v>
      </c>
      <c r="K6496" t="s">
        <v>268</v>
      </c>
      <c r="L6496" t="s">
        <v>222</v>
      </c>
    </row>
    <row r="6497" spans="1:12" x14ac:dyDescent="0.25">
      <c r="A6497">
        <v>73</v>
      </c>
      <c r="B6497" s="93">
        <v>43571</v>
      </c>
      <c r="C6497">
        <v>4</v>
      </c>
      <c r="D6497" t="s">
        <v>97</v>
      </c>
      <c r="E6497">
        <v>2019</v>
      </c>
      <c r="F6497" t="s">
        <v>21</v>
      </c>
      <c r="G6497" t="s">
        <v>36</v>
      </c>
      <c r="H6497" t="s">
        <v>605</v>
      </c>
      <c r="I6497">
        <v>24</v>
      </c>
      <c r="J6497">
        <v>0</v>
      </c>
      <c r="K6497" t="s">
        <v>268</v>
      </c>
      <c r="L6497" t="s">
        <v>222</v>
      </c>
    </row>
    <row r="6498" spans="1:12" x14ac:dyDescent="0.25">
      <c r="A6498">
        <v>73</v>
      </c>
      <c r="B6498" s="93">
        <v>43572</v>
      </c>
      <c r="C6498">
        <v>4</v>
      </c>
      <c r="D6498" t="s">
        <v>97</v>
      </c>
      <c r="E6498">
        <v>2019</v>
      </c>
      <c r="F6498" t="s">
        <v>22</v>
      </c>
      <c r="G6498" t="s">
        <v>36</v>
      </c>
      <c r="H6498" t="s">
        <v>608</v>
      </c>
      <c r="I6498">
        <v>8</v>
      </c>
      <c r="J6498">
        <v>0</v>
      </c>
      <c r="K6498" t="s">
        <v>268</v>
      </c>
      <c r="L6498" t="s">
        <v>222</v>
      </c>
    </row>
    <row r="6499" spans="1:12" x14ac:dyDescent="0.25">
      <c r="A6499">
        <v>73</v>
      </c>
      <c r="B6499" s="93">
        <v>43572</v>
      </c>
      <c r="C6499">
        <v>4</v>
      </c>
      <c r="D6499" t="s">
        <v>97</v>
      </c>
      <c r="E6499">
        <v>2019</v>
      </c>
      <c r="F6499" t="s">
        <v>21</v>
      </c>
      <c r="G6499" t="s">
        <v>36</v>
      </c>
      <c r="H6499" t="s">
        <v>608</v>
      </c>
      <c r="I6499">
        <v>24</v>
      </c>
      <c r="J6499">
        <v>0</v>
      </c>
      <c r="K6499" t="s">
        <v>268</v>
      </c>
      <c r="L6499" t="s">
        <v>222</v>
      </c>
    </row>
    <row r="6500" spans="1:12" x14ac:dyDescent="0.25">
      <c r="A6500">
        <v>73</v>
      </c>
      <c r="B6500" s="93">
        <v>43579</v>
      </c>
      <c r="C6500">
        <v>4</v>
      </c>
      <c r="D6500" t="s">
        <v>97</v>
      </c>
      <c r="E6500">
        <v>2019</v>
      </c>
      <c r="F6500" t="s">
        <v>22</v>
      </c>
      <c r="G6500" t="s">
        <v>36</v>
      </c>
      <c r="H6500" t="s">
        <v>613</v>
      </c>
      <c r="I6500">
        <v>16</v>
      </c>
      <c r="J6500">
        <v>0</v>
      </c>
      <c r="K6500" t="s">
        <v>268</v>
      </c>
      <c r="L6500" t="s">
        <v>222</v>
      </c>
    </row>
    <row r="6501" spans="1:12" x14ac:dyDescent="0.25">
      <c r="A6501">
        <v>73</v>
      </c>
      <c r="B6501" s="93">
        <v>43579</v>
      </c>
      <c r="C6501">
        <v>4</v>
      </c>
      <c r="D6501" t="s">
        <v>97</v>
      </c>
      <c r="E6501">
        <v>2019</v>
      </c>
      <c r="F6501" t="s">
        <v>21</v>
      </c>
      <c r="G6501" t="s">
        <v>36</v>
      </c>
      <c r="H6501" t="s">
        <v>613</v>
      </c>
      <c r="I6501">
        <v>56</v>
      </c>
      <c r="J6501">
        <v>0</v>
      </c>
      <c r="K6501" t="s">
        <v>268</v>
      </c>
      <c r="L6501" t="s">
        <v>222</v>
      </c>
    </row>
    <row r="6502" spans="1:12" x14ac:dyDescent="0.25">
      <c r="A6502">
        <v>73</v>
      </c>
      <c r="B6502" s="93">
        <v>43580</v>
      </c>
      <c r="C6502">
        <v>4</v>
      </c>
      <c r="D6502" t="s">
        <v>97</v>
      </c>
      <c r="E6502">
        <v>2019</v>
      </c>
      <c r="F6502" t="s">
        <v>21</v>
      </c>
      <c r="G6502" t="s">
        <v>36</v>
      </c>
      <c r="H6502" t="s">
        <v>614</v>
      </c>
      <c r="I6502">
        <v>8</v>
      </c>
      <c r="J6502">
        <v>0</v>
      </c>
      <c r="K6502" t="s">
        <v>268</v>
      </c>
      <c r="L6502" t="s">
        <v>222</v>
      </c>
    </row>
    <row r="6503" spans="1:12" x14ac:dyDescent="0.25">
      <c r="A6503">
        <v>73</v>
      </c>
      <c r="B6503" s="93">
        <v>43580</v>
      </c>
      <c r="C6503">
        <v>4</v>
      </c>
      <c r="D6503" t="s">
        <v>97</v>
      </c>
      <c r="E6503">
        <v>2019</v>
      </c>
      <c r="F6503" t="s">
        <v>22</v>
      </c>
      <c r="G6503" t="s">
        <v>36</v>
      </c>
      <c r="H6503" t="s">
        <v>614</v>
      </c>
      <c r="I6503">
        <v>32</v>
      </c>
      <c r="J6503">
        <v>0</v>
      </c>
      <c r="K6503" t="s">
        <v>268</v>
      </c>
      <c r="L6503" t="s">
        <v>222</v>
      </c>
    </row>
    <row r="6504" spans="1:12" x14ac:dyDescent="0.25">
      <c r="A6504">
        <v>73</v>
      </c>
      <c r="B6504" s="93">
        <v>43580</v>
      </c>
      <c r="C6504">
        <v>4</v>
      </c>
      <c r="D6504" t="s">
        <v>97</v>
      </c>
      <c r="E6504">
        <v>2019</v>
      </c>
      <c r="F6504" t="s">
        <v>23</v>
      </c>
      <c r="G6504" t="s">
        <v>615</v>
      </c>
      <c r="H6504" t="s">
        <v>616</v>
      </c>
      <c r="I6504">
        <v>88.18</v>
      </c>
      <c r="J6504">
        <v>0</v>
      </c>
      <c r="K6504" t="s">
        <v>268</v>
      </c>
      <c r="L6504" t="s">
        <v>34</v>
      </c>
    </row>
    <row r="6505" spans="1:12" x14ac:dyDescent="0.25">
      <c r="A6505">
        <v>73</v>
      </c>
      <c r="B6505" s="93">
        <v>43580</v>
      </c>
      <c r="C6505">
        <v>4</v>
      </c>
      <c r="D6505" t="s">
        <v>97</v>
      </c>
      <c r="E6505">
        <v>2019</v>
      </c>
      <c r="F6505" t="s">
        <v>22</v>
      </c>
      <c r="G6505" t="s">
        <v>615</v>
      </c>
      <c r="H6505" t="s">
        <v>616</v>
      </c>
      <c r="I6505">
        <v>130.63999999999999</v>
      </c>
      <c r="J6505">
        <v>0</v>
      </c>
      <c r="K6505" t="s">
        <v>268</v>
      </c>
      <c r="L6505" t="s">
        <v>34</v>
      </c>
    </row>
    <row r="6506" spans="1:12" x14ac:dyDescent="0.25">
      <c r="A6506">
        <v>73</v>
      </c>
      <c r="B6506" s="93">
        <v>43580</v>
      </c>
      <c r="C6506">
        <v>4</v>
      </c>
      <c r="D6506" t="s">
        <v>97</v>
      </c>
      <c r="E6506">
        <v>2019</v>
      </c>
      <c r="F6506" t="s">
        <v>21</v>
      </c>
      <c r="G6506" t="s">
        <v>615</v>
      </c>
      <c r="H6506" t="s">
        <v>616</v>
      </c>
      <c r="I6506">
        <v>539.51</v>
      </c>
      <c r="J6506">
        <v>0</v>
      </c>
      <c r="K6506" t="s">
        <v>268</v>
      </c>
      <c r="L6506" t="s">
        <v>34</v>
      </c>
    </row>
    <row r="6507" spans="1:12" x14ac:dyDescent="0.25">
      <c r="A6507">
        <v>73</v>
      </c>
      <c r="B6507" s="93">
        <v>43584</v>
      </c>
      <c r="C6507">
        <v>4</v>
      </c>
      <c r="D6507" t="s">
        <v>97</v>
      </c>
      <c r="E6507">
        <v>2019</v>
      </c>
      <c r="F6507" t="s">
        <v>22</v>
      </c>
      <c r="G6507" t="s">
        <v>36</v>
      </c>
      <c r="H6507" t="s">
        <v>618</v>
      </c>
      <c r="I6507">
        <v>8</v>
      </c>
      <c r="J6507">
        <v>0</v>
      </c>
      <c r="K6507" t="s">
        <v>268</v>
      </c>
      <c r="L6507" t="s">
        <v>222</v>
      </c>
    </row>
    <row r="6508" spans="1:12" x14ac:dyDescent="0.25">
      <c r="A6508">
        <v>74</v>
      </c>
      <c r="B6508" s="93">
        <v>43560</v>
      </c>
      <c r="C6508">
        <v>4</v>
      </c>
      <c r="D6508" t="s">
        <v>97</v>
      </c>
      <c r="E6508">
        <v>2019</v>
      </c>
      <c r="F6508" t="s">
        <v>23</v>
      </c>
      <c r="G6508" t="s">
        <v>58</v>
      </c>
      <c r="H6508" t="s">
        <v>593</v>
      </c>
      <c r="I6508">
        <v>25.98</v>
      </c>
      <c r="J6508">
        <v>0</v>
      </c>
      <c r="K6508" t="s">
        <v>269</v>
      </c>
      <c r="L6508" t="s">
        <v>222</v>
      </c>
    </row>
    <row r="6509" spans="1:12" x14ac:dyDescent="0.25">
      <c r="A6509">
        <v>74</v>
      </c>
      <c r="B6509" s="93">
        <v>43578</v>
      </c>
      <c r="C6509">
        <v>4</v>
      </c>
      <c r="D6509" t="s">
        <v>97</v>
      </c>
      <c r="E6509">
        <v>2019</v>
      </c>
      <c r="F6509" t="s">
        <v>23</v>
      </c>
      <c r="G6509" t="s">
        <v>37</v>
      </c>
      <c r="H6509" t="s">
        <v>132</v>
      </c>
      <c r="I6509">
        <v>1.8</v>
      </c>
      <c r="J6509">
        <v>0</v>
      </c>
      <c r="K6509" t="s">
        <v>269</v>
      </c>
      <c r="L6509" t="s">
        <v>35</v>
      </c>
    </row>
    <row r="6510" spans="1:12" x14ac:dyDescent="0.25">
      <c r="A6510">
        <v>74</v>
      </c>
      <c r="B6510" s="93">
        <v>43578</v>
      </c>
      <c r="C6510">
        <v>4</v>
      </c>
      <c r="D6510" t="s">
        <v>97</v>
      </c>
      <c r="E6510">
        <v>2019</v>
      </c>
      <c r="F6510" t="s">
        <v>23</v>
      </c>
      <c r="G6510" t="s">
        <v>63</v>
      </c>
      <c r="H6510" t="s">
        <v>611</v>
      </c>
      <c r="I6510">
        <v>41.14</v>
      </c>
      <c r="J6510">
        <v>0</v>
      </c>
      <c r="K6510" t="s">
        <v>269</v>
      </c>
      <c r="L6510" t="s">
        <v>64</v>
      </c>
    </row>
    <row r="6511" spans="1:12" x14ac:dyDescent="0.25">
      <c r="A6511">
        <v>76</v>
      </c>
      <c r="B6511" s="93">
        <v>43565</v>
      </c>
      <c r="C6511">
        <v>4</v>
      </c>
      <c r="D6511" t="s">
        <v>97</v>
      </c>
      <c r="E6511">
        <v>2019</v>
      </c>
      <c r="F6511" t="s">
        <v>21</v>
      </c>
      <c r="G6511" t="s">
        <v>598</v>
      </c>
      <c r="H6511" t="s">
        <v>599</v>
      </c>
      <c r="I6511">
        <v>39.01</v>
      </c>
      <c r="J6511">
        <v>0</v>
      </c>
      <c r="K6511" t="s">
        <v>270</v>
      </c>
      <c r="L6511" t="s">
        <v>34</v>
      </c>
    </row>
    <row r="6512" spans="1:12" x14ac:dyDescent="0.25">
      <c r="A6512">
        <v>76</v>
      </c>
      <c r="B6512" s="93">
        <v>43566</v>
      </c>
      <c r="C6512">
        <v>4</v>
      </c>
      <c r="D6512" t="s">
        <v>97</v>
      </c>
      <c r="E6512">
        <v>2019</v>
      </c>
      <c r="F6512" t="s">
        <v>23</v>
      </c>
      <c r="G6512" t="s">
        <v>58</v>
      </c>
      <c r="H6512" t="s">
        <v>601</v>
      </c>
      <c r="I6512">
        <v>14.03</v>
      </c>
      <c r="J6512">
        <v>0</v>
      </c>
      <c r="K6512" t="s">
        <v>270</v>
      </c>
      <c r="L6512" t="s">
        <v>222</v>
      </c>
    </row>
    <row r="6513" spans="1:12" x14ac:dyDescent="0.25">
      <c r="A6513">
        <v>76</v>
      </c>
      <c r="B6513" s="93">
        <v>43570</v>
      </c>
      <c r="C6513">
        <v>4</v>
      </c>
      <c r="D6513" t="s">
        <v>97</v>
      </c>
      <c r="E6513">
        <v>2019</v>
      </c>
      <c r="F6513" t="s">
        <v>23</v>
      </c>
      <c r="G6513" t="s">
        <v>37</v>
      </c>
      <c r="H6513" t="s">
        <v>314</v>
      </c>
      <c r="I6513">
        <v>6.85</v>
      </c>
      <c r="J6513">
        <v>0</v>
      </c>
      <c r="K6513" t="s">
        <v>270</v>
      </c>
      <c r="L6513" t="s">
        <v>35</v>
      </c>
    </row>
    <row r="6514" spans="1:12" x14ac:dyDescent="0.25">
      <c r="A6514">
        <v>76</v>
      </c>
      <c r="B6514" s="93">
        <v>43580</v>
      </c>
      <c r="C6514">
        <v>4</v>
      </c>
      <c r="D6514" t="s">
        <v>97</v>
      </c>
      <c r="E6514">
        <v>2019</v>
      </c>
      <c r="F6514" t="s">
        <v>23</v>
      </c>
      <c r="G6514" t="s">
        <v>63</v>
      </c>
      <c r="H6514" t="s">
        <v>614</v>
      </c>
      <c r="I6514">
        <v>36.659999999999997</v>
      </c>
      <c r="J6514">
        <v>0</v>
      </c>
      <c r="K6514" t="s">
        <v>270</v>
      </c>
      <c r="L6514" t="s">
        <v>64</v>
      </c>
    </row>
    <row r="6515" spans="1:12" x14ac:dyDescent="0.25">
      <c r="A6515">
        <v>76</v>
      </c>
      <c r="B6515" s="93">
        <v>43580</v>
      </c>
      <c r="C6515">
        <v>4</v>
      </c>
      <c r="D6515" t="s">
        <v>97</v>
      </c>
      <c r="E6515">
        <v>2019</v>
      </c>
      <c r="F6515" t="s">
        <v>21</v>
      </c>
      <c r="G6515" t="s">
        <v>615</v>
      </c>
      <c r="H6515" t="s">
        <v>616</v>
      </c>
      <c r="I6515">
        <v>45.98</v>
      </c>
      <c r="J6515">
        <v>0</v>
      </c>
      <c r="K6515" t="s">
        <v>270</v>
      </c>
      <c r="L6515" t="s">
        <v>34</v>
      </c>
    </row>
    <row r="6516" spans="1:12" x14ac:dyDescent="0.25">
      <c r="A6516">
        <v>77</v>
      </c>
      <c r="B6516" s="93">
        <v>43565</v>
      </c>
      <c r="C6516">
        <v>4</v>
      </c>
      <c r="D6516" t="s">
        <v>97</v>
      </c>
      <c r="E6516">
        <v>2019</v>
      </c>
      <c r="F6516" t="s">
        <v>21</v>
      </c>
      <c r="G6516" t="s">
        <v>598</v>
      </c>
      <c r="H6516" t="s">
        <v>599</v>
      </c>
      <c r="I6516">
        <v>166.93</v>
      </c>
      <c r="J6516">
        <v>0</v>
      </c>
      <c r="K6516" t="s">
        <v>271</v>
      </c>
      <c r="L6516" t="s">
        <v>34</v>
      </c>
    </row>
    <row r="6517" spans="1:12" x14ac:dyDescent="0.25">
      <c r="A6517">
        <v>77</v>
      </c>
      <c r="B6517" s="93">
        <v>43566</v>
      </c>
      <c r="C6517">
        <v>4</v>
      </c>
      <c r="D6517" t="s">
        <v>97</v>
      </c>
      <c r="E6517">
        <v>2019</v>
      </c>
      <c r="F6517" t="s">
        <v>23</v>
      </c>
      <c r="G6517" t="s">
        <v>37</v>
      </c>
      <c r="H6517" t="s">
        <v>325</v>
      </c>
      <c r="I6517">
        <v>1.8</v>
      </c>
      <c r="J6517">
        <v>0</v>
      </c>
      <c r="K6517" t="s">
        <v>271</v>
      </c>
      <c r="L6517" t="s">
        <v>35</v>
      </c>
    </row>
    <row r="6518" spans="1:12" x14ac:dyDescent="0.25">
      <c r="A6518">
        <v>77</v>
      </c>
      <c r="B6518" s="93">
        <v>43566</v>
      </c>
      <c r="C6518">
        <v>4</v>
      </c>
      <c r="D6518" t="s">
        <v>97</v>
      </c>
      <c r="E6518">
        <v>2019</v>
      </c>
      <c r="F6518" t="s">
        <v>23</v>
      </c>
      <c r="G6518" t="s">
        <v>63</v>
      </c>
      <c r="H6518" t="s">
        <v>601</v>
      </c>
      <c r="I6518">
        <v>103.25</v>
      </c>
      <c r="J6518">
        <v>0</v>
      </c>
      <c r="K6518" t="s">
        <v>271</v>
      </c>
      <c r="L6518" t="s">
        <v>64</v>
      </c>
    </row>
    <row r="6519" spans="1:12" x14ac:dyDescent="0.25">
      <c r="A6519">
        <v>77</v>
      </c>
      <c r="B6519" s="93">
        <v>43580</v>
      </c>
      <c r="C6519">
        <v>4</v>
      </c>
      <c r="D6519" t="s">
        <v>97</v>
      </c>
      <c r="E6519">
        <v>2019</v>
      </c>
      <c r="F6519" t="s">
        <v>21</v>
      </c>
      <c r="G6519" t="s">
        <v>615</v>
      </c>
      <c r="H6519" t="s">
        <v>616</v>
      </c>
      <c r="I6519">
        <v>83.16</v>
      </c>
      <c r="J6519">
        <v>0</v>
      </c>
      <c r="K6519" t="s">
        <v>271</v>
      </c>
      <c r="L6519" t="s">
        <v>34</v>
      </c>
    </row>
    <row r="6520" spans="1:12" x14ac:dyDescent="0.25">
      <c r="A6520">
        <v>78</v>
      </c>
      <c r="B6520" s="93">
        <v>43558</v>
      </c>
      <c r="C6520">
        <v>4</v>
      </c>
      <c r="D6520" t="s">
        <v>97</v>
      </c>
      <c r="E6520">
        <v>2019</v>
      </c>
      <c r="F6520" t="s">
        <v>23</v>
      </c>
      <c r="G6520" t="s">
        <v>63</v>
      </c>
      <c r="H6520" t="s">
        <v>591</v>
      </c>
      <c r="I6520">
        <v>98.66</v>
      </c>
      <c r="J6520">
        <v>0</v>
      </c>
      <c r="K6520" t="s">
        <v>272</v>
      </c>
      <c r="L6520" t="s">
        <v>64</v>
      </c>
    </row>
    <row r="6521" spans="1:12" x14ac:dyDescent="0.25">
      <c r="A6521">
        <v>78</v>
      </c>
      <c r="B6521" s="93">
        <v>43565</v>
      </c>
      <c r="C6521">
        <v>4</v>
      </c>
      <c r="D6521" t="s">
        <v>97</v>
      </c>
      <c r="E6521">
        <v>2019</v>
      </c>
      <c r="F6521" t="s">
        <v>21</v>
      </c>
      <c r="G6521" t="s">
        <v>598</v>
      </c>
      <c r="H6521" t="s">
        <v>599</v>
      </c>
      <c r="I6521">
        <v>45.5</v>
      </c>
      <c r="J6521">
        <v>0</v>
      </c>
      <c r="K6521" t="s">
        <v>272</v>
      </c>
      <c r="L6521" t="s">
        <v>34</v>
      </c>
    </row>
    <row r="6522" spans="1:12" x14ac:dyDescent="0.25">
      <c r="A6522">
        <v>78</v>
      </c>
      <c r="B6522" s="93">
        <v>43580</v>
      </c>
      <c r="C6522">
        <v>4</v>
      </c>
      <c r="D6522" t="s">
        <v>97</v>
      </c>
      <c r="E6522">
        <v>2019</v>
      </c>
      <c r="F6522" t="s">
        <v>21</v>
      </c>
      <c r="G6522" t="s">
        <v>615</v>
      </c>
      <c r="H6522" t="s">
        <v>616</v>
      </c>
      <c r="I6522">
        <v>13.77</v>
      </c>
      <c r="J6522">
        <v>0</v>
      </c>
      <c r="K6522" t="s">
        <v>272</v>
      </c>
      <c r="L6522" t="s">
        <v>34</v>
      </c>
    </row>
    <row r="6523" spans="1:12" x14ac:dyDescent="0.25">
      <c r="A6523">
        <v>79</v>
      </c>
      <c r="B6523" s="93">
        <v>43558</v>
      </c>
      <c r="C6523">
        <v>4</v>
      </c>
      <c r="D6523" t="s">
        <v>97</v>
      </c>
      <c r="E6523">
        <v>2019</v>
      </c>
      <c r="F6523" t="s">
        <v>23</v>
      </c>
      <c r="G6523" t="s">
        <v>58</v>
      </c>
      <c r="H6523" t="s">
        <v>591</v>
      </c>
      <c r="I6523">
        <v>12.55</v>
      </c>
      <c r="J6523">
        <v>0</v>
      </c>
      <c r="K6523" t="s">
        <v>730</v>
      </c>
      <c r="L6523" t="s">
        <v>222</v>
      </c>
    </row>
    <row r="6524" spans="1:12" x14ac:dyDescent="0.25">
      <c r="A6524">
        <v>79</v>
      </c>
      <c r="B6524" s="93">
        <v>43578</v>
      </c>
      <c r="C6524">
        <v>4</v>
      </c>
      <c r="D6524" t="s">
        <v>97</v>
      </c>
      <c r="E6524">
        <v>2019</v>
      </c>
      <c r="F6524" t="s">
        <v>23</v>
      </c>
      <c r="G6524" t="s">
        <v>37</v>
      </c>
      <c r="H6524" t="s">
        <v>440</v>
      </c>
      <c r="I6524">
        <v>3</v>
      </c>
      <c r="J6524">
        <v>0</v>
      </c>
      <c r="K6524" t="s">
        <v>730</v>
      </c>
      <c r="L6524" t="s">
        <v>35</v>
      </c>
    </row>
    <row r="6525" spans="1:12" x14ac:dyDescent="0.25">
      <c r="A6525">
        <v>80</v>
      </c>
      <c r="B6525" s="93">
        <v>43558</v>
      </c>
      <c r="C6525">
        <v>4</v>
      </c>
      <c r="D6525" t="s">
        <v>97</v>
      </c>
      <c r="E6525">
        <v>2019</v>
      </c>
      <c r="F6525" t="s">
        <v>23</v>
      </c>
      <c r="G6525" t="s">
        <v>63</v>
      </c>
      <c r="H6525" t="s">
        <v>591</v>
      </c>
      <c r="I6525">
        <v>13.12</v>
      </c>
      <c r="J6525">
        <v>0</v>
      </c>
      <c r="K6525" t="s">
        <v>273</v>
      </c>
      <c r="L6525" t="s">
        <v>64</v>
      </c>
    </row>
    <row r="6526" spans="1:12" x14ac:dyDescent="0.25">
      <c r="A6526">
        <v>80</v>
      </c>
      <c r="B6526" s="93">
        <v>43560</v>
      </c>
      <c r="C6526">
        <v>4</v>
      </c>
      <c r="D6526" t="s">
        <v>97</v>
      </c>
      <c r="E6526">
        <v>2019</v>
      </c>
      <c r="F6526" t="s">
        <v>21</v>
      </c>
      <c r="G6526" t="s">
        <v>65</v>
      </c>
      <c r="H6526" t="s">
        <v>593</v>
      </c>
      <c r="I6526">
        <v>147.9</v>
      </c>
      <c r="J6526">
        <v>0</v>
      </c>
      <c r="K6526" t="s">
        <v>273</v>
      </c>
      <c r="L6526" t="s">
        <v>35</v>
      </c>
    </row>
    <row r="6527" spans="1:12" x14ac:dyDescent="0.25">
      <c r="A6527">
        <v>80</v>
      </c>
      <c r="B6527" s="93">
        <v>43561</v>
      </c>
      <c r="C6527">
        <v>4</v>
      </c>
      <c r="D6527" t="s">
        <v>97</v>
      </c>
      <c r="E6527">
        <v>2019</v>
      </c>
      <c r="F6527" t="s">
        <v>21</v>
      </c>
      <c r="G6527" t="s">
        <v>36</v>
      </c>
      <c r="H6527" t="s">
        <v>594</v>
      </c>
      <c r="I6527">
        <v>16</v>
      </c>
      <c r="J6527">
        <v>0</v>
      </c>
      <c r="K6527" t="s">
        <v>273</v>
      </c>
      <c r="L6527" t="s">
        <v>222</v>
      </c>
    </row>
    <row r="6528" spans="1:12" x14ac:dyDescent="0.25">
      <c r="A6528">
        <v>80</v>
      </c>
      <c r="B6528" s="93">
        <v>43565</v>
      </c>
      <c r="C6528">
        <v>4</v>
      </c>
      <c r="D6528" t="s">
        <v>97</v>
      </c>
      <c r="E6528">
        <v>2019</v>
      </c>
      <c r="F6528" t="s">
        <v>21</v>
      </c>
      <c r="G6528" t="s">
        <v>598</v>
      </c>
      <c r="H6528" t="s">
        <v>599</v>
      </c>
      <c r="I6528">
        <v>229.69</v>
      </c>
      <c r="J6528">
        <v>0</v>
      </c>
      <c r="K6528" t="s">
        <v>273</v>
      </c>
      <c r="L6528" t="s">
        <v>34</v>
      </c>
    </row>
    <row r="6529" spans="1:12" x14ac:dyDescent="0.25">
      <c r="A6529">
        <v>80</v>
      </c>
      <c r="B6529" s="93">
        <v>43577</v>
      </c>
      <c r="C6529">
        <v>4</v>
      </c>
      <c r="D6529" t="s">
        <v>97</v>
      </c>
      <c r="E6529">
        <v>2019</v>
      </c>
      <c r="F6529" t="s">
        <v>21</v>
      </c>
      <c r="G6529" t="s">
        <v>36</v>
      </c>
      <c r="H6529" t="s">
        <v>610</v>
      </c>
      <c r="I6529">
        <v>24</v>
      </c>
      <c r="J6529">
        <v>0</v>
      </c>
      <c r="K6529" t="s">
        <v>273</v>
      </c>
      <c r="L6529" t="s">
        <v>222</v>
      </c>
    </row>
    <row r="6530" spans="1:12" x14ac:dyDescent="0.25">
      <c r="A6530">
        <v>80</v>
      </c>
      <c r="B6530" s="93">
        <v>43580</v>
      </c>
      <c r="C6530">
        <v>4</v>
      </c>
      <c r="D6530" t="s">
        <v>97</v>
      </c>
      <c r="E6530">
        <v>2019</v>
      </c>
      <c r="F6530" t="s">
        <v>21</v>
      </c>
      <c r="G6530" t="s">
        <v>615</v>
      </c>
      <c r="H6530" t="s">
        <v>616</v>
      </c>
      <c r="I6530">
        <v>82.01</v>
      </c>
      <c r="J6530">
        <v>0</v>
      </c>
      <c r="K6530" t="s">
        <v>273</v>
      </c>
      <c r="L6530" t="s">
        <v>34</v>
      </c>
    </row>
    <row r="6531" spans="1:12" x14ac:dyDescent="0.25">
      <c r="A6531">
        <v>89</v>
      </c>
      <c r="B6531" s="93">
        <v>43570</v>
      </c>
      <c r="C6531">
        <v>4</v>
      </c>
      <c r="D6531" t="s">
        <v>97</v>
      </c>
      <c r="E6531">
        <v>2019</v>
      </c>
      <c r="F6531" t="s">
        <v>23</v>
      </c>
      <c r="G6531" t="s">
        <v>65</v>
      </c>
      <c r="H6531" t="s">
        <v>604</v>
      </c>
      <c r="I6531">
        <v>5</v>
      </c>
      <c r="J6531">
        <v>0</v>
      </c>
      <c r="K6531" t="s">
        <v>274</v>
      </c>
      <c r="L6531" t="s">
        <v>35</v>
      </c>
    </row>
    <row r="6532" spans="1:12" x14ac:dyDescent="0.25">
      <c r="A6532">
        <v>89</v>
      </c>
      <c r="B6532" s="93">
        <v>43578</v>
      </c>
      <c r="C6532">
        <v>4</v>
      </c>
      <c r="D6532" t="s">
        <v>97</v>
      </c>
      <c r="E6532">
        <v>2019</v>
      </c>
      <c r="F6532" t="s">
        <v>23</v>
      </c>
      <c r="G6532" t="s">
        <v>63</v>
      </c>
      <c r="H6532" t="s">
        <v>611</v>
      </c>
      <c r="I6532">
        <v>81.03</v>
      </c>
      <c r="J6532">
        <v>0</v>
      </c>
      <c r="K6532" t="s">
        <v>274</v>
      </c>
      <c r="L6532" t="s">
        <v>64</v>
      </c>
    </row>
    <row r="6533" spans="1:12" x14ac:dyDescent="0.25">
      <c r="A6533">
        <v>91</v>
      </c>
      <c r="B6533" s="93">
        <v>43556</v>
      </c>
      <c r="C6533">
        <v>4</v>
      </c>
      <c r="D6533" t="s">
        <v>97</v>
      </c>
      <c r="E6533">
        <v>2019</v>
      </c>
      <c r="F6533" t="s">
        <v>75</v>
      </c>
      <c r="G6533" t="s">
        <v>64</v>
      </c>
      <c r="H6533" t="s">
        <v>589</v>
      </c>
      <c r="I6533">
        <v>27</v>
      </c>
      <c r="J6533">
        <v>0</v>
      </c>
      <c r="K6533" t="s">
        <v>275</v>
      </c>
      <c r="L6533" t="s">
        <v>64</v>
      </c>
    </row>
    <row r="6534" spans="1:12" x14ac:dyDescent="0.25">
      <c r="A6534">
        <v>91</v>
      </c>
      <c r="B6534" s="93">
        <v>43556</v>
      </c>
      <c r="C6534">
        <v>4</v>
      </c>
      <c r="D6534" t="s">
        <v>97</v>
      </c>
      <c r="E6534">
        <v>2019</v>
      </c>
      <c r="F6534" t="s">
        <v>107</v>
      </c>
      <c r="G6534" t="s">
        <v>65</v>
      </c>
      <c r="H6534" t="s">
        <v>589</v>
      </c>
      <c r="I6534">
        <v>37.479999999999997</v>
      </c>
      <c r="J6534">
        <v>0</v>
      </c>
      <c r="K6534" t="s">
        <v>275</v>
      </c>
      <c r="L6534" t="s">
        <v>35</v>
      </c>
    </row>
    <row r="6535" spans="1:12" x14ac:dyDescent="0.25">
      <c r="A6535">
        <v>91</v>
      </c>
      <c r="B6535" s="93">
        <v>43556</v>
      </c>
      <c r="C6535">
        <v>4</v>
      </c>
      <c r="D6535" t="s">
        <v>97</v>
      </c>
      <c r="E6535">
        <v>2019</v>
      </c>
      <c r="F6535" t="s">
        <v>68</v>
      </c>
      <c r="G6535" t="s">
        <v>64</v>
      </c>
      <c r="H6535" t="s">
        <v>589</v>
      </c>
      <c r="I6535">
        <v>57.94</v>
      </c>
      <c r="J6535">
        <v>0</v>
      </c>
      <c r="K6535" t="s">
        <v>275</v>
      </c>
      <c r="L6535" t="s">
        <v>64</v>
      </c>
    </row>
    <row r="6536" spans="1:12" x14ac:dyDescent="0.25">
      <c r="A6536">
        <v>91</v>
      </c>
      <c r="B6536" s="93">
        <v>43556</v>
      </c>
      <c r="C6536">
        <v>4</v>
      </c>
      <c r="D6536" t="s">
        <v>97</v>
      </c>
      <c r="E6536">
        <v>2019</v>
      </c>
      <c r="F6536" t="s">
        <v>167</v>
      </c>
      <c r="G6536" t="s">
        <v>36</v>
      </c>
      <c r="H6536" t="s">
        <v>589</v>
      </c>
      <c r="I6536">
        <v>60.19</v>
      </c>
      <c r="J6536">
        <v>0</v>
      </c>
      <c r="K6536" t="s">
        <v>275</v>
      </c>
      <c r="L6536" t="s">
        <v>222</v>
      </c>
    </row>
    <row r="6537" spans="1:12" x14ac:dyDescent="0.25">
      <c r="A6537">
        <v>91</v>
      </c>
      <c r="B6537" s="93">
        <v>43556</v>
      </c>
      <c r="C6537">
        <v>4</v>
      </c>
      <c r="D6537" t="s">
        <v>97</v>
      </c>
      <c r="E6537">
        <v>2019</v>
      </c>
      <c r="F6537" t="s">
        <v>75</v>
      </c>
      <c r="G6537" t="s">
        <v>36</v>
      </c>
      <c r="H6537" t="s">
        <v>589</v>
      </c>
      <c r="I6537">
        <v>70</v>
      </c>
      <c r="J6537">
        <v>0</v>
      </c>
      <c r="K6537" t="s">
        <v>275</v>
      </c>
      <c r="L6537" t="s">
        <v>222</v>
      </c>
    </row>
    <row r="6538" spans="1:12" x14ac:dyDescent="0.25">
      <c r="A6538">
        <v>91</v>
      </c>
      <c r="B6538" s="93">
        <v>43556</v>
      </c>
      <c r="C6538">
        <v>4</v>
      </c>
      <c r="D6538" t="s">
        <v>97</v>
      </c>
      <c r="E6538">
        <v>2019</v>
      </c>
      <c r="F6538" t="s">
        <v>79</v>
      </c>
      <c r="G6538" t="s">
        <v>64</v>
      </c>
      <c r="H6538" t="s">
        <v>589</v>
      </c>
      <c r="I6538">
        <v>282.70999999999998</v>
      </c>
      <c r="J6538">
        <v>0</v>
      </c>
      <c r="K6538" t="s">
        <v>275</v>
      </c>
      <c r="L6538" t="s">
        <v>64</v>
      </c>
    </row>
    <row r="6539" spans="1:12" x14ac:dyDescent="0.25">
      <c r="A6539">
        <v>91</v>
      </c>
      <c r="B6539" s="93">
        <v>43557</v>
      </c>
      <c r="C6539">
        <v>4</v>
      </c>
      <c r="D6539" t="s">
        <v>97</v>
      </c>
      <c r="E6539">
        <v>2019</v>
      </c>
      <c r="F6539" t="s">
        <v>77</v>
      </c>
      <c r="G6539" t="s">
        <v>64</v>
      </c>
      <c r="H6539" t="s">
        <v>590</v>
      </c>
      <c r="I6539">
        <v>35</v>
      </c>
      <c r="J6539">
        <v>0</v>
      </c>
      <c r="K6539" t="s">
        <v>275</v>
      </c>
      <c r="L6539" t="s">
        <v>64</v>
      </c>
    </row>
    <row r="6540" spans="1:12" x14ac:dyDescent="0.25">
      <c r="A6540">
        <v>91</v>
      </c>
      <c r="B6540" s="93">
        <v>43557</v>
      </c>
      <c r="C6540">
        <v>4</v>
      </c>
      <c r="D6540" t="s">
        <v>97</v>
      </c>
      <c r="E6540">
        <v>2019</v>
      </c>
      <c r="F6540" t="s">
        <v>82</v>
      </c>
      <c r="G6540" t="s">
        <v>65</v>
      </c>
      <c r="H6540" t="s">
        <v>590</v>
      </c>
      <c r="I6540">
        <v>37.270000000000003</v>
      </c>
      <c r="J6540">
        <v>0</v>
      </c>
      <c r="K6540" t="s">
        <v>275</v>
      </c>
      <c r="L6540" t="s">
        <v>35</v>
      </c>
    </row>
    <row r="6541" spans="1:12" x14ac:dyDescent="0.25">
      <c r="A6541">
        <v>91</v>
      </c>
      <c r="B6541" s="93">
        <v>43557</v>
      </c>
      <c r="C6541">
        <v>4</v>
      </c>
      <c r="D6541" t="s">
        <v>97</v>
      </c>
      <c r="E6541">
        <v>2019</v>
      </c>
      <c r="F6541" t="s">
        <v>70</v>
      </c>
      <c r="G6541" t="s">
        <v>65</v>
      </c>
      <c r="H6541" t="s">
        <v>590</v>
      </c>
      <c r="I6541">
        <v>47.1</v>
      </c>
      <c r="J6541">
        <v>0</v>
      </c>
      <c r="K6541" t="s">
        <v>275</v>
      </c>
      <c r="L6541" t="s">
        <v>35</v>
      </c>
    </row>
    <row r="6542" spans="1:12" x14ac:dyDescent="0.25">
      <c r="A6542">
        <v>91</v>
      </c>
      <c r="B6542" s="93">
        <v>43557</v>
      </c>
      <c r="C6542">
        <v>4</v>
      </c>
      <c r="D6542" t="s">
        <v>97</v>
      </c>
      <c r="E6542">
        <v>2019</v>
      </c>
      <c r="F6542" t="s">
        <v>110</v>
      </c>
      <c r="G6542" t="s">
        <v>65</v>
      </c>
      <c r="H6542" t="s">
        <v>590</v>
      </c>
      <c r="I6542">
        <v>66.900000000000006</v>
      </c>
      <c r="J6542">
        <v>0</v>
      </c>
      <c r="K6542" t="s">
        <v>275</v>
      </c>
      <c r="L6542" t="s">
        <v>35</v>
      </c>
    </row>
    <row r="6543" spans="1:12" x14ac:dyDescent="0.25">
      <c r="A6543">
        <v>91</v>
      </c>
      <c r="B6543" s="93">
        <v>43557</v>
      </c>
      <c r="C6543">
        <v>4</v>
      </c>
      <c r="D6543" t="s">
        <v>97</v>
      </c>
      <c r="E6543">
        <v>2019</v>
      </c>
      <c r="F6543" t="s">
        <v>74</v>
      </c>
      <c r="G6543" t="s">
        <v>65</v>
      </c>
      <c r="H6543" t="s">
        <v>590</v>
      </c>
      <c r="I6543">
        <v>72</v>
      </c>
      <c r="J6543">
        <v>0</v>
      </c>
      <c r="K6543" t="s">
        <v>275</v>
      </c>
      <c r="L6543" t="s">
        <v>35</v>
      </c>
    </row>
    <row r="6544" spans="1:12" x14ac:dyDescent="0.25">
      <c r="A6544">
        <v>91</v>
      </c>
      <c r="B6544" s="93">
        <v>43557</v>
      </c>
      <c r="C6544">
        <v>4</v>
      </c>
      <c r="D6544" t="s">
        <v>97</v>
      </c>
      <c r="E6544">
        <v>2019</v>
      </c>
      <c r="F6544" t="s">
        <v>75</v>
      </c>
      <c r="G6544" t="s">
        <v>65</v>
      </c>
      <c r="H6544" t="s">
        <v>590</v>
      </c>
      <c r="I6544">
        <v>150</v>
      </c>
      <c r="J6544">
        <v>0</v>
      </c>
      <c r="K6544" t="s">
        <v>275</v>
      </c>
      <c r="L6544" t="s">
        <v>35</v>
      </c>
    </row>
    <row r="6545" spans="1:12" x14ac:dyDescent="0.25">
      <c r="A6545">
        <v>91</v>
      </c>
      <c r="B6545" s="93">
        <v>43557</v>
      </c>
      <c r="C6545">
        <v>4</v>
      </c>
      <c r="D6545" t="s">
        <v>97</v>
      </c>
      <c r="E6545">
        <v>2019</v>
      </c>
      <c r="F6545" t="s">
        <v>76</v>
      </c>
      <c r="G6545" t="s">
        <v>65</v>
      </c>
      <c r="H6545" t="s">
        <v>590</v>
      </c>
      <c r="I6545">
        <v>150</v>
      </c>
      <c r="J6545">
        <v>0</v>
      </c>
      <c r="K6545" t="s">
        <v>275</v>
      </c>
      <c r="L6545" t="s">
        <v>35</v>
      </c>
    </row>
    <row r="6546" spans="1:12" x14ac:dyDescent="0.25">
      <c r="A6546">
        <v>91</v>
      </c>
      <c r="B6546" s="93">
        <v>43557</v>
      </c>
      <c r="C6546">
        <v>4</v>
      </c>
      <c r="D6546" t="s">
        <v>97</v>
      </c>
      <c r="E6546">
        <v>2019</v>
      </c>
      <c r="F6546" t="s">
        <v>71</v>
      </c>
      <c r="G6546" t="s">
        <v>65</v>
      </c>
      <c r="H6546" t="s">
        <v>590</v>
      </c>
      <c r="I6546">
        <v>2100</v>
      </c>
      <c r="J6546">
        <v>0</v>
      </c>
      <c r="K6546" t="s">
        <v>275</v>
      </c>
      <c r="L6546" t="s">
        <v>35</v>
      </c>
    </row>
    <row r="6547" spans="1:12" x14ac:dyDescent="0.25">
      <c r="A6547">
        <v>91</v>
      </c>
      <c r="B6547" s="93">
        <v>43558</v>
      </c>
      <c r="C6547">
        <v>4</v>
      </c>
      <c r="D6547" t="s">
        <v>97</v>
      </c>
      <c r="E6547">
        <v>2019</v>
      </c>
      <c r="F6547" t="s">
        <v>378</v>
      </c>
      <c r="G6547" t="s">
        <v>66</v>
      </c>
      <c r="H6547" t="s">
        <v>591</v>
      </c>
      <c r="I6547">
        <v>1.03</v>
      </c>
      <c r="J6547">
        <v>0</v>
      </c>
      <c r="K6547" t="s">
        <v>275</v>
      </c>
      <c r="L6547" t="s">
        <v>35</v>
      </c>
    </row>
    <row r="6548" spans="1:12" x14ac:dyDescent="0.25">
      <c r="A6548">
        <v>91</v>
      </c>
      <c r="B6548" s="93">
        <v>43558</v>
      </c>
      <c r="C6548">
        <v>4</v>
      </c>
      <c r="D6548" t="s">
        <v>97</v>
      </c>
      <c r="E6548">
        <v>2019</v>
      </c>
      <c r="F6548" t="s">
        <v>73</v>
      </c>
      <c r="G6548" t="s">
        <v>36</v>
      </c>
      <c r="H6548" t="s">
        <v>591</v>
      </c>
      <c r="I6548">
        <v>14.75</v>
      </c>
      <c r="J6548">
        <v>0</v>
      </c>
      <c r="K6548" t="s">
        <v>275</v>
      </c>
      <c r="L6548" t="s">
        <v>222</v>
      </c>
    </row>
    <row r="6549" spans="1:12" x14ac:dyDescent="0.25">
      <c r="A6549">
        <v>91</v>
      </c>
      <c r="B6549" s="93">
        <v>43558</v>
      </c>
      <c r="C6549">
        <v>4</v>
      </c>
      <c r="D6549" t="s">
        <v>97</v>
      </c>
      <c r="E6549">
        <v>2019</v>
      </c>
      <c r="F6549" t="s">
        <v>81</v>
      </c>
      <c r="G6549" t="s">
        <v>65</v>
      </c>
      <c r="H6549" t="s">
        <v>591</v>
      </c>
      <c r="I6549">
        <v>16</v>
      </c>
      <c r="J6549">
        <v>0</v>
      </c>
      <c r="K6549" t="s">
        <v>275</v>
      </c>
      <c r="L6549" t="s">
        <v>35</v>
      </c>
    </row>
    <row r="6550" spans="1:12" x14ac:dyDescent="0.25">
      <c r="A6550">
        <v>91</v>
      </c>
      <c r="B6550" s="93">
        <v>43558</v>
      </c>
      <c r="C6550">
        <v>4</v>
      </c>
      <c r="D6550" t="s">
        <v>97</v>
      </c>
      <c r="E6550">
        <v>2019</v>
      </c>
      <c r="F6550" t="s">
        <v>86</v>
      </c>
      <c r="G6550" t="s">
        <v>58</v>
      </c>
      <c r="H6550" t="s">
        <v>591</v>
      </c>
      <c r="I6550">
        <v>20.75</v>
      </c>
      <c r="J6550">
        <v>0</v>
      </c>
      <c r="K6550" t="s">
        <v>275</v>
      </c>
      <c r="L6550" t="s">
        <v>222</v>
      </c>
    </row>
    <row r="6551" spans="1:12" x14ac:dyDescent="0.25">
      <c r="A6551">
        <v>91</v>
      </c>
      <c r="B6551" s="93">
        <v>43558</v>
      </c>
      <c r="C6551">
        <v>4</v>
      </c>
      <c r="D6551" t="s">
        <v>97</v>
      </c>
      <c r="E6551">
        <v>2019</v>
      </c>
      <c r="F6551" t="s">
        <v>75</v>
      </c>
      <c r="G6551" t="s">
        <v>58</v>
      </c>
      <c r="H6551" t="s">
        <v>591</v>
      </c>
      <c r="I6551">
        <v>23.61</v>
      </c>
      <c r="J6551">
        <v>0</v>
      </c>
      <c r="K6551" t="s">
        <v>275</v>
      </c>
      <c r="L6551" t="s">
        <v>222</v>
      </c>
    </row>
    <row r="6552" spans="1:12" x14ac:dyDescent="0.25">
      <c r="A6552">
        <v>91</v>
      </c>
      <c r="B6552" s="93">
        <v>43558</v>
      </c>
      <c r="C6552">
        <v>4</v>
      </c>
      <c r="D6552" t="s">
        <v>97</v>
      </c>
      <c r="E6552">
        <v>2019</v>
      </c>
      <c r="F6552" t="s">
        <v>73</v>
      </c>
      <c r="G6552" t="s">
        <v>65</v>
      </c>
      <c r="H6552" t="s">
        <v>591</v>
      </c>
      <c r="I6552">
        <v>27.1</v>
      </c>
      <c r="J6552">
        <v>0</v>
      </c>
      <c r="K6552" t="s">
        <v>275</v>
      </c>
      <c r="L6552" t="s">
        <v>35</v>
      </c>
    </row>
    <row r="6553" spans="1:12" x14ac:dyDescent="0.25">
      <c r="A6553">
        <v>91</v>
      </c>
      <c r="B6553" s="93">
        <v>43558</v>
      </c>
      <c r="C6553">
        <v>4</v>
      </c>
      <c r="D6553" t="s">
        <v>97</v>
      </c>
      <c r="E6553">
        <v>2019</v>
      </c>
      <c r="F6553" t="s">
        <v>71</v>
      </c>
      <c r="G6553" t="s">
        <v>63</v>
      </c>
      <c r="H6553" t="s">
        <v>591</v>
      </c>
      <c r="I6553">
        <v>36.85</v>
      </c>
      <c r="J6553">
        <v>0</v>
      </c>
      <c r="K6553" t="s">
        <v>275</v>
      </c>
      <c r="L6553" t="s">
        <v>64</v>
      </c>
    </row>
    <row r="6554" spans="1:12" x14ac:dyDescent="0.25">
      <c r="A6554">
        <v>91</v>
      </c>
      <c r="B6554" s="93">
        <v>43558</v>
      </c>
      <c r="C6554">
        <v>4</v>
      </c>
      <c r="D6554" t="s">
        <v>97</v>
      </c>
      <c r="E6554">
        <v>2019</v>
      </c>
      <c r="F6554" t="s">
        <v>70</v>
      </c>
      <c r="G6554" t="s">
        <v>66</v>
      </c>
      <c r="H6554" t="s">
        <v>591</v>
      </c>
      <c r="I6554">
        <v>43.34</v>
      </c>
      <c r="J6554">
        <v>0</v>
      </c>
      <c r="K6554" t="s">
        <v>275</v>
      </c>
      <c r="L6554" t="s">
        <v>35</v>
      </c>
    </row>
    <row r="6555" spans="1:12" x14ac:dyDescent="0.25">
      <c r="A6555">
        <v>91</v>
      </c>
      <c r="B6555" s="93">
        <v>43558</v>
      </c>
      <c r="C6555">
        <v>4</v>
      </c>
      <c r="D6555" t="s">
        <v>97</v>
      </c>
      <c r="E6555">
        <v>2019</v>
      </c>
      <c r="F6555" t="s">
        <v>335</v>
      </c>
      <c r="G6555" t="s">
        <v>63</v>
      </c>
      <c r="H6555" t="s">
        <v>591</v>
      </c>
      <c r="I6555">
        <v>74.849999999999994</v>
      </c>
      <c r="J6555">
        <v>0</v>
      </c>
      <c r="K6555" t="s">
        <v>275</v>
      </c>
      <c r="L6555" t="s">
        <v>64</v>
      </c>
    </row>
    <row r="6556" spans="1:12" x14ac:dyDescent="0.25">
      <c r="A6556">
        <v>91</v>
      </c>
      <c r="B6556" s="93">
        <v>43558</v>
      </c>
      <c r="C6556">
        <v>4</v>
      </c>
      <c r="D6556" t="s">
        <v>97</v>
      </c>
      <c r="E6556">
        <v>2019</v>
      </c>
      <c r="F6556" t="s">
        <v>70</v>
      </c>
      <c r="G6556" t="s">
        <v>65</v>
      </c>
      <c r="H6556" t="s">
        <v>591</v>
      </c>
      <c r="I6556">
        <v>145.25</v>
      </c>
      <c r="J6556">
        <v>0</v>
      </c>
      <c r="K6556" t="s">
        <v>275</v>
      </c>
      <c r="L6556" t="s">
        <v>35</v>
      </c>
    </row>
    <row r="6557" spans="1:12" x14ac:dyDescent="0.25">
      <c r="A6557">
        <v>91</v>
      </c>
      <c r="B6557" s="93">
        <v>43558</v>
      </c>
      <c r="C6557">
        <v>4</v>
      </c>
      <c r="D6557" t="s">
        <v>97</v>
      </c>
      <c r="E6557">
        <v>2019</v>
      </c>
      <c r="F6557" t="s">
        <v>84</v>
      </c>
      <c r="G6557" t="s">
        <v>63</v>
      </c>
      <c r="H6557" t="s">
        <v>591</v>
      </c>
      <c r="I6557">
        <v>225.98</v>
      </c>
      <c r="J6557">
        <v>0</v>
      </c>
      <c r="K6557" t="s">
        <v>275</v>
      </c>
      <c r="L6557" t="s">
        <v>64</v>
      </c>
    </row>
    <row r="6558" spans="1:12" x14ac:dyDescent="0.25">
      <c r="A6558">
        <v>91</v>
      </c>
      <c r="B6558" s="93">
        <v>43558</v>
      </c>
      <c r="C6558">
        <v>4</v>
      </c>
      <c r="D6558" t="s">
        <v>97</v>
      </c>
      <c r="E6558">
        <v>2019</v>
      </c>
      <c r="F6558" t="s">
        <v>84</v>
      </c>
      <c r="G6558" t="s">
        <v>58</v>
      </c>
      <c r="H6558" t="s">
        <v>591</v>
      </c>
      <c r="I6558">
        <v>297.3</v>
      </c>
      <c r="J6558">
        <v>0</v>
      </c>
      <c r="K6558" t="s">
        <v>275</v>
      </c>
      <c r="L6558" t="s">
        <v>222</v>
      </c>
    </row>
    <row r="6559" spans="1:12" x14ac:dyDescent="0.25">
      <c r="A6559">
        <v>91</v>
      </c>
      <c r="B6559" s="93">
        <v>43558</v>
      </c>
      <c r="C6559">
        <v>4</v>
      </c>
      <c r="D6559" t="s">
        <v>97</v>
      </c>
      <c r="E6559">
        <v>2019</v>
      </c>
      <c r="F6559" t="s">
        <v>82</v>
      </c>
      <c r="G6559" t="s">
        <v>66</v>
      </c>
      <c r="H6559" t="s">
        <v>591</v>
      </c>
      <c r="I6559">
        <v>484.22</v>
      </c>
      <c r="J6559">
        <v>0</v>
      </c>
      <c r="K6559" t="s">
        <v>275</v>
      </c>
      <c r="L6559" t="s">
        <v>35</v>
      </c>
    </row>
    <row r="6560" spans="1:12" x14ac:dyDescent="0.25">
      <c r="A6560">
        <v>91</v>
      </c>
      <c r="B6560" s="93">
        <v>43558</v>
      </c>
      <c r="C6560">
        <v>4</v>
      </c>
      <c r="D6560" t="s">
        <v>97</v>
      </c>
      <c r="E6560">
        <v>2019</v>
      </c>
      <c r="F6560" t="s">
        <v>79</v>
      </c>
      <c r="G6560" t="s">
        <v>64</v>
      </c>
      <c r="H6560" t="s">
        <v>591</v>
      </c>
      <c r="I6560">
        <v>2544.39</v>
      </c>
      <c r="J6560">
        <v>0</v>
      </c>
      <c r="K6560" t="s">
        <v>275</v>
      </c>
      <c r="L6560" t="s">
        <v>64</v>
      </c>
    </row>
    <row r="6561" spans="1:12" x14ac:dyDescent="0.25">
      <c r="A6561">
        <v>91</v>
      </c>
      <c r="B6561" s="93">
        <v>43559</v>
      </c>
      <c r="C6561">
        <v>4</v>
      </c>
      <c r="D6561" t="s">
        <v>97</v>
      </c>
      <c r="E6561">
        <v>2019</v>
      </c>
      <c r="F6561" t="s">
        <v>71</v>
      </c>
      <c r="G6561" t="s">
        <v>65</v>
      </c>
      <c r="H6561" t="s">
        <v>592</v>
      </c>
      <c r="I6561">
        <v>24</v>
      </c>
      <c r="J6561">
        <v>0</v>
      </c>
      <c r="K6561" t="s">
        <v>275</v>
      </c>
      <c r="L6561" t="s">
        <v>35</v>
      </c>
    </row>
    <row r="6562" spans="1:12" x14ac:dyDescent="0.25">
      <c r="A6562">
        <v>91</v>
      </c>
      <c r="B6562" s="93">
        <v>43559</v>
      </c>
      <c r="C6562">
        <v>4</v>
      </c>
      <c r="D6562" t="s">
        <v>97</v>
      </c>
      <c r="E6562">
        <v>2019</v>
      </c>
      <c r="F6562" t="s">
        <v>76</v>
      </c>
      <c r="G6562" t="s">
        <v>65</v>
      </c>
      <c r="H6562" t="s">
        <v>592</v>
      </c>
      <c r="I6562">
        <v>513.4</v>
      </c>
      <c r="J6562">
        <v>0</v>
      </c>
      <c r="K6562" t="s">
        <v>275</v>
      </c>
      <c r="L6562" t="s">
        <v>35</v>
      </c>
    </row>
    <row r="6563" spans="1:12" x14ac:dyDescent="0.25">
      <c r="A6563">
        <v>91</v>
      </c>
      <c r="B6563" s="93">
        <v>43560</v>
      </c>
      <c r="C6563">
        <v>4</v>
      </c>
      <c r="D6563" t="s">
        <v>97</v>
      </c>
      <c r="E6563">
        <v>2019</v>
      </c>
      <c r="F6563" t="s">
        <v>75</v>
      </c>
      <c r="G6563" t="s">
        <v>66</v>
      </c>
      <c r="H6563" t="s">
        <v>593</v>
      </c>
      <c r="I6563">
        <v>22</v>
      </c>
      <c r="J6563">
        <v>0</v>
      </c>
      <c r="K6563" t="s">
        <v>275</v>
      </c>
      <c r="L6563" t="s">
        <v>35</v>
      </c>
    </row>
    <row r="6564" spans="1:12" x14ac:dyDescent="0.25">
      <c r="A6564">
        <v>91</v>
      </c>
      <c r="B6564" s="93">
        <v>43560</v>
      </c>
      <c r="C6564">
        <v>4</v>
      </c>
      <c r="D6564" t="s">
        <v>97</v>
      </c>
      <c r="E6564">
        <v>2019</v>
      </c>
      <c r="F6564" t="s">
        <v>71</v>
      </c>
      <c r="G6564" t="s">
        <v>65</v>
      </c>
      <c r="H6564" t="s">
        <v>593</v>
      </c>
      <c r="I6564">
        <v>24.93</v>
      </c>
      <c r="J6564">
        <v>0</v>
      </c>
      <c r="K6564" t="s">
        <v>275</v>
      </c>
      <c r="L6564" t="s">
        <v>35</v>
      </c>
    </row>
    <row r="6565" spans="1:12" x14ac:dyDescent="0.25">
      <c r="A6565">
        <v>91</v>
      </c>
      <c r="B6565" s="93">
        <v>43560</v>
      </c>
      <c r="C6565">
        <v>4</v>
      </c>
      <c r="D6565" t="s">
        <v>97</v>
      </c>
      <c r="E6565">
        <v>2019</v>
      </c>
      <c r="F6565" t="s">
        <v>72</v>
      </c>
      <c r="G6565" t="s">
        <v>65</v>
      </c>
      <c r="H6565" t="s">
        <v>593</v>
      </c>
      <c r="I6565">
        <v>25</v>
      </c>
      <c r="J6565">
        <v>0</v>
      </c>
      <c r="K6565" t="s">
        <v>275</v>
      </c>
      <c r="L6565" t="s">
        <v>35</v>
      </c>
    </row>
    <row r="6566" spans="1:12" x14ac:dyDescent="0.25">
      <c r="A6566">
        <v>91</v>
      </c>
      <c r="B6566" s="93">
        <v>43560</v>
      </c>
      <c r="C6566">
        <v>4</v>
      </c>
      <c r="D6566" t="s">
        <v>97</v>
      </c>
      <c r="E6566">
        <v>2019</v>
      </c>
      <c r="F6566" t="s">
        <v>70</v>
      </c>
      <c r="G6566" t="s">
        <v>65</v>
      </c>
      <c r="H6566" t="s">
        <v>593</v>
      </c>
      <c r="I6566">
        <v>33</v>
      </c>
      <c r="J6566">
        <v>0</v>
      </c>
      <c r="K6566" t="s">
        <v>275</v>
      </c>
      <c r="L6566" t="s">
        <v>35</v>
      </c>
    </row>
    <row r="6567" spans="1:12" x14ac:dyDescent="0.25">
      <c r="A6567">
        <v>91</v>
      </c>
      <c r="B6567" s="93">
        <v>43560</v>
      </c>
      <c r="C6567">
        <v>4</v>
      </c>
      <c r="D6567" t="s">
        <v>97</v>
      </c>
      <c r="E6567">
        <v>2019</v>
      </c>
      <c r="F6567" t="s">
        <v>78</v>
      </c>
      <c r="G6567" t="s">
        <v>65</v>
      </c>
      <c r="H6567" t="s">
        <v>593</v>
      </c>
      <c r="I6567">
        <v>51.99</v>
      </c>
      <c r="J6567">
        <v>0</v>
      </c>
      <c r="K6567" t="s">
        <v>275</v>
      </c>
      <c r="L6567" t="s">
        <v>35</v>
      </c>
    </row>
    <row r="6568" spans="1:12" x14ac:dyDescent="0.25">
      <c r="A6568">
        <v>91</v>
      </c>
      <c r="B6568" s="93">
        <v>43560</v>
      </c>
      <c r="C6568">
        <v>4</v>
      </c>
      <c r="D6568" t="s">
        <v>97</v>
      </c>
      <c r="E6568">
        <v>2019</v>
      </c>
      <c r="F6568" t="s">
        <v>75</v>
      </c>
      <c r="G6568" t="s">
        <v>58</v>
      </c>
      <c r="H6568" t="s">
        <v>593</v>
      </c>
      <c r="I6568">
        <v>66.59</v>
      </c>
      <c r="J6568">
        <v>0</v>
      </c>
      <c r="K6568" t="s">
        <v>275</v>
      </c>
      <c r="L6568" t="s">
        <v>222</v>
      </c>
    </row>
    <row r="6569" spans="1:12" x14ac:dyDescent="0.25">
      <c r="A6569">
        <v>91</v>
      </c>
      <c r="B6569" s="93">
        <v>43560</v>
      </c>
      <c r="C6569">
        <v>4</v>
      </c>
      <c r="D6569" t="s">
        <v>97</v>
      </c>
      <c r="E6569">
        <v>2019</v>
      </c>
      <c r="F6569" t="s">
        <v>71</v>
      </c>
      <c r="G6569" t="s">
        <v>64</v>
      </c>
      <c r="H6569" t="s">
        <v>593</v>
      </c>
      <c r="I6569">
        <v>112.92</v>
      </c>
      <c r="J6569">
        <v>0</v>
      </c>
      <c r="K6569" t="s">
        <v>275</v>
      </c>
      <c r="L6569" t="s">
        <v>64</v>
      </c>
    </row>
    <row r="6570" spans="1:12" x14ac:dyDescent="0.25">
      <c r="A6570">
        <v>91</v>
      </c>
      <c r="B6570" s="93">
        <v>43560</v>
      </c>
      <c r="C6570">
        <v>4</v>
      </c>
      <c r="D6570" t="s">
        <v>97</v>
      </c>
      <c r="E6570">
        <v>2019</v>
      </c>
      <c r="F6570" t="s">
        <v>79</v>
      </c>
      <c r="G6570" t="s">
        <v>58</v>
      </c>
      <c r="H6570" t="s">
        <v>593</v>
      </c>
      <c r="I6570">
        <v>131.61000000000001</v>
      </c>
      <c r="J6570">
        <v>0</v>
      </c>
      <c r="K6570" t="s">
        <v>275</v>
      </c>
      <c r="L6570" t="s">
        <v>222</v>
      </c>
    </row>
    <row r="6571" spans="1:12" x14ac:dyDescent="0.25">
      <c r="A6571">
        <v>91</v>
      </c>
      <c r="B6571" s="93">
        <v>43560</v>
      </c>
      <c r="C6571">
        <v>4</v>
      </c>
      <c r="D6571" t="s">
        <v>97</v>
      </c>
      <c r="E6571">
        <v>2019</v>
      </c>
      <c r="F6571" t="s">
        <v>78</v>
      </c>
      <c r="G6571" t="s">
        <v>63</v>
      </c>
      <c r="H6571" t="s">
        <v>593</v>
      </c>
      <c r="I6571">
        <v>185.06</v>
      </c>
      <c r="J6571">
        <v>0</v>
      </c>
      <c r="K6571" t="s">
        <v>275</v>
      </c>
      <c r="L6571" t="s">
        <v>64</v>
      </c>
    </row>
    <row r="6572" spans="1:12" x14ac:dyDescent="0.25">
      <c r="A6572">
        <v>91</v>
      </c>
      <c r="B6572" s="93">
        <v>43560</v>
      </c>
      <c r="C6572">
        <v>4</v>
      </c>
      <c r="D6572" t="s">
        <v>97</v>
      </c>
      <c r="E6572">
        <v>2019</v>
      </c>
      <c r="F6572" t="s">
        <v>81</v>
      </c>
      <c r="G6572" t="s">
        <v>65</v>
      </c>
      <c r="H6572" t="s">
        <v>593</v>
      </c>
      <c r="I6572">
        <v>187.8</v>
      </c>
      <c r="J6572">
        <v>0</v>
      </c>
      <c r="K6572" t="s">
        <v>275</v>
      </c>
      <c r="L6572" t="s">
        <v>35</v>
      </c>
    </row>
    <row r="6573" spans="1:12" x14ac:dyDescent="0.25">
      <c r="A6573">
        <v>91</v>
      </c>
      <c r="B6573" s="93">
        <v>43560</v>
      </c>
      <c r="C6573">
        <v>4</v>
      </c>
      <c r="D6573" t="s">
        <v>97</v>
      </c>
      <c r="E6573">
        <v>2019</v>
      </c>
      <c r="F6573" t="s">
        <v>73</v>
      </c>
      <c r="G6573" t="s">
        <v>64</v>
      </c>
      <c r="H6573" t="s">
        <v>593</v>
      </c>
      <c r="I6573">
        <v>347.34</v>
      </c>
      <c r="J6573">
        <v>0</v>
      </c>
      <c r="K6573" t="s">
        <v>275</v>
      </c>
      <c r="L6573" t="s">
        <v>64</v>
      </c>
    </row>
    <row r="6574" spans="1:12" x14ac:dyDescent="0.25">
      <c r="A6574">
        <v>91</v>
      </c>
      <c r="B6574" s="93">
        <v>43561</v>
      </c>
      <c r="C6574">
        <v>4</v>
      </c>
      <c r="D6574" t="s">
        <v>97</v>
      </c>
      <c r="E6574">
        <v>2019</v>
      </c>
      <c r="F6574" t="s">
        <v>69</v>
      </c>
      <c r="G6574" t="s">
        <v>65</v>
      </c>
      <c r="H6574" t="s">
        <v>594</v>
      </c>
      <c r="I6574">
        <v>10</v>
      </c>
      <c r="J6574">
        <v>0</v>
      </c>
      <c r="K6574" t="s">
        <v>275</v>
      </c>
      <c r="L6574" t="s">
        <v>35</v>
      </c>
    </row>
    <row r="6575" spans="1:12" x14ac:dyDescent="0.25">
      <c r="A6575">
        <v>91</v>
      </c>
      <c r="B6575" s="93">
        <v>43561</v>
      </c>
      <c r="C6575">
        <v>4</v>
      </c>
      <c r="D6575" t="s">
        <v>97</v>
      </c>
      <c r="E6575">
        <v>2019</v>
      </c>
      <c r="F6575" t="s">
        <v>75</v>
      </c>
      <c r="G6575" t="s">
        <v>65</v>
      </c>
      <c r="H6575" t="s">
        <v>594</v>
      </c>
      <c r="I6575">
        <v>19.399999999999999</v>
      </c>
      <c r="J6575">
        <v>0</v>
      </c>
      <c r="K6575" t="s">
        <v>275</v>
      </c>
      <c r="L6575" t="s">
        <v>35</v>
      </c>
    </row>
    <row r="6576" spans="1:12" x14ac:dyDescent="0.25">
      <c r="A6576">
        <v>91</v>
      </c>
      <c r="B6576" s="93">
        <v>43561</v>
      </c>
      <c r="C6576">
        <v>4</v>
      </c>
      <c r="D6576" t="s">
        <v>97</v>
      </c>
      <c r="E6576">
        <v>2019</v>
      </c>
      <c r="F6576" t="s">
        <v>68</v>
      </c>
      <c r="G6576" t="s">
        <v>64</v>
      </c>
      <c r="H6576" t="s">
        <v>594</v>
      </c>
      <c r="I6576">
        <v>41.95</v>
      </c>
      <c r="J6576">
        <v>0</v>
      </c>
      <c r="K6576" t="s">
        <v>275</v>
      </c>
      <c r="L6576" t="s">
        <v>64</v>
      </c>
    </row>
    <row r="6577" spans="1:12" x14ac:dyDescent="0.25">
      <c r="A6577">
        <v>91</v>
      </c>
      <c r="B6577" s="93">
        <v>43561</v>
      </c>
      <c r="C6577">
        <v>4</v>
      </c>
      <c r="D6577" t="s">
        <v>97</v>
      </c>
      <c r="E6577">
        <v>2019</v>
      </c>
      <c r="F6577" t="s">
        <v>71</v>
      </c>
      <c r="G6577" t="s">
        <v>65</v>
      </c>
      <c r="H6577" t="s">
        <v>594</v>
      </c>
      <c r="I6577">
        <v>53.35</v>
      </c>
      <c r="J6577">
        <v>0</v>
      </c>
      <c r="K6577" t="s">
        <v>275</v>
      </c>
      <c r="L6577" t="s">
        <v>35</v>
      </c>
    </row>
    <row r="6578" spans="1:12" x14ac:dyDescent="0.25">
      <c r="A6578">
        <v>91</v>
      </c>
      <c r="B6578" s="93">
        <v>43561</v>
      </c>
      <c r="C6578">
        <v>4</v>
      </c>
      <c r="D6578" t="s">
        <v>97</v>
      </c>
      <c r="E6578">
        <v>2019</v>
      </c>
      <c r="F6578" t="s">
        <v>82</v>
      </c>
      <c r="G6578" t="s">
        <v>35</v>
      </c>
      <c r="H6578" t="s">
        <v>594</v>
      </c>
      <c r="I6578">
        <v>87</v>
      </c>
      <c r="J6578">
        <v>0</v>
      </c>
      <c r="K6578" t="s">
        <v>275</v>
      </c>
      <c r="L6578" t="s">
        <v>35</v>
      </c>
    </row>
    <row r="6579" spans="1:12" x14ac:dyDescent="0.25">
      <c r="A6579">
        <v>91</v>
      </c>
      <c r="B6579" s="93">
        <v>43561</v>
      </c>
      <c r="C6579">
        <v>4</v>
      </c>
      <c r="D6579" t="s">
        <v>97</v>
      </c>
      <c r="E6579">
        <v>2019</v>
      </c>
      <c r="F6579" t="s">
        <v>69</v>
      </c>
      <c r="G6579" t="s">
        <v>64</v>
      </c>
      <c r="H6579" t="s">
        <v>594</v>
      </c>
      <c r="I6579">
        <v>136.80000000000001</v>
      </c>
      <c r="J6579">
        <v>0</v>
      </c>
      <c r="K6579" t="s">
        <v>275</v>
      </c>
      <c r="L6579" t="s">
        <v>64</v>
      </c>
    </row>
    <row r="6580" spans="1:12" x14ac:dyDescent="0.25">
      <c r="A6580">
        <v>91</v>
      </c>
      <c r="B6580" s="93">
        <v>43563</v>
      </c>
      <c r="C6580">
        <v>4</v>
      </c>
      <c r="D6580" t="s">
        <v>97</v>
      </c>
      <c r="E6580">
        <v>2019</v>
      </c>
      <c r="F6580" t="s">
        <v>77</v>
      </c>
      <c r="G6580" t="s">
        <v>65</v>
      </c>
      <c r="H6580" t="s">
        <v>595</v>
      </c>
      <c r="I6580">
        <v>16.3</v>
      </c>
      <c r="J6580">
        <v>0</v>
      </c>
      <c r="K6580" t="s">
        <v>275</v>
      </c>
      <c r="L6580" t="s">
        <v>35</v>
      </c>
    </row>
    <row r="6581" spans="1:12" x14ac:dyDescent="0.25">
      <c r="A6581">
        <v>91</v>
      </c>
      <c r="B6581" s="93">
        <v>43563</v>
      </c>
      <c r="C6581">
        <v>4</v>
      </c>
      <c r="D6581" t="s">
        <v>97</v>
      </c>
      <c r="E6581">
        <v>2019</v>
      </c>
      <c r="F6581" t="s">
        <v>70</v>
      </c>
      <c r="G6581" t="s">
        <v>65</v>
      </c>
      <c r="H6581" t="s">
        <v>595</v>
      </c>
      <c r="I6581">
        <v>31.93</v>
      </c>
      <c r="J6581">
        <v>0</v>
      </c>
      <c r="K6581" t="s">
        <v>275</v>
      </c>
      <c r="L6581" t="s">
        <v>35</v>
      </c>
    </row>
    <row r="6582" spans="1:12" x14ac:dyDescent="0.25">
      <c r="A6582">
        <v>91</v>
      </c>
      <c r="B6582" s="93">
        <v>43563</v>
      </c>
      <c r="C6582">
        <v>4</v>
      </c>
      <c r="D6582" t="s">
        <v>97</v>
      </c>
      <c r="E6582">
        <v>2019</v>
      </c>
      <c r="F6582" t="s">
        <v>75</v>
      </c>
      <c r="G6582" t="s">
        <v>35</v>
      </c>
      <c r="H6582" t="s">
        <v>595</v>
      </c>
      <c r="I6582">
        <v>919</v>
      </c>
      <c r="J6582">
        <v>0</v>
      </c>
      <c r="K6582" t="s">
        <v>275</v>
      </c>
      <c r="L6582" t="s">
        <v>35</v>
      </c>
    </row>
    <row r="6583" spans="1:12" x14ac:dyDescent="0.25">
      <c r="A6583">
        <v>91</v>
      </c>
      <c r="B6583" s="93">
        <v>43564</v>
      </c>
      <c r="C6583">
        <v>4</v>
      </c>
      <c r="D6583" t="s">
        <v>97</v>
      </c>
      <c r="E6583">
        <v>2019</v>
      </c>
      <c r="F6583" t="s">
        <v>71</v>
      </c>
      <c r="G6583" t="s">
        <v>36</v>
      </c>
      <c r="H6583" t="s">
        <v>596</v>
      </c>
      <c r="I6583">
        <v>16</v>
      </c>
      <c r="J6583">
        <v>0</v>
      </c>
      <c r="K6583" t="s">
        <v>275</v>
      </c>
      <c r="L6583" t="s">
        <v>222</v>
      </c>
    </row>
    <row r="6584" spans="1:12" x14ac:dyDescent="0.25">
      <c r="A6584">
        <v>91</v>
      </c>
      <c r="B6584" s="93">
        <v>43564</v>
      </c>
      <c r="C6584">
        <v>4</v>
      </c>
      <c r="D6584" t="s">
        <v>97</v>
      </c>
      <c r="E6584">
        <v>2019</v>
      </c>
      <c r="F6584" t="s">
        <v>69</v>
      </c>
      <c r="G6584" t="s">
        <v>65</v>
      </c>
      <c r="H6584" t="s">
        <v>596</v>
      </c>
      <c r="I6584">
        <v>25</v>
      </c>
      <c r="J6584">
        <v>0</v>
      </c>
      <c r="K6584" t="s">
        <v>275</v>
      </c>
      <c r="L6584" t="s">
        <v>35</v>
      </c>
    </row>
    <row r="6585" spans="1:12" x14ac:dyDescent="0.25">
      <c r="A6585">
        <v>91</v>
      </c>
      <c r="B6585" s="93">
        <v>43564</v>
      </c>
      <c r="C6585">
        <v>4</v>
      </c>
      <c r="D6585" t="s">
        <v>97</v>
      </c>
      <c r="E6585">
        <v>2019</v>
      </c>
      <c r="F6585" t="s">
        <v>81</v>
      </c>
      <c r="G6585" t="s">
        <v>65</v>
      </c>
      <c r="H6585" t="s">
        <v>596</v>
      </c>
      <c r="I6585">
        <v>41</v>
      </c>
      <c r="J6585">
        <v>0</v>
      </c>
      <c r="K6585" t="s">
        <v>275</v>
      </c>
      <c r="L6585" t="s">
        <v>35</v>
      </c>
    </row>
    <row r="6586" spans="1:12" x14ac:dyDescent="0.25">
      <c r="A6586">
        <v>91</v>
      </c>
      <c r="B6586" s="93">
        <v>43564</v>
      </c>
      <c r="C6586">
        <v>4</v>
      </c>
      <c r="D6586" t="s">
        <v>97</v>
      </c>
      <c r="E6586">
        <v>2019</v>
      </c>
      <c r="F6586" t="s">
        <v>69</v>
      </c>
      <c r="G6586" t="s">
        <v>64</v>
      </c>
      <c r="H6586" t="s">
        <v>596</v>
      </c>
      <c r="I6586">
        <v>106.93</v>
      </c>
      <c r="J6586">
        <v>0</v>
      </c>
      <c r="K6586" t="s">
        <v>275</v>
      </c>
      <c r="L6586" t="s">
        <v>64</v>
      </c>
    </row>
    <row r="6587" spans="1:12" x14ac:dyDescent="0.25">
      <c r="A6587">
        <v>91</v>
      </c>
      <c r="B6587" s="93">
        <v>43565</v>
      </c>
      <c r="C6587">
        <v>4</v>
      </c>
      <c r="D6587" t="s">
        <v>97</v>
      </c>
      <c r="E6587">
        <v>2019</v>
      </c>
      <c r="F6587" t="s">
        <v>72</v>
      </c>
      <c r="G6587" t="s">
        <v>36</v>
      </c>
      <c r="H6587" t="s">
        <v>600</v>
      </c>
      <c r="I6587">
        <v>20</v>
      </c>
      <c r="J6587">
        <v>0</v>
      </c>
      <c r="K6587" t="s">
        <v>275</v>
      </c>
      <c r="L6587" t="s">
        <v>222</v>
      </c>
    </row>
    <row r="6588" spans="1:12" x14ac:dyDescent="0.25">
      <c r="A6588">
        <v>91</v>
      </c>
      <c r="B6588" s="93">
        <v>43565</v>
      </c>
      <c r="C6588">
        <v>4</v>
      </c>
      <c r="D6588" t="s">
        <v>97</v>
      </c>
      <c r="E6588">
        <v>2019</v>
      </c>
      <c r="F6588" t="s">
        <v>84</v>
      </c>
      <c r="G6588" t="s">
        <v>598</v>
      </c>
      <c r="H6588" t="s">
        <v>599</v>
      </c>
      <c r="I6588">
        <v>27.2</v>
      </c>
      <c r="J6588">
        <v>0</v>
      </c>
      <c r="K6588" t="s">
        <v>275</v>
      </c>
      <c r="L6588" t="s">
        <v>34</v>
      </c>
    </row>
    <row r="6589" spans="1:12" x14ac:dyDescent="0.25">
      <c r="A6589">
        <v>91</v>
      </c>
      <c r="B6589" s="93">
        <v>43565</v>
      </c>
      <c r="C6589">
        <v>4</v>
      </c>
      <c r="D6589" t="s">
        <v>97</v>
      </c>
      <c r="E6589">
        <v>2019</v>
      </c>
      <c r="F6589" t="s">
        <v>69</v>
      </c>
      <c r="G6589" t="s">
        <v>598</v>
      </c>
      <c r="H6589" t="s">
        <v>599</v>
      </c>
      <c r="I6589">
        <v>45.01</v>
      </c>
      <c r="J6589">
        <v>0</v>
      </c>
      <c r="K6589" t="s">
        <v>275</v>
      </c>
      <c r="L6589" t="s">
        <v>34</v>
      </c>
    </row>
    <row r="6590" spans="1:12" x14ac:dyDescent="0.25">
      <c r="A6590">
        <v>91</v>
      </c>
      <c r="B6590" s="93">
        <v>43565</v>
      </c>
      <c r="C6590">
        <v>4</v>
      </c>
      <c r="D6590" t="s">
        <v>97</v>
      </c>
      <c r="E6590">
        <v>2019</v>
      </c>
      <c r="F6590" t="s">
        <v>71</v>
      </c>
      <c r="G6590" t="s">
        <v>36</v>
      </c>
      <c r="H6590" t="s">
        <v>600</v>
      </c>
      <c r="I6590">
        <v>45.13</v>
      </c>
      <c r="J6590">
        <v>0</v>
      </c>
      <c r="K6590" t="s">
        <v>275</v>
      </c>
      <c r="L6590" t="s">
        <v>222</v>
      </c>
    </row>
    <row r="6591" spans="1:12" x14ac:dyDescent="0.25">
      <c r="A6591">
        <v>91</v>
      </c>
      <c r="B6591" s="93">
        <v>43565</v>
      </c>
      <c r="C6591">
        <v>4</v>
      </c>
      <c r="D6591" t="s">
        <v>97</v>
      </c>
      <c r="E6591">
        <v>2019</v>
      </c>
      <c r="F6591" t="s">
        <v>78</v>
      </c>
      <c r="G6591" t="s">
        <v>64</v>
      </c>
      <c r="H6591" t="s">
        <v>600</v>
      </c>
      <c r="I6591">
        <v>68.41</v>
      </c>
      <c r="J6591">
        <v>0</v>
      </c>
      <c r="K6591" t="s">
        <v>275</v>
      </c>
      <c r="L6591" t="s">
        <v>64</v>
      </c>
    </row>
    <row r="6592" spans="1:12" x14ac:dyDescent="0.25">
      <c r="A6592">
        <v>91</v>
      </c>
      <c r="B6592" s="93">
        <v>43565</v>
      </c>
      <c r="C6592">
        <v>4</v>
      </c>
      <c r="D6592" t="s">
        <v>97</v>
      </c>
      <c r="E6592">
        <v>2019</v>
      </c>
      <c r="F6592" t="s">
        <v>107</v>
      </c>
      <c r="G6592" t="s">
        <v>598</v>
      </c>
      <c r="H6592" t="s">
        <v>599</v>
      </c>
      <c r="I6592">
        <v>94.12</v>
      </c>
      <c r="J6592">
        <v>0</v>
      </c>
      <c r="K6592" t="s">
        <v>275</v>
      </c>
      <c r="L6592" t="s">
        <v>34</v>
      </c>
    </row>
    <row r="6593" spans="1:12" x14ac:dyDescent="0.25">
      <c r="A6593">
        <v>91</v>
      </c>
      <c r="B6593" s="93">
        <v>43565</v>
      </c>
      <c r="C6593">
        <v>4</v>
      </c>
      <c r="D6593" t="s">
        <v>97</v>
      </c>
      <c r="E6593">
        <v>2019</v>
      </c>
      <c r="F6593" t="s">
        <v>71</v>
      </c>
      <c r="G6593" t="s">
        <v>598</v>
      </c>
      <c r="H6593" t="s">
        <v>599</v>
      </c>
      <c r="I6593">
        <v>140</v>
      </c>
      <c r="J6593">
        <v>0</v>
      </c>
      <c r="K6593" t="s">
        <v>275</v>
      </c>
      <c r="L6593" t="s">
        <v>34</v>
      </c>
    </row>
    <row r="6594" spans="1:12" x14ac:dyDescent="0.25">
      <c r="A6594">
        <v>91</v>
      </c>
      <c r="B6594" s="93">
        <v>43565</v>
      </c>
      <c r="C6594">
        <v>4</v>
      </c>
      <c r="D6594" t="s">
        <v>97</v>
      </c>
      <c r="E6594">
        <v>2019</v>
      </c>
      <c r="F6594" t="s">
        <v>79</v>
      </c>
      <c r="G6594" t="s">
        <v>598</v>
      </c>
      <c r="H6594" t="s">
        <v>599</v>
      </c>
      <c r="I6594">
        <v>147.93</v>
      </c>
      <c r="J6594">
        <v>0</v>
      </c>
      <c r="K6594" t="s">
        <v>275</v>
      </c>
      <c r="L6594" t="s">
        <v>34</v>
      </c>
    </row>
    <row r="6595" spans="1:12" x14ac:dyDescent="0.25">
      <c r="A6595">
        <v>91</v>
      </c>
      <c r="B6595" s="93">
        <v>43565</v>
      </c>
      <c r="C6595">
        <v>4</v>
      </c>
      <c r="D6595" t="s">
        <v>97</v>
      </c>
      <c r="E6595">
        <v>2019</v>
      </c>
      <c r="F6595" t="s">
        <v>76</v>
      </c>
      <c r="G6595" t="s">
        <v>598</v>
      </c>
      <c r="H6595" t="s">
        <v>599</v>
      </c>
      <c r="I6595">
        <v>519.46</v>
      </c>
      <c r="J6595">
        <v>0</v>
      </c>
      <c r="K6595" t="s">
        <v>275</v>
      </c>
      <c r="L6595" t="s">
        <v>34</v>
      </c>
    </row>
    <row r="6596" spans="1:12" x14ac:dyDescent="0.25">
      <c r="A6596">
        <v>91</v>
      </c>
      <c r="B6596" s="93">
        <v>43565</v>
      </c>
      <c r="C6596">
        <v>4</v>
      </c>
      <c r="D6596" t="s">
        <v>97</v>
      </c>
      <c r="E6596">
        <v>2019</v>
      </c>
      <c r="F6596" t="s">
        <v>75</v>
      </c>
      <c r="G6596" t="s">
        <v>598</v>
      </c>
      <c r="H6596" t="s">
        <v>599</v>
      </c>
      <c r="I6596">
        <v>767.82</v>
      </c>
      <c r="J6596">
        <v>0</v>
      </c>
      <c r="K6596" t="s">
        <v>275</v>
      </c>
      <c r="L6596" t="s">
        <v>34</v>
      </c>
    </row>
    <row r="6597" spans="1:12" x14ac:dyDescent="0.25">
      <c r="A6597">
        <v>91</v>
      </c>
      <c r="B6597" s="93">
        <v>43565</v>
      </c>
      <c r="C6597">
        <v>4</v>
      </c>
      <c r="D6597" t="s">
        <v>97</v>
      </c>
      <c r="E6597">
        <v>2019</v>
      </c>
      <c r="F6597" t="s">
        <v>68</v>
      </c>
      <c r="G6597" t="s">
        <v>598</v>
      </c>
      <c r="H6597" t="s">
        <v>599</v>
      </c>
      <c r="I6597">
        <v>2980.22</v>
      </c>
      <c r="J6597">
        <v>0</v>
      </c>
      <c r="K6597" t="s">
        <v>275</v>
      </c>
      <c r="L6597" t="s">
        <v>34</v>
      </c>
    </row>
    <row r="6598" spans="1:12" x14ac:dyDescent="0.25">
      <c r="A6598">
        <v>91</v>
      </c>
      <c r="B6598" s="93">
        <v>43566</v>
      </c>
      <c r="C6598">
        <v>4</v>
      </c>
      <c r="D6598" t="s">
        <v>97</v>
      </c>
      <c r="E6598">
        <v>2019</v>
      </c>
      <c r="F6598" t="s">
        <v>107</v>
      </c>
      <c r="G6598" t="s">
        <v>36</v>
      </c>
      <c r="H6598" t="s">
        <v>601</v>
      </c>
      <c r="I6598">
        <v>10</v>
      </c>
      <c r="J6598">
        <v>0</v>
      </c>
      <c r="K6598" t="s">
        <v>275</v>
      </c>
      <c r="L6598" t="s">
        <v>222</v>
      </c>
    </row>
    <row r="6599" spans="1:12" x14ac:dyDescent="0.25">
      <c r="A6599">
        <v>91</v>
      </c>
      <c r="B6599" s="93">
        <v>43566</v>
      </c>
      <c r="C6599">
        <v>4</v>
      </c>
      <c r="D6599" t="s">
        <v>97</v>
      </c>
      <c r="E6599">
        <v>2019</v>
      </c>
      <c r="F6599" t="s">
        <v>71</v>
      </c>
      <c r="G6599" t="s">
        <v>65</v>
      </c>
      <c r="H6599" t="s">
        <v>601</v>
      </c>
      <c r="I6599">
        <v>10.58</v>
      </c>
      <c r="J6599">
        <v>0</v>
      </c>
      <c r="K6599" t="s">
        <v>275</v>
      </c>
      <c r="L6599" t="s">
        <v>35</v>
      </c>
    </row>
    <row r="6600" spans="1:12" x14ac:dyDescent="0.25">
      <c r="A6600">
        <v>91</v>
      </c>
      <c r="B6600" s="93">
        <v>43566</v>
      </c>
      <c r="C6600">
        <v>4</v>
      </c>
      <c r="D6600" t="s">
        <v>97</v>
      </c>
      <c r="E6600">
        <v>2019</v>
      </c>
      <c r="F6600" t="s">
        <v>75</v>
      </c>
      <c r="G6600" t="s">
        <v>63</v>
      </c>
      <c r="H6600" t="s">
        <v>601</v>
      </c>
      <c r="I6600">
        <v>18</v>
      </c>
      <c r="J6600">
        <v>0</v>
      </c>
      <c r="K6600" t="s">
        <v>275</v>
      </c>
      <c r="L6600" t="s">
        <v>64</v>
      </c>
    </row>
    <row r="6601" spans="1:12" x14ac:dyDescent="0.25">
      <c r="A6601">
        <v>91</v>
      </c>
      <c r="B6601" s="93">
        <v>43566</v>
      </c>
      <c r="C6601">
        <v>4</v>
      </c>
      <c r="D6601" t="s">
        <v>97</v>
      </c>
      <c r="E6601">
        <v>2019</v>
      </c>
      <c r="F6601" t="s">
        <v>107</v>
      </c>
      <c r="G6601" t="s">
        <v>65</v>
      </c>
      <c r="H6601" t="s">
        <v>601</v>
      </c>
      <c r="I6601">
        <v>21.4</v>
      </c>
      <c r="J6601">
        <v>0</v>
      </c>
      <c r="K6601" t="s">
        <v>275</v>
      </c>
      <c r="L6601" t="s">
        <v>35</v>
      </c>
    </row>
    <row r="6602" spans="1:12" x14ac:dyDescent="0.25">
      <c r="A6602">
        <v>91</v>
      </c>
      <c r="B6602" s="93">
        <v>43566</v>
      </c>
      <c r="C6602">
        <v>4</v>
      </c>
      <c r="D6602" t="s">
        <v>97</v>
      </c>
      <c r="E6602">
        <v>2019</v>
      </c>
      <c r="F6602" t="s">
        <v>167</v>
      </c>
      <c r="G6602" t="s">
        <v>36</v>
      </c>
      <c r="H6602" t="s">
        <v>601</v>
      </c>
      <c r="I6602">
        <v>32.96</v>
      </c>
      <c r="J6602">
        <v>0</v>
      </c>
      <c r="K6602" t="s">
        <v>275</v>
      </c>
      <c r="L6602" t="s">
        <v>222</v>
      </c>
    </row>
    <row r="6603" spans="1:12" x14ac:dyDescent="0.25">
      <c r="A6603">
        <v>91</v>
      </c>
      <c r="B6603" s="93">
        <v>43566</v>
      </c>
      <c r="C6603">
        <v>4</v>
      </c>
      <c r="D6603" t="s">
        <v>97</v>
      </c>
      <c r="E6603">
        <v>2019</v>
      </c>
      <c r="F6603" t="s">
        <v>82</v>
      </c>
      <c r="G6603" t="s">
        <v>58</v>
      </c>
      <c r="H6603" t="s">
        <v>601</v>
      </c>
      <c r="I6603">
        <v>52.95</v>
      </c>
      <c r="J6603">
        <v>0</v>
      </c>
      <c r="K6603" t="s">
        <v>275</v>
      </c>
      <c r="L6603" t="s">
        <v>222</v>
      </c>
    </row>
    <row r="6604" spans="1:12" x14ac:dyDescent="0.25">
      <c r="A6604">
        <v>91</v>
      </c>
      <c r="B6604" s="93">
        <v>43566</v>
      </c>
      <c r="C6604">
        <v>4</v>
      </c>
      <c r="D6604" t="s">
        <v>97</v>
      </c>
      <c r="E6604">
        <v>2019</v>
      </c>
      <c r="F6604" t="s">
        <v>71</v>
      </c>
      <c r="G6604" t="s">
        <v>67</v>
      </c>
      <c r="H6604" t="s">
        <v>601</v>
      </c>
      <c r="I6604">
        <v>63.57</v>
      </c>
      <c r="J6604">
        <v>0</v>
      </c>
      <c r="K6604" t="s">
        <v>275</v>
      </c>
      <c r="L6604" t="s">
        <v>266</v>
      </c>
    </row>
    <row r="6605" spans="1:12" x14ac:dyDescent="0.25">
      <c r="A6605">
        <v>91</v>
      </c>
      <c r="B6605" s="93">
        <v>43566</v>
      </c>
      <c r="C6605">
        <v>4</v>
      </c>
      <c r="D6605" t="s">
        <v>97</v>
      </c>
      <c r="E6605">
        <v>2019</v>
      </c>
      <c r="F6605" t="s">
        <v>78</v>
      </c>
      <c r="G6605" t="s">
        <v>58</v>
      </c>
      <c r="H6605" t="s">
        <v>601</v>
      </c>
      <c r="I6605">
        <v>94.21</v>
      </c>
      <c r="J6605">
        <v>0</v>
      </c>
      <c r="K6605" t="s">
        <v>275</v>
      </c>
      <c r="L6605" t="s">
        <v>222</v>
      </c>
    </row>
    <row r="6606" spans="1:12" x14ac:dyDescent="0.25">
      <c r="A6606">
        <v>91</v>
      </c>
      <c r="B6606" s="93">
        <v>43566</v>
      </c>
      <c r="C6606">
        <v>4</v>
      </c>
      <c r="D6606" t="s">
        <v>97</v>
      </c>
      <c r="E6606">
        <v>2019</v>
      </c>
      <c r="F6606" t="s">
        <v>75</v>
      </c>
      <c r="G6606" t="s">
        <v>58</v>
      </c>
      <c r="H6606" t="s">
        <v>601</v>
      </c>
      <c r="I6606">
        <v>136.85</v>
      </c>
      <c r="J6606">
        <v>0</v>
      </c>
      <c r="K6606" t="s">
        <v>275</v>
      </c>
      <c r="L6606" t="s">
        <v>222</v>
      </c>
    </row>
    <row r="6607" spans="1:12" x14ac:dyDescent="0.25">
      <c r="A6607">
        <v>91</v>
      </c>
      <c r="B6607" s="93">
        <v>43566</v>
      </c>
      <c r="C6607">
        <v>4</v>
      </c>
      <c r="D6607" t="s">
        <v>97</v>
      </c>
      <c r="E6607">
        <v>2019</v>
      </c>
      <c r="F6607" t="s">
        <v>68</v>
      </c>
      <c r="G6607" t="s">
        <v>63</v>
      </c>
      <c r="H6607" t="s">
        <v>601</v>
      </c>
      <c r="I6607">
        <v>400.7</v>
      </c>
      <c r="J6607">
        <v>0</v>
      </c>
      <c r="K6607" t="s">
        <v>275</v>
      </c>
      <c r="L6607" t="s">
        <v>64</v>
      </c>
    </row>
    <row r="6608" spans="1:12" x14ac:dyDescent="0.25">
      <c r="A6608">
        <v>91</v>
      </c>
      <c r="B6608" s="93">
        <v>43567</v>
      </c>
      <c r="C6608">
        <v>4</v>
      </c>
      <c r="D6608" t="s">
        <v>97</v>
      </c>
      <c r="E6608">
        <v>2019</v>
      </c>
      <c r="F6608" t="s">
        <v>369</v>
      </c>
      <c r="G6608" t="s">
        <v>58</v>
      </c>
      <c r="H6608" t="s">
        <v>602</v>
      </c>
      <c r="I6608">
        <v>3.5</v>
      </c>
      <c r="J6608">
        <v>0</v>
      </c>
      <c r="K6608" t="s">
        <v>275</v>
      </c>
      <c r="L6608" t="s">
        <v>222</v>
      </c>
    </row>
    <row r="6609" spans="1:12" x14ac:dyDescent="0.25">
      <c r="A6609">
        <v>91</v>
      </c>
      <c r="B6609" s="93">
        <v>43567</v>
      </c>
      <c r="C6609">
        <v>4</v>
      </c>
      <c r="D6609" t="s">
        <v>97</v>
      </c>
      <c r="E6609">
        <v>2019</v>
      </c>
      <c r="F6609" t="s">
        <v>82</v>
      </c>
      <c r="G6609" t="s">
        <v>58</v>
      </c>
      <c r="H6609" t="s">
        <v>602</v>
      </c>
      <c r="I6609">
        <v>8.5</v>
      </c>
      <c r="J6609">
        <v>0</v>
      </c>
      <c r="K6609" t="s">
        <v>275</v>
      </c>
      <c r="L6609" t="s">
        <v>222</v>
      </c>
    </row>
    <row r="6610" spans="1:12" x14ac:dyDescent="0.25">
      <c r="A6610">
        <v>91</v>
      </c>
      <c r="B6610" s="93">
        <v>43567</v>
      </c>
      <c r="C6610">
        <v>4</v>
      </c>
      <c r="D6610" t="s">
        <v>97</v>
      </c>
      <c r="E6610">
        <v>2019</v>
      </c>
      <c r="F6610" t="s">
        <v>80</v>
      </c>
      <c r="G6610" t="s">
        <v>65</v>
      </c>
      <c r="H6610" t="s">
        <v>602</v>
      </c>
      <c r="I6610">
        <v>9.6</v>
      </c>
      <c r="J6610">
        <v>0</v>
      </c>
      <c r="K6610" t="s">
        <v>275</v>
      </c>
      <c r="L6610" t="s">
        <v>35</v>
      </c>
    </row>
    <row r="6611" spans="1:12" x14ac:dyDescent="0.25">
      <c r="A6611">
        <v>91</v>
      </c>
      <c r="B6611" s="93">
        <v>43567</v>
      </c>
      <c r="C6611">
        <v>4</v>
      </c>
      <c r="D6611" t="s">
        <v>97</v>
      </c>
      <c r="E6611">
        <v>2019</v>
      </c>
      <c r="F6611" t="s">
        <v>69</v>
      </c>
      <c r="G6611" t="s">
        <v>65</v>
      </c>
      <c r="H6611" t="s">
        <v>602</v>
      </c>
      <c r="I6611">
        <v>25</v>
      </c>
      <c r="J6611">
        <v>0</v>
      </c>
      <c r="K6611" t="s">
        <v>275</v>
      </c>
      <c r="L6611" t="s">
        <v>35</v>
      </c>
    </row>
    <row r="6612" spans="1:12" x14ac:dyDescent="0.25">
      <c r="A6612">
        <v>91</v>
      </c>
      <c r="B6612" s="93">
        <v>43567</v>
      </c>
      <c r="C6612">
        <v>4</v>
      </c>
      <c r="D6612" t="s">
        <v>97</v>
      </c>
      <c r="E6612">
        <v>2019</v>
      </c>
      <c r="F6612" t="s">
        <v>75</v>
      </c>
      <c r="G6612" t="s">
        <v>58</v>
      </c>
      <c r="H6612" t="s">
        <v>602</v>
      </c>
      <c r="I6612">
        <v>46.28</v>
      </c>
      <c r="J6612">
        <v>0</v>
      </c>
      <c r="K6612" t="s">
        <v>275</v>
      </c>
      <c r="L6612" t="s">
        <v>222</v>
      </c>
    </row>
    <row r="6613" spans="1:12" x14ac:dyDescent="0.25">
      <c r="A6613">
        <v>91</v>
      </c>
      <c r="B6613" s="93">
        <v>43567</v>
      </c>
      <c r="C6613">
        <v>4</v>
      </c>
      <c r="D6613" t="s">
        <v>97</v>
      </c>
      <c r="E6613">
        <v>2019</v>
      </c>
      <c r="F6613" t="s">
        <v>369</v>
      </c>
      <c r="G6613" t="s">
        <v>64</v>
      </c>
      <c r="H6613" t="s">
        <v>602</v>
      </c>
      <c r="I6613">
        <v>500</v>
      </c>
      <c r="J6613">
        <v>0</v>
      </c>
      <c r="K6613" t="s">
        <v>275</v>
      </c>
      <c r="L6613" t="s">
        <v>64</v>
      </c>
    </row>
    <row r="6614" spans="1:12" x14ac:dyDescent="0.25">
      <c r="A6614">
        <v>91</v>
      </c>
      <c r="B6614" s="93">
        <v>43568</v>
      </c>
      <c r="C6614">
        <v>4</v>
      </c>
      <c r="D6614" t="s">
        <v>97</v>
      </c>
      <c r="E6614">
        <v>2019</v>
      </c>
      <c r="F6614" t="s">
        <v>69</v>
      </c>
      <c r="G6614" t="s">
        <v>66</v>
      </c>
      <c r="H6614" t="s">
        <v>603</v>
      </c>
      <c r="I6614">
        <v>0</v>
      </c>
      <c r="J6614">
        <v>25</v>
      </c>
      <c r="K6614" t="s">
        <v>275</v>
      </c>
      <c r="L6614" t="s">
        <v>35</v>
      </c>
    </row>
    <row r="6615" spans="1:12" x14ac:dyDescent="0.25">
      <c r="A6615">
        <v>91</v>
      </c>
      <c r="B6615" s="93">
        <v>43570</v>
      </c>
      <c r="C6615">
        <v>4</v>
      </c>
      <c r="D6615" t="s">
        <v>97</v>
      </c>
      <c r="E6615">
        <v>2019</v>
      </c>
      <c r="F6615" t="s">
        <v>71</v>
      </c>
      <c r="G6615" t="s">
        <v>65</v>
      </c>
      <c r="H6615" t="s">
        <v>604</v>
      </c>
      <c r="I6615">
        <v>9.67</v>
      </c>
      <c r="J6615">
        <v>0</v>
      </c>
      <c r="K6615" t="s">
        <v>275</v>
      </c>
      <c r="L6615" t="s">
        <v>35</v>
      </c>
    </row>
    <row r="6616" spans="1:12" x14ac:dyDescent="0.25">
      <c r="A6616">
        <v>91</v>
      </c>
      <c r="B6616" s="93">
        <v>43570</v>
      </c>
      <c r="C6616">
        <v>4</v>
      </c>
      <c r="D6616" t="s">
        <v>97</v>
      </c>
      <c r="E6616">
        <v>2019</v>
      </c>
      <c r="F6616" t="s">
        <v>107</v>
      </c>
      <c r="G6616" t="s">
        <v>36</v>
      </c>
      <c r="H6616" t="s">
        <v>604</v>
      </c>
      <c r="I6616">
        <v>12.48</v>
      </c>
      <c r="J6616">
        <v>0</v>
      </c>
      <c r="K6616" t="s">
        <v>275</v>
      </c>
      <c r="L6616" t="s">
        <v>222</v>
      </c>
    </row>
    <row r="6617" spans="1:12" x14ac:dyDescent="0.25">
      <c r="A6617">
        <v>91</v>
      </c>
      <c r="B6617" s="93">
        <v>43570</v>
      </c>
      <c r="C6617">
        <v>4</v>
      </c>
      <c r="D6617" t="s">
        <v>97</v>
      </c>
      <c r="E6617">
        <v>2019</v>
      </c>
      <c r="F6617" t="s">
        <v>78</v>
      </c>
      <c r="G6617" t="s">
        <v>64</v>
      </c>
      <c r="H6617" t="s">
        <v>604</v>
      </c>
      <c r="I6617">
        <v>20.25</v>
      </c>
      <c r="J6617">
        <v>0</v>
      </c>
      <c r="K6617" t="s">
        <v>275</v>
      </c>
      <c r="L6617" t="s">
        <v>64</v>
      </c>
    </row>
    <row r="6618" spans="1:12" x14ac:dyDescent="0.25">
      <c r="A6618">
        <v>91</v>
      </c>
      <c r="B6618" s="93">
        <v>43570</v>
      </c>
      <c r="C6618">
        <v>4</v>
      </c>
      <c r="D6618" t="s">
        <v>97</v>
      </c>
      <c r="E6618">
        <v>2019</v>
      </c>
      <c r="F6618" t="s">
        <v>78</v>
      </c>
      <c r="G6618" t="s">
        <v>65</v>
      </c>
      <c r="H6618" t="s">
        <v>604</v>
      </c>
      <c r="I6618">
        <v>26.13</v>
      </c>
      <c r="J6618">
        <v>0</v>
      </c>
      <c r="K6618" t="s">
        <v>275</v>
      </c>
      <c r="L6618" t="s">
        <v>35</v>
      </c>
    </row>
    <row r="6619" spans="1:12" x14ac:dyDescent="0.25">
      <c r="A6619">
        <v>91</v>
      </c>
      <c r="B6619" s="93">
        <v>43570</v>
      </c>
      <c r="C6619">
        <v>4</v>
      </c>
      <c r="D6619" t="s">
        <v>97</v>
      </c>
      <c r="E6619">
        <v>2019</v>
      </c>
      <c r="F6619" t="s">
        <v>110</v>
      </c>
      <c r="G6619" t="s">
        <v>65</v>
      </c>
      <c r="H6619" t="s">
        <v>604</v>
      </c>
      <c r="I6619">
        <v>32.549999999999997</v>
      </c>
      <c r="J6619">
        <v>0</v>
      </c>
      <c r="K6619" t="s">
        <v>275</v>
      </c>
      <c r="L6619" t="s">
        <v>35</v>
      </c>
    </row>
    <row r="6620" spans="1:12" x14ac:dyDescent="0.25">
      <c r="A6620">
        <v>91</v>
      </c>
      <c r="B6620" s="93">
        <v>43570</v>
      </c>
      <c r="C6620">
        <v>4</v>
      </c>
      <c r="D6620" t="s">
        <v>97</v>
      </c>
      <c r="E6620">
        <v>2019</v>
      </c>
      <c r="F6620" t="s">
        <v>84</v>
      </c>
      <c r="G6620" t="s">
        <v>64</v>
      </c>
      <c r="H6620" t="s">
        <v>604</v>
      </c>
      <c r="I6620">
        <v>59.38</v>
      </c>
      <c r="J6620">
        <v>0</v>
      </c>
      <c r="K6620" t="s">
        <v>275</v>
      </c>
      <c r="L6620" t="s">
        <v>64</v>
      </c>
    </row>
    <row r="6621" spans="1:12" x14ac:dyDescent="0.25">
      <c r="A6621">
        <v>91</v>
      </c>
      <c r="B6621" s="93">
        <v>43571</v>
      </c>
      <c r="C6621">
        <v>4</v>
      </c>
      <c r="D6621" t="s">
        <v>97</v>
      </c>
      <c r="E6621">
        <v>2019</v>
      </c>
      <c r="F6621" t="s">
        <v>69</v>
      </c>
      <c r="G6621" t="s">
        <v>65</v>
      </c>
      <c r="H6621" t="s">
        <v>605</v>
      </c>
      <c r="I6621">
        <v>4.5999999999999996</v>
      </c>
      <c r="J6621">
        <v>0</v>
      </c>
      <c r="K6621" t="s">
        <v>275</v>
      </c>
      <c r="L6621" t="s">
        <v>35</v>
      </c>
    </row>
    <row r="6622" spans="1:12" x14ac:dyDescent="0.25">
      <c r="A6622">
        <v>91</v>
      </c>
      <c r="B6622" s="93">
        <v>43571</v>
      </c>
      <c r="C6622">
        <v>4</v>
      </c>
      <c r="D6622" t="s">
        <v>97</v>
      </c>
      <c r="E6622">
        <v>2019</v>
      </c>
      <c r="F6622" t="s">
        <v>69</v>
      </c>
      <c r="G6622" t="s">
        <v>36</v>
      </c>
      <c r="H6622" t="s">
        <v>605</v>
      </c>
      <c r="I6622">
        <v>10</v>
      </c>
      <c r="J6622">
        <v>0</v>
      </c>
      <c r="K6622" t="s">
        <v>275</v>
      </c>
      <c r="L6622" t="s">
        <v>222</v>
      </c>
    </row>
    <row r="6623" spans="1:12" x14ac:dyDescent="0.25">
      <c r="A6623">
        <v>91</v>
      </c>
      <c r="B6623" s="93">
        <v>43571</v>
      </c>
      <c r="C6623">
        <v>4</v>
      </c>
      <c r="D6623" t="s">
        <v>97</v>
      </c>
      <c r="E6623">
        <v>2019</v>
      </c>
      <c r="F6623" t="s">
        <v>68</v>
      </c>
      <c r="G6623" t="s">
        <v>606</v>
      </c>
      <c r="H6623" t="s">
        <v>607</v>
      </c>
      <c r="I6623">
        <v>61.81</v>
      </c>
      <c r="J6623">
        <v>0</v>
      </c>
      <c r="K6623" t="s">
        <v>275</v>
      </c>
      <c r="L6623" t="s">
        <v>34</v>
      </c>
    </row>
    <row r="6624" spans="1:12" x14ac:dyDescent="0.25">
      <c r="A6624">
        <v>91</v>
      </c>
      <c r="B6624" s="93">
        <v>43571</v>
      </c>
      <c r="C6624">
        <v>4</v>
      </c>
      <c r="D6624" t="s">
        <v>97</v>
      </c>
      <c r="E6624">
        <v>2019</v>
      </c>
      <c r="F6624" t="s">
        <v>74</v>
      </c>
      <c r="G6624" t="s">
        <v>65</v>
      </c>
      <c r="H6624" t="s">
        <v>605</v>
      </c>
      <c r="I6624">
        <v>138.07</v>
      </c>
      <c r="J6624">
        <v>0</v>
      </c>
      <c r="K6624" t="s">
        <v>275</v>
      </c>
      <c r="L6624" t="s">
        <v>35</v>
      </c>
    </row>
    <row r="6625" spans="1:12" x14ac:dyDescent="0.25">
      <c r="A6625">
        <v>91</v>
      </c>
      <c r="B6625" s="93">
        <v>43571</v>
      </c>
      <c r="C6625">
        <v>4</v>
      </c>
      <c r="D6625" t="s">
        <v>97</v>
      </c>
      <c r="E6625">
        <v>2019</v>
      </c>
      <c r="F6625" t="s">
        <v>75</v>
      </c>
      <c r="G6625" t="s">
        <v>36</v>
      </c>
      <c r="H6625" t="s">
        <v>605</v>
      </c>
      <c r="I6625">
        <v>522.97</v>
      </c>
      <c r="J6625">
        <v>0</v>
      </c>
      <c r="K6625" t="s">
        <v>275</v>
      </c>
      <c r="L6625" t="s">
        <v>222</v>
      </c>
    </row>
    <row r="6626" spans="1:12" x14ac:dyDescent="0.25">
      <c r="A6626">
        <v>91</v>
      </c>
      <c r="B6626" s="93">
        <v>43571</v>
      </c>
      <c r="C6626">
        <v>4</v>
      </c>
      <c r="D6626" t="s">
        <v>97</v>
      </c>
      <c r="E6626">
        <v>2019</v>
      </c>
      <c r="F6626" t="s">
        <v>311</v>
      </c>
      <c r="G6626" t="s">
        <v>64</v>
      </c>
      <c r="H6626" t="s">
        <v>605</v>
      </c>
      <c r="I6626">
        <v>1076.46</v>
      </c>
      <c r="J6626">
        <v>0</v>
      </c>
      <c r="K6626" t="s">
        <v>275</v>
      </c>
      <c r="L6626" t="s">
        <v>64</v>
      </c>
    </row>
    <row r="6627" spans="1:12" x14ac:dyDescent="0.25">
      <c r="A6627">
        <v>91</v>
      </c>
      <c r="B6627" s="93">
        <v>43572</v>
      </c>
      <c r="C6627">
        <v>4</v>
      </c>
      <c r="D6627" t="s">
        <v>97</v>
      </c>
      <c r="E6627">
        <v>2019</v>
      </c>
      <c r="F6627" t="s">
        <v>84</v>
      </c>
      <c r="G6627" t="s">
        <v>65</v>
      </c>
      <c r="H6627" t="s">
        <v>608</v>
      </c>
      <c r="I6627">
        <v>19.420000000000002</v>
      </c>
      <c r="J6627">
        <v>0</v>
      </c>
      <c r="K6627" t="s">
        <v>275</v>
      </c>
      <c r="L6627" t="s">
        <v>35</v>
      </c>
    </row>
    <row r="6628" spans="1:12" x14ac:dyDescent="0.25">
      <c r="A6628">
        <v>91</v>
      </c>
      <c r="B6628" s="93">
        <v>43572</v>
      </c>
      <c r="C6628">
        <v>4</v>
      </c>
      <c r="D6628" t="s">
        <v>97</v>
      </c>
      <c r="E6628">
        <v>2019</v>
      </c>
      <c r="F6628" t="s">
        <v>72</v>
      </c>
      <c r="G6628" t="s">
        <v>65</v>
      </c>
      <c r="H6628" t="s">
        <v>608</v>
      </c>
      <c r="I6628">
        <v>1451.8</v>
      </c>
      <c r="J6628">
        <v>0</v>
      </c>
      <c r="K6628" t="s">
        <v>275</v>
      </c>
      <c r="L6628" t="s">
        <v>35</v>
      </c>
    </row>
    <row r="6629" spans="1:12" x14ac:dyDescent="0.25">
      <c r="A6629">
        <v>91</v>
      </c>
      <c r="B6629" s="93">
        <v>43572</v>
      </c>
      <c r="C6629">
        <v>4</v>
      </c>
      <c r="D6629" t="s">
        <v>97</v>
      </c>
      <c r="E6629">
        <v>2019</v>
      </c>
      <c r="F6629" t="s">
        <v>107</v>
      </c>
      <c r="G6629" t="s">
        <v>64</v>
      </c>
      <c r="H6629" t="s">
        <v>608</v>
      </c>
      <c r="I6629">
        <v>2550</v>
      </c>
      <c r="J6629">
        <v>0</v>
      </c>
      <c r="K6629" t="s">
        <v>275</v>
      </c>
      <c r="L6629" t="s">
        <v>64</v>
      </c>
    </row>
    <row r="6630" spans="1:12" x14ac:dyDescent="0.25">
      <c r="A6630">
        <v>91</v>
      </c>
      <c r="B6630" s="93">
        <v>43573</v>
      </c>
      <c r="C6630">
        <v>4</v>
      </c>
      <c r="D6630" t="s">
        <v>97</v>
      </c>
      <c r="E6630">
        <v>2019</v>
      </c>
      <c r="F6630" t="s">
        <v>77</v>
      </c>
      <c r="G6630" t="s">
        <v>64</v>
      </c>
      <c r="H6630" t="s">
        <v>609</v>
      </c>
      <c r="I6630">
        <v>68</v>
      </c>
      <c r="J6630">
        <v>0</v>
      </c>
      <c r="K6630" t="s">
        <v>275</v>
      </c>
      <c r="L6630" t="s">
        <v>64</v>
      </c>
    </row>
    <row r="6631" spans="1:12" x14ac:dyDescent="0.25">
      <c r="A6631">
        <v>91</v>
      </c>
      <c r="B6631" s="93">
        <v>43573</v>
      </c>
      <c r="C6631">
        <v>4</v>
      </c>
      <c r="D6631" t="s">
        <v>97</v>
      </c>
      <c r="E6631">
        <v>2019</v>
      </c>
      <c r="F6631" t="s">
        <v>70</v>
      </c>
      <c r="G6631" t="s">
        <v>66</v>
      </c>
      <c r="H6631" t="s">
        <v>609</v>
      </c>
      <c r="I6631">
        <v>160.51</v>
      </c>
      <c r="J6631">
        <v>0</v>
      </c>
      <c r="K6631" t="s">
        <v>275</v>
      </c>
      <c r="L6631" t="s">
        <v>35</v>
      </c>
    </row>
    <row r="6632" spans="1:12" x14ac:dyDescent="0.25">
      <c r="A6632">
        <v>91</v>
      </c>
      <c r="B6632" s="93">
        <v>43573</v>
      </c>
      <c r="C6632">
        <v>4</v>
      </c>
      <c r="D6632" t="s">
        <v>97</v>
      </c>
      <c r="E6632">
        <v>2019</v>
      </c>
      <c r="F6632" t="s">
        <v>84</v>
      </c>
      <c r="G6632" t="s">
        <v>66</v>
      </c>
      <c r="H6632" t="s">
        <v>609</v>
      </c>
      <c r="I6632">
        <v>297.27999999999997</v>
      </c>
      <c r="J6632">
        <v>0</v>
      </c>
      <c r="K6632" t="s">
        <v>275</v>
      </c>
      <c r="L6632" t="s">
        <v>35</v>
      </c>
    </row>
    <row r="6633" spans="1:12" x14ac:dyDescent="0.25">
      <c r="A6633">
        <v>91</v>
      </c>
      <c r="B6633" s="93">
        <v>43577</v>
      </c>
      <c r="C6633">
        <v>4</v>
      </c>
      <c r="D6633" t="s">
        <v>97</v>
      </c>
      <c r="E6633">
        <v>2019</v>
      </c>
      <c r="F6633" t="s">
        <v>86</v>
      </c>
      <c r="G6633" t="s">
        <v>65</v>
      </c>
      <c r="H6633" t="s">
        <v>610</v>
      </c>
      <c r="I6633">
        <v>7.28</v>
      </c>
      <c r="J6633">
        <v>0</v>
      </c>
      <c r="K6633" t="s">
        <v>275</v>
      </c>
      <c r="L6633" t="s">
        <v>35</v>
      </c>
    </row>
    <row r="6634" spans="1:12" x14ac:dyDescent="0.25">
      <c r="A6634">
        <v>91</v>
      </c>
      <c r="B6634" s="93">
        <v>43577</v>
      </c>
      <c r="C6634">
        <v>4</v>
      </c>
      <c r="D6634" t="s">
        <v>97</v>
      </c>
      <c r="E6634">
        <v>2019</v>
      </c>
      <c r="F6634" t="s">
        <v>71</v>
      </c>
      <c r="G6634" t="s">
        <v>36</v>
      </c>
      <c r="H6634" t="s">
        <v>610</v>
      </c>
      <c r="I6634">
        <v>20</v>
      </c>
      <c r="J6634">
        <v>0</v>
      </c>
      <c r="K6634" t="s">
        <v>275</v>
      </c>
      <c r="L6634" t="s">
        <v>222</v>
      </c>
    </row>
    <row r="6635" spans="1:12" x14ac:dyDescent="0.25">
      <c r="A6635">
        <v>91</v>
      </c>
      <c r="B6635" s="93">
        <v>43577</v>
      </c>
      <c r="C6635">
        <v>4</v>
      </c>
      <c r="D6635" t="s">
        <v>97</v>
      </c>
      <c r="E6635">
        <v>2019</v>
      </c>
      <c r="F6635" t="s">
        <v>69</v>
      </c>
      <c r="G6635" t="s">
        <v>65</v>
      </c>
      <c r="H6635" t="s">
        <v>610</v>
      </c>
      <c r="I6635">
        <v>22.3</v>
      </c>
      <c r="J6635">
        <v>0</v>
      </c>
      <c r="K6635" t="s">
        <v>275</v>
      </c>
      <c r="L6635" t="s">
        <v>35</v>
      </c>
    </row>
    <row r="6636" spans="1:12" x14ac:dyDescent="0.25">
      <c r="A6636">
        <v>91</v>
      </c>
      <c r="B6636" s="93">
        <v>43577</v>
      </c>
      <c r="C6636">
        <v>4</v>
      </c>
      <c r="D6636" t="s">
        <v>97</v>
      </c>
      <c r="E6636">
        <v>2019</v>
      </c>
      <c r="F6636" t="s">
        <v>369</v>
      </c>
      <c r="G6636" t="s">
        <v>65</v>
      </c>
      <c r="H6636" t="s">
        <v>610</v>
      </c>
      <c r="I6636">
        <v>40.4</v>
      </c>
      <c r="J6636">
        <v>0</v>
      </c>
      <c r="K6636" t="s">
        <v>275</v>
      </c>
      <c r="L6636" t="s">
        <v>35</v>
      </c>
    </row>
    <row r="6637" spans="1:12" x14ac:dyDescent="0.25">
      <c r="A6637">
        <v>91</v>
      </c>
      <c r="B6637" s="93">
        <v>43577</v>
      </c>
      <c r="C6637">
        <v>4</v>
      </c>
      <c r="D6637" t="s">
        <v>97</v>
      </c>
      <c r="E6637">
        <v>2019</v>
      </c>
      <c r="F6637" t="s">
        <v>68</v>
      </c>
      <c r="G6637" t="s">
        <v>64</v>
      </c>
      <c r="H6637" t="s">
        <v>610</v>
      </c>
      <c r="I6637">
        <v>40.74</v>
      </c>
      <c r="J6637">
        <v>0</v>
      </c>
      <c r="K6637" t="s">
        <v>275</v>
      </c>
      <c r="L6637" t="s">
        <v>64</v>
      </c>
    </row>
    <row r="6638" spans="1:12" x14ac:dyDescent="0.25">
      <c r="A6638">
        <v>91</v>
      </c>
      <c r="B6638" s="93">
        <v>43577</v>
      </c>
      <c r="C6638">
        <v>4</v>
      </c>
      <c r="D6638" t="s">
        <v>97</v>
      </c>
      <c r="E6638">
        <v>2019</v>
      </c>
      <c r="F6638" t="s">
        <v>106</v>
      </c>
      <c r="G6638" t="s">
        <v>65</v>
      </c>
      <c r="H6638" t="s">
        <v>610</v>
      </c>
      <c r="I6638">
        <v>44.4</v>
      </c>
      <c r="J6638">
        <v>0</v>
      </c>
      <c r="K6638" t="s">
        <v>275</v>
      </c>
      <c r="L6638" t="s">
        <v>35</v>
      </c>
    </row>
    <row r="6639" spans="1:12" x14ac:dyDescent="0.25">
      <c r="A6639">
        <v>91</v>
      </c>
      <c r="B6639" s="93">
        <v>43577</v>
      </c>
      <c r="C6639">
        <v>4</v>
      </c>
      <c r="D6639" t="s">
        <v>97</v>
      </c>
      <c r="E6639">
        <v>2019</v>
      </c>
      <c r="F6639" t="s">
        <v>82</v>
      </c>
      <c r="G6639" t="s">
        <v>65</v>
      </c>
      <c r="H6639" t="s">
        <v>610</v>
      </c>
      <c r="I6639">
        <v>94.85</v>
      </c>
      <c r="J6639">
        <v>0</v>
      </c>
      <c r="K6639" t="s">
        <v>275</v>
      </c>
      <c r="L6639" t="s">
        <v>35</v>
      </c>
    </row>
    <row r="6640" spans="1:12" x14ac:dyDescent="0.25">
      <c r="A6640">
        <v>91</v>
      </c>
      <c r="B6640" s="93">
        <v>43577</v>
      </c>
      <c r="C6640">
        <v>4</v>
      </c>
      <c r="D6640" t="s">
        <v>97</v>
      </c>
      <c r="E6640">
        <v>2019</v>
      </c>
      <c r="F6640" t="s">
        <v>74</v>
      </c>
      <c r="G6640" t="s">
        <v>65</v>
      </c>
      <c r="H6640" t="s">
        <v>610</v>
      </c>
      <c r="I6640">
        <v>117.7</v>
      </c>
      <c r="J6640">
        <v>0</v>
      </c>
      <c r="K6640" t="s">
        <v>275</v>
      </c>
      <c r="L6640" t="s">
        <v>35</v>
      </c>
    </row>
    <row r="6641" spans="1:12" x14ac:dyDescent="0.25">
      <c r="A6641">
        <v>91</v>
      </c>
      <c r="B6641" s="93">
        <v>43577</v>
      </c>
      <c r="C6641">
        <v>4</v>
      </c>
      <c r="D6641" t="s">
        <v>97</v>
      </c>
      <c r="E6641">
        <v>2019</v>
      </c>
      <c r="F6641" t="s">
        <v>68</v>
      </c>
      <c r="G6641" t="s">
        <v>36</v>
      </c>
      <c r="H6641" t="s">
        <v>610</v>
      </c>
      <c r="I6641">
        <v>129.9</v>
      </c>
      <c r="J6641">
        <v>0</v>
      </c>
      <c r="K6641" t="s">
        <v>275</v>
      </c>
      <c r="L6641" t="s">
        <v>222</v>
      </c>
    </row>
    <row r="6642" spans="1:12" x14ac:dyDescent="0.25">
      <c r="A6642">
        <v>91</v>
      </c>
      <c r="B6642" s="93">
        <v>43577</v>
      </c>
      <c r="C6642">
        <v>4</v>
      </c>
      <c r="D6642" t="s">
        <v>97</v>
      </c>
      <c r="E6642">
        <v>2019</v>
      </c>
      <c r="F6642" t="s">
        <v>107</v>
      </c>
      <c r="G6642" t="s">
        <v>35</v>
      </c>
      <c r="H6642" t="s">
        <v>610</v>
      </c>
      <c r="I6642">
        <v>200.88</v>
      </c>
      <c r="J6642">
        <v>0</v>
      </c>
      <c r="K6642" t="s">
        <v>275</v>
      </c>
      <c r="L6642" t="s">
        <v>35</v>
      </c>
    </row>
    <row r="6643" spans="1:12" x14ac:dyDescent="0.25">
      <c r="A6643">
        <v>91</v>
      </c>
      <c r="B6643" s="93">
        <v>43577</v>
      </c>
      <c r="C6643">
        <v>4</v>
      </c>
      <c r="D6643" t="s">
        <v>97</v>
      </c>
      <c r="E6643">
        <v>2019</v>
      </c>
      <c r="F6643" t="s">
        <v>77</v>
      </c>
      <c r="G6643" t="s">
        <v>35</v>
      </c>
      <c r="H6643" t="s">
        <v>610</v>
      </c>
      <c r="I6643">
        <v>393.11</v>
      </c>
      <c r="J6643">
        <v>0</v>
      </c>
      <c r="K6643" t="s">
        <v>275</v>
      </c>
      <c r="L6643" t="s">
        <v>35</v>
      </c>
    </row>
    <row r="6644" spans="1:12" x14ac:dyDescent="0.25">
      <c r="A6644">
        <v>91</v>
      </c>
      <c r="B6644" s="93">
        <v>43577</v>
      </c>
      <c r="C6644">
        <v>4</v>
      </c>
      <c r="D6644" t="s">
        <v>97</v>
      </c>
      <c r="E6644">
        <v>2019</v>
      </c>
      <c r="F6644" t="s">
        <v>107</v>
      </c>
      <c r="G6644" t="s">
        <v>65</v>
      </c>
      <c r="H6644" t="s">
        <v>610</v>
      </c>
      <c r="I6644">
        <v>418.1</v>
      </c>
      <c r="J6644">
        <v>0</v>
      </c>
      <c r="K6644" t="s">
        <v>275</v>
      </c>
      <c r="L6644" t="s">
        <v>35</v>
      </c>
    </row>
    <row r="6645" spans="1:12" x14ac:dyDescent="0.25">
      <c r="A6645">
        <v>91</v>
      </c>
      <c r="B6645" s="93">
        <v>43577</v>
      </c>
      <c r="C6645">
        <v>4</v>
      </c>
      <c r="D6645" t="s">
        <v>97</v>
      </c>
      <c r="E6645">
        <v>2019</v>
      </c>
      <c r="F6645" t="s">
        <v>77</v>
      </c>
      <c r="G6645" t="s">
        <v>65</v>
      </c>
      <c r="H6645" t="s">
        <v>610</v>
      </c>
      <c r="I6645">
        <v>662.4</v>
      </c>
      <c r="J6645">
        <v>0</v>
      </c>
      <c r="K6645" t="s">
        <v>275</v>
      </c>
      <c r="L6645" t="s">
        <v>35</v>
      </c>
    </row>
    <row r="6646" spans="1:12" x14ac:dyDescent="0.25">
      <c r="A6646">
        <v>91</v>
      </c>
      <c r="B6646" s="93">
        <v>43577</v>
      </c>
      <c r="C6646">
        <v>4</v>
      </c>
      <c r="D6646" t="s">
        <v>97</v>
      </c>
      <c r="E6646">
        <v>2019</v>
      </c>
      <c r="F6646" t="s">
        <v>81</v>
      </c>
      <c r="G6646" t="s">
        <v>35</v>
      </c>
      <c r="H6646" t="s">
        <v>610</v>
      </c>
      <c r="I6646">
        <v>888.12</v>
      </c>
      <c r="J6646">
        <v>0</v>
      </c>
      <c r="K6646" t="s">
        <v>275</v>
      </c>
      <c r="L6646" t="s">
        <v>35</v>
      </c>
    </row>
    <row r="6647" spans="1:12" x14ac:dyDescent="0.25">
      <c r="A6647">
        <v>91</v>
      </c>
      <c r="B6647" s="93">
        <v>43577</v>
      </c>
      <c r="C6647">
        <v>4</v>
      </c>
      <c r="D6647" t="s">
        <v>97</v>
      </c>
      <c r="E6647">
        <v>2019</v>
      </c>
      <c r="F6647" t="s">
        <v>75</v>
      </c>
      <c r="G6647" t="s">
        <v>65</v>
      </c>
      <c r="H6647" t="s">
        <v>610</v>
      </c>
      <c r="I6647">
        <v>1322.7</v>
      </c>
      <c r="J6647">
        <v>0</v>
      </c>
      <c r="K6647" t="s">
        <v>275</v>
      </c>
      <c r="L6647" t="s">
        <v>35</v>
      </c>
    </row>
    <row r="6648" spans="1:12" x14ac:dyDescent="0.25">
      <c r="A6648">
        <v>91</v>
      </c>
      <c r="B6648" s="93">
        <v>43577</v>
      </c>
      <c r="C6648">
        <v>4</v>
      </c>
      <c r="D6648" t="s">
        <v>97</v>
      </c>
      <c r="E6648">
        <v>2019</v>
      </c>
      <c r="F6648" t="s">
        <v>81</v>
      </c>
      <c r="G6648" t="s">
        <v>65</v>
      </c>
      <c r="H6648" t="s">
        <v>610</v>
      </c>
      <c r="I6648">
        <v>1418.66</v>
      </c>
      <c r="J6648">
        <v>0</v>
      </c>
      <c r="K6648" t="s">
        <v>275</v>
      </c>
      <c r="L6648" t="s">
        <v>35</v>
      </c>
    </row>
    <row r="6649" spans="1:12" x14ac:dyDescent="0.25">
      <c r="A6649">
        <v>91</v>
      </c>
      <c r="B6649" s="93">
        <v>43577</v>
      </c>
      <c r="C6649">
        <v>4</v>
      </c>
      <c r="D6649" t="s">
        <v>97</v>
      </c>
      <c r="E6649">
        <v>2019</v>
      </c>
      <c r="F6649" t="s">
        <v>76</v>
      </c>
      <c r="G6649" t="s">
        <v>66</v>
      </c>
      <c r="H6649" t="s">
        <v>610</v>
      </c>
      <c r="I6649">
        <v>0</v>
      </c>
      <c r="J6649">
        <v>24</v>
      </c>
      <c r="K6649" t="s">
        <v>275</v>
      </c>
      <c r="L6649" t="s">
        <v>35</v>
      </c>
    </row>
    <row r="6650" spans="1:12" x14ac:dyDescent="0.25">
      <c r="A6650">
        <v>91</v>
      </c>
      <c r="B6650" s="93">
        <v>43578</v>
      </c>
      <c r="C6650">
        <v>4</v>
      </c>
      <c r="D6650" t="s">
        <v>97</v>
      </c>
      <c r="E6650">
        <v>2019</v>
      </c>
      <c r="F6650" t="s">
        <v>71</v>
      </c>
      <c r="G6650" t="s">
        <v>65</v>
      </c>
      <c r="H6650" t="s">
        <v>611</v>
      </c>
      <c r="I6650">
        <v>7.62</v>
      </c>
      <c r="J6650">
        <v>0</v>
      </c>
      <c r="K6650" t="s">
        <v>275</v>
      </c>
      <c r="L6650" t="s">
        <v>35</v>
      </c>
    </row>
    <row r="6651" spans="1:12" x14ac:dyDescent="0.25">
      <c r="A6651">
        <v>91</v>
      </c>
      <c r="B6651" s="93">
        <v>43578</v>
      </c>
      <c r="C6651">
        <v>4</v>
      </c>
      <c r="D6651" t="s">
        <v>97</v>
      </c>
      <c r="E6651">
        <v>2019</v>
      </c>
      <c r="F6651" t="s">
        <v>75</v>
      </c>
      <c r="G6651" t="s">
        <v>64</v>
      </c>
      <c r="H6651" t="s">
        <v>611</v>
      </c>
      <c r="I6651">
        <v>15.95</v>
      </c>
      <c r="J6651">
        <v>0</v>
      </c>
      <c r="K6651" t="s">
        <v>275</v>
      </c>
      <c r="L6651" t="s">
        <v>64</v>
      </c>
    </row>
    <row r="6652" spans="1:12" x14ac:dyDescent="0.25">
      <c r="A6652">
        <v>91</v>
      </c>
      <c r="B6652" s="93">
        <v>43578</v>
      </c>
      <c r="C6652">
        <v>4</v>
      </c>
      <c r="D6652" t="s">
        <v>97</v>
      </c>
      <c r="E6652">
        <v>2019</v>
      </c>
      <c r="F6652" t="s">
        <v>75</v>
      </c>
      <c r="G6652" t="s">
        <v>63</v>
      </c>
      <c r="H6652" t="s">
        <v>611</v>
      </c>
      <c r="I6652">
        <v>23.19</v>
      </c>
      <c r="J6652">
        <v>0</v>
      </c>
      <c r="K6652" t="s">
        <v>275</v>
      </c>
      <c r="L6652" t="s">
        <v>64</v>
      </c>
    </row>
    <row r="6653" spans="1:12" x14ac:dyDescent="0.25">
      <c r="A6653">
        <v>91</v>
      </c>
      <c r="B6653" s="93">
        <v>43578</v>
      </c>
      <c r="C6653">
        <v>4</v>
      </c>
      <c r="D6653" t="s">
        <v>97</v>
      </c>
      <c r="E6653">
        <v>2019</v>
      </c>
      <c r="F6653" t="s">
        <v>73</v>
      </c>
      <c r="G6653" t="s">
        <v>65</v>
      </c>
      <c r="H6653" t="s">
        <v>611</v>
      </c>
      <c r="I6653">
        <v>42</v>
      </c>
      <c r="J6653">
        <v>0</v>
      </c>
      <c r="K6653" t="s">
        <v>275</v>
      </c>
      <c r="L6653" t="s">
        <v>35</v>
      </c>
    </row>
    <row r="6654" spans="1:12" x14ac:dyDescent="0.25">
      <c r="A6654">
        <v>91</v>
      </c>
      <c r="B6654" s="93">
        <v>43578</v>
      </c>
      <c r="C6654">
        <v>4</v>
      </c>
      <c r="D6654" t="s">
        <v>97</v>
      </c>
      <c r="E6654">
        <v>2019</v>
      </c>
      <c r="F6654" t="s">
        <v>80</v>
      </c>
      <c r="G6654" t="s">
        <v>58</v>
      </c>
      <c r="H6654" t="s">
        <v>611</v>
      </c>
      <c r="I6654">
        <v>70.09</v>
      </c>
      <c r="J6654">
        <v>0</v>
      </c>
      <c r="K6654" t="s">
        <v>275</v>
      </c>
      <c r="L6654" t="s">
        <v>222</v>
      </c>
    </row>
    <row r="6655" spans="1:12" x14ac:dyDescent="0.25">
      <c r="A6655">
        <v>91</v>
      </c>
      <c r="B6655" s="93">
        <v>43578</v>
      </c>
      <c r="C6655">
        <v>4</v>
      </c>
      <c r="D6655" t="s">
        <v>97</v>
      </c>
      <c r="E6655">
        <v>2019</v>
      </c>
      <c r="F6655" t="s">
        <v>335</v>
      </c>
      <c r="G6655" t="s">
        <v>63</v>
      </c>
      <c r="H6655" t="s">
        <v>611</v>
      </c>
      <c r="I6655">
        <v>70.42</v>
      </c>
      <c r="J6655">
        <v>0</v>
      </c>
      <c r="K6655" t="s">
        <v>275</v>
      </c>
      <c r="L6655" t="s">
        <v>64</v>
      </c>
    </row>
    <row r="6656" spans="1:12" x14ac:dyDescent="0.25">
      <c r="A6656">
        <v>91</v>
      </c>
      <c r="B6656" s="93">
        <v>43578</v>
      </c>
      <c r="C6656">
        <v>4</v>
      </c>
      <c r="D6656" t="s">
        <v>97</v>
      </c>
      <c r="E6656">
        <v>2019</v>
      </c>
      <c r="F6656" t="s">
        <v>83</v>
      </c>
      <c r="G6656" t="s">
        <v>58</v>
      </c>
      <c r="H6656" t="s">
        <v>611</v>
      </c>
      <c r="I6656">
        <v>73.75</v>
      </c>
      <c r="J6656">
        <v>0</v>
      </c>
      <c r="K6656" t="s">
        <v>275</v>
      </c>
      <c r="L6656" t="s">
        <v>222</v>
      </c>
    </row>
    <row r="6657" spans="1:12" x14ac:dyDescent="0.25">
      <c r="A6657">
        <v>91</v>
      </c>
      <c r="B6657" s="93">
        <v>43579</v>
      </c>
      <c r="C6657">
        <v>4</v>
      </c>
      <c r="D6657" t="s">
        <v>97</v>
      </c>
      <c r="E6657">
        <v>2019</v>
      </c>
      <c r="F6657" t="s">
        <v>78</v>
      </c>
      <c r="G6657" t="s">
        <v>36</v>
      </c>
      <c r="H6657" t="s">
        <v>613</v>
      </c>
      <c r="I6657">
        <v>22.1</v>
      </c>
      <c r="J6657">
        <v>0</v>
      </c>
      <c r="K6657" t="s">
        <v>275</v>
      </c>
      <c r="L6657" t="s">
        <v>222</v>
      </c>
    </row>
    <row r="6658" spans="1:12" x14ac:dyDescent="0.25">
      <c r="A6658">
        <v>91</v>
      </c>
      <c r="B6658" s="93">
        <v>43579</v>
      </c>
      <c r="C6658">
        <v>4</v>
      </c>
      <c r="D6658" t="s">
        <v>97</v>
      </c>
      <c r="E6658">
        <v>2019</v>
      </c>
      <c r="F6658" t="s">
        <v>72</v>
      </c>
      <c r="G6658" t="s">
        <v>65</v>
      </c>
      <c r="H6658" t="s">
        <v>613</v>
      </c>
      <c r="I6658">
        <v>56</v>
      </c>
      <c r="J6658">
        <v>0</v>
      </c>
      <c r="K6658" t="s">
        <v>275</v>
      </c>
      <c r="L6658" t="s">
        <v>35</v>
      </c>
    </row>
    <row r="6659" spans="1:12" x14ac:dyDescent="0.25">
      <c r="A6659">
        <v>91</v>
      </c>
      <c r="B6659" s="93">
        <v>43579</v>
      </c>
      <c r="C6659">
        <v>4</v>
      </c>
      <c r="D6659" t="s">
        <v>97</v>
      </c>
      <c r="E6659">
        <v>2019</v>
      </c>
      <c r="F6659" t="s">
        <v>69</v>
      </c>
      <c r="G6659" t="s">
        <v>64</v>
      </c>
      <c r="H6659" t="s">
        <v>613</v>
      </c>
      <c r="I6659">
        <v>91.91</v>
      </c>
      <c r="J6659">
        <v>0</v>
      </c>
      <c r="K6659" t="s">
        <v>275</v>
      </c>
      <c r="L6659" t="s">
        <v>64</v>
      </c>
    </row>
    <row r="6660" spans="1:12" x14ac:dyDescent="0.25">
      <c r="A6660">
        <v>91</v>
      </c>
      <c r="B6660" s="93">
        <v>43579</v>
      </c>
      <c r="C6660">
        <v>4</v>
      </c>
      <c r="D6660" t="s">
        <v>97</v>
      </c>
      <c r="E6660">
        <v>2019</v>
      </c>
      <c r="F6660" t="s">
        <v>369</v>
      </c>
      <c r="G6660" t="s">
        <v>35</v>
      </c>
      <c r="H6660" t="s">
        <v>613</v>
      </c>
      <c r="I6660">
        <v>139.03</v>
      </c>
      <c r="J6660">
        <v>0</v>
      </c>
      <c r="K6660" t="s">
        <v>275</v>
      </c>
      <c r="L6660" t="s">
        <v>35</v>
      </c>
    </row>
    <row r="6661" spans="1:12" x14ac:dyDescent="0.25">
      <c r="A6661">
        <v>91</v>
      </c>
      <c r="B6661" s="93">
        <v>43579</v>
      </c>
      <c r="C6661">
        <v>4</v>
      </c>
      <c r="D6661" t="s">
        <v>97</v>
      </c>
      <c r="E6661">
        <v>2019</v>
      </c>
      <c r="F6661" t="s">
        <v>81</v>
      </c>
      <c r="G6661" t="s">
        <v>35</v>
      </c>
      <c r="H6661" t="s">
        <v>613</v>
      </c>
      <c r="I6661">
        <v>228</v>
      </c>
      <c r="J6661">
        <v>0</v>
      </c>
      <c r="K6661" t="s">
        <v>275</v>
      </c>
      <c r="L6661" t="s">
        <v>35</v>
      </c>
    </row>
    <row r="6662" spans="1:12" x14ac:dyDescent="0.25">
      <c r="A6662">
        <v>91</v>
      </c>
      <c r="B6662" s="93">
        <v>43580</v>
      </c>
      <c r="C6662">
        <v>4</v>
      </c>
      <c r="D6662" t="s">
        <v>97</v>
      </c>
      <c r="E6662">
        <v>2019</v>
      </c>
      <c r="F6662" t="s">
        <v>72</v>
      </c>
      <c r="G6662" t="s">
        <v>615</v>
      </c>
      <c r="H6662" t="s">
        <v>616</v>
      </c>
      <c r="I6662">
        <v>13.02</v>
      </c>
      <c r="J6662">
        <v>0</v>
      </c>
      <c r="K6662" t="s">
        <v>275</v>
      </c>
      <c r="L6662" t="s">
        <v>34</v>
      </c>
    </row>
    <row r="6663" spans="1:12" x14ac:dyDescent="0.25">
      <c r="A6663">
        <v>91</v>
      </c>
      <c r="B6663" s="93">
        <v>43580</v>
      </c>
      <c r="C6663">
        <v>4</v>
      </c>
      <c r="D6663" t="s">
        <v>97</v>
      </c>
      <c r="E6663">
        <v>2019</v>
      </c>
      <c r="F6663" t="s">
        <v>82</v>
      </c>
      <c r="G6663" t="s">
        <v>63</v>
      </c>
      <c r="H6663" t="s">
        <v>614</v>
      </c>
      <c r="I6663">
        <v>17</v>
      </c>
      <c r="J6663">
        <v>0</v>
      </c>
      <c r="K6663" t="s">
        <v>275</v>
      </c>
      <c r="L6663" t="s">
        <v>64</v>
      </c>
    </row>
    <row r="6664" spans="1:12" x14ac:dyDescent="0.25">
      <c r="A6664">
        <v>91</v>
      </c>
      <c r="B6664" s="93">
        <v>43580</v>
      </c>
      <c r="C6664">
        <v>4</v>
      </c>
      <c r="D6664" t="s">
        <v>97</v>
      </c>
      <c r="E6664">
        <v>2019</v>
      </c>
      <c r="F6664" t="s">
        <v>107</v>
      </c>
      <c r="G6664" t="s">
        <v>65</v>
      </c>
      <c r="H6664" t="s">
        <v>614</v>
      </c>
      <c r="I6664">
        <v>26.2</v>
      </c>
      <c r="J6664">
        <v>0</v>
      </c>
      <c r="K6664" t="s">
        <v>275</v>
      </c>
      <c r="L6664" t="s">
        <v>35</v>
      </c>
    </row>
    <row r="6665" spans="1:12" x14ac:dyDescent="0.25">
      <c r="A6665">
        <v>91</v>
      </c>
      <c r="B6665" s="93">
        <v>43580</v>
      </c>
      <c r="C6665">
        <v>4</v>
      </c>
      <c r="D6665" t="s">
        <v>97</v>
      </c>
      <c r="E6665">
        <v>2019</v>
      </c>
      <c r="F6665" t="s">
        <v>74</v>
      </c>
      <c r="G6665" t="s">
        <v>65</v>
      </c>
      <c r="H6665" t="s">
        <v>614</v>
      </c>
      <c r="I6665">
        <v>44.22</v>
      </c>
      <c r="J6665">
        <v>0</v>
      </c>
      <c r="K6665" t="s">
        <v>275</v>
      </c>
      <c r="L6665" t="s">
        <v>35</v>
      </c>
    </row>
    <row r="6666" spans="1:12" x14ac:dyDescent="0.25">
      <c r="A6666">
        <v>91</v>
      </c>
      <c r="B6666" s="93">
        <v>43580</v>
      </c>
      <c r="C6666">
        <v>4</v>
      </c>
      <c r="D6666" t="s">
        <v>97</v>
      </c>
      <c r="E6666">
        <v>2019</v>
      </c>
      <c r="F6666" t="s">
        <v>79</v>
      </c>
      <c r="G6666" t="s">
        <v>615</v>
      </c>
      <c r="H6666" t="s">
        <v>616</v>
      </c>
      <c r="I6666">
        <v>49.9</v>
      </c>
      <c r="J6666">
        <v>0</v>
      </c>
      <c r="K6666" t="s">
        <v>275</v>
      </c>
      <c r="L6666" t="s">
        <v>34</v>
      </c>
    </row>
    <row r="6667" spans="1:12" x14ac:dyDescent="0.25">
      <c r="A6667">
        <v>91</v>
      </c>
      <c r="B6667" s="93">
        <v>43580</v>
      </c>
      <c r="C6667">
        <v>4</v>
      </c>
      <c r="D6667" t="s">
        <v>97</v>
      </c>
      <c r="E6667">
        <v>2019</v>
      </c>
      <c r="F6667" t="s">
        <v>68</v>
      </c>
      <c r="G6667" t="s">
        <v>36</v>
      </c>
      <c r="H6667" t="s">
        <v>614</v>
      </c>
      <c r="I6667">
        <v>129.9</v>
      </c>
      <c r="J6667">
        <v>0</v>
      </c>
      <c r="K6667" t="s">
        <v>275</v>
      </c>
      <c r="L6667" t="s">
        <v>222</v>
      </c>
    </row>
    <row r="6668" spans="1:12" x14ac:dyDescent="0.25">
      <c r="A6668">
        <v>91</v>
      </c>
      <c r="B6668" s="93">
        <v>43580</v>
      </c>
      <c r="C6668">
        <v>4</v>
      </c>
      <c r="D6668" t="s">
        <v>97</v>
      </c>
      <c r="E6668">
        <v>2019</v>
      </c>
      <c r="F6668" t="s">
        <v>73</v>
      </c>
      <c r="G6668" t="s">
        <v>615</v>
      </c>
      <c r="H6668" t="s">
        <v>616</v>
      </c>
      <c r="I6668">
        <v>181.36</v>
      </c>
      <c r="J6668">
        <v>0</v>
      </c>
      <c r="K6668" t="s">
        <v>275</v>
      </c>
      <c r="L6668" t="s">
        <v>34</v>
      </c>
    </row>
    <row r="6669" spans="1:12" x14ac:dyDescent="0.25">
      <c r="A6669">
        <v>91</v>
      </c>
      <c r="B6669" s="93">
        <v>43580</v>
      </c>
      <c r="C6669">
        <v>4</v>
      </c>
      <c r="D6669" t="s">
        <v>97</v>
      </c>
      <c r="E6669">
        <v>2019</v>
      </c>
      <c r="F6669" t="s">
        <v>378</v>
      </c>
      <c r="G6669" t="s">
        <v>66</v>
      </c>
      <c r="H6669" t="s">
        <v>614</v>
      </c>
      <c r="I6669">
        <v>393.28</v>
      </c>
      <c r="J6669">
        <v>0</v>
      </c>
      <c r="K6669" t="s">
        <v>275</v>
      </c>
      <c r="L6669" t="s">
        <v>35</v>
      </c>
    </row>
    <row r="6670" spans="1:12" x14ac:dyDescent="0.25">
      <c r="A6670">
        <v>91</v>
      </c>
      <c r="B6670" s="93">
        <v>43580</v>
      </c>
      <c r="C6670">
        <v>4</v>
      </c>
      <c r="D6670" t="s">
        <v>97</v>
      </c>
      <c r="E6670">
        <v>2019</v>
      </c>
      <c r="F6670" t="s">
        <v>82</v>
      </c>
      <c r="G6670" t="s">
        <v>66</v>
      </c>
      <c r="H6670" t="s">
        <v>614</v>
      </c>
      <c r="I6670">
        <v>398.73</v>
      </c>
      <c r="J6670">
        <v>0</v>
      </c>
      <c r="K6670" t="s">
        <v>275</v>
      </c>
      <c r="L6670" t="s">
        <v>35</v>
      </c>
    </row>
    <row r="6671" spans="1:12" x14ac:dyDescent="0.25">
      <c r="A6671">
        <v>91</v>
      </c>
      <c r="B6671" s="93">
        <v>43580</v>
      </c>
      <c r="C6671">
        <v>4</v>
      </c>
      <c r="D6671" t="s">
        <v>97</v>
      </c>
      <c r="E6671">
        <v>2019</v>
      </c>
      <c r="F6671" t="s">
        <v>80</v>
      </c>
      <c r="G6671" t="s">
        <v>615</v>
      </c>
      <c r="H6671" t="s">
        <v>616</v>
      </c>
      <c r="I6671">
        <v>518.6</v>
      </c>
      <c r="J6671">
        <v>0</v>
      </c>
      <c r="K6671" t="s">
        <v>275</v>
      </c>
      <c r="L6671" t="s">
        <v>34</v>
      </c>
    </row>
    <row r="6672" spans="1:12" x14ac:dyDescent="0.25">
      <c r="A6672">
        <v>91</v>
      </c>
      <c r="B6672" s="93">
        <v>43580</v>
      </c>
      <c r="C6672">
        <v>4</v>
      </c>
      <c r="D6672" t="s">
        <v>97</v>
      </c>
      <c r="E6672">
        <v>2019</v>
      </c>
      <c r="F6672" t="s">
        <v>76</v>
      </c>
      <c r="G6672" t="s">
        <v>615</v>
      </c>
      <c r="H6672" t="s">
        <v>616</v>
      </c>
      <c r="I6672">
        <v>537.95000000000005</v>
      </c>
      <c r="J6672">
        <v>0</v>
      </c>
      <c r="K6672" t="s">
        <v>275</v>
      </c>
      <c r="L6672" t="s">
        <v>34</v>
      </c>
    </row>
    <row r="6673" spans="1:12" x14ac:dyDescent="0.25">
      <c r="A6673">
        <v>91</v>
      </c>
      <c r="B6673" s="93">
        <v>43580</v>
      </c>
      <c r="C6673">
        <v>4</v>
      </c>
      <c r="D6673" t="s">
        <v>97</v>
      </c>
      <c r="E6673">
        <v>2019</v>
      </c>
      <c r="F6673" t="s">
        <v>68</v>
      </c>
      <c r="G6673" t="s">
        <v>615</v>
      </c>
      <c r="H6673" t="s">
        <v>616</v>
      </c>
      <c r="I6673">
        <v>1738.68</v>
      </c>
      <c r="J6673">
        <v>0</v>
      </c>
      <c r="K6673" t="s">
        <v>275</v>
      </c>
      <c r="L6673" t="s">
        <v>34</v>
      </c>
    </row>
    <row r="6674" spans="1:12" x14ac:dyDescent="0.25">
      <c r="A6674">
        <v>91</v>
      </c>
      <c r="B6674" s="93">
        <v>43580</v>
      </c>
      <c r="C6674">
        <v>4</v>
      </c>
      <c r="D6674" t="s">
        <v>97</v>
      </c>
      <c r="E6674">
        <v>2019</v>
      </c>
      <c r="F6674" t="s">
        <v>71</v>
      </c>
      <c r="G6674" t="s">
        <v>615</v>
      </c>
      <c r="H6674" t="s">
        <v>616</v>
      </c>
      <c r="I6674">
        <v>2256.5</v>
      </c>
      <c r="J6674">
        <v>0</v>
      </c>
      <c r="K6674" t="s">
        <v>275</v>
      </c>
      <c r="L6674" t="s">
        <v>34</v>
      </c>
    </row>
    <row r="6675" spans="1:12" x14ac:dyDescent="0.25">
      <c r="A6675">
        <v>91</v>
      </c>
      <c r="B6675" s="93">
        <v>43580</v>
      </c>
      <c r="C6675">
        <v>4</v>
      </c>
      <c r="D6675" t="s">
        <v>97</v>
      </c>
      <c r="E6675">
        <v>2019</v>
      </c>
      <c r="F6675" t="s">
        <v>75</v>
      </c>
      <c r="G6675" t="s">
        <v>615</v>
      </c>
      <c r="H6675" t="s">
        <v>616</v>
      </c>
      <c r="I6675">
        <v>10767.85</v>
      </c>
      <c r="J6675">
        <v>0</v>
      </c>
      <c r="K6675" t="s">
        <v>275</v>
      </c>
      <c r="L6675" t="s">
        <v>34</v>
      </c>
    </row>
    <row r="6676" spans="1:12" x14ac:dyDescent="0.25">
      <c r="A6676">
        <v>91</v>
      </c>
      <c r="B6676" s="93">
        <v>43581</v>
      </c>
      <c r="C6676">
        <v>4</v>
      </c>
      <c r="D6676" t="s">
        <v>97</v>
      </c>
      <c r="E6676">
        <v>2019</v>
      </c>
      <c r="F6676" t="s">
        <v>71</v>
      </c>
      <c r="G6676" t="s">
        <v>65</v>
      </c>
      <c r="H6676" t="s">
        <v>617</v>
      </c>
      <c r="I6676">
        <v>29.3</v>
      </c>
      <c r="J6676">
        <v>0</v>
      </c>
      <c r="K6676" t="s">
        <v>275</v>
      </c>
      <c r="L6676" t="s">
        <v>35</v>
      </c>
    </row>
    <row r="6677" spans="1:12" x14ac:dyDescent="0.25">
      <c r="A6677">
        <v>91</v>
      </c>
      <c r="B6677" s="93">
        <v>43581</v>
      </c>
      <c r="C6677">
        <v>4</v>
      </c>
      <c r="D6677" t="s">
        <v>97</v>
      </c>
      <c r="E6677">
        <v>2019</v>
      </c>
      <c r="F6677" t="s">
        <v>83</v>
      </c>
      <c r="G6677" t="s">
        <v>66</v>
      </c>
      <c r="H6677" t="s">
        <v>617</v>
      </c>
      <c r="I6677">
        <v>51.8</v>
      </c>
      <c r="J6677">
        <v>0</v>
      </c>
      <c r="K6677" t="s">
        <v>275</v>
      </c>
      <c r="L6677" t="s">
        <v>35</v>
      </c>
    </row>
    <row r="6678" spans="1:12" x14ac:dyDescent="0.25">
      <c r="A6678">
        <v>91</v>
      </c>
      <c r="B6678" s="93">
        <v>43581</v>
      </c>
      <c r="C6678">
        <v>4</v>
      </c>
      <c r="D6678" t="s">
        <v>97</v>
      </c>
      <c r="E6678">
        <v>2019</v>
      </c>
      <c r="F6678" t="s">
        <v>75</v>
      </c>
      <c r="G6678" t="s">
        <v>65</v>
      </c>
      <c r="H6678" t="s">
        <v>617</v>
      </c>
      <c r="I6678">
        <v>88</v>
      </c>
      <c r="J6678">
        <v>0</v>
      </c>
      <c r="K6678" t="s">
        <v>275</v>
      </c>
      <c r="L6678" t="s">
        <v>35</v>
      </c>
    </row>
    <row r="6679" spans="1:12" x14ac:dyDescent="0.25">
      <c r="A6679">
        <v>91</v>
      </c>
      <c r="B6679" s="93">
        <v>43581</v>
      </c>
      <c r="C6679">
        <v>4</v>
      </c>
      <c r="D6679" t="s">
        <v>97</v>
      </c>
      <c r="E6679">
        <v>2019</v>
      </c>
      <c r="F6679" t="s">
        <v>85</v>
      </c>
      <c r="G6679" t="s">
        <v>66</v>
      </c>
      <c r="H6679" t="s">
        <v>617</v>
      </c>
      <c r="I6679">
        <v>121.75</v>
      </c>
      <c r="J6679">
        <v>0</v>
      </c>
      <c r="K6679" t="s">
        <v>275</v>
      </c>
      <c r="L6679" t="s">
        <v>35</v>
      </c>
    </row>
    <row r="6680" spans="1:12" x14ac:dyDescent="0.25">
      <c r="A6680">
        <v>91</v>
      </c>
      <c r="B6680" s="93">
        <v>43581</v>
      </c>
      <c r="C6680">
        <v>4</v>
      </c>
      <c r="D6680" t="s">
        <v>97</v>
      </c>
      <c r="E6680">
        <v>2019</v>
      </c>
      <c r="F6680" t="s">
        <v>69</v>
      </c>
      <c r="G6680" t="s">
        <v>66</v>
      </c>
      <c r="H6680" t="s">
        <v>617</v>
      </c>
      <c r="I6680">
        <v>143</v>
      </c>
      <c r="J6680">
        <v>0</v>
      </c>
      <c r="K6680" t="s">
        <v>275</v>
      </c>
      <c r="L6680" t="s">
        <v>35</v>
      </c>
    </row>
    <row r="6681" spans="1:12" x14ac:dyDescent="0.25">
      <c r="A6681">
        <v>91</v>
      </c>
      <c r="B6681" s="93">
        <v>43581</v>
      </c>
      <c r="C6681">
        <v>4</v>
      </c>
      <c r="D6681" t="s">
        <v>97</v>
      </c>
      <c r="E6681">
        <v>2019</v>
      </c>
      <c r="F6681" t="s">
        <v>78</v>
      </c>
      <c r="G6681" t="s">
        <v>66</v>
      </c>
      <c r="H6681" t="s">
        <v>617</v>
      </c>
      <c r="I6681">
        <v>349.8</v>
      </c>
      <c r="J6681">
        <v>0</v>
      </c>
      <c r="K6681" t="s">
        <v>275</v>
      </c>
      <c r="L6681" t="s">
        <v>35</v>
      </c>
    </row>
    <row r="6682" spans="1:12" x14ac:dyDescent="0.25">
      <c r="A6682">
        <v>91</v>
      </c>
      <c r="B6682" s="93">
        <v>43581</v>
      </c>
      <c r="C6682">
        <v>4</v>
      </c>
      <c r="D6682" t="s">
        <v>97</v>
      </c>
      <c r="E6682">
        <v>2019</v>
      </c>
      <c r="F6682" t="s">
        <v>68</v>
      </c>
      <c r="G6682" t="s">
        <v>66</v>
      </c>
      <c r="H6682" t="s">
        <v>617</v>
      </c>
      <c r="I6682">
        <v>571.54999999999995</v>
      </c>
      <c r="J6682">
        <v>0</v>
      </c>
      <c r="K6682" t="s">
        <v>275</v>
      </c>
      <c r="L6682" t="s">
        <v>35</v>
      </c>
    </row>
    <row r="6683" spans="1:12" x14ac:dyDescent="0.25">
      <c r="A6683">
        <v>91</v>
      </c>
      <c r="B6683" s="93">
        <v>43584</v>
      </c>
      <c r="C6683">
        <v>4</v>
      </c>
      <c r="D6683" t="s">
        <v>97</v>
      </c>
      <c r="E6683">
        <v>2019</v>
      </c>
      <c r="F6683" t="s">
        <v>69</v>
      </c>
      <c r="G6683" t="s">
        <v>65</v>
      </c>
      <c r="H6683" t="s">
        <v>618</v>
      </c>
      <c r="I6683">
        <v>7.7</v>
      </c>
      <c r="J6683">
        <v>0</v>
      </c>
      <c r="K6683" t="s">
        <v>275</v>
      </c>
      <c r="L6683" t="s">
        <v>35</v>
      </c>
    </row>
    <row r="6684" spans="1:12" x14ac:dyDescent="0.25">
      <c r="A6684">
        <v>91</v>
      </c>
      <c r="B6684" s="93">
        <v>43584</v>
      </c>
      <c r="C6684">
        <v>4</v>
      </c>
      <c r="D6684" t="s">
        <v>97</v>
      </c>
      <c r="E6684">
        <v>2019</v>
      </c>
      <c r="F6684" t="s">
        <v>71</v>
      </c>
      <c r="G6684" t="s">
        <v>65</v>
      </c>
      <c r="H6684" t="s">
        <v>618</v>
      </c>
      <c r="I6684">
        <v>8</v>
      </c>
      <c r="J6684">
        <v>0</v>
      </c>
      <c r="K6684" t="s">
        <v>275</v>
      </c>
      <c r="L6684" t="s">
        <v>35</v>
      </c>
    </row>
    <row r="6685" spans="1:12" x14ac:dyDescent="0.25">
      <c r="A6685">
        <v>91</v>
      </c>
      <c r="B6685" s="93">
        <v>43584</v>
      </c>
      <c r="C6685">
        <v>4</v>
      </c>
      <c r="D6685" t="s">
        <v>97</v>
      </c>
      <c r="E6685">
        <v>2019</v>
      </c>
      <c r="F6685" t="s">
        <v>70</v>
      </c>
      <c r="G6685" t="s">
        <v>66</v>
      </c>
      <c r="H6685" t="s">
        <v>618</v>
      </c>
      <c r="I6685">
        <v>50.6</v>
      </c>
      <c r="J6685">
        <v>0</v>
      </c>
      <c r="K6685" t="s">
        <v>275</v>
      </c>
      <c r="L6685" t="s">
        <v>35</v>
      </c>
    </row>
    <row r="6686" spans="1:12" x14ac:dyDescent="0.25">
      <c r="A6686">
        <v>91</v>
      </c>
      <c r="B6686" s="93">
        <v>43584</v>
      </c>
      <c r="C6686">
        <v>4</v>
      </c>
      <c r="D6686" t="s">
        <v>97</v>
      </c>
      <c r="E6686">
        <v>2019</v>
      </c>
      <c r="F6686" t="s">
        <v>78</v>
      </c>
      <c r="G6686" t="s">
        <v>58</v>
      </c>
      <c r="H6686" t="s">
        <v>618</v>
      </c>
      <c r="I6686">
        <v>81.349999999999994</v>
      </c>
      <c r="J6686">
        <v>0</v>
      </c>
      <c r="K6686" t="s">
        <v>275</v>
      </c>
      <c r="L6686" t="s">
        <v>222</v>
      </c>
    </row>
    <row r="6687" spans="1:12" x14ac:dyDescent="0.25">
      <c r="A6687">
        <v>91</v>
      </c>
      <c r="B6687" s="93">
        <v>43584</v>
      </c>
      <c r="C6687">
        <v>4</v>
      </c>
      <c r="D6687" t="s">
        <v>97</v>
      </c>
      <c r="E6687">
        <v>2019</v>
      </c>
      <c r="F6687" t="s">
        <v>75</v>
      </c>
      <c r="G6687" t="s">
        <v>606</v>
      </c>
      <c r="H6687" t="s">
        <v>619</v>
      </c>
      <c r="I6687">
        <v>691.7</v>
      </c>
      <c r="J6687">
        <v>0</v>
      </c>
      <c r="K6687" t="s">
        <v>275</v>
      </c>
      <c r="L6687" t="s">
        <v>34</v>
      </c>
    </row>
    <row r="6688" spans="1:12" x14ac:dyDescent="0.25">
      <c r="A6688">
        <v>91</v>
      </c>
      <c r="B6688" s="93">
        <v>43585</v>
      </c>
      <c r="C6688">
        <v>4</v>
      </c>
      <c r="D6688" t="s">
        <v>97</v>
      </c>
      <c r="E6688">
        <v>2019</v>
      </c>
      <c r="F6688" t="s">
        <v>78</v>
      </c>
      <c r="G6688" t="s">
        <v>63</v>
      </c>
      <c r="H6688" t="s">
        <v>620</v>
      </c>
      <c r="I6688">
        <v>764.79</v>
      </c>
      <c r="J6688">
        <v>0</v>
      </c>
      <c r="K6688" t="s">
        <v>275</v>
      </c>
      <c r="L6688" t="s">
        <v>64</v>
      </c>
    </row>
    <row r="6689" spans="1:12" x14ac:dyDescent="0.25">
      <c r="A6689">
        <v>91</v>
      </c>
      <c r="B6689" s="93">
        <v>43585</v>
      </c>
      <c r="C6689">
        <v>4</v>
      </c>
      <c r="D6689" t="s">
        <v>97</v>
      </c>
      <c r="E6689">
        <v>2019</v>
      </c>
      <c r="F6689" t="s">
        <v>369</v>
      </c>
      <c r="G6689" t="s">
        <v>105</v>
      </c>
      <c r="H6689" t="s">
        <v>620</v>
      </c>
      <c r="I6689">
        <v>1000</v>
      </c>
      <c r="J6689">
        <v>0</v>
      </c>
      <c r="K6689" t="s">
        <v>275</v>
      </c>
      <c r="L6689" t="s">
        <v>266</v>
      </c>
    </row>
    <row r="6690" spans="1:12" x14ac:dyDescent="0.25">
      <c r="A6690">
        <v>91</v>
      </c>
      <c r="B6690" s="93">
        <v>43585</v>
      </c>
      <c r="C6690">
        <v>4</v>
      </c>
      <c r="D6690" t="s">
        <v>97</v>
      </c>
      <c r="E6690">
        <v>2019</v>
      </c>
      <c r="F6690" t="s">
        <v>75</v>
      </c>
      <c r="G6690" t="s">
        <v>105</v>
      </c>
      <c r="H6690" t="s">
        <v>620</v>
      </c>
      <c r="I6690">
        <v>4850</v>
      </c>
      <c r="J6690">
        <v>0</v>
      </c>
      <c r="K6690" t="s">
        <v>275</v>
      </c>
      <c r="L6690" t="s">
        <v>266</v>
      </c>
    </row>
    <row r="6691" spans="1:12" x14ac:dyDescent="0.25">
      <c r="A6691">
        <v>91</v>
      </c>
      <c r="B6691" s="93">
        <v>43585</v>
      </c>
      <c r="C6691">
        <v>4</v>
      </c>
      <c r="D6691" t="s">
        <v>97</v>
      </c>
      <c r="E6691">
        <v>2019</v>
      </c>
      <c r="F6691" t="s">
        <v>75</v>
      </c>
      <c r="G6691" t="s">
        <v>621</v>
      </c>
      <c r="H6691" t="s">
        <v>555</v>
      </c>
      <c r="I6691">
        <v>0</v>
      </c>
      <c r="J6691">
        <v>6000</v>
      </c>
      <c r="K6691" t="s">
        <v>275</v>
      </c>
      <c r="L6691" t="s">
        <v>266</v>
      </c>
    </row>
    <row r="6692" spans="1:12" x14ac:dyDescent="0.25">
      <c r="A6692">
        <v>95</v>
      </c>
      <c r="B6692" s="93">
        <v>43556</v>
      </c>
      <c r="C6692">
        <v>4</v>
      </c>
      <c r="D6692" t="s">
        <v>97</v>
      </c>
      <c r="E6692">
        <v>2019</v>
      </c>
      <c r="F6692" t="s">
        <v>21</v>
      </c>
      <c r="G6692" t="s">
        <v>36</v>
      </c>
      <c r="H6692" t="s">
        <v>589</v>
      </c>
      <c r="I6692">
        <v>24</v>
      </c>
      <c r="J6692">
        <v>0</v>
      </c>
      <c r="K6692" t="s">
        <v>276</v>
      </c>
      <c r="L6692" t="s">
        <v>222</v>
      </c>
    </row>
    <row r="6693" spans="1:12" x14ac:dyDescent="0.25">
      <c r="A6693">
        <v>95</v>
      </c>
      <c r="B6693" s="93">
        <v>43558</v>
      </c>
      <c r="C6693">
        <v>4</v>
      </c>
      <c r="D6693" t="s">
        <v>97</v>
      </c>
      <c r="E6693">
        <v>2019</v>
      </c>
      <c r="F6693" t="s">
        <v>23</v>
      </c>
      <c r="G6693" t="s">
        <v>37</v>
      </c>
      <c r="H6693" t="s">
        <v>426</v>
      </c>
      <c r="I6693">
        <v>2.4</v>
      </c>
      <c r="J6693">
        <v>0</v>
      </c>
      <c r="K6693" t="s">
        <v>276</v>
      </c>
      <c r="L6693" t="s">
        <v>35</v>
      </c>
    </row>
    <row r="6694" spans="1:12" x14ac:dyDescent="0.25">
      <c r="A6694">
        <v>95</v>
      </c>
      <c r="B6694" s="93">
        <v>43559</v>
      </c>
      <c r="C6694">
        <v>4</v>
      </c>
      <c r="D6694" t="s">
        <v>97</v>
      </c>
      <c r="E6694">
        <v>2019</v>
      </c>
      <c r="F6694" t="s">
        <v>22</v>
      </c>
      <c r="G6694" t="s">
        <v>36</v>
      </c>
      <c r="H6694" t="s">
        <v>592</v>
      </c>
      <c r="I6694">
        <v>16</v>
      </c>
      <c r="J6694">
        <v>0</v>
      </c>
      <c r="K6694" t="s">
        <v>276</v>
      </c>
      <c r="L6694" t="s">
        <v>222</v>
      </c>
    </row>
    <row r="6695" spans="1:12" x14ac:dyDescent="0.25">
      <c r="A6695">
        <v>95</v>
      </c>
      <c r="B6695" s="93">
        <v>43560</v>
      </c>
      <c r="C6695">
        <v>4</v>
      </c>
      <c r="D6695" t="s">
        <v>97</v>
      </c>
      <c r="E6695">
        <v>2019</v>
      </c>
      <c r="F6695" t="s">
        <v>21</v>
      </c>
      <c r="G6695" t="s">
        <v>36</v>
      </c>
      <c r="H6695" t="s">
        <v>593</v>
      </c>
      <c r="I6695">
        <v>24</v>
      </c>
      <c r="J6695">
        <v>0</v>
      </c>
      <c r="K6695" t="s">
        <v>276</v>
      </c>
      <c r="L6695" t="s">
        <v>222</v>
      </c>
    </row>
    <row r="6696" spans="1:12" x14ac:dyDescent="0.25">
      <c r="A6696">
        <v>95</v>
      </c>
      <c r="B6696" s="93">
        <v>43560</v>
      </c>
      <c r="C6696">
        <v>4</v>
      </c>
      <c r="D6696" t="s">
        <v>97</v>
      </c>
      <c r="E6696">
        <v>2019</v>
      </c>
      <c r="F6696" t="s">
        <v>23</v>
      </c>
      <c r="G6696" t="s">
        <v>63</v>
      </c>
      <c r="H6696" t="s">
        <v>593</v>
      </c>
      <c r="I6696">
        <v>152.85</v>
      </c>
      <c r="J6696">
        <v>0</v>
      </c>
      <c r="K6696" t="s">
        <v>276</v>
      </c>
      <c r="L6696" t="s">
        <v>64</v>
      </c>
    </row>
    <row r="6697" spans="1:12" x14ac:dyDescent="0.25">
      <c r="A6697">
        <v>95</v>
      </c>
      <c r="B6697" s="93">
        <v>43561</v>
      </c>
      <c r="C6697">
        <v>4</v>
      </c>
      <c r="D6697" t="s">
        <v>97</v>
      </c>
      <c r="E6697">
        <v>2019</v>
      </c>
      <c r="F6697" t="s">
        <v>21</v>
      </c>
      <c r="G6697" t="s">
        <v>36</v>
      </c>
      <c r="H6697" t="s">
        <v>594</v>
      </c>
      <c r="I6697">
        <v>16</v>
      </c>
      <c r="J6697">
        <v>0</v>
      </c>
      <c r="K6697" t="s">
        <v>276</v>
      </c>
      <c r="L6697" t="s">
        <v>222</v>
      </c>
    </row>
    <row r="6698" spans="1:12" x14ac:dyDescent="0.25">
      <c r="A6698">
        <v>95</v>
      </c>
      <c r="B6698" s="93">
        <v>43565</v>
      </c>
      <c r="C6698">
        <v>4</v>
      </c>
      <c r="D6698" t="s">
        <v>97</v>
      </c>
      <c r="E6698">
        <v>2019</v>
      </c>
      <c r="F6698" t="s">
        <v>23</v>
      </c>
      <c r="G6698" t="s">
        <v>598</v>
      </c>
      <c r="H6698" t="s">
        <v>599</v>
      </c>
      <c r="I6698">
        <v>13.68</v>
      </c>
      <c r="J6698">
        <v>0</v>
      </c>
      <c r="K6698" t="s">
        <v>276</v>
      </c>
      <c r="L6698" t="s">
        <v>34</v>
      </c>
    </row>
    <row r="6699" spans="1:12" x14ac:dyDescent="0.25">
      <c r="A6699">
        <v>95</v>
      </c>
      <c r="B6699" s="93">
        <v>43565</v>
      </c>
      <c r="C6699">
        <v>4</v>
      </c>
      <c r="D6699" t="s">
        <v>97</v>
      </c>
      <c r="E6699">
        <v>2019</v>
      </c>
      <c r="F6699" t="s">
        <v>21</v>
      </c>
      <c r="G6699" t="s">
        <v>598</v>
      </c>
      <c r="H6699" t="s">
        <v>599</v>
      </c>
      <c r="I6699">
        <v>206.84</v>
      </c>
      <c r="J6699">
        <v>0</v>
      </c>
      <c r="K6699" t="s">
        <v>276</v>
      </c>
      <c r="L6699" t="s">
        <v>34</v>
      </c>
    </row>
    <row r="6700" spans="1:12" x14ac:dyDescent="0.25">
      <c r="A6700">
        <v>95</v>
      </c>
      <c r="B6700" s="93">
        <v>43566</v>
      </c>
      <c r="C6700">
        <v>4</v>
      </c>
      <c r="D6700" t="s">
        <v>97</v>
      </c>
      <c r="E6700">
        <v>2019</v>
      </c>
      <c r="F6700" t="s">
        <v>21</v>
      </c>
      <c r="G6700" t="s">
        <v>36</v>
      </c>
      <c r="H6700" t="s">
        <v>601</v>
      </c>
      <c r="I6700">
        <v>8</v>
      </c>
      <c r="J6700">
        <v>0</v>
      </c>
      <c r="K6700" t="s">
        <v>276</v>
      </c>
      <c r="L6700" t="s">
        <v>222</v>
      </c>
    </row>
    <row r="6701" spans="1:12" x14ac:dyDescent="0.25">
      <c r="A6701">
        <v>95</v>
      </c>
      <c r="B6701" s="93">
        <v>43571</v>
      </c>
      <c r="C6701">
        <v>4</v>
      </c>
      <c r="D6701" t="s">
        <v>97</v>
      </c>
      <c r="E6701">
        <v>2019</v>
      </c>
      <c r="F6701" t="s">
        <v>22</v>
      </c>
      <c r="G6701" t="s">
        <v>36</v>
      </c>
      <c r="H6701" t="s">
        <v>605</v>
      </c>
      <c r="I6701">
        <v>8</v>
      </c>
      <c r="J6701">
        <v>0</v>
      </c>
      <c r="K6701" t="s">
        <v>276</v>
      </c>
      <c r="L6701" t="s">
        <v>222</v>
      </c>
    </row>
    <row r="6702" spans="1:12" x14ac:dyDescent="0.25">
      <c r="A6702">
        <v>95</v>
      </c>
      <c r="B6702" s="93">
        <v>43571</v>
      </c>
      <c r="C6702">
        <v>4</v>
      </c>
      <c r="D6702" t="s">
        <v>97</v>
      </c>
      <c r="E6702">
        <v>2019</v>
      </c>
      <c r="F6702" t="s">
        <v>21</v>
      </c>
      <c r="G6702" t="s">
        <v>36</v>
      </c>
      <c r="H6702" t="s">
        <v>605</v>
      </c>
      <c r="I6702">
        <v>32</v>
      </c>
      <c r="J6702">
        <v>0</v>
      </c>
      <c r="K6702" t="s">
        <v>276</v>
      </c>
      <c r="L6702" t="s">
        <v>222</v>
      </c>
    </row>
    <row r="6703" spans="1:12" x14ac:dyDescent="0.25">
      <c r="A6703">
        <v>95</v>
      </c>
      <c r="B6703" s="93">
        <v>43572</v>
      </c>
      <c r="C6703">
        <v>4</v>
      </c>
      <c r="D6703" t="s">
        <v>97</v>
      </c>
      <c r="E6703">
        <v>2019</v>
      </c>
      <c r="F6703" t="s">
        <v>21</v>
      </c>
      <c r="G6703" t="s">
        <v>36</v>
      </c>
      <c r="H6703" t="s">
        <v>608</v>
      </c>
      <c r="I6703">
        <v>8</v>
      </c>
      <c r="J6703">
        <v>0</v>
      </c>
      <c r="K6703" t="s">
        <v>276</v>
      </c>
      <c r="L6703" t="s">
        <v>222</v>
      </c>
    </row>
    <row r="6704" spans="1:12" x14ac:dyDescent="0.25">
      <c r="A6704">
        <v>95</v>
      </c>
      <c r="B6704" s="93">
        <v>43577</v>
      </c>
      <c r="C6704">
        <v>4</v>
      </c>
      <c r="D6704" t="s">
        <v>97</v>
      </c>
      <c r="E6704">
        <v>2019</v>
      </c>
      <c r="F6704" t="s">
        <v>22</v>
      </c>
      <c r="G6704" t="s">
        <v>36</v>
      </c>
      <c r="H6704" t="s">
        <v>610</v>
      </c>
      <c r="I6704">
        <v>8</v>
      </c>
      <c r="J6704">
        <v>0</v>
      </c>
      <c r="K6704" t="s">
        <v>276</v>
      </c>
      <c r="L6704" t="s">
        <v>222</v>
      </c>
    </row>
    <row r="6705" spans="1:12" x14ac:dyDescent="0.25">
      <c r="A6705">
        <v>95</v>
      </c>
      <c r="B6705" s="93">
        <v>43580</v>
      </c>
      <c r="C6705">
        <v>4</v>
      </c>
      <c r="D6705" t="s">
        <v>97</v>
      </c>
      <c r="E6705">
        <v>2019</v>
      </c>
      <c r="F6705" t="s">
        <v>22</v>
      </c>
      <c r="G6705" t="s">
        <v>615</v>
      </c>
      <c r="H6705" t="s">
        <v>616</v>
      </c>
      <c r="I6705">
        <v>29.35</v>
      </c>
      <c r="J6705">
        <v>0</v>
      </c>
      <c r="K6705" t="s">
        <v>276</v>
      </c>
      <c r="L6705" t="s">
        <v>34</v>
      </c>
    </row>
    <row r="6706" spans="1:12" x14ac:dyDescent="0.25">
      <c r="A6706">
        <v>95</v>
      </c>
      <c r="B6706" s="93">
        <v>43580</v>
      </c>
      <c r="C6706">
        <v>4</v>
      </c>
      <c r="D6706" t="s">
        <v>97</v>
      </c>
      <c r="E6706">
        <v>2019</v>
      </c>
      <c r="F6706" t="s">
        <v>21</v>
      </c>
      <c r="G6706" t="s">
        <v>36</v>
      </c>
      <c r="H6706" t="s">
        <v>614</v>
      </c>
      <c r="I6706">
        <v>32</v>
      </c>
      <c r="J6706">
        <v>0</v>
      </c>
      <c r="K6706" t="s">
        <v>276</v>
      </c>
      <c r="L6706" t="s">
        <v>222</v>
      </c>
    </row>
    <row r="6707" spans="1:12" x14ac:dyDescent="0.25">
      <c r="A6707">
        <v>95</v>
      </c>
      <c r="B6707" s="93">
        <v>43580</v>
      </c>
      <c r="C6707">
        <v>4</v>
      </c>
      <c r="D6707" t="s">
        <v>97</v>
      </c>
      <c r="E6707">
        <v>2019</v>
      </c>
      <c r="F6707" t="s">
        <v>21</v>
      </c>
      <c r="G6707" t="s">
        <v>615</v>
      </c>
      <c r="H6707" t="s">
        <v>616</v>
      </c>
      <c r="I6707">
        <v>233.45</v>
      </c>
      <c r="J6707">
        <v>0</v>
      </c>
      <c r="K6707" t="s">
        <v>276</v>
      </c>
      <c r="L6707" t="s">
        <v>34</v>
      </c>
    </row>
    <row r="6708" spans="1:12" x14ac:dyDescent="0.25">
      <c r="A6708">
        <v>97</v>
      </c>
      <c r="B6708" s="93">
        <v>43556</v>
      </c>
      <c r="C6708">
        <v>4</v>
      </c>
      <c r="D6708" t="s">
        <v>97</v>
      </c>
      <c r="E6708">
        <v>2019</v>
      </c>
      <c r="F6708" t="s">
        <v>21</v>
      </c>
      <c r="G6708" t="s">
        <v>36</v>
      </c>
      <c r="H6708" t="s">
        <v>589</v>
      </c>
      <c r="I6708">
        <v>8</v>
      </c>
      <c r="J6708">
        <v>0</v>
      </c>
      <c r="K6708" t="s">
        <v>277</v>
      </c>
      <c r="L6708" t="s">
        <v>222</v>
      </c>
    </row>
    <row r="6709" spans="1:12" x14ac:dyDescent="0.25">
      <c r="A6709">
        <v>97</v>
      </c>
      <c r="B6709" s="93">
        <v>43557</v>
      </c>
      <c r="C6709">
        <v>4</v>
      </c>
      <c r="D6709" t="s">
        <v>97</v>
      </c>
      <c r="E6709">
        <v>2019</v>
      </c>
      <c r="F6709" t="s">
        <v>21</v>
      </c>
      <c r="G6709" t="s">
        <v>36</v>
      </c>
      <c r="H6709" t="s">
        <v>590</v>
      </c>
      <c r="I6709">
        <v>48</v>
      </c>
      <c r="J6709">
        <v>0</v>
      </c>
      <c r="K6709" t="s">
        <v>277</v>
      </c>
      <c r="L6709" t="s">
        <v>222</v>
      </c>
    </row>
    <row r="6710" spans="1:12" x14ac:dyDescent="0.25">
      <c r="A6710">
        <v>97</v>
      </c>
      <c r="B6710" s="93">
        <v>43559</v>
      </c>
      <c r="C6710">
        <v>4</v>
      </c>
      <c r="D6710" t="s">
        <v>97</v>
      </c>
      <c r="E6710">
        <v>2019</v>
      </c>
      <c r="F6710" t="s">
        <v>21</v>
      </c>
      <c r="G6710" t="s">
        <v>36</v>
      </c>
      <c r="H6710" t="s">
        <v>592</v>
      </c>
      <c r="I6710">
        <v>16</v>
      </c>
      <c r="J6710">
        <v>0</v>
      </c>
      <c r="K6710" t="s">
        <v>277</v>
      </c>
      <c r="L6710" t="s">
        <v>222</v>
      </c>
    </row>
    <row r="6711" spans="1:12" x14ac:dyDescent="0.25">
      <c r="A6711">
        <v>97</v>
      </c>
      <c r="B6711" s="93">
        <v>43561</v>
      </c>
      <c r="C6711">
        <v>4</v>
      </c>
      <c r="D6711" t="s">
        <v>97</v>
      </c>
      <c r="E6711">
        <v>2019</v>
      </c>
      <c r="F6711" t="s">
        <v>21</v>
      </c>
      <c r="G6711" t="s">
        <v>36</v>
      </c>
      <c r="H6711" t="s">
        <v>594</v>
      </c>
      <c r="I6711">
        <v>8</v>
      </c>
      <c r="J6711">
        <v>0</v>
      </c>
      <c r="K6711" t="s">
        <v>277</v>
      </c>
      <c r="L6711" t="s">
        <v>222</v>
      </c>
    </row>
    <row r="6712" spans="1:12" x14ac:dyDescent="0.25">
      <c r="A6712">
        <v>97</v>
      </c>
      <c r="B6712" s="93">
        <v>43563</v>
      </c>
      <c r="C6712">
        <v>4</v>
      </c>
      <c r="D6712" t="s">
        <v>97</v>
      </c>
      <c r="E6712">
        <v>2019</v>
      </c>
      <c r="F6712" t="s">
        <v>21</v>
      </c>
      <c r="G6712" t="s">
        <v>36</v>
      </c>
      <c r="H6712" t="s">
        <v>595</v>
      </c>
      <c r="I6712">
        <v>8</v>
      </c>
      <c r="J6712">
        <v>0</v>
      </c>
      <c r="K6712" t="s">
        <v>277</v>
      </c>
      <c r="L6712" t="s">
        <v>222</v>
      </c>
    </row>
    <row r="6713" spans="1:12" x14ac:dyDescent="0.25">
      <c r="A6713">
        <v>97</v>
      </c>
      <c r="B6713" s="93">
        <v>43564</v>
      </c>
      <c r="C6713">
        <v>4</v>
      </c>
      <c r="D6713" t="s">
        <v>97</v>
      </c>
      <c r="E6713">
        <v>2019</v>
      </c>
      <c r="F6713" t="s">
        <v>21</v>
      </c>
      <c r="G6713" t="s">
        <v>36</v>
      </c>
      <c r="H6713" t="s">
        <v>596</v>
      </c>
      <c r="I6713">
        <v>16</v>
      </c>
      <c r="J6713">
        <v>0</v>
      </c>
      <c r="K6713" t="s">
        <v>277</v>
      </c>
      <c r="L6713" t="s">
        <v>222</v>
      </c>
    </row>
    <row r="6714" spans="1:12" x14ac:dyDescent="0.25">
      <c r="A6714">
        <v>97</v>
      </c>
      <c r="B6714" s="93">
        <v>43565</v>
      </c>
      <c r="C6714">
        <v>4</v>
      </c>
      <c r="D6714" t="s">
        <v>97</v>
      </c>
      <c r="E6714">
        <v>2019</v>
      </c>
      <c r="F6714" t="s">
        <v>21</v>
      </c>
      <c r="G6714" t="s">
        <v>36</v>
      </c>
      <c r="H6714" t="s">
        <v>600</v>
      </c>
      <c r="I6714">
        <v>16</v>
      </c>
      <c r="J6714">
        <v>0</v>
      </c>
      <c r="K6714" t="s">
        <v>277</v>
      </c>
      <c r="L6714" t="s">
        <v>222</v>
      </c>
    </row>
    <row r="6715" spans="1:12" x14ac:dyDescent="0.25">
      <c r="A6715">
        <v>97</v>
      </c>
      <c r="B6715" s="93">
        <v>43565</v>
      </c>
      <c r="C6715">
        <v>4</v>
      </c>
      <c r="D6715" t="s">
        <v>97</v>
      </c>
      <c r="E6715">
        <v>2019</v>
      </c>
      <c r="F6715" t="s">
        <v>21</v>
      </c>
      <c r="G6715" t="s">
        <v>598</v>
      </c>
      <c r="H6715" t="s">
        <v>599</v>
      </c>
      <c r="I6715">
        <v>414.01</v>
      </c>
      <c r="J6715">
        <v>0</v>
      </c>
      <c r="K6715" t="s">
        <v>277</v>
      </c>
      <c r="L6715" t="s">
        <v>34</v>
      </c>
    </row>
    <row r="6716" spans="1:12" x14ac:dyDescent="0.25">
      <c r="A6716">
        <v>97</v>
      </c>
      <c r="B6716" s="93">
        <v>43567</v>
      </c>
      <c r="C6716">
        <v>4</v>
      </c>
      <c r="D6716" t="s">
        <v>97</v>
      </c>
      <c r="E6716">
        <v>2019</v>
      </c>
      <c r="F6716" t="s">
        <v>21</v>
      </c>
      <c r="G6716" t="s">
        <v>36</v>
      </c>
      <c r="H6716" t="s">
        <v>602</v>
      </c>
      <c r="I6716">
        <v>16</v>
      </c>
      <c r="J6716">
        <v>0</v>
      </c>
      <c r="K6716" t="s">
        <v>277</v>
      </c>
      <c r="L6716" t="s">
        <v>222</v>
      </c>
    </row>
    <row r="6717" spans="1:12" x14ac:dyDescent="0.25">
      <c r="A6717">
        <v>97</v>
      </c>
      <c r="B6717" s="93">
        <v>43570</v>
      </c>
      <c r="C6717">
        <v>4</v>
      </c>
      <c r="D6717" t="s">
        <v>97</v>
      </c>
      <c r="E6717">
        <v>2019</v>
      </c>
      <c r="F6717" t="s">
        <v>21</v>
      </c>
      <c r="G6717" t="s">
        <v>36</v>
      </c>
      <c r="H6717" t="s">
        <v>604</v>
      </c>
      <c r="I6717">
        <v>8</v>
      </c>
      <c r="J6717">
        <v>0</v>
      </c>
      <c r="K6717" t="s">
        <v>277</v>
      </c>
      <c r="L6717" t="s">
        <v>222</v>
      </c>
    </row>
    <row r="6718" spans="1:12" x14ac:dyDescent="0.25">
      <c r="A6718">
        <v>97</v>
      </c>
      <c r="B6718" s="93">
        <v>43571</v>
      </c>
      <c r="C6718">
        <v>4</v>
      </c>
      <c r="D6718" t="s">
        <v>97</v>
      </c>
      <c r="E6718">
        <v>2019</v>
      </c>
      <c r="F6718" t="s">
        <v>21</v>
      </c>
      <c r="G6718" t="s">
        <v>36</v>
      </c>
      <c r="H6718" t="s">
        <v>605</v>
      </c>
      <c r="I6718">
        <v>16</v>
      </c>
      <c r="J6718">
        <v>0</v>
      </c>
      <c r="K6718" t="s">
        <v>277</v>
      </c>
      <c r="L6718" t="s">
        <v>222</v>
      </c>
    </row>
    <row r="6719" spans="1:12" x14ac:dyDescent="0.25">
      <c r="A6719">
        <v>97</v>
      </c>
      <c r="B6719" s="93">
        <v>43572</v>
      </c>
      <c r="C6719">
        <v>4</v>
      </c>
      <c r="D6719" t="s">
        <v>97</v>
      </c>
      <c r="E6719">
        <v>2019</v>
      </c>
      <c r="F6719" t="s">
        <v>21</v>
      </c>
      <c r="G6719" t="s">
        <v>36</v>
      </c>
      <c r="H6719" t="s">
        <v>608</v>
      </c>
      <c r="I6719">
        <v>56</v>
      </c>
      <c r="J6719">
        <v>0</v>
      </c>
      <c r="K6719" t="s">
        <v>277</v>
      </c>
      <c r="L6719" t="s">
        <v>222</v>
      </c>
    </row>
    <row r="6720" spans="1:12" x14ac:dyDescent="0.25">
      <c r="A6720">
        <v>97</v>
      </c>
      <c r="B6720" s="93">
        <v>43573</v>
      </c>
      <c r="C6720">
        <v>4</v>
      </c>
      <c r="D6720" t="s">
        <v>97</v>
      </c>
      <c r="E6720">
        <v>2019</v>
      </c>
      <c r="F6720" t="s">
        <v>21</v>
      </c>
      <c r="G6720" t="s">
        <v>36</v>
      </c>
      <c r="H6720" t="s">
        <v>609</v>
      </c>
      <c r="I6720">
        <v>24</v>
      </c>
      <c r="J6720">
        <v>0</v>
      </c>
      <c r="K6720" t="s">
        <v>277</v>
      </c>
      <c r="L6720" t="s">
        <v>222</v>
      </c>
    </row>
    <row r="6721" spans="1:12" x14ac:dyDescent="0.25">
      <c r="A6721">
        <v>97</v>
      </c>
      <c r="B6721" s="93">
        <v>43577</v>
      </c>
      <c r="C6721">
        <v>4</v>
      </c>
      <c r="D6721" t="s">
        <v>97</v>
      </c>
      <c r="E6721">
        <v>2019</v>
      </c>
      <c r="F6721" t="s">
        <v>21</v>
      </c>
      <c r="G6721" t="s">
        <v>36</v>
      </c>
      <c r="H6721" t="s">
        <v>610</v>
      </c>
      <c r="I6721">
        <v>8</v>
      </c>
      <c r="J6721">
        <v>0</v>
      </c>
      <c r="K6721" t="s">
        <v>277</v>
      </c>
      <c r="L6721" t="s">
        <v>222</v>
      </c>
    </row>
    <row r="6722" spans="1:12" x14ac:dyDescent="0.25">
      <c r="A6722">
        <v>97</v>
      </c>
      <c r="B6722" s="93">
        <v>43578</v>
      </c>
      <c r="C6722">
        <v>4</v>
      </c>
      <c r="D6722" t="s">
        <v>97</v>
      </c>
      <c r="E6722">
        <v>2019</v>
      </c>
      <c r="F6722" t="s">
        <v>23</v>
      </c>
      <c r="G6722" t="s">
        <v>37</v>
      </c>
      <c r="H6722" t="s">
        <v>354</v>
      </c>
      <c r="I6722">
        <v>2.4</v>
      </c>
      <c r="J6722">
        <v>0</v>
      </c>
      <c r="K6722" t="s">
        <v>277</v>
      </c>
      <c r="L6722" t="s">
        <v>35</v>
      </c>
    </row>
    <row r="6723" spans="1:12" x14ac:dyDescent="0.25">
      <c r="A6723">
        <v>97</v>
      </c>
      <c r="B6723" s="93">
        <v>43579</v>
      </c>
      <c r="C6723">
        <v>4</v>
      </c>
      <c r="D6723" t="s">
        <v>97</v>
      </c>
      <c r="E6723">
        <v>2019</v>
      </c>
      <c r="F6723" t="s">
        <v>21</v>
      </c>
      <c r="G6723" t="s">
        <v>36</v>
      </c>
      <c r="H6723" t="s">
        <v>613</v>
      </c>
      <c r="I6723">
        <v>16</v>
      </c>
      <c r="J6723">
        <v>0</v>
      </c>
      <c r="K6723" t="s">
        <v>277</v>
      </c>
      <c r="L6723" t="s">
        <v>222</v>
      </c>
    </row>
    <row r="6724" spans="1:12" x14ac:dyDescent="0.25">
      <c r="A6724">
        <v>97</v>
      </c>
      <c r="B6724" s="93">
        <v>43580</v>
      </c>
      <c r="C6724">
        <v>4</v>
      </c>
      <c r="D6724" t="s">
        <v>97</v>
      </c>
      <c r="E6724">
        <v>2019</v>
      </c>
      <c r="F6724" t="s">
        <v>21</v>
      </c>
      <c r="G6724" t="s">
        <v>615</v>
      </c>
      <c r="H6724" t="s">
        <v>616</v>
      </c>
      <c r="I6724">
        <v>391.03</v>
      </c>
      <c r="J6724">
        <v>0</v>
      </c>
      <c r="K6724" t="s">
        <v>277</v>
      </c>
      <c r="L6724" t="s">
        <v>34</v>
      </c>
    </row>
    <row r="6725" spans="1:12" x14ac:dyDescent="0.25">
      <c r="A6725">
        <v>97</v>
      </c>
      <c r="B6725" s="93">
        <v>43581</v>
      </c>
      <c r="C6725">
        <v>4</v>
      </c>
      <c r="D6725" t="s">
        <v>97</v>
      </c>
      <c r="E6725">
        <v>2019</v>
      </c>
      <c r="F6725" t="s">
        <v>21</v>
      </c>
      <c r="G6725" t="s">
        <v>36</v>
      </c>
      <c r="H6725" t="s">
        <v>617</v>
      </c>
      <c r="I6725">
        <v>16</v>
      </c>
      <c r="J6725">
        <v>0</v>
      </c>
      <c r="K6725" t="s">
        <v>277</v>
      </c>
      <c r="L6725" t="s">
        <v>222</v>
      </c>
    </row>
    <row r="6726" spans="1:12" x14ac:dyDescent="0.25">
      <c r="A6726">
        <v>98</v>
      </c>
      <c r="B6726" s="93">
        <v>43567</v>
      </c>
      <c r="C6726">
        <v>4</v>
      </c>
      <c r="D6726" t="s">
        <v>97</v>
      </c>
      <c r="E6726">
        <v>2019</v>
      </c>
      <c r="F6726" t="s">
        <v>23</v>
      </c>
      <c r="G6726" t="s">
        <v>66</v>
      </c>
      <c r="H6726" t="s">
        <v>602</v>
      </c>
      <c r="I6726">
        <v>35</v>
      </c>
      <c r="J6726">
        <v>0</v>
      </c>
      <c r="K6726" t="s">
        <v>278</v>
      </c>
      <c r="L6726" t="s">
        <v>35</v>
      </c>
    </row>
    <row r="6727" spans="1:12" x14ac:dyDescent="0.25">
      <c r="A6727">
        <v>98</v>
      </c>
      <c r="B6727" s="93">
        <v>43577</v>
      </c>
      <c r="C6727">
        <v>4</v>
      </c>
      <c r="D6727" t="s">
        <v>97</v>
      </c>
      <c r="E6727">
        <v>2019</v>
      </c>
      <c r="F6727" t="s">
        <v>23</v>
      </c>
      <c r="G6727" t="s">
        <v>35</v>
      </c>
      <c r="H6727" t="s">
        <v>610</v>
      </c>
      <c r="I6727">
        <v>163.91</v>
      </c>
      <c r="J6727">
        <v>0</v>
      </c>
      <c r="K6727" t="s">
        <v>278</v>
      </c>
      <c r="L6727" t="s">
        <v>35</v>
      </c>
    </row>
    <row r="6728" spans="1:12" x14ac:dyDescent="0.25">
      <c r="A6728">
        <v>99</v>
      </c>
      <c r="B6728" s="93">
        <v>43572</v>
      </c>
      <c r="C6728">
        <v>4</v>
      </c>
      <c r="D6728" t="s">
        <v>97</v>
      </c>
      <c r="E6728">
        <v>2019</v>
      </c>
      <c r="F6728" t="s">
        <v>23</v>
      </c>
      <c r="G6728" t="s">
        <v>65</v>
      </c>
      <c r="H6728" t="s">
        <v>608</v>
      </c>
      <c r="I6728">
        <v>12</v>
      </c>
      <c r="J6728">
        <v>0</v>
      </c>
      <c r="K6728" t="s">
        <v>279</v>
      </c>
      <c r="L6728" t="s">
        <v>35</v>
      </c>
    </row>
    <row r="6729" spans="1:12" x14ac:dyDescent="0.25">
      <c r="A6729">
        <v>99</v>
      </c>
      <c r="B6729" s="93">
        <v>43584</v>
      </c>
      <c r="C6729">
        <v>4</v>
      </c>
      <c r="D6729" t="s">
        <v>97</v>
      </c>
      <c r="E6729">
        <v>2019</v>
      </c>
      <c r="F6729" t="s">
        <v>23</v>
      </c>
      <c r="G6729" t="s">
        <v>63</v>
      </c>
      <c r="H6729" t="s">
        <v>618</v>
      </c>
      <c r="I6729">
        <v>60</v>
      </c>
      <c r="J6729">
        <v>0</v>
      </c>
      <c r="K6729" t="s">
        <v>279</v>
      </c>
      <c r="L6729" t="s">
        <v>64</v>
      </c>
    </row>
    <row r="6730" spans="1:12" x14ac:dyDescent="0.25">
      <c r="A6730">
        <v>101</v>
      </c>
      <c r="B6730" s="93">
        <v>43565</v>
      </c>
      <c r="C6730">
        <v>4</v>
      </c>
      <c r="D6730" t="s">
        <v>97</v>
      </c>
      <c r="E6730">
        <v>2019</v>
      </c>
      <c r="F6730" t="s">
        <v>21</v>
      </c>
      <c r="G6730" t="s">
        <v>598</v>
      </c>
      <c r="H6730" t="s">
        <v>599</v>
      </c>
      <c r="I6730">
        <v>71.099999999999994</v>
      </c>
      <c r="J6730">
        <v>0</v>
      </c>
      <c r="K6730" t="s">
        <v>280</v>
      </c>
      <c r="L6730" t="s">
        <v>34</v>
      </c>
    </row>
    <row r="6731" spans="1:12" x14ac:dyDescent="0.25">
      <c r="A6731">
        <v>101</v>
      </c>
      <c r="B6731" s="93">
        <v>43566</v>
      </c>
      <c r="C6731">
        <v>4</v>
      </c>
      <c r="D6731" t="s">
        <v>97</v>
      </c>
      <c r="E6731">
        <v>2019</v>
      </c>
      <c r="F6731" t="s">
        <v>23</v>
      </c>
      <c r="G6731" t="s">
        <v>63</v>
      </c>
      <c r="H6731" t="s">
        <v>601</v>
      </c>
      <c r="I6731">
        <v>67.16</v>
      </c>
      <c r="J6731">
        <v>0</v>
      </c>
      <c r="K6731" t="s">
        <v>280</v>
      </c>
      <c r="L6731" t="s">
        <v>64</v>
      </c>
    </row>
    <row r="6732" spans="1:12" x14ac:dyDescent="0.25">
      <c r="A6732">
        <v>101</v>
      </c>
      <c r="B6732" s="93">
        <v>43571</v>
      </c>
      <c r="C6732">
        <v>4</v>
      </c>
      <c r="D6732" t="s">
        <v>97</v>
      </c>
      <c r="E6732">
        <v>2019</v>
      </c>
      <c r="F6732" t="s">
        <v>23</v>
      </c>
      <c r="G6732" t="s">
        <v>64</v>
      </c>
      <c r="H6732" t="s">
        <v>605</v>
      </c>
      <c r="I6732">
        <v>52.5</v>
      </c>
      <c r="J6732">
        <v>0</v>
      </c>
      <c r="K6732" t="s">
        <v>280</v>
      </c>
      <c r="L6732" t="s">
        <v>64</v>
      </c>
    </row>
    <row r="6733" spans="1:12" x14ac:dyDescent="0.25">
      <c r="A6733">
        <v>101</v>
      </c>
      <c r="B6733" s="93">
        <v>43580</v>
      </c>
      <c r="C6733">
        <v>4</v>
      </c>
      <c r="D6733" t="s">
        <v>97</v>
      </c>
      <c r="E6733">
        <v>2019</v>
      </c>
      <c r="F6733" t="s">
        <v>21</v>
      </c>
      <c r="G6733" t="s">
        <v>615</v>
      </c>
      <c r="H6733" t="s">
        <v>616</v>
      </c>
      <c r="I6733">
        <v>59.35</v>
      </c>
      <c r="J6733">
        <v>0</v>
      </c>
      <c r="K6733" t="s">
        <v>280</v>
      </c>
      <c r="L6733" t="s">
        <v>34</v>
      </c>
    </row>
    <row r="6734" spans="1:12" x14ac:dyDescent="0.25">
      <c r="A6734">
        <v>102</v>
      </c>
      <c r="B6734" s="93">
        <v>43560</v>
      </c>
      <c r="C6734">
        <v>4</v>
      </c>
      <c r="D6734" t="s">
        <v>97</v>
      </c>
      <c r="E6734">
        <v>2019</v>
      </c>
      <c r="F6734" t="s">
        <v>23</v>
      </c>
      <c r="G6734" t="s">
        <v>63</v>
      </c>
      <c r="H6734" t="s">
        <v>593</v>
      </c>
      <c r="I6734">
        <v>18.95</v>
      </c>
      <c r="J6734">
        <v>0</v>
      </c>
      <c r="K6734" t="s">
        <v>281</v>
      </c>
      <c r="L6734" t="s">
        <v>64</v>
      </c>
    </row>
    <row r="6735" spans="1:12" x14ac:dyDescent="0.25">
      <c r="A6735">
        <v>102</v>
      </c>
      <c r="B6735" s="93">
        <v>43580</v>
      </c>
      <c r="C6735">
        <v>4</v>
      </c>
      <c r="D6735" t="s">
        <v>97</v>
      </c>
      <c r="E6735">
        <v>2019</v>
      </c>
      <c r="F6735" t="s">
        <v>21</v>
      </c>
      <c r="G6735" t="s">
        <v>615</v>
      </c>
      <c r="H6735" t="s">
        <v>616</v>
      </c>
      <c r="I6735">
        <v>7.42</v>
      </c>
      <c r="J6735">
        <v>0</v>
      </c>
      <c r="K6735" t="s">
        <v>281</v>
      </c>
      <c r="L6735" t="s">
        <v>34</v>
      </c>
    </row>
    <row r="6736" spans="1:12" x14ac:dyDescent="0.25">
      <c r="A6736">
        <v>103</v>
      </c>
      <c r="B6736" s="93">
        <v>43571</v>
      </c>
      <c r="C6736">
        <v>4</v>
      </c>
      <c r="D6736" t="s">
        <v>97</v>
      </c>
      <c r="E6736">
        <v>2019</v>
      </c>
      <c r="F6736" t="s">
        <v>23</v>
      </c>
      <c r="G6736" t="s">
        <v>37</v>
      </c>
      <c r="H6736" t="s">
        <v>345</v>
      </c>
      <c r="I6736">
        <v>7.35</v>
      </c>
      <c r="J6736">
        <v>0</v>
      </c>
      <c r="K6736" t="s">
        <v>282</v>
      </c>
      <c r="L6736" t="s">
        <v>35</v>
      </c>
    </row>
    <row r="6737" spans="1:12" x14ac:dyDescent="0.25">
      <c r="A6737">
        <v>103</v>
      </c>
      <c r="B6737" s="93">
        <v>43584</v>
      </c>
      <c r="C6737">
        <v>4</v>
      </c>
      <c r="D6737" t="s">
        <v>97</v>
      </c>
      <c r="E6737">
        <v>2019</v>
      </c>
      <c r="F6737" t="s">
        <v>23</v>
      </c>
      <c r="G6737" t="s">
        <v>63</v>
      </c>
      <c r="H6737" t="s">
        <v>618</v>
      </c>
      <c r="I6737">
        <v>24.15</v>
      </c>
      <c r="J6737">
        <v>0</v>
      </c>
      <c r="K6737" t="s">
        <v>282</v>
      </c>
      <c r="L6737" t="s">
        <v>64</v>
      </c>
    </row>
    <row r="6738" spans="1:12" x14ac:dyDescent="0.25">
      <c r="A6738">
        <v>125</v>
      </c>
      <c r="B6738" s="93">
        <v>43558</v>
      </c>
      <c r="C6738">
        <v>4</v>
      </c>
      <c r="D6738" t="s">
        <v>97</v>
      </c>
      <c r="E6738">
        <v>2019</v>
      </c>
      <c r="F6738" t="s">
        <v>23</v>
      </c>
      <c r="G6738" t="s">
        <v>58</v>
      </c>
      <c r="H6738" t="s">
        <v>591</v>
      </c>
      <c r="I6738">
        <v>37.979999999999997</v>
      </c>
      <c r="J6738">
        <v>0</v>
      </c>
      <c r="K6738" t="s">
        <v>283</v>
      </c>
      <c r="L6738" t="s">
        <v>222</v>
      </c>
    </row>
    <row r="6739" spans="1:12" x14ac:dyDescent="0.25">
      <c r="A6739">
        <v>125</v>
      </c>
      <c r="B6739" s="93">
        <v>43565</v>
      </c>
      <c r="C6739">
        <v>4</v>
      </c>
      <c r="D6739" t="s">
        <v>97</v>
      </c>
      <c r="E6739">
        <v>2019</v>
      </c>
      <c r="F6739" t="s">
        <v>21</v>
      </c>
      <c r="G6739" t="s">
        <v>598</v>
      </c>
      <c r="H6739" t="s">
        <v>599</v>
      </c>
      <c r="I6739">
        <v>37.5</v>
      </c>
      <c r="J6739">
        <v>0</v>
      </c>
      <c r="K6739" t="s">
        <v>283</v>
      </c>
      <c r="L6739" t="s">
        <v>34</v>
      </c>
    </row>
    <row r="6740" spans="1:12" x14ac:dyDescent="0.25">
      <c r="A6740">
        <v>125</v>
      </c>
      <c r="B6740" s="93">
        <v>43580</v>
      </c>
      <c r="C6740">
        <v>4</v>
      </c>
      <c r="D6740" t="s">
        <v>97</v>
      </c>
      <c r="E6740">
        <v>2019</v>
      </c>
      <c r="F6740" t="s">
        <v>23</v>
      </c>
      <c r="G6740" t="s">
        <v>37</v>
      </c>
      <c r="H6740" t="s">
        <v>181</v>
      </c>
      <c r="I6740">
        <v>4.5</v>
      </c>
      <c r="J6740">
        <v>0</v>
      </c>
      <c r="K6740" t="s">
        <v>283</v>
      </c>
      <c r="L6740" t="s">
        <v>35</v>
      </c>
    </row>
    <row r="6741" spans="1:12" x14ac:dyDescent="0.25">
      <c r="A6741">
        <v>125</v>
      </c>
      <c r="B6741" s="93">
        <v>43580</v>
      </c>
      <c r="C6741">
        <v>4</v>
      </c>
      <c r="D6741" t="s">
        <v>97</v>
      </c>
      <c r="E6741">
        <v>2019</v>
      </c>
      <c r="F6741" t="s">
        <v>21</v>
      </c>
      <c r="G6741" t="s">
        <v>615</v>
      </c>
      <c r="H6741" t="s">
        <v>616</v>
      </c>
      <c r="I6741">
        <v>20.239999999999998</v>
      </c>
      <c r="J6741">
        <v>0</v>
      </c>
      <c r="K6741" t="s">
        <v>283</v>
      </c>
      <c r="L6741" t="s">
        <v>34</v>
      </c>
    </row>
    <row r="6742" spans="1:12" x14ac:dyDescent="0.25">
      <c r="A6742">
        <v>131</v>
      </c>
      <c r="B6742" s="93">
        <v>43558</v>
      </c>
      <c r="C6742">
        <v>4</v>
      </c>
      <c r="D6742" t="s">
        <v>97</v>
      </c>
      <c r="E6742">
        <v>2019</v>
      </c>
      <c r="F6742" t="s">
        <v>23</v>
      </c>
      <c r="G6742" t="s">
        <v>63</v>
      </c>
      <c r="H6742" t="s">
        <v>591</v>
      </c>
      <c r="I6742">
        <v>31.99</v>
      </c>
      <c r="J6742">
        <v>0</v>
      </c>
      <c r="K6742" t="s">
        <v>284</v>
      </c>
      <c r="L6742" t="s">
        <v>64</v>
      </c>
    </row>
    <row r="6743" spans="1:12" x14ac:dyDescent="0.25">
      <c r="A6743">
        <v>131</v>
      </c>
      <c r="B6743" s="93">
        <v>43580</v>
      </c>
      <c r="C6743">
        <v>4</v>
      </c>
      <c r="D6743" t="s">
        <v>97</v>
      </c>
      <c r="E6743">
        <v>2019</v>
      </c>
      <c r="F6743" t="s">
        <v>23</v>
      </c>
      <c r="G6743" t="s">
        <v>37</v>
      </c>
      <c r="H6743" t="s">
        <v>193</v>
      </c>
      <c r="I6743">
        <v>2.7</v>
      </c>
      <c r="J6743">
        <v>0</v>
      </c>
      <c r="K6743" t="s">
        <v>284</v>
      </c>
      <c r="L6743" t="s">
        <v>35</v>
      </c>
    </row>
    <row r="6744" spans="1:12" x14ac:dyDescent="0.25">
      <c r="A6744">
        <v>157</v>
      </c>
      <c r="B6744" s="93">
        <v>43558</v>
      </c>
      <c r="C6744">
        <v>4</v>
      </c>
      <c r="D6744" t="s">
        <v>97</v>
      </c>
      <c r="E6744">
        <v>2019</v>
      </c>
      <c r="F6744" t="s">
        <v>23</v>
      </c>
      <c r="G6744" t="s">
        <v>58</v>
      </c>
      <c r="H6744" t="s">
        <v>591</v>
      </c>
      <c r="I6744">
        <v>35.950000000000003</v>
      </c>
      <c r="J6744">
        <v>0</v>
      </c>
      <c r="K6744" t="s">
        <v>285</v>
      </c>
      <c r="L6744" t="s">
        <v>222</v>
      </c>
    </row>
    <row r="6745" spans="1:12" x14ac:dyDescent="0.25">
      <c r="A6745">
        <v>162</v>
      </c>
      <c r="B6745" s="93">
        <v>43558</v>
      </c>
      <c r="C6745">
        <v>4</v>
      </c>
      <c r="D6745" t="s">
        <v>97</v>
      </c>
      <c r="E6745">
        <v>2019</v>
      </c>
      <c r="F6745" t="s">
        <v>23</v>
      </c>
      <c r="G6745" t="s">
        <v>63</v>
      </c>
      <c r="H6745" t="s">
        <v>591</v>
      </c>
      <c r="I6745">
        <v>16</v>
      </c>
      <c r="J6745">
        <v>0</v>
      </c>
      <c r="K6745" t="s">
        <v>286</v>
      </c>
      <c r="L6745" t="s">
        <v>64</v>
      </c>
    </row>
    <row r="6746" spans="1:12" x14ac:dyDescent="0.25">
      <c r="A6746">
        <v>162</v>
      </c>
      <c r="B6746" s="93">
        <v>43558</v>
      </c>
      <c r="C6746">
        <v>4</v>
      </c>
      <c r="D6746" t="s">
        <v>97</v>
      </c>
      <c r="E6746">
        <v>2019</v>
      </c>
      <c r="F6746" t="s">
        <v>23</v>
      </c>
      <c r="G6746" t="s">
        <v>58</v>
      </c>
      <c r="H6746" t="s">
        <v>591</v>
      </c>
      <c r="I6746">
        <v>24.2</v>
      </c>
      <c r="J6746">
        <v>0</v>
      </c>
      <c r="K6746" t="s">
        <v>286</v>
      </c>
      <c r="L6746" t="s">
        <v>222</v>
      </c>
    </row>
    <row r="6747" spans="1:12" x14ac:dyDescent="0.25">
      <c r="A6747">
        <v>164</v>
      </c>
      <c r="B6747" s="93">
        <v>43558</v>
      </c>
      <c r="C6747">
        <v>4</v>
      </c>
      <c r="D6747" t="s">
        <v>97</v>
      </c>
      <c r="E6747">
        <v>2019</v>
      </c>
      <c r="F6747" t="s">
        <v>23</v>
      </c>
      <c r="G6747" t="s">
        <v>63</v>
      </c>
      <c r="H6747" t="s">
        <v>591</v>
      </c>
      <c r="I6747">
        <v>27.6</v>
      </c>
      <c r="J6747">
        <v>0</v>
      </c>
      <c r="K6747" t="s">
        <v>287</v>
      </c>
      <c r="L6747" t="s">
        <v>64</v>
      </c>
    </row>
    <row r="6748" spans="1:12" x14ac:dyDescent="0.25">
      <c r="A6748">
        <v>164</v>
      </c>
      <c r="B6748" s="93">
        <v>43558</v>
      </c>
      <c r="C6748">
        <v>4</v>
      </c>
      <c r="D6748" t="s">
        <v>97</v>
      </c>
      <c r="E6748">
        <v>2019</v>
      </c>
      <c r="F6748" t="s">
        <v>23</v>
      </c>
      <c r="G6748" t="s">
        <v>58</v>
      </c>
      <c r="H6748" t="s">
        <v>591</v>
      </c>
      <c r="I6748">
        <v>40.229999999999997</v>
      </c>
      <c r="J6748">
        <v>0</v>
      </c>
      <c r="K6748" t="s">
        <v>287</v>
      </c>
      <c r="L6748" t="s">
        <v>222</v>
      </c>
    </row>
    <row r="6749" spans="1:12" x14ac:dyDescent="0.25">
      <c r="A6749">
        <v>164</v>
      </c>
      <c r="B6749" s="93">
        <v>43564</v>
      </c>
      <c r="C6749">
        <v>4</v>
      </c>
      <c r="D6749" t="s">
        <v>97</v>
      </c>
      <c r="E6749">
        <v>2019</v>
      </c>
      <c r="F6749" t="s">
        <v>23</v>
      </c>
      <c r="G6749" t="s">
        <v>37</v>
      </c>
      <c r="H6749" t="s">
        <v>62</v>
      </c>
      <c r="I6749">
        <v>4.5</v>
      </c>
      <c r="J6749">
        <v>0</v>
      </c>
      <c r="K6749" t="s">
        <v>287</v>
      </c>
      <c r="L6749" t="s">
        <v>35</v>
      </c>
    </row>
    <row r="6750" spans="1:12" x14ac:dyDescent="0.25">
      <c r="A6750">
        <v>164</v>
      </c>
      <c r="B6750" s="93">
        <v>43565</v>
      </c>
      <c r="C6750">
        <v>4</v>
      </c>
      <c r="D6750" t="s">
        <v>97</v>
      </c>
      <c r="E6750">
        <v>2019</v>
      </c>
      <c r="F6750" t="s">
        <v>22</v>
      </c>
      <c r="G6750" t="s">
        <v>598</v>
      </c>
      <c r="H6750" t="s">
        <v>599</v>
      </c>
      <c r="I6750">
        <v>31.11</v>
      </c>
      <c r="J6750">
        <v>0</v>
      </c>
      <c r="K6750" t="s">
        <v>287</v>
      </c>
      <c r="L6750" t="s">
        <v>34</v>
      </c>
    </row>
    <row r="6751" spans="1:12" x14ac:dyDescent="0.25">
      <c r="A6751">
        <v>164</v>
      </c>
      <c r="B6751" s="93">
        <v>43580</v>
      </c>
      <c r="C6751">
        <v>4</v>
      </c>
      <c r="D6751" t="s">
        <v>97</v>
      </c>
      <c r="E6751">
        <v>2019</v>
      </c>
      <c r="F6751" t="s">
        <v>21</v>
      </c>
      <c r="G6751" t="s">
        <v>615</v>
      </c>
      <c r="H6751" t="s">
        <v>616</v>
      </c>
      <c r="I6751">
        <v>80.13</v>
      </c>
      <c r="J6751">
        <v>0</v>
      </c>
      <c r="K6751" t="s">
        <v>287</v>
      </c>
      <c r="L6751" t="s">
        <v>34</v>
      </c>
    </row>
    <row r="6752" spans="1:12" x14ac:dyDescent="0.25">
      <c r="A6752">
        <v>165</v>
      </c>
      <c r="B6752" s="93">
        <v>43567</v>
      </c>
      <c r="C6752">
        <v>4</v>
      </c>
      <c r="D6752" t="s">
        <v>97</v>
      </c>
      <c r="E6752">
        <v>2019</v>
      </c>
      <c r="F6752" t="s">
        <v>23</v>
      </c>
      <c r="G6752" t="s">
        <v>37</v>
      </c>
      <c r="H6752" t="s">
        <v>416</v>
      </c>
      <c r="I6752">
        <v>14.35</v>
      </c>
      <c r="J6752">
        <v>0</v>
      </c>
      <c r="K6752" t="s">
        <v>733</v>
      </c>
      <c r="L6752" t="s">
        <v>35</v>
      </c>
    </row>
    <row r="6753" spans="1:12" x14ac:dyDescent="0.25">
      <c r="A6753">
        <v>165</v>
      </c>
      <c r="B6753" s="93">
        <v>43580</v>
      </c>
      <c r="C6753">
        <v>4</v>
      </c>
      <c r="D6753" t="s">
        <v>97</v>
      </c>
      <c r="E6753">
        <v>2019</v>
      </c>
      <c r="F6753" t="s">
        <v>23</v>
      </c>
      <c r="G6753" t="s">
        <v>37</v>
      </c>
      <c r="H6753" t="s">
        <v>416</v>
      </c>
      <c r="I6753">
        <v>16.399999999999999</v>
      </c>
      <c r="J6753">
        <v>0</v>
      </c>
      <c r="K6753" t="s">
        <v>733</v>
      </c>
      <c r="L6753" t="s">
        <v>35</v>
      </c>
    </row>
    <row r="6754" spans="1:12" x14ac:dyDescent="0.25">
      <c r="A6754">
        <v>196</v>
      </c>
      <c r="B6754" s="93">
        <v>43563</v>
      </c>
      <c r="C6754">
        <v>4</v>
      </c>
      <c r="D6754" t="s">
        <v>97</v>
      </c>
      <c r="E6754">
        <v>2019</v>
      </c>
      <c r="F6754" t="s">
        <v>23</v>
      </c>
      <c r="G6754" t="s">
        <v>37</v>
      </c>
      <c r="H6754" t="s">
        <v>59</v>
      </c>
      <c r="I6754">
        <v>1.8</v>
      </c>
      <c r="J6754">
        <v>0</v>
      </c>
      <c r="K6754" t="s">
        <v>288</v>
      </c>
      <c r="L6754" t="s">
        <v>35</v>
      </c>
    </row>
    <row r="6755" spans="1:12" x14ac:dyDescent="0.25">
      <c r="A6755">
        <v>196</v>
      </c>
      <c r="B6755" s="93">
        <v>43572</v>
      </c>
      <c r="C6755">
        <v>4</v>
      </c>
      <c r="D6755" t="s">
        <v>97</v>
      </c>
      <c r="E6755">
        <v>2019</v>
      </c>
      <c r="F6755" t="s">
        <v>23</v>
      </c>
      <c r="G6755" t="s">
        <v>37</v>
      </c>
      <c r="H6755" t="s">
        <v>59</v>
      </c>
      <c r="I6755">
        <v>16.95</v>
      </c>
      <c r="J6755">
        <v>0</v>
      </c>
      <c r="K6755" t="s">
        <v>288</v>
      </c>
      <c r="L6755" t="s">
        <v>35</v>
      </c>
    </row>
    <row r="6756" spans="1:12" x14ac:dyDescent="0.25">
      <c r="A6756">
        <v>196</v>
      </c>
      <c r="B6756" s="93">
        <v>43579</v>
      </c>
      <c r="C6756">
        <v>4</v>
      </c>
      <c r="D6756" t="s">
        <v>97</v>
      </c>
      <c r="E6756">
        <v>2019</v>
      </c>
      <c r="F6756" t="s">
        <v>23</v>
      </c>
      <c r="G6756" t="s">
        <v>37</v>
      </c>
      <c r="H6756" t="s">
        <v>59</v>
      </c>
      <c r="I6756">
        <v>7.35</v>
      </c>
      <c r="J6756">
        <v>0</v>
      </c>
      <c r="K6756" t="s">
        <v>288</v>
      </c>
      <c r="L6756" t="s">
        <v>35</v>
      </c>
    </row>
    <row r="6757" spans="1:12" x14ac:dyDescent="0.25">
      <c r="A6757">
        <v>196</v>
      </c>
      <c r="B6757" s="93">
        <v>43581</v>
      </c>
      <c r="C6757">
        <v>4</v>
      </c>
      <c r="D6757" t="s">
        <v>97</v>
      </c>
      <c r="E6757">
        <v>2019</v>
      </c>
      <c r="F6757" t="s">
        <v>23</v>
      </c>
      <c r="G6757" t="s">
        <v>37</v>
      </c>
      <c r="H6757" t="s">
        <v>59</v>
      </c>
      <c r="I6757">
        <v>2.25</v>
      </c>
      <c r="J6757">
        <v>0</v>
      </c>
      <c r="K6757" t="s">
        <v>288</v>
      </c>
      <c r="L6757" t="s">
        <v>35</v>
      </c>
    </row>
    <row r="6758" spans="1:12" x14ac:dyDescent="0.25">
      <c r="A6758">
        <v>1</v>
      </c>
      <c r="B6758" s="93">
        <v>43531</v>
      </c>
      <c r="C6758">
        <v>3</v>
      </c>
      <c r="D6758" t="s">
        <v>96</v>
      </c>
      <c r="E6758">
        <v>2019</v>
      </c>
      <c r="F6758" t="s">
        <v>23</v>
      </c>
      <c r="G6758" t="s">
        <v>63</v>
      </c>
      <c r="H6758" t="s">
        <v>560</v>
      </c>
      <c r="I6758">
        <v>63.01</v>
      </c>
      <c r="J6758">
        <v>0</v>
      </c>
      <c r="K6758" t="s">
        <v>221</v>
      </c>
      <c r="L6758" t="s">
        <v>64</v>
      </c>
    </row>
    <row r="6759" spans="1:12" x14ac:dyDescent="0.25">
      <c r="A6759">
        <v>1</v>
      </c>
      <c r="B6759" s="93">
        <v>43542</v>
      </c>
      <c r="C6759">
        <v>3</v>
      </c>
      <c r="D6759" t="s">
        <v>96</v>
      </c>
      <c r="E6759">
        <v>2019</v>
      </c>
      <c r="F6759" t="s">
        <v>23</v>
      </c>
      <c r="G6759" t="s">
        <v>37</v>
      </c>
      <c r="H6759" t="s">
        <v>154</v>
      </c>
      <c r="I6759">
        <v>5</v>
      </c>
      <c r="J6759">
        <v>0</v>
      </c>
      <c r="K6759" t="s">
        <v>221</v>
      </c>
      <c r="L6759" t="s">
        <v>35</v>
      </c>
    </row>
    <row r="6760" spans="1:12" x14ac:dyDescent="0.25">
      <c r="A6760">
        <v>1</v>
      </c>
      <c r="B6760" s="93">
        <v>43545</v>
      </c>
      <c r="C6760">
        <v>3</v>
      </c>
      <c r="D6760" t="s">
        <v>96</v>
      </c>
      <c r="E6760">
        <v>2019</v>
      </c>
      <c r="F6760" t="s">
        <v>21</v>
      </c>
      <c r="G6760" t="s">
        <v>36</v>
      </c>
      <c r="H6760" t="s">
        <v>576</v>
      </c>
      <c r="I6760">
        <v>8</v>
      </c>
      <c r="J6760">
        <v>0</v>
      </c>
      <c r="K6760" t="s">
        <v>221</v>
      </c>
      <c r="L6760" t="s">
        <v>222</v>
      </c>
    </row>
    <row r="6761" spans="1:12" x14ac:dyDescent="0.25">
      <c r="A6761">
        <v>2</v>
      </c>
      <c r="B6761" s="93">
        <v>43533</v>
      </c>
      <c r="C6761">
        <v>3</v>
      </c>
      <c r="D6761" t="s">
        <v>96</v>
      </c>
      <c r="E6761">
        <v>2019</v>
      </c>
      <c r="F6761" t="s">
        <v>23</v>
      </c>
      <c r="G6761" t="s">
        <v>562</v>
      </c>
      <c r="H6761" t="s">
        <v>563</v>
      </c>
      <c r="I6761">
        <v>37.57</v>
      </c>
      <c r="J6761">
        <v>0</v>
      </c>
      <c r="K6761" t="s">
        <v>223</v>
      </c>
      <c r="L6761" t="s">
        <v>34</v>
      </c>
    </row>
    <row r="6762" spans="1:12" x14ac:dyDescent="0.25">
      <c r="A6762">
        <v>2</v>
      </c>
      <c r="B6762" s="93">
        <v>43549</v>
      </c>
      <c r="C6762">
        <v>3</v>
      </c>
      <c r="D6762" t="s">
        <v>96</v>
      </c>
      <c r="E6762">
        <v>2019</v>
      </c>
      <c r="F6762" t="s">
        <v>21</v>
      </c>
      <c r="G6762" t="s">
        <v>581</v>
      </c>
      <c r="H6762" t="s">
        <v>582</v>
      </c>
      <c r="I6762">
        <v>30.38</v>
      </c>
      <c r="J6762">
        <v>0</v>
      </c>
      <c r="K6762" t="s">
        <v>223</v>
      </c>
      <c r="L6762" t="s">
        <v>34</v>
      </c>
    </row>
    <row r="6763" spans="1:12" x14ac:dyDescent="0.25">
      <c r="A6763">
        <v>3</v>
      </c>
      <c r="B6763" s="93">
        <v>43544</v>
      </c>
      <c r="C6763">
        <v>3</v>
      </c>
      <c r="D6763" t="s">
        <v>96</v>
      </c>
      <c r="E6763">
        <v>2019</v>
      </c>
      <c r="F6763" t="s">
        <v>23</v>
      </c>
      <c r="G6763" t="s">
        <v>37</v>
      </c>
      <c r="H6763" t="s">
        <v>61</v>
      </c>
      <c r="I6763">
        <v>6.85</v>
      </c>
      <c r="J6763">
        <v>0</v>
      </c>
      <c r="K6763" t="s">
        <v>224</v>
      </c>
      <c r="L6763" t="s">
        <v>35</v>
      </c>
    </row>
    <row r="6764" spans="1:12" x14ac:dyDescent="0.25">
      <c r="A6764">
        <v>4</v>
      </c>
      <c r="B6764" s="93">
        <v>43531</v>
      </c>
      <c r="C6764">
        <v>3</v>
      </c>
      <c r="D6764" t="s">
        <v>96</v>
      </c>
      <c r="E6764">
        <v>2019</v>
      </c>
      <c r="F6764" t="s">
        <v>23</v>
      </c>
      <c r="G6764" t="s">
        <v>63</v>
      </c>
      <c r="H6764" t="s">
        <v>560</v>
      </c>
      <c r="I6764">
        <v>37.68</v>
      </c>
      <c r="J6764">
        <v>0</v>
      </c>
      <c r="K6764" t="s">
        <v>225</v>
      </c>
      <c r="L6764" t="s">
        <v>64</v>
      </c>
    </row>
    <row r="6765" spans="1:12" x14ac:dyDescent="0.25">
      <c r="A6765">
        <v>4</v>
      </c>
      <c r="B6765" s="93">
        <v>43547</v>
      </c>
      <c r="C6765">
        <v>3</v>
      </c>
      <c r="D6765" t="s">
        <v>96</v>
      </c>
      <c r="E6765">
        <v>2019</v>
      </c>
      <c r="F6765" t="s">
        <v>23</v>
      </c>
      <c r="G6765" t="s">
        <v>37</v>
      </c>
      <c r="H6765" t="s">
        <v>183</v>
      </c>
      <c r="I6765">
        <v>5.55</v>
      </c>
      <c r="J6765">
        <v>0</v>
      </c>
      <c r="K6765" t="s">
        <v>225</v>
      </c>
      <c r="L6765" t="s">
        <v>35</v>
      </c>
    </row>
    <row r="6766" spans="1:12" x14ac:dyDescent="0.25">
      <c r="A6766">
        <v>5</v>
      </c>
      <c r="B6766" s="93">
        <v>43531</v>
      </c>
      <c r="C6766">
        <v>3</v>
      </c>
      <c r="D6766" t="s">
        <v>96</v>
      </c>
      <c r="E6766">
        <v>2019</v>
      </c>
      <c r="F6766" t="s">
        <v>23</v>
      </c>
      <c r="G6766" t="s">
        <v>37</v>
      </c>
      <c r="H6766" t="s">
        <v>129</v>
      </c>
      <c r="I6766">
        <v>3</v>
      </c>
      <c r="J6766">
        <v>0</v>
      </c>
      <c r="K6766" t="s">
        <v>226</v>
      </c>
      <c r="L6766" t="s">
        <v>35</v>
      </c>
    </row>
    <row r="6767" spans="1:12" x14ac:dyDescent="0.25">
      <c r="A6767">
        <v>5</v>
      </c>
      <c r="B6767" s="93">
        <v>43531</v>
      </c>
      <c r="C6767">
        <v>3</v>
      </c>
      <c r="D6767" t="s">
        <v>96</v>
      </c>
      <c r="E6767">
        <v>2019</v>
      </c>
      <c r="F6767" t="s">
        <v>21</v>
      </c>
      <c r="G6767" t="s">
        <v>36</v>
      </c>
      <c r="H6767" t="s">
        <v>560</v>
      </c>
      <c r="I6767">
        <v>32</v>
      </c>
      <c r="J6767">
        <v>0</v>
      </c>
      <c r="K6767" t="s">
        <v>226</v>
      </c>
      <c r="L6767" t="s">
        <v>222</v>
      </c>
    </row>
    <row r="6768" spans="1:12" x14ac:dyDescent="0.25">
      <c r="A6768">
        <v>5</v>
      </c>
      <c r="B6768" s="93">
        <v>43533</v>
      </c>
      <c r="C6768">
        <v>3</v>
      </c>
      <c r="D6768" t="s">
        <v>96</v>
      </c>
      <c r="E6768">
        <v>2019</v>
      </c>
      <c r="F6768" t="s">
        <v>21</v>
      </c>
      <c r="G6768" t="s">
        <v>562</v>
      </c>
      <c r="H6768" t="s">
        <v>563</v>
      </c>
      <c r="I6768">
        <v>1181.26</v>
      </c>
      <c r="J6768">
        <v>0</v>
      </c>
      <c r="K6768" t="s">
        <v>226</v>
      </c>
      <c r="L6768" t="s">
        <v>34</v>
      </c>
    </row>
    <row r="6769" spans="1:12" x14ac:dyDescent="0.25">
      <c r="A6769">
        <v>5</v>
      </c>
      <c r="B6769" s="93">
        <v>43536</v>
      </c>
      <c r="C6769">
        <v>3</v>
      </c>
      <c r="D6769" t="s">
        <v>96</v>
      </c>
      <c r="E6769">
        <v>2019</v>
      </c>
      <c r="F6769" t="s">
        <v>23</v>
      </c>
      <c r="G6769" t="s">
        <v>37</v>
      </c>
      <c r="H6769" t="s">
        <v>129</v>
      </c>
      <c r="I6769">
        <v>1.8</v>
      </c>
      <c r="J6769">
        <v>0</v>
      </c>
      <c r="K6769" t="s">
        <v>226</v>
      </c>
      <c r="L6769" t="s">
        <v>35</v>
      </c>
    </row>
    <row r="6770" spans="1:12" x14ac:dyDescent="0.25">
      <c r="A6770">
        <v>5</v>
      </c>
      <c r="B6770" s="93">
        <v>43544</v>
      </c>
      <c r="C6770">
        <v>3</v>
      </c>
      <c r="D6770" t="s">
        <v>96</v>
      </c>
      <c r="E6770">
        <v>2019</v>
      </c>
      <c r="F6770" t="s">
        <v>21</v>
      </c>
      <c r="G6770" t="s">
        <v>36</v>
      </c>
      <c r="H6770" t="s">
        <v>575</v>
      </c>
      <c r="I6770">
        <v>8</v>
      </c>
      <c r="J6770">
        <v>0</v>
      </c>
      <c r="K6770" t="s">
        <v>226</v>
      </c>
      <c r="L6770" t="s">
        <v>222</v>
      </c>
    </row>
    <row r="6771" spans="1:12" x14ac:dyDescent="0.25">
      <c r="A6771">
        <v>5</v>
      </c>
      <c r="B6771" s="93">
        <v>43549</v>
      </c>
      <c r="C6771">
        <v>3</v>
      </c>
      <c r="D6771" t="s">
        <v>96</v>
      </c>
      <c r="E6771">
        <v>2019</v>
      </c>
      <c r="F6771" t="s">
        <v>23</v>
      </c>
      <c r="G6771" t="s">
        <v>581</v>
      </c>
      <c r="H6771" t="s">
        <v>582</v>
      </c>
      <c r="I6771">
        <v>447.12</v>
      </c>
      <c r="J6771">
        <v>0</v>
      </c>
      <c r="K6771" t="s">
        <v>226</v>
      </c>
      <c r="L6771" t="s">
        <v>34</v>
      </c>
    </row>
    <row r="6772" spans="1:12" x14ac:dyDescent="0.25">
      <c r="A6772">
        <v>5</v>
      </c>
      <c r="B6772" s="93">
        <v>43549</v>
      </c>
      <c r="C6772">
        <v>3</v>
      </c>
      <c r="D6772" t="s">
        <v>96</v>
      </c>
      <c r="E6772">
        <v>2019</v>
      </c>
      <c r="F6772" t="s">
        <v>21</v>
      </c>
      <c r="G6772" t="s">
        <v>581</v>
      </c>
      <c r="H6772" t="s">
        <v>582</v>
      </c>
      <c r="I6772">
        <v>471.73</v>
      </c>
      <c r="J6772">
        <v>0</v>
      </c>
      <c r="K6772" t="s">
        <v>226</v>
      </c>
      <c r="L6772" t="s">
        <v>34</v>
      </c>
    </row>
    <row r="6773" spans="1:12" x14ac:dyDescent="0.25">
      <c r="A6773">
        <v>5</v>
      </c>
      <c r="B6773" s="93">
        <v>43550</v>
      </c>
      <c r="C6773">
        <v>3</v>
      </c>
      <c r="D6773" t="s">
        <v>96</v>
      </c>
      <c r="E6773">
        <v>2019</v>
      </c>
      <c r="F6773" t="s">
        <v>21</v>
      </c>
      <c r="G6773" t="s">
        <v>36</v>
      </c>
      <c r="H6773" t="s">
        <v>585</v>
      </c>
      <c r="I6773">
        <v>8</v>
      </c>
      <c r="J6773">
        <v>0</v>
      </c>
      <c r="K6773" t="s">
        <v>226</v>
      </c>
      <c r="L6773" t="s">
        <v>222</v>
      </c>
    </row>
    <row r="6774" spans="1:12" x14ac:dyDescent="0.25">
      <c r="A6774">
        <v>5</v>
      </c>
      <c r="B6774" s="93">
        <v>43552</v>
      </c>
      <c r="C6774">
        <v>3</v>
      </c>
      <c r="D6774" t="s">
        <v>96</v>
      </c>
      <c r="E6774">
        <v>2019</v>
      </c>
      <c r="F6774" t="s">
        <v>23</v>
      </c>
      <c r="G6774" t="s">
        <v>63</v>
      </c>
      <c r="H6774" t="s">
        <v>587</v>
      </c>
      <c r="I6774">
        <v>221.05</v>
      </c>
      <c r="J6774">
        <v>0</v>
      </c>
      <c r="K6774" t="s">
        <v>226</v>
      </c>
      <c r="L6774" t="s">
        <v>64</v>
      </c>
    </row>
    <row r="6775" spans="1:12" x14ac:dyDescent="0.25">
      <c r="A6775">
        <v>5</v>
      </c>
      <c r="B6775" s="93">
        <v>43553</v>
      </c>
      <c r="C6775">
        <v>3</v>
      </c>
      <c r="D6775" t="s">
        <v>96</v>
      </c>
      <c r="E6775">
        <v>2019</v>
      </c>
      <c r="F6775" t="s">
        <v>22</v>
      </c>
      <c r="G6775" t="s">
        <v>65</v>
      </c>
      <c r="H6775" t="s">
        <v>588</v>
      </c>
      <c r="I6775">
        <v>9.1999999999999993</v>
      </c>
      <c r="J6775">
        <v>0</v>
      </c>
      <c r="K6775" t="s">
        <v>226</v>
      </c>
      <c r="L6775" t="s">
        <v>35</v>
      </c>
    </row>
    <row r="6776" spans="1:12" x14ac:dyDescent="0.25">
      <c r="A6776">
        <v>5</v>
      </c>
      <c r="B6776" s="93">
        <v>43554</v>
      </c>
      <c r="C6776">
        <v>3</v>
      </c>
      <c r="D6776" t="s">
        <v>96</v>
      </c>
      <c r="E6776">
        <v>2019</v>
      </c>
      <c r="F6776" t="s">
        <v>23</v>
      </c>
      <c r="G6776" t="s">
        <v>37</v>
      </c>
      <c r="H6776" t="s">
        <v>129</v>
      </c>
      <c r="I6776">
        <v>2.4</v>
      </c>
      <c r="J6776">
        <v>0</v>
      </c>
      <c r="K6776" t="s">
        <v>226</v>
      </c>
      <c r="L6776" t="s">
        <v>35</v>
      </c>
    </row>
    <row r="6777" spans="1:12" x14ac:dyDescent="0.25">
      <c r="A6777">
        <v>6</v>
      </c>
      <c r="B6777" s="93">
        <v>43550</v>
      </c>
      <c r="C6777">
        <v>3</v>
      </c>
      <c r="D6777" t="s">
        <v>96</v>
      </c>
      <c r="E6777">
        <v>2019</v>
      </c>
      <c r="F6777" t="s">
        <v>23</v>
      </c>
      <c r="G6777" t="s">
        <v>63</v>
      </c>
      <c r="H6777" t="s">
        <v>585</v>
      </c>
      <c r="I6777">
        <v>137.11000000000001</v>
      </c>
      <c r="J6777">
        <v>0</v>
      </c>
      <c r="K6777" t="s">
        <v>227</v>
      </c>
      <c r="L6777" t="s">
        <v>64</v>
      </c>
    </row>
    <row r="6778" spans="1:12" x14ac:dyDescent="0.25">
      <c r="A6778">
        <v>7</v>
      </c>
      <c r="B6778" s="93">
        <v>43539</v>
      </c>
      <c r="C6778">
        <v>3</v>
      </c>
      <c r="D6778" t="s">
        <v>96</v>
      </c>
      <c r="E6778">
        <v>2019</v>
      </c>
      <c r="F6778" t="s">
        <v>23</v>
      </c>
      <c r="G6778" t="s">
        <v>37</v>
      </c>
      <c r="H6778" t="s">
        <v>134</v>
      </c>
      <c r="I6778">
        <v>3.95</v>
      </c>
      <c r="J6778">
        <v>0</v>
      </c>
      <c r="K6778" t="s">
        <v>228</v>
      </c>
      <c r="L6778" t="s">
        <v>35</v>
      </c>
    </row>
    <row r="6779" spans="1:12" x14ac:dyDescent="0.25">
      <c r="A6779">
        <v>7</v>
      </c>
      <c r="B6779" s="93">
        <v>43542</v>
      </c>
      <c r="C6779">
        <v>3</v>
      </c>
      <c r="D6779" t="s">
        <v>96</v>
      </c>
      <c r="E6779">
        <v>2019</v>
      </c>
      <c r="F6779" t="s">
        <v>23</v>
      </c>
      <c r="G6779" t="s">
        <v>37</v>
      </c>
      <c r="H6779" t="s">
        <v>134</v>
      </c>
      <c r="I6779">
        <v>3.95</v>
      </c>
      <c r="J6779">
        <v>0</v>
      </c>
      <c r="K6779" t="s">
        <v>228</v>
      </c>
      <c r="L6779" t="s">
        <v>35</v>
      </c>
    </row>
    <row r="6780" spans="1:12" x14ac:dyDescent="0.25">
      <c r="A6780">
        <v>7</v>
      </c>
      <c r="B6780" s="93">
        <v>43543</v>
      </c>
      <c r="C6780">
        <v>3</v>
      </c>
      <c r="D6780" t="s">
        <v>96</v>
      </c>
      <c r="E6780">
        <v>2019</v>
      </c>
      <c r="F6780" t="s">
        <v>23</v>
      </c>
      <c r="G6780" t="s">
        <v>64</v>
      </c>
      <c r="H6780" t="s">
        <v>574</v>
      </c>
      <c r="I6780">
        <v>15.95</v>
      </c>
      <c r="J6780">
        <v>0</v>
      </c>
      <c r="K6780" t="s">
        <v>228</v>
      </c>
      <c r="L6780" t="s">
        <v>64</v>
      </c>
    </row>
    <row r="6781" spans="1:12" x14ac:dyDescent="0.25">
      <c r="A6781">
        <v>8</v>
      </c>
      <c r="B6781" s="93">
        <v>43535</v>
      </c>
      <c r="C6781">
        <v>3</v>
      </c>
      <c r="D6781" t="s">
        <v>96</v>
      </c>
      <c r="E6781">
        <v>2019</v>
      </c>
      <c r="F6781" t="s">
        <v>23</v>
      </c>
      <c r="G6781" t="s">
        <v>58</v>
      </c>
      <c r="H6781" t="s">
        <v>565</v>
      </c>
      <c r="I6781">
        <v>0</v>
      </c>
      <c r="J6781">
        <v>136</v>
      </c>
      <c r="K6781" t="s">
        <v>229</v>
      </c>
      <c r="L6781" t="s">
        <v>222</v>
      </c>
    </row>
    <row r="6782" spans="1:12" x14ac:dyDescent="0.25">
      <c r="A6782">
        <v>8</v>
      </c>
      <c r="B6782" s="93">
        <v>43536</v>
      </c>
      <c r="C6782">
        <v>3</v>
      </c>
      <c r="D6782" t="s">
        <v>96</v>
      </c>
      <c r="E6782">
        <v>2019</v>
      </c>
      <c r="F6782" t="s">
        <v>23</v>
      </c>
      <c r="G6782" t="s">
        <v>58</v>
      </c>
      <c r="H6782" t="s">
        <v>566</v>
      </c>
      <c r="I6782">
        <v>272</v>
      </c>
      <c r="J6782">
        <v>0</v>
      </c>
      <c r="K6782" t="s">
        <v>229</v>
      </c>
      <c r="L6782" t="s">
        <v>222</v>
      </c>
    </row>
    <row r="6783" spans="1:12" x14ac:dyDescent="0.25">
      <c r="A6783">
        <v>8</v>
      </c>
      <c r="B6783" s="93">
        <v>43543</v>
      </c>
      <c r="C6783">
        <v>3</v>
      </c>
      <c r="D6783" t="s">
        <v>96</v>
      </c>
      <c r="E6783">
        <v>2019</v>
      </c>
      <c r="F6783" t="s">
        <v>23</v>
      </c>
      <c r="G6783" t="s">
        <v>37</v>
      </c>
      <c r="H6783" t="s">
        <v>128</v>
      </c>
      <c r="I6783">
        <v>7.35</v>
      </c>
      <c r="J6783">
        <v>0</v>
      </c>
      <c r="K6783" t="s">
        <v>229</v>
      </c>
      <c r="L6783" t="s">
        <v>35</v>
      </c>
    </row>
    <row r="6784" spans="1:12" x14ac:dyDescent="0.25">
      <c r="A6784">
        <v>8</v>
      </c>
      <c r="B6784" s="93">
        <v>43543</v>
      </c>
      <c r="C6784">
        <v>3</v>
      </c>
      <c r="D6784" t="s">
        <v>96</v>
      </c>
      <c r="E6784">
        <v>2019</v>
      </c>
      <c r="F6784" t="s">
        <v>23</v>
      </c>
      <c r="G6784" t="s">
        <v>63</v>
      </c>
      <c r="H6784" t="s">
        <v>574</v>
      </c>
      <c r="I6784">
        <v>34.86</v>
      </c>
      <c r="J6784">
        <v>0</v>
      </c>
      <c r="K6784" t="s">
        <v>229</v>
      </c>
      <c r="L6784" t="s">
        <v>64</v>
      </c>
    </row>
    <row r="6785" spans="1:12" x14ac:dyDescent="0.25">
      <c r="A6785">
        <v>9</v>
      </c>
      <c r="B6785" s="93">
        <v>43525</v>
      </c>
      <c r="C6785">
        <v>3</v>
      </c>
      <c r="D6785" t="s">
        <v>96</v>
      </c>
      <c r="E6785">
        <v>2019</v>
      </c>
      <c r="F6785" t="s">
        <v>23</v>
      </c>
      <c r="G6785" t="s">
        <v>63</v>
      </c>
      <c r="H6785" t="s">
        <v>558</v>
      </c>
      <c r="I6785">
        <v>60.87</v>
      </c>
      <c r="J6785">
        <v>0</v>
      </c>
      <c r="K6785" t="s">
        <v>230</v>
      </c>
      <c r="L6785" t="s">
        <v>64</v>
      </c>
    </row>
    <row r="6786" spans="1:12" x14ac:dyDescent="0.25">
      <c r="A6786">
        <v>9</v>
      </c>
      <c r="B6786" s="93">
        <v>43533</v>
      </c>
      <c r="C6786">
        <v>3</v>
      </c>
      <c r="D6786" t="s">
        <v>96</v>
      </c>
      <c r="E6786">
        <v>2019</v>
      </c>
      <c r="F6786" t="s">
        <v>21</v>
      </c>
      <c r="G6786" t="s">
        <v>562</v>
      </c>
      <c r="H6786" t="s">
        <v>563</v>
      </c>
      <c r="I6786">
        <v>9.5</v>
      </c>
      <c r="J6786">
        <v>0</v>
      </c>
      <c r="K6786" t="s">
        <v>230</v>
      </c>
      <c r="L6786" t="s">
        <v>34</v>
      </c>
    </row>
    <row r="6787" spans="1:12" x14ac:dyDescent="0.25">
      <c r="A6787">
        <v>9</v>
      </c>
      <c r="B6787" s="93">
        <v>43544</v>
      </c>
      <c r="C6787">
        <v>3</v>
      </c>
      <c r="D6787" t="s">
        <v>96</v>
      </c>
      <c r="E6787">
        <v>2019</v>
      </c>
      <c r="F6787" t="s">
        <v>23</v>
      </c>
      <c r="G6787" t="s">
        <v>65</v>
      </c>
      <c r="H6787" t="s">
        <v>575</v>
      </c>
      <c r="I6787">
        <v>130</v>
      </c>
      <c r="J6787">
        <v>0</v>
      </c>
      <c r="K6787" t="s">
        <v>230</v>
      </c>
      <c r="L6787" t="s">
        <v>35</v>
      </c>
    </row>
    <row r="6788" spans="1:12" x14ac:dyDescent="0.25">
      <c r="A6788">
        <v>10</v>
      </c>
      <c r="B6788" s="93">
        <v>43530</v>
      </c>
      <c r="C6788">
        <v>3</v>
      </c>
      <c r="D6788" t="s">
        <v>96</v>
      </c>
      <c r="E6788">
        <v>2019</v>
      </c>
      <c r="F6788" t="s">
        <v>21</v>
      </c>
      <c r="G6788" t="s">
        <v>36</v>
      </c>
      <c r="H6788" t="s">
        <v>559</v>
      </c>
      <c r="I6788">
        <v>16</v>
      </c>
      <c r="J6788">
        <v>0</v>
      </c>
      <c r="K6788" t="s">
        <v>231</v>
      </c>
      <c r="L6788" t="s">
        <v>222</v>
      </c>
    </row>
    <row r="6789" spans="1:12" x14ac:dyDescent="0.25">
      <c r="A6789">
        <v>10</v>
      </c>
      <c r="B6789" s="93">
        <v>43533</v>
      </c>
      <c r="C6789">
        <v>3</v>
      </c>
      <c r="D6789" t="s">
        <v>96</v>
      </c>
      <c r="E6789">
        <v>2019</v>
      </c>
      <c r="F6789" t="s">
        <v>22</v>
      </c>
      <c r="G6789" t="s">
        <v>562</v>
      </c>
      <c r="H6789" t="s">
        <v>563</v>
      </c>
      <c r="I6789">
        <v>48.03</v>
      </c>
      <c r="J6789">
        <v>0</v>
      </c>
      <c r="K6789" t="s">
        <v>231</v>
      </c>
      <c r="L6789" t="s">
        <v>34</v>
      </c>
    </row>
    <row r="6790" spans="1:12" x14ac:dyDescent="0.25">
      <c r="A6790">
        <v>10</v>
      </c>
      <c r="B6790" s="93">
        <v>43533</v>
      </c>
      <c r="C6790">
        <v>3</v>
      </c>
      <c r="D6790" t="s">
        <v>96</v>
      </c>
      <c r="E6790">
        <v>2019</v>
      </c>
      <c r="F6790" t="s">
        <v>21</v>
      </c>
      <c r="G6790" t="s">
        <v>562</v>
      </c>
      <c r="H6790" t="s">
        <v>563</v>
      </c>
      <c r="I6790">
        <v>59.91</v>
      </c>
      <c r="J6790">
        <v>0</v>
      </c>
      <c r="K6790" t="s">
        <v>231</v>
      </c>
      <c r="L6790" t="s">
        <v>34</v>
      </c>
    </row>
    <row r="6791" spans="1:12" x14ac:dyDescent="0.25">
      <c r="A6791">
        <v>10</v>
      </c>
      <c r="B6791" s="93">
        <v>43535</v>
      </c>
      <c r="C6791">
        <v>3</v>
      </c>
      <c r="D6791" t="s">
        <v>96</v>
      </c>
      <c r="E6791">
        <v>2019</v>
      </c>
      <c r="F6791" t="s">
        <v>21</v>
      </c>
      <c r="G6791" t="s">
        <v>36</v>
      </c>
      <c r="H6791" t="s">
        <v>565</v>
      </c>
      <c r="I6791">
        <v>8</v>
      </c>
      <c r="J6791">
        <v>0</v>
      </c>
      <c r="K6791" t="s">
        <v>231</v>
      </c>
      <c r="L6791" t="s">
        <v>222</v>
      </c>
    </row>
    <row r="6792" spans="1:12" x14ac:dyDescent="0.25">
      <c r="A6792">
        <v>10</v>
      </c>
      <c r="B6792" s="93">
        <v>43545</v>
      </c>
      <c r="C6792">
        <v>3</v>
      </c>
      <c r="D6792" t="s">
        <v>96</v>
      </c>
      <c r="E6792">
        <v>2019</v>
      </c>
      <c r="F6792" t="s">
        <v>21</v>
      </c>
      <c r="G6792" t="s">
        <v>36</v>
      </c>
      <c r="H6792" t="s">
        <v>576</v>
      </c>
      <c r="I6792">
        <v>8</v>
      </c>
      <c r="J6792">
        <v>0</v>
      </c>
      <c r="K6792" t="s">
        <v>231</v>
      </c>
      <c r="L6792" t="s">
        <v>222</v>
      </c>
    </row>
    <row r="6793" spans="1:12" x14ac:dyDescent="0.25">
      <c r="A6793">
        <v>10</v>
      </c>
      <c r="B6793" s="93">
        <v>43546</v>
      </c>
      <c r="C6793">
        <v>3</v>
      </c>
      <c r="D6793" t="s">
        <v>96</v>
      </c>
      <c r="E6793">
        <v>2019</v>
      </c>
      <c r="F6793" t="s">
        <v>23</v>
      </c>
      <c r="G6793" t="s">
        <v>58</v>
      </c>
      <c r="H6793" t="s">
        <v>577</v>
      </c>
      <c r="I6793">
        <v>14.3</v>
      </c>
      <c r="J6793">
        <v>0</v>
      </c>
      <c r="K6793" t="s">
        <v>231</v>
      </c>
      <c r="L6793" t="s">
        <v>222</v>
      </c>
    </row>
    <row r="6794" spans="1:12" x14ac:dyDescent="0.25">
      <c r="A6794">
        <v>10</v>
      </c>
      <c r="B6794" s="93">
        <v>43549</v>
      </c>
      <c r="C6794">
        <v>3</v>
      </c>
      <c r="D6794" t="s">
        <v>96</v>
      </c>
      <c r="E6794">
        <v>2019</v>
      </c>
      <c r="F6794" t="s">
        <v>21</v>
      </c>
      <c r="G6794" t="s">
        <v>581</v>
      </c>
      <c r="H6794" t="s">
        <v>582</v>
      </c>
      <c r="I6794">
        <v>488.85</v>
      </c>
      <c r="J6794">
        <v>0</v>
      </c>
      <c r="K6794" t="s">
        <v>231</v>
      </c>
      <c r="L6794" t="s">
        <v>34</v>
      </c>
    </row>
    <row r="6795" spans="1:12" x14ac:dyDescent="0.25">
      <c r="A6795">
        <v>13</v>
      </c>
      <c r="B6795" s="93">
        <v>43525</v>
      </c>
      <c r="C6795">
        <v>3</v>
      </c>
      <c r="D6795" t="s">
        <v>96</v>
      </c>
      <c r="E6795">
        <v>2019</v>
      </c>
      <c r="F6795" t="s">
        <v>23</v>
      </c>
      <c r="G6795" t="s">
        <v>63</v>
      </c>
      <c r="H6795" t="s">
        <v>558</v>
      </c>
      <c r="I6795">
        <v>59.15</v>
      </c>
      <c r="J6795">
        <v>0</v>
      </c>
      <c r="K6795" t="s">
        <v>232</v>
      </c>
      <c r="L6795" t="s">
        <v>64</v>
      </c>
    </row>
    <row r="6796" spans="1:12" x14ac:dyDescent="0.25">
      <c r="A6796">
        <v>13</v>
      </c>
      <c r="B6796" s="93">
        <v>43530</v>
      </c>
      <c r="C6796">
        <v>3</v>
      </c>
      <c r="D6796" t="s">
        <v>96</v>
      </c>
      <c r="E6796">
        <v>2019</v>
      </c>
      <c r="F6796" t="s">
        <v>21</v>
      </c>
      <c r="G6796" t="s">
        <v>36</v>
      </c>
      <c r="H6796" t="s">
        <v>559</v>
      </c>
      <c r="I6796">
        <v>40</v>
      </c>
      <c r="J6796">
        <v>0</v>
      </c>
      <c r="K6796" t="s">
        <v>232</v>
      </c>
      <c r="L6796" t="s">
        <v>222</v>
      </c>
    </row>
    <row r="6797" spans="1:12" x14ac:dyDescent="0.25">
      <c r="A6797">
        <v>13</v>
      </c>
      <c r="B6797" s="93">
        <v>43531</v>
      </c>
      <c r="C6797">
        <v>3</v>
      </c>
      <c r="D6797" t="s">
        <v>96</v>
      </c>
      <c r="E6797">
        <v>2019</v>
      </c>
      <c r="F6797" t="s">
        <v>21</v>
      </c>
      <c r="G6797" t="s">
        <v>36</v>
      </c>
      <c r="H6797" t="s">
        <v>560</v>
      </c>
      <c r="I6797">
        <v>80</v>
      </c>
      <c r="J6797">
        <v>0</v>
      </c>
      <c r="K6797" t="s">
        <v>232</v>
      </c>
      <c r="L6797" t="s">
        <v>222</v>
      </c>
    </row>
    <row r="6798" spans="1:12" x14ac:dyDescent="0.25">
      <c r="A6798">
        <v>13</v>
      </c>
      <c r="B6798" s="93">
        <v>43533</v>
      </c>
      <c r="C6798">
        <v>3</v>
      </c>
      <c r="D6798" t="s">
        <v>96</v>
      </c>
      <c r="E6798">
        <v>2019</v>
      </c>
      <c r="F6798" t="s">
        <v>22</v>
      </c>
      <c r="G6798" t="s">
        <v>562</v>
      </c>
      <c r="H6798" t="s">
        <v>563</v>
      </c>
      <c r="I6798">
        <v>38.9</v>
      </c>
      <c r="J6798">
        <v>0</v>
      </c>
      <c r="K6798" t="s">
        <v>232</v>
      </c>
      <c r="L6798" t="s">
        <v>34</v>
      </c>
    </row>
    <row r="6799" spans="1:12" x14ac:dyDescent="0.25">
      <c r="A6799">
        <v>13</v>
      </c>
      <c r="B6799" s="93">
        <v>43533</v>
      </c>
      <c r="C6799">
        <v>3</v>
      </c>
      <c r="D6799" t="s">
        <v>96</v>
      </c>
      <c r="E6799">
        <v>2019</v>
      </c>
      <c r="F6799" t="s">
        <v>21</v>
      </c>
      <c r="G6799" t="s">
        <v>562</v>
      </c>
      <c r="H6799" t="s">
        <v>563</v>
      </c>
      <c r="I6799">
        <v>1090.04</v>
      </c>
      <c r="J6799">
        <v>0</v>
      </c>
      <c r="K6799" t="s">
        <v>232</v>
      </c>
      <c r="L6799" t="s">
        <v>34</v>
      </c>
    </row>
    <row r="6800" spans="1:12" x14ac:dyDescent="0.25">
      <c r="A6800">
        <v>13</v>
      </c>
      <c r="B6800" s="93">
        <v>43536</v>
      </c>
      <c r="C6800">
        <v>3</v>
      </c>
      <c r="D6800" t="s">
        <v>96</v>
      </c>
      <c r="E6800">
        <v>2019</v>
      </c>
      <c r="F6800" t="s">
        <v>23</v>
      </c>
      <c r="G6800" t="s">
        <v>36</v>
      </c>
      <c r="H6800" t="s">
        <v>566</v>
      </c>
      <c r="I6800">
        <v>8</v>
      </c>
      <c r="J6800">
        <v>0</v>
      </c>
      <c r="K6800" t="s">
        <v>232</v>
      </c>
      <c r="L6800" t="s">
        <v>222</v>
      </c>
    </row>
    <row r="6801" spans="1:12" x14ac:dyDescent="0.25">
      <c r="A6801">
        <v>13</v>
      </c>
      <c r="B6801" s="93">
        <v>43536</v>
      </c>
      <c r="C6801">
        <v>3</v>
      </c>
      <c r="D6801" t="s">
        <v>96</v>
      </c>
      <c r="E6801">
        <v>2019</v>
      </c>
      <c r="F6801" t="s">
        <v>23</v>
      </c>
      <c r="G6801" t="s">
        <v>63</v>
      </c>
      <c r="H6801" t="s">
        <v>566</v>
      </c>
      <c r="I6801">
        <v>50.45</v>
      </c>
      <c r="J6801">
        <v>0</v>
      </c>
      <c r="K6801" t="s">
        <v>232</v>
      </c>
      <c r="L6801" t="s">
        <v>64</v>
      </c>
    </row>
    <row r="6802" spans="1:12" x14ac:dyDescent="0.25">
      <c r="A6802">
        <v>13</v>
      </c>
      <c r="B6802" s="93">
        <v>43536</v>
      </c>
      <c r="C6802">
        <v>3</v>
      </c>
      <c r="D6802" t="s">
        <v>96</v>
      </c>
      <c r="E6802">
        <v>2019</v>
      </c>
      <c r="F6802" t="s">
        <v>21</v>
      </c>
      <c r="G6802" t="s">
        <v>36</v>
      </c>
      <c r="H6802" t="s">
        <v>566</v>
      </c>
      <c r="I6802">
        <v>56</v>
      </c>
      <c r="J6802">
        <v>0</v>
      </c>
      <c r="K6802" t="s">
        <v>232</v>
      </c>
      <c r="L6802" t="s">
        <v>222</v>
      </c>
    </row>
    <row r="6803" spans="1:12" x14ac:dyDescent="0.25">
      <c r="A6803">
        <v>13</v>
      </c>
      <c r="B6803" s="93">
        <v>43543</v>
      </c>
      <c r="C6803">
        <v>3</v>
      </c>
      <c r="D6803" t="s">
        <v>96</v>
      </c>
      <c r="E6803">
        <v>2019</v>
      </c>
      <c r="F6803" t="s">
        <v>22</v>
      </c>
      <c r="G6803" t="s">
        <v>36</v>
      </c>
      <c r="H6803" t="s">
        <v>574</v>
      </c>
      <c r="I6803">
        <v>8</v>
      </c>
      <c r="J6803">
        <v>0</v>
      </c>
      <c r="K6803" t="s">
        <v>232</v>
      </c>
      <c r="L6803" t="s">
        <v>222</v>
      </c>
    </row>
    <row r="6804" spans="1:12" x14ac:dyDescent="0.25">
      <c r="A6804">
        <v>13</v>
      </c>
      <c r="B6804" s="93">
        <v>43543</v>
      </c>
      <c r="C6804">
        <v>3</v>
      </c>
      <c r="D6804" t="s">
        <v>96</v>
      </c>
      <c r="E6804">
        <v>2019</v>
      </c>
      <c r="F6804" t="s">
        <v>21</v>
      </c>
      <c r="G6804" t="s">
        <v>36</v>
      </c>
      <c r="H6804" t="s">
        <v>574</v>
      </c>
      <c r="I6804">
        <v>96</v>
      </c>
      <c r="J6804">
        <v>0</v>
      </c>
      <c r="K6804" t="s">
        <v>232</v>
      </c>
      <c r="L6804" t="s">
        <v>222</v>
      </c>
    </row>
    <row r="6805" spans="1:12" x14ac:dyDescent="0.25">
      <c r="A6805">
        <v>13</v>
      </c>
      <c r="B6805" s="93">
        <v>43547</v>
      </c>
      <c r="C6805">
        <v>3</v>
      </c>
      <c r="D6805" t="s">
        <v>96</v>
      </c>
      <c r="E6805">
        <v>2019</v>
      </c>
      <c r="F6805" t="s">
        <v>21</v>
      </c>
      <c r="G6805" t="s">
        <v>36</v>
      </c>
      <c r="H6805" t="s">
        <v>580</v>
      </c>
      <c r="I6805">
        <v>24</v>
      </c>
      <c r="J6805">
        <v>0</v>
      </c>
      <c r="K6805" t="s">
        <v>232</v>
      </c>
      <c r="L6805" t="s">
        <v>222</v>
      </c>
    </row>
    <row r="6806" spans="1:12" x14ac:dyDescent="0.25">
      <c r="A6806">
        <v>13</v>
      </c>
      <c r="B6806" s="93">
        <v>43549</v>
      </c>
      <c r="C6806">
        <v>3</v>
      </c>
      <c r="D6806" t="s">
        <v>96</v>
      </c>
      <c r="E6806">
        <v>2019</v>
      </c>
      <c r="F6806" t="s">
        <v>21</v>
      </c>
      <c r="G6806" t="s">
        <v>36</v>
      </c>
      <c r="H6806" t="s">
        <v>583</v>
      </c>
      <c r="I6806">
        <v>40</v>
      </c>
      <c r="J6806">
        <v>0</v>
      </c>
      <c r="K6806" t="s">
        <v>232</v>
      </c>
      <c r="L6806" t="s">
        <v>222</v>
      </c>
    </row>
    <row r="6807" spans="1:12" x14ac:dyDescent="0.25">
      <c r="A6807">
        <v>13</v>
      </c>
      <c r="B6807" s="93">
        <v>43549</v>
      </c>
      <c r="C6807">
        <v>3</v>
      </c>
      <c r="D6807" t="s">
        <v>96</v>
      </c>
      <c r="E6807">
        <v>2019</v>
      </c>
      <c r="F6807" t="s">
        <v>21</v>
      </c>
      <c r="G6807" t="s">
        <v>581</v>
      </c>
      <c r="H6807" t="s">
        <v>582</v>
      </c>
      <c r="I6807">
        <v>906.64</v>
      </c>
      <c r="J6807">
        <v>0</v>
      </c>
      <c r="K6807" t="s">
        <v>232</v>
      </c>
      <c r="L6807" t="s">
        <v>34</v>
      </c>
    </row>
    <row r="6808" spans="1:12" x14ac:dyDescent="0.25">
      <c r="A6808">
        <v>13</v>
      </c>
      <c r="B6808" s="93">
        <v>43551</v>
      </c>
      <c r="C6808">
        <v>3</v>
      </c>
      <c r="D6808" t="s">
        <v>96</v>
      </c>
      <c r="E6808">
        <v>2019</v>
      </c>
      <c r="F6808" t="s">
        <v>21</v>
      </c>
      <c r="G6808" t="s">
        <v>36</v>
      </c>
      <c r="H6808" t="s">
        <v>586</v>
      </c>
      <c r="I6808">
        <v>16</v>
      </c>
      <c r="J6808">
        <v>0</v>
      </c>
      <c r="K6808" t="s">
        <v>232</v>
      </c>
      <c r="L6808" t="s">
        <v>222</v>
      </c>
    </row>
    <row r="6809" spans="1:12" x14ac:dyDescent="0.25">
      <c r="A6809">
        <v>13</v>
      </c>
      <c r="B6809" s="93">
        <v>43552</v>
      </c>
      <c r="C6809">
        <v>3</v>
      </c>
      <c r="D6809" t="s">
        <v>96</v>
      </c>
      <c r="E6809">
        <v>2019</v>
      </c>
      <c r="F6809" t="s">
        <v>21</v>
      </c>
      <c r="G6809" t="s">
        <v>36</v>
      </c>
      <c r="H6809" t="s">
        <v>587</v>
      </c>
      <c r="I6809">
        <v>16</v>
      </c>
      <c r="J6809">
        <v>0</v>
      </c>
      <c r="K6809" t="s">
        <v>232</v>
      </c>
      <c r="L6809" t="s">
        <v>222</v>
      </c>
    </row>
    <row r="6810" spans="1:12" x14ac:dyDescent="0.25">
      <c r="A6810">
        <v>13</v>
      </c>
      <c r="B6810" s="93">
        <v>43553</v>
      </c>
      <c r="C6810">
        <v>3</v>
      </c>
      <c r="D6810" t="s">
        <v>96</v>
      </c>
      <c r="E6810">
        <v>2019</v>
      </c>
      <c r="F6810" t="s">
        <v>23</v>
      </c>
      <c r="G6810" t="s">
        <v>36</v>
      </c>
      <c r="H6810" t="s">
        <v>588</v>
      </c>
      <c r="I6810">
        <v>8</v>
      </c>
      <c r="J6810">
        <v>0</v>
      </c>
      <c r="K6810" t="s">
        <v>232</v>
      </c>
      <c r="L6810" t="s">
        <v>222</v>
      </c>
    </row>
    <row r="6811" spans="1:12" x14ac:dyDescent="0.25">
      <c r="A6811">
        <v>13</v>
      </c>
      <c r="B6811" s="93">
        <v>43553</v>
      </c>
      <c r="C6811">
        <v>3</v>
      </c>
      <c r="D6811" t="s">
        <v>96</v>
      </c>
      <c r="E6811">
        <v>2019</v>
      </c>
      <c r="F6811" t="s">
        <v>22</v>
      </c>
      <c r="G6811" t="s">
        <v>36</v>
      </c>
      <c r="H6811" t="s">
        <v>588</v>
      </c>
      <c r="I6811">
        <v>8</v>
      </c>
      <c r="J6811">
        <v>0</v>
      </c>
      <c r="K6811" t="s">
        <v>232</v>
      </c>
      <c r="L6811" t="s">
        <v>222</v>
      </c>
    </row>
    <row r="6812" spans="1:12" x14ac:dyDescent="0.25">
      <c r="A6812">
        <v>15</v>
      </c>
      <c r="B6812" s="93">
        <v>43539</v>
      </c>
      <c r="C6812">
        <v>3</v>
      </c>
      <c r="D6812" t="s">
        <v>96</v>
      </c>
      <c r="E6812">
        <v>2019</v>
      </c>
      <c r="F6812" t="s">
        <v>23</v>
      </c>
      <c r="G6812" t="s">
        <v>63</v>
      </c>
      <c r="H6812" t="s">
        <v>571</v>
      </c>
      <c r="I6812">
        <v>33.86</v>
      </c>
      <c r="J6812">
        <v>0</v>
      </c>
      <c r="K6812" t="s">
        <v>234</v>
      </c>
      <c r="L6812" t="s">
        <v>64</v>
      </c>
    </row>
    <row r="6813" spans="1:12" x14ac:dyDescent="0.25">
      <c r="A6813">
        <v>15</v>
      </c>
      <c r="B6813" s="93">
        <v>43549</v>
      </c>
      <c r="C6813">
        <v>3</v>
      </c>
      <c r="D6813" t="s">
        <v>96</v>
      </c>
      <c r="E6813">
        <v>2019</v>
      </c>
      <c r="F6813" t="s">
        <v>23</v>
      </c>
      <c r="G6813" t="s">
        <v>37</v>
      </c>
      <c r="H6813" t="s">
        <v>133</v>
      </c>
      <c r="I6813">
        <v>2.25</v>
      </c>
      <c r="J6813">
        <v>0</v>
      </c>
      <c r="K6813" t="s">
        <v>234</v>
      </c>
      <c r="L6813" t="s">
        <v>35</v>
      </c>
    </row>
    <row r="6814" spans="1:12" x14ac:dyDescent="0.25">
      <c r="A6814">
        <v>15</v>
      </c>
      <c r="B6814" s="93">
        <v>43551</v>
      </c>
      <c r="C6814">
        <v>3</v>
      </c>
      <c r="D6814" t="s">
        <v>96</v>
      </c>
      <c r="E6814">
        <v>2019</v>
      </c>
      <c r="F6814" t="s">
        <v>23</v>
      </c>
      <c r="G6814" t="s">
        <v>65</v>
      </c>
      <c r="H6814" t="s">
        <v>586</v>
      </c>
      <c r="I6814">
        <v>19</v>
      </c>
      <c r="J6814">
        <v>0</v>
      </c>
      <c r="K6814" t="s">
        <v>234</v>
      </c>
      <c r="L6814" t="s">
        <v>35</v>
      </c>
    </row>
    <row r="6815" spans="1:12" x14ac:dyDescent="0.25">
      <c r="A6815">
        <v>17</v>
      </c>
      <c r="B6815" s="93">
        <v>43531</v>
      </c>
      <c r="C6815">
        <v>3</v>
      </c>
      <c r="D6815" t="s">
        <v>96</v>
      </c>
      <c r="E6815">
        <v>2019</v>
      </c>
      <c r="F6815" t="s">
        <v>23</v>
      </c>
      <c r="G6815" t="s">
        <v>37</v>
      </c>
      <c r="H6815" t="s">
        <v>303</v>
      </c>
      <c r="I6815">
        <v>3.15</v>
      </c>
      <c r="J6815">
        <v>0</v>
      </c>
      <c r="K6815" t="s">
        <v>235</v>
      </c>
      <c r="L6815" t="s">
        <v>35</v>
      </c>
    </row>
    <row r="6816" spans="1:12" x14ac:dyDescent="0.25">
      <c r="A6816">
        <v>17</v>
      </c>
      <c r="B6816" s="93">
        <v>43533</v>
      </c>
      <c r="C6816">
        <v>3</v>
      </c>
      <c r="D6816" t="s">
        <v>96</v>
      </c>
      <c r="E6816">
        <v>2019</v>
      </c>
      <c r="F6816" t="s">
        <v>21</v>
      </c>
      <c r="G6816" t="s">
        <v>562</v>
      </c>
      <c r="H6816" t="s">
        <v>563</v>
      </c>
      <c r="I6816">
        <v>29.99</v>
      </c>
      <c r="J6816">
        <v>0</v>
      </c>
      <c r="K6816" t="s">
        <v>235</v>
      </c>
      <c r="L6816" t="s">
        <v>34</v>
      </c>
    </row>
    <row r="6817" spans="1:12" x14ac:dyDescent="0.25">
      <c r="A6817">
        <v>17</v>
      </c>
      <c r="B6817" s="93">
        <v>43536</v>
      </c>
      <c r="C6817">
        <v>3</v>
      </c>
      <c r="D6817" t="s">
        <v>96</v>
      </c>
      <c r="E6817">
        <v>2019</v>
      </c>
      <c r="F6817" t="s">
        <v>23</v>
      </c>
      <c r="G6817" t="s">
        <v>63</v>
      </c>
      <c r="H6817" t="s">
        <v>566</v>
      </c>
      <c r="I6817">
        <v>26.75</v>
      </c>
      <c r="J6817">
        <v>0</v>
      </c>
      <c r="K6817" t="s">
        <v>235</v>
      </c>
      <c r="L6817" t="s">
        <v>64</v>
      </c>
    </row>
    <row r="6818" spans="1:12" x14ac:dyDescent="0.25">
      <c r="A6818">
        <v>17</v>
      </c>
      <c r="B6818" s="93">
        <v>43539</v>
      </c>
      <c r="C6818">
        <v>3</v>
      </c>
      <c r="D6818" t="s">
        <v>96</v>
      </c>
      <c r="E6818">
        <v>2019</v>
      </c>
      <c r="F6818" t="s">
        <v>23</v>
      </c>
      <c r="G6818" t="s">
        <v>37</v>
      </c>
      <c r="H6818" t="s">
        <v>303</v>
      </c>
      <c r="I6818">
        <v>4.75</v>
      </c>
      <c r="J6818">
        <v>0</v>
      </c>
      <c r="K6818" t="s">
        <v>235</v>
      </c>
      <c r="L6818" t="s">
        <v>35</v>
      </c>
    </row>
    <row r="6819" spans="1:12" x14ac:dyDescent="0.25">
      <c r="A6819">
        <v>17</v>
      </c>
      <c r="B6819" s="93">
        <v>43542</v>
      </c>
      <c r="C6819">
        <v>3</v>
      </c>
      <c r="D6819" t="s">
        <v>96</v>
      </c>
      <c r="E6819">
        <v>2019</v>
      </c>
      <c r="F6819" t="s">
        <v>23</v>
      </c>
      <c r="G6819" t="s">
        <v>37</v>
      </c>
      <c r="H6819" t="s">
        <v>303</v>
      </c>
      <c r="I6819">
        <v>3</v>
      </c>
      <c r="J6819">
        <v>0</v>
      </c>
      <c r="K6819" t="s">
        <v>235</v>
      </c>
      <c r="L6819" t="s">
        <v>35</v>
      </c>
    </row>
    <row r="6820" spans="1:12" x14ac:dyDescent="0.25">
      <c r="A6820">
        <v>17</v>
      </c>
      <c r="B6820" s="93">
        <v>43543</v>
      </c>
      <c r="C6820">
        <v>3</v>
      </c>
      <c r="D6820" t="s">
        <v>96</v>
      </c>
      <c r="E6820">
        <v>2019</v>
      </c>
      <c r="F6820" t="s">
        <v>23</v>
      </c>
      <c r="G6820" t="s">
        <v>37</v>
      </c>
      <c r="H6820" t="s">
        <v>303</v>
      </c>
      <c r="I6820">
        <v>3</v>
      </c>
      <c r="J6820">
        <v>0</v>
      </c>
      <c r="K6820" t="s">
        <v>235</v>
      </c>
      <c r="L6820" t="s">
        <v>35</v>
      </c>
    </row>
    <row r="6821" spans="1:12" x14ac:dyDescent="0.25">
      <c r="A6821">
        <v>17</v>
      </c>
      <c r="B6821" s="93">
        <v>43546</v>
      </c>
      <c r="C6821">
        <v>3</v>
      </c>
      <c r="D6821" t="s">
        <v>96</v>
      </c>
      <c r="E6821">
        <v>2019</v>
      </c>
      <c r="F6821" t="s">
        <v>23</v>
      </c>
      <c r="G6821" t="s">
        <v>37</v>
      </c>
      <c r="H6821" t="s">
        <v>303</v>
      </c>
      <c r="I6821">
        <v>6.85</v>
      </c>
      <c r="J6821">
        <v>0</v>
      </c>
      <c r="K6821" t="s">
        <v>235</v>
      </c>
      <c r="L6821" t="s">
        <v>35</v>
      </c>
    </row>
    <row r="6822" spans="1:12" x14ac:dyDescent="0.25">
      <c r="A6822">
        <v>17</v>
      </c>
      <c r="B6822" s="93">
        <v>43551</v>
      </c>
      <c r="C6822">
        <v>3</v>
      </c>
      <c r="D6822" t="s">
        <v>96</v>
      </c>
      <c r="E6822">
        <v>2019</v>
      </c>
      <c r="F6822" t="s">
        <v>23</v>
      </c>
      <c r="G6822" t="s">
        <v>37</v>
      </c>
      <c r="H6822" t="s">
        <v>303</v>
      </c>
      <c r="I6822">
        <v>3.15</v>
      </c>
      <c r="J6822">
        <v>0</v>
      </c>
      <c r="K6822" t="s">
        <v>235</v>
      </c>
      <c r="L6822" t="s">
        <v>35</v>
      </c>
    </row>
    <row r="6823" spans="1:12" x14ac:dyDescent="0.25">
      <c r="A6823">
        <v>18</v>
      </c>
      <c r="B6823" s="93">
        <v>43530</v>
      </c>
      <c r="C6823">
        <v>3</v>
      </c>
      <c r="D6823" t="s">
        <v>96</v>
      </c>
      <c r="E6823">
        <v>2019</v>
      </c>
      <c r="F6823" t="s">
        <v>21</v>
      </c>
      <c r="G6823" t="s">
        <v>36</v>
      </c>
      <c r="H6823" t="s">
        <v>559</v>
      </c>
      <c r="I6823">
        <v>48</v>
      </c>
      <c r="J6823">
        <v>0</v>
      </c>
      <c r="K6823" t="s">
        <v>236</v>
      </c>
      <c r="L6823" t="s">
        <v>222</v>
      </c>
    </row>
    <row r="6824" spans="1:12" x14ac:dyDescent="0.25">
      <c r="A6824">
        <v>18</v>
      </c>
      <c r="B6824" s="93">
        <v>43533</v>
      </c>
      <c r="C6824">
        <v>3</v>
      </c>
      <c r="D6824" t="s">
        <v>96</v>
      </c>
      <c r="E6824">
        <v>2019</v>
      </c>
      <c r="F6824" t="s">
        <v>23</v>
      </c>
      <c r="G6824" t="s">
        <v>562</v>
      </c>
      <c r="H6824" t="s">
        <v>563</v>
      </c>
      <c r="I6824">
        <v>88.26</v>
      </c>
      <c r="J6824">
        <v>0</v>
      </c>
      <c r="K6824" t="s">
        <v>236</v>
      </c>
      <c r="L6824" t="s">
        <v>34</v>
      </c>
    </row>
    <row r="6825" spans="1:12" x14ac:dyDescent="0.25">
      <c r="A6825">
        <v>18</v>
      </c>
      <c r="B6825" s="93">
        <v>43533</v>
      </c>
      <c r="C6825">
        <v>3</v>
      </c>
      <c r="D6825" t="s">
        <v>96</v>
      </c>
      <c r="E6825">
        <v>2019</v>
      </c>
      <c r="F6825" t="s">
        <v>21</v>
      </c>
      <c r="G6825" t="s">
        <v>562</v>
      </c>
      <c r="H6825" t="s">
        <v>563</v>
      </c>
      <c r="I6825">
        <v>256.25</v>
      </c>
      <c r="J6825">
        <v>0</v>
      </c>
      <c r="K6825" t="s">
        <v>236</v>
      </c>
      <c r="L6825" t="s">
        <v>34</v>
      </c>
    </row>
    <row r="6826" spans="1:12" x14ac:dyDescent="0.25">
      <c r="A6826">
        <v>18</v>
      </c>
      <c r="B6826" s="93">
        <v>43543</v>
      </c>
      <c r="C6826">
        <v>3</v>
      </c>
      <c r="D6826" t="s">
        <v>96</v>
      </c>
      <c r="E6826">
        <v>2019</v>
      </c>
      <c r="F6826" t="s">
        <v>21</v>
      </c>
      <c r="G6826" t="s">
        <v>36</v>
      </c>
      <c r="H6826" t="s">
        <v>574</v>
      </c>
      <c r="I6826">
        <v>32</v>
      </c>
      <c r="J6826">
        <v>0</v>
      </c>
      <c r="K6826" t="s">
        <v>236</v>
      </c>
      <c r="L6826" t="s">
        <v>222</v>
      </c>
    </row>
    <row r="6827" spans="1:12" x14ac:dyDescent="0.25">
      <c r="A6827">
        <v>18</v>
      </c>
      <c r="B6827" s="93">
        <v>43549</v>
      </c>
      <c r="C6827">
        <v>3</v>
      </c>
      <c r="D6827" t="s">
        <v>96</v>
      </c>
      <c r="E6827">
        <v>2019</v>
      </c>
      <c r="F6827" t="s">
        <v>21</v>
      </c>
      <c r="G6827" t="s">
        <v>581</v>
      </c>
      <c r="H6827" t="s">
        <v>582</v>
      </c>
      <c r="I6827">
        <v>238</v>
      </c>
      <c r="J6827">
        <v>0</v>
      </c>
      <c r="K6827" t="s">
        <v>236</v>
      </c>
      <c r="L6827" t="s">
        <v>34</v>
      </c>
    </row>
    <row r="6828" spans="1:12" x14ac:dyDescent="0.25">
      <c r="A6828">
        <v>18</v>
      </c>
      <c r="B6828" s="93">
        <v>43550</v>
      </c>
      <c r="C6828">
        <v>3</v>
      </c>
      <c r="D6828" t="s">
        <v>96</v>
      </c>
      <c r="E6828">
        <v>2019</v>
      </c>
      <c r="F6828" t="s">
        <v>21</v>
      </c>
      <c r="G6828" t="s">
        <v>36</v>
      </c>
      <c r="H6828" t="s">
        <v>585</v>
      </c>
      <c r="I6828">
        <v>8</v>
      </c>
      <c r="J6828">
        <v>0</v>
      </c>
      <c r="K6828" t="s">
        <v>236</v>
      </c>
      <c r="L6828" t="s">
        <v>222</v>
      </c>
    </row>
    <row r="6829" spans="1:12" x14ac:dyDescent="0.25">
      <c r="A6829">
        <v>19</v>
      </c>
      <c r="B6829" s="93">
        <v>43532</v>
      </c>
      <c r="C6829">
        <v>3</v>
      </c>
      <c r="D6829" t="s">
        <v>96</v>
      </c>
      <c r="E6829">
        <v>2019</v>
      </c>
      <c r="F6829" t="s">
        <v>22</v>
      </c>
      <c r="G6829" t="s">
        <v>36</v>
      </c>
      <c r="H6829" t="s">
        <v>561</v>
      </c>
      <c r="I6829">
        <v>16</v>
      </c>
      <c r="J6829">
        <v>0</v>
      </c>
      <c r="K6829" t="s">
        <v>237</v>
      </c>
      <c r="L6829" t="s">
        <v>222</v>
      </c>
    </row>
    <row r="6830" spans="1:12" x14ac:dyDescent="0.25">
      <c r="A6830">
        <v>19</v>
      </c>
      <c r="B6830" s="93">
        <v>43532</v>
      </c>
      <c r="C6830">
        <v>3</v>
      </c>
      <c r="D6830" t="s">
        <v>96</v>
      </c>
      <c r="E6830">
        <v>2019</v>
      </c>
      <c r="F6830" t="s">
        <v>21</v>
      </c>
      <c r="G6830" t="s">
        <v>36</v>
      </c>
      <c r="H6830" t="s">
        <v>561</v>
      </c>
      <c r="I6830">
        <v>96</v>
      </c>
      <c r="J6830">
        <v>0</v>
      </c>
      <c r="K6830" t="s">
        <v>237</v>
      </c>
      <c r="L6830" t="s">
        <v>222</v>
      </c>
    </row>
    <row r="6831" spans="1:12" x14ac:dyDescent="0.25">
      <c r="A6831">
        <v>19</v>
      </c>
      <c r="B6831" s="93">
        <v>43533</v>
      </c>
      <c r="C6831">
        <v>3</v>
      </c>
      <c r="D6831" t="s">
        <v>96</v>
      </c>
      <c r="E6831">
        <v>2019</v>
      </c>
      <c r="F6831" t="s">
        <v>22</v>
      </c>
      <c r="G6831" t="s">
        <v>562</v>
      </c>
      <c r="H6831" t="s">
        <v>563</v>
      </c>
      <c r="I6831">
        <v>26.84</v>
      </c>
      <c r="J6831">
        <v>0</v>
      </c>
      <c r="K6831" t="s">
        <v>237</v>
      </c>
      <c r="L6831" t="s">
        <v>34</v>
      </c>
    </row>
    <row r="6832" spans="1:12" x14ac:dyDescent="0.25">
      <c r="A6832">
        <v>19</v>
      </c>
      <c r="B6832" s="93">
        <v>43533</v>
      </c>
      <c r="C6832">
        <v>3</v>
      </c>
      <c r="D6832" t="s">
        <v>96</v>
      </c>
      <c r="E6832">
        <v>2019</v>
      </c>
      <c r="F6832" t="s">
        <v>21</v>
      </c>
      <c r="G6832" t="s">
        <v>562</v>
      </c>
      <c r="H6832" t="s">
        <v>563</v>
      </c>
      <c r="I6832">
        <v>976.58</v>
      </c>
      <c r="J6832">
        <v>0</v>
      </c>
      <c r="K6832" t="s">
        <v>237</v>
      </c>
      <c r="L6832" t="s">
        <v>34</v>
      </c>
    </row>
    <row r="6833" spans="1:12" x14ac:dyDescent="0.25">
      <c r="A6833">
        <v>19</v>
      </c>
      <c r="B6833" s="93">
        <v>43536</v>
      </c>
      <c r="C6833">
        <v>3</v>
      </c>
      <c r="D6833" t="s">
        <v>96</v>
      </c>
      <c r="E6833">
        <v>2019</v>
      </c>
      <c r="F6833" t="s">
        <v>21</v>
      </c>
      <c r="G6833" t="s">
        <v>36</v>
      </c>
      <c r="H6833" t="s">
        <v>566</v>
      </c>
      <c r="I6833">
        <v>32</v>
      </c>
      <c r="J6833">
        <v>0</v>
      </c>
      <c r="K6833" t="s">
        <v>237</v>
      </c>
      <c r="L6833" t="s">
        <v>222</v>
      </c>
    </row>
    <row r="6834" spans="1:12" x14ac:dyDescent="0.25">
      <c r="A6834">
        <v>19</v>
      </c>
      <c r="B6834" s="93">
        <v>43542</v>
      </c>
      <c r="C6834">
        <v>3</v>
      </c>
      <c r="D6834" t="s">
        <v>96</v>
      </c>
      <c r="E6834">
        <v>2019</v>
      </c>
      <c r="F6834" t="s">
        <v>21</v>
      </c>
      <c r="G6834" t="s">
        <v>36</v>
      </c>
      <c r="H6834" t="s">
        <v>573</v>
      </c>
      <c r="I6834">
        <v>72</v>
      </c>
      <c r="J6834">
        <v>0</v>
      </c>
      <c r="K6834" t="s">
        <v>237</v>
      </c>
      <c r="L6834" t="s">
        <v>222</v>
      </c>
    </row>
    <row r="6835" spans="1:12" x14ac:dyDescent="0.25">
      <c r="A6835">
        <v>19</v>
      </c>
      <c r="B6835" s="93">
        <v>43544</v>
      </c>
      <c r="C6835">
        <v>3</v>
      </c>
      <c r="D6835" t="s">
        <v>96</v>
      </c>
      <c r="E6835">
        <v>2019</v>
      </c>
      <c r="F6835" t="s">
        <v>21</v>
      </c>
      <c r="G6835" t="s">
        <v>36</v>
      </c>
      <c r="H6835" t="s">
        <v>575</v>
      </c>
      <c r="I6835">
        <v>8</v>
      </c>
      <c r="J6835">
        <v>0</v>
      </c>
      <c r="K6835" t="s">
        <v>237</v>
      </c>
      <c r="L6835" t="s">
        <v>222</v>
      </c>
    </row>
    <row r="6836" spans="1:12" x14ac:dyDescent="0.25">
      <c r="A6836">
        <v>19</v>
      </c>
      <c r="B6836" s="93">
        <v>43549</v>
      </c>
      <c r="C6836">
        <v>3</v>
      </c>
      <c r="D6836" t="s">
        <v>96</v>
      </c>
      <c r="E6836">
        <v>2019</v>
      </c>
      <c r="F6836" t="s">
        <v>22</v>
      </c>
      <c r="G6836" t="s">
        <v>581</v>
      </c>
      <c r="H6836" t="s">
        <v>582</v>
      </c>
      <c r="I6836">
        <v>82.95</v>
      </c>
      <c r="J6836">
        <v>0</v>
      </c>
      <c r="K6836" t="s">
        <v>237</v>
      </c>
      <c r="L6836" t="s">
        <v>34</v>
      </c>
    </row>
    <row r="6837" spans="1:12" x14ac:dyDescent="0.25">
      <c r="A6837">
        <v>19</v>
      </c>
      <c r="B6837" s="93">
        <v>43549</v>
      </c>
      <c r="C6837">
        <v>3</v>
      </c>
      <c r="D6837" t="s">
        <v>96</v>
      </c>
      <c r="E6837">
        <v>2019</v>
      </c>
      <c r="F6837" t="s">
        <v>21</v>
      </c>
      <c r="G6837" t="s">
        <v>581</v>
      </c>
      <c r="H6837" t="s">
        <v>582</v>
      </c>
      <c r="I6837">
        <v>523.55999999999995</v>
      </c>
      <c r="J6837">
        <v>0</v>
      </c>
      <c r="K6837" t="s">
        <v>237</v>
      </c>
      <c r="L6837" t="s">
        <v>34</v>
      </c>
    </row>
    <row r="6838" spans="1:12" x14ac:dyDescent="0.25">
      <c r="A6838">
        <v>19</v>
      </c>
      <c r="B6838" s="93">
        <v>43550</v>
      </c>
      <c r="C6838">
        <v>3</v>
      </c>
      <c r="D6838" t="s">
        <v>96</v>
      </c>
      <c r="E6838">
        <v>2019</v>
      </c>
      <c r="F6838" t="s">
        <v>23</v>
      </c>
      <c r="G6838" t="s">
        <v>63</v>
      </c>
      <c r="H6838" t="s">
        <v>585</v>
      </c>
      <c r="I6838">
        <v>213.44</v>
      </c>
      <c r="J6838">
        <v>0</v>
      </c>
      <c r="K6838" t="s">
        <v>237</v>
      </c>
      <c r="L6838" t="s">
        <v>64</v>
      </c>
    </row>
    <row r="6839" spans="1:12" x14ac:dyDescent="0.25">
      <c r="A6839">
        <v>19</v>
      </c>
      <c r="B6839" s="93">
        <v>43553</v>
      </c>
      <c r="C6839">
        <v>3</v>
      </c>
      <c r="D6839" t="s">
        <v>96</v>
      </c>
      <c r="E6839">
        <v>2019</v>
      </c>
      <c r="F6839" t="s">
        <v>21</v>
      </c>
      <c r="G6839" t="s">
        <v>36</v>
      </c>
      <c r="H6839" t="s">
        <v>588</v>
      </c>
      <c r="I6839">
        <v>8</v>
      </c>
      <c r="J6839">
        <v>0</v>
      </c>
      <c r="K6839" t="s">
        <v>237</v>
      </c>
      <c r="L6839" t="s">
        <v>222</v>
      </c>
    </row>
    <row r="6840" spans="1:12" x14ac:dyDescent="0.25">
      <c r="A6840">
        <v>20</v>
      </c>
      <c r="B6840" s="93">
        <v>43536</v>
      </c>
      <c r="C6840">
        <v>3</v>
      </c>
      <c r="D6840" t="s">
        <v>96</v>
      </c>
      <c r="E6840">
        <v>2019</v>
      </c>
      <c r="F6840" t="s">
        <v>23</v>
      </c>
      <c r="G6840" t="s">
        <v>63</v>
      </c>
      <c r="H6840" t="s">
        <v>566</v>
      </c>
      <c r="I6840">
        <v>19.95</v>
      </c>
      <c r="J6840">
        <v>0</v>
      </c>
      <c r="K6840" t="s">
        <v>238</v>
      </c>
      <c r="L6840" t="s">
        <v>64</v>
      </c>
    </row>
    <row r="6841" spans="1:12" x14ac:dyDescent="0.25">
      <c r="A6841">
        <v>20</v>
      </c>
      <c r="B6841" s="93">
        <v>43543</v>
      </c>
      <c r="C6841">
        <v>3</v>
      </c>
      <c r="D6841" t="s">
        <v>96</v>
      </c>
      <c r="E6841">
        <v>2019</v>
      </c>
      <c r="F6841" t="s">
        <v>21</v>
      </c>
      <c r="G6841" t="s">
        <v>36</v>
      </c>
      <c r="H6841" t="s">
        <v>574</v>
      </c>
      <c r="I6841">
        <v>8</v>
      </c>
      <c r="J6841">
        <v>0</v>
      </c>
      <c r="K6841" t="s">
        <v>238</v>
      </c>
      <c r="L6841" t="s">
        <v>222</v>
      </c>
    </row>
    <row r="6842" spans="1:12" x14ac:dyDescent="0.25">
      <c r="A6842">
        <v>20</v>
      </c>
      <c r="B6842" s="93">
        <v>43551</v>
      </c>
      <c r="C6842">
        <v>3</v>
      </c>
      <c r="D6842" t="s">
        <v>96</v>
      </c>
      <c r="E6842">
        <v>2019</v>
      </c>
      <c r="F6842" t="s">
        <v>23</v>
      </c>
      <c r="G6842" t="s">
        <v>37</v>
      </c>
      <c r="H6842" t="s">
        <v>187</v>
      </c>
      <c r="I6842">
        <v>2.25</v>
      </c>
      <c r="J6842">
        <v>0</v>
      </c>
      <c r="K6842" t="s">
        <v>238</v>
      </c>
      <c r="L6842" t="s">
        <v>35</v>
      </c>
    </row>
    <row r="6843" spans="1:12" x14ac:dyDescent="0.25">
      <c r="A6843">
        <v>21</v>
      </c>
      <c r="B6843" s="93">
        <v>43531</v>
      </c>
      <c r="C6843">
        <v>3</v>
      </c>
      <c r="D6843" t="s">
        <v>96</v>
      </c>
      <c r="E6843">
        <v>2019</v>
      </c>
      <c r="F6843" t="s">
        <v>23</v>
      </c>
      <c r="G6843" t="s">
        <v>58</v>
      </c>
      <c r="H6843" t="s">
        <v>560</v>
      </c>
      <c r="I6843">
        <v>60</v>
      </c>
      <c r="J6843">
        <v>0</v>
      </c>
      <c r="K6843" t="s">
        <v>726</v>
      </c>
      <c r="L6843" t="s">
        <v>222</v>
      </c>
    </row>
    <row r="6844" spans="1:12" x14ac:dyDescent="0.25">
      <c r="A6844">
        <v>22</v>
      </c>
      <c r="B6844" s="93">
        <v>43533</v>
      </c>
      <c r="C6844">
        <v>3</v>
      </c>
      <c r="D6844" t="s">
        <v>96</v>
      </c>
      <c r="E6844">
        <v>2019</v>
      </c>
      <c r="F6844" t="s">
        <v>21</v>
      </c>
      <c r="G6844" t="s">
        <v>562</v>
      </c>
      <c r="H6844" t="s">
        <v>563</v>
      </c>
      <c r="I6844">
        <v>371.73</v>
      </c>
      <c r="J6844">
        <v>0</v>
      </c>
      <c r="K6844" t="s">
        <v>239</v>
      </c>
      <c r="L6844" t="s">
        <v>34</v>
      </c>
    </row>
    <row r="6845" spans="1:12" x14ac:dyDescent="0.25">
      <c r="A6845">
        <v>22</v>
      </c>
      <c r="B6845" s="93">
        <v>43537</v>
      </c>
      <c r="C6845">
        <v>3</v>
      </c>
      <c r="D6845" t="s">
        <v>96</v>
      </c>
      <c r="E6845">
        <v>2019</v>
      </c>
      <c r="F6845" t="s">
        <v>23</v>
      </c>
      <c r="G6845" t="s">
        <v>58</v>
      </c>
      <c r="H6845" t="s">
        <v>569</v>
      </c>
      <c r="I6845">
        <v>67.16</v>
      </c>
      <c r="J6845">
        <v>0</v>
      </c>
      <c r="K6845" t="s">
        <v>239</v>
      </c>
      <c r="L6845" t="s">
        <v>222</v>
      </c>
    </row>
    <row r="6846" spans="1:12" x14ac:dyDescent="0.25">
      <c r="A6846">
        <v>22</v>
      </c>
      <c r="B6846" s="93">
        <v>43537</v>
      </c>
      <c r="C6846">
        <v>3</v>
      </c>
      <c r="D6846" t="s">
        <v>96</v>
      </c>
      <c r="E6846">
        <v>2019</v>
      </c>
      <c r="F6846" t="s">
        <v>23</v>
      </c>
      <c r="G6846" t="s">
        <v>63</v>
      </c>
      <c r="H6846" t="s">
        <v>569</v>
      </c>
      <c r="I6846">
        <v>114.05</v>
      </c>
      <c r="J6846">
        <v>0</v>
      </c>
      <c r="K6846" t="s">
        <v>239</v>
      </c>
      <c r="L6846" t="s">
        <v>64</v>
      </c>
    </row>
    <row r="6847" spans="1:12" x14ac:dyDescent="0.25">
      <c r="A6847">
        <v>22</v>
      </c>
      <c r="B6847" s="93">
        <v>43549</v>
      </c>
      <c r="C6847">
        <v>3</v>
      </c>
      <c r="D6847" t="s">
        <v>96</v>
      </c>
      <c r="E6847">
        <v>2019</v>
      </c>
      <c r="F6847" t="s">
        <v>23</v>
      </c>
      <c r="G6847" t="s">
        <v>36</v>
      </c>
      <c r="H6847" t="s">
        <v>583</v>
      </c>
      <c r="I6847">
        <v>8</v>
      </c>
      <c r="J6847">
        <v>0</v>
      </c>
      <c r="K6847" t="s">
        <v>239</v>
      </c>
      <c r="L6847" t="s">
        <v>222</v>
      </c>
    </row>
    <row r="6848" spans="1:12" x14ac:dyDescent="0.25">
      <c r="A6848">
        <v>22</v>
      </c>
      <c r="B6848" s="93">
        <v>43549</v>
      </c>
      <c r="C6848">
        <v>3</v>
      </c>
      <c r="D6848" t="s">
        <v>96</v>
      </c>
      <c r="E6848">
        <v>2019</v>
      </c>
      <c r="F6848" t="s">
        <v>21</v>
      </c>
      <c r="G6848" t="s">
        <v>581</v>
      </c>
      <c r="H6848" t="s">
        <v>582</v>
      </c>
      <c r="I6848">
        <v>523.57000000000005</v>
      </c>
      <c r="J6848">
        <v>0</v>
      </c>
      <c r="K6848" t="s">
        <v>239</v>
      </c>
      <c r="L6848" t="s">
        <v>34</v>
      </c>
    </row>
    <row r="6849" spans="1:12" x14ac:dyDescent="0.25">
      <c r="A6849">
        <v>22</v>
      </c>
      <c r="B6849" s="93">
        <v>43551</v>
      </c>
      <c r="C6849">
        <v>3</v>
      </c>
      <c r="D6849" t="s">
        <v>96</v>
      </c>
      <c r="E6849">
        <v>2019</v>
      </c>
      <c r="F6849" t="s">
        <v>23</v>
      </c>
      <c r="G6849" t="s">
        <v>36</v>
      </c>
      <c r="H6849" t="s">
        <v>586</v>
      </c>
      <c r="I6849">
        <v>8</v>
      </c>
      <c r="J6849">
        <v>0</v>
      </c>
      <c r="K6849" t="s">
        <v>239</v>
      </c>
      <c r="L6849" t="s">
        <v>222</v>
      </c>
    </row>
    <row r="6850" spans="1:12" x14ac:dyDescent="0.25">
      <c r="A6850">
        <v>22</v>
      </c>
      <c r="B6850" s="93">
        <v>43551</v>
      </c>
      <c r="C6850">
        <v>3</v>
      </c>
      <c r="D6850" t="s">
        <v>96</v>
      </c>
      <c r="E6850">
        <v>2019</v>
      </c>
      <c r="F6850" t="s">
        <v>22</v>
      </c>
      <c r="G6850" t="s">
        <v>65</v>
      </c>
      <c r="H6850" t="s">
        <v>586</v>
      </c>
      <c r="I6850">
        <v>143</v>
      </c>
      <c r="J6850">
        <v>0</v>
      </c>
      <c r="K6850" t="s">
        <v>239</v>
      </c>
      <c r="L6850" t="s">
        <v>35</v>
      </c>
    </row>
    <row r="6851" spans="1:12" x14ac:dyDescent="0.25">
      <c r="A6851">
        <v>23</v>
      </c>
      <c r="B6851" s="93">
        <v>43530</v>
      </c>
      <c r="C6851">
        <v>3</v>
      </c>
      <c r="D6851" t="s">
        <v>96</v>
      </c>
      <c r="E6851">
        <v>2019</v>
      </c>
      <c r="F6851" t="s">
        <v>21</v>
      </c>
      <c r="G6851" t="s">
        <v>36</v>
      </c>
      <c r="H6851" t="s">
        <v>559</v>
      </c>
      <c r="I6851">
        <v>16</v>
      </c>
      <c r="J6851">
        <v>0</v>
      </c>
      <c r="K6851" t="s">
        <v>240</v>
      </c>
      <c r="L6851" t="s">
        <v>222</v>
      </c>
    </row>
    <row r="6852" spans="1:12" x14ac:dyDescent="0.25">
      <c r="A6852">
        <v>23</v>
      </c>
      <c r="B6852" s="93">
        <v>43531</v>
      </c>
      <c r="C6852">
        <v>3</v>
      </c>
      <c r="D6852" t="s">
        <v>96</v>
      </c>
      <c r="E6852">
        <v>2019</v>
      </c>
      <c r="F6852" t="s">
        <v>23</v>
      </c>
      <c r="G6852" t="s">
        <v>63</v>
      </c>
      <c r="H6852" t="s">
        <v>560</v>
      </c>
      <c r="I6852">
        <v>86.12</v>
      </c>
      <c r="J6852">
        <v>0</v>
      </c>
      <c r="K6852" t="s">
        <v>240</v>
      </c>
      <c r="L6852" t="s">
        <v>64</v>
      </c>
    </row>
    <row r="6853" spans="1:12" x14ac:dyDescent="0.25">
      <c r="A6853">
        <v>23</v>
      </c>
      <c r="B6853" s="93">
        <v>43533</v>
      </c>
      <c r="C6853">
        <v>3</v>
      </c>
      <c r="D6853" t="s">
        <v>96</v>
      </c>
      <c r="E6853">
        <v>2019</v>
      </c>
      <c r="F6853" t="s">
        <v>21</v>
      </c>
      <c r="G6853" t="s">
        <v>562</v>
      </c>
      <c r="H6853" t="s">
        <v>563</v>
      </c>
      <c r="I6853">
        <v>261.7</v>
      </c>
      <c r="J6853">
        <v>0</v>
      </c>
      <c r="K6853" t="s">
        <v>240</v>
      </c>
      <c r="L6853" t="s">
        <v>34</v>
      </c>
    </row>
    <row r="6854" spans="1:12" x14ac:dyDescent="0.25">
      <c r="A6854">
        <v>23</v>
      </c>
      <c r="B6854" s="93">
        <v>43535</v>
      </c>
      <c r="C6854">
        <v>3</v>
      </c>
      <c r="D6854" t="s">
        <v>96</v>
      </c>
      <c r="E6854">
        <v>2019</v>
      </c>
      <c r="F6854" t="s">
        <v>21</v>
      </c>
      <c r="G6854" t="s">
        <v>36</v>
      </c>
      <c r="H6854" t="s">
        <v>565</v>
      </c>
      <c r="I6854">
        <v>24</v>
      </c>
      <c r="J6854">
        <v>0</v>
      </c>
      <c r="K6854" t="s">
        <v>240</v>
      </c>
      <c r="L6854" t="s">
        <v>222</v>
      </c>
    </row>
    <row r="6855" spans="1:12" x14ac:dyDescent="0.25">
      <c r="A6855">
        <v>23</v>
      </c>
      <c r="B6855" s="93">
        <v>43542</v>
      </c>
      <c r="C6855">
        <v>3</v>
      </c>
      <c r="D6855" t="s">
        <v>96</v>
      </c>
      <c r="E6855">
        <v>2019</v>
      </c>
      <c r="F6855" t="s">
        <v>21</v>
      </c>
      <c r="G6855" t="s">
        <v>36</v>
      </c>
      <c r="H6855" t="s">
        <v>573</v>
      </c>
      <c r="I6855">
        <v>24</v>
      </c>
      <c r="J6855">
        <v>0</v>
      </c>
      <c r="K6855" t="s">
        <v>240</v>
      </c>
      <c r="L6855" t="s">
        <v>222</v>
      </c>
    </row>
    <row r="6856" spans="1:12" x14ac:dyDescent="0.25">
      <c r="A6856">
        <v>23</v>
      </c>
      <c r="B6856" s="93">
        <v>43543</v>
      </c>
      <c r="C6856">
        <v>3</v>
      </c>
      <c r="D6856" t="s">
        <v>96</v>
      </c>
      <c r="E6856">
        <v>2019</v>
      </c>
      <c r="F6856" t="s">
        <v>21</v>
      </c>
      <c r="G6856" t="s">
        <v>36</v>
      </c>
      <c r="H6856" t="s">
        <v>574</v>
      </c>
      <c r="I6856">
        <v>16</v>
      </c>
      <c r="J6856">
        <v>0</v>
      </c>
      <c r="K6856" t="s">
        <v>240</v>
      </c>
      <c r="L6856" t="s">
        <v>222</v>
      </c>
    </row>
    <row r="6857" spans="1:12" x14ac:dyDescent="0.25">
      <c r="A6857">
        <v>23</v>
      </c>
      <c r="B6857" s="93">
        <v>43546</v>
      </c>
      <c r="C6857">
        <v>3</v>
      </c>
      <c r="D6857" t="s">
        <v>96</v>
      </c>
      <c r="E6857">
        <v>2019</v>
      </c>
      <c r="F6857" t="s">
        <v>23</v>
      </c>
      <c r="G6857" t="s">
        <v>37</v>
      </c>
      <c r="H6857" t="s">
        <v>168</v>
      </c>
      <c r="I6857">
        <v>6.5</v>
      </c>
      <c r="J6857">
        <v>0</v>
      </c>
      <c r="K6857" t="s">
        <v>240</v>
      </c>
      <c r="L6857" t="s">
        <v>35</v>
      </c>
    </row>
    <row r="6858" spans="1:12" x14ac:dyDescent="0.25">
      <c r="A6858">
        <v>23</v>
      </c>
      <c r="B6858" s="93">
        <v>43549</v>
      </c>
      <c r="C6858">
        <v>3</v>
      </c>
      <c r="D6858" t="s">
        <v>96</v>
      </c>
      <c r="E6858">
        <v>2019</v>
      </c>
      <c r="F6858" t="s">
        <v>21</v>
      </c>
      <c r="G6858" t="s">
        <v>581</v>
      </c>
      <c r="H6858" t="s">
        <v>582</v>
      </c>
      <c r="I6858">
        <v>260.81</v>
      </c>
      <c r="J6858">
        <v>0</v>
      </c>
      <c r="K6858" t="s">
        <v>240</v>
      </c>
      <c r="L6858" t="s">
        <v>34</v>
      </c>
    </row>
    <row r="6859" spans="1:12" x14ac:dyDescent="0.25">
      <c r="A6859">
        <v>26</v>
      </c>
      <c r="B6859" s="93">
        <v>43533</v>
      </c>
      <c r="C6859">
        <v>3</v>
      </c>
      <c r="D6859" t="s">
        <v>96</v>
      </c>
      <c r="E6859">
        <v>2019</v>
      </c>
      <c r="F6859" t="s">
        <v>22</v>
      </c>
      <c r="G6859" t="s">
        <v>562</v>
      </c>
      <c r="H6859" t="s">
        <v>563</v>
      </c>
      <c r="I6859">
        <v>14.14</v>
      </c>
      <c r="J6859">
        <v>0</v>
      </c>
      <c r="K6859" t="s">
        <v>241</v>
      </c>
      <c r="L6859" t="s">
        <v>34</v>
      </c>
    </row>
    <row r="6860" spans="1:12" x14ac:dyDescent="0.25">
      <c r="A6860">
        <v>26</v>
      </c>
      <c r="B6860" s="93">
        <v>43533</v>
      </c>
      <c r="C6860">
        <v>3</v>
      </c>
      <c r="D6860" t="s">
        <v>96</v>
      </c>
      <c r="E6860">
        <v>2019</v>
      </c>
      <c r="F6860" t="s">
        <v>23</v>
      </c>
      <c r="G6860" t="s">
        <v>562</v>
      </c>
      <c r="H6860" t="s">
        <v>563</v>
      </c>
      <c r="I6860">
        <v>21.27</v>
      </c>
      <c r="J6860">
        <v>0</v>
      </c>
      <c r="K6860" t="s">
        <v>241</v>
      </c>
      <c r="L6860" t="s">
        <v>34</v>
      </c>
    </row>
    <row r="6861" spans="1:12" x14ac:dyDescent="0.25">
      <c r="A6861">
        <v>26</v>
      </c>
      <c r="B6861" s="93">
        <v>43533</v>
      </c>
      <c r="C6861">
        <v>3</v>
      </c>
      <c r="D6861" t="s">
        <v>96</v>
      </c>
      <c r="E6861">
        <v>2019</v>
      </c>
      <c r="F6861" t="s">
        <v>23</v>
      </c>
      <c r="G6861" t="s">
        <v>63</v>
      </c>
      <c r="H6861" t="s">
        <v>564</v>
      </c>
      <c r="I6861">
        <v>36.590000000000003</v>
      </c>
      <c r="J6861">
        <v>0</v>
      </c>
      <c r="K6861" t="s">
        <v>241</v>
      </c>
      <c r="L6861" t="s">
        <v>64</v>
      </c>
    </row>
    <row r="6862" spans="1:12" x14ac:dyDescent="0.25">
      <c r="A6862">
        <v>26</v>
      </c>
      <c r="B6862" s="93">
        <v>43533</v>
      </c>
      <c r="C6862">
        <v>3</v>
      </c>
      <c r="D6862" t="s">
        <v>96</v>
      </c>
      <c r="E6862">
        <v>2019</v>
      </c>
      <c r="F6862" t="s">
        <v>21</v>
      </c>
      <c r="G6862" t="s">
        <v>562</v>
      </c>
      <c r="H6862" t="s">
        <v>563</v>
      </c>
      <c r="I6862">
        <v>199.74</v>
      </c>
      <c r="J6862">
        <v>0</v>
      </c>
      <c r="K6862" t="s">
        <v>241</v>
      </c>
      <c r="L6862" t="s">
        <v>34</v>
      </c>
    </row>
    <row r="6863" spans="1:12" x14ac:dyDescent="0.25">
      <c r="A6863">
        <v>26</v>
      </c>
      <c r="B6863" s="93">
        <v>43535</v>
      </c>
      <c r="C6863">
        <v>3</v>
      </c>
      <c r="D6863" t="s">
        <v>96</v>
      </c>
      <c r="E6863">
        <v>2019</v>
      </c>
      <c r="F6863" t="s">
        <v>21</v>
      </c>
      <c r="G6863" t="s">
        <v>36</v>
      </c>
      <c r="H6863" t="s">
        <v>565</v>
      </c>
      <c r="I6863">
        <v>80</v>
      </c>
      <c r="J6863">
        <v>0</v>
      </c>
      <c r="K6863" t="s">
        <v>241</v>
      </c>
      <c r="L6863" t="s">
        <v>222</v>
      </c>
    </row>
    <row r="6864" spans="1:12" x14ac:dyDescent="0.25">
      <c r="A6864">
        <v>26</v>
      </c>
      <c r="B6864" s="93">
        <v>43538</v>
      </c>
      <c r="C6864">
        <v>3</v>
      </c>
      <c r="D6864" t="s">
        <v>96</v>
      </c>
      <c r="E6864">
        <v>2019</v>
      </c>
      <c r="F6864" t="s">
        <v>21</v>
      </c>
      <c r="G6864" t="s">
        <v>36</v>
      </c>
      <c r="H6864" t="s">
        <v>570</v>
      </c>
      <c r="I6864">
        <v>16</v>
      </c>
      <c r="J6864">
        <v>0</v>
      </c>
      <c r="K6864" t="s">
        <v>241</v>
      </c>
      <c r="L6864" t="s">
        <v>222</v>
      </c>
    </row>
    <row r="6865" spans="1:12" x14ac:dyDescent="0.25">
      <c r="A6865">
        <v>26</v>
      </c>
      <c r="B6865" s="93">
        <v>43542</v>
      </c>
      <c r="C6865">
        <v>3</v>
      </c>
      <c r="D6865" t="s">
        <v>96</v>
      </c>
      <c r="E6865">
        <v>2019</v>
      </c>
      <c r="F6865" t="s">
        <v>22</v>
      </c>
      <c r="G6865" t="s">
        <v>36</v>
      </c>
      <c r="H6865" t="s">
        <v>573</v>
      </c>
      <c r="I6865">
        <v>8</v>
      </c>
      <c r="J6865">
        <v>0</v>
      </c>
      <c r="K6865" t="s">
        <v>241</v>
      </c>
      <c r="L6865" t="s">
        <v>222</v>
      </c>
    </row>
    <row r="6866" spans="1:12" x14ac:dyDescent="0.25">
      <c r="A6866">
        <v>26</v>
      </c>
      <c r="B6866" s="93">
        <v>43542</v>
      </c>
      <c r="C6866">
        <v>3</v>
      </c>
      <c r="D6866" t="s">
        <v>96</v>
      </c>
      <c r="E6866">
        <v>2019</v>
      </c>
      <c r="F6866" t="s">
        <v>21</v>
      </c>
      <c r="G6866" t="s">
        <v>36</v>
      </c>
      <c r="H6866" t="s">
        <v>573</v>
      </c>
      <c r="I6866">
        <v>56</v>
      </c>
      <c r="J6866">
        <v>0</v>
      </c>
      <c r="K6866" t="s">
        <v>241</v>
      </c>
      <c r="L6866" t="s">
        <v>222</v>
      </c>
    </row>
    <row r="6867" spans="1:12" x14ac:dyDescent="0.25">
      <c r="A6867">
        <v>26</v>
      </c>
      <c r="B6867" s="93">
        <v>43549</v>
      </c>
      <c r="C6867">
        <v>3</v>
      </c>
      <c r="D6867" t="s">
        <v>96</v>
      </c>
      <c r="E6867">
        <v>2019</v>
      </c>
      <c r="F6867" t="s">
        <v>21</v>
      </c>
      <c r="G6867" t="s">
        <v>581</v>
      </c>
      <c r="H6867" t="s">
        <v>582</v>
      </c>
      <c r="I6867">
        <v>294.52</v>
      </c>
      <c r="J6867">
        <v>0</v>
      </c>
      <c r="K6867" t="s">
        <v>241</v>
      </c>
      <c r="L6867" t="s">
        <v>34</v>
      </c>
    </row>
    <row r="6868" spans="1:12" x14ac:dyDescent="0.25">
      <c r="A6868">
        <v>26</v>
      </c>
      <c r="B6868" s="93">
        <v>43551</v>
      </c>
      <c r="C6868">
        <v>3</v>
      </c>
      <c r="D6868" t="s">
        <v>96</v>
      </c>
      <c r="E6868">
        <v>2019</v>
      </c>
      <c r="F6868" t="s">
        <v>23</v>
      </c>
      <c r="G6868" t="s">
        <v>63</v>
      </c>
      <c r="H6868" t="s">
        <v>586</v>
      </c>
      <c r="I6868">
        <v>85</v>
      </c>
      <c r="J6868">
        <v>0</v>
      </c>
      <c r="K6868" t="s">
        <v>241</v>
      </c>
      <c r="L6868" t="s">
        <v>64</v>
      </c>
    </row>
    <row r="6869" spans="1:12" x14ac:dyDescent="0.25">
      <c r="A6869">
        <v>27</v>
      </c>
      <c r="B6869" s="93">
        <v>43553</v>
      </c>
      <c r="C6869">
        <v>3</v>
      </c>
      <c r="D6869" t="s">
        <v>96</v>
      </c>
      <c r="E6869">
        <v>2019</v>
      </c>
      <c r="F6869" t="s">
        <v>23</v>
      </c>
      <c r="G6869" t="s">
        <v>65</v>
      </c>
      <c r="H6869" t="s">
        <v>588</v>
      </c>
      <c r="I6869">
        <v>42</v>
      </c>
      <c r="J6869">
        <v>0</v>
      </c>
      <c r="K6869" t="s">
        <v>85</v>
      </c>
      <c r="L6869" t="s">
        <v>35</v>
      </c>
    </row>
    <row r="6870" spans="1:12" x14ac:dyDescent="0.25">
      <c r="A6870">
        <v>29</v>
      </c>
      <c r="B6870" s="93">
        <v>43533</v>
      </c>
      <c r="C6870">
        <v>3</v>
      </c>
      <c r="D6870" t="s">
        <v>96</v>
      </c>
      <c r="E6870">
        <v>2019</v>
      </c>
      <c r="F6870" t="s">
        <v>22</v>
      </c>
      <c r="G6870" t="s">
        <v>562</v>
      </c>
      <c r="H6870" t="s">
        <v>563</v>
      </c>
      <c r="I6870">
        <v>28.12</v>
      </c>
      <c r="J6870">
        <v>0</v>
      </c>
      <c r="K6870" t="s">
        <v>243</v>
      </c>
      <c r="L6870" t="s">
        <v>34</v>
      </c>
    </row>
    <row r="6871" spans="1:12" x14ac:dyDescent="0.25">
      <c r="A6871">
        <v>30</v>
      </c>
      <c r="B6871" s="93">
        <v>43530</v>
      </c>
      <c r="C6871">
        <v>3</v>
      </c>
      <c r="D6871" t="s">
        <v>96</v>
      </c>
      <c r="E6871">
        <v>2019</v>
      </c>
      <c r="F6871" t="s">
        <v>21</v>
      </c>
      <c r="G6871" t="s">
        <v>36</v>
      </c>
      <c r="H6871" t="s">
        <v>559</v>
      </c>
      <c r="I6871">
        <v>24</v>
      </c>
      <c r="J6871">
        <v>0</v>
      </c>
      <c r="K6871" t="s">
        <v>244</v>
      </c>
      <c r="L6871" t="s">
        <v>222</v>
      </c>
    </row>
    <row r="6872" spans="1:12" x14ac:dyDescent="0.25">
      <c r="A6872">
        <v>30</v>
      </c>
      <c r="B6872" s="93">
        <v>43533</v>
      </c>
      <c r="C6872">
        <v>3</v>
      </c>
      <c r="D6872" t="s">
        <v>96</v>
      </c>
      <c r="E6872">
        <v>2019</v>
      </c>
      <c r="F6872" t="s">
        <v>22</v>
      </c>
      <c r="G6872" t="s">
        <v>562</v>
      </c>
      <c r="H6872" t="s">
        <v>563</v>
      </c>
      <c r="I6872">
        <v>17.7</v>
      </c>
      <c r="J6872">
        <v>0</v>
      </c>
      <c r="K6872" t="s">
        <v>244</v>
      </c>
      <c r="L6872" t="s">
        <v>34</v>
      </c>
    </row>
    <row r="6873" spans="1:12" x14ac:dyDescent="0.25">
      <c r="A6873">
        <v>30</v>
      </c>
      <c r="B6873" s="93">
        <v>43533</v>
      </c>
      <c r="C6873">
        <v>3</v>
      </c>
      <c r="D6873" t="s">
        <v>96</v>
      </c>
      <c r="E6873">
        <v>2019</v>
      </c>
      <c r="F6873" t="s">
        <v>23</v>
      </c>
      <c r="G6873" t="s">
        <v>562</v>
      </c>
      <c r="H6873" t="s">
        <v>563</v>
      </c>
      <c r="I6873">
        <v>127.17</v>
      </c>
      <c r="J6873">
        <v>0</v>
      </c>
      <c r="K6873" t="s">
        <v>244</v>
      </c>
      <c r="L6873" t="s">
        <v>34</v>
      </c>
    </row>
    <row r="6874" spans="1:12" x14ac:dyDescent="0.25">
      <c r="A6874">
        <v>30</v>
      </c>
      <c r="B6874" s="93">
        <v>43533</v>
      </c>
      <c r="C6874">
        <v>3</v>
      </c>
      <c r="D6874" t="s">
        <v>96</v>
      </c>
      <c r="E6874">
        <v>2019</v>
      </c>
      <c r="F6874" t="s">
        <v>21</v>
      </c>
      <c r="G6874" t="s">
        <v>562</v>
      </c>
      <c r="H6874" t="s">
        <v>563</v>
      </c>
      <c r="I6874">
        <v>708.43</v>
      </c>
      <c r="J6874">
        <v>0</v>
      </c>
      <c r="K6874" t="s">
        <v>244</v>
      </c>
      <c r="L6874" t="s">
        <v>34</v>
      </c>
    </row>
    <row r="6875" spans="1:12" x14ac:dyDescent="0.25">
      <c r="A6875">
        <v>30</v>
      </c>
      <c r="B6875" s="93">
        <v>43535</v>
      </c>
      <c r="C6875">
        <v>3</v>
      </c>
      <c r="D6875" t="s">
        <v>96</v>
      </c>
      <c r="E6875">
        <v>2019</v>
      </c>
      <c r="F6875" t="s">
        <v>21</v>
      </c>
      <c r="G6875" t="s">
        <v>36</v>
      </c>
      <c r="H6875" t="s">
        <v>565</v>
      </c>
      <c r="I6875">
        <v>24</v>
      </c>
      <c r="J6875">
        <v>0</v>
      </c>
      <c r="K6875" t="s">
        <v>244</v>
      </c>
      <c r="L6875" t="s">
        <v>222</v>
      </c>
    </row>
    <row r="6876" spans="1:12" x14ac:dyDescent="0.25">
      <c r="A6876">
        <v>30</v>
      </c>
      <c r="B6876" s="93">
        <v>43536</v>
      </c>
      <c r="C6876">
        <v>3</v>
      </c>
      <c r="D6876" t="s">
        <v>96</v>
      </c>
      <c r="E6876">
        <v>2019</v>
      </c>
      <c r="F6876" t="s">
        <v>21</v>
      </c>
      <c r="G6876" t="s">
        <v>36</v>
      </c>
      <c r="H6876" t="s">
        <v>566</v>
      </c>
      <c r="I6876">
        <v>8</v>
      </c>
      <c r="J6876">
        <v>0</v>
      </c>
      <c r="K6876" t="s">
        <v>244</v>
      </c>
      <c r="L6876" t="s">
        <v>222</v>
      </c>
    </row>
    <row r="6877" spans="1:12" x14ac:dyDescent="0.25">
      <c r="A6877">
        <v>30</v>
      </c>
      <c r="B6877" s="93">
        <v>43537</v>
      </c>
      <c r="C6877">
        <v>3</v>
      </c>
      <c r="D6877" t="s">
        <v>96</v>
      </c>
      <c r="E6877">
        <v>2019</v>
      </c>
      <c r="F6877" t="s">
        <v>22</v>
      </c>
      <c r="G6877" t="s">
        <v>65</v>
      </c>
      <c r="H6877" t="s">
        <v>569</v>
      </c>
      <c r="I6877">
        <v>96</v>
      </c>
      <c r="J6877">
        <v>0</v>
      </c>
      <c r="K6877" t="s">
        <v>244</v>
      </c>
      <c r="L6877" t="s">
        <v>35</v>
      </c>
    </row>
    <row r="6878" spans="1:12" x14ac:dyDescent="0.25">
      <c r="A6878">
        <v>30</v>
      </c>
      <c r="B6878" s="93">
        <v>43537</v>
      </c>
      <c r="C6878">
        <v>3</v>
      </c>
      <c r="D6878" t="s">
        <v>96</v>
      </c>
      <c r="E6878">
        <v>2019</v>
      </c>
      <c r="F6878" t="s">
        <v>23</v>
      </c>
      <c r="G6878" t="s">
        <v>65</v>
      </c>
      <c r="H6878" t="s">
        <v>569</v>
      </c>
      <c r="I6878">
        <v>132</v>
      </c>
      <c r="J6878">
        <v>0</v>
      </c>
      <c r="K6878" t="s">
        <v>244</v>
      </c>
      <c r="L6878" t="s">
        <v>35</v>
      </c>
    </row>
    <row r="6879" spans="1:12" x14ac:dyDescent="0.25">
      <c r="A6879">
        <v>30</v>
      </c>
      <c r="B6879" s="93">
        <v>43542</v>
      </c>
      <c r="C6879">
        <v>3</v>
      </c>
      <c r="D6879" t="s">
        <v>96</v>
      </c>
      <c r="E6879">
        <v>2019</v>
      </c>
      <c r="F6879" t="s">
        <v>21</v>
      </c>
      <c r="G6879" t="s">
        <v>36</v>
      </c>
      <c r="H6879" t="s">
        <v>573</v>
      </c>
      <c r="I6879">
        <v>8</v>
      </c>
      <c r="J6879">
        <v>0</v>
      </c>
      <c r="K6879" t="s">
        <v>244</v>
      </c>
      <c r="L6879" t="s">
        <v>222</v>
      </c>
    </row>
    <row r="6880" spans="1:12" x14ac:dyDescent="0.25">
      <c r="A6880">
        <v>30</v>
      </c>
      <c r="B6880" s="93">
        <v>43544</v>
      </c>
      <c r="C6880">
        <v>3</v>
      </c>
      <c r="D6880" t="s">
        <v>96</v>
      </c>
      <c r="E6880">
        <v>2019</v>
      </c>
      <c r="F6880" t="s">
        <v>21</v>
      </c>
      <c r="G6880" t="s">
        <v>36</v>
      </c>
      <c r="H6880" t="s">
        <v>575</v>
      </c>
      <c r="I6880">
        <v>8</v>
      </c>
      <c r="J6880">
        <v>0</v>
      </c>
      <c r="K6880" t="s">
        <v>244</v>
      </c>
      <c r="L6880" t="s">
        <v>222</v>
      </c>
    </row>
    <row r="6881" spans="1:12" x14ac:dyDescent="0.25">
      <c r="A6881">
        <v>30</v>
      </c>
      <c r="B6881" s="93">
        <v>43546</v>
      </c>
      <c r="C6881">
        <v>3</v>
      </c>
      <c r="D6881" t="s">
        <v>96</v>
      </c>
      <c r="E6881">
        <v>2019</v>
      </c>
      <c r="F6881" t="s">
        <v>21</v>
      </c>
      <c r="G6881" t="s">
        <v>36</v>
      </c>
      <c r="H6881" t="s">
        <v>577</v>
      </c>
      <c r="I6881">
        <v>16</v>
      </c>
      <c r="J6881">
        <v>0</v>
      </c>
      <c r="K6881" t="s">
        <v>244</v>
      </c>
      <c r="L6881" t="s">
        <v>222</v>
      </c>
    </row>
    <row r="6882" spans="1:12" x14ac:dyDescent="0.25">
      <c r="A6882">
        <v>30</v>
      </c>
      <c r="B6882" s="93">
        <v>43547</v>
      </c>
      <c r="C6882">
        <v>3</v>
      </c>
      <c r="D6882" t="s">
        <v>96</v>
      </c>
      <c r="E6882">
        <v>2019</v>
      </c>
      <c r="F6882" t="s">
        <v>21</v>
      </c>
      <c r="G6882" t="s">
        <v>36</v>
      </c>
      <c r="H6882" t="s">
        <v>580</v>
      </c>
      <c r="I6882">
        <v>8</v>
      </c>
      <c r="J6882">
        <v>0</v>
      </c>
      <c r="K6882" t="s">
        <v>244</v>
      </c>
      <c r="L6882" t="s">
        <v>222</v>
      </c>
    </row>
    <row r="6883" spans="1:12" x14ac:dyDescent="0.25">
      <c r="A6883">
        <v>30</v>
      </c>
      <c r="B6883" s="93">
        <v>43549</v>
      </c>
      <c r="C6883">
        <v>3</v>
      </c>
      <c r="D6883" t="s">
        <v>96</v>
      </c>
      <c r="E6883">
        <v>2019</v>
      </c>
      <c r="F6883" t="s">
        <v>21</v>
      </c>
      <c r="G6883" t="s">
        <v>581</v>
      </c>
      <c r="H6883" t="s">
        <v>582</v>
      </c>
      <c r="I6883">
        <v>369.72</v>
      </c>
      <c r="J6883">
        <v>0</v>
      </c>
      <c r="K6883" t="s">
        <v>244</v>
      </c>
      <c r="L6883" t="s">
        <v>34</v>
      </c>
    </row>
    <row r="6884" spans="1:12" x14ac:dyDescent="0.25">
      <c r="A6884">
        <v>30</v>
      </c>
      <c r="B6884" s="93">
        <v>43552</v>
      </c>
      <c r="C6884">
        <v>3</v>
      </c>
      <c r="D6884" t="s">
        <v>96</v>
      </c>
      <c r="E6884">
        <v>2019</v>
      </c>
      <c r="F6884" t="s">
        <v>23</v>
      </c>
      <c r="G6884" t="s">
        <v>65</v>
      </c>
      <c r="H6884" t="s">
        <v>587</v>
      </c>
      <c r="I6884">
        <v>33.65</v>
      </c>
      <c r="J6884">
        <v>0</v>
      </c>
      <c r="K6884" t="s">
        <v>244</v>
      </c>
      <c r="L6884" t="s">
        <v>35</v>
      </c>
    </row>
    <row r="6885" spans="1:12" x14ac:dyDescent="0.25">
      <c r="A6885">
        <v>30</v>
      </c>
      <c r="B6885" s="93">
        <v>43553</v>
      </c>
      <c r="C6885">
        <v>3</v>
      </c>
      <c r="D6885" t="s">
        <v>96</v>
      </c>
      <c r="E6885">
        <v>2019</v>
      </c>
      <c r="F6885" t="s">
        <v>23</v>
      </c>
      <c r="G6885" t="s">
        <v>36</v>
      </c>
      <c r="H6885" t="s">
        <v>588</v>
      </c>
      <c r="I6885">
        <v>70</v>
      </c>
      <c r="J6885">
        <v>0</v>
      </c>
      <c r="K6885" t="s">
        <v>244</v>
      </c>
      <c r="L6885" t="s">
        <v>222</v>
      </c>
    </row>
    <row r="6886" spans="1:12" x14ac:dyDescent="0.25">
      <c r="A6886">
        <v>33</v>
      </c>
      <c r="B6886" s="93">
        <v>43532</v>
      </c>
      <c r="C6886">
        <v>3</v>
      </c>
      <c r="D6886" t="s">
        <v>96</v>
      </c>
      <c r="E6886">
        <v>2019</v>
      </c>
      <c r="F6886" t="s">
        <v>23</v>
      </c>
      <c r="G6886" t="s">
        <v>37</v>
      </c>
      <c r="H6886" t="s">
        <v>108</v>
      </c>
      <c r="I6886">
        <v>26</v>
      </c>
      <c r="J6886">
        <v>0</v>
      </c>
      <c r="K6886" t="s">
        <v>246</v>
      </c>
      <c r="L6886" t="s">
        <v>35</v>
      </c>
    </row>
    <row r="6887" spans="1:12" x14ac:dyDescent="0.25">
      <c r="A6887">
        <v>33</v>
      </c>
      <c r="B6887" s="93">
        <v>43533</v>
      </c>
      <c r="C6887">
        <v>3</v>
      </c>
      <c r="D6887" t="s">
        <v>96</v>
      </c>
      <c r="E6887">
        <v>2019</v>
      </c>
      <c r="F6887" t="s">
        <v>23</v>
      </c>
      <c r="G6887" t="s">
        <v>63</v>
      </c>
      <c r="H6887" t="s">
        <v>564</v>
      </c>
      <c r="I6887">
        <v>32.049999999999997</v>
      </c>
      <c r="J6887">
        <v>0</v>
      </c>
      <c r="K6887" t="s">
        <v>246</v>
      </c>
      <c r="L6887" t="s">
        <v>64</v>
      </c>
    </row>
    <row r="6888" spans="1:12" x14ac:dyDescent="0.25">
      <c r="A6888">
        <v>33</v>
      </c>
      <c r="B6888" s="93">
        <v>43533</v>
      </c>
      <c r="C6888">
        <v>3</v>
      </c>
      <c r="D6888" t="s">
        <v>96</v>
      </c>
      <c r="E6888">
        <v>2019</v>
      </c>
      <c r="F6888" t="s">
        <v>23</v>
      </c>
      <c r="G6888" t="s">
        <v>58</v>
      </c>
      <c r="H6888" t="s">
        <v>564</v>
      </c>
      <c r="I6888">
        <v>40.75</v>
      </c>
      <c r="J6888">
        <v>0</v>
      </c>
      <c r="K6888" t="s">
        <v>246</v>
      </c>
      <c r="L6888" t="s">
        <v>222</v>
      </c>
    </row>
    <row r="6889" spans="1:12" x14ac:dyDescent="0.25">
      <c r="A6889">
        <v>33</v>
      </c>
      <c r="B6889" s="93">
        <v>43538</v>
      </c>
      <c r="C6889">
        <v>3</v>
      </c>
      <c r="D6889" t="s">
        <v>96</v>
      </c>
      <c r="E6889">
        <v>2019</v>
      </c>
      <c r="F6889" t="s">
        <v>23</v>
      </c>
      <c r="G6889" t="s">
        <v>37</v>
      </c>
      <c r="H6889" t="s">
        <v>108</v>
      </c>
      <c r="I6889">
        <v>26</v>
      </c>
      <c r="J6889">
        <v>0</v>
      </c>
      <c r="K6889" t="s">
        <v>246</v>
      </c>
      <c r="L6889" t="s">
        <v>35</v>
      </c>
    </row>
    <row r="6890" spans="1:12" x14ac:dyDescent="0.25">
      <c r="A6890">
        <v>33</v>
      </c>
      <c r="B6890" s="93">
        <v>43546</v>
      </c>
      <c r="C6890">
        <v>3</v>
      </c>
      <c r="D6890" t="s">
        <v>96</v>
      </c>
      <c r="E6890">
        <v>2019</v>
      </c>
      <c r="F6890" t="s">
        <v>23</v>
      </c>
      <c r="G6890" t="s">
        <v>37</v>
      </c>
      <c r="H6890" t="s">
        <v>108</v>
      </c>
      <c r="I6890">
        <v>26</v>
      </c>
      <c r="J6890">
        <v>0</v>
      </c>
      <c r="K6890" t="s">
        <v>246</v>
      </c>
      <c r="L6890" t="s">
        <v>35</v>
      </c>
    </row>
    <row r="6891" spans="1:12" x14ac:dyDescent="0.25">
      <c r="A6891">
        <v>33</v>
      </c>
      <c r="B6891" s="93">
        <v>43547</v>
      </c>
      <c r="C6891">
        <v>3</v>
      </c>
      <c r="D6891" t="s">
        <v>96</v>
      </c>
      <c r="E6891">
        <v>2019</v>
      </c>
      <c r="F6891" t="s">
        <v>23</v>
      </c>
      <c r="G6891" t="s">
        <v>65</v>
      </c>
      <c r="H6891" t="s">
        <v>580</v>
      </c>
      <c r="I6891">
        <v>34</v>
      </c>
      <c r="J6891">
        <v>0</v>
      </c>
      <c r="K6891" t="s">
        <v>246</v>
      </c>
      <c r="L6891" t="s">
        <v>35</v>
      </c>
    </row>
    <row r="6892" spans="1:12" x14ac:dyDescent="0.25">
      <c r="A6892">
        <v>33</v>
      </c>
      <c r="B6892" s="93">
        <v>43551</v>
      </c>
      <c r="C6892">
        <v>3</v>
      </c>
      <c r="D6892" t="s">
        <v>96</v>
      </c>
      <c r="E6892">
        <v>2019</v>
      </c>
      <c r="F6892" t="s">
        <v>23</v>
      </c>
      <c r="G6892" t="s">
        <v>37</v>
      </c>
      <c r="H6892" t="s">
        <v>108</v>
      </c>
      <c r="I6892">
        <v>26</v>
      </c>
      <c r="J6892">
        <v>0</v>
      </c>
      <c r="K6892" t="s">
        <v>246</v>
      </c>
      <c r="L6892" t="s">
        <v>35</v>
      </c>
    </row>
    <row r="6893" spans="1:12" x14ac:dyDescent="0.25">
      <c r="A6893">
        <v>34</v>
      </c>
      <c r="B6893" s="93">
        <v>43533</v>
      </c>
      <c r="C6893">
        <v>3</v>
      </c>
      <c r="D6893" t="s">
        <v>96</v>
      </c>
      <c r="E6893">
        <v>2019</v>
      </c>
      <c r="F6893" t="s">
        <v>21</v>
      </c>
      <c r="G6893" t="s">
        <v>562</v>
      </c>
      <c r="H6893" t="s">
        <v>563</v>
      </c>
      <c r="I6893">
        <v>480.58</v>
      </c>
      <c r="J6893">
        <v>0</v>
      </c>
      <c r="K6893" t="s">
        <v>247</v>
      </c>
      <c r="L6893" t="s">
        <v>34</v>
      </c>
    </row>
    <row r="6894" spans="1:12" x14ac:dyDescent="0.25">
      <c r="A6894">
        <v>34</v>
      </c>
      <c r="B6894" s="93">
        <v>43543</v>
      </c>
      <c r="C6894">
        <v>3</v>
      </c>
      <c r="D6894" t="s">
        <v>96</v>
      </c>
      <c r="E6894">
        <v>2019</v>
      </c>
      <c r="F6894" t="s">
        <v>23</v>
      </c>
      <c r="G6894" t="s">
        <v>63</v>
      </c>
      <c r="H6894" t="s">
        <v>574</v>
      </c>
      <c r="I6894">
        <v>110</v>
      </c>
      <c r="J6894">
        <v>0</v>
      </c>
      <c r="K6894" t="s">
        <v>247</v>
      </c>
      <c r="L6894" t="s">
        <v>64</v>
      </c>
    </row>
    <row r="6895" spans="1:12" x14ac:dyDescent="0.25">
      <c r="A6895">
        <v>34</v>
      </c>
      <c r="B6895" s="93">
        <v>43545</v>
      </c>
      <c r="C6895">
        <v>3</v>
      </c>
      <c r="D6895" t="s">
        <v>96</v>
      </c>
      <c r="E6895">
        <v>2019</v>
      </c>
      <c r="F6895" t="s">
        <v>21</v>
      </c>
      <c r="G6895" t="s">
        <v>36</v>
      </c>
      <c r="H6895" t="s">
        <v>576</v>
      </c>
      <c r="I6895">
        <v>8</v>
      </c>
      <c r="J6895">
        <v>0</v>
      </c>
      <c r="K6895" t="s">
        <v>247</v>
      </c>
      <c r="L6895" t="s">
        <v>222</v>
      </c>
    </row>
    <row r="6896" spans="1:12" x14ac:dyDescent="0.25">
      <c r="A6896">
        <v>34</v>
      </c>
      <c r="B6896" s="93">
        <v>43549</v>
      </c>
      <c r="C6896">
        <v>3</v>
      </c>
      <c r="D6896" t="s">
        <v>96</v>
      </c>
      <c r="E6896">
        <v>2019</v>
      </c>
      <c r="F6896" t="s">
        <v>21</v>
      </c>
      <c r="G6896" t="s">
        <v>581</v>
      </c>
      <c r="H6896" t="s">
        <v>582</v>
      </c>
      <c r="I6896">
        <v>456.32</v>
      </c>
      <c r="J6896">
        <v>0</v>
      </c>
      <c r="K6896" t="s">
        <v>247</v>
      </c>
      <c r="L6896" t="s">
        <v>34</v>
      </c>
    </row>
    <row r="6897" spans="1:12" x14ac:dyDescent="0.25">
      <c r="A6897">
        <v>34</v>
      </c>
      <c r="B6897" s="93">
        <v>43553</v>
      </c>
      <c r="C6897">
        <v>3</v>
      </c>
      <c r="D6897" t="s">
        <v>96</v>
      </c>
      <c r="E6897">
        <v>2019</v>
      </c>
      <c r="F6897" t="s">
        <v>23</v>
      </c>
      <c r="G6897" t="s">
        <v>63</v>
      </c>
      <c r="H6897" t="s">
        <v>588</v>
      </c>
      <c r="I6897">
        <v>10.69</v>
      </c>
      <c r="J6897">
        <v>0</v>
      </c>
      <c r="K6897" t="s">
        <v>247</v>
      </c>
      <c r="L6897" t="s">
        <v>64</v>
      </c>
    </row>
    <row r="6898" spans="1:12" x14ac:dyDescent="0.25">
      <c r="A6898">
        <v>35</v>
      </c>
      <c r="B6898" s="93">
        <v>43525</v>
      </c>
      <c r="C6898">
        <v>3</v>
      </c>
      <c r="D6898" t="s">
        <v>96</v>
      </c>
      <c r="E6898">
        <v>2019</v>
      </c>
      <c r="F6898" t="s">
        <v>23</v>
      </c>
      <c r="G6898" t="s">
        <v>58</v>
      </c>
      <c r="H6898" t="s">
        <v>558</v>
      </c>
      <c r="I6898">
        <v>12.9</v>
      </c>
      <c r="J6898">
        <v>0</v>
      </c>
      <c r="K6898" t="s">
        <v>248</v>
      </c>
      <c r="L6898" t="s">
        <v>222</v>
      </c>
    </row>
    <row r="6899" spans="1:12" x14ac:dyDescent="0.25">
      <c r="A6899">
        <v>37</v>
      </c>
      <c r="B6899" s="93">
        <v>43537</v>
      </c>
      <c r="C6899">
        <v>3</v>
      </c>
      <c r="D6899" t="s">
        <v>96</v>
      </c>
      <c r="E6899">
        <v>2019</v>
      </c>
      <c r="F6899" t="s">
        <v>23</v>
      </c>
      <c r="G6899" t="s">
        <v>37</v>
      </c>
      <c r="H6899" t="s">
        <v>176</v>
      </c>
      <c r="I6899">
        <v>2.25</v>
      </c>
      <c r="J6899">
        <v>0</v>
      </c>
      <c r="K6899" t="s">
        <v>249</v>
      </c>
      <c r="L6899" t="s">
        <v>35</v>
      </c>
    </row>
    <row r="6900" spans="1:12" x14ac:dyDescent="0.25">
      <c r="A6900">
        <v>37</v>
      </c>
      <c r="B6900" s="93">
        <v>43539</v>
      </c>
      <c r="C6900">
        <v>3</v>
      </c>
      <c r="D6900" t="s">
        <v>96</v>
      </c>
      <c r="E6900">
        <v>2019</v>
      </c>
      <c r="F6900" t="s">
        <v>23</v>
      </c>
      <c r="G6900" t="s">
        <v>58</v>
      </c>
      <c r="H6900" t="s">
        <v>571</v>
      </c>
      <c r="I6900">
        <v>9.5</v>
      </c>
      <c r="J6900">
        <v>0</v>
      </c>
      <c r="K6900" t="s">
        <v>249</v>
      </c>
      <c r="L6900" t="s">
        <v>222</v>
      </c>
    </row>
    <row r="6901" spans="1:12" x14ac:dyDescent="0.25">
      <c r="A6901">
        <v>37</v>
      </c>
      <c r="B6901" s="93">
        <v>43539</v>
      </c>
      <c r="C6901">
        <v>3</v>
      </c>
      <c r="D6901" t="s">
        <v>96</v>
      </c>
      <c r="E6901">
        <v>2019</v>
      </c>
      <c r="F6901" t="s">
        <v>23</v>
      </c>
      <c r="G6901" t="s">
        <v>63</v>
      </c>
      <c r="H6901" t="s">
        <v>571</v>
      </c>
      <c r="I6901">
        <v>35.47</v>
      </c>
      <c r="J6901">
        <v>0</v>
      </c>
      <c r="K6901" t="s">
        <v>249</v>
      </c>
      <c r="L6901" t="s">
        <v>64</v>
      </c>
    </row>
    <row r="6902" spans="1:12" x14ac:dyDescent="0.25">
      <c r="A6902">
        <v>38</v>
      </c>
      <c r="B6902" s="93">
        <v>43526</v>
      </c>
      <c r="C6902">
        <v>3</v>
      </c>
      <c r="D6902" t="s">
        <v>96</v>
      </c>
      <c r="E6902">
        <v>2019</v>
      </c>
      <c r="F6902" t="s">
        <v>23</v>
      </c>
      <c r="G6902" t="s">
        <v>37</v>
      </c>
      <c r="H6902" t="s">
        <v>38</v>
      </c>
      <c r="I6902">
        <v>52.2</v>
      </c>
      <c r="J6902">
        <v>0</v>
      </c>
      <c r="K6902" t="s">
        <v>250</v>
      </c>
      <c r="L6902" t="s">
        <v>35</v>
      </c>
    </row>
    <row r="6903" spans="1:12" x14ac:dyDescent="0.25">
      <c r="A6903">
        <v>38</v>
      </c>
      <c r="B6903" s="93">
        <v>43533</v>
      </c>
      <c r="C6903">
        <v>3</v>
      </c>
      <c r="D6903" t="s">
        <v>96</v>
      </c>
      <c r="E6903">
        <v>2019</v>
      </c>
      <c r="F6903" t="s">
        <v>22</v>
      </c>
      <c r="G6903" t="s">
        <v>562</v>
      </c>
      <c r="H6903" t="s">
        <v>563</v>
      </c>
      <c r="I6903">
        <v>12.49</v>
      </c>
      <c r="J6903">
        <v>0</v>
      </c>
      <c r="K6903" t="s">
        <v>250</v>
      </c>
      <c r="L6903" t="s">
        <v>34</v>
      </c>
    </row>
    <row r="6904" spans="1:12" x14ac:dyDescent="0.25">
      <c r="A6904">
        <v>38</v>
      </c>
      <c r="B6904" s="93">
        <v>43533</v>
      </c>
      <c r="C6904">
        <v>3</v>
      </c>
      <c r="D6904" t="s">
        <v>96</v>
      </c>
      <c r="E6904">
        <v>2019</v>
      </c>
      <c r="F6904" t="s">
        <v>21</v>
      </c>
      <c r="G6904" t="s">
        <v>562</v>
      </c>
      <c r="H6904" t="s">
        <v>563</v>
      </c>
      <c r="I6904">
        <v>131.81</v>
      </c>
      <c r="J6904">
        <v>0</v>
      </c>
      <c r="K6904" t="s">
        <v>250</v>
      </c>
      <c r="L6904" t="s">
        <v>34</v>
      </c>
    </row>
    <row r="6905" spans="1:12" x14ac:dyDescent="0.25">
      <c r="A6905">
        <v>38</v>
      </c>
      <c r="B6905" s="93">
        <v>43535</v>
      </c>
      <c r="C6905">
        <v>3</v>
      </c>
      <c r="D6905" t="s">
        <v>96</v>
      </c>
      <c r="E6905">
        <v>2019</v>
      </c>
      <c r="F6905" t="s">
        <v>21</v>
      </c>
      <c r="G6905" t="s">
        <v>35</v>
      </c>
      <c r="H6905" t="s">
        <v>565</v>
      </c>
      <c r="I6905">
        <v>139.19999999999999</v>
      </c>
      <c r="J6905">
        <v>0</v>
      </c>
      <c r="K6905" t="s">
        <v>250</v>
      </c>
      <c r="L6905" t="s">
        <v>35</v>
      </c>
    </row>
    <row r="6906" spans="1:12" x14ac:dyDescent="0.25">
      <c r="A6906">
        <v>38</v>
      </c>
      <c r="B6906" s="93">
        <v>43539</v>
      </c>
      <c r="C6906">
        <v>3</v>
      </c>
      <c r="D6906" t="s">
        <v>96</v>
      </c>
      <c r="E6906">
        <v>2019</v>
      </c>
      <c r="F6906" t="s">
        <v>23</v>
      </c>
      <c r="G6906" t="s">
        <v>58</v>
      </c>
      <c r="H6906" t="s">
        <v>571</v>
      </c>
      <c r="I6906">
        <v>53.96</v>
      </c>
      <c r="J6906">
        <v>0</v>
      </c>
      <c r="K6906" t="s">
        <v>250</v>
      </c>
      <c r="L6906" t="s">
        <v>222</v>
      </c>
    </row>
    <row r="6907" spans="1:12" x14ac:dyDescent="0.25">
      <c r="A6907">
        <v>38</v>
      </c>
      <c r="B6907" s="93">
        <v>43547</v>
      </c>
      <c r="C6907">
        <v>3</v>
      </c>
      <c r="D6907" t="s">
        <v>96</v>
      </c>
      <c r="E6907">
        <v>2019</v>
      </c>
      <c r="F6907" t="s">
        <v>21</v>
      </c>
      <c r="G6907" t="s">
        <v>36</v>
      </c>
      <c r="H6907" t="s">
        <v>580</v>
      </c>
      <c r="I6907">
        <v>8</v>
      </c>
      <c r="J6907">
        <v>0</v>
      </c>
      <c r="K6907" t="s">
        <v>250</v>
      </c>
      <c r="L6907" t="s">
        <v>222</v>
      </c>
    </row>
    <row r="6908" spans="1:12" x14ac:dyDescent="0.25">
      <c r="A6908">
        <v>38</v>
      </c>
      <c r="B6908" s="93">
        <v>43549</v>
      </c>
      <c r="C6908">
        <v>3</v>
      </c>
      <c r="D6908" t="s">
        <v>96</v>
      </c>
      <c r="E6908">
        <v>2019</v>
      </c>
      <c r="F6908" t="s">
        <v>21</v>
      </c>
      <c r="G6908" t="s">
        <v>581</v>
      </c>
      <c r="H6908" t="s">
        <v>582</v>
      </c>
      <c r="I6908">
        <v>82.59</v>
      </c>
      <c r="J6908">
        <v>0</v>
      </c>
      <c r="K6908" t="s">
        <v>250</v>
      </c>
      <c r="L6908" t="s">
        <v>34</v>
      </c>
    </row>
    <row r="6909" spans="1:12" x14ac:dyDescent="0.25">
      <c r="A6909">
        <v>38</v>
      </c>
      <c r="B6909" s="93">
        <v>43551</v>
      </c>
      <c r="C6909">
        <v>3</v>
      </c>
      <c r="D6909" t="s">
        <v>96</v>
      </c>
      <c r="E6909">
        <v>2019</v>
      </c>
      <c r="F6909" t="s">
        <v>23</v>
      </c>
      <c r="G6909" t="s">
        <v>37</v>
      </c>
      <c r="H6909" t="s">
        <v>38</v>
      </c>
      <c r="I6909">
        <v>17.399999999999999</v>
      </c>
      <c r="J6909">
        <v>0</v>
      </c>
      <c r="K6909" t="s">
        <v>250</v>
      </c>
      <c r="L6909" t="s">
        <v>35</v>
      </c>
    </row>
    <row r="6910" spans="1:12" x14ac:dyDescent="0.25">
      <c r="A6910">
        <v>39</v>
      </c>
      <c r="B6910" s="93">
        <v>43530</v>
      </c>
      <c r="C6910">
        <v>3</v>
      </c>
      <c r="D6910" t="s">
        <v>96</v>
      </c>
      <c r="E6910">
        <v>2019</v>
      </c>
      <c r="F6910" t="s">
        <v>21</v>
      </c>
      <c r="G6910" t="s">
        <v>36</v>
      </c>
      <c r="H6910" t="s">
        <v>559</v>
      </c>
      <c r="I6910">
        <v>16</v>
      </c>
      <c r="J6910">
        <v>0</v>
      </c>
      <c r="K6910" t="s">
        <v>251</v>
      </c>
      <c r="L6910" t="s">
        <v>222</v>
      </c>
    </row>
    <row r="6911" spans="1:12" x14ac:dyDescent="0.25">
      <c r="A6911">
        <v>39</v>
      </c>
      <c r="B6911" s="93">
        <v>43533</v>
      </c>
      <c r="C6911">
        <v>3</v>
      </c>
      <c r="D6911" t="s">
        <v>96</v>
      </c>
      <c r="E6911">
        <v>2019</v>
      </c>
      <c r="F6911" t="s">
        <v>21</v>
      </c>
      <c r="G6911" t="s">
        <v>562</v>
      </c>
      <c r="H6911" t="s">
        <v>563</v>
      </c>
      <c r="I6911">
        <v>277.94</v>
      </c>
      <c r="J6911">
        <v>0</v>
      </c>
      <c r="K6911" t="s">
        <v>251</v>
      </c>
      <c r="L6911" t="s">
        <v>34</v>
      </c>
    </row>
    <row r="6912" spans="1:12" x14ac:dyDescent="0.25">
      <c r="A6912">
        <v>39</v>
      </c>
      <c r="B6912" s="93">
        <v>43535</v>
      </c>
      <c r="C6912">
        <v>3</v>
      </c>
      <c r="D6912" t="s">
        <v>96</v>
      </c>
      <c r="E6912">
        <v>2019</v>
      </c>
      <c r="F6912" t="s">
        <v>21</v>
      </c>
      <c r="G6912" t="s">
        <v>36</v>
      </c>
      <c r="H6912" t="s">
        <v>565</v>
      </c>
      <c r="I6912">
        <v>16</v>
      </c>
      <c r="J6912">
        <v>0</v>
      </c>
      <c r="K6912" t="s">
        <v>251</v>
      </c>
      <c r="L6912" t="s">
        <v>222</v>
      </c>
    </row>
    <row r="6913" spans="1:12" x14ac:dyDescent="0.25">
      <c r="A6913">
        <v>39</v>
      </c>
      <c r="B6913" s="93">
        <v>43536</v>
      </c>
      <c r="C6913">
        <v>3</v>
      </c>
      <c r="D6913" t="s">
        <v>96</v>
      </c>
      <c r="E6913">
        <v>2019</v>
      </c>
      <c r="F6913" t="s">
        <v>22</v>
      </c>
      <c r="G6913" t="s">
        <v>36</v>
      </c>
      <c r="H6913" t="s">
        <v>566</v>
      </c>
      <c r="I6913">
        <v>8</v>
      </c>
      <c r="J6913">
        <v>0</v>
      </c>
      <c r="K6913" t="s">
        <v>251</v>
      </c>
      <c r="L6913" t="s">
        <v>222</v>
      </c>
    </row>
    <row r="6914" spans="1:12" x14ac:dyDescent="0.25">
      <c r="A6914">
        <v>39</v>
      </c>
      <c r="B6914" s="93">
        <v>43536</v>
      </c>
      <c r="C6914">
        <v>3</v>
      </c>
      <c r="D6914" t="s">
        <v>96</v>
      </c>
      <c r="E6914">
        <v>2019</v>
      </c>
      <c r="F6914" t="s">
        <v>23</v>
      </c>
      <c r="G6914" t="s">
        <v>63</v>
      </c>
      <c r="H6914" t="s">
        <v>566</v>
      </c>
      <c r="I6914">
        <v>112.85</v>
      </c>
      <c r="J6914">
        <v>0</v>
      </c>
      <c r="K6914" t="s">
        <v>251</v>
      </c>
      <c r="L6914" t="s">
        <v>64</v>
      </c>
    </row>
    <row r="6915" spans="1:12" x14ac:dyDescent="0.25">
      <c r="A6915">
        <v>39</v>
      </c>
      <c r="B6915" s="93">
        <v>43536</v>
      </c>
      <c r="C6915">
        <v>3</v>
      </c>
      <c r="D6915" t="s">
        <v>96</v>
      </c>
      <c r="E6915">
        <v>2019</v>
      </c>
      <c r="F6915" t="s">
        <v>23</v>
      </c>
      <c r="G6915" t="s">
        <v>58</v>
      </c>
      <c r="H6915" t="s">
        <v>566</v>
      </c>
      <c r="I6915">
        <v>156.4</v>
      </c>
      <c r="J6915">
        <v>0</v>
      </c>
      <c r="K6915" t="s">
        <v>251</v>
      </c>
      <c r="L6915" t="s">
        <v>222</v>
      </c>
    </row>
    <row r="6916" spans="1:12" x14ac:dyDescent="0.25">
      <c r="A6916">
        <v>39</v>
      </c>
      <c r="B6916" s="93">
        <v>43542</v>
      </c>
      <c r="C6916">
        <v>3</v>
      </c>
      <c r="D6916" t="s">
        <v>96</v>
      </c>
      <c r="E6916">
        <v>2019</v>
      </c>
      <c r="F6916" t="s">
        <v>21</v>
      </c>
      <c r="G6916" t="s">
        <v>36</v>
      </c>
      <c r="H6916" t="s">
        <v>573</v>
      </c>
      <c r="I6916">
        <v>24</v>
      </c>
      <c r="J6916">
        <v>0</v>
      </c>
      <c r="K6916" t="s">
        <v>251</v>
      </c>
      <c r="L6916" t="s">
        <v>222</v>
      </c>
    </row>
    <row r="6917" spans="1:12" x14ac:dyDescent="0.25">
      <c r="A6917">
        <v>39</v>
      </c>
      <c r="B6917" s="93">
        <v>43549</v>
      </c>
      <c r="C6917">
        <v>3</v>
      </c>
      <c r="D6917" t="s">
        <v>96</v>
      </c>
      <c r="E6917">
        <v>2019</v>
      </c>
      <c r="F6917" t="s">
        <v>22</v>
      </c>
      <c r="G6917" t="s">
        <v>581</v>
      </c>
      <c r="H6917" t="s">
        <v>582</v>
      </c>
      <c r="I6917">
        <v>15.73</v>
      </c>
      <c r="J6917">
        <v>0</v>
      </c>
      <c r="K6917" t="s">
        <v>251</v>
      </c>
      <c r="L6917" t="s">
        <v>34</v>
      </c>
    </row>
    <row r="6918" spans="1:12" x14ac:dyDescent="0.25">
      <c r="A6918">
        <v>39</v>
      </c>
      <c r="B6918" s="93">
        <v>43549</v>
      </c>
      <c r="C6918">
        <v>3</v>
      </c>
      <c r="D6918" t="s">
        <v>96</v>
      </c>
      <c r="E6918">
        <v>2019</v>
      </c>
      <c r="F6918" t="s">
        <v>21</v>
      </c>
      <c r="G6918" t="s">
        <v>581</v>
      </c>
      <c r="H6918" t="s">
        <v>582</v>
      </c>
      <c r="I6918">
        <v>165.12</v>
      </c>
      <c r="J6918">
        <v>0</v>
      </c>
      <c r="K6918" t="s">
        <v>251</v>
      </c>
      <c r="L6918" t="s">
        <v>34</v>
      </c>
    </row>
    <row r="6919" spans="1:12" x14ac:dyDescent="0.25">
      <c r="A6919">
        <v>39</v>
      </c>
      <c r="B6919" s="93">
        <v>43550</v>
      </c>
      <c r="C6919">
        <v>3</v>
      </c>
      <c r="D6919" t="s">
        <v>96</v>
      </c>
      <c r="E6919">
        <v>2019</v>
      </c>
      <c r="F6919" t="s">
        <v>21</v>
      </c>
      <c r="G6919" t="s">
        <v>36</v>
      </c>
      <c r="H6919" t="s">
        <v>585</v>
      </c>
      <c r="I6919">
        <v>8</v>
      </c>
      <c r="J6919">
        <v>0</v>
      </c>
      <c r="K6919" t="s">
        <v>251</v>
      </c>
      <c r="L6919" t="s">
        <v>222</v>
      </c>
    </row>
    <row r="6920" spans="1:12" x14ac:dyDescent="0.25">
      <c r="A6920">
        <v>39</v>
      </c>
      <c r="B6920" s="93">
        <v>43551</v>
      </c>
      <c r="C6920">
        <v>3</v>
      </c>
      <c r="D6920" t="s">
        <v>96</v>
      </c>
      <c r="E6920">
        <v>2019</v>
      </c>
      <c r="F6920" t="s">
        <v>23</v>
      </c>
      <c r="G6920" t="s">
        <v>65</v>
      </c>
      <c r="H6920" t="s">
        <v>586</v>
      </c>
      <c r="I6920">
        <v>143</v>
      </c>
      <c r="J6920">
        <v>0</v>
      </c>
      <c r="K6920" t="s">
        <v>251</v>
      </c>
      <c r="L6920" t="s">
        <v>35</v>
      </c>
    </row>
    <row r="6921" spans="1:12" x14ac:dyDescent="0.25">
      <c r="A6921">
        <v>39</v>
      </c>
      <c r="B6921" s="93">
        <v>43553</v>
      </c>
      <c r="C6921">
        <v>3</v>
      </c>
      <c r="D6921" t="s">
        <v>96</v>
      </c>
      <c r="E6921">
        <v>2019</v>
      </c>
      <c r="F6921" t="s">
        <v>21</v>
      </c>
      <c r="G6921" t="s">
        <v>36</v>
      </c>
      <c r="H6921" t="s">
        <v>588</v>
      </c>
      <c r="I6921">
        <v>8</v>
      </c>
      <c r="J6921">
        <v>0</v>
      </c>
      <c r="K6921" t="s">
        <v>251</v>
      </c>
      <c r="L6921" t="s">
        <v>222</v>
      </c>
    </row>
    <row r="6922" spans="1:12" x14ac:dyDescent="0.25">
      <c r="A6922">
        <v>39</v>
      </c>
      <c r="B6922" s="93">
        <v>43553</v>
      </c>
      <c r="C6922">
        <v>3</v>
      </c>
      <c r="D6922" t="s">
        <v>96</v>
      </c>
      <c r="E6922">
        <v>2019</v>
      </c>
      <c r="F6922" t="s">
        <v>22</v>
      </c>
      <c r="G6922" t="s">
        <v>36</v>
      </c>
      <c r="H6922" t="s">
        <v>588</v>
      </c>
      <c r="I6922">
        <v>8</v>
      </c>
      <c r="J6922">
        <v>0</v>
      </c>
      <c r="K6922" t="s">
        <v>251</v>
      </c>
      <c r="L6922" t="s">
        <v>222</v>
      </c>
    </row>
    <row r="6923" spans="1:12" x14ac:dyDescent="0.25">
      <c r="A6923">
        <v>40</v>
      </c>
      <c r="B6923" s="93">
        <v>43525</v>
      </c>
      <c r="C6923">
        <v>3</v>
      </c>
      <c r="D6923" t="s">
        <v>96</v>
      </c>
      <c r="E6923">
        <v>2019</v>
      </c>
      <c r="F6923" t="s">
        <v>23</v>
      </c>
      <c r="G6923" t="s">
        <v>37</v>
      </c>
      <c r="H6923" t="s">
        <v>135</v>
      </c>
      <c r="I6923">
        <v>14</v>
      </c>
      <c r="J6923">
        <v>0</v>
      </c>
      <c r="K6923" t="s">
        <v>252</v>
      </c>
      <c r="L6923" t="s">
        <v>35</v>
      </c>
    </row>
    <row r="6924" spans="1:12" x14ac:dyDescent="0.25">
      <c r="A6924">
        <v>40</v>
      </c>
      <c r="B6924" s="93">
        <v>43525</v>
      </c>
      <c r="C6924">
        <v>3</v>
      </c>
      <c r="D6924" t="s">
        <v>96</v>
      </c>
      <c r="E6924">
        <v>2019</v>
      </c>
      <c r="F6924" t="s">
        <v>22</v>
      </c>
      <c r="G6924" t="s">
        <v>35</v>
      </c>
      <c r="H6924" t="s">
        <v>558</v>
      </c>
      <c r="I6924">
        <v>140</v>
      </c>
      <c r="J6924">
        <v>0</v>
      </c>
      <c r="K6924" t="s">
        <v>252</v>
      </c>
      <c r="L6924" t="s">
        <v>35</v>
      </c>
    </row>
    <row r="6925" spans="1:12" x14ac:dyDescent="0.25">
      <c r="A6925">
        <v>40</v>
      </c>
      <c r="B6925" s="93">
        <v>43538</v>
      </c>
      <c r="C6925">
        <v>3</v>
      </c>
      <c r="D6925" t="s">
        <v>96</v>
      </c>
      <c r="E6925">
        <v>2019</v>
      </c>
      <c r="F6925" t="s">
        <v>23</v>
      </c>
      <c r="G6925" t="s">
        <v>37</v>
      </c>
      <c r="H6925" t="s">
        <v>135</v>
      </c>
      <c r="I6925">
        <v>14</v>
      </c>
      <c r="J6925">
        <v>0</v>
      </c>
      <c r="K6925" t="s">
        <v>252</v>
      </c>
      <c r="L6925" t="s">
        <v>35</v>
      </c>
    </row>
    <row r="6926" spans="1:12" x14ac:dyDescent="0.25">
      <c r="A6926">
        <v>40</v>
      </c>
      <c r="B6926" s="93">
        <v>43538</v>
      </c>
      <c r="C6926">
        <v>3</v>
      </c>
      <c r="D6926" t="s">
        <v>96</v>
      </c>
      <c r="E6926">
        <v>2019</v>
      </c>
      <c r="F6926" t="s">
        <v>22</v>
      </c>
      <c r="G6926" t="s">
        <v>35</v>
      </c>
      <c r="H6926" t="s">
        <v>570</v>
      </c>
      <c r="I6926">
        <v>168</v>
      </c>
      <c r="J6926">
        <v>0</v>
      </c>
      <c r="K6926" t="s">
        <v>252</v>
      </c>
      <c r="L6926" t="s">
        <v>35</v>
      </c>
    </row>
    <row r="6927" spans="1:12" x14ac:dyDescent="0.25">
      <c r="A6927">
        <v>40</v>
      </c>
      <c r="B6927" s="93">
        <v>43543</v>
      </c>
      <c r="C6927">
        <v>3</v>
      </c>
      <c r="D6927" t="s">
        <v>96</v>
      </c>
      <c r="E6927">
        <v>2019</v>
      </c>
      <c r="F6927" t="s">
        <v>23</v>
      </c>
      <c r="G6927" t="s">
        <v>58</v>
      </c>
      <c r="H6927" t="s">
        <v>574</v>
      </c>
      <c r="I6927">
        <v>12.99</v>
      </c>
      <c r="J6927">
        <v>0</v>
      </c>
      <c r="K6927" t="s">
        <v>252</v>
      </c>
      <c r="L6927" t="s">
        <v>222</v>
      </c>
    </row>
    <row r="6928" spans="1:12" x14ac:dyDescent="0.25">
      <c r="A6928">
        <v>40</v>
      </c>
      <c r="B6928" s="93">
        <v>43543</v>
      </c>
      <c r="C6928">
        <v>3</v>
      </c>
      <c r="D6928" t="s">
        <v>96</v>
      </c>
      <c r="E6928">
        <v>2019</v>
      </c>
      <c r="F6928" t="s">
        <v>23</v>
      </c>
      <c r="G6928" t="s">
        <v>63</v>
      </c>
      <c r="H6928" t="s">
        <v>574</v>
      </c>
      <c r="I6928">
        <v>48</v>
      </c>
      <c r="J6928">
        <v>0</v>
      </c>
      <c r="K6928" t="s">
        <v>252</v>
      </c>
      <c r="L6928" t="s">
        <v>64</v>
      </c>
    </row>
    <row r="6929" spans="1:12" x14ac:dyDescent="0.25">
      <c r="A6929">
        <v>40</v>
      </c>
      <c r="B6929" s="93">
        <v>43551</v>
      </c>
      <c r="C6929">
        <v>3</v>
      </c>
      <c r="D6929" t="s">
        <v>96</v>
      </c>
      <c r="E6929">
        <v>2019</v>
      </c>
      <c r="F6929" t="s">
        <v>22</v>
      </c>
      <c r="G6929" t="s">
        <v>65</v>
      </c>
      <c r="H6929" t="s">
        <v>586</v>
      </c>
      <c r="I6929">
        <v>234</v>
      </c>
      <c r="J6929">
        <v>0</v>
      </c>
      <c r="K6929" t="s">
        <v>252</v>
      </c>
      <c r="L6929" t="s">
        <v>35</v>
      </c>
    </row>
    <row r="6930" spans="1:12" x14ac:dyDescent="0.25">
      <c r="A6930">
        <v>41</v>
      </c>
      <c r="B6930" s="93">
        <v>43533</v>
      </c>
      <c r="C6930">
        <v>3</v>
      </c>
      <c r="D6930" t="s">
        <v>96</v>
      </c>
      <c r="E6930">
        <v>2019</v>
      </c>
      <c r="F6930" t="s">
        <v>23</v>
      </c>
      <c r="G6930" t="s">
        <v>63</v>
      </c>
      <c r="H6930" t="s">
        <v>564</v>
      </c>
      <c r="I6930">
        <v>21.2</v>
      </c>
      <c r="J6930">
        <v>0</v>
      </c>
      <c r="K6930" t="s">
        <v>253</v>
      </c>
      <c r="L6930" t="s">
        <v>64</v>
      </c>
    </row>
    <row r="6931" spans="1:12" x14ac:dyDescent="0.25">
      <c r="A6931">
        <v>41</v>
      </c>
      <c r="B6931" s="93">
        <v>43533</v>
      </c>
      <c r="C6931">
        <v>3</v>
      </c>
      <c r="D6931" t="s">
        <v>96</v>
      </c>
      <c r="E6931">
        <v>2019</v>
      </c>
      <c r="F6931" t="s">
        <v>23</v>
      </c>
      <c r="G6931" t="s">
        <v>58</v>
      </c>
      <c r="H6931" t="s">
        <v>564</v>
      </c>
      <c r="I6931">
        <v>23.99</v>
      </c>
      <c r="J6931">
        <v>0</v>
      </c>
      <c r="K6931" t="s">
        <v>253</v>
      </c>
      <c r="L6931" t="s">
        <v>222</v>
      </c>
    </row>
    <row r="6932" spans="1:12" x14ac:dyDescent="0.25">
      <c r="A6932">
        <v>42</v>
      </c>
      <c r="B6932" s="93">
        <v>43525</v>
      </c>
      <c r="C6932">
        <v>3</v>
      </c>
      <c r="D6932" t="s">
        <v>96</v>
      </c>
      <c r="E6932">
        <v>2019</v>
      </c>
      <c r="F6932" t="s">
        <v>23</v>
      </c>
      <c r="G6932" t="s">
        <v>58</v>
      </c>
      <c r="H6932" t="s">
        <v>558</v>
      </c>
      <c r="I6932">
        <v>47.98</v>
      </c>
      <c r="J6932">
        <v>0</v>
      </c>
      <c r="K6932" t="s">
        <v>728</v>
      </c>
      <c r="L6932" t="s">
        <v>222</v>
      </c>
    </row>
    <row r="6933" spans="1:12" x14ac:dyDescent="0.25">
      <c r="A6933">
        <v>43</v>
      </c>
      <c r="B6933" s="93">
        <v>43532</v>
      </c>
      <c r="C6933">
        <v>3</v>
      </c>
      <c r="D6933" t="s">
        <v>96</v>
      </c>
      <c r="E6933">
        <v>2019</v>
      </c>
      <c r="F6933" t="s">
        <v>21</v>
      </c>
      <c r="G6933" t="s">
        <v>36</v>
      </c>
      <c r="H6933" t="s">
        <v>561</v>
      </c>
      <c r="I6933">
        <v>24</v>
      </c>
      <c r="J6933">
        <v>0</v>
      </c>
      <c r="K6933" t="s">
        <v>254</v>
      </c>
      <c r="L6933" t="s">
        <v>222</v>
      </c>
    </row>
    <row r="6934" spans="1:12" x14ac:dyDescent="0.25">
      <c r="A6934">
        <v>43</v>
      </c>
      <c r="B6934" s="93">
        <v>43533</v>
      </c>
      <c r="C6934">
        <v>3</v>
      </c>
      <c r="D6934" t="s">
        <v>96</v>
      </c>
      <c r="E6934">
        <v>2019</v>
      </c>
      <c r="F6934" t="s">
        <v>22</v>
      </c>
      <c r="G6934" t="s">
        <v>562</v>
      </c>
      <c r="H6934" t="s">
        <v>563</v>
      </c>
      <c r="I6934">
        <v>12.27</v>
      </c>
      <c r="J6934">
        <v>0</v>
      </c>
      <c r="K6934" t="s">
        <v>254</v>
      </c>
      <c r="L6934" t="s">
        <v>34</v>
      </c>
    </row>
    <row r="6935" spans="1:12" x14ac:dyDescent="0.25">
      <c r="A6935">
        <v>43</v>
      </c>
      <c r="B6935" s="93">
        <v>43533</v>
      </c>
      <c r="C6935">
        <v>3</v>
      </c>
      <c r="D6935" t="s">
        <v>96</v>
      </c>
      <c r="E6935">
        <v>2019</v>
      </c>
      <c r="F6935" t="s">
        <v>21</v>
      </c>
      <c r="G6935" t="s">
        <v>562</v>
      </c>
      <c r="H6935" t="s">
        <v>563</v>
      </c>
      <c r="I6935">
        <v>258.82</v>
      </c>
      <c r="J6935">
        <v>0</v>
      </c>
      <c r="K6935" t="s">
        <v>254</v>
      </c>
      <c r="L6935" t="s">
        <v>34</v>
      </c>
    </row>
    <row r="6936" spans="1:12" x14ac:dyDescent="0.25">
      <c r="A6936">
        <v>43</v>
      </c>
      <c r="B6936" s="93">
        <v>43537</v>
      </c>
      <c r="C6936">
        <v>3</v>
      </c>
      <c r="D6936" t="s">
        <v>96</v>
      </c>
      <c r="E6936">
        <v>2019</v>
      </c>
      <c r="F6936" t="s">
        <v>22</v>
      </c>
      <c r="G6936" t="s">
        <v>36</v>
      </c>
      <c r="H6936" t="s">
        <v>569</v>
      </c>
      <c r="I6936">
        <v>8</v>
      </c>
      <c r="J6936">
        <v>0</v>
      </c>
      <c r="K6936" t="s">
        <v>254</v>
      </c>
      <c r="L6936" t="s">
        <v>222</v>
      </c>
    </row>
    <row r="6937" spans="1:12" x14ac:dyDescent="0.25">
      <c r="A6937">
        <v>43</v>
      </c>
      <c r="B6937" s="93">
        <v>43538</v>
      </c>
      <c r="C6937">
        <v>3</v>
      </c>
      <c r="D6937" t="s">
        <v>96</v>
      </c>
      <c r="E6937">
        <v>2019</v>
      </c>
      <c r="F6937" t="s">
        <v>23</v>
      </c>
      <c r="G6937" t="s">
        <v>37</v>
      </c>
      <c r="H6937" t="s">
        <v>144</v>
      </c>
      <c r="I6937">
        <v>7.35</v>
      </c>
      <c r="J6937">
        <v>0</v>
      </c>
      <c r="K6937" t="s">
        <v>254</v>
      </c>
      <c r="L6937" t="s">
        <v>35</v>
      </c>
    </row>
    <row r="6938" spans="1:12" x14ac:dyDescent="0.25">
      <c r="A6938">
        <v>43</v>
      </c>
      <c r="B6938" s="93">
        <v>43542</v>
      </c>
      <c r="C6938">
        <v>3</v>
      </c>
      <c r="D6938" t="s">
        <v>96</v>
      </c>
      <c r="E6938">
        <v>2019</v>
      </c>
      <c r="F6938" t="s">
        <v>21</v>
      </c>
      <c r="G6938" t="s">
        <v>36</v>
      </c>
      <c r="H6938" t="s">
        <v>573</v>
      </c>
      <c r="I6938">
        <v>16</v>
      </c>
      <c r="J6938">
        <v>0</v>
      </c>
      <c r="K6938" t="s">
        <v>254</v>
      </c>
      <c r="L6938" t="s">
        <v>222</v>
      </c>
    </row>
    <row r="6939" spans="1:12" x14ac:dyDescent="0.25">
      <c r="A6939">
        <v>43</v>
      </c>
      <c r="B6939" s="93">
        <v>43545</v>
      </c>
      <c r="C6939">
        <v>3</v>
      </c>
      <c r="D6939" t="s">
        <v>96</v>
      </c>
      <c r="E6939">
        <v>2019</v>
      </c>
      <c r="F6939" t="s">
        <v>21</v>
      </c>
      <c r="G6939" t="s">
        <v>36</v>
      </c>
      <c r="H6939" t="s">
        <v>576</v>
      </c>
      <c r="I6939">
        <v>16</v>
      </c>
      <c r="J6939">
        <v>0</v>
      </c>
      <c r="K6939" t="s">
        <v>254</v>
      </c>
      <c r="L6939" t="s">
        <v>222</v>
      </c>
    </row>
    <row r="6940" spans="1:12" x14ac:dyDescent="0.25">
      <c r="A6940">
        <v>43</v>
      </c>
      <c r="B6940" s="93">
        <v>43547</v>
      </c>
      <c r="C6940">
        <v>3</v>
      </c>
      <c r="D6940" t="s">
        <v>96</v>
      </c>
      <c r="E6940">
        <v>2019</v>
      </c>
      <c r="F6940" t="s">
        <v>21</v>
      </c>
      <c r="G6940" t="s">
        <v>36</v>
      </c>
      <c r="H6940" t="s">
        <v>580</v>
      </c>
      <c r="I6940">
        <v>8</v>
      </c>
      <c r="J6940">
        <v>0</v>
      </c>
      <c r="K6940" t="s">
        <v>254</v>
      </c>
      <c r="L6940" t="s">
        <v>222</v>
      </c>
    </row>
    <row r="6941" spans="1:12" x14ac:dyDescent="0.25">
      <c r="A6941">
        <v>43</v>
      </c>
      <c r="B6941" s="93">
        <v>43549</v>
      </c>
      <c r="C6941">
        <v>3</v>
      </c>
      <c r="D6941" t="s">
        <v>96</v>
      </c>
      <c r="E6941">
        <v>2019</v>
      </c>
      <c r="F6941" t="s">
        <v>22</v>
      </c>
      <c r="G6941" t="s">
        <v>581</v>
      </c>
      <c r="H6941" t="s">
        <v>582</v>
      </c>
      <c r="I6941">
        <v>77.64</v>
      </c>
      <c r="J6941">
        <v>0</v>
      </c>
      <c r="K6941" t="s">
        <v>254</v>
      </c>
      <c r="L6941" t="s">
        <v>34</v>
      </c>
    </row>
    <row r="6942" spans="1:12" x14ac:dyDescent="0.25">
      <c r="A6942">
        <v>43</v>
      </c>
      <c r="B6942" s="93">
        <v>43549</v>
      </c>
      <c r="C6942">
        <v>3</v>
      </c>
      <c r="D6942" t="s">
        <v>96</v>
      </c>
      <c r="E6942">
        <v>2019</v>
      </c>
      <c r="F6942" t="s">
        <v>21</v>
      </c>
      <c r="G6942" t="s">
        <v>581</v>
      </c>
      <c r="H6942" t="s">
        <v>582</v>
      </c>
      <c r="I6942">
        <v>231.75</v>
      </c>
      <c r="J6942">
        <v>0</v>
      </c>
      <c r="K6942" t="s">
        <v>254</v>
      </c>
      <c r="L6942" t="s">
        <v>34</v>
      </c>
    </row>
    <row r="6943" spans="1:12" x14ac:dyDescent="0.25">
      <c r="A6943">
        <v>43</v>
      </c>
      <c r="B6943" s="93">
        <v>43550</v>
      </c>
      <c r="C6943">
        <v>3</v>
      </c>
      <c r="D6943" t="s">
        <v>96</v>
      </c>
      <c r="E6943">
        <v>2019</v>
      </c>
      <c r="F6943" t="s">
        <v>21</v>
      </c>
      <c r="G6943" t="s">
        <v>36</v>
      </c>
      <c r="H6943" t="s">
        <v>585</v>
      </c>
      <c r="I6943">
        <v>16</v>
      </c>
      <c r="J6943">
        <v>0</v>
      </c>
      <c r="K6943" t="s">
        <v>254</v>
      </c>
      <c r="L6943" t="s">
        <v>222</v>
      </c>
    </row>
    <row r="6944" spans="1:12" x14ac:dyDescent="0.25">
      <c r="A6944">
        <v>44</v>
      </c>
      <c r="B6944" s="93">
        <v>43533</v>
      </c>
      <c r="C6944">
        <v>3</v>
      </c>
      <c r="D6944" t="s">
        <v>96</v>
      </c>
      <c r="E6944">
        <v>2019</v>
      </c>
      <c r="F6944" t="s">
        <v>21</v>
      </c>
      <c r="G6944" t="s">
        <v>562</v>
      </c>
      <c r="H6944" t="s">
        <v>563</v>
      </c>
      <c r="I6944">
        <v>297.5</v>
      </c>
      <c r="J6944">
        <v>0</v>
      </c>
      <c r="K6944" t="s">
        <v>255</v>
      </c>
      <c r="L6944" t="s">
        <v>34</v>
      </c>
    </row>
    <row r="6945" spans="1:12" x14ac:dyDescent="0.25">
      <c r="A6945">
        <v>44</v>
      </c>
      <c r="B6945" s="93">
        <v>43536</v>
      </c>
      <c r="C6945">
        <v>3</v>
      </c>
      <c r="D6945" t="s">
        <v>96</v>
      </c>
      <c r="E6945">
        <v>2019</v>
      </c>
      <c r="F6945" t="s">
        <v>21</v>
      </c>
      <c r="G6945" t="s">
        <v>36</v>
      </c>
      <c r="H6945" t="s">
        <v>566</v>
      </c>
      <c r="I6945">
        <v>16</v>
      </c>
      <c r="J6945">
        <v>0</v>
      </c>
      <c r="K6945" t="s">
        <v>255</v>
      </c>
      <c r="L6945" t="s">
        <v>222</v>
      </c>
    </row>
    <row r="6946" spans="1:12" x14ac:dyDescent="0.25">
      <c r="A6946">
        <v>44</v>
      </c>
      <c r="B6946" s="93">
        <v>43543</v>
      </c>
      <c r="C6946">
        <v>3</v>
      </c>
      <c r="D6946" t="s">
        <v>96</v>
      </c>
      <c r="E6946">
        <v>2019</v>
      </c>
      <c r="F6946" t="s">
        <v>21</v>
      </c>
      <c r="G6946" t="s">
        <v>36</v>
      </c>
      <c r="H6946" t="s">
        <v>574</v>
      </c>
      <c r="I6946">
        <v>48</v>
      </c>
      <c r="J6946">
        <v>0</v>
      </c>
      <c r="K6946" t="s">
        <v>255</v>
      </c>
      <c r="L6946" t="s">
        <v>222</v>
      </c>
    </row>
    <row r="6947" spans="1:12" x14ac:dyDescent="0.25">
      <c r="A6947">
        <v>44</v>
      </c>
      <c r="B6947" s="93">
        <v>43547</v>
      </c>
      <c r="C6947">
        <v>3</v>
      </c>
      <c r="D6947" t="s">
        <v>96</v>
      </c>
      <c r="E6947">
        <v>2019</v>
      </c>
      <c r="F6947" t="s">
        <v>21</v>
      </c>
      <c r="G6947" t="s">
        <v>36</v>
      </c>
      <c r="H6947" t="s">
        <v>580</v>
      </c>
      <c r="I6947">
        <v>8</v>
      </c>
      <c r="J6947">
        <v>0</v>
      </c>
      <c r="K6947" t="s">
        <v>255</v>
      </c>
      <c r="L6947" t="s">
        <v>222</v>
      </c>
    </row>
    <row r="6948" spans="1:12" x14ac:dyDescent="0.25">
      <c r="A6948">
        <v>44</v>
      </c>
      <c r="B6948" s="93">
        <v>43549</v>
      </c>
      <c r="C6948">
        <v>3</v>
      </c>
      <c r="D6948" t="s">
        <v>96</v>
      </c>
      <c r="E6948">
        <v>2019</v>
      </c>
      <c r="F6948" t="s">
        <v>21</v>
      </c>
      <c r="G6948" t="s">
        <v>581</v>
      </c>
      <c r="H6948" t="s">
        <v>582</v>
      </c>
      <c r="I6948">
        <v>87.89</v>
      </c>
      <c r="J6948">
        <v>0</v>
      </c>
      <c r="K6948" t="s">
        <v>255</v>
      </c>
      <c r="L6948" t="s">
        <v>34</v>
      </c>
    </row>
    <row r="6949" spans="1:12" x14ac:dyDescent="0.25">
      <c r="A6949">
        <v>44</v>
      </c>
      <c r="B6949" s="93">
        <v>43551</v>
      </c>
      <c r="C6949">
        <v>3</v>
      </c>
      <c r="D6949" t="s">
        <v>96</v>
      </c>
      <c r="E6949">
        <v>2019</v>
      </c>
      <c r="F6949" t="s">
        <v>21</v>
      </c>
      <c r="G6949" t="s">
        <v>36</v>
      </c>
      <c r="H6949" t="s">
        <v>586</v>
      </c>
      <c r="I6949">
        <v>8</v>
      </c>
      <c r="J6949">
        <v>0</v>
      </c>
      <c r="K6949" t="s">
        <v>255</v>
      </c>
      <c r="L6949" t="s">
        <v>222</v>
      </c>
    </row>
    <row r="6950" spans="1:12" x14ac:dyDescent="0.25">
      <c r="A6950">
        <v>45</v>
      </c>
      <c r="B6950" s="93">
        <v>43525</v>
      </c>
      <c r="C6950">
        <v>3</v>
      </c>
      <c r="D6950" t="s">
        <v>96</v>
      </c>
      <c r="E6950">
        <v>2019</v>
      </c>
      <c r="F6950" t="s">
        <v>23</v>
      </c>
      <c r="G6950" t="s">
        <v>63</v>
      </c>
      <c r="H6950" t="s">
        <v>558</v>
      </c>
      <c r="I6950">
        <v>26.15</v>
      </c>
      <c r="J6950">
        <v>0</v>
      </c>
      <c r="K6950" t="s">
        <v>731</v>
      </c>
      <c r="L6950" t="s">
        <v>64</v>
      </c>
    </row>
    <row r="6951" spans="1:12" x14ac:dyDescent="0.25">
      <c r="A6951">
        <v>45</v>
      </c>
      <c r="B6951" s="93">
        <v>43531</v>
      </c>
      <c r="C6951">
        <v>3</v>
      </c>
      <c r="D6951" t="s">
        <v>96</v>
      </c>
      <c r="E6951">
        <v>2019</v>
      </c>
      <c r="F6951" t="s">
        <v>23</v>
      </c>
      <c r="G6951" t="s">
        <v>64</v>
      </c>
      <c r="H6951" t="s">
        <v>560</v>
      </c>
      <c r="I6951">
        <v>18</v>
      </c>
      <c r="J6951">
        <v>0</v>
      </c>
      <c r="K6951" t="s">
        <v>731</v>
      </c>
      <c r="L6951" t="s">
        <v>64</v>
      </c>
    </row>
    <row r="6952" spans="1:12" x14ac:dyDescent="0.25">
      <c r="A6952">
        <v>45</v>
      </c>
      <c r="B6952" s="93">
        <v>43537</v>
      </c>
      <c r="C6952">
        <v>3</v>
      </c>
      <c r="D6952" t="s">
        <v>96</v>
      </c>
      <c r="E6952">
        <v>2019</v>
      </c>
      <c r="F6952" t="s">
        <v>23</v>
      </c>
      <c r="G6952" t="s">
        <v>63</v>
      </c>
      <c r="H6952" t="s">
        <v>569</v>
      </c>
      <c r="I6952">
        <v>32.75</v>
      </c>
      <c r="J6952">
        <v>0</v>
      </c>
      <c r="K6952" t="s">
        <v>731</v>
      </c>
      <c r="L6952" t="s">
        <v>64</v>
      </c>
    </row>
    <row r="6953" spans="1:12" x14ac:dyDescent="0.25">
      <c r="A6953">
        <v>45</v>
      </c>
      <c r="B6953" s="93">
        <v>43543</v>
      </c>
      <c r="C6953">
        <v>3</v>
      </c>
      <c r="D6953" t="s">
        <v>96</v>
      </c>
      <c r="E6953">
        <v>2019</v>
      </c>
      <c r="F6953" t="s">
        <v>23</v>
      </c>
      <c r="G6953" t="s">
        <v>63</v>
      </c>
      <c r="H6953" t="s">
        <v>574</v>
      </c>
      <c r="I6953">
        <v>2.95</v>
      </c>
      <c r="J6953">
        <v>0</v>
      </c>
      <c r="K6953" t="s">
        <v>731</v>
      </c>
      <c r="L6953" t="s">
        <v>64</v>
      </c>
    </row>
    <row r="6954" spans="1:12" x14ac:dyDescent="0.25">
      <c r="A6954">
        <v>46</v>
      </c>
      <c r="B6954" s="93">
        <v>43530</v>
      </c>
      <c r="C6954">
        <v>3</v>
      </c>
      <c r="D6954" t="s">
        <v>96</v>
      </c>
      <c r="E6954">
        <v>2019</v>
      </c>
      <c r="F6954" t="s">
        <v>21</v>
      </c>
      <c r="G6954" t="s">
        <v>36</v>
      </c>
      <c r="H6954" t="s">
        <v>559</v>
      </c>
      <c r="I6954">
        <v>24</v>
      </c>
      <c r="J6954">
        <v>0</v>
      </c>
      <c r="K6954" t="s">
        <v>256</v>
      </c>
      <c r="L6954" t="s">
        <v>222</v>
      </c>
    </row>
    <row r="6955" spans="1:12" x14ac:dyDescent="0.25">
      <c r="A6955">
        <v>46</v>
      </c>
      <c r="B6955" s="93">
        <v>43531</v>
      </c>
      <c r="C6955">
        <v>3</v>
      </c>
      <c r="D6955" t="s">
        <v>96</v>
      </c>
      <c r="E6955">
        <v>2019</v>
      </c>
      <c r="F6955" t="s">
        <v>21</v>
      </c>
      <c r="G6955" t="s">
        <v>36</v>
      </c>
      <c r="H6955" t="s">
        <v>560</v>
      </c>
      <c r="I6955">
        <v>64</v>
      </c>
      <c r="J6955">
        <v>0</v>
      </c>
      <c r="K6955" t="s">
        <v>256</v>
      </c>
      <c r="L6955" t="s">
        <v>222</v>
      </c>
    </row>
    <row r="6956" spans="1:12" x14ac:dyDescent="0.25">
      <c r="A6956">
        <v>46</v>
      </c>
      <c r="B6956" s="93">
        <v>43533</v>
      </c>
      <c r="C6956">
        <v>3</v>
      </c>
      <c r="D6956" t="s">
        <v>96</v>
      </c>
      <c r="E6956">
        <v>2019</v>
      </c>
      <c r="F6956" t="s">
        <v>22</v>
      </c>
      <c r="G6956" t="s">
        <v>562</v>
      </c>
      <c r="H6956" t="s">
        <v>563</v>
      </c>
      <c r="I6956">
        <v>15.93</v>
      </c>
      <c r="J6956">
        <v>0</v>
      </c>
      <c r="K6956" t="s">
        <v>256</v>
      </c>
      <c r="L6956" t="s">
        <v>34</v>
      </c>
    </row>
    <row r="6957" spans="1:12" x14ac:dyDescent="0.25">
      <c r="A6957">
        <v>46</v>
      </c>
      <c r="B6957" s="93">
        <v>43533</v>
      </c>
      <c r="C6957">
        <v>3</v>
      </c>
      <c r="D6957" t="s">
        <v>96</v>
      </c>
      <c r="E6957">
        <v>2019</v>
      </c>
      <c r="F6957" t="s">
        <v>21</v>
      </c>
      <c r="G6957" t="s">
        <v>562</v>
      </c>
      <c r="H6957" t="s">
        <v>563</v>
      </c>
      <c r="I6957">
        <v>181.12</v>
      </c>
      <c r="J6957">
        <v>0</v>
      </c>
      <c r="K6957" t="s">
        <v>256</v>
      </c>
      <c r="L6957" t="s">
        <v>34</v>
      </c>
    </row>
    <row r="6958" spans="1:12" x14ac:dyDescent="0.25">
      <c r="A6958">
        <v>46</v>
      </c>
      <c r="B6958" s="93">
        <v>43535</v>
      </c>
      <c r="C6958">
        <v>3</v>
      </c>
      <c r="D6958" t="s">
        <v>96</v>
      </c>
      <c r="E6958">
        <v>2019</v>
      </c>
      <c r="F6958" t="s">
        <v>22</v>
      </c>
      <c r="G6958" t="s">
        <v>36</v>
      </c>
      <c r="H6958" t="s">
        <v>565</v>
      </c>
      <c r="I6958">
        <v>8</v>
      </c>
      <c r="J6958">
        <v>0</v>
      </c>
      <c r="K6958" t="s">
        <v>256</v>
      </c>
      <c r="L6958" t="s">
        <v>222</v>
      </c>
    </row>
    <row r="6959" spans="1:12" x14ac:dyDescent="0.25">
      <c r="A6959">
        <v>46</v>
      </c>
      <c r="B6959" s="93">
        <v>43540</v>
      </c>
      <c r="C6959">
        <v>3</v>
      </c>
      <c r="D6959" t="s">
        <v>96</v>
      </c>
      <c r="E6959">
        <v>2019</v>
      </c>
      <c r="F6959" t="s">
        <v>21</v>
      </c>
      <c r="G6959" t="s">
        <v>36</v>
      </c>
      <c r="H6959" t="s">
        <v>572</v>
      </c>
      <c r="I6959">
        <v>24</v>
      </c>
      <c r="J6959">
        <v>0</v>
      </c>
      <c r="K6959" t="s">
        <v>256</v>
      </c>
      <c r="L6959" t="s">
        <v>222</v>
      </c>
    </row>
    <row r="6960" spans="1:12" x14ac:dyDescent="0.25">
      <c r="A6960">
        <v>46</v>
      </c>
      <c r="B6960" s="93">
        <v>43542</v>
      </c>
      <c r="C6960">
        <v>3</v>
      </c>
      <c r="D6960" t="s">
        <v>96</v>
      </c>
      <c r="E6960">
        <v>2019</v>
      </c>
      <c r="F6960" t="s">
        <v>22</v>
      </c>
      <c r="G6960" t="s">
        <v>36</v>
      </c>
      <c r="H6960" t="s">
        <v>573</v>
      </c>
      <c r="I6960">
        <v>8</v>
      </c>
      <c r="J6960">
        <v>0</v>
      </c>
      <c r="K6960" t="s">
        <v>256</v>
      </c>
      <c r="L6960" t="s">
        <v>222</v>
      </c>
    </row>
    <row r="6961" spans="1:12" x14ac:dyDescent="0.25">
      <c r="A6961">
        <v>46</v>
      </c>
      <c r="B6961" s="93">
        <v>43542</v>
      </c>
      <c r="C6961">
        <v>3</v>
      </c>
      <c r="D6961" t="s">
        <v>96</v>
      </c>
      <c r="E6961">
        <v>2019</v>
      </c>
      <c r="F6961" t="s">
        <v>21</v>
      </c>
      <c r="G6961" t="s">
        <v>36</v>
      </c>
      <c r="H6961" t="s">
        <v>573</v>
      </c>
      <c r="I6961">
        <v>24</v>
      </c>
      <c r="J6961">
        <v>0</v>
      </c>
      <c r="K6961" t="s">
        <v>256</v>
      </c>
      <c r="L6961" t="s">
        <v>222</v>
      </c>
    </row>
    <row r="6962" spans="1:12" x14ac:dyDescent="0.25">
      <c r="A6962">
        <v>46</v>
      </c>
      <c r="B6962" s="93">
        <v>43543</v>
      </c>
      <c r="C6962">
        <v>3</v>
      </c>
      <c r="D6962" t="s">
        <v>96</v>
      </c>
      <c r="E6962">
        <v>2019</v>
      </c>
      <c r="F6962" t="s">
        <v>23</v>
      </c>
      <c r="G6962" t="s">
        <v>36</v>
      </c>
      <c r="H6962" t="s">
        <v>574</v>
      </c>
      <c r="I6962">
        <v>8</v>
      </c>
      <c r="J6962">
        <v>0</v>
      </c>
      <c r="K6962" t="s">
        <v>256</v>
      </c>
      <c r="L6962" t="s">
        <v>222</v>
      </c>
    </row>
    <row r="6963" spans="1:12" x14ac:dyDescent="0.25">
      <c r="A6963">
        <v>46</v>
      </c>
      <c r="B6963" s="93">
        <v>43545</v>
      </c>
      <c r="C6963">
        <v>3</v>
      </c>
      <c r="D6963" t="s">
        <v>96</v>
      </c>
      <c r="E6963">
        <v>2019</v>
      </c>
      <c r="F6963" t="s">
        <v>21</v>
      </c>
      <c r="G6963" t="s">
        <v>36</v>
      </c>
      <c r="H6963" t="s">
        <v>576</v>
      </c>
      <c r="I6963">
        <v>16</v>
      </c>
      <c r="J6963">
        <v>0</v>
      </c>
      <c r="K6963" t="s">
        <v>256</v>
      </c>
      <c r="L6963" t="s">
        <v>222</v>
      </c>
    </row>
    <row r="6964" spans="1:12" x14ac:dyDescent="0.25">
      <c r="A6964">
        <v>46</v>
      </c>
      <c r="B6964" s="93">
        <v>43549</v>
      </c>
      <c r="C6964">
        <v>3</v>
      </c>
      <c r="D6964" t="s">
        <v>96</v>
      </c>
      <c r="E6964">
        <v>2019</v>
      </c>
      <c r="F6964" t="s">
        <v>22</v>
      </c>
      <c r="G6964" t="s">
        <v>581</v>
      </c>
      <c r="H6964" t="s">
        <v>582</v>
      </c>
      <c r="I6964">
        <v>39.42</v>
      </c>
      <c r="J6964">
        <v>0</v>
      </c>
      <c r="K6964" t="s">
        <v>256</v>
      </c>
      <c r="L6964" t="s">
        <v>34</v>
      </c>
    </row>
    <row r="6965" spans="1:12" x14ac:dyDescent="0.25">
      <c r="A6965">
        <v>46</v>
      </c>
      <c r="B6965" s="93">
        <v>43549</v>
      </c>
      <c r="C6965">
        <v>3</v>
      </c>
      <c r="D6965" t="s">
        <v>96</v>
      </c>
      <c r="E6965">
        <v>2019</v>
      </c>
      <c r="F6965" t="s">
        <v>23</v>
      </c>
      <c r="G6965" t="s">
        <v>581</v>
      </c>
      <c r="H6965" t="s">
        <v>582</v>
      </c>
      <c r="I6965">
        <v>91.09</v>
      </c>
      <c r="J6965">
        <v>0</v>
      </c>
      <c r="K6965" t="s">
        <v>256</v>
      </c>
      <c r="L6965" t="s">
        <v>34</v>
      </c>
    </row>
    <row r="6966" spans="1:12" x14ac:dyDescent="0.25">
      <c r="A6966">
        <v>46</v>
      </c>
      <c r="B6966" s="93">
        <v>43549</v>
      </c>
      <c r="C6966">
        <v>3</v>
      </c>
      <c r="D6966" t="s">
        <v>96</v>
      </c>
      <c r="E6966">
        <v>2019</v>
      </c>
      <c r="F6966" t="s">
        <v>21</v>
      </c>
      <c r="G6966" t="s">
        <v>581</v>
      </c>
      <c r="H6966" t="s">
        <v>582</v>
      </c>
      <c r="I6966">
        <v>242.02</v>
      </c>
      <c r="J6966">
        <v>0</v>
      </c>
      <c r="K6966" t="s">
        <v>256</v>
      </c>
      <c r="L6966" t="s">
        <v>34</v>
      </c>
    </row>
    <row r="6967" spans="1:12" x14ac:dyDescent="0.25">
      <c r="A6967">
        <v>46</v>
      </c>
      <c r="B6967" s="93">
        <v>43551</v>
      </c>
      <c r="C6967">
        <v>3</v>
      </c>
      <c r="D6967" t="s">
        <v>96</v>
      </c>
      <c r="E6967">
        <v>2019</v>
      </c>
      <c r="F6967" t="s">
        <v>21</v>
      </c>
      <c r="G6967" t="s">
        <v>36</v>
      </c>
      <c r="H6967" t="s">
        <v>586</v>
      </c>
      <c r="I6967">
        <v>8</v>
      </c>
      <c r="J6967">
        <v>0</v>
      </c>
      <c r="K6967" t="s">
        <v>256</v>
      </c>
      <c r="L6967" t="s">
        <v>222</v>
      </c>
    </row>
    <row r="6968" spans="1:12" x14ac:dyDescent="0.25">
      <c r="A6968">
        <v>46</v>
      </c>
      <c r="B6968" s="93">
        <v>43552</v>
      </c>
      <c r="C6968">
        <v>3</v>
      </c>
      <c r="D6968" t="s">
        <v>96</v>
      </c>
      <c r="E6968">
        <v>2019</v>
      </c>
      <c r="F6968" t="s">
        <v>21</v>
      </c>
      <c r="G6968" t="s">
        <v>36</v>
      </c>
      <c r="H6968" t="s">
        <v>587</v>
      </c>
      <c r="I6968">
        <v>8</v>
      </c>
      <c r="J6968">
        <v>0</v>
      </c>
      <c r="K6968" t="s">
        <v>256</v>
      </c>
      <c r="L6968" t="s">
        <v>222</v>
      </c>
    </row>
    <row r="6969" spans="1:12" x14ac:dyDescent="0.25">
      <c r="A6969">
        <v>46</v>
      </c>
      <c r="B6969" s="93">
        <v>43553</v>
      </c>
      <c r="C6969">
        <v>3</v>
      </c>
      <c r="D6969" t="s">
        <v>96</v>
      </c>
      <c r="E6969">
        <v>2019</v>
      </c>
      <c r="F6969" t="s">
        <v>21</v>
      </c>
      <c r="G6969" t="s">
        <v>36</v>
      </c>
      <c r="H6969" t="s">
        <v>588</v>
      </c>
      <c r="I6969">
        <v>8</v>
      </c>
      <c r="J6969">
        <v>0</v>
      </c>
      <c r="K6969" t="s">
        <v>256</v>
      </c>
      <c r="L6969" t="s">
        <v>222</v>
      </c>
    </row>
    <row r="6970" spans="1:12" x14ac:dyDescent="0.25">
      <c r="A6970">
        <v>47</v>
      </c>
      <c r="B6970" s="93">
        <v>43538</v>
      </c>
      <c r="C6970">
        <v>3</v>
      </c>
      <c r="D6970" t="s">
        <v>96</v>
      </c>
      <c r="E6970">
        <v>2019</v>
      </c>
      <c r="F6970" t="s">
        <v>23</v>
      </c>
      <c r="G6970" t="s">
        <v>37</v>
      </c>
      <c r="H6970" t="s">
        <v>408</v>
      </c>
      <c r="I6970">
        <v>22.5</v>
      </c>
      <c r="J6970">
        <v>0</v>
      </c>
      <c r="K6970" t="s">
        <v>725</v>
      </c>
      <c r="L6970" t="s">
        <v>35</v>
      </c>
    </row>
    <row r="6971" spans="1:12" x14ac:dyDescent="0.25">
      <c r="A6971">
        <v>47</v>
      </c>
      <c r="B6971" s="93">
        <v>43539</v>
      </c>
      <c r="C6971">
        <v>3</v>
      </c>
      <c r="D6971" t="s">
        <v>96</v>
      </c>
      <c r="E6971">
        <v>2019</v>
      </c>
      <c r="F6971" t="s">
        <v>23</v>
      </c>
      <c r="G6971" t="s">
        <v>58</v>
      </c>
      <c r="H6971" t="s">
        <v>571</v>
      </c>
      <c r="I6971">
        <v>16.21</v>
      </c>
      <c r="J6971">
        <v>0</v>
      </c>
      <c r="K6971" t="s">
        <v>725</v>
      </c>
      <c r="L6971" t="s">
        <v>222</v>
      </c>
    </row>
    <row r="6972" spans="1:12" x14ac:dyDescent="0.25">
      <c r="A6972">
        <v>48</v>
      </c>
      <c r="B6972" s="93">
        <v>43525</v>
      </c>
      <c r="C6972">
        <v>3</v>
      </c>
      <c r="D6972" t="s">
        <v>96</v>
      </c>
      <c r="E6972">
        <v>2019</v>
      </c>
      <c r="F6972" t="s">
        <v>22</v>
      </c>
      <c r="G6972" t="s">
        <v>35</v>
      </c>
      <c r="H6972" t="s">
        <v>558</v>
      </c>
      <c r="I6972">
        <v>171.6</v>
      </c>
      <c r="J6972">
        <v>0</v>
      </c>
      <c r="K6972" t="s">
        <v>257</v>
      </c>
      <c r="L6972" t="s">
        <v>35</v>
      </c>
    </row>
    <row r="6973" spans="1:12" x14ac:dyDescent="0.25">
      <c r="A6973">
        <v>48</v>
      </c>
      <c r="B6973" s="93">
        <v>43532</v>
      </c>
      <c r="C6973">
        <v>3</v>
      </c>
      <c r="D6973" t="s">
        <v>96</v>
      </c>
      <c r="E6973">
        <v>2019</v>
      </c>
      <c r="F6973" t="s">
        <v>23</v>
      </c>
      <c r="G6973" t="s">
        <v>37</v>
      </c>
      <c r="H6973" t="s">
        <v>158</v>
      </c>
      <c r="I6973">
        <v>3.5</v>
      </c>
      <c r="J6973">
        <v>0</v>
      </c>
      <c r="K6973" t="s">
        <v>257</v>
      </c>
      <c r="L6973" t="s">
        <v>35</v>
      </c>
    </row>
    <row r="6974" spans="1:12" x14ac:dyDescent="0.25">
      <c r="A6974">
        <v>48</v>
      </c>
      <c r="B6974" s="93">
        <v>43536</v>
      </c>
      <c r="C6974">
        <v>3</v>
      </c>
      <c r="D6974" t="s">
        <v>96</v>
      </c>
      <c r="E6974">
        <v>2019</v>
      </c>
      <c r="F6974" t="s">
        <v>23</v>
      </c>
      <c r="G6974" t="s">
        <v>63</v>
      </c>
      <c r="H6974" t="s">
        <v>566</v>
      </c>
      <c r="I6974">
        <v>18</v>
      </c>
      <c r="J6974">
        <v>0</v>
      </c>
      <c r="K6974" t="s">
        <v>257</v>
      </c>
      <c r="L6974" t="s">
        <v>64</v>
      </c>
    </row>
    <row r="6975" spans="1:12" x14ac:dyDescent="0.25">
      <c r="A6975">
        <v>48</v>
      </c>
      <c r="B6975" s="93">
        <v>43537</v>
      </c>
      <c r="C6975">
        <v>3</v>
      </c>
      <c r="D6975" t="s">
        <v>96</v>
      </c>
      <c r="E6975">
        <v>2019</v>
      </c>
      <c r="F6975" t="s">
        <v>23</v>
      </c>
      <c r="G6975" t="s">
        <v>37</v>
      </c>
      <c r="H6975" t="s">
        <v>158</v>
      </c>
      <c r="I6975">
        <v>7</v>
      </c>
      <c r="J6975">
        <v>0</v>
      </c>
      <c r="K6975" t="s">
        <v>257</v>
      </c>
      <c r="L6975" t="s">
        <v>35</v>
      </c>
    </row>
    <row r="6976" spans="1:12" x14ac:dyDescent="0.25">
      <c r="A6976">
        <v>48</v>
      </c>
      <c r="B6976" s="93">
        <v>43538</v>
      </c>
      <c r="C6976">
        <v>3</v>
      </c>
      <c r="D6976" t="s">
        <v>96</v>
      </c>
      <c r="E6976">
        <v>2019</v>
      </c>
      <c r="F6976" t="s">
        <v>22</v>
      </c>
      <c r="G6976" t="s">
        <v>35</v>
      </c>
      <c r="H6976" t="s">
        <v>570</v>
      </c>
      <c r="I6976">
        <v>187.2</v>
      </c>
      <c r="J6976">
        <v>0</v>
      </c>
      <c r="K6976" t="s">
        <v>257</v>
      </c>
      <c r="L6976" t="s">
        <v>35</v>
      </c>
    </row>
    <row r="6977" spans="1:12" x14ac:dyDescent="0.25">
      <c r="A6977">
        <v>48</v>
      </c>
      <c r="B6977" s="93">
        <v>43544</v>
      </c>
      <c r="C6977">
        <v>3</v>
      </c>
      <c r="D6977" t="s">
        <v>96</v>
      </c>
      <c r="E6977">
        <v>2019</v>
      </c>
      <c r="F6977" t="s">
        <v>23</v>
      </c>
      <c r="G6977" t="s">
        <v>65</v>
      </c>
      <c r="H6977" t="s">
        <v>575</v>
      </c>
      <c r="I6977">
        <v>193</v>
      </c>
      <c r="J6977">
        <v>0</v>
      </c>
      <c r="K6977" t="s">
        <v>257</v>
      </c>
      <c r="L6977" t="s">
        <v>35</v>
      </c>
    </row>
    <row r="6978" spans="1:12" x14ac:dyDescent="0.25">
      <c r="A6978">
        <v>49</v>
      </c>
      <c r="B6978" s="93">
        <v>43525</v>
      </c>
      <c r="C6978">
        <v>3</v>
      </c>
      <c r="D6978" t="s">
        <v>96</v>
      </c>
      <c r="E6978">
        <v>2019</v>
      </c>
      <c r="F6978" t="s">
        <v>23</v>
      </c>
      <c r="G6978" t="s">
        <v>63</v>
      </c>
      <c r="H6978" t="s">
        <v>558</v>
      </c>
      <c r="I6978">
        <v>65.44</v>
      </c>
      <c r="J6978">
        <v>0</v>
      </c>
      <c r="K6978" t="s">
        <v>258</v>
      </c>
      <c r="L6978" t="s">
        <v>64</v>
      </c>
    </row>
    <row r="6979" spans="1:12" x14ac:dyDescent="0.25">
      <c r="A6979">
        <v>49</v>
      </c>
      <c r="B6979" s="93">
        <v>43533</v>
      </c>
      <c r="C6979">
        <v>3</v>
      </c>
      <c r="D6979" t="s">
        <v>96</v>
      </c>
      <c r="E6979">
        <v>2019</v>
      </c>
      <c r="F6979" t="s">
        <v>21</v>
      </c>
      <c r="G6979" t="s">
        <v>562</v>
      </c>
      <c r="H6979" t="s">
        <v>563</v>
      </c>
      <c r="I6979">
        <v>132.91</v>
      </c>
      <c r="J6979">
        <v>0</v>
      </c>
      <c r="K6979" t="s">
        <v>258</v>
      </c>
      <c r="L6979" t="s">
        <v>34</v>
      </c>
    </row>
    <row r="6980" spans="1:12" x14ac:dyDescent="0.25">
      <c r="A6980">
        <v>49</v>
      </c>
      <c r="B6980" s="93">
        <v>43535</v>
      </c>
      <c r="C6980">
        <v>3</v>
      </c>
      <c r="D6980" t="s">
        <v>96</v>
      </c>
      <c r="E6980">
        <v>2019</v>
      </c>
      <c r="F6980" t="s">
        <v>22</v>
      </c>
      <c r="G6980" t="s">
        <v>35</v>
      </c>
      <c r="H6980" t="s">
        <v>565</v>
      </c>
      <c r="I6980">
        <v>6.3</v>
      </c>
      <c r="J6980">
        <v>0</v>
      </c>
      <c r="K6980" t="s">
        <v>258</v>
      </c>
      <c r="L6980" t="s">
        <v>35</v>
      </c>
    </row>
    <row r="6981" spans="1:12" x14ac:dyDescent="0.25">
      <c r="A6981">
        <v>49</v>
      </c>
      <c r="B6981" s="93">
        <v>43535</v>
      </c>
      <c r="C6981">
        <v>3</v>
      </c>
      <c r="D6981" t="s">
        <v>96</v>
      </c>
      <c r="E6981">
        <v>2019</v>
      </c>
      <c r="F6981" t="s">
        <v>21</v>
      </c>
      <c r="G6981" t="s">
        <v>36</v>
      </c>
      <c r="H6981" t="s">
        <v>565</v>
      </c>
      <c r="I6981">
        <v>40</v>
      </c>
      <c r="J6981">
        <v>0</v>
      </c>
      <c r="K6981" t="s">
        <v>258</v>
      </c>
      <c r="L6981" t="s">
        <v>222</v>
      </c>
    </row>
    <row r="6982" spans="1:12" x14ac:dyDescent="0.25">
      <c r="A6982">
        <v>49</v>
      </c>
      <c r="B6982" s="93">
        <v>43542</v>
      </c>
      <c r="C6982">
        <v>3</v>
      </c>
      <c r="D6982" t="s">
        <v>96</v>
      </c>
      <c r="E6982">
        <v>2019</v>
      </c>
      <c r="F6982" t="s">
        <v>21</v>
      </c>
      <c r="G6982" t="s">
        <v>36</v>
      </c>
      <c r="H6982" t="s">
        <v>573</v>
      </c>
      <c r="I6982">
        <v>16</v>
      </c>
      <c r="J6982">
        <v>0</v>
      </c>
      <c r="K6982" t="s">
        <v>258</v>
      </c>
      <c r="L6982" t="s">
        <v>222</v>
      </c>
    </row>
    <row r="6983" spans="1:12" x14ac:dyDescent="0.25">
      <c r="A6983">
        <v>49</v>
      </c>
      <c r="B6983" s="93">
        <v>43546</v>
      </c>
      <c r="C6983">
        <v>3</v>
      </c>
      <c r="D6983" t="s">
        <v>96</v>
      </c>
      <c r="E6983">
        <v>2019</v>
      </c>
      <c r="F6983" t="s">
        <v>23</v>
      </c>
      <c r="G6983" t="s">
        <v>63</v>
      </c>
      <c r="H6983" t="s">
        <v>577</v>
      </c>
      <c r="I6983">
        <v>44.15</v>
      </c>
      <c r="J6983">
        <v>0</v>
      </c>
      <c r="K6983" t="s">
        <v>258</v>
      </c>
      <c r="L6983" t="s">
        <v>64</v>
      </c>
    </row>
    <row r="6984" spans="1:12" x14ac:dyDescent="0.25">
      <c r="A6984">
        <v>49</v>
      </c>
      <c r="B6984" s="93">
        <v>43547</v>
      </c>
      <c r="C6984">
        <v>3</v>
      </c>
      <c r="D6984" t="s">
        <v>96</v>
      </c>
      <c r="E6984">
        <v>2019</v>
      </c>
      <c r="F6984" t="s">
        <v>23</v>
      </c>
      <c r="G6984" t="s">
        <v>64</v>
      </c>
      <c r="H6984" t="s">
        <v>580</v>
      </c>
      <c r="I6984">
        <v>30</v>
      </c>
      <c r="J6984">
        <v>0</v>
      </c>
      <c r="K6984" t="s">
        <v>258</v>
      </c>
      <c r="L6984" t="s">
        <v>64</v>
      </c>
    </row>
    <row r="6985" spans="1:12" x14ac:dyDescent="0.25">
      <c r="A6985">
        <v>49</v>
      </c>
      <c r="B6985" s="93">
        <v>43549</v>
      </c>
      <c r="C6985">
        <v>3</v>
      </c>
      <c r="D6985" t="s">
        <v>96</v>
      </c>
      <c r="E6985">
        <v>2019</v>
      </c>
      <c r="F6985" t="s">
        <v>21</v>
      </c>
      <c r="G6985" t="s">
        <v>581</v>
      </c>
      <c r="H6985" t="s">
        <v>582</v>
      </c>
      <c r="I6985">
        <v>155.74</v>
      </c>
      <c r="J6985">
        <v>0</v>
      </c>
      <c r="K6985" t="s">
        <v>258</v>
      </c>
      <c r="L6985" t="s">
        <v>34</v>
      </c>
    </row>
    <row r="6986" spans="1:12" x14ac:dyDescent="0.25">
      <c r="A6986">
        <v>51</v>
      </c>
      <c r="B6986" s="93">
        <v>43530</v>
      </c>
      <c r="C6986">
        <v>3</v>
      </c>
      <c r="D6986" t="s">
        <v>96</v>
      </c>
      <c r="E6986">
        <v>2019</v>
      </c>
      <c r="F6986" t="s">
        <v>21</v>
      </c>
      <c r="G6986" t="s">
        <v>36</v>
      </c>
      <c r="H6986" t="s">
        <v>559</v>
      </c>
      <c r="I6986">
        <v>16</v>
      </c>
      <c r="J6986">
        <v>0</v>
      </c>
      <c r="K6986" t="s">
        <v>259</v>
      </c>
      <c r="L6986" t="s">
        <v>222</v>
      </c>
    </row>
    <row r="6987" spans="1:12" x14ac:dyDescent="0.25">
      <c r="A6987">
        <v>51</v>
      </c>
      <c r="B6987" s="93">
        <v>43533</v>
      </c>
      <c r="C6987">
        <v>3</v>
      </c>
      <c r="D6987" t="s">
        <v>96</v>
      </c>
      <c r="E6987">
        <v>2019</v>
      </c>
      <c r="F6987" t="s">
        <v>23</v>
      </c>
      <c r="G6987" t="s">
        <v>562</v>
      </c>
      <c r="H6987" t="s">
        <v>563</v>
      </c>
      <c r="I6987">
        <v>42.17</v>
      </c>
      <c r="J6987">
        <v>0</v>
      </c>
      <c r="K6987" t="s">
        <v>259</v>
      </c>
      <c r="L6987" t="s">
        <v>34</v>
      </c>
    </row>
    <row r="6988" spans="1:12" x14ac:dyDescent="0.25">
      <c r="A6988">
        <v>51</v>
      </c>
      <c r="B6988" s="93">
        <v>43533</v>
      </c>
      <c r="C6988">
        <v>3</v>
      </c>
      <c r="D6988" t="s">
        <v>96</v>
      </c>
      <c r="E6988">
        <v>2019</v>
      </c>
      <c r="F6988" t="s">
        <v>22</v>
      </c>
      <c r="G6988" t="s">
        <v>562</v>
      </c>
      <c r="H6988" t="s">
        <v>563</v>
      </c>
      <c r="I6988">
        <v>49.31</v>
      </c>
      <c r="J6988">
        <v>0</v>
      </c>
      <c r="K6988" t="s">
        <v>259</v>
      </c>
      <c r="L6988" t="s">
        <v>34</v>
      </c>
    </row>
    <row r="6989" spans="1:12" x14ac:dyDescent="0.25">
      <c r="A6989">
        <v>51</v>
      </c>
      <c r="B6989" s="93">
        <v>43533</v>
      </c>
      <c r="C6989">
        <v>3</v>
      </c>
      <c r="D6989" t="s">
        <v>96</v>
      </c>
      <c r="E6989">
        <v>2019</v>
      </c>
      <c r="F6989" t="s">
        <v>21</v>
      </c>
      <c r="G6989" t="s">
        <v>562</v>
      </c>
      <c r="H6989" t="s">
        <v>563</v>
      </c>
      <c r="I6989">
        <v>247.68</v>
      </c>
      <c r="J6989">
        <v>0</v>
      </c>
      <c r="K6989" t="s">
        <v>259</v>
      </c>
      <c r="L6989" t="s">
        <v>34</v>
      </c>
    </row>
    <row r="6990" spans="1:12" x14ac:dyDescent="0.25">
      <c r="A6990">
        <v>51</v>
      </c>
      <c r="B6990" s="93">
        <v>43536</v>
      </c>
      <c r="C6990">
        <v>3</v>
      </c>
      <c r="D6990" t="s">
        <v>96</v>
      </c>
      <c r="E6990">
        <v>2019</v>
      </c>
      <c r="F6990" t="s">
        <v>22</v>
      </c>
      <c r="G6990" t="s">
        <v>36</v>
      </c>
      <c r="H6990" t="s">
        <v>566</v>
      </c>
      <c r="I6990">
        <v>8</v>
      </c>
      <c r="J6990">
        <v>0</v>
      </c>
      <c r="K6990" t="s">
        <v>259</v>
      </c>
      <c r="L6990" t="s">
        <v>222</v>
      </c>
    </row>
    <row r="6991" spans="1:12" x14ac:dyDescent="0.25">
      <c r="A6991">
        <v>51</v>
      </c>
      <c r="B6991" s="93">
        <v>43536</v>
      </c>
      <c r="C6991">
        <v>3</v>
      </c>
      <c r="D6991" t="s">
        <v>96</v>
      </c>
      <c r="E6991">
        <v>2019</v>
      </c>
      <c r="F6991" t="s">
        <v>21</v>
      </c>
      <c r="G6991" t="s">
        <v>36</v>
      </c>
      <c r="H6991" t="s">
        <v>566</v>
      </c>
      <c r="I6991">
        <v>24</v>
      </c>
      <c r="J6991">
        <v>0</v>
      </c>
      <c r="K6991" t="s">
        <v>259</v>
      </c>
      <c r="L6991" t="s">
        <v>222</v>
      </c>
    </row>
    <row r="6992" spans="1:12" x14ac:dyDescent="0.25">
      <c r="A6992">
        <v>51</v>
      </c>
      <c r="B6992" s="93">
        <v>43537</v>
      </c>
      <c r="C6992">
        <v>3</v>
      </c>
      <c r="D6992" t="s">
        <v>96</v>
      </c>
      <c r="E6992">
        <v>2019</v>
      </c>
      <c r="F6992" t="s">
        <v>23</v>
      </c>
      <c r="G6992" t="s">
        <v>37</v>
      </c>
      <c r="H6992" t="s">
        <v>150</v>
      </c>
      <c r="I6992">
        <v>3.15</v>
      </c>
      <c r="J6992">
        <v>0</v>
      </c>
      <c r="K6992" t="s">
        <v>259</v>
      </c>
      <c r="L6992" t="s">
        <v>35</v>
      </c>
    </row>
    <row r="6993" spans="1:12" x14ac:dyDescent="0.25">
      <c r="A6993">
        <v>51</v>
      </c>
      <c r="B6993" s="93">
        <v>43542</v>
      </c>
      <c r="C6993">
        <v>3</v>
      </c>
      <c r="D6993" t="s">
        <v>96</v>
      </c>
      <c r="E6993">
        <v>2019</v>
      </c>
      <c r="F6993" t="s">
        <v>22</v>
      </c>
      <c r="G6993" t="s">
        <v>36</v>
      </c>
      <c r="H6993" t="s">
        <v>573</v>
      </c>
      <c r="I6993">
        <v>16</v>
      </c>
      <c r="J6993">
        <v>0</v>
      </c>
      <c r="K6993" t="s">
        <v>259</v>
      </c>
      <c r="L6993" t="s">
        <v>222</v>
      </c>
    </row>
    <row r="6994" spans="1:12" x14ac:dyDescent="0.25">
      <c r="A6994">
        <v>51</v>
      </c>
      <c r="B6994" s="93">
        <v>43549</v>
      </c>
      <c r="C6994">
        <v>3</v>
      </c>
      <c r="D6994" t="s">
        <v>96</v>
      </c>
      <c r="E6994">
        <v>2019</v>
      </c>
      <c r="F6994" t="s">
        <v>21</v>
      </c>
      <c r="G6994" t="s">
        <v>36</v>
      </c>
      <c r="H6994" t="s">
        <v>583</v>
      </c>
      <c r="I6994">
        <v>24</v>
      </c>
      <c r="J6994">
        <v>0</v>
      </c>
      <c r="K6994" t="s">
        <v>259</v>
      </c>
      <c r="L6994" t="s">
        <v>222</v>
      </c>
    </row>
    <row r="6995" spans="1:12" x14ac:dyDescent="0.25">
      <c r="A6995">
        <v>51</v>
      </c>
      <c r="B6995" s="93">
        <v>43549</v>
      </c>
      <c r="C6995">
        <v>3</v>
      </c>
      <c r="D6995" t="s">
        <v>96</v>
      </c>
      <c r="E6995">
        <v>2019</v>
      </c>
      <c r="F6995" t="s">
        <v>22</v>
      </c>
      <c r="G6995" t="s">
        <v>581</v>
      </c>
      <c r="H6995" t="s">
        <v>582</v>
      </c>
      <c r="I6995">
        <v>24.36</v>
      </c>
      <c r="J6995">
        <v>0</v>
      </c>
      <c r="K6995" t="s">
        <v>259</v>
      </c>
      <c r="L6995" t="s">
        <v>34</v>
      </c>
    </row>
    <row r="6996" spans="1:12" x14ac:dyDescent="0.25">
      <c r="A6996">
        <v>51</v>
      </c>
      <c r="B6996" s="93">
        <v>43549</v>
      </c>
      <c r="C6996">
        <v>3</v>
      </c>
      <c r="D6996" t="s">
        <v>96</v>
      </c>
      <c r="E6996">
        <v>2019</v>
      </c>
      <c r="F6996" t="s">
        <v>21</v>
      </c>
      <c r="G6996" t="s">
        <v>581</v>
      </c>
      <c r="H6996" t="s">
        <v>582</v>
      </c>
      <c r="I6996">
        <v>397.66</v>
      </c>
      <c r="J6996">
        <v>0</v>
      </c>
      <c r="K6996" t="s">
        <v>259</v>
      </c>
      <c r="L6996" t="s">
        <v>34</v>
      </c>
    </row>
    <row r="6997" spans="1:12" x14ac:dyDescent="0.25">
      <c r="A6997">
        <v>51</v>
      </c>
      <c r="B6997" s="93">
        <v>43552</v>
      </c>
      <c r="C6997">
        <v>3</v>
      </c>
      <c r="D6997" t="s">
        <v>96</v>
      </c>
      <c r="E6997">
        <v>2019</v>
      </c>
      <c r="F6997" t="s">
        <v>22</v>
      </c>
      <c r="G6997" t="s">
        <v>36</v>
      </c>
      <c r="H6997" t="s">
        <v>587</v>
      </c>
      <c r="I6997">
        <v>8</v>
      </c>
      <c r="J6997">
        <v>0</v>
      </c>
      <c r="K6997" t="s">
        <v>259</v>
      </c>
      <c r="L6997" t="s">
        <v>222</v>
      </c>
    </row>
    <row r="6998" spans="1:12" x14ac:dyDescent="0.25">
      <c r="A6998">
        <v>51</v>
      </c>
      <c r="B6998" s="93">
        <v>43553</v>
      </c>
      <c r="C6998">
        <v>3</v>
      </c>
      <c r="D6998" t="s">
        <v>96</v>
      </c>
      <c r="E6998">
        <v>2019</v>
      </c>
      <c r="F6998" t="s">
        <v>22</v>
      </c>
      <c r="G6998" t="s">
        <v>36</v>
      </c>
      <c r="H6998" t="s">
        <v>588</v>
      </c>
      <c r="I6998">
        <v>8</v>
      </c>
      <c r="J6998">
        <v>0</v>
      </c>
      <c r="K6998" t="s">
        <v>259</v>
      </c>
      <c r="L6998" t="s">
        <v>222</v>
      </c>
    </row>
    <row r="6999" spans="1:12" x14ac:dyDescent="0.25">
      <c r="A6999">
        <v>53</v>
      </c>
      <c r="B6999" s="93">
        <v>43525</v>
      </c>
      <c r="C6999">
        <v>3</v>
      </c>
      <c r="D6999" t="s">
        <v>96</v>
      </c>
      <c r="E6999">
        <v>2019</v>
      </c>
      <c r="F6999" t="s">
        <v>23</v>
      </c>
      <c r="G6999" t="s">
        <v>37</v>
      </c>
      <c r="H6999" t="s">
        <v>160</v>
      </c>
      <c r="I6999">
        <v>18</v>
      </c>
      <c r="J6999">
        <v>0</v>
      </c>
      <c r="K6999" t="s">
        <v>260</v>
      </c>
      <c r="L6999" t="s">
        <v>35</v>
      </c>
    </row>
    <row r="7000" spans="1:12" x14ac:dyDescent="0.25">
      <c r="A7000">
        <v>53</v>
      </c>
      <c r="B7000" s="93">
        <v>43531</v>
      </c>
      <c r="C7000">
        <v>3</v>
      </c>
      <c r="D7000" t="s">
        <v>96</v>
      </c>
      <c r="E7000">
        <v>2019</v>
      </c>
      <c r="F7000" t="s">
        <v>23</v>
      </c>
      <c r="G7000" t="s">
        <v>63</v>
      </c>
      <c r="H7000" t="s">
        <v>560</v>
      </c>
      <c r="I7000">
        <v>36.450000000000003</v>
      </c>
      <c r="J7000">
        <v>0</v>
      </c>
      <c r="K7000" t="s">
        <v>260</v>
      </c>
      <c r="L7000" t="s">
        <v>64</v>
      </c>
    </row>
    <row r="7001" spans="1:12" x14ac:dyDescent="0.25">
      <c r="A7001">
        <v>53</v>
      </c>
      <c r="B7001" s="93">
        <v>43533</v>
      </c>
      <c r="C7001">
        <v>3</v>
      </c>
      <c r="D7001" t="s">
        <v>96</v>
      </c>
      <c r="E7001">
        <v>2019</v>
      </c>
      <c r="F7001" t="s">
        <v>23</v>
      </c>
      <c r="G7001" t="s">
        <v>37</v>
      </c>
      <c r="H7001" t="s">
        <v>160</v>
      </c>
      <c r="I7001">
        <v>18</v>
      </c>
      <c r="J7001">
        <v>0</v>
      </c>
      <c r="K7001" t="s">
        <v>260</v>
      </c>
      <c r="L7001" t="s">
        <v>35</v>
      </c>
    </row>
    <row r="7002" spans="1:12" x14ac:dyDescent="0.25">
      <c r="A7002">
        <v>53</v>
      </c>
      <c r="B7002" s="93">
        <v>43535</v>
      </c>
      <c r="C7002">
        <v>3</v>
      </c>
      <c r="D7002" t="s">
        <v>96</v>
      </c>
      <c r="E7002">
        <v>2019</v>
      </c>
      <c r="F7002" t="s">
        <v>23</v>
      </c>
      <c r="G7002" t="s">
        <v>37</v>
      </c>
      <c r="H7002" t="s">
        <v>160</v>
      </c>
      <c r="I7002">
        <v>18</v>
      </c>
      <c r="J7002">
        <v>0</v>
      </c>
      <c r="K7002" t="s">
        <v>260</v>
      </c>
      <c r="L7002" t="s">
        <v>35</v>
      </c>
    </row>
    <row r="7003" spans="1:12" x14ac:dyDescent="0.25">
      <c r="A7003">
        <v>53</v>
      </c>
      <c r="B7003" s="93">
        <v>43549</v>
      </c>
      <c r="C7003">
        <v>3</v>
      </c>
      <c r="D7003" t="s">
        <v>96</v>
      </c>
      <c r="E7003">
        <v>2019</v>
      </c>
      <c r="F7003" t="s">
        <v>23</v>
      </c>
      <c r="G7003" t="s">
        <v>37</v>
      </c>
      <c r="H7003" t="s">
        <v>160</v>
      </c>
      <c r="I7003">
        <v>30</v>
      </c>
      <c r="J7003">
        <v>0</v>
      </c>
      <c r="K7003" t="s">
        <v>260</v>
      </c>
      <c r="L7003" t="s">
        <v>35</v>
      </c>
    </row>
    <row r="7004" spans="1:12" x14ac:dyDescent="0.25">
      <c r="A7004">
        <v>53</v>
      </c>
      <c r="B7004" s="93">
        <v>43551</v>
      </c>
      <c r="C7004">
        <v>3</v>
      </c>
      <c r="D7004" t="s">
        <v>96</v>
      </c>
      <c r="E7004">
        <v>2019</v>
      </c>
      <c r="F7004" t="s">
        <v>23</v>
      </c>
      <c r="G7004" t="s">
        <v>65</v>
      </c>
      <c r="H7004" t="s">
        <v>586</v>
      </c>
      <c r="I7004">
        <v>162.5</v>
      </c>
      <c r="J7004">
        <v>0</v>
      </c>
      <c r="K7004" t="s">
        <v>260</v>
      </c>
      <c r="L7004" t="s">
        <v>35</v>
      </c>
    </row>
    <row r="7005" spans="1:12" x14ac:dyDescent="0.25">
      <c r="A7005">
        <v>53</v>
      </c>
      <c r="B7005" s="93">
        <v>43551</v>
      </c>
      <c r="C7005">
        <v>3</v>
      </c>
      <c r="D7005" t="s">
        <v>96</v>
      </c>
      <c r="E7005">
        <v>2019</v>
      </c>
      <c r="F7005" t="s">
        <v>21</v>
      </c>
      <c r="G7005" t="s">
        <v>65</v>
      </c>
      <c r="H7005" t="s">
        <v>586</v>
      </c>
      <c r="I7005">
        <v>234</v>
      </c>
      <c r="J7005">
        <v>0</v>
      </c>
      <c r="K7005" t="s">
        <v>260</v>
      </c>
      <c r="L7005" t="s">
        <v>35</v>
      </c>
    </row>
    <row r="7006" spans="1:12" x14ac:dyDescent="0.25">
      <c r="A7006">
        <v>53</v>
      </c>
      <c r="B7006" s="93">
        <v>43553</v>
      </c>
      <c r="C7006">
        <v>3</v>
      </c>
      <c r="D7006" t="s">
        <v>96</v>
      </c>
      <c r="E7006">
        <v>2019</v>
      </c>
      <c r="F7006" t="s">
        <v>23</v>
      </c>
      <c r="G7006" t="s">
        <v>37</v>
      </c>
      <c r="H7006" t="s">
        <v>160</v>
      </c>
      <c r="I7006">
        <v>8</v>
      </c>
      <c r="J7006">
        <v>0</v>
      </c>
      <c r="K7006" t="s">
        <v>260</v>
      </c>
      <c r="L7006" t="s">
        <v>35</v>
      </c>
    </row>
    <row r="7007" spans="1:12" x14ac:dyDescent="0.25">
      <c r="A7007">
        <v>54</v>
      </c>
      <c r="B7007" s="93">
        <v>43532</v>
      </c>
      <c r="C7007">
        <v>3</v>
      </c>
      <c r="D7007" t="s">
        <v>96</v>
      </c>
      <c r="E7007">
        <v>2019</v>
      </c>
      <c r="F7007" t="s">
        <v>23</v>
      </c>
      <c r="G7007" t="s">
        <v>35</v>
      </c>
      <c r="H7007" t="s">
        <v>561</v>
      </c>
      <c r="I7007">
        <v>42</v>
      </c>
      <c r="J7007">
        <v>0</v>
      </c>
      <c r="K7007" t="s">
        <v>261</v>
      </c>
      <c r="L7007" t="s">
        <v>35</v>
      </c>
    </row>
    <row r="7008" spans="1:12" x14ac:dyDescent="0.25">
      <c r="A7008">
        <v>54</v>
      </c>
      <c r="B7008" s="93">
        <v>43549</v>
      </c>
      <c r="C7008">
        <v>3</v>
      </c>
      <c r="D7008" t="s">
        <v>96</v>
      </c>
      <c r="E7008">
        <v>2019</v>
      </c>
      <c r="F7008" t="s">
        <v>23</v>
      </c>
      <c r="G7008" t="s">
        <v>349</v>
      </c>
      <c r="H7008" t="s">
        <v>584</v>
      </c>
      <c r="I7008">
        <v>5</v>
      </c>
      <c r="J7008">
        <v>0</v>
      </c>
      <c r="K7008" t="s">
        <v>261</v>
      </c>
      <c r="L7008" t="s">
        <v>222</v>
      </c>
    </row>
    <row r="7009" spans="1:12" x14ac:dyDescent="0.25">
      <c r="A7009">
        <v>54</v>
      </c>
      <c r="B7009" s="93">
        <v>43549</v>
      </c>
      <c r="C7009">
        <v>3</v>
      </c>
      <c r="D7009" t="s">
        <v>96</v>
      </c>
      <c r="E7009">
        <v>2019</v>
      </c>
      <c r="F7009" t="s">
        <v>23</v>
      </c>
      <c r="G7009" t="s">
        <v>65</v>
      </c>
      <c r="H7009" t="s">
        <v>583</v>
      </c>
      <c r="I7009">
        <v>39</v>
      </c>
      <c r="J7009">
        <v>0</v>
      </c>
      <c r="K7009" t="s">
        <v>261</v>
      </c>
      <c r="L7009" t="s">
        <v>35</v>
      </c>
    </row>
    <row r="7010" spans="1:12" x14ac:dyDescent="0.25">
      <c r="A7010">
        <v>66</v>
      </c>
      <c r="B7010" s="93">
        <v>43551</v>
      </c>
      <c r="C7010">
        <v>3</v>
      </c>
      <c r="D7010" t="s">
        <v>96</v>
      </c>
      <c r="E7010">
        <v>2019</v>
      </c>
      <c r="F7010" t="s">
        <v>23</v>
      </c>
      <c r="G7010" t="s">
        <v>63</v>
      </c>
      <c r="H7010" t="s">
        <v>586</v>
      </c>
      <c r="I7010">
        <v>60.5</v>
      </c>
      <c r="J7010">
        <v>0</v>
      </c>
      <c r="K7010" t="s">
        <v>732</v>
      </c>
      <c r="L7010" t="s">
        <v>64</v>
      </c>
    </row>
    <row r="7011" spans="1:12" x14ac:dyDescent="0.25">
      <c r="A7011">
        <v>68</v>
      </c>
      <c r="B7011" s="93">
        <v>43543</v>
      </c>
      <c r="C7011">
        <v>3</v>
      </c>
      <c r="D7011" t="s">
        <v>96</v>
      </c>
      <c r="E7011">
        <v>2019</v>
      </c>
      <c r="F7011" t="s">
        <v>23</v>
      </c>
      <c r="G7011" t="s">
        <v>36</v>
      </c>
      <c r="H7011" t="s">
        <v>574</v>
      </c>
      <c r="I7011">
        <v>8</v>
      </c>
      <c r="J7011">
        <v>0</v>
      </c>
      <c r="K7011" t="s">
        <v>262</v>
      </c>
      <c r="L7011" t="s">
        <v>222</v>
      </c>
    </row>
    <row r="7012" spans="1:12" x14ac:dyDescent="0.25">
      <c r="A7012">
        <v>68</v>
      </c>
      <c r="B7012" s="93">
        <v>43543</v>
      </c>
      <c r="C7012">
        <v>3</v>
      </c>
      <c r="D7012" t="s">
        <v>96</v>
      </c>
      <c r="E7012">
        <v>2019</v>
      </c>
      <c r="F7012" t="s">
        <v>22</v>
      </c>
      <c r="G7012" t="s">
        <v>36</v>
      </c>
      <c r="H7012" t="s">
        <v>574</v>
      </c>
      <c r="I7012">
        <v>8</v>
      </c>
      <c r="J7012">
        <v>0</v>
      </c>
      <c r="K7012" t="s">
        <v>262</v>
      </c>
      <c r="L7012" t="s">
        <v>222</v>
      </c>
    </row>
    <row r="7013" spans="1:12" x14ac:dyDescent="0.25">
      <c r="A7013">
        <v>68</v>
      </c>
      <c r="B7013" s="93">
        <v>43550</v>
      </c>
      <c r="C7013">
        <v>3</v>
      </c>
      <c r="D7013" t="s">
        <v>96</v>
      </c>
      <c r="E7013">
        <v>2019</v>
      </c>
      <c r="F7013" t="s">
        <v>21</v>
      </c>
      <c r="G7013" t="s">
        <v>36</v>
      </c>
      <c r="H7013" t="s">
        <v>585</v>
      </c>
      <c r="I7013">
        <v>8</v>
      </c>
      <c r="J7013">
        <v>0</v>
      </c>
      <c r="K7013" t="s">
        <v>262</v>
      </c>
      <c r="L7013" t="s">
        <v>222</v>
      </c>
    </row>
    <row r="7014" spans="1:12" x14ac:dyDescent="0.25">
      <c r="A7014">
        <v>68</v>
      </c>
      <c r="B7014" s="93">
        <v>43550</v>
      </c>
      <c r="C7014">
        <v>3</v>
      </c>
      <c r="D7014" t="s">
        <v>96</v>
      </c>
      <c r="E7014">
        <v>2019</v>
      </c>
      <c r="F7014" t="s">
        <v>23</v>
      </c>
      <c r="G7014" t="s">
        <v>63</v>
      </c>
      <c r="H7014" t="s">
        <v>585</v>
      </c>
      <c r="I7014">
        <v>39.86</v>
      </c>
      <c r="J7014">
        <v>0</v>
      </c>
      <c r="K7014" t="s">
        <v>262</v>
      </c>
      <c r="L7014" t="s">
        <v>64</v>
      </c>
    </row>
    <row r="7015" spans="1:12" x14ac:dyDescent="0.25">
      <c r="A7015">
        <v>69</v>
      </c>
      <c r="B7015" s="93">
        <v>43525</v>
      </c>
      <c r="C7015">
        <v>3</v>
      </c>
      <c r="D7015" t="s">
        <v>96</v>
      </c>
      <c r="E7015">
        <v>2019</v>
      </c>
      <c r="F7015" t="s">
        <v>23</v>
      </c>
      <c r="G7015" t="s">
        <v>58</v>
      </c>
      <c r="H7015" t="s">
        <v>558</v>
      </c>
      <c r="I7015">
        <v>80</v>
      </c>
      <c r="J7015">
        <v>0</v>
      </c>
      <c r="K7015" t="s">
        <v>263</v>
      </c>
      <c r="L7015" t="s">
        <v>222</v>
      </c>
    </row>
    <row r="7016" spans="1:12" x14ac:dyDescent="0.25">
      <c r="A7016">
        <v>69</v>
      </c>
      <c r="B7016" s="93">
        <v>43536</v>
      </c>
      <c r="C7016">
        <v>3</v>
      </c>
      <c r="D7016" t="s">
        <v>96</v>
      </c>
      <c r="E7016">
        <v>2019</v>
      </c>
      <c r="F7016" t="s">
        <v>23</v>
      </c>
      <c r="G7016" t="s">
        <v>37</v>
      </c>
      <c r="H7016" t="s">
        <v>403</v>
      </c>
      <c r="I7016">
        <v>2.1</v>
      </c>
      <c r="J7016">
        <v>0</v>
      </c>
      <c r="K7016" t="s">
        <v>263</v>
      </c>
      <c r="L7016" t="s">
        <v>35</v>
      </c>
    </row>
    <row r="7017" spans="1:12" x14ac:dyDescent="0.25">
      <c r="A7017">
        <v>69</v>
      </c>
      <c r="B7017" s="93">
        <v>43540</v>
      </c>
      <c r="C7017">
        <v>3</v>
      </c>
      <c r="D7017" t="s">
        <v>96</v>
      </c>
      <c r="E7017">
        <v>2019</v>
      </c>
      <c r="F7017" t="s">
        <v>23</v>
      </c>
      <c r="G7017" t="s">
        <v>58</v>
      </c>
      <c r="H7017" t="s">
        <v>572</v>
      </c>
      <c r="I7017">
        <v>104</v>
      </c>
      <c r="J7017">
        <v>0</v>
      </c>
      <c r="K7017" t="s">
        <v>263</v>
      </c>
      <c r="L7017" t="s">
        <v>222</v>
      </c>
    </row>
    <row r="7018" spans="1:12" x14ac:dyDescent="0.25">
      <c r="A7018">
        <v>71</v>
      </c>
      <c r="B7018" s="93">
        <v>43525</v>
      </c>
      <c r="C7018">
        <v>3</v>
      </c>
      <c r="D7018" t="s">
        <v>96</v>
      </c>
      <c r="E7018">
        <v>2019</v>
      </c>
      <c r="F7018" t="s">
        <v>23</v>
      </c>
      <c r="G7018" t="s">
        <v>63</v>
      </c>
      <c r="H7018" t="s">
        <v>558</v>
      </c>
      <c r="I7018">
        <v>15.92</v>
      </c>
      <c r="J7018">
        <v>0</v>
      </c>
      <c r="K7018" t="s">
        <v>265</v>
      </c>
      <c r="L7018" t="s">
        <v>64</v>
      </c>
    </row>
    <row r="7019" spans="1:12" x14ac:dyDescent="0.25">
      <c r="A7019">
        <v>71</v>
      </c>
      <c r="B7019" s="93">
        <v>43531</v>
      </c>
      <c r="C7019">
        <v>3</v>
      </c>
      <c r="D7019" t="s">
        <v>96</v>
      </c>
      <c r="E7019">
        <v>2019</v>
      </c>
      <c r="F7019" t="s">
        <v>23</v>
      </c>
      <c r="G7019" t="s">
        <v>37</v>
      </c>
      <c r="H7019" t="s">
        <v>143</v>
      </c>
      <c r="I7019">
        <v>1.8</v>
      </c>
      <c r="J7019">
        <v>0</v>
      </c>
      <c r="K7019" t="s">
        <v>265</v>
      </c>
      <c r="L7019" t="s">
        <v>35</v>
      </c>
    </row>
    <row r="7020" spans="1:12" x14ac:dyDescent="0.25">
      <c r="A7020">
        <v>71</v>
      </c>
      <c r="B7020" s="93">
        <v>43532</v>
      </c>
      <c r="C7020">
        <v>3</v>
      </c>
      <c r="D7020" t="s">
        <v>96</v>
      </c>
      <c r="E7020">
        <v>2019</v>
      </c>
      <c r="F7020" t="s">
        <v>23</v>
      </c>
      <c r="G7020" t="s">
        <v>64</v>
      </c>
      <c r="H7020" t="s">
        <v>561</v>
      </c>
      <c r="I7020">
        <v>24.7</v>
      </c>
      <c r="J7020">
        <v>0</v>
      </c>
      <c r="K7020" t="s">
        <v>265</v>
      </c>
      <c r="L7020" t="s">
        <v>64</v>
      </c>
    </row>
    <row r="7021" spans="1:12" x14ac:dyDescent="0.25">
      <c r="A7021">
        <v>71</v>
      </c>
      <c r="B7021" s="93">
        <v>43533</v>
      </c>
      <c r="C7021">
        <v>3</v>
      </c>
      <c r="D7021" t="s">
        <v>96</v>
      </c>
      <c r="E7021">
        <v>2019</v>
      </c>
      <c r="F7021" t="s">
        <v>23</v>
      </c>
      <c r="G7021" t="s">
        <v>37</v>
      </c>
      <c r="H7021" t="s">
        <v>143</v>
      </c>
      <c r="I7021">
        <v>2.4</v>
      </c>
      <c r="J7021">
        <v>0</v>
      </c>
      <c r="K7021" t="s">
        <v>265</v>
      </c>
      <c r="L7021" t="s">
        <v>35</v>
      </c>
    </row>
    <row r="7022" spans="1:12" x14ac:dyDescent="0.25">
      <c r="A7022">
        <v>71</v>
      </c>
      <c r="B7022" s="93">
        <v>43533</v>
      </c>
      <c r="C7022">
        <v>3</v>
      </c>
      <c r="D7022" t="s">
        <v>96</v>
      </c>
      <c r="E7022">
        <v>2019</v>
      </c>
      <c r="F7022" t="s">
        <v>22</v>
      </c>
      <c r="G7022" t="s">
        <v>562</v>
      </c>
      <c r="H7022" t="s">
        <v>563</v>
      </c>
      <c r="I7022">
        <v>20.75</v>
      </c>
      <c r="J7022">
        <v>0</v>
      </c>
      <c r="K7022" t="s">
        <v>265</v>
      </c>
      <c r="L7022" t="s">
        <v>34</v>
      </c>
    </row>
    <row r="7023" spans="1:12" x14ac:dyDescent="0.25">
      <c r="A7023">
        <v>71</v>
      </c>
      <c r="B7023" s="93">
        <v>43535</v>
      </c>
      <c r="C7023">
        <v>3</v>
      </c>
      <c r="D7023" t="s">
        <v>96</v>
      </c>
      <c r="E7023">
        <v>2019</v>
      </c>
      <c r="F7023" t="s">
        <v>23</v>
      </c>
      <c r="G7023" t="s">
        <v>37</v>
      </c>
      <c r="H7023" t="s">
        <v>143</v>
      </c>
      <c r="I7023">
        <v>1.8</v>
      </c>
      <c r="J7023">
        <v>0</v>
      </c>
      <c r="K7023" t="s">
        <v>265</v>
      </c>
      <c r="L7023" t="s">
        <v>35</v>
      </c>
    </row>
    <row r="7024" spans="1:12" x14ac:dyDescent="0.25">
      <c r="A7024">
        <v>71</v>
      </c>
      <c r="B7024" s="93">
        <v>43542</v>
      </c>
      <c r="C7024">
        <v>3</v>
      </c>
      <c r="D7024" t="s">
        <v>96</v>
      </c>
      <c r="E7024">
        <v>2019</v>
      </c>
      <c r="F7024" t="s">
        <v>23</v>
      </c>
      <c r="G7024" t="s">
        <v>37</v>
      </c>
      <c r="H7024" t="s">
        <v>143</v>
      </c>
      <c r="I7024">
        <v>1.8</v>
      </c>
      <c r="J7024">
        <v>0</v>
      </c>
      <c r="K7024" t="s">
        <v>265</v>
      </c>
      <c r="L7024" t="s">
        <v>35</v>
      </c>
    </row>
    <row r="7025" spans="1:12" x14ac:dyDescent="0.25">
      <c r="A7025">
        <v>71</v>
      </c>
      <c r="B7025" s="93">
        <v>43549</v>
      </c>
      <c r="C7025">
        <v>3</v>
      </c>
      <c r="D7025" t="s">
        <v>96</v>
      </c>
      <c r="E7025">
        <v>2019</v>
      </c>
      <c r="F7025" t="s">
        <v>21</v>
      </c>
      <c r="G7025" t="s">
        <v>581</v>
      </c>
      <c r="H7025" t="s">
        <v>582</v>
      </c>
      <c r="I7025">
        <v>79.08</v>
      </c>
      <c r="J7025">
        <v>0</v>
      </c>
      <c r="K7025" t="s">
        <v>265</v>
      </c>
      <c r="L7025" t="s">
        <v>34</v>
      </c>
    </row>
    <row r="7026" spans="1:12" x14ac:dyDescent="0.25">
      <c r="A7026">
        <v>71</v>
      </c>
      <c r="B7026" s="93">
        <v>43554</v>
      </c>
      <c r="C7026">
        <v>3</v>
      </c>
      <c r="D7026" t="s">
        <v>96</v>
      </c>
      <c r="E7026">
        <v>2019</v>
      </c>
      <c r="F7026" t="s">
        <v>23</v>
      </c>
      <c r="G7026" t="s">
        <v>37</v>
      </c>
      <c r="H7026" t="s">
        <v>143</v>
      </c>
      <c r="I7026">
        <v>1.8</v>
      </c>
      <c r="J7026">
        <v>0</v>
      </c>
      <c r="K7026" t="s">
        <v>265</v>
      </c>
      <c r="L7026" t="s">
        <v>35</v>
      </c>
    </row>
    <row r="7027" spans="1:12" x14ac:dyDescent="0.25">
      <c r="A7027">
        <v>73</v>
      </c>
      <c r="B7027" s="93">
        <v>43530</v>
      </c>
      <c r="C7027">
        <v>3</v>
      </c>
      <c r="D7027" t="s">
        <v>96</v>
      </c>
      <c r="E7027">
        <v>2019</v>
      </c>
      <c r="F7027" t="s">
        <v>22</v>
      </c>
      <c r="G7027" t="s">
        <v>36</v>
      </c>
      <c r="H7027" t="s">
        <v>559</v>
      </c>
      <c r="I7027">
        <v>16</v>
      </c>
      <c r="J7027">
        <v>0</v>
      </c>
      <c r="K7027" t="s">
        <v>268</v>
      </c>
      <c r="L7027" t="s">
        <v>222</v>
      </c>
    </row>
    <row r="7028" spans="1:12" x14ac:dyDescent="0.25">
      <c r="A7028">
        <v>73</v>
      </c>
      <c r="B7028" s="93">
        <v>43530</v>
      </c>
      <c r="C7028">
        <v>3</v>
      </c>
      <c r="D7028" t="s">
        <v>96</v>
      </c>
      <c r="E7028">
        <v>2019</v>
      </c>
      <c r="F7028" t="s">
        <v>21</v>
      </c>
      <c r="G7028" t="s">
        <v>36</v>
      </c>
      <c r="H7028" t="s">
        <v>559</v>
      </c>
      <c r="I7028">
        <v>64</v>
      </c>
      <c r="J7028">
        <v>0</v>
      </c>
      <c r="K7028" t="s">
        <v>268</v>
      </c>
      <c r="L7028" t="s">
        <v>222</v>
      </c>
    </row>
    <row r="7029" spans="1:12" x14ac:dyDescent="0.25">
      <c r="A7029">
        <v>73</v>
      </c>
      <c r="B7029" s="93">
        <v>43531</v>
      </c>
      <c r="C7029">
        <v>3</v>
      </c>
      <c r="D7029" t="s">
        <v>96</v>
      </c>
      <c r="E7029">
        <v>2019</v>
      </c>
      <c r="F7029" t="s">
        <v>22</v>
      </c>
      <c r="G7029" t="s">
        <v>36</v>
      </c>
      <c r="H7029" t="s">
        <v>560</v>
      </c>
      <c r="I7029">
        <v>8</v>
      </c>
      <c r="J7029">
        <v>0</v>
      </c>
      <c r="K7029" t="s">
        <v>268</v>
      </c>
      <c r="L7029" t="s">
        <v>222</v>
      </c>
    </row>
    <row r="7030" spans="1:12" x14ac:dyDescent="0.25">
      <c r="A7030">
        <v>73</v>
      </c>
      <c r="B7030" s="93">
        <v>43531</v>
      </c>
      <c r="C7030">
        <v>3</v>
      </c>
      <c r="D7030" t="s">
        <v>96</v>
      </c>
      <c r="E7030">
        <v>2019</v>
      </c>
      <c r="F7030" t="s">
        <v>21</v>
      </c>
      <c r="G7030" t="s">
        <v>36</v>
      </c>
      <c r="H7030" t="s">
        <v>560</v>
      </c>
      <c r="I7030">
        <v>32</v>
      </c>
      <c r="J7030">
        <v>0</v>
      </c>
      <c r="K7030" t="s">
        <v>268</v>
      </c>
      <c r="L7030" t="s">
        <v>222</v>
      </c>
    </row>
    <row r="7031" spans="1:12" x14ac:dyDescent="0.25">
      <c r="A7031">
        <v>73</v>
      </c>
      <c r="B7031" s="93">
        <v>43533</v>
      </c>
      <c r="C7031">
        <v>3</v>
      </c>
      <c r="D7031" t="s">
        <v>96</v>
      </c>
      <c r="E7031">
        <v>2019</v>
      </c>
      <c r="F7031" t="s">
        <v>23</v>
      </c>
      <c r="G7031" t="s">
        <v>562</v>
      </c>
      <c r="H7031" t="s">
        <v>563</v>
      </c>
      <c r="I7031">
        <v>41.44</v>
      </c>
      <c r="J7031">
        <v>0</v>
      </c>
      <c r="K7031" t="s">
        <v>268</v>
      </c>
      <c r="L7031" t="s">
        <v>34</v>
      </c>
    </row>
    <row r="7032" spans="1:12" x14ac:dyDescent="0.25">
      <c r="A7032">
        <v>73</v>
      </c>
      <c r="B7032" s="93">
        <v>43533</v>
      </c>
      <c r="C7032">
        <v>3</v>
      </c>
      <c r="D7032" t="s">
        <v>96</v>
      </c>
      <c r="E7032">
        <v>2019</v>
      </c>
      <c r="F7032" t="s">
        <v>22</v>
      </c>
      <c r="G7032" t="s">
        <v>562</v>
      </c>
      <c r="H7032" t="s">
        <v>563</v>
      </c>
      <c r="I7032">
        <v>61.2</v>
      </c>
      <c r="J7032">
        <v>0</v>
      </c>
      <c r="K7032" t="s">
        <v>268</v>
      </c>
      <c r="L7032" t="s">
        <v>34</v>
      </c>
    </row>
    <row r="7033" spans="1:12" x14ac:dyDescent="0.25">
      <c r="A7033">
        <v>73</v>
      </c>
      <c r="B7033" s="93">
        <v>43533</v>
      </c>
      <c r="C7033">
        <v>3</v>
      </c>
      <c r="D7033" t="s">
        <v>96</v>
      </c>
      <c r="E7033">
        <v>2019</v>
      </c>
      <c r="F7033" t="s">
        <v>21</v>
      </c>
      <c r="G7033" t="s">
        <v>562</v>
      </c>
      <c r="H7033" t="s">
        <v>563</v>
      </c>
      <c r="I7033">
        <v>827.43</v>
      </c>
      <c r="J7033">
        <v>0</v>
      </c>
      <c r="K7033" t="s">
        <v>268</v>
      </c>
      <c r="L7033" t="s">
        <v>34</v>
      </c>
    </row>
    <row r="7034" spans="1:12" x14ac:dyDescent="0.25">
      <c r="A7034">
        <v>73</v>
      </c>
      <c r="B7034" s="93">
        <v>43535</v>
      </c>
      <c r="C7034">
        <v>3</v>
      </c>
      <c r="D7034" t="s">
        <v>96</v>
      </c>
      <c r="E7034">
        <v>2019</v>
      </c>
      <c r="F7034" t="s">
        <v>23</v>
      </c>
      <c r="G7034" t="s">
        <v>37</v>
      </c>
      <c r="H7034" t="s">
        <v>60</v>
      </c>
      <c r="I7034">
        <v>2.25</v>
      </c>
      <c r="J7034">
        <v>0</v>
      </c>
      <c r="K7034" t="s">
        <v>268</v>
      </c>
      <c r="L7034" t="s">
        <v>35</v>
      </c>
    </row>
    <row r="7035" spans="1:12" x14ac:dyDescent="0.25">
      <c r="A7035">
        <v>73</v>
      </c>
      <c r="B7035" s="93">
        <v>43536</v>
      </c>
      <c r="C7035">
        <v>3</v>
      </c>
      <c r="D7035" t="s">
        <v>96</v>
      </c>
      <c r="E7035">
        <v>2019</v>
      </c>
      <c r="F7035" t="s">
        <v>22</v>
      </c>
      <c r="G7035" t="s">
        <v>36</v>
      </c>
      <c r="H7035" t="s">
        <v>566</v>
      </c>
      <c r="I7035">
        <v>8</v>
      </c>
      <c r="J7035">
        <v>0</v>
      </c>
      <c r="K7035" t="s">
        <v>268</v>
      </c>
      <c r="L7035" t="s">
        <v>222</v>
      </c>
    </row>
    <row r="7036" spans="1:12" x14ac:dyDescent="0.25">
      <c r="A7036">
        <v>73</v>
      </c>
      <c r="B7036" s="93">
        <v>43536</v>
      </c>
      <c r="C7036">
        <v>3</v>
      </c>
      <c r="D7036" t="s">
        <v>96</v>
      </c>
      <c r="E7036">
        <v>2019</v>
      </c>
      <c r="F7036" t="s">
        <v>21</v>
      </c>
      <c r="G7036" t="s">
        <v>36</v>
      </c>
      <c r="H7036" t="s">
        <v>566</v>
      </c>
      <c r="I7036">
        <v>16</v>
      </c>
      <c r="J7036">
        <v>0</v>
      </c>
      <c r="K7036" t="s">
        <v>268</v>
      </c>
      <c r="L7036" t="s">
        <v>222</v>
      </c>
    </row>
    <row r="7037" spans="1:12" x14ac:dyDescent="0.25">
      <c r="A7037">
        <v>73</v>
      </c>
      <c r="B7037" s="93">
        <v>43537</v>
      </c>
      <c r="C7037">
        <v>3</v>
      </c>
      <c r="D7037" t="s">
        <v>96</v>
      </c>
      <c r="E7037">
        <v>2019</v>
      </c>
      <c r="F7037" t="s">
        <v>23</v>
      </c>
      <c r="G7037" t="s">
        <v>37</v>
      </c>
      <c r="H7037" t="s">
        <v>60</v>
      </c>
      <c r="I7037">
        <v>12</v>
      </c>
      <c r="J7037">
        <v>0</v>
      </c>
      <c r="K7037" t="s">
        <v>268</v>
      </c>
      <c r="L7037" t="s">
        <v>35</v>
      </c>
    </row>
    <row r="7038" spans="1:12" x14ac:dyDescent="0.25">
      <c r="A7038">
        <v>73</v>
      </c>
      <c r="B7038" s="93">
        <v>43539</v>
      </c>
      <c r="C7038">
        <v>3</v>
      </c>
      <c r="D7038" t="s">
        <v>96</v>
      </c>
      <c r="E7038">
        <v>2019</v>
      </c>
      <c r="F7038" t="s">
        <v>23</v>
      </c>
      <c r="G7038" t="s">
        <v>37</v>
      </c>
      <c r="H7038" t="s">
        <v>60</v>
      </c>
      <c r="I7038">
        <v>10.5</v>
      </c>
      <c r="J7038">
        <v>0</v>
      </c>
      <c r="K7038" t="s">
        <v>268</v>
      </c>
      <c r="L7038" t="s">
        <v>35</v>
      </c>
    </row>
    <row r="7039" spans="1:12" x14ac:dyDescent="0.25">
      <c r="A7039">
        <v>73</v>
      </c>
      <c r="B7039" s="93">
        <v>43539</v>
      </c>
      <c r="C7039">
        <v>3</v>
      </c>
      <c r="D7039" t="s">
        <v>96</v>
      </c>
      <c r="E7039">
        <v>2019</v>
      </c>
      <c r="F7039" t="s">
        <v>21</v>
      </c>
      <c r="G7039" t="s">
        <v>36</v>
      </c>
      <c r="H7039" t="s">
        <v>571</v>
      </c>
      <c r="I7039">
        <v>16</v>
      </c>
      <c r="J7039">
        <v>0</v>
      </c>
      <c r="K7039" t="s">
        <v>268</v>
      </c>
      <c r="L7039" t="s">
        <v>222</v>
      </c>
    </row>
    <row r="7040" spans="1:12" x14ac:dyDescent="0.25">
      <c r="A7040">
        <v>73</v>
      </c>
      <c r="B7040" s="93">
        <v>43539</v>
      </c>
      <c r="C7040">
        <v>3</v>
      </c>
      <c r="D7040" t="s">
        <v>96</v>
      </c>
      <c r="E7040">
        <v>2019</v>
      </c>
      <c r="F7040" t="s">
        <v>22</v>
      </c>
      <c r="G7040" t="s">
        <v>36</v>
      </c>
      <c r="H7040" t="s">
        <v>571</v>
      </c>
      <c r="I7040">
        <v>24</v>
      </c>
      <c r="J7040">
        <v>0</v>
      </c>
      <c r="K7040" t="s">
        <v>268</v>
      </c>
      <c r="L7040" t="s">
        <v>222</v>
      </c>
    </row>
    <row r="7041" spans="1:12" x14ac:dyDescent="0.25">
      <c r="A7041">
        <v>73</v>
      </c>
      <c r="B7041" s="93">
        <v>43542</v>
      </c>
      <c r="C7041">
        <v>3</v>
      </c>
      <c r="D7041" t="s">
        <v>96</v>
      </c>
      <c r="E7041">
        <v>2019</v>
      </c>
      <c r="F7041" t="s">
        <v>22</v>
      </c>
      <c r="G7041" t="s">
        <v>36</v>
      </c>
      <c r="H7041" t="s">
        <v>573</v>
      </c>
      <c r="I7041">
        <v>8</v>
      </c>
      <c r="J7041">
        <v>0</v>
      </c>
      <c r="K7041" t="s">
        <v>268</v>
      </c>
      <c r="L7041" t="s">
        <v>222</v>
      </c>
    </row>
    <row r="7042" spans="1:12" x14ac:dyDescent="0.25">
      <c r="A7042">
        <v>73</v>
      </c>
      <c r="B7042" s="93">
        <v>43542</v>
      </c>
      <c r="C7042">
        <v>3</v>
      </c>
      <c r="D7042" t="s">
        <v>96</v>
      </c>
      <c r="E7042">
        <v>2019</v>
      </c>
      <c r="F7042" t="s">
        <v>21</v>
      </c>
      <c r="G7042" t="s">
        <v>36</v>
      </c>
      <c r="H7042" t="s">
        <v>573</v>
      </c>
      <c r="I7042">
        <v>40</v>
      </c>
      <c r="J7042">
        <v>0</v>
      </c>
      <c r="K7042" t="s">
        <v>268</v>
      </c>
      <c r="L7042" t="s">
        <v>222</v>
      </c>
    </row>
    <row r="7043" spans="1:12" x14ac:dyDescent="0.25">
      <c r="A7043">
        <v>73</v>
      </c>
      <c r="B7043" s="93">
        <v>43543</v>
      </c>
      <c r="C7043">
        <v>3</v>
      </c>
      <c r="D7043" t="s">
        <v>96</v>
      </c>
      <c r="E7043">
        <v>2019</v>
      </c>
      <c r="F7043" t="s">
        <v>23</v>
      </c>
      <c r="G7043" t="s">
        <v>63</v>
      </c>
      <c r="H7043" t="s">
        <v>574</v>
      </c>
      <c r="I7043">
        <v>52.73</v>
      </c>
      <c r="J7043">
        <v>0</v>
      </c>
      <c r="K7043" t="s">
        <v>268</v>
      </c>
      <c r="L7043" t="s">
        <v>64</v>
      </c>
    </row>
    <row r="7044" spans="1:12" x14ac:dyDescent="0.25">
      <c r="A7044">
        <v>73</v>
      </c>
      <c r="B7044" s="93">
        <v>43543</v>
      </c>
      <c r="C7044">
        <v>3</v>
      </c>
      <c r="D7044" t="s">
        <v>96</v>
      </c>
      <c r="E7044">
        <v>2019</v>
      </c>
      <c r="F7044" t="s">
        <v>23</v>
      </c>
      <c r="G7044" t="s">
        <v>58</v>
      </c>
      <c r="H7044" t="s">
        <v>574</v>
      </c>
      <c r="I7044">
        <v>147.55000000000001</v>
      </c>
      <c r="J7044">
        <v>0</v>
      </c>
      <c r="K7044" t="s">
        <v>268</v>
      </c>
      <c r="L7044" t="s">
        <v>222</v>
      </c>
    </row>
    <row r="7045" spans="1:12" x14ac:dyDescent="0.25">
      <c r="A7045">
        <v>73</v>
      </c>
      <c r="B7045" s="93">
        <v>43544</v>
      </c>
      <c r="C7045">
        <v>3</v>
      </c>
      <c r="D7045" t="s">
        <v>96</v>
      </c>
      <c r="E7045">
        <v>2019</v>
      </c>
      <c r="F7045" t="s">
        <v>21</v>
      </c>
      <c r="G7045" t="s">
        <v>36</v>
      </c>
      <c r="H7045" t="s">
        <v>575</v>
      </c>
      <c r="I7045">
        <v>32</v>
      </c>
      <c r="J7045">
        <v>0</v>
      </c>
      <c r="K7045" t="s">
        <v>268</v>
      </c>
      <c r="L7045" t="s">
        <v>222</v>
      </c>
    </row>
    <row r="7046" spans="1:12" x14ac:dyDescent="0.25">
      <c r="A7046">
        <v>73</v>
      </c>
      <c r="B7046" s="93">
        <v>43549</v>
      </c>
      <c r="C7046">
        <v>3</v>
      </c>
      <c r="D7046" t="s">
        <v>96</v>
      </c>
      <c r="E7046">
        <v>2019</v>
      </c>
      <c r="F7046" t="s">
        <v>21</v>
      </c>
      <c r="G7046" t="s">
        <v>36</v>
      </c>
      <c r="H7046" t="s">
        <v>583</v>
      </c>
      <c r="I7046">
        <v>16</v>
      </c>
      <c r="J7046">
        <v>0</v>
      </c>
      <c r="K7046" t="s">
        <v>268</v>
      </c>
      <c r="L7046" t="s">
        <v>222</v>
      </c>
    </row>
    <row r="7047" spans="1:12" x14ac:dyDescent="0.25">
      <c r="A7047">
        <v>73</v>
      </c>
      <c r="B7047" s="93">
        <v>43549</v>
      </c>
      <c r="C7047">
        <v>3</v>
      </c>
      <c r="D7047" t="s">
        <v>96</v>
      </c>
      <c r="E7047">
        <v>2019</v>
      </c>
      <c r="F7047" t="s">
        <v>23</v>
      </c>
      <c r="G7047" t="s">
        <v>581</v>
      </c>
      <c r="H7047" t="s">
        <v>582</v>
      </c>
      <c r="I7047">
        <v>50.49</v>
      </c>
      <c r="J7047">
        <v>0</v>
      </c>
      <c r="K7047" t="s">
        <v>268</v>
      </c>
      <c r="L7047" t="s">
        <v>34</v>
      </c>
    </row>
    <row r="7048" spans="1:12" x14ac:dyDescent="0.25">
      <c r="A7048">
        <v>73</v>
      </c>
      <c r="B7048" s="93">
        <v>43549</v>
      </c>
      <c r="C7048">
        <v>3</v>
      </c>
      <c r="D7048" t="s">
        <v>96</v>
      </c>
      <c r="E7048">
        <v>2019</v>
      </c>
      <c r="F7048" t="s">
        <v>22</v>
      </c>
      <c r="G7048" t="s">
        <v>581</v>
      </c>
      <c r="H7048" t="s">
        <v>582</v>
      </c>
      <c r="I7048">
        <v>72.62</v>
      </c>
      <c r="J7048">
        <v>0</v>
      </c>
      <c r="K7048" t="s">
        <v>268</v>
      </c>
      <c r="L7048" t="s">
        <v>34</v>
      </c>
    </row>
    <row r="7049" spans="1:12" x14ac:dyDescent="0.25">
      <c r="A7049">
        <v>73</v>
      </c>
      <c r="B7049" s="93">
        <v>43549</v>
      </c>
      <c r="C7049">
        <v>3</v>
      </c>
      <c r="D7049" t="s">
        <v>96</v>
      </c>
      <c r="E7049">
        <v>2019</v>
      </c>
      <c r="F7049" t="s">
        <v>21</v>
      </c>
      <c r="G7049" t="s">
        <v>581</v>
      </c>
      <c r="H7049" t="s">
        <v>582</v>
      </c>
      <c r="I7049">
        <v>562.41</v>
      </c>
      <c r="J7049">
        <v>0</v>
      </c>
      <c r="K7049" t="s">
        <v>268</v>
      </c>
      <c r="L7049" t="s">
        <v>34</v>
      </c>
    </row>
    <row r="7050" spans="1:12" x14ac:dyDescent="0.25">
      <c r="A7050">
        <v>73</v>
      </c>
      <c r="B7050" s="93">
        <v>43551</v>
      </c>
      <c r="C7050">
        <v>3</v>
      </c>
      <c r="D7050" t="s">
        <v>96</v>
      </c>
      <c r="E7050">
        <v>2019</v>
      </c>
      <c r="F7050" t="s">
        <v>22</v>
      </c>
      <c r="G7050" t="s">
        <v>65</v>
      </c>
      <c r="H7050" t="s">
        <v>586</v>
      </c>
      <c r="I7050">
        <v>117</v>
      </c>
      <c r="J7050">
        <v>0</v>
      </c>
      <c r="K7050" t="s">
        <v>268</v>
      </c>
      <c r="L7050" t="s">
        <v>35</v>
      </c>
    </row>
    <row r="7051" spans="1:12" x14ac:dyDescent="0.25">
      <c r="A7051">
        <v>73</v>
      </c>
      <c r="B7051" s="93">
        <v>43552</v>
      </c>
      <c r="C7051">
        <v>3</v>
      </c>
      <c r="D7051" t="s">
        <v>96</v>
      </c>
      <c r="E7051">
        <v>2019</v>
      </c>
      <c r="F7051" t="s">
        <v>22</v>
      </c>
      <c r="G7051" t="s">
        <v>36</v>
      </c>
      <c r="H7051" t="s">
        <v>587</v>
      </c>
      <c r="I7051">
        <v>32</v>
      </c>
      <c r="J7051">
        <v>0</v>
      </c>
      <c r="K7051" t="s">
        <v>268</v>
      </c>
      <c r="L7051" t="s">
        <v>222</v>
      </c>
    </row>
    <row r="7052" spans="1:12" x14ac:dyDescent="0.25">
      <c r="A7052">
        <v>74</v>
      </c>
      <c r="B7052" s="93">
        <v>43549</v>
      </c>
      <c r="C7052">
        <v>3</v>
      </c>
      <c r="D7052" t="s">
        <v>96</v>
      </c>
      <c r="E7052">
        <v>2019</v>
      </c>
      <c r="F7052" t="s">
        <v>22</v>
      </c>
      <c r="G7052" t="s">
        <v>581</v>
      </c>
      <c r="H7052" t="s">
        <v>582</v>
      </c>
      <c r="I7052">
        <v>26.83</v>
      </c>
      <c r="J7052">
        <v>0</v>
      </c>
      <c r="K7052" t="s">
        <v>269</v>
      </c>
      <c r="L7052" t="s">
        <v>34</v>
      </c>
    </row>
    <row r="7053" spans="1:12" x14ac:dyDescent="0.25">
      <c r="A7053">
        <v>76</v>
      </c>
      <c r="B7053" s="93">
        <v>43533</v>
      </c>
      <c r="C7053">
        <v>3</v>
      </c>
      <c r="D7053" t="s">
        <v>96</v>
      </c>
      <c r="E7053">
        <v>2019</v>
      </c>
      <c r="F7053" t="s">
        <v>21</v>
      </c>
      <c r="G7053" t="s">
        <v>562</v>
      </c>
      <c r="H7053" t="s">
        <v>563</v>
      </c>
      <c r="I7053">
        <v>24.81</v>
      </c>
      <c r="J7053">
        <v>0</v>
      </c>
      <c r="K7053" t="s">
        <v>270</v>
      </c>
      <c r="L7053" t="s">
        <v>34</v>
      </c>
    </row>
    <row r="7054" spans="1:12" x14ac:dyDescent="0.25">
      <c r="A7054">
        <v>76</v>
      </c>
      <c r="B7054" s="93">
        <v>43536</v>
      </c>
      <c r="C7054">
        <v>3</v>
      </c>
      <c r="D7054" t="s">
        <v>96</v>
      </c>
      <c r="E7054">
        <v>2019</v>
      </c>
      <c r="F7054" t="s">
        <v>23</v>
      </c>
      <c r="G7054" t="s">
        <v>37</v>
      </c>
      <c r="H7054" t="s">
        <v>314</v>
      </c>
      <c r="I7054">
        <v>3.15</v>
      </c>
      <c r="J7054">
        <v>0</v>
      </c>
      <c r="K7054" t="s">
        <v>270</v>
      </c>
      <c r="L7054" t="s">
        <v>35</v>
      </c>
    </row>
    <row r="7055" spans="1:12" x14ac:dyDescent="0.25">
      <c r="A7055">
        <v>77</v>
      </c>
      <c r="B7055" s="93">
        <v>43539</v>
      </c>
      <c r="C7055">
        <v>3</v>
      </c>
      <c r="D7055" t="s">
        <v>96</v>
      </c>
      <c r="E7055">
        <v>2019</v>
      </c>
      <c r="F7055" t="s">
        <v>23</v>
      </c>
      <c r="G7055" t="s">
        <v>58</v>
      </c>
      <c r="H7055" t="s">
        <v>571</v>
      </c>
      <c r="I7055">
        <v>4.8</v>
      </c>
      <c r="J7055">
        <v>0</v>
      </c>
      <c r="K7055" t="s">
        <v>271</v>
      </c>
      <c r="L7055" t="s">
        <v>222</v>
      </c>
    </row>
    <row r="7056" spans="1:12" x14ac:dyDescent="0.25">
      <c r="A7056">
        <v>77</v>
      </c>
      <c r="B7056" s="93">
        <v>43551</v>
      </c>
      <c r="C7056">
        <v>3</v>
      </c>
      <c r="D7056" t="s">
        <v>96</v>
      </c>
      <c r="E7056">
        <v>2019</v>
      </c>
      <c r="F7056" t="s">
        <v>23</v>
      </c>
      <c r="G7056" t="s">
        <v>63</v>
      </c>
      <c r="H7056" t="s">
        <v>586</v>
      </c>
      <c r="I7056">
        <v>97.25</v>
      </c>
      <c r="J7056">
        <v>0</v>
      </c>
      <c r="K7056" t="s">
        <v>271</v>
      </c>
      <c r="L7056" t="s">
        <v>64</v>
      </c>
    </row>
    <row r="7057" spans="1:12" x14ac:dyDescent="0.25">
      <c r="A7057">
        <v>78</v>
      </c>
      <c r="B7057" s="93">
        <v>43549</v>
      </c>
      <c r="C7057">
        <v>3</v>
      </c>
      <c r="D7057" t="s">
        <v>96</v>
      </c>
      <c r="E7057">
        <v>2019</v>
      </c>
      <c r="F7057" t="s">
        <v>23</v>
      </c>
      <c r="G7057" t="s">
        <v>581</v>
      </c>
      <c r="H7057" t="s">
        <v>582</v>
      </c>
      <c r="I7057">
        <v>29.34</v>
      </c>
      <c r="J7057">
        <v>0</v>
      </c>
      <c r="K7057" t="s">
        <v>272</v>
      </c>
      <c r="L7057" t="s">
        <v>34</v>
      </c>
    </row>
    <row r="7058" spans="1:12" x14ac:dyDescent="0.25">
      <c r="A7058">
        <v>80</v>
      </c>
      <c r="B7058" s="93">
        <v>43530</v>
      </c>
      <c r="C7058">
        <v>3</v>
      </c>
      <c r="D7058" t="s">
        <v>96</v>
      </c>
      <c r="E7058">
        <v>2019</v>
      </c>
      <c r="F7058" t="s">
        <v>21</v>
      </c>
      <c r="G7058" t="s">
        <v>36</v>
      </c>
      <c r="H7058" t="s">
        <v>559</v>
      </c>
      <c r="I7058">
        <v>8</v>
      </c>
      <c r="J7058">
        <v>0</v>
      </c>
      <c r="K7058" t="s">
        <v>273</v>
      </c>
      <c r="L7058" t="s">
        <v>222</v>
      </c>
    </row>
    <row r="7059" spans="1:12" x14ac:dyDescent="0.25">
      <c r="A7059">
        <v>80</v>
      </c>
      <c r="B7059" s="93">
        <v>43533</v>
      </c>
      <c r="C7059">
        <v>3</v>
      </c>
      <c r="D7059" t="s">
        <v>96</v>
      </c>
      <c r="E7059">
        <v>2019</v>
      </c>
      <c r="F7059" t="s">
        <v>21</v>
      </c>
      <c r="G7059" t="s">
        <v>562</v>
      </c>
      <c r="H7059" t="s">
        <v>563</v>
      </c>
      <c r="I7059">
        <v>105.88</v>
      </c>
      <c r="J7059">
        <v>0</v>
      </c>
      <c r="K7059" t="s">
        <v>273</v>
      </c>
      <c r="L7059" t="s">
        <v>34</v>
      </c>
    </row>
    <row r="7060" spans="1:12" x14ac:dyDescent="0.25">
      <c r="A7060">
        <v>80</v>
      </c>
      <c r="B7060" s="93">
        <v>43536</v>
      </c>
      <c r="C7060">
        <v>3</v>
      </c>
      <c r="D7060" t="s">
        <v>96</v>
      </c>
      <c r="E7060">
        <v>2019</v>
      </c>
      <c r="F7060" t="s">
        <v>21</v>
      </c>
      <c r="G7060" t="s">
        <v>36</v>
      </c>
      <c r="H7060" t="s">
        <v>566</v>
      </c>
      <c r="I7060">
        <v>16</v>
      </c>
      <c r="J7060">
        <v>0</v>
      </c>
      <c r="K7060" t="s">
        <v>273</v>
      </c>
      <c r="L7060" t="s">
        <v>222</v>
      </c>
    </row>
    <row r="7061" spans="1:12" x14ac:dyDescent="0.25">
      <c r="A7061">
        <v>80</v>
      </c>
      <c r="B7061" s="93">
        <v>43549</v>
      </c>
      <c r="C7061">
        <v>3</v>
      </c>
      <c r="D7061" t="s">
        <v>96</v>
      </c>
      <c r="E7061">
        <v>2019</v>
      </c>
      <c r="F7061" t="s">
        <v>21</v>
      </c>
      <c r="G7061" t="s">
        <v>36</v>
      </c>
      <c r="H7061" t="s">
        <v>583</v>
      </c>
      <c r="I7061">
        <v>24</v>
      </c>
      <c r="J7061">
        <v>0</v>
      </c>
      <c r="K7061" t="s">
        <v>273</v>
      </c>
      <c r="L7061" t="s">
        <v>222</v>
      </c>
    </row>
    <row r="7062" spans="1:12" x14ac:dyDescent="0.25">
      <c r="A7062">
        <v>80</v>
      </c>
      <c r="B7062" s="93">
        <v>43549</v>
      </c>
      <c r="C7062">
        <v>3</v>
      </c>
      <c r="D7062" t="s">
        <v>96</v>
      </c>
      <c r="E7062">
        <v>2019</v>
      </c>
      <c r="F7062" t="s">
        <v>21</v>
      </c>
      <c r="G7062" t="s">
        <v>581</v>
      </c>
      <c r="H7062" t="s">
        <v>582</v>
      </c>
      <c r="I7062">
        <v>105.12</v>
      </c>
      <c r="J7062">
        <v>0</v>
      </c>
      <c r="K7062" t="s">
        <v>273</v>
      </c>
      <c r="L7062" t="s">
        <v>34</v>
      </c>
    </row>
    <row r="7063" spans="1:12" x14ac:dyDescent="0.25">
      <c r="A7063">
        <v>89</v>
      </c>
      <c r="B7063" s="93">
        <v>43536</v>
      </c>
      <c r="C7063">
        <v>3</v>
      </c>
      <c r="D7063" t="s">
        <v>96</v>
      </c>
      <c r="E7063">
        <v>2019</v>
      </c>
      <c r="F7063" t="s">
        <v>23</v>
      </c>
      <c r="G7063" t="s">
        <v>37</v>
      </c>
      <c r="H7063" t="s">
        <v>309</v>
      </c>
      <c r="I7063">
        <v>3</v>
      </c>
      <c r="J7063">
        <v>0</v>
      </c>
      <c r="K7063" t="s">
        <v>274</v>
      </c>
      <c r="L7063" t="s">
        <v>35</v>
      </c>
    </row>
    <row r="7064" spans="1:12" x14ac:dyDescent="0.25">
      <c r="A7064">
        <v>89</v>
      </c>
      <c r="B7064" s="93">
        <v>43537</v>
      </c>
      <c r="C7064">
        <v>3</v>
      </c>
      <c r="D7064" t="s">
        <v>96</v>
      </c>
      <c r="E7064">
        <v>2019</v>
      </c>
      <c r="F7064" t="s">
        <v>23</v>
      </c>
      <c r="G7064" t="s">
        <v>37</v>
      </c>
      <c r="H7064" t="s">
        <v>309</v>
      </c>
      <c r="I7064">
        <v>3</v>
      </c>
      <c r="J7064">
        <v>0</v>
      </c>
      <c r="K7064" t="s">
        <v>274</v>
      </c>
      <c r="L7064" t="s">
        <v>35</v>
      </c>
    </row>
    <row r="7065" spans="1:12" x14ac:dyDescent="0.25">
      <c r="A7065">
        <v>89</v>
      </c>
      <c r="B7065" s="93">
        <v>43543</v>
      </c>
      <c r="C7065">
        <v>3</v>
      </c>
      <c r="D7065" t="s">
        <v>96</v>
      </c>
      <c r="E7065">
        <v>2019</v>
      </c>
      <c r="F7065" t="s">
        <v>23</v>
      </c>
      <c r="G7065" t="s">
        <v>63</v>
      </c>
      <c r="H7065" t="s">
        <v>574</v>
      </c>
      <c r="I7065">
        <v>38.1</v>
      </c>
      <c r="J7065">
        <v>0</v>
      </c>
      <c r="K7065" t="s">
        <v>274</v>
      </c>
      <c r="L7065" t="s">
        <v>64</v>
      </c>
    </row>
    <row r="7066" spans="1:12" x14ac:dyDescent="0.25">
      <c r="A7066">
        <v>89</v>
      </c>
      <c r="B7066" s="93">
        <v>43546</v>
      </c>
      <c r="C7066">
        <v>3</v>
      </c>
      <c r="D7066" t="s">
        <v>96</v>
      </c>
      <c r="E7066">
        <v>2019</v>
      </c>
      <c r="F7066" t="s">
        <v>23</v>
      </c>
      <c r="G7066" t="s">
        <v>578</v>
      </c>
      <c r="H7066" t="s">
        <v>579</v>
      </c>
      <c r="I7066">
        <v>11.3</v>
      </c>
      <c r="J7066">
        <v>0</v>
      </c>
      <c r="K7066" t="s">
        <v>274</v>
      </c>
      <c r="L7066" t="s">
        <v>35</v>
      </c>
    </row>
    <row r="7067" spans="1:12" x14ac:dyDescent="0.25">
      <c r="A7067">
        <v>91</v>
      </c>
      <c r="B7067" s="93">
        <v>43525</v>
      </c>
      <c r="C7067">
        <v>3</v>
      </c>
      <c r="D7067" t="s">
        <v>96</v>
      </c>
      <c r="E7067">
        <v>2019</v>
      </c>
      <c r="F7067" t="s">
        <v>77</v>
      </c>
      <c r="G7067" t="s">
        <v>35</v>
      </c>
      <c r="H7067" t="s">
        <v>558</v>
      </c>
      <c r="I7067">
        <v>28.95</v>
      </c>
      <c r="J7067">
        <v>0</v>
      </c>
      <c r="K7067" t="s">
        <v>275</v>
      </c>
      <c r="L7067" t="s">
        <v>35</v>
      </c>
    </row>
    <row r="7068" spans="1:12" x14ac:dyDescent="0.25">
      <c r="A7068">
        <v>91</v>
      </c>
      <c r="B7068" s="93">
        <v>43525</v>
      </c>
      <c r="C7068">
        <v>3</v>
      </c>
      <c r="D7068" t="s">
        <v>96</v>
      </c>
      <c r="E7068">
        <v>2019</v>
      </c>
      <c r="F7068" t="s">
        <v>83</v>
      </c>
      <c r="G7068" t="s">
        <v>58</v>
      </c>
      <c r="H7068" t="s">
        <v>558</v>
      </c>
      <c r="I7068">
        <v>38.96</v>
      </c>
      <c r="J7068">
        <v>0</v>
      </c>
      <c r="K7068" t="s">
        <v>275</v>
      </c>
      <c r="L7068" t="s">
        <v>222</v>
      </c>
    </row>
    <row r="7069" spans="1:12" x14ac:dyDescent="0.25">
      <c r="A7069">
        <v>91</v>
      </c>
      <c r="B7069" s="93">
        <v>43525</v>
      </c>
      <c r="C7069">
        <v>3</v>
      </c>
      <c r="D7069" t="s">
        <v>96</v>
      </c>
      <c r="E7069">
        <v>2019</v>
      </c>
      <c r="F7069" t="s">
        <v>68</v>
      </c>
      <c r="G7069" t="s">
        <v>58</v>
      </c>
      <c r="H7069" t="s">
        <v>558</v>
      </c>
      <c r="I7069">
        <v>71.97</v>
      </c>
      <c r="J7069">
        <v>0</v>
      </c>
      <c r="K7069" t="s">
        <v>275</v>
      </c>
      <c r="L7069" t="s">
        <v>222</v>
      </c>
    </row>
    <row r="7070" spans="1:12" x14ac:dyDescent="0.25">
      <c r="A7070">
        <v>91</v>
      </c>
      <c r="B7070" s="93">
        <v>43525</v>
      </c>
      <c r="C7070">
        <v>3</v>
      </c>
      <c r="D7070" t="s">
        <v>96</v>
      </c>
      <c r="E7070">
        <v>2019</v>
      </c>
      <c r="F7070" t="s">
        <v>75</v>
      </c>
      <c r="G7070" t="s">
        <v>65</v>
      </c>
      <c r="H7070" t="s">
        <v>558</v>
      </c>
      <c r="I7070">
        <v>150</v>
      </c>
      <c r="J7070">
        <v>0</v>
      </c>
      <c r="K7070" t="s">
        <v>275</v>
      </c>
      <c r="L7070" t="s">
        <v>35</v>
      </c>
    </row>
    <row r="7071" spans="1:12" x14ac:dyDescent="0.25">
      <c r="A7071">
        <v>91</v>
      </c>
      <c r="B7071" s="93">
        <v>43525</v>
      </c>
      <c r="C7071">
        <v>3</v>
      </c>
      <c r="D7071" t="s">
        <v>96</v>
      </c>
      <c r="E7071">
        <v>2019</v>
      </c>
      <c r="F7071" t="s">
        <v>76</v>
      </c>
      <c r="G7071" t="s">
        <v>65</v>
      </c>
      <c r="H7071" t="s">
        <v>558</v>
      </c>
      <c r="I7071">
        <v>150</v>
      </c>
      <c r="J7071">
        <v>0</v>
      </c>
      <c r="K7071" t="s">
        <v>275</v>
      </c>
      <c r="L7071" t="s">
        <v>35</v>
      </c>
    </row>
    <row r="7072" spans="1:12" x14ac:dyDescent="0.25">
      <c r="A7072">
        <v>91</v>
      </c>
      <c r="B7072" s="93">
        <v>43525</v>
      </c>
      <c r="C7072">
        <v>3</v>
      </c>
      <c r="D7072" t="s">
        <v>96</v>
      </c>
      <c r="E7072">
        <v>2019</v>
      </c>
      <c r="F7072" t="s">
        <v>71</v>
      </c>
      <c r="G7072" t="s">
        <v>65</v>
      </c>
      <c r="H7072" t="s">
        <v>558</v>
      </c>
      <c r="I7072">
        <v>1950</v>
      </c>
      <c r="J7072">
        <v>0</v>
      </c>
      <c r="K7072" t="s">
        <v>275</v>
      </c>
      <c r="L7072" t="s">
        <v>35</v>
      </c>
    </row>
    <row r="7073" spans="1:12" x14ac:dyDescent="0.25">
      <c r="A7073">
        <v>91</v>
      </c>
      <c r="B7073" s="93">
        <v>43530</v>
      </c>
      <c r="C7073">
        <v>3</v>
      </c>
      <c r="D7073" t="s">
        <v>96</v>
      </c>
      <c r="E7073">
        <v>2019</v>
      </c>
      <c r="F7073" t="s">
        <v>78</v>
      </c>
      <c r="G7073" t="s">
        <v>64</v>
      </c>
      <c r="H7073" t="s">
        <v>559</v>
      </c>
      <c r="I7073">
        <v>19.559999999999999</v>
      </c>
      <c r="J7073">
        <v>0</v>
      </c>
      <c r="K7073" t="s">
        <v>275</v>
      </c>
      <c r="L7073" t="s">
        <v>64</v>
      </c>
    </row>
    <row r="7074" spans="1:12" x14ac:dyDescent="0.25">
      <c r="A7074">
        <v>91</v>
      </c>
      <c r="B7074" s="93">
        <v>43530</v>
      </c>
      <c r="C7074">
        <v>3</v>
      </c>
      <c r="D7074" t="s">
        <v>96</v>
      </c>
      <c r="E7074">
        <v>2019</v>
      </c>
      <c r="F7074" t="s">
        <v>71</v>
      </c>
      <c r="G7074" t="s">
        <v>35</v>
      </c>
      <c r="H7074" t="s">
        <v>559</v>
      </c>
      <c r="I7074">
        <v>21.24</v>
      </c>
      <c r="J7074">
        <v>0</v>
      </c>
      <c r="K7074" t="s">
        <v>275</v>
      </c>
      <c r="L7074" t="s">
        <v>35</v>
      </c>
    </row>
    <row r="7075" spans="1:12" x14ac:dyDescent="0.25">
      <c r="A7075">
        <v>91</v>
      </c>
      <c r="B7075" s="93">
        <v>43530</v>
      </c>
      <c r="C7075">
        <v>3</v>
      </c>
      <c r="D7075" t="s">
        <v>96</v>
      </c>
      <c r="E7075">
        <v>2019</v>
      </c>
      <c r="F7075" t="s">
        <v>77</v>
      </c>
      <c r="G7075" t="s">
        <v>35</v>
      </c>
      <c r="H7075" t="s">
        <v>559</v>
      </c>
      <c r="I7075">
        <v>42.5</v>
      </c>
      <c r="J7075">
        <v>0</v>
      </c>
      <c r="K7075" t="s">
        <v>275</v>
      </c>
      <c r="L7075" t="s">
        <v>35</v>
      </c>
    </row>
    <row r="7076" spans="1:12" x14ac:dyDescent="0.25">
      <c r="A7076">
        <v>91</v>
      </c>
      <c r="B7076" s="93">
        <v>43530</v>
      </c>
      <c r="C7076">
        <v>3</v>
      </c>
      <c r="D7076" t="s">
        <v>96</v>
      </c>
      <c r="E7076">
        <v>2019</v>
      </c>
      <c r="F7076" t="s">
        <v>71</v>
      </c>
      <c r="G7076" t="s">
        <v>64</v>
      </c>
      <c r="H7076" t="s">
        <v>559</v>
      </c>
      <c r="I7076">
        <v>88</v>
      </c>
      <c r="J7076">
        <v>0</v>
      </c>
      <c r="K7076" t="s">
        <v>275</v>
      </c>
      <c r="L7076" t="s">
        <v>64</v>
      </c>
    </row>
    <row r="7077" spans="1:12" x14ac:dyDescent="0.25">
      <c r="A7077">
        <v>91</v>
      </c>
      <c r="B7077" s="93">
        <v>43530</v>
      </c>
      <c r="C7077">
        <v>3</v>
      </c>
      <c r="D7077" t="s">
        <v>96</v>
      </c>
      <c r="E7077">
        <v>2019</v>
      </c>
      <c r="F7077" t="s">
        <v>70</v>
      </c>
      <c r="G7077" t="s">
        <v>35</v>
      </c>
      <c r="H7077" t="s">
        <v>559</v>
      </c>
      <c r="I7077">
        <v>161.44999999999999</v>
      </c>
      <c r="J7077">
        <v>0</v>
      </c>
      <c r="K7077" t="s">
        <v>275</v>
      </c>
      <c r="L7077" t="s">
        <v>35</v>
      </c>
    </row>
    <row r="7078" spans="1:12" x14ac:dyDescent="0.25">
      <c r="A7078">
        <v>91</v>
      </c>
      <c r="B7078" s="93">
        <v>43530</v>
      </c>
      <c r="C7078">
        <v>3</v>
      </c>
      <c r="D7078" t="s">
        <v>96</v>
      </c>
      <c r="E7078">
        <v>2019</v>
      </c>
      <c r="F7078" t="s">
        <v>74</v>
      </c>
      <c r="G7078" t="s">
        <v>35</v>
      </c>
      <c r="H7078" t="s">
        <v>559</v>
      </c>
      <c r="I7078">
        <v>196.4</v>
      </c>
      <c r="J7078">
        <v>0</v>
      </c>
      <c r="K7078" t="s">
        <v>275</v>
      </c>
      <c r="L7078" t="s">
        <v>35</v>
      </c>
    </row>
    <row r="7079" spans="1:12" x14ac:dyDescent="0.25">
      <c r="A7079">
        <v>91</v>
      </c>
      <c r="B7079" s="93">
        <v>43531</v>
      </c>
      <c r="C7079">
        <v>3</v>
      </c>
      <c r="D7079" t="s">
        <v>96</v>
      </c>
      <c r="E7079">
        <v>2019</v>
      </c>
      <c r="F7079" t="s">
        <v>82</v>
      </c>
      <c r="G7079" t="s">
        <v>66</v>
      </c>
      <c r="H7079" t="s">
        <v>560</v>
      </c>
      <c r="I7079">
        <v>40</v>
      </c>
      <c r="J7079">
        <v>0</v>
      </c>
      <c r="K7079" t="s">
        <v>275</v>
      </c>
      <c r="L7079" t="s">
        <v>35</v>
      </c>
    </row>
    <row r="7080" spans="1:12" x14ac:dyDescent="0.25">
      <c r="A7080">
        <v>91</v>
      </c>
      <c r="B7080" s="93">
        <v>43531</v>
      </c>
      <c r="C7080">
        <v>3</v>
      </c>
      <c r="D7080" t="s">
        <v>96</v>
      </c>
      <c r="E7080">
        <v>2019</v>
      </c>
      <c r="F7080" t="s">
        <v>76</v>
      </c>
      <c r="G7080" t="s">
        <v>35</v>
      </c>
      <c r="H7080" t="s">
        <v>560</v>
      </c>
      <c r="I7080">
        <v>53</v>
      </c>
      <c r="J7080">
        <v>0</v>
      </c>
      <c r="K7080" t="s">
        <v>275</v>
      </c>
      <c r="L7080" t="s">
        <v>35</v>
      </c>
    </row>
    <row r="7081" spans="1:12" x14ac:dyDescent="0.25">
      <c r="A7081">
        <v>91</v>
      </c>
      <c r="B7081" s="93">
        <v>43531</v>
      </c>
      <c r="C7081">
        <v>3</v>
      </c>
      <c r="D7081" t="s">
        <v>96</v>
      </c>
      <c r="E7081">
        <v>2019</v>
      </c>
      <c r="F7081" t="s">
        <v>82</v>
      </c>
      <c r="G7081" t="s">
        <v>58</v>
      </c>
      <c r="H7081" t="s">
        <v>560</v>
      </c>
      <c r="I7081">
        <v>57.09</v>
      </c>
      <c r="J7081">
        <v>0</v>
      </c>
      <c r="K7081" t="s">
        <v>275</v>
      </c>
      <c r="L7081" t="s">
        <v>222</v>
      </c>
    </row>
    <row r="7082" spans="1:12" x14ac:dyDescent="0.25">
      <c r="A7082">
        <v>91</v>
      </c>
      <c r="B7082" s="93">
        <v>43531</v>
      </c>
      <c r="C7082">
        <v>3</v>
      </c>
      <c r="D7082" t="s">
        <v>96</v>
      </c>
      <c r="E7082">
        <v>2019</v>
      </c>
      <c r="F7082" t="s">
        <v>73</v>
      </c>
      <c r="G7082" t="s">
        <v>35</v>
      </c>
      <c r="H7082" t="s">
        <v>560</v>
      </c>
      <c r="I7082">
        <v>176</v>
      </c>
      <c r="J7082">
        <v>0</v>
      </c>
      <c r="K7082" t="s">
        <v>275</v>
      </c>
      <c r="L7082" t="s">
        <v>35</v>
      </c>
    </row>
    <row r="7083" spans="1:12" x14ac:dyDescent="0.25">
      <c r="A7083">
        <v>91</v>
      </c>
      <c r="B7083" s="93">
        <v>43531</v>
      </c>
      <c r="C7083">
        <v>3</v>
      </c>
      <c r="D7083" t="s">
        <v>96</v>
      </c>
      <c r="E7083">
        <v>2019</v>
      </c>
      <c r="F7083" t="s">
        <v>75</v>
      </c>
      <c r="G7083" t="s">
        <v>35</v>
      </c>
      <c r="H7083" t="s">
        <v>560</v>
      </c>
      <c r="I7083">
        <v>195.57</v>
      </c>
      <c r="J7083">
        <v>0</v>
      </c>
      <c r="K7083" t="s">
        <v>275</v>
      </c>
      <c r="L7083" t="s">
        <v>35</v>
      </c>
    </row>
    <row r="7084" spans="1:12" x14ac:dyDescent="0.25">
      <c r="A7084">
        <v>91</v>
      </c>
      <c r="B7084" s="93">
        <v>43531</v>
      </c>
      <c r="C7084">
        <v>3</v>
      </c>
      <c r="D7084" t="s">
        <v>96</v>
      </c>
      <c r="E7084">
        <v>2019</v>
      </c>
      <c r="F7084" t="s">
        <v>73</v>
      </c>
      <c r="G7084" t="s">
        <v>64</v>
      </c>
      <c r="H7084" t="s">
        <v>560</v>
      </c>
      <c r="I7084">
        <v>255.93</v>
      </c>
      <c r="J7084">
        <v>0</v>
      </c>
      <c r="K7084" t="s">
        <v>275</v>
      </c>
      <c r="L7084" t="s">
        <v>64</v>
      </c>
    </row>
    <row r="7085" spans="1:12" x14ac:dyDescent="0.25">
      <c r="A7085">
        <v>91</v>
      </c>
      <c r="B7085" s="93">
        <v>43532</v>
      </c>
      <c r="C7085">
        <v>3</v>
      </c>
      <c r="D7085" t="s">
        <v>96</v>
      </c>
      <c r="E7085">
        <v>2019</v>
      </c>
      <c r="F7085" t="s">
        <v>69</v>
      </c>
      <c r="G7085" t="s">
        <v>35</v>
      </c>
      <c r="H7085" t="s">
        <v>561</v>
      </c>
      <c r="I7085">
        <v>9.1999999999999993</v>
      </c>
      <c r="J7085">
        <v>0</v>
      </c>
      <c r="K7085" t="s">
        <v>275</v>
      </c>
      <c r="L7085" t="s">
        <v>35</v>
      </c>
    </row>
    <row r="7086" spans="1:12" x14ac:dyDescent="0.25">
      <c r="A7086">
        <v>91</v>
      </c>
      <c r="B7086" s="93">
        <v>43532</v>
      </c>
      <c r="C7086">
        <v>3</v>
      </c>
      <c r="D7086" t="s">
        <v>96</v>
      </c>
      <c r="E7086">
        <v>2019</v>
      </c>
      <c r="F7086" t="s">
        <v>107</v>
      </c>
      <c r="G7086" t="s">
        <v>35</v>
      </c>
      <c r="H7086" t="s">
        <v>561</v>
      </c>
      <c r="I7086">
        <v>24</v>
      </c>
      <c r="J7086">
        <v>0</v>
      </c>
      <c r="K7086" t="s">
        <v>275</v>
      </c>
      <c r="L7086" t="s">
        <v>35</v>
      </c>
    </row>
    <row r="7087" spans="1:12" x14ac:dyDescent="0.25">
      <c r="A7087">
        <v>91</v>
      </c>
      <c r="B7087" s="93">
        <v>43532</v>
      </c>
      <c r="C7087">
        <v>3</v>
      </c>
      <c r="D7087" t="s">
        <v>96</v>
      </c>
      <c r="E7087">
        <v>2019</v>
      </c>
      <c r="F7087" t="s">
        <v>72</v>
      </c>
      <c r="G7087" t="s">
        <v>35</v>
      </c>
      <c r="H7087" t="s">
        <v>561</v>
      </c>
      <c r="I7087">
        <v>24</v>
      </c>
      <c r="J7087">
        <v>0</v>
      </c>
      <c r="K7087" t="s">
        <v>275</v>
      </c>
      <c r="L7087" t="s">
        <v>35</v>
      </c>
    </row>
    <row r="7088" spans="1:12" x14ac:dyDescent="0.25">
      <c r="A7088">
        <v>91</v>
      </c>
      <c r="B7088" s="93">
        <v>43532</v>
      </c>
      <c r="C7088">
        <v>3</v>
      </c>
      <c r="D7088" t="s">
        <v>96</v>
      </c>
      <c r="E7088">
        <v>2019</v>
      </c>
      <c r="F7088" t="s">
        <v>70</v>
      </c>
      <c r="G7088" t="s">
        <v>35</v>
      </c>
      <c r="H7088" t="s">
        <v>561</v>
      </c>
      <c r="I7088">
        <v>98.1</v>
      </c>
      <c r="J7088">
        <v>0</v>
      </c>
      <c r="K7088" t="s">
        <v>275</v>
      </c>
      <c r="L7088" t="s">
        <v>35</v>
      </c>
    </row>
    <row r="7089" spans="1:12" x14ac:dyDescent="0.25">
      <c r="A7089">
        <v>91</v>
      </c>
      <c r="B7089" s="93">
        <v>43533</v>
      </c>
      <c r="C7089">
        <v>3</v>
      </c>
      <c r="D7089" t="s">
        <v>96</v>
      </c>
      <c r="E7089">
        <v>2019</v>
      </c>
      <c r="F7089" t="s">
        <v>73</v>
      </c>
      <c r="G7089" t="s">
        <v>562</v>
      </c>
      <c r="H7089" t="s">
        <v>563</v>
      </c>
      <c r="I7089">
        <v>86.5</v>
      </c>
      <c r="J7089">
        <v>0</v>
      </c>
      <c r="K7089" t="s">
        <v>275</v>
      </c>
      <c r="L7089" t="s">
        <v>34</v>
      </c>
    </row>
    <row r="7090" spans="1:12" x14ac:dyDescent="0.25">
      <c r="A7090">
        <v>91</v>
      </c>
      <c r="B7090" s="93">
        <v>43533</v>
      </c>
      <c r="C7090">
        <v>3</v>
      </c>
      <c r="D7090" t="s">
        <v>96</v>
      </c>
      <c r="E7090">
        <v>2019</v>
      </c>
      <c r="F7090" t="s">
        <v>543</v>
      </c>
      <c r="G7090" t="s">
        <v>35</v>
      </c>
      <c r="H7090" t="s">
        <v>564</v>
      </c>
      <c r="I7090">
        <v>150</v>
      </c>
      <c r="J7090">
        <v>0</v>
      </c>
      <c r="K7090" t="s">
        <v>275</v>
      </c>
      <c r="L7090" t="s">
        <v>35</v>
      </c>
    </row>
    <row r="7091" spans="1:12" x14ac:dyDescent="0.25">
      <c r="A7091">
        <v>91</v>
      </c>
      <c r="B7091" s="93">
        <v>43533</v>
      </c>
      <c r="C7091">
        <v>3</v>
      </c>
      <c r="D7091" t="s">
        <v>96</v>
      </c>
      <c r="E7091">
        <v>2019</v>
      </c>
      <c r="F7091" t="s">
        <v>71</v>
      </c>
      <c r="G7091" t="s">
        <v>63</v>
      </c>
      <c r="H7091" t="s">
        <v>564</v>
      </c>
      <c r="I7091">
        <v>167.84</v>
      </c>
      <c r="J7091">
        <v>0</v>
      </c>
      <c r="K7091" t="s">
        <v>275</v>
      </c>
      <c r="L7091" t="s">
        <v>64</v>
      </c>
    </row>
    <row r="7092" spans="1:12" x14ac:dyDescent="0.25">
      <c r="A7092">
        <v>91</v>
      </c>
      <c r="B7092" s="93">
        <v>43533</v>
      </c>
      <c r="C7092">
        <v>3</v>
      </c>
      <c r="D7092" t="s">
        <v>96</v>
      </c>
      <c r="E7092">
        <v>2019</v>
      </c>
      <c r="F7092" t="s">
        <v>80</v>
      </c>
      <c r="G7092" t="s">
        <v>562</v>
      </c>
      <c r="H7092" t="s">
        <v>563</v>
      </c>
      <c r="I7092">
        <v>259.77</v>
      </c>
      <c r="J7092">
        <v>0</v>
      </c>
      <c r="K7092" t="s">
        <v>275</v>
      </c>
      <c r="L7092" t="s">
        <v>34</v>
      </c>
    </row>
    <row r="7093" spans="1:12" x14ac:dyDescent="0.25">
      <c r="A7093">
        <v>91</v>
      </c>
      <c r="B7093" s="93">
        <v>43533</v>
      </c>
      <c r="C7093">
        <v>3</v>
      </c>
      <c r="D7093" t="s">
        <v>96</v>
      </c>
      <c r="E7093">
        <v>2019</v>
      </c>
      <c r="F7093" t="s">
        <v>76</v>
      </c>
      <c r="G7093" t="s">
        <v>562</v>
      </c>
      <c r="H7093" t="s">
        <v>563</v>
      </c>
      <c r="I7093">
        <v>305.36</v>
      </c>
      <c r="J7093">
        <v>0</v>
      </c>
      <c r="K7093" t="s">
        <v>275</v>
      </c>
      <c r="L7093" t="s">
        <v>34</v>
      </c>
    </row>
    <row r="7094" spans="1:12" x14ac:dyDescent="0.25">
      <c r="A7094">
        <v>91</v>
      </c>
      <c r="B7094" s="93">
        <v>43533</v>
      </c>
      <c r="C7094">
        <v>3</v>
      </c>
      <c r="D7094" t="s">
        <v>96</v>
      </c>
      <c r="E7094">
        <v>2019</v>
      </c>
      <c r="F7094" t="s">
        <v>71</v>
      </c>
      <c r="G7094" t="s">
        <v>562</v>
      </c>
      <c r="H7094" t="s">
        <v>563</v>
      </c>
      <c r="I7094">
        <v>444.29</v>
      </c>
      <c r="J7094">
        <v>0</v>
      </c>
      <c r="K7094" t="s">
        <v>275</v>
      </c>
      <c r="L7094" t="s">
        <v>34</v>
      </c>
    </row>
    <row r="7095" spans="1:12" x14ac:dyDescent="0.25">
      <c r="A7095">
        <v>91</v>
      </c>
      <c r="B7095" s="93">
        <v>43533</v>
      </c>
      <c r="C7095">
        <v>3</v>
      </c>
      <c r="D7095" t="s">
        <v>96</v>
      </c>
      <c r="E7095">
        <v>2019</v>
      </c>
      <c r="F7095" t="s">
        <v>369</v>
      </c>
      <c r="G7095" t="s">
        <v>66</v>
      </c>
      <c r="H7095" t="s">
        <v>564</v>
      </c>
      <c r="I7095">
        <v>796.5</v>
      </c>
      <c r="J7095">
        <v>0</v>
      </c>
      <c r="K7095" t="s">
        <v>275</v>
      </c>
      <c r="L7095" t="s">
        <v>35</v>
      </c>
    </row>
    <row r="7096" spans="1:12" x14ac:dyDescent="0.25">
      <c r="A7096">
        <v>91</v>
      </c>
      <c r="B7096" s="93">
        <v>43533</v>
      </c>
      <c r="C7096">
        <v>3</v>
      </c>
      <c r="D7096" t="s">
        <v>96</v>
      </c>
      <c r="E7096">
        <v>2019</v>
      </c>
      <c r="F7096" t="s">
        <v>68</v>
      </c>
      <c r="G7096" t="s">
        <v>562</v>
      </c>
      <c r="H7096" t="s">
        <v>563</v>
      </c>
      <c r="I7096">
        <v>1232.6199999999999</v>
      </c>
      <c r="J7096">
        <v>0</v>
      </c>
      <c r="K7096" t="s">
        <v>275</v>
      </c>
      <c r="L7096" t="s">
        <v>34</v>
      </c>
    </row>
    <row r="7097" spans="1:12" x14ac:dyDescent="0.25">
      <c r="A7097">
        <v>91</v>
      </c>
      <c r="B7097" s="93">
        <v>43535</v>
      </c>
      <c r="C7097">
        <v>3</v>
      </c>
      <c r="D7097" t="s">
        <v>96</v>
      </c>
      <c r="E7097">
        <v>2019</v>
      </c>
      <c r="F7097" t="s">
        <v>71</v>
      </c>
      <c r="G7097" t="s">
        <v>35</v>
      </c>
      <c r="H7097" t="s">
        <v>565</v>
      </c>
      <c r="I7097">
        <v>5.22</v>
      </c>
      <c r="J7097">
        <v>0</v>
      </c>
      <c r="K7097" t="s">
        <v>275</v>
      </c>
      <c r="L7097" t="s">
        <v>35</v>
      </c>
    </row>
    <row r="7098" spans="1:12" x14ac:dyDescent="0.25">
      <c r="A7098">
        <v>91</v>
      </c>
      <c r="B7098" s="93">
        <v>43535</v>
      </c>
      <c r="C7098">
        <v>3</v>
      </c>
      <c r="D7098" t="s">
        <v>96</v>
      </c>
      <c r="E7098">
        <v>2019</v>
      </c>
      <c r="F7098" t="s">
        <v>76</v>
      </c>
      <c r="G7098" t="s">
        <v>35</v>
      </c>
      <c r="H7098" t="s">
        <v>565</v>
      </c>
      <c r="I7098">
        <v>8</v>
      </c>
      <c r="J7098">
        <v>0</v>
      </c>
      <c r="K7098" t="s">
        <v>275</v>
      </c>
      <c r="L7098" t="s">
        <v>35</v>
      </c>
    </row>
    <row r="7099" spans="1:12" x14ac:dyDescent="0.25">
      <c r="A7099">
        <v>91</v>
      </c>
      <c r="B7099" s="93">
        <v>43535</v>
      </c>
      <c r="C7099">
        <v>3</v>
      </c>
      <c r="D7099" t="s">
        <v>96</v>
      </c>
      <c r="E7099">
        <v>2019</v>
      </c>
      <c r="F7099" t="s">
        <v>69</v>
      </c>
      <c r="G7099" t="s">
        <v>35</v>
      </c>
      <c r="H7099" t="s">
        <v>565</v>
      </c>
      <c r="I7099">
        <v>22.3</v>
      </c>
      <c r="J7099">
        <v>0</v>
      </c>
      <c r="K7099" t="s">
        <v>275</v>
      </c>
      <c r="L7099" t="s">
        <v>35</v>
      </c>
    </row>
    <row r="7100" spans="1:12" x14ac:dyDescent="0.25">
      <c r="A7100">
        <v>91</v>
      </c>
      <c r="B7100" s="93">
        <v>43535</v>
      </c>
      <c r="C7100">
        <v>3</v>
      </c>
      <c r="D7100" t="s">
        <v>96</v>
      </c>
      <c r="E7100">
        <v>2019</v>
      </c>
      <c r="F7100" t="s">
        <v>74</v>
      </c>
      <c r="G7100" t="s">
        <v>35</v>
      </c>
      <c r="H7100" t="s">
        <v>565</v>
      </c>
      <c r="I7100">
        <v>93.11</v>
      </c>
      <c r="J7100">
        <v>0</v>
      </c>
      <c r="K7100" t="s">
        <v>275</v>
      </c>
      <c r="L7100" t="s">
        <v>35</v>
      </c>
    </row>
    <row r="7101" spans="1:12" x14ac:dyDescent="0.25">
      <c r="A7101">
        <v>91</v>
      </c>
      <c r="B7101" s="93">
        <v>43535</v>
      </c>
      <c r="C7101">
        <v>3</v>
      </c>
      <c r="D7101" t="s">
        <v>96</v>
      </c>
      <c r="E7101">
        <v>2019</v>
      </c>
      <c r="F7101" t="s">
        <v>369</v>
      </c>
      <c r="G7101" t="s">
        <v>105</v>
      </c>
      <c r="H7101" t="s">
        <v>565</v>
      </c>
      <c r="I7101">
        <v>127.57</v>
      </c>
      <c r="J7101">
        <v>0</v>
      </c>
      <c r="K7101" t="s">
        <v>275</v>
      </c>
      <c r="L7101" t="s">
        <v>266</v>
      </c>
    </row>
    <row r="7102" spans="1:12" x14ac:dyDescent="0.25">
      <c r="A7102">
        <v>91</v>
      </c>
      <c r="B7102" s="93">
        <v>43536</v>
      </c>
      <c r="C7102">
        <v>3</v>
      </c>
      <c r="D7102" t="s">
        <v>96</v>
      </c>
      <c r="E7102">
        <v>2019</v>
      </c>
      <c r="F7102" t="s">
        <v>72</v>
      </c>
      <c r="G7102" t="s">
        <v>36</v>
      </c>
      <c r="H7102" t="s">
        <v>566</v>
      </c>
      <c r="I7102">
        <v>10</v>
      </c>
      <c r="J7102">
        <v>0</v>
      </c>
      <c r="K7102" t="s">
        <v>275</v>
      </c>
      <c r="L7102" t="s">
        <v>222</v>
      </c>
    </row>
    <row r="7103" spans="1:12" x14ac:dyDescent="0.25">
      <c r="A7103">
        <v>91</v>
      </c>
      <c r="B7103" s="93">
        <v>43536</v>
      </c>
      <c r="C7103">
        <v>3</v>
      </c>
      <c r="D7103" t="s">
        <v>96</v>
      </c>
      <c r="E7103">
        <v>2019</v>
      </c>
      <c r="F7103" t="s">
        <v>71</v>
      </c>
      <c r="G7103" t="s">
        <v>64</v>
      </c>
      <c r="H7103" t="s">
        <v>566</v>
      </c>
      <c r="I7103">
        <v>12.95</v>
      </c>
      <c r="J7103">
        <v>0</v>
      </c>
      <c r="K7103" t="s">
        <v>275</v>
      </c>
      <c r="L7103" t="s">
        <v>64</v>
      </c>
    </row>
    <row r="7104" spans="1:12" x14ac:dyDescent="0.25">
      <c r="A7104">
        <v>91</v>
      </c>
      <c r="B7104" s="93">
        <v>43536</v>
      </c>
      <c r="C7104">
        <v>3</v>
      </c>
      <c r="D7104" t="s">
        <v>96</v>
      </c>
      <c r="E7104">
        <v>2019</v>
      </c>
      <c r="F7104" t="s">
        <v>74</v>
      </c>
      <c r="G7104" t="s">
        <v>35</v>
      </c>
      <c r="H7104" t="s">
        <v>566</v>
      </c>
      <c r="I7104">
        <v>32</v>
      </c>
      <c r="J7104">
        <v>0</v>
      </c>
      <c r="K7104" t="s">
        <v>275</v>
      </c>
      <c r="L7104" t="s">
        <v>35</v>
      </c>
    </row>
    <row r="7105" spans="1:12" x14ac:dyDescent="0.25">
      <c r="A7105">
        <v>91</v>
      </c>
      <c r="B7105" s="93">
        <v>43536</v>
      </c>
      <c r="C7105">
        <v>3</v>
      </c>
      <c r="D7105" t="s">
        <v>96</v>
      </c>
      <c r="E7105">
        <v>2019</v>
      </c>
      <c r="F7105" t="s">
        <v>75</v>
      </c>
      <c r="G7105" t="s">
        <v>36</v>
      </c>
      <c r="H7105" t="s">
        <v>566</v>
      </c>
      <c r="I7105">
        <v>40</v>
      </c>
      <c r="J7105">
        <v>0</v>
      </c>
      <c r="K7105" t="s">
        <v>275</v>
      </c>
      <c r="L7105" t="s">
        <v>222</v>
      </c>
    </row>
    <row r="7106" spans="1:12" x14ac:dyDescent="0.25">
      <c r="A7106">
        <v>91</v>
      </c>
      <c r="B7106" s="93">
        <v>43536</v>
      </c>
      <c r="C7106">
        <v>3</v>
      </c>
      <c r="D7106" t="s">
        <v>96</v>
      </c>
      <c r="E7106">
        <v>2019</v>
      </c>
      <c r="F7106" t="s">
        <v>68</v>
      </c>
      <c r="G7106" t="s">
        <v>36</v>
      </c>
      <c r="H7106" t="s">
        <v>566</v>
      </c>
      <c r="I7106">
        <v>41.16</v>
      </c>
      <c r="J7106">
        <v>0</v>
      </c>
      <c r="K7106" t="s">
        <v>275</v>
      </c>
      <c r="L7106" t="s">
        <v>222</v>
      </c>
    </row>
    <row r="7107" spans="1:12" x14ac:dyDescent="0.25">
      <c r="A7107">
        <v>91</v>
      </c>
      <c r="B7107" s="93">
        <v>43536</v>
      </c>
      <c r="C7107">
        <v>3</v>
      </c>
      <c r="D7107" t="s">
        <v>96</v>
      </c>
      <c r="E7107">
        <v>2019</v>
      </c>
      <c r="F7107" t="s">
        <v>68</v>
      </c>
      <c r="G7107" t="s">
        <v>64</v>
      </c>
      <c r="H7107" t="s">
        <v>566</v>
      </c>
      <c r="I7107">
        <v>41.97</v>
      </c>
      <c r="J7107">
        <v>0</v>
      </c>
      <c r="K7107" t="s">
        <v>275</v>
      </c>
      <c r="L7107" t="s">
        <v>64</v>
      </c>
    </row>
    <row r="7108" spans="1:12" x14ac:dyDescent="0.25">
      <c r="A7108">
        <v>91</v>
      </c>
      <c r="B7108" s="93">
        <v>43536</v>
      </c>
      <c r="C7108">
        <v>3</v>
      </c>
      <c r="D7108" t="s">
        <v>96</v>
      </c>
      <c r="E7108">
        <v>2019</v>
      </c>
      <c r="F7108" t="s">
        <v>81</v>
      </c>
      <c r="G7108" t="s">
        <v>36</v>
      </c>
      <c r="H7108" t="s">
        <v>566</v>
      </c>
      <c r="I7108">
        <v>121.95</v>
      </c>
      <c r="J7108">
        <v>0</v>
      </c>
      <c r="K7108" t="s">
        <v>275</v>
      </c>
      <c r="L7108" t="s">
        <v>222</v>
      </c>
    </row>
    <row r="7109" spans="1:12" x14ac:dyDescent="0.25">
      <c r="A7109">
        <v>91</v>
      </c>
      <c r="B7109" s="93">
        <v>43536</v>
      </c>
      <c r="C7109">
        <v>3</v>
      </c>
      <c r="D7109" t="s">
        <v>96</v>
      </c>
      <c r="E7109">
        <v>2019</v>
      </c>
      <c r="F7109" t="s">
        <v>68</v>
      </c>
      <c r="G7109" t="s">
        <v>58</v>
      </c>
      <c r="H7109" t="s">
        <v>566</v>
      </c>
      <c r="I7109">
        <v>158.16999999999999</v>
      </c>
      <c r="J7109">
        <v>0</v>
      </c>
      <c r="K7109" t="s">
        <v>275</v>
      </c>
      <c r="L7109" t="s">
        <v>222</v>
      </c>
    </row>
    <row r="7110" spans="1:12" x14ac:dyDescent="0.25">
      <c r="A7110">
        <v>91</v>
      </c>
      <c r="B7110" s="93">
        <v>43536</v>
      </c>
      <c r="C7110">
        <v>3</v>
      </c>
      <c r="D7110" t="s">
        <v>96</v>
      </c>
      <c r="E7110">
        <v>2019</v>
      </c>
      <c r="F7110" t="s">
        <v>76</v>
      </c>
      <c r="G7110" t="s">
        <v>567</v>
      </c>
      <c r="H7110" t="s">
        <v>568</v>
      </c>
      <c r="I7110">
        <v>158.78</v>
      </c>
      <c r="J7110">
        <v>0</v>
      </c>
      <c r="K7110" t="s">
        <v>275</v>
      </c>
      <c r="L7110" t="s">
        <v>34</v>
      </c>
    </row>
    <row r="7111" spans="1:12" x14ac:dyDescent="0.25">
      <c r="A7111">
        <v>91</v>
      </c>
      <c r="B7111" s="93">
        <v>43536</v>
      </c>
      <c r="C7111">
        <v>3</v>
      </c>
      <c r="D7111" t="s">
        <v>96</v>
      </c>
      <c r="E7111">
        <v>2019</v>
      </c>
      <c r="F7111" t="s">
        <v>369</v>
      </c>
      <c r="G7111" t="s">
        <v>35</v>
      </c>
      <c r="H7111" t="s">
        <v>566</v>
      </c>
      <c r="I7111">
        <v>382.02</v>
      </c>
      <c r="J7111">
        <v>0</v>
      </c>
      <c r="K7111" t="s">
        <v>275</v>
      </c>
      <c r="L7111" t="s">
        <v>35</v>
      </c>
    </row>
    <row r="7112" spans="1:12" x14ac:dyDescent="0.25">
      <c r="A7112">
        <v>91</v>
      </c>
      <c r="B7112" s="93">
        <v>43536</v>
      </c>
      <c r="C7112">
        <v>3</v>
      </c>
      <c r="D7112" t="s">
        <v>96</v>
      </c>
      <c r="E7112">
        <v>2019</v>
      </c>
      <c r="F7112" t="s">
        <v>77</v>
      </c>
      <c r="G7112" t="s">
        <v>35</v>
      </c>
      <c r="H7112" t="s">
        <v>566</v>
      </c>
      <c r="I7112">
        <v>436</v>
      </c>
      <c r="J7112">
        <v>0</v>
      </c>
      <c r="K7112" t="s">
        <v>275</v>
      </c>
      <c r="L7112" t="s">
        <v>35</v>
      </c>
    </row>
    <row r="7113" spans="1:12" x14ac:dyDescent="0.25">
      <c r="A7113">
        <v>91</v>
      </c>
      <c r="B7113" s="93">
        <v>43536</v>
      </c>
      <c r="C7113">
        <v>3</v>
      </c>
      <c r="D7113" t="s">
        <v>96</v>
      </c>
      <c r="E7113">
        <v>2019</v>
      </c>
      <c r="F7113" t="s">
        <v>82</v>
      </c>
      <c r="G7113" t="s">
        <v>66</v>
      </c>
      <c r="H7113" t="s">
        <v>566</v>
      </c>
      <c r="I7113">
        <v>631.71</v>
      </c>
      <c r="J7113">
        <v>0</v>
      </c>
      <c r="K7113" t="s">
        <v>275</v>
      </c>
      <c r="L7113" t="s">
        <v>35</v>
      </c>
    </row>
    <row r="7114" spans="1:12" x14ac:dyDescent="0.25">
      <c r="A7114">
        <v>91</v>
      </c>
      <c r="B7114" s="93">
        <v>43537</v>
      </c>
      <c r="C7114">
        <v>3</v>
      </c>
      <c r="D7114" t="s">
        <v>96</v>
      </c>
      <c r="E7114">
        <v>2019</v>
      </c>
      <c r="F7114" t="s">
        <v>79</v>
      </c>
      <c r="G7114" t="s">
        <v>63</v>
      </c>
      <c r="H7114" t="s">
        <v>569</v>
      </c>
      <c r="I7114">
        <v>34.22</v>
      </c>
      <c r="J7114">
        <v>0</v>
      </c>
      <c r="K7114" t="s">
        <v>275</v>
      </c>
      <c r="L7114" t="s">
        <v>64</v>
      </c>
    </row>
    <row r="7115" spans="1:12" x14ac:dyDescent="0.25">
      <c r="A7115">
        <v>91</v>
      </c>
      <c r="B7115" s="93">
        <v>43537</v>
      </c>
      <c r="C7115">
        <v>3</v>
      </c>
      <c r="D7115" t="s">
        <v>96</v>
      </c>
      <c r="E7115">
        <v>2019</v>
      </c>
      <c r="F7115" t="s">
        <v>74</v>
      </c>
      <c r="G7115" t="s">
        <v>35</v>
      </c>
      <c r="H7115" t="s">
        <v>569</v>
      </c>
      <c r="I7115">
        <v>60.85</v>
      </c>
      <c r="J7115">
        <v>0</v>
      </c>
      <c r="K7115" t="s">
        <v>275</v>
      </c>
      <c r="L7115" t="s">
        <v>35</v>
      </c>
    </row>
    <row r="7116" spans="1:12" x14ac:dyDescent="0.25">
      <c r="A7116">
        <v>91</v>
      </c>
      <c r="B7116" s="93">
        <v>43537</v>
      </c>
      <c r="C7116">
        <v>3</v>
      </c>
      <c r="D7116" t="s">
        <v>96</v>
      </c>
      <c r="E7116">
        <v>2019</v>
      </c>
      <c r="F7116" t="s">
        <v>73</v>
      </c>
      <c r="G7116" t="s">
        <v>35</v>
      </c>
      <c r="H7116" t="s">
        <v>569</v>
      </c>
      <c r="I7116">
        <v>71</v>
      </c>
      <c r="J7116">
        <v>0</v>
      </c>
      <c r="K7116" t="s">
        <v>275</v>
      </c>
      <c r="L7116" t="s">
        <v>35</v>
      </c>
    </row>
    <row r="7117" spans="1:12" x14ac:dyDescent="0.25">
      <c r="A7117">
        <v>91</v>
      </c>
      <c r="B7117" s="93">
        <v>43537</v>
      </c>
      <c r="C7117">
        <v>3</v>
      </c>
      <c r="D7117" t="s">
        <v>96</v>
      </c>
      <c r="E7117">
        <v>2019</v>
      </c>
      <c r="F7117" t="s">
        <v>70</v>
      </c>
      <c r="G7117" t="s">
        <v>35</v>
      </c>
      <c r="H7117" t="s">
        <v>569</v>
      </c>
      <c r="I7117">
        <v>100.15</v>
      </c>
      <c r="J7117">
        <v>0</v>
      </c>
      <c r="K7117" t="s">
        <v>275</v>
      </c>
      <c r="L7117" t="s">
        <v>35</v>
      </c>
    </row>
    <row r="7118" spans="1:12" x14ac:dyDescent="0.25">
      <c r="A7118">
        <v>91</v>
      </c>
      <c r="B7118" s="93">
        <v>43537</v>
      </c>
      <c r="C7118">
        <v>3</v>
      </c>
      <c r="D7118" t="s">
        <v>96</v>
      </c>
      <c r="E7118">
        <v>2019</v>
      </c>
      <c r="F7118" t="s">
        <v>79</v>
      </c>
      <c r="G7118" t="s">
        <v>58</v>
      </c>
      <c r="H7118" t="s">
        <v>569</v>
      </c>
      <c r="I7118">
        <v>339.18</v>
      </c>
      <c r="J7118">
        <v>0</v>
      </c>
      <c r="K7118" t="s">
        <v>275</v>
      </c>
      <c r="L7118" t="s">
        <v>222</v>
      </c>
    </row>
    <row r="7119" spans="1:12" x14ac:dyDescent="0.25">
      <c r="A7119">
        <v>91</v>
      </c>
      <c r="B7119" s="93">
        <v>43537</v>
      </c>
      <c r="C7119">
        <v>3</v>
      </c>
      <c r="D7119" t="s">
        <v>96</v>
      </c>
      <c r="E7119">
        <v>2019</v>
      </c>
      <c r="F7119" t="s">
        <v>142</v>
      </c>
      <c r="G7119" t="s">
        <v>65</v>
      </c>
      <c r="H7119" t="s">
        <v>569</v>
      </c>
      <c r="I7119">
        <v>1320</v>
      </c>
      <c r="J7119">
        <v>0</v>
      </c>
      <c r="K7119" t="s">
        <v>275</v>
      </c>
      <c r="L7119" t="s">
        <v>35</v>
      </c>
    </row>
    <row r="7120" spans="1:12" x14ac:dyDescent="0.25">
      <c r="A7120">
        <v>91</v>
      </c>
      <c r="B7120" s="93">
        <v>43537</v>
      </c>
      <c r="C7120">
        <v>3</v>
      </c>
      <c r="D7120" t="s">
        <v>96</v>
      </c>
      <c r="E7120">
        <v>2019</v>
      </c>
      <c r="F7120" t="s">
        <v>77</v>
      </c>
      <c r="G7120" t="s">
        <v>67</v>
      </c>
      <c r="H7120" t="s">
        <v>569</v>
      </c>
      <c r="I7120">
        <v>4413.76</v>
      </c>
      <c r="J7120">
        <v>0</v>
      </c>
      <c r="K7120" t="s">
        <v>275</v>
      </c>
      <c r="L7120" t="s">
        <v>266</v>
      </c>
    </row>
    <row r="7121" spans="1:12" x14ac:dyDescent="0.25">
      <c r="A7121">
        <v>91</v>
      </c>
      <c r="B7121" s="93">
        <v>43538</v>
      </c>
      <c r="C7121">
        <v>3</v>
      </c>
      <c r="D7121" t="s">
        <v>96</v>
      </c>
      <c r="E7121">
        <v>2019</v>
      </c>
      <c r="F7121" t="s">
        <v>75</v>
      </c>
      <c r="G7121" t="s">
        <v>64</v>
      </c>
      <c r="H7121" t="s">
        <v>570</v>
      </c>
      <c r="I7121">
        <v>3.35</v>
      </c>
      <c r="J7121">
        <v>0</v>
      </c>
      <c r="K7121" t="s">
        <v>275</v>
      </c>
      <c r="L7121" t="s">
        <v>64</v>
      </c>
    </row>
    <row r="7122" spans="1:12" x14ac:dyDescent="0.25">
      <c r="A7122">
        <v>91</v>
      </c>
      <c r="B7122" s="93">
        <v>43538</v>
      </c>
      <c r="C7122">
        <v>3</v>
      </c>
      <c r="D7122" t="s">
        <v>96</v>
      </c>
      <c r="E7122">
        <v>2019</v>
      </c>
      <c r="F7122" t="s">
        <v>85</v>
      </c>
      <c r="G7122" t="s">
        <v>35</v>
      </c>
      <c r="H7122" t="s">
        <v>570</v>
      </c>
      <c r="I7122">
        <v>4.5999999999999996</v>
      </c>
      <c r="J7122">
        <v>0</v>
      </c>
      <c r="K7122" t="s">
        <v>275</v>
      </c>
      <c r="L7122" t="s">
        <v>35</v>
      </c>
    </row>
    <row r="7123" spans="1:12" x14ac:dyDescent="0.25">
      <c r="A7123">
        <v>91</v>
      </c>
      <c r="B7123" s="93">
        <v>43538</v>
      </c>
      <c r="C7123">
        <v>3</v>
      </c>
      <c r="D7123" t="s">
        <v>96</v>
      </c>
      <c r="E7123">
        <v>2019</v>
      </c>
      <c r="F7123" t="s">
        <v>72</v>
      </c>
      <c r="G7123" t="s">
        <v>65</v>
      </c>
      <c r="H7123" t="s">
        <v>570</v>
      </c>
      <c r="I7123">
        <v>35</v>
      </c>
      <c r="J7123">
        <v>0</v>
      </c>
      <c r="K7123" t="s">
        <v>275</v>
      </c>
      <c r="L7123" t="s">
        <v>35</v>
      </c>
    </row>
    <row r="7124" spans="1:12" x14ac:dyDescent="0.25">
      <c r="A7124">
        <v>91</v>
      </c>
      <c r="B7124" s="93">
        <v>43538</v>
      </c>
      <c r="C7124">
        <v>3</v>
      </c>
      <c r="D7124" t="s">
        <v>96</v>
      </c>
      <c r="E7124">
        <v>2019</v>
      </c>
      <c r="F7124" t="s">
        <v>78</v>
      </c>
      <c r="G7124" t="s">
        <v>64</v>
      </c>
      <c r="H7124" t="s">
        <v>570</v>
      </c>
      <c r="I7124">
        <v>69.45</v>
      </c>
      <c r="J7124">
        <v>0</v>
      </c>
      <c r="K7124" t="s">
        <v>275</v>
      </c>
      <c r="L7124" t="s">
        <v>64</v>
      </c>
    </row>
    <row r="7125" spans="1:12" x14ac:dyDescent="0.25">
      <c r="A7125">
        <v>91</v>
      </c>
      <c r="B7125" s="93">
        <v>43538</v>
      </c>
      <c r="C7125">
        <v>3</v>
      </c>
      <c r="D7125" t="s">
        <v>96</v>
      </c>
      <c r="E7125">
        <v>2019</v>
      </c>
      <c r="F7125" t="s">
        <v>73</v>
      </c>
      <c r="G7125" t="s">
        <v>35</v>
      </c>
      <c r="H7125" t="s">
        <v>570</v>
      </c>
      <c r="I7125">
        <v>101</v>
      </c>
      <c r="J7125">
        <v>0</v>
      </c>
      <c r="K7125" t="s">
        <v>275</v>
      </c>
      <c r="L7125" t="s">
        <v>35</v>
      </c>
    </row>
    <row r="7126" spans="1:12" x14ac:dyDescent="0.25">
      <c r="A7126">
        <v>91</v>
      </c>
      <c r="B7126" s="93">
        <v>43538</v>
      </c>
      <c r="C7126">
        <v>3</v>
      </c>
      <c r="D7126" t="s">
        <v>96</v>
      </c>
      <c r="E7126">
        <v>2019</v>
      </c>
      <c r="F7126" t="s">
        <v>543</v>
      </c>
      <c r="G7126" t="s">
        <v>63</v>
      </c>
      <c r="H7126" t="s">
        <v>570</v>
      </c>
      <c r="I7126">
        <v>1000</v>
      </c>
      <c r="J7126">
        <v>0</v>
      </c>
      <c r="K7126" t="s">
        <v>275</v>
      </c>
      <c r="L7126" t="s">
        <v>64</v>
      </c>
    </row>
    <row r="7127" spans="1:12" x14ac:dyDescent="0.25">
      <c r="A7127">
        <v>91</v>
      </c>
      <c r="B7127" s="93">
        <v>43539</v>
      </c>
      <c r="C7127">
        <v>3</v>
      </c>
      <c r="D7127" t="s">
        <v>96</v>
      </c>
      <c r="E7127">
        <v>2019</v>
      </c>
      <c r="F7127" t="s">
        <v>69</v>
      </c>
      <c r="G7127" t="s">
        <v>35</v>
      </c>
      <c r="H7127" t="s">
        <v>571</v>
      </c>
      <c r="I7127">
        <v>15</v>
      </c>
      <c r="J7127">
        <v>0</v>
      </c>
      <c r="K7127" t="s">
        <v>275</v>
      </c>
      <c r="L7127" t="s">
        <v>35</v>
      </c>
    </row>
    <row r="7128" spans="1:12" x14ac:dyDescent="0.25">
      <c r="A7128">
        <v>91</v>
      </c>
      <c r="B7128" s="93">
        <v>43539</v>
      </c>
      <c r="C7128">
        <v>3</v>
      </c>
      <c r="D7128" t="s">
        <v>96</v>
      </c>
      <c r="E7128">
        <v>2019</v>
      </c>
      <c r="F7128" t="s">
        <v>71</v>
      </c>
      <c r="G7128" t="s">
        <v>35</v>
      </c>
      <c r="H7128" t="s">
        <v>571</v>
      </c>
      <c r="I7128">
        <v>17.27</v>
      </c>
      <c r="J7128">
        <v>0</v>
      </c>
      <c r="K7128" t="s">
        <v>275</v>
      </c>
      <c r="L7128" t="s">
        <v>35</v>
      </c>
    </row>
    <row r="7129" spans="1:12" x14ac:dyDescent="0.25">
      <c r="A7129">
        <v>91</v>
      </c>
      <c r="B7129" s="93">
        <v>43539</v>
      </c>
      <c r="C7129">
        <v>3</v>
      </c>
      <c r="D7129" t="s">
        <v>96</v>
      </c>
      <c r="E7129">
        <v>2019</v>
      </c>
      <c r="F7129" t="s">
        <v>72</v>
      </c>
      <c r="G7129" t="s">
        <v>35</v>
      </c>
      <c r="H7129" t="s">
        <v>571</v>
      </c>
      <c r="I7129">
        <v>26</v>
      </c>
      <c r="J7129">
        <v>0</v>
      </c>
      <c r="K7129" t="s">
        <v>275</v>
      </c>
      <c r="L7129" t="s">
        <v>35</v>
      </c>
    </row>
    <row r="7130" spans="1:12" x14ac:dyDescent="0.25">
      <c r="A7130">
        <v>91</v>
      </c>
      <c r="B7130" s="93">
        <v>43539</v>
      </c>
      <c r="C7130">
        <v>3</v>
      </c>
      <c r="D7130" t="s">
        <v>96</v>
      </c>
      <c r="E7130">
        <v>2019</v>
      </c>
      <c r="F7130" t="s">
        <v>75</v>
      </c>
      <c r="G7130" t="s">
        <v>35</v>
      </c>
      <c r="H7130" t="s">
        <v>571</v>
      </c>
      <c r="I7130">
        <v>132</v>
      </c>
      <c r="J7130">
        <v>0</v>
      </c>
      <c r="K7130" t="s">
        <v>275</v>
      </c>
      <c r="L7130" t="s">
        <v>35</v>
      </c>
    </row>
    <row r="7131" spans="1:12" x14ac:dyDescent="0.25">
      <c r="A7131">
        <v>91</v>
      </c>
      <c r="B7131" s="93">
        <v>43539</v>
      </c>
      <c r="C7131">
        <v>3</v>
      </c>
      <c r="D7131" t="s">
        <v>96</v>
      </c>
      <c r="E7131">
        <v>2019</v>
      </c>
      <c r="F7131" t="s">
        <v>107</v>
      </c>
      <c r="G7131" t="s">
        <v>35</v>
      </c>
      <c r="H7131" t="s">
        <v>571</v>
      </c>
      <c r="I7131">
        <v>261</v>
      </c>
      <c r="J7131">
        <v>0</v>
      </c>
      <c r="K7131" t="s">
        <v>275</v>
      </c>
      <c r="L7131" t="s">
        <v>35</v>
      </c>
    </row>
    <row r="7132" spans="1:12" x14ac:dyDescent="0.25">
      <c r="A7132">
        <v>91</v>
      </c>
      <c r="B7132" s="93">
        <v>43540</v>
      </c>
      <c r="C7132">
        <v>3</v>
      </c>
      <c r="D7132" t="s">
        <v>96</v>
      </c>
      <c r="E7132">
        <v>2019</v>
      </c>
      <c r="F7132" t="s">
        <v>72</v>
      </c>
      <c r="G7132" t="s">
        <v>36</v>
      </c>
      <c r="H7132" t="s">
        <v>572</v>
      </c>
      <c r="I7132">
        <v>24</v>
      </c>
      <c r="J7132">
        <v>0</v>
      </c>
      <c r="K7132" t="s">
        <v>275</v>
      </c>
      <c r="L7132" t="s">
        <v>222</v>
      </c>
    </row>
    <row r="7133" spans="1:12" x14ac:dyDescent="0.25">
      <c r="A7133">
        <v>91</v>
      </c>
      <c r="B7133" s="93">
        <v>43540</v>
      </c>
      <c r="C7133">
        <v>3</v>
      </c>
      <c r="D7133" t="s">
        <v>96</v>
      </c>
      <c r="E7133">
        <v>2019</v>
      </c>
      <c r="F7133" t="s">
        <v>74</v>
      </c>
      <c r="G7133" t="s">
        <v>35</v>
      </c>
      <c r="H7133" t="s">
        <v>572</v>
      </c>
      <c r="I7133">
        <v>83</v>
      </c>
      <c r="J7133">
        <v>0</v>
      </c>
      <c r="K7133" t="s">
        <v>275</v>
      </c>
      <c r="L7133" t="s">
        <v>35</v>
      </c>
    </row>
    <row r="7134" spans="1:12" x14ac:dyDescent="0.25">
      <c r="A7134">
        <v>91</v>
      </c>
      <c r="B7134" s="93">
        <v>43540</v>
      </c>
      <c r="C7134">
        <v>3</v>
      </c>
      <c r="D7134" t="s">
        <v>96</v>
      </c>
      <c r="E7134">
        <v>2019</v>
      </c>
      <c r="F7134" t="s">
        <v>75</v>
      </c>
      <c r="G7134" t="s">
        <v>35</v>
      </c>
      <c r="H7134" t="s">
        <v>572</v>
      </c>
      <c r="I7134">
        <v>136</v>
      </c>
      <c r="J7134">
        <v>0</v>
      </c>
      <c r="K7134" t="s">
        <v>275</v>
      </c>
      <c r="L7134" t="s">
        <v>35</v>
      </c>
    </row>
    <row r="7135" spans="1:12" x14ac:dyDescent="0.25">
      <c r="A7135">
        <v>91</v>
      </c>
      <c r="B7135" s="93">
        <v>43542</v>
      </c>
      <c r="C7135">
        <v>3</v>
      </c>
      <c r="D7135" t="s">
        <v>96</v>
      </c>
      <c r="E7135">
        <v>2019</v>
      </c>
      <c r="F7135" t="s">
        <v>71</v>
      </c>
      <c r="G7135" t="s">
        <v>35</v>
      </c>
      <c r="H7135" t="s">
        <v>573</v>
      </c>
      <c r="I7135">
        <v>11.36</v>
      </c>
      <c r="J7135">
        <v>0</v>
      </c>
      <c r="K7135" t="s">
        <v>275</v>
      </c>
      <c r="L7135" t="s">
        <v>35</v>
      </c>
    </row>
    <row r="7136" spans="1:12" x14ac:dyDescent="0.25">
      <c r="A7136">
        <v>91</v>
      </c>
      <c r="B7136" s="93">
        <v>43542</v>
      </c>
      <c r="C7136">
        <v>3</v>
      </c>
      <c r="D7136" t="s">
        <v>96</v>
      </c>
      <c r="E7136">
        <v>2019</v>
      </c>
      <c r="F7136" t="s">
        <v>76</v>
      </c>
      <c r="G7136" t="s">
        <v>35</v>
      </c>
      <c r="H7136" t="s">
        <v>573</v>
      </c>
      <c r="I7136">
        <v>48</v>
      </c>
      <c r="J7136">
        <v>0</v>
      </c>
      <c r="K7136" t="s">
        <v>275</v>
      </c>
      <c r="L7136" t="s">
        <v>35</v>
      </c>
    </row>
    <row r="7137" spans="1:12" x14ac:dyDescent="0.25">
      <c r="A7137">
        <v>91</v>
      </c>
      <c r="B7137" s="93">
        <v>43543</v>
      </c>
      <c r="C7137">
        <v>3</v>
      </c>
      <c r="D7137" t="s">
        <v>96</v>
      </c>
      <c r="E7137">
        <v>2019</v>
      </c>
      <c r="F7137" t="s">
        <v>81</v>
      </c>
      <c r="G7137" t="s">
        <v>35</v>
      </c>
      <c r="H7137" t="s">
        <v>574</v>
      </c>
      <c r="I7137">
        <v>34</v>
      </c>
      <c r="J7137">
        <v>0</v>
      </c>
      <c r="K7137" t="s">
        <v>275</v>
      </c>
      <c r="L7137" t="s">
        <v>35</v>
      </c>
    </row>
    <row r="7138" spans="1:12" x14ac:dyDescent="0.25">
      <c r="A7138">
        <v>91</v>
      </c>
      <c r="B7138" s="93">
        <v>43543</v>
      </c>
      <c r="C7138">
        <v>3</v>
      </c>
      <c r="D7138" t="s">
        <v>96</v>
      </c>
      <c r="E7138">
        <v>2019</v>
      </c>
      <c r="F7138" t="s">
        <v>70</v>
      </c>
      <c r="G7138" t="s">
        <v>58</v>
      </c>
      <c r="H7138" t="s">
        <v>574</v>
      </c>
      <c r="I7138">
        <v>87.63</v>
      </c>
      <c r="J7138">
        <v>0</v>
      </c>
      <c r="K7138" t="s">
        <v>275</v>
      </c>
      <c r="L7138" t="s">
        <v>222</v>
      </c>
    </row>
    <row r="7139" spans="1:12" x14ac:dyDescent="0.25">
      <c r="A7139">
        <v>91</v>
      </c>
      <c r="B7139" s="93">
        <v>43543</v>
      </c>
      <c r="C7139">
        <v>3</v>
      </c>
      <c r="D7139" t="s">
        <v>96</v>
      </c>
      <c r="E7139">
        <v>2019</v>
      </c>
      <c r="F7139" t="s">
        <v>70</v>
      </c>
      <c r="G7139" t="s">
        <v>36</v>
      </c>
      <c r="H7139" t="s">
        <v>574</v>
      </c>
      <c r="I7139">
        <v>100</v>
      </c>
      <c r="J7139">
        <v>0</v>
      </c>
      <c r="K7139" t="s">
        <v>275</v>
      </c>
      <c r="L7139" t="s">
        <v>222</v>
      </c>
    </row>
    <row r="7140" spans="1:12" x14ac:dyDescent="0.25">
      <c r="A7140">
        <v>91</v>
      </c>
      <c r="B7140" s="93">
        <v>43543</v>
      </c>
      <c r="C7140">
        <v>3</v>
      </c>
      <c r="D7140" t="s">
        <v>96</v>
      </c>
      <c r="E7140">
        <v>2019</v>
      </c>
      <c r="F7140" t="s">
        <v>75</v>
      </c>
      <c r="G7140" t="s">
        <v>36</v>
      </c>
      <c r="H7140" t="s">
        <v>574</v>
      </c>
      <c r="I7140">
        <v>139.08000000000001</v>
      </c>
      <c r="J7140">
        <v>0</v>
      </c>
      <c r="K7140" t="s">
        <v>275</v>
      </c>
      <c r="L7140" t="s">
        <v>222</v>
      </c>
    </row>
    <row r="7141" spans="1:12" x14ac:dyDescent="0.25">
      <c r="A7141">
        <v>91</v>
      </c>
      <c r="B7141" s="93">
        <v>43544</v>
      </c>
      <c r="C7141">
        <v>3</v>
      </c>
      <c r="D7141" t="s">
        <v>96</v>
      </c>
      <c r="E7141">
        <v>2019</v>
      </c>
      <c r="F7141" t="s">
        <v>72</v>
      </c>
      <c r="G7141" t="s">
        <v>36</v>
      </c>
      <c r="H7141" t="s">
        <v>575</v>
      </c>
      <c r="I7141">
        <v>5</v>
      </c>
      <c r="J7141">
        <v>0</v>
      </c>
      <c r="K7141" t="s">
        <v>275</v>
      </c>
      <c r="L7141" t="s">
        <v>222</v>
      </c>
    </row>
    <row r="7142" spans="1:12" x14ac:dyDescent="0.25">
      <c r="A7142">
        <v>91</v>
      </c>
      <c r="B7142" s="93">
        <v>43544</v>
      </c>
      <c r="C7142">
        <v>3</v>
      </c>
      <c r="D7142" t="s">
        <v>96</v>
      </c>
      <c r="E7142">
        <v>2019</v>
      </c>
      <c r="F7142" t="s">
        <v>71</v>
      </c>
      <c r="G7142" t="s">
        <v>65</v>
      </c>
      <c r="H7142" t="s">
        <v>575</v>
      </c>
      <c r="I7142">
        <v>10.54</v>
      </c>
      <c r="J7142">
        <v>0</v>
      </c>
      <c r="K7142" t="s">
        <v>275</v>
      </c>
      <c r="L7142" t="s">
        <v>35</v>
      </c>
    </row>
    <row r="7143" spans="1:12" x14ac:dyDescent="0.25">
      <c r="A7143">
        <v>91</v>
      </c>
      <c r="B7143" s="93">
        <v>43544</v>
      </c>
      <c r="C7143">
        <v>3</v>
      </c>
      <c r="D7143" t="s">
        <v>96</v>
      </c>
      <c r="E7143">
        <v>2019</v>
      </c>
      <c r="F7143" t="s">
        <v>78</v>
      </c>
      <c r="G7143" t="s">
        <v>65</v>
      </c>
      <c r="H7143" t="s">
        <v>575</v>
      </c>
      <c r="I7143">
        <v>18.399999999999999</v>
      </c>
      <c r="J7143">
        <v>0</v>
      </c>
      <c r="K7143" t="s">
        <v>275</v>
      </c>
      <c r="L7143" t="s">
        <v>35</v>
      </c>
    </row>
    <row r="7144" spans="1:12" x14ac:dyDescent="0.25">
      <c r="A7144">
        <v>91</v>
      </c>
      <c r="B7144" s="93">
        <v>43544</v>
      </c>
      <c r="C7144">
        <v>3</v>
      </c>
      <c r="D7144" t="s">
        <v>96</v>
      </c>
      <c r="E7144">
        <v>2019</v>
      </c>
      <c r="F7144" t="s">
        <v>74</v>
      </c>
      <c r="G7144" t="s">
        <v>35</v>
      </c>
      <c r="H7144" t="s">
        <v>575</v>
      </c>
      <c r="I7144">
        <v>70.239999999999995</v>
      </c>
      <c r="J7144">
        <v>0</v>
      </c>
      <c r="K7144" t="s">
        <v>275</v>
      </c>
      <c r="L7144" t="s">
        <v>35</v>
      </c>
    </row>
    <row r="7145" spans="1:12" x14ac:dyDescent="0.25">
      <c r="A7145">
        <v>91</v>
      </c>
      <c r="B7145" s="93">
        <v>43544</v>
      </c>
      <c r="C7145">
        <v>3</v>
      </c>
      <c r="D7145" t="s">
        <v>96</v>
      </c>
      <c r="E7145">
        <v>2019</v>
      </c>
      <c r="F7145" t="s">
        <v>70</v>
      </c>
      <c r="G7145" t="s">
        <v>35</v>
      </c>
      <c r="H7145" t="s">
        <v>575</v>
      </c>
      <c r="I7145">
        <v>115.25</v>
      </c>
      <c r="J7145">
        <v>0</v>
      </c>
      <c r="K7145" t="s">
        <v>275</v>
      </c>
      <c r="L7145" t="s">
        <v>35</v>
      </c>
    </row>
    <row r="7146" spans="1:12" x14ac:dyDescent="0.25">
      <c r="A7146">
        <v>91</v>
      </c>
      <c r="B7146" s="93">
        <v>43544</v>
      </c>
      <c r="C7146">
        <v>3</v>
      </c>
      <c r="D7146" t="s">
        <v>96</v>
      </c>
      <c r="E7146">
        <v>2019</v>
      </c>
      <c r="F7146" t="s">
        <v>369</v>
      </c>
      <c r="G7146" t="s">
        <v>65</v>
      </c>
      <c r="H7146" t="s">
        <v>575</v>
      </c>
      <c r="I7146">
        <v>120.6</v>
      </c>
      <c r="J7146">
        <v>0</v>
      </c>
      <c r="K7146" t="s">
        <v>275</v>
      </c>
      <c r="L7146" t="s">
        <v>35</v>
      </c>
    </row>
    <row r="7147" spans="1:12" x14ac:dyDescent="0.25">
      <c r="A7147">
        <v>91</v>
      </c>
      <c r="B7147" s="93">
        <v>43544</v>
      </c>
      <c r="C7147">
        <v>3</v>
      </c>
      <c r="D7147" t="s">
        <v>96</v>
      </c>
      <c r="E7147">
        <v>2019</v>
      </c>
      <c r="F7147" t="s">
        <v>107</v>
      </c>
      <c r="G7147" t="s">
        <v>65</v>
      </c>
      <c r="H7147" t="s">
        <v>575</v>
      </c>
      <c r="I7147">
        <v>172.7</v>
      </c>
      <c r="J7147">
        <v>0</v>
      </c>
      <c r="K7147" t="s">
        <v>275</v>
      </c>
      <c r="L7147" t="s">
        <v>35</v>
      </c>
    </row>
    <row r="7148" spans="1:12" x14ac:dyDescent="0.25">
      <c r="A7148">
        <v>91</v>
      </c>
      <c r="B7148" s="93">
        <v>43544</v>
      </c>
      <c r="C7148">
        <v>3</v>
      </c>
      <c r="D7148" t="s">
        <v>96</v>
      </c>
      <c r="E7148">
        <v>2019</v>
      </c>
      <c r="F7148" t="s">
        <v>75</v>
      </c>
      <c r="G7148" t="s">
        <v>65</v>
      </c>
      <c r="H7148" t="s">
        <v>575</v>
      </c>
      <c r="I7148">
        <v>293.3</v>
      </c>
      <c r="J7148">
        <v>0</v>
      </c>
      <c r="K7148" t="s">
        <v>275</v>
      </c>
      <c r="L7148" t="s">
        <v>35</v>
      </c>
    </row>
    <row r="7149" spans="1:12" x14ac:dyDescent="0.25">
      <c r="A7149">
        <v>91</v>
      </c>
      <c r="B7149" s="93">
        <v>43544</v>
      </c>
      <c r="C7149">
        <v>3</v>
      </c>
      <c r="D7149" t="s">
        <v>96</v>
      </c>
      <c r="E7149">
        <v>2019</v>
      </c>
      <c r="F7149" t="s">
        <v>81</v>
      </c>
      <c r="G7149" t="s">
        <v>65</v>
      </c>
      <c r="H7149" t="s">
        <v>575</v>
      </c>
      <c r="I7149">
        <v>1496</v>
      </c>
      <c r="J7149">
        <v>0</v>
      </c>
      <c r="K7149" t="s">
        <v>275</v>
      </c>
      <c r="L7149" t="s">
        <v>35</v>
      </c>
    </row>
    <row r="7150" spans="1:12" x14ac:dyDescent="0.25">
      <c r="A7150">
        <v>91</v>
      </c>
      <c r="B7150" s="93">
        <v>43545</v>
      </c>
      <c r="C7150">
        <v>3</v>
      </c>
      <c r="D7150" t="s">
        <v>96</v>
      </c>
      <c r="E7150">
        <v>2019</v>
      </c>
      <c r="F7150" t="s">
        <v>77</v>
      </c>
      <c r="G7150" t="s">
        <v>65</v>
      </c>
      <c r="H7150" t="s">
        <v>576</v>
      </c>
      <c r="I7150">
        <v>33.25</v>
      </c>
      <c r="J7150">
        <v>0</v>
      </c>
      <c r="K7150" t="s">
        <v>275</v>
      </c>
      <c r="L7150" t="s">
        <v>35</v>
      </c>
    </row>
    <row r="7151" spans="1:12" x14ac:dyDescent="0.25">
      <c r="A7151">
        <v>91</v>
      </c>
      <c r="B7151" s="93">
        <v>43545</v>
      </c>
      <c r="C7151">
        <v>3</v>
      </c>
      <c r="D7151" t="s">
        <v>96</v>
      </c>
      <c r="E7151">
        <v>2019</v>
      </c>
      <c r="F7151" t="s">
        <v>71</v>
      </c>
      <c r="G7151" t="s">
        <v>36</v>
      </c>
      <c r="H7151" t="s">
        <v>576</v>
      </c>
      <c r="I7151">
        <v>39.96</v>
      </c>
      <c r="J7151">
        <v>0</v>
      </c>
      <c r="K7151" t="s">
        <v>275</v>
      </c>
      <c r="L7151" t="s">
        <v>222</v>
      </c>
    </row>
    <row r="7152" spans="1:12" x14ac:dyDescent="0.25">
      <c r="A7152">
        <v>91</v>
      </c>
      <c r="B7152" s="93">
        <v>43545</v>
      </c>
      <c r="C7152">
        <v>3</v>
      </c>
      <c r="D7152" t="s">
        <v>96</v>
      </c>
      <c r="E7152">
        <v>2019</v>
      </c>
      <c r="F7152" t="s">
        <v>82</v>
      </c>
      <c r="G7152" t="s">
        <v>65</v>
      </c>
      <c r="H7152" t="s">
        <v>576</v>
      </c>
      <c r="I7152">
        <v>204.35</v>
      </c>
      <c r="J7152">
        <v>0</v>
      </c>
      <c r="K7152" t="s">
        <v>275</v>
      </c>
      <c r="L7152" t="s">
        <v>35</v>
      </c>
    </row>
    <row r="7153" spans="1:12" x14ac:dyDescent="0.25">
      <c r="A7153">
        <v>91</v>
      </c>
      <c r="B7153" s="93">
        <v>43545</v>
      </c>
      <c r="C7153">
        <v>3</v>
      </c>
      <c r="D7153" t="s">
        <v>96</v>
      </c>
      <c r="E7153">
        <v>2019</v>
      </c>
      <c r="F7153" t="s">
        <v>369</v>
      </c>
      <c r="G7153" t="s">
        <v>105</v>
      </c>
      <c r="H7153" t="s">
        <v>576</v>
      </c>
      <c r="I7153">
        <v>1396.4</v>
      </c>
      <c r="J7153">
        <v>0</v>
      </c>
      <c r="K7153" t="s">
        <v>275</v>
      </c>
      <c r="L7153" t="s">
        <v>266</v>
      </c>
    </row>
    <row r="7154" spans="1:12" x14ac:dyDescent="0.25">
      <c r="A7154">
        <v>91</v>
      </c>
      <c r="B7154" s="93">
        <v>43546</v>
      </c>
      <c r="C7154">
        <v>3</v>
      </c>
      <c r="D7154" t="s">
        <v>96</v>
      </c>
      <c r="E7154">
        <v>2019</v>
      </c>
      <c r="F7154" t="s">
        <v>72</v>
      </c>
      <c r="G7154" t="s">
        <v>35</v>
      </c>
      <c r="H7154" t="s">
        <v>577</v>
      </c>
      <c r="I7154">
        <v>30</v>
      </c>
      <c r="J7154">
        <v>0</v>
      </c>
      <c r="K7154" t="s">
        <v>275</v>
      </c>
      <c r="L7154" t="s">
        <v>35</v>
      </c>
    </row>
    <row r="7155" spans="1:12" x14ac:dyDescent="0.25">
      <c r="A7155">
        <v>91</v>
      </c>
      <c r="B7155" s="93">
        <v>43546</v>
      </c>
      <c r="C7155">
        <v>3</v>
      </c>
      <c r="D7155" t="s">
        <v>96</v>
      </c>
      <c r="E7155">
        <v>2019</v>
      </c>
      <c r="F7155" t="s">
        <v>86</v>
      </c>
      <c r="G7155" t="s">
        <v>66</v>
      </c>
      <c r="H7155" t="s">
        <v>577</v>
      </c>
      <c r="I7155">
        <v>32.200000000000003</v>
      </c>
      <c r="J7155">
        <v>0</v>
      </c>
      <c r="K7155" t="s">
        <v>275</v>
      </c>
      <c r="L7155" t="s">
        <v>35</v>
      </c>
    </row>
    <row r="7156" spans="1:12" x14ac:dyDescent="0.25">
      <c r="A7156">
        <v>91</v>
      </c>
      <c r="B7156" s="93">
        <v>43546</v>
      </c>
      <c r="C7156">
        <v>3</v>
      </c>
      <c r="D7156" t="s">
        <v>96</v>
      </c>
      <c r="E7156">
        <v>2019</v>
      </c>
      <c r="F7156" t="s">
        <v>83</v>
      </c>
      <c r="G7156" t="s">
        <v>66</v>
      </c>
      <c r="H7156" t="s">
        <v>577</v>
      </c>
      <c r="I7156">
        <v>54.2</v>
      </c>
      <c r="J7156">
        <v>0</v>
      </c>
      <c r="K7156" t="s">
        <v>275</v>
      </c>
      <c r="L7156" t="s">
        <v>35</v>
      </c>
    </row>
    <row r="7157" spans="1:12" x14ac:dyDescent="0.25">
      <c r="A7157">
        <v>91</v>
      </c>
      <c r="B7157" s="93">
        <v>43546</v>
      </c>
      <c r="C7157">
        <v>3</v>
      </c>
      <c r="D7157" t="s">
        <v>96</v>
      </c>
      <c r="E7157">
        <v>2019</v>
      </c>
      <c r="F7157" t="s">
        <v>378</v>
      </c>
      <c r="G7157" t="s">
        <v>66</v>
      </c>
      <c r="H7157" t="s">
        <v>577</v>
      </c>
      <c r="I7157">
        <v>99.66</v>
      </c>
      <c r="J7157">
        <v>0</v>
      </c>
      <c r="K7157" t="s">
        <v>275</v>
      </c>
      <c r="L7157" t="s">
        <v>35</v>
      </c>
    </row>
    <row r="7158" spans="1:12" x14ac:dyDescent="0.25">
      <c r="A7158">
        <v>91</v>
      </c>
      <c r="B7158" s="93">
        <v>43546</v>
      </c>
      <c r="C7158">
        <v>3</v>
      </c>
      <c r="D7158" t="s">
        <v>96</v>
      </c>
      <c r="E7158">
        <v>2019</v>
      </c>
      <c r="F7158" t="s">
        <v>85</v>
      </c>
      <c r="G7158" t="s">
        <v>66</v>
      </c>
      <c r="H7158" t="s">
        <v>577</v>
      </c>
      <c r="I7158">
        <v>102.8</v>
      </c>
      <c r="J7158">
        <v>0</v>
      </c>
      <c r="K7158" t="s">
        <v>275</v>
      </c>
      <c r="L7158" t="s">
        <v>35</v>
      </c>
    </row>
    <row r="7159" spans="1:12" x14ac:dyDescent="0.25">
      <c r="A7159">
        <v>91</v>
      </c>
      <c r="B7159" s="93">
        <v>43546</v>
      </c>
      <c r="C7159">
        <v>3</v>
      </c>
      <c r="D7159" t="s">
        <v>96</v>
      </c>
      <c r="E7159">
        <v>2019</v>
      </c>
      <c r="F7159" t="s">
        <v>69</v>
      </c>
      <c r="G7159" t="s">
        <v>66</v>
      </c>
      <c r="H7159" t="s">
        <v>577</v>
      </c>
      <c r="I7159">
        <v>147.19999999999999</v>
      </c>
      <c r="J7159">
        <v>0</v>
      </c>
      <c r="K7159" t="s">
        <v>275</v>
      </c>
      <c r="L7159" t="s">
        <v>35</v>
      </c>
    </row>
    <row r="7160" spans="1:12" x14ac:dyDescent="0.25">
      <c r="A7160">
        <v>91</v>
      </c>
      <c r="B7160" s="93">
        <v>43546</v>
      </c>
      <c r="C7160">
        <v>3</v>
      </c>
      <c r="D7160" t="s">
        <v>96</v>
      </c>
      <c r="E7160">
        <v>2019</v>
      </c>
      <c r="F7160" t="s">
        <v>84</v>
      </c>
      <c r="G7160" t="s">
        <v>66</v>
      </c>
      <c r="H7160" t="s">
        <v>577</v>
      </c>
      <c r="I7160">
        <v>386.65</v>
      </c>
      <c r="J7160">
        <v>0</v>
      </c>
      <c r="K7160" t="s">
        <v>275</v>
      </c>
      <c r="L7160" t="s">
        <v>35</v>
      </c>
    </row>
    <row r="7161" spans="1:12" x14ac:dyDescent="0.25">
      <c r="A7161">
        <v>91</v>
      </c>
      <c r="B7161" s="93">
        <v>43546</v>
      </c>
      <c r="C7161">
        <v>3</v>
      </c>
      <c r="D7161" t="s">
        <v>96</v>
      </c>
      <c r="E7161">
        <v>2019</v>
      </c>
      <c r="F7161" t="s">
        <v>78</v>
      </c>
      <c r="G7161" t="s">
        <v>66</v>
      </c>
      <c r="H7161" t="s">
        <v>577</v>
      </c>
      <c r="I7161">
        <v>444.3</v>
      </c>
      <c r="J7161">
        <v>0</v>
      </c>
      <c r="K7161" t="s">
        <v>275</v>
      </c>
      <c r="L7161" t="s">
        <v>35</v>
      </c>
    </row>
    <row r="7162" spans="1:12" x14ac:dyDescent="0.25">
      <c r="A7162">
        <v>91</v>
      </c>
      <c r="B7162" s="93">
        <v>43546</v>
      </c>
      <c r="C7162">
        <v>3</v>
      </c>
      <c r="D7162" t="s">
        <v>96</v>
      </c>
      <c r="E7162">
        <v>2019</v>
      </c>
      <c r="F7162" t="s">
        <v>68</v>
      </c>
      <c r="G7162" t="s">
        <v>66</v>
      </c>
      <c r="H7162" t="s">
        <v>577</v>
      </c>
      <c r="I7162">
        <v>552.95000000000005</v>
      </c>
      <c r="J7162">
        <v>0</v>
      </c>
      <c r="K7162" t="s">
        <v>275</v>
      </c>
      <c r="L7162" t="s">
        <v>35</v>
      </c>
    </row>
    <row r="7163" spans="1:12" x14ac:dyDescent="0.25">
      <c r="A7163">
        <v>91</v>
      </c>
      <c r="B7163" s="93">
        <v>43547</v>
      </c>
      <c r="C7163">
        <v>3</v>
      </c>
      <c r="D7163" t="s">
        <v>96</v>
      </c>
      <c r="E7163">
        <v>2019</v>
      </c>
      <c r="F7163" t="s">
        <v>86</v>
      </c>
      <c r="G7163" t="s">
        <v>65</v>
      </c>
      <c r="H7163" t="s">
        <v>580</v>
      </c>
      <c r="I7163">
        <v>14.95</v>
      </c>
      <c r="J7163">
        <v>0</v>
      </c>
      <c r="K7163" t="s">
        <v>275</v>
      </c>
      <c r="L7163" t="s">
        <v>35</v>
      </c>
    </row>
    <row r="7164" spans="1:12" x14ac:dyDescent="0.25">
      <c r="A7164">
        <v>91</v>
      </c>
      <c r="B7164" s="93">
        <v>43547</v>
      </c>
      <c r="C7164">
        <v>3</v>
      </c>
      <c r="D7164" t="s">
        <v>96</v>
      </c>
      <c r="E7164">
        <v>2019</v>
      </c>
      <c r="F7164" t="s">
        <v>75</v>
      </c>
      <c r="G7164" t="s">
        <v>36</v>
      </c>
      <c r="H7164" t="s">
        <v>580</v>
      </c>
      <c r="I7164">
        <v>25.6</v>
      </c>
      <c r="J7164">
        <v>0</v>
      </c>
      <c r="K7164" t="s">
        <v>275</v>
      </c>
      <c r="L7164" t="s">
        <v>222</v>
      </c>
    </row>
    <row r="7165" spans="1:12" x14ac:dyDescent="0.25">
      <c r="A7165">
        <v>91</v>
      </c>
      <c r="B7165" s="93">
        <v>43547</v>
      </c>
      <c r="C7165">
        <v>3</v>
      </c>
      <c r="D7165" t="s">
        <v>96</v>
      </c>
      <c r="E7165">
        <v>2019</v>
      </c>
      <c r="F7165" t="s">
        <v>70</v>
      </c>
      <c r="G7165" t="s">
        <v>65</v>
      </c>
      <c r="H7165" t="s">
        <v>580</v>
      </c>
      <c r="I7165">
        <v>64</v>
      </c>
      <c r="J7165">
        <v>0</v>
      </c>
      <c r="K7165" t="s">
        <v>275</v>
      </c>
      <c r="L7165" t="s">
        <v>35</v>
      </c>
    </row>
    <row r="7166" spans="1:12" x14ac:dyDescent="0.25">
      <c r="A7166">
        <v>91</v>
      </c>
      <c r="B7166" s="93">
        <v>43547</v>
      </c>
      <c r="C7166">
        <v>3</v>
      </c>
      <c r="D7166" t="s">
        <v>96</v>
      </c>
      <c r="E7166">
        <v>2019</v>
      </c>
      <c r="F7166" t="s">
        <v>311</v>
      </c>
      <c r="G7166" t="s">
        <v>64</v>
      </c>
      <c r="H7166" t="s">
        <v>580</v>
      </c>
      <c r="I7166">
        <v>1024.77</v>
      </c>
      <c r="J7166">
        <v>0</v>
      </c>
      <c r="K7166" t="s">
        <v>275</v>
      </c>
      <c r="L7166" t="s">
        <v>64</v>
      </c>
    </row>
    <row r="7167" spans="1:12" x14ac:dyDescent="0.25">
      <c r="A7167">
        <v>91</v>
      </c>
      <c r="B7167" s="93">
        <v>43549</v>
      </c>
      <c r="C7167">
        <v>3</v>
      </c>
      <c r="D7167" t="s">
        <v>96</v>
      </c>
      <c r="E7167">
        <v>2019</v>
      </c>
      <c r="F7167" t="s">
        <v>75</v>
      </c>
      <c r="G7167" t="s">
        <v>581</v>
      </c>
      <c r="H7167" t="s">
        <v>582</v>
      </c>
      <c r="I7167">
        <v>7.31</v>
      </c>
      <c r="J7167">
        <v>0</v>
      </c>
      <c r="K7167" t="s">
        <v>275</v>
      </c>
      <c r="L7167" t="s">
        <v>34</v>
      </c>
    </row>
    <row r="7168" spans="1:12" x14ac:dyDescent="0.25">
      <c r="A7168">
        <v>91</v>
      </c>
      <c r="B7168" s="93">
        <v>43549</v>
      </c>
      <c r="C7168">
        <v>3</v>
      </c>
      <c r="D7168" t="s">
        <v>96</v>
      </c>
      <c r="E7168">
        <v>2019</v>
      </c>
      <c r="F7168" t="s">
        <v>77</v>
      </c>
      <c r="G7168" t="s">
        <v>64</v>
      </c>
      <c r="H7168" t="s">
        <v>583</v>
      </c>
      <c r="I7168">
        <v>30.75</v>
      </c>
      <c r="J7168">
        <v>0</v>
      </c>
      <c r="K7168" t="s">
        <v>275</v>
      </c>
      <c r="L7168" t="s">
        <v>64</v>
      </c>
    </row>
    <row r="7169" spans="1:12" x14ac:dyDescent="0.25">
      <c r="A7169">
        <v>91</v>
      </c>
      <c r="B7169" s="93">
        <v>43549</v>
      </c>
      <c r="C7169">
        <v>3</v>
      </c>
      <c r="D7169" t="s">
        <v>96</v>
      </c>
      <c r="E7169">
        <v>2019</v>
      </c>
      <c r="F7169" t="s">
        <v>73</v>
      </c>
      <c r="G7169" t="s">
        <v>581</v>
      </c>
      <c r="H7169" t="s">
        <v>582</v>
      </c>
      <c r="I7169">
        <v>37.49</v>
      </c>
      <c r="J7169">
        <v>0</v>
      </c>
      <c r="K7169" t="s">
        <v>275</v>
      </c>
      <c r="L7169" t="s">
        <v>34</v>
      </c>
    </row>
    <row r="7170" spans="1:12" x14ac:dyDescent="0.25">
      <c r="A7170">
        <v>91</v>
      </c>
      <c r="B7170" s="93">
        <v>43549</v>
      </c>
      <c r="C7170">
        <v>3</v>
      </c>
      <c r="D7170" t="s">
        <v>96</v>
      </c>
      <c r="E7170">
        <v>2019</v>
      </c>
      <c r="F7170" t="s">
        <v>80</v>
      </c>
      <c r="G7170" t="s">
        <v>581</v>
      </c>
      <c r="H7170" t="s">
        <v>582</v>
      </c>
      <c r="I7170">
        <v>1189.81</v>
      </c>
      <c r="J7170">
        <v>0</v>
      </c>
      <c r="K7170" t="s">
        <v>275</v>
      </c>
      <c r="L7170" t="s">
        <v>34</v>
      </c>
    </row>
    <row r="7171" spans="1:12" x14ac:dyDescent="0.25">
      <c r="A7171">
        <v>91</v>
      </c>
      <c r="B7171" s="93">
        <v>43549</v>
      </c>
      <c r="C7171">
        <v>3</v>
      </c>
      <c r="D7171" t="s">
        <v>96</v>
      </c>
      <c r="E7171">
        <v>2019</v>
      </c>
      <c r="F7171" t="s">
        <v>68</v>
      </c>
      <c r="G7171" t="s">
        <v>581</v>
      </c>
      <c r="H7171" t="s">
        <v>582</v>
      </c>
      <c r="I7171">
        <v>1283.31</v>
      </c>
      <c r="J7171">
        <v>0</v>
      </c>
      <c r="K7171" t="s">
        <v>275</v>
      </c>
      <c r="L7171" t="s">
        <v>34</v>
      </c>
    </row>
    <row r="7172" spans="1:12" x14ac:dyDescent="0.25">
      <c r="A7172">
        <v>91</v>
      </c>
      <c r="B7172" s="93">
        <v>43549</v>
      </c>
      <c r="C7172">
        <v>3</v>
      </c>
      <c r="D7172" t="s">
        <v>96</v>
      </c>
      <c r="E7172">
        <v>2019</v>
      </c>
      <c r="F7172" t="s">
        <v>84</v>
      </c>
      <c r="G7172" t="s">
        <v>581</v>
      </c>
      <c r="H7172" t="s">
        <v>582</v>
      </c>
      <c r="I7172">
        <v>1290.4100000000001</v>
      </c>
      <c r="J7172">
        <v>0</v>
      </c>
      <c r="K7172" t="s">
        <v>275</v>
      </c>
      <c r="L7172" t="s">
        <v>34</v>
      </c>
    </row>
    <row r="7173" spans="1:12" x14ac:dyDescent="0.25">
      <c r="A7173">
        <v>91</v>
      </c>
      <c r="B7173" s="93">
        <v>43549</v>
      </c>
      <c r="C7173">
        <v>3</v>
      </c>
      <c r="D7173" t="s">
        <v>96</v>
      </c>
      <c r="E7173">
        <v>2019</v>
      </c>
      <c r="F7173" t="s">
        <v>71</v>
      </c>
      <c r="G7173" t="s">
        <v>581</v>
      </c>
      <c r="H7173" t="s">
        <v>582</v>
      </c>
      <c r="I7173">
        <v>16088.95</v>
      </c>
      <c r="J7173">
        <v>0</v>
      </c>
      <c r="K7173" t="s">
        <v>275</v>
      </c>
      <c r="L7173" t="s">
        <v>34</v>
      </c>
    </row>
    <row r="7174" spans="1:12" x14ac:dyDescent="0.25">
      <c r="A7174">
        <v>91</v>
      </c>
      <c r="B7174" s="93">
        <v>43550</v>
      </c>
      <c r="C7174">
        <v>3</v>
      </c>
      <c r="D7174" t="s">
        <v>96</v>
      </c>
      <c r="E7174">
        <v>2019</v>
      </c>
      <c r="F7174" t="s">
        <v>69</v>
      </c>
      <c r="G7174" t="s">
        <v>65</v>
      </c>
      <c r="H7174" t="s">
        <v>585</v>
      </c>
      <c r="I7174">
        <v>10</v>
      </c>
      <c r="J7174">
        <v>0</v>
      </c>
      <c r="K7174" t="s">
        <v>275</v>
      </c>
      <c r="L7174" t="s">
        <v>35</v>
      </c>
    </row>
    <row r="7175" spans="1:12" x14ac:dyDescent="0.25">
      <c r="A7175">
        <v>91</v>
      </c>
      <c r="B7175" s="93">
        <v>43550</v>
      </c>
      <c r="C7175">
        <v>3</v>
      </c>
      <c r="D7175" t="s">
        <v>96</v>
      </c>
      <c r="E7175">
        <v>2019</v>
      </c>
      <c r="F7175" t="s">
        <v>75</v>
      </c>
      <c r="G7175" t="s">
        <v>63</v>
      </c>
      <c r="H7175" t="s">
        <v>585</v>
      </c>
      <c r="I7175">
        <v>23.26</v>
      </c>
      <c r="J7175">
        <v>0</v>
      </c>
      <c r="K7175" t="s">
        <v>275</v>
      </c>
      <c r="L7175" t="s">
        <v>64</v>
      </c>
    </row>
    <row r="7176" spans="1:12" x14ac:dyDescent="0.25">
      <c r="A7176">
        <v>91</v>
      </c>
      <c r="B7176" s="93">
        <v>43550</v>
      </c>
      <c r="C7176">
        <v>3</v>
      </c>
      <c r="D7176" t="s">
        <v>96</v>
      </c>
      <c r="E7176">
        <v>2019</v>
      </c>
      <c r="F7176" t="s">
        <v>75</v>
      </c>
      <c r="G7176" t="s">
        <v>58</v>
      </c>
      <c r="H7176" t="s">
        <v>585</v>
      </c>
      <c r="I7176">
        <v>41.19</v>
      </c>
      <c r="J7176">
        <v>0</v>
      </c>
      <c r="K7176" t="s">
        <v>275</v>
      </c>
      <c r="L7176" t="s">
        <v>222</v>
      </c>
    </row>
    <row r="7177" spans="1:12" x14ac:dyDescent="0.25">
      <c r="A7177">
        <v>91</v>
      </c>
      <c r="B7177" s="93">
        <v>43550</v>
      </c>
      <c r="C7177">
        <v>3</v>
      </c>
      <c r="D7177" t="s">
        <v>96</v>
      </c>
      <c r="E7177">
        <v>2019</v>
      </c>
      <c r="F7177" t="s">
        <v>74</v>
      </c>
      <c r="G7177" t="s">
        <v>65</v>
      </c>
      <c r="H7177" t="s">
        <v>585</v>
      </c>
      <c r="I7177">
        <v>46.02</v>
      </c>
      <c r="J7177">
        <v>0</v>
      </c>
      <c r="K7177" t="s">
        <v>275</v>
      </c>
      <c r="L7177" t="s">
        <v>35</v>
      </c>
    </row>
    <row r="7178" spans="1:12" x14ac:dyDescent="0.25">
      <c r="A7178">
        <v>91</v>
      </c>
      <c r="B7178" s="93">
        <v>43550</v>
      </c>
      <c r="C7178">
        <v>3</v>
      </c>
      <c r="D7178" t="s">
        <v>96</v>
      </c>
      <c r="E7178">
        <v>2019</v>
      </c>
      <c r="F7178" t="s">
        <v>70</v>
      </c>
      <c r="G7178" t="s">
        <v>65</v>
      </c>
      <c r="H7178" t="s">
        <v>585</v>
      </c>
      <c r="I7178">
        <v>61.92</v>
      </c>
      <c r="J7178">
        <v>0</v>
      </c>
      <c r="K7178" t="s">
        <v>275</v>
      </c>
      <c r="L7178" t="s">
        <v>35</v>
      </c>
    </row>
    <row r="7179" spans="1:12" x14ac:dyDescent="0.25">
      <c r="A7179">
        <v>91</v>
      </c>
      <c r="B7179" s="93">
        <v>43550</v>
      </c>
      <c r="C7179">
        <v>3</v>
      </c>
      <c r="D7179" t="s">
        <v>96</v>
      </c>
      <c r="E7179">
        <v>2019</v>
      </c>
      <c r="F7179" t="s">
        <v>75</v>
      </c>
      <c r="G7179" t="s">
        <v>65</v>
      </c>
      <c r="H7179" t="s">
        <v>585</v>
      </c>
      <c r="I7179">
        <v>90.01</v>
      </c>
      <c r="J7179">
        <v>0</v>
      </c>
      <c r="K7179" t="s">
        <v>275</v>
      </c>
      <c r="L7179" t="s">
        <v>35</v>
      </c>
    </row>
    <row r="7180" spans="1:12" x14ac:dyDescent="0.25">
      <c r="A7180">
        <v>91</v>
      </c>
      <c r="B7180" s="93">
        <v>43550</v>
      </c>
      <c r="C7180">
        <v>3</v>
      </c>
      <c r="D7180" t="s">
        <v>96</v>
      </c>
      <c r="E7180">
        <v>2019</v>
      </c>
      <c r="F7180" t="s">
        <v>71</v>
      </c>
      <c r="G7180" t="s">
        <v>67</v>
      </c>
      <c r="H7180" t="s">
        <v>585</v>
      </c>
      <c r="I7180">
        <v>150</v>
      </c>
      <c r="J7180">
        <v>0</v>
      </c>
      <c r="K7180" t="s">
        <v>275</v>
      </c>
      <c r="L7180" t="s">
        <v>266</v>
      </c>
    </row>
    <row r="7181" spans="1:12" x14ac:dyDescent="0.25">
      <c r="A7181">
        <v>91</v>
      </c>
      <c r="B7181" s="93">
        <v>43550</v>
      </c>
      <c r="C7181">
        <v>3</v>
      </c>
      <c r="D7181" t="s">
        <v>96</v>
      </c>
      <c r="E7181">
        <v>2019</v>
      </c>
      <c r="F7181" t="s">
        <v>70</v>
      </c>
      <c r="G7181" t="s">
        <v>66</v>
      </c>
      <c r="H7181" t="s">
        <v>585</v>
      </c>
      <c r="I7181">
        <v>166.26</v>
      </c>
      <c r="J7181">
        <v>0</v>
      </c>
      <c r="K7181" t="s">
        <v>275</v>
      </c>
      <c r="L7181" t="s">
        <v>35</v>
      </c>
    </row>
    <row r="7182" spans="1:12" x14ac:dyDescent="0.25">
      <c r="A7182">
        <v>91</v>
      </c>
      <c r="B7182" s="93">
        <v>43550</v>
      </c>
      <c r="C7182">
        <v>3</v>
      </c>
      <c r="D7182" t="s">
        <v>96</v>
      </c>
      <c r="E7182">
        <v>2019</v>
      </c>
      <c r="F7182" t="s">
        <v>75</v>
      </c>
      <c r="G7182" t="s">
        <v>66</v>
      </c>
      <c r="H7182" t="s">
        <v>585</v>
      </c>
      <c r="I7182">
        <v>235.9</v>
      </c>
      <c r="J7182">
        <v>0</v>
      </c>
      <c r="K7182" t="s">
        <v>275</v>
      </c>
      <c r="L7182" t="s">
        <v>35</v>
      </c>
    </row>
    <row r="7183" spans="1:12" x14ac:dyDescent="0.25">
      <c r="A7183">
        <v>91</v>
      </c>
      <c r="B7183" s="93">
        <v>43550</v>
      </c>
      <c r="C7183">
        <v>3</v>
      </c>
      <c r="D7183" t="s">
        <v>96</v>
      </c>
      <c r="E7183">
        <v>2019</v>
      </c>
      <c r="F7183" t="s">
        <v>369</v>
      </c>
      <c r="G7183" t="s">
        <v>65</v>
      </c>
      <c r="H7183" t="s">
        <v>585</v>
      </c>
      <c r="I7183">
        <v>675.9</v>
      </c>
      <c r="J7183">
        <v>0</v>
      </c>
      <c r="K7183" t="s">
        <v>275</v>
      </c>
      <c r="L7183" t="s">
        <v>35</v>
      </c>
    </row>
    <row r="7184" spans="1:12" x14ac:dyDescent="0.25">
      <c r="A7184">
        <v>91</v>
      </c>
      <c r="B7184" s="93">
        <v>43550</v>
      </c>
      <c r="C7184">
        <v>3</v>
      </c>
      <c r="D7184" t="s">
        <v>96</v>
      </c>
      <c r="E7184">
        <v>2019</v>
      </c>
      <c r="F7184" t="s">
        <v>81</v>
      </c>
      <c r="G7184" t="s">
        <v>65</v>
      </c>
      <c r="H7184" t="s">
        <v>585</v>
      </c>
      <c r="I7184">
        <v>1060.6500000000001</v>
      </c>
      <c r="J7184">
        <v>0</v>
      </c>
      <c r="K7184" t="s">
        <v>275</v>
      </c>
      <c r="L7184" t="s">
        <v>35</v>
      </c>
    </row>
    <row r="7185" spans="1:12" x14ac:dyDescent="0.25">
      <c r="A7185">
        <v>91</v>
      </c>
      <c r="B7185" s="93">
        <v>43551</v>
      </c>
      <c r="C7185">
        <v>3</v>
      </c>
      <c r="D7185" t="s">
        <v>96</v>
      </c>
      <c r="E7185">
        <v>2019</v>
      </c>
      <c r="F7185" t="s">
        <v>72</v>
      </c>
      <c r="G7185" t="s">
        <v>36</v>
      </c>
      <c r="H7185" t="s">
        <v>586</v>
      </c>
      <c r="I7185">
        <v>7.33</v>
      </c>
      <c r="J7185">
        <v>0</v>
      </c>
      <c r="K7185" t="s">
        <v>275</v>
      </c>
      <c r="L7185" t="s">
        <v>222</v>
      </c>
    </row>
    <row r="7186" spans="1:12" x14ac:dyDescent="0.25">
      <c r="A7186">
        <v>91</v>
      </c>
      <c r="B7186" s="93">
        <v>43551</v>
      </c>
      <c r="C7186">
        <v>3</v>
      </c>
      <c r="D7186" t="s">
        <v>96</v>
      </c>
      <c r="E7186">
        <v>2019</v>
      </c>
      <c r="F7186" t="s">
        <v>136</v>
      </c>
      <c r="G7186" t="s">
        <v>36</v>
      </c>
      <c r="H7186" t="s">
        <v>586</v>
      </c>
      <c r="I7186">
        <v>10.1</v>
      </c>
      <c r="J7186">
        <v>0</v>
      </c>
      <c r="K7186" t="s">
        <v>275</v>
      </c>
      <c r="L7186" t="s">
        <v>222</v>
      </c>
    </row>
    <row r="7187" spans="1:12" x14ac:dyDescent="0.25">
      <c r="A7187">
        <v>91</v>
      </c>
      <c r="B7187" s="93">
        <v>43551</v>
      </c>
      <c r="C7187">
        <v>3</v>
      </c>
      <c r="D7187" t="s">
        <v>96</v>
      </c>
      <c r="E7187">
        <v>2019</v>
      </c>
      <c r="F7187" t="s">
        <v>68</v>
      </c>
      <c r="G7187" t="s">
        <v>36</v>
      </c>
      <c r="H7187" t="s">
        <v>586</v>
      </c>
      <c r="I7187">
        <v>15</v>
      </c>
      <c r="J7187">
        <v>0</v>
      </c>
      <c r="K7187" t="s">
        <v>275</v>
      </c>
      <c r="L7187" t="s">
        <v>222</v>
      </c>
    </row>
    <row r="7188" spans="1:12" x14ac:dyDescent="0.25">
      <c r="A7188">
        <v>91</v>
      </c>
      <c r="B7188" s="93">
        <v>43551</v>
      </c>
      <c r="C7188">
        <v>3</v>
      </c>
      <c r="D7188" t="s">
        <v>96</v>
      </c>
      <c r="E7188">
        <v>2019</v>
      </c>
      <c r="F7188" t="s">
        <v>78</v>
      </c>
      <c r="G7188" t="s">
        <v>65</v>
      </c>
      <c r="H7188" t="s">
        <v>586</v>
      </c>
      <c r="I7188">
        <v>17.12</v>
      </c>
      <c r="J7188">
        <v>0</v>
      </c>
      <c r="K7188" t="s">
        <v>275</v>
      </c>
      <c r="L7188" t="s">
        <v>35</v>
      </c>
    </row>
    <row r="7189" spans="1:12" x14ac:dyDescent="0.25">
      <c r="A7189">
        <v>91</v>
      </c>
      <c r="B7189" s="93">
        <v>43551</v>
      </c>
      <c r="C7189">
        <v>3</v>
      </c>
      <c r="D7189" t="s">
        <v>96</v>
      </c>
      <c r="E7189">
        <v>2019</v>
      </c>
      <c r="F7189" t="s">
        <v>75</v>
      </c>
      <c r="G7189" t="s">
        <v>63</v>
      </c>
      <c r="H7189" t="s">
        <v>586</v>
      </c>
      <c r="I7189">
        <v>18</v>
      </c>
      <c r="J7189">
        <v>0</v>
      </c>
      <c r="K7189" t="s">
        <v>275</v>
      </c>
      <c r="L7189" t="s">
        <v>64</v>
      </c>
    </row>
    <row r="7190" spans="1:12" x14ac:dyDescent="0.25">
      <c r="A7190">
        <v>91</v>
      </c>
      <c r="B7190" s="93">
        <v>43551</v>
      </c>
      <c r="C7190">
        <v>3</v>
      </c>
      <c r="D7190" t="s">
        <v>96</v>
      </c>
      <c r="E7190">
        <v>2019</v>
      </c>
      <c r="F7190" t="s">
        <v>378</v>
      </c>
      <c r="G7190" t="s">
        <v>65</v>
      </c>
      <c r="H7190" t="s">
        <v>586</v>
      </c>
      <c r="I7190">
        <v>24</v>
      </c>
      <c r="J7190">
        <v>0</v>
      </c>
      <c r="K7190" t="s">
        <v>275</v>
      </c>
      <c r="L7190" t="s">
        <v>35</v>
      </c>
    </row>
    <row r="7191" spans="1:12" x14ac:dyDescent="0.25">
      <c r="A7191">
        <v>91</v>
      </c>
      <c r="B7191" s="93">
        <v>43551</v>
      </c>
      <c r="C7191">
        <v>3</v>
      </c>
      <c r="D7191" t="s">
        <v>96</v>
      </c>
      <c r="E7191">
        <v>2019</v>
      </c>
      <c r="F7191" t="s">
        <v>77</v>
      </c>
      <c r="G7191" t="s">
        <v>66</v>
      </c>
      <c r="H7191" t="s">
        <v>586</v>
      </c>
      <c r="I7191">
        <v>32.65</v>
      </c>
      <c r="J7191">
        <v>0</v>
      </c>
      <c r="K7191" t="s">
        <v>275</v>
      </c>
      <c r="L7191" t="s">
        <v>35</v>
      </c>
    </row>
    <row r="7192" spans="1:12" x14ac:dyDescent="0.25">
      <c r="A7192">
        <v>91</v>
      </c>
      <c r="B7192" s="93">
        <v>43551</v>
      </c>
      <c r="C7192">
        <v>3</v>
      </c>
      <c r="D7192" t="s">
        <v>96</v>
      </c>
      <c r="E7192">
        <v>2019</v>
      </c>
      <c r="F7192" t="s">
        <v>69</v>
      </c>
      <c r="G7192" t="s">
        <v>65</v>
      </c>
      <c r="H7192" t="s">
        <v>586</v>
      </c>
      <c r="I7192">
        <v>34.6</v>
      </c>
      <c r="J7192">
        <v>0</v>
      </c>
      <c r="K7192" t="s">
        <v>275</v>
      </c>
      <c r="L7192" t="s">
        <v>35</v>
      </c>
    </row>
    <row r="7193" spans="1:12" x14ac:dyDescent="0.25">
      <c r="A7193">
        <v>91</v>
      </c>
      <c r="B7193" s="93">
        <v>43551</v>
      </c>
      <c r="C7193">
        <v>3</v>
      </c>
      <c r="D7193" t="s">
        <v>96</v>
      </c>
      <c r="E7193">
        <v>2019</v>
      </c>
      <c r="F7193" t="s">
        <v>75</v>
      </c>
      <c r="G7193" t="s">
        <v>35</v>
      </c>
      <c r="H7193" t="s">
        <v>586</v>
      </c>
      <c r="I7193">
        <v>70.23</v>
      </c>
      <c r="J7193">
        <v>0</v>
      </c>
      <c r="K7193" t="s">
        <v>275</v>
      </c>
      <c r="L7193" t="s">
        <v>35</v>
      </c>
    </row>
    <row r="7194" spans="1:12" x14ac:dyDescent="0.25">
      <c r="A7194">
        <v>91</v>
      </c>
      <c r="B7194" s="93">
        <v>43551</v>
      </c>
      <c r="C7194">
        <v>3</v>
      </c>
      <c r="D7194" t="s">
        <v>96</v>
      </c>
      <c r="E7194">
        <v>2019</v>
      </c>
      <c r="F7194" t="s">
        <v>68</v>
      </c>
      <c r="G7194" t="s">
        <v>64</v>
      </c>
      <c r="H7194" t="s">
        <v>586</v>
      </c>
      <c r="I7194">
        <v>126.3</v>
      </c>
      <c r="J7194">
        <v>0</v>
      </c>
      <c r="K7194" t="s">
        <v>275</v>
      </c>
      <c r="L7194" t="s">
        <v>64</v>
      </c>
    </row>
    <row r="7195" spans="1:12" x14ac:dyDescent="0.25">
      <c r="A7195">
        <v>91</v>
      </c>
      <c r="B7195" s="93">
        <v>43551</v>
      </c>
      <c r="C7195">
        <v>3</v>
      </c>
      <c r="D7195" t="s">
        <v>96</v>
      </c>
      <c r="E7195">
        <v>2019</v>
      </c>
      <c r="F7195" t="s">
        <v>369</v>
      </c>
      <c r="G7195" t="s">
        <v>35</v>
      </c>
      <c r="H7195" t="s">
        <v>586</v>
      </c>
      <c r="I7195">
        <v>140.46</v>
      </c>
      <c r="J7195">
        <v>0</v>
      </c>
      <c r="K7195" t="s">
        <v>275</v>
      </c>
      <c r="L7195" t="s">
        <v>35</v>
      </c>
    </row>
    <row r="7196" spans="1:12" x14ac:dyDescent="0.25">
      <c r="A7196">
        <v>91</v>
      </c>
      <c r="B7196" s="93">
        <v>43551</v>
      </c>
      <c r="C7196">
        <v>3</v>
      </c>
      <c r="D7196" t="s">
        <v>96</v>
      </c>
      <c r="E7196">
        <v>2019</v>
      </c>
      <c r="F7196" t="s">
        <v>71</v>
      </c>
      <c r="G7196" t="s">
        <v>63</v>
      </c>
      <c r="H7196" t="s">
        <v>586</v>
      </c>
      <c r="I7196">
        <v>294.31</v>
      </c>
      <c r="J7196">
        <v>0</v>
      </c>
      <c r="K7196" t="s">
        <v>275</v>
      </c>
      <c r="L7196" t="s">
        <v>64</v>
      </c>
    </row>
    <row r="7197" spans="1:12" x14ac:dyDescent="0.25">
      <c r="A7197">
        <v>91</v>
      </c>
      <c r="B7197" s="93">
        <v>43551</v>
      </c>
      <c r="C7197">
        <v>3</v>
      </c>
      <c r="D7197" t="s">
        <v>96</v>
      </c>
      <c r="E7197">
        <v>2019</v>
      </c>
      <c r="F7197" t="s">
        <v>378</v>
      </c>
      <c r="G7197" t="s">
        <v>66</v>
      </c>
      <c r="H7197" t="s">
        <v>586</v>
      </c>
      <c r="I7197">
        <v>343.33</v>
      </c>
      <c r="J7197">
        <v>0</v>
      </c>
      <c r="K7197" t="s">
        <v>275</v>
      </c>
      <c r="L7197" t="s">
        <v>35</v>
      </c>
    </row>
    <row r="7198" spans="1:12" x14ac:dyDescent="0.25">
      <c r="A7198">
        <v>91</v>
      </c>
      <c r="B7198" s="93">
        <v>43551</v>
      </c>
      <c r="C7198">
        <v>3</v>
      </c>
      <c r="D7198" t="s">
        <v>96</v>
      </c>
      <c r="E7198">
        <v>2019</v>
      </c>
      <c r="F7198" t="s">
        <v>86</v>
      </c>
      <c r="G7198" t="s">
        <v>65</v>
      </c>
      <c r="H7198" t="s">
        <v>586</v>
      </c>
      <c r="I7198">
        <v>383.94</v>
      </c>
      <c r="J7198">
        <v>0</v>
      </c>
      <c r="K7198" t="s">
        <v>275</v>
      </c>
      <c r="L7198" t="s">
        <v>35</v>
      </c>
    </row>
    <row r="7199" spans="1:12" x14ac:dyDescent="0.25">
      <c r="A7199">
        <v>91</v>
      </c>
      <c r="B7199" s="93">
        <v>43551</v>
      </c>
      <c r="C7199">
        <v>3</v>
      </c>
      <c r="D7199" t="s">
        <v>96</v>
      </c>
      <c r="E7199">
        <v>2019</v>
      </c>
      <c r="F7199" t="s">
        <v>75</v>
      </c>
      <c r="G7199" t="s">
        <v>65</v>
      </c>
      <c r="H7199" t="s">
        <v>586</v>
      </c>
      <c r="I7199">
        <v>1083.51</v>
      </c>
      <c r="J7199">
        <v>0</v>
      </c>
      <c r="K7199" t="s">
        <v>275</v>
      </c>
      <c r="L7199" t="s">
        <v>35</v>
      </c>
    </row>
    <row r="7200" spans="1:12" x14ac:dyDescent="0.25">
      <c r="A7200">
        <v>91</v>
      </c>
      <c r="B7200" s="93">
        <v>43552</v>
      </c>
      <c r="C7200">
        <v>3</v>
      </c>
      <c r="D7200" t="s">
        <v>96</v>
      </c>
      <c r="E7200">
        <v>2019</v>
      </c>
      <c r="F7200" t="s">
        <v>80</v>
      </c>
      <c r="G7200" t="s">
        <v>65</v>
      </c>
      <c r="H7200" t="s">
        <v>587</v>
      </c>
      <c r="I7200">
        <v>11</v>
      </c>
      <c r="J7200">
        <v>0</v>
      </c>
      <c r="K7200" t="s">
        <v>275</v>
      </c>
      <c r="L7200" t="s">
        <v>35</v>
      </c>
    </row>
    <row r="7201" spans="1:12" x14ac:dyDescent="0.25">
      <c r="A7201">
        <v>91</v>
      </c>
      <c r="B7201" s="93">
        <v>43552</v>
      </c>
      <c r="C7201">
        <v>3</v>
      </c>
      <c r="D7201" t="s">
        <v>96</v>
      </c>
      <c r="E7201">
        <v>2019</v>
      </c>
      <c r="F7201" t="s">
        <v>68</v>
      </c>
      <c r="G7201" t="s">
        <v>64</v>
      </c>
      <c r="H7201" t="s">
        <v>587</v>
      </c>
      <c r="I7201">
        <v>28.75</v>
      </c>
      <c r="J7201">
        <v>0</v>
      </c>
      <c r="K7201" t="s">
        <v>275</v>
      </c>
      <c r="L7201" t="s">
        <v>64</v>
      </c>
    </row>
    <row r="7202" spans="1:12" x14ac:dyDescent="0.25">
      <c r="A7202">
        <v>91</v>
      </c>
      <c r="B7202" s="93">
        <v>43552</v>
      </c>
      <c r="C7202">
        <v>3</v>
      </c>
      <c r="D7202" t="s">
        <v>96</v>
      </c>
      <c r="E7202">
        <v>2019</v>
      </c>
      <c r="F7202" t="s">
        <v>69</v>
      </c>
      <c r="G7202" t="s">
        <v>64</v>
      </c>
      <c r="H7202" t="s">
        <v>587</v>
      </c>
      <c r="I7202">
        <v>96.45</v>
      </c>
      <c r="J7202">
        <v>0</v>
      </c>
      <c r="K7202" t="s">
        <v>275</v>
      </c>
      <c r="L7202" t="s">
        <v>64</v>
      </c>
    </row>
    <row r="7203" spans="1:12" x14ac:dyDescent="0.25">
      <c r="A7203">
        <v>91</v>
      </c>
      <c r="B7203" s="93">
        <v>43553</v>
      </c>
      <c r="C7203">
        <v>3</v>
      </c>
      <c r="D7203" t="s">
        <v>96</v>
      </c>
      <c r="E7203">
        <v>2019</v>
      </c>
      <c r="F7203" t="s">
        <v>69</v>
      </c>
      <c r="G7203" t="s">
        <v>36</v>
      </c>
      <c r="H7203" t="s">
        <v>588</v>
      </c>
      <c r="I7203">
        <v>19.45</v>
      </c>
      <c r="J7203">
        <v>0</v>
      </c>
      <c r="K7203" t="s">
        <v>275</v>
      </c>
      <c r="L7203" t="s">
        <v>222</v>
      </c>
    </row>
    <row r="7204" spans="1:12" x14ac:dyDescent="0.25">
      <c r="A7204">
        <v>91</v>
      </c>
      <c r="B7204" s="93">
        <v>43553</v>
      </c>
      <c r="C7204">
        <v>3</v>
      </c>
      <c r="D7204" t="s">
        <v>96</v>
      </c>
      <c r="E7204">
        <v>2019</v>
      </c>
      <c r="F7204" t="s">
        <v>74</v>
      </c>
      <c r="G7204" t="s">
        <v>65</v>
      </c>
      <c r="H7204" t="s">
        <v>588</v>
      </c>
      <c r="I7204">
        <v>34</v>
      </c>
      <c r="J7204">
        <v>0</v>
      </c>
      <c r="K7204" t="s">
        <v>275</v>
      </c>
      <c r="L7204" t="s">
        <v>35</v>
      </c>
    </row>
    <row r="7205" spans="1:12" x14ac:dyDescent="0.25">
      <c r="A7205">
        <v>91</v>
      </c>
      <c r="B7205" s="93">
        <v>43553</v>
      </c>
      <c r="C7205">
        <v>3</v>
      </c>
      <c r="D7205" t="s">
        <v>96</v>
      </c>
      <c r="E7205">
        <v>2019</v>
      </c>
      <c r="F7205" t="s">
        <v>72</v>
      </c>
      <c r="G7205" t="s">
        <v>36</v>
      </c>
      <c r="H7205" t="s">
        <v>588</v>
      </c>
      <c r="I7205">
        <v>35</v>
      </c>
      <c r="J7205">
        <v>0</v>
      </c>
      <c r="K7205" t="s">
        <v>275</v>
      </c>
      <c r="L7205" t="s">
        <v>222</v>
      </c>
    </row>
    <row r="7206" spans="1:12" x14ac:dyDescent="0.25">
      <c r="A7206">
        <v>91</v>
      </c>
      <c r="B7206" s="93">
        <v>43553</v>
      </c>
      <c r="C7206">
        <v>3</v>
      </c>
      <c r="D7206" t="s">
        <v>96</v>
      </c>
      <c r="E7206">
        <v>2019</v>
      </c>
      <c r="F7206" t="s">
        <v>75</v>
      </c>
      <c r="G7206" t="s">
        <v>65</v>
      </c>
      <c r="H7206" t="s">
        <v>588</v>
      </c>
      <c r="I7206">
        <v>107</v>
      </c>
      <c r="J7206">
        <v>0</v>
      </c>
      <c r="K7206" t="s">
        <v>275</v>
      </c>
      <c r="L7206" t="s">
        <v>35</v>
      </c>
    </row>
    <row r="7207" spans="1:12" x14ac:dyDescent="0.25">
      <c r="A7207">
        <v>91</v>
      </c>
      <c r="B7207" s="93">
        <v>43553</v>
      </c>
      <c r="C7207">
        <v>3</v>
      </c>
      <c r="D7207" t="s">
        <v>96</v>
      </c>
      <c r="E7207">
        <v>2019</v>
      </c>
      <c r="F7207" t="s">
        <v>73</v>
      </c>
      <c r="G7207" t="s">
        <v>66</v>
      </c>
      <c r="H7207" t="s">
        <v>588</v>
      </c>
      <c r="I7207">
        <v>120.6</v>
      </c>
      <c r="J7207">
        <v>0</v>
      </c>
      <c r="K7207" t="s">
        <v>275</v>
      </c>
      <c r="L7207" t="s">
        <v>35</v>
      </c>
    </row>
    <row r="7208" spans="1:12" x14ac:dyDescent="0.25">
      <c r="A7208">
        <v>95</v>
      </c>
      <c r="B7208" s="93">
        <v>43532</v>
      </c>
      <c r="C7208">
        <v>3</v>
      </c>
      <c r="D7208" t="s">
        <v>96</v>
      </c>
      <c r="E7208">
        <v>2019</v>
      </c>
      <c r="F7208" t="s">
        <v>21</v>
      </c>
      <c r="G7208" t="s">
        <v>36</v>
      </c>
      <c r="H7208" t="s">
        <v>561</v>
      </c>
      <c r="I7208">
        <v>16</v>
      </c>
      <c r="J7208">
        <v>0</v>
      </c>
      <c r="K7208" t="s">
        <v>276</v>
      </c>
      <c r="L7208" t="s">
        <v>222</v>
      </c>
    </row>
    <row r="7209" spans="1:12" x14ac:dyDescent="0.25">
      <c r="A7209">
        <v>95</v>
      </c>
      <c r="B7209" s="93">
        <v>43533</v>
      </c>
      <c r="C7209">
        <v>3</v>
      </c>
      <c r="D7209" t="s">
        <v>96</v>
      </c>
      <c r="E7209">
        <v>2019</v>
      </c>
      <c r="F7209" t="s">
        <v>21</v>
      </c>
      <c r="G7209" t="s">
        <v>562</v>
      </c>
      <c r="H7209" t="s">
        <v>563</v>
      </c>
      <c r="I7209">
        <v>98.19</v>
      </c>
      <c r="J7209">
        <v>0</v>
      </c>
      <c r="K7209" t="s">
        <v>276</v>
      </c>
      <c r="L7209" t="s">
        <v>34</v>
      </c>
    </row>
    <row r="7210" spans="1:12" x14ac:dyDescent="0.25">
      <c r="A7210">
        <v>95</v>
      </c>
      <c r="B7210" s="93">
        <v>43535</v>
      </c>
      <c r="C7210">
        <v>3</v>
      </c>
      <c r="D7210" t="s">
        <v>96</v>
      </c>
      <c r="E7210">
        <v>2019</v>
      </c>
      <c r="F7210" t="s">
        <v>21</v>
      </c>
      <c r="G7210" t="s">
        <v>36</v>
      </c>
      <c r="H7210" t="s">
        <v>565</v>
      </c>
      <c r="I7210">
        <v>56</v>
      </c>
      <c r="J7210">
        <v>0</v>
      </c>
      <c r="K7210" t="s">
        <v>276</v>
      </c>
      <c r="L7210" t="s">
        <v>222</v>
      </c>
    </row>
    <row r="7211" spans="1:12" x14ac:dyDescent="0.25">
      <c r="A7211">
        <v>95</v>
      </c>
      <c r="B7211" s="93">
        <v>43536</v>
      </c>
      <c r="C7211">
        <v>3</v>
      </c>
      <c r="D7211" t="s">
        <v>96</v>
      </c>
      <c r="E7211">
        <v>2019</v>
      </c>
      <c r="F7211" t="s">
        <v>23</v>
      </c>
      <c r="G7211" t="s">
        <v>58</v>
      </c>
      <c r="H7211" t="s">
        <v>566</v>
      </c>
      <c r="I7211">
        <v>47.25</v>
      </c>
      <c r="J7211">
        <v>0</v>
      </c>
      <c r="K7211" t="s">
        <v>276</v>
      </c>
      <c r="L7211" t="s">
        <v>222</v>
      </c>
    </row>
    <row r="7212" spans="1:12" x14ac:dyDescent="0.25">
      <c r="A7212">
        <v>95</v>
      </c>
      <c r="B7212" s="93">
        <v>43542</v>
      </c>
      <c r="C7212">
        <v>3</v>
      </c>
      <c r="D7212" t="s">
        <v>96</v>
      </c>
      <c r="E7212">
        <v>2019</v>
      </c>
      <c r="F7212" t="s">
        <v>21</v>
      </c>
      <c r="G7212" t="s">
        <v>36</v>
      </c>
      <c r="H7212" t="s">
        <v>573</v>
      </c>
      <c r="I7212">
        <v>16</v>
      </c>
      <c r="J7212">
        <v>0</v>
      </c>
      <c r="K7212" t="s">
        <v>276</v>
      </c>
      <c r="L7212" t="s">
        <v>222</v>
      </c>
    </row>
    <row r="7213" spans="1:12" x14ac:dyDescent="0.25">
      <c r="A7213">
        <v>95</v>
      </c>
      <c r="B7213" s="93">
        <v>43549</v>
      </c>
      <c r="C7213">
        <v>3</v>
      </c>
      <c r="D7213" t="s">
        <v>96</v>
      </c>
      <c r="E7213">
        <v>2019</v>
      </c>
      <c r="F7213" t="s">
        <v>21</v>
      </c>
      <c r="G7213" t="s">
        <v>581</v>
      </c>
      <c r="H7213" t="s">
        <v>582</v>
      </c>
      <c r="I7213">
        <v>142.01</v>
      </c>
      <c r="J7213">
        <v>0</v>
      </c>
      <c r="K7213" t="s">
        <v>276</v>
      </c>
      <c r="L7213" t="s">
        <v>34</v>
      </c>
    </row>
    <row r="7214" spans="1:12" x14ac:dyDescent="0.25">
      <c r="A7214">
        <v>97</v>
      </c>
      <c r="B7214" s="93">
        <v>43530</v>
      </c>
      <c r="C7214">
        <v>3</v>
      </c>
      <c r="D7214" t="s">
        <v>96</v>
      </c>
      <c r="E7214">
        <v>2019</v>
      </c>
      <c r="F7214" t="s">
        <v>21</v>
      </c>
      <c r="G7214" t="s">
        <v>36</v>
      </c>
      <c r="H7214" t="s">
        <v>559</v>
      </c>
      <c r="I7214">
        <v>128</v>
      </c>
      <c r="J7214">
        <v>0</v>
      </c>
      <c r="K7214" t="s">
        <v>277</v>
      </c>
      <c r="L7214" t="s">
        <v>222</v>
      </c>
    </row>
    <row r="7215" spans="1:12" x14ac:dyDescent="0.25">
      <c r="A7215">
        <v>97</v>
      </c>
      <c r="B7215" s="93">
        <v>43533</v>
      </c>
      <c r="C7215">
        <v>3</v>
      </c>
      <c r="D7215" t="s">
        <v>96</v>
      </c>
      <c r="E7215">
        <v>2019</v>
      </c>
      <c r="F7215" t="s">
        <v>23</v>
      </c>
      <c r="G7215" t="s">
        <v>562</v>
      </c>
      <c r="H7215" t="s">
        <v>563</v>
      </c>
      <c r="I7215">
        <v>32.450000000000003</v>
      </c>
      <c r="J7215">
        <v>0</v>
      </c>
      <c r="K7215" t="s">
        <v>277</v>
      </c>
      <c r="L7215" t="s">
        <v>34</v>
      </c>
    </row>
    <row r="7216" spans="1:12" x14ac:dyDescent="0.25">
      <c r="A7216">
        <v>97</v>
      </c>
      <c r="B7216" s="93">
        <v>43533</v>
      </c>
      <c r="C7216">
        <v>3</v>
      </c>
      <c r="D7216" t="s">
        <v>96</v>
      </c>
      <c r="E7216">
        <v>2019</v>
      </c>
      <c r="F7216" t="s">
        <v>21</v>
      </c>
      <c r="G7216" t="s">
        <v>562</v>
      </c>
      <c r="H7216" t="s">
        <v>563</v>
      </c>
      <c r="I7216">
        <v>474.74</v>
      </c>
      <c r="J7216">
        <v>0</v>
      </c>
      <c r="K7216" t="s">
        <v>277</v>
      </c>
      <c r="L7216" t="s">
        <v>34</v>
      </c>
    </row>
    <row r="7217" spans="1:12" x14ac:dyDescent="0.25">
      <c r="A7217">
        <v>97</v>
      </c>
      <c r="B7217" s="93">
        <v>43535</v>
      </c>
      <c r="C7217">
        <v>3</v>
      </c>
      <c r="D7217" t="s">
        <v>96</v>
      </c>
      <c r="E7217">
        <v>2019</v>
      </c>
      <c r="F7217" t="s">
        <v>22</v>
      </c>
      <c r="G7217" t="s">
        <v>36</v>
      </c>
      <c r="H7217" t="s">
        <v>565</v>
      </c>
      <c r="I7217">
        <v>8</v>
      </c>
      <c r="J7217">
        <v>0</v>
      </c>
      <c r="K7217" t="s">
        <v>277</v>
      </c>
      <c r="L7217" t="s">
        <v>222</v>
      </c>
    </row>
    <row r="7218" spans="1:12" x14ac:dyDescent="0.25">
      <c r="A7218">
        <v>97</v>
      </c>
      <c r="B7218" s="93">
        <v>43535</v>
      </c>
      <c r="C7218">
        <v>3</v>
      </c>
      <c r="D7218" t="s">
        <v>96</v>
      </c>
      <c r="E7218">
        <v>2019</v>
      </c>
      <c r="F7218" t="s">
        <v>21</v>
      </c>
      <c r="G7218" t="s">
        <v>36</v>
      </c>
      <c r="H7218" t="s">
        <v>565</v>
      </c>
      <c r="I7218">
        <v>24</v>
      </c>
      <c r="J7218">
        <v>0</v>
      </c>
      <c r="K7218" t="s">
        <v>277</v>
      </c>
      <c r="L7218" t="s">
        <v>222</v>
      </c>
    </row>
    <row r="7219" spans="1:12" x14ac:dyDescent="0.25">
      <c r="A7219">
        <v>97</v>
      </c>
      <c r="B7219" s="93">
        <v>43536</v>
      </c>
      <c r="C7219">
        <v>3</v>
      </c>
      <c r="D7219" t="s">
        <v>96</v>
      </c>
      <c r="E7219">
        <v>2019</v>
      </c>
      <c r="F7219" t="s">
        <v>23</v>
      </c>
      <c r="G7219" t="s">
        <v>37</v>
      </c>
      <c r="H7219" t="s">
        <v>354</v>
      </c>
      <c r="I7219">
        <v>3</v>
      </c>
      <c r="J7219">
        <v>0</v>
      </c>
      <c r="K7219" t="s">
        <v>277</v>
      </c>
      <c r="L7219" t="s">
        <v>35</v>
      </c>
    </row>
    <row r="7220" spans="1:12" x14ac:dyDescent="0.25">
      <c r="A7220">
        <v>97</v>
      </c>
      <c r="B7220" s="93">
        <v>43537</v>
      </c>
      <c r="C7220">
        <v>3</v>
      </c>
      <c r="D7220" t="s">
        <v>96</v>
      </c>
      <c r="E7220">
        <v>2019</v>
      </c>
      <c r="F7220" t="s">
        <v>21</v>
      </c>
      <c r="G7220" t="s">
        <v>36</v>
      </c>
      <c r="H7220" t="s">
        <v>569</v>
      </c>
      <c r="I7220">
        <v>16</v>
      </c>
      <c r="J7220">
        <v>0</v>
      </c>
      <c r="K7220" t="s">
        <v>277</v>
      </c>
      <c r="L7220" t="s">
        <v>222</v>
      </c>
    </row>
    <row r="7221" spans="1:12" x14ac:dyDescent="0.25">
      <c r="A7221">
        <v>97</v>
      </c>
      <c r="B7221" s="93">
        <v>43542</v>
      </c>
      <c r="C7221">
        <v>3</v>
      </c>
      <c r="D7221" t="s">
        <v>96</v>
      </c>
      <c r="E7221">
        <v>2019</v>
      </c>
      <c r="F7221" t="s">
        <v>23</v>
      </c>
      <c r="G7221" t="s">
        <v>37</v>
      </c>
      <c r="H7221" t="s">
        <v>354</v>
      </c>
      <c r="I7221">
        <v>3</v>
      </c>
      <c r="J7221">
        <v>0</v>
      </c>
      <c r="K7221" t="s">
        <v>277</v>
      </c>
      <c r="L7221" t="s">
        <v>35</v>
      </c>
    </row>
    <row r="7222" spans="1:12" x14ac:dyDescent="0.25">
      <c r="A7222">
        <v>97</v>
      </c>
      <c r="B7222" s="93">
        <v>43542</v>
      </c>
      <c r="C7222">
        <v>3</v>
      </c>
      <c r="D7222" t="s">
        <v>96</v>
      </c>
      <c r="E7222">
        <v>2019</v>
      </c>
      <c r="F7222" t="s">
        <v>21</v>
      </c>
      <c r="G7222" t="s">
        <v>36</v>
      </c>
      <c r="H7222" t="s">
        <v>573</v>
      </c>
      <c r="I7222">
        <v>72</v>
      </c>
      <c r="J7222">
        <v>0</v>
      </c>
      <c r="K7222" t="s">
        <v>277</v>
      </c>
      <c r="L7222" t="s">
        <v>222</v>
      </c>
    </row>
    <row r="7223" spans="1:12" x14ac:dyDescent="0.25">
      <c r="A7223">
        <v>97</v>
      </c>
      <c r="B7223" s="93">
        <v>43543</v>
      </c>
      <c r="C7223">
        <v>3</v>
      </c>
      <c r="D7223" t="s">
        <v>96</v>
      </c>
      <c r="E7223">
        <v>2019</v>
      </c>
      <c r="F7223" t="s">
        <v>21</v>
      </c>
      <c r="G7223" t="s">
        <v>36</v>
      </c>
      <c r="H7223" t="s">
        <v>574</v>
      </c>
      <c r="I7223">
        <v>8</v>
      </c>
      <c r="J7223">
        <v>0</v>
      </c>
      <c r="K7223" t="s">
        <v>277</v>
      </c>
      <c r="L7223" t="s">
        <v>222</v>
      </c>
    </row>
    <row r="7224" spans="1:12" x14ac:dyDescent="0.25">
      <c r="A7224">
        <v>97</v>
      </c>
      <c r="B7224" s="93">
        <v>43545</v>
      </c>
      <c r="C7224">
        <v>3</v>
      </c>
      <c r="D7224" t="s">
        <v>96</v>
      </c>
      <c r="E7224">
        <v>2019</v>
      </c>
      <c r="F7224" t="s">
        <v>21</v>
      </c>
      <c r="G7224" t="s">
        <v>36</v>
      </c>
      <c r="H7224" t="s">
        <v>576</v>
      </c>
      <c r="I7224">
        <v>16</v>
      </c>
      <c r="J7224">
        <v>0</v>
      </c>
      <c r="K7224" t="s">
        <v>277</v>
      </c>
      <c r="L7224" t="s">
        <v>222</v>
      </c>
    </row>
    <row r="7225" spans="1:12" x14ac:dyDescent="0.25">
      <c r="A7225">
        <v>97</v>
      </c>
      <c r="B7225" s="93">
        <v>43547</v>
      </c>
      <c r="C7225">
        <v>3</v>
      </c>
      <c r="D7225" t="s">
        <v>96</v>
      </c>
      <c r="E7225">
        <v>2019</v>
      </c>
      <c r="F7225" t="s">
        <v>23</v>
      </c>
      <c r="G7225" t="s">
        <v>36</v>
      </c>
      <c r="H7225" t="s">
        <v>580</v>
      </c>
      <c r="I7225">
        <v>8</v>
      </c>
      <c r="J7225">
        <v>0</v>
      </c>
      <c r="K7225" t="s">
        <v>277</v>
      </c>
      <c r="L7225" t="s">
        <v>222</v>
      </c>
    </row>
    <row r="7226" spans="1:12" x14ac:dyDescent="0.25">
      <c r="A7226">
        <v>97</v>
      </c>
      <c r="B7226" s="93">
        <v>43549</v>
      </c>
      <c r="C7226">
        <v>3</v>
      </c>
      <c r="D7226" t="s">
        <v>96</v>
      </c>
      <c r="E7226">
        <v>2019</v>
      </c>
      <c r="F7226" t="s">
        <v>21</v>
      </c>
      <c r="G7226" t="s">
        <v>36</v>
      </c>
      <c r="H7226" t="s">
        <v>583</v>
      </c>
      <c r="I7226">
        <v>16</v>
      </c>
      <c r="J7226">
        <v>0</v>
      </c>
      <c r="K7226" t="s">
        <v>277</v>
      </c>
      <c r="L7226" t="s">
        <v>222</v>
      </c>
    </row>
    <row r="7227" spans="1:12" x14ac:dyDescent="0.25">
      <c r="A7227">
        <v>97</v>
      </c>
      <c r="B7227" s="93">
        <v>43549</v>
      </c>
      <c r="C7227">
        <v>3</v>
      </c>
      <c r="D7227" t="s">
        <v>96</v>
      </c>
      <c r="E7227">
        <v>2019</v>
      </c>
      <c r="F7227" t="s">
        <v>21</v>
      </c>
      <c r="G7227" t="s">
        <v>581</v>
      </c>
      <c r="H7227" t="s">
        <v>582</v>
      </c>
      <c r="I7227">
        <v>516.62</v>
      </c>
      <c r="J7227">
        <v>0</v>
      </c>
      <c r="K7227" t="s">
        <v>277</v>
      </c>
      <c r="L7227" t="s">
        <v>34</v>
      </c>
    </row>
    <row r="7228" spans="1:12" x14ac:dyDescent="0.25">
      <c r="A7228">
        <v>97</v>
      </c>
      <c r="B7228" s="93">
        <v>43550</v>
      </c>
      <c r="C7228">
        <v>3</v>
      </c>
      <c r="D7228" t="s">
        <v>96</v>
      </c>
      <c r="E7228">
        <v>2019</v>
      </c>
      <c r="F7228" t="s">
        <v>21</v>
      </c>
      <c r="G7228" t="s">
        <v>36</v>
      </c>
      <c r="H7228" t="s">
        <v>585</v>
      </c>
      <c r="I7228">
        <v>8</v>
      </c>
      <c r="J7228">
        <v>0</v>
      </c>
      <c r="K7228" t="s">
        <v>277</v>
      </c>
      <c r="L7228" t="s">
        <v>222</v>
      </c>
    </row>
    <row r="7229" spans="1:12" x14ac:dyDescent="0.25">
      <c r="A7229">
        <v>97</v>
      </c>
      <c r="B7229" s="93">
        <v>43552</v>
      </c>
      <c r="C7229">
        <v>3</v>
      </c>
      <c r="D7229" t="s">
        <v>96</v>
      </c>
      <c r="E7229">
        <v>2019</v>
      </c>
      <c r="F7229" t="s">
        <v>21</v>
      </c>
      <c r="G7229" t="s">
        <v>36</v>
      </c>
      <c r="H7229" t="s">
        <v>587</v>
      </c>
      <c r="I7229">
        <v>8</v>
      </c>
      <c r="J7229">
        <v>0</v>
      </c>
      <c r="K7229" t="s">
        <v>277</v>
      </c>
      <c r="L7229" t="s">
        <v>222</v>
      </c>
    </row>
    <row r="7230" spans="1:12" x14ac:dyDescent="0.25">
      <c r="A7230">
        <v>97</v>
      </c>
      <c r="B7230" s="93">
        <v>43553</v>
      </c>
      <c r="C7230">
        <v>3</v>
      </c>
      <c r="D7230" t="s">
        <v>96</v>
      </c>
      <c r="E7230">
        <v>2019</v>
      </c>
      <c r="F7230" t="s">
        <v>21</v>
      </c>
      <c r="G7230" t="s">
        <v>36</v>
      </c>
      <c r="H7230" t="s">
        <v>588</v>
      </c>
      <c r="I7230">
        <v>8</v>
      </c>
      <c r="J7230">
        <v>0</v>
      </c>
      <c r="K7230" t="s">
        <v>277</v>
      </c>
      <c r="L7230" t="s">
        <v>222</v>
      </c>
    </row>
    <row r="7231" spans="1:12" x14ac:dyDescent="0.25">
      <c r="A7231">
        <v>98</v>
      </c>
      <c r="B7231" s="93">
        <v>43533</v>
      </c>
      <c r="C7231">
        <v>3</v>
      </c>
      <c r="D7231" t="s">
        <v>96</v>
      </c>
      <c r="E7231">
        <v>2019</v>
      </c>
      <c r="F7231" t="s">
        <v>21</v>
      </c>
      <c r="G7231" t="s">
        <v>562</v>
      </c>
      <c r="H7231" t="s">
        <v>563</v>
      </c>
      <c r="I7231">
        <v>6.56</v>
      </c>
      <c r="J7231">
        <v>0</v>
      </c>
      <c r="K7231" t="s">
        <v>278</v>
      </c>
      <c r="L7231" t="s">
        <v>34</v>
      </c>
    </row>
    <row r="7232" spans="1:12" x14ac:dyDescent="0.25">
      <c r="A7232">
        <v>98</v>
      </c>
      <c r="B7232" s="93">
        <v>43543</v>
      </c>
      <c r="C7232">
        <v>3</v>
      </c>
      <c r="D7232" t="s">
        <v>96</v>
      </c>
      <c r="E7232">
        <v>2019</v>
      </c>
      <c r="F7232" t="s">
        <v>23</v>
      </c>
      <c r="G7232" t="s">
        <v>63</v>
      </c>
      <c r="H7232" t="s">
        <v>574</v>
      </c>
      <c r="I7232">
        <v>41.59</v>
      </c>
      <c r="J7232">
        <v>0</v>
      </c>
      <c r="K7232" t="s">
        <v>278</v>
      </c>
      <c r="L7232" t="s">
        <v>64</v>
      </c>
    </row>
    <row r="7233" spans="1:12" x14ac:dyDescent="0.25">
      <c r="A7233">
        <v>98</v>
      </c>
      <c r="B7233" s="93">
        <v>43550</v>
      </c>
      <c r="C7233">
        <v>3</v>
      </c>
      <c r="D7233" t="s">
        <v>96</v>
      </c>
      <c r="E7233">
        <v>2019</v>
      </c>
      <c r="F7233" t="s">
        <v>23</v>
      </c>
      <c r="G7233" t="s">
        <v>65</v>
      </c>
      <c r="H7233" t="s">
        <v>585</v>
      </c>
      <c r="I7233">
        <v>30</v>
      </c>
      <c r="J7233">
        <v>0</v>
      </c>
      <c r="K7233" t="s">
        <v>278</v>
      </c>
      <c r="L7233" t="s">
        <v>35</v>
      </c>
    </row>
    <row r="7234" spans="1:12" x14ac:dyDescent="0.25">
      <c r="A7234">
        <v>99</v>
      </c>
      <c r="B7234" s="93">
        <v>43536</v>
      </c>
      <c r="C7234">
        <v>3</v>
      </c>
      <c r="D7234" t="s">
        <v>96</v>
      </c>
      <c r="E7234">
        <v>2019</v>
      </c>
      <c r="F7234" t="s">
        <v>23</v>
      </c>
      <c r="G7234" t="s">
        <v>58</v>
      </c>
      <c r="H7234" t="s">
        <v>566</v>
      </c>
      <c r="I7234">
        <v>15.91</v>
      </c>
      <c r="J7234">
        <v>0</v>
      </c>
      <c r="K7234" t="s">
        <v>279</v>
      </c>
      <c r="L7234" t="s">
        <v>222</v>
      </c>
    </row>
    <row r="7235" spans="1:12" x14ac:dyDescent="0.25">
      <c r="A7235">
        <v>102</v>
      </c>
      <c r="B7235" s="93">
        <v>43551</v>
      </c>
      <c r="C7235">
        <v>3</v>
      </c>
      <c r="D7235" t="s">
        <v>96</v>
      </c>
      <c r="E7235">
        <v>2019</v>
      </c>
      <c r="F7235" t="s">
        <v>23</v>
      </c>
      <c r="G7235" t="s">
        <v>65</v>
      </c>
      <c r="H7235" t="s">
        <v>586</v>
      </c>
      <c r="I7235">
        <v>91</v>
      </c>
      <c r="J7235">
        <v>0</v>
      </c>
      <c r="K7235" t="s">
        <v>281</v>
      </c>
      <c r="L7235" t="s">
        <v>35</v>
      </c>
    </row>
    <row r="7236" spans="1:12" x14ac:dyDescent="0.25">
      <c r="A7236">
        <v>103</v>
      </c>
      <c r="B7236" s="93">
        <v>43531</v>
      </c>
      <c r="C7236">
        <v>3</v>
      </c>
      <c r="D7236" t="s">
        <v>96</v>
      </c>
      <c r="E7236">
        <v>2019</v>
      </c>
      <c r="F7236" t="s">
        <v>23</v>
      </c>
      <c r="G7236" t="s">
        <v>58</v>
      </c>
      <c r="H7236" t="s">
        <v>560</v>
      </c>
      <c r="I7236">
        <v>23.99</v>
      </c>
      <c r="J7236">
        <v>0</v>
      </c>
      <c r="K7236" t="s">
        <v>282</v>
      </c>
      <c r="L7236" t="s">
        <v>222</v>
      </c>
    </row>
    <row r="7237" spans="1:12" x14ac:dyDescent="0.25">
      <c r="A7237">
        <v>103</v>
      </c>
      <c r="B7237" s="93">
        <v>43543</v>
      </c>
      <c r="C7237">
        <v>3</v>
      </c>
      <c r="D7237" t="s">
        <v>96</v>
      </c>
      <c r="E7237">
        <v>2019</v>
      </c>
      <c r="F7237" t="s">
        <v>23</v>
      </c>
      <c r="G7237" t="s">
        <v>58</v>
      </c>
      <c r="H7237" t="s">
        <v>574</v>
      </c>
      <c r="I7237">
        <v>15.08</v>
      </c>
      <c r="J7237">
        <v>0</v>
      </c>
      <c r="K7237" t="s">
        <v>282</v>
      </c>
      <c r="L7237" t="s">
        <v>222</v>
      </c>
    </row>
    <row r="7238" spans="1:12" x14ac:dyDescent="0.25">
      <c r="A7238">
        <v>103</v>
      </c>
      <c r="B7238" s="93">
        <v>43546</v>
      </c>
      <c r="C7238">
        <v>3</v>
      </c>
      <c r="D7238" t="s">
        <v>96</v>
      </c>
      <c r="E7238">
        <v>2019</v>
      </c>
      <c r="F7238" t="s">
        <v>23</v>
      </c>
      <c r="G7238" t="s">
        <v>63</v>
      </c>
      <c r="H7238" t="s">
        <v>577</v>
      </c>
      <c r="I7238">
        <v>27.85</v>
      </c>
      <c r="J7238">
        <v>0</v>
      </c>
      <c r="K7238" t="s">
        <v>282</v>
      </c>
      <c r="L7238" t="s">
        <v>64</v>
      </c>
    </row>
    <row r="7239" spans="1:12" x14ac:dyDescent="0.25">
      <c r="A7239">
        <v>125</v>
      </c>
      <c r="B7239" s="93">
        <v>43536</v>
      </c>
      <c r="C7239">
        <v>3</v>
      </c>
      <c r="D7239" t="s">
        <v>96</v>
      </c>
      <c r="E7239">
        <v>2019</v>
      </c>
      <c r="F7239" t="s">
        <v>23</v>
      </c>
      <c r="G7239" t="s">
        <v>58</v>
      </c>
      <c r="H7239" t="s">
        <v>566</v>
      </c>
      <c r="I7239">
        <v>37.979999999999997</v>
      </c>
      <c r="J7239">
        <v>0</v>
      </c>
      <c r="K7239" t="s">
        <v>283</v>
      </c>
      <c r="L7239" t="s">
        <v>222</v>
      </c>
    </row>
    <row r="7240" spans="1:12" x14ac:dyDescent="0.25">
      <c r="A7240">
        <v>125</v>
      </c>
      <c r="B7240" s="93">
        <v>43540</v>
      </c>
      <c r="C7240">
        <v>3</v>
      </c>
      <c r="D7240" t="s">
        <v>96</v>
      </c>
      <c r="E7240">
        <v>2019</v>
      </c>
      <c r="F7240" t="s">
        <v>23</v>
      </c>
      <c r="G7240" t="s">
        <v>37</v>
      </c>
      <c r="H7240" t="s">
        <v>181</v>
      </c>
      <c r="I7240">
        <v>4.5</v>
      </c>
      <c r="J7240">
        <v>0</v>
      </c>
      <c r="K7240" t="s">
        <v>283</v>
      </c>
      <c r="L7240" t="s">
        <v>35</v>
      </c>
    </row>
    <row r="7241" spans="1:12" x14ac:dyDescent="0.25">
      <c r="A7241">
        <v>125</v>
      </c>
      <c r="B7241" s="93">
        <v>43543</v>
      </c>
      <c r="C7241">
        <v>3</v>
      </c>
      <c r="D7241" t="s">
        <v>96</v>
      </c>
      <c r="E7241">
        <v>2019</v>
      </c>
      <c r="F7241" t="s">
        <v>23</v>
      </c>
      <c r="G7241" t="s">
        <v>58</v>
      </c>
      <c r="H7241" t="s">
        <v>574</v>
      </c>
      <c r="I7241">
        <v>40.49</v>
      </c>
      <c r="J7241">
        <v>0</v>
      </c>
      <c r="K7241" t="s">
        <v>283</v>
      </c>
      <c r="L7241" t="s">
        <v>222</v>
      </c>
    </row>
    <row r="7242" spans="1:12" x14ac:dyDescent="0.25">
      <c r="A7242">
        <v>125</v>
      </c>
      <c r="B7242" s="93">
        <v>43549</v>
      </c>
      <c r="C7242">
        <v>3</v>
      </c>
      <c r="D7242" t="s">
        <v>96</v>
      </c>
      <c r="E7242">
        <v>2019</v>
      </c>
      <c r="F7242" t="s">
        <v>22</v>
      </c>
      <c r="G7242" t="s">
        <v>581</v>
      </c>
      <c r="H7242" t="s">
        <v>582</v>
      </c>
      <c r="I7242">
        <v>17.670000000000002</v>
      </c>
      <c r="J7242">
        <v>0</v>
      </c>
      <c r="K7242" t="s">
        <v>283</v>
      </c>
      <c r="L7242" t="s">
        <v>34</v>
      </c>
    </row>
    <row r="7243" spans="1:12" x14ac:dyDescent="0.25">
      <c r="A7243">
        <v>131</v>
      </c>
      <c r="B7243" s="93">
        <v>43547</v>
      </c>
      <c r="C7243">
        <v>3</v>
      </c>
      <c r="D7243" t="s">
        <v>96</v>
      </c>
      <c r="E7243">
        <v>2019</v>
      </c>
      <c r="F7243" t="s">
        <v>23</v>
      </c>
      <c r="G7243" t="s">
        <v>37</v>
      </c>
      <c r="H7243" t="s">
        <v>193</v>
      </c>
      <c r="I7243">
        <v>4.8</v>
      </c>
      <c r="J7243">
        <v>0</v>
      </c>
      <c r="K7243" t="s">
        <v>284</v>
      </c>
      <c r="L7243" t="s">
        <v>35</v>
      </c>
    </row>
    <row r="7244" spans="1:12" x14ac:dyDescent="0.25">
      <c r="A7244">
        <v>157</v>
      </c>
      <c r="B7244" s="93">
        <v>43537</v>
      </c>
      <c r="C7244">
        <v>3</v>
      </c>
      <c r="D7244" t="s">
        <v>96</v>
      </c>
      <c r="E7244">
        <v>2019</v>
      </c>
      <c r="F7244" t="s">
        <v>23</v>
      </c>
      <c r="G7244" t="s">
        <v>65</v>
      </c>
      <c r="H7244" t="s">
        <v>569</v>
      </c>
      <c r="I7244">
        <v>120</v>
      </c>
      <c r="J7244">
        <v>0</v>
      </c>
      <c r="K7244" t="s">
        <v>285</v>
      </c>
      <c r="L7244" t="s">
        <v>35</v>
      </c>
    </row>
    <row r="7245" spans="1:12" x14ac:dyDescent="0.25">
      <c r="A7245">
        <v>157</v>
      </c>
      <c r="B7245" s="93">
        <v>43537</v>
      </c>
      <c r="C7245">
        <v>3</v>
      </c>
      <c r="D7245" t="s">
        <v>96</v>
      </c>
      <c r="E7245">
        <v>2019</v>
      </c>
      <c r="F7245" t="s">
        <v>22</v>
      </c>
      <c r="G7245" t="s">
        <v>65</v>
      </c>
      <c r="H7245" t="s">
        <v>569</v>
      </c>
      <c r="I7245">
        <v>516</v>
      </c>
      <c r="J7245">
        <v>0</v>
      </c>
      <c r="K7245" t="s">
        <v>285</v>
      </c>
      <c r="L7245" t="s">
        <v>35</v>
      </c>
    </row>
    <row r="7246" spans="1:12" x14ac:dyDescent="0.25">
      <c r="A7246">
        <v>157</v>
      </c>
      <c r="B7246" s="93">
        <v>43543</v>
      </c>
      <c r="C7246">
        <v>3</v>
      </c>
      <c r="D7246" t="s">
        <v>96</v>
      </c>
      <c r="E7246">
        <v>2019</v>
      </c>
      <c r="F7246" t="s">
        <v>23</v>
      </c>
      <c r="G7246" t="s">
        <v>58</v>
      </c>
      <c r="H7246" t="s">
        <v>574</v>
      </c>
      <c r="I7246">
        <v>35.950000000000003</v>
      </c>
      <c r="J7246">
        <v>0</v>
      </c>
      <c r="K7246" t="s">
        <v>285</v>
      </c>
      <c r="L7246" t="s">
        <v>222</v>
      </c>
    </row>
    <row r="7247" spans="1:12" x14ac:dyDescent="0.25">
      <c r="A7247">
        <v>157</v>
      </c>
      <c r="B7247" s="93">
        <v>43543</v>
      </c>
      <c r="C7247">
        <v>3</v>
      </c>
      <c r="D7247" t="s">
        <v>96</v>
      </c>
      <c r="E7247">
        <v>2019</v>
      </c>
      <c r="F7247" t="s">
        <v>23</v>
      </c>
      <c r="G7247" t="s">
        <v>63</v>
      </c>
      <c r="H7247" t="s">
        <v>574</v>
      </c>
      <c r="I7247">
        <v>71.349999999999994</v>
      </c>
      <c r="J7247">
        <v>0</v>
      </c>
      <c r="K7247" t="s">
        <v>285</v>
      </c>
      <c r="L7247" t="s">
        <v>64</v>
      </c>
    </row>
    <row r="7248" spans="1:12" x14ac:dyDescent="0.25">
      <c r="A7248">
        <v>157</v>
      </c>
      <c r="B7248" s="93">
        <v>43543</v>
      </c>
      <c r="C7248">
        <v>3</v>
      </c>
      <c r="D7248" t="s">
        <v>96</v>
      </c>
      <c r="E7248">
        <v>2019</v>
      </c>
      <c r="F7248" t="s">
        <v>23</v>
      </c>
      <c r="G7248" t="s">
        <v>65</v>
      </c>
      <c r="H7248" t="s">
        <v>574</v>
      </c>
      <c r="I7248">
        <v>80</v>
      </c>
      <c r="J7248">
        <v>0</v>
      </c>
      <c r="K7248" t="s">
        <v>285</v>
      </c>
      <c r="L7248" t="s">
        <v>35</v>
      </c>
    </row>
    <row r="7249" spans="1:12" x14ac:dyDescent="0.25">
      <c r="A7249">
        <v>162</v>
      </c>
      <c r="B7249" s="93">
        <v>43550</v>
      </c>
      <c r="C7249">
        <v>3</v>
      </c>
      <c r="D7249" t="s">
        <v>96</v>
      </c>
      <c r="E7249">
        <v>2019</v>
      </c>
      <c r="F7249" t="s">
        <v>23</v>
      </c>
      <c r="G7249" t="s">
        <v>65</v>
      </c>
      <c r="H7249" t="s">
        <v>585</v>
      </c>
      <c r="I7249">
        <v>19</v>
      </c>
      <c r="J7249">
        <v>0</v>
      </c>
      <c r="K7249" t="s">
        <v>286</v>
      </c>
      <c r="L7249" t="s">
        <v>35</v>
      </c>
    </row>
    <row r="7250" spans="1:12" x14ac:dyDescent="0.25">
      <c r="A7250">
        <v>165</v>
      </c>
      <c r="B7250" s="93">
        <v>43535</v>
      </c>
      <c r="C7250">
        <v>3</v>
      </c>
      <c r="D7250" t="s">
        <v>96</v>
      </c>
      <c r="E7250">
        <v>2019</v>
      </c>
      <c r="F7250" t="s">
        <v>23</v>
      </c>
      <c r="G7250" t="s">
        <v>37</v>
      </c>
      <c r="H7250" t="s">
        <v>416</v>
      </c>
      <c r="I7250">
        <v>4.2</v>
      </c>
      <c r="J7250">
        <v>0</v>
      </c>
      <c r="K7250" t="s">
        <v>733</v>
      </c>
      <c r="L7250" t="s">
        <v>35</v>
      </c>
    </row>
    <row r="7251" spans="1:12" x14ac:dyDescent="0.25">
      <c r="A7251">
        <v>165</v>
      </c>
      <c r="B7251" s="93">
        <v>43550</v>
      </c>
      <c r="C7251">
        <v>3</v>
      </c>
      <c r="D7251" t="s">
        <v>96</v>
      </c>
      <c r="E7251">
        <v>2019</v>
      </c>
      <c r="F7251" t="s">
        <v>23</v>
      </c>
      <c r="G7251" t="s">
        <v>63</v>
      </c>
      <c r="H7251" t="s">
        <v>585</v>
      </c>
      <c r="I7251">
        <v>35.369999999999997</v>
      </c>
      <c r="J7251">
        <v>0</v>
      </c>
      <c r="K7251" t="s">
        <v>733</v>
      </c>
      <c r="L7251" t="s">
        <v>64</v>
      </c>
    </row>
    <row r="7252" spans="1:12" x14ac:dyDescent="0.25">
      <c r="A7252">
        <v>196</v>
      </c>
      <c r="B7252" s="93">
        <v>43532</v>
      </c>
      <c r="C7252">
        <v>3</v>
      </c>
      <c r="D7252" t="s">
        <v>96</v>
      </c>
      <c r="E7252">
        <v>2019</v>
      </c>
      <c r="F7252" t="s">
        <v>23</v>
      </c>
      <c r="G7252" t="s">
        <v>37</v>
      </c>
      <c r="H7252" t="s">
        <v>59</v>
      </c>
      <c r="I7252">
        <v>14.7</v>
      </c>
      <c r="J7252">
        <v>0</v>
      </c>
      <c r="K7252" t="s">
        <v>288</v>
      </c>
      <c r="L7252" t="s">
        <v>35</v>
      </c>
    </row>
    <row r="7253" spans="1:12" x14ac:dyDescent="0.25">
      <c r="A7253">
        <v>196</v>
      </c>
      <c r="B7253" s="93">
        <v>43543</v>
      </c>
      <c r="C7253">
        <v>3</v>
      </c>
      <c r="D7253" t="s">
        <v>96</v>
      </c>
      <c r="E7253">
        <v>2019</v>
      </c>
      <c r="F7253" t="s">
        <v>23</v>
      </c>
      <c r="G7253" t="s">
        <v>37</v>
      </c>
      <c r="H7253" t="s">
        <v>59</v>
      </c>
      <c r="I7253">
        <v>2.4</v>
      </c>
      <c r="J7253">
        <v>0</v>
      </c>
      <c r="K7253" t="s">
        <v>288</v>
      </c>
      <c r="L7253" t="s">
        <v>35</v>
      </c>
    </row>
    <row r="7254" spans="1:12" x14ac:dyDescent="0.25">
      <c r="A7254">
        <v>196</v>
      </c>
      <c r="B7254" s="93">
        <v>43545</v>
      </c>
      <c r="C7254">
        <v>3</v>
      </c>
      <c r="D7254" t="s">
        <v>96</v>
      </c>
      <c r="E7254">
        <v>2019</v>
      </c>
      <c r="F7254" t="s">
        <v>23</v>
      </c>
      <c r="G7254" t="s">
        <v>37</v>
      </c>
      <c r="H7254" t="s">
        <v>59</v>
      </c>
      <c r="I7254">
        <v>7.35</v>
      </c>
      <c r="J7254">
        <v>0</v>
      </c>
      <c r="K7254" t="s">
        <v>288</v>
      </c>
      <c r="L7254" t="s">
        <v>35</v>
      </c>
    </row>
    <row r="7255" spans="1:12" x14ac:dyDescent="0.25">
      <c r="A7255">
        <v>196</v>
      </c>
      <c r="B7255" s="93">
        <v>43551</v>
      </c>
      <c r="C7255">
        <v>3</v>
      </c>
      <c r="D7255" t="s">
        <v>96</v>
      </c>
      <c r="E7255">
        <v>2019</v>
      </c>
      <c r="F7255" t="s">
        <v>23</v>
      </c>
      <c r="G7255" t="s">
        <v>63</v>
      </c>
      <c r="H7255" t="s">
        <v>586</v>
      </c>
      <c r="I7255">
        <v>31.55</v>
      </c>
      <c r="J7255">
        <v>0</v>
      </c>
      <c r="K7255" t="s">
        <v>288</v>
      </c>
      <c r="L7255" t="s">
        <v>64</v>
      </c>
    </row>
    <row r="7256" spans="1:12" x14ac:dyDescent="0.25">
      <c r="A7256">
        <v>1</v>
      </c>
      <c r="B7256" s="93">
        <v>43501</v>
      </c>
      <c r="C7256">
        <v>2</v>
      </c>
      <c r="D7256" t="s">
        <v>95</v>
      </c>
      <c r="E7256">
        <v>2019</v>
      </c>
      <c r="F7256" t="s">
        <v>23</v>
      </c>
      <c r="G7256" t="s">
        <v>63</v>
      </c>
      <c r="H7256" t="s">
        <v>529</v>
      </c>
      <c r="I7256">
        <v>44.99</v>
      </c>
      <c r="J7256">
        <v>0</v>
      </c>
      <c r="K7256" t="s">
        <v>221</v>
      </c>
      <c r="L7256" t="s">
        <v>64</v>
      </c>
    </row>
    <row r="7257" spans="1:12" x14ac:dyDescent="0.25">
      <c r="A7257">
        <v>1</v>
      </c>
      <c r="B7257" s="93">
        <v>43505</v>
      </c>
      <c r="C7257">
        <v>2</v>
      </c>
      <c r="D7257" t="s">
        <v>95</v>
      </c>
      <c r="E7257">
        <v>2019</v>
      </c>
      <c r="F7257" t="s">
        <v>22</v>
      </c>
      <c r="G7257" t="s">
        <v>535</v>
      </c>
      <c r="H7257" t="s">
        <v>536</v>
      </c>
      <c r="I7257">
        <v>28.99</v>
      </c>
      <c r="J7257">
        <v>0</v>
      </c>
      <c r="K7257" t="s">
        <v>221</v>
      </c>
      <c r="L7257" t="s">
        <v>34</v>
      </c>
    </row>
    <row r="7258" spans="1:12" x14ac:dyDescent="0.25">
      <c r="A7258">
        <v>1</v>
      </c>
      <c r="B7258" s="93">
        <v>43510</v>
      </c>
      <c r="C7258">
        <v>2</v>
      </c>
      <c r="D7258" t="s">
        <v>95</v>
      </c>
      <c r="E7258">
        <v>2019</v>
      </c>
      <c r="F7258" t="s">
        <v>23</v>
      </c>
      <c r="G7258" t="s">
        <v>37</v>
      </c>
      <c r="H7258" t="s">
        <v>154</v>
      </c>
      <c r="I7258">
        <v>11.3</v>
      </c>
      <c r="J7258">
        <v>0</v>
      </c>
      <c r="K7258" t="s">
        <v>221</v>
      </c>
      <c r="L7258" t="s">
        <v>35</v>
      </c>
    </row>
    <row r="7259" spans="1:12" x14ac:dyDescent="0.25">
      <c r="A7259">
        <v>1</v>
      </c>
      <c r="B7259" s="93">
        <v>43516</v>
      </c>
      <c r="C7259">
        <v>2</v>
      </c>
      <c r="D7259" t="s">
        <v>95</v>
      </c>
      <c r="E7259">
        <v>2019</v>
      </c>
      <c r="F7259" t="s">
        <v>23</v>
      </c>
      <c r="G7259" t="s">
        <v>37</v>
      </c>
      <c r="H7259" t="s">
        <v>154</v>
      </c>
      <c r="I7259">
        <v>5</v>
      </c>
      <c r="J7259">
        <v>0</v>
      </c>
      <c r="K7259" t="s">
        <v>221</v>
      </c>
      <c r="L7259" t="s">
        <v>35</v>
      </c>
    </row>
    <row r="7260" spans="1:12" x14ac:dyDescent="0.25">
      <c r="A7260">
        <v>1</v>
      </c>
      <c r="B7260" s="93">
        <v>43521</v>
      </c>
      <c r="C7260">
        <v>2</v>
      </c>
      <c r="D7260" t="s">
        <v>95</v>
      </c>
      <c r="E7260">
        <v>2019</v>
      </c>
      <c r="F7260" t="s">
        <v>22</v>
      </c>
      <c r="G7260" t="s">
        <v>550</v>
      </c>
      <c r="H7260" t="s">
        <v>551</v>
      </c>
      <c r="I7260">
        <v>159.63</v>
      </c>
      <c r="J7260">
        <v>0</v>
      </c>
      <c r="K7260" t="s">
        <v>221</v>
      </c>
      <c r="L7260" t="s">
        <v>34</v>
      </c>
    </row>
    <row r="7261" spans="1:12" x14ac:dyDescent="0.25">
      <c r="A7261">
        <v>1</v>
      </c>
      <c r="B7261" s="93">
        <v>43522</v>
      </c>
      <c r="C7261">
        <v>2</v>
      </c>
      <c r="D7261" t="s">
        <v>95</v>
      </c>
      <c r="E7261">
        <v>2019</v>
      </c>
      <c r="F7261" t="s">
        <v>23</v>
      </c>
      <c r="G7261" t="s">
        <v>58</v>
      </c>
      <c r="H7261" t="s">
        <v>553</v>
      </c>
      <c r="I7261">
        <v>115.77</v>
      </c>
      <c r="J7261">
        <v>0</v>
      </c>
      <c r="K7261" t="s">
        <v>221</v>
      </c>
      <c r="L7261" t="s">
        <v>222</v>
      </c>
    </row>
    <row r="7262" spans="1:12" x14ac:dyDescent="0.25">
      <c r="A7262">
        <v>2</v>
      </c>
      <c r="B7262" s="93">
        <v>43515</v>
      </c>
      <c r="C7262">
        <v>2</v>
      </c>
      <c r="D7262" t="s">
        <v>95</v>
      </c>
      <c r="E7262">
        <v>2019</v>
      </c>
      <c r="F7262" t="s">
        <v>23</v>
      </c>
      <c r="G7262" t="s">
        <v>37</v>
      </c>
      <c r="H7262" t="s">
        <v>448</v>
      </c>
      <c r="I7262">
        <v>20.5</v>
      </c>
      <c r="J7262">
        <v>0</v>
      </c>
      <c r="K7262" t="s">
        <v>223</v>
      </c>
      <c r="L7262" t="s">
        <v>35</v>
      </c>
    </row>
    <row r="7263" spans="1:12" x14ac:dyDescent="0.25">
      <c r="A7263">
        <v>2</v>
      </c>
      <c r="B7263" s="93">
        <v>43518</v>
      </c>
      <c r="C7263">
        <v>2</v>
      </c>
      <c r="D7263" t="s">
        <v>95</v>
      </c>
      <c r="E7263">
        <v>2019</v>
      </c>
      <c r="F7263" t="s">
        <v>23</v>
      </c>
      <c r="G7263" t="s">
        <v>37</v>
      </c>
      <c r="H7263" t="s">
        <v>448</v>
      </c>
      <c r="I7263">
        <v>10.25</v>
      </c>
      <c r="J7263">
        <v>0</v>
      </c>
      <c r="K7263" t="s">
        <v>223</v>
      </c>
      <c r="L7263" t="s">
        <v>35</v>
      </c>
    </row>
    <row r="7264" spans="1:12" x14ac:dyDescent="0.25">
      <c r="A7264">
        <v>2</v>
      </c>
      <c r="B7264" s="93">
        <v>43523</v>
      </c>
      <c r="C7264">
        <v>2</v>
      </c>
      <c r="D7264" t="s">
        <v>95</v>
      </c>
      <c r="E7264">
        <v>2019</v>
      </c>
      <c r="F7264" t="s">
        <v>23</v>
      </c>
      <c r="G7264" t="s">
        <v>64</v>
      </c>
      <c r="H7264" t="s">
        <v>556</v>
      </c>
      <c r="I7264">
        <v>47.15</v>
      </c>
      <c r="J7264">
        <v>0</v>
      </c>
      <c r="K7264" t="s">
        <v>223</v>
      </c>
      <c r="L7264" t="s">
        <v>64</v>
      </c>
    </row>
    <row r="7265" spans="1:12" x14ac:dyDescent="0.25">
      <c r="A7265">
        <v>4</v>
      </c>
      <c r="B7265" s="93">
        <v>43521</v>
      </c>
      <c r="C7265">
        <v>2</v>
      </c>
      <c r="D7265" t="s">
        <v>95</v>
      </c>
      <c r="E7265">
        <v>2019</v>
      </c>
      <c r="F7265" t="s">
        <v>21</v>
      </c>
      <c r="G7265" t="s">
        <v>550</v>
      </c>
      <c r="H7265" t="s">
        <v>551</v>
      </c>
      <c r="I7265">
        <v>12.59</v>
      </c>
      <c r="J7265">
        <v>0</v>
      </c>
      <c r="K7265" t="s">
        <v>225</v>
      </c>
      <c r="L7265" t="s">
        <v>34</v>
      </c>
    </row>
    <row r="7266" spans="1:12" x14ac:dyDescent="0.25">
      <c r="A7266">
        <v>5</v>
      </c>
      <c r="B7266" s="93">
        <v>43500</v>
      </c>
      <c r="C7266">
        <v>2</v>
      </c>
      <c r="D7266" t="s">
        <v>95</v>
      </c>
      <c r="E7266">
        <v>2019</v>
      </c>
      <c r="F7266" t="s">
        <v>21</v>
      </c>
      <c r="G7266" t="s">
        <v>36</v>
      </c>
      <c r="H7266" t="s">
        <v>525</v>
      </c>
      <c r="I7266">
        <v>24</v>
      </c>
      <c r="J7266">
        <v>0</v>
      </c>
      <c r="K7266" t="s">
        <v>226</v>
      </c>
      <c r="L7266" t="s">
        <v>222</v>
      </c>
    </row>
    <row r="7267" spans="1:12" x14ac:dyDescent="0.25">
      <c r="A7267">
        <v>5</v>
      </c>
      <c r="B7267" s="93">
        <v>43504</v>
      </c>
      <c r="C7267">
        <v>2</v>
      </c>
      <c r="D7267" t="s">
        <v>95</v>
      </c>
      <c r="E7267">
        <v>2019</v>
      </c>
      <c r="F7267" t="s">
        <v>21</v>
      </c>
      <c r="G7267" t="s">
        <v>36</v>
      </c>
      <c r="H7267" t="s">
        <v>533</v>
      </c>
      <c r="I7267">
        <v>8</v>
      </c>
      <c r="J7267">
        <v>0</v>
      </c>
      <c r="K7267" t="s">
        <v>226</v>
      </c>
      <c r="L7267" t="s">
        <v>222</v>
      </c>
    </row>
    <row r="7268" spans="1:12" x14ac:dyDescent="0.25">
      <c r="A7268">
        <v>5</v>
      </c>
      <c r="B7268" s="93">
        <v>43505</v>
      </c>
      <c r="C7268">
        <v>2</v>
      </c>
      <c r="D7268" t="s">
        <v>95</v>
      </c>
      <c r="E7268">
        <v>2019</v>
      </c>
      <c r="F7268" t="s">
        <v>23</v>
      </c>
      <c r="G7268" t="s">
        <v>535</v>
      </c>
      <c r="H7268" t="s">
        <v>536</v>
      </c>
      <c r="I7268">
        <v>61</v>
      </c>
      <c r="J7268">
        <v>0</v>
      </c>
      <c r="K7268" t="s">
        <v>226</v>
      </c>
      <c r="L7268" t="s">
        <v>34</v>
      </c>
    </row>
    <row r="7269" spans="1:12" x14ac:dyDescent="0.25">
      <c r="A7269">
        <v>5</v>
      </c>
      <c r="B7269" s="93">
        <v>43505</v>
      </c>
      <c r="C7269">
        <v>2</v>
      </c>
      <c r="D7269" t="s">
        <v>95</v>
      </c>
      <c r="E7269">
        <v>2019</v>
      </c>
      <c r="F7269" t="s">
        <v>21</v>
      </c>
      <c r="G7269" t="s">
        <v>535</v>
      </c>
      <c r="H7269" t="s">
        <v>536</v>
      </c>
      <c r="I7269">
        <v>969.56</v>
      </c>
      <c r="J7269">
        <v>0</v>
      </c>
      <c r="K7269" t="s">
        <v>226</v>
      </c>
      <c r="L7269" t="s">
        <v>34</v>
      </c>
    </row>
    <row r="7270" spans="1:12" x14ac:dyDescent="0.25">
      <c r="A7270">
        <v>5</v>
      </c>
      <c r="B7270" s="93">
        <v>43509</v>
      </c>
      <c r="C7270">
        <v>2</v>
      </c>
      <c r="D7270" t="s">
        <v>95</v>
      </c>
      <c r="E7270">
        <v>2019</v>
      </c>
      <c r="F7270" t="s">
        <v>21</v>
      </c>
      <c r="G7270" t="s">
        <v>36</v>
      </c>
      <c r="H7270" t="s">
        <v>539</v>
      </c>
      <c r="I7270">
        <v>48</v>
      </c>
      <c r="J7270">
        <v>0</v>
      </c>
      <c r="K7270" t="s">
        <v>226</v>
      </c>
      <c r="L7270" t="s">
        <v>222</v>
      </c>
    </row>
    <row r="7271" spans="1:12" x14ac:dyDescent="0.25">
      <c r="A7271">
        <v>5</v>
      </c>
      <c r="B7271" s="93">
        <v>43511</v>
      </c>
      <c r="C7271">
        <v>2</v>
      </c>
      <c r="D7271" t="s">
        <v>95</v>
      </c>
      <c r="E7271">
        <v>2019</v>
      </c>
      <c r="F7271" t="s">
        <v>23</v>
      </c>
      <c r="G7271" t="s">
        <v>36</v>
      </c>
      <c r="H7271" t="s">
        <v>542</v>
      </c>
      <c r="I7271">
        <v>24</v>
      </c>
      <c r="J7271">
        <v>0</v>
      </c>
      <c r="K7271" t="s">
        <v>226</v>
      </c>
      <c r="L7271" t="s">
        <v>222</v>
      </c>
    </row>
    <row r="7272" spans="1:12" x14ac:dyDescent="0.25">
      <c r="A7272">
        <v>5</v>
      </c>
      <c r="B7272" s="93">
        <v>43516</v>
      </c>
      <c r="C7272">
        <v>2</v>
      </c>
      <c r="D7272" t="s">
        <v>95</v>
      </c>
      <c r="E7272">
        <v>2019</v>
      </c>
      <c r="F7272" t="s">
        <v>21</v>
      </c>
      <c r="G7272" t="s">
        <v>36</v>
      </c>
      <c r="H7272" t="s">
        <v>547</v>
      </c>
      <c r="I7272">
        <v>8</v>
      </c>
      <c r="J7272">
        <v>0</v>
      </c>
      <c r="K7272" t="s">
        <v>226</v>
      </c>
      <c r="L7272" t="s">
        <v>222</v>
      </c>
    </row>
    <row r="7273" spans="1:12" x14ac:dyDescent="0.25">
      <c r="A7273">
        <v>5</v>
      </c>
      <c r="B7273" s="93">
        <v>43516</v>
      </c>
      <c r="C7273">
        <v>2</v>
      </c>
      <c r="D7273" t="s">
        <v>95</v>
      </c>
      <c r="E7273">
        <v>2019</v>
      </c>
      <c r="F7273" t="s">
        <v>23</v>
      </c>
      <c r="G7273" t="s">
        <v>37</v>
      </c>
      <c r="H7273" t="s">
        <v>129</v>
      </c>
      <c r="I7273">
        <v>9.1999999999999993</v>
      </c>
      <c r="J7273">
        <v>0</v>
      </c>
      <c r="K7273" t="s">
        <v>226</v>
      </c>
      <c r="L7273" t="s">
        <v>35</v>
      </c>
    </row>
    <row r="7274" spans="1:12" x14ac:dyDescent="0.25">
      <c r="A7274">
        <v>5</v>
      </c>
      <c r="B7274" s="93">
        <v>43517</v>
      </c>
      <c r="C7274">
        <v>2</v>
      </c>
      <c r="D7274" t="s">
        <v>95</v>
      </c>
      <c r="E7274">
        <v>2019</v>
      </c>
      <c r="F7274" t="s">
        <v>23</v>
      </c>
      <c r="G7274" t="s">
        <v>37</v>
      </c>
      <c r="H7274" t="s">
        <v>129</v>
      </c>
      <c r="I7274">
        <v>7.15</v>
      </c>
      <c r="J7274">
        <v>0</v>
      </c>
      <c r="K7274" t="s">
        <v>226</v>
      </c>
      <c r="L7274" t="s">
        <v>35</v>
      </c>
    </row>
    <row r="7275" spans="1:12" x14ac:dyDescent="0.25">
      <c r="A7275">
        <v>5</v>
      </c>
      <c r="B7275" s="93">
        <v>43518</v>
      </c>
      <c r="C7275">
        <v>2</v>
      </c>
      <c r="D7275" t="s">
        <v>95</v>
      </c>
      <c r="E7275">
        <v>2019</v>
      </c>
      <c r="F7275" t="s">
        <v>23</v>
      </c>
      <c r="G7275" t="s">
        <v>37</v>
      </c>
      <c r="H7275" t="s">
        <v>129</v>
      </c>
      <c r="I7275">
        <v>9.1999999999999993</v>
      </c>
      <c r="J7275">
        <v>0</v>
      </c>
      <c r="K7275" t="s">
        <v>226</v>
      </c>
      <c r="L7275" t="s">
        <v>35</v>
      </c>
    </row>
    <row r="7276" spans="1:12" x14ac:dyDescent="0.25">
      <c r="A7276">
        <v>5</v>
      </c>
      <c r="B7276" s="93">
        <v>43521</v>
      </c>
      <c r="C7276">
        <v>2</v>
      </c>
      <c r="D7276" t="s">
        <v>95</v>
      </c>
      <c r="E7276">
        <v>2019</v>
      </c>
      <c r="F7276" t="s">
        <v>21</v>
      </c>
      <c r="G7276" t="s">
        <v>550</v>
      </c>
      <c r="H7276" t="s">
        <v>551</v>
      </c>
      <c r="I7276">
        <v>646.41</v>
      </c>
      <c r="J7276">
        <v>0</v>
      </c>
      <c r="K7276" t="s">
        <v>226</v>
      </c>
      <c r="L7276" t="s">
        <v>34</v>
      </c>
    </row>
    <row r="7277" spans="1:12" x14ac:dyDescent="0.25">
      <c r="A7277">
        <v>5</v>
      </c>
      <c r="B7277" s="93">
        <v>43522</v>
      </c>
      <c r="C7277">
        <v>2</v>
      </c>
      <c r="D7277" t="s">
        <v>95</v>
      </c>
      <c r="E7277">
        <v>2019</v>
      </c>
      <c r="F7277" t="s">
        <v>23</v>
      </c>
      <c r="G7277" t="s">
        <v>63</v>
      </c>
      <c r="H7277" t="s">
        <v>553</v>
      </c>
      <c r="I7277">
        <v>80</v>
      </c>
      <c r="J7277">
        <v>0</v>
      </c>
      <c r="K7277" t="s">
        <v>226</v>
      </c>
      <c r="L7277" t="s">
        <v>64</v>
      </c>
    </row>
    <row r="7278" spans="1:12" x14ac:dyDescent="0.25">
      <c r="A7278">
        <v>5</v>
      </c>
      <c r="B7278" s="93">
        <v>43522</v>
      </c>
      <c r="C7278">
        <v>2</v>
      </c>
      <c r="D7278" t="s">
        <v>95</v>
      </c>
      <c r="E7278">
        <v>2019</v>
      </c>
      <c r="F7278" t="s">
        <v>23</v>
      </c>
      <c r="G7278" t="s">
        <v>58</v>
      </c>
      <c r="H7278" t="s">
        <v>553</v>
      </c>
      <c r="I7278">
        <v>157.56</v>
      </c>
      <c r="J7278">
        <v>0</v>
      </c>
      <c r="K7278" t="s">
        <v>226</v>
      </c>
      <c r="L7278" t="s">
        <v>222</v>
      </c>
    </row>
    <row r="7279" spans="1:12" x14ac:dyDescent="0.25">
      <c r="A7279">
        <v>6</v>
      </c>
      <c r="B7279" s="93">
        <v>43517</v>
      </c>
      <c r="C7279">
        <v>2</v>
      </c>
      <c r="D7279" t="s">
        <v>95</v>
      </c>
      <c r="E7279">
        <v>2019</v>
      </c>
      <c r="F7279" t="s">
        <v>23</v>
      </c>
      <c r="G7279" t="s">
        <v>37</v>
      </c>
      <c r="H7279" t="s">
        <v>201</v>
      </c>
      <c r="I7279">
        <v>18.399999999999999</v>
      </c>
      <c r="J7279">
        <v>0</v>
      </c>
      <c r="K7279" t="s">
        <v>227</v>
      </c>
      <c r="L7279" t="s">
        <v>35</v>
      </c>
    </row>
    <row r="7280" spans="1:12" x14ac:dyDescent="0.25">
      <c r="A7280">
        <v>7</v>
      </c>
      <c r="B7280" s="93">
        <v>43511</v>
      </c>
      <c r="C7280">
        <v>2</v>
      </c>
      <c r="D7280" t="s">
        <v>95</v>
      </c>
      <c r="E7280">
        <v>2019</v>
      </c>
      <c r="F7280" t="s">
        <v>23</v>
      </c>
      <c r="G7280" t="s">
        <v>58</v>
      </c>
      <c r="H7280" t="s">
        <v>542</v>
      </c>
      <c r="I7280">
        <v>25.25</v>
      </c>
      <c r="J7280">
        <v>0</v>
      </c>
      <c r="K7280" t="s">
        <v>228</v>
      </c>
      <c r="L7280" t="s">
        <v>222</v>
      </c>
    </row>
    <row r="7281" spans="1:12" x14ac:dyDescent="0.25">
      <c r="A7281">
        <v>7</v>
      </c>
      <c r="B7281" s="93">
        <v>43516</v>
      </c>
      <c r="C7281">
        <v>2</v>
      </c>
      <c r="D7281" t="s">
        <v>95</v>
      </c>
      <c r="E7281">
        <v>2019</v>
      </c>
      <c r="F7281" t="s">
        <v>23</v>
      </c>
      <c r="G7281" t="s">
        <v>37</v>
      </c>
      <c r="H7281" t="s">
        <v>134</v>
      </c>
      <c r="I7281">
        <v>7.35</v>
      </c>
      <c r="J7281">
        <v>0</v>
      </c>
      <c r="K7281" t="s">
        <v>228</v>
      </c>
      <c r="L7281" t="s">
        <v>35</v>
      </c>
    </row>
    <row r="7282" spans="1:12" x14ac:dyDescent="0.25">
      <c r="A7282">
        <v>8</v>
      </c>
      <c r="B7282" s="93">
        <v>43522</v>
      </c>
      <c r="C7282">
        <v>2</v>
      </c>
      <c r="D7282" t="s">
        <v>95</v>
      </c>
      <c r="E7282">
        <v>2019</v>
      </c>
      <c r="F7282" t="s">
        <v>23</v>
      </c>
      <c r="G7282" t="s">
        <v>63</v>
      </c>
      <c r="H7282" t="s">
        <v>553</v>
      </c>
      <c r="I7282">
        <v>82.83</v>
      </c>
      <c r="J7282">
        <v>0</v>
      </c>
      <c r="K7282" t="s">
        <v>229</v>
      </c>
      <c r="L7282" t="s">
        <v>64</v>
      </c>
    </row>
    <row r="7283" spans="1:12" x14ac:dyDescent="0.25">
      <c r="A7283">
        <v>9</v>
      </c>
      <c r="B7283" s="93">
        <v>43514</v>
      </c>
      <c r="C7283">
        <v>2</v>
      </c>
      <c r="D7283" t="s">
        <v>95</v>
      </c>
      <c r="E7283">
        <v>2019</v>
      </c>
      <c r="F7283" t="s">
        <v>23</v>
      </c>
      <c r="G7283" t="s">
        <v>37</v>
      </c>
      <c r="H7283" t="s">
        <v>153</v>
      </c>
      <c r="I7283">
        <v>18</v>
      </c>
      <c r="J7283">
        <v>0</v>
      </c>
      <c r="K7283" t="s">
        <v>230</v>
      </c>
      <c r="L7283" t="s">
        <v>35</v>
      </c>
    </row>
    <row r="7284" spans="1:12" x14ac:dyDescent="0.25">
      <c r="A7284">
        <v>9</v>
      </c>
      <c r="B7284" s="93">
        <v>43514</v>
      </c>
      <c r="C7284">
        <v>2</v>
      </c>
      <c r="D7284" t="s">
        <v>95</v>
      </c>
      <c r="E7284">
        <v>2019</v>
      </c>
      <c r="F7284" t="s">
        <v>23</v>
      </c>
      <c r="G7284" t="s">
        <v>35</v>
      </c>
      <c r="H7284" t="s">
        <v>545</v>
      </c>
      <c r="I7284">
        <v>137.5</v>
      </c>
      <c r="J7284">
        <v>0</v>
      </c>
      <c r="K7284" t="s">
        <v>230</v>
      </c>
      <c r="L7284" t="s">
        <v>35</v>
      </c>
    </row>
    <row r="7285" spans="1:12" x14ac:dyDescent="0.25">
      <c r="A7285">
        <v>10</v>
      </c>
      <c r="B7285" s="93">
        <v>43504</v>
      </c>
      <c r="C7285">
        <v>2</v>
      </c>
      <c r="D7285" t="s">
        <v>95</v>
      </c>
      <c r="E7285">
        <v>2019</v>
      </c>
      <c r="F7285" t="s">
        <v>22</v>
      </c>
      <c r="G7285" t="s">
        <v>36</v>
      </c>
      <c r="H7285" t="s">
        <v>533</v>
      </c>
      <c r="I7285">
        <v>8</v>
      </c>
      <c r="J7285">
        <v>0</v>
      </c>
      <c r="K7285" t="s">
        <v>231</v>
      </c>
      <c r="L7285" t="s">
        <v>222</v>
      </c>
    </row>
    <row r="7286" spans="1:12" x14ac:dyDescent="0.25">
      <c r="A7286">
        <v>10</v>
      </c>
      <c r="B7286" s="93">
        <v>43504</v>
      </c>
      <c r="C7286">
        <v>2</v>
      </c>
      <c r="D7286" t="s">
        <v>95</v>
      </c>
      <c r="E7286">
        <v>2019</v>
      </c>
      <c r="F7286" t="s">
        <v>23</v>
      </c>
      <c r="G7286" t="s">
        <v>64</v>
      </c>
      <c r="H7286" t="s">
        <v>533</v>
      </c>
      <c r="I7286">
        <v>17</v>
      </c>
      <c r="J7286">
        <v>0</v>
      </c>
      <c r="K7286" t="s">
        <v>231</v>
      </c>
      <c r="L7286" t="s">
        <v>64</v>
      </c>
    </row>
    <row r="7287" spans="1:12" x14ac:dyDescent="0.25">
      <c r="A7287">
        <v>10</v>
      </c>
      <c r="B7287" s="93">
        <v>43505</v>
      </c>
      <c r="C7287">
        <v>2</v>
      </c>
      <c r="D7287" t="s">
        <v>95</v>
      </c>
      <c r="E7287">
        <v>2019</v>
      </c>
      <c r="F7287" t="s">
        <v>23</v>
      </c>
      <c r="G7287" t="s">
        <v>535</v>
      </c>
      <c r="H7287" t="s">
        <v>536</v>
      </c>
      <c r="I7287">
        <v>66.95</v>
      </c>
      <c r="J7287">
        <v>0</v>
      </c>
      <c r="K7287" t="s">
        <v>231</v>
      </c>
      <c r="L7287" t="s">
        <v>34</v>
      </c>
    </row>
    <row r="7288" spans="1:12" x14ac:dyDescent="0.25">
      <c r="A7288">
        <v>10</v>
      </c>
      <c r="B7288" s="93">
        <v>43505</v>
      </c>
      <c r="C7288">
        <v>2</v>
      </c>
      <c r="D7288" t="s">
        <v>95</v>
      </c>
      <c r="E7288">
        <v>2019</v>
      </c>
      <c r="F7288" t="s">
        <v>21</v>
      </c>
      <c r="G7288" t="s">
        <v>535</v>
      </c>
      <c r="H7288" t="s">
        <v>536</v>
      </c>
      <c r="I7288">
        <v>307.33999999999997</v>
      </c>
      <c r="J7288">
        <v>0</v>
      </c>
      <c r="K7288" t="s">
        <v>231</v>
      </c>
      <c r="L7288" t="s">
        <v>34</v>
      </c>
    </row>
    <row r="7289" spans="1:12" x14ac:dyDescent="0.25">
      <c r="A7289">
        <v>10</v>
      </c>
      <c r="B7289" s="93">
        <v>43511</v>
      </c>
      <c r="C7289">
        <v>2</v>
      </c>
      <c r="D7289" t="s">
        <v>95</v>
      </c>
      <c r="E7289">
        <v>2019</v>
      </c>
      <c r="F7289" t="s">
        <v>23</v>
      </c>
      <c r="G7289" t="s">
        <v>63</v>
      </c>
      <c r="H7289" t="s">
        <v>542</v>
      </c>
      <c r="I7289">
        <v>142.96</v>
      </c>
      <c r="J7289">
        <v>0</v>
      </c>
      <c r="K7289" t="s">
        <v>231</v>
      </c>
      <c r="L7289" t="s">
        <v>64</v>
      </c>
    </row>
    <row r="7290" spans="1:12" x14ac:dyDescent="0.25">
      <c r="A7290">
        <v>10</v>
      </c>
      <c r="B7290" s="93">
        <v>43515</v>
      </c>
      <c r="C7290">
        <v>2</v>
      </c>
      <c r="D7290" t="s">
        <v>95</v>
      </c>
      <c r="E7290">
        <v>2019</v>
      </c>
      <c r="F7290" t="s">
        <v>23</v>
      </c>
      <c r="G7290" t="s">
        <v>37</v>
      </c>
      <c r="H7290" t="s">
        <v>173</v>
      </c>
      <c r="I7290">
        <v>10.25</v>
      </c>
      <c r="J7290">
        <v>0</v>
      </c>
      <c r="K7290" t="s">
        <v>231</v>
      </c>
      <c r="L7290" t="s">
        <v>35</v>
      </c>
    </row>
    <row r="7291" spans="1:12" x14ac:dyDescent="0.25">
      <c r="A7291">
        <v>10</v>
      </c>
      <c r="B7291" s="93">
        <v>43515</v>
      </c>
      <c r="C7291">
        <v>2</v>
      </c>
      <c r="D7291" t="s">
        <v>95</v>
      </c>
      <c r="E7291">
        <v>2019</v>
      </c>
      <c r="F7291" t="s">
        <v>23</v>
      </c>
      <c r="G7291" t="s">
        <v>63</v>
      </c>
      <c r="H7291" t="s">
        <v>546</v>
      </c>
      <c r="I7291">
        <v>188.88</v>
      </c>
      <c r="J7291">
        <v>0</v>
      </c>
      <c r="K7291" t="s">
        <v>231</v>
      </c>
      <c r="L7291" t="s">
        <v>64</v>
      </c>
    </row>
    <row r="7292" spans="1:12" x14ac:dyDescent="0.25">
      <c r="A7292">
        <v>10</v>
      </c>
      <c r="B7292" s="93">
        <v>43516</v>
      </c>
      <c r="C7292">
        <v>2</v>
      </c>
      <c r="D7292" t="s">
        <v>95</v>
      </c>
      <c r="E7292">
        <v>2019</v>
      </c>
      <c r="F7292" t="s">
        <v>23</v>
      </c>
      <c r="G7292" t="s">
        <v>37</v>
      </c>
      <c r="H7292" t="s">
        <v>173</v>
      </c>
      <c r="I7292">
        <v>10.25</v>
      </c>
      <c r="J7292">
        <v>0</v>
      </c>
      <c r="K7292" t="s">
        <v>231</v>
      </c>
      <c r="L7292" t="s">
        <v>35</v>
      </c>
    </row>
    <row r="7293" spans="1:12" x14ac:dyDescent="0.25">
      <c r="A7293">
        <v>10</v>
      </c>
      <c r="B7293" s="93">
        <v>43521</v>
      </c>
      <c r="C7293">
        <v>2</v>
      </c>
      <c r="D7293" t="s">
        <v>95</v>
      </c>
      <c r="E7293">
        <v>2019</v>
      </c>
      <c r="F7293" t="s">
        <v>22</v>
      </c>
      <c r="G7293" t="s">
        <v>550</v>
      </c>
      <c r="H7293" t="s">
        <v>551</v>
      </c>
      <c r="I7293">
        <v>11.08</v>
      </c>
      <c r="J7293">
        <v>0</v>
      </c>
      <c r="K7293" t="s">
        <v>231</v>
      </c>
      <c r="L7293" t="s">
        <v>34</v>
      </c>
    </row>
    <row r="7294" spans="1:12" x14ac:dyDescent="0.25">
      <c r="A7294">
        <v>10</v>
      </c>
      <c r="B7294" s="93">
        <v>43521</v>
      </c>
      <c r="C7294">
        <v>2</v>
      </c>
      <c r="D7294" t="s">
        <v>95</v>
      </c>
      <c r="E7294">
        <v>2019</v>
      </c>
      <c r="F7294" t="s">
        <v>21</v>
      </c>
      <c r="G7294" t="s">
        <v>550</v>
      </c>
      <c r="H7294" t="s">
        <v>551</v>
      </c>
      <c r="I7294">
        <v>371.65</v>
      </c>
      <c r="J7294">
        <v>0</v>
      </c>
      <c r="K7294" t="s">
        <v>231</v>
      </c>
      <c r="L7294" t="s">
        <v>34</v>
      </c>
    </row>
    <row r="7295" spans="1:12" x14ac:dyDescent="0.25">
      <c r="A7295">
        <v>11</v>
      </c>
      <c r="B7295" s="93">
        <v>43501</v>
      </c>
      <c r="C7295">
        <v>2</v>
      </c>
      <c r="D7295" t="s">
        <v>95</v>
      </c>
      <c r="E7295">
        <v>2019</v>
      </c>
      <c r="F7295" t="s">
        <v>23</v>
      </c>
      <c r="G7295" t="s">
        <v>35</v>
      </c>
      <c r="H7295" t="s">
        <v>529</v>
      </c>
      <c r="I7295">
        <v>46.4</v>
      </c>
      <c r="J7295">
        <v>0</v>
      </c>
      <c r="K7295" t="s">
        <v>729</v>
      </c>
      <c r="L7295" t="s">
        <v>35</v>
      </c>
    </row>
    <row r="7296" spans="1:12" x14ac:dyDescent="0.25">
      <c r="A7296">
        <v>13</v>
      </c>
      <c r="B7296" s="93">
        <v>43497</v>
      </c>
      <c r="C7296">
        <v>2</v>
      </c>
      <c r="D7296" t="s">
        <v>95</v>
      </c>
      <c r="E7296">
        <v>2019</v>
      </c>
      <c r="F7296" t="s">
        <v>23</v>
      </c>
      <c r="G7296" t="s">
        <v>63</v>
      </c>
      <c r="H7296" t="s">
        <v>523</v>
      </c>
      <c r="I7296">
        <v>102.77</v>
      </c>
      <c r="J7296">
        <v>0</v>
      </c>
      <c r="K7296" t="s">
        <v>232</v>
      </c>
      <c r="L7296" t="s">
        <v>64</v>
      </c>
    </row>
    <row r="7297" spans="1:12" x14ac:dyDescent="0.25">
      <c r="A7297">
        <v>13</v>
      </c>
      <c r="B7297" s="93">
        <v>43500</v>
      </c>
      <c r="C7297">
        <v>2</v>
      </c>
      <c r="D7297" t="s">
        <v>95</v>
      </c>
      <c r="E7297">
        <v>2019</v>
      </c>
      <c r="F7297" t="s">
        <v>21</v>
      </c>
      <c r="G7297" t="s">
        <v>36</v>
      </c>
      <c r="H7297" t="s">
        <v>525</v>
      </c>
      <c r="I7297">
        <v>80</v>
      </c>
      <c r="J7297">
        <v>0</v>
      </c>
      <c r="K7297" t="s">
        <v>232</v>
      </c>
      <c r="L7297" t="s">
        <v>222</v>
      </c>
    </row>
    <row r="7298" spans="1:12" x14ac:dyDescent="0.25">
      <c r="A7298">
        <v>13</v>
      </c>
      <c r="B7298" s="93">
        <v>43504</v>
      </c>
      <c r="C7298">
        <v>2</v>
      </c>
      <c r="D7298" t="s">
        <v>95</v>
      </c>
      <c r="E7298">
        <v>2019</v>
      </c>
      <c r="F7298" t="s">
        <v>21</v>
      </c>
      <c r="G7298" t="s">
        <v>36</v>
      </c>
      <c r="H7298" t="s">
        <v>533</v>
      </c>
      <c r="I7298">
        <v>72</v>
      </c>
      <c r="J7298">
        <v>0</v>
      </c>
      <c r="K7298" t="s">
        <v>232</v>
      </c>
      <c r="L7298" t="s">
        <v>222</v>
      </c>
    </row>
    <row r="7299" spans="1:12" x14ac:dyDescent="0.25">
      <c r="A7299">
        <v>13</v>
      </c>
      <c r="B7299" s="93">
        <v>43505</v>
      </c>
      <c r="C7299">
        <v>2</v>
      </c>
      <c r="D7299" t="s">
        <v>95</v>
      </c>
      <c r="E7299">
        <v>2019</v>
      </c>
      <c r="F7299" t="s">
        <v>22</v>
      </c>
      <c r="G7299" t="s">
        <v>535</v>
      </c>
      <c r="H7299" t="s">
        <v>536</v>
      </c>
      <c r="I7299">
        <v>27.18</v>
      </c>
      <c r="J7299">
        <v>0</v>
      </c>
      <c r="K7299" t="s">
        <v>232</v>
      </c>
      <c r="L7299" t="s">
        <v>34</v>
      </c>
    </row>
    <row r="7300" spans="1:12" x14ac:dyDescent="0.25">
      <c r="A7300">
        <v>13</v>
      </c>
      <c r="B7300" s="93">
        <v>43505</v>
      </c>
      <c r="C7300">
        <v>2</v>
      </c>
      <c r="D7300" t="s">
        <v>95</v>
      </c>
      <c r="E7300">
        <v>2019</v>
      </c>
      <c r="F7300" t="s">
        <v>23</v>
      </c>
      <c r="G7300" t="s">
        <v>535</v>
      </c>
      <c r="H7300" t="s">
        <v>536</v>
      </c>
      <c r="I7300">
        <v>43.11</v>
      </c>
      <c r="J7300">
        <v>0</v>
      </c>
      <c r="K7300" t="s">
        <v>232</v>
      </c>
      <c r="L7300" t="s">
        <v>34</v>
      </c>
    </row>
    <row r="7301" spans="1:12" x14ac:dyDescent="0.25">
      <c r="A7301">
        <v>13</v>
      </c>
      <c r="B7301" s="93">
        <v>43505</v>
      </c>
      <c r="C7301">
        <v>2</v>
      </c>
      <c r="D7301" t="s">
        <v>95</v>
      </c>
      <c r="E7301">
        <v>2019</v>
      </c>
      <c r="F7301" t="s">
        <v>21</v>
      </c>
      <c r="G7301" t="s">
        <v>535</v>
      </c>
      <c r="H7301" t="s">
        <v>536</v>
      </c>
      <c r="I7301">
        <v>714.31</v>
      </c>
      <c r="J7301">
        <v>0</v>
      </c>
      <c r="K7301" t="s">
        <v>232</v>
      </c>
      <c r="L7301" t="s">
        <v>34</v>
      </c>
    </row>
    <row r="7302" spans="1:12" x14ac:dyDescent="0.25">
      <c r="A7302">
        <v>13</v>
      </c>
      <c r="B7302" s="93">
        <v>43509</v>
      </c>
      <c r="C7302">
        <v>2</v>
      </c>
      <c r="D7302" t="s">
        <v>95</v>
      </c>
      <c r="E7302">
        <v>2019</v>
      </c>
      <c r="F7302" t="s">
        <v>21</v>
      </c>
      <c r="G7302" t="s">
        <v>36</v>
      </c>
      <c r="H7302" t="s">
        <v>539</v>
      </c>
      <c r="I7302">
        <v>40</v>
      </c>
      <c r="J7302">
        <v>0</v>
      </c>
      <c r="K7302" t="s">
        <v>232</v>
      </c>
      <c r="L7302" t="s">
        <v>222</v>
      </c>
    </row>
    <row r="7303" spans="1:12" x14ac:dyDescent="0.25">
      <c r="A7303">
        <v>13</v>
      </c>
      <c r="B7303" s="93">
        <v>43511</v>
      </c>
      <c r="C7303">
        <v>2</v>
      </c>
      <c r="D7303" t="s">
        <v>95</v>
      </c>
      <c r="E7303">
        <v>2019</v>
      </c>
      <c r="F7303" t="s">
        <v>21</v>
      </c>
      <c r="G7303" t="s">
        <v>36</v>
      </c>
      <c r="H7303" t="s">
        <v>542</v>
      </c>
      <c r="I7303">
        <v>16</v>
      </c>
      <c r="J7303">
        <v>0</v>
      </c>
      <c r="K7303" t="s">
        <v>232</v>
      </c>
      <c r="L7303" t="s">
        <v>222</v>
      </c>
    </row>
    <row r="7304" spans="1:12" x14ac:dyDescent="0.25">
      <c r="A7304">
        <v>13</v>
      </c>
      <c r="B7304" s="93">
        <v>43514</v>
      </c>
      <c r="C7304">
        <v>2</v>
      </c>
      <c r="D7304" t="s">
        <v>95</v>
      </c>
      <c r="E7304">
        <v>2019</v>
      </c>
      <c r="F7304" t="s">
        <v>22</v>
      </c>
      <c r="G7304" t="s">
        <v>36</v>
      </c>
      <c r="H7304" t="s">
        <v>545</v>
      </c>
      <c r="I7304">
        <v>8</v>
      </c>
      <c r="J7304">
        <v>0</v>
      </c>
      <c r="K7304" t="s">
        <v>232</v>
      </c>
      <c r="L7304" t="s">
        <v>222</v>
      </c>
    </row>
    <row r="7305" spans="1:12" x14ac:dyDescent="0.25">
      <c r="A7305">
        <v>13</v>
      </c>
      <c r="B7305" s="93">
        <v>43514</v>
      </c>
      <c r="C7305">
        <v>2</v>
      </c>
      <c r="D7305" t="s">
        <v>95</v>
      </c>
      <c r="E7305">
        <v>2019</v>
      </c>
      <c r="F7305" t="s">
        <v>21</v>
      </c>
      <c r="G7305" t="s">
        <v>36</v>
      </c>
      <c r="H7305" t="s">
        <v>545</v>
      </c>
      <c r="I7305">
        <v>40</v>
      </c>
      <c r="J7305">
        <v>0</v>
      </c>
      <c r="K7305" t="s">
        <v>232</v>
      </c>
      <c r="L7305" t="s">
        <v>222</v>
      </c>
    </row>
    <row r="7306" spans="1:12" x14ac:dyDescent="0.25">
      <c r="A7306">
        <v>13</v>
      </c>
      <c r="B7306" s="93">
        <v>43515</v>
      </c>
      <c r="C7306">
        <v>2</v>
      </c>
      <c r="D7306" t="s">
        <v>95</v>
      </c>
      <c r="E7306">
        <v>2019</v>
      </c>
      <c r="F7306" t="s">
        <v>22</v>
      </c>
      <c r="G7306" t="s">
        <v>36</v>
      </c>
      <c r="H7306" t="s">
        <v>546</v>
      </c>
      <c r="I7306">
        <v>8</v>
      </c>
      <c r="J7306">
        <v>0</v>
      </c>
      <c r="K7306" t="s">
        <v>232</v>
      </c>
      <c r="L7306" t="s">
        <v>222</v>
      </c>
    </row>
    <row r="7307" spans="1:12" x14ac:dyDescent="0.25">
      <c r="A7307">
        <v>13</v>
      </c>
      <c r="B7307" s="93">
        <v>43515</v>
      </c>
      <c r="C7307">
        <v>2</v>
      </c>
      <c r="D7307" t="s">
        <v>95</v>
      </c>
      <c r="E7307">
        <v>2019</v>
      </c>
      <c r="F7307" t="s">
        <v>23</v>
      </c>
      <c r="G7307" t="s">
        <v>37</v>
      </c>
      <c r="H7307" t="s">
        <v>151</v>
      </c>
      <c r="I7307">
        <v>25.9</v>
      </c>
      <c r="J7307">
        <v>0</v>
      </c>
      <c r="K7307" t="s">
        <v>232</v>
      </c>
      <c r="L7307" t="s">
        <v>35</v>
      </c>
    </row>
    <row r="7308" spans="1:12" x14ac:dyDescent="0.25">
      <c r="A7308">
        <v>13</v>
      </c>
      <c r="B7308" s="93">
        <v>43516</v>
      </c>
      <c r="C7308">
        <v>2</v>
      </c>
      <c r="D7308" t="s">
        <v>95</v>
      </c>
      <c r="E7308">
        <v>2019</v>
      </c>
      <c r="F7308" t="s">
        <v>21</v>
      </c>
      <c r="G7308" t="s">
        <v>36</v>
      </c>
      <c r="H7308" t="s">
        <v>547</v>
      </c>
      <c r="I7308">
        <v>40</v>
      </c>
      <c r="J7308">
        <v>0</v>
      </c>
      <c r="K7308" t="s">
        <v>232</v>
      </c>
      <c r="L7308" t="s">
        <v>222</v>
      </c>
    </row>
    <row r="7309" spans="1:12" x14ac:dyDescent="0.25">
      <c r="A7309">
        <v>13</v>
      </c>
      <c r="B7309" s="93">
        <v>43521</v>
      </c>
      <c r="C7309">
        <v>2</v>
      </c>
      <c r="D7309" t="s">
        <v>95</v>
      </c>
      <c r="E7309">
        <v>2019</v>
      </c>
      <c r="F7309" t="s">
        <v>21</v>
      </c>
      <c r="G7309" t="s">
        <v>36</v>
      </c>
      <c r="H7309" t="s">
        <v>552</v>
      </c>
      <c r="I7309">
        <v>16</v>
      </c>
      <c r="J7309">
        <v>0</v>
      </c>
      <c r="K7309" t="s">
        <v>232</v>
      </c>
      <c r="L7309" t="s">
        <v>222</v>
      </c>
    </row>
    <row r="7310" spans="1:12" x14ac:dyDescent="0.25">
      <c r="A7310">
        <v>13</v>
      </c>
      <c r="B7310" s="93">
        <v>43521</v>
      </c>
      <c r="C7310">
        <v>2</v>
      </c>
      <c r="D7310" t="s">
        <v>95</v>
      </c>
      <c r="E7310">
        <v>2019</v>
      </c>
      <c r="F7310" t="s">
        <v>22</v>
      </c>
      <c r="G7310" t="s">
        <v>550</v>
      </c>
      <c r="H7310" t="s">
        <v>551</v>
      </c>
      <c r="I7310">
        <v>27.72</v>
      </c>
      <c r="J7310">
        <v>0</v>
      </c>
      <c r="K7310" t="s">
        <v>232</v>
      </c>
      <c r="L7310" t="s">
        <v>34</v>
      </c>
    </row>
    <row r="7311" spans="1:12" x14ac:dyDescent="0.25">
      <c r="A7311">
        <v>13</v>
      </c>
      <c r="B7311" s="93">
        <v>43521</v>
      </c>
      <c r="C7311">
        <v>2</v>
      </c>
      <c r="D7311" t="s">
        <v>95</v>
      </c>
      <c r="E7311">
        <v>2019</v>
      </c>
      <c r="F7311" t="s">
        <v>21</v>
      </c>
      <c r="G7311" t="s">
        <v>550</v>
      </c>
      <c r="H7311" t="s">
        <v>551</v>
      </c>
      <c r="I7311">
        <v>739.91</v>
      </c>
      <c r="J7311">
        <v>0</v>
      </c>
      <c r="K7311" t="s">
        <v>232</v>
      </c>
      <c r="L7311" t="s">
        <v>34</v>
      </c>
    </row>
    <row r="7312" spans="1:12" x14ac:dyDescent="0.25">
      <c r="A7312">
        <v>13</v>
      </c>
      <c r="B7312" s="93">
        <v>43522</v>
      </c>
      <c r="C7312">
        <v>2</v>
      </c>
      <c r="D7312" t="s">
        <v>95</v>
      </c>
      <c r="E7312">
        <v>2019</v>
      </c>
      <c r="F7312" t="s">
        <v>23</v>
      </c>
      <c r="G7312" t="s">
        <v>63</v>
      </c>
      <c r="H7312" t="s">
        <v>553</v>
      </c>
      <c r="I7312">
        <v>65.94</v>
      </c>
      <c r="J7312">
        <v>0</v>
      </c>
      <c r="K7312" t="s">
        <v>232</v>
      </c>
      <c r="L7312" t="s">
        <v>64</v>
      </c>
    </row>
    <row r="7313" spans="1:12" x14ac:dyDescent="0.25">
      <c r="A7313">
        <v>13</v>
      </c>
      <c r="B7313" s="93">
        <v>43523</v>
      </c>
      <c r="C7313">
        <v>2</v>
      </c>
      <c r="D7313" t="s">
        <v>95</v>
      </c>
      <c r="E7313">
        <v>2019</v>
      </c>
      <c r="F7313" t="s">
        <v>21</v>
      </c>
      <c r="G7313" t="s">
        <v>526</v>
      </c>
      <c r="H7313" t="s">
        <v>557</v>
      </c>
      <c r="I7313">
        <v>75.819999999999993</v>
      </c>
      <c r="J7313">
        <v>0</v>
      </c>
      <c r="K7313" t="s">
        <v>232</v>
      </c>
      <c r="L7313" t="s">
        <v>34</v>
      </c>
    </row>
    <row r="7314" spans="1:12" x14ac:dyDescent="0.25">
      <c r="A7314">
        <v>14</v>
      </c>
      <c r="B7314" s="93">
        <v>43497</v>
      </c>
      <c r="C7314">
        <v>2</v>
      </c>
      <c r="D7314" t="s">
        <v>95</v>
      </c>
      <c r="E7314">
        <v>2019</v>
      </c>
      <c r="F7314" t="s">
        <v>21</v>
      </c>
      <c r="G7314" t="s">
        <v>35</v>
      </c>
      <c r="H7314" t="s">
        <v>523</v>
      </c>
      <c r="I7314">
        <v>126</v>
      </c>
      <c r="J7314">
        <v>0</v>
      </c>
      <c r="K7314" t="s">
        <v>233</v>
      </c>
      <c r="L7314" t="s">
        <v>35</v>
      </c>
    </row>
    <row r="7315" spans="1:12" x14ac:dyDescent="0.25">
      <c r="A7315">
        <v>15</v>
      </c>
      <c r="B7315" s="93">
        <v>43504</v>
      </c>
      <c r="C7315">
        <v>2</v>
      </c>
      <c r="D7315" t="s">
        <v>95</v>
      </c>
      <c r="E7315">
        <v>2019</v>
      </c>
      <c r="F7315" t="s">
        <v>23</v>
      </c>
      <c r="G7315" t="s">
        <v>37</v>
      </c>
      <c r="H7315" t="s">
        <v>133</v>
      </c>
      <c r="I7315">
        <v>2.25</v>
      </c>
      <c r="J7315">
        <v>0</v>
      </c>
      <c r="K7315" t="s">
        <v>234</v>
      </c>
      <c r="L7315" t="s">
        <v>35</v>
      </c>
    </row>
    <row r="7316" spans="1:12" x14ac:dyDescent="0.25">
      <c r="A7316">
        <v>15</v>
      </c>
      <c r="B7316" s="93">
        <v>43505</v>
      </c>
      <c r="C7316">
        <v>2</v>
      </c>
      <c r="D7316" t="s">
        <v>95</v>
      </c>
      <c r="E7316">
        <v>2019</v>
      </c>
      <c r="F7316" t="s">
        <v>23</v>
      </c>
      <c r="G7316" t="s">
        <v>535</v>
      </c>
      <c r="H7316" t="s">
        <v>536</v>
      </c>
      <c r="I7316">
        <v>43.5</v>
      </c>
      <c r="J7316">
        <v>0</v>
      </c>
      <c r="K7316" t="s">
        <v>234</v>
      </c>
      <c r="L7316" t="s">
        <v>34</v>
      </c>
    </row>
    <row r="7317" spans="1:12" x14ac:dyDescent="0.25">
      <c r="A7317">
        <v>15</v>
      </c>
      <c r="B7317" s="93">
        <v>43515</v>
      </c>
      <c r="C7317">
        <v>2</v>
      </c>
      <c r="D7317" t="s">
        <v>95</v>
      </c>
      <c r="E7317">
        <v>2019</v>
      </c>
      <c r="F7317" t="s">
        <v>23</v>
      </c>
      <c r="G7317" t="s">
        <v>37</v>
      </c>
      <c r="H7317" t="s">
        <v>133</v>
      </c>
      <c r="I7317">
        <v>25</v>
      </c>
      <c r="J7317">
        <v>0</v>
      </c>
      <c r="K7317" t="s">
        <v>234</v>
      </c>
      <c r="L7317" t="s">
        <v>35</v>
      </c>
    </row>
    <row r="7318" spans="1:12" x14ac:dyDescent="0.25">
      <c r="A7318">
        <v>15</v>
      </c>
      <c r="B7318" s="93">
        <v>43521</v>
      </c>
      <c r="C7318">
        <v>2</v>
      </c>
      <c r="D7318" t="s">
        <v>95</v>
      </c>
      <c r="E7318">
        <v>2019</v>
      </c>
      <c r="F7318" t="s">
        <v>23</v>
      </c>
      <c r="G7318" t="s">
        <v>37</v>
      </c>
      <c r="H7318" t="s">
        <v>133</v>
      </c>
      <c r="I7318">
        <v>25</v>
      </c>
      <c r="J7318">
        <v>0</v>
      </c>
      <c r="K7318" t="s">
        <v>234</v>
      </c>
      <c r="L7318" t="s">
        <v>35</v>
      </c>
    </row>
    <row r="7319" spans="1:12" x14ac:dyDescent="0.25">
      <c r="A7319">
        <v>15</v>
      </c>
      <c r="B7319" s="93">
        <v>43521</v>
      </c>
      <c r="C7319">
        <v>2</v>
      </c>
      <c r="D7319" t="s">
        <v>95</v>
      </c>
      <c r="E7319">
        <v>2019</v>
      </c>
      <c r="F7319" t="s">
        <v>23</v>
      </c>
      <c r="G7319" t="s">
        <v>550</v>
      </c>
      <c r="H7319" t="s">
        <v>551</v>
      </c>
      <c r="I7319">
        <v>43.5</v>
      </c>
      <c r="J7319">
        <v>0</v>
      </c>
      <c r="K7319" t="s">
        <v>234</v>
      </c>
      <c r="L7319" t="s">
        <v>34</v>
      </c>
    </row>
    <row r="7320" spans="1:12" x14ac:dyDescent="0.25">
      <c r="A7320">
        <v>16</v>
      </c>
      <c r="B7320" s="93">
        <v>43514</v>
      </c>
      <c r="C7320">
        <v>2</v>
      </c>
      <c r="D7320" t="s">
        <v>95</v>
      </c>
      <c r="E7320">
        <v>2019</v>
      </c>
      <c r="F7320" t="s">
        <v>23</v>
      </c>
      <c r="G7320" t="s">
        <v>37</v>
      </c>
      <c r="H7320" t="s">
        <v>319</v>
      </c>
      <c r="I7320">
        <v>12.08</v>
      </c>
      <c r="J7320">
        <v>0</v>
      </c>
      <c r="K7320" t="s">
        <v>727</v>
      </c>
      <c r="L7320" t="s">
        <v>35</v>
      </c>
    </row>
    <row r="7321" spans="1:12" x14ac:dyDescent="0.25">
      <c r="A7321">
        <v>17</v>
      </c>
      <c r="B7321" s="93">
        <v>43509</v>
      </c>
      <c r="C7321">
        <v>2</v>
      </c>
      <c r="D7321" t="s">
        <v>95</v>
      </c>
      <c r="E7321">
        <v>2019</v>
      </c>
      <c r="F7321" t="s">
        <v>23</v>
      </c>
      <c r="G7321" t="s">
        <v>37</v>
      </c>
      <c r="H7321" t="s">
        <v>303</v>
      </c>
      <c r="I7321">
        <v>2.4</v>
      </c>
      <c r="J7321">
        <v>0</v>
      </c>
      <c r="K7321" t="s">
        <v>235</v>
      </c>
      <c r="L7321" t="s">
        <v>35</v>
      </c>
    </row>
    <row r="7322" spans="1:12" x14ac:dyDescent="0.25">
      <c r="A7322">
        <v>17</v>
      </c>
      <c r="B7322" s="93">
        <v>43516</v>
      </c>
      <c r="C7322">
        <v>2</v>
      </c>
      <c r="D7322" t="s">
        <v>95</v>
      </c>
      <c r="E7322">
        <v>2019</v>
      </c>
      <c r="F7322" t="s">
        <v>23</v>
      </c>
      <c r="G7322" t="s">
        <v>37</v>
      </c>
      <c r="H7322" t="s">
        <v>303</v>
      </c>
      <c r="I7322">
        <v>9.1999999999999993</v>
      </c>
      <c r="J7322">
        <v>0</v>
      </c>
      <c r="K7322" t="s">
        <v>235</v>
      </c>
      <c r="L7322" t="s">
        <v>35</v>
      </c>
    </row>
    <row r="7323" spans="1:12" x14ac:dyDescent="0.25">
      <c r="A7323">
        <v>17</v>
      </c>
      <c r="B7323" s="93">
        <v>43521</v>
      </c>
      <c r="C7323">
        <v>2</v>
      </c>
      <c r="D7323" t="s">
        <v>95</v>
      </c>
      <c r="E7323">
        <v>2019</v>
      </c>
      <c r="F7323" t="s">
        <v>21</v>
      </c>
      <c r="G7323" t="s">
        <v>550</v>
      </c>
      <c r="H7323" t="s">
        <v>551</v>
      </c>
      <c r="I7323">
        <v>47.09</v>
      </c>
      <c r="J7323">
        <v>0</v>
      </c>
      <c r="K7323" t="s">
        <v>235</v>
      </c>
      <c r="L7323" t="s">
        <v>34</v>
      </c>
    </row>
    <row r="7324" spans="1:12" x14ac:dyDescent="0.25">
      <c r="A7324">
        <v>18</v>
      </c>
      <c r="B7324" s="93">
        <v>43500</v>
      </c>
      <c r="C7324">
        <v>2</v>
      </c>
      <c r="D7324" t="s">
        <v>95</v>
      </c>
      <c r="E7324">
        <v>2019</v>
      </c>
      <c r="F7324" t="s">
        <v>21</v>
      </c>
      <c r="G7324" t="s">
        <v>36</v>
      </c>
      <c r="H7324" t="s">
        <v>525</v>
      </c>
      <c r="I7324">
        <v>32</v>
      </c>
      <c r="J7324">
        <v>0</v>
      </c>
      <c r="K7324" t="s">
        <v>236</v>
      </c>
      <c r="L7324" t="s">
        <v>222</v>
      </c>
    </row>
    <row r="7325" spans="1:12" x14ac:dyDescent="0.25">
      <c r="A7325">
        <v>18</v>
      </c>
      <c r="B7325" s="93">
        <v>43505</v>
      </c>
      <c r="C7325">
        <v>2</v>
      </c>
      <c r="D7325" t="s">
        <v>95</v>
      </c>
      <c r="E7325">
        <v>2019</v>
      </c>
      <c r="F7325" t="s">
        <v>21</v>
      </c>
      <c r="G7325" t="s">
        <v>535</v>
      </c>
      <c r="H7325" t="s">
        <v>536</v>
      </c>
      <c r="I7325">
        <v>200.77</v>
      </c>
      <c r="J7325">
        <v>0</v>
      </c>
      <c r="K7325" t="s">
        <v>236</v>
      </c>
      <c r="L7325" t="s">
        <v>34</v>
      </c>
    </row>
    <row r="7326" spans="1:12" x14ac:dyDescent="0.25">
      <c r="A7326">
        <v>18</v>
      </c>
      <c r="B7326" s="93">
        <v>43507</v>
      </c>
      <c r="C7326">
        <v>2</v>
      </c>
      <c r="D7326" t="s">
        <v>95</v>
      </c>
      <c r="E7326">
        <v>2019</v>
      </c>
      <c r="F7326" t="s">
        <v>21</v>
      </c>
      <c r="G7326" t="s">
        <v>36</v>
      </c>
      <c r="H7326" t="s">
        <v>537</v>
      </c>
      <c r="I7326">
        <v>8</v>
      </c>
      <c r="J7326">
        <v>0</v>
      </c>
      <c r="K7326" t="s">
        <v>236</v>
      </c>
      <c r="L7326" t="s">
        <v>222</v>
      </c>
    </row>
    <row r="7327" spans="1:12" x14ac:dyDescent="0.25">
      <c r="A7327">
        <v>18</v>
      </c>
      <c r="B7327" s="93">
        <v>43510</v>
      </c>
      <c r="C7327">
        <v>2</v>
      </c>
      <c r="D7327" t="s">
        <v>95</v>
      </c>
      <c r="E7327">
        <v>2019</v>
      </c>
      <c r="F7327" t="s">
        <v>23</v>
      </c>
      <c r="G7327" t="s">
        <v>37</v>
      </c>
      <c r="H7327" t="s">
        <v>290</v>
      </c>
      <c r="I7327">
        <v>7.45</v>
      </c>
      <c r="J7327">
        <v>0</v>
      </c>
      <c r="K7327" t="s">
        <v>236</v>
      </c>
      <c r="L7327" t="s">
        <v>35</v>
      </c>
    </row>
    <row r="7328" spans="1:12" x14ac:dyDescent="0.25">
      <c r="A7328">
        <v>18</v>
      </c>
      <c r="B7328" s="93">
        <v>43515</v>
      </c>
      <c r="C7328">
        <v>2</v>
      </c>
      <c r="D7328" t="s">
        <v>95</v>
      </c>
      <c r="E7328">
        <v>2019</v>
      </c>
      <c r="F7328" t="s">
        <v>21</v>
      </c>
      <c r="G7328" t="s">
        <v>36</v>
      </c>
      <c r="H7328" t="s">
        <v>546</v>
      </c>
      <c r="I7328">
        <v>32</v>
      </c>
      <c r="J7328">
        <v>0</v>
      </c>
      <c r="K7328" t="s">
        <v>236</v>
      </c>
      <c r="L7328" t="s">
        <v>222</v>
      </c>
    </row>
    <row r="7329" spans="1:12" x14ac:dyDescent="0.25">
      <c r="A7329">
        <v>18</v>
      </c>
      <c r="B7329" s="93">
        <v>43515</v>
      </c>
      <c r="C7329">
        <v>2</v>
      </c>
      <c r="D7329" t="s">
        <v>95</v>
      </c>
      <c r="E7329">
        <v>2019</v>
      </c>
      <c r="F7329" t="s">
        <v>23</v>
      </c>
      <c r="G7329" t="s">
        <v>63</v>
      </c>
      <c r="H7329" t="s">
        <v>546</v>
      </c>
      <c r="I7329">
        <v>100.68</v>
      </c>
      <c r="J7329">
        <v>0</v>
      </c>
      <c r="K7329" t="s">
        <v>236</v>
      </c>
      <c r="L7329" t="s">
        <v>64</v>
      </c>
    </row>
    <row r="7330" spans="1:12" x14ac:dyDescent="0.25">
      <c r="A7330">
        <v>18</v>
      </c>
      <c r="B7330" s="93">
        <v>43517</v>
      </c>
      <c r="C7330">
        <v>2</v>
      </c>
      <c r="D7330" t="s">
        <v>95</v>
      </c>
      <c r="E7330">
        <v>2019</v>
      </c>
      <c r="F7330" t="s">
        <v>23</v>
      </c>
      <c r="G7330" t="s">
        <v>37</v>
      </c>
      <c r="H7330" t="s">
        <v>290</v>
      </c>
      <c r="I7330">
        <v>7.45</v>
      </c>
      <c r="J7330">
        <v>0</v>
      </c>
      <c r="K7330" t="s">
        <v>236</v>
      </c>
      <c r="L7330" t="s">
        <v>35</v>
      </c>
    </row>
    <row r="7331" spans="1:12" x14ac:dyDescent="0.25">
      <c r="A7331">
        <v>18</v>
      </c>
      <c r="B7331" s="93">
        <v>43517</v>
      </c>
      <c r="C7331">
        <v>2</v>
      </c>
      <c r="D7331" t="s">
        <v>95</v>
      </c>
      <c r="E7331">
        <v>2019</v>
      </c>
      <c r="F7331" t="s">
        <v>21</v>
      </c>
      <c r="G7331" t="s">
        <v>36</v>
      </c>
      <c r="H7331" t="s">
        <v>548</v>
      </c>
      <c r="I7331">
        <v>8</v>
      </c>
      <c r="J7331">
        <v>0</v>
      </c>
      <c r="K7331" t="s">
        <v>236</v>
      </c>
      <c r="L7331" t="s">
        <v>222</v>
      </c>
    </row>
    <row r="7332" spans="1:12" x14ac:dyDescent="0.25">
      <c r="A7332">
        <v>18</v>
      </c>
      <c r="B7332" s="93">
        <v>43521</v>
      </c>
      <c r="C7332">
        <v>2</v>
      </c>
      <c r="D7332" t="s">
        <v>95</v>
      </c>
      <c r="E7332">
        <v>2019</v>
      </c>
      <c r="F7332" t="s">
        <v>21</v>
      </c>
      <c r="G7332" t="s">
        <v>550</v>
      </c>
      <c r="H7332" t="s">
        <v>551</v>
      </c>
      <c r="I7332">
        <v>162.05000000000001</v>
      </c>
      <c r="J7332">
        <v>0</v>
      </c>
      <c r="K7332" t="s">
        <v>236</v>
      </c>
      <c r="L7332" t="s">
        <v>34</v>
      </c>
    </row>
    <row r="7333" spans="1:12" x14ac:dyDescent="0.25">
      <c r="A7333">
        <v>19</v>
      </c>
      <c r="B7333" s="93">
        <v>43497</v>
      </c>
      <c r="C7333">
        <v>2</v>
      </c>
      <c r="D7333" t="s">
        <v>95</v>
      </c>
      <c r="E7333">
        <v>2019</v>
      </c>
      <c r="F7333" t="s">
        <v>21</v>
      </c>
      <c r="G7333" t="s">
        <v>36</v>
      </c>
      <c r="H7333" t="s">
        <v>523</v>
      </c>
      <c r="I7333">
        <v>72</v>
      </c>
      <c r="J7333">
        <v>0</v>
      </c>
      <c r="K7333" t="s">
        <v>237</v>
      </c>
      <c r="L7333" t="s">
        <v>222</v>
      </c>
    </row>
    <row r="7334" spans="1:12" x14ac:dyDescent="0.25">
      <c r="A7334">
        <v>19</v>
      </c>
      <c r="B7334" s="93">
        <v>43500</v>
      </c>
      <c r="C7334">
        <v>2</v>
      </c>
      <c r="D7334" t="s">
        <v>95</v>
      </c>
      <c r="E7334">
        <v>2019</v>
      </c>
      <c r="F7334" t="s">
        <v>21</v>
      </c>
      <c r="G7334" t="s">
        <v>36</v>
      </c>
      <c r="H7334" t="s">
        <v>525</v>
      </c>
      <c r="I7334">
        <v>8</v>
      </c>
      <c r="J7334">
        <v>0</v>
      </c>
      <c r="K7334" t="s">
        <v>237</v>
      </c>
      <c r="L7334" t="s">
        <v>222</v>
      </c>
    </row>
    <row r="7335" spans="1:12" x14ac:dyDescent="0.25">
      <c r="A7335">
        <v>19</v>
      </c>
      <c r="B7335" s="93">
        <v>43501</v>
      </c>
      <c r="C7335">
        <v>2</v>
      </c>
      <c r="D7335" t="s">
        <v>95</v>
      </c>
      <c r="E7335">
        <v>2019</v>
      </c>
      <c r="F7335" t="s">
        <v>21</v>
      </c>
      <c r="G7335" t="s">
        <v>36</v>
      </c>
      <c r="H7335" t="s">
        <v>529</v>
      </c>
      <c r="I7335">
        <v>32</v>
      </c>
      <c r="J7335">
        <v>0</v>
      </c>
      <c r="K7335" t="s">
        <v>237</v>
      </c>
      <c r="L7335" t="s">
        <v>222</v>
      </c>
    </row>
    <row r="7336" spans="1:12" x14ac:dyDescent="0.25">
      <c r="A7336">
        <v>19</v>
      </c>
      <c r="B7336" s="93">
        <v>43501</v>
      </c>
      <c r="C7336">
        <v>2</v>
      </c>
      <c r="D7336" t="s">
        <v>95</v>
      </c>
      <c r="E7336">
        <v>2019</v>
      </c>
      <c r="F7336" t="s">
        <v>23</v>
      </c>
      <c r="G7336" t="s">
        <v>63</v>
      </c>
      <c r="H7336" t="s">
        <v>529</v>
      </c>
      <c r="I7336">
        <v>79.86</v>
      </c>
      <c r="J7336">
        <v>0</v>
      </c>
      <c r="K7336" t="s">
        <v>237</v>
      </c>
      <c r="L7336" t="s">
        <v>64</v>
      </c>
    </row>
    <row r="7337" spans="1:12" x14ac:dyDescent="0.25">
      <c r="A7337">
        <v>19</v>
      </c>
      <c r="B7337" s="93">
        <v>43504</v>
      </c>
      <c r="C7337">
        <v>2</v>
      </c>
      <c r="D7337" t="s">
        <v>95</v>
      </c>
      <c r="E7337">
        <v>2019</v>
      </c>
      <c r="F7337" t="s">
        <v>21</v>
      </c>
      <c r="G7337" t="s">
        <v>36</v>
      </c>
      <c r="H7337" t="s">
        <v>533</v>
      </c>
      <c r="I7337">
        <v>24</v>
      </c>
      <c r="J7337">
        <v>0</v>
      </c>
      <c r="K7337" t="s">
        <v>237</v>
      </c>
      <c r="L7337" t="s">
        <v>222</v>
      </c>
    </row>
    <row r="7338" spans="1:12" x14ac:dyDescent="0.25">
      <c r="A7338">
        <v>19</v>
      </c>
      <c r="B7338" s="93">
        <v>43505</v>
      </c>
      <c r="C7338">
        <v>2</v>
      </c>
      <c r="D7338" t="s">
        <v>95</v>
      </c>
      <c r="E7338">
        <v>2019</v>
      </c>
      <c r="F7338" t="s">
        <v>23</v>
      </c>
      <c r="G7338" t="s">
        <v>535</v>
      </c>
      <c r="H7338" t="s">
        <v>536</v>
      </c>
      <c r="I7338">
        <v>44.01</v>
      </c>
      <c r="J7338">
        <v>0</v>
      </c>
      <c r="K7338" t="s">
        <v>237</v>
      </c>
      <c r="L7338" t="s">
        <v>34</v>
      </c>
    </row>
    <row r="7339" spans="1:12" x14ac:dyDescent="0.25">
      <c r="A7339">
        <v>19</v>
      </c>
      <c r="B7339" s="93">
        <v>43505</v>
      </c>
      <c r="C7339">
        <v>2</v>
      </c>
      <c r="D7339" t="s">
        <v>95</v>
      </c>
      <c r="E7339">
        <v>2019</v>
      </c>
      <c r="F7339" t="s">
        <v>21</v>
      </c>
      <c r="G7339" t="s">
        <v>535</v>
      </c>
      <c r="H7339" t="s">
        <v>536</v>
      </c>
      <c r="I7339">
        <v>859.78</v>
      </c>
      <c r="J7339">
        <v>0</v>
      </c>
      <c r="K7339" t="s">
        <v>237</v>
      </c>
      <c r="L7339" t="s">
        <v>34</v>
      </c>
    </row>
    <row r="7340" spans="1:12" x14ac:dyDescent="0.25">
      <c r="A7340">
        <v>19</v>
      </c>
      <c r="B7340" s="93">
        <v>43507</v>
      </c>
      <c r="C7340">
        <v>2</v>
      </c>
      <c r="D7340" t="s">
        <v>95</v>
      </c>
      <c r="E7340">
        <v>2019</v>
      </c>
      <c r="F7340" t="s">
        <v>21</v>
      </c>
      <c r="G7340" t="s">
        <v>36</v>
      </c>
      <c r="H7340" t="s">
        <v>537</v>
      </c>
      <c r="I7340">
        <v>32</v>
      </c>
      <c r="J7340">
        <v>0</v>
      </c>
      <c r="K7340" t="s">
        <v>237</v>
      </c>
      <c r="L7340" t="s">
        <v>222</v>
      </c>
    </row>
    <row r="7341" spans="1:12" x14ac:dyDescent="0.25">
      <c r="A7341">
        <v>19</v>
      </c>
      <c r="B7341" s="93">
        <v>43509</v>
      </c>
      <c r="C7341">
        <v>2</v>
      </c>
      <c r="D7341" t="s">
        <v>95</v>
      </c>
      <c r="E7341">
        <v>2019</v>
      </c>
      <c r="F7341" t="s">
        <v>21</v>
      </c>
      <c r="G7341" t="s">
        <v>36</v>
      </c>
      <c r="H7341" t="s">
        <v>539</v>
      </c>
      <c r="I7341">
        <v>24</v>
      </c>
      <c r="J7341">
        <v>0</v>
      </c>
      <c r="K7341" t="s">
        <v>237</v>
      </c>
      <c r="L7341" t="s">
        <v>222</v>
      </c>
    </row>
    <row r="7342" spans="1:12" x14ac:dyDescent="0.25">
      <c r="A7342">
        <v>19</v>
      </c>
      <c r="B7342" s="93">
        <v>43511</v>
      </c>
      <c r="C7342">
        <v>2</v>
      </c>
      <c r="D7342" t="s">
        <v>95</v>
      </c>
      <c r="E7342">
        <v>2019</v>
      </c>
      <c r="F7342" t="s">
        <v>22</v>
      </c>
      <c r="G7342" t="s">
        <v>36</v>
      </c>
      <c r="H7342" t="s">
        <v>542</v>
      </c>
      <c r="I7342">
        <v>8</v>
      </c>
      <c r="J7342">
        <v>0</v>
      </c>
      <c r="K7342" t="s">
        <v>237</v>
      </c>
      <c r="L7342" t="s">
        <v>222</v>
      </c>
    </row>
    <row r="7343" spans="1:12" x14ac:dyDescent="0.25">
      <c r="A7343">
        <v>19</v>
      </c>
      <c r="B7343" s="93">
        <v>43511</v>
      </c>
      <c r="C7343">
        <v>2</v>
      </c>
      <c r="D7343" t="s">
        <v>95</v>
      </c>
      <c r="E7343">
        <v>2019</v>
      </c>
      <c r="F7343" t="s">
        <v>21</v>
      </c>
      <c r="G7343" t="s">
        <v>36</v>
      </c>
      <c r="H7343" t="s">
        <v>542</v>
      </c>
      <c r="I7343">
        <v>16</v>
      </c>
      <c r="J7343">
        <v>0</v>
      </c>
      <c r="K7343" t="s">
        <v>237</v>
      </c>
      <c r="L7343" t="s">
        <v>222</v>
      </c>
    </row>
    <row r="7344" spans="1:12" x14ac:dyDescent="0.25">
      <c r="A7344">
        <v>19</v>
      </c>
      <c r="B7344" s="93">
        <v>43512</v>
      </c>
      <c r="C7344">
        <v>2</v>
      </c>
      <c r="D7344" t="s">
        <v>95</v>
      </c>
      <c r="E7344">
        <v>2019</v>
      </c>
      <c r="F7344" t="s">
        <v>23</v>
      </c>
      <c r="G7344" t="s">
        <v>37</v>
      </c>
      <c r="H7344" t="s">
        <v>148</v>
      </c>
      <c r="I7344">
        <v>10.5</v>
      </c>
      <c r="J7344">
        <v>0</v>
      </c>
      <c r="K7344" t="s">
        <v>237</v>
      </c>
      <c r="L7344" t="s">
        <v>35</v>
      </c>
    </row>
    <row r="7345" spans="1:12" x14ac:dyDescent="0.25">
      <c r="A7345">
        <v>19</v>
      </c>
      <c r="B7345" s="93">
        <v>43514</v>
      </c>
      <c r="C7345">
        <v>2</v>
      </c>
      <c r="D7345" t="s">
        <v>95</v>
      </c>
      <c r="E7345">
        <v>2019</v>
      </c>
      <c r="F7345" t="s">
        <v>21</v>
      </c>
      <c r="G7345" t="s">
        <v>36</v>
      </c>
      <c r="H7345" t="s">
        <v>545</v>
      </c>
      <c r="I7345">
        <v>48</v>
      </c>
      <c r="J7345">
        <v>0</v>
      </c>
      <c r="K7345" t="s">
        <v>237</v>
      </c>
      <c r="L7345" t="s">
        <v>222</v>
      </c>
    </row>
    <row r="7346" spans="1:12" x14ac:dyDescent="0.25">
      <c r="A7346">
        <v>19</v>
      </c>
      <c r="B7346" s="93">
        <v>43521</v>
      </c>
      <c r="C7346">
        <v>2</v>
      </c>
      <c r="D7346" t="s">
        <v>95</v>
      </c>
      <c r="E7346">
        <v>2019</v>
      </c>
      <c r="F7346" t="s">
        <v>22</v>
      </c>
      <c r="G7346" t="s">
        <v>550</v>
      </c>
      <c r="H7346" t="s">
        <v>551</v>
      </c>
      <c r="I7346">
        <v>21.76</v>
      </c>
      <c r="J7346">
        <v>0</v>
      </c>
      <c r="K7346" t="s">
        <v>237</v>
      </c>
      <c r="L7346" t="s">
        <v>34</v>
      </c>
    </row>
    <row r="7347" spans="1:12" x14ac:dyDescent="0.25">
      <c r="A7347">
        <v>19</v>
      </c>
      <c r="B7347" s="93">
        <v>43521</v>
      </c>
      <c r="C7347">
        <v>2</v>
      </c>
      <c r="D7347" t="s">
        <v>95</v>
      </c>
      <c r="E7347">
        <v>2019</v>
      </c>
      <c r="F7347" t="s">
        <v>23</v>
      </c>
      <c r="G7347" t="s">
        <v>550</v>
      </c>
      <c r="H7347" t="s">
        <v>551</v>
      </c>
      <c r="I7347">
        <v>44.84</v>
      </c>
      <c r="J7347">
        <v>0</v>
      </c>
      <c r="K7347" t="s">
        <v>237</v>
      </c>
      <c r="L7347" t="s">
        <v>34</v>
      </c>
    </row>
    <row r="7348" spans="1:12" x14ac:dyDescent="0.25">
      <c r="A7348">
        <v>19</v>
      </c>
      <c r="B7348" s="93">
        <v>43521</v>
      </c>
      <c r="C7348">
        <v>2</v>
      </c>
      <c r="D7348" t="s">
        <v>95</v>
      </c>
      <c r="E7348">
        <v>2019</v>
      </c>
      <c r="F7348" t="s">
        <v>21</v>
      </c>
      <c r="G7348" t="s">
        <v>550</v>
      </c>
      <c r="H7348" t="s">
        <v>551</v>
      </c>
      <c r="I7348">
        <v>717.11</v>
      </c>
      <c r="J7348">
        <v>0</v>
      </c>
      <c r="K7348" t="s">
        <v>237</v>
      </c>
      <c r="L7348" t="s">
        <v>34</v>
      </c>
    </row>
    <row r="7349" spans="1:12" x14ac:dyDescent="0.25">
      <c r="A7349">
        <v>19</v>
      </c>
      <c r="B7349" s="93">
        <v>43523</v>
      </c>
      <c r="C7349">
        <v>2</v>
      </c>
      <c r="D7349" t="s">
        <v>95</v>
      </c>
      <c r="E7349">
        <v>2019</v>
      </c>
      <c r="F7349" t="s">
        <v>22</v>
      </c>
      <c r="G7349" t="s">
        <v>36</v>
      </c>
      <c r="H7349" t="s">
        <v>556</v>
      </c>
      <c r="I7349">
        <v>16</v>
      </c>
      <c r="J7349">
        <v>0</v>
      </c>
      <c r="K7349" t="s">
        <v>237</v>
      </c>
      <c r="L7349" t="s">
        <v>222</v>
      </c>
    </row>
    <row r="7350" spans="1:12" x14ac:dyDescent="0.25">
      <c r="A7350">
        <v>19</v>
      </c>
      <c r="B7350" s="93">
        <v>43523</v>
      </c>
      <c r="C7350">
        <v>2</v>
      </c>
      <c r="D7350" t="s">
        <v>95</v>
      </c>
      <c r="E7350">
        <v>2019</v>
      </c>
      <c r="F7350" t="s">
        <v>21</v>
      </c>
      <c r="G7350" t="s">
        <v>36</v>
      </c>
      <c r="H7350" t="s">
        <v>556</v>
      </c>
      <c r="I7350">
        <v>32</v>
      </c>
      <c r="J7350">
        <v>0</v>
      </c>
      <c r="K7350" t="s">
        <v>237</v>
      </c>
      <c r="L7350" t="s">
        <v>222</v>
      </c>
    </row>
    <row r="7351" spans="1:12" x14ac:dyDescent="0.25">
      <c r="A7351">
        <v>20</v>
      </c>
      <c r="B7351" s="93">
        <v>43518</v>
      </c>
      <c r="C7351">
        <v>2</v>
      </c>
      <c r="D7351" t="s">
        <v>95</v>
      </c>
      <c r="E7351">
        <v>2019</v>
      </c>
      <c r="F7351" t="s">
        <v>23</v>
      </c>
      <c r="G7351" t="s">
        <v>37</v>
      </c>
      <c r="H7351" t="s">
        <v>187</v>
      </c>
      <c r="I7351">
        <v>12.65</v>
      </c>
      <c r="J7351">
        <v>0</v>
      </c>
      <c r="K7351" t="s">
        <v>238</v>
      </c>
      <c r="L7351" t="s">
        <v>35</v>
      </c>
    </row>
    <row r="7352" spans="1:12" x14ac:dyDescent="0.25">
      <c r="A7352">
        <v>21</v>
      </c>
      <c r="B7352" s="93">
        <v>43517</v>
      </c>
      <c r="C7352">
        <v>2</v>
      </c>
      <c r="D7352" t="s">
        <v>95</v>
      </c>
      <c r="E7352">
        <v>2019</v>
      </c>
      <c r="F7352" t="s">
        <v>23</v>
      </c>
      <c r="G7352" t="s">
        <v>37</v>
      </c>
      <c r="H7352" t="s">
        <v>352</v>
      </c>
      <c r="I7352">
        <v>3</v>
      </c>
      <c r="J7352">
        <v>0</v>
      </c>
      <c r="K7352" t="s">
        <v>726</v>
      </c>
      <c r="L7352" t="s">
        <v>35</v>
      </c>
    </row>
    <row r="7353" spans="1:12" x14ac:dyDescent="0.25">
      <c r="A7353">
        <v>22</v>
      </c>
      <c r="B7353" s="93">
        <v>43505</v>
      </c>
      <c r="C7353">
        <v>2</v>
      </c>
      <c r="D7353" t="s">
        <v>95</v>
      </c>
      <c r="E7353">
        <v>2019</v>
      </c>
      <c r="F7353" t="s">
        <v>21</v>
      </c>
      <c r="G7353" t="s">
        <v>535</v>
      </c>
      <c r="H7353" t="s">
        <v>536</v>
      </c>
      <c r="I7353">
        <v>812.98</v>
      </c>
      <c r="J7353">
        <v>0</v>
      </c>
      <c r="K7353" t="s">
        <v>239</v>
      </c>
      <c r="L7353" t="s">
        <v>34</v>
      </c>
    </row>
    <row r="7354" spans="1:12" x14ac:dyDescent="0.25">
      <c r="A7354">
        <v>22</v>
      </c>
      <c r="B7354" s="93">
        <v>43515</v>
      </c>
      <c r="C7354">
        <v>2</v>
      </c>
      <c r="D7354" t="s">
        <v>95</v>
      </c>
      <c r="E7354">
        <v>2019</v>
      </c>
      <c r="F7354" t="s">
        <v>23</v>
      </c>
      <c r="G7354" t="s">
        <v>63</v>
      </c>
      <c r="H7354" t="s">
        <v>546</v>
      </c>
      <c r="I7354">
        <v>189.2</v>
      </c>
      <c r="J7354">
        <v>0</v>
      </c>
      <c r="K7354" t="s">
        <v>239</v>
      </c>
      <c r="L7354" t="s">
        <v>64</v>
      </c>
    </row>
    <row r="7355" spans="1:12" x14ac:dyDescent="0.25">
      <c r="A7355">
        <v>22</v>
      </c>
      <c r="B7355" s="93">
        <v>43521</v>
      </c>
      <c r="C7355">
        <v>2</v>
      </c>
      <c r="D7355" t="s">
        <v>95</v>
      </c>
      <c r="E7355">
        <v>2019</v>
      </c>
      <c r="F7355" t="s">
        <v>21</v>
      </c>
      <c r="G7355" t="s">
        <v>550</v>
      </c>
      <c r="H7355" t="s">
        <v>551</v>
      </c>
      <c r="I7355">
        <v>287.85000000000002</v>
      </c>
      <c r="J7355">
        <v>0</v>
      </c>
      <c r="K7355" t="s">
        <v>239</v>
      </c>
      <c r="L7355" t="s">
        <v>34</v>
      </c>
    </row>
    <row r="7356" spans="1:12" x14ac:dyDescent="0.25">
      <c r="A7356">
        <v>23</v>
      </c>
      <c r="B7356" s="93">
        <v>43500</v>
      </c>
      <c r="C7356">
        <v>2</v>
      </c>
      <c r="D7356" t="s">
        <v>95</v>
      </c>
      <c r="E7356">
        <v>2019</v>
      </c>
      <c r="F7356" t="s">
        <v>23</v>
      </c>
      <c r="G7356" t="s">
        <v>37</v>
      </c>
      <c r="H7356" t="s">
        <v>168</v>
      </c>
      <c r="I7356">
        <v>6.4</v>
      </c>
      <c r="J7356">
        <v>0</v>
      </c>
      <c r="K7356" t="s">
        <v>240</v>
      </c>
      <c r="L7356" t="s">
        <v>35</v>
      </c>
    </row>
    <row r="7357" spans="1:12" x14ac:dyDescent="0.25">
      <c r="A7357">
        <v>23</v>
      </c>
      <c r="B7357" s="93">
        <v>43501</v>
      </c>
      <c r="C7357">
        <v>2</v>
      </c>
      <c r="D7357" t="s">
        <v>95</v>
      </c>
      <c r="E7357">
        <v>2019</v>
      </c>
      <c r="F7357" t="s">
        <v>23</v>
      </c>
      <c r="G7357" t="s">
        <v>37</v>
      </c>
      <c r="H7357" t="s">
        <v>168</v>
      </c>
      <c r="I7357">
        <v>6.4</v>
      </c>
      <c r="J7357">
        <v>0</v>
      </c>
      <c r="K7357" t="s">
        <v>240</v>
      </c>
      <c r="L7357" t="s">
        <v>35</v>
      </c>
    </row>
    <row r="7358" spans="1:12" x14ac:dyDescent="0.25">
      <c r="A7358">
        <v>23</v>
      </c>
      <c r="B7358" s="93">
        <v>43503</v>
      </c>
      <c r="C7358">
        <v>2</v>
      </c>
      <c r="D7358" t="s">
        <v>95</v>
      </c>
      <c r="E7358">
        <v>2019</v>
      </c>
      <c r="F7358" t="s">
        <v>21</v>
      </c>
      <c r="G7358" t="s">
        <v>36</v>
      </c>
      <c r="H7358" t="s">
        <v>532</v>
      </c>
      <c r="I7358">
        <v>16</v>
      </c>
      <c r="J7358">
        <v>0</v>
      </c>
      <c r="K7358" t="s">
        <v>240</v>
      </c>
      <c r="L7358" t="s">
        <v>222</v>
      </c>
    </row>
    <row r="7359" spans="1:12" x14ac:dyDescent="0.25">
      <c r="A7359">
        <v>23</v>
      </c>
      <c r="B7359" s="93">
        <v>43505</v>
      </c>
      <c r="C7359">
        <v>2</v>
      </c>
      <c r="D7359" t="s">
        <v>95</v>
      </c>
      <c r="E7359">
        <v>2019</v>
      </c>
      <c r="F7359" t="s">
        <v>21</v>
      </c>
      <c r="G7359" t="s">
        <v>535</v>
      </c>
      <c r="H7359" t="s">
        <v>536</v>
      </c>
      <c r="I7359">
        <v>414.19</v>
      </c>
      <c r="J7359">
        <v>0</v>
      </c>
      <c r="K7359" t="s">
        <v>240</v>
      </c>
      <c r="L7359" t="s">
        <v>34</v>
      </c>
    </row>
    <row r="7360" spans="1:12" x14ac:dyDescent="0.25">
      <c r="A7360">
        <v>23</v>
      </c>
      <c r="B7360" s="93">
        <v>43514</v>
      </c>
      <c r="C7360">
        <v>2</v>
      </c>
      <c r="D7360" t="s">
        <v>95</v>
      </c>
      <c r="E7360">
        <v>2019</v>
      </c>
      <c r="F7360" t="s">
        <v>21</v>
      </c>
      <c r="G7360" t="s">
        <v>36</v>
      </c>
      <c r="H7360" t="s">
        <v>545</v>
      </c>
      <c r="I7360">
        <v>16</v>
      </c>
      <c r="J7360">
        <v>0</v>
      </c>
      <c r="K7360" t="s">
        <v>240</v>
      </c>
      <c r="L7360" t="s">
        <v>222</v>
      </c>
    </row>
    <row r="7361" spans="1:12" x14ac:dyDescent="0.25">
      <c r="A7361">
        <v>23</v>
      </c>
      <c r="B7361" s="93">
        <v>43521</v>
      </c>
      <c r="C7361">
        <v>2</v>
      </c>
      <c r="D7361" t="s">
        <v>95</v>
      </c>
      <c r="E7361">
        <v>2019</v>
      </c>
      <c r="F7361" t="s">
        <v>21</v>
      </c>
      <c r="G7361" t="s">
        <v>550</v>
      </c>
      <c r="H7361" t="s">
        <v>551</v>
      </c>
      <c r="I7361">
        <v>308.57</v>
      </c>
      <c r="J7361">
        <v>0</v>
      </c>
      <c r="K7361" t="s">
        <v>240</v>
      </c>
      <c r="L7361" t="s">
        <v>34</v>
      </c>
    </row>
    <row r="7362" spans="1:12" x14ac:dyDescent="0.25">
      <c r="A7362">
        <v>26</v>
      </c>
      <c r="B7362" s="93">
        <v>43500</v>
      </c>
      <c r="C7362">
        <v>2</v>
      </c>
      <c r="D7362" t="s">
        <v>95</v>
      </c>
      <c r="E7362">
        <v>2019</v>
      </c>
      <c r="F7362" t="s">
        <v>21</v>
      </c>
      <c r="G7362" t="s">
        <v>36</v>
      </c>
      <c r="H7362" t="s">
        <v>525</v>
      </c>
      <c r="I7362">
        <v>96</v>
      </c>
      <c r="J7362">
        <v>0</v>
      </c>
      <c r="K7362" t="s">
        <v>241</v>
      </c>
      <c r="L7362" t="s">
        <v>222</v>
      </c>
    </row>
    <row r="7363" spans="1:12" x14ac:dyDescent="0.25">
      <c r="A7363">
        <v>26</v>
      </c>
      <c r="B7363" s="93">
        <v>43503</v>
      </c>
      <c r="C7363">
        <v>2</v>
      </c>
      <c r="D7363" t="s">
        <v>95</v>
      </c>
      <c r="E7363">
        <v>2019</v>
      </c>
      <c r="F7363" t="s">
        <v>23</v>
      </c>
      <c r="G7363" t="s">
        <v>63</v>
      </c>
      <c r="H7363" t="s">
        <v>532</v>
      </c>
      <c r="I7363">
        <v>101.68</v>
      </c>
      <c r="J7363">
        <v>0</v>
      </c>
      <c r="K7363" t="s">
        <v>241</v>
      </c>
      <c r="L7363" t="s">
        <v>64</v>
      </c>
    </row>
    <row r="7364" spans="1:12" x14ac:dyDescent="0.25">
      <c r="A7364">
        <v>26</v>
      </c>
      <c r="B7364" s="93">
        <v>43505</v>
      </c>
      <c r="C7364">
        <v>2</v>
      </c>
      <c r="D7364" t="s">
        <v>95</v>
      </c>
      <c r="E7364">
        <v>2019</v>
      </c>
      <c r="F7364" t="s">
        <v>23</v>
      </c>
      <c r="G7364" t="s">
        <v>535</v>
      </c>
      <c r="H7364" t="s">
        <v>536</v>
      </c>
      <c r="I7364">
        <v>110.17</v>
      </c>
      <c r="J7364">
        <v>0</v>
      </c>
      <c r="K7364" t="s">
        <v>241</v>
      </c>
      <c r="L7364" t="s">
        <v>34</v>
      </c>
    </row>
    <row r="7365" spans="1:12" x14ac:dyDescent="0.25">
      <c r="A7365">
        <v>26</v>
      </c>
      <c r="B7365" s="93">
        <v>43505</v>
      </c>
      <c r="C7365">
        <v>2</v>
      </c>
      <c r="D7365" t="s">
        <v>95</v>
      </c>
      <c r="E7365">
        <v>2019</v>
      </c>
      <c r="F7365" t="s">
        <v>21</v>
      </c>
      <c r="G7365" t="s">
        <v>535</v>
      </c>
      <c r="H7365" t="s">
        <v>536</v>
      </c>
      <c r="I7365">
        <v>478.22</v>
      </c>
      <c r="J7365">
        <v>0</v>
      </c>
      <c r="K7365" t="s">
        <v>241</v>
      </c>
      <c r="L7365" t="s">
        <v>34</v>
      </c>
    </row>
    <row r="7366" spans="1:12" x14ac:dyDescent="0.25">
      <c r="A7366">
        <v>26</v>
      </c>
      <c r="B7366" s="93">
        <v>43510</v>
      </c>
      <c r="C7366">
        <v>2</v>
      </c>
      <c r="D7366" t="s">
        <v>95</v>
      </c>
      <c r="E7366">
        <v>2019</v>
      </c>
      <c r="F7366" t="s">
        <v>23</v>
      </c>
      <c r="G7366" t="s">
        <v>37</v>
      </c>
      <c r="H7366" t="s">
        <v>307</v>
      </c>
      <c r="I7366">
        <v>9.1999999999999993</v>
      </c>
      <c r="J7366">
        <v>0</v>
      </c>
      <c r="K7366" t="s">
        <v>241</v>
      </c>
      <c r="L7366" t="s">
        <v>35</v>
      </c>
    </row>
    <row r="7367" spans="1:12" x14ac:dyDescent="0.25">
      <c r="A7367">
        <v>26</v>
      </c>
      <c r="B7367" s="93">
        <v>43516</v>
      </c>
      <c r="C7367">
        <v>2</v>
      </c>
      <c r="D7367" t="s">
        <v>95</v>
      </c>
      <c r="E7367">
        <v>2019</v>
      </c>
      <c r="F7367" t="s">
        <v>21</v>
      </c>
      <c r="G7367" t="s">
        <v>36</v>
      </c>
      <c r="H7367" t="s">
        <v>547</v>
      </c>
      <c r="I7367">
        <v>48</v>
      </c>
      <c r="J7367">
        <v>0</v>
      </c>
      <c r="K7367" t="s">
        <v>241</v>
      </c>
      <c r="L7367" t="s">
        <v>222</v>
      </c>
    </row>
    <row r="7368" spans="1:12" x14ac:dyDescent="0.25">
      <c r="A7368">
        <v>26</v>
      </c>
      <c r="B7368" s="93">
        <v>43521</v>
      </c>
      <c r="C7368">
        <v>2</v>
      </c>
      <c r="D7368" t="s">
        <v>95</v>
      </c>
      <c r="E7368">
        <v>2019</v>
      </c>
      <c r="F7368" t="s">
        <v>21</v>
      </c>
      <c r="G7368" t="s">
        <v>550</v>
      </c>
      <c r="H7368" t="s">
        <v>551</v>
      </c>
      <c r="I7368">
        <v>395.45</v>
      </c>
      <c r="J7368">
        <v>0</v>
      </c>
      <c r="K7368" t="s">
        <v>241</v>
      </c>
      <c r="L7368" t="s">
        <v>34</v>
      </c>
    </row>
    <row r="7369" spans="1:12" x14ac:dyDescent="0.25">
      <c r="A7369">
        <v>27</v>
      </c>
      <c r="B7369" s="93">
        <v>43509</v>
      </c>
      <c r="C7369">
        <v>2</v>
      </c>
      <c r="D7369" t="s">
        <v>95</v>
      </c>
      <c r="E7369">
        <v>2019</v>
      </c>
      <c r="F7369" t="s">
        <v>23</v>
      </c>
      <c r="G7369" t="s">
        <v>63</v>
      </c>
      <c r="H7369" t="s">
        <v>539</v>
      </c>
      <c r="I7369">
        <v>250</v>
      </c>
      <c r="J7369">
        <v>0</v>
      </c>
      <c r="K7369" t="s">
        <v>85</v>
      </c>
      <c r="L7369" t="s">
        <v>64</v>
      </c>
    </row>
    <row r="7370" spans="1:12" x14ac:dyDescent="0.25">
      <c r="A7370">
        <v>27</v>
      </c>
      <c r="B7370" s="93">
        <v>43523</v>
      </c>
      <c r="C7370">
        <v>2</v>
      </c>
      <c r="D7370" t="s">
        <v>95</v>
      </c>
      <c r="E7370">
        <v>2019</v>
      </c>
      <c r="F7370" t="s">
        <v>23</v>
      </c>
      <c r="G7370" t="s">
        <v>35</v>
      </c>
      <c r="H7370" t="s">
        <v>556</v>
      </c>
      <c r="I7370">
        <v>51.6</v>
      </c>
      <c r="J7370">
        <v>0</v>
      </c>
      <c r="K7370" t="s">
        <v>85</v>
      </c>
      <c r="L7370" t="s">
        <v>35</v>
      </c>
    </row>
    <row r="7371" spans="1:12" x14ac:dyDescent="0.25">
      <c r="A7371">
        <v>28</v>
      </c>
      <c r="B7371" s="93">
        <v>43514</v>
      </c>
      <c r="C7371">
        <v>2</v>
      </c>
      <c r="D7371" t="s">
        <v>95</v>
      </c>
      <c r="E7371">
        <v>2019</v>
      </c>
      <c r="F7371" t="s">
        <v>23</v>
      </c>
      <c r="G7371" t="s">
        <v>37</v>
      </c>
      <c r="H7371" t="s">
        <v>147</v>
      </c>
      <c r="I7371">
        <v>7.45</v>
      </c>
      <c r="J7371">
        <v>0</v>
      </c>
      <c r="K7371" t="s">
        <v>242</v>
      </c>
      <c r="L7371" t="s">
        <v>35</v>
      </c>
    </row>
    <row r="7372" spans="1:12" x14ac:dyDescent="0.25">
      <c r="A7372">
        <v>28</v>
      </c>
      <c r="B7372" s="93">
        <v>43521</v>
      </c>
      <c r="C7372">
        <v>2</v>
      </c>
      <c r="D7372" t="s">
        <v>95</v>
      </c>
      <c r="E7372">
        <v>2019</v>
      </c>
      <c r="F7372" t="s">
        <v>21</v>
      </c>
      <c r="G7372" t="s">
        <v>550</v>
      </c>
      <c r="H7372" t="s">
        <v>551</v>
      </c>
      <c r="I7372">
        <v>10.29</v>
      </c>
      <c r="J7372">
        <v>0</v>
      </c>
      <c r="K7372" t="s">
        <v>242</v>
      </c>
      <c r="L7372" t="s">
        <v>34</v>
      </c>
    </row>
    <row r="7373" spans="1:12" x14ac:dyDescent="0.25">
      <c r="A7373">
        <v>29</v>
      </c>
      <c r="B7373" s="93">
        <v>43500</v>
      </c>
      <c r="C7373">
        <v>2</v>
      </c>
      <c r="D7373" t="s">
        <v>95</v>
      </c>
      <c r="E7373">
        <v>2019</v>
      </c>
      <c r="F7373" t="s">
        <v>23</v>
      </c>
      <c r="G7373" t="s">
        <v>37</v>
      </c>
      <c r="H7373" t="s">
        <v>331</v>
      </c>
      <c r="I7373">
        <v>2.4</v>
      </c>
      <c r="J7373">
        <v>0</v>
      </c>
      <c r="K7373" t="s">
        <v>243</v>
      </c>
      <c r="L7373" t="s">
        <v>35</v>
      </c>
    </row>
    <row r="7374" spans="1:12" x14ac:dyDescent="0.25">
      <c r="A7374">
        <v>29</v>
      </c>
      <c r="B7374" s="93">
        <v>43517</v>
      </c>
      <c r="C7374">
        <v>2</v>
      </c>
      <c r="D7374" t="s">
        <v>95</v>
      </c>
      <c r="E7374">
        <v>2019</v>
      </c>
      <c r="F7374" t="s">
        <v>23</v>
      </c>
      <c r="G7374" t="s">
        <v>37</v>
      </c>
      <c r="H7374" t="s">
        <v>331</v>
      </c>
      <c r="I7374">
        <v>2.4</v>
      </c>
      <c r="J7374">
        <v>0</v>
      </c>
      <c r="K7374" t="s">
        <v>243</v>
      </c>
      <c r="L7374" t="s">
        <v>35</v>
      </c>
    </row>
    <row r="7375" spans="1:12" x14ac:dyDescent="0.25">
      <c r="A7375">
        <v>29</v>
      </c>
      <c r="B7375" s="93">
        <v>43521</v>
      </c>
      <c r="C7375">
        <v>2</v>
      </c>
      <c r="D7375" t="s">
        <v>95</v>
      </c>
      <c r="E7375">
        <v>2019</v>
      </c>
      <c r="F7375" t="s">
        <v>21</v>
      </c>
      <c r="G7375" t="s">
        <v>550</v>
      </c>
      <c r="H7375" t="s">
        <v>551</v>
      </c>
      <c r="I7375">
        <v>45.85</v>
      </c>
      <c r="J7375">
        <v>0</v>
      </c>
      <c r="K7375" t="s">
        <v>243</v>
      </c>
      <c r="L7375" t="s">
        <v>34</v>
      </c>
    </row>
    <row r="7376" spans="1:12" x14ac:dyDescent="0.25">
      <c r="A7376">
        <v>30</v>
      </c>
      <c r="B7376" s="93">
        <v>43497</v>
      </c>
      <c r="C7376">
        <v>2</v>
      </c>
      <c r="D7376" t="s">
        <v>95</v>
      </c>
      <c r="E7376">
        <v>2019</v>
      </c>
      <c r="F7376" t="s">
        <v>21</v>
      </c>
      <c r="G7376" t="s">
        <v>36</v>
      </c>
      <c r="H7376" t="s">
        <v>523</v>
      </c>
      <c r="I7376">
        <v>24</v>
      </c>
      <c r="J7376">
        <v>0</v>
      </c>
      <c r="K7376" t="s">
        <v>244</v>
      </c>
      <c r="L7376" t="s">
        <v>222</v>
      </c>
    </row>
    <row r="7377" spans="1:12" x14ac:dyDescent="0.25">
      <c r="A7377">
        <v>30</v>
      </c>
      <c r="B7377" s="93">
        <v>43500</v>
      </c>
      <c r="C7377">
        <v>2</v>
      </c>
      <c r="D7377" t="s">
        <v>95</v>
      </c>
      <c r="E7377">
        <v>2019</v>
      </c>
      <c r="F7377" t="s">
        <v>23</v>
      </c>
      <c r="G7377" t="s">
        <v>35</v>
      </c>
      <c r="H7377" t="s">
        <v>525</v>
      </c>
      <c r="I7377">
        <v>536.4</v>
      </c>
      <c r="J7377">
        <v>0</v>
      </c>
      <c r="K7377" t="s">
        <v>244</v>
      </c>
      <c r="L7377" t="s">
        <v>35</v>
      </c>
    </row>
    <row r="7378" spans="1:12" x14ac:dyDescent="0.25">
      <c r="A7378">
        <v>30</v>
      </c>
      <c r="B7378" s="93">
        <v>43501</v>
      </c>
      <c r="C7378">
        <v>2</v>
      </c>
      <c r="D7378" t="s">
        <v>95</v>
      </c>
      <c r="E7378">
        <v>2019</v>
      </c>
      <c r="F7378" t="s">
        <v>21</v>
      </c>
      <c r="G7378" t="s">
        <v>530</v>
      </c>
      <c r="H7378" t="s">
        <v>529</v>
      </c>
      <c r="I7378">
        <v>8</v>
      </c>
      <c r="J7378">
        <v>0</v>
      </c>
      <c r="K7378" t="s">
        <v>244</v>
      </c>
      <c r="L7378" t="s">
        <v>222</v>
      </c>
    </row>
    <row r="7379" spans="1:12" x14ac:dyDescent="0.25">
      <c r="A7379">
        <v>30</v>
      </c>
      <c r="B7379" s="93">
        <v>43501</v>
      </c>
      <c r="C7379">
        <v>2</v>
      </c>
      <c r="D7379" t="s">
        <v>95</v>
      </c>
      <c r="E7379">
        <v>2019</v>
      </c>
      <c r="F7379" t="s">
        <v>21</v>
      </c>
      <c r="G7379" t="s">
        <v>36</v>
      </c>
      <c r="H7379" t="s">
        <v>529</v>
      </c>
      <c r="I7379">
        <v>24</v>
      </c>
      <c r="J7379">
        <v>0</v>
      </c>
      <c r="K7379" t="s">
        <v>244</v>
      </c>
      <c r="L7379" t="s">
        <v>222</v>
      </c>
    </row>
    <row r="7380" spans="1:12" x14ac:dyDescent="0.25">
      <c r="A7380">
        <v>30</v>
      </c>
      <c r="B7380" s="93">
        <v>43502</v>
      </c>
      <c r="C7380">
        <v>2</v>
      </c>
      <c r="D7380" t="s">
        <v>95</v>
      </c>
      <c r="E7380">
        <v>2019</v>
      </c>
      <c r="F7380" t="s">
        <v>23</v>
      </c>
      <c r="G7380" t="s">
        <v>35</v>
      </c>
      <c r="H7380" t="s">
        <v>531</v>
      </c>
      <c r="I7380">
        <v>25</v>
      </c>
      <c r="J7380">
        <v>0</v>
      </c>
      <c r="K7380" t="s">
        <v>244</v>
      </c>
      <c r="L7380" t="s">
        <v>35</v>
      </c>
    </row>
    <row r="7381" spans="1:12" x14ac:dyDescent="0.25">
      <c r="A7381">
        <v>30</v>
      </c>
      <c r="B7381" s="93">
        <v>43504</v>
      </c>
      <c r="C7381">
        <v>2</v>
      </c>
      <c r="D7381" t="s">
        <v>95</v>
      </c>
      <c r="E7381">
        <v>2019</v>
      </c>
      <c r="F7381" t="s">
        <v>21</v>
      </c>
      <c r="G7381" t="s">
        <v>36</v>
      </c>
      <c r="H7381" t="s">
        <v>533</v>
      </c>
      <c r="I7381">
        <v>16</v>
      </c>
      <c r="J7381">
        <v>0</v>
      </c>
      <c r="K7381" t="s">
        <v>244</v>
      </c>
      <c r="L7381" t="s">
        <v>222</v>
      </c>
    </row>
    <row r="7382" spans="1:12" x14ac:dyDescent="0.25">
      <c r="A7382">
        <v>30</v>
      </c>
      <c r="B7382" s="93">
        <v>43505</v>
      </c>
      <c r="C7382">
        <v>2</v>
      </c>
      <c r="D7382" t="s">
        <v>95</v>
      </c>
      <c r="E7382">
        <v>2019</v>
      </c>
      <c r="F7382" t="s">
        <v>23</v>
      </c>
      <c r="G7382" t="s">
        <v>535</v>
      </c>
      <c r="H7382" t="s">
        <v>536</v>
      </c>
      <c r="I7382">
        <v>77.08</v>
      </c>
      <c r="J7382">
        <v>0</v>
      </c>
      <c r="K7382" t="s">
        <v>244</v>
      </c>
      <c r="L7382" t="s">
        <v>34</v>
      </c>
    </row>
    <row r="7383" spans="1:12" x14ac:dyDescent="0.25">
      <c r="A7383">
        <v>30</v>
      </c>
      <c r="B7383" s="93">
        <v>43505</v>
      </c>
      <c r="C7383">
        <v>2</v>
      </c>
      <c r="D7383" t="s">
        <v>95</v>
      </c>
      <c r="E7383">
        <v>2019</v>
      </c>
      <c r="F7383" t="s">
        <v>21</v>
      </c>
      <c r="G7383" t="s">
        <v>535</v>
      </c>
      <c r="H7383" t="s">
        <v>536</v>
      </c>
      <c r="I7383">
        <v>983.14</v>
      </c>
      <c r="J7383">
        <v>0</v>
      </c>
      <c r="K7383" t="s">
        <v>244</v>
      </c>
      <c r="L7383" t="s">
        <v>34</v>
      </c>
    </row>
    <row r="7384" spans="1:12" x14ac:dyDescent="0.25">
      <c r="A7384">
        <v>30</v>
      </c>
      <c r="B7384" s="93">
        <v>43507</v>
      </c>
      <c r="C7384">
        <v>2</v>
      </c>
      <c r="D7384" t="s">
        <v>95</v>
      </c>
      <c r="E7384">
        <v>2019</v>
      </c>
      <c r="F7384" t="s">
        <v>21</v>
      </c>
      <c r="G7384" t="s">
        <v>36</v>
      </c>
      <c r="H7384" t="s">
        <v>537</v>
      </c>
      <c r="I7384">
        <v>8</v>
      </c>
      <c r="J7384">
        <v>0</v>
      </c>
      <c r="K7384" t="s">
        <v>244</v>
      </c>
      <c r="L7384" t="s">
        <v>222</v>
      </c>
    </row>
    <row r="7385" spans="1:12" x14ac:dyDescent="0.25">
      <c r="A7385">
        <v>30</v>
      </c>
      <c r="B7385" s="93">
        <v>43511</v>
      </c>
      <c r="C7385">
        <v>2</v>
      </c>
      <c r="D7385" t="s">
        <v>95</v>
      </c>
      <c r="E7385">
        <v>2019</v>
      </c>
      <c r="F7385" t="s">
        <v>21</v>
      </c>
      <c r="G7385" t="s">
        <v>36</v>
      </c>
      <c r="H7385" t="s">
        <v>542</v>
      </c>
      <c r="I7385">
        <v>16</v>
      </c>
      <c r="J7385">
        <v>0</v>
      </c>
      <c r="K7385" t="s">
        <v>244</v>
      </c>
      <c r="L7385" t="s">
        <v>222</v>
      </c>
    </row>
    <row r="7386" spans="1:12" x14ac:dyDescent="0.25">
      <c r="A7386">
        <v>30</v>
      </c>
      <c r="B7386" s="93">
        <v>43514</v>
      </c>
      <c r="C7386">
        <v>2</v>
      </c>
      <c r="D7386" t="s">
        <v>95</v>
      </c>
      <c r="E7386">
        <v>2019</v>
      </c>
      <c r="F7386" t="s">
        <v>22</v>
      </c>
      <c r="G7386" t="s">
        <v>36</v>
      </c>
      <c r="H7386" t="s">
        <v>545</v>
      </c>
      <c r="I7386">
        <v>8</v>
      </c>
      <c r="J7386">
        <v>0</v>
      </c>
      <c r="K7386" t="s">
        <v>244</v>
      </c>
      <c r="L7386" t="s">
        <v>222</v>
      </c>
    </row>
    <row r="7387" spans="1:12" x14ac:dyDescent="0.25">
      <c r="A7387">
        <v>30</v>
      </c>
      <c r="B7387" s="93">
        <v>43514</v>
      </c>
      <c r="C7387">
        <v>2</v>
      </c>
      <c r="D7387" t="s">
        <v>95</v>
      </c>
      <c r="E7387">
        <v>2019</v>
      </c>
      <c r="F7387" t="s">
        <v>21</v>
      </c>
      <c r="G7387" t="s">
        <v>36</v>
      </c>
      <c r="H7387" t="s">
        <v>545</v>
      </c>
      <c r="I7387">
        <v>16</v>
      </c>
      <c r="J7387">
        <v>0</v>
      </c>
      <c r="K7387" t="s">
        <v>244</v>
      </c>
      <c r="L7387" t="s">
        <v>222</v>
      </c>
    </row>
    <row r="7388" spans="1:12" x14ac:dyDescent="0.25">
      <c r="A7388">
        <v>30</v>
      </c>
      <c r="B7388" s="93">
        <v>43514</v>
      </c>
      <c r="C7388">
        <v>2</v>
      </c>
      <c r="D7388" t="s">
        <v>95</v>
      </c>
      <c r="E7388">
        <v>2019</v>
      </c>
      <c r="F7388" t="s">
        <v>23</v>
      </c>
      <c r="G7388" t="s">
        <v>35</v>
      </c>
      <c r="H7388" t="s">
        <v>545</v>
      </c>
      <c r="I7388">
        <v>29.33</v>
      </c>
      <c r="J7388">
        <v>0</v>
      </c>
      <c r="K7388" t="s">
        <v>244</v>
      </c>
      <c r="L7388" t="s">
        <v>35</v>
      </c>
    </row>
    <row r="7389" spans="1:12" x14ac:dyDescent="0.25">
      <c r="A7389">
        <v>30</v>
      </c>
      <c r="B7389" s="93">
        <v>43517</v>
      </c>
      <c r="C7389">
        <v>2</v>
      </c>
      <c r="D7389" t="s">
        <v>95</v>
      </c>
      <c r="E7389">
        <v>2019</v>
      </c>
      <c r="F7389" t="s">
        <v>21</v>
      </c>
      <c r="G7389" t="s">
        <v>36</v>
      </c>
      <c r="H7389" t="s">
        <v>548</v>
      </c>
      <c r="I7389">
        <v>16</v>
      </c>
      <c r="J7389">
        <v>0</v>
      </c>
      <c r="K7389" t="s">
        <v>244</v>
      </c>
      <c r="L7389" t="s">
        <v>222</v>
      </c>
    </row>
    <row r="7390" spans="1:12" x14ac:dyDescent="0.25">
      <c r="A7390">
        <v>30</v>
      </c>
      <c r="B7390" s="93">
        <v>43518</v>
      </c>
      <c r="C7390">
        <v>2</v>
      </c>
      <c r="D7390" t="s">
        <v>95</v>
      </c>
      <c r="E7390">
        <v>2019</v>
      </c>
      <c r="F7390" t="s">
        <v>21</v>
      </c>
      <c r="G7390" t="s">
        <v>36</v>
      </c>
      <c r="H7390" t="s">
        <v>549</v>
      </c>
      <c r="I7390">
        <v>16</v>
      </c>
      <c r="J7390">
        <v>0</v>
      </c>
      <c r="K7390" t="s">
        <v>244</v>
      </c>
      <c r="L7390" t="s">
        <v>222</v>
      </c>
    </row>
    <row r="7391" spans="1:12" x14ac:dyDescent="0.25">
      <c r="A7391">
        <v>30</v>
      </c>
      <c r="B7391" s="93">
        <v>43521</v>
      </c>
      <c r="C7391">
        <v>2</v>
      </c>
      <c r="D7391" t="s">
        <v>95</v>
      </c>
      <c r="E7391">
        <v>2019</v>
      </c>
      <c r="F7391" t="s">
        <v>22</v>
      </c>
      <c r="G7391" t="s">
        <v>550</v>
      </c>
      <c r="H7391" t="s">
        <v>551</v>
      </c>
      <c r="I7391">
        <v>10.6</v>
      </c>
      <c r="J7391">
        <v>0</v>
      </c>
      <c r="K7391" t="s">
        <v>244</v>
      </c>
      <c r="L7391" t="s">
        <v>34</v>
      </c>
    </row>
    <row r="7392" spans="1:12" x14ac:dyDescent="0.25">
      <c r="A7392">
        <v>30</v>
      </c>
      <c r="B7392" s="93">
        <v>43521</v>
      </c>
      <c r="C7392">
        <v>2</v>
      </c>
      <c r="D7392" t="s">
        <v>95</v>
      </c>
      <c r="E7392">
        <v>2019</v>
      </c>
      <c r="F7392" t="s">
        <v>21</v>
      </c>
      <c r="G7392" t="s">
        <v>550</v>
      </c>
      <c r="H7392" t="s">
        <v>551</v>
      </c>
      <c r="I7392">
        <v>536.64</v>
      </c>
      <c r="J7392">
        <v>0</v>
      </c>
      <c r="K7392" t="s">
        <v>244</v>
      </c>
      <c r="L7392" t="s">
        <v>34</v>
      </c>
    </row>
    <row r="7393" spans="1:12" x14ac:dyDescent="0.25">
      <c r="A7393">
        <v>32</v>
      </c>
      <c r="B7393" s="93">
        <v>43497</v>
      </c>
      <c r="C7393">
        <v>2</v>
      </c>
      <c r="D7393" t="s">
        <v>95</v>
      </c>
      <c r="E7393">
        <v>2019</v>
      </c>
      <c r="F7393" t="s">
        <v>23</v>
      </c>
      <c r="G7393" t="s">
        <v>37</v>
      </c>
      <c r="H7393" t="s">
        <v>214</v>
      </c>
      <c r="I7393">
        <v>31.3</v>
      </c>
      <c r="J7393">
        <v>0</v>
      </c>
      <c r="K7393" t="s">
        <v>245</v>
      </c>
      <c r="L7393" t="s">
        <v>35</v>
      </c>
    </row>
    <row r="7394" spans="1:12" x14ac:dyDescent="0.25">
      <c r="A7394">
        <v>32</v>
      </c>
      <c r="B7394" s="93">
        <v>43521</v>
      </c>
      <c r="C7394">
        <v>2</v>
      </c>
      <c r="D7394" t="s">
        <v>95</v>
      </c>
      <c r="E7394">
        <v>2019</v>
      </c>
      <c r="F7394" t="s">
        <v>22</v>
      </c>
      <c r="G7394" t="s">
        <v>550</v>
      </c>
      <c r="H7394" t="s">
        <v>551</v>
      </c>
      <c r="I7394">
        <v>17.510000000000002</v>
      </c>
      <c r="J7394">
        <v>0</v>
      </c>
      <c r="K7394" t="s">
        <v>245</v>
      </c>
      <c r="L7394" t="s">
        <v>34</v>
      </c>
    </row>
    <row r="7395" spans="1:12" x14ac:dyDescent="0.25">
      <c r="A7395">
        <v>33</v>
      </c>
      <c r="B7395" s="93">
        <v>43509</v>
      </c>
      <c r="C7395">
        <v>2</v>
      </c>
      <c r="D7395" t="s">
        <v>95</v>
      </c>
      <c r="E7395">
        <v>2019</v>
      </c>
      <c r="F7395" t="s">
        <v>23</v>
      </c>
      <c r="G7395" t="s">
        <v>37</v>
      </c>
      <c r="H7395" t="s">
        <v>108</v>
      </c>
      <c r="I7395">
        <v>9</v>
      </c>
      <c r="J7395">
        <v>0</v>
      </c>
      <c r="K7395" t="s">
        <v>246</v>
      </c>
      <c r="L7395" t="s">
        <v>35</v>
      </c>
    </row>
    <row r="7396" spans="1:12" x14ac:dyDescent="0.25">
      <c r="A7396">
        <v>33</v>
      </c>
      <c r="B7396" s="93">
        <v>43514</v>
      </c>
      <c r="C7396">
        <v>2</v>
      </c>
      <c r="D7396" t="s">
        <v>95</v>
      </c>
      <c r="E7396">
        <v>2019</v>
      </c>
      <c r="F7396" t="s">
        <v>23</v>
      </c>
      <c r="G7396" t="s">
        <v>37</v>
      </c>
      <c r="H7396" t="s">
        <v>108</v>
      </c>
      <c r="I7396">
        <v>26</v>
      </c>
      <c r="J7396">
        <v>0</v>
      </c>
      <c r="K7396" t="s">
        <v>246</v>
      </c>
      <c r="L7396" t="s">
        <v>35</v>
      </c>
    </row>
    <row r="7397" spans="1:12" x14ac:dyDescent="0.25">
      <c r="A7397">
        <v>34</v>
      </c>
      <c r="B7397" s="93">
        <v>43497</v>
      </c>
      <c r="C7397">
        <v>2</v>
      </c>
      <c r="D7397" t="s">
        <v>95</v>
      </c>
      <c r="E7397">
        <v>2019</v>
      </c>
      <c r="F7397" t="s">
        <v>21</v>
      </c>
      <c r="G7397" t="s">
        <v>36</v>
      </c>
      <c r="H7397" t="s">
        <v>523</v>
      </c>
      <c r="I7397">
        <v>8</v>
      </c>
      <c r="J7397">
        <v>0</v>
      </c>
      <c r="K7397" t="s">
        <v>247</v>
      </c>
      <c r="L7397" t="s">
        <v>222</v>
      </c>
    </row>
    <row r="7398" spans="1:12" x14ac:dyDescent="0.25">
      <c r="A7398">
        <v>34</v>
      </c>
      <c r="B7398" s="93">
        <v>43505</v>
      </c>
      <c r="C7398">
        <v>2</v>
      </c>
      <c r="D7398" t="s">
        <v>95</v>
      </c>
      <c r="E7398">
        <v>2019</v>
      </c>
      <c r="F7398" t="s">
        <v>21</v>
      </c>
      <c r="G7398" t="s">
        <v>535</v>
      </c>
      <c r="H7398" t="s">
        <v>536</v>
      </c>
      <c r="I7398">
        <v>387.82</v>
      </c>
      <c r="J7398">
        <v>0</v>
      </c>
      <c r="K7398" t="s">
        <v>247</v>
      </c>
      <c r="L7398" t="s">
        <v>34</v>
      </c>
    </row>
    <row r="7399" spans="1:12" x14ac:dyDescent="0.25">
      <c r="A7399">
        <v>34</v>
      </c>
      <c r="B7399" s="93">
        <v>43509</v>
      </c>
      <c r="C7399">
        <v>2</v>
      </c>
      <c r="D7399" t="s">
        <v>95</v>
      </c>
      <c r="E7399">
        <v>2019</v>
      </c>
      <c r="F7399" t="s">
        <v>23</v>
      </c>
      <c r="G7399" t="s">
        <v>35</v>
      </c>
      <c r="H7399" t="s">
        <v>539</v>
      </c>
      <c r="I7399">
        <v>12</v>
      </c>
      <c r="J7399">
        <v>0</v>
      </c>
      <c r="K7399" t="s">
        <v>247</v>
      </c>
      <c r="L7399" t="s">
        <v>35</v>
      </c>
    </row>
    <row r="7400" spans="1:12" x14ac:dyDescent="0.25">
      <c r="A7400">
        <v>34</v>
      </c>
      <c r="B7400" s="93">
        <v>43514</v>
      </c>
      <c r="C7400">
        <v>2</v>
      </c>
      <c r="D7400" t="s">
        <v>95</v>
      </c>
      <c r="E7400">
        <v>2019</v>
      </c>
      <c r="F7400" t="s">
        <v>21</v>
      </c>
      <c r="G7400" t="s">
        <v>36</v>
      </c>
      <c r="H7400" t="s">
        <v>545</v>
      </c>
      <c r="I7400">
        <v>8</v>
      </c>
      <c r="J7400">
        <v>0</v>
      </c>
      <c r="K7400" t="s">
        <v>247</v>
      </c>
      <c r="L7400" t="s">
        <v>222</v>
      </c>
    </row>
    <row r="7401" spans="1:12" x14ac:dyDescent="0.25">
      <c r="A7401">
        <v>34</v>
      </c>
      <c r="B7401" s="93">
        <v>43521</v>
      </c>
      <c r="C7401">
        <v>2</v>
      </c>
      <c r="D7401" t="s">
        <v>95</v>
      </c>
      <c r="E7401">
        <v>2019</v>
      </c>
      <c r="F7401" t="s">
        <v>23</v>
      </c>
      <c r="G7401" t="s">
        <v>550</v>
      </c>
      <c r="H7401" t="s">
        <v>551</v>
      </c>
      <c r="I7401">
        <v>21.09</v>
      </c>
      <c r="J7401">
        <v>0</v>
      </c>
      <c r="K7401" t="s">
        <v>247</v>
      </c>
      <c r="L7401" t="s">
        <v>34</v>
      </c>
    </row>
    <row r="7402" spans="1:12" x14ac:dyDescent="0.25">
      <c r="A7402">
        <v>34</v>
      </c>
      <c r="B7402" s="93">
        <v>43521</v>
      </c>
      <c r="C7402">
        <v>2</v>
      </c>
      <c r="D7402" t="s">
        <v>95</v>
      </c>
      <c r="E7402">
        <v>2019</v>
      </c>
      <c r="F7402" t="s">
        <v>21</v>
      </c>
      <c r="G7402" t="s">
        <v>550</v>
      </c>
      <c r="H7402" t="s">
        <v>551</v>
      </c>
      <c r="I7402">
        <v>231.33</v>
      </c>
      <c r="J7402">
        <v>0</v>
      </c>
      <c r="K7402" t="s">
        <v>247</v>
      </c>
      <c r="L7402" t="s">
        <v>34</v>
      </c>
    </row>
    <row r="7403" spans="1:12" x14ac:dyDescent="0.25">
      <c r="A7403">
        <v>35</v>
      </c>
      <c r="B7403" s="93">
        <v>43501</v>
      </c>
      <c r="C7403">
        <v>2</v>
      </c>
      <c r="D7403" t="s">
        <v>95</v>
      </c>
      <c r="E7403">
        <v>2019</v>
      </c>
      <c r="F7403" t="s">
        <v>23</v>
      </c>
      <c r="G7403" t="s">
        <v>63</v>
      </c>
      <c r="H7403" t="s">
        <v>529</v>
      </c>
      <c r="I7403">
        <v>37.520000000000003</v>
      </c>
      <c r="J7403">
        <v>0</v>
      </c>
      <c r="K7403" t="s">
        <v>248</v>
      </c>
      <c r="L7403" t="s">
        <v>64</v>
      </c>
    </row>
    <row r="7404" spans="1:12" x14ac:dyDescent="0.25">
      <c r="A7404">
        <v>35</v>
      </c>
      <c r="B7404" s="93">
        <v>43515</v>
      </c>
      <c r="C7404">
        <v>2</v>
      </c>
      <c r="D7404" t="s">
        <v>95</v>
      </c>
      <c r="E7404">
        <v>2019</v>
      </c>
      <c r="F7404" t="s">
        <v>23</v>
      </c>
      <c r="G7404" t="s">
        <v>63</v>
      </c>
      <c r="H7404" t="s">
        <v>546</v>
      </c>
      <c r="I7404">
        <v>24.5</v>
      </c>
      <c r="J7404">
        <v>0</v>
      </c>
      <c r="K7404" t="s">
        <v>248</v>
      </c>
      <c r="L7404" t="s">
        <v>64</v>
      </c>
    </row>
    <row r="7405" spans="1:12" x14ac:dyDescent="0.25">
      <c r="A7405">
        <v>35</v>
      </c>
      <c r="B7405" s="93">
        <v>43515</v>
      </c>
      <c r="C7405">
        <v>2</v>
      </c>
      <c r="D7405" t="s">
        <v>95</v>
      </c>
      <c r="E7405">
        <v>2019</v>
      </c>
      <c r="F7405" t="s">
        <v>23</v>
      </c>
      <c r="G7405" t="s">
        <v>37</v>
      </c>
      <c r="H7405" t="s">
        <v>109</v>
      </c>
      <c r="I7405">
        <v>40</v>
      </c>
      <c r="J7405">
        <v>0</v>
      </c>
      <c r="K7405" t="s">
        <v>248</v>
      </c>
      <c r="L7405" t="s">
        <v>35</v>
      </c>
    </row>
    <row r="7406" spans="1:12" x14ac:dyDescent="0.25">
      <c r="A7406">
        <v>35</v>
      </c>
      <c r="B7406" s="93">
        <v>43522</v>
      </c>
      <c r="C7406">
        <v>2</v>
      </c>
      <c r="D7406" t="s">
        <v>95</v>
      </c>
      <c r="E7406">
        <v>2019</v>
      </c>
      <c r="F7406" t="s">
        <v>23</v>
      </c>
      <c r="G7406" t="s">
        <v>63</v>
      </c>
      <c r="H7406" t="s">
        <v>553</v>
      </c>
      <c r="I7406">
        <v>10.99</v>
      </c>
      <c r="J7406">
        <v>0</v>
      </c>
      <c r="K7406" t="s">
        <v>248</v>
      </c>
      <c r="L7406" t="s">
        <v>64</v>
      </c>
    </row>
    <row r="7407" spans="1:12" x14ac:dyDescent="0.25">
      <c r="A7407">
        <v>38</v>
      </c>
      <c r="B7407" s="93">
        <v>43497</v>
      </c>
      <c r="C7407">
        <v>2</v>
      </c>
      <c r="D7407" t="s">
        <v>95</v>
      </c>
      <c r="E7407">
        <v>2019</v>
      </c>
      <c r="F7407" t="s">
        <v>21</v>
      </c>
      <c r="G7407" t="s">
        <v>35</v>
      </c>
      <c r="H7407" t="s">
        <v>523</v>
      </c>
      <c r="I7407">
        <v>18</v>
      </c>
      <c r="J7407">
        <v>0</v>
      </c>
      <c r="K7407" t="s">
        <v>250</v>
      </c>
      <c r="L7407" t="s">
        <v>35</v>
      </c>
    </row>
    <row r="7408" spans="1:12" x14ac:dyDescent="0.25">
      <c r="A7408">
        <v>38</v>
      </c>
      <c r="B7408" s="93">
        <v>43504</v>
      </c>
      <c r="C7408">
        <v>2</v>
      </c>
      <c r="D7408" t="s">
        <v>95</v>
      </c>
      <c r="E7408">
        <v>2019</v>
      </c>
      <c r="F7408" t="s">
        <v>21</v>
      </c>
      <c r="G7408" t="s">
        <v>36</v>
      </c>
      <c r="H7408" t="s">
        <v>533</v>
      </c>
      <c r="I7408">
        <v>16</v>
      </c>
      <c r="J7408">
        <v>0</v>
      </c>
      <c r="K7408" t="s">
        <v>250</v>
      </c>
      <c r="L7408" t="s">
        <v>222</v>
      </c>
    </row>
    <row r="7409" spans="1:12" x14ac:dyDescent="0.25">
      <c r="A7409">
        <v>38</v>
      </c>
      <c r="B7409" s="93">
        <v>43504</v>
      </c>
      <c r="C7409">
        <v>2</v>
      </c>
      <c r="D7409" t="s">
        <v>95</v>
      </c>
      <c r="E7409">
        <v>2019</v>
      </c>
      <c r="F7409" t="s">
        <v>21</v>
      </c>
      <c r="G7409" t="s">
        <v>35</v>
      </c>
      <c r="H7409" t="s">
        <v>533</v>
      </c>
      <c r="I7409">
        <v>139.19999999999999</v>
      </c>
      <c r="J7409">
        <v>0</v>
      </c>
      <c r="K7409" t="s">
        <v>250</v>
      </c>
      <c r="L7409" t="s">
        <v>35</v>
      </c>
    </row>
    <row r="7410" spans="1:12" x14ac:dyDescent="0.25">
      <c r="A7410">
        <v>38</v>
      </c>
      <c r="B7410" s="93">
        <v>43505</v>
      </c>
      <c r="C7410">
        <v>2</v>
      </c>
      <c r="D7410" t="s">
        <v>95</v>
      </c>
      <c r="E7410">
        <v>2019</v>
      </c>
      <c r="F7410" t="s">
        <v>22</v>
      </c>
      <c r="G7410" t="s">
        <v>535</v>
      </c>
      <c r="H7410" t="s">
        <v>536</v>
      </c>
      <c r="I7410">
        <v>77.61</v>
      </c>
      <c r="J7410">
        <v>0</v>
      </c>
      <c r="K7410" t="s">
        <v>250</v>
      </c>
      <c r="L7410" t="s">
        <v>34</v>
      </c>
    </row>
    <row r="7411" spans="1:12" x14ac:dyDescent="0.25">
      <c r="A7411">
        <v>38</v>
      </c>
      <c r="B7411" s="93">
        <v>43505</v>
      </c>
      <c r="C7411">
        <v>2</v>
      </c>
      <c r="D7411" t="s">
        <v>95</v>
      </c>
      <c r="E7411">
        <v>2019</v>
      </c>
      <c r="F7411" t="s">
        <v>21</v>
      </c>
      <c r="G7411" t="s">
        <v>535</v>
      </c>
      <c r="H7411" t="s">
        <v>536</v>
      </c>
      <c r="I7411">
        <v>84.8</v>
      </c>
      <c r="J7411">
        <v>0</v>
      </c>
      <c r="K7411" t="s">
        <v>250</v>
      </c>
      <c r="L7411" t="s">
        <v>34</v>
      </c>
    </row>
    <row r="7412" spans="1:12" x14ac:dyDescent="0.25">
      <c r="A7412">
        <v>38</v>
      </c>
      <c r="B7412" s="93">
        <v>43510</v>
      </c>
      <c r="C7412">
        <v>2</v>
      </c>
      <c r="D7412" t="s">
        <v>95</v>
      </c>
      <c r="E7412">
        <v>2019</v>
      </c>
      <c r="F7412" t="s">
        <v>21</v>
      </c>
      <c r="G7412" t="s">
        <v>36</v>
      </c>
      <c r="H7412" t="s">
        <v>541</v>
      </c>
      <c r="I7412">
        <v>8</v>
      </c>
      <c r="J7412">
        <v>0</v>
      </c>
      <c r="K7412" t="s">
        <v>250</v>
      </c>
      <c r="L7412" t="s">
        <v>222</v>
      </c>
    </row>
    <row r="7413" spans="1:12" x14ac:dyDescent="0.25">
      <c r="A7413">
        <v>38</v>
      </c>
      <c r="B7413" s="93">
        <v>43514</v>
      </c>
      <c r="C7413">
        <v>2</v>
      </c>
      <c r="D7413" t="s">
        <v>95</v>
      </c>
      <c r="E7413">
        <v>2019</v>
      </c>
      <c r="F7413" t="s">
        <v>23</v>
      </c>
      <c r="G7413" t="s">
        <v>35</v>
      </c>
      <c r="H7413" t="s">
        <v>545</v>
      </c>
      <c r="I7413">
        <v>12</v>
      </c>
      <c r="J7413">
        <v>0</v>
      </c>
      <c r="K7413" t="s">
        <v>250</v>
      </c>
      <c r="L7413" t="s">
        <v>35</v>
      </c>
    </row>
    <row r="7414" spans="1:12" x14ac:dyDescent="0.25">
      <c r="A7414">
        <v>38</v>
      </c>
      <c r="B7414" s="93">
        <v>43518</v>
      </c>
      <c r="C7414">
        <v>2</v>
      </c>
      <c r="D7414" t="s">
        <v>95</v>
      </c>
      <c r="E7414">
        <v>2019</v>
      </c>
      <c r="F7414" t="s">
        <v>23</v>
      </c>
      <c r="G7414" t="s">
        <v>37</v>
      </c>
      <c r="H7414" t="s">
        <v>38</v>
      </c>
      <c r="I7414">
        <v>23.05</v>
      </c>
      <c r="J7414">
        <v>0</v>
      </c>
      <c r="K7414" t="s">
        <v>250</v>
      </c>
      <c r="L7414" t="s">
        <v>35</v>
      </c>
    </row>
    <row r="7415" spans="1:12" x14ac:dyDescent="0.25">
      <c r="A7415">
        <v>38</v>
      </c>
      <c r="B7415" s="93">
        <v>43521</v>
      </c>
      <c r="C7415">
        <v>2</v>
      </c>
      <c r="D7415" t="s">
        <v>95</v>
      </c>
      <c r="E7415">
        <v>2019</v>
      </c>
      <c r="F7415" t="s">
        <v>21</v>
      </c>
      <c r="G7415" t="s">
        <v>550</v>
      </c>
      <c r="H7415" t="s">
        <v>551</v>
      </c>
      <c r="I7415">
        <v>99.42</v>
      </c>
      <c r="J7415">
        <v>0</v>
      </c>
      <c r="K7415" t="s">
        <v>250</v>
      </c>
      <c r="L7415" t="s">
        <v>34</v>
      </c>
    </row>
    <row r="7416" spans="1:12" x14ac:dyDescent="0.25">
      <c r="A7416">
        <v>39</v>
      </c>
      <c r="B7416" s="93">
        <v>43497</v>
      </c>
      <c r="C7416">
        <v>2</v>
      </c>
      <c r="D7416" t="s">
        <v>95</v>
      </c>
      <c r="E7416">
        <v>2019</v>
      </c>
      <c r="F7416" t="s">
        <v>22</v>
      </c>
      <c r="G7416" t="s">
        <v>36</v>
      </c>
      <c r="H7416" t="s">
        <v>523</v>
      </c>
      <c r="I7416">
        <v>8</v>
      </c>
      <c r="J7416">
        <v>0</v>
      </c>
      <c r="K7416" t="s">
        <v>251</v>
      </c>
      <c r="L7416" t="s">
        <v>222</v>
      </c>
    </row>
    <row r="7417" spans="1:12" x14ac:dyDescent="0.25">
      <c r="A7417">
        <v>39</v>
      </c>
      <c r="B7417" s="93">
        <v>43497</v>
      </c>
      <c r="C7417">
        <v>2</v>
      </c>
      <c r="D7417" t="s">
        <v>95</v>
      </c>
      <c r="E7417">
        <v>2019</v>
      </c>
      <c r="F7417" t="s">
        <v>21</v>
      </c>
      <c r="G7417" t="s">
        <v>36</v>
      </c>
      <c r="H7417" t="s">
        <v>523</v>
      </c>
      <c r="I7417">
        <v>40</v>
      </c>
      <c r="J7417">
        <v>0</v>
      </c>
      <c r="K7417" t="s">
        <v>251</v>
      </c>
      <c r="L7417" t="s">
        <v>222</v>
      </c>
    </row>
    <row r="7418" spans="1:12" x14ac:dyDescent="0.25">
      <c r="A7418">
        <v>39</v>
      </c>
      <c r="B7418" s="93">
        <v>43500</v>
      </c>
      <c r="C7418">
        <v>2</v>
      </c>
      <c r="D7418" t="s">
        <v>95</v>
      </c>
      <c r="E7418">
        <v>2019</v>
      </c>
      <c r="F7418" t="s">
        <v>21</v>
      </c>
      <c r="G7418" t="s">
        <v>36</v>
      </c>
      <c r="H7418" t="s">
        <v>525</v>
      </c>
      <c r="I7418">
        <v>16</v>
      </c>
      <c r="J7418">
        <v>0</v>
      </c>
      <c r="K7418" t="s">
        <v>251</v>
      </c>
      <c r="L7418" t="s">
        <v>222</v>
      </c>
    </row>
    <row r="7419" spans="1:12" x14ac:dyDescent="0.25">
      <c r="A7419">
        <v>39</v>
      </c>
      <c r="B7419" s="93">
        <v>43504</v>
      </c>
      <c r="C7419">
        <v>2</v>
      </c>
      <c r="D7419" t="s">
        <v>95</v>
      </c>
      <c r="E7419">
        <v>2019</v>
      </c>
      <c r="F7419" t="s">
        <v>21</v>
      </c>
      <c r="G7419" t="s">
        <v>36</v>
      </c>
      <c r="H7419" t="s">
        <v>533</v>
      </c>
      <c r="I7419">
        <v>8</v>
      </c>
      <c r="J7419">
        <v>0</v>
      </c>
      <c r="K7419" t="s">
        <v>251</v>
      </c>
      <c r="L7419" t="s">
        <v>222</v>
      </c>
    </row>
    <row r="7420" spans="1:12" x14ac:dyDescent="0.25">
      <c r="A7420">
        <v>39</v>
      </c>
      <c r="B7420" s="93">
        <v>43504</v>
      </c>
      <c r="C7420">
        <v>2</v>
      </c>
      <c r="D7420" t="s">
        <v>95</v>
      </c>
      <c r="E7420">
        <v>2019</v>
      </c>
      <c r="F7420" t="s">
        <v>23</v>
      </c>
      <c r="G7420" t="s">
        <v>64</v>
      </c>
      <c r="H7420" t="s">
        <v>533</v>
      </c>
      <c r="I7420">
        <v>22.27</v>
      </c>
      <c r="J7420">
        <v>0</v>
      </c>
      <c r="K7420" t="s">
        <v>251</v>
      </c>
      <c r="L7420" t="s">
        <v>64</v>
      </c>
    </row>
    <row r="7421" spans="1:12" x14ac:dyDescent="0.25">
      <c r="A7421">
        <v>39</v>
      </c>
      <c r="B7421" s="93">
        <v>43505</v>
      </c>
      <c r="C7421">
        <v>2</v>
      </c>
      <c r="D7421" t="s">
        <v>95</v>
      </c>
      <c r="E7421">
        <v>2019</v>
      </c>
      <c r="F7421" t="s">
        <v>21</v>
      </c>
      <c r="G7421" t="s">
        <v>535</v>
      </c>
      <c r="H7421" t="s">
        <v>536</v>
      </c>
      <c r="I7421">
        <v>123.44</v>
      </c>
      <c r="J7421">
        <v>0</v>
      </c>
      <c r="K7421" t="s">
        <v>251</v>
      </c>
      <c r="L7421" t="s">
        <v>34</v>
      </c>
    </row>
    <row r="7422" spans="1:12" x14ac:dyDescent="0.25">
      <c r="A7422">
        <v>39</v>
      </c>
      <c r="B7422" s="93">
        <v>43509</v>
      </c>
      <c r="C7422">
        <v>2</v>
      </c>
      <c r="D7422" t="s">
        <v>95</v>
      </c>
      <c r="E7422">
        <v>2019</v>
      </c>
      <c r="F7422" t="s">
        <v>23</v>
      </c>
      <c r="G7422" t="s">
        <v>36</v>
      </c>
      <c r="H7422" t="s">
        <v>539</v>
      </c>
      <c r="I7422">
        <v>16</v>
      </c>
      <c r="J7422">
        <v>0</v>
      </c>
      <c r="K7422" t="s">
        <v>251</v>
      </c>
      <c r="L7422" t="s">
        <v>222</v>
      </c>
    </row>
    <row r="7423" spans="1:12" x14ac:dyDescent="0.25">
      <c r="A7423">
        <v>39</v>
      </c>
      <c r="B7423" s="93">
        <v>43514</v>
      </c>
      <c r="C7423">
        <v>2</v>
      </c>
      <c r="D7423" t="s">
        <v>95</v>
      </c>
      <c r="E7423">
        <v>2019</v>
      </c>
      <c r="F7423" t="s">
        <v>21</v>
      </c>
      <c r="G7423" t="s">
        <v>36</v>
      </c>
      <c r="H7423" t="s">
        <v>545</v>
      </c>
      <c r="I7423">
        <v>32</v>
      </c>
      <c r="J7423">
        <v>0</v>
      </c>
      <c r="K7423" t="s">
        <v>251</v>
      </c>
      <c r="L7423" t="s">
        <v>222</v>
      </c>
    </row>
    <row r="7424" spans="1:12" x14ac:dyDescent="0.25">
      <c r="A7424">
        <v>39</v>
      </c>
      <c r="B7424" s="93">
        <v>43517</v>
      </c>
      <c r="C7424">
        <v>2</v>
      </c>
      <c r="D7424" t="s">
        <v>95</v>
      </c>
      <c r="E7424">
        <v>2019</v>
      </c>
      <c r="F7424" t="s">
        <v>21</v>
      </c>
      <c r="G7424" t="s">
        <v>36</v>
      </c>
      <c r="H7424" t="s">
        <v>548</v>
      </c>
      <c r="I7424">
        <v>8</v>
      </c>
      <c r="J7424">
        <v>0</v>
      </c>
      <c r="K7424" t="s">
        <v>251</v>
      </c>
      <c r="L7424" t="s">
        <v>222</v>
      </c>
    </row>
    <row r="7425" spans="1:12" x14ac:dyDescent="0.25">
      <c r="A7425">
        <v>39</v>
      </c>
      <c r="B7425" s="93">
        <v>43521</v>
      </c>
      <c r="C7425">
        <v>2</v>
      </c>
      <c r="D7425" t="s">
        <v>95</v>
      </c>
      <c r="E7425">
        <v>2019</v>
      </c>
      <c r="F7425" t="s">
        <v>22</v>
      </c>
      <c r="G7425" t="s">
        <v>550</v>
      </c>
      <c r="H7425" t="s">
        <v>551</v>
      </c>
      <c r="I7425">
        <v>61.62</v>
      </c>
      <c r="J7425">
        <v>0</v>
      </c>
      <c r="K7425" t="s">
        <v>251</v>
      </c>
      <c r="L7425" t="s">
        <v>34</v>
      </c>
    </row>
    <row r="7426" spans="1:12" x14ac:dyDescent="0.25">
      <c r="A7426">
        <v>39</v>
      </c>
      <c r="B7426" s="93">
        <v>43521</v>
      </c>
      <c r="C7426">
        <v>2</v>
      </c>
      <c r="D7426" t="s">
        <v>95</v>
      </c>
      <c r="E7426">
        <v>2019</v>
      </c>
      <c r="F7426" t="s">
        <v>21</v>
      </c>
      <c r="G7426" t="s">
        <v>550</v>
      </c>
      <c r="H7426" t="s">
        <v>551</v>
      </c>
      <c r="I7426">
        <v>140.37</v>
      </c>
      <c r="J7426">
        <v>0</v>
      </c>
      <c r="K7426" t="s">
        <v>251</v>
      </c>
      <c r="L7426" t="s">
        <v>34</v>
      </c>
    </row>
    <row r="7427" spans="1:12" x14ac:dyDescent="0.25">
      <c r="A7427">
        <v>40</v>
      </c>
      <c r="B7427" s="93">
        <v>43497</v>
      </c>
      <c r="C7427">
        <v>2</v>
      </c>
      <c r="D7427" t="s">
        <v>95</v>
      </c>
      <c r="E7427">
        <v>2019</v>
      </c>
      <c r="F7427" t="s">
        <v>23</v>
      </c>
      <c r="G7427" t="s">
        <v>37</v>
      </c>
      <c r="H7427" t="s">
        <v>135</v>
      </c>
      <c r="I7427">
        <v>7</v>
      </c>
      <c r="J7427">
        <v>0</v>
      </c>
      <c r="K7427" t="s">
        <v>252</v>
      </c>
      <c r="L7427" t="s">
        <v>35</v>
      </c>
    </row>
    <row r="7428" spans="1:12" x14ac:dyDescent="0.25">
      <c r="A7428">
        <v>40</v>
      </c>
      <c r="B7428" s="93">
        <v>43501</v>
      </c>
      <c r="C7428">
        <v>2</v>
      </c>
      <c r="D7428" t="s">
        <v>95</v>
      </c>
      <c r="E7428">
        <v>2019</v>
      </c>
      <c r="F7428" t="s">
        <v>23</v>
      </c>
      <c r="G7428" t="s">
        <v>63</v>
      </c>
      <c r="H7428" t="s">
        <v>529</v>
      </c>
      <c r="I7428">
        <v>23.98</v>
      </c>
      <c r="J7428">
        <v>0</v>
      </c>
      <c r="K7428" t="s">
        <v>252</v>
      </c>
      <c r="L7428" t="s">
        <v>64</v>
      </c>
    </row>
    <row r="7429" spans="1:12" x14ac:dyDescent="0.25">
      <c r="A7429">
        <v>40</v>
      </c>
      <c r="B7429" s="93">
        <v>43523</v>
      </c>
      <c r="C7429">
        <v>2</v>
      </c>
      <c r="D7429" t="s">
        <v>95</v>
      </c>
      <c r="E7429">
        <v>2019</v>
      </c>
      <c r="F7429" t="s">
        <v>23</v>
      </c>
      <c r="G7429" t="s">
        <v>37</v>
      </c>
      <c r="H7429" t="s">
        <v>135</v>
      </c>
      <c r="I7429">
        <v>28</v>
      </c>
      <c r="J7429">
        <v>0</v>
      </c>
      <c r="K7429" t="s">
        <v>252</v>
      </c>
      <c r="L7429" t="s">
        <v>35</v>
      </c>
    </row>
    <row r="7430" spans="1:12" x14ac:dyDescent="0.25">
      <c r="A7430">
        <v>41</v>
      </c>
      <c r="B7430" s="93">
        <v>43501</v>
      </c>
      <c r="C7430">
        <v>2</v>
      </c>
      <c r="D7430" t="s">
        <v>95</v>
      </c>
      <c r="E7430">
        <v>2019</v>
      </c>
      <c r="F7430" t="s">
        <v>23</v>
      </c>
      <c r="G7430" t="s">
        <v>63</v>
      </c>
      <c r="H7430" t="s">
        <v>529</v>
      </c>
      <c r="I7430">
        <v>15.95</v>
      </c>
      <c r="J7430">
        <v>0</v>
      </c>
      <c r="K7430" t="s">
        <v>253</v>
      </c>
      <c r="L7430" t="s">
        <v>64</v>
      </c>
    </row>
    <row r="7431" spans="1:12" x14ac:dyDescent="0.25">
      <c r="A7431">
        <v>42</v>
      </c>
      <c r="B7431" s="93">
        <v>43503</v>
      </c>
      <c r="C7431">
        <v>2</v>
      </c>
      <c r="D7431" t="s">
        <v>95</v>
      </c>
      <c r="E7431">
        <v>2019</v>
      </c>
      <c r="F7431" t="s">
        <v>23</v>
      </c>
      <c r="G7431" t="s">
        <v>67</v>
      </c>
      <c r="H7431" t="s">
        <v>532</v>
      </c>
      <c r="I7431">
        <v>32.1</v>
      </c>
      <c r="J7431">
        <v>0</v>
      </c>
      <c r="K7431" t="s">
        <v>728</v>
      </c>
      <c r="L7431" t="s">
        <v>266</v>
      </c>
    </row>
    <row r="7432" spans="1:12" x14ac:dyDescent="0.25">
      <c r="A7432">
        <v>43</v>
      </c>
      <c r="B7432" s="93">
        <v>43500</v>
      </c>
      <c r="C7432">
        <v>2</v>
      </c>
      <c r="D7432" t="s">
        <v>95</v>
      </c>
      <c r="E7432">
        <v>2019</v>
      </c>
      <c r="F7432" t="s">
        <v>21</v>
      </c>
      <c r="G7432" t="s">
        <v>36</v>
      </c>
      <c r="H7432" t="s">
        <v>525</v>
      </c>
      <c r="I7432">
        <v>8</v>
      </c>
      <c r="J7432">
        <v>0</v>
      </c>
      <c r="K7432" t="s">
        <v>254</v>
      </c>
      <c r="L7432" t="s">
        <v>222</v>
      </c>
    </row>
    <row r="7433" spans="1:12" x14ac:dyDescent="0.25">
      <c r="A7433">
        <v>43</v>
      </c>
      <c r="B7433" s="93">
        <v>43505</v>
      </c>
      <c r="C7433">
        <v>2</v>
      </c>
      <c r="D7433" t="s">
        <v>95</v>
      </c>
      <c r="E7433">
        <v>2019</v>
      </c>
      <c r="F7433" t="s">
        <v>21</v>
      </c>
      <c r="G7433" t="s">
        <v>535</v>
      </c>
      <c r="H7433" t="s">
        <v>536</v>
      </c>
      <c r="I7433">
        <v>209.59</v>
      </c>
      <c r="J7433">
        <v>0</v>
      </c>
      <c r="K7433" t="s">
        <v>254</v>
      </c>
      <c r="L7433" t="s">
        <v>34</v>
      </c>
    </row>
    <row r="7434" spans="1:12" x14ac:dyDescent="0.25">
      <c r="A7434">
        <v>43</v>
      </c>
      <c r="B7434" s="93">
        <v>43510</v>
      </c>
      <c r="C7434">
        <v>2</v>
      </c>
      <c r="D7434" t="s">
        <v>95</v>
      </c>
      <c r="E7434">
        <v>2019</v>
      </c>
      <c r="F7434" t="s">
        <v>23</v>
      </c>
      <c r="G7434" t="s">
        <v>37</v>
      </c>
      <c r="H7434" t="s">
        <v>144</v>
      </c>
      <c r="I7434">
        <v>7.35</v>
      </c>
      <c r="J7434">
        <v>0</v>
      </c>
      <c r="K7434" t="s">
        <v>254</v>
      </c>
      <c r="L7434" t="s">
        <v>35</v>
      </c>
    </row>
    <row r="7435" spans="1:12" x14ac:dyDescent="0.25">
      <c r="A7435">
        <v>43</v>
      </c>
      <c r="B7435" s="93">
        <v>43521</v>
      </c>
      <c r="C7435">
        <v>2</v>
      </c>
      <c r="D7435" t="s">
        <v>95</v>
      </c>
      <c r="E7435">
        <v>2019</v>
      </c>
      <c r="F7435" t="s">
        <v>22</v>
      </c>
      <c r="G7435" t="s">
        <v>36</v>
      </c>
      <c r="H7435" t="s">
        <v>552</v>
      </c>
      <c r="I7435">
        <v>8</v>
      </c>
      <c r="J7435">
        <v>0</v>
      </c>
      <c r="K7435" t="s">
        <v>254</v>
      </c>
      <c r="L7435" t="s">
        <v>222</v>
      </c>
    </row>
    <row r="7436" spans="1:12" x14ac:dyDescent="0.25">
      <c r="A7436">
        <v>43</v>
      </c>
      <c r="B7436" s="93">
        <v>43521</v>
      </c>
      <c r="C7436">
        <v>2</v>
      </c>
      <c r="D7436" t="s">
        <v>95</v>
      </c>
      <c r="E7436">
        <v>2019</v>
      </c>
      <c r="F7436" t="s">
        <v>21</v>
      </c>
      <c r="G7436" t="s">
        <v>550</v>
      </c>
      <c r="H7436" t="s">
        <v>551</v>
      </c>
      <c r="I7436">
        <v>319.01</v>
      </c>
      <c r="J7436">
        <v>0</v>
      </c>
      <c r="K7436" t="s">
        <v>254</v>
      </c>
      <c r="L7436" t="s">
        <v>34</v>
      </c>
    </row>
    <row r="7437" spans="1:12" x14ac:dyDescent="0.25">
      <c r="A7437">
        <v>43</v>
      </c>
      <c r="B7437" s="93">
        <v>43523</v>
      </c>
      <c r="C7437">
        <v>2</v>
      </c>
      <c r="D7437" t="s">
        <v>95</v>
      </c>
      <c r="E7437">
        <v>2019</v>
      </c>
      <c r="F7437" t="s">
        <v>22</v>
      </c>
      <c r="G7437" t="s">
        <v>36</v>
      </c>
      <c r="H7437" t="s">
        <v>556</v>
      </c>
      <c r="I7437">
        <v>8</v>
      </c>
      <c r="J7437">
        <v>0</v>
      </c>
      <c r="K7437" t="s">
        <v>254</v>
      </c>
      <c r="L7437" t="s">
        <v>222</v>
      </c>
    </row>
    <row r="7438" spans="1:12" x14ac:dyDescent="0.25">
      <c r="A7438">
        <v>44</v>
      </c>
      <c r="B7438" s="93">
        <v>43497</v>
      </c>
      <c r="C7438">
        <v>2</v>
      </c>
      <c r="D7438" t="s">
        <v>95</v>
      </c>
      <c r="E7438">
        <v>2019</v>
      </c>
      <c r="F7438" t="s">
        <v>21</v>
      </c>
      <c r="G7438" t="s">
        <v>36</v>
      </c>
      <c r="H7438" t="s">
        <v>523</v>
      </c>
      <c r="I7438">
        <v>8</v>
      </c>
      <c r="J7438">
        <v>0</v>
      </c>
      <c r="K7438" t="s">
        <v>255</v>
      </c>
      <c r="L7438" t="s">
        <v>222</v>
      </c>
    </row>
    <row r="7439" spans="1:12" x14ac:dyDescent="0.25">
      <c r="A7439">
        <v>44</v>
      </c>
      <c r="B7439" s="93">
        <v>43500</v>
      </c>
      <c r="C7439">
        <v>2</v>
      </c>
      <c r="D7439" t="s">
        <v>95</v>
      </c>
      <c r="E7439">
        <v>2019</v>
      </c>
      <c r="F7439" t="s">
        <v>21</v>
      </c>
      <c r="G7439" t="s">
        <v>36</v>
      </c>
      <c r="H7439" t="s">
        <v>525</v>
      </c>
      <c r="I7439">
        <v>8</v>
      </c>
      <c r="J7439">
        <v>0</v>
      </c>
      <c r="K7439" t="s">
        <v>255</v>
      </c>
      <c r="L7439" t="s">
        <v>222</v>
      </c>
    </row>
    <row r="7440" spans="1:12" x14ac:dyDescent="0.25">
      <c r="A7440">
        <v>44</v>
      </c>
      <c r="B7440" s="93">
        <v>43503</v>
      </c>
      <c r="C7440">
        <v>2</v>
      </c>
      <c r="D7440" t="s">
        <v>95</v>
      </c>
      <c r="E7440">
        <v>2019</v>
      </c>
      <c r="F7440" t="s">
        <v>21</v>
      </c>
      <c r="G7440" t="s">
        <v>36</v>
      </c>
      <c r="H7440" t="s">
        <v>532</v>
      </c>
      <c r="I7440">
        <v>8</v>
      </c>
      <c r="J7440">
        <v>0</v>
      </c>
      <c r="K7440" t="s">
        <v>255</v>
      </c>
      <c r="L7440" t="s">
        <v>222</v>
      </c>
    </row>
    <row r="7441" spans="1:12" x14ac:dyDescent="0.25">
      <c r="A7441">
        <v>44</v>
      </c>
      <c r="B7441" s="93">
        <v>43504</v>
      </c>
      <c r="C7441">
        <v>2</v>
      </c>
      <c r="D7441" t="s">
        <v>95</v>
      </c>
      <c r="E7441">
        <v>2019</v>
      </c>
      <c r="F7441" t="s">
        <v>21</v>
      </c>
      <c r="G7441" t="s">
        <v>36</v>
      </c>
      <c r="H7441" t="s">
        <v>533</v>
      </c>
      <c r="I7441">
        <v>16</v>
      </c>
      <c r="J7441">
        <v>0</v>
      </c>
      <c r="K7441" t="s">
        <v>255</v>
      </c>
      <c r="L7441" t="s">
        <v>222</v>
      </c>
    </row>
    <row r="7442" spans="1:12" x14ac:dyDescent="0.25">
      <c r="A7442">
        <v>44</v>
      </c>
      <c r="B7442" s="93">
        <v>43505</v>
      </c>
      <c r="C7442">
        <v>2</v>
      </c>
      <c r="D7442" t="s">
        <v>95</v>
      </c>
      <c r="E7442">
        <v>2019</v>
      </c>
      <c r="F7442" t="s">
        <v>22</v>
      </c>
      <c r="G7442" t="s">
        <v>535</v>
      </c>
      <c r="H7442" t="s">
        <v>536</v>
      </c>
      <c r="I7442">
        <v>90.79</v>
      </c>
      <c r="J7442">
        <v>0</v>
      </c>
      <c r="K7442" t="s">
        <v>255</v>
      </c>
      <c r="L7442" t="s">
        <v>34</v>
      </c>
    </row>
    <row r="7443" spans="1:12" x14ac:dyDescent="0.25">
      <c r="A7443">
        <v>44</v>
      </c>
      <c r="B7443" s="93">
        <v>43505</v>
      </c>
      <c r="C7443">
        <v>2</v>
      </c>
      <c r="D7443" t="s">
        <v>95</v>
      </c>
      <c r="E7443">
        <v>2019</v>
      </c>
      <c r="F7443" t="s">
        <v>21</v>
      </c>
      <c r="G7443" t="s">
        <v>535</v>
      </c>
      <c r="H7443" t="s">
        <v>536</v>
      </c>
      <c r="I7443">
        <v>295.97000000000003</v>
      </c>
      <c r="J7443">
        <v>0</v>
      </c>
      <c r="K7443" t="s">
        <v>255</v>
      </c>
      <c r="L7443" t="s">
        <v>34</v>
      </c>
    </row>
    <row r="7444" spans="1:12" x14ac:dyDescent="0.25">
      <c r="A7444">
        <v>44</v>
      </c>
      <c r="B7444" s="93">
        <v>43507</v>
      </c>
      <c r="C7444">
        <v>2</v>
      </c>
      <c r="D7444" t="s">
        <v>95</v>
      </c>
      <c r="E7444">
        <v>2019</v>
      </c>
      <c r="F7444" t="s">
        <v>21</v>
      </c>
      <c r="G7444" t="s">
        <v>36</v>
      </c>
      <c r="H7444" t="s">
        <v>537</v>
      </c>
      <c r="I7444">
        <v>8</v>
      </c>
      <c r="J7444">
        <v>0</v>
      </c>
      <c r="K7444" t="s">
        <v>255</v>
      </c>
      <c r="L7444" t="s">
        <v>222</v>
      </c>
    </row>
    <row r="7445" spans="1:12" x14ac:dyDescent="0.25">
      <c r="A7445">
        <v>44</v>
      </c>
      <c r="B7445" s="93">
        <v>43509</v>
      </c>
      <c r="C7445">
        <v>2</v>
      </c>
      <c r="D7445" t="s">
        <v>95</v>
      </c>
      <c r="E7445">
        <v>2019</v>
      </c>
      <c r="F7445" t="s">
        <v>21</v>
      </c>
      <c r="G7445" t="s">
        <v>36</v>
      </c>
      <c r="H7445" t="s">
        <v>539</v>
      </c>
      <c r="I7445">
        <v>24</v>
      </c>
      <c r="J7445">
        <v>0</v>
      </c>
      <c r="K7445" t="s">
        <v>255</v>
      </c>
      <c r="L7445" t="s">
        <v>222</v>
      </c>
    </row>
    <row r="7446" spans="1:12" x14ac:dyDescent="0.25">
      <c r="A7446">
        <v>44</v>
      </c>
      <c r="B7446" s="93">
        <v>43509</v>
      </c>
      <c r="C7446">
        <v>2</v>
      </c>
      <c r="D7446" t="s">
        <v>95</v>
      </c>
      <c r="E7446">
        <v>2019</v>
      </c>
      <c r="F7446" t="s">
        <v>23</v>
      </c>
      <c r="G7446" t="s">
        <v>63</v>
      </c>
      <c r="H7446" t="s">
        <v>539</v>
      </c>
      <c r="I7446">
        <v>43.39</v>
      </c>
      <c r="J7446">
        <v>0</v>
      </c>
      <c r="K7446" t="s">
        <v>255</v>
      </c>
      <c r="L7446" t="s">
        <v>64</v>
      </c>
    </row>
    <row r="7447" spans="1:12" x14ac:dyDescent="0.25">
      <c r="A7447">
        <v>44</v>
      </c>
      <c r="B7447" s="93">
        <v>43514</v>
      </c>
      <c r="C7447">
        <v>2</v>
      </c>
      <c r="D7447" t="s">
        <v>95</v>
      </c>
      <c r="E7447">
        <v>2019</v>
      </c>
      <c r="F7447" t="s">
        <v>21</v>
      </c>
      <c r="G7447" t="s">
        <v>36</v>
      </c>
      <c r="H7447" t="s">
        <v>545</v>
      </c>
      <c r="I7447">
        <v>16</v>
      </c>
      <c r="J7447">
        <v>0</v>
      </c>
      <c r="K7447" t="s">
        <v>255</v>
      </c>
      <c r="L7447" t="s">
        <v>222</v>
      </c>
    </row>
    <row r="7448" spans="1:12" x14ac:dyDescent="0.25">
      <c r="A7448">
        <v>44</v>
      </c>
      <c r="B7448" s="93">
        <v>43515</v>
      </c>
      <c r="C7448">
        <v>2</v>
      </c>
      <c r="D7448" t="s">
        <v>95</v>
      </c>
      <c r="E7448">
        <v>2019</v>
      </c>
      <c r="F7448" t="s">
        <v>23</v>
      </c>
      <c r="G7448" t="s">
        <v>37</v>
      </c>
      <c r="H7448" t="s">
        <v>427</v>
      </c>
      <c r="I7448">
        <v>9.1999999999999993</v>
      </c>
      <c r="J7448">
        <v>0</v>
      </c>
      <c r="K7448" t="s">
        <v>255</v>
      </c>
      <c r="L7448" t="s">
        <v>35</v>
      </c>
    </row>
    <row r="7449" spans="1:12" x14ac:dyDescent="0.25">
      <c r="A7449">
        <v>44</v>
      </c>
      <c r="B7449" s="93">
        <v>43515</v>
      </c>
      <c r="C7449">
        <v>2</v>
      </c>
      <c r="D7449" t="s">
        <v>95</v>
      </c>
      <c r="E7449">
        <v>2019</v>
      </c>
      <c r="F7449" t="s">
        <v>21</v>
      </c>
      <c r="G7449" t="s">
        <v>36</v>
      </c>
      <c r="H7449" t="s">
        <v>546</v>
      </c>
      <c r="I7449">
        <v>16</v>
      </c>
      <c r="J7449">
        <v>0</v>
      </c>
      <c r="K7449" t="s">
        <v>255</v>
      </c>
      <c r="L7449" t="s">
        <v>222</v>
      </c>
    </row>
    <row r="7450" spans="1:12" x14ac:dyDescent="0.25">
      <c r="A7450">
        <v>44</v>
      </c>
      <c r="B7450" s="93">
        <v>43515</v>
      </c>
      <c r="C7450">
        <v>2</v>
      </c>
      <c r="D7450" t="s">
        <v>95</v>
      </c>
      <c r="E7450">
        <v>2019</v>
      </c>
      <c r="F7450" t="s">
        <v>23</v>
      </c>
      <c r="G7450" t="s">
        <v>63</v>
      </c>
      <c r="H7450" t="s">
        <v>546</v>
      </c>
      <c r="I7450">
        <v>49.83</v>
      </c>
      <c r="J7450">
        <v>0</v>
      </c>
      <c r="K7450" t="s">
        <v>255</v>
      </c>
      <c r="L7450" t="s">
        <v>64</v>
      </c>
    </row>
    <row r="7451" spans="1:12" x14ac:dyDescent="0.25">
      <c r="A7451">
        <v>44</v>
      </c>
      <c r="B7451" s="93">
        <v>43517</v>
      </c>
      <c r="C7451">
        <v>2</v>
      </c>
      <c r="D7451" t="s">
        <v>95</v>
      </c>
      <c r="E7451">
        <v>2019</v>
      </c>
      <c r="F7451" t="s">
        <v>23</v>
      </c>
      <c r="G7451" t="s">
        <v>37</v>
      </c>
      <c r="H7451" t="s">
        <v>427</v>
      </c>
      <c r="I7451">
        <v>9.1999999999999993</v>
      </c>
      <c r="J7451">
        <v>0</v>
      </c>
      <c r="K7451" t="s">
        <v>255</v>
      </c>
      <c r="L7451" t="s">
        <v>35</v>
      </c>
    </row>
    <row r="7452" spans="1:12" x14ac:dyDescent="0.25">
      <c r="A7452">
        <v>44</v>
      </c>
      <c r="B7452" s="93">
        <v>43521</v>
      </c>
      <c r="C7452">
        <v>2</v>
      </c>
      <c r="D7452" t="s">
        <v>95</v>
      </c>
      <c r="E7452">
        <v>2019</v>
      </c>
      <c r="F7452" t="s">
        <v>21</v>
      </c>
      <c r="G7452" t="s">
        <v>36</v>
      </c>
      <c r="H7452" t="s">
        <v>552</v>
      </c>
      <c r="I7452">
        <v>8</v>
      </c>
      <c r="J7452">
        <v>0</v>
      </c>
      <c r="K7452" t="s">
        <v>255</v>
      </c>
      <c r="L7452" t="s">
        <v>222</v>
      </c>
    </row>
    <row r="7453" spans="1:12" x14ac:dyDescent="0.25">
      <c r="A7453">
        <v>44</v>
      </c>
      <c r="B7453" s="93">
        <v>43521</v>
      </c>
      <c r="C7453">
        <v>2</v>
      </c>
      <c r="D7453" t="s">
        <v>95</v>
      </c>
      <c r="E7453">
        <v>2019</v>
      </c>
      <c r="F7453" t="s">
        <v>21</v>
      </c>
      <c r="G7453" t="s">
        <v>550</v>
      </c>
      <c r="H7453" t="s">
        <v>551</v>
      </c>
      <c r="I7453">
        <v>127.85</v>
      </c>
      <c r="J7453">
        <v>0</v>
      </c>
      <c r="K7453" t="s">
        <v>255</v>
      </c>
      <c r="L7453" t="s">
        <v>34</v>
      </c>
    </row>
    <row r="7454" spans="1:12" x14ac:dyDescent="0.25">
      <c r="A7454">
        <v>45</v>
      </c>
      <c r="B7454" s="93">
        <v>43503</v>
      </c>
      <c r="C7454">
        <v>2</v>
      </c>
      <c r="D7454" t="s">
        <v>95</v>
      </c>
      <c r="E7454">
        <v>2019</v>
      </c>
      <c r="F7454" t="s">
        <v>23</v>
      </c>
      <c r="G7454" t="s">
        <v>63</v>
      </c>
      <c r="H7454" t="s">
        <v>532</v>
      </c>
      <c r="I7454">
        <v>31.13</v>
      </c>
      <c r="J7454">
        <v>0</v>
      </c>
      <c r="K7454" t="s">
        <v>731</v>
      </c>
      <c r="L7454" t="s">
        <v>64</v>
      </c>
    </row>
    <row r="7455" spans="1:12" x14ac:dyDescent="0.25">
      <c r="A7455">
        <v>45</v>
      </c>
      <c r="B7455" s="93">
        <v>43509</v>
      </c>
      <c r="C7455">
        <v>2</v>
      </c>
      <c r="D7455" t="s">
        <v>95</v>
      </c>
      <c r="E7455">
        <v>2019</v>
      </c>
      <c r="F7455" t="s">
        <v>23</v>
      </c>
      <c r="G7455" t="s">
        <v>64</v>
      </c>
      <c r="H7455" t="s">
        <v>539</v>
      </c>
      <c r="I7455">
        <v>18</v>
      </c>
      <c r="J7455">
        <v>0</v>
      </c>
      <c r="K7455" t="s">
        <v>731</v>
      </c>
      <c r="L7455" t="s">
        <v>64</v>
      </c>
    </row>
    <row r="7456" spans="1:12" x14ac:dyDescent="0.25">
      <c r="A7456">
        <v>46</v>
      </c>
      <c r="B7456" s="93">
        <v>43497</v>
      </c>
      <c r="C7456">
        <v>2</v>
      </c>
      <c r="D7456" t="s">
        <v>95</v>
      </c>
      <c r="E7456">
        <v>2019</v>
      </c>
      <c r="F7456" t="s">
        <v>23</v>
      </c>
      <c r="G7456" t="s">
        <v>63</v>
      </c>
      <c r="H7456" t="s">
        <v>523</v>
      </c>
      <c r="I7456">
        <v>13.5</v>
      </c>
      <c r="J7456">
        <v>0</v>
      </c>
      <c r="K7456" t="s">
        <v>256</v>
      </c>
      <c r="L7456" t="s">
        <v>64</v>
      </c>
    </row>
    <row r="7457" spans="1:12" x14ac:dyDescent="0.25">
      <c r="A7457">
        <v>46</v>
      </c>
      <c r="B7457" s="93">
        <v>43497</v>
      </c>
      <c r="C7457">
        <v>2</v>
      </c>
      <c r="D7457" t="s">
        <v>95</v>
      </c>
      <c r="E7457">
        <v>2019</v>
      </c>
      <c r="F7457" t="s">
        <v>21</v>
      </c>
      <c r="G7457" t="s">
        <v>36</v>
      </c>
      <c r="H7457" t="s">
        <v>523</v>
      </c>
      <c r="I7457">
        <v>16</v>
      </c>
      <c r="J7457">
        <v>0</v>
      </c>
      <c r="K7457" t="s">
        <v>256</v>
      </c>
      <c r="L7457" t="s">
        <v>222</v>
      </c>
    </row>
    <row r="7458" spans="1:12" x14ac:dyDescent="0.25">
      <c r="A7458">
        <v>46</v>
      </c>
      <c r="B7458" s="93">
        <v>43500</v>
      </c>
      <c r="C7458">
        <v>2</v>
      </c>
      <c r="D7458" t="s">
        <v>95</v>
      </c>
      <c r="E7458">
        <v>2019</v>
      </c>
      <c r="F7458" t="s">
        <v>21</v>
      </c>
      <c r="G7458" t="s">
        <v>36</v>
      </c>
      <c r="H7458" t="s">
        <v>525</v>
      </c>
      <c r="I7458">
        <v>24</v>
      </c>
      <c r="J7458">
        <v>0</v>
      </c>
      <c r="K7458" t="s">
        <v>256</v>
      </c>
      <c r="L7458" t="s">
        <v>222</v>
      </c>
    </row>
    <row r="7459" spans="1:12" x14ac:dyDescent="0.25">
      <c r="A7459">
        <v>46</v>
      </c>
      <c r="B7459" s="93">
        <v>43502</v>
      </c>
      <c r="C7459">
        <v>2</v>
      </c>
      <c r="D7459" t="s">
        <v>95</v>
      </c>
      <c r="E7459">
        <v>2019</v>
      </c>
      <c r="F7459" t="s">
        <v>21</v>
      </c>
      <c r="G7459" t="s">
        <v>36</v>
      </c>
      <c r="H7459" t="s">
        <v>531</v>
      </c>
      <c r="I7459">
        <v>16</v>
      </c>
      <c r="J7459">
        <v>0</v>
      </c>
      <c r="K7459" t="s">
        <v>256</v>
      </c>
      <c r="L7459" t="s">
        <v>222</v>
      </c>
    </row>
    <row r="7460" spans="1:12" x14ac:dyDescent="0.25">
      <c r="A7460">
        <v>46</v>
      </c>
      <c r="B7460" s="93">
        <v>43505</v>
      </c>
      <c r="C7460">
        <v>2</v>
      </c>
      <c r="D7460" t="s">
        <v>95</v>
      </c>
      <c r="E7460">
        <v>2019</v>
      </c>
      <c r="F7460" t="s">
        <v>22</v>
      </c>
      <c r="G7460" t="s">
        <v>535</v>
      </c>
      <c r="H7460" t="s">
        <v>536</v>
      </c>
      <c r="I7460">
        <v>25.26</v>
      </c>
      <c r="J7460">
        <v>0</v>
      </c>
      <c r="K7460" t="s">
        <v>256</v>
      </c>
      <c r="L7460" t="s">
        <v>34</v>
      </c>
    </row>
    <row r="7461" spans="1:12" x14ac:dyDescent="0.25">
      <c r="A7461">
        <v>46</v>
      </c>
      <c r="B7461" s="93">
        <v>43505</v>
      </c>
      <c r="C7461">
        <v>2</v>
      </c>
      <c r="D7461" t="s">
        <v>95</v>
      </c>
      <c r="E7461">
        <v>2019</v>
      </c>
      <c r="F7461" t="s">
        <v>21</v>
      </c>
      <c r="G7461" t="s">
        <v>535</v>
      </c>
      <c r="H7461" t="s">
        <v>536</v>
      </c>
      <c r="I7461">
        <v>264.37</v>
      </c>
      <c r="J7461">
        <v>0</v>
      </c>
      <c r="K7461" t="s">
        <v>256</v>
      </c>
      <c r="L7461" t="s">
        <v>34</v>
      </c>
    </row>
    <row r="7462" spans="1:12" x14ac:dyDescent="0.25">
      <c r="A7462">
        <v>46</v>
      </c>
      <c r="B7462" s="93">
        <v>43509</v>
      </c>
      <c r="C7462">
        <v>2</v>
      </c>
      <c r="D7462" t="s">
        <v>95</v>
      </c>
      <c r="E7462">
        <v>2019</v>
      </c>
      <c r="F7462" t="s">
        <v>23</v>
      </c>
      <c r="G7462" t="s">
        <v>35</v>
      </c>
      <c r="H7462" t="s">
        <v>539</v>
      </c>
      <c r="I7462">
        <v>12</v>
      </c>
      <c r="J7462">
        <v>0</v>
      </c>
      <c r="K7462" t="s">
        <v>256</v>
      </c>
      <c r="L7462" t="s">
        <v>35</v>
      </c>
    </row>
    <row r="7463" spans="1:12" x14ac:dyDescent="0.25">
      <c r="A7463">
        <v>46</v>
      </c>
      <c r="B7463" s="93">
        <v>43509</v>
      </c>
      <c r="C7463">
        <v>2</v>
      </c>
      <c r="D7463" t="s">
        <v>95</v>
      </c>
      <c r="E7463">
        <v>2019</v>
      </c>
      <c r="F7463" t="s">
        <v>23</v>
      </c>
      <c r="G7463" t="s">
        <v>63</v>
      </c>
      <c r="H7463" t="s">
        <v>539</v>
      </c>
      <c r="I7463">
        <v>23.55</v>
      </c>
      <c r="J7463">
        <v>0</v>
      </c>
      <c r="K7463" t="s">
        <v>256</v>
      </c>
      <c r="L7463" t="s">
        <v>64</v>
      </c>
    </row>
    <row r="7464" spans="1:12" x14ac:dyDescent="0.25">
      <c r="A7464">
        <v>46</v>
      </c>
      <c r="B7464" s="93">
        <v>43514</v>
      </c>
      <c r="C7464">
        <v>2</v>
      </c>
      <c r="D7464" t="s">
        <v>95</v>
      </c>
      <c r="E7464">
        <v>2019</v>
      </c>
      <c r="F7464" t="s">
        <v>21</v>
      </c>
      <c r="G7464" t="s">
        <v>36</v>
      </c>
      <c r="H7464" t="s">
        <v>545</v>
      </c>
      <c r="I7464">
        <v>32</v>
      </c>
      <c r="J7464">
        <v>0</v>
      </c>
      <c r="K7464" t="s">
        <v>256</v>
      </c>
      <c r="L7464" t="s">
        <v>222</v>
      </c>
    </row>
    <row r="7465" spans="1:12" x14ac:dyDescent="0.25">
      <c r="A7465">
        <v>46</v>
      </c>
      <c r="B7465" s="93">
        <v>43518</v>
      </c>
      <c r="C7465">
        <v>2</v>
      </c>
      <c r="D7465" t="s">
        <v>95</v>
      </c>
      <c r="E7465">
        <v>2019</v>
      </c>
      <c r="F7465" t="s">
        <v>23</v>
      </c>
      <c r="G7465" t="s">
        <v>37</v>
      </c>
      <c r="H7465" t="s">
        <v>438</v>
      </c>
      <c r="I7465">
        <v>3</v>
      </c>
      <c r="J7465">
        <v>0</v>
      </c>
      <c r="K7465" t="s">
        <v>256</v>
      </c>
      <c r="L7465" t="s">
        <v>35</v>
      </c>
    </row>
    <row r="7466" spans="1:12" x14ac:dyDescent="0.25">
      <c r="A7466">
        <v>46</v>
      </c>
      <c r="B7466" s="93">
        <v>43521</v>
      </c>
      <c r="C7466">
        <v>2</v>
      </c>
      <c r="D7466" t="s">
        <v>95</v>
      </c>
      <c r="E7466">
        <v>2019</v>
      </c>
      <c r="F7466" t="s">
        <v>23</v>
      </c>
      <c r="G7466" t="s">
        <v>36</v>
      </c>
      <c r="H7466" t="s">
        <v>552</v>
      </c>
      <c r="I7466">
        <v>8</v>
      </c>
      <c r="J7466">
        <v>0</v>
      </c>
      <c r="K7466" t="s">
        <v>256</v>
      </c>
      <c r="L7466" t="s">
        <v>222</v>
      </c>
    </row>
    <row r="7467" spans="1:12" x14ac:dyDescent="0.25">
      <c r="A7467">
        <v>46</v>
      </c>
      <c r="B7467" s="93">
        <v>43521</v>
      </c>
      <c r="C7467">
        <v>2</v>
      </c>
      <c r="D7467" t="s">
        <v>95</v>
      </c>
      <c r="E7467">
        <v>2019</v>
      </c>
      <c r="F7467" t="s">
        <v>21</v>
      </c>
      <c r="G7467" t="s">
        <v>36</v>
      </c>
      <c r="H7467" t="s">
        <v>552</v>
      </c>
      <c r="I7467">
        <v>24</v>
      </c>
      <c r="J7467">
        <v>0</v>
      </c>
      <c r="K7467" t="s">
        <v>256</v>
      </c>
      <c r="L7467" t="s">
        <v>222</v>
      </c>
    </row>
    <row r="7468" spans="1:12" x14ac:dyDescent="0.25">
      <c r="A7468">
        <v>46</v>
      </c>
      <c r="B7468" s="93">
        <v>43521</v>
      </c>
      <c r="C7468">
        <v>2</v>
      </c>
      <c r="D7468" t="s">
        <v>95</v>
      </c>
      <c r="E7468">
        <v>2019</v>
      </c>
      <c r="F7468" t="s">
        <v>21</v>
      </c>
      <c r="G7468" t="s">
        <v>550</v>
      </c>
      <c r="H7468" t="s">
        <v>551</v>
      </c>
      <c r="I7468">
        <v>215.46</v>
      </c>
      <c r="J7468">
        <v>0</v>
      </c>
      <c r="K7468" t="s">
        <v>256</v>
      </c>
      <c r="L7468" t="s">
        <v>34</v>
      </c>
    </row>
    <row r="7469" spans="1:12" x14ac:dyDescent="0.25">
      <c r="A7469">
        <v>46</v>
      </c>
      <c r="B7469" s="93">
        <v>43522</v>
      </c>
      <c r="C7469">
        <v>2</v>
      </c>
      <c r="D7469" t="s">
        <v>95</v>
      </c>
      <c r="E7469">
        <v>2019</v>
      </c>
      <c r="F7469" t="s">
        <v>23</v>
      </c>
      <c r="G7469" t="s">
        <v>63</v>
      </c>
      <c r="H7469" t="s">
        <v>553</v>
      </c>
      <c r="I7469">
        <v>16.350000000000001</v>
      </c>
      <c r="J7469">
        <v>0</v>
      </c>
      <c r="K7469" t="s">
        <v>256</v>
      </c>
      <c r="L7469" t="s">
        <v>64</v>
      </c>
    </row>
    <row r="7470" spans="1:12" x14ac:dyDescent="0.25">
      <c r="A7470">
        <v>48</v>
      </c>
      <c r="B7470" s="93">
        <v>43500</v>
      </c>
      <c r="C7470">
        <v>2</v>
      </c>
      <c r="D7470" t="s">
        <v>95</v>
      </c>
      <c r="E7470">
        <v>2019</v>
      </c>
      <c r="F7470" t="s">
        <v>23</v>
      </c>
      <c r="G7470" t="s">
        <v>35</v>
      </c>
      <c r="H7470" t="s">
        <v>525</v>
      </c>
      <c r="I7470">
        <v>183.93</v>
      </c>
      <c r="J7470">
        <v>0</v>
      </c>
      <c r="K7470" t="s">
        <v>257</v>
      </c>
      <c r="L7470" t="s">
        <v>35</v>
      </c>
    </row>
    <row r="7471" spans="1:12" x14ac:dyDescent="0.25">
      <c r="A7471">
        <v>48</v>
      </c>
      <c r="B7471" s="93">
        <v>43500</v>
      </c>
      <c r="C7471">
        <v>2</v>
      </c>
      <c r="D7471" t="s">
        <v>95</v>
      </c>
      <c r="E7471">
        <v>2019</v>
      </c>
      <c r="F7471" t="s">
        <v>23</v>
      </c>
      <c r="G7471" t="s">
        <v>66</v>
      </c>
      <c r="H7471" t="s">
        <v>525</v>
      </c>
      <c r="I7471">
        <v>0</v>
      </c>
      <c r="J7471">
        <v>183.93</v>
      </c>
      <c r="K7471" t="s">
        <v>257</v>
      </c>
      <c r="L7471" t="s">
        <v>35</v>
      </c>
    </row>
    <row r="7472" spans="1:12" x14ac:dyDescent="0.25">
      <c r="A7472">
        <v>48</v>
      </c>
      <c r="B7472" s="93">
        <v>43501</v>
      </c>
      <c r="C7472">
        <v>2</v>
      </c>
      <c r="D7472" t="s">
        <v>95</v>
      </c>
      <c r="E7472">
        <v>2019</v>
      </c>
      <c r="F7472" t="s">
        <v>23</v>
      </c>
      <c r="G7472" t="s">
        <v>35</v>
      </c>
      <c r="H7472" t="s">
        <v>529</v>
      </c>
      <c r="I7472">
        <v>359.78</v>
      </c>
      <c r="J7472">
        <v>0</v>
      </c>
      <c r="K7472" t="s">
        <v>257</v>
      </c>
      <c r="L7472" t="s">
        <v>35</v>
      </c>
    </row>
    <row r="7473" spans="1:12" x14ac:dyDescent="0.25">
      <c r="A7473">
        <v>48</v>
      </c>
      <c r="B7473" s="93">
        <v>43503</v>
      </c>
      <c r="C7473">
        <v>2</v>
      </c>
      <c r="D7473" t="s">
        <v>95</v>
      </c>
      <c r="E7473">
        <v>2019</v>
      </c>
      <c r="F7473" t="s">
        <v>23</v>
      </c>
      <c r="G7473" t="s">
        <v>63</v>
      </c>
      <c r="H7473" t="s">
        <v>532</v>
      </c>
      <c r="I7473">
        <v>18</v>
      </c>
      <c r="J7473">
        <v>0</v>
      </c>
      <c r="K7473" t="s">
        <v>257</v>
      </c>
      <c r="L7473" t="s">
        <v>64</v>
      </c>
    </row>
    <row r="7474" spans="1:12" x14ac:dyDescent="0.25">
      <c r="A7474">
        <v>48</v>
      </c>
      <c r="B7474" s="93">
        <v>43508</v>
      </c>
      <c r="C7474">
        <v>2</v>
      </c>
      <c r="D7474" t="s">
        <v>95</v>
      </c>
      <c r="E7474">
        <v>2019</v>
      </c>
      <c r="F7474" t="s">
        <v>23</v>
      </c>
      <c r="G7474" t="s">
        <v>37</v>
      </c>
      <c r="H7474" t="s">
        <v>158</v>
      </c>
      <c r="I7474">
        <v>22</v>
      </c>
      <c r="J7474">
        <v>0</v>
      </c>
      <c r="K7474" t="s">
        <v>257</v>
      </c>
      <c r="L7474" t="s">
        <v>35</v>
      </c>
    </row>
    <row r="7475" spans="1:12" x14ac:dyDescent="0.25">
      <c r="A7475">
        <v>48</v>
      </c>
      <c r="B7475" s="93">
        <v>43509</v>
      </c>
      <c r="C7475">
        <v>2</v>
      </c>
      <c r="D7475" t="s">
        <v>95</v>
      </c>
      <c r="E7475">
        <v>2019</v>
      </c>
      <c r="F7475" t="s">
        <v>23</v>
      </c>
      <c r="G7475" t="s">
        <v>37</v>
      </c>
      <c r="H7475" t="s">
        <v>158</v>
      </c>
      <c r="I7475">
        <v>22</v>
      </c>
      <c r="J7475">
        <v>0</v>
      </c>
      <c r="K7475" t="s">
        <v>257</v>
      </c>
      <c r="L7475" t="s">
        <v>35</v>
      </c>
    </row>
    <row r="7476" spans="1:12" x14ac:dyDescent="0.25">
      <c r="A7476">
        <v>48</v>
      </c>
      <c r="B7476" s="93">
        <v>43522</v>
      </c>
      <c r="C7476">
        <v>2</v>
      </c>
      <c r="D7476" t="s">
        <v>95</v>
      </c>
      <c r="E7476">
        <v>2019</v>
      </c>
      <c r="F7476" t="s">
        <v>23</v>
      </c>
      <c r="G7476" t="s">
        <v>35</v>
      </c>
      <c r="H7476" t="s">
        <v>553</v>
      </c>
      <c r="I7476">
        <v>183.93</v>
      </c>
      <c r="J7476">
        <v>0</v>
      </c>
      <c r="K7476" t="s">
        <v>257</v>
      </c>
      <c r="L7476" t="s">
        <v>35</v>
      </c>
    </row>
    <row r="7477" spans="1:12" x14ac:dyDescent="0.25">
      <c r="A7477">
        <v>49</v>
      </c>
      <c r="B7477" s="93">
        <v>43505</v>
      </c>
      <c r="C7477">
        <v>2</v>
      </c>
      <c r="D7477" t="s">
        <v>95</v>
      </c>
      <c r="E7477">
        <v>2019</v>
      </c>
      <c r="F7477" t="s">
        <v>21</v>
      </c>
      <c r="G7477" t="s">
        <v>535</v>
      </c>
      <c r="H7477" t="s">
        <v>536</v>
      </c>
      <c r="I7477">
        <v>39.020000000000003</v>
      </c>
      <c r="J7477">
        <v>0</v>
      </c>
      <c r="K7477" t="s">
        <v>258</v>
      </c>
      <c r="L7477" t="s">
        <v>34</v>
      </c>
    </row>
    <row r="7478" spans="1:12" x14ac:dyDescent="0.25">
      <c r="A7478">
        <v>49</v>
      </c>
      <c r="B7478" s="93">
        <v>43509</v>
      </c>
      <c r="C7478">
        <v>2</v>
      </c>
      <c r="D7478" t="s">
        <v>95</v>
      </c>
      <c r="E7478">
        <v>2019</v>
      </c>
      <c r="F7478" t="s">
        <v>21</v>
      </c>
      <c r="G7478" t="s">
        <v>36</v>
      </c>
      <c r="H7478" t="s">
        <v>539</v>
      </c>
      <c r="I7478">
        <v>8</v>
      </c>
      <c r="J7478">
        <v>0</v>
      </c>
      <c r="K7478" t="s">
        <v>258</v>
      </c>
      <c r="L7478" t="s">
        <v>222</v>
      </c>
    </row>
    <row r="7479" spans="1:12" x14ac:dyDescent="0.25">
      <c r="A7479">
        <v>49</v>
      </c>
      <c r="B7479" s="93">
        <v>43509</v>
      </c>
      <c r="C7479">
        <v>2</v>
      </c>
      <c r="D7479" t="s">
        <v>95</v>
      </c>
      <c r="E7479">
        <v>2019</v>
      </c>
      <c r="F7479" t="s">
        <v>23</v>
      </c>
      <c r="G7479" t="s">
        <v>58</v>
      </c>
      <c r="H7479" t="s">
        <v>539</v>
      </c>
      <c r="I7479">
        <v>83.24</v>
      </c>
      <c r="J7479">
        <v>0</v>
      </c>
      <c r="K7479" t="s">
        <v>258</v>
      </c>
      <c r="L7479" t="s">
        <v>222</v>
      </c>
    </row>
    <row r="7480" spans="1:12" x14ac:dyDescent="0.25">
      <c r="A7480">
        <v>49</v>
      </c>
      <c r="B7480" s="93">
        <v>43514</v>
      </c>
      <c r="C7480">
        <v>2</v>
      </c>
      <c r="D7480" t="s">
        <v>95</v>
      </c>
      <c r="E7480">
        <v>2019</v>
      </c>
      <c r="F7480" t="s">
        <v>21</v>
      </c>
      <c r="G7480" t="s">
        <v>36</v>
      </c>
      <c r="H7480" t="s">
        <v>545</v>
      </c>
      <c r="I7480">
        <v>16</v>
      </c>
      <c r="J7480">
        <v>0</v>
      </c>
      <c r="K7480" t="s">
        <v>258</v>
      </c>
      <c r="L7480" t="s">
        <v>222</v>
      </c>
    </row>
    <row r="7481" spans="1:12" x14ac:dyDescent="0.25">
      <c r="A7481">
        <v>49</v>
      </c>
      <c r="B7481" s="93">
        <v>43521</v>
      </c>
      <c r="C7481">
        <v>2</v>
      </c>
      <c r="D7481" t="s">
        <v>95</v>
      </c>
      <c r="E7481">
        <v>2019</v>
      </c>
      <c r="F7481" t="s">
        <v>22</v>
      </c>
      <c r="G7481" t="s">
        <v>550</v>
      </c>
      <c r="H7481" t="s">
        <v>551</v>
      </c>
      <c r="I7481">
        <v>10.71</v>
      </c>
      <c r="J7481">
        <v>0</v>
      </c>
      <c r="K7481" t="s">
        <v>258</v>
      </c>
      <c r="L7481" t="s">
        <v>34</v>
      </c>
    </row>
    <row r="7482" spans="1:12" x14ac:dyDescent="0.25">
      <c r="A7482">
        <v>51</v>
      </c>
      <c r="B7482" s="93">
        <v>43501</v>
      </c>
      <c r="C7482">
        <v>2</v>
      </c>
      <c r="D7482" t="s">
        <v>95</v>
      </c>
      <c r="E7482">
        <v>2019</v>
      </c>
      <c r="F7482" t="s">
        <v>21</v>
      </c>
      <c r="G7482" t="s">
        <v>36</v>
      </c>
      <c r="H7482" t="s">
        <v>529</v>
      </c>
      <c r="I7482">
        <v>32</v>
      </c>
      <c r="J7482">
        <v>0</v>
      </c>
      <c r="K7482" t="s">
        <v>259</v>
      </c>
      <c r="L7482" t="s">
        <v>222</v>
      </c>
    </row>
    <row r="7483" spans="1:12" x14ac:dyDescent="0.25">
      <c r="A7483">
        <v>51</v>
      </c>
      <c r="B7483" s="93">
        <v>43505</v>
      </c>
      <c r="C7483">
        <v>2</v>
      </c>
      <c r="D7483" t="s">
        <v>95</v>
      </c>
      <c r="E7483">
        <v>2019</v>
      </c>
      <c r="F7483" t="s">
        <v>21</v>
      </c>
      <c r="G7483" t="s">
        <v>535</v>
      </c>
      <c r="H7483" t="s">
        <v>536</v>
      </c>
      <c r="I7483">
        <v>212.88</v>
      </c>
      <c r="J7483">
        <v>0</v>
      </c>
      <c r="K7483" t="s">
        <v>259</v>
      </c>
      <c r="L7483" t="s">
        <v>34</v>
      </c>
    </row>
    <row r="7484" spans="1:12" x14ac:dyDescent="0.25">
      <c r="A7484">
        <v>51</v>
      </c>
      <c r="B7484" s="93">
        <v>43511</v>
      </c>
      <c r="C7484">
        <v>2</v>
      </c>
      <c r="D7484" t="s">
        <v>95</v>
      </c>
      <c r="E7484">
        <v>2019</v>
      </c>
      <c r="F7484" t="s">
        <v>21</v>
      </c>
      <c r="G7484" t="s">
        <v>36</v>
      </c>
      <c r="H7484" t="s">
        <v>542</v>
      </c>
      <c r="I7484">
        <v>16</v>
      </c>
      <c r="J7484">
        <v>0</v>
      </c>
      <c r="K7484" t="s">
        <v>259</v>
      </c>
      <c r="L7484" t="s">
        <v>222</v>
      </c>
    </row>
    <row r="7485" spans="1:12" x14ac:dyDescent="0.25">
      <c r="A7485">
        <v>51</v>
      </c>
      <c r="B7485" s="93">
        <v>43514</v>
      </c>
      <c r="C7485">
        <v>2</v>
      </c>
      <c r="D7485" t="s">
        <v>95</v>
      </c>
      <c r="E7485">
        <v>2019</v>
      </c>
      <c r="F7485" t="s">
        <v>22</v>
      </c>
      <c r="G7485" t="s">
        <v>36</v>
      </c>
      <c r="H7485" t="s">
        <v>545</v>
      </c>
      <c r="I7485">
        <v>8</v>
      </c>
      <c r="J7485">
        <v>0</v>
      </c>
      <c r="K7485" t="s">
        <v>259</v>
      </c>
      <c r="L7485" t="s">
        <v>222</v>
      </c>
    </row>
    <row r="7486" spans="1:12" x14ac:dyDescent="0.25">
      <c r="A7486">
        <v>51</v>
      </c>
      <c r="B7486" s="93">
        <v>43521</v>
      </c>
      <c r="C7486">
        <v>2</v>
      </c>
      <c r="D7486" t="s">
        <v>95</v>
      </c>
      <c r="E7486">
        <v>2019</v>
      </c>
      <c r="F7486" t="s">
        <v>21</v>
      </c>
      <c r="G7486" t="s">
        <v>36</v>
      </c>
      <c r="H7486" t="s">
        <v>552</v>
      </c>
      <c r="I7486">
        <v>32</v>
      </c>
      <c r="J7486">
        <v>0</v>
      </c>
      <c r="K7486" t="s">
        <v>259</v>
      </c>
      <c r="L7486" t="s">
        <v>222</v>
      </c>
    </row>
    <row r="7487" spans="1:12" x14ac:dyDescent="0.25">
      <c r="A7487">
        <v>51</v>
      </c>
      <c r="B7487" s="93">
        <v>43521</v>
      </c>
      <c r="C7487">
        <v>2</v>
      </c>
      <c r="D7487" t="s">
        <v>95</v>
      </c>
      <c r="E7487">
        <v>2019</v>
      </c>
      <c r="F7487" t="s">
        <v>22</v>
      </c>
      <c r="G7487" t="s">
        <v>550</v>
      </c>
      <c r="H7487" t="s">
        <v>551</v>
      </c>
      <c r="I7487">
        <v>55.12</v>
      </c>
      <c r="J7487">
        <v>0</v>
      </c>
      <c r="K7487" t="s">
        <v>259</v>
      </c>
      <c r="L7487" t="s">
        <v>34</v>
      </c>
    </row>
    <row r="7488" spans="1:12" x14ac:dyDescent="0.25">
      <c r="A7488">
        <v>51</v>
      </c>
      <c r="B7488" s="93">
        <v>43521</v>
      </c>
      <c r="C7488">
        <v>2</v>
      </c>
      <c r="D7488" t="s">
        <v>95</v>
      </c>
      <c r="E7488">
        <v>2019</v>
      </c>
      <c r="F7488" t="s">
        <v>21</v>
      </c>
      <c r="G7488" t="s">
        <v>550</v>
      </c>
      <c r="H7488" t="s">
        <v>551</v>
      </c>
      <c r="I7488">
        <v>243.25</v>
      </c>
      <c r="J7488">
        <v>0</v>
      </c>
      <c r="K7488" t="s">
        <v>259</v>
      </c>
      <c r="L7488" t="s">
        <v>34</v>
      </c>
    </row>
    <row r="7489" spans="1:12" x14ac:dyDescent="0.25">
      <c r="A7489">
        <v>51</v>
      </c>
      <c r="B7489" s="93">
        <v>43522</v>
      </c>
      <c r="C7489">
        <v>2</v>
      </c>
      <c r="D7489" t="s">
        <v>95</v>
      </c>
      <c r="E7489">
        <v>2019</v>
      </c>
      <c r="F7489" t="s">
        <v>21</v>
      </c>
      <c r="G7489" t="s">
        <v>36</v>
      </c>
      <c r="H7489" t="s">
        <v>553</v>
      </c>
      <c r="I7489">
        <v>8</v>
      </c>
      <c r="J7489">
        <v>0</v>
      </c>
      <c r="K7489" t="s">
        <v>259</v>
      </c>
      <c r="L7489" t="s">
        <v>222</v>
      </c>
    </row>
    <row r="7490" spans="1:12" x14ac:dyDescent="0.25">
      <c r="A7490">
        <v>53</v>
      </c>
      <c r="B7490" s="93">
        <v>43497</v>
      </c>
      <c r="C7490">
        <v>2</v>
      </c>
      <c r="D7490" t="s">
        <v>95</v>
      </c>
      <c r="E7490">
        <v>2019</v>
      </c>
      <c r="F7490" t="s">
        <v>23</v>
      </c>
      <c r="G7490" t="s">
        <v>35</v>
      </c>
      <c r="H7490" t="s">
        <v>523</v>
      </c>
      <c r="I7490">
        <v>110.5</v>
      </c>
      <c r="J7490">
        <v>0</v>
      </c>
      <c r="K7490" t="s">
        <v>260</v>
      </c>
      <c r="L7490" t="s">
        <v>35</v>
      </c>
    </row>
    <row r="7491" spans="1:12" x14ac:dyDescent="0.25">
      <c r="A7491">
        <v>53</v>
      </c>
      <c r="B7491" s="93">
        <v>43501</v>
      </c>
      <c r="C7491">
        <v>2</v>
      </c>
      <c r="D7491" t="s">
        <v>95</v>
      </c>
      <c r="E7491">
        <v>2019</v>
      </c>
      <c r="F7491" t="s">
        <v>23</v>
      </c>
      <c r="G7491" t="s">
        <v>37</v>
      </c>
      <c r="H7491" t="s">
        <v>160</v>
      </c>
      <c r="I7491">
        <v>18</v>
      </c>
      <c r="J7491">
        <v>0</v>
      </c>
      <c r="K7491" t="s">
        <v>260</v>
      </c>
      <c r="L7491" t="s">
        <v>35</v>
      </c>
    </row>
    <row r="7492" spans="1:12" x14ac:dyDescent="0.25">
      <c r="A7492">
        <v>53</v>
      </c>
      <c r="B7492" s="93">
        <v>43507</v>
      </c>
      <c r="C7492">
        <v>2</v>
      </c>
      <c r="D7492" t="s">
        <v>95</v>
      </c>
      <c r="E7492">
        <v>2019</v>
      </c>
      <c r="F7492" t="s">
        <v>23</v>
      </c>
      <c r="G7492" t="s">
        <v>37</v>
      </c>
      <c r="H7492" t="s">
        <v>160</v>
      </c>
      <c r="I7492">
        <v>18</v>
      </c>
      <c r="J7492">
        <v>0</v>
      </c>
      <c r="K7492" t="s">
        <v>260</v>
      </c>
      <c r="L7492" t="s">
        <v>35</v>
      </c>
    </row>
    <row r="7493" spans="1:12" x14ac:dyDescent="0.25">
      <c r="A7493">
        <v>53</v>
      </c>
      <c r="B7493" s="93">
        <v>43521</v>
      </c>
      <c r="C7493">
        <v>2</v>
      </c>
      <c r="D7493" t="s">
        <v>95</v>
      </c>
      <c r="E7493">
        <v>2019</v>
      </c>
      <c r="F7493" t="s">
        <v>23</v>
      </c>
      <c r="G7493" t="s">
        <v>37</v>
      </c>
      <c r="H7493" t="s">
        <v>160</v>
      </c>
      <c r="I7493">
        <v>3.25</v>
      </c>
      <c r="J7493">
        <v>0</v>
      </c>
      <c r="K7493" t="s">
        <v>260</v>
      </c>
      <c r="L7493" t="s">
        <v>35</v>
      </c>
    </row>
    <row r="7494" spans="1:12" x14ac:dyDescent="0.25">
      <c r="A7494">
        <v>54</v>
      </c>
      <c r="B7494" s="93">
        <v>43511</v>
      </c>
      <c r="C7494">
        <v>2</v>
      </c>
      <c r="D7494" t="s">
        <v>95</v>
      </c>
      <c r="E7494">
        <v>2019</v>
      </c>
      <c r="F7494" t="s">
        <v>23</v>
      </c>
      <c r="G7494" t="s">
        <v>63</v>
      </c>
      <c r="H7494" t="s">
        <v>542</v>
      </c>
      <c r="I7494">
        <v>46.18</v>
      </c>
      <c r="J7494">
        <v>0</v>
      </c>
      <c r="K7494" t="s">
        <v>261</v>
      </c>
      <c r="L7494" t="s">
        <v>64</v>
      </c>
    </row>
    <row r="7495" spans="1:12" x14ac:dyDescent="0.25">
      <c r="A7495">
        <v>54</v>
      </c>
      <c r="B7495" s="93">
        <v>43522</v>
      </c>
      <c r="C7495">
        <v>2</v>
      </c>
      <c r="D7495" t="s">
        <v>95</v>
      </c>
      <c r="E7495">
        <v>2019</v>
      </c>
      <c r="F7495" t="s">
        <v>23</v>
      </c>
      <c r="G7495" t="s">
        <v>35</v>
      </c>
      <c r="H7495" t="s">
        <v>553</v>
      </c>
      <c r="I7495">
        <v>39</v>
      </c>
      <c r="J7495">
        <v>0</v>
      </c>
      <c r="K7495" t="s">
        <v>261</v>
      </c>
      <c r="L7495" t="s">
        <v>35</v>
      </c>
    </row>
    <row r="7496" spans="1:12" x14ac:dyDescent="0.25">
      <c r="A7496">
        <v>66</v>
      </c>
      <c r="B7496" s="93">
        <v>43500</v>
      </c>
      <c r="C7496">
        <v>2</v>
      </c>
      <c r="D7496" t="s">
        <v>95</v>
      </c>
      <c r="E7496">
        <v>2019</v>
      </c>
      <c r="F7496" t="s">
        <v>23</v>
      </c>
      <c r="G7496" t="s">
        <v>37</v>
      </c>
      <c r="H7496" t="s">
        <v>528</v>
      </c>
      <c r="I7496">
        <v>6.4</v>
      </c>
      <c r="J7496">
        <v>0</v>
      </c>
      <c r="K7496" t="s">
        <v>732</v>
      </c>
      <c r="L7496" t="s">
        <v>35</v>
      </c>
    </row>
    <row r="7497" spans="1:12" x14ac:dyDescent="0.25">
      <c r="A7497">
        <v>66</v>
      </c>
      <c r="B7497" s="93">
        <v>43516</v>
      </c>
      <c r="C7497">
        <v>2</v>
      </c>
      <c r="D7497" t="s">
        <v>95</v>
      </c>
      <c r="E7497">
        <v>2019</v>
      </c>
      <c r="F7497" t="s">
        <v>23</v>
      </c>
      <c r="G7497" t="s">
        <v>37</v>
      </c>
      <c r="H7497" t="s">
        <v>528</v>
      </c>
      <c r="I7497">
        <v>7.4</v>
      </c>
      <c r="J7497">
        <v>0</v>
      </c>
      <c r="K7497" t="s">
        <v>732</v>
      </c>
      <c r="L7497" t="s">
        <v>35</v>
      </c>
    </row>
    <row r="7498" spans="1:12" x14ac:dyDescent="0.25">
      <c r="A7498">
        <v>68</v>
      </c>
      <c r="B7498" s="93">
        <v>43518</v>
      </c>
      <c r="C7498">
        <v>2</v>
      </c>
      <c r="D7498" t="s">
        <v>95</v>
      </c>
      <c r="E7498">
        <v>2019</v>
      </c>
      <c r="F7498" t="s">
        <v>23</v>
      </c>
      <c r="G7498" t="s">
        <v>63</v>
      </c>
      <c r="H7498" t="s">
        <v>549</v>
      </c>
      <c r="I7498">
        <v>17.66</v>
      </c>
      <c r="J7498">
        <v>0</v>
      </c>
      <c r="K7498" t="s">
        <v>262</v>
      </c>
      <c r="L7498" t="s">
        <v>64</v>
      </c>
    </row>
    <row r="7499" spans="1:12" x14ac:dyDescent="0.25">
      <c r="A7499">
        <v>69</v>
      </c>
      <c r="B7499" s="93">
        <v>43497</v>
      </c>
      <c r="C7499">
        <v>2</v>
      </c>
      <c r="D7499" t="s">
        <v>95</v>
      </c>
      <c r="E7499">
        <v>2019</v>
      </c>
      <c r="F7499" t="s">
        <v>23</v>
      </c>
      <c r="G7499" t="s">
        <v>58</v>
      </c>
      <c r="H7499" t="s">
        <v>523</v>
      </c>
      <c r="I7499">
        <v>104</v>
      </c>
      <c r="J7499">
        <v>0</v>
      </c>
      <c r="K7499" t="s">
        <v>263</v>
      </c>
      <c r="L7499" t="s">
        <v>222</v>
      </c>
    </row>
    <row r="7500" spans="1:12" x14ac:dyDescent="0.25">
      <c r="A7500">
        <v>69</v>
      </c>
      <c r="B7500" s="93">
        <v>43509</v>
      </c>
      <c r="C7500">
        <v>2</v>
      </c>
      <c r="D7500" t="s">
        <v>95</v>
      </c>
      <c r="E7500">
        <v>2019</v>
      </c>
      <c r="F7500" t="s">
        <v>23</v>
      </c>
      <c r="G7500" t="s">
        <v>63</v>
      </c>
      <c r="H7500" t="s">
        <v>539</v>
      </c>
      <c r="I7500">
        <v>81.83</v>
      </c>
      <c r="J7500">
        <v>0</v>
      </c>
      <c r="K7500" t="s">
        <v>263</v>
      </c>
      <c r="L7500" t="s">
        <v>64</v>
      </c>
    </row>
    <row r="7501" spans="1:12" x14ac:dyDescent="0.25">
      <c r="A7501">
        <v>69</v>
      </c>
      <c r="B7501" s="93">
        <v>43514</v>
      </c>
      <c r="C7501">
        <v>2</v>
      </c>
      <c r="D7501" t="s">
        <v>95</v>
      </c>
      <c r="E7501">
        <v>2019</v>
      </c>
      <c r="F7501" t="s">
        <v>23</v>
      </c>
      <c r="G7501" t="s">
        <v>58</v>
      </c>
      <c r="H7501" t="s">
        <v>545</v>
      </c>
      <c r="I7501">
        <v>80</v>
      </c>
      <c r="J7501">
        <v>0</v>
      </c>
      <c r="K7501" t="s">
        <v>263</v>
      </c>
      <c r="L7501" t="s">
        <v>222</v>
      </c>
    </row>
    <row r="7502" spans="1:12" x14ac:dyDescent="0.25">
      <c r="A7502">
        <v>70</v>
      </c>
      <c r="B7502" s="93">
        <v>43498</v>
      </c>
      <c r="C7502">
        <v>2</v>
      </c>
      <c r="D7502" t="s">
        <v>95</v>
      </c>
      <c r="E7502">
        <v>2019</v>
      </c>
      <c r="F7502" t="s">
        <v>23</v>
      </c>
      <c r="G7502" t="s">
        <v>37</v>
      </c>
      <c r="H7502" t="s">
        <v>141</v>
      </c>
      <c r="I7502">
        <v>2.25</v>
      </c>
      <c r="J7502">
        <v>0</v>
      </c>
      <c r="K7502" t="s">
        <v>264</v>
      </c>
      <c r="L7502" t="s">
        <v>35</v>
      </c>
    </row>
    <row r="7503" spans="1:12" x14ac:dyDescent="0.25">
      <c r="A7503">
        <v>70</v>
      </c>
      <c r="B7503" s="93">
        <v>43518</v>
      </c>
      <c r="C7503">
        <v>2</v>
      </c>
      <c r="D7503" t="s">
        <v>95</v>
      </c>
      <c r="E7503">
        <v>2019</v>
      </c>
      <c r="F7503" t="s">
        <v>23</v>
      </c>
      <c r="G7503" t="s">
        <v>37</v>
      </c>
      <c r="H7503" t="s">
        <v>141</v>
      </c>
      <c r="I7503">
        <v>3.6</v>
      </c>
      <c r="J7503">
        <v>0</v>
      </c>
      <c r="K7503" t="s">
        <v>264</v>
      </c>
      <c r="L7503" t="s">
        <v>35</v>
      </c>
    </row>
    <row r="7504" spans="1:12" x14ac:dyDescent="0.25">
      <c r="A7504">
        <v>71</v>
      </c>
      <c r="B7504" s="93">
        <v>43504</v>
      </c>
      <c r="C7504">
        <v>2</v>
      </c>
      <c r="D7504" t="s">
        <v>95</v>
      </c>
      <c r="E7504">
        <v>2019</v>
      </c>
      <c r="F7504" t="s">
        <v>23</v>
      </c>
      <c r="G7504" t="s">
        <v>37</v>
      </c>
      <c r="H7504" t="s">
        <v>143</v>
      </c>
      <c r="I7504">
        <v>2.4</v>
      </c>
      <c r="J7504">
        <v>0</v>
      </c>
      <c r="K7504" t="s">
        <v>265</v>
      </c>
      <c r="L7504" t="s">
        <v>35</v>
      </c>
    </row>
    <row r="7505" spans="1:12" x14ac:dyDescent="0.25">
      <c r="A7505">
        <v>71</v>
      </c>
      <c r="B7505" s="93">
        <v>43505</v>
      </c>
      <c r="C7505">
        <v>2</v>
      </c>
      <c r="D7505" t="s">
        <v>95</v>
      </c>
      <c r="E7505">
        <v>2019</v>
      </c>
      <c r="F7505" t="s">
        <v>22</v>
      </c>
      <c r="G7505" t="s">
        <v>535</v>
      </c>
      <c r="H7505" t="s">
        <v>536</v>
      </c>
      <c r="I7505">
        <v>18.420000000000002</v>
      </c>
      <c r="J7505">
        <v>0</v>
      </c>
      <c r="K7505" t="s">
        <v>265</v>
      </c>
      <c r="L7505" t="s">
        <v>34</v>
      </c>
    </row>
    <row r="7506" spans="1:12" x14ac:dyDescent="0.25">
      <c r="A7506">
        <v>71</v>
      </c>
      <c r="B7506" s="93">
        <v>43521</v>
      </c>
      <c r="C7506">
        <v>2</v>
      </c>
      <c r="D7506" t="s">
        <v>95</v>
      </c>
      <c r="E7506">
        <v>2019</v>
      </c>
      <c r="F7506" t="s">
        <v>21</v>
      </c>
      <c r="G7506" t="s">
        <v>550</v>
      </c>
      <c r="H7506" t="s">
        <v>551</v>
      </c>
      <c r="I7506">
        <v>45.01</v>
      </c>
      <c r="J7506">
        <v>0</v>
      </c>
      <c r="K7506" t="s">
        <v>265</v>
      </c>
      <c r="L7506" t="s">
        <v>34</v>
      </c>
    </row>
    <row r="7507" spans="1:12" x14ac:dyDescent="0.25">
      <c r="A7507">
        <v>72</v>
      </c>
      <c r="B7507" s="93">
        <v>43505</v>
      </c>
      <c r="C7507">
        <v>2</v>
      </c>
      <c r="D7507" t="s">
        <v>95</v>
      </c>
      <c r="E7507">
        <v>2019</v>
      </c>
      <c r="F7507" t="s">
        <v>22</v>
      </c>
      <c r="G7507" t="s">
        <v>535</v>
      </c>
      <c r="H7507" t="s">
        <v>536</v>
      </c>
      <c r="I7507">
        <v>51.37</v>
      </c>
      <c r="J7507">
        <v>0</v>
      </c>
      <c r="K7507" t="s">
        <v>267</v>
      </c>
      <c r="L7507" t="s">
        <v>34</v>
      </c>
    </row>
    <row r="7508" spans="1:12" x14ac:dyDescent="0.25">
      <c r="A7508">
        <v>72</v>
      </c>
      <c r="B7508" s="93">
        <v>43509</v>
      </c>
      <c r="C7508">
        <v>2</v>
      </c>
      <c r="D7508" t="s">
        <v>95</v>
      </c>
      <c r="E7508">
        <v>2019</v>
      </c>
      <c r="F7508" t="s">
        <v>23</v>
      </c>
      <c r="G7508" t="s">
        <v>63</v>
      </c>
      <c r="H7508" t="s">
        <v>539</v>
      </c>
      <c r="I7508">
        <v>66.099999999999994</v>
      </c>
      <c r="J7508">
        <v>0</v>
      </c>
      <c r="K7508" t="s">
        <v>267</v>
      </c>
      <c r="L7508" t="s">
        <v>64</v>
      </c>
    </row>
    <row r="7509" spans="1:12" x14ac:dyDescent="0.25">
      <c r="A7509">
        <v>72</v>
      </c>
      <c r="B7509" s="93">
        <v>43521</v>
      </c>
      <c r="C7509">
        <v>2</v>
      </c>
      <c r="D7509" t="s">
        <v>95</v>
      </c>
      <c r="E7509">
        <v>2019</v>
      </c>
      <c r="F7509" t="s">
        <v>22</v>
      </c>
      <c r="G7509" t="s">
        <v>550</v>
      </c>
      <c r="H7509" t="s">
        <v>551</v>
      </c>
      <c r="I7509">
        <v>28.57</v>
      </c>
      <c r="J7509">
        <v>0</v>
      </c>
      <c r="K7509" t="s">
        <v>267</v>
      </c>
      <c r="L7509" t="s">
        <v>34</v>
      </c>
    </row>
    <row r="7510" spans="1:12" x14ac:dyDescent="0.25">
      <c r="A7510">
        <v>73</v>
      </c>
      <c r="B7510" s="93">
        <v>43497</v>
      </c>
      <c r="C7510">
        <v>2</v>
      </c>
      <c r="D7510" t="s">
        <v>95</v>
      </c>
      <c r="E7510">
        <v>2019</v>
      </c>
      <c r="F7510" t="s">
        <v>21</v>
      </c>
      <c r="G7510" t="s">
        <v>36</v>
      </c>
      <c r="H7510" t="s">
        <v>523</v>
      </c>
      <c r="I7510">
        <v>8</v>
      </c>
      <c r="J7510">
        <v>0</v>
      </c>
      <c r="K7510" t="s">
        <v>268</v>
      </c>
      <c r="L7510" t="s">
        <v>222</v>
      </c>
    </row>
    <row r="7511" spans="1:12" x14ac:dyDescent="0.25">
      <c r="A7511">
        <v>73</v>
      </c>
      <c r="B7511" s="93">
        <v>43502</v>
      </c>
      <c r="C7511">
        <v>2</v>
      </c>
      <c r="D7511" t="s">
        <v>95</v>
      </c>
      <c r="E7511">
        <v>2019</v>
      </c>
      <c r="F7511" t="s">
        <v>23</v>
      </c>
      <c r="G7511" t="s">
        <v>37</v>
      </c>
      <c r="H7511" t="s">
        <v>60</v>
      </c>
      <c r="I7511">
        <v>2.25</v>
      </c>
      <c r="J7511">
        <v>0</v>
      </c>
      <c r="K7511" t="s">
        <v>268</v>
      </c>
      <c r="L7511" t="s">
        <v>35</v>
      </c>
    </row>
    <row r="7512" spans="1:12" x14ac:dyDescent="0.25">
      <c r="A7512">
        <v>73</v>
      </c>
      <c r="B7512" s="93">
        <v>43503</v>
      </c>
      <c r="C7512">
        <v>2</v>
      </c>
      <c r="D7512" t="s">
        <v>95</v>
      </c>
      <c r="E7512">
        <v>2019</v>
      </c>
      <c r="F7512" t="s">
        <v>22</v>
      </c>
      <c r="G7512" t="s">
        <v>36</v>
      </c>
      <c r="H7512" t="s">
        <v>532</v>
      </c>
      <c r="I7512">
        <v>8</v>
      </c>
      <c r="J7512">
        <v>0</v>
      </c>
      <c r="K7512" t="s">
        <v>268</v>
      </c>
      <c r="L7512" t="s">
        <v>222</v>
      </c>
    </row>
    <row r="7513" spans="1:12" x14ac:dyDescent="0.25">
      <c r="A7513">
        <v>73</v>
      </c>
      <c r="B7513" s="93">
        <v>43503</v>
      </c>
      <c r="C7513">
        <v>2</v>
      </c>
      <c r="D7513" t="s">
        <v>95</v>
      </c>
      <c r="E7513">
        <v>2019</v>
      </c>
      <c r="F7513" t="s">
        <v>21</v>
      </c>
      <c r="G7513" t="s">
        <v>36</v>
      </c>
      <c r="H7513" t="s">
        <v>532</v>
      </c>
      <c r="I7513">
        <v>64</v>
      </c>
      <c r="J7513">
        <v>0</v>
      </c>
      <c r="K7513" t="s">
        <v>268</v>
      </c>
      <c r="L7513" t="s">
        <v>222</v>
      </c>
    </row>
    <row r="7514" spans="1:12" x14ac:dyDescent="0.25">
      <c r="A7514">
        <v>73</v>
      </c>
      <c r="B7514" s="93">
        <v>43504</v>
      </c>
      <c r="C7514">
        <v>2</v>
      </c>
      <c r="D7514" t="s">
        <v>95</v>
      </c>
      <c r="E7514">
        <v>2019</v>
      </c>
      <c r="F7514" t="s">
        <v>22</v>
      </c>
      <c r="G7514" t="s">
        <v>36</v>
      </c>
      <c r="H7514" t="s">
        <v>533</v>
      </c>
      <c r="I7514">
        <v>8</v>
      </c>
      <c r="J7514">
        <v>0</v>
      </c>
      <c r="K7514" t="s">
        <v>268</v>
      </c>
      <c r="L7514" t="s">
        <v>222</v>
      </c>
    </row>
    <row r="7515" spans="1:12" x14ac:dyDescent="0.25">
      <c r="A7515">
        <v>73</v>
      </c>
      <c r="B7515" s="93">
        <v>43504</v>
      </c>
      <c r="C7515">
        <v>2</v>
      </c>
      <c r="D7515" t="s">
        <v>95</v>
      </c>
      <c r="E7515">
        <v>2019</v>
      </c>
      <c r="F7515" t="s">
        <v>21</v>
      </c>
      <c r="G7515" t="s">
        <v>36</v>
      </c>
      <c r="H7515" t="s">
        <v>533</v>
      </c>
      <c r="I7515">
        <v>40</v>
      </c>
      <c r="J7515">
        <v>0</v>
      </c>
      <c r="K7515" t="s">
        <v>268</v>
      </c>
      <c r="L7515" t="s">
        <v>222</v>
      </c>
    </row>
    <row r="7516" spans="1:12" x14ac:dyDescent="0.25">
      <c r="A7516">
        <v>73</v>
      </c>
      <c r="B7516" s="93">
        <v>43505</v>
      </c>
      <c r="C7516">
        <v>2</v>
      </c>
      <c r="D7516" t="s">
        <v>95</v>
      </c>
      <c r="E7516">
        <v>2019</v>
      </c>
      <c r="F7516" t="s">
        <v>22</v>
      </c>
      <c r="G7516" t="s">
        <v>535</v>
      </c>
      <c r="H7516" t="s">
        <v>536</v>
      </c>
      <c r="I7516">
        <v>114.95</v>
      </c>
      <c r="J7516">
        <v>0</v>
      </c>
      <c r="K7516" t="s">
        <v>268</v>
      </c>
      <c r="L7516" t="s">
        <v>34</v>
      </c>
    </row>
    <row r="7517" spans="1:12" x14ac:dyDescent="0.25">
      <c r="A7517">
        <v>73</v>
      </c>
      <c r="B7517" s="93">
        <v>43505</v>
      </c>
      <c r="C7517">
        <v>2</v>
      </c>
      <c r="D7517" t="s">
        <v>95</v>
      </c>
      <c r="E7517">
        <v>2019</v>
      </c>
      <c r="F7517" t="s">
        <v>21</v>
      </c>
      <c r="G7517" t="s">
        <v>535</v>
      </c>
      <c r="H7517" t="s">
        <v>536</v>
      </c>
      <c r="I7517">
        <v>725.25</v>
      </c>
      <c r="J7517">
        <v>0</v>
      </c>
      <c r="K7517" t="s">
        <v>268</v>
      </c>
      <c r="L7517" t="s">
        <v>34</v>
      </c>
    </row>
    <row r="7518" spans="1:12" x14ac:dyDescent="0.25">
      <c r="A7518">
        <v>73</v>
      </c>
      <c r="B7518" s="93">
        <v>43507</v>
      </c>
      <c r="C7518">
        <v>2</v>
      </c>
      <c r="D7518" t="s">
        <v>95</v>
      </c>
      <c r="E7518">
        <v>2019</v>
      </c>
      <c r="F7518" t="s">
        <v>23</v>
      </c>
      <c r="G7518" t="s">
        <v>37</v>
      </c>
      <c r="H7518" t="s">
        <v>60</v>
      </c>
      <c r="I7518">
        <v>4.5</v>
      </c>
      <c r="J7518">
        <v>0</v>
      </c>
      <c r="K7518" t="s">
        <v>268</v>
      </c>
      <c r="L7518" t="s">
        <v>35</v>
      </c>
    </row>
    <row r="7519" spans="1:12" x14ac:dyDescent="0.25">
      <c r="A7519">
        <v>73</v>
      </c>
      <c r="B7519" s="93">
        <v>43507</v>
      </c>
      <c r="C7519">
        <v>2</v>
      </c>
      <c r="D7519" t="s">
        <v>95</v>
      </c>
      <c r="E7519">
        <v>2019</v>
      </c>
      <c r="F7519" t="s">
        <v>21</v>
      </c>
      <c r="G7519" t="s">
        <v>36</v>
      </c>
      <c r="H7519" t="s">
        <v>537</v>
      </c>
      <c r="I7519">
        <v>32</v>
      </c>
      <c r="J7519">
        <v>0</v>
      </c>
      <c r="K7519" t="s">
        <v>268</v>
      </c>
      <c r="L7519" t="s">
        <v>222</v>
      </c>
    </row>
    <row r="7520" spans="1:12" x14ac:dyDescent="0.25">
      <c r="A7520">
        <v>73</v>
      </c>
      <c r="B7520" s="93">
        <v>43511</v>
      </c>
      <c r="C7520">
        <v>2</v>
      </c>
      <c r="D7520" t="s">
        <v>95</v>
      </c>
      <c r="E7520">
        <v>2019</v>
      </c>
      <c r="F7520" t="s">
        <v>22</v>
      </c>
      <c r="G7520" t="s">
        <v>36</v>
      </c>
      <c r="H7520" t="s">
        <v>542</v>
      </c>
      <c r="I7520">
        <v>8</v>
      </c>
      <c r="J7520">
        <v>0</v>
      </c>
      <c r="K7520" t="s">
        <v>268</v>
      </c>
      <c r="L7520" t="s">
        <v>222</v>
      </c>
    </row>
    <row r="7521" spans="1:12" x14ac:dyDescent="0.25">
      <c r="A7521">
        <v>73</v>
      </c>
      <c r="B7521" s="93">
        <v>43511</v>
      </c>
      <c r="C7521">
        <v>2</v>
      </c>
      <c r="D7521" t="s">
        <v>95</v>
      </c>
      <c r="E7521">
        <v>2019</v>
      </c>
      <c r="F7521" t="s">
        <v>21</v>
      </c>
      <c r="G7521" t="s">
        <v>36</v>
      </c>
      <c r="H7521" t="s">
        <v>542</v>
      </c>
      <c r="I7521">
        <v>16</v>
      </c>
      <c r="J7521">
        <v>0</v>
      </c>
      <c r="K7521" t="s">
        <v>268</v>
      </c>
      <c r="L7521" t="s">
        <v>222</v>
      </c>
    </row>
    <row r="7522" spans="1:12" x14ac:dyDescent="0.25">
      <c r="A7522">
        <v>73</v>
      </c>
      <c r="B7522" s="93">
        <v>43521</v>
      </c>
      <c r="C7522">
        <v>2</v>
      </c>
      <c r="D7522" t="s">
        <v>95</v>
      </c>
      <c r="E7522">
        <v>2019</v>
      </c>
      <c r="F7522" t="s">
        <v>21</v>
      </c>
      <c r="G7522" t="s">
        <v>36</v>
      </c>
      <c r="H7522" t="s">
        <v>552</v>
      </c>
      <c r="I7522">
        <v>48</v>
      </c>
      <c r="J7522">
        <v>0</v>
      </c>
      <c r="K7522" t="s">
        <v>268</v>
      </c>
      <c r="L7522" t="s">
        <v>222</v>
      </c>
    </row>
    <row r="7523" spans="1:12" x14ac:dyDescent="0.25">
      <c r="A7523">
        <v>73</v>
      </c>
      <c r="B7523" s="93">
        <v>43521</v>
      </c>
      <c r="C7523">
        <v>2</v>
      </c>
      <c r="D7523" t="s">
        <v>95</v>
      </c>
      <c r="E7523">
        <v>2019</v>
      </c>
      <c r="F7523" t="s">
        <v>22</v>
      </c>
      <c r="G7523" t="s">
        <v>550</v>
      </c>
      <c r="H7523" t="s">
        <v>551</v>
      </c>
      <c r="I7523">
        <v>60.58</v>
      </c>
      <c r="J7523">
        <v>0</v>
      </c>
      <c r="K7523" t="s">
        <v>268</v>
      </c>
      <c r="L7523" t="s">
        <v>34</v>
      </c>
    </row>
    <row r="7524" spans="1:12" x14ac:dyDescent="0.25">
      <c r="A7524">
        <v>73</v>
      </c>
      <c r="B7524" s="93">
        <v>43521</v>
      </c>
      <c r="C7524">
        <v>2</v>
      </c>
      <c r="D7524" t="s">
        <v>95</v>
      </c>
      <c r="E7524">
        <v>2019</v>
      </c>
      <c r="F7524" t="s">
        <v>21</v>
      </c>
      <c r="G7524" t="s">
        <v>550</v>
      </c>
      <c r="H7524" t="s">
        <v>551</v>
      </c>
      <c r="I7524">
        <v>639.91999999999996</v>
      </c>
      <c r="J7524">
        <v>0</v>
      </c>
      <c r="K7524" t="s">
        <v>268</v>
      </c>
      <c r="L7524" t="s">
        <v>34</v>
      </c>
    </row>
    <row r="7525" spans="1:12" x14ac:dyDescent="0.25">
      <c r="A7525">
        <v>73</v>
      </c>
      <c r="B7525" s="93">
        <v>43522</v>
      </c>
      <c r="C7525">
        <v>2</v>
      </c>
      <c r="D7525" t="s">
        <v>95</v>
      </c>
      <c r="E7525">
        <v>2019</v>
      </c>
      <c r="F7525" t="s">
        <v>23</v>
      </c>
      <c r="G7525" t="s">
        <v>63</v>
      </c>
      <c r="H7525" t="s">
        <v>553</v>
      </c>
      <c r="I7525">
        <v>53.96</v>
      </c>
      <c r="J7525">
        <v>0</v>
      </c>
      <c r="K7525" t="s">
        <v>268</v>
      </c>
      <c r="L7525" t="s">
        <v>64</v>
      </c>
    </row>
    <row r="7526" spans="1:12" x14ac:dyDescent="0.25">
      <c r="A7526">
        <v>74</v>
      </c>
      <c r="B7526" s="93">
        <v>43511</v>
      </c>
      <c r="C7526">
        <v>2</v>
      </c>
      <c r="D7526" t="s">
        <v>95</v>
      </c>
      <c r="E7526">
        <v>2019</v>
      </c>
      <c r="F7526" t="s">
        <v>23</v>
      </c>
      <c r="G7526" t="s">
        <v>37</v>
      </c>
      <c r="H7526" t="s">
        <v>132</v>
      </c>
      <c r="I7526">
        <v>7.35</v>
      </c>
      <c r="J7526">
        <v>0</v>
      </c>
      <c r="K7526" t="s">
        <v>269</v>
      </c>
      <c r="L7526" t="s">
        <v>35</v>
      </c>
    </row>
    <row r="7527" spans="1:12" x14ac:dyDescent="0.25">
      <c r="A7527">
        <v>74</v>
      </c>
      <c r="B7527" s="93">
        <v>43516</v>
      </c>
      <c r="C7527">
        <v>2</v>
      </c>
      <c r="D7527" t="s">
        <v>95</v>
      </c>
      <c r="E7527">
        <v>2019</v>
      </c>
      <c r="F7527" t="s">
        <v>23</v>
      </c>
      <c r="G7527" t="s">
        <v>37</v>
      </c>
      <c r="H7527" t="s">
        <v>132</v>
      </c>
      <c r="I7527">
        <v>7.35</v>
      </c>
      <c r="J7527">
        <v>0</v>
      </c>
      <c r="K7527" t="s">
        <v>269</v>
      </c>
      <c r="L7527" t="s">
        <v>35</v>
      </c>
    </row>
    <row r="7528" spans="1:12" x14ac:dyDescent="0.25">
      <c r="A7528">
        <v>74</v>
      </c>
      <c r="B7528" s="93">
        <v>43518</v>
      </c>
      <c r="C7528">
        <v>2</v>
      </c>
      <c r="D7528" t="s">
        <v>95</v>
      </c>
      <c r="E7528">
        <v>2019</v>
      </c>
      <c r="F7528" t="s">
        <v>23</v>
      </c>
      <c r="G7528" t="s">
        <v>37</v>
      </c>
      <c r="H7528" t="s">
        <v>132</v>
      </c>
      <c r="I7528">
        <v>2.9</v>
      </c>
      <c r="J7528">
        <v>0</v>
      </c>
      <c r="K7528" t="s">
        <v>269</v>
      </c>
      <c r="L7528" t="s">
        <v>35</v>
      </c>
    </row>
    <row r="7529" spans="1:12" x14ac:dyDescent="0.25">
      <c r="A7529">
        <v>74</v>
      </c>
      <c r="B7529" s="93">
        <v>43518</v>
      </c>
      <c r="C7529">
        <v>2</v>
      </c>
      <c r="D7529" t="s">
        <v>95</v>
      </c>
      <c r="E7529">
        <v>2019</v>
      </c>
      <c r="F7529" t="s">
        <v>23</v>
      </c>
      <c r="G7529" t="s">
        <v>63</v>
      </c>
      <c r="H7529" t="s">
        <v>549</v>
      </c>
      <c r="I7529">
        <v>39.19</v>
      </c>
      <c r="J7529">
        <v>0</v>
      </c>
      <c r="K7529" t="s">
        <v>269</v>
      </c>
      <c r="L7529" t="s">
        <v>64</v>
      </c>
    </row>
    <row r="7530" spans="1:12" x14ac:dyDescent="0.25">
      <c r="A7530">
        <v>74</v>
      </c>
      <c r="B7530" s="93">
        <v>43521</v>
      </c>
      <c r="C7530">
        <v>2</v>
      </c>
      <c r="D7530" t="s">
        <v>95</v>
      </c>
      <c r="E7530">
        <v>2019</v>
      </c>
      <c r="F7530" t="s">
        <v>23</v>
      </c>
      <c r="G7530" t="s">
        <v>37</v>
      </c>
      <c r="H7530" t="s">
        <v>132</v>
      </c>
      <c r="I7530">
        <v>4.05</v>
      </c>
      <c r="J7530">
        <v>0</v>
      </c>
      <c r="K7530" t="s">
        <v>269</v>
      </c>
      <c r="L7530" t="s">
        <v>35</v>
      </c>
    </row>
    <row r="7531" spans="1:12" x14ac:dyDescent="0.25">
      <c r="A7531">
        <v>76</v>
      </c>
      <c r="B7531" s="93">
        <v>43497</v>
      </c>
      <c r="C7531">
        <v>2</v>
      </c>
      <c r="D7531" t="s">
        <v>95</v>
      </c>
      <c r="E7531">
        <v>2019</v>
      </c>
      <c r="F7531" t="s">
        <v>23</v>
      </c>
      <c r="G7531" t="s">
        <v>63</v>
      </c>
      <c r="H7531" t="s">
        <v>523</v>
      </c>
      <c r="I7531">
        <v>18.600000000000001</v>
      </c>
      <c r="J7531">
        <v>0</v>
      </c>
      <c r="K7531" t="s">
        <v>270</v>
      </c>
      <c r="L7531" t="s">
        <v>64</v>
      </c>
    </row>
    <row r="7532" spans="1:12" x14ac:dyDescent="0.25">
      <c r="A7532">
        <v>76</v>
      </c>
      <c r="B7532" s="93">
        <v>43510</v>
      </c>
      <c r="C7532">
        <v>2</v>
      </c>
      <c r="D7532" t="s">
        <v>95</v>
      </c>
      <c r="E7532">
        <v>2019</v>
      </c>
      <c r="F7532" t="s">
        <v>23</v>
      </c>
      <c r="G7532" t="s">
        <v>37</v>
      </c>
      <c r="H7532" t="s">
        <v>314</v>
      </c>
      <c r="I7532">
        <v>6.4</v>
      </c>
      <c r="J7532">
        <v>0</v>
      </c>
      <c r="K7532" t="s">
        <v>270</v>
      </c>
      <c r="L7532" t="s">
        <v>35</v>
      </c>
    </row>
    <row r="7533" spans="1:12" x14ac:dyDescent="0.25">
      <c r="A7533">
        <v>76</v>
      </c>
      <c r="B7533" s="93">
        <v>43511</v>
      </c>
      <c r="C7533">
        <v>2</v>
      </c>
      <c r="D7533" t="s">
        <v>95</v>
      </c>
      <c r="E7533">
        <v>2019</v>
      </c>
      <c r="F7533" t="s">
        <v>23</v>
      </c>
      <c r="G7533" t="s">
        <v>37</v>
      </c>
      <c r="H7533" t="s">
        <v>314</v>
      </c>
      <c r="I7533">
        <v>8.6999999999999993</v>
      </c>
      <c r="J7533">
        <v>0</v>
      </c>
      <c r="K7533" t="s">
        <v>270</v>
      </c>
      <c r="L7533" t="s">
        <v>35</v>
      </c>
    </row>
    <row r="7534" spans="1:12" x14ac:dyDescent="0.25">
      <c r="A7534">
        <v>76</v>
      </c>
      <c r="B7534" s="93">
        <v>43515</v>
      </c>
      <c r="C7534">
        <v>2</v>
      </c>
      <c r="D7534" t="s">
        <v>95</v>
      </c>
      <c r="E7534">
        <v>2019</v>
      </c>
      <c r="F7534" t="s">
        <v>23</v>
      </c>
      <c r="G7534" t="s">
        <v>58</v>
      </c>
      <c r="H7534" t="s">
        <v>546</v>
      </c>
      <c r="I7534">
        <v>14.35</v>
      </c>
      <c r="J7534">
        <v>0</v>
      </c>
      <c r="K7534" t="s">
        <v>270</v>
      </c>
      <c r="L7534" t="s">
        <v>222</v>
      </c>
    </row>
    <row r="7535" spans="1:12" x14ac:dyDescent="0.25">
      <c r="A7535">
        <v>76</v>
      </c>
      <c r="B7535" s="93">
        <v>43521</v>
      </c>
      <c r="C7535">
        <v>2</v>
      </c>
      <c r="D7535" t="s">
        <v>95</v>
      </c>
      <c r="E7535">
        <v>2019</v>
      </c>
      <c r="F7535" t="s">
        <v>21</v>
      </c>
      <c r="G7535" t="s">
        <v>36</v>
      </c>
      <c r="H7535" t="s">
        <v>552</v>
      </c>
      <c r="I7535">
        <v>8</v>
      </c>
      <c r="J7535">
        <v>0</v>
      </c>
      <c r="K7535" t="s">
        <v>270</v>
      </c>
      <c r="L7535" t="s">
        <v>222</v>
      </c>
    </row>
    <row r="7536" spans="1:12" x14ac:dyDescent="0.25">
      <c r="A7536">
        <v>77</v>
      </c>
      <c r="B7536" s="93">
        <v>43515</v>
      </c>
      <c r="C7536">
        <v>2</v>
      </c>
      <c r="D7536" t="s">
        <v>95</v>
      </c>
      <c r="E7536">
        <v>2019</v>
      </c>
      <c r="F7536" t="s">
        <v>23</v>
      </c>
      <c r="G7536" t="s">
        <v>63</v>
      </c>
      <c r="H7536" t="s">
        <v>546</v>
      </c>
      <c r="I7536">
        <v>10.43</v>
      </c>
      <c r="J7536">
        <v>0</v>
      </c>
      <c r="K7536" t="s">
        <v>271</v>
      </c>
      <c r="L7536" t="s">
        <v>64</v>
      </c>
    </row>
    <row r="7537" spans="1:12" x14ac:dyDescent="0.25">
      <c r="A7537">
        <v>78</v>
      </c>
      <c r="B7537" s="93">
        <v>43504</v>
      </c>
      <c r="C7537">
        <v>2</v>
      </c>
      <c r="D7537" t="s">
        <v>95</v>
      </c>
      <c r="E7537">
        <v>2019</v>
      </c>
      <c r="F7537" t="s">
        <v>23</v>
      </c>
      <c r="G7537" t="s">
        <v>37</v>
      </c>
      <c r="H7537" t="s">
        <v>175</v>
      </c>
      <c r="I7537">
        <v>7.2</v>
      </c>
      <c r="J7537">
        <v>0</v>
      </c>
      <c r="K7537" t="s">
        <v>272</v>
      </c>
      <c r="L7537" t="s">
        <v>35</v>
      </c>
    </row>
    <row r="7538" spans="1:12" x14ac:dyDescent="0.25">
      <c r="A7538">
        <v>78</v>
      </c>
      <c r="B7538" s="93">
        <v>43509</v>
      </c>
      <c r="C7538">
        <v>2</v>
      </c>
      <c r="D7538" t="s">
        <v>95</v>
      </c>
      <c r="E7538">
        <v>2019</v>
      </c>
      <c r="F7538" t="s">
        <v>23</v>
      </c>
      <c r="G7538" t="s">
        <v>37</v>
      </c>
      <c r="H7538" t="s">
        <v>175</v>
      </c>
      <c r="I7538">
        <v>2.25</v>
      </c>
      <c r="J7538">
        <v>0</v>
      </c>
      <c r="K7538" t="s">
        <v>272</v>
      </c>
      <c r="L7538" t="s">
        <v>35</v>
      </c>
    </row>
    <row r="7539" spans="1:12" x14ac:dyDescent="0.25">
      <c r="A7539">
        <v>78</v>
      </c>
      <c r="B7539" s="93">
        <v>43511</v>
      </c>
      <c r="C7539">
        <v>2</v>
      </c>
      <c r="D7539" t="s">
        <v>95</v>
      </c>
      <c r="E7539">
        <v>2019</v>
      </c>
      <c r="F7539" t="s">
        <v>23</v>
      </c>
      <c r="G7539" t="s">
        <v>37</v>
      </c>
      <c r="H7539" t="s">
        <v>175</v>
      </c>
      <c r="I7539">
        <v>7.35</v>
      </c>
      <c r="J7539">
        <v>0</v>
      </c>
      <c r="K7539" t="s">
        <v>272</v>
      </c>
      <c r="L7539" t="s">
        <v>35</v>
      </c>
    </row>
    <row r="7540" spans="1:12" x14ac:dyDescent="0.25">
      <c r="A7540">
        <v>78</v>
      </c>
      <c r="B7540" s="93">
        <v>43515</v>
      </c>
      <c r="C7540">
        <v>2</v>
      </c>
      <c r="D7540" t="s">
        <v>95</v>
      </c>
      <c r="E7540">
        <v>2019</v>
      </c>
      <c r="F7540" t="s">
        <v>23</v>
      </c>
      <c r="G7540" t="s">
        <v>37</v>
      </c>
      <c r="H7540" t="s">
        <v>175</v>
      </c>
      <c r="I7540">
        <v>7.35</v>
      </c>
      <c r="J7540">
        <v>0</v>
      </c>
      <c r="K7540" t="s">
        <v>272</v>
      </c>
      <c r="L7540" t="s">
        <v>35</v>
      </c>
    </row>
    <row r="7541" spans="1:12" x14ac:dyDescent="0.25">
      <c r="A7541">
        <v>79</v>
      </c>
      <c r="B7541" s="93">
        <v>43503</v>
      </c>
      <c r="C7541">
        <v>2</v>
      </c>
      <c r="D7541" t="s">
        <v>95</v>
      </c>
      <c r="E7541">
        <v>2019</v>
      </c>
      <c r="F7541" t="s">
        <v>23</v>
      </c>
      <c r="G7541" t="s">
        <v>37</v>
      </c>
      <c r="H7541" t="s">
        <v>440</v>
      </c>
      <c r="I7541">
        <v>2.4</v>
      </c>
      <c r="J7541">
        <v>0</v>
      </c>
      <c r="K7541" t="s">
        <v>730</v>
      </c>
      <c r="L7541" t="s">
        <v>35</v>
      </c>
    </row>
    <row r="7542" spans="1:12" x14ac:dyDescent="0.25">
      <c r="A7542">
        <v>79</v>
      </c>
      <c r="B7542" s="93">
        <v>43522</v>
      </c>
      <c r="C7542">
        <v>2</v>
      </c>
      <c r="D7542" t="s">
        <v>95</v>
      </c>
      <c r="E7542">
        <v>2019</v>
      </c>
      <c r="F7542" t="s">
        <v>23</v>
      </c>
      <c r="G7542" t="s">
        <v>63</v>
      </c>
      <c r="H7542" t="s">
        <v>553</v>
      </c>
      <c r="I7542">
        <v>34.56</v>
      </c>
      <c r="J7542">
        <v>0</v>
      </c>
      <c r="K7542" t="s">
        <v>730</v>
      </c>
      <c r="L7542" t="s">
        <v>64</v>
      </c>
    </row>
    <row r="7543" spans="1:12" x14ac:dyDescent="0.25">
      <c r="A7543">
        <v>80</v>
      </c>
      <c r="B7543" s="93">
        <v>43503</v>
      </c>
      <c r="C7543">
        <v>2</v>
      </c>
      <c r="D7543" t="s">
        <v>95</v>
      </c>
      <c r="E7543">
        <v>2019</v>
      </c>
      <c r="F7543" t="s">
        <v>21</v>
      </c>
      <c r="G7543" t="s">
        <v>36</v>
      </c>
      <c r="H7543" t="s">
        <v>532</v>
      </c>
      <c r="I7543">
        <v>16</v>
      </c>
      <c r="J7543">
        <v>0</v>
      </c>
      <c r="K7543" t="s">
        <v>273</v>
      </c>
      <c r="L7543" t="s">
        <v>222</v>
      </c>
    </row>
    <row r="7544" spans="1:12" x14ac:dyDescent="0.25">
      <c r="A7544">
        <v>80</v>
      </c>
      <c r="B7544" s="93">
        <v>43505</v>
      </c>
      <c r="C7544">
        <v>2</v>
      </c>
      <c r="D7544" t="s">
        <v>95</v>
      </c>
      <c r="E7544">
        <v>2019</v>
      </c>
      <c r="F7544" t="s">
        <v>21</v>
      </c>
      <c r="G7544" t="s">
        <v>535</v>
      </c>
      <c r="H7544" t="s">
        <v>536</v>
      </c>
      <c r="I7544">
        <v>85.49</v>
      </c>
      <c r="J7544">
        <v>0</v>
      </c>
      <c r="K7544" t="s">
        <v>273</v>
      </c>
      <c r="L7544" t="s">
        <v>34</v>
      </c>
    </row>
    <row r="7545" spans="1:12" x14ac:dyDescent="0.25">
      <c r="A7545">
        <v>80</v>
      </c>
      <c r="B7545" s="93">
        <v>43509</v>
      </c>
      <c r="C7545">
        <v>2</v>
      </c>
      <c r="D7545" t="s">
        <v>95</v>
      </c>
      <c r="E7545">
        <v>2019</v>
      </c>
      <c r="F7545" t="s">
        <v>23</v>
      </c>
      <c r="G7545" t="s">
        <v>37</v>
      </c>
      <c r="H7545" t="s">
        <v>540</v>
      </c>
      <c r="I7545">
        <v>9.1999999999999993</v>
      </c>
      <c r="J7545">
        <v>0</v>
      </c>
      <c r="K7545" t="s">
        <v>273</v>
      </c>
      <c r="L7545" t="s">
        <v>35</v>
      </c>
    </row>
    <row r="7546" spans="1:12" x14ac:dyDescent="0.25">
      <c r="A7546">
        <v>80</v>
      </c>
      <c r="B7546" s="93">
        <v>43509</v>
      </c>
      <c r="C7546">
        <v>2</v>
      </c>
      <c r="D7546" t="s">
        <v>95</v>
      </c>
      <c r="E7546">
        <v>2019</v>
      </c>
      <c r="F7546" t="s">
        <v>23</v>
      </c>
      <c r="G7546" t="s">
        <v>63</v>
      </c>
      <c r="H7546" t="s">
        <v>539</v>
      </c>
      <c r="I7546">
        <v>23.4</v>
      </c>
      <c r="J7546">
        <v>0</v>
      </c>
      <c r="K7546" t="s">
        <v>273</v>
      </c>
      <c r="L7546" t="s">
        <v>64</v>
      </c>
    </row>
    <row r="7547" spans="1:12" x14ac:dyDescent="0.25">
      <c r="A7547">
        <v>80</v>
      </c>
      <c r="B7547" s="93">
        <v>43521</v>
      </c>
      <c r="C7547">
        <v>2</v>
      </c>
      <c r="D7547" t="s">
        <v>95</v>
      </c>
      <c r="E7547">
        <v>2019</v>
      </c>
      <c r="F7547" t="s">
        <v>21</v>
      </c>
      <c r="G7547" t="s">
        <v>36</v>
      </c>
      <c r="H7547" t="s">
        <v>552</v>
      </c>
      <c r="I7547">
        <v>16</v>
      </c>
      <c r="J7547">
        <v>0</v>
      </c>
      <c r="K7547" t="s">
        <v>273</v>
      </c>
      <c r="L7547" t="s">
        <v>222</v>
      </c>
    </row>
    <row r="7548" spans="1:12" x14ac:dyDescent="0.25">
      <c r="A7548">
        <v>80</v>
      </c>
      <c r="B7548" s="93">
        <v>43521</v>
      </c>
      <c r="C7548">
        <v>2</v>
      </c>
      <c r="D7548" t="s">
        <v>95</v>
      </c>
      <c r="E7548">
        <v>2019</v>
      </c>
      <c r="F7548" t="s">
        <v>21</v>
      </c>
      <c r="G7548" t="s">
        <v>550</v>
      </c>
      <c r="H7548" t="s">
        <v>551</v>
      </c>
      <c r="I7548">
        <v>101.38</v>
      </c>
      <c r="J7548">
        <v>0</v>
      </c>
      <c r="K7548" t="s">
        <v>273</v>
      </c>
      <c r="L7548" t="s">
        <v>34</v>
      </c>
    </row>
    <row r="7549" spans="1:12" x14ac:dyDescent="0.25">
      <c r="A7549">
        <v>89</v>
      </c>
      <c r="B7549" s="93">
        <v>43505</v>
      </c>
      <c r="C7549">
        <v>2</v>
      </c>
      <c r="D7549" t="s">
        <v>95</v>
      </c>
      <c r="E7549">
        <v>2019</v>
      </c>
      <c r="F7549" t="s">
        <v>23</v>
      </c>
      <c r="G7549" t="s">
        <v>535</v>
      </c>
      <c r="H7549" t="s">
        <v>536</v>
      </c>
      <c r="I7549">
        <v>42.78</v>
      </c>
      <c r="J7549">
        <v>0</v>
      </c>
      <c r="K7549" t="s">
        <v>274</v>
      </c>
      <c r="L7549" t="s">
        <v>34</v>
      </c>
    </row>
    <row r="7550" spans="1:12" x14ac:dyDescent="0.25">
      <c r="A7550">
        <v>89</v>
      </c>
      <c r="B7550" s="93">
        <v>43515</v>
      </c>
      <c r="C7550">
        <v>2</v>
      </c>
      <c r="D7550" t="s">
        <v>95</v>
      </c>
      <c r="E7550">
        <v>2019</v>
      </c>
      <c r="F7550" t="s">
        <v>23</v>
      </c>
      <c r="G7550" t="s">
        <v>37</v>
      </c>
      <c r="H7550" t="s">
        <v>309</v>
      </c>
      <c r="I7550">
        <v>11.3</v>
      </c>
      <c r="J7550">
        <v>0</v>
      </c>
      <c r="K7550" t="s">
        <v>274</v>
      </c>
      <c r="L7550" t="s">
        <v>35</v>
      </c>
    </row>
    <row r="7551" spans="1:12" x14ac:dyDescent="0.25">
      <c r="A7551">
        <v>89</v>
      </c>
      <c r="B7551" s="93">
        <v>43518</v>
      </c>
      <c r="C7551">
        <v>2</v>
      </c>
      <c r="D7551" t="s">
        <v>95</v>
      </c>
      <c r="E7551">
        <v>2019</v>
      </c>
      <c r="F7551" t="s">
        <v>23</v>
      </c>
      <c r="G7551" t="s">
        <v>63</v>
      </c>
      <c r="H7551" t="s">
        <v>549</v>
      </c>
      <c r="I7551">
        <v>23.32</v>
      </c>
      <c r="J7551">
        <v>0</v>
      </c>
      <c r="K7551" t="s">
        <v>274</v>
      </c>
      <c r="L7551" t="s">
        <v>64</v>
      </c>
    </row>
    <row r="7552" spans="1:12" x14ac:dyDescent="0.25">
      <c r="A7552">
        <v>91</v>
      </c>
      <c r="B7552" s="93">
        <v>43497</v>
      </c>
      <c r="C7552">
        <v>2</v>
      </c>
      <c r="D7552" t="s">
        <v>95</v>
      </c>
      <c r="E7552">
        <v>2019</v>
      </c>
      <c r="F7552" t="s">
        <v>294</v>
      </c>
      <c r="G7552" t="s">
        <v>35</v>
      </c>
      <c r="H7552" t="s">
        <v>523</v>
      </c>
      <c r="I7552">
        <v>5</v>
      </c>
      <c r="J7552">
        <v>0</v>
      </c>
      <c r="K7552" t="s">
        <v>275</v>
      </c>
      <c r="L7552" t="s">
        <v>35</v>
      </c>
    </row>
    <row r="7553" spans="1:12" x14ac:dyDescent="0.25">
      <c r="A7553">
        <v>91</v>
      </c>
      <c r="B7553" s="93">
        <v>43497</v>
      </c>
      <c r="C7553">
        <v>2</v>
      </c>
      <c r="D7553" t="s">
        <v>95</v>
      </c>
      <c r="E7553">
        <v>2019</v>
      </c>
      <c r="F7553" t="s">
        <v>71</v>
      </c>
      <c r="G7553" t="s">
        <v>67</v>
      </c>
      <c r="H7553" t="s">
        <v>523</v>
      </c>
      <c r="I7553">
        <v>25</v>
      </c>
      <c r="J7553">
        <v>0</v>
      </c>
      <c r="K7553" t="s">
        <v>275</v>
      </c>
      <c r="L7553" t="s">
        <v>266</v>
      </c>
    </row>
    <row r="7554" spans="1:12" x14ac:dyDescent="0.25">
      <c r="A7554">
        <v>91</v>
      </c>
      <c r="B7554" s="93">
        <v>43497</v>
      </c>
      <c r="C7554">
        <v>2</v>
      </c>
      <c r="D7554" t="s">
        <v>95</v>
      </c>
      <c r="E7554">
        <v>2019</v>
      </c>
      <c r="F7554" t="s">
        <v>74</v>
      </c>
      <c r="G7554" t="s">
        <v>35</v>
      </c>
      <c r="H7554" t="s">
        <v>523</v>
      </c>
      <c r="I7554">
        <v>30</v>
      </c>
      <c r="J7554">
        <v>0</v>
      </c>
      <c r="K7554" t="s">
        <v>275</v>
      </c>
      <c r="L7554" t="s">
        <v>35</v>
      </c>
    </row>
    <row r="7555" spans="1:12" x14ac:dyDescent="0.25">
      <c r="A7555">
        <v>91</v>
      </c>
      <c r="B7555" s="93">
        <v>43497</v>
      </c>
      <c r="C7555">
        <v>2</v>
      </c>
      <c r="D7555" t="s">
        <v>95</v>
      </c>
      <c r="E7555">
        <v>2019</v>
      </c>
      <c r="F7555" t="s">
        <v>86</v>
      </c>
      <c r="G7555" t="s">
        <v>58</v>
      </c>
      <c r="H7555" t="s">
        <v>523</v>
      </c>
      <c r="I7555">
        <v>39</v>
      </c>
      <c r="J7555">
        <v>0</v>
      </c>
      <c r="K7555" t="s">
        <v>275</v>
      </c>
      <c r="L7555" t="s">
        <v>222</v>
      </c>
    </row>
    <row r="7556" spans="1:12" x14ac:dyDescent="0.25">
      <c r="A7556">
        <v>91</v>
      </c>
      <c r="B7556" s="93">
        <v>43497</v>
      </c>
      <c r="C7556">
        <v>2</v>
      </c>
      <c r="D7556" t="s">
        <v>95</v>
      </c>
      <c r="E7556">
        <v>2019</v>
      </c>
      <c r="F7556" t="s">
        <v>77</v>
      </c>
      <c r="G7556" t="s">
        <v>64</v>
      </c>
      <c r="H7556" t="s">
        <v>523</v>
      </c>
      <c r="I7556">
        <v>66.900000000000006</v>
      </c>
      <c r="J7556">
        <v>0</v>
      </c>
      <c r="K7556" t="s">
        <v>275</v>
      </c>
      <c r="L7556" t="s">
        <v>64</v>
      </c>
    </row>
    <row r="7557" spans="1:12" x14ac:dyDescent="0.25">
      <c r="A7557">
        <v>91</v>
      </c>
      <c r="B7557" s="93">
        <v>43497</v>
      </c>
      <c r="C7557">
        <v>2</v>
      </c>
      <c r="D7557" t="s">
        <v>95</v>
      </c>
      <c r="E7557">
        <v>2019</v>
      </c>
      <c r="F7557" t="s">
        <v>71</v>
      </c>
      <c r="G7557" t="s">
        <v>64</v>
      </c>
      <c r="H7557" t="s">
        <v>523</v>
      </c>
      <c r="I7557">
        <v>113.89</v>
      </c>
      <c r="J7557">
        <v>0</v>
      </c>
      <c r="K7557" t="s">
        <v>275</v>
      </c>
      <c r="L7557" t="s">
        <v>64</v>
      </c>
    </row>
    <row r="7558" spans="1:12" x14ac:dyDescent="0.25">
      <c r="A7558">
        <v>91</v>
      </c>
      <c r="B7558" s="93">
        <v>43498</v>
      </c>
      <c r="C7558">
        <v>2</v>
      </c>
      <c r="D7558" t="s">
        <v>95</v>
      </c>
      <c r="E7558">
        <v>2019</v>
      </c>
      <c r="F7558" t="s">
        <v>77</v>
      </c>
      <c r="G7558" t="s">
        <v>64</v>
      </c>
      <c r="H7558" t="s">
        <v>524</v>
      </c>
      <c r="I7558">
        <v>25</v>
      </c>
      <c r="J7558">
        <v>0</v>
      </c>
      <c r="K7558" t="s">
        <v>275</v>
      </c>
      <c r="L7558" t="s">
        <v>64</v>
      </c>
    </row>
    <row r="7559" spans="1:12" x14ac:dyDescent="0.25">
      <c r="A7559">
        <v>91</v>
      </c>
      <c r="B7559" s="93">
        <v>43498</v>
      </c>
      <c r="C7559">
        <v>2</v>
      </c>
      <c r="D7559" t="s">
        <v>95</v>
      </c>
      <c r="E7559">
        <v>2019</v>
      </c>
      <c r="F7559" t="s">
        <v>71</v>
      </c>
      <c r="G7559" t="s">
        <v>35</v>
      </c>
      <c r="H7559" t="s">
        <v>524</v>
      </c>
      <c r="I7559">
        <v>37.14</v>
      </c>
      <c r="J7559">
        <v>0</v>
      </c>
      <c r="K7559" t="s">
        <v>275</v>
      </c>
      <c r="L7559" t="s">
        <v>35</v>
      </c>
    </row>
    <row r="7560" spans="1:12" x14ac:dyDescent="0.25">
      <c r="A7560">
        <v>91</v>
      </c>
      <c r="B7560" s="93">
        <v>43498</v>
      </c>
      <c r="C7560">
        <v>2</v>
      </c>
      <c r="D7560" t="s">
        <v>95</v>
      </c>
      <c r="E7560">
        <v>2019</v>
      </c>
      <c r="F7560" t="s">
        <v>74</v>
      </c>
      <c r="G7560" t="s">
        <v>35</v>
      </c>
      <c r="H7560" t="s">
        <v>524</v>
      </c>
      <c r="I7560">
        <v>40</v>
      </c>
      <c r="J7560">
        <v>0</v>
      </c>
      <c r="K7560" t="s">
        <v>275</v>
      </c>
      <c r="L7560" t="s">
        <v>35</v>
      </c>
    </row>
    <row r="7561" spans="1:12" x14ac:dyDescent="0.25">
      <c r="A7561">
        <v>91</v>
      </c>
      <c r="B7561" s="93">
        <v>43498</v>
      </c>
      <c r="C7561">
        <v>2</v>
      </c>
      <c r="D7561" t="s">
        <v>95</v>
      </c>
      <c r="E7561">
        <v>2019</v>
      </c>
      <c r="F7561" t="s">
        <v>75</v>
      </c>
      <c r="G7561" t="s">
        <v>105</v>
      </c>
      <c r="H7561" t="s">
        <v>524</v>
      </c>
      <c r="I7561">
        <v>13570</v>
      </c>
      <c r="J7561">
        <v>0</v>
      </c>
      <c r="K7561" t="s">
        <v>275</v>
      </c>
      <c r="L7561" t="s">
        <v>266</v>
      </c>
    </row>
    <row r="7562" spans="1:12" x14ac:dyDescent="0.25">
      <c r="A7562">
        <v>91</v>
      </c>
      <c r="B7562" s="93">
        <v>43500</v>
      </c>
      <c r="C7562">
        <v>2</v>
      </c>
      <c r="D7562" t="s">
        <v>95</v>
      </c>
      <c r="E7562">
        <v>2019</v>
      </c>
      <c r="F7562" t="s">
        <v>68</v>
      </c>
      <c r="G7562" t="s">
        <v>526</v>
      </c>
      <c r="H7562" t="s">
        <v>527</v>
      </c>
      <c r="I7562">
        <v>4.68</v>
      </c>
      <c r="J7562">
        <v>0</v>
      </c>
      <c r="K7562" t="s">
        <v>275</v>
      </c>
      <c r="L7562" t="s">
        <v>34</v>
      </c>
    </row>
    <row r="7563" spans="1:12" x14ac:dyDescent="0.25">
      <c r="A7563">
        <v>91</v>
      </c>
      <c r="B7563" s="93">
        <v>43500</v>
      </c>
      <c r="C7563">
        <v>2</v>
      </c>
      <c r="D7563" t="s">
        <v>95</v>
      </c>
      <c r="E7563">
        <v>2019</v>
      </c>
      <c r="F7563" t="s">
        <v>78</v>
      </c>
      <c r="G7563" t="s">
        <v>36</v>
      </c>
      <c r="H7563" t="s">
        <v>525</v>
      </c>
      <c r="I7563">
        <v>23.99</v>
      </c>
      <c r="J7563">
        <v>0</v>
      </c>
      <c r="K7563" t="s">
        <v>275</v>
      </c>
      <c r="L7563" t="s">
        <v>222</v>
      </c>
    </row>
    <row r="7564" spans="1:12" x14ac:dyDescent="0.25">
      <c r="A7564">
        <v>91</v>
      </c>
      <c r="B7564" s="93">
        <v>43500</v>
      </c>
      <c r="C7564">
        <v>2</v>
      </c>
      <c r="D7564" t="s">
        <v>95</v>
      </c>
      <c r="E7564">
        <v>2019</v>
      </c>
      <c r="F7564" t="s">
        <v>70</v>
      </c>
      <c r="G7564" t="s">
        <v>35</v>
      </c>
      <c r="H7564" t="s">
        <v>525</v>
      </c>
      <c r="I7564">
        <v>117.85</v>
      </c>
      <c r="J7564">
        <v>0</v>
      </c>
      <c r="K7564" t="s">
        <v>275</v>
      </c>
      <c r="L7564" t="s">
        <v>35</v>
      </c>
    </row>
    <row r="7565" spans="1:12" x14ac:dyDescent="0.25">
      <c r="A7565">
        <v>91</v>
      </c>
      <c r="B7565" s="93">
        <v>43500</v>
      </c>
      <c r="C7565">
        <v>2</v>
      </c>
      <c r="D7565" t="s">
        <v>95</v>
      </c>
      <c r="E7565">
        <v>2019</v>
      </c>
      <c r="F7565" t="s">
        <v>75</v>
      </c>
      <c r="G7565" t="s">
        <v>65</v>
      </c>
      <c r="H7565" t="s">
        <v>525</v>
      </c>
      <c r="I7565">
        <v>150</v>
      </c>
      <c r="J7565">
        <v>0</v>
      </c>
      <c r="K7565" t="s">
        <v>275</v>
      </c>
      <c r="L7565" t="s">
        <v>35</v>
      </c>
    </row>
    <row r="7566" spans="1:12" x14ac:dyDescent="0.25">
      <c r="A7566">
        <v>91</v>
      </c>
      <c r="B7566" s="93">
        <v>43500</v>
      </c>
      <c r="C7566">
        <v>2</v>
      </c>
      <c r="D7566" t="s">
        <v>95</v>
      </c>
      <c r="E7566">
        <v>2019</v>
      </c>
      <c r="F7566" t="s">
        <v>76</v>
      </c>
      <c r="G7566" t="s">
        <v>65</v>
      </c>
      <c r="H7566" t="s">
        <v>525</v>
      </c>
      <c r="I7566">
        <v>150</v>
      </c>
      <c r="J7566">
        <v>0</v>
      </c>
      <c r="K7566" t="s">
        <v>275</v>
      </c>
      <c r="L7566" t="s">
        <v>35</v>
      </c>
    </row>
    <row r="7567" spans="1:12" x14ac:dyDescent="0.25">
      <c r="A7567">
        <v>91</v>
      </c>
      <c r="B7567" s="93">
        <v>43500</v>
      </c>
      <c r="C7567">
        <v>2</v>
      </c>
      <c r="D7567" t="s">
        <v>95</v>
      </c>
      <c r="E7567">
        <v>2019</v>
      </c>
      <c r="F7567" t="s">
        <v>369</v>
      </c>
      <c r="G7567" t="s">
        <v>65</v>
      </c>
      <c r="H7567" t="s">
        <v>525</v>
      </c>
      <c r="I7567">
        <v>303.89999999999998</v>
      </c>
      <c r="J7567">
        <v>0</v>
      </c>
      <c r="K7567" t="s">
        <v>275</v>
      </c>
      <c r="L7567" t="s">
        <v>35</v>
      </c>
    </row>
    <row r="7568" spans="1:12" x14ac:dyDescent="0.25">
      <c r="A7568">
        <v>91</v>
      </c>
      <c r="B7568" s="93">
        <v>43500</v>
      </c>
      <c r="C7568">
        <v>2</v>
      </c>
      <c r="D7568" t="s">
        <v>95</v>
      </c>
      <c r="E7568">
        <v>2019</v>
      </c>
      <c r="F7568" t="s">
        <v>71</v>
      </c>
      <c r="G7568" t="s">
        <v>65</v>
      </c>
      <c r="H7568" t="s">
        <v>525</v>
      </c>
      <c r="I7568">
        <v>2250</v>
      </c>
      <c r="J7568">
        <v>0</v>
      </c>
      <c r="K7568" t="s">
        <v>275</v>
      </c>
      <c r="L7568" t="s">
        <v>35</v>
      </c>
    </row>
    <row r="7569" spans="1:12" x14ac:dyDescent="0.25">
      <c r="A7569">
        <v>91</v>
      </c>
      <c r="B7569" s="93">
        <v>43501</v>
      </c>
      <c r="C7569">
        <v>2</v>
      </c>
      <c r="D7569" t="s">
        <v>95</v>
      </c>
      <c r="E7569">
        <v>2019</v>
      </c>
      <c r="F7569" t="s">
        <v>86</v>
      </c>
      <c r="G7569" t="s">
        <v>58</v>
      </c>
      <c r="H7569" t="s">
        <v>529</v>
      </c>
      <c r="I7569">
        <v>27.75</v>
      </c>
      <c r="J7569">
        <v>0</v>
      </c>
      <c r="K7569" t="s">
        <v>275</v>
      </c>
      <c r="L7569" t="s">
        <v>222</v>
      </c>
    </row>
    <row r="7570" spans="1:12" x14ac:dyDescent="0.25">
      <c r="A7570">
        <v>91</v>
      </c>
      <c r="B7570" s="93">
        <v>43501</v>
      </c>
      <c r="C7570">
        <v>2</v>
      </c>
      <c r="D7570" t="s">
        <v>95</v>
      </c>
      <c r="E7570">
        <v>2019</v>
      </c>
      <c r="F7570" t="s">
        <v>75</v>
      </c>
      <c r="G7570" t="s">
        <v>63</v>
      </c>
      <c r="H7570" t="s">
        <v>529</v>
      </c>
      <c r="I7570">
        <v>29.96</v>
      </c>
      <c r="J7570">
        <v>0</v>
      </c>
      <c r="K7570" t="s">
        <v>275</v>
      </c>
      <c r="L7570" t="s">
        <v>64</v>
      </c>
    </row>
    <row r="7571" spans="1:12" x14ac:dyDescent="0.25">
      <c r="A7571">
        <v>91</v>
      </c>
      <c r="B7571" s="93">
        <v>43501</v>
      </c>
      <c r="C7571">
        <v>2</v>
      </c>
      <c r="D7571" t="s">
        <v>95</v>
      </c>
      <c r="E7571">
        <v>2019</v>
      </c>
      <c r="F7571" t="s">
        <v>77</v>
      </c>
      <c r="G7571" t="s">
        <v>35</v>
      </c>
      <c r="H7571" t="s">
        <v>529</v>
      </c>
      <c r="I7571">
        <v>42</v>
      </c>
      <c r="J7571">
        <v>0</v>
      </c>
      <c r="K7571" t="s">
        <v>275</v>
      </c>
      <c r="L7571" t="s">
        <v>35</v>
      </c>
    </row>
    <row r="7572" spans="1:12" x14ac:dyDescent="0.25">
      <c r="A7572">
        <v>91</v>
      </c>
      <c r="B7572" s="93">
        <v>43501</v>
      </c>
      <c r="C7572">
        <v>2</v>
      </c>
      <c r="D7572" t="s">
        <v>95</v>
      </c>
      <c r="E7572">
        <v>2019</v>
      </c>
      <c r="F7572" t="s">
        <v>81</v>
      </c>
      <c r="G7572" t="s">
        <v>35</v>
      </c>
      <c r="H7572" t="s">
        <v>529</v>
      </c>
      <c r="I7572">
        <v>175.85</v>
      </c>
      <c r="J7572">
        <v>0</v>
      </c>
      <c r="K7572" t="s">
        <v>275</v>
      </c>
      <c r="L7572" t="s">
        <v>35</v>
      </c>
    </row>
    <row r="7573" spans="1:12" x14ac:dyDescent="0.25">
      <c r="A7573">
        <v>91</v>
      </c>
      <c r="B7573" s="93">
        <v>43501</v>
      </c>
      <c r="C7573">
        <v>2</v>
      </c>
      <c r="D7573" t="s">
        <v>95</v>
      </c>
      <c r="E7573">
        <v>2019</v>
      </c>
      <c r="F7573" t="s">
        <v>73</v>
      </c>
      <c r="G7573" t="s">
        <v>64</v>
      </c>
      <c r="H7573" t="s">
        <v>529</v>
      </c>
      <c r="I7573">
        <v>262.48</v>
      </c>
      <c r="J7573">
        <v>0</v>
      </c>
      <c r="K7573" t="s">
        <v>275</v>
      </c>
      <c r="L7573" t="s">
        <v>64</v>
      </c>
    </row>
    <row r="7574" spans="1:12" x14ac:dyDescent="0.25">
      <c r="A7574">
        <v>91</v>
      </c>
      <c r="B7574" s="93">
        <v>43502</v>
      </c>
      <c r="C7574">
        <v>2</v>
      </c>
      <c r="D7574" t="s">
        <v>95</v>
      </c>
      <c r="E7574">
        <v>2019</v>
      </c>
      <c r="F7574" t="s">
        <v>71</v>
      </c>
      <c r="G7574" t="s">
        <v>35</v>
      </c>
      <c r="H7574" t="s">
        <v>531</v>
      </c>
      <c r="I7574">
        <v>10.57</v>
      </c>
      <c r="J7574">
        <v>0</v>
      </c>
      <c r="K7574" t="s">
        <v>275</v>
      </c>
      <c r="L7574" t="s">
        <v>35</v>
      </c>
    </row>
    <row r="7575" spans="1:12" x14ac:dyDescent="0.25">
      <c r="A7575">
        <v>91</v>
      </c>
      <c r="B7575" s="93">
        <v>43502</v>
      </c>
      <c r="C7575">
        <v>2</v>
      </c>
      <c r="D7575" t="s">
        <v>95</v>
      </c>
      <c r="E7575">
        <v>2019</v>
      </c>
      <c r="F7575" t="s">
        <v>70</v>
      </c>
      <c r="G7575" t="s">
        <v>35</v>
      </c>
      <c r="H7575" t="s">
        <v>531</v>
      </c>
      <c r="I7575">
        <v>334.41</v>
      </c>
      <c r="J7575">
        <v>0</v>
      </c>
      <c r="K7575" t="s">
        <v>275</v>
      </c>
      <c r="L7575" t="s">
        <v>35</v>
      </c>
    </row>
    <row r="7576" spans="1:12" x14ac:dyDescent="0.25">
      <c r="A7576">
        <v>91</v>
      </c>
      <c r="B7576" s="93">
        <v>43503</v>
      </c>
      <c r="C7576">
        <v>2</v>
      </c>
      <c r="D7576" t="s">
        <v>95</v>
      </c>
      <c r="E7576">
        <v>2019</v>
      </c>
      <c r="F7576" t="s">
        <v>76</v>
      </c>
      <c r="G7576" t="s">
        <v>35</v>
      </c>
      <c r="H7576" t="s">
        <v>532</v>
      </c>
      <c r="I7576">
        <v>77</v>
      </c>
      <c r="J7576">
        <v>0</v>
      </c>
      <c r="K7576" t="s">
        <v>275</v>
      </c>
      <c r="L7576" t="s">
        <v>35</v>
      </c>
    </row>
    <row r="7577" spans="1:12" x14ac:dyDescent="0.25">
      <c r="A7577">
        <v>91</v>
      </c>
      <c r="B7577" s="93">
        <v>43503</v>
      </c>
      <c r="C7577">
        <v>2</v>
      </c>
      <c r="D7577" t="s">
        <v>95</v>
      </c>
      <c r="E7577">
        <v>2019</v>
      </c>
      <c r="F7577" t="s">
        <v>77</v>
      </c>
      <c r="G7577" t="s">
        <v>66</v>
      </c>
      <c r="H7577" t="s">
        <v>532</v>
      </c>
      <c r="I7577">
        <v>517.79</v>
      </c>
      <c r="J7577">
        <v>0</v>
      </c>
      <c r="K7577" t="s">
        <v>275</v>
      </c>
      <c r="L7577" t="s">
        <v>35</v>
      </c>
    </row>
    <row r="7578" spans="1:12" x14ac:dyDescent="0.25">
      <c r="A7578">
        <v>91</v>
      </c>
      <c r="B7578" s="93">
        <v>43504</v>
      </c>
      <c r="C7578">
        <v>2</v>
      </c>
      <c r="D7578" t="s">
        <v>95</v>
      </c>
      <c r="E7578">
        <v>2019</v>
      </c>
      <c r="F7578" t="s">
        <v>80</v>
      </c>
      <c r="G7578" t="s">
        <v>35</v>
      </c>
      <c r="H7578" t="s">
        <v>533</v>
      </c>
      <c r="I7578">
        <v>8</v>
      </c>
      <c r="J7578">
        <v>0</v>
      </c>
      <c r="K7578" t="s">
        <v>275</v>
      </c>
      <c r="L7578" t="s">
        <v>35</v>
      </c>
    </row>
    <row r="7579" spans="1:12" x14ac:dyDescent="0.25">
      <c r="A7579">
        <v>91</v>
      </c>
      <c r="B7579" s="93">
        <v>43504</v>
      </c>
      <c r="C7579">
        <v>2</v>
      </c>
      <c r="D7579" t="s">
        <v>95</v>
      </c>
      <c r="E7579">
        <v>2019</v>
      </c>
      <c r="F7579" t="s">
        <v>71</v>
      </c>
      <c r="G7579" t="s">
        <v>36</v>
      </c>
      <c r="H7579" t="s">
        <v>533</v>
      </c>
      <c r="I7579">
        <v>10</v>
      </c>
      <c r="J7579">
        <v>0</v>
      </c>
      <c r="K7579" t="s">
        <v>275</v>
      </c>
      <c r="L7579" t="s">
        <v>222</v>
      </c>
    </row>
    <row r="7580" spans="1:12" x14ac:dyDescent="0.25">
      <c r="A7580">
        <v>91</v>
      </c>
      <c r="B7580" s="93">
        <v>43504</v>
      </c>
      <c r="C7580">
        <v>2</v>
      </c>
      <c r="D7580" t="s">
        <v>95</v>
      </c>
      <c r="E7580">
        <v>2019</v>
      </c>
      <c r="F7580" t="s">
        <v>72</v>
      </c>
      <c r="G7580" t="s">
        <v>35</v>
      </c>
      <c r="H7580" t="s">
        <v>533</v>
      </c>
      <c r="I7580">
        <v>10</v>
      </c>
      <c r="J7580">
        <v>0</v>
      </c>
      <c r="K7580" t="s">
        <v>275</v>
      </c>
      <c r="L7580" t="s">
        <v>35</v>
      </c>
    </row>
    <row r="7581" spans="1:12" x14ac:dyDescent="0.25">
      <c r="A7581">
        <v>91</v>
      </c>
      <c r="B7581" s="93">
        <v>43504</v>
      </c>
      <c r="C7581">
        <v>2</v>
      </c>
      <c r="D7581" t="s">
        <v>95</v>
      </c>
      <c r="E7581">
        <v>2019</v>
      </c>
      <c r="F7581" t="s">
        <v>69</v>
      </c>
      <c r="G7581" t="s">
        <v>35</v>
      </c>
      <c r="H7581" t="s">
        <v>533</v>
      </c>
      <c r="I7581">
        <v>14.3</v>
      </c>
      <c r="J7581">
        <v>0</v>
      </c>
      <c r="K7581" t="s">
        <v>275</v>
      </c>
      <c r="L7581" t="s">
        <v>35</v>
      </c>
    </row>
    <row r="7582" spans="1:12" x14ac:dyDescent="0.25">
      <c r="A7582">
        <v>91</v>
      </c>
      <c r="B7582" s="93">
        <v>43504</v>
      </c>
      <c r="C7582">
        <v>2</v>
      </c>
      <c r="D7582" t="s">
        <v>95</v>
      </c>
      <c r="E7582">
        <v>2019</v>
      </c>
      <c r="F7582" t="s">
        <v>71</v>
      </c>
      <c r="G7582" t="s">
        <v>35</v>
      </c>
      <c r="H7582" t="s">
        <v>533</v>
      </c>
      <c r="I7582">
        <v>20.51</v>
      </c>
      <c r="J7582">
        <v>0</v>
      </c>
      <c r="K7582" t="s">
        <v>275</v>
      </c>
      <c r="L7582" t="s">
        <v>35</v>
      </c>
    </row>
    <row r="7583" spans="1:12" x14ac:dyDescent="0.25">
      <c r="A7583">
        <v>91</v>
      </c>
      <c r="B7583" s="93">
        <v>43504</v>
      </c>
      <c r="C7583">
        <v>2</v>
      </c>
      <c r="D7583" t="s">
        <v>95</v>
      </c>
      <c r="E7583">
        <v>2019</v>
      </c>
      <c r="F7583" t="s">
        <v>82</v>
      </c>
      <c r="G7583" t="s">
        <v>35</v>
      </c>
      <c r="H7583" t="s">
        <v>533</v>
      </c>
      <c r="I7583">
        <v>22</v>
      </c>
      <c r="J7583">
        <v>0</v>
      </c>
      <c r="K7583" t="s">
        <v>275</v>
      </c>
      <c r="L7583" t="s">
        <v>35</v>
      </c>
    </row>
    <row r="7584" spans="1:12" x14ac:dyDescent="0.25">
      <c r="A7584">
        <v>91</v>
      </c>
      <c r="B7584" s="93">
        <v>43504</v>
      </c>
      <c r="C7584">
        <v>2</v>
      </c>
      <c r="D7584" t="s">
        <v>95</v>
      </c>
      <c r="E7584">
        <v>2019</v>
      </c>
      <c r="F7584" t="s">
        <v>76</v>
      </c>
      <c r="G7584" t="s">
        <v>35</v>
      </c>
      <c r="H7584" t="s">
        <v>533</v>
      </c>
      <c r="I7584">
        <v>24</v>
      </c>
      <c r="J7584">
        <v>0</v>
      </c>
      <c r="K7584" t="s">
        <v>275</v>
      </c>
      <c r="L7584" t="s">
        <v>35</v>
      </c>
    </row>
    <row r="7585" spans="1:12" x14ac:dyDescent="0.25">
      <c r="A7585">
        <v>91</v>
      </c>
      <c r="B7585" s="93">
        <v>43504</v>
      </c>
      <c r="C7585">
        <v>2</v>
      </c>
      <c r="D7585" t="s">
        <v>95</v>
      </c>
      <c r="E7585">
        <v>2019</v>
      </c>
      <c r="F7585" t="s">
        <v>106</v>
      </c>
      <c r="G7585" t="s">
        <v>64</v>
      </c>
      <c r="H7585" t="s">
        <v>533</v>
      </c>
      <c r="I7585">
        <v>30</v>
      </c>
      <c r="J7585">
        <v>0</v>
      </c>
      <c r="K7585" t="s">
        <v>275</v>
      </c>
      <c r="L7585" t="s">
        <v>64</v>
      </c>
    </row>
    <row r="7586" spans="1:12" x14ac:dyDescent="0.25">
      <c r="A7586">
        <v>91</v>
      </c>
      <c r="B7586" s="93">
        <v>43504</v>
      </c>
      <c r="C7586">
        <v>2</v>
      </c>
      <c r="D7586" t="s">
        <v>95</v>
      </c>
      <c r="E7586">
        <v>2019</v>
      </c>
      <c r="F7586" t="s">
        <v>76</v>
      </c>
      <c r="G7586" t="s">
        <v>64</v>
      </c>
      <c r="H7586" t="s">
        <v>533</v>
      </c>
      <c r="I7586">
        <v>36</v>
      </c>
      <c r="J7586">
        <v>0</v>
      </c>
      <c r="K7586" t="s">
        <v>275</v>
      </c>
      <c r="L7586" t="s">
        <v>64</v>
      </c>
    </row>
    <row r="7587" spans="1:12" x14ac:dyDescent="0.25">
      <c r="A7587">
        <v>91</v>
      </c>
      <c r="B7587" s="93">
        <v>43504</v>
      </c>
      <c r="C7587">
        <v>2</v>
      </c>
      <c r="D7587" t="s">
        <v>95</v>
      </c>
      <c r="E7587">
        <v>2019</v>
      </c>
      <c r="F7587" t="s">
        <v>81</v>
      </c>
      <c r="G7587" t="s">
        <v>35</v>
      </c>
      <c r="H7587" t="s">
        <v>533</v>
      </c>
      <c r="I7587">
        <v>39</v>
      </c>
      <c r="J7587">
        <v>0</v>
      </c>
      <c r="K7587" t="s">
        <v>275</v>
      </c>
      <c r="L7587" t="s">
        <v>35</v>
      </c>
    </row>
    <row r="7588" spans="1:12" x14ac:dyDescent="0.25">
      <c r="A7588">
        <v>91</v>
      </c>
      <c r="B7588" s="93">
        <v>43504</v>
      </c>
      <c r="C7588">
        <v>2</v>
      </c>
      <c r="D7588" t="s">
        <v>95</v>
      </c>
      <c r="E7588">
        <v>2019</v>
      </c>
      <c r="F7588" t="s">
        <v>167</v>
      </c>
      <c r="G7588" t="s">
        <v>58</v>
      </c>
      <c r="H7588" t="s">
        <v>533</v>
      </c>
      <c r="I7588">
        <v>45.13</v>
      </c>
      <c r="J7588">
        <v>0</v>
      </c>
      <c r="K7588" t="s">
        <v>275</v>
      </c>
      <c r="L7588" t="s">
        <v>222</v>
      </c>
    </row>
    <row r="7589" spans="1:12" x14ac:dyDescent="0.25">
      <c r="A7589">
        <v>91</v>
      </c>
      <c r="B7589" s="93">
        <v>43504</v>
      </c>
      <c r="C7589">
        <v>2</v>
      </c>
      <c r="D7589" t="s">
        <v>95</v>
      </c>
      <c r="E7589">
        <v>2019</v>
      </c>
      <c r="F7589" t="s">
        <v>70</v>
      </c>
      <c r="G7589" t="s">
        <v>35</v>
      </c>
      <c r="H7589" t="s">
        <v>533</v>
      </c>
      <c r="I7589">
        <v>47.6</v>
      </c>
      <c r="J7589">
        <v>0</v>
      </c>
      <c r="K7589" t="s">
        <v>275</v>
      </c>
      <c r="L7589" t="s">
        <v>35</v>
      </c>
    </row>
    <row r="7590" spans="1:12" x14ac:dyDescent="0.25">
      <c r="A7590">
        <v>91</v>
      </c>
      <c r="B7590" s="93">
        <v>43504</v>
      </c>
      <c r="C7590">
        <v>2</v>
      </c>
      <c r="D7590" t="s">
        <v>95</v>
      </c>
      <c r="E7590">
        <v>2019</v>
      </c>
      <c r="F7590" t="s">
        <v>86</v>
      </c>
      <c r="G7590" t="s">
        <v>58</v>
      </c>
      <c r="H7590" t="s">
        <v>533</v>
      </c>
      <c r="I7590">
        <v>158.94999999999999</v>
      </c>
      <c r="J7590">
        <v>0</v>
      </c>
      <c r="K7590" t="s">
        <v>275</v>
      </c>
      <c r="L7590" t="s">
        <v>222</v>
      </c>
    </row>
    <row r="7591" spans="1:12" x14ac:dyDescent="0.25">
      <c r="A7591">
        <v>91</v>
      </c>
      <c r="B7591" s="93">
        <v>43504</v>
      </c>
      <c r="C7591">
        <v>2</v>
      </c>
      <c r="D7591" t="s">
        <v>95</v>
      </c>
      <c r="E7591">
        <v>2019</v>
      </c>
      <c r="F7591" t="s">
        <v>75</v>
      </c>
      <c r="G7591" t="s">
        <v>36</v>
      </c>
      <c r="H7591" t="s">
        <v>533</v>
      </c>
      <c r="I7591">
        <v>574.17999999999995</v>
      </c>
      <c r="J7591">
        <v>0</v>
      </c>
      <c r="K7591" t="s">
        <v>275</v>
      </c>
      <c r="L7591" t="s">
        <v>222</v>
      </c>
    </row>
    <row r="7592" spans="1:12" x14ac:dyDescent="0.25">
      <c r="A7592">
        <v>91</v>
      </c>
      <c r="B7592" s="93">
        <v>43505</v>
      </c>
      <c r="C7592">
        <v>2</v>
      </c>
      <c r="D7592" t="s">
        <v>95</v>
      </c>
      <c r="E7592">
        <v>2019</v>
      </c>
      <c r="F7592" t="s">
        <v>78</v>
      </c>
      <c r="G7592" t="s">
        <v>64</v>
      </c>
      <c r="H7592" t="s">
        <v>534</v>
      </c>
      <c r="I7592">
        <v>20.100000000000001</v>
      </c>
      <c r="J7592">
        <v>0</v>
      </c>
      <c r="K7592" t="s">
        <v>275</v>
      </c>
      <c r="L7592" t="s">
        <v>64</v>
      </c>
    </row>
    <row r="7593" spans="1:12" x14ac:dyDescent="0.25">
      <c r="A7593">
        <v>91</v>
      </c>
      <c r="B7593" s="93">
        <v>43505</v>
      </c>
      <c r="C7593">
        <v>2</v>
      </c>
      <c r="D7593" t="s">
        <v>95</v>
      </c>
      <c r="E7593">
        <v>2019</v>
      </c>
      <c r="F7593" t="s">
        <v>79</v>
      </c>
      <c r="G7593" t="s">
        <v>535</v>
      </c>
      <c r="H7593" t="s">
        <v>536</v>
      </c>
      <c r="I7593">
        <v>51.85</v>
      </c>
      <c r="J7593">
        <v>0</v>
      </c>
      <c r="K7593" t="s">
        <v>275</v>
      </c>
      <c r="L7593" t="s">
        <v>34</v>
      </c>
    </row>
    <row r="7594" spans="1:12" x14ac:dyDescent="0.25">
      <c r="A7594">
        <v>91</v>
      </c>
      <c r="B7594" s="93">
        <v>43505</v>
      </c>
      <c r="C7594">
        <v>2</v>
      </c>
      <c r="D7594" t="s">
        <v>95</v>
      </c>
      <c r="E7594">
        <v>2019</v>
      </c>
      <c r="F7594" t="s">
        <v>75</v>
      </c>
      <c r="G7594" t="s">
        <v>535</v>
      </c>
      <c r="H7594" t="s">
        <v>536</v>
      </c>
      <c r="I7594">
        <v>111.49</v>
      </c>
      <c r="J7594">
        <v>0</v>
      </c>
      <c r="K7594" t="s">
        <v>275</v>
      </c>
      <c r="L7594" t="s">
        <v>34</v>
      </c>
    </row>
    <row r="7595" spans="1:12" x14ac:dyDescent="0.25">
      <c r="A7595">
        <v>91</v>
      </c>
      <c r="B7595" s="93">
        <v>43505</v>
      </c>
      <c r="C7595">
        <v>2</v>
      </c>
      <c r="D7595" t="s">
        <v>95</v>
      </c>
      <c r="E7595">
        <v>2019</v>
      </c>
      <c r="F7595" t="s">
        <v>69</v>
      </c>
      <c r="G7595" t="s">
        <v>535</v>
      </c>
      <c r="H7595" t="s">
        <v>536</v>
      </c>
      <c r="I7595">
        <v>150.58000000000001</v>
      </c>
      <c r="J7595">
        <v>0</v>
      </c>
      <c r="K7595" t="s">
        <v>275</v>
      </c>
      <c r="L7595" t="s">
        <v>34</v>
      </c>
    </row>
    <row r="7596" spans="1:12" x14ac:dyDescent="0.25">
      <c r="A7596">
        <v>91</v>
      </c>
      <c r="B7596" s="93">
        <v>43505</v>
      </c>
      <c r="C7596">
        <v>2</v>
      </c>
      <c r="D7596" t="s">
        <v>95</v>
      </c>
      <c r="E7596">
        <v>2019</v>
      </c>
      <c r="F7596" t="s">
        <v>71</v>
      </c>
      <c r="G7596" t="s">
        <v>35</v>
      </c>
      <c r="H7596" t="s">
        <v>534</v>
      </c>
      <c r="I7596">
        <v>154.85</v>
      </c>
      <c r="J7596">
        <v>0</v>
      </c>
      <c r="K7596" t="s">
        <v>275</v>
      </c>
      <c r="L7596" t="s">
        <v>35</v>
      </c>
    </row>
    <row r="7597" spans="1:12" x14ac:dyDescent="0.25">
      <c r="A7597">
        <v>91</v>
      </c>
      <c r="B7597" s="93">
        <v>43505</v>
      </c>
      <c r="C7597">
        <v>2</v>
      </c>
      <c r="D7597" t="s">
        <v>95</v>
      </c>
      <c r="E7597">
        <v>2019</v>
      </c>
      <c r="F7597" t="s">
        <v>73</v>
      </c>
      <c r="G7597" t="s">
        <v>535</v>
      </c>
      <c r="H7597" t="s">
        <v>536</v>
      </c>
      <c r="I7597">
        <v>271.64999999999998</v>
      </c>
      <c r="J7597">
        <v>0</v>
      </c>
      <c r="K7597" t="s">
        <v>275</v>
      </c>
      <c r="L7597" t="s">
        <v>34</v>
      </c>
    </row>
    <row r="7598" spans="1:12" x14ac:dyDescent="0.25">
      <c r="A7598">
        <v>91</v>
      </c>
      <c r="B7598" s="93">
        <v>43505</v>
      </c>
      <c r="C7598">
        <v>2</v>
      </c>
      <c r="D7598" t="s">
        <v>95</v>
      </c>
      <c r="E7598">
        <v>2019</v>
      </c>
      <c r="F7598" t="s">
        <v>80</v>
      </c>
      <c r="G7598" t="s">
        <v>535</v>
      </c>
      <c r="H7598" t="s">
        <v>536</v>
      </c>
      <c r="I7598">
        <v>318.22000000000003</v>
      </c>
      <c r="J7598">
        <v>0</v>
      </c>
      <c r="K7598" t="s">
        <v>275</v>
      </c>
      <c r="L7598" t="s">
        <v>34</v>
      </c>
    </row>
    <row r="7599" spans="1:12" x14ac:dyDescent="0.25">
      <c r="A7599">
        <v>91</v>
      </c>
      <c r="B7599" s="93">
        <v>43505</v>
      </c>
      <c r="C7599">
        <v>2</v>
      </c>
      <c r="D7599" t="s">
        <v>95</v>
      </c>
      <c r="E7599">
        <v>2019</v>
      </c>
      <c r="F7599" t="s">
        <v>71</v>
      </c>
      <c r="G7599" t="s">
        <v>535</v>
      </c>
      <c r="H7599" t="s">
        <v>536</v>
      </c>
      <c r="I7599">
        <v>506.95</v>
      </c>
      <c r="J7599">
        <v>0</v>
      </c>
      <c r="K7599" t="s">
        <v>275</v>
      </c>
      <c r="L7599" t="s">
        <v>34</v>
      </c>
    </row>
    <row r="7600" spans="1:12" x14ac:dyDescent="0.25">
      <c r="A7600">
        <v>91</v>
      </c>
      <c r="B7600" s="93">
        <v>43505</v>
      </c>
      <c r="C7600">
        <v>2</v>
      </c>
      <c r="D7600" t="s">
        <v>95</v>
      </c>
      <c r="E7600">
        <v>2019</v>
      </c>
      <c r="F7600" t="s">
        <v>76</v>
      </c>
      <c r="G7600" t="s">
        <v>535</v>
      </c>
      <c r="H7600" t="s">
        <v>536</v>
      </c>
      <c r="I7600">
        <v>1127.55</v>
      </c>
      <c r="J7600">
        <v>0</v>
      </c>
      <c r="K7600" t="s">
        <v>275</v>
      </c>
      <c r="L7600" t="s">
        <v>34</v>
      </c>
    </row>
    <row r="7601" spans="1:12" x14ac:dyDescent="0.25">
      <c r="A7601">
        <v>91</v>
      </c>
      <c r="B7601" s="93">
        <v>43505</v>
      </c>
      <c r="C7601">
        <v>2</v>
      </c>
      <c r="D7601" t="s">
        <v>95</v>
      </c>
      <c r="E7601">
        <v>2019</v>
      </c>
      <c r="F7601" t="s">
        <v>68</v>
      </c>
      <c r="G7601" t="s">
        <v>535</v>
      </c>
      <c r="H7601" t="s">
        <v>536</v>
      </c>
      <c r="I7601">
        <v>5620.07</v>
      </c>
      <c r="J7601">
        <v>0</v>
      </c>
      <c r="K7601" t="s">
        <v>275</v>
      </c>
      <c r="L7601" t="s">
        <v>34</v>
      </c>
    </row>
    <row r="7602" spans="1:12" x14ac:dyDescent="0.25">
      <c r="A7602">
        <v>91</v>
      </c>
      <c r="B7602" s="93">
        <v>43507</v>
      </c>
      <c r="C7602">
        <v>2</v>
      </c>
      <c r="D7602" t="s">
        <v>95</v>
      </c>
      <c r="E7602">
        <v>2019</v>
      </c>
      <c r="F7602" t="s">
        <v>77</v>
      </c>
      <c r="G7602" t="s">
        <v>35</v>
      </c>
      <c r="H7602" t="s">
        <v>537</v>
      </c>
      <c r="I7602">
        <v>12.9</v>
      </c>
      <c r="J7602">
        <v>0</v>
      </c>
      <c r="K7602" t="s">
        <v>275</v>
      </c>
      <c r="L7602" t="s">
        <v>35</v>
      </c>
    </row>
    <row r="7603" spans="1:12" x14ac:dyDescent="0.25">
      <c r="A7603">
        <v>91</v>
      </c>
      <c r="B7603" s="93">
        <v>43507</v>
      </c>
      <c r="C7603">
        <v>2</v>
      </c>
      <c r="D7603" t="s">
        <v>95</v>
      </c>
      <c r="E7603">
        <v>2019</v>
      </c>
      <c r="F7603" t="s">
        <v>75</v>
      </c>
      <c r="G7603" t="s">
        <v>65</v>
      </c>
      <c r="H7603" t="s">
        <v>537</v>
      </c>
      <c r="I7603">
        <v>1050.5999999999999</v>
      </c>
      <c r="J7603">
        <v>0</v>
      </c>
      <c r="K7603" t="s">
        <v>275</v>
      </c>
      <c r="L7603" t="s">
        <v>35</v>
      </c>
    </row>
    <row r="7604" spans="1:12" x14ac:dyDescent="0.25">
      <c r="A7604">
        <v>91</v>
      </c>
      <c r="B7604" s="93">
        <v>43508</v>
      </c>
      <c r="C7604">
        <v>2</v>
      </c>
      <c r="D7604" t="s">
        <v>95</v>
      </c>
      <c r="E7604">
        <v>2019</v>
      </c>
      <c r="F7604" t="s">
        <v>80</v>
      </c>
      <c r="G7604" t="s">
        <v>35</v>
      </c>
      <c r="H7604" t="s">
        <v>538</v>
      </c>
      <c r="I7604">
        <v>24</v>
      </c>
      <c r="J7604">
        <v>0</v>
      </c>
      <c r="K7604" t="s">
        <v>275</v>
      </c>
      <c r="L7604" t="s">
        <v>35</v>
      </c>
    </row>
    <row r="7605" spans="1:12" x14ac:dyDescent="0.25">
      <c r="A7605">
        <v>91</v>
      </c>
      <c r="B7605" s="93">
        <v>43508</v>
      </c>
      <c r="C7605">
        <v>2</v>
      </c>
      <c r="D7605" t="s">
        <v>95</v>
      </c>
      <c r="E7605">
        <v>2019</v>
      </c>
      <c r="F7605" t="s">
        <v>81</v>
      </c>
      <c r="G7605" t="s">
        <v>35</v>
      </c>
      <c r="H7605" t="s">
        <v>538</v>
      </c>
      <c r="I7605">
        <v>91.18</v>
      </c>
      <c r="J7605">
        <v>0</v>
      </c>
      <c r="K7605" t="s">
        <v>275</v>
      </c>
      <c r="L7605" t="s">
        <v>35</v>
      </c>
    </row>
    <row r="7606" spans="1:12" x14ac:dyDescent="0.25">
      <c r="A7606">
        <v>91</v>
      </c>
      <c r="B7606" s="93">
        <v>43509</v>
      </c>
      <c r="C7606">
        <v>2</v>
      </c>
      <c r="D7606" t="s">
        <v>95</v>
      </c>
      <c r="E7606">
        <v>2019</v>
      </c>
      <c r="F7606" t="s">
        <v>82</v>
      </c>
      <c r="G7606" t="s">
        <v>66</v>
      </c>
      <c r="H7606" t="s">
        <v>539</v>
      </c>
      <c r="I7606">
        <v>16.05</v>
      </c>
      <c r="J7606">
        <v>0</v>
      </c>
      <c r="K7606" t="s">
        <v>275</v>
      </c>
      <c r="L7606" t="s">
        <v>35</v>
      </c>
    </row>
    <row r="7607" spans="1:12" x14ac:dyDescent="0.25">
      <c r="A7607">
        <v>91</v>
      </c>
      <c r="B7607" s="93">
        <v>43509</v>
      </c>
      <c r="C7607">
        <v>2</v>
      </c>
      <c r="D7607" t="s">
        <v>95</v>
      </c>
      <c r="E7607">
        <v>2019</v>
      </c>
      <c r="F7607" t="s">
        <v>69</v>
      </c>
      <c r="G7607" t="s">
        <v>35</v>
      </c>
      <c r="H7607" t="s">
        <v>539</v>
      </c>
      <c r="I7607">
        <v>20</v>
      </c>
      <c r="J7607">
        <v>0</v>
      </c>
      <c r="K7607" t="s">
        <v>275</v>
      </c>
      <c r="L7607" t="s">
        <v>35</v>
      </c>
    </row>
    <row r="7608" spans="1:12" x14ac:dyDescent="0.25">
      <c r="A7608">
        <v>91</v>
      </c>
      <c r="B7608" s="93">
        <v>43509</v>
      </c>
      <c r="C7608">
        <v>2</v>
      </c>
      <c r="D7608" t="s">
        <v>95</v>
      </c>
      <c r="E7608">
        <v>2019</v>
      </c>
      <c r="F7608" t="s">
        <v>76</v>
      </c>
      <c r="G7608" t="s">
        <v>105</v>
      </c>
      <c r="H7608" t="s">
        <v>539</v>
      </c>
      <c r="I7608">
        <v>100</v>
      </c>
      <c r="J7608">
        <v>0</v>
      </c>
      <c r="K7608" t="s">
        <v>275</v>
      </c>
      <c r="L7608" t="s">
        <v>266</v>
      </c>
    </row>
    <row r="7609" spans="1:12" x14ac:dyDescent="0.25">
      <c r="A7609">
        <v>91</v>
      </c>
      <c r="B7609" s="93">
        <v>43509</v>
      </c>
      <c r="C7609">
        <v>2</v>
      </c>
      <c r="D7609" t="s">
        <v>95</v>
      </c>
      <c r="E7609">
        <v>2019</v>
      </c>
      <c r="F7609" t="s">
        <v>77</v>
      </c>
      <c r="G7609" t="s">
        <v>35</v>
      </c>
      <c r="H7609" t="s">
        <v>539</v>
      </c>
      <c r="I7609">
        <v>128</v>
      </c>
      <c r="J7609">
        <v>0</v>
      </c>
      <c r="K7609" t="s">
        <v>275</v>
      </c>
      <c r="L7609" t="s">
        <v>35</v>
      </c>
    </row>
    <row r="7610" spans="1:12" x14ac:dyDescent="0.25">
      <c r="A7610">
        <v>91</v>
      </c>
      <c r="B7610" s="93">
        <v>43509</v>
      </c>
      <c r="C7610">
        <v>2</v>
      </c>
      <c r="D7610" t="s">
        <v>95</v>
      </c>
      <c r="E7610">
        <v>2019</v>
      </c>
      <c r="F7610" t="s">
        <v>82</v>
      </c>
      <c r="G7610" t="s">
        <v>58</v>
      </c>
      <c r="H7610" t="s">
        <v>539</v>
      </c>
      <c r="I7610">
        <v>144.99</v>
      </c>
      <c r="J7610">
        <v>0</v>
      </c>
      <c r="K7610" t="s">
        <v>275</v>
      </c>
      <c r="L7610" t="s">
        <v>222</v>
      </c>
    </row>
    <row r="7611" spans="1:12" x14ac:dyDescent="0.25">
      <c r="A7611">
        <v>91</v>
      </c>
      <c r="B7611" s="93">
        <v>43509</v>
      </c>
      <c r="C7611">
        <v>2</v>
      </c>
      <c r="D7611" t="s">
        <v>95</v>
      </c>
      <c r="E7611">
        <v>2019</v>
      </c>
      <c r="F7611" t="s">
        <v>81</v>
      </c>
      <c r="G7611" t="s">
        <v>58</v>
      </c>
      <c r="H7611" t="s">
        <v>539</v>
      </c>
      <c r="I7611">
        <v>158.47999999999999</v>
      </c>
      <c r="J7611">
        <v>0</v>
      </c>
      <c r="K7611" t="s">
        <v>275</v>
      </c>
      <c r="L7611" t="s">
        <v>222</v>
      </c>
    </row>
    <row r="7612" spans="1:12" x14ac:dyDescent="0.25">
      <c r="A7612">
        <v>91</v>
      </c>
      <c r="B7612" s="93">
        <v>43509</v>
      </c>
      <c r="C7612">
        <v>2</v>
      </c>
      <c r="D7612" t="s">
        <v>95</v>
      </c>
      <c r="E7612">
        <v>2019</v>
      </c>
      <c r="F7612" t="s">
        <v>107</v>
      </c>
      <c r="G7612" t="s">
        <v>36</v>
      </c>
      <c r="H7612" t="s">
        <v>539</v>
      </c>
      <c r="I7612">
        <v>299</v>
      </c>
      <c r="J7612">
        <v>0</v>
      </c>
      <c r="K7612" t="s">
        <v>275</v>
      </c>
      <c r="L7612" t="s">
        <v>222</v>
      </c>
    </row>
    <row r="7613" spans="1:12" x14ac:dyDescent="0.25">
      <c r="A7613">
        <v>91</v>
      </c>
      <c r="B7613" s="93">
        <v>43510</v>
      </c>
      <c r="C7613">
        <v>2</v>
      </c>
      <c r="D7613" t="s">
        <v>95</v>
      </c>
      <c r="E7613">
        <v>2019</v>
      </c>
      <c r="F7613" t="s">
        <v>73</v>
      </c>
      <c r="G7613" t="s">
        <v>35</v>
      </c>
      <c r="H7613" t="s">
        <v>541</v>
      </c>
      <c r="I7613">
        <v>5</v>
      </c>
      <c r="J7613">
        <v>0</v>
      </c>
      <c r="K7613" t="s">
        <v>275</v>
      </c>
      <c r="L7613" t="s">
        <v>35</v>
      </c>
    </row>
    <row r="7614" spans="1:12" x14ac:dyDescent="0.25">
      <c r="A7614">
        <v>91</v>
      </c>
      <c r="B7614" s="93">
        <v>43510</v>
      </c>
      <c r="C7614">
        <v>2</v>
      </c>
      <c r="D7614" t="s">
        <v>95</v>
      </c>
      <c r="E7614">
        <v>2019</v>
      </c>
      <c r="F7614" t="s">
        <v>72</v>
      </c>
      <c r="G7614" t="s">
        <v>35</v>
      </c>
      <c r="H7614" t="s">
        <v>541</v>
      </c>
      <c r="I7614">
        <v>10</v>
      </c>
      <c r="J7614">
        <v>0</v>
      </c>
      <c r="K7614" t="s">
        <v>275</v>
      </c>
      <c r="L7614" t="s">
        <v>35</v>
      </c>
    </row>
    <row r="7615" spans="1:12" x14ac:dyDescent="0.25">
      <c r="A7615">
        <v>91</v>
      </c>
      <c r="B7615" s="93">
        <v>43511</v>
      </c>
      <c r="C7615">
        <v>2</v>
      </c>
      <c r="D7615" t="s">
        <v>95</v>
      </c>
      <c r="E7615">
        <v>2019</v>
      </c>
      <c r="F7615" t="s">
        <v>73</v>
      </c>
      <c r="G7615" t="s">
        <v>35</v>
      </c>
      <c r="H7615" t="s">
        <v>542</v>
      </c>
      <c r="I7615">
        <v>5</v>
      </c>
      <c r="J7615">
        <v>0</v>
      </c>
      <c r="K7615" t="s">
        <v>275</v>
      </c>
      <c r="L7615" t="s">
        <v>35</v>
      </c>
    </row>
    <row r="7616" spans="1:12" x14ac:dyDescent="0.25">
      <c r="A7616">
        <v>91</v>
      </c>
      <c r="B7616" s="93">
        <v>43511</v>
      </c>
      <c r="C7616">
        <v>2</v>
      </c>
      <c r="D7616" t="s">
        <v>95</v>
      </c>
      <c r="E7616">
        <v>2019</v>
      </c>
      <c r="F7616" t="s">
        <v>82</v>
      </c>
      <c r="G7616" t="s">
        <v>58</v>
      </c>
      <c r="H7616" t="s">
        <v>542</v>
      </c>
      <c r="I7616">
        <v>16.260000000000002</v>
      </c>
      <c r="J7616">
        <v>0</v>
      </c>
      <c r="K7616" t="s">
        <v>275</v>
      </c>
      <c r="L7616" t="s">
        <v>222</v>
      </c>
    </row>
    <row r="7617" spans="1:12" x14ac:dyDescent="0.25">
      <c r="A7617">
        <v>91</v>
      </c>
      <c r="B7617" s="93">
        <v>43511</v>
      </c>
      <c r="C7617">
        <v>2</v>
      </c>
      <c r="D7617" t="s">
        <v>95</v>
      </c>
      <c r="E7617">
        <v>2019</v>
      </c>
      <c r="F7617" t="s">
        <v>71</v>
      </c>
      <c r="G7617" t="s">
        <v>35</v>
      </c>
      <c r="H7617" t="s">
        <v>542</v>
      </c>
      <c r="I7617">
        <v>20.69</v>
      </c>
      <c r="J7617">
        <v>0</v>
      </c>
      <c r="K7617" t="s">
        <v>275</v>
      </c>
      <c r="L7617" t="s">
        <v>35</v>
      </c>
    </row>
    <row r="7618" spans="1:12" x14ac:dyDescent="0.25">
      <c r="A7618">
        <v>91</v>
      </c>
      <c r="B7618" s="93">
        <v>43511</v>
      </c>
      <c r="C7618">
        <v>2</v>
      </c>
      <c r="D7618" t="s">
        <v>95</v>
      </c>
      <c r="E7618">
        <v>2019</v>
      </c>
      <c r="F7618" t="s">
        <v>86</v>
      </c>
      <c r="G7618" t="s">
        <v>66</v>
      </c>
      <c r="H7618" t="s">
        <v>542</v>
      </c>
      <c r="I7618">
        <v>23</v>
      </c>
      <c r="J7618">
        <v>0</v>
      </c>
      <c r="K7618" t="s">
        <v>275</v>
      </c>
      <c r="L7618" t="s">
        <v>35</v>
      </c>
    </row>
    <row r="7619" spans="1:12" x14ac:dyDescent="0.25">
      <c r="A7619">
        <v>91</v>
      </c>
      <c r="B7619" s="93">
        <v>43511</v>
      </c>
      <c r="C7619">
        <v>2</v>
      </c>
      <c r="D7619" t="s">
        <v>95</v>
      </c>
      <c r="E7619">
        <v>2019</v>
      </c>
      <c r="F7619" t="s">
        <v>82</v>
      </c>
      <c r="G7619" t="s">
        <v>66</v>
      </c>
      <c r="H7619" t="s">
        <v>542</v>
      </c>
      <c r="I7619">
        <v>47.11</v>
      </c>
      <c r="J7619">
        <v>0</v>
      </c>
      <c r="K7619" t="s">
        <v>275</v>
      </c>
      <c r="L7619" t="s">
        <v>35</v>
      </c>
    </row>
    <row r="7620" spans="1:12" x14ac:dyDescent="0.25">
      <c r="A7620">
        <v>91</v>
      </c>
      <c r="B7620" s="93">
        <v>43511</v>
      </c>
      <c r="C7620">
        <v>2</v>
      </c>
      <c r="D7620" t="s">
        <v>95</v>
      </c>
      <c r="E7620">
        <v>2019</v>
      </c>
      <c r="F7620" t="s">
        <v>83</v>
      </c>
      <c r="G7620" t="s">
        <v>66</v>
      </c>
      <c r="H7620" t="s">
        <v>542</v>
      </c>
      <c r="I7620">
        <v>60.95</v>
      </c>
      <c r="J7620">
        <v>0</v>
      </c>
      <c r="K7620" t="s">
        <v>275</v>
      </c>
      <c r="L7620" t="s">
        <v>35</v>
      </c>
    </row>
    <row r="7621" spans="1:12" x14ac:dyDescent="0.25">
      <c r="A7621">
        <v>91</v>
      </c>
      <c r="B7621" s="93">
        <v>43511</v>
      </c>
      <c r="C7621">
        <v>2</v>
      </c>
      <c r="D7621" t="s">
        <v>95</v>
      </c>
      <c r="E7621">
        <v>2019</v>
      </c>
      <c r="F7621" t="s">
        <v>78</v>
      </c>
      <c r="G7621" t="s">
        <v>58</v>
      </c>
      <c r="H7621" t="s">
        <v>542</v>
      </c>
      <c r="I7621">
        <v>62.65</v>
      </c>
      <c r="J7621">
        <v>0</v>
      </c>
      <c r="K7621" t="s">
        <v>275</v>
      </c>
      <c r="L7621" t="s">
        <v>222</v>
      </c>
    </row>
    <row r="7622" spans="1:12" x14ac:dyDescent="0.25">
      <c r="A7622">
        <v>91</v>
      </c>
      <c r="B7622" s="93">
        <v>43511</v>
      </c>
      <c r="C7622">
        <v>2</v>
      </c>
      <c r="D7622" t="s">
        <v>95</v>
      </c>
      <c r="E7622">
        <v>2019</v>
      </c>
      <c r="F7622" t="s">
        <v>72</v>
      </c>
      <c r="G7622" t="s">
        <v>35</v>
      </c>
      <c r="H7622" t="s">
        <v>542</v>
      </c>
      <c r="I7622">
        <v>73</v>
      </c>
      <c r="J7622">
        <v>0</v>
      </c>
      <c r="K7622" t="s">
        <v>275</v>
      </c>
      <c r="L7622" t="s">
        <v>35</v>
      </c>
    </row>
    <row r="7623" spans="1:12" x14ac:dyDescent="0.25">
      <c r="A7623">
        <v>91</v>
      </c>
      <c r="B7623" s="93">
        <v>43511</v>
      </c>
      <c r="C7623">
        <v>2</v>
      </c>
      <c r="D7623" t="s">
        <v>95</v>
      </c>
      <c r="E7623">
        <v>2019</v>
      </c>
      <c r="F7623" t="s">
        <v>76</v>
      </c>
      <c r="G7623" t="s">
        <v>35</v>
      </c>
      <c r="H7623" t="s">
        <v>542</v>
      </c>
      <c r="I7623">
        <v>93</v>
      </c>
      <c r="J7623">
        <v>0</v>
      </c>
      <c r="K7623" t="s">
        <v>275</v>
      </c>
      <c r="L7623" t="s">
        <v>35</v>
      </c>
    </row>
    <row r="7624" spans="1:12" x14ac:dyDescent="0.25">
      <c r="A7624">
        <v>91</v>
      </c>
      <c r="B7624" s="93">
        <v>43511</v>
      </c>
      <c r="C7624">
        <v>2</v>
      </c>
      <c r="D7624" t="s">
        <v>95</v>
      </c>
      <c r="E7624">
        <v>2019</v>
      </c>
      <c r="F7624" t="s">
        <v>85</v>
      </c>
      <c r="G7624" t="s">
        <v>66</v>
      </c>
      <c r="H7624" t="s">
        <v>542</v>
      </c>
      <c r="I7624">
        <v>114.25</v>
      </c>
      <c r="J7624">
        <v>0</v>
      </c>
      <c r="K7624" t="s">
        <v>275</v>
      </c>
      <c r="L7624" t="s">
        <v>35</v>
      </c>
    </row>
    <row r="7625" spans="1:12" x14ac:dyDescent="0.25">
      <c r="A7625">
        <v>91</v>
      </c>
      <c r="B7625" s="93">
        <v>43511</v>
      </c>
      <c r="C7625">
        <v>2</v>
      </c>
      <c r="D7625" t="s">
        <v>95</v>
      </c>
      <c r="E7625">
        <v>2019</v>
      </c>
      <c r="F7625" t="s">
        <v>69</v>
      </c>
      <c r="G7625" t="s">
        <v>66</v>
      </c>
      <c r="H7625" t="s">
        <v>542</v>
      </c>
      <c r="I7625">
        <v>193.8</v>
      </c>
      <c r="J7625">
        <v>0</v>
      </c>
      <c r="K7625" t="s">
        <v>275</v>
      </c>
      <c r="L7625" t="s">
        <v>35</v>
      </c>
    </row>
    <row r="7626" spans="1:12" x14ac:dyDescent="0.25">
      <c r="A7626">
        <v>91</v>
      </c>
      <c r="B7626" s="93">
        <v>43511</v>
      </c>
      <c r="C7626">
        <v>2</v>
      </c>
      <c r="D7626" t="s">
        <v>95</v>
      </c>
      <c r="E7626">
        <v>2019</v>
      </c>
      <c r="F7626" t="s">
        <v>78</v>
      </c>
      <c r="G7626" t="s">
        <v>66</v>
      </c>
      <c r="H7626" t="s">
        <v>542</v>
      </c>
      <c r="I7626">
        <v>448.15</v>
      </c>
      <c r="J7626">
        <v>0</v>
      </c>
      <c r="K7626" t="s">
        <v>275</v>
      </c>
      <c r="L7626" t="s">
        <v>35</v>
      </c>
    </row>
    <row r="7627" spans="1:12" x14ac:dyDescent="0.25">
      <c r="A7627">
        <v>91</v>
      </c>
      <c r="B7627" s="93">
        <v>43511</v>
      </c>
      <c r="C7627">
        <v>2</v>
      </c>
      <c r="D7627" t="s">
        <v>95</v>
      </c>
      <c r="E7627">
        <v>2019</v>
      </c>
      <c r="F7627" t="s">
        <v>68</v>
      </c>
      <c r="G7627" t="s">
        <v>66</v>
      </c>
      <c r="H7627" t="s">
        <v>542</v>
      </c>
      <c r="I7627">
        <v>524.4</v>
      </c>
      <c r="J7627">
        <v>0</v>
      </c>
      <c r="K7627" t="s">
        <v>275</v>
      </c>
      <c r="L7627" t="s">
        <v>35</v>
      </c>
    </row>
    <row r="7628" spans="1:12" x14ac:dyDescent="0.25">
      <c r="A7628">
        <v>91</v>
      </c>
      <c r="B7628" s="93">
        <v>43511</v>
      </c>
      <c r="C7628">
        <v>2</v>
      </c>
      <c r="D7628" t="s">
        <v>95</v>
      </c>
      <c r="E7628">
        <v>2019</v>
      </c>
      <c r="F7628" t="s">
        <v>84</v>
      </c>
      <c r="G7628" t="s">
        <v>66</v>
      </c>
      <c r="H7628" t="s">
        <v>542</v>
      </c>
      <c r="I7628">
        <v>622.45000000000005</v>
      </c>
      <c r="J7628">
        <v>0</v>
      </c>
      <c r="K7628" t="s">
        <v>275</v>
      </c>
      <c r="L7628" t="s">
        <v>35</v>
      </c>
    </row>
    <row r="7629" spans="1:12" x14ac:dyDescent="0.25">
      <c r="A7629">
        <v>91</v>
      </c>
      <c r="B7629" s="93">
        <v>43512</v>
      </c>
      <c r="C7629">
        <v>2</v>
      </c>
      <c r="D7629" t="s">
        <v>95</v>
      </c>
      <c r="E7629">
        <v>2019</v>
      </c>
      <c r="F7629" t="s">
        <v>74</v>
      </c>
      <c r="G7629" t="s">
        <v>35</v>
      </c>
      <c r="H7629" t="s">
        <v>544</v>
      </c>
      <c r="I7629">
        <v>33</v>
      </c>
      <c r="J7629">
        <v>0</v>
      </c>
      <c r="K7629" t="s">
        <v>275</v>
      </c>
      <c r="L7629" t="s">
        <v>35</v>
      </c>
    </row>
    <row r="7630" spans="1:12" x14ac:dyDescent="0.25">
      <c r="A7630">
        <v>91</v>
      </c>
      <c r="B7630" s="93">
        <v>43512</v>
      </c>
      <c r="C7630">
        <v>2</v>
      </c>
      <c r="D7630" t="s">
        <v>95</v>
      </c>
      <c r="E7630">
        <v>2019</v>
      </c>
      <c r="F7630" t="s">
        <v>543</v>
      </c>
      <c r="G7630" t="s">
        <v>64</v>
      </c>
      <c r="H7630" t="s">
        <v>544</v>
      </c>
      <c r="I7630">
        <v>1000</v>
      </c>
      <c r="J7630">
        <v>0</v>
      </c>
      <c r="K7630" t="s">
        <v>275</v>
      </c>
      <c r="L7630" t="s">
        <v>64</v>
      </c>
    </row>
    <row r="7631" spans="1:12" x14ac:dyDescent="0.25">
      <c r="A7631">
        <v>91</v>
      </c>
      <c r="B7631" s="93">
        <v>43514</v>
      </c>
      <c r="C7631">
        <v>2</v>
      </c>
      <c r="D7631" t="s">
        <v>95</v>
      </c>
      <c r="E7631">
        <v>2019</v>
      </c>
      <c r="F7631" t="s">
        <v>71</v>
      </c>
      <c r="G7631" t="s">
        <v>35</v>
      </c>
      <c r="H7631" t="s">
        <v>545</v>
      </c>
      <c r="I7631">
        <v>5.96</v>
      </c>
      <c r="J7631">
        <v>0</v>
      </c>
      <c r="K7631" t="s">
        <v>275</v>
      </c>
      <c r="L7631" t="s">
        <v>35</v>
      </c>
    </row>
    <row r="7632" spans="1:12" x14ac:dyDescent="0.25">
      <c r="A7632">
        <v>91</v>
      </c>
      <c r="B7632" s="93">
        <v>43514</v>
      </c>
      <c r="C7632">
        <v>2</v>
      </c>
      <c r="D7632" t="s">
        <v>95</v>
      </c>
      <c r="E7632">
        <v>2019</v>
      </c>
      <c r="F7632" t="s">
        <v>73</v>
      </c>
      <c r="G7632" t="s">
        <v>35</v>
      </c>
      <c r="H7632" t="s">
        <v>545</v>
      </c>
      <c r="I7632">
        <v>28.17</v>
      </c>
      <c r="J7632">
        <v>0</v>
      </c>
      <c r="K7632" t="s">
        <v>275</v>
      </c>
      <c r="L7632" t="s">
        <v>35</v>
      </c>
    </row>
    <row r="7633" spans="1:12" x14ac:dyDescent="0.25">
      <c r="A7633">
        <v>91</v>
      </c>
      <c r="B7633" s="93">
        <v>43514</v>
      </c>
      <c r="C7633">
        <v>2</v>
      </c>
      <c r="D7633" t="s">
        <v>95</v>
      </c>
      <c r="E7633">
        <v>2019</v>
      </c>
      <c r="F7633" t="s">
        <v>81</v>
      </c>
      <c r="G7633" t="s">
        <v>35</v>
      </c>
      <c r="H7633" t="s">
        <v>545</v>
      </c>
      <c r="I7633">
        <v>32.01</v>
      </c>
      <c r="J7633">
        <v>0</v>
      </c>
      <c r="K7633" t="s">
        <v>275</v>
      </c>
      <c r="L7633" t="s">
        <v>35</v>
      </c>
    </row>
    <row r="7634" spans="1:12" x14ac:dyDescent="0.25">
      <c r="A7634">
        <v>91</v>
      </c>
      <c r="B7634" s="93">
        <v>43514</v>
      </c>
      <c r="C7634">
        <v>2</v>
      </c>
      <c r="D7634" t="s">
        <v>95</v>
      </c>
      <c r="E7634">
        <v>2019</v>
      </c>
      <c r="F7634" t="s">
        <v>77</v>
      </c>
      <c r="G7634" t="s">
        <v>65</v>
      </c>
      <c r="H7634" t="s">
        <v>545</v>
      </c>
      <c r="I7634">
        <v>48</v>
      </c>
      <c r="J7634">
        <v>0</v>
      </c>
      <c r="K7634" t="s">
        <v>275</v>
      </c>
      <c r="L7634" t="s">
        <v>35</v>
      </c>
    </row>
    <row r="7635" spans="1:12" x14ac:dyDescent="0.25">
      <c r="A7635">
        <v>91</v>
      </c>
      <c r="B7635" s="93">
        <v>43514</v>
      </c>
      <c r="C7635">
        <v>2</v>
      </c>
      <c r="D7635" t="s">
        <v>95</v>
      </c>
      <c r="E7635">
        <v>2019</v>
      </c>
      <c r="F7635" t="s">
        <v>74</v>
      </c>
      <c r="G7635" t="s">
        <v>35</v>
      </c>
      <c r="H7635" t="s">
        <v>545</v>
      </c>
      <c r="I7635">
        <v>56.25</v>
      </c>
      <c r="J7635">
        <v>0</v>
      </c>
      <c r="K7635" t="s">
        <v>275</v>
      </c>
      <c r="L7635" t="s">
        <v>35</v>
      </c>
    </row>
    <row r="7636" spans="1:12" x14ac:dyDescent="0.25">
      <c r="A7636">
        <v>91</v>
      </c>
      <c r="B7636" s="93">
        <v>43514</v>
      </c>
      <c r="C7636">
        <v>2</v>
      </c>
      <c r="D7636" t="s">
        <v>95</v>
      </c>
      <c r="E7636">
        <v>2019</v>
      </c>
      <c r="F7636" t="s">
        <v>78</v>
      </c>
      <c r="G7636" t="s">
        <v>64</v>
      </c>
      <c r="H7636" t="s">
        <v>545</v>
      </c>
      <c r="I7636">
        <v>58.47</v>
      </c>
      <c r="J7636">
        <v>0</v>
      </c>
      <c r="K7636" t="s">
        <v>275</v>
      </c>
      <c r="L7636" t="s">
        <v>64</v>
      </c>
    </row>
    <row r="7637" spans="1:12" x14ac:dyDescent="0.25">
      <c r="A7637">
        <v>91</v>
      </c>
      <c r="B7637" s="93">
        <v>43514</v>
      </c>
      <c r="C7637">
        <v>2</v>
      </c>
      <c r="D7637" t="s">
        <v>95</v>
      </c>
      <c r="E7637">
        <v>2019</v>
      </c>
      <c r="F7637" t="s">
        <v>81</v>
      </c>
      <c r="G7637" t="s">
        <v>65</v>
      </c>
      <c r="H7637" t="s">
        <v>545</v>
      </c>
      <c r="I7637">
        <v>259.26</v>
      </c>
      <c r="J7637">
        <v>0</v>
      </c>
      <c r="K7637" t="s">
        <v>275</v>
      </c>
      <c r="L7637" t="s">
        <v>35</v>
      </c>
    </row>
    <row r="7638" spans="1:12" x14ac:dyDescent="0.25">
      <c r="A7638">
        <v>91</v>
      </c>
      <c r="B7638" s="93">
        <v>43515</v>
      </c>
      <c r="C7638">
        <v>2</v>
      </c>
      <c r="D7638" t="s">
        <v>95</v>
      </c>
      <c r="E7638">
        <v>2019</v>
      </c>
      <c r="F7638" t="s">
        <v>81</v>
      </c>
      <c r="G7638" t="s">
        <v>58</v>
      </c>
      <c r="H7638" t="s">
        <v>546</v>
      </c>
      <c r="I7638">
        <v>20.75</v>
      </c>
      <c r="J7638">
        <v>0</v>
      </c>
      <c r="K7638" t="s">
        <v>275</v>
      </c>
      <c r="L7638" t="s">
        <v>222</v>
      </c>
    </row>
    <row r="7639" spans="1:12" x14ac:dyDescent="0.25">
      <c r="A7639">
        <v>91</v>
      </c>
      <c r="B7639" s="93">
        <v>43515</v>
      </c>
      <c r="C7639">
        <v>2</v>
      </c>
      <c r="D7639" t="s">
        <v>95</v>
      </c>
      <c r="E7639">
        <v>2019</v>
      </c>
      <c r="F7639" t="s">
        <v>75</v>
      </c>
      <c r="G7639" t="s">
        <v>66</v>
      </c>
      <c r="H7639" t="s">
        <v>546</v>
      </c>
      <c r="I7639">
        <v>39.9</v>
      </c>
      <c r="J7639">
        <v>0</v>
      </c>
      <c r="K7639" t="s">
        <v>275</v>
      </c>
      <c r="L7639" t="s">
        <v>35</v>
      </c>
    </row>
    <row r="7640" spans="1:12" x14ac:dyDescent="0.25">
      <c r="A7640">
        <v>91</v>
      </c>
      <c r="B7640" s="93">
        <v>43515</v>
      </c>
      <c r="C7640">
        <v>2</v>
      </c>
      <c r="D7640" t="s">
        <v>95</v>
      </c>
      <c r="E7640">
        <v>2019</v>
      </c>
      <c r="F7640" t="s">
        <v>71</v>
      </c>
      <c r="G7640" t="s">
        <v>63</v>
      </c>
      <c r="H7640" t="s">
        <v>546</v>
      </c>
      <c r="I7640">
        <v>47.52</v>
      </c>
      <c r="J7640">
        <v>0</v>
      </c>
      <c r="K7640" t="s">
        <v>275</v>
      </c>
      <c r="L7640" t="s">
        <v>64</v>
      </c>
    </row>
    <row r="7641" spans="1:12" x14ac:dyDescent="0.25">
      <c r="A7641">
        <v>91</v>
      </c>
      <c r="B7641" s="93">
        <v>43515</v>
      </c>
      <c r="C7641">
        <v>2</v>
      </c>
      <c r="D7641" t="s">
        <v>95</v>
      </c>
      <c r="E7641">
        <v>2019</v>
      </c>
      <c r="F7641" t="s">
        <v>72</v>
      </c>
      <c r="G7641" t="s">
        <v>35</v>
      </c>
      <c r="H7641" t="s">
        <v>546</v>
      </c>
      <c r="I7641">
        <v>64</v>
      </c>
      <c r="J7641">
        <v>0</v>
      </c>
      <c r="K7641" t="s">
        <v>275</v>
      </c>
      <c r="L7641" t="s">
        <v>35</v>
      </c>
    </row>
    <row r="7642" spans="1:12" x14ac:dyDescent="0.25">
      <c r="A7642">
        <v>91</v>
      </c>
      <c r="B7642" s="93">
        <v>43515</v>
      </c>
      <c r="C7642">
        <v>2</v>
      </c>
      <c r="D7642" t="s">
        <v>95</v>
      </c>
      <c r="E7642">
        <v>2019</v>
      </c>
      <c r="F7642" t="s">
        <v>70</v>
      </c>
      <c r="G7642" t="s">
        <v>35</v>
      </c>
      <c r="H7642" t="s">
        <v>546</v>
      </c>
      <c r="I7642">
        <v>156.4</v>
      </c>
      <c r="J7642">
        <v>0</v>
      </c>
      <c r="K7642" t="s">
        <v>275</v>
      </c>
      <c r="L7642" t="s">
        <v>35</v>
      </c>
    </row>
    <row r="7643" spans="1:12" x14ac:dyDescent="0.25">
      <c r="A7643">
        <v>91</v>
      </c>
      <c r="B7643" s="93">
        <v>43515</v>
      </c>
      <c r="C7643">
        <v>2</v>
      </c>
      <c r="D7643" t="s">
        <v>95</v>
      </c>
      <c r="E7643">
        <v>2019</v>
      </c>
      <c r="F7643" t="s">
        <v>72</v>
      </c>
      <c r="G7643" t="s">
        <v>65</v>
      </c>
      <c r="H7643" t="s">
        <v>546</v>
      </c>
      <c r="I7643">
        <v>1539.2</v>
      </c>
      <c r="J7643">
        <v>0</v>
      </c>
      <c r="K7643" t="s">
        <v>275</v>
      </c>
      <c r="L7643" t="s">
        <v>35</v>
      </c>
    </row>
    <row r="7644" spans="1:12" x14ac:dyDescent="0.25">
      <c r="A7644">
        <v>91</v>
      </c>
      <c r="B7644" s="93">
        <v>43516</v>
      </c>
      <c r="C7644">
        <v>2</v>
      </c>
      <c r="D7644" t="s">
        <v>95</v>
      </c>
      <c r="E7644">
        <v>2019</v>
      </c>
      <c r="F7644" t="s">
        <v>80</v>
      </c>
      <c r="G7644" t="s">
        <v>35</v>
      </c>
      <c r="H7644" t="s">
        <v>547</v>
      </c>
      <c r="I7644">
        <v>4.8</v>
      </c>
      <c r="J7644">
        <v>0</v>
      </c>
      <c r="K7644" t="s">
        <v>275</v>
      </c>
      <c r="L7644" t="s">
        <v>35</v>
      </c>
    </row>
    <row r="7645" spans="1:12" x14ac:dyDescent="0.25">
      <c r="A7645">
        <v>91</v>
      </c>
      <c r="B7645" s="93">
        <v>43516</v>
      </c>
      <c r="C7645">
        <v>2</v>
      </c>
      <c r="D7645" t="s">
        <v>95</v>
      </c>
      <c r="E7645">
        <v>2019</v>
      </c>
      <c r="F7645" t="s">
        <v>72</v>
      </c>
      <c r="G7645" t="s">
        <v>35</v>
      </c>
      <c r="H7645" t="s">
        <v>547</v>
      </c>
      <c r="I7645">
        <v>8</v>
      </c>
      <c r="J7645">
        <v>0</v>
      </c>
      <c r="K7645" t="s">
        <v>275</v>
      </c>
      <c r="L7645" t="s">
        <v>35</v>
      </c>
    </row>
    <row r="7646" spans="1:12" x14ac:dyDescent="0.25">
      <c r="A7646">
        <v>91</v>
      </c>
      <c r="B7646" s="93">
        <v>43516</v>
      </c>
      <c r="C7646">
        <v>2</v>
      </c>
      <c r="D7646" t="s">
        <v>95</v>
      </c>
      <c r="E7646">
        <v>2019</v>
      </c>
      <c r="F7646" t="s">
        <v>75</v>
      </c>
      <c r="G7646" t="s">
        <v>35</v>
      </c>
      <c r="H7646" t="s">
        <v>547</v>
      </c>
      <c r="I7646">
        <v>21</v>
      </c>
      <c r="J7646">
        <v>0</v>
      </c>
      <c r="K7646" t="s">
        <v>275</v>
      </c>
      <c r="L7646" t="s">
        <v>35</v>
      </c>
    </row>
    <row r="7647" spans="1:12" x14ac:dyDescent="0.25">
      <c r="A7647">
        <v>91</v>
      </c>
      <c r="B7647" s="93">
        <v>43516</v>
      </c>
      <c r="C7647">
        <v>2</v>
      </c>
      <c r="D7647" t="s">
        <v>95</v>
      </c>
      <c r="E7647">
        <v>2019</v>
      </c>
      <c r="F7647" t="s">
        <v>77</v>
      </c>
      <c r="G7647" t="s">
        <v>64</v>
      </c>
      <c r="H7647" t="s">
        <v>547</v>
      </c>
      <c r="I7647">
        <v>25</v>
      </c>
      <c r="J7647">
        <v>0</v>
      </c>
      <c r="K7647" t="s">
        <v>275</v>
      </c>
      <c r="L7647" t="s">
        <v>64</v>
      </c>
    </row>
    <row r="7648" spans="1:12" x14ac:dyDescent="0.25">
      <c r="A7648">
        <v>91</v>
      </c>
      <c r="B7648" s="93">
        <v>43516</v>
      </c>
      <c r="C7648">
        <v>2</v>
      </c>
      <c r="D7648" t="s">
        <v>95</v>
      </c>
      <c r="E7648">
        <v>2019</v>
      </c>
      <c r="F7648" t="s">
        <v>107</v>
      </c>
      <c r="G7648" t="s">
        <v>36</v>
      </c>
      <c r="H7648" t="s">
        <v>547</v>
      </c>
      <c r="I7648">
        <v>68.53</v>
      </c>
      <c r="J7648">
        <v>0</v>
      </c>
      <c r="K7648" t="s">
        <v>275</v>
      </c>
      <c r="L7648" t="s">
        <v>222</v>
      </c>
    </row>
    <row r="7649" spans="1:12" x14ac:dyDescent="0.25">
      <c r="A7649">
        <v>91</v>
      </c>
      <c r="B7649" s="93">
        <v>43516</v>
      </c>
      <c r="C7649">
        <v>2</v>
      </c>
      <c r="D7649" t="s">
        <v>95</v>
      </c>
      <c r="E7649">
        <v>2019</v>
      </c>
      <c r="F7649" t="s">
        <v>72</v>
      </c>
      <c r="G7649" t="s">
        <v>65</v>
      </c>
      <c r="H7649" t="s">
        <v>547</v>
      </c>
      <c r="I7649">
        <v>353.6</v>
      </c>
      <c r="J7649">
        <v>0</v>
      </c>
      <c r="K7649" t="s">
        <v>275</v>
      </c>
      <c r="L7649" t="s">
        <v>35</v>
      </c>
    </row>
    <row r="7650" spans="1:12" x14ac:dyDescent="0.25">
      <c r="A7650">
        <v>91</v>
      </c>
      <c r="B7650" s="93">
        <v>43516</v>
      </c>
      <c r="C7650">
        <v>2</v>
      </c>
      <c r="D7650" t="s">
        <v>95</v>
      </c>
      <c r="E7650">
        <v>2019</v>
      </c>
      <c r="F7650" t="s">
        <v>311</v>
      </c>
      <c r="G7650" t="s">
        <v>64</v>
      </c>
      <c r="H7650" t="s">
        <v>547</v>
      </c>
      <c r="I7650">
        <v>625</v>
      </c>
      <c r="J7650">
        <v>0</v>
      </c>
      <c r="K7650" t="s">
        <v>275</v>
      </c>
      <c r="L7650" t="s">
        <v>64</v>
      </c>
    </row>
    <row r="7651" spans="1:12" x14ac:dyDescent="0.25">
      <c r="A7651">
        <v>91</v>
      </c>
      <c r="B7651" s="93">
        <v>43517</v>
      </c>
      <c r="C7651">
        <v>2</v>
      </c>
      <c r="D7651" t="s">
        <v>95</v>
      </c>
      <c r="E7651">
        <v>2019</v>
      </c>
      <c r="F7651" t="s">
        <v>72</v>
      </c>
      <c r="G7651" t="s">
        <v>66</v>
      </c>
      <c r="H7651" t="s">
        <v>548</v>
      </c>
      <c r="I7651">
        <v>0</v>
      </c>
      <c r="J7651">
        <v>2.4</v>
      </c>
      <c r="K7651" t="s">
        <v>275</v>
      </c>
      <c r="L7651" t="s">
        <v>35</v>
      </c>
    </row>
    <row r="7652" spans="1:12" x14ac:dyDescent="0.25">
      <c r="A7652">
        <v>91</v>
      </c>
      <c r="B7652" s="93">
        <v>43518</v>
      </c>
      <c r="C7652">
        <v>2</v>
      </c>
      <c r="D7652" t="s">
        <v>95</v>
      </c>
      <c r="E7652">
        <v>2019</v>
      </c>
      <c r="F7652" t="s">
        <v>73</v>
      </c>
      <c r="G7652" t="s">
        <v>35</v>
      </c>
      <c r="H7652" t="s">
        <v>549</v>
      </c>
      <c r="I7652">
        <v>10</v>
      </c>
      <c r="J7652">
        <v>0</v>
      </c>
      <c r="K7652" t="s">
        <v>275</v>
      </c>
      <c r="L7652" t="s">
        <v>35</v>
      </c>
    </row>
    <row r="7653" spans="1:12" x14ac:dyDescent="0.25">
      <c r="A7653">
        <v>91</v>
      </c>
      <c r="B7653" s="93">
        <v>43518</v>
      </c>
      <c r="C7653">
        <v>2</v>
      </c>
      <c r="D7653" t="s">
        <v>95</v>
      </c>
      <c r="E7653">
        <v>2019</v>
      </c>
      <c r="F7653" t="s">
        <v>72</v>
      </c>
      <c r="G7653" t="s">
        <v>64</v>
      </c>
      <c r="H7653" t="s">
        <v>549</v>
      </c>
      <c r="I7653">
        <v>15.25</v>
      </c>
      <c r="J7653">
        <v>0</v>
      </c>
      <c r="K7653" t="s">
        <v>275</v>
      </c>
      <c r="L7653" t="s">
        <v>64</v>
      </c>
    </row>
    <row r="7654" spans="1:12" x14ac:dyDescent="0.25">
      <c r="A7654">
        <v>91</v>
      </c>
      <c r="B7654" s="93">
        <v>43518</v>
      </c>
      <c r="C7654">
        <v>2</v>
      </c>
      <c r="D7654" t="s">
        <v>95</v>
      </c>
      <c r="E7654">
        <v>2019</v>
      </c>
      <c r="F7654" t="s">
        <v>72</v>
      </c>
      <c r="G7654" t="s">
        <v>35</v>
      </c>
      <c r="H7654" t="s">
        <v>549</v>
      </c>
      <c r="I7654">
        <v>20.8</v>
      </c>
      <c r="J7654">
        <v>0</v>
      </c>
      <c r="K7654" t="s">
        <v>275</v>
      </c>
      <c r="L7654" t="s">
        <v>35</v>
      </c>
    </row>
    <row r="7655" spans="1:12" x14ac:dyDescent="0.25">
      <c r="A7655">
        <v>91</v>
      </c>
      <c r="B7655" s="93">
        <v>43518</v>
      </c>
      <c r="C7655">
        <v>2</v>
      </c>
      <c r="D7655" t="s">
        <v>95</v>
      </c>
      <c r="E7655">
        <v>2019</v>
      </c>
      <c r="F7655" t="s">
        <v>71</v>
      </c>
      <c r="G7655" t="s">
        <v>58</v>
      </c>
      <c r="H7655" t="s">
        <v>549</v>
      </c>
      <c r="I7655">
        <v>27.5</v>
      </c>
      <c r="J7655">
        <v>0</v>
      </c>
      <c r="K7655" t="s">
        <v>275</v>
      </c>
      <c r="L7655" t="s">
        <v>222</v>
      </c>
    </row>
    <row r="7656" spans="1:12" x14ac:dyDescent="0.25">
      <c r="A7656">
        <v>91</v>
      </c>
      <c r="B7656" s="93">
        <v>43518</v>
      </c>
      <c r="C7656">
        <v>2</v>
      </c>
      <c r="D7656" t="s">
        <v>95</v>
      </c>
      <c r="E7656">
        <v>2019</v>
      </c>
      <c r="F7656" t="s">
        <v>75</v>
      </c>
      <c r="G7656" t="s">
        <v>63</v>
      </c>
      <c r="H7656" t="s">
        <v>549</v>
      </c>
      <c r="I7656">
        <v>56.75</v>
      </c>
      <c r="J7656">
        <v>0</v>
      </c>
      <c r="K7656" t="s">
        <v>275</v>
      </c>
      <c r="L7656" t="s">
        <v>64</v>
      </c>
    </row>
    <row r="7657" spans="1:12" x14ac:dyDescent="0.25">
      <c r="A7657">
        <v>91</v>
      </c>
      <c r="B7657" s="93">
        <v>43518</v>
      </c>
      <c r="C7657">
        <v>2</v>
      </c>
      <c r="D7657" t="s">
        <v>95</v>
      </c>
      <c r="E7657">
        <v>2019</v>
      </c>
      <c r="F7657" t="s">
        <v>84</v>
      </c>
      <c r="G7657" t="s">
        <v>58</v>
      </c>
      <c r="H7657" t="s">
        <v>549</v>
      </c>
      <c r="I7657">
        <v>84.12</v>
      </c>
      <c r="J7657">
        <v>0</v>
      </c>
      <c r="K7657" t="s">
        <v>275</v>
      </c>
      <c r="L7657" t="s">
        <v>222</v>
      </c>
    </row>
    <row r="7658" spans="1:12" x14ac:dyDescent="0.25">
      <c r="A7658">
        <v>91</v>
      </c>
      <c r="B7658" s="93">
        <v>43518</v>
      </c>
      <c r="C7658">
        <v>2</v>
      </c>
      <c r="D7658" t="s">
        <v>95</v>
      </c>
      <c r="E7658">
        <v>2019</v>
      </c>
      <c r="F7658" t="s">
        <v>81</v>
      </c>
      <c r="G7658" t="s">
        <v>35</v>
      </c>
      <c r="H7658" t="s">
        <v>549</v>
      </c>
      <c r="I7658">
        <v>85.51</v>
      </c>
      <c r="J7658">
        <v>0</v>
      </c>
      <c r="K7658" t="s">
        <v>275</v>
      </c>
      <c r="L7658" t="s">
        <v>35</v>
      </c>
    </row>
    <row r="7659" spans="1:12" x14ac:dyDescent="0.25">
      <c r="A7659">
        <v>91</v>
      </c>
      <c r="B7659" s="93">
        <v>43518</v>
      </c>
      <c r="C7659">
        <v>2</v>
      </c>
      <c r="D7659" t="s">
        <v>95</v>
      </c>
      <c r="E7659">
        <v>2019</v>
      </c>
      <c r="F7659" t="s">
        <v>84</v>
      </c>
      <c r="G7659" t="s">
        <v>66</v>
      </c>
      <c r="H7659" t="s">
        <v>549</v>
      </c>
      <c r="I7659">
        <v>157.69999999999999</v>
      </c>
      <c r="J7659">
        <v>0</v>
      </c>
      <c r="K7659" t="s">
        <v>275</v>
      </c>
      <c r="L7659" t="s">
        <v>35</v>
      </c>
    </row>
    <row r="7660" spans="1:12" x14ac:dyDescent="0.25">
      <c r="A7660">
        <v>91</v>
      </c>
      <c r="B7660" s="93">
        <v>43518</v>
      </c>
      <c r="C7660">
        <v>2</v>
      </c>
      <c r="D7660" t="s">
        <v>95</v>
      </c>
      <c r="E7660">
        <v>2019</v>
      </c>
      <c r="F7660" t="s">
        <v>82</v>
      </c>
      <c r="G7660" t="s">
        <v>58</v>
      </c>
      <c r="H7660" t="s">
        <v>549</v>
      </c>
      <c r="I7660">
        <v>171.21</v>
      </c>
      <c r="J7660">
        <v>0</v>
      </c>
      <c r="K7660" t="s">
        <v>275</v>
      </c>
      <c r="L7660" t="s">
        <v>222</v>
      </c>
    </row>
    <row r="7661" spans="1:12" x14ac:dyDescent="0.25">
      <c r="A7661">
        <v>91</v>
      </c>
      <c r="B7661" s="93">
        <v>43518</v>
      </c>
      <c r="C7661">
        <v>2</v>
      </c>
      <c r="D7661" t="s">
        <v>95</v>
      </c>
      <c r="E7661">
        <v>2019</v>
      </c>
      <c r="F7661" t="s">
        <v>70</v>
      </c>
      <c r="G7661" t="s">
        <v>35</v>
      </c>
      <c r="H7661" t="s">
        <v>549</v>
      </c>
      <c r="I7661">
        <v>232.86</v>
      </c>
      <c r="J7661">
        <v>0</v>
      </c>
      <c r="K7661" t="s">
        <v>275</v>
      </c>
      <c r="L7661" t="s">
        <v>35</v>
      </c>
    </row>
    <row r="7662" spans="1:12" x14ac:dyDescent="0.25">
      <c r="A7662">
        <v>91</v>
      </c>
      <c r="B7662" s="93">
        <v>43518</v>
      </c>
      <c r="C7662">
        <v>2</v>
      </c>
      <c r="D7662" t="s">
        <v>95</v>
      </c>
      <c r="E7662">
        <v>2019</v>
      </c>
      <c r="F7662" t="s">
        <v>75</v>
      </c>
      <c r="G7662" t="s">
        <v>65</v>
      </c>
      <c r="H7662" t="s">
        <v>549</v>
      </c>
      <c r="I7662">
        <v>1026.1199999999999</v>
      </c>
      <c r="J7662">
        <v>0</v>
      </c>
      <c r="K7662" t="s">
        <v>275</v>
      </c>
      <c r="L7662" t="s">
        <v>35</v>
      </c>
    </row>
    <row r="7663" spans="1:12" x14ac:dyDescent="0.25">
      <c r="A7663">
        <v>91</v>
      </c>
      <c r="B7663" s="93">
        <v>43521</v>
      </c>
      <c r="C7663">
        <v>2</v>
      </c>
      <c r="D7663" t="s">
        <v>95</v>
      </c>
      <c r="E7663">
        <v>2019</v>
      </c>
      <c r="F7663" t="s">
        <v>77</v>
      </c>
      <c r="G7663" t="s">
        <v>35</v>
      </c>
      <c r="H7663" t="s">
        <v>552</v>
      </c>
      <c r="I7663">
        <v>9.85</v>
      </c>
      <c r="J7663">
        <v>0</v>
      </c>
      <c r="K7663" t="s">
        <v>275</v>
      </c>
      <c r="L7663" t="s">
        <v>35</v>
      </c>
    </row>
    <row r="7664" spans="1:12" x14ac:dyDescent="0.25">
      <c r="A7664">
        <v>91</v>
      </c>
      <c r="B7664" s="93">
        <v>43521</v>
      </c>
      <c r="C7664">
        <v>2</v>
      </c>
      <c r="D7664" t="s">
        <v>95</v>
      </c>
      <c r="E7664">
        <v>2019</v>
      </c>
      <c r="F7664" t="s">
        <v>77</v>
      </c>
      <c r="G7664" t="s">
        <v>36</v>
      </c>
      <c r="H7664" t="s">
        <v>552</v>
      </c>
      <c r="I7664">
        <v>24</v>
      </c>
      <c r="J7664">
        <v>0</v>
      </c>
      <c r="K7664" t="s">
        <v>275</v>
      </c>
      <c r="L7664" t="s">
        <v>222</v>
      </c>
    </row>
    <row r="7665" spans="1:12" x14ac:dyDescent="0.25">
      <c r="A7665">
        <v>91</v>
      </c>
      <c r="B7665" s="93">
        <v>43521</v>
      </c>
      <c r="C7665">
        <v>2</v>
      </c>
      <c r="D7665" t="s">
        <v>95</v>
      </c>
      <c r="E7665">
        <v>2019</v>
      </c>
      <c r="F7665" t="s">
        <v>106</v>
      </c>
      <c r="G7665" t="s">
        <v>64</v>
      </c>
      <c r="H7665" t="s">
        <v>552</v>
      </c>
      <c r="I7665">
        <v>29.96</v>
      </c>
      <c r="J7665">
        <v>0</v>
      </c>
      <c r="K7665" t="s">
        <v>275</v>
      </c>
      <c r="L7665" t="s">
        <v>64</v>
      </c>
    </row>
    <row r="7666" spans="1:12" x14ac:dyDescent="0.25">
      <c r="A7666">
        <v>91</v>
      </c>
      <c r="B7666" s="93">
        <v>43521</v>
      </c>
      <c r="C7666">
        <v>2</v>
      </c>
      <c r="D7666" t="s">
        <v>95</v>
      </c>
      <c r="E7666">
        <v>2019</v>
      </c>
      <c r="F7666" t="s">
        <v>74</v>
      </c>
      <c r="G7666" t="s">
        <v>35</v>
      </c>
      <c r="H7666" t="s">
        <v>552</v>
      </c>
      <c r="I7666">
        <v>35</v>
      </c>
      <c r="J7666">
        <v>0</v>
      </c>
      <c r="K7666" t="s">
        <v>275</v>
      </c>
      <c r="L7666" t="s">
        <v>35</v>
      </c>
    </row>
    <row r="7667" spans="1:12" x14ac:dyDescent="0.25">
      <c r="A7667">
        <v>91</v>
      </c>
      <c r="B7667" s="93">
        <v>43521</v>
      </c>
      <c r="C7667">
        <v>2</v>
      </c>
      <c r="D7667" t="s">
        <v>95</v>
      </c>
      <c r="E7667">
        <v>2019</v>
      </c>
      <c r="F7667" t="s">
        <v>72</v>
      </c>
      <c r="G7667" t="s">
        <v>35</v>
      </c>
      <c r="H7667" t="s">
        <v>552</v>
      </c>
      <c r="I7667">
        <v>74.400000000000006</v>
      </c>
      <c r="J7667">
        <v>0</v>
      </c>
      <c r="K7667" t="s">
        <v>275</v>
      </c>
      <c r="L7667" t="s">
        <v>35</v>
      </c>
    </row>
    <row r="7668" spans="1:12" x14ac:dyDescent="0.25">
      <c r="A7668">
        <v>91</v>
      </c>
      <c r="B7668" s="93">
        <v>43521</v>
      </c>
      <c r="C7668">
        <v>2</v>
      </c>
      <c r="D7668" t="s">
        <v>95</v>
      </c>
      <c r="E7668">
        <v>2019</v>
      </c>
      <c r="F7668" t="s">
        <v>79</v>
      </c>
      <c r="G7668" t="s">
        <v>550</v>
      </c>
      <c r="H7668" t="s">
        <v>551</v>
      </c>
      <c r="I7668">
        <v>90.45</v>
      </c>
      <c r="J7668">
        <v>0</v>
      </c>
      <c r="K7668" t="s">
        <v>275</v>
      </c>
      <c r="L7668" t="s">
        <v>34</v>
      </c>
    </row>
    <row r="7669" spans="1:12" x14ac:dyDescent="0.25">
      <c r="A7669">
        <v>91</v>
      </c>
      <c r="B7669" s="93">
        <v>43521</v>
      </c>
      <c r="C7669">
        <v>2</v>
      </c>
      <c r="D7669" t="s">
        <v>95</v>
      </c>
      <c r="E7669">
        <v>2019</v>
      </c>
      <c r="F7669" t="s">
        <v>69</v>
      </c>
      <c r="G7669" t="s">
        <v>550</v>
      </c>
      <c r="H7669" t="s">
        <v>551</v>
      </c>
      <c r="I7669">
        <v>99.97</v>
      </c>
      <c r="J7669">
        <v>0</v>
      </c>
      <c r="K7669" t="s">
        <v>275</v>
      </c>
      <c r="L7669" t="s">
        <v>34</v>
      </c>
    </row>
    <row r="7670" spans="1:12" x14ac:dyDescent="0.25">
      <c r="A7670">
        <v>91</v>
      </c>
      <c r="B7670" s="93">
        <v>43521</v>
      </c>
      <c r="C7670">
        <v>2</v>
      </c>
      <c r="D7670" t="s">
        <v>95</v>
      </c>
      <c r="E7670">
        <v>2019</v>
      </c>
      <c r="F7670" t="s">
        <v>71</v>
      </c>
      <c r="G7670" t="s">
        <v>550</v>
      </c>
      <c r="H7670" t="s">
        <v>551</v>
      </c>
      <c r="I7670">
        <v>156.97</v>
      </c>
      <c r="J7670">
        <v>0</v>
      </c>
      <c r="K7670" t="s">
        <v>275</v>
      </c>
      <c r="L7670" t="s">
        <v>34</v>
      </c>
    </row>
    <row r="7671" spans="1:12" x14ac:dyDescent="0.25">
      <c r="A7671">
        <v>91</v>
      </c>
      <c r="B7671" s="93">
        <v>43521</v>
      </c>
      <c r="C7671">
        <v>2</v>
      </c>
      <c r="D7671" t="s">
        <v>95</v>
      </c>
      <c r="E7671">
        <v>2019</v>
      </c>
      <c r="F7671" t="s">
        <v>76</v>
      </c>
      <c r="G7671" t="s">
        <v>550</v>
      </c>
      <c r="H7671" t="s">
        <v>551</v>
      </c>
      <c r="I7671">
        <v>191.12</v>
      </c>
      <c r="J7671">
        <v>0</v>
      </c>
      <c r="K7671" t="s">
        <v>275</v>
      </c>
      <c r="L7671" t="s">
        <v>34</v>
      </c>
    </row>
    <row r="7672" spans="1:12" x14ac:dyDescent="0.25">
      <c r="A7672">
        <v>91</v>
      </c>
      <c r="B7672" s="93">
        <v>43521</v>
      </c>
      <c r="C7672">
        <v>2</v>
      </c>
      <c r="D7672" t="s">
        <v>95</v>
      </c>
      <c r="E7672">
        <v>2019</v>
      </c>
      <c r="F7672" t="s">
        <v>71</v>
      </c>
      <c r="G7672" t="s">
        <v>35</v>
      </c>
      <c r="H7672" t="s">
        <v>552</v>
      </c>
      <c r="I7672">
        <v>293</v>
      </c>
      <c r="J7672">
        <v>0</v>
      </c>
      <c r="K7672" t="s">
        <v>275</v>
      </c>
      <c r="L7672" t="s">
        <v>35</v>
      </c>
    </row>
    <row r="7673" spans="1:12" x14ac:dyDescent="0.25">
      <c r="A7673">
        <v>91</v>
      </c>
      <c r="B7673" s="93">
        <v>43521</v>
      </c>
      <c r="C7673">
        <v>2</v>
      </c>
      <c r="D7673" t="s">
        <v>95</v>
      </c>
      <c r="E7673">
        <v>2019</v>
      </c>
      <c r="F7673" t="s">
        <v>78</v>
      </c>
      <c r="G7673" t="s">
        <v>550</v>
      </c>
      <c r="H7673" t="s">
        <v>551</v>
      </c>
      <c r="I7673">
        <v>327.85</v>
      </c>
      <c r="J7673">
        <v>0</v>
      </c>
      <c r="K7673" t="s">
        <v>275</v>
      </c>
      <c r="L7673" t="s">
        <v>34</v>
      </c>
    </row>
    <row r="7674" spans="1:12" x14ac:dyDescent="0.25">
      <c r="A7674">
        <v>91</v>
      </c>
      <c r="B7674" s="93">
        <v>43521</v>
      </c>
      <c r="C7674">
        <v>2</v>
      </c>
      <c r="D7674" t="s">
        <v>95</v>
      </c>
      <c r="E7674">
        <v>2019</v>
      </c>
      <c r="F7674" t="s">
        <v>68</v>
      </c>
      <c r="G7674" t="s">
        <v>550</v>
      </c>
      <c r="H7674" t="s">
        <v>551</v>
      </c>
      <c r="I7674">
        <v>983.17</v>
      </c>
      <c r="J7674">
        <v>0</v>
      </c>
      <c r="K7674" t="s">
        <v>275</v>
      </c>
      <c r="L7674" t="s">
        <v>34</v>
      </c>
    </row>
    <row r="7675" spans="1:12" x14ac:dyDescent="0.25">
      <c r="A7675">
        <v>91</v>
      </c>
      <c r="B7675" s="93">
        <v>43522</v>
      </c>
      <c r="C7675">
        <v>2</v>
      </c>
      <c r="D7675" t="s">
        <v>95</v>
      </c>
      <c r="E7675">
        <v>2019</v>
      </c>
      <c r="F7675" t="s">
        <v>77</v>
      </c>
      <c r="G7675" t="s">
        <v>35</v>
      </c>
      <c r="H7675" t="s">
        <v>553</v>
      </c>
      <c r="I7675">
        <v>10.25</v>
      </c>
      <c r="J7675">
        <v>0</v>
      </c>
      <c r="K7675" t="s">
        <v>275</v>
      </c>
      <c r="L7675" t="s">
        <v>35</v>
      </c>
    </row>
    <row r="7676" spans="1:12" x14ac:dyDescent="0.25">
      <c r="A7676">
        <v>91</v>
      </c>
      <c r="B7676" s="93">
        <v>43522</v>
      </c>
      <c r="C7676">
        <v>2</v>
      </c>
      <c r="D7676" t="s">
        <v>95</v>
      </c>
      <c r="E7676">
        <v>2019</v>
      </c>
      <c r="F7676" t="s">
        <v>75</v>
      </c>
      <c r="G7676" t="s">
        <v>63</v>
      </c>
      <c r="H7676" t="s">
        <v>553</v>
      </c>
      <c r="I7676">
        <v>26.25</v>
      </c>
      <c r="J7676">
        <v>0</v>
      </c>
      <c r="K7676" t="s">
        <v>275</v>
      </c>
      <c r="L7676" t="s">
        <v>64</v>
      </c>
    </row>
    <row r="7677" spans="1:12" x14ac:dyDescent="0.25">
      <c r="A7677">
        <v>91</v>
      </c>
      <c r="B7677" s="93">
        <v>43522</v>
      </c>
      <c r="C7677">
        <v>2</v>
      </c>
      <c r="D7677" t="s">
        <v>95</v>
      </c>
      <c r="E7677">
        <v>2019</v>
      </c>
      <c r="F7677" t="s">
        <v>68</v>
      </c>
      <c r="G7677" t="s">
        <v>64</v>
      </c>
      <c r="H7677" t="s">
        <v>553</v>
      </c>
      <c r="I7677">
        <v>28</v>
      </c>
      <c r="J7677">
        <v>0</v>
      </c>
      <c r="K7677" t="s">
        <v>275</v>
      </c>
      <c r="L7677" t="s">
        <v>64</v>
      </c>
    </row>
    <row r="7678" spans="1:12" x14ac:dyDescent="0.25">
      <c r="A7678">
        <v>91</v>
      </c>
      <c r="B7678" s="93">
        <v>43522</v>
      </c>
      <c r="C7678">
        <v>2</v>
      </c>
      <c r="D7678" t="s">
        <v>95</v>
      </c>
      <c r="E7678">
        <v>2019</v>
      </c>
      <c r="F7678" t="s">
        <v>75</v>
      </c>
      <c r="G7678" t="s">
        <v>66</v>
      </c>
      <c r="H7678" t="s">
        <v>553</v>
      </c>
      <c r="I7678">
        <v>56.9</v>
      </c>
      <c r="J7678">
        <v>0</v>
      </c>
      <c r="K7678" t="s">
        <v>275</v>
      </c>
      <c r="L7678" t="s">
        <v>35</v>
      </c>
    </row>
    <row r="7679" spans="1:12" x14ac:dyDescent="0.25">
      <c r="A7679">
        <v>91</v>
      </c>
      <c r="B7679" s="93">
        <v>43522</v>
      </c>
      <c r="C7679">
        <v>2</v>
      </c>
      <c r="D7679" t="s">
        <v>95</v>
      </c>
      <c r="E7679">
        <v>2019</v>
      </c>
      <c r="F7679" t="s">
        <v>86</v>
      </c>
      <c r="G7679" t="s">
        <v>63</v>
      </c>
      <c r="H7679" t="s">
        <v>553</v>
      </c>
      <c r="I7679">
        <v>65</v>
      </c>
      <c r="J7679">
        <v>0</v>
      </c>
      <c r="K7679" t="s">
        <v>275</v>
      </c>
      <c r="L7679" t="s">
        <v>64</v>
      </c>
    </row>
    <row r="7680" spans="1:12" x14ac:dyDescent="0.25">
      <c r="A7680">
        <v>91</v>
      </c>
      <c r="B7680" s="93">
        <v>43522</v>
      </c>
      <c r="C7680">
        <v>2</v>
      </c>
      <c r="D7680" t="s">
        <v>95</v>
      </c>
      <c r="E7680">
        <v>2019</v>
      </c>
      <c r="F7680" t="s">
        <v>335</v>
      </c>
      <c r="G7680" t="s">
        <v>63</v>
      </c>
      <c r="H7680" t="s">
        <v>553</v>
      </c>
      <c r="I7680">
        <v>69.900000000000006</v>
      </c>
      <c r="J7680">
        <v>0</v>
      </c>
      <c r="K7680" t="s">
        <v>275</v>
      </c>
      <c r="L7680" t="s">
        <v>64</v>
      </c>
    </row>
    <row r="7681" spans="1:12" x14ac:dyDescent="0.25">
      <c r="A7681">
        <v>91</v>
      </c>
      <c r="B7681" s="93">
        <v>43522</v>
      </c>
      <c r="C7681">
        <v>2</v>
      </c>
      <c r="D7681" t="s">
        <v>95</v>
      </c>
      <c r="E7681">
        <v>2019</v>
      </c>
      <c r="F7681" t="s">
        <v>78</v>
      </c>
      <c r="G7681" t="s">
        <v>36</v>
      </c>
      <c r="H7681" t="s">
        <v>553</v>
      </c>
      <c r="I7681">
        <v>75.5</v>
      </c>
      <c r="J7681">
        <v>0</v>
      </c>
      <c r="K7681" t="s">
        <v>275</v>
      </c>
      <c r="L7681" t="s">
        <v>222</v>
      </c>
    </row>
    <row r="7682" spans="1:12" x14ac:dyDescent="0.25">
      <c r="A7682">
        <v>91</v>
      </c>
      <c r="B7682" s="93">
        <v>43522</v>
      </c>
      <c r="C7682">
        <v>2</v>
      </c>
      <c r="D7682" t="s">
        <v>95</v>
      </c>
      <c r="E7682">
        <v>2019</v>
      </c>
      <c r="F7682" t="s">
        <v>73</v>
      </c>
      <c r="G7682" t="s">
        <v>35</v>
      </c>
      <c r="H7682" t="s">
        <v>553</v>
      </c>
      <c r="I7682">
        <v>181</v>
      </c>
      <c r="J7682">
        <v>0</v>
      </c>
      <c r="K7682" t="s">
        <v>275</v>
      </c>
      <c r="L7682" t="s">
        <v>35</v>
      </c>
    </row>
    <row r="7683" spans="1:12" x14ac:dyDescent="0.25">
      <c r="A7683">
        <v>91</v>
      </c>
      <c r="B7683" s="93">
        <v>43522</v>
      </c>
      <c r="C7683">
        <v>2</v>
      </c>
      <c r="D7683" t="s">
        <v>95</v>
      </c>
      <c r="E7683">
        <v>2019</v>
      </c>
      <c r="F7683" t="s">
        <v>75</v>
      </c>
      <c r="G7683" t="s">
        <v>35</v>
      </c>
      <c r="H7683" t="s">
        <v>553</v>
      </c>
      <c r="I7683">
        <v>366.01</v>
      </c>
      <c r="J7683">
        <v>0</v>
      </c>
      <c r="K7683" t="s">
        <v>275</v>
      </c>
      <c r="L7683" t="s">
        <v>35</v>
      </c>
    </row>
    <row r="7684" spans="1:12" x14ac:dyDescent="0.25">
      <c r="A7684">
        <v>91</v>
      </c>
      <c r="B7684" s="93">
        <v>43522</v>
      </c>
      <c r="C7684">
        <v>2</v>
      </c>
      <c r="D7684" t="s">
        <v>95</v>
      </c>
      <c r="E7684">
        <v>2019</v>
      </c>
      <c r="F7684" t="s">
        <v>81</v>
      </c>
      <c r="G7684" t="s">
        <v>35</v>
      </c>
      <c r="H7684" t="s">
        <v>553</v>
      </c>
      <c r="I7684">
        <v>584.82000000000005</v>
      </c>
      <c r="J7684">
        <v>0</v>
      </c>
      <c r="K7684" t="s">
        <v>275</v>
      </c>
      <c r="L7684" t="s">
        <v>35</v>
      </c>
    </row>
    <row r="7685" spans="1:12" x14ac:dyDescent="0.25">
      <c r="A7685">
        <v>91</v>
      </c>
      <c r="B7685" s="93">
        <v>43522</v>
      </c>
      <c r="C7685">
        <v>2</v>
      </c>
      <c r="D7685" t="s">
        <v>95</v>
      </c>
      <c r="E7685">
        <v>2019</v>
      </c>
      <c r="F7685" t="s">
        <v>75</v>
      </c>
      <c r="G7685" t="s">
        <v>554</v>
      </c>
      <c r="H7685" t="s">
        <v>555</v>
      </c>
      <c r="I7685">
        <v>0</v>
      </c>
      <c r="J7685">
        <v>13600</v>
      </c>
      <c r="K7685" t="s">
        <v>275</v>
      </c>
      <c r="L7685" t="s">
        <v>266</v>
      </c>
    </row>
    <row r="7686" spans="1:12" x14ac:dyDescent="0.25">
      <c r="A7686">
        <v>91</v>
      </c>
      <c r="B7686" s="93">
        <v>43523</v>
      </c>
      <c r="C7686">
        <v>2</v>
      </c>
      <c r="D7686" t="s">
        <v>95</v>
      </c>
      <c r="E7686">
        <v>2019</v>
      </c>
      <c r="F7686" t="s">
        <v>75</v>
      </c>
      <c r="G7686" t="s">
        <v>58</v>
      </c>
      <c r="H7686" t="s">
        <v>556</v>
      </c>
      <c r="I7686">
        <v>44</v>
      </c>
      <c r="J7686">
        <v>0</v>
      </c>
      <c r="K7686" t="s">
        <v>275</v>
      </c>
      <c r="L7686" t="s">
        <v>222</v>
      </c>
    </row>
    <row r="7687" spans="1:12" x14ac:dyDescent="0.25">
      <c r="A7687">
        <v>91</v>
      </c>
      <c r="B7687" s="93">
        <v>43523</v>
      </c>
      <c r="C7687">
        <v>2</v>
      </c>
      <c r="D7687" t="s">
        <v>95</v>
      </c>
      <c r="E7687">
        <v>2019</v>
      </c>
      <c r="F7687" t="s">
        <v>77</v>
      </c>
      <c r="G7687" t="s">
        <v>64</v>
      </c>
      <c r="H7687" t="s">
        <v>556</v>
      </c>
      <c r="I7687">
        <v>72</v>
      </c>
      <c r="J7687">
        <v>0</v>
      </c>
      <c r="K7687" t="s">
        <v>275</v>
      </c>
      <c r="L7687" t="s">
        <v>64</v>
      </c>
    </row>
    <row r="7688" spans="1:12" x14ac:dyDescent="0.25">
      <c r="A7688">
        <v>95</v>
      </c>
      <c r="B7688" s="93">
        <v>43497</v>
      </c>
      <c r="C7688">
        <v>2</v>
      </c>
      <c r="D7688" t="s">
        <v>95</v>
      </c>
      <c r="E7688">
        <v>2019</v>
      </c>
      <c r="F7688" t="s">
        <v>23</v>
      </c>
      <c r="G7688" t="s">
        <v>37</v>
      </c>
      <c r="H7688" t="s">
        <v>426</v>
      </c>
      <c r="I7688">
        <v>3</v>
      </c>
      <c r="J7688">
        <v>0</v>
      </c>
      <c r="K7688" t="s">
        <v>276</v>
      </c>
      <c r="L7688" t="s">
        <v>35</v>
      </c>
    </row>
    <row r="7689" spans="1:12" x14ac:dyDescent="0.25">
      <c r="A7689">
        <v>95</v>
      </c>
      <c r="B7689" s="93">
        <v>43498</v>
      </c>
      <c r="C7689">
        <v>2</v>
      </c>
      <c r="D7689" t="s">
        <v>95</v>
      </c>
      <c r="E7689">
        <v>2019</v>
      </c>
      <c r="F7689" t="s">
        <v>23</v>
      </c>
      <c r="G7689" t="s">
        <v>64</v>
      </c>
      <c r="H7689" t="s">
        <v>524</v>
      </c>
      <c r="I7689">
        <v>30</v>
      </c>
      <c r="J7689">
        <v>0</v>
      </c>
      <c r="K7689" t="s">
        <v>276</v>
      </c>
      <c r="L7689" t="s">
        <v>64</v>
      </c>
    </row>
    <row r="7690" spans="1:12" x14ac:dyDescent="0.25">
      <c r="A7690">
        <v>95</v>
      </c>
      <c r="B7690" s="93">
        <v>43500</v>
      </c>
      <c r="C7690">
        <v>2</v>
      </c>
      <c r="D7690" t="s">
        <v>95</v>
      </c>
      <c r="E7690">
        <v>2019</v>
      </c>
      <c r="F7690" t="s">
        <v>21</v>
      </c>
      <c r="G7690" t="s">
        <v>36</v>
      </c>
      <c r="H7690" t="s">
        <v>525</v>
      </c>
      <c r="I7690">
        <v>16</v>
      </c>
      <c r="J7690">
        <v>0</v>
      </c>
      <c r="K7690" t="s">
        <v>276</v>
      </c>
      <c r="L7690" t="s">
        <v>222</v>
      </c>
    </row>
    <row r="7691" spans="1:12" x14ac:dyDescent="0.25">
      <c r="A7691">
        <v>95</v>
      </c>
      <c r="B7691" s="93">
        <v>43505</v>
      </c>
      <c r="C7691">
        <v>2</v>
      </c>
      <c r="D7691" t="s">
        <v>95</v>
      </c>
      <c r="E7691">
        <v>2019</v>
      </c>
      <c r="F7691" t="s">
        <v>22</v>
      </c>
      <c r="G7691" t="s">
        <v>535</v>
      </c>
      <c r="H7691" t="s">
        <v>536</v>
      </c>
      <c r="I7691">
        <v>24.4</v>
      </c>
      <c r="J7691">
        <v>0</v>
      </c>
      <c r="K7691" t="s">
        <v>276</v>
      </c>
      <c r="L7691" t="s">
        <v>34</v>
      </c>
    </row>
    <row r="7692" spans="1:12" x14ac:dyDescent="0.25">
      <c r="A7692">
        <v>95</v>
      </c>
      <c r="B7692" s="93">
        <v>43505</v>
      </c>
      <c r="C7692">
        <v>2</v>
      </c>
      <c r="D7692" t="s">
        <v>95</v>
      </c>
      <c r="E7692">
        <v>2019</v>
      </c>
      <c r="F7692" t="s">
        <v>23</v>
      </c>
      <c r="G7692" t="s">
        <v>535</v>
      </c>
      <c r="H7692" t="s">
        <v>536</v>
      </c>
      <c r="I7692">
        <v>111.83</v>
      </c>
      <c r="J7692">
        <v>0</v>
      </c>
      <c r="K7692" t="s">
        <v>276</v>
      </c>
      <c r="L7692" t="s">
        <v>34</v>
      </c>
    </row>
    <row r="7693" spans="1:12" x14ac:dyDescent="0.25">
      <c r="A7693">
        <v>95</v>
      </c>
      <c r="B7693" s="93">
        <v>43505</v>
      </c>
      <c r="C7693">
        <v>2</v>
      </c>
      <c r="D7693" t="s">
        <v>95</v>
      </c>
      <c r="E7693">
        <v>2019</v>
      </c>
      <c r="F7693" t="s">
        <v>21</v>
      </c>
      <c r="G7693" t="s">
        <v>535</v>
      </c>
      <c r="H7693" t="s">
        <v>536</v>
      </c>
      <c r="I7693">
        <v>219.83</v>
      </c>
      <c r="J7693">
        <v>0</v>
      </c>
      <c r="K7693" t="s">
        <v>276</v>
      </c>
      <c r="L7693" t="s">
        <v>34</v>
      </c>
    </row>
    <row r="7694" spans="1:12" x14ac:dyDescent="0.25">
      <c r="A7694">
        <v>95</v>
      </c>
      <c r="B7694" s="93">
        <v>43507</v>
      </c>
      <c r="C7694">
        <v>2</v>
      </c>
      <c r="D7694" t="s">
        <v>95</v>
      </c>
      <c r="E7694">
        <v>2019</v>
      </c>
      <c r="F7694" t="s">
        <v>21</v>
      </c>
      <c r="G7694" t="s">
        <v>36</v>
      </c>
      <c r="H7694" t="s">
        <v>537</v>
      </c>
      <c r="I7694">
        <v>8</v>
      </c>
      <c r="J7694">
        <v>0</v>
      </c>
      <c r="K7694" t="s">
        <v>276</v>
      </c>
      <c r="L7694" t="s">
        <v>222</v>
      </c>
    </row>
    <row r="7695" spans="1:12" x14ac:dyDescent="0.25">
      <c r="A7695">
        <v>95</v>
      </c>
      <c r="B7695" s="93">
        <v>43507</v>
      </c>
      <c r="C7695">
        <v>2</v>
      </c>
      <c r="D7695" t="s">
        <v>95</v>
      </c>
      <c r="E7695">
        <v>2019</v>
      </c>
      <c r="F7695" t="s">
        <v>22</v>
      </c>
      <c r="G7695" t="s">
        <v>36</v>
      </c>
      <c r="H7695" t="s">
        <v>537</v>
      </c>
      <c r="I7695">
        <v>8</v>
      </c>
      <c r="J7695">
        <v>0</v>
      </c>
      <c r="K7695" t="s">
        <v>276</v>
      </c>
      <c r="L7695" t="s">
        <v>222</v>
      </c>
    </row>
    <row r="7696" spans="1:12" x14ac:dyDescent="0.25">
      <c r="A7696">
        <v>95</v>
      </c>
      <c r="B7696" s="93">
        <v>43508</v>
      </c>
      <c r="C7696">
        <v>2</v>
      </c>
      <c r="D7696" t="s">
        <v>95</v>
      </c>
      <c r="E7696">
        <v>2019</v>
      </c>
      <c r="F7696" t="s">
        <v>23</v>
      </c>
      <c r="G7696" t="s">
        <v>37</v>
      </c>
      <c r="H7696" t="s">
        <v>426</v>
      </c>
      <c r="I7696">
        <v>3</v>
      </c>
      <c r="J7696">
        <v>0</v>
      </c>
      <c r="K7696" t="s">
        <v>276</v>
      </c>
      <c r="L7696" t="s">
        <v>35</v>
      </c>
    </row>
    <row r="7697" spans="1:12" x14ac:dyDescent="0.25">
      <c r="A7697">
        <v>95</v>
      </c>
      <c r="B7697" s="93">
        <v>43509</v>
      </c>
      <c r="C7697">
        <v>2</v>
      </c>
      <c r="D7697" t="s">
        <v>95</v>
      </c>
      <c r="E7697">
        <v>2019</v>
      </c>
      <c r="F7697" t="s">
        <v>23</v>
      </c>
      <c r="G7697" t="s">
        <v>63</v>
      </c>
      <c r="H7697" t="s">
        <v>539</v>
      </c>
      <c r="I7697">
        <v>104.61</v>
      </c>
      <c r="J7697">
        <v>0</v>
      </c>
      <c r="K7697" t="s">
        <v>276</v>
      </c>
      <c r="L7697" t="s">
        <v>64</v>
      </c>
    </row>
    <row r="7698" spans="1:12" x14ac:dyDescent="0.25">
      <c r="A7698">
        <v>95</v>
      </c>
      <c r="B7698" s="93">
        <v>43512</v>
      </c>
      <c r="C7698">
        <v>2</v>
      </c>
      <c r="D7698" t="s">
        <v>95</v>
      </c>
      <c r="E7698">
        <v>2019</v>
      </c>
      <c r="F7698" t="s">
        <v>23</v>
      </c>
      <c r="G7698" t="s">
        <v>37</v>
      </c>
      <c r="H7698" t="s">
        <v>426</v>
      </c>
      <c r="I7698">
        <v>2.25</v>
      </c>
      <c r="J7698">
        <v>0</v>
      </c>
      <c r="K7698" t="s">
        <v>276</v>
      </c>
      <c r="L7698" t="s">
        <v>35</v>
      </c>
    </row>
    <row r="7699" spans="1:12" x14ac:dyDescent="0.25">
      <c r="A7699">
        <v>95</v>
      </c>
      <c r="B7699" s="93">
        <v>43514</v>
      </c>
      <c r="C7699">
        <v>2</v>
      </c>
      <c r="D7699" t="s">
        <v>95</v>
      </c>
      <c r="E7699">
        <v>2019</v>
      </c>
      <c r="F7699" t="s">
        <v>23</v>
      </c>
      <c r="G7699" t="s">
        <v>37</v>
      </c>
      <c r="H7699" t="s">
        <v>426</v>
      </c>
      <c r="I7699">
        <v>9.1999999999999993</v>
      </c>
      <c r="J7699">
        <v>0</v>
      </c>
      <c r="K7699" t="s">
        <v>276</v>
      </c>
      <c r="L7699" t="s">
        <v>35</v>
      </c>
    </row>
    <row r="7700" spans="1:12" x14ac:dyDescent="0.25">
      <c r="A7700">
        <v>95</v>
      </c>
      <c r="B7700" s="93">
        <v>43521</v>
      </c>
      <c r="C7700">
        <v>2</v>
      </c>
      <c r="D7700" t="s">
        <v>95</v>
      </c>
      <c r="E7700">
        <v>2019</v>
      </c>
      <c r="F7700" t="s">
        <v>22</v>
      </c>
      <c r="G7700" t="s">
        <v>550</v>
      </c>
      <c r="H7700" t="s">
        <v>551</v>
      </c>
      <c r="I7700">
        <v>56.43</v>
      </c>
      <c r="J7700">
        <v>0</v>
      </c>
      <c r="K7700" t="s">
        <v>276</v>
      </c>
      <c r="L7700" t="s">
        <v>34</v>
      </c>
    </row>
    <row r="7701" spans="1:12" x14ac:dyDescent="0.25">
      <c r="A7701">
        <v>95</v>
      </c>
      <c r="B7701" s="93">
        <v>43521</v>
      </c>
      <c r="C7701">
        <v>2</v>
      </c>
      <c r="D7701" t="s">
        <v>95</v>
      </c>
      <c r="E7701">
        <v>2019</v>
      </c>
      <c r="F7701" t="s">
        <v>21</v>
      </c>
      <c r="G7701" t="s">
        <v>550</v>
      </c>
      <c r="H7701" t="s">
        <v>551</v>
      </c>
      <c r="I7701">
        <v>129.44999999999999</v>
      </c>
      <c r="J7701">
        <v>0</v>
      </c>
      <c r="K7701" t="s">
        <v>276</v>
      </c>
      <c r="L7701" t="s">
        <v>34</v>
      </c>
    </row>
    <row r="7702" spans="1:12" x14ac:dyDescent="0.25">
      <c r="A7702">
        <v>97</v>
      </c>
      <c r="B7702" s="93">
        <v>43497</v>
      </c>
      <c r="C7702">
        <v>2</v>
      </c>
      <c r="D7702" t="s">
        <v>95</v>
      </c>
      <c r="E7702">
        <v>2019</v>
      </c>
      <c r="F7702" t="s">
        <v>21</v>
      </c>
      <c r="G7702" t="s">
        <v>36</v>
      </c>
      <c r="H7702" t="s">
        <v>523</v>
      </c>
      <c r="I7702">
        <v>72</v>
      </c>
      <c r="J7702">
        <v>0</v>
      </c>
      <c r="K7702" t="s">
        <v>277</v>
      </c>
      <c r="L7702" t="s">
        <v>222</v>
      </c>
    </row>
    <row r="7703" spans="1:12" x14ac:dyDescent="0.25">
      <c r="A7703">
        <v>97</v>
      </c>
      <c r="B7703" s="93">
        <v>43500</v>
      </c>
      <c r="C7703">
        <v>2</v>
      </c>
      <c r="D7703" t="s">
        <v>95</v>
      </c>
      <c r="E7703">
        <v>2019</v>
      </c>
      <c r="F7703" t="s">
        <v>21</v>
      </c>
      <c r="G7703" t="s">
        <v>36</v>
      </c>
      <c r="H7703" t="s">
        <v>525</v>
      </c>
      <c r="I7703">
        <v>16</v>
      </c>
      <c r="J7703">
        <v>0</v>
      </c>
      <c r="K7703" t="s">
        <v>277</v>
      </c>
      <c r="L7703" t="s">
        <v>222</v>
      </c>
    </row>
    <row r="7704" spans="1:12" x14ac:dyDescent="0.25">
      <c r="A7704">
        <v>97</v>
      </c>
      <c r="B7704" s="93">
        <v>43504</v>
      </c>
      <c r="C7704">
        <v>2</v>
      </c>
      <c r="D7704" t="s">
        <v>95</v>
      </c>
      <c r="E7704">
        <v>2019</v>
      </c>
      <c r="F7704" t="s">
        <v>21</v>
      </c>
      <c r="G7704" t="s">
        <v>36</v>
      </c>
      <c r="H7704" t="s">
        <v>533</v>
      </c>
      <c r="I7704">
        <v>32</v>
      </c>
      <c r="J7704">
        <v>0</v>
      </c>
      <c r="K7704" t="s">
        <v>277</v>
      </c>
      <c r="L7704" t="s">
        <v>222</v>
      </c>
    </row>
    <row r="7705" spans="1:12" x14ac:dyDescent="0.25">
      <c r="A7705">
        <v>97</v>
      </c>
      <c r="B7705" s="93">
        <v>43505</v>
      </c>
      <c r="C7705">
        <v>2</v>
      </c>
      <c r="D7705" t="s">
        <v>95</v>
      </c>
      <c r="E7705">
        <v>2019</v>
      </c>
      <c r="F7705" t="s">
        <v>21</v>
      </c>
      <c r="G7705" t="s">
        <v>535</v>
      </c>
      <c r="H7705" t="s">
        <v>536</v>
      </c>
      <c r="I7705">
        <v>411.2</v>
      </c>
      <c r="J7705">
        <v>0</v>
      </c>
      <c r="K7705" t="s">
        <v>277</v>
      </c>
      <c r="L7705" t="s">
        <v>34</v>
      </c>
    </row>
    <row r="7706" spans="1:12" x14ac:dyDescent="0.25">
      <c r="A7706">
        <v>97</v>
      </c>
      <c r="B7706" s="93">
        <v>43507</v>
      </c>
      <c r="C7706">
        <v>2</v>
      </c>
      <c r="D7706" t="s">
        <v>95</v>
      </c>
      <c r="E7706">
        <v>2019</v>
      </c>
      <c r="F7706" t="s">
        <v>21</v>
      </c>
      <c r="G7706" t="s">
        <v>36</v>
      </c>
      <c r="H7706" t="s">
        <v>537</v>
      </c>
      <c r="I7706">
        <v>8</v>
      </c>
      <c r="J7706">
        <v>0</v>
      </c>
      <c r="K7706" t="s">
        <v>277</v>
      </c>
      <c r="L7706" t="s">
        <v>222</v>
      </c>
    </row>
    <row r="7707" spans="1:12" x14ac:dyDescent="0.25">
      <c r="A7707">
        <v>97</v>
      </c>
      <c r="B7707" s="93">
        <v>43509</v>
      </c>
      <c r="C7707">
        <v>2</v>
      </c>
      <c r="D7707" t="s">
        <v>95</v>
      </c>
      <c r="E7707">
        <v>2019</v>
      </c>
      <c r="F7707" t="s">
        <v>22</v>
      </c>
      <c r="G7707" t="s">
        <v>36</v>
      </c>
      <c r="H7707" t="s">
        <v>539</v>
      </c>
      <c r="I7707">
        <v>8</v>
      </c>
      <c r="J7707">
        <v>0</v>
      </c>
      <c r="K7707" t="s">
        <v>277</v>
      </c>
      <c r="L7707" t="s">
        <v>222</v>
      </c>
    </row>
    <row r="7708" spans="1:12" x14ac:dyDescent="0.25">
      <c r="A7708">
        <v>97</v>
      </c>
      <c r="B7708" s="93">
        <v>43509</v>
      </c>
      <c r="C7708">
        <v>2</v>
      </c>
      <c r="D7708" t="s">
        <v>95</v>
      </c>
      <c r="E7708">
        <v>2019</v>
      </c>
      <c r="F7708" t="s">
        <v>21</v>
      </c>
      <c r="G7708" t="s">
        <v>36</v>
      </c>
      <c r="H7708" t="s">
        <v>539</v>
      </c>
      <c r="I7708">
        <v>32</v>
      </c>
      <c r="J7708">
        <v>0</v>
      </c>
      <c r="K7708" t="s">
        <v>277</v>
      </c>
      <c r="L7708" t="s">
        <v>222</v>
      </c>
    </row>
    <row r="7709" spans="1:12" x14ac:dyDescent="0.25">
      <c r="A7709">
        <v>97</v>
      </c>
      <c r="B7709" s="93">
        <v>43511</v>
      </c>
      <c r="C7709">
        <v>2</v>
      </c>
      <c r="D7709" t="s">
        <v>95</v>
      </c>
      <c r="E7709">
        <v>2019</v>
      </c>
      <c r="F7709" t="s">
        <v>21</v>
      </c>
      <c r="G7709" t="s">
        <v>36</v>
      </c>
      <c r="H7709" t="s">
        <v>542</v>
      </c>
      <c r="I7709">
        <v>32</v>
      </c>
      <c r="J7709">
        <v>0</v>
      </c>
      <c r="K7709" t="s">
        <v>277</v>
      </c>
      <c r="L7709" t="s">
        <v>222</v>
      </c>
    </row>
    <row r="7710" spans="1:12" x14ac:dyDescent="0.25">
      <c r="A7710">
        <v>97</v>
      </c>
      <c r="B7710" s="93">
        <v>43514</v>
      </c>
      <c r="C7710">
        <v>2</v>
      </c>
      <c r="D7710" t="s">
        <v>95</v>
      </c>
      <c r="E7710">
        <v>2019</v>
      </c>
      <c r="F7710" t="s">
        <v>21</v>
      </c>
      <c r="G7710" t="s">
        <v>36</v>
      </c>
      <c r="H7710" t="s">
        <v>545</v>
      </c>
      <c r="I7710">
        <v>64</v>
      </c>
      <c r="J7710">
        <v>0</v>
      </c>
      <c r="K7710" t="s">
        <v>277</v>
      </c>
      <c r="L7710" t="s">
        <v>222</v>
      </c>
    </row>
    <row r="7711" spans="1:12" x14ac:dyDescent="0.25">
      <c r="A7711">
        <v>97</v>
      </c>
      <c r="B7711" s="93">
        <v>43515</v>
      </c>
      <c r="C7711">
        <v>2</v>
      </c>
      <c r="D7711" t="s">
        <v>95</v>
      </c>
      <c r="E7711">
        <v>2019</v>
      </c>
      <c r="F7711" t="s">
        <v>23</v>
      </c>
      <c r="G7711" t="s">
        <v>37</v>
      </c>
      <c r="H7711" t="s">
        <v>354</v>
      </c>
      <c r="I7711">
        <v>10.25</v>
      </c>
      <c r="J7711">
        <v>0</v>
      </c>
      <c r="K7711" t="s">
        <v>277</v>
      </c>
      <c r="L7711" t="s">
        <v>35</v>
      </c>
    </row>
    <row r="7712" spans="1:12" x14ac:dyDescent="0.25">
      <c r="A7712">
        <v>97</v>
      </c>
      <c r="B7712" s="93">
        <v>43516</v>
      </c>
      <c r="C7712">
        <v>2</v>
      </c>
      <c r="D7712" t="s">
        <v>95</v>
      </c>
      <c r="E7712">
        <v>2019</v>
      </c>
      <c r="F7712" t="s">
        <v>21</v>
      </c>
      <c r="G7712" t="s">
        <v>36</v>
      </c>
      <c r="H7712" t="s">
        <v>547</v>
      </c>
      <c r="I7712">
        <v>8</v>
      </c>
      <c r="J7712">
        <v>0</v>
      </c>
      <c r="K7712" t="s">
        <v>277</v>
      </c>
      <c r="L7712" t="s">
        <v>222</v>
      </c>
    </row>
    <row r="7713" spans="1:12" x14ac:dyDescent="0.25">
      <c r="A7713">
        <v>97</v>
      </c>
      <c r="B7713" s="93">
        <v>43517</v>
      </c>
      <c r="C7713">
        <v>2</v>
      </c>
      <c r="D7713" t="s">
        <v>95</v>
      </c>
      <c r="E7713">
        <v>2019</v>
      </c>
      <c r="F7713" t="s">
        <v>21</v>
      </c>
      <c r="G7713" t="s">
        <v>36</v>
      </c>
      <c r="H7713" t="s">
        <v>548</v>
      </c>
      <c r="I7713">
        <v>8</v>
      </c>
      <c r="J7713">
        <v>0</v>
      </c>
      <c r="K7713" t="s">
        <v>277</v>
      </c>
      <c r="L7713" t="s">
        <v>222</v>
      </c>
    </row>
    <row r="7714" spans="1:12" x14ac:dyDescent="0.25">
      <c r="A7714">
        <v>97</v>
      </c>
      <c r="B7714" s="93">
        <v>43521</v>
      </c>
      <c r="C7714">
        <v>2</v>
      </c>
      <c r="D7714" t="s">
        <v>95</v>
      </c>
      <c r="E7714">
        <v>2019</v>
      </c>
      <c r="F7714" t="s">
        <v>21</v>
      </c>
      <c r="G7714" t="s">
        <v>36</v>
      </c>
      <c r="H7714" t="s">
        <v>552</v>
      </c>
      <c r="I7714">
        <v>24</v>
      </c>
      <c r="J7714">
        <v>0</v>
      </c>
      <c r="K7714" t="s">
        <v>277</v>
      </c>
      <c r="L7714" t="s">
        <v>222</v>
      </c>
    </row>
    <row r="7715" spans="1:12" x14ac:dyDescent="0.25">
      <c r="A7715">
        <v>97</v>
      </c>
      <c r="B7715" s="93">
        <v>43521</v>
      </c>
      <c r="C7715">
        <v>2</v>
      </c>
      <c r="D7715" t="s">
        <v>95</v>
      </c>
      <c r="E7715">
        <v>2019</v>
      </c>
      <c r="F7715" t="s">
        <v>21</v>
      </c>
      <c r="G7715" t="s">
        <v>550</v>
      </c>
      <c r="H7715" t="s">
        <v>551</v>
      </c>
      <c r="I7715">
        <v>486.58</v>
      </c>
      <c r="J7715">
        <v>0</v>
      </c>
      <c r="K7715" t="s">
        <v>277</v>
      </c>
      <c r="L7715" t="s">
        <v>34</v>
      </c>
    </row>
    <row r="7716" spans="1:12" x14ac:dyDescent="0.25">
      <c r="A7716">
        <v>97</v>
      </c>
      <c r="B7716" s="93">
        <v>43523</v>
      </c>
      <c r="C7716">
        <v>2</v>
      </c>
      <c r="D7716" t="s">
        <v>95</v>
      </c>
      <c r="E7716">
        <v>2019</v>
      </c>
      <c r="F7716" t="s">
        <v>21</v>
      </c>
      <c r="G7716" t="s">
        <v>36</v>
      </c>
      <c r="H7716" t="s">
        <v>556</v>
      </c>
      <c r="I7716">
        <v>24</v>
      </c>
      <c r="J7716">
        <v>0</v>
      </c>
      <c r="K7716" t="s">
        <v>277</v>
      </c>
      <c r="L7716" t="s">
        <v>222</v>
      </c>
    </row>
    <row r="7717" spans="1:12" x14ac:dyDescent="0.25">
      <c r="A7717">
        <v>98</v>
      </c>
      <c r="B7717" s="93">
        <v>43501</v>
      </c>
      <c r="C7717">
        <v>2</v>
      </c>
      <c r="D7717" t="s">
        <v>95</v>
      </c>
      <c r="E7717">
        <v>2019</v>
      </c>
      <c r="F7717" t="s">
        <v>23</v>
      </c>
      <c r="G7717" t="s">
        <v>63</v>
      </c>
      <c r="H7717" t="s">
        <v>529</v>
      </c>
      <c r="I7717">
        <v>66.55</v>
      </c>
      <c r="J7717">
        <v>0</v>
      </c>
      <c r="K7717" t="s">
        <v>278</v>
      </c>
      <c r="L7717" t="s">
        <v>64</v>
      </c>
    </row>
    <row r="7718" spans="1:12" x14ac:dyDescent="0.25">
      <c r="A7718">
        <v>98</v>
      </c>
      <c r="B7718" s="93">
        <v>43503</v>
      </c>
      <c r="C7718">
        <v>2</v>
      </c>
      <c r="D7718" t="s">
        <v>95</v>
      </c>
      <c r="E7718">
        <v>2019</v>
      </c>
      <c r="F7718" t="s">
        <v>23</v>
      </c>
      <c r="G7718" t="s">
        <v>66</v>
      </c>
      <c r="H7718" t="s">
        <v>532</v>
      </c>
      <c r="I7718">
        <v>28</v>
      </c>
      <c r="J7718">
        <v>0</v>
      </c>
      <c r="K7718" t="s">
        <v>278</v>
      </c>
      <c r="L7718" t="s">
        <v>35</v>
      </c>
    </row>
    <row r="7719" spans="1:12" x14ac:dyDescent="0.25">
      <c r="A7719">
        <v>98</v>
      </c>
      <c r="B7719" s="93">
        <v>43503</v>
      </c>
      <c r="C7719">
        <v>2</v>
      </c>
      <c r="D7719" t="s">
        <v>95</v>
      </c>
      <c r="E7719">
        <v>2019</v>
      </c>
      <c r="F7719" t="s">
        <v>23</v>
      </c>
      <c r="G7719" t="s">
        <v>63</v>
      </c>
      <c r="H7719" t="s">
        <v>532</v>
      </c>
      <c r="I7719">
        <v>66.849999999999994</v>
      </c>
      <c r="J7719">
        <v>0</v>
      </c>
      <c r="K7719" t="s">
        <v>278</v>
      </c>
      <c r="L7719" t="s">
        <v>64</v>
      </c>
    </row>
    <row r="7720" spans="1:12" x14ac:dyDescent="0.25">
      <c r="A7720">
        <v>99</v>
      </c>
      <c r="B7720" s="93">
        <v>43503</v>
      </c>
      <c r="C7720">
        <v>2</v>
      </c>
      <c r="D7720" t="s">
        <v>95</v>
      </c>
      <c r="E7720">
        <v>2019</v>
      </c>
      <c r="F7720" t="s">
        <v>23</v>
      </c>
      <c r="G7720" t="s">
        <v>63</v>
      </c>
      <c r="H7720" t="s">
        <v>532</v>
      </c>
      <c r="I7720">
        <v>49.11</v>
      </c>
      <c r="J7720">
        <v>0</v>
      </c>
      <c r="K7720" t="s">
        <v>279</v>
      </c>
      <c r="L7720" t="s">
        <v>64</v>
      </c>
    </row>
    <row r="7721" spans="1:12" x14ac:dyDescent="0.25">
      <c r="A7721">
        <v>99</v>
      </c>
      <c r="B7721" s="93">
        <v>43518</v>
      </c>
      <c r="C7721">
        <v>2</v>
      </c>
      <c r="D7721" t="s">
        <v>95</v>
      </c>
      <c r="E7721">
        <v>2019</v>
      </c>
      <c r="F7721" t="s">
        <v>23</v>
      </c>
      <c r="G7721" t="s">
        <v>37</v>
      </c>
      <c r="H7721" t="s">
        <v>411</v>
      </c>
      <c r="I7721">
        <v>11.2</v>
      </c>
      <c r="J7721">
        <v>0</v>
      </c>
      <c r="K7721" t="s">
        <v>279</v>
      </c>
      <c r="L7721" t="s">
        <v>35</v>
      </c>
    </row>
    <row r="7722" spans="1:12" x14ac:dyDescent="0.25">
      <c r="A7722">
        <v>101</v>
      </c>
      <c r="B7722" s="93">
        <v>43501</v>
      </c>
      <c r="C7722">
        <v>2</v>
      </c>
      <c r="D7722" t="s">
        <v>95</v>
      </c>
      <c r="E7722">
        <v>2019</v>
      </c>
      <c r="F7722" t="s">
        <v>23</v>
      </c>
      <c r="G7722" t="s">
        <v>64</v>
      </c>
      <c r="H7722" t="s">
        <v>529</v>
      </c>
      <c r="I7722">
        <v>18</v>
      </c>
      <c r="J7722">
        <v>0</v>
      </c>
      <c r="K7722" t="s">
        <v>280</v>
      </c>
      <c r="L7722" t="s">
        <v>64</v>
      </c>
    </row>
    <row r="7723" spans="1:12" x14ac:dyDescent="0.25">
      <c r="A7723">
        <v>101</v>
      </c>
      <c r="B7723" s="93">
        <v>43501</v>
      </c>
      <c r="C7723">
        <v>2</v>
      </c>
      <c r="D7723" t="s">
        <v>95</v>
      </c>
      <c r="E7723">
        <v>2019</v>
      </c>
      <c r="F7723" t="s">
        <v>23</v>
      </c>
      <c r="G7723" t="s">
        <v>63</v>
      </c>
      <c r="H7723" t="s">
        <v>529</v>
      </c>
      <c r="I7723">
        <v>32.61</v>
      </c>
      <c r="J7723">
        <v>0</v>
      </c>
      <c r="K7723" t="s">
        <v>280</v>
      </c>
      <c r="L7723" t="s">
        <v>64</v>
      </c>
    </row>
    <row r="7724" spans="1:12" x14ac:dyDescent="0.25">
      <c r="A7724">
        <v>102</v>
      </c>
      <c r="B7724" s="93">
        <v>43505</v>
      </c>
      <c r="C7724">
        <v>2</v>
      </c>
      <c r="D7724" t="s">
        <v>95</v>
      </c>
      <c r="E7724">
        <v>2019</v>
      </c>
      <c r="F7724" t="s">
        <v>21</v>
      </c>
      <c r="G7724" t="s">
        <v>535</v>
      </c>
      <c r="H7724" t="s">
        <v>536</v>
      </c>
      <c r="I7724">
        <v>16.690000000000001</v>
      </c>
      <c r="J7724">
        <v>0</v>
      </c>
      <c r="K7724" t="s">
        <v>281</v>
      </c>
      <c r="L7724" t="s">
        <v>34</v>
      </c>
    </row>
    <row r="7725" spans="1:12" x14ac:dyDescent="0.25">
      <c r="A7725">
        <v>103</v>
      </c>
      <c r="B7725" s="93">
        <v>43509</v>
      </c>
      <c r="C7725">
        <v>2</v>
      </c>
      <c r="D7725" t="s">
        <v>95</v>
      </c>
      <c r="E7725">
        <v>2019</v>
      </c>
      <c r="F7725" t="s">
        <v>23</v>
      </c>
      <c r="G7725" t="s">
        <v>37</v>
      </c>
      <c r="H7725" t="s">
        <v>345</v>
      </c>
      <c r="I7725">
        <v>7.35</v>
      </c>
      <c r="J7725">
        <v>0</v>
      </c>
      <c r="K7725" t="s">
        <v>282</v>
      </c>
      <c r="L7725" t="s">
        <v>35</v>
      </c>
    </row>
    <row r="7726" spans="1:12" x14ac:dyDescent="0.25">
      <c r="A7726">
        <v>125</v>
      </c>
      <c r="B7726" s="93">
        <v>43498</v>
      </c>
      <c r="C7726">
        <v>2</v>
      </c>
      <c r="D7726" t="s">
        <v>95</v>
      </c>
      <c r="E7726">
        <v>2019</v>
      </c>
      <c r="F7726" t="s">
        <v>23</v>
      </c>
      <c r="G7726" t="s">
        <v>37</v>
      </c>
      <c r="H7726" t="s">
        <v>181</v>
      </c>
      <c r="I7726">
        <v>9.75</v>
      </c>
      <c r="J7726">
        <v>0</v>
      </c>
      <c r="K7726" t="s">
        <v>283</v>
      </c>
      <c r="L7726" t="s">
        <v>35</v>
      </c>
    </row>
    <row r="7727" spans="1:12" x14ac:dyDescent="0.25">
      <c r="A7727">
        <v>125</v>
      </c>
      <c r="B7727" s="93">
        <v>43505</v>
      </c>
      <c r="C7727">
        <v>2</v>
      </c>
      <c r="D7727" t="s">
        <v>95</v>
      </c>
      <c r="E7727">
        <v>2019</v>
      </c>
      <c r="F7727" t="s">
        <v>21</v>
      </c>
      <c r="G7727" t="s">
        <v>535</v>
      </c>
      <c r="H7727" t="s">
        <v>536</v>
      </c>
      <c r="I7727">
        <v>22.42</v>
      </c>
      <c r="J7727">
        <v>0</v>
      </c>
      <c r="K7727" t="s">
        <v>283</v>
      </c>
      <c r="L7727" t="s">
        <v>34</v>
      </c>
    </row>
    <row r="7728" spans="1:12" x14ac:dyDescent="0.25">
      <c r="A7728">
        <v>125</v>
      </c>
      <c r="B7728" s="93">
        <v>43505</v>
      </c>
      <c r="C7728">
        <v>2</v>
      </c>
      <c r="D7728" t="s">
        <v>95</v>
      </c>
      <c r="E7728">
        <v>2019</v>
      </c>
      <c r="F7728" t="s">
        <v>22</v>
      </c>
      <c r="G7728" t="s">
        <v>535</v>
      </c>
      <c r="H7728" t="s">
        <v>536</v>
      </c>
      <c r="I7728">
        <v>36.630000000000003</v>
      </c>
      <c r="J7728">
        <v>0</v>
      </c>
      <c r="K7728" t="s">
        <v>283</v>
      </c>
      <c r="L7728" t="s">
        <v>34</v>
      </c>
    </row>
    <row r="7729" spans="1:12" x14ac:dyDescent="0.25">
      <c r="A7729">
        <v>125</v>
      </c>
      <c r="B7729" s="93">
        <v>43522</v>
      </c>
      <c r="C7729">
        <v>2</v>
      </c>
      <c r="D7729" t="s">
        <v>95</v>
      </c>
      <c r="E7729">
        <v>2019</v>
      </c>
      <c r="F7729" t="s">
        <v>23</v>
      </c>
      <c r="G7729" t="s">
        <v>37</v>
      </c>
      <c r="H7729" t="s">
        <v>181</v>
      </c>
      <c r="I7729">
        <v>9.75</v>
      </c>
      <c r="J7729">
        <v>0</v>
      </c>
      <c r="K7729" t="s">
        <v>283</v>
      </c>
      <c r="L7729" t="s">
        <v>35</v>
      </c>
    </row>
    <row r="7730" spans="1:12" x14ac:dyDescent="0.25">
      <c r="A7730">
        <v>131</v>
      </c>
      <c r="B7730" s="93">
        <v>43516</v>
      </c>
      <c r="C7730">
        <v>2</v>
      </c>
      <c r="D7730" t="s">
        <v>95</v>
      </c>
      <c r="E7730">
        <v>2019</v>
      </c>
      <c r="F7730" t="s">
        <v>23</v>
      </c>
      <c r="G7730" t="s">
        <v>37</v>
      </c>
      <c r="H7730" t="s">
        <v>193</v>
      </c>
      <c r="I7730">
        <v>9.1999999999999993</v>
      </c>
      <c r="J7730">
        <v>0</v>
      </c>
      <c r="K7730" t="s">
        <v>284</v>
      </c>
      <c r="L7730" t="s">
        <v>35</v>
      </c>
    </row>
    <row r="7731" spans="1:12" x14ac:dyDescent="0.25">
      <c r="A7731">
        <v>131</v>
      </c>
      <c r="B7731" s="93">
        <v>43518</v>
      </c>
      <c r="C7731">
        <v>2</v>
      </c>
      <c r="D7731" t="s">
        <v>95</v>
      </c>
      <c r="E7731">
        <v>2019</v>
      </c>
      <c r="F7731" t="s">
        <v>23</v>
      </c>
      <c r="G7731" t="s">
        <v>58</v>
      </c>
      <c r="H7731" t="s">
        <v>549</v>
      </c>
      <c r="I7731">
        <v>41.84</v>
      </c>
      <c r="J7731">
        <v>0</v>
      </c>
      <c r="K7731" t="s">
        <v>284</v>
      </c>
      <c r="L7731" t="s">
        <v>222</v>
      </c>
    </row>
    <row r="7732" spans="1:12" x14ac:dyDescent="0.25">
      <c r="A7732">
        <v>162</v>
      </c>
      <c r="B7732" s="93">
        <v>43503</v>
      </c>
      <c r="C7732">
        <v>2</v>
      </c>
      <c r="D7732" t="s">
        <v>95</v>
      </c>
      <c r="E7732">
        <v>2019</v>
      </c>
      <c r="F7732" t="s">
        <v>23</v>
      </c>
      <c r="G7732" t="s">
        <v>63</v>
      </c>
      <c r="H7732" t="s">
        <v>532</v>
      </c>
      <c r="I7732">
        <v>17.07</v>
      </c>
      <c r="J7732">
        <v>0</v>
      </c>
      <c r="K7732" t="s">
        <v>286</v>
      </c>
      <c r="L7732" t="s">
        <v>64</v>
      </c>
    </row>
    <row r="7733" spans="1:12" x14ac:dyDescent="0.25">
      <c r="A7733">
        <v>164</v>
      </c>
      <c r="B7733" s="93">
        <v>43511</v>
      </c>
      <c r="C7733">
        <v>2</v>
      </c>
      <c r="D7733" t="s">
        <v>95</v>
      </c>
      <c r="E7733">
        <v>2019</v>
      </c>
      <c r="F7733" t="s">
        <v>23</v>
      </c>
      <c r="G7733" t="s">
        <v>63</v>
      </c>
      <c r="H7733" t="s">
        <v>542</v>
      </c>
      <c r="I7733">
        <v>23.78</v>
      </c>
      <c r="J7733">
        <v>0</v>
      </c>
      <c r="K7733" t="s">
        <v>287</v>
      </c>
      <c r="L7733" t="s">
        <v>64</v>
      </c>
    </row>
    <row r="7734" spans="1:12" x14ac:dyDescent="0.25">
      <c r="A7734">
        <v>164</v>
      </c>
      <c r="B7734" s="93">
        <v>43511</v>
      </c>
      <c r="C7734">
        <v>2</v>
      </c>
      <c r="D7734" t="s">
        <v>95</v>
      </c>
      <c r="E7734">
        <v>2019</v>
      </c>
      <c r="F7734" t="s">
        <v>23</v>
      </c>
      <c r="G7734" t="s">
        <v>58</v>
      </c>
      <c r="H7734" t="s">
        <v>542</v>
      </c>
      <c r="I7734">
        <v>56.18</v>
      </c>
      <c r="J7734">
        <v>0</v>
      </c>
      <c r="K7734" t="s">
        <v>287</v>
      </c>
      <c r="L7734" t="s">
        <v>222</v>
      </c>
    </row>
    <row r="7735" spans="1:12" x14ac:dyDescent="0.25">
      <c r="A7735">
        <v>164</v>
      </c>
      <c r="B7735" s="93">
        <v>43523</v>
      </c>
      <c r="C7735">
        <v>2</v>
      </c>
      <c r="D7735" t="s">
        <v>95</v>
      </c>
      <c r="E7735">
        <v>2019</v>
      </c>
      <c r="F7735" t="s">
        <v>23</v>
      </c>
      <c r="G7735" t="s">
        <v>63</v>
      </c>
      <c r="H7735" t="s">
        <v>556</v>
      </c>
      <c r="I7735">
        <v>23.98</v>
      </c>
      <c r="J7735">
        <v>0</v>
      </c>
      <c r="K7735" t="s">
        <v>287</v>
      </c>
      <c r="L7735" t="s">
        <v>64</v>
      </c>
    </row>
    <row r="7736" spans="1:12" x14ac:dyDescent="0.25">
      <c r="A7736">
        <v>164</v>
      </c>
      <c r="B7736" s="93">
        <v>43523</v>
      </c>
      <c r="C7736">
        <v>2</v>
      </c>
      <c r="D7736" t="s">
        <v>95</v>
      </c>
      <c r="E7736">
        <v>2019</v>
      </c>
      <c r="F7736" t="s">
        <v>23</v>
      </c>
      <c r="G7736" t="s">
        <v>58</v>
      </c>
      <c r="H7736" t="s">
        <v>556</v>
      </c>
      <c r="I7736">
        <v>39.25</v>
      </c>
      <c r="J7736">
        <v>0</v>
      </c>
      <c r="K7736" t="s">
        <v>287</v>
      </c>
      <c r="L7736" t="s">
        <v>222</v>
      </c>
    </row>
    <row r="7737" spans="1:12" x14ac:dyDescent="0.25">
      <c r="A7737">
        <v>165</v>
      </c>
      <c r="B7737" s="93">
        <v>43514</v>
      </c>
      <c r="C7737">
        <v>2</v>
      </c>
      <c r="D7737" t="s">
        <v>95</v>
      </c>
      <c r="E7737">
        <v>2019</v>
      </c>
      <c r="F7737" t="s">
        <v>23</v>
      </c>
      <c r="G7737" t="s">
        <v>37</v>
      </c>
      <c r="H7737" t="s">
        <v>416</v>
      </c>
      <c r="I7737">
        <v>9.5500000000000007</v>
      </c>
      <c r="J7737">
        <v>0</v>
      </c>
      <c r="K7737" t="s">
        <v>733</v>
      </c>
      <c r="L7737" t="s">
        <v>35</v>
      </c>
    </row>
    <row r="7738" spans="1:12" x14ac:dyDescent="0.25">
      <c r="A7738">
        <v>165</v>
      </c>
      <c r="B7738" s="93">
        <v>43517</v>
      </c>
      <c r="C7738">
        <v>2</v>
      </c>
      <c r="D7738" t="s">
        <v>95</v>
      </c>
      <c r="E7738">
        <v>2019</v>
      </c>
      <c r="F7738" t="s">
        <v>23</v>
      </c>
      <c r="G7738" t="s">
        <v>37</v>
      </c>
      <c r="H7738" t="s">
        <v>416</v>
      </c>
      <c r="I7738">
        <v>110.45</v>
      </c>
      <c r="J7738">
        <v>0</v>
      </c>
      <c r="K7738" t="s">
        <v>733</v>
      </c>
      <c r="L7738" t="s">
        <v>35</v>
      </c>
    </row>
    <row r="7739" spans="1:12" x14ac:dyDescent="0.25">
      <c r="A7739">
        <v>165</v>
      </c>
      <c r="B7739" s="93">
        <v>43518</v>
      </c>
      <c r="C7739">
        <v>2</v>
      </c>
      <c r="D7739" t="s">
        <v>95</v>
      </c>
      <c r="E7739">
        <v>2019</v>
      </c>
      <c r="F7739" t="s">
        <v>23</v>
      </c>
      <c r="G7739" t="s">
        <v>63</v>
      </c>
      <c r="H7739" t="s">
        <v>549</v>
      </c>
      <c r="I7739">
        <v>44.91</v>
      </c>
      <c r="J7739">
        <v>0</v>
      </c>
      <c r="K7739" t="s">
        <v>733</v>
      </c>
      <c r="L7739" t="s">
        <v>64</v>
      </c>
    </row>
    <row r="7740" spans="1:12" x14ac:dyDescent="0.25">
      <c r="A7740">
        <v>196</v>
      </c>
      <c r="B7740" s="93">
        <v>43505</v>
      </c>
      <c r="C7740">
        <v>2</v>
      </c>
      <c r="D7740" t="s">
        <v>95</v>
      </c>
      <c r="E7740">
        <v>2019</v>
      </c>
      <c r="F7740" t="s">
        <v>22</v>
      </c>
      <c r="G7740" t="s">
        <v>535</v>
      </c>
      <c r="H7740" t="s">
        <v>536</v>
      </c>
      <c r="I7740">
        <v>23.25</v>
      </c>
      <c r="J7740">
        <v>0</v>
      </c>
      <c r="K7740" t="s">
        <v>288</v>
      </c>
      <c r="L7740" t="s">
        <v>34</v>
      </c>
    </row>
    <row r="7741" spans="1:12" x14ac:dyDescent="0.25">
      <c r="A7741">
        <v>196</v>
      </c>
      <c r="B7741" s="93">
        <v>43511</v>
      </c>
      <c r="C7741">
        <v>2</v>
      </c>
      <c r="D7741" t="s">
        <v>95</v>
      </c>
      <c r="E7741">
        <v>2019</v>
      </c>
      <c r="F7741" t="s">
        <v>23</v>
      </c>
      <c r="G7741" t="s">
        <v>37</v>
      </c>
      <c r="H7741" t="s">
        <v>59</v>
      </c>
      <c r="I7741">
        <v>7.35</v>
      </c>
      <c r="J7741">
        <v>0</v>
      </c>
      <c r="K7741" t="s">
        <v>288</v>
      </c>
      <c r="L7741" t="s">
        <v>35</v>
      </c>
    </row>
    <row r="7742" spans="1:12" x14ac:dyDescent="0.25">
      <c r="A7742">
        <v>196</v>
      </c>
      <c r="B7742" s="93">
        <v>43511</v>
      </c>
      <c r="C7742">
        <v>2</v>
      </c>
      <c r="D7742" t="s">
        <v>95</v>
      </c>
      <c r="E7742">
        <v>2019</v>
      </c>
      <c r="F7742" t="s">
        <v>23</v>
      </c>
      <c r="G7742" t="s">
        <v>63</v>
      </c>
      <c r="H7742" t="s">
        <v>542</v>
      </c>
      <c r="I7742">
        <v>38.64</v>
      </c>
      <c r="J7742">
        <v>0</v>
      </c>
      <c r="K7742" t="s">
        <v>288</v>
      </c>
      <c r="L7742" t="s">
        <v>64</v>
      </c>
    </row>
    <row r="7743" spans="1:12" x14ac:dyDescent="0.25">
      <c r="A7743">
        <v>196</v>
      </c>
      <c r="B7743" s="93">
        <v>43515</v>
      </c>
      <c r="C7743">
        <v>2</v>
      </c>
      <c r="D7743" t="s">
        <v>95</v>
      </c>
      <c r="E7743">
        <v>2019</v>
      </c>
      <c r="F7743" t="s">
        <v>23</v>
      </c>
      <c r="G7743" t="s">
        <v>37</v>
      </c>
      <c r="H7743" t="s">
        <v>59</v>
      </c>
      <c r="I7743">
        <v>2.4</v>
      </c>
      <c r="J7743">
        <v>0</v>
      </c>
      <c r="K7743" t="s">
        <v>288</v>
      </c>
      <c r="L7743" t="s">
        <v>35</v>
      </c>
    </row>
    <row r="7744" spans="1:12" x14ac:dyDescent="0.25">
      <c r="A7744">
        <v>196</v>
      </c>
      <c r="B7744" s="93">
        <v>43524</v>
      </c>
      <c r="C7744">
        <v>2</v>
      </c>
      <c r="D7744" t="s">
        <v>95</v>
      </c>
      <c r="E7744">
        <v>2019</v>
      </c>
      <c r="F7744" t="s">
        <v>23</v>
      </c>
      <c r="G7744" t="s">
        <v>37</v>
      </c>
      <c r="H7744" t="s">
        <v>59</v>
      </c>
      <c r="I7744">
        <v>7.35</v>
      </c>
      <c r="J7744">
        <v>0</v>
      </c>
      <c r="K7744" t="s">
        <v>288</v>
      </c>
      <c r="L7744" t="s">
        <v>35</v>
      </c>
    </row>
    <row r="7745" spans="1:12" x14ac:dyDescent="0.25">
      <c r="A7745">
        <v>1</v>
      </c>
      <c r="B7745" s="93">
        <v>43468</v>
      </c>
      <c r="C7745">
        <v>1</v>
      </c>
      <c r="D7745" t="s">
        <v>94</v>
      </c>
      <c r="E7745">
        <v>2019</v>
      </c>
      <c r="F7745" t="s">
        <v>21</v>
      </c>
      <c r="G7745" t="s">
        <v>36</v>
      </c>
      <c r="H7745" t="s">
        <v>495</v>
      </c>
      <c r="I7745">
        <v>56</v>
      </c>
      <c r="J7745">
        <v>0</v>
      </c>
      <c r="K7745" t="s">
        <v>221</v>
      </c>
      <c r="L7745" t="s">
        <v>222</v>
      </c>
    </row>
    <row r="7746" spans="1:12" x14ac:dyDescent="0.25">
      <c r="A7746">
        <v>1</v>
      </c>
      <c r="B7746" s="93">
        <v>43483</v>
      </c>
      <c r="C7746">
        <v>1</v>
      </c>
      <c r="D7746" t="s">
        <v>94</v>
      </c>
      <c r="E7746">
        <v>2019</v>
      </c>
      <c r="F7746" t="s">
        <v>21</v>
      </c>
      <c r="G7746" t="s">
        <v>36</v>
      </c>
      <c r="H7746" t="s">
        <v>508</v>
      </c>
      <c r="I7746">
        <v>8</v>
      </c>
      <c r="J7746">
        <v>0</v>
      </c>
      <c r="K7746" t="s">
        <v>221</v>
      </c>
      <c r="L7746" t="s">
        <v>222</v>
      </c>
    </row>
    <row r="7747" spans="1:12" x14ac:dyDescent="0.25">
      <c r="A7747">
        <v>1</v>
      </c>
      <c r="B7747" s="93">
        <v>43490</v>
      </c>
      <c r="C7747">
        <v>1</v>
      </c>
      <c r="D7747" t="s">
        <v>94</v>
      </c>
      <c r="E7747">
        <v>2019</v>
      </c>
      <c r="F7747" t="s">
        <v>21</v>
      </c>
      <c r="G7747" t="s">
        <v>514</v>
      </c>
      <c r="H7747" t="s">
        <v>515</v>
      </c>
      <c r="I7747">
        <v>14.86</v>
      </c>
      <c r="J7747">
        <v>0</v>
      </c>
      <c r="K7747" t="s">
        <v>221</v>
      </c>
      <c r="L7747" t="s">
        <v>34</v>
      </c>
    </row>
    <row r="7748" spans="1:12" x14ac:dyDescent="0.25">
      <c r="A7748">
        <v>2</v>
      </c>
      <c r="B7748" s="93">
        <v>43481</v>
      </c>
      <c r="C7748">
        <v>1</v>
      </c>
      <c r="D7748" t="s">
        <v>94</v>
      </c>
      <c r="E7748">
        <v>2019</v>
      </c>
      <c r="F7748" t="s">
        <v>23</v>
      </c>
      <c r="G7748" t="s">
        <v>37</v>
      </c>
      <c r="H7748" t="s">
        <v>448</v>
      </c>
      <c r="I7748">
        <v>3</v>
      </c>
      <c r="J7748">
        <v>0</v>
      </c>
      <c r="K7748" t="s">
        <v>223</v>
      </c>
      <c r="L7748" t="s">
        <v>35</v>
      </c>
    </row>
    <row r="7749" spans="1:12" x14ac:dyDescent="0.25">
      <c r="A7749">
        <v>2</v>
      </c>
      <c r="B7749" s="93">
        <v>43483</v>
      </c>
      <c r="C7749">
        <v>1</v>
      </c>
      <c r="D7749" t="s">
        <v>94</v>
      </c>
      <c r="E7749">
        <v>2019</v>
      </c>
      <c r="F7749" t="s">
        <v>23</v>
      </c>
      <c r="G7749" t="s">
        <v>37</v>
      </c>
      <c r="H7749" t="s">
        <v>448</v>
      </c>
      <c r="I7749">
        <v>3</v>
      </c>
      <c r="J7749">
        <v>0</v>
      </c>
      <c r="K7749" t="s">
        <v>223</v>
      </c>
      <c r="L7749" t="s">
        <v>35</v>
      </c>
    </row>
    <row r="7750" spans="1:12" x14ac:dyDescent="0.25">
      <c r="A7750">
        <v>2</v>
      </c>
      <c r="B7750" s="93">
        <v>43490</v>
      </c>
      <c r="C7750">
        <v>1</v>
      </c>
      <c r="D7750" t="s">
        <v>94</v>
      </c>
      <c r="E7750">
        <v>2019</v>
      </c>
      <c r="F7750" t="s">
        <v>21</v>
      </c>
      <c r="G7750" t="s">
        <v>514</v>
      </c>
      <c r="H7750" t="s">
        <v>515</v>
      </c>
      <c r="I7750">
        <v>34.630000000000003</v>
      </c>
      <c r="J7750">
        <v>0</v>
      </c>
      <c r="K7750" t="s">
        <v>223</v>
      </c>
      <c r="L7750" t="s">
        <v>34</v>
      </c>
    </row>
    <row r="7751" spans="1:12" x14ac:dyDescent="0.25">
      <c r="A7751">
        <v>3</v>
      </c>
      <c r="B7751" s="93">
        <v>43475</v>
      </c>
      <c r="C7751">
        <v>1</v>
      </c>
      <c r="D7751" t="s">
        <v>94</v>
      </c>
      <c r="E7751">
        <v>2019</v>
      </c>
      <c r="F7751" t="s">
        <v>23</v>
      </c>
      <c r="G7751" t="s">
        <v>37</v>
      </c>
      <c r="H7751" t="s">
        <v>61</v>
      </c>
      <c r="I7751">
        <v>6.85</v>
      </c>
      <c r="J7751">
        <v>0</v>
      </c>
      <c r="K7751" t="s">
        <v>224</v>
      </c>
      <c r="L7751" t="s">
        <v>35</v>
      </c>
    </row>
    <row r="7752" spans="1:12" x14ac:dyDescent="0.25">
      <c r="A7752">
        <v>3</v>
      </c>
      <c r="B7752" s="93">
        <v>43475</v>
      </c>
      <c r="C7752">
        <v>1</v>
      </c>
      <c r="D7752" t="s">
        <v>94</v>
      </c>
      <c r="E7752">
        <v>2019</v>
      </c>
      <c r="F7752" t="s">
        <v>21</v>
      </c>
      <c r="G7752" t="s">
        <v>501</v>
      </c>
      <c r="H7752" t="s">
        <v>502</v>
      </c>
      <c r="I7752">
        <v>35.85</v>
      </c>
      <c r="J7752">
        <v>0</v>
      </c>
      <c r="K7752" t="s">
        <v>224</v>
      </c>
      <c r="L7752" t="s">
        <v>34</v>
      </c>
    </row>
    <row r="7753" spans="1:12" x14ac:dyDescent="0.25">
      <c r="A7753">
        <v>3</v>
      </c>
      <c r="B7753" s="93">
        <v>43486</v>
      </c>
      <c r="C7753">
        <v>1</v>
      </c>
      <c r="D7753" t="s">
        <v>94</v>
      </c>
      <c r="E7753">
        <v>2019</v>
      </c>
      <c r="F7753" t="s">
        <v>23</v>
      </c>
      <c r="G7753" t="s">
        <v>37</v>
      </c>
      <c r="H7753" t="s">
        <v>61</v>
      </c>
      <c r="I7753">
        <v>4.5</v>
      </c>
      <c r="J7753">
        <v>0</v>
      </c>
      <c r="K7753" t="s">
        <v>224</v>
      </c>
      <c r="L7753" t="s">
        <v>35</v>
      </c>
    </row>
    <row r="7754" spans="1:12" x14ac:dyDescent="0.25">
      <c r="A7754">
        <v>3</v>
      </c>
      <c r="B7754" s="93">
        <v>43495</v>
      </c>
      <c r="C7754">
        <v>1</v>
      </c>
      <c r="D7754" t="s">
        <v>94</v>
      </c>
      <c r="E7754">
        <v>2019</v>
      </c>
      <c r="F7754" t="s">
        <v>23</v>
      </c>
      <c r="G7754" t="s">
        <v>37</v>
      </c>
      <c r="H7754" t="s">
        <v>61</v>
      </c>
      <c r="I7754">
        <v>9.1999999999999993</v>
      </c>
      <c r="J7754">
        <v>0</v>
      </c>
      <c r="K7754" t="s">
        <v>224</v>
      </c>
      <c r="L7754" t="s">
        <v>35</v>
      </c>
    </row>
    <row r="7755" spans="1:12" x14ac:dyDescent="0.25">
      <c r="A7755">
        <v>5</v>
      </c>
      <c r="B7755" s="93">
        <v>43469</v>
      </c>
      <c r="C7755">
        <v>1</v>
      </c>
      <c r="D7755" t="s">
        <v>94</v>
      </c>
      <c r="E7755">
        <v>2019</v>
      </c>
      <c r="F7755" t="s">
        <v>21</v>
      </c>
      <c r="G7755" t="s">
        <v>36</v>
      </c>
      <c r="H7755" t="s">
        <v>496</v>
      </c>
      <c r="I7755">
        <v>32</v>
      </c>
      <c r="J7755">
        <v>0</v>
      </c>
      <c r="K7755" t="s">
        <v>226</v>
      </c>
      <c r="L7755" t="s">
        <v>222</v>
      </c>
    </row>
    <row r="7756" spans="1:12" x14ac:dyDescent="0.25">
      <c r="A7756">
        <v>5</v>
      </c>
      <c r="B7756" s="93">
        <v>43475</v>
      </c>
      <c r="C7756">
        <v>1</v>
      </c>
      <c r="D7756" t="s">
        <v>94</v>
      </c>
      <c r="E7756">
        <v>2019</v>
      </c>
      <c r="F7756" t="s">
        <v>23</v>
      </c>
      <c r="G7756" t="s">
        <v>37</v>
      </c>
      <c r="H7756" t="s">
        <v>129</v>
      </c>
      <c r="I7756">
        <v>1.8</v>
      </c>
      <c r="J7756">
        <v>0</v>
      </c>
      <c r="K7756" t="s">
        <v>226</v>
      </c>
      <c r="L7756" t="s">
        <v>35</v>
      </c>
    </row>
    <row r="7757" spans="1:12" x14ac:dyDescent="0.25">
      <c r="A7757">
        <v>5</v>
      </c>
      <c r="B7757" s="93">
        <v>43475</v>
      </c>
      <c r="C7757">
        <v>1</v>
      </c>
      <c r="D7757" t="s">
        <v>94</v>
      </c>
      <c r="E7757">
        <v>2019</v>
      </c>
      <c r="F7757" t="s">
        <v>21</v>
      </c>
      <c r="G7757" t="s">
        <v>36</v>
      </c>
      <c r="H7757" t="s">
        <v>500</v>
      </c>
      <c r="I7757">
        <v>8</v>
      </c>
      <c r="J7757">
        <v>0</v>
      </c>
      <c r="K7757" t="s">
        <v>226</v>
      </c>
      <c r="L7757" t="s">
        <v>222</v>
      </c>
    </row>
    <row r="7758" spans="1:12" x14ac:dyDescent="0.25">
      <c r="A7758">
        <v>5</v>
      </c>
      <c r="B7758" s="93">
        <v>43475</v>
      </c>
      <c r="C7758">
        <v>1</v>
      </c>
      <c r="D7758" t="s">
        <v>94</v>
      </c>
      <c r="E7758">
        <v>2019</v>
      </c>
      <c r="F7758" t="s">
        <v>21</v>
      </c>
      <c r="G7758" t="s">
        <v>501</v>
      </c>
      <c r="H7758" t="s">
        <v>502</v>
      </c>
      <c r="I7758">
        <v>733.55</v>
      </c>
      <c r="J7758">
        <v>0</v>
      </c>
      <c r="K7758" t="s">
        <v>226</v>
      </c>
      <c r="L7758" t="s">
        <v>34</v>
      </c>
    </row>
    <row r="7759" spans="1:12" x14ac:dyDescent="0.25">
      <c r="A7759">
        <v>5</v>
      </c>
      <c r="B7759" s="93">
        <v>43479</v>
      </c>
      <c r="C7759">
        <v>1</v>
      </c>
      <c r="D7759" t="s">
        <v>94</v>
      </c>
      <c r="E7759">
        <v>2019</v>
      </c>
      <c r="F7759" t="s">
        <v>23</v>
      </c>
      <c r="G7759" t="s">
        <v>37</v>
      </c>
      <c r="H7759" t="s">
        <v>129</v>
      </c>
      <c r="I7759">
        <v>1.8</v>
      </c>
      <c r="J7759">
        <v>0</v>
      </c>
      <c r="K7759" t="s">
        <v>226</v>
      </c>
      <c r="L7759" t="s">
        <v>35</v>
      </c>
    </row>
    <row r="7760" spans="1:12" x14ac:dyDescent="0.25">
      <c r="A7760">
        <v>5</v>
      </c>
      <c r="B7760" s="93">
        <v>43479</v>
      </c>
      <c r="C7760">
        <v>1</v>
      </c>
      <c r="D7760" t="s">
        <v>94</v>
      </c>
      <c r="E7760">
        <v>2019</v>
      </c>
      <c r="F7760" t="s">
        <v>21</v>
      </c>
      <c r="G7760" t="s">
        <v>36</v>
      </c>
      <c r="H7760" t="s">
        <v>504</v>
      </c>
      <c r="I7760">
        <v>8</v>
      </c>
      <c r="J7760">
        <v>0</v>
      </c>
      <c r="K7760" t="s">
        <v>226</v>
      </c>
      <c r="L7760" t="s">
        <v>222</v>
      </c>
    </row>
    <row r="7761" spans="1:12" x14ac:dyDescent="0.25">
      <c r="A7761">
        <v>5</v>
      </c>
      <c r="B7761" s="93">
        <v>43483</v>
      </c>
      <c r="C7761">
        <v>1</v>
      </c>
      <c r="D7761" t="s">
        <v>94</v>
      </c>
      <c r="E7761">
        <v>2019</v>
      </c>
      <c r="F7761" t="s">
        <v>23</v>
      </c>
      <c r="G7761" t="s">
        <v>37</v>
      </c>
      <c r="H7761" t="s">
        <v>129</v>
      </c>
      <c r="I7761">
        <v>4.75</v>
      </c>
      <c r="J7761">
        <v>0</v>
      </c>
      <c r="K7761" t="s">
        <v>226</v>
      </c>
      <c r="L7761" t="s">
        <v>35</v>
      </c>
    </row>
    <row r="7762" spans="1:12" x14ac:dyDescent="0.25">
      <c r="A7762">
        <v>5</v>
      </c>
      <c r="B7762" s="93">
        <v>43486</v>
      </c>
      <c r="C7762">
        <v>1</v>
      </c>
      <c r="D7762" t="s">
        <v>94</v>
      </c>
      <c r="E7762">
        <v>2019</v>
      </c>
      <c r="F7762" t="s">
        <v>21</v>
      </c>
      <c r="G7762" t="s">
        <v>36</v>
      </c>
      <c r="H7762" t="s">
        <v>510</v>
      </c>
      <c r="I7762">
        <v>8</v>
      </c>
      <c r="J7762">
        <v>0</v>
      </c>
      <c r="K7762" t="s">
        <v>226</v>
      </c>
      <c r="L7762" t="s">
        <v>222</v>
      </c>
    </row>
    <row r="7763" spans="1:12" x14ac:dyDescent="0.25">
      <c r="A7763">
        <v>5</v>
      </c>
      <c r="B7763" s="93">
        <v>43487</v>
      </c>
      <c r="C7763">
        <v>1</v>
      </c>
      <c r="D7763" t="s">
        <v>94</v>
      </c>
      <c r="E7763">
        <v>2019</v>
      </c>
      <c r="F7763" t="s">
        <v>21</v>
      </c>
      <c r="G7763" t="s">
        <v>36</v>
      </c>
      <c r="H7763" t="s">
        <v>511</v>
      </c>
      <c r="I7763">
        <v>8</v>
      </c>
      <c r="J7763">
        <v>0</v>
      </c>
      <c r="K7763" t="s">
        <v>226</v>
      </c>
      <c r="L7763" t="s">
        <v>222</v>
      </c>
    </row>
    <row r="7764" spans="1:12" x14ac:dyDescent="0.25">
      <c r="A7764">
        <v>5</v>
      </c>
      <c r="B7764" s="93">
        <v>43490</v>
      </c>
      <c r="C7764">
        <v>1</v>
      </c>
      <c r="D7764" t="s">
        <v>94</v>
      </c>
      <c r="E7764">
        <v>2019</v>
      </c>
      <c r="F7764" t="s">
        <v>21</v>
      </c>
      <c r="G7764" t="s">
        <v>514</v>
      </c>
      <c r="H7764" t="s">
        <v>515</v>
      </c>
      <c r="I7764">
        <v>665.62</v>
      </c>
      <c r="J7764">
        <v>0</v>
      </c>
      <c r="K7764" t="s">
        <v>226</v>
      </c>
      <c r="L7764" t="s">
        <v>34</v>
      </c>
    </row>
    <row r="7765" spans="1:12" x14ac:dyDescent="0.25">
      <c r="A7765">
        <v>6</v>
      </c>
      <c r="B7765" s="93">
        <v>43475</v>
      </c>
      <c r="C7765">
        <v>1</v>
      </c>
      <c r="D7765" t="s">
        <v>94</v>
      </c>
      <c r="E7765">
        <v>2019</v>
      </c>
      <c r="F7765" t="s">
        <v>21</v>
      </c>
      <c r="G7765" t="s">
        <v>501</v>
      </c>
      <c r="H7765" t="s">
        <v>502</v>
      </c>
      <c r="I7765">
        <v>13.14</v>
      </c>
      <c r="J7765">
        <v>0</v>
      </c>
      <c r="K7765" t="s">
        <v>227</v>
      </c>
      <c r="L7765" t="s">
        <v>34</v>
      </c>
    </row>
    <row r="7766" spans="1:12" x14ac:dyDescent="0.25">
      <c r="A7766">
        <v>6</v>
      </c>
      <c r="B7766" s="93">
        <v>43490</v>
      </c>
      <c r="C7766">
        <v>1</v>
      </c>
      <c r="D7766" t="s">
        <v>94</v>
      </c>
      <c r="E7766">
        <v>2019</v>
      </c>
      <c r="F7766" t="s">
        <v>21</v>
      </c>
      <c r="G7766" t="s">
        <v>514</v>
      </c>
      <c r="H7766" t="s">
        <v>515</v>
      </c>
      <c r="I7766">
        <v>96.22</v>
      </c>
      <c r="J7766">
        <v>0</v>
      </c>
      <c r="K7766" t="s">
        <v>227</v>
      </c>
      <c r="L7766" t="s">
        <v>34</v>
      </c>
    </row>
    <row r="7767" spans="1:12" x14ac:dyDescent="0.25">
      <c r="A7767">
        <v>7</v>
      </c>
      <c r="B7767" s="93">
        <v>43487</v>
      </c>
      <c r="C7767">
        <v>1</v>
      </c>
      <c r="D7767" t="s">
        <v>94</v>
      </c>
      <c r="E7767">
        <v>2019</v>
      </c>
      <c r="F7767" t="s">
        <v>23</v>
      </c>
      <c r="G7767" t="s">
        <v>63</v>
      </c>
      <c r="H7767" t="s">
        <v>511</v>
      </c>
      <c r="I7767">
        <v>38.520000000000003</v>
      </c>
      <c r="J7767">
        <v>0</v>
      </c>
      <c r="K7767" t="s">
        <v>228</v>
      </c>
      <c r="L7767" t="s">
        <v>64</v>
      </c>
    </row>
    <row r="7768" spans="1:12" x14ac:dyDescent="0.25">
      <c r="A7768">
        <v>7</v>
      </c>
      <c r="B7768" s="93">
        <v>43494</v>
      </c>
      <c r="C7768">
        <v>1</v>
      </c>
      <c r="D7768" t="s">
        <v>94</v>
      </c>
      <c r="E7768">
        <v>2019</v>
      </c>
      <c r="F7768" t="s">
        <v>23</v>
      </c>
      <c r="G7768" t="s">
        <v>37</v>
      </c>
      <c r="H7768" t="s">
        <v>134</v>
      </c>
      <c r="I7768">
        <v>14.7</v>
      </c>
      <c r="J7768">
        <v>0</v>
      </c>
      <c r="K7768" t="s">
        <v>228</v>
      </c>
      <c r="L7768" t="s">
        <v>35</v>
      </c>
    </row>
    <row r="7769" spans="1:12" x14ac:dyDescent="0.25">
      <c r="A7769">
        <v>8</v>
      </c>
      <c r="B7769" s="93">
        <v>43468</v>
      </c>
      <c r="C7769">
        <v>1</v>
      </c>
      <c r="D7769" t="s">
        <v>94</v>
      </c>
      <c r="E7769">
        <v>2019</v>
      </c>
      <c r="F7769" t="s">
        <v>23</v>
      </c>
      <c r="G7769" t="s">
        <v>58</v>
      </c>
      <c r="H7769" t="s">
        <v>495</v>
      </c>
      <c r="I7769">
        <v>45.02</v>
      </c>
      <c r="J7769">
        <v>0</v>
      </c>
      <c r="K7769" t="s">
        <v>229</v>
      </c>
      <c r="L7769" t="s">
        <v>222</v>
      </c>
    </row>
    <row r="7770" spans="1:12" x14ac:dyDescent="0.25">
      <c r="A7770">
        <v>9</v>
      </c>
      <c r="B7770" s="93">
        <v>43483</v>
      </c>
      <c r="C7770">
        <v>1</v>
      </c>
      <c r="D7770" t="s">
        <v>94</v>
      </c>
      <c r="E7770">
        <v>2019</v>
      </c>
      <c r="F7770" t="s">
        <v>23</v>
      </c>
      <c r="G7770" t="s">
        <v>35</v>
      </c>
      <c r="H7770" t="s">
        <v>508</v>
      </c>
      <c r="I7770">
        <v>130</v>
      </c>
      <c r="J7770">
        <v>0</v>
      </c>
      <c r="K7770" t="s">
        <v>230</v>
      </c>
      <c r="L7770" t="s">
        <v>35</v>
      </c>
    </row>
    <row r="7771" spans="1:12" x14ac:dyDescent="0.25">
      <c r="A7771">
        <v>9</v>
      </c>
      <c r="B7771" s="93">
        <v>43495</v>
      </c>
      <c r="C7771">
        <v>1</v>
      </c>
      <c r="D7771" t="s">
        <v>94</v>
      </c>
      <c r="E7771">
        <v>2019</v>
      </c>
      <c r="F7771" t="s">
        <v>23</v>
      </c>
      <c r="G7771" t="s">
        <v>63</v>
      </c>
      <c r="H7771" t="s">
        <v>521</v>
      </c>
      <c r="I7771">
        <v>354.12</v>
      </c>
      <c r="J7771">
        <v>0</v>
      </c>
      <c r="K7771" t="s">
        <v>230</v>
      </c>
      <c r="L7771" t="s">
        <v>64</v>
      </c>
    </row>
    <row r="7772" spans="1:12" x14ac:dyDescent="0.25">
      <c r="A7772">
        <v>10</v>
      </c>
      <c r="B7772" s="93">
        <v>43473</v>
      </c>
      <c r="C7772">
        <v>1</v>
      </c>
      <c r="D7772" t="s">
        <v>94</v>
      </c>
      <c r="E7772">
        <v>2019</v>
      </c>
      <c r="F7772" t="s">
        <v>21</v>
      </c>
      <c r="G7772" t="s">
        <v>36</v>
      </c>
      <c r="H7772" t="s">
        <v>499</v>
      </c>
      <c r="I7772">
        <v>16</v>
      </c>
      <c r="J7772">
        <v>0</v>
      </c>
      <c r="K7772" t="s">
        <v>231</v>
      </c>
      <c r="L7772" t="s">
        <v>222</v>
      </c>
    </row>
    <row r="7773" spans="1:12" x14ac:dyDescent="0.25">
      <c r="A7773">
        <v>10</v>
      </c>
      <c r="B7773" s="93">
        <v>43475</v>
      </c>
      <c r="C7773">
        <v>1</v>
      </c>
      <c r="D7773" t="s">
        <v>94</v>
      </c>
      <c r="E7773">
        <v>2019</v>
      </c>
      <c r="F7773" t="s">
        <v>21</v>
      </c>
      <c r="G7773" t="s">
        <v>501</v>
      </c>
      <c r="H7773" t="s">
        <v>502</v>
      </c>
      <c r="I7773">
        <v>458.67</v>
      </c>
      <c r="J7773">
        <v>0</v>
      </c>
      <c r="K7773" t="s">
        <v>231</v>
      </c>
      <c r="L7773" t="s">
        <v>34</v>
      </c>
    </row>
    <row r="7774" spans="1:12" x14ac:dyDescent="0.25">
      <c r="A7774">
        <v>10</v>
      </c>
      <c r="B7774" s="93">
        <v>43476</v>
      </c>
      <c r="C7774">
        <v>1</v>
      </c>
      <c r="D7774" t="s">
        <v>94</v>
      </c>
      <c r="E7774">
        <v>2019</v>
      </c>
      <c r="F7774" t="s">
        <v>23</v>
      </c>
      <c r="G7774" t="s">
        <v>36</v>
      </c>
      <c r="H7774" t="s">
        <v>503</v>
      </c>
      <c r="I7774">
        <v>8</v>
      </c>
      <c r="J7774">
        <v>0</v>
      </c>
      <c r="K7774" t="s">
        <v>231</v>
      </c>
      <c r="L7774" t="s">
        <v>222</v>
      </c>
    </row>
    <row r="7775" spans="1:12" x14ac:dyDescent="0.25">
      <c r="A7775">
        <v>10</v>
      </c>
      <c r="B7775" s="93">
        <v>43480</v>
      </c>
      <c r="C7775">
        <v>1</v>
      </c>
      <c r="D7775" t="s">
        <v>94</v>
      </c>
      <c r="E7775">
        <v>2019</v>
      </c>
      <c r="F7775" t="s">
        <v>21</v>
      </c>
      <c r="G7775" t="s">
        <v>36</v>
      </c>
      <c r="H7775" t="s">
        <v>505</v>
      </c>
      <c r="I7775">
        <v>8</v>
      </c>
      <c r="J7775">
        <v>0</v>
      </c>
      <c r="K7775" t="s">
        <v>231</v>
      </c>
      <c r="L7775" t="s">
        <v>222</v>
      </c>
    </row>
    <row r="7776" spans="1:12" x14ac:dyDescent="0.25">
      <c r="A7776">
        <v>10</v>
      </c>
      <c r="B7776" s="93">
        <v>43490</v>
      </c>
      <c r="C7776">
        <v>1</v>
      </c>
      <c r="D7776" t="s">
        <v>94</v>
      </c>
      <c r="E7776">
        <v>2019</v>
      </c>
      <c r="F7776" t="s">
        <v>21</v>
      </c>
      <c r="G7776" t="s">
        <v>514</v>
      </c>
      <c r="H7776" t="s">
        <v>515</v>
      </c>
      <c r="I7776">
        <v>414.52</v>
      </c>
      <c r="J7776">
        <v>0</v>
      </c>
      <c r="K7776" t="s">
        <v>231</v>
      </c>
      <c r="L7776" t="s">
        <v>34</v>
      </c>
    </row>
    <row r="7777" spans="1:12" x14ac:dyDescent="0.25">
      <c r="A7777">
        <v>11</v>
      </c>
      <c r="B7777" s="93">
        <v>43493</v>
      </c>
      <c r="C7777">
        <v>1</v>
      </c>
      <c r="D7777" t="s">
        <v>94</v>
      </c>
      <c r="E7777">
        <v>2019</v>
      </c>
      <c r="F7777" t="s">
        <v>23</v>
      </c>
      <c r="G7777" t="s">
        <v>63</v>
      </c>
      <c r="H7777" t="s">
        <v>517</v>
      </c>
      <c r="I7777">
        <v>236.39</v>
      </c>
      <c r="J7777">
        <v>0</v>
      </c>
      <c r="K7777" t="s">
        <v>729</v>
      </c>
      <c r="L7777" t="s">
        <v>64</v>
      </c>
    </row>
    <row r="7778" spans="1:12" x14ac:dyDescent="0.25">
      <c r="A7778">
        <v>13</v>
      </c>
      <c r="B7778" s="93">
        <v>43468</v>
      </c>
      <c r="C7778">
        <v>1</v>
      </c>
      <c r="D7778" t="s">
        <v>94</v>
      </c>
      <c r="E7778">
        <v>2019</v>
      </c>
      <c r="F7778" t="s">
        <v>22</v>
      </c>
      <c r="G7778" t="s">
        <v>36</v>
      </c>
      <c r="H7778" t="s">
        <v>495</v>
      </c>
      <c r="I7778">
        <v>8</v>
      </c>
      <c r="J7778">
        <v>0</v>
      </c>
      <c r="K7778" t="s">
        <v>232</v>
      </c>
      <c r="L7778" t="s">
        <v>222</v>
      </c>
    </row>
    <row r="7779" spans="1:12" x14ac:dyDescent="0.25">
      <c r="A7779">
        <v>13</v>
      </c>
      <c r="B7779" s="93">
        <v>43469</v>
      </c>
      <c r="C7779">
        <v>1</v>
      </c>
      <c r="D7779" t="s">
        <v>94</v>
      </c>
      <c r="E7779">
        <v>2019</v>
      </c>
      <c r="F7779" t="s">
        <v>22</v>
      </c>
      <c r="G7779" t="s">
        <v>36</v>
      </c>
      <c r="H7779" t="s">
        <v>496</v>
      </c>
      <c r="I7779">
        <v>8</v>
      </c>
      <c r="J7779">
        <v>0</v>
      </c>
      <c r="K7779" t="s">
        <v>232</v>
      </c>
      <c r="L7779" t="s">
        <v>222</v>
      </c>
    </row>
    <row r="7780" spans="1:12" x14ac:dyDescent="0.25">
      <c r="A7780">
        <v>13</v>
      </c>
      <c r="B7780" s="93">
        <v>43472</v>
      </c>
      <c r="C7780">
        <v>1</v>
      </c>
      <c r="D7780" t="s">
        <v>94</v>
      </c>
      <c r="E7780">
        <v>2019</v>
      </c>
      <c r="F7780" t="s">
        <v>21</v>
      </c>
      <c r="G7780" t="s">
        <v>36</v>
      </c>
      <c r="H7780" t="s">
        <v>498</v>
      </c>
      <c r="I7780">
        <v>16</v>
      </c>
      <c r="J7780">
        <v>0</v>
      </c>
      <c r="K7780" t="s">
        <v>232</v>
      </c>
      <c r="L7780" t="s">
        <v>222</v>
      </c>
    </row>
    <row r="7781" spans="1:12" x14ac:dyDescent="0.25">
      <c r="A7781">
        <v>13</v>
      </c>
      <c r="B7781" s="93">
        <v>43475</v>
      </c>
      <c r="C7781">
        <v>1</v>
      </c>
      <c r="D7781" t="s">
        <v>94</v>
      </c>
      <c r="E7781">
        <v>2019</v>
      </c>
      <c r="F7781" t="s">
        <v>23</v>
      </c>
      <c r="G7781" t="s">
        <v>501</v>
      </c>
      <c r="H7781" t="s">
        <v>502</v>
      </c>
      <c r="I7781">
        <v>45.08</v>
      </c>
      <c r="J7781">
        <v>0</v>
      </c>
      <c r="K7781" t="s">
        <v>232</v>
      </c>
      <c r="L7781" t="s">
        <v>34</v>
      </c>
    </row>
    <row r="7782" spans="1:12" x14ac:dyDescent="0.25">
      <c r="A7782">
        <v>13</v>
      </c>
      <c r="B7782" s="93">
        <v>43475</v>
      </c>
      <c r="C7782">
        <v>1</v>
      </c>
      <c r="D7782" t="s">
        <v>94</v>
      </c>
      <c r="E7782">
        <v>2019</v>
      </c>
      <c r="F7782" t="s">
        <v>22</v>
      </c>
      <c r="G7782" t="s">
        <v>501</v>
      </c>
      <c r="H7782" t="s">
        <v>502</v>
      </c>
      <c r="I7782">
        <v>52.04</v>
      </c>
      <c r="J7782">
        <v>0</v>
      </c>
      <c r="K7782" t="s">
        <v>232</v>
      </c>
      <c r="L7782" t="s">
        <v>34</v>
      </c>
    </row>
    <row r="7783" spans="1:12" x14ac:dyDescent="0.25">
      <c r="A7783">
        <v>13</v>
      </c>
      <c r="B7783" s="93">
        <v>43475</v>
      </c>
      <c r="C7783">
        <v>1</v>
      </c>
      <c r="D7783" t="s">
        <v>94</v>
      </c>
      <c r="E7783">
        <v>2019</v>
      </c>
      <c r="F7783" t="s">
        <v>21</v>
      </c>
      <c r="G7783" t="s">
        <v>501</v>
      </c>
      <c r="H7783" t="s">
        <v>502</v>
      </c>
      <c r="I7783">
        <v>723.12</v>
      </c>
      <c r="J7783">
        <v>0</v>
      </c>
      <c r="K7783" t="s">
        <v>232</v>
      </c>
      <c r="L7783" t="s">
        <v>34</v>
      </c>
    </row>
    <row r="7784" spans="1:12" x14ac:dyDescent="0.25">
      <c r="A7784">
        <v>13</v>
      </c>
      <c r="B7784" s="93">
        <v>43476</v>
      </c>
      <c r="C7784">
        <v>1</v>
      </c>
      <c r="D7784" t="s">
        <v>94</v>
      </c>
      <c r="E7784">
        <v>2019</v>
      </c>
      <c r="F7784" t="s">
        <v>21</v>
      </c>
      <c r="G7784" t="s">
        <v>36</v>
      </c>
      <c r="H7784" t="s">
        <v>503</v>
      </c>
      <c r="I7784">
        <v>16</v>
      </c>
      <c r="J7784">
        <v>0</v>
      </c>
      <c r="K7784" t="s">
        <v>232</v>
      </c>
      <c r="L7784" t="s">
        <v>222</v>
      </c>
    </row>
    <row r="7785" spans="1:12" x14ac:dyDescent="0.25">
      <c r="A7785">
        <v>13</v>
      </c>
      <c r="B7785" s="93">
        <v>43481</v>
      </c>
      <c r="C7785">
        <v>1</v>
      </c>
      <c r="D7785" t="s">
        <v>94</v>
      </c>
      <c r="E7785">
        <v>2019</v>
      </c>
      <c r="F7785" t="s">
        <v>21</v>
      </c>
      <c r="G7785" t="s">
        <v>36</v>
      </c>
      <c r="H7785" t="s">
        <v>506</v>
      </c>
      <c r="I7785">
        <v>56</v>
      </c>
      <c r="J7785">
        <v>0</v>
      </c>
      <c r="K7785" t="s">
        <v>232</v>
      </c>
      <c r="L7785" t="s">
        <v>222</v>
      </c>
    </row>
    <row r="7786" spans="1:12" x14ac:dyDescent="0.25">
      <c r="A7786">
        <v>13</v>
      </c>
      <c r="B7786" s="93">
        <v>43486</v>
      </c>
      <c r="C7786">
        <v>1</v>
      </c>
      <c r="D7786" t="s">
        <v>94</v>
      </c>
      <c r="E7786">
        <v>2019</v>
      </c>
      <c r="F7786" t="s">
        <v>22</v>
      </c>
      <c r="G7786" t="s">
        <v>36</v>
      </c>
      <c r="H7786" t="s">
        <v>510</v>
      </c>
      <c r="I7786">
        <v>8</v>
      </c>
      <c r="J7786">
        <v>0</v>
      </c>
      <c r="K7786" t="s">
        <v>232</v>
      </c>
      <c r="L7786" t="s">
        <v>222</v>
      </c>
    </row>
    <row r="7787" spans="1:12" x14ac:dyDescent="0.25">
      <c r="A7787">
        <v>13</v>
      </c>
      <c r="B7787" s="93">
        <v>43486</v>
      </c>
      <c r="C7787">
        <v>1</v>
      </c>
      <c r="D7787" t="s">
        <v>94</v>
      </c>
      <c r="E7787">
        <v>2019</v>
      </c>
      <c r="F7787" t="s">
        <v>21</v>
      </c>
      <c r="G7787" t="s">
        <v>36</v>
      </c>
      <c r="H7787" t="s">
        <v>510</v>
      </c>
      <c r="I7787">
        <v>88</v>
      </c>
      <c r="J7787">
        <v>0</v>
      </c>
      <c r="K7787" t="s">
        <v>232</v>
      </c>
      <c r="L7787" t="s">
        <v>222</v>
      </c>
    </row>
    <row r="7788" spans="1:12" x14ac:dyDescent="0.25">
      <c r="A7788">
        <v>13</v>
      </c>
      <c r="B7788" s="93">
        <v>43488</v>
      </c>
      <c r="C7788">
        <v>1</v>
      </c>
      <c r="D7788" t="s">
        <v>94</v>
      </c>
      <c r="E7788">
        <v>2019</v>
      </c>
      <c r="F7788" t="s">
        <v>21</v>
      </c>
      <c r="G7788" t="s">
        <v>36</v>
      </c>
      <c r="H7788" t="s">
        <v>512</v>
      </c>
      <c r="I7788">
        <v>48</v>
      </c>
      <c r="J7788">
        <v>0</v>
      </c>
      <c r="K7788" t="s">
        <v>232</v>
      </c>
      <c r="L7788" t="s">
        <v>222</v>
      </c>
    </row>
    <row r="7789" spans="1:12" x14ac:dyDescent="0.25">
      <c r="A7789">
        <v>13</v>
      </c>
      <c r="B7789" s="93">
        <v>43490</v>
      </c>
      <c r="C7789">
        <v>1</v>
      </c>
      <c r="D7789" t="s">
        <v>94</v>
      </c>
      <c r="E7789">
        <v>2019</v>
      </c>
      <c r="F7789" t="s">
        <v>21</v>
      </c>
      <c r="G7789" t="s">
        <v>514</v>
      </c>
      <c r="H7789" t="s">
        <v>515</v>
      </c>
      <c r="I7789">
        <v>544.92999999999995</v>
      </c>
      <c r="J7789">
        <v>0</v>
      </c>
      <c r="K7789" t="s">
        <v>232</v>
      </c>
      <c r="L7789" t="s">
        <v>34</v>
      </c>
    </row>
    <row r="7790" spans="1:12" x14ac:dyDescent="0.25">
      <c r="A7790">
        <v>13</v>
      </c>
      <c r="B7790" s="93">
        <v>43496</v>
      </c>
      <c r="C7790">
        <v>1</v>
      </c>
      <c r="D7790" t="s">
        <v>94</v>
      </c>
      <c r="E7790">
        <v>2019</v>
      </c>
      <c r="F7790" t="s">
        <v>22</v>
      </c>
      <c r="G7790" t="s">
        <v>36</v>
      </c>
      <c r="H7790" t="s">
        <v>522</v>
      </c>
      <c r="I7790">
        <v>8</v>
      </c>
      <c r="J7790">
        <v>0</v>
      </c>
      <c r="K7790" t="s">
        <v>232</v>
      </c>
      <c r="L7790" t="s">
        <v>222</v>
      </c>
    </row>
    <row r="7791" spans="1:12" x14ac:dyDescent="0.25">
      <c r="A7791">
        <v>13</v>
      </c>
      <c r="B7791" s="93">
        <v>43496</v>
      </c>
      <c r="C7791">
        <v>1</v>
      </c>
      <c r="D7791" t="s">
        <v>94</v>
      </c>
      <c r="E7791">
        <v>2019</v>
      </c>
      <c r="F7791" t="s">
        <v>21</v>
      </c>
      <c r="G7791" t="s">
        <v>36</v>
      </c>
      <c r="H7791" t="s">
        <v>522</v>
      </c>
      <c r="I7791">
        <v>16</v>
      </c>
      <c r="J7791">
        <v>0</v>
      </c>
      <c r="K7791" t="s">
        <v>232</v>
      </c>
      <c r="L7791" t="s">
        <v>222</v>
      </c>
    </row>
    <row r="7792" spans="1:12" x14ac:dyDescent="0.25">
      <c r="A7792">
        <v>15</v>
      </c>
      <c r="B7792" s="93">
        <v>43475</v>
      </c>
      <c r="C7792">
        <v>1</v>
      </c>
      <c r="D7792" t="s">
        <v>94</v>
      </c>
      <c r="E7792">
        <v>2019</v>
      </c>
      <c r="F7792" t="s">
        <v>21</v>
      </c>
      <c r="G7792" t="s">
        <v>501</v>
      </c>
      <c r="H7792" t="s">
        <v>502</v>
      </c>
      <c r="I7792">
        <v>18.510000000000002</v>
      </c>
      <c r="J7792">
        <v>0</v>
      </c>
      <c r="K7792" t="s">
        <v>234</v>
      </c>
      <c r="L7792" t="s">
        <v>34</v>
      </c>
    </row>
    <row r="7793" spans="1:12" x14ac:dyDescent="0.25">
      <c r="A7793">
        <v>15</v>
      </c>
      <c r="B7793" s="93">
        <v>43482</v>
      </c>
      <c r="C7793">
        <v>1</v>
      </c>
      <c r="D7793" t="s">
        <v>94</v>
      </c>
      <c r="E7793">
        <v>2019</v>
      </c>
      <c r="F7793" t="s">
        <v>23</v>
      </c>
      <c r="G7793" t="s">
        <v>37</v>
      </c>
      <c r="H7793" t="s">
        <v>133</v>
      </c>
      <c r="I7793">
        <v>18</v>
      </c>
      <c r="J7793">
        <v>0</v>
      </c>
      <c r="K7793" t="s">
        <v>234</v>
      </c>
      <c r="L7793" t="s">
        <v>35</v>
      </c>
    </row>
    <row r="7794" spans="1:12" x14ac:dyDescent="0.25">
      <c r="A7794">
        <v>15</v>
      </c>
      <c r="B7794" s="93">
        <v>43489</v>
      </c>
      <c r="C7794">
        <v>1</v>
      </c>
      <c r="D7794" t="s">
        <v>94</v>
      </c>
      <c r="E7794">
        <v>2019</v>
      </c>
      <c r="F7794" t="s">
        <v>23</v>
      </c>
      <c r="G7794" t="s">
        <v>35</v>
      </c>
      <c r="H7794" t="s">
        <v>513</v>
      </c>
      <c r="I7794">
        <v>19</v>
      </c>
      <c r="J7794">
        <v>0</v>
      </c>
      <c r="K7794" t="s">
        <v>234</v>
      </c>
      <c r="L7794" t="s">
        <v>35</v>
      </c>
    </row>
    <row r="7795" spans="1:12" x14ac:dyDescent="0.25">
      <c r="A7795">
        <v>15</v>
      </c>
      <c r="B7795" s="93">
        <v>43490</v>
      </c>
      <c r="C7795">
        <v>1</v>
      </c>
      <c r="D7795" t="s">
        <v>94</v>
      </c>
      <c r="E7795">
        <v>2019</v>
      </c>
      <c r="F7795" t="s">
        <v>21</v>
      </c>
      <c r="G7795" t="s">
        <v>514</v>
      </c>
      <c r="H7795" t="s">
        <v>515</v>
      </c>
      <c r="I7795">
        <v>37.36</v>
      </c>
      <c r="J7795">
        <v>0</v>
      </c>
      <c r="K7795" t="s">
        <v>234</v>
      </c>
      <c r="L7795" t="s">
        <v>34</v>
      </c>
    </row>
    <row r="7796" spans="1:12" x14ac:dyDescent="0.25">
      <c r="A7796">
        <v>15</v>
      </c>
      <c r="B7796" s="93">
        <v>43490</v>
      </c>
      <c r="C7796">
        <v>1</v>
      </c>
      <c r="D7796" t="s">
        <v>94</v>
      </c>
      <c r="E7796">
        <v>2019</v>
      </c>
      <c r="F7796" t="s">
        <v>23</v>
      </c>
      <c r="G7796" t="s">
        <v>514</v>
      </c>
      <c r="H7796" t="s">
        <v>515</v>
      </c>
      <c r="I7796">
        <v>43.5</v>
      </c>
      <c r="J7796">
        <v>0</v>
      </c>
      <c r="K7796" t="s">
        <v>234</v>
      </c>
      <c r="L7796" t="s">
        <v>34</v>
      </c>
    </row>
    <row r="7797" spans="1:12" x14ac:dyDescent="0.25">
      <c r="A7797">
        <v>15</v>
      </c>
      <c r="B7797" s="93">
        <v>43495</v>
      </c>
      <c r="C7797">
        <v>1</v>
      </c>
      <c r="D7797" t="s">
        <v>94</v>
      </c>
      <c r="E7797">
        <v>2019</v>
      </c>
      <c r="F7797" t="s">
        <v>23</v>
      </c>
      <c r="G7797" t="s">
        <v>37</v>
      </c>
      <c r="H7797" t="s">
        <v>133</v>
      </c>
      <c r="I7797">
        <v>9</v>
      </c>
      <c r="J7797">
        <v>0</v>
      </c>
      <c r="K7797" t="s">
        <v>234</v>
      </c>
      <c r="L7797" t="s">
        <v>35</v>
      </c>
    </row>
    <row r="7798" spans="1:12" x14ac:dyDescent="0.25">
      <c r="A7798">
        <v>16</v>
      </c>
      <c r="B7798" s="93">
        <v>43481</v>
      </c>
      <c r="C7798">
        <v>1</v>
      </c>
      <c r="D7798" t="s">
        <v>94</v>
      </c>
      <c r="E7798">
        <v>2019</v>
      </c>
      <c r="F7798" t="s">
        <v>21</v>
      </c>
      <c r="G7798" t="s">
        <v>36</v>
      </c>
      <c r="H7798" t="s">
        <v>506</v>
      </c>
      <c r="I7798">
        <v>8</v>
      </c>
      <c r="J7798">
        <v>0</v>
      </c>
      <c r="K7798" t="s">
        <v>727</v>
      </c>
      <c r="L7798" t="s">
        <v>222</v>
      </c>
    </row>
    <row r="7799" spans="1:12" x14ac:dyDescent="0.25">
      <c r="A7799">
        <v>16</v>
      </c>
      <c r="B7799" s="93">
        <v>43490</v>
      </c>
      <c r="C7799">
        <v>1</v>
      </c>
      <c r="D7799" t="s">
        <v>94</v>
      </c>
      <c r="E7799">
        <v>2019</v>
      </c>
      <c r="F7799" t="s">
        <v>21</v>
      </c>
      <c r="G7799" t="s">
        <v>514</v>
      </c>
      <c r="H7799" t="s">
        <v>515</v>
      </c>
      <c r="I7799">
        <v>24.81</v>
      </c>
      <c r="J7799">
        <v>0</v>
      </c>
      <c r="K7799" t="s">
        <v>727</v>
      </c>
      <c r="L7799" t="s">
        <v>34</v>
      </c>
    </row>
    <row r="7800" spans="1:12" x14ac:dyDescent="0.25">
      <c r="A7800">
        <v>17</v>
      </c>
      <c r="B7800" s="93">
        <v>43473</v>
      </c>
      <c r="C7800">
        <v>1</v>
      </c>
      <c r="D7800" t="s">
        <v>94</v>
      </c>
      <c r="E7800">
        <v>2019</v>
      </c>
      <c r="F7800" t="s">
        <v>23</v>
      </c>
      <c r="G7800" t="s">
        <v>37</v>
      </c>
      <c r="H7800" t="s">
        <v>303</v>
      </c>
      <c r="I7800">
        <v>2.4</v>
      </c>
      <c r="J7800">
        <v>0</v>
      </c>
      <c r="K7800" t="s">
        <v>235</v>
      </c>
      <c r="L7800" t="s">
        <v>35</v>
      </c>
    </row>
    <row r="7801" spans="1:12" x14ac:dyDescent="0.25">
      <c r="A7801">
        <v>17</v>
      </c>
      <c r="B7801" s="93">
        <v>43475</v>
      </c>
      <c r="C7801">
        <v>1</v>
      </c>
      <c r="D7801" t="s">
        <v>94</v>
      </c>
      <c r="E7801">
        <v>2019</v>
      </c>
      <c r="F7801" t="s">
        <v>23</v>
      </c>
      <c r="G7801" t="s">
        <v>63</v>
      </c>
      <c r="H7801" t="s">
        <v>500</v>
      </c>
      <c r="I7801">
        <v>42.92</v>
      </c>
      <c r="J7801">
        <v>0</v>
      </c>
      <c r="K7801" t="s">
        <v>235</v>
      </c>
      <c r="L7801" t="s">
        <v>64</v>
      </c>
    </row>
    <row r="7802" spans="1:12" x14ac:dyDescent="0.25">
      <c r="A7802">
        <v>17</v>
      </c>
      <c r="B7802" s="93">
        <v>43476</v>
      </c>
      <c r="C7802">
        <v>1</v>
      </c>
      <c r="D7802" t="s">
        <v>94</v>
      </c>
      <c r="E7802">
        <v>2019</v>
      </c>
      <c r="F7802" t="s">
        <v>23</v>
      </c>
      <c r="G7802" t="s">
        <v>37</v>
      </c>
      <c r="H7802" t="s">
        <v>303</v>
      </c>
      <c r="I7802">
        <v>3</v>
      </c>
      <c r="J7802">
        <v>0</v>
      </c>
      <c r="K7802" t="s">
        <v>235</v>
      </c>
      <c r="L7802" t="s">
        <v>35</v>
      </c>
    </row>
    <row r="7803" spans="1:12" x14ac:dyDescent="0.25">
      <c r="A7803">
        <v>17</v>
      </c>
      <c r="B7803" s="93">
        <v>43490</v>
      </c>
      <c r="C7803">
        <v>1</v>
      </c>
      <c r="D7803" t="s">
        <v>94</v>
      </c>
      <c r="E7803">
        <v>2019</v>
      </c>
      <c r="F7803" t="s">
        <v>21</v>
      </c>
      <c r="G7803" t="s">
        <v>514</v>
      </c>
      <c r="H7803" t="s">
        <v>515</v>
      </c>
      <c r="I7803">
        <v>44.6</v>
      </c>
      <c r="J7803">
        <v>0</v>
      </c>
      <c r="K7803" t="s">
        <v>235</v>
      </c>
      <c r="L7803" t="s">
        <v>34</v>
      </c>
    </row>
    <row r="7804" spans="1:12" x14ac:dyDescent="0.25">
      <c r="A7804">
        <v>17</v>
      </c>
      <c r="B7804" s="93">
        <v>43493</v>
      </c>
      <c r="C7804">
        <v>1</v>
      </c>
      <c r="D7804" t="s">
        <v>94</v>
      </c>
      <c r="E7804">
        <v>2019</v>
      </c>
      <c r="F7804" t="s">
        <v>23</v>
      </c>
      <c r="G7804" t="s">
        <v>37</v>
      </c>
      <c r="H7804" t="s">
        <v>303</v>
      </c>
      <c r="I7804">
        <v>5.25</v>
      </c>
      <c r="J7804">
        <v>0</v>
      </c>
      <c r="K7804" t="s">
        <v>235</v>
      </c>
      <c r="L7804" t="s">
        <v>35</v>
      </c>
    </row>
    <row r="7805" spans="1:12" x14ac:dyDescent="0.25">
      <c r="A7805">
        <v>18</v>
      </c>
      <c r="B7805" s="93">
        <v>43467</v>
      </c>
      <c r="C7805">
        <v>1</v>
      </c>
      <c r="D7805" t="s">
        <v>94</v>
      </c>
      <c r="E7805">
        <v>2019</v>
      </c>
      <c r="F7805" t="s">
        <v>21</v>
      </c>
      <c r="G7805" t="s">
        <v>36</v>
      </c>
      <c r="H7805" t="s">
        <v>494</v>
      </c>
      <c r="I7805">
        <v>32</v>
      </c>
      <c r="J7805">
        <v>0</v>
      </c>
      <c r="K7805" t="s">
        <v>236</v>
      </c>
      <c r="L7805" t="s">
        <v>222</v>
      </c>
    </row>
    <row r="7806" spans="1:12" x14ac:dyDescent="0.25">
      <c r="A7806">
        <v>18</v>
      </c>
      <c r="B7806" s="93">
        <v>43475</v>
      </c>
      <c r="C7806">
        <v>1</v>
      </c>
      <c r="D7806" t="s">
        <v>94</v>
      </c>
      <c r="E7806">
        <v>2019</v>
      </c>
      <c r="F7806" t="s">
        <v>21</v>
      </c>
      <c r="G7806" t="s">
        <v>501</v>
      </c>
      <c r="H7806" t="s">
        <v>502</v>
      </c>
      <c r="I7806">
        <v>527.12</v>
      </c>
      <c r="J7806">
        <v>0</v>
      </c>
      <c r="K7806" t="s">
        <v>236</v>
      </c>
      <c r="L7806" t="s">
        <v>34</v>
      </c>
    </row>
    <row r="7807" spans="1:12" x14ac:dyDescent="0.25">
      <c r="A7807">
        <v>18</v>
      </c>
      <c r="B7807" s="93">
        <v>43486</v>
      </c>
      <c r="C7807">
        <v>1</v>
      </c>
      <c r="D7807" t="s">
        <v>94</v>
      </c>
      <c r="E7807">
        <v>2019</v>
      </c>
      <c r="F7807" t="s">
        <v>21</v>
      </c>
      <c r="G7807" t="s">
        <v>36</v>
      </c>
      <c r="H7807" t="s">
        <v>510</v>
      </c>
      <c r="I7807">
        <v>32</v>
      </c>
      <c r="J7807">
        <v>0</v>
      </c>
      <c r="K7807" t="s">
        <v>236</v>
      </c>
      <c r="L7807" t="s">
        <v>222</v>
      </c>
    </row>
    <row r="7808" spans="1:12" x14ac:dyDescent="0.25">
      <c r="A7808">
        <v>18</v>
      </c>
      <c r="B7808" s="93">
        <v>43490</v>
      </c>
      <c r="C7808">
        <v>1</v>
      </c>
      <c r="D7808" t="s">
        <v>94</v>
      </c>
      <c r="E7808">
        <v>2019</v>
      </c>
      <c r="F7808" t="s">
        <v>21</v>
      </c>
      <c r="G7808" t="s">
        <v>514</v>
      </c>
      <c r="H7808" t="s">
        <v>515</v>
      </c>
      <c r="I7808">
        <v>296.87</v>
      </c>
      <c r="J7808">
        <v>0</v>
      </c>
      <c r="K7808" t="s">
        <v>236</v>
      </c>
      <c r="L7808" t="s">
        <v>34</v>
      </c>
    </row>
    <row r="7809" spans="1:12" x14ac:dyDescent="0.25">
      <c r="A7809">
        <v>18</v>
      </c>
      <c r="B7809" s="93">
        <v>43495</v>
      </c>
      <c r="C7809">
        <v>1</v>
      </c>
      <c r="D7809" t="s">
        <v>94</v>
      </c>
      <c r="E7809">
        <v>2019</v>
      </c>
      <c r="F7809" t="s">
        <v>23</v>
      </c>
      <c r="G7809" t="s">
        <v>37</v>
      </c>
      <c r="H7809" t="s">
        <v>290</v>
      </c>
      <c r="I7809">
        <v>5</v>
      </c>
      <c r="J7809">
        <v>0</v>
      </c>
      <c r="K7809" t="s">
        <v>236</v>
      </c>
      <c r="L7809" t="s">
        <v>35</v>
      </c>
    </row>
    <row r="7810" spans="1:12" x14ac:dyDescent="0.25">
      <c r="A7810">
        <v>19</v>
      </c>
      <c r="B7810" s="93">
        <v>43468</v>
      </c>
      <c r="C7810">
        <v>1</v>
      </c>
      <c r="D7810" t="s">
        <v>94</v>
      </c>
      <c r="E7810">
        <v>2019</v>
      </c>
      <c r="F7810" t="s">
        <v>23</v>
      </c>
      <c r="G7810" t="s">
        <v>36</v>
      </c>
      <c r="H7810" t="s">
        <v>495</v>
      </c>
      <c r="I7810">
        <v>8</v>
      </c>
      <c r="J7810">
        <v>0</v>
      </c>
      <c r="K7810" t="s">
        <v>237</v>
      </c>
      <c r="L7810" t="s">
        <v>222</v>
      </c>
    </row>
    <row r="7811" spans="1:12" x14ac:dyDescent="0.25">
      <c r="A7811">
        <v>19</v>
      </c>
      <c r="B7811" s="93">
        <v>43468</v>
      </c>
      <c r="C7811">
        <v>1</v>
      </c>
      <c r="D7811" t="s">
        <v>94</v>
      </c>
      <c r="E7811">
        <v>2019</v>
      </c>
      <c r="F7811" t="s">
        <v>21</v>
      </c>
      <c r="G7811" t="s">
        <v>36</v>
      </c>
      <c r="H7811" t="s">
        <v>495</v>
      </c>
      <c r="I7811">
        <v>24</v>
      </c>
      <c r="J7811">
        <v>0</v>
      </c>
      <c r="K7811" t="s">
        <v>237</v>
      </c>
      <c r="L7811" t="s">
        <v>222</v>
      </c>
    </row>
    <row r="7812" spans="1:12" x14ac:dyDescent="0.25">
      <c r="A7812">
        <v>19</v>
      </c>
      <c r="B7812" s="93">
        <v>43469</v>
      </c>
      <c r="C7812">
        <v>1</v>
      </c>
      <c r="D7812" t="s">
        <v>94</v>
      </c>
      <c r="E7812">
        <v>2019</v>
      </c>
      <c r="F7812" t="s">
        <v>21</v>
      </c>
      <c r="G7812" t="s">
        <v>36</v>
      </c>
      <c r="H7812" t="s">
        <v>496</v>
      </c>
      <c r="I7812">
        <v>24</v>
      </c>
      <c r="J7812">
        <v>0</v>
      </c>
      <c r="K7812" t="s">
        <v>237</v>
      </c>
      <c r="L7812" t="s">
        <v>222</v>
      </c>
    </row>
    <row r="7813" spans="1:12" x14ac:dyDescent="0.25">
      <c r="A7813">
        <v>19</v>
      </c>
      <c r="B7813" s="93">
        <v>43470</v>
      </c>
      <c r="C7813">
        <v>1</v>
      </c>
      <c r="D7813" t="s">
        <v>94</v>
      </c>
      <c r="E7813">
        <v>2019</v>
      </c>
      <c r="F7813" t="s">
        <v>21</v>
      </c>
      <c r="G7813" t="s">
        <v>36</v>
      </c>
      <c r="H7813" t="s">
        <v>497</v>
      </c>
      <c r="I7813">
        <v>72</v>
      </c>
      <c r="J7813">
        <v>0</v>
      </c>
      <c r="K7813" t="s">
        <v>237</v>
      </c>
      <c r="L7813" t="s">
        <v>222</v>
      </c>
    </row>
    <row r="7814" spans="1:12" x14ac:dyDescent="0.25">
      <c r="A7814">
        <v>19</v>
      </c>
      <c r="B7814" s="93">
        <v>43475</v>
      </c>
      <c r="C7814">
        <v>1</v>
      </c>
      <c r="D7814" t="s">
        <v>94</v>
      </c>
      <c r="E7814">
        <v>2019</v>
      </c>
      <c r="F7814" t="s">
        <v>22</v>
      </c>
      <c r="G7814" t="s">
        <v>501</v>
      </c>
      <c r="H7814" t="s">
        <v>502</v>
      </c>
      <c r="I7814">
        <v>34.21</v>
      </c>
      <c r="J7814">
        <v>0</v>
      </c>
      <c r="K7814" t="s">
        <v>237</v>
      </c>
      <c r="L7814" t="s">
        <v>34</v>
      </c>
    </row>
    <row r="7815" spans="1:12" x14ac:dyDescent="0.25">
      <c r="A7815">
        <v>19</v>
      </c>
      <c r="B7815" s="93">
        <v>43475</v>
      </c>
      <c r="C7815">
        <v>1</v>
      </c>
      <c r="D7815" t="s">
        <v>94</v>
      </c>
      <c r="E7815">
        <v>2019</v>
      </c>
      <c r="F7815" t="s">
        <v>21</v>
      </c>
      <c r="G7815" t="s">
        <v>501</v>
      </c>
      <c r="H7815" t="s">
        <v>502</v>
      </c>
      <c r="I7815">
        <v>1470.44</v>
      </c>
      <c r="J7815">
        <v>0</v>
      </c>
      <c r="K7815" t="s">
        <v>237</v>
      </c>
      <c r="L7815" t="s">
        <v>34</v>
      </c>
    </row>
    <row r="7816" spans="1:12" x14ac:dyDescent="0.25">
      <c r="A7816">
        <v>19</v>
      </c>
      <c r="B7816" s="93">
        <v>43476</v>
      </c>
      <c r="C7816">
        <v>1</v>
      </c>
      <c r="D7816" t="s">
        <v>94</v>
      </c>
      <c r="E7816">
        <v>2019</v>
      </c>
      <c r="F7816" t="s">
        <v>21</v>
      </c>
      <c r="G7816" t="s">
        <v>36</v>
      </c>
      <c r="H7816" t="s">
        <v>503</v>
      </c>
      <c r="I7816">
        <v>8</v>
      </c>
      <c r="J7816">
        <v>0</v>
      </c>
      <c r="K7816" t="s">
        <v>237</v>
      </c>
      <c r="L7816" t="s">
        <v>222</v>
      </c>
    </row>
    <row r="7817" spans="1:12" x14ac:dyDescent="0.25">
      <c r="A7817">
        <v>19</v>
      </c>
      <c r="B7817" s="93">
        <v>43479</v>
      </c>
      <c r="C7817">
        <v>1</v>
      </c>
      <c r="D7817" t="s">
        <v>94</v>
      </c>
      <c r="E7817">
        <v>2019</v>
      </c>
      <c r="F7817" t="s">
        <v>21</v>
      </c>
      <c r="G7817" t="s">
        <v>36</v>
      </c>
      <c r="H7817" t="s">
        <v>504</v>
      </c>
      <c r="I7817">
        <v>24</v>
      </c>
      <c r="J7817">
        <v>0</v>
      </c>
      <c r="K7817" t="s">
        <v>237</v>
      </c>
      <c r="L7817" t="s">
        <v>222</v>
      </c>
    </row>
    <row r="7818" spans="1:12" x14ac:dyDescent="0.25">
      <c r="A7818">
        <v>19</v>
      </c>
      <c r="B7818" s="93">
        <v>43480</v>
      </c>
      <c r="C7818">
        <v>1</v>
      </c>
      <c r="D7818" t="s">
        <v>94</v>
      </c>
      <c r="E7818">
        <v>2019</v>
      </c>
      <c r="F7818" t="s">
        <v>21</v>
      </c>
      <c r="G7818" t="s">
        <v>36</v>
      </c>
      <c r="H7818" t="s">
        <v>505</v>
      </c>
      <c r="I7818">
        <v>8</v>
      </c>
      <c r="J7818">
        <v>0</v>
      </c>
      <c r="K7818" t="s">
        <v>237</v>
      </c>
      <c r="L7818" t="s">
        <v>222</v>
      </c>
    </row>
    <row r="7819" spans="1:12" x14ac:dyDescent="0.25">
      <c r="A7819">
        <v>19</v>
      </c>
      <c r="B7819" s="93">
        <v>43481</v>
      </c>
      <c r="C7819">
        <v>1</v>
      </c>
      <c r="D7819" t="s">
        <v>94</v>
      </c>
      <c r="E7819">
        <v>2019</v>
      </c>
      <c r="F7819" t="s">
        <v>21</v>
      </c>
      <c r="G7819" t="s">
        <v>36</v>
      </c>
      <c r="H7819" t="s">
        <v>506</v>
      </c>
      <c r="I7819">
        <v>64</v>
      </c>
      <c r="J7819">
        <v>0</v>
      </c>
      <c r="K7819" t="s">
        <v>237</v>
      </c>
      <c r="L7819" t="s">
        <v>222</v>
      </c>
    </row>
    <row r="7820" spans="1:12" x14ac:dyDescent="0.25">
      <c r="A7820">
        <v>19</v>
      </c>
      <c r="B7820" s="93">
        <v>43482</v>
      </c>
      <c r="C7820">
        <v>1</v>
      </c>
      <c r="D7820" t="s">
        <v>94</v>
      </c>
      <c r="E7820">
        <v>2019</v>
      </c>
      <c r="F7820" t="s">
        <v>21</v>
      </c>
      <c r="G7820" t="s">
        <v>36</v>
      </c>
      <c r="H7820" t="s">
        <v>507</v>
      </c>
      <c r="I7820">
        <v>24</v>
      </c>
      <c r="J7820">
        <v>0</v>
      </c>
      <c r="K7820" t="s">
        <v>237</v>
      </c>
      <c r="L7820" t="s">
        <v>222</v>
      </c>
    </row>
    <row r="7821" spans="1:12" x14ac:dyDescent="0.25">
      <c r="A7821">
        <v>19</v>
      </c>
      <c r="B7821" s="93">
        <v>43483</v>
      </c>
      <c r="C7821">
        <v>1</v>
      </c>
      <c r="D7821" t="s">
        <v>94</v>
      </c>
      <c r="E7821">
        <v>2019</v>
      </c>
      <c r="F7821" t="s">
        <v>21</v>
      </c>
      <c r="G7821" t="s">
        <v>36</v>
      </c>
      <c r="H7821" t="s">
        <v>508</v>
      </c>
      <c r="I7821">
        <v>8</v>
      </c>
      <c r="J7821">
        <v>0</v>
      </c>
      <c r="K7821" t="s">
        <v>237</v>
      </c>
      <c r="L7821" t="s">
        <v>222</v>
      </c>
    </row>
    <row r="7822" spans="1:12" x14ac:dyDescent="0.25">
      <c r="A7822">
        <v>19</v>
      </c>
      <c r="B7822" s="93">
        <v>43486</v>
      </c>
      <c r="C7822">
        <v>1</v>
      </c>
      <c r="D7822" t="s">
        <v>94</v>
      </c>
      <c r="E7822">
        <v>2019</v>
      </c>
      <c r="F7822" t="s">
        <v>23</v>
      </c>
      <c r="G7822" t="s">
        <v>36</v>
      </c>
      <c r="H7822" t="s">
        <v>510</v>
      </c>
      <c r="I7822">
        <v>8</v>
      </c>
      <c r="J7822">
        <v>0</v>
      </c>
      <c r="K7822" t="s">
        <v>237</v>
      </c>
      <c r="L7822" t="s">
        <v>222</v>
      </c>
    </row>
    <row r="7823" spans="1:12" x14ac:dyDescent="0.25">
      <c r="A7823">
        <v>19</v>
      </c>
      <c r="B7823" s="93">
        <v>43486</v>
      </c>
      <c r="C7823">
        <v>1</v>
      </c>
      <c r="D7823" t="s">
        <v>94</v>
      </c>
      <c r="E7823">
        <v>2019</v>
      </c>
      <c r="F7823" t="s">
        <v>22</v>
      </c>
      <c r="G7823" t="s">
        <v>36</v>
      </c>
      <c r="H7823" t="s">
        <v>510</v>
      </c>
      <c r="I7823">
        <v>8</v>
      </c>
      <c r="J7823">
        <v>0</v>
      </c>
      <c r="K7823" t="s">
        <v>237</v>
      </c>
      <c r="L7823" t="s">
        <v>222</v>
      </c>
    </row>
    <row r="7824" spans="1:12" x14ac:dyDescent="0.25">
      <c r="A7824">
        <v>19</v>
      </c>
      <c r="B7824" s="93">
        <v>43486</v>
      </c>
      <c r="C7824">
        <v>1</v>
      </c>
      <c r="D7824" t="s">
        <v>94</v>
      </c>
      <c r="E7824">
        <v>2019</v>
      </c>
      <c r="F7824" t="s">
        <v>21</v>
      </c>
      <c r="G7824" t="s">
        <v>36</v>
      </c>
      <c r="H7824" t="s">
        <v>510</v>
      </c>
      <c r="I7824">
        <v>16</v>
      </c>
      <c r="J7824">
        <v>0</v>
      </c>
      <c r="K7824" t="s">
        <v>237</v>
      </c>
      <c r="L7824" t="s">
        <v>222</v>
      </c>
    </row>
    <row r="7825" spans="1:12" x14ac:dyDescent="0.25">
      <c r="A7825">
        <v>19</v>
      </c>
      <c r="B7825" s="93">
        <v>43490</v>
      </c>
      <c r="C7825">
        <v>1</v>
      </c>
      <c r="D7825" t="s">
        <v>94</v>
      </c>
      <c r="E7825">
        <v>2019</v>
      </c>
      <c r="F7825" t="s">
        <v>22</v>
      </c>
      <c r="G7825" t="s">
        <v>514</v>
      </c>
      <c r="H7825" t="s">
        <v>515</v>
      </c>
      <c r="I7825">
        <v>77.290000000000006</v>
      </c>
      <c r="J7825">
        <v>0</v>
      </c>
      <c r="K7825" t="s">
        <v>237</v>
      </c>
      <c r="L7825" t="s">
        <v>34</v>
      </c>
    </row>
    <row r="7826" spans="1:12" x14ac:dyDescent="0.25">
      <c r="A7826">
        <v>19</v>
      </c>
      <c r="B7826" s="93">
        <v>43490</v>
      </c>
      <c r="C7826">
        <v>1</v>
      </c>
      <c r="D7826" t="s">
        <v>94</v>
      </c>
      <c r="E7826">
        <v>2019</v>
      </c>
      <c r="F7826" t="s">
        <v>21</v>
      </c>
      <c r="G7826" t="s">
        <v>514</v>
      </c>
      <c r="H7826" t="s">
        <v>515</v>
      </c>
      <c r="I7826">
        <v>1046.49</v>
      </c>
      <c r="J7826">
        <v>0</v>
      </c>
      <c r="K7826" t="s">
        <v>237</v>
      </c>
      <c r="L7826" t="s">
        <v>34</v>
      </c>
    </row>
    <row r="7827" spans="1:12" x14ac:dyDescent="0.25">
      <c r="A7827">
        <v>19</v>
      </c>
      <c r="B7827" s="93">
        <v>43495</v>
      </c>
      <c r="C7827">
        <v>1</v>
      </c>
      <c r="D7827" t="s">
        <v>94</v>
      </c>
      <c r="E7827">
        <v>2019</v>
      </c>
      <c r="F7827" t="s">
        <v>21</v>
      </c>
      <c r="G7827" t="s">
        <v>36</v>
      </c>
      <c r="H7827" t="s">
        <v>521</v>
      </c>
      <c r="I7827">
        <v>8</v>
      </c>
      <c r="J7827">
        <v>0</v>
      </c>
      <c r="K7827" t="s">
        <v>237</v>
      </c>
      <c r="L7827" t="s">
        <v>222</v>
      </c>
    </row>
    <row r="7828" spans="1:12" x14ac:dyDescent="0.25">
      <c r="A7828">
        <v>20</v>
      </c>
      <c r="B7828" s="93">
        <v>43481</v>
      </c>
      <c r="C7828">
        <v>1</v>
      </c>
      <c r="D7828" t="s">
        <v>94</v>
      </c>
      <c r="E7828">
        <v>2019</v>
      </c>
      <c r="F7828" t="s">
        <v>23</v>
      </c>
      <c r="G7828" t="s">
        <v>63</v>
      </c>
      <c r="H7828" t="s">
        <v>506</v>
      </c>
      <c r="I7828">
        <v>15.95</v>
      </c>
      <c r="J7828">
        <v>0</v>
      </c>
      <c r="K7828" t="s">
        <v>238</v>
      </c>
      <c r="L7828" t="s">
        <v>64</v>
      </c>
    </row>
    <row r="7829" spans="1:12" x14ac:dyDescent="0.25">
      <c r="A7829">
        <v>20</v>
      </c>
      <c r="B7829" s="93">
        <v>43490</v>
      </c>
      <c r="C7829">
        <v>1</v>
      </c>
      <c r="D7829" t="s">
        <v>94</v>
      </c>
      <c r="E7829">
        <v>2019</v>
      </c>
      <c r="F7829" t="s">
        <v>23</v>
      </c>
      <c r="G7829" t="s">
        <v>63</v>
      </c>
      <c r="H7829" t="s">
        <v>516</v>
      </c>
      <c r="I7829">
        <v>15.95</v>
      </c>
      <c r="J7829">
        <v>0</v>
      </c>
      <c r="K7829" t="s">
        <v>238</v>
      </c>
      <c r="L7829" t="s">
        <v>64</v>
      </c>
    </row>
    <row r="7830" spans="1:12" x14ac:dyDescent="0.25">
      <c r="A7830">
        <v>20</v>
      </c>
      <c r="B7830" s="93">
        <v>43490</v>
      </c>
      <c r="C7830">
        <v>1</v>
      </c>
      <c r="D7830" t="s">
        <v>94</v>
      </c>
      <c r="E7830">
        <v>2019</v>
      </c>
      <c r="F7830" t="s">
        <v>21</v>
      </c>
      <c r="G7830" t="s">
        <v>514</v>
      </c>
      <c r="H7830" t="s">
        <v>515</v>
      </c>
      <c r="I7830">
        <v>112.16</v>
      </c>
      <c r="J7830">
        <v>0</v>
      </c>
      <c r="K7830" t="s">
        <v>238</v>
      </c>
      <c r="L7830" t="s">
        <v>34</v>
      </c>
    </row>
    <row r="7831" spans="1:12" x14ac:dyDescent="0.25">
      <c r="A7831">
        <v>21</v>
      </c>
      <c r="B7831" s="93">
        <v>43490</v>
      </c>
      <c r="C7831">
        <v>1</v>
      </c>
      <c r="D7831" t="s">
        <v>94</v>
      </c>
      <c r="E7831">
        <v>2019</v>
      </c>
      <c r="F7831" t="s">
        <v>21</v>
      </c>
      <c r="G7831" t="s">
        <v>514</v>
      </c>
      <c r="H7831" t="s">
        <v>515</v>
      </c>
      <c r="I7831">
        <v>26.33</v>
      </c>
      <c r="J7831">
        <v>0</v>
      </c>
      <c r="K7831" t="s">
        <v>726</v>
      </c>
      <c r="L7831" t="s">
        <v>34</v>
      </c>
    </row>
    <row r="7832" spans="1:12" x14ac:dyDescent="0.25">
      <c r="A7832">
        <v>22</v>
      </c>
      <c r="B7832" s="93">
        <v>43467</v>
      </c>
      <c r="C7832">
        <v>1</v>
      </c>
      <c r="D7832" t="s">
        <v>94</v>
      </c>
      <c r="E7832">
        <v>2019</v>
      </c>
      <c r="F7832" t="s">
        <v>22</v>
      </c>
      <c r="G7832" t="s">
        <v>36</v>
      </c>
      <c r="H7832" t="s">
        <v>494</v>
      </c>
      <c r="I7832">
        <v>8</v>
      </c>
      <c r="J7832">
        <v>0</v>
      </c>
      <c r="K7832" t="s">
        <v>239</v>
      </c>
      <c r="L7832" t="s">
        <v>222</v>
      </c>
    </row>
    <row r="7833" spans="1:12" x14ac:dyDescent="0.25">
      <c r="A7833">
        <v>22</v>
      </c>
      <c r="B7833" s="93">
        <v>43467</v>
      </c>
      <c r="C7833">
        <v>1</v>
      </c>
      <c r="D7833" t="s">
        <v>94</v>
      </c>
      <c r="E7833">
        <v>2019</v>
      </c>
      <c r="F7833" t="s">
        <v>23</v>
      </c>
      <c r="G7833" t="s">
        <v>36</v>
      </c>
      <c r="H7833" t="s">
        <v>494</v>
      </c>
      <c r="I7833">
        <v>16</v>
      </c>
      <c r="J7833">
        <v>0</v>
      </c>
      <c r="K7833" t="s">
        <v>239</v>
      </c>
      <c r="L7833" t="s">
        <v>222</v>
      </c>
    </row>
    <row r="7834" spans="1:12" x14ac:dyDescent="0.25">
      <c r="A7834">
        <v>22</v>
      </c>
      <c r="B7834" s="93">
        <v>43467</v>
      </c>
      <c r="C7834">
        <v>1</v>
      </c>
      <c r="D7834" t="s">
        <v>94</v>
      </c>
      <c r="E7834">
        <v>2019</v>
      </c>
      <c r="F7834" t="s">
        <v>21</v>
      </c>
      <c r="G7834" t="s">
        <v>36</v>
      </c>
      <c r="H7834" t="s">
        <v>494</v>
      </c>
      <c r="I7834">
        <v>32</v>
      </c>
      <c r="J7834">
        <v>0</v>
      </c>
      <c r="K7834" t="s">
        <v>239</v>
      </c>
      <c r="L7834" t="s">
        <v>222</v>
      </c>
    </row>
    <row r="7835" spans="1:12" x14ac:dyDescent="0.25">
      <c r="A7835">
        <v>22</v>
      </c>
      <c r="B7835" s="93">
        <v>43468</v>
      </c>
      <c r="C7835">
        <v>1</v>
      </c>
      <c r="D7835" t="s">
        <v>94</v>
      </c>
      <c r="E7835">
        <v>2019</v>
      </c>
      <c r="F7835" t="s">
        <v>23</v>
      </c>
      <c r="G7835" t="s">
        <v>37</v>
      </c>
      <c r="H7835" t="s">
        <v>185</v>
      </c>
      <c r="I7835">
        <v>14</v>
      </c>
      <c r="J7835">
        <v>0</v>
      </c>
      <c r="K7835" t="s">
        <v>239</v>
      </c>
      <c r="L7835" t="s">
        <v>35</v>
      </c>
    </row>
    <row r="7836" spans="1:12" x14ac:dyDescent="0.25">
      <c r="A7836">
        <v>22</v>
      </c>
      <c r="B7836" s="93">
        <v>43470</v>
      </c>
      <c r="C7836">
        <v>1</v>
      </c>
      <c r="D7836" t="s">
        <v>94</v>
      </c>
      <c r="E7836">
        <v>2019</v>
      </c>
      <c r="F7836" t="s">
        <v>23</v>
      </c>
      <c r="G7836" t="s">
        <v>37</v>
      </c>
      <c r="H7836" t="s">
        <v>185</v>
      </c>
      <c r="I7836">
        <v>70</v>
      </c>
      <c r="J7836">
        <v>0</v>
      </c>
      <c r="K7836" t="s">
        <v>239</v>
      </c>
      <c r="L7836" t="s">
        <v>35</v>
      </c>
    </row>
    <row r="7837" spans="1:12" x14ac:dyDescent="0.25">
      <c r="A7837">
        <v>22</v>
      </c>
      <c r="B7837" s="93">
        <v>43475</v>
      </c>
      <c r="C7837">
        <v>1</v>
      </c>
      <c r="D7837" t="s">
        <v>94</v>
      </c>
      <c r="E7837">
        <v>2019</v>
      </c>
      <c r="F7837" t="s">
        <v>21</v>
      </c>
      <c r="G7837" t="s">
        <v>501</v>
      </c>
      <c r="H7837" t="s">
        <v>502</v>
      </c>
      <c r="I7837">
        <v>1011.2</v>
      </c>
      <c r="J7837">
        <v>0</v>
      </c>
      <c r="K7837" t="s">
        <v>239</v>
      </c>
      <c r="L7837" t="s">
        <v>34</v>
      </c>
    </row>
    <row r="7838" spans="1:12" x14ac:dyDescent="0.25">
      <c r="A7838">
        <v>22</v>
      </c>
      <c r="B7838" s="93">
        <v>43490</v>
      </c>
      <c r="C7838">
        <v>1</v>
      </c>
      <c r="D7838" t="s">
        <v>94</v>
      </c>
      <c r="E7838">
        <v>2019</v>
      </c>
      <c r="F7838" t="s">
        <v>22</v>
      </c>
      <c r="G7838" t="s">
        <v>514</v>
      </c>
      <c r="H7838" t="s">
        <v>515</v>
      </c>
      <c r="I7838">
        <v>6.74</v>
      </c>
      <c r="J7838">
        <v>0</v>
      </c>
      <c r="K7838" t="s">
        <v>239</v>
      </c>
      <c r="L7838" t="s">
        <v>34</v>
      </c>
    </row>
    <row r="7839" spans="1:12" x14ac:dyDescent="0.25">
      <c r="A7839">
        <v>22</v>
      </c>
      <c r="B7839" s="93">
        <v>43490</v>
      </c>
      <c r="C7839">
        <v>1</v>
      </c>
      <c r="D7839" t="s">
        <v>94</v>
      </c>
      <c r="E7839">
        <v>2019</v>
      </c>
      <c r="F7839" t="s">
        <v>21</v>
      </c>
      <c r="G7839" t="s">
        <v>514</v>
      </c>
      <c r="H7839" t="s">
        <v>515</v>
      </c>
      <c r="I7839">
        <v>947.29</v>
      </c>
      <c r="J7839">
        <v>0</v>
      </c>
      <c r="K7839" t="s">
        <v>239</v>
      </c>
      <c r="L7839" t="s">
        <v>34</v>
      </c>
    </row>
    <row r="7840" spans="1:12" x14ac:dyDescent="0.25">
      <c r="A7840">
        <v>22</v>
      </c>
      <c r="B7840" s="93">
        <v>43496</v>
      </c>
      <c r="C7840">
        <v>1</v>
      </c>
      <c r="D7840" t="s">
        <v>94</v>
      </c>
      <c r="E7840">
        <v>2019</v>
      </c>
      <c r="F7840" t="s">
        <v>23</v>
      </c>
      <c r="G7840" t="s">
        <v>37</v>
      </c>
      <c r="H7840" t="s">
        <v>185</v>
      </c>
      <c r="I7840">
        <v>14</v>
      </c>
      <c r="J7840">
        <v>0</v>
      </c>
      <c r="K7840" t="s">
        <v>239</v>
      </c>
      <c r="L7840" t="s">
        <v>35</v>
      </c>
    </row>
    <row r="7841" spans="1:12" x14ac:dyDescent="0.25">
      <c r="A7841">
        <v>23</v>
      </c>
      <c r="B7841" s="93">
        <v>43467</v>
      </c>
      <c r="C7841">
        <v>1</v>
      </c>
      <c r="D7841" t="s">
        <v>94</v>
      </c>
      <c r="E7841">
        <v>2019</v>
      </c>
      <c r="F7841" t="s">
        <v>21</v>
      </c>
      <c r="G7841" t="s">
        <v>36</v>
      </c>
      <c r="H7841" t="s">
        <v>494</v>
      </c>
      <c r="I7841">
        <v>16</v>
      </c>
      <c r="J7841">
        <v>0</v>
      </c>
      <c r="K7841" t="s">
        <v>240</v>
      </c>
      <c r="L7841" t="s">
        <v>222</v>
      </c>
    </row>
    <row r="7842" spans="1:12" x14ac:dyDescent="0.25">
      <c r="A7842">
        <v>23</v>
      </c>
      <c r="B7842" s="93">
        <v>43468</v>
      </c>
      <c r="C7842">
        <v>1</v>
      </c>
      <c r="D7842" t="s">
        <v>94</v>
      </c>
      <c r="E7842">
        <v>2019</v>
      </c>
      <c r="F7842" t="s">
        <v>21</v>
      </c>
      <c r="G7842" t="s">
        <v>36</v>
      </c>
      <c r="H7842" t="s">
        <v>495</v>
      </c>
      <c r="I7842">
        <v>8</v>
      </c>
      <c r="J7842">
        <v>0</v>
      </c>
      <c r="K7842" t="s">
        <v>240</v>
      </c>
      <c r="L7842" t="s">
        <v>222</v>
      </c>
    </row>
    <row r="7843" spans="1:12" x14ac:dyDescent="0.25">
      <c r="A7843">
        <v>23</v>
      </c>
      <c r="B7843" s="93">
        <v>43475</v>
      </c>
      <c r="C7843">
        <v>1</v>
      </c>
      <c r="D7843" t="s">
        <v>94</v>
      </c>
      <c r="E7843">
        <v>2019</v>
      </c>
      <c r="F7843" t="s">
        <v>22</v>
      </c>
      <c r="G7843" t="s">
        <v>501</v>
      </c>
      <c r="H7843" t="s">
        <v>502</v>
      </c>
      <c r="I7843">
        <v>19.25</v>
      </c>
      <c r="J7843">
        <v>0</v>
      </c>
      <c r="K7843" t="s">
        <v>240</v>
      </c>
      <c r="L7843" t="s">
        <v>34</v>
      </c>
    </row>
    <row r="7844" spans="1:12" x14ac:dyDescent="0.25">
      <c r="A7844">
        <v>23</v>
      </c>
      <c r="B7844" s="93">
        <v>43475</v>
      </c>
      <c r="C7844">
        <v>1</v>
      </c>
      <c r="D7844" t="s">
        <v>94</v>
      </c>
      <c r="E7844">
        <v>2019</v>
      </c>
      <c r="F7844" t="s">
        <v>23</v>
      </c>
      <c r="G7844" t="s">
        <v>501</v>
      </c>
      <c r="H7844" t="s">
        <v>502</v>
      </c>
      <c r="I7844">
        <v>61.08</v>
      </c>
      <c r="J7844">
        <v>0</v>
      </c>
      <c r="K7844" t="s">
        <v>240</v>
      </c>
      <c r="L7844" t="s">
        <v>34</v>
      </c>
    </row>
    <row r="7845" spans="1:12" x14ac:dyDescent="0.25">
      <c r="A7845">
        <v>23</v>
      </c>
      <c r="B7845" s="93">
        <v>43475</v>
      </c>
      <c r="C7845">
        <v>1</v>
      </c>
      <c r="D7845" t="s">
        <v>94</v>
      </c>
      <c r="E7845">
        <v>2019</v>
      </c>
      <c r="F7845" t="s">
        <v>21</v>
      </c>
      <c r="G7845" t="s">
        <v>501</v>
      </c>
      <c r="H7845" t="s">
        <v>502</v>
      </c>
      <c r="I7845">
        <v>481.58</v>
      </c>
      <c r="J7845">
        <v>0</v>
      </c>
      <c r="K7845" t="s">
        <v>240</v>
      </c>
      <c r="L7845" t="s">
        <v>34</v>
      </c>
    </row>
    <row r="7846" spans="1:12" x14ac:dyDescent="0.25">
      <c r="A7846">
        <v>23</v>
      </c>
      <c r="B7846" s="93">
        <v>43483</v>
      </c>
      <c r="C7846">
        <v>1</v>
      </c>
      <c r="D7846" t="s">
        <v>94</v>
      </c>
      <c r="E7846">
        <v>2019</v>
      </c>
      <c r="F7846" t="s">
        <v>23</v>
      </c>
      <c r="G7846" t="s">
        <v>37</v>
      </c>
      <c r="H7846" t="s">
        <v>168</v>
      </c>
      <c r="I7846">
        <v>10.6</v>
      </c>
      <c r="J7846">
        <v>0</v>
      </c>
      <c r="K7846" t="s">
        <v>240</v>
      </c>
      <c r="L7846" t="s">
        <v>35</v>
      </c>
    </row>
    <row r="7847" spans="1:12" x14ac:dyDescent="0.25">
      <c r="A7847">
        <v>23</v>
      </c>
      <c r="B7847" s="93">
        <v>43483</v>
      </c>
      <c r="C7847">
        <v>1</v>
      </c>
      <c r="D7847" t="s">
        <v>94</v>
      </c>
      <c r="E7847">
        <v>2019</v>
      </c>
      <c r="F7847" t="s">
        <v>23</v>
      </c>
      <c r="G7847" t="s">
        <v>63</v>
      </c>
      <c r="H7847" t="s">
        <v>508</v>
      </c>
      <c r="I7847">
        <v>85.13</v>
      </c>
      <c r="J7847">
        <v>0</v>
      </c>
      <c r="K7847" t="s">
        <v>240</v>
      </c>
      <c r="L7847" t="s">
        <v>64</v>
      </c>
    </row>
    <row r="7848" spans="1:12" x14ac:dyDescent="0.25">
      <c r="A7848">
        <v>23</v>
      </c>
      <c r="B7848" s="93">
        <v>43490</v>
      </c>
      <c r="C7848">
        <v>1</v>
      </c>
      <c r="D7848" t="s">
        <v>94</v>
      </c>
      <c r="E7848">
        <v>2019</v>
      </c>
      <c r="F7848" t="s">
        <v>21</v>
      </c>
      <c r="G7848" t="s">
        <v>514</v>
      </c>
      <c r="H7848" t="s">
        <v>515</v>
      </c>
      <c r="I7848">
        <v>256.69</v>
      </c>
      <c r="J7848">
        <v>0</v>
      </c>
      <c r="K7848" t="s">
        <v>240</v>
      </c>
      <c r="L7848" t="s">
        <v>34</v>
      </c>
    </row>
    <row r="7849" spans="1:12" x14ac:dyDescent="0.25">
      <c r="A7849">
        <v>23</v>
      </c>
      <c r="B7849" s="93">
        <v>43496</v>
      </c>
      <c r="C7849">
        <v>1</v>
      </c>
      <c r="D7849" t="s">
        <v>94</v>
      </c>
      <c r="E7849">
        <v>2019</v>
      </c>
      <c r="F7849" t="s">
        <v>23</v>
      </c>
      <c r="G7849" t="s">
        <v>37</v>
      </c>
      <c r="H7849" t="s">
        <v>168</v>
      </c>
      <c r="I7849">
        <v>6.5</v>
      </c>
      <c r="J7849">
        <v>0</v>
      </c>
      <c r="K7849" t="s">
        <v>240</v>
      </c>
      <c r="L7849" t="s">
        <v>35</v>
      </c>
    </row>
    <row r="7850" spans="1:12" x14ac:dyDescent="0.25">
      <c r="A7850">
        <v>26</v>
      </c>
      <c r="B7850" s="93">
        <v>43472</v>
      </c>
      <c r="C7850">
        <v>1</v>
      </c>
      <c r="D7850" t="s">
        <v>94</v>
      </c>
      <c r="E7850">
        <v>2019</v>
      </c>
      <c r="F7850" t="s">
        <v>21</v>
      </c>
      <c r="G7850" t="s">
        <v>36</v>
      </c>
      <c r="H7850" t="s">
        <v>498</v>
      </c>
      <c r="I7850">
        <v>40</v>
      </c>
      <c r="J7850">
        <v>0</v>
      </c>
      <c r="K7850" t="s">
        <v>241</v>
      </c>
      <c r="L7850" t="s">
        <v>222</v>
      </c>
    </row>
    <row r="7851" spans="1:12" x14ac:dyDescent="0.25">
      <c r="A7851">
        <v>26</v>
      </c>
      <c r="B7851" s="93">
        <v>43475</v>
      </c>
      <c r="C7851">
        <v>1</v>
      </c>
      <c r="D7851" t="s">
        <v>94</v>
      </c>
      <c r="E7851">
        <v>2019</v>
      </c>
      <c r="F7851" t="s">
        <v>21</v>
      </c>
      <c r="G7851" t="s">
        <v>501</v>
      </c>
      <c r="H7851" t="s">
        <v>502</v>
      </c>
      <c r="I7851">
        <v>627.95000000000005</v>
      </c>
      <c r="J7851">
        <v>0</v>
      </c>
      <c r="K7851" t="s">
        <v>241</v>
      </c>
      <c r="L7851" t="s">
        <v>34</v>
      </c>
    </row>
    <row r="7852" spans="1:12" x14ac:dyDescent="0.25">
      <c r="A7852">
        <v>26</v>
      </c>
      <c r="B7852" s="93">
        <v>43476</v>
      </c>
      <c r="C7852">
        <v>1</v>
      </c>
      <c r="D7852" t="s">
        <v>94</v>
      </c>
      <c r="E7852">
        <v>2019</v>
      </c>
      <c r="F7852" t="s">
        <v>22</v>
      </c>
      <c r="G7852" t="s">
        <v>36</v>
      </c>
      <c r="H7852" t="s">
        <v>503</v>
      </c>
      <c r="I7852">
        <v>16</v>
      </c>
      <c r="J7852">
        <v>0</v>
      </c>
      <c r="K7852" t="s">
        <v>241</v>
      </c>
      <c r="L7852" t="s">
        <v>222</v>
      </c>
    </row>
    <row r="7853" spans="1:12" x14ac:dyDescent="0.25">
      <c r="A7853">
        <v>26</v>
      </c>
      <c r="B7853" s="93">
        <v>43487</v>
      </c>
      <c r="C7853">
        <v>1</v>
      </c>
      <c r="D7853" t="s">
        <v>94</v>
      </c>
      <c r="E7853">
        <v>2019</v>
      </c>
      <c r="F7853" t="s">
        <v>21</v>
      </c>
      <c r="G7853" t="s">
        <v>36</v>
      </c>
      <c r="H7853" t="s">
        <v>511</v>
      </c>
      <c r="I7853">
        <v>80</v>
      </c>
      <c r="J7853">
        <v>0</v>
      </c>
      <c r="K7853" t="s">
        <v>241</v>
      </c>
      <c r="L7853" t="s">
        <v>222</v>
      </c>
    </row>
    <row r="7854" spans="1:12" x14ac:dyDescent="0.25">
      <c r="A7854">
        <v>26</v>
      </c>
      <c r="B7854" s="93">
        <v>43490</v>
      </c>
      <c r="C7854">
        <v>1</v>
      </c>
      <c r="D7854" t="s">
        <v>94</v>
      </c>
      <c r="E7854">
        <v>2019</v>
      </c>
      <c r="F7854" t="s">
        <v>21</v>
      </c>
      <c r="G7854" t="s">
        <v>514</v>
      </c>
      <c r="H7854" t="s">
        <v>515</v>
      </c>
      <c r="I7854">
        <v>351.07</v>
      </c>
      <c r="J7854">
        <v>0</v>
      </c>
      <c r="K7854" t="s">
        <v>241</v>
      </c>
      <c r="L7854" t="s">
        <v>34</v>
      </c>
    </row>
    <row r="7855" spans="1:12" x14ac:dyDescent="0.25">
      <c r="A7855">
        <v>28</v>
      </c>
      <c r="B7855" s="93">
        <v>43470</v>
      </c>
      <c r="C7855">
        <v>1</v>
      </c>
      <c r="D7855" t="s">
        <v>94</v>
      </c>
      <c r="E7855">
        <v>2019</v>
      </c>
      <c r="F7855" t="s">
        <v>23</v>
      </c>
      <c r="G7855" t="s">
        <v>64</v>
      </c>
      <c r="H7855" t="s">
        <v>497</v>
      </c>
      <c r="I7855">
        <v>58.85</v>
      </c>
      <c r="J7855">
        <v>0</v>
      </c>
      <c r="K7855" t="s">
        <v>242</v>
      </c>
      <c r="L7855" t="s">
        <v>64</v>
      </c>
    </row>
    <row r="7856" spans="1:12" x14ac:dyDescent="0.25">
      <c r="A7856">
        <v>28</v>
      </c>
      <c r="B7856" s="93">
        <v>43490</v>
      </c>
      <c r="C7856">
        <v>1</v>
      </c>
      <c r="D7856" t="s">
        <v>94</v>
      </c>
      <c r="E7856">
        <v>2019</v>
      </c>
      <c r="F7856" t="s">
        <v>23</v>
      </c>
      <c r="G7856" t="s">
        <v>63</v>
      </c>
      <c r="H7856" t="s">
        <v>516</v>
      </c>
      <c r="I7856">
        <v>0</v>
      </c>
      <c r="J7856">
        <v>0.17</v>
      </c>
      <c r="K7856" t="s">
        <v>242</v>
      </c>
      <c r="L7856" t="s">
        <v>64</v>
      </c>
    </row>
    <row r="7857" spans="1:12" x14ac:dyDescent="0.25">
      <c r="A7857">
        <v>29</v>
      </c>
      <c r="B7857" s="93">
        <v>43472</v>
      </c>
      <c r="C7857">
        <v>1</v>
      </c>
      <c r="D7857" t="s">
        <v>94</v>
      </c>
      <c r="E7857">
        <v>2019</v>
      </c>
      <c r="F7857" t="s">
        <v>23</v>
      </c>
      <c r="G7857" t="s">
        <v>37</v>
      </c>
      <c r="H7857" t="s">
        <v>331</v>
      </c>
      <c r="I7857">
        <v>9.65</v>
      </c>
      <c r="J7857">
        <v>0</v>
      </c>
      <c r="K7857" t="s">
        <v>243</v>
      </c>
      <c r="L7857" t="s">
        <v>35</v>
      </c>
    </row>
    <row r="7858" spans="1:12" x14ac:dyDescent="0.25">
      <c r="A7858">
        <v>29</v>
      </c>
      <c r="B7858" s="93">
        <v>43475</v>
      </c>
      <c r="C7858">
        <v>1</v>
      </c>
      <c r="D7858" t="s">
        <v>94</v>
      </c>
      <c r="E7858">
        <v>2019</v>
      </c>
      <c r="F7858" t="s">
        <v>21</v>
      </c>
      <c r="G7858" t="s">
        <v>501</v>
      </c>
      <c r="H7858" t="s">
        <v>502</v>
      </c>
      <c r="I7858">
        <v>37.47</v>
      </c>
      <c r="J7858">
        <v>0</v>
      </c>
      <c r="K7858" t="s">
        <v>243</v>
      </c>
      <c r="L7858" t="s">
        <v>34</v>
      </c>
    </row>
    <row r="7859" spans="1:12" x14ac:dyDescent="0.25">
      <c r="A7859">
        <v>30</v>
      </c>
      <c r="B7859" s="93">
        <v>43473</v>
      </c>
      <c r="C7859">
        <v>1</v>
      </c>
      <c r="D7859" t="s">
        <v>94</v>
      </c>
      <c r="E7859">
        <v>2019</v>
      </c>
      <c r="F7859" t="s">
        <v>21</v>
      </c>
      <c r="G7859" t="s">
        <v>36</v>
      </c>
      <c r="H7859" t="s">
        <v>499</v>
      </c>
      <c r="I7859">
        <v>56</v>
      </c>
      <c r="J7859">
        <v>0</v>
      </c>
      <c r="K7859" t="s">
        <v>244</v>
      </c>
      <c r="L7859" t="s">
        <v>222</v>
      </c>
    </row>
    <row r="7860" spans="1:12" x14ac:dyDescent="0.25">
      <c r="A7860">
        <v>30</v>
      </c>
      <c r="B7860" s="93">
        <v>43475</v>
      </c>
      <c r="C7860">
        <v>1</v>
      </c>
      <c r="D7860" t="s">
        <v>94</v>
      </c>
      <c r="E7860">
        <v>2019</v>
      </c>
      <c r="F7860" t="s">
        <v>22</v>
      </c>
      <c r="G7860" t="s">
        <v>501</v>
      </c>
      <c r="H7860" t="s">
        <v>502</v>
      </c>
      <c r="I7860">
        <v>12.8</v>
      </c>
      <c r="J7860">
        <v>0</v>
      </c>
      <c r="K7860" t="s">
        <v>244</v>
      </c>
      <c r="L7860" t="s">
        <v>34</v>
      </c>
    </row>
    <row r="7861" spans="1:12" x14ac:dyDescent="0.25">
      <c r="A7861">
        <v>30</v>
      </c>
      <c r="B7861" s="93">
        <v>43475</v>
      </c>
      <c r="C7861">
        <v>1</v>
      </c>
      <c r="D7861" t="s">
        <v>94</v>
      </c>
      <c r="E7861">
        <v>2019</v>
      </c>
      <c r="F7861" t="s">
        <v>21</v>
      </c>
      <c r="G7861" t="s">
        <v>36</v>
      </c>
      <c r="H7861" t="s">
        <v>500</v>
      </c>
      <c r="I7861">
        <v>24</v>
      </c>
      <c r="J7861">
        <v>0</v>
      </c>
      <c r="K7861" t="s">
        <v>244</v>
      </c>
      <c r="L7861" t="s">
        <v>222</v>
      </c>
    </row>
    <row r="7862" spans="1:12" x14ac:dyDescent="0.25">
      <c r="A7862">
        <v>30</v>
      </c>
      <c r="B7862" s="93">
        <v>43475</v>
      </c>
      <c r="C7862">
        <v>1</v>
      </c>
      <c r="D7862" t="s">
        <v>94</v>
      </c>
      <c r="E7862">
        <v>2019</v>
      </c>
      <c r="F7862" t="s">
        <v>23</v>
      </c>
      <c r="G7862" t="s">
        <v>501</v>
      </c>
      <c r="H7862" t="s">
        <v>502</v>
      </c>
      <c r="I7862">
        <v>61.93</v>
      </c>
      <c r="J7862">
        <v>0</v>
      </c>
      <c r="K7862" t="s">
        <v>244</v>
      </c>
      <c r="L7862" t="s">
        <v>34</v>
      </c>
    </row>
    <row r="7863" spans="1:12" x14ac:dyDescent="0.25">
      <c r="A7863">
        <v>30</v>
      </c>
      <c r="B7863" s="93">
        <v>43475</v>
      </c>
      <c r="C7863">
        <v>1</v>
      </c>
      <c r="D7863" t="s">
        <v>94</v>
      </c>
      <c r="E7863">
        <v>2019</v>
      </c>
      <c r="F7863" t="s">
        <v>21</v>
      </c>
      <c r="G7863" t="s">
        <v>501</v>
      </c>
      <c r="H7863" t="s">
        <v>502</v>
      </c>
      <c r="I7863">
        <v>792.61</v>
      </c>
      <c r="J7863">
        <v>0</v>
      </c>
      <c r="K7863" t="s">
        <v>244</v>
      </c>
      <c r="L7863" t="s">
        <v>34</v>
      </c>
    </row>
    <row r="7864" spans="1:12" x14ac:dyDescent="0.25">
      <c r="A7864">
        <v>30</v>
      </c>
      <c r="B7864" s="93">
        <v>43476</v>
      </c>
      <c r="C7864">
        <v>1</v>
      </c>
      <c r="D7864" t="s">
        <v>94</v>
      </c>
      <c r="E7864">
        <v>2019</v>
      </c>
      <c r="F7864" t="s">
        <v>21</v>
      </c>
      <c r="G7864" t="s">
        <v>36</v>
      </c>
      <c r="H7864" t="s">
        <v>503</v>
      </c>
      <c r="I7864">
        <v>8</v>
      </c>
      <c r="J7864">
        <v>0</v>
      </c>
      <c r="K7864" t="s">
        <v>244</v>
      </c>
      <c r="L7864" t="s">
        <v>222</v>
      </c>
    </row>
    <row r="7865" spans="1:12" x14ac:dyDescent="0.25">
      <c r="A7865">
        <v>30</v>
      </c>
      <c r="B7865" s="93">
        <v>43479</v>
      </c>
      <c r="C7865">
        <v>1</v>
      </c>
      <c r="D7865" t="s">
        <v>94</v>
      </c>
      <c r="E7865">
        <v>2019</v>
      </c>
      <c r="F7865" t="s">
        <v>21</v>
      </c>
      <c r="G7865" t="s">
        <v>36</v>
      </c>
      <c r="H7865" t="s">
        <v>504</v>
      </c>
      <c r="I7865">
        <v>24</v>
      </c>
      <c r="J7865">
        <v>0</v>
      </c>
      <c r="K7865" t="s">
        <v>244</v>
      </c>
      <c r="L7865" t="s">
        <v>222</v>
      </c>
    </row>
    <row r="7866" spans="1:12" x14ac:dyDescent="0.25">
      <c r="A7866">
        <v>30</v>
      </c>
      <c r="B7866" s="93">
        <v>43481</v>
      </c>
      <c r="C7866">
        <v>1</v>
      </c>
      <c r="D7866" t="s">
        <v>94</v>
      </c>
      <c r="E7866">
        <v>2019</v>
      </c>
      <c r="F7866" t="s">
        <v>21</v>
      </c>
      <c r="G7866" t="s">
        <v>36</v>
      </c>
      <c r="H7866" t="s">
        <v>506</v>
      </c>
      <c r="I7866">
        <v>8</v>
      </c>
      <c r="J7866">
        <v>0</v>
      </c>
      <c r="K7866" t="s">
        <v>244</v>
      </c>
      <c r="L7866" t="s">
        <v>222</v>
      </c>
    </row>
    <row r="7867" spans="1:12" x14ac:dyDescent="0.25">
      <c r="A7867">
        <v>30</v>
      </c>
      <c r="B7867" s="93">
        <v>43481</v>
      </c>
      <c r="C7867">
        <v>1</v>
      </c>
      <c r="D7867" t="s">
        <v>94</v>
      </c>
      <c r="E7867">
        <v>2019</v>
      </c>
      <c r="F7867" t="s">
        <v>23</v>
      </c>
      <c r="G7867" t="s">
        <v>35</v>
      </c>
      <c r="H7867" t="s">
        <v>506</v>
      </c>
      <c r="I7867">
        <v>19.489999999999998</v>
      </c>
      <c r="J7867">
        <v>0</v>
      </c>
      <c r="K7867" t="s">
        <v>244</v>
      </c>
      <c r="L7867" t="s">
        <v>35</v>
      </c>
    </row>
    <row r="7868" spans="1:12" x14ac:dyDescent="0.25">
      <c r="A7868">
        <v>30</v>
      </c>
      <c r="B7868" s="93">
        <v>43483</v>
      </c>
      <c r="C7868">
        <v>1</v>
      </c>
      <c r="D7868" t="s">
        <v>94</v>
      </c>
      <c r="E7868">
        <v>2019</v>
      </c>
      <c r="F7868" t="s">
        <v>21</v>
      </c>
      <c r="G7868" t="s">
        <v>36</v>
      </c>
      <c r="H7868" t="s">
        <v>508</v>
      </c>
      <c r="I7868">
        <v>32</v>
      </c>
      <c r="J7868">
        <v>0</v>
      </c>
      <c r="K7868" t="s">
        <v>244</v>
      </c>
      <c r="L7868" t="s">
        <v>222</v>
      </c>
    </row>
    <row r="7869" spans="1:12" x14ac:dyDescent="0.25">
      <c r="A7869">
        <v>30</v>
      </c>
      <c r="B7869" s="93">
        <v>43487</v>
      </c>
      <c r="C7869">
        <v>1</v>
      </c>
      <c r="D7869" t="s">
        <v>94</v>
      </c>
      <c r="E7869">
        <v>2019</v>
      </c>
      <c r="F7869" t="s">
        <v>21</v>
      </c>
      <c r="G7869" t="s">
        <v>36</v>
      </c>
      <c r="H7869" t="s">
        <v>511</v>
      </c>
      <c r="I7869">
        <v>24</v>
      </c>
      <c r="J7869">
        <v>0</v>
      </c>
      <c r="K7869" t="s">
        <v>244</v>
      </c>
      <c r="L7869" t="s">
        <v>222</v>
      </c>
    </row>
    <row r="7870" spans="1:12" x14ac:dyDescent="0.25">
      <c r="A7870">
        <v>30</v>
      </c>
      <c r="B7870" s="93">
        <v>43490</v>
      </c>
      <c r="C7870">
        <v>1</v>
      </c>
      <c r="D7870" t="s">
        <v>94</v>
      </c>
      <c r="E7870">
        <v>2019</v>
      </c>
      <c r="F7870" t="s">
        <v>23</v>
      </c>
      <c r="G7870" t="s">
        <v>514</v>
      </c>
      <c r="H7870" t="s">
        <v>515</v>
      </c>
      <c r="I7870">
        <v>147.4</v>
      </c>
      <c r="J7870">
        <v>0</v>
      </c>
      <c r="K7870" t="s">
        <v>244</v>
      </c>
      <c r="L7870" t="s">
        <v>34</v>
      </c>
    </row>
    <row r="7871" spans="1:12" x14ac:dyDescent="0.25">
      <c r="A7871">
        <v>30</v>
      </c>
      <c r="B7871" s="93">
        <v>43490</v>
      </c>
      <c r="C7871">
        <v>1</v>
      </c>
      <c r="D7871" t="s">
        <v>94</v>
      </c>
      <c r="E7871">
        <v>2019</v>
      </c>
      <c r="F7871" t="s">
        <v>21</v>
      </c>
      <c r="G7871" t="s">
        <v>514</v>
      </c>
      <c r="H7871" t="s">
        <v>515</v>
      </c>
      <c r="I7871">
        <v>1065.3599999999999</v>
      </c>
      <c r="J7871">
        <v>0</v>
      </c>
      <c r="K7871" t="s">
        <v>244</v>
      </c>
      <c r="L7871" t="s">
        <v>34</v>
      </c>
    </row>
    <row r="7872" spans="1:12" x14ac:dyDescent="0.25">
      <c r="A7872">
        <v>32</v>
      </c>
      <c r="B7872" s="93">
        <v>43483</v>
      </c>
      <c r="C7872">
        <v>1</v>
      </c>
      <c r="D7872" t="s">
        <v>94</v>
      </c>
      <c r="E7872">
        <v>2019</v>
      </c>
      <c r="F7872" t="s">
        <v>23</v>
      </c>
      <c r="G7872" t="s">
        <v>63</v>
      </c>
      <c r="H7872" t="s">
        <v>508</v>
      </c>
      <c r="I7872">
        <v>41.2</v>
      </c>
      <c r="J7872">
        <v>0</v>
      </c>
      <c r="K7872" t="s">
        <v>245</v>
      </c>
      <c r="L7872" t="s">
        <v>64</v>
      </c>
    </row>
    <row r="7873" spans="1:12" x14ac:dyDescent="0.25">
      <c r="A7873">
        <v>32</v>
      </c>
      <c r="B7873" s="93">
        <v>43490</v>
      </c>
      <c r="C7873">
        <v>1</v>
      </c>
      <c r="D7873" t="s">
        <v>94</v>
      </c>
      <c r="E7873">
        <v>2019</v>
      </c>
      <c r="F7873" t="s">
        <v>21</v>
      </c>
      <c r="G7873" t="s">
        <v>514</v>
      </c>
      <c r="H7873" t="s">
        <v>515</v>
      </c>
      <c r="I7873">
        <v>50.37</v>
      </c>
      <c r="J7873">
        <v>0</v>
      </c>
      <c r="K7873" t="s">
        <v>245</v>
      </c>
      <c r="L7873" t="s">
        <v>34</v>
      </c>
    </row>
    <row r="7874" spans="1:12" x14ac:dyDescent="0.25">
      <c r="A7874">
        <v>33</v>
      </c>
      <c r="B7874" s="93">
        <v>43475</v>
      </c>
      <c r="C7874">
        <v>1</v>
      </c>
      <c r="D7874" t="s">
        <v>94</v>
      </c>
      <c r="E7874">
        <v>2019</v>
      </c>
      <c r="F7874" t="s">
        <v>22</v>
      </c>
      <c r="G7874" t="s">
        <v>501</v>
      </c>
      <c r="H7874" t="s">
        <v>502</v>
      </c>
      <c r="I7874">
        <v>30.67</v>
      </c>
      <c r="J7874">
        <v>0</v>
      </c>
      <c r="K7874" t="s">
        <v>246</v>
      </c>
      <c r="L7874" t="s">
        <v>34</v>
      </c>
    </row>
    <row r="7875" spans="1:12" x14ac:dyDescent="0.25">
      <c r="A7875">
        <v>33</v>
      </c>
      <c r="B7875" s="93">
        <v>43490</v>
      </c>
      <c r="C7875">
        <v>1</v>
      </c>
      <c r="D7875" t="s">
        <v>94</v>
      </c>
      <c r="E7875">
        <v>2019</v>
      </c>
      <c r="F7875" t="s">
        <v>23</v>
      </c>
      <c r="G7875" t="s">
        <v>67</v>
      </c>
      <c r="H7875" t="s">
        <v>516</v>
      </c>
      <c r="I7875">
        <v>9.7799999999999994</v>
      </c>
      <c r="J7875">
        <v>0</v>
      </c>
      <c r="K7875" t="s">
        <v>246</v>
      </c>
      <c r="L7875" t="s">
        <v>266</v>
      </c>
    </row>
    <row r="7876" spans="1:12" x14ac:dyDescent="0.25">
      <c r="A7876">
        <v>33</v>
      </c>
      <c r="B7876" s="93">
        <v>43493</v>
      </c>
      <c r="C7876">
        <v>1</v>
      </c>
      <c r="D7876" t="s">
        <v>94</v>
      </c>
      <c r="E7876">
        <v>2019</v>
      </c>
      <c r="F7876" t="s">
        <v>23</v>
      </c>
      <c r="G7876" t="s">
        <v>63</v>
      </c>
      <c r="H7876" t="s">
        <v>517</v>
      </c>
      <c r="I7876">
        <v>78</v>
      </c>
      <c r="J7876">
        <v>0</v>
      </c>
      <c r="K7876" t="s">
        <v>246</v>
      </c>
      <c r="L7876" t="s">
        <v>64</v>
      </c>
    </row>
    <row r="7877" spans="1:12" x14ac:dyDescent="0.25">
      <c r="A7877">
        <v>34</v>
      </c>
      <c r="B7877" s="93">
        <v>43475</v>
      </c>
      <c r="C7877">
        <v>1</v>
      </c>
      <c r="D7877" t="s">
        <v>94</v>
      </c>
      <c r="E7877">
        <v>2019</v>
      </c>
      <c r="F7877" t="s">
        <v>22</v>
      </c>
      <c r="G7877" t="s">
        <v>501</v>
      </c>
      <c r="H7877" t="s">
        <v>502</v>
      </c>
      <c r="I7877">
        <v>34.229999999999997</v>
      </c>
      <c r="J7877">
        <v>0</v>
      </c>
      <c r="K7877" t="s">
        <v>247</v>
      </c>
      <c r="L7877" t="s">
        <v>34</v>
      </c>
    </row>
    <row r="7878" spans="1:12" x14ac:dyDescent="0.25">
      <c r="A7878">
        <v>34</v>
      </c>
      <c r="B7878" s="93">
        <v>43475</v>
      </c>
      <c r="C7878">
        <v>1</v>
      </c>
      <c r="D7878" t="s">
        <v>94</v>
      </c>
      <c r="E7878">
        <v>2019</v>
      </c>
      <c r="F7878" t="s">
        <v>21</v>
      </c>
      <c r="G7878" t="s">
        <v>501</v>
      </c>
      <c r="H7878" t="s">
        <v>502</v>
      </c>
      <c r="I7878">
        <v>303.73</v>
      </c>
      <c r="J7878">
        <v>0</v>
      </c>
      <c r="K7878" t="s">
        <v>247</v>
      </c>
      <c r="L7878" t="s">
        <v>34</v>
      </c>
    </row>
    <row r="7879" spans="1:12" x14ac:dyDescent="0.25">
      <c r="A7879">
        <v>34</v>
      </c>
      <c r="B7879" s="93">
        <v>43481</v>
      </c>
      <c r="C7879">
        <v>1</v>
      </c>
      <c r="D7879" t="s">
        <v>94</v>
      </c>
      <c r="E7879">
        <v>2019</v>
      </c>
      <c r="F7879" t="s">
        <v>21</v>
      </c>
      <c r="G7879" t="s">
        <v>36</v>
      </c>
      <c r="H7879" t="s">
        <v>506</v>
      </c>
      <c r="I7879">
        <v>8</v>
      </c>
      <c r="J7879">
        <v>0</v>
      </c>
      <c r="K7879" t="s">
        <v>247</v>
      </c>
      <c r="L7879" t="s">
        <v>222</v>
      </c>
    </row>
    <row r="7880" spans="1:12" x14ac:dyDescent="0.25">
      <c r="A7880">
        <v>34</v>
      </c>
      <c r="B7880" s="93">
        <v>43482</v>
      </c>
      <c r="C7880">
        <v>1</v>
      </c>
      <c r="D7880" t="s">
        <v>94</v>
      </c>
      <c r="E7880">
        <v>2019</v>
      </c>
      <c r="F7880" t="s">
        <v>23</v>
      </c>
      <c r="G7880" t="s">
        <v>37</v>
      </c>
      <c r="H7880" t="s">
        <v>161</v>
      </c>
      <c r="I7880">
        <v>3</v>
      </c>
      <c r="J7880">
        <v>0</v>
      </c>
      <c r="K7880" t="s">
        <v>247</v>
      </c>
      <c r="L7880" t="s">
        <v>35</v>
      </c>
    </row>
    <row r="7881" spans="1:12" x14ac:dyDescent="0.25">
      <c r="A7881">
        <v>34</v>
      </c>
      <c r="B7881" s="93">
        <v>43490</v>
      </c>
      <c r="C7881">
        <v>1</v>
      </c>
      <c r="D7881" t="s">
        <v>94</v>
      </c>
      <c r="E7881">
        <v>2019</v>
      </c>
      <c r="F7881" t="s">
        <v>21</v>
      </c>
      <c r="G7881" t="s">
        <v>514</v>
      </c>
      <c r="H7881" t="s">
        <v>515</v>
      </c>
      <c r="I7881">
        <v>263.83999999999997</v>
      </c>
      <c r="J7881">
        <v>0</v>
      </c>
      <c r="K7881" t="s">
        <v>247</v>
      </c>
      <c r="L7881" t="s">
        <v>34</v>
      </c>
    </row>
    <row r="7882" spans="1:12" x14ac:dyDescent="0.25">
      <c r="A7882">
        <v>38</v>
      </c>
      <c r="B7882" s="93">
        <v>43468</v>
      </c>
      <c r="C7882">
        <v>1</v>
      </c>
      <c r="D7882" t="s">
        <v>94</v>
      </c>
      <c r="E7882">
        <v>2019</v>
      </c>
      <c r="F7882" t="s">
        <v>21</v>
      </c>
      <c r="G7882" t="s">
        <v>35</v>
      </c>
      <c r="H7882" t="s">
        <v>495</v>
      </c>
      <c r="I7882">
        <v>139.19999999999999</v>
      </c>
      <c r="J7882">
        <v>0</v>
      </c>
      <c r="K7882" t="s">
        <v>250</v>
      </c>
      <c r="L7882" t="s">
        <v>35</v>
      </c>
    </row>
    <row r="7883" spans="1:12" x14ac:dyDescent="0.25">
      <c r="A7883">
        <v>38</v>
      </c>
      <c r="B7883" s="93">
        <v>43469</v>
      </c>
      <c r="C7883">
        <v>1</v>
      </c>
      <c r="D7883" t="s">
        <v>94</v>
      </c>
      <c r="E7883">
        <v>2019</v>
      </c>
      <c r="F7883" t="s">
        <v>21</v>
      </c>
      <c r="G7883" t="s">
        <v>36</v>
      </c>
      <c r="H7883" t="s">
        <v>496</v>
      </c>
      <c r="I7883">
        <v>8</v>
      </c>
      <c r="J7883">
        <v>0</v>
      </c>
      <c r="K7883" t="s">
        <v>250</v>
      </c>
      <c r="L7883" t="s">
        <v>222</v>
      </c>
    </row>
    <row r="7884" spans="1:12" x14ac:dyDescent="0.25">
      <c r="A7884">
        <v>38</v>
      </c>
      <c r="B7884" s="93">
        <v>43475</v>
      </c>
      <c r="C7884">
        <v>1</v>
      </c>
      <c r="D7884" t="s">
        <v>94</v>
      </c>
      <c r="E7884">
        <v>2019</v>
      </c>
      <c r="F7884" t="s">
        <v>21</v>
      </c>
      <c r="G7884" t="s">
        <v>501</v>
      </c>
      <c r="H7884" t="s">
        <v>502</v>
      </c>
      <c r="I7884">
        <v>77.209999999999994</v>
      </c>
      <c r="J7884">
        <v>0</v>
      </c>
      <c r="K7884" t="s">
        <v>250</v>
      </c>
      <c r="L7884" t="s">
        <v>34</v>
      </c>
    </row>
    <row r="7885" spans="1:12" x14ac:dyDescent="0.25">
      <c r="A7885">
        <v>38</v>
      </c>
      <c r="B7885" s="93">
        <v>43480</v>
      </c>
      <c r="C7885">
        <v>1</v>
      </c>
      <c r="D7885" t="s">
        <v>94</v>
      </c>
      <c r="E7885">
        <v>2019</v>
      </c>
      <c r="F7885" t="s">
        <v>21</v>
      </c>
      <c r="G7885" t="s">
        <v>36</v>
      </c>
      <c r="H7885" t="s">
        <v>505</v>
      </c>
      <c r="I7885">
        <v>32</v>
      </c>
      <c r="J7885">
        <v>0</v>
      </c>
      <c r="K7885" t="s">
        <v>250</v>
      </c>
      <c r="L7885" t="s">
        <v>222</v>
      </c>
    </row>
    <row r="7886" spans="1:12" x14ac:dyDescent="0.25">
      <c r="A7886">
        <v>38</v>
      </c>
      <c r="B7886" s="93">
        <v>43489</v>
      </c>
      <c r="C7886">
        <v>1</v>
      </c>
      <c r="D7886" t="s">
        <v>94</v>
      </c>
      <c r="E7886">
        <v>2019</v>
      </c>
      <c r="F7886" t="s">
        <v>23</v>
      </c>
      <c r="G7886" t="s">
        <v>37</v>
      </c>
      <c r="H7886" t="s">
        <v>38</v>
      </c>
      <c r="I7886">
        <v>17.399999999999999</v>
      </c>
      <c r="J7886">
        <v>0</v>
      </c>
      <c r="K7886" t="s">
        <v>250</v>
      </c>
      <c r="L7886" t="s">
        <v>35</v>
      </c>
    </row>
    <row r="7887" spans="1:12" x14ac:dyDescent="0.25">
      <c r="A7887">
        <v>38</v>
      </c>
      <c r="B7887" s="93">
        <v>43490</v>
      </c>
      <c r="C7887">
        <v>1</v>
      </c>
      <c r="D7887" t="s">
        <v>94</v>
      </c>
      <c r="E7887">
        <v>2019</v>
      </c>
      <c r="F7887" t="s">
        <v>21</v>
      </c>
      <c r="G7887" t="s">
        <v>514</v>
      </c>
      <c r="H7887" t="s">
        <v>515</v>
      </c>
      <c r="I7887">
        <v>103.76</v>
      </c>
      <c r="J7887">
        <v>0</v>
      </c>
      <c r="K7887" t="s">
        <v>250</v>
      </c>
      <c r="L7887" t="s">
        <v>34</v>
      </c>
    </row>
    <row r="7888" spans="1:12" x14ac:dyDescent="0.25">
      <c r="A7888">
        <v>39</v>
      </c>
      <c r="B7888" s="93">
        <v>43467</v>
      </c>
      <c r="C7888">
        <v>1</v>
      </c>
      <c r="D7888" t="s">
        <v>94</v>
      </c>
      <c r="E7888">
        <v>2019</v>
      </c>
      <c r="F7888" t="s">
        <v>21</v>
      </c>
      <c r="G7888" t="s">
        <v>36</v>
      </c>
      <c r="H7888" t="s">
        <v>494</v>
      </c>
      <c r="I7888">
        <v>8</v>
      </c>
      <c r="J7888">
        <v>0</v>
      </c>
      <c r="K7888" t="s">
        <v>251</v>
      </c>
      <c r="L7888" t="s">
        <v>222</v>
      </c>
    </row>
    <row r="7889" spans="1:12" x14ac:dyDescent="0.25">
      <c r="A7889">
        <v>39</v>
      </c>
      <c r="B7889" s="93">
        <v>43468</v>
      </c>
      <c r="C7889">
        <v>1</v>
      </c>
      <c r="D7889" t="s">
        <v>94</v>
      </c>
      <c r="E7889">
        <v>2019</v>
      </c>
      <c r="F7889" t="s">
        <v>23</v>
      </c>
      <c r="G7889" t="s">
        <v>37</v>
      </c>
      <c r="H7889" t="s">
        <v>146</v>
      </c>
      <c r="I7889">
        <v>15</v>
      </c>
      <c r="J7889">
        <v>0</v>
      </c>
      <c r="K7889" t="s">
        <v>251</v>
      </c>
      <c r="L7889" t="s">
        <v>35</v>
      </c>
    </row>
    <row r="7890" spans="1:12" x14ac:dyDescent="0.25">
      <c r="A7890">
        <v>39</v>
      </c>
      <c r="B7890" s="93">
        <v>43468</v>
      </c>
      <c r="C7890">
        <v>1</v>
      </c>
      <c r="D7890" t="s">
        <v>94</v>
      </c>
      <c r="E7890">
        <v>2019</v>
      </c>
      <c r="F7890" t="s">
        <v>23</v>
      </c>
      <c r="G7890" t="s">
        <v>58</v>
      </c>
      <c r="H7890" t="s">
        <v>495</v>
      </c>
      <c r="I7890">
        <v>115.45</v>
      </c>
      <c r="J7890">
        <v>0</v>
      </c>
      <c r="K7890" t="s">
        <v>251</v>
      </c>
      <c r="L7890" t="s">
        <v>222</v>
      </c>
    </row>
    <row r="7891" spans="1:12" x14ac:dyDescent="0.25">
      <c r="A7891">
        <v>39</v>
      </c>
      <c r="B7891" s="93">
        <v>43469</v>
      </c>
      <c r="C7891">
        <v>1</v>
      </c>
      <c r="D7891" t="s">
        <v>94</v>
      </c>
      <c r="E7891">
        <v>2019</v>
      </c>
      <c r="F7891" t="s">
        <v>21</v>
      </c>
      <c r="G7891" t="s">
        <v>36</v>
      </c>
      <c r="H7891" t="s">
        <v>496</v>
      </c>
      <c r="I7891">
        <v>32</v>
      </c>
      <c r="J7891">
        <v>0</v>
      </c>
      <c r="K7891" t="s">
        <v>251</v>
      </c>
      <c r="L7891" t="s">
        <v>222</v>
      </c>
    </row>
    <row r="7892" spans="1:12" x14ac:dyDescent="0.25">
      <c r="A7892">
        <v>39</v>
      </c>
      <c r="B7892" s="93">
        <v>43475</v>
      </c>
      <c r="C7892">
        <v>1</v>
      </c>
      <c r="D7892" t="s">
        <v>94</v>
      </c>
      <c r="E7892">
        <v>2019</v>
      </c>
      <c r="F7892" t="s">
        <v>22</v>
      </c>
      <c r="G7892" t="s">
        <v>501</v>
      </c>
      <c r="H7892" t="s">
        <v>502</v>
      </c>
      <c r="I7892">
        <v>40.99</v>
      </c>
      <c r="J7892">
        <v>0</v>
      </c>
      <c r="K7892" t="s">
        <v>251</v>
      </c>
      <c r="L7892" t="s">
        <v>34</v>
      </c>
    </row>
    <row r="7893" spans="1:12" x14ac:dyDescent="0.25">
      <c r="A7893">
        <v>39</v>
      </c>
      <c r="B7893" s="93">
        <v>43475</v>
      </c>
      <c r="C7893">
        <v>1</v>
      </c>
      <c r="D7893" t="s">
        <v>94</v>
      </c>
      <c r="E7893">
        <v>2019</v>
      </c>
      <c r="F7893" t="s">
        <v>21</v>
      </c>
      <c r="G7893" t="s">
        <v>501</v>
      </c>
      <c r="H7893" t="s">
        <v>502</v>
      </c>
      <c r="I7893">
        <v>558.33000000000004</v>
      </c>
      <c r="J7893">
        <v>0</v>
      </c>
      <c r="K7893" t="s">
        <v>251</v>
      </c>
      <c r="L7893" t="s">
        <v>34</v>
      </c>
    </row>
    <row r="7894" spans="1:12" x14ac:dyDescent="0.25">
      <c r="A7894">
        <v>39</v>
      </c>
      <c r="B7894" s="93">
        <v>43486</v>
      </c>
      <c r="C7894">
        <v>1</v>
      </c>
      <c r="D7894" t="s">
        <v>94</v>
      </c>
      <c r="E7894">
        <v>2019</v>
      </c>
      <c r="F7894" t="s">
        <v>22</v>
      </c>
      <c r="G7894" t="s">
        <v>36</v>
      </c>
      <c r="H7894" t="s">
        <v>510</v>
      </c>
      <c r="I7894">
        <v>8</v>
      </c>
      <c r="J7894">
        <v>0</v>
      </c>
      <c r="K7894" t="s">
        <v>251</v>
      </c>
      <c r="L7894" t="s">
        <v>222</v>
      </c>
    </row>
    <row r="7895" spans="1:12" x14ac:dyDescent="0.25">
      <c r="A7895">
        <v>39</v>
      </c>
      <c r="B7895" s="93">
        <v>43486</v>
      </c>
      <c r="C7895">
        <v>1</v>
      </c>
      <c r="D7895" t="s">
        <v>94</v>
      </c>
      <c r="E7895">
        <v>2019</v>
      </c>
      <c r="F7895" t="s">
        <v>21</v>
      </c>
      <c r="G7895" t="s">
        <v>36</v>
      </c>
      <c r="H7895" t="s">
        <v>510</v>
      </c>
      <c r="I7895">
        <v>16</v>
      </c>
      <c r="J7895">
        <v>0</v>
      </c>
      <c r="K7895" t="s">
        <v>251</v>
      </c>
      <c r="L7895" t="s">
        <v>222</v>
      </c>
    </row>
    <row r="7896" spans="1:12" x14ac:dyDescent="0.25">
      <c r="A7896">
        <v>39</v>
      </c>
      <c r="B7896" s="93">
        <v>43490</v>
      </c>
      <c r="C7896">
        <v>1</v>
      </c>
      <c r="D7896" t="s">
        <v>94</v>
      </c>
      <c r="E7896">
        <v>2019</v>
      </c>
      <c r="F7896" t="s">
        <v>21</v>
      </c>
      <c r="G7896" t="s">
        <v>514</v>
      </c>
      <c r="H7896" t="s">
        <v>515</v>
      </c>
      <c r="I7896">
        <v>456.75</v>
      </c>
      <c r="J7896">
        <v>0</v>
      </c>
      <c r="K7896" t="s">
        <v>251</v>
      </c>
      <c r="L7896" t="s">
        <v>34</v>
      </c>
    </row>
    <row r="7897" spans="1:12" x14ac:dyDescent="0.25">
      <c r="A7897">
        <v>40</v>
      </c>
      <c r="B7897" s="93">
        <v>43467</v>
      </c>
      <c r="C7897">
        <v>1</v>
      </c>
      <c r="D7897" t="s">
        <v>94</v>
      </c>
      <c r="E7897">
        <v>2019</v>
      </c>
      <c r="F7897" t="s">
        <v>21</v>
      </c>
      <c r="G7897" t="s">
        <v>35</v>
      </c>
      <c r="H7897" t="s">
        <v>494</v>
      </c>
      <c r="I7897">
        <v>77</v>
      </c>
      <c r="J7897">
        <v>0</v>
      </c>
      <c r="K7897" t="s">
        <v>252</v>
      </c>
      <c r="L7897" t="s">
        <v>35</v>
      </c>
    </row>
    <row r="7898" spans="1:12" x14ac:dyDescent="0.25">
      <c r="A7898">
        <v>40</v>
      </c>
      <c r="B7898" s="93">
        <v>43468</v>
      </c>
      <c r="C7898">
        <v>1</v>
      </c>
      <c r="D7898" t="s">
        <v>94</v>
      </c>
      <c r="E7898">
        <v>2019</v>
      </c>
      <c r="F7898" t="s">
        <v>23</v>
      </c>
      <c r="G7898" t="s">
        <v>67</v>
      </c>
      <c r="H7898" t="s">
        <v>495</v>
      </c>
      <c r="I7898">
        <v>52.99</v>
      </c>
      <c r="J7898">
        <v>0</v>
      </c>
      <c r="K7898" t="s">
        <v>252</v>
      </c>
      <c r="L7898" t="s">
        <v>266</v>
      </c>
    </row>
    <row r="7899" spans="1:12" x14ac:dyDescent="0.25">
      <c r="A7899">
        <v>40</v>
      </c>
      <c r="B7899" s="93">
        <v>43480</v>
      </c>
      <c r="C7899">
        <v>1</v>
      </c>
      <c r="D7899" t="s">
        <v>94</v>
      </c>
      <c r="E7899">
        <v>2019</v>
      </c>
      <c r="F7899" t="s">
        <v>21</v>
      </c>
      <c r="G7899" t="s">
        <v>35</v>
      </c>
      <c r="H7899" t="s">
        <v>505</v>
      </c>
      <c r="I7899">
        <v>98</v>
      </c>
      <c r="J7899">
        <v>0</v>
      </c>
      <c r="K7899" t="s">
        <v>252</v>
      </c>
      <c r="L7899" t="s">
        <v>35</v>
      </c>
    </row>
    <row r="7900" spans="1:12" x14ac:dyDescent="0.25">
      <c r="A7900">
        <v>40</v>
      </c>
      <c r="B7900" s="93">
        <v>43482</v>
      </c>
      <c r="C7900">
        <v>1</v>
      </c>
      <c r="D7900" t="s">
        <v>94</v>
      </c>
      <c r="E7900">
        <v>2019</v>
      </c>
      <c r="F7900" t="s">
        <v>23</v>
      </c>
      <c r="G7900" t="s">
        <v>37</v>
      </c>
      <c r="H7900" t="s">
        <v>135</v>
      </c>
      <c r="I7900">
        <v>14</v>
      </c>
      <c r="J7900">
        <v>0</v>
      </c>
      <c r="K7900" t="s">
        <v>252</v>
      </c>
      <c r="L7900" t="s">
        <v>35</v>
      </c>
    </row>
    <row r="7901" spans="1:12" x14ac:dyDescent="0.25">
      <c r="A7901">
        <v>40</v>
      </c>
      <c r="B7901" s="93">
        <v>43490</v>
      </c>
      <c r="C7901">
        <v>1</v>
      </c>
      <c r="D7901" t="s">
        <v>94</v>
      </c>
      <c r="E7901">
        <v>2019</v>
      </c>
      <c r="F7901" t="s">
        <v>21</v>
      </c>
      <c r="G7901" t="s">
        <v>514</v>
      </c>
      <c r="H7901" t="s">
        <v>515</v>
      </c>
      <c r="I7901">
        <v>17.45</v>
      </c>
      <c r="J7901">
        <v>0</v>
      </c>
      <c r="K7901" t="s">
        <v>252</v>
      </c>
      <c r="L7901" t="s">
        <v>34</v>
      </c>
    </row>
    <row r="7902" spans="1:12" x14ac:dyDescent="0.25">
      <c r="A7902">
        <v>41</v>
      </c>
      <c r="B7902" s="93">
        <v>43490</v>
      </c>
      <c r="C7902">
        <v>1</v>
      </c>
      <c r="D7902" t="s">
        <v>94</v>
      </c>
      <c r="E7902">
        <v>2019</v>
      </c>
      <c r="F7902" t="s">
        <v>21</v>
      </c>
      <c r="G7902" t="s">
        <v>514</v>
      </c>
      <c r="H7902" t="s">
        <v>515</v>
      </c>
      <c r="I7902">
        <v>41.31</v>
      </c>
      <c r="J7902">
        <v>0</v>
      </c>
      <c r="K7902" t="s">
        <v>253</v>
      </c>
      <c r="L7902" t="s">
        <v>34</v>
      </c>
    </row>
    <row r="7903" spans="1:12" x14ac:dyDescent="0.25">
      <c r="A7903">
        <v>42</v>
      </c>
      <c r="B7903" s="93">
        <v>43475</v>
      </c>
      <c r="C7903">
        <v>1</v>
      </c>
      <c r="D7903" t="s">
        <v>94</v>
      </c>
      <c r="E7903">
        <v>2019</v>
      </c>
      <c r="F7903" t="s">
        <v>23</v>
      </c>
      <c r="G7903" t="s">
        <v>58</v>
      </c>
      <c r="H7903" t="s">
        <v>500</v>
      </c>
      <c r="I7903">
        <v>10.199999999999999</v>
      </c>
      <c r="J7903">
        <v>0</v>
      </c>
      <c r="K7903" t="s">
        <v>728</v>
      </c>
      <c r="L7903" t="s">
        <v>222</v>
      </c>
    </row>
    <row r="7904" spans="1:12" x14ac:dyDescent="0.25">
      <c r="A7904">
        <v>42</v>
      </c>
      <c r="B7904" s="93">
        <v>43475</v>
      </c>
      <c r="C7904">
        <v>1</v>
      </c>
      <c r="D7904" t="s">
        <v>94</v>
      </c>
      <c r="E7904">
        <v>2019</v>
      </c>
      <c r="F7904" t="s">
        <v>23</v>
      </c>
      <c r="G7904" t="s">
        <v>63</v>
      </c>
      <c r="H7904" t="s">
        <v>500</v>
      </c>
      <c r="I7904">
        <v>25.95</v>
      </c>
      <c r="J7904">
        <v>0</v>
      </c>
      <c r="K7904" t="s">
        <v>728</v>
      </c>
      <c r="L7904" t="s">
        <v>64</v>
      </c>
    </row>
    <row r="7905" spans="1:12" x14ac:dyDescent="0.25">
      <c r="A7905">
        <v>43</v>
      </c>
      <c r="B7905" s="93">
        <v>43469</v>
      </c>
      <c r="C7905">
        <v>1</v>
      </c>
      <c r="D7905" t="s">
        <v>94</v>
      </c>
      <c r="E7905">
        <v>2019</v>
      </c>
      <c r="F7905" t="s">
        <v>21</v>
      </c>
      <c r="G7905" t="s">
        <v>36</v>
      </c>
      <c r="H7905" t="s">
        <v>496</v>
      </c>
      <c r="I7905">
        <v>8</v>
      </c>
      <c r="J7905">
        <v>0</v>
      </c>
      <c r="K7905" t="s">
        <v>254</v>
      </c>
      <c r="L7905" t="s">
        <v>222</v>
      </c>
    </row>
    <row r="7906" spans="1:12" x14ac:dyDescent="0.25">
      <c r="A7906">
        <v>43</v>
      </c>
      <c r="B7906" s="93">
        <v>43470</v>
      </c>
      <c r="C7906">
        <v>1</v>
      </c>
      <c r="D7906" t="s">
        <v>94</v>
      </c>
      <c r="E7906">
        <v>2019</v>
      </c>
      <c r="F7906" t="s">
        <v>21</v>
      </c>
      <c r="G7906" t="s">
        <v>36</v>
      </c>
      <c r="H7906" t="s">
        <v>497</v>
      </c>
      <c r="I7906">
        <v>8</v>
      </c>
      <c r="J7906">
        <v>0</v>
      </c>
      <c r="K7906" t="s">
        <v>254</v>
      </c>
      <c r="L7906" t="s">
        <v>222</v>
      </c>
    </row>
    <row r="7907" spans="1:12" x14ac:dyDescent="0.25">
      <c r="A7907">
        <v>43</v>
      </c>
      <c r="B7907" s="93">
        <v>43473</v>
      </c>
      <c r="C7907">
        <v>1</v>
      </c>
      <c r="D7907" t="s">
        <v>94</v>
      </c>
      <c r="E7907">
        <v>2019</v>
      </c>
      <c r="F7907" t="s">
        <v>21</v>
      </c>
      <c r="G7907" t="s">
        <v>36</v>
      </c>
      <c r="H7907" t="s">
        <v>499</v>
      </c>
      <c r="I7907">
        <v>8</v>
      </c>
      <c r="J7907">
        <v>0</v>
      </c>
      <c r="K7907" t="s">
        <v>254</v>
      </c>
      <c r="L7907" t="s">
        <v>222</v>
      </c>
    </row>
    <row r="7908" spans="1:12" x14ac:dyDescent="0.25">
      <c r="A7908">
        <v>43</v>
      </c>
      <c r="B7908" s="93">
        <v>43475</v>
      </c>
      <c r="C7908">
        <v>1</v>
      </c>
      <c r="D7908" t="s">
        <v>94</v>
      </c>
      <c r="E7908">
        <v>2019</v>
      </c>
      <c r="F7908" t="s">
        <v>22</v>
      </c>
      <c r="G7908" t="s">
        <v>501</v>
      </c>
      <c r="H7908" t="s">
        <v>502</v>
      </c>
      <c r="I7908">
        <v>108.28</v>
      </c>
      <c r="J7908">
        <v>0</v>
      </c>
      <c r="K7908" t="s">
        <v>254</v>
      </c>
      <c r="L7908" t="s">
        <v>34</v>
      </c>
    </row>
    <row r="7909" spans="1:12" x14ac:dyDescent="0.25">
      <c r="A7909">
        <v>43</v>
      </c>
      <c r="B7909" s="93">
        <v>43475</v>
      </c>
      <c r="C7909">
        <v>1</v>
      </c>
      <c r="D7909" t="s">
        <v>94</v>
      </c>
      <c r="E7909">
        <v>2019</v>
      </c>
      <c r="F7909" t="s">
        <v>21</v>
      </c>
      <c r="G7909" t="s">
        <v>501</v>
      </c>
      <c r="H7909" t="s">
        <v>502</v>
      </c>
      <c r="I7909">
        <v>567.08000000000004</v>
      </c>
      <c r="J7909">
        <v>0</v>
      </c>
      <c r="K7909" t="s">
        <v>254</v>
      </c>
      <c r="L7909" t="s">
        <v>34</v>
      </c>
    </row>
    <row r="7910" spans="1:12" x14ac:dyDescent="0.25">
      <c r="A7910">
        <v>43</v>
      </c>
      <c r="B7910" s="93">
        <v>43483</v>
      </c>
      <c r="C7910">
        <v>1</v>
      </c>
      <c r="D7910" t="s">
        <v>94</v>
      </c>
      <c r="E7910">
        <v>2019</v>
      </c>
      <c r="F7910" t="s">
        <v>21</v>
      </c>
      <c r="G7910" t="s">
        <v>36</v>
      </c>
      <c r="H7910" t="s">
        <v>508</v>
      </c>
      <c r="I7910">
        <v>16</v>
      </c>
      <c r="J7910">
        <v>0</v>
      </c>
      <c r="K7910" t="s">
        <v>254</v>
      </c>
      <c r="L7910" t="s">
        <v>222</v>
      </c>
    </row>
    <row r="7911" spans="1:12" x14ac:dyDescent="0.25">
      <c r="A7911">
        <v>43</v>
      </c>
      <c r="B7911" s="93">
        <v>43486</v>
      </c>
      <c r="C7911">
        <v>1</v>
      </c>
      <c r="D7911" t="s">
        <v>94</v>
      </c>
      <c r="E7911">
        <v>2019</v>
      </c>
      <c r="F7911" t="s">
        <v>23</v>
      </c>
      <c r="G7911" t="s">
        <v>37</v>
      </c>
      <c r="H7911" t="s">
        <v>144</v>
      </c>
      <c r="I7911">
        <v>2.25</v>
      </c>
      <c r="J7911">
        <v>0</v>
      </c>
      <c r="K7911" t="s">
        <v>254</v>
      </c>
      <c r="L7911" t="s">
        <v>35</v>
      </c>
    </row>
    <row r="7912" spans="1:12" x14ac:dyDescent="0.25">
      <c r="A7912">
        <v>43</v>
      </c>
      <c r="B7912" s="93">
        <v>43490</v>
      </c>
      <c r="C7912">
        <v>1</v>
      </c>
      <c r="D7912" t="s">
        <v>94</v>
      </c>
      <c r="E7912">
        <v>2019</v>
      </c>
      <c r="F7912" t="s">
        <v>21</v>
      </c>
      <c r="G7912" t="s">
        <v>514</v>
      </c>
      <c r="H7912" t="s">
        <v>515</v>
      </c>
      <c r="I7912">
        <v>246.08</v>
      </c>
      <c r="J7912">
        <v>0</v>
      </c>
      <c r="K7912" t="s">
        <v>254</v>
      </c>
      <c r="L7912" t="s">
        <v>34</v>
      </c>
    </row>
    <row r="7913" spans="1:12" x14ac:dyDescent="0.25">
      <c r="A7913">
        <v>44</v>
      </c>
      <c r="B7913" s="93">
        <v>43467</v>
      </c>
      <c r="C7913">
        <v>1</v>
      </c>
      <c r="D7913" t="s">
        <v>94</v>
      </c>
      <c r="E7913">
        <v>2019</v>
      </c>
      <c r="F7913" t="s">
        <v>21</v>
      </c>
      <c r="G7913" t="s">
        <v>36</v>
      </c>
      <c r="H7913" t="s">
        <v>494</v>
      </c>
      <c r="I7913">
        <v>32</v>
      </c>
      <c r="J7913">
        <v>0</v>
      </c>
      <c r="K7913" t="s">
        <v>255</v>
      </c>
      <c r="L7913" t="s">
        <v>222</v>
      </c>
    </row>
    <row r="7914" spans="1:12" x14ac:dyDescent="0.25">
      <c r="A7914">
        <v>44</v>
      </c>
      <c r="B7914" s="93">
        <v>43468</v>
      </c>
      <c r="C7914">
        <v>1</v>
      </c>
      <c r="D7914" t="s">
        <v>94</v>
      </c>
      <c r="E7914">
        <v>2019</v>
      </c>
      <c r="F7914" t="s">
        <v>21</v>
      </c>
      <c r="G7914" t="s">
        <v>36</v>
      </c>
      <c r="H7914" t="s">
        <v>495</v>
      </c>
      <c r="I7914">
        <v>24</v>
      </c>
      <c r="J7914">
        <v>0</v>
      </c>
      <c r="K7914" t="s">
        <v>255</v>
      </c>
      <c r="L7914" t="s">
        <v>222</v>
      </c>
    </row>
    <row r="7915" spans="1:12" x14ac:dyDescent="0.25">
      <c r="A7915">
        <v>44</v>
      </c>
      <c r="B7915" s="93">
        <v>43475</v>
      </c>
      <c r="C7915">
        <v>1</v>
      </c>
      <c r="D7915" t="s">
        <v>94</v>
      </c>
      <c r="E7915">
        <v>2019</v>
      </c>
      <c r="F7915" t="s">
        <v>22</v>
      </c>
      <c r="G7915" t="s">
        <v>36</v>
      </c>
      <c r="H7915" t="s">
        <v>500</v>
      </c>
      <c r="I7915">
        <v>8</v>
      </c>
      <c r="J7915">
        <v>0</v>
      </c>
      <c r="K7915" t="s">
        <v>255</v>
      </c>
      <c r="L7915" t="s">
        <v>222</v>
      </c>
    </row>
    <row r="7916" spans="1:12" x14ac:dyDescent="0.25">
      <c r="A7916">
        <v>44</v>
      </c>
      <c r="B7916" s="93">
        <v>43475</v>
      </c>
      <c r="C7916">
        <v>1</v>
      </c>
      <c r="D7916" t="s">
        <v>94</v>
      </c>
      <c r="E7916">
        <v>2019</v>
      </c>
      <c r="F7916" t="s">
        <v>21</v>
      </c>
      <c r="G7916" t="s">
        <v>501</v>
      </c>
      <c r="H7916" t="s">
        <v>502</v>
      </c>
      <c r="I7916">
        <v>384.96</v>
      </c>
      <c r="J7916">
        <v>0</v>
      </c>
      <c r="K7916" t="s">
        <v>255</v>
      </c>
      <c r="L7916" t="s">
        <v>34</v>
      </c>
    </row>
    <row r="7917" spans="1:12" x14ac:dyDescent="0.25">
      <c r="A7917">
        <v>44</v>
      </c>
      <c r="B7917" s="93">
        <v>43476</v>
      </c>
      <c r="C7917">
        <v>1</v>
      </c>
      <c r="D7917" t="s">
        <v>94</v>
      </c>
      <c r="E7917">
        <v>2019</v>
      </c>
      <c r="F7917" t="s">
        <v>21</v>
      </c>
      <c r="G7917" t="s">
        <v>36</v>
      </c>
      <c r="H7917" t="s">
        <v>503</v>
      </c>
      <c r="I7917">
        <v>8</v>
      </c>
      <c r="J7917">
        <v>0</v>
      </c>
      <c r="K7917" t="s">
        <v>255</v>
      </c>
      <c r="L7917" t="s">
        <v>222</v>
      </c>
    </row>
    <row r="7918" spans="1:12" x14ac:dyDescent="0.25">
      <c r="A7918">
        <v>44</v>
      </c>
      <c r="B7918" s="93">
        <v>43482</v>
      </c>
      <c r="C7918">
        <v>1</v>
      </c>
      <c r="D7918" t="s">
        <v>94</v>
      </c>
      <c r="E7918">
        <v>2019</v>
      </c>
      <c r="F7918" t="s">
        <v>21</v>
      </c>
      <c r="G7918" t="s">
        <v>36</v>
      </c>
      <c r="H7918" t="s">
        <v>507</v>
      </c>
      <c r="I7918">
        <v>24</v>
      </c>
      <c r="J7918">
        <v>0</v>
      </c>
      <c r="K7918" t="s">
        <v>255</v>
      </c>
      <c r="L7918" t="s">
        <v>222</v>
      </c>
    </row>
    <row r="7919" spans="1:12" x14ac:dyDescent="0.25">
      <c r="A7919">
        <v>44</v>
      </c>
      <c r="B7919" s="93">
        <v>43487</v>
      </c>
      <c r="C7919">
        <v>1</v>
      </c>
      <c r="D7919" t="s">
        <v>94</v>
      </c>
      <c r="E7919">
        <v>2019</v>
      </c>
      <c r="F7919" t="s">
        <v>21</v>
      </c>
      <c r="G7919" t="s">
        <v>36</v>
      </c>
      <c r="H7919" t="s">
        <v>511</v>
      </c>
      <c r="I7919">
        <v>16</v>
      </c>
      <c r="J7919">
        <v>0</v>
      </c>
      <c r="K7919" t="s">
        <v>255</v>
      </c>
      <c r="L7919" t="s">
        <v>222</v>
      </c>
    </row>
    <row r="7920" spans="1:12" x14ac:dyDescent="0.25">
      <c r="A7920">
        <v>44</v>
      </c>
      <c r="B7920" s="93">
        <v>43489</v>
      </c>
      <c r="C7920">
        <v>1</v>
      </c>
      <c r="D7920" t="s">
        <v>94</v>
      </c>
      <c r="E7920">
        <v>2019</v>
      </c>
      <c r="F7920" t="s">
        <v>21</v>
      </c>
      <c r="G7920" t="s">
        <v>36</v>
      </c>
      <c r="H7920" t="s">
        <v>513</v>
      </c>
      <c r="I7920">
        <v>16</v>
      </c>
      <c r="J7920">
        <v>0</v>
      </c>
      <c r="K7920" t="s">
        <v>255</v>
      </c>
      <c r="L7920" t="s">
        <v>222</v>
      </c>
    </row>
    <row r="7921" spans="1:12" x14ac:dyDescent="0.25">
      <c r="A7921">
        <v>44</v>
      </c>
      <c r="B7921" s="93">
        <v>43490</v>
      </c>
      <c r="C7921">
        <v>1</v>
      </c>
      <c r="D7921" t="s">
        <v>94</v>
      </c>
      <c r="E7921">
        <v>2019</v>
      </c>
      <c r="F7921" t="s">
        <v>21</v>
      </c>
      <c r="G7921" t="s">
        <v>514</v>
      </c>
      <c r="H7921" t="s">
        <v>515</v>
      </c>
      <c r="I7921">
        <v>397.34</v>
      </c>
      <c r="J7921">
        <v>0</v>
      </c>
      <c r="K7921" t="s">
        <v>255</v>
      </c>
      <c r="L7921" t="s">
        <v>34</v>
      </c>
    </row>
    <row r="7922" spans="1:12" x14ac:dyDescent="0.25">
      <c r="A7922">
        <v>45</v>
      </c>
      <c r="B7922" s="93">
        <v>43490</v>
      </c>
      <c r="C7922">
        <v>1</v>
      </c>
      <c r="D7922" t="s">
        <v>94</v>
      </c>
      <c r="E7922">
        <v>2019</v>
      </c>
      <c r="F7922" t="s">
        <v>21</v>
      </c>
      <c r="G7922" t="s">
        <v>514</v>
      </c>
      <c r="H7922" t="s">
        <v>515</v>
      </c>
      <c r="I7922">
        <v>38.42</v>
      </c>
      <c r="J7922">
        <v>0</v>
      </c>
      <c r="K7922" t="s">
        <v>731</v>
      </c>
      <c r="L7922" t="s">
        <v>34</v>
      </c>
    </row>
    <row r="7923" spans="1:12" x14ac:dyDescent="0.25">
      <c r="A7923">
        <v>46</v>
      </c>
      <c r="B7923" s="93">
        <v>43469</v>
      </c>
      <c r="C7923">
        <v>1</v>
      </c>
      <c r="D7923" t="s">
        <v>94</v>
      </c>
      <c r="E7923">
        <v>2019</v>
      </c>
      <c r="F7923" t="s">
        <v>21</v>
      </c>
      <c r="G7923" t="s">
        <v>36</v>
      </c>
      <c r="H7923" t="s">
        <v>496</v>
      </c>
      <c r="I7923">
        <v>64</v>
      </c>
      <c r="J7923">
        <v>0</v>
      </c>
      <c r="K7923" t="s">
        <v>256</v>
      </c>
      <c r="L7923" t="s">
        <v>222</v>
      </c>
    </row>
    <row r="7924" spans="1:12" x14ac:dyDescent="0.25">
      <c r="A7924">
        <v>46</v>
      </c>
      <c r="B7924" s="93">
        <v>43475</v>
      </c>
      <c r="C7924">
        <v>1</v>
      </c>
      <c r="D7924" t="s">
        <v>94</v>
      </c>
      <c r="E7924">
        <v>2019</v>
      </c>
      <c r="F7924" t="s">
        <v>21</v>
      </c>
      <c r="G7924" t="s">
        <v>501</v>
      </c>
      <c r="H7924" t="s">
        <v>502</v>
      </c>
      <c r="I7924">
        <v>386.75</v>
      </c>
      <c r="J7924">
        <v>0</v>
      </c>
      <c r="K7924" t="s">
        <v>256</v>
      </c>
      <c r="L7924" t="s">
        <v>34</v>
      </c>
    </row>
    <row r="7925" spans="1:12" x14ac:dyDescent="0.25">
      <c r="A7925">
        <v>46</v>
      </c>
      <c r="B7925" s="93">
        <v>43476</v>
      </c>
      <c r="C7925">
        <v>1</v>
      </c>
      <c r="D7925" t="s">
        <v>94</v>
      </c>
      <c r="E7925">
        <v>2019</v>
      </c>
      <c r="F7925" t="s">
        <v>21</v>
      </c>
      <c r="G7925" t="s">
        <v>36</v>
      </c>
      <c r="H7925" t="s">
        <v>503</v>
      </c>
      <c r="I7925">
        <v>8</v>
      </c>
      <c r="J7925">
        <v>0</v>
      </c>
      <c r="K7925" t="s">
        <v>256</v>
      </c>
      <c r="L7925" t="s">
        <v>222</v>
      </c>
    </row>
    <row r="7926" spans="1:12" x14ac:dyDescent="0.25">
      <c r="A7926">
        <v>46</v>
      </c>
      <c r="B7926" s="93">
        <v>43476</v>
      </c>
      <c r="C7926">
        <v>1</v>
      </c>
      <c r="D7926" t="s">
        <v>94</v>
      </c>
      <c r="E7926">
        <v>2019</v>
      </c>
      <c r="F7926" t="s">
        <v>22</v>
      </c>
      <c r="G7926" t="s">
        <v>36</v>
      </c>
      <c r="H7926" t="s">
        <v>503</v>
      </c>
      <c r="I7926">
        <v>8</v>
      </c>
      <c r="J7926">
        <v>0</v>
      </c>
      <c r="K7926" t="s">
        <v>256</v>
      </c>
      <c r="L7926" t="s">
        <v>222</v>
      </c>
    </row>
    <row r="7927" spans="1:12" x14ac:dyDescent="0.25">
      <c r="A7927">
        <v>46</v>
      </c>
      <c r="B7927" s="93">
        <v>43479</v>
      </c>
      <c r="C7927">
        <v>1</v>
      </c>
      <c r="D7927" t="s">
        <v>94</v>
      </c>
      <c r="E7927">
        <v>2019</v>
      </c>
      <c r="F7927" t="s">
        <v>23</v>
      </c>
      <c r="G7927" t="s">
        <v>63</v>
      </c>
      <c r="H7927" t="s">
        <v>504</v>
      </c>
      <c r="I7927">
        <v>36.950000000000003</v>
      </c>
      <c r="J7927">
        <v>0</v>
      </c>
      <c r="K7927" t="s">
        <v>256</v>
      </c>
      <c r="L7927" t="s">
        <v>64</v>
      </c>
    </row>
    <row r="7928" spans="1:12" x14ac:dyDescent="0.25">
      <c r="A7928">
        <v>46</v>
      </c>
      <c r="B7928" s="93">
        <v>43480</v>
      </c>
      <c r="C7928">
        <v>1</v>
      </c>
      <c r="D7928" t="s">
        <v>94</v>
      </c>
      <c r="E7928">
        <v>2019</v>
      </c>
      <c r="F7928" t="s">
        <v>21</v>
      </c>
      <c r="G7928" t="s">
        <v>36</v>
      </c>
      <c r="H7928" t="s">
        <v>505</v>
      </c>
      <c r="I7928">
        <v>24</v>
      </c>
      <c r="J7928">
        <v>0</v>
      </c>
      <c r="K7928" t="s">
        <v>256</v>
      </c>
      <c r="L7928" t="s">
        <v>222</v>
      </c>
    </row>
    <row r="7929" spans="1:12" x14ac:dyDescent="0.25">
      <c r="A7929">
        <v>46</v>
      </c>
      <c r="B7929" s="93">
        <v>43481</v>
      </c>
      <c r="C7929">
        <v>1</v>
      </c>
      <c r="D7929" t="s">
        <v>94</v>
      </c>
      <c r="E7929">
        <v>2019</v>
      </c>
      <c r="F7929" t="s">
        <v>21</v>
      </c>
      <c r="G7929" t="s">
        <v>36</v>
      </c>
      <c r="H7929" t="s">
        <v>506</v>
      </c>
      <c r="I7929">
        <v>16</v>
      </c>
      <c r="J7929">
        <v>0</v>
      </c>
      <c r="K7929" t="s">
        <v>256</v>
      </c>
      <c r="L7929" t="s">
        <v>222</v>
      </c>
    </row>
    <row r="7930" spans="1:12" x14ac:dyDescent="0.25">
      <c r="A7930">
        <v>46</v>
      </c>
      <c r="B7930" s="93">
        <v>43483</v>
      </c>
      <c r="C7930">
        <v>1</v>
      </c>
      <c r="D7930" t="s">
        <v>94</v>
      </c>
      <c r="E7930">
        <v>2019</v>
      </c>
      <c r="F7930" t="s">
        <v>21</v>
      </c>
      <c r="G7930" t="s">
        <v>36</v>
      </c>
      <c r="H7930" t="s">
        <v>508</v>
      </c>
      <c r="I7930">
        <v>8</v>
      </c>
      <c r="J7930">
        <v>0</v>
      </c>
      <c r="K7930" t="s">
        <v>256</v>
      </c>
      <c r="L7930" t="s">
        <v>222</v>
      </c>
    </row>
    <row r="7931" spans="1:12" x14ac:dyDescent="0.25">
      <c r="A7931">
        <v>46</v>
      </c>
      <c r="B7931" s="93">
        <v>43486</v>
      </c>
      <c r="C7931">
        <v>1</v>
      </c>
      <c r="D7931" t="s">
        <v>94</v>
      </c>
      <c r="E7931">
        <v>2019</v>
      </c>
      <c r="F7931" t="s">
        <v>21</v>
      </c>
      <c r="G7931" t="s">
        <v>36</v>
      </c>
      <c r="H7931" t="s">
        <v>510</v>
      </c>
      <c r="I7931">
        <v>8</v>
      </c>
      <c r="J7931">
        <v>0</v>
      </c>
      <c r="K7931" t="s">
        <v>256</v>
      </c>
      <c r="L7931" t="s">
        <v>222</v>
      </c>
    </row>
    <row r="7932" spans="1:12" x14ac:dyDescent="0.25">
      <c r="A7932">
        <v>46</v>
      </c>
      <c r="B7932" s="93">
        <v>43487</v>
      </c>
      <c r="C7932">
        <v>1</v>
      </c>
      <c r="D7932" t="s">
        <v>94</v>
      </c>
      <c r="E7932">
        <v>2019</v>
      </c>
      <c r="F7932" t="s">
        <v>23</v>
      </c>
      <c r="G7932" t="s">
        <v>63</v>
      </c>
      <c r="H7932" t="s">
        <v>511</v>
      </c>
      <c r="I7932">
        <v>20.8</v>
      </c>
      <c r="J7932">
        <v>0</v>
      </c>
      <c r="K7932" t="s">
        <v>256</v>
      </c>
      <c r="L7932" t="s">
        <v>64</v>
      </c>
    </row>
    <row r="7933" spans="1:12" x14ac:dyDescent="0.25">
      <c r="A7933">
        <v>46</v>
      </c>
      <c r="B7933" s="93">
        <v>43490</v>
      </c>
      <c r="C7933">
        <v>1</v>
      </c>
      <c r="D7933" t="s">
        <v>94</v>
      </c>
      <c r="E7933">
        <v>2019</v>
      </c>
      <c r="F7933" t="s">
        <v>22</v>
      </c>
      <c r="G7933" t="s">
        <v>514</v>
      </c>
      <c r="H7933" t="s">
        <v>515</v>
      </c>
      <c r="I7933">
        <v>26.94</v>
      </c>
      <c r="J7933">
        <v>0</v>
      </c>
      <c r="K7933" t="s">
        <v>256</v>
      </c>
      <c r="L7933" t="s">
        <v>34</v>
      </c>
    </row>
    <row r="7934" spans="1:12" x14ac:dyDescent="0.25">
      <c r="A7934">
        <v>46</v>
      </c>
      <c r="B7934" s="93">
        <v>43490</v>
      </c>
      <c r="C7934">
        <v>1</v>
      </c>
      <c r="D7934" t="s">
        <v>94</v>
      </c>
      <c r="E7934">
        <v>2019</v>
      </c>
      <c r="F7934" t="s">
        <v>21</v>
      </c>
      <c r="G7934" t="s">
        <v>514</v>
      </c>
      <c r="H7934" t="s">
        <v>515</v>
      </c>
      <c r="I7934">
        <v>455.83</v>
      </c>
      <c r="J7934">
        <v>0</v>
      </c>
      <c r="K7934" t="s">
        <v>256</v>
      </c>
      <c r="L7934" t="s">
        <v>34</v>
      </c>
    </row>
    <row r="7935" spans="1:12" x14ac:dyDescent="0.25">
      <c r="A7935">
        <v>46</v>
      </c>
      <c r="B7935" s="93">
        <v>43495</v>
      </c>
      <c r="C7935">
        <v>1</v>
      </c>
      <c r="D7935" t="s">
        <v>94</v>
      </c>
      <c r="E7935">
        <v>2019</v>
      </c>
      <c r="F7935" t="s">
        <v>21</v>
      </c>
      <c r="G7935" t="s">
        <v>36</v>
      </c>
      <c r="H7935" t="s">
        <v>521</v>
      </c>
      <c r="I7935">
        <v>8</v>
      </c>
      <c r="J7935">
        <v>0</v>
      </c>
      <c r="K7935" t="s">
        <v>256</v>
      </c>
      <c r="L7935" t="s">
        <v>222</v>
      </c>
    </row>
    <row r="7936" spans="1:12" x14ac:dyDescent="0.25">
      <c r="A7936">
        <v>47</v>
      </c>
      <c r="B7936" s="93">
        <v>43490</v>
      </c>
      <c r="C7936">
        <v>1</v>
      </c>
      <c r="D7936" t="s">
        <v>94</v>
      </c>
      <c r="E7936">
        <v>2019</v>
      </c>
      <c r="F7936" t="s">
        <v>21</v>
      </c>
      <c r="G7936" t="s">
        <v>514</v>
      </c>
      <c r="H7936" t="s">
        <v>515</v>
      </c>
      <c r="I7936">
        <v>80.37</v>
      </c>
      <c r="J7936">
        <v>0</v>
      </c>
      <c r="K7936" t="s">
        <v>725</v>
      </c>
      <c r="L7936" t="s">
        <v>34</v>
      </c>
    </row>
    <row r="7937" spans="1:12" x14ac:dyDescent="0.25">
      <c r="A7937">
        <v>47</v>
      </c>
      <c r="B7937" s="93">
        <v>43494</v>
      </c>
      <c r="C7937">
        <v>1</v>
      </c>
      <c r="D7937" t="s">
        <v>94</v>
      </c>
      <c r="E7937">
        <v>2019</v>
      </c>
      <c r="F7937" t="s">
        <v>23</v>
      </c>
      <c r="G7937" t="s">
        <v>37</v>
      </c>
      <c r="H7937" t="s">
        <v>408</v>
      </c>
      <c r="I7937">
        <v>22.5</v>
      </c>
      <c r="J7937">
        <v>0</v>
      </c>
      <c r="K7937" t="s">
        <v>725</v>
      </c>
      <c r="L7937" t="s">
        <v>35</v>
      </c>
    </row>
    <row r="7938" spans="1:12" x14ac:dyDescent="0.25">
      <c r="A7938">
        <v>48</v>
      </c>
      <c r="B7938" s="93">
        <v>43467</v>
      </c>
      <c r="C7938">
        <v>1</v>
      </c>
      <c r="D7938" t="s">
        <v>94</v>
      </c>
      <c r="E7938">
        <v>2019</v>
      </c>
      <c r="F7938" t="s">
        <v>23</v>
      </c>
      <c r="G7938" t="s">
        <v>35</v>
      </c>
      <c r="H7938" t="s">
        <v>494</v>
      </c>
      <c r="I7938">
        <v>242</v>
      </c>
      <c r="J7938">
        <v>0</v>
      </c>
      <c r="K7938" t="s">
        <v>257</v>
      </c>
      <c r="L7938" t="s">
        <v>35</v>
      </c>
    </row>
    <row r="7939" spans="1:12" x14ac:dyDescent="0.25">
      <c r="A7939">
        <v>48</v>
      </c>
      <c r="B7939" s="93">
        <v>43467</v>
      </c>
      <c r="C7939">
        <v>1</v>
      </c>
      <c r="D7939" t="s">
        <v>94</v>
      </c>
      <c r="E7939">
        <v>2019</v>
      </c>
      <c r="F7939" t="s">
        <v>21</v>
      </c>
      <c r="G7939" t="s">
        <v>35</v>
      </c>
      <c r="H7939" t="s">
        <v>494</v>
      </c>
      <c r="I7939">
        <v>242</v>
      </c>
      <c r="J7939">
        <v>0</v>
      </c>
      <c r="K7939" t="s">
        <v>257</v>
      </c>
      <c r="L7939" t="s">
        <v>35</v>
      </c>
    </row>
    <row r="7940" spans="1:12" x14ac:dyDescent="0.25">
      <c r="A7940">
        <v>48</v>
      </c>
      <c r="B7940" s="93">
        <v>43473</v>
      </c>
      <c r="C7940">
        <v>1</v>
      </c>
      <c r="D7940" t="s">
        <v>94</v>
      </c>
      <c r="E7940">
        <v>2019</v>
      </c>
      <c r="F7940" t="s">
        <v>23</v>
      </c>
      <c r="G7940" t="s">
        <v>66</v>
      </c>
      <c r="H7940" t="s">
        <v>499</v>
      </c>
      <c r="I7940">
        <v>0</v>
      </c>
      <c r="J7940">
        <v>220</v>
      </c>
      <c r="K7940" t="s">
        <v>257</v>
      </c>
      <c r="L7940" t="s">
        <v>35</v>
      </c>
    </row>
    <row r="7941" spans="1:12" x14ac:dyDescent="0.25">
      <c r="A7941">
        <v>48</v>
      </c>
      <c r="B7941" s="93">
        <v>43480</v>
      </c>
      <c r="C7941">
        <v>1</v>
      </c>
      <c r="D7941" t="s">
        <v>94</v>
      </c>
      <c r="E7941">
        <v>2019</v>
      </c>
      <c r="F7941" t="s">
        <v>21</v>
      </c>
      <c r="G7941" t="s">
        <v>35</v>
      </c>
      <c r="H7941" t="s">
        <v>505</v>
      </c>
      <c r="I7941">
        <v>88</v>
      </c>
      <c r="J7941">
        <v>0</v>
      </c>
      <c r="K7941" t="s">
        <v>257</v>
      </c>
      <c r="L7941" t="s">
        <v>35</v>
      </c>
    </row>
    <row r="7942" spans="1:12" x14ac:dyDescent="0.25">
      <c r="A7942">
        <v>49</v>
      </c>
      <c r="B7942" s="93">
        <v>43467</v>
      </c>
      <c r="C7942">
        <v>1</v>
      </c>
      <c r="D7942" t="s">
        <v>94</v>
      </c>
      <c r="E7942">
        <v>2019</v>
      </c>
      <c r="F7942" t="s">
        <v>21</v>
      </c>
      <c r="G7942" t="s">
        <v>36</v>
      </c>
      <c r="H7942" t="s">
        <v>494</v>
      </c>
      <c r="I7942">
        <v>16</v>
      </c>
      <c r="J7942">
        <v>0</v>
      </c>
      <c r="K7942" t="s">
        <v>258</v>
      </c>
      <c r="L7942" t="s">
        <v>222</v>
      </c>
    </row>
    <row r="7943" spans="1:12" x14ac:dyDescent="0.25">
      <c r="A7943">
        <v>49</v>
      </c>
      <c r="B7943" s="93">
        <v>43475</v>
      </c>
      <c r="C7943">
        <v>1</v>
      </c>
      <c r="D7943" t="s">
        <v>94</v>
      </c>
      <c r="E7943">
        <v>2019</v>
      </c>
      <c r="F7943" t="s">
        <v>22</v>
      </c>
      <c r="G7943" t="s">
        <v>501</v>
      </c>
      <c r="H7943" t="s">
        <v>502</v>
      </c>
      <c r="I7943">
        <v>18.760000000000002</v>
      </c>
      <c r="J7943">
        <v>0</v>
      </c>
      <c r="K7943" t="s">
        <v>258</v>
      </c>
      <c r="L7943" t="s">
        <v>34</v>
      </c>
    </row>
    <row r="7944" spans="1:12" x14ac:dyDescent="0.25">
      <c r="A7944">
        <v>49</v>
      </c>
      <c r="B7944" s="93">
        <v>43475</v>
      </c>
      <c r="C7944">
        <v>1</v>
      </c>
      <c r="D7944" t="s">
        <v>94</v>
      </c>
      <c r="E7944">
        <v>2019</v>
      </c>
      <c r="F7944" t="s">
        <v>23</v>
      </c>
      <c r="G7944" t="s">
        <v>501</v>
      </c>
      <c r="H7944" t="s">
        <v>502</v>
      </c>
      <c r="I7944">
        <v>35.520000000000003</v>
      </c>
      <c r="J7944">
        <v>0</v>
      </c>
      <c r="K7944" t="s">
        <v>258</v>
      </c>
      <c r="L7944" t="s">
        <v>34</v>
      </c>
    </row>
    <row r="7945" spans="1:12" x14ac:dyDescent="0.25">
      <c r="A7945">
        <v>49</v>
      </c>
      <c r="B7945" s="93">
        <v>43475</v>
      </c>
      <c r="C7945">
        <v>1</v>
      </c>
      <c r="D7945" t="s">
        <v>94</v>
      </c>
      <c r="E7945">
        <v>2019</v>
      </c>
      <c r="F7945" t="s">
        <v>23</v>
      </c>
      <c r="G7945" t="s">
        <v>63</v>
      </c>
      <c r="H7945" t="s">
        <v>500</v>
      </c>
      <c r="I7945">
        <v>51.8</v>
      </c>
      <c r="J7945">
        <v>0</v>
      </c>
      <c r="K7945" t="s">
        <v>258</v>
      </c>
      <c r="L7945" t="s">
        <v>64</v>
      </c>
    </row>
    <row r="7946" spans="1:12" x14ac:dyDescent="0.25">
      <c r="A7946">
        <v>49</v>
      </c>
      <c r="B7946" s="93">
        <v>43475</v>
      </c>
      <c r="C7946">
        <v>1</v>
      </c>
      <c r="D7946" t="s">
        <v>94</v>
      </c>
      <c r="E7946">
        <v>2019</v>
      </c>
      <c r="F7946" t="s">
        <v>21</v>
      </c>
      <c r="G7946" t="s">
        <v>501</v>
      </c>
      <c r="H7946" t="s">
        <v>502</v>
      </c>
      <c r="I7946">
        <v>449.4</v>
      </c>
      <c r="J7946">
        <v>0</v>
      </c>
      <c r="K7946" t="s">
        <v>258</v>
      </c>
      <c r="L7946" t="s">
        <v>34</v>
      </c>
    </row>
    <row r="7947" spans="1:12" x14ac:dyDescent="0.25">
      <c r="A7947">
        <v>49</v>
      </c>
      <c r="B7947" s="93">
        <v>43486</v>
      </c>
      <c r="C7947">
        <v>1</v>
      </c>
      <c r="D7947" t="s">
        <v>94</v>
      </c>
      <c r="E7947">
        <v>2019</v>
      </c>
      <c r="F7947" t="s">
        <v>21</v>
      </c>
      <c r="G7947" t="s">
        <v>36</v>
      </c>
      <c r="H7947" t="s">
        <v>510</v>
      </c>
      <c r="I7947">
        <v>8</v>
      </c>
      <c r="J7947">
        <v>0</v>
      </c>
      <c r="K7947" t="s">
        <v>258</v>
      </c>
      <c r="L7947" t="s">
        <v>222</v>
      </c>
    </row>
    <row r="7948" spans="1:12" x14ac:dyDescent="0.25">
      <c r="A7948">
        <v>49</v>
      </c>
      <c r="B7948" s="93">
        <v>43489</v>
      </c>
      <c r="C7948">
        <v>1</v>
      </c>
      <c r="D7948" t="s">
        <v>94</v>
      </c>
      <c r="E7948">
        <v>2019</v>
      </c>
      <c r="F7948" t="s">
        <v>23</v>
      </c>
      <c r="G7948" t="s">
        <v>35</v>
      </c>
      <c r="H7948" t="s">
        <v>513</v>
      </c>
      <c r="I7948">
        <v>6.3</v>
      </c>
      <c r="J7948">
        <v>0</v>
      </c>
      <c r="K7948" t="s">
        <v>258</v>
      </c>
      <c r="L7948" t="s">
        <v>35</v>
      </c>
    </row>
    <row r="7949" spans="1:12" x14ac:dyDescent="0.25">
      <c r="A7949">
        <v>49</v>
      </c>
      <c r="B7949" s="93">
        <v>43490</v>
      </c>
      <c r="C7949">
        <v>1</v>
      </c>
      <c r="D7949" t="s">
        <v>94</v>
      </c>
      <c r="E7949">
        <v>2019</v>
      </c>
      <c r="F7949" t="s">
        <v>21</v>
      </c>
      <c r="G7949" t="s">
        <v>514</v>
      </c>
      <c r="H7949" t="s">
        <v>515</v>
      </c>
      <c r="I7949">
        <v>95.48</v>
      </c>
      <c r="J7949">
        <v>0</v>
      </c>
      <c r="K7949" t="s">
        <v>258</v>
      </c>
      <c r="L7949" t="s">
        <v>34</v>
      </c>
    </row>
    <row r="7950" spans="1:12" x14ac:dyDescent="0.25">
      <c r="A7950">
        <v>51</v>
      </c>
      <c r="B7950" s="93">
        <v>43475</v>
      </c>
      <c r="C7950">
        <v>1</v>
      </c>
      <c r="D7950" t="s">
        <v>94</v>
      </c>
      <c r="E7950">
        <v>2019</v>
      </c>
      <c r="F7950" t="s">
        <v>21</v>
      </c>
      <c r="G7950" t="s">
        <v>501</v>
      </c>
      <c r="H7950" t="s">
        <v>502</v>
      </c>
      <c r="I7950">
        <v>514.46</v>
      </c>
      <c r="J7950">
        <v>0</v>
      </c>
      <c r="K7950" t="s">
        <v>259</v>
      </c>
      <c r="L7950" t="s">
        <v>34</v>
      </c>
    </row>
    <row r="7951" spans="1:12" x14ac:dyDescent="0.25">
      <c r="A7951">
        <v>51</v>
      </c>
      <c r="B7951" s="93">
        <v>43486</v>
      </c>
      <c r="C7951">
        <v>1</v>
      </c>
      <c r="D7951" t="s">
        <v>94</v>
      </c>
      <c r="E7951">
        <v>2019</v>
      </c>
      <c r="F7951" t="s">
        <v>21</v>
      </c>
      <c r="G7951" t="s">
        <v>36</v>
      </c>
      <c r="H7951" t="s">
        <v>510</v>
      </c>
      <c r="I7951">
        <v>24</v>
      </c>
      <c r="J7951">
        <v>0</v>
      </c>
      <c r="K7951" t="s">
        <v>259</v>
      </c>
      <c r="L7951" t="s">
        <v>222</v>
      </c>
    </row>
    <row r="7952" spans="1:12" x14ac:dyDescent="0.25">
      <c r="A7952">
        <v>51</v>
      </c>
      <c r="B7952" s="93">
        <v>43490</v>
      </c>
      <c r="C7952">
        <v>1</v>
      </c>
      <c r="D7952" t="s">
        <v>94</v>
      </c>
      <c r="E7952">
        <v>2019</v>
      </c>
      <c r="F7952" t="s">
        <v>21</v>
      </c>
      <c r="G7952" t="s">
        <v>36</v>
      </c>
      <c r="H7952" t="s">
        <v>516</v>
      </c>
      <c r="I7952">
        <v>8</v>
      </c>
      <c r="J7952">
        <v>0</v>
      </c>
      <c r="K7952" t="s">
        <v>259</v>
      </c>
      <c r="L7952" t="s">
        <v>222</v>
      </c>
    </row>
    <row r="7953" spans="1:12" x14ac:dyDescent="0.25">
      <c r="A7953">
        <v>51</v>
      </c>
      <c r="B7953" s="93">
        <v>43490</v>
      </c>
      <c r="C7953">
        <v>1</v>
      </c>
      <c r="D7953" t="s">
        <v>94</v>
      </c>
      <c r="E7953">
        <v>2019</v>
      </c>
      <c r="F7953" t="s">
        <v>23</v>
      </c>
      <c r="G7953" t="s">
        <v>514</v>
      </c>
      <c r="H7953" t="s">
        <v>515</v>
      </c>
      <c r="I7953">
        <v>36.82</v>
      </c>
      <c r="J7953">
        <v>0</v>
      </c>
      <c r="K7953" t="s">
        <v>259</v>
      </c>
      <c r="L7953" t="s">
        <v>34</v>
      </c>
    </row>
    <row r="7954" spans="1:12" x14ac:dyDescent="0.25">
      <c r="A7954">
        <v>51</v>
      </c>
      <c r="B7954" s="93">
        <v>43490</v>
      </c>
      <c r="C7954">
        <v>1</v>
      </c>
      <c r="D7954" t="s">
        <v>94</v>
      </c>
      <c r="E7954">
        <v>2019</v>
      </c>
      <c r="F7954" t="s">
        <v>21</v>
      </c>
      <c r="G7954" t="s">
        <v>514</v>
      </c>
      <c r="H7954" t="s">
        <v>515</v>
      </c>
      <c r="I7954">
        <v>65.680000000000007</v>
      </c>
      <c r="J7954">
        <v>0</v>
      </c>
      <c r="K7954" t="s">
        <v>259</v>
      </c>
      <c r="L7954" t="s">
        <v>34</v>
      </c>
    </row>
    <row r="7955" spans="1:12" x14ac:dyDescent="0.25">
      <c r="A7955">
        <v>53</v>
      </c>
      <c r="B7955" s="93">
        <v>43467</v>
      </c>
      <c r="C7955">
        <v>1</v>
      </c>
      <c r="D7955" t="s">
        <v>94</v>
      </c>
      <c r="E7955">
        <v>2019</v>
      </c>
      <c r="F7955" t="s">
        <v>22</v>
      </c>
      <c r="G7955" t="s">
        <v>35</v>
      </c>
      <c r="H7955" t="s">
        <v>494</v>
      </c>
      <c r="I7955">
        <v>126.5</v>
      </c>
      <c r="J7955">
        <v>0</v>
      </c>
      <c r="K7955" t="s">
        <v>260</v>
      </c>
      <c r="L7955" t="s">
        <v>35</v>
      </c>
    </row>
    <row r="7956" spans="1:12" x14ac:dyDescent="0.25">
      <c r="A7956">
        <v>53</v>
      </c>
      <c r="B7956" s="93">
        <v>43490</v>
      </c>
      <c r="C7956">
        <v>1</v>
      </c>
      <c r="D7956" t="s">
        <v>94</v>
      </c>
      <c r="E7956">
        <v>2019</v>
      </c>
      <c r="F7956" t="s">
        <v>23</v>
      </c>
      <c r="G7956" t="s">
        <v>37</v>
      </c>
      <c r="H7956" t="s">
        <v>160</v>
      </c>
      <c r="I7956">
        <v>36</v>
      </c>
      <c r="J7956">
        <v>0</v>
      </c>
      <c r="K7956" t="s">
        <v>260</v>
      </c>
      <c r="L7956" t="s">
        <v>35</v>
      </c>
    </row>
    <row r="7957" spans="1:12" x14ac:dyDescent="0.25">
      <c r="A7957">
        <v>53</v>
      </c>
      <c r="B7957" s="93">
        <v>43494</v>
      </c>
      <c r="C7957">
        <v>1</v>
      </c>
      <c r="D7957" t="s">
        <v>94</v>
      </c>
      <c r="E7957">
        <v>2019</v>
      </c>
      <c r="F7957" t="s">
        <v>23</v>
      </c>
      <c r="G7957" t="s">
        <v>37</v>
      </c>
      <c r="H7957" t="s">
        <v>160</v>
      </c>
      <c r="I7957">
        <v>11.5</v>
      </c>
      <c r="J7957">
        <v>0</v>
      </c>
      <c r="K7957" t="s">
        <v>260</v>
      </c>
      <c r="L7957" t="s">
        <v>35</v>
      </c>
    </row>
    <row r="7958" spans="1:12" x14ac:dyDescent="0.25">
      <c r="A7958">
        <v>54</v>
      </c>
      <c r="B7958" s="93">
        <v>43476</v>
      </c>
      <c r="C7958">
        <v>1</v>
      </c>
      <c r="D7958" t="s">
        <v>94</v>
      </c>
      <c r="E7958">
        <v>2019</v>
      </c>
      <c r="F7958" t="s">
        <v>21</v>
      </c>
      <c r="G7958" t="s">
        <v>35</v>
      </c>
      <c r="H7958" t="s">
        <v>503</v>
      </c>
      <c r="I7958">
        <v>59.3</v>
      </c>
      <c r="J7958">
        <v>0</v>
      </c>
      <c r="K7958" t="s">
        <v>261</v>
      </c>
      <c r="L7958" t="s">
        <v>35</v>
      </c>
    </row>
    <row r="7959" spans="1:12" x14ac:dyDescent="0.25">
      <c r="A7959">
        <v>54</v>
      </c>
      <c r="B7959" s="93">
        <v>43480</v>
      </c>
      <c r="C7959">
        <v>1</v>
      </c>
      <c r="D7959" t="s">
        <v>94</v>
      </c>
      <c r="E7959">
        <v>2019</v>
      </c>
      <c r="F7959" t="s">
        <v>23</v>
      </c>
      <c r="G7959" t="s">
        <v>35</v>
      </c>
      <c r="H7959" t="s">
        <v>505</v>
      </c>
      <c r="I7959">
        <v>52</v>
      </c>
      <c r="J7959">
        <v>0</v>
      </c>
      <c r="K7959" t="s">
        <v>261</v>
      </c>
      <c r="L7959" t="s">
        <v>35</v>
      </c>
    </row>
    <row r="7960" spans="1:12" x14ac:dyDescent="0.25">
      <c r="A7960">
        <v>54</v>
      </c>
      <c r="B7960" s="93">
        <v>43493</v>
      </c>
      <c r="C7960">
        <v>1</v>
      </c>
      <c r="D7960" t="s">
        <v>94</v>
      </c>
      <c r="E7960">
        <v>2019</v>
      </c>
      <c r="F7960" t="s">
        <v>23</v>
      </c>
      <c r="G7960" t="s">
        <v>58</v>
      </c>
      <c r="H7960" t="s">
        <v>517</v>
      </c>
      <c r="I7960">
        <v>23.99</v>
      </c>
      <c r="J7960">
        <v>0</v>
      </c>
      <c r="K7960" t="s">
        <v>261</v>
      </c>
      <c r="L7960" t="s">
        <v>222</v>
      </c>
    </row>
    <row r="7961" spans="1:12" x14ac:dyDescent="0.25">
      <c r="A7961">
        <v>66</v>
      </c>
      <c r="B7961" s="93">
        <v>43490</v>
      </c>
      <c r="C7961">
        <v>1</v>
      </c>
      <c r="D7961" t="s">
        <v>94</v>
      </c>
      <c r="E7961">
        <v>2019</v>
      </c>
      <c r="F7961" t="s">
        <v>21</v>
      </c>
      <c r="G7961" t="s">
        <v>514</v>
      </c>
      <c r="H7961" t="s">
        <v>515</v>
      </c>
      <c r="I7961">
        <v>39.33</v>
      </c>
      <c r="J7961">
        <v>0</v>
      </c>
      <c r="K7961" t="s">
        <v>732</v>
      </c>
      <c r="L7961" t="s">
        <v>34</v>
      </c>
    </row>
    <row r="7962" spans="1:12" x14ac:dyDescent="0.25">
      <c r="A7962">
        <v>68</v>
      </c>
      <c r="B7962" s="93">
        <v>43468</v>
      </c>
      <c r="C7962">
        <v>1</v>
      </c>
      <c r="D7962" t="s">
        <v>94</v>
      </c>
      <c r="E7962">
        <v>2019</v>
      </c>
      <c r="F7962" t="s">
        <v>23</v>
      </c>
      <c r="G7962" t="s">
        <v>67</v>
      </c>
      <c r="H7962" t="s">
        <v>495</v>
      </c>
      <c r="I7962">
        <v>17.11</v>
      </c>
      <c r="J7962">
        <v>0</v>
      </c>
      <c r="K7962" t="s">
        <v>262</v>
      </c>
      <c r="L7962" t="s">
        <v>266</v>
      </c>
    </row>
    <row r="7963" spans="1:12" x14ac:dyDescent="0.25">
      <c r="A7963">
        <v>69</v>
      </c>
      <c r="B7963" s="93">
        <v>43467</v>
      </c>
      <c r="C7963">
        <v>1</v>
      </c>
      <c r="D7963" t="s">
        <v>94</v>
      </c>
      <c r="E7963">
        <v>2019</v>
      </c>
      <c r="F7963" t="s">
        <v>23</v>
      </c>
      <c r="G7963" t="s">
        <v>58</v>
      </c>
      <c r="H7963" t="s">
        <v>494</v>
      </c>
      <c r="I7963">
        <v>80</v>
      </c>
      <c r="J7963">
        <v>0</v>
      </c>
      <c r="K7963" t="s">
        <v>263</v>
      </c>
      <c r="L7963" t="s">
        <v>222</v>
      </c>
    </row>
    <row r="7964" spans="1:12" x14ac:dyDescent="0.25">
      <c r="A7964">
        <v>69</v>
      </c>
      <c r="B7964" s="93">
        <v>43481</v>
      </c>
      <c r="C7964">
        <v>1</v>
      </c>
      <c r="D7964" t="s">
        <v>94</v>
      </c>
      <c r="E7964">
        <v>2019</v>
      </c>
      <c r="F7964" t="s">
        <v>23</v>
      </c>
      <c r="G7964" t="s">
        <v>58</v>
      </c>
      <c r="H7964" t="s">
        <v>506</v>
      </c>
      <c r="I7964">
        <v>104</v>
      </c>
      <c r="J7964">
        <v>0</v>
      </c>
      <c r="K7964" t="s">
        <v>263</v>
      </c>
      <c r="L7964" t="s">
        <v>222</v>
      </c>
    </row>
    <row r="7965" spans="1:12" x14ac:dyDescent="0.25">
      <c r="A7965">
        <v>69</v>
      </c>
      <c r="B7965" s="93">
        <v>43490</v>
      </c>
      <c r="C7965">
        <v>1</v>
      </c>
      <c r="D7965" t="s">
        <v>94</v>
      </c>
      <c r="E7965">
        <v>2019</v>
      </c>
      <c r="F7965" t="s">
        <v>21</v>
      </c>
      <c r="G7965" t="s">
        <v>514</v>
      </c>
      <c r="H7965" t="s">
        <v>515</v>
      </c>
      <c r="I7965">
        <v>13.8</v>
      </c>
      <c r="J7965">
        <v>0</v>
      </c>
      <c r="K7965" t="s">
        <v>263</v>
      </c>
      <c r="L7965" t="s">
        <v>34</v>
      </c>
    </row>
    <row r="7966" spans="1:12" x14ac:dyDescent="0.25">
      <c r="A7966">
        <v>71</v>
      </c>
      <c r="B7966" s="93">
        <v>43469</v>
      </c>
      <c r="C7966">
        <v>1</v>
      </c>
      <c r="D7966" t="s">
        <v>94</v>
      </c>
      <c r="E7966">
        <v>2019</v>
      </c>
      <c r="F7966" t="s">
        <v>23</v>
      </c>
      <c r="G7966" t="s">
        <v>64</v>
      </c>
      <c r="H7966" t="s">
        <v>496</v>
      </c>
      <c r="I7966">
        <v>15.95</v>
      </c>
      <c r="J7966">
        <v>0</v>
      </c>
      <c r="K7966" t="s">
        <v>265</v>
      </c>
      <c r="L7966" t="s">
        <v>64</v>
      </c>
    </row>
    <row r="7967" spans="1:12" x14ac:dyDescent="0.25">
      <c r="A7967">
        <v>71</v>
      </c>
      <c r="B7967" s="93">
        <v>43475</v>
      </c>
      <c r="C7967">
        <v>1</v>
      </c>
      <c r="D7967" t="s">
        <v>94</v>
      </c>
      <c r="E7967">
        <v>2019</v>
      </c>
      <c r="F7967" t="s">
        <v>23</v>
      </c>
      <c r="G7967" t="s">
        <v>37</v>
      </c>
      <c r="H7967" t="s">
        <v>143</v>
      </c>
      <c r="I7967">
        <v>3</v>
      </c>
      <c r="J7967">
        <v>0</v>
      </c>
      <c r="K7967" t="s">
        <v>265</v>
      </c>
      <c r="L7967" t="s">
        <v>35</v>
      </c>
    </row>
    <row r="7968" spans="1:12" x14ac:dyDescent="0.25">
      <c r="A7968">
        <v>71</v>
      </c>
      <c r="B7968" s="93">
        <v>43490</v>
      </c>
      <c r="C7968">
        <v>1</v>
      </c>
      <c r="D7968" t="s">
        <v>94</v>
      </c>
      <c r="E7968">
        <v>2019</v>
      </c>
      <c r="F7968" t="s">
        <v>21</v>
      </c>
      <c r="G7968" t="s">
        <v>514</v>
      </c>
      <c r="H7968" t="s">
        <v>515</v>
      </c>
      <c r="I7968">
        <v>13.04</v>
      </c>
      <c r="J7968">
        <v>0</v>
      </c>
      <c r="K7968" t="s">
        <v>265</v>
      </c>
      <c r="L7968" t="s">
        <v>34</v>
      </c>
    </row>
    <row r="7969" spans="1:12" x14ac:dyDescent="0.25">
      <c r="A7969">
        <v>72</v>
      </c>
      <c r="B7969" s="93">
        <v>43472</v>
      </c>
      <c r="C7969">
        <v>1</v>
      </c>
      <c r="D7969" t="s">
        <v>94</v>
      </c>
      <c r="E7969">
        <v>2019</v>
      </c>
      <c r="F7969" t="s">
        <v>23</v>
      </c>
      <c r="G7969" t="s">
        <v>37</v>
      </c>
      <c r="H7969" t="s">
        <v>145</v>
      </c>
      <c r="I7969">
        <v>1.8</v>
      </c>
      <c r="J7969">
        <v>0</v>
      </c>
      <c r="K7969" t="s">
        <v>267</v>
      </c>
      <c r="L7969" t="s">
        <v>35</v>
      </c>
    </row>
    <row r="7970" spans="1:12" x14ac:dyDescent="0.25">
      <c r="A7970">
        <v>72</v>
      </c>
      <c r="B7970" s="93">
        <v>43473</v>
      </c>
      <c r="C7970">
        <v>1</v>
      </c>
      <c r="D7970" t="s">
        <v>94</v>
      </c>
      <c r="E7970">
        <v>2019</v>
      </c>
      <c r="F7970" t="s">
        <v>23</v>
      </c>
      <c r="G7970" t="s">
        <v>37</v>
      </c>
      <c r="H7970" t="s">
        <v>145</v>
      </c>
      <c r="I7970">
        <v>1.8</v>
      </c>
      <c r="J7970">
        <v>0</v>
      </c>
      <c r="K7970" t="s">
        <v>267</v>
      </c>
      <c r="L7970" t="s">
        <v>35</v>
      </c>
    </row>
    <row r="7971" spans="1:12" x14ac:dyDescent="0.25">
      <c r="A7971">
        <v>72</v>
      </c>
      <c r="B7971" s="93">
        <v>43482</v>
      </c>
      <c r="C7971">
        <v>1</v>
      </c>
      <c r="D7971" t="s">
        <v>94</v>
      </c>
      <c r="E7971">
        <v>2019</v>
      </c>
      <c r="F7971" t="s">
        <v>23</v>
      </c>
      <c r="G7971" t="s">
        <v>37</v>
      </c>
      <c r="H7971" t="s">
        <v>145</v>
      </c>
      <c r="I7971">
        <v>1.8</v>
      </c>
      <c r="J7971">
        <v>0</v>
      </c>
      <c r="K7971" t="s">
        <v>267</v>
      </c>
      <c r="L7971" t="s">
        <v>35</v>
      </c>
    </row>
    <row r="7972" spans="1:12" x14ac:dyDescent="0.25">
      <c r="A7972">
        <v>73</v>
      </c>
      <c r="B7972" s="93">
        <v>43467</v>
      </c>
      <c r="C7972">
        <v>1</v>
      </c>
      <c r="D7972" t="s">
        <v>94</v>
      </c>
      <c r="E7972">
        <v>2019</v>
      </c>
      <c r="F7972" t="s">
        <v>21</v>
      </c>
      <c r="G7972" t="s">
        <v>36</v>
      </c>
      <c r="H7972" t="s">
        <v>494</v>
      </c>
      <c r="I7972">
        <v>88</v>
      </c>
      <c r="J7972">
        <v>0</v>
      </c>
      <c r="K7972" t="s">
        <v>268</v>
      </c>
      <c r="L7972" t="s">
        <v>222</v>
      </c>
    </row>
    <row r="7973" spans="1:12" x14ac:dyDescent="0.25">
      <c r="A7973">
        <v>73</v>
      </c>
      <c r="B7973" s="93">
        <v>43472</v>
      </c>
      <c r="C7973">
        <v>1</v>
      </c>
      <c r="D7973" t="s">
        <v>94</v>
      </c>
      <c r="E7973">
        <v>2019</v>
      </c>
      <c r="F7973" t="s">
        <v>23</v>
      </c>
      <c r="G7973" t="s">
        <v>58</v>
      </c>
      <c r="H7973" t="s">
        <v>498</v>
      </c>
      <c r="I7973">
        <v>64.95</v>
      </c>
      <c r="J7973">
        <v>0</v>
      </c>
      <c r="K7973" t="s">
        <v>268</v>
      </c>
      <c r="L7973" t="s">
        <v>222</v>
      </c>
    </row>
    <row r="7974" spans="1:12" x14ac:dyDescent="0.25">
      <c r="A7974">
        <v>73</v>
      </c>
      <c r="B7974" s="93">
        <v>43472</v>
      </c>
      <c r="C7974">
        <v>1</v>
      </c>
      <c r="D7974" t="s">
        <v>94</v>
      </c>
      <c r="E7974">
        <v>2019</v>
      </c>
      <c r="F7974" t="s">
        <v>23</v>
      </c>
      <c r="G7974" t="s">
        <v>67</v>
      </c>
      <c r="H7974" t="s">
        <v>498</v>
      </c>
      <c r="I7974">
        <v>117.49</v>
      </c>
      <c r="J7974">
        <v>0</v>
      </c>
      <c r="K7974" t="s">
        <v>268</v>
      </c>
      <c r="L7974" t="s">
        <v>266</v>
      </c>
    </row>
    <row r="7975" spans="1:12" x14ac:dyDescent="0.25">
      <c r="A7975">
        <v>73</v>
      </c>
      <c r="B7975" s="93">
        <v>43475</v>
      </c>
      <c r="C7975">
        <v>1</v>
      </c>
      <c r="D7975" t="s">
        <v>94</v>
      </c>
      <c r="E7975">
        <v>2019</v>
      </c>
      <c r="F7975" t="s">
        <v>22</v>
      </c>
      <c r="G7975" t="s">
        <v>36</v>
      </c>
      <c r="H7975" t="s">
        <v>500</v>
      </c>
      <c r="I7975">
        <v>16</v>
      </c>
      <c r="J7975">
        <v>0</v>
      </c>
      <c r="K7975" t="s">
        <v>268</v>
      </c>
      <c r="L7975" t="s">
        <v>222</v>
      </c>
    </row>
    <row r="7976" spans="1:12" x14ac:dyDescent="0.25">
      <c r="A7976">
        <v>73</v>
      </c>
      <c r="B7976" s="93">
        <v>43475</v>
      </c>
      <c r="C7976">
        <v>1</v>
      </c>
      <c r="D7976" t="s">
        <v>94</v>
      </c>
      <c r="E7976">
        <v>2019</v>
      </c>
      <c r="F7976" t="s">
        <v>21</v>
      </c>
      <c r="G7976" t="s">
        <v>36</v>
      </c>
      <c r="H7976" t="s">
        <v>500</v>
      </c>
      <c r="I7976">
        <v>56</v>
      </c>
      <c r="J7976">
        <v>0</v>
      </c>
      <c r="K7976" t="s">
        <v>268</v>
      </c>
      <c r="L7976" t="s">
        <v>222</v>
      </c>
    </row>
    <row r="7977" spans="1:12" x14ac:dyDescent="0.25">
      <c r="A7977">
        <v>73</v>
      </c>
      <c r="B7977" s="93">
        <v>43475</v>
      </c>
      <c r="C7977">
        <v>1</v>
      </c>
      <c r="D7977" t="s">
        <v>94</v>
      </c>
      <c r="E7977">
        <v>2019</v>
      </c>
      <c r="F7977" t="s">
        <v>23</v>
      </c>
      <c r="G7977" t="s">
        <v>58</v>
      </c>
      <c r="H7977" t="s">
        <v>500</v>
      </c>
      <c r="I7977">
        <v>64.95</v>
      </c>
      <c r="J7977">
        <v>0</v>
      </c>
      <c r="K7977" t="s">
        <v>268</v>
      </c>
      <c r="L7977" t="s">
        <v>222</v>
      </c>
    </row>
    <row r="7978" spans="1:12" x14ac:dyDescent="0.25">
      <c r="A7978">
        <v>73</v>
      </c>
      <c r="B7978" s="93">
        <v>43475</v>
      </c>
      <c r="C7978">
        <v>1</v>
      </c>
      <c r="D7978" t="s">
        <v>94</v>
      </c>
      <c r="E7978">
        <v>2019</v>
      </c>
      <c r="F7978" t="s">
        <v>21</v>
      </c>
      <c r="G7978" t="s">
        <v>501</v>
      </c>
      <c r="H7978" t="s">
        <v>502</v>
      </c>
      <c r="I7978">
        <v>1342.37</v>
      </c>
      <c r="J7978">
        <v>0</v>
      </c>
      <c r="K7978" t="s">
        <v>268</v>
      </c>
      <c r="L7978" t="s">
        <v>34</v>
      </c>
    </row>
    <row r="7979" spans="1:12" x14ac:dyDescent="0.25">
      <c r="A7979">
        <v>73</v>
      </c>
      <c r="B7979" s="93">
        <v>43476</v>
      </c>
      <c r="C7979">
        <v>1</v>
      </c>
      <c r="D7979" t="s">
        <v>94</v>
      </c>
      <c r="E7979">
        <v>2019</v>
      </c>
      <c r="F7979" t="s">
        <v>21</v>
      </c>
      <c r="G7979" t="s">
        <v>36</v>
      </c>
      <c r="H7979" t="s">
        <v>503</v>
      </c>
      <c r="I7979">
        <v>16</v>
      </c>
      <c r="J7979">
        <v>0</v>
      </c>
      <c r="K7979" t="s">
        <v>268</v>
      </c>
      <c r="L7979" t="s">
        <v>222</v>
      </c>
    </row>
    <row r="7980" spans="1:12" x14ac:dyDescent="0.25">
      <c r="A7980">
        <v>73</v>
      </c>
      <c r="B7980" s="93">
        <v>43479</v>
      </c>
      <c r="C7980">
        <v>1</v>
      </c>
      <c r="D7980" t="s">
        <v>94</v>
      </c>
      <c r="E7980">
        <v>2019</v>
      </c>
      <c r="F7980" t="s">
        <v>21</v>
      </c>
      <c r="G7980" t="s">
        <v>36</v>
      </c>
      <c r="H7980" t="s">
        <v>504</v>
      </c>
      <c r="I7980">
        <v>32</v>
      </c>
      <c r="J7980">
        <v>0</v>
      </c>
      <c r="K7980" t="s">
        <v>268</v>
      </c>
      <c r="L7980" t="s">
        <v>222</v>
      </c>
    </row>
    <row r="7981" spans="1:12" x14ac:dyDescent="0.25">
      <c r="A7981">
        <v>73</v>
      </c>
      <c r="B7981" s="93">
        <v>43480</v>
      </c>
      <c r="C7981">
        <v>1</v>
      </c>
      <c r="D7981" t="s">
        <v>94</v>
      </c>
      <c r="E7981">
        <v>2019</v>
      </c>
      <c r="F7981" t="s">
        <v>22</v>
      </c>
      <c r="G7981" t="s">
        <v>36</v>
      </c>
      <c r="H7981" t="s">
        <v>505</v>
      </c>
      <c r="I7981">
        <v>8</v>
      </c>
      <c r="J7981">
        <v>0</v>
      </c>
      <c r="K7981" t="s">
        <v>268</v>
      </c>
      <c r="L7981" t="s">
        <v>222</v>
      </c>
    </row>
    <row r="7982" spans="1:12" x14ac:dyDescent="0.25">
      <c r="A7982">
        <v>73</v>
      </c>
      <c r="B7982" s="93">
        <v>43483</v>
      </c>
      <c r="C7982">
        <v>1</v>
      </c>
      <c r="D7982" t="s">
        <v>94</v>
      </c>
      <c r="E7982">
        <v>2019</v>
      </c>
      <c r="F7982" t="s">
        <v>23</v>
      </c>
      <c r="G7982" t="s">
        <v>37</v>
      </c>
      <c r="H7982" t="s">
        <v>60</v>
      </c>
      <c r="I7982">
        <v>12</v>
      </c>
      <c r="J7982">
        <v>0</v>
      </c>
      <c r="K7982" t="s">
        <v>268</v>
      </c>
      <c r="L7982" t="s">
        <v>35</v>
      </c>
    </row>
    <row r="7983" spans="1:12" x14ac:dyDescent="0.25">
      <c r="A7983">
        <v>73</v>
      </c>
      <c r="B7983" s="93">
        <v>43483</v>
      </c>
      <c r="C7983">
        <v>1</v>
      </c>
      <c r="D7983" t="s">
        <v>94</v>
      </c>
      <c r="E7983">
        <v>2019</v>
      </c>
      <c r="F7983" t="s">
        <v>21</v>
      </c>
      <c r="G7983" t="s">
        <v>36</v>
      </c>
      <c r="H7983" t="s">
        <v>508</v>
      </c>
      <c r="I7983">
        <v>48</v>
      </c>
      <c r="J7983">
        <v>0</v>
      </c>
      <c r="K7983" t="s">
        <v>268</v>
      </c>
      <c r="L7983" t="s">
        <v>222</v>
      </c>
    </row>
    <row r="7984" spans="1:12" x14ac:dyDescent="0.25">
      <c r="A7984">
        <v>73</v>
      </c>
      <c r="B7984" s="93">
        <v>43486</v>
      </c>
      <c r="C7984">
        <v>1</v>
      </c>
      <c r="D7984" t="s">
        <v>94</v>
      </c>
      <c r="E7984">
        <v>2019</v>
      </c>
      <c r="F7984" t="s">
        <v>21</v>
      </c>
      <c r="G7984" t="s">
        <v>36</v>
      </c>
      <c r="H7984" t="s">
        <v>510</v>
      </c>
      <c r="I7984">
        <v>8</v>
      </c>
      <c r="J7984">
        <v>0</v>
      </c>
      <c r="K7984" t="s">
        <v>268</v>
      </c>
      <c r="L7984" t="s">
        <v>222</v>
      </c>
    </row>
    <row r="7985" spans="1:12" x14ac:dyDescent="0.25">
      <c r="A7985">
        <v>73</v>
      </c>
      <c r="B7985" s="93">
        <v>43486</v>
      </c>
      <c r="C7985">
        <v>1</v>
      </c>
      <c r="D7985" t="s">
        <v>94</v>
      </c>
      <c r="E7985">
        <v>2019</v>
      </c>
      <c r="F7985" t="s">
        <v>22</v>
      </c>
      <c r="G7985" t="s">
        <v>36</v>
      </c>
      <c r="H7985" t="s">
        <v>510</v>
      </c>
      <c r="I7985">
        <v>8</v>
      </c>
      <c r="J7985">
        <v>0</v>
      </c>
      <c r="K7985" t="s">
        <v>268</v>
      </c>
      <c r="L7985" t="s">
        <v>222</v>
      </c>
    </row>
    <row r="7986" spans="1:12" x14ac:dyDescent="0.25">
      <c r="A7986">
        <v>73</v>
      </c>
      <c r="B7986" s="93">
        <v>43487</v>
      </c>
      <c r="C7986">
        <v>1</v>
      </c>
      <c r="D7986" t="s">
        <v>94</v>
      </c>
      <c r="E7986">
        <v>2019</v>
      </c>
      <c r="F7986" t="s">
        <v>21</v>
      </c>
      <c r="G7986" t="s">
        <v>36</v>
      </c>
      <c r="H7986" t="s">
        <v>511</v>
      </c>
      <c r="I7986">
        <v>8</v>
      </c>
      <c r="J7986">
        <v>0</v>
      </c>
      <c r="K7986" t="s">
        <v>268</v>
      </c>
      <c r="L7986" t="s">
        <v>222</v>
      </c>
    </row>
    <row r="7987" spans="1:12" x14ac:dyDescent="0.25">
      <c r="A7987">
        <v>73</v>
      </c>
      <c r="B7987" s="93">
        <v>43488</v>
      </c>
      <c r="C7987">
        <v>1</v>
      </c>
      <c r="D7987" t="s">
        <v>94</v>
      </c>
      <c r="E7987">
        <v>2019</v>
      </c>
      <c r="F7987" t="s">
        <v>23</v>
      </c>
      <c r="G7987" t="s">
        <v>37</v>
      </c>
      <c r="H7987" t="s">
        <v>60</v>
      </c>
      <c r="I7987">
        <v>4.5</v>
      </c>
      <c r="J7987">
        <v>0</v>
      </c>
      <c r="K7987" t="s">
        <v>268</v>
      </c>
      <c r="L7987" t="s">
        <v>35</v>
      </c>
    </row>
    <row r="7988" spans="1:12" x14ac:dyDescent="0.25">
      <c r="A7988">
        <v>73</v>
      </c>
      <c r="B7988" s="93">
        <v>43490</v>
      </c>
      <c r="C7988">
        <v>1</v>
      </c>
      <c r="D7988" t="s">
        <v>94</v>
      </c>
      <c r="E7988">
        <v>2019</v>
      </c>
      <c r="F7988" t="s">
        <v>22</v>
      </c>
      <c r="G7988" t="s">
        <v>514</v>
      </c>
      <c r="H7988" t="s">
        <v>515</v>
      </c>
      <c r="I7988">
        <v>57.39</v>
      </c>
      <c r="J7988">
        <v>0</v>
      </c>
      <c r="K7988" t="s">
        <v>268</v>
      </c>
      <c r="L7988" t="s">
        <v>34</v>
      </c>
    </row>
    <row r="7989" spans="1:12" x14ac:dyDescent="0.25">
      <c r="A7989">
        <v>73</v>
      </c>
      <c r="B7989" s="93">
        <v>43490</v>
      </c>
      <c r="C7989">
        <v>1</v>
      </c>
      <c r="D7989" t="s">
        <v>94</v>
      </c>
      <c r="E7989">
        <v>2019</v>
      </c>
      <c r="F7989" t="s">
        <v>21</v>
      </c>
      <c r="G7989" t="s">
        <v>514</v>
      </c>
      <c r="H7989" t="s">
        <v>515</v>
      </c>
      <c r="I7989">
        <v>1172.44</v>
      </c>
      <c r="J7989">
        <v>0</v>
      </c>
      <c r="K7989" t="s">
        <v>268</v>
      </c>
      <c r="L7989" t="s">
        <v>34</v>
      </c>
    </row>
    <row r="7990" spans="1:12" x14ac:dyDescent="0.25">
      <c r="A7990">
        <v>73</v>
      </c>
      <c r="B7990" s="93">
        <v>43496</v>
      </c>
      <c r="C7990">
        <v>1</v>
      </c>
      <c r="D7990" t="s">
        <v>94</v>
      </c>
      <c r="E7990">
        <v>2019</v>
      </c>
      <c r="F7990" t="s">
        <v>22</v>
      </c>
      <c r="G7990" t="s">
        <v>36</v>
      </c>
      <c r="H7990" t="s">
        <v>522</v>
      </c>
      <c r="I7990">
        <v>8</v>
      </c>
      <c r="J7990">
        <v>0</v>
      </c>
      <c r="K7990" t="s">
        <v>268</v>
      </c>
      <c r="L7990" t="s">
        <v>222</v>
      </c>
    </row>
    <row r="7991" spans="1:12" x14ac:dyDescent="0.25">
      <c r="A7991">
        <v>74</v>
      </c>
      <c r="B7991" s="93">
        <v>43490</v>
      </c>
      <c r="C7991">
        <v>1</v>
      </c>
      <c r="D7991" t="s">
        <v>94</v>
      </c>
      <c r="E7991">
        <v>2019</v>
      </c>
      <c r="F7991" t="s">
        <v>21</v>
      </c>
      <c r="G7991" t="s">
        <v>514</v>
      </c>
      <c r="H7991" t="s">
        <v>515</v>
      </c>
      <c r="I7991">
        <v>27.34</v>
      </c>
      <c r="J7991">
        <v>0</v>
      </c>
      <c r="K7991" t="s">
        <v>269</v>
      </c>
      <c r="L7991" t="s">
        <v>34</v>
      </c>
    </row>
    <row r="7992" spans="1:12" x14ac:dyDescent="0.25">
      <c r="A7992">
        <v>76</v>
      </c>
      <c r="B7992" s="93">
        <v>43469</v>
      </c>
      <c r="C7992">
        <v>1</v>
      </c>
      <c r="D7992" t="s">
        <v>94</v>
      </c>
      <c r="E7992">
        <v>2019</v>
      </c>
      <c r="F7992" t="s">
        <v>23</v>
      </c>
      <c r="G7992" t="s">
        <v>67</v>
      </c>
      <c r="H7992" t="s">
        <v>496</v>
      </c>
      <c r="I7992">
        <v>18.600000000000001</v>
      </c>
      <c r="J7992">
        <v>0</v>
      </c>
      <c r="K7992" t="s">
        <v>270</v>
      </c>
      <c r="L7992" t="s">
        <v>266</v>
      </c>
    </row>
    <row r="7993" spans="1:12" x14ac:dyDescent="0.25">
      <c r="A7993">
        <v>77</v>
      </c>
      <c r="B7993" s="93">
        <v>43475</v>
      </c>
      <c r="C7993">
        <v>1</v>
      </c>
      <c r="D7993" t="s">
        <v>94</v>
      </c>
      <c r="E7993">
        <v>2019</v>
      </c>
      <c r="F7993" t="s">
        <v>21</v>
      </c>
      <c r="G7993" t="s">
        <v>501</v>
      </c>
      <c r="H7993" t="s">
        <v>502</v>
      </c>
      <c r="I7993">
        <v>17.62</v>
      </c>
      <c r="J7993">
        <v>0</v>
      </c>
      <c r="K7993" t="s">
        <v>271</v>
      </c>
      <c r="L7993" t="s">
        <v>34</v>
      </c>
    </row>
    <row r="7994" spans="1:12" x14ac:dyDescent="0.25">
      <c r="A7994">
        <v>77</v>
      </c>
      <c r="B7994" s="93">
        <v>43490</v>
      </c>
      <c r="C7994">
        <v>1</v>
      </c>
      <c r="D7994" t="s">
        <v>94</v>
      </c>
      <c r="E7994">
        <v>2019</v>
      </c>
      <c r="F7994" t="s">
        <v>21</v>
      </c>
      <c r="G7994" t="s">
        <v>514</v>
      </c>
      <c r="H7994" t="s">
        <v>515</v>
      </c>
      <c r="I7994">
        <v>103.86</v>
      </c>
      <c r="J7994">
        <v>0</v>
      </c>
      <c r="K7994" t="s">
        <v>271</v>
      </c>
      <c r="L7994" t="s">
        <v>34</v>
      </c>
    </row>
    <row r="7995" spans="1:12" x14ac:dyDescent="0.25">
      <c r="A7995">
        <v>79</v>
      </c>
      <c r="B7995" s="93">
        <v>43483</v>
      </c>
      <c r="C7995">
        <v>1</v>
      </c>
      <c r="D7995" t="s">
        <v>94</v>
      </c>
      <c r="E7995">
        <v>2019</v>
      </c>
      <c r="F7995" t="s">
        <v>23</v>
      </c>
      <c r="G7995" t="s">
        <v>37</v>
      </c>
      <c r="H7995" t="s">
        <v>440</v>
      </c>
      <c r="I7995">
        <v>0.3</v>
      </c>
      <c r="J7995">
        <v>0</v>
      </c>
      <c r="K7995" t="s">
        <v>730</v>
      </c>
      <c r="L7995" t="s">
        <v>35</v>
      </c>
    </row>
    <row r="7996" spans="1:12" x14ac:dyDescent="0.25">
      <c r="A7996">
        <v>79</v>
      </c>
      <c r="B7996" s="93">
        <v>43490</v>
      </c>
      <c r="C7996">
        <v>1</v>
      </c>
      <c r="D7996" t="s">
        <v>94</v>
      </c>
      <c r="E7996">
        <v>2019</v>
      </c>
      <c r="F7996" t="s">
        <v>21</v>
      </c>
      <c r="G7996" t="s">
        <v>514</v>
      </c>
      <c r="H7996" t="s">
        <v>515</v>
      </c>
      <c r="I7996">
        <v>23.89</v>
      </c>
      <c r="J7996">
        <v>0</v>
      </c>
      <c r="K7996" t="s">
        <v>730</v>
      </c>
      <c r="L7996" t="s">
        <v>34</v>
      </c>
    </row>
    <row r="7997" spans="1:12" x14ac:dyDescent="0.25">
      <c r="A7997">
        <v>79</v>
      </c>
      <c r="B7997" s="93">
        <v>43494</v>
      </c>
      <c r="C7997">
        <v>1</v>
      </c>
      <c r="D7997" t="s">
        <v>94</v>
      </c>
      <c r="E7997">
        <v>2019</v>
      </c>
      <c r="F7997" t="s">
        <v>23</v>
      </c>
      <c r="G7997" t="s">
        <v>37</v>
      </c>
      <c r="H7997" t="s">
        <v>440</v>
      </c>
      <c r="I7997">
        <v>3</v>
      </c>
      <c r="J7997">
        <v>0</v>
      </c>
      <c r="K7997" t="s">
        <v>730</v>
      </c>
      <c r="L7997" t="s">
        <v>35</v>
      </c>
    </row>
    <row r="7998" spans="1:12" x14ac:dyDescent="0.25">
      <c r="A7998">
        <v>80</v>
      </c>
      <c r="B7998" s="93">
        <v>43469</v>
      </c>
      <c r="C7998">
        <v>1</v>
      </c>
      <c r="D7998" t="s">
        <v>94</v>
      </c>
      <c r="E7998">
        <v>2019</v>
      </c>
      <c r="F7998" t="s">
        <v>21</v>
      </c>
      <c r="G7998" t="s">
        <v>36</v>
      </c>
      <c r="H7998" t="s">
        <v>496</v>
      </c>
      <c r="I7998">
        <v>16</v>
      </c>
      <c r="J7998">
        <v>0</v>
      </c>
      <c r="K7998" t="s">
        <v>273</v>
      </c>
      <c r="L7998" t="s">
        <v>222</v>
      </c>
    </row>
    <row r="7999" spans="1:12" x14ac:dyDescent="0.25">
      <c r="A7999">
        <v>80</v>
      </c>
      <c r="B7999" s="93">
        <v>43473</v>
      </c>
      <c r="C7999">
        <v>1</v>
      </c>
      <c r="D7999" t="s">
        <v>94</v>
      </c>
      <c r="E7999">
        <v>2019</v>
      </c>
      <c r="F7999" t="s">
        <v>21</v>
      </c>
      <c r="G7999" t="s">
        <v>36</v>
      </c>
      <c r="H7999" t="s">
        <v>499</v>
      </c>
      <c r="I7999">
        <v>8</v>
      </c>
      <c r="J7999">
        <v>0</v>
      </c>
      <c r="K7999" t="s">
        <v>273</v>
      </c>
      <c r="L7999" t="s">
        <v>222</v>
      </c>
    </row>
    <row r="8000" spans="1:12" x14ac:dyDescent="0.25">
      <c r="A8000">
        <v>80</v>
      </c>
      <c r="B8000" s="93">
        <v>43475</v>
      </c>
      <c r="C8000">
        <v>1</v>
      </c>
      <c r="D8000" t="s">
        <v>94</v>
      </c>
      <c r="E8000">
        <v>2019</v>
      </c>
      <c r="F8000" t="s">
        <v>21</v>
      </c>
      <c r="G8000" t="s">
        <v>501</v>
      </c>
      <c r="H8000" t="s">
        <v>502</v>
      </c>
      <c r="I8000">
        <v>254.22</v>
      </c>
      <c r="J8000">
        <v>0</v>
      </c>
      <c r="K8000" t="s">
        <v>273</v>
      </c>
      <c r="L8000" t="s">
        <v>34</v>
      </c>
    </row>
    <row r="8001" spans="1:12" x14ac:dyDescent="0.25">
      <c r="A8001">
        <v>80</v>
      </c>
      <c r="B8001" s="93">
        <v>43483</v>
      </c>
      <c r="C8001">
        <v>1</v>
      </c>
      <c r="D8001" t="s">
        <v>94</v>
      </c>
      <c r="E8001">
        <v>2019</v>
      </c>
      <c r="F8001" t="s">
        <v>21</v>
      </c>
      <c r="G8001" t="s">
        <v>36</v>
      </c>
      <c r="H8001" t="s">
        <v>508</v>
      </c>
      <c r="I8001">
        <v>16</v>
      </c>
      <c r="J8001">
        <v>0</v>
      </c>
      <c r="K8001" t="s">
        <v>273</v>
      </c>
      <c r="L8001" t="s">
        <v>222</v>
      </c>
    </row>
    <row r="8002" spans="1:12" x14ac:dyDescent="0.25">
      <c r="A8002">
        <v>80</v>
      </c>
      <c r="B8002" s="93">
        <v>43483</v>
      </c>
      <c r="C8002">
        <v>1</v>
      </c>
      <c r="D8002" t="s">
        <v>94</v>
      </c>
      <c r="E8002">
        <v>2019</v>
      </c>
      <c r="F8002" t="s">
        <v>23</v>
      </c>
      <c r="G8002" t="s">
        <v>63</v>
      </c>
      <c r="H8002" t="s">
        <v>508</v>
      </c>
      <c r="I8002">
        <v>21.2</v>
      </c>
      <c r="J8002">
        <v>0</v>
      </c>
      <c r="K8002" t="s">
        <v>273</v>
      </c>
      <c r="L8002" t="s">
        <v>64</v>
      </c>
    </row>
    <row r="8003" spans="1:12" x14ac:dyDescent="0.25">
      <c r="A8003">
        <v>80</v>
      </c>
      <c r="B8003" s="93">
        <v>43490</v>
      </c>
      <c r="C8003">
        <v>1</v>
      </c>
      <c r="D8003" t="s">
        <v>94</v>
      </c>
      <c r="E8003">
        <v>2019</v>
      </c>
      <c r="F8003" t="s">
        <v>21</v>
      </c>
      <c r="G8003" t="s">
        <v>514</v>
      </c>
      <c r="H8003" t="s">
        <v>515</v>
      </c>
      <c r="I8003">
        <v>134.93</v>
      </c>
      <c r="J8003">
        <v>0</v>
      </c>
      <c r="K8003" t="s">
        <v>273</v>
      </c>
      <c r="L8003" t="s">
        <v>34</v>
      </c>
    </row>
    <row r="8004" spans="1:12" x14ac:dyDescent="0.25">
      <c r="A8004">
        <v>80</v>
      </c>
      <c r="B8004" s="93">
        <v>43494</v>
      </c>
      <c r="C8004">
        <v>1</v>
      </c>
      <c r="D8004" t="s">
        <v>94</v>
      </c>
      <c r="E8004">
        <v>2019</v>
      </c>
      <c r="F8004" t="s">
        <v>23</v>
      </c>
      <c r="G8004" t="s">
        <v>63</v>
      </c>
      <c r="H8004" t="s">
        <v>518</v>
      </c>
      <c r="I8004">
        <v>27.08</v>
      </c>
      <c r="J8004">
        <v>0</v>
      </c>
      <c r="K8004" t="s">
        <v>273</v>
      </c>
      <c r="L8004" t="s">
        <v>64</v>
      </c>
    </row>
    <row r="8005" spans="1:12" x14ac:dyDescent="0.25">
      <c r="A8005">
        <v>89</v>
      </c>
      <c r="B8005" s="93">
        <v>43469</v>
      </c>
      <c r="C8005">
        <v>1</v>
      </c>
      <c r="D8005" t="s">
        <v>94</v>
      </c>
      <c r="E8005">
        <v>2019</v>
      </c>
      <c r="F8005" t="s">
        <v>23</v>
      </c>
      <c r="G8005" t="s">
        <v>37</v>
      </c>
      <c r="H8005" t="s">
        <v>309</v>
      </c>
      <c r="I8005">
        <v>1.1000000000000001</v>
      </c>
      <c r="J8005">
        <v>0</v>
      </c>
      <c r="K8005" t="s">
        <v>274</v>
      </c>
      <c r="L8005" t="s">
        <v>35</v>
      </c>
    </row>
    <row r="8006" spans="1:12" x14ac:dyDescent="0.25">
      <c r="A8006">
        <v>89</v>
      </c>
      <c r="B8006" s="93">
        <v>43472</v>
      </c>
      <c r="C8006">
        <v>1</v>
      </c>
      <c r="D8006" t="s">
        <v>94</v>
      </c>
      <c r="E8006">
        <v>2019</v>
      </c>
      <c r="F8006" t="s">
        <v>23</v>
      </c>
      <c r="G8006" t="s">
        <v>37</v>
      </c>
      <c r="H8006" t="s">
        <v>309</v>
      </c>
      <c r="I8006">
        <v>2.4</v>
      </c>
      <c r="J8006">
        <v>0</v>
      </c>
      <c r="K8006" t="s">
        <v>274</v>
      </c>
      <c r="L8006" t="s">
        <v>35</v>
      </c>
    </row>
    <row r="8007" spans="1:12" x14ac:dyDescent="0.25">
      <c r="A8007">
        <v>89</v>
      </c>
      <c r="B8007" s="93">
        <v>43490</v>
      </c>
      <c r="C8007">
        <v>1</v>
      </c>
      <c r="D8007" t="s">
        <v>94</v>
      </c>
      <c r="E8007">
        <v>2019</v>
      </c>
      <c r="F8007" t="s">
        <v>21</v>
      </c>
      <c r="G8007" t="s">
        <v>514</v>
      </c>
      <c r="H8007" t="s">
        <v>515</v>
      </c>
      <c r="I8007">
        <v>87.46</v>
      </c>
      <c r="J8007">
        <v>0</v>
      </c>
      <c r="K8007" t="s">
        <v>274</v>
      </c>
      <c r="L8007" t="s">
        <v>34</v>
      </c>
    </row>
    <row r="8008" spans="1:12" x14ac:dyDescent="0.25">
      <c r="A8008">
        <v>89</v>
      </c>
      <c r="B8008" s="93">
        <v>43493</v>
      </c>
      <c r="C8008">
        <v>1</v>
      </c>
      <c r="D8008" t="s">
        <v>94</v>
      </c>
      <c r="E8008">
        <v>2019</v>
      </c>
      <c r="F8008" t="s">
        <v>23</v>
      </c>
      <c r="G8008" t="s">
        <v>37</v>
      </c>
      <c r="H8008" t="s">
        <v>309</v>
      </c>
      <c r="I8008">
        <v>3</v>
      </c>
      <c r="J8008">
        <v>0</v>
      </c>
      <c r="K8008" t="s">
        <v>274</v>
      </c>
      <c r="L8008" t="s">
        <v>35</v>
      </c>
    </row>
    <row r="8009" spans="1:12" x14ac:dyDescent="0.25">
      <c r="A8009">
        <v>91</v>
      </c>
      <c r="B8009" s="93">
        <v>43467</v>
      </c>
      <c r="C8009">
        <v>1</v>
      </c>
      <c r="D8009" t="s">
        <v>94</v>
      </c>
      <c r="E8009">
        <v>2019</v>
      </c>
      <c r="F8009" t="s">
        <v>77</v>
      </c>
      <c r="G8009" t="s">
        <v>36</v>
      </c>
      <c r="H8009" t="s">
        <v>494</v>
      </c>
      <c r="I8009">
        <v>28.5</v>
      </c>
      <c r="J8009">
        <v>0</v>
      </c>
      <c r="K8009" t="s">
        <v>275</v>
      </c>
      <c r="L8009" t="s">
        <v>222</v>
      </c>
    </row>
    <row r="8010" spans="1:12" x14ac:dyDescent="0.25">
      <c r="A8010">
        <v>91</v>
      </c>
      <c r="B8010" s="93">
        <v>43467</v>
      </c>
      <c r="C8010">
        <v>1</v>
      </c>
      <c r="D8010" t="s">
        <v>94</v>
      </c>
      <c r="E8010">
        <v>2019</v>
      </c>
      <c r="F8010" t="s">
        <v>83</v>
      </c>
      <c r="G8010" t="s">
        <v>35</v>
      </c>
      <c r="H8010" t="s">
        <v>494</v>
      </c>
      <c r="I8010">
        <v>31.5</v>
      </c>
      <c r="J8010">
        <v>0</v>
      </c>
      <c r="K8010" t="s">
        <v>275</v>
      </c>
      <c r="L8010" t="s">
        <v>35</v>
      </c>
    </row>
    <row r="8011" spans="1:12" x14ac:dyDescent="0.25">
      <c r="A8011">
        <v>91</v>
      </c>
      <c r="B8011" s="93">
        <v>43467</v>
      </c>
      <c r="C8011">
        <v>1</v>
      </c>
      <c r="D8011" t="s">
        <v>94</v>
      </c>
      <c r="E8011">
        <v>2019</v>
      </c>
      <c r="F8011" t="s">
        <v>369</v>
      </c>
      <c r="G8011" t="s">
        <v>35</v>
      </c>
      <c r="H8011" t="s">
        <v>494</v>
      </c>
      <c r="I8011">
        <v>190</v>
      </c>
      <c r="J8011">
        <v>0</v>
      </c>
      <c r="K8011" t="s">
        <v>275</v>
      </c>
      <c r="L8011" t="s">
        <v>35</v>
      </c>
    </row>
    <row r="8012" spans="1:12" x14ac:dyDescent="0.25">
      <c r="A8012">
        <v>91</v>
      </c>
      <c r="B8012" s="93">
        <v>43468</v>
      </c>
      <c r="C8012">
        <v>1</v>
      </c>
      <c r="D8012" t="s">
        <v>94</v>
      </c>
      <c r="E8012">
        <v>2019</v>
      </c>
      <c r="F8012" t="s">
        <v>69</v>
      </c>
      <c r="G8012" t="s">
        <v>35</v>
      </c>
      <c r="H8012" t="s">
        <v>495</v>
      </c>
      <c r="I8012">
        <v>10</v>
      </c>
      <c r="J8012">
        <v>0</v>
      </c>
      <c r="K8012" t="s">
        <v>275</v>
      </c>
      <c r="L8012" t="s">
        <v>35</v>
      </c>
    </row>
    <row r="8013" spans="1:12" x14ac:dyDescent="0.25">
      <c r="A8013">
        <v>91</v>
      </c>
      <c r="B8013" s="93">
        <v>43468</v>
      </c>
      <c r="C8013">
        <v>1</v>
      </c>
      <c r="D8013" t="s">
        <v>94</v>
      </c>
      <c r="E8013">
        <v>2019</v>
      </c>
      <c r="F8013" t="s">
        <v>76</v>
      </c>
      <c r="G8013" t="s">
        <v>35</v>
      </c>
      <c r="H8013" t="s">
        <v>495</v>
      </c>
      <c r="I8013">
        <v>24</v>
      </c>
      <c r="J8013">
        <v>0</v>
      </c>
      <c r="K8013" t="s">
        <v>275</v>
      </c>
      <c r="L8013" t="s">
        <v>35</v>
      </c>
    </row>
    <row r="8014" spans="1:12" x14ac:dyDescent="0.25">
      <c r="A8014">
        <v>91</v>
      </c>
      <c r="B8014" s="93">
        <v>43468</v>
      </c>
      <c r="C8014">
        <v>1</v>
      </c>
      <c r="D8014" t="s">
        <v>94</v>
      </c>
      <c r="E8014">
        <v>2019</v>
      </c>
      <c r="F8014" t="s">
        <v>75</v>
      </c>
      <c r="G8014" t="s">
        <v>67</v>
      </c>
      <c r="H8014" t="s">
        <v>495</v>
      </c>
      <c r="I8014">
        <v>30</v>
      </c>
      <c r="J8014">
        <v>0</v>
      </c>
      <c r="K8014" t="s">
        <v>275</v>
      </c>
      <c r="L8014" t="s">
        <v>266</v>
      </c>
    </row>
    <row r="8015" spans="1:12" x14ac:dyDescent="0.25">
      <c r="A8015">
        <v>91</v>
      </c>
      <c r="B8015" s="93">
        <v>43468</v>
      </c>
      <c r="C8015">
        <v>1</v>
      </c>
      <c r="D8015" t="s">
        <v>94</v>
      </c>
      <c r="E8015">
        <v>2019</v>
      </c>
      <c r="F8015" t="s">
        <v>82</v>
      </c>
      <c r="G8015" t="s">
        <v>58</v>
      </c>
      <c r="H8015" t="s">
        <v>495</v>
      </c>
      <c r="I8015">
        <v>113.39</v>
      </c>
      <c r="J8015">
        <v>0</v>
      </c>
      <c r="K8015" t="s">
        <v>275</v>
      </c>
      <c r="L8015" t="s">
        <v>222</v>
      </c>
    </row>
    <row r="8016" spans="1:12" x14ac:dyDescent="0.25">
      <c r="A8016">
        <v>91</v>
      </c>
      <c r="B8016" s="93">
        <v>43468</v>
      </c>
      <c r="C8016">
        <v>1</v>
      </c>
      <c r="D8016" t="s">
        <v>94</v>
      </c>
      <c r="E8016">
        <v>2019</v>
      </c>
      <c r="F8016" t="s">
        <v>75</v>
      </c>
      <c r="G8016" t="s">
        <v>65</v>
      </c>
      <c r="H8016" t="s">
        <v>495</v>
      </c>
      <c r="I8016">
        <v>150</v>
      </c>
      <c r="J8016">
        <v>0</v>
      </c>
      <c r="K8016" t="s">
        <v>275</v>
      </c>
      <c r="L8016" t="s">
        <v>35</v>
      </c>
    </row>
    <row r="8017" spans="1:12" x14ac:dyDescent="0.25">
      <c r="A8017">
        <v>91</v>
      </c>
      <c r="B8017" s="93">
        <v>43468</v>
      </c>
      <c r="C8017">
        <v>1</v>
      </c>
      <c r="D8017" t="s">
        <v>94</v>
      </c>
      <c r="E8017">
        <v>2019</v>
      </c>
      <c r="F8017" t="s">
        <v>76</v>
      </c>
      <c r="G8017" t="s">
        <v>65</v>
      </c>
      <c r="H8017" t="s">
        <v>495</v>
      </c>
      <c r="I8017">
        <v>150</v>
      </c>
      <c r="J8017">
        <v>0</v>
      </c>
      <c r="K8017" t="s">
        <v>275</v>
      </c>
      <c r="L8017" t="s">
        <v>35</v>
      </c>
    </row>
    <row r="8018" spans="1:12" x14ac:dyDescent="0.25">
      <c r="A8018">
        <v>91</v>
      </c>
      <c r="B8018" s="93">
        <v>43468</v>
      </c>
      <c r="C8018">
        <v>1</v>
      </c>
      <c r="D8018" t="s">
        <v>94</v>
      </c>
      <c r="E8018">
        <v>2019</v>
      </c>
      <c r="F8018" t="s">
        <v>71</v>
      </c>
      <c r="G8018" t="s">
        <v>65</v>
      </c>
      <c r="H8018" t="s">
        <v>495</v>
      </c>
      <c r="I8018">
        <v>2100</v>
      </c>
      <c r="J8018">
        <v>0</v>
      </c>
      <c r="K8018" t="s">
        <v>275</v>
      </c>
      <c r="L8018" t="s">
        <v>35</v>
      </c>
    </row>
    <row r="8019" spans="1:12" x14ac:dyDescent="0.25">
      <c r="A8019">
        <v>91</v>
      </c>
      <c r="B8019" s="93">
        <v>43469</v>
      </c>
      <c r="C8019">
        <v>1</v>
      </c>
      <c r="D8019" t="s">
        <v>94</v>
      </c>
      <c r="E8019">
        <v>2019</v>
      </c>
      <c r="F8019" t="s">
        <v>69</v>
      </c>
      <c r="G8019" t="s">
        <v>65</v>
      </c>
      <c r="H8019" t="s">
        <v>496</v>
      </c>
      <c r="I8019">
        <v>4.5999999999999996</v>
      </c>
      <c r="J8019">
        <v>0</v>
      </c>
      <c r="K8019" t="s">
        <v>275</v>
      </c>
      <c r="L8019" t="s">
        <v>35</v>
      </c>
    </row>
    <row r="8020" spans="1:12" x14ac:dyDescent="0.25">
      <c r="A8020">
        <v>91</v>
      </c>
      <c r="B8020" s="93">
        <v>43469</v>
      </c>
      <c r="C8020">
        <v>1</v>
      </c>
      <c r="D8020" t="s">
        <v>94</v>
      </c>
      <c r="E8020">
        <v>2019</v>
      </c>
      <c r="F8020" t="s">
        <v>71</v>
      </c>
      <c r="G8020" t="s">
        <v>64</v>
      </c>
      <c r="H8020" t="s">
        <v>496</v>
      </c>
      <c r="I8020">
        <v>8.8000000000000007</v>
      </c>
      <c r="J8020">
        <v>0</v>
      </c>
      <c r="K8020" t="s">
        <v>275</v>
      </c>
      <c r="L8020" t="s">
        <v>64</v>
      </c>
    </row>
    <row r="8021" spans="1:12" x14ac:dyDescent="0.25">
      <c r="A8021">
        <v>91</v>
      </c>
      <c r="B8021" s="93">
        <v>43469</v>
      </c>
      <c r="C8021">
        <v>1</v>
      </c>
      <c r="D8021" t="s">
        <v>94</v>
      </c>
      <c r="E8021">
        <v>2019</v>
      </c>
      <c r="F8021" t="s">
        <v>76</v>
      </c>
      <c r="G8021" t="s">
        <v>35</v>
      </c>
      <c r="H8021" t="s">
        <v>496</v>
      </c>
      <c r="I8021">
        <v>24</v>
      </c>
      <c r="J8021">
        <v>0</v>
      </c>
      <c r="K8021" t="s">
        <v>275</v>
      </c>
      <c r="L8021" t="s">
        <v>35</v>
      </c>
    </row>
    <row r="8022" spans="1:12" x14ac:dyDescent="0.25">
      <c r="A8022">
        <v>91</v>
      </c>
      <c r="B8022" s="93">
        <v>43469</v>
      </c>
      <c r="C8022">
        <v>1</v>
      </c>
      <c r="D8022" t="s">
        <v>94</v>
      </c>
      <c r="E8022">
        <v>2019</v>
      </c>
      <c r="F8022" t="s">
        <v>80</v>
      </c>
      <c r="G8022" t="s">
        <v>35</v>
      </c>
      <c r="H8022" t="s">
        <v>496</v>
      </c>
      <c r="I8022">
        <v>24</v>
      </c>
      <c r="J8022">
        <v>0</v>
      </c>
      <c r="K8022" t="s">
        <v>275</v>
      </c>
      <c r="L8022" t="s">
        <v>35</v>
      </c>
    </row>
    <row r="8023" spans="1:12" x14ac:dyDescent="0.25">
      <c r="A8023">
        <v>91</v>
      </c>
      <c r="B8023" s="93">
        <v>43469</v>
      </c>
      <c r="C8023">
        <v>1</v>
      </c>
      <c r="D8023" t="s">
        <v>94</v>
      </c>
      <c r="E8023">
        <v>2019</v>
      </c>
      <c r="F8023" t="s">
        <v>70</v>
      </c>
      <c r="G8023" t="s">
        <v>35</v>
      </c>
      <c r="H8023" t="s">
        <v>496</v>
      </c>
      <c r="I8023">
        <v>82.6</v>
      </c>
      <c r="J8023">
        <v>0</v>
      </c>
      <c r="K8023" t="s">
        <v>275</v>
      </c>
      <c r="L8023" t="s">
        <v>35</v>
      </c>
    </row>
    <row r="8024" spans="1:12" x14ac:dyDescent="0.25">
      <c r="A8024">
        <v>91</v>
      </c>
      <c r="B8024" s="93">
        <v>43469</v>
      </c>
      <c r="C8024">
        <v>1</v>
      </c>
      <c r="D8024" t="s">
        <v>94</v>
      </c>
      <c r="E8024">
        <v>2019</v>
      </c>
      <c r="F8024" t="s">
        <v>73</v>
      </c>
      <c r="G8024" t="s">
        <v>64</v>
      </c>
      <c r="H8024" t="s">
        <v>496</v>
      </c>
      <c r="I8024">
        <v>297.89</v>
      </c>
      <c r="J8024">
        <v>0</v>
      </c>
      <c r="K8024" t="s">
        <v>275</v>
      </c>
      <c r="L8024" t="s">
        <v>64</v>
      </c>
    </row>
    <row r="8025" spans="1:12" x14ac:dyDescent="0.25">
      <c r="A8025">
        <v>91</v>
      </c>
      <c r="B8025" s="93">
        <v>43472</v>
      </c>
      <c r="C8025">
        <v>1</v>
      </c>
      <c r="D8025" t="s">
        <v>94</v>
      </c>
      <c r="E8025">
        <v>2019</v>
      </c>
      <c r="F8025" t="s">
        <v>70</v>
      </c>
      <c r="G8025" t="s">
        <v>35</v>
      </c>
      <c r="H8025" t="s">
        <v>498</v>
      </c>
      <c r="I8025">
        <v>87</v>
      </c>
      <c r="J8025">
        <v>0</v>
      </c>
      <c r="K8025" t="s">
        <v>275</v>
      </c>
      <c r="L8025" t="s">
        <v>35</v>
      </c>
    </row>
    <row r="8026" spans="1:12" x14ac:dyDescent="0.25">
      <c r="A8026">
        <v>91</v>
      </c>
      <c r="B8026" s="93">
        <v>43472</v>
      </c>
      <c r="C8026">
        <v>1</v>
      </c>
      <c r="D8026" t="s">
        <v>94</v>
      </c>
      <c r="E8026">
        <v>2019</v>
      </c>
      <c r="F8026" t="s">
        <v>73</v>
      </c>
      <c r="G8026" t="s">
        <v>35</v>
      </c>
      <c r="H8026" t="s">
        <v>498</v>
      </c>
      <c r="I8026">
        <v>407</v>
      </c>
      <c r="J8026">
        <v>0</v>
      </c>
      <c r="K8026" t="s">
        <v>275</v>
      </c>
      <c r="L8026" t="s">
        <v>35</v>
      </c>
    </row>
    <row r="8027" spans="1:12" x14ac:dyDescent="0.25">
      <c r="A8027">
        <v>91</v>
      </c>
      <c r="B8027" s="93">
        <v>43473</v>
      </c>
      <c r="C8027">
        <v>1</v>
      </c>
      <c r="D8027" t="s">
        <v>94</v>
      </c>
      <c r="E8027">
        <v>2019</v>
      </c>
      <c r="F8027" t="s">
        <v>69</v>
      </c>
      <c r="G8027" t="s">
        <v>64</v>
      </c>
      <c r="H8027" t="s">
        <v>499</v>
      </c>
      <c r="I8027">
        <v>25.95</v>
      </c>
      <c r="J8027">
        <v>0</v>
      </c>
      <c r="K8027" t="s">
        <v>275</v>
      </c>
      <c r="L8027" t="s">
        <v>64</v>
      </c>
    </row>
    <row r="8028" spans="1:12" x14ac:dyDescent="0.25">
      <c r="A8028">
        <v>91</v>
      </c>
      <c r="B8028" s="93">
        <v>43473</v>
      </c>
      <c r="C8028">
        <v>1</v>
      </c>
      <c r="D8028" t="s">
        <v>94</v>
      </c>
      <c r="E8028">
        <v>2019</v>
      </c>
      <c r="F8028" t="s">
        <v>69</v>
      </c>
      <c r="G8028" t="s">
        <v>36</v>
      </c>
      <c r="H8028" t="s">
        <v>499</v>
      </c>
      <c r="I8028">
        <v>77.97</v>
      </c>
      <c r="J8028">
        <v>0</v>
      </c>
      <c r="K8028" t="s">
        <v>275</v>
      </c>
      <c r="L8028" t="s">
        <v>222</v>
      </c>
    </row>
    <row r="8029" spans="1:12" x14ac:dyDescent="0.25">
      <c r="A8029">
        <v>91</v>
      </c>
      <c r="B8029" s="93">
        <v>43473</v>
      </c>
      <c r="C8029">
        <v>1</v>
      </c>
      <c r="D8029" t="s">
        <v>94</v>
      </c>
      <c r="E8029">
        <v>2019</v>
      </c>
      <c r="F8029" t="s">
        <v>369</v>
      </c>
      <c r="G8029" t="s">
        <v>35</v>
      </c>
      <c r="H8029" t="s">
        <v>499</v>
      </c>
      <c r="I8029">
        <v>220</v>
      </c>
      <c r="J8029">
        <v>0</v>
      </c>
      <c r="K8029" t="s">
        <v>275</v>
      </c>
      <c r="L8029" t="s">
        <v>35</v>
      </c>
    </row>
    <row r="8030" spans="1:12" x14ac:dyDescent="0.25">
      <c r="A8030">
        <v>91</v>
      </c>
      <c r="B8030" s="93">
        <v>43473</v>
      </c>
      <c r="C8030">
        <v>1</v>
      </c>
      <c r="D8030" t="s">
        <v>94</v>
      </c>
      <c r="E8030">
        <v>2019</v>
      </c>
      <c r="F8030" t="s">
        <v>77</v>
      </c>
      <c r="G8030" t="s">
        <v>35</v>
      </c>
      <c r="H8030" t="s">
        <v>499</v>
      </c>
      <c r="I8030">
        <v>246.2</v>
      </c>
      <c r="J8030">
        <v>0</v>
      </c>
      <c r="K8030" t="s">
        <v>275</v>
      </c>
      <c r="L8030" t="s">
        <v>35</v>
      </c>
    </row>
    <row r="8031" spans="1:12" x14ac:dyDescent="0.25">
      <c r="A8031">
        <v>91</v>
      </c>
      <c r="B8031" s="93">
        <v>43475</v>
      </c>
      <c r="C8031">
        <v>1</v>
      </c>
      <c r="D8031" t="s">
        <v>94</v>
      </c>
      <c r="E8031">
        <v>2019</v>
      </c>
      <c r="F8031" t="s">
        <v>69</v>
      </c>
      <c r="G8031" t="s">
        <v>35</v>
      </c>
      <c r="H8031" t="s">
        <v>500</v>
      </c>
      <c r="I8031">
        <v>27</v>
      </c>
      <c r="J8031">
        <v>0</v>
      </c>
      <c r="K8031" t="s">
        <v>275</v>
      </c>
      <c r="L8031" t="s">
        <v>35</v>
      </c>
    </row>
    <row r="8032" spans="1:12" x14ac:dyDescent="0.25">
      <c r="A8032">
        <v>91</v>
      </c>
      <c r="B8032" s="93">
        <v>43475</v>
      </c>
      <c r="C8032">
        <v>1</v>
      </c>
      <c r="D8032" t="s">
        <v>94</v>
      </c>
      <c r="E8032">
        <v>2019</v>
      </c>
      <c r="F8032" t="s">
        <v>73</v>
      </c>
      <c r="G8032" t="s">
        <v>501</v>
      </c>
      <c r="H8032" t="s">
        <v>502</v>
      </c>
      <c r="I8032">
        <v>39.43</v>
      </c>
      <c r="J8032">
        <v>0</v>
      </c>
      <c r="K8032" t="s">
        <v>275</v>
      </c>
      <c r="L8032" t="s">
        <v>34</v>
      </c>
    </row>
    <row r="8033" spans="1:12" x14ac:dyDescent="0.25">
      <c r="A8033">
        <v>91</v>
      </c>
      <c r="B8033" s="93">
        <v>43475</v>
      </c>
      <c r="C8033">
        <v>1</v>
      </c>
      <c r="D8033" t="s">
        <v>94</v>
      </c>
      <c r="E8033">
        <v>2019</v>
      </c>
      <c r="F8033" t="s">
        <v>75</v>
      </c>
      <c r="G8033" t="s">
        <v>67</v>
      </c>
      <c r="H8033" t="s">
        <v>500</v>
      </c>
      <c r="I8033">
        <v>67.95</v>
      </c>
      <c r="J8033">
        <v>0</v>
      </c>
      <c r="K8033" t="s">
        <v>275</v>
      </c>
      <c r="L8033" t="s">
        <v>266</v>
      </c>
    </row>
    <row r="8034" spans="1:12" x14ac:dyDescent="0.25">
      <c r="A8034">
        <v>91</v>
      </c>
      <c r="B8034" s="93">
        <v>43475</v>
      </c>
      <c r="C8034">
        <v>1</v>
      </c>
      <c r="D8034" t="s">
        <v>94</v>
      </c>
      <c r="E8034">
        <v>2019</v>
      </c>
      <c r="F8034" t="s">
        <v>80</v>
      </c>
      <c r="G8034" t="s">
        <v>501</v>
      </c>
      <c r="H8034" t="s">
        <v>502</v>
      </c>
      <c r="I8034">
        <v>68.19</v>
      </c>
      <c r="J8034">
        <v>0</v>
      </c>
      <c r="K8034" t="s">
        <v>275</v>
      </c>
      <c r="L8034" t="s">
        <v>34</v>
      </c>
    </row>
    <row r="8035" spans="1:12" x14ac:dyDescent="0.25">
      <c r="A8035">
        <v>91</v>
      </c>
      <c r="B8035" s="93">
        <v>43475</v>
      </c>
      <c r="C8035">
        <v>1</v>
      </c>
      <c r="D8035" t="s">
        <v>94</v>
      </c>
      <c r="E8035">
        <v>2019</v>
      </c>
      <c r="F8035" t="s">
        <v>76</v>
      </c>
      <c r="G8035" t="s">
        <v>35</v>
      </c>
      <c r="H8035" t="s">
        <v>500</v>
      </c>
      <c r="I8035">
        <v>95.9</v>
      </c>
      <c r="J8035">
        <v>0</v>
      </c>
      <c r="K8035" t="s">
        <v>275</v>
      </c>
      <c r="L8035" t="s">
        <v>35</v>
      </c>
    </row>
    <row r="8036" spans="1:12" x14ac:dyDescent="0.25">
      <c r="A8036">
        <v>91</v>
      </c>
      <c r="B8036" s="93">
        <v>43475</v>
      </c>
      <c r="C8036">
        <v>1</v>
      </c>
      <c r="D8036" t="s">
        <v>94</v>
      </c>
      <c r="E8036">
        <v>2019</v>
      </c>
      <c r="F8036" t="s">
        <v>76</v>
      </c>
      <c r="G8036" t="s">
        <v>501</v>
      </c>
      <c r="H8036" t="s">
        <v>502</v>
      </c>
      <c r="I8036">
        <v>123.45</v>
      </c>
      <c r="J8036">
        <v>0</v>
      </c>
      <c r="K8036" t="s">
        <v>275</v>
      </c>
      <c r="L8036" t="s">
        <v>34</v>
      </c>
    </row>
    <row r="8037" spans="1:12" x14ac:dyDescent="0.25">
      <c r="A8037">
        <v>91</v>
      </c>
      <c r="B8037" s="93">
        <v>43475</v>
      </c>
      <c r="C8037">
        <v>1</v>
      </c>
      <c r="D8037" t="s">
        <v>94</v>
      </c>
      <c r="E8037">
        <v>2019</v>
      </c>
      <c r="F8037" t="s">
        <v>69</v>
      </c>
      <c r="G8037" t="s">
        <v>501</v>
      </c>
      <c r="H8037" t="s">
        <v>502</v>
      </c>
      <c r="I8037">
        <v>164.7</v>
      </c>
      <c r="J8037">
        <v>0</v>
      </c>
      <c r="K8037" t="s">
        <v>275</v>
      </c>
      <c r="L8037" t="s">
        <v>34</v>
      </c>
    </row>
    <row r="8038" spans="1:12" x14ac:dyDescent="0.25">
      <c r="A8038">
        <v>91</v>
      </c>
      <c r="B8038" s="93">
        <v>43475</v>
      </c>
      <c r="C8038">
        <v>1</v>
      </c>
      <c r="D8038" t="s">
        <v>94</v>
      </c>
      <c r="E8038">
        <v>2019</v>
      </c>
      <c r="F8038" t="s">
        <v>79</v>
      </c>
      <c r="G8038" t="s">
        <v>501</v>
      </c>
      <c r="H8038" t="s">
        <v>502</v>
      </c>
      <c r="I8038">
        <v>273.02999999999997</v>
      </c>
      <c r="J8038">
        <v>0</v>
      </c>
      <c r="K8038" t="s">
        <v>275</v>
      </c>
      <c r="L8038" t="s">
        <v>34</v>
      </c>
    </row>
    <row r="8039" spans="1:12" x14ac:dyDescent="0.25">
      <c r="A8039">
        <v>91</v>
      </c>
      <c r="B8039" s="93">
        <v>43475</v>
      </c>
      <c r="C8039">
        <v>1</v>
      </c>
      <c r="D8039" t="s">
        <v>94</v>
      </c>
      <c r="E8039">
        <v>2019</v>
      </c>
      <c r="F8039" t="s">
        <v>71</v>
      </c>
      <c r="G8039" t="s">
        <v>501</v>
      </c>
      <c r="H8039" t="s">
        <v>502</v>
      </c>
      <c r="I8039">
        <v>673.32</v>
      </c>
      <c r="J8039">
        <v>0</v>
      </c>
      <c r="K8039" t="s">
        <v>275</v>
      </c>
      <c r="L8039" t="s">
        <v>34</v>
      </c>
    </row>
    <row r="8040" spans="1:12" x14ac:dyDescent="0.25">
      <c r="A8040">
        <v>91</v>
      </c>
      <c r="B8040" s="93">
        <v>43475</v>
      </c>
      <c r="C8040">
        <v>1</v>
      </c>
      <c r="D8040" t="s">
        <v>94</v>
      </c>
      <c r="E8040">
        <v>2019</v>
      </c>
      <c r="F8040" t="s">
        <v>68</v>
      </c>
      <c r="G8040" t="s">
        <v>501</v>
      </c>
      <c r="H8040" t="s">
        <v>502</v>
      </c>
      <c r="I8040">
        <v>2823.18</v>
      </c>
      <c r="J8040">
        <v>0</v>
      </c>
      <c r="K8040" t="s">
        <v>275</v>
      </c>
      <c r="L8040" t="s">
        <v>34</v>
      </c>
    </row>
    <row r="8041" spans="1:12" x14ac:dyDescent="0.25">
      <c r="A8041">
        <v>91</v>
      </c>
      <c r="B8041" s="93">
        <v>43476</v>
      </c>
      <c r="C8041">
        <v>1</v>
      </c>
      <c r="D8041" t="s">
        <v>94</v>
      </c>
      <c r="E8041">
        <v>2019</v>
      </c>
      <c r="F8041" t="s">
        <v>77</v>
      </c>
      <c r="G8041" t="s">
        <v>35</v>
      </c>
      <c r="H8041" t="s">
        <v>503</v>
      </c>
      <c r="I8041">
        <v>11.5</v>
      </c>
      <c r="J8041">
        <v>0</v>
      </c>
      <c r="K8041" t="s">
        <v>275</v>
      </c>
      <c r="L8041" t="s">
        <v>35</v>
      </c>
    </row>
    <row r="8042" spans="1:12" x14ac:dyDescent="0.25">
      <c r="A8042">
        <v>91</v>
      </c>
      <c r="B8042" s="93">
        <v>43476</v>
      </c>
      <c r="C8042">
        <v>1</v>
      </c>
      <c r="D8042" t="s">
        <v>94</v>
      </c>
      <c r="E8042">
        <v>2019</v>
      </c>
      <c r="F8042" t="s">
        <v>76</v>
      </c>
      <c r="G8042" t="s">
        <v>35</v>
      </c>
      <c r="H8042" t="s">
        <v>503</v>
      </c>
      <c r="I8042">
        <v>24</v>
      </c>
      <c r="J8042">
        <v>0</v>
      </c>
      <c r="K8042" t="s">
        <v>275</v>
      </c>
      <c r="L8042" t="s">
        <v>35</v>
      </c>
    </row>
    <row r="8043" spans="1:12" x14ac:dyDescent="0.25">
      <c r="A8043">
        <v>91</v>
      </c>
      <c r="B8043" s="93">
        <v>43476</v>
      </c>
      <c r="C8043">
        <v>1</v>
      </c>
      <c r="D8043" t="s">
        <v>94</v>
      </c>
      <c r="E8043">
        <v>2019</v>
      </c>
      <c r="F8043" t="s">
        <v>72</v>
      </c>
      <c r="G8043" t="s">
        <v>65</v>
      </c>
      <c r="H8043" t="s">
        <v>503</v>
      </c>
      <c r="I8043">
        <v>25</v>
      </c>
      <c r="J8043">
        <v>0</v>
      </c>
      <c r="K8043" t="s">
        <v>275</v>
      </c>
      <c r="L8043" t="s">
        <v>35</v>
      </c>
    </row>
    <row r="8044" spans="1:12" x14ac:dyDescent="0.25">
      <c r="A8044">
        <v>91</v>
      </c>
      <c r="B8044" s="93">
        <v>43476</v>
      </c>
      <c r="C8044">
        <v>1</v>
      </c>
      <c r="D8044" t="s">
        <v>94</v>
      </c>
      <c r="E8044">
        <v>2019</v>
      </c>
      <c r="F8044" t="s">
        <v>75</v>
      </c>
      <c r="G8044" t="s">
        <v>35</v>
      </c>
      <c r="H8044" t="s">
        <v>503</v>
      </c>
      <c r="I8044">
        <v>29.4</v>
      </c>
      <c r="J8044">
        <v>0</v>
      </c>
      <c r="K8044" t="s">
        <v>275</v>
      </c>
      <c r="L8044" t="s">
        <v>35</v>
      </c>
    </row>
    <row r="8045" spans="1:12" x14ac:dyDescent="0.25">
      <c r="A8045">
        <v>91</v>
      </c>
      <c r="B8045" s="93">
        <v>43476</v>
      </c>
      <c r="C8045">
        <v>1</v>
      </c>
      <c r="D8045" t="s">
        <v>94</v>
      </c>
      <c r="E8045">
        <v>2019</v>
      </c>
      <c r="F8045" t="s">
        <v>86</v>
      </c>
      <c r="G8045" t="s">
        <v>36</v>
      </c>
      <c r="H8045" t="s">
        <v>503</v>
      </c>
      <c r="I8045">
        <v>86.16</v>
      </c>
      <c r="J8045">
        <v>0</v>
      </c>
      <c r="K8045" t="s">
        <v>275</v>
      </c>
      <c r="L8045" t="s">
        <v>222</v>
      </c>
    </row>
    <row r="8046" spans="1:12" x14ac:dyDescent="0.25">
      <c r="A8046">
        <v>91</v>
      </c>
      <c r="B8046" s="93">
        <v>43476</v>
      </c>
      <c r="C8046">
        <v>1</v>
      </c>
      <c r="D8046" t="s">
        <v>94</v>
      </c>
      <c r="E8046">
        <v>2019</v>
      </c>
      <c r="F8046" t="s">
        <v>74</v>
      </c>
      <c r="G8046" t="s">
        <v>35</v>
      </c>
      <c r="H8046" t="s">
        <v>503</v>
      </c>
      <c r="I8046">
        <v>138</v>
      </c>
      <c r="J8046">
        <v>0</v>
      </c>
      <c r="K8046" t="s">
        <v>275</v>
      </c>
      <c r="L8046" t="s">
        <v>35</v>
      </c>
    </row>
    <row r="8047" spans="1:12" x14ac:dyDescent="0.25">
      <c r="A8047">
        <v>91</v>
      </c>
      <c r="B8047" s="93">
        <v>43479</v>
      </c>
      <c r="C8047">
        <v>1</v>
      </c>
      <c r="D8047" t="s">
        <v>94</v>
      </c>
      <c r="E8047">
        <v>2019</v>
      </c>
      <c r="F8047" t="s">
        <v>69</v>
      </c>
      <c r="G8047" t="s">
        <v>65</v>
      </c>
      <c r="H8047" t="s">
        <v>504</v>
      </c>
      <c r="I8047">
        <v>20</v>
      </c>
      <c r="J8047">
        <v>0</v>
      </c>
      <c r="K8047" t="s">
        <v>275</v>
      </c>
      <c r="L8047" t="s">
        <v>35</v>
      </c>
    </row>
    <row r="8048" spans="1:12" x14ac:dyDescent="0.25">
      <c r="A8048">
        <v>91</v>
      </c>
      <c r="B8048" s="93">
        <v>43479</v>
      </c>
      <c r="C8048">
        <v>1</v>
      </c>
      <c r="D8048" t="s">
        <v>94</v>
      </c>
      <c r="E8048">
        <v>2019</v>
      </c>
      <c r="F8048" t="s">
        <v>71</v>
      </c>
      <c r="G8048" t="s">
        <v>35</v>
      </c>
      <c r="H8048" t="s">
        <v>504</v>
      </c>
      <c r="I8048">
        <v>43.86</v>
      </c>
      <c r="J8048">
        <v>0</v>
      </c>
      <c r="K8048" t="s">
        <v>275</v>
      </c>
      <c r="L8048" t="s">
        <v>35</v>
      </c>
    </row>
    <row r="8049" spans="1:12" x14ac:dyDescent="0.25">
      <c r="A8049">
        <v>91</v>
      </c>
      <c r="B8049" s="93">
        <v>43479</v>
      </c>
      <c r="C8049">
        <v>1</v>
      </c>
      <c r="D8049" t="s">
        <v>94</v>
      </c>
      <c r="E8049">
        <v>2019</v>
      </c>
      <c r="F8049" t="s">
        <v>81</v>
      </c>
      <c r="G8049" t="s">
        <v>35</v>
      </c>
      <c r="H8049" t="s">
        <v>504</v>
      </c>
      <c r="I8049">
        <v>62.73</v>
      </c>
      <c r="J8049">
        <v>0</v>
      </c>
      <c r="K8049" t="s">
        <v>275</v>
      </c>
      <c r="L8049" t="s">
        <v>35</v>
      </c>
    </row>
    <row r="8050" spans="1:12" x14ac:dyDescent="0.25">
      <c r="A8050">
        <v>91</v>
      </c>
      <c r="B8050" s="93">
        <v>43479</v>
      </c>
      <c r="C8050">
        <v>1</v>
      </c>
      <c r="D8050" t="s">
        <v>94</v>
      </c>
      <c r="E8050">
        <v>2019</v>
      </c>
      <c r="F8050" t="s">
        <v>86</v>
      </c>
      <c r="G8050" t="s">
        <v>58</v>
      </c>
      <c r="H8050" t="s">
        <v>504</v>
      </c>
      <c r="I8050">
        <v>89.6</v>
      </c>
      <c r="J8050">
        <v>0</v>
      </c>
      <c r="K8050" t="s">
        <v>275</v>
      </c>
      <c r="L8050" t="s">
        <v>222</v>
      </c>
    </row>
    <row r="8051" spans="1:12" x14ac:dyDescent="0.25">
      <c r="A8051">
        <v>91</v>
      </c>
      <c r="B8051" s="93">
        <v>43479</v>
      </c>
      <c r="C8051">
        <v>1</v>
      </c>
      <c r="D8051" t="s">
        <v>94</v>
      </c>
      <c r="E8051">
        <v>2019</v>
      </c>
      <c r="F8051" t="s">
        <v>81</v>
      </c>
      <c r="G8051" t="s">
        <v>65</v>
      </c>
      <c r="H8051" t="s">
        <v>504</v>
      </c>
      <c r="I8051">
        <v>649.29999999999995</v>
      </c>
      <c r="J8051">
        <v>0</v>
      </c>
      <c r="K8051" t="s">
        <v>275</v>
      </c>
      <c r="L8051" t="s">
        <v>35</v>
      </c>
    </row>
    <row r="8052" spans="1:12" x14ac:dyDescent="0.25">
      <c r="A8052">
        <v>91</v>
      </c>
      <c r="B8052" s="93">
        <v>43480</v>
      </c>
      <c r="C8052">
        <v>1</v>
      </c>
      <c r="D8052" t="s">
        <v>94</v>
      </c>
      <c r="E8052">
        <v>2019</v>
      </c>
      <c r="F8052" t="s">
        <v>71</v>
      </c>
      <c r="G8052" t="s">
        <v>36</v>
      </c>
      <c r="H8052" t="s">
        <v>505</v>
      </c>
      <c r="I8052">
        <v>20</v>
      </c>
      <c r="J8052">
        <v>0</v>
      </c>
      <c r="K8052" t="s">
        <v>275</v>
      </c>
      <c r="L8052" t="s">
        <v>222</v>
      </c>
    </row>
    <row r="8053" spans="1:12" x14ac:dyDescent="0.25">
      <c r="A8053">
        <v>91</v>
      </c>
      <c r="B8053" s="93">
        <v>43480</v>
      </c>
      <c r="C8053">
        <v>1</v>
      </c>
      <c r="D8053" t="s">
        <v>94</v>
      </c>
      <c r="E8053">
        <v>2019</v>
      </c>
      <c r="F8053" t="s">
        <v>71</v>
      </c>
      <c r="G8053" t="s">
        <v>35</v>
      </c>
      <c r="H8053" t="s">
        <v>505</v>
      </c>
      <c r="I8053">
        <v>20.9</v>
      </c>
      <c r="J8053">
        <v>0</v>
      </c>
      <c r="K8053" t="s">
        <v>275</v>
      </c>
      <c r="L8053" t="s">
        <v>35</v>
      </c>
    </row>
    <row r="8054" spans="1:12" x14ac:dyDescent="0.25">
      <c r="A8054">
        <v>91</v>
      </c>
      <c r="B8054" s="93">
        <v>43480</v>
      </c>
      <c r="C8054">
        <v>1</v>
      </c>
      <c r="D8054" t="s">
        <v>94</v>
      </c>
      <c r="E8054">
        <v>2019</v>
      </c>
      <c r="F8054" t="s">
        <v>72</v>
      </c>
      <c r="G8054" t="s">
        <v>35</v>
      </c>
      <c r="H8054" t="s">
        <v>505</v>
      </c>
      <c r="I8054">
        <v>24</v>
      </c>
      <c r="J8054">
        <v>0</v>
      </c>
      <c r="K8054" t="s">
        <v>275</v>
      </c>
      <c r="L8054" t="s">
        <v>35</v>
      </c>
    </row>
    <row r="8055" spans="1:12" x14ac:dyDescent="0.25">
      <c r="A8055">
        <v>91</v>
      </c>
      <c r="B8055" s="93">
        <v>43480</v>
      </c>
      <c r="C8055">
        <v>1</v>
      </c>
      <c r="D8055" t="s">
        <v>94</v>
      </c>
      <c r="E8055">
        <v>2019</v>
      </c>
      <c r="F8055" t="s">
        <v>70</v>
      </c>
      <c r="G8055" t="s">
        <v>35</v>
      </c>
      <c r="H8055" t="s">
        <v>505</v>
      </c>
      <c r="I8055">
        <v>181.33</v>
      </c>
      <c r="J8055">
        <v>0</v>
      </c>
      <c r="K8055" t="s">
        <v>275</v>
      </c>
      <c r="L8055" t="s">
        <v>35</v>
      </c>
    </row>
    <row r="8056" spans="1:12" x14ac:dyDescent="0.25">
      <c r="A8056">
        <v>91</v>
      </c>
      <c r="B8056" s="93">
        <v>43481</v>
      </c>
      <c r="C8056">
        <v>1</v>
      </c>
      <c r="D8056" t="s">
        <v>94</v>
      </c>
      <c r="E8056">
        <v>2019</v>
      </c>
      <c r="F8056" t="s">
        <v>80</v>
      </c>
      <c r="G8056" t="s">
        <v>36</v>
      </c>
      <c r="H8056" t="s">
        <v>506</v>
      </c>
      <c r="I8056">
        <v>16</v>
      </c>
      <c r="J8056">
        <v>0</v>
      </c>
      <c r="K8056" t="s">
        <v>275</v>
      </c>
      <c r="L8056" t="s">
        <v>222</v>
      </c>
    </row>
    <row r="8057" spans="1:12" x14ac:dyDescent="0.25">
      <c r="A8057">
        <v>91</v>
      </c>
      <c r="B8057" s="93">
        <v>43482</v>
      </c>
      <c r="C8057">
        <v>1</v>
      </c>
      <c r="D8057" t="s">
        <v>94</v>
      </c>
      <c r="E8057">
        <v>2019</v>
      </c>
      <c r="F8057" t="s">
        <v>71</v>
      </c>
      <c r="G8057" t="s">
        <v>35</v>
      </c>
      <c r="H8057" t="s">
        <v>507</v>
      </c>
      <c r="I8057">
        <v>10.07</v>
      </c>
      <c r="J8057">
        <v>0</v>
      </c>
      <c r="K8057" t="s">
        <v>275</v>
      </c>
      <c r="L8057" t="s">
        <v>35</v>
      </c>
    </row>
    <row r="8058" spans="1:12" x14ac:dyDescent="0.25">
      <c r="A8058">
        <v>91</v>
      </c>
      <c r="B8058" s="93">
        <v>43482</v>
      </c>
      <c r="C8058">
        <v>1</v>
      </c>
      <c r="D8058" t="s">
        <v>94</v>
      </c>
      <c r="E8058">
        <v>2019</v>
      </c>
      <c r="F8058" t="s">
        <v>75</v>
      </c>
      <c r="G8058" t="s">
        <v>35</v>
      </c>
      <c r="H8058" t="s">
        <v>507</v>
      </c>
      <c r="I8058">
        <v>16</v>
      </c>
      <c r="J8058">
        <v>0</v>
      </c>
      <c r="K8058" t="s">
        <v>275</v>
      </c>
      <c r="L8058" t="s">
        <v>35</v>
      </c>
    </row>
    <row r="8059" spans="1:12" x14ac:dyDescent="0.25">
      <c r="A8059">
        <v>91</v>
      </c>
      <c r="B8059" s="93">
        <v>43482</v>
      </c>
      <c r="C8059">
        <v>1</v>
      </c>
      <c r="D8059" t="s">
        <v>94</v>
      </c>
      <c r="E8059">
        <v>2019</v>
      </c>
      <c r="F8059" t="s">
        <v>75</v>
      </c>
      <c r="G8059" t="s">
        <v>36</v>
      </c>
      <c r="H8059" t="s">
        <v>507</v>
      </c>
      <c r="I8059">
        <v>40</v>
      </c>
      <c r="J8059">
        <v>0</v>
      </c>
      <c r="K8059" t="s">
        <v>275</v>
      </c>
      <c r="L8059" t="s">
        <v>222</v>
      </c>
    </row>
    <row r="8060" spans="1:12" x14ac:dyDescent="0.25">
      <c r="A8060">
        <v>91</v>
      </c>
      <c r="B8060" s="93">
        <v>43482</v>
      </c>
      <c r="C8060">
        <v>1</v>
      </c>
      <c r="D8060" t="s">
        <v>94</v>
      </c>
      <c r="E8060">
        <v>2019</v>
      </c>
      <c r="F8060" t="s">
        <v>81</v>
      </c>
      <c r="G8060" t="s">
        <v>35</v>
      </c>
      <c r="H8060" t="s">
        <v>507</v>
      </c>
      <c r="I8060">
        <v>225.46</v>
      </c>
      <c r="J8060">
        <v>0</v>
      </c>
      <c r="K8060" t="s">
        <v>275</v>
      </c>
      <c r="L8060" t="s">
        <v>35</v>
      </c>
    </row>
    <row r="8061" spans="1:12" x14ac:dyDescent="0.25">
      <c r="A8061">
        <v>91</v>
      </c>
      <c r="B8061" s="93">
        <v>43483</v>
      </c>
      <c r="C8061">
        <v>1</v>
      </c>
      <c r="D8061" t="s">
        <v>94</v>
      </c>
      <c r="E8061">
        <v>2019</v>
      </c>
      <c r="F8061" t="s">
        <v>80</v>
      </c>
      <c r="G8061" t="s">
        <v>36</v>
      </c>
      <c r="H8061" t="s">
        <v>508</v>
      </c>
      <c r="I8061">
        <v>10</v>
      </c>
      <c r="J8061">
        <v>0</v>
      </c>
      <c r="K8061" t="s">
        <v>275</v>
      </c>
      <c r="L8061" t="s">
        <v>222</v>
      </c>
    </row>
    <row r="8062" spans="1:12" x14ac:dyDescent="0.25">
      <c r="A8062">
        <v>91</v>
      </c>
      <c r="B8062" s="93">
        <v>43483</v>
      </c>
      <c r="C8062">
        <v>1</v>
      </c>
      <c r="D8062" t="s">
        <v>94</v>
      </c>
      <c r="E8062">
        <v>2019</v>
      </c>
      <c r="F8062" t="s">
        <v>80</v>
      </c>
      <c r="G8062" t="s">
        <v>35</v>
      </c>
      <c r="H8062" t="s">
        <v>508</v>
      </c>
      <c r="I8062">
        <v>12</v>
      </c>
      <c r="J8062">
        <v>0</v>
      </c>
      <c r="K8062" t="s">
        <v>275</v>
      </c>
      <c r="L8062" t="s">
        <v>35</v>
      </c>
    </row>
    <row r="8063" spans="1:12" x14ac:dyDescent="0.25">
      <c r="A8063">
        <v>91</v>
      </c>
      <c r="B8063" s="93">
        <v>43483</v>
      </c>
      <c r="C8063">
        <v>1</v>
      </c>
      <c r="D8063" t="s">
        <v>94</v>
      </c>
      <c r="E8063">
        <v>2019</v>
      </c>
      <c r="F8063" t="s">
        <v>72</v>
      </c>
      <c r="G8063" t="s">
        <v>35</v>
      </c>
      <c r="H8063" t="s">
        <v>508</v>
      </c>
      <c r="I8063">
        <v>20</v>
      </c>
      <c r="J8063">
        <v>0</v>
      </c>
      <c r="K8063" t="s">
        <v>275</v>
      </c>
      <c r="L8063" t="s">
        <v>35</v>
      </c>
    </row>
    <row r="8064" spans="1:12" x14ac:dyDescent="0.25">
      <c r="A8064">
        <v>91</v>
      </c>
      <c r="B8064" s="93">
        <v>43483</v>
      </c>
      <c r="C8064">
        <v>1</v>
      </c>
      <c r="D8064" t="s">
        <v>94</v>
      </c>
      <c r="E8064">
        <v>2019</v>
      </c>
      <c r="F8064" t="s">
        <v>79</v>
      </c>
      <c r="G8064" t="s">
        <v>67</v>
      </c>
      <c r="H8064" t="s">
        <v>508</v>
      </c>
      <c r="I8064">
        <v>53.73</v>
      </c>
      <c r="J8064">
        <v>0</v>
      </c>
      <c r="K8064" t="s">
        <v>275</v>
      </c>
      <c r="L8064" t="s">
        <v>266</v>
      </c>
    </row>
    <row r="8065" spans="1:12" x14ac:dyDescent="0.25">
      <c r="A8065">
        <v>91</v>
      </c>
      <c r="B8065" s="93">
        <v>43483</v>
      </c>
      <c r="C8065">
        <v>1</v>
      </c>
      <c r="D8065" t="s">
        <v>94</v>
      </c>
      <c r="E8065">
        <v>2019</v>
      </c>
      <c r="F8065" t="s">
        <v>70</v>
      </c>
      <c r="G8065" t="s">
        <v>35</v>
      </c>
      <c r="H8065" t="s">
        <v>508</v>
      </c>
      <c r="I8065">
        <v>98.86</v>
      </c>
      <c r="J8065">
        <v>0</v>
      </c>
      <c r="K8065" t="s">
        <v>275</v>
      </c>
      <c r="L8065" t="s">
        <v>35</v>
      </c>
    </row>
    <row r="8066" spans="1:12" x14ac:dyDescent="0.25">
      <c r="A8066">
        <v>91</v>
      </c>
      <c r="B8066" s="93">
        <v>43483</v>
      </c>
      <c r="C8066">
        <v>1</v>
      </c>
      <c r="D8066" t="s">
        <v>94</v>
      </c>
      <c r="E8066">
        <v>2019</v>
      </c>
      <c r="F8066" t="s">
        <v>69</v>
      </c>
      <c r="G8066" t="s">
        <v>35</v>
      </c>
      <c r="H8066" t="s">
        <v>508</v>
      </c>
      <c r="I8066">
        <v>102.06</v>
      </c>
      <c r="J8066">
        <v>0</v>
      </c>
      <c r="K8066" t="s">
        <v>275</v>
      </c>
      <c r="L8066" t="s">
        <v>35</v>
      </c>
    </row>
    <row r="8067" spans="1:12" x14ac:dyDescent="0.25">
      <c r="A8067">
        <v>91</v>
      </c>
      <c r="B8067" s="93">
        <v>43483</v>
      </c>
      <c r="C8067">
        <v>1</v>
      </c>
      <c r="D8067" t="s">
        <v>94</v>
      </c>
      <c r="E8067">
        <v>2019</v>
      </c>
      <c r="F8067" t="s">
        <v>73</v>
      </c>
      <c r="G8067" t="s">
        <v>35</v>
      </c>
      <c r="H8067" t="s">
        <v>508</v>
      </c>
      <c r="I8067">
        <v>256.42</v>
      </c>
      <c r="J8067">
        <v>0</v>
      </c>
      <c r="K8067" t="s">
        <v>275</v>
      </c>
      <c r="L8067" t="s">
        <v>35</v>
      </c>
    </row>
    <row r="8068" spans="1:12" x14ac:dyDescent="0.25">
      <c r="A8068">
        <v>91</v>
      </c>
      <c r="B8068" s="93">
        <v>43483</v>
      </c>
      <c r="C8068">
        <v>1</v>
      </c>
      <c r="D8068" t="s">
        <v>94</v>
      </c>
      <c r="E8068">
        <v>2019</v>
      </c>
      <c r="F8068" t="s">
        <v>78</v>
      </c>
      <c r="G8068" t="s">
        <v>58</v>
      </c>
      <c r="H8068" t="s">
        <v>508</v>
      </c>
      <c r="I8068">
        <v>325.32</v>
      </c>
      <c r="J8068">
        <v>0</v>
      </c>
      <c r="K8068" t="s">
        <v>275</v>
      </c>
      <c r="L8068" t="s">
        <v>222</v>
      </c>
    </row>
    <row r="8069" spans="1:12" x14ac:dyDescent="0.25">
      <c r="A8069">
        <v>91</v>
      </c>
      <c r="B8069" s="93">
        <v>43483</v>
      </c>
      <c r="C8069">
        <v>1</v>
      </c>
      <c r="D8069" t="s">
        <v>94</v>
      </c>
      <c r="E8069">
        <v>2019</v>
      </c>
      <c r="F8069" t="s">
        <v>81</v>
      </c>
      <c r="G8069" t="s">
        <v>35</v>
      </c>
      <c r="H8069" t="s">
        <v>508</v>
      </c>
      <c r="I8069">
        <v>419.77</v>
      </c>
      <c r="J8069">
        <v>0</v>
      </c>
      <c r="K8069" t="s">
        <v>275</v>
      </c>
      <c r="L8069" t="s">
        <v>35</v>
      </c>
    </row>
    <row r="8070" spans="1:12" x14ac:dyDescent="0.25">
      <c r="A8070">
        <v>91</v>
      </c>
      <c r="B8070" s="93">
        <v>43484</v>
      </c>
      <c r="C8070">
        <v>1</v>
      </c>
      <c r="D8070" t="s">
        <v>94</v>
      </c>
      <c r="E8070">
        <v>2019</v>
      </c>
      <c r="F8070" t="s">
        <v>86</v>
      </c>
      <c r="G8070" t="s">
        <v>66</v>
      </c>
      <c r="H8070" t="s">
        <v>509</v>
      </c>
      <c r="I8070">
        <v>23.85</v>
      </c>
      <c r="J8070">
        <v>0</v>
      </c>
      <c r="K8070" t="s">
        <v>275</v>
      </c>
      <c r="L8070" t="s">
        <v>35</v>
      </c>
    </row>
    <row r="8071" spans="1:12" x14ac:dyDescent="0.25">
      <c r="A8071">
        <v>91</v>
      </c>
      <c r="B8071" s="93">
        <v>43484</v>
      </c>
      <c r="C8071">
        <v>1</v>
      </c>
      <c r="D8071" t="s">
        <v>94</v>
      </c>
      <c r="E8071">
        <v>2019</v>
      </c>
      <c r="F8071" t="s">
        <v>83</v>
      </c>
      <c r="G8071" t="s">
        <v>66</v>
      </c>
      <c r="H8071" t="s">
        <v>509</v>
      </c>
      <c r="I8071">
        <v>63.75</v>
      </c>
      <c r="J8071">
        <v>0</v>
      </c>
      <c r="K8071" t="s">
        <v>275</v>
      </c>
      <c r="L8071" t="s">
        <v>35</v>
      </c>
    </row>
    <row r="8072" spans="1:12" x14ac:dyDescent="0.25">
      <c r="A8072">
        <v>91</v>
      </c>
      <c r="B8072" s="93">
        <v>43484</v>
      </c>
      <c r="C8072">
        <v>1</v>
      </c>
      <c r="D8072" t="s">
        <v>94</v>
      </c>
      <c r="E8072">
        <v>2019</v>
      </c>
      <c r="F8072" t="s">
        <v>85</v>
      </c>
      <c r="G8072" t="s">
        <v>66</v>
      </c>
      <c r="H8072" t="s">
        <v>509</v>
      </c>
      <c r="I8072">
        <v>77.650000000000006</v>
      </c>
      <c r="J8072">
        <v>0</v>
      </c>
      <c r="K8072" t="s">
        <v>275</v>
      </c>
      <c r="L8072" t="s">
        <v>35</v>
      </c>
    </row>
    <row r="8073" spans="1:12" x14ac:dyDescent="0.25">
      <c r="A8073">
        <v>91</v>
      </c>
      <c r="B8073" s="93">
        <v>43484</v>
      </c>
      <c r="C8073">
        <v>1</v>
      </c>
      <c r="D8073" t="s">
        <v>94</v>
      </c>
      <c r="E8073">
        <v>2019</v>
      </c>
      <c r="F8073" t="s">
        <v>69</v>
      </c>
      <c r="G8073" t="s">
        <v>66</v>
      </c>
      <c r="H8073" t="s">
        <v>509</v>
      </c>
      <c r="I8073">
        <v>269.14999999999998</v>
      </c>
      <c r="J8073">
        <v>0</v>
      </c>
      <c r="K8073" t="s">
        <v>275</v>
      </c>
      <c r="L8073" t="s">
        <v>35</v>
      </c>
    </row>
    <row r="8074" spans="1:12" x14ac:dyDescent="0.25">
      <c r="A8074">
        <v>91</v>
      </c>
      <c r="B8074" s="93">
        <v>43484</v>
      </c>
      <c r="C8074">
        <v>1</v>
      </c>
      <c r="D8074" t="s">
        <v>94</v>
      </c>
      <c r="E8074">
        <v>2019</v>
      </c>
      <c r="F8074" t="s">
        <v>78</v>
      </c>
      <c r="G8074" t="s">
        <v>66</v>
      </c>
      <c r="H8074" t="s">
        <v>509</v>
      </c>
      <c r="I8074">
        <v>442</v>
      </c>
      <c r="J8074">
        <v>0</v>
      </c>
      <c r="K8074" t="s">
        <v>275</v>
      </c>
      <c r="L8074" t="s">
        <v>35</v>
      </c>
    </row>
    <row r="8075" spans="1:12" x14ac:dyDescent="0.25">
      <c r="A8075">
        <v>91</v>
      </c>
      <c r="B8075" s="93">
        <v>43484</v>
      </c>
      <c r="C8075">
        <v>1</v>
      </c>
      <c r="D8075" t="s">
        <v>94</v>
      </c>
      <c r="E8075">
        <v>2019</v>
      </c>
      <c r="F8075" t="s">
        <v>84</v>
      </c>
      <c r="G8075" t="s">
        <v>66</v>
      </c>
      <c r="H8075" t="s">
        <v>509</v>
      </c>
      <c r="I8075">
        <v>532.04999999999995</v>
      </c>
      <c r="J8075">
        <v>0</v>
      </c>
      <c r="K8075" t="s">
        <v>275</v>
      </c>
      <c r="L8075" t="s">
        <v>35</v>
      </c>
    </row>
    <row r="8076" spans="1:12" x14ac:dyDescent="0.25">
      <c r="A8076">
        <v>91</v>
      </c>
      <c r="B8076" s="93">
        <v>43484</v>
      </c>
      <c r="C8076">
        <v>1</v>
      </c>
      <c r="D8076" t="s">
        <v>94</v>
      </c>
      <c r="E8076">
        <v>2019</v>
      </c>
      <c r="F8076" t="s">
        <v>68</v>
      </c>
      <c r="G8076" t="s">
        <v>66</v>
      </c>
      <c r="H8076" t="s">
        <v>509</v>
      </c>
      <c r="I8076">
        <v>603.04999999999995</v>
      </c>
      <c r="J8076">
        <v>0</v>
      </c>
      <c r="K8076" t="s">
        <v>275</v>
      </c>
      <c r="L8076" t="s">
        <v>35</v>
      </c>
    </row>
    <row r="8077" spans="1:12" x14ac:dyDescent="0.25">
      <c r="A8077">
        <v>91</v>
      </c>
      <c r="B8077" s="93">
        <v>43486</v>
      </c>
      <c r="C8077">
        <v>1</v>
      </c>
      <c r="D8077" t="s">
        <v>94</v>
      </c>
      <c r="E8077">
        <v>2019</v>
      </c>
      <c r="F8077" t="s">
        <v>71</v>
      </c>
      <c r="G8077" t="s">
        <v>35</v>
      </c>
      <c r="H8077" t="s">
        <v>510</v>
      </c>
      <c r="I8077">
        <v>88.61</v>
      </c>
      <c r="J8077">
        <v>0</v>
      </c>
      <c r="K8077" t="s">
        <v>275</v>
      </c>
      <c r="L8077" t="s">
        <v>35</v>
      </c>
    </row>
    <row r="8078" spans="1:12" x14ac:dyDescent="0.25">
      <c r="A8078">
        <v>91</v>
      </c>
      <c r="B8078" s="93">
        <v>43486</v>
      </c>
      <c r="C8078">
        <v>1</v>
      </c>
      <c r="D8078" t="s">
        <v>94</v>
      </c>
      <c r="E8078">
        <v>2019</v>
      </c>
      <c r="F8078" t="s">
        <v>167</v>
      </c>
      <c r="G8078" t="s">
        <v>36</v>
      </c>
      <c r="H8078" t="s">
        <v>510</v>
      </c>
      <c r="I8078">
        <v>98.88</v>
      </c>
      <c r="J8078">
        <v>0</v>
      </c>
      <c r="K8078" t="s">
        <v>275</v>
      </c>
      <c r="L8078" t="s">
        <v>222</v>
      </c>
    </row>
    <row r="8079" spans="1:12" x14ac:dyDescent="0.25">
      <c r="A8079">
        <v>91</v>
      </c>
      <c r="B8079" s="93">
        <v>43487</v>
      </c>
      <c r="C8079">
        <v>1</v>
      </c>
      <c r="D8079" t="s">
        <v>94</v>
      </c>
      <c r="E8079">
        <v>2019</v>
      </c>
      <c r="F8079" t="s">
        <v>69</v>
      </c>
      <c r="G8079" t="s">
        <v>35</v>
      </c>
      <c r="H8079" t="s">
        <v>511</v>
      </c>
      <c r="I8079">
        <v>10</v>
      </c>
      <c r="J8079">
        <v>0</v>
      </c>
      <c r="K8079" t="s">
        <v>275</v>
      </c>
      <c r="L8079" t="s">
        <v>35</v>
      </c>
    </row>
    <row r="8080" spans="1:12" x14ac:dyDescent="0.25">
      <c r="A8080">
        <v>91</v>
      </c>
      <c r="B8080" s="93">
        <v>43487</v>
      </c>
      <c r="C8080">
        <v>1</v>
      </c>
      <c r="D8080" t="s">
        <v>94</v>
      </c>
      <c r="E8080">
        <v>2019</v>
      </c>
      <c r="F8080" t="s">
        <v>81</v>
      </c>
      <c r="G8080" t="s">
        <v>58</v>
      </c>
      <c r="H8080" t="s">
        <v>511</v>
      </c>
      <c r="I8080">
        <v>45.75</v>
      </c>
      <c r="J8080">
        <v>0</v>
      </c>
      <c r="K8080" t="s">
        <v>275</v>
      </c>
      <c r="L8080" t="s">
        <v>222</v>
      </c>
    </row>
    <row r="8081" spans="1:12" x14ac:dyDescent="0.25">
      <c r="A8081">
        <v>91</v>
      </c>
      <c r="B8081" s="93">
        <v>43487</v>
      </c>
      <c r="C8081">
        <v>1</v>
      </c>
      <c r="D8081" t="s">
        <v>94</v>
      </c>
      <c r="E8081">
        <v>2019</v>
      </c>
      <c r="F8081" t="s">
        <v>82</v>
      </c>
      <c r="G8081" t="s">
        <v>58</v>
      </c>
      <c r="H8081" t="s">
        <v>511</v>
      </c>
      <c r="I8081">
        <v>50.36</v>
      </c>
      <c r="J8081">
        <v>0</v>
      </c>
      <c r="K8081" t="s">
        <v>275</v>
      </c>
      <c r="L8081" t="s">
        <v>222</v>
      </c>
    </row>
    <row r="8082" spans="1:12" x14ac:dyDescent="0.25">
      <c r="A8082">
        <v>91</v>
      </c>
      <c r="B8082" s="93">
        <v>43487</v>
      </c>
      <c r="C8082">
        <v>1</v>
      </c>
      <c r="D8082" t="s">
        <v>94</v>
      </c>
      <c r="E8082">
        <v>2019</v>
      </c>
      <c r="F8082" t="s">
        <v>75</v>
      </c>
      <c r="G8082" t="s">
        <v>35</v>
      </c>
      <c r="H8082" t="s">
        <v>511</v>
      </c>
      <c r="I8082">
        <v>85</v>
      </c>
      <c r="J8082">
        <v>0</v>
      </c>
      <c r="K8082" t="s">
        <v>275</v>
      </c>
      <c r="L8082" t="s">
        <v>35</v>
      </c>
    </row>
    <row r="8083" spans="1:12" x14ac:dyDescent="0.25">
      <c r="A8083">
        <v>91</v>
      </c>
      <c r="B8083" s="93">
        <v>43487</v>
      </c>
      <c r="C8083">
        <v>1</v>
      </c>
      <c r="D8083" t="s">
        <v>94</v>
      </c>
      <c r="E8083">
        <v>2019</v>
      </c>
      <c r="F8083" t="s">
        <v>78</v>
      </c>
      <c r="G8083" t="s">
        <v>58</v>
      </c>
      <c r="H8083" t="s">
        <v>511</v>
      </c>
      <c r="I8083">
        <v>103.6</v>
      </c>
      <c r="J8083">
        <v>0</v>
      </c>
      <c r="K8083" t="s">
        <v>275</v>
      </c>
      <c r="L8083" t="s">
        <v>222</v>
      </c>
    </row>
    <row r="8084" spans="1:12" x14ac:dyDescent="0.25">
      <c r="A8084">
        <v>91</v>
      </c>
      <c r="B8084" s="93">
        <v>43487</v>
      </c>
      <c r="C8084">
        <v>1</v>
      </c>
      <c r="D8084" t="s">
        <v>94</v>
      </c>
      <c r="E8084">
        <v>2019</v>
      </c>
      <c r="F8084" t="s">
        <v>71</v>
      </c>
      <c r="G8084" t="s">
        <v>67</v>
      </c>
      <c r="H8084" t="s">
        <v>511</v>
      </c>
      <c r="I8084">
        <v>125</v>
      </c>
      <c r="J8084">
        <v>0</v>
      </c>
      <c r="K8084" t="s">
        <v>275</v>
      </c>
      <c r="L8084" t="s">
        <v>266</v>
      </c>
    </row>
    <row r="8085" spans="1:12" x14ac:dyDescent="0.25">
      <c r="A8085">
        <v>91</v>
      </c>
      <c r="B8085" s="93">
        <v>43487</v>
      </c>
      <c r="C8085">
        <v>1</v>
      </c>
      <c r="D8085" t="s">
        <v>94</v>
      </c>
      <c r="E8085">
        <v>2019</v>
      </c>
      <c r="F8085" t="s">
        <v>81</v>
      </c>
      <c r="G8085" t="s">
        <v>35</v>
      </c>
      <c r="H8085" t="s">
        <v>511</v>
      </c>
      <c r="I8085">
        <v>170</v>
      </c>
      <c r="J8085">
        <v>0</v>
      </c>
      <c r="K8085" t="s">
        <v>275</v>
      </c>
      <c r="L8085" t="s">
        <v>35</v>
      </c>
    </row>
    <row r="8086" spans="1:12" x14ac:dyDescent="0.25">
      <c r="A8086">
        <v>91</v>
      </c>
      <c r="B8086" s="93">
        <v>43487</v>
      </c>
      <c r="C8086">
        <v>1</v>
      </c>
      <c r="D8086" t="s">
        <v>94</v>
      </c>
      <c r="E8086">
        <v>2019</v>
      </c>
      <c r="F8086" t="s">
        <v>82</v>
      </c>
      <c r="G8086" t="s">
        <v>66</v>
      </c>
      <c r="H8086" t="s">
        <v>511</v>
      </c>
      <c r="I8086">
        <v>367.45</v>
      </c>
      <c r="J8086">
        <v>0</v>
      </c>
      <c r="K8086" t="s">
        <v>275</v>
      </c>
      <c r="L8086" t="s">
        <v>35</v>
      </c>
    </row>
    <row r="8087" spans="1:12" x14ac:dyDescent="0.25">
      <c r="A8087">
        <v>91</v>
      </c>
      <c r="B8087" s="93">
        <v>43489</v>
      </c>
      <c r="C8087">
        <v>1</v>
      </c>
      <c r="D8087" t="s">
        <v>94</v>
      </c>
      <c r="E8087">
        <v>2019</v>
      </c>
      <c r="F8087" t="s">
        <v>71</v>
      </c>
      <c r="G8087" t="s">
        <v>35</v>
      </c>
      <c r="H8087" t="s">
        <v>513</v>
      </c>
      <c r="I8087">
        <v>21.1</v>
      </c>
      <c r="J8087">
        <v>0</v>
      </c>
      <c r="K8087" t="s">
        <v>275</v>
      </c>
      <c r="L8087" t="s">
        <v>35</v>
      </c>
    </row>
    <row r="8088" spans="1:12" x14ac:dyDescent="0.25">
      <c r="A8088">
        <v>91</v>
      </c>
      <c r="B8088" s="93">
        <v>43489</v>
      </c>
      <c r="C8088">
        <v>1</v>
      </c>
      <c r="D8088" t="s">
        <v>94</v>
      </c>
      <c r="E8088">
        <v>2019</v>
      </c>
      <c r="F8088" t="s">
        <v>69</v>
      </c>
      <c r="G8088" t="s">
        <v>35</v>
      </c>
      <c r="H8088" t="s">
        <v>513</v>
      </c>
      <c r="I8088">
        <v>64</v>
      </c>
      <c r="J8088">
        <v>0</v>
      </c>
      <c r="K8088" t="s">
        <v>275</v>
      </c>
      <c r="L8088" t="s">
        <v>35</v>
      </c>
    </row>
    <row r="8089" spans="1:12" x14ac:dyDescent="0.25">
      <c r="A8089">
        <v>91</v>
      </c>
      <c r="B8089" s="93">
        <v>43490</v>
      </c>
      <c r="C8089">
        <v>1</v>
      </c>
      <c r="D8089" t="s">
        <v>94</v>
      </c>
      <c r="E8089">
        <v>2019</v>
      </c>
      <c r="F8089" t="s">
        <v>71</v>
      </c>
      <c r="G8089" t="s">
        <v>35</v>
      </c>
      <c r="H8089" t="s">
        <v>516</v>
      </c>
      <c r="I8089">
        <v>6.25</v>
      </c>
      <c r="J8089">
        <v>0</v>
      </c>
      <c r="K8089" t="s">
        <v>275</v>
      </c>
      <c r="L8089" t="s">
        <v>35</v>
      </c>
    </row>
    <row r="8090" spans="1:12" x14ac:dyDescent="0.25">
      <c r="A8090">
        <v>91</v>
      </c>
      <c r="B8090" s="93">
        <v>43490</v>
      </c>
      <c r="C8090">
        <v>1</v>
      </c>
      <c r="D8090" t="s">
        <v>94</v>
      </c>
      <c r="E8090">
        <v>2019</v>
      </c>
      <c r="F8090" t="s">
        <v>79</v>
      </c>
      <c r="G8090" t="s">
        <v>514</v>
      </c>
      <c r="H8090" t="s">
        <v>515</v>
      </c>
      <c r="I8090">
        <v>26.43</v>
      </c>
      <c r="J8090">
        <v>0</v>
      </c>
      <c r="K8090" t="s">
        <v>275</v>
      </c>
      <c r="L8090" t="s">
        <v>34</v>
      </c>
    </row>
    <row r="8091" spans="1:12" x14ac:dyDescent="0.25">
      <c r="A8091">
        <v>91</v>
      </c>
      <c r="B8091" s="93">
        <v>43490</v>
      </c>
      <c r="C8091">
        <v>1</v>
      </c>
      <c r="D8091" t="s">
        <v>94</v>
      </c>
      <c r="E8091">
        <v>2019</v>
      </c>
      <c r="F8091" t="s">
        <v>80</v>
      </c>
      <c r="G8091" t="s">
        <v>514</v>
      </c>
      <c r="H8091" t="s">
        <v>515</v>
      </c>
      <c r="I8091">
        <v>105.16</v>
      </c>
      <c r="J8091">
        <v>0</v>
      </c>
      <c r="K8091" t="s">
        <v>275</v>
      </c>
      <c r="L8091" t="s">
        <v>34</v>
      </c>
    </row>
    <row r="8092" spans="1:12" x14ac:dyDescent="0.25">
      <c r="A8092">
        <v>91</v>
      </c>
      <c r="B8092" s="93">
        <v>43490</v>
      </c>
      <c r="C8092">
        <v>1</v>
      </c>
      <c r="D8092" t="s">
        <v>94</v>
      </c>
      <c r="E8092">
        <v>2019</v>
      </c>
      <c r="F8092" t="s">
        <v>70</v>
      </c>
      <c r="G8092" t="s">
        <v>35</v>
      </c>
      <c r="H8092" t="s">
        <v>516</v>
      </c>
      <c r="I8092">
        <v>112.22</v>
      </c>
      <c r="J8092">
        <v>0</v>
      </c>
      <c r="K8092" t="s">
        <v>275</v>
      </c>
      <c r="L8092" t="s">
        <v>35</v>
      </c>
    </row>
    <row r="8093" spans="1:12" x14ac:dyDescent="0.25">
      <c r="A8093">
        <v>91</v>
      </c>
      <c r="B8093" s="93">
        <v>43490</v>
      </c>
      <c r="C8093">
        <v>1</v>
      </c>
      <c r="D8093" t="s">
        <v>94</v>
      </c>
      <c r="E8093">
        <v>2019</v>
      </c>
      <c r="F8093" t="s">
        <v>71</v>
      </c>
      <c r="G8093" t="s">
        <v>514</v>
      </c>
      <c r="H8093" t="s">
        <v>515</v>
      </c>
      <c r="I8093">
        <v>151.41</v>
      </c>
      <c r="J8093">
        <v>0</v>
      </c>
      <c r="K8093" t="s">
        <v>275</v>
      </c>
      <c r="L8093" t="s">
        <v>34</v>
      </c>
    </row>
    <row r="8094" spans="1:12" x14ac:dyDescent="0.25">
      <c r="A8094">
        <v>91</v>
      </c>
      <c r="B8094" s="93">
        <v>43490</v>
      </c>
      <c r="C8094">
        <v>1</v>
      </c>
      <c r="D8094" t="s">
        <v>94</v>
      </c>
      <c r="E8094">
        <v>2019</v>
      </c>
      <c r="F8094" t="s">
        <v>75</v>
      </c>
      <c r="G8094" t="s">
        <v>514</v>
      </c>
      <c r="H8094" t="s">
        <v>515</v>
      </c>
      <c r="I8094">
        <v>616.58000000000004</v>
      </c>
      <c r="J8094">
        <v>0</v>
      </c>
      <c r="K8094" t="s">
        <v>275</v>
      </c>
      <c r="L8094" t="s">
        <v>34</v>
      </c>
    </row>
    <row r="8095" spans="1:12" x14ac:dyDescent="0.25">
      <c r="A8095">
        <v>91</v>
      </c>
      <c r="B8095" s="93">
        <v>43490</v>
      </c>
      <c r="C8095">
        <v>1</v>
      </c>
      <c r="D8095" t="s">
        <v>94</v>
      </c>
      <c r="E8095">
        <v>2019</v>
      </c>
      <c r="F8095" t="s">
        <v>68</v>
      </c>
      <c r="G8095" t="s">
        <v>514</v>
      </c>
      <c r="H8095" t="s">
        <v>515</v>
      </c>
      <c r="I8095">
        <v>838</v>
      </c>
      <c r="J8095">
        <v>0</v>
      </c>
      <c r="K8095" t="s">
        <v>275</v>
      </c>
      <c r="L8095" t="s">
        <v>34</v>
      </c>
    </row>
    <row r="8096" spans="1:12" x14ac:dyDescent="0.25">
      <c r="A8096">
        <v>91</v>
      </c>
      <c r="B8096" s="93">
        <v>43493</v>
      </c>
      <c r="C8096">
        <v>1</v>
      </c>
      <c r="D8096" t="s">
        <v>94</v>
      </c>
      <c r="E8096">
        <v>2019</v>
      </c>
      <c r="F8096" t="s">
        <v>75</v>
      </c>
      <c r="G8096" t="s">
        <v>67</v>
      </c>
      <c r="H8096" t="s">
        <v>517</v>
      </c>
      <c r="I8096">
        <v>49.1</v>
      </c>
      <c r="J8096">
        <v>0</v>
      </c>
      <c r="K8096" t="s">
        <v>275</v>
      </c>
      <c r="L8096" t="s">
        <v>266</v>
      </c>
    </row>
    <row r="8097" spans="1:12" x14ac:dyDescent="0.25">
      <c r="A8097">
        <v>91</v>
      </c>
      <c r="B8097" s="93">
        <v>43493</v>
      </c>
      <c r="C8097">
        <v>1</v>
      </c>
      <c r="D8097" t="s">
        <v>94</v>
      </c>
      <c r="E8097">
        <v>2019</v>
      </c>
      <c r="F8097" t="s">
        <v>75</v>
      </c>
      <c r="G8097" t="s">
        <v>58</v>
      </c>
      <c r="H8097" t="s">
        <v>517</v>
      </c>
      <c r="I8097">
        <v>58.5</v>
      </c>
      <c r="J8097">
        <v>0</v>
      </c>
      <c r="K8097" t="s">
        <v>275</v>
      </c>
      <c r="L8097" t="s">
        <v>222</v>
      </c>
    </row>
    <row r="8098" spans="1:12" x14ac:dyDescent="0.25">
      <c r="A8098">
        <v>91</v>
      </c>
      <c r="B8098" s="93">
        <v>43493</v>
      </c>
      <c r="C8098">
        <v>1</v>
      </c>
      <c r="D8098" t="s">
        <v>94</v>
      </c>
      <c r="E8098">
        <v>2019</v>
      </c>
      <c r="F8098" t="s">
        <v>74</v>
      </c>
      <c r="G8098" t="s">
        <v>35</v>
      </c>
      <c r="H8098" t="s">
        <v>517</v>
      </c>
      <c r="I8098">
        <v>87.75</v>
      </c>
      <c r="J8098">
        <v>0</v>
      </c>
      <c r="K8098" t="s">
        <v>275</v>
      </c>
      <c r="L8098" t="s">
        <v>35</v>
      </c>
    </row>
    <row r="8099" spans="1:12" x14ac:dyDescent="0.25">
      <c r="A8099">
        <v>91</v>
      </c>
      <c r="B8099" s="93">
        <v>43493</v>
      </c>
      <c r="C8099">
        <v>1</v>
      </c>
      <c r="D8099" t="s">
        <v>94</v>
      </c>
      <c r="E8099">
        <v>2019</v>
      </c>
      <c r="F8099" t="s">
        <v>75</v>
      </c>
      <c r="G8099" t="s">
        <v>63</v>
      </c>
      <c r="H8099" t="s">
        <v>517</v>
      </c>
      <c r="I8099">
        <v>131.35</v>
      </c>
      <c r="J8099">
        <v>0</v>
      </c>
      <c r="K8099" t="s">
        <v>275</v>
      </c>
      <c r="L8099" t="s">
        <v>64</v>
      </c>
    </row>
    <row r="8100" spans="1:12" x14ac:dyDescent="0.25">
      <c r="A8100">
        <v>91</v>
      </c>
      <c r="B8100" s="93">
        <v>43494</v>
      </c>
      <c r="C8100">
        <v>1</v>
      </c>
      <c r="D8100" t="s">
        <v>94</v>
      </c>
      <c r="E8100">
        <v>2019</v>
      </c>
      <c r="F8100" t="s">
        <v>69</v>
      </c>
      <c r="G8100" t="s">
        <v>35</v>
      </c>
      <c r="H8100" t="s">
        <v>518</v>
      </c>
      <c r="I8100">
        <v>12.3</v>
      </c>
      <c r="J8100">
        <v>0</v>
      </c>
      <c r="K8100" t="s">
        <v>275</v>
      </c>
      <c r="L8100" t="s">
        <v>35</v>
      </c>
    </row>
    <row r="8101" spans="1:12" x14ac:dyDescent="0.25">
      <c r="A8101">
        <v>91</v>
      </c>
      <c r="B8101" s="93">
        <v>43494</v>
      </c>
      <c r="C8101">
        <v>1</v>
      </c>
      <c r="D8101" t="s">
        <v>94</v>
      </c>
      <c r="E8101">
        <v>2019</v>
      </c>
      <c r="F8101" t="s">
        <v>83</v>
      </c>
      <c r="G8101" t="s">
        <v>36</v>
      </c>
      <c r="H8101" t="s">
        <v>518</v>
      </c>
      <c r="I8101">
        <v>34.24</v>
      </c>
      <c r="J8101">
        <v>0</v>
      </c>
      <c r="K8101" t="s">
        <v>275</v>
      </c>
      <c r="L8101" t="s">
        <v>222</v>
      </c>
    </row>
    <row r="8102" spans="1:12" x14ac:dyDescent="0.25">
      <c r="A8102">
        <v>91</v>
      </c>
      <c r="B8102" s="93">
        <v>43494</v>
      </c>
      <c r="C8102">
        <v>1</v>
      </c>
      <c r="D8102" t="s">
        <v>94</v>
      </c>
      <c r="E8102">
        <v>2019</v>
      </c>
      <c r="F8102" t="s">
        <v>79</v>
      </c>
      <c r="G8102" t="s">
        <v>64</v>
      </c>
      <c r="H8102" t="s">
        <v>518</v>
      </c>
      <c r="I8102">
        <v>141.36000000000001</v>
      </c>
      <c r="J8102">
        <v>0</v>
      </c>
      <c r="K8102" t="s">
        <v>275</v>
      </c>
      <c r="L8102" t="s">
        <v>64</v>
      </c>
    </row>
    <row r="8103" spans="1:12" x14ac:dyDescent="0.25">
      <c r="A8103">
        <v>91</v>
      </c>
      <c r="B8103" s="93">
        <v>43494</v>
      </c>
      <c r="C8103">
        <v>1</v>
      </c>
      <c r="D8103" t="s">
        <v>94</v>
      </c>
      <c r="E8103">
        <v>2019</v>
      </c>
      <c r="F8103" t="s">
        <v>71</v>
      </c>
      <c r="G8103" t="s">
        <v>63</v>
      </c>
      <c r="H8103" t="s">
        <v>518</v>
      </c>
      <c r="I8103">
        <v>182.15</v>
      </c>
      <c r="J8103">
        <v>0</v>
      </c>
      <c r="K8103" t="s">
        <v>275</v>
      </c>
      <c r="L8103" t="s">
        <v>64</v>
      </c>
    </row>
    <row r="8104" spans="1:12" x14ac:dyDescent="0.25">
      <c r="A8104">
        <v>91</v>
      </c>
      <c r="B8104" s="93">
        <v>43494</v>
      </c>
      <c r="C8104">
        <v>1</v>
      </c>
      <c r="D8104" t="s">
        <v>94</v>
      </c>
      <c r="E8104">
        <v>2019</v>
      </c>
      <c r="F8104" t="s">
        <v>75</v>
      </c>
      <c r="G8104" t="s">
        <v>519</v>
      </c>
      <c r="H8104" t="s">
        <v>520</v>
      </c>
      <c r="I8104">
        <v>48000</v>
      </c>
      <c r="J8104">
        <v>0</v>
      </c>
      <c r="K8104" t="s">
        <v>275</v>
      </c>
      <c r="L8104" t="s">
        <v>266</v>
      </c>
    </row>
    <row r="8105" spans="1:12" x14ac:dyDescent="0.25">
      <c r="A8105">
        <v>91</v>
      </c>
      <c r="B8105" s="93">
        <v>43495</v>
      </c>
      <c r="C8105">
        <v>1</v>
      </c>
      <c r="D8105" t="s">
        <v>94</v>
      </c>
      <c r="E8105">
        <v>2019</v>
      </c>
      <c r="F8105" t="s">
        <v>69</v>
      </c>
      <c r="G8105" t="s">
        <v>64</v>
      </c>
      <c r="H8105" t="s">
        <v>521</v>
      </c>
      <c r="I8105">
        <v>25.95</v>
      </c>
      <c r="J8105">
        <v>0</v>
      </c>
      <c r="K8105" t="s">
        <v>275</v>
      </c>
      <c r="L8105" t="s">
        <v>64</v>
      </c>
    </row>
    <row r="8106" spans="1:12" x14ac:dyDescent="0.25">
      <c r="A8106">
        <v>91</v>
      </c>
      <c r="B8106" s="93">
        <v>43495</v>
      </c>
      <c r="C8106">
        <v>1</v>
      </c>
      <c r="D8106" t="s">
        <v>94</v>
      </c>
      <c r="E8106">
        <v>2019</v>
      </c>
      <c r="F8106" t="s">
        <v>86</v>
      </c>
      <c r="G8106" t="s">
        <v>58</v>
      </c>
      <c r="H8106" t="s">
        <v>521</v>
      </c>
      <c r="I8106">
        <v>31.5</v>
      </c>
      <c r="J8106">
        <v>0</v>
      </c>
      <c r="K8106" t="s">
        <v>275</v>
      </c>
      <c r="L8106" t="s">
        <v>222</v>
      </c>
    </row>
    <row r="8107" spans="1:12" x14ac:dyDescent="0.25">
      <c r="A8107">
        <v>91</v>
      </c>
      <c r="B8107" s="93">
        <v>43495</v>
      </c>
      <c r="C8107">
        <v>1</v>
      </c>
      <c r="D8107" t="s">
        <v>94</v>
      </c>
      <c r="E8107">
        <v>2019</v>
      </c>
      <c r="F8107" t="s">
        <v>69</v>
      </c>
      <c r="G8107" t="s">
        <v>35</v>
      </c>
      <c r="H8107" t="s">
        <v>521</v>
      </c>
      <c r="I8107">
        <v>51.5</v>
      </c>
      <c r="J8107">
        <v>0</v>
      </c>
      <c r="K8107" t="s">
        <v>275</v>
      </c>
      <c r="L8107" t="s">
        <v>35</v>
      </c>
    </row>
    <row r="8108" spans="1:12" x14ac:dyDescent="0.25">
      <c r="A8108">
        <v>91</v>
      </c>
      <c r="B8108" s="93">
        <v>43495</v>
      </c>
      <c r="C8108">
        <v>1</v>
      </c>
      <c r="D8108" t="s">
        <v>94</v>
      </c>
      <c r="E8108">
        <v>2019</v>
      </c>
      <c r="F8108" t="s">
        <v>69</v>
      </c>
      <c r="G8108" t="s">
        <v>36</v>
      </c>
      <c r="H8108" t="s">
        <v>521</v>
      </c>
      <c r="I8108">
        <v>75.48</v>
      </c>
      <c r="J8108">
        <v>0</v>
      </c>
      <c r="K8108" t="s">
        <v>275</v>
      </c>
      <c r="L8108" t="s">
        <v>222</v>
      </c>
    </row>
    <row r="8109" spans="1:12" x14ac:dyDescent="0.25">
      <c r="A8109">
        <v>91</v>
      </c>
      <c r="B8109" s="93">
        <v>43496</v>
      </c>
      <c r="C8109">
        <v>1</v>
      </c>
      <c r="D8109" t="s">
        <v>94</v>
      </c>
      <c r="E8109">
        <v>2019</v>
      </c>
      <c r="F8109" t="s">
        <v>71</v>
      </c>
      <c r="G8109" t="s">
        <v>64</v>
      </c>
      <c r="H8109" t="s">
        <v>522</v>
      </c>
      <c r="I8109">
        <v>47.99</v>
      </c>
      <c r="J8109">
        <v>0</v>
      </c>
      <c r="K8109" t="s">
        <v>275</v>
      </c>
      <c r="L8109" t="s">
        <v>64</v>
      </c>
    </row>
    <row r="8110" spans="1:12" x14ac:dyDescent="0.25">
      <c r="A8110">
        <v>95</v>
      </c>
      <c r="B8110" s="93">
        <v>43467</v>
      </c>
      <c r="C8110">
        <v>1</v>
      </c>
      <c r="D8110" t="s">
        <v>94</v>
      </c>
      <c r="E8110">
        <v>2019</v>
      </c>
      <c r="F8110" t="s">
        <v>21</v>
      </c>
      <c r="G8110" t="s">
        <v>36</v>
      </c>
      <c r="H8110" t="s">
        <v>494</v>
      </c>
      <c r="I8110">
        <v>24</v>
      </c>
      <c r="J8110">
        <v>0</v>
      </c>
      <c r="K8110" t="s">
        <v>276</v>
      </c>
      <c r="L8110" t="s">
        <v>222</v>
      </c>
    </row>
    <row r="8111" spans="1:12" x14ac:dyDescent="0.25">
      <c r="A8111">
        <v>95</v>
      </c>
      <c r="B8111" s="93">
        <v>43469</v>
      </c>
      <c r="C8111">
        <v>1</v>
      </c>
      <c r="D8111" t="s">
        <v>94</v>
      </c>
      <c r="E8111">
        <v>2019</v>
      </c>
      <c r="F8111" t="s">
        <v>23</v>
      </c>
      <c r="G8111" t="s">
        <v>37</v>
      </c>
      <c r="H8111" t="s">
        <v>426</v>
      </c>
      <c r="I8111">
        <v>2.4</v>
      </c>
      <c r="J8111">
        <v>0</v>
      </c>
      <c r="K8111" t="s">
        <v>276</v>
      </c>
      <c r="L8111" t="s">
        <v>35</v>
      </c>
    </row>
    <row r="8112" spans="1:12" x14ac:dyDescent="0.25">
      <c r="A8112">
        <v>95</v>
      </c>
      <c r="B8112" s="93">
        <v>43475</v>
      </c>
      <c r="C8112">
        <v>1</v>
      </c>
      <c r="D8112" t="s">
        <v>94</v>
      </c>
      <c r="E8112">
        <v>2019</v>
      </c>
      <c r="F8112" t="s">
        <v>22</v>
      </c>
      <c r="G8112" t="s">
        <v>501</v>
      </c>
      <c r="H8112" t="s">
        <v>502</v>
      </c>
      <c r="I8112">
        <v>50.62</v>
      </c>
      <c r="J8112">
        <v>0</v>
      </c>
      <c r="K8112" t="s">
        <v>276</v>
      </c>
      <c r="L8112" t="s">
        <v>34</v>
      </c>
    </row>
    <row r="8113" spans="1:12" x14ac:dyDescent="0.25">
      <c r="A8113">
        <v>95</v>
      </c>
      <c r="B8113" s="93">
        <v>43475</v>
      </c>
      <c r="C8113">
        <v>1</v>
      </c>
      <c r="D8113" t="s">
        <v>94</v>
      </c>
      <c r="E8113">
        <v>2019</v>
      </c>
      <c r="F8113" t="s">
        <v>21</v>
      </c>
      <c r="G8113" t="s">
        <v>501</v>
      </c>
      <c r="H8113" t="s">
        <v>502</v>
      </c>
      <c r="I8113">
        <v>159.55000000000001</v>
      </c>
      <c r="J8113">
        <v>0</v>
      </c>
      <c r="K8113" t="s">
        <v>276</v>
      </c>
      <c r="L8113" t="s">
        <v>34</v>
      </c>
    </row>
    <row r="8114" spans="1:12" x14ac:dyDescent="0.25">
      <c r="A8114">
        <v>95</v>
      </c>
      <c r="B8114" s="93">
        <v>43481</v>
      </c>
      <c r="C8114">
        <v>1</v>
      </c>
      <c r="D8114" t="s">
        <v>94</v>
      </c>
      <c r="E8114">
        <v>2019</v>
      </c>
      <c r="F8114" t="s">
        <v>22</v>
      </c>
      <c r="G8114" t="s">
        <v>36</v>
      </c>
      <c r="H8114" t="s">
        <v>506</v>
      </c>
      <c r="I8114">
        <v>8</v>
      </c>
      <c r="J8114">
        <v>0</v>
      </c>
      <c r="K8114" t="s">
        <v>276</v>
      </c>
      <c r="L8114" t="s">
        <v>222</v>
      </c>
    </row>
    <row r="8115" spans="1:12" x14ac:dyDescent="0.25">
      <c r="A8115">
        <v>95</v>
      </c>
      <c r="B8115" s="93">
        <v>43482</v>
      </c>
      <c r="C8115">
        <v>1</v>
      </c>
      <c r="D8115" t="s">
        <v>94</v>
      </c>
      <c r="E8115">
        <v>2019</v>
      </c>
      <c r="F8115" t="s">
        <v>23</v>
      </c>
      <c r="G8115" t="s">
        <v>37</v>
      </c>
      <c r="H8115" t="s">
        <v>426</v>
      </c>
      <c r="I8115">
        <v>2.7</v>
      </c>
      <c r="J8115">
        <v>0</v>
      </c>
      <c r="K8115" t="s">
        <v>276</v>
      </c>
      <c r="L8115" t="s">
        <v>35</v>
      </c>
    </row>
    <row r="8116" spans="1:12" x14ac:dyDescent="0.25">
      <c r="A8116">
        <v>95</v>
      </c>
      <c r="B8116" s="93">
        <v>43483</v>
      </c>
      <c r="C8116">
        <v>1</v>
      </c>
      <c r="D8116" t="s">
        <v>94</v>
      </c>
      <c r="E8116">
        <v>2019</v>
      </c>
      <c r="F8116" t="s">
        <v>23</v>
      </c>
      <c r="G8116" t="s">
        <v>37</v>
      </c>
      <c r="H8116" t="s">
        <v>426</v>
      </c>
      <c r="I8116">
        <v>3.5</v>
      </c>
      <c r="J8116">
        <v>0</v>
      </c>
      <c r="K8116" t="s">
        <v>276</v>
      </c>
      <c r="L8116" t="s">
        <v>35</v>
      </c>
    </row>
    <row r="8117" spans="1:12" x14ac:dyDescent="0.25">
      <c r="A8117">
        <v>95</v>
      </c>
      <c r="B8117" s="93">
        <v>43483</v>
      </c>
      <c r="C8117">
        <v>1</v>
      </c>
      <c r="D8117" t="s">
        <v>94</v>
      </c>
      <c r="E8117">
        <v>2019</v>
      </c>
      <c r="F8117" t="s">
        <v>21</v>
      </c>
      <c r="G8117" t="s">
        <v>36</v>
      </c>
      <c r="H8117" t="s">
        <v>508</v>
      </c>
      <c r="I8117">
        <v>32</v>
      </c>
      <c r="J8117">
        <v>0</v>
      </c>
      <c r="K8117" t="s">
        <v>276</v>
      </c>
      <c r="L8117" t="s">
        <v>222</v>
      </c>
    </row>
    <row r="8118" spans="1:12" x14ac:dyDescent="0.25">
      <c r="A8118">
        <v>95</v>
      </c>
      <c r="B8118" s="93">
        <v>43486</v>
      </c>
      <c r="C8118">
        <v>1</v>
      </c>
      <c r="D8118" t="s">
        <v>94</v>
      </c>
      <c r="E8118">
        <v>2019</v>
      </c>
      <c r="F8118" t="s">
        <v>23</v>
      </c>
      <c r="G8118" t="s">
        <v>36</v>
      </c>
      <c r="H8118" t="s">
        <v>510</v>
      </c>
      <c r="I8118">
        <v>16</v>
      </c>
      <c r="J8118">
        <v>0</v>
      </c>
      <c r="K8118" t="s">
        <v>276</v>
      </c>
      <c r="L8118" t="s">
        <v>222</v>
      </c>
    </row>
    <row r="8119" spans="1:12" x14ac:dyDescent="0.25">
      <c r="A8119">
        <v>95</v>
      </c>
      <c r="B8119" s="93">
        <v>43486</v>
      </c>
      <c r="C8119">
        <v>1</v>
      </c>
      <c r="D8119" t="s">
        <v>94</v>
      </c>
      <c r="E8119">
        <v>2019</v>
      </c>
      <c r="F8119" t="s">
        <v>22</v>
      </c>
      <c r="G8119" t="s">
        <v>36</v>
      </c>
      <c r="H8119" t="s">
        <v>510</v>
      </c>
      <c r="I8119">
        <v>16</v>
      </c>
      <c r="J8119">
        <v>0</v>
      </c>
      <c r="K8119" t="s">
        <v>276</v>
      </c>
      <c r="L8119" t="s">
        <v>222</v>
      </c>
    </row>
    <row r="8120" spans="1:12" x14ac:dyDescent="0.25">
      <c r="A8120">
        <v>95</v>
      </c>
      <c r="B8120" s="93">
        <v>43490</v>
      </c>
      <c r="C8120">
        <v>1</v>
      </c>
      <c r="D8120" t="s">
        <v>94</v>
      </c>
      <c r="E8120">
        <v>2019</v>
      </c>
      <c r="F8120" t="s">
        <v>22</v>
      </c>
      <c r="G8120" t="s">
        <v>514</v>
      </c>
      <c r="H8120" t="s">
        <v>515</v>
      </c>
      <c r="I8120">
        <v>29.42</v>
      </c>
      <c r="J8120">
        <v>0</v>
      </c>
      <c r="K8120" t="s">
        <v>276</v>
      </c>
      <c r="L8120" t="s">
        <v>34</v>
      </c>
    </row>
    <row r="8121" spans="1:12" x14ac:dyDescent="0.25">
      <c r="A8121">
        <v>95</v>
      </c>
      <c r="B8121" s="93">
        <v>43490</v>
      </c>
      <c r="C8121">
        <v>1</v>
      </c>
      <c r="D8121" t="s">
        <v>94</v>
      </c>
      <c r="E8121">
        <v>2019</v>
      </c>
      <c r="F8121" t="s">
        <v>23</v>
      </c>
      <c r="G8121" t="s">
        <v>514</v>
      </c>
      <c r="H8121" t="s">
        <v>515</v>
      </c>
      <c r="I8121">
        <v>47.61</v>
      </c>
      <c r="J8121">
        <v>0</v>
      </c>
      <c r="K8121" t="s">
        <v>276</v>
      </c>
      <c r="L8121" t="s">
        <v>34</v>
      </c>
    </row>
    <row r="8122" spans="1:12" x14ac:dyDescent="0.25">
      <c r="A8122">
        <v>95</v>
      </c>
      <c r="B8122" s="93">
        <v>43490</v>
      </c>
      <c r="C8122">
        <v>1</v>
      </c>
      <c r="D8122" t="s">
        <v>94</v>
      </c>
      <c r="E8122">
        <v>2019</v>
      </c>
      <c r="F8122" t="s">
        <v>21</v>
      </c>
      <c r="G8122" t="s">
        <v>514</v>
      </c>
      <c r="H8122" t="s">
        <v>515</v>
      </c>
      <c r="I8122">
        <v>173.16</v>
      </c>
      <c r="J8122">
        <v>0</v>
      </c>
      <c r="K8122" t="s">
        <v>276</v>
      </c>
      <c r="L8122" t="s">
        <v>34</v>
      </c>
    </row>
    <row r="8123" spans="1:12" x14ac:dyDescent="0.25">
      <c r="A8123">
        <v>95</v>
      </c>
      <c r="B8123" s="93">
        <v>43493</v>
      </c>
      <c r="C8123">
        <v>1</v>
      </c>
      <c r="D8123" t="s">
        <v>94</v>
      </c>
      <c r="E8123">
        <v>2019</v>
      </c>
      <c r="F8123" t="s">
        <v>23</v>
      </c>
      <c r="G8123" t="s">
        <v>63</v>
      </c>
      <c r="H8123" t="s">
        <v>517</v>
      </c>
      <c r="I8123">
        <v>48</v>
      </c>
      <c r="J8123">
        <v>0</v>
      </c>
      <c r="K8123" t="s">
        <v>276</v>
      </c>
      <c r="L8123" t="s">
        <v>64</v>
      </c>
    </row>
    <row r="8124" spans="1:12" x14ac:dyDescent="0.25">
      <c r="A8124">
        <v>95</v>
      </c>
      <c r="B8124" s="93">
        <v>43496</v>
      </c>
      <c r="C8124">
        <v>1</v>
      </c>
      <c r="D8124" t="s">
        <v>94</v>
      </c>
      <c r="E8124">
        <v>2019</v>
      </c>
      <c r="F8124" t="s">
        <v>23</v>
      </c>
      <c r="G8124" t="s">
        <v>37</v>
      </c>
      <c r="H8124" t="s">
        <v>426</v>
      </c>
      <c r="I8124">
        <v>3</v>
      </c>
      <c r="J8124">
        <v>0</v>
      </c>
      <c r="K8124" t="s">
        <v>276</v>
      </c>
      <c r="L8124" t="s">
        <v>35</v>
      </c>
    </row>
    <row r="8125" spans="1:12" x14ac:dyDescent="0.25">
      <c r="A8125">
        <v>97</v>
      </c>
      <c r="B8125" s="93">
        <v>43468</v>
      </c>
      <c r="C8125">
        <v>1</v>
      </c>
      <c r="D8125" t="s">
        <v>94</v>
      </c>
      <c r="E8125">
        <v>2019</v>
      </c>
      <c r="F8125" t="s">
        <v>21</v>
      </c>
      <c r="G8125" t="s">
        <v>36</v>
      </c>
      <c r="H8125" t="s">
        <v>495</v>
      </c>
      <c r="I8125">
        <v>8</v>
      </c>
      <c r="J8125">
        <v>0</v>
      </c>
      <c r="K8125" t="s">
        <v>277</v>
      </c>
      <c r="L8125" t="s">
        <v>222</v>
      </c>
    </row>
    <row r="8126" spans="1:12" x14ac:dyDescent="0.25">
      <c r="A8126">
        <v>97</v>
      </c>
      <c r="B8126" s="93">
        <v>43469</v>
      </c>
      <c r="C8126">
        <v>1</v>
      </c>
      <c r="D8126" t="s">
        <v>94</v>
      </c>
      <c r="E8126">
        <v>2019</v>
      </c>
      <c r="F8126" t="s">
        <v>21</v>
      </c>
      <c r="G8126" t="s">
        <v>36</v>
      </c>
      <c r="H8126" t="s">
        <v>496</v>
      </c>
      <c r="I8126">
        <v>64</v>
      </c>
      <c r="J8126">
        <v>0</v>
      </c>
      <c r="K8126" t="s">
        <v>277</v>
      </c>
      <c r="L8126" t="s">
        <v>222</v>
      </c>
    </row>
    <row r="8127" spans="1:12" x14ac:dyDescent="0.25">
      <c r="A8127">
        <v>97</v>
      </c>
      <c r="B8127" s="93">
        <v>43470</v>
      </c>
      <c r="C8127">
        <v>1</v>
      </c>
      <c r="D8127" t="s">
        <v>94</v>
      </c>
      <c r="E8127">
        <v>2019</v>
      </c>
      <c r="F8127" t="s">
        <v>22</v>
      </c>
      <c r="G8127" t="s">
        <v>36</v>
      </c>
      <c r="H8127" t="s">
        <v>497</v>
      </c>
      <c r="I8127">
        <v>8</v>
      </c>
      <c r="J8127">
        <v>0</v>
      </c>
      <c r="K8127" t="s">
        <v>277</v>
      </c>
      <c r="L8127" t="s">
        <v>222</v>
      </c>
    </row>
    <row r="8128" spans="1:12" x14ac:dyDescent="0.25">
      <c r="A8128">
        <v>97</v>
      </c>
      <c r="B8128" s="93">
        <v>43470</v>
      </c>
      <c r="C8128">
        <v>1</v>
      </c>
      <c r="D8128" t="s">
        <v>94</v>
      </c>
      <c r="E8128">
        <v>2019</v>
      </c>
      <c r="F8128" t="s">
        <v>21</v>
      </c>
      <c r="G8128" t="s">
        <v>36</v>
      </c>
      <c r="H8128" t="s">
        <v>497</v>
      </c>
      <c r="I8128">
        <v>32</v>
      </c>
      <c r="J8128">
        <v>0</v>
      </c>
      <c r="K8128" t="s">
        <v>277</v>
      </c>
      <c r="L8128" t="s">
        <v>222</v>
      </c>
    </row>
    <row r="8129" spans="1:12" x14ac:dyDescent="0.25">
      <c r="A8129">
        <v>97</v>
      </c>
      <c r="B8129" s="93">
        <v>43472</v>
      </c>
      <c r="C8129">
        <v>1</v>
      </c>
      <c r="D8129" t="s">
        <v>94</v>
      </c>
      <c r="E8129">
        <v>2019</v>
      </c>
      <c r="F8129" t="s">
        <v>23</v>
      </c>
      <c r="G8129" t="s">
        <v>37</v>
      </c>
      <c r="H8129" t="s">
        <v>354</v>
      </c>
      <c r="I8129">
        <v>6.6</v>
      </c>
      <c r="J8129">
        <v>0</v>
      </c>
      <c r="K8129" t="s">
        <v>277</v>
      </c>
      <c r="L8129" t="s">
        <v>35</v>
      </c>
    </row>
    <row r="8130" spans="1:12" x14ac:dyDescent="0.25">
      <c r="A8130">
        <v>97</v>
      </c>
      <c r="B8130" s="93">
        <v>43475</v>
      </c>
      <c r="C8130">
        <v>1</v>
      </c>
      <c r="D8130" t="s">
        <v>94</v>
      </c>
      <c r="E8130">
        <v>2019</v>
      </c>
      <c r="F8130" t="s">
        <v>21</v>
      </c>
      <c r="G8130" t="s">
        <v>36</v>
      </c>
      <c r="H8130" t="s">
        <v>500</v>
      </c>
      <c r="I8130">
        <v>8</v>
      </c>
      <c r="J8130">
        <v>0</v>
      </c>
      <c r="K8130" t="s">
        <v>277</v>
      </c>
      <c r="L8130" t="s">
        <v>222</v>
      </c>
    </row>
    <row r="8131" spans="1:12" x14ac:dyDescent="0.25">
      <c r="A8131">
        <v>97</v>
      </c>
      <c r="B8131" s="93">
        <v>43475</v>
      </c>
      <c r="C8131">
        <v>1</v>
      </c>
      <c r="D8131" t="s">
        <v>94</v>
      </c>
      <c r="E8131">
        <v>2019</v>
      </c>
      <c r="F8131" t="s">
        <v>21</v>
      </c>
      <c r="G8131" t="s">
        <v>501</v>
      </c>
      <c r="H8131" t="s">
        <v>502</v>
      </c>
      <c r="I8131">
        <v>543.25</v>
      </c>
      <c r="J8131">
        <v>0</v>
      </c>
      <c r="K8131" t="s">
        <v>277</v>
      </c>
      <c r="L8131" t="s">
        <v>34</v>
      </c>
    </row>
    <row r="8132" spans="1:12" x14ac:dyDescent="0.25">
      <c r="A8132">
        <v>97</v>
      </c>
      <c r="B8132" s="93">
        <v>43476</v>
      </c>
      <c r="C8132">
        <v>1</v>
      </c>
      <c r="D8132" t="s">
        <v>94</v>
      </c>
      <c r="E8132">
        <v>2019</v>
      </c>
      <c r="F8132" t="s">
        <v>21</v>
      </c>
      <c r="G8132" t="s">
        <v>36</v>
      </c>
      <c r="H8132" t="s">
        <v>503</v>
      </c>
      <c r="I8132">
        <v>8</v>
      </c>
      <c r="J8132">
        <v>0</v>
      </c>
      <c r="K8132" t="s">
        <v>277</v>
      </c>
      <c r="L8132" t="s">
        <v>222</v>
      </c>
    </row>
    <row r="8133" spans="1:12" x14ac:dyDescent="0.25">
      <c r="A8133">
        <v>97</v>
      </c>
      <c r="B8133" s="93">
        <v>43476</v>
      </c>
      <c r="C8133">
        <v>1</v>
      </c>
      <c r="D8133" t="s">
        <v>94</v>
      </c>
      <c r="E8133">
        <v>2019</v>
      </c>
      <c r="F8133" t="s">
        <v>22</v>
      </c>
      <c r="G8133" t="s">
        <v>36</v>
      </c>
      <c r="H8133" t="s">
        <v>503</v>
      </c>
      <c r="I8133">
        <v>24</v>
      </c>
      <c r="J8133">
        <v>0</v>
      </c>
      <c r="K8133" t="s">
        <v>277</v>
      </c>
      <c r="L8133" t="s">
        <v>222</v>
      </c>
    </row>
    <row r="8134" spans="1:12" x14ac:dyDescent="0.25">
      <c r="A8134">
        <v>97</v>
      </c>
      <c r="B8134" s="93">
        <v>43479</v>
      </c>
      <c r="C8134">
        <v>1</v>
      </c>
      <c r="D8134" t="s">
        <v>94</v>
      </c>
      <c r="E8134">
        <v>2019</v>
      </c>
      <c r="F8134" t="s">
        <v>21</v>
      </c>
      <c r="G8134" t="s">
        <v>36</v>
      </c>
      <c r="H8134" t="s">
        <v>504</v>
      </c>
      <c r="I8134">
        <v>32</v>
      </c>
      <c r="J8134">
        <v>0</v>
      </c>
      <c r="K8134" t="s">
        <v>277</v>
      </c>
      <c r="L8134" t="s">
        <v>222</v>
      </c>
    </row>
    <row r="8135" spans="1:12" x14ac:dyDescent="0.25">
      <c r="A8135">
        <v>97</v>
      </c>
      <c r="B8135" s="93">
        <v>43480</v>
      </c>
      <c r="C8135">
        <v>1</v>
      </c>
      <c r="D8135" t="s">
        <v>94</v>
      </c>
      <c r="E8135">
        <v>2019</v>
      </c>
      <c r="F8135" t="s">
        <v>21</v>
      </c>
      <c r="G8135" t="s">
        <v>36</v>
      </c>
      <c r="H8135" t="s">
        <v>505</v>
      </c>
      <c r="I8135">
        <v>16</v>
      </c>
      <c r="J8135">
        <v>0</v>
      </c>
      <c r="K8135" t="s">
        <v>277</v>
      </c>
      <c r="L8135" t="s">
        <v>222</v>
      </c>
    </row>
    <row r="8136" spans="1:12" x14ac:dyDescent="0.25">
      <c r="A8136">
        <v>97</v>
      </c>
      <c r="B8136" s="93">
        <v>43486</v>
      </c>
      <c r="C8136">
        <v>1</v>
      </c>
      <c r="D8136" t="s">
        <v>94</v>
      </c>
      <c r="E8136">
        <v>2019</v>
      </c>
      <c r="F8136" t="s">
        <v>21</v>
      </c>
      <c r="G8136" t="s">
        <v>36</v>
      </c>
      <c r="H8136" t="s">
        <v>510</v>
      </c>
      <c r="I8136">
        <v>80</v>
      </c>
      <c r="J8136">
        <v>0</v>
      </c>
      <c r="K8136" t="s">
        <v>277</v>
      </c>
      <c r="L8136" t="s">
        <v>222</v>
      </c>
    </row>
    <row r="8137" spans="1:12" x14ac:dyDescent="0.25">
      <c r="A8137">
        <v>97</v>
      </c>
      <c r="B8137" s="93">
        <v>43487</v>
      </c>
      <c r="C8137">
        <v>1</v>
      </c>
      <c r="D8137" t="s">
        <v>94</v>
      </c>
      <c r="E8137">
        <v>2019</v>
      </c>
      <c r="F8137" t="s">
        <v>22</v>
      </c>
      <c r="G8137" t="s">
        <v>36</v>
      </c>
      <c r="H8137" t="s">
        <v>511</v>
      </c>
      <c r="I8137">
        <v>8</v>
      </c>
      <c r="J8137">
        <v>0</v>
      </c>
      <c r="K8137" t="s">
        <v>277</v>
      </c>
      <c r="L8137" t="s">
        <v>222</v>
      </c>
    </row>
    <row r="8138" spans="1:12" x14ac:dyDescent="0.25">
      <c r="A8138">
        <v>97</v>
      </c>
      <c r="B8138" s="93">
        <v>43487</v>
      </c>
      <c r="C8138">
        <v>1</v>
      </c>
      <c r="D8138" t="s">
        <v>94</v>
      </c>
      <c r="E8138">
        <v>2019</v>
      </c>
      <c r="F8138" t="s">
        <v>21</v>
      </c>
      <c r="G8138" t="s">
        <v>36</v>
      </c>
      <c r="H8138" t="s">
        <v>511</v>
      </c>
      <c r="I8138">
        <v>56</v>
      </c>
      <c r="J8138">
        <v>0</v>
      </c>
      <c r="K8138" t="s">
        <v>277</v>
      </c>
      <c r="L8138" t="s">
        <v>222</v>
      </c>
    </row>
    <row r="8139" spans="1:12" x14ac:dyDescent="0.25">
      <c r="A8139">
        <v>97</v>
      </c>
      <c r="B8139" s="93">
        <v>43490</v>
      </c>
      <c r="C8139">
        <v>1</v>
      </c>
      <c r="D8139" t="s">
        <v>94</v>
      </c>
      <c r="E8139">
        <v>2019</v>
      </c>
      <c r="F8139" t="s">
        <v>21</v>
      </c>
      <c r="G8139" t="s">
        <v>514</v>
      </c>
      <c r="H8139" t="s">
        <v>515</v>
      </c>
      <c r="I8139">
        <v>358.78</v>
      </c>
      <c r="J8139">
        <v>0</v>
      </c>
      <c r="K8139" t="s">
        <v>277</v>
      </c>
      <c r="L8139" t="s">
        <v>34</v>
      </c>
    </row>
    <row r="8140" spans="1:12" x14ac:dyDescent="0.25">
      <c r="A8140">
        <v>97</v>
      </c>
      <c r="B8140" s="93">
        <v>43495</v>
      </c>
      <c r="C8140">
        <v>1</v>
      </c>
      <c r="D8140" t="s">
        <v>94</v>
      </c>
      <c r="E8140">
        <v>2019</v>
      </c>
      <c r="F8140" t="s">
        <v>21</v>
      </c>
      <c r="G8140" t="s">
        <v>36</v>
      </c>
      <c r="H8140" t="s">
        <v>521</v>
      </c>
      <c r="I8140">
        <v>48</v>
      </c>
      <c r="J8140">
        <v>0</v>
      </c>
      <c r="K8140" t="s">
        <v>277</v>
      </c>
      <c r="L8140" t="s">
        <v>222</v>
      </c>
    </row>
    <row r="8141" spans="1:12" x14ac:dyDescent="0.25">
      <c r="A8141">
        <v>101</v>
      </c>
      <c r="B8141" s="93">
        <v>43475</v>
      </c>
      <c r="C8141">
        <v>1</v>
      </c>
      <c r="D8141" t="s">
        <v>94</v>
      </c>
      <c r="E8141">
        <v>2019</v>
      </c>
      <c r="F8141" t="s">
        <v>21</v>
      </c>
      <c r="G8141" t="s">
        <v>501</v>
      </c>
      <c r="H8141" t="s">
        <v>502</v>
      </c>
      <c r="I8141">
        <v>27.34</v>
      </c>
      <c r="J8141">
        <v>0</v>
      </c>
      <c r="K8141" t="s">
        <v>280</v>
      </c>
      <c r="L8141" t="s">
        <v>34</v>
      </c>
    </row>
    <row r="8142" spans="1:12" x14ac:dyDescent="0.25">
      <c r="A8142">
        <v>101</v>
      </c>
      <c r="B8142" s="93">
        <v>43479</v>
      </c>
      <c r="C8142">
        <v>1</v>
      </c>
      <c r="D8142" t="s">
        <v>94</v>
      </c>
      <c r="E8142">
        <v>2019</v>
      </c>
      <c r="F8142" t="s">
        <v>23</v>
      </c>
      <c r="G8142" t="s">
        <v>37</v>
      </c>
      <c r="H8142" t="s">
        <v>131</v>
      </c>
      <c r="I8142">
        <v>14.9</v>
      </c>
      <c r="J8142">
        <v>0</v>
      </c>
      <c r="K8142" t="s">
        <v>280</v>
      </c>
      <c r="L8142" t="s">
        <v>35</v>
      </c>
    </row>
    <row r="8143" spans="1:12" x14ac:dyDescent="0.25">
      <c r="A8143">
        <v>101</v>
      </c>
      <c r="B8143" s="93">
        <v>43483</v>
      </c>
      <c r="C8143">
        <v>1</v>
      </c>
      <c r="D8143" t="s">
        <v>94</v>
      </c>
      <c r="E8143">
        <v>2019</v>
      </c>
      <c r="F8143" t="s">
        <v>21</v>
      </c>
      <c r="G8143" t="s">
        <v>36</v>
      </c>
      <c r="H8143" t="s">
        <v>508</v>
      </c>
      <c r="I8143">
        <v>8</v>
      </c>
      <c r="J8143">
        <v>0</v>
      </c>
      <c r="K8143" t="s">
        <v>280</v>
      </c>
      <c r="L8143" t="s">
        <v>222</v>
      </c>
    </row>
    <row r="8144" spans="1:12" x14ac:dyDescent="0.25">
      <c r="A8144">
        <v>101</v>
      </c>
      <c r="B8144" s="93">
        <v>43490</v>
      </c>
      <c r="C8144">
        <v>1</v>
      </c>
      <c r="D8144" t="s">
        <v>94</v>
      </c>
      <c r="E8144">
        <v>2019</v>
      </c>
      <c r="F8144" t="s">
        <v>23</v>
      </c>
      <c r="G8144" t="s">
        <v>63</v>
      </c>
      <c r="H8144" t="s">
        <v>516</v>
      </c>
      <c r="I8144">
        <v>48</v>
      </c>
      <c r="J8144">
        <v>0</v>
      </c>
      <c r="K8144" t="s">
        <v>280</v>
      </c>
      <c r="L8144" t="s">
        <v>64</v>
      </c>
    </row>
    <row r="8145" spans="1:12" x14ac:dyDescent="0.25">
      <c r="A8145">
        <v>101</v>
      </c>
      <c r="B8145" s="93">
        <v>43490</v>
      </c>
      <c r="C8145">
        <v>1</v>
      </c>
      <c r="D8145" t="s">
        <v>94</v>
      </c>
      <c r="E8145">
        <v>2019</v>
      </c>
      <c r="F8145" t="s">
        <v>21</v>
      </c>
      <c r="G8145" t="s">
        <v>514</v>
      </c>
      <c r="H8145" t="s">
        <v>515</v>
      </c>
      <c r="I8145">
        <v>412.97</v>
      </c>
      <c r="J8145">
        <v>0</v>
      </c>
      <c r="K8145" t="s">
        <v>280</v>
      </c>
      <c r="L8145" t="s">
        <v>34</v>
      </c>
    </row>
    <row r="8146" spans="1:12" x14ac:dyDescent="0.25">
      <c r="A8146">
        <v>125</v>
      </c>
      <c r="B8146" s="93">
        <v>43490</v>
      </c>
      <c r="C8146">
        <v>1</v>
      </c>
      <c r="D8146" t="s">
        <v>94</v>
      </c>
      <c r="E8146">
        <v>2019</v>
      </c>
      <c r="F8146" t="s">
        <v>21</v>
      </c>
      <c r="G8146" t="s">
        <v>514</v>
      </c>
      <c r="H8146" t="s">
        <v>515</v>
      </c>
      <c r="I8146">
        <v>83.6</v>
      </c>
      <c r="J8146">
        <v>0</v>
      </c>
      <c r="K8146" t="s">
        <v>283</v>
      </c>
      <c r="L8146" t="s">
        <v>34</v>
      </c>
    </row>
    <row r="8147" spans="1:12" x14ac:dyDescent="0.25">
      <c r="A8147">
        <v>131</v>
      </c>
      <c r="B8147" s="93">
        <v>43481</v>
      </c>
      <c r="C8147">
        <v>1</v>
      </c>
      <c r="D8147" t="s">
        <v>94</v>
      </c>
      <c r="E8147">
        <v>2019</v>
      </c>
      <c r="F8147" t="s">
        <v>23</v>
      </c>
      <c r="G8147" t="s">
        <v>63</v>
      </c>
      <c r="H8147" t="s">
        <v>506</v>
      </c>
      <c r="I8147">
        <v>16.59</v>
      </c>
      <c r="J8147">
        <v>0</v>
      </c>
      <c r="K8147" t="s">
        <v>284</v>
      </c>
      <c r="L8147" t="s">
        <v>64</v>
      </c>
    </row>
    <row r="8148" spans="1:12" x14ac:dyDescent="0.25">
      <c r="A8148">
        <v>131</v>
      </c>
      <c r="B8148" s="93">
        <v>43488</v>
      </c>
      <c r="C8148">
        <v>1</v>
      </c>
      <c r="D8148" t="s">
        <v>94</v>
      </c>
      <c r="E8148">
        <v>2019</v>
      </c>
      <c r="F8148" t="s">
        <v>23</v>
      </c>
      <c r="G8148" t="s">
        <v>63</v>
      </c>
      <c r="H8148" t="s">
        <v>512</v>
      </c>
      <c r="I8148">
        <v>0</v>
      </c>
      <c r="J8148">
        <v>16.59</v>
      </c>
      <c r="K8148" t="s">
        <v>284</v>
      </c>
      <c r="L8148" t="s">
        <v>64</v>
      </c>
    </row>
    <row r="8149" spans="1:12" x14ac:dyDescent="0.25">
      <c r="A8149">
        <v>131</v>
      </c>
      <c r="B8149" s="93">
        <v>43496</v>
      </c>
      <c r="C8149">
        <v>1</v>
      </c>
      <c r="D8149" t="s">
        <v>94</v>
      </c>
      <c r="E8149">
        <v>2019</v>
      </c>
      <c r="F8149" t="s">
        <v>23</v>
      </c>
      <c r="G8149" t="s">
        <v>37</v>
      </c>
      <c r="H8149" t="s">
        <v>193</v>
      </c>
      <c r="I8149">
        <v>9.1999999999999993</v>
      </c>
      <c r="J8149">
        <v>0</v>
      </c>
      <c r="K8149" t="s">
        <v>284</v>
      </c>
      <c r="L8149" t="s">
        <v>35</v>
      </c>
    </row>
    <row r="8150" spans="1:12" x14ac:dyDescent="0.25">
      <c r="A8150">
        <v>162</v>
      </c>
      <c r="B8150" s="93">
        <v>43481</v>
      </c>
      <c r="C8150">
        <v>1</v>
      </c>
      <c r="D8150" t="s">
        <v>94</v>
      </c>
      <c r="E8150">
        <v>2019</v>
      </c>
      <c r="F8150" t="s">
        <v>23</v>
      </c>
      <c r="G8150" t="s">
        <v>63</v>
      </c>
      <c r="H8150" t="s">
        <v>506</v>
      </c>
      <c r="I8150">
        <v>17.55</v>
      </c>
      <c r="J8150">
        <v>0</v>
      </c>
      <c r="K8150" t="s">
        <v>286</v>
      </c>
      <c r="L8150" t="s">
        <v>64</v>
      </c>
    </row>
    <row r="8151" spans="1:12" x14ac:dyDescent="0.25">
      <c r="A8151">
        <v>162</v>
      </c>
      <c r="B8151" s="93">
        <v>43490</v>
      </c>
      <c r="C8151">
        <v>1</v>
      </c>
      <c r="D8151" t="s">
        <v>94</v>
      </c>
      <c r="E8151">
        <v>2019</v>
      </c>
      <c r="F8151" t="s">
        <v>23</v>
      </c>
      <c r="G8151" t="s">
        <v>35</v>
      </c>
      <c r="H8151" t="s">
        <v>516</v>
      </c>
      <c r="I8151">
        <v>19</v>
      </c>
      <c r="J8151">
        <v>0</v>
      </c>
      <c r="K8151" t="s">
        <v>286</v>
      </c>
      <c r="L8151" t="s">
        <v>35</v>
      </c>
    </row>
    <row r="8152" spans="1:12" x14ac:dyDescent="0.25">
      <c r="A8152">
        <v>164</v>
      </c>
      <c r="B8152" s="93">
        <v>43468</v>
      </c>
      <c r="C8152">
        <v>1</v>
      </c>
      <c r="D8152" t="s">
        <v>94</v>
      </c>
      <c r="E8152">
        <v>2019</v>
      </c>
      <c r="F8152" t="s">
        <v>23</v>
      </c>
      <c r="G8152" t="s">
        <v>67</v>
      </c>
      <c r="H8152" t="s">
        <v>495</v>
      </c>
      <c r="I8152">
        <v>45</v>
      </c>
      <c r="J8152">
        <v>0</v>
      </c>
      <c r="K8152" t="s">
        <v>287</v>
      </c>
      <c r="L8152" t="s">
        <v>266</v>
      </c>
    </row>
    <row r="8153" spans="1:12" x14ac:dyDescent="0.25">
      <c r="A8153">
        <v>164</v>
      </c>
      <c r="B8153" s="93">
        <v>43475</v>
      </c>
      <c r="C8153">
        <v>1</v>
      </c>
      <c r="D8153" t="s">
        <v>94</v>
      </c>
      <c r="E8153">
        <v>2019</v>
      </c>
      <c r="F8153" t="s">
        <v>23</v>
      </c>
      <c r="G8153" t="s">
        <v>37</v>
      </c>
      <c r="H8153" t="s">
        <v>62</v>
      </c>
      <c r="I8153">
        <v>18.75</v>
      </c>
      <c r="J8153">
        <v>0</v>
      </c>
      <c r="K8153" t="s">
        <v>287</v>
      </c>
      <c r="L8153" t="s">
        <v>35</v>
      </c>
    </row>
    <row r="8154" spans="1:12" x14ac:dyDescent="0.25">
      <c r="A8154">
        <v>164</v>
      </c>
      <c r="B8154" s="93">
        <v>43475</v>
      </c>
      <c r="C8154">
        <v>1</v>
      </c>
      <c r="D8154" t="s">
        <v>94</v>
      </c>
      <c r="E8154">
        <v>2019</v>
      </c>
      <c r="F8154" t="s">
        <v>23</v>
      </c>
      <c r="G8154" t="s">
        <v>63</v>
      </c>
      <c r="H8154" t="s">
        <v>500</v>
      </c>
      <c r="I8154">
        <v>33</v>
      </c>
      <c r="J8154">
        <v>0</v>
      </c>
      <c r="K8154" t="s">
        <v>287</v>
      </c>
      <c r="L8154" t="s">
        <v>64</v>
      </c>
    </row>
    <row r="8155" spans="1:12" x14ac:dyDescent="0.25">
      <c r="A8155">
        <v>164</v>
      </c>
      <c r="B8155" s="93">
        <v>43476</v>
      </c>
      <c r="C8155">
        <v>1</v>
      </c>
      <c r="D8155" t="s">
        <v>94</v>
      </c>
      <c r="E8155">
        <v>2019</v>
      </c>
      <c r="F8155" t="s">
        <v>23</v>
      </c>
      <c r="G8155" t="s">
        <v>37</v>
      </c>
      <c r="H8155" t="s">
        <v>62</v>
      </c>
      <c r="I8155">
        <v>18.75</v>
      </c>
      <c r="J8155">
        <v>0</v>
      </c>
      <c r="K8155" t="s">
        <v>287</v>
      </c>
      <c r="L8155" t="s">
        <v>35</v>
      </c>
    </row>
    <row r="8156" spans="1:12" x14ac:dyDescent="0.25">
      <c r="A8156">
        <v>164</v>
      </c>
      <c r="B8156" s="93">
        <v>43479</v>
      </c>
      <c r="C8156">
        <v>1</v>
      </c>
      <c r="D8156" t="s">
        <v>94</v>
      </c>
      <c r="E8156">
        <v>2019</v>
      </c>
      <c r="F8156" t="s">
        <v>23</v>
      </c>
      <c r="G8156" t="s">
        <v>58</v>
      </c>
      <c r="H8156" t="s">
        <v>504</v>
      </c>
      <c r="I8156">
        <v>38.340000000000003</v>
      </c>
      <c r="J8156">
        <v>0</v>
      </c>
      <c r="K8156" t="s">
        <v>287</v>
      </c>
      <c r="L8156" t="s">
        <v>222</v>
      </c>
    </row>
    <row r="8157" spans="1:12" x14ac:dyDescent="0.25">
      <c r="A8157">
        <v>164</v>
      </c>
      <c r="B8157" s="93">
        <v>43488</v>
      </c>
      <c r="C8157">
        <v>1</v>
      </c>
      <c r="D8157" t="s">
        <v>94</v>
      </c>
      <c r="E8157">
        <v>2019</v>
      </c>
      <c r="F8157" t="s">
        <v>23</v>
      </c>
      <c r="G8157" t="s">
        <v>63</v>
      </c>
      <c r="H8157" t="s">
        <v>512</v>
      </c>
      <c r="I8157">
        <v>16.59</v>
      </c>
      <c r="J8157">
        <v>0</v>
      </c>
      <c r="K8157" t="s">
        <v>287</v>
      </c>
      <c r="L8157" t="s">
        <v>64</v>
      </c>
    </row>
    <row r="8158" spans="1:12" x14ac:dyDescent="0.25">
      <c r="A8158">
        <v>164</v>
      </c>
      <c r="B8158" s="93">
        <v>43489</v>
      </c>
      <c r="C8158">
        <v>1</v>
      </c>
      <c r="D8158" t="s">
        <v>94</v>
      </c>
      <c r="E8158">
        <v>2019</v>
      </c>
      <c r="F8158" t="s">
        <v>23</v>
      </c>
      <c r="G8158" t="s">
        <v>35</v>
      </c>
      <c r="H8158" t="s">
        <v>513</v>
      </c>
      <c r="I8158">
        <v>19</v>
      </c>
      <c r="J8158">
        <v>0</v>
      </c>
      <c r="K8158" t="s">
        <v>287</v>
      </c>
      <c r="L8158" t="s">
        <v>35</v>
      </c>
    </row>
    <row r="8159" spans="1:12" x14ac:dyDescent="0.25">
      <c r="A8159">
        <v>164</v>
      </c>
      <c r="B8159" s="93">
        <v>43490</v>
      </c>
      <c r="C8159">
        <v>1</v>
      </c>
      <c r="D8159" t="s">
        <v>94</v>
      </c>
      <c r="E8159">
        <v>2019</v>
      </c>
      <c r="F8159" t="s">
        <v>21</v>
      </c>
      <c r="G8159" t="s">
        <v>514</v>
      </c>
      <c r="H8159" t="s">
        <v>515</v>
      </c>
      <c r="I8159">
        <v>27.71</v>
      </c>
      <c r="J8159">
        <v>0</v>
      </c>
      <c r="K8159" t="s">
        <v>287</v>
      </c>
      <c r="L8159" t="s">
        <v>34</v>
      </c>
    </row>
    <row r="8160" spans="1:12" x14ac:dyDescent="0.25">
      <c r="A8160">
        <v>164</v>
      </c>
      <c r="B8160" s="93">
        <v>43490</v>
      </c>
      <c r="C8160">
        <v>1</v>
      </c>
      <c r="D8160" t="s">
        <v>94</v>
      </c>
      <c r="E8160">
        <v>2019</v>
      </c>
      <c r="F8160" t="s">
        <v>23</v>
      </c>
      <c r="G8160" t="s">
        <v>63</v>
      </c>
      <c r="H8160" t="s">
        <v>516</v>
      </c>
      <c r="I8160">
        <v>40.92</v>
      </c>
      <c r="J8160">
        <v>0</v>
      </c>
      <c r="K8160" t="s">
        <v>287</v>
      </c>
      <c r="L8160" t="s">
        <v>64</v>
      </c>
    </row>
    <row r="8161" spans="1:12" x14ac:dyDescent="0.25">
      <c r="A8161">
        <v>196</v>
      </c>
      <c r="B8161" s="93">
        <v>43467</v>
      </c>
      <c r="C8161">
        <v>1</v>
      </c>
      <c r="D8161" t="s">
        <v>94</v>
      </c>
      <c r="E8161">
        <v>2019</v>
      </c>
      <c r="F8161" t="s">
        <v>23</v>
      </c>
      <c r="G8161" t="s">
        <v>37</v>
      </c>
      <c r="H8161" t="s">
        <v>59</v>
      </c>
      <c r="I8161">
        <v>3.6</v>
      </c>
      <c r="J8161">
        <v>0</v>
      </c>
      <c r="K8161" t="s">
        <v>288</v>
      </c>
      <c r="L8161" t="s">
        <v>35</v>
      </c>
    </row>
    <row r="8162" spans="1:12" x14ac:dyDescent="0.25">
      <c r="A8162">
        <v>196</v>
      </c>
      <c r="B8162" s="93">
        <v>43490</v>
      </c>
      <c r="C8162">
        <v>1</v>
      </c>
      <c r="D8162" t="s">
        <v>94</v>
      </c>
      <c r="E8162">
        <v>2019</v>
      </c>
      <c r="F8162" t="s">
        <v>21</v>
      </c>
      <c r="G8162" t="s">
        <v>514</v>
      </c>
      <c r="H8162" t="s">
        <v>515</v>
      </c>
      <c r="I8162">
        <v>100.79</v>
      </c>
      <c r="J8162">
        <v>0</v>
      </c>
      <c r="K8162" t="s">
        <v>288</v>
      </c>
      <c r="L8162" t="s">
        <v>34</v>
      </c>
    </row>
  </sheetData>
  <sortState ref="A2:L8162">
    <sortCondition ref="D2"/>
    <sortCondition ref="E2"/>
  </sortSt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OrdenarAsc">
                <anchor moveWithCells="1" sizeWithCells="1">
                  <from>
                    <xdr:col>13</xdr:col>
                    <xdr:colOff>9525</xdr:colOff>
                    <xdr:row>1</xdr:row>
                    <xdr:rowOff>171450</xdr:rowOff>
                  </from>
                  <to>
                    <xdr:col>14</xdr:col>
                    <xdr:colOff>9525</xdr:colOff>
                    <xdr:row>3</xdr:row>
                    <xdr:rowOff>28575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B2:AY7500"/>
  <sheetViews>
    <sheetView topLeftCell="B1" zoomScale="70" zoomScaleNormal="70" workbookViewId="0">
      <selection activeCell="H5" sqref="H5"/>
    </sheetView>
  </sheetViews>
  <sheetFormatPr baseColWidth="10" defaultRowHeight="15" x14ac:dyDescent="0.25"/>
  <cols>
    <col min="2" max="2" width="28.7109375" bestFit="1" customWidth="1"/>
    <col min="3" max="3" width="21.7109375" bestFit="1" customWidth="1"/>
    <col min="4" max="4" width="17.28515625" bestFit="1" customWidth="1"/>
    <col min="7" max="7" width="20.85546875" customWidth="1"/>
    <col min="8" max="8" width="30.7109375" customWidth="1"/>
    <col min="9" max="9" width="43.85546875" customWidth="1"/>
    <col min="10" max="10" width="30.7109375" customWidth="1"/>
    <col min="11" max="11" width="12.42578125" bestFit="1" customWidth="1"/>
    <col min="12" max="12" width="13.140625" bestFit="1" customWidth="1"/>
    <col min="13" max="25" width="17.140625" customWidth="1"/>
    <col min="27" max="27" width="6.28515625" bestFit="1" customWidth="1"/>
    <col min="28" max="28" width="12" bestFit="1" customWidth="1"/>
    <col min="29" max="29" width="6.28515625" bestFit="1" customWidth="1"/>
    <col min="30" max="30" width="5.5703125" bestFit="1" customWidth="1"/>
    <col min="31" max="31" width="13.5703125" bestFit="1" customWidth="1"/>
    <col min="32" max="32" width="6.28515625" bestFit="1" customWidth="1"/>
    <col min="33" max="33" width="5" bestFit="1" customWidth="1"/>
    <col min="34" max="34" width="13.5703125" bestFit="1" customWidth="1"/>
    <col min="35" max="35" width="6.28515625" bestFit="1" customWidth="1"/>
    <col min="36" max="36" width="5" bestFit="1" customWidth="1"/>
    <col min="37" max="37" width="16.85546875" bestFit="1" customWidth="1"/>
    <col min="38" max="38" width="6.28515625" bestFit="1" customWidth="1"/>
    <col min="39" max="39" width="5" bestFit="1" customWidth="1"/>
    <col min="40" max="40" width="12.42578125" bestFit="1" customWidth="1"/>
    <col min="41" max="41" width="6.28515625" bestFit="1" customWidth="1"/>
    <col min="42" max="42" width="5" bestFit="1" customWidth="1"/>
    <col min="43" max="43" width="10" bestFit="1" customWidth="1"/>
    <col min="44" max="44" width="6.28515625" bestFit="1" customWidth="1"/>
    <col min="45" max="45" width="5" bestFit="1" customWidth="1"/>
  </cols>
  <sheetData>
    <row r="2" spans="2:51" x14ac:dyDescent="0.25">
      <c r="AD2" s="10"/>
      <c r="AE2" s="10"/>
      <c r="AF2" s="10"/>
      <c r="AG2" s="10"/>
      <c r="AH2" s="10"/>
      <c r="AI2" s="10"/>
      <c r="AJ2" s="10"/>
      <c r="AK2" s="10"/>
      <c r="AL2" s="10"/>
      <c r="AM2" s="10"/>
      <c r="AN2" s="9"/>
      <c r="AO2" s="9"/>
      <c r="AP2" s="9"/>
      <c r="AQ2" s="9"/>
      <c r="AR2" s="9"/>
    </row>
    <row r="3" spans="2:51" x14ac:dyDescent="0.25">
      <c r="AP3" s="9"/>
      <c r="AQ3" s="9"/>
      <c r="AR3" s="9"/>
    </row>
    <row r="4" spans="2:51" ht="15.75" x14ac:dyDescent="0.25">
      <c r="C4" s="9"/>
      <c r="G4" s="46" t="s">
        <v>56</v>
      </c>
      <c r="H4" s="1">
        <v>2019</v>
      </c>
      <c r="AB4" s="110" t="s">
        <v>139</v>
      </c>
      <c r="AC4" s="112">
        <f>MATCH(AB$8,Dashboard!$A$25:$AA$25,)</f>
        <v>3</v>
      </c>
      <c r="AD4" s="112">
        <f>MATCH(AE$8,Dashboard!$A$25:$AA$25,)</f>
        <v>5</v>
      </c>
      <c r="AE4" s="112">
        <f>MATCH(AH$8,Dashboard!$A$25:$AA$25,)</f>
        <v>10</v>
      </c>
      <c r="AF4" s="112">
        <f>MATCH(AK$8,Dashboard!$A$25:$AA$25,)</f>
        <v>16</v>
      </c>
      <c r="AG4" s="112">
        <f>MATCH(AN$8,Dashboard!$A$25:$AA$25,)</f>
        <v>24</v>
      </c>
      <c r="AH4" s="112">
        <f>MATCH(AQ$8,Dashboard!$A$25:$AA$25,)</f>
        <v>26</v>
      </c>
      <c r="AK4" s="113" t="s">
        <v>120</v>
      </c>
      <c r="AP4" s="9"/>
      <c r="AQ4" s="1">
        <f>COUNT($AC$9:$AC$1508)+8</f>
        <v>1508</v>
      </c>
      <c r="AR4" s="9"/>
    </row>
    <row r="5" spans="2:51" ht="15.75" x14ac:dyDescent="0.25">
      <c r="B5" s="46" t="s">
        <v>56</v>
      </c>
      <c r="C5" t="s">
        <v>739</v>
      </c>
      <c r="G5" s="46" t="s">
        <v>54</v>
      </c>
      <c r="H5" t="s">
        <v>55</v>
      </c>
      <c r="AB5" s="110" t="s">
        <v>140</v>
      </c>
      <c r="AC5" s="112">
        <f>MATCH(AB$8,Dashboard!$C$25:$AA$25,)</f>
        <v>1</v>
      </c>
      <c r="AD5" s="112">
        <f>AC5+1</f>
        <v>2</v>
      </c>
      <c r="AE5" s="112">
        <f>AD5+1</f>
        <v>3</v>
      </c>
      <c r="AF5" s="112">
        <f>AE5+1</f>
        <v>4</v>
      </c>
      <c r="AG5" s="112">
        <f>AF5+1</f>
        <v>5</v>
      </c>
      <c r="AH5" s="112">
        <f>AG5+1</f>
        <v>6</v>
      </c>
      <c r="AK5" s="112">
        <f>SUMIF(AC4:AH4,selCol,AC5:AH5)</f>
        <v>1</v>
      </c>
      <c r="AO5" s="9"/>
      <c r="AP5" s="9"/>
      <c r="AQ5" s="9"/>
      <c r="AR5" s="9"/>
      <c r="AT5" s="1"/>
    </row>
    <row r="6" spans="2:51" x14ac:dyDescent="0.25">
      <c r="B6" s="46" t="s">
        <v>54</v>
      </c>
      <c r="C6" t="s">
        <v>55</v>
      </c>
      <c r="G6" s="46" t="s">
        <v>91</v>
      </c>
      <c r="H6" t="s">
        <v>55</v>
      </c>
      <c r="T6" s="46" t="s">
        <v>56</v>
      </c>
      <c r="U6" s="1">
        <v>2019</v>
      </c>
      <c r="AD6" s="9"/>
      <c r="AE6" s="9"/>
      <c r="AF6" s="9"/>
      <c r="AG6" s="9"/>
      <c r="AH6" s="9"/>
      <c r="AI6" s="9"/>
      <c r="AJ6" s="9"/>
      <c r="AK6" s="9"/>
      <c r="AL6" s="9"/>
      <c r="AM6" s="9"/>
      <c r="AN6" s="9"/>
      <c r="AO6" s="9"/>
      <c r="AP6" s="9"/>
      <c r="AQ6" s="9"/>
      <c r="AR6" s="9"/>
    </row>
    <row r="7" spans="2:51" x14ac:dyDescent="0.25">
      <c r="AP7" s="9"/>
      <c r="AQ7" s="9"/>
      <c r="AR7" s="9"/>
    </row>
    <row r="8" spans="2:51" x14ac:dyDescent="0.25">
      <c r="B8" s="46" t="s">
        <v>32</v>
      </c>
      <c r="C8" t="s">
        <v>57</v>
      </c>
      <c r="D8" t="s">
        <v>53</v>
      </c>
      <c r="G8" s="46" t="s">
        <v>32</v>
      </c>
      <c r="H8" s="46" t="s">
        <v>90</v>
      </c>
      <c r="I8" s="46" t="s">
        <v>15</v>
      </c>
      <c r="J8" s="46" t="s">
        <v>14</v>
      </c>
      <c r="K8" s="46" t="s">
        <v>89</v>
      </c>
      <c r="L8" s="46" t="s">
        <v>88</v>
      </c>
      <c r="P8" s="46" t="s">
        <v>32</v>
      </c>
      <c r="S8">
        <v>1</v>
      </c>
      <c r="T8" s="46" t="s">
        <v>738</v>
      </c>
      <c r="U8">
        <f>IFERROR(VLOOKUP(T8,$W$8:$X$20,2,0),"")</f>
        <v>1</v>
      </c>
      <c r="W8" t="s">
        <v>738</v>
      </c>
      <c r="X8">
        <v>1</v>
      </c>
      <c r="AA8" s="118" t="s">
        <v>114</v>
      </c>
      <c r="AB8" s="109" t="s">
        <v>13</v>
      </c>
      <c r="AC8" s="118" t="s">
        <v>137</v>
      </c>
      <c r="AD8" s="118" t="s">
        <v>138</v>
      </c>
      <c r="AE8" s="109" t="s">
        <v>111</v>
      </c>
      <c r="AF8" s="118" t="s">
        <v>137</v>
      </c>
      <c r="AG8" s="118" t="s">
        <v>138</v>
      </c>
      <c r="AH8" s="109" t="s">
        <v>112</v>
      </c>
      <c r="AI8" s="118" t="s">
        <v>137</v>
      </c>
      <c r="AJ8" s="118" t="s">
        <v>138</v>
      </c>
      <c r="AK8" s="109" t="s">
        <v>113</v>
      </c>
      <c r="AL8" s="118" t="s">
        <v>137</v>
      </c>
      <c r="AM8" s="118" t="s">
        <v>138</v>
      </c>
      <c r="AN8" s="109" t="s">
        <v>16</v>
      </c>
      <c r="AO8" s="118" t="s">
        <v>137</v>
      </c>
      <c r="AP8" s="118" t="s">
        <v>138</v>
      </c>
      <c r="AQ8" s="109" t="s">
        <v>17</v>
      </c>
      <c r="AR8" s="118" t="s">
        <v>137</v>
      </c>
      <c r="AS8" s="118" t="s">
        <v>138</v>
      </c>
      <c r="AT8" s="49"/>
      <c r="AX8" s="48"/>
      <c r="AY8" s="48"/>
    </row>
    <row r="9" spans="2:51" x14ac:dyDescent="0.25">
      <c r="B9" s="1" t="s">
        <v>35</v>
      </c>
      <c r="C9" s="94">
        <v>10660.679999999998</v>
      </c>
      <c r="D9" s="94">
        <v>68352.317599999995</v>
      </c>
      <c r="G9" s="93">
        <v>43467</v>
      </c>
      <c r="H9" t="s">
        <v>22</v>
      </c>
      <c r="I9" t="s">
        <v>36</v>
      </c>
      <c r="J9" t="s">
        <v>494</v>
      </c>
      <c r="K9" s="95">
        <v>8</v>
      </c>
      <c r="L9" s="94">
        <v>0</v>
      </c>
      <c r="O9">
        <v>1</v>
      </c>
      <c r="P9" s="1">
        <v>2018</v>
      </c>
      <c r="S9">
        <v>2</v>
      </c>
      <c r="T9" s="1" t="s">
        <v>94</v>
      </c>
      <c r="U9">
        <f t="shared" ref="U9:U20" si="0">IFERROR(VLOOKUP(T9,$W$8:$X$20,2,0),"")</f>
        <v>2</v>
      </c>
      <c r="W9" s="1" t="s">
        <v>94</v>
      </c>
      <c r="X9">
        <v>2</v>
      </c>
      <c r="AA9" s="3">
        <v>1</v>
      </c>
      <c r="AB9" s="93">
        <f>IF(G9="","",G9+0.000001*ROW())</f>
        <v>43467.000009000003</v>
      </c>
      <c r="AC9">
        <f>IFERROR(_xlfn.RANK.EQ(AB9,$AB$9:$AB$1508),"")</f>
        <v>1500</v>
      </c>
      <c r="AD9" s="1">
        <f>IFERROR(_xlfn.RANK.EQ(AB9,$AB$9:$AB$1508,1),"")</f>
        <v>1</v>
      </c>
      <c r="AE9" s="119">
        <f>IF(H9="","",COUNTIF($H$9:$H$1508,"&lt;="&amp;H9) + 0.000001*ROW())</f>
        <v>1469.0000090000001</v>
      </c>
      <c r="AF9">
        <f>IFERROR(_xlfn.RANK.EQ(AE9,$AE$9:$AE$1508),"")</f>
        <v>164</v>
      </c>
      <c r="AG9" s="1">
        <f>IFERROR(_xlfn.RANK.EQ(AE9,$AE$9:$AE$1508,1),"")</f>
        <v>1337</v>
      </c>
      <c r="AH9" s="119">
        <f>IF(I9="","",COUNTIF($I$9:$I$1508,"&lt;="&amp;I9) + 0.000001*ROW())</f>
        <v>297.00000899999998</v>
      </c>
      <c r="AI9">
        <f>IFERROR(_xlfn.RANK.EQ(AH9,$AH$9:$AH$1508),"")</f>
        <v>1499</v>
      </c>
      <c r="AJ9" s="1">
        <f>IFERROR(_xlfn.RANK.EQ(AH9,$AH$9:$AH$1508,1),"")</f>
        <v>2</v>
      </c>
      <c r="AK9" s="1">
        <f>IF(J9="","",COUNTIF($J$9:$J$1508,"&lt;="&amp;J9) + 0.000001*ROW())</f>
        <v>228.00000900000001</v>
      </c>
      <c r="AL9">
        <f>IFERROR(_xlfn.RANK.EQ(AK9,$AK$9:$AK$1508),"")</f>
        <v>1287</v>
      </c>
      <c r="AM9" s="1">
        <f>IFERROR(_xlfn.RANK.EQ(AK9,$AK$9:$AK$1508,1),"")</f>
        <v>214</v>
      </c>
      <c r="AN9" s="108">
        <f t="shared" ref="AN9:AN72" si="1">IF(K9="","",K9+0.000001*ROW())</f>
        <v>8.0000090000000004</v>
      </c>
      <c r="AO9">
        <f>IFERROR(_xlfn.RANK.EQ(AN9,$AN$9:$AN$1508),"")</f>
        <v>1346</v>
      </c>
      <c r="AP9" s="1">
        <f>IFERROR(_xlfn.RANK.EQ(AN9,$AN$9:$AN$1508,1),"")</f>
        <v>155</v>
      </c>
      <c r="AQ9" s="108">
        <f t="shared" ref="AQ9:AQ72" si="2">IF(L9="","",N9+0.000001*ROW())</f>
        <v>9.0000000000000002E-6</v>
      </c>
      <c r="AR9">
        <f>IFERROR(_xlfn.RANK.EQ(AQ9,$AQ$9:$AQ$1508),"")</f>
        <v>1500</v>
      </c>
      <c r="AS9" s="1">
        <f>IFERROR(_xlfn.RANK.EQ(AQ9,$AQ$9:$AQ$1508,1),"")</f>
        <v>1</v>
      </c>
      <c r="AT9" s="49"/>
      <c r="AX9" s="48"/>
      <c r="AY9" s="48"/>
    </row>
    <row r="10" spans="2:51" x14ac:dyDescent="0.25">
      <c r="B10" s="1" t="s">
        <v>52</v>
      </c>
      <c r="C10" s="94">
        <v>39.639999999999972</v>
      </c>
      <c r="D10" s="94">
        <v>9540</v>
      </c>
      <c r="G10" s="93">
        <v>43467</v>
      </c>
      <c r="H10" t="s">
        <v>22</v>
      </c>
      <c r="I10" t="s">
        <v>35</v>
      </c>
      <c r="J10" t="s">
        <v>494</v>
      </c>
      <c r="K10" s="95">
        <v>126.5</v>
      </c>
      <c r="L10" s="94">
        <v>0</v>
      </c>
      <c r="O10">
        <f t="shared" ref="O10:O73" si="3">IF(P10="","",O9+1)</f>
        <v>2</v>
      </c>
      <c r="P10" s="1">
        <v>2019</v>
      </c>
      <c r="S10">
        <v>3</v>
      </c>
      <c r="T10" s="1" t="s">
        <v>95</v>
      </c>
      <c r="U10">
        <f t="shared" si="0"/>
        <v>3</v>
      </c>
      <c r="W10" s="1" t="s">
        <v>95</v>
      </c>
      <c r="X10">
        <v>3</v>
      </c>
      <c r="AA10" s="3">
        <f>AA9+1</f>
        <v>2</v>
      </c>
      <c r="AB10" s="93">
        <f t="shared" ref="AB10:AB73" si="4">IF(G10="","",G10+0.000001*ROW())</f>
        <v>43467.000010000003</v>
      </c>
      <c r="AC10">
        <f t="shared" ref="AC10:AC73" si="5">IFERROR(_xlfn.RANK.EQ(AB10,$AB$9:$AB$1508),"")</f>
        <v>1499</v>
      </c>
      <c r="AD10" s="1">
        <f t="shared" ref="AD10:AD73" si="6">IFERROR(_xlfn.RANK.EQ(AB10,$AB$9:$AB$1508,1),"")</f>
        <v>2</v>
      </c>
      <c r="AE10" s="119">
        <f t="shared" ref="AE10:AE73" si="7">IF(H10="","",COUNTIF($H$9:$H$1508,"&lt;="&amp;H10) + 0.000001*ROW())</f>
        <v>1469.00001</v>
      </c>
      <c r="AF10">
        <f t="shared" ref="AF10:AF73" si="8">IFERROR(_xlfn.RANK.EQ(AE10,$AE$9:$AE$1508),"")</f>
        <v>163</v>
      </c>
      <c r="AG10" s="1">
        <f t="shared" ref="AG10:AG73" si="9">IFERROR(_xlfn.RANK.EQ(AE10,$AE$9:$AE$1508,1),"")</f>
        <v>1338</v>
      </c>
      <c r="AH10" s="119">
        <f t="shared" ref="AH10:AH73" si="10">IF(I10="","",COUNTIF($I$9:$I$1508,"&lt;="&amp;I10) + 0.000001*ROW())</f>
        <v>1402.00001</v>
      </c>
      <c r="AI10">
        <f t="shared" ref="AI10:AI73" si="11">IFERROR(_xlfn.RANK.EQ(AH10,$AH$9:$AH$1508),"")</f>
        <v>271</v>
      </c>
      <c r="AJ10" s="1">
        <f t="shared" ref="AJ10:AJ73" si="12">IFERROR(_xlfn.RANK.EQ(AH10,$AH$9:$AH$1508,1),"")</f>
        <v>1230</v>
      </c>
      <c r="AK10" s="1">
        <f t="shared" ref="AK10:AK73" si="13">IF(J10="","",COUNTIF($J$9:$J$1508,"&lt;="&amp;J10) + 0.000001*ROW())</f>
        <v>228.00001</v>
      </c>
      <c r="AL10">
        <f t="shared" ref="AL10:AL73" si="14">IFERROR(_xlfn.RANK.EQ(AK10,$AK$9:$AK$1508),"")</f>
        <v>1286</v>
      </c>
      <c r="AM10" s="1">
        <f t="shared" ref="AM10:AM73" si="15">IFERROR(_xlfn.RANK.EQ(AK10,$AK$9:$AK$1508,1),"")</f>
        <v>215</v>
      </c>
      <c r="AN10" s="108">
        <f t="shared" si="1"/>
        <v>126.50001</v>
      </c>
      <c r="AO10">
        <f t="shared" ref="AO10:AO73" si="16">IFERROR(_xlfn.RANK.EQ(AN10,$AN$9:$AN$1508),"")</f>
        <v>334</v>
      </c>
      <c r="AP10" s="1">
        <f t="shared" ref="AP10:AP73" si="17">IFERROR(_xlfn.RANK.EQ(AN10,$AN$9:$AN$1508,1),"")</f>
        <v>1167</v>
      </c>
      <c r="AQ10" s="108">
        <f t="shared" si="2"/>
        <v>9.9999999999999991E-6</v>
      </c>
      <c r="AR10">
        <f t="shared" ref="AR10:AR73" si="18">IFERROR(_xlfn.RANK.EQ(AQ10,$AQ$9:$AQ$1508),"")</f>
        <v>1499</v>
      </c>
      <c r="AS10" s="1">
        <f t="shared" ref="AS10:AS73" si="19">IFERROR(_xlfn.RANK.EQ(AQ10,$AQ$9:$AQ$1508,1),"")</f>
        <v>2</v>
      </c>
      <c r="AT10" s="49"/>
      <c r="AX10" s="48"/>
      <c r="AY10" s="48"/>
    </row>
    <row r="11" spans="2:51" x14ac:dyDescent="0.25">
      <c r="B11" s="1" t="s">
        <v>34</v>
      </c>
      <c r="C11" s="94">
        <v>44529.229999999996</v>
      </c>
      <c r="D11" s="94">
        <v>498104.36420000001</v>
      </c>
      <c r="G11" s="93">
        <v>43467</v>
      </c>
      <c r="H11" t="s">
        <v>77</v>
      </c>
      <c r="I11" t="s">
        <v>36</v>
      </c>
      <c r="J11" t="s">
        <v>494</v>
      </c>
      <c r="K11" s="95">
        <v>28.5</v>
      </c>
      <c r="L11" s="94">
        <v>0</v>
      </c>
      <c r="O11" t="str">
        <f t="shared" si="3"/>
        <v/>
      </c>
      <c r="S11">
        <v>4</v>
      </c>
      <c r="T11" s="1" t="s">
        <v>96</v>
      </c>
      <c r="U11">
        <f t="shared" si="0"/>
        <v>4</v>
      </c>
      <c r="W11" s="1" t="s">
        <v>96</v>
      </c>
      <c r="X11">
        <v>4</v>
      </c>
      <c r="AA11" s="3">
        <f t="shared" ref="AA11:AA74" si="20">AA10+1</f>
        <v>3</v>
      </c>
      <c r="AB11" s="93">
        <f t="shared" si="4"/>
        <v>43467.000010999996</v>
      </c>
      <c r="AC11">
        <f t="shared" si="5"/>
        <v>1498</v>
      </c>
      <c r="AD11" s="1">
        <f t="shared" si="6"/>
        <v>3</v>
      </c>
      <c r="AE11" s="119">
        <f t="shared" si="7"/>
        <v>1184.0000110000001</v>
      </c>
      <c r="AF11">
        <f t="shared" si="8"/>
        <v>340</v>
      </c>
      <c r="AG11" s="1">
        <f t="shared" si="9"/>
        <v>1161</v>
      </c>
      <c r="AH11" s="119">
        <f t="shared" si="10"/>
        <v>297.00001099999997</v>
      </c>
      <c r="AI11">
        <f t="shared" si="11"/>
        <v>1498</v>
      </c>
      <c r="AJ11" s="1">
        <f t="shared" si="12"/>
        <v>3</v>
      </c>
      <c r="AK11" s="1">
        <f t="shared" si="13"/>
        <v>228.000011</v>
      </c>
      <c r="AL11">
        <f t="shared" si="14"/>
        <v>1285</v>
      </c>
      <c r="AM11" s="1">
        <f t="shared" si="15"/>
        <v>216</v>
      </c>
      <c r="AN11" s="108">
        <f t="shared" si="1"/>
        <v>28.500011000000001</v>
      </c>
      <c r="AO11">
        <f t="shared" si="16"/>
        <v>851</v>
      </c>
      <c r="AP11" s="1">
        <f t="shared" si="17"/>
        <v>650</v>
      </c>
      <c r="AQ11" s="108">
        <f t="shared" si="2"/>
        <v>1.1E-5</v>
      </c>
      <c r="AR11">
        <f t="shared" si="18"/>
        <v>1498</v>
      </c>
      <c r="AS11" s="1">
        <f t="shared" si="19"/>
        <v>3</v>
      </c>
      <c r="AT11" s="49"/>
      <c r="AX11" s="48"/>
      <c r="AY11" s="48"/>
    </row>
    <row r="12" spans="2:51" x14ac:dyDescent="0.25">
      <c r="B12" s="1" t="s">
        <v>51</v>
      </c>
      <c r="C12" s="94">
        <v>9098.8599999999988</v>
      </c>
      <c r="D12" s="94">
        <v>93024</v>
      </c>
      <c r="G12" s="93">
        <v>43467</v>
      </c>
      <c r="H12" t="s">
        <v>21</v>
      </c>
      <c r="I12" t="s">
        <v>36</v>
      </c>
      <c r="J12" t="s">
        <v>494</v>
      </c>
      <c r="K12" s="95">
        <v>88</v>
      </c>
      <c r="L12" s="94">
        <v>0</v>
      </c>
      <c r="O12" t="str">
        <f t="shared" si="3"/>
        <v/>
      </c>
      <c r="S12">
        <v>5</v>
      </c>
      <c r="T12" s="1" t="s">
        <v>97</v>
      </c>
      <c r="U12">
        <f t="shared" si="0"/>
        <v>5</v>
      </c>
      <c r="W12" s="1" t="s">
        <v>97</v>
      </c>
      <c r="X12">
        <v>5</v>
      </c>
      <c r="AA12" s="3">
        <f t="shared" si="20"/>
        <v>4</v>
      </c>
      <c r="AB12" s="93">
        <f t="shared" si="4"/>
        <v>43467.000011999997</v>
      </c>
      <c r="AC12">
        <f t="shared" si="5"/>
        <v>1497</v>
      </c>
      <c r="AD12" s="1">
        <f t="shared" si="6"/>
        <v>4</v>
      </c>
      <c r="AE12" s="119">
        <f t="shared" si="7"/>
        <v>1086.000012</v>
      </c>
      <c r="AF12">
        <f t="shared" si="8"/>
        <v>823</v>
      </c>
      <c r="AG12" s="1">
        <f t="shared" si="9"/>
        <v>678</v>
      </c>
      <c r="AH12" s="119">
        <f t="shared" si="10"/>
        <v>297.00001200000003</v>
      </c>
      <c r="AI12">
        <f t="shared" si="11"/>
        <v>1497</v>
      </c>
      <c r="AJ12" s="1">
        <f t="shared" si="12"/>
        <v>4</v>
      </c>
      <c r="AK12" s="1">
        <f t="shared" si="13"/>
        <v>228.000012</v>
      </c>
      <c r="AL12">
        <f t="shared" si="14"/>
        <v>1284</v>
      </c>
      <c r="AM12" s="1">
        <f t="shared" si="15"/>
        <v>217</v>
      </c>
      <c r="AN12" s="108">
        <f t="shared" si="1"/>
        <v>88.000011999999998</v>
      </c>
      <c r="AO12">
        <f t="shared" si="16"/>
        <v>432</v>
      </c>
      <c r="AP12" s="1">
        <f t="shared" si="17"/>
        <v>1069</v>
      </c>
      <c r="AQ12" s="108">
        <f t="shared" si="2"/>
        <v>1.2E-5</v>
      </c>
      <c r="AR12">
        <f t="shared" si="18"/>
        <v>1497</v>
      </c>
      <c r="AS12" s="1">
        <f t="shared" si="19"/>
        <v>4</v>
      </c>
      <c r="AT12" s="49"/>
      <c r="AX12" s="48"/>
      <c r="AY12" s="48"/>
    </row>
    <row r="13" spans="2:51" x14ac:dyDescent="0.25">
      <c r="B13" s="1" t="s">
        <v>50</v>
      </c>
      <c r="C13" s="94"/>
      <c r="D13" s="94">
        <v>17628</v>
      </c>
      <c r="G13" s="93">
        <v>43467</v>
      </c>
      <c r="H13" t="s">
        <v>21</v>
      </c>
      <c r="I13" t="s">
        <v>36</v>
      </c>
      <c r="J13" t="s">
        <v>494</v>
      </c>
      <c r="K13" s="95">
        <v>32</v>
      </c>
      <c r="L13" s="94">
        <v>0</v>
      </c>
      <c r="O13" t="str">
        <f t="shared" si="3"/>
        <v/>
      </c>
      <c r="S13">
        <v>6</v>
      </c>
      <c r="T13" s="1" t="s">
        <v>98</v>
      </c>
      <c r="U13">
        <f t="shared" si="0"/>
        <v>6</v>
      </c>
      <c r="W13" s="1" t="s">
        <v>98</v>
      </c>
      <c r="X13">
        <v>6</v>
      </c>
      <c r="AA13" s="3">
        <f t="shared" si="20"/>
        <v>5</v>
      </c>
      <c r="AB13" s="93">
        <f t="shared" si="4"/>
        <v>43467.000012999997</v>
      </c>
      <c r="AC13">
        <f t="shared" si="5"/>
        <v>1496</v>
      </c>
      <c r="AD13" s="1">
        <f t="shared" si="6"/>
        <v>5</v>
      </c>
      <c r="AE13" s="119">
        <f t="shared" si="7"/>
        <v>1086.0000130000001</v>
      </c>
      <c r="AF13">
        <f t="shared" si="8"/>
        <v>822</v>
      </c>
      <c r="AG13" s="1">
        <f t="shared" si="9"/>
        <v>679</v>
      </c>
      <c r="AH13" s="119">
        <f t="shared" si="10"/>
        <v>297.00001300000002</v>
      </c>
      <c r="AI13">
        <f t="shared" si="11"/>
        <v>1496</v>
      </c>
      <c r="AJ13" s="1">
        <f t="shared" si="12"/>
        <v>5</v>
      </c>
      <c r="AK13" s="1">
        <f t="shared" si="13"/>
        <v>228.000013</v>
      </c>
      <c r="AL13">
        <f t="shared" si="14"/>
        <v>1283</v>
      </c>
      <c r="AM13" s="1">
        <f t="shared" si="15"/>
        <v>218</v>
      </c>
      <c r="AN13" s="108">
        <f t="shared" si="1"/>
        <v>32.000013000000003</v>
      </c>
      <c r="AO13">
        <f t="shared" si="16"/>
        <v>818</v>
      </c>
      <c r="AP13" s="1">
        <f t="shared" si="17"/>
        <v>683</v>
      </c>
      <c r="AQ13" s="108">
        <f t="shared" si="2"/>
        <v>1.2999999999999999E-5</v>
      </c>
      <c r="AR13">
        <f t="shared" si="18"/>
        <v>1496</v>
      </c>
      <c r="AS13" s="1">
        <f t="shared" si="19"/>
        <v>5</v>
      </c>
      <c r="AT13" s="49"/>
      <c r="AX13" s="48"/>
      <c r="AY13" s="48"/>
    </row>
    <row r="14" spans="2:51" x14ac:dyDescent="0.25">
      <c r="B14" s="1" t="s">
        <v>33</v>
      </c>
      <c r="C14" s="94">
        <v>10818.300000000003</v>
      </c>
      <c r="D14" s="94">
        <v>93231.416199999963</v>
      </c>
      <c r="G14" s="93">
        <v>43467</v>
      </c>
      <c r="H14" t="s">
        <v>21</v>
      </c>
      <c r="I14" t="s">
        <v>36</v>
      </c>
      <c r="J14" t="s">
        <v>494</v>
      </c>
      <c r="K14" s="95">
        <v>24</v>
      </c>
      <c r="L14" s="94">
        <v>0</v>
      </c>
      <c r="O14" t="str">
        <f t="shared" si="3"/>
        <v/>
      </c>
      <c r="S14">
        <v>7</v>
      </c>
      <c r="T14" s="1" t="s">
        <v>92</v>
      </c>
      <c r="U14">
        <f t="shared" si="0"/>
        <v>7</v>
      </c>
      <c r="W14" s="1" t="s">
        <v>92</v>
      </c>
      <c r="X14">
        <v>7</v>
      </c>
      <c r="AA14" s="3">
        <f t="shared" si="20"/>
        <v>6</v>
      </c>
      <c r="AB14" s="93">
        <f t="shared" si="4"/>
        <v>43467.000013999997</v>
      </c>
      <c r="AC14">
        <f t="shared" si="5"/>
        <v>1495</v>
      </c>
      <c r="AD14" s="1">
        <f t="shared" si="6"/>
        <v>6</v>
      </c>
      <c r="AE14" s="119">
        <f t="shared" si="7"/>
        <v>1086.000014</v>
      </c>
      <c r="AF14">
        <f t="shared" si="8"/>
        <v>821</v>
      </c>
      <c r="AG14" s="1">
        <f t="shared" si="9"/>
        <v>680</v>
      </c>
      <c r="AH14" s="119">
        <f t="shared" si="10"/>
        <v>297.00001400000002</v>
      </c>
      <c r="AI14">
        <f t="shared" si="11"/>
        <v>1495</v>
      </c>
      <c r="AJ14" s="1">
        <f t="shared" si="12"/>
        <v>6</v>
      </c>
      <c r="AK14" s="1">
        <f t="shared" si="13"/>
        <v>228.00001399999999</v>
      </c>
      <c r="AL14">
        <f t="shared" si="14"/>
        <v>1282</v>
      </c>
      <c r="AM14" s="1">
        <f t="shared" si="15"/>
        <v>219</v>
      </c>
      <c r="AN14" s="108">
        <f t="shared" si="1"/>
        <v>24.000014</v>
      </c>
      <c r="AO14">
        <f t="shared" si="16"/>
        <v>957</v>
      </c>
      <c r="AP14" s="1">
        <f t="shared" si="17"/>
        <v>544</v>
      </c>
      <c r="AQ14" s="108">
        <f t="shared" si="2"/>
        <v>1.4E-5</v>
      </c>
      <c r="AR14">
        <f t="shared" si="18"/>
        <v>1495</v>
      </c>
      <c r="AS14" s="1">
        <f t="shared" si="19"/>
        <v>6</v>
      </c>
      <c r="AT14" s="49"/>
      <c r="AX14" s="48"/>
      <c r="AY14" s="48"/>
    </row>
    <row r="15" spans="2:51" x14ac:dyDescent="0.25">
      <c r="G15" s="93">
        <v>43467</v>
      </c>
      <c r="H15" t="s">
        <v>21</v>
      </c>
      <c r="I15" t="s">
        <v>36</v>
      </c>
      <c r="J15" t="s">
        <v>494</v>
      </c>
      <c r="K15" s="95">
        <v>16</v>
      </c>
      <c r="L15" s="94">
        <v>0</v>
      </c>
      <c r="O15" t="str">
        <f t="shared" si="3"/>
        <v/>
      </c>
      <c r="S15">
        <v>8</v>
      </c>
      <c r="T15" s="1" t="s">
        <v>93</v>
      </c>
      <c r="U15">
        <f t="shared" si="0"/>
        <v>8</v>
      </c>
      <c r="W15" s="1" t="s">
        <v>93</v>
      </c>
      <c r="X15">
        <v>8</v>
      </c>
      <c r="AA15" s="3">
        <f t="shared" si="20"/>
        <v>7</v>
      </c>
      <c r="AB15" s="93">
        <f t="shared" si="4"/>
        <v>43467.000014999998</v>
      </c>
      <c r="AC15">
        <f t="shared" si="5"/>
        <v>1494</v>
      </c>
      <c r="AD15" s="1">
        <f t="shared" si="6"/>
        <v>7</v>
      </c>
      <c r="AE15" s="119">
        <f t="shared" si="7"/>
        <v>1086.0000150000001</v>
      </c>
      <c r="AF15">
        <f t="shared" si="8"/>
        <v>820</v>
      </c>
      <c r="AG15" s="1">
        <f t="shared" si="9"/>
        <v>681</v>
      </c>
      <c r="AH15" s="119">
        <f t="shared" si="10"/>
        <v>297.00001500000002</v>
      </c>
      <c r="AI15">
        <f t="shared" si="11"/>
        <v>1494</v>
      </c>
      <c r="AJ15" s="1">
        <f t="shared" si="12"/>
        <v>7</v>
      </c>
      <c r="AK15" s="1">
        <f t="shared" si="13"/>
        <v>228.00001499999999</v>
      </c>
      <c r="AL15">
        <f t="shared" si="14"/>
        <v>1281</v>
      </c>
      <c r="AM15" s="1">
        <f t="shared" si="15"/>
        <v>220</v>
      </c>
      <c r="AN15" s="108">
        <f t="shared" si="1"/>
        <v>16.000015000000001</v>
      </c>
      <c r="AO15">
        <f t="shared" si="16"/>
        <v>1129</v>
      </c>
      <c r="AP15" s="1">
        <f t="shared" si="17"/>
        <v>372</v>
      </c>
      <c r="AQ15" s="108">
        <f t="shared" si="2"/>
        <v>1.4999999999999999E-5</v>
      </c>
      <c r="AR15">
        <f t="shared" si="18"/>
        <v>1494</v>
      </c>
      <c r="AS15" s="1">
        <f t="shared" si="19"/>
        <v>7</v>
      </c>
      <c r="AT15" s="49"/>
      <c r="AX15" s="48"/>
      <c r="AY15" s="48"/>
    </row>
    <row r="16" spans="2:51" x14ac:dyDescent="0.25">
      <c r="G16" s="93">
        <v>43467</v>
      </c>
      <c r="H16" t="s">
        <v>21</v>
      </c>
      <c r="I16" t="s">
        <v>36</v>
      </c>
      <c r="J16" t="s">
        <v>494</v>
      </c>
      <c r="K16" s="95">
        <v>8</v>
      </c>
      <c r="L16" s="94">
        <v>0</v>
      </c>
      <c r="O16" t="str">
        <f t="shared" si="3"/>
        <v/>
      </c>
      <c r="S16">
        <v>9</v>
      </c>
      <c r="U16" t="str">
        <f t="shared" si="0"/>
        <v/>
      </c>
      <c r="W16" s="1" t="s">
        <v>100</v>
      </c>
      <c r="X16">
        <v>9</v>
      </c>
      <c r="AA16" s="3">
        <f t="shared" si="20"/>
        <v>8</v>
      </c>
      <c r="AB16" s="93">
        <f t="shared" si="4"/>
        <v>43467.000015999998</v>
      </c>
      <c r="AC16">
        <f t="shared" si="5"/>
        <v>1493</v>
      </c>
      <c r="AD16" s="1">
        <f t="shared" si="6"/>
        <v>8</v>
      </c>
      <c r="AE16" s="119">
        <f t="shared" si="7"/>
        <v>1086.000016</v>
      </c>
      <c r="AF16">
        <f t="shared" si="8"/>
        <v>819</v>
      </c>
      <c r="AG16" s="1">
        <f t="shared" si="9"/>
        <v>682</v>
      </c>
      <c r="AH16" s="119">
        <f t="shared" si="10"/>
        <v>297.00001600000002</v>
      </c>
      <c r="AI16">
        <f t="shared" si="11"/>
        <v>1493</v>
      </c>
      <c r="AJ16" s="1">
        <f t="shared" si="12"/>
        <v>8</v>
      </c>
      <c r="AK16" s="1">
        <f t="shared" si="13"/>
        <v>228.00001599999999</v>
      </c>
      <c r="AL16">
        <f t="shared" si="14"/>
        <v>1280</v>
      </c>
      <c r="AM16" s="1">
        <f t="shared" si="15"/>
        <v>221</v>
      </c>
      <c r="AN16" s="108">
        <f t="shared" si="1"/>
        <v>8.0000160000000005</v>
      </c>
      <c r="AO16">
        <f t="shared" si="16"/>
        <v>1345</v>
      </c>
      <c r="AP16" s="1">
        <f t="shared" si="17"/>
        <v>156</v>
      </c>
      <c r="AQ16" s="108">
        <f t="shared" si="2"/>
        <v>1.5999999999999999E-5</v>
      </c>
      <c r="AR16">
        <f t="shared" si="18"/>
        <v>1493</v>
      </c>
      <c r="AS16" s="1">
        <f t="shared" si="19"/>
        <v>8</v>
      </c>
      <c r="AT16" s="49"/>
      <c r="AX16" s="48"/>
      <c r="AY16" s="48"/>
    </row>
    <row r="17" spans="7:45" x14ac:dyDescent="0.25">
      <c r="G17" s="93">
        <v>43467</v>
      </c>
      <c r="H17" t="s">
        <v>21</v>
      </c>
      <c r="I17" t="s">
        <v>35</v>
      </c>
      <c r="J17" t="s">
        <v>494</v>
      </c>
      <c r="K17" s="95">
        <v>242</v>
      </c>
      <c r="L17" s="94">
        <v>0</v>
      </c>
      <c r="O17" t="str">
        <f t="shared" si="3"/>
        <v/>
      </c>
      <c r="S17">
        <v>10</v>
      </c>
      <c r="U17" t="str">
        <f t="shared" si="0"/>
        <v/>
      </c>
      <c r="W17" s="1" t="s">
        <v>101</v>
      </c>
      <c r="X17">
        <v>10</v>
      </c>
      <c r="AA17" s="3">
        <f t="shared" si="20"/>
        <v>9</v>
      </c>
      <c r="AB17" s="93">
        <f t="shared" si="4"/>
        <v>43467.000016999998</v>
      </c>
      <c r="AC17">
        <f t="shared" si="5"/>
        <v>1492</v>
      </c>
      <c r="AD17" s="1">
        <f t="shared" si="6"/>
        <v>9</v>
      </c>
      <c r="AE17" s="119">
        <f t="shared" si="7"/>
        <v>1086.0000170000001</v>
      </c>
      <c r="AF17">
        <f t="shared" si="8"/>
        <v>818</v>
      </c>
      <c r="AG17" s="1">
        <f t="shared" si="9"/>
        <v>683</v>
      </c>
      <c r="AH17" s="119">
        <f t="shared" si="10"/>
        <v>1402.0000170000001</v>
      </c>
      <c r="AI17">
        <f t="shared" si="11"/>
        <v>270</v>
      </c>
      <c r="AJ17" s="1">
        <f t="shared" si="12"/>
        <v>1231</v>
      </c>
      <c r="AK17" s="1">
        <f t="shared" si="13"/>
        <v>228.00001700000001</v>
      </c>
      <c r="AL17">
        <f t="shared" si="14"/>
        <v>1279</v>
      </c>
      <c r="AM17" s="1">
        <f t="shared" si="15"/>
        <v>222</v>
      </c>
      <c r="AN17" s="108">
        <f t="shared" si="1"/>
        <v>242.00001700000001</v>
      </c>
      <c r="AO17">
        <f t="shared" si="16"/>
        <v>202</v>
      </c>
      <c r="AP17" s="1">
        <f t="shared" si="17"/>
        <v>1299</v>
      </c>
      <c r="AQ17" s="108">
        <f t="shared" si="2"/>
        <v>1.7E-5</v>
      </c>
      <c r="AR17">
        <f t="shared" si="18"/>
        <v>1492</v>
      </c>
      <c r="AS17" s="1">
        <f t="shared" si="19"/>
        <v>9</v>
      </c>
    </row>
    <row r="18" spans="7:45" x14ac:dyDescent="0.25">
      <c r="G18" s="93">
        <v>43467</v>
      </c>
      <c r="H18" t="s">
        <v>21</v>
      </c>
      <c r="I18" t="s">
        <v>35</v>
      </c>
      <c r="J18" t="s">
        <v>494</v>
      </c>
      <c r="K18" s="95">
        <v>77</v>
      </c>
      <c r="L18" s="94">
        <v>0</v>
      </c>
      <c r="O18" t="str">
        <f t="shared" si="3"/>
        <v/>
      </c>
      <c r="S18">
        <v>11</v>
      </c>
      <c r="U18" t="str">
        <f t="shared" si="0"/>
        <v/>
      </c>
      <c r="W18" s="1" t="s">
        <v>102</v>
      </c>
      <c r="X18">
        <v>11</v>
      </c>
      <c r="AA18" s="3">
        <f t="shared" si="20"/>
        <v>10</v>
      </c>
      <c r="AB18" s="93">
        <f t="shared" si="4"/>
        <v>43467.000017999999</v>
      </c>
      <c r="AC18">
        <f t="shared" si="5"/>
        <v>1491</v>
      </c>
      <c r="AD18" s="1">
        <f t="shared" si="6"/>
        <v>10</v>
      </c>
      <c r="AE18" s="119">
        <f t="shared" si="7"/>
        <v>1086.000018</v>
      </c>
      <c r="AF18">
        <f t="shared" si="8"/>
        <v>817</v>
      </c>
      <c r="AG18" s="1">
        <f t="shared" si="9"/>
        <v>684</v>
      </c>
      <c r="AH18" s="119">
        <f t="shared" si="10"/>
        <v>1402.000018</v>
      </c>
      <c r="AI18">
        <f t="shared" si="11"/>
        <v>269</v>
      </c>
      <c r="AJ18" s="1">
        <f t="shared" si="12"/>
        <v>1232</v>
      </c>
      <c r="AK18" s="1">
        <f t="shared" si="13"/>
        <v>228.00001800000001</v>
      </c>
      <c r="AL18">
        <f t="shared" si="14"/>
        <v>1278</v>
      </c>
      <c r="AM18" s="1">
        <f t="shared" si="15"/>
        <v>223</v>
      </c>
      <c r="AN18" s="108">
        <f t="shared" si="1"/>
        <v>77.000017999999997</v>
      </c>
      <c r="AO18">
        <f t="shared" si="16"/>
        <v>485</v>
      </c>
      <c r="AP18" s="1">
        <f t="shared" si="17"/>
        <v>1016</v>
      </c>
      <c r="AQ18" s="108">
        <f t="shared" si="2"/>
        <v>1.8E-5</v>
      </c>
      <c r="AR18">
        <f t="shared" si="18"/>
        <v>1491</v>
      </c>
      <c r="AS18" s="1">
        <f t="shared" si="19"/>
        <v>10</v>
      </c>
    </row>
    <row r="19" spans="7:45" x14ac:dyDescent="0.25">
      <c r="G19" s="93">
        <v>43467</v>
      </c>
      <c r="H19" t="s">
        <v>83</v>
      </c>
      <c r="I19" t="s">
        <v>35</v>
      </c>
      <c r="J19" t="s">
        <v>494</v>
      </c>
      <c r="K19" s="95">
        <v>31.5</v>
      </c>
      <c r="L19" s="94">
        <v>0</v>
      </c>
      <c r="O19" t="str">
        <f t="shared" si="3"/>
        <v/>
      </c>
      <c r="S19">
        <v>12</v>
      </c>
      <c r="U19" t="str">
        <f t="shared" si="0"/>
        <v/>
      </c>
      <c r="W19" s="1" t="s">
        <v>103</v>
      </c>
      <c r="X19">
        <v>12</v>
      </c>
      <c r="AA19" s="3">
        <f t="shared" si="20"/>
        <v>11</v>
      </c>
      <c r="AB19" s="93">
        <f t="shared" si="4"/>
        <v>43467.000018999999</v>
      </c>
      <c r="AC19">
        <f t="shared" si="5"/>
        <v>1490</v>
      </c>
      <c r="AD19" s="1">
        <f t="shared" si="6"/>
        <v>11</v>
      </c>
      <c r="AE19" s="119">
        <f t="shared" si="7"/>
        <v>677.00001899999995</v>
      </c>
      <c r="AF19">
        <f t="shared" si="8"/>
        <v>829</v>
      </c>
      <c r="AG19" s="1">
        <f t="shared" si="9"/>
        <v>672</v>
      </c>
      <c r="AH19" s="119">
        <f t="shared" si="10"/>
        <v>1402.0000190000001</v>
      </c>
      <c r="AI19">
        <f t="shared" si="11"/>
        <v>268</v>
      </c>
      <c r="AJ19" s="1">
        <f t="shared" si="12"/>
        <v>1233</v>
      </c>
      <c r="AK19" s="1">
        <f t="shared" si="13"/>
        <v>228.00001900000001</v>
      </c>
      <c r="AL19">
        <f t="shared" si="14"/>
        <v>1277</v>
      </c>
      <c r="AM19" s="1">
        <f t="shared" si="15"/>
        <v>224</v>
      </c>
      <c r="AN19" s="108">
        <f t="shared" si="1"/>
        <v>31.500019000000002</v>
      </c>
      <c r="AO19">
        <f t="shared" si="16"/>
        <v>823</v>
      </c>
      <c r="AP19" s="1">
        <f t="shared" si="17"/>
        <v>678</v>
      </c>
      <c r="AQ19" s="108">
        <f t="shared" si="2"/>
        <v>1.8999999999999998E-5</v>
      </c>
      <c r="AR19">
        <f t="shared" si="18"/>
        <v>1490</v>
      </c>
      <c r="AS19" s="1">
        <f t="shared" si="19"/>
        <v>11</v>
      </c>
    </row>
    <row r="20" spans="7:45" x14ac:dyDescent="0.25">
      <c r="G20" s="93">
        <v>43467</v>
      </c>
      <c r="H20" t="s">
        <v>369</v>
      </c>
      <c r="I20" t="s">
        <v>35</v>
      </c>
      <c r="J20" t="s">
        <v>494</v>
      </c>
      <c r="K20" s="95">
        <v>190</v>
      </c>
      <c r="L20" s="94">
        <v>0</v>
      </c>
      <c r="O20" t="str">
        <f t="shared" si="3"/>
        <v/>
      </c>
      <c r="S20">
        <v>13</v>
      </c>
      <c r="U20" t="str">
        <f t="shared" si="0"/>
        <v/>
      </c>
      <c r="W20" s="1" t="s">
        <v>104</v>
      </c>
      <c r="X20">
        <v>13</v>
      </c>
      <c r="AA20" s="3">
        <f t="shared" si="20"/>
        <v>12</v>
      </c>
      <c r="AB20" s="93">
        <f t="shared" si="4"/>
        <v>43467.000019999999</v>
      </c>
      <c r="AC20">
        <f t="shared" si="5"/>
        <v>1489</v>
      </c>
      <c r="AD20" s="1">
        <f t="shared" si="6"/>
        <v>12</v>
      </c>
      <c r="AE20" s="119">
        <f t="shared" si="7"/>
        <v>671.00001999999995</v>
      </c>
      <c r="AF20">
        <f t="shared" si="8"/>
        <v>839</v>
      </c>
      <c r="AG20" s="1">
        <f t="shared" si="9"/>
        <v>662</v>
      </c>
      <c r="AH20" s="119">
        <f t="shared" si="10"/>
        <v>1402.0000199999999</v>
      </c>
      <c r="AI20">
        <f t="shared" si="11"/>
        <v>267</v>
      </c>
      <c r="AJ20" s="1">
        <f t="shared" si="12"/>
        <v>1234</v>
      </c>
      <c r="AK20" s="1">
        <f t="shared" si="13"/>
        <v>228.00002000000001</v>
      </c>
      <c r="AL20">
        <f t="shared" si="14"/>
        <v>1276</v>
      </c>
      <c r="AM20" s="1">
        <f t="shared" si="15"/>
        <v>225</v>
      </c>
      <c r="AN20" s="108">
        <f t="shared" si="1"/>
        <v>190.00002000000001</v>
      </c>
      <c r="AO20">
        <f t="shared" si="16"/>
        <v>235</v>
      </c>
      <c r="AP20" s="1">
        <f t="shared" si="17"/>
        <v>1266</v>
      </c>
      <c r="AQ20" s="108">
        <f t="shared" si="2"/>
        <v>1.9999999999999998E-5</v>
      </c>
      <c r="AR20">
        <f t="shared" si="18"/>
        <v>1489</v>
      </c>
      <c r="AS20" s="1">
        <f t="shared" si="19"/>
        <v>12</v>
      </c>
    </row>
    <row r="21" spans="7:45" x14ac:dyDescent="0.25">
      <c r="G21" s="93">
        <v>43467</v>
      </c>
      <c r="H21" t="s">
        <v>23</v>
      </c>
      <c r="I21" t="s">
        <v>36</v>
      </c>
      <c r="J21" t="s">
        <v>494</v>
      </c>
      <c r="K21" s="95">
        <v>16</v>
      </c>
      <c r="L21" s="94">
        <v>0</v>
      </c>
      <c r="O21" t="str">
        <f t="shared" si="3"/>
        <v/>
      </c>
      <c r="AA21" s="3">
        <f t="shared" si="20"/>
        <v>13</v>
      </c>
      <c r="AB21" s="93">
        <f t="shared" si="4"/>
        <v>43467.000021</v>
      </c>
      <c r="AC21">
        <f t="shared" si="5"/>
        <v>1488</v>
      </c>
      <c r="AD21" s="1">
        <f t="shared" si="6"/>
        <v>13</v>
      </c>
      <c r="AE21" s="119">
        <f t="shared" si="7"/>
        <v>515.00002099999995</v>
      </c>
      <c r="AF21">
        <f t="shared" si="8"/>
        <v>1500</v>
      </c>
      <c r="AG21" s="1">
        <f t="shared" si="9"/>
        <v>1</v>
      </c>
      <c r="AH21" s="119">
        <f t="shared" si="10"/>
        <v>297.000021</v>
      </c>
      <c r="AI21">
        <f t="shared" si="11"/>
        <v>1492</v>
      </c>
      <c r="AJ21" s="1">
        <f t="shared" si="12"/>
        <v>9</v>
      </c>
      <c r="AK21" s="1">
        <f t="shared" si="13"/>
        <v>228.000021</v>
      </c>
      <c r="AL21">
        <f t="shared" si="14"/>
        <v>1275</v>
      </c>
      <c r="AM21" s="1">
        <f t="shared" si="15"/>
        <v>226</v>
      </c>
      <c r="AN21" s="108">
        <f t="shared" si="1"/>
        <v>16.000021</v>
      </c>
      <c r="AO21">
        <f t="shared" si="16"/>
        <v>1128</v>
      </c>
      <c r="AP21" s="1">
        <f t="shared" si="17"/>
        <v>373</v>
      </c>
      <c r="AQ21" s="108">
        <f t="shared" si="2"/>
        <v>2.0999999999999999E-5</v>
      </c>
      <c r="AR21">
        <f t="shared" si="18"/>
        <v>1488</v>
      </c>
      <c r="AS21" s="1">
        <f t="shared" si="19"/>
        <v>13</v>
      </c>
    </row>
    <row r="22" spans="7:45" x14ac:dyDescent="0.25">
      <c r="G22" s="93">
        <v>43467</v>
      </c>
      <c r="H22" t="s">
        <v>23</v>
      </c>
      <c r="I22" t="s">
        <v>58</v>
      </c>
      <c r="J22" t="s">
        <v>494</v>
      </c>
      <c r="K22" s="95">
        <v>80</v>
      </c>
      <c r="L22" s="94">
        <v>0</v>
      </c>
      <c r="O22" t="str">
        <f t="shared" si="3"/>
        <v/>
      </c>
      <c r="AA22" s="3">
        <f t="shared" si="20"/>
        <v>14</v>
      </c>
      <c r="AB22" s="93">
        <f t="shared" si="4"/>
        <v>43467.000022</v>
      </c>
      <c r="AC22">
        <f t="shared" si="5"/>
        <v>1487</v>
      </c>
      <c r="AD22" s="1">
        <f t="shared" si="6"/>
        <v>14</v>
      </c>
      <c r="AE22" s="119">
        <f t="shared" si="7"/>
        <v>515.00002199999994</v>
      </c>
      <c r="AF22">
        <f t="shared" si="8"/>
        <v>1499</v>
      </c>
      <c r="AG22" s="1">
        <f t="shared" si="9"/>
        <v>2</v>
      </c>
      <c r="AH22" s="119">
        <f t="shared" si="10"/>
        <v>462.000022</v>
      </c>
      <c r="AI22">
        <f t="shared" si="11"/>
        <v>1127</v>
      </c>
      <c r="AJ22" s="1">
        <f t="shared" si="12"/>
        <v>374</v>
      </c>
      <c r="AK22" s="1">
        <f t="shared" si="13"/>
        <v>228.000022</v>
      </c>
      <c r="AL22">
        <f t="shared" si="14"/>
        <v>1274</v>
      </c>
      <c r="AM22" s="1">
        <f t="shared" si="15"/>
        <v>227</v>
      </c>
      <c r="AN22" s="108">
        <f t="shared" si="1"/>
        <v>80.000022000000001</v>
      </c>
      <c r="AO22">
        <f t="shared" si="16"/>
        <v>472</v>
      </c>
      <c r="AP22" s="1">
        <f t="shared" si="17"/>
        <v>1029</v>
      </c>
      <c r="AQ22" s="108">
        <f t="shared" si="2"/>
        <v>2.1999999999999999E-5</v>
      </c>
      <c r="AR22">
        <f t="shared" si="18"/>
        <v>1487</v>
      </c>
      <c r="AS22" s="1">
        <f t="shared" si="19"/>
        <v>14</v>
      </c>
    </row>
    <row r="23" spans="7:45" x14ac:dyDescent="0.25">
      <c r="G23" s="93">
        <v>43467</v>
      </c>
      <c r="H23" t="s">
        <v>23</v>
      </c>
      <c r="I23" t="s">
        <v>37</v>
      </c>
      <c r="J23" t="s">
        <v>59</v>
      </c>
      <c r="K23" s="95">
        <v>3.6</v>
      </c>
      <c r="L23" s="94">
        <v>0</v>
      </c>
      <c r="O23" t="str">
        <f t="shared" si="3"/>
        <v/>
      </c>
      <c r="AA23" s="3">
        <f t="shared" si="20"/>
        <v>15</v>
      </c>
      <c r="AB23" s="93">
        <f t="shared" si="4"/>
        <v>43467.000023000001</v>
      </c>
      <c r="AC23">
        <f t="shared" si="5"/>
        <v>1486</v>
      </c>
      <c r="AD23" s="1">
        <f t="shared" si="6"/>
        <v>15</v>
      </c>
      <c r="AE23" s="119">
        <f t="shared" si="7"/>
        <v>515.00002300000006</v>
      </c>
      <c r="AF23">
        <f t="shared" si="8"/>
        <v>1498</v>
      </c>
      <c r="AG23" s="1">
        <f t="shared" si="9"/>
        <v>3</v>
      </c>
      <c r="AH23" s="119">
        <f t="shared" si="10"/>
        <v>868.00002300000006</v>
      </c>
      <c r="AI23">
        <f t="shared" si="11"/>
        <v>841</v>
      </c>
      <c r="AJ23" s="1">
        <f t="shared" si="12"/>
        <v>660</v>
      </c>
      <c r="AK23" s="1">
        <f t="shared" si="13"/>
        <v>54.000022999999999</v>
      </c>
      <c r="AL23">
        <f t="shared" si="14"/>
        <v>1454</v>
      </c>
      <c r="AM23" s="1">
        <f t="shared" si="15"/>
        <v>47</v>
      </c>
      <c r="AN23" s="108">
        <f t="shared" si="1"/>
        <v>3.6000230000000002</v>
      </c>
      <c r="AO23">
        <f t="shared" si="16"/>
        <v>1419</v>
      </c>
      <c r="AP23" s="1">
        <f t="shared" si="17"/>
        <v>82</v>
      </c>
      <c r="AQ23" s="108">
        <f t="shared" si="2"/>
        <v>2.3E-5</v>
      </c>
      <c r="AR23">
        <f t="shared" si="18"/>
        <v>1486</v>
      </c>
      <c r="AS23" s="1">
        <f t="shared" si="19"/>
        <v>15</v>
      </c>
    </row>
    <row r="24" spans="7:45" x14ac:dyDescent="0.25">
      <c r="G24" s="93">
        <v>43467</v>
      </c>
      <c r="H24" t="s">
        <v>23</v>
      </c>
      <c r="I24" t="s">
        <v>35</v>
      </c>
      <c r="J24" t="s">
        <v>494</v>
      </c>
      <c r="K24" s="95">
        <v>242</v>
      </c>
      <c r="L24" s="94">
        <v>0</v>
      </c>
      <c r="O24" t="str">
        <f t="shared" si="3"/>
        <v/>
      </c>
      <c r="AA24" s="3">
        <f t="shared" si="20"/>
        <v>16</v>
      </c>
      <c r="AB24" s="93">
        <f t="shared" si="4"/>
        <v>43467.000024000001</v>
      </c>
      <c r="AC24">
        <f t="shared" si="5"/>
        <v>1485</v>
      </c>
      <c r="AD24" s="1">
        <f t="shared" si="6"/>
        <v>16</v>
      </c>
      <c r="AE24" s="119">
        <f t="shared" si="7"/>
        <v>515.00002400000005</v>
      </c>
      <c r="AF24">
        <f t="shared" si="8"/>
        <v>1497</v>
      </c>
      <c r="AG24" s="1">
        <f t="shared" si="9"/>
        <v>4</v>
      </c>
      <c r="AH24" s="119">
        <f t="shared" si="10"/>
        <v>1402.0000239999999</v>
      </c>
      <c r="AI24">
        <f t="shared" si="11"/>
        <v>266</v>
      </c>
      <c r="AJ24" s="1">
        <f t="shared" si="12"/>
        <v>1235</v>
      </c>
      <c r="AK24" s="1">
        <f t="shared" si="13"/>
        <v>228.000024</v>
      </c>
      <c r="AL24">
        <f t="shared" si="14"/>
        <v>1273</v>
      </c>
      <c r="AM24" s="1">
        <f t="shared" si="15"/>
        <v>228</v>
      </c>
      <c r="AN24" s="108">
        <f t="shared" si="1"/>
        <v>242.000024</v>
      </c>
      <c r="AO24">
        <f t="shared" si="16"/>
        <v>201</v>
      </c>
      <c r="AP24" s="1">
        <f t="shared" si="17"/>
        <v>1300</v>
      </c>
      <c r="AQ24" s="108">
        <f t="shared" si="2"/>
        <v>2.4000000000000001E-5</v>
      </c>
      <c r="AR24">
        <f t="shared" si="18"/>
        <v>1485</v>
      </c>
      <c r="AS24" s="1">
        <f t="shared" si="19"/>
        <v>16</v>
      </c>
    </row>
    <row r="25" spans="7:45" x14ac:dyDescent="0.25">
      <c r="G25" s="93">
        <v>43468</v>
      </c>
      <c r="H25" t="s">
        <v>22</v>
      </c>
      <c r="I25" t="s">
        <v>36</v>
      </c>
      <c r="J25" t="s">
        <v>495</v>
      </c>
      <c r="K25" s="95">
        <v>8</v>
      </c>
      <c r="L25" s="94">
        <v>0</v>
      </c>
      <c r="O25" t="str">
        <f t="shared" si="3"/>
        <v/>
      </c>
      <c r="AA25" s="3">
        <f t="shared" si="20"/>
        <v>17</v>
      </c>
      <c r="AB25" s="93">
        <f t="shared" si="4"/>
        <v>43468.000025000001</v>
      </c>
      <c r="AC25">
        <f t="shared" si="5"/>
        <v>1484</v>
      </c>
      <c r="AD25" s="1">
        <f t="shared" si="6"/>
        <v>17</v>
      </c>
      <c r="AE25" s="119">
        <f t="shared" si="7"/>
        <v>1469.0000250000001</v>
      </c>
      <c r="AF25">
        <f t="shared" si="8"/>
        <v>162</v>
      </c>
      <c r="AG25" s="1">
        <f t="shared" si="9"/>
        <v>1339</v>
      </c>
      <c r="AH25" s="119">
        <f t="shared" si="10"/>
        <v>297.00002499999999</v>
      </c>
      <c r="AI25">
        <f t="shared" si="11"/>
        <v>1491</v>
      </c>
      <c r="AJ25" s="1">
        <f t="shared" si="12"/>
        <v>10</v>
      </c>
      <c r="AK25" s="1">
        <f t="shared" si="13"/>
        <v>246.00002499999999</v>
      </c>
      <c r="AL25">
        <f t="shared" si="14"/>
        <v>1272</v>
      </c>
      <c r="AM25" s="1">
        <f t="shared" si="15"/>
        <v>229</v>
      </c>
      <c r="AN25" s="108">
        <f t="shared" si="1"/>
        <v>8.0000250000000008</v>
      </c>
      <c r="AO25">
        <f t="shared" si="16"/>
        <v>1344</v>
      </c>
      <c r="AP25" s="1">
        <f t="shared" si="17"/>
        <v>157</v>
      </c>
      <c r="AQ25" s="108">
        <f t="shared" si="2"/>
        <v>2.4999999999999998E-5</v>
      </c>
      <c r="AR25">
        <f t="shared" si="18"/>
        <v>1484</v>
      </c>
      <c r="AS25" s="1">
        <f t="shared" si="19"/>
        <v>17</v>
      </c>
    </row>
    <row r="26" spans="7:45" x14ac:dyDescent="0.25">
      <c r="G26" s="93">
        <v>43468</v>
      </c>
      <c r="H26" t="s">
        <v>71</v>
      </c>
      <c r="I26" t="s">
        <v>65</v>
      </c>
      <c r="J26" t="s">
        <v>495</v>
      </c>
      <c r="K26" s="95">
        <v>2100</v>
      </c>
      <c r="L26" s="94">
        <v>0</v>
      </c>
      <c r="O26" t="str">
        <f t="shared" si="3"/>
        <v/>
      </c>
      <c r="AA26" s="3">
        <f t="shared" si="20"/>
        <v>18</v>
      </c>
      <c r="AB26" s="93">
        <f t="shared" si="4"/>
        <v>43468.000026000002</v>
      </c>
      <c r="AC26">
        <f t="shared" si="5"/>
        <v>1483</v>
      </c>
      <c r="AD26" s="1">
        <f t="shared" si="6"/>
        <v>18</v>
      </c>
      <c r="AE26" s="119">
        <f t="shared" si="7"/>
        <v>1260.0000259999999</v>
      </c>
      <c r="AF26">
        <f t="shared" si="8"/>
        <v>292</v>
      </c>
      <c r="AG26" s="1">
        <f t="shared" si="9"/>
        <v>1209</v>
      </c>
      <c r="AH26" s="119">
        <f t="shared" si="10"/>
        <v>1500.0000259999999</v>
      </c>
      <c r="AI26">
        <f t="shared" si="11"/>
        <v>98</v>
      </c>
      <c r="AJ26" s="1">
        <f t="shared" si="12"/>
        <v>1403</v>
      </c>
      <c r="AK26" s="1">
        <f t="shared" si="13"/>
        <v>246.00002599999999</v>
      </c>
      <c r="AL26">
        <f t="shared" si="14"/>
        <v>1271</v>
      </c>
      <c r="AM26" s="1">
        <f t="shared" si="15"/>
        <v>230</v>
      </c>
      <c r="AN26" s="108">
        <f t="shared" si="1"/>
        <v>2100.0000260000002</v>
      </c>
      <c r="AO26">
        <f t="shared" si="16"/>
        <v>11</v>
      </c>
      <c r="AP26" s="1">
        <f t="shared" si="17"/>
        <v>1490</v>
      </c>
      <c r="AQ26" s="108">
        <f t="shared" si="2"/>
        <v>2.5999999999999998E-5</v>
      </c>
      <c r="AR26">
        <f t="shared" si="18"/>
        <v>1483</v>
      </c>
      <c r="AS26" s="1">
        <f t="shared" si="19"/>
        <v>18</v>
      </c>
    </row>
    <row r="27" spans="7:45" x14ac:dyDescent="0.25">
      <c r="G27" s="93">
        <v>43468</v>
      </c>
      <c r="H27" t="s">
        <v>76</v>
      </c>
      <c r="I27" t="s">
        <v>35</v>
      </c>
      <c r="J27" t="s">
        <v>495</v>
      </c>
      <c r="K27" s="95">
        <v>24</v>
      </c>
      <c r="L27" s="94">
        <v>0</v>
      </c>
      <c r="O27" t="str">
        <f t="shared" si="3"/>
        <v/>
      </c>
      <c r="AA27" s="3">
        <f t="shared" si="20"/>
        <v>19</v>
      </c>
      <c r="AB27" s="93">
        <f t="shared" si="4"/>
        <v>43468.000027000002</v>
      </c>
      <c r="AC27">
        <f t="shared" si="5"/>
        <v>1482</v>
      </c>
      <c r="AD27" s="1">
        <f t="shared" si="6"/>
        <v>19</v>
      </c>
      <c r="AE27" s="119">
        <f t="shared" si="7"/>
        <v>1207.000027</v>
      </c>
      <c r="AF27">
        <f t="shared" si="8"/>
        <v>316</v>
      </c>
      <c r="AG27" s="1">
        <f t="shared" si="9"/>
        <v>1185</v>
      </c>
      <c r="AH27" s="119">
        <f t="shared" si="10"/>
        <v>1402.000027</v>
      </c>
      <c r="AI27">
        <f t="shared" si="11"/>
        <v>265</v>
      </c>
      <c r="AJ27" s="1">
        <f t="shared" si="12"/>
        <v>1236</v>
      </c>
      <c r="AK27" s="1">
        <f t="shared" si="13"/>
        <v>246.00002699999999</v>
      </c>
      <c r="AL27">
        <f t="shared" si="14"/>
        <v>1270</v>
      </c>
      <c r="AM27" s="1">
        <f t="shared" si="15"/>
        <v>231</v>
      </c>
      <c r="AN27" s="108">
        <f t="shared" si="1"/>
        <v>24.000026999999999</v>
      </c>
      <c r="AO27">
        <f t="shared" si="16"/>
        <v>956</v>
      </c>
      <c r="AP27" s="1">
        <f t="shared" si="17"/>
        <v>545</v>
      </c>
      <c r="AQ27" s="108">
        <f t="shared" si="2"/>
        <v>2.6999999999999999E-5</v>
      </c>
      <c r="AR27">
        <f t="shared" si="18"/>
        <v>1482</v>
      </c>
      <c r="AS27" s="1">
        <f t="shared" si="19"/>
        <v>19</v>
      </c>
    </row>
    <row r="28" spans="7:45" x14ac:dyDescent="0.25">
      <c r="G28" s="93">
        <v>43468</v>
      </c>
      <c r="H28" t="s">
        <v>76</v>
      </c>
      <c r="I28" t="s">
        <v>65</v>
      </c>
      <c r="J28" t="s">
        <v>495</v>
      </c>
      <c r="K28" s="95">
        <v>150</v>
      </c>
      <c r="L28" s="94">
        <v>0</v>
      </c>
      <c r="O28" t="str">
        <f t="shared" si="3"/>
        <v/>
      </c>
      <c r="AA28" s="3">
        <f t="shared" si="20"/>
        <v>20</v>
      </c>
      <c r="AB28" s="93">
        <f t="shared" si="4"/>
        <v>43468.000028000002</v>
      </c>
      <c r="AC28">
        <f t="shared" si="5"/>
        <v>1481</v>
      </c>
      <c r="AD28" s="1">
        <f t="shared" si="6"/>
        <v>20</v>
      </c>
      <c r="AE28" s="119">
        <f t="shared" si="7"/>
        <v>1207.0000279999999</v>
      </c>
      <c r="AF28">
        <f t="shared" si="8"/>
        <v>315</v>
      </c>
      <c r="AG28" s="1">
        <f t="shared" si="9"/>
        <v>1186</v>
      </c>
      <c r="AH28" s="119">
        <f t="shared" si="10"/>
        <v>1500.0000279999999</v>
      </c>
      <c r="AI28">
        <f t="shared" si="11"/>
        <v>97</v>
      </c>
      <c r="AJ28" s="1">
        <f t="shared" si="12"/>
        <v>1404</v>
      </c>
      <c r="AK28" s="1">
        <f t="shared" si="13"/>
        <v>246.00002799999999</v>
      </c>
      <c r="AL28">
        <f t="shared" si="14"/>
        <v>1269</v>
      </c>
      <c r="AM28" s="1">
        <f t="shared" si="15"/>
        <v>232</v>
      </c>
      <c r="AN28" s="108">
        <f t="shared" si="1"/>
        <v>150.00002799999999</v>
      </c>
      <c r="AO28">
        <f t="shared" si="16"/>
        <v>291</v>
      </c>
      <c r="AP28" s="1">
        <f t="shared" si="17"/>
        <v>1210</v>
      </c>
      <c r="AQ28" s="108">
        <f t="shared" si="2"/>
        <v>2.8E-5</v>
      </c>
      <c r="AR28">
        <f t="shared" si="18"/>
        <v>1481</v>
      </c>
      <c r="AS28" s="1">
        <f t="shared" si="19"/>
        <v>20</v>
      </c>
    </row>
    <row r="29" spans="7:45" x14ac:dyDescent="0.25">
      <c r="G29" s="93">
        <v>43468</v>
      </c>
      <c r="H29" t="s">
        <v>75</v>
      </c>
      <c r="I29" t="s">
        <v>67</v>
      </c>
      <c r="J29" t="s">
        <v>495</v>
      </c>
      <c r="K29" s="95">
        <v>30</v>
      </c>
      <c r="L29" s="94">
        <v>0</v>
      </c>
      <c r="O29" t="str">
        <f t="shared" si="3"/>
        <v/>
      </c>
      <c r="AA29" s="3">
        <f t="shared" si="20"/>
        <v>21</v>
      </c>
      <c r="AB29" s="93">
        <f t="shared" si="4"/>
        <v>43468.000029000003</v>
      </c>
      <c r="AC29">
        <f t="shared" si="5"/>
        <v>1480</v>
      </c>
      <c r="AD29" s="1">
        <f t="shared" si="6"/>
        <v>21</v>
      </c>
      <c r="AE29" s="119">
        <f t="shared" si="7"/>
        <v>1147.000029</v>
      </c>
      <c r="AF29">
        <f t="shared" si="8"/>
        <v>407</v>
      </c>
      <c r="AG29" s="1">
        <f t="shared" si="9"/>
        <v>1094</v>
      </c>
      <c r="AH29" s="119">
        <f t="shared" si="10"/>
        <v>373.00002899999998</v>
      </c>
      <c r="AI29">
        <f t="shared" si="11"/>
        <v>1142</v>
      </c>
      <c r="AJ29" s="1">
        <f t="shared" si="12"/>
        <v>359</v>
      </c>
      <c r="AK29" s="1">
        <f t="shared" si="13"/>
        <v>246.00002900000001</v>
      </c>
      <c r="AL29">
        <f t="shared" si="14"/>
        <v>1268</v>
      </c>
      <c r="AM29" s="1">
        <f t="shared" si="15"/>
        <v>233</v>
      </c>
      <c r="AN29" s="108">
        <f t="shared" si="1"/>
        <v>30.000029000000001</v>
      </c>
      <c r="AO29">
        <f t="shared" si="16"/>
        <v>839</v>
      </c>
      <c r="AP29" s="1">
        <f t="shared" si="17"/>
        <v>662</v>
      </c>
      <c r="AQ29" s="108">
        <f t="shared" si="2"/>
        <v>2.9E-5</v>
      </c>
      <c r="AR29">
        <f t="shared" si="18"/>
        <v>1480</v>
      </c>
      <c r="AS29" s="1">
        <f t="shared" si="19"/>
        <v>21</v>
      </c>
    </row>
    <row r="30" spans="7:45" x14ac:dyDescent="0.25">
      <c r="G30" s="93">
        <v>43468</v>
      </c>
      <c r="H30" t="s">
        <v>75</v>
      </c>
      <c r="I30" t="s">
        <v>65</v>
      </c>
      <c r="J30" t="s">
        <v>495</v>
      </c>
      <c r="K30" s="95">
        <v>150</v>
      </c>
      <c r="L30" s="94">
        <v>0</v>
      </c>
      <c r="O30" t="str">
        <f t="shared" si="3"/>
        <v/>
      </c>
      <c r="AA30" s="3">
        <f t="shared" si="20"/>
        <v>22</v>
      </c>
      <c r="AB30" s="93">
        <f t="shared" si="4"/>
        <v>43468.000030000003</v>
      </c>
      <c r="AC30">
        <f t="shared" si="5"/>
        <v>1479</v>
      </c>
      <c r="AD30" s="1">
        <f t="shared" si="6"/>
        <v>22</v>
      </c>
      <c r="AE30" s="119">
        <f t="shared" si="7"/>
        <v>1147.0000299999999</v>
      </c>
      <c r="AF30">
        <f t="shared" si="8"/>
        <v>406</v>
      </c>
      <c r="AG30" s="1">
        <f t="shared" si="9"/>
        <v>1095</v>
      </c>
      <c r="AH30" s="119">
        <f t="shared" si="10"/>
        <v>1500.0000299999999</v>
      </c>
      <c r="AI30">
        <f t="shared" si="11"/>
        <v>96</v>
      </c>
      <c r="AJ30" s="1">
        <f t="shared" si="12"/>
        <v>1405</v>
      </c>
      <c r="AK30" s="1">
        <f t="shared" si="13"/>
        <v>246.00003000000001</v>
      </c>
      <c r="AL30">
        <f t="shared" si="14"/>
        <v>1267</v>
      </c>
      <c r="AM30" s="1">
        <f t="shared" si="15"/>
        <v>234</v>
      </c>
      <c r="AN30" s="108">
        <f t="shared" si="1"/>
        <v>150.00003000000001</v>
      </c>
      <c r="AO30">
        <f t="shared" si="16"/>
        <v>290</v>
      </c>
      <c r="AP30" s="1">
        <f t="shared" si="17"/>
        <v>1211</v>
      </c>
      <c r="AQ30" s="108">
        <f t="shared" si="2"/>
        <v>2.9999999999999997E-5</v>
      </c>
      <c r="AR30">
        <f t="shared" si="18"/>
        <v>1479</v>
      </c>
      <c r="AS30" s="1">
        <f t="shared" si="19"/>
        <v>22</v>
      </c>
    </row>
    <row r="31" spans="7:45" x14ac:dyDescent="0.25">
      <c r="G31" s="93">
        <v>43468</v>
      </c>
      <c r="H31" t="s">
        <v>21</v>
      </c>
      <c r="I31" t="s">
        <v>36</v>
      </c>
      <c r="J31" t="s">
        <v>495</v>
      </c>
      <c r="K31" s="95">
        <v>56</v>
      </c>
      <c r="L31" s="94">
        <v>0</v>
      </c>
      <c r="O31" t="str">
        <f t="shared" si="3"/>
        <v/>
      </c>
      <c r="AA31" s="3">
        <f t="shared" si="20"/>
        <v>23</v>
      </c>
      <c r="AB31" s="93">
        <f t="shared" si="4"/>
        <v>43468.000031000003</v>
      </c>
      <c r="AC31">
        <f t="shared" si="5"/>
        <v>1478</v>
      </c>
      <c r="AD31" s="1">
        <f t="shared" si="6"/>
        <v>23</v>
      </c>
      <c r="AE31" s="119">
        <f t="shared" si="7"/>
        <v>1086.000031</v>
      </c>
      <c r="AF31">
        <f t="shared" si="8"/>
        <v>816</v>
      </c>
      <c r="AG31" s="1">
        <f t="shared" si="9"/>
        <v>685</v>
      </c>
      <c r="AH31" s="119">
        <f t="shared" si="10"/>
        <v>297.00003099999998</v>
      </c>
      <c r="AI31">
        <f t="shared" si="11"/>
        <v>1490</v>
      </c>
      <c r="AJ31" s="1">
        <f t="shared" si="12"/>
        <v>11</v>
      </c>
      <c r="AK31" s="1">
        <f t="shared" si="13"/>
        <v>246.00003100000001</v>
      </c>
      <c r="AL31">
        <f t="shared" si="14"/>
        <v>1266</v>
      </c>
      <c r="AM31" s="1">
        <f t="shared" si="15"/>
        <v>235</v>
      </c>
      <c r="AN31" s="108">
        <f t="shared" si="1"/>
        <v>56.000031</v>
      </c>
      <c r="AO31">
        <f t="shared" si="16"/>
        <v>589</v>
      </c>
      <c r="AP31" s="1">
        <f t="shared" si="17"/>
        <v>912</v>
      </c>
      <c r="AQ31" s="108">
        <f t="shared" si="2"/>
        <v>3.1000000000000001E-5</v>
      </c>
      <c r="AR31">
        <f t="shared" si="18"/>
        <v>1478</v>
      </c>
      <c r="AS31" s="1">
        <f t="shared" si="19"/>
        <v>23</v>
      </c>
    </row>
    <row r="32" spans="7:45" x14ac:dyDescent="0.25">
      <c r="G32" s="93">
        <v>43468</v>
      </c>
      <c r="H32" t="s">
        <v>21</v>
      </c>
      <c r="I32" t="s">
        <v>36</v>
      </c>
      <c r="J32" t="s">
        <v>495</v>
      </c>
      <c r="K32" s="95">
        <v>24</v>
      </c>
      <c r="L32" s="94">
        <v>0</v>
      </c>
      <c r="O32" t="str">
        <f t="shared" si="3"/>
        <v/>
      </c>
      <c r="AA32" s="3">
        <f t="shared" si="20"/>
        <v>24</v>
      </c>
      <c r="AB32" s="93">
        <f t="shared" si="4"/>
        <v>43468.000032000004</v>
      </c>
      <c r="AC32">
        <f t="shared" si="5"/>
        <v>1477</v>
      </c>
      <c r="AD32" s="1">
        <f t="shared" si="6"/>
        <v>24</v>
      </c>
      <c r="AE32" s="119">
        <f t="shared" si="7"/>
        <v>1086.0000319999999</v>
      </c>
      <c r="AF32">
        <f t="shared" si="8"/>
        <v>815</v>
      </c>
      <c r="AG32" s="1">
        <f t="shared" si="9"/>
        <v>686</v>
      </c>
      <c r="AH32" s="119">
        <f t="shared" si="10"/>
        <v>297.00003199999998</v>
      </c>
      <c r="AI32">
        <f t="shared" si="11"/>
        <v>1489</v>
      </c>
      <c r="AJ32" s="1">
        <f t="shared" si="12"/>
        <v>12</v>
      </c>
      <c r="AK32" s="1">
        <f t="shared" si="13"/>
        <v>246.000032</v>
      </c>
      <c r="AL32">
        <f t="shared" si="14"/>
        <v>1265</v>
      </c>
      <c r="AM32" s="1">
        <f t="shared" si="15"/>
        <v>236</v>
      </c>
      <c r="AN32" s="108">
        <f t="shared" si="1"/>
        <v>24.000032000000001</v>
      </c>
      <c r="AO32">
        <f t="shared" si="16"/>
        <v>955</v>
      </c>
      <c r="AP32" s="1">
        <f t="shared" si="17"/>
        <v>546</v>
      </c>
      <c r="AQ32" s="108">
        <f t="shared" si="2"/>
        <v>3.1999999999999999E-5</v>
      </c>
      <c r="AR32">
        <f t="shared" si="18"/>
        <v>1477</v>
      </c>
      <c r="AS32" s="1">
        <f t="shared" si="19"/>
        <v>24</v>
      </c>
    </row>
    <row r="33" spans="7:45" x14ac:dyDescent="0.25">
      <c r="G33" s="93">
        <v>43468</v>
      </c>
      <c r="H33" t="s">
        <v>21</v>
      </c>
      <c r="I33" t="s">
        <v>36</v>
      </c>
      <c r="J33" t="s">
        <v>495</v>
      </c>
      <c r="K33" s="95">
        <v>8</v>
      </c>
      <c r="L33" s="94">
        <v>0</v>
      </c>
      <c r="O33" t="str">
        <f t="shared" si="3"/>
        <v/>
      </c>
      <c r="AA33" s="3">
        <f t="shared" si="20"/>
        <v>25</v>
      </c>
      <c r="AB33" s="93">
        <f t="shared" si="4"/>
        <v>43468.000032999997</v>
      </c>
      <c r="AC33">
        <f t="shared" si="5"/>
        <v>1476</v>
      </c>
      <c r="AD33" s="1">
        <f t="shared" si="6"/>
        <v>25</v>
      </c>
      <c r="AE33" s="119">
        <f t="shared" si="7"/>
        <v>1086.000033</v>
      </c>
      <c r="AF33">
        <f t="shared" si="8"/>
        <v>814</v>
      </c>
      <c r="AG33" s="1">
        <f t="shared" si="9"/>
        <v>687</v>
      </c>
      <c r="AH33" s="119">
        <f t="shared" si="10"/>
        <v>297.00003299999997</v>
      </c>
      <c r="AI33">
        <f t="shared" si="11"/>
        <v>1488</v>
      </c>
      <c r="AJ33" s="1">
        <f t="shared" si="12"/>
        <v>13</v>
      </c>
      <c r="AK33" s="1">
        <f t="shared" si="13"/>
        <v>246.000033</v>
      </c>
      <c r="AL33">
        <f t="shared" si="14"/>
        <v>1264</v>
      </c>
      <c r="AM33" s="1">
        <f t="shared" si="15"/>
        <v>237</v>
      </c>
      <c r="AN33" s="108">
        <f t="shared" si="1"/>
        <v>8.0000330000000002</v>
      </c>
      <c r="AO33">
        <f t="shared" si="16"/>
        <v>1343</v>
      </c>
      <c r="AP33" s="1">
        <f t="shared" si="17"/>
        <v>158</v>
      </c>
      <c r="AQ33" s="108">
        <f t="shared" si="2"/>
        <v>3.2999999999999996E-5</v>
      </c>
      <c r="AR33">
        <f t="shared" si="18"/>
        <v>1476</v>
      </c>
      <c r="AS33" s="1">
        <f t="shared" si="19"/>
        <v>25</v>
      </c>
    </row>
    <row r="34" spans="7:45" x14ac:dyDescent="0.25">
      <c r="G34" s="93">
        <v>43468</v>
      </c>
      <c r="H34" t="s">
        <v>21</v>
      </c>
      <c r="I34" t="s">
        <v>35</v>
      </c>
      <c r="J34" t="s">
        <v>495</v>
      </c>
      <c r="K34" s="95">
        <v>139.19999999999999</v>
      </c>
      <c r="L34" s="94">
        <v>0</v>
      </c>
      <c r="O34" t="str">
        <f t="shared" si="3"/>
        <v/>
      </c>
      <c r="AA34" s="3">
        <f t="shared" si="20"/>
        <v>26</v>
      </c>
      <c r="AB34" s="93">
        <f t="shared" si="4"/>
        <v>43468.000033999997</v>
      </c>
      <c r="AC34">
        <f t="shared" si="5"/>
        <v>1475</v>
      </c>
      <c r="AD34" s="1">
        <f t="shared" si="6"/>
        <v>26</v>
      </c>
      <c r="AE34" s="119">
        <f t="shared" si="7"/>
        <v>1086.0000339999999</v>
      </c>
      <c r="AF34">
        <f t="shared" si="8"/>
        <v>813</v>
      </c>
      <c r="AG34" s="1">
        <f t="shared" si="9"/>
        <v>688</v>
      </c>
      <c r="AH34" s="119">
        <f t="shared" si="10"/>
        <v>1402.0000339999999</v>
      </c>
      <c r="AI34">
        <f t="shared" si="11"/>
        <v>264</v>
      </c>
      <c r="AJ34" s="1">
        <f t="shared" si="12"/>
        <v>1237</v>
      </c>
      <c r="AK34" s="1">
        <f t="shared" si="13"/>
        <v>246.000034</v>
      </c>
      <c r="AL34">
        <f t="shared" si="14"/>
        <v>1263</v>
      </c>
      <c r="AM34" s="1">
        <f t="shared" si="15"/>
        <v>238</v>
      </c>
      <c r="AN34" s="108">
        <f t="shared" si="1"/>
        <v>139.20003399999999</v>
      </c>
      <c r="AO34">
        <f t="shared" si="16"/>
        <v>311</v>
      </c>
      <c r="AP34" s="1">
        <f t="shared" si="17"/>
        <v>1190</v>
      </c>
      <c r="AQ34" s="108">
        <f t="shared" si="2"/>
        <v>3.4E-5</v>
      </c>
      <c r="AR34">
        <f t="shared" si="18"/>
        <v>1475</v>
      </c>
      <c r="AS34" s="1">
        <f t="shared" si="19"/>
        <v>26</v>
      </c>
    </row>
    <row r="35" spans="7:45" x14ac:dyDescent="0.25">
      <c r="G35" s="93">
        <v>43468</v>
      </c>
      <c r="H35" t="s">
        <v>82</v>
      </c>
      <c r="I35" t="s">
        <v>58</v>
      </c>
      <c r="J35" t="s">
        <v>495</v>
      </c>
      <c r="K35" s="95">
        <v>113.39</v>
      </c>
      <c r="L35" s="94">
        <v>0</v>
      </c>
      <c r="O35" t="str">
        <f t="shared" si="3"/>
        <v/>
      </c>
      <c r="AA35" s="3">
        <f t="shared" si="20"/>
        <v>27</v>
      </c>
      <c r="AB35" s="93">
        <f t="shared" si="4"/>
        <v>43468.000034999997</v>
      </c>
      <c r="AC35">
        <f t="shared" si="5"/>
        <v>1474</v>
      </c>
      <c r="AD35" s="1">
        <f t="shared" si="6"/>
        <v>27</v>
      </c>
      <c r="AE35" s="119">
        <f t="shared" si="7"/>
        <v>624.00003500000003</v>
      </c>
      <c r="AF35">
        <f t="shared" si="8"/>
        <v>892</v>
      </c>
      <c r="AG35" s="1">
        <f t="shared" si="9"/>
        <v>609</v>
      </c>
      <c r="AH35" s="119">
        <f t="shared" si="10"/>
        <v>462.00003500000003</v>
      </c>
      <c r="AI35">
        <f t="shared" si="11"/>
        <v>1126</v>
      </c>
      <c r="AJ35" s="1">
        <f t="shared" si="12"/>
        <v>375</v>
      </c>
      <c r="AK35" s="1">
        <f t="shared" si="13"/>
        <v>246.000035</v>
      </c>
      <c r="AL35">
        <f t="shared" si="14"/>
        <v>1262</v>
      </c>
      <c r="AM35" s="1">
        <f t="shared" si="15"/>
        <v>239</v>
      </c>
      <c r="AN35" s="108">
        <f t="shared" si="1"/>
        <v>113.390035</v>
      </c>
      <c r="AO35">
        <f t="shared" si="16"/>
        <v>357</v>
      </c>
      <c r="AP35" s="1">
        <f t="shared" si="17"/>
        <v>1144</v>
      </c>
      <c r="AQ35" s="108">
        <f t="shared" si="2"/>
        <v>3.4999999999999997E-5</v>
      </c>
      <c r="AR35">
        <f t="shared" si="18"/>
        <v>1474</v>
      </c>
      <c r="AS35" s="1">
        <f t="shared" si="19"/>
        <v>27</v>
      </c>
    </row>
    <row r="36" spans="7:45" x14ac:dyDescent="0.25">
      <c r="G36" s="93">
        <v>43468</v>
      </c>
      <c r="H36" t="s">
        <v>69</v>
      </c>
      <c r="I36" t="s">
        <v>35</v>
      </c>
      <c r="J36" t="s">
        <v>495</v>
      </c>
      <c r="K36" s="95">
        <v>10</v>
      </c>
      <c r="L36" s="94">
        <v>0</v>
      </c>
      <c r="O36" t="str">
        <f t="shared" si="3"/>
        <v/>
      </c>
      <c r="AA36" s="3">
        <f t="shared" si="20"/>
        <v>28</v>
      </c>
      <c r="AB36" s="93">
        <f t="shared" si="4"/>
        <v>43468.000035999998</v>
      </c>
      <c r="AC36">
        <f t="shared" si="5"/>
        <v>1473</v>
      </c>
      <c r="AD36" s="1">
        <f t="shared" si="6"/>
        <v>28</v>
      </c>
      <c r="AE36" s="119">
        <f t="shared" si="7"/>
        <v>569.00003600000002</v>
      </c>
      <c r="AF36">
        <f t="shared" si="8"/>
        <v>964</v>
      </c>
      <c r="AG36" s="1">
        <f t="shared" si="9"/>
        <v>537</v>
      </c>
      <c r="AH36" s="119">
        <f t="shared" si="10"/>
        <v>1402.0000359999999</v>
      </c>
      <c r="AI36">
        <f t="shared" si="11"/>
        <v>263</v>
      </c>
      <c r="AJ36" s="1">
        <f t="shared" si="12"/>
        <v>1238</v>
      </c>
      <c r="AK36" s="1">
        <f t="shared" si="13"/>
        <v>246.00003599999999</v>
      </c>
      <c r="AL36">
        <f t="shared" si="14"/>
        <v>1261</v>
      </c>
      <c r="AM36" s="1">
        <f t="shared" si="15"/>
        <v>240</v>
      </c>
      <c r="AN36" s="108">
        <f t="shared" si="1"/>
        <v>10.000036</v>
      </c>
      <c r="AO36">
        <f t="shared" si="16"/>
        <v>1222</v>
      </c>
      <c r="AP36" s="1">
        <f t="shared" si="17"/>
        <v>279</v>
      </c>
      <c r="AQ36" s="108">
        <f t="shared" si="2"/>
        <v>3.6000000000000001E-5</v>
      </c>
      <c r="AR36">
        <f t="shared" si="18"/>
        <v>1473</v>
      </c>
      <c r="AS36" s="1">
        <f t="shared" si="19"/>
        <v>28</v>
      </c>
    </row>
    <row r="37" spans="7:45" x14ac:dyDescent="0.25">
      <c r="G37" s="93">
        <v>43468</v>
      </c>
      <c r="H37" t="s">
        <v>23</v>
      </c>
      <c r="I37" t="s">
        <v>36</v>
      </c>
      <c r="J37" t="s">
        <v>495</v>
      </c>
      <c r="K37" s="95">
        <v>8</v>
      </c>
      <c r="L37" s="94">
        <v>0</v>
      </c>
      <c r="O37" t="str">
        <f t="shared" si="3"/>
        <v/>
      </c>
      <c r="AA37" s="3">
        <f t="shared" si="20"/>
        <v>29</v>
      </c>
      <c r="AB37" s="93">
        <f t="shared" si="4"/>
        <v>43468.000036999998</v>
      </c>
      <c r="AC37">
        <f t="shared" si="5"/>
        <v>1472</v>
      </c>
      <c r="AD37" s="1">
        <f t="shared" si="6"/>
        <v>29</v>
      </c>
      <c r="AE37" s="119">
        <f t="shared" si="7"/>
        <v>515.00003700000002</v>
      </c>
      <c r="AF37">
        <f t="shared" si="8"/>
        <v>1496</v>
      </c>
      <c r="AG37" s="1">
        <f t="shared" si="9"/>
        <v>5</v>
      </c>
      <c r="AH37" s="119">
        <f t="shared" si="10"/>
        <v>297.00003700000002</v>
      </c>
      <c r="AI37">
        <f t="shared" si="11"/>
        <v>1487</v>
      </c>
      <c r="AJ37" s="1">
        <f t="shared" si="12"/>
        <v>14</v>
      </c>
      <c r="AK37" s="1">
        <f t="shared" si="13"/>
        <v>246.00003699999999</v>
      </c>
      <c r="AL37">
        <f t="shared" si="14"/>
        <v>1260</v>
      </c>
      <c r="AM37" s="1">
        <f t="shared" si="15"/>
        <v>241</v>
      </c>
      <c r="AN37" s="108">
        <f t="shared" si="1"/>
        <v>8.0000370000000007</v>
      </c>
      <c r="AO37">
        <f t="shared" si="16"/>
        <v>1342</v>
      </c>
      <c r="AP37" s="1">
        <f t="shared" si="17"/>
        <v>159</v>
      </c>
      <c r="AQ37" s="108">
        <f t="shared" si="2"/>
        <v>3.6999999999999998E-5</v>
      </c>
      <c r="AR37">
        <f t="shared" si="18"/>
        <v>1472</v>
      </c>
      <c r="AS37" s="1">
        <f t="shared" si="19"/>
        <v>29</v>
      </c>
    </row>
    <row r="38" spans="7:45" x14ac:dyDescent="0.25">
      <c r="G38" s="93">
        <v>43468</v>
      </c>
      <c r="H38" t="s">
        <v>23</v>
      </c>
      <c r="I38" t="s">
        <v>67</v>
      </c>
      <c r="J38" t="s">
        <v>495</v>
      </c>
      <c r="K38" s="95">
        <v>52.99</v>
      </c>
      <c r="L38" s="94">
        <v>0</v>
      </c>
      <c r="O38" t="str">
        <f t="shared" si="3"/>
        <v/>
      </c>
      <c r="AA38" s="3">
        <f t="shared" si="20"/>
        <v>30</v>
      </c>
      <c r="AB38" s="93">
        <f t="shared" si="4"/>
        <v>43468.000037999998</v>
      </c>
      <c r="AC38">
        <f t="shared" si="5"/>
        <v>1471</v>
      </c>
      <c r="AD38" s="1">
        <f t="shared" si="6"/>
        <v>30</v>
      </c>
      <c r="AE38" s="119">
        <f t="shared" si="7"/>
        <v>515.00003800000002</v>
      </c>
      <c r="AF38">
        <f t="shared" si="8"/>
        <v>1495</v>
      </c>
      <c r="AG38" s="1">
        <f t="shared" si="9"/>
        <v>6</v>
      </c>
      <c r="AH38" s="119">
        <f t="shared" si="10"/>
        <v>373.00003800000002</v>
      </c>
      <c r="AI38">
        <f t="shared" si="11"/>
        <v>1141</v>
      </c>
      <c r="AJ38" s="1">
        <f t="shared" si="12"/>
        <v>360</v>
      </c>
      <c r="AK38" s="1">
        <f t="shared" si="13"/>
        <v>246.00003799999999</v>
      </c>
      <c r="AL38">
        <f t="shared" si="14"/>
        <v>1259</v>
      </c>
      <c r="AM38" s="1">
        <f t="shared" si="15"/>
        <v>242</v>
      </c>
      <c r="AN38" s="108">
        <f t="shared" si="1"/>
        <v>52.990038000000006</v>
      </c>
      <c r="AO38">
        <f t="shared" si="16"/>
        <v>598</v>
      </c>
      <c r="AP38" s="1">
        <f t="shared" si="17"/>
        <v>903</v>
      </c>
      <c r="AQ38" s="108">
        <f t="shared" si="2"/>
        <v>3.7999999999999995E-5</v>
      </c>
      <c r="AR38">
        <f t="shared" si="18"/>
        <v>1471</v>
      </c>
      <c r="AS38" s="1">
        <f t="shared" si="19"/>
        <v>30</v>
      </c>
    </row>
    <row r="39" spans="7:45" x14ac:dyDescent="0.25">
      <c r="G39" s="93">
        <v>43468</v>
      </c>
      <c r="H39" t="s">
        <v>23</v>
      </c>
      <c r="I39" t="s">
        <v>67</v>
      </c>
      <c r="J39" t="s">
        <v>495</v>
      </c>
      <c r="K39" s="95">
        <v>45</v>
      </c>
      <c r="L39" s="94">
        <v>0</v>
      </c>
      <c r="O39" t="str">
        <f t="shared" si="3"/>
        <v/>
      </c>
      <c r="AA39" s="3">
        <f t="shared" si="20"/>
        <v>31</v>
      </c>
      <c r="AB39" s="93">
        <f t="shared" si="4"/>
        <v>43468.000038999999</v>
      </c>
      <c r="AC39">
        <f t="shared" si="5"/>
        <v>1470</v>
      </c>
      <c r="AD39" s="1">
        <f t="shared" si="6"/>
        <v>31</v>
      </c>
      <c r="AE39" s="119">
        <f t="shared" si="7"/>
        <v>515.00003900000002</v>
      </c>
      <c r="AF39">
        <f t="shared" si="8"/>
        <v>1494</v>
      </c>
      <c r="AG39" s="1">
        <f t="shared" si="9"/>
        <v>7</v>
      </c>
      <c r="AH39" s="119">
        <f t="shared" si="10"/>
        <v>373.00003900000002</v>
      </c>
      <c r="AI39">
        <f t="shared" si="11"/>
        <v>1140</v>
      </c>
      <c r="AJ39" s="1">
        <f t="shared" si="12"/>
        <v>361</v>
      </c>
      <c r="AK39" s="1">
        <f t="shared" si="13"/>
        <v>246.00003899999999</v>
      </c>
      <c r="AL39">
        <f t="shared" si="14"/>
        <v>1258</v>
      </c>
      <c r="AM39" s="1">
        <f t="shared" si="15"/>
        <v>243</v>
      </c>
      <c r="AN39" s="108">
        <f t="shared" si="1"/>
        <v>45.000039000000001</v>
      </c>
      <c r="AO39">
        <f t="shared" si="16"/>
        <v>660</v>
      </c>
      <c r="AP39" s="1">
        <f t="shared" si="17"/>
        <v>841</v>
      </c>
      <c r="AQ39" s="108">
        <f t="shared" si="2"/>
        <v>3.8999999999999999E-5</v>
      </c>
      <c r="AR39">
        <f t="shared" si="18"/>
        <v>1470</v>
      </c>
      <c r="AS39" s="1">
        <f t="shared" si="19"/>
        <v>31</v>
      </c>
    </row>
    <row r="40" spans="7:45" x14ac:dyDescent="0.25">
      <c r="G40" s="93">
        <v>43468</v>
      </c>
      <c r="H40" t="s">
        <v>23</v>
      </c>
      <c r="I40" t="s">
        <v>67</v>
      </c>
      <c r="J40" t="s">
        <v>495</v>
      </c>
      <c r="K40" s="95">
        <v>17.11</v>
      </c>
      <c r="L40" s="94">
        <v>0</v>
      </c>
      <c r="O40" t="str">
        <f t="shared" si="3"/>
        <v/>
      </c>
      <c r="AA40" s="3">
        <f t="shared" si="20"/>
        <v>32</v>
      </c>
      <c r="AB40" s="93">
        <f t="shared" si="4"/>
        <v>43468.000039999999</v>
      </c>
      <c r="AC40">
        <f t="shared" si="5"/>
        <v>1469</v>
      </c>
      <c r="AD40" s="1">
        <f t="shared" si="6"/>
        <v>32</v>
      </c>
      <c r="AE40" s="119">
        <f t="shared" si="7"/>
        <v>515.00004000000001</v>
      </c>
      <c r="AF40">
        <f t="shared" si="8"/>
        <v>1493</v>
      </c>
      <c r="AG40" s="1">
        <f t="shared" si="9"/>
        <v>8</v>
      </c>
      <c r="AH40" s="119">
        <f t="shared" si="10"/>
        <v>373.00004000000001</v>
      </c>
      <c r="AI40">
        <f t="shared" si="11"/>
        <v>1139</v>
      </c>
      <c r="AJ40" s="1">
        <f t="shared" si="12"/>
        <v>362</v>
      </c>
      <c r="AK40" s="1">
        <f t="shared" si="13"/>
        <v>246.00004000000001</v>
      </c>
      <c r="AL40">
        <f t="shared" si="14"/>
        <v>1257</v>
      </c>
      <c r="AM40" s="1">
        <f t="shared" si="15"/>
        <v>244</v>
      </c>
      <c r="AN40" s="108">
        <f t="shared" si="1"/>
        <v>17.110039999999998</v>
      </c>
      <c r="AO40">
        <f t="shared" si="16"/>
        <v>1057</v>
      </c>
      <c r="AP40" s="1">
        <f t="shared" si="17"/>
        <v>444</v>
      </c>
      <c r="AQ40" s="108">
        <f t="shared" si="2"/>
        <v>3.9999999999999996E-5</v>
      </c>
      <c r="AR40">
        <f t="shared" si="18"/>
        <v>1469</v>
      </c>
      <c r="AS40" s="1">
        <f t="shared" si="19"/>
        <v>32</v>
      </c>
    </row>
    <row r="41" spans="7:45" x14ac:dyDescent="0.25">
      <c r="G41" s="93">
        <v>43468</v>
      </c>
      <c r="H41" t="s">
        <v>23</v>
      </c>
      <c r="I41" t="s">
        <v>58</v>
      </c>
      <c r="J41" t="s">
        <v>495</v>
      </c>
      <c r="K41" s="95">
        <v>115.45</v>
      </c>
      <c r="L41" s="94">
        <v>0</v>
      </c>
      <c r="O41" t="str">
        <f t="shared" si="3"/>
        <v/>
      </c>
      <c r="AA41" s="3">
        <f t="shared" si="20"/>
        <v>33</v>
      </c>
      <c r="AB41" s="93">
        <f t="shared" si="4"/>
        <v>43468.000040999999</v>
      </c>
      <c r="AC41">
        <f t="shared" si="5"/>
        <v>1468</v>
      </c>
      <c r="AD41" s="1">
        <f t="shared" si="6"/>
        <v>33</v>
      </c>
      <c r="AE41" s="119">
        <f t="shared" si="7"/>
        <v>515.00004100000001</v>
      </c>
      <c r="AF41">
        <f t="shared" si="8"/>
        <v>1492</v>
      </c>
      <c r="AG41" s="1">
        <f t="shared" si="9"/>
        <v>9</v>
      </c>
      <c r="AH41" s="119">
        <f t="shared" si="10"/>
        <v>462.00004100000001</v>
      </c>
      <c r="AI41">
        <f t="shared" si="11"/>
        <v>1125</v>
      </c>
      <c r="AJ41" s="1">
        <f t="shared" si="12"/>
        <v>376</v>
      </c>
      <c r="AK41" s="1">
        <f t="shared" si="13"/>
        <v>246.00004100000001</v>
      </c>
      <c r="AL41">
        <f t="shared" si="14"/>
        <v>1256</v>
      </c>
      <c r="AM41" s="1">
        <f t="shared" si="15"/>
        <v>245</v>
      </c>
      <c r="AN41" s="108">
        <f t="shared" si="1"/>
        <v>115.450041</v>
      </c>
      <c r="AO41">
        <f t="shared" si="16"/>
        <v>351</v>
      </c>
      <c r="AP41" s="1">
        <f t="shared" si="17"/>
        <v>1150</v>
      </c>
      <c r="AQ41" s="108">
        <f t="shared" si="2"/>
        <v>4.1E-5</v>
      </c>
      <c r="AR41">
        <f t="shared" si="18"/>
        <v>1468</v>
      </c>
      <c r="AS41" s="1">
        <f t="shared" si="19"/>
        <v>33</v>
      </c>
    </row>
    <row r="42" spans="7:45" x14ac:dyDescent="0.25">
      <c r="G42" s="93">
        <v>43468</v>
      </c>
      <c r="H42" t="s">
        <v>23</v>
      </c>
      <c r="I42" t="s">
        <v>58</v>
      </c>
      <c r="J42" t="s">
        <v>495</v>
      </c>
      <c r="K42" s="95">
        <v>45.02</v>
      </c>
      <c r="L42" s="94">
        <v>0</v>
      </c>
      <c r="O42" t="str">
        <f t="shared" si="3"/>
        <v/>
      </c>
      <c r="AA42" s="3">
        <f t="shared" si="20"/>
        <v>34</v>
      </c>
      <c r="AB42" s="93">
        <f t="shared" si="4"/>
        <v>43468.000042</v>
      </c>
      <c r="AC42">
        <f t="shared" si="5"/>
        <v>1467</v>
      </c>
      <c r="AD42" s="1">
        <f t="shared" si="6"/>
        <v>34</v>
      </c>
      <c r="AE42" s="119">
        <f t="shared" si="7"/>
        <v>515.00004200000001</v>
      </c>
      <c r="AF42">
        <f t="shared" si="8"/>
        <v>1491</v>
      </c>
      <c r="AG42" s="1">
        <f t="shared" si="9"/>
        <v>10</v>
      </c>
      <c r="AH42" s="119">
        <f t="shared" si="10"/>
        <v>462.00004200000001</v>
      </c>
      <c r="AI42">
        <f t="shared" si="11"/>
        <v>1124</v>
      </c>
      <c r="AJ42" s="1">
        <f t="shared" si="12"/>
        <v>377</v>
      </c>
      <c r="AK42" s="1">
        <f t="shared" si="13"/>
        <v>246.00004200000001</v>
      </c>
      <c r="AL42">
        <f t="shared" si="14"/>
        <v>1255</v>
      </c>
      <c r="AM42" s="1">
        <f t="shared" si="15"/>
        <v>246</v>
      </c>
      <c r="AN42" s="108">
        <f t="shared" si="1"/>
        <v>45.020042000000004</v>
      </c>
      <c r="AO42">
        <f t="shared" si="16"/>
        <v>657</v>
      </c>
      <c r="AP42" s="1">
        <f t="shared" si="17"/>
        <v>844</v>
      </c>
      <c r="AQ42" s="108">
        <f t="shared" si="2"/>
        <v>4.1999999999999998E-5</v>
      </c>
      <c r="AR42">
        <f t="shared" si="18"/>
        <v>1467</v>
      </c>
      <c r="AS42" s="1">
        <f t="shared" si="19"/>
        <v>34</v>
      </c>
    </row>
    <row r="43" spans="7:45" x14ac:dyDescent="0.25">
      <c r="G43" s="93">
        <v>43468</v>
      </c>
      <c r="H43" t="s">
        <v>23</v>
      </c>
      <c r="I43" t="s">
        <v>37</v>
      </c>
      <c r="J43" t="s">
        <v>146</v>
      </c>
      <c r="K43" s="95">
        <v>15</v>
      </c>
      <c r="L43" s="94">
        <v>0</v>
      </c>
      <c r="O43" t="str">
        <f t="shared" si="3"/>
        <v/>
      </c>
      <c r="AA43" s="3">
        <f t="shared" si="20"/>
        <v>35</v>
      </c>
      <c r="AB43" s="93">
        <f t="shared" si="4"/>
        <v>43468.000043</v>
      </c>
      <c r="AC43">
        <f t="shared" si="5"/>
        <v>1466</v>
      </c>
      <c r="AD43" s="1">
        <f t="shared" si="6"/>
        <v>35</v>
      </c>
      <c r="AE43" s="119">
        <f t="shared" si="7"/>
        <v>515.00004300000001</v>
      </c>
      <c r="AF43">
        <f t="shared" si="8"/>
        <v>1490</v>
      </c>
      <c r="AG43" s="1">
        <f t="shared" si="9"/>
        <v>11</v>
      </c>
      <c r="AH43" s="119">
        <f t="shared" si="10"/>
        <v>868.00004300000001</v>
      </c>
      <c r="AI43">
        <f t="shared" si="11"/>
        <v>840</v>
      </c>
      <c r="AJ43" s="1">
        <f t="shared" si="12"/>
        <v>661</v>
      </c>
      <c r="AK43" s="1">
        <f t="shared" si="13"/>
        <v>99.000043000000005</v>
      </c>
      <c r="AL43">
        <f t="shared" si="14"/>
        <v>1403</v>
      </c>
      <c r="AM43" s="1">
        <f t="shared" si="15"/>
        <v>98</v>
      </c>
      <c r="AN43" s="108">
        <f t="shared" si="1"/>
        <v>15.000043</v>
      </c>
      <c r="AO43">
        <f t="shared" si="16"/>
        <v>1143</v>
      </c>
      <c r="AP43" s="1">
        <f t="shared" si="17"/>
        <v>358</v>
      </c>
      <c r="AQ43" s="108">
        <f t="shared" si="2"/>
        <v>4.2999999999999995E-5</v>
      </c>
      <c r="AR43">
        <f t="shared" si="18"/>
        <v>1466</v>
      </c>
      <c r="AS43" s="1">
        <f t="shared" si="19"/>
        <v>35</v>
      </c>
    </row>
    <row r="44" spans="7:45" x14ac:dyDescent="0.25">
      <c r="G44" s="93">
        <v>43468</v>
      </c>
      <c r="H44" t="s">
        <v>23</v>
      </c>
      <c r="I44" t="s">
        <v>37</v>
      </c>
      <c r="J44" t="s">
        <v>185</v>
      </c>
      <c r="K44" s="95">
        <v>14</v>
      </c>
      <c r="L44" s="94">
        <v>0</v>
      </c>
      <c r="O44" t="str">
        <f t="shared" si="3"/>
        <v/>
      </c>
      <c r="AA44" s="3">
        <f t="shared" si="20"/>
        <v>36</v>
      </c>
      <c r="AB44" s="93">
        <f t="shared" si="4"/>
        <v>43468.000044</v>
      </c>
      <c r="AC44">
        <f t="shared" si="5"/>
        <v>1465</v>
      </c>
      <c r="AD44" s="1">
        <f t="shared" si="6"/>
        <v>36</v>
      </c>
      <c r="AE44" s="119">
        <f t="shared" si="7"/>
        <v>515.000044</v>
      </c>
      <c r="AF44">
        <f t="shared" si="8"/>
        <v>1489</v>
      </c>
      <c r="AG44" s="1">
        <f t="shared" si="9"/>
        <v>12</v>
      </c>
      <c r="AH44" s="119">
        <f t="shared" si="10"/>
        <v>868.000044</v>
      </c>
      <c r="AI44">
        <f t="shared" si="11"/>
        <v>839</v>
      </c>
      <c r="AJ44" s="1">
        <f t="shared" si="12"/>
        <v>662</v>
      </c>
      <c r="AK44" s="1">
        <f t="shared" si="13"/>
        <v>66.000044000000003</v>
      </c>
      <c r="AL44">
        <f t="shared" si="14"/>
        <v>1437</v>
      </c>
      <c r="AM44" s="1">
        <f t="shared" si="15"/>
        <v>64</v>
      </c>
      <c r="AN44" s="108">
        <f t="shared" si="1"/>
        <v>14.000044000000001</v>
      </c>
      <c r="AO44">
        <f t="shared" si="16"/>
        <v>1160</v>
      </c>
      <c r="AP44" s="1">
        <f t="shared" si="17"/>
        <v>341</v>
      </c>
      <c r="AQ44" s="108">
        <f t="shared" si="2"/>
        <v>4.3999999999999999E-5</v>
      </c>
      <c r="AR44">
        <f t="shared" si="18"/>
        <v>1465</v>
      </c>
      <c r="AS44" s="1">
        <f t="shared" si="19"/>
        <v>36</v>
      </c>
    </row>
    <row r="45" spans="7:45" x14ac:dyDescent="0.25">
      <c r="G45" s="93">
        <v>43469</v>
      </c>
      <c r="H45" t="s">
        <v>22</v>
      </c>
      <c r="I45" t="s">
        <v>36</v>
      </c>
      <c r="J45" t="s">
        <v>496</v>
      </c>
      <c r="K45" s="95">
        <v>8</v>
      </c>
      <c r="L45" s="94">
        <v>0</v>
      </c>
      <c r="O45" t="str">
        <f t="shared" si="3"/>
        <v/>
      </c>
      <c r="AA45" s="3">
        <f t="shared" si="20"/>
        <v>37</v>
      </c>
      <c r="AB45" s="93">
        <f t="shared" si="4"/>
        <v>43469.000045000001</v>
      </c>
      <c r="AC45">
        <f t="shared" si="5"/>
        <v>1464</v>
      </c>
      <c r="AD45" s="1">
        <f t="shared" si="6"/>
        <v>37</v>
      </c>
      <c r="AE45" s="119">
        <f t="shared" si="7"/>
        <v>1469.000045</v>
      </c>
      <c r="AF45">
        <f t="shared" si="8"/>
        <v>161</v>
      </c>
      <c r="AG45" s="1">
        <f t="shared" si="9"/>
        <v>1340</v>
      </c>
      <c r="AH45" s="119">
        <f t="shared" si="10"/>
        <v>297.000045</v>
      </c>
      <c r="AI45">
        <f t="shared" si="11"/>
        <v>1486</v>
      </c>
      <c r="AJ45" s="1">
        <f t="shared" si="12"/>
        <v>15</v>
      </c>
      <c r="AK45" s="1">
        <f t="shared" si="13"/>
        <v>260.000045</v>
      </c>
      <c r="AL45">
        <f t="shared" si="14"/>
        <v>1254</v>
      </c>
      <c r="AM45" s="1">
        <f t="shared" si="15"/>
        <v>247</v>
      </c>
      <c r="AN45" s="108">
        <f t="shared" si="1"/>
        <v>8.0000450000000001</v>
      </c>
      <c r="AO45">
        <f t="shared" si="16"/>
        <v>1341</v>
      </c>
      <c r="AP45" s="1">
        <f t="shared" si="17"/>
        <v>160</v>
      </c>
      <c r="AQ45" s="108">
        <f t="shared" si="2"/>
        <v>4.4999999999999996E-5</v>
      </c>
      <c r="AR45">
        <f t="shared" si="18"/>
        <v>1464</v>
      </c>
      <c r="AS45" s="1">
        <f t="shared" si="19"/>
        <v>37</v>
      </c>
    </row>
    <row r="46" spans="7:45" x14ac:dyDescent="0.25">
      <c r="G46" s="93">
        <v>43469</v>
      </c>
      <c r="H46" t="s">
        <v>73</v>
      </c>
      <c r="I46" t="s">
        <v>64</v>
      </c>
      <c r="J46" t="s">
        <v>496</v>
      </c>
      <c r="K46" s="95">
        <v>297.89</v>
      </c>
      <c r="L46" s="94">
        <v>0</v>
      </c>
      <c r="O46" t="str">
        <f t="shared" si="3"/>
        <v/>
      </c>
      <c r="AA46" s="3">
        <f t="shared" si="20"/>
        <v>38</v>
      </c>
      <c r="AB46" s="93">
        <f t="shared" si="4"/>
        <v>43469.000046000001</v>
      </c>
      <c r="AC46">
        <f t="shared" si="5"/>
        <v>1463</v>
      </c>
      <c r="AD46" s="1">
        <f t="shared" si="6"/>
        <v>38</v>
      </c>
      <c r="AE46" s="119">
        <f t="shared" si="7"/>
        <v>1321.0000460000001</v>
      </c>
      <c r="AF46">
        <f t="shared" si="8"/>
        <v>200</v>
      </c>
      <c r="AG46" s="1">
        <f t="shared" si="9"/>
        <v>1301</v>
      </c>
      <c r="AH46" s="119">
        <f t="shared" si="10"/>
        <v>358.000046</v>
      </c>
      <c r="AI46">
        <f t="shared" si="11"/>
        <v>1202</v>
      </c>
      <c r="AJ46" s="1">
        <f t="shared" si="12"/>
        <v>299</v>
      </c>
      <c r="AK46" s="1">
        <f t="shared" si="13"/>
        <v>260.000046</v>
      </c>
      <c r="AL46">
        <f t="shared" si="14"/>
        <v>1253</v>
      </c>
      <c r="AM46" s="1">
        <f t="shared" si="15"/>
        <v>248</v>
      </c>
      <c r="AN46" s="108">
        <f t="shared" si="1"/>
        <v>297.89004599999998</v>
      </c>
      <c r="AO46">
        <f t="shared" si="16"/>
        <v>163</v>
      </c>
      <c r="AP46" s="1">
        <f t="shared" si="17"/>
        <v>1338</v>
      </c>
      <c r="AQ46" s="108">
        <f t="shared" si="2"/>
        <v>4.6E-5</v>
      </c>
      <c r="AR46">
        <f t="shared" si="18"/>
        <v>1463</v>
      </c>
      <c r="AS46" s="1">
        <f t="shared" si="19"/>
        <v>38</v>
      </c>
    </row>
    <row r="47" spans="7:45" x14ac:dyDescent="0.25">
      <c r="G47" s="93">
        <v>43469</v>
      </c>
      <c r="H47" t="s">
        <v>80</v>
      </c>
      <c r="I47" t="s">
        <v>35</v>
      </c>
      <c r="J47" t="s">
        <v>496</v>
      </c>
      <c r="K47" s="95">
        <v>24</v>
      </c>
      <c r="L47" s="94">
        <v>0</v>
      </c>
      <c r="O47" t="str">
        <f t="shared" si="3"/>
        <v/>
      </c>
      <c r="AA47" s="3">
        <f t="shared" si="20"/>
        <v>39</v>
      </c>
      <c r="AB47" s="93">
        <f t="shared" si="4"/>
        <v>43469.000047000001</v>
      </c>
      <c r="AC47">
        <f t="shared" si="5"/>
        <v>1462</v>
      </c>
      <c r="AD47" s="1">
        <f t="shared" si="6"/>
        <v>39</v>
      </c>
      <c r="AE47" s="119">
        <f t="shared" si="7"/>
        <v>1273.000047</v>
      </c>
      <c r="AF47">
        <f t="shared" si="8"/>
        <v>240</v>
      </c>
      <c r="AG47" s="1">
        <f t="shared" si="9"/>
        <v>1261</v>
      </c>
      <c r="AH47" s="119">
        <f t="shared" si="10"/>
        <v>1402.000047</v>
      </c>
      <c r="AI47">
        <f t="shared" si="11"/>
        <v>262</v>
      </c>
      <c r="AJ47" s="1">
        <f t="shared" si="12"/>
        <v>1239</v>
      </c>
      <c r="AK47" s="1">
        <f t="shared" si="13"/>
        <v>260.000047</v>
      </c>
      <c r="AL47">
        <f t="shared" si="14"/>
        <v>1252</v>
      </c>
      <c r="AM47" s="1">
        <f t="shared" si="15"/>
        <v>249</v>
      </c>
      <c r="AN47" s="108">
        <f t="shared" si="1"/>
        <v>24.000046999999999</v>
      </c>
      <c r="AO47">
        <f t="shared" si="16"/>
        <v>954</v>
      </c>
      <c r="AP47" s="1">
        <f t="shared" si="17"/>
        <v>547</v>
      </c>
      <c r="AQ47" s="108">
        <f t="shared" si="2"/>
        <v>4.6999999999999997E-5</v>
      </c>
      <c r="AR47">
        <f t="shared" si="18"/>
        <v>1462</v>
      </c>
      <c r="AS47" s="1">
        <f t="shared" si="19"/>
        <v>39</v>
      </c>
    </row>
    <row r="48" spans="7:45" x14ac:dyDescent="0.25">
      <c r="G48" s="93">
        <v>43469</v>
      </c>
      <c r="H48" t="s">
        <v>71</v>
      </c>
      <c r="I48" t="s">
        <v>64</v>
      </c>
      <c r="J48" t="s">
        <v>496</v>
      </c>
      <c r="K48" s="95">
        <v>8.8000000000000007</v>
      </c>
      <c r="L48" s="94">
        <v>0</v>
      </c>
      <c r="O48" t="str">
        <f t="shared" si="3"/>
        <v/>
      </c>
      <c r="AA48" s="3">
        <f t="shared" si="20"/>
        <v>40</v>
      </c>
      <c r="AB48" s="93">
        <f t="shared" si="4"/>
        <v>43469.000048000002</v>
      </c>
      <c r="AC48">
        <f t="shared" si="5"/>
        <v>1461</v>
      </c>
      <c r="AD48" s="1">
        <f t="shared" si="6"/>
        <v>40</v>
      </c>
      <c r="AE48" s="119">
        <f t="shared" si="7"/>
        <v>1260.0000480000001</v>
      </c>
      <c r="AF48">
        <f t="shared" si="8"/>
        <v>291</v>
      </c>
      <c r="AG48" s="1">
        <f t="shared" si="9"/>
        <v>1210</v>
      </c>
      <c r="AH48" s="119">
        <f t="shared" si="10"/>
        <v>358.00004799999999</v>
      </c>
      <c r="AI48">
        <f t="shared" si="11"/>
        <v>1201</v>
      </c>
      <c r="AJ48" s="1">
        <f t="shared" si="12"/>
        <v>300</v>
      </c>
      <c r="AK48" s="1">
        <f t="shared" si="13"/>
        <v>260.00004799999999</v>
      </c>
      <c r="AL48">
        <f t="shared" si="14"/>
        <v>1251</v>
      </c>
      <c r="AM48" s="1">
        <f t="shared" si="15"/>
        <v>250</v>
      </c>
      <c r="AN48" s="108">
        <f t="shared" si="1"/>
        <v>8.8000480000000003</v>
      </c>
      <c r="AO48">
        <f t="shared" si="16"/>
        <v>1248</v>
      </c>
      <c r="AP48" s="1">
        <f t="shared" si="17"/>
        <v>253</v>
      </c>
      <c r="AQ48" s="108">
        <f t="shared" si="2"/>
        <v>4.8000000000000001E-5</v>
      </c>
      <c r="AR48">
        <f t="shared" si="18"/>
        <v>1461</v>
      </c>
      <c r="AS48" s="1">
        <f t="shared" si="19"/>
        <v>40</v>
      </c>
    </row>
    <row r="49" spans="7:45" x14ac:dyDescent="0.25">
      <c r="G49" s="93">
        <v>43469</v>
      </c>
      <c r="H49" t="s">
        <v>76</v>
      </c>
      <c r="I49" t="s">
        <v>35</v>
      </c>
      <c r="J49" t="s">
        <v>496</v>
      </c>
      <c r="K49" s="95">
        <v>24</v>
      </c>
      <c r="L49" s="94">
        <v>0</v>
      </c>
      <c r="O49" t="str">
        <f t="shared" si="3"/>
        <v/>
      </c>
      <c r="AA49" s="3">
        <f t="shared" si="20"/>
        <v>41</v>
      </c>
      <c r="AB49" s="93">
        <f t="shared" si="4"/>
        <v>43469.000049000002</v>
      </c>
      <c r="AC49">
        <f t="shared" si="5"/>
        <v>1460</v>
      </c>
      <c r="AD49" s="1">
        <f t="shared" si="6"/>
        <v>41</v>
      </c>
      <c r="AE49" s="119">
        <f t="shared" si="7"/>
        <v>1207.000049</v>
      </c>
      <c r="AF49">
        <f t="shared" si="8"/>
        <v>314</v>
      </c>
      <c r="AG49" s="1">
        <f t="shared" si="9"/>
        <v>1187</v>
      </c>
      <c r="AH49" s="119">
        <f t="shared" si="10"/>
        <v>1402.000049</v>
      </c>
      <c r="AI49">
        <f t="shared" si="11"/>
        <v>261</v>
      </c>
      <c r="AJ49" s="1">
        <f t="shared" si="12"/>
        <v>1240</v>
      </c>
      <c r="AK49" s="1">
        <f t="shared" si="13"/>
        <v>260.00004899999999</v>
      </c>
      <c r="AL49">
        <f t="shared" si="14"/>
        <v>1250</v>
      </c>
      <c r="AM49" s="1">
        <f t="shared" si="15"/>
        <v>251</v>
      </c>
      <c r="AN49" s="108">
        <f t="shared" si="1"/>
        <v>24.000049000000001</v>
      </c>
      <c r="AO49">
        <f t="shared" si="16"/>
        <v>953</v>
      </c>
      <c r="AP49" s="1">
        <f t="shared" si="17"/>
        <v>548</v>
      </c>
      <c r="AQ49" s="108">
        <f t="shared" si="2"/>
        <v>4.8999999999999998E-5</v>
      </c>
      <c r="AR49">
        <f t="shared" si="18"/>
        <v>1460</v>
      </c>
      <c r="AS49" s="1">
        <f t="shared" si="19"/>
        <v>41</v>
      </c>
    </row>
    <row r="50" spans="7:45" x14ac:dyDescent="0.25">
      <c r="G50" s="93">
        <v>43469</v>
      </c>
      <c r="H50" t="s">
        <v>21</v>
      </c>
      <c r="I50" t="s">
        <v>36</v>
      </c>
      <c r="J50" t="s">
        <v>496</v>
      </c>
      <c r="K50" s="95">
        <v>64</v>
      </c>
      <c r="L50" s="94">
        <v>0</v>
      </c>
      <c r="O50" t="str">
        <f t="shared" si="3"/>
        <v/>
      </c>
      <c r="AA50" s="3">
        <f t="shared" si="20"/>
        <v>42</v>
      </c>
      <c r="AB50" s="93">
        <f t="shared" si="4"/>
        <v>43469.000050000002</v>
      </c>
      <c r="AC50">
        <f t="shared" si="5"/>
        <v>1459</v>
      </c>
      <c r="AD50" s="1">
        <f t="shared" si="6"/>
        <v>42</v>
      </c>
      <c r="AE50" s="119">
        <f t="shared" si="7"/>
        <v>1086.0000500000001</v>
      </c>
      <c r="AF50">
        <f t="shared" si="8"/>
        <v>812</v>
      </c>
      <c r="AG50" s="1">
        <f t="shared" si="9"/>
        <v>689</v>
      </c>
      <c r="AH50" s="119">
        <f t="shared" si="10"/>
        <v>297.00004999999999</v>
      </c>
      <c r="AI50">
        <f t="shared" si="11"/>
        <v>1485</v>
      </c>
      <c r="AJ50" s="1">
        <f t="shared" si="12"/>
        <v>16</v>
      </c>
      <c r="AK50" s="1">
        <f t="shared" si="13"/>
        <v>260.00004999999999</v>
      </c>
      <c r="AL50">
        <f t="shared" si="14"/>
        <v>1249</v>
      </c>
      <c r="AM50" s="1">
        <f t="shared" si="15"/>
        <v>252</v>
      </c>
      <c r="AN50" s="108">
        <f t="shared" si="1"/>
        <v>64.000050000000002</v>
      </c>
      <c r="AO50">
        <f t="shared" si="16"/>
        <v>548</v>
      </c>
      <c r="AP50" s="1">
        <f t="shared" si="17"/>
        <v>953</v>
      </c>
      <c r="AQ50" s="108">
        <f t="shared" si="2"/>
        <v>4.9999999999999996E-5</v>
      </c>
      <c r="AR50">
        <f t="shared" si="18"/>
        <v>1459</v>
      </c>
      <c r="AS50" s="1">
        <f t="shared" si="19"/>
        <v>42</v>
      </c>
    </row>
    <row r="51" spans="7:45" x14ac:dyDescent="0.25">
      <c r="G51" s="93">
        <v>43469</v>
      </c>
      <c r="H51" t="s">
        <v>21</v>
      </c>
      <c r="I51" t="s">
        <v>36</v>
      </c>
      <c r="J51" t="s">
        <v>496</v>
      </c>
      <c r="K51" s="95">
        <v>32</v>
      </c>
      <c r="L51" s="94">
        <v>0</v>
      </c>
      <c r="O51" t="str">
        <f t="shared" si="3"/>
        <v/>
      </c>
      <c r="AA51" s="3">
        <f t="shared" si="20"/>
        <v>43</v>
      </c>
      <c r="AB51" s="93">
        <f t="shared" si="4"/>
        <v>43469.000051000003</v>
      </c>
      <c r="AC51">
        <f t="shared" si="5"/>
        <v>1458</v>
      </c>
      <c r="AD51" s="1">
        <f t="shared" si="6"/>
        <v>43</v>
      </c>
      <c r="AE51" s="119">
        <f t="shared" si="7"/>
        <v>1086.000051</v>
      </c>
      <c r="AF51">
        <f t="shared" si="8"/>
        <v>811</v>
      </c>
      <c r="AG51" s="1">
        <f t="shared" si="9"/>
        <v>690</v>
      </c>
      <c r="AH51" s="119">
        <f t="shared" si="10"/>
        <v>297.00005099999998</v>
      </c>
      <c r="AI51">
        <f t="shared" si="11"/>
        <v>1484</v>
      </c>
      <c r="AJ51" s="1">
        <f t="shared" si="12"/>
        <v>17</v>
      </c>
      <c r="AK51" s="1">
        <f t="shared" si="13"/>
        <v>260.00005099999998</v>
      </c>
      <c r="AL51">
        <f t="shared" si="14"/>
        <v>1248</v>
      </c>
      <c r="AM51" s="1">
        <f t="shared" si="15"/>
        <v>253</v>
      </c>
      <c r="AN51" s="108">
        <f t="shared" si="1"/>
        <v>32.000050999999999</v>
      </c>
      <c r="AO51">
        <f t="shared" si="16"/>
        <v>817</v>
      </c>
      <c r="AP51" s="1">
        <f t="shared" si="17"/>
        <v>684</v>
      </c>
      <c r="AQ51" s="108">
        <f t="shared" si="2"/>
        <v>5.1E-5</v>
      </c>
      <c r="AR51">
        <f t="shared" si="18"/>
        <v>1458</v>
      </c>
      <c r="AS51" s="1">
        <f t="shared" si="19"/>
        <v>43</v>
      </c>
    </row>
    <row r="52" spans="7:45" x14ac:dyDescent="0.25">
      <c r="G52" s="93">
        <v>43469</v>
      </c>
      <c r="H52" t="s">
        <v>21</v>
      </c>
      <c r="I52" t="s">
        <v>36</v>
      </c>
      <c r="J52" t="s">
        <v>496</v>
      </c>
      <c r="K52" s="95">
        <v>24</v>
      </c>
      <c r="L52" s="94">
        <v>0</v>
      </c>
      <c r="O52" t="str">
        <f t="shared" si="3"/>
        <v/>
      </c>
      <c r="AA52" s="3">
        <f t="shared" si="20"/>
        <v>44</v>
      </c>
      <c r="AB52" s="93">
        <f t="shared" si="4"/>
        <v>43469.000052000003</v>
      </c>
      <c r="AC52">
        <f t="shared" si="5"/>
        <v>1457</v>
      </c>
      <c r="AD52" s="1">
        <f t="shared" si="6"/>
        <v>44</v>
      </c>
      <c r="AE52" s="119">
        <f t="shared" si="7"/>
        <v>1086.0000520000001</v>
      </c>
      <c r="AF52">
        <f t="shared" si="8"/>
        <v>810</v>
      </c>
      <c r="AG52" s="1">
        <f t="shared" si="9"/>
        <v>691</v>
      </c>
      <c r="AH52" s="119">
        <f t="shared" si="10"/>
        <v>297.00005199999998</v>
      </c>
      <c r="AI52">
        <f t="shared" si="11"/>
        <v>1483</v>
      </c>
      <c r="AJ52" s="1">
        <f t="shared" si="12"/>
        <v>18</v>
      </c>
      <c r="AK52" s="1">
        <f t="shared" si="13"/>
        <v>260.00005199999998</v>
      </c>
      <c r="AL52">
        <f t="shared" si="14"/>
        <v>1247</v>
      </c>
      <c r="AM52" s="1">
        <f t="shared" si="15"/>
        <v>254</v>
      </c>
      <c r="AN52" s="108">
        <f t="shared" si="1"/>
        <v>24.000052</v>
      </c>
      <c r="AO52">
        <f t="shared" si="16"/>
        <v>952</v>
      </c>
      <c r="AP52" s="1">
        <f t="shared" si="17"/>
        <v>549</v>
      </c>
      <c r="AQ52" s="108">
        <f t="shared" si="2"/>
        <v>5.1999999999999997E-5</v>
      </c>
      <c r="AR52">
        <f t="shared" si="18"/>
        <v>1457</v>
      </c>
      <c r="AS52" s="1">
        <f t="shared" si="19"/>
        <v>44</v>
      </c>
    </row>
    <row r="53" spans="7:45" x14ac:dyDescent="0.25">
      <c r="G53" s="93">
        <v>43469</v>
      </c>
      <c r="H53" t="s">
        <v>21</v>
      </c>
      <c r="I53" t="s">
        <v>36</v>
      </c>
      <c r="J53" t="s">
        <v>496</v>
      </c>
      <c r="K53" s="95">
        <v>16</v>
      </c>
      <c r="L53" s="94">
        <v>0</v>
      </c>
      <c r="O53" t="str">
        <f t="shared" si="3"/>
        <v/>
      </c>
      <c r="AA53" s="3">
        <f t="shared" si="20"/>
        <v>45</v>
      </c>
      <c r="AB53" s="93">
        <f t="shared" si="4"/>
        <v>43469.000053000003</v>
      </c>
      <c r="AC53">
        <f t="shared" si="5"/>
        <v>1456</v>
      </c>
      <c r="AD53" s="1">
        <f t="shared" si="6"/>
        <v>45</v>
      </c>
      <c r="AE53" s="119">
        <f t="shared" si="7"/>
        <v>1086.000053</v>
      </c>
      <c r="AF53">
        <f t="shared" si="8"/>
        <v>809</v>
      </c>
      <c r="AG53" s="1">
        <f t="shared" si="9"/>
        <v>692</v>
      </c>
      <c r="AH53" s="119">
        <f t="shared" si="10"/>
        <v>297.00005299999998</v>
      </c>
      <c r="AI53">
        <f t="shared" si="11"/>
        <v>1482</v>
      </c>
      <c r="AJ53" s="1">
        <f t="shared" si="12"/>
        <v>19</v>
      </c>
      <c r="AK53" s="1">
        <f t="shared" si="13"/>
        <v>260.00005299999998</v>
      </c>
      <c r="AL53">
        <f t="shared" si="14"/>
        <v>1246</v>
      </c>
      <c r="AM53" s="1">
        <f t="shared" si="15"/>
        <v>255</v>
      </c>
      <c r="AN53" s="108">
        <f t="shared" si="1"/>
        <v>16.000053000000001</v>
      </c>
      <c r="AO53">
        <f t="shared" si="16"/>
        <v>1127</v>
      </c>
      <c r="AP53" s="1">
        <f t="shared" si="17"/>
        <v>374</v>
      </c>
      <c r="AQ53" s="108">
        <f t="shared" si="2"/>
        <v>5.3000000000000001E-5</v>
      </c>
      <c r="AR53">
        <f t="shared" si="18"/>
        <v>1456</v>
      </c>
      <c r="AS53" s="1">
        <f t="shared" si="19"/>
        <v>45</v>
      </c>
    </row>
    <row r="54" spans="7:45" x14ac:dyDescent="0.25">
      <c r="G54" s="93">
        <v>43469</v>
      </c>
      <c r="H54" t="s">
        <v>21</v>
      </c>
      <c r="I54" t="s">
        <v>36</v>
      </c>
      <c r="J54" t="s">
        <v>496</v>
      </c>
      <c r="K54" s="95">
        <v>8</v>
      </c>
      <c r="L54" s="94">
        <v>0</v>
      </c>
      <c r="O54" t="str">
        <f t="shared" si="3"/>
        <v/>
      </c>
      <c r="AA54" s="3">
        <f t="shared" si="20"/>
        <v>46</v>
      </c>
      <c r="AB54" s="93">
        <f t="shared" si="4"/>
        <v>43469.000053999996</v>
      </c>
      <c r="AC54">
        <f t="shared" si="5"/>
        <v>1455</v>
      </c>
      <c r="AD54" s="1">
        <f t="shared" si="6"/>
        <v>46</v>
      </c>
      <c r="AE54" s="119">
        <f t="shared" si="7"/>
        <v>1086.0000540000001</v>
      </c>
      <c r="AF54">
        <f t="shared" si="8"/>
        <v>808</v>
      </c>
      <c r="AG54" s="1">
        <f t="shared" si="9"/>
        <v>693</v>
      </c>
      <c r="AH54" s="119">
        <f t="shared" si="10"/>
        <v>297.00005399999998</v>
      </c>
      <c r="AI54">
        <f t="shared" si="11"/>
        <v>1481</v>
      </c>
      <c r="AJ54" s="1">
        <f t="shared" si="12"/>
        <v>20</v>
      </c>
      <c r="AK54" s="1">
        <f t="shared" si="13"/>
        <v>260.00005399999998</v>
      </c>
      <c r="AL54">
        <f t="shared" si="14"/>
        <v>1245</v>
      </c>
      <c r="AM54" s="1">
        <f t="shared" si="15"/>
        <v>256</v>
      </c>
      <c r="AN54" s="108">
        <f t="shared" si="1"/>
        <v>8.0000540000000004</v>
      </c>
      <c r="AO54">
        <f t="shared" si="16"/>
        <v>1340</v>
      </c>
      <c r="AP54" s="1">
        <f t="shared" si="17"/>
        <v>161</v>
      </c>
      <c r="AQ54" s="108">
        <f t="shared" si="2"/>
        <v>5.3999999999999998E-5</v>
      </c>
      <c r="AR54">
        <f t="shared" si="18"/>
        <v>1455</v>
      </c>
      <c r="AS54" s="1">
        <f t="shared" si="19"/>
        <v>46</v>
      </c>
    </row>
    <row r="55" spans="7:45" x14ac:dyDescent="0.25">
      <c r="G55" s="93">
        <v>43469</v>
      </c>
      <c r="H55" t="s">
        <v>70</v>
      </c>
      <c r="I55" t="s">
        <v>35</v>
      </c>
      <c r="J55" t="s">
        <v>496</v>
      </c>
      <c r="K55" s="95">
        <v>82.6</v>
      </c>
      <c r="L55" s="94">
        <v>0</v>
      </c>
      <c r="O55" t="str">
        <f t="shared" si="3"/>
        <v/>
      </c>
      <c r="AA55" s="3">
        <f t="shared" si="20"/>
        <v>47</v>
      </c>
      <c r="AB55" s="93">
        <f t="shared" si="4"/>
        <v>43469.000054999997</v>
      </c>
      <c r="AC55">
        <f t="shared" si="5"/>
        <v>1454</v>
      </c>
      <c r="AD55" s="1">
        <f t="shared" si="6"/>
        <v>47</v>
      </c>
      <c r="AE55" s="119">
        <f t="shared" si="7"/>
        <v>648.00005499999997</v>
      </c>
      <c r="AF55">
        <f t="shared" si="8"/>
        <v>876</v>
      </c>
      <c r="AG55" s="1">
        <f t="shared" si="9"/>
        <v>625</v>
      </c>
      <c r="AH55" s="119">
        <f t="shared" si="10"/>
        <v>1402.000055</v>
      </c>
      <c r="AI55">
        <f t="shared" si="11"/>
        <v>260</v>
      </c>
      <c r="AJ55" s="1">
        <f t="shared" si="12"/>
        <v>1241</v>
      </c>
      <c r="AK55" s="1">
        <f t="shared" si="13"/>
        <v>260.00005499999997</v>
      </c>
      <c r="AL55">
        <f t="shared" si="14"/>
        <v>1244</v>
      </c>
      <c r="AM55" s="1">
        <f t="shared" si="15"/>
        <v>257</v>
      </c>
      <c r="AN55" s="108">
        <f t="shared" si="1"/>
        <v>82.600054999999998</v>
      </c>
      <c r="AO55">
        <f t="shared" si="16"/>
        <v>457</v>
      </c>
      <c r="AP55" s="1">
        <f t="shared" si="17"/>
        <v>1044</v>
      </c>
      <c r="AQ55" s="108">
        <f t="shared" si="2"/>
        <v>5.4999999999999995E-5</v>
      </c>
      <c r="AR55">
        <f t="shared" si="18"/>
        <v>1454</v>
      </c>
      <c r="AS55" s="1">
        <f t="shared" si="19"/>
        <v>47</v>
      </c>
    </row>
    <row r="56" spans="7:45" x14ac:dyDescent="0.25">
      <c r="G56" s="93">
        <v>43469</v>
      </c>
      <c r="H56" t="s">
        <v>69</v>
      </c>
      <c r="I56" t="s">
        <v>65</v>
      </c>
      <c r="J56" t="s">
        <v>496</v>
      </c>
      <c r="K56" s="95">
        <v>4.5999999999999996</v>
      </c>
      <c r="L56" s="94">
        <v>0</v>
      </c>
      <c r="O56" t="str">
        <f t="shared" si="3"/>
        <v/>
      </c>
      <c r="AA56" s="3">
        <f t="shared" si="20"/>
        <v>48</v>
      </c>
      <c r="AB56" s="93">
        <f t="shared" si="4"/>
        <v>43469.000055999997</v>
      </c>
      <c r="AC56">
        <f t="shared" si="5"/>
        <v>1453</v>
      </c>
      <c r="AD56" s="1">
        <f t="shared" si="6"/>
        <v>48</v>
      </c>
      <c r="AE56" s="119">
        <f t="shared" si="7"/>
        <v>569.00005599999997</v>
      </c>
      <c r="AF56">
        <f t="shared" si="8"/>
        <v>963</v>
      </c>
      <c r="AG56" s="1">
        <f t="shared" si="9"/>
        <v>538</v>
      </c>
      <c r="AH56" s="119">
        <f t="shared" si="10"/>
        <v>1500.0000560000001</v>
      </c>
      <c r="AI56">
        <f t="shared" si="11"/>
        <v>95</v>
      </c>
      <c r="AJ56" s="1">
        <f t="shared" si="12"/>
        <v>1406</v>
      </c>
      <c r="AK56" s="1">
        <f t="shared" si="13"/>
        <v>260.00005599999997</v>
      </c>
      <c r="AL56">
        <f t="shared" si="14"/>
        <v>1243</v>
      </c>
      <c r="AM56" s="1">
        <f t="shared" si="15"/>
        <v>258</v>
      </c>
      <c r="AN56" s="108">
        <f t="shared" si="1"/>
        <v>4.6000559999999995</v>
      </c>
      <c r="AO56">
        <f t="shared" si="16"/>
        <v>1408</v>
      </c>
      <c r="AP56" s="1">
        <f t="shared" si="17"/>
        <v>93</v>
      </c>
      <c r="AQ56" s="108">
        <f t="shared" si="2"/>
        <v>5.5999999999999999E-5</v>
      </c>
      <c r="AR56">
        <f t="shared" si="18"/>
        <v>1453</v>
      </c>
      <c r="AS56" s="1">
        <f t="shared" si="19"/>
        <v>48</v>
      </c>
    </row>
    <row r="57" spans="7:45" x14ac:dyDescent="0.25">
      <c r="G57" s="93">
        <v>43469</v>
      </c>
      <c r="H57" t="s">
        <v>23</v>
      </c>
      <c r="I57" t="s">
        <v>64</v>
      </c>
      <c r="J57" t="s">
        <v>496</v>
      </c>
      <c r="K57" s="95">
        <v>15.95</v>
      </c>
      <c r="L57" s="94">
        <v>0</v>
      </c>
      <c r="O57" t="str">
        <f t="shared" si="3"/>
        <v/>
      </c>
      <c r="AA57" s="3">
        <f t="shared" si="20"/>
        <v>49</v>
      </c>
      <c r="AB57" s="93">
        <f t="shared" si="4"/>
        <v>43469.000056999997</v>
      </c>
      <c r="AC57">
        <f t="shared" si="5"/>
        <v>1452</v>
      </c>
      <c r="AD57" s="1">
        <f t="shared" si="6"/>
        <v>49</v>
      </c>
      <c r="AE57" s="119">
        <f t="shared" si="7"/>
        <v>515.00005699999997</v>
      </c>
      <c r="AF57">
        <f t="shared" si="8"/>
        <v>1488</v>
      </c>
      <c r="AG57" s="1">
        <f t="shared" si="9"/>
        <v>13</v>
      </c>
      <c r="AH57" s="119">
        <f t="shared" si="10"/>
        <v>358.00005700000003</v>
      </c>
      <c r="AI57">
        <f t="shared" si="11"/>
        <v>1200</v>
      </c>
      <c r="AJ57" s="1">
        <f t="shared" si="12"/>
        <v>301</v>
      </c>
      <c r="AK57" s="1">
        <f t="shared" si="13"/>
        <v>260.00005700000003</v>
      </c>
      <c r="AL57">
        <f t="shared" si="14"/>
        <v>1242</v>
      </c>
      <c r="AM57" s="1">
        <f t="shared" si="15"/>
        <v>259</v>
      </c>
      <c r="AN57" s="108">
        <f t="shared" si="1"/>
        <v>15.950056999999999</v>
      </c>
      <c r="AO57">
        <f t="shared" si="16"/>
        <v>1134</v>
      </c>
      <c r="AP57" s="1">
        <f t="shared" si="17"/>
        <v>367</v>
      </c>
      <c r="AQ57" s="108">
        <f t="shared" si="2"/>
        <v>5.6999999999999996E-5</v>
      </c>
      <c r="AR57">
        <f t="shared" si="18"/>
        <v>1452</v>
      </c>
      <c r="AS57" s="1">
        <f t="shared" si="19"/>
        <v>49</v>
      </c>
    </row>
    <row r="58" spans="7:45" x14ac:dyDescent="0.25">
      <c r="G58" s="93">
        <v>43469</v>
      </c>
      <c r="H58" t="s">
        <v>23</v>
      </c>
      <c r="I58" t="s">
        <v>67</v>
      </c>
      <c r="J58" t="s">
        <v>496</v>
      </c>
      <c r="K58" s="95">
        <v>18.600000000000001</v>
      </c>
      <c r="L58" s="94">
        <v>0</v>
      </c>
      <c r="O58" t="str">
        <f t="shared" si="3"/>
        <v/>
      </c>
      <c r="AA58" s="3">
        <f t="shared" si="20"/>
        <v>50</v>
      </c>
      <c r="AB58" s="93">
        <f t="shared" si="4"/>
        <v>43469.000057999998</v>
      </c>
      <c r="AC58">
        <f t="shared" si="5"/>
        <v>1451</v>
      </c>
      <c r="AD58" s="1">
        <f t="shared" si="6"/>
        <v>50</v>
      </c>
      <c r="AE58" s="119">
        <f t="shared" si="7"/>
        <v>515.00005799999997</v>
      </c>
      <c r="AF58">
        <f t="shared" si="8"/>
        <v>1487</v>
      </c>
      <c r="AG58" s="1">
        <f t="shared" si="9"/>
        <v>14</v>
      </c>
      <c r="AH58" s="119">
        <f t="shared" si="10"/>
        <v>373.00005800000002</v>
      </c>
      <c r="AI58">
        <f t="shared" si="11"/>
        <v>1138</v>
      </c>
      <c r="AJ58" s="1">
        <f t="shared" si="12"/>
        <v>363</v>
      </c>
      <c r="AK58" s="1">
        <f t="shared" si="13"/>
        <v>260.00005800000002</v>
      </c>
      <c r="AL58">
        <f t="shared" si="14"/>
        <v>1241</v>
      </c>
      <c r="AM58" s="1">
        <f t="shared" si="15"/>
        <v>260</v>
      </c>
      <c r="AN58" s="108">
        <f t="shared" si="1"/>
        <v>18.600058000000001</v>
      </c>
      <c r="AO58">
        <f t="shared" si="16"/>
        <v>1026</v>
      </c>
      <c r="AP58" s="1">
        <f t="shared" si="17"/>
        <v>475</v>
      </c>
      <c r="AQ58" s="108">
        <f t="shared" si="2"/>
        <v>5.8E-5</v>
      </c>
      <c r="AR58">
        <f t="shared" si="18"/>
        <v>1451</v>
      </c>
      <c r="AS58" s="1">
        <f t="shared" si="19"/>
        <v>50</v>
      </c>
    </row>
    <row r="59" spans="7:45" x14ac:dyDescent="0.25">
      <c r="G59" s="93">
        <v>43469</v>
      </c>
      <c r="H59" t="s">
        <v>23</v>
      </c>
      <c r="I59" t="s">
        <v>37</v>
      </c>
      <c r="J59" t="s">
        <v>426</v>
      </c>
      <c r="K59" s="95">
        <v>2.4</v>
      </c>
      <c r="L59" s="94">
        <v>0</v>
      </c>
      <c r="O59" t="str">
        <f t="shared" si="3"/>
        <v/>
      </c>
      <c r="AA59" s="3">
        <f t="shared" si="20"/>
        <v>51</v>
      </c>
      <c r="AB59" s="93">
        <f t="shared" si="4"/>
        <v>43469.000058999998</v>
      </c>
      <c r="AC59">
        <f t="shared" si="5"/>
        <v>1450</v>
      </c>
      <c r="AD59" s="1">
        <f t="shared" si="6"/>
        <v>51</v>
      </c>
      <c r="AE59" s="119">
        <f t="shared" si="7"/>
        <v>515.00005899999996</v>
      </c>
      <c r="AF59">
        <f t="shared" si="8"/>
        <v>1486</v>
      </c>
      <c r="AG59" s="1">
        <f t="shared" si="9"/>
        <v>15</v>
      </c>
      <c r="AH59" s="119">
        <f t="shared" si="10"/>
        <v>868.00005899999996</v>
      </c>
      <c r="AI59">
        <f t="shared" si="11"/>
        <v>838</v>
      </c>
      <c r="AJ59" s="1">
        <f t="shared" si="12"/>
        <v>663</v>
      </c>
      <c r="AK59" s="1">
        <f t="shared" si="13"/>
        <v>206.00005899999999</v>
      </c>
      <c r="AL59">
        <f t="shared" si="14"/>
        <v>1303</v>
      </c>
      <c r="AM59" s="1">
        <f t="shared" si="15"/>
        <v>198</v>
      </c>
      <c r="AN59" s="108">
        <f t="shared" si="1"/>
        <v>2.4000589999999997</v>
      </c>
      <c r="AO59">
        <f t="shared" si="16"/>
        <v>1467</v>
      </c>
      <c r="AP59" s="1">
        <f t="shared" si="17"/>
        <v>34</v>
      </c>
      <c r="AQ59" s="108">
        <f t="shared" si="2"/>
        <v>5.8999999999999998E-5</v>
      </c>
      <c r="AR59">
        <f t="shared" si="18"/>
        <v>1450</v>
      </c>
      <c r="AS59" s="1">
        <f t="shared" si="19"/>
        <v>51</v>
      </c>
    </row>
    <row r="60" spans="7:45" x14ac:dyDescent="0.25">
      <c r="G60" s="93">
        <v>43469</v>
      </c>
      <c r="H60" t="s">
        <v>23</v>
      </c>
      <c r="I60" t="s">
        <v>37</v>
      </c>
      <c r="J60" t="s">
        <v>309</v>
      </c>
      <c r="K60" s="95">
        <v>1.1000000000000001</v>
      </c>
      <c r="L60" s="94">
        <v>0</v>
      </c>
      <c r="O60" t="str">
        <f t="shared" si="3"/>
        <v/>
      </c>
      <c r="AA60" s="3">
        <f t="shared" si="20"/>
        <v>52</v>
      </c>
      <c r="AB60" s="93">
        <f t="shared" si="4"/>
        <v>43469.000059999998</v>
      </c>
      <c r="AC60">
        <f t="shared" si="5"/>
        <v>1449</v>
      </c>
      <c r="AD60" s="1">
        <f t="shared" si="6"/>
        <v>52</v>
      </c>
      <c r="AE60" s="119">
        <f t="shared" si="7"/>
        <v>515.00005999999996</v>
      </c>
      <c r="AF60">
        <f t="shared" si="8"/>
        <v>1485</v>
      </c>
      <c r="AG60" s="1">
        <f t="shared" si="9"/>
        <v>16</v>
      </c>
      <c r="AH60" s="119">
        <f t="shared" si="10"/>
        <v>868.00005999999996</v>
      </c>
      <c r="AI60">
        <f t="shared" si="11"/>
        <v>837</v>
      </c>
      <c r="AJ60" s="1">
        <f t="shared" si="12"/>
        <v>664</v>
      </c>
      <c r="AK60" s="1">
        <f t="shared" si="13"/>
        <v>196.00005999999999</v>
      </c>
      <c r="AL60">
        <f t="shared" si="14"/>
        <v>1310</v>
      </c>
      <c r="AM60" s="1">
        <f t="shared" si="15"/>
        <v>191</v>
      </c>
      <c r="AN60" s="108">
        <f t="shared" si="1"/>
        <v>1.10006</v>
      </c>
      <c r="AO60">
        <f t="shared" si="16"/>
        <v>1491</v>
      </c>
      <c r="AP60" s="1">
        <f t="shared" si="17"/>
        <v>10</v>
      </c>
      <c r="AQ60" s="108">
        <f t="shared" si="2"/>
        <v>5.9999999999999995E-5</v>
      </c>
      <c r="AR60">
        <f t="shared" si="18"/>
        <v>1449</v>
      </c>
      <c r="AS60" s="1">
        <f t="shared" si="19"/>
        <v>52</v>
      </c>
    </row>
    <row r="61" spans="7:45" x14ac:dyDescent="0.25">
      <c r="G61" s="93">
        <v>43470</v>
      </c>
      <c r="H61" t="s">
        <v>22</v>
      </c>
      <c r="I61" t="s">
        <v>36</v>
      </c>
      <c r="J61" t="s">
        <v>497</v>
      </c>
      <c r="K61" s="95">
        <v>8</v>
      </c>
      <c r="L61" s="94">
        <v>0</v>
      </c>
      <c r="O61" t="str">
        <f t="shared" si="3"/>
        <v/>
      </c>
      <c r="AA61" s="3">
        <f t="shared" si="20"/>
        <v>53</v>
      </c>
      <c r="AB61" s="93">
        <f t="shared" si="4"/>
        <v>43470.000060999999</v>
      </c>
      <c r="AC61">
        <f t="shared" si="5"/>
        <v>1448</v>
      </c>
      <c r="AD61" s="1">
        <f t="shared" si="6"/>
        <v>53</v>
      </c>
      <c r="AE61" s="119">
        <f t="shared" si="7"/>
        <v>1469.000061</v>
      </c>
      <c r="AF61">
        <f t="shared" si="8"/>
        <v>160</v>
      </c>
      <c r="AG61" s="1">
        <f t="shared" si="9"/>
        <v>1341</v>
      </c>
      <c r="AH61" s="119">
        <f t="shared" si="10"/>
        <v>297.00006100000002</v>
      </c>
      <c r="AI61">
        <f t="shared" si="11"/>
        <v>1480</v>
      </c>
      <c r="AJ61" s="1">
        <f t="shared" si="12"/>
        <v>21</v>
      </c>
      <c r="AK61" s="1">
        <f t="shared" si="13"/>
        <v>265.00006100000002</v>
      </c>
      <c r="AL61">
        <f t="shared" si="14"/>
        <v>1240</v>
      </c>
      <c r="AM61" s="1">
        <f t="shared" si="15"/>
        <v>261</v>
      </c>
      <c r="AN61" s="108">
        <f t="shared" si="1"/>
        <v>8.0000610000000005</v>
      </c>
      <c r="AO61">
        <f t="shared" si="16"/>
        <v>1339</v>
      </c>
      <c r="AP61" s="1">
        <f t="shared" si="17"/>
        <v>162</v>
      </c>
      <c r="AQ61" s="108">
        <f t="shared" si="2"/>
        <v>6.0999999999999999E-5</v>
      </c>
      <c r="AR61">
        <f t="shared" si="18"/>
        <v>1448</v>
      </c>
      <c r="AS61" s="1">
        <f t="shared" si="19"/>
        <v>53</v>
      </c>
    </row>
    <row r="62" spans="7:45" x14ac:dyDescent="0.25">
      <c r="G62" s="93">
        <v>43470</v>
      </c>
      <c r="H62" t="s">
        <v>21</v>
      </c>
      <c r="I62" t="s">
        <v>36</v>
      </c>
      <c r="J62" t="s">
        <v>497</v>
      </c>
      <c r="K62" s="95">
        <v>72</v>
      </c>
      <c r="L62" s="94">
        <v>0</v>
      </c>
      <c r="O62" t="str">
        <f t="shared" si="3"/>
        <v/>
      </c>
      <c r="AA62" s="3">
        <f t="shared" si="20"/>
        <v>54</v>
      </c>
      <c r="AB62" s="93">
        <f t="shared" si="4"/>
        <v>43470.000061999999</v>
      </c>
      <c r="AC62">
        <f t="shared" si="5"/>
        <v>1447</v>
      </c>
      <c r="AD62" s="1">
        <f t="shared" si="6"/>
        <v>54</v>
      </c>
      <c r="AE62" s="119">
        <f t="shared" si="7"/>
        <v>1086.0000620000001</v>
      </c>
      <c r="AF62">
        <f t="shared" si="8"/>
        <v>807</v>
      </c>
      <c r="AG62" s="1">
        <f t="shared" si="9"/>
        <v>694</v>
      </c>
      <c r="AH62" s="119">
        <f t="shared" si="10"/>
        <v>297.00006200000001</v>
      </c>
      <c r="AI62">
        <f t="shared" si="11"/>
        <v>1479</v>
      </c>
      <c r="AJ62" s="1">
        <f t="shared" si="12"/>
        <v>22</v>
      </c>
      <c r="AK62" s="1">
        <f t="shared" si="13"/>
        <v>265.00006200000001</v>
      </c>
      <c r="AL62">
        <f t="shared" si="14"/>
        <v>1239</v>
      </c>
      <c r="AM62" s="1">
        <f t="shared" si="15"/>
        <v>262</v>
      </c>
      <c r="AN62" s="108">
        <f t="shared" si="1"/>
        <v>72.000062</v>
      </c>
      <c r="AO62">
        <f t="shared" si="16"/>
        <v>499</v>
      </c>
      <c r="AP62" s="1">
        <f t="shared" si="17"/>
        <v>1002</v>
      </c>
      <c r="AQ62" s="108">
        <f t="shared" si="2"/>
        <v>6.2000000000000003E-5</v>
      </c>
      <c r="AR62">
        <f t="shared" si="18"/>
        <v>1447</v>
      </c>
      <c r="AS62" s="1">
        <f t="shared" si="19"/>
        <v>54</v>
      </c>
    </row>
    <row r="63" spans="7:45" x14ac:dyDescent="0.25">
      <c r="G63" s="93">
        <v>43470</v>
      </c>
      <c r="H63" t="s">
        <v>21</v>
      </c>
      <c r="I63" t="s">
        <v>36</v>
      </c>
      <c r="J63" t="s">
        <v>497</v>
      </c>
      <c r="K63" s="95">
        <v>32</v>
      </c>
      <c r="L63" s="94">
        <v>0</v>
      </c>
      <c r="O63" t="str">
        <f t="shared" si="3"/>
        <v/>
      </c>
      <c r="AA63" s="3">
        <f t="shared" si="20"/>
        <v>55</v>
      </c>
      <c r="AB63" s="93">
        <f t="shared" si="4"/>
        <v>43470.000062999999</v>
      </c>
      <c r="AC63">
        <f t="shared" si="5"/>
        <v>1446</v>
      </c>
      <c r="AD63" s="1">
        <f t="shared" si="6"/>
        <v>55</v>
      </c>
      <c r="AE63" s="119">
        <f t="shared" si="7"/>
        <v>1086.000063</v>
      </c>
      <c r="AF63">
        <f t="shared" si="8"/>
        <v>806</v>
      </c>
      <c r="AG63" s="1">
        <f t="shared" si="9"/>
        <v>695</v>
      </c>
      <c r="AH63" s="119">
        <f t="shared" si="10"/>
        <v>297.00006300000001</v>
      </c>
      <c r="AI63">
        <f t="shared" si="11"/>
        <v>1478</v>
      </c>
      <c r="AJ63" s="1">
        <f t="shared" si="12"/>
        <v>23</v>
      </c>
      <c r="AK63" s="1">
        <f t="shared" si="13"/>
        <v>265.00006300000001</v>
      </c>
      <c r="AL63">
        <f t="shared" si="14"/>
        <v>1238</v>
      </c>
      <c r="AM63" s="1">
        <f t="shared" si="15"/>
        <v>263</v>
      </c>
      <c r="AN63" s="108">
        <f t="shared" si="1"/>
        <v>32.000062999999997</v>
      </c>
      <c r="AO63">
        <f t="shared" si="16"/>
        <v>816</v>
      </c>
      <c r="AP63" s="1">
        <f t="shared" si="17"/>
        <v>685</v>
      </c>
      <c r="AQ63" s="108">
        <f t="shared" si="2"/>
        <v>6.3E-5</v>
      </c>
      <c r="AR63">
        <f t="shared" si="18"/>
        <v>1446</v>
      </c>
      <c r="AS63" s="1">
        <f t="shared" si="19"/>
        <v>55</v>
      </c>
    </row>
    <row r="64" spans="7:45" x14ac:dyDescent="0.25">
      <c r="G64" s="93">
        <v>43470</v>
      </c>
      <c r="H64" t="s">
        <v>21</v>
      </c>
      <c r="I64" t="s">
        <v>36</v>
      </c>
      <c r="J64" t="s">
        <v>497</v>
      </c>
      <c r="K64" s="95">
        <v>8</v>
      </c>
      <c r="L64" s="94">
        <v>0</v>
      </c>
      <c r="O64" t="str">
        <f t="shared" si="3"/>
        <v/>
      </c>
      <c r="AA64" s="3">
        <f t="shared" si="20"/>
        <v>56</v>
      </c>
      <c r="AB64" s="93">
        <f t="shared" si="4"/>
        <v>43470.000064</v>
      </c>
      <c r="AC64">
        <f t="shared" si="5"/>
        <v>1445</v>
      </c>
      <c r="AD64" s="1">
        <f t="shared" si="6"/>
        <v>56</v>
      </c>
      <c r="AE64" s="119">
        <f t="shared" si="7"/>
        <v>1086.0000640000001</v>
      </c>
      <c r="AF64">
        <f t="shared" si="8"/>
        <v>805</v>
      </c>
      <c r="AG64" s="1">
        <f t="shared" si="9"/>
        <v>696</v>
      </c>
      <c r="AH64" s="119">
        <f t="shared" si="10"/>
        <v>297.00006400000001</v>
      </c>
      <c r="AI64">
        <f t="shared" si="11"/>
        <v>1477</v>
      </c>
      <c r="AJ64" s="1">
        <f t="shared" si="12"/>
        <v>24</v>
      </c>
      <c r="AK64" s="1">
        <f t="shared" si="13"/>
        <v>265.00006400000001</v>
      </c>
      <c r="AL64">
        <f t="shared" si="14"/>
        <v>1237</v>
      </c>
      <c r="AM64" s="1">
        <f t="shared" si="15"/>
        <v>264</v>
      </c>
      <c r="AN64" s="108">
        <f t="shared" si="1"/>
        <v>8.0000640000000001</v>
      </c>
      <c r="AO64">
        <f t="shared" si="16"/>
        <v>1338</v>
      </c>
      <c r="AP64" s="1">
        <f t="shared" si="17"/>
        <v>163</v>
      </c>
      <c r="AQ64" s="108">
        <f t="shared" si="2"/>
        <v>6.3999999999999997E-5</v>
      </c>
      <c r="AR64">
        <f t="shared" si="18"/>
        <v>1445</v>
      </c>
      <c r="AS64" s="1">
        <f t="shared" si="19"/>
        <v>56</v>
      </c>
    </row>
    <row r="65" spans="7:45" x14ac:dyDescent="0.25">
      <c r="G65" s="93">
        <v>43470</v>
      </c>
      <c r="H65" t="s">
        <v>23</v>
      </c>
      <c r="I65" t="s">
        <v>64</v>
      </c>
      <c r="J65" t="s">
        <v>497</v>
      </c>
      <c r="K65" s="95">
        <v>58.85</v>
      </c>
      <c r="L65" s="94">
        <v>0</v>
      </c>
      <c r="O65" t="str">
        <f t="shared" si="3"/>
        <v/>
      </c>
      <c r="AA65" s="3">
        <f t="shared" si="20"/>
        <v>57</v>
      </c>
      <c r="AB65" s="93">
        <f t="shared" si="4"/>
        <v>43470.000065</v>
      </c>
      <c r="AC65">
        <f t="shared" si="5"/>
        <v>1444</v>
      </c>
      <c r="AD65" s="1">
        <f t="shared" si="6"/>
        <v>57</v>
      </c>
      <c r="AE65" s="119">
        <f t="shared" si="7"/>
        <v>515.00006499999995</v>
      </c>
      <c r="AF65">
        <f t="shared" si="8"/>
        <v>1484</v>
      </c>
      <c r="AG65" s="1">
        <f t="shared" si="9"/>
        <v>17</v>
      </c>
      <c r="AH65" s="119">
        <f t="shared" si="10"/>
        <v>358.00006500000001</v>
      </c>
      <c r="AI65">
        <f t="shared" si="11"/>
        <v>1199</v>
      </c>
      <c r="AJ65" s="1">
        <f t="shared" si="12"/>
        <v>302</v>
      </c>
      <c r="AK65" s="1">
        <f t="shared" si="13"/>
        <v>265.00006500000001</v>
      </c>
      <c r="AL65">
        <f t="shared" si="14"/>
        <v>1236</v>
      </c>
      <c r="AM65" s="1">
        <f t="shared" si="15"/>
        <v>265</v>
      </c>
      <c r="AN65" s="108">
        <f t="shared" si="1"/>
        <v>58.850065000000001</v>
      </c>
      <c r="AO65">
        <f t="shared" si="16"/>
        <v>570</v>
      </c>
      <c r="AP65" s="1">
        <f t="shared" si="17"/>
        <v>931</v>
      </c>
      <c r="AQ65" s="108">
        <f t="shared" si="2"/>
        <v>6.4999999999999994E-5</v>
      </c>
      <c r="AR65">
        <f t="shared" si="18"/>
        <v>1444</v>
      </c>
      <c r="AS65" s="1">
        <f t="shared" si="19"/>
        <v>57</v>
      </c>
    </row>
    <row r="66" spans="7:45" x14ac:dyDescent="0.25">
      <c r="G66" s="93">
        <v>43470</v>
      </c>
      <c r="H66" t="s">
        <v>23</v>
      </c>
      <c r="I66" t="s">
        <v>37</v>
      </c>
      <c r="J66" t="s">
        <v>185</v>
      </c>
      <c r="K66" s="95">
        <v>70</v>
      </c>
      <c r="L66" s="94">
        <v>0</v>
      </c>
      <c r="O66" t="str">
        <f t="shared" si="3"/>
        <v/>
      </c>
      <c r="AA66" s="3">
        <f t="shared" si="20"/>
        <v>58</v>
      </c>
      <c r="AB66" s="93">
        <f t="shared" si="4"/>
        <v>43470.000066000001</v>
      </c>
      <c r="AC66">
        <f t="shared" si="5"/>
        <v>1443</v>
      </c>
      <c r="AD66" s="1">
        <f t="shared" si="6"/>
        <v>58</v>
      </c>
      <c r="AE66" s="119">
        <f t="shared" si="7"/>
        <v>515.00006599999995</v>
      </c>
      <c r="AF66">
        <f t="shared" si="8"/>
        <v>1483</v>
      </c>
      <c r="AG66" s="1">
        <f t="shared" si="9"/>
        <v>18</v>
      </c>
      <c r="AH66" s="119">
        <f t="shared" si="10"/>
        <v>868.00006599999995</v>
      </c>
      <c r="AI66">
        <f t="shared" si="11"/>
        <v>836</v>
      </c>
      <c r="AJ66" s="1">
        <f t="shared" si="12"/>
        <v>665</v>
      </c>
      <c r="AK66" s="1">
        <f t="shared" si="13"/>
        <v>66.000066000000004</v>
      </c>
      <c r="AL66">
        <f t="shared" si="14"/>
        <v>1436</v>
      </c>
      <c r="AM66" s="1">
        <f t="shared" si="15"/>
        <v>65</v>
      </c>
      <c r="AN66" s="108">
        <f t="shared" si="1"/>
        <v>70.000066000000004</v>
      </c>
      <c r="AO66">
        <f t="shared" si="16"/>
        <v>510</v>
      </c>
      <c r="AP66" s="1">
        <f t="shared" si="17"/>
        <v>991</v>
      </c>
      <c r="AQ66" s="108">
        <f t="shared" si="2"/>
        <v>6.5999999999999992E-5</v>
      </c>
      <c r="AR66">
        <f t="shared" si="18"/>
        <v>1443</v>
      </c>
      <c r="AS66" s="1">
        <f t="shared" si="19"/>
        <v>58</v>
      </c>
    </row>
    <row r="67" spans="7:45" x14ac:dyDescent="0.25">
      <c r="G67" s="93">
        <v>43472</v>
      </c>
      <c r="H67" t="s">
        <v>73</v>
      </c>
      <c r="I67" t="s">
        <v>35</v>
      </c>
      <c r="J67" t="s">
        <v>498</v>
      </c>
      <c r="K67" s="95">
        <v>407</v>
      </c>
      <c r="L67" s="94">
        <v>0</v>
      </c>
      <c r="O67" t="str">
        <f t="shared" si="3"/>
        <v/>
      </c>
      <c r="AA67" s="3">
        <f t="shared" si="20"/>
        <v>59</v>
      </c>
      <c r="AB67" s="93">
        <f t="shared" si="4"/>
        <v>43472.000067000001</v>
      </c>
      <c r="AC67">
        <f t="shared" si="5"/>
        <v>1442</v>
      </c>
      <c r="AD67" s="1">
        <f t="shared" si="6"/>
        <v>59</v>
      </c>
      <c r="AE67" s="119">
        <f t="shared" si="7"/>
        <v>1321.0000669999999</v>
      </c>
      <c r="AF67">
        <f t="shared" si="8"/>
        <v>199</v>
      </c>
      <c r="AG67" s="1">
        <f t="shared" si="9"/>
        <v>1302</v>
      </c>
      <c r="AH67" s="119">
        <f t="shared" si="10"/>
        <v>1402.0000669999999</v>
      </c>
      <c r="AI67">
        <f t="shared" si="11"/>
        <v>259</v>
      </c>
      <c r="AJ67" s="1">
        <f t="shared" si="12"/>
        <v>1242</v>
      </c>
      <c r="AK67" s="1">
        <f t="shared" si="13"/>
        <v>271.000067</v>
      </c>
      <c r="AL67">
        <f t="shared" si="14"/>
        <v>1235</v>
      </c>
      <c r="AM67" s="1">
        <f t="shared" si="15"/>
        <v>266</v>
      </c>
      <c r="AN67" s="108">
        <f t="shared" si="1"/>
        <v>407.000067</v>
      </c>
      <c r="AO67">
        <f t="shared" si="16"/>
        <v>126</v>
      </c>
      <c r="AP67" s="1">
        <f t="shared" si="17"/>
        <v>1375</v>
      </c>
      <c r="AQ67" s="108">
        <f t="shared" si="2"/>
        <v>6.7000000000000002E-5</v>
      </c>
      <c r="AR67">
        <f t="shared" si="18"/>
        <v>1442</v>
      </c>
      <c r="AS67" s="1">
        <f t="shared" si="19"/>
        <v>59</v>
      </c>
    </row>
    <row r="68" spans="7:45" x14ac:dyDescent="0.25">
      <c r="G68" s="93">
        <v>43472</v>
      </c>
      <c r="H68" t="s">
        <v>21</v>
      </c>
      <c r="I68" t="s">
        <v>36</v>
      </c>
      <c r="J68" t="s">
        <v>498</v>
      </c>
      <c r="K68" s="95">
        <v>40</v>
      </c>
      <c r="L68" s="94">
        <v>0</v>
      </c>
      <c r="O68" t="str">
        <f t="shared" si="3"/>
        <v/>
      </c>
      <c r="AA68" s="3">
        <f t="shared" si="20"/>
        <v>60</v>
      </c>
      <c r="AB68" s="93">
        <f t="shared" si="4"/>
        <v>43472.000068000001</v>
      </c>
      <c r="AC68">
        <f t="shared" si="5"/>
        <v>1441</v>
      </c>
      <c r="AD68" s="1">
        <f t="shared" si="6"/>
        <v>60</v>
      </c>
      <c r="AE68" s="119">
        <f t="shared" si="7"/>
        <v>1086.0000680000001</v>
      </c>
      <c r="AF68">
        <f t="shared" si="8"/>
        <v>804</v>
      </c>
      <c r="AG68" s="1">
        <f t="shared" si="9"/>
        <v>697</v>
      </c>
      <c r="AH68" s="119">
        <f t="shared" si="10"/>
        <v>297.000068</v>
      </c>
      <c r="AI68">
        <f t="shared" si="11"/>
        <v>1476</v>
      </c>
      <c r="AJ68" s="1">
        <f t="shared" si="12"/>
        <v>25</v>
      </c>
      <c r="AK68" s="1">
        <f t="shared" si="13"/>
        <v>271.000068</v>
      </c>
      <c r="AL68">
        <f t="shared" si="14"/>
        <v>1234</v>
      </c>
      <c r="AM68" s="1">
        <f t="shared" si="15"/>
        <v>267</v>
      </c>
      <c r="AN68" s="108">
        <f t="shared" si="1"/>
        <v>40.000067999999999</v>
      </c>
      <c r="AO68">
        <f t="shared" si="16"/>
        <v>715</v>
      </c>
      <c r="AP68" s="1">
        <f t="shared" si="17"/>
        <v>786</v>
      </c>
      <c r="AQ68" s="108">
        <f t="shared" si="2"/>
        <v>6.7999999999999999E-5</v>
      </c>
      <c r="AR68">
        <f t="shared" si="18"/>
        <v>1441</v>
      </c>
      <c r="AS68" s="1">
        <f t="shared" si="19"/>
        <v>60</v>
      </c>
    </row>
    <row r="69" spans="7:45" x14ac:dyDescent="0.25">
      <c r="G69" s="93">
        <v>43472</v>
      </c>
      <c r="H69" t="s">
        <v>21</v>
      </c>
      <c r="I69" t="s">
        <v>36</v>
      </c>
      <c r="J69" t="s">
        <v>498</v>
      </c>
      <c r="K69" s="95">
        <v>16</v>
      </c>
      <c r="L69" s="94">
        <v>0</v>
      </c>
      <c r="O69" t="str">
        <f t="shared" si="3"/>
        <v/>
      </c>
      <c r="AA69" s="3">
        <f t="shared" si="20"/>
        <v>61</v>
      </c>
      <c r="AB69" s="93">
        <f t="shared" si="4"/>
        <v>43472.000069000002</v>
      </c>
      <c r="AC69">
        <f t="shared" si="5"/>
        <v>1440</v>
      </c>
      <c r="AD69" s="1">
        <f t="shared" si="6"/>
        <v>61</v>
      </c>
      <c r="AE69" s="119">
        <f t="shared" si="7"/>
        <v>1086.0000689999999</v>
      </c>
      <c r="AF69">
        <f t="shared" si="8"/>
        <v>803</v>
      </c>
      <c r="AG69" s="1">
        <f t="shared" si="9"/>
        <v>698</v>
      </c>
      <c r="AH69" s="119">
        <f t="shared" si="10"/>
        <v>297.000069</v>
      </c>
      <c r="AI69">
        <f t="shared" si="11"/>
        <v>1475</v>
      </c>
      <c r="AJ69" s="1">
        <f t="shared" si="12"/>
        <v>26</v>
      </c>
      <c r="AK69" s="1">
        <f t="shared" si="13"/>
        <v>271.000069</v>
      </c>
      <c r="AL69">
        <f t="shared" si="14"/>
        <v>1233</v>
      </c>
      <c r="AM69" s="1">
        <f t="shared" si="15"/>
        <v>268</v>
      </c>
      <c r="AN69" s="108">
        <f t="shared" si="1"/>
        <v>16.000069</v>
      </c>
      <c r="AO69">
        <f t="shared" si="16"/>
        <v>1126</v>
      </c>
      <c r="AP69" s="1">
        <f t="shared" si="17"/>
        <v>375</v>
      </c>
      <c r="AQ69" s="108">
        <f t="shared" si="2"/>
        <v>6.8999999999999997E-5</v>
      </c>
      <c r="AR69">
        <f t="shared" si="18"/>
        <v>1440</v>
      </c>
      <c r="AS69" s="1">
        <f t="shared" si="19"/>
        <v>61</v>
      </c>
    </row>
    <row r="70" spans="7:45" x14ac:dyDescent="0.25">
      <c r="G70" s="93">
        <v>43472</v>
      </c>
      <c r="H70" t="s">
        <v>70</v>
      </c>
      <c r="I70" t="s">
        <v>35</v>
      </c>
      <c r="J70" t="s">
        <v>498</v>
      </c>
      <c r="K70" s="95">
        <v>87</v>
      </c>
      <c r="L70" s="94">
        <v>0</v>
      </c>
      <c r="O70" t="str">
        <f t="shared" si="3"/>
        <v/>
      </c>
      <c r="AA70" s="3">
        <f t="shared" si="20"/>
        <v>62</v>
      </c>
      <c r="AB70" s="93">
        <f t="shared" si="4"/>
        <v>43472.000070000002</v>
      </c>
      <c r="AC70">
        <f t="shared" si="5"/>
        <v>1439</v>
      </c>
      <c r="AD70" s="1">
        <f t="shared" si="6"/>
        <v>62</v>
      </c>
      <c r="AE70" s="119">
        <f t="shared" si="7"/>
        <v>648.00007000000005</v>
      </c>
      <c r="AF70">
        <f t="shared" si="8"/>
        <v>875</v>
      </c>
      <c r="AG70" s="1">
        <f t="shared" si="9"/>
        <v>626</v>
      </c>
      <c r="AH70" s="119">
        <f t="shared" si="10"/>
        <v>1402.0000700000001</v>
      </c>
      <c r="AI70">
        <f t="shared" si="11"/>
        <v>258</v>
      </c>
      <c r="AJ70" s="1">
        <f t="shared" si="12"/>
        <v>1243</v>
      </c>
      <c r="AK70" s="1">
        <f t="shared" si="13"/>
        <v>271.00006999999999</v>
      </c>
      <c r="AL70">
        <f t="shared" si="14"/>
        <v>1232</v>
      </c>
      <c r="AM70" s="1">
        <f t="shared" si="15"/>
        <v>269</v>
      </c>
      <c r="AN70" s="108">
        <f t="shared" si="1"/>
        <v>87.000069999999994</v>
      </c>
      <c r="AO70">
        <f t="shared" si="16"/>
        <v>438</v>
      </c>
      <c r="AP70" s="1">
        <f t="shared" si="17"/>
        <v>1063</v>
      </c>
      <c r="AQ70" s="108">
        <f t="shared" si="2"/>
        <v>6.9999999999999994E-5</v>
      </c>
      <c r="AR70">
        <f t="shared" si="18"/>
        <v>1439</v>
      </c>
      <c r="AS70" s="1">
        <f t="shared" si="19"/>
        <v>62</v>
      </c>
    </row>
    <row r="71" spans="7:45" x14ac:dyDescent="0.25">
      <c r="G71" s="93">
        <v>43472</v>
      </c>
      <c r="H71" t="s">
        <v>23</v>
      </c>
      <c r="I71" t="s">
        <v>67</v>
      </c>
      <c r="J71" t="s">
        <v>498</v>
      </c>
      <c r="K71" s="95">
        <v>117.49</v>
      </c>
      <c r="L71" s="94">
        <v>0</v>
      </c>
      <c r="O71" t="str">
        <f t="shared" si="3"/>
        <v/>
      </c>
      <c r="AA71" s="3">
        <f t="shared" si="20"/>
        <v>63</v>
      </c>
      <c r="AB71" s="93">
        <f t="shared" si="4"/>
        <v>43472.000071000002</v>
      </c>
      <c r="AC71">
        <f t="shared" si="5"/>
        <v>1438</v>
      </c>
      <c r="AD71" s="1">
        <f t="shared" si="6"/>
        <v>63</v>
      </c>
      <c r="AE71" s="119">
        <f t="shared" si="7"/>
        <v>515.00007100000005</v>
      </c>
      <c r="AF71">
        <f t="shared" si="8"/>
        <v>1482</v>
      </c>
      <c r="AG71" s="1">
        <f t="shared" si="9"/>
        <v>19</v>
      </c>
      <c r="AH71" s="119">
        <f t="shared" si="10"/>
        <v>373.00007099999999</v>
      </c>
      <c r="AI71">
        <f t="shared" si="11"/>
        <v>1137</v>
      </c>
      <c r="AJ71" s="1">
        <f t="shared" si="12"/>
        <v>364</v>
      </c>
      <c r="AK71" s="1">
        <f t="shared" si="13"/>
        <v>271.00007099999999</v>
      </c>
      <c r="AL71">
        <f t="shared" si="14"/>
        <v>1231</v>
      </c>
      <c r="AM71" s="1">
        <f t="shared" si="15"/>
        <v>270</v>
      </c>
      <c r="AN71" s="108">
        <f t="shared" si="1"/>
        <v>117.490071</v>
      </c>
      <c r="AO71">
        <f t="shared" si="16"/>
        <v>348</v>
      </c>
      <c r="AP71" s="1">
        <f t="shared" si="17"/>
        <v>1153</v>
      </c>
      <c r="AQ71" s="108">
        <f t="shared" si="2"/>
        <v>7.0999999999999991E-5</v>
      </c>
      <c r="AR71">
        <f t="shared" si="18"/>
        <v>1438</v>
      </c>
      <c r="AS71" s="1">
        <f t="shared" si="19"/>
        <v>63</v>
      </c>
    </row>
    <row r="72" spans="7:45" x14ac:dyDescent="0.25">
      <c r="G72" s="93">
        <v>43472</v>
      </c>
      <c r="H72" t="s">
        <v>23</v>
      </c>
      <c r="I72" t="s">
        <v>58</v>
      </c>
      <c r="J72" t="s">
        <v>498</v>
      </c>
      <c r="K72" s="95">
        <v>64.95</v>
      </c>
      <c r="L72" s="94">
        <v>0</v>
      </c>
      <c r="O72" t="str">
        <f t="shared" si="3"/>
        <v/>
      </c>
      <c r="AA72" s="3">
        <f t="shared" si="20"/>
        <v>64</v>
      </c>
      <c r="AB72" s="93">
        <f t="shared" si="4"/>
        <v>43472.000072000003</v>
      </c>
      <c r="AC72">
        <f t="shared" si="5"/>
        <v>1437</v>
      </c>
      <c r="AD72" s="1">
        <f t="shared" si="6"/>
        <v>64</v>
      </c>
      <c r="AE72" s="119">
        <f t="shared" si="7"/>
        <v>515.00007200000005</v>
      </c>
      <c r="AF72">
        <f t="shared" si="8"/>
        <v>1481</v>
      </c>
      <c r="AG72" s="1">
        <f t="shared" si="9"/>
        <v>20</v>
      </c>
      <c r="AH72" s="119">
        <f t="shared" si="10"/>
        <v>462.00007199999999</v>
      </c>
      <c r="AI72">
        <f t="shared" si="11"/>
        <v>1123</v>
      </c>
      <c r="AJ72" s="1">
        <f t="shared" si="12"/>
        <v>378</v>
      </c>
      <c r="AK72" s="1">
        <f t="shared" si="13"/>
        <v>271.00007199999999</v>
      </c>
      <c r="AL72">
        <f t="shared" si="14"/>
        <v>1230</v>
      </c>
      <c r="AM72" s="1">
        <f t="shared" si="15"/>
        <v>271</v>
      </c>
      <c r="AN72" s="108">
        <f t="shared" si="1"/>
        <v>64.950072000000006</v>
      </c>
      <c r="AO72">
        <f t="shared" si="16"/>
        <v>535</v>
      </c>
      <c r="AP72" s="1">
        <f t="shared" si="17"/>
        <v>966</v>
      </c>
      <c r="AQ72" s="108">
        <f t="shared" si="2"/>
        <v>7.2000000000000002E-5</v>
      </c>
      <c r="AR72">
        <f t="shared" si="18"/>
        <v>1437</v>
      </c>
      <c r="AS72" s="1">
        <f t="shared" si="19"/>
        <v>64</v>
      </c>
    </row>
    <row r="73" spans="7:45" x14ac:dyDescent="0.25">
      <c r="G73" s="93">
        <v>43472</v>
      </c>
      <c r="H73" t="s">
        <v>23</v>
      </c>
      <c r="I73" t="s">
        <v>37</v>
      </c>
      <c r="J73" t="s">
        <v>354</v>
      </c>
      <c r="K73" s="95">
        <v>6.6</v>
      </c>
      <c r="L73" s="94">
        <v>0</v>
      </c>
      <c r="O73" t="str">
        <f t="shared" si="3"/>
        <v/>
      </c>
      <c r="AA73" s="3">
        <f t="shared" si="20"/>
        <v>65</v>
      </c>
      <c r="AB73" s="93">
        <f t="shared" si="4"/>
        <v>43472.000073000003</v>
      </c>
      <c r="AC73">
        <f t="shared" si="5"/>
        <v>1436</v>
      </c>
      <c r="AD73" s="1">
        <f t="shared" si="6"/>
        <v>65</v>
      </c>
      <c r="AE73" s="119">
        <f t="shared" si="7"/>
        <v>515.00007300000004</v>
      </c>
      <c r="AF73">
        <f t="shared" si="8"/>
        <v>1480</v>
      </c>
      <c r="AG73" s="1">
        <f t="shared" si="9"/>
        <v>21</v>
      </c>
      <c r="AH73" s="119">
        <f t="shared" si="10"/>
        <v>868.00007300000004</v>
      </c>
      <c r="AI73">
        <f t="shared" si="11"/>
        <v>835</v>
      </c>
      <c r="AJ73" s="1">
        <f t="shared" si="12"/>
        <v>666</v>
      </c>
      <c r="AK73" s="1">
        <f t="shared" si="13"/>
        <v>210.00007299999999</v>
      </c>
      <c r="AL73">
        <f t="shared" si="14"/>
        <v>1294</v>
      </c>
      <c r="AM73" s="1">
        <f t="shared" si="15"/>
        <v>207</v>
      </c>
      <c r="AN73" s="108">
        <f t="shared" ref="AN73:AN136" si="21">IF(K73="","",K73+0.000001*ROW())</f>
        <v>6.6000730000000001</v>
      </c>
      <c r="AO73">
        <f t="shared" si="16"/>
        <v>1374</v>
      </c>
      <c r="AP73" s="1">
        <f t="shared" si="17"/>
        <v>127</v>
      </c>
      <c r="AQ73" s="108">
        <f t="shared" ref="AQ73:AQ136" si="22">IF(L73="","",N73+0.000001*ROW())</f>
        <v>7.2999999999999999E-5</v>
      </c>
      <c r="AR73">
        <f t="shared" si="18"/>
        <v>1436</v>
      </c>
      <c r="AS73" s="1">
        <f t="shared" si="19"/>
        <v>65</v>
      </c>
    </row>
    <row r="74" spans="7:45" x14ac:dyDescent="0.25">
      <c r="G74" s="93">
        <v>43472</v>
      </c>
      <c r="H74" t="s">
        <v>23</v>
      </c>
      <c r="I74" t="s">
        <v>37</v>
      </c>
      <c r="J74" t="s">
        <v>309</v>
      </c>
      <c r="K74" s="95">
        <v>2.4</v>
      </c>
      <c r="L74" s="94">
        <v>0</v>
      </c>
      <c r="O74" t="str">
        <f t="shared" ref="O74:O137" si="23">IF(P74="","",O73+1)</f>
        <v/>
      </c>
      <c r="AA74" s="3">
        <f t="shared" si="20"/>
        <v>66</v>
      </c>
      <c r="AB74" s="93">
        <f t="shared" ref="AB74:AB137" si="24">IF(G74="","",G74+0.000001*ROW())</f>
        <v>43472.000074000003</v>
      </c>
      <c r="AC74">
        <f t="shared" ref="AC74:AC137" si="25">IFERROR(_xlfn.RANK.EQ(AB74,$AB$9:$AB$1508),"")</f>
        <v>1435</v>
      </c>
      <c r="AD74" s="1">
        <f t="shared" ref="AD74:AD137" si="26">IFERROR(_xlfn.RANK.EQ(AB74,$AB$9:$AB$1508,1),"")</f>
        <v>66</v>
      </c>
      <c r="AE74" s="119">
        <f t="shared" ref="AE74:AE137" si="27">IF(H74="","",COUNTIF($H$9:$H$1508,"&lt;="&amp;H74) + 0.000001*ROW())</f>
        <v>515.00007400000004</v>
      </c>
      <c r="AF74">
        <f t="shared" ref="AF74:AF137" si="28">IFERROR(_xlfn.RANK.EQ(AE74,$AE$9:$AE$1508),"")</f>
        <v>1479</v>
      </c>
      <c r="AG74" s="1">
        <f t="shared" ref="AG74:AG137" si="29">IFERROR(_xlfn.RANK.EQ(AE74,$AE$9:$AE$1508,1),"")</f>
        <v>22</v>
      </c>
      <c r="AH74" s="119">
        <f t="shared" ref="AH74:AH137" si="30">IF(I74="","",COUNTIF($I$9:$I$1508,"&lt;="&amp;I74) + 0.000001*ROW())</f>
        <v>868.00007400000004</v>
      </c>
      <c r="AI74">
        <f t="shared" ref="AI74:AI137" si="31">IFERROR(_xlfn.RANK.EQ(AH74,$AH$9:$AH$1508),"")</f>
        <v>834</v>
      </c>
      <c r="AJ74" s="1">
        <f t="shared" ref="AJ74:AJ137" si="32">IFERROR(_xlfn.RANK.EQ(AH74,$AH$9:$AH$1508,1),"")</f>
        <v>667</v>
      </c>
      <c r="AK74" s="1">
        <f t="shared" ref="AK74:AK137" si="33">IF(J74="","",COUNTIF($J$9:$J$1508,"&lt;="&amp;J74) + 0.000001*ROW())</f>
        <v>196.00007400000001</v>
      </c>
      <c r="AL74">
        <f t="shared" ref="AL74:AL137" si="34">IFERROR(_xlfn.RANK.EQ(AK74,$AK$9:$AK$1508),"")</f>
        <v>1309</v>
      </c>
      <c r="AM74" s="1">
        <f t="shared" ref="AM74:AM137" si="35">IFERROR(_xlfn.RANK.EQ(AK74,$AK$9:$AK$1508,1),"")</f>
        <v>192</v>
      </c>
      <c r="AN74" s="108">
        <f t="shared" si="21"/>
        <v>2.400074</v>
      </c>
      <c r="AO74">
        <f t="shared" ref="AO74:AO137" si="36">IFERROR(_xlfn.RANK.EQ(AN74,$AN$9:$AN$1508),"")</f>
        <v>1466</v>
      </c>
      <c r="AP74" s="1">
        <f t="shared" ref="AP74:AP137" si="37">IFERROR(_xlfn.RANK.EQ(AN74,$AN$9:$AN$1508,1),"")</f>
        <v>35</v>
      </c>
      <c r="AQ74" s="108">
        <f t="shared" si="22"/>
        <v>7.3999999999999996E-5</v>
      </c>
      <c r="AR74">
        <f t="shared" ref="AR74:AR137" si="38">IFERROR(_xlfn.RANK.EQ(AQ74,$AQ$9:$AQ$1508),"")</f>
        <v>1435</v>
      </c>
      <c r="AS74" s="1">
        <f t="shared" ref="AS74:AS137" si="39">IFERROR(_xlfn.RANK.EQ(AQ74,$AQ$9:$AQ$1508,1),"")</f>
        <v>66</v>
      </c>
    </row>
    <row r="75" spans="7:45" x14ac:dyDescent="0.25">
      <c r="G75" s="93">
        <v>43472</v>
      </c>
      <c r="H75" t="s">
        <v>23</v>
      </c>
      <c r="I75" t="s">
        <v>37</v>
      </c>
      <c r="J75" t="s">
        <v>145</v>
      </c>
      <c r="K75" s="95">
        <v>1.8</v>
      </c>
      <c r="L75" s="94">
        <v>0</v>
      </c>
      <c r="O75" t="str">
        <f t="shared" si="23"/>
        <v/>
      </c>
      <c r="AA75" s="3">
        <f t="shared" ref="AA75:AA138" si="40">AA74+1</f>
        <v>67</v>
      </c>
      <c r="AB75" s="93">
        <f t="shared" si="24"/>
        <v>43472.000075000004</v>
      </c>
      <c r="AC75">
        <f t="shared" si="25"/>
        <v>1434</v>
      </c>
      <c r="AD75" s="1">
        <f t="shared" si="26"/>
        <v>67</v>
      </c>
      <c r="AE75" s="119">
        <f t="shared" si="27"/>
        <v>515.00007500000004</v>
      </c>
      <c r="AF75">
        <f t="shared" si="28"/>
        <v>1478</v>
      </c>
      <c r="AG75" s="1">
        <f t="shared" si="29"/>
        <v>23</v>
      </c>
      <c r="AH75" s="119">
        <f t="shared" si="30"/>
        <v>868.00007500000004</v>
      </c>
      <c r="AI75">
        <f t="shared" si="31"/>
        <v>833</v>
      </c>
      <c r="AJ75" s="1">
        <f t="shared" si="32"/>
        <v>668</v>
      </c>
      <c r="AK75" s="1">
        <f t="shared" si="33"/>
        <v>167.00007500000001</v>
      </c>
      <c r="AL75">
        <f t="shared" si="34"/>
        <v>1336</v>
      </c>
      <c r="AM75" s="1">
        <f t="shared" si="35"/>
        <v>165</v>
      </c>
      <c r="AN75" s="108">
        <f t="shared" si="21"/>
        <v>1.8000750000000001</v>
      </c>
      <c r="AO75">
        <f t="shared" si="36"/>
        <v>1490</v>
      </c>
      <c r="AP75" s="1">
        <f t="shared" si="37"/>
        <v>11</v>
      </c>
      <c r="AQ75" s="108">
        <f t="shared" si="22"/>
        <v>7.4999999999999993E-5</v>
      </c>
      <c r="AR75">
        <f t="shared" si="38"/>
        <v>1434</v>
      </c>
      <c r="AS75" s="1">
        <f t="shared" si="39"/>
        <v>67</v>
      </c>
    </row>
    <row r="76" spans="7:45" x14ac:dyDescent="0.25">
      <c r="G76" s="93">
        <v>43472</v>
      </c>
      <c r="H76" t="s">
        <v>23</v>
      </c>
      <c r="I76" t="s">
        <v>37</v>
      </c>
      <c r="J76" t="s">
        <v>331</v>
      </c>
      <c r="K76" s="95">
        <v>9.65</v>
      </c>
      <c r="L76" s="94">
        <v>0</v>
      </c>
      <c r="O76" t="str">
        <f t="shared" si="23"/>
        <v/>
      </c>
      <c r="AA76" s="3">
        <f t="shared" si="40"/>
        <v>68</v>
      </c>
      <c r="AB76" s="93">
        <f t="shared" si="24"/>
        <v>43472.000075999997</v>
      </c>
      <c r="AC76">
        <f t="shared" si="25"/>
        <v>1433</v>
      </c>
      <c r="AD76" s="1">
        <f t="shared" si="26"/>
        <v>68</v>
      </c>
      <c r="AE76" s="119">
        <f t="shared" si="27"/>
        <v>515.00007600000004</v>
      </c>
      <c r="AF76">
        <f t="shared" si="28"/>
        <v>1477</v>
      </c>
      <c r="AG76" s="1">
        <f t="shared" si="29"/>
        <v>24</v>
      </c>
      <c r="AH76" s="119">
        <f t="shared" si="30"/>
        <v>868.00007600000004</v>
      </c>
      <c r="AI76">
        <f t="shared" si="31"/>
        <v>832</v>
      </c>
      <c r="AJ76" s="1">
        <f t="shared" si="32"/>
        <v>669</v>
      </c>
      <c r="AK76" s="1">
        <f t="shared" si="33"/>
        <v>78.000076000000007</v>
      </c>
      <c r="AL76">
        <f t="shared" si="34"/>
        <v>1425</v>
      </c>
      <c r="AM76" s="1">
        <f t="shared" si="35"/>
        <v>76</v>
      </c>
      <c r="AN76" s="108">
        <f t="shared" si="21"/>
        <v>9.6500760000000003</v>
      </c>
      <c r="AO76">
        <f t="shared" si="36"/>
        <v>1227</v>
      </c>
      <c r="AP76" s="1">
        <f t="shared" si="37"/>
        <v>274</v>
      </c>
      <c r="AQ76" s="108">
        <f t="shared" si="22"/>
        <v>7.5999999999999991E-5</v>
      </c>
      <c r="AR76">
        <f t="shared" si="38"/>
        <v>1433</v>
      </c>
      <c r="AS76" s="1">
        <f t="shared" si="39"/>
        <v>68</v>
      </c>
    </row>
    <row r="77" spans="7:45" x14ac:dyDescent="0.25">
      <c r="G77" s="93">
        <v>43473</v>
      </c>
      <c r="H77" t="s">
        <v>77</v>
      </c>
      <c r="I77" t="s">
        <v>35</v>
      </c>
      <c r="J77" t="s">
        <v>499</v>
      </c>
      <c r="K77" s="95">
        <v>246.2</v>
      </c>
      <c r="L77" s="94">
        <v>0</v>
      </c>
      <c r="O77" t="str">
        <f t="shared" si="23"/>
        <v/>
      </c>
      <c r="AA77" s="3">
        <f t="shared" si="40"/>
        <v>69</v>
      </c>
      <c r="AB77" s="93">
        <f t="shared" si="24"/>
        <v>43473.000076999997</v>
      </c>
      <c r="AC77">
        <f t="shared" si="25"/>
        <v>1432</v>
      </c>
      <c r="AD77" s="1">
        <f t="shared" si="26"/>
        <v>69</v>
      </c>
      <c r="AE77" s="119">
        <f t="shared" si="27"/>
        <v>1184.0000769999999</v>
      </c>
      <c r="AF77">
        <f t="shared" si="28"/>
        <v>339</v>
      </c>
      <c r="AG77" s="1">
        <f t="shared" si="29"/>
        <v>1162</v>
      </c>
      <c r="AH77" s="119">
        <f t="shared" si="30"/>
        <v>1402.0000769999999</v>
      </c>
      <c r="AI77">
        <f t="shared" si="31"/>
        <v>257</v>
      </c>
      <c r="AJ77" s="1">
        <f t="shared" si="32"/>
        <v>1244</v>
      </c>
      <c r="AK77" s="1">
        <f t="shared" si="33"/>
        <v>279.00007699999998</v>
      </c>
      <c r="AL77">
        <f t="shared" si="34"/>
        <v>1229</v>
      </c>
      <c r="AM77" s="1">
        <f t="shared" si="35"/>
        <v>272</v>
      </c>
      <c r="AN77" s="108">
        <f t="shared" si="21"/>
        <v>246.20007699999999</v>
      </c>
      <c r="AO77">
        <f t="shared" si="36"/>
        <v>197</v>
      </c>
      <c r="AP77" s="1">
        <f t="shared" si="37"/>
        <v>1304</v>
      </c>
      <c r="AQ77" s="108">
        <f t="shared" si="22"/>
        <v>7.7000000000000001E-5</v>
      </c>
      <c r="AR77">
        <f t="shared" si="38"/>
        <v>1432</v>
      </c>
      <c r="AS77" s="1">
        <f t="shared" si="39"/>
        <v>69</v>
      </c>
    </row>
    <row r="78" spans="7:45" x14ac:dyDescent="0.25">
      <c r="G78" s="93">
        <v>43473</v>
      </c>
      <c r="H78" t="s">
        <v>21</v>
      </c>
      <c r="I78" t="s">
        <v>36</v>
      </c>
      <c r="J78" t="s">
        <v>499</v>
      </c>
      <c r="K78" s="95">
        <v>56</v>
      </c>
      <c r="L78" s="94">
        <v>0</v>
      </c>
      <c r="O78" t="str">
        <f t="shared" si="23"/>
        <v/>
      </c>
      <c r="AA78" s="3">
        <f t="shared" si="40"/>
        <v>70</v>
      </c>
      <c r="AB78" s="93">
        <f t="shared" si="24"/>
        <v>43473.000077999997</v>
      </c>
      <c r="AC78">
        <f t="shared" si="25"/>
        <v>1431</v>
      </c>
      <c r="AD78" s="1">
        <f t="shared" si="26"/>
        <v>70</v>
      </c>
      <c r="AE78" s="119">
        <f t="shared" si="27"/>
        <v>1086.000078</v>
      </c>
      <c r="AF78">
        <f t="shared" si="28"/>
        <v>802</v>
      </c>
      <c r="AG78" s="1">
        <f t="shared" si="29"/>
        <v>699</v>
      </c>
      <c r="AH78" s="119">
        <f t="shared" si="30"/>
        <v>297.00007799999997</v>
      </c>
      <c r="AI78">
        <f t="shared" si="31"/>
        <v>1474</v>
      </c>
      <c r="AJ78" s="1">
        <f t="shared" si="32"/>
        <v>27</v>
      </c>
      <c r="AK78" s="1">
        <f t="shared" si="33"/>
        <v>279.00007799999997</v>
      </c>
      <c r="AL78">
        <f t="shared" si="34"/>
        <v>1228</v>
      </c>
      <c r="AM78" s="1">
        <f t="shared" si="35"/>
        <v>273</v>
      </c>
      <c r="AN78" s="108">
        <f t="shared" si="21"/>
        <v>56.000078000000002</v>
      </c>
      <c r="AO78">
        <f t="shared" si="36"/>
        <v>588</v>
      </c>
      <c r="AP78" s="1">
        <f t="shared" si="37"/>
        <v>913</v>
      </c>
      <c r="AQ78" s="108">
        <f t="shared" si="22"/>
        <v>7.7999999999999999E-5</v>
      </c>
      <c r="AR78">
        <f t="shared" si="38"/>
        <v>1431</v>
      </c>
      <c r="AS78" s="1">
        <f t="shared" si="39"/>
        <v>70</v>
      </c>
    </row>
    <row r="79" spans="7:45" x14ac:dyDescent="0.25">
      <c r="G79" s="93">
        <v>43473</v>
      </c>
      <c r="H79" t="s">
        <v>21</v>
      </c>
      <c r="I79" t="s">
        <v>36</v>
      </c>
      <c r="J79" t="s">
        <v>499</v>
      </c>
      <c r="K79" s="95">
        <v>16</v>
      </c>
      <c r="L79" s="94">
        <v>0</v>
      </c>
      <c r="O79" t="str">
        <f t="shared" si="23"/>
        <v/>
      </c>
      <c r="AA79" s="3">
        <f t="shared" si="40"/>
        <v>71</v>
      </c>
      <c r="AB79" s="93">
        <f t="shared" si="24"/>
        <v>43473.000078999998</v>
      </c>
      <c r="AC79">
        <f t="shared" si="25"/>
        <v>1430</v>
      </c>
      <c r="AD79" s="1">
        <f t="shared" si="26"/>
        <v>71</v>
      </c>
      <c r="AE79" s="119">
        <f t="shared" si="27"/>
        <v>1086.0000789999999</v>
      </c>
      <c r="AF79">
        <f t="shared" si="28"/>
        <v>801</v>
      </c>
      <c r="AG79" s="1">
        <f t="shared" si="29"/>
        <v>700</v>
      </c>
      <c r="AH79" s="119">
        <f t="shared" si="30"/>
        <v>297.00007900000003</v>
      </c>
      <c r="AI79">
        <f t="shared" si="31"/>
        <v>1473</v>
      </c>
      <c r="AJ79" s="1">
        <f t="shared" si="32"/>
        <v>28</v>
      </c>
      <c r="AK79" s="1">
        <f t="shared" si="33"/>
        <v>279.00007900000003</v>
      </c>
      <c r="AL79">
        <f t="shared" si="34"/>
        <v>1227</v>
      </c>
      <c r="AM79" s="1">
        <f t="shared" si="35"/>
        <v>274</v>
      </c>
      <c r="AN79" s="108">
        <f t="shared" si="21"/>
        <v>16.000078999999999</v>
      </c>
      <c r="AO79">
        <f t="shared" si="36"/>
        <v>1125</v>
      </c>
      <c r="AP79" s="1">
        <f t="shared" si="37"/>
        <v>376</v>
      </c>
      <c r="AQ79" s="108">
        <f t="shared" si="22"/>
        <v>7.8999999999999996E-5</v>
      </c>
      <c r="AR79">
        <f t="shared" si="38"/>
        <v>1430</v>
      </c>
      <c r="AS79" s="1">
        <f t="shared" si="39"/>
        <v>71</v>
      </c>
    </row>
    <row r="80" spans="7:45" x14ac:dyDescent="0.25">
      <c r="G80" s="93">
        <v>43473</v>
      </c>
      <c r="H80" t="s">
        <v>21</v>
      </c>
      <c r="I80" t="s">
        <v>36</v>
      </c>
      <c r="J80" t="s">
        <v>499</v>
      </c>
      <c r="K80" s="95">
        <v>8</v>
      </c>
      <c r="L80" s="94">
        <v>0</v>
      </c>
      <c r="O80" t="str">
        <f t="shared" si="23"/>
        <v/>
      </c>
      <c r="AA80" s="3">
        <f t="shared" si="40"/>
        <v>72</v>
      </c>
      <c r="AB80" s="93">
        <f t="shared" si="24"/>
        <v>43473.000079999998</v>
      </c>
      <c r="AC80">
        <f t="shared" si="25"/>
        <v>1429</v>
      </c>
      <c r="AD80" s="1">
        <f t="shared" si="26"/>
        <v>72</v>
      </c>
      <c r="AE80" s="119">
        <f t="shared" si="27"/>
        <v>1086.00008</v>
      </c>
      <c r="AF80">
        <f t="shared" si="28"/>
        <v>800</v>
      </c>
      <c r="AG80" s="1">
        <f t="shared" si="29"/>
        <v>701</v>
      </c>
      <c r="AH80" s="119">
        <f t="shared" si="30"/>
        <v>297.00008000000003</v>
      </c>
      <c r="AI80">
        <f t="shared" si="31"/>
        <v>1472</v>
      </c>
      <c r="AJ80" s="1">
        <f t="shared" si="32"/>
        <v>29</v>
      </c>
      <c r="AK80" s="1">
        <f t="shared" si="33"/>
        <v>279.00008000000003</v>
      </c>
      <c r="AL80">
        <f t="shared" si="34"/>
        <v>1226</v>
      </c>
      <c r="AM80" s="1">
        <f t="shared" si="35"/>
        <v>275</v>
      </c>
      <c r="AN80" s="108">
        <f t="shared" si="21"/>
        <v>8.0000800000000005</v>
      </c>
      <c r="AO80">
        <f t="shared" si="36"/>
        <v>1337</v>
      </c>
      <c r="AP80" s="1">
        <f t="shared" si="37"/>
        <v>164</v>
      </c>
      <c r="AQ80" s="108">
        <f t="shared" si="22"/>
        <v>7.9999999999999993E-5</v>
      </c>
      <c r="AR80">
        <f t="shared" si="38"/>
        <v>1429</v>
      </c>
      <c r="AS80" s="1">
        <f t="shared" si="39"/>
        <v>72</v>
      </c>
    </row>
    <row r="81" spans="7:45" x14ac:dyDescent="0.25">
      <c r="G81" s="93">
        <v>43473</v>
      </c>
      <c r="H81" t="s">
        <v>369</v>
      </c>
      <c r="I81" t="s">
        <v>35</v>
      </c>
      <c r="J81" t="s">
        <v>499</v>
      </c>
      <c r="K81" s="95">
        <v>220</v>
      </c>
      <c r="L81" s="94">
        <v>0</v>
      </c>
      <c r="O81" t="str">
        <f t="shared" si="23"/>
        <v/>
      </c>
      <c r="AA81" s="3">
        <f t="shared" si="40"/>
        <v>73</v>
      </c>
      <c r="AB81" s="93">
        <f t="shared" si="24"/>
        <v>43473.000080999998</v>
      </c>
      <c r="AC81">
        <f t="shared" si="25"/>
        <v>1428</v>
      </c>
      <c r="AD81" s="1">
        <f t="shared" si="26"/>
        <v>73</v>
      </c>
      <c r="AE81" s="119">
        <f t="shared" si="27"/>
        <v>671.00008100000002</v>
      </c>
      <c r="AF81">
        <f t="shared" si="28"/>
        <v>838</v>
      </c>
      <c r="AG81" s="1">
        <f t="shared" si="29"/>
        <v>663</v>
      </c>
      <c r="AH81" s="119">
        <f t="shared" si="30"/>
        <v>1402.0000809999999</v>
      </c>
      <c r="AI81">
        <f t="shared" si="31"/>
        <v>256</v>
      </c>
      <c r="AJ81" s="1">
        <f t="shared" si="32"/>
        <v>1245</v>
      </c>
      <c r="AK81" s="1">
        <f t="shared" si="33"/>
        <v>279.00008100000002</v>
      </c>
      <c r="AL81">
        <f t="shared" si="34"/>
        <v>1225</v>
      </c>
      <c r="AM81" s="1">
        <f t="shared" si="35"/>
        <v>276</v>
      </c>
      <c r="AN81" s="108">
        <f t="shared" si="21"/>
        <v>220.00008099999999</v>
      </c>
      <c r="AO81">
        <f t="shared" si="36"/>
        <v>218</v>
      </c>
      <c r="AP81" s="1">
        <f t="shared" si="37"/>
        <v>1283</v>
      </c>
      <c r="AQ81" s="108">
        <f t="shared" si="22"/>
        <v>8.099999999999999E-5</v>
      </c>
      <c r="AR81">
        <f t="shared" si="38"/>
        <v>1428</v>
      </c>
      <c r="AS81" s="1">
        <f t="shared" si="39"/>
        <v>73</v>
      </c>
    </row>
    <row r="82" spans="7:45" x14ac:dyDescent="0.25">
      <c r="G82" s="93">
        <v>43473</v>
      </c>
      <c r="H82" t="s">
        <v>69</v>
      </c>
      <c r="I82" t="s">
        <v>36</v>
      </c>
      <c r="J82" t="s">
        <v>499</v>
      </c>
      <c r="K82" s="95">
        <v>77.97</v>
      </c>
      <c r="L82" s="94">
        <v>0</v>
      </c>
      <c r="O82" t="str">
        <f t="shared" si="23"/>
        <v/>
      </c>
      <c r="AA82" s="3">
        <f t="shared" si="40"/>
        <v>74</v>
      </c>
      <c r="AB82" s="93">
        <f t="shared" si="24"/>
        <v>43473.000081999999</v>
      </c>
      <c r="AC82">
        <f t="shared" si="25"/>
        <v>1427</v>
      </c>
      <c r="AD82" s="1">
        <f t="shared" si="26"/>
        <v>74</v>
      </c>
      <c r="AE82" s="119">
        <f t="shared" si="27"/>
        <v>569.00008200000002</v>
      </c>
      <c r="AF82">
        <f t="shared" si="28"/>
        <v>962</v>
      </c>
      <c r="AG82" s="1">
        <f t="shared" si="29"/>
        <v>539</v>
      </c>
      <c r="AH82" s="119">
        <f t="shared" si="30"/>
        <v>297.00008200000002</v>
      </c>
      <c r="AI82">
        <f t="shared" si="31"/>
        <v>1471</v>
      </c>
      <c r="AJ82" s="1">
        <f t="shared" si="32"/>
        <v>30</v>
      </c>
      <c r="AK82" s="1">
        <f t="shared" si="33"/>
        <v>279.00008200000002</v>
      </c>
      <c r="AL82">
        <f t="shared" si="34"/>
        <v>1224</v>
      </c>
      <c r="AM82" s="1">
        <f t="shared" si="35"/>
        <v>277</v>
      </c>
      <c r="AN82" s="108">
        <f t="shared" si="21"/>
        <v>77.970082000000005</v>
      </c>
      <c r="AO82">
        <f t="shared" si="36"/>
        <v>476</v>
      </c>
      <c r="AP82" s="1">
        <f t="shared" si="37"/>
        <v>1025</v>
      </c>
      <c r="AQ82" s="108">
        <f t="shared" si="22"/>
        <v>8.2000000000000001E-5</v>
      </c>
      <c r="AR82">
        <f t="shared" si="38"/>
        <v>1427</v>
      </c>
      <c r="AS82" s="1">
        <f t="shared" si="39"/>
        <v>74</v>
      </c>
    </row>
    <row r="83" spans="7:45" x14ac:dyDescent="0.25">
      <c r="G83" s="93">
        <v>43473</v>
      </c>
      <c r="H83" t="s">
        <v>69</v>
      </c>
      <c r="I83" t="s">
        <v>64</v>
      </c>
      <c r="J83" t="s">
        <v>499</v>
      </c>
      <c r="K83" s="95">
        <v>25.95</v>
      </c>
      <c r="L83" s="94">
        <v>0</v>
      </c>
      <c r="O83" t="str">
        <f t="shared" si="23"/>
        <v/>
      </c>
      <c r="AA83" s="3">
        <f t="shared" si="40"/>
        <v>75</v>
      </c>
      <c r="AB83" s="93">
        <f t="shared" si="24"/>
        <v>43473.000082999999</v>
      </c>
      <c r="AC83">
        <f t="shared" si="25"/>
        <v>1426</v>
      </c>
      <c r="AD83" s="1">
        <f t="shared" si="26"/>
        <v>75</v>
      </c>
      <c r="AE83" s="119">
        <f t="shared" si="27"/>
        <v>569.00008300000002</v>
      </c>
      <c r="AF83">
        <f t="shared" si="28"/>
        <v>961</v>
      </c>
      <c r="AG83" s="1">
        <f t="shared" si="29"/>
        <v>540</v>
      </c>
      <c r="AH83" s="119">
        <f t="shared" si="30"/>
        <v>358.00008300000002</v>
      </c>
      <c r="AI83">
        <f t="shared" si="31"/>
        <v>1198</v>
      </c>
      <c r="AJ83" s="1">
        <f t="shared" si="32"/>
        <v>303</v>
      </c>
      <c r="AK83" s="1">
        <f t="shared" si="33"/>
        <v>279.00008300000002</v>
      </c>
      <c r="AL83">
        <f t="shared" si="34"/>
        <v>1223</v>
      </c>
      <c r="AM83" s="1">
        <f t="shared" si="35"/>
        <v>278</v>
      </c>
      <c r="AN83" s="108">
        <f t="shared" si="21"/>
        <v>25.950082999999999</v>
      </c>
      <c r="AO83">
        <f t="shared" si="36"/>
        <v>891</v>
      </c>
      <c r="AP83" s="1">
        <f t="shared" si="37"/>
        <v>610</v>
      </c>
      <c r="AQ83" s="108">
        <f t="shared" si="22"/>
        <v>8.2999999999999998E-5</v>
      </c>
      <c r="AR83">
        <f t="shared" si="38"/>
        <v>1426</v>
      </c>
      <c r="AS83" s="1">
        <f t="shared" si="39"/>
        <v>75</v>
      </c>
    </row>
    <row r="84" spans="7:45" x14ac:dyDescent="0.25">
      <c r="G84" s="93">
        <v>43473</v>
      </c>
      <c r="H84" t="s">
        <v>23</v>
      </c>
      <c r="I84" t="s">
        <v>66</v>
      </c>
      <c r="J84" t="s">
        <v>499</v>
      </c>
      <c r="K84" s="95">
        <v>0</v>
      </c>
      <c r="L84" s="94">
        <v>220</v>
      </c>
      <c r="O84" t="str">
        <f t="shared" si="23"/>
        <v/>
      </c>
      <c r="AA84" s="3">
        <f t="shared" si="40"/>
        <v>76</v>
      </c>
      <c r="AB84" s="93">
        <f t="shared" si="24"/>
        <v>43473.000083999999</v>
      </c>
      <c r="AC84">
        <f t="shared" si="25"/>
        <v>1425</v>
      </c>
      <c r="AD84" s="1">
        <f t="shared" si="26"/>
        <v>76</v>
      </c>
      <c r="AE84" s="119">
        <f t="shared" si="27"/>
        <v>515.00008400000002</v>
      </c>
      <c r="AF84">
        <f t="shared" si="28"/>
        <v>1476</v>
      </c>
      <c r="AG84" s="1">
        <f t="shared" si="29"/>
        <v>25</v>
      </c>
      <c r="AH84" s="119">
        <f t="shared" si="30"/>
        <v>658.00008400000002</v>
      </c>
      <c r="AI84">
        <f t="shared" si="31"/>
        <v>887</v>
      </c>
      <c r="AJ84" s="1">
        <f t="shared" si="32"/>
        <v>614</v>
      </c>
      <c r="AK84" s="1">
        <f t="shared" si="33"/>
        <v>279.00008400000002</v>
      </c>
      <c r="AL84">
        <f t="shared" si="34"/>
        <v>1222</v>
      </c>
      <c r="AM84" s="1">
        <f t="shared" si="35"/>
        <v>279</v>
      </c>
      <c r="AN84" s="108">
        <f t="shared" si="21"/>
        <v>8.3999999999999995E-5</v>
      </c>
      <c r="AO84">
        <f t="shared" si="36"/>
        <v>1500</v>
      </c>
      <c r="AP84" s="1">
        <f t="shared" si="37"/>
        <v>1</v>
      </c>
      <c r="AQ84" s="108">
        <f t="shared" si="22"/>
        <v>8.3999999999999995E-5</v>
      </c>
      <c r="AR84">
        <f t="shared" si="38"/>
        <v>1425</v>
      </c>
      <c r="AS84" s="1">
        <f t="shared" si="39"/>
        <v>76</v>
      </c>
    </row>
    <row r="85" spans="7:45" x14ac:dyDescent="0.25">
      <c r="G85" s="93">
        <v>43473</v>
      </c>
      <c r="H85" t="s">
        <v>23</v>
      </c>
      <c r="I85" t="s">
        <v>37</v>
      </c>
      <c r="J85" t="s">
        <v>145</v>
      </c>
      <c r="K85" s="95">
        <v>1.8</v>
      </c>
      <c r="L85" s="94">
        <v>0</v>
      </c>
      <c r="O85" t="str">
        <f t="shared" si="23"/>
        <v/>
      </c>
      <c r="AA85" s="3">
        <f t="shared" si="40"/>
        <v>77</v>
      </c>
      <c r="AB85" s="93">
        <f t="shared" si="24"/>
        <v>43473.000085</v>
      </c>
      <c r="AC85">
        <f t="shared" si="25"/>
        <v>1424</v>
      </c>
      <c r="AD85" s="1">
        <f t="shared" si="26"/>
        <v>77</v>
      </c>
      <c r="AE85" s="119">
        <f t="shared" si="27"/>
        <v>515.00008500000001</v>
      </c>
      <c r="AF85">
        <f t="shared" si="28"/>
        <v>1475</v>
      </c>
      <c r="AG85" s="1">
        <f t="shared" si="29"/>
        <v>26</v>
      </c>
      <c r="AH85" s="119">
        <f t="shared" si="30"/>
        <v>868.00008500000001</v>
      </c>
      <c r="AI85">
        <f t="shared" si="31"/>
        <v>831</v>
      </c>
      <c r="AJ85" s="1">
        <f t="shared" si="32"/>
        <v>670</v>
      </c>
      <c r="AK85" s="1">
        <f t="shared" si="33"/>
        <v>167.00008500000001</v>
      </c>
      <c r="AL85">
        <f t="shared" si="34"/>
        <v>1335</v>
      </c>
      <c r="AM85" s="1">
        <f t="shared" si="35"/>
        <v>166</v>
      </c>
      <c r="AN85" s="108">
        <f t="shared" si="21"/>
        <v>1.8000849999999999</v>
      </c>
      <c r="AO85">
        <f t="shared" si="36"/>
        <v>1489</v>
      </c>
      <c r="AP85" s="1">
        <f t="shared" si="37"/>
        <v>12</v>
      </c>
      <c r="AQ85" s="108">
        <f t="shared" si="22"/>
        <v>8.4999999999999993E-5</v>
      </c>
      <c r="AR85">
        <f t="shared" si="38"/>
        <v>1424</v>
      </c>
      <c r="AS85" s="1">
        <f t="shared" si="39"/>
        <v>77</v>
      </c>
    </row>
    <row r="86" spans="7:45" x14ac:dyDescent="0.25">
      <c r="G86" s="93">
        <v>43473</v>
      </c>
      <c r="H86" t="s">
        <v>23</v>
      </c>
      <c r="I86" t="s">
        <v>37</v>
      </c>
      <c r="J86" t="s">
        <v>303</v>
      </c>
      <c r="K86" s="95">
        <v>2.4</v>
      </c>
      <c r="L86" s="94">
        <v>0</v>
      </c>
      <c r="O86" t="str">
        <f t="shared" si="23"/>
        <v/>
      </c>
      <c r="AA86" s="3">
        <f t="shared" si="40"/>
        <v>78</v>
      </c>
      <c r="AB86" s="93">
        <f t="shared" si="24"/>
        <v>43473.000086</v>
      </c>
      <c r="AC86">
        <f t="shared" si="25"/>
        <v>1423</v>
      </c>
      <c r="AD86" s="1">
        <f t="shared" si="26"/>
        <v>78</v>
      </c>
      <c r="AE86" s="119">
        <f t="shared" si="27"/>
        <v>515.00008600000001</v>
      </c>
      <c r="AF86">
        <f t="shared" si="28"/>
        <v>1474</v>
      </c>
      <c r="AG86" s="1">
        <f t="shared" si="29"/>
        <v>27</v>
      </c>
      <c r="AH86" s="119">
        <f t="shared" si="30"/>
        <v>868.00008600000001</v>
      </c>
      <c r="AI86">
        <f t="shared" si="31"/>
        <v>830</v>
      </c>
      <c r="AJ86" s="1">
        <f t="shared" si="32"/>
        <v>671</v>
      </c>
      <c r="AK86" s="1">
        <f t="shared" si="33"/>
        <v>40.000086000000003</v>
      </c>
      <c r="AL86">
        <f t="shared" si="34"/>
        <v>1471</v>
      </c>
      <c r="AM86" s="1">
        <f t="shared" si="35"/>
        <v>30</v>
      </c>
      <c r="AN86" s="108">
        <f t="shared" si="21"/>
        <v>2.4000859999999999</v>
      </c>
      <c r="AO86">
        <f t="shared" si="36"/>
        <v>1465</v>
      </c>
      <c r="AP86" s="1">
        <f t="shared" si="37"/>
        <v>36</v>
      </c>
      <c r="AQ86" s="108">
        <f t="shared" si="22"/>
        <v>8.599999999999999E-5</v>
      </c>
      <c r="AR86">
        <f t="shared" si="38"/>
        <v>1423</v>
      </c>
      <c r="AS86" s="1">
        <f t="shared" si="39"/>
        <v>78</v>
      </c>
    </row>
    <row r="87" spans="7:45" x14ac:dyDescent="0.25">
      <c r="G87" s="93">
        <v>43475</v>
      </c>
      <c r="H87" t="s">
        <v>22</v>
      </c>
      <c r="I87" t="s">
        <v>36</v>
      </c>
      <c r="J87" t="s">
        <v>500</v>
      </c>
      <c r="K87" s="95">
        <v>16</v>
      </c>
      <c r="L87" s="94">
        <v>0</v>
      </c>
      <c r="O87" t="str">
        <f t="shared" si="23"/>
        <v/>
      </c>
      <c r="AA87" s="3">
        <f t="shared" si="40"/>
        <v>79</v>
      </c>
      <c r="AB87" s="93">
        <f t="shared" si="24"/>
        <v>43475.000087</v>
      </c>
      <c r="AC87">
        <f t="shared" si="25"/>
        <v>1422</v>
      </c>
      <c r="AD87" s="1">
        <f t="shared" si="26"/>
        <v>79</v>
      </c>
      <c r="AE87" s="119">
        <f t="shared" si="27"/>
        <v>1469.0000869999999</v>
      </c>
      <c r="AF87">
        <f t="shared" si="28"/>
        <v>159</v>
      </c>
      <c r="AG87" s="1">
        <f t="shared" si="29"/>
        <v>1342</v>
      </c>
      <c r="AH87" s="119">
        <f t="shared" si="30"/>
        <v>297.00008700000001</v>
      </c>
      <c r="AI87">
        <f t="shared" si="31"/>
        <v>1470</v>
      </c>
      <c r="AJ87" s="1">
        <f t="shared" si="32"/>
        <v>31</v>
      </c>
      <c r="AK87" s="1">
        <f t="shared" si="33"/>
        <v>341.00008700000001</v>
      </c>
      <c r="AL87">
        <f t="shared" si="34"/>
        <v>1173</v>
      </c>
      <c r="AM87" s="1">
        <f t="shared" si="35"/>
        <v>328</v>
      </c>
      <c r="AN87" s="108">
        <f t="shared" si="21"/>
        <v>16.000087000000001</v>
      </c>
      <c r="AO87">
        <f t="shared" si="36"/>
        <v>1124</v>
      </c>
      <c r="AP87" s="1">
        <f t="shared" si="37"/>
        <v>377</v>
      </c>
      <c r="AQ87" s="108">
        <f t="shared" si="22"/>
        <v>8.7000000000000001E-5</v>
      </c>
      <c r="AR87">
        <f t="shared" si="38"/>
        <v>1422</v>
      </c>
      <c r="AS87" s="1">
        <f t="shared" si="39"/>
        <v>79</v>
      </c>
    </row>
    <row r="88" spans="7:45" x14ac:dyDescent="0.25">
      <c r="G88" s="93">
        <v>43475</v>
      </c>
      <c r="H88" t="s">
        <v>22</v>
      </c>
      <c r="I88" t="s">
        <v>36</v>
      </c>
      <c r="J88" t="s">
        <v>500</v>
      </c>
      <c r="K88" s="95">
        <v>8</v>
      </c>
      <c r="L88" s="94">
        <v>0</v>
      </c>
      <c r="O88" t="str">
        <f t="shared" si="23"/>
        <v/>
      </c>
      <c r="AA88" s="3">
        <f t="shared" si="40"/>
        <v>80</v>
      </c>
      <c r="AB88" s="93">
        <f t="shared" si="24"/>
        <v>43475.000088000001</v>
      </c>
      <c r="AC88">
        <f t="shared" si="25"/>
        <v>1421</v>
      </c>
      <c r="AD88" s="1">
        <f t="shared" si="26"/>
        <v>80</v>
      </c>
      <c r="AE88" s="119">
        <f t="shared" si="27"/>
        <v>1469.000088</v>
      </c>
      <c r="AF88">
        <f t="shared" si="28"/>
        <v>158</v>
      </c>
      <c r="AG88" s="1">
        <f t="shared" si="29"/>
        <v>1343</v>
      </c>
      <c r="AH88" s="119">
        <f t="shared" si="30"/>
        <v>297.00008800000001</v>
      </c>
      <c r="AI88">
        <f t="shared" si="31"/>
        <v>1469</v>
      </c>
      <c r="AJ88" s="1">
        <f t="shared" si="32"/>
        <v>32</v>
      </c>
      <c r="AK88" s="1">
        <f t="shared" si="33"/>
        <v>341.00008800000001</v>
      </c>
      <c r="AL88">
        <f t="shared" si="34"/>
        <v>1172</v>
      </c>
      <c r="AM88" s="1">
        <f t="shared" si="35"/>
        <v>329</v>
      </c>
      <c r="AN88" s="108">
        <f t="shared" si="21"/>
        <v>8.0000879999999999</v>
      </c>
      <c r="AO88">
        <f t="shared" si="36"/>
        <v>1336</v>
      </c>
      <c r="AP88" s="1">
        <f t="shared" si="37"/>
        <v>165</v>
      </c>
      <c r="AQ88" s="108">
        <f t="shared" si="22"/>
        <v>8.7999999999999998E-5</v>
      </c>
      <c r="AR88">
        <f t="shared" si="38"/>
        <v>1421</v>
      </c>
      <c r="AS88" s="1">
        <f t="shared" si="39"/>
        <v>80</v>
      </c>
    </row>
    <row r="89" spans="7:45" x14ac:dyDescent="0.25">
      <c r="G89" s="93">
        <v>43475</v>
      </c>
      <c r="H89" t="s">
        <v>22</v>
      </c>
      <c r="I89" t="s">
        <v>501</v>
      </c>
      <c r="J89" t="s">
        <v>502</v>
      </c>
      <c r="K89" s="95">
        <v>108.28</v>
      </c>
      <c r="L89" s="94">
        <v>0</v>
      </c>
      <c r="O89" t="str">
        <f t="shared" si="23"/>
        <v/>
      </c>
      <c r="AA89" s="3">
        <f t="shared" si="40"/>
        <v>81</v>
      </c>
      <c r="AB89" s="93">
        <f t="shared" si="24"/>
        <v>43475.000089000001</v>
      </c>
      <c r="AC89">
        <f t="shared" si="25"/>
        <v>1420</v>
      </c>
      <c r="AD89" s="1">
        <f t="shared" si="26"/>
        <v>81</v>
      </c>
      <c r="AE89" s="119">
        <f t="shared" si="27"/>
        <v>1469.0000889999999</v>
      </c>
      <c r="AF89">
        <f t="shared" si="28"/>
        <v>157</v>
      </c>
      <c r="AG89" s="1">
        <f t="shared" si="29"/>
        <v>1344</v>
      </c>
      <c r="AH89" s="119">
        <f t="shared" si="30"/>
        <v>974.000089</v>
      </c>
      <c r="AI89">
        <f t="shared" si="31"/>
        <v>574</v>
      </c>
      <c r="AJ89" s="1">
        <f t="shared" si="32"/>
        <v>927</v>
      </c>
      <c r="AK89" s="1">
        <f t="shared" si="33"/>
        <v>327.000089</v>
      </c>
      <c r="AL89">
        <f t="shared" si="34"/>
        <v>1221</v>
      </c>
      <c r="AM89" s="1">
        <f t="shared" si="35"/>
        <v>280</v>
      </c>
      <c r="AN89" s="108">
        <f t="shared" si="21"/>
        <v>108.280089</v>
      </c>
      <c r="AO89">
        <f t="shared" si="36"/>
        <v>368</v>
      </c>
      <c r="AP89" s="1">
        <f t="shared" si="37"/>
        <v>1133</v>
      </c>
      <c r="AQ89" s="108">
        <f t="shared" si="22"/>
        <v>8.8999999999999995E-5</v>
      </c>
      <c r="AR89">
        <f t="shared" si="38"/>
        <v>1420</v>
      </c>
      <c r="AS89" s="1">
        <f t="shared" si="39"/>
        <v>81</v>
      </c>
    </row>
    <row r="90" spans="7:45" x14ac:dyDescent="0.25">
      <c r="G90" s="93">
        <v>43475</v>
      </c>
      <c r="H90" t="s">
        <v>22</v>
      </c>
      <c r="I90" t="s">
        <v>501</v>
      </c>
      <c r="J90" t="s">
        <v>502</v>
      </c>
      <c r="K90" s="95">
        <v>52.04</v>
      </c>
      <c r="L90" s="94">
        <v>0</v>
      </c>
      <c r="O90" t="str">
        <f t="shared" si="23"/>
        <v/>
      </c>
      <c r="AA90" s="3">
        <f t="shared" si="40"/>
        <v>82</v>
      </c>
      <c r="AB90" s="93">
        <f t="shared" si="24"/>
        <v>43475.000090000001</v>
      </c>
      <c r="AC90">
        <f t="shared" si="25"/>
        <v>1419</v>
      </c>
      <c r="AD90" s="1">
        <f t="shared" si="26"/>
        <v>82</v>
      </c>
      <c r="AE90" s="119">
        <f t="shared" si="27"/>
        <v>1469.00009</v>
      </c>
      <c r="AF90">
        <f t="shared" si="28"/>
        <v>156</v>
      </c>
      <c r="AG90" s="1">
        <f t="shared" si="29"/>
        <v>1345</v>
      </c>
      <c r="AH90" s="119">
        <f t="shared" si="30"/>
        <v>974.00009</v>
      </c>
      <c r="AI90">
        <f t="shared" si="31"/>
        <v>573</v>
      </c>
      <c r="AJ90" s="1">
        <f t="shared" si="32"/>
        <v>928</v>
      </c>
      <c r="AK90" s="1">
        <f t="shared" si="33"/>
        <v>327.00009</v>
      </c>
      <c r="AL90">
        <f t="shared" si="34"/>
        <v>1220</v>
      </c>
      <c r="AM90" s="1">
        <f t="shared" si="35"/>
        <v>281</v>
      </c>
      <c r="AN90" s="108">
        <f t="shared" si="21"/>
        <v>52.040089999999999</v>
      </c>
      <c r="AO90">
        <f t="shared" si="36"/>
        <v>601</v>
      </c>
      <c r="AP90" s="1">
        <f t="shared" si="37"/>
        <v>900</v>
      </c>
      <c r="AQ90" s="108">
        <f t="shared" si="22"/>
        <v>8.9999999999999992E-5</v>
      </c>
      <c r="AR90">
        <f t="shared" si="38"/>
        <v>1419</v>
      </c>
      <c r="AS90" s="1">
        <f t="shared" si="39"/>
        <v>82</v>
      </c>
    </row>
    <row r="91" spans="7:45" x14ac:dyDescent="0.25">
      <c r="G91" s="93">
        <v>43475</v>
      </c>
      <c r="H91" t="s">
        <v>22</v>
      </c>
      <c r="I91" t="s">
        <v>501</v>
      </c>
      <c r="J91" t="s">
        <v>502</v>
      </c>
      <c r="K91" s="95">
        <v>50.62</v>
      </c>
      <c r="L91" s="94">
        <v>0</v>
      </c>
      <c r="O91" t="str">
        <f t="shared" si="23"/>
        <v/>
      </c>
      <c r="AA91" s="3">
        <f t="shared" si="40"/>
        <v>83</v>
      </c>
      <c r="AB91" s="93">
        <f t="shared" si="24"/>
        <v>43475.000091000002</v>
      </c>
      <c r="AC91">
        <f t="shared" si="25"/>
        <v>1418</v>
      </c>
      <c r="AD91" s="1">
        <f t="shared" si="26"/>
        <v>83</v>
      </c>
      <c r="AE91" s="119">
        <f t="shared" si="27"/>
        <v>1469.0000910000001</v>
      </c>
      <c r="AF91">
        <f t="shared" si="28"/>
        <v>155</v>
      </c>
      <c r="AG91" s="1">
        <f t="shared" si="29"/>
        <v>1346</v>
      </c>
      <c r="AH91" s="119">
        <f t="shared" si="30"/>
        <v>974.000091</v>
      </c>
      <c r="AI91">
        <f t="shared" si="31"/>
        <v>572</v>
      </c>
      <c r="AJ91" s="1">
        <f t="shared" si="32"/>
        <v>929</v>
      </c>
      <c r="AK91" s="1">
        <f t="shared" si="33"/>
        <v>327.000091</v>
      </c>
      <c r="AL91">
        <f t="shared" si="34"/>
        <v>1219</v>
      </c>
      <c r="AM91" s="1">
        <f t="shared" si="35"/>
        <v>282</v>
      </c>
      <c r="AN91" s="108">
        <f t="shared" si="21"/>
        <v>50.620090999999995</v>
      </c>
      <c r="AO91">
        <f t="shared" si="36"/>
        <v>610</v>
      </c>
      <c r="AP91" s="1">
        <f t="shared" si="37"/>
        <v>891</v>
      </c>
      <c r="AQ91" s="108">
        <f t="shared" si="22"/>
        <v>9.0999999999999989E-5</v>
      </c>
      <c r="AR91">
        <f t="shared" si="38"/>
        <v>1418</v>
      </c>
      <c r="AS91" s="1">
        <f t="shared" si="39"/>
        <v>83</v>
      </c>
    </row>
    <row r="92" spans="7:45" x14ac:dyDescent="0.25">
      <c r="G92" s="93">
        <v>43475</v>
      </c>
      <c r="H92" t="s">
        <v>22</v>
      </c>
      <c r="I92" t="s">
        <v>501</v>
      </c>
      <c r="J92" t="s">
        <v>502</v>
      </c>
      <c r="K92" s="95">
        <v>40.99</v>
      </c>
      <c r="L92" s="94">
        <v>0</v>
      </c>
      <c r="O92" t="str">
        <f t="shared" si="23"/>
        <v/>
      </c>
      <c r="AA92" s="3">
        <f t="shared" si="40"/>
        <v>84</v>
      </c>
      <c r="AB92" s="93">
        <f t="shared" si="24"/>
        <v>43475.000092000002</v>
      </c>
      <c r="AC92">
        <f t="shared" si="25"/>
        <v>1417</v>
      </c>
      <c r="AD92" s="1">
        <f t="shared" si="26"/>
        <v>84</v>
      </c>
      <c r="AE92" s="119">
        <f t="shared" si="27"/>
        <v>1469.000092</v>
      </c>
      <c r="AF92">
        <f t="shared" si="28"/>
        <v>154</v>
      </c>
      <c r="AG92" s="1">
        <f t="shared" si="29"/>
        <v>1347</v>
      </c>
      <c r="AH92" s="119">
        <f t="shared" si="30"/>
        <v>974.000092</v>
      </c>
      <c r="AI92">
        <f t="shared" si="31"/>
        <v>571</v>
      </c>
      <c r="AJ92" s="1">
        <f t="shared" si="32"/>
        <v>930</v>
      </c>
      <c r="AK92" s="1">
        <f t="shared" si="33"/>
        <v>327.000092</v>
      </c>
      <c r="AL92">
        <f t="shared" si="34"/>
        <v>1218</v>
      </c>
      <c r="AM92" s="1">
        <f t="shared" si="35"/>
        <v>283</v>
      </c>
      <c r="AN92" s="108">
        <f t="shared" si="21"/>
        <v>40.990092000000004</v>
      </c>
      <c r="AO92">
        <f t="shared" si="36"/>
        <v>694</v>
      </c>
      <c r="AP92" s="1">
        <f t="shared" si="37"/>
        <v>807</v>
      </c>
      <c r="AQ92" s="108">
        <f t="shared" si="22"/>
        <v>9.2E-5</v>
      </c>
      <c r="AR92">
        <f t="shared" si="38"/>
        <v>1417</v>
      </c>
      <c r="AS92" s="1">
        <f t="shared" si="39"/>
        <v>84</v>
      </c>
    </row>
    <row r="93" spans="7:45" x14ac:dyDescent="0.25">
      <c r="G93" s="93">
        <v>43475</v>
      </c>
      <c r="H93" t="s">
        <v>22</v>
      </c>
      <c r="I93" t="s">
        <v>501</v>
      </c>
      <c r="J93" t="s">
        <v>502</v>
      </c>
      <c r="K93" s="95">
        <v>34.229999999999997</v>
      </c>
      <c r="L93" s="94">
        <v>0</v>
      </c>
      <c r="O93" t="str">
        <f t="shared" si="23"/>
        <v/>
      </c>
      <c r="AA93" s="3">
        <f t="shared" si="40"/>
        <v>85</v>
      </c>
      <c r="AB93" s="93">
        <f t="shared" si="24"/>
        <v>43475.000093000002</v>
      </c>
      <c r="AC93">
        <f t="shared" si="25"/>
        <v>1416</v>
      </c>
      <c r="AD93" s="1">
        <f t="shared" si="26"/>
        <v>85</v>
      </c>
      <c r="AE93" s="119">
        <f t="shared" si="27"/>
        <v>1469.0000930000001</v>
      </c>
      <c r="AF93">
        <f t="shared" si="28"/>
        <v>153</v>
      </c>
      <c r="AG93" s="1">
        <f t="shared" si="29"/>
        <v>1348</v>
      </c>
      <c r="AH93" s="119">
        <f t="shared" si="30"/>
        <v>974.00009299999999</v>
      </c>
      <c r="AI93">
        <f t="shared" si="31"/>
        <v>570</v>
      </c>
      <c r="AJ93" s="1">
        <f t="shared" si="32"/>
        <v>931</v>
      </c>
      <c r="AK93" s="1">
        <f t="shared" si="33"/>
        <v>327.00009299999999</v>
      </c>
      <c r="AL93">
        <f t="shared" si="34"/>
        <v>1217</v>
      </c>
      <c r="AM93" s="1">
        <f t="shared" si="35"/>
        <v>284</v>
      </c>
      <c r="AN93" s="108">
        <f t="shared" si="21"/>
        <v>34.230092999999997</v>
      </c>
      <c r="AO93">
        <f t="shared" si="36"/>
        <v>775</v>
      </c>
      <c r="AP93" s="1">
        <f t="shared" si="37"/>
        <v>726</v>
      </c>
      <c r="AQ93" s="108">
        <f t="shared" si="22"/>
        <v>9.2999999999999997E-5</v>
      </c>
      <c r="AR93">
        <f t="shared" si="38"/>
        <v>1416</v>
      </c>
      <c r="AS93" s="1">
        <f t="shared" si="39"/>
        <v>85</v>
      </c>
    </row>
    <row r="94" spans="7:45" x14ac:dyDescent="0.25">
      <c r="G94" s="93">
        <v>43475</v>
      </c>
      <c r="H94" t="s">
        <v>22</v>
      </c>
      <c r="I94" t="s">
        <v>501</v>
      </c>
      <c r="J94" t="s">
        <v>502</v>
      </c>
      <c r="K94" s="95">
        <v>34.21</v>
      </c>
      <c r="L94" s="94">
        <v>0</v>
      </c>
      <c r="O94" t="str">
        <f t="shared" si="23"/>
        <v/>
      </c>
      <c r="AA94" s="3">
        <f t="shared" si="40"/>
        <v>86</v>
      </c>
      <c r="AB94" s="93">
        <f t="shared" si="24"/>
        <v>43475.000094000003</v>
      </c>
      <c r="AC94">
        <f t="shared" si="25"/>
        <v>1415</v>
      </c>
      <c r="AD94" s="1">
        <f t="shared" si="26"/>
        <v>86</v>
      </c>
      <c r="AE94" s="119">
        <f t="shared" si="27"/>
        <v>1469.000094</v>
      </c>
      <c r="AF94">
        <f t="shared" si="28"/>
        <v>152</v>
      </c>
      <c r="AG94" s="1">
        <f t="shared" si="29"/>
        <v>1349</v>
      </c>
      <c r="AH94" s="119">
        <f t="shared" si="30"/>
        <v>974.00009399999999</v>
      </c>
      <c r="AI94">
        <f t="shared" si="31"/>
        <v>569</v>
      </c>
      <c r="AJ94" s="1">
        <f t="shared" si="32"/>
        <v>932</v>
      </c>
      <c r="AK94" s="1">
        <f t="shared" si="33"/>
        <v>327.00009399999999</v>
      </c>
      <c r="AL94">
        <f t="shared" si="34"/>
        <v>1216</v>
      </c>
      <c r="AM94" s="1">
        <f t="shared" si="35"/>
        <v>285</v>
      </c>
      <c r="AN94" s="108">
        <f t="shared" si="21"/>
        <v>34.210093999999998</v>
      </c>
      <c r="AO94">
        <f t="shared" si="36"/>
        <v>777</v>
      </c>
      <c r="AP94" s="1">
        <f t="shared" si="37"/>
        <v>724</v>
      </c>
      <c r="AQ94" s="108">
        <f t="shared" si="22"/>
        <v>9.3999999999999994E-5</v>
      </c>
      <c r="AR94">
        <f t="shared" si="38"/>
        <v>1415</v>
      </c>
      <c r="AS94" s="1">
        <f t="shared" si="39"/>
        <v>86</v>
      </c>
    </row>
    <row r="95" spans="7:45" x14ac:dyDescent="0.25">
      <c r="G95" s="93">
        <v>43475</v>
      </c>
      <c r="H95" t="s">
        <v>22</v>
      </c>
      <c r="I95" t="s">
        <v>501</v>
      </c>
      <c r="J95" t="s">
        <v>502</v>
      </c>
      <c r="K95" s="95">
        <v>30.67</v>
      </c>
      <c r="L95" s="94">
        <v>0</v>
      </c>
      <c r="O95" t="str">
        <f t="shared" si="23"/>
        <v/>
      </c>
      <c r="AA95" s="3">
        <f t="shared" si="40"/>
        <v>87</v>
      </c>
      <c r="AB95" s="93">
        <f t="shared" si="24"/>
        <v>43475.000095000003</v>
      </c>
      <c r="AC95">
        <f t="shared" si="25"/>
        <v>1414</v>
      </c>
      <c r="AD95" s="1">
        <f t="shared" si="26"/>
        <v>87</v>
      </c>
      <c r="AE95" s="119">
        <f t="shared" si="27"/>
        <v>1469.0000950000001</v>
      </c>
      <c r="AF95">
        <f t="shared" si="28"/>
        <v>151</v>
      </c>
      <c r="AG95" s="1">
        <f t="shared" si="29"/>
        <v>1350</v>
      </c>
      <c r="AH95" s="119">
        <f t="shared" si="30"/>
        <v>974.00009499999999</v>
      </c>
      <c r="AI95">
        <f t="shared" si="31"/>
        <v>568</v>
      </c>
      <c r="AJ95" s="1">
        <f t="shared" si="32"/>
        <v>933</v>
      </c>
      <c r="AK95" s="1">
        <f t="shared" si="33"/>
        <v>327.00009499999999</v>
      </c>
      <c r="AL95">
        <f t="shared" si="34"/>
        <v>1215</v>
      </c>
      <c r="AM95" s="1">
        <f t="shared" si="35"/>
        <v>286</v>
      </c>
      <c r="AN95" s="108">
        <f t="shared" si="21"/>
        <v>30.670095000000003</v>
      </c>
      <c r="AO95">
        <f t="shared" si="36"/>
        <v>829</v>
      </c>
      <c r="AP95" s="1">
        <f t="shared" si="37"/>
        <v>672</v>
      </c>
      <c r="AQ95" s="108">
        <f t="shared" si="22"/>
        <v>9.4999999999999992E-5</v>
      </c>
      <c r="AR95">
        <f t="shared" si="38"/>
        <v>1414</v>
      </c>
      <c r="AS95" s="1">
        <f t="shared" si="39"/>
        <v>87</v>
      </c>
    </row>
    <row r="96" spans="7:45" x14ac:dyDescent="0.25">
      <c r="G96" s="93">
        <v>43475</v>
      </c>
      <c r="H96" t="s">
        <v>22</v>
      </c>
      <c r="I96" t="s">
        <v>501</v>
      </c>
      <c r="J96" t="s">
        <v>502</v>
      </c>
      <c r="K96" s="95">
        <v>19.25</v>
      </c>
      <c r="L96" s="94">
        <v>0</v>
      </c>
      <c r="O96" t="str">
        <f t="shared" si="23"/>
        <v/>
      </c>
      <c r="AA96" s="3">
        <f t="shared" si="40"/>
        <v>88</v>
      </c>
      <c r="AB96" s="93">
        <f t="shared" si="24"/>
        <v>43475.000096000003</v>
      </c>
      <c r="AC96">
        <f t="shared" si="25"/>
        <v>1413</v>
      </c>
      <c r="AD96" s="1">
        <f t="shared" si="26"/>
        <v>88</v>
      </c>
      <c r="AE96" s="119">
        <f t="shared" si="27"/>
        <v>1469.000096</v>
      </c>
      <c r="AF96">
        <f t="shared" si="28"/>
        <v>150</v>
      </c>
      <c r="AG96" s="1">
        <f t="shared" si="29"/>
        <v>1351</v>
      </c>
      <c r="AH96" s="119">
        <f t="shared" si="30"/>
        <v>974.00009599999998</v>
      </c>
      <c r="AI96">
        <f t="shared" si="31"/>
        <v>567</v>
      </c>
      <c r="AJ96" s="1">
        <f t="shared" si="32"/>
        <v>934</v>
      </c>
      <c r="AK96" s="1">
        <f t="shared" si="33"/>
        <v>327.00009599999998</v>
      </c>
      <c r="AL96">
        <f t="shared" si="34"/>
        <v>1214</v>
      </c>
      <c r="AM96" s="1">
        <f t="shared" si="35"/>
        <v>287</v>
      </c>
      <c r="AN96" s="108">
        <f t="shared" si="21"/>
        <v>19.250095999999999</v>
      </c>
      <c r="AO96">
        <f t="shared" si="36"/>
        <v>1016</v>
      </c>
      <c r="AP96" s="1">
        <f t="shared" si="37"/>
        <v>485</v>
      </c>
      <c r="AQ96" s="108">
        <f t="shared" si="22"/>
        <v>9.6000000000000002E-5</v>
      </c>
      <c r="AR96">
        <f t="shared" si="38"/>
        <v>1413</v>
      </c>
      <c r="AS96" s="1">
        <f t="shared" si="39"/>
        <v>88</v>
      </c>
    </row>
    <row r="97" spans="7:45" x14ac:dyDescent="0.25">
      <c r="G97" s="93">
        <v>43475</v>
      </c>
      <c r="H97" t="s">
        <v>22</v>
      </c>
      <c r="I97" t="s">
        <v>501</v>
      </c>
      <c r="J97" t="s">
        <v>502</v>
      </c>
      <c r="K97" s="95">
        <v>18.760000000000002</v>
      </c>
      <c r="L97" s="94">
        <v>0</v>
      </c>
      <c r="O97" t="str">
        <f t="shared" si="23"/>
        <v/>
      </c>
      <c r="AA97" s="3">
        <f t="shared" si="40"/>
        <v>89</v>
      </c>
      <c r="AB97" s="93">
        <f t="shared" si="24"/>
        <v>43475.000096999996</v>
      </c>
      <c r="AC97">
        <f t="shared" si="25"/>
        <v>1412</v>
      </c>
      <c r="AD97" s="1">
        <f t="shared" si="26"/>
        <v>89</v>
      </c>
      <c r="AE97" s="119">
        <f t="shared" si="27"/>
        <v>1469.0000970000001</v>
      </c>
      <c r="AF97">
        <f t="shared" si="28"/>
        <v>149</v>
      </c>
      <c r="AG97" s="1">
        <f t="shared" si="29"/>
        <v>1352</v>
      </c>
      <c r="AH97" s="119">
        <f t="shared" si="30"/>
        <v>974.00009699999998</v>
      </c>
      <c r="AI97">
        <f t="shared" si="31"/>
        <v>566</v>
      </c>
      <c r="AJ97" s="1">
        <f t="shared" si="32"/>
        <v>935</v>
      </c>
      <c r="AK97" s="1">
        <f t="shared" si="33"/>
        <v>327.00009699999998</v>
      </c>
      <c r="AL97">
        <f t="shared" si="34"/>
        <v>1213</v>
      </c>
      <c r="AM97" s="1">
        <f t="shared" si="35"/>
        <v>288</v>
      </c>
      <c r="AN97" s="108">
        <f t="shared" si="21"/>
        <v>18.760097000000002</v>
      </c>
      <c r="AO97">
        <f t="shared" si="36"/>
        <v>1022</v>
      </c>
      <c r="AP97" s="1">
        <f t="shared" si="37"/>
        <v>479</v>
      </c>
      <c r="AQ97" s="108">
        <f t="shared" si="22"/>
        <v>9.7E-5</v>
      </c>
      <c r="AR97">
        <f t="shared" si="38"/>
        <v>1412</v>
      </c>
      <c r="AS97" s="1">
        <f t="shared" si="39"/>
        <v>89</v>
      </c>
    </row>
    <row r="98" spans="7:45" x14ac:dyDescent="0.25">
      <c r="G98" s="93">
        <v>43475</v>
      </c>
      <c r="H98" t="s">
        <v>22</v>
      </c>
      <c r="I98" t="s">
        <v>501</v>
      </c>
      <c r="J98" t="s">
        <v>502</v>
      </c>
      <c r="K98" s="95">
        <v>12.8</v>
      </c>
      <c r="L98" s="94">
        <v>0</v>
      </c>
      <c r="O98" t="str">
        <f t="shared" si="23"/>
        <v/>
      </c>
      <c r="AA98" s="3">
        <f t="shared" si="40"/>
        <v>90</v>
      </c>
      <c r="AB98" s="93">
        <f t="shared" si="24"/>
        <v>43475.000097999997</v>
      </c>
      <c r="AC98">
        <f t="shared" si="25"/>
        <v>1411</v>
      </c>
      <c r="AD98" s="1">
        <f t="shared" si="26"/>
        <v>90</v>
      </c>
      <c r="AE98" s="119">
        <f t="shared" si="27"/>
        <v>1469.000098</v>
      </c>
      <c r="AF98">
        <f t="shared" si="28"/>
        <v>148</v>
      </c>
      <c r="AG98" s="1">
        <f t="shared" si="29"/>
        <v>1353</v>
      </c>
      <c r="AH98" s="119">
        <f t="shared" si="30"/>
        <v>974.00009799999998</v>
      </c>
      <c r="AI98">
        <f t="shared" si="31"/>
        <v>565</v>
      </c>
      <c r="AJ98" s="1">
        <f t="shared" si="32"/>
        <v>936</v>
      </c>
      <c r="AK98" s="1">
        <f t="shared" si="33"/>
        <v>327.00009799999998</v>
      </c>
      <c r="AL98">
        <f t="shared" si="34"/>
        <v>1212</v>
      </c>
      <c r="AM98" s="1">
        <f t="shared" si="35"/>
        <v>289</v>
      </c>
      <c r="AN98" s="108">
        <f t="shared" si="21"/>
        <v>12.800098</v>
      </c>
      <c r="AO98">
        <f t="shared" si="36"/>
        <v>1171</v>
      </c>
      <c r="AP98" s="1">
        <f t="shared" si="37"/>
        <v>330</v>
      </c>
      <c r="AQ98" s="108">
        <f t="shared" si="22"/>
        <v>9.7999999999999997E-5</v>
      </c>
      <c r="AR98">
        <f t="shared" si="38"/>
        <v>1411</v>
      </c>
      <c r="AS98" s="1">
        <f t="shared" si="39"/>
        <v>90</v>
      </c>
    </row>
    <row r="99" spans="7:45" x14ac:dyDescent="0.25">
      <c r="G99" s="93">
        <v>43475</v>
      </c>
      <c r="H99" t="s">
        <v>73</v>
      </c>
      <c r="I99" t="s">
        <v>501</v>
      </c>
      <c r="J99" t="s">
        <v>502</v>
      </c>
      <c r="K99" s="95">
        <v>39.43</v>
      </c>
      <c r="L99" s="94">
        <v>0</v>
      </c>
      <c r="O99" t="str">
        <f t="shared" si="23"/>
        <v/>
      </c>
      <c r="AA99" s="3">
        <f t="shared" si="40"/>
        <v>91</v>
      </c>
      <c r="AB99" s="93">
        <f t="shared" si="24"/>
        <v>43475.000098999997</v>
      </c>
      <c r="AC99">
        <f t="shared" si="25"/>
        <v>1410</v>
      </c>
      <c r="AD99" s="1">
        <f t="shared" si="26"/>
        <v>91</v>
      </c>
      <c r="AE99" s="119">
        <f t="shared" si="27"/>
        <v>1321.0000990000001</v>
      </c>
      <c r="AF99">
        <f t="shared" si="28"/>
        <v>198</v>
      </c>
      <c r="AG99" s="1">
        <f t="shared" si="29"/>
        <v>1303</v>
      </c>
      <c r="AH99" s="119">
        <f t="shared" si="30"/>
        <v>974.00009899999998</v>
      </c>
      <c r="AI99">
        <f t="shared" si="31"/>
        <v>564</v>
      </c>
      <c r="AJ99" s="1">
        <f t="shared" si="32"/>
        <v>937</v>
      </c>
      <c r="AK99" s="1">
        <f t="shared" si="33"/>
        <v>327.00009899999998</v>
      </c>
      <c r="AL99">
        <f t="shared" si="34"/>
        <v>1211</v>
      </c>
      <c r="AM99" s="1">
        <f t="shared" si="35"/>
        <v>290</v>
      </c>
      <c r="AN99" s="108">
        <f t="shared" si="21"/>
        <v>39.430098999999998</v>
      </c>
      <c r="AO99">
        <f t="shared" si="36"/>
        <v>719</v>
      </c>
      <c r="AP99" s="1">
        <f t="shared" si="37"/>
        <v>782</v>
      </c>
      <c r="AQ99" s="108">
        <f t="shared" si="22"/>
        <v>9.8999999999999994E-5</v>
      </c>
      <c r="AR99">
        <f t="shared" si="38"/>
        <v>1410</v>
      </c>
      <c r="AS99" s="1">
        <f t="shared" si="39"/>
        <v>91</v>
      </c>
    </row>
    <row r="100" spans="7:45" x14ac:dyDescent="0.25">
      <c r="G100" s="93">
        <v>43475</v>
      </c>
      <c r="H100" t="s">
        <v>80</v>
      </c>
      <c r="I100" t="s">
        <v>501</v>
      </c>
      <c r="J100" t="s">
        <v>502</v>
      </c>
      <c r="K100" s="95">
        <v>68.19</v>
      </c>
      <c r="L100" s="94">
        <v>0</v>
      </c>
      <c r="O100" t="str">
        <f t="shared" si="23"/>
        <v/>
      </c>
      <c r="AA100" s="3">
        <f t="shared" si="40"/>
        <v>92</v>
      </c>
      <c r="AB100" s="93">
        <f t="shared" si="24"/>
        <v>43475.000099999997</v>
      </c>
      <c r="AC100">
        <f t="shared" si="25"/>
        <v>1409</v>
      </c>
      <c r="AD100" s="1">
        <f t="shared" si="26"/>
        <v>92</v>
      </c>
      <c r="AE100" s="119">
        <f t="shared" si="27"/>
        <v>1273.0001</v>
      </c>
      <c r="AF100">
        <f t="shared" si="28"/>
        <v>239</v>
      </c>
      <c r="AG100" s="1">
        <f t="shared" si="29"/>
        <v>1262</v>
      </c>
      <c r="AH100" s="119">
        <f t="shared" si="30"/>
        <v>974.00009999999997</v>
      </c>
      <c r="AI100">
        <f t="shared" si="31"/>
        <v>563</v>
      </c>
      <c r="AJ100" s="1">
        <f t="shared" si="32"/>
        <v>938</v>
      </c>
      <c r="AK100" s="1">
        <f t="shared" si="33"/>
        <v>327.00009999999997</v>
      </c>
      <c r="AL100">
        <f t="shared" si="34"/>
        <v>1210</v>
      </c>
      <c r="AM100" s="1">
        <f t="shared" si="35"/>
        <v>291</v>
      </c>
      <c r="AN100" s="108">
        <f t="shared" si="21"/>
        <v>68.190100000000001</v>
      </c>
      <c r="AO100">
        <f t="shared" si="36"/>
        <v>517</v>
      </c>
      <c r="AP100" s="1">
        <f t="shared" si="37"/>
        <v>984</v>
      </c>
      <c r="AQ100" s="108">
        <f t="shared" si="22"/>
        <v>9.9999999999999991E-5</v>
      </c>
      <c r="AR100">
        <f t="shared" si="38"/>
        <v>1409</v>
      </c>
      <c r="AS100" s="1">
        <f t="shared" si="39"/>
        <v>92</v>
      </c>
    </row>
    <row r="101" spans="7:45" x14ac:dyDescent="0.25">
      <c r="G101" s="93">
        <v>43475</v>
      </c>
      <c r="H101" t="s">
        <v>71</v>
      </c>
      <c r="I101" t="s">
        <v>501</v>
      </c>
      <c r="J101" t="s">
        <v>502</v>
      </c>
      <c r="K101" s="95">
        <v>673.32</v>
      </c>
      <c r="L101" s="94">
        <v>0</v>
      </c>
      <c r="O101" t="str">
        <f t="shared" si="23"/>
        <v/>
      </c>
      <c r="AA101" s="3">
        <f t="shared" si="40"/>
        <v>93</v>
      </c>
      <c r="AB101" s="93">
        <f t="shared" si="24"/>
        <v>43475.000100999998</v>
      </c>
      <c r="AC101">
        <f t="shared" si="25"/>
        <v>1408</v>
      </c>
      <c r="AD101" s="1">
        <f t="shared" si="26"/>
        <v>93</v>
      </c>
      <c r="AE101" s="119">
        <f t="shared" si="27"/>
        <v>1260.0001010000001</v>
      </c>
      <c r="AF101">
        <f t="shared" si="28"/>
        <v>290</v>
      </c>
      <c r="AG101" s="1">
        <f t="shared" si="29"/>
        <v>1211</v>
      </c>
      <c r="AH101" s="119">
        <f t="shared" si="30"/>
        <v>974.00010099999997</v>
      </c>
      <c r="AI101">
        <f t="shared" si="31"/>
        <v>562</v>
      </c>
      <c r="AJ101" s="1">
        <f t="shared" si="32"/>
        <v>939</v>
      </c>
      <c r="AK101" s="1">
        <f t="shared" si="33"/>
        <v>327.00010099999997</v>
      </c>
      <c r="AL101">
        <f t="shared" si="34"/>
        <v>1209</v>
      </c>
      <c r="AM101" s="1">
        <f t="shared" si="35"/>
        <v>292</v>
      </c>
      <c r="AN101" s="108">
        <f t="shared" si="21"/>
        <v>673.32010100000002</v>
      </c>
      <c r="AO101">
        <f t="shared" si="36"/>
        <v>62</v>
      </c>
      <c r="AP101" s="1">
        <f t="shared" si="37"/>
        <v>1439</v>
      </c>
      <c r="AQ101" s="108">
        <f t="shared" si="22"/>
        <v>1.01E-4</v>
      </c>
      <c r="AR101">
        <f t="shared" si="38"/>
        <v>1408</v>
      </c>
      <c r="AS101" s="1">
        <f t="shared" si="39"/>
        <v>93</v>
      </c>
    </row>
    <row r="102" spans="7:45" x14ac:dyDescent="0.25">
      <c r="G102" s="93">
        <v>43475</v>
      </c>
      <c r="H102" t="s">
        <v>76</v>
      </c>
      <c r="I102" t="s">
        <v>501</v>
      </c>
      <c r="J102" t="s">
        <v>502</v>
      </c>
      <c r="K102" s="95">
        <v>123.45</v>
      </c>
      <c r="L102" s="94">
        <v>0</v>
      </c>
      <c r="O102" t="str">
        <f t="shared" si="23"/>
        <v/>
      </c>
      <c r="AA102" s="3">
        <f t="shared" si="40"/>
        <v>94</v>
      </c>
      <c r="AB102" s="93">
        <f t="shared" si="24"/>
        <v>43475.000101999998</v>
      </c>
      <c r="AC102">
        <f t="shared" si="25"/>
        <v>1407</v>
      </c>
      <c r="AD102" s="1">
        <f t="shared" si="26"/>
        <v>94</v>
      </c>
      <c r="AE102" s="119">
        <f t="shared" si="27"/>
        <v>1207.000102</v>
      </c>
      <c r="AF102">
        <f t="shared" si="28"/>
        <v>313</v>
      </c>
      <c r="AG102" s="1">
        <f t="shared" si="29"/>
        <v>1188</v>
      </c>
      <c r="AH102" s="119">
        <f t="shared" si="30"/>
        <v>974.00010199999997</v>
      </c>
      <c r="AI102">
        <f t="shared" si="31"/>
        <v>561</v>
      </c>
      <c r="AJ102" s="1">
        <f t="shared" si="32"/>
        <v>940</v>
      </c>
      <c r="AK102" s="1">
        <f t="shared" si="33"/>
        <v>327.00010200000003</v>
      </c>
      <c r="AL102">
        <f t="shared" si="34"/>
        <v>1208</v>
      </c>
      <c r="AM102" s="1">
        <f t="shared" si="35"/>
        <v>293</v>
      </c>
      <c r="AN102" s="108">
        <f t="shared" si="21"/>
        <v>123.450102</v>
      </c>
      <c r="AO102">
        <f t="shared" si="36"/>
        <v>339</v>
      </c>
      <c r="AP102" s="1">
        <f t="shared" si="37"/>
        <v>1162</v>
      </c>
      <c r="AQ102" s="108">
        <f t="shared" si="22"/>
        <v>1.02E-4</v>
      </c>
      <c r="AR102">
        <f t="shared" si="38"/>
        <v>1407</v>
      </c>
      <c r="AS102" s="1">
        <f t="shared" si="39"/>
        <v>94</v>
      </c>
    </row>
    <row r="103" spans="7:45" x14ac:dyDescent="0.25">
      <c r="G103" s="93">
        <v>43475</v>
      </c>
      <c r="H103" t="s">
        <v>76</v>
      </c>
      <c r="I103" t="s">
        <v>35</v>
      </c>
      <c r="J103" t="s">
        <v>500</v>
      </c>
      <c r="K103" s="95">
        <v>95.9</v>
      </c>
      <c r="L103" s="94">
        <v>0</v>
      </c>
      <c r="O103" t="str">
        <f t="shared" si="23"/>
        <v/>
      </c>
      <c r="AA103" s="3">
        <f t="shared" si="40"/>
        <v>95</v>
      </c>
      <c r="AB103" s="93">
        <f t="shared" si="24"/>
        <v>43475.000102999998</v>
      </c>
      <c r="AC103">
        <f t="shared" si="25"/>
        <v>1406</v>
      </c>
      <c r="AD103" s="1">
        <f t="shared" si="26"/>
        <v>95</v>
      </c>
      <c r="AE103" s="119">
        <f t="shared" si="27"/>
        <v>1207.0001030000001</v>
      </c>
      <c r="AF103">
        <f t="shared" si="28"/>
        <v>312</v>
      </c>
      <c r="AG103" s="1">
        <f t="shared" si="29"/>
        <v>1189</v>
      </c>
      <c r="AH103" s="119">
        <f t="shared" si="30"/>
        <v>1402.0001030000001</v>
      </c>
      <c r="AI103">
        <f t="shared" si="31"/>
        <v>255</v>
      </c>
      <c r="AJ103" s="1">
        <f t="shared" si="32"/>
        <v>1246</v>
      </c>
      <c r="AK103" s="1">
        <f t="shared" si="33"/>
        <v>341.00010300000002</v>
      </c>
      <c r="AL103">
        <f t="shared" si="34"/>
        <v>1171</v>
      </c>
      <c r="AM103" s="1">
        <f t="shared" si="35"/>
        <v>330</v>
      </c>
      <c r="AN103" s="108">
        <f t="shared" si="21"/>
        <v>95.900103000000001</v>
      </c>
      <c r="AO103">
        <f t="shared" si="36"/>
        <v>410</v>
      </c>
      <c r="AP103" s="1">
        <f t="shared" si="37"/>
        <v>1091</v>
      </c>
      <c r="AQ103" s="108">
        <f t="shared" si="22"/>
        <v>1.03E-4</v>
      </c>
      <c r="AR103">
        <f t="shared" si="38"/>
        <v>1406</v>
      </c>
      <c r="AS103" s="1">
        <f t="shared" si="39"/>
        <v>95</v>
      </c>
    </row>
    <row r="104" spans="7:45" x14ac:dyDescent="0.25">
      <c r="G104" s="93">
        <v>43475</v>
      </c>
      <c r="H104" t="s">
        <v>79</v>
      </c>
      <c r="I104" t="s">
        <v>501</v>
      </c>
      <c r="J104" t="s">
        <v>502</v>
      </c>
      <c r="K104" s="95">
        <v>273.02999999999997</v>
      </c>
      <c r="L104" s="94">
        <v>0</v>
      </c>
      <c r="O104" t="str">
        <f t="shared" si="23"/>
        <v/>
      </c>
      <c r="AA104" s="3">
        <f t="shared" si="40"/>
        <v>96</v>
      </c>
      <c r="AB104" s="93">
        <f t="shared" si="24"/>
        <v>43475.000103999999</v>
      </c>
      <c r="AC104">
        <f t="shared" si="25"/>
        <v>1405</v>
      </c>
      <c r="AD104" s="1">
        <f t="shared" si="26"/>
        <v>96</v>
      </c>
      <c r="AE104" s="119">
        <f t="shared" si="27"/>
        <v>1160.000104</v>
      </c>
      <c r="AF104">
        <f t="shared" si="28"/>
        <v>352</v>
      </c>
      <c r="AG104" s="1">
        <f t="shared" si="29"/>
        <v>1149</v>
      </c>
      <c r="AH104" s="119">
        <f t="shared" si="30"/>
        <v>974.00010399999996</v>
      </c>
      <c r="AI104">
        <f t="shared" si="31"/>
        <v>560</v>
      </c>
      <c r="AJ104" s="1">
        <f t="shared" si="32"/>
        <v>941</v>
      </c>
      <c r="AK104" s="1">
        <f t="shared" si="33"/>
        <v>327.00010400000002</v>
      </c>
      <c r="AL104">
        <f t="shared" si="34"/>
        <v>1207</v>
      </c>
      <c r="AM104" s="1">
        <f t="shared" si="35"/>
        <v>294</v>
      </c>
      <c r="AN104" s="108">
        <f t="shared" si="21"/>
        <v>273.03010399999999</v>
      </c>
      <c r="AO104">
        <f t="shared" si="36"/>
        <v>176</v>
      </c>
      <c r="AP104" s="1">
        <f t="shared" si="37"/>
        <v>1325</v>
      </c>
      <c r="AQ104" s="108">
        <f t="shared" si="22"/>
        <v>1.0399999999999999E-4</v>
      </c>
      <c r="AR104">
        <f t="shared" si="38"/>
        <v>1405</v>
      </c>
      <c r="AS104" s="1">
        <f t="shared" si="39"/>
        <v>96</v>
      </c>
    </row>
    <row r="105" spans="7:45" x14ac:dyDescent="0.25">
      <c r="G105" s="93">
        <v>43475</v>
      </c>
      <c r="H105" t="s">
        <v>75</v>
      </c>
      <c r="I105" t="s">
        <v>67</v>
      </c>
      <c r="J105" t="s">
        <v>500</v>
      </c>
      <c r="K105" s="95">
        <v>67.95</v>
      </c>
      <c r="L105" s="94">
        <v>0</v>
      </c>
      <c r="O105" t="str">
        <f t="shared" si="23"/>
        <v/>
      </c>
      <c r="AA105" s="3">
        <f t="shared" si="40"/>
        <v>97</v>
      </c>
      <c r="AB105" s="93">
        <f t="shared" si="24"/>
        <v>43475.000104999999</v>
      </c>
      <c r="AC105">
        <f t="shared" si="25"/>
        <v>1404</v>
      </c>
      <c r="AD105" s="1">
        <f t="shared" si="26"/>
        <v>97</v>
      </c>
      <c r="AE105" s="119">
        <f t="shared" si="27"/>
        <v>1147.0001050000001</v>
      </c>
      <c r="AF105">
        <f t="shared" si="28"/>
        <v>405</v>
      </c>
      <c r="AG105" s="1">
        <f t="shared" si="29"/>
        <v>1096</v>
      </c>
      <c r="AH105" s="119">
        <f t="shared" si="30"/>
        <v>373.00010500000002</v>
      </c>
      <c r="AI105">
        <f t="shared" si="31"/>
        <v>1136</v>
      </c>
      <c r="AJ105" s="1">
        <f t="shared" si="32"/>
        <v>365</v>
      </c>
      <c r="AK105" s="1">
        <f t="shared" si="33"/>
        <v>341.00010500000002</v>
      </c>
      <c r="AL105">
        <f t="shared" si="34"/>
        <v>1170</v>
      </c>
      <c r="AM105" s="1">
        <f t="shared" si="35"/>
        <v>331</v>
      </c>
      <c r="AN105" s="108">
        <f t="shared" si="21"/>
        <v>67.950105000000008</v>
      </c>
      <c r="AO105">
        <f t="shared" si="36"/>
        <v>518</v>
      </c>
      <c r="AP105" s="1">
        <f t="shared" si="37"/>
        <v>983</v>
      </c>
      <c r="AQ105" s="108">
        <f t="shared" si="22"/>
        <v>1.0499999999999999E-4</v>
      </c>
      <c r="AR105">
        <f t="shared" si="38"/>
        <v>1404</v>
      </c>
      <c r="AS105" s="1">
        <f t="shared" si="39"/>
        <v>97</v>
      </c>
    </row>
    <row r="106" spans="7:45" x14ac:dyDescent="0.25">
      <c r="G106" s="93">
        <v>43475</v>
      </c>
      <c r="H106" t="s">
        <v>21</v>
      </c>
      <c r="I106" t="s">
        <v>36</v>
      </c>
      <c r="J106" t="s">
        <v>500</v>
      </c>
      <c r="K106" s="95">
        <v>56</v>
      </c>
      <c r="L106" s="94">
        <v>0</v>
      </c>
      <c r="O106" t="str">
        <f t="shared" si="23"/>
        <v/>
      </c>
      <c r="AA106" s="3">
        <f t="shared" si="40"/>
        <v>98</v>
      </c>
      <c r="AB106" s="93">
        <f t="shared" si="24"/>
        <v>43475.000106</v>
      </c>
      <c r="AC106">
        <f t="shared" si="25"/>
        <v>1403</v>
      </c>
      <c r="AD106" s="1">
        <f t="shared" si="26"/>
        <v>98</v>
      </c>
      <c r="AE106" s="119">
        <f t="shared" si="27"/>
        <v>1086.000106</v>
      </c>
      <c r="AF106">
        <f t="shared" si="28"/>
        <v>799</v>
      </c>
      <c r="AG106" s="1">
        <f t="shared" si="29"/>
        <v>702</v>
      </c>
      <c r="AH106" s="119">
        <f t="shared" si="30"/>
        <v>297.00010600000002</v>
      </c>
      <c r="AI106">
        <f t="shared" si="31"/>
        <v>1468</v>
      </c>
      <c r="AJ106" s="1">
        <f t="shared" si="32"/>
        <v>33</v>
      </c>
      <c r="AK106" s="1">
        <f t="shared" si="33"/>
        <v>341.00010600000002</v>
      </c>
      <c r="AL106">
        <f t="shared" si="34"/>
        <v>1169</v>
      </c>
      <c r="AM106" s="1">
        <f t="shared" si="35"/>
        <v>332</v>
      </c>
      <c r="AN106" s="108">
        <f t="shared" si="21"/>
        <v>56.000106000000002</v>
      </c>
      <c r="AO106">
        <f t="shared" si="36"/>
        <v>587</v>
      </c>
      <c r="AP106" s="1">
        <f t="shared" si="37"/>
        <v>914</v>
      </c>
      <c r="AQ106" s="108">
        <f t="shared" si="22"/>
        <v>1.06E-4</v>
      </c>
      <c r="AR106">
        <f t="shared" si="38"/>
        <v>1403</v>
      </c>
      <c r="AS106" s="1">
        <f t="shared" si="39"/>
        <v>98</v>
      </c>
    </row>
    <row r="107" spans="7:45" x14ac:dyDescent="0.25">
      <c r="G107" s="93">
        <v>43475</v>
      </c>
      <c r="H107" t="s">
        <v>21</v>
      </c>
      <c r="I107" t="s">
        <v>36</v>
      </c>
      <c r="J107" t="s">
        <v>500</v>
      </c>
      <c r="K107" s="95">
        <v>24</v>
      </c>
      <c r="L107" s="94">
        <v>0</v>
      </c>
      <c r="O107" t="str">
        <f t="shared" si="23"/>
        <v/>
      </c>
      <c r="AA107" s="3">
        <f t="shared" si="40"/>
        <v>99</v>
      </c>
      <c r="AB107" s="93">
        <f t="shared" si="24"/>
        <v>43475.000107</v>
      </c>
      <c r="AC107">
        <f t="shared" si="25"/>
        <v>1402</v>
      </c>
      <c r="AD107" s="1">
        <f t="shared" si="26"/>
        <v>99</v>
      </c>
      <c r="AE107" s="119">
        <f t="shared" si="27"/>
        <v>1086.0001070000001</v>
      </c>
      <c r="AF107">
        <f t="shared" si="28"/>
        <v>798</v>
      </c>
      <c r="AG107" s="1">
        <f t="shared" si="29"/>
        <v>703</v>
      </c>
      <c r="AH107" s="119">
        <f t="shared" si="30"/>
        <v>297.00010700000001</v>
      </c>
      <c r="AI107">
        <f t="shared" si="31"/>
        <v>1467</v>
      </c>
      <c r="AJ107" s="1">
        <f t="shared" si="32"/>
        <v>34</v>
      </c>
      <c r="AK107" s="1">
        <f t="shared" si="33"/>
        <v>341.00010700000001</v>
      </c>
      <c r="AL107">
        <f t="shared" si="34"/>
        <v>1168</v>
      </c>
      <c r="AM107" s="1">
        <f t="shared" si="35"/>
        <v>333</v>
      </c>
      <c r="AN107" s="108">
        <f t="shared" si="21"/>
        <v>24.000107</v>
      </c>
      <c r="AO107">
        <f t="shared" si="36"/>
        <v>951</v>
      </c>
      <c r="AP107" s="1">
        <f t="shared" si="37"/>
        <v>550</v>
      </c>
      <c r="AQ107" s="108">
        <f t="shared" si="22"/>
        <v>1.07E-4</v>
      </c>
      <c r="AR107">
        <f t="shared" si="38"/>
        <v>1402</v>
      </c>
      <c r="AS107" s="1">
        <f t="shared" si="39"/>
        <v>99</v>
      </c>
    </row>
    <row r="108" spans="7:45" x14ac:dyDescent="0.25">
      <c r="G108" s="93">
        <v>43475</v>
      </c>
      <c r="H108" t="s">
        <v>21</v>
      </c>
      <c r="I108" t="s">
        <v>36</v>
      </c>
      <c r="J108" t="s">
        <v>500</v>
      </c>
      <c r="K108" s="95">
        <v>8</v>
      </c>
      <c r="L108" s="94">
        <v>0</v>
      </c>
      <c r="O108" t="str">
        <f t="shared" si="23"/>
        <v/>
      </c>
      <c r="AA108" s="3">
        <f t="shared" si="40"/>
        <v>100</v>
      </c>
      <c r="AB108" s="93">
        <f t="shared" si="24"/>
        <v>43475.000108</v>
      </c>
      <c r="AC108">
        <f t="shared" si="25"/>
        <v>1401</v>
      </c>
      <c r="AD108" s="1">
        <f t="shared" si="26"/>
        <v>100</v>
      </c>
      <c r="AE108" s="119">
        <f t="shared" si="27"/>
        <v>1086.000108</v>
      </c>
      <c r="AF108">
        <f t="shared" si="28"/>
        <v>797</v>
      </c>
      <c r="AG108" s="1">
        <f t="shared" si="29"/>
        <v>704</v>
      </c>
      <c r="AH108" s="119">
        <f t="shared" si="30"/>
        <v>297.00010800000001</v>
      </c>
      <c r="AI108">
        <f t="shared" si="31"/>
        <v>1466</v>
      </c>
      <c r="AJ108" s="1">
        <f t="shared" si="32"/>
        <v>35</v>
      </c>
      <c r="AK108" s="1">
        <f t="shared" si="33"/>
        <v>341.00010800000001</v>
      </c>
      <c r="AL108">
        <f t="shared" si="34"/>
        <v>1167</v>
      </c>
      <c r="AM108" s="1">
        <f t="shared" si="35"/>
        <v>334</v>
      </c>
      <c r="AN108" s="108">
        <f t="shared" si="21"/>
        <v>8.0001080000000009</v>
      </c>
      <c r="AO108">
        <f t="shared" si="36"/>
        <v>1335</v>
      </c>
      <c r="AP108" s="1">
        <f t="shared" si="37"/>
        <v>166</v>
      </c>
      <c r="AQ108" s="108">
        <f t="shared" si="22"/>
        <v>1.08E-4</v>
      </c>
      <c r="AR108">
        <f t="shared" si="38"/>
        <v>1401</v>
      </c>
      <c r="AS108" s="1">
        <f t="shared" si="39"/>
        <v>100</v>
      </c>
    </row>
    <row r="109" spans="7:45" x14ac:dyDescent="0.25">
      <c r="G109" s="93">
        <v>43475</v>
      </c>
      <c r="H109" t="s">
        <v>21</v>
      </c>
      <c r="I109" t="s">
        <v>501</v>
      </c>
      <c r="J109" t="s">
        <v>502</v>
      </c>
      <c r="K109" s="95">
        <v>1470.44</v>
      </c>
      <c r="L109" s="94">
        <v>0</v>
      </c>
      <c r="O109" t="str">
        <f t="shared" si="23"/>
        <v/>
      </c>
      <c r="AA109" s="3">
        <f t="shared" si="40"/>
        <v>101</v>
      </c>
      <c r="AB109" s="93">
        <f t="shared" si="24"/>
        <v>43475.000109000001</v>
      </c>
      <c r="AC109">
        <f t="shared" si="25"/>
        <v>1400</v>
      </c>
      <c r="AD109" s="1">
        <f t="shared" si="26"/>
        <v>101</v>
      </c>
      <c r="AE109" s="119">
        <f t="shared" si="27"/>
        <v>1086.0001090000001</v>
      </c>
      <c r="AF109">
        <f t="shared" si="28"/>
        <v>796</v>
      </c>
      <c r="AG109" s="1">
        <f t="shared" si="29"/>
        <v>705</v>
      </c>
      <c r="AH109" s="119">
        <f t="shared" si="30"/>
        <v>974.00010899999995</v>
      </c>
      <c r="AI109">
        <f t="shared" si="31"/>
        <v>559</v>
      </c>
      <c r="AJ109" s="1">
        <f t="shared" si="32"/>
        <v>942</v>
      </c>
      <c r="AK109" s="1">
        <f t="shared" si="33"/>
        <v>327.00010900000001</v>
      </c>
      <c r="AL109">
        <f t="shared" si="34"/>
        <v>1206</v>
      </c>
      <c r="AM109" s="1">
        <f t="shared" si="35"/>
        <v>295</v>
      </c>
      <c r="AN109" s="108">
        <f t="shared" si="21"/>
        <v>1470.4401090000001</v>
      </c>
      <c r="AO109">
        <f t="shared" si="36"/>
        <v>15</v>
      </c>
      <c r="AP109" s="1">
        <f t="shared" si="37"/>
        <v>1486</v>
      </c>
      <c r="AQ109" s="108">
        <f t="shared" si="22"/>
        <v>1.0899999999999999E-4</v>
      </c>
      <c r="AR109">
        <f t="shared" si="38"/>
        <v>1400</v>
      </c>
      <c r="AS109" s="1">
        <f t="shared" si="39"/>
        <v>101</v>
      </c>
    </row>
    <row r="110" spans="7:45" x14ac:dyDescent="0.25">
      <c r="G110" s="93">
        <v>43475</v>
      </c>
      <c r="H110" t="s">
        <v>21</v>
      </c>
      <c r="I110" t="s">
        <v>501</v>
      </c>
      <c r="J110" t="s">
        <v>502</v>
      </c>
      <c r="K110" s="95">
        <v>1342.37</v>
      </c>
      <c r="L110" s="94">
        <v>0</v>
      </c>
      <c r="O110" t="str">
        <f t="shared" si="23"/>
        <v/>
      </c>
      <c r="AA110" s="3">
        <f t="shared" si="40"/>
        <v>102</v>
      </c>
      <c r="AB110" s="93">
        <f t="shared" si="24"/>
        <v>43475.000110000001</v>
      </c>
      <c r="AC110">
        <f t="shared" si="25"/>
        <v>1399</v>
      </c>
      <c r="AD110" s="1">
        <f t="shared" si="26"/>
        <v>102</v>
      </c>
      <c r="AE110" s="119">
        <f t="shared" si="27"/>
        <v>1086.0001099999999</v>
      </c>
      <c r="AF110">
        <f t="shared" si="28"/>
        <v>795</v>
      </c>
      <c r="AG110" s="1">
        <f t="shared" si="29"/>
        <v>706</v>
      </c>
      <c r="AH110" s="119">
        <f t="shared" si="30"/>
        <v>974.00010999999995</v>
      </c>
      <c r="AI110">
        <f t="shared" si="31"/>
        <v>558</v>
      </c>
      <c r="AJ110" s="1">
        <f t="shared" si="32"/>
        <v>943</v>
      </c>
      <c r="AK110" s="1">
        <f t="shared" si="33"/>
        <v>327.00011000000001</v>
      </c>
      <c r="AL110">
        <f t="shared" si="34"/>
        <v>1205</v>
      </c>
      <c r="AM110" s="1">
        <f t="shared" si="35"/>
        <v>296</v>
      </c>
      <c r="AN110" s="108">
        <f t="shared" si="21"/>
        <v>1342.3701099999998</v>
      </c>
      <c r="AO110">
        <f t="shared" si="36"/>
        <v>17</v>
      </c>
      <c r="AP110" s="1">
        <f t="shared" si="37"/>
        <v>1484</v>
      </c>
      <c r="AQ110" s="108">
        <f t="shared" si="22"/>
        <v>1.0999999999999999E-4</v>
      </c>
      <c r="AR110">
        <f t="shared" si="38"/>
        <v>1399</v>
      </c>
      <c r="AS110" s="1">
        <f t="shared" si="39"/>
        <v>102</v>
      </c>
    </row>
    <row r="111" spans="7:45" x14ac:dyDescent="0.25">
      <c r="G111" s="93">
        <v>43475</v>
      </c>
      <c r="H111" t="s">
        <v>21</v>
      </c>
      <c r="I111" t="s">
        <v>501</v>
      </c>
      <c r="J111" t="s">
        <v>502</v>
      </c>
      <c r="K111" s="95">
        <v>1011.2</v>
      </c>
      <c r="L111" s="94">
        <v>0</v>
      </c>
      <c r="O111" t="str">
        <f t="shared" si="23"/>
        <v/>
      </c>
      <c r="AA111" s="3">
        <f t="shared" si="40"/>
        <v>103</v>
      </c>
      <c r="AB111" s="93">
        <f t="shared" si="24"/>
        <v>43475.000111000001</v>
      </c>
      <c r="AC111">
        <f t="shared" si="25"/>
        <v>1398</v>
      </c>
      <c r="AD111" s="1">
        <f t="shared" si="26"/>
        <v>103</v>
      </c>
      <c r="AE111" s="119">
        <f t="shared" si="27"/>
        <v>1086.0001110000001</v>
      </c>
      <c r="AF111">
        <f t="shared" si="28"/>
        <v>794</v>
      </c>
      <c r="AG111" s="1">
        <f t="shared" si="29"/>
        <v>707</v>
      </c>
      <c r="AH111" s="119">
        <f t="shared" si="30"/>
        <v>974.00011099999995</v>
      </c>
      <c r="AI111">
        <f t="shared" si="31"/>
        <v>557</v>
      </c>
      <c r="AJ111" s="1">
        <f t="shared" si="32"/>
        <v>944</v>
      </c>
      <c r="AK111" s="1">
        <f t="shared" si="33"/>
        <v>327.000111</v>
      </c>
      <c r="AL111">
        <f t="shared" si="34"/>
        <v>1204</v>
      </c>
      <c r="AM111" s="1">
        <f t="shared" si="35"/>
        <v>297</v>
      </c>
      <c r="AN111" s="108">
        <f t="shared" si="21"/>
        <v>1011.200111</v>
      </c>
      <c r="AO111">
        <f t="shared" si="36"/>
        <v>34</v>
      </c>
      <c r="AP111" s="1">
        <f t="shared" si="37"/>
        <v>1467</v>
      </c>
      <c r="AQ111" s="108">
        <f t="shared" si="22"/>
        <v>1.11E-4</v>
      </c>
      <c r="AR111">
        <f t="shared" si="38"/>
        <v>1398</v>
      </c>
      <c r="AS111" s="1">
        <f t="shared" si="39"/>
        <v>103</v>
      </c>
    </row>
    <row r="112" spans="7:45" x14ac:dyDescent="0.25">
      <c r="G112" s="93">
        <v>43475</v>
      </c>
      <c r="H112" t="s">
        <v>21</v>
      </c>
      <c r="I112" t="s">
        <v>501</v>
      </c>
      <c r="J112" t="s">
        <v>502</v>
      </c>
      <c r="K112" s="95">
        <v>792.61</v>
      </c>
      <c r="L112" s="94">
        <v>0</v>
      </c>
      <c r="O112" t="str">
        <f t="shared" si="23"/>
        <v/>
      </c>
      <c r="AA112" s="3">
        <f t="shared" si="40"/>
        <v>104</v>
      </c>
      <c r="AB112" s="93">
        <f t="shared" si="24"/>
        <v>43475.000112000002</v>
      </c>
      <c r="AC112">
        <f t="shared" si="25"/>
        <v>1397</v>
      </c>
      <c r="AD112" s="1">
        <f t="shared" si="26"/>
        <v>104</v>
      </c>
      <c r="AE112" s="119">
        <f t="shared" si="27"/>
        <v>1086.0001119999999</v>
      </c>
      <c r="AF112">
        <f t="shared" si="28"/>
        <v>793</v>
      </c>
      <c r="AG112" s="1">
        <f t="shared" si="29"/>
        <v>708</v>
      </c>
      <c r="AH112" s="119">
        <f t="shared" si="30"/>
        <v>974.00011199999994</v>
      </c>
      <c r="AI112">
        <f t="shared" si="31"/>
        <v>556</v>
      </c>
      <c r="AJ112" s="1">
        <f t="shared" si="32"/>
        <v>945</v>
      </c>
      <c r="AK112" s="1">
        <f t="shared" si="33"/>
        <v>327.000112</v>
      </c>
      <c r="AL112">
        <f t="shared" si="34"/>
        <v>1203</v>
      </c>
      <c r="AM112" s="1">
        <f t="shared" si="35"/>
        <v>298</v>
      </c>
      <c r="AN112" s="108">
        <f t="shared" si="21"/>
        <v>792.61011199999996</v>
      </c>
      <c r="AO112">
        <f t="shared" si="36"/>
        <v>49</v>
      </c>
      <c r="AP112" s="1">
        <f t="shared" si="37"/>
        <v>1452</v>
      </c>
      <c r="AQ112" s="108">
        <f t="shared" si="22"/>
        <v>1.12E-4</v>
      </c>
      <c r="AR112">
        <f t="shared" si="38"/>
        <v>1397</v>
      </c>
      <c r="AS112" s="1">
        <f t="shared" si="39"/>
        <v>104</v>
      </c>
    </row>
    <row r="113" spans="7:45" x14ac:dyDescent="0.25">
      <c r="G113" s="93">
        <v>43475</v>
      </c>
      <c r="H113" t="s">
        <v>21</v>
      </c>
      <c r="I113" t="s">
        <v>501</v>
      </c>
      <c r="J113" t="s">
        <v>502</v>
      </c>
      <c r="K113" s="95">
        <v>733.55</v>
      </c>
      <c r="L113" s="94">
        <v>0</v>
      </c>
      <c r="O113" t="str">
        <f t="shared" si="23"/>
        <v/>
      </c>
      <c r="AA113" s="3">
        <f t="shared" si="40"/>
        <v>105</v>
      </c>
      <c r="AB113" s="93">
        <f t="shared" si="24"/>
        <v>43475.000113000002</v>
      </c>
      <c r="AC113">
        <f t="shared" si="25"/>
        <v>1396</v>
      </c>
      <c r="AD113" s="1">
        <f t="shared" si="26"/>
        <v>105</v>
      </c>
      <c r="AE113" s="119">
        <f t="shared" si="27"/>
        <v>1086.0001130000001</v>
      </c>
      <c r="AF113">
        <f t="shared" si="28"/>
        <v>792</v>
      </c>
      <c r="AG113" s="1">
        <f t="shared" si="29"/>
        <v>709</v>
      </c>
      <c r="AH113" s="119">
        <f t="shared" si="30"/>
        <v>974.00011300000006</v>
      </c>
      <c r="AI113">
        <f t="shared" si="31"/>
        <v>555</v>
      </c>
      <c r="AJ113" s="1">
        <f t="shared" si="32"/>
        <v>946</v>
      </c>
      <c r="AK113" s="1">
        <f t="shared" si="33"/>
        <v>327.000113</v>
      </c>
      <c r="AL113">
        <f t="shared" si="34"/>
        <v>1202</v>
      </c>
      <c r="AM113" s="1">
        <f t="shared" si="35"/>
        <v>299</v>
      </c>
      <c r="AN113" s="108">
        <f t="shared" si="21"/>
        <v>733.55011300000001</v>
      </c>
      <c r="AO113">
        <f t="shared" si="36"/>
        <v>54</v>
      </c>
      <c r="AP113" s="1">
        <f t="shared" si="37"/>
        <v>1447</v>
      </c>
      <c r="AQ113" s="108">
        <f t="shared" si="22"/>
        <v>1.13E-4</v>
      </c>
      <c r="AR113">
        <f t="shared" si="38"/>
        <v>1396</v>
      </c>
      <c r="AS113" s="1">
        <f t="shared" si="39"/>
        <v>105</v>
      </c>
    </row>
    <row r="114" spans="7:45" x14ac:dyDescent="0.25">
      <c r="G114" s="93">
        <v>43475</v>
      </c>
      <c r="H114" t="s">
        <v>21</v>
      </c>
      <c r="I114" t="s">
        <v>501</v>
      </c>
      <c r="J114" t="s">
        <v>502</v>
      </c>
      <c r="K114" s="95">
        <v>723.12</v>
      </c>
      <c r="L114" s="94">
        <v>0</v>
      </c>
      <c r="O114" t="str">
        <f t="shared" si="23"/>
        <v/>
      </c>
      <c r="AA114" s="3">
        <f t="shared" si="40"/>
        <v>106</v>
      </c>
      <c r="AB114" s="93">
        <f t="shared" si="24"/>
        <v>43475.000114000002</v>
      </c>
      <c r="AC114">
        <f t="shared" si="25"/>
        <v>1395</v>
      </c>
      <c r="AD114" s="1">
        <f t="shared" si="26"/>
        <v>106</v>
      </c>
      <c r="AE114" s="119">
        <f t="shared" si="27"/>
        <v>1086.0001139999999</v>
      </c>
      <c r="AF114">
        <f t="shared" si="28"/>
        <v>791</v>
      </c>
      <c r="AG114" s="1">
        <f t="shared" si="29"/>
        <v>710</v>
      </c>
      <c r="AH114" s="119">
        <f t="shared" si="30"/>
        <v>974.00011400000005</v>
      </c>
      <c r="AI114">
        <f t="shared" si="31"/>
        <v>554</v>
      </c>
      <c r="AJ114" s="1">
        <f t="shared" si="32"/>
        <v>947</v>
      </c>
      <c r="AK114" s="1">
        <f t="shared" si="33"/>
        <v>327.000114</v>
      </c>
      <c r="AL114">
        <f t="shared" si="34"/>
        <v>1201</v>
      </c>
      <c r="AM114" s="1">
        <f t="shared" si="35"/>
        <v>300</v>
      </c>
      <c r="AN114" s="108">
        <f t="shared" si="21"/>
        <v>723.12011400000006</v>
      </c>
      <c r="AO114">
        <f t="shared" si="36"/>
        <v>56</v>
      </c>
      <c r="AP114" s="1">
        <f t="shared" si="37"/>
        <v>1445</v>
      </c>
      <c r="AQ114" s="108">
        <f t="shared" si="22"/>
        <v>1.1399999999999999E-4</v>
      </c>
      <c r="AR114">
        <f t="shared" si="38"/>
        <v>1395</v>
      </c>
      <c r="AS114" s="1">
        <f t="shared" si="39"/>
        <v>106</v>
      </c>
    </row>
    <row r="115" spans="7:45" x14ac:dyDescent="0.25">
      <c r="G115" s="93">
        <v>43475</v>
      </c>
      <c r="H115" t="s">
        <v>21</v>
      </c>
      <c r="I115" t="s">
        <v>501</v>
      </c>
      <c r="J115" t="s">
        <v>502</v>
      </c>
      <c r="K115" s="95">
        <v>627.95000000000005</v>
      </c>
      <c r="L115" s="94">
        <v>0</v>
      </c>
      <c r="O115" t="str">
        <f t="shared" si="23"/>
        <v/>
      </c>
      <c r="AA115" s="3">
        <f t="shared" si="40"/>
        <v>107</v>
      </c>
      <c r="AB115" s="93">
        <f t="shared" si="24"/>
        <v>43475.000115000003</v>
      </c>
      <c r="AC115">
        <f t="shared" si="25"/>
        <v>1394</v>
      </c>
      <c r="AD115" s="1">
        <f t="shared" si="26"/>
        <v>107</v>
      </c>
      <c r="AE115" s="119">
        <f t="shared" si="27"/>
        <v>1086.0001150000001</v>
      </c>
      <c r="AF115">
        <f t="shared" si="28"/>
        <v>790</v>
      </c>
      <c r="AG115" s="1">
        <f t="shared" si="29"/>
        <v>711</v>
      </c>
      <c r="AH115" s="119">
        <f t="shared" si="30"/>
        <v>974.00011500000005</v>
      </c>
      <c r="AI115">
        <f t="shared" si="31"/>
        <v>553</v>
      </c>
      <c r="AJ115" s="1">
        <f t="shared" si="32"/>
        <v>948</v>
      </c>
      <c r="AK115" s="1">
        <f t="shared" si="33"/>
        <v>327.00011499999999</v>
      </c>
      <c r="AL115">
        <f t="shared" si="34"/>
        <v>1200</v>
      </c>
      <c r="AM115" s="1">
        <f t="shared" si="35"/>
        <v>301</v>
      </c>
      <c r="AN115" s="108">
        <f t="shared" si="21"/>
        <v>627.9501150000001</v>
      </c>
      <c r="AO115">
        <f t="shared" si="36"/>
        <v>68</v>
      </c>
      <c r="AP115" s="1">
        <f t="shared" si="37"/>
        <v>1433</v>
      </c>
      <c r="AQ115" s="108">
        <f t="shared" si="22"/>
        <v>1.1499999999999999E-4</v>
      </c>
      <c r="AR115">
        <f t="shared" si="38"/>
        <v>1394</v>
      </c>
      <c r="AS115" s="1">
        <f t="shared" si="39"/>
        <v>107</v>
      </c>
    </row>
    <row r="116" spans="7:45" x14ac:dyDescent="0.25">
      <c r="G116" s="93">
        <v>43475</v>
      </c>
      <c r="H116" t="s">
        <v>21</v>
      </c>
      <c r="I116" t="s">
        <v>501</v>
      </c>
      <c r="J116" t="s">
        <v>502</v>
      </c>
      <c r="K116" s="95">
        <v>567.08000000000004</v>
      </c>
      <c r="L116" s="94">
        <v>0</v>
      </c>
      <c r="O116" t="str">
        <f t="shared" si="23"/>
        <v/>
      </c>
      <c r="AA116" s="3">
        <f t="shared" si="40"/>
        <v>108</v>
      </c>
      <c r="AB116" s="93">
        <f t="shared" si="24"/>
        <v>43475.000116000003</v>
      </c>
      <c r="AC116">
        <f t="shared" si="25"/>
        <v>1393</v>
      </c>
      <c r="AD116" s="1">
        <f t="shared" si="26"/>
        <v>108</v>
      </c>
      <c r="AE116" s="119">
        <f t="shared" si="27"/>
        <v>1086.0001159999999</v>
      </c>
      <c r="AF116">
        <f t="shared" si="28"/>
        <v>789</v>
      </c>
      <c r="AG116" s="1">
        <f t="shared" si="29"/>
        <v>712</v>
      </c>
      <c r="AH116" s="119">
        <f t="shared" si="30"/>
        <v>974.00011600000005</v>
      </c>
      <c r="AI116">
        <f t="shared" si="31"/>
        <v>552</v>
      </c>
      <c r="AJ116" s="1">
        <f t="shared" si="32"/>
        <v>949</v>
      </c>
      <c r="AK116" s="1">
        <f t="shared" si="33"/>
        <v>327.00011599999999</v>
      </c>
      <c r="AL116">
        <f t="shared" si="34"/>
        <v>1199</v>
      </c>
      <c r="AM116" s="1">
        <f t="shared" si="35"/>
        <v>302</v>
      </c>
      <c r="AN116" s="108">
        <f t="shared" si="21"/>
        <v>567.08011600000009</v>
      </c>
      <c r="AO116">
        <f t="shared" si="36"/>
        <v>75</v>
      </c>
      <c r="AP116" s="1">
        <f t="shared" si="37"/>
        <v>1426</v>
      </c>
      <c r="AQ116" s="108">
        <f t="shared" si="22"/>
        <v>1.16E-4</v>
      </c>
      <c r="AR116">
        <f t="shared" si="38"/>
        <v>1393</v>
      </c>
      <c r="AS116" s="1">
        <f t="shared" si="39"/>
        <v>108</v>
      </c>
    </row>
    <row r="117" spans="7:45" x14ac:dyDescent="0.25">
      <c r="G117" s="93">
        <v>43475</v>
      </c>
      <c r="H117" t="s">
        <v>21</v>
      </c>
      <c r="I117" t="s">
        <v>501</v>
      </c>
      <c r="J117" t="s">
        <v>502</v>
      </c>
      <c r="K117" s="95">
        <v>558.33000000000004</v>
      </c>
      <c r="L117" s="94">
        <v>0</v>
      </c>
      <c r="O117" t="str">
        <f t="shared" si="23"/>
        <v/>
      </c>
      <c r="AA117" s="3">
        <f t="shared" si="40"/>
        <v>109</v>
      </c>
      <c r="AB117" s="93">
        <f t="shared" si="24"/>
        <v>43475.000117000003</v>
      </c>
      <c r="AC117">
        <f t="shared" si="25"/>
        <v>1392</v>
      </c>
      <c r="AD117" s="1">
        <f t="shared" si="26"/>
        <v>109</v>
      </c>
      <c r="AE117" s="119">
        <f t="shared" si="27"/>
        <v>1086.000117</v>
      </c>
      <c r="AF117">
        <f t="shared" si="28"/>
        <v>788</v>
      </c>
      <c r="AG117" s="1">
        <f t="shared" si="29"/>
        <v>713</v>
      </c>
      <c r="AH117" s="119">
        <f t="shared" si="30"/>
        <v>974.00011700000005</v>
      </c>
      <c r="AI117">
        <f t="shared" si="31"/>
        <v>551</v>
      </c>
      <c r="AJ117" s="1">
        <f t="shared" si="32"/>
        <v>950</v>
      </c>
      <c r="AK117" s="1">
        <f t="shared" si="33"/>
        <v>327.00011699999999</v>
      </c>
      <c r="AL117">
        <f t="shared" si="34"/>
        <v>1198</v>
      </c>
      <c r="AM117" s="1">
        <f t="shared" si="35"/>
        <v>303</v>
      </c>
      <c r="AN117" s="108">
        <f t="shared" si="21"/>
        <v>558.33011700000009</v>
      </c>
      <c r="AO117">
        <f t="shared" si="36"/>
        <v>78</v>
      </c>
      <c r="AP117" s="1">
        <f t="shared" si="37"/>
        <v>1423</v>
      </c>
      <c r="AQ117" s="108">
        <f t="shared" si="22"/>
        <v>1.17E-4</v>
      </c>
      <c r="AR117">
        <f t="shared" si="38"/>
        <v>1392</v>
      </c>
      <c r="AS117" s="1">
        <f t="shared" si="39"/>
        <v>109</v>
      </c>
    </row>
    <row r="118" spans="7:45" x14ac:dyDescent="0.25">
      <c r="G118" s="93">
        <v>43475</v>
      </c>
      <c r="H118" t="s">
        <v>21</v>
      </c>
      <c r="I118" t="s">
        <v>501</v>
      </c>
      <c r="J118" t="s">
        <v>502</v>
      </c>
      <c r="K118" s="95">
        <v>543.25</v>
      </c>
      <c r="L118" s="94">
        <v>0</v>
      </c>
      <c r="O118" t="str">
        <f t="shared" si="23"/>
        <v/>
      </c>
      <c r="AA118" s="3">
        <f t="shared" si="40"/>
        <v>110</v>
      </c>
      <c r="AB118" s="93">
        <f t="shared" si="24"/>
        <v>43475.000118000004</v>
      </c>
      <c r="AC118">
        <f t="shared" si="25"/>
        <v>1391</v>
      </c>
      <c r="AD118" s="1">
        <f t="shared" si="26"/>
        <v>110</v>
      </c>
      <c r="AE118" s="119">
        <f t="shared" si="27"/>
        <v>1086.0001179999999</v>
      </c>
      <c r="AF118">
        <f t="shared" si="28"/>
        <v>787</v>
      </c>
      <c r="AG118" s="1">
        <f t="shared" si="29"/>
        <v>714</v>
      </c>
      <c r="AH118" s="119">
        <f t="shared" si="30"/>
        <v>974.00011800000004</v>
      </c>
      <c r="AI118">
        <f t="shared" si="31"/>
        <v>550</v>
      </c>
      <c r="AJ118" s="1">
        <f t="shared" si="32"/>
        <v>951</v>
      </c>
      <c r="AK118" s="1">
        <f t="shared" si="33"/>
        <v>327.00011799999999</v>
      </c>
      <c r="AL118">
        <f t="shared" si="34"/>
        <v>1197</v>
      </c>
      <c r="AM118" s="1">
        <f t="shared" si="35"/>
        <v>304</v>
      </c>
      <c r="AN118" s="108">
        <f t="shared" si="21"/>
        <v>543.25011800000004</v>
      </c>
      <c r="AO118">
        <f t="shared" si="36"/>
        <v>82</v>
      </c>
      <c r="AP118" s="1">
        <f t="shared" si="37"/>
        <v>1419</v>
      </c>
      <c r="AQ118" s="108">
        <f t="shared" si="22"/>
        <v>1.18E-4</v>
      </c>
      <c r="AR118">
        <f t="shared" si="38"/>
        <v>1391</v>
      </c>
      <c r="AS118" s="1">
        <f t="shared" si="39"/>
        <v>110</v>
      </c>
    </row>
    <row r="119" spans="7:45" x14ac:dyDescent="0.25">
      <c r="G119" s="93">
        <v>43475</v>
      </c>
      <c r="H119" t="s">
        <v>21</v>
      </c>
      <c r="I119" t="s">
        <v>501</v>
      </c>
      <c r="J119" t="s">
        <v>502</v>
      </c>
      <c r="K119" s="95">
        <v>527.12</v>
      </c>
      <c r="L119" s="94">
        <v>0</v>
      </c>
      <c r="O119" t="str">
        <f t="shared" si="23"/>
        <v/>
      </c>
      <c r="AA119" s="3">
        <f t="shared" si="40"/>
        <v>111</v>
      </c>
      <c r="AB119" s="93">
        <f t="shared" si="24"/>
        <v>43475.000118999997</v>
      </c>
      <c r="AC119">
        <f t="shared" si="25"/>
        <v>1390</v>
      </c>
      <c r="AD119" s="1">
        <f t="shared" si="26"/>
        <v>111</v>
      </c>
      <c r="AE119" s="119">
        <f t="shared" si="27"/>
        <v>1086.000119</v>
      </c>
      <c r="AF119">
        <f t="shared" si="28"/>
        <v>786</v>
      </c>
      <c r="AG119" s="1">
        <f t="shared" si="29"/>
        <v>715</v>
      </c>
      <c r="AH119" s="119">
        <f t="shared" si="30"/>
        <v>974.00011900000004</v>
      </c>
      <c r="AI119">
        <f t="shared" si="31"/>
        <v>549</v>
      </c>
      <c r="AJ119" s="1">
        <f t="shared" si="32"/>
        <v>952</v>
      </c>
      <c r="AK119" s="1">
        <f t="shared" si="33"/>
        <v>327.00011899999998</v>
      </c>
      <c r="AL119">
        <f t="shared" si="34"/>
        <v>1196</v>
      </c>
      <c r="AM119" s="1">
        <f t="shared" si="35"/>
        <v>305</v>
      </c>
      <c r="AN119" s="108">
        <f t="shared" si="21"/>
        <v>527.12011900000005</v>
      </c>
      <c r="AO119">
        <f t="shared" si="36"/>
        <v>86</v>
      </c>
      <c r="AP119" s="1">
        <f t="shared" si="37"/>
        <v>1415</v>
      </c>
      <c r="AQ119" s="108">
        <f t="shared" si="22"/>
        <v>1.1899999999999999E-4</v>
      </c>
      <c r="AR119">
        <f t="shared" si="38"/>
        <v>1390</v>
      </c>
      <c r="AS119" s="1">
        <f t="shared" si="39"/>
        <v>111</v>
      </c>
    </row>
    <row r="120" spans="7:45" x14ac:dyDescent="0.25">
      <c r="G120" s="93">
        <v>43475</v>
      </c>
      <c r="H120" t="s">
        <v>21</v>
      </c>
      <c r="I120" t="s">
        <v>501</v>
      </c>
      <c r="J120" t="s">
        <v>502</v>
      </c>
      <c r="K120" s="95">
        <v>514.46</v>
      </c>
      <c r="L120" s="94">
        <v>0</v>
      </c>
      <c r="O120" t="str">
        <f t="shared" si="23"/>
        <v/>
      </c>
      <c r="AA120" s="3">
        <f t="shared" si="40"/>
        <v>112</v>
      </c>
      <c r="AB120" s="93">
        <f t="shared" si="24"/>
        <v>43475.000119999997</v>
      </c>
      <c r="AC120">
        <f t="shared" si="25"/>
        <v>1389</v>
      </c>
      <c r="AD120" s="1">
        <f t="shared" si="26"/>
        <v>112</v>
      </c>
      <c r="AE120" s="119">
        <f t="shared" si="27"/>
        <v>1086.0001199999999</v>
      </c>
      <c r="AF120">
        <f t="shared" si="28"/>
        <v>785</v>
      </c>
      <c r="AG120" s="1">
        <f t="shared" si="29"/>
        <v>716</v>
      </c>
      <c r="AH120" s="119">
        <f t="shared" si="30"/>
        <v>974.00012000000004</v>
      </c>
      <c r="AI120">
        <f t="shared" si="31"/>
        <v>548</v>
      </c>
      <c r="AJ120" s="1">
        <f t="shared" si="32"/>
        <v>953</v>
      </c>
      <c r="AK120" s="1">
        <f t="shared" si="33"/>
        <v>327.00011999999998</v>
      </c>
      <c r="AL120">
        <f t="shared" si="34"/>
        <v>1195</v>
      </c>
      <c r="AM120" s="1">
        <f t="shared" si="35"/>
        <v>306</v>
      </c>
      <c r="AN120" s="108">
        <f t="shared" si="21"/>
        <v>514.46012000000007</v>
      </c>
      <c r="AO120">
        <f t="shared" si="36"/>
        <v>94</v>
      </c>
      <c r="AP120" s="1">
        <f t="shared" si="37"/>
        <v>1407</v>
      </c>
      <c r="AQ120" s="108">
        <f t="shared" si="22"/>
        <v>1.1999999999999999E-4</v>
      </c>
      <c r="AR120">
        <f t="shared" si="38"/>
        <v>1389</v>
      </c>
      <c r="AS120" s="1">
        <f t="shared" si="39"/>
        <v>112</v>
      </c>
    </row>
    <row r="121" spans="7:45" x14ac:dyDescent="0.25">
      <c r="G121" s="93">
        <v>43475</v>
      </c>
      <c r="H121" t="s">
        <v>21</v>
      </c>
      <c r="I121" t="s">
        <v>501</v>
      </c>
      <c r="J121" t="s">
        <v>502</v>
      </c>
      <c r="K121" s="95">
        <v>481.58</v>
      </c>
      <c r="L121" s="94">
        <v>0</v>
      </c>
      <c r="O121" t="str">
        <f t="shared" si="23"/>
        <v/>
      </c>
      <c r="AA121" s="3">
        <f t="shared" si="40"/>
        <v>113</v>
      </c>
      <c r="AB121" s="93">
        <f t="shared" si="24"/>
        <v>43475.000120999997</v>
      </c>
      <c r="AC121">
        <f t="shared" si="25"/>
        <v>1388</v>
      </c>
      <c r="AD121" s="1">
        <f t="shared" si="26"/>
        <v>113</v>
      </c>
      <c r="AE121" s="119">
        <f t="shared" si="27"/>
        <v>1086.000121</v>
      </c>
      <c r="AF121">
        <f t="shared" si="28"/>
        <v>784</v>
      </c>
      <c r="AG121" s="1">
        <f t="shared" si="29"/>
        <v>717</v>
      </c>
      <c r="AH121" s="119">
        <f t="shared" si="30"/>
        <v>974.00012100000004</v>
      </c>
      <c r="AI121">
        <f t="shared" si="31"/>
        <v>547</v>
      </c>
      <c r="AJ121" s="1">
        <f t="shared" si="32"/>
        <v>954</v>
      </c>
      <c r="AK121" s="1">
        <f t="shared" si="33"/>
        <v>327.00012099999998</v>
      </c>
      <c r="AL121">
        <f t="shared" si="34"/>
        <v>1194</v>
      </c>
      <c r="AM121" s="1">
        <f t="shared" si="35"/>
        <v>307</v>
      </c>
      <c r="AN121" s="108">
        <f t="shared" si="21"/>
        <v>481.58012099999996</v>
      </c>
      <c r="AO121">
        <f t="shared" si="36"/>
        <v>101</v>
      </c>
      <c r="AP121" s="1">
        <f t="shared" si="37"/>
        <v>1400</v>
      </c>
      <c r="AQ121" s="108">
        <f t="shared" si="22"/>
        <v>1.21E-4</v>
      </c>
      <c r="AR121">
        <f t="shared" si="38"/>
        <v>1388</v>
      </c>
      <c r="AS121" s="1">
        <f t="shared" si="39"/>
        <v>113</v>
      </c>
    </row>
    <row r="122" spans="7:45" x14ac:dyDescent="0.25">
      <c r="G122" s="93">
        <v>43475</v>
      </c>
      <c r="H122" t="s">
        <v>21</v>
      </c>
      <c r="I122" t="s">
        <v>501</v>
      </c>
      <c r="J122" t="s">
        <v>502</v>
      </c>
      <c r="K122" s="95">
        <v>458.67</v>
      </c>
      <c r="L122" s="94">
        <v>0</v>
      </c>
      <c r="O122" t="str">
        <f t="shared" si="23"/>
        <v/>
      </c>
      <c r="AA122" s="3">
        <f t="shared" si="40"/>
        <v>114</v>
      </c>
      <c r="AB122" s="93">
        <f t="shared" si="24"/>
        <v>43475.000121999998</v>
      </c>
      <c r="AC122">
        <f t="shared" si="25"/>
        <v>1387</v>
      </c>
      <c r="AD122" s="1">
        <f t="shared" si="26"/>
        <v>114</v>
      </c>
      <c r="AE122" s="119">
        <f t="shared" si="27"/>
        <v>1086.0001219999999</v>
      </c>
      <c r="AF122">
        <f t="shared" si="28"/>
        <v>783</v>
      </c>
      <c r="AG122" s="1">
        <f t="shared" si="29"/>
        <v>718</v>
      </c>
      <c r="AH122" s="119">
        <f t="shared" si="30"/>
        <v>974.00012200000003</v>
      </c>
      <c r="AI122">
        <f t="shared" si="31"/>
        <v>546</v>
      </c>
      <c r="AJ122" s="1">
        <f t="shared" si="32"/>
        <v>955</v>
      </c>
      <c r="AK122" s="1">
        <f t="shared" si="33"/>
        <v>327.00012199999998</v>
      </c>
      <c r="AL122">
        <f t="shared" si="34"/>
        <v>1193</v>
      </c>
      <c r="AM122" s="1">
        <f t="shared" si="35"/>
        <v>308</v>
      </c>
      <c r="AN122" s="108">
        <f t="shared" si="21"/>
        <v>458.67012199999999</v>
      </c>
      <c r="AO122">
        <f t="shared" si="36"/>
        <v>106</v>
      </c>
      <c r="AP122" s="1">
        <f t="shared" si="37"/>
        <v>1395</v>
      </c>
      <c r="AQ122" s="108">
        <f t="shared" si="22"/>
        <v>1.22E-4</v>
      </c>
      <c r="AR122">
        <f t="shared" si="38"/>
        <v>1387</v>
      </c>
      <c r="AS122" s="1">
        <f t="shared" si="39"/>
        <v>114</v>
      </c>
    </row>
    <row r="123" spans="7:45" x14ac:dyDescent="0.25">
      <c r="G123" s="93">
        <v>43475</v>
      </c>
      <c r="H123" t="s">
        <v>21</v>
      </c>
      <c r="I123" t="s">
        <v>501</v>
      </c>
      <c r="J123" t="s">
        <v>502</v>
      </c>
      <c r="K123" s="95">
        <v>449.4</v>
      </c>
      <c r="L123" s="94">
        <v>0</v>
      </c>
      <c r="O123" t="str">
        <f t="shared" si="23"/>
        <v/>
      </c>
      <c r="AA123" s="3">
        <f t="shared" si="40"/>
        <v>115</v>
      </c>
      <c r="AB123" s="93">
        <f t="shared" si="24"/>
        <v>43475.000122999998</v>
      </c>
      <c r="AC123">
        <f t="shared" si="25"/>
        <v>1386</v>
      </c>
      <c r="AD123" s="1">
        <f t="shared" si="26"/>
        <v>115</v>
      </c>
      <c r="AE123" s="119">
        <f t="shared" si="27"/>
        <v>1086.000123</v>
      </c>
      <c r="AF123">
        <f t="shared" si="28"/>
        <v>782</v>
      </c>
      <c r="AG123" s="1">
        <f t="shared" si="29"/>
        <v>719</v>
      </c>
      <c r="AH123" s="119">
        <f t="shared" si="30"/>
        <v>974.00012300000003</v>
      </c>
      <c r="AI123">
        <f t="shared" si="31"/>
        <v>545</v>
      </c>
      <c r="AJ123" s="1">
        <f t="shared" si="32"/>
        <v>956</v>
      </c>
      <c r="AK123" s="1">
        <f t="shared" si="33"/>
        <v>327.00012299999997</v>
      </c>
      <c r="AL123">
        <f t="shared" si="34"/>
        <v>1192</v>
      </c>
      <c r="AM123" s="1">
        <f t="shared" si="35"/>
        <v>309</v>
      </c>
      <c r="AN123" s="108">
        <f t="shared" si="21"/>
        <v>449.40012299999995</v>
      </c>
      <c r="AO123">
        <f t="shared" si="36"/>
        <v>111</v>
      </c>
      <c r="AP123" s="1">
        <f t="shared" si="37"/>
        <v>1390</v>
      </c>
      <c r="AQ123" s="108">
        <f t="shared" si="22"/>
        <v>1.2299999999999998E-4</v>
      </c>
      <c r="AR123">
        <f t="shared" si="38"/>
        <v>1386</v>
      </c>
      <c r="AS123" s="1">
        <f t="shared" si="39"/>
        <v>115</v>
      </c>
    </row>
    <row r="124" spans="7:45" x14ac:dyDescent="0.25">
      <c r="G124" s="93">
        <v>43475</v>
      </c>
      <c r="H124" t="s">
        <v>21</v>
      </c>
      <c r="I124" t="s">
        <v>501</v>
      </c>
      <c r="J124" t="s">
        <v>502</v>
      </c>
      <c r="K124" s="95">
        <v>386.75</v>
      </c>
      <c r="L124" s="94">
        <v>0</v>
      </c>
      <c r="O124" t="str">
        <f t="shared" si="23"/>
        <v/>
      </c>
      <c r="AA124" s="3">
        <f t="shared" si="40"/>
        <v>116</v>
      </c>
      <c r="AB124" s="93">
        <f t="shared" si="24"/>
        <v>43475.000123999998</v>
      </c>
      <c r="AC124">
        <f t="shared" si="25"/>
        <v>1385</v>
      </c>
      <c r="AD124" s="1">
        <f t="shared" si="26"/>
        <v>116</v>
      </c>
      <c r="AE124" s="119">
        <f t="shared" si="27"/>
        <v>1086.0001239999999</v>
      </c>
      <c r="AF124">
        <f t="shared" si="28"/>
        <v>781</v>
      </c>
      <c r="AG124" s="1">
        <f t="shared" si="29"/>
        <v>720</v>
      </c>
      <c r="AH124" s="119">
        <f t="shared" si="30"/>
        <v>974.00012400000003</v>
      </c>
      <c r="AI124">
        <f t="shared" si="31"/>
        <v>544</v>
      </c>
      <c r="AJ124" s="1">
        <f t="shared" si="32"/>
        <v>957</v>
      </c>
      <c r="AK124" s="1">
        <f t="shared" si="33"/>
        <v>327.00012400000003</v>
      </c>
      <c r="AL124">
        <f t="shared" si="34"/>
        <v>1191</v>
      </c>
      <c r="AM124" s="1">
        <f t="shared" si="35"/>
        <v>310</v>
      </c>
      <c r="AN124" s="108">
        <f t="shared" si="21"/>
        <v>386.75012400000003</v>
      </c>
      <c r="AO124">
        <f t="shared" si="36"/>
        <v>131</v>
      </c>
      <c r="AP124" s="1">
        <f t="shared" si="37"/>
        <v>1370</v>
      </c>
      <c r="AQ124" s="108">
        <f t="shared" si="22"/>
        <v>1.2400000000000001E-4</v>
      </c>
      <c r="AR124">
        <f t="shared" si="38"/>
        <v>1385</v>
      </c>
      <c r="AS124" s="1">
        <f t="shared" si="39"/>
        <v>116</v>
      </c>
    </row>
    <row r="125" spans="7:45" x14ac:dyDescent="0.25">
      <c r="G125" s="93">
        <v>43475</v>
      </c>
      <c r="H125" t="s">
        <v>21</v>
      </c>
      <c r="I125" t="s">
        <v>501</v>
      </c>
      <c r="J125" t="s">
        <v>502</v>
      </c>
      <c r="K125" s="95">
        <v>384.96</v>
      </c>
      <c r="L125" s="94">
        <v>0</v>
      </c>
      <c r="O125" t="str">
        <f t="shared" si="23"/>
        <v/>
      </c>
      <c r="AA125" s="3">
        <f t="shared" si="40"/>
        <v>117</v>
      </c>
      <c r="AB125" s="93">
        <f t="shared" si="24"/>
        <v>43475.000124999999</v>
      </c>
      <c r="AC125">
        <f t="shared" si="25"/>
        <v>1384</v>
      </c>
      <c r="AD125" s="1">
        <f t="shared" si="26"/>
        <v>117</v>
      </c>
      <c r="AE125" s="119">
        <f t="shared" si="27"/>
        <v>1086.000125</v>
      </c>
      <c r="AF125">
        <f t="shared" si="28"/>
        <v>780</v>
      </c>
      <c r="AG125" s="1">
        <f t="shared" si="29"/>
        <v>721</v>
      </c>
      <c r="AH125" s="119">
        <f t="shared" si="30"/>
        <v>974.00012500000003</v>
      </c>
      <c r="AI125">
        <f t="shared" si="31"/>
        <v>543</v>
      </c>
      <c r="AJ125" s="1">
        <f t="shared" si="32"/>
        <v>958</v>
      </c>
      <c r="AK125" s="1">
        <f t="shared" si="33"/>
        <v>327.00012500000003</v>
      </c>
      <c r="AL125">
        <f t="shared" si="34"/>
        <v>1190</v>
      </c>
      <c r="AM125" s="1">
        <f t="shared" si="35"/>
        <v>311</v>
      </c>
      <c r="AN125" s="108">
        <f t="shared" si="21"/>
        <v>384.96012500000001</v>
      </c>
      <c r="AO125">
        <f t="shared" si="36"/>
        <v>133</v>
      </c>
      <c r="AP125" s="1">
        <f t="shared" si="37"/>
        <v>1368</v>
      </c>
      <c r="AQ125" s="108">
        <f t="shared" si="22"/>
        <v>1.25E-4</v>
      </c>
      <c r="AR125">
        <f t="shared" si="38"/>
        <v>1384</v>
      </c>
      <c r="AS125" s="1">
        <f t="shared" si="39"/>
        <v>117</v>
      </c>
    </row>
    <row r="126" spans="7:45" x14ac:dyDescent="0.25">
      <c r="G126" s="93">
        <v>43475</v>
      </c>
      <c r="H126" t="s">
        <v>21</v>
      </c>
      <c r="I126" t="s">
        <v>501</v>
      </c>
      <c r="J126" t="s">
        <v>502</v>
      </c>
      <c r="K126" s="95">
        <v>303.73</v>
      </c>
      <c r="L126" s="94">
        <v>0</v>
      </c>
      <c r="O126" t="str">
        <f t="shared" si="23"/>
        <v/>
      </c>
      <c r="AA126" s="3">
        <f t="shared" si="40"/>
        <v>118</v>
      </c>
      <c r="AB126" s="93">
        <f t="shared" si="24"/>
        <v>43475.000125999999</v>
      </c>
      <c r="AC126">
        <f t="shared" si="25"/>
        <v>1383</v>
      </c>
      <c r="AD126" s="1">
        <f t="shared" si="26"/>
        <v>118</v>
      </c>
      <c r="AE126" s="119">
        <f t="shared" si="27"/>
        <v>1086.0001259999999</v>
      </c>
      <c r="AF126">
        <f t="shared" si="28"/>
        <v>779</v>
      </c>
      <c r="AG126" s="1">
        <f t="shared" si="29"/>
        <v>722</v>
      </c>
      <c r="AH126" s="119">
        <f t="shared" si="30"/>
        <v>974.00012600000002</v>
      </c>
      <c r="AI126">
        <f t="shared" si="31"/>
        <v>542</v>
      </c>
      <c r="AJ126" s="1">
        <f t="shared" si="32"/>
        <v>959</v>
      </c>
      <c r="AK126" s="1">
        <f t="shared" si="33"/>
        <v>327.00012600000002</v>
      </c>
      <c r="AL126">
        <f t="shared" si="34"/>
        <v>1189</v>
      </c>
      <c r="AM126" s="1">
        <f t="shared" si="35"/>
        <v>312</v>
      </c>
      <c r="AN126" s="108">
        <f t="shared" si="21"/>
        <v>303.73012600000004</v>
      </c>
      <c r="AO126">
        <f t="shared" si="36"/>
        <v>160</v>
      </c>
      <c r="AP126" s="1">
        <f t="shared" si="37"/>
        <v>1341</v>
      </c>
      <c r="AQ126" s="108">
        <f t="shared" si="22"/>
        <v>1.26E-4</v>
      </c>
      <c r="AR126">
        <f t="shared" si="38"/>
        <v>1383</v>
      </c>
      <c r="AS126" s="1">
        <f t="shared" si="39"/>
        <v>118</v>
      </c>
    </row>
    <row r="127" spans="7:45" x14ac:dyDescent="0.25">
      <c r="G127" s="93">
        <v>43475</v>
      </c>
      <c r="H127" t="s">
        <v>21</v>
      </c>
      <c r="I127" t="s">
        <v>501</v>
      </c>
      <c r="J127" t="s">
        <v>502</v>
      </c>
      <c r="K127" s="95">
        <v>254.22</v>
      </c>
      <c r="L127" s="94">
        <v>0</v>
      </c>
      <c r="O127" t="str">
        <f t="shared" si="23"/>
        <v/>
      </c>
      <c r="AA127" s="3">
        <f t="shared" si="40"/>
        <v>119</v>
      </c>
      <c r="AB127" s="93">
        <f t="shared" si="24"/>
        <v>43475.000126999999</v>
      </c>
      <c r="AC127">
        <f t="shared" si="25"/>
        <v>1382</v>
      </c>
      <c r="AD127" s="1">
        <f t="shared" si="26"/>
        <v>119</v>
      </c>
      <c r="AE127" s="119">
        <f t="shared" si="27"/>
        <v>1086.000127</v>
      </c>
      <c r="AF127">
        <f t="shared" si="28"/>
        <v>778</v>
      </c>
      <c r="AG127" s="1">
        <f t="shared" si="29"/>
        <v>723</v>
      </c>
      <c r="AH127" s="119">
        <f t="shared" si="30"/>
        <v>974.00012700000002</v>
      </c>
      <c r="AI127">
        <f t="shared" si="31"/>
        <v>541</v>
      </c>
      <c r="AJ127" s="1">
        <f t="shared" si="32"/>
        <v>960</v>
      </c>
      <c r="AK127" s="1">
        <f t="shared" si="33"/>
        <v>327.00012700000002</v>
      </c>
      <c r="AL127">
        <f t="shared" si="34"/>
        <v>1188</v>
      </c>
      <c r="AM127" s="1">
        <f t="shared" si="35"/>
        <v>313</v>
      </c>
      <c r="AN127" s="108">
        <f t="shared" si="21"/>
        <v>254.22012699999999</v>
      </c>
      <c r="AO127">
        <f t="shared" si="36"/>
        <v>193</v>
      </c>
      <c r="AP127" s="1">
        <f t="shared" si="37"/>
        <v>1308</v>
      </c>
      <c r="AQ127" s="108">
        <f t="shared" si="22"/>
        <v>1.27E-4</v>
      </c>
      <c r="AR127">
        <f t="shared" si="38"/>
        <v>1382</v>
      </c>
      <c r="AS127" s="1">
        <f t="shared" si="39"/>
        <v>119</v>
      </c>
    </row>
    <row r="128" spans="7:45" x14ac:dyDescent="0.25">
      <c r="G128" s="93">
        <v>43475</v>
      </c>
      <c r="H128" t="s">
        <v>21</v>
      </c>
      <c r="I128" t="s">
        <v>501</v>
      </c>
      <c r="J128" t="s">
        <v>502</v>
      </c>
      <c r="K128" s="95">
        <v>159.55000000000001</v>
      </c>
      <c r="L128" s="94">
        <v>0</v>
      </c>
      <c r="O128" t="str">
        <f t="shared" si="23"/>
        <v/>
      </c>
      <c r="AA128" s="3">
        <f t="shared" si="40"/>
        <v>120</v>
      </c>
      <c r="AB128" s="93">
        <f t="shared" si="24"/>
        <v>43475.000128</v>
      </c>
      <c r="AC128">
        <f t="shared" si="25"/>
        <v>1381</v>
      </c>
      <c r="AD128" s="1">
        <f t="shared" si="26"/>
        <v>120</v>
      </c>
      <c r="AE128" s="119">
        <f t="shared" si="27"/>
        <v>1086.0001279999999</v>
      </c>
      <c r="AF128">
        <f t="shared" si="28"/>
        <v>777</v>
      </c>
      <c r="AG128" s="1">
        <f t="shared" si="29"/>
        <v>724</v>
      </c>
      <c r="AH128" s="119">
        <f t="shared" si="30"/>
        <v>974.00012800000002</v>
      </c>
      <c r="AI128">
        <f t="shared" si="31"/>
        <v>540</v>
      </c>
      <c r="AJ128" s="1">
        <f t="shared" si="32"/>
        <v>961</v>
      </c>
      <c r="AK128" s="1">
        <f t="shared" si="33"/>
        <v>327.00012800000002</v>
      </c>
      <c r="AL128">
        <f t="shared" si="34"/>
        <v>1187</v>
      </c>
      <c r="AM128" s="1">
        <f t="shared" si="35"/>
        <v>314</v>
      </c>
      <c r="AN128" s="108">
        <f t="shared" si="21"/>
        <v>159.550128</v>
      </c>
      <c r="AO128">
        <f t="shared" si="36"/>
        <v>265</v>
      </c>
      <c r="AP128" s="1">
        <f t="shared" si="37"/>
        <v>1236</v>
      </c>
      <c r="AQ128" s="108">
        <f t="shared" si="22"/>
        <v>1.2799999999999999E-4</v>
      </c>
      <c r="AR128">
        <f t="shared" si="38"/>
        <v>1381</v>
      </c>
      <c r="AS128" s="1">
        <f t="shared" si="39"/>
        <v>120</v>
      </c>
    </row>
    <row r="129" spans="7:45" x14ac:dyDescent="0.25">
      <c r="G129" s="93">
        <v>43475</v>
      </c>
      <c r="H129" t="s">
        <v>21</v>
      </c>
      <c r="I129" t="s">
        <v>501</v>
      </c>
      <c r="J129" t="s">
        <v>502</v>
      </c>
      <c r="K129" s="95">
        <v>77.209999999999994</v>
      </c>
      <c r="L129" s="94">
        <v>0</v>
      </c>
      <c r="O129" t="str">
        <f t="shared" si="23"/>
        <v/>
      </c>
      <c r="AA129" s="3">
        <f t="shared" si="40"/>
        <v>121</v>
      </c>
      <c r="AB129" s="93">
        <f t="shared" si="24"/>
        <v>43475.000129</v>
      </c>
      <c r="AC129">
        <f t="shared" si="25"/>
        <v>1380</v>
      </c>
      <c r="AD129" s="1">
        <f t="shared" si="26"/>
        <v>121</v>
      </c>
      <c r="AE129" s="119">
        <f t="shared" si="27"/>
        <v>1086.000129</v>
      </c>
      <c r="AF129">
        <f t="shared" si="28"/>
        <v>776</v>
      </c>
      <c r="AG129" s="1">
        <f t="shared" si="29"/>
        <v>725</v>
      </c>
      <c r="AH129" s="119">
        <f t="shared" si="30"/>
        <v>974.00012900000002</v>
      </c>
      <c r="AI129">
        <f t="shared" si="31"/>
        <v>539</v>
      </c>
      <c r="AJ129" s="1">
        <f t="shared" si="32"/>
        <v>962</v>
      </c>
      <c r="AK129" s="1">
        <f t="shared" si="33"/>
        <v>327.00012900000002</v>
      </c>
      <c r="AL129">
        <f t="shared" si="34"/>
        <v>1186</v>
      </c>
      <c r="AM129" s="1">
        <f t="shared" si="35"/>
        <v>315</v>
      </c>
      <c r="AN129" s="108">
        <f t="shared" si="21"/>
        <v>77.210128999999995</v>
      </c>
      <c r="AO129">
        <f t="shared" si="36"/>
        <v>482</v>
      </c>
      <c r="AP129" s="1">
        <f t="shared" si="37"/>
        <v>1019</v>
      </c>
      <c r="AQ129" s="108">
        <f t="shared" si="22"/>
        <v>1.2899999999999999E-4</v>
      </c>
      <c r="AR129">
        <f t="shared" si="38"/>
        <v>1380</v>
      </c>
      <c r="AS129" s="1">
        <f t="shared" si="39"/>
        <v>121</v>
      </c>
    </row>
    <row r="130" spans="7:45" x14ac:dyDescent="0.25">
      <c r="G130" s="93">
        <v>43475</v>
      </c>
      <c r="H130" t="s">
        <v>21</v>
      </c>
      <c r="I130" t="s">
        <v>501</v>
      </c>
      <c r="J130" t="s">
        <v>502</v>
      </c>
      <c r="K130" s="95">
        <v>37.47</v>
      </c>
      <c r="L130" s="94">
        <v>0</v>
      </c>
      <c r="O130" t="str">
        <f t="shared" si="23"/>
        <v/>
      </c>
      <c r="AA130" s="3">
        <f t="shared" si="40"/>
        <v>122</v>
      </c>
      <c r="AB130" s="93">
        <f t="shared" si="24"/>
        <v>43475.00013</v>
      </c>
      <c r="AC130">
        <f t="shared" si="25"/>
        <v>1379</v>
      </c>
      <c r="AD130" s="1">
        <f t="shared" si="26"/>
        <v>122</v>
      </c>
      <c r="AE130" s="119">
        <f t="shared" si="27"/>
        <v>1086.0001299999999</v>
      </c>
      <c r="AF130">
        <f t="shared" si="28"/>
        <v>775</v>
      </c>
      <c r="AG130" s="1">
        <f t="shared" si="29"/>
        <v>726</v>
      </c>
      <c r="AH130" s="119">
        <f t="shared" si="30"/>
        <v>974.00013000000001</v>
      </c>
      <c r="AI130">
        <f t="shared" si="31"/>
        <v>538</v>
      </c>
      <c r="AJ130" s="1">
        <f t="shared" si="32"/>
        <v>963</v>
      </c>
      <c r="AK130" s="1">
        <f t="shared" si="33"/>
        <v>327.00013000000001</v>
      </c>
      <c r="AL130">
        <f t="shared" si="34"/>
        <v>1185</v>
      </c>
      <c r="AM130" s="1">
        <f t="shared" si="35"/>
        <v>316</v>
      </c>
      <c r="AN130" s="108">
        <f t="shared" si="21"/>
        <v>37.470129999999997</v>
      </c>
      <c r="AO130">
        <f t="shared" si="36"/>
        <v>746</v>
      </c>
      <c r="AP130" s="1">
        <f t="shared" si="37"/>
        <v>755</v>
      </c>
      <c r="AQ130" s="108">
        <f t="shared" si="22"/>
        <v>1.2999999999999999E-4</v>
      </c>
      <c r="AR130">
        <f t="shared" si="38"/>
        <v>1379</v>
      </c>
      <c r="AS130" s="1">
        <f t="shared" si="39"/>
        <v>122</v>
      </c>
    </row>
    <row r="131" spans="7:45" x14ac:dyDescent="0.25">
      <c r="G131" s="93">
        <v>43475</v>
      </c>
      <c r="H131" t="s">
        <v>21</v>
      </c>
      <c r="I131" t="s">
        <v>501</v>
      </c>
      <c r="J131" t="s">
        <v>502</v>
      </c>
      <c r="K131" s="95">
        <v>35.85</v>
      </c>
      <c r="L131" s="94">
        <v>0</v>
      </c>
      <c r="O131" t="str">
        <f t="shared" si="23"/>
        <v/>
      </c>
      <c r="AA131" s="3">
        <f t="shared" si="40"/>
        <v>123</v>
      </c>
      <c r="AB131" s="93">
        <f t="shared" si="24"/>
        <v>43475.000131000001</v>
      </c>
      <c r="AC131">
        <f t="shared" si="25"/>
        <v>1378</v>
      </c>
      <c r="AD131" s="1">
        <f t="shared" si="26"/>
        <v>123</v>
      </c>
      <c r="AE131" s="119">
        <f t="shared" si="27"/>
        <v>1086.000131</v>
      </c>
      <c r="AF131">
        <f t="shared" si="28"/>
        <v>774</v>
      </c>
      <c r="AG131" s="1">
        <f t="shared" si="29"/>
        <v>727</v>
      </c>
      <c r="AH131" s="119">
        <f t="shared" si="30"/>
        <v>974.00013100000001</v>
      </c>
      <c r="AI131">
        <f t="shared" si="31"/>
        <v>537</v>
      </c>
      <c r="AJ131" s="1">
        <f t="shared" si="32"/>
        <v>964</v>
      </c>
      <c r="AK131" s="1">
        <f t="shared" si="33"/>
        <v>327.00013100000001</v>
      </c>
      <c r="AL131">
        <f t="shared" si="34"/>
        <v>1184</v>
      </c>
      <c r="AM131" s="1">
        <f t="shared" si="35"/>
        <v>317</v>
      </c>
      <c r="AN131" s="108">
        <f t="shared" si="21"/>
        <v>35.850131000000005</v>
      </c>
      <c r="AO131">
        <f t="shared" si="36"/>
        <v>761</v>
      </c>
      <c r="AP131" s="1">
        <f t="shared" si="37"/>
        <v>740</v>
      </c>
      <c r="AQ131" s="108">
        <f t="shared" si="22"/>
        <v>1.3099999999999999E-4</v>
      </c>
      <c r="AR131">
        <f t="shared" si="38"/>
        <v>1378</v>
      </c>
      <c r="AS131" s="1">
        <f t="shared" si="39"/>
        <v>123</v>
      </c>
    </row>
    <row r="132" spans="7:45" x14ac:dyDescent="0.25">
      <c r="G132" s="93">
        <v>43475</v>
      </c>
      <c r="H132" t="s">
        <v>21</v>
      </c>
      <c r="I132" t="s">
        <v>501</v>
      </c>
      <c r="J132" t="s">
        <v>502</v>
      </c>
      <c r="K132" s="95">
        <v>27.34</v>
      </c>
      <c r="L132" s="94">
        <v>0</v>
      </c>
      <c r="O132" t="str">
        <f t="shared" si="23"/>
        <v/>
      </c>
      <c r="AA132" s="3">
        <f t="shared" si="40"/>
        <v>124</v>
      </c>
      <c r="AB132" s="93">
        <f t="shared" si="24"/>
        <v>43475.000132000001</v>
      </c>
      <c r="AC132">
        <f t="shared" si="25"/>
        <v>1377</v>
      </c>
      <c r="AD132" s="1">
        <f t="shared" si="26"/>
        <v>124</v>
      </c>
      <c r="AE132" s="119">
        <f t="shared" si="27"/>
        <v>1086.0001319999999</v>
      </c>
      <c r="AF132">
        <f t="shared" si="28"/>
        <v>773</v>
      </c>
      <c r="AG132" s="1">
        <f t="shared" si="29"/>
        <v>728</v>
      </c>
      <c r="AH132" s="119">
        <f t="shared" si="30"/>
        <v>974.00013200000001</v>
      </c>
      <c r="AI132">
        <f t="shared" si="31"/>
        <v>536</v>
      </c>
      <c r="AJ132" s="1">
        <f t="shared" si="32"/>
        <v>965</v>
      </c>
      <c r="AK132" s="1">
        <f t="shared" si="33"/>
        <v>327.00013200000001</v>
      </c>
      <c r="AL132">
        <f t="shared" si="34"/>
        <v>1183</v>
      </c>
      <c r="AM132" s="1">
        <f t="shared" si="35"/>
        <v>318</v>
      </c>
      <c r="AN132" s="108">
        <f t="shared" si="21"/>
        <v>27.340132000000001</v>
      </c>
      <c r="AO132">
        <f t="shared" si="36"/>
        <v>864</v>
      </c>
      <c r="AP132" s="1">
        <f t="shared" si="37"/>
        <v>637</v>
      </c>
      <c r="AQ132" s="108">
        <f t="shared" si="22"/>
        <v>1.3199999999999998E-4</v>
      </c>
      <c r="AR132">
        <f t="shared" si="38"/>
        <v>1377</v>
      </c>
      <c r="AS132" s="1">
        <f t="shared" si="39"/>
        <v>124</v>
      </c>
    </row>
    <row r="133" spans="7:45" x14ac:dyDescent="0.25">
      <c r="G133" s="93">
        <v>43475</v>
      </c>
      <c r="H133" t="s">
        <v>21</v>
      </c>
      <c r="I133" t="s">
        <v>501</v>
      </c>
      <c r="J133" t="s">
        <v>502</v>
      </c>
      <c r="K133" s="95">
        <v>18.510000000000002</v>
      </c>
      <c r="L133" s="94">
        <v>0</v>
      </c>
      <c r="O133" t="str">
        <f t="shared" si="23"/>
        <v/>
      </c>
      <c r="AA133" s="3">
        <f t="shared" si="40"/>
        <v>125</v>
      </c>
      <c r="AB133" s="93">
        <f t="shared" si="24"/>
        <v>43475.000133000001</v>
      </c>
      <c r="AC133">
        <f t="shared" si="25"/>
        <v>1376</v>
      </c>
      <c r="AD133" s="1">
        <f t="shared" si="26"/>
        <v>125</v>
      </c>
      <c r="AE133" s="119">
        <f t="shared" si="27"/>
        <v>1086.000133</v>
      </c>
      <c r="AF133">
        <f t="shared" si="28"/>
        <v>772</v>
      </c>
      <c r="AG133" s="1">
        <f t="shared" si="29"/>
        <v>729</v>
      </c>
      <c r="AH133" s="119">
        <f t="shared" si="30"/>
        <v>974.00013300000001</v>
      </c>
      <c r="AI133">
        <f t="shared" si="31"/>
        <v>535</v>
      </c>
      <c r="AJ133" s="1">
        <f t="shared" si="32"/>
        <v>966</v>
      </c>
      <c r="AK133" s="1">
        <f t="shared" si="33"/>
        <v>327.00013300000001</v>
      </c>
      <c r="AL133">
        <f t="shared" si="34"/>
        <v>1182</v>
      </c>
      <c r="AM133" s="1">
        <f t="shared" si="35"/>
        <v>319</v>
      </c>
      <c r="AN133" s="108">
        <f t="shared" si="21"/>
        <v>18.510133000000003</v>
      </c>
      <c r="AO133">
        <f t="shared" si="36"/>
        <v>1027</v>
      </c>
      <c r="AP133" s="1">
        <f t="shared" si="37"/>
        <v>474</v>
      </c>
      <c r="AQ133" s="108">
        <f t="shared" si="22"/>
        <v>1.3300000000000001E-4</v>
      </c>
      <c r="AR133">
        <f t="shared" si="38"/>
        <v>1376</v>
      </c>
      <c r="AS133" s="1">
        <f t="shared" si="39"/>
        <v>125</v>
      </c>
    </row>
    <row r="134" spans="7:45" x14ac:dyDescent="0.25">
      <c r="G134" s="93">
        <v>43475</v>
      </c>
      <c r="H134" t="s">
        <v>21</v>
      </c>
      <c r="I134" t="s">
        <v>501</v>
      </c>
      <c r="J134" t="s">
        <v>502</v>
      </c>
      <c r="K134" s="95">
        <v>17.62</v>
      </c>
      <c r="L134" s="94">
        <v>0</v>
      </c>
      <c r="O134" t="str">
        <f t="shared" si="23"/>
        <v/>
      </c>
      <c r="AA134" s="3">
        <f t="shared" si="40"/>
        <v>126</v>
      </c>
      <c r="AB134" s="93">
        <f t="shared" si="24"/>
        <v>43475.000134000002</v>
      </c>
      <c r="AC134">
        <f t="shared" si="25"/>
        <v>1375</v>
      </c>
      <c r="AD134" s="1">
        <f t="shared" si="26"/>
        <v>126</v>
      </c>
      <c r="AE134" s="119">
        <f t="shared" si="27"/>
        <v>1086.0001339999999</v>
      </c>
      <c r="AF134">
        <f t="shared" si="28"/>
        <v>771</v>
      </c>
      <c r="AG134" s="1">
        <f t="shared" si="29"/>
        <v>730</v>
      </c>
      <c r="AH134" s="119">
        <f t="shared" si="30"/>
        <v>974.000134</v>
      </c>
      <c r="AI134">
        <f t="shared" si="31"/>
        <v>534</v>
      </c>
      <c r="AJ134" s="1">
        <f t="shared" si="32"/>
        <v>967</v>
      </c>
      <c r="AK134" s="1">
        <f t="shared" si="33"/>
        <v>327.000134</v>
      </c>
      <c r="AL134">
        <f t="shared" si="34"/>
        <v>1181</v>
      </c>
      <c r="AM134" s="1">
        <f t="shared" si="35"/>
        <v>320</v>
      </c>
      <c r="AN134" s="108">
        <f t="shared" si="21"/>
        <v>17.620134</v>
      </c>
      <c r="AO134">
        <f t="shared" si="36"/>
        <v>1049</v>
      </c>
      <c r="AP134" s="1">
        <f t="shared" si="37"/>
        <v>452</v>
      </c>
      <c r="AQ134" s="108">
        <f t="shared" si="22"/>
        <v>1.34E-4</v>
      </c>
      <c r="AR134">
        <f t="shared" si="38"/>
        <v>1375</v>
      </c>
      <c r="AS134" s="1">
        <f t="shared" si="39"/>
        <v>126</v>
      </c>
    </row>
    <row r="135" spans="7:45" x14ac:dyDescent="0.25">
      <c r="G135" s="93">
        <v>43475</v>
      </c>
      <c r="H135" t="s">
        <v>21</v>
      </c>
      <c r="I135" t="s">
        <v>501</v>
      </c>
      <c r="J135" t="s">
        <v>502</v>
      </c>
      <c r="K135" s="95">
        <v>13.14</v>
      </c>
      <c r="L135" s="94">
        <v>0</v>
      </c>
      <c r="O135" t="str">
        <f t="shared" si="23"/>
        <v/>
      </c>
      <c r="AA135" s="3">
        <f t="shared" si="40"/>
        <v>127</v>
      </c>
      <c r="AB135" s="93">
        <f t="shared" si="24"/>
        <v>43475.000135000002</v>
      </c>
      <c r="AC135">
        <f t="shared" si="25"/>
        <v>1374</v>
      </c>
      <c r="AD135" s="1">
        <f t="shared" si="26"/>
        <v>127</v>
      </c>
      <c r="AE135" s="119">
        <f t="shared" si="27"/>
        <v>1086.000135</v>
      </c>
      <c r="AF135">
        <f t="shared" si="28"/>
        <v>770</v>
      </c>
      <c r="AG135" s="1">
        <f t="shared" si="29"/>
        <v>731</v>
      </c>
      <c r="AH135" s="119">
        <f t="shared" si="30"/>
        <v>974.000135</v>
      </c>
      <c r="AI135">
        <f t="shared" si="31"/>
        <v>533</v>
      </c>
      <c r="AJ135" s="1">
        <f t="shared" si="32"/>
        <v>968</v>
      </c>
      <c r="AK135" s="1">
        <f t="shared" si="33"/>
        <v>327.000135</v>
      </c>
      <c r="AL135">
        <f t="shared" si="34"/>
        <v>1180</v>
      </c>
      <c r="AM135" s="1">
        <f t="shared" si="35"/>
        <v>321</v>
      </c>
      <c r="AN135" s="108">
        <f t="shared" si="21"/>
        <v>13.140135000000001</v>
      </c>
      <c r="AO135">
        <f t="shared" si="36"/>
        <v>1164</v>
      </c>
      <c r="AP135" s="1">
        <f t="shared" si="37"/>
        <v>337</v>
      </c>
      <c r="AQ135" s="108">
        <f t="shared" si="22"/>
        <v>1.35E-4</v>
      </c>
      <c r="AR135">
        <f t="shared" si="38"/>
        <v>1374</v>
      </c>
      <c r="AS135" s="1">
        <f t="shared" si="39"/>
        <v>127</v>
      </c>
    </row>
    <row r="136" spans="7:45" x14ac:dyDescent="0.25">
      <c r="G136" s="93">
        <v>43475</v>
      </c>
      <c r="H136" t="s">
        <v>69</v>
      </c>
      <c r="I136" t="s">
        <v>501</v>
      </c>
      <c r="J136" t="s">
        <v>502</v>
      </c>
      <c r="K136" s="95">
        <v>164.7</v>
      </c>
      <c r="L136" s="94">
        <v>0</v>
      </c>
      <c r="O136" t="str">
        <f t="shared" si="23"/>
        <v/>
      </c>
      <c r="AA136" s="3">
        <f t="shared" si="40"/>
        <v>128</v>
      </c>
      <c r="AB136" s="93">
        <f t="shared" si="24"/>
        <v>43475.000136000002</v>
      </c>
      <c r="AC136">
        <f t="shared" si="25"/>
        <v>1373</v>
      </c>
      <c r="AD136" s="1">
        <f t="shared" si="26"/>
        <v>128</v>
      </c>
      <c r="AE136" s="119">
        <f t="shared" si="27"/>
        <v>569.000136</v>
      </c>
      <c r="AF136">
        <f t="shared" si="28"/>
        <v>960</v>
      </c>
      <c r="AG136" s="1">
        <f t="shared" si="29"/>
        <v>541</v>
      </c>
      <c r="AH136" s="119">
        <f t="shared" si="30"/>
        <v>974.000136</v>
      </c>
      <c r="AI136">
        <f t="shared" si="31"/>
        <v>532</v>
      </c>
      <c r="AJ136" s="1">
        <f t="shared" si="32"/>
        <v>969</v>
      </c>
      <c r="AK136" s="1">
        <f t="shared" si="33"/>
        <v>327.000136</v>
      </c>
      <c r="AL136">
        <f t="shared" si="34"/>
        <v>1179</v>
      </c>
      <c r="AM136" s="1">
        <f t="shared" si="35"/>
        <v>322</v>
      </c>
      <c r="AN136" s="108">
        <f t="shared" si="21"/>
        <v>164.70013599999999</v>
      </c>
      <c r="AO136">
        <f t="shared" si="36"/>
        <v>259</v>
      </c>
      <c r="AP136" s="1">
        <f t="shared" si="37"/>
        <v>1242</v>
      </c>
      <c r="AQ136" s="108">
        <f t="shared" si="22"/>
        <v>1.36E-4</v>
      </c>
      <c r="AR136">
        <f t="shared" si="38"/>
        <v>1373</v>
      </c>
      <c r="AS136" s="1">
        <f t="shared" si="39"/>
        <v>128</v>
      </c>
    </row>
    <row r="137" spans="7:45" x14ac:dyDescent="0.25">
      <c r="G137" s="93">
        <v>43475</v>
      </c>
      <c r="H137" t="s">
        <v>69</v>
      </c>
      <c r="I137" t="s">
        <v>35</v>
      </c>
      <c r="J137" t="s">
        <v>500</v>
      </c>
      <c r="K137" s="95">
        <v>27</v>
      </c>
      <c r="L137" s="94">
        <v>0</v>
      </c>
      <c r="O137" t="str">
        <f t="shared" si="23"/>
        <v/>
      </c>
      <c r="AA137" s="3">
        <f t="shared" si="40"/>
        <v>129</v>
      </c>
      <c r="AB137" s="93">
        <f t="shared" si="24"/>
        <v>43475.000137000003</v>
      </c>
      <c r="AC137">
        <f t="shared" si="25"/>
        <v>1372</v>
      </c>
      <c r="AD137" s="1">
        <f t="shared" si="26"/>
        <v>129</v>
      </c>
      <c r="AE137" s="119">
        <f t="shared" si="27"/>
        <v>569.000137</v>
      </c>
      <c r="AF137">
        <f t="shared" si="28"/>
        <v>959</v>
      </c>
      <c r="AG137" s="1">
        <f t="shared" si="29"/>
        <v>542</v>
      </c>
      <c r="AH137" s="119">
        <f t="shared" si="30"/>
        <v>1402.000137</v>
      </c>
      <c r="AI137">
        <f t="shared" si="31"/>
        <v>254</v>
      </c>
      <c r="AJ137" s="1">
        <f t="shared" si="32"/>
        <v>1247</v>
      </c>
      <c r="AK137" s="1">
        <f t="shared" si="33"/>
        <v>341.000137</v>
      </c>
      <c r="AL137">
        <f t="shared" si="34"/>
        <v>1166</v>
      </c>
      <c r="AM137" s="1">
        <f t="shared" si="35"/>
        <v>335</v>
      </c>
      <c r="AN137" s="108">
        <f t="shared" ref="AN137:AN200" si="41">IF(K137="","",K137+0.000001*ROW())</f>
        <v>27.000136999999999</v>
      </c>
      <c r="AO137">
        <f t="shared" si="36"/>
        <v>870</v>
      </c>
      <c r="AP137" s="1">
        <f t="shared" si="37"/>
        <v>631</v>
      </c>
      <c r="AQ137" s="108">
        <f t="shared" ref="AQ137:AQ200" si="42">IF(L137="","",N137+0.000001*ROW())</f>
        <v>1.37E-4</v>
      </c>
      <c r="AR137">
        <f t="shared" si="38"/>
        <v>1372</v>
      </c>
      <c r="AS137" s="1">
        <f t="shared" si="39"/>
        <v>129</v>
      </c>
    </row>
    <row r="138" spans="7:45" x14ac:dyDescent="0.25">
      <c r="G138" s="93">
        <v>43475</v>
      </c>
      <c r="H138" t="s">
        <v>68</v>
      </c>
      <c r="I138" t="s">
        <v>501</v>
      </c>
      <c r="J138" t="s">
        <v>502</v>
      </c>
      <c r="K138" s="95">
        <v>2823.18</v>
      </c>
      <c r="L138" s="94">
        <v>0</v>
      </c>
      <c r="O138" t="str">
        <f t="shared" ref="O138:O201" si="43">IF(P138="","",O137+1)</f>
        <v/>
      </c>
      <c r="AA138" s="3">
        <f t="shared" si="40"/>
        <v>130</v>
      </c>
      <c r="AB138" s="93">
        <f t="shared" ref="AB138:AB201" si="44">IF(G138="","",G138+0.000001*ROW())</f>
        <v>43475.000138000003</v>
      </c>
      <c r="AC138">
        <f t="shared" ref="AC138:AC201" si="45">IFERROR(_xlfn.RANK.EQ(AB138,$AB$9:$AB$1508),"")</f>
        <v>1371</v>
      </c>
      <c r="AD138" s="1">
        <f t="shared" ref="AD138:AD201" si="46">IFERROR(_xlfn.RANK.EQ(AB138,$AB$9:$AB$1508,1),"")</f>
        <v>130</v>
      </c>
      <c r="AE138" s="119">
        <f t="shared" ref="AE138:AE201" si="47">IF(H138="","",COUNTIF($H$9:$H$1508,"&lt;="&amp;H138) + 0.000001*ROW())</f>
        <v>536.00013799999999</v>
      </c>
      <c r="AF138">
        <f t="shared" ref="AF138:AF201" si="48">IFERROR(_xlfn.RANK.EQ(AE138,$AE$9:$AE$1508),"")</f>
        <v>985</v>
      </c>
      <c r="AG138" s="1">
        <f t="shared" ref="AG138:AG201" si="49">IFERROR(_xlfn.RANK.EQ(AE138,$AE$9:$AE$1508,1),"")</f>
        <v>516</v>
      </c>
      <c r="AH138" s="119">
        <f t="shared" ref="AH138:AH201" si="50">IF(I138="","",COUNTIF($I$9:$I$1508,"&lt;="&amp;I138) + 0.000001*ROW())</f>
        <v>974.00013799999999</v>
      </c>
      <c r="AI138">
        <f t="shared" ref="AI138:AI201" si="51">IFERROR(_xlfn.RANK.EQ(AH138,$AH$9:$AH$1508),"")</f>
        <v>531</v>
      </c>
      <c r="AJ138" s="1">
        <f t="shared" ref="AJ138:AJ201" si="52">IFERROR(_xlfn.RANK.EQ(AH138,$AH$9:$AH$1508,1),"")</f>
        <v>970</v>
      </c>
      <c r="AK138" s="1">
        <f t="shared" ref="AK138:AK201" si="53">IF(J138="","",COUNTIF($J$9:$J$1508,"&lt;="&amp;J138) + 0.000001*ROW())</f>
        <v>327.00013799999999</v>
      </c>
      <c r="AL138">
        <f t="shared" ref="AL138:AL201" si="54">IFERROR(_xlfn.RANK.EQ(AK138,$AK$9:$AK$1508),"")</f>
        <v>1178</v>
      </c>
      <c r="AM138" s="1">
        <f t="shared" ref="AM138:AM201" si="55">IFERROR(_xlfn.RANK.EQ(AK138,$AK$9:$AK$1508,1),"")</f>
        <v>323</v>
      </c>
      <c r="AN138" s="108">
        <f t="shared" si="41"/>
        <v>2823.1801379999997</v>
      </c>
      <c r="AO138">
        <f t="shared" ref="AO138:AO201" si="56">IFERROR(_xlfn.RANK.EQ(AN138,$AN$9:$AN$1508),"")</f>
        <v>7</v>
      </c>
      <c r="AP138" s="1">
        <f t="shared" ref="AP138:AP201" si="57">IFERROR(_xlfn.RANK.EQ(AN138,$AN$9:$AN$1508,1),"")</f>
        <v>1494</v>
      </c>
      <c r="AQ138" s="108">
        <f t="shared" si="42"/>
        <v>1.3799999999999999E-4</v>
      </c>
      <c r="AR138">
        <f t="shared" ref="AR138:AR201" si="58">IFERROR(_xlfn.RANK.EQ(AQ138,$AQ$9:$AQ$1508),"")</f>
        <v>1371</v>
      </c>
      <c r="AS138" s="1">
        <f t="shared" ref="AS138:AS201" si="59">IFERROR(_xlfn.RANK.EQ(AQ138,$AQ$9:$AQ$1508,1),"")</f>
        <v>130</v>
      </c>
    </row>
    <row r="139" spans="7:45" x14ac:dyDescent="0.25">
      <c r="G139" s="93">
        <v>43475</v>
      </c>
      <c r="H139" t="s">
        <v>23</v>
      </c>
      <c r="I139" t="s">
        <v>58</v>
      </c>
      <c r="J139" t="s">
        <v>500</v>
      </c>
      <c r="K139" s="95">
        <v>64.95</v>
      </c>
      <c r="L139" s="94">
        <v>0</v>
      </c>
      <c r="O139" t="str">
        <f t="shared" si="43"/>
        <v/>
      </c>
      <c r="AA139" s="3">
        <f t="shared" ref="AA139:AA202" si="60">AA138+1</f>
        <v>131</v>
      </c>
      <c r="AB139" s="93">
        <f t="shared" si="44"/>
        <v>43475.000139000003</v>
      </c>
      <c r="AC139">
        <f t="shared" si="45"/>
        <v>1370</v>
      </c>
      <c r="AD139" s="1">
        <f t="shared" si="46"/>
        <v>131</v>
      </c>
      <c r="AE139" s="119">
        <f t="shared" si="47"/>
        <v>515.00013899999999</v>
      </c>
      <c r="AF139">
        <f t="shared" si="48"/>
        <v>1473</v>
      </c>
      <c r="AG139" s="1">
        <f t="shared" si="49"/>
        <v>28</v>
      </c>
      <c r="AH139" s="119">
        <f t="shared" si="50"/>
        <v>462.00013899999999</v>
      </c>
      <c r="AI139">
        <f t="shared" si="51"/>
        <v>1122</v>
      </c>
      <c r="AJ139" s="1">
        <f t="shared" si="52"/>
        <v>379</v>
      </c>
      <c r="AK139" s="1">
        <f t="shared" si="53"/>
        <v>341.00013899999999</v>
      </c>
      <c r="AL139">
        <f t="shared" si="54"/>
        <v>1165</v>
      </c>
      <c r="AM139" s="1">
        <f t="shared" si="55"/>
        <v>336</v>
      </c>
      <c r="AN139" s="108">
        <f t="shared" si="41"/>
        <v>64.950139000000007</v>
      </c>
      <c r="AO139">
        <f t="shared" si="56"/>
        <v>534</v>
      </c>
      <c r="AP139" s="1">
        <f t="shared" si="57"/>
        <v>967</v>
      </c>
      <c r="AQ139" s="108">
        <f t="shared" si="42"/>
        <v>1.3899999999999999E-4</v>
      </c>
      <c r="AR139">
        <f t="shared" si="58"/>
        <v>1370</v>
      </c>
      <c r="AS139" s="1">
        <f t="shared" si="59"/>
        <v>131</v>
      </c>
    </row>
    <row r="140" spans="7:45" x14ac:dyDescent="0.25">
      <c r="G140" s="93">
        <v>43475</v>
      </c>
      <c r="H140" t="s">
        <v>23</v>
      </c>
      <c r="I140" t="s">
        <v>58</v>
      </c>
      <c r="J140" t="s">
        <v>500</v>
      </c>
      <c r="K140" s="95">
        <v>10.199999999999999</v>
      </c>
      <c r="L140" s="94">
        <v>0</v>
      </c>
      <c r="O140" t="str">
        <f t="shared" si="43"/>
        <v/>
      </c>
      <c r="AA140" s="3">
        <f t="shared" si="60"/>
        <v>132</v>
      </c>
      <c r="AB140" s="93">
        <f t="shared" si="44"/>
        <v>43475.000139999996</v>
      </c>
      <c r="AC140">
        <f t="shared" si="45"/>
        <v>1369</v>
      </c>
      <c r="AD140" s="1">
        <f t="shared" si="46"/>
        <v>132</v>
      </c>
      <c r="AE140" s="119">
        <f t="shared" si="47"/>
        <v>515.00013999999999</v>
      </c>
      <c r="AF140">
        <f t="shared" si="48"/>
        <v>1472</v>
      </c>
      <c r="AG140" s="1">
        <f t="shared" si="49"/>
        <v>29</v>
      </c>
      <c r="AH140" s="119">
        <f t="shared" si="50"/>
        <v>462.00013999999999</v>
      </c>
      <c r="AI140">
        <f t="shared" si="51"/>
        <v>1121</v>
      </c>
      <c r="AJ140" s="1">
        <f t="shared" si="52"/>
        <v>380</v>
      </c>
      <c r="AK140" s="1">
        <f t="shared" si="53"/>
        <v>341.00013999999999</v>
      </c>
      <c r="AL140">
        <f t="shared" si="54"/>
        <v>1164</v>
      </c>
      <c r="AM140" s="1">
        <f t="shared" si="55"/>
        <v>337</v>
      </c>
      <c r="AN140" s="108">
        <f t="shared" si="41"/>
        <v>10.200139999999999</v>
      </c>
      <c r="AO140">
        <f t="shared" si="56"/>
        <v>1209</v>
      </c>
      <c r="AP140" s="1">
        <f t="shared" si="57"/>
        <v>292</v>
      </c>
      <c r="AQ140" s="108">
        <f t="shared" si="42"/>
        <v>1.3999999999999999E-4</v>
      </c>
      <c r="AR140">
        <f t="shared" si="58"/>
        <v>1369</v>
      </c>
      <c r="AS140" s="1">
        <f t="shared" si="59"/>
        <v>132</v>
      </c>
    </row>
    <row r="141" spans="7:45" x14ac:dyDescent="0.25">
      <c r="G141" s="93">
        <v>43475</v>
      </c>
      <c r="H141" t="s">
        <v>23</v>
      </c>
      <c r="I141" t="s">
        <v>63</v>
      </c>
      <c r="J141" t="s">
        <v>500</v>
      </c>
      <c r="K141" s="95">
        <v>51.8</v>
      </c>
      <c r="L141" s="94">
        <v>0</v>
      </c>
      <c r="O141" t="str">
        <f t="shared" si="43"/>
        <v/>
      </c>
      <c r="AA141" s="3">
        <f t="shared" si="60"/>
        <v>133</v>
      </c>
      <c r="AB141" s="93">
        <f t="shared" si="44"/>
        <v>43475.000140999997</v>
      </c>
      <c r="AC141">
        <f t="shared" si="45"/>
        <v>1368</v>
      </c>
      <c r="AD141" s="1">
        <f t="shared" si="46"/>
        <v>133</v>
      </c>
      <c r="AE141" s="119">
        <f t="shared" si="47"/>
        <v>515.00014099999999</v>
      </c>
      <c r="AF141">
        <f t="shared" si="48"/>
        <v>1471</v>
      </c>
      <c r="AG141" s="1">
        <f t="shared" si="49"/>
        <v>30</v>
      </c>
      <c r="AH141" s="119">
        <f t="shared" si="50"/>
        <v>613.00014099999999</v>
      </c>
      <c r="AI141">
        <f t="shared" si="51"/>
        <v>1038</v>
      </c>
      <c r="AJ141" s="1">
        <f t="shared" si="52"/>
        <v>463</v>
      </c>
      <c r="AK141" s="1">
        <f t="shared" si="53"/>
        <v>341.00014099999999</v>
      </c>
      <c r="AL141">
        <f t="shared" si="54"/>
        <v>1163</v>
      </c>
      <c r="AM141" s="1">
        <f t="shared" si="55"/>
        <v>338</v>
      </c>
      <c r="AN141" s="108">
        <f t="shared" si="41"/>
        <v>51.800140999999996</v>
      </c>
      <c r="AO141">
        <f t="shared" si="56"/>
        <v>605</v>
      </c>
      <c r="AP141" s="1">
        <f t="shared" si="57"/>
        <v>896</v>
      </c>
      <c r="AQ141" s="108">
        <f t="shared" si="42"/>
        <v>1.4099999999999998E-4</v>
      </c>
      <c r="AR141">
        <f t="shared" si="58"/>
        <v>1368</v>
      </c>
      <c r="AS141" s="1">
        <f t="shared" si="59"/>
        <v>133</v>
      </c>
    </row>
    <row r="142" spans="7:45" x14ac:dyDescent="0.25">
      <c r="G142" s="93">
        <v>43475</v>
      </c>
      <c r="H142" t="s">
        <v>23</v>
      </c>
      <c r="I142" t="s">
        <v>63</v>
      </c>
      <c r="J142" t="s">
        <v>500</v>
      </c>
      <c r="K142" s="95">
        <v>42.92</v>
      </c>
      <c r="L142" s="94">
        <v>0</v>
      </c>
      <c r="O142" t="str">
        <f t="shared" si="43"/>
        <v/>
      </c>
      <c r="AA142" s="3">
        <f t="shared" si="60"/>
        <v>134</v>
      </c>
      <c r="AB142" s="93">
        <f t="shared" si="44"/>
        <v>43475.000141999997</v>
      </c>
      <c r="AC142">
        <f t="shared" si="45"/>
        <v>1367</v>
      </c>
      <c r="AD142" s="1">
        <f t="shared" si="46"/>
        <v>134</v>
      </c>
      <c r="AE142" s="119">
        <f t="shared" si="47"/>
        <v>515.00014199999998</v>
      </c>
      <c r="AF142">
        <f t="shared" si="48"/>
        <v>1470</v>
      </c>
      <c r="AG142" s="1">
        <f t="shared" si="49"/>
        <v>31</v>
      </c>
      <c r="AH142" s="119">
        <f t="shared" si="50"/>
        <v>613.00014199999998</v>
      </c>
      <c r="AI142">
        <f t="shared" si="51"/>
        <v>1037</v>
      </c>
      <c r="AJ142" s="1">
        <f t="shared" si="52"/>
        <v>464</v>
      </c>
      <c r="AK142" s="1">
        <f t="shared" si="53"/>
        <v>341.00014199999998</v>
      </c>
      <c r="AL142">
        <f t="shared" si="54"/>
        <v>1162</v>
      </c>
      <c r="AM142" s="1">
        <f t="shared" si="55"/>
        <v>339</v>
      </c>
      <c r="AN142" s="108">
        <f t="shared" si="41"/>
        <v>42.920141999999998</v>
      </c>
      <c r="AO142">
        <f t="shared" si="56"/>
        <v>676</v>
      </c>
      <c r="AP142" s="1">
        <f t="shared" si="57"/>
        <v>825</v>
      </c>
      <c r="AQ142" s="108">
        <f t="shared" si="42"/>
        <v>1.4199999999999998E-4</v>
      </c>
      <c r="AR142">
        <f t="shared" si="58"/>
        <v>1367</v>
      </c>
      <c r="AS142" s="1">
        <f t="shared" si="59"/>
        <v>134</v>
      </c>
    </row>
    <row r="143" spans="7:45" x14ac:dyDescent="0.25">
      <c r="G143" s="93">
        <v>43475</v>
      </c>
      <c r="H143" t="s">
        <v>23</v>
      </c>
      <c r="I143" t="s">
        <v>63</v>
      </c>
      <c r="J143" t="s">
        <v>500</v>
      </c>
      <c r="K143" s="95">
        <v>33</v>
      </c>
      <c r="L143" s="94">
        <v>0</v>
      </c>
      <c r="O143" t="str">
        <f t="shared" si="43"/>
        <v/>
      </c>
      <c r="AA143" s="3">
        <f t="shared" si="60"/>
        <v>135</v>
      </c>
      <c r="AB143" s="93">
        <f t="shared" si="44"/>
        <v>43475.000142999997</v>
      </c>
      <c r="AC143">
        <f t="shared" si="45"/>
        <v>1366</v>
      </c>
      <c r="AD143" s="1">
        <f t="shared" si="46"/>
        <v>135</v>
      </c>
      <c r="AE143" s="119">
        <f t="shared" si="47"/>
        <v>515.00014299999998</v>
      </c>
      <c r="AF143">
        <f t="shared" si="48"/>
        <v>1469</v>
      </c>
      <c r="AG143" s="1">
        <f t="shared" si="49"/>
        <v>32</v>
      </c>
      <c r="AH143" s="119">
        <f t="shared" si="50"/>
        <v>613.00014299999998</v>
      </c>
      <c r="AI143">
        <f t="shared" si="51"/>
        <v>1036</v>
      </c>
      <c r="AJ143" s="1">
        <f t="shared" si="52"/>
        <v>465</v>
      </c>
      <c r="AK143" s="1">
        <f t="shared" si="53"/>
        <v>341.00014299999998</v>
      </c>
      <c r="AL143">
        <f t="shared" si="54"/>
        <v>1161</v>
      </c>
      <c r="AM143" s="1">
        <f t="shared" si="55"/>
        <v>340</v>
      </c>
      <c r="AN143" s="108">
        <f t="shared" si="41"/>
        <v>33.000143000000001</v>
      </c>
      <c r="AO143">
        <f t="shared" si="56"/>
        <v>786</v>
      </c>
      <c r="AP143" s="1">
        <f t="shared" si="57"/>
        <v>715</v>
      </c>
      <c r="AQ143" s="108">
        <f t="shared" si="42"/>
        <v>1.4300000000000001E-4</v>
      </c>
      <c r="AR143">
        <f t="shared" si="58"/>
        <v>1366</v>
      </c>
      <c r="AS143" s="1">
        <f t="shared" si="59"/>
        <v>135</v>
      </c>
    </row>
    <row r="144" spans="7:45" x14ac:dyDescent="0.25">
      <c r="G144" s="93">
        <v>43475</v>
      </c>
      <c r="H144" t="s">
        <v>23</v>
      </c>
      <c r="I144" t="s">
        <v>63</v>
      </c>
      <c r="J144" t="s">
        <v>500</v>
      </c>
      <c r="K144" s="95">
        <v>25.95</v>
      </c>
      <c r="L144" s="94">
        <v>0</v>
      </c>
      <c r="O144" t="str">
        <f t="shared" si="43"/>
        <v/>
      </c>
      <c r="AA144" s="3">
        <f t="shared" si="60"/>
        <v>136</v>
      </c>
      <c r="AB144" s="93">
        <f t="shared" si="44"/>
        <v>43475.000143999998</v>
      </c>
      <c r="AC144">
        <f t="shared" si="45"/>
        <v>1365</v>
      </c>
      <c r="AD144" s="1">
        <f t="shared" si="46"/>
        <v>136</v>
      </c>
      <c r="AE144" s="119">
        <f t="shared" si="47"/>
        <v>515.00014399999998</v>
      </c>
      <c r="AF144">
        <f t="shared" si="48"/>
        <v>1468</v>
      </c>
      <c r="AG144" s="1">
        <f t="shared" si="49"/>
        <v>33</v>
      </c>
      <c r="AH144" s="119">
        <f t="shared" si="50"/>
        <v>613.00014399999998</v>
      </c>
      <c r="AI144">
        <f t="shared" si="51"/>
        <v>1035</v>
      </c>
      <c r="AJ144" s="1">
        <f t="shared" si="52"/>
        <v>466</v>
      </c>
      <c r="AK144" s="1">
        <f t="shared" si="53"/>
        <v>341.00014399999998</v>
      </c>
      <c r="AL144">
        <f t="shared" si="54"/>
        <v>1160</v>
      </c>
      <c r="AM144" s="1">
        <f t="shared" si="55"/>
        <v>341</v>
      </c>
      <c r="AN144" s="108">
        <f t="shared" si="41"/>
        <v>25.950143999999998</v>
      </c>
      <c r="AO144">
        <f t="shared" si="56"/>
        <v>890</v>
      </c>
      <c r="AP144" s="1">
        <f t="shared" si="57"/>
        <v>611</v>
      </c>
      <c r="AQ144" s="108">
        <f t="shared" si="42"/>
        <v>1.44E-4</v>
      </c>
      <c r="AR144">
        <f t="shared" si="58"/>
        <v>1365</v>
      </c>
      <c r="AS144" s="1">
        <f t="shared" si="59"/>
        <v>136</v>
      </c>
    </row>
    <row r="145" spans="7:45" x14ac:dyDescent="0.25">
      <c r="G145" s="93">
        <v>43475</v>
      </c>
      <c r="H145" t="s">
        <v>23</v>
      </c>
      <c r="I145" t="s">
        <v>37</v>
      </c>
      <c r="J145" t="s">
        <v>143</v>
      </c>
      <c r="K145" s="95">
        <v>3</v>
      </c>
      <c r="L145" s="94">
        <v>0</v>
      </c>
      <c r="O145" t="str">
        <f t="shared" si="43"/>
        <v/>
      </c>
      <c r="AA145" s="3">
        <f t="shared" si="60"/>
        <v>137</v>
      </c>
      <c r="AB145" s="93">
        <f t="shared" si="44"/>
        <v>43475.000144999998</v>
      </c>
      <c r="AC145">
        <f t="shared" si="45"/>
        <v>1364</v>
      </c>
      <c r="AD145" s="1">
        <f t="shared" si="46"/>
        <v>137</v>
      </c>
      <c r="AE145" s="119">
        <f t="shared" si="47"/>
        <v>515.00014499999997</v>
      </c>
      <c r="AF145">
        <f t="shared" si="48"/>
        <v>1467</v>
      </c>
      <c r="AG145" s="1">
        <f t="shared" si="49"/>
        <v>34</v>
      </c>
      <c r="AH145" s="119">
        <f t="shared" si="50"/>
        <v>868.00014499999997</v>
      </c>
      <c r="AI145">
        <f t="shared" si="51"/>
        <v>829</v>
      </c>
      <c r="AJ145" s="1">
        <f t="shared" si="52"/>
        <v>672</v>
      </c>
      <c r="AK145" s="1">
        <f t="shared" si="53"/>
        <v>164.000145</v>
      </c>
      <c r="AL145">
        <f t="shared" si="54"/>
        <v>1343</v>
      </c>
      <c r="AM145" s="1">
        <f t="shared" si="55"/>
        <v>158</v>
      </c>
      <c r="AN145" s="108">
        <f t="shared" si="41"/>
        <v>3.0001449999999998</v>
      </c>
      <c r="AO145">
        <f t="shared" si="56"/>
        <v>1447</v>
      </c>
      <c r="AP145" s="1">
        <f t="shared" si="57"/>
        <v>54</v>
      </c>
      <c r="AQ145" s="108">
        <f t="shared" si="42"/>
        <v>1.45E-4</v>
      </c>
      <c r="AR145">
        <f t="shared" si="58"/>
        <v>1364</v>
      </c>
      <c r="AS145" s="1">
        <f t="shared" si="59"/>
        <v>137</v>
      </c>
    </row>
    <row r="146" spans="7:45" x14ac:dyDescent="0.25">
      <c r="G146" s="93">
        <v>43475</v>
      </c>
      <c r="H146" t="s">
        <v>23</v>
      </c>
      <c r="I146" t="s">
        <v>37</v>
      </c>
      <c r="J146" t="s">
        <v>129</v>
      </c>
      <c r="K146" s="95">
        <v>1.8</v>
      </c>
      <c r="L146" s="94">
        <v>0</v>
      </c>
      <c r="O146" t="str">
        <f t="shared" si="43"/>
        <v/>
      </c>
      <c r="AA146" s="3">
        <f t="shared" si="60"/>
        <v>138</v>
      </c>
      <c r="AB146" s="93">
        <f t="shared" si="44"/>
        <v>43475.000145999998</v>
      </c>
      <c r="AC146">
        <f t="shared" si="45"/>
        <v>1363</v>
      </c>
      <c r="AD146" s="1">
        <f t="shared" si="46"/>
        <v>138</v>
      </c>
      <c r="AE146" s="119">
        <f t="shared" si="47"/>
        <v>515.00014599999997</v>
      </c>
      <c r="AF146">
        <f t="shared" si="48"/>
        <v>1466</v>
      </c>
      <c r="AG146" s="1">
        <f t="shared" si="49"/>
        <v>35</v>
      </c>
      <c r="AH146" s="119">
        <f t="shared" si="50"/>
        <v>868.00014599999997</v>
      </c>
      <c r="AI146">
        <f t="shared" si="51"/>
        <v>828</v>
      </c>
      <c r="AJ146" s="1">
        <f t="shared" si="52"/>
        <v>673</v>
      </c>
      <c r="AK146" s="1">
        <f t="shared" si="53"/>
        <v>130.000146</v>
      </c>
      <c r="AL146">
        <f t="shared" si="54"/>
        <v>1379</v>
      </c>
      <c r="AM146" s="1">
        <f t="shared" si="55"/>
        <v>122</v>
      </c>
      <c r="AN146" s="108">
        <f t="shared" si="41"/>
        <v>1.800146</v>
      </c>
      <c r="AO146">
        <f t="shared" si="56"/>
        <v>1488</v>
      </c>
      <c r="AP146" s="1">
        <f t="shared" si="57"/>
        <v>13</v>
      </c>
      <c r="AQ146" s="108">
        <f t="shared" si="42"/>
        <v>1.46E-4</v>
      </c>
      <c r="AR146">
        <f t="shared" si="58"/>
        <v>1363</v>
      </c>
      <c r="AS146" s="1">
        <f t="shared" si="59"/>
        <v>138</v>
      </c>
    </row>
    <row r="147" spans="7:45" x14ac:dyDescent="0.25">
      <c r="G147" s="93">
        <v>43475</v>
      </c>
      <c r="H147" t="s">
        <v>23</v>
      </c>
      <c r="I147" t="s">
        <v>37</v>
      </c>
      <c r="J147" t="s">
        <v>61</v>
      </c>
      <c r="K147" s="95">
        <v>6.85</v>
      </c>
      <c r="L147" s="94">
        <v>0</v>
      </c>
      <c r="O147" t="str">
        <f t="shared" si="43"/>
        <v/>
      </c>
      <c r="AA147" s="3">
        <f t="shared" si="60"/>
        <v>139</v>
      </c>
      <c r="AB147" s="93">
        <f t="shared" si="44"/>
        <v>43475.000146999999</v>
      </c>
      <c r="AC147">
        <f t="shared" si="45"/>
        <v>1362</v>
      </c>
      <c r="AD147" s="1">
        <f t="shared" si="46"/>
        <v>139</v>
      </c>
      <c r="AE147" s="119">
        <f t="shared" si="47"/>
        <v>515.00014699999997</v>
      </c>
      <c r="AF147">
        <f t="shared" si="48"/>
        <v>1465</v>
      </c>
      <c r="AG147" s="1">
        <f t="shared" si="49"/>
        <v>36</v>
      </c>
      <c r="AH147" s="119">
        <f t="shared" si="50"/>
        <v>868.00014699999997</v>
      </c>
      <c r="AI147">
        <f t="shared" si="51"/>
        <v>827</v>
      </c>
      <c r="AJ147" s="1">
        <f t="shared" si="52"/>
        <v>674</v>
      </c>
      <c r="AK147" s="1">
        <f t="shared" si="53"/>
        <v>83.000146999999998</v>
      </c>
      <c r="AL147">
        <f t="shared" si="54"/>
        <v>1422</v>
      </c>
      <c r="AM147" s="1">
        <f t="shared" si="55"/>
        <v>79</v>
      </c>
      <c r="AN147" s="108">
        <f t="shared" si="41"/>
        <v>6.8501469999999998</v>
      </c>
      <c r="AO147">
        <f t="shared" si="56"/>
        <v>1372</v>
      </c>
      <c r="AP147" s="1">
        <f t="shared" si="57"/>
        <v>129</v>
      </c>
      <c r="AQ147" s="108">
        <f t="shared" si="42"/>
        <v>1.47E-4</v>
      </c>
      <c r="AR147">
        <f t="shared" si="58"/>
        <v>1362</v>
      </c>
      <c r="AS147" s="1">
        <f t="shared" si="59"/>
        <v>139</v>
      </c>
    </row>
    <row r="148" spans="7:45" x14ac:dyDescent="0.25">
      <c r="G148" s="93">
        <v>43475</v>
      </c>
      <c r="H148" t="s">
        <v>23</v>
      </c>
      <c r="I148" t="s">
        <v>37</v>
      </c>
      <c r="J148" t="s">
        <v>62</v>
      </c>
      <c r="K148" s="95">
        <v>18.75</v>
      </c>
      <c r="L148" s="94">
        <v>0</v>
      </c>
      <c r="O148" t="str">
        <f t="shared" si="43"/>
        <v/>
      </c>
      <c r="AA148" s="3">
        <f t="shared" si="60"/>
        <v>140</v>
      </c>
      <c r="AB148" s="93">
        <f t="shared" si="44"/>
        <v>43475.000147999999</v>
      </c>
      <c r="AC148">
        <f t="shared" si="45"/>
        <v>1361</v>
      </c>
      <c r="AD148" s="1">
        <f t="shared" si="46"/>
        <v>140</v>
      </c>
      <c r="AE148" s="119">
        <f t="shared" si="47"/>
        <v>515.00014799999997</v>
      </c>
      <c r="AF148">
        <f t="shared" si="48"/>
        <v>1464</v>
      </c>
      <c r="AG148" s="1">
        <f t="shared" si="49"/>
        <v>37</v>
      </c>
      <c r="AH148" s="119">
        <f t="shared" si="50"/>
        <v>868.00014799999997</v>
      </c>
      <c r="AI148">
        <f t="shared" si="51"/>
        <v>826</v>
      </c>
      <c r="AJ148" s="1">
        <f t="shared" si="52"/>
        <v>675</v>
      </c>
      <c r="AK148" s="1">
        <f t="shared" si="53"/>
        <v>26.000147999999999</v>
      </c>
      <c r="AL148">
        <f t="shared" si="54"/>
        <v>1477</v>
      </c>
      <c r="AM148" s="1">
        <f t="shared" si="55"/>
        <v>24</v>
      </c>
      <c r="AN148" s="108">
        <f t="shared" si="41"/>
        <v>18.750147999999999</v>
      </c>
      <c r="AO148">
        <f t="shared" si="56"/>
        <v>1024</v>
      </c>
      <c r="AP148" s="1">
        <f t="shared" si="57"/>
        <v>477</v>
      </c>
      <c r="AQ148" s="108">
        <f t="shared" si="42"/>
        <v>1.4799999999999999E-4</v>
      </c>
      <c r="AR148">
        <f t="shared" si="58"/>
        <v>1361</v>
      </c>
      <c r="AS148" s="1">
        <f t="shared" si="59"/>
        <v>140</v>
      </c>
    </row>
    <row r="149" spans="7:45" x14ac:dyDescent="0.25">
      <c r="G149" s="93">
        <v>43475</v>
      </c>
      <c r="H149" t="s">
        <v>23</v>
      </c>
      <c r="I149" t="s">
        <v>501</v>
      </c>
      <c r="J149" t="s">
        <v>502</v>
      </c>
      <c r="K149" s="95">
        <v>61.93</v>
      </c>
      <c r="L149" s="94">
        <v>0</v>
      </c>
      <c r="O149" t="str">
        <f t="shared" si="43"/>
        <v/>
      </c>
      <c r="AA149" s="3">
        <f t="shared" si="60"/>
        <v>141</v>
      </c>
      <c r="AB149" s="93">
        <f t="shared" si="44"/>
        <v>43475.000149</v>
      </c>
      <c r="AC149">
        <f t="shared" si="45"/>
        <v>1360</v>
      </c>
      <c r="AD149" s="1">
        <f t="shared" si="46"/>
        <v>141</v>
      </c>
      <c r="AE149" s="119">
        <f t="shared" si="47"/>
        <v>515.00014899999996</v>
      </c>
      <c r="AF149">
        <f t="shared" si="48"/>
        <v>1463</v>
      </c>
      <c r="AG149" s="1">
        <f t="shared" si="49"/>
        <v>38</v>
      </c>
      <c r="AH149" s="119">
        <f t="shared" si="50"/>
        <v>974.00014899999996</v>
      </c>
      <c r="AI149">
        <f t="shared" si="51"/>
        <v>530</v>
      </c>
      <c r="AJ149" s="1">
        <f t="shared" si="52"/>
        <v>971</v>
      </c>
      <c r="AK149" s="1">
        <f t="shared" si="53"/>
        <v>327.00014900000002</v>
      </c>
      <c r="AL149">
        <f t="shared" si="54"/>
        <v>1177</v>
      </c>
      <c r="AM149" s="1">
        <f t="shared" si="55"/>
        <v>324</v>
      </c>
      <c r="AN149" s="108">
        <f t="shared" si="41"/>
        <v>61.930149</v>
      </c>
      <c r="AO149">
        <f t="shared" si="56"/>
        <v>554</v>
      </c>
      <c r="AP149" s="1">
        <f t="shared" si="57"/>
        <v>947</v>
      </c>
      <c r="AQ149" s="108">
        <f t="shared" si="42"/>
        <v>1.4899999999999999E-4</v>
      </c>
      <c r="AR149">
        <f t="shared" si="58"/>
        <v>1360</v>
      </c>
      <c r="AS149" s="1">
        <f t="shared" si="59"/>
        <v>141</v>
      </c>
    </row>
    <row r="150" spans="7:45" x14ac:dyDescent="0.25">
      <c r="G150" s="93">
        <v>43475</v>
      </c>
      <c r="H150" t="s">
        <v>23</v>
      </c>
      <c r="I150" t="s">
        <v>501</v>
      </c>
      <c r="J150" t="s">
        <v>502</v>
      </c>
      <c r="K150" s="95">
        <v>61.08</v>
      </c>
      <c r="L150" s="94">
        <v>0</v>
      </c>
      <c r="O150" t="str">
        <f t="shared" si="43"/>
        <v/>
      </c>
      <c r="AA150" s="3">
        <f t="shared" si="60"/>
        <v>142</v>
      </c>
      <c r="AB150" s="93">
        <f t="shared" si="44"/>
        <v>43475.00015</v>
      </c>
      <c r="AC150">
        <f t="shared" si="45"/>
        <v>1359</v>
      </c>
      <c r="AD150" s="1">
        <f t="shared" si="46"/>
        <v>142</v>
      </c>
      <c r="AE150" s="119">
        <f t="shared" si="47"/>
        <v>515.00014999999996</v>
      </c>
      <c r="AF150">
        <f t="shared" si="48"/>
        <v>1462</v>
      </c>
      <c r="AG150" s="1">
        <f t="shared" si="49"/>
        <v>39</v>
      </c>
      <c r="AH150" s="119">
        <f t="shared" si="50"/>
        <v>974.00014999999996</v>
      </c>
      <c r="AI150">
        <f t="shared" si="51"/>
        <v>529</v>
      </c>
      <c r="AJ150" s="1">
        <f t="shared" si="52"/>
        <v>972</v>
      </c>
      <c r="AK150" s="1">
        <f t="shared" si="53"/>
        <v>327.00015000000002</v>
      </c>
      <c r="AL150">
        <f t="shared" si="54"/>
        <v>1176</v>
      </c>
      <c r="AM150" s="1">
        <f t="shared" si="55"/>
        <v>325</v>
      </c>
      <c r="AN150" s="108">
        <f t="shared" si="41"/>
        <v>61.080149999999996</v>
      </c>
      <c r="AO150">
        <f t="shared" si="56"/>
        <v>558</v>
      </c>
      <c r="AP150" s="1">
        <f t="shared" si="57"/>
        <v>943</v>
      </c>
      <c r="AQ150" s="108">
        <f t="shared" si="42"/>
        <v>1.4999999999999999E-4</v>
      </c>
      <c r="AR150">
        <f t="shared" si="58"/>
        <v>1359</v>
      </c>
      <c r="AS150" s="1">
        <f t="shared" si="59"/>
        <v>142</v>
      </c>
    </row>
    <row r="151" spans="7:45" x14ac:dyDescent="0.25">
      <c r="G151" s="93">
        <v>43475</v>
      </c>
      <c r="H151" t="s">
        <v>23</v>
      </c>
      <c r="I151" t="s">
        <v>501</v>
      </c>
      <c r="J151" t="s">
        <v>502</v>
      </c>
      <c r="K151" s="95">
        <v>45.08</v>
      </c>
      <c r="L151" s="94">
        <v>0</v>
      </c>
      <c r="O151" t="str">
        <f t="shared" si="43"/>
        <v/>
      </c>
      <c r="AA151" s="3">
        <f t="shared" si="60"/>
        <v>143</v>
      </c>
      <c r="AB151" s="93">
        <f t="shared" si="44"/>
        <v>43475.000151</v>
      </c>
      <c r="AC151">
        <f t="shared" si="45"/>
        <v>1358</v>
      </c>
      <c r="AD151" s="1">
        <f t="shared" si="46"/>
        <v>143</v>
      </c>
      <c r="AE151" s="119">
        <f t="shared" si="47"/>
        <v>515.00015099999996</v>
      </c>
      <c r="AF151">
        <f t="shared" si="48"/>
        <v>1461</v>
      </c>
      <c r="AG151" s="1">
        <f t="shared" si="49"/>
        <v>40</v>
      </c>
      <c r="AH151" s="119">
        <f t="shared" si="50"/>
        <v>974.00015099999996</v>
      </c>
      <c r="AI151">
        <f t="shared" si="51"/>
        <v>528</v>
      </c>
      <c r="AJ151" s="1">
        <f t="shared" si="52"/>
        <v>973</v>
      </c>
      <c r="AK151" s="1">
        <f t="shared" si="53"/>
        <v>327.00015100000002</v>
      </c>
      <c r="AL151">
        <f t="shared" si="54"/>
        <v>1175</v>
      </c>
      <c r="AM151" s="1">
        <f t="shared" si="55"/>
        <v>326</v>
      </c>
      <c r="AN151" s="108">
        <f t="shared" si="41"/>
        <v>45.080151000000001</v>
      </c>
      <c r="AO151">
        <f t="shared" si="56"/>
        <v>656</v>
      </c>
      <c r="AP151" s="1">
        <f t="shared" si="57"/>
        <v>845</v>
      </c>
      <c r="AQ151" s="108">
        <f t="shared" si="42"/>
        <v>1.5099999999999998E-4</v>
      </c>
      <c r="AR151">
        <f t="shared" si="58"/>
        <v>1358</v>
      </c>
      <c r="AS151" s="1">
        <f t="shared" si="59"/>
        <v>143</v>
      </c>
    </row>
    <row r="152" spans="7:45" x14ac:dyDescent="0.25">
      <c r="G152" s="93">
        <v>43475</v>
      </c>
      <c r="H152" t="s">
        <v>23</v>
      </c>
      <c r="I152" t="s">
        <v>501</v>
      </c>
      <c r="J152" t="s">
        <v>502</v>
      </c>
      <c r="K152" s="95">
        <v>35.520000000000003</v>
      </c>
      <c r="L152" s="94">
        <v>0</v>
      </c>
      <c r="O152" t="str">
        <f t="shared" si="43"/>
        <v/>
      </c>
      <c r="AA152" s="3">
        <f t="shared" si="60"/>
        <v>144</v>
      </c>
      <c r="AB152" s="93">
        <f t="shared" si="44"/>
        <v>43475.000152000001</v>
      </c>
      <c r="AC152">
        <f t="shared" si="45"/>
        <v>1357</v>
      </c>
      <c r="AD152" s="1">
        <f t="shared" si="46"/>
        <v>144</v>
      </c>
      <c r="AE152" s="119">
        <f t="shared" si="47"/>
        <v>515.00015199999996</v>
      </c>
      <c r="AF152">
        <f t="shared" si="48"/>
        <v>1460</v>
      </c>
      <c r="AG152" s="1">
        <f t="shared" si="49"/>
        <v>41</v>
      </c>
      <c r="AH152" s="119">
        <f t="shared" si="50"/>
        <v>974.00015199999996</v>
      </c>
      <c r="AI152">
        <f t="shared" si="51"/>
        <v>527</v>
      </c>
      <c r="AJ152" s="1">
        <f t="shared" si="52"/>
        <v>974</v>
      </c>
      <c r="AK152" s="1">
        <f t="shared" si="53"/>
        <v>327.00015200000001</v>
      </c>
      <c r="AL152">
        <f t="shared" si="54"/>
        <v>1174</v>
      </c>
      <c r="AM152" s="1">
        <f t="shared" si="55"/>
        <v>327</v>
      </c>
      <c r="AN152" s="108">
        <f t="shared" si="41"/>
        <v>35.520152000000003</v>
      </c>
      <c r="AO152">
        <f t="shared" si="56"/>
        <v>762</v>
      </c>
      <c r="AP152" s="1">
        <f t="shared" si="57"/>
        <v>739</v>
      </c>
      <c r="AQ152" s="108">
        <f t="shared" si="42"/>
        <v>1.5199999999999998E-4</v>
      </c>
      <c r="AR152">
        <f t="shared" si="58"/>
        <v>1357</v>
      </c>
      <c r="AS152" s="1">
        <f t="shared" si="59"/>
        <v>144</v>
      </c>
    </row>
    <row r="153" spans="7:45" x14ac:dyDescent="0.25">
      <c r="G153" s="93">
        <v>43476</v>
      </c>
      <c r="H153" t="s">
        <v>22</v>
      </c>
      <c r="I153" t="s">
        <v>36</v>
      </c>
      <c r="J153" t="s">
        <v>503</v>
      </c>
      <c r="K153" s="95">
        <v>24</v>
      </c>
      <c r="L153" s="94">
        <v>0</v>
      </c>
      <c r="O153" t="str">
        <f t="shared" si="43"/>
        <v/>
      </c>
      <c r="AA153" s="3">
        <f t="shared" si="60"/>
        <v>145</v>
      </c>
      <c r="AB153" s="93">
        <f t="shared" si="44"/>
        <v>43476.000153000001</v>
      </c>
      <c r="AC153">
        <f t="shared" si="45"/>
        <v>1356</v>
      </c>
      <c r="AD153" s="1">
        <f t="shared" si="46"/>
        <v>145</v>
      </c>
      <c r="AE153" s="119">
        <f t="shared" si="47"/>
        <v>1469.000153</v>
      </c>
      <c r="AF153">
        <f t="shared" si="48"/>
        <v>147</v>
      </c>
      <c r="AG153" s="1">
        <f t="shared" si="49"/>
        <v>1354</v>
      </c>
      <c r="AH153" s="119">
        <f t="shared" si="50"/>
        <v>297.00015300000001</v>
      </c>
      <c r="AI153">
        <f t="shared" si="51"/>
        <v>1465</v>
      </c>
      <c r="AJ153" s="1">
        <f t="shared" si="52"/>
        <v>36</v>
      </c>
      <c r="AK153" s="1">
        <f t="shared" si="53"/>
        <v>354.00015300000001</v>
      </c>
      <c r="AL153">
        <f t="shared" si="54"/>
        <v>1159</v>
      </c>
      <c r="AM153" s="1">
        <f t="shared" si="55"/>
        <v>342</v>
      </c>
      <c r="AN153" s="108">
        <f t="shared" si="41"/>
        <v>24.000153000000001</v>
      </c>
      <c r="AO153">
        <f t="shared" si="56"/>
        <v>950</v>
      </c>
      <c r="AP153" s="1">
        <f t="shared" si="57"/>
        <v>551</v>
      </c>
      <c r="AQ153" s="108">
        <f t="shared" si="42"/>
        <v>1.5300000000000001E-4</v>
      </c>
      <c r="AR153">
        <f t="shared" si="58"/>
        <v>1356</v>
      </c>
      <c r="AS153" s="1">
        <f t="shared" si="59"/>
        <v>145</v>
      </c>
    </row>
    <row r="154" spans="7:45" x14ac:dyDescent="0.25">
      <c r="G154" s="93">
        <v>43476</v>
      </c>
      <c r="H154" t="s">
        <v>22</v>
      </c>
      <c r="I154" t="s">
        <v>36</v>
      </c>
      <c r="J154" t="s">
        <v>503</v>
      </c>
      <c r="K154" s="95">
        <v>16</v>
      </c>
      <c r="L154" s="94">
        <v>0</v>
      </c>
      <c r="O154" t="str">
        <f t="shared" si="43"/>
        <v/>
      </c>
      <c r="AA154" s="3">
        <f t="shared" si="60"/>
        <v>146</v>
      </c>
      <c r="AB154" s="93">
        <f t="shared" si="44"/>
        <v>43476.000154000001</v>
      </c>
      <c r="AC154">
        <f t="shared" si="45"/>
        <v>1355</v>
      </c>
      <c r="AD154" s="1">
        <f t="shared" si="46"/>
        <v>146</v>
      </c>
      <c r="AE154" s="119">
        <f t="shared" si="47"/>
        <v>1469.0001540000001</v>
      </c>
      <c r="AF154">
        <f t="shared" si="48"/>
        <v>146</v>
      </c>
      <c r="AG154" s="1">
        <f t="shared" si="49"/>
        <v>1355</v>
      </c>
      <c r="AH154" s="119">
        <f t="shared" si="50"/>
        <v>297.00015400000001</v>
      </c>
      <c r="AI154">
        <f t="shared" si="51"/>
        <v>1464</v>
      </c>
      <c r="AJ154" s="1">
        <f t="shared" si="52"/>
        <v>37</v>
      </c>
      <c r="AK154" s="1">
        <f t="shared" si="53"/>
        <v>354.00015400000001</v>
      </c>
      <c r="AL154">
        <f t="shared" si="54"/>
        <v>1158</v>
      </c>
      <c r="AM154" s="1">
        <f t="shared" si="55"/>
        <v>343</v>
      </c>
      <c r="AN154" s="108">
        <f t="shared" si="41"/>
        <v>16.000153999999998</v>
      </c>
      <c r="AO154">
        <f t="shared" si="56"/>
        <v>1123</v>
      </c>
      <c r="AP154" s="1">
        <f t="shared" si="57"/>
        <v>378</v>
      </c>
      <c r="AQ154" s="108">
        <f t="shared" si="42"/>
        <v>1.54E-4</v>
      </c>
      <c r="AR154">
        <f t="shared" si="58"/>
        <v>1355</v>
      </c>
      <c r="AS154" s="1">
        <f t="shared" si="59"/>
        <v>146</v>
      </c>
    </row>
    <row r="155" spans="7:45" x14ac:dyDescent="0.25">
      <c r="G155" s="93">
        <v>43476</v>
      </c>
      <c r="H155" t="s">
        <v>22</v>
      </c>
      <c r="I155" t="s">
        <v>36</v>
      </c>
      <c r="J155" t="s">
        <v>503</v>
      </c>
      <c r="K155" s="95">
        <v>8</v>
      </c>
      <c r="L155" s="94">
        <v>0</v>
      </c>
      <c r="O155" t="str">
        <f t="shared" si="43"/>
        <v/>
      </c>
      <c r="AA155" s="3">
        <f t="shared" si="60"/>
        <v>147</v>
      </c>
      <c r="AB155" s="93">
        <f t="shared" si="44"/>
        <v>43476.000155000002</v>
      </c>
      <c r="AC155">
        <f t="shared" si="45"/>
        <v>1354</v>
      </c>
      <c r="AD155" s="1">
        <f t="shared" si="46"/>
        <v>147</v>
      </c>
      <c r="AE155" s="119">
        <f t="shared" si="47"/>
        <v>1469.0001549999999</v>
      </c>
      <c r="AF155">
        <f t="shared" si="48"/>
        <v>145</v>
      </c>
      <c r="AG155" s="1">
        <f t="shared" si="49"/>
        <v>1356</v>
      </c>
      <c r="AH155" s="119">
        <f t="shared" si="50"/>
        <v>297.00015500000001</v>
      </c>
      <c r="AI155">
        <f t="shared" si="51"/>
        <v>1463</v>
      </c>
      <c r="AJ155" s="1">
        <f t="shared" si="52"/>
        <v>38</v>
      </c>
      <c r="AK155" s="1">
        <f t="shared" si="53"/>
        <v>354.00015500000001</v>
      </c>
      <c r="AL155">
        <f t="shared" si="54"/>
        <v>1157</v>
      </c>
      <c r="AM155" s="1">
        <f t="shared" si="55"/>
        <v>344</v>
      </c>
      <c r="AN155" s="108">
        <f t="shared" si="41"/>
        <v>8.0001549999999995</v>
      </c>
      <c r="AO155">
        <f t="shared" si="56"/>
        <v>1334</v>
      </c>
      <c r="AP155" s="1">
        <f t="shared" si="57"/>
        <v>167</v>
      </c>
      <c r="AQ155" s="108">
        <f t="shared" si="42"/>
        <v>1.55E-4</v>
      </c>
      <c r="AR155">
        <f t="shared" si="58"/>
        <v>1354</v>
      </c>
      <c r="AS155" s="1">
        <f t="shared" si="59"/>
        <v>147</v>
      </c>
    </row>
    <row r="156" spans="7:45" x14ac:dyDescent="0.25">
      <c r="G156" s="93">
        <v>43476</v>
      </c>
      <c r="H156" t="s">
        <v>72</v>
      </c>
      <c r="I156" t="s">
        <v>65</v>
      </c>
      <c r="J156" t="s">
        <v>503</v>
      </c>
      <c r="K156" s="95">
        <v>25</v>
      </c>
      <c r="L156" s="94">
        <v>0</v>
      </c>
      <c r="O156" t="str">
        <f t="shared" si="43"/>
        <v/>
      </c>
      <c r="AA156" s="3">
        <f t="shared" si="60"/>
        <v>148</v>
      </c>
      <c r="AB156" s="93">
        <f t="shared" si="44"/>
        <v>43476.000156000002</v>
      </c>
      <c r="AC156">
        <f t="shared" si="45"/>
        <v>1353</v>
      </c>
      <c r="AD156" s="1">
        <f t="shared" si="46"/>
        <v>148</v>
      </c>
      <c r="AE156" s="119">
        <f t="shared" si="47"/>
        <v>1300.0001560000001</v>
      </c>
      <c r="AF156">
        <f t="shared" si="48"/>
        <v>225</v>
      </c>
      <c r="AG156" s="1">
        <f t="shared" si="49"/>
        <v>1276</v>
      </c>
      <c r="AH156" s="119">
        <f t="shared" si="50"/>
        <v>1500.0001560000001</v>
      </c>
      <c r="AI156">
        <f t="shared" si="51"/>
        <v>94</v>
      </c>
      <c r="AJ156" s="1">
        <f t="shared" si="52"/>
        <v>1407</v>
      </c>
      <c r="AK156" s="1">
        <f t="shared" si="53"/>
        <v>354.000156</v>
      </c>
      <c r="AL156">
        <f t="shared" si="54"/>
        <v>1156</v>
      </c>
      <c r="AM156" s="1">
        <f t="shared" si="55"/>
        <v>345</v>
      </c>
      <c r="AN156" s="108">
        <f t="shared" si="41"/>
        <v>25.000156</v>
      </c>
      <c r="AO156">
        <f t="shared" si="56"/>
        <v>904</v>
      </c>
      <c r="AP156" s="1">
        <f t="shared" si="57"/>
        <v>597</v>
      </c>
      <c r="AQ156" s="108">
        <f t="shared" si="42"/>
        <v>1.56E-4</v>
      </c>
      <c r="AR156">
        <f t="shared" si="58"/>
        <v>1353</v>
      </c>
      <c r="AS156" s="1">
        <f t="shared" si="59"/>
        <v>148</v>
      </c>
    </row>
    <row r="157" spans="7:45" x14ac:dyDescent="0.25">
      <c r="G157" s="93">
        <v>43476</v>
      </c>
      <c r="H157" t="s">
        <v>76</v>
      </c>
      <c r="I157" t="s">
        <v>35</v>
      </c>
      <c r="J157" t="s">
        <v>503</v>
      </c>
      <c r="K157" s="95">
        <v>24</v>
      </c>
      <c r="L157" s="94">
        <v>0</v>
      </c>
      <c r="O157" t="str">
        <f t="shared" si="43"/>
        <v/>
      </c>
      <c r="AA157" s="3">
        <f t="shared" si="60"/>
        <v>149</v>
      </c>
      <c r="AB157" s="93">
        <f t="shared" si="44"/>
        <v>43476.000157000002</v>
      </c>
      <c r="AC157">
        <f t="shared" si="45"/>
        <v>1352</v>
      </c>
      <c r="AD157" s="1">
        <f t="shared" si="46"/>
        <v>149</v>
      </c>
      <c r="AE157" s="119">
        <f t="shared" si="47"/>
        <v>1207.0001569999999</v>
      </c>
      <c r="AF157">
        <f t="shared" si="48"/>
        <v>311</v>
      </c>
      <c r="AG157" s="1">
        <f t="shared" si="49"/>
        <v>1190</v>
      </c>
      <c r="AH157" s="119">
        <f t="shared" si="50"/>
        <v>1402.0001569999999</v>
      </c>
      <c r="AI157">
        <f t="shared" si="51"/>
        <v>253</v>
      </c>
      <c r="AJ157" s="1">
        <f t="shared" si="52"/>
        <v>1248</v>
      </c>
      <c r="AK157" s="1">
        <f t="shared" si="53"/>
        <v>354.000157</v>
      </c>
      <c r="AL157">
        <f t="shared" si="54"/>
        <v>1155</v>
      </c>
      <c r="AM157" s="1">
        <f t="shared" si="55"/>
        <v>346</v>
      </c>
      <c r="AN157" s="108">
        <f t="shared" si="41"/>
        <v>24.000157000000002</v>
      </c>
      <c r="AO157">
        <f t="shared" si="56"/>
        <v>949</v>
      </c>
      <c r="AP157" s="1">
        <f t="shared" si="57"/>
        <v>552</v>
      </c>
      <c r="AQ157" s="108">
        <f t="shared" si="42"/>
        <v>1.5699999999999999E-4</v>
      </c>
      <c r="AR157">
        <f t="shared" si="58"/>
        <v>1352</v>
      </c>
      <c r="AS157" s="1">
        <f t="shared" si="59"/>
        <v>149</v>
      </c>
    </row>
    <row r="158" spans="7:45" x14ac:dyDescent="0.25">
      <c r="G158" s="93">
        <v>43476</v>
      </c>
      <c r="H158" t="s">
        <v>77</v>
      </c>
      <c r="I158" t="s">
        <v>35</v>
      </c>
      <c r="J158" t="s">
        <v>503</v>
      </c>
      <c r="K158" s="95">
        <v>11.5</v>
      </c>
      <c r="L158" s="94">
        <v>0</v>
      </c>
      <c r="O158" t="str">
        <f t="shared" si="43"/>
        <v/>
      </c>
      <c r="AA158" s="3">
        <f t="shared" si="60"/>
        <v>150</v>
      </c>
      <c r="AB158" s="93">
        <f t="shared" si="44"/>
        <v>43476.000158000003</v>
      </c>
      <c r="AC158">
        <f t="shared" si="45"/>
        <v>1351</v>
      </c>
      <c r="AD158" s="1">
        <f t="shared" si="46"/>
        <v>150</v>
      </c>
      <c r="AE158" s="119">
        <f t="shared" si="47"/>
        <v>1184.0001580000001</v>
      </c>
      <c r="AF158">
        <f t="shared" si="48"/>
        <v>338</v>
      </c>
      <c r="AG158" s="1">
        <f t="shared" si="49"/>
        <v>1163</v>
      </c>
      <c r="AH158" s="119">
        <f t="shared" si="50"/>
        <v>1402.0001580000001</v>
      </c>
      <c r="AI158">
        <f t="shared" si="51"/>
        <v>252</v>
      </c>
      <c r="AJ158" s="1">
        <f t="shared" si="52"/>
        <v>1249</v>
      </c>
      <c r="AK158" s="1">
        <f t="shared" si="53"/>
        <v>354.000158</v>
      </c>
      <c r="AL158">
        <f t="shared" si="54"/>
        <v>1154</v>
      </c>
      <c r="AM158" s="1">
        <f t="shared" si="55"/>
        <v>347</v>
      </c>
      <c r="AN158" s="108">
        <f t="shared" si="41"/>
        <v>11.500158000000001</v>
      </c>
      <c r="AO158">
        <f t="shared" si="56"/>
        <v>1185</v>
      </c>
      <c r="AP158" s="1">
        <f t="shared" si="57"/>
        <v>316</v>
      </c>
      <c r="AQ158" s="108">
        <f t="shared" si="42"/>
        <v>1.5799999999999999E-4</v>
      </c>
      <c r="AR158">
        <f t="shared" si="58"/>
        <v>1351</v>
      </c>
      <c r="AS158" s="1">
        <f t="shared" si="59"/>
        <v>150</v>
      </c>
    </row>
    <row r="159" spans="7:45" x14ac:dyDescent="0.25">
      <c r="G159" s="93">
        <v>43476</v>
      </c>
      <c r="H159" t="s">
        <v>75</v>
      </c>
      <c r="I159" t="s">
        <v>35</v>
      </c>
      <c r="J159" t="s">
        <v>503</v>
      </c>
      <c r="K159" s="95">
        <v>29.4</v>
      </c>
      <c r="L159" s="94">
        <v>0</v>
      </c>
      <c r="O159" t="str">
        <f t="shared" si="43"/>
        <v/>
      </c>
      <c r="AA159" s="3">
        <f t="shared" si="60"/>
        <v>151</v>
      </c>
      <c r="AB159" s="93">
        <f t="shared" si="44"/>
        <v>43476.000159000003</v>
      </c>
      <c r="AC159">
        <f t="shared" si="45"/>
        <v>1350</v>
      </c>
      <c r="AD159" s="1">
        <f t="shared" si="46"/>
        <v>151</v>
      </c>
      <c r="AE159" s="119">
        <f t="shared" si="47"/>
        <v>1147.0001589999999</v>
      </c>
      <c r="AF159">
        <f t="shared" si="48"/>
        <v>404</v>
      </c>
      <c r="AG159" s="1">
        <f t="shared" si="49"/>
        <v>1097</v>
      </c>
      <c r="AH159" s="119">
        <f t="shared" si="50"/>
        <v>1402.0001589999999</v>
      </c>
      <c r="AI159">
        <f t="shared" si="51"/>
        <v>251</v>
      </c>
      <c r="AJ159" s="1">
        <f t="shared" si="52"/>
        <v>1250</v>
      </c>
      <c r="AK159" s="1">
        <f t="shared" si="53"/>
        <v>354.000159</v>
      </c>
      <c r="AL159">
        <f t="shared" si="54"/>
        <v>1153</v>
      </c>
      <c r="AM159" s="1">
        <f t="shared" si="55"/>
        <v>348</v>
      </c>
      <c r="AN159" s="108">
        <f t="shared" si="41"/>
        <v>29.400158999999999</v>
      </c>
      <c r="AO159">
        <f t="shared" si="56"/>
        <v>844</v>
      </c>
      <c r="AP159" s="1">
        <f t="shared" si="57"/>
        <v>657</v>
      </c>
      <c r="AQ159" s="108">
        <f t="shared" si="42"/>
        <v>1.5899999999999999E-4</v>
      </c>
      <c r="AR159">
        <f t="shared" si="58"/>
        <v>1350</v>
      </c>
      <c r="AS159" s="1">
        <f t="shared" si="59"/>
        <v>151</v>
      </c>
    </row>
    <row r="160" spans="7:45" x14ac:dyDescent="0.25">
      <c r="G160" s="93">
        <v>43476</v>
      </c>
      <c r="H160" t="s">
        <v>21</v>
      </c>
      <c r="I160" t="s">
        <v>36</v>
      </c>
      <c r="J160" t="s">
        <v>503</v>
      </c>
      <c r="K160" s="95">
        <v>16</v>
      </c>
      <c r="L160" s="94">
        <v>0</v>
      </c>
      <c r="O160" t="str">
        <f t="shared" si="43"/>
        <v/>
      </c>
      <c r="AA160" s="3">
        <f t="shared" si="60"/>
        <v>152</v>
      </c>
      <c r="AB160" s="93">
        <f t="shared" si="44"/>
        <v>43476.000160000003</v>
      </c>
      <c r="AC160">
        <f t="shared" si="45"/>
        <v>1349</v>
      </c>
      <c r="AD160" s="1">
        <f t="shared" si="46"/>
        <v>152</v>
      </c>
      <c r="AE160" s="119">
        <f t="shared" si="47"/>
        <v>1086.0001600000001</v>
      </c>
      <c r="AF160">
        <f t="shared" si="48"/>
        <v>769</v>
      </c>
      <c r="AG160" s="1">
        <f t="shared" si="49"/>
        <v>732</v>
      </c>
      <c r="AH160" s="119">
        <f t="shared" si="50"/>
        <v>297.00015999999999</v>
      </c>
      <c r="AI160">
        <f t="shared" si="51"/>
        <v>1462</v>
      </c>
      <c r="AJ160" s="1">
        <f t="shared" si="52"/>
        <v>39</v>
      </c>
      <c r="AK160" s="1">
        <f t="shared" si="53"/>
        <v>354.00015999999999</v>
      </c>
      <c r="AL160">
        <f t="shared" si="54"/>
        <v>1152</v>
      </c>
      <c r="AM160" s="1">
        <f t="shared" si="55"/>
        <v>349</v>
      </c>
      <c r="AN160" s="108">
        <f t="shared" si="41"/>
        <v>16.000160000000001</v>
      </c>
      <c r="AO160">
        <f t="shared" si="56"/>
        <v>1122</v>
      </c>
      <c r="AP160" s="1">
        <f t="shared" si="57"/>
        <v>379</v>
      </c>
      <c r="AQ160" s="108">
        <f t="shared" si="42"/>
        <v>1.5999999999999999E-4</v>
      </c>
      <c r="AR160">
        <f t="shared" si="58"/>
        <v>1349</v>
      </c>
      <c r="AS160" s="1">
        <f t="shared" si="59"/>
        <v>152</v>
      </c>
    </row>
    <row r="161" spans="7:45" x14ac:dyDescent="0.25">
      <c r="G161" s="93">
        <v>43476</v>
      </c>
      <c r="H161" t="s">
        <v>21</v>
      </c>
      <c r="I161" t="s">
        <v>36</v>
      </c>
      <c r="J161" t="s">
        <v>503</v>
      </c>
      <c r="K161" s="95">
        <v>8</v>
      </c>
      <c r="L161" s="94">
        <v>0</v>
      </c>
      <c r="O161" t="str">
        <f t="shared" si="43"/>
        <v/>
      </c>
      <c r="AA161" s="3">
        <f t="shared" si="60"/>
        <v>153</v>
      </c>
      <c r="AB161" s="93">
        <f t="shared" si="44"/>
        <v>43476.000161000004</v>
      </c>
      <c r="AC161">
        <f t="shared" si="45"/>
        <v>1348</v>
      </c>
      <c r="AD161" s="1">
        <f t="shared" si="46"/>
        <v>153</v>
      </c>
      <c r="AE161" s="119">
        <f t="shared" si="47"/>
        <v>1086.0001609999999</v>
      </c>
      <c r="AF161">
        <f t="shared" si="48"/>
        <v>768</v>
      </c>
      <c r="AG161" s="1">
        <f t="shared" si="49"/>
        <v>733</v>
      </c>
      <c r="AH161" s="119">
        <f t="shared" si="50"/>
        <v>297.00016099999999</v>
      </c>
      <c r="AI161">
        <f t="shared" si="51"/>
        <v>1461</v>
      </c>
      <c r="AJ161" s="1">
        <f t="shared" si="52"/>
        <v>40</v>
      </c>
      <c r="AK161" s="1">
        <f t="shared" si="53"/>
        <v>354.00016099999999</v>
      </c>
      <c r="AL161">
        <f t="shared" si="54"/>
        <v>1151</v>
      </c>
      <c r="AM161" s="1">
        <f t="shared" si="55"/>
        <v>350</v>
      </c>
      <c r="AN161" s="108">
        <f t="shared" si="41"/>
        <v>8.0001610000000003</v>
      </c>
      <c r="AO161">
        <f t="shared" si="56"/>
        <v>1333</v>
      </c>
      <c r="AP161" s="1">
        <f t="shared" si="57"/>
        <v>168</v>
      </c>
      <c r="AQ161" s="108">
        <f t="shared" si="42"/>
        <v>1.6099999999999998E-4</v>
      </c>
      <c r="AR161">
        <f t="shared" si="58"/>
        <v>1348</v>
      </c>
      <c r="AS161" s="1">
        <f t="shared" si="59"/>
        <v>153</v>
      </c>
    </row>
    <row r="162" spans="7:45" x14ac:dyDescent="0.25">
      <c r="G162" s="93">
        <v>43476</v>
      </c>
      <c r="H162" t="s">
        <v>21</v>
      </c>
      <c r="I162" t="s">
        <v>35</v>
      </c>
      <c r="J162" t="s">
        <v>503</v>
      </c>
      <c r="K162" s="95">
        <v>59.3</v>
      </c>
      <c r="L162" s="94">
        <v>0</v>
      </c>
      <c r="O162" t="str">
        <f t="shared" si="43"/>
        <v/>
      </c>
      <c r="AA162" s="3">
        <f t="shared" si="60"/>
        <v>154</v>
      </c>
      <c r="AB162" s="93">
        <f t="shared" si="44"/>
        <v>43476.000161999997</v>
      </c>
      <c r="AC162">
        <f t="shared" si="45"/>
        <v>1347</v>
      </c>
      <c r="AD162" s="1">
        <f t="shared" si="46"/>
        <v>154</v>
      </c>
      <c r="AE162" s="119">
        <f t="shared" si="47"/>
        <v>1086.000162</v>
      </c>
      <c r="AF162">
        <f t="shared" si="48"/>
        <v>767</v>
      </c>
      <c r="AG162" s="1">
        <f t="shared" si="49"/>
        <v>734</v>
      </c>
      <c r="AH162" s="119">
        <f t="shared" si="50"/>
        <v>1402.000162</v>
      </c>
      <c r="AI162">
        <f t="shared" si="51"/>
        <v>250</v>
      </c>
      <c r="AJ162" s="1">
        <f t="shared" si="52"/>
        <v>1251</v>
      </c>
      <c r="AK162" s="1">
        <f t="shared" si="53"/>
        <v>354.00016199999999</v>
      </c>
      <c r="AL162">
        <f t="shared" si="54"/>
        <v>1150</v>
      </c>
      <c r="AM162" s="1">
        <f t="shared" si="55"/>
        <v>351</v>
      </c>
      <c r="AN162" s="108">
        <f t="shared" si="41"/>
        <v>59.300162</v>
      </c>
      <c r="AO162">
        <f t="shared" si="56"/>
        <v>568</v>
      </c>
      <c r="AP162" s="1">
        <f t="shared" si="57"/>
        <v>933</v>
      </c>
      <c r="AQ162" s="108">
        <f t="shared" si="42"/>
        <v>1.6199999999999998E-4</v>
      </c>
      <c r="AR162">
        <f t="shared" si="58"/>
        <v>1347</v>
      </c>
      <c r="AS162" s="1">
        <f t="shared" si="59"/>
        <v>154</v>
      </c>
    </row>
    <row r="163" spans="7:45" x14ac:dyDescent="0.25">
      <c r="G163" s="93">
        <v>43476</v>
      </c>
      <c r="H163" t="s">
        <v>86</v>
      </c>
      <c r="I163" t="s">
        <v>36</v>
      </c>
      <c r="J163" t="s">
        <v>503</v>
      </c>
      <c r="K163" s="95">
        <v>86.16</v>
      </c>
      <c r="L163" s="94">
        <v>0</v>
      </c>
      <c r="O163" t="str">
        <f t="shared" si="43"/>
        <v/>
      </c>
      <c r="AA163" s="3">
        <f t="shared" si="60"/>
        <v>155</v>
      </c>
      <c r="AB163" s="93">
        <f t="shared" si="44"/>
        <v>43476.000162999997</v>
      </c>
      <c r="AC163">
        <f t="shared" si="45"/>
        <v>1346</v>
      </c>
      <c r="AD163" s="1">
        <f t="shared" si="46"/>
        <v>155</v>
      </c>
      <c r="AE163" s="119">
        <f t="shared" si="47"/>
        <v>661.00016300000004</v>
      </c>
      <c r="AF163">
        <f t="shared" si="48"/>
        <v>852</v>
      </c>
      <c r="AG163" s="1">
        <f t="shared" si="49"/>
        <v>649</v>
      </c>
      <c r="AH163" s="119">
        <f t="shared" si="50"/>
        <v>297.00016299999999</v>
      </c>
      <c r="AI163">
        <f t="shared" si="51"/>
        <v>1460</v>
      </c>
      <c r="AJ163" s="1">
        <f t="shared" si="52"/>
        <v>41</v>
      </c>
      <c r="AK163" s="1">
        <f t="shared" si="53"/>
        <v>354.00016299999999</v>
      </c>
      <c r="AL163">
        <f t="shared" si="54"/>
        <v>1149</v>
      </c>
      <c r="AM163" s="1">
        <f t="shared" si="55"/>
        <v>352</v>
      </c>
      <c r="AN163" s="108">
        <f t="shared" si="41"/>
        <v>86.160162999999997</v>
      </c>
      <c r="AO163">
        <f t="shared" si="56"/>
        <v>440</v>
      </c>
      <c r="AP163" s="1">
        <f t="shared" si="57"/>
        <v>1061</v>
      </c>
      <c r="AQ163" s="108">
        <f t="shared" si="42"/>
        <v>1.63E-4</v>
      </c>
      <c r="AR163">
        <f t="shared" si="58"/>
        <v>1346</v>
      </c>
      <c r="AS163" s="1">
        <f t="shared" si="59"/>
        <v>155</v>
      </c>
    </row>
    <row r="164" spans="7:45" x14ac:dyDescent="0.25">
      <c r="G164" s="93">
        <v>43476</v>
      </c>
      <c r="H164" t="s">
        <v>74</v>
      </c>
      <c r="I164" t="s">
        <v>35</v>
      </c>
      <c r="J164" t="s">
        <v>503</v>
      </c>
      <c r="K164" s="95">
        <v>138</v>
      </c>
      <c r="L164" s="94">
        <v>0</v>
      </c>
      <c r="O164" t="str">
        <f t="shared" si="43"/>
        <v/>
      </c>
      <c r="AA164" s="3">
        <f t="shared" si="60"/>
        <v>156</v>
      </c>
      <c r="AB164" s="93">
        <f t="shared" si="44"/>
        <v>43476.000163999997</v>
      </c>
      <c r="AC164">
        <f t="shared" si="45"/>
        <v>1345</v>
      </c>
      <c r="AD164" s="1">
        <f t="shared" si="46"/>
        <v>156</v>
      </c>
      <c r="AE164" s="119">
        <f t="shared" si="47"/>
        <v>608.00016400000004</v>
      </c>
      <c r="AF164">
        <f t="shared" si="48"/>
        <v>908</v>
      </c>
      <c r="AG164" s="1">
        <f t="shared" si="49"/>
        <v>593</v>
      </c>
      <c r="AH164" s="119">
        <f t="shared" si="50"/>
        <v>1402.000164</v>
      </c>
      <c r="AI164">
        <f t="shared" si="51"/>
        <v>249</v>
      </c>
      <c r="AJ164" s="1">
        <f t="shared" si="52"/>
        <v>1252</v>
      </c>
      <c r="AK164" s="1">
        <f t="shared" si="53"/>
        <v>354.00016399999998</v>
      </c>
      <c r="AL164">
        <f t="shared" si="54"/>
        <v>1148</v>
      </c>
      <c r="AM164" s="1">
        <f t="shared" si="55"/>
        <v>353</v>
      </c>
      <c r="AN164" s="108">
        <f t="shared" si="41"/>
        <v>138.00016400000001</v>
      </c>
      <c r="AO164">
        <f t="shared" si="56"/>
        <v>313</v>
      </c>
      <c r="AP164" s="1">
        <f t="shared" si="57"/>
        <v>1188</v>
      </c>
      <c r="AQ164" s="108">
        <f t="shared" si="42"/>
        <v>1.64E-4</v>
      </c>
      <c r="AR164">
        <f t="shared" si="58"/>
        <v>1345</v>
      </c>
      <c r="AS164" s="1">
        <f t="shared" si="59"/>
        <v>156</v>
      </c>
    </row>
    <row r="165" spans="7:45" x14ac:dyDescent="0.25">
      <c r="G165" s="93">
        <v>43476</v>
      </c>
      <c r="H165" t="s">
        <v>23</v>
      </c>
      <c r="I165" t="s">
        <v>36</v>
      </c>
      <c r="J165" t="s">
        <v>503</v>
      </c>
      <c r="K165" s="95">
        <v>8</v>
      </c>
      <c r="L165" s="94">
        <v>0</v>
      </c>
      <c r="O165" t="str">
        <f t="shared" si="43"/>
        <v/>
      </c>
      <c r="AA165" s="3">
        <f t="shared" si="60"/>
        <v>157</v>
      </c>
      <c r="AB165" s="93">
        <f t="shared" si="44"/>
        <v>43476.000164999998</v>
      </c>
      <c r="AC165">
        <f t="shared" si="45"/>
        <v>1344</v>
      </c>
      <c r="AD165" s="1">
        <f t="shared" si="46"/>
        <v>157</v>
      </c>
      <c r="AE165" s="119">
        <f t="shared" si="47"/>
        <v>515.00016500000004</v>
      </c>
      <c r="AF165">
        <f t="shared" si="48"/>
        <v>1459</v>
      </c>
      <c r="AG165" s="1">
        <f t="shared" si="49"/>
        <v>42</v>
      </c>
      <c r="AH165" s="119">
        <f t="shared" si="50"/>
        <v>297.00016499999998</v>
      </c>
      <c r="AI165">
        <f t="shared" si="51"/>
        <v>1459</v>
      </c>
      <c r="AJ165" s="1">
        <f t="shared" si="52"/>
        <v>42</v>
      </c>
      <c r="AK165" s="1">
        <f t="shared" si="53"/>
        <v>354.00016499999998</v>
      </c>
      <c r="AL165">
        <f t="shared" si="54"/>
        <v>1147</v>
      </c>
      <c r="AM165" s="1">
        <f t="shared" si="55"/>
        <v>354</v>
      </c>
      <c r="AN165" s="108">
        <f t="shared" si="41"/>
        <v>8.0001650000000009</v>
      </c>
      <c r="AO165">
        <f t="shared" si="56"/>
        <v>1332</v>
      </c>
      <c r="AP165" s="1">
        <f t="shared" si="57"/>
        <v>169</v>
      </c>
      <c r="AQ165" s="108">
        <f t="shared" si="42"/>
        <v>1.65E-4</v>
      </c>
      <c r="AR165">
        <f t="shared" si="58"/>
        <v>1344</v>
      </c>
      <c r="AS165" s="1">
        <f t="shared" si="59"/>
        <v>157</v>
      </c>
    </row>
    <row r="166" spans="7:45" x14ac:dyDescent="0.25">
      <c r="G166" s="93">
        <v>43476</v>
      </c>
      <c r="H166" t="s">
        <v>23</v>
      </c>
      <c r="I166" t="s">
        <v>37</v>
      </c>
      <c r="J166" t="s">
        <v>303</v>
      </c>
      <c r="K166" s="95">
        <v>3</v>
      </c>
      <c r="L166" s="94">
        <v>0</v>
      </c>
      <c r="O166" t="str">
        <f t="shared" si="43"/>
        <v/>
      </c>
      <c r="AA166" s="3">
        <f t="shared" si="60"/>
        <v>158</v>
      </c>
      <c r="AB166" s="93">
        <f t="shared" si="44"/>
        <v>43476.000165999998</v>
      </c>
      <c r="AC166">
        <f t="shared" si="45"/>
        <v>1343</v>
      </c>
      <c r="AD166" s="1">
        <f t="shared" si="46"/>
        <v>158</v>
      </c>
      <c r="AE166" s="119">
        <f t="shared" si="47"/>
        <v>515.00016600000004</v>
      </c>
      <c r="AF166">
        <f t="shared" si="48"/>
        <v>1458</v>
      </c>
      <c r="AG166" s="1">
        <f t="shared" si="49"/>
        <v>43</v>
      </c>
      <c r="AH166" s="119">
        <f t="shared" si="50"/>
        <v>868.00016600000004</v>
      </c>
      <c r="AI166">
        <f t="shared" si="51"/>
        <v>825</v>
      </c>
      <c r="AJ166" s="1">
        <f t="shared" si="52"/>
        <v>676</v>
      </c>
      <c r="AK166" s="1">
        <f t="shared" si="53"/>
        <v>40.000166</v>
      </c>
      <c r="AL166">
        <f t="shared" si="54"/>
        <v>1470</v>
      </c>
      <c r="AM166" s="1">
        <f t="shared" si="55"/>
        <v>31</v>
      </c>
      <c r="AN166" s="108">
        <f t="shared" si="41"/>
        <v>3.0001660000000001</v>
      </c>
      <c r="AO166">
        <f t="shared" si="56"/>
        <v>1446</v>
      </c>
      <c r="AP166" s="1">
        <f t="shared" si="57"/>
        <v>55</v>
      </c>
      <c r="AQ166" s="108">
        <f t="shared" si="42"/>
        <v>1.66E-4</v>
      </c>
      <c r="AR166">
        <f t="shared" si="58"/>
        <v>1343</v>
      </c>
      <c r="AS166" s="1">
        <f t="shared" si="59"/>
        <v>158</v>
      </c>
    </row>
    <row r="167" spans="7:45" x14ac:dyDescent="0.25">
      <c r="G167" s="93">
        <v>43476</v>
      </c>
      <c r="H167" t="s">
        <v>23</v>
      </c>
      <c r="I167" t="s">
        <v>37</v>
      </c>
      <c r="J167" t="s">
        <v>62</v>
      </c>
      <c r="K167" s="95">
        <v>18.75</v>
      </c>
      <c r="L167" s="94">
        <v>0</v>
      </c>
      <c r="O167" t="str">
        <f t="shared" si="43"/>
        <v/>
      </c>
      <c r="AA167" s="3">
        <f t="shared" si="60"/>
        <v>159</v>
      </c>
      <c r="AB167" s="93">
        <f t="shared" si="44"/>
        <v>43476.000166999998</v>
      </c>
      <c r="AC167">
        <f t="shared" si="45"/>
        <v>1342</v>
      </c>
      <c r="AD167" s="1">
        <f t="shared" si="46"/>
        <v>159</v>
      </c>
      <c r="AE167" s="119">
        <f t="shared" si="47"/>
        <v>515.00016700000003</v>
      </c>
      <c r="AF167">
        <f t="shared" si="48"/>
        <v>1457</v>
      </c>
      <c r="AG167" s="1">
        <f t="shared" si="49"/>
        <v>44</v>
      </c>
      <c r="AH167" s="119">
        <f t="shared" si="50"/>
        <v>868.00016700000003</v>
      </c>
      <c r="AI167">
        <f t="shared" si="51"/>
        <v>824</v>
      </c>
      <c r="AJ167" s="1">
        <f t="shared" si="52"/>
        <v>677</v>
      </c>
      <c r="AK167" s="1">
        <f t="shared" si="53"/>
        <v>26.000167000000001</v>
      </c>
      <c r="AL167">
        <f t="shared" si="54"/>
        <v>1476</v>
      </c>
      <c r="AM167" s="1">
        <f t="shared" si="55"/>
        <v>25</v>
      </c>
      <c r="AN167" s="108">
        <f t="shared" si="41"/>
        <v>18.750167000000001</v>
      </c>
      <c r="AO167">
        <f t="shared" si="56"/>
        <v>1023</v>
      </c>
      <c r="AP167" s="1">
        <f t="shared" si="57"/>
        <v>478</v>
      </c>
      <c r="AQ167" s="108">
        <f t="shared" si="42"/>
        <v>1.6699999999999999E-4</v>
      </c>
      <c r="AR167">
        <f t="shared" si="58"/>
        <v>1342</v>
      </c>
      <c r="AS167" s="1">
        <f t="shared" si="59"/>
        <v>159</v>
      </c>
    </row>
    <row r="168" spans="7:45" x14ac:dyDescent="0.25">
      <c r="G168" s="93">
        <v>43479</v>
      </c>
      <c r="H168" t="s">
        <v>71</v>
      </c>
      <c r="I168" t="s">
        <v>35</v>
      </c>
      <c r="J168" t="s">
        <v>504</v>
      </c>
      <c r="K168" s="95">
        <v>43.86</v>
      </c>
      <c r="L168" s="94">
        <v>0</v>
      </c>
      <c r="O168" t="str">
        <f t="shared" si="43"/>
        <v/>
      </c>
      <c r="AA168" s="3">
        <f t="shared" si="60"/>
        <v>160</v>
      </c>
      <c r="AB168" s="93">
        <f t="shared" si="44"/>
        <v>43479.000167999999</v>
      </c>
      <c r="AC168">
        <f t="shared" si="45"/>
        <v>1341</v>
      </c>
      <c r="AD168" s="1">
        <f t="shared" si="46"/>
        <v>160</v>
      </c>
      <c r="AE168" s="119">
        <f t="shared" si="47"/>
        <v>1260.000168</v>
      </c>
      <c r="AF168">
        <f t="shared" si="48"/>
        <v>289</v>
      </c>
      <c r="AG168" s="1">
        <f t="shared" si="49"/>
        <v>1212</v>
      </c>
      <c r="AH168" s="119">
        <f t="shared" si="50"/>
        <v>1402.000168</v>
      </c>
      <c r="AI168">
        <f t="shared" si="51"/>
        <v>248</v>
      </c>
      <c r="AJ168" s="1">
        <f t="shared" si="52"/>
        <v>1253</v>
      </c>
      <c r="AK168" s="1">
        <f t="shared" si="53"/>
        <v>364.00016799999997</v>
      </c>
      <c r="AL168">
        <f t="shared" si="54"/>
        <v>1146</v>
      </c>
      <c r="AM168" s="1">
        <f t="shared" si="55"/>
        <v>355</v>
      </c>
      <c r="AN168" s="108">
        <f t="shared" si="41"/>
        <v>43.860168000000002</v>
      </c>
      <c r="AO168">
        <f t="shared" si="56"/>
        <v>669</v>
      </c>
      <c r="AP168" s="1">
        <f t="shared" si="57"/>
        <v>832</v>
      </c>
      <c r="AQ168" s="108">
        <f t="shared" si="42"/>
        <v>1.6799999999999999E-4</v>
      </c>
      <c r="AR168">
        <f t="shared" si="58"/>
        <v>1341</v>
      </c>
      <c r="AS168" s="1">
        <f t="shared" si="59"/>
        <v>160</v>
      </c>
    </row>
    <row r="169" spans="7:45" x14ac:dyDescent="0.25">
      <c r="G169" s="93">
        <v>43479</v>
      </c>
      <c r="H169" t="s">
        <v>21</v>
      </c>
      <c r="I169" t="s">
        <v>36</v>
      </c>
      <c r="J169" t="s">
        <v>504</v>
      </c>
      <c r="K169" s="95">
        <v>32</v>
      </c>
      <c r="L169" s="94">
        <v>0</v>
      </c>
      <c r="O169" t="str">
        <f t="shared" si="43"/>
        <v/>
      </c>
      <c r="AA169" s="3">
        <f t="shared" si="60"/>
        <v>161</v>
      </c>
      <c r="AB169" s="93">
        <f t="shared" si="44"/>
        <v>43479.000168999999</v>
      </c>
      <c r="AC169">
        <f t="shared" si="45"/>
        <v>1340</v>
      </c>
      <c r="AD169" s="1">
        <f t="shared" si="46"/>
        <v>161</v>
      </c>
      <c r="AE169" s="119">
        <f t="shared" si="47"/>
        <v>1086.0001689999999</v>
      </c>
      <c r="AF169">
        <f t="shared" si="48"/>
        <v>766</v>
      </c>
      <c r="AG169" s="1">
        <f t="shared" si="49"/>
        <v>735</v>
      </c>
      <c r="AH169" s="119">
        <f t="shared" si="50"/>
        <v>297.00016900000003</v>
      </c>
      <c r="AI169">
        <f t="shared" si="51"/>
        <v>1458</v>
      </c>
      <c r="AJ169" s="1">
        <f t="shared" si="52"/>
        <v>43</v>
      </c>
      <c r="AK169" s="1">
        <f t="shared" si="53"/>
        <v>364.00016900000003</v>
      </c>
      <c r="AL169">
        <f t="shared" si="54"/>
        <v>1145</v>
      </c>
      <c r="AM169" s="1">
        <f t="shared" si="55"/>
        <v>356</v>
      </c>
      <c r="AN169" s="108">
        <f t="shared" si="41"/>
        <v>32.000169</v>
      </c>
      <c r="AO169">
        <f t="shared" si="56"/>
        <v>815</v>
      </c>
      <c r="AP169" s="1">
        <f t="shared" si="57"/>
        <v>686</v>
      </c>
      <c r="AQ169" s="108">
        <f t="shared" si="42"/>
        <v>1.6899999999999999E-4</v>
      </c>
      <c r="AR169">
        <f t="shared" si="58"/>
        <v>1340</v>
      </c>
      <c r="AS169" s="1">
        <f t="shared" si="59"/>
        <v>161</v>
      </c>
    </row>
    <row r="170" spans="7:45" x14ac:dyDescent="0.25">
      <c r="G170" s="93">
        <v>43479</v>
      </c>
      <c r="H170" t="s">
        <v>21</v>
      </c>
      <c r="I170" t="s">
        <v>36</v>
      </c>
      <c r="J170" t="s">
        <v>504</v>
      </c>
      <c r="K170" s="95">
        <v>24</v>
      </c>
      <c r="L170" s="94">
        <v>0</v>
      </c>
      <c r="O170" t="str">
        <f t="shared" si="43"/>
        <v/>
      </c>
      <c r="AA170" s="3">
        <f t="shared" si="60"/>
        <v>162</v>
      </c>
      <c r="AB170" s="93">
        <f t="shared" si="44"/>
        <v>43479.000169999999</v>
      </c>
      <c r="AC170">
        <f t="shared" si="45"/>
        <v>1339</v>
      </c>
      <c r="AD170" s="1">
        <f t="shared" si="46"/>
        <v>162</v>
      </c>
      <c r="AE170" s="119">
        <f t="shared" si="47"/>
        <v>1086.00017</v>
      </c>
      <c r="AF170">
        <f t="shared" si="48"/>
        <v>765</v>
      </c>
      <c r="AG170" s="1">
        <f t="shared" si="49"/>
        <v>736</v>
      </c>
      <c r="AH170" s="119">
        <f t="shared" si="50"/>
        <v>297.00017000000003</v>
      </c>
      <c r="AI170">
        <f t="shared" si="51"/>
        <v>1457</v>
      </c>
      <c r="AJ170" s="1">
        <f t="shared" si="52"/>
        <v>44</v>
      </c>
      <c r="AK170" s="1">
        <f t="shared" si="53"/>
        <v>364.00017000000003</v>
      </c>
      <c r="AL170">
        <f t="shared" si="54"/>
        <v>1144</v>
      </c>
      <c r="AM170" s="1">
        <f t="shared" si="55"/>
        <v>357</v>
      </c>
      <c r="AN170" s="108">
        <f t="shared" si="41"/>
        <v>24.000170000000001</v>
      </c>
      <c r="AO170">
        <f t="shared" si="56"/>
        <v>948</v>
      </c>
      <c r="AP170" s="1">
        <f t="shared" si="57"/>
        <v>553</v>
      </c>
      <c r="AQ170" s="108">
        <f t="shared" si="42"/>
        <v>1.6999999999999999E-4</v>
      </c>
      <c r="AR170">
        <f t="shared" si="58"/>
        <v>1339</v>
      </c>
      <c r="AS170" s="1">
        <f t="shared" si="59"/>
        <v>162</v>
      </c>
    </row>
    <row r="171" spans="7:45" x14ac:dyDescent="0.25">
      <c r="G171" s="93">
        <v>43479</v>
      </c>
      <c r="H171" t="s">
        <v>21</v>
      </c>
      <c r="I171" t="s">
        <v>36</v>
      </c>
      <c r="J171" t="s">
        <v>504</v>
      </c>
      <c r="K171" s="95">
        <v>8</v>
      </c>
      <c r="L171" s="94">
        <v>0</v>
      </c>
      <c r="O171" t="str">
        <f t="shared" si="43"/>
        <v/>
      </c>
      <c r="AA171" s="3">
        <f t="shared" si="60"/>
        <v>163</v>
      </c>
      <c r="AB171" s="93">
        <f t="shared" si="44"/>
        <v>43479.000171</v>
      </c>
      <c r="AC171">
        <f t="shared" si="45"/>
        <v>1338</v>
      </c>
      <c r="AD171" s="1">
        <f t="shared" si="46"/>
        <v>163</v>
      </c>
      <c r="AE171" s="119">
        <f t="shared" si="47"/>
        <v>1086.0001709999999</v>
      </c>
      <c r="AF171">
        <f t="shared" si="48"/>
        <v>764</v>
      </c>
      <c r="AG171" s="1">
        <f t="shared" si="49"/>
        <v>737</v>
      </c>
      <c r="AH171" s="119">
        <f t="shared" si="50"/>
        <v>297.00017100000002</v>
      </c>
      <c r="AI171">
        <f t="shared" si="51"/>
        <v>1456</v>
      </c>
      <c r="AJ171" s="1">
        <f t="shared" si="52"/>
        <v>45</v>
      </c>
      <c r="AK171" s="1">
        <f t="shared" si="53"/>
        <v>364.00017100000002</v>
      </c>
      <c r="AL171">
        <f t="shared" si="54"/>
        <v>1143</v>
      </c>
      <c r="AM171" s="1">
        <f t="shared" si="55"/>
        <v>358</v>
      </c>
      <c r="AN171" s="108">
        <f t="shared" si="41"/>
        <v>8.0001709999999999</v>
      </c>
      <c r="AO171">
        <f t="shared" si="56"/>
        <v>1331</v>
      </c>
      <c r="AP171" s="1">
        <f t="shared" si="57"/>
        <v>170</v>
      </c>
      <c r="AQ171" s="108">
        <f t="shared" si="42"/>
        <v>1.7099999999999998E-4</v>
      </c>
      <c r="AR171">
        <f t="shared" si="58"/>
        <v>1338</v>
      </c>
      <c r="AS171" s="1">
        <f t="shared" si="59"/>
        <v>163</v>
      </c>
    </row>
    <row r="172" spans="7:45" x14ac:dyDescent="0.25">
      <c r="G172" s="93">
        <v>43479</v>
      </c>
      <c r="H172" t="s">
        <v>86</v>
      </c>
      <c r="I172" t="s">
        <v>58</v>
      </c>
      <c r="J172" t="s">
        <v>504</v>
      </c>
      <c r="K172" s="95">
        <v>89.6</v>
      </c>
      <c r="L172" s="94">
        <v>0</v>
      </c>
      <c r="O172" t="str">
        <f t="shared" si="43"/>
        <v/>
      </c>
      <c r="AA172" s="3">
        <f t="shared" si="60"/>
        <v>164</v>
      </c>
      <c r="AB172" s="93">
        <f t="shared" si="44"/>
        <v>43479.000172</v>
      </c>
      <c r="AC172">
        <f t="shared" si="45"/>
        <v>1337</v>
      </c>
      <c r="AD172" s="1">
        <f t="shared" si="46"/>
        <v>164</v>
      </c>
      <c r="AE172" s="119">
        <f t="shared" si="47"/>
        <v>661.00017200000002</v>
      </c>
      <c r="AF172">
        <f t="shared" si="48"/>
        <v>851</v>
      </c>
      <c r="AG172" s="1">
        <f t="shared" si="49"/>
        <v>650</v>
      </c>
      <c r="AH172" s="119">
        <f t="shared" si="50"/>
        <v>462.00017200000002</v>
      </c>
      <c r="AI172">
        <f t="shared" si="51"/>
        <v>1120</v>
      </c>
      <c r="AJ172" s="1">
        <f t="shared" si="52"/>
        <v>381</v>
      </c>
      <c r="AK172" s="1">
        <f t="shared" si="53"/>
        <v>364.00017200000002</v>
      </c>
      <c r="AL172">
        <f t="shared" si="54"/>
        <v>1142</v>
      </c>
      <c r="AM172" s="1">
        <f t="shared" si="55"/>
        <v>359</v>
      </c>
      <c r="AN172" s="108">
        <f t="shared" si="41"/>
        <v>89.600172000000001</v>
      </c>
      <c r="AO172">
        <f t="shared" si="56"/>
        <v>425</v>
      </c>
      <c r="AP172" s="1">
        <f t="shared" si="57"/>
        <v>1076</v>
      </c>
      <c r="AQ172" s="108">
        <f t="shared" si="42"/>
        <v>1.7199999999999998E-4</v>
      </c>
      <c r="AR172">
        <f t="shared" si="58"/>
        <v>1337</v>
      </c>
      <c r="AS172" s="1">
        <f t="shared" si="59"/>
        <v>164</v>
      </c>
    </row>
    <row r="173" spans="7:45" x14ac:dyDescent="0.25">
      <c r="G173" s="93">
        <v>43479</v>
      </c>
      <c r="H173" t="s">
        <v>81</v>
      </c>
      <c r="I173" t="s">
        <v>35</v>
      </c>
      <c r="J173" t="s">
        <v>504</v>
      </c>
      <c r="K173" s="95">
        <v>62.73</v>
      </c>
      <c r="L173" s="94">
        <v>0</v>
      </c>
      <c r="O173" t="str">
        <f t="shared" si="43"/>
        <v/>
      </c>
      <c r="AA173" s="3">
        <f t="shared" si="60"/>
        <v>165</v>
      </c>
      <c r="AB173" s="93">
        <f t="shared" si="44"/>
        <v>43479.000173</v>
      </c>
      <c r="AC173">
        <f t="shared" si="45"/>
        <v>1336</v>
      </c>
      <c r="AD173" s="1">
        <f t="shared" si="46"/>
        <v>165</v>
      </c>
      <c r="AE173" s="119">
        <f t="shared" si="47"/>
        <v>592.00017300000002</v>
      </c>
      <c r="AF173">
        <f t="shared" si="48"/>
        <v>930</v>
      </c>
      <c r="AG173" s="1">
        <f t="shared" si="49"/>
        <v>571</v>
      </c>
      <c r="AH173" s="119">
        <f t="shared" si="50"/>
        <v>1402.0001729999999</v>
      </c>
      <c r="AI173">
        <f t="shared" si="51"/>
        <v>247</v>
      </c>
      <c r="AJ173" s="1">
        <f t="shared" si="52"/>
        <v>1254</v>
      </c>
      <c r="AK173" s="1">
        <f t="shared" si="53"/>
        <v>364.00017300000002</v>
      </c>
      <c r="AL173">
        <f t="shared" si="54"/>
        <v>1141</v>
      </c>
      <c r="AM173" s="1">
        <f t="shared" si="55"/>
        <v>360</v>
      </c>
      <c r="AN173" s="108">
        <f t="shared" si="41"/>
        <v>62.730172999999994</v>
      </c>
      <c r="AO173">
        <f t="shared" si="56"/>
        <v>551</v>
      </c>
      <c r="AP173" s="1">
        <f t="shared" si="57"/>
        <v>950</v>
      </c>
      <c r="AQ173" s="108">
        <f t="shared" si="42"/>
        <v>1.73E-4</v>
      </c>
      <c r="AR173">
        <f t="shared" si="58"/>
        <v>1336</v>
      </c>
      <c r="AS173" s="1">
        <f t="shared" si="59"/>
        <v>165</v>
      </c>
    </row>
    <row r="174" spans="7:45" x14ac:dyDescent="0.25">
      <c r="G174" s="93">
        <v>43479</v>
      </c>
      <c r="H174" t="s">
        <v>81</v>
      </c>
      <c r="I174" t="s">
        <v>65</v>
      </c>
      <c r="J174" t="s">
        <v>504</v>
      </c>
      <c r="K174" s="95">
        <v>649.29999999999995</v>
      </c>
      <c r="L174" s="94">
        <v>0</v>
      </c>
      <c r="O174" t="str">
        <f t="shared" si="43"/>
        <v/>
      </c>
      <c r="AA174" s="3">
        <f t="shared" si="60"/>
        <v>166</v>
      </c>
      <c r="AB174" s="93">
        <f t="shared" si="44"/>
        <v>43479.000174000001</v>
      </c>
      <c r="AC174">
        <f t="shared" si="45"/>
        <v>1335</v>
      </c>
      <c r="AD174" s="1">
        <f t="shared" si="46"/>
        <v>166</v>
      </c>
      <c r="AE174" s="119">
        <f t="shared" si="47"/>
        <v>592.00017400000002</v>
      </c>
      <c r="AF174">
        <f t="shared" si="48"/>
        <v>929</v>
      </c>
      <c r="AG174" s="1">
        <f t="shared" si="49"/>
        <v>572</v>
      </c>
      <c r="AH174" s="119">
        <f t="shared" si="50"/>
        <v>1500.000174</v>
      </c>
      <c r="AI174">
        <f t="shared" si="51"/>
        <v>93</v>
      </c>
      <c r="AJ174" s="1">
        <f t="shared" si="52"/>
        <v>1408</v>
      </c>
      <c r="AK174" s="1">
        <f t="shared" si="53"/>
        <v>364.00017400000002</v>
      </c>
      <c r="AL174">
        <f t="shared" si="54"/>
        <v>1140</v>
      </c>
      <c r="AM174" s="1">
        <f t="shared" si="55"/>
        <v>361</v>
      </c>
      <c r="AN174" s="108">
        <f t="shared" si="41"/>
        <v>649.30017399999997</v>
      </c>
      <c r="AO174">
        <f t="shared" si="56"/>
        <v>64</v>
      </c>
      <c r="AP174" s="1">
        <f t="shared" si="57"/>
        <v>1437</v>
      </c>
      <c r="AQ174" s="108">
        <f t="shared" si="42"/>
        <v>1.74E-4</v>
      </c>
      <c r="AR174">
        <f t="shared" si="58"/>
        <v>1335</v>
      </c>
      <c r="AS174" s="1">
        <f t="shared" si="59"/>
        <v>166</v>
      </c>
    </row>
    <row r="175" spans="7:45" x14ac:dyDescent="0.25">
      <c r="G175" s="93">
        <v>43479</v>
      </c>
      <c r="H175" t="s">
        <v>69</v>
      </c>
      <c r="I175" t="s">
        <v>65</v>
      </c>
      <c r="J175" t="s">
        <v>504</v>
      </c>
      <c r="K175" s="95">
        <v>20</v>
      </c>
      <c r="L175" s="94">
        <v>0</v>
      </c>
      <c r="O175" t="str">
        <f t="shared" si="43"/>
        <v/>
      </c>
      <c r="AA175" s="3">
        <f t="shared" si="60"/>
        <v>167</v>
      </c>
      <c r="AB175" s="93">
        <f t="shared" si="44"/>
        <v>43479.000175000001</v>
      </c>
      <c r="AC175">
        <f t="shared" si="45"/>
        <v>1334</v>
      </c>
      <c r="AD175" s="1">
        <f t="shared" si="46"/>
        <v>167</v>
      </c>
      <c r="AE175" s="119">
        <f t="shared" si="47"/>
        <v>569.00017500000001</v>
      </c>
      <c r="AF175">
        <f t="shared" si="48"/>
        <v>958</v>
      </c>
      <c r="AG175" s="1">
        <f t="shared" si="49"/>
        <v>543</v>
      </c>
      <c r="AH175" s="119">
        <f t="shared" si="50"/>
        <v>1500.0001749999999</v>
      </c>
      <c r="AI175">
        <f t="shared" si="51"/>
        <v>92</v>
      </c>
      <c r="AJ175" s="1">
        <f t="shared" si="52"/>
        <v>1409</v>
      </c>
      <c r="AK175" s="1">
        <f t="shared" si="53"/>
        <v>364.00017500000001</v>
      </c>
      <c r="AL175">
        <f t="shared" si="54"/>
        <v>1139</v>
      </c>
      <c r="AM175" s="1">
        <f t="shared" si="55"/>
        <v>362</v>
      </c>
      <c r="AN175" s="108">
        <f t="shared" si="41"/>
        <v>20.000174999999999</v>
      </c>
      <c r="AO175">
        <f t="shared" si="56"/>
        <v>1010</v>
      </c>
      <c r="AP175" s="1">
        <f t="shared" si="57"/>
        <v>491</v>
      </c>
      <c r="AQ175" s="108">
        <f t="shared" si="42"/>
        <v>1.75E-4</v>
      </c>
      <c r="AR175">
        <f t="shared" si="58"/>
        <v>1334</v>
      </c>
      <c r="AS175" s="1">
        <f t="shared" si="59"/>
        <v>167</v>
      </c>
    </row>
    <row r="176" spans="7:45" x14ac:dyDescent="0.25">
      <c r="G176" s="93">
        <v>43479</v>
      </c>
      <c r="H176" t="s">
        <v>23</v>
      </c>
      <c r="I176" t="s">
        <v>58</v>
      </c>
      <c r="J176" t="s">
        <v>504</v>
      </c>
      <c r="K176" s="95">
        <v>38.340000000000003</v>
      </c>
      <c r="L176" s="94">
        <v>0</v>
      </c>
      <c r="O176" t="str">
        <f t="shared" si="43"/>
        <v/>
      </c>
      <c r="AA176" s="3">
        <f t="shared" si="60"/>
        <v>168</v>
      </c>
      <c r="AB176" s="93">
        <f t="shared" si="44"/>
        <v>43479.000176000001</v>
      </c>
      <c r="AC176">
        <f t="shared" si="45"/>
        <v>1333</v>
      </c>
      <c r="AD176" s="1">
        <f t="shared" si="46"/>
        <v>168</v>
      </c>
      <c r="AE176" s="119">
        <f t="shared" si="47"/>
        <v>515.00017600000001</v>
      </c>
      <c r="AF176">
        <f t="shared" si="48"/>
        <v>1456</v>
      </c>
      <c r="AG176" s="1">
        <f t="shared" si="49"/>
        <v>45</v>
      </c>
      <c r="AH176" s="119">
        <f t="shared" si="50"/>
        <v>462.00017600000001</v>
      </c>
      <c r="AI176">
        <f t="shared" si="51"/>
        <v>1119</v>
      </c>
      <c r="AJ176" s="1">
        <f t="shared" si="52"/>
        <v>382</v>
      </c>
      <c r="AK176" s="1">
        <f t="shared" si="53"/>
        <v>364.00017600000001</v>
      </c>
      <c r="AL176">
        <f t="shared" si="54"/>
        <v>1138</v>
      </c>
      <c r="AM176" s="1">
        <f t="shared" si="55"/>
        <v>363</v>
      </c>
      <c r="AN176" s="108">
        <f t="shared" si="41"/>
        <v>38.340176000000007</v>
      </c>
      <c r="AO176">
        <f t="shared" si="56"/>
        <v>735</v>
      </c>
      <c r="AP176" s="1">
        <f t="shared" si="57"/>
        <v>766</v>
      </c>
      <c r="AQ176" s="108">
        <f t="shared" si="42"/>
        <v>1.76E-4</v>
      </c>
      <c r="AR176">
        <f t="shared" si="58"/>
        <v>1333</v>
      </c>
      <c r="AS176" s="1">
        <f t="shared" si="59"/>
        <v>168</v>
      </c>
    </row>
    <row r="177" spans="7:45" x14ac:dyDescent="0.25">
      <c r="G177" s="93">
        <v>43479</v>
      </c>
      <c r="H177" t="s">
        <v>23</v>
      </c>
      <c r="I177" t="s">
        <v>63</v>
      </c>
      <c r="J177" t="s">
        <v>504</v>
      </c>
      <c r="K177" s="95">
        <v>36.950000000000003</v>
      </c>
      <c r="L177" s="94">
        <v>0</v>
      </c>
      <c r="O177" t="str">
        <f t="shared" si="43"/>
        <v/>
      </c>
      <c r="AA177" s="3">
        <f t="shared" si="60"/>
        <v>169</v>
      </c>
      <c r="AB177" s="93">
        <f t="shared" si="44"/>
        <v>43479.000177000002</v>
      </c>
      <c r="AC177">
        <f t="shared" si="45"/>
        <v>1332</v>
      </c>
      <c r="AD177" s="1">
        <f t="shared" si="46"/>
        <v>169</v>
      </c>
      <c r="AE177" s="119">
        <f t="shared" si="47"/>
        <v>515.00017700000001</v>
      </c>
      <c r="AF177">
        <f t="shared" si="48"/>
        <v>1455</v>
      </c>
      <c r="AG177" s="1">
        <f t="shared" si="49"/>
        <v>46</v>
      </c>
      <c r="AH177" s="119">
        <f t="shared" si="50"/>
        <v>613.00017700000001</v>
      </c>
      <c r="AI177">
        <f t="shared" si="51"/>
        <v>1034</v>
      </c>
      <c r="AJ177" s="1">
        <f t="shared" si="52"/>
        <v>467</v>
      </c>
      <c r="AK177" s="1">
        <f t="shared" si="53"/>
        <v>364.00017700000001</v>
      </c>
      <c r="AL177">
        <f t="shared" si="54"/>
        <v>1137</v>
      </c>
      <c r="AM177" s="1">
        <f t="shared" si="55"/>
        <v>364</v>
      </c>
      <c r="AN177" s="108">
        <f t="shared" si="41"/>
        <v>36.950177000000004</v>
      </c>
      <c r="AO177">
        <f t="shared" si="56"/>
        <v>751</v>
      </c>
      <c r="AP177" s="1">
        <f t="shared" si="57"/>
        <v>750</v>
      </c>
      <c r="AQ177" s="108">
        <f t="shared" si="42"/>
        <v>1.7699999999999999E-4</v>
      </c>
      <c r="AR177">
        <f t="shared" si="58"/>
        <v>1332</v>
      </c>
      <c r="AS177" s="1">
        <f t="shared" si="59"/>
        <v>169</v>
      </c>
    </row>
    <row r="178" spans="7:45" x14ac:dyDescent="0.25">
      <c r="G178" s="93">
        <v>43479</v>
      </c>
      <c r="H178" t="s">
        <v>23</v>
      </c>
      <c r="I178" t="s">
        <v>37</v>
      </c>
      <c r="J178" t="s">
        <v>129</v>
      </c>
      <c r="K178" s="95">
        <v>1.8</v>
      </c>
      <c r="L178" s="94">
        <v>0</v>
      </c>
      <c r="O178" t="str">
        <f t="shared" si="43"/>
        <v/>
      </c>
      <c r="AA178" s="3">
        <f t="shared" si="60"/>
        <v>170</v>
      </c>
      <c r="AB178" s="93">
        <f t="shared" si="44"/>
        <v>43479.000178000002</v>
      </c>
      <c r="AC178">
        <f t="shared" si="45"/>
        <v>1331</v>
      </c>
      <c r="AD178" s="1">
        <f t="shared" si="46"/>
        <v>170</v>
      </c>
      <c r="AE178" s="119">
        <f t="shared" si="47"/>
        <v>515.00017800000001</v>
      </c>
      <c r="AF178">
        <f t="shared" si="48"/>
        <v>1454</v>
      </c>
      <c r="AG178" s="1">
        <f t="shared" si="49"/>
        <v>47</v>
      </c>
      <c r="AH178" s="119">
        <f t="shared" si="50"/>
        <v>868.00017800000001</v>
      </c>
      <c r="AI178">
        <f t="shared" si="51"/>
        <v>823</v>
      </c>
      <c r="AJ178" s="1">
        <f t="shared" si="52"/>
        <v>678</v>
      </c>
      <c r="AK178" s="1">
        <f t="shared" si="53"/>
        <v>130.00017800000001</v>
      </c>
      <c r="AL178">
        <f t="shared" si="54"/>
        <v>1378</v>
      </c>
      <c r="AM178" s="1">
        <f t="shared" si="55"/>
        <v>123</v>
      </c>
      <c r="AN178" s="108">
        <f t="shared" si="41"/>
        <v>1.8001780000000001</v>
      </c>
      <c r="AO178">
        <f t="shared" si="56"/>
        <v>1487</v>
      </c>
      <c r="AP178" s="1">
        <f t="shared" si="57"/>
        <v>14</v>
      </c>
      <c r="AQ178" s="108">
        <f t="shared" si="42"/>
        <v>1.7799999999999999E-4</v>
      </c>
      <c r="AR178">
        <f t="shared" si="58"/>
        <v>1331</v>
      </c>
      <c r="AS178" s="1">
        <f t="shared" si="59"/>
        <v>170</v>
      </c>
    </row>
    <row r="179" spans="7:45" x14ac:dyDescent="0.25">
      <c r="G179" s="93">
        <v>43479</v>
      </c>
      <c r="H179" t="s">
        <v>23</v>
      </c>
      <c r="I179" t="s">
        <v>37</v>
      </c>
      <c r="J179" t="s">
        <v>131</v>
      </c>
      <c r="K179" s="95">
        <v>14.9</v>
      </c>
      <c r="L179" s="94">
        <v>0</v>
      </c>
      <c r="O179" t="str">
        <f t="shared" si="43"/>
        <v/>
      </c>
      <c r="AA179" s="3">
        <f t="shared" si="60"/>
        <v>171</v>
      </c>
      <c r="AB179" s="93">
        <f t="shared" si="44"/>
        <v>43479.000179000002</v>
      </c>
      <c r="AC179">
        <f t="shared" si="45"/>
        <v>1330</v>
      </c>
      <c r="AD179" s="1">
        <f t="shared" si="46"/>
        <v>171</v>
      </c>
      <c r="AE179" s="119">
        <f t="shared" si="47"/>
        <v>515.000179</v>
      </c>
      <c r="AF179">
        <f t="shared" si="48"/>
        <v>1453</v>
      </c>
      <c r="AG179" s="1">
        <f t="shared" si="49"/>
        <v>48</v>
      </c>
      <c r="AH179" s="119">
        <f t="shared" si="50"/>
        <v>868.000179</v>
      </c>
      <c r="AI179">
        <f t="shared" si="51"/>
        <v>822</v>
      </c>
      <c r="AJ179" s="1">
        <f t="shared" si="52"/>
        <v>679</v>
      </c>
      <c r="AK179" s="1">
        <f t="shared" si="53"/>
        <v>8.0001789999999993</v>
      </c>
      <c r="AL179">
        <f t="shared" si="54"/>
        <v>1493</v>
      </c>
      <c r="AM179" s="1">
        <f t="shared" si="55"/>
        <v>8</v>
      </c>
      <c r="AN179" s="108">
        <f t="shared" si="41"/>
        <v>14.900179</v>
      </c>
      <c r="AO179">
        <f t="shared" si="56"/>
        <v>1145</v>
      </c>
      <c r="AP179" s="1">
        <f t="shared" si="57"/>
        <v>356</v>
      </c>
      <c r="AQ179" s="108">
        <f t="shared" si="42"/>
        <v>1.7899999999999999E-4</v>
      </c>
      <c r="AR179">
        <f t="shared" si="58"/>
        <v>1330</v>
      </c>
      <c r="AS179" s="1">
        <f t="shared" si="59"/>
        <v>171</v>
      </c>
    </row>
    <row r="180" spans="7:45" x14ac:dyDescent="0.25">
      <c r="G180" s="93">
        <v>43480</v>
      </c>
      <c r="H180" t="s">
        <v>22</v>
      </c>
      <c r="I180" t="s">
        <v>36</v>
      </c>
      <c r="J180" t="s">
        <v>505</v>
      </c>
      <c r="K180" s="95">
        <v>8</v>
      </c>
      <c r="L180" s="94">
        <v>0</v>
      </c>
      <c r="O180" t="str">
        <f t="shared" si="43"/>
        <v/>
      </c>
      <c r="AA180" s="3">
        <f t="shared" si="60"/>
        <v>172</v>
      </c>
      <c r="AB180" s="93">
        <f t="shared" si="44"/>
        <v>43480.000180000003</v>
      </c>
      <c r="AC180">
        <f t="shared" si="45"/>
        <v>1329</v>
      </c>
      <c r="AD180" s="1">
        <f t="shared" si="46"/>
        <v>172</v>
      </c>
      <c r="AE180" s="119">
        <f t="shared" si="47"/>
        <v>1469.00018</v>
      </c>
      <c r="AF180">
        <f t="shared" si="48"/>
        <v>144</v>
      </c>
      <c r="AG180" s="1">
        <f t="shared" si="49"/>
        <v>1357</v>
      </c>
      <c r="AH180" s="119">
        <f t="shared" si="50"/>
        <v>297.00018</v>
      </c>
      <c r="AI180">
        <f t="shared" si="51"/>
        <v>1455</v>
      </c>
      <c r="AJ180" s="1">
        <f t="shared" si="52"/>
        <v>46</v>
      </c>
      <c r="AK180" s="1">
        <f t="shared" si="53"/>
        <v>376.00018</v>
      </c>
      <c r="AL180">
        <f t="shared" si="54"/>
        <v>1136</v>
      </c>
      <c r="AM180" s="1">
        <f t="shared" si="55"/>
        <v>365</v>
      </c>
      <c r="AN180" s="108">
        <f t="shared" si="41"/>
        <v>8.0001800000000003</v>
      </c>
      <c r="AO180">
        <f t="shared" si="56"/>
        <v>1330</v>
      </c>
      <c r="AP180" s="1">
        <f t="shared" si="57"/>
        <v>171</v>
      </c>
      <c r="AQ180" s="108">
        <f t="shared" si="42"/>
        <v>1.7999999999999998E-4</v>
      </c>
      <c r="AR180">
        <f t="shared" si="58"/>
        <v>1329</v>
      </c>
      <c r="AS180" s="1">
        <f t="shared" si="59"/>
        <v>172</v>
      </c>
    </row>
    <row r="181" spans="7:45" x14ac:dyDescent="0.25">
      <c r="G181" s="93">
        <v>43480</v>
      </c>
      <c r="H181" t="s">
        <v>72</v>
      </c>
      <c r="I181" t="s">
        <v>35</v>
      </c>
      <c r="J181" t="s">
        <v>505</v>
      </c>
      <c r="K181" s="95">
        <v>24</v>
      </c>
      <c r="L181" s="94">
        <v>0</v>
      </c>
      <c r="O181" t="str">
        <f t="shared" si="43"/>
        <v/>
      </c>
      <c r="AA181" s="3">
        <f t="shared" si="60"/>
        <v>173</v>
      </c>
      <c r="AB181" s="93">
        <f t="shared" si="44"/>
        <v>43480.000181000003</v>
      </c>
      <c r="AC181">
        <f t="shared" si="45"/>
        <v>1328</v>
      </c>
      <c r="AD181" s="1">
        <f t="shared" si="46"/>
        <v>173</v>
      </c>
      <c r="AE181" s="119">
        <f t="shared" si="47"/>
        <v>1300.0001810000001</v>
      </c>
      <c r="AF181">
        <f t="shared" si="48"/>
        <v>224</v>
      </c>
      <c r="AG181" s="1">
        <f t="shared" si="49"/>
        <v>1277</v>
      </c>
      <c r="AH181" s="119">
        <f t="shared" si="50"/>
        <v>1402.0001810000001</v>
      </c>
      <c r="AI181">
        <f t="shared" si="51"/>
        <v>246</v>
      </c>
      <c r="AJ181" s="1">
        <f t="shared" si="52"/>
        <v>1255</v>
      </c>
      <c r="AK181" s="1">
        <f t="shared" si="53"/>
        <v>376.000181</v>
      </c>
      <c r="AL181">
        <f t="shared" si="54"/>
        <v>1135</v>
      </c>
      <c r="AM181" s="1">
        <f t="shared" si="55"/>
        <v>366</v>
      </c>
      <c r="AN181" s="108">
        <f t="shared" si="41"/>
        <v>24.000181000000001</v>
      </c>
      <c r="AO181">
        <f t="shared" si="56"/>
        <v>947</v>
      </c>
      <c r="AP181" s="1">
        <f t="shared" si="57"/>
        <v>554</v>
      </c>
      <c r="AQ181" s="108">
        <f t="shared" si="42"/>
        <v>1.8099999999999998E-4</v>
      </c>
      <c r="AR181">
        <f t="shared" si="58"/>
        <v>1328</v>
      </c>
      <c r="AS181" s="1">
        <f t="shared" si="59"/>
        <v>173</v>
      </c>
    </row>
    <row r="182" spans="7:45" x14ac:dyDescent="0.25">
      <c r="G182" s="93">
        <v>43480</v>
      </c>
      <c r="H182" t="s">
        <v>71</v>
      </c>
      <c r="I182" t="s">
        <v>36</v>
      </c>
      <c r="J182" t="s">
        <v>505</v>
      </c>
      <c r="K182" s="95">
        <v>20</v>
      </c>
      <c r="L182" s="94">
        <v>0</v>
      </c>
      <c r="O182" t="str">
        <f t="shared" si="43"/>
        <v/>
      </c>
      <c r="AA182" s="3">
        <f t="shared" si="60"/>
        <v>174</v>
      </c>
      <c r="AB182" s="93">
        <f t="shared" si="44"/>
        <v>43480.000182000003</v>
      </c>
      <c r="AC182">
        <f t="shared" si="45"/>
        <v>1327</v>
      </c>
      <c r="AD182" s="1">
        <f t="shared" si="46"/>
        <v>174</v>
      </c>
      <c r="AE182" s="119">
        <f t="shared" si="47"/>
        <v>1260.000182</v>
      </c>
      <c r="AF182">
        <f t="shared" si="48"/>
        <v>288</v>
      </c>
      <c r="AG182" s="1">
        <f t="shared" si="49"/>
        <v>1213</v>
      </c>
      <c r="AH182" s="119">
        <f t="shared" si="50"/>
        <v>297.000182</v>
      </c>
      <c r="AI182">
        <f t="shared" si="51"/>
        <v>1454</v>
      </c>
      <c r="AJ182" s="1">
        <f t="shared" si="52"/>
        <v>47</v>
      </c>
      <c r="AK182" s="1">
        <f t="shared" si="53"/>
        <v>376.000182</v>
      </c>
      <c r="AL182">
        <f t="shared" si="54"/>
        <v>1134</v>
      </c>
      <c r="AM182" s="1">
        <f t="shared" si="55"/>
        <v>367</v>
      </c>
      <c r="AN182" s="108">
        <f t="shared" si="41"/>
        <v>20.000181999999999</v>
      </c>
      <c r="AO182">
        <f t="shared" si="56"/>
        <v>1009</v>
      </c>
      <c r="AP182" s="1">
        <f t="shared" si="57"/>
        <v>492</v>
      </c>
      <c r="AQ182" s="108">
        <f t="shared" si="42"/>
        <v>1.8199999999999998E-4</v>
      </c>
      <c r="AR182">
        <f t="shared" si="58"/>
        <v>1327</v>
      </c>
      <c r="AS182" s="1">
        <f t="shared" si="59"/>
        <v>174</v>
      </c>
    </row>
    <row r="183" spans="7:45" x14ac:dyDescent="0.25">
      <c r="G183" s="93">
        <v>43480</v>
      </c>
      <c r="H183" t="s">
        <v>71</v>
      </c>
      <c r="I183" t="s">
        <v>35</v>
      </c>
      <c r="J183" t="s">
        <v>505</v>
      </c>
      <c r="K183" s="95">
        <v>20.9</v>
      </c>
      <c r="L183" s="94">
        <v>0</v>
      </c>
      <c r="O183" t="str">
        <f t="shared" si="43"/>
        <v/>
      </c>
      <c r="AA183" s="3">
        <f t="shared" si="60"/>
        <v>175</v>
      </c>
      <c r="AB183" s="93">
        <f t="shared" si="44"/>
        <v>43480.000182999996</v>
      </c>
      <c r="AC183">
        <f t="shared" si="45"/>
        <v>1326</v>
      </c>
      <c r="AD183" s="1">
        <f t="shared" si="46"/>
        <v>175</v>
      </c>
      <c r="AE183" s="119">
        <f t="shared" si="47"/>
        <v>1260.0001830000001</v>
      </c>
      <c r="AF183">
        <f t="shared" si="48"/>
        <v>287</v>
      </c>
      <c r="AG183" s="1">
        <f t="shared" si="49"/>
        <v>1214</v>
      </c>
      <c r="AH183" s="119">
        <f t="shared" si="50"/>
        <v>1402.0001830000001</v>
      </c>
      <c r="AI183">
        <f t="shared" si="51"/>
        <v>245</v>
      </c>
      <c r="AJ183" s="1">
        <f t="shared" si="52"/>
        <v>1256</v>
      </c>
      <c r="AK183" s="1">
        <f t="shared" si="53"/>
        <v>376.00018299999999</v>
      </c>
      <c r="AL183">
        <f t="shared" si="54"/>
        <v>1133</v>
      </c>
      <c r="AM183" s="1">
        <f t="shared" si="55"/>
        <v>368</v>
      </c>
      <c r="AN183" s="108">
        <f t="shared" si="41"/>
        <v>20.900182999999998</v>
      </c>
      <c r="AO183">
        <f t="shared" si="56"/>
        <v>996</v>
      </c>
      <c r="AP183" s="1">
        <f t="shared" si="57"/>
        <v>505</v>
      </c>
      <c r="AQ183" s="108">
        <f t="shared" si="42"/>
        <v>1.83E-4</v>
      </c>
      <c r="AR183">
        <f t="shared" si="58"/>
        <v>1326</v>
      </c>
      <c r="AS183" s="1">
        <f t="shared" si="59"/>
        <v>175</v>
      </c>
    </row>
    <row r="184" spans="7:45" x14ac:dyDescent="0.25">
      <c r="G184" s="93">
        <v>43480</v>
      </c>
      <c r="H184" t="s">
        <v>21</v>
      </c>
      <c r="I184" t="s">
        <v>36</v>
      </c>
      <c r="J184" t="s">
        <v>505</v>
      </c>
      <c r="K184" s="95">
        <v>32</v>
      </c>
      <c r="L184" s="94">
        <v>0</v>
      </c>
      <c r="O184" t="str">
        <f t="shared" si="43"/>
        <v/>
      </c>
      <c r="AA184" s="3">
        <f t="shared" si="60"/>
        <v>176</v>
      </c>
      <c r="AB184" s="93">
        <f t="shared" si="44"/>
        <v>43480.000183999997</v>
      </c>
      <c r="AC184">
        <f t="shared" si="45"/>
        <v>1325</v>
      </c>
      <c r="AD184" s="1">
        <f t="shared" si="46"/>
        <v>176</v>
      </c>
      <c r="AE184" s="119">
        <f t="shared" si="47"/>
        <v>1086.000184</v>
      </c>
      <c r="AF184">
        <f t="shared" si="48"/>
        <v>763</v>
      </c>
      <c r="AG184" s="1">
        <f t="shared" si="49"/>
        <v>738</v>
      </c>
      <c r="AH184" s="119">
        <f t="shared" si="50"/>
        <v>297.00018399999999</v>
      </c>
      <c r="AI184">
        <f t="shared" si="51"/>
        <v>1453</v>
      </c>
      <c r="AJ184" s="1">
        <f t="shared" si="52"/>
        <v>48</v>
      </c>
      <c r="AK184" s="1">
        <f t="shared" si="53"/>
        <v>376.00018399999999</v>
      </c>
      <c r="AL184">
        <f t="shared" si="54"/>
        <v>1132</v>
      </c>
      <c r="AM184" s="1">
        <f t="shared" si="55"/>
        <v>369</v>
      </c>
      <c r="AN184" s="108">
        <f t="shared" si="41"/>
        <v>32.000183999999997</v>
      </c>
      <c r="AO184">
        <f t="shared" si="56"/>
        <v>814</v>
      </c>
      <c r="AP184" s="1">
        <f t="shared" si="57"/>
        <v>687</v>
      </c>
      <c r="AQ184" s="108">
        <f t="shared" si="42"/>
        <v>1.84E-4</v>
      </c>
      <c r="AR184">
        <f t="shared" si="58"/>
        <v>1325</v>
      </c>
      <c r="AS184" s="1">
        <f t="shared" si="59"/>
        <v>176</v>
      </c>
    </row>
    <row r="185" spans="7:45" x14ac:dyDescent="0.25">
      <c r="G185" s="93">
        <v>43480</v>
      </c>
      <c r="H185" t="s">
        <v>21</v>
      </c>
      <c r="I185" t="s">
        <v>36</v>
      </c>
      <c r="J185" t="s">
        <v>505</v>
      </c>
      <c r="K185" s="95">
        <v>24</v>
      </c>
      <c r="L185" s="94">
        <v>0</v>
      </c>
      <c r="O185" t="str">
        <f t="shared" si="43"/>
        <v/>
      </c>
      <c r="AA185" s="3">
        <f t="shared" si="60"/>
        <v>177</v>
      </c>
      <c r="AB185" s="93">
        <f t="shared" si="44"/>
        <v>43480.000184999997</v>
      </c>
      <c r="AC185">
        <f t="shared" si="45"/>
        <v>1324</v>
      </c>
      <c r="AD185" s="1">
        <f t="shared" si="46"/>
        <v>177</v>
      </c>
      <c r="AE185" s="119">
        <f t="shared" si="47"/>
        <v>1086.0001850000001</v>
      </c>
      <c r="AF185">
        <f t="shared" si="48"/>
        <v>762</v>
      </c>
      <c r="AG185" s="1">
        <f t="shared" si="49"/>
        <v>739</v>
      </c>
      <c r="AH185" s="119">
        <f t="shared" si="50"/>
        <v>297.00018499999999</v>
      </c>
      <c r="AI185">
        <f t="shared" si="51"/>
        <v>1452</v>
      </c>
      <c r="AJ185" s="1">
        <f t="shared" si="52"/>
        <v>49</v>
      </c>
      <c r="AK185" s="1">
        <f t="shared" si="53"/>
        <v>376.00018499999999</v>
      </c>
      <c r="AL185">
        <f t="shared" si="54"/>
        <v>1131</v>
      </c>
      <c r="AM185" s="1">
        <f t="shared" si="55"/>
        <v>370</v>
      </c>
      <c r="AN185" s="108">
        <f t="shared" si="41"/>
        <v>24.000184999999998</v>
      </c>
      <c r="AO185">
        <f t="shared" si="56"/>
        <v>946</v>
      </c>
      <c r="AP185" s="1">
        <f t="shared" si="57"/>
        <v>555</v>
      </c>
      <c r="AQ185" s="108">
        <f t="shared" si="42"/>
        <v>1.85E-4</v>
      </c>
      <c r="AR185">
        <f t="shared" si="58"/>
        <v>1324</v>
      </c>
      <c r="AS185" s="1">
        <f t="shared" si="59"/>
        <v>177</v>
      </c>
    </row>
    <row r="186" spans="7:45" x14ac:dyDescent="0.25">
      <c r="G186" s="93">
        <v>43480</v>
      </c>
      <c r="H186" t="s">
        <v>21</v>
      </c>
      <c r="I186" t="s">
        <v>36</v>
      </c>
      <c r="J186" t="s">
        <v>505</v>
      </c>
      <c r="K186" s="95">
        <v>16</v>
      </c>
      <c r="L186" s="94">
        <v>0</v>
      </c>
      <c r="O186" t="str">
        <f t="shared" si="43"/>
        <v/>
      </c>
      <c r="AA186" s="3">
        <f t="shared" si="60"/>
        <v>178</v>
      </c>
      <c r="AB186" s="93">
        <f t="shared" si="44"/>
        <v>43480.000185999997</v>
      </c>
      <c r="AC186">
        <f t="shared" si="45"/>
        <v>1323</v>
      </c>
      <c r="AD186" s="1">
        <f t="shared" si="46"/>
        <v>178</v>
      </c>
      <c r="AE186" s="119">
        <f t="shared" si="47"/>
        <v>1086.000186</v>
      </c>
      <c r="AF186">
        <f t="shared" si="48"/>
        <v>761</v>
      </c>
      <c r="AG186" s="1">
        <f t="shared" si="49"/>
        <v>740</v>
      </c>
      <c r="AH186" s="119">
        <f t="shared" si="50"/>
        <v>297.00018599999999</v>
      </c>
      <c r="AI186">
        <f t="shared" si="51"/>
        <v>1451</v>
      </c>
      <c r="AJ186" s="1">
        <f t="shared" si="52"/>
        <v>50</v>
      </c>
      <c r="AK186" s="1">
        <f t="shared" si="53"/>
        <v>376.00018599999999</v>
      </c>
      <c r="AL186">
        <f t="shared" si="54"/>
        <v>1130</v>
      </c>
      <c r="AM186" s="1">
        <f t="shared" si="55"/>
        <v>371</v>
      </c>
      <c r="AN186" s="108">
        <f t="shared" si="41"/>
        <v>16.000185999999999</v>
      </c>
      <c r="AO186">
        <f t="shared" si="56"/>
        <v>1121</v>
      </c>
      <c r="AP186" s="1">
        <f t="shared" si="57"/>
        <v>380</v>
      </c>
      <c r="AQ186" s="108">
        <f t="shared" si="42"/>
        <v>1.8599999999999999E-4</v>
      </c>
      <c r="AR186">
        <f t="shared" si="58"/>
        <v>1323</v>
      </c>
      <c r="AS186" s="1">
        <f t="shared" si="59"/>
        <v>178</v>
      </c>
    </row>
    <row r="187" spans="7:45" x14ac:dyDescent="0.25">
      <c r="G187" s="93">
        <v>43480</v>
      </c>
      <c r="H187" t="s">
        <v>21</v>
      </c>
      <c r="I187" t="s">
        <v>36</v>
      </c>
      <c r="J187" t="s">
        <v>505</v>
      </c>
      <c r="K187" s="95">
        <v>8</v>
      </c>
      <c r="L187" s="94">
        <v>0</v>
      </c>
      <c r="O187" t="str">
        <f t="shared" si="43"/>
        <v/>
      </c>
      <c r="AA187" s="3">
        <f t="shared" si="60"/>
        <v>179</v>
      </c>
      <c r="AB187" s="93">
        <f t="shared" si="44"/>
        <v>43480.000186999998</v>
      </c>
      <c r="AC187">
        <f t="shared" si="45"/>
        <v>1322</v>
      </c>
      <c r="AD187" s="1">
        <f t="shared" si="46"/>
        <v>179</v>
      </c>
      <c r="AE187" s="119">
        <f t="shared" si="47"/>
        <v>1086.0001870000001</v>
      </c>
      <c r="AF187">
        <f t="shared" si="48"/>
        <v>760</v>
      </c>
      <c r="AG187" s="1">
        <f t="shared" si="49"/>
        <v>741</v>
      </c>
      <c r="AH187" s="119">
        <f t="shared" si="50"/>
        <v>297.00018699999998</v>
      </c>
      <c r="AI187">
        <f t="shared" si="51"/>
        <v>1450</v>
      </c>
      <c r="AJ187" s="1">
        <f t="shared" si="52"/>
        <v>51</v>
      </c>
      <c r="AK187" s="1">
        <f t="shared" si="53"/>
        <v>376.00018699999998</v>
      </c>
      <c r="AL187">
        <f t="shared" si="54"/>
        <v>1129</v>
      </c>
      <c r="AM187" s="1">
        <f t="shared" si="55"/>
        <v>372</v>
      </c>
      <c r="AN187" s="108">
        <f t="shared" si="41"/>
        <v>8.0001870000000004</v>
      </c>
      <c r="AO187">
        <f t="shared" si="56"/>
        <v>1329</v>
      </c>
      <c r="AP187" s="1">
        <f t="shared" si="57"/>
        <v>172</v>
      </c>
      <c r="AQ187" s="108">
        <f t="shared" si="42"/>
        <v>1.8699999999999999E-4</v>
      </c>
      <c r="AR187">
        <f t="shared" si="58"/>
        <v>1322</v>
      </c>
      <c r="AS187" s="1">
        <f t="shared" si="59"/>
        <v>179</v>
      </c>
    </row>
    <row r="188" spans="7:45" x14ac:dyDescent="0.25">
      <c r="G188" s="93">
        <v>43480</v>
      </c>
      <c r="H188" t="s">
        <v>21</v>
      </c>
      <c r="I188" t="s">
        <v>35</v>
      </c>
      <c r="J188" t="s">
        <v>505</v>
      </c>
      <c r="K188" s="95">
        <v>98</v>
      </c>
      <c r="L188" s="94">
        <v>0</v>
      </c>
      <c r="O188" t="str">
        <f t="shared" si="43"/>
        <v/>
      </c>
      <c r="AA188" s="3">
        <f t="shared" si="60"/>
        <v>180</v>
      </c>
      <c r="AB188" s="93">
        <f t="shared" si="44"/>
        <v>43480.000187999998</v>
      </c>
      <c r="AC188">
        <f t="shared" si="45"/>
        <v>1321</v>
      </c>
      <c r="AD188" s="1">
        <f t="shared" si="46"/>
        <v>180</v>
      </c>
      <c r="AE188" s="119">
        <f t="shared" si="47"/>
        <v>1086.000188</v>
      </c>
      <c r="AF188">
        <f t="shared" si="48"/>
        <v>759</v>
      </c>
      <c r="AG188" s="1">
        <f t="shared" si="49"/>
        <v>742</v>
      </c>
      <c r="AH188" s="119">
        <f t="shared" si="50"/>
        <v>1402.000188</v>
      </c>
      <c r="AI188">
        <f t="shared" si="51"/>
        <v>244</v>
      </c>
      <c r="AJ188" s="1">
        <f t="shared" si="52"/>
        <v>1257</v>
      </c>
      <c r="AK188" s="1">
        <f t="shared" si="53"/>
        <v>376.00018799999998</v>
      </c>
      <c r="AL188">
        <f t="shared" si="54"/>
        <v>1128</v>
      </c>
      <c r="AM188" s="1">
        <f t="shared" si="55"/>
        <v>373</v>
      </c>
      <c r="AN188" s="108">
        <f t="shared" si="41"/>
        <v>98.000187999999994</v>
      </c>
      <c r="AO188">
        <f t="shared" si="56"/>
        <v>402</v>
      </c>
      <c r="AP188" s="1">
        <f t="shared" si="57"/>
        <v>1099</v>
      </c>
      <c r="AQ188" s="108">
        <f t="shared" si="42"/>
        <v>1.8799999999999999E-4</v>
      </c>
      <c r="AR188">
        <f t="shared" si="58"/>
        <v>1321</v>
      </c>
      <c r="AS188" s="1">
        <f t="shared" si="59"/>
        <v>180</v>
      </c>
    </row>
    <row r="189" spans="7:45" x14ac:dyDescent="0.25">
      <c r="G189" s="93">
        <v>43480</v>
      </c>
      <c r="H189" t="s">
        <v>21</v>
      </c>
      <c r="I189" t="s">
        <v>35</v>
      </c>
      <c r="J189" t="s">
        <v>505</v>
      </c>
      <c r="K189" s="95">
        <v>88</v>
      </c>
      <c r="L189" s="94">
        <v>0</v>
      </c>
      <c r="O189" t="str">
        <f t="shared" si="43"/>
        <v/>
      </c>
      <c r="AA189" s="3">
        <f t="shared" si="60"/>
        <v>181</v>
      </c>
      <c r="AB189" s="93">
        <f t="shared" si="44"/>
        <v>43480.000188999998</v>
      </c>
      <c r="AC189">
        <f t="shared" si="45"/>
        <v>1320</v>
      </c>
      <c r="AD189" s="1">
        <f t="shared" si="46"/>
        <v>181</v>
      </c>
      <c r="AE189" s="119">
        <f t="shared" si="47"/>
        <v>1086.0001890000001</v>
      </c>
      <c r="AF189">
        <f t="shared" si="48"/>
        <v>758</v>
      </c>
      <c r="AG189" s="1">
        <f t="shared" si="49"/>
        <v>743</v>
      </c>
      <c r="AH189" s="119">
        <f t="shared" si="50"/>
        <v>1402.0001890000001</v>
      </c>
      <c r="AI189">
        <f t="shared" si="51"/>
        <v>243</v>
      </c>
      <c r="AJ189" s="1">
        <f t="shared" si="52"/>
        <v>1258</v>
      </c>
      <c r="AK189" s="1">
        <f t="shared" si="53"/>
        <v>376.00018899999998</v>
      </c>
      <c r="AL189">
        <f t="shared" si="54"/>
        <v>1127</v>
      </c>
      <c r="AM189" s="1">
        <f t="shared" si="55"/>
        <v>374</v>
      </c>
      <c r="AN189" s="108">
        <f t="shared" si="41"/>
        <v>88.000189000000006</v>
      </c>
      <c r="AO189">
        <f t="shared" si="56"/>
        <v>431</v>
      </c>
      <c r="AP189" s="1">
        <f t="shared" si="57"/>
        <v>1070</v>
      </c>
      <c r="AQ189" s="108">
        <f t="shared" si="42"/>
        <v>1.8899999999999999E-4</v>
      </c>
      <c r="AR189">
        <f t="shared" si="58"/>
        <v>1320</v>
      </c>
      <c r="AS189" s="1">
        <f t="shared" si="59"/>
        <v>181</v>
      </c>
    </row>
    <row r="190" spans="7:45" x14ac:dyDescent="0.25">
      <c r="G190" s="93">
        <v>43480</v>
      </c>
      <c r="H190" t="s">
        <v>70</v>
      </c>
      <c r="I190" t="s">
        <v>35</v>
      </c>
      <c r="J190" t="s">
        <v>505</v>
      </c>
      <c r="K190" s="95">
        <v>181.33</v>
      </c>
      <c r="L190" s="94">
        <v>0</v>
      </c>
      <c r="O190" t="str">
        <f t="shared" si="43"/>
        <v/>
      </c>
      <c r="AA190" s="3">
        <f t="shared" si="60"/>
        <v>182</v>
      </c>
      <c r="AB190" s="93">
        <f t="shared" si="44"/>
        <v>43480.000189999999</v>
      </c>
      <c r="AC190">
        <f t="shared" si="45"/>
        <v>1319</v>
      </c>
      <c r="AD190" s="1">
        <f t="shared" si="46"/>
        <v>182</v>
      </c>
      <c r="AE190" s="119">
        <f t="shared" si="47"/>
        <v>648.00018999999998</v>
      </c>
      <c r="AF190">
        <f t="shared" si="48"/>
        <v>874</v>
      </c>
      <c r="AG190" s="1">
        <f t="shared" si="49"/>
        <v>627</v>
      </c>
      <c r="AH190" s="119">
        <f t="shared" si="50"/>
        <v>1402.00019</v>
      </c>
      <c r="AI190">
        <f t="shared" si="51"/>
        <v>242</v>
      </c>
      <c r="AJ190" s="1">
        <f t="shared" si="52"/>
        <v>1259</v>
      </c>
      <c r="AK190" s="1">
        <f t="shared" si="53"/>
        <v>376.00018999999998</v>
      </c>
      <c r="AL190">
        <f t="shared" si="54"/>
        <v>1126</v>
      </c>
      <c r="AM190" s="1">
        <f t="shared" si="55"/>
        <v>375</v>
      </c>
      <c r="AN190" s="108">
        <f t="shared" si="41"/>
        <v>181.33019000000002</v>
      </c>
      <c r="AO190">
        <f t="shared" si="56"/>
        <v>244</v>
      </c>
      <c r="AP190" s="1">
        <f t="shared" si="57"/>
        <v>1257</v>
      </c>
      <c r="AQ190" s="108">
        <f t="shared" si="42"/>
        <v>1.8999999999999998E-4</v>
      </c>
      <c r="AR190">
        <f t="shared" si="58"/>
        <v>1319</v>
      </c>
      <c r="AS190" s="1">
        <f t="shared" si="59"/>
        <v>182</v>
      </c>
    </row>
    <row r="191" spans="7:45" x14ac:dyDescent="0.25">
      <c r="G191" s="93">
        <v>43480</v>
      </c>
      <c r="H191" t="s">
        <v>23</v>
      </c>
      <c r="I191" t="s">
        <v>35</v>
      </c>
      <c r="J191" t="s">
        <v>505</v>
      </c>
      <c r="K191" s="95">
        <v>52</v>
      </c>
      <c r="L191" s="94">
        <v>0</v>
      </c>
      <c r="O191" t="str">
        <f t="shared" si="43"/>
        <v/>
      </c>
      <c r="AA191" s="3">
        <f t="shared" si="60"/>
        <v>183</v>
      </c>
      <c r="AB191" s="93">
        <f t="shared" si="44"/>
        <v>43480.000190999999</v>
      </c>
      <c r="AC191">
        <f t="shared" si="45"/>
        <v>1318</v>
      </c>
      <c r="AD191" s="1">
        <f t="shared" si="46"/>
        <v>183</v>
      </c>
      <c r="AE191" s="119">
        <f t="shared" si="47"/>
        <v>515.00019099999997</v>
      </c>
      <c r="AF191">
        <f t="shared" si="48"/>
        <v>1452</v>
      </c>
      <c r="AG191" s="1">
        <f t="shared" si="49"/>
        <v>49</v>
      </c>
      <c r="AH191" s="119">
        <f t="shared" si="50"/>
        <v>1402.0001910000001</v>
      </c>
      <c r="AI191">
        <f t="shared" si="51"/>
        <v>241</v>
      </c>
      <c r="AJ191" s="1">
        <f t="shared" si="52"/>
        <v>1260</v>
      </c>
      <c r="AK191" s="1">
        <f t="shared" si="53"/>
        <v>376.00019099999997</v>
      </c>
      <c r="AL191">
        <f t="shared" si="54"/>
        <v>1125</v>
      </c>
      <c r="AM191" s="1">
        <f t="shared" si="55"/>
        <v>376</v>
      </c>
      <c r="AN191" s="108">
        <f t="shared" si="41"/>
        <v>52.000191000000001</v>
      </c>
      <c r="AO191">
        <f t="shared" si="56"/>
        <v>602</v>
      </c>
      <c r="AP191" s="1">
        <f t="shared" si="57"/>
        <v>899</v>
      </c>
      <c r="AQ191" s="108">
        <f t="shared" si="42"/>
        <v>1.9099999999999998E-4</v>
      </c>
      <c r="AR191">
        <f t="shared" si="58"/>
        <v>1318</v>
      </c>
      <c r="AS191" s="1">
        <f t="shared" si="59"/>
        <v>183</v>
      </c>
    </row>
    <row r="192" spans="7:45" x14ac:dyDescent="0.25">
      <c r="G192" s="93">
        <v>43481</v>
      </c>
      <c r="H192" t="s">
        <v>22</v>
      </c>
      <c r="I192" t="s">
        <v>36</v>
      </c>
      <c r="J192" t="s">
        <v>506</v>
      </c>
      <c r="K192" s="95">
        <v>8</v>
      </c>
      <c r="L192" s="94">
        <v>0</v>
      </c>
      <c r="O192" t="str">
        <f t="shared" si="43"/>
        <v/>
      </c>
      <c r="AA192" s="3">
        <f t="shared" si="60"/>
        <v>184</v>
      </c>
      <c r="AB192" s="93">
        <f t="shared" si="44"/>
        <v>43481.000192</v>
      </c>
      <c r="AC192">
        <f t="shared" si="45"/>
        <v>1317</v>
      </c>
      <c r="AD192" s="1">
        <f t="shared" si="46"/>
        <v>184</v>
      </c>
      <c r="AE192" s="119">
        <f t="shared" si="47"/>
        <v>1469.000192</v>
      </c>
      <c r="AF192">
        <f t="shared" si="48"/>
        <v>143</v>
      </c>
      <c r="AG192" s="1">
        <f t="shared" si="49"/>
        <v>1358</v>
      </c>
      <c r="AH192" s="119">
        <f t="shared" si="50"/>
        <v>297.00019200000003</v>
      </c>
      <c r="AI192">
        <f t="shared" si="51"/>
        <v>1449</v>
      </c>
      <c r="AJ192" s="1">
        <f t="shared" si="52"/>
        <v>52</v>
      </c>
      <c r="AK192" s="1">
        <f t="shared" si="53"/>
        <v>387.00019200000003</v>
      </c>
      <c r="AL192">
        <f t="shared" si="54"/>
        <v>1124</v>
      </c>
      <c r="AM192" s="1">
        <f t="shared" si="55"/>
        <v>377</v>
      </c>
      <c r="AN192" s="108">
        <f t="shared" si="41"/>
        <v>8.0001920000000002</v>
      </c>
      <c r="AO192">
        <f t="shared" si="56"/>
        <v>1328</v>
      </c>
      <c r="AP192" s="1">
        <f t="shared" si="57"/>
        <v>173</v>
      </c>
      <c r="AQ192" s="108">
        <f t="shared" si="42"/>
        <v>1.92E-4</v>
      </c>
      <c r="AR192">
        <f t="shared" si="58"/>
        <v>1317</v>
      </c>
      <c r="AS192" s="1">
        <f t="shared" si="59"/>
        <v>184</v>
      </c>
    </row>
    <row r="193" spans="7:45" x14ac:dyDescent="0.25">
      <c r="G193" s="93">
        <v>43481</v>
      </c>
      <c r="H193" t="s">
        <v>80</v>
      </c>
      <c r="I193" t="s">
        <v>36</v>
      </c>
      <c r="J193" t="s">
        <v>506</v>
      </c>
      <c r="K193" s="95">
        <v>16</v>
      </c>
      <c r="L193" s="94">
        <v>0</v>
      </c>
      <c r="O193" t="str">
        <f t="shared" si="43"/>
        <v/>
      </c>
      <c r="AA193" s="3">
        <f t="shared" si="60"/>
        <v>185</v>
      </c>
      <c r="AB193" s="93">
        <f t="shared" si="44"/>
        <v>43481.000193</v>
      </c>
      <c r="AC193">
        <f t="shared" si="45"/>
        <v>1316</v>
      </c>
      <c r="AD193" s="1">
        <f t="shared" si="46"/>
        <v>185</v>
      </c>
      <c r="AE193" s="119">
        <f t="shared" si="47"/>
        <v>1273.0001930000001</v>
      </c>
      <c r="AF193">
        <f t="shared" si="48"/>
        <v>238</v>
      </c>
      <c r="AG193" s="1">
        <f t="shared" si="49"/>
        <v>1263</v>
      </c>
      <c r="AH193" s="119">
        <f t="shared" si="50"/>
        <v>297.00019300000002</v>
      </c>
      <c r="AI193">
        <f t="shared" si="51"/>
        <v>1448</v>
      </c>
      <c r="AJ193" s="1">
        <f t="shared" si="52"/>
        <v>53</v>
      </c>
      <c r="AK193" s="1">
        <f t="shared" si="53"/>
        <v>387.00019300000002</v>
      </c>
      <c r="AL193">
        <f t="shared" si="54"/>
        <v>1123</v>
      </c>
      <c r="AM193" s="1">
        <f t="shared" si="55"/>
        <v>378</v>
      </c>
      <c r="AN193" s="108">
        <f t="shared" si="41"/>
        <v>16.000192999999999</v>
      </c>
      <c r="AO193">
        <f t="shared" si="56"/>
        <v>1120</v>
      </c>
      <c r="AP193" s="1">
        <f t="shared" si="57"/>
        <v>381</v>
      </c>
      <c r="AQ193" s="108">
        <f t="shared" si="42"/>
        <v>1.93E-4</v>
      </c>
      <c r="AR193">
        <f t="shared" si="58"/>
        <v>1316</v>
      </c>
      <c r="AS193" s="1">
        <f t="shared" si="59"/>
        <v>185</v>
      </c>
    </row>
    <row r="194" spans="7:45" x14ac:dyDescent="0.25">
      <c r="G194" s="93">
        <v>43481</v>
      </c>
      <c r="H194" t="s">
        <v>21</v>
      </c>
      <c r="I194" t="s">
        <v>36</v>
      </c>
      <c r="J194" t="s">
        <v>506</v>
      </c>
      <c r="K194" s="95">
        <v>64</v>
      </c>
      <c r="L194" s="94">
        <v>0</v>
      </c>
      <c r="O194" t="str">
        <f t="shared" si="43"/>
        <v/>
      </c>
      <c r="AA194" s="3">
        <f t="shared" si="60"/>
        <v>186</v>
      </c>
      <c r="AB194" s="93">
        <f t="shared" si="44"/>
        <v>43481.000194</v>
      </c>
      <c r="AC194">
        <f t="shared" si="45"/>
        <v>1315</v>
      </c>
      <c r="AD194" s="1">
        <f t="shared" si="46"/>
        <v>186</v>
      </c>
      <c r="AE194" s="119">
        <f t="shared" si="47"/>
        <v>1086.000194</v>
      </c>
      <c r="AF194">
        <f t="shared" si="48"/>
        <v>757</v>
      </c>
      <c r="AG194" s="1">
        <f t="shared" si="49"/>
        <v>744</v>
      </c>
      <c r="AH194" s="119">
        <f t="shared" si="50"/>
        <v>297.00019400000002</v>
      </c>
      <c r="AI194">
        <f t="shared" si="51"/>
        <v>1447</v>
      </c>
      <c r="AJ194" s="1">
        <f t="shared" si="52"/>
        <v>54</v>
      </c>
      <c r="AK194" s="1">
        <f t="shared" si="53"/>
        <v>387.00019400000002</v>
      </c>
      <c r="AL194">
        <f t="shared" si="54"/>
        <v>1122</v>
      </c>
      <c r="AM194" s="1">
        <f t="shared" si="55"/>
        <v>379</v>
      </c>
      <c r="AN194" s="108">
        <f t="shared" si="41"/>
        <v>64.000193999999993</v>
      </c>
      <c r="AO194">
        <f t="shared" si="56"/>
        <v>547</v>
      </c>
      <c r="AP194" s="1">
        <f t="shared" si="57"/>
        <v>954</v>
      </c>
      <c r="AQ194" s="108">
        <f t="shared" si="42"/>
        <v>1.94E-4</v>
      </c>
      <c r="AR194">
        <f t="shared" si="58"/>
        <v>1315</v>
      </c>
      <c r="AS194" s="1">
        <f t="shared" si="59"/>
        <v>186</v>
      </c>
    </row>
    <row r="195" spans="7:45" x14ac:dyDescent="0.25">
      <c r="G195" s="93">
        <v>43481</v>
      </c>
      <c r="H195" t="s">
        <v>21</v>
      </c>
      <c r="I195" t="s">
        <v>36</v>
      </c>
      <c r="J195" t="s">
        <v>506</v>
      </c>
      <c r="K195" s="95">
        <v>56</v>
      </c>
      <c r="L195" s="94">
        <v>0</v>
      </c>
      <c r="O195" t="str">
        <f t="shared" si="43"/>
        <v/>
      </c>
      <c r="AA195" s="3">
        <f t="shared" si="60"/>
        <v>187</v>
      </c>
      <c r="AB195" s="93">
        <f t="shared" si="44"/>
        <v>43481.000195000001</v>
      </c>
      <c r="AC195">
        <f t="shared" si="45"/>
        <v>1314</v>
      </c>
      <c r="AD195" s="1">
        <f t="shared" si="46"/>
        <v>187</v>
      </c>
      <c r="AE195" s="119">
        <f t="shared" si="47"/>
        <v>1086.0001950000001</v>
      </c>
      <c r="AF195">
        <f t="shared" si="48"/>
        <v>756</v>
      </c>
      <c r="AG195" s="1">
        <f t="shared" si="49"/>
        <v>745</v>
      </c>
      <c r="AH195" s="119">
        <f t="shared" si="50"/>
        <v>297.00019500000002</v>
      </c>
      <c r="AI195">
        <f t="shared" si="51"/>
        <v>1446</v>
      </c>
      <c r="AJ195" s="1">
        <f t="shared" si="52"/>
        <v>55</v>
      </c>
      <c r="AK195" s="1">
        <f t="shared" si="53"/>
        <v>387.00019500000002</v>
      </c>
      <c r="AL195">
        <f t="shared" si="54"/>
        <v>1121</v>
      </c>
      <c r="AM195" s="1">
        <f t="shared" si="55"/>
        <v>380</v>
      </c>
      <c r="AN195" s="108">
        <f t="shared" si="41"/>
        <v>56.000194999999998</v>
      </c>
      <c r="AO195">
        <f t="shared" si="56"/>
        <v>586</v>
      </c>
      <c r="AP195" s="1">
        <f t="shared" si="57"/>
        <v>915</v>
      </c>
      <c r="AQ195" s="108">
        <f t="shared" si="42"/>
        <v>1.95E-4</v>
      </c>
      <c r="AR195">
        <f t="shared" si="58"/>
        <v>1314</v>
      </c>
      <c r="AS195" s="1">
        <f t="shared" si="59"/>
        <v>187</v>
      </c>
    </row>
    <row r="196" spans="7:45" x14ac:dyDescent="0.25">
      <c r="G196" s="93">
        <v>43481</v>
      </c>
      <c r="H196" t="s">
        <v>21</v>
      </c>
      <c r="I196" t="s">
        <v>36</v>
      </c>
      <c r="J196" t="s">
        <v>506</v>
      </c>
      <c r="K196" s="95">
        <v>16</v>
      </c>
      <c r="L196" s="94">
        <v>0</v>
      </c>
      <c r="O196" t="str">
        <f t="shared" si="43"/>
        <v/>
      </c>
      <c r="AA196" s="3">
        <f t="shared" si="60"/>
        <v>188</v>
      </c>
      <c r="AB196" s="93">
        <f t="shared" si="44"/>
        <v>43481.000196000001</v>
      </c>
      <c r="AC196">
        <f t="shared" si="45"/>
        <v>1313</v>
      </c>
      <c r="AD196" s="1">
        <f t="shared" si="46"/>
        <v>188</v>
      </c>
      <c r="AE196" s="119">
        <f t="shared" si="47"/>
        <v>1086.000196</v>
      </c>
      <c r="AF196">
        <f t="shared" si="48"/>
        <v>755</v>
      </c>
      <c r="AG196" s="1">
        <f t="shared" si="49"/>
        <v>746</v>
      </c>
      <c r="AH196" s="119">
        <f t="shared" si="50"/>
        <v>297.00019600000002</v>
      </c>
      <c r="AI196">
        <f t="shared" si="51"/>
        <v>1445</v>
      </c>
      <c r="AJ196" s="1">
        <f t="shared" si="52"/>
        <v>56</v>
      </c>
      <c r="AK196" s="1">
        <f t="shared" si="53"/>
        <v>387.00019600000002</v>
      </c>
      <c r="AL196">
        <f t="shared" si="54"/>
        <v>1120</v>
      </c>
      <c r="AM196" s="1">
        <f t="shared" si="55"/>
        <v>381</v>
      </c>
      <c r="AN196" s="108">
        <f t="shared" si="41"/>
        <v>16.000195999999999</v>
      </c>
      <c r="AO196">
        <f t="shared" si="56"/>
        <v>1119</v>
      </c>
      <c r="AP196" s="1">
        <f t="shared" si="57"/>
        <v>382</v>
      </c>
      <c r="AQ196" s="108">
        <f t="shared" si="42"/>
        <v>1.9599999999999999E-4</v>
      </c>
      <c r="AR196">
        <f t="shared" si="58"/>
        <v>1313</v>
      </c>
      <c r="AS196" s="1">
        <f t="shared" si="59"/>
        <v>188</v>
      </c>
    </row>
    <row r="197" spans="7:45" x14ac:dyDescent="0.25">
      <c r="G197" s="93">
        <v>43481</v>
      </c>
      <c r="H197" t="s">
        <v>21</v>
      </c>
      <c r="I197" t="s">
        <v>36</v>
      </c>
      <c r="J197" t="s">
        <v>506</v>
      </c>
      <c r="K197" s="95">
        <v>8</v>
      </c>
      <c r="L197" s="94">
        <v>0</v>
      </c>
      <c r="O197" t="str">
        <f t="shared" si="43"/>
        <v/>
      </c>
      <c r="AA197" s="3">
        <f t="shared" si="60"/>
        <v>189</v>
      </c>
      <c r="AB197" s="93">
        <f t="shared" si="44"/>
        <v>43481.000197000001</v>
      </c>
      <c r="AC197">
        <f t="shared" si="45"/>
        <v>1312</v>
      </c>
      <c r="AD197" s="1">
        <f t="shared" si="46"/>
        <v>189</v>
      </c>
      <c r="AE197" s="119">
        <f t="shared" si="47"/>
        <v>1086.0001970000001</v>
      </c>
      <c r="AF197">
        <f t="shared" si="48"/>
        <v>754</v>
      </c>
      <c r="AG197" s="1">
        <f t="shared" si="49"/>
        <v>747</v>
      </c>
      <c r="AH197" s="119">
        <f t="shared" si="50"/>
        <v>297.00019700000001</v>
      </c>
      <c r="AI197">
        <f t="shared" si="51"/>
        <v>1444</v>
      </c>
      <c r="AJ197" s="1">
        <f t="shared" si="52"/>
        <v>57</v>
      </c>
      <c r="AK197" s="1">
        <f t="shared" si="53"/>
        <v>387.00019700000001</v>
      </c>
      <c r="AL197">
        <f t="shared" si="54"/>
        <v>1119</v>
      </c>
      <c r="AM197" s="1">
        <f t="shared" si="55"/>
        <v>382</v>
      </c>
      <c r="AN197" s="108">
        <f t="shared" si="41"/>
        <v>8.000197</v>
      </c>
      <c r="AO197">
        <f t="shared" si="56"/>
        <v>1327</v>
      </c>
      <c r="AP197" s="1">
        <f t="shared" si="57"/>
        <v>174</v>
      </c>
      <c r="AQ197" s="108">
        <f t="shared" si="42"/>
        <v>1.9699999999999999E-4</v>
      </c>
      <c r="AR197">
        <f t="shared" si="58"/>
        <v>1312</v>
      </c>
      <c r="AS197" s="1">
        <f t="shared" si="59"/>
        <v>189</v>
      </c>
    </row>
    <row r="198" spans="7:45" x14ac:dyDescent="0.25">
      <c r="G198" s="93">
        <v>43481</v>
      </c>
      <c r="H198" t="s">
        <v>23</v>
      </c>
      <c r="I198" t="s">
        <v>58</v>
      </c>
      <c r="J198" t="s">
        <v>506</v>
      </c>
      <c r="K198" s="95">
        <v>104</v>
      </c>
      <c r="L198" s="94">
        <v>0</v>
      </c>
      <c r="O198" t="str">
        <f t="shared" si="43"/>
        <v/>
      </c>
      <c r="AA198" s="3">
        <f t="shared" si="60"/>
        <v>190</v>
      </c>
      <c r="AB198" s="93">
        <f t="shared" si="44"/>
        <v>43481.000198000002</v>
      </c>
      <c r="AC198">
        <f t="shared" si="45"/>
        <v>1311</v>
      </c>
      <c r="AD198" s="1">
        <f t="shared" si="46"/>
        <v>190</v>
      </c>
      <c r="AE198" s="119">
        <f t="shared" si="47"/>
        <v>515.00019799999995</v>
      </c>
      <c r="AF198">
        <f t="shared" si="48"/>
        <v>1451</v>
      </c>
      <c r="AG198" s="1">
        <f t="shared" si="49"/>
        <v>50</v>
      </c>
      <c r="AH198" s="119">
        <f t="shared" si="50"/>
        <v>462.00019800000001</v>
      </c>
      <c r="AI198">
        <f t="shared" si="51"/>
        <v>1118</v>
      </c>
      <c r="AJ198" s="1">
        <f t="shared" si="52"/>
        <v>383</v>
      </c>
      <c r="AK198" s="1">
        <f t="shared" si="53"/>
        <v>387.00019800000001</v>
      </c>
      <c r="AL198">
        <f t="shared" si="54"/>
        <v>1118</v>
      </c>
      <c r="AM198" s="1">
        <f t="shared" si="55"/>
        <v>383</v>
      </c>
      <c r="AN198" s="108">
        <f t="shared" si="41"/>
        <v>104.000198</v>
      </c>
      <c r="AO198">
        <f t="shared" si="56"/>
        <v>378</v>
      </c>
      <c r="AP198" s="1">
        <f t="shared" si="57"/>
        <v>1123</v>
      </c>
      <c r="AQ198" s="108">
        <f t="shared" si="42"/>
        <v>1.9799999999999999E-4</v>
      </c>
      <c r="AR198">
        <f t="shared" si="58"/>
        <v>1311</v>
      </c>
      <c r="AS198" s="1">
        <f t="shared" si="59"/>
        <v>190</v>
      </c>
    </row>
    <row r="199" spans="7:45" x14ac:dyDescent="0.25">
      <c r="G199" s="93">
        <v>43481</v>
      </c>
      <c r="H199" t="s">
        <v>23</v>
      </c>
      <c r="I199" t="s">
        <v>63</v>
      </c>
      <c r="J199" t="s">
        <v>506</v>
      </c>
      <c r="K199" s="95">
        <v>17.55</v>
      </c>
      <c r="L199" s="94">
        <v>0</v>
      </c>
      <c r="O199" t="str">
        <f t="shared" si="43"/>
        <v/>
      </c>
      <c r="AA199" s="3">
        <f t="shared" si="60"/>
        <v>191</v>
      </c>
      <c r="AB199" s="93">
        <f t="shared" si="44"/>
        <v>43481.000199000002</v>
      </c>
      <c r="AC199">
        <f t="shared" si="45"/>
        <v>1310</v>
      </c>
      <c r="AD199" s="1">
        <f t="shared" si="46"/>
        <v>191</v>
      </c>
      <c r="AE199" s="119">
        <f t="shared" si="47"/>
        <v>515.00019899999995</v>
      </c>
      <c r="AF199">
        <f t="shared" si="48"/>
        <v>1450</v>
      </c>
      <c r="AG199" s="1">
        <f t="shared" si="49"/>
        <v>51</v>
      </c>
      <c r="AH199" s="119">
        <f t="shared" si="50"/>
        <v>613.00019899999995</v>
      </c>
      <c r="AI199">
        <f t="shared" si="51"/>
        <v>1033</v>
      </c>
      <c r="AJ199" s="1">
        <f t="shared" si="52"/>
        <v>468</v>
      </c>
      <c r="AK199" s="1">
        <f t="shared" si="53"/>
        <v>387.00019900000001</v>
      </c>
      <c r="AL199">
        <f t="shared" si="54"/>
        <v>1117</v>
      </c>
      <c r="AM199" s="1">
        <f t="shared" si="55"/>
        <v>384</v>
      </c>
      <c r="AN199" s="108">
        <f t="shared" si="41"/>
        <v>17.550198999999999</v>
      </c>
      <c r="AO199">
        <f t="shared" si="56"/>
        <v>1050</v>
      </c>
      <c r="AP199" s="1">
        <f t="shared" si="57"/>
        <v>451</v>
      </c>
      <c r="AQ199" s="108">
        <f t="shared" si="42"/>
        <v>1.9899999999999999E-4</v>
      </c>
      <c r="AR199">
        <f t="shared" si="58"/>
        <v>1310</v>
      </c>
      <c r="AS199" s="1">
        <f t="shared" si="59"/>
        <v>191</v>
      </c>
    </row>
    <row r="200" spans="7:45" x14ac:dyDescent="0.25">
      <c r="G200" s="93">
        <v>43481</v>
      </c>
      <c r="H200" t="s">
        <v>23</v>
      </c>
      <c r="I200" t="s">
        <v>63</v>
      </c>
      <c r="J200" t="s">
        <v>506</v>
      </c>
      <c r="K200" s="95">
        <v>16.59</v>
      </c>
      <c r="L200" s="94">
        <v>0</v>
      </c>
      <c r="O200" t="str">
        <f t="shared" si="43"/>
        <v/>
      </c>
      <c r="AA200" s="3">
        <f t="shared" si="60"/>
        <v>192</v>
      </c>
      <c r="AB200" s="93">
        <f t="shared" si="44"/>
        <v>43481.000200000002</v>
      </c>
      <c r="AC200">
        <f t="shared" si="45"/>
        <v>1309</v>
      </c>
      <c r="AD200" s="1">
        <f t="shared" si="46"/>
        <v>192</v>
      </c>
      <c r="AE200" s="119">
        <f t="shared" si="47"/>
        <v>515.00019999999995</v>
      </c>
      <c r="AF200">
        <f t="shared" si="48"/>
        <v>1449</v>
      </c>
      <c r="AG200" s="1">
        <f t="shared" si="49"/>
        <v>52</v>
      </c>
      <c r="AH200" s="119">
        <f t="shared" si="50"/>
        <v>613.00019999999995</v>
      </c>
      <c r="AI200">
        <f t="shared" si="51"/>
        <v>1032</v>
      </c>
      <c r="AJ200" s="1">
        <f t="shared" si="52"/>
        <v>469</v>
      </c>
      <c r="AK200" s="1">
        <f t="shared" si="53"/>
        <v>387.00020000000001</v>
      </c>
      <c r="AL200">
        <f t="shared" si="54"/>
        <v>1116</v>
      </c>
      <c r="AM200" s="1">
        <f t="shared" si="55"/>
        <v>385</v>
      </c>
      <c r="AN200" s="108">
        <f t="shared" si="41"/>
        <v>16.590199999999999</v>
      </c>
      <c r="AO200">
        <f t="shared" si="56"/>
        <v>1062</v>
      </c>
      <c r="AP200" s="1">
        <f t="shared" si="57"/>
        <v>439</v>
      </c>
      <c r="AQ200" s="108">
        <f t="shared" si="42"/>
        <v>1.9999999999999998E-4</v>
      </c>
      <c r="AR200">
        <f t="shared" si="58"/>
        <v>1309</v>
      </c>
      <c r="AS200" s="1">
        <f t="shared" si="59"/>
        <v>192</v>
      </c>
    </row>
    <row r="201" spans="7:45" x14ac:dyDescent="0.25">
      <c r="G201" s="93">
        <v>43481</v>
      </c>
      <c r="H201" t="s">
        <v>23</v>
      </c>
      <c r="I201" t="s">
        <v>63</v>
      </c>
      <c r="J201" t="s">
        <v>506</v>
      </c>
      <c r="K201" s="95">
        <v>15.95</v>
      </c>
      <c r="L201" s="94">
        <v>0</v>
      </c>
      <c r="O201" t="str">
        <f t="shared" si="43"/>
        <v/>
      </c>
      <c r="AA201" s="3">
        <f t="shared" si="60"/>
        <v>193</v>
      </c>
      <c r="AB201" s="93">
        <f t="shared" si="44"/>
        <v>43481.000201000003</v>
      </c>
      <c r="AC201">
        <f t="shared" si="45"/>
        <v>1308</v>
      </c>
      <c r="AD201" s="1">
        <f t="shared" si="46"/>
        <v>193</v>
      </c>
      <c r="AE201" s="119">
        <f t="shared" si="47"/>
        <v>515.00020099999995</v>
      </c>
      <c r="AF201">
        <f t="shared" si="48"/>
        <v>1448</v>
      </c>
      <c r="AG201" s="1">
        <f t="shared" si="49"/>
        <v>53</v>
      </c>
      <c r="AH201" s="119">
        <f t="shared" si="50"/>
        <v>613.00020099999995</v>
      </c>
      <c r="AI201">
        <f t="shared" si="51"/>
        <v>1031</v>
      </c>
      <c r="AJ201" s="1">
        <f t="shared" si="52"/>
        <v>470</v>
      </c>
      <c r="AK201" s="1">
        <f t="shared" si="53"/>
        <v>387.000201</v>
      </c>
      <c r="AL201">
        <f t="shared" si="54"/>
        <v>1115</v>
      </c>
      <c r="AM201" s="1">
        <f t="shared" si="55"/>
        <v>386</v>
      </c>
      <c r="AN201" s="108">
        <f t="shared" ref="AN201:AN264" si="61">IF(K201="","",K201+0.000001*ROW())</f>
        <v>15.950201</v>
      </c>
      <c r="AO201">
        <f t="shared" si="56"/>
        <v>1133</v>
      </c>
      <c r="AP201" s="1">
        <f t="shared" si="57"/>
        <v>368</v>
      </c>
      <c r="AQ201" s="108">
        <f t="shared" ref="AQ201:AQ264" si="62">IF(L201="","",N201+0.000001*ROW())</f>
        <v>2.0099999999999998E-4</v>
      </c>
      <c r="AR201">
        <f t="shared" si="58"/>
        <v>1308</v>
      </c>
      <c r="AS201" s="1">
        <f t="shared" si="59"/>
        <v>193</v>
      </c>
    </row>
    <row r="202" spans="7:45" x14ac:dyDescent="0.25">
      <c r="G202" s="93">
        <v>43481</v>
      </c>
      <c r="H202" t="s">
        <v>23</v>
      </c>
      <c r="I202" t="s">
        <v>37</v>
      </c>
      <c r="J202" t="s">
        <v>448</v>
      </c>
      <c r="K202" s="95">
        <v>3</v>
      </c>
      <c r="L202" s="94">
        <v>0</v>
      </c>
      <c r="O202" t="str">
        <f t="shared" ref="O202:O265" si="63">IF(P202="","",O201+1)</f>
        <v/>
      </c>
      <c r="AA202" s="3">
        <f t="shared" si="60"/>
        <v>194</v>
      </c>
      <c r="AB202" s="93">
        <f t="shared" ref="AB202:AB265" si="64">IF(G202="","",G202+0.000001*ROW())</f>
        <v>43481.000202000003</v>
      </c>
      <c r="AC202">
        <f t="shared" ref="AC202:AC265" si="65">IFERROR(_xlfn.RANK.EQ(AB202,$AB$9:$AB$1508),"")</f>
        <v>1307</v>
      </c>
      <c r="AD202" s="1">
        <f t="shared" ref="AD202:AD265" si="66">IFERROR(_xlfn.RANK.EQ(AB202,$AB$9:$AB$1508,1),"")</f>
        <v>194</v>
      </c>
      <c r="AE202" s="119">
        <f t="shared" ref="AE202:AE265" si="67">IF(H202="","",COUNTIF($H$9:$H$1508,"&lt;="&amp;H202) + 0.000001*ROW())</f>
        <v>515.00020199999994</v>
      </c>
      <c r="AF202">
        <f t="shared" ref="AF202:AF265" si="68">IFERROR(_xlfn.RANK.EQ(AE202,$AE$9:$AE$1508),"")</f>
        <v>1447</v>
      </c>
      <c r="AG202" s="1">
        <f t="shared" ref="AG202:AG265" si="69">IFERROR(_xlfn.RANK.EQ(AE202,$AE$9:$AE$1508,1),"")</f>
        <v>54</v>
      </c>
      <c r="AH202" s="119">
        <f t="shared" ref="AH202:AH265" si="70">IF(I202="","",COUNTIF($I$9:$I$1508,"&lt;="&amp;I202) + 0.000001*ROW())</f>
        <v>868.00020199999994</v>
      </c>
      <c r="AI202">
        <f t="shared" ref="AI202:AI265" si="71">IFERROR(_xlfn.RANK.EQ(AH202,$AH$9:$AH$1508),"")</f>
        <v>821</v>
      </c>
      <c r="AJ202" s="1">
        <f t="shared" ref="AJ202:AJ265" si="72">IFERROR(_xlfn.RANK.EQ(AH202,$AH$9:$AH$1508,1),"")</f>
        <v>680</v>
      </c>
      <c r="AK202" s="1">
        <f t="shared" ref="AK202:AK265" si="73">IF(J202="","",COUNTIF($J$9:$J$1508,"&lt;="&amp;J202) + 0.000001*ROW())</f>
        <v>58.000202000000002</v>
      </c>
      <c r="AL202">
        <f t="shared" ref="AL202:AL265" si="74">IFERROR(_xlfn.RANK.EQ(AK202,$AK$9:$AK$1508),"")</f>
        <v>1446</v>
      </c>
      <c r="AM202" s="1">
        <f t="shared" ref="AM202:AM265" si="75">IFERROR(_xlfn.RANK.EQ(AK202,$AK$9:$AK$1508,1),"")</f>
        <v>55</v>
      </c>
      <c r="AN202" s="108">
        <f t="shared" si="61"/>
        <v>3.0002019999999998</v>
      </c>
      <c r="AO202">
        <f t="shared" ref="AO202:AO265" si="76">IFERROR(_xlfn.RANK.EQ(AN202,$AN$9:$AN$1508),"")</f>
        <v>1445</v>
      </c>
      <c r="AP202" s="1">
        <f t="shared" ref="AP202:AP265" si="77">IFERROR(_xlfn.RANK.EQ(AN202,$AN$9:$AN$1508,1),"")</f>
        <v>56</v>
      </c>
      <c r="AQ202" s="108">
        <f t="shared" si="62"/>
        <v>2.02E-4</v>
      </c>
      <c r="AR202">
        <f t="shared" ref="AR202:AR265" si="78">IFERROR(_xlfn.RANK.EQ(AQ202,$AQ$9:$AQ$1508),"")</f>
        <v>1307</v>
      </c>
      <c r="AS202" s="1">
        <f t="shared" ref="AS202:AS265" si="79">IFERROR(_xlfn.RANK.EQ(AQ202,$AQ$9:$AQ$1508,1),"")</f>
        <v>194</v>
      </c>
    </row>
    <row r="203" spans="7:45" x14ac:dyDescent="0.25">
      <c r="G203" s="93">
        <v>43481</v>
      </c>
      <c r="H203" t="s">
        <v>23</v>
      </c>
      <c r="I203" t="s">
        <v>35</v>
      </c>
      <c r="J203" t="s">
        <v>506</v>
      </c>
      <c r="K203" s="95">
        <v>19.489999999999998</v>
      </c>
      <c r="L203" s="94">
        <v>0</v>
      </c>
      <c r="O203" t="str">
        <f t="shared" si="63"/>
        <v/>
      </c>
      <c r="AA203" s="3">
        <f t="shared" ref="AA203:AA266" si="80">AA202+1</f>
        <v>195</v>
      </c>
      <c r="AB203" s="93">
        <f t="shared" si="64"/>
        <v>43481.000203000003</v>
      </c>
      <c r="AC203">
        <f t="shared" si="65"/>
        <v>1306</v>
      </c>
      <c r="AD203" s="1">
        <f t="shared" si="66"/>
        <v>195</v>
      </c>
      <c r="AE203" s="119">
        <f t="shared" si="67"/>
        <v>515.00020300000006</v>
      </c>
      <c r="AF203">
        <f t="shared" si="68"/>
        <v>1446</v>
      </c>
      <c r="AG203" s="1">
        <f t="shared" si="69"/>
        <v>55</v>
      </c>
      <c r="AH203" s="119">
        <f t="shared" si="70"/>
        <v>1402.0002030000001</v>
      </c>
      <c r="AI203">
        <f t="shared" si="71"/>
        <v>240</v>
      </c>
      <c r="AJ203" s="1">
        <f t="shared" si="72"/>
        <v>1261</v>
      </c>
      <c r="AK203" s="1">
        <f t="shared" si="73"/>
        <v>387.000203</v>
      </c>
      <c r="AL203">
        <f t="shared" si="74"/>
        <v>1114</v>
      </c>
      <c r="AM203" s="1">
        <f t="shared" si="75"/>
        <v>387</v>
      </c>
      <c r="AN203" s="108">
        <f t="shared" si="61"/>
        <v>19.490202999999998</v>
      </c>
      <c r="AO203">
        <f t="shared" si="76"/>
        <v>1013</v>
      </c>
      <c r="AP203" s="1">
        <f t="shared" si="77"/>
        <v>488</v>
      </c>
      <c r="AQ203" s="108">
        <f t="shared" si="62"/>
        <v>2.03E-4</v>
      </c>
      <c r="AR203">
        <f t="shared" si="78"/>
        <v>1306</v>
      </c>
      <c r="AS203" s="1">
        <f t="shared" si="79"/>
        <v>195</v>
      </c>
    </row>
    <row r="204" spans="7:45" x14ac:dyDescent="0.25">
      <c r="G204" s="93">
        <v>43482</v>
      </c>
      <c r="H204" t="s">
        <v>71</v>
      </c>
      <c r="I204" t="s">
        <v>35</v>
      </c>
      <c r="J204" t="s">
        <v>507</v>
      </c>
      <c r="K204" s="95">
        <v>10.07</v>
      </c>
      <c r="L204" s="94">
        <v>0</v>
      </c>
      <c r="O204" t="str">
        <f t="shared" si="63"/>
        <v/>
      </c>
      <c r="AA204" s="3">
        <f t="shared" si="80"/>
        <v>196</v>
      </c>
      <c r="AB204" s="93">
        <f t="shared" si="64"/>
        <v>43482.000204000004</v>
      </c>
      <c r="AC204">
        <f t="shared" si="65"/>
        <v>1305</v>
      </c>
      <c r="AD204" s="1">
        <f t="shared" si="66"/>
        <v>196</v>
      </c>
      <c r="AE204" s="119">
        <f t="shared" si="67"/>
        <v>1260.0002039999999</v>
      </c>
      <c r="AF204">
        <f t="shared" si="68"/>
        <v>286</v>
      </c>
      <c r="AG204" s="1">
        <f t="shared" si="69"/>
        <v>1215</v>
      </c>
      <c r="AH204" s="119">
        <f t="shared" si="70"/>
        <v>1402.0002039999999</v>
      </c>
      <c r="AI204">
        <f t="shared" si="71"/>
        <v>239</v>
      </c>
      <c r="AJ204" s="1">
        <f t="shared" si="72"/>
        <v>1262</v>
      </c>
      <c r="AK204" s="1">
        <f t="shared" si="73"/>
        <v>392.000204</v>
      </c>
      <c r="AL204">
        <f t="shared" si="74"/>
        <v>1113</v>
      </c>
      <c r="AM204" s="1">
        <f t="shared" si="75"/>
        <v>388</v>
      </c>
      <c r="AN204" s="108">
        <f t="shared" si="61"/>
        <v>10.070204</v>
      </c>
      <c r="AO204">
        <f t="shared" si="76"/>
        <v>1211</v>
      </c>
      <c r="AP204" s="1">
        <f t="shared" si="77"/>
        <v>290</v>
      </c>
      <c r="AQ204" s="108">
        <f t="shared" si="62"/>
        <v>2.04E-4</v>
      </c>
      <c r="AR204">
        <f t="shared" si="78"/>
        <v>1305</v>
      </c>
      <c r="AS204" s="1">
        <f t="shared" si="79"/>
        <v>196</v>
      </c>
    </row>
    <row r="205" spans="7:45" x14ac:dyDescent="0.25">
      <c r="G205" s="93">
        <v>43482</v>
      </c>
      <c r="H205" t="s">
        <v>75</v>
      </c>
      <c r="I205" t="s">
        <v>36</v>
      </c>
      <c r="J205" t="s">
        <v>507</v>
      </c>
      <c r="K205" s="95">
        <v>40</v>
      </c>
      <c r="L205" s="94">
        <v>0</v>
      </c>
      <c r="O205" t="str">
        <f t="shared" si="63"/>
        <v/>
      </c>
      <c r="AA205" s="3">
        <f t="shared" si="80"/>
        <v>197</v>
      </c>
      <c r="AB205" s="93">
        <f t="shared" si="64"/>
        <v>43482.000204999997</v>
      </c>
      <c r="AC205">
        <f t="shared" si="65"/>
        <v>1304</v>
      </c>
      <c r="AD205" s="1">
        <f t="shared" si="66"/>
        <v>197</v>
      </c>
      <c r="AE205" s="119">
        <f t="shared" si="67"/>
        <v>1147.0002050000001</v>
      </c>
      <c r="AF205">
        <f t="shared" si="68"/>
        <v>403</v>
      </c>
      <c r="AG205" s="1">
        <f t="shared" si="69"/>
        <v>1098</v>
      </c>
      <c r="AH205" s="119">
        <f t="shared" si="70"/>
        <v>297.00020499999999</v>
      </c>
      <c r="AI205">
        <f t="shared" si="71"/>
        <v>1443</v>
      </c>
      <c r="AJ205" s="1">
        <f t="shared" si="72"/>
        <v>58</v>
      </c>
      <c r="AK205" s="1">
        <f t="shared" si="73"/>
        <v>392.00020499999999</v>
      </c>
      <c r="AL205">
        <f t="shared" si="74"/>
        <v>1112</v>
      </c>
      <c r="AM205" s="1">
        <f t="shared" si="75"/>
        <v>389</v>
      </c>
      <c r="AN205" s="108">
        <f t="shared" si="61"/>
        <v>40.000205000000001</v>
      </c>
      <c r="AO205">
        <f t="shared" si="76"/>
        <v>714</v>
      </c>
      <c r="AP205" s="1">
        <f t="shared" si="77"/>
        <v>787</v>
      </c>
      <c r="AQ205" s="108">
        <f t="shared" si="62"/>
        <v>2.05E-4</v>
      </c>
      <c r="AR205">
        <f t="shared" si="78"/>
        <v>1304</v>
      </c>
      <c r="AS205" s="1">
        <f t="shared" si="79"/>
        <v>197</v>
      </c>
    </row>
    <row r="206" spans="7:45" x14ac:dyDescent="0.25">
      <c r="G206" s="93">
        <v>43482</v>
      </c>
      <c r="H206" t="s">
        <v>75</v>
      </c>
      <c r="I206" t="s">
        <v>35</v>
      </c>
      <c r="J206" t="s">
        <v>507</v>
      </c>
      <c r="K206" s="95">
        <v>16</v>
      </c>
      <c r="L206" s="94">
        <v>0</v>
      </c>
      <c r="O206" t="str">
        <f t="shared" si="63"/>
        <v/>
      </c>
      <c r="AA206" s="3">
        <f t="shared" si="80"/>
        <v>198</v>
      </c>
      <c r="AB206" s="93">
        <f t="shared" si="64"/>
        <v>43482.000205999997</v>
      </c>
      <c r="AC206">
        <f t="shared" si="65"/>
        <v>1303</v>
      </c>
      <c r="AD206" s="1">
        <f t="shared" si="66"/>
        <v>198</v>
      </c>
      <c r="AE206" s="119">
        <f t="shared" si="67"/>
        <v>1147.0002059999999</v>
      </c>
      <c r="AF206">
        <f t="shared" si="68"/>
        <v>402</v>
      </c>
      <c r="AG206" s="1">
        <f t="shared" si="69"/>
        <v>1099</v>
      </c>
      <c r="AH206" s="119">
        <f t="shared" si="70"/>
        <v>1402.0002059999999</v>
      </c>
      <c r="AI206">
        <f t="shared" si="71"/>
        <v>238</v>
      </c>
      <c r="AJ206" s="1">
        <f t="shared" si="72"/>
        <v>1263</v>
      </c>
      <c r="AK206" s="1">
        <f t="shared" si="73"/>
        <v>392.00020599999999</v>
      </c>
      <c r="AL206">
        <f t="shared" si="74"/>
        <v>1111</v>
      </c>
      <c r="AM206" s="1">
        <f t="shared" si="75"/>
        <v>390</v>
      </c>
      <c r="AN206" s="108">
        <f t="shared" si="61"/>
        <v>16.000205999999999</v>
      </c>
      <c r="AO206">
        <f t="shared" si="76"/>
        <v>1118</v>
      </c>
      <c r="AP206" s="1">
        <f t="shared" si="77"/>
        <v>383</v>
      </c>
      <c r="AQ206" s="108">
        <f t="shared" si="62"/>
        <v>2.0599999999999999E-4</v>
      </c>
      <c r="AR206">
        <f t="shared" si="78"/>
        <v>1303</v>
      </c>
      <c r="AS206" s="1">
        <f t="shared" si="79"/>
        <v>198</v>
      </c>
    </row>
    <row r="207" spans="7:45" x14ac:dyDescent="0.25">
      <c r="G207" s="93">
        <v>43482</v>
      </c>
      <c r="H207" t="s">
        <v>21</v>
      </c>
      <c r="I207" t="s">
        <v>36</v>
      </c>
      <c r="J207" t="s">
        <v>507</v>
      </c>
      <c r="K207" s="95">
        <v>24</v>
      </c>
      <c r="L207" s="94">
        <v>0</v>
      </c>
      <c r="O207" t="str">
        <f t="shared" si="63"/>
        <v/>
      </c>
      <c r="AA207" s="3">
        <f t="shared" si="80"/>
        <v>199</v>
      </c>
      <c r="AB207" s="93">
        <f t="shared" si="64"/>
        <v>43482.000206999997</v>
      </c>
      <c r="AC207">
        <f t="shared" si="65"/>
        <v>1302</v>
      </c>
      <c r="AD207" s="1">
        <f t="shared" si="66"/>
        <v>199</v>
      </c>
      <c r="AE207" s="119">
        <f t="shared" si="67"/>
        <v>1086.000207</v>
      </c>
      <c r="AF207">
        <f t="shared" si="68"/>
        <v>753</v>
      </c>
      <c r="AG207" s="1">
        <f t="shared" si="69"/>
        <v>748</v>
      </c>
      <c r="AH207" s="119">
        <f t="shared" si="70"/>
        <v>297.00020699999999</v>
      </c>
      <c r="AI207">
        <f t="shared" si="71"/>
        <v>1442</v>
      </c>
      <c r="AJ207" s="1">
        <f t="shared" si="72"/>
        <v>59</v>
      </c>
      <c r="AK207" s="1">
        <f t="shared" si="73"/>
        <v>392.00020699999999</v>
      </c>
      <c r="AL207">
        <f t="shared" si="74"/>
        <v>1110</v>
      </c>
      <c r="AM207" s="1">
        <f t="shared" si="75"/>
        <v>391</v>
      </c>
      <c r="AN207" s="108">
        <f t="shared" si="61"/>
        <v>24.000207</v>
      </c>
      <c r="AO207">
        <f t="shared" si="76"/>
        <v>945</v>
      </c>
      <c r="AP207" s="1">
        <f t="shared" si="77"/>
        <v>556</v>
      </c>
      <c r="AQ207" s="108">
        <f t="shared" si="62"/>
        <v>2.0699999999999999E-4</v>
      </c>
      <c r="AR207">
        <f t="shared" si="78"/>
        <v>1302</v>
      </c>
      <c r="AS207" s="1">
        <f t="shared" si="79"/>
        <v>199</v>
      </c>
    </row>
    <row r="208" spans="7:45" x14ac:dyDescent="0.25">
      <c r="G208" s="93">
        <v>43482</v>
      </c>
      <c r="H208" t="s">
        <v>81</v>
      </c>
      <c r="I208" t="s">
        <v>35</v>
      </c>
      <c r="J208" t="s">
        <v>507</v>
      </c>
      <c r="K208" s="95">
        <v>225.46</v>
      </c>
      <c r="L208" s="94">
        <v>0</v>
      </c>
      <c r="O208" t="str">
        <f t="shared" si="63"/>
        <v/>
      </c>
      <c r="AA208" s="3">
        <f t="shared" si="80"/>
        <v>200</v>
      </c>
      <c r="AB208" s="93">
        <f t="shared" si="64"/>
        <v>43482.000207999998</v>
      </c>
      <c r="AC208">
        <f t="shared" si="65"/>
        <v>1301</v>
      </c>
      <c r="AD208" s="1">
        <f t="shared" si="66"/>
        <v>200</v>
      </c>
      <c r="AE208" s="119">
        <f t="shared" si="67"/>
        <v>592.00020800000004</v>
      </c>
      <c r="AF208">
        <f t="shared" si="68"/>
        <v>928</v>
      </c>
      <c r="AG208" s="1">
        <f t="shared" si="69"/>
        <v>573</v>
      </c>
      <c r="AH208" s="119">
        <f t="shared" si="70"/>
        <v>1402.0002079999999</v>
      </c>
      <c r="AI208">
        <f t="shared" si="71"/>
        <v>237</v>
      </c>
      <c r="AJ208" s="1">
        <f t="shared" si="72"/>
        <v>1264</v>
      </c>
      <c r="AK208" s="1">
        <f t="shared" si="73"/>
        <v>392.00020799999999</v>
      </c>
      <c r="AL208">
        <f t="shared" si="74"/>
        <v>1109</v>
      </c>
      <c r="AM208" s="1">
        <f t="shared" si="75"/>
        <v>392</v>
      </c>
      <c r="AN208" s="108">
        <f t="shared" si="61"/>
        <v>225.46020799999999</v>
      </c>
      <c r="AO208">
        <f t="shared" si="76"/>
        <v>215</v>
      </c>
      <c r="AP208" s="1">
        <f t="shared" si="77"/>
        <v>1286</v>
      </c>
      <c r="AQ208" s="108">
        <f t="shared" si="62"/>
        <v>2.0799999999999999E-4</v>
      </c>
      <c r="AR208">
        <f t="shared" si="78"/>
        <v>1301</v>
      </c>
      <c r="AS208" s="1">
        <f t="shared" si="79"/>
        <v>200</v>
      </c>
    </row>
    <row r="209" spans="7:45" x14ac:dyDescent="0.25">
      <c r="G209" s="93">
        <v>43482</v>
      </c>
      <c r="H209" t="s">
        <v>23</v>
      </c>
      <c r="I209" t="s">
        <v>37</v>
      </c>
      <c r="J209" t="s">
        <v>426</v>
      </c>
      <c r="K209" s="95">
        <v>2.7</v>
      </c>
      <c r="L209" s="94">
        <v>0</v>
      </c>
      <c r="O209" t="str">
        <f t="shared" si="63"/>
        <v/>
      </c>
      <c r="AA209" s="3">
        <f t="shared" si="80"/>
        <v>201</v>
      </c>
      <c r="AB209" s="93">
        <f t="shared" si="64"/>
        <v>43482.000208999998</v>
      </c>
      <c r="AC209">
        <f t="shared" si="65"/>
        <v>1300</v>
      </c>
      <c r="AD209" s="1">
        <f t="shared" si="66"/>
        <v>201</v>
      </c>
      <c r="AE209" s="119">
        <f t="shared" si="67"/>
        <v>515.00020900000004</v>
      </c>
      <c r="AF209">
        <f t="shared" si="68"/>
        <v>1445</v>
      </c>
      <c r="AG209" s="1">
        <f t="shared" si="69"/>
        <v>56</v>
      </c>
      <c r="AH209" s="119">
        <f t="shared" si="70"/>
        <v>868.00020900000004</v>
      </c>
      <c r="AI209">
        <f t="shared" si="71"/>
        <v>820</v>
      </c>
      <c r="AJ209" s="1">
        <f t="shared" si="72"/>
        <v>681</v>
      </c>
      <c r="AK209" s="1">
        <f t="shared" si="73"/>
        <v>206.00020900000001</v>
      </c>
      <c r="AL209">
        <f t="shared" si="74"/>
        <v>1302</v>
      </c>
      <c r="AM209" s="1">
        <f t="shared" si="75"/>
        <v>199</v>
      </c>
      <c r="AN209" s="108">
        <f t="shared" si="61"/>
        <v>2.7002090000000001</v>
      </c>
      <c r="AO209">
        <f t="shared" si="76"/>
        <v>1451</v>
      </c>
      <c r="AP209" s="1">
        <f t="shared" si="77"/>
        <v>50</v>
      </c>
      <c r="AQ209" s="108">
        <f t="shared" si="62"/>
        <v>2.0899999999999998E-4</v>
      </c>
      <c r="AR209">
        <f t="shared" si="78"/>
        <v>1300</v>
      </c>
      <c r="AS209" s="1">
        <f t="shared" si="79"/>
        <v>201</v>
      </c>
    </row>
    <row r="210" spans="7:45" x14ac:dyDescent="0.25">
      <c r="G210" s="93">
        <v>43482</v>
      </c>
      <c r="H210" t="s">
        <v>23</v>
      </c>
      <c r="I210" t="s">
        <v>37</v>
      </c>
      <c r="J210" t="s">
        <v>145</v>
      </c>
      <c r="K210" s="95">
        <v>1.8</v>
      </c>
      <c r="L210" s="94">
        <v>0</v>
      </c>
      <c r="O210" t="str">
        <f t="shared" si="63"/>
        <v/>
      </c>
      <c r="AA210" s="3">
        <f t="shared" si="80"/>
        <v>202</v>
      </c>
      <c r="AB210" s="93">
        <f t="shared" si="64"/>
        <v>43482.000209999998</v>
      </c>
      <c r="AC210">
        <f t="shared" si="65"/>
        <v>1299</v>
      </c>
      <c r="AD210" s="1">
        <f t="shared" si="66"/>
        <v>202</v>
      </c>
      <c r="AE210" s="119">
        <f t="shared" si="67"/>
        <v>515.00021000000004</v>
      </c>
      <c r="AF210">
        <f t="shared" si="68"/>
        <v>1444</v>
      </c>
      <c r="AG210" s="1">
        <f t="shared" si="69"/>
        <v>57</v>
      </c>
      <c r="AH210" s="119">
        <f t="shared" si="70"/>
        <v>868.00021000000004</v>
      </c>
      <c r="AI210">
        <f t="shared" si="71"/>
        <v>819</v>
      </c>
      <c r="AJ210" s="1">
        <f t="shared" si="72"/>
        <v>682</v>
      </c>
      <c r="AK210" s="1">
        <f t="shared" si="73"/>
        <v>167.00021000000001</v>
      </c>
      <c r="AL210">
        <f t="shared" si="74"/>
        <v>1334</v>
      </c>
      <c r="AM210" s="1">
        <f t="shared" si="75"/>
        <v>167</v>
      </c>
      <c r="AN210" s="108">
        <f t="shared" si="61"/>
        <v>1.8002100000000001</v>
      </c>
      <c r="AO210">
        <f t="shared" si="76"/>
        <v>1486</v>
      </c>
      <c r="AP210" s="1">
        <f t="shared" si="77"/>
        <v>15</v>
      </c>
      <c r="AQ210" s="108">
        <f t="shared" si="62"/>
        <v>2.0999999999999998E-4</v>
      </c>
      <c r="AR210">
        <f t="shared" si="78"/>
        <v>1299</v>
      </c>
      <c r="AS210" s="1">
        <f t="shared" si="79"/>
        <v>202</v>
      </c>
    </row>
    <row r="211" spans="7:45" x14ac:dyDescent="0.25">
      <c r="G211" s="93">
        <v>43482</v>
      </c>
      <c r="H211" t="s">
        <v>23</v>
      </c>
      <c r="I211" t="s">
        <v>37</v>
      </c>
      <c r="J211" t="s">
        <v>135</v>
      </c>
      <c r="K211" s="95">
        <v>14</v>
      </c>
      <c r="L211" s="94">
        <v>0</v>
      </c>
      <c r="O211" t="str">
        <f t="shared" si="63"/>
        <v/>
      </c>
      <c r="AA211" s="3">
        <f t="shared" si="80"/>
        <v>203</v>
      </c>
      <c r="AB211" s="93">
        <f t="shared" si="64"/>
        <v>43482.000210999999</v>
      </c>
      <c r="AC211">
        <f t="shared" si="65"/>
        <v>1298</v>
      </c>
      <c r="AD211" s="1">
        <f t="shared" si="66"/>
        <v>203</v>
      </c>
      <c r="AE211" s="119">
        <f t="shared" si="67"/>
        <v>515.00021100000004</v>
      </c>
      <c r="AF211">
        <f t="shared" si="68"/>
        <v>1443</v>
      </c>
      <c r="AG211" s="1">
        <f t="shared" si="69"/>
        <v>58</v>
      </c>
      <c r="AH211" s="119">
        <f t="shared" si="70"/>
        <v>868.00021100000004</v>
      </c>
      <c r="AI211">
        <f t="shared" si="71"/>
        <v>818</v>
      </c>
      <c r="AJ211" s="1">
        <f t="shared" si="72"/>
        <v>683</v>
      </c>
      <c r="AK211" s="1">
        <f t="shared" si="73"/>
        <v>106.00021099999999</v>
      </c>
      <c r="AL211">
        <f t="shared" si="74"/>
        <v>1400</v>
      </c>
      <c r="AM211" s="1">
        <f t="shared" si="75"/>
        <v>101</v>
      </c>
      <c r="AN211" s="108">
        <f t="shared" si="61"/>
        <v>14.000211</v>
      </c>
      <c r="AO211">
        <f t="shared" si="76"/>
        <v>1159</v>
      </c>
      <c r="AP211" s="1">
        <f t="shared" si="77"/>
        <v>342</v>
      </c>
      <c r="AQ211" s="108">
        <f t="shared" si="62"/>
        <v>2.1099999999999998E-4</v>
      </c>
      <c r="AR211">
        <f t="shared" si="78"/>
        <v>1298</v>
      </c>
      <c r="AS211" s="1">
        <f t="shared" si="79"/>
        <v>203</v>
      </c>
    </row>
    <row r="212" spans="7:45" x14ac:dyDescent="0.25">
      <c r="G212" s="93">
        <v>43482</v>
      </c>
      <c r="H212" t="s">
        <v>23</v>
      </c>
      <c r="I212" t="s">
        <v>37</v>
      </c>
      <c r="J212" t="s">
        <v>161</v>
      </c>
      <c r="K212" s="95">
        <v>3</v>
      </c>
      <c r="L212" s="94">
        <v>0</v>
      </c>
      <c r="O212" t="str">
        <f t="shared" si="63"/>
        <v/>
      </c>
      <c r="AA212" s="3">
        <f t="shared" si="80"/>
        <v>204</v>
      </c>
      <c r="AB212" s="93">
        <f t="shared" si="64"/>
        <v>43482.000211999999</v>
      </c>
      <c r="AC212">
        <f t="shared" si="65"/>
        <v>1297</v>
      </c>
      <c r="AD212" s="1">
        <f t="shared" si="66"/>
        <v>204</v>
      </c>
      <c r="AE212" s="119">
        <f t="shared" si="67"/>
        <v>515.00021200000003</v>
      </c>
      <c r="AF212">
        <f t="shared" si="68"/>
        <v>1442</v>
      </c>
      <c r="AG212" s="1">
        <f t="shared" si="69"/>
        <v>59</v>
      </c>
      <c r="AH212" s="119">
        <f t="shared" si="70"/>
        <v>868.00021200000003</v>
      </c>
      <c r="AI212">
        <f t="shared" si="71"/>
        <v>817</v>
      </c>
      <c r="AJ212" s="1">
        <f t="shared" si="72"/>
        <v>684</v>
      </c>
      <c r="AK212" s="1">
        <f t="shared" si="73"/>
        <v>91.000212000000005</v>
      </c>
      <c r="AL212">
        <f t="shared" si="74"/>
        <v>1410</v>
      </c>
      <c r="AM212" s="1">
        <f t="shared" si="75"/>
        <v>91</v>
      </c>
      <c r="AN212" s="108">
        <f t="shared" si="61"/>
        <v>3.0002119999999999</v>
      </c>
      <c r="AO212">
        <f t="shared" si="76"/>
        <v>1444</v>
      </c>
      <c r="AP212" s="1">
        <f t="shared" si="77"/>
        <v>57</v>
      </c>
      <c r="AQ212" s="108">
        <f t="shared" si="62"/>
        <v>2.12E-4</v>
      </c>
      <c r="AR212">
        <f t="shared" si="78"/>
        <v>1297</v>
      </c>
      <c r="AS212" s="1">
        <f t="shared" si="79"/>
        <v>204</v>
      </c>
    </row>
    <row r="213" spans="7:45" x14ac:dyDescent="0.25">
      <c r="G213" s="93">
        <v>43482</v>
      </c>
      <c r="H213" t="s">
        <v>23</v>
      </c>
      <c r="I213" t="s">
        <v>37</v>
      </c>
      <c r="J213" t="s">
        <v>133</v>
      </c>
      <c r="K213" s="95">
        <v>18</v>
      </c>
      <c r="L213" s="94">
        <v>0</v>
      </c>
      <c r="O213" t="str">
        <f t="shared" si="63"/>
        <v/>
      </c>
      <c r="AA213" s="3">
        <f t="shared" si="80"/>
        <v>205</v>
      </c>
      <c r="AB213" s="93">
        <f t="shared" si="64"/>
        <v>43482.000212999999</v>
      </c>
      <c r="AC213">
        <f t="shared" si="65"/>
        <v>1296</v>
      </c>
      <c r="AD213" s="1">
        <f t="shared" si="66"/>
        <v>205</v>
      </c>
      <c r="AE213" s="119">
        <f t="shared" si="67"/>
        <v>515.00021300000003</v>
      </c>
      <c r="AF213">
        <f t="shared" si="68"/>
        <v>1441</v>
      </c>
      <c r="AG213" s="1">
        <f t="shared" si="69"/>
        <v>60</v>
      </c>
      <c r="AH213" s="119">
        <f t="shared" si="70"/>
        <v>868.00021300000003</v>
      </c>
      <c r="AI213">
        <f t="shared" si="71"/>
        <v>816</v>
      </c>
      <c r="AJ213" s="1">
        <f t="shared" si="72"/>
        <v>685</v>
      </c>
      <c r="AK213" s="1">
        <f t="shared" si="73"/>
        <v>22.000212999999999</v>
      </c>
      <c r="AL213">
        <f t="shared" si="74"/>
        <v>1484</v>
      </c>
      <c r="AM213" s="1">
        <f t="shared" si="75"/>
        <v>17</v>
      </c>
      <c r="AN213" s="108">
        <f t="shared" si="61"/>
        <v>18.000212999999999</v>
      </c>
      <c r="AO213">
        <f t="shared" si="76"/>
        <v>1045</v>
      </c>
      <c r="AP213" s="1">
        <f t="shared" si="77"/>
        <v>456</v>
      </c>
      <c r="AQ213" s="108">
        <f t="shared" si="62"/>
        <v>2.13E-4</v>
      </c>
      <c r="AR213">
        <f t="shared" si="78"/>
        <v>1296</v>
      </c>
      <c r="AS213" s="1">
        <f t="shared" si="79"/>
        <v>205</v>
      </c>
    </row>
    <row r="214" spans="7:45" x14ac:dyDescent="0.25">
      <c r="G214" s="93">
        <v>43483</v>
      </c>
      <c r="H214" t="s">
        <v>78</v>
      </c>
      <c r="I214" t="s">
        <v>58</v>
      </c>
      <c r="J214" t="s">
        <v>508</v>
      </c>
      <c r="K214" s="95">
        <v>325.32</v>
      </c>
      <c r="L214" s="94">
        <v>0</v>
      </c>
      <c r="O214" t="str">
        <f t="shared" si="63"/>
        <v/>
      </c>
      <c r="AA214" s="3">
        <f t="shared" si="80"/>
        <v>206</v>
      </c>
      <c r="AB214" s="93">
        <f t="shared" si="64"/>
        <v>43483.000214</v>
      </c>
      <c r="AC214">
        <f t="shared" si="65"/>
        <v>1295</v>
      </c>
      <c r="AD214" s="1">
        <f t="shared" si="66"/>
        <v>206</v>
      </c>
      <c r="AE214" s="119">
        <f t="shared" si="67"/>
        <v>1487.0002139999999</v>
      </c>
      <c r="AF214">
        <f t="shared" si="68"/>
        <v>31</v>
      </c>
      <c r="AG214" s="1">
        <f t="shared" si="69"/>
        <v>1470</v>
      </c>
      <c r="AH214" s="119">
        <f t="shared" si="70"/>
        <v>462.00021400000003</v>
      </c>
      <c r="AI214">
        <f t="shared" si="71"/>
        <v>1117</v>
      </c>
      <c r="AJ214" s="1">
        <f t="shared" si="72"/>
        <v>384</v>
      </c>
      <c r="AK214" s="1">
        <f t="shared" si="73"/>
        <v>409.00021400000003</v>
      </c>
      <c r="AL214">
        <f t="shared" si="74"/>
        <v>1108</v>
      </c>
      <c r="AM214" s="1">
        <f t="shared" si="75"/>
        <v>393</v>
      </c>
      <c r="AN214" s="108">
        <f t="shared" si="61"/>
        <v>325.32021400000002</v>
      </c>
      <c r="AO214">
        <f t="shared" si="76"/>
        <v>152</v>
      </c>
      <c r="AP214" s="1">
        <f t="shared" si="77"/>
        <v>1349</v>
      </c>
      <c r="AQ214" s="108">
        <f t="shared" si="62"/>
        <v>2.14E-4</v>
      </c>
      <c r="AR214">
        <f t="shared" si="78"/>
        <v>1295</v>
      </c>
      <c r="AS214" s="1">
        <f t="shared" si="79"/>
        <v>206</v>
      </c>
    </row>
    <row r="215" spans="7:45" x14ac:dyDescent="0.25">
      <c r="G215" s="93">
        <v>43483</v>
      </c>
      <c r="H215" t="s">
        <v>73</v>
      </c>
      <c r="I215" t="s">
        <v>35</v>
      </c>
      <c r="J215" t="s">
        <v>508</v>
      </c>
      <c r="K215" s="95">
        <v>256.42</v>
      </c>
      <c r="L215" s="94">
        <v>0</v>
      </c>
      <c r="O215" t="str">
        <f t="shared" si="63"/>
        <v/>
      </c>
      <c r="AA215" s="3">
        <f t="shared" si="80"/>
        <v>207</v>
      </c>
      <c r="AB215" s="93">
        <f t="shared" si="64"/>
        <v>43483.000215</v>
      </c>
      <c r="AC215">
        <f t="shared" si="65"/>
        <v>1294</v>
      </c>
      <c r="AD215" s="1">
        <f t="shared" si="66"/>
        <v>207</v>
      </c>
      <c r="AE215" s="119">
        <f t="shared" si="67"/>
        <v>1321.000215</v>
      </c>
      <c r="AF215">
        <f t="shared" si="68"/>
        <v>197</v>
      </c>
      <c r="AG215" s="1">
        <f t="shared" si="69"/>
        <v>1304</v>
      </c>
      <c r="AH215" s="119">
        <f t="shared" si="70"/>
        <v>1402.000215</v>
      </c>
      <c r="AI215">
        <f t="shared" si="71"/>
        <v>236</v>
      </c>
      <c r="AJ215" s="1">
        <f t="shared" si="72"/>
        <v>1265</v>
      </c>
      <c r="AK215" s="1">
        <f t="shared" si="73"/>
        <v>409.00021500000003</v>
      </c>
      <c r="AL215">
        <f t="shared" si="74"/>
        <v>1107</v>
      </c>
      <c r="AM215" s="1">
        <f t="shared" si="75"/>
        <v>394</v>
      </c>
      <c r="AN215" s="108">
        <f t="shared" si="61"/>
        <v>256.42021500000004</v>
      </c>
      <c r="AO215">
        <f t="shared" si="76"/>
        <v>190</v>
      </c>
      <c r="AP215" s="1">
        <f t="shared" si="77"/>
        <v>1311</v>
      </c>
      <c r="AQ215" s="108">
        <f t="shared" si="62"/>
        <v>2.1499999999999999E-4</v>
      </c>
      <c r="AR215">
        <f t="shared" si="78"/>
        <v>1294</v>
      </c>
      <c r="AS215" s="1">
        <f t="shared" si="79"/>
        <v>207</v>
      </c>
    </row>
    <row r="216" spans="7:45" x14ac:dyDescent="0.25">
      <c r="G216" s="93">
        <v>43483</v>
      </c>
      <c r="H216" t="s">
        <v>72</v>
      </c>
      <c r="I216" t="s">
        <v>35</v>
      </c>
      <c r="J216" t="s">
        <v>508</v>
      </c>
      <c r="K216" s="95">
        <v>20</v>
      </c>
      <c r="L216" s="94">
        <v>0</v>
      </c>
      <c r="O216" t="str">
        <f t="shared" si="63"/>
        <v/>
      </c>
      <c r="AA216" s="3">
        <f t="shared" si="80"/>
        <v>208</v>
      </c>
      <c r="AB216" s="93">
        <f t="shared" si="64"/>
        <v>43483.000216</v>
      </c>
      <c r="AC216">
        <f t="shared" si="65"/>
        <v>1293</v>
      </c>
      <c r="AD216" s="1">
        <f t="shared" si="66"/>
        <v>208</v>
      </c>
      <c r="AE216" s="119">
        <f t="shared" si="67"/>
        <v>1300.0002159999999</v>
      </c>
      <c r="AF216">
        <f t="shared" si="68"/>
        <v>223</v>
      </c>
      <c r="AG216" s="1">
        <f t="shared" si="69"/>
        <v>1278</v>
      </c>
      <c r="AH216" s="119">
        <f t="shared" si="70"/>
        <v>1402.0002159999999</v>
      </c>
      <c r="AI216">
        <f t="shared" si="71"/>
        <v>235</v>
      </c>
      <c r="AJ216" s="1">
        <f t="shared" si="72"/>
        <v>1266</v>
      </c>
      <c r="AK216" s="1">
        <f t="shared" si="73"/>
        <v>409.00021600000002</v>
      </c>
      <c r="AL216">
        <f t="shared" si="74"/>
        <v>1106</v>
      </c>
      <c r="AM216" s="1">
        <f t="shared" si="75"/>
        <v>395</v>
      </c>
      <c r="AN216" s="108">
        <f t="shared" si="61"/>
        <v>20.000216000000002</v>
      </c>
      <c r="AO216">
        <f t="shared" si="76"/>
        <v>1008</v>
      </c>
      <c r="AP216" s="1">
        <f t="shared" si="77"/>
        <v>493</v>
      </c>
      <c r="AQ216" s="108">
        <f t="shared" si="62"/>
        <v>2.1599999999999999E-4</v>
      </c>
      <c r="AR216">
        <f t="shared" si="78"/>
        <v>1293</v>
      </c>
      <c r="AS216" s="1">
        <f t="shared" si="79"/>
        <v>208</v>
      </c>
    </row>
    <row r="217" spans="7:45" x14ac:dyDescent="0.25">
      <c r="G217" s="93">
        <v>43483</v>
      </c>
      <c r="H217" t="s">
        <v>80</v>
      </c>
      <c r="I217" t="s">
        <v>36</v>
      </c>
      <c r="J217" t="s">
        <v>508</v>
      </c>
      <c r="K217" s="95">
        <v>10</v>
      </c>
      <c r="L217" s="94">
        <v>0</v>
      </c>
      <c r="O217" t="str">
        <f t="shared" si="63"/>
        <v/>
      </c>
      <c r="AA217" s="3">
        <f t="shared" si="80"/>
        <v>209</v>
      </c>
      <c r="AB217" s="93">
        <f t="shared" si="64"/>
        <v>43483.000217000001</v>
      </c>
      <c r="AC217">
        <f t="shared" si="65"/>
        <v>1292</v>
      </c>
      <c r="AD217" s="1">
        <f t="shared" si="66"/>
        <v>209</v>
      </c>
      <c r="AE217" s="119">
        <f t="shared" si="67"/>
        <v>1273.000217</v>
      </c>
      <c r="AF217">
        <f t="shared" si="68"/>
        <v>237</v>
      </c>
      <c r="AG217" s="1">
        <f t="shared" si="69"/>
        <v>1264</v>
      </c>
      <c r="AH217" s="119">
        <f t="shared" si="70"/>
        <v>297.00021700000002</v>
      </c>
      <c r="AI217">
        <f t="shared" si="71"/>
        <v>1441</v>
      </c>
      <c r="AJ217" s="1">
        <f t="shared" si="72"/>
        <v>60</v>
      </c>
      <c r="AK217" s="1">
        <f t="shared" si="73"/>
        <v>409.00021700000002</v>
      </c>
      <c r="AL217">
        <f t="shared" si="74"/>
        <v>1105</v>
      </c>
      <c r="AM217" s="1">
        <f t="shared" si="75"/>
        <v>396</v>
      </c>
      <c r="AN217" s="108">
        <f t="shared" si="61"/>
        <v>10.000216999999999</v>
      </c>
      <c r="AO217">
        <f t="shared" si="76"/>
        <v>1221</v>
      </c>
      <c r="AP217" s="1">
        <f t="shared" si="77"/>
        <v>280</v>
      </c>
      <c r="AQ217" s="108">
        <f t="shared" si="62"/>
        <v>2.1699999999999999E-4</v>
      </c>
      <c r="AR217">
        <f t="shared" si="78"/>
        <v>1292</v>
      </c>
      <c r="AS217" s="1">
        <f t="shared" si="79"/>
        <v>209</v>
      </c>
    </row>
    <row r="218" spans="7:45" x14ac:dyDescent="0.25">
      <c r="G218" s="93">
        <v>43483</v>
      </c>
      <c r="H218" t="s">
        <v>80</v>
      </c>
      <c r="I218" t="s">
        <v>35</v>
      </c>
      <c r="J218" t="s">
        <v>508</v>
      </c>
      <c r="K218" s="95">
        <v>12</v>
      </c>
      <c r="L218" s="94">
        <v>0</v>
      </c>
      <c r="O218" t="str">
        <f t="shared" si="63"/>
        <v/>
      </c>
      <c r="AA218" s="3">
        <f t="shared" si="80"/>
        <v>210</v>
      </c>
      <c r="AB218" s="93">
        <f t="shared" si="64"/>
        <v>43483.000218000001</v>
      </c>
      <c r="AC218">
        <f t="shared" si="65"/>
        <v>1291</v>
      </c>
      <c r="AD218" s="1">
        <f t="shared" si="66"/>
        <v>210</v>
      </c>
      <c r="AE218" s="119">
        <f t="shared" si="67"/>
        <v>1273.0002179999999</v>
      </c>
      <c r="AF218">
        <f t="shared" si="68"/>
        <v>236</v>
      </c>
      <c r="AG218" s="1">
        <f t="shared" si="69"/>
        <v>1265</v>
      </c>
      <c r="AH218" s="119">
        <f t="shared" si="70"/>
        <v>1402.0002179999999</v>
      </c>
      <c r="AI218">
        <f t="shared" si="71"/>
        <v>234</v>
      </c>
      <c r="AJ218" s="1">
        <f t="shared" si="72"/>
        <v>1267</v>
      </c>
      <c r="AK218" s="1">
        <f t="shared" si="73"/>
        <v>409.00021800000002</v>
      </c>
      <c r="AL218">
        <f t="shared" si="74"/>
        <v>1104</v>
      </c>
      <c r="AM218" s="1">
        <f t="shared" si="75"/>
        <v>397</v>
      </c>
      <c r="AN218" s="108">
        <f t="shared" si="61"/>
        <v>12.000218</v>
      </c>
      <c r="AO218">
        <f t="shared" si="76"/>
        <v>1183</v>
      </c>
      <c r="AP218" s="1">
        <f t="shared" si="77"/>
        <v>318</v>
      </c>
      <c r="AQ218" s="108">
        <f t="shared" si="62"/>
        <v>2.1799999999999999E-4</v>
      </c>
      <c r="AR218">
        <f t="shared" si="78"/>
        <v>1291</v>
      </c>
      <c r="AS218" s="1">
        <f t="shared" si="79"/>
        <v>210</v>
      </c>
    </row>
    <row r="219" spans="7:45" x14ac:dyDescent="0.25">
      <c r="G219" s="93">
        <v>43483</v>
      </c>
      <c r="H219" t="s">
        <v>79</v>
      </c>
      <c r="I219" t="s">
        <v>67</v>
      </c>
      <c r="J219" t="s">
        <v>508</v>
      </c>
      <c r="K219" s="95">
        <v>53.73</v>
      </c>
      <c r="L219" s="94">
        <v>0</v>
      </c>
      <c r="O219" t="str">
        <f t="shared" si="63"/>
        <v/>
      </c>
      <c r="AA219" s="3">
        <f t="shared" si="80"/>
        <v>211</v>
      </c>
      <c r="AB219" s="93">
        <f t="shared" si="64"/>
        <v>43483.000219000001</v>
      </c>
      <c r="AC219">
        <f t="shared" si="65"/>
        <v>1290</v>
      </c>
      <c r="AD219" s="1">
        <f t="shared" si="66"/>
        <v>211</v>
      </c>
      <c r="AE219" s="119">
        <f t="shared" si="67"/>
        <v>1160.000219</v>
      </c>
      <c r="AF219">
        <f t="shared" si="68"/>
        <v>351</v>
      </c>
      <c r="AG219" s="1">
        <f t="shared" si="69"/>
        <v>1150</v>
      </c>
      <c r="AH219" s="119">
        <f t="shared" si="70"/>
        <v>373.00021900000002</v>
      </c>
      <c r="AI219">
        <f t="shared" si="71"/>
        <v>1135</v>
      </c>
      <c r="AJ219" s="1">
        <f t="shared" si="72"/>
        <v>366</v>
      </c>
      <c r="AK219" s="1">
        <f t="shared" si="73"/>
        <v>409.00021900000002</v>
      </c>
      <c r="AL219">
        <f t="shared" si="74"/>
        <v>1103</v>
      </c>
      <c r="AM219" s="1">
        <f t="shared" si="75"/>
        <v>398</v>
      </c>
      <c r="AN219" s="108">
        <f t="shared" si="61"/>
        <v>53.730218999999998</v>
      </c>
      <c r="AO219">
        <f t="shared" si="76"/>
        <v>595</v>
      </c>
      <c r="AP219" s="1">
        <f t="shared" si="77"/>
        <v>906</v>
      </c>
      <c r="AQ219" s="108">
        <f t="shared" si="62"/>
        <v>2.1899999999999998E-4</v>
      </c>
      <c r="AR219">
        <f t="shared" si="78"/>
        <v>1290</v>
      </c>
      <c r="AS219" s="1">
        <f t="shared" si="79"/>
        <v>211</v>
      </c>
    </row>
    <row r="220" spans="7:45" x14ac:dyDescent="0.25">
      <c r="G220" s="93">
        <v>43483</v>
      </c>
      <c r="H220" t="s">
        <v>21</v>
      </c>
      <c r="I220" t="s">
        <v>36</v>
      </c>
      <c r="J220" t="s">
        <v>508</v>
      </c>
      <c r="K220" s="95">
        <v>48</v>
      </c>
      <c r="L220" s="94">
        <v>0</v>
      </c>
      <c r="O220" t="str">
        <f t="shared" si="63"/>
        <v/>
      </c>
      <c r="AA220" s="3">
        <f t="shared" si="80"/>
        <v>212</v>
      </c>
      <c r="AB220" s="93">
        <f t="shared" si="64"/>
        <v>43483.000220000002</v>
      </c>
      <c r="AC220">
        <f t="shared" si="65"/>
        <v>1289</v>
      </c>
      <c r="AD220" s="1">
        <f t="shared" si="66"/>
        <v>212</v>
      </c>
      <c r="AE220" s="119">
        <f t="shared" si="67"/>
        <v>1086.0002199999999</v>
      </c>
      <c r="AF220">
        <f t="shared" si="68"/>
        <v>752</v>
      </c>
      <c r="AG220" s="1">
        <f t="shared" si="69"/>
        <v>749</v>
      </c>
      <c r="AH220" s="119">
        <f t="shared" si="70"/>
        <v>297.00022000000001</v>
      </c>
      <c r="AI220">
        <f t="shared" si="71"/>
        <v>1440</v>
      </c>
      <c r="AJ220" s="1">
        <f t="shared" si="72"/>
        <v>61</v>
      </c>
      <c r="AK220" s="1">
        <f t="shared" si="73"/>
        <v>409.00022000000001</v>
      </c>
      <c r="AL220">
        <f t="shared" si="74"/>
        <v>1102</v>
      </c>
      <c r="AM220" s="1">
        <f t="shared" si="75"/>
        <v>399</v>
      </c>
      <c r="AN220" s="108">
        <f t="shared" si="61"/>
        <v>48.000219999999999</v>
      </c>
      <c r="AO220">
        <f t="shared" si="76"/>
        <v>635</v>
      </c>
      <c r="AP220" s="1">
        <f t="shared" si="77"/>
        <v>866</v>
      </c>
      <c r="AQ220" s="108">
        <f t="shared" si="62"/>
        <v>2.1999999999999998E-4</v>
      </c>
      <c r="AR220">
        <f t="shared" si="78"/>
        <v>1289</v>
      </c>
      <c r="AS220" s="1">
        <f t="shared" si="79"/>
        <v>212</v>
      </c>
    </row>
    <row r="221" spans="7:45" x14ac:dyDescent="0.25">
      <c r="G221" s="93">
        <v>43483</v>
      </c>
      <c r="H221" t="s">
        <v>21</v>
      </c>
      <c r="I221" t="s">
        <v>36</v>
      </c>
      <c r="J221" t="s">
        <v>508</v>
      </c>
      <c r="K221" s="95">
        <v>32</v>
      </c>
      <c r="L221" s="94">
        <v>0</v>
      </c>
      <c r="O221" t="str">
        <f t="shared" si="63"/>
        <v/>
      </c>
      <c r="AA221" s="3">
        <f t="shared" si="80"/>
        <v>213</v>
      </c>
      <c r="AB221" s="93">
        <f t="shared" si="64"/>
        <v>43483.000221000002</v>
      </c>
      <c r="AC221">
        <f t="shared" si="65"/>
        <v>1288</v>
      </c>
      <c r="AD221" s="1">
        <f t="shared" si="66"/>
        <v>213</v>
      </c>
      <c r="AE221" s="119">
        <f t="shared" si="67"/>
        <v>1086.000221</v>
      </c>
      <c r="AF221">
        <f t="shared" si="68"/>
        <v>751</v>
      </c>
      <c r="AG221" s="1">
        <f t="shared" si="69"/>
        <v>750</v>
      </c>
      <c r="AH221" s="119">
        <f t="shared" si="70"/>
        <v>297.00022100000001</v>
      </c>
      <c r="AI221">
        <f t="shared" si="71"/>
        <v>1439</v>
      </c>
      <c r="AJ221" s="1">
        <f t="shared" si="72"/>
        <v>62</v>
      </c>
      <c r="AK221" s="1">
        <f t="shared" si="73"/>
        <v>409.00022100000001</v>
      </c>
      <c r="AL221">
        <f t="shared" si="74"/>
        <v>1101</v>
      </c>
      <c r="AM221" s="1">
        <f t="shared" si="75"/>
        <v>400</v>
      </c>
      <c r="AN221" s="108">
        <f t="shared" si="61"/>
        <v>32.000221000000003</v>
      </c>
      <c r="AO221">
        <f t="shared" si="76"/>
        <v>813</v>
      </c>
      <c r="AP221" s="1">
        <f t="shared" si="77"/>
        <v>688</v>
      </c>
      <c r="AQ221" s="108">
        <f t="shared" si="62"/>
        <v>2.2099999999999998E-4</v>
      </c>
      <c r="AR221">
        <f t="shared" si="78"/>
        <v>1288</v>
      </c>
      <c r="AS221" s="1">
        <f t="shared" si="79"/>
        <v>213</v>
      </c>
    </row>
    <row r="222" spans="7:45" x14ac:dyDescent="0.25">
      <c r="G222" s="93">
        <v>43483</v>
      </c>
      <c r="H222" t="s">
        <v>21</v>
      </c>
      <c r="I222" t="s">
        <v>36</v>
      </c>
      <c r="J222" t="s">
        <v>508</v>
      </c>
      <c r="K222" s="95">
        <v>16</v>
      </c>
      <c r="L222" s="94">
        <v>0</v>
      </c>
      <c r="O222" t="str">
        <f t="shared" si="63"/>
        <v/>
      </c>
      <c r="AA222" s="3">
        <f t="shared" si="80"/>
        <v>214</v>
      </c>
      <c r="AB222" s="93">
        <f t="shared" si="64"/>
        <v>43483.000222000002</v>
      </c>
      <c r="AC222">
        <f t="shared" si="65"/>
        <v>1287</v>
      </c>
      <c r="AD222" s="1">
        <f t="shared" si="66"/>
        <v>214</v>
      </c>
      <c r="AE222" s="119">
        <f t="shared" si="67"/>
        <v>1086.0002219999999</v>
      </c>
      <c r="AF222">
        <f t="shared" si="68"/>
        <v>750</v>
      </c>
      <c r="AG222" s="1">
        <f t="shared" si="69"/>
        <v>751</v>
      </c>
      <c r="AH222" s="119">
        <f t="shared" si="70"/>
        <v>297.00022200000001</v>
      </c>
      <c r="AI222">
        <f t="shared" si="71"/>
        <v>1438</v>
      </c>
      <c r="AJ222" s="1">
        <f t="shared" si="72"/>
        <v>63</v>
      </c>
      <c r="AK222" s="1">
        <f t="shared" si="73"/>
        <v>409.00022200000001</v>
      </c>
      <c r="AL222">
        <f t="shared" si="74"/>
        <v>1100</v>
      </c>
      <c r="AM222" s="1">
        <f t="shared" si="75"/>
        <v>401</v>
      </c>
      <c r="AN222" s="108">
        <f t="shared" si="61"/>
        <v>16.000222000000001</v>
      </c>
      <c r="AO222">
        <f t="shared" si="76"/>
        <v>1117</v>
      </c>
      <c r="AP222" s="1">
        <f t="shared" si="77"/>
        <v>384</v>
      </c>
      <c r="AQ222" s="108">
        <f t="shared" si="62"/>
        <v>2.22E-4</v>
      </c>
      <c r="AR222">
        <f t="shared" si="78"/>
        <v>1287</v>
      </c>
      <c r="AS222" s="1">
        <f t="shared" si="79"/>
        <v>214</v>
      </c>
    </row>
    <row r="223" spans="7:45" x14ac:dyDescent="0.25">
      <c r="G223" s="93">
        <v>43483</v>
      </c>
      <c r="H223" t="s">
        <v>21</v>
      </c>
      <c r="I223" t="s">
        <v>36</v>
      </c>
      <c r="J223" t="s">
        <v>508</v>
      </c>
      <c r="K223" s="95">
        <v>8</v>
      </c>
      <c r="L223" s="94">
        <v>0</v>
      </c>
      <c r="O223" t="str">
        <f t="shared" si="63"/>
        <v/>
      </c>
      <c r="AA223" s="3">
        <f t="shared" si="80"/>
        <v>215</v>
      </c>
      <c r="AB223" s="93">
        <f t="shared" si="64"/>
        <v>43483.000223000003</v>
      </c>
      <c r="AC223">
        <f t="shared" si="65"/>
        <v>1286</v>
      </c>
      <c r="AD223" s="1">
        <f t="shared" si="66"/>
        <v>215</v>
      </c>
      <c r="AE223" s="119">
        <f t="shared" si="67"/>
        <v>1086.000223</v>
      </c>
      <c r="AF223">
        <f t="shared" si="68"/>
        <v>749</v>
      </c>
      <c r="AG223" s="1">
        <f t="shared" si="69"/>
        <v>752</v>
      </c>
      <c r="AH223" s="119">
        <f t="shared" si="70"/>
        <v>297.00022300000001</v>
      </c>
      <c r="AI223">
        <f t="shared" si="71"/>
        <v>1437</v>
      </c>
      <c r="AJ223" s="1">
        <f t="shared" si="72"/>
        <v>64</v>
      </c>
      <c r="AK223" s="1">
        <f t="shared" si="73"/>
        <v>409.00022300000001</v>
      </c>
      <c r="AL223">
        <f t="shared" si="74"/>
        <v>1099</v>
      </c>
      <c r="AM223" s="1">
        <f t="shared" si="75"/>
        <v>402</v>
      </c>
      <c r="AN223" s="108">
        <f t="shared" si="61"/>
        <v>8.0002230000000001</v>
      </c>
      <c r="AO223">
        <f t="shared" si="76"/>
        <v>1326</v>
      </c>
      <c r="AP223" s="1">
        <f t="shared" si="77"/>
        <v>175</v>
      </c>
      <c r="AQ223" s="108">
        <f t="shared" si="62"/>
        <v>2.23E-4</v>
      </c>
      <c r="AR223">
        <f t="shared" si="78"/>
        <v>1286</v>
      </c>
      <c r="AS223" s="1">
        <f t="shared" si="79"/>
        <v>215</v>
      </c>
    </row>
    <row r="224" spans="7:45" x14ac:dyDescent="0.25">
      <c r="G224" s="93">
        <v>43483</v>
      </c>
      <c r="H224" t="s">
        <v>70</v>
      </c>
      <c r="I224" t="s">
        <v>35</v>
      </c>
      <c r="J224" t="s">
        <v>508</v>
      </c>
      <c r="K224" s="95">
        <v>98.86</v>
      </c>
      <c r="L224" s="94">
        <v>0</v>
      </c>
      <c r="O224" t="str">
        <f t="shared" si="63"/>
        <v/>
      </c>
      <c r="AA224" s="3">
        <f t="shared" si="80"/>
        <v>216</v>
      </c>
      <c r="AB224" s="93">
        <f t="shared" si="64"/>
        <v>43483.000224000003</v>
      </c>
      <c r="AC224">
        <f t="shared" si="65"/>
        <v>1285</v>
      </c>
      <c r="AD224" s="1">
        <f t="shared" si="66"/>
        <v>216</v>
      </c>
      <c r="AE224" s="119">
        <f t="shared" si="67"/>
        <v>648.000224</v>
      </c>
      <c r="AF224">
        <f t="shared" si="68"/>
        <v>873</v>
      </c>
      <c r="AG224" s="1">
        <f t="shared" si="69"/>
        <v>628</v>
      </c>
      <c r="AH224" s="119">
        <f t="shared" si="70"/>
        <v>1402.0002239999999</v>
      </c>
      <c r="AI224">
        <f t="shared" si="71"/>
        <v>233</v>
      </c>
      <c r="AJ224" s="1">
        <f t="shared" si="72"/>
        <v>1268</v>
      </c>
      <c r="AK224" s="1">
        <f t="shared" si="73"/>
        <v>409.000224</v>
      </c>
      <c r="AL224">
        <f t="shared" si="74"/>
        <v>1098</v>
      </c>
      <c r="AM224" s="1">
        <f t="shared" si="75"/>
        <v>403</v>
      </c>
      <c r="AN224" s="108">
        <f t="shared" si="61"/>
        <v>98.860224000000002</v>
      </c>
      <c r="AO224">
        <f t="shared" si="76"/>
        <v>397</v>
      </c>
      <c r="AP224" s="1">
        <f t="shared" si="77"/>
        <v>1104</v>
      </c>
      <c r="AQ224" s="108">
        <f t="shared" si="62"/>
        <v>2.24E-4</v>
      </c>
      <c r="AR224">
        <f t="shared" si="78"/>
        <v>1285</v>
      </c>
      <c r="AS224" s="1">
        <f t="shared" si="79"/>
        <v>216</v>
      </c>
    </row>
    <row r="225" spans="7:45" x14ac:dyDescent="0.25">
      <c r="G225" s="93">
        <v>43483</v>
      </c>
      <c r="H225" t="s">
        <v>81</v>
      </c>
      <c r="I225" t="s">
        <v>35</v>
      </c>
      <c r="J225" t="s">
        <v>508</v>
      </c>
      <c r="K225" s="95">
        <v>419.77</v>
      </c>
      <c r="L225" s="94">
        <v>0</v>
      </c>
      <c r="O225" t="str">
        <f t="shared" si="63"/>
        <v/>
      </c>
      <c r="AA225" s="3">
        <f t="shared" si="80"/>
        <v>217</v>
      </c>
      <c r="AB225" s="93">
        <f t="shared" si="64"/>
        <v>43483.000225000003</v>
      </c>
      <c r="AC225">
        <f t="shared" si="65"/>
        <v>1284</v>
      </c>
      <c r="AD225" s="1">
        <f t="shared" si="66"/>
        <v>217</v>
      </c>
      <c r="AE225" s="119">
        <f t="shared" si="67"/>
        <v>592.000225</v>
      </c>
      <c r="AF225">
        <f t="shared" si="68"/>
        <v>927</v>
      </c>
      <c r="AG225" s="1">
        <f t="shared" si="69"/>
        <v>574</v>
      </c>
      <c r="AH225" s="119">
        <f t="shared" si="70"/>
        <v>1402.000225</v>
      </c>
      <c r="AI225">
        <f t="shared" si="71"/>
        <v>232</v>
      </c>
      <c r="AJ225" s="1">
        <f t="shared" si="72"/>
        <v>1269</v>
      </c>
      <c r="AK225" s="1">
        <f t="shared" si="73"/>
        <v>409.000225</v>
      </c>
      <c r="AL225">
        <f t="shared" si="74"/>
        <v>1097</v>
      </c>
      <c r="AM225" s="1">
        <f t="shared" si="75"/>
        <v>404</v>
      </c>
      <c r="AN225" s="108">
        <f t="shared" si="61"/>
        <v>419.77022499999998</v>
      </c>
      <c r="AO225">
        <f t="shared" si="76"/>
        <v>119</v>
      </c>
      <c r="AP225" s="1">
        <f t="shared" si="77"/>
        <v>1382</v>
      </c>
      <c r="AQ225" s="108">
        <f t="shared" si="62"/>
        <v>2.2499999999999999E-4</v>
      </c>
      <c r="AR225">
        <f t="shared" si="78"/>
        <v>1284</v>
      </c>
      <c r="AS225" s="1">
        <f t="shared" si="79"/>
        <v>217</v>
      </c>
    </row>
    <row r="226" spans="7:45" x14ac:dyDescent="0.25">
      <c r="G226" s="93">
        <v>43483</v>
      </c>
      <c r="H226" t="s">
        <v>69</v>
      </c>
      <c r="I226" t="s">
        <v>35</v>
      </c>
      <c r="J226" t="s">
        <v>508</v>
      </c>
      <c r="K226" s="95">
        <v>102.06</v>
      </c>
      <c r="L226" s="94">
        <v>0</v>
      </c>
      <c r="O226" t="str">
        <f t="shared" si="63"/>
        <v/>
      </c>
      <c r="AA226" s="3">
        <f t="shared" si="80"/>
        <v>218</v>
      </c>
      <c r="AB226" s="93">
        <f t="shared" si="64"/>
        <v>43483.000225999996</v>
      </c>
      <c r="AC226">
        <f t="shared" si="65"/>
        <v>1283</v>
      </c>
      <c r="AD226" s="1">
        <f t="shared" si="66"/>
        <v>218</v>
      </c>
      <c r="AE226" s="119">
        <f t="shared" si="67"/>
        <v>569.000226</v>
      </c>
      <c r="AF226">
        <f t="shared" si="68"/>
        <v>957</v>
      </c>
      <c r="AG226" s="1">
        <f t="shared" si="69"/>
        <v>544</v>
      </c>
      <c r="AH226" s="119">
        <f t="shared" si="70"/>
        <v>1402.0002260000001</v>
      </c>
      <c r="AI226">
        <f t="shared" si="71"/>
        <v>231</v>
      </c>
      <c r="AJ226" s="1">
        <f t="shared" si="72"/>
        <v>1270</v>
      </c>
      <c r="AK226" s="1">
        <f t="shared" si="73"/>
        <v>409.000226</v>
      </c>
      <c r="AL226">
        <f t="shared" si="74"/>
        <v>1096</v>
      </c>
      <c r="AM226" s="1">
        <f t="shared" si="75"/>
        <v>405</v>
      </c>
      <c r="AN226" s="108">
        <f t="shared" si="61"/>
        <v>102.060226</v>
      </c>
      <c r="AO226">
        <f t="shared" si="76"/>
        <v>384</v>
      </c>
      <c r="AP226" s="1">
        <f t="shared" si="77"/>
        <v>1117</v>
      </c>
      <c r="AQ226" s="108">
        <f t="shared" si="62"/>
        <v>2.2599999999999999E-4</v>
      </c>
      <c r="AR226">
        <f t="shared" si="78"/>
        <v>1283</v>
      </c>
      <c r="AS226" s="1">
        <f t="shared" si="79"/>
        <v>218</v>
      </c>
    </row>
    <row r="227" spans="7:45" x14ac:dyDescent="0.25">
      <c r="G227" s="93">
        <v>43483</v>
      </c>
      <c r="H227" t="s">
        <v>23</v>
      </c>
      <c r="I227" t="s">
        <v>63</v>
      </c>
      <c r="J227" t="s">
        <v>508</v>
      </c>
      <c r="K227" s="95">
        <v>85.13</v>
      </c>
      <c r="L227" s="94">
        <v>0</v>
      </c>
      <c r="O227" t="str">
        <f t="shared" si="63"/>
        <v/>
      </c>
      <c r="AA227" s="3">
        <f t="shared" si="80"/>
        <v>219</v>
      </c>
      <c r="AB227" s="93">
        <f t="shared" si="64"/>
        <v>43483.000226999997</v>
      </c>
      <c r="AC227">
        <f t="shared" si="65"/>
        <v>1282</v>
      </c>
      <c r="AD227" s="1">
        <f t="shared" si="66"/>
        <v>219</v>
      </c>
      <c r="AE227" s="119">
        <f t="shared" si="67"/>
        <v>515.000227</v>
      </c>
      <c r="AF227">
        <f t="shared" si="68"/>
        <v>1440</v>
      </c>
      <c r="AG227" s="1">
        <f t="shared" si="69"/>
        <v>61</v>
      </c>
      <c r="AH227" s="119">
        <f t="shared" si="70"/>
        <v>613.000227</v>
      </c>
      <c r="AI227">
        <f t="shared" si="71"/>
        <v>1030</v>
      </c>
      <c r="AJ227" s="1">
        <f t="shared" si="72"/>
        <v>471</v>
      </c>
      <c r="AK227" s="1">
        <f t="shared" si="73"/>
        <v>409.000227</v>
      </c>
      <c r="AL227">
        <f t="shared" si="74"/>
        <v>1095</v>
      </c>
      <c r="AM227" s="1">
        <f t="shared" si="75"/>
        <v>406</v>
      </c>
      <c r="AN227" s="108">
        <f t="shared" si="61"/>
        <v>85.130226999999991</v>
      </c>
      <c r="AO227">
        <f t="shared" si="76"/>
        <v>445</v>
      </c>
      <c r="AP227" s="1">
        <f t="shared" si="77"/>
        <v>1056</v>
      </c>
      <c r="AQ227" s="108">
        <f t="shared" si="62"/>
        <v>2.2699999999999999E-4</v>
      </c>
      <c r="AR227">
        <f t="shared" si="78"/>
        <v>1282</v>
      </c>
      <c r="AS227" s="1">
        <f t="shared" si="79"/>
        <v>219</v>
      </c>
    </row>
    <row r="228" spans="7:45" x14ac:dyDescent="0.25">
      <c r="G228" s="93">
        <v>43483</v>
      </c>
      <c r="H228" t="s">
        <v>23</v>
      </c>
      <c r="I228" t="s">
        <v>63</v>
      </c>
      <c r="J228" t="s">
        <v>508</v>
      </c>
      <c r="K228" s="95">
        <v>41.2</v>
      </c>
      <c r="L228" s="94">
        <v>0</v>
      </c>
      <c r="O228" t="str">
        <f t="shared" si="63"/>
        <v/>
      </c>
      <c r="AA228" s="3">
        <f t="shared" si="80"/>
        <v>220</v>
      </c>
      <c r="AB228" s="93">
        <f t="shared" si="64"/>
        <v>43483.000227999997</v>
      </c>
      <c r="AC228">
        <f t="shared" si="65"/>
        <v>1281</v>
      </c>
      <c r="AD228" s="1">
        <f t="shared" si="66"/>
        <v>220</v>
      </c>
      <c r="AE228" s="119">
        <f t="shared" si="67"/>
        <v>515.00022799999999</v>
      </c>
      <c r="AF228">
        <f t="shared" si="68"/>
        <v>1439</v>
      </c>
      <c r="AG228" s="1">
        <f t="shared" si="69"/>
        <v>62</v>
      </c>
      <c r="AH228" s="119">
        <f t="shared" si="70"/>
        <v>613.00022799999999</v>
      </c>
      <c r="AI228">
        <f t="shared" si="71"/>
        <v>1029</v>
      </c>
      <c r="AJ228" s="1">
        <f t="shared" si="72"/>
        <v>472</v>
      </c>
      <c r="AK228" s="1">
        <f t="shared" si="73"/>
        <v>409.00022799999999</v>
      </c>
      <c r="AL228">
        <f t="shared" si="74"/>
        <v>1094</v>
      </c>
      <c r="AM228" s="1">
        <f t="shared" si="75"/>
        <v>407</v>
      </c>
      <c r="AN228" s="108">
        <f t="shared" si="61"/>
        <v>41.200228000000003</v>
      </c>
      <c r="AO228">
        <f t="shared" si="76"/>
        <v>690</v>
      </c>
      <c r="AP228" s="1">
        <f t="shared" si="77"/>
        <v>811</v>
      </c>
      <c r="AQ228" s="108">
        <f t="shared" si="62"/>
        <v>2.2799999999999999E-4</v>
      </c>
      <c r="AR228">
        <f t="shared" si="78"/>
        <v>1281</v>
      </c>
      <c r="AS228" s="1">
        <f t="shared" si="79"/>
        <v>220</v>
      </c>
    </row>
    <row r="229" spans="7:45" x14ac:dyDescent="0.25">
      <c r="G229" s="93">
        <v>43483</v>
      </c>
      <c r="H229" t="s">
        <v>23</v>
      </c>
      <c r="I229" t="s">
        <v>63</v>
      </c>
      <c r="J229" t="s">
        <v>508</v>
      </c>
      <c r="K229" s="95">
        <v>21.2</v>
      </c>
      <c r="L229" s="94">
        <v>0</v>
      </c>
      <c r="O229" t="str">
        <f t="shared" si="63"/>
        <v/>
      </c>
      <c r="AA229" s="3">
        <f t="shared" si="80"/>
        <v>221</v>
      </c>
      <c r="AB229" s="93">
        <f t="shared" si="64"/>
        <v>43483.000228999997</v>
      </c>
      <c r="AC229">
        <f t="shared" si="65"/>
        <v>1280</v>
      </c>
      <c r="AD229" s="1">
        <f t="shared" si="66"/>
        <v>221</v>
      </c>
      <c r="AE229" s="119">
        <f t="shared" si="67"/>
        <v>515.00022899999999</v>
      </c>
      <c r="AF229">
        <f t="shared" si="68"/>
        <v>1438</v>
      </c>
      <c r="AG229" s="1">
        <f t="shared" si="69"/>
        <v>63</v>
      </c>
      <c r="AH229" s="119">
        <f t="shared" si="70"/>
        <v>613.00022899999999</v>
      </c>
      <c r="AI229">
        <f t="shared" si="71"/>
        <v>1028</v>
      </c>
      <c r="AJ229" s="1">
        <f t="shared" si="72"/>
        <v>473</v>
      </c>
      <c r="AK229" s="1">
        <f t="shared" si="73"/>
        <v>409.00022899999999</v>
      </c>
      <c r="AL229">
        <f t="shared" si="74"/>
        <v>1093</v>
      </c>
      <c r="AM229" s="1">
        <f t="shared" si="75"/>
        <v>408</v>
      </c>
      <c r="AN229" s="108">
        <f t="shared" si="61"/>
        <v>21.200229</v>
      </c>
      <c r="AO229">
        <f t="shared" si="76"/>
        <v>992</v>
      </c>
      <c r="AP229" s="1">
        <f t="shared" si="77"/>
        <v>509</v>
      </c>
      <c r="AQ229" s="108">
        <f t="shared" si="62"/>
        <v>2.2899999999999998E-4</v>
      </c>
      <c r="AR229">
        <f t="shared" si="78"/>
        <v>1280</v>
      </c>
      <c r="AS229" s="1">
        <f t="shared" si="79"/>
        <v>221</v>
      </c>
    </row>
    <row r="230" spans="7:45" x14ac:dyDescent="0.25">
      <c r="G230" s="93">
        <v>43483</v>
      </c>
      <c r="H230" t="s">
        <v>23</v>
      </c>
      <c r="I230" t="s">
        <v>37</v>
      </c>
      <c r="J230" t="s">
        <v>426</v>
      </c>
      <c r="K230" s="95">
        <v>3.5</v>
      </c>
      <c r="L230" s="94">
        <v>0</v>
      </c>
      <c r="O230" t="str">
        <f t="shared" si="63"/>
        <v/>
      </c>
      <c r="AA230" s="3">
        <f t="shared" si="80"/>
        <v>222</v>
      </c>
      <c r="AB230" s="93">
        <f t="shared" si="64"/>
        <v>43483.000229999998</v>
      </c>
      <c r="AC230">
        <f t="shared" si="65"/>
        <v>1279</v>
      </c>
      <c r="AD230" s="1">
        <f t="shared" si="66"/>
        <v>222</v>
      </c>
      <c r="AE230" s="119">
        <f t="shared" si="67"/>
        <v>515.00022999999999</v>
      </c>
      <c r="AF230">
        <f t="shared" si="68"/>
        <v>1437</v>
      </c>
      <c r="AG230" s="1">
        <f t="shared" si="69"/>
        <v>64</v>
      </c>
      <c r="AH230" s="119">
        <f t="shared" si="70"/>
        <v>868.00022999999999</v>
      </c>
      <c r="AI230">
        <f t="shared" si="71"/>
        <v>815</v>
      </c>
      <c r="AJ230" s="1">
        <f t="shared" si="72"/>
        <v>686</v>
      </c>
      <c r="AK230" s="1">
        <f t="shared" si="73"/>
        <v>206.00022999999999</v>
      </c>
      <c r="AL230">
        <f t="shared" si="74"/>
        <v>1301</v>
      </c>
      <c r="AM230" s="1">
        <f t="shared" si="75"/>
        <v>200</v>
      </c>
      <c r="AN230" s="108">
        <f t="shared" si="61"/>
        <v>3.5002300000000002</v>
      </c>
      <c r="AO230">
        <f t="shared" si="76"/>
        <v>1421</v>
      </c>
      <c r="AP230" s="1">
        <f t="shared" si="77"/>
        <v>80</v>
      </c>
      <c r="AQ230" s="108">
        <f t="shared" si="62"/>
        <v>2.2999999999999998E-4</v>
      </c>
      <c r="AR230">
        <f t="shared" si="78"/>
        <v>1279</v>
      </c>
      <c r="AS230" s="1">
        <f t="shared" si="79"/>
        <v>222</v>
      </c>
    </row>
    <row r="231" spans="7:45" x14ac:dyDescent="0.25">
      <c r="G231" s="93">
        <v>43483</v>
      </c>
      <c r="H231" t="s">
        <v>23</v>
      </c>
      <c r="I231" t="s">
        <v>37</v>
      </c>
      <c r="J231" t="s">
        <v>440</v>
      </c>
      <c r="K231" s="95">
        <v>0.3</v>
      </c>
      <c r="L231" s="94">
        <v>0</v>
      </c>
      <c r="O231" t="str">
        <f t="shared" si="63"/>
        <v/>
      </c>
      <c r="AA231" s="3">
        <f t="shared" si="80"/>
        <v>223</v>
      </c>
      <c r="AB231" s="93">
        <f t="shared" si="64"/>
        <v>43483.000230999998</v>
      </c>
      <c r="AC231">
        <f t="shared" si="65"/>
        <v>1278</v>
      </c>
      <c r="AD231" s="1">
        <f t="shared" si="66"/>
        <v>223</v>
      </c>
      <c r="AE231" s="119">
        <f t="shared" si="67"/>
        <v>515.00023099999999</v>
      </c>
      <c r="AF231">
        <f t="shared" si="68"/>
        <v>1436</v>
      </c>
      <c r="AG231" s="1">
        <f t="shared" si="69"/>
        <v>65</v>
      </c>
      <c r="AH231" s="119">
        <f t="shared" si="70"/>
        <v>868.00023099999999</v>
      </c>
      <c r="AI231">
        <f t="shared" si="71"/>
        <v>814</v>
      </c>
      <c r="AJ231" s="1">
        <f t="shared" si="72"/>
        <v>687</v>
      </c>
      <c r="AK231" s="1">
        <f t="shared" si="73"/>
        <v>188.00023100000001</v>
      </c>
      <c r="AL231">
        <f t="shared" si="74"/>
        <v>1315</v>
      </c>
      <c r="AM231" s="1">
        <f t="shared" si="75"/>
        <v>186</v>
      </c>
      <c r="AN231" s="108">
        <f t="shared" si="61"/>
        <v>0.30023099999999997</v>
      </c>
      <c r="AO231">
        <f t="shared" si="76"/>
        <v>1493</v>
      </c>
      <c r="AP231" s="1">
        <f t="shared" si="77"/>
        <v>8</v>
      </c>
      <c r="AQ231" s="108">
        <f t="shared" si="62"/>
        <v>2.3099999999999998E-4</v>
      </c>
      <c r="AR231">
        <f t="shared" si="78"/>
        <v>1278</v>
      </c>
      <c r="AS231" s="1">
        <f t="shared" si="79"/>
        <v>223</v>
      </c>
    </row>
    <row r="232" spans="7:45" x14ac:dyDescent="0.25">
      <c r="G232" s="93">
        <v>43483</v>
      </c>
      <c r="H232" t="s">
        <v>23</v>
      </c>
      <c r="I232" t="s">
        <v>37</v>
      </c>
      <c r="J232" t="s">
        <v>60</v>
      </c>
      <c r="K232" s="95">
        <v>12</v>
      </c>
      <c r="L232" s="94">
        <v>0</v>
      </c>
      <c r="O232" t="str">
        <f t="shared" si="63"/>
        <v/>
      </c>
      <c r="AA232" s="3">
        <f t="shared" si="80"/>
        <v>224</v>
      </c>
      <c r="AB232" s="93">
        <f t="shared" si="64"/>
        <v>43483.000231999999</v>
      </c>
      <c r="AC232">
        <f t="shared" si="65"/>
        <v>1277</v>
      </c>
      <c r="AD232" s="1">
        <f t="shared" si="66"/>
        <v>224</v>
      </c>
      <c r="AE232" s="119">
        <f t="shared" si="67"/>
        <v>515.00023199999998</v>
      </c>
      <c r="AF232">
        <f t="shared" si="68"/>
        <v>1435</v>
      </c>
      <c r="AG232" s="1">
        <f t="shared" si="69"/>
        <v>66</v>
      </c>
      <c r="AH232" s="119">
        <f t="shared" si="70"/>
        <v>868.00023199999998</v>
      </c>
      <c r="AI232">
        <f t="shared" si="71"/>
        <v>813</v>
      </c>
      <c r="AJ232" s="1">
        <f t="shared" si="72"/>
        <v>688</v>
      </c>
      <c r="AK232" s="1">
        <f t="shared" si="73"/>
        <v>174.00023200000001</v>
      </c>
      <c r="AL232">
        <f t="shared" si="74"/>
        <v>1333</v>
      </c>
      <c r="AM232" s="1">
        <f t="shared" si="75"/>
        <v>168</v>
      </c>
      <c r="AN232" s="108">
        <f t="shared" si="61"/>
        <v>12.000232</v>
      </c>
      <c r="AO232">
        <f t="shared" si="76"/>
        <v>1182</v>
      </c>
      <c r="AP232" s="1">
        <f t="shared" si="77"/>
        <v>319</v>
      </c>
      <c r="AQ232" s="108">
        <f t="shared" si="62"/>
        <v>2.32E-4</v>
      </c>
      <c r="AR232">
        <f t="shared" si="78"/>
        <v>1277</v>
      </c>
      <c r="AS232" s="1">
        <f t="shared" si="79"/>
        <v>224</v>
      </c>
    </row>
    <row r="233" spans="7:45" x14ac:dyDescent="0.25">
      <c r="G233" s="93">
        <v>43483</v>
      </c>
      <c r="H233" t="s">
        <v>23</v>
      </c>
      <c r="I233" t="s">
        <v>37</v>
      </c>
      <c r="J233" t="s">
        <v>129</v>
      </c>
      <c r="K233" s="95">
        <v>4.75</v>
      </c>
      <c r="L233" s="94">
        <v>0</v>
      </c>
      <c r="O233" t="str">
        <f t="shared" si="63"/>
        <v/>
      </c>
      <c r="AA233" s="3">
        <f t="shared" si="80"/>
        <v>225</v>
      </c>
      <c r="AB233" s="93">
        <f t="shared" si="64"/>
        <v>43483.000232999999</v>
      </c>
      <c r="AC233">
        <f t="shared" si="65"/>
        <v>1276</v>
      </c>
      <c r="AD233" s="1">
        <f t="shared" si="66"/>
        <v>225</v>
      </c>
      <c r="AE233" s="119">
        <f t="shared" si="67"/>
        <v>515.00023299999998</v>
      </c>
      <c r="AF233">
        <f t="shared" si="68"/>
        <v>1434</v>
      </c>
      <c r="AG233" s="1">
        <f t="shared" si="69"/>
        <v>67</v>
      </c>
      <c r="AH233" s="119">
        <f t="shared" si="70"/>
        <v>868.00023299999998</v>
      </c>
      <c r="AI233">
        <f t="shared" si="71"/>
        <v>812</v>
      </c>
      <c r="AJ233" s="1">
        <f t="shared" si="72"/>
        <v>689</v>
      </c>
      <c r="AK233" s="1">
        <f t="shared" si="73"/>
        <v>130.00023300000001</v>
      </c>
      <c r="AL233">
        <f t="shared" si="74"/>
        <v>1377</v>
      </c>
      <c r="AM233" s="1">
        <f t="shared" si="75"/>
        <v>124</v>
      </c>
      <c r="AN233" s="108">
        <f t="shared" si="61"/>
        <v>4.7502329999999997</v>
      </c>
      <c r="AO233">
        <f t="shared" si="76"/>
        <v>1405</v>
      </c>
      <c r="AP233" s="1">
        <f t="shared" si="77"/>
        <v>96</v>
      </c>
      <c r="AQ233" s="108">
        <f t="shared" si="62"/>
        <v>2.33E-4</v>
      </c>
      <c r="AR233">
        <f t="shared" si="78"/>
        <v>1276</v>
      </c>
      <c r="AS233" s="1">
        <f t="shared" si="79"/>
        <v>225</v>
      </c>
    </row>
    <row r="234" spans="7:45" x14ac:dyDescent="0.25">
      <c r="G234" s="93">
        <v>43483</v>
      </c>
      <c r="H234" t="s">
        <v>23</v>
      </c>
      <c r="I234" t="s">
        <v>37</v>
      </c>
      <c r="J234" t="s">
        <v>168</v>
      </c>
      <c r="K234" s="95">
        <v>10.6</v>
      </c>
      <c r="L234" s="94">
        <v>0</v>
      </c>
      <c r="O234" t="str">
        <f t="shared" si="63"/>
        <v/>
      </c>
      <c r="AA234" s="3">
        <f t="shared" si="80"/>
        <v>226</v>
      </c>
      <c r="AB234" s="93">
        <f t="shared" si="64"/>
        <v>43483.000233999999</v>
      </c>
      <c r="AC234">
        <f t="shared" si="65"/>
        <v>1275</v>
      </c>
      <c r="AD234" s="1">
        <f t="shared" si="66"/>
        <v>226</v>
      </c>
      <c r="AE234" s="119">
        <f t="shared" si="67"/>
        <v>515.00023399999998</v>
      </c>
      <c r="AF234">
        <f t="shared" si="68"/>
        <v>1433</v>
      </c>
      <c r="AG234" s="1">
        <f t="shared" si="69"/>
        <v>68</v>
      </c>
      <c r="AH234" s="119">
        <f t="shared" si="70"/>
        <v>868.00023399999998</v>
      </c>
      <c r="AI234">
        <f t="shared" si="71"/>
        <v>811</v>
      </c>
      <c r="AJ234" s="1">
        <f t="shared" si="72"/>
        <v>690</v>
      </c>
      <c r="AK234" s="1">
        <f t="shared" si="73"/>
        <v>72.000234000000006</v>
      </c>
      <c r="AL234">
        <f t="shared" si="74"/>
        <v>1434</v>
      </c>
      <c r="AM234" s="1">
        <f t="shared" si="75"/>
        <v>67</v>
      </c>
      <c r="AN234" s="108">
        <f t="shared" si="61"/>
        <v>10.600234</v>
      </c>
      <c r="AO234">
        <f t="shared" si="76"/>
        <v>1197</v>
      </c>
      <c r="AP234" s="1">
        <f t="shared" si="77"/>
        <v>304</v>
      </c>
      <c r="AQ234" s="108">
        <f t="shared" si="62"/>
        <v>2.34E-4</v>
      </c>
      <c r="AR234">
        <f t="shared" si="78"/>
        <v>1275</v>
      </c>
      <c r="AS234" s="1">
        <f t="shared" si="79"/>
        <v>226</v>
      </c>
    </row>
    <row r="235" spans="7:45" x14ac:dyDescent="0.25">
      <c r="G235" s="93">
        <v>43483</v>
      </c>
      <c r="H235" t="s">
        <v>23</v>
      </c>
      <c r="I235" t="s">
        <v>37</v>
      </c>
      <c r="J235" t="s">
        <v>448</v>
      </c>
      <c r="K235" s="95">
        <v>3</v>
      </c>
      <c r="L235" s="94">
        <v>0</v>
      </c>
      <c r="O235" t="str">
        <f t="shared" si="63"/>
        <v/>
      </c>
      <c r="AA235" s="3">
        <f t="shared" si="80"/>
        <v>227</v>
      </c>
      <c r="AB235" s="93">
        <f t="shared" si="64"/>
        <v>43483.000235</v>
      </c>
      <c r="AC235">
        <f t="shared" si="65"/>
        <v>1274</v>
      </c>
      <c r="AD235" s="1">
        <f t="shared" si="66"/>
        <v>227</v>
      </c>
      <c r="AE235" s="119">
        <f t="shared" si="67"/>
        <v>515.00023499999998</v>
      </c>
      <c r="AF235">
        <f t="shared" si="68"/>
        <v>1432</v>
      </c>
      <c r="AG235" s="1">
        <f t="shared" si="69"/>
        <v>69</v>
      </c>
      <c r="AH235" s="119">
        <f t="shared" si="70"/>
        <v>868.00023499999998</v>
      </c>
      <c r="AI235">
        <f t="shared" si="71"/>
        <v>810</v>
      </c>
      <c r="AJ235" s="1">
        <f t="shared" si="72"/>
        <v>691</v>
      </c>
      <c r="AK235" s="1">
        <f t="shared" si="73"/>
        <v>58.000235000000004</v>
      </c>
      <c r="AL235">
        <f t="shared" si="74"/>
        <v>1445</v>
      </c>
      <c r="AM235" s="1">
        <f t="shared" si="75"/>
        <v>56</v>
      </c>
      <c r="AN235" s="108">
        <f t="shared" si="61"/>
        <v>3.000235</v>
      </c>
      <c r="AO235">
        <f t="shared" si="76"/>
        <v>1443</v>
      </c>
      <c r="AP235" s="1">
        <f t="shared" si="77"/>
        <v>58</v>
      </c>
      <c r="AQ235" s="108">
        <f t="shared" si="62"/>
        <v>2.3499999999999999E-4</v>
      </c>
      <c r="AR235">
        <f t="shared" si="78"/>
        <v>1274</v>
      </c>
      <c r="AS235" s="1">
        <f t="shared" si="79"/>
        <v>227</v>
      </c>
    </row>
    <row r="236" spans="7:45" x14ac:dyDescent="0.25">
      <c r="G236" s="93">
        <v>43483</v>
      </c>
      <c r="H236" t="s">
        <v>23</v>
      </c>
      <c r="I236" t="s">
        <v>35</v>
      </c>
      <c r="J236" t="s">
        <v>508</v>
      </c>
      <c r="K236" s="95">
        <v>130</v>
      </c>
      <c r="L236" s="94">
        <v>0</v>
      </c>
      <c r="O236" t="str">
        <f t="shared" si="63"/>
        <v/>
      </c>
      <c r="AA236" s="3">
        <f t="shared" si="80"/>
        <v>228</v>
      </c>
      <c r="AB236" s="93">
        <f t="shared" si="64"/>
        <v>43483.000236</v>
      </c>
      <c r="AC236">
        <f t="shared" si="65"/>
        <v>1273</v>
      </c>
      <c r="AD236" s="1">
        <f t="shared" si="66"/>
        <v>228</v>
      </c>
      <c r="AE236" s="119">
        <f t="shared" si="67"/>
        <v>515.00023599999997</v>
      </c>
      <c r="AF236">
        <f t="shared" si="68"/>
        <v>1431</v>
      </c>
      <c r="AG236" s="1">
        <f t="shared" si="69"/>
        <v>70</v>
      </c>
      <c r="AH236" s="119">
        <f t="shared" si="70"/>
        <v>1402.0002360000001</v>
      </c>
      <c r="AI236">
        <f t="shared" si="71"/>
        <v>230</v>
      </c>
      <c r="AJ236" s="1">
        <f t="shared" si="72"/>
        <v>1271</v>
      </c>
      <c r="AK236" s="1">
        <f t="shared" si="73"/>
        <v>409.00023599999997</v>
      </c>
      <c r="AL236">
        <f t="shared" si="74"/>
        <v>1092</v>
      </c>
      <c r="AM236" s="1">
        <f t="shared" si="75"/>
        <v>409</v>
      </c>
      <c r="AN236" s="108">
        <f t="shared" si="61"/>
        <v>130.000236</v>
      </c>
      <c r="AO236">
        <f t="shared" si="76"/>
        <v>327</v>
      </c>
      <c r="AP236" s="1">
        <f t="shared" si="77"/>
        <v>1174</v>
      </c>
      <c r="AQ236" s="108">
        <f t="shared" si="62"/>
        <v>2.3599999999999999E-4</v>
      </c>
      <c r="AR236">
        <f t="shared" si="78"/>
        <v>1273</v>
      </c>
      <c r="AS236" s="1">
        <f t="shared" si="79"/>
        <v>228</v>
      </c>
    </row>
    <row r="237" spans="7:45" x14ac:dyDescent="0.25">
      <c r="G237" s="93">
        <v>43484</v>
      </c>
      <c r="H237" t="s">
        <v>85</v>
      </c>
      <c r="I237" t="s">
        <v>66</v>
      </c>
      <c r="J237" t="s">
        <v>509</v>
      </c>
      <c r="K237" s="95">
        <v>77.650000000000006</v>
      </c>
      <c r="L237" s="94">
        <v>0</v>
      </c>
      <c r="O237" t="str">
        <f t="shared" si="63"/>
        <v/>
      </c>
      <c r="AA237" s="3">
        <f t="shared" si="80"/>
        <v>229</v>
      </c>
      <c r="AB237" s="93">
        <f t="shared" si="64"/>
        <v>43484.000237</v>
      </c>
      <c r="AC237">
        <f t="shared" si="65"/>
        <v>1272</v>
      </c>
      <c r="AD237" s="1">
        <f t="shared" si="66"/>
        <v>229</v>
      </c>
      <c r="AE237" s="119">
        <f t="shared" si="67"/>
        <v>1500.000237</v>
      </c>
      <c r="AF237">
        <f t="shared" si="68"/>
        <v>4</v>
      </c>
      <c r="AG237" s="1">
        <f t="shared" si="69"/>
        <v>1497</v>
      </c>
      <c r="AH237" s="119">
        <f t="shared" si="70"/>
        <v>658.00023699999997</v>
      </c>
      <c r="AI237">
        <f t="shared" si="71"/>
        <v>886</v>
      </c>
      <c r="AJ237" s="1">
        <f t="shared" si="72"/>
        <v>615</v>
      </c>
      <c r="AK237" s="1">
        <f t="shared" si="73"/>
        <v>416.00023700000003</v>
      </c>
      <c r="AL237">
        <f t="shared" si="74"/>
        <v>1091</v>
      </c>
      <c r="AM237" s="1">
        <f t="shared" si="75"/>
        <v>410</v>
      </c>
      <c r="AN237" s="108">
        <f t="shared" si="61"/>
        <v>77.650237000000004</v>
      </c>
      <c r="AO237">
        <f t="shared" si="76"/>
        <v>477</v>
      </c>
      <c r="AP237" s="1">
        <f t="shared" si="77"/>
        <v>1024</v>
      </c>
      <c r="AQ237" s="108">
        <f t="shared" si="62"/>
        <v>2.3699999999999999E-4</v>
      </c>
      <c r="AR237">
        <f t="shared" si="78"/>
        <v>1272</v>
      </c>
      <c r="AS237" s="1">
        <f t="shared" si="79"/>
        <v>229</v>
      </c>
    </row>
    <row r="238" spans="7:45" x14ac:dyDescent="0.25">
      <c r="G238" s="93">
        <v>43484</v>
      </c>
      <c r="H238" t="s">
        <v>84</v>
      </c>
      <c r="I238" t="s">
        <v>66</v>
      </c>
      <c r="J238" t="s">
        <v>509</v>
      </c>
      <c r="K238" s="95">
        <v>532.04999999999995</v>
      </c>
      <c r="L238" s="94">
        <v>0</v>
      </c>
      <c r="O238" t="str">
        <f t="shared" si="63"/>
        <v/>
      </c>
      <c r="AA238" s="3">
        <f t="shared" si="80"/>
        <v>230</v>
      </c>
      <c r="AB238" s="93">
        <f t="shared" si="64"/>
        <v>43484.000238000001</v>
      </c>
      <c r="AC238">
        <f t="shared" si="65"/>
        <v>1271</v>
      </c>
      <c r="AD238" s="1">
        <f t="shared" si="66"/>
        <v>230</v>
      </c>
      <c r="AE238" s="119">
        <f t="shared" si="67"/>
        <v>1496.0002380000001</v>
      </c>
      <c r="AF238">
        <f t="shared" si="68"/>
        <v>13</v>
      </c>
      <c r="AG238" s="1">
        <f t="shared" si="69"/>
        <v>1488</v>
      </c>
      <c r="AH238" s="119">
        <f t="shared" si="70"/>
        <v>658.00023799999997</v>
      </c>
      <c r="AI238">
        <f t="shared" si="71"/>
        <v>885</v>
      </c>
      <c r="AJ238" s="1">
        <f t="shared" si="72"/>
        <v>616</v>
      </c>
      <c r="AK238" s="1">
        <f t="shared" si="73"/>
        <v>416.00023800000002</v>
      </c>
      <c r="AL238">
        <f t="shared" si="74"/>
        <v>1090</v>
      </c>
      <c r="AM238" s="1">
        <f t="shared" si="75"/>
        <v>411</v>
      </c>
      <c r="AN238" s="108">
        <f t="shared" si="61"/>
        <v>532.05023799999992</v>
      </c>
      <c r="AO238">
        <f t="shared" si="76"/>
        <v>85</v>
      </c>
      <c r="AP238" s="1">
        <f t="shared" si="77"/>
        <v>1416</v>
      </c>
      <c r="AQ238" s="108">
        <f t="shared" si="62"/>
        <v>2.3799999999999998E-4</v>
      </c>
      <c r="AR238">
        <f t="shared" si="78"/>
        <v>1271</v>
      </c>
      <c r="AS238" s="1">
        <f t="shared" si="79"/>
        <v>230</v>
      </c>
    </row>
    <row r="239" spans="7:45" x14ac:dyDescent="0.25">
      <c r="G239" s="93">
        <v>43484</v>
      </c>
      <c r="H239" t="s">
        <v>78</v>
      </c>
      <c r="I239" t="s">
        <v>66</v>
      </c>
      <c r="J239" t="s">
        <v>509</v>
      </c>
      <c r="K239" s="95">
        <v>442</v>
      </c>
      <c r="L239" s="94">
        <v>0</v>
      </c>
      <c r="O239" t="str">
        <f t="shared" si="63"/>
        <v/>
      </c>
      <c r="AA239" s="3">
        <f t="shared" si="80"/>
        <v>231</v>
      </c>
      <c r="AB239" s="93">
        <f t="shared" si="64"/>
        <v>43484.000239000001</v>
      </c>
      <c r="AC239">
        <f t="shared" si="65"/>
        <v>1270</v>
      </c>
      <c r="AD239" s="1">
        <f t="shared" si="66"/>
        <v>231</v>
      </c>
      <c r="AE239" s="119">
        <f t="shared" si="67"/>
        <v>1487.000239</v>
      </c>
      <c r="AF239">
        <f t="shared" si="68"/>
        <v>30</v>
      </c>
      <c r="AG239" s="1">
        <f t="shared" si="69"/>
        <v>1471</v>
      </c>
      <c r="AH239" s="119">
        <f t="shared" si="70"/>
        <v>658.00023899999997</v>
      </c>
      <c r="AI239">
        <f t="shared" si="71"/>
        <v>884</v>
      </c>
      <c r="AJ239" s="1">
        <f t="shared" si="72"/>
        <v>617</v>
      </c>
      <c r="AK239" s="1">
        <f t="shared" si="73"/>
        <v>416.00023900000002</v>
      </c>
      <c r="AL239">
        <f t="shared" si="74"/>
        <v>1089</v>
      </c>
      <c r="AM239" s="1">
        <f t="shared" si="75"/>
        <v>412</v>
      </c>
      <c r="AN239" s="108">
        <f t="shared" si="61"/>
        <v>442.00023900000002</v>
      </c>
      <c r="AO239">
        <f t="shared" si="76"/>
        <v>117</v>
      </c>
      <c r="AP239" s="1">
        <f t="shared" si="77"/>
        <v>1384</v>
      </c>
      <c r="AQ239" s="108">
        <f t="shared" si="62"/>
        <v>2.3899999999999998E-4</v>
      </c>
      <c r="AR239">
        <f t="shared" si="78"/>
        <v>1270</v>
      </c>
      <c r="AS239" s="1">
        <f t="shared" si="79"/>
        <v>231</v>
      </c>
    </row>
    <row r="240" spans="7:45" x14ac:dyDescent="0.25">
      <c r="G240" s="93">
        <v>43484</v>
      </c>
      <c r="H240" t="s">
        <v>83</v>
      </c>
      <c r="I240" t="s">
        <v>66</v>
      </c>
      <c r="J240" t="s">
        <v>509</v>
      </c>
      <c r="K240" s="95">
        <v>63.75</v>
      </c>
      <c r="L240" s="94">
        <v>0</v>
      </c>
      <c r="O240" t="str">
        <f t="shared" si="63"/>
        <v/>
      </c>
      <c r="AA240" s="3">
        <f t="shared" si="80"/>
        <v>232</v>
      </c>
      <c r="AB240" s="93">
        <f t="shared" si="64"/>
        <v>43484.000240000001</v>
      </c>
      <c r="AC240">
        <f t="shared" si="65"/>
        <v>1269</v>
      </c>
      <c r="AD240" s="1">
        <f t="shared" si="66"/>
        <v>232</v>
      </c>
      <c r="AE240" s="119">
        <f t="shared" si="67"/>
        <v>677.00023999999996</v>
      </c>
      <c r="AF240">
        <f t="shared" si="68"/>
        <v>828</v>
      </c>
      <c r="AG240" s="1">
        <f t="shared" si="69"/>
        <v>673</v>
      </c>
      <c r="AH240" s="119">
        <f t="shared" si="70"/>
        <v>658.00023999999996</v>
      </c>
      <c r="AI240">
        <f t="shared" si="71"/>
        <v>883</v>
      </c>
      <c r="AJ240" s="1">
        <f t="shared" si="72"/>
        <v>618</v>
      </c>
      <c r="AK240" s="1">
        <f t="shared" si="73"/>
        <v>416.00024000000002</v>
      </c>
      <c r="AL240">
        <f t="shared" si="74"/>
        <v>1088</v>
      </c>
      <c r="AM240" s="1">
        <f t="shared" si="75"/>
        <v>413</v>
      </c>
      <c r="AN240" s="108">
        <f t="shared" si="61"/>
        <v>63.750239999999998</v>
      </c>
      <c r="AO240">
        <f t="shared" si="76"/>
        <v>549</v>
      </c>
      <c r="AP240" s="1">
        <f t="shared" si="77"/>
        <v>952</v>
      </c>
      <c r="AQ240" s="108">
        <f t="shared" si="62"/>
        <v>2.3999999999999998E-4</v>
      </c>
      <c r="AR240">
        <f t="shared" si="78"/>
        <v>1269</v>
      </c>
      <c r="AS240" s="1">
        <f t="shared" si="79"/>
        <v>232</v>
      </c>
    </row>
    <row r="241" spans="7:45" x14ac:dyDescent="0.25">
      <c r="G241" s="93">
        <v>43484</v>
      </c>
      <c r="H241" t="s">
        <v>86</v>
      </c>
      <c r="I241" t="s">
        <v>66</v>
      </c>
      <c r="J241" t="s">
        <v>509</v>
      </c>
      <c r="K241" s="95">
        <v>23.85</v>
      </c>
      <c r="L241" s="94">
        <v>0</v>
      </c>
      <c r="O241" t="str">
        <f t="shared" si="63"/>
        <v/>
      </c>
      <c r="AA241" s="3">
        <f t="shared" si="80"/>
        <v>233</v>
      </c>
      <c r="AB241" s="93">
        <f t="shared" si="64"/>
        <v>43484.000241000002</v>
      </c>
      <c r="AC241">
        <f t="shared" si="65"/>
        <v>1268</v>
      </c>
      <c r="AD241" s="1">
        <f t="shared" si="66"/>
        <v>233</v>
      </c>
      <c r="AE241" s="119">
        <f t="shared" si="67"/>
        <v>661.00024099999996</v>
      </c>
      <c r="AF241">
        <f t="shared" si="68"/>
        <v>850</v>
      </c>
      <c r="AG241" s="1">
        <f t="shared" si="69"/>
        <v>651</v>
      </c>
      <c r="AH241" s="119">
        <f t="shared" si="70"/>
        <v>658.00024099999996</v>
      </c>
      <c r="AI241">
        <f t="shared" si="71"/>
        <v>882</v>
      </c>
      <c r="AJ241" s="1">
        <f t="shared" si="72"/>
        <v>619</v>
      </c>
      <c r="AK241" s="1">
        <f t="shared" si="73"/>
        <v>416.00024100000002</v>
      </c>
      <c r="AL241">
        <f t="shared" si="74"/>
        <v>1087</v>
      </c>
      <c r="AM241" s="1">
        <f t="shared" si="75"/>
        <v>414</v>
      </c>
      <c r="AN241" s="108">
        <f t="shared" si="61"/>
        <v>23.850241</v>
      </c>
      <c r="AO241">
        <f t="shared" si="76"/>
        <v>965</v>
      </c>
      <c r="AP241" s="1">
        <f t="shared" si="77"/>
        <v>536</v>
      </c>
      <c r="AQ241" s="108">
        <f t="shared" si="62"/>
        <v>2.4099999999999998E-4</v>
      </c>
      <c r="AR241">
        <f t="shared" si="78"/>
        <v>1268</v>
      </c>
      <c r="AS241" s="1">
        <f t="shared" si="79"/>
        <v>233</v>
      </c>
    </row>
    <row r="242" spans="7:45" x14ac:dyDescent="0.25">
      <c r="G242" s="93">
        <v>43484</v>
      </c>
      <c r="H242" t="s">
        <v>69</v>
      </c>
      <c r="I242" t="s">
        <v>66</v>
      </c>
      <c r="J242" t="s">
        <v>509</v>
      </c>
      <c r="K242" s="95">
        <v>269.14999999999998</v>
      </c>
      <c r="L242" s="94">
        <v>0</v>
      </c>
      <c r="O242" t="str">
        <f t="shared" si="63"/>
        <v/>
      </c>
      <c r="AA242" s="3">
        <f t="shared" si="80"/>
        <v>234</v>
      </c>
      <c r="AB242" s="93">
        <f t="shared" si="64"/>
        <v>43484.000242000002</v>
      </c>
      <c r="AC242">
        <f t="shared" si="65"/>
        <v>1267</v>
      </c>
      <c r="AD242" s="1">
        <f t="shared" si="66"/>
        <v>234</v>
      </c>
      <c r="AE242" s="119">
        <f t="shared" si="67"/>
        <v>569.00024199999996</v>
      </c>
      <c r="AF242">
        <f t="shared" si="68"/>
        <v>956</v>
      </c>
      <c r="AG242" s="1">
        <f t="shared" si="69"/>
        <v>545</v>
      </c>
      <c r="AH242" s="119">
        <f t="shared" si="70"/>
        <v>658.00024199999996</v>
      </c>
      <c r="AI242">
        <f t="shared" si="71"/>
        <v>881</v>
      </c>
      <c r="AJ242" s="1">
        <f t="shared" si="72"/>
        <v>620</v>
      </c>
      <c r="AK242" s="1">
        <f t="shared" si="73"/>
        <v>416.00024200000001</v>
      </c>
      <c r="AL242">
        <f t="shared" si="74"/>
        <v>1086</v>
      </c>
      <c r="AM242" s="1">
        <f t="shared" si="75"/>
        <v>415</v>
      </c>
      <c r="AN242" s="108">
        <f t="shared" si="61"/>
        <v>269.15024199999999</v>
      </c>
      <c r="AO242">
        <f t="shared" si="76"/>
        <v>179</v>
      </c>
      <c r="AP242" s="1">
        <f t="shared" si="77"/>
        <v>1322</v>
      </c>
      <c r="AQ242" s="108">
        <f t="shared" si="62"/>
        <v>2.42E-4</v>
      </c>
      <c r="AR242">
        <f t="shared" si="78"/>
        <v>1267</v>
      </c>
      <c r="AS242" s="1">
        <f t="shared" si="79"/>
        <v>234</v>
      </c>
    </row>
    <row r="243" spans="7:45" x14ac:dyDescent="0.25">
      <c r="G243" s="93">
        <v>43484</v>
      </c>
      <c r="H243" t="s">
        <v>68</v>
      </c>
      <c r="I243" t="s">
        <v>66</v>
      </c>
      <c r="J243" t="s">
        <v>509</v>
      </c>
      <c r="K243" s="95">
        <v>603.04999999999995</v>
      </c>
      <c r="L243" s="94">
        <v>0</v>
      </c>
      <c r="O243" t="str">
        <f t="shared" si="63"/>
        <v/>
      </c>
      <c r="AA243" s="3">
        <f t="shared" si="80"/>
        <v>235</v>
      </c>
      <c r="AB243" s="93">
        <f t="shared" si="64"/>
        <v>43484.000243000002</v>
      </c>
      <c r="AC243">
        <f t="shared" si="65"/>
        <v>1266</v>
      </c>
      <c r="AD243" s="1">
        <f t="shared" si="66"/>
        <v>235</v>
      </c>
      <c r="AE243" s="119">
        <f t="shared" si="67"/>
        <v>536.00024299999995</v>
      </c>
      <c r="AF243">
        <f t="shared" si="68"/>
        <v>984</v>
      </c>
      <c r="AG243" s="1">
        <f t="shared" si="69"/>
        <v>517</v>
      </c>
      <c r="AH243" s="119">
        <f t="shared" si="70"/>
        <v>658.00024299999995</v>
      </c>
      <c r="AI243">
        <f t="shared" si="71"/>
        <v>880</v>
      </c>
      <c r="AJ243" s="1">
        <f t="shared" si="72"/>
        <v>621</v>
      </c>
      <c r="AK243" s="1">
        <f t="shared" si="73"/>
        <v>416.00024300000001</v>
      </c>
      <c r="AL243">
        <f t="shared" si="74"/>
        <v>1085</v>
      </c>
      <c r="AM243" s="1">
        <f t="shared" si="75"/>
        <v>416</v>
      </c>
      <c r="AN243" s="108">
        <f t="shared" si="61"/>
        <v>603.05024299999991</v>
      </c>
      <c r="AO243">
        <f t="shared" si="76"/>
        <v>72</v>
      </c>
      <c r="AP243" s="1">
        <f t="shared" si="77"/>
        <v>1429</v>
      </c>
      <c r="AQ243" s="108">
        <f t="shared" si="62"/>
        <v>2.43E-4</v>
      </c>
      <c r="AR243">
        <f t="shared" si="78"/>
        <v>1266</v>
      </c>
      <c r="AS243" s="1">
        <f t="shared" si="79"/>
        <v>235</v>
      </c>
    </row>
    <row r="244" spans="7:45" x14ac:dyDescent="0.25">
      <c r="G244" s="93">
        <v>43486</v>
      </c>
      <c r="H244" t="s">
        <v>22</v>
      </c>
      <c r="I244" t="s">
        <v>36</v>
      </c>
      <c r="J244" t="s">
        <v>510</v>
      </c>
      <c r="K244" s="95">
        <v>16</v>
      </c>
      <c r="L244" s="94">
        <v>0</v>
      </c>
      <c r="O244" t="str">
        <f t="shared" si="63"/>
        <v/>
      </c>
      <c r="AA244" s="3">
        <f t="shared" si="80"/>
        <v>236</v>
      </c>
      <c r="AB244" s="93">
        <f t="shared" si="64"/>
        <v>43486.000244000003</v>
      </c>
      <c r="AC244">
        <f t="shared" si="65"/>
        <v>1265</v>
      </c>
      <c r="AD244" s="1">
        <f t="shared" si="66"/>
        <v>236</v>
      </c>
      <c r="AE244" s="119">
        <f t="shared" si="67"/>
        <v>1469.0002440000001</v>
      </c>
      <c r="AF244">
        <f t="shared" si="68"/>
        <v>142</v>
      </c>
      <c r="AG244" s="1">
        <f t="shared" si="69"/>
        <v>1359</v>
      </c>
      <c r="AH244" s="119">
        <f t="shared" si="70"/>
        <v>297.00024400000001</v>
      </c>
      <c r="AI244">
        <f t="shared" si="71"/>
        <v>1436</v>
      </c>
      <c r="AJ244" s="1">
        <f t="shared" si="72"/>
        <v>65</v>
      </c>
      <c r="AK244" s="1">
        <f t="shared" si="73"/>
        <v>428.00024400000001</v>
      </c>
      <c r="AL244">
        <f t="shared" si="74"/>
        <v>1084</v>
      </c>
      <c r="AM244" s="1">
        <f t="shared" si="75"/>
        <v>417</v>
      </c>
      <c r="AN244" s="108">
        <f t="shared" si="61"/>
        <v>16.000243999999999</v>
      </c>
      <c r="AO244">
        <f t="shared" si="76"/>
        <v>1116</v>
      </c>
      <c r="AP244" s="1">
        <f t="shared" si="77"/>
        <v>385</v>
      </c>
      <c r="AQ244" s="108">
        <f t="shared" si="62"/>
        <v>2.4399999999999999E-4</v>
      </c>
      <c r="AR244">
        <f t="shared" si="78"/>
        <v>1265</v>
      </c>
      <c r="AS244" s="1">
        <f t="shared" si="79"/>
        <v>236</v>
      </c>
    </row>
    <row r="245" spans="7:45" x14ac:dyDescent="0.25">
      <c r="G245" s="93">
        <v>43486</v>
      </c>
      <c r="H245" t="s">
        <v>22</v>
      </c>
      <c r="I245" t="s">
        <v>36</v>
      </c>
      <c r="J245" t="s">
        <v>510</v>
      </c>
      <c r="K245" s="95">
        <v>8</v>
      </c>
      <c r="L245" s="94">
        <v>0</v>
      </c>
      <c r="O245" t="str">
        <f t="shared" si="63"/>
        <v/>
      </c>
      <c r="AA245" s="3">
        <f t="shared" si="80"/>
        <v>237</v>
      </c>
      <c r="AB245" s="93">
        <f t="shared" si="64"/>
        <v>43486.000245000003</v>
      </c>
      <c r="AC245">
        <f t="shared" si="65"/>
        <v>1264</v>
      </c>
      <c r="AD245" s="1">
        <f t="shared" si="66"/>
        <v>237</v>
      </c>
      <c r="AE245" s="119">
        <f t="shared" si="67"/>
        <v>1469.0002449999999</v>
      </c>
      <c r="AF245">
        <f t="shared" si="68"/>
        <v>141</v>
      </c>
      <c r="AG245" s="1">
        <f t="shared" si="69"/>
        <v>1360</v>
      </c>
      <c r="AH245" s="119">
        <f t="shared" si="70"/>
        <v>297.00024500000001</v>
      </c>
      <c r="AI245">
        <f t="shared" si="71"/>
        <v>1435</v>
      </c>
      <c r="AJ245" s="1">
        <f t="shared" si="72"/>
        <v>66</v>
      </c>
      <c r="AK245" s="1">
        <f t="shared" si="73"/>
        <v>428.00024500000001</v>
      </c>
      <c r="AL245">
        <f t="shared" si="74"/>
        <v>1083</v>
      </c>
      <c r="AM245" s="1">
        <f t="shared" si="75"/>
        <v>418</v>
      </c>
      <c r="AN245" s="108">
        <f t="shared" si="61"/>
        <v>8.0002449999999996</v>
      </c>
      <c r="AO245">
        <f t="shared" si="76"/>
        <v>1325</v>
      </c>
      <c r="AP245" s="1">
        <f t="shared" si="77"/>
        <v>176</v>
      </c>
      <c r="AQ245" s="108">
        <f t="shared" si="62"/>
        <v>2.4499999999999999E-4</v>
      </c>
      <c r="AR245">
        <f t="shared" si="78"/>
        <v>1264</v>
      </c>
      <c r="AS245" s="1">
        <f t="shared" si="79"/>
        <v>237</v>
      </c>
    </row>
    <row r="246" spans="7:45" x14ac:dyDescent="0.25">
      <c r="G246" s="93">
        <v>43486</v>
      </c>
      <c r="H246" t="s">
        <v>167</v>
      </c>
      <c r="I246" t="s">
        <v>36</v>
      </c>
      <c r="J246" t="s">
        <v>510</v>
      </c>
      <c r="K246" s="95">
        <v>98.88</v>
      </c>
      <c r="L246" s="94">
        <v>0</v>
      </c>
      <c r="O246" t="str">
        <f t="shared" si="63"/>
        <v/>
      </c>
      <c r="AA246" s="3">
        <f t="shared" si="80"/>
        <v>238</v>
      </c>
      <c r="AB246" s="93">
        <f t="shared" si="64"/>
        <v>43486.000246000003</v>
      </c>
      <c r="AC246">
        <f t="shared" si="65"/>
        <v>1263</v>
      </c>
      <c r="AD246" s="1">
        <f t="shared" si="66"/>
        <v>238</v>
      </c>
      <c r="AE246" s="119">
        <f t="shared" si="67"/>
        <v>1324.0002460000001</v>
      </c>
      <c r="AF246">
        <f t="shared" si="68"/>
        <v>179</v>
      </c>
      <c r="AG246" s="1">
        <f t="shared" si="69"/>
        <v>1322</v>
      </c>
      <c r="AH246" s="119">
        <f t="shared" si="70"/>
        <v>297.000246</v>
      </c>
      <c r="AI246">
        <f t="shared" si="71"/>
        <v>1434</v>
      </c>
      <c r="AJ246" s="1">
        <f t="shared" si="72"/>
        <v>67</v>
      </c>
      <c r="AK246" s="1">
        <f t="shared" si="73"/>
        <v>428.000246</v>
      </c>
      <c r="AL246">
        <f t="shared" si="74"/>
        <v>1082</v>
      </c>
      <c r="AM246" s="1">
        <f t="shared" si="75"/>
        <v>419</v>
      </c>
      <c r="AN246" s="108">
        <f t="shared" si="61"/>
        <v>98.880246</v>
      </c>
      <c r="AO246">
        <f t="shared" si="76"/>
        <v>396</v>
      </c>
      <c r="AP246" s="1">
        <f t="shared" si="77"/>
        <v>1105</v>
      </c>
      <c r="AQ246" s="108">
        <f t="shared" si="62"/>
        <v>2.4599999999999996E-4</v>
      </c>
      <c r="AR246">
        <f t="shared" si="78"/>
        <v>1263</v>
      </c>
      <c r="AS246" s="1">
        <f t="shared" si="79"/>
        <v>238</v>
      </c>
    </row>
    <row r="247" spans="7:45" x14ac:dyDescent="0.25">
      <c r="G247" s="93">
        <v>43486</v>
      </c>
      <c r="H247" t="s">
        <v>71</v>
      </c>
      <c r="I247" t="s">
        <v>35</v>
      </c>
      <c r="J247" t="s">
        <v>510</v>
      </c>
      <c r="K247" s="95">
        <v>88.61</v>
      </c>
      <c r="L247" s="94">
        <v>0</v>
      </c>
      <c r="O247" t="str">
        <f t="shared" si="63"/>
        <v/>
      </c>
      <c r="AA247" s="3">
        <f t="shared" si="80"/>
        <v>239</v>
      </c>
      <c r="AB247" s="93">
        <f t="shared" si="64"/>
        <v>43486.000247000004</v>
      </c>
      <c r="AC247">
        <f t="shared" si="65"/>
        <v>1262</v>
      </c>
      <c r="AD247" s="1">
        <f t="shared" si="66"/>
        <v>239</v>
      </c>
      <c r="AE247" s="119">
        <f t="shared" si="67"/>
        <v>1260.0002469999999</v>
      </c>
      <c r="AF247">
        <f t="shared" si="68"/>
        <v>285</v>
      </c>
      <c r="AG247" s="1">
        <f t="shared" si="69"/>
        <v>1216</v>
      </c>
      <c r="AH247" s="119">
        <f t="shared" si="70"/>
        <v>1402.0002469999999</v>
      </c>
      <c r="AI247">
        <f t="shared" si="71"/>
        <v>229</v>
      </c>
      <c r="AJ247" s="1">
        <f t="shared" si="72"/>
        <v>1272</v>
      </c>
      <c r="AK247" s="1">
        <f t="shared" si="73"/>
        <v>428.000247</v>
      </c>
      <c r="AL247">
        <f t="shared" si="74"/>
        <v>1081</v>
      </c>
      <c r="AM247" s="1">
        <f t="shared" si="75"/>
        <v>420</v>
      </c>
      <c r="AN247" s="108">
        <f t="shared" si="61"/>
        <v>88.610247000000001</v>
      </c>
      <c r="AO247">
        <f t="shared" si="76"/>
        <v>427</v>
      </c>
      <c r="AP247" s="1">
        <f t="shared" si="77"/>
        <v>1074</v>
      </c>
      <c r="AQ247" s="108">
        <f t="shared" si="62"/>
        <v>2.4699999999999999E-4</v>
      </c>
      <c r="AR247">
        <f t="shared" si="78"/>
        <v>1262</v>
      </c>
      <c r="AS247" s="1">
        <f t="shared" si="79"/>
        <v>239</v>
      </c>
    </row>
    <row r="248" spans="7:45" x14ac:dyDescent="0.25">
      <c r="G248" s="93">
        <v>43486</v>
      </c>
      <c r="H248" t="s">
        <v>21</v>
      </c>
      <c r="I248" t="s">
        <v>36</v>
      </c>
      <c r="J248" t="s">
        <v>510</v>
      </c>
      <c r="K248" s="95">
        <v>88</v>
      </c>
      <c r="L248" s="94">
        <v>0</v>
      </c>
      <c r="O248" t="str">
        <f t="shared" si="63"/>
        <v/>
      </c>
      <c r="AA248" s="3">
        <f t="shared" si="80"/>
        <v>240</v>
      </c>
      <c r="AB248" s="93">
        <f t="shared" si="64"/>
        <v>43486.000247999997</v>
      </c>
      <c r="AC248">
        <f t="shared" si="65"/>
        <v>1261</v>
      </c>
      <c r="AD248" s="1">
        <f t="shared" si="66"/>
        <v>240</v>
      </c>
      <c r="AE248" s="119">
        <f t="shared" si="67"/>
        <v>1086.0002480000001</v>
      </c>
      <c r="AF248">
        <f t="shared" si="68"/>
        <v>748</v>
      </c>
      <c r="AG248" s="1">
        <f t="shared" si="69"/>
        <v>753</v>
      </c>
      <c r="AH248" s="119">
        <f t="shared" si="70"/>
        <v>297.000248</v>
      </c>
      <c r="AI248">
        <f t="shared" si="71"/>
        <v>1433</v>
      </c>
      <c r="AJ248" s="1">
        <f t="shared" si="72"/>
        <v>68</v>
      </c>
      <c r="AK248" s="1">
        <f t="shared" si="73"/>
        <v>428.000248</v>
      </c>
      <c r="AL248">
        <f t="shared" si="74"/>
        <v>1080</v>
      </c>
      <c r="AM248" s="1">
        <f t="shared" si="75"/>
        <v>421</v>
      </c>
      <c r="AN248" s="108">
        <f t="shared" si="61"/>
        <v>88.000247999999999</v>
      </c>
      <c r="AO248">
        <f t="shared" si="76"/>
        <v>430</v>
      </c>
      <c r="AP248" s="1">
        <f t="shared" si="77"/>
        <v>1071</v>
      </c>
      <c r="AQ248" s="108">
        <f t="shared" si="62"/>
        <v>2.4800000000000001E-4</v>
      </c>
      <c r="AR248">
        <f t="shared" si="78"/>
        <v>1261</v>
      </c>
      <c r="AS248" s="1">
        <f t="shared" si="79"/>
        <v>240</v>
      </c>
    </row>
    <row r="249" spans="7:45" x14ac:dyDescent="0.25">
      <c r="G249" s="93">
        <v>43486</v>
      </c>
      <c r="H249" t="s">
        <v>21</v>
      </c>
      <c r="I249" t="s">
        <v>36</v>
      </c>
      <c r="J249" t="s">
        <v>510</v>
      </c>
      <c r="K249" s="95">
        <v>80</v>
      </c>
      <c r="L249" s="94">
        <v>0</v>
      </c>
      <c r="O249" t="str">
        <f t="shared" si="63"/>
        <v/>
      </c>
      <c r="AA249" s="3">
        <f t="shared" si="80"/>
        <v>241</v>
      </c>
      <c r="AB249" s="93">
        <f t="shared" si="64"/>
        <v>43486.000248999997</v>
      </c>
      <c r="AC249">
        <f t="shared" si="65"/>
        <v>1260</v>
      </c>
      <c r="AD249" s="1">
        <f t="shared" si="66"/>
        <v>241</v>
      </c>
      <c r="AE249" s="119">
        <f t="shared" si="67"/>
        <v>1086.0002489999999</v>
      </c>
      <c r="AF249">
        <f t="shared" si="68"/>
        <v>747</v>
      </c>
      <c r="AG249" s="1">
        <f t="shared" si="69"/>
        <v>754</v>
      </c>
      <c r="AH249" s="119">
        <f t="shared" si="70"/>
        <v>297.000249</v>
      </c>
      <c r="AI249">
        <f t="shared" si="71"/>
        <v>1432</v>
      </c>
      <c r="AJ249" s="1">
        <f t="shared" si="72"/>
        <v>69</v>
      </c>
      <c r="AK249" s="1">
        <f t="shared" si="73"/>
        <v>428.000249</v>
      </c>
      <c r="AL249">
        <f t="shared" si="74"/>
        <v>1079</v>
      </c>
      <c r="AM249" s="1">
        <f t="shared" si="75"/>
        <v>422</v>
      </c>
      <c r="AN249" s="108">
        <f t="shared" si="61"/>
        <v>80.000248999999997</v>
      </c>
      <c r="AO249">
        <f t="shared" si="76"/>
        <v>471</v>
      </c>
      <c r="AP249" s="1">
        <f t="shared" si="77"/>
        <v>1030</v>
      </c>
      <c r="AQ249" s="108">
        <f t="shared" si="62"/>
        <v>2.4899999999999998E-4</v>
      </c>
      <c r="AR249">
        <f t="shared" si="78"/>
        <v>1260</v>
      </c>
      <c r="AS249" s="1">
        <f t="shared" si="79"/>
        <v>241</v>
      </c>
    </row>
    <row r="250" spans="7:45" x14ac:dyDescent="0.25">
      <c r="G250" s="93">
        <v>43486</v>
      </c>
      <c r="H250" t="s">
        <v>21</v>
      </c>
      <c r="I250" t="s">
        <v>36</v>
      </c>
      <c r="J250" t="s">
        <v>510</v>
      </c>
      <c r="K250" s="95">
        <v>32</v>
      </c>
      <c r="L250" s="94">
        <v>0</v>
      </c>
      <c r="O250" t="str">
        <f t="shared" si="63"/>
        <v/>
      </c>
      <c r="AA250" s="3">
        <f t="shared" si="80"/>
        <v>242</v>
      </c>
      <c r="AB250" s="93">
        <f t="shared" si="64"/>
        <v>43486.000249999997</v>
      </c>
      <c r="AC250">
        <f t="shared" si="65"/>
        <v>1259</v>
      </c>
      <c r="AD250" s="1">
        <f t="shared" si="66"/>
        <v>242</v>
      </c>
      <c r="AE250" s="119">
        <f t="shared" si="67"/>
        <v>1086.0002500000001</v>
      </c>
      <c r="AF250">
        <f t="shared" si="68"/>
        <v>746</v>
      </c>
      <c r="AG250" s="1">
        <f t="shared" si="69"/>
        <v>755</v>
      </c>
      <c r="AH250" s="119">
        <f t="shared" si="70"/>
        <v>297.00024999999999</v>
      </c>
      <c r="AI250">
        <f t="shared" si="71"/>
        <v>1431</v>
      </c>
      <c r="AJ250" s="1">
        <f t="shared" si="72"/>
        <v>70</v>
      </c>
      <c r="AK250" s="1">
        <f t="shared" si="73"/>
        <v>428.00024999999999</v>
      </c>
      <c r="AL250">
        <f t="shared" si="74"/>
        <v>1078</v>
      </c>
      <c r="AM250" s="1">
        <f t="shared" si="75"/>
        <v>423</v>
      </c>
      <c r="AN250" s="108">
        <f t="shared" si="61"/>
        <v>32.000250000000001</v>
      </c>
      <c r="AO250">
        <f t="shared" si="76"/>
        <v>812</v>
      </c>
      <c r="AP250" s="1">
        <f t="shared" si="77"/>
        <v>689</v>
      </c>
      <c r="AQ250" s="108">
        <f t="shared" si="62"/>
        <v>2.5000000000000001E-4</v>
      </c>
      <c r="AR250">
        <f t="shared" si="78"/>
        <v>1259</v>
      </c>
      <c r="AS250" s="1">
        <f t="shared" si="79"/>
        <v>242</v>
      </c>
    </row>
    <row r="251" spans="7:45" x14ac:dyDescent="0.25">
      <c r="G251" s="93">
        <v>43486</v>
      </c>
      <c r="H251" t="s">
        <v>21</v>
      </c>
      <c r="I251" t="s">
        <v>36</v>
      </c>
      <c r="J251" t="s">
        <v>510</v>
      </c>
      <c r="K251" s="95">
        <v>24</v>
      </c>
      <c r="L251" s="94">
        <v>0</v>
      </c>
      <c r="O251" t="str">
        <f t="shared" si="63"/>
        <v/>
      </c>
      <c r="AA251" s="3">
        <f t="shared" si="80"/>
        <v>243</v>
      </c>
      <c r="AB251" s="93">
        <f t="shared" si="64"/>
        <v>43486.000250999998</v>
      </c>
      <c r="AC251">
        <f t="shared" si="65"/>
        <v>1258</v>
      </c>
      <c r="AD251" s="1">
        <f t="shared" si="66"/>
        <v>243</v>
      </c>
      <c r="AE251" s="119">
        <f t="shared" si="67"/>
        <v>1086.0002509999999</v>
      </c>
      <c r="AF251">
        <f t="shared" si="68"/>
        <v>745</v>
      </c>
      <c r="AG251" s="1">
        <f t="shared" si="69"/>
        <v>756</v>
      </c>
      <c r="AH251" s="119">
        <f t="shared" si="70"/>
        <v>297.00025099999999</v>
      </c>
      <c r="AI251">
        <f t="shared" si="71"/>
        <v>1430</v>
      </c>
      <c r="AJ251" s="1">
        <f t="shared" si="72"/>
        <v>71</v>
      </c>
      <c r="AK251" s="1">
        <f t="shared" si="73"/>
        <v>428.00025099999999</v>
      </c>
      <c r="AL251">
        <f t="shared" si="74"/>
        <v>1077</v>
      </c>
      <c r="AM251" s="1">
        <f t="shared" si="75"/>
        <v>424</v>
      </c>
      <c r="AN251" s="108">
        <f t="shared" si="61"/>
        <v>24.000250999999999</v>
      </c>
      <c r="AO251">
        <f t="shared" si="76"/>
        <v>944</v>
      </c>
      <c r="AP251" s="1">
        <f t="shared" si="77"/>
        <v>557</v>
      </c>
      <c r="AQ251" s="108">
        <f t="shared" si="62"/>
        <v>2.5099999999999998E-4</v>
      </c>
      <c r="AR251">
        <f t="shared" si="78"/>
        <v>1258</v>
      </c>
      <c r="AS251" s="1">
        <f t="shared" si="79"/>
        <v>243</v>
      </c>
    </row>
    <row r="252" spans="7:45" x14ac:dyDescent="0.25">
      <c r="G252" s="93">
        <v>43486</v>
      </c>
      <c r="H252" t="s">
        <v>21</v>
      </c>
      <c r="I252" t="s">
        <v>36</v>
      </c>
      <c r="J252" t="s">
        <v>510</v>
      </c>
      <c r="K252" s="95">
        <v>16</v>
      </c>
      <c r="L252" s="94">
        <v>0</v>
      </c>
      <c r="O252" t="str">
        <f t="shared" si="63"/>
        <v/>
      </c>
      <c r="AA252" s="3">
        <f t="shared" si="80"/>
        <v>244</v>
      </c>
      <c r="AB252" s="93">
        <f t="shared" si="64"/>
        <v>43486.000251999998</v>
      </c>
      <c r="AC252">
        <f t="shared" si="65"/>
        <v>1257</v>
      </c>
      <c r="AD252" s="1">
        <f t="shared" si="66"/>
        <v>244</v>
      </c>
      <c r="AE252" s="119">
        <f t="shared" si="67"/>
        <v>1086.000252</v>
      </c>
      <c r="AF252">
        <f t="shared" si="68"/>
        <v>744</v>
      </c>
      <c r="AG252" s="1">
        <f t="shared" si="69"/>
        <v>757</v>
      </c>
      <c r="AH252" s="119">
        <f t="shared" si="70"/>
        <v>297.00025199999999</v>
      </c>
      <c r="AI252">
        <f t="shared" si="71"/>
        <v>1429</v>
      </c>
      <c r="AJ252" s="1">
        <f t="shared" si="72"/>
        <v>72</v>
      </c>
      <c r="AK252" s="1">
        <f t="shared" si="73"/>
        <v>428.00025199999999</v>
      </c>
      <c r="AL252">
        <f t="shared" si="74"/>
        <v>1076</v>
      </c>
      <c r="AM252" s="1">
        <f t="shared" si="75"/>
        <v>425</v>
      </c>
      <c r="AN252" s="108">
        <f t="shared" si="61"/>
        <v>16.000252</v>
      </c>
      <c r="AO252">
        <f t="shared" si="76"/>
        <v>1115</v>
      </c>
      <c r="AP252" s="1">
        <f t="shared" si="77"/>
        <v>386</v>
      </c>
      <c r="AQ252" s="108">
        <f t="shared" si="62"/>
        <v>2.52E-4</v>
      </c>
      <c r="AR252">
        <f t="shared" si="78"/>
        <v>1257</v>
      </c>
      <c r="AS252" s="1">
        <f t="shared" si="79"/>
        <v>244</v>
      </c>
    </row>
    <row r="253" spans="7:45" x14ac:dyDescent="0.25">
      <c r="G253" s="93">
        <v>43486</v>
      </c>
      <c r="H253" t="s">
        <v>21</v>
      </c>
      <c r="I253" t="s">
        <v>36</v>
      </c>
      <c r="J253" t="s">
        <v>510</v>
      </c>
      <c r="K253" s="95">
        <v>8</v>
      </c>
      <c r="L253" s="94">
        <v>0</v>
      </c>
      <c r="O253" t="str">
        <f t="shared" si="63"/>
        <v/>
      </c>
      <c r="AA253" s="3">
        <f t="shared" si="80"/>
        <v>245</v>
      </c>
      <c r="AB253" s="93">
        <f t="shared" si="64"/>
        <v>43486.000252999998</v>
      </c>
      <c r="AC253">
        <f t="shared" si="65"/>
        <v>1256</v>
      </c>
      <c r="AD253" s="1">
        <f t="shared" si="66"/>
        <v>245</v>
      </c>
      <c r="AE253" s="119">
        <f t="shared" si="67"/>
        <v>1086.0002529999999</v>
      </c>
      <c r="AF253">
        <f t="shared" si="68"/>
        <v>743</v>
      </c>
      <c r="AG253" s="1">
        <f t="shared" si="69"/>
        <v>758</v>
      </c>
      <c r="AH253" s="119">
        <f t="shared" si="70"/>
        <v>297.00025299999999</v>
      </c>
      <c r="AI253">
        <f t="shared" si="71"/>
        <v>1428</v>
      </c>
      <c r="AJ253" s="1">
        <f t="shared" si="72"/>
        <v>73</v>
      </c>
      <c r="AK253" s="1">
        <f t="shared" si="73"/>
        <v>428.00025299999999</v>
      </c>
      <c r="AL253">
        <f t="shared" si="74"/>
        <v>1075</v>
      </c>
      <c r="AM253" s="1">
        <f t="shared" si="75"/>
        <v>426</v>
      </c>
      <c r="AN253" s="108">
        <f t="shared" si="61"/>
        <v>8.0002530000000007</v>
      </c>
      <c r="AO253">
        <f t="shared" si="76"/>
        <v>1324</v>
      </c>
      <c r="AP253" s="1">
        <f t="shared" si="77"/>
        <v>177</v>
      </c>
      <c r="AQ253" s="108">
        <f t="shared" si="62"/>
        <v>2.5299999999999997E-4</v>
      </c>
      <c r="AR253">
        <f t="shared" si="78"/>
        <v>1256</v>
      </c>
      <c r="AS253" s="1">
        <f t="shared" si="79"/>
        <v>245</v>
      </c>
    </row>
    <row r="254" spans="7:45" x14ac:dyDescent="0.25">
      <c r="G254" s="93">
        <v>43486</v>
      </c>
      <c r="H254" t="s">
        <v>23</v>
      </c>
      <c r="I254" t="s">
        <v>36</v>
      </c>
      <c r="J254" t="s">
        <v>510</v>
      </c>
      <c r="K254" s="95">
        <v>16</v>
      </c>
      <c r="L254" s="94">
        <v>0</v>
      </c>
      <c r="O254" t="str">
        <f t="shared" si="63"/>
        <v/>
      </c>
      <c r="AA254" s="3">
        <f t="shared" si="80"/>
        <v>246</v>
      </c>
      <c r="AB254" s="93">
        <f t="shared" si="64"/>
        <v>43486.000253999999</v>
      </c>
      <c r="AC254">
        <f t="shared" si="65"/>
        <v>1255</v>
      </c>
      <c r="AD254" s="1">
        <f t="shared" si="66"/>
        <v>246</v>
      </c>
      <c r="AE254" s="119">
        <f t="shared" si="67"/>
        <v>515.00025400000004</v>
      </c>
      <c r="AF254">
        <f t="shared" si="68"/>
        <v>1430</v>
      </c>
      <c r="AG254" s="1">
        <f t="shared" si="69"/>
        <v>71</v>
      </c>
      <c r="AH254" s="119">
        <f t="shared" si="70"/>
        <v>297.00025399999998</v>
      </c>
      <c r="AI254">
        <f t="shared" si="71"/>
        <v>1427</v>
      </c>
      <c r="AJ254" s="1">
        <f t="shared" si="72"/>
        <v>74</v>
      </c>
      <c r="AK254" s="1">
        <f t="shared" si="73"/>
        <v>428.00025399999998</v>
      </c>
      <c r="AL254">
        <f t="shared" si="74"/>
        <v>1074</v>
      </c>
      <c r="AM254" s="1">
        <f t="shared" si="75"/>
        <v>427</v>
      </c>
      <c r="AN254" s="108">
        <f t="shared" si="61"/>
        <v>16.000254000000002</v>
      </c>
      <c r="AO254">
        <f t="shared" si="76"/>
        <v>1114</v>
      </c>
      <c r="AP254" s="1">
        <f t="shared" si="77"/>
        <v>387</v>
      </c>
      <c r="AQ254" s="108">
        <f t="shared" si="62"/>
        <v>2.5399999999999999E-4</v>
      </c>
      <c r="AR254">
        <f t="shared" si="78"/>
        <v>1255</v>
      </c>
      <c r="AS254" s="1">
        <f t="shared" si="79"/>
        <v>246</v>
      </c>
    </row>
    <row r="255" spans="7:45" x14ac:dyDescent="0.25">
      <c r="G255" s="93">
        <v>43486</v>
      </c>
      <c r="H255" t="s">
        <v>23</v>
      </c>
      <c r="I255" t="s">
        <v>36</v>
      </c>
      <c r="J255" t="s">
        <v>510</v>
      </c>
      <c r="K255" s="95">
        <v>8</v>
      </c>
      <c r="L255" s="94">
        <v>0</v>
      </c>
      <c r="O255" t="str">
        <f t="shared" si="63"/>
        <v/>
      </c>
      <c r="AA255" s="3">
        <f t="shared" si="80"/>
        <v>247</v>
      </c>
      <c r="AB255" s="93">
        <f t="shared" si="64"/>
        <v>43486.000254999999</v>
      </c>
      <c r="AC255">
        <f t="shared" si="65"/>
        <v>1254</v>
      </c>
      <c r="AD255" s="1">
        <f t="shared" si="66"/>
        <v>247</v>
      </c>
      <c r="AE255" s="119">
        <f t="shared" si="67"/>
        <v>515.00025500000004</v>
      </c>
      <c r="AF255">
        <f t="shared" si="68"/>
        <v>1429</v>
      </c>
      <c r="AG255" s="1">
        <f t="shared" si="69"/>
        <v>72</v>
      </c>
      <c r="AH255" s="119">
        <f t="shared" si="70"/>
        <v>297.00025499999998</v>
      </c>
      <c r="AI255">
        <f t="shared" si="71"/>
        <v>1426</v>
      </c>
      <c r="AJ255" s="1">
        <f t="shared" si="72"/>
        <v>75</v>
      </c>
      <c r="AK255" s="1">
        <f t="shared" si="73"/>
        <v>428.00025499999998</v>
      </c>
      <c r="AL255">
        <f t="shared" si="74"/>
        <v>1073</v>
      </c>
      <c r="AM255" s="1">
        <f t="shared" si="75"/>
        <v>428</v>
      </c>
      <c r="AN255" s="108">
        <f t="shared" si="61"/>
        <v>8.0002549999999992</v>
      </c>
      <c r="AO255">
        <f t="shared" si="76"/>
        <v>1323</v>
      </c>
      <c r="AP255" s="1">
        <f t="shared" si="77"/>
        <v>178</v>
      </c>
      <c r="AQ255" s="108">
        <f t="shared" si="62"/>
        <v>2.5499999999999996E-4</v>
      </c>
      <c r="AR255">
        <f t="shared" si="78"/>
        <v>1254</v>
      </c>
      <c r="AS255" s="1">
        <f t="shared" si="79"/>
        <v>247</v>
      </c>
    </row>
    <row r="256" spans="7:45" x14ac:dyDescent="0.25">
      <c r="G256" s="93">
        <v>43486</v>
      </c>
      <c r="H256" t="s">
        <v>23</v>
      </c>
      <c r="I256" t="s">
        <v>37</v>
      </c>
      <c r="J256" t="s">
        <v>144</v>
      </c>
      <c r="K256" s="95">
        <v>2.25</v>
      </c>
      <c r="L256" s="94">
        <v>0</v>
      </c>
      <c r="O256" t="str">
        <f t="shared" si="63"/>
        <v/>
      </c>
      <c r="AA256" s="3">
        <f t="shared" si="80"/>
        <v>248</v>
      </c>
      <c r="AB256" s="93">
        <f t="shared" si="64"/>
        <v>43486.000255999999</v>
      </c>
      <c r="AC256">
        <f t="shared" si="65"/>
        <v>1253</v>
      </c>
      <c r="AD256" s="1">
        <f t="shared" si="66"/>
        <v>248</v>
      </c>
      <c r="AE256" s="119">
        <f t="shared" si="67"/>
        <v>515.00025600000004</v>
      </c>
      <c r="AF256">
        <f t="shared" si="68"/>
        <v>1428</v>
      </c>
      <c r="AG256" s="1">
        <f t="shared" si="69"/>
        <v>73</v>
      </c>
      <c r="AH256" s="119">
        <f t="shared" si="70"/>
        <v>868.00025600000004</v>
      </c>
      <c r="AI256">
        <f t="shared" si="71"/>
        <v>809</v>
      </c>
      <c r="AJ256" s="1">
        <f t="shared" si="72"/>
        <v>692</v>
      </c>
      <c r="AK256" s="1">
        <f t="shared" si="73"/>
        <v>110.00025599999999</v>
      </c>
      <c r="AL256">
        <f t="shared" si="74"/>
        <v>1394</v>
      </c>
      <c r="AM256" s="1">
        <f t="shared" si="75"/>
        <v>107</v>
      </c>
      <c r="AN256" s="108">
        <f t="shared" si="61"/>
        <v>2.2502559999999998</v>
      </c>
      <c r="AO256">
        <f t="shared" si="76"/>
        <v>1477</v>
      </c>
      <c r="AP256" s="1">
        <f t="shared" si="77"/>
        <v>24</v>
      </c>
      <c r="AQ256" s="108">
        <f t="shared" si="62"/>
        <v>2.5599999999999999E-4</v>
      </c>
      <c r="AR256">
        <f t="shared" si="78"/>
        <v>1253</v>
      </c>
      <c r="AS256" s="1">
        <f t="shared" si="79"/>
        <v>248</v>
      </c>
    </row>
    <row r="257" spans="7:45" x14ac:dyDescent="0.25">
      <c r="G257" s="93">
        <v>43486</v>
      </c>
      <c r="H257" t="s">
        <v>23</v>
      </c>
      <c r="I257" t="s">
        <v>37</v>
      </c>
      <c r="J257" t="s">
        <v>61</v>
      </c>
      <c r="K257" s="95">
        <v>4.5</v>
      </c>
      <c r="L257" s="94">
        <v>0</v>
      </c>
      <c r="O257" t="str">
        <f t="shared" si="63"/>
        <v/>
      </c>
      <c r="AA257" s="3">
        <f t="shared" si="80"/>
        <v>249</v>
      </c>
      <c r="AB257" s="93">
        <f t="shared" si="64"/>
        <v>43486.000257</v>
      </c>
      <c r="AC257">
        <f t="shared" si="65"/>
        <v>1252</v>
      </c>
      <c r="AD257" s="1">
        <f t="shared" si="66"/>
        <v>249</v>
      </c>
      <c r="AE257" s="119">
        <f t="shared" si="67"/>
        <v>515.00025700000003</v>
      </c>
      <c r="AF257">
        <f t="shared" si="68"/>
        <v>1427</v>
      </c>
      <c r="AG257" s="1">
        <f t="shared" si="69"/>
        <v>74</v>
      </c>
      <c r="AH257" s="119">
        <f t="shared" si="70"/>
        <v>868.00025700000003</v>
      </c>
      <c r="AI257">
        <f t="shared" si="71"/>
        <v>808</v>
      </c>
      <c r="AJ257" s="1">
        <f t="shared" si="72"/>
        <v>693</v>
      </c>
      <c r="AK257" s="1">
        <f t="shared" si="73"/>
        <v>83.000257000000005</v>
      </c>
      <c r="AL257">
        <f t="shared" si="74"/>
        <v>1421</v>
      </c>
      <c r="AM257" s="1">
        <f t="shared" si="75"/>
        <v>80</v>
      </c>
      <c r="AN257" s="108">
        <f t="shared" si="61"/>
        <v>4.5002570000000004</v>
      </c>
      <c r="AO257">
        <f t="shared" si="76"/>
        <v>1413</v>
      </c>
      <c r="AP257" s="1">
        <f t="shared" si="77"/>
        <v>88</v>
      </c>
      <c r="AQ257" s="108">
        <f t="shared" si="62"/>
        <v>2.5700000000000001E-4</v>
      </c>
      <c r="AR257">
        <f t="shared" si="78"/>
        <v>1252</v>
      </c>
      <c r="AS257" s="1">
        <f t="shared" si="79"/>
        <v>249</v>
      </c>
    </row>
    <row r="258" spans="7:45" x14ac:dyDescent="0.25">
      <c r="G258" s="93">
        <v>43487</v>
      </c>
      <c r="H258" t="s">
        <v>78</v>
      </c>
      <c r="I258" t="s">
        <v>58</v>
      </c>
      <c r="J258" t="s">
        <v>511</v>
      </c>
      <c r="K258" s="95">
        <v>103.6</v>
      </c>
      <c r="L258" s="94">
        <v>0</v>
      </c>
      <c r="O258" t="str">
        <f t="shared" si="63"/>
        <v/>
      </c>
      <c r="AA258" s="3">
        <f t="shared" si="80"/>
        <v>250</v>
      </c>
      <c r="AB258" s="93">
        <f t="shared" si="64"/>
        <v>43487.000258</v>
      </c>
      <c r="AC258">
        <f t="shared" si="65"/>
        <v>1251</v>
      </c>
      <c r="AD258" s="1">
        <f t="shared" si="66"/>
        <v>250</v>
      </c>
      <c r="AE258" s="119">
        <f t="shared" si="67"/>
        <v>1487.000258</v>
      </c>
      <c r="AF258">
        <f t="shared" si="68"/>
        <v>29</v>
      </c>
      <c r="AG258" s="1">
        <f t="shared" si="69"/>
        <v>1472</v>
      </c>
      <c r="AH258" s="119">
        <f t="shared" si="70"/>
        <v>462.00025799999997</v>
      </c>
      <c r="AI258">
        <f t="shared" si="71"/>
        <v>1116</v>
      </c>
      <c r="AJ258" s="1">
        <f t="shared" si="72"/>
        <v>385</v>
      </c>
      <c r="AK258" s="1">
        <f t="shared" si="73"/>
        <v>444.00025799999997</v>
      </c>
      <c r="AL258">
        <f t="shared" si="74"/>
        <v>1072</v>
      </c>
      <c r="AM258" s="1">
        <f t="shared" si="75"/>
        <v>429</v>
      </c>
      <c r="AN258" s="108">
        <f t="shared" si="61"/>
        <v>103.600258</v>
      </c>
      <c r="AO258">
        <f t="shared" si="76"/>
        <v>381</v>
      </c>
      <c r="AP258" s="1">
        <f t="shared" si="77"/>
        <v>1120</v>
      </c>
      <c r="AQ258" s="108">
        <f t="shared" si="62"/>
        <v>2.5799999999999998E-4</v>
      </c>
      <c r="AR258">
        <f t="shared" si="78"/>
        <v>1251</v>
      </c>
      <c r="AS258" s="1">
        <f t="shared" si="79"/>
        <v>250</v>
      </c>
    </row>
    <row r="259" spans="7:45" x14ac:dyDescent="0.25">
      <c r="G259" s="93">
        <v>43487</v>
      </c>
      <c r="H259" t="s">
        <v>22</v>
      </c>
      <c r="I259" t="s">
        <v>36</v>
      </c>
      <c r="J259" t="s">
        <v>511</v>
      </c>
      <c r="K259" s="95">
        <v>8</v>
      </c>
      <c r="L259" s="94">
        <v>0</v>
      </c>
      <c r="O259" t="str">
        <f t="shared" si="63"/>
        <v/>
      </c>
      <c r="AA259" s="3">
        <f t="shared" si="80"/>
        <v>251</v>
      </c>
      <c r="AB259" s="93">
        <f t="shared" si="64"/>
        <v>43487.000259</v>
      </c>
      <c r="AC259">
        <f t="shared" si="65"/>
        <v>1250</v>
      </c>
      <c r="AD259" s="1">
        <f t="shared" si="66"/>
        <v>251</v>
      </c>
      <c r="AE259" s="119">
        <f t="shared" si="67"/>
        <v>1469.0002589999999</v>
      </c>
      <c r="AF259">
        <f t="shared" si="68"/>
        <v>140</v>
      </c>
      <c r="AG259" s="1">
        <f t="shared" si="69"/>
        <v>1361</v>
      </c>
      <c r="AH259" s="119">
        <f t="shared" si="70"/>
        <v>297.00025900000003</v>
      </c>
      <c r="AI259">
        <f t="shared" si="71"/>
        <v>1425</v>
      </c>
      <c r="AJ259" s="1">
        <f t="shared" si="72"/>
        <v>76</v>
      </c>
      <c r="AK259" s="1">
        <f t="shared" si="73"/>
        <v>444.00025900000003</v>
      </c>
      <c r="AL259">
        <f t="shared" si="74"/>
        <v>1071</v>
      </c>
      <c r="AM259" s="1">
        <f t="shared" si="75"/>
        <v>430</v>
      </c>
      <c r="AN259" s="108">
        <f t="shared" si="61"/>
        <v>8.0002589999999998</v>
      </c>
      <c r="AO259">
        <f t="shared" si="76"/>
        <v>1322</v>
      </c>
      <c r="AP259" s="1">
        <f t="shared" si="77"/>
        <v>179</v>
      </c>
      <c r="AQ259" s="108">
        <f t="shared" si="62"/>
        <v>2.5900000000000001E-4</v>
      </c>
      <c r="AR259">
        <f t="shared" si="78"/>
        <v>1250</v>
      </c>
      <c r="AS259" s="1">
        <f t="shared" si="79"/>
        <v>251</v>
      </c>
    </row>
    <row r="260" spans="7:45" x14ac:dyDescent="0.25">
      <c r="G260" s="93">
        <v>43487</v>
      </c>
      <c r="H260" t="s">
        <v>71</v>
      </c>
      <c r="I260" t="s">
        <v>67</v>
      </c>
      <c r="J260" t="s">
        <v>511</v>
      </c>
      <c r="K260" s="95">
        <v>125</v>
      </c>
      <c r="L260" s="94">
        <v>0</v>
      </c>
      <c r="O260" t="str">
        <f t="shared" si="63"/>
        <v/>
      </c>
      <c r="AA260" s="3">
        <f t="shared" si="80"/>
        <v>252</v>
      </c>
      <c r="AB260" s="93">
        <f t="shared" si="64"/>
        <v>43487.000260000001</v>
      </c>
      <c r="AC260">
        <f t="shared" si="65"/>
        <v>1249</v>
      </c>
      <c r="AD260" s="1">
        <f t="shared" si="66"/>
        <v>252</v>
      </c>
      <c r="AE260" s="119">
        <f t="shared" si="67"/>
        <v>1260.00026</v>
      </c>
      <c r="AF260">
        <f t="shared" si="68"/>
        <v>284</v>
      </c>
      <c r="AG260" s="1">
        <f t="shared" si="69"/>
        <v>1217</v>
      </c>
      <c r="AH260" s="119">
        <f t="shared" si="70"/>
        <v>373.00026000000003</v>
      </c>
      <c r="AI260">
        <f t="shared" si="71"/>
        <v>1134</v>
      </c>
      <c r="AJ260" s="1">
        <f t="shared" si="72"/>
        <v>367</v>
      </c>
      <c r="AK260" s="1">
        <f t="shared" si="73"/>
        <v>444.00026000000003</v>
      </c>
      <c r="AL260">
        <f t="shared" si="74"/>
        <v>1070</v>
      </c>
      <c r="AM260" s="1">
        <f t="shared" si="75"/>
        <v>431</v>
      </c>
      <c r="AN260" s="108">
        <f t="shared" si="61"/>
        <v>125.00026</v>
      </c>
      <c r="AO260">
        <f t="shared" si="76"/>
        <v>337</v>
      </c>
      <c r="AP260" s="1">
        <f t="shared" si="77"/>
        <v>1164</v>
      </c>
      <c r="AQ260" s="108">
        <f t="shared" si="62"/>
        <v>2.5999999999999998E-4</v>
      </c>
      <c r="AR260">
        <f t="shared" si="78"/>
        <v>1249</v>
      </c>
      <c r="AS260" s="1">
        <f t="shared" si="79"/>
        <v>252</v>
      </c>
    </row>
    <row r="261" spans="7:45" x14ac:dyDescent="0.25">
      <c r="G261" s="93">
        <v>43487</v>
      </c>
      <c r="H261" t="s">
        <v>75</v>
      </c>
      <c r="I261" t="s">
        <v>35</v>
      </c>
      <c r="J261" t="s">
        <v>511</v>
      </c>
      <c r="K261" s="95">
        <v>85</v>
      </c>
      <c r="L261" s="94">
        <v>0</v>
      </c>
      <c r="O261" t="str">
        <f t="shared" si="63"/>
        <v/>
      </c>
      <c r="AA261" s="3">
        <f t="shared" si="80"/>
        <v>253</v>
      </c>
      <c r="AB261" s="93">
        <f t="shared" si="64"/>
        <v>43487.000261000001</v>
      </c>
      <c r="AC261">
        <f t="shared" si="65"/>
        <v>1248</v>
      </c>
      <c r="AD261" s="1">
        <f t="shared" si="66"/>
        <v>253</v>
      </c>
      <c r="AE261" s="119">
        <f t="shared" si="67"/>
        <v>1147.0002609999999</v>
      </c>
      <c r="AF261">
        <f t="shared" si="68"/>
        <v>401</v>
      </c>
      <c r="AG261" s="1">
        <f t="shared" si="69"/>
        <v>1100</v>
      </c>
      <c r="AH261" s="119">
        <f t="shared" si="70"/>
        <v>1402.0002609999999</v>
      </c>
      <c r="AI261">
        <f t="shared" si="71"/>
        <v>228</v>
      </c>
      <c r="AJ261" s="1">
        <f t="shared" si="72"/>
        <v>1273</v>
      </c>
      <c r="AK261" s="1">
        <f t="shared" si="73"/>
        <v>444.00026100000002</v>
      </c>
      <c r="AL261">
        <f t="shared" si="74"/>
        <v>1069</v>
      </c>
      <c r="AM261" s="1">
        <f t="shared" si="75"/>
        <v>432</v>
      </c>
      <c r="AN261" s="108">
        <f t="shared" si="61"/>
        <v>85.000260999999995</v>
      </c>
      <c r="AO261">
        <f t="shared" si="76"/>
        <v>447</v>
      </c>
      <c r="AP261" s="1">
        <f t="shared" si="77"/>
        <v>1054</v>
      </c>
      <c r="AQ261" s="108">
        <f t="shared" si="62"/>
        <v>2.61E-4</v>
      </c>
      <c r="AR261">
        <f t="shared" si="78"/>
        <v>1248</v>
      </c>
      <c r="AS261" s="1">
        <f t="shared" si="79"/>
        <v>253</v>
      </c>
    </row>
    <row r="262" spans="7:45" x14ac:dyDescent="0.25">
      <c r="G262" s="93">
        <v>43487</v>
      </c>
      <c r="H262" t="s">
        <v>21</v>
      </c>
      <c r="I262" t="s">
        <v>36</v>
      </c>
      <c r="J262" t="s">
        <v>511</v>
      </c>
      <c r="K262" s="95">
        <v>80</v>
      </c>
      <c r="L262" s="94">
        <v>0</v>
      </c>
      <c r="O262" t="str">
        <f t="shared" si="63"/>
        <v/>
      </c>
      <c r="AA262" s="3">
        <f t="shared" si="80"/>
        <v>254</v>
      </c>
      <c r="AB262" s="93">
        <f t="shared" si="64"/>
        <v>43487.000262000001</v>
      </c>
      <c r="AC262">
        <f t="shared" si="65"/>
        <v>1247</v>
      </c>
      <c r="AD262" s="1">
        <f t="shared" si="66"/>
        <v>254</v>
      </c>
      <c r="AE262" s="119">
        <f t="shared" si="67"/>
        <v>1086.000262</v>
      </c>
      <c r="AF262">
        <f t="shared" si="68"/>
        <v>742</v>
      </c>
      <c r="AG262" s="1">
        <f t="shared" si="69"/>
        <v>759</v>
      </c>
      <c r="AH262" s="119">
        <f t="shared" si="70"/>
        <v>297.00026200000002</v>
      </c>
      <c r="AI262">
        <f t="shared" si="71"/>
        <v>1424</v>
      </c>
      <c r="AJ262" s="1">
        <f t="shared" si="72"/>
        <v>77</v>
      </c>
      <c r="AK262" s="1">
        <f t="shared" si="73"/>
        <v>444.00026200000002</v>
      </c>
      <c r="AL262">
        <f t="shared" si="74"/>
        <v>1068</v>
      </c>
      <c r="AM262" s="1">
        <f t="shared" si="75"/>
        <v>433</v>
      </c>
      <c r="AN262" s="108">
        <f t="shared" si="61"/>
        <v>80.000262000000006</v>
      </c>
      <c r="AO262">
        <f t="shared" si="76"/>
        <v>470</v>
      </c>
      <c r="AP262" s="1">
        <f t="shared" si="77"/>
        <v>1031</v>
      </c>
      <c r="AQ262" s="108">
        <f t="shared" si="62"/>
        <v>2.6199999999999997E-4</v>
      </c>
      <c r="AR262">
        <f t="shared" si="78"/>
        <v>1247</v>
      </c>
      <c r="AS262" s="1">
        <f t="shared" si="79"/>
        <v>254</v>
      </c>
    </row>
    <row r="263" spans="7:45" x14ac:dyDescent="0.25">
      <c r="G263" s="93">
        <v>43487</v>
      </c>
      <c r="H263" t="s">
        <v>21</v>
      </c>
      <c r="I263" t="s">
        <v>36</v>
      </c>
      <c r="J263" t="s">
        <v>511</v>
      </c>
      <c r="K263" s="95">
        <v>56</v>
      </c>
      <c r="L263" s="94">
        <v>0</v>
      </c>
      <c r="O263" t="str">
        <f t="shared" si="63"/>
        <v/>
      </c>
      <c r="AA263" s="3">
        <f t="shared" si="80"/>
        <v>255</v>
      </c>
      <c r="AB263" s="93">
        <f t="shared" si="64"/>
        <v>43487.000263000002</v>
      </c>
      <c r="AC263">
        <f t="shared" si="65"/>
        <v>1246</v>
      </c>
      <c r="AD263" s="1">
        <f t="shared" si="66"/>
        <v>255</v>
      </c>
      <c r="AE263" s="119">
        <f t="shared" si="67"/>
        <v>1086.0002629999999</v>
      </c>
      <c r="AF263">
        <f t="shared" si="68"/>
        <v>741</v>
      </c>
      <c r="AG263" s="1">
        <f t="shared" si="69"/>
        <v>760</v>
      </c>
      <c r="AH263" s="119">
        <f t="shared" si="70"/>
        <v>297.00026300000002</v>
      </c>
      <c r="AI263">
        <f t="shared" si="71"/>
        <v>1423</v>
      </c>
      <c r="AJ263" s="1">
        <f t="shared" si="72"/>
        <v>78</v>
      </c>
      <c r="AK263" s="1">
        <f t="shared" si="73"/>
        <v>444.00026300000002</v>
      </c>
      <c r="AL263">
        <f t="shared" si="74"/>
        <v>1067</v>
      </c>
      <c r="AM263" s="1">
        <f t="shared" si="75"/>
        <v>434</v>
      </c>
      <c r="AN263" s="108">
        <f t="shared" si="61"/>
        <v>56.000262999999997</v>
      </c>
      <c r="AO263">
        <f t="shared" si="76"/>
        <v>585</v>
      </c>
      <c r="AP263" s="1">
        <f t="shared" si="77"/>
        <v>916</v>
      </c>
      <c r="AQ263" s="108">
        <f t="shared" si="62"/>
        <v>2.63E-4</v>
      </c>
      <c r="AR263">
        <f t="shared" si="78"/>
        <v>1246</v>
      </c>
      <c r="AS263" s="1">
        <f t="shared" si="79"/>
        <v>255</v>
      </c>
    </row>
    <row r="264" spans="7:45" x14ac:dyDescent="0.25">
      <c r="G264" s="93">
        <v>43487</v>
      </c>
      <c r="H264" t="s">
        <v>21</v>
      </c>
      <c r="I264" t="s">
        <v>36</v>
      </c>
      <c r="J264" t="s">
        <v>511</v>
      </c>
      <c r="K264" s="95">
        <v>24</v>
      </c>
      <c r="L264" s="94">
        <v>0</v>
      </c>
      <c r="O264" t="str">
        <f t="shared" si="63"/>
        <v/>
      </c>
      <c r="AA264" s="3">
        <f t="shared" si="80"/>
        <v>256</v>
      </c>
      <c r="AB264" s="93">
        <f t="shared" si="64"/>
        <v>43487.000264000002</v>
      </c>
      <c r="AC264">
        <f t="shared" si="65"/>
        <v>1245</v>
      </c>
      <c r="AD264" s="1">
        <f t="shared" si="66"/>
        <v>256</v>
      </c>
      <c r="AE264" s="119">
        <f t="shared" si="67"/>
        <v>1086.000264</v>
      </c>
      <c r="AF264">
        <f t="shared" si="68"/>
        <v>740</v>
      </c>
      <c r="AG264" s="1">
        <f t="shared" si="69"/>
        <v>761</v>
      </c>
      <c r="AH264" s="119">
        <f t="shared" si="70"/>
        <v>297.00026400000002</v>
      </c>
      <c r="AI264">
        <f t="shared" si="71"/>
        <v>1422</v>
      </c>
      <c r="AJ264" s="1">
        <f t="shared" si="72"/>
        <v>79</v>
      </c>
      <c r="AK264" s="1">
        <f t="shared" si="73"/>
        <v>444.00026400000002</v>
      </c>
      <c r="AL264">
        <f t="shared" si="74"/>
        <v>1066</v>
      </c>
      <c r="AM264" s="1">
        <f t="shared" si="75"/>
        <v>435</v>
      </c>
      <c r="AN264" s="108">
        <f t="shared" si="61"/>
        <v>24.000264000000001</v>
      </c>
      <c r="AO264">
        <f t="shared" si="76"/>
        <v>943</v>
      </c>
      <c r="AP264" s="1">
        <f t="shared" si="77"/>
        <v>558</v>
      </c>
      <c r="AQ264" s="108">
        <f t="shared" si="62"/>
        <v>2.6399999999999997E-4</v>
      </c>
      <c r="AR264">
        <f t="shared" si="78"/>
        <v>1245</v>
      </c>
      <c r="AS264" s="1">
        <f t="shared" si="79"/>
        <v>256</v>
      </c>
    </row>
    <row r="265" spans="7:45" x14ac:dyDescent="0.25">
      <c r="G265" s="93">
        <v>43487</v>
      </c>
      <c r="H265" t="s">
        <v>21</v>
      </c>
      <c r="I265" t="s">
        <v>36</v>
      </c>
      <c r="J265" t="s">
        <v>511</v>
      </c>
      <c r="K265" s="95">
        <v>16</v>
      </c>
      <c r="L265" s="94">
        <v>0</v>
      </c>
      <c r="O265" t="str">
        <f t="shared" si="63"/>
        <v/>
      </c>
      <c r="AA265" s="3">
        <f t="shared" si="80"/>
        <v>257</v>
      </c>
      <c r="AB265" s="93">
        <f t="shared" si="64"/>
        <v>43487.000265000002</v>
      </c>
      <c r="AC265">
        <f t="shared" si="65"/>
        <v>1244</v>
      </c>
      <c r="AD265" s="1">
        <f t="shared" si="66"/>
        <v>257</v>
      </c>
      <c r="AE265" s="119">
        <f t="shared" si="67"/>
        <v>1086.0002649999999</v>
      </c>
      <c r="AF265">
        <f t="shared" si="68"/>
        <v>739</v>
      </c>
      <c r="AG265" s="1">
        <f t="shared" si="69"/>
        <v>762</v>
      </c>
      <c r="AH265" s="119">
        <f t="shared" si="70"/>
        <v>297.00026500000001</v>
      </c>
      <c r="AI265">
        <f t="shared" si="71"/>
        <v>1421</v>
      </c>
      <c r="AJ265" s="1">
        <f t="shared" si="72"/>
        <v>80</v>
      </c>
      <c r="AK265" s="1">
        <f t="shared" si="73"/>
        <v>444.00026500000001</v>
      </c>
      <c r="AL265">
        <f t="shared" si="74"/>
        <v>1065</v>
      </c>
      <c r="AM265" s="1">
        <f t="shared" si="75"/>
        <v>436</v>
      </c>
      <c r="AN265" s="108">
        <f t="shared" ref="AN265:AN328" si="81">IF(K265="","",K265+0.000001*ROW())</f>
        <v>16.000264999999999</v>
      </c>
      <c r="AO265">
        <f t="shared" si="76"/>
        <v>1113</v>
      </c>
      <c r="AP265" s="1">
        <f t="shared" si="77"/>
        <v>388</v>
      </c>
      <c r="AQ265" s="108">
        <f t="shared" ref="AQ265:AQ328" si="82">IF(L265="","",N265+0.000001*ROW())</f>
        <v>2.6499999999999999E-4</v>
      </c>
      <c r="AR265">
        <f t="shared" si="78"/>
        <v>1244</v>
      </c>
      <c r="AS265" s="1">
        <f t="shared" si="79"/>
        <v>257</v>
      </c>
    </row>
    <row r="266" spans="7:45" x14ac:dyDescent="0.25">
      <c r="G266" s="93">
        <v>43487</v>
      </c>
      <c r="H266" t="s">
        <v>21</v>
      </c>
      <c r="I266" t="s">
        <v>36</v>
      </c>
      <c r="J266" t="s">
        <v>511</v>
      </c>
      <c r="K266" s="95">
        <v>8</v>
      </c>
      <c r="L266" s="94">
        <v>0</v>
      </c>
      <c r="O266" t="str">
        <f t="shared" ref="O266:O329" si="83">IF(P266="","",O265+1)</f>
        <v/>
      </c>
      <c r="AA266" s="3">
        <f t="shared" si="80"/>
        <v>258</v>
      </c>
      <c r="AB266" s="93">
        <f t="shared" ref="AB266:AB329" si="84">IF(G266="","",G266+0.000001*ROW())</f>
        <v>43487.000266000003</v>
      </c>
      <c r="AC266">
        <f t="shared" ref="AC266:AC329" si="85">IFERROR(_xlfn.RANK.EQ(AB266,$AB$9:$AB$1508),"")</f>
        <v>1243</v>
      </c>
      <c r="AD266" s="1">
        <f t="shared" ref="AD266:AD329" si="86">IFERROR(_xlfn.RANK.EQ(AB266,$AB$9:$AB$1508,1),"")</f>
        <v>258</v>
      </c>
      <c r="AE266" s="119">
        <f t="shared" ref="AE266:AE329" si="87">IF(H266="","",COUNTIF($H$9:$H$1508,"&lt;="&amp;H266) + 0.000001*ROW())</f>
        <v>1086.000266</v>
      </c>
      <c r="AF266">
        <f t="shared" ref="AF266:AF329" si="88">IFERROR(_xlfn.RANK.EQ(AE266,$AE$9:$AE$1508),"")</f>
        <v>738</v>
      </c>
      <c r="AG266" s="1">
        <f t="shared" ref="AG266:AG329" si="89">IFERROR(_xlfn.RANK.EQ(AE266,$AE$9:$AE$1508,1),"")</f>
        <v>763</v>
      </c>
      <c r="AH266" s="119">
        <f t="shared" ref="AH266:AH329" si="90">IF(I266="","",COUNTIF($I$9:$I$1508,"&lt;="&amp;I266) + 0.000001*ROW())</f>
        <v>297.00026600000001</v>
      </c>
      <c r="AI266">
        <f t="shared" ref="AI266:AI329" si="91">IFERROR(_xlfn.RANK.EQ(AH266,$AH$9:$AH$1508),"")</f>
        <v>1420</v>
      </c>
      <c r="AJ266" s="1">
        <f t="shared" ref="AJ266:AJ329" si="92">IFERROR(_xlfn.RANK.EQ(AH266,$AH$9:$AH$1508,1),"")</f>
        <v>81</v>
      </c>
      <c r="AK266" s="1">
        <f t="shared" ref="AK266:AK329" si="93">IF(J266="","",COUNTIF($J$9:$J$1508,"&lt;="&amp;J266) + 0.000001*ROW())</f>
        <v>444.00026600000001</v>
      </c>
      <c r="AL266">
        <f t="shared" ref="AL266:AL329" si="94">IFERROR(_xlfn.RANK.EQ(AK266,$AK$9:$AK$1508),"")</f>
        <v>1064</v>
      </c>
      <c r="AM266" s="1">
        <f t="shared" ref="AM266:AM329" si="95">IFERROR(_xlfn.RANK.EQ(AK266,$AK$9:$AK$1508,1),"")</f>
        <v>437</v>
      </c>
      <c r="AN266" s="108">
        <f t="shared" si="81"/>
        <v>8.0002659999999999</v>
      </c>
      <c r="AO266">
        <f t="shared" ref="AO266:AO329" si="96">IFERROR(_xlfn.RANK.EQ(AN266,$AN$9:$AN$1508),"")</f>
        <v>1321</v>
      </c>
      <c r="AP266" s="1">
        <f t="shared" ref="AP266:AP329" si="97">IFERROR(_xlfn.RANK.EQ(AN266,$AN$9:$AN$1508,1),"")</f>
        <v>180</v>
      </c>
      <c r="AQ266" s="108">
        <f t="shared" si="82"/>
        <v>2.6600000000000001E-4</v>
      </c>
      <c r="AR266">
        <f t="shared" ref="AR266:AR329" si="98">IFERROR(_xlfn.RANK.EQ(AQ266,$AQ$9:$AQ$1508),"")</f>
        <v>1243</v>
      </c>
      <c r="AS266" s="1">
        <f t="shared" ref="AS266:AS329" si="99">IFERROR(_xlfn.RANK.EQ(AQ266,$AQ$9:$AQ$1508,1),"")</f>
        <v>258</v>
      </c>
    </row>
    <row r="267" spans="7:45" x14ac:dyDescent="0.25">
      <c r="G267" s="93">
        <v>43487</v>
      </c>
      <c r="H267" t="s">
        <v>82</v>
      </c>
      <c r="I267" t="s">
        <v>58</v>
      </c>
      <c r="J267" t="s">
        <v>511</v>
      </c>
      <c r="K267" s="95">
        <v>50.36</v>
      </c>
      <c r="L267" s="94">
        <v>0</v>
      </c>
      <c r="O267" t="str">
        <f t="shared" si="83"/>
        <v/>
      </c>
      <c r="AA267" s="3">
        <f t="shared" ref="AA267:AA330" si="100">AA266+1</f>
        <v>259</v>
      </c>
      <c r="AB267" s="93">
        <f t="shared" si="84"/>
        <v>43487.000267000003</v>
      </c>
      <c r="AC267">
        <f t="shared" si="85"/>
        <v>1242</v>
      </c>
      <c r="AD267" s="1">
        <f t="shared" si="86"/>
        <v>259</v>
      </c>
      <c r="AE267" s="119">
        <f t="shared" si="87"/>
        <v>624.00026700000001</v>
      </c>
      <c r="AF267">
        <f t="shared" si="88"/>
        <v>891</v>
      </c>
      <c r="AG267" s="1">
        <f t="shared" si="89"/>
        <v>610</v>
      </c>
      <c r="AH267" s="119">
        <f t="shared" si="90"/>
        <v>462.00026700000001</v>
      </c>
      <c r="AI267">
        <f t="shared" si="91"/>
        <v>1115</v>
      </c>
      <c r="AJ267" s="1">
        <f t="shared" si="92"/>
        <v>386</v>
      </c>
      <c r="AK267" s="1">
        <f t="shared" si="93"/>
        <v>444.00026700000001</v>
      </c>
      <c r="AL267">
        <f t="shared" si="94"/>
        <v>1063</v>
      </c>
      <c r="AM267" s="1">
        <f t="shared" si="95"/>
        <v>438</v>
      </c>
      <c r="AN267" s="108">
        <f t="shared" si="81"/>
        <v>50.360267</v>
      </c>
      <c r="AO267">
        <f t="shared" si="96"/>
        <v>614</v>
      </c>
      <c r="AP267" s="1">
        <f t="shared" si="97"/>
        <v>887</v>
      </c>
      <c r="AQ267" s="108">
        <f t="shared" si="82"/>
        <v>2.6699999999999998E-4</v>
      </c>
      <c r="AR267">
        <f t="shared" si="98"/>
        <v>1242</v>
      </c>
      <c r="AS267" s="1">
        <f t="shared" si="99"/>
        <v>259</v>
      </c>
    </row>
    <row r="268" spans="7:45" x14ac:dyDescent="0.25">
      <c r="G268" s="93">
        <v>43487</v>
      </c>
      <c r="H268" t="s">
        <v>82</v>
      </c>
      <c r="I268" t="s">
        <v>66</v>
      </c>
      <c r="J268" t="s">
        <v>511</v>
      </c>
      <c r="K268" s="95">
        <v>367.45</v>
      </c>
      <c r="L268" s="94">
        <v>0</v>
      </c>
      <c r="O268" t="str">
        <f t="shared" si="83"/>
        <v/>
      </c>
      <c r="AA268" s="3">
        <f t="shared" si="100"/>
        <v>260</v>
      </c>
      <c r="AB268" s="93">
        <f t="shared" si="84"/>
        <v>43487.000268000003</v>
      </c>
      <c r="AC268">
        <f t="shared" si="85"/>
        <v>1241</v>
      </c>
      <c r="AD268" s="1">
        <f t="shared" si="86"/>
        <v>260</v>
      </c>
      <c r="AE268" s="119">
        <f t="shared" si="87"/>
        <v>624.00026800000001</v>
      </c>
      <c r="AF268">
        <f t="shared" si="88"/>
        <v>890</v>
      </c>
      <c r="AG268" s="1">
        <f t="shared" si="89"/>
        <v>611</v>
      </c>
      <c r="AH268" s="119">
        <f t="shared" si="90"/>
        <v>658.00026800000001</v>
      </c>
      <c r="AI268">
        <f t="shared" si="91"/>
        <v>879</v>
      </c>
      <c r="AJ268" s="1">
        <f t="shared" si="92"/>
        <v>622</v>
      </c>
      <c r="AK268" s="1">
        <f t="shared" si="93"/>
        <v>444.00026800000001</v>
      </c>
      <c r="AL268">
        <f t="shared" si="94"/>
        <v>1062</v>
      </c>
      <c r="AM268" s="1">
        <f t="shared" si="95"/>
        <v>439</v>
      </c>
      <c r="AN268" s="108">
        <f t="shared" si="81"/>
        <v>367.45026799999999</v>
      </c>
      <c r="AO268">
        <f t="shared" si="96"/>
        <v>139</v>
      </c>
      <c r="AP268" s="1">
        <f t="shared" si="97"/>
        <v>1362</v>
      </c>
      <c r="AQ268" s="108">
        <f t="shared" si="82"/>
        <v>2.6800000000000001E-4</v>
      </c>
      <c r="AR268">
        <f t="shared" si="98"/>
        <v>1241</v>
      </c>
      <c r="AS268" s="1">
        <f t="shared" si="99"/>
        <v>260</v>
      </c>
    </row>
    <row r="269" spans="7:45" x14ac:dyDescent="0.25">
      <c r="G269" s="93">
        <v>43487</v>
      </c>
      <c r="H269" t="s">
        <v>81</v>
      </c>
      <c r="I269" t="s">
        <v>58</v>
      </c>
      <c r="J269" t="s">
        <v>511</v>
      </c>
      <c r="K269" s="95">
        <v>45.75</v>
      </c>
      <c r="L269" s="94">
        <v>0</v>
      </c>
      <c r="O269" t="str">
        <f t="shared" si="83"/>
        <v/>
      </c>
      <c r="AA269" s="3">
        <f t="shared" si="100"/>
        <v>261</v>
      </c>
      <c r="AB269" s="93">
        <f t="shared" si="84"/>
        <v>43487.000268999996</v>
      </c>
      <c r="AC269">
        <f t="shared" si="85"/>
        <v>1240</v>
      </c>
      <c r="AD269" s="1">
        <f t="shared" si="86"/>
        <v>261</v>
      </c>
      <c r="AE269" s="119">
        <f t="shared" si="87"/>
        <v>592.000269</v>
      </c>
      <c r="AF269">
        <f t="shared" si="88"/>
        <v>926</v>
      </c>
      <c r="AG269" s="1">
        <f t="shared" si="89"/>
        <v>575</v>
      </c>
      <c r="AH269" s="119">
        <f t="shared" si="90"/>
        <v>462.000269</v>
      </c>
      <c r="AI269">
        <f t="shared" si="91"/>
        <v>1114</v>
      </c>
      <c r="AJ269" s="1">
        <f t="shared" si="92"/>
        <v>387</v>
      </c>
      <c r="AK269" s="1">
        <f t="shared" si="93"/>
        <v>444.000269</v>
      </c>
      <c r="AL269">
        <f t="shared" si="94"/>
        <v>1061</v>
      </c>
      <c r="AM269" s="1">
        <f t="shared" si="95"/>
        <v>440</v>
      </c>
      <c r="AN269" s="108">
        <f t="shared" si="81"/>
        <v>45.750269000000003</v>
      </c>
      <c r="AO269">
        <f t="shared" si="96"/>
        <v>651</v>
      </c>
      <c r="AP269" s="1">
        <f t="shared" si="97"/>
        <v>850</v>
      </c>
      <c r="AQ269" s="108">
        <f t="shared" si="82"/>
        <v>2.6899999999999998E-4</v>
      </c>
      <c r="AR269">
        <f t="shared" si="98"/>
        <v>1240</v>
      </c>
      <c r="AS269" s="1">
        <f t="shared" si="99"/>
        <v>261</v>
      </c>
    </row>
    <row r="270" spans="7:45" x14ac:dyDescent="0.25">
      <c r="G270" s="93">
        <v>43487</v>
      </c>
      <c r="H270" t="s">
        <v>81</v>
      </c>
      <c r="I270" t="s">
        <v>35</v>
      </c>
      <c r="J270" t="s">
        <v>511</v>
      </c>
      <c r="K270" s="95">
        <v>170</v>
      </c>
      <c r="L270" s="94">
        <v>0</v>
      </c>
      <c r="O270" t="str">
        <f t="shared" si="83"/>
        <v/>
      </c>
      <c r="AA270" s="3">
        <f t="shared" si="100"/>
        <v>262</v>
      </c>
      <c r="AB270" s="93">
        <f t="shared" si="84"/>
        <v>43487.000269999997</v>
      </c>
      <c r="AC270">
        <f t="shared" si="85"/>
        <v>1239</v>
      </c>
      <c r="AD270" s="1">
        <f t="shared" si="86"/>
        <v>262</v>
      </c>
      <c r="AE270" s="119">
        <f t="shared" si="87"/>
        <v>592.00027</v>
      </c>
      <c r="AF270">
        <f t="shared" si="88"/>
        <v>925</v>
      </c>
      <c r="AG270" s="1">
        <f t="shared" si="89"/>
        <v>576</v>
      </c>
      <c r="AH270" s="119">
        <f t="shared" si="90"/>
        <v>1402.00027</v>
      </c>
      <c r="AI270">
        <f t="shared" si="91"/>
        <v>227</v>
      </c>
      <c r="AJ270" s="1">
        <f t="shared" si="92"/>
        <v>1274</v>
      </c>
      <c r="AK270" s="1">
        <f t="shared" si="93"/>
        <v>444.00027</v>
      </c>
      <c r="AL270">
        <f t="shared" si="94"/>
        <v>1060</v>
      </c>
      <c r="AM270" s="1">
        <f t="shared" si="95"/>
        <v>441</v>
      </c>
      <c r="AN270" s="108">
        <f t="shared" si="81"/>
        <v>170.00027</v>
      </c>
      <c r="AO270">
        <f t="shared" si="96"/>
        <v>253</v>
      </c>
      <c r="AP270" s="1">
        <f t="shared" si="97"/>
        <v>1248</v>
      </c>
      <c r="AQ270" s="108">
        <f t="shared" si="82"/>
        <v>2.7E-4</v>
      </c>
      <c r="AR270">
        <f t="shared" si="98"/>
        <v>1239</v>
      </c>
      <c r="AS270" s="1">
        <f t="shared" si="99"/>
        <v>262</v>
      </c>
    </row>
    <row r="271" spans="7:45" x14ac:dyDescent="0.25">
      <c r="G271" s="93">
        <v>43487</v>
      </c>
      <c r="H271" t="s">
        <v>69</v>
      </c>
      <c r="I271" t="s">
        <v>35</v>
      </c>
      <c r="J271" t="s">
        <v>511</v>
      </c>
      <c r="K271" s="95">
        <v>10</v>
      </c>
      <c r="L271" s="94">
        <v>0</v>
      </c>
      <c r="O271" t="str">
        <f t="shared" si="83"/>
        <v/>
      </c>
      <c r="AA271" s="3">
        <f t="shared" si="100"/>
        <v>263</v>
      </c>
      <c r="AB271" s="93">
        <f t="shared" si="84"/>
        <v>43487.000270999997</v>
      </c>
      <c r="AC271">
        <f t="shared" si="85"/>
        <v>1238</v>
      </c>
      <c r="AD271" s="1">
        <f t="shared" si="86"/>
        <v>263</v>
      </c>
      <c r="AE271" s="119">
        <f t="shared" si="87"/>
        <v>569.000271</v>
      </c>
      <c r="AF271">
        <f t="shared" si="88"/>
        <v>955</v>
      </c>
      <c r="AG271" s="1">
        <f t="shared" si="89"/>
        <v>546</v>
      </c>
      <c r="AH271" s="119">
        <f t="shared" si="90"/>
        <v>1402.0002710000001</v>
      </c>
      <c r="AI271">
        <f t="shared" si="91"/>
        <v>226</v>
      </c>
      <c r="AJ271" s="1">
        <f t="shared" si="92"/>
        <v>1275</v>
      </c>
      <c r="AK271" s="1">
        <f t="shared" si="93"/>
        <v>444.000271</v>
      </c>
      <c r="AL271">
        <f t="shared" si="94"/>
        <v>1059</v>
      </c>
      <c r="AM271" s="1">
        <f t="shared" si="95"/>
        <v>442</v>
      </c>
      <c r="AN271" s="108">
        <f t="shared" si="81"/>
        <v>10.000271</v>
      </c>
      <c r="AO271">
        <f t="shared" si="96"/>
        <v>1220</v>
      </c>
      <c r="AP271" s="1">
        <f t="shared" si="97"/>
        <v>281</v>
      </c>
      <c r="AQ271" s="108">
        <f t="shared" si="82"/>
        <v>2.7099999999999997E-4</v>
      </c>
      <c r="AR271">
        <f t="shared" si="98"/>
        <v>1238</v>
      </c>
      <c r="AS271" s="1">
        <f t="shared" si="99"/>
        <v>263</v>
      </c>
    </row>
    <row r="272" spans="7:45" x14ac:dyDescent="0.25">
      <c r="G272" s="93">
        <v>43487</v>
      </c>
      <c r="H272" t="s">
        <v>23</v>
      </c>
      <c r="I272" t="s">
        <v>63</v>
      </c>
      <c r="J272" t="s">
        <v>511</v>
      </c>
      <c r="K272" s="95">
        <v>38.520000000000003</v>
      </c>
      <c r="L272" s="94">
        <v>0</v>
      </c>
      <c r="O272" t="str">
        <f t="shared" si="83"/>
        <v/>
      </c>
      <c r="AA272" s="3">
        <f t="shared" si="100"/>
        <v>264</v>
      </c>
      <c r="AB272" s="93">
        <f t="shared" si="84"/>
        <v>43487.000271999997</v>
      </c>
      <c r="AC272">
        <f t="shared" si="85"/>
        <v>1237</v>
      </c>
      <c r="AD272" s="1">
        <f t="shared" si="86"/>
        <v>264</v>
      </c>
      <c r="AE272" s="119">
        <f t="shared" si="87"/>
        <v>515.000272</v>
      </c>
      <c r="AF272">
        <f t="shared" si="88"/>
        <v>1426</v>
      </c>
      <c r="AG272" s="1">
        <f t="shared" si="89"/>
        <v>75</v>
      </c>
      <c r="AH272" s="119">
        <f t="shared" si="90"/>
        <v>613.000272</v>
      </c>
      <c r="AI272">
        <f t="shared" si="91"/>
        <v>1027</v>
      </c>
      <c r="AJ272" s="1">
        <f t="shared" si="92"/>
        <v>474</v>
      </c>
      <c r="AK272" s="1">
        <f t="shared" si="93"/>
        <v>444.000272</v>
      </c>
      <c r="AL272">
        <f t="shared" si="94"/>
        <v>1058</v>
      </c>
      <c r="AM272" s="1">
        <f t="shared" si="95"/>
        <v>443</v>
      </c>
      <c r="AN272" s="108">
        <f t="shared" si="81"/>
        <v>38.520272000000006</v>
      </c>
      <c r="AO272">
        <f t="shared" si="96"/>
        <v>733</v>
      </c>
      <c r="AP272" s="1">
        <f t="shared" si="97"/>
        <v>768</v>
      </c>
      <c r="AQ272" s="108">
        <f t="shared" si="82"/>
        <v>2.72E-4</v>
      </c>
      <c r="AR272">
        <f t="shared" si="98"/>
        <v>1237</v>
      </c>
      <c r="AS272" s="1">
        <f t="shared" si="99"/>
        <v>264</v>
      </c>
    </row>
    <row r="273" spans="7:45" x14ac:dyDescent="0.25">
      <c r="G273" s="93">
        <v>43487</v>
      </c>
      <c r="H273" t="s">
        <v>23</v>
      </c>
      <c r="I273" t="s">
        <v>63</v>
      </c>
      <c r="J273" t="s">
        <v>511</v>
      </c>
      <c r="K273" s="95">
        <v>20.8</v>
      </c>
      <c r="L273" s="94">
        <v>0</v>
      </c>
      <c r="O273" t="str">
        <f t="shared" si="83"/>
        <v/>
      </c>
      <c r="AA273" s="3">
        <f t="shared" si="100"/>
        <v>265</v>
      </c>
      <c r="AB273" s="93">
        <f t="shared" si="84"/>
        <v>43487.000272999998</v>
      </c>
      <c r="AC273">
        <f t="shared" si="85"/>
        <v>1236</v>
      </c>
      <c r="AD273" s="1">
        <f t="shared" si="86"/>
        <v>265</v>
      </c>
      <c r="AE273" s="119">
        <f t="shared" si="87"/>
        <v>515.00027299999999</v>
      </c>
      <c r="AF273">
        <f t="shared" si="88"/>
        <v>1425</v>
      </c>
      <c r="AG273" s="1">
        <f t="shared" si="89"/>
        <v>76</v>
      </c>
      <c r="AH273" s="119">
        <f t="shared" si="90"/>
        <v>613.00027299999999</v>
      </c>
      <c r="AI273">
        <f t="shared" si="91"/>
        <v>1026</v>
      </c>
      <c r="AJ273" s="1">
        <f t="shared" si="92"/>
        <v>475</v>
      </c>
      <c r="AK273" s="1">
        <f t="shared" si="93"/>
        <v>444.00027299999999</v>
      </c>
      <c r="AL273">
        <f t="shared" si="94"/>
        <v>1057</v>
      </c>
      <c r="AM273" s="1">
        <f t="shared" si="95"/>
        <v>444</v>
      </c>
      <c r="AN273" s="108">
        <f t="shared" si="81"/>
        <v>20.800273000000001</v>
      </c>
      <c r="AO273">
        <f t="shared" si="96"/>
        <v>998</v>
      </c>
      <c r="AP273" s="1">
        <f t="shared" si="97"/>
        <v>503</v>
      </c>
      <c r="AQ273" s="108">
        <f t="shared" si="82"/>
        <v>2.7299999999999997E-4</v>
      </c>
      <c r="AR273">
        <f t="shared" si="98"/>
        <v>1236</v>
      </c>
      <c r="AS273" s="1">
        <f t="shared" si="99"/>
        <v>265</v>
      </c>
    </row>
    <row r="274" spans="7:45" x14ac:dyDescent="0.25">
      <c r="G274" s="93">
        <v>43488</v>
      </c>
      <c r="H274" t="s">
        <v>21</v>
      </c>
      <c r="I274" t="s">
        <v>36</v>
      </c>
      <c r="J274" t="s">
        <v>512</v>
      </c>
      <c r="K274" s="95">
        <v>48</v>
      </c>
      <c r="L274" s="94">
        <v>0</v>
      </c>
      <c r="O274" t="str">
        <f t="shared" si="83"/>
        <v/>
      </c>
      <c r="AA274" s="3">
        <f t="shared" si="100"/>
        <v>266</v>
      </c>
      <c r="AB274" s="93">
        <f t="shared" si="84"/>
        <v>43488.000273999998</v>
      </c>
      <c r="AC274">
        <f t="shared" si="85"/>
        <v>1235</v>
      </c>
      <c r="AD274" s="1">
        <f t="shared" si="86"/>
        <v>266</v>
      </c>
      <c r="AE274" s="119">
        <f t="shared" si="87"/>
        <v>1086.000274</v>
      </c>
      <c r="AF274">
        <f t="shared" si="88"/>
        <v>737</v>
      </c>
      <c r="AG274" s="1">
        <f t="shared" si="89"/>
        <v>764</v>
      </c>
      <c r="AH274" s="119">
        <f t="shared" si="90"/>
        <v>297.00027399999999</v>
      </c>
      <c r="AI274">
        <f t="shared" si="91"/>
        <v>1419</v>
      </c>
      <c r="AJ274" s="1">
        <f t="shared" si="92"/>
        <v>82</v>
      </c>
      <c r="AK274" s="1">
        <f t="shared" si="93"/>
        <v>447.00027399999999</v>
      </c>
      <c r="AL274">
        <f t="shared" si="94"/>
        <v>1056</v>
      </c>
      <c r="AM274" s="1">
        <f t="shared" si="95"/>
        <v>445</v>
      </c>
      <c r="AN274" s="108">
        <f t="shared" si="81"/>
        <v>48.000273999999997</v>
      </c>
      <c r="AO274">
        <f t="shared" si="96"/>
        <v>634</v>
      </c>
      <c r="AP274" s="1">
        <f t="shared" si="97"/>
        <v>867</v>
      </c>
      <c r="AQ274" s="108">
        <f t="shared" si="82"/>
        <v>2.7399999999999999E-4</v>
      </c>
      <c r="AR274">
        <f t="shared" si="98"/>
        <v>1235</v>
      </c>
      <c r="AS274" s="1">
        <f t="shared" si="99"/>
        <v>266</v>
      </c>
    </row>
    <row r="275" spans="7:45" x14ac:dyDescent="0.25">
      <c r="G275" s="93">
        <v>43488</v>
      </c>
      <c r="H275" t="s">
        <v>23</v>
      </c>
      <c r="I275" t="s">
        <v>63</v>
      </c>
      <c r="J275" t="s">
        <v>512</v>
      </c>
      <c r="K275" s="95">
        <v>16.59</v>
      </c>
      <c r="L275" s="94">
        <v>0</v>
      </c>
      <c r="O275" t="str">
        <f t="shared" si="83"/>
        <v/>
      </c>
      <c r="AA275" s="3">
        <f t="shared" si="100"/>
        <v>267</v>
      </c>
      <c r="AB275" s="93">
        <f t="shared" si="84"/>
        <v>43488.000274999999</v>
      </c>
      <c r="AC275">
        <f t="shared" si="85"/>
        <v>1234</v>
      </c>
      <c r="AD275" s="1">
        <f t="shared" si="86"/>
        <v>267</v>
      </c>
      <c r="AE275" s="119">
        <f t="shared" si="87"/>
        <v>515.00027499999999</v>
      </c>
      <c r="AF275">
        <f t="shared" si="88"/>
        <v>1424</v>
      </c>
      <c r="AG275" s="1">
        <f t="shared" si="89"/>
        <v>77</v>
      </c>
      <c r="AH275" s="119">
        <f t="shared" si="90"/>
        <v>613.00027499999999</v>
      </c>
      <c r="AI275">
        <f t="shared" si="91"/>
        <v>1025</v>
      </c>
      <c r="AJ275" s="1">
        <f t="shared" si="92"/>
        <v>476</v>
      </c>
      <c r="AK275" s="1">
        <f t="shared" si="93"/>
        <v>447.00027499999999</v>
      </c>
      <c r="AL275">
        <f t="shared" si="94"/>
        <v>1055</v>
      </c>
      <c r="AM275" s="1">
        <f t="shared" si="95"/>
        <v>446</v>
      </c>
      <c r="AN275" s="108">
        <f t="shared" si="81"/>
        <v>16.590274999999998</v>
      </c>
      <c r="AO275">
        <f t="shared" si="96"/>
        <v>1061</v>
      </c>
      <c r="AP275" s="1">
        <f t="shared" si="97"/>
        <v>440</v>
      </c>
      <c r="AQ275" s="108">
        <f t="shared" si="82"/>
        <v>2.7499999999999996E-4</v>
      </c>
      <c r="AR275">
        <f t="shared" si="98"/>
        <v>1234</v>
      </c>
      <c r="AS275" s="1">
        <f t="shared" si="99"/>
        <v>267</v>
      </c>
    </row>
    <row r="276" spans="7:45" x14ac:dyDescent="0.25">
      <c r="G276" s="93">
        <v>43488</v>
      </c>
      <c r="H276" t="s">
        <v>23</v>
      </c>
      <c r="I276" t="s">
        <v>63</v>
      </c>
      <c r="J276" t="s">
        <v>512</v>
      </c>
      <c r="K276" s="95">
        <v>0</v>
      </c>
      <c r="L276" s="94">
        <v>16.59</v>
      </c>
      <c r="O276" t="str">
        <f t="shared" si="83"/>
        <v/>
      </c>
      <c r="AA276" s="3">
        <f t="shared" si="100"/>
        <v>268</v>
      </c>
      <c r="AB276" s="93">
        <f t="shared" si="84"/>
        <v>43488.000275999999</v>
      </c>
      <c r="AC276">
        <f t="shared" si="85"/>
        <v>1233</v>
      </c>
      <c r="AD276" s="1">
        <f t="shared" si="86"/>
        <v>268</v>
      </c>
      <c r="AE276" s="119">
        <f t="shared" si="87"/>
        <v>515.00027599999999</v>
      </c>
      <c r="AF276">
        <f t="shared" si="88"/>
        <v>1423</v>
      </c>
      <c r="AG276" s="1">
        <f t="shared" si="89"/>
        <v>78</v>
      </c>
      <c r="AH276" s="119">
        <f t="shared" si="90"/>
        <v>613.00027599999999</v>
      </c>
      <c r="AI276">
        <f t="shared" si="91"/>
        <v>1024</v>
      </c>
      <c r="AJ276" s="1">
        <f t="shared" si="92"/>
        <v>477</v>
      </c>
      <c r="AK276" s="1">
        <f t="shared" si="93"/>
        <v>447.00027599999999</v>
      </c>
      <c r="AL276">
        <f t="shared" si="94"/>
        <v>1054</v>
      </c>
      <c r="AM276" s="1">
        <f t="shared" si="95"/>
        <v>447</v>
      </c>
      <c r="AN276" s="108">
        <f t="shared" si="81"/>
        <v>2.7599999999999999E-4</v>
      </c>
      <c r="AO276">
        <f t="shared" si="96"/>
        <v>1499</v>
      </c>
      <c r="AP276" s="1">
        <f t="shared" si="97"/>
        <v>2</v>
      </c>
      <c r="AQ276" s="108">
        <f t="shared" si="82"/>
        <v>2.7599999999999999E-4</v>
      </c>
      <c r="AR276">
        <f t="shared" si="98"/>
        <v>1233</v>
      </c>
      <c r="AS276" s="1">
        <f t="shared" si="99"/>
        <v>268</v>
      </c>
    </row>
    <row r="277" spans="7:45" x14ac:dyDescent="0.25">
      <c r="G277" s="93">
        <v>43488</v>
      </c>
      <c r="H277" t="s">
        <v>23</v>
      </c>
      <c r="I277" t="s">
        <v>37</v>
      </c>
      <c r="J277" t="s">
        <v>60</v>
      </c>
      <c r="K277" s="95">
        <v>4.5</v>
      </c>
      <c r="L277" s="94">
        <v>0</v>
      </c>
      <c r="O277" t="str">
        <f t="shared" si="83"/>
        <v/>
      </c>
      <c r="AA277" s="3">
        <f t="shared" si="100"/>
        <v>269</v>
      </c>
      <c r="AB277" s="93">
        <f t="shared" si="84"/>
        <v>43488.000276999999</v>
      </c>
      <c r="AC277">
        <f t="shared" si="85"/>
        <v>1232</v>
      </c>
      <c r="AD277" s="1">
        <f t="shared" si="86"/>
        <v>269</v>
      </c>
      <c r="AE277" s="119">
        <f t="shared" si="87"/>
        <v>515.00027699999998</v>
      </c>
      <c r="AF277">
        <f t="shared" si="88"/>
        <v>1422</v>
      </c>
      <c r="AG277" s="1">
        <f t="shared" si="89"/>
        <v>79</v>
      </c>
      <c r="AH277" s="119">
        <f t="shared" si="90"/>
        <v>868.00027699999998</v>
      </c>
      <c r="AI277">
        <f t="shared" si="91"/>
        <v>807</v>
      </c>
      <c r="AJ277" s="1">
        <f t="shared" si="92"/>
        <v>694</v>
      </c>
      <c r="AK277" s="1">
        <f t="shared" si="93"/>
        <v>174.00027700000001</v>
      </c>
      <c r="AL277">
        <f t="shared" si="94"/>
        <v>1332</v>
      </c>
      <c r="AM277" s="1">
        <f t="shared" si="95"/>
        <v>169</v>
      </c>
      <c r="AN277" s="108">
        <f t="shared" si="81"/>
        <v>4.5002769999999996</v>
      </c>
      <c r="AO277">
        <f t="shared" si="96"/>
        <v>1412</v>
      </c>
      <c r="AP277" s="1">
        <f t="shared" si="97"/>
        <v>89</v>
      </c>
      <c r="AQ277" s="108">
        <f t="shared" si="82"/>
        <v>2.7700000000000001E-4</v>
      </c>
      <c r="AR277">
        <f t="shared" si="98"/>
        <v>1232</v>
      </c>
      <c r="AS277" s="1">
        <f t="shared" si="99"/>
        <v>269</v>
      </c>
    </row>
    <row r="278" spans="7:45" x14ac:dyDescent="0.25">
      <c r="G278" s="93">
        <v>43489</v>
      </c>
      <c r="H278" t="s">
        <v>71</v>
      </c>
      <c r="I278" t="s">
        <v>35</v>
      </c>
      <c r="J278" t="s">
        <v>513</v>
      </c>
      <c r="K278" s="95">
        <v>21.1</v>
      </c>
      <c r="L278" s="94">
        <v>0</v>
      </c>
      <c r="O278" t="str">
        <f t="shared" si="83"/>
        <v/>
      </c>
      <c r="AA278" s="3">
        <f t="shared" si="100"/>
        <v>270</v>
      </c>
      <c r="AB278" s="93">
        <f t="shared" si="84"/>
        <v>43489.000278</v>
      </c>
      <c r="AC278">
        <f t="shared" si="85"/>
        <v>1231</v>
      </c>
      <c r="AD278" s="1">
        <f t="shared" si="86"/>
        <v>270</v>
      </c>
      <c r="AE278" s="119">
        <f t="shared" si="87"/>
        <v>1260.000278</v>
      </c>
      <c r="AF278">
        <f t="shared" si="88"/>
        <v>283</v>
      </c>
      <c r="AG278" s="1">
        <f t="shared" si="89"/>
        <v>1218</v>
      </c>
      <c r="AH278" s="119">
        <f t="shared" si="90"/>
        <v>1402.000278</v>
      </c>
      <c r="AI278">
        <f t="shared" si="91"/>
        <v>225</v>
      </c>
      <c r="AJ278" s="1">
        <f t="shared" si="92"/>
        <v>1276</v>
      </c>
      <c r="AK278" s="1">
        <f t="shared" si="93"/>
        <v>452.00027799999998</v>
      </c>
      <c r="AL278">
        <f t="shared" si="94"/>
        <v>1053</v>
      </c>
      <c r="AM278" s="1">
        <f t="shared" si="95"/>
        <v>448</v>
      </c>
      <c r="AN278" s="108">
        <f t="shared" si="81"/>
        <v>21.100278000000003</v>
      </c>
      <c r="AO278">
        <f t="shared" si="96"/>
        <v>993</v>
      </c>
      <c r="AP278" s="1">
        <f t="shared" si="97"/>
        <v>508</v>
      </c>
      <c r="AQ278" s="108">
        <f t="shared" si="82"/>
        <v>2.7799999999999998E-4</v>
      </c>
      <c r="AR278">
        <f t="shared" si="98"/>
        <v>1231</v>
      </c>
      <c r="AS278" s="1">
        <f t="shared" si="99"/>
        <v>270</v>
      </c>
    </row>
    <row r="279" spans="7:45" x14ac:dyDescent="0.25">
      <c r="G279" s="93">
        <v>43489</v>
      </c>
      <c r="H279" t="s">
        <v>21</v>
      </c>
      <c r="I279" t="s">
        <v>36</v>
      </c>
      <c r="J279" t="s">
        <v>513</v>
      </c>
      <c r="K279" s="95">
        <v>16</v>
      </c>
      <c r="L279" s="94">
        <v>0</v>
      </c>
      <c r="O279" t="str">
        <f t="shared" si="83"/>
        <v/>
      </c>
      <c r="AA279" s="3">
        <f t="shared" si="100"/>
        <v>271</v>
      </c>
      <c r="AB279" s="93">
        <f t="shared" si="84"/>
        <v>43489.000279</v>
      </c>
      <c r="AC279">
        <f t="shared" si="85"/>
        <v>1230</v>
      </c>
      <c r="AD279" s="1">
        <f t="shared" si="86"/>
        <v>271</v>
      </c>
      <c r="AE279" s="119">
        <f t="shared" si="87"/>
        <v>1086.0002790000001</v>
      </c>
      <c r="AF279">
        <f t="shared" si="88"/>
        <v>736</v>
      </c>
      <c r="AG279" s="1">
        <f t="shared" si="89"/>
        <v>765</v>
      </c>
      <c r="AH279" s="119">
        <f t="shared" si="90"/>
        <v>297.00027899999998</v>
      </c>
      <c r="AI279">
        <f t="shared" si="91"/>
        <v>1418</v>
      </c>
      <c r="AJ279" s="1">
        <f t="shared" si="92"/>
        <v>83</v>
      </c>
      <c r="AK279" s="1">
        <f t="shared" si="93"/>
        <v>452.00027899999998</v>
      </c>
      <c r="AL279">
        <f t="shared" si="94"/>
        <v>1052</v>
      </c>
      <c r="AM279" s="1">
        <f t="shared" si="95"/>
        <v>449</v>
      </c>
      <c r="AN279" s="108">
        <f t="shared" si="81"/>
        <v>16.000278999999999</v>
      </c>
      <c r="AO279">
        <f t="shared" si="96"/>
        <v>1112</v>
      </c>
      <c r="AP279" s="1">
        <f t="shared" si="97"/>
        <v>389</v>
      </c>
      <c r="AQ279" s="108">
        <f t="shared" si="82"/>
        <v>2.7900000000000001E-4</v>
      </c>
      <c r="AR279">
        <f t="shared" si="98"/>
        <v>1230</v>
      </c>
      <c r="AS279" s="1">
        <f t="shared" si="99"/>
        <v>271</v>
      </c>
    </row>
    <row r="280" spans="7:45" x14ac:dyDescent="0.25">
      <c r="G280" s="93">
        <v>43489</v>
      </c>
      <c r="H280" t="s">
        <v>69</v>
      </c>
      <c r="I280" t="s">
        <v>35</v>
      </c>
      <c r="J280" t="s">
        <v>513</v>
      </c>
      <c r="K280" s="95">
        <v>64</v>
      </c>
      <c r="L280" s="94">
        <v>0</v>
      </c>
      <c r="O280" t="str">
        <f t="shared" si="83"/>
        <v/>
      </c>
      <c r="AA280" s="3">
        <f t="shared" si="100"/>
        <v>272</v>
      </c>
      <c r="AB280" s="93">
        <f t="shared" si="84"/>
        <v>43489.00028</v>
      </c>
      <c r="AC280">
        <f t="shared" si="85"/>
        <v>1229</v>
      </c>
      <c r="AD280" s="1">
        <f t="shared" si="86"/>
        <v>272</v>
      </c>
      <c r="AE280" s="119">
        <f t="shared" si="87"/>
        <v>569.00027999999998</v>
      </c>
      <c r="AF280">
        <f t="shared" si="88"/>
        <v>954</v>
      </c>
      <c r="AG280" s="1">
        <f t="shared" si="89"/>
        <v>547</v>
      </c>
      <c r="AH280" s="119">
        <f t="shared" si="90"/>
        <v>1402.00028</v>
      </c>
      <c r="AI280">
        <f t="shared" si="91"/>
        <v>224</v>
      </c>
      <c r="AJ280" s="1">
        <f t="shared" si="92"/>
        <v>1277</v>
      </c>
      <c r="AK280" s="1">
        <f t="shared" si="93"/>
        <v>452.00027999999998</v>
      </c>
      <c r="AL280">
        <f t="shared" si="94"/>
        <v>1051</v>
      </c>
      <c r="AM280" s="1">
        <f t="shared" si="95"/>
        <v>450</v>
      </c>
      <c r="AN280" s="108">
        <f t="shared" si="81"/>
        <v>64.000280000000004</v>
      </c>
      <c r="AO280">
        <f t="shared" si="96"/>
        <v>546</v>
      </c>
      <c r="AP280" s="1">
        <f t="shared" si="97"/>
        <v>955</v>
      </c>
      <c r="AQ280" s="108">
        <f t="shared" si="82"/>
        <v>2.7999999999999998E-4</v>
      </c>
      <c r="AR280">
        <f t="shared" si="98"/>
        <v>1229</v>
      </c>
      <c r="AS280" s="1">
        <f t="shared" si="99"/>
        <v>272</v>
      </c>
    </row>
    <row r="281" spans="7:45" x14ac:dyDescent="0.25">
      <c r="G281" s="93">
        <v>43489</v>
      </c>
      <c r="H281" t="s">
        <v>23</v>
      </c>
      <c r="I281" t="s">
        <v>37</v>
      </c>
      <c r="J281" t="s">
        <v>38</v>
      </c>
      <c r="K281" s="95">
        <v>17.399999999999999</v>
      </c>
      <c r="L281" s="94">
        <v>0</v>
      </c>
      <c r="O281" t="str">
        <f t="shared" si="83"/>
        <v/>
      </c>
      <c r="AA281" s="3">
        <f t="shared" si="100"/>
        <v>273</v>
      </c>
      <c r="AB281" s="93">
        <f t="shared" si="84"/>
        <v>43489.000281000001</v>
      </c>
      <c r="AC281">
        <f t="shared" si="85"/>
        <v>1228</v>
      </c>
      <c r="AD281" s="1">
        <f t="shared" si="86"/>
        <v>273</v>
      </c>
      <c r="AE281" s="119">
        <f t="shared" si="87"/>
        <v>515.00028099999997</v>
      </c>
      <c r="AF281">
        <f t="shared" si="88"/>
        <v>1421</v>
      </c>
      <c r="AG281" s="1">
        <f t="shared" si="89"/>
        <v>80</v>
      </c>
      <c r="AH281" s="119">
        <f t="shared" si="90"/>
        <v>868.00028099999997</v>
      </c>
      <c r="AI281">
        <f t="shared" si="91"/>
        <v>806</v>
      </c>
      <c r="AJ281" s="1">
        <f t="shared" si="92"/>
        <v>695</v>
      </c>
      <c r="AK281" s="1">
        <f t="shared" si="93"/>
        <v>97.000281000000001</v>
      </c>
      <c r="AL281">
        <f t="shared" si="94"/>
        <v>1407</v>
      </c>
      <c r="AM281" s="1">
        <f t="shared" si="95"/>
        <v>94</v>
      </c>
      <c r="AN281" s="108">
        <f t="shared" si="81"/>
        <v>17.400281</v>
      </c>
      <c r="AO281">
        <f t="shared" si="96"/>
        <v>1054</v>
      </c>
      <c r="AP281" s="1">
        <f t="shared" si="97"/>
        <v>447</v>
      </c>
      <c r="AQ281" s="108">
        <f t="shared" si="82"/>
        <v>2.81E-4</v>
      </c>
      <c r="AR281">
        <f t="shared" si="98"/>
        <v>1228</v>
      </c>
      <c r="AS281" s="1">
        <f t="shared" si="99"/>
        <v>273</v>
      </c>
    </row>
    <row r="282" spans="7:45" x14ac:dyDescent="0.25">
      <c r="G282" s="93">
        <v>43489</v>
      </c>
      <c r="H282" t="s">
        <v>23</v>
      </c>
      <c r="I282" t="s">
        <v>35</v>
      </c>
      <c r="J282" t="s">
        <v>513</v>
      </c>
      <c r="K282" s="95">
        <v>19</v>
      </c>
      <c r="L282" s="94">
        <v>0</v>
      </c>
      <c r="O282" t="str">
        <f t="shared" si="83"/>
        <v/>
      </c>
      <c r="AA282" s="3">
        <f t="shared" si="100"/>
        <v>274</v>
      </c>
      <c r="AB282" s="93">
        <f t="shared" si="84"/>
        <v>43489.000282000001</v>
      </c>
      <c r="AC282">
        <f t="shared" si="85"/>
        <v>1227</v>
      </c>
      <c r="AD282" s="1">
        <f t="shared" si="86"/>
        <v>274</v>
      </c>
      <c r="AE282" s="119">
        <f t="shared" si="87"/>
        <v>515.00028199999997</v>
      </c>
      <c r="AF282">
        <f t="shared" si="88"/>
        <v>1420</v>
      </c>
      <c r="AG282" s="1">
        <f t="shared" si="89"/>
        <v>81</v>
      </c>
      <c r="AH282" s="119">
        <f t="shared" si="90"/>
        <v>1402.000282</v>
      </c>
      <c r="AI282">
        <f t="shared" si="91"/>
        <v>223</v>
      </c>
      <c r="AJ282" s="1">
        <f t="shared" si="92"/>
        <v>1278</v>
      </c>
      <c r="AK282" s="1">
        <f t="shared" si="93"/>
        <v>452.00028200000003</v>
      </c>
      <c r="AL282">
        <f t="shared" si="94"/>
        <v>1050</v>
      </c>
      <c r="AM282" s="1">
        <f t="shared" si="95"/>
        <v>451</v>
      </c>
      <c r="AN282" s="108">
        <f t="shared" si="81"/>
        <v>19.000281999999999</v>
      </c>
      <c r="AO282">
        <f t="shared" si="96"/>
        <v>1020</v>
      </c>
      <c r="AP282" s="1">
        <f t="shared" si="97"/>
        <v>481</v>
      </c>
      <c r="AQ282" s="108">
        <f t="shared" si="82"/>
        <v>2.8199999999999997E-4</v>
      </c>
      <c r="AR282">
        <f t="shared" si="98"/>
        <v>1227</v>
      </c>
      <c r="AS282" s="1">
        <f t="shared" si="99"/>
        <v>274</v>
      </c>
    </row>
    <row r="283" spans="7:45" x14ac:dyDescent="0.25">
      <c r="G283" s="93">
        <v>43489</v>
      </c>
      <c r="H283" t="s">
        <v>23</v>
      </c>
      <c r="I283" t="s">
        <v>35</v>
      </c>
      <c r="J283" t="s">
        <v>513</v>
      </c>
      <c r="K283" s="95">
        <v>6.3</v>
      </c>
      <c r="L283" s="94">
        <v>0</v>
      </c>
      <c r="O283" t="str">
        <f t="shared" si="83"/>
        <v/>
      </c>
      <c r="AA283" s="3">
        <f t="shared" si="100"/>
        <v>275</v>
      </c>
      <c r="AB283" s="93">
        <f t="shared" si="84"/>
        <v>43489.000283000001</v>
      </c>
      <c r="AC283">
        <f t="shared" si="85"/>
        <v>1226</v>
      </c>
      <c r="AD283" s="1">
        <f t="shared" si="86"/>
        <v>275</v>
      </c>
      <c r="AE283" s="119">
        <f t="shared" si="87"/>
        <v>515.00028299999997</v>
      </c>
      <c r="AF283">
        <f t="shared" si="88"/>
        <v>1419</v>
      </c>
      <c r="AG283" s="1">
        <f t="shared" si="89"/>
        <v>82</v>
      </c>
      <c r="AH283" s="119">
        <f t="shared" si="90"/>
        <v>1402.0002830000001</v>
      </c>
      <c r="AI283">
        <f t="shared" si="91"/>
        <v>222</v>
      </c>
      <c r="AJ283" s="1">
        <f t="shared" si="92"/>
        <v>1279</v>
      </c>
      <c r="AK283" s="1">
        <f t="shared" si="93"/>
        <v>452.00028300000002</v>
      </c>
      <c r="AL283">
        <f t="shared" si="94"/>
        <v>1049</v>
      </c>
      <c r="AM283" s="1">
        <f t="shared" si="95"/>
        <v>452</v>
      </c>
      <c r="AN283" s="108">
        <f t="shared" si="81"/>
        <v>6.3002829999999994</v>
      </c>
      <c r="AO283">
        <f t="shared" si="96"/>
        <v>1384</v>
      </c>
      <c r="AP283" s="1">
        <f t="shared" si="97"/>
        <v>117</v>
      </c>
      <c r="AQ283" s="108">
        <f t="shared" si="82"/>
        <v>2.8299999999999999E-4</v>
      </c>
      <c r="AR283">
        <f t="shared" si="98"/>
        <v>1226</v>
      </c>
      <c r="AS283" s="1">
        <f t="shared" si="99"/>
        <v>275</v>
      </c>
    </row>
    <row r="284" spans="7:45" x14ac:dyDescent="0.25">
      <c r="G284" s="93">
        <v>43490</v>
      </c>
      <c r="H284" t="s">
        <v>22</v>
      </c>
      <c r="I284" t="s">
        <v>514</v>
      </c>
      <c r="J284" t="s">
        <v>515</v>
      </c>
      <c r="K284" s="95">
        <v>77.290000000000006</v>
      </c>
      <c r="L284" s="94">
        <v>0</v>
      </c>
      <c r="O284" t="str">
        <f t="shared" si="83"/>
        <v/>
      </c>
      <c r="AA284" s="3">
        <f t="shared" si="100"/>
        <v>276</v>
      </c>
      <c r="AB284" s="93">
        <f t="shared" si="84"/>
        <v>43490.000284000002</v>
      </c>
      <c r="AC284">
        <f t="shared" si="85"/>
        <v>1225</v>
      </c>
      <c r="AD284" s="1">
        <f t="shared" si="86"/>
        <v>276</v>
      </c>
      <c r="AE284" s="119">
        <f t="shared" si="87"/>
        <v>1469.000284</v>
      </c>
      <c r="AF284">
        <f t="shared" si="88"/>
        <v>139</v>
      </c>
      <c r="AG284" s="1">
        <f t="shared" si="89"/>
        <v>1362</v>
      </c>
      <c r="AH284" s="119">
        <f t="shared" si="90"/>
        <v>1133.000284</v>
      </c>
      <c r="AI284">
        <f t="shared" si="91"/>
        <v>426</v>
      </c>
      <c r="AJ284" s="1">
        <f t="shared" si="92"/>
        <v>1075</v>
      </c>
      <c r="AK284" s="1">
        <f t="shared" si="93"/>
        <v>511.00028400000002</v>
      </c>
      <c r="AL284">
        <f t="shared" si="94"/>
        <v>1048</v>
      </c>
      <c r="AM284" s="1">
        <f t="shared" si="95"/>
        <v>453</v>
      </c>
      <c r="AN284" s="108">
        <f t="shared" si="81"/>
        <v>77.290284</v>
      </c>
      <c r="AO284">
        <f t="shared" si="96"/>
        <v>481</v>
      </c>
      <c r="AP284" s="1">
        <f t="shared" si="97"/>
        <v>1020</v>
      </c>
      <c r="AQ284" s="108">
        <f t="shared" si="82"/>
        <v>2.8399999999999996E-4</v>
      </c>
      <c r="AR284">
        <f t="shared" si="98"/>
        <v>1225</v>
      </c>
      <c r="AS284" s="1">
        <f t="shared" si="99"/>
        <v>276</v>
      </c>
    </row>
    <row r="285" spans="7:45" x14ac:dyDescent="0.25">
      <c r="G285" s="93">
        <v>43490</v>
      </c>
      <c r="H285" t="s">
        <v>22</v>
      </c>
      <c r="I285" t="s">
        <v>514</v>
      </c>
      <c r="J285" t="s">
        <v>515</v>
      </c>
      <c r="K285" s="95">
        <v>57.39</v>
      </c>
      <c r="L285" s="94">
        <v>0</v>
      </c>
      <c r="O285" t="str">
        <f t="shared" si="83"/>
        <v/>
      </c>
      <c r="AA285" s="3">
        <f t="shared" si="100"/>
        <v>277</v>
      </c>
      <c r="AB285" s="93">
        <f t="shared" si="84"/>
        <v>43490.000285000002</v>
      </c>
      <c r="AC285">
        <f t="shared" si="85"/>
        <v>1224</v>
      </c>
      <c r="AD285" s="1">
        <f t="shared" si="86"/>
        <v>277</v>
      </c>
      <c r="AE285" s="119">
        <f t="shared" si="87"/>
        <v>1469.0002850000001</v>
      </c>
      <c r="AF285">
        <f t="shared" si="88"/>
        <v>138</v>
      </c>
      <c r="AG285" s="1">
        <f t="shared" si="89"/>
        <v>1363</v>
      </c>
      <c r="AH285" s="119">
        <f t="shared" si="90"/>
        <v>1133.0002850000001</v>
      </c>
      <c r="AI285">
        <f t="shared" si="91"/>
        <v>425</v>
      </c>
      <c r="AJ285" s="1">
        <f t="shared" si="92"/>
        <v>1076</v>
      </c>
      <c r="AK285" s="1">
        <f t="shared" si="93"/>
        <v>511.00028500000002</v>
      </c>
      <c r="AL285">
        <f t="shared" si="94"/>
        <v>1047</v>
      </c>
      <c r="AM285" s="1">
        <f t="shared" si="95"/>
        <v>454</v>
      </c>
      <c r="AN285" s="108">
        <f t="shared" si="81"/>
        <v>57.390284999999999</v>
      </c>
      <c r="AO285">
        <f t="shared" si="96"/>
        <v>574</v>
      </c>
      <c r="AP285" s="1">
        <f t="shared" si="97"/>
        <v>927</v>
      </c>
      <c r="AQ285" s="108">
        <f t="shared" si="82"/>
        <v>2.8499999999999999E-4</v>
      </c>
      <c r="AR285">
        <f t="shared" si="98"/>
        <v>1224</v>
      </c>
      <c r="AS285" s="1">
        <f t="shared" si="99"/>
        <v>277</v>
      </c>
    </row>
    <row r="286" spans="7:45" x14ac:dyDescent="0.25">
      <c r="G286" s="93">
        <v>43490</v>
      </c>
      <c r="H286" t="s">
        <v>22</v>
      </c>
      <c r="I286" t="s">
        <v>514</v>
      </c>
      <c r="J286" t="s">
        <v>515</v>
      </c>
      <c r="K286" s="95">
        <v>29.42</v>
      </c>
      <c r="L286" s="94">
        <v>0</v>
      </c>
      <c r="O286" t="str">
        <f t="shared" si="83"/>
        <v/>
      </c>
      <c r="AA286" s="3">
        <f t="shared" si="100"/>
        <v>278</v>
      </c>
      <c r="AB286" s="93">
        <f t="shared" si="84"/>
        <v>43490.000286000002</v>
      </c>
      <c r="AC286">
        <f t="shared" si="85"/>
        <v>1223</v>
      </c>
      <c r="AD286" s="1">
        <f t="shared" si="86"/>
        <v>278</v>
      </c>
      <c r="AE286" s="119">
        <f t="shared" si="87"/>
        <v>1469.000286</v>
      </c>
      <c r="AF286">
        <f t="shared" si="88"/>
        <v>137</v>
      </c>
      <c r="AG286" s="1">
        <f t="shared" si="89"/>
        <v>1364</v>
      </c>
      <c r="AH286" s="119">
        <f t="shared" si="90"/>
        <v>1133.000286</v>
      </c>
      <c r="AI286">
        <f t="shared" si="91"/>
        <v>424</v>
      </c>
      <c r="AJ286" s="1">
        <f t="shared" si="92"/>
        <v>1077</v>
      </c>
      <c r="AK286" s="1">
        <f t="shared" si="93"/>
        <v>511.00028600000002</v>
      </c>
      <c r="AL286">
        <f t="shared" si="94"/>
        <v>1046</v>
      </c>
      <c r="AM286" s="1">
        <f t="shared" si="95"/>
        <v>455</v>
      </c>
      <c r="AN286" s="108">
        <f t="shared" si="81"/>
        <v>29.420286000000001</v>
      </c>
      <c r="AO286">
        <f t="shared" si="96"/>
        <v>843</v>
      </c>
      <c r="AP286" s="1">
        <f t="shared" si="97"/>
        <v>658</v>
      </c>
      <c r="AQ286" s="108">
        <f t="shared" si="82"/>
        <v>2.8600000000000001E-4</v>
      </c>
      <c r="AR286">
        <f t="shared" si="98"/>
        <v>1223</v>
      </c>
      <c r="AS286" s="1">
        <f t="shared" si="99"/>
        <v>278</v>
      </c>
    </row>
    <row r="287" spans="7:45" x14ac:dyDescent="0.25">
      <c r="G287" s="93">
        <v>43490</v>
      </c>
      <c r="H287" t="s">
        <v>22</v>
      </c>
      <c r="I287" t="s">
        <v>514</v>
      </c>
      <c r="J287" t="s">
        <v>515</v>
      </c>
      <c r="K287" s="95">
        <v>26.94</v>
      </c>
      <c r="L287" s="94">
        <v>0</v>
      </c>
      <c r="O287" t="str">
        <f t="shared" si="83"/>
        <v/>
      </c>
      <c r="AA287" s="3">
        <f t="shared" si="100"/>
        <v>279</v>
      </c>
      <c r="AB287" s="93">
        <f t="shared" si="84"/>
        <v>43490.000287000003</v>
      </c>
      <c r="AC287">
        <f t="shared" si="85"/>
        <v>1222</v>
      </c>
      <c r="AD287" s="1">
        <f t="shared" si="86"/>
        <v>279</v>
      </c>
      <c r="AE287" s="119">
        <f t="shared" si="87"/>
        <v>1469.0002870000001</v>
      </c>
      <c r="AF287">
        <f t="shared" si="88"/>
        <v>136</v>
      </c>
      <c r="AG287" s="1">
        <f t="shared" si="89"/>
        <v>1365</v>
      </c>
      <c r="AH287" s="119">
        <f t="shared" si="90"/>
        <v>1133.0002870000001</v>
      </c>
      <c r="AI287">
        <f t="shared" si="91"/>
        <v>423</v>
      </c>
      <c r="AJ287" s="1">
        <f t="shared" si="92"/>
        <v>1078</v>
      </c>
      <c r="AK287" s="1">
        <f t="shared" si="93"/>
        <v>511.00028700000001</v>
      </c>
      <c r="AL287">
        <f t="shared" si="94"/>
        <v>1045</v>
      </c>
      <c r="AM287" s="1">
        <f t="shared" si="95"/>
        <v>456</v>
      </c>
      <c r="AN287" s="108">
        <f t="shared" si="81"/>
        <v>26.940287000000001</v>
      </c>
      <c r="AO287">
        <f t="shared" si="96"/>
        <v>871</v>
      </c>
      <c r="AP287" s="1">
        <f t="shared" si="97"/>
        <v>630</v>
      </c>
      <c r="AQ287" s="108">
        <f t="shared" si="82"/>
        <v>2.8699999999999998E-4</v>
      </c>
      <c r="AR287">
        <f t="shared" si="98"/>
        <v>1222</v>
      </c>
      <c r="AS287" s="1">
        <f t="shared" si="99"/>
        <v>279</v>
      </c>
    </row>
    <row r="288" spans="7:45" x14ac:dyDescent="0.25">
      <c r="G288" s="93">
        <v>43490</v>
      </c>
      <c r="H288" t="s">
        <v>22</v>
      </c>
      <c r="I288" t="s">
        <v>514</v>
      </c>
      <c r="J288" t="s">
        <v>515</v>
      </c>
      <c r="K288" s="95">
        <v>6.74</v>
      </c>
      <c r="L288" s="94">
        <v>0</v>
      </c>
      <c r="O288" t="str">
        <f t="shared" si="83"/>
        <v/>
      </c>
      <c r="AA288" s="3">
        <f t="shared" si="100"/>
        <v>280</v>
      </c>
      <c r="AB288" s="93">
        <f t="shared" si="84"/>
        <v>43490.000288000003</v>
      </c>
      <c r="AC288">
        <f t="shared" si="85"/>
        <v>1221</v>
      </c>
      <c r="AD288" s="1">
        <f t="shared" si="86"/>
        <v>280</v>
      </c>
      <c r="AE288" s="119">
        <f t="shared" si="87"/>
        <v>1469.000288</v>
      </c>
      <c r="AF288">
        <f t="shared" si="88"/>
        <v>135</v>
      </c>
      <c r="AG288" s="1">
        <f t="shared" si="89"/>
        <v>1366</v>
      </c>
      <c r="AH288" s="119">
        <f t="shared" si="90"/>
        <v>1133.000288</v>
      </c>
      <c r="AI288">
        <f t="shared" si="91"/>
        <v>422</v>
      </c>
      <c r="AJ288" s="1">
        <f t="shared" si="92"/>
        <v>1079</v>
      </c>
      <c r="AK288" s="1">
        <f t="shared" si="93"/>
        <v>511.00028800000001</v>
      </c>
      <c r="AL288">
        <f t="shared" si="94"/>
        <v>1044</v>
      </c>
      <c r="AM288" s="1">
        <f t="shared" si="95"/>
        <v>457</v>
      </c>
      <c r="AN288" s="108">
        <f t="shared" si="81"/>
        <v>6.7402880000000005</v>
      </c>
      <c r="AO288">
        <f t="shared" si="96"/>
        <v>1373</v>
      </c>
      <c r="AP288" s="1">
        <f t="shared" si="97"/>
        <v>128</v>
      </c>
      <c r="AQ288" s="108">
        <f t="shared" si="82"/>
        <v>2.8800000000000001E-4</v>
      </c>
      <c r="AR288">
        <f t="shared" si="98"/>
        <v>1221</v>
      </c>
      <c r="AS288" s="1">
        <f t="shared" si="99"/>
        <v>280</v>
      </c>
    </row>
    <row r="289" spans="7:45" x14ac:dyDescent="0.25">
      <c r="G289" s="93">
        <v>43490</v>
      </c>
      <c r="H289" t="s">
        <v>80</v>
      </c>
      <c r="I289" t="s">
        <v>514</v>
      </c>
      <c r="J289" t="s">
        <v>515</v>
      </c>
      <c r="K289" s="95">
        <v>105.16</v>
      </c>
      <c r="L289" s="94">
        <v>0</v>
      </c>
      <c r="O289" t="str">
        <f t="shared" si="83"/>
        <v/>
      </c>
      <c r="AA289" s="3">
        <f t="shared" si="100"/>
        <v>281</v>
      </c>
      <c r="AB289" s="93">
        <f t="shared" si="84"/>
        <v>43490.000289000003</v>
      </c>
      <c r="AC289">
        <f t="shared" si="85"/>
        <v>1220</v>
      </c>
      <c r="AD289" s="1">
        <f t="shared" si="86"/>
        <v>281</v>
      </c>
      <c r="AE289" s="119">
        <f t="shared" si="87"/>
        <v>1273.0002890000001</v>
      </c>
      <c r="AF289">
        <f t="shared" si="88"/>
        <v>235</v>
      </c>
      <c r="AG289" s="1">
        <f t="shared" si="89"/>
        <v>1266</v>
      </c>
      <c r="AH289" s="119">
        <f t="shared" si="90"/>
        <v>1133.0002890000001</v>
      </c>
      <c r="AI289">
        <f t="shared" si="91"/>
        <v>421</v>
      </c>
      <c r="AJ289" s="1">
        <f t="shared" si="92"/>
        <v>1080</v>
      </c>
      <c r="AK289" s="1">
        <f t="shared" si="93"/>
        <v>511.00028900000001</v>
      </c>
      <c r="AL289">
        <f t="shared" si="94"/>
        <v>1043</v>
      </c>
      <c r="AM289" s="1">
        <f t="shared" si="95"/>
        <v>458</v>
      </c>
      <c r="AN289" s="108">
        <f t="shared" si="81"/>
        <v>105.16028899999999</v>
      </c>
      <c r="AO289">
        <f t="shared" si="96"/>
        <v>372</v>
      </c>
      <c r="AP289" s="1">
        <f t="shared" si="97"/>
        <v>1129</v>
      </c>
      <c r="AQ289" s="108">
        <f t="shared" si="82"/>
        <v>2.8899999999999998E-4</v>
      </c>
      <c r="AR289">
        <f t="shared" si="98"/>
        <v>1220</v>
      </c>
      <c r="AS289" s="1">
        <f t="shared" si="99"/>
        <v>281</v>
      </c>
    </row>
    <row r="290" spans="7:45" x14ac:dyDescent="0.25">
      <c r="G290" s="93">
        <v>43490</v>
      </c>
      <c r="H290" t="s">
        <v>71</v>
      </c>
      <c r="I290" t="s">
        <v>514</v>
      </c>
      <c r="J290" t="s">
        <v>515</v>
      </c>
      <c r="K290" s="95">
        <v>151.41</v>
      </c>
      <c r="L290" s="94">
        <v>0</v>
      </c>
      <c r="O290" t="str">
        <f t="shared" si="83"/>
        <v/>
      </c>
      <c r="AA290" s="3">
        <f t="shared" si="100"/>
        <v>282</v>
      </c>
      <c r="AB290" s="93">
        <f t="shared" si="84"/>
        <v>43490.000290000004</v>
      </c>
      <c r="AC290">
        <f t="shared" si="85"/>
        <v>1219</v>
      </c>
      <c r="AD290" s="1">
        <f t="shared" si="86"/>
        <v>282</v>
      </c>
      <c r="AE290" s="119">
        <f t="shared" si="87"/>
        <v>1260.0002899999999</v>
      </c>
      <c r="AF290">
        <f t="shared" si="88"/>
        <v>282</v>
      </c>
      <c r="AG290" s="1">
        <f t="shared" si="89"/>
        <v>1219</v>
      </c>
      <c r="AH290" s="119">
        <f t="shared" si="90"/>
        <v>1133.0002899999999</v>
      </c>
      <c r="AI290">
        <f t="shared" si="91"/>
        <v>420</v>
      </c>
      <c r="AJ290" s="1">
        <f t="shared" si="92"/>
        <v>1081</v>
      </c>
      <c r="AK290" s="1">
        <f t="shared" si="93"/>
        <v>511.00029000000001</v>
      </c>
      <c r="AL290">
        <f t="shared" si="94"/>
        <v>1042</v>
      </c>
      <c r="AM290" s="1">
        <f t="shared" si="95"/>
        <v>459</v>
      </c>
      <c r="AN290" s="108">
        <f t="shared" si="81"/>
        <v>151.41029</v>
      </c>
      <c r="AO290">
        <f t="shared" si="96"/>
        <v>280</v>
      </c>
      <c r="AP290" s="1">
        <f t="shared" si="97"/>
        <v>1221</v>
      </c>
      <c r="AQ290" s="108">
        <f t="shared" si="82"/>
        <v>2.9E-4</v>
      </c>
      <c r="AR290">
        <f t="shared" si="98"/>
        <v>1219</v>
      </c>
      <c r="AS290" s="1">
        <f t="shared" si="99"/>
        <v>282</v>
      </c>
    </row>
    <row r="291" spans="7:45" x14ac:dyDescent="0.25">
      <c r="G291" s="93">
        <v>43490</v>
      </c>
      <c r="H291" t="s">
        <v>71</v>
      </c>
      <c r="I291" t="s">
        <v>35</v>
      </c>
      <c r="J291" t="s">
        <v>516</v>
      </c>
      <c r="K291" s="95">
        <v>6.25</v>
      </c>
      <c r="L291" s="94">
        <v>0</v>
      </c>
      <c r="O291" t="str">
        <f t="shared" si="83"/>
        <v/>
      </c>
      <c r="AA291" s="3">
        <f t="shared" si="100"/>
        <v>283</v>
      </c>
      <c r="AB291" s="93">
        <f t="shared" si="84"/>
        <v>43490.000290999997</v>
      </c>
      <c r="AC291">
        <f t="shared" si="85"/>
        <v>1218</v>
      </c>
      <c r="AD291" s="1">
        <f t="shared" si="86"/>
        <v>283</v>
      </c>
      <c r="AE291" s="119">
        <f t="shared" si="87"/>
        <v>1260.0002910000001</v>
      </c>
      <c r="AF291">
        <f t="shared" si="88"/>
        <v>281</v>
      </c>
      <c r="AG291" s="1">
        <f t="shared" si="89"/>
        <v>1220</v>
      </c>
      <c r="AH291" s="119">
        <f t="shared" si="90"/>
        <v>1402.0002910000001</v>
      </c>
      <c r="AI291">
        <f t="shared" si="91"/>
        <v>221</v>
      </c>
      <c r="AJ291" s="1">
        <f t="shared" si="92"/>
        <v>1280</v>
      </c>
      <c r="AK291" s="1">
        <f t="shared" si="93"/>
        <v>520.00029099999995</v>
      </c>
      <c r="AL291">
        <f t="shared" si="94"/>
        <v>989</v>
      </c>
      <c r="AM291" s="1">
        <f t="shared" si="95"/>
        <v>512</v>
      </c>
      <c r="AN291" s="108">
        <f t="shared" si="81"/>
        <v>6.2502909999999998</v>
      </c>
      <c r="AO291">
        <f t="shared" si="96"/>
        <v>1385</v>
      </c>
      <c r="AP291" s="1">
        <f t="shared" si="97"/>
        <v>116</v>
      </c>
      <c r="AQ291" s="108">
        <f t="shared" si="82"/>
        <v>2.9099999999999997E-4</v>
      </c>
      <c r="AR291">
        <f t="shared" si="98"/>
        <v>1218</v>
      </c>
      <c r="AS291" s="1">
        <f t="shared" si="99"/>
        <v>283</v>
      </c>
    </row>
    <row r="292" spans="7:45" x14ac:dyDescent="0.25">
      <c r="G292" s="93">
        <v>43490</v>
      </c>
      <c r="H292" t="s">
        <v>79</v>
      </c>
      <c r="I292" t="s">
        <v>514</v>
      </c>
      <c r="J292" t="s">
        <v>515</v>
      </c>
      <c r="K292" s="95">
        <v>26.43</v>
      </c>
      <c r="L292" s="94">
        <v>0</v>
      </c>
      <c r="O292" t="str">
        <f t="shared" si="83"/>
        <v/>
      </c>
      <c r="AA292" s="3">
        <f t="shared" si="100"/>
        <v>284</v>
      </c>
      <c r="AB292" s="93">
        <f t="shared" si="84"/>
        <v>43490.000291999997</v>
      </c>
      <c r="AC292">
        <f t="shared" si="85"/>
        <v>1217</v>
      </c>
      <c r="AD292" s="1">
        <f t="shared" si="86"/>
        <v>284</v>
      </c>
      <c r="AE292" s="119">
        <f t="shared" si="87"/>
        <v>1160.0002919999999</v>
      </c>
      <c r="AF292">
        <f t="shared" si="88"/>
        <v>350</v>
      </c>
      <c r="AG292" s="1">
        <f t="shared" si="89"/>
        <v>1151</v>
      </c>
      <c r="AH292" s="119">
        <f t="shared" si="90"/>
        <v>1133.0002919999999</v>
      </c>
      <c r="AI292">
        <f t="shared" si="91"/>
        <v>419</v>
      </c>
      <c r="AJ292" s="1">
        <f t="shared" si="92"/>
        <v>1082</v>
      </c>
      <c r="AK292" s="1">
        <f t="shared" si="93"/>
        <v>511.000292</v>
      </c>
      <c r="AL292">
        <f t="shared" si="94"/>
        <v>1041</v>
      </c>
      <c r="AM292" s="1">
        <f t="shared" si="95"/>
        <v>460</v>
      </c>
      <c r="AN292" s="108">
        <f t="shared" si="81"/>
        <v>26.430292000000001</v>
      </c>
      <c r="AO292">
        <f t="shared" si="96"/>
        <v>875</v>
      </c>
      <c r="AP292" s="1">
        <f t="shared" si="97"/>
        <v>626</v>
      </c>
      <c r="AQ292" s="108">
        <f t="shared" si="82"/>
        <v>2.92E-4</v>
      </c>
      <c r="AR292">
        <f t="shared" si="98"/>
        <v>1217</v>
      </c>
      <c r="AS292" s="1">
        <f t="shared" si="99"/>
        <v>284</v>
      </c>
    </row>
    <row r="293" spans="7:45" x14ac:dyDescent="0.25">
      <c r="G293" s="93">
        <v>43490</v>
      </c>
      <c r="H293" t="s">
        <v>75</v>
      </c>
      <c r="I293" t="s">
        <v>514</v>
      </c>
      <c r="J293" t="s">
        <v>515</v>
      </c>
      <c r="K293" s="95">
        <v>616.58000000000004</v>
      </c>
      <c r="L293" s="94">
        <v>0</v>
      </c>
      <c r="O293" t="str">
        <f t="shared" si="83"/>
        <v/>
      </c>
      <c r="AA293" s="3">
        <f t="shared" si="100"/>
        <v>285</v>
      </c>
      <c r="AB293" s="93">
        <f t="shared" si="84"/>
        <v>43490.000292999997</v>
      </c>
      <c r="AC293">
        <f t="shared" si="85"/>
        <v>1216</v>
      </c>
      <c r="AD293" s="1">
        <f t="shared" si="86"/>
        <v>285</v>
      </c>
      <c r="AE293" s="119">
        <f t="shared" si="87"/>
        <v>1147.0002930000001</v>
      </c>
      <c r="AF293">
        <f t="shared" si="88"/>
        <v>400</v>
      </c>
      <c r="AG293" s="1">
        <f t="shared" si="89"/>
        <v>1101</v>
      </c>
      <c r="AH293" s="119">
        <f t="shared" si="90"/>
        <v>1133.0002930000001</v>
      </c>
      <c r="AI293">
        <f t="shared" si="91"/>
        <v>418</v>
      </c>
      <c r="AJ293" s="1">
        <f t="shared" si="92"/>
        <v>1083</v>
      </c>
      <c r="AK293" s="1">
        <f t="shared" si="93"/>
        <v>511.000293</v>
      </c>
      <c r="AL293">
        <f t="shared" si="94"/>
        <v>1040</v>
      </c>
      <c r="AM293" s="1">
        <f t="shared" si="95"/>
        <v>461</v>
      </c>
      <c r="AN293" s="108">
        <f t="shared" si="81"/>
        <v>616.5802930000001</v>
      </c>
      <c r="AO293">
        <f t="shared" si="96"/>
        <v>71</v>
      </c>
      <c r="AP293" s="1">
        <f t="shared" si="97"/>
        <v>1430</v>
      </c>
      <c r="AQ293" s="108">
        <f t="shared" si="82"/>
        <v>2.9299999999999997E-4</v>
      </c>
      <c r="AR293">
        <f t="shared" si="98"/>
        <v>1216</v>
      </c>
      <c r="AS293" s="1">
        <f t="shared" si="99"/>
        <v>285</v>
      </c>
    </row>
    <row r="294" spans="7:45" x14ac:dyDescent="0.25">
      <c r="G294" s="93">
        <v>43490</v>
      </c>
      <c r="H294" t="s">
        <v>21</v>
      </c>
      <c r="I294" t="s">
        <v>36</v>
      </c>
      <c r="J294" t="s">
        <v>516</v>
      </c>
      <c r="K294" s="95">
        <v>8</v>
      </c>
      <c r="L294" s="94">
        <v>0</v>
      </c>
      <c r="O294" t="str">
        <f t="shared" si="83"/>
        <v/>
      </c>
      <c r="AA294" s="3">
        <f t="shared" si="100"/>
        <v>286</v>
      </c>
      <c r="AB294" s="93">
        <f t="shared" si="84"/>
        <v>43490.000293999998</v>
      </c>
      <c r="AC294">
        <f t="shared" si="85"/>
        <v>1215</v>
      </c>
      <c r="AD294" s="1">
        <f t="shared" si="86"/>
        <v>286</v>
      </c>
      <c r="AE294" s="119">
        <f t="shared" si="87"/>
        <v>1086.0002939999999</v>
      </c>
      <c r="AF294">
        <f t="shared" si="88"/>
        <v>735</v>
      </c>
      <c r="AG294" s="1">
        <f t="shared" si="89"/>
        <v>766</v>
      </c>
      <c r="AH294" s="119">
        <f t="shared" si="90"/>
        <v>297.000294</v>
      </c>
      <c r="AI294">
        <f t="shared" si="91"/>
        <v>1417</v>
      </c>
      <c r="AJ294" s="1">
        <f t="shared" si="92"/>
        <v>84</v>
      </c>
      <c r="AK294" s="1">
        <f t="shared" si="93"/>
        <v>520.00029400000005</v>
      </c>
      <c r="AL294">
        <f t="shared" si="94"/>
        <v>988</v>
      </c>
      <c r="AM294" s="1">
        <f t="shared" si="95"/>
        <v>513</v>
      </c>
      <c r="AN294" s="108">
        <f t="shared" si="81"/>
        <v>8.0002940000000002</v>
      </c>
      <c r="AO294">
        <f t="shared" si="96"/>
        <v>1320</v>
      </c>
      <c r="AP294" s="1">
        <f t="shared" si="97"/>
        <v>181</v>
      </c>
      <c r="AQ294" s="108">
        <f t="shared" si="82"/>
        <v>2.9399999999999999E-4</v>
      </c>
      <c r="AR294">
        <f t="shared" si="98"/>
        <v>1215</v>
      </c>
      <c r="AS294" s="1">
        <f t="shared" si="99"/>
        <v>286</v>
      </c>
    </row>
    <row r="295" spans="7:45" x14ac:dyDescent="0.25">
      <c r="G295" s="93">
        <v>43490</v>
      </c>
      <c r="H295" t="s">
        <v>21</v>
      </c>
      <c r="I295" t="s">
        <v>514</v>
      </c>
      <c r="J295" t="s">
        <v>515</v>
      </c>
      <c r="K295" s="95">
        <v>1172.44</v>
      </c>
      <c r="L295" s="94">
        <v>0</v>
      </c>
      <c r="O295" t="str">
        <f t="shared" si="83"/>
        <v/>
      </c>
      <c r="AA295" s="3">
        <f t="shared" si="100"/>
        <v>287</v>
      </c>
      <c r="AB295" s="93">
        <f t="shared" si="84"/>
        <v>43490.000294999998</v>
      </c>
      <c r="AC295">
        <f t="shared" si="85"/>
        <v>1214</v>
      </c>
      <c r="AD295" s="1">
        <f t="shared" si="86"/>
        <v>287</v>
      </c>
      <c r="AE295" s="119">
        <f t="shared" si="87"/>
        <v>1086.0002950000001</v>
      </c>
      <c r="AF295">
        <f t="shared" si="88"/>
        <v>734</v>
      </c>
      <c r="AG295" s="1">
        <f t="shared" si="89"/>
        <v>767</v>
      </c>
      <c r="AH295" s="119">
        <f t="shared" si="90"/>
        <v>1133.0002950000001</v>
      </c>
      <c r="AI295">
        <f t="shared" si="91"/>
        <v>417</v>
      </c>
      <c r="AJ295" s="1">
        <f t="shared" si="92"/>
        <v>1084</v>
      </c>
      <c r="AK295" s="1">
        <f t="shared" si="93"/>
        <v>511.00029499999999</v>
      </c>
      <c r="AL295">
        <f t="shared" si="94"/>
        <v>1039</v>
      </c>
      <c r="AM295" s="1">
        <f t="shared" si="95"/>
        <v>462</v>
      </c>
      <c r="AN295" s="108">
        <f t="shared" si="81"/>
        <v>1172.4402950000001</v>
      </c>
      <c r="AO295">
        <f t="shared" si="96"/>
        <v>24</v>
      </c>
      <c r="AP295" s="1">
        <f t="shared" si="97"/>
        <v>1477</v>
      </c>
      <c r="AQ295" s="108">
        <f t="shared" si="82"/>
        <v>2.9499999999999996E-4</v>
      </c>
      <c r="AR295">
        <f t="shared" si="98"/>
        <v>1214</v>
      </c>
      <c r="AS295" s="1">
        <f t="shared" si="99"/>
        <v>287</v>
      </c>
    </row>
    <row r="296" spans="7:45" x14ac:dyDescent="0.25">
      <c r="G296" s="93">
        <v>43490</v>
      </c>
      <c r="H296" t="s">
        <v>21</v>
      </c>
      <c r="I296" t="s">
        <v>514</v>
      </c>
      <c r="J296" t="s">
        <v>515</v>
      </c>
      <c r="K296" s="95">
        <v>1065.3599999999999</v>
      </c>
      <c r="L296" s="94">
        <v>0</v>
      </c>
      <c r="O296" t="str">
        <f t="shared" si="83"/>
        <v/>
      </c>
      <c r="AA296" s="3">
        <f t="shared" si="100"/>
        <v>288</v>
      </c>
      <c r="AB296" s="93">
        <f t="shared" si="84"/>
        <v>43490.000295999998</v>
      </c>
      <c r="AC296">
        <f t="shared" si="85"/>
        <v>1213</v>
      </c>
      <c r="AD296" s="1">
        <f t="shared" si="86"/>
        <v>288</v>
      </c>
      <c r="AE296" s="119">
        <f t="shared" si="87"/>
        <v>1086.0002959999999</v>
      </c>
      <c r="AF296">
        <f t="shared" si="88"/>
        <v>733</v>
      </c>
      <c r="AG296" s="1">
        <f t="shared" si="89"/>
        <v>768</v>
      </c>
      <c r="AH296" s="119">
        <f t="shared" si="90"/>
        <v>1133.0002959999999</v>
      </c>
      <c r="AI296">
        <f t="shared" si="91"/>
        <v>416</v>
      </c>
      <c r="AJ296" s="1">
        <f t="shared" si="92"/>
        <v>1085</v>
      </c>
      <c r="AK296" s="1">
        <f t="shared" si="93"/>
        <v>511.00029599999999</v>
      </c>
      <c r="AL296">
        <f t="shared" si="94"/>
        <v>1038</v>
      </c>
      <c r="AM296" s="1">
        <f t="shared" si="95"/>
        <v>463</v>
      </c>
      <c r="AN296" s="108">
        <f t="shared" si="81"/>
        <v>1065.3602959999998</v>
      </c>
      <c r="AO296">
        <f t="shared" si="96"/>
        <v>28</v>
      </c>
      <c r="AP296" s="1">
        <f t="shared" si="97"/>
        <v>1473</v>
      </c>
      <c r="AQ296" s="108">
        <f t="shared" si="82"/>
        <v>2.9599999999999998E-4</v>
      </c>
      <c r="AR296">
        <f t="shared" si="98"/>
        <v>1213</v>
      </c>
      <c r="AS296" s="1">
        <f t="shared" si="99"/>
        <v>288</v>
      </c>
    </row>
    <row r="297" spans="7:45" x14ac:dyDescent="0.25">
      <c r="G297" s="93">
        <v>43490</v>
      </c>
      <c r="H297" t="s">
        <v>21</v>
      </c>
      <c r="I297" t="s">
        <v>514</v>
      </c>
      <c r="J297" t="s">
        <v>515</v>
      </c>
      <c r="K297" s="95">
        <v>1046.49</v>
      </c>
      <c r="L297" s="94">
        <v>0</v>
      </c>
      <c r="O297" t="str">
        <f t="shared" si="83"/>
        <v/>
      </c>
      <c r="AA297" s="3">
        <f t="shared" si="100"/>
        <v>289</v>
      </c>
      <c r="AB297" s="93">
        <f t="shared" si="84"/>
        <v>43490.000296999999</v>
      </c>
      <c r="AC297">
        <f t="shared" si="85"/>
        <v>1212</v>
      </c>
      <c r="AD297" s="1">
        <f t="shared" si="86"/>
        <v>289</v>
      </c>
      <c r="AE297" s="119">
        <f t="shared" si="87"/>
        <v>1086.000297</v>
      </c>
      <c r="AF297">
        <f t="shared" si="88"/>
        <v>732</v>
      </c>
      <c r="AG297" s="1">
        <f t="shared" si="89"/>
        <v>769</v>
      </c>
      <c r="AH297" s="119">
        <f t="shared" si="90"/>
        <v>1133.000297</v>
      </c>
      <c r="AI297">
        <f t="shared" si="91"/>
        <v>415</v>
      </c>
      <c r="AJ297" s="1">
        <f t="shared" si="92"/>
        <v>1086</v>
      </c>
      <c r="AK297" s="1">
        <f t="shared" si="93"/>
        <v>511.00029699999999</v>
      </c>
      <c r="AL297">
        <f t="shared" si="94"/>
        <v>1037</v>
      </c>
      <c r="AM297" s="1">
        <f t="shared" si="95"/>
        <v>464</v>
      </c>
      <c r="AN297" s="108">
        <f t="shared" si="81"/>
        <v>1046.4902970000001</v>
      </c>
      <c r="AO297">
        <f t="shared" si="96"/>
        <v>31</v>
      </c>
      <c r="AP297" s="1">
        <f t="shared" si="97"/>
        <v>1470</v>
      </c>
      <c r="AQ297" s="108">
        <f t="shared" si="82"/>
        <v>2.9700000000000001E-4</v>
      </c>
      <c r="AR297">
        <f t="shared" si="98"/>
        <v>1212</v>
      </c>
      <c r="AS297" s="1">
        <f t="shared" si="99"/>
        <v>289</v>
      </c>
    </row>
    <row r="298" spans="7:45" x14ac:dyDescent="0.25">
      <c r="G298" s="93">
        <v>43490</v>
      </c>
      <c r="H298" t="s">
        <v>21</v>
      </c>
      <c r="I298" t="s">
        <v>514</v>
      </c>
      <c r="J298" t="s">
        <v>515</v>
      </c>
      <c r="K298" s="95">
        <v>947.29</v>
      </c>
      <c r="L298" s="94">
        <v>0</v>
      </c>
      <c r="O298" t="str">
        <f t="shared" si="83"/>
        <v/>
      </c>
      <c r="AA298" s="3">
        <f t="shared" si="100"/>
        <v>290</v>
      </c>
      <c r="AB298" s="93">
        <f t="shared" si="84"/>
        <v>43490.000297999999</v>
      </c>
      <c r="AC298">
        <f t="shared" si="85"/>
        <v>1211</v>
      </c>
      <c r="AD298" s="1">
        <f t="shared" si="86"/>
        <v>290</v>
      </c>
      <c r="AE298" s="119">
        <f t="shared" si="87"/>
        <v>1086.0002979999999</v>
      </c>
      <c r="AF298">
        <f t="shared" si="88"/>
        <v>731</v>
      </c>
      <c r="AG298" s="1">
        <f t="shared" si="89"/>
        <v>770</v>
      </c>
      <c r="AH298" s="119">
        <f t="shared" si="90"/>
        <v>1133.0002979999999</v>
      </c>
      <c r="AI298">
        <f t="shared" si="91"/>
        <v>414</v>
      </c>
      <c r="AJ298" s="1">
        <f t="shared" si="92"/>
        <v>1087</v>
      </c>
      <c r="AK298" s="1">
        <f t="shared" si="93"/>
        <v>511.00029799999999</v>
      </c>
      <c r="AL298">
        <f t="shared" si="94"/>
        <v>1036</v>
      </c>
      <c r="AM298" s="1">
        <f t="shared" si="95"/>
        <v>465</v>
      </c>
      <c r="AN298" s="108">
        <f t="shared" si="81"/>
        <v>947.29029800000001</v>
      </c>
      <c r="AO298">
        <f t="shared" si="96"/>
        <v>41</v>
      </c>
      <c r="AP298" s="1">
        <f t="shared" si="97"/>
        <v>1460</v>
      </c>
      <c r="AQ298" s="108">
        <f t="shared" si="82"/>
        <v>2.9799999999999998E-4</v>
      </c>
      <c r="AR298">
        <f t="shared" si="98"/>
        <v>1211</v>
      </c>
      <c r="AS298" s="1">
        <f t="shared" si="99"/>
        <v>290</v>
      </c>
    </row>
    <row r="299" spans="7:45" x14ac:dyDescent="0.25">
      <c r="G299" s="93">
        <v>43490</v>
      </c>
      <c r="H299" t="s">
        <v>21</v>
      </c>
      <c r="I299" t="s">
        <v>514</v>
      </c>
      <c r="J299" t="s">
        <v>515</v>
      </c>
      <c r="K299" s="95">
        <v>665.62</v>
      </c>
      <c r="L299" s="94">
        <v>0</v>
      </c>
      <c r="O299" t="str">
        <f t="shared" si="83"/>
        <v/>
      </c>
      <c r="AA299" s="3">
        <f t="shared" si="100"/>
        <v>291</v>
      </c>
      <c r="AB299" s="93">
        <f t="shared" si="84"/>
        <v>43490.000298999999</v>
      </c>
      <c r="AC299">
        <f t="shared" si="85"/>
        <v>1210</v>
      </c>
      <c r="AD299" s="1">
        <f t="shared" si="86"/>
        <v>291</v>
      </c>
      <c r="AE299" s="119">
        <f t="shared" si="87"/>
        <v>1086.000299</v>
      </c>
      <c r="AF299">
        <f t="shared" si="88"/>
        <v>730</v>
      </c>
      <c r="AG299" s="1">
        <f t="shared" si="89"/>
        <v>771</v>
      </c>
      <c r="AH299" s="119">
        <f t="shared" si="90"/>
        <v>1133.000299</v>
      </c>
      <c r="AI299">
        <f t="shared" si="91"/>
        <v>413</v>
      </c>
      <c r="AJ299" s="1">
        <f t="shared" si="92"/>
        <v>1088</v>
      </c>
      <c r="AK299" s="1">
        <f t="shared" si="93"/>
        <v>511.00029899999998</v>
      </c>
      <c r="AL299">
        <f t="shared" si="94"/>
        <v>1035</v>
      </c>
      <c r="AM299" s="1">
        <f t="shared" si="95"/>
        <v>466</v>
      </c>
      <c r="AN299" s="108">
        <f t="shared" si="81"/>
        <v>665.62029900000005</v>
      </c>
      <c r="AO299">
        <f t="shared" si="96"/>
        <v>63</v>
      </c>
      <c r="AP299" s="1">
        <f t="shared" si="97"/>
        <v>1438</v>
      </c>
      <c r="AQ299" s="108">
        <f t="shared" si="82"/>
        <v>2.99E-4</v>
      </c>
      <c r="AR299">
        <f t="shared" si="98"/>
        <v>1210</v>
      </c>
      <c r="AS299" s="1">
        <f t="shared" si="99"/>
        <v>291</v>
      </c>
    </row>
    <row r="300" spans="7:45" x14ac:dyDescent="0.25">
      <c r="G300" s="93">
        <v>43490</v>
      </c>
      <c r="H300" t="s">
        <v>21</v>
      </c>
      <c r="I300" t="s">
        <v>514</v>
      </c>
      <c r="J300" t="s">
        <v>515</v>
      </c>
      <c r="K300" s="95">
        <v>544.92999999999995</v>
      </c>
      <c r="L300" s="94">
        <v>0</v>
      </c>
      <c r="O300" t="str">
        <f t="shared" si="83"/>
        <v/>
      </c>
      <c r="AA300" s="3">
        <f t="shared" si="100"/>
        <v>292</v>
      </c>
      <c r="AB300" s="93">
        <f t="shared" si="84"/>
        <v>43490.0003</v>
      </c>
      <c r="AC300">
        <f t="shared" si="85"/>
        <v>1209</v>
      </c>
      <c r="AD300" s="1">
        <f t="shared" si="86"/>
        <v>292</v>
      </c>
      <c r="AE300" s="119">
        <f t="shared" si="87"/>
        <v>1086.0002999999999</v>
      </c>
      <c r="AF300">
        <f t="shared" si="88"/>
        <v>729</v>
      </c>
      <c r="AG300" s="1">
        <f t="shared" si="89"/>
        <v>772</v>
      </c>
      <c r="AH300" s="119">
        <f t="shared" si="90"/>
        <v>1133.0002999999999</v>
      </c>
      <c r="AI300">
        <f t="shared" si="91"/>
        <v>412</v>
      </c>
      <c r="AJ300" s="1">
        <f t="shared" si="92"/>
        <v>1089</v>
      </c>
      <c r="AK300" s="1">
        <f t="shared" si="93"/>
        <v>511.00029999999998</v>
      </c>
      <c r="AL300">
        <f t="shared" si="94"/>
        <v>1034</v>
      </c>
      <c r="AM300" s="1">
        <f t="shared" si="95"/>
        <v>467</v>
      </c>
      <c r="AN300" s="108">
        <f t="shared" si="81"/>
        <v>544.93029999999999</v>
      </c>
      <c r="AO300">
        <f t="shared" si="96"/>
        <v>81</v>
      </c>
      <c r="AP300" s="1">
        <f t="shared" si="97"/>
        <v>1420</v>
      </c>
      <c r="AQ300" s="108">
        <f t="shared" si="82"/>
        <v>2.9999999999999997E-4</v>
      </c>
      <c r="AR300">
        <f t="shared" si="98"/>
        <v>1209</v>
      </c>
      <c r="AS300" s="1">
        <f t="shared" si="99"/>
        <v>292</v>
      </c>
    </row>
    <row r="301" spans="7:45" x14ac:dyDescent="0.25">
      <c r="G301" s="93">
        <v>43490</v>
      </c>
      <c r="H301" t="s">
        <v>21</v>
      </c>
      <c r="I301" t="s">
        <v>514</v>
      </c>
      <c r="J301" t="s">
        <v>515</v>
      </c>
      <c r="K301" s="95">
        <v>456.75</v>
      </c>
      <c r="L301" s="94">
        <v>0</v>
      </c>
      <c r="O301" t="str">
        <f t="shared" si="83"/>
        <v/>
      </c>
      <c r="AA301" s="3">
        <f t="shared" si="100"/>
        <v>293</v>
      </c>
      <c r="AB301" s="93">
        <f t="shared" si="84"/>
        <v>43490.000301</v>
      </c>
      <c r="AC301">
        <f t="shared" si="85"/>
        <v>1208</v>
      </c>
      <c r="AD301" s="1">
        <f t="shared" si="86"/>
        <v>293</v>
      </c>
      <c r="AE301" s="119">
        <f t="shared" si="87"/>
        <v>1086.000301</v>
      </c>
      <c r="AF301">
        <f t="shared" si="88"/>
        <v>728</v>
      </c>
      <c r="AG301" s="1">
        <f t="shared" si="89"/>
        <v>773</v>
      </c>
      <c r="AH301" s="119">
        <f t="shared" si="90"/>
        <v>1133.000301</v>
      </c>
      <c r="AI301">
        <f t="shared" si="91"/>
        <v>411</v>
      </c>
      <c r="AJ301" s="1">
        <f t="shared" si="92"/>
        <v>1090</v>
      </c>
      <c r="AK301" s="1">
        <f t="shared" si="93"/>
        <v>511.00030099999998</v>
      </c>
      <c r="AL301">
        <f t="shared" si="94"/>
        <v>1033</v>
      </c>
      <c r="AM301" s="1">
        <f t="shared" si="95"/>
        <v>468</v>
      </c>
      <c r="AN301" s="108">
        <f t="shared" si="81"/>
        <v>456.75030099999998</v>
      </c>
      <c r="AO301">
        <f t="shared" si="96"/>
        <v>107</v>
      </c>
      <c r="AP301" s="1">
        <f t="shared" si="97"/>
        <v>1394</v>
      </c>
      <c r="AQ301" s="108">
        <f t="shared" si="82"/>
        <v>3.01E-4</v>
      </c>
      <c r="AR301">
        <f t="shared" si="98"/>
        <v>1208</v>
      </c>
      <c r="AS301" s="1">
        <f t="shared" si="99"/>
        <v>293</v>
      </c>
    </row>
    <row r="302" spans="7:45" x14ac:dyDescent="0.25">
      <c r="G302" s="93">
        <v>43490</v>
      </c>
      <c r="H302" t="s">
        <v>21</v>
      </c>
      <c r="I302" t="s">
        <v>514</v>
      </c>
      <c r="J302" t="s">
        <v>515</v>
      </c>
      <c r="K302" s="95">
        <v>455.83</v>
      </c>
      <c r="L302" s="94">
        <v>0</v>
      </c>
      <c r="O302" t="str">
        <f t="shared" si="83"/>
        <v/>
      </c>
      <c r="AA302" s="3">
        <f t="shared" si="100"/>
        <v>294</v>
      </c>
      <c r="AB302" s="93">
        <f t="shared" si="84"/>
        <v>43490.000302</v>
      </c>
      <c r="AC302">
        <f t="shared" si="85"/>
        <v>1207</v>
      </c>
      <c r="AD302" s="1">
        <f t="shared" si="86"/>
        <v>294</v>
      </c>
      <c r="AE302" s="119">
        <f t="shared" si="87"/>
        <v>1086.0003019999999</v>
      </c>
      <c r="AF302">
        <f t="shared" si="88"/>
        <v>727</v>
      </c>
      <c r="AG302" s="1">
        <f t="shared" si="89"/>
        <v>774</v>
      </c>
      <c r="AH302" s="119">
        <f t="shared" si="90"/>
        <v>1133.0003019999999</v>
      </c>
      <c r="AI302">
        <f t="shared" si="91"/>
        <v>410</v>
      </c>
      <c r="AJ302" s="1">
        <f t="shared" si="92"/>
        <v>1091</v>
      </c>
      <c r="AK302" s="1">
        <f t="shared" si="93"/>
        <v>511.00030199999998</v>
      </c>
      <c r="AL302">
        <f t="shared" si="94"/>
        <v>1032</v>
      </c>
      <c r="AM302" s="1">
        <f t="shared" si="95"/>
        <v>469</v>
      </c>
      <c r="AN302" s="108">
        <f t="shared" si="81"/>
        <v>455.83030199999996</v>
      </c>
      <c r="AO302">
        <f t="shared" si="96"/>
        <v>109</v>
      </c>
      <c r="AP302" s="1">
        <f t="shared" si="97"/>
        <v>1392</v>
      </c>
      <c r="AQ302" s="108">
        <f t="shared" si="82"/>
        <v>3.0199999999999997E-4</v>
      </c>
      <c r="AR302">
        <f t="shared" si="98"/>
        <v>1207</v>
      </c>
      <c r="AS302" s="1">
        <f t="shared" si="99"/>
        <v>294</v>
      </c>
    </row>
    <row r="303" spans="7:45" x14ac:dyDescent="0.25">
      <c r="G303" s="93">
        <v>43490</v>
      </c>
      <c r="H303" t="s">
        <v>21</v>
      </c>
      <c r="I303" t="s">
        <v>514</v>
      </c>
      <c r="J303" t="s">
        <v>515</v>
      </c>
      <c r="K303" s="95">
        <v>414.52</v>
      </c>
      <c r="L303" s="94">
        <v>0</v>
      </c>
      <c r="O303" t="str">
        <f t="shared" si="83"/>
        <v/>
      </c>
      <c r="AA303" s="3">
        <f t="shared" si="100"/>
        <v>295</v>
      </c>
      <c r="AB303" s="93">
        <f t="shared" si="84"/>
        <v>43490.000303000001</v>
      </c>
      <c r="AC303">
        <f t="shared" si="85"/>
        <v>1206</v>
      </c>
      <c r="AD303" s="1">
        <f t="shared" si="86"/>
        <v>295</v>
      </c>
      <c r="AE303" s="119">
        <f t="shared" si="87"/>
        <v>1086.000303</v>
      </c>
      <c r="AF303">
        <f t="shared" si="88"/>
        <v>726</v>
      </c>
      <c r="AG303" s="1">
        <f t="shared" si="89"/>
        <v>775</v>
      </c>
      <c r="AH303" s="119">
        <f t="shared" si="90"/>
        <v>1133.000303</v>
      </c>
      <c r="AI303">
        <f t="shared" si="91"/>
        <v>409</v>
      </c>
      <c r="AJ303" s="1">
        <f t="shared" si="92"/>
        <v>1092</v>
      </c>
      <c r="AK303" s="1">
        <f t="shared" si="93"/>
        <v>511.00030299999997</v>
      </c>
      <c r="AL303">
        <f t="shared" si="94"/>
        <v>1031</v>
      </c>
      <c r="AM303" s="1">
        <f t="shared" si="95"/>
        <v>470</v>
      </c>
      <c r="AN303" s="108">
        <f t="shared" si="81"/>
        <v>414.52030299999996</v>
      </c>
      <c r="AO303">
        <f t="shared" si="96"/>
        <v>120</v>
      </c>
      <c r="AP303" s="1">
        <f t="shared" si="97"/>
        <v>1381</v>
      </c>
      <c r="AQ303" s="108">
        <f t="shared" si="82"/>
        <v>3.0299999999999999E-4</v>
      </c>
      <c r="AR303">
        <f t="shared" si="98"/>
        <v>1206</v>
      </c>
      <c r="AS303" s="1">
        <f t="shared" si="99"/>
        <v>295</v>
      </c>
    </row>
    <row r="304" spans="7:45" x14ac:dyDescent="0.25">
      <c r="G304" s="93">
        <v>43490</v>
      </c>
      <c r="H304" t="s">
        <v>21</v>
      </c>
      <c r="I304" t="s">
        <v>514</v>
      </c>
      <c r="J304" t="s">
        <v>515</v>
      </c>
      <c r="K304" s="95">
        <v>412.97</v>
      </c>
      <c r="L304" s="94">
        <v>0</v>
      </c>
      <c r="O304" t="str">
        <f t="shared" si="83"/>
        <v/>
      </c>
      <c r="AA304" s="3">
        <f t="shared" si="100"/>
        <v>296</v>
      </c>
      <c r="AB304" s="93">
        <f t="shared" si="84"/>
        <v>43490.000304000001</v>
      </c>
      <c r="AC304">
        <f t="shared" si="85"/>
        <v>1205</v>
      </c>
      <c r="AD304" s="1">
        <f t="shared" si="86"/>
        <v>296</v>
      </c>
      <c r="AE304" s="119">
        <f t="shared" si="87"/>
        <v>1086.0003039999999</v>
      </c>
      <c r="AF304">
        <f t="shared" si="88"/>
        <v>725</v>
      </c>
      <c r="AG304" s="1">
        <f t="shared" si="89"/>
        <v>776</v>
      </c>
      <c r="AH304" s="119">
        <f t="shared" si="90"/>
        <v>1133.0003039999999</v>
      </c>
      <c r="AI304">
        <f t="shared" si="91"/>
        <v>408</v>
      </c>
      <c r="AJ304" s="1">
        <f t="shared" si="92"/>
        <v>1093</v>
      </c>
      <c r="AK304" s="1">
        <f t="shared" si="93"/>
        <v>511.00030400000003</v>
      </c>
      <c r="AL304">
        <f t="shared" si="94"/>
        <v>1030</v>
      </c>
      <c r="AM304" s="1">
        <f t="shared" si="95"/>
        <v>471</v>
      </c>
      <c r="AN304" s="108">
        <f t="shared" si="81"/>
        <v>412.97030400000006</v>
      </c>
      <c r="AO304">
        <f t="shared" si="96"/>
        <v>123</v>
      </c>
      <c r="AP304" s="1">
        <f t="shared" si="97"/>
        <v>1378</v>
      </c>
      <c r="AQ304" s="108">
        <f t="shared" si="82"/>
        <v>3.0399999999999996E-4</v>
      </c>
      <c r="AR304">
        <f t="shared" si="98"/>
        <v>1205</v>
      </c>
      <c r="AS304" s="1">
        <f t="shared" si="99"/>
        <v>296</v>
      </c>
    </row>
    <row r="305" spans="7:45" x14ac:dyDescent="0.25">
      <c r="G305" s="93">
        <v>43490</v>
      </c>
      <c r="H305" t="s">
        <v>21</v>
      </c>
      <c r="I305" t="s">
        <v>514</v>
      </c>
      <c r="J305" t="s">
        <v>515</v>
      </c>
      <c r="K305" s="95">
        <v>397.34</v>
      </c>
      <c r="L305" s="94">
        <v>0</v>
      </c>
      <c r="O305" t="str">
        <f t="shared" si="83"/>
        <v/>
      </c>
      <c r="AA305" s="3">
        <f t="shared" si="100"/>
        <v>297</v>
      </c>
      <c r="AB305" s="93">
        <f t="shared" si="84"/>
        <v>43490.000305000001</v>
      </c>
      <c r="AC305">
        <f t="shared" si="85"/>
        <v>1204</v>
      </c>
      <c r="AD305" s="1">
        <f t="shared" si="86"/>
        <v>297</v>
      </c>
      <c r="AE305" s="119">
        <f t="shared" si="87"/>
        <v>1086.000305</v>
      </c>
      <c r="AF305">
        <f t="shared" si="88"/>
        <v>724</v>
      </c>
      <c r="AG305" s="1">
        <f t="shared" si="89"/>
        <v>777</v>
      </c>
      <c r="AH305" s="119">
        <f t="shared" si="90"/>
        <v>1133.000305</v>
      </c>
      <c r="AI305">
        <f t="shared" si="91"/>
        <v>407</v>
      </c>
      <c r="AJ305" s="1">
        <f t="shared" si="92"/>
        <v>1094</v>
      </c>
      <c r="AK305" s="1">
        <f t="shared" si="93"/>
        <v>511.00030500000003</v>
      </c>
      <c r="AL305">
        <f t="shared" si="94"/>
        <v>1029</v>
      </c>
      <c r="AM305" s="1">
        <f t="shared" si="95"/>
        <v>472</v>
      </c>
      <c r="AN305" s="108">
        <f t="shared" si="81"/>
        <v>397.340305</v>
      </c>
      <c r="AO305">
        <f t="shared" si="96"/>
        <v>128</v>
      </c>
      <c r="AP305" s="1">
        <f t="shared" si="97"/>
        <v>1373</v>
      </c>
      <c r="AQ305" s="108">
        <f t="shared" si="82"/>
        <v>3.0499999999999999E-4</v>
      </c>
      <c r="AR305">
        <f t="shared" si="98"/>
        <v>1204</v>
      </c>
      <c r="AS305" s="1">
        <f t="shared" si="99"/>
        <v>297</v>
      </c>
    </row>
    <row r="306" spans="7:45" x14ac:dyDescent="0.25">
      <c r="G306" s="93">
        <v>43490</v>
      </c>
      <c r="H306" t="s">
        <v>21</v>
      </c>
      <c r="I306" t="s">
        <v>514</v>
      </c>
      <c r="J306" t="s">
        <v>515</v>
      </c>
      <c r="K306" s="95">
        <v>358.78</v>
      </c>
      <c r="L306" s="94">
        <v>0</v>
      </c>
      <c r="O306" t="str">
        <f t="shared" si="83"/>
        <v/>
      </c>
      <c r="AA306" s="3">
        <f t="shared" si="100"/>
        <v>298</v>
      </c>
      <c r="AB306" s="93">
        <f t="shared" si="84"/>
        <v>43490.000306000002</v>
      </c>
      <c r="AC306">
        <f t="shared" si="85"/>
        <v>1203</v>
      </c>
      <c r="AD306" s="1">
        <f t="shared" si="86"/>
        <v>298</v>
      </c>
      <c r="AE306" s="119">
        <f t="shared" si="87"/>
        <v>1086.0003059999999</v>
      </c>
      <c r="AF306">
        <f t="shared" si="88"/>
        <v>723</v>
      </c>
      <c r="AG306" s="1">
        <f t="shared" si="89"/>
        <v>778</v>
      </c>
      <c r="AH306" s="119">
        <f t="shared" si="90"/>
        <v>1133.0003059999999</v>
      </c>
      <c r="AI306">
        <f t="shared" si="91"/>
        <v>406</v>
      </c>
      <c r="AJ306" s="1">
        <f t="shared" si="92"/>
        <v>1095</v>
      </c>
      <c r="AK306" s="1">
        <f t="shared" si="93"/>
        <v>511.00030600000002</v>
      </c>
      <c r="AL306">
        <f t="shared" si="94"/>
        <v>1028</v>
      </c>
      <c r="AM306" s="1">
        <f t="shared" si="95"/>
        <v>473</v>
      </c>
      <c r="AN306" s="108">
        <f t="shared" si="81"/>
        <v>358.780306</v>
      </c>
      <c r="AO306">
        <f t="shared" si="96"/>
        <v>142</v>
      </c>
      <c r="AP306" s="1">
        <f t="shared" si="97"/>
        <v>1359</v>
      </c>
      <c r="AQ306" s="108">
        <f t="shared" si="82"/>
        <v>3.0600000000000001E-4</v>
      </c>
      <c r="AR306">
        <f t="shared" si="98"/>
        <v>1203</v>
      </c>
      <c r="AS306" s="1">
        <f t="shared" si="99"/>
        <v>298</v>
      </c>
    </row>
    <row r="307" spans="7:45" x14ac:dyDescent="0.25">
      <c r="G307" s="93">
        <v>43490</v>
      </c>
      <c r="H307" t="s">
        <v>21</v>
      </c>
      <c r="I307" t="s">
        <v>514</v>
      </c>
      <c r="J307" t="s">
        <v>515</v>
      </c>
      <c r="K307" s="95">
        <v>351.07</v>
      </c>
      <c r="L307" s="94">
        <v>0</v>
      </c>
      <c r="O307" t="str">
        <f t="shared" si="83"/>
        <v/>
      </c>
      <c r="AA307" s="3">
        <f t="shared" si="100"/>
        <v>299</v>
      </c>
      <c r="AB307" s="93">
        <f t="shared" si="84"/>
        <v>43490.000307000002</v>
      </c>
      <c r="AC307">
        <f t="shared" si="85"/>
        <v>1202</v>
      </c>
      <c r="AD307" s="1">
        <f t="shared" si="86"/>
        <v>299</v>
      </c>
      <c r="AE307" s="119">
        <f t="shared" si="87"/>
        <v>1086.000307</v>
      </c>
      <c r="AF307">
        <f t="shared" si="88"/>
        <v>722</v>
      </c>
      <c r="AG307" s="1">
        <f t="shared" si="89"/>
        <v>779</v>
      </c>
      <c r="AH307" s="119">
        <f t="shared" si="90"/>
        <v>1133.000307</v>
      </c>
      <c r="AI307">
        <f t="shared" si="91"/>
        <v>405</v>
      </c>
      <c r="AJ307" s="1">
        <f t="shared" si="92"/>
        <v>1096</v>
      </c>
      <c r="AK307" s="1">
        <f t="shared" si="93"/>
        <v>511.00030700000002</v>
      </c>
      <c r="AL307">
        <f t="shared" si="94"/>
        <v>1027</v>
      </c>
      <c r="AM307" s="1">
        <f t="shared" si="95"/>
        <v>474</v>
      </c>
      <c r="AN307" s="108">
        <f t="shared" si="81"/>
        <v>351.07030700000001</v>
      </c>
      <c r="AO307">
        <f t="shared" si="96"/>
        <v>145</v>
      </c>
      <c r="AP307" s="1">
        <f t="shared" si="97"/>
        <v>1356</v>
      </c>
      <c r="AQ307" s="108">
        <f t="shared" si="82"/>
        <v>3.0699999999999998E-4</v>
      </c>
      <c r="AR307">
        <f t="shared" si="98"/>
        <v>1202</v>
      </c>
      <c r="AS307" s="1">
        <f t="shared" si="99"/>
        <v>299</v>
      </c>
    </row>
    <row r="308" spans="7:45" x14ac:dyDescent="0.25">
      <c r="G308" s="93">
        <v>43490</v>
      </c>
      <c r="H308" t="s">
        <v>21</v>
      </c>
      <c r="I308" t="s">
        <v>514</v>
      </c>
      <c r="J308" t="s">
        <v>515</v>
      </c>
      <c r="K308" s="95">
        <v>296.87</v>
      </c>
      <c r="L308" s="94">
        <v>0</v>
      </c>
      <c r="O308" t="str">
        <f t="shared" si="83"/>
        <v/>
      </c>
      <c r="AA308" s="3">
        <f t="shared" si="100"/>
        <v>300</v>
      </c>
      <c r="AB308" s="93">
        <f t="shared" si="84"/>
        <v>43490.000308000002</v>
      </c>
      <c r="AC308">
        <f t="shared" si="85"/>
        <v>1201</v>
      </c>
      <c r="AD308" s="1">
        <f t="shared" si="86"/>
        <v>300</v>
      </c>
      <c r="AE308" s="119">
        <f t="shared" si="87"/>
        <v>1086.0003079999999</v>
      </c>
      <c r="AF308">
        <f t="shared" si="88"/>
        <v>721</v>
      </c>
      <c r="AG308" s="1">
        <f t="shared" si="89"/>
        <v>780</v>
      </c>
      <c r="AH308" s="119">
        <f t="shared" si="90"/>
        <v>1133.0003079999999</v>
      </c>
      <c r="AI308">
        <f t="shared" si="91"/>
        <v>404</v>
      </c>
      <c r="AJ308" s="1">
        <f t="shared" si="92"/>
        <v>1097</v>
      </c>
      <c r="AK308" s="1">
        <f t="shared" si="93"/>
        <v>511.00030800000002</v>
      </c>
      <c r="AL308">
        <f t="shared" si="94"/>
        <v>1026</v>
      </c>
      <c r="AM308" s="1">
        <f t="shared" si="95"/>
        <v>475</v>
      </c>
      <c r="AN308" s="108">
        <f t="shared" si="81"/>
        <v>296.87030800000002</v>
      </c>
      <c r="AO308">
        <f t="shared" si="96"/>
        <v>166</v>
      </c>
      <c r="AP308" s="1">
        <f t="shared" si="97"/>
        <v>1335</v>
      </c>
      <c r="AQ308" s="108">
        <f t="shared" si="82"/>
        <v>3.0800000000000001E-4</v>
      </c>
      <c r="AR308">
        <f t="shared" si="98"/>
        <v>1201</v>
      </c>
      <c r="AS308" s="1">
        <f t="shared" si="99"/>
        <v>300</v>
      </c>
    </row>
    <row r="309" spans="7:45" x14ac:dyDescent="0.25">
      <c r="G309" s="93">
        <v>43490</v>
      </c>
      <c r="H309" t="s">
        <v>21</v>
      </c>
      <c r="I309" t="s">
        <v>514</v>
      </c>
      <c r="J309" t="s">
        <v>515</v>
      </c>
      <c r="K309" s="95">
        <v>263.83999999999997</v>
      </c>
      <c r="L309" s="94">
        <v>0</v>
      </c>
      <c r="O309" t="str">
        <f t="shared" si="83"/>
        <v/>
      </c>
      <c r="AA309" s="3">
        <f t="shared" si="100"/>
        <v>301</v>
      </c>
      <c r="AB309" s="93">
        <f t="shared" si="84"/>
        <v>43490.000309000003</v>
      </c>
      <c r="AC309">
        <f t="shared" si="85"/>
        <v>1200</v>
      </c>
      <c r="AD309" s="1">
        <f t="shared" si="86"/>
        <v>301</v>
      </c>
      <c r="AE309" s="119">
        <f t="shared" si="87"/>
        <v>1086.000309</v>
      </c>
      <c r="AF309">
        <f t="shared" si="88"/>
        <v>720</v>
      </c>
      <c r="AG309" s="1">
        <f t="shared" si="89"/>
        <v>781</v>
      </c>
      <c r="AH309" s="119">
        <f t="shared" si="90"/>
        <v>1133.000309</v>
      </c>
      <c r="AI309">
        <f t="shared" si="91"/>
        <v>403</v>
      </c>
      <c r="AJ309" s="1">
        <f t="shared" si="92"/>
        <v>1098</v>
      </c>
      <c r="AK309" s="1">
        <f t="shared" si="93"/>
        <v>511.00030900000002</v>
      </c>
      <c r="AL309">
        <f t="shared" si="94"/>
        <v>1025</v>
      </c>
      <c r="AM309" s="1">
        <f t="shared" si="95"/>
        <v>476</v>
      </c>
      <c r="AN309" s="108">
        <f t="shared" si="81"/>
        <v>263.84030899999999</v>
      </c>
      <c r="AO309">
        <f t="shared" si="96"/>
        <v>181</v>
      </c>
      <c r="AP309" s="1">
        <f t="shared" si="97"/>
        <v>1320</v>
      </c>
      <c r="AQ309" s="108">
        <f t="shared" si="82"/>
        <v>3.0899999999999998E-4</v>
      </c>
      <c r="AR309">
        <f t="shared" si="98"/>
        <v>1200</v>
      </c>
      <c r="AS309" s="1">
        <f t="shared" si="99"/>
        <v>301</v>
      </c>
    </row>
    <row r="310" spans="7:45" x14ac:dyDescent="0.25">
      <c r="G310" s="93">
        <v>43490</v>
      </c>
      <c r="H310" t="s">
        <v>21</v>
      </c>
      <c r="I310" t="s">
        <v>514</v>
      </c>
      <c r="J310" t="s">
        <v>515</v>
      </c>
      <c r="K310" s="95">
        <v>256.69</v>
      </c>
      <c r="L310" s="94">
        <v>0</v>
      </c>
      <c r="O310" t="str">
        <f t="shared" si="83"/>
        <v/>
      </c>
      <c r="AA310" s="3">
        <f t="shared" si="100"/>
        <v>302</v>
      </c>
      <c r="AB310" s="93">
        <f t="shared" si="84"/>
        <v>43490.000310000003</v>
      </c>
      <c r="AC310">
        <f t="shared" si="85"/>
        <v>1199</v>
      </c>
      <c r="AD310" s="1">
        <f t="shared" si="86"/>
        <v>302</v>
      </c>
      <c r="AE310" s="119">
        <f t="shared" si="87"/>
        <v>1086.0003099999999</v>
      </c>
      <c r="AF310">
        <f t="shared" si="88"/>
        <v>719</v>
      </c>
      <c r="AG310" s="1">
        <f t="shared" si="89"/>
        <v>782</v>
      </c>
      <c r="AH310" s="119">
        <f t="shared" si="90"/>
        <v>1133.0003099999999</v>
      </c>
      <c r="AI310">
        <f t="shared" si="91"/>
        <v>402</v>
      </c>
      <c r="AJ310" s="1">
        <f t="shared" si="92"/>
        <v>1099</v>
      </c>
      <c r="AK310" s="1">
        <f t="shared" si="93"/>
        <v>511.00031000000001</v>
      </c>
      <c r="AL310">
        <f t="shared" si="94"/>
        <v>1024</v>
      </c>
      <c r="AM310" s="1">
        <f t="shared" si="95"/>
        <v>477</v>
      </c>
      <c r="AN310" s="108">
        <f t="shared" si="81"/>
        <v>256.69031000000001</v>
      </c>
      <c r="AO310">
        <f t="shared" si="96"/>
        <v>189</v>
      </c>
      <c r="AP310" s="1">
        <f t="shared" si="97"/>
        <v>1312</v>
      </c>
      <c r="AQ310" s="108">
        <f t="shared" si="82"/>
        <v>3.1E-4</v>
      </c>
      <c r="AR310">
        <f t="shared" si="98"/>
        <v>1199</v>
      </c>
      <c r="AS310" s="1">
        <f t="shared" si="99"/>
        <v>302</v>
      </c>
    </row>
    <row r="311" spans="7:45" x14ac:dyDescent="0.25">
      <c r="G311" s="93">
        <v>43490</v>
      </c>
      <c r="H311" t="s">
        <v>21</v>
      </c>
      <c r="I311" t="s">
        <v>514</v>
      </c>
      <c r="J311" t="s">
        <v>515</v>
      </c>
      <c r="K311" s="95">
        <v>246.08</v>
      </c>
      <c r="L311" s="94">
        <v>0</v>
      </c>
      <c r="O311" t="str">
        <f t="shared" si="83"/>
        <v/>
      </c>
      <c r="AA311" s="3">
        <f t="shared" si="100"/>
        <v>303</v>
      </c>
      <c r="AB311" s="93">
        <f t="shared" si="84"/>
        <v>43490.000311000003</v>
      </c>
      <c r="AC311">
        <f t="shared" si="85"/>
        <v>1198</v>
      </c>
      <c r="AD311" s="1">
        <f t="shared" si="86"/>
        <v>303</v>
      </c>
      <c r="AE311" s="119">
        <f t="shared" si="87"/>
        <v>1086.000311</v>
      </c>
      <c r="AF311">
        <f t="shared" si="88"/>
        <v>718</v>
      </c>
      <c r="AG311" s="1">
        <f t="shared" si="89"/>
        <v>783</v>
      </c>
      <c r="AH311" s="119">
        <f t="shared" si="90"/>
        <v>1133.000311</v>
      </c>
      <c r="AI311">
        <f t="shared" si="91"/>
        <v>401</v>
      </c>
      <c r="AJ311" s="1">
        <f t="shared" si="92"/>
        <v>1100</v>
      </c>
      <c r="AK311" s="1">
        <f t="shared" si="93"/>
        <v>511.00031100000001</v>
      </c>
      <c r="AL311">
        <f t="shared" si="94"/>
        <v>1023</v>
      </c>
      <c r="AM311" s="1">
        <f t="shared" si="95"/>
        <v>478</v>
      </c>
      <c r="AN311" s="108">
        <f t="shared" si="81"/>
        <v>246.08031100000002</v>
      </c>
      <c r="AO311">
        <f t="shared" si="96"/>
        <v>198</v>
      </c>
      <c r="AP311" s="1">
        <f t="shared" si="97"/>
        <v>1303</v>
      </c>
      <c r="AQ311" s="108">
        <f t="shared" si="82"/>
        <v>3.1099999999999997E-4</v>
      </c>
      <c r="AR311">
        <f t="shared" si="98"/>
        <v>1198</v>
      </c>
      <c r="AS311" s="1">
        <f t="shared" si="99"/>
        <v>303</v>
      </c>
    </row>
    <row r="312" spans="7:45" x14ac:dyDescent="0.25">
      <c r="G312" s="93">
        <v>43490</v>
      </c>
      <c r="H312" t="s">
        <v>21</v>
      </c>
      <c r="I312" t="s">
        <v>514</v>
      </c>
      <c r="J312" t="s">
        <v>515</v>
      </c>
      <c r="K312" s="95">
        <v>173.16</v>
      </c>
      <c r="L312" s="94">
        <v>0</v>
      </c>
      <c r="O312" t="str">
        <f t="shared" si="83"/>
        <v/>
      </c>
      <c r="AA312" s="3">
        <f t="shared" si="100"/>
        <v>304</v>
      </c>
      <c r="AB312" s="93">
        <f t="shared" si="84"/>
        <v>43490.000311999996</v>
      </c>
      <c r="AC312">
        <f t="shared" si="85"/>
        <v>1197</v>
      </c>
      <c r="AD312" s="1">
        <f t="shared" si="86"/>
        <v>304</v>
      </c>
      <c r="AE312" s="119">
        <f t="shared" si="87"/>
        <v>1086.0003119999999</v>
      </c>
      <c r="AF312">
        <f t="shared" si="88"/>
        <v>717</v>
      </c>
      <c r="AG312" s="1">
        <f t="shared" si="89"/>
        <v>784</v>
      </c>
      <c r="AH312" s="119">
        <f t="shared" si="90"/>
        <v>1133.0003119999999</v>
      </c>
      <c r="AI312">
        <f t="shared" si="91"/>
        <v>400</v>
      </c>
      <c r="AJ312" s="1">
        <f t="shared" si="92"/>
        <v>1101</v>
      </c>
      <c r="AK312" s="1">
        <f t="shared" si="93"/>
        <v>511.00031200000001</v>
      </c>
      <c r="AL312">
        <f t="shared" si="94"/>
        <v>1022</v>
      </c>
      <c r="AM312" s="1">
        <f t="shared" si="95"/>
        <v>479</v>
      </c>
      <c r="AN312" s="108">
        <f t="shared" si="81"/>
        <v>173.160312</v>
      </c>
      <c r="AO312">
        <f t="shared" si="96"/>
        <v>249</v>
      </c>
      <c r="AP312" s="1">
        <f t="shared" si="97"/>
        <v>1252</v>
      </c>
      <c r="AQ312" s="108">
        <f t="shared" si="82"/>
        <v>3.1199999999999999E-4</v>
      </c>
      <c r="AR312">
        <f t="shared" si="98"/>
        <v>1197</v>
      </c>
      <c r="AS312" s="1">
        <f t="shared" si="99"/>
        <v>304</v>
      </c>
    </row>
    <row r="313" spans="7:45" x14ac:dyDescent="0.25">
      <c r="G313" s="93">
        <v>43490</v>
      </c>
      <c r="H313" t="s">
        <v>21</v>
      </c>
      <c r="I313" t="s">
        <v>514</v>
      </c>
      <c r="J313" t="s">
        <v>515</v>
      </c>
      <c r="K313" s="95">
        <v>134.93</v>
      </c>
      <c r="L313" s="94">
        <v>0</v>
      </c>
      <c r="O313" t="str">
        <f t="shared" si="83"/>
        <v/>
      </c>
      <c r="AA313" s="3">
        <f t="shared" si="100"/>
        <v>305</v>
      </c>
      <c r="AB313" s="93">
        <f t="shared" si="84"/>
        <v>43490.000312999997</v>
      </c>
      <c r="AC313">
        <f t="shared" si="85"/>
        <v>1196</v>
      </c>
      <c r="AD313" s="1">
        <f t="shared" si="86"/>
        <v>305</v>
      </c>
      <c r="AE313" s="119">
        <f t="shared" si="87"/>
        <v>1086.000313</v>
      </c>
      <c r="AF313">
        <f t="shared" si="88"/>
        <v>716</v>
      </c>
      <c r="AG313" s="1">
        <f t="shared" si="89"/>
        <v>785</v>
      </c>
      <c r="AH313" s="119">
        <f t="shared" si="90"/>
        <v>1133.000313</v>
      </c>
      <c r="AI313">
        <f t="shared" si="91"/>
        <v>399</v>
      </c>
      <c r="AJ313" s="1">
        <f t="shared" si="92"/>
        <v>1102</v>
      </c>
      <c r="AK313" s="1">
        <f t="shared" si="93"/>
        <v>511.00031300000001</v>
      </c>
      <c r="AL313">
        <f t="shared" si="94"/>
        <v>1021</v>
      </c>
      <c r="AM313" s="1">
        <f t="shared" si="95"/>
        <v>480</v>
      </c>
      <c r="AN313" s="108">
        <f t="shared" si="81"/>
        <v>134.93031300000001</v>
      </c>
      <c r="AO313">
        <f t="shared" si="96"/>
        <v>319</v>
      </c>
      <c r="AP313" s="1">
        <f t="shared" si="97"/>
        <v>1182</v>
      </c>
      <c r="AQ313" s="108">
        <f t="shared" si="82"/>
        <v>3.1299999999999996E-4</v>
      </c>
      <c r="AR313">
        <f t="shared" si="98"/>
        <v>1196</v>
      </c>
      <c r="AS313" s="1">
        <f t="shared" si="99"/>
        <v>305</v>
      </c>
    </row>
    <row r="314" spans="7:45" x14ac:dyDescent="0.25">
      <c r="G314" s="93">
        <v>43490</v>
      </c>
      <c r="H314" t="s">
        <v>21</v>
      </c>
      <c r="I314" t="s">
        <v>514</v>
      </c>
      <c r="J314" t="s">
        <v>515</v>
      </c>
      <c r="K314" s="95">
        <v>112.16</v>
      </c>
      <c r="L314" s="94">
        <v>0</v>
      </c>
      <c r="O314" t="str">
        <f t="shared" si="83"/>
        <v/>
      </c>
      <c r="AA314" s="3">
        <f t="shared" si="100"/>
        <v>306</v>
      </c>
      <c r="AB314" s="93">
        <f t="shared" si="84"/>
        <v>43490.000313999997</v>
      </c>
      <c r="AC314">
        <f t="shared" si="85"/>
        <v>1195</v>
      </c>
      <c r="AD314" s="1">
        <f t="shared" si="86"/>
        <v>306</v>
      </c>
      <c r="AE314" s="119">
        <f t="shared" si="87"/>
        <v>1086.0003139999999</v>
      </c>
      <c r="AF314">
        <f t="shared" si="88"/>
        <v>715</v>
      </c>
      <c r="AG314" s="1">
        <f t="shared" si="89"/>
        <v>786</v>
      </c>
      <c r="AH314" s="119">
        <f t="shared" si="90"/>
        <v>1133.0003139999999</v>
      </c>
      <c r="AI314">
        <f t="shared" si="91"/>
        <v>398</v>
      </c>
      <c r="AJ314" s="1">
        <f t="shared" si="92"/>
        <v>1103</v>
      </c>
      <c r="AK314" s="1">
        <f t="shared" si="93"/>
        <v>511.000314</v>
      </c>
      <c r="AL314">
        <f t="shared" si="94"/>
        <v>1020</v>
      </c>
      <c r="AM314" s="1">
        <f t="shared" si="95"/>
        <v>481</v>
      </c>
      <c r="AN314" s="108">
        <f t="shared" si="81"/>
        <v>112.160314</v>
      </c>
      <c r="AO314">
        <f t="shared" si="96"/>
        <v>361</v>
      </c>
      <c r="AP314" s="1">
        <f t="shared" si="97"/>
        <v>1140</v>
      </c>
      <c r="AQ314" s="108">
        <f t="shared" si="82"/>
        <v>3.1399999999999999E-4</v>
      </c>
      <c r="AR314">
        <f t="shared" si="98"/>
        <v>1195</v>
      </c>
      <c r="AS314" s="1">
        <f t="shared" si="99"/>
        <v>306</v>
      </c>
    </row>
    <row r="315" spans="7:45" x14ac:dyDescent="0.25">
      <c r="G315" s="93">
        <v>43490</v>
      </c>
      <c r="H315" t="s">
        <v>21</v>
      </c>
      <c r="I315" t="s">
        <v>514</v>
      </c>
      <c r="J315" t="s">
        <v>515</v>
      </c>
      <c r="K315" s="95">
        <v>103.86</v>
      </c>
      <c r="L315" s="94">
        <v>0</v>
      </c>
      <c r="O315" t="str">
        <f t="shared" si="83"/>
        <v/>
      </c>
      <c r="AA315" s="3">
        <f t="shared" si="100"/>
        <v>307</v>
      </c>
      <c r="AB315" s="93">
        <f t="shared" si="84"/>
        <v>43490.000314999997</v>
      </c>
      <c r="AC315">
        <f t="shared" si="85"/>
        <v>1194</v>
      </c>
      <c r="AD315" s="1">
        <f t="shared" si="86"/>
        <v>307</v>
      </c>
      <c r="AE315" s="119">
        <f t="shared" si="87"/>
        <v>1086.000315</v>
      </c>
      <c r="AF315">
        <f t="shared" si="88"/>
        <v>714</v>
      </c>
      <c r="AG315" s="1">
        <f t="shared" si="89"/>
        <v>787</v>
      </c>
      <c r="AH315" s="119">
        <f t="shared" si="90"/>
        <v>1133.000315</v>
      </c>
      <c r="AI315">
        <f t="shared" si="91"/>
        <v>397</v>
      </c>
      <c r="AJ315" s="1">
        <f t="shared" si="92"/>
        <v>1104</v>
      </c>
      <c r="AK315" s="1">
        <f t="shared" si="93"/>
        <v>511.000315</v>
      </c>
      <c r="AL315">
        <f t="shared" si="94"/>
        <v>1019</v>
      </c>
      <c r="AM315" s="1">
        <f t="shared" si="95"/>
        <v>482</v>
      </c>
      <c r="AN315" s="108">
        <f t="shared" si="81"/>
        <v>103.860315</v>
      </c>
      <c r="AO315">
        <f t="shared" si="96"/>
        <v>379</v>
      </c>
      <c r="AP315" s="1">
        <f t="shared" si="97"/>
        <v>1122</v>
      </c>
      <c r="AQ315" s="108">
        <f t="shared" si="82"/>
        <v>3.1499999999999996E-4</v>
      </c>
      <c r="AR315">
        <f t="shared" si="98"/>
        <v>1194</v>
      </c>
      <c r="AS315" s="1">
        <f t="shared" si="99"/>
        <v>307</v>
      </c>
    </row>
    <row r="316" spans="7:45" x14ac:dyDescent="0.25">
      <c r="G316" s="93">
        <v>43490</v>
      </c>
      <c r="H316" t="s">
        <v>21</v>
      </c>
      <c r="I316" t="s">
        <v>514</v>
      </c>
      <c r="J316" t="s">
        <v>515</v>
      </c>
      <c r="K316" s="95">
        <v>103.76</v>
      </c>
      <c r="L316" s="94">
        <v>0</v>
      </c>
      <c r="O316" t="str">
        <f t="shared" si="83"/>
        <v/>
      </c>
      <c r="AA316" s="3">
        <f t="shared" si="100"/>
        <v>308</v>
      </c>
      <c r="AB316" s="93">
        <f t="shared" si="84"/>
        <v>43490.000315999998</v>
      </c>
      <c r="AC316">
        <f t="shared" si="85"/>
        <v>1193</v>
      </c>
      <c r="AD316" s="1">
        <f t="shared" si="86"/>
        <v>308</v>
      </c>
      <c r="AE316" s="119">
        <f t="shared" si="87"/>
        <v>1086.0003160000001</v>
      </c>
      <c r="AF316">
        <f t="shared" si="88"/>
        <v>713</v>
      </c>
      <c r="AG316" s="1">
        <f t="shared" si="89"/>
        <v>788</v>
      </c>
      <c r="AH316" s="119">
        <f t="shared" si="90"/>
        <v>1133.0003160000001</v>
      </c>
      <c r="AI316">
        <f t="shared" si="91"/>
        <v>396</v>
      </c>
      <c r="AJ316" s="1">
        <f t="shared" si="92"/>
        <v>1105</v>
      </c>
      <c r="AK316" s="1">
        <f t="shared" si="93"/>
        <v>511.000316</v>
      </c>
      <c r="AL316">
        <f t="shared" si="94"/>
        <v>1018</v>
      </c>
      <c r="AM316" s="1">
        <f t="shared" si="95"/>
        <v>483</v>
      </c>
      <c r="AN316" s="108">
        <f t="shared" si="81"/>
        <v>103.760316</v>
      </c>
      <c r="AO316">
        <f t="shared" si="96"/>
        <v>380</v>
      </c>
      <c r="AP316" s="1">
        <f t="shared" si="97"/>
        <v>1121</v>
      </c>
      <c r="AQ316" s="108">
        <f t="shared" si="82"/>
        <v>3.1599999999999998E-4</v>
      </c>
      <c r="AR316">
        <f t="shared" si="98"/>
        <v>1193</v>
      </c>
      <c r="AS316" s="1">
        <f t="shared" si="99"/>
        <v>308</v>
      </c>
    </row>
    <row r="317" spans="7:45" x14ac:dyDescent="0.25">
      <c r="G317" s="93">
        <v>43490</v>
      </c>
      <c r="H317" t="s">
        <v>21</v>
      </c>
      <c r="I317" t="s">
        <v>514</v>
      </c>
      <c r="J317" t="s">
        <v>515</v>
      </c>
      <c r="K317" s="95">
        <v>100.79</v>
      </c>
      <c r="L317" s="94">
        <v>0</v>
      </c>
      <c r="O317" t="str">
        <f t="shared" si="83"/>
        <v/>
      </c>
      <c r="AA317" s="3">
        <f t="shared" si="100"/>
        <v>309</v>
      </c>
      <c r="AB317" s="93">
        <f t="shared" si="84"/>
        <v>43490.000316999998</v>
      </c>
      <c r="AC317">
        <f t="shared" si="85"/>
        <v>1192</v>
      </c>
      <c r="AD317" s="1">
        <f t="shared" si="86"/>
        <v>309</v>
      </c>
      <c r="AE317" s="119">
        <f t="shared" si="87"/>
        <v>1086.000317</v>
      </c>
      <c r="AF317">
        <f t="shared" si="88"/>
        <v>712</v>
      </c>
      <c r="AG317" s="1">
        <f t="shared" si="89"/>
        <v>789</v>
      </c>
      <c r="AH317" s="119">
        <f t="shared" si="90"/>
        <v>1133.000317</v>
      </c>
      <c r="AI317">
        <f t="shared" si="91"/>
        <v>395</v>
      </c>
      <c r="AJ317" s="1">
        <f t="shared" si="92"/>
        <v>1106</v>
      </c>
      <c r="AK317" s="1">
        <f t="shared" si="93"/>
        <v>511.000317</v>
      </c>
      <c r="AL317">
        <f t="shared" si="94"/>
        <v>1017</v>
      </c>
      <c r="AM317" s="1">
        <f t="shared" si="95"/>
        <v>484</v>
      </c>
      <c r="AN317" s="108">
        <f t="shared" si="81"/>
        <v>100.790317</v>
      </c>
      <c r="AO317">
        <f t="shared" si="96"/>
        <v>388</v>
      </c>
      <c r="AP317" s="1">
        <f t="shared" si="97"/>
        <v>1113</v>
      </c>
      <c r="AQ317" s="108">
        <f t="shared" si="82"/>
        <v>3.1700000000000001E-4</v>
      </c>
      <c r="AR317">
        <f t="shared" si="98"/>
        <v>1192</v>
      </c>
      <c r="AS317" s="1">
        <f t="shared" si="99"/>
        <v>309</v>
      </c>
    </row>
    <row r="318" spans="7:45" x14ac:dyDescent="0.25">
      <c r="G318" s="93">
        <v>43490</v>
      </c>
      <c r="H318" t="s">
        <v>21</v>
      </c>
      <c r="I318" t="s">
        <v>514</v>
      </c>
      <c r="J318" t="s">
        <v>515</v>
      </c>
      <c r="K318" s="95">
        <v>96.22</v>
      </c>
      <c r="L318" s="94">
        <v>0</v>
      </c>
      <c r="O318" t="str">
        <f t="shared" si="83"/>
        <v/>
      </c>
      <c r="AA318" s="3">
        <f t="shared" si="100"/>
        <v>310</v>
      </c>
      <c r="AB318" s="93">
        <f t="shared" si="84"/>
        <v>43490.000317999999</v>
      </c>
      <c r="AC318">
        <f t="shared" si="85"/>
        <v>1191</v>
      </c>
      <c r="AD318" s="1">
        <f t="shared" si="86"/>
        <v>310</v>
      </c>
      <c r="AE318" s="119">
        <f t="shared" si="87"/>
        <v>1086.0003180000001</v>
      </c>
      <c r="AF318">
        <f t="shared" si="88"/>
        <v>711</v>
      </c>
      <c r="AG318" s="1">
        <f t="shared" si="89"/>
        <v>790</v>
      </c>
      <c r="AH318" s="119">
        <f t="shared" si="90"/>
        <v>1133.0003180000001</v>
      </c>
      <c r="AI318">
        <f t="shared" si="91"/>
        <v>394</v>
      </c>
      <c r="AJ318" s="1">
        <f t="shared" si="92"/>
        <v>1107</v>
      </c>
      <c r="AK318" s="1">
        <f t="shared" si="93"/>
        <v>511.00031799999999</v>
      </c>
      <c r="AL318">
        <f t="shared" si="94"/>
        <v>1016</v>
      </c>
      <c r="AM318" s="1">
        <f t="shared" si="95"/>
        <v>485</v>
      </c>
      <c r="AN318" s="108">
        <f t="shared" si="81"/>
        <v>96.220317999999992</v>
      </c>
      <c r="AO318">
        <f t="shared" si="96"/>
        <v>405</v>
      </c>
      <c r="AP318" s="1">
        <f t="shared" si="97"/>
        <v>1096</v>
      </c>
      <c r="AQ318" s="108">
        <f t="shared" si="82"/>
        <v>3.1799999999999998E-4</v>
      </c>
      <c r="AR318">
        <f t="shared" si="98"/>
        <v>1191</v>
      </c>
      <c r="AS318" s="1">
        <f t="shared" si="99"/>
        <v>310</v>
      </c>
    </row>
    <row r="319" spans="7:45" x14ac:dyDescent="0.25">
      <c r="G319" s="93">
        <v>43490</v>
      </c>
      <c r="H319" t="s">
        <v>21</v>
      </c>
      <c r="I319" t="s">
        <v>514</v>
      </c>
      <c r="J319" t="s">
        <v>515</v>
      </c>
      <c r="K319" s="95">
        <v>95.48</v>
      </c>
      <c r="L319" s="94">
        <v>0</v>
      </c>
      <c r="O319" t="str">
        <f t="shared" si="83"/>
        <v/>
      </c>
      <c r="AA319" s="3">
        <f t="shared" si="100"/>
        <v>311</v>
      </c>
      <c r="AB319" s="93">
        <f t="shared" si="84"/>
        <v>43490.000318999999</v>
      </c>
      <c r="AC319">
        <f t="shared" si="85"/>
        <v>1190</v>
      </c>
      <c r="AD319" s="1">
        <f t="shared" si="86"/>
        <v>311</v>
      </c>
      <c r="AE319" s="119">
        <f t="shared" si="87"/>
        <v>1086.000319</v>
      </c>
      <c r="AF319">
        <f t="shared" si="88"/>
        <v>710</v>
      </c>
      <c r="AG319" s="1">
        <f t="shared" si="89"/>
        <v>791</v>
      </c>
      <c r="AH319" s="119">
        <f t="shared" si="90"/>
        <v>1133.000319</v>
      </c>
      <c r="AI319">
        <f t="shared" si="91"/>
        <v>393</v>
      </c>
      <c r="AJ319" s="1">
        <f t="shared" si="92"/>
        <v>1108</v>
      </c>
      <c r="AK319" s="1">
        <f t="shared" si="93"/>
        <v>511.00031899999999</v>
      </c>
      <c r="AL319">
        <f t="shared" si="94"/>
        <v>1015</v>
      </c>
      <c r="AM319" s="1">
        <f t="shared" si="95"/>
        <v>486</v>
      </c>
      <c r="AN319" s="108">
        <f t="shared" si="81"/>
        <v>95.480319000000009</v>
      </c>
      <c r="AO319">
        <f t="shared" si="96"/>
        <v>411</v>
      </c>
      <c r="AP319" s="1">
        <f t="shared" si="97"/>
        <v>1090</v>
      </c>
      <c r="AQ319" s="108">
        <f t="shared" si="82"/>
        <v>3.19E-4</v>
      </c>
      <c r="AR319">
        <f t="shared" si="98"/>
        <v>1190</v>
      </c>
      <c r="AS319" s="1">
        <f t="shared" si="99"/>
        <v>311</v>
      </c>
    </row>
    <row r="320" spans="7:45" x14ac:dyDescent="0.25">
      <c r="G320" s="93">
        <v>43490</v>
      </c>
      <c r="H320" t="s">
        <v>21</v>
      </c>
      <c r="I320" t="s">
        <v>514</v>
      </c>
      <c r="J320" t="s">
        <v>515</v>
      </c>
      <c r="K320" s="95">
        <v>87.46</v>
      </c>
      <c r="L320" s="94">
        <v>0</v>
      </c>
      <c r="O320" t="str">
        <f t="shared" si="83"/>
        <v/>
      </c>
      <c r="AA320" s="3">
        <f t="shared" si="100"/>
        <v>312</v>
      </c>
      <c r="AB320" s="93">
        <f t="shared" si="84"/>
        <v>43490.000319999999</v>
      </c>
      <c r="AC320">
        <f t="shared" si="85"/>
        <v>1189</v>
      </c>
      <c r="AD320" s="1">
        <f t="shared" si="86"/>
        <v>312</v>
      </c>
      <c r="AE320" s="119">
        <f t="shared" si="87"/>
        <v>1086.0003200000001</v>
      </c>
      <c r="AF320">
        <f t="shared" si="88"/>
        <v>709</v>
      </c>
      <c r="AG320" s="1">
        <f t="shared" si="89"/>
        <v>792</v>
      </c>
      <c r="AH320" s="119">
        <f t="shared" si="90"/>
        <v>1133.0003200000001</v>
      </c>
      <c r="AI320">
        <f t="shared" si="91"/>
        <v>392</v>
      </c>
      <c r="AJ320" s="1">
        <f t="shared" si="92"/>
        <v>1109</v>
      </c>
      <c r="AK320" s="1">
        <f t="shared" si="93"/>
        <v>511.00031999999999</v>
      </c>
      <c r="AL320">
        <f t="shared" si="94"/>
        <v>1014</v>
      </c>
      <c r="AM320" s="1">
        <f t="shared" si="95"/>
        <v>487</v>
      </c>
      <c r="AN320" s="108">
        <f t="shared" si="81"/>
        <v>87.460319999999996</v>
      </c>
      <c r="AO320">
        <f t="shared" si="96"/>
        <v>436</v>
      </c>
      <c r="AP320" s="1">
        <f t="shared" si="97"/>
        <v>1065</v>
      </c>
      <c r="AQ320" s="108">
        <f t="shared" si="82"/>
        <v>3.1999999999999997E-4</v>
      </c>
      <c r="AR320">
        <f t="shared" si="98"/>
        <v>1189</v>
      </c>
      <c r="AS320" s="1">
        <f t="shared" si="99"/>
        <v>312</v>
      </c>
    </row>
    <row r="321" spans="7:45" x14ac:dyDescent="0.25">
      <c r="G321" s="93">
        <v>43490</v>
      </c>
      <c r="H321" t="s">
        <v>21</v>
      </c>
      <c r="I321" t="s">
        <v>514</v>
      </c>
      <c r="J321" t="s">
        <v>515</v>
      </c>
      <c r="K321" s="95">
        <v>83.6</v>
      </c>
      <c r="L321" s="94">
        <v>0</v>
      </c>
      <c r="O321" t="str">
        <f t="shared" si="83"/>
        <v/>
      </c>
      <c r="AA321" s="3">
        <f t="shared" si="100"/>
        <v>313</v>
      </c>
      <c r="AB321" s="93">
        <f t="shared" si="84"/>
        <v>43490.000321</v>
      </c>
      <c r="AC321">
        <f t="shared" si="85"/>
        <v>1188</v>
      </c>
      <c r="AD321" s="1">
        <f t="shared" si="86"/>
        <v>313</v>
      </c>
      <c r="AE321" s="119">
        <f t="shared" si="87"/>
        <v>1086.000321</v>
      </c>
      <c r="AF321">
        <f t="shared" si="88"/>
        <v>708</v>
      </c>
      <c r="AG321" s="1">
        <f t="shared" si="89"/>
        <v>793</v>
      </c>
      <c r="AH321" s="119">
        <f t="shared" si="90"/>
        <v>1133.000321</v>
      </c>
      <c r="AI321">
        <f t="shared" si="91"/>
        <v>391</v>
      </c>
      <c r="AJ321" s="1">
        <f t="shared" si="92"/>
        <v>1110</v>
      </c>
      <c r="AK321" s="1">
        <f t="shared" si="93"/>
        <v>511.00032099999999</v>
      </c>
      <c r="AL321">
        <f t="shared" si="94"/>
        <v>1013</v>
      </c>
      <c r="AM321" s="1">
        <f t="shared" si="95"/>
        <v>488</v>
      </c>
      <c r="AN321" s="108">
        <f t="shared" si="81"/>
        <v>83.600320999999994</v>
      </c>
      <c r="AO321">
        <f t="shared" si="96"/>
        <v>451</v>
      </c>
      <c r="AP321" s="1">
        <f t="shared" si="97"/>
        <v>1050</v>
      </c>
      <c r="AQ321" s="108">
        <f t="shared" si="82"/>
        <v>3.21E-4</v>
      </c>
      <c r="AR321">
        <f t="shared" si="98"/>
        <v>1188</v>
      </c>
      <c r="AS321" s="1">
        <f t="shared" si="99"/>
        <v>313</v>
      </c>
    </row>
    <row r="322" spans="7:45" x14ac:dyDescent="0.25">
      <c r="G322" s="93">
        <v>43490</v>
      </c>
      <c r="H322" t="s">
        <v>21</v>
      </c>
      <c r="I322" t="s">
        <v>514</v>
      </c>
      <c r="J322" t="s">
        <v>515</v>
      </c>
      <c r="K322" s="95">
        <v>80.37</v>
      </c>
      <c r="L322" s="94">
        <v>0</v>
      </c>
      <c r="O322" t="str">
        <f t="shared" si="83"/>
        <v/>
      </c>
      <c r="AA322" s="3">
        <f t="shared" si="100"/>
        <v>314</v>
      </c>
      <c r="AB322" s="93">
        <f t="shared" si="84"/>
        <v>43490.000322</v>
      </c>
      <c r="AC322">
        <f t="shared" si="85"/>
        <v>1187</v>
      </c>
      <c r="AD322" s="1">
        <f t="shared" si="86"/>
        <v>314</v>
      </c>
      <c r="AE322" s="119">
        <f t="shared" si="87"/>
        <v>1086.0003220000001</v>
      </c>
      <c r="AF322">
        <f t="shared" si="88"/>
        <v>707</v>
      </c>
      <c r="AG322" s="1">
        <f t="shared" si="89"/>
        <v>794</v>
      </c>
      <c r="AH322" s="119">
        <f t="shared" si="90"/>
        <v>1133.0003220000001</v>
      </c>
      <c r="AI322">
        <f t="shared" si="91"/>
        <v>390</v>
      </c>
      <c r="AJ322" s="1">
        <f t="shared" si="92"/>
        <v>1111</v>
      </c>
      <c r="AK322" s="1">
        <f t="shared" si="93"/>
        <v>511.00032199999998</v>
      </c>
      <c r="AL322">
        <f t="shared" si="94"/>
        <v>1012</v>
      </c>
      <c r="AM322" s="1">
        <f t="shared" si="95"/>
        <v>489</v>
      </c>
      <c r="AN322" s="108">
        <f t="shared" si="81"/>
        <v>80.370322000000002</v>
      </c>
      <c r="AO322">
        <f t="shared" si="96"/>
        <v>462</v>
      </c>
      <c r="AP322" s="1">
        <f t="shared" si="97"/>
        <v>1039</v>
      </c>
      <c r="AQ322" s="108">
        <f t="shared" si="82"/>
        <v>3.2199999999999997E-4</v>
      </c>
      <c r="AR322">
        <f t="shared" si="98"/>
        <v>1187</v>
      </c>
      <c r="AS322" s="1">
        <f t="shared" si="99"/>
        <v>314</v>
      </c>
    </row>
    <row r="323" spans="7:45" x14ac:dyDescent="0.25">
      <c r="G323" s="93">
        <v>43490</v>
      </c>
      <c r="H323" t="s">
        <v>21</v>
      </c>
      <c r="I323" t="s">
        <v>514</v>
      </c>
      <c r="J323" t="s">
        <v>515</v>
      </c>
      <c r="K323" s="95">
        <v>65.680000000000007</v>
      </c>
      <c r="L323" s="94">
        <v>0</v>
      </c>
      <c r="O323" t="str">
        <f t="shared" si="83"/>
        <v/>
      </c>
      <c r="AA323" s="3">
        <f t="shared" si="100"/>
        <v>315</v>
      </c>
      <c r="AB323" s="93">
        <f t="shared" si="84"/>
        <v>43490.000323</v>
      </c>
      <c r="AC323">
        <f t="shared" si="85"/>
        <v>1186</v>
      </c>
      <c r="AD323" s="1">
        <f t="shared" si="86"/>
        <v>315</v>
      </c>
      <c r="AE323" s="119">
        <f t="shared" si="87"/>
        <v>1086.000323</v>
      </c>
      <c r="AF323">
        <f t="shared" si="88"/>
        <v>706</v>
      </c>
      <c r="AG323" s="1">
        <f t="shared" si="89"/>
        <v>795</v>
      </c>
      <c r="AH323" s="119">
        <f t="shared" si="90"/>
        <v>1133.000323</v>
      </c>
      <c r="AI323">
        <f t="shared" si="91"/>
        <v>389</v>
      </c>
      <c r="AJ323" s="1">
        <f t="shared" si="92"/>
        <v>1112</v>
      </c>
      <c r="AK323" s="1">
        <f t="shared" si="93"/>
        <v>511.00032299999998</v>
      </c>
      <c r="AL323">
        <f t="shared" si="94"/>
        <v>1011</v>
      </c>
      <c r="AM323" s="1">
        <f t="shared" si="95"/>
        <v>490</v>
      </c>
      <c r="AN323" s="108">
        <f t="shared" si="81"/>
        <v>65.680323000000001</v>
      </c>
      <c r="AO323">
        <f t="shared" si="96"/>
        <v>530</v>
      </c>
      <c r="AP323" s="1">
        <f t="shared" si="97"/>
        <v>971</v>
      </c>
      <c r="AQ323" s="108">
        <f t="shared" si="82"/>
        <v>3.2299999999999999E-4</v>
      </c>
      <c r="AR323">
        <f t="shared" si="98"/>
        <v>1186</v>
      </c>
      <c r="AS323" s="1">
        <f t="shared" si="99"/>
        <v>315</v>
      </c>
    </row>
    <row r="324" spans="7:45" x14ac:dyDescent="0.25">
      <c r="G324" s="93">
        <v>43490</v>
      </c>
      <c r="H324" t="s">
        <v>21</v>
      </c>
      <c r="I324" t="s">
        <v>514</v>
      </c>
      <c r="J324" t="s">
        <v>515</v>
      </c>
      <c r="K324" s="95">
        <v>50.37</v>
      </c>
      <c r="L324" s="94">
        <v>0</v>
      </c>
      <c r="O324" t="str">
        <f t="shared" si="83"/>
        <v/>
      </c>
      <c r="AA324" s="3">
        <f t="shared" si="100"/>
        <v>316</v>
      </c>
      <c r="AB324" s="93">
        <f t="shared" si="84"/>
        <v>43490.000324000001</v>
      </c>
      <c r="AC324">
        <f t="shared" si="85"/>
        <v>1185</v>
      </c>
      <c r="AD324" s="1">
        <f t="shared" si="86"/>
        <v>316</v>
      </c>
      <c r="AE324" s="119">
        <f t="shared" si="87"/>
        <v>1086.0003240000001</v>
      </c>
      <c r="AF324">
        <f t="shared" si="88"/>
        <v>705</v>
      </c>
      <c r="AG324" s="1">
        <f t="shared" si="89"/>
        <v>796</v>
      </c>
      <c r="AH324" s="119">
        <f t="shared" si="90"/>
        <v>1133.0003240000001</v>
      </c>
      <c r="AI324">
        <f t="shared" si="91"/>
        <v>388</v>
      </c>
      <c r="AJ324" s="1">
        <f t="shared" si="92"/>
        <v>1113</v>
      </c>
      <c r="AK324" s="1">
        <f t="shared" si="93"/>
        <v>511.00032399999998</v>
      </c>
      <c r="AL324">
        <f t="shared" si="94"/>
        <v>1010</v>
      </c>
      <c r="AM324" s="1">
        <f t="shared" si="95"/>
        <v>491</v>
      </c>
      <c r="AN324" s="108">
        <f t="shared" si="81"/>
        <v>50.370323999999997</v>
      </c>
      <c r="AO324">
        <f t="shared" si="96"/>
        <v>613</v>
      </c>
      <c r="AP324" s="1">
        <f t="shared" si="97"/>
        <v>888</v>
      </c>
      <c r="AQ324" s="108">
        <f t="shared" si="82"/>
        <v>3.2399999999999996E-4</v>
      </c>
      <c r="AR324">
        <f t="shared" si="98"/>
        <v>1185</v>
      </c>
      <c r="AS324" s="1">
        <f t="shared" si="99"/>
        <v>316</v>
      </c>
    </row>
    <row r="325" spans="7:45" x14ac:dyDescent="0.25">
      <c r="G325" s="93">
        <v>43490</v>
      </c>
      <c r="H325" t="s">
        <v>21</v>
      </c>
      <c r="I325" t="s">
        <v>514</v>
      </c>
      <c r="J325" t="s">
        <v>515</v>
      </c>
      <c r="K325" s="95">
        <v>44.6</v>
      </c>
      <c r="L325" s="94">
        <v>0</v>
      </c>
      <c r="O325" t="str">
        <f t="shared" si="83"/>
        <v/>
      </c>
      <c r="AA325" s="3">
        <f t="shared" si="100"/>
        <v>317</v>
      </c>
      <c r="AB325" s="93">
        <f t="shared" si="84"/>
        <v>43490.000325000001</v>
      </c>
      <c r="AC325">
        <f t="shared" si="85"/>
        <v>1184</v>
      </c>
      <c r="AD325" s="1">
        <f t="shared" si="86"/>
        <v>317</v>
      </c>
      <c r="AE325" s="119">
        <f t="shared" si="87"/>
        <v>1086.000325</v>
      </c>
      <c r="AF325">
        <f t="shared" si="88"/>
        <v>704</v>
      </c>
      <c r="AG325" s="1">
        <f t="shared" si="89"/>
        <v>797</v>
      </c>
      <c r="AH325" s="119">
        <f t="shared" si="90"/>
        <v>1133.000325</v>
      </c>
      <c r="AI325">
        <f t="shared" si="91"/>
        <v>387</v>
      </c>
      <c r="AJ325" s="1">
        <f t="shared" si="92"/>
        <v>1114</v>
      </c>
      <c r="AK325" s="1">
        <f t="shared" si="93"/>
        <v>511.00032499999998</v>
      </c>
      <c r="AL325">
        <f t="shared" si="94"/>
        <v>1009</v>
      </c>
      <c r="AM325" s="1">
        <f t="shared" si="95"/>
        <v>492</v>
      </c>
      <c r="AN325" s="108">
        <f t="shared" si="81"/>
        <v>44.600324999999998</v>
      </c>
      <c r="AO325">
        <f t="shared" si="96"/>
        <v>664</v>
      </c>
      <c r="AP325" s="1">
        <f t="shared" si="97"/>
        <v>837</v>
      </c>
      <c r="AQ325" s="108">
        <f t="shared" si="82"/>
        <v>3.2499999999999999E-4</v>
      </c>
      <c r="AR325">
        <f t="shared" si="98"/>
        <v>1184</v>
      </c>
      <c r="AS325" s="1">
        <f t="shared" si="99"/>
        <v>317</v>
      </c>
    </row>
    <row r="326" spans="7:45" x14ac:dyDescent="0.25">
      <c r="G326" s="93">
        <v>43490</v>
      </c>
      <c r="H326" t="s">
        <v>21</v>
      </c>
      <c r="I326" t="s">
        <v>514</v>
      </c>
      <c r="J326" t="s">
        <v>515</v>
      </c>
      <c r="K326" s="95">
        <v>41.31</v>
      </c>
      <c r="L326" s="94">
        <v>0</v>
      </c>
      <c r="O326" t="str">
        <f t="shared" si="83"/>
        <v/>
      </c>
      <c r="AA326" s="3">
        <f t="shared" si="100"/>
        <v>318</v>
      </c>
      <c r="AB326" s="93">
        <f t="shared" si="84"/>
        <v>43490.000326000001</v>
      </c>
      <c r="AC326">
        <f t="shared" si="85"/>
        <v>1183</v>
      </c>
      <c r="AD326" s="1">
        <f t="shared" si="86"/>
        <v>318</v>
      </c>
      <c r="AE326" s="119">
        <f t="shared" si="87"/>
        <v>1086.0003260000001</v>
      </c>
      <c r="AF326">
        <f t="shared" si="88"/>
        <v>703</v>
      </c>
      <c r="AG326" s="1">
        <f t="shared" si="89"/>
        <v>798</v>
      </c>
      <c r="AH326" s="119">
        <f t="shared" si="90"/>
        <v>1133.0003260000001</v>
      </c>
      <c r="AI326">
        <f t="shared" si="91"/>
        <v>386</v>
      </c>
      <c r="AJ326" s="1">
        <f t="shared" si="92"/>
        <v>1115</v>
      </c>
      <c r="AK326" s="1">
        <f t="shared" si="93"/>
        <v>511.00032599999997</v>
      </c>
      <c r="AL326">
        <f t="shared" si="94"/>
        <v>1008</v>
      </c>
      <c r="AM326" s="1">
        <f t="shared" si="95"/>
        <v>493</v>
      </c>
      <c r="AN326" s="108">
        <f t="shared" si="81"/>
        <v>41.310326000000003</v>
      </c>
      <c r="AO326">
        <f t="shared" si="96"/>
        <v>689</v>
      </c>
      <c r="AP326" s="1">
        <f t="shared" si="97"/>
        <v>812</v>
      </c>
      <c r="AQ326" s="108">
        <f t="shared" si="82"/>
        <v>3.2600000000000001E-4</v>
      </c>
      <c r="AR326">
        <f t="shared" si="98"/>
        <v>1183</v>
      </c>
      <c r="AS326" s="1">
        <f t="shared" si="99"/>
        <v>318</v>
      </c>
    </row>
    <row r="327" spans="7:45" x14ac:dyDescent="0.25">
      <c r="G327" s="93">
        <v>43490</v>
      </c>
      <c r="H327" t="s">
        <v>21</v>
      </c>
      <c r="I327" t="s">
        <v>514</v>
      </c>
      <c r="J327" t="s">
        <v>515</v>
      </c>
      <c r="K327" s="95">
        <v>39.33</v>
      </c>
      <c r="L327" s="94">
        <v>0</v>
      </c>
      <c r="O327" t="str">
        <f t="shared" si="83"/>
        <v/>
      </c>
      <c r="AA327" s="3">
        <f t="shared" si="100"/>
        <v>319</v>
      </c>
      <c r="AB327" s="93">
        <f t="shared" si="84"/>
        <v>43490.000327000002</v>
      </c>
      <c r="AC327">
        <f t="shared" si="85"/>
        <v>1182</v>
      </c>
      <c r="AD327" s="1">
        <f t="shared" si="86"/>
        <v>319</v>
      </c>
      <c r="AE327" s="119">
        <f t="shared" si="87"/>
        <v>1086.000327</v>
      </c>
      <c r="AF327">
        <f t="shared" si="88"/>
        <v>702</v>
      </c>
      <c r="AG327" s="1">
        <f t="shared" si="89"/>
        <v>799</v>
      </c>
      <c r="AH327" s="119">
        <f t="shared" si="90"/>
        <v>1133.000327</v>
      </c>
      <c r="AI327">
        <f t="shared" si="91"/>
        <v>385</v>
      </c>
      <c r="AJ327" s="1">
        <f t="shared" si="92"/>
        <v>1116</v>
      </c>
      <c r="AK327" s="1">
        <f t="shared" si="93"/>
        <v>511.00032700000003</v>
      </c>
      <c r="AL327">
        <f t="shared" si="94"/>
        <v>1007</v>
      </c>
      <c r="AM327" s="1">
        <f t="shared" si="95"/>
        <v>494</v>
      </c>
      <c r="AN327" s="108">
        <f t="shared" si="81"/>
        <v>39.330326999999997</v>
      </c>
      <c r="AO327">
        <f t="shared" si="96"/>
        <v>721</v>
      </c>
      <c r="AP327" s="1">
        <f t="shared" si="97"/>
        <v>780</v>
      </c>
      <c r="AQ327" s="108">
        <f t="shared" si="82"/>
        <v>3.2699999999999998E-4</v>
      </c>
      <c r="AR327">
        <f t="shared" si="98"/>
        <v>1182</v>
      </c>
      <c r="AS327" s="1">
        <f t="shared" si="99"/>
        <v>319</v>
      </c>
    </row>
    <row r="328" spans="7:45" x14ac:dyDescent="0.25">
      <c r="G328" s="93">
        <v>43490</v>
      </c>
      <c r="H328" t="s">
        <v>21</v>
      </c>
      <c r="I328" t="s">
        <v>514</v>
      </c>
      <c r="J328" t="s">
        <v>515</v>
      </c>
      <c r="K328" s="95">
        <v>38.42</v>
      </c>
      <c r="L328" s="94">
        <v>0</v>
      </c>
      <c r="O328" t="str">
        <f t="shared" si="83"/>
        <v/>
      </c>
      <c r="AA328" s="3">
        <f t="shared" si="100"/>
        <v>320</v>
      </c>
      <c r="AB328" s="93">
        <f t="shared" si="84"/>
        <v>43490.000328000002</v>
      </c>
      <c r="AC328">
        <f t="shared" si="85"/>
        <v>1181</v>
      </c>
      <c r="AD328" s="1">
        <f t="shared" si="86"/>
        <v>320</v>
      </c>
      <c r="AE328" s="119">
        <f t="shared" si="87"/>
        <v>1086.0003280000001</v>
      </c>
      <c r="AF328">
        <f t="shared" si="88"/>
        <v>701</v>
      </c>
      <c r="AG328" s="1">
        <f t="shared" si="89"/>
        <v>800</v>
      </c>
      <c r="AH328" s="119">
        <f t="shared" si="90"/>
        <v>1133.0003280000001</v>
      </c>
      <c r="AI328">
        <f t="shared" si="91"/>
        <v>384</v>
      </c>
      <c r="AJ328" s="1">
        <f t="shared" si="92"/>
        <v>1117</v>
      </c>
      <c r="AK328" s="1">
        <f t="shared" si="93"/>
        <v>511.00032800000002</v>
      </c>
      <c r="AL328">
        <f t="shared" si="94"/>
        <v>1006</v>
      </c>
      <c r="AM328" s="1">
        <f t="shared" si="95"/>
        <v>495</v>
      </c>
      <c r="AN328" s="108">
        <f t="shared" si="81"/>
        <v>38.420328000000005</v>
      </c>
      <c r="AO328">
        <f t="shared" si="96"/>
        <v>734</v>
      </c>
      <c r="AP328" s="1">
        <f t="shared" si="97"/>
        <v>767</v>
      </c>
      <c r="AQ328" s="108">
        <f t="shared" si="82"/>
        <v>3.28E-4</v>
      </c>
      <c r="AR328">
        <f t="shared" si="98"/>
        <v>1181</v>
      </c>
      <c r="AS328" s="1">
        <f t="shared" si="99"/>
        <v>320</v>
      </c>
    </row>
    <row r="329" spans="7:45" x14ac:dyDescent="0.25">
      <c r="G329" s="93">
        <v>43490</v>
      </c>
      <c r="H329" t="s">
        <v>21</v>
      </c>
      <c r="I329" t="s">
        <v>514</v>
      </c>
      <c r="J329" t="s">
        <v>515</v>
      </c>
      <c r="K329" s="95">
        <v>37.36</v>
      </c>
      <c r="L329" s="94">
        <v>0</v>
      </c>
      <c r="O329" t="str">
        <f t="shared" si="83"/>
        <v/>
      </c>
      <c r="AA329" s="3">
        <f t="shared" si="100"/>
        <v>321</v>
      </c>
      <c r="AB329" s="93">
        <f t="shared" si="84"/>
        <v>43490.000329000002</v>
      </c>
      <c r="AC329">
        <f t="shared" si="85"/>
        <v>1180</v>
      </c>
      <c r="AD329" s="1">
        <f t="shared" si="86"/>
        <v>321</v>
      </c>
      <c r="AE329" s="119">
        <f t="shared" si="87"/>
        <v>1086.000329</v>
      </c>
      <c r="AF329">
        <f t="shared" si="88"/>
        <v>700</v>
      </c>
      <c r="AG329" s="1">
        <f t="shared" si="89"/>
        <v>801</v>
      </c>
      <c r="AH329" s="119">
        <f t="shared" si="90"/>
        <v>1133.000329</v>
      </c>
      <c r="AI329">
        <f t="shared" si="91"/>
        <v>383</v>
      </c>
      <c r="AJ329" s="1">
        <f t="shared" si="92"/>
        <v>1118</v>
      </c>
      <c r="AK329" s="1">
        <f t="shared" si="93"/>
        <v>511.00032900000002</v>
      </c>
      <c r="AL329">
        <f t="shared" si="94"/>
        <v>1005</v>
      </c>
      <c r="AM329" s="1">
        <f t="shared" si="95"/>
        <v>496</v>
      </c>
      <c r="AN329" s="108">
        <f t="shared" ref="AN329:AN392" si="101">IF(K329="","",K329+0.000001*ROW())</f>
        <v>37.360329</v>
      </c>
      <c r="AO329">
        <f t="shared" si="96"/>
        <v>747</v>
      </c>
      <c r="AP329" s="1">
        <f t="shared" si="97"/>
        <v>754</v>
      </c>
      <c r="AQ329" s="108">
        <f t="shared" ref="AQ329:AQ392" si="102">IF(L329="","",N329+0.000001*ROW())</f>
        <v>3.2899999999999997E-4</v>
      </c>
      <c r="AR329">
        <f t="shared" si="98"/>
        <v>1180</v>
      </c>
      <c r="AS329" s="1">
        <f t="shared" si="99"/>
        <v>321</v>
      </c>
    </row>
    <row r="330" spans="7:45" x14ac:dyDescent="0.25">
      <c r="G330" s="93">
        <v>43490</v>
      </c>
      <c r="H330" t="s">
        <v>21</v>
      </c>
      <c r="I330" t="s">
        <v>514</v>
      </c>
      <c r="J330" t="s">
        <v>515</v>
      </c>
      <c r="K330" s="95">
        <v>34.630000000000003</v>
      </c>
      <c r="L330" s="94">
        <v>0</v>
      </c>
      <c r="O330" t="str">
        <f t="shared" ref="O330:O393" si="103">IF(P330="","",O329+1)</f>
        <v/>
      </c>
      <c r="AA330" s="3">
        <f t="shared" si="100"/>
        <v>322</v>
      </c>
      <c r="AB330" s="93">
        <f t="shared" ref="AB330:AB393" si="104">IF(G330="","",G330+0.000001*ROW())</f>
        <v>43490.000330000003</v>
      </c>
      <c r="AC330">
        <f t="shared" ref="AC330:AC393" si="105">IFERROR(_xlfn.RANK.EQ(AB330,$AB$9:$AB$1508),"")</f>
        <v>1179</v>
      </c>
      <c r="AD330" s="1">
        <f t="shared" ref="AD330:AD393" si="106">IFERROR(_xlfn.RANK.EQ(AB330,$AB$9:$AB$1508,1),"")</f>
        <v>322</v>
      </c>
      <c r="AE330" s="119">
        <f t="shared" ref="AE330:AE393" si="107">IF(H330="","",COUNTIF($H$9:$H$1508,"&lt;="&amp;H330) + 0.000001*ROW())</f>
        <v>1086.0003300000001</v>
      </c>
      <c r="AF330">
        <f t="shared" ref="AF330:AF393" si="108">IFERROR(_xlfn.RANK.EQ(AE330,$AE$9:$AE$1508),"")</f>
        <v>699</v>
      </c>
      <c r="AG330" s="1">
        <f t="shared" ref="AG330:AG393" si="109">IFERROR(_xlfn.RANK.EQ(AE330,$AE$9:$AE$1508,1),"")</f>
        <v>802</v>
      </c>
      <c r="AH330" s="119">
        <f t="shared" ref="AH330:AH393" si="110">IF(I330="","",COUNTIF($I$9:$I$1508,"&lt;="&amp;I330) + 0.000001*ROW())</f>
        <v>1133.0003300000001</v>
      </c>
      <c r="AI330">
        <f t="shared" ref="AI330:AI393" si="111">IFERROR(_xlfn.RANK.EQ(AH330,$AH$9:$AH$1508),"")</f>
        <v>382</v>
      </c>
      <c r="AJ330" s="1">
        <f t="shared" ref="AJ330:AJ393" si="112">IFERROR(_xlfn.RANK.EQ(AH330,$AH$9:$AH$1508,1),"")</f>
        <v>1119</v>
      </c>
      <c r="AK330" s="1">
        <f t="shared" ref="AK330:AK393" si="113">IF(J330="","",COUNTIF($J$9:$J$1508,"&lt;="&amp;J330) + 0.000001*ROW())</f>
        <v>511.00033000000002</v>
      </c>
      <c r="AL330">
        <f t="shared" ref="AL330:AL393" si="114">IFERROR(_xlfn.RANK.EQ(AK330,$AK$9:$AK$1508),"")</f>
        <v>1004</v>
      </c>
      <c r="AM330" s="1">
        <f t="shared" ref="AM330:AM393" si="115">IFERROR(_xlfn.RANK.EQ(AK330,$AK$9:$AK$1508,1),"")</f>
        <v>497</v>
      </c>
      <c r="AN330" s="108">
        <f t="shared" si="101"/>
        <v>34.630330000000001</v>
      </c>
      <c r="AO330">
        <f t="shared" ref="AO330:AO393" si="116">IFERROR(_xlfn.RANK.EQ(AN330,$AN$9:$AN$1508),"")</f>
        <v>771</v>
      </c>
      <c r="AP330" s="1">
        <f t="shared" ref="AP330:AP393" si="117">IFERROR(_xlfn.RANK.EQ(AN330,$AN$9:$AN$1508,1),"")</f>
        <v>730</v>
      </c>
      <c r="AQ330" s="108">
        <f t="shared" si="102"/>
        <v>3.3E-4</v>
      </c>
      <c r="AR330">
        <f t="shared" ref="AR330:AR393" si="118">IFERROR(_xlfn.RANK.EQ(AQ330,$AQ$9:$AQ$1508),"")</f>
        <v>1179</v>
      </c>
      <c r="AS330" s="1">
        <f t="shared" ref="AS330:AS393" si="119">IFERROR(_xlfn.RANK.EQ(AQ330,$AQ$9:$AQ$1508,1),"")</f>
        <v>322</v>
      </c>
    </row>
    <row r="331" spans="7:45" x14ac:dyDescent="0.25">
      <c r="G331" s="93">
        <v>43490</v>
      </c>
      <c r="H331" t="s">
        <v>21</v>
      </c>
      <c r="I331" t="s">
        <v>514</v>
      </c>
      <c r="J331" t="s">
        <v>515</v>
      </c>
      <c r="K331" s="95">
        <v>27.71</v>
      </c>
      <c r="L331" s="94">
        <v>0</v>
      </c>
      <c r="O331" t="str">
        <f t="shared" si="103"/>
        <v/>
      </c>
      <c r="AA331" s="3">
        <f t="shared" ref="AA331:AA394" si="120">AA330+1</f>
        <v>323</v>
      </c>
      <c r="AB331" s="93">
        <f t="shared" si="104"/>
        <v>43490.000331000003</v>
      </c>
      <c r="AC331">
        <f t="shared" si="105"/>
        <v>1178</v>
      </c>
      <c r="AD331" s="1">
        <f t="shared" si="106"/>
        <v>323</v>
      </c>
      <c r="AE331" s="119">
        <f t="shared" si="107"/>
        <v>1086.000331</v>
      </c>
      <c r="AF331">
        <f t="shared" si="108"/>
        <v>698</v>
      </c>
      <c r="AG331" s="1">
        <f t="shared" si="109"/>
        <v>803</v>
      </c>
      <c r="AH331" s="119">
        <f t="shared" si="110"/>
        <v>1133.000331</v>
      </c>
      <c r="AI331">
        <f t="shared" si="111"/>
        <v>381</v>
      </c>
      <c r="AJ331" s="1">
        <f t="shared" si="112"/>
        <v>1120</v>
      </c>
      <c r="AK331" s="1">
        <f t="shared" si="113"/>
        <v>511.00033100000002</v>
      </c>
      <c r="AL331">
        <f t="shared" si="114"/>
        <v>1003</v>
      </c>
      <c r="AM331" s="1">
        <f t="shared" si="115"/>
        <v>498</v>
      </c>
      <c r="AN331" s="108">
        <f t="shared" si="101"/>
        <v>27.710331</v>
      </c>
      <c r="AO331">
        <f t="shared" si="116"/>
        <v>860</v>
      </c>
      <c r="AP331" s="1">
        <f t="shared" si="117"/>
        <v>641</v>
      </c>
      <c r="AQ331" s="108">
        <f t="shared" si="102"/>
        <v>3.3099999999999997E-4</v>
      </c>
      <c r="AR331">
        <f t="shared" si="118"/>
        <v>1178</v>
      </c>
      <c r="AS331" s="1">
        <f t="shared" si="119"/>
        <v>323</v>
      </c>
    </row>
    <row r="332" spans="7:45" x14ac:dyDescent="0.25">
      <c r="G332" s="93">
        <v>43490</v>
      </c>
      <c r="H332" t="s">
        <v>21</v>
      </c>
      <c r="I332" t="s">
        <v>514</v>
      </c>
      <c r="J332" t="s">
        <v>515</v>
      </c>
      <c r="K332" s="95">
        <v>27.34</v>
      </c>
      <c r="L332" s="94">
        <v>0</v>
      </c>
      <c r="O332" t="str">
        <f t="shared" si="103"/>
        <v/>
      </c>
      <c r="AA332" s="3">
        <f t="shared" si="120"/>
        <v>324</v>
      </c>
      <c r="AB332" s="93">
        <f t="shared" si="104"/>
        <v>43490.000332000003</v>
      </c>
      <c r="AC332">
        <f t="shared" si="105"/>
        <v>1177</v>
      </c>
      <c r="AD332" s="1">
        <f t="shared" si="106"/>
        <v>324</v>
      </c>
      <c r="AE332" s="119">
        <f t="shared" si="107"/>
        <v>1086.0003320000001</v>
      </c>
      <c r="AF332">
        <f t="shared" si="108"/>
        <v>697</v>
      </c>
      <c r="AG332" s="1">
        <f t="shared" si="109"/>
        <v>804</v>
      </c>
      <c r="AH332" s="119">
        <f t="shared" si="110"/>
        <v>1133.0003320000001</v>
      </c>
      <c r="AI332">
        <f t="shared" si="111"/>
        <v>380</v>
      </c>
      <c r="AJ332" s="1">
        <f t="shared" si="112"/>
        <v>1121</v>
      </c>
      <c r="AK332" s="1">
        <f t="shared" si="113"/>
        <v>511.00033200000001</v>
      </c>
      <c r="AL332">
        <f t="shared" si="114"/>
        <v>1002</v>
      </c>
      <c r="AM332" s="1">
        <f t="shared" si="115"/>
        <v>499</v>
      </c>
      <c r="AN332" s="108">
        <f t="shared" si="101"/>
        <v>27.340332</v>
      </c>
      <c r="AO332">
        <f t="shared" si="116"/>
        <v>863</v>
      </c>
      <c r="AP332" s="1">
        <f t="shared" si="117"/>
        <v>638</v>
      </c>
      <c r="AQ332" s="108">
        <f t="shared" si="102"/>
        <v>3.3199999999999999E-4</v>
      </c>
      <c r="AR332">
        <f t="shared" si="118"/>
        <v>1177</v>
      </c>
      <c r="AS332" s="1">
        <f t="shared" si="119"/>
        <v>324</v>
      </c>
    </row>
    <row r="333" spans="7:45" x14ac:dyDescent="0.25">
      <c r="G333" s="93">
        <v>43490</v>
      </c>
      <c r="H333" t="s">
        <v>21</v>
      </c>
      <c r="I333" t="s">
        <v>514</v>
      </c>
      <c r="J333" t="s">
        <v>515</v>
      </c>
      <c r="K333" s="95">
        <v>26.33</v>
      </c>
      <c r="L333" s="94">
        <v>0</v>
      </c>
      <c r="O333" t="str">
        <f t="shared" si="103"/>
        <v/>
      </c>
      <c r="AA333" s="3">
        <f t="shared" si="120"/>
        <v>325</v>
      </c>
      <c r="AB333" s="93">
        <f t="shared" si="104"/>
        <v>43490.000333000004</v>
      </c>
      <c r="AC333">
        <f t="shared" si="105"/>
        <v>1176</v>
      </c>
      <c r="AD333" s="1">
        <f t="shared" si="106"/>
        <v>325</v>
      </c>
      <c r="AE333" s="119">
        <f t="shared" si="107"/>
        <v>1086.000333</v>
      </c>
      <c r="AF333">
        <f t="shared" si="108"/>
        <v>696</v>
      </c>
      <c r="AG333" s="1">
        <f t="shared" si="109"/>
        <v>805</v>
      </c>
      <c r="AH333" s="119">
        <f t="shared" si="110"/>
        <v>1133.000333</v>
      </c>
      <c r="AI333">
        <f t="shared" si="111"/>
        <v>379</v>
      </c>
      <c r="AJ333" s="1">
        <f t="shared" si="112"/>
        <v>1122</v>
      </c>
      <c r="AK333" s="1">
        <f t="shared" si="113"/>
        <v>511.00033300000001</v>
      </c>
      <c r="AL333">
        <f t="shared" si="114"/>
        <v>1001</v>
      </c>
      <c r="AM333" s="1">
        <f t="shared" si="115"/>
        <v>500</v>
      </c>
      <c r="AN333" s="108">
        <f t="shared" si="101"/>
        <v>26.330333</v>
      </c>
      <c r="AO333">
        <f t="shared" si="116"/>
        <v>877</v>
      </c>
      <c r="AP333" s="1">
        <f t="shared" si="117"/>
        <v>624</v>
      </c>
      <c r="AQ333" s="108">
        <f t="shared" si="102"/>
        <v>3.3299999999999996E-4</v>
      </c>
      <c r="AR333">
        <f t="shared" si="118"/>
        <v>1176</v>
      </c>
      <c r="AS333" s="1">
        <f t="shared" si="119"/>
        <v>325</v>
      </c>
    </row>
    <row r="334" spans="7:45" x14ac:dyDescent="0.25">
      <c r="G334" s="93">
        <v>43490</v>
      </c>
      <c r="H334" t="s">
        <v>21</v>
      </c>
      <c r="I334" t="s">
        <v>514</v>
      </c>
      <c r="J334" t="s">
        <v>515</v>
      </c>
      <c r="K334" s="95">
        <v>24.81</v>
      </c>
      <c r="L334" s="94">
        <v>0</v>
      </c>
      <c r="O334" t="str">
        <f t="shared" si="103"/>
        <v/>
      </c>
      <c r="AA334" s="3">
        <f t="shared" si="120"/>
        <v>326</v>
      </c>
      <c r="AB334" s="93">
        <f t="shared" si="104"/>
        <v>43490.000333999997</v>
      </c>
      <c r="AC334">
        <f t="shared" si="105"/>
        <v>1175</v>
      </c>
      <c r="AD334" s="1">
        <f t="shared" si="106"/>
        <v>326</v>
      </c>
      <c r="AE334" s="119">
        <f t="shared" si="107"/>
        <v>1086.0003340000001</v>
      </c>
      <c r="AF334">
        <f t="shared" si="108"/>
        <v>695</v>
      </c>
      <c r="AG334" s="1">
        <f t="shared" si="109"/>
        <v>806</v>
      </c>
      <c r="AH334" s="119">
        <f t="shared" si="110"/>
        <v>1133.0003340000001</v>
      </c>
      <c r="AI334">
        <f t="shared" si="111"/>
        <v>378</v>
      </c>
      <c r="AJ334" s="1">
        <f t="shared" si="112"/>
        <v>1123</v>
      </c>
      <c r="AK334" s="1">
        <f t="shared" si="113"/>
        <v>511.00033400000001</v>
      </c>
      <c r="AL334">
        <f t="shared" si="114"/>
        <v>1000</v>
      </c>
      <c r="AM334" s="1">
        <f t="shared" si="115"/>
        <v>501</v>
      </c>
      <c r="AN334" s="108">
        <f t="shared" si="101"/>
        <v>24.810333999999997</v>
      </c>
      <c r="AO334">
        <f t="shared" si="116"/>
        <v>907</v>
      </c>
      <c r="AP334" s="1">
        <f t="shared" si="117"/>
        <v>594</v>
      </c>
      <c r="AQ334" s="108">
        <f t="shared" si="102"/>
        <v>3.3399999999999999E-4</v>
      </c>
      <c r="AR334">
        <f t="shared" si="118"/>
        <v>1175</v>
      </c>
      <c r="AS334" s="1">
        <f t="shared" si="119"/>
        <v>326</v>
      </c>
    </row>
    <row r="335" spans="7:45" x14ac:dyDescent="0.25">
      <c r="G335" s="93">
        <v>43490</v>
      </c>
      <c r="H335" t="s">
        <v>21</v>
      </c>
      <c r="I335" t="s">
        <v>514</v>
      </c>
      <c r="J335" t="s">
        <v>515</v>
      </c>
      <c r="K335" s="95">
        <v>23.89</v>
      </c>
      <c r="L335" s="94">
        <v>0</v>
      </c>
      <c r="O335" t="str">
        <f t="shared" si="103"/>
        <v/>
      </c>
      <c r="AA335" s="3">
        <f t="shared" si="120"/>
        <v>327</v>
      </c>
      <c r="AB335" s="93">
        <f t="shared" si="104"/>
        <v>43490.000334999997</v>
      </c>
      <c r="AC335">
        <f t="shared" si="105"/>
        <v>1174</v>
      </c>
      <c r="AD335" s="1">
        <f t="shared" si="106"/>
        <v>327</v>
      </c>
      <c r="AE335" s="119">
        <f t="shared" si="107"/>
        <v>1086.000335</v>
      </c>
      <c r="AF335">
        <f t="shared" si="108"/>
        <v>694</v>
      </c>
      <c r="AG335" s="1">
        <f t="shared" si="109"/>
        <v>807</v>
      </c>
      <c r="AH335" s="119">
        <f t="shared" si="110"/>
        <v>1133.000335</v>
      </c>
      <c r="AI335">
        <f t="shared" si="111"/>
        <v>377</v>
      </c>
      <c r="AJ335" s="1">
        <f t="shared" si="112"/>
        <v>1124</v>
      </c>
      <c r="AK335" s="1">
        <f t="shared" si="113"/>
        <v>511.00033500000001</v>
      </c>
      <c r="AL335">
        <f t="shared" si="114"/>
        <v>999</v>
      </c>
      <c r="AM335" s="1">
        <f t="shared" si="115"/>
        <v>502</v>
      </c>
      <c r="AN335" s="108">
        <f t="shared" si="101"/>
        <v>23.890335</v>
      </c>
      <c r="AO335">
        <f t="shared" si="116"/>
        <v>964</v>
      </c>
      <c r="AP335" s="1">
        <f t="shared" si="117"/>
        <v>537</v>
      </c>
      <c r="AQ335" s="108">
        <f t="shared" si="102"/>
        <v>3.3500000000000001E-4</v>
      </c>
      <c r="AR335">
        <f t="shared" si="118"/>
        <v>1174</v>
      </c>
      <c r="AS335" s="1">
        <f t="shared" si="119"/>
        <v>327</v>
      </c>
    </row>
    <row r="336" spans="7:45" x14ac:dyDescent="0.25">
      <c r="G336" s="93">
        <v>43490</v>
      </c>
      <c r="H336" t="s">
        <v>21</v>
      </c>
      <c r="I336" t="s">
        <v>514</v>
      </c>
      <c r="J336" t="s">
        <v>515</v>
      </c>
      <c r="K336" s="95">
        <v>17.45</v>
      </c>
      <c r="L336" s="94">
        <v>0</v>
      </c>
      <c r="O336" t="str">
        <f t="shared" si="103"/>
        <v/>
      </c>
      <c r="AA336" s="3">
        <f t="shared" si="120"/>
        <v>328</v>
      </c>
      <c r="AB336" s="93">
        <f t="shared" si="104"/>
        <v>43490.000335999997</v>
      </c>
      <c r="AC336">
        <f t="shared" si="105"/>
        <v>1173</v>
      </c>
      <c r="AD336" s="1">
        <f t="shared" si="106"/>
        <v>328</v>
      </c>
      <c r="AE336" s="119">
        <f t="shared" si="107"/>
        <v>1086.0003360000001</v>
      </c>
      <c r="AF336">
        <f t="shared" si="108"/>
        <v>693</v>
      </c>
      <c r="AG336" s="1">
        <f t="shared" si="109"/>
        <v>808</v>
      </c>
      <c r="AH336" s="119">
        <f t="shared" si="110"/>
        <v>1133.0003360000001</v>
      </c>
      <c r="AI336">
        <f t="shared" si="111"/>
        <v>376</v>
      </c>
      <c r="AJ336" s="1">
        <f t="shared" si="112"/>
        <v>1125</v>
      </c>
      <c r="AK336" s="1">
        <f t="shared" si="113"/>
        <v>511.000336</v>
      </c>
      <c r="AL336">
        <f t="shared" si="114"/>
        <v>998</v>
      </c>
      <c r="AM336" s="1">
        <f t="shared" si="115"/>
        <v>503</v>
      </c>
      <c r="AN336" s="108">
        <f t="shared" si="101"/>
        <v>17.450336</v>
      </c>
      <c r="AO336">
        <f t="shared" si="116"/>
        <v>1052</v>
      </c>
      <c r="AP336" s="1">
        <f t="shared" si="117"/>
        <v>449</v>
      </c>
      <c r="AQ336" s="108">
        <f t="shared" si="102"/>
        <v>3.3599999999999998E-4</v>
      </c>
      <c r="AR336">
        <f t="shared" si="118"/>
        <v>1173</v>
      </c>
      <c r="AS336" s="1">
        <f t="shared" si="119"/>
        <v>328</v>
      </c>
    </row>
    <row r="337" spans="7:45" x14ac:dyDescent="0.25">
      <c r="G337" s="93">
        <v>43490</v>
      </c>
      <c r="H337" t="s">
        <v>21</v>
      </c>
      <c r="I337" t="s">
        <v>514</v>
      </c>
      <c r="J337" t="s">
        <v>515</v>
      </c>
      <c r="K337" s="95">
        <v>14.86</v>
      </c>
      <c r="L337" s="94">
        <v>0</v>
      </c>
      <c r="O337" t="str">
        <f t="shared" si="103"/>
        <v/>
      </c>
      <c r="AA337" s="3">
        <f t="shared" si="120"/>
        <v>329</v>
      </c>
      <c r="AB337" s="93">
        <f t="shared" si="104"/>
        <v>43490.000336999998</v>
      </c>
      <c r="AC337">
        <f t="shared" si="105"/>
        <v>1172</v>
      </c>
      <c r="AD337" s="1">
        <f t="shared" si="106"/>
        <v>329</v>
      </c>
      <c r="AE337" s="119">
        <f t="shared" si="107"/>
        <v>1086.0003369999999</v>
      </c>
      <c r="AF337">
        <f t="shared" si="108"/>
        <v>692</v>
      </c>
      <c r="AG337" s="1">
        <f t="shared" si="109"/>
        <v>809</v>
      </c>
      <c r="AH337" s="119">
        <f t="shared" si="110"/>
        <v>1133.0003369999999</v>
      </c>
      <c r="AI337">
        <f t="shared" si="111"/>
        <v>375</v>
      </c>
      <c r="AJ337" s="1">
        <f t="shared" si="112"/>
        <v>1126</v>
      </c>
      <c r="AK337" s="1">
        <f t="shared" si="113"/>
        <v>511.000337</v>
      </c>
      <c r="AL337">
        <f t="shared" si="114"/>
        <v>997</v>
      </c>
      <c r="AM337" s="1">
        <f t="shared" si="115"/>
        <v>504</v>
      </c>
      <c r="AN337" s="108">
        <f t="shared" si="101"/>
        <v>14.860336999999999</v>
      </c>
      <c r="AO337">
        <f t="shared" si="116"/>
        <v>1146</v>
      </c>
      <c r="AP337" s="1">
        <f t="shared" si="117"/>
        <v>355</v>
      </c>
      <c r="AQ337" s="108">
        <f t="shared" si="102"/>
        <v>3.3700000000000001E-4</v>
      </c>
      <c r="AR337">
        <f t="shared" si="118"/>
        <v>1172</v>
      </c>
      <c r="AS337" s="1">
        <f t="shared" si="119"/>
        <v>329</v>
      </c>
    </row>
    <row r="338" spans="7:45" x14ac:dyDescent="0.25">
      <c r="G338" s="93">
        <v>43490</v>
      </c>
      <c r="H338" t="s">
        <v>21</v>
      </c>
      <c r="I338" t="s">
        <v>514</v>
      </c>
      <c r="J338" t="s">
        <v>515</v>
      </c>
      <c r="K338" s="95">
        <v>13.8</v>
      </c>
      <c r="L338" s="94">
        <v>0</v>
      </c>
      <c r="O338" t="str">
        <f t="shared" si="103"/>
        <v/>
      </c>
      <c r="AA338" s="3">
        <f t="shared" si="120"/>
        <v>330</v>
      </c>
      <c r="AB338" s="93">
        <f t="shared" si="104"/>
        <v>43490.000337999998</v>
      </c>
      <c r="AC338">
        <f t="shared" si="105"/>
        <v>1171</v>
      </c>
      <c r="AD338" s="1">
        <f t="shared" si="106"/>
        <v>330</v>
      </c>
      <c r="AE338" s="119">
        <f t="shared" si="107"/>
        <v>1086.0003380000001</v>
      </c>
      <c r="AF338">
        <f t="shared" si="108"/>
        <v>691</v>
      </c>
      <c r="AG338" s="1">
        <f t="shared" si="109"/>
        <v>810</v>
      </c>
      <c r="AH338" s="119">
        <f t="shared" si="110"/>
        <v>1133.0003380000001</v>
      </c>
      <c r="AI338">
        <f t="shared" si="111"/>
        <v>374</v>
      </c>
      <c r="AJ338" s="1">
        <f t="shared" si="112"/>
        <v>1127</v>
      </c>
      <c r="AK338" s="1">
        <f t="shared" si="113"/>
        <v>511.000338</v>
      </c>
      <c r="AL338">
        <f t="shared" si="114"/>
        <v>996</v>
      </c>
      <c r="AM338" s="1">
        <f t="shared" si="115"/>
        <v>505</v>
      </c>
      <c r="AN338" s="108">
        <f t="shared" si="101"/>
        <v>13.800338</v>
      </c>
      <c r="AO338">
        <f t="shared" si="116"/>
        <v>1161</v>
      </c>
      <c r="AP338" s="1">
        <f t="shared" si="117"/>
        <v>340</v>
      </c>
      <c r="AQ338" s="108">
        <f t="shared" si="102"/>
        <v>3.3799999999999998E-4</v>
      </c>
      <c r="AR338">
        <f t="shared" si="118"/>
        <v>1171</v>
      </c>
      <c r="AS338" s="1">
        <f t="shared" si="119"/>
        <v>330</v>
      </c>
    </row>
    <row r="339" spans="7:45" x14ac:dyDescent="0.25">
      <c r="G339" s="93">
        <v>43490</v>
      </c>
      <c r="H339" t="s">
        <v>21</v>
      </c>
      <c r="I339" t="s">
        <v>514</v>
      </c>
      <c r="J339" t="s">
        <v>515</v>
      </c>
      <c r="K339" s="95">
        <v>13.04</v>
      </c>
      <c r="L339" s="94">
        <v>0</v>
      </c>
      <c r="O339" t="str">
        <f t="shared" si="103"/>
        <v/>
      </c>
      <c r="AA339" s="3">
        <f t="shared" si="120"/>
        <v>331</v>
      </c>
      <c r="AB339" s="93">
        <f t="shared" si="104"/>
        <v>43490.000338999998</v>
      </c>
      <c r="AC339">
        <f t="shared" si="105"/>
        <v>1170</v>
      </c>
      <c r="AD339" s="1">
        <f t="shared" si="106"/>
        <v>331</v>
      </c>
      <c r="AE339" s="119">
        <f t="shared" si="107"/>
        <v>1086.0003389999999</v>
      </c>
      <c r="AF339">
        <f t="shared" si="108"/>
        <v>690</v>
      </c>
      <c r="AG339" s="1">
        <f t="shared" si="109"/>
        <v>811</v>
      </c>
      <c r="AH339" s="119">
        <f t="shared" si="110"/>
        <v>1133.0003389999999</v>
      </c>
      <c r="AI339">
        <f t="shared" si="111"/>
        <v>373</v>
      </c>
      <c r="AJ339" s="1">
        <f t="shared" si="112"/>
        <v>1128</v>
      </c>
      <c r="AK339" s="1">
        <f t="shared" si="113"/>
        <v>511.000339</v>
      </c>
      <c r="AL339">
        <f t="shared" si="114"/>
        <v>995</v>
      </c>
      <c r="AM339" s="1">
        <f t="shared" si="115"/>
        <v>506</v>
      </c>
      <c r="AN339" s="108">
        <f t="shared" si="101"/>
        <v>13.040338999999999</v>
      </c>
      <c r="AO339">
        <f t="shared" si="116"/>
        <v>1166</v>
      </c>
      <c r="AP339" s="1">
        <f t="shared" si="117"/>
        <v>335</v>
      </c>
      <c r="AQ339" s="108">
        <f t="shared" si="102"/>
        <v>3.39E-4</v>
      </c>
      <c r="AR339">
        <f t="shared" si="118"/>
        <v>1170</v>
      </c>
      <c r="AS339" s="1">
        <f t="shared" si="119"/>
        <v>331</v>
      </c>
    </row>
    <row r="340" spans="7:45" x14ac:dyDescent="0.25">
      <c r="G340" s="93">
        <v>43490</v>
      </c>
      <c r="H340" t="s">
        <v>70</v>
      </c>
      <c r="I340" t="s">
        <v>35</v>
      </c>
      <c r="J340" t="s">
        <v>516</v>
      </c>
      <c r="K340" s="95">
        <v>112.22</v>
      </c>
      <c r="L340" s="94">
        <v>0</v>
      </c>
      <c r="O340" t="str">
        <f t="shared" si="103"/>
        <v/>
      </c>
      <c r="AA340" s="3">
        <f t="shared" si="120"/>
        <v>332</v>
      </c>
      <c r="AB340" s="93">
        <f t="shared" si="104"/>
        <v>43490.000339999999</v>
      </c>
      <c r="AC340">
        <f t="shared" si="105"/>
        <v>1169</v>
      </c>
      <c r="AD340" s="1">
        <f t="shared" si="106"/>
        <v>332</v>
      </c>
      <c r="AE340" s="119">
        <f t="shared" si="107"/>
        <v>648.00034000000005</v>
      </c>
      <c r="AF340">
        <f t="shared" si="108"/>
        <v>872</v>
      </c>
      <c r="AG340" s="1">
        <f t="shared" si="109"/>
        <v>629</v>
      </c>
      <c r="AH340" s="119">
        <f t="shared" si="110"/>
        <v>1402.0003400000001</v>
      </c>
      <c r="AI340">
        <f t="shared" si="111"/>
        <v>220</v>
      </c>
      <c r="AJ340" s="1">
        <f t="shared" si="112"/>
        <v>1281</v>
      </c>
      <c r="AK340" s="1">
        <f t="shared" si="113"/>
        <v>520.00034000000005</v>
      </c>
      <c r="AL340">
        <f t="shared" si="114"/>
        <v>987</v>
      </c>
      <c r="AM340" s="1">
        <f t="shared" si="115"/>
        <v>514</v>
      </c>
      <c r="AN340" s="108">
        <f t="shared" si="101"/>
        <v>112.22033999999999</v>
      </c>
      <c r="AO340">
        <f t="shared" si="116"/>
        <v>360</v>
      </c>
      <c r="AP340" s="1">
        <f t="shared" si="117"/>
        <v>1141</v>
      </c>
      <c r="AQ340" s="108">
        <f t="shared" si="102"/>
        <v>3.3999999999999997E-4</v>
      </c>
      <c r="AR340">
        <f t="shared" si="118"/>
        <v>1169</v>
      </c>
      <c r="AS340" s="1">
        <f t="shared" si="119"/>
        <v>332</v>
      </c>
    </row>
    <row r="341" spans="7:45" x14ac:dyDescent="0.25">
      <c r="G341" s="93">
        <v>43490</v>
      </c>
      <c r="H341" t="s">
        <v>68</v>
      </c>
      <c r="I341" t="s">
        <v>514</v>
      </c>
      <c r="J341" t="s">
        <v>515</v>
      </c>
      <c r="K341" s="95">
        <v>838</v>
      </c>
      <c r="L341" s="94">
        <v>0</v>
      </c>
      <c r="O341" t="str">
        <f t="shared" si="103"/>
        <v/>
      </c>
      <c r="AA341" s="3">
        <f t="shared" si="120"/>
        <v>333</v>
      </c>
      <c r="AB341" s="93">
        <f t="shared" si="104"/>
        <v>43490.000340999999</v>
      </c>
      <c r="AC341">
        <f t="shared" si="105"/>
        <v>1168</v>
      </c>
      <c r="AD341" s="1">
        <f t="shared" si="106"/>
        <v>333</v>
      </c>
      <c r="AE341" s="119">
        <f t="shared" si="107"/>
        <v>536.00034100000005</v>
      </c>
      <c r="AF341">
        <f t="shared" si="108"/>
        <v>983</v>
      </c>
      <c r="AG341" s="1">
        <f t="shared" si="109"/>
        <v>518</v>
      </c>
      <c r="AH341" s="119">
        <f t="shared" si="110"/>
        <v>1133.0003409999999</v>
      </c>
      <c r="AI341">
        <f t="shared" si="111"/>
        <v>372</v>
      </c>
      <c r="AJ341" s="1">
        <f t="shared" si="112"/>
        <v>1129</v>
      </c>
      <c r="AK341" s="1">
        <f t="shared" si="113"/>
        <v>511.00034099999999</v>
      </c>
      <c r="AL341">
        <f t="shared" si="114"/>
        <v>994</v>
      </c>
      <c r="AM341" s="1">
        <f t="shared" si="115"/>
        <v>507</v>
      </c>
      <c r="AN341" s="108">
        <f t="shared" si="101"/>
        <v>838.00034100000005</v>
      </c>
      <c r="AO341">
        <f t="shared" si="116"/>
        <v>45</v>
      </c>
      <c r="AP341" s="1">
        <f t="shared" si="117"/>
        <v>1456</v>
      </c>
      <c r="AQ341" s="108">
        <f t="shared" si="102"/>
        <v>3.4099999999999999E-4</v>
      </c>
      <c r="AR341">
        <f t="shared" si="118"/>
        <v>1168</v>
      </c>
      <c r="AS341" s="1">
        <f t="shared" si="119"/>
        <v>333</v>
      </c>
    </row>
    <row r="342" spans="7:45" x14ac:dyDescent="0.25">
      <c r="G342" s="93">
        <v>43490</v>
      </c>
      <c r="H342" t="s">
        <v>23</v>
      </c>
      <c r="I342" t="s">
        <v>67</v>
      </c>
      <c r="J342" t="s">
        <v>516</v>
      </c>
      <c r="K342" s="95">
        <v>9.7799999999999994</v>
      </c>
      <c r="L342" s="94">
        <v>0</v>
      </c>
      <c r="O342" t="str">
        <f t="shared" si="103"/>
        <v/>
      </c>
      <c r="AA342" s="3">
        <f t="shared" si="120"/>
        <v>334</v>
      </c>
      <c r="AB342" s="93">
        <f t="shared" si="104"/>
        <v>43490.000341999999</v>
      </c>
      <c r="AC342">
        <f t="shared" si="105"/>
        <v>1167</v>
      </c>
      <c r="AD342" s="1">
        <f t="shared" si="106"/>
        <v>334</v>
      </c>
      <c r="AE342" s="119">
        <f t="shared" si="107"/>
        <v>515.00034200000005</v>
      </c>
      <c r="AF342">
        <f t="shared" si="108"/>
        <v>1418</v>
      </c>
      <c r="AG342" s="1">
        <f t="shared" si="109"/>
        <v>83</v>
      </c>
      <c r="AH342" s="119">
        <f t="shared" si="110"/>
        <v>373.00034199999999</v>
      </c>
      <c r="AI342">
        <f t="shared" si="111"/>
        <v>1133</v>
      </c>
      <c r="AJ342" s="1">
        <f t="shared" si="112"/>
        <v>368</v>
      </c>
      <c r="AK342" s="1">
        <f t="shared" si="113"/>
        <v>520.00034200000005</v>
      </c>
      <c r="AL342">
        <f t="shared" si="114"/>
        <v>986</v>
      </c>
      <c r="AM342" s="1">
        <f t="shared" si="115"/>
        <v>515</v>
      </c>
      <c r="AN342" s="108">
        <f t="shared" si="101"/>
        <v>9.7803419999999992</v>
      </c>
      <c r="AO342">
        <f t="shared" si="116"/>
        <v>1224</v>
      </c>
      <c r="AP342" s="1">
        <f t="shared" si="117"/>
        <v>277</v>
      </c>
      <c r="AQ342" s="108">
        <f t="shared" si="102"/>
        <v>3.4199999999999996E-4</v>
      </c>
      <c r="AR342">
        <f t="shared" si="118"/>
        <v>1167</v>
      </c>
      <c r="AS342" s="1">
        <f t="shared" si="119"/>
        <v>334</v>
      </c>
    </row>
    <row r="343" spans="7:45" x14ac:dyDescent="0.25">
      <c r="G343" s="93">
        <v>43490</v>
      </c>
      <c r="H343" t="s">
        <v>23</v>
      </c>
      <c r="I343" t="s">
        <v>63</v>
      </c>
      <c r="J343" t="s">
        <v>516</v>
      </c>
      <c r="K343" s="95">
        <v>48</v>
      </c>
      <c r="L343" s="94">
        <v>0</v>
      </c>
      <c r="O343" t="str">
        <f t="shared" si="103"/>
        <v/>
      </c>
      <c r="AA343" s="3">
        <f t="shared" si="120"/>
        <v>335</v>
      </c>
      <c r="AB343" s="93">
        <f t="shared" si="104"/>
        <v>43490.000343</v>
      </c>
      <c r="AC343">
        <f t="shared" si="105"/>
        <v>1166</v>
      </c>
      <c r="AD343" s="1">
        <f t="shared" si="106"/>
        <v>335</v>
      </c>
      <c r="AE343" s="119">
        <f t="shared" si="107"/>
        <v>515.00034300000004</v>
      </c>
      <c r="AF343">
        <f t="shared" si="108"/>
        <v>1417</v>
      </c>
      <c r="AG343" s="1">
        <f t="shared" si="109"/>
        <v>84</v>
      </c>
      <c r="AH343" s="119">
        <f t="shared" si="110"/>
        <v>613.00034300000004</v>
      </c>
      <c r="AI343">
        <f t="shared" si="111"/>
        <v>1023</v>
      </c>
      <c r="AJ343" s="1">
        <f t="shared" si="112"/>
        <v>478</v>
      </c>
      <c r="AK343" s="1">
        <f t="shared" si="113"/>
        <v>520.00034300000004</v>
      </c>
      <c r="AL343">
        <f t="shared" si="114"/>
        <v>985</v>
      </c>
      <c r="AM343" s="1">
        <f t="shared" si="115"/>
        <v>516</v>
      </c>
      <c r="AN343" s="108">
        <f t="shared" si="101"/>
        <v>48.000343000000001</v>
      </c>
      <c r="AO343">
        <f t="shared" si="116"/>
        <v>633</v>
      </c>
      <c r="AP343" s="1">
        <f t="shared" si="117"/>
        <v>868</v>
      </c>
      <c r="AQ343" s="108">
        <f t="shared" si="102"/>
        <v>3.4299999999999999E-4</v>
      </c>
      <c r="AR343">
        <f t="shared" si="118"/>
        <v>1166</v>
      </c>
      <c r="AS343" s="1">
        <f t="shared" si="119"/>
        <v>335</v>
      </c>
    </row>
    <row r="344" spans="7:45" x14ac:dyDescent="0.25">
      <c r="G344" s="93">
        <v>43490</v>
      </c>
      <c r="H344" t="s">
        <v>23</v>
      </c>
      <c r="I344" t="s">
        <v>63</v>
      </c>
      <c r="J344" t="s">
        <v>516</v>
      </c>
      <c r="K344" s="95">
        <v>40.92</v>
      </c>
      <c r="L344" s="94">
        <v>0</v>
      </c>
      <c r="O344" t="str">
        <f t="shared" si="103"/>
        <v/>
      </c>
      <c r="AA344" s="3">
        <f t="shared" si="120"/>
        <v>336</v>
      </c>
      <c r="AB344" s="93">
        <f t="shared" si="104"/>
        <v>43490.000344</v>
      </c>
      <c r="AC344">
        <f t="shared" si="105"/>
        <v>1165</v>
      </c>
      <c r="AD344" s="1">
        <f t="shared" si="106"/>
        <v>336</v>
      </c>
      <c r="AE344" s="119">
        <f t="shared" si="107"/>
        <v>515.00034400000004</v>
      </c>
      <c r="AF344">
        <f t="shared" si="108"/>
        <v>1416</v>
      </c>
      <c r="AG344" s="1">
        <f t="shared" si="109"/>
        <v>85</v>
      </c>
      <c r="AH344" s="119">
        <f t="shared" si="110"/>
        <v>613.00034400000004</v>
      </c>
      <c r="AI344">
        <f t="shared" si="111"/>
        <v>1022</v>
      </c>
      <c r="AJ344" s="1">
        <f t="shared" si="112"/>
        <v>479</v>
      </c>
      <c r="AK344" s="1">
        <f t="shared" si="113"/>
        <v>520.00034400000004</v>
      </c>
      <c r="AL344">
        <f t="shared" si="114"/>
        <v>984</v>
      </c>
      <c r="AM344" s="1">
        <f t="shared" si="115"/>
        <v>517</v>
      </c>
      <c r="AN344" s="108">
        <f t="shared" si="101"/>
        <v>40.920344</v>
      </c>
      <c r="AO344">
        <f t="shared" si="116"/>
        <v>695</v>
      </c>
      <c r="AP344" s="1">
        <f t="shared" si="117"/>
        <v>806</v>
      </c>
      <c r="AQ344" s="108">
        <f t="shared" si="102"/>
        <v>3.4399999999999996E-4</v>
      </c>
      <c r="AR344">
        <f t="shared" si="118"/>
        <v>1165</v>
      </c>
      <c r="AS344" s="1">
        <f t="shared" si="119"/>
        <v>336</v>
      </c>
    </row>
    <row r="345" spans="7:45" x14ac:dyDescent="0.25">
      <c r="G345" s="93">
        <v>43490</v>
      </c>
      <c r="H345" t="s">
        <v>23</v>
      </c>
      <c r="I345" t="s">
        <v>63</v>
      </c>
      <c r="J345" t="s">
        <v>516</v>
      </c>
      <c r="K345" s="95">
        <v>15.95</v>
      </c>
      <c r="L345" s="94">
        <v>0</v>
      </c>
      <c r="O345" t="str">
        <f t="shared" si="103"/>
        <v/>
      </c>
      <c r="AA345" s="3">
        <f t="shared" si="120"/>
        <v>337</v>
      </c>
      <c r="AB345" s="93">
        <f t="shared" si="104"/>
        <v>43490.000345</v>
      </c>
      <c r="AC345">
        <f t="shared" si="105"/>
        <v>1164</v>
      </c>
      <c r="AD345" s="1">
        <f t="shared" si="106"/>
        <v>337</v>
      </c>
      <c r="AE345" s="119">
        <f t="shared" si="107"/>
        <v>515.00034500000004</v>
      </c>
      <c r="AF345">
        <f t="shared" si="108"/>
        <v>1415</v>
      </c>
      <c r="AG345" s="1">
        <f t="shared" si="109"/>
        <v>86</v>
      </c>
      <c r="AH345" s="119">
        <f t="shared" si="110"/>
        <v>613.00034500000004</v>
      </c>
      <c r="AI345">
        <f t="shared" si="111"/>
        <v>1021</v>
      </c>
      <c r="AJ345" s="1">
        <f t="shared" si="112"/>
        <v>480</v>
      </c>
      <c r="AK345" s="1">
        <f t="shared" si="113"/>
        <v>520.00034500000004</v>
      </c>
      <c r="AL345">
        <f t="shared" si="114"/>
        <v>983</v>
      </c>
      <c r="AM345" s="1">
        <f t="shared" si="115"/>
        <v>518</v>
      </c>
      <c r="AN345" s="108">
        <f t="shared" si="101"/>
        <v>15.950344999999999</v>
      </c>
      <c r="AO345">
        <f t="shared" si="116"/>
        <v>1132</v>
      </c>
      <c r="AP345" s="1">
        <f t="shared" si="117"/>
        <v>369</v>
      </c>
      <c r="AQ345" s="108">
        <f t="shared" si="102"/>
        <v>3.4499999999999998E-4</v>
      </c>
      <c r="AR345">
        <f t="shared" si="118"/>
        <v>1164</v>
      </c>
      <c r="AS345" s="1">
        <f t="shared" si="119"/>
        <v>337</v>
      </c>
    </row>
    <row r="346" spans="7:45" x14ac:dyDescent="0.25">
      <c r="G346" s="93">
        <v>43490</v>
      </c>
      <c r="H346" t="s">
        <v>23</v>
      </c>
      <c r="I346" t="s">
        <v>63</v>
      </c>
      <c r="J346" t="s">
        <v>516</v>
      </c>
      <c r="K346" s="95">
        <v>0</v>
      </c>
      <c r="L346" s="94">
        <v>0.17</v>
      </c>
      <c r="O346" t="str">
        <f t="shared" si="103"/>
        <v/>
      </c>
      <c r="AA346" s="3">
        <f t="shared" si="120"/>
        <v>338</v>
      </c>
      <c r="AB346" s="93">
        <f t="shared" si="104"/>
        <v>43490.000346000001</v>
      </c>
      <c r="AC346">
        <f t="shared" si="105"/>
        <v>1163</v>
      </c>
      <c r="AD346" s="1">
        <f t="shared" si="106"/>
        <v>338</v>
      </c>
      <c r="AE346" s="119">
        <f t="shared" si="107"/>
        <v>515.00034600000004</v>
      </c>
      <c r="AF346">
        <f t="shared" si="108"/>
        <v>1414</v>
      </c>
      <c r="AG346" s="1">
        <f t="shared" si="109"/>
        <v>87</v>
      </c>
      <c r="AH346" s="119">
        <f t="shared" si="110"/>
        <v>613.00034600000004</v>
      </c>
      <c r="AI346">
        <f t="shared" si="111"/>
        <v>1020</v>
      </c>
      <c r="AJ346" s="1">
        <f t="shared" si="112"/>
        <v>481</v>
      </c>
      <c r="AK346" s="1">
        <f t="shared" si="113"/>
        <v>520.00034600000004</v>
      </c>
      <c r="AL346">
        <f t="shared" si="114"/>
        <v>982</v>
      </c>
      <c r="AM346" s="1">
        <f t="shared" si="115"/>
        <v>519</v>
      </c>
      <c r="AN346" s="108">
        <f t="shared" si="101"/>
        <v>3.4600000000000001E-4</v>
      </c>
      <c r="AO346">
        <f t="shared" si="116"/>
        <v>1498</v>
      </c>
      <c r="AP346" s="1">
        <f t="shared" si="117"/>
        <v>3</v>
      </c>
      <c r="AQ346" s="108">
        <f t="shared" si="102"/>
        <v>3.4600000000000001E-4</v>
      </c>
      <c r="AR346">
        <f t="shared" si="118"/>
        <v>1163</v>
      </c>
      <c r="AS346" s="1">
        <f t="shared" si="119"/>
        <v>338</v>
      </c>
    </row>
    <row r="347" spans="7:45" x14ac:dyDescent="0.25">
      <c r="G347" s="93">
        <v>43490</v>
      </c>
      <c r="H347" t="s">
        <v>23</v>
      </c>
      <c r="I347" t="s">
        <v>37</v>
      </c>
      <c r="J347" t="s">
        <v>160</v>
      </c>
      <c r="K347" s="95">
        <v>36</v>
      </c>
      <c r="L347" s="94">
        <v>0</v>
      </c>
      <c r="O347" t="str">
        <f t="shared" si="103"/>
        <v/>
      </c>
      <c r="AA347" s="3">
        <f t="shared" si="120"/>
        <v>339</v>
      </c>
      <c r="AB347" s="93">
        <f t="shared" si="104"/>
        <v>43490.000347000001</v>
      </c>
      <c r="AC347">
        <f t="shared" si="105"/>
        <v>1162</v>
      </c>
      <c r="AD347" s="1">
        <f t="shared" si="106"/>
        <v>339</v>
      </c>
      <c r="AE347" s="119">
        <f t="shared" si="107"/>
        <v>515.00034700000003</v>
      </c>
      <c r="AF347">
        <f t="shared" si="108"/>
        <v>1413</v>
      </c>
      <c r="AG347" s="1">
        <f t="shared" si="109"/>
        <v>88</v>
      </c>
      <c r="AH347" s="119">
        <f t="shared" si="110"/>
        <v>868.00034700000003</v>
      </c>
      <c r="AI347">
        <f t="shared" si="111"/>
        <v>805</v>
      </c>
      <c r="AJ347" s="1">
        <f t="shared" si="112"/>
        <v>696</v>
      </c>
      <c r="AK347" s="1">
        <f t="shared" si="113"/>
        <v>142.000347</v>
      </c>
      <c r="AL347">
        <f t="shared" si="114"/>
        <v>1369</v>
      </c>
      <c r="AM347" s="1">
        <f t="shared" si="115"/>
        <v>132</v>
      </c>
      <c r="AN347" s="108">
        <f t="shared" si="101"/>
        <v>36.000346999999998</v>
      </c>
      <c r="AO347">
        <f t="shared" si="116"/>
        <v>758</v>
      </c>
      <c r="AP347" s="1">
        <f t="shared" si="117"/>
        <v>743</v>
      </c>
      <c r="AQ347" s="108">
        <f t="shared" si="102"/>
        <v>3.4699999999999998E-4</v>
      </c>
      <c r="AR347">
        <f t="shared" si="118"/>
        <v>1162</v>
      </c>
      <c r="AS347" s="1">
        <f t="shared" si="119"/>
        <v>339</v>
      </c>
    </row>
    <row r="348" spans="7:45" x14ac:dyDescent="0.25">
      <c r="G348" s="93">
        <v>43490</v>
      </c>
      <c r="H348" t="s">
        <v>23</v>
      </c>
      <c r="I348" t="s">
        <v>514</v>
      </c>
      <c r="J348" t="s">
        <v>515</v>
      </c>
      <c r="K348" s="95">
        <v>147.4</v>
      </c>
      <c r="L348" s="94">
        <v>0</v>
      </c>
      <c r="O348" t="str">
        <f t="shared" si="103"/>
        <v/>
      </c>
      <c r="AA348" s="3">
        <f t="shared" si="120"/>
        <v>340</v>
      </c>
      <c r="AB348" s="93">
        <f t="shared" si="104"/>
        <v>43490.000348000001</v>
      </c>
      <c r="AC348">
        <f t="shared" si="105"/>
        <v>1161</v>
      </c>
      <c r="AD348" s="1">
        <f t="shared" si="106"/>
        <v>340</v>
      </c>
      <c r="AE348" s="119">
        <f t="shared" si="107"/>
        <v>515.00034800000003</v>
      </c>
      <c r="AF348">
        <f t="shared" si="108"/>
        <v>1412</v>
      </c>
      <c r="AG348" s="1">
        <f t="shared" si="109"/>
        <v>89</v>
      </c>
      <c r="AH348" s="119">
        <f t="shared" si="110"/>
        <v>1133.000348</v>
      </c>
      <c r="AI348">
        <f t="shared" si="111"/>
        <v>371</v>
      </c>
      <c r="AJ348" s="1">
        <f t="shared" si="112"/>
        <v>1130</v>
      </c>
      <c r="AK348" s="1">
        <f t="shared" si="113"/>
        <v>511.00034799999997</v>
      </c>
      <c r="AL348">
        <f t="shared" si="114"/>
        <v>993</v>
      </c>
      <c r="AM348" s="1">
        <f t="shared" si="115"/>
        <v>508</v>
      </c>
      <c r="AN348" s="108">
        <f t="shared" si="101"/>
        <v>147.40034800000001</v>
      </c>
      <c r="AO348">
        <f t="shared" si="116"/>
        <v>296</v>
      </c>
      <c r="AP348" s="1">
        <f t="shared" si="117"/>
        <v>1205</v>
      </c>
      <c r="AQ348" s="108">
        <f t="shared" si="102"/>
        <v>3.48E-4</v>
      </c>
      <c r="AR348">
        <f t="shared" si="118"/>
        <v>1161</v>
      </c>
      <c r="AS348" s="1">
        <f t="shared" si="119"/>
        <v>340</v>
      </c>
    </row>
    <row r="349" spans="7:45" x14ac:dyDescent="0.25">
      <c r="G349" s="93">
        <v>43490</v>
      </c>
      <c r="H349" t="s">
        <v>23</v>
      </c>
      <c r="I349" t="s">
        <v>514</v>
      </c>
      <c r="J349" t="s">
        <v>515</v>
      </c>
      <c r="K349" s="95">
        <v>47.61</v>
      </c>
      <c r="L349" s="94">
        <v>0</v>
      </c>
      <c r="O349" t="str">
        <f t="shared" si="103"/>
        <v/>
      </c>
      <c r="AA349" s="3">
        <f t="shared" si="120"/>
        <v>341</v>
      </c>
      <c r="AB349" s="93">
        <f t="shared" si="104"/>
        <v>43490.000349000002</v>
      </c>
      <c r="AC349">
        <f t="shared" si="105"/>
        <v>1160</v>
      </c>
      <c r="AD349" s="1">
        <f t="shared" si="106"/>
        <v>341</v>
      </c>
      <c r="AE349" s="119">
        <f t="shared" si="107"/>
        <v>515.00034900000003</v>
      </c>
      <c r="AF349">
        <f t="shared" si="108"/>
        <v>1411</v>
      </c>
      <c r="AG349" s="1">
        <f t="shared" si="109"/>
        <v>90</v>
      </c>
      <c r="AH349" s="119">
        <f t="shared" si="110"/>
        <v>1133.0003489999999</v>
      </c>
      <c r="AI349">
        <f t="shared" si="111"/>
        <v>370</v>
      </c>
      <c r="AJ349" s="1">
        <f t="shared" si="112"/>
        <v>1131</v>
      </c>
      <c r="AK349" s="1">
        <f t="shared" si="113"/>
        <v>511.00034900000003</v>
      </c>
      <c r="AL349">
        <f t="shared" si="114"/>
        <v>992</v>
      </c>
      <c r="AM349" s="1">
        <f t="shared" si="115"/>
        <v>509</v>
      </c>
      <c r="AN349" s="108">
        <f t="shared" si="101"/>
        <v>47.610348999999999</v>
      </c>
      <c r="AO349">
        <f t="shared" si="116"/>
        <v>638</v>
      </c>
      <c r="AP349" s="1">
        <f t="shared" si="117"/>
        <v>863</v>
      </c>
      <c r="AQ349" s="108">
        <f t="shared" si="102"/>
        <v>3.4899999999999997E-4</v>
      </c>
      <c r="AR349">
        <f t="shared" si="118"/>
        <v>1160</v>
      </c>
      <c r="AS349" s="1">
        <f t="shared" si="119"/>
        <v>341</v>
      </c>
    </row>
    <row r="350" spans="7:45" x14ac:dyDescent="0.25">
      <c r="G350" s="93">
        <v>43490</v>
      </c>
      <c r="H350" t="s">
        <v>23</v>
      </c>
      <c r="I350" t="s">
        <v>514</v>
      </c>
      <c r="J350" t="s">
        <v>515</v>
      </c>
      <c r="K350" s="95">
        <v>43.5</v>
      </c>
      <c r="L350" s="94">
        <v>0</v>
      </c>
      <c r="O350" t="str">
        <f t="shared" si="103"/>
        <v/>
      </c>
      <c r="AA350" s="3">
        <f t="shared" si="120"/>
        <v>342</v>
      </c>
      <c r="AB350" s="93">
        <f t="shared" si="104"/>
        <v>43490.000350000002</v>
      </c>
      <c r="AC350">
        <f t="shared" si="105"/>
        <v>1159</v>
      </c>
      <c r="AD350" s="1">
        <f t="shared" si="106"/>
        <v>342</v>
      </c>
      <c r="AE350" s="119">
        <f t="shared" si="107"/>
        <v>515.00035000000003</v>
      </c>
      <c r="AF350">
        <f t="shared" si="108"/>
        <v>1410</v>
      </c>
      <c r="AG350" s="1">
        <f t="shared" si="109"/>
        <v>91</v>
      </c>
      <c r="AH350" s="119">
        <f t="shared" si="110"/>
        <v>1133.00035</v>
      </c>
      <c r="AI350">
        <f t="shared" si="111"/>
        <v>369</v>
      </c>
      <c r="AJ350" s="1">
        <f t="shared" si="112"/>
        <v>1132</v>
      </c>
      <c r="AK350" s="1">
        <f t="shared" si="113"/>
        <v>511.00035000000003</v>
      </c>
      <c r="AL350">
        <f t="shared" si="114"/>
        <v>991</v>
      </c>
      <c r="AM350" s="1">
        <f t="shared" si="115"/>
        <v>510</v>
      </c>
      <c r="AN350" s="108">
        <f t="shared" si="101"/>
        <v>43.500349999999997</v>
      </c>
      <c r="AO350">
        <f t="shared" si="116"/>
        <v>672</v>
      </c>
      <c r="AP350" s="1">
        <f t="shared" si="117"/>
        <v>829</v>
      </c>
      <c r="AQ350" s="108">
        <f t="shared" si="102"/>
        <v>3.5E-4</v>
      </c>
      <c r="AR350">
        <f t="shared" si="118"/>
        <v>1159</v>
      </c>
      <c r="AS350" s="1">
        <f t="shared" si="119"/>
        <v>342</v>
      </c>
    </row>
    <row r="351" spans="7:45" x14ac:dyDescent="0.25">
      <c r="G351" s="93">
        <v>43490</v>
      </c>
      <c r="H351" t="s">
        <v>23</v>
      </c>
      <c r="I351" t="s">
        <v>514</v>
      </c>
      <c r="J351" t="s">
        <v>515</v>
      </c>
      <c r="K351" s="95">
        <v>36.82</v>
      </c>
      <c r="L351" s="94">
        <v>0</v>
      </c>
      <c r="O351" t="str">
        <f t="shared" si="103"/>
        <v/>
      </c>
      <c r="AA351" s="3">
        <f t="shared" si="120"/>
        <v>343</v>
      </c>
      <c r="AB351" s="93">
        <f t="shared" si="104"/>
        <v>43490.000351000002</v>
      </c>
      <c r="AC351">
        <f t="shared" si="105"/>
        <v>1158</v>
      </c>
      <c r="AD351" s="1">
        <f t="shared" si="106"/>
        <v>343</v>
      </c>
      <c r="AE351" s="119">
        <f t="shared" si="107"/>
        <v>515.00035100000002</v>
      </c>
      <c r="AF351">
        <f t="shared" si="108"/>
        <v>1409</v>
      </c>
      <c r="AG351" s="1">
        <f t="shared" si="109"/>
        <v>92</v>
      </c>
      <c r="AH351" s="119">
        <f t="shared" si="110"/>
        <v>1133.0003509999999</v>
      </c>
      <c r="AI351">
        <f t="shared" si="111"/>
        <v>368</v>
      </c>
      <c r="AJ351" s="1">
        <f t="shared" si="112"/>
        <v>1133</v>
      </c>
      <c r="AK351" s="1">
        <f t="shared" si="113"/>
        <v>511.00035100000002</v>
      </c>
      <c r="AL351">
        <f t="shared" si="114"/>
        <v>990</v>
      </c>
      <c r="AM351" s="1">
        <f t="shared" si="115"/>
        <v>511</v>
      </c>
      <c r="AN351" s="108">
        <f t="shared" si="101"/>
        <v>36.820351000000002</v>
      </c>
      <c r="AO351">
        <f t="shared" si="116"/>
        <v>753</v>
      </c>
      <c r="AP351" s="1">
        <f t="shared" si="117"/>
        <v>748</v>
      </c>
      <c r="AQ351" s="108">
        <f t="shared" si="102"/>
        <v>3.5099999999999997E-4</v>
      </c>
      <c r="AR351">
        <f t="shared" si="118"/>
        <v>1158</v>
      </c>
      <c r="AS351" s="1">
        <f t="shared" si="119"/>
        <v>343</v>
      </c>
    </row>
    <row r="352" spans="7:45" x14ac:dyDescent="0.25">
      <c r="G352" s="93">
        <v>43490</v>
      </c>
      <c r="H352" t="s">
        <v>23</v>
      </c>
      <c r="I352" t="s">
        <v>35</v>
      </c>
      <c r="J352" t="s">
        <v>516</v>
      </c>
      <c r="K352" s="95">
        <v>19</v>
      </c>
      <c r="L352" s="94">
        <v>0</v>
      </c>
      <c r="O352" t="str">
        <f t="shared" si="103"/>
        <v/>
      </c>
      <c r="AA352" s="3">
        <f t="shared" si="120"/>
        <v>344</v>
      </c>
      <c r="AB352" s="93">
        <f t="shared" si="104"/>
        <v>43490.000352000003</v>
      </c>
      <c r="AC352">
        <f t="shared" si="105"/>
        <v>1157</v>
      </c>
      <c r="AD352" s="1">
        <f t="shared" si="106"/>
        <v>344</v>
      </c>
      <c r="AE352" s="119">
        <f t="shared" si="107"/>
        <v>515.00035200000002</v>
      </c>
      <c r="AF352">
        <f t="shared" si="108"/>
        <v>1408</v>
      </c>
      <c r="AG352" s="1">
        <f t="shared" si="109"/>
        <v>93</v>
      </c>
      <c r="AH352" s="119">
        <f t="shared" si="110"/>
        <v>1402.000352</v>
      </c>
      <c r="AI352">
        <f t="shared" si="111"/>
        <v>219</v>
      </c>
      <c r="AJ352" s="1">
        <f t="shared" si="112"/>
        <v>1282</v>
      </c>
      <c r="AK352" s="1">
        <f t="shared" si="113"/>
        <v>520.00035200000002</v>
      </c>
      <c r="AL352">
        <f t="shared" si="114"/>
        <v>981</v>
      </c>
      <c r="AM352" s="1">
        <f t="shared" si="115"/>
        <v>520</v>
      </c>
      <c r="AN352" s="108">
        <f t="shared" si="101"/>
        <v>19.000351999999999</v>
      </c>
      <c r="AO352">
        <f t="shared" si="116"/>
        <v>1019</v>
      </c>
      <c r="AP352" s="1">
        <f t="shared" si="117"/>
        <v>482</v>
      </c>
      <c r="AQ352" s="108">
        <f t="shared" si="102"/>
        <v>3.5199999999999999E-4</v>
      </c>
      <c r="AR352">
        <f t="shared" si="118"/>
        <v>1157</v>
      </c>
      <c r="AS352" s="1">
        <f t="shared" si="119"/>
        <v>344</v>
      </c>
    </row>
    <row r="353" spans="7:45" x14ac:dyDescent="0.25">
      <c r="G353" s="93">
        <v>43493</v>
      </c>
      <c r="H353" t="s">
        <v>75</v>
      </c>
      <c r="I353" t="s">
        <v>67</v>
      </c>
      <c r="J353" t="s">
        <v>517</v>
      </c>
      <c r="K353" s="95">
        <v>49.1</v>
      </c>
      <c r="L353" s="94">
        <v>0</v>
      </c>
      <c r="O353" t="str">
        <f t="shared" si="103"/>
        <v/>
      </c>
      <c r="AA353" s="3">
        <f t="shared" si="120"/>
        <v>345</v>
      </c>
      <c r="AB353" s="93">
        <f t="shared" si="104"/>
        <v>43493.000353000003</v>
      </c>
      <c r="AC353">
        <f t="shared" si="105"/>
        <v>1156</v>
      </c>
      <c r="AD353" s="1">
        <f t="shared" si="106"/>
        <v>345</v>
      </c>
      <c r="AE353" s="119">
        <f t="shared" si="107"/>
        <v>1147.0003529999999</v>
      </c>
      <c r="AF353">
        <f t="shared" si="108"/>
        <v>399</v>
      </c>
      <c r="AG353" s="1">
        <f t="shared" si="109"/>
        <v>1102</v>
      </c>
      <c r="AH353" s="119">
        <f t="shared" si="110"/>
        <v>373.00035300000002</v>
      </c>
      <c r="AI353">
        <f t="shared" si="111"/>
        <v>1132</v>
      </c>
      <c r="AJ353" s="1">
        <f t="shared" si="112"/>
        <v>369</v>
      </c>
      <c r="AK353" s="1">
        <f t="shared" si="113"/>
        <v>528.00035300000002</v>
      </c>
      <c r="AL353">
        <f t="shared" si="114"/>
        <v>980</v>
      </c>
      <c r="AM353" s="1">
        <f t="shared" si="115"/>
        <v>521</v>
      </c>
      <c r="AN353" s="108">
        <f t="shared" si="101"/>
        <v>49.100352999999998</v>
      </c>
      <c r="AO353">
        <f t="shared" si="116"/>
        <v>618</v>
      </c>
      <c r="AP353" s="1">
        <f t="shared" si="117"/>
        <v>883</v>
      </c>
      <c r="AQ353" s="108">
        <f t="shared" si="102"/>
        <v>3.5299999999999996E-4</v>
      </c>
      <c r="AR353">
        <f t="shared" si="118"/>
        <v>1156</v>
      </c>
      <c r="AS353" s="1">
        <f t="shared" si="119"/>
        <v>345</v>
      </c>
    </row>
    <row r="354" spans="7:45" x14ac:dyDescent="0.25">
      <c r="G354" s="93">
        <v>43493</v>
      </c>
      <c r="H354" t="s">
        <v>75</v>
      </c>
      <c r="I354" t="s">
        <v>58</v>
      </c>
      <c r="J354" t="s">
        <v>517</v>
      </c>
      <c r="K354" s="95">
        <v>58.5</v>
      </c>
      <c r="L354" s="94">
        <v>0</v>
      </c>
      <c r="O354" t="str">
        <f t="shared" si="103"/>
        <v/>
      </c>
      <c r="AA354" s="3">
        <f t="shared" si="120"/>
        <v>346</v>
      </c>
      <c r="AB354" s="93">
        <f t="shared" si="104"/>
        <v>43493.000354000003</v>
      </c>
      <c r="AC354">
        <f t="shared" si="105"/>
        <v>1155</v>
      </c>
      <c r="AD354" s="1">
        <f t="shared" si="106"/>
        <v>346</v>
      </c>
      <c r="AE354" s="119">
        <f t="shared" si="107"/>
        <v>1147.000354</v>
      </c>
      <c r="AF354">
        <f t="shared" si="108"/>
        <v>398</v>
      </c>
      <c r="AG354" s="1">
        <f t="shared" si="109"/>
        <v>1103</v>
      </c>
      <c r="AH354" s="119">
        <f t="shared" si="110"/>
        <v>462.00035400000002</v>
      </c>
      <c r="AI354">
        <f t="shared" si="111"/>
        <v>1113</v>
      </c>
      <c r="AJ354" s="1">
        <f t="shared" si="112"/>
        <v>388</v>
      </c>
      <c r="AK354" s="1">
        <f t="shared" si="113"/>
        <v>528.00035400000002</v>
      </c>
      <c r="AL354">
        <f t="shared" si="114"/>
        <v>979</v>
      </c>
      <c r="AM354" s="1">
        <f t="shared" si="115"/>
        <v>522</v>
      </c>
      <c r="AN354" s="108">
        <f t="shared" si="101"/>
        <v>58.500354000000002</v>
      </c>
      <c r="AO354">
        <f t="shared" si="116"/>
        <v>571</v>
      </c>
      <c r="AP354" s="1">
        <f t="shared" si="117"/>
        <v>930</v>
      </c>
      <c r="AQ354" s="108">
        <f t="shared" si="102"/>
        <v>3.5399999999999999E-4</v>
      </c>
      <c r="AR354">
        <f t="shared" si="118"/>
        <v>1155</v>
      </c>
      <c r="AS354" s="1">
        <f t="shared" si="119"/>
        <v>346</v>
      </c>
    </row>
    <row r="355" spans="7:45" x14ac:dyDescent="0.25">
      <c r="G355" s="93">
        <v>43493</v>
      </c>
      <c r="H355" t="s">
        <v>75</v>
      </c>
      <c r="I355" t="s">
        <v>63</v>
      </c>
      <c r="J355" t="s">
        <v>517</v>
      </c>
      <c r="K355" s="95">
        <v>131.35</v>
      </c>
      <c r="L355" s="94">
        <v>0</v>
      </c>
      <c r="O355" t="str">
        <f t="shared" si="103"/>
        <v/>
      </c>
      <c r="AA355" s="3">
        <f t="shared" si="120"/>
        <v>347</v>
      </c>
      <c r="AB355" s="93">
        <f t="shared" si="104"/>
        <v>43493.000354999996</v>
      </c>
      <c r="AC355">
        <f t="shared" si="105"/>
        <v>1154</v>
      </c>
      <c r="AD355" s="1">
        <f t="shared" si="106"/>
        <v>347</v>
      </c>
      <c r="AE355" s="119">
        <f t="shared" si="107"/>
        <v>1147.0003549999999</v>
      </c>
      <c r="AF355">
        <f t="shared" si="108"/>
        <v>397</v>
      </c>
      <c r="AG355" s="1">
        <f t="shared" si="109"/>
        <v>1104</v>
      </c>
      <c r="AH355" s="119">
        <f t="shared" si="110"/>
        <v>613.00035500000001</v>
      </c>
      <c r="AI355">
        <f t="shared" si="111"/>
        <v>1019</v>
      </c>
      <c r="AJ355" s="1">
        <f t="shared" si="112"/>
        <v>482</v>
      </c>
      <c r="AK355" s="1">
        <f t="shared" si="113"/>
        <v>528.00035500000001</v>
      </c>
      <c r="AL355">
        <f t="shared" si="114"/>
        <v>978</v>
      </c>
      <c r="AM355" s="1">
        <f t="shared" si="115"/>
        <v>523</v>
      </c>
      <c r="AN355" s="108">
        <f t="shared" si="101"/>
        <v>131.35035500000001</v>
      </c>
      <c r="AO355">
        <f t="shared" si="116"/>
        <v>325</v>
      </c>
      <c r="AP355" s="1">
        <f t="shared" si="117"/>
        <v>1176</v>
      </c>
      <c r="AQ355" s="108">
        <f t="shared" si="102"/>
        <v>3.5500000000000001E-4</v>
      </c>
      <c r="AR355">
        <f t="shared" si="118"/>
        <v>1154</v>
      </c>
      <c r="AS355" s="1">
        <f t="shared" si="119"/>
        <v>347</v>
      </c>
    </row>
    <row r="356" spans="7:45" x14ac:dyDescent="0.25">
      <c r="G356" s="93">
        <v>43493</v>
      </c>
      <c r="H356" t="s">
        <v>74</v>
      </c>
      <c r="I356" t="s">
        <v>35</v>
      </c>
      <c r="J356" t="s">
        <v>517</v>
      </c>
      <c r="K356" s="95">
        <v>87.75</v>
      </c>
      <c r="L356" s="94">
        <v>0</v>
      </c>
      <c r="O356" t="str">
        <f t="shared" si="103"/>
        <v/>
      </c>
      <c r="AA356" s="3">
        <f t="shared" si="120"/>
        <v>348</v>
      </c>
      <c r="AB356" s="93">
        <f t="shared" si="104"/>
        <v>43493.000355999997</v>
      </c>
      <c r="AC356">
        <f t="shared" si="105"/>
        <v>1153</v>
      </c>
      <c r="AD356" s="1">
        <f t="shared" si="106"/>
        <v>348</v>
      </c>
      <c r="AE356" s="119">
        <f t="shared" si="107"/>
        <v>608.00035600000001</v>
      </c>
      <c r="AF356">
        <f t="shared" si="108"/>
        <v>907</v>
      </c>
      <c r="AG356" s="1">
        <f t="shared" si="109"/>
        <v>594</v>
      </c>
      <c r="AH356" s="119">
        <f t="shared" si="110"/>
        <v>1402.000356</v>
      </c>
      <c r="AI356">
        <f t="shared" si="111"/>
        <v>218</v>
      </c>
      <c r="AJ356" s="1">
        <f t="shared" si="112"/>
        <v>1283</v>
      </c>
      <c r="AK356" s="1">
        <f t="shared" si="113"/>
        <v>528.00035600000001</v>
      </c>
      <c r="AL356">
        <f t="shared" si="114"/>
        <v>977</v>
      </c>
      <c r="AM356" s="1">
        <f t="shared" si="115"/>
        <v>524</v>
      </c>
      <c r="AN356" s="108">
        <f t="shared" si="101"/>
        <v>87.750355999999996</v>
      </c>
      <c r="AO356">
        <f t="shared" si="116"/>
        <v>434</v>
      </c>
      <c r="AP356" s="1">
        <f t="shared" si="117"/>
        <v>1067</v>
      </c>
      <c r="AQ356" s="108">
        <f t="shared" si="102"/>
        <v>3.5599999999999998E-4</v>
      </c>
      <c r="AR356">
        <f t="shared" si="118"/>
        <v>1153</v>
      </c>
      <c r="AS356" s="1">
        <f t="shared" si="119"/>
        <v>348</v>
      </c>
    </row>
    <row r="357" spans="7:45" x14ac:dyDescent="0.25">
      <c r="G357" s="93">
        <v>43493</v>
      </c>
      <c r="H357" t="s">
        <v>23</v>
      </c>
      <c r="I357" t="s">
        <v>58</v>
      </c>
      <c r="J357" t="s">
        <v>517</v>
      </c>
      <c r="K357" s="95">
        <v>23.99</v>
      </c>
      <c r="L357" s="94">
        <v>0</v>
      </c>
      <c r="O357" t="str">
        <f t="shared" si="103"/>
        <v/>
      </c>
      <c r="AA357" s="3">
        <f t="shared" si="120"/>
        <v>349</v>
      </c>
      <c r="AB357" s="93">
        <f t="shared" si="104"/>
        <v>43493.000356999997</v>
      </c>
      <c r="AC357">
        <f t="shared" si="105"/>
        <v>1152</v>
      </c>
      <c r="AD357" s="1">
        <f t="shared" si="106"/>
        <v>349</v>
      </c>
      <c r="AE357" s="119">
        <f t="shared" si="107"/>
        <v>515.00035700000001</v>
      </c>
      <c r="AF357">
        <f t="shared" si="108"/>
        <v>1407</v>
      </c>
      <c r="AG357" s="1">
        <f t="shared" si="109"/>
        <v>94</v>
      </c>
      <c r="AH357" s="119">
        <f t="shared" si="110"/>
        <v>462.00035700000001</v>
      </c>
      <c r="AI357">
        <f t="shared" si="111"/>
        <v>1112</v>
      </c>
      <c r="AJ357" s="1">
        <f t="shared" si="112"/>
        <v>389</v>
      </c>
      <c r="AK357" s="1">
        <f t="shared" si="113"/>
        <v>528.00035700000001</v>
      </c>
      <c r="AL357">
        <f t="shared" si="114"/>
        <v>976</v>
      </c>
      <c r="AM357" s="1">
        <f t="shared" si="115"/>
        <v>525</v>
      </c>
      <c r="AN357" s="108">
        <f t="shared" si="101"/>
        <v>23.990356999999999</v>
      </c>
      <c r="AO357">
        <f t="shared" si="116"/>
        <v>961</v>
      </c>
      <c r="AP357" s="1">
        <f t="shared" si="117"/>
        <v>540</v>
      </c>
      <c r="AQ357" s="108">
        <f t="shared" si="102"/>
        <v>3.57E-4</v>
      </c>
      <c r="AR357">
        <f t="shared" si="118"/>
        <v>1152</v>
      </c>
      <c r="AS357" s="1">
        <f t="shared" si="119"/>
        <v>349</v>
      </c>
    </row>
    <row r="358" spans="7:45" x14ac:dyDescent="0.25">
      <c r="G358" s="93">
        <v>43493</v>
      </c>
      <c r="H358" t="s">
        <v>23</v>
      </c>
      <c r="I358" t="s">
        <v>63</v>
      </c>
      <c r="J358" t="s">
        <v>517</v>
      </c>
      <c r="K358" s="95">
        <v>236.39</v>
      </c>
      <c r="L358" s="94">
        <v>0</v>
      </c>
      <c r="O358" t="str">
        <f t="shared" si="103"/>
        <v/>
      </c>
      <c r="AA358" s="3">
        <f t="shared" si="120"/>
        <v>350</v>
      </c>
      <c r="AB358" s="93">
        <f t="shared" si="104"/>
        <v>43493.000357999998</v>
      </c>
      <c r="AC358">
        <f t="shared" si="105"/>
        <v>1151</v>
      </c>
      <c r="AD358" s="1">
        <f t="shared" si="106"/>
        <v>350</v>
      </c>
      <c r="AE358" s="119">
        <f t="shared" si="107"/>
        <v>515.00035800000001</v>
      </c>
      <c r="AF358">
        <f t="shared" si="108"/>
        <v>1406</v>
      </c>
      <c r="AG358" s="1">
        <f t="shared" si="109"/>
        <v>95</v>
      </c>
      <c r="AH358" s="119">
        <f t="shared" si="110"/>
        <v>613.00035800000001</v>
      </c>
      <c r="AI358">
        <f t="shared" si="111"/>
        <v>1018</v>
      </c>
      <c r="AJ358" s="1">
        <f t="shared" si="112"/>
        <v>483</v>
      </c>
      <c r="AK358" s="1">
        <f t="shared" si="113"/>
        <v>528.00035800000001</v>
      </c>
      <c r="AL358">
        <f t="shared" si="114"/>
        <v>975</v>
      </c>
      <c r="AM358" s="1">
        <f t="shared" si="115"/>
        <v>526</v>
      </c>
      <c r="AN358" s="108">
        <f t="shared" si="101"/>
        <v>236.39035799999999</v>
      </c>
      <c r="AO358">
        <f t="shared" si="116"/>
        <v>205</v>
      </c>
      <c r="AP358" s="1">
        <f t="shared" si="117"/>
        <v>1296</v>
      </c>
      <c r="AQ358" s="108">
        <f t="shared" si="102"/>
        <v>3.5799999999999997E-4</v>
      </c>
      <c r="AR358">
        <f t="shared" si="118"/>
        <v>1151</v>
      </c>
      <c r="AS358" s="1">
        <f t="shared" si="119"/>
        <v>350</v>
      </c>
    </row>
    <row r="359" spans="7:45" x14ac:dyDescent="0.25">
      <c r="G359" s="93">
        <v>43493</v>
      </c>
      <c r="H359" t="s">
        <v>23</v>
      </c>
      <c r="I359" t="s">
        <v>63</v>
      </c>
      <c r="J359" t="s">
        <v>517</v>
      </c>
      <c r="K359" s="95">
        <v>78</v>
      </c>
      <c r="L359" s="94">
        <v>0</v>
      </c>
      <c r="O359" t="str">
        <f t="shared" si="103"/>
        <v/>
      </c>
      <c r="AA359" s="3">
        <f t="shared" si="120"/>
        <v>351</v>
      </c>
      <c r="AB359" s="93">
        <f t="shared" si="104"/>
        <v>43493.000358999998</v>
      </c>
      <c r="AC359">
        <f t="shared" si="105"/>
        <v>1150</v>
      </c>
      <c r="AD359" s="1">
        <f t="shared" si="106"/>
        <v>351</v>
      </c>
      <c r="AE359" s="119">
        <f t="shared" si="107"/>
        <v>515.000359</v>
      </c>
      <c r="AF359">
        <f t="shared" si="108"/>
        <v>1405</v>
      </c>
      <c r="AG359" s="1">
        <f t="shared" si="109"/>
        <v>96</v>
      </c>
      <c r="AH359" s="119">
        <f t="shared" si="110"/>
        <v>613.000359</v>
      </c>
      <c r="AI359">
        <f t="shared" si="111"/>
        <v>1017</v>
      </c>
      <c r="AJ359" s="1">
        <f t="shared" si="112"/>
        <v>484</v>
      </c>
      <c r="AK359" s="1">
        <f t="shared" si="113"/>
        <v>528.000359</v>
      </c>
      <c r="AL359">
        <f t="shared" si="114"/>
        <v>974</v>
      </c>
      <c r="AM359" s="1">
        <f t="shared" si="115"/>
        <v>527</v>
      </c>
      <c r="AN359" s="108">
        <f t="shared" si="101"/>
        <v>78.000359000000003</v>
      </c>
      <c r="AO359">
        <f t="shared" si="116"/>
        <v>475</v>
      </c>
      <c r="AP359" s="1">
        <f t="shared" si="117"/>
        <v>1026</v>
      </c>
      <c r="AQ359" s="108">
        <f t="shared" si="102"/>
        <v>3.59E-4</v>
      </c>
      <c r="AR359">
        <f t="shared" si="118"/>
        <v>1150</v>
      </c>
      <c r="AS359" s="1">
        <f t="shared" si="119"/>
        <v>351</v>
      </c>
    </row>
    <row r="360" spans="7:45" x14ac:dyDescent="0.25">
      <c r="G360" s="93">
        <v>43493</v>
      </c>
      <c r="H360" t="s">
        <v>23</v>
      </c>
      <c r="I360" t="s">
        <v>63</v>
      </c>
      <c r="J360" t="s">
        <v>517</v>
      </c>
      <c r="K360" s="95">
        <v>48</v>
      </c>
      <c r="L360" s="94">
        <v>0</v>
      </c>
      <c r="O360" t="str">
        <f t="shared" si="103"/>
        <v/>
      </c>
      <c r="AA360" s="3">
        <f t="shared" si="120"/>
        <v>352</v>
      </c>
      <c r="AB360" s="93">
        <f t="shared" si="104"/>
        <v>43493.000359999998</v>
      </c>
      <c r="AC360">
        <f t="shared" si="105"/>
        <v>1149</v>
      </c>
      <c r="AD360" s="1">
        <f t="shared" si="106"/>
        <v>352</v>
      </c>
      <c r="AE360" s="119">
        <f t="shared" si="107"/>
        <v>515.00036</v>
      </c>
      <c r="AF360">
        <f t="shared" si="108"/>
        <v>1404</v>
      </c>
      <c r="AG360" s="1">
        <f t="shared" si="109"/>
        <v>97</v>
      </c>
      <c r="AH360" s="119">
        <f t="shared" si="110"/>
        <v>613.00036</v>
      </c>
      <c r="AI360">
        <f t="shared" si="111"/>
        <v>1016</v>
      </c>
      <c r="AJ360" s="1">
        <f t="shared" si="112"/>
        <v>485</v>
      </c>
      <c r="AK360" s="1">
        <f t="shared" si="113"/>
        <v>528.00036</v>
      </c>
      <c r="AL360">
        <f t="shared" si="114"/>
        <v>973</v>
      </c>
      <c r="AM360" s="1">
        <f t="shared" si="115"/>
        <v>528</v>
      </c>
      <c r="AN360" s="108">
        <f t="shared" si="101"/>
        <v>48.000360000000001</v>
      </c>
      <c r="AO360">
        <f t="shared" si="116"/>
        <v>632</v>
      </c>
      <c r="AP360" s="1">
        <f t="shared" si="117"/>
        <v>869</v>
      </c>
      <c r="AQ360" s="108">
        <f t="shared" si="102"/>
        <v>3.5999999999999997E-4</v>
      </c>
      <c r="AR360">
        <f t="shared" si="118"/>
        <v>1149</v>
      </c>
      <c r="AS360" s="1">
        <f t="shared" si="119"/>
        <v>352</v>
      </c>
    </row>
    <row r="361" spans="7:45" x14ac:dyDescent="0.25">
      <c r="G361" s="93">
        <v>43493</v>
      </c>
      <c r="H361" t="s">
        <v>23</v>
      </c>
      <c r="I361" t="s">
        <v>37</v>
      </c>
      <c r="J361" t="s">
        <v>309</v>
      </c>
      <c r="K361" s="95">
        <v>3</v>
      </c>
      <c r="L361" s="94">
        <v>0</v>
      </c>
      <c r="O361" t="str">
        <f t="shared" si="103"/>
        <v/>
      </c>
      <c r="AA361" s="3">
        <f t="shared" si="120"/>
        <v>353</v>
      </c>
      <c r="AB361" s="93">
        <f t="shared" si="104"/>
        <v>43493.000360999999</v>
      </c>
      <c r="AC361">
        <f t="shared" si="105"/>
        <v>1148</v>
      </c>
      <c r="AD361" s="1">
        <f t="shared" si="106"/>
        <v>353</v>
      </c>
      <c r="AE361" s="119">
        <f t="shared" si="107"/>
        <v>515.000361</v>
      </c>
      <c r="AF361">
        <f t="shared" si="108"/>
        <v>1403</v>
      </c>
      <c r="AG361" s="1">
        <f t="shared" si="109"/>
        <v>98</v>
      </c>
      <c r="AH361" s="119">
        <f t="shared" si="110"/>
        <v>868.000361</v>
      </c>
      <c r="AI361">
        <f t="shared" si="111"/>
        <v>804</v>
      </c>
      <c r="AJ361" s="1">
        <f t="shared" si="112"/>
        <v>697</v>
      </c>
      <c r="AK361" s="1">
        <f t="shared" si="113"/>
        <v>196.000361</v>
      </c>
      <c r="AL361">
        <f t="shared" si="114"/>
        <v>1308</v>
      </c>
      <c r="AM361" s="1">
        <f t="shared" si="115"/>
        <v>193</v>
      </c>
      <c r="AN361" s="108">
        <f t="shared" si="101"/>
        <v>3.0003609999999998</v>
      </c>
      <c r="AO361">
        <f t="shared" si="116"/>
        <v>1442</v>
      </c>
      <c r="AP361" s="1">
        <f t="shared" si="117"/>
        <v>59</v>
      </c>
      <c r="AQ361" s="108">
        <f t="shared" si="102"/>
        <v>3.6099999999999999E-4</v>
      </c>
      <c r="AR361">
        <f t="shared" si="118"/>
        <v>1148</v>
      </c>
      <c r="AS361" s="1">
        <f t="shared" si="119"/>
        <v>353</v>
      </c>
    </row>
    <row r="362" spans="7:45" x14ac:dyDescent="0.25">
      <c r="G362" s="93">
        <v>43493</v>
      </c>
      <c r="H362" t="s">
        <v>23</v>
      </c>
      <c r="I362" t="s">
        <v>37</v>
      </c>
      <c r="J362" t="s">
        <v>303</v>
      </c>
      <c r="K362" s="95">
        <v>5.25</v>
      </c>
      <c r="L362" s="94">
        <v>0</v>
      </c>
      <c r="O362" t="str">
        <f t="shared" si="103"/>
        <v/>
      </c>
      <c r="AA362" s="3">
        <f t="shared" si="120"/>
        <v>354</v>
      </c>
      <c r="AB362" s="93">
        <f t="shared" si="104"/>
        <v>43493.000361999999</v>
      </c>
      <c r="AC362">
        <f t="shared" si="105"/>
        <v>1147</v>
      </c>
      <c r="AD362" s="1">
        <f t="shared" si="106"/>
        <v>354</v>
      </c>
      <c r="AE362" s="119">
        <f t="shared" si="107"/>
        <v>515.000362</v>
      </c>
      <c r="AF362">
        <f t="shared" si="108"/>
        <v>1402</v>
      </c>
      <c r="AG362" s="1">
        <f t="shared" si="109"/>
        <v>99</v>
      </c>
      <c r="AH362" s="119">
        <f t="shared" si="110"/>
        <v>868.000362</v>
      </c>
      <c r="AI362">
        <f t="shared" si="111"/>
        <v>803</v>
      </c>
      <c r="AJ362" s="1">
        <f t="shared" si="112"/>
        <v>698</v>
      </c>
      <c r="AK362" s="1">
        <f t="shared" si="113"/>
        <v>40.000362000000003</v>
      </c>
      <c r="AL362">
        <f t="shared" si="114"/>
        <v>1469</v>
      </c>
      <c r="AM362" s="1">
        <f t="shared" si="115"/>
        <v>32</v>
      </c>
      <c r="AN362" s="108">
        <f t="shared" si="101"/>
        <v>5.250362</v>
      </c>
      <c r="AO362">
        <f t="shared" si="116"/>
        <v>1388</v>
      </c>
      <c r="AP362" s="1">
        <f t="shared" si="117"/>
        <v>113</v>
      </c>
      <c r="AQ362" s="108">
        <f t="shared" si="102"/>
        <v>3.6199999999999996E-4</v>
      </c>
      <c r="AR362">
        <f t="shared" si="118"/>
        <v>1147</v>
      </c>
      <c r="AS362" s="1">
        <f t="shared" si="119"/>
        <v>354</v>
      </c>
    </row>
    <row r="363" spans="7:45" x14ac:dyDescent="0.25">
      <c r="G363" s="93">
        <v>43494</v>
      </c>
      <c r="H363" t="s">
        <v>71</v>
      </c>
      <c r="I363" t="s">
        <v>63</v>
      </c>
      <c r="J363" t="s">
        <v>518</v>
      </c>
      <c r="K363" s="95">
        <v>182.15</v>
      </c>
      <c r="L363" s="94">
        <v>0</v>
      </c>
      <c r="O363" t="str">
        <f t="shared" si="103"/>
        <v/>
      </c>
      <c r="AA363" s="3">
        <f t="shared" si="120"/>
        <v>355</v>
      </c>
      <c r="AB363" s="93">
        <f t="shared" si="104"/>
        <v>43494.000362999999</v>
      </c>
      <c r="AC363">
        <f t="shared" si="105"/>
        <v>1146</v>
      </c>
      <c r="AD363" s="1">
        <f t="shared" si="106"/>
        <v>355</v>
      </c>
      <c r="AE363" s="119">
        <f t="shared" si="107"/>
        <v>1260.0003630000001</v>
      </c>
      <c r="AF363">
        <f t="shared" si="108"/>
        <v>280</v>
      </c>
      <c r="AG363" s="1">
        <f t="shared" si="109"/>
        <v>1221</v>
      </c>
      <c r="AH363" s="119">
        <f t="shared" si="110"/>
        <v>613.00036299999999</v>
      </c>
      <c r="AI363">
        <f t="shared" si="111"/>
        <v>1015</v>
      </c>
      <c r="AJ363" s="1">
        <f t="shared" si="112"/>
        <v>486</v>
      </c>
      <c r="AK363" s="1">
        <f t="shared" si="113"/>
        <v>533.00036299999999</v>
      </c>
      <c r="AL363">
        <f t="shared" si="114"/>
        <v>972</v>
      </c>
      <c r="AM363" s="1">
        <f t="shared" si="115"/>
        <v>529</v>
      </c>
      <c r="AN363" s="108">
        <f t="shared" si="101"/>
        <v>182.150363</v>
      </c>
      <c r="AO363">
        <f t="shared" si="116"/>
        <v>243</v>
      </c>
      <c r="AP363" s="1">
        <f t="shared" si="117"/>
        <v>1258</v>
      </c>
      <c r="AQ363" s="108">
        <f t="shared" si="102"/>
        <v>3.6299999999999999E-4</v>
      </c>
      <c r="AR363">
        <f t="shared" si="118"/>
        <v>1146</v>
      </c>
      <c r="AS363" s="1">
        <f t="shared" si="119"/>
        <v>355</v>
      </c>
    </row>
    <row r="364" spans="7:45" x14ac:dyDescent="0.25">
      <c r="G364" s="93">
        <v>43494</v>
      </c>
      <c r="H364" t="s">
        <v>79</v>
      </c>
      <c r="I364" t="s">
        <v>64</v>
      </c>
      <c r="J364" t="s">
        <v>518</v>
      </c>
      <c r="K364" s="95">
        <v>141.36000000000001</v>
      </c>
      <c r="L364" s="94">
        <v>0</v>
      </c>
      <c r="O364" t="str">
        <f t="shared" si="103"/>
        <v/>
      </c>
      <c r="AA364" s="3">
        <f t="shared" si="120"/>
        <v>356</v>
      </c>
      <c r="AB364" s="93">
        <f t="shared" si="104"/>
        <v>43494.000364</v>
      </c>
      <c r="AC364">
        <f t="shared" si="105"/>
        <v>1145</v>
      </c>
      <c r="AD364" s="1">
        <f t="shared" si="106"/>
        <v>356</v>
      </c>
      <c r="AE364" s="119">
        <f t="shared" si="107"/>
        <v>1160.000364</v>
      </c>
      <c r="AF364">
        <f t="shared" si="108"/>
        <v>349</v>
      </c>
      <c r="AG364" s="1">
        <f t="shared" si="109"/>
        <v>1152</v>
      </c>
      <c r="AH364" s="119">
        <f t="shared" si="110"/>
        <v>358.00036399999999</v>
      </c>
      <c r="AI364">
        <f t="shared" si="111"/>
        <v>1197</v>
      </c>
      <c r="AJ364" s="1">
        <f t="shared" si="112"/>
        <v>304</v>
      </c>
      <c r="AK364" s="1">
        <f t="shared" si="113"/>
        <v>533.00036399999999</v>
      </c>
      <c r="AL364">
        <f t="shared" si="114"/>
        <v>971</v>
      </c>
      <c r="AM364" s="1">
        <f t="shared" si="115"/>
        <v>530</v>
      </c>
      <c r="AN364" s="108">
        <f t="shared" si="101"/>
        <v>141.360364</v>
      </c>
      <c r="AO364">
        <f t="shared" si="116"/>
        <v>304</v>
      </c>
      <c r="AP364" s="1">
        <f t="shared" si="117"/>
        <v>1197</v>
      </c>
      <c r="AQ364" s="108">
        <f t="shared" si="102"/>
        <v>3.6399999999999996E-4</v>
      </c>
      <c r="AR364">
        <f t="shared" si="118"/>
        <v>1145</v>
      </c>
      <c r="AS364" s="1">
        <f t="shared" si="119"/>
        <v>356</v>
      </c>
    </row>
    <row r="365" spans="7:45" x14ac:dyDescent="0.25">
      <c r="G365" s="93">
        <v>43494</v>
      </c>
      <c r="H365" t="s">
        <v>75</v>
      </c>
      <c r="I365" t="s">
        <v>519</v>
      </c>
      <c r="J365" t="s">
        <v>520</v>
      </c>
      <c r="K365" s="95">
        <v>48000</v>
      </c>
      <c r="L365" s="94">
        <v>0</v>
      </c>
      <c r="O365" t="str">
        <f t="shared" si="103"/>
        <v/>
      </c>
      <c r="AA365" s="3">
        <f t="shared" si="120"/>
        <v>357</v>
      </c>
      <c r="AB365" s="93">
        <f t="shared" si="104"/>
        <v>43494.000365</v>
      </c>
      <c r="AC365">
        <f t="shared" si="105"/>
        <v>1144</v>
      </c>
      <c r="AD365" s="1">
        <f t="shared" si="106"/>
        <v>357</v>
      </c>
      <c r="AE365" s="119">
        <f t="shared" si="107"/>
        <v>1147.0003650000001</v>
      </c>
      <c r="AF365">
        <f t="shared" si="108"/>
        <v>396</v>
      </c>
      <c r="AG365" s="1">
        <f t="shared" si="109"/>
        <v>1105</v>
      </c>
      <c r="AH365" s="119">
        <f t="shared" si="110"/>
        <v>1224.0003650000001</v>
      </c>
      <c r="AI365">
        <f t="shared" si="111"/>
        <v>277</v>
      </c>
      <c r="AJ365" s="1">
        <f t="shared" si="112"/>
        <v>1224</v>
      </c>
      <c r="AK365" s="1">
        <f t="shared" si="113"/>
        <v>212.00036499999999</v>
      </c>
      <c r="AL365">
        <f t="shared" si="114"/>
        <v>1289</v>
      </c>
      <c r="AM365" s="1">
        <f t="shared" si="115"/>
        <v>212</v>
      </c>
      <c r="AN365" s="108">
        <f t="shared" si="101"/>
        <v>48000.000365</v>
      </c>
      <c r="AO365">
        <f t="shared" si="116"/>
        <v>1</v>
      </c>
      <c r="AP365" s="1">
        <f t="shared" si="117"/>
        <v>1500</v>
      </c>
      <c r="AQ365" s="108">
        <f t="shared" si="102"/>
        <v>3.6499999999999998E-4</v>
      </c>
      <c r="AR365">
        <f t="shared" si="118"/>
        <v>1144</v>
      </c>
      <c r="AS365" s="1">
        <f t="shared" si="119"/>
        <v>357</v>
      </c>
    </row>
    <row r="366" spans="7:45" x14ac:dyDescent="0.25">
      <c r="G366" s="93">
        <v>43494</v>
      </c>
      <c r="H366" t="s">
        <v>83</v>
      </c>
      <c r="I366" t="s">
        <v>36</v>
      </c>
      <c r="J366" t="s">
        <v>518</v>
      </c>
      <c r="K366" s="95">
        <v>34.24</v>
      </c>
      <c r="L366" s="94">
        <v>0</v>
      </c>
      <c r="O366" t="str">
        <f t="shared" si="103"/>
        <v/>
      </c>
      <c r="AA366" s="3">
        <f t="shared" si="120"/>
        <v>358</v>
      </c>
      <c r="AB366" s="93">
        <f t="shared" si="104"/>
        <v>43494.000366</v>
      </c>
      <c r="AC366">
        <f t="shared" si="105"/>
        <v>1143</v>
      </c>
      <c r="AD366" s="1">
        <f t="shared" si="106"/>
        <v>358</v>
      </c>
      <c r="AE366" s="119">
        <f t="shared" si="107"/>
        <v>677.00036599999999</v>
      </c>
      <c r="AF366">
        <f t="shared" si="108"/>
        <v>827</v>
      </c>
      <c r="AG366" s="1">
        <f t="shared" si="109"/>
        <v>674</v>
      </c>
      <c r="AH366" s="119">
        <f t="shared" si="110"/>
        <v>297.00036599999999</v>
      </c>
      <c r="AI366">
        <f t="shared" si="111"/>
        <v>1416</v>
      </c>
      <c r="AJ366" s="1">
        <f t="shared" si="112"/>
        <v>85</v>
      </c>
      <c r="AK366" s="1">
        <f t="shared" si="113"/>
        <v>533.00036599999999</v>
      </c>
      <c r="AL366">
        <f t="shared" si="114"/>
        <v>970</v>
      </c>
      <c r="AM366" s="1">
        <f t="shared" si="115"/>
        <v>531</v>
      </c>
      <c r="AN366" s="108">
        <f t="shared" si="101"/>
        <v>34.240366000000002</v>
      </c>
      <c r="AO366">
        <f t="shared" si="116"/>
        <v>774</v>
      </c>
      <c r="AP366" s="1">
        <f t="shared" si="117"/>
        <v>727</v>
      </c>
      <c r="AQ366" s="108">
        <f t="shared" si="102"/>
        <v>3.6600000000000001E-4</v>
      </c>
      <c r="AR366">
        <f t="shared" si="118"/>
        <v>1143</v>
      </c>
      <c r="AS366" s="1">
        <f t="shared" si="119"/>
        <v>358</v>
      </c>
    </row>
    <row r="367" spans="7:45" x14ac:dyDescent="0.25">
      <c r="G367" s="93">
        <v>43494</v>
      </c>
      <c r="H367" t="s">
        <v>69</v>
      </c>
      <c r="I367" t="s">
        <v>35</v>
      </c>
      <c r="J367" t="s">
        <v>518</v>
      </c>
      <c r="K367" s="95">
        <v>12.3</v>
      </c>
      <c r="L367" s="94">
        <v>0</v>
      </c>
      <c r="O367" t="str">
        <f t="shared" si="103"/>
        <v/>
      </c>
      <c r="AA367" s="3">
        <f t="shared" si="120"/>
        <v>359</v>
      </c>
      <c r="AB367" s="93">
        <f t="shared" si="104"/>
        <v>43494.000367000001</v>
      </c>
      <c r="AC367">
        <f t="shared" si="105"/>
        <v>1142</v>
      </c>
      <c r="AD367" s="1">
        <f t="shared" si="106"/>
        <v>359</v>
      </c>
      <c r="AE367" s="119">
        <f t="shared" si="107"/>
        <v>569.00036699999998</v>
      </c>
      <c r="AF367">
        <f t="shared" si="108"/>
        <v>953</v>
      </c>
      <c r="AG367" s="1">
        <f t="shared" si="109"/>
        <v>548</v>
      </c>
      <c r="AH367" s="119">
        <f t="shared" si="110"/>
        <v>1402.0003670000001</v>
      </c>
      <c r="AI367">
        <f t="shared" si="111"/>
        <v>217</v>
      </c>
      <c r="AJ367" s="1">
        <f t="shared" si="112"/>
        <v>1284</v>
      </c>
      <c r="AK367" s="1">
        <f t="shared" si="113"/>
        <v>533.00036699999998</v>
      </c>
      <c r="AL367">
        <f t="shared" si="114"/>
        <v>969</v>
      </c>
      <c r="AM367" s="1">
        <f t="shared" si="115"/>
        <v>532</v>
      </c>
      <c r="AN367" s="108">
        <f t="shared" si="101"/>
        <v>12.300367000000001</v>
      </c>
      <c r="AO367">
        <f t="shared" si="116"/>
        <v>1176</v>
      </c>
      <c r="AP367" s="1">
        <f t="shared" si="117"/>
        <v>325</v>
      </c>
      <c r="AQ367" s="108">
        <f t="shared" si="102"/>
        <v>3.6699999999999998E-4</v>
      </c>
      <c r="AR367">
        <f t="shared" si="118"/>
        <v>1142</v>
      </c>
      <c r="AS367" s="1">
        <f t="shared" si="119"/>
        <v>359</v>
      </c>
    </row>
    <row r="368" spans="7:45" x14ac:dyDescent="0.25">
      <c r="G368" s="93">
        <v>43494</v>
      </c>
      <c r="H368" t="s">
        <v>23</v>
      </c>
      <c r="I368" t="s">
        <v>63</v>
      </c>
      <c r="J368" t="s">
        <v>518</v>
      </c>
      <c r="K368" s="95">
        <v>27.08</v>
      </c>
      <c r="L368" s="94">
        <v>0</v>
      </c>
      <c r="O368" t="str">
        <f t="shared" si="103"/>
        <v/>
      </c>
      <c r="AA368" s="3">
        <f t="shared" si="120"/>
        <v>360</v>
      </c>
      <c r="AB368" s="93">
        <f t="shared" si="104"/>
        <v>43494.000368000001</v>
      </c>
      <c r="AC368">
        <f t="shared" si="105"/>
        <v>1141</v>
      </c>
      <c r="AD368" s="1">
        <f t="shared" si="106"/>
        <v>360</v>
      </c>
      <c r="AE368" s="119">
        <f t="shared" si="107"/>
        <v>515.00036799999998</v>
      </c>
      <c r="AF368">
        <f t="shared" si="108"/>
        <v>1401</v>
      </c>
      <c r="AG368" s="1">
        <f t="shared" si="109"/>
        <v>100</v>
      </c>
      <c r="AH368" s="119">
        <f t="shared" si="110"/>
        <v>613.00036799999998</v>
      </c>
      <c r="AI368">
        <f t="shared" si="111"/>
        <v>1014</v>
      </c>
      <c r="AJ368" s="1">
        <f t="shared" si="112"/>
        <v>487</v>
      </c>
      <c r="AK368" s="1">
        <f t="shared" si="113"/>
        <v>533.00036799999998</v>
      </c>
      <c r="AL368">
        <f t="shared" si="114"/>
        <v>968</v>
      </c>
      <c r="AM368" s="1">
        <f t="shared" si="115"/>
        <v>533</v>
      </c>
      <c r="AN368" s="108">
        <f t="shared" si="101"/>
        <v>27.080368</v>
      </c>
      <c r="AO368">
        <f t="shared" si="116"/>
        <v>868</v>
      </c>
      <c r="AP368" s="1">
        <f t="shared" si="117"/>
        <v>633</v>
      </c>
      <c r="AQ368" s="108">
        <f t="shared" si="102"/>
        <v>3.68E-4</v>
      </c>
      <c r="AR368">
        <f t="shared" si="118"/>
        <v>1141</v>
      </c>
      <c r="AS368" s="1">
        <f t="shared" si="119"/>
        <v>360</v>
      </c>
    </row>
    <row r="369" spans="7:45" x14ac:dyDescent="0.25">
      <c r="G369" s="93">
        <v>43494</v>
      </c>
      <c r="H369" t="s">
        <v>23</v>
      </c>
      <c r="I369" t="s">
        <v>37</v>
      </c>
      <c r="J369" t="s">
        <v>440</v>
      </c>
      <c r="K369" s="95">
        <v>3</v>
      </c>
      <c r="L369" s="94">
        <v>0</v>
      </c>
      <c r="O369" t="str">
        <f t="shared" si="103"/>
        <v/>
      </c>
      <c r="AA369" s="3">
        <f t="shared" si="120"/>
        <v>361</v>
      </c>
      <c r="AB369" s="93">
        <f t="shared" si="104"/>
        <v>43494.000369000001</v>
      </c>
      <c r="AC369">
        <f t="shared" si="105"/>
        <v>1140</v>
      </c>
      <c r="AD369" s="1">
        <f t="shared" si="106"/>
        <v>361</v>
      </c>
      <c r="AE369" s="119">
        <f t="shared" si="107"/>
        <v>515.00036899999998</v>
      </c>
      <c r="AF369">
        <f t="shared" si="108"/>
        <v>1400</v>
      </c>
      <c r="AG369" s="1">
        <f t="shared" si="109"/>
        <v>101</v>
      </c>
      <c r="AH369" s="119">
        <f t="shared" si="110"/>
        <v>868.00036899999998</v>
      </c>
      <c r="AI369">
        <f t="shared" si="111"/>
        <v>802</v>
      </c>
      <c r="AJ369" s="1">
        <f t="shared" si="112"/>
        <v>699</v>
      </c>
      <c r="AK369" s="1">
        <f t="shared" si="113"/>
        <v>188.00036900000001</v>
      </c>
      <c r="AL369">
        <f t="shared" si="114"/>
        <v>1314</v>
      </c>
      <c r="AM369" s="1">
        <f t="shared" si="115"/>
        <v>187</v>
      </c>
      <c r="AN369" s="108">
        <f t="shared" si="101"/>
        <v>3.0003690000000001</v>
      </c>
      <c r="AO369">
        <f t="shared" si="116"/>
        <v>1441</v>
      </c>
      <c r="AP369" s="1">
        <f t="shared" si="117"/>
        <v>60</v>
      </c>
      <c r="AQ369" s="108">
        <f t="shared" si="102"/>
        <v>3.6899999999999997E-4</v>
      </c>
      <c r="AR369">
        <f t="shared" si="118"/>
        <v>1140</v>
      </c>
      <c r="AS369" s="1">
        <f t="shared" si="119"/>
        <v>361</v>
      </c>
    </row>
    <row r="370" spans="7:45" x14ac:dyDescent="0.25">
      <c r="G370" s="93">
        <v>43494</v>
      </c>
      <c r="H370" t="s">
        <v>23</v>
      </c>
      <c r="I370" t="s">
        <v>37</v>
      </c>
      <c r="J370" t="s">
        <v>134</v>
      </c>
      <c r="K370" s="95">
        <v>14.7</v>
      </c>
      <c r="L370" s="94">
        <v>0</v>
      </c>
      <c r="O370" t="str">
        <f t="shared" si="103"/>
        <v/>
      </c>
      <c r="AA370" s="3">
        <f t="shared" si="120"/>
        <v>362</v>
      </c>
      <c r="AB370" s="93">
        <f t="shared" si="104"/>
        <v>43494.000370000002</v>
      </c>
      <c r="AC370">
        <f t="shared" si="105"/>
        <v>1139</v>
      </c>
      <c r="AD370" s="1">
        <f t="shared" si="106"/>
        <v>362</v>
      </c>
      <c r="AE370" s="119">
        <f t="shared" si="107"/>
        <v>515.00036999999998</v>
      </c>
      <c r="AF370">
        <f t="shared" si="108"/>
        <v>1399</v>
      </c>
      <c r="AG370" s="1">
        <f t="shared" si="109"/>
        <v>102</v>
      </c>
      <c r="AH370" s="119">
        <f t="shared" si="110"/>
        <v>868.00036999999998</v>
      </c>
      <c r="AI370">
        <f t="shared" si="111"/>
        <v>801</v>
      </c>
      <c r="AJ370" s="1">
        <f t="shared" si="112"/>
        <v>700</v>
      </c>
      <c r="AK370" s="1">
        <f t="shared" si="113"/>
        <v>155.00037</v>
      </c>
      <c r="AL370">
        <f t="shared" si="114"/>
        <v>1350</v>
      </c>
      <c r="AM370" s="1">
        <f t="shared" si="115"/>
        <v>151</v>
      </c>
      <c r="AN370" s="108">
        <f t="shared" si="101"/>
        <v>14.700369999999999</v>
      </c>
      <c r="AO370">
        <f t="shared" si="116"/>
        <v>1149</v>
      </c>
      <c r="AP370" s="1">
        <f t="shared" si="117"/>
        <v>352</v>
      </c>
      <c r="AQ370" s="108">
        <f t="shared" si="102"/>
        <v>3.6999999999999999E-4</v>
      </c>
      <c r="AR370">
        <f t="shared" si="118"/>
        <v>1139</v>
      </c>
      <c r="AS370" s="1">
        <f t="shared" si="119"/>
        <v>362</v>
      </c>
    </row>
    <row r="371" spans="7:45" x14ac:dyDescent="0.25">
      <c r="G371" s="93">
        <v>43494</v>
      </c>
      <c r="H371" t="s">
        <v>23</v>
      </c>
      <c r="I371" t="s">
        <v>37</v>
      </c>
      <c r="J371" t="s">
        <v>160</v>
      </c>
      <c r="K371" s="95">
        <v>11.5</v>
      </c>
      <c r="L371" s="94">
        <v>0</v>
      </c>
      <c r="O371" t="str">
        <f t="shared" si="103"/>
        <v/>
      </c>
      <c r="AA371" s="3">
        <f t="shared" si="120"/>
        <v>363</v>
      </c>
      <c r="AB371" s="93">
        <f t="shared" si="104"/>
        <v>43494.000371000002</v>
      </c>
      <c r="AC371">
        <f t="shared" si="105"/>
        <v>1138</v>
      </c>
      <c r="AD371" s="1">
        <f t="shared" si="106"/>
        <v>363</v>
      </c>
      <c r="AE371" s="119">
        <f t="shared" si="107"/>
        <v>515.00037099999997</v>
      </c>
      <c r="AF371">
        <f t="shared" si="108"/>
        <v>1398</v>
      </c>
      <c r="AG371" s="1">
        <f t="shared" si="109"/>
        <v>103</v>
      </c>
      <c r="AH371" s="119">
        <f t="shared" si="110"/>
        <v>868.00037099999997</v>
      </c>
      <c r="AI371">
        <f t="shared" si="111"/>
        <v>800</v>
      </c>
      <c r="AJ371" s="1">
        <f t="shared" si="112"/>
        <v>701</v>
      </c>
      <c r="AK371" s="1">
        <f t="shared" si="113"/>
        <v>142.000371</v>
      </c>
      <c r="AL371">
        <f t="shared" si="114"/>
        <v>1368</v>
      </c>
      <c r="AM371" s="1">
        <f t="shared" si="115"/>
        <v>133</v>
      </c>
      <c r="AN371" s="108">
        <f t="shared" si="101"/>
        <v>11.500370999999999</v>
      </c>
      <c r="AO371">
        <f t="shared" si="116"/>
        <v>1184</v>
      </c>
      <c r="AP371" s="1">
        <f t="shared" si="117"/>
        <v>317</v>
      </c>
      <c r="AQ371" s="108">
        <f t="shared" si="102"/>
        <v>3.7099999999999996E-4</v>
      </c>
      <c r="AR371">
        <f t="shared" si="118"/>
        <v>1138</v>
      </c>
      <c r="AS371" s="1">
        <f t="shared" si="119"/>
        <v>363</v>
      </c>
    </row>
    <row r="372" spans="7:45" x14ac:dyDescent="0.25">
      <c r="G372" s="93">
        <v>43494</v>
      </c>
      <c r="H372" t="s">
        <v>23</v>
      </c>
      <c r="I372" t="s">
        <v>37</v>
      </c>
      <c r="J372" t="s">
        <v>408</v>
      </c>
      <c r="K372" s="95">
        <v>22.5</v>
      </c>
      <c r="L372" s="94">
        <v>0</v>
      </c>
      <c r="O372" t="str">
        <f t="shared" si="103"/>
        <v/>
      </c>
      <c r="AA372" s="3">
        <f t="shared" si="120"/>
        <v>364</v>
      </c>
      <c r="AB372" s="93">
        <f t="shared" si="104"/>
        <v>43494.000372000002</v>
      </c>
      <c r="AC372">
        <f t="shared" si="105"/>
        <v>1137</v>
      </c>
      <c r="AD372" s="1">
        <f t="shared" si="106"/>
        <v>364</v>
      </c>
      <c r="AE372" s="119">
        <f t="shared" si="107"/>
        <v>515.00037199999997</v>
      </c>
      <c r="AF372">
        <f t="shared" si="108"/>
        <v>1397</v>
      </c>
      <c r="AG372" s="1">
        <f t="shared" si="109"/>
        <v>104</v>
      </c>
      <c r="AH372" s="119">
        <f t="shared" si="110"/>
        <v>868.00037199999997</v>
      </c>
      <c r="AI372">
        <f t="shared" si="111"/>
        <v>799</v>
      </c>
      <c r="AJ372" s="1">
        <f t="shared" si="112"/>
        <v>702</v>
      </c>
      <c r="AK372" s="1">
        <f t="shared" si="113"/>
        <v>116.000372</v>
      </c>
      <c r="AL372">
        <f t="shared" si="114"/>
        <v>1387</v>
      </c>
      <c r="AM372" s="1">
        <f t="shared" si="115"/>
        <v>114</v>
      </c>
      <c r="AN372" s="108">
        <f t="shared" si="101"/>
        <v>22.500371999999999</v>
      </c>
      <c r="AO372">
        <f t="shared" si="116"/>
        <v>977</v>
      </c>
      <c r="AP372" s="1">
        <f t="shared" si="117"/>
        <v>524</v>
      </c>
      <c r="AQ372" s="108">
        <f t="shared" si="102"/>
        <v>3.7199999999999999E-4</v>
      </c>
      <c r="AR372">
        <f t="shared" si="118"/>
        <v>1137</v>
      </c>
      <c r="AS372" s="1">
        <f t="shared" si="119"/>
        <v>364</v>
      </c>
    </row>
    <row r="373" spans="7:45" x14ac:dyDescent="0.25">
      <c r="G373" s="93">
        <v>43495</v>
      </c>
      <c r="H373" t="s">
        <v>21</v>
      </c>
      <c r="I373" t="s">
        <v>36</v>
      </c>
      <c r="J373" t="s">
        <v>521</v>
      </c>
      <c r="K373" s="95">
        <v>48</v>
      </c>
      <c r="L373" s="94">
        <v>0</v>
      </c>
      <c r="O373" t="str">
        <f t="shared" si="103"/>
        <v/>
      </c>
      <c r="AA373" s="3">
        <f t="shared" si="120"/>
        <v>365</v>
      </c>
      <c r="AB373" s="93">
        <f t="shared" si="104"/>
        <v>43495.000373000003</v>
      </c>
      <c r="AC373">
        <f t="shared" si="105"/>
        <v>1136</v>
      </c>
      <c r="AD373" s="1">
        <f t="shared" si="106"/>
        <v>365</v>
      </c>
      <c r="AE373" s="119">
        <f t="shared" si="107"/>
        <v>1086.0003730000001</v>
      </c>
      <c r="AF373">
        <f t="shared" si="108"/>
        <v>689</v>
      </c>
      <c r="AG373" s="1">
        <f t="shared" si="109"/>
        <v>812</v>
      </c>
      <c r="AH373" s="119">
        <f t="shared" si="110"/>
        <v>297.00037300000002</v>
      </c>
      <c r="AI373">
        <f t="shared" si="111"/>
        <v>1415</v>
      </c>
      <c r="AJ373" s="1">
        <f t="shared" si="112"/>
        <v>86</v>
      </c>
      <c r="AK373" s="1">
        <f t="shared" si="113"/>
        <v>540.00037299999997</v>
      </c>
      <c r="AL373">
        <f t="shared" si="114"/>
        <v>967</v>
      </c>
      <c r="AM373" s="1">
        <f t="shared" si="115"/>
        <v>534</v>
      </c>
      <c r="AN373" s="108">
        <f t="shared" si="101"/>
        <v>48.000373000000003</v>
      </c>
      <c r="AO373">
        <f t="shared" si="116"/>
        <v>631</v>
      </c>
      <c r="AP373" s="1">
        <f t="shared" si="117"/>
        <v>870</v>
      </c>
      <c r="AQ373" s="108">
        <f t="shared" si="102"/>
        <v>3.7299999999999996E-4</v>
      </c>
      <c r="AR373">
        <f t="shared" si="118"/>
        <v>1136</v>
      </c>
      <c r="AS373" s="1">
        <f t="shared" si="119"/>
        <v>365</v>
      </c>
    </row>
    <row r="374" spans="7:45" x14ac:dyDescent="0.25">
      <c r="G374" s="93">
        <v>43495</v>
      </c>
      <c r="H374" t="s">
        <v>21</v>
      </c>
      <c r="I374" t="s">
        <v>36</v>
      </c>
      <c r="J374" t="s">
        <v>521</v>
      </c>
      <c r="K374" s="95">
        <v>8</v>
      </c>
      <c r="L374" s="94">
        <v>0</v>
      </c>
      <c r="O374" t="str">
        <f t="shared" si="103"/>
        <v/>
      </c>
      <c r="AA374" s="3">
        <f t="shared" si="120"/>
        <v>366</v>
      </c>
      <c r="AB374" s="93">
        <f t="shared" si="104"/>
        <v>43495.000374000003</v>
      </c>
      <c r="AC374">
        <f t="shared" si="105"/>
        <v>1135</v>
      </c>
      <c r="AD374" s="1">
        <f t="shared" si="106"/>
        <v>366</v>
      </c>
      <c r="AE374" s="119">
        <f t="shared" si="107"/>
        <v>1086.000374</v>
      </c>
      <c r="AF374">
        <f t="shared" si="108"/>
        <v>688</v>
      </c>
      <c r="AG374" s="1">
        <f t="shared" si="109"/>
        <v>813</v>
      </c>
      <c r="AH374" s="119">
        <f t="shared" si="110"/>
        <v>297.00037400000002</v>
      </c>
      <c r="AI374">
        <f t="shared" si="111"/>
        <v>1414</v>
      </c>
      <c r="AJ374" s="1">
        <f t="shared" si="112"/>
        <v>87</v>
      </c>
      <c r="AK374" s="1">
        <f t="shared" si="113"/>
        <v>540.00037399999997</v>
      </c>
      <c r="AL374">
        <f t="shared" si="114"/>
        <v>966</v>
      </c>
      <c r="AM374" s="1">
        <f t="shared" si="115"/>
        <v>535</v>
      </c>
      <c r="AN374" s="108">
        <f t="shared" si="101"/>
        <v>8.0003740000000008</v>
      </c>
      <c r="AO374">
        <f t="shared" si="116"/>
        <v>1319</v>
      </c>
      <c r="AP374" s="1">
        <f t="shared" si="117"/>
        <v>182</v>
      </c>
      <c r="AQ374" s="108">
        <f t="shared" si="102"/>
        <v>3.7399999999999998E-4</v>
      </c>
      <c r="AR374">
        <f t="shared" si="118"/>
        <v>1135</v>
      </c>
      <c r="AS374" s="1">
        <f t="shared" si="119"/>
        <v>366</v>
      </c>
    </row>
    <row r="375" spans="7:45" x14ac:dyDescent="0.25">
      <c r="G375" s="93">
        <v>43495</v>
      </c>
      <c r="H375" t="s">
        <v>86</v>
      </c>
      <c r="I375" t="s">
        <v>58</v>
      </c>
      <c r="J375" t="s">
        <v>521</v>
      </c>
      <c r="K375" s="95">
        <v>31.5</v>
      </c>
      <c r="L375" s="94">
        <v>0</v>
      </c>
      <c r="O375" t="str">
        <f t="shared" si="103"/>
        <v/>
      </c>
      <c r="AA375" s="3">
        <f t="shared" si="120"/>
        <v>367</v>
      </c>
      <c r="AB375" s="93">
        <f t="shared" si="104"/>
        <v>43495.000375000003</v>
      </c>
      <c r="AC375">
        <f t="shared" si="105"/>
        <v>1134</v>
      </c>
      <c r="AD375" s="1">
        <f t="shared" si="106"/>
        <v>367</v>
      </c>
      <c r="AE375" s="119">
        <f t="shared" si="107"/>
        <v>661.00037499999996</v>
      </c>
      <c r="AF375">
        <f t="shared" si="108"/>
        <v>849</v>
      </c>
      <c r="AG375" s="1">
        <f t="shared" si="109"/>
        <v>652</v>
      </c>
      <c r="AH375" s="119">
        <f t="shared" si="110"/>
        <v>462.00037500000002</v>
      </c>
      <c r="AI375">
        <f t="shared" si="111"/>
        <v>1111</v>
      </c>
      <c r="AJ375" s="1">
        <f t="shared" si="112"/>
        <v>390</v>
      </c>
      <c r="AK375" s="1">
        <f t="shared" si="113"/>
        <v>540.00037499999996</v>
      </c>
      <c r="AL375">
        <f t="shared" si="114"/>
        <v>965</v>
      </c>
      <c r="AM375" s="1">
        <f t="shared" si="115"/>
        <v>536</v>
      </c>
      <c r="AN375" s="108">
        <f t="shared" si="101"/>
        <v>31.500374999999998</v>
      </c>
      <c r="AO375">
        <f t="shared" si="116"/>
        <v>822</v>
      </c>
      <c r="AP375" s="1">
        <f t="shared" si="117"/>
        <v>679</v>
      </c>
      <c r="AQ375" s="108">
        <f t="shared" si="102"/>
        <v>3.7500000000000001E-4</v>
      </c>
      <c r="AR375">
        <f t="shared" si="118"/>
        <v>1134</v>
      </c>
      <c r="AS375" s="1">
        <f t="shared" si="119"/>
        <v>367</v>
      </c>
    </row>
    <row r="376" spans="7:45" x14ac:dyDescent="0.25">
      <c r="G376" s="93">
        <v>43495</v>
      </c>
      <c r="H376" t="s">
        <v>69</v>
      </c>
      <c r="I376" t="s">
        <v>36</v>
      </c>
      <c r="J376" t="s">
        <v>521</v>
      </c>
      <c r="K376" s="95">
        <v>75.48</v>
      </c>
      <c r="L376" s="94">
        <v>0</v>
      </c>
      <c r="O376" t="str">
        <f t="shared" si="103"/>
        <v/>
      </c>
      <c r="AA376" s="3">
        <f t="shared" si="120"/>
        <v>368</v>
      </c>
      <c r="AB376" s="93">
        <f t="shared" si="104"/>
        <v>43495.000376000004</v>
      </c>
      <c r="AC376">
        <f t="shared" si="105"/>
        <v>1133</v>
      </c>
      <c r="AD376" s="1">
        <f t="shared" si="106"/>
        <v>368</v>
      </c>
      <c r="AE376" s="119">
        <f t="shared" si="107"/>
        <v>569.00037599999996</v>
      </c>
      <c r="AF376">
        <f t="shared" si="108"/>
        <v>952</v>
      </c>
      <c r="AG376" s="1">
        <f t="shared" si="109"/>
        <v>549</v>
      </c>
      <c r="AH376" s="119">
        <f t="shared" si="110"/>
        <v>297.00037600000002</v>
      </c>
      <c r="AI376">
        <f t="shared" si="111"/>
        <v>1413</v>
      </c>
      <c r="AJ376" s="1">
        <f t="shared" si="112"/>
        <v>88</v>
      </c>
      <c r="AK376" s="1">
        <f t="shared" si="113"/>
        <v>540.00037599999996</v>
      </c>
      <c r="AL376">
        <f t="shared" si="114"/>
        <v>964</v>
      </c>
      <c r="AM376" s="1">
        <f t="shared" si="115"/>
        <v>537</v>
      </c>
      <c r="AN376" s="108">
        <f t="shared" si="101"/>
        <v>75.480376000000007</v>
      </c>
      <c r="AO376">
        <f t="shared" si="116"/>
        <v>489</v>
      </c>
      <c r="AP376" s="1">
        <f t="shared" si="117"/>
        <v>1012</v>
      </c>
      <c r="AQ376" s="108">
        <f t="shared" si="102"/>
        <v>3.7599999999999998E-4</v>
      </c>
      <c r="AR376">
        <f t="shared" si="118"/>
        <v>1133</v>
      </c>
      <c r="AS376" s="1">
        <f t="shared" si="119"/>
        <v>368</v>
      </c>
    </row>
    <row r="377" spans="7:45" x14ac:dyDescent="0.25">
      <c r="G377" s="93">
        <v>43495</v>
      </c>
      <c r="H377" t="s">
        <v>69</v>
      </c>
      <c r="I377" t="s">
        <v>64</v>
      </c>
      <c r="J377" t="s">
        <v>521</v>
      </c>
      <c r="K377" s="95">
        <v>25.95</v>
      </c>
      <c r="L377" s="94">
        <v>0</v>
      </c>
      <c r="O377" t="str">
        <f t="shared" si="103"/>
        <v/>
      </c>
      <c r="AA377" s="3">
        <f t="shared" si="120"/>
        <v>369</v>
      </c>
      <c r="AB377" s="93">
        <f t="shared" si="104"/>
        <v>43495.000376999997</v>
      </c>
      <c r="AC377">
        <f t="shared" si="105"/>
        <v>1132</v>
      </c>
      <c r="AD377" s="1">
        <f t="shared" si="106"/>
        <v>369</v>
      </c>
      <c r="AE377" s="119">
        <f t="shared" si="107"/>
        <v>569.00037699999996</v>
      </c>
      <c r="AF377">
        <f t="shared" si="108"/>
        <v>951</v>
      </c>
      <c r="AG377" s="1">
        <f t="shared" si="109"/>
        <v>550</v>
      </c>
      <c r="AH377" s="119">
        <f t="shared" si="110"/>
        <v>358.00037700000001</v>
      </c>
      <c r="AI377">
        <f t="shared" si="111"/>
        <v>1196</v>
      </c>
      <c r="AJ377" s="1">
        <f t="shared" si="112"/>
        <v>305</v>
      </c>
      <c r="AK377" s="1">
        <f t="shared" si="113"/>
        <v>540.00037699999996</v>
      </c>
      <c r="AL377">
        <f t="shared" si="114"/>
        <v>963</v>
      </c>
      <c r="AM377" s="1">
        <f t="shared" si="115"/>
        <v>538</v>
      </c>
      <c r="AN377" s="108">
        <f t="shared" si="101"/>
        <v>25.950377</v>
      </c>
      <c r="AO377">
        <f t="shared" si="116"/>
        <v>889</v>
      </c>
      <c r="AP377" s="1">
        <f t="shared" si="117"/>
        <v>612</v>
      </c>
      <c r="AQ377" s="108">
        <f t="shared" si="102"/>
        <v>3.77E-4</v>
      </c>
      <c r="AR377">
        <f t="shared" si="118"/>
        <v>1132</v>
      </c>
      <c r="AS377" s="1">
        <f t="shared" si="119"/>
        <v>369</v>
      </c>
    </row>
    <row r="378" spans="7:45" x14ac:dyDescent="0.25">
      <c r="G378" s="93">
        <v>43495</v>
      </c>
      <c r="H378" t="s">
        <v>69</v>
      </c>
      <c r="I378" t="s">
        <v>35</v>
      </c>
      <c r="J378" t="s">
        <v>521</v>
      </c>
      <c r="K378" s="95">
        <v>51.5</v>
      </c>
      <c r="L378" s="94">
        <v>0</v>
      </c>
      <c r="O378" t="str">
        <f t="shared" si="103"/>
        <v/>
      </c>
      <c r="AA378" s="3">
        <f t="shared" si="120"/>
        <v>370</v>
      </c>
      <c r="AB378" s="93">
        <f t="shared" si="104"/>
        <v>43495.000377999997</v>
      </c>
      <c r="AC378">
        <f t="shared" si="105"/>
        <v>1131</v>
      </c>
      <c r="AD378" s="1">
        <f t="shared" si="106"/>
        <v>370</v>
      </c>
      <c r="AE378" s="119">
        <f t="shared" si="107"/>
        <v>569.00037799999996</v>
      </c>
      <c r="AF378">
        <f t="shared" si="108"/>
        <v>950</v>
      </c>
      <c r="AG378" s="1">
        <f t="shared" si="109"/>
        <v>551</v>
      </c>
      <c r="AH378" s="119">
        <f t="shared" si="110"/>
        <v>1402.000378</v>
      </c>
      <c r="AI378">
        <f t="shared" si="111"/>
        <v>216</v>
      </c>
      <c r="AJ378" s="1">
        <f t="shared" si="112"/>
        <v>1285</v>
      </c>
      <c r="AK378" s="1">
        <f t="shared" si="113"/>
        <v>540.00037799999996</v>
      </c>
      <c r="AL378">
        <f t="shared" si="114"/>
        <v>962</v>
      </c>
      <c r="AM378" s="1">
        <f t="shared" si="115"/>
        <v>539</v>
      </c>
      <c r="AN378" s="108">
        <f t="shared" si="101"/>
        <v>51.500377999999998</v>
      </c>
      <c r="AO378">
        <f t="shared" si="116"/>
        <v>607</v>
      </c>
      <c r="AP378" s="1">
        <f t="shared" si="117"/>
        <v>894</v>
      </c>
      <c r="AQ378" s="108">
        <f t="shared" si="102"/>
        <v>3.7799999999999997E-4</v>
      </c>
      <c r="AR378">
        <f t="shared" si="118"/>
        <v>1131</v>
      </c>
      <c r="AS378" s="1">
        <f t="shared" si="119"/>
        <v>370</v>
      </c>
    </row>
    <row r="379" spans="7:45" x14ac:dyDescent="0.25">
      <c r="G379" s="93">
        <v>43495</v>
      </c>
      <c r="H379" t="s">
        <v>23</v>
      </c>
      <c r="I379" t="s">
        <v>63</v>
      </c>
      <c r="J379" t="s">
        <v>521</v>
      </c>
      <c r="K379" s="95">
        <v>354.12</v>
      </c>
      <c r="L379" s="94">
        <v>0</v>
      </c>
      <c r="O379" t="str">
        <f t="shared" si="103"/>
        <v/>
      </c>
      <c r="AA379" s="3">
        <f t="shared" si="120"/>
        <v>371</v>
      </c>
      <c r="AB379" s="93">
        <f t="shared" si="104"/>
        <v>43495.000378999997</v>
      </c>
      <c r="AC379">
        <f t="shared" si="105"/>
        <v>1130</v>
      </c>
      <c r="AD379" s="1">
        <f t="shared" si="106"/>
        <v>371</v>
      </c>
      <c r="AE379" s="119">
        <f t="shared" si="107"/>
        <v>515.00037899999995</v>
      </c>
      <c r="AF379">
        <f t="shared" si="108"/>
        <v>1396</v>
      </c>
      <c r="AG379" s="1">
        <f t="shared" si="109"/>
        <v>105</v>
      </c>
      <c r="AH379" s="119">
        <f t="shared" si="110"/>
        <v>613.00037899999995</v>
      </c>
      <c r="AI379">
        <f t="shared" si="111"/>
        <v>1013</v>
      </c>
      <c r="AJ379" s="1">
        <f t="shared" si="112"/>
        <v>488</v>
      </c>
      <c r="AK379" s="1">
        <f t="shared" si="113"/>
        <v>540.00037899999995</v>
      </c>
      <c r="AL379">
        <f t="shared" si="114"/>
        <v>961</v>
      </c>
      <c r="AM379" s="1">
        <f t="shared" si="115"/>
        <v>540</v>
      </c>
      <c r="AN379" s="108">
        <f t="shared" si="101"/>
        <v>354.12037900000001</v>
      </c>
      <c r="AO379">
        <f t="shared" si="116"/>
        <v>143</v>
      </c>
      <c r="AP379" s="1">
        <f t="shared" si="117"/>
        <v>1358</v>
      </c>
      <c r="AQ379" s="108">
        <f t="shared" si="102"/>
        <v>3.79E-4</v>
      </c>
      <c r="AR379">
        <f t="shared" si="118"/>
        <v>1130</v>
      </c>
      <c r="AS379" s="1">
        <f t="shared" si="119"/>
        <v>371</v>
      </c>
    </row>
    <row r="380" spans="7:45" x14ac:dyDescent="0.25">
      <c r="G380" s="93">
        <v>43495</v>
      </c>
      <c r="H380" t="s">
        <v>23</v>
      </c>
      <c r="I380" t="s">
        <v>37</v>
      </c>
      <c r="J380" t="s">
        <v>61</v>
      </c>
      <c r="K380" s="95">
        <v>9.1999999999999993</v>
      </c>
      <c r="L380" s="94">
        <v>0</v>
      </c>
      <c r="O380" t="str">
        <f t="shared" si="103"/>
        <v/>
      </c>
      <c r="AA380" s="3">
        <f t="shared" si="120"/>
        <v>372</v>
      </c>
      <c r="AB380" s="93">
        <f t="shared" si="104"/>
        <v>43495.000379999998</v>
      </c>
      <c r="AC380">
        <f t="shared" si="105"/>
        <v>1129</v>
      </c>
      <c r="AD380" s="1">
        <f t="shared" si="106"/>
        <v>372</v>
      </c>
      <c r="AE380" s="119">
        <f t="shared" si="107"/>
        <v>515.00037999999995</v>
      </c>
      <c r="AF380">
        <f t="shared" si="108"/>
        <v>1395</v>
      </c>
      <c r="AG380" s="1">
        <f t="shared" si="109"/>
        <v>106</v>
      </c>
      <c r="AH380" s="119">
        <f t="shared" si="110"/>
        <v>868.00037999999995</v>
      </c>
      <c r="AI380">
        <f t="shared" si="111"/>
        <v>798</v>
      </c>
      <c r="AJ380" s="1">
        <f t="shared" si="112"/>
        <v>703</v>
      </c>
      <c r="AK380" s="1">
        <f t="shared" si="113"/>
        <v>83.000380000000007</v>
      </c>
      <c r="AL380">
        <f t="shared" si="114"/>
        <v>1420</v>
      </c>
      <c r="AM380" s="1">
        <f t="shared" si="115"/>
        <v>81</v>
      </c>
      <c r="AN380" s="108">
        <f t="shared" si="101"/>
        <v>9.2003799999999991</v>
      </c>
      <c r="AO380">
        <f t="shared" si="116"/>
        <v>1243</v>
      </c>
      <c r="AP380" s="1">
        <f t="shared" si="117"/>
        <v>258</v>
      </c>
      <c r="AQ380" s="108">
        <f t="shared" si="102"/>
        <v>3.7999999999999997E-4</v>
      </c>
      <c r="AR380">
        <f t="shared" si="118"/>
        <v>1129</v>
      </c>
      <c r="AS380" s="1">
        <f t="shared" si="119"/>
        <v>372</v>
      </c>
    </row>
    <row r="381" spans="7:45" x14ac:dyDescent="0.25">
      <c r="G381" s="93">
        <v>43495</v>
      </c>
      <c r="H381" t="s">
        <v>23</v>
      </c>
      <c r="I381" t="s">
        <v>37</v>
      </c>
      <c r="J381" t="s">
        <v>290</v>
      </c>
      <c r="K381" s="95">
        <v>5</v>
      </c>
      <c r="L381" s="94">
        <v>0</v>
      </c>
      <c r="O381" t="str">
        <f t="shared" si="103"/>
        <v/>
      </c>
      <c r="AA381" s="3">
        <f t="shared" si="120"/>
        <v>373</v>
      </c>
      <c r="AB381" s="93">
        <f t="shared" si="104"/>
        <v>43495.000380999998</v>
      </c>
      <c r="AC381">
        <f t="shared" si="105"/>
        <v>1128</v>
      </c>
      <c r="AD381" s="1">
        <f t="shared" si="106"/>
        <v>373</v>
      </c>
      <c r="AE381" s="119">
        <f t="shared" si="107"/>
        <v>515.00038099999995</v>
      </c>
      <c r="AF381">
        <f t="shared" si="108"/>
        <v>1394</v>
      </c>
      <c r="AG381" s="1">
        <f t="shared" si="109"/>
        <v>107</v>
      </c>
      <c r="AH381" s="119">
        <f t="shared" si="110"/>
        <v>868.00038099999995</v>
      </c>
      <c r="AI381">
        <f t="shared" si="111"/>
        <v>797</v>
      </c>
      <c r="AJ381" s="1">
        <f t="shared" si="112"/>
        <v>704</v>
      </c>
      <c r="AK381" s="1">
        <f t="shared" si="113"/>
        <v>45.000380999999997</v>
      </c>
      <c r="AL381">
        <f t="shared" si="114"/>
        <v>1460</v>
      </c>
      <c r="AM381" s="1">
        <f t="shared" si="115"/>
        <v>41</v>
      </c>
      <c r="AN381" s="108">
        <f t="shared" si="101"/>
        <v>5.000381</v>
      </c>
      <c r="AO381">
        <f t="shared" si="116"/>
        <v>1397</v>
      </c>
      <c r="AP381" s="1">
        <f t="shared" si="117"/>
        <v>104</v>
      </c>
      <c r="AQ381" s="108">
        <f t="shared" si="102"/>
        <v>3.8099999999999999E-4</v>
      </c>
      <c r="AR381">
        <f t="shared" si="118"/>
        <v>1128</v>
      </c>
      <c r="AS381" s="1">
        <f t="shared" si="119"/>
        <v>373</v>
      </c>
    </row>
    <row r="382" spans="7:45" x14ac:dyDescent="0.25">
      <c r="G382" s="93">
        <v>43495</v>
      </c>
      <c r="H382" t="s">
        <v>23</v>
      </c>
      <c r="I382" t="s">
        <v>37</v>
      </c>
      <c r="J382" t="s">
        <v>133</v>
      </c>
      <c r="K382" s="95">
        <v>9</v>
      </c>
      <c r="L382" s="94">
        <v>0</v>
      </c>
      <c r="O382" t="str">
        <f t="shared" si="103"/>
        <v/>
      </c>
      <c r="AA382" s="3">
        <f t="shared" si="120"/>
        <v>374</v>
      </c>
      <c r="AB382" s="93">
        <f t="shared" si="104"/>
        <v>43495.000381999998</v>
      </c>
      <c r="AC382">
        <f t="shared" si="105"/>
        <v>1127</v>
      </c>
      <c r="AD382" s="1">
        <f t="shared" si="106"/>
        <v>374</v>
      </c>
      <c r="AE382" s="119">
        <f t="shared" si="107"/>
        <v>515.00038199999995</v>
      </c>
      <c r="AF382">
        <f t="shared" si="108"/>
        <v>1393</v>
      </c>
      <c r="AG382" s="1">
        <f t="shared" si="109"/>
        <v>108</v>
      </c>
      <c r="AH382" s="119">
        <f t="shared" si="110"/>
        <v>868.00038199999995</v>
      </c>
      <c r="AI382">
        <f t="shared" si="111"/>
        <v>796</v>
      </c>
      <c r="AJ382" s="1">
        <f t="shared" si="112"/>
        <v>705</v>
      </c>
      <c r="AK382" s="1">
        <f t="shared" si="113"/>
        <v>22.000381999999998</v>
      </c>
      <c r="AL382">
        <f t="shared" si="114"/>
        <v>1483</v>
      </c>
      <c r="AM382" s="1">
        <f t="shared" si="115"/>
        <v>18</v>
      </c>
      <c r="AN382" s="108">
        <f t="shared" si="101"/>
        <v>9.0003820000000001</v>
      </c>
      <c r="AO382">
        <f t="shared" si="116"/>
        <v>1247</v>
      </c>
      <c r="AP382" s="1">
        <f t="shared" si="117"/>
        <v>254</v>
      </c>
      <c r="AQ382" s="108">
        <f t="shared" si="102"/>
        <v>3.8199999999999996E-4</v>
      </c>
      <c r="AR382">
        <f t="shared" si="118"/>
        <v>1127</v>
      </c>
      <c r="AS382" s="1">
        <f t="shared" si="119"/>
        <v>374</v>
      </c>
    </row>
    <row r="383" spans="7:45" x14ac:dyDescent="0.25">
      <c r="G383" s="93">
        <v>43496</v>
      </c>
      <c r="H383" t="s">
        <v>22</v>
      </c>
      <c r="I383" t="s">
        <v>36</v>
      </c>
      <c r="J383" t="s">
        <v>522</v>
      </c>
      <c r="K383" s="95">
        <v>8</v>
      </c>
      <c r="L383" s="94">
        <v>0</v>
      </c>
      <c r="O383" t="str">
        <f t="shared" si="103"/>
        <v/>
      </c>
      <c r="AA383" s="3">
        <f t="shared" si="120"/>
        <v>375</v>
      </c>
      <c r="AB383" s="93">
        <f t="shared" si="104"/>
        <v>43496.000382999999</v>
      </c>
      <c r="AC383">
        <f t="shared" si="105"/>
        <v>1126</v>
      </c>
      <c r="AD383" s="1">
        <f t="shared" si="106"/>
        <v>375</v>
      </c>
      <c r="AE383" s="119">
        <f t="shared" si="107"/>
        <v>1469.0003830000001</v>
      </c>
      <c r="AF383">
        <f t="shared" si="108"/>
        <v>134</v>
      </c>
      <c r="AG383" s="1">
        <f t="shared" si="109"/>
        <v>1367</v>
      </c>
      <c r="AH383" s="119">
        <f t="shared" si="110"/>
        <v>297.000383</v>
      </c>
      <c r="AI383">
        <f t="shared" si="111"/>
        <v>1412</v>
      </c>
      <c r="AJ383" s="1">
        <f t="shared" si="112"/>
        <v>89</v>
      </c>
      <c r="AK383" s="1">
        <f t="shared" si="113"/>
        <v>543.00038300000006</v>
      </c>
      <c r="AL383">
        <f t="shared" si="114"/>
        <v>960</v>
      </c>
      <c r="AM383" s="1">
        <f t="shared" si="115"/>
        <v>541</v>
      </c>
      <c r="AN383" s="108">
        <f t="shared" si="101"/>
        <v>8.0003829999999994</v>
      </c>
      <c r="AO383">
        <f t="shared" si="116"/>
        <v>1318</v>
      </c>
      <c r="AP383" s="1">
        <f t="shared" si="117"/>
        <v>183</v>
      </c>
      <c r="AQ383" s="108">
        <f t="shared" si="102"/>
        <v>3.8299999999999999E-4</v>
      </c>
      <c r="AR383">
        <f t="shared" si="118"/>
        <v>1126</v>
      </c>
      <c r="AS383" s="1">
        <f t="shared" si="119"/>
        <v>375</v>
      </c>
    </row>
    <row r="384" spans="7:45" x14ac:dyDescent="0.25">
      <c r="G384" s="93">
        <v>43496</v>
      </c>
      <c r="H384" t="s">
        <v>71</v>
      </c>
      <c r="I384" t="s">
        <v>64</v>
      </c>
      <c r="J384" t="s">
        <v>522</v>
      </c>
      <c r="K384" s="95">
        <v>47.99</v>
      </c>
      <c r="L384" s="94">
        <v>0</v>
      </c>
      <c r="O384" t="str">
        <f t="shared" si="103"/>
        <v/>
      </c>
      <c r="AA384" s="3">
        <f t="shared" si="120"/>
        <v>376</v>
      </c>
      <c r="AB384" s="93">
        <f t="shared" si="104"/>
        <v>43496.000383999999</v>
      </c>
      <c r="AC384">
        <f t="shared" si="105"/>
        <v>1125</v>
      </c>
      <c r="AD384" s="1">
        <f t="shared" si="106"/>
        <v>376</v>
      </c>
      <c r="AE384" s="119">
        <f t="shared" si="107"/>
        <v>1260.0003839999999</v>
      </c>
      <c r="AF384">
        <f t="shared" si="108"/>
        <v>279</v>
      </c>
      <c r="AG384" s="1">
        <f t="shared" si="109"/>
        <v>1222</v>
      </c>
      <c r="AH384" s="119">
        <f t="shared" si="110"/>
        <v>358.000384</v>
      </c>
      <c r="AI384">
        <f t="shared" si="111"/>
        <v>1195</v>
      </c>
      <c r="AJ384" s="1">
        <f t="shared" si="112"/>
        <v>306</v>
      </c>
      <c r="AK384" s="1">
        <f t="shared" si="113"/>
        <v>543.00038400000005</v>
      </c>
      <c r="AL384">
        <f t="shared" si="114"/>
        <v>959</v>
      </c>
      <c r="AM384" s="1">
        <f t="shared" si="115"/>
        <v>542</v>
      </c>
      <c r="AN384" s="108">
        <f t="shared" si="101"/>
        <v>47.990383999999999</v>
      </c>
      <c r="AO384">
        <f t="shared" si="116"/>
        <v>636</v>
      </c>
      <c r="AP384" s="1">
        <f t="shared" si="117"/>
        <v>865</v>
      </c>
      <c r="AQ384" s="108">
        <f t="shared" si="102"/>
        <v>3.8400000000000001E-4</v>
      </c>
      <c r="AR384">
        <f t="shared" si="118"/>
        <v>1125</v>
      </c>
      <c r="AS384" s="1">
        <f t="shared" si="119"/>
        <v>376</v>
      </c>
    </row>
    <row r="385" spans="7:45" x14ac:dyDescent="0.25">
      <c r="G385" s="93">
        <v>43496</v>
      </c>
      <c r="H385" t="s">
        <v>21</v>
      </c>
      <c r="I385" t="s">
        <v>36</v>
      </c>
      <c r="J385" t="s">
        <v>522</v>
      </c>
      <c r="K385" s="95">
        <v>16</v>
      </c>
      <c r="L385" s="94">
        <v>0</v>
      </c>
      <c r="O385" t="str">
        <f t="shared" si="103"/>
        <v/>
      </c>
      <c r="AA385" s="3">
        <f t="shared" si="120"/>
        <v>377</v>
      </c>
      <c r="AB385" s="93">
        <f t="shared" si="104"/>
        <v>43496.000384999999</v>
      </c>
      <c r="AC385">
        <f t="shared" si="105"/>
        <v>1124</v>
      </c>
      <c r="AD385" s="1">
        <f t="shared" si="106"/>
        <v>377</v>
      </c>
      <c r="AE385" s="119">
        <f t="shared" si="107"/>
        <v>1086.0003850000001</v>
      </c>
      <c r="AF385">
        <f t="shared" si="108"/>
        <v>687</v>
      </c>
      <c r="AG385" s="1">
        <f t="shared" si="109"/>
        <v>814</v>
      </c>
      <c r="AH385" s="119">
        <f t="shared" si="110"/>
        <v>297.00038499999999</v>
      </c>
      <c r="AI385">
        <f t="shared" si="111"/>
        <v>1411</v>
      </c>
      <c r="AJ385" s="1">
        <f t="shared" si="112"/>
        <v>90</v>
      </c>
      <c r="AK385" s="1">
        <f t="shared" si="113"/>
        <v>543.00038500000005</v>
      </c>
      <c r="AL385">
        <f t="shared" si="114"/>
        <v>958</v>
      </c>
      <c r="AM385" s="1">
        <f t="shared" si="115"/>
        <v>543</v>
      </c>
      <c r="AN385" s="108">
        <f t="shared" si="101"/>
        <v>16.000385000000001</v>
      </c>
      <c r="AO385">
        <f t="shared" si="116"/>
        <v>1111</v>
      </c>
      <c r="AP385" s="1">
        <f t="shared" si="117"/>
        <v>390</v>
      </c>
      <c r="AQ385" s="108">
        <f t="shared" si="102"/>
        <v>3.8499999999999998E-4</v>
      </c>
      <c r="AR385">
        <f t="shared" si="118"/>
        <v>1124</v>
      </c>
      <c r="AS385" s="1">
        <f t="shared" si="119"/>
        <v>377</v>
      </c>
    </row>
    <row r="386" spans="7:45" x14ac:dyDescent="0.25">
      <c r="G386" s="93">
        <v>43496</v>
      </c>
      <c r="H386" t="s">
        <v>23</v>
      </c>
      <c r="I386" t="s">
        <v>37</v>
      </c>
      <c r="J386" t="s">
        <v>426</v>
      </c>
      <c r="K386" s="95">
        <v>3</v>
      </c>
      <c r="L386" s="94">
        <v>0</v>
      </c>
      <c r="O386" t="str">
        <f t="shared" si="103"/>
        <v/>
      </c>
      <c r="AA386" s="3">
        <f t="shared" si="120"/>
        <v>378</v>
      </c>
      <c r="AB386" s="93">
        <f t="shared" si="104"/>
        <v>43496.000386</v>
      </c>
      <c r="AC386">
        <f t="shared" si="105"/>
        <v>1123</v>
      </c>
      <c r="AD386" s="1">
        <f t="shared" si="106"/>
        <v>378</v>
      </c>
      <c r="AE386" s="119">
        <f t="shared" si="107"/>
        <v>515.00038600000005</v>
      </c>
      <c r="AF386">
        <f t="shared" si="108"/>
        <v>1392</v>
      </c>
      <c r="AG386" s="1">
        <f t="shared" si="109"/>
        <v>109</v>
      </c>
      <c r="AH386" s="119">
        <f t="shared" si="110"/>
        <v>868.00038600000005</v>
      </c>
      <c r="AI386">
        <f t="shared" si="111"/>
        <v>795</v>
      </c>
      <c r="AJ386" s="1">
        <f t="shared" si="112"/>
        <v>706</v>
      </c>
      <c r="AK386" s="1">
        <f t="shared" si="113"/>
        <v>206.00038599999999</v>
      </c>
      <c r="AL386">
        <f t="shared" si="114"/>
        <v>1300</v>
      </c>
      <c r="AM386" s="1">
        <f t="shared" si="115"/>
        <v>201</v>
      </c>
      <c r="AN386" s="108">
        <f t="shared" si="101"/>
        <v>3.0003860000000002</v>
      </c>
      <c r="AO386">
        <f t="shared" si="116"/>
        <v>1440</v>
      </c>
      <c r="AP386" s="1">
        <f t="shared" si="117"/>
        <v>61</v>
      </c>
      <c r="AQ386" s="108">
        <f t="shared" si="102"/>
        <v>3.86E-4</v>
      </c>
      <c r="AR386">
        <f t="shared" si="118"/>
        <v>1123</v>
      </c>
      <c r="AS386" s="1">
        <f t="shared" si="119"/>
        <v>378</v>
      </c>
    </row>
    <row r="387" spans="7:45" x14ac:dyDescent="0.25">
      <c r="G387" s="93">
        <v>43496</v>
      </c>
      <c r="H387" t="s">
        <v>23</v>
      </c>
      <c r="I387" t="s">
        <v>37</v>
      </c>
      <c r="J387" t="s">
        <v>168</v>
      </c>
      <c r="K387" s="95">
        <v>6.5</v>
      </c>
      <c r="L387" s="94">
        <v>0</v>
      </c>
      <c r="O387" t="str">
        <f t="shared" si="103"/>
        <v/>
      </c>
      <c r="AA387" s="3">
        <f t="shared" si="120"/>
        <v>379</v>
      </c>
      <c r="AB387" s="93">
        <f t="shared" si="104"/>
        <v>43496.000387</v>
      </c>
      <c r="AC387">
        <f t="shared" si="105"/>
        <v>1122</v>
      </c>
      <c r="AD387" s="1">
        <f t="shared" si="106"/>
        <v>379</v>
      </c>
      <c r="AE387" s="119">
        <f t="shared" si="107"/>
        <v>515.00038700000005</v>
      </c>
      <c r="AF387">
        <f t="shared" si="108"/>
        <v>1391</v>
      </c>
      <c r="AG387" s="1">
        <f t="shared" si="109"/>
        <v>110</v>
      </c>
      <c r="AH387" s="119">
        <f t="shared" si="110"/>
        <v>868.00038700000005</v>
      </c>
      <c r="AI387">
        <f t="shared" si="111"/>
        <v>794</v>
      </c>
      <c r="AJ387" s="1">
        <f t="shared" si="112"/>
        <v>707</v>
      </c>
      <c r="AK387" s="1">
        <f t="shared" si="113"/>
        <v>72.000387000000003</v>
      </c>
      <c r="AL387">
        <f t="shared" si="114"/>
        <v>1433</v>
      </c>
      <c r="AM387" s="1">
        <f t="shared" si="115"/>
        <v>68</v>
      </c>
      <c r="AN387" s="108">
        <f t="shared" si="101"/>
        <v>6.5003869999999999</v>
      </c>
      <c r="AO387">
        <f t="shared" si="116"/>
        <v>1377</v>
      </c>
      <c r="AP387" s="1">
        <f t="shared" si="117"/>
        <v>124</v>
      </c>
      <c r="AQ387" s="108">
        <f t="shared" si="102"/>
        <v>3.8699999999999997E-4</v>
      </c>
      <c r="AR387">
        <f t="shared" si="118"/>
        <v>1122</v>
      </c>
      <c r="AS387" s="1">
        <f t="shared" si="119"/>
        <v>379</v>
      </c>
    </row>
    <row r="388" spans="7:45" x14ac:dyDescent="0.25">
      <c r="G388" s="93">
        <v>43496</v>
      </c>
      <c r="H388" t="s">
        <v>23</v>
      </c>
      <c r="I388" t="s">
        <v>37</v>
      </c>
      <c r="J388" t="s">
        <v>185</v>
      </c>
      <c r="K388" s="95">
        <v>14</v>
      </c>
      <c r="L388" s="94">
        <v>0</v>
      </c>
      <c r="O388" t="str">
        <f t="shared" si="103"/>
        <v/>
      </c>
      <c r="AA388" s="3">
        <f t="shared" si="120"/>
        <v>380</v>
      </c>
      <c r="AB388" s="93">
        <f t="shared" si="104"/>
        <v>43496.000388</v>
      </c>
      <c r="AC388">
        <f t="shared" si="105"/>
        <v>1121</v>
      </c>
      <c r="AD388" s="1">
        <f t="shared" si="106"/>
        <v>380</v>
      </c>
      <c r="AE388" s="119">
        <f t="shared" si="107"/>
        <v>515.00038800000004</v>
      </c>
      <c r="AF388">
        <f t="shared" si="108"/>
        <v>1390</v>
      </c>
      <c r="AG388" s="1">
        <f t="shared" si="109"/>
        <v>111</v>
      </c>
      <c r="AH388" s="119">
        <f t="shared" si="110"/>
        <v>868.00038800000004</v>
      </c>
      <c r="AI388">
        <f t="shared" si="111"/>
        <v>793</v>
      </c>
      <c r="AJ388" s="1">
        <f t="shared" si="112"/>
        <v>708</v>
      </c>
      <c r="AK388" s="1">
        <f t="shared" si="113"/>
        <v>66.000388000000001</v>
      </c>
      <c r="AL388">
        <f t="shared" si="114"/>
        <v>1435</v>
      </c>
      <c r="AM388" s="1">
        <f t="shared" si="115"/>
        <v>66</v>
      </c>
      <c r="AN388" s="108">
        <f t="shared" si="101"/>
        <v>14.000387999999999</v>
      </c>
      <c r="AO388">
        <f t="shared" si="116"/>
        <v>1158</v>
      </c>
      <c r="AP388" s="1">
        <f t="shared" si="117"/>
        <v>343</v>
      </c>
      <c r="AQ388" s="108">
        <f t="shared" si="102"/>
        <v>3.88E-4</v>
      </c>
      <c r="AR388">
        <f t="shared" si="118"/>
        <v>1121</v>
      </c>
      <c r="AS388" s="1">
        <f t="shared" si="119"/>
        <v>380</v>
      </c>
    </row>
    <row r="389" spans="7:45" x14ac:dyDescent="0.25">
      <c r="G389" s="93">
        <v>43496</v>
      </c>
      <c r="H389" t="s">
        <v>23</v>
      </c>
      <c r="I389" t="s">
        <v>37</v>
      </c>
      <c r="J389" t="s">
        <v>193</v>
      </c>
      <c r="K389" s="95">
        <v>9.1999999999999993</v>
      </c>
      <c r="L389" s="94">
        <v>0</v>
      </c>
      <c r="O389" t="str">
        <f t="shared" si="103"/>
        <v/>
      </c>
      <c r="AA389" s="3">
        <f t="shared" si="120"/>
        <v>381</v>
      </c>
      <c r="AB389" s="93">
        <f t="shared" si="104"/>
        <v>43496.000389000001</v>
      </c>
      <c r="AC389">
        <f t="shared" si="105"/>
        <v>1120</v>
      </c>
      <c r="AD389" s="1">
        <f t="shared" si="106"/>
        <v>381</v>
      </c>
      <c r="AE389" s="119">
        <f t="shared" si="107"/>
        <v>515.00038900000004</v>
      </c>
      <c r="AF389">
        <f t="shared" si="108"/>
        <v>1389</v>
      </c>
      <c r="AG389" s="1">
        <f t="shared" si="109"/>
        <v>112</v>
      </c>
      <c r="AH389" s="119">
        <f t="shared" si="110"/>
        <v>868.00038900000004</v>
      </c>
      <c r="AI389">
        <f t="shared" si="111"/>
        <v>792</v>
      </c>
      <c r="AJ389" s="1">
        <f t="shared" si="112"/>
        <v>709</v>
      </c>
      <c r="AK389" s="1">
        <f t="shared" si="113"/>
        <v>16.000388999999998</v>
      </c>
      <c r="AL389">
        <f t="shared" si="114"/>
        <v>1487</v>
      </c>
      <c r="AM389" s="1">
        <f t="shared" si="115"/>
        <v>14</v>
      </c>
      <c r="AN389" s="108">
        <f t="shared" si="101"/>
        <v>9.2003889999999995</v>
      </c>
      <c r="AO389">
        <f t="shared" si="116"/>
        <v>1242</v>
      </c>
      <c r="AP389" s="1">
        <f t="shared" si="117"/>
        <v>259</v>
      </c>
      <c r="AQ389" s="108">
        <f t="shared" si="102"/>
        <v>3.8899999999999997E-4</v>
      </c>
      <c r="AR389">
        <f t="shared" si="118"/>
        <v>1120</v>
      </c>
      <c r="AS389" s="1">
        <f t="shared" si="119"/>
        <v>381</v>
      </c>
    </row>
    <row r="390" spans="7:45" x14ac:dyDescent="0.25">
      <c r="G390" s="93">
        <v>43497</v>
      </c>
      <c r="H390" t="s">
        <v>22</v>
      </c>
      <c r="I390" t="s">
        <v>36</v>
      </c>
      <c r="J390" t="s">
        <v>523</v>
      </c>
      <c r="K390" s="95">
        <v>8</v>
      </c>
      <c r="L390" s="94">
        <v>0</v>
      </c>
      <c r="O390" t="str">
        <f t="shared" si="103"/>
        <v/>
      </c>
      <c r="AA390" s="3">
        <f t="shared" si="120"/>
        <v>382</v>
      </c>
      <c r="AB390" s="93">
        <f t="shared" si="104"/>
        <v>43497.000390000001</v>
      </c>
      <c r="AC390">
        <f t="shared" si="105"/>
        <v>1119</v>
      </c>
      <c r="AD390" s="1">
        <f t="shared" si="106"/>
        <v>382</v>
      </c>
      <c r="AE390" s="119">
        <f t="shared" si="107"/>
        <v>1469.0003899999999</v>
      </c>
      <c r="AF390">
        <f t="shared" si="108"/>
        <v>133</v>
      </c>
      <c r="AG390" s="1">
        <f t="shared" si="109"/>
        <v>1368</v>
      </c>
      <c r="AH390" s="119">
        <f t="shared" si="110"/>
        <v>297.00038999999998</v>
      </c>
      <c r="AI390">
        <f t="shared" si="111"/>
        <v>1410</v>
      </c>
      <c r="AJ390" s="1">
        <f t="shared" si="112"/>
        <v>91</v>
      </c>
      <c r="AK390" s="1">
        <f t="shared" si="113"/>
        <v>562.00039000000004</v>
      </c>
      <c r="AL390">
        <f t="shared" si="114"/>
        <v>957</v>
      </c>
      <c r="AM390" s="1">
        <f t="shared" si="115"/>
        <v>544</v>
      </c>
      <c r="AN390" s="108">
        <f t="shared" si="101"/>
        <v>8.0003899999999994</v>
      </c>
      <c r="AO390">
        <f t="shared" si="116"/>
        <v>1317</v>
      </c>
      <c r="AP390" s="1">
        <f t="shared" si="117"/>
        <v>184</v>
      </c>
      <c r="AQ390" s="108">
        <f t="shared" si="102"/>
        <v>3.8999999999999999E-4</v>
      </c>
      <c r="AR390">
        <f t="shared" si="118"/>
        <v>1119</v>
      </c>
      <c r="AS390" s="1">
        <f t="shared" si="119"/>
        <v>382</v>
      </c>
    </row>
    <row r="391" spans="7:45" x14ac:dyDescent="0.25">
      <c r="G391" s="93">
        <v>43497</v>
      </c>
      <c r="H391" t="s">
        <v>71</v>
      </c>
      <c r="I391" t="s">
        <v>64</v>
      </c>
      <c r="J391" t="s">
        <v>523</v>
      </c>
      <c r="K391" s="95">
        <v>113.89</v>
      </c>
      <c r="L391" s="94">
        <v>0</v>
      </c>
      <c r="O391" t="str">
        <f t="shared" si="103"/>
        <v/>
      </c>
      <c r="AA391" s="3">
        <f t="shared" si="120"/>
        <v>383</v>
      </c>
      <c r="AB391" s="93">
        <f t="shared" si="104"/>
        <v>43497.000391000001</v>
      </c>
      <c r="AC391">
        <f t="shared" si="105"/>
        <v>1118</v>
      </c>
      <c r="AD391" s="1">
        <f t="shared" si="106"/>
        <v>383</v>
      </c>
      <c r="AE391" s="119">
        <f t="shared" si="107"/>
        <v>1260.000391</v>
      </c>
      <c r="AF391">
        <f t="shared" si="108"/>
        <v>278</v>
      </c>
      <c r="AG391" s="1">
        <f t="shared" si="109"/>
        <v>1223</v>
      </c>
      <c r="AH391" s="119">
        <f t="shared" si="110"/>
        <v>358.00039099999998</v>
      </c>
      <c r="AI391">
        <f t="shared" si="111"/>
        <v>1194</v>
      </c>
      <c r="AJ391" s="1">
        <f t="shared" si="112"/>
        <v>307</v>
      </c>
      <c r="AK391" s="1">
        <f t="shared" si="113"/>
        <v>562.00039100000004</v>
      </c>
      <c r="AL391">
        <f t="shared" si="114"/>
        <v>956</v>
      </c>
      <c r="AM391" s="1">
        <f t="shared" si="115"/>
        <v>545</v>
      </c>
      <c r="AN391" s="108">
        <f t="shared" si="101"/>
        <v>113.89039099999999</v>
      </c>
      <c r="AO391">
        <f t="shared" si="116"/>
        <v>356</v>
      </c>
      <c r="AP391" s="1">
        <f t="shared" si="117"/>
        <v>1145</v>
      </c>
      <c r="AQ391" s="108">
        <f t="shared" si="102"/>
        <v>3.9099999999999996E-4</v>
      </c>
      <c r="AR391">
        <f t="shared" si="118"/>
        <v>1118</v>
      </c>
      <c r="AS391" s="1">
        <f t="shared" si="119"/>
        <v>383</v>
      </c>
    </row>
    <row r="392" spans="7:45" x14ac:dyDescent="0.25">
      <c r="G392" s="93">
        <v>43497</v>
      </c>
      <c r="H392" t="s">
        <v>71</v>
      </c>
      <c r="I392" t="s">
        <v>67</v>
      </c>
      <c r="J392" t="s">
        <v>523</v>
      </c>
      <c r="K392" s="95">
        <v>25</v>
      </c>
      <c r="L392" s="94">
        <v>0</v>
      </c>
      <c r="O392" t="str">
        <f t="shared" si="103"/>
        <v/>
      </c>
      <c r="AA392" s="3">
        <f t="shared" si="120"/>
        <v>384</v>
      </c>
      <c r="AB392" s="93">
        <f t="shared" si="104"/>
        <v>43497.000392000002</v>
      </c>
      <c r="AC392">
        <f t="shared" si="105"/>
        <v>1117</v>
      </c>
      <c r="AD392" s="1">
        <f t="shared" si="106"/>
        <v>384</v>
      </c>
      <c r="AE392" s="119">
        <f t="shared" si="107"/>
        <v>1260.0003919999999</v>
      </c>
      <c r="AF392">
        <f t="shared" si="108"/>
        <v>277</v>
      </c>
      <c r="AG392" s="1">
        <f t="shared" si="109"/>
        <v>1224</v>
      </c>
      <c r="AH392" s="119">
        <f t="shared" si="110"/>
        <v>373.00039199999998</v>
      </c>
      <c r="AI392">
        <f t="shared" si="111"/>
        <v>1131</v>
      </c>
      <c r="AJ392" s="1">
        <f t="shared" si="112"/>
        <v>370</v>
      </c>
      <c r="AK392" s="1">
        <f t="shared" si="113"/>
        <v>562.00039200000003</v>
      </c>
      <c r="AL392">
        <f t="shared" si="114"/>
        <v>955</v>
      </c>
      <c r="AM392" s="1">
        <f t="shared" si="115"/>
        <v>546</v>
      </c>
      <c r="AN392" s="108">
        <f t="shared" si="101"/>
        <v>25.000392000000002</v>
      </c>
      <c r="AO392">
        <f t="shared" si="116"/>
        <v>903</v>
      </c>
      <c r="AP392" s="1">
        <f t="shared" si="117"/>
        <v>598</v>
      </c>
      <c r="AQ392" s="108">
        <f t="shared" si="102"/>
        <v>3.9199999999999999E-4</v>
      </c>
      <c r="AR392">
        <f t="shared" si="118"/>
        <v>1117</v>
      </c>
      <c r="AS392" s="1">
        <f t="shared" si="119"/>
        <v>384</v>
      </c>
    </row>
    <row r="393" spans="7:45" x14ac:dyDescent="0.25">
      <c r="G393" s="93">
        <v>43497</v>
      </c>
      <c r="H393" t="s">
        <v>77</v>
      </c>
      <c r="I393" t="s">
        <v>64</v>
      </c>
      <c r="J393" t="s">
        <v>523</v>
      </c>
      <c r="K393" s="95">
        <v>66.900000000000006</v>
      </c>
      <c r="L393" s="94">
        <v>0</v>
      </c>
      <c r="O393" t="str">
        <f t="shared" si="103"/>
        <v/>
      </c>
      <c r="AA393" s="3">
        <f t="shared" si="120"/>
        <v>385</v>
      </c>
      <c r="AB393" s="93">
        <f t="shared" si="104"/>
        <v>43497.000393000002</v>
      </c>
      <c r="AC393">
        <f t="shared" si="105"/>
        <v>1116</v>
      </c>
      <c r="AD393" s="1">
        <f t="shared" si="106"/>
        <v>385</v>
      </c>
      <c r="AE393" s="119">
        <f t="shared" si="107"/>
        <v>1184.000393</v>
      </c>
      <c r="AF393">
        <f t="shared" si="108"/>
        <v>337</v>
      </c>
      <c r="AG393" s="1">
        <f t="shared" si="109"/>
        <v>1164</v>
      </c>
      <c r="AH393" s="119">
        <f t="shared" si="110"/>
        <v>358.00039299999997</v>
      </c>
      <c r="AI393">
        <f t="shared" si="111"/>
        <v>1193</v>
      </c>
      <c r="AJ393" s="1">
        <f t="shared" si="112"/>
        <v>308</v>
      </c>
      <c r="AK393" s="1">
        <f t="shared" si="113"/>
        <v>562.00039300000003</v>
      </c>
      <c r="AL393">
        <f t="shared" si="114"/>
        <v>954</v>
      </c>
      <c r="AM393" s="1">
        <f t="shared" si="115"/>
        <v>547</v>
      </c>
      <c r="AN393" s="108">
        <f t="shared" ref="AN393:AN456" si="121">IF(K393="","",K393+0.000001*ROW())</f>
        <v>66.900393000000008</v>
      </c>
      <c r="AO393">
        <f t="shared" si="116"/>
        <v>524</v>
      </c>
      <c r="AP393" s="1">
        <f t="shared" si="117"/>
        <v>977</v>
      </c>
      <c r="AQ393" s="108">
        <f t="shared" ref="AQ393:AQ456" si="122">IF(L393="","",N393+0.000001*ROW())</f>
        <v>3.9299999999999996E-4</v>
      </c>
      <c r="AR393">
        <f t="shared" si="118"/>
        <v>1116</v>
      </c>
      <c r="AS393" s="1">
        <f t="shared" si="119"/>
        <v>385</v>
      </c>
    </row>
    <row r="394" spans="7:45" x14ac:dyDescent="0.25">
      <c r="G394" s="93">
        <v>43497</v>
      </c>
      <c r="H394" t="s">
        <v>294</v>
      </c>
      <c r="I394" t="s">
        <v>35</v>
      </c>
      <c r="J394" t="s">
        <v>523</v>
      </c>
      <c r="K394" s="95">
        <v>5</v>
      </c>
      <c r="L394" s="94">
        <v>0</v>
      </c>
      <c r="O394" t="str">
        <f t="shared" ref="O394:O457" si="123">IF(P394="","",O393+1)</f>
        <v/>
      </c>
      <c r="AA394" s="3">
        <f t="shared" si="120"/>
        <v>386</v>
      </c>
      <c r="AB394" s="93">
        <f t="shared" ref="AB394:AB457" si="124">IF(G394="","",G394+0.000001*ROW())</f>
        <v>43497.000394000002</v>
      </c>
      <c r="AC394">
        <f t="shared" ref="AC394:AC457" si="125">IFERROR(_xlfn.RANK.EQ(AB394,$AB$9:$AB$1508),"")</f>
        <v>1115</v>
      </c>
      <c r="AD394" s="1">
        <f t="shared" ref="AD394:AD457" si="126">IFERROR(_xlfn.RANK.EQ(AB394,$AB$9:$AB$1508,1),"")</f>
        <v>386</v>
      </c>
      <c r="AE394" s="119">
        <f t="shared" ref="AE394:AE457" si="127">IF(H394="","",COUNTIF($H$9:$H$1508,"&lt;="&amp;H394) + 0.000001*ROW())</f>
        <v>1148.0003939999999</v>
      </c>
      <c r="AF394">
        <f t="shared" ref="AF394:AF457" si="128">IFERROR(_xlfn.RANK.EQ(AE394,$AE$9:$AE$1508),"")</f>
        <v>353</v>
      </c>
      <c r="AG394" s="1">
        <f t="shared" ref="AG394:AG457" si="129">IFERROR(_xlfn.RANK.EQ(AE394,$AE$9:$AE$1508,1),"")</f>
        <v>1148</v>
      </c>
      <c r="AH394" s="119">
        <f t="shared" ref="AH394:AH457" si="130">IF(I394="","",COUNTIF($I$9:$I$1508,"&lt;="&amp;I394) + 0.000001*ROW())</f>
        <v>1402.0003939999999</v>
      </c>
      <c r="AI394">
        <f t="shared" ref="AI394:AI457" si="131">IFERROR(_xlfn.RANK.EQ(AH394,$AH$9:$AH$1508),"")</f>
        <v>215</v>
      </c>
      <c r="AJ394" s="1">
        <f t="shared" ref="AJ394:AJ457" si="132">IFERROR(_xlfn.RANK.EQ(AH394,$AH$9:$AH$1508,1),"")</f>
        <v>1286</v>
      </c>
      <c r="AK394" s="1">
        <f t="shared" ref="AK394:AK457" si="133">IF(J394="","",COUNTIF($J$9:$J$1508,"&lt;="&amp;J394) + 0.000001*ROW())</f>
        <v>562.00039400000003</v>
      </c>
      <c r="AL394">
        <f t="shared" ref="AL394:AL457" si="134">IFERROR(_xlfn.RANK.EQ(AK394,$AK$9:$AK$1508),"")</f>
        <v>953</v>
      </c>
      <c r="AM394" s="1">
        <f t="shared" ref="AM394:AM457" si="135">IFERROR(_xlfn.RANK.EQ(AK394,$AK$9:$AK$1508,1),"")</f>
        <v>548</v>
      </c>
      <c r="AN394" s="108">
        <f t="shared" si="121"/>
        <v>5.000394</v>
      </c>
      <c r="AO394">
        <f t="shared" ref="AO394:AO457" si="136">IFERROR(_xlfn.RANK.EQ(AN394,$AN$9:$AN$1508),"")</f>
        <v>1396</v>
      </c>
      <c r="AP394" s="1">
        <f t="shared" ref="AP394:AP457" si="137">IFERROR(_xlfn.RANK.EQ(AN394,$AN$9:$AN$1508,1),"")</f>
        <v>105</v>
      </c>
      <c r="AQ394" s="108">
        <f t="shared" si="122"/>
        <v>3.9399999999999998E-4</v>
      </c>
      <c r="AR394">
        <f t="shared" ref="AR394:AR457" si="138">IFERROR(_xlfn.RANK.EQ(AQ394,$AQ$9:$AQ$1508),"")</f>
        <v>1115</v>
      </c>
      <c r="AS394" s="1">
        <f t="shared" ref="AS394:AS457" si="139">IFERROR(_xlfn.RANK.EQ(AQ394,$AQ$9:$AQ$1508,1),"")</f>
        <v>386</v>
      </c>
    </row>
    <row r="395" spans="7:45" x14ac:dyDescent="0.25">
      <c r="G395" s="93">
        <v>43497</v>
      </c>
      <c r="H395" t="s">
        <v>21</v>
      </c>
      <c r="I395" t="s">
        <v>36</v>
      </c>
      <c r="J395" t="s">
        <v>523</v>
      </c>
      <c r="K395" s="95">
        <v>72</v>
      </c>
      <c r="L395" s="94">
        <v>0</v>
      </c>
      <c r="O395" t="str">
        <f t="shared" si="123"/>
        <v/>
      </c>
      <c r="AA395" s="3">
        <f t="shared" ref="AA395:AA458" si="140">AA394+1</f>
        <v>387</v>
      </c>
      <c r="AB395" s="93">
        <f t="shared" si="124"/>
        <v>43497.000395000003</v>
      </c>
      <c r="AC395">
        <f t="shared" si="125"/>
        <v>1114</v>
      </c>
      <c r="AD395" s="1">
        <f t="shared" si="126"/>
        <v>387</v>
      </c>
      <c r="AE395" s="119">
        <f t="shared" si="127"/>
        <v>1086.000395</v>
      </c>
      <c r="AF395">
        <f t="shared" si="128"/>
        <v>686</v>
      </c>
      <c r="AG395" s="1">
        <f t="shared" si="129"/>
        <v>815</v>
      </c>
      <c r="AH395" s="119">
        <f t="shared" si="130"/>
        <v>297.00039500000003</v>
      </c>
      <c r="AI395">
        <f t="shared" si="131"/>
        <v>1409</v>
      </c>
      <c r="AJ395" s="1">
        <f t="shared" si="132"/>
        <v>92</v>
      </c>
      <c r="AK395" s="1">
        <f t="shared" si="133"/>
        <v>562.00039500000003</v>
      </c>
      <c r="AL395">
        <f t="shared" si="134"/>
        <v>952</v>
      </c>
      <c r="AM395" s="1">
        <f t="shared" si="135"/>
        <v>549</v>
      </c>
      <c r="AN395" s="108">
        <f t="shared" si="121"/>
        <v>72.000394999999997</v>
      </c>
      <c r="AO395">
        <f t="shared" si="136"/>
        <v>498</v>
      </c>
      <c r="AP395" s="1">
        <f t="shared" si="137"/>
        <v>1003</v>
      </c>
      <c r="AQ395" s="108">
        <f t="shared" si="122"/>
        <v>3.9500000000000001E-4</v>
      </c>
      <c r="AR395">
        <f t="shared" si="138"/>
        <v>1114</v>
      </c>
      <c r="AS395" s="1">
        <f t="shared" si="139"/>
        <v>387</v>
      </c>
    </row>
    <row r="396" spans="7:45" x14ac:dyDescent="0.25">
      <c r="G396" s="93">
        <v>43497</v>
      </c>
      <c r="H396" t="s">
        <v>21</v>
      </c>
      <c r="I396" t="s">
        <v>36</v>
      </c>
      <c r="J396" t="s">
        <v>523</v>
      </c>
      <c r="K396" s="95">
        <v>40</v>
      </c>
      <c r="L396" s="94">
        <v>0</v>
      </c>
      <c r="O396" t="str">
        <f t="shared" si="123"/>
        <v/>
      </c>
      <c r="AA396" s="3">
        <f t="shared" si="140"/>
        <v>388</v>
      </c>
      <c r="AB396" s="93">
        <f t="shared" si="124"/>
        <v>43497.000396000003</v>
      </c>
      <c r="AC396">
        <f t="shared" si="125"/>
        <v>1113</v>
      </c>
      <c r="AD396" s="1">
        <f t="shared" si="126"/>
        <v>388</v>
      </c>
      <c r="AE396" s="119">
        <f t="shared" si="127"/>
        <v>1086.0003959999999</v>
      </c>
      <c r="AF396">
        <f t="shared" si="128"/>
        <v>685</v>
      </c>
      <c r="AG396" s="1">
        <f t="shared" si="129"/>
        <v>816</v>
      </c>
      <c r="AH396" s="119">
        <f t="shared" si="130"/>
        <v>297.00039600000002</v>
      </c>
      <c r="AI396">
        <f t="shared" si="131"/>
        <v>1408</v>
      </c>
      <c r="AJ396" s="1">
        <f t="shared" si="132"/>
        <v>93</v>
      </c>
      <c r="AK396" s="1">
        <f t="shared" si="133"/>
        <v>562.00039600000002</v>
      </c>
      <c r="AL396">
        <f t="shared" si="134"/>
        <v>951</v>
      </c>
      <c r="AM396" s="1">
        <f t="shared" si="135"/>
        <v>550</v>
      </c>
      <c r="AN396" s="108">
        <f t="shared" si="121"/>
        <v>40.000396000000002</v>
      </c>
      <c r="AO396">
        <f t="shared" si="136"/>
        <v>713</v>
      </c>
      <c r="AP396" s="1">
        <f t="shared" si="137"/>
        <v>788</v>
      </c>
      <c r="AQ396" s="108">
        <f t="shared" si="122"/>
        <v>3.9599999999999998E-4</v>
      </c>
      <c r="AR396">
        <f t="shared" si="138"/>
        <v>1113</v>
      </c>
      <c r="AS396" s="1">
        <f t="shared" si="139"/>
        <v>388</v>
      </c>
    </row>
    <row r="397" spans="7:45" x14ac:dyDescent="0.25">
      <c r="G397" s="93">
        <v>43497</v>
      </c>
      <c r="H397" t="s">
        <v>21</v>
      </c>
      <c r="I397" t="s">
        <v>36</v>
      </c>
      <c r="J397" t="s">
        <v>523</v>
      </c>
      <c r="K397" s="95">
        <v>24</v>
      </c>
      <c r="L397" s="94">
        <v>0</v>
      </c>
      <c r="O397" t="str">
        <f t="shared" si="123"/>
        <v/>
      </c>
      <c r="AA397" s="3">
        <f t="shared" si="140"/>
        <v>389</v>
      </c>
      <c r="AB397" s="93">
        <f t="shared" si="124"/>
        <v>43497.000397000003</v>
      </c>
      <c r="AC397">
        <f t="shared" si="125"/>
        <v>1112</v>
      </c>
      <c r="AD397" s="1">
        <f t="shared" si="126"/>
        <v>389</v>
      </c>
      <c r="AE397" s="119">
        <f t="shared" si="127"/>
        <v>1086.000397</v>
      </c>
      <c r="AF397">
        <f t="shared" si="128"/>
        <v>684</v>
      </c>
      <c r="AG397" s="1">
        <f t="shared" si="129"/>
        <v>817</v>
      </c>
      <c r="AH397" s="119">
        <f t="shared" si="130"/>
        <v>297.00039700000002</v>
      </c>
      <c r="AI397">
        <f t="shared" si="131"/>
        <v>1407</v>
      </c>
      <c r="AJ397" s="1">
        <f t="shared" si="132"/>
        <v>94</v>
      </c>
      <c r="AK397" s="1">
        <f t="shared" si="133"/>
        <v>562.00039700000002</v>
      </c>
      <c r="AL397">
        <f t="shared" si="134"/>
        <v>950</v>
      </c>
      <c r="AM397" s="1">
        <f t="shared" si="135"/>
        <v>551</v>
      </c>
      <c r="AN397" s="108">
        <f t="shared" si="121"/>
        <v>24.000397</v>
      </c>
      <c r="AO397">
        <f t="shared" si="136"/>
        <v>942</v>
      </c>
      <c r="AP397" s="1">
        <f t="shared" si="137"/>
        <v>559</v>
      </c>
      <c r="AQ397" s="108">
        <f t="shared" si="122"/>
        <v>3.97E-4</v>
      </c>
      <c r="AR397">
        <f t="shared" si="138"/>
        <v>1112</v>
      </c>
      <c r="AS397" s="1">
        <f t="shared" si="139"/>
        <v>389</v>
      </c>
    </row>
    <row r="398" spans="7:45" x14ac:dyDescent="0.25">
      <c r="G398" s="93">
        <v>43497</v>
      </c>
      <c r="H398" t="s">
        <v>21</v>
      </c>
      <c r="I398" t="s">
        <v>36</v>
      </c>
      <c r="J398" t="s">
        <v>523</v>
      </c>
      <c r="K398" s="95">
        <v>16</v>
      </c>
      <c r="L398" s="94">
        <v>0</v>
      </c>
      <c r="O398" t="str">
        <f t="shared" si="123"/>
        <v/>
      </c>
      <c r="AA398" s="3">
        <f t="shared" si="140"/>
        <v>390</v>
      </c>
      <c r="AB398" s="93">
        <f t="shared" si="124"/>
        <v>43497.000397999996</v>
      </c>
      <c r="AC398">
        <f t="shared" si="125"/>
        <v>1111</v>
      </c>
      <c r="AD398" s="1">
        <f t="shared" si="126"/>
        <v>390</v>
      </c>
      <c r="AE398" s="119">
        <f t="shared" si="127"/>
        <v>1086.0003979999999</v>
      </c>
      <c r="AF398">
        <f t="shared" si="128"/>
        <v>683</v>
      </c>
      <c r="AG398" s="1">
        <f t="shared" si="129"/>
        <v>818</v>
      </c>
      <c r="AH398" s="119">
        <f t="shared" si="130"/>
        <v>297.00039800000002</v>
      </c>
      <c r="AI398">
        <f t="shared" si="131"/>
        <v>1406</v>
      </c>
      <c r="AJ398" s="1">
        <f t="shared" si="132"/>
        <v>95</v>
      </c>
      <c r="AK398" s="1">
        <f t="shared" si="133"/>
        <v>562.00039800000002</v>
      </c>
      <c r="AL398">
        <f t="shared" si="134"/>
        <v>949</v>
      </c>
      <c r="AM398" s="1">
        <f t="shared" si="135"/>
        <v>552</v>
      </c>
      <c r="AN398" s="108">
        <f t="shared" si="121"/>
        <v>16.000398000000001</v>
      </c>
      <c r="AO398">
        <f t="shared" si="136"/>
        <v>1110</v>
      </c>
      <c r="AP398" s="1">
        <f t="shared" si="137"/>
        <v>391</v>
      </c>
      <c r="AQ398" s="108">
        <f t="shared" si="122"/>
        <v>3.9799999999999997E-4</v>
      </c>
      <c r="AR398">
        <f t="shared" si="138"/>
        <v>1111</v>
      </c>
      <c r="AS398" s="1">
        <f t="shared" si="139"/>
        <v>390</v>
      </c>
    </row>
    <row r="399" spans="7:45" x14ac:dyDescent="0.25">
      <c r="G399" s="93">
        <v>43497</v>
      </c>
      <c r="H399" t="s">
        <v>21</v>
      </c>
      <c r="I399" t="s">
        <v>36</v>
      </c>
      <c r="J399" t="s">
        <v>523</v>
      </c>
      <c r="K399" s="95">
        <v>8</v>
      </c>
      <c r="L399" s="94">
        <v>0</v>
      </c>
      <c r="O399" t="str">
        <f t="shared" si="123"/>
        <v/>
      </c>
      <c r="AA399" s="3">
        <f t="shared" si="140"/>
        <v>391</v>
      </c>
      <c r="AB399" s="93">
        <f t="shared" si="124"/>
        <v>43497.000398999997</v>
      </c>
      <c r="AC399">
        <f t="shared" si="125"/>
        <v>1110</v>
      </c>
      <c r="AD399" s="1">
        <f t="shared" si="126"/>
        <v>391</v>
      </c>
      <c r="AE399" s="119">
        <f t="shared" si="127"/>
        <v>1086.000399</v>
      </c>
      <c r="AF399">
        <f t="shared" si="128"/>
        <v>682</v>
      </c>
      <c r="AG399" s="1">
        <f t="shared" si="129"/>
        <v>819</v>
      </c>
      <c r="AH399" s="119">
        <f t="shared" si="130"/>
        <v>297.00039900000002</v>
      </c>
      <c r="AI399">
        <f t="shared" si="131"/>
        <v>1405</v>
      </c>
      <c r="AJ399" s="1">
        <f t="shared" si="132"/>
        <v>96</v>
      </c>
      <c r="AK399" s="1">
        <f t="shared" si="133"/>
        <v>562.00039900000002</v>
      </c>
      <c r="AL399">
        <f t="shared" si="134"/>
        <v>948</v>
      </c>
      <c r="AM399" s="1">
        <f t="shared" si="135"/>
        <v>553</v>
      </c>
      <c r="AN399" s="108">
        <f t="shared" si="121"/>
        <v>8.0003989999999998</v>
      </c>
      <c r="AO399">
        <f t="shared" si="136"/>
        <v>1316</v>
      </c>
      <c r="AP399" s="1">
        <f t="shared" si="137"/>
        <v>185</v>
      </c>
      <c r="AQ399" s="108">
        <f t="shared" si="122"/>
        <v>3.9899999999999999E-4</v>
      </c>
      <c r="AR399">
        <f t="shared" si="138"/>
        <v>1110</v>
      </c>
      <c r="AS399" s="1">
        <f t="shared" si="139"/>
        <v>391</v>
      </c>
    </row>
    <row r="400" spans="7:45" x14ac:dyDescent="0.25">
      <c r="G400" s="93">
        <v>43497</v>
      </c>
      <c r="H400" t="s">
        <v>21</v>
      </c>
      <c r="I400" t="s">
        <v>35</v>
      </c>
      <c r="J400" t="s">
        <v>523</v>
      </c>
      <c r="K400" s="95">
        <v>126</v>
      </c>
      <c r="L400" s="94">
        <v>0</v>
      </c>
      <c r="O400" t="str">
        <f t="shared" si="123"/>
        <v/>
      </c>
      <c r="AA400" s="3">
        <f t="shared" si="140"/>
        <v>392</v>
      </c>
      <c r="AB400" s="93">
        <f t="shared" si="124"/>
        <v>43497.000399999997</v>
      </c>
      <c r="AC400">
        <f t="shared" si="125"/>
        <v>1109</v>
      </c>
      <c r="AD400" s="1">
        <f t="shared" si="126"/>
        <v>392</v>
      </c>
      <c r="AE400" s="119">
        <f t="shared" si="127"/>
        <v>1086.0003999999999</v>
      </c>
      <c r="AF400">
        <f t="shared" si="128"/>
        <v>681</v>
      </c>
      <c r="AG400" s="1">
        <f t="shared" si="129"/>
        <v>820</v>
      </c>
      <c r="AH400" s="119">
        <f t="shared" si="130"/>
        <v>1402.0003999999999</v>
      </c>
      <c r="AI400">
        <f t="shared" si="131"/>
        <v>214</v>
      </c>
      <c r="AJ400" s="1">
        <f t="shared" si="132"/>
        <v>1287</v>
      </c>
      <c r="AK400" s="1">
        <f t="shared" si="133"/>
        <v>562.00040000000001</v>
      </c>
      <c r="AL400">
        <f t="shared" si="134"/>
        <v>947</v>
      </c>
      <c r="AM400" s="1">
        <f t="shared" si="135"/>
        <v>554</v>
      </c>
      <c r="AN400" s="108">
        <f t="shared" si="121"/>
        <v>126.0004</v>
      </c>
      <c r="AO400">
        <f t="shared" si="136"/>
        <v>336</v>
      </c>
      <c r="AP400" s="1">
        <f t="shared" si="137"/>
        <v>1165</v>
      </c>
      <c r="AQ400" s="108">
        <f t="shared" si="122"/>
        <v>3.9999999999999996E-4</v>
      </c>
      <c r="AR400">
        <f t="shared" si="138"/>
        <v>1109</v>
      </c>
      <c r="AS400" s="1">
        <f t="shared" si="139"/>
        <v>392</v>
      </c>
    </row>
    <row r="401" spans="7:45" x14ac:dyDescent="0.25">
      <c r="G401" s="93">
        <v>43497</v>
      </c>
      <c r="H401" t="s">
        <v>21</v>
      </c>
      <c r="I401" t="s">
        <v>35</v>
      </c>
      <c r="J401" t="s">
        <v>523</v>
      </c>
      <c r="K401" s="95">
        <v>18</v>
      </c>
      <c r="L401" s="94">
        <v>0</v>
      </c>
      <c r="O401" t="str">
        <f t="shared" si="123"/>
        <v/>
      </c>
      <c r="AA401" s="3">
        <f t="shared" si="140"/>
        <v>393</v>
      </c>
      <c r="AB401" s="93">
        <f t="shared" si="124"/>
        <v>43497.000400999998</v>
      </c>
      <c r="AC401">
        <f t="shared" si="125"/>
        <v>1108</v>
      </c>
      <c r="AD401" s="1">
        <f t="shared" si="126"/>
        <v>393</v>
      </c>
      <c r="AE401" s="119">
        <f t="shared" si="127"/>
        <v>1086.000401</v>
      </c>
      <c r="AF401">
        <f t="shared" si="128"/>
        <v>680</v>
      </c>
      <c r="AG401" s="1">
        <f t="shared" si="129"/>
        <v>821</v>
      </c>
      <c r="AH401" s="119">
        <f t="shared" si="130"/>
        <v>1402.000401</v>
      </c>
      <c r="AI401">
        <f t="shared" si="131"/>
        <v>213</v>
      </c>
      <c r="AJ401" s="1">
        <f t="shared" si="132"/>
        <v>1288</v>
      </c>
      <c r="AK401" s="1">
        <f t="shared" si="133"/>
        <v>562.00040100000001</v>
      </c>
      <c r="AL401">
        <f t="shared" si="134"/>
        <v>946</v>
      </c>
      <c r="AM401" s="1">
        <f t="shared" si="135"/>
        <v>555</v>
      </c>
      <c r="AN401" s="108">
        <f t="shared" si="121"/>
        <v>18.000401</v>
      </c>
      <c r="AO401">
        <f t="shared" si="136"/>
        <v>1044</v>
      </c>
      <c r="AP401" s="1">
        <f t="shared" si="137"/>
        <v>457</v>
      </c>
      <c r="AQ401" s="108">
        <f t="shared" si="122"/>
        <v>4.0099999999999999E-4</v>
      </c>
      <c r="AR401">
        <f t="shared" si="138"/>
        <v>1108</v>
      </c>
      <c r="AS401" s="1">
        <f t="shared" si="139"/>
        <v>393</v>
      </c>
    </row>
    <row r="402" spans="7:45" x14ac:dyDescent="0.25">
      <c r="G402" s="93">
        <v>43497</v>
      </c>
      <c r="H402" t="s">
        <v>86</v>
      </c>
      <c r="I402" t="s">
        <v>58</v>
      </c>
      <c r="J402" t="s">
        <v>523</v>
      </c>
      <c r="K402" s="95">
        <v>39</v>
      </c>
      <c r="L402" s="94">
        <v>0</v>
      </c>
      <c r="O402" t="str">
        <f t="shared" si="123"/>
        <v/>
      </c>
      <c r="AA402" s="3">
        <f t="shared" si="140"/>
        <v>394</v>
      </c>
      <c r="AB402" s="93">
        <f t="shared" si="124"/>
        <v>43497.000401999998</v>
      </c>
      <c r="AC402">
        <f t="shared" si="125"/>
        <v>1107</v>
      </c>
      <c r="AD402" s="1">
        <f t="shared" si="126"/>
        <v>394</v>
      </c>
      <c r="AE402" s="119">
        <f t="shared" si="127"/>
        <v>661.00040200000001</v>
      </c>
      <c r="AF402">
        <f t="shared" si="128"/>
        <v>848</v>
      </c>
      <c r="AG402" s="1">
        <f t="shared" si="129"/>
        <v>653</v>
      </c>
      <c r="AH402" s="119">
        <f t="shared" si="130"/>
        <v>462.00040200000001</v>
      </c>
      <c r="AI402">
        <f t="shared" si="131"/>
        <v>1110</v>
      </c>
      <c r="AJ402" s="1">
        <f t="shared" si="132"/>
        <v>391</v>
      </c>
      <c r="AK402" s="1">
        <f t="shared" si="133"/>
        <v>562.00040200000001</v>
      </c>
      <c r="AL402">
        <f t="shared" si="134"/>
        <v>945</v>
      </c>
      <c r="AM402" s="1">
        <f t="shared" si="135"/>
        <v>556</v>
      </c>
      <c r="AN402" s="108">
        <f t="shared" si="121"/>
        <v>39.000402000000001</v>
      </c>
      <c r="AO402">
        <f t="shared" si="136"/>
        <v>729</v>
      </c>
      <c r="AP402" s="1">
        <f t="shared" si="137"/>
        <v>772</v>
      </c>
      <c r="AQ402" s="108">
        <f t="shared" si="122"/>
        <v>4.0199999999999996E-4</v>
      </c>
      <c r="AR402">
        <f t="shared" si="138"/>
        <v>1107</v>
      </c>
      <c r="AS402" s="1">
        <f t="shared" si="139"/>
        <v>394</v>
      </c>
    </row>
    <row r="403" spans="7:45" x14ac:dyDescent="0.25">
      <c r="G403" s="93">
        <v>43497</v>
      </c>
      <c r="H403" t="s">
        <v>74</v>
      </c>
      <c r="I403" t="s">
        <v>35</v>
      </c>
      <c r="J403" t="s">
        <v>523</v>
      </c>
      <c r="K403" s="95">
        <v>30</v>
      </c>
      <c r="L403" s="94">
        <v>0</v>
      </c>
      <c r="O403" t="str">
        <f t="shared" si="123"/>
        <v/>
      </c>
      <c r="AA403" s="3">
        <f t="shared" si="140"/>
        <v>395</v>
      </c>
      <c r="AB403" s="93">
        <f t="shared" si="124"/>
        <v>43497.000402999998</v>
      </c>
      <c r="AC403">
        <f t="shared" si="125"/>
        <v>1106</v>
      </c>
      <c r="AD403" s="1">
        <f t="shared" si="126"/>
        <v>395</v>
      </c>
      <c r="AE403" s="119">
        <f t="shared" si="127"/>
        <v>608.00040300000001</v>
      </c>
      <c r="AF403">
        <f t="shared" si="128"/>
        <v>906</v>
      </c>
      <c r="AG403" s="1">
        <f t="shared" si="129"/>
        <v>595</v>
      </c>
      <c r="AH403" s="119">
        <f t="shared" si="130"/>
        <v>1402.000403</v>
      </c>
      <c r="AI403">
        <f t="shared" si="131"/>
        <v>212</v>
      </c>
      <c r="AJ403" s="1">
        <f t="shared" si="132"/>
        <v>1289</v>
      </c>
      <c r="AK403" s="1">
        <f t="shared" si="133"/>
        <v>562.00040300000001</v>
      </c>
      <c r="AL403">
        <f t="shared" si="134"/>
        <v>944</v>
      </c>
      <c r="AM403" s="1">
        <f t="shared" si="135"/>
        <v>557</v>
      </c>
      <c r="AN403" s="108">
        <f t="shared" si="121"/>
        <v>30.000402999999999</v>
      </c>
      <c r="AO403">
        <f t="shared" si="136"/>
        <v>838</v>
      </c>
      <c r="AP403" s="1">
        <f t="shared" si="137"/>
        <v>663</v>
      </c>
      <c r="AQ403" s="108">
        <f t="shared" si="122"/>
        <v>4.0299999999999998E-4</v>
      </c>
      <c r="AR403">
        <f t="shared" si="138"/>
        <v>1106</v>
      </c>
      <c r="AS403" s="1">
        <f t="shared" si="139"/>
        <v>395</v>
      </c>
    </row>
    <row r="404" spans="7:45" x14ac:dyDescent="0.25">
      <c r="G404" s="93">
        <v>43497</v>
      </c>
      <c r="H404" t="s">
        <v>23</v>
      </c>
      <c r="I404" t="s">
        <v>58</v>
      </c>
      <c r="J404" t="s">
        <v>523</v>
      </c>
      <c r="K404" s="95">
        <v>104</v>
      </c>
      <c r="L404" s="94">
        <v>0</v>
      </c>
      <c r="O404" t="str">
        <f t="shared" si="123"/>
        <v/>
      </c>
      <c r="AA404" s="3">
        <f t="shared" si="140"/>
        <v>396</v>
      </c>
      <c r="AB404" s="93">
        <f t="shared" si="124"/>
        <v>43497.000403999999</v>
      </c>
      <c r="AC404">
        <f t="shared" si="125"/>
        <v>1105</v>
      </c>
      <c r="AD404" s="1">
        <f t="shared" si="126"/>
        <v>396</v>
      </c>
      <c r="AE404" s="119">
        <f t="shared" si="127"/>
        <v>515.000404</v>
      </c>
      <c r="AF404">
        <f t="shared" si="128"/>
        <v>1388</v>
      </c>
      <c r="AG404" s="1">
        <f t="shared" si="129"/>
        <v>113</v>
      </c>
      <c r="AH404" s="119">
        <f t="shared" si="130"/>
        <v>462.000404</v>
      </c>
      <c r="AI404">
        <f t="shared" si="131"/>
        <v>1109</v>
      </c>
      <c r="AJ404" s="1">
        <f t="shared" si="132"/>
        <v>392</v>
      </c>
      <c r="AK404" s="1">
        <f t="shared" si="133"/>
        <v>562.000404</v>
      </c>
      <c r="AL404">
        <f t="shared" si="134"/>
        <v>943</v>
      </c>
      <c r="AM404" s="1">
        <f t="shared" si="135"/>
        <v>558</v>
      </c>
      <c r="AN404" s="108">
        <f t="shared" si="121"/>
        <v>104.000404</v>
      </c>
      <c r="AO404">
        <f t="shared" si="136"/>
        <v>377</v>
      </c>
      <c r="AP404" s="1">
        <f t="shared" si="137"/>
        <v>1124</v>
      </c>
      <c r="AQ404" s="108">
        <f t="shared" si="122"/>
        <v>4.0400000000000001E-4</v>
      </c>
      <c r="AR404">
        <f t="shared" si="138"/>
        <v>1105</v>
      </c>
      <c r="AS404" s="1">
        <f t="shared" si="139"/>
        <v>396</v>
      </c>
    </row>
    <row r="405" spans="7:45" x14ac:dyDescent="0.25">
      <c r="G405" s="93">
        <v>43497</v>
      </c>
      <c r="H405" t="s">
        <v>23</v>
      </c>
      <c r="I405" t="s">
        <v>63</v>
      </c>
      <c r="J405" t="s">
        <v>523</v>
      </c>
      <c r="K405" s="95">
        <v>102.77</v>
      </c>
      <c r="L405" s="94">
        <v>0</v>
      </c>
      <c r="O405" t="str">
        <f t="shared" si="123"/>
        <v/>
      </c>
      <c r="AA405" s="3">
        <f t="shared" si="140"/>
        <v>397</v>
      </c>
      <c r="AB405" s="93">
        <f t="shared" si="124"/>
        <v>43497.000404999999</v>
      </c>
      <c r="AC405">
        <f t="shared" si="125"/>
        <v>1104</v>
      </c>
      <c r="AD405" s="1">
        <f t="shared" si="126"/>
        <v>397</v>
      </c>
      <c r="AE405" s="119">
        <f t="shared" si="127"/>
        <v>515.000405</v>
      </c>
      <c r="AF405">
        <f t="shared" si="128"/>
        <v>1387</v>
      </c>
      <c r="AG405" s="1">
        <f t="shared" si="129"/>
        <v>114</v>
      </c>
      <c r="AH405" s="119">
        <f t="shared" si="130"/>
        <v>613.000405</v>
      </c>
      <c r="AI405">
        <f t="shared" si="131"/>
        <v>1012</v>
      </c>
      <c r="AJ405" s="1">
        <f t="shared" si="132"/>
        <v>489</v>
      </c>
      <c r="AK405" s="1">
        <f t="shared" si="133"/>
        <v>562.000405</v>
      </c>
      <c r="AL405">
        <f t="shared" si="134"/>
        <v>942</v>
      </c>
      <c r="AM405" s="1">
        <f t="shared" si="135"/>
        <v>559</v>
      </c>
      <c r="AN405" s="108">
        <f t="shared" si="121"/>
        <v>102.770405</v>
      </c>
      <c r="AO405">
        <f t="shared" si="136"/>
        <v>383</v>
      </c>
      <c r="AP405" s="1">
        <f t="shared" si="137"/>
        <v>1118</v>
      </c>
      <c r="AQ405" s="108">
        <f t="shared" si="122"/>
        <v>4.0499999999999998E-4</v>
      </c>
      <c r="AR405">
        <f t="shared" si="138"/>
        <v>1104</v>
      </c>
      <c r="AS405" s="1">
        <f t="shared" si="139"/>
        <v>397</v>
      </c>
    </row>
    <row r="406" spans="7:45" x14ac:dyDescent="0.25">
      <c r="G406" s="93">
        <v>43497</v>
      </c>
      <c r="H406" t="s">
        <v>23</v>
      </c>
      <c r="I406" t="s">
        <v>63</v>
      </c>
      <c r="J406" t="s">
        <v>523</v>
      </c>
      <c r="K406" s="95">
        <v>18.600000000000001</v>
      </c>
      <c r="L406" s="94">
        <v>0</v>
      </c>
      <c r="O406" t="str">
        <f t="shared" si="123"/>
        <v/>
      </c>
      <c r="AA406" s="3">
        <f t="shared" si="140"/>
        <v>398</v>
      </c>
      <c r="AB406" s="93">
        <f t="shared" si="124"/>
        <v>43497.000405999999</v>
      </c>
      <c r="AC406">
        <f t="shared" si="125"/>
        <v>1103</v>
      </c>
      <c r="AD406" s="1">
        <f t="shared" si="126"/>
        <v>398</v>
      </c>
      <c r="AE406" s="119">
        <f t="shared" si="127"/>
        <v>515.000406</v>
      </c>
      <c r="AF406">
        <f t="shared" si="128"/>
        <v>1386</v>
      </c>
      <c r="AG406" s="1">
        <f t="shared" si="129"/>
        <v>115</v>
      </c>
      <c r="AH406" s="119">
        <f t="shared" si="130"/>
        <v>613.000406</v>
      </c>
      <c r="AI406">
        <f t="shared" si="131"/>
        <v>1011</v>
      </c>
      <c r="AJ406" s="1">
        <f t="shared" si="132"/>
        <v>490</v>
      </c>
      <c r="AK406" s="1">
        <f t="shared" si="133"/>
        <v>562.000406</v>
      </c>
      <c r="AL406">
        <f t="shared" si="134"/>
        <v>941</v>
      </c>
      <c r="AM406" s="1">
        <f t="shared" si="135"/>
        <v>560</v>
      </c>
      <c r="AN406" s="108">
        <f t="shared" si="121"/>
        <v>18.600406000000003</v>
      </c>
      <c r="AO406">
        <f t="shared" si="136"/>
        <v>1025</v>
      </c>
      <c r="AP406" s="1">
        <f t="shared" si="137"/>
        <v>476</v>
      </c>
      <c r="AQ406" s="108">
        <f t="shared" si="122"/>
        <v>4.06E-4</v>
      </c>
      <c r="AR406">
        <f t="shared" si="138"/>
        <v>1103</v>
      </c>
      <c r="AS406" s="1">
        <f t="shared" si="139"/>
        <v>398</v>
      </c>
    </row>
    <row r="407" spans="7:45" x14ac:dyDescent="0.25">
      <c r="G407" s="93">
        <v>43497</v>
      </c>
      <c r="H407" t="s">
        <v>23</v>
      </c>
      <c r="I407" t="s">
        <v>63</v>
      </c>
      <c r="J407" t="s">
        <v>523</v>
      </c>
      <c r="K407" s="95">
        <v>13.5</v>
      </c>
      <c r="L407" s="94">
        <v>0</v>
      </c>
      <c r="O407" t="str">
        <f t="shared" si="123"/>
        <v/>
      </c>
      <c r="AA407" s="3">
        <f t="shared" si="140"/>
        <v>399</v>
      </c>
      <c r="AB407" s="93">
        <f t="shared" si="124"/>
        <v>43497.000407</v>
      </c>
      <c r="AC407">
        <f t="shared" si="125"/>
        <v>1102</v>
      </c>
      <c r="AD407" s="1">
        <f t="shared" si="126"/>
        <v>399</v>
      </c>
      <c r="AE407" s="119">
        <f t="shared" si="127"/>
        <v>515.000407</v>
      </c>
      <c r="AF407">
        <f t="shared" si="128"/>
        <v>1385</v>
      </c>
      <c r="AG407" s="1">
        <f t="shared" si="129"/>
        <v>116</v>
      </c>
      <c r="AH407" s="119">
        <f t="shared" si="130"/>
        <v>613.000407</v>
      </c>
      <c r="AI407">
        <f t="shared" si="131"/>
        <v>1010</v>
      </c>
      <c r="AJ407" s="1">
        <f t="shared" si="132"/>
        <v>491</v>
      </c>
      <c r="AK407" s="1">
        <f t="shared" si="133"/>
        <v>562.000407</v>
      </c>
      <c r="AL407">
        <f t="shared" si="134"/>
        <v>940</v>
      </c>
      <c r="AM407" s="1">
        <f t="shared" si="135"/>
        <v>561</v>
      </c>
      <c r="AN407" s="108">
        <f t="shared" si="121"/>
        <v>13.500406999999999</v>
      </c>
      <c r="AO407">
        <f t="shared" si="136"/>
        <v>1163</v>
      </c>
      <c r="AP407" s="1">
        <f t="shared" si="137"/>
        <v>338</v>
      </c>
      <c r="AQ407" s="108">
        <f t="shared" si="122"/>
        <v>4.0699999999999997E-4</v>
      </c>
      <c r="AR407">
        <f t="shared" si="138"/>
        <v>1102</v>
      </c>
      <c r="AS407" s="1">
        <f t="shared" si="139"/>
        <v>399</v>
      </c>
    </row>
    <row r="408" spans="7:45" x14ac:dyDescent="0.25">
      <c r="G408" s="93">
        <v>43497</v>
      </c>
      <c r="H408" t="s">
        <v>23</v>
      </c>
      <c r="I408" t="s">
        <v>37</v>
      </c>
      <c r="J408" t="s">
        <v>426</v>
      </c>
      <c r="K408" s="95">
        <v>3</v>
      </c>
      <c r="L408" s="94">
        <v>0</v>
      </c>
      <c r="O408" t="str">
        <f t="shared" si="123"/>
        <v/>
      </c>
      <c r="AA408" s="3">
        <f t="shared" si="140"/>
        <v>400</v>
      </c>
      <c r="AB408" s="93">
        <f t="shared" si="124"/>
        <v>43497.000408</v>
      </c>
      <c r="AC408">
        <f t="shared" si="125"/>
        <v>1101</v>
      </c>
      <c r="AD408" s="1">
        <f t="shared" si="126"/>
        <v>400</v>
      </c>
      <c r="AE408" s="119">
        <f t="shared" si="127"/>
        <v>515.00040799999999</v>
      </c>
      <c r="AF408">
        <f t="shared" si="128"/>
        <v>1384</v>
      </c>
      <c r="AG408" s="1">
        <f t="shared" si="129"/>
        <v>117</v>
      </c>
      <c r="AH408" s="119">
        <f t="shared" si="130"/>
        <v>868.00040799999999</v>
      </c>
      <c r="AI408">
        <f t="shared" si="131"/>
        <v>791</v>
      </c>
      <c r="AJ408" s="1">
        <f t="shared" si="132"/>
        <v>710</v>
      </c>
      <c r="AK408" s="1">
        <f t="shared" si="133"/>
        <v>206.00040799999999</v>
      </c>
      <c r="AL408">
        <f t="shared" si="134"/>
        <v>1299</v>
      </c>
      <c r="AM408" s="1">
        <f t="shared" si="135"/>
        <v>202</v>
      </c>
      <c r="AN408" s="108">
        <f t="shared" si="121"/>
        <v>3.0004080000000002</v>
      </c>
      <c r="AO408">
        <f t="shared" si="136"/>
        <v>1439</v>
      </c>
      <c r="AP408" s="1">
        <f t="shared" si="137"/>
        <v>62</v>
      </c>
      <c r="AQ408" s="108">
        <f t="shared" si="122"/>
        <v>4.08E-4</v>
      </c>
      <c r="AR408">
        <f t="shared" si="138"/>
        <v>1101</v>
      </c>
      <c r="AS408" s="1">
        <f t="shared" si="139"/>
        <v>400</v>
      </c>
    </row>
    <row r="409" spans="7:45" x14ac:dyDescent="0.25">
      <c r="G409" s="93">
        <v>43497</v>
      </c>
      <c r="H409" t="s">
        <v>23</v>
      </c>
      <c r="I409" t="s">
        <v>37</v>
      </c>
      <c r="J409" t="s">
        <v>135</v>
      </c>
      <c r="K409" s="95">
        <v>7</v>
      </c>
      <c r="L409" s="94">
        <v>0</v>
      </c>
      <c r="O409" t="str">
        <f t="shared" si="123"/>
        <v/>
      </c>
      <c r="AA409" s="3">
        <f t="shared" si="140"/>
        <v>401</v>
      </c>
      <c r="AB409" s="93">
        <f t="shared" si="124"/>
        <v>43497.000409</v>
      </c>
      <c r="AC409">
        <f t="shared" si="125"/>
        <v>1100</v>
      </c>
      <c r="AD409" s="1">
        <f t="shared" si="126"/>
        <v>401</v>
      </c>
      <c r="AE409" s="119">
        <f t="shared" si="127"/>
        <v>515.00040899999999</v>
      </c>
      <c r="AF409">
        <f t="shared" si="128"/>
        <v>1383</v>
      </c>
      <c r="AG409" s="1">
        <f t="shared" si="129"/>
        <v>118</v>
      </c>
      <c r="AH409" s="119">
        <f t="shared" si="130"/>
        <v>868.00040899999999</v>
      </c>
      <c r="AI409">
        <f t="shared" si="131"/>
        <v>790</v>
      </c>
      <c r="AJ409" s="1">
        <f t="shared" si="132"/>
        <v>711</v>
      </c>
      <c r="AK409" s="1">
        <f t="shared" si="133"/>
        <v>106.000409</v>
      </c>
      <c r="AL409">
        <f t="shared" si="134"/>
        <v>1399</v>
      </c>
      <c r="AM409" s="1">
        <f t="shared" si="135"/>
        <v>102</v>
      </c>
      <c r="AN409" s="108">
        <f t="shared" si="121"/>
        <v>7.0004090000000003</v>
      </c>
      <c r="AO409">
        <f t="shared" si="136"/>
        <v>1368</v>
      </c>
      <c r="AP409" s="1">
        <f t="shared" si="137"/>
        <v>133</v>
      </c>
      <c r="AQ409" s="108">
        <f t="shared" si="122"/>
        <v>4.0899999999999997E-4</v>
      </c>
      <c r="AR409">
        <f t="shared" si="138"/>
        <v>1100</v>
      </c>
      <c r="AS409" s="1">
        <f t="shared" si="139"/>
        <v>401</v>
      </c>
    </row>
    <row r="410" spans="7:45" x14ac:dyDescent="0.25">
      <c r="G410" s="93">
        <v>43497</v>
      </c>
      <c r="H410" t="s">
        <v>23</v>
      </c>
      <c r="I410" t="s">
        <v>37</v>
      </c>
      <c r="J410" t="s">
        <v>214</v>
      </c>
      <c r="K410" s="95">
        <v>31.3</v>
      </c>
      <c r="L410" s="94">
        <v>0</v>
      </c>
      <c r="O410" t="str">
        <f t="shared" si="123"/>
        <v/>
      </c>
      <c r="AA410" s="3">
        <f t="shared" si="140"/>
        <v>402</v>
      </c>
      <c r="AB410" s="93">
        <f t="shared" si="124"/>
        <v>43497.000410000001</v>
      </c>
      <c r="AC410">
        <f t="shared" si="125"/>
        <v>1099</v>
      </c>
      <c r="AD410" s="1">
        <f t="shared" si="126"/>
        <v>402</v>
      </c>
      <c r="AE410" s="119">
        <f t="shared" si="127"/>
        <v>515.00040999999999</v>
      </c>
      <c r="AF410">
        <f t="shared" si="128"/>
        <v>1382</v>
      </c>
      <c r="AG410" s="1">
        <f t="shared" si="129"/>
        <v>119</v>
      </c>
      <c r="AH410" s="119">
        <f t="shared" si="130"/>
        <v>868.00040999999999</v>
      </c>
      <c r="AI410">
        <f t="shared" si="131"/>
        <v>789</v>
      </c>
      <c r="AJ410" s="1">
        <f t="shared" si="132"/>
        <v>712</v>
      </c>
      <c r="AK410" s="1">
        <f t="shared" si="133"/>
        <v>84.000410000000002</v>
      </c>
      <c r="AL410">
        <f t="shared" si="134"/>
        <v>1417</v>
      </c>
      <c r="AM410" s="1">
        <f t="shared" si="135"/>
        <v>84</v>
      </c>
      <c r="AN410" s="108">
        <f t="shared" si="121"/>
        <v>31.300409999999999</v>
      </c>
      <c r="AO410">
        <f t="shared" si="136"/>
        <v>824</v>
      </c>
      <c r="AP410" s="1">
        <f t="shared" si="137"/>
        <v>677</v>
      </c>
      <c r="AQ410" s="108">
        <f t="shared" si="122"/>
        <v>4.0999999999999999E-4</v>
      </c>
      <c r="AR410">
        <f t="shared" si="138"/>
        <v>1099</v>
      </c>
      <c r="AS410" s="1">
        <f t="shared" si="139"/>
        <v>402</v>
      </c>
    </row>
    <row r="411" spans="7:45" x14ac:dyDescent="0.25">
      <c r="G411" s="93">
        <v>43497</v>
      </c>
      <c r="H411" t="s">
        <v>23</v>
      </c>
      <c r="I411" t="s">
        <v>35</v>
      </c>
      <c r="J411" t="s">
        <v>523</v>
      </c>
      <c r="K411" s="95">
        <v>110.5</v>
      </c>
      <c r="L411" s="94">
        <v>0</v>
      </c>
      <c r="O411" t="str">
        <f t="shared" si="123"/>
        <v/>
      </c>
      <c r="AA411" s="3">
        <f t="shared" si="140"/>
        <v>403</v>
      </c>
      <c r="AB411" s="93">
        <f t="shared" si="124"/>
        <v>43497.000411000001</v>
      </c>
      <c r="AC411">
        <f t="shared" si="125"/>
        <v>1098</v>
      </c>
      <c r="AD411" s="1">
        <f t="shared" si="126"/>
        <v>403</v>
      </c>
      <c r="AE411" s="119">
        <f t="shared" si="127"/>
        <v>515.00041099999999</v>
      </c>
      <c r="AF411">
        <f t="shared" si="128"/>
        <v>1381</v>
      </c>
      <c r="AG411" s="1">
        <f t="shared" si="129"/>
        <v>120</v>
      </c>
      <c r="AH411" s="119">
        <f t="shared" si="130"/>
        <v>1402.000411</v>
      </c>
      <c r="AI411">
        <f t="shared" si="131"/>
        <v>211</v>
      </c>
      <c r="AJ411" s="1">
        <f t="shared" si="132"/>
        <v>1290</v>
      </c>
      <c r="AK411" s="1">
        <f t="shared" si="133"/>
        <v>562.00041099999999</v>
      </c>
      <c r="AL411">
        <f t="shared" si="134"/>
        <v>939</v>
      </c>
      <c r="AM411" s="1">
        <f t="shared" si="135"/>
        <v>562</v>
      </c>
      <c r="AN411" s="108">
        <f t="shared" si="121"/>
        <v>110.500411</v>
      </c>
      <c r="AO411">
        <f t="shared" si="136"/>
        <v>364</v>
      </c>
      <c r="AP411" s="1">
        <f t="shared" si="137"/>
        <v>1137</v>
      </c>
      <c r="AQ411" s="108">
        <f t="shared" si="122"/>
        <v>4.1099999999999996E-4</v>
      </c>
      <c r="AR411">
        <f t="shared" si="138"/>
        <v>1098</v>
      </c>
      <c r="AS411" s="1">
        <f t="shared" si="139"/>
        <v>403</v>
      </c>
    </row>
    <row r="412" spans="7:45" x14ac:dyDescent="0.25">
      <c r="G412" s="93">
        <v>43498</v>
      </c>
      <c r="H412" t="s">
        <v>71</v>
      </c>
      <c r="I412" t="s">
        <v>35</v>
      </c>
      <c r="J412" t="s">
        <v>524</v>
      </c>
      <c r="K412" s="95">
        <v>37.14</v>
      </c>
      <c r="L412" s="94">
        <v>0</v>
      </c>
      <c r="O412" t="str">
        <f t="shared" si="123"/>
        <v/>
      </c>
      <c r="AA412" s="3">
        <f t="shared" si="140"/>
        <v>404</v>
      </c>
      <c r="AB412" s="93">
        <f t="shared" si="124"/>
        <v>43498.000412000001</v>
      </c>
      <c r="AC412">
        <f t="shared" si="125"/>
        <v>1097</v>
      </c>
      <c r="AD412" s="1">
        <f t="shared" si="126"/>
        <v>404</v>
      </c>
      <c r="AE412" s="119">
        <f t="shared" si="127"/>
        <v>1260.0004120000001</v>
      </c>
      <c r="AF412">
        <f t="shared" si="128"/>
        <v>276</v>
      </c>
      <c r="AG412" s="1">
        <f t="shared" si="129"/>
        <v>1225</v>
      </c>
      <c r="AH412" s="119">
        <f t="shared" si="130"/>
        <v>1402.0004120000001</v>
      </c>
      <c r="AI412">
        <f t="shared" si="131"/>
        <v>210</v>
      </c>
      <c r="AJ412" s="1">
        <f t="shared" si="132"/>
        <v>1291</v>
      </c>
      <c r="AK412" s="1">
        <f t="shared" si="133"/>
        <v>567.00041199999998</v>
      </c>
      <c r="AL412">
        <f t="shared" si="134"/>
        <v>938</v>
      </c>
      <c r="AM412" s="1">
        <f t="shared" si="135"/>
        <v>563</v>
      </c>
      <c r="AN412" s="108">
        <f t="shared" si="121"/>
        <v>37.140411999999998</v>
      </c>
      <c r="AO412">
        <f t="shared" si="136"/>
        <v>750</v>
      </c>
      <c r="AP412" s="1">
        <f t="shared" si="137"/>
        <v>751</v>
      </c>
      <c r="AQ412" s="108">
        <f t="shared" si="122"/>
        <v>4.1199999999999999E-4</v>
      </c>
      <c r="AR412">
        <f t="shared" si="138"/>
        <v>1097</v>
      </c>
      <c r="AS412" s="1">
        <f t="shared" si="139"/>
        <v>404</v>
      </c>
    </row>
    <row r="413" spans="7:45" x14ac:dyDescent="0.25">
      <c r="G413" s="93">
        <v>43498</v>
      </c>
      <c r="H413" t="s">
        <v>77</v>
      </c>
      <c r="I413" t="s">
        <v>64</v>
      </c>
      <c r="J413" t="s">
        <v>524</v>
      </c>
      <c r="K413" s="95">
        <v>25</v>
      </c>
      <c r="L413" s="94">
        <v>0</v>
      </c>
      <c r="O413" t="str">
        <f t="shared" si="123"/>
        <v/>
      </c>
      <c r="AA413" s="3">
        <f t="shared" si="140"/>
        <v>405</v>
      </c>
      <c r="AB413" s="93">
        <f t="shared" si="124"/>
        <v>43498.000413000002</v>
      </c>
      <c r="AC413">
        <f t="shared" si="125"/>
        <v>1096</v>
      </c>
      <c r="AD413" s="1">
        <f t="shared" si="126"/>
        <v>405</v>
      </c>
      <c r="AE413" s="119">
        <f t="shared" si="127"/>
        <v>1184.000413</v>
      </c>
      <c r="AF413">
        <f t="shared" si="128"/>
        <v>336</v>
      </c>
      <c r="AG413" s="1">
        <f t="shared" si="129"/>
        <v>1165</v>
      </c>
      <c r="AH413" s="119">
        <f t="shared" si="130"/>
        <v>358.00041299999998</v>
      </c>
      <c r="AI413">
        <f t="shared" si="131"/>
        <v>1192</v>
      </c>
      <c r="AJ413" s="1">
        <f t="shared" si="132"/>
        <v>309</v>
      </c>
      <c r="AK413" s="1">
        <f t="shared" si="133"/>
        <v>567.00041299999998</v>
      </c>
      <c r="AL413">
        <f t="shared" si="134"/>
        <v>937</v>
      </c>
      <c r="AM413" s="1">
        <f t="shared" si="135"/>
        <v>564</v>
      </c>
      <c r="AN413" s="108">
        <f t="shared" si="121"/>
        <v>25.000413000000002</v>
      </c>
      <c r="AO413">
        <f t="shared" si="136"/>
        <v>902</v>
      </c>
      <c r="AP413" s="1">
        <f t="shared" si="137"/>
        <v>599</v>
      </c>
      <c r="AQ413" s="108">
        <f t="shared" si="122"/>
        <v>4.1299999999999996E-4</v>
      </c>
      <c r="AR413">
        <f t="shared" si="138"/>
        <v>1096</v>
      </c>
      <c r="AS413" s="1">
        <f t="shared" si="139"/>
        <v>405</v>
      </c>
    </row>
    <row r="414" spans="7:45" x14ac:dyDescent="0.25">
      <c r="G414" s="93">
        <v>43498</v>
      </c>
      <c r="H414" t="s">
        <v>75</v>
      </c>
      <c r="I414" t="s">
        <v>105</v>
      </c>
      <c r="J414" t="s">
        <v>524</v>
      </c>
      <c r="K414" s="95">
        <v>13570</v>
      </c>
      <c r="L414" s="94">
        <v>0</v>
      </c>
      <c r="O414" t="str">
        <f t="shared" si="123"/>
        <v/>
      </c>
      <c r="AA414" s="3">
        <f t="shared" si="140"/>
        <v>406</v>
      </c>
      <c r="AB414" s="93">
        <f t="shared" si="124"/>
        <v>43498.000414000002</v>
      </c>
      <c r="AC414">
        <f t="shared" si="125"/>
        <v>1095</v>
      </c>
      <c r="AD414" s="1">
        <f t="shared" si="126"/>
        <v>406</v>
      </c>
      <c r="AE414" s="119">
        <f t="shared" si="127"/>
        <v>1147.0004140000001</v>
      </c>
      <c r="AF414">
        <f t="shared" si="128"/>
        <v>395</v>
      </c>
      <c r="AG414" s="1">
        <f t="shared" si="129"/>
        <v>1106</v>
      </c>
      <c r="AH414" s="119">
        <f t="shared" si="130"/>
        <v>1228.0004140000001</v>
      </c>
      <c r="AI414">
        <f t="shared" si="131"/>
        <v>276</v>
      </c>
      <c r="AJ414" s="1">
        <f t="shared" si="132"/>
        <v>1225</v>
      </c>
      <c r="AK414" s="1">
        <f t="shared" si="133"/>
        <v>567.00041399999998</v>
      </c>
      <c r="AL414">
        <f t="shared" si="134"/>
        <v>936</v>
      </c>
      <c r="AM414" s="1">
        <f t="shared" si="135"/>
        <v>565</v>
      </c>
      <c r="AN414" s="108">
        <f t="shared" si="121"/>
        <v>13570.000414</v>
      </c>
      <c r="AO414">
        <f t="shared" si="136"/>
        <v>3</v>
      </c>
      <c r="AP414" s="1">
        <f t="shared" si="137"/>
        <v>1498</v>
      </c>
      <c r="AQ414" s="108">
        <f t="shared" si="122"/>
        <v>4.1399999999999998E-4</v>
      </c>
      <c r="AR414">
        <f t="shared" si="138"/>
        <v>1095</v>
      </c>
      <c r="AS414" s="1">
        <f t="shared" si="139"/>
        <v>406</v>
      </c>
    </row>
    <row r="415" spans="7:45" x14ac:dyDescent="0.25">
      <c r="G415" s="93">
        <v>43498</v>
      </c>
      <c r="H415" t="s">
        <v>74</v>
      </c>
      <c r="I415" t="s">
        <v>35</v>
      </c>
      <c r="J415" t="s">
        <v>524</v>
      </c>
      <c r="K415" s="95">
        <v>40</v>
      </c>
      <c r="L415" s="94">
        <v>0</v>
      </c>
      <c r="O415" t="str">
        <f t="shared" si="123"/>
        <v/>
      </c>
      <c r="AA415" s="3">
        <f t="shared" si="140"/>
        <v>407</v>
      </c>
      <c r="AB415" s="93">
        <f t="shared" si="124"/>
        <v>43498.000415000002</v>
      </c>
      <c r="AC415">
        <f t="shared" si="125"/>
        <v>1094</v>
      </c>
      <c r="AD415" s="1">
        <f t="shared" si="126"/>
        <v>407</v>
      </c>
      <c r="AE415" s="119">
        <f t="shared" si="127"/>
        <v>608.00041499999998</v>
      </c>
      <c r="AF415">
        <f t="shared" si="128"/>
        <v>905</v>
      </c>
      <c r="AG415" s="1">
        <f t="shared" si="129"/>
        <v>596</v>
      </c>
      <c r="AH415" s="119">
        <f t="shared" si="130"/>
        <v>1402.000415</v>
      </c>
      <c r="AI415">
        <f t="shared" si="131"/>
        <v>209</v>
      </c>
      <c r="AJ415" s="1">
        <f t="shared" si="132"/>
        <v>1292</v>
      </c>
      <c r="AK415" s="1">
        <f t="shared" si="133"/>
        <v>567.00041499999998</v>
      </c>
      <c r="AL415">
        <f t="shared" si="134"/>
        <v>935</v>
      </c>
      <c r="AM415" s="1">
        <f t="shared" si="135"/>
        <v>566</v>
      </c>
      <c r="AN415" s="108">
        <f t="shared" si="121"/>
        <v>40.000414999999997</v>
      </c>
      <c r="AO415">
        <f t="shared" si="136"/>
        <v>712</v>
      </c>
      <c r="AP415" s="1">
        <f t="shared" si="137"/>
        <v>789</v>
      </c>
      <c r="AQ415" s="108">
        <f t="shared" si="122"/>
        <v>4.15E-4</v>
      </c>
      <c r="AR415">
        <f t="shared" si="138"/>
        <v>1094</v>
      </c>
      <c r="AS415" s="1">
        <f t="shared" si="139"/>
        <v>407</v>
      </c>
    </row>
    <row r="416" spans="7:45" x14ac:dyDescent="0.25">
      <c r="G416" s="93">
        <v>43498</v>
      </c>
      <c r="H416" t="s">
        <v>23</v>
      </c>
      <c r="I416" t="s">
        <v>64</v>
      </c>
      <c r="J416" t="s">
        <v>524</v>
      </c>
      <c r="K416" s="95">
        <v>30</v>
      </c>
      <c r="L416" s="94">
        <v>0</v>
      </c>
      <c r="O416" t="str">
        <f t="shared" si="123"/>
        <v/>
      </c>
      <c r="AA416" s="3">
        <f t="shared" si="140"/>
        <v>408</v>
      </c>
      <c r="AB416" s="93">
        <f t="shared" si="124"/>
        <v>43498.000416000003</v>
      </c>
      <c r="AC416">
        <f t="shared" si="125"/>
        <v>1093</v>
      </c>
      <c r="AD416" s="1">
        <f t="shared" si="126"/>
        <v>408</v>
      </c>
      <c r="AE416" s="119">
        <f t="shared" si="127"/>
        <v>515.00041599999997</v>
      </c>
      <c r="AF416">
        <f t="shared" si="128"/>
        <v>1380</v>
      </c>
      <c r="AG416" s="1">
        <f t="shared" si="129"/>
        <v>121</v>
      </c>
      <c r="AH416" s="119">
        <f t="shared" si="130"/>
        <v>358.00041599999997</v>
      </c>
      <c r="AI416">
        <f t="shared" si="131"/>
        <v>1191</v>
      </c>
      <c r="AJ416" s="1">
        <f t="shared" si="132"/>
        <v>310</v>
      </c>
      <c r="AK416" s="1">
        <f t="shared" si="133"/>
        <v>567.00041599999997</v>
      </c>
      <c r="AL416">
        <f t="shared" si="134"/>
        <v>934</v>
      </c>
      <c r="AM416" s="1">
        <f t="shared" si="135"/>
        <v>567</v>
      </c>
      <c r="AN416" s="108">
        <f t="shared" si="121"/>
        <v>30.000416000000001</v>
      </c>
      <c r="AO416">
        <f t="shared" si="136"/>
        <v>837</v>
      </c>
      <c r="AP416" s="1">
        <f t="shared" si="137"/>
        <v>664</v>
      </c>
      <c r="AQ416" s="108">
        <f t="shared" si="122"/>
        <v>4.1599999999999997E-4</v>
      </c>
      <c r="AR416">
        <f t="shared" si="138"/>
        <v>1093</v>
      </c>
      <c r="AS416" s="1">
        <f t="shared" si="139"/>
        <v>408</v>
      </c>
    </row>
    <row r="417" spans="7:45" x14ac:dyDescent="0.25">
      <c r="G417" s="93">
        <v>43498</v>
      </c>
      <c r="H417" t="s">
        <v>23</v>
      </c>
      <c r="I417" t="s">
        <v>37</v>
      </c>
      <c r="J417" t="s">
        <v>141</v>
      </c>
      <c r="K417" s="95">
        <v>2.25</v>
      </c>
      <c r="L417" s="94">
        <v>0</v>
      </c>
      <c r="O417" t="str">
        <f t="shared" si="123"/>
        <v/>
      </c>
      <c r="AA417" s="3">
        <f t="shared" si="140"/>
        <v>409</v>
      </c>
      <c r="AB417" s="93">
        <f t="shared" si="124"/>
        <v>43498.000417000003</v>
      </c>
      <c r="AC417">
        <f t="shared" si="125"/>
        <v>1092</v>
      </c>
      <c r="AD417" s="1">
        <f t="shared" si="126"/>
        <v>409</v>
      </c>
      <c r="AE417" s="119">
        <f t="shared" si="127"/>
        <v>515.00041699999997</v>
      </c>
      <c r="AF417">
        <f t="shared" si="128"/>
        <v>1379</v>
      </c>
      <c r="AG417" s="1">
        <f t="shared" si="129"/>
        <v>122</v>
      </c>
      <c r="AH417" s="119">
        <f t="shared" si="130"/>
        <v>868.00041699999997</v>
      </c>
      <c r="AI417">
        <f t="shared" si="131"/>
        <v>788</v>
      </c>
      <c r="AJ417" s="1">
        <f t="shared" si="132"/>
        <v>713</v>
      </c>
      <c r="AK417" s="1">
        <f t="shared" si="133"/>
        <v>157.000417</v>
      </c>
      <c r="AL417">
        <f t="shared" si="134"/>
        <v>1345</v>
      </c>
      <c r="AM417" s="1">
        <f t="shared" si="135"/>
        <v>156</v>
      </c>
      <c r="AN417" s="108">
        <f t="shared" si="121"/>
        <v>2.2504170000000001</v>
      </c>
      <c r="AO417">
        <f t="shared" si="136"/>
        <v>1476</v>
      </c>
      <c r="AP417" s="1">
        <f t="shared" si="137"/>
        <v>25</v>
      </c>
      <c r="AQ417" s="108">
        <f t="shared" si="122"/>
        <v>4.17E-4</v>
      </c>
      <c r="AR417">
        <f t="shared" si="138"/>
        <v>1092</v>
      </c>
      <c r="AS417" s="1">
        <f t="shared" si="139"/>
        <v>409</v>
      </c>
    </row>
    <row r="418" spans="7:45" x14ac:dyDescent="0.25">
      <c r="G418" s="93">
        <v>43498</v>
      </c>
      <c r="H418" t="s">
        <v>23</v>
      </c>
      <c r="I418" t="s">
        <v>37</v>
      </c>
      <c r="J418" t="s">
        <v>181</v>
      </c>
      <c r="K418" s="95">
        <v>9.75</v>
      </c>
      <c r="L418" s="94">
        <v>0</v>
      </c>
      <c r="O418" t="str">
        <f t="shared" si="123"/>
        <v/>
      </c>
      <c r="AA418" s="3">
        <f t="shared" si="140"/>
        <v>410</v>
      </c>
      <c r="AB418" s="93">
        <f t="shared" si="124"/>
        <v>43498.000418000003</v>
      </c>
      <c r="AC418">
        <f t="shared" si="125"/>
        <v>1091</v>
      </c>
      <c r="AD418" s="1">
        <f t="shared" si="126"/>
        <v>410</v>
      </c>
      <c r="AE418" s="119">
        <f t="shared" si="127"/>
        <v>515.00041799999997</v>
      </c>
      <c r="AF418">
        <f t="shared" si="128"/>
        <v>1378</v>
      </c>
      <c r="AG418" s="1">
        <f t="shared" si="129"/>
        <v>123</v>
      </c>
      <c r="AH418" s="119">
        <f t="shared" si="130"/>
        <v>868.00041799999997</v>
      </c>
      <c r="AI418">
        <f t="shared" si="131"/>
        <v>787</v>
      </c>
      <c r="AJ418" s="1">
        <f t="shared" si="132"/>
        <v>714</v>
      </c>
      <c r="AK418" s="1">
        <f t="shared" si="133"/>
        <v>12.000418</v>
      </c>
      <c r="AL418">
        <f t="shared" si="134"/>
        <v>1491</v>
      </c>
      <c r="AM418" s="1">
        <f t="shared" si="135"/>
        <v>10</v>
      </c>
      <c r="AN418" s="108">
        <f t="shared" si="121"/>
        <v>9.7504179999999998</v>
      </c>
      <c r="AO418">
        <f t="shared" si="136"/>
        <v>1226</v>
      </c>
      <c r="AP418" s="1">
        <f t="shared" si="137"/>
        <v>275</v>
      </c>
      <c r="AQ418" s="108">
        <f t="shared" si="122"/>
        <v>4.1799999999999997E-4</v>
      </c>
      <c r="AR418">
        <f t="shared" si="138"/>
        <v>1091</v>
      </c>
      <c r="AS418" s="1">
        <f t="shared" si="139"/>
        <v>410</v>
      </c>
    </row>
    <row r="419" spans="7:45" x14ac:dyDescent="0.25">
      <c r="G419" s="93">
        <v>43500</v>
      </c>
      <c r="H419" t="s">
        <v>78</v>
      </c>
      <c r="I419" t="s">
        <v>36</v>
      </c>
      <c r="J419" t="s">
        <v>525</v>
      </c>
      <c r="K419" s="95">
        <v>23.99</v>
      </c>
      <c r="L419" s="94">
        <v>0</v>
      </c>
      <c r="O419" t="str">
        <f t="shared" si="123"/>
        <v/>
      </c>
      <c r="AA419" s="3">
        <f t="shared" si="140"/>
        <v>411</v>
      </c>
      <c r="AB419" s="93">
        <f t="shared" si="124"/>
        <v>43500.000419000004</v>
      </c>
      <c r="AC419">
        <f t="shared" si="125"/>
        <v>1090</v>
      </c>
      <c r="AD419" s="1">
        <f t="shared" si="126"/>
        <v>411</v>
      </c>
      <c r="AE419" s="119">
        <f t="shared" si="127"/>
        <v>1487.000419</v>
      </c>
      <c r="AF419">
        <f t="shared" si="128"/>
        <v>28</v>
      </c>
      <c r="AG419" s="1">
        <f t="shared" si="129"/>
        <v>1473</v>
      </c>
      <c r="AH419" s="119">
        <f t="shared" si="130"/>
        <v>297.00041900000002</v>
      </c>
      <c r="AI419">
        <f t="shared" si="131"/>
        <v>1404</v>
      </c>
      <c r="AJ419" s="1">
        <f t="shared" si="132"/>
        <v>97</v>
      </c>
      <c r="AK419" s="1">
        <f t="shared" si="133"/>
        <v>583.00041899999997</v>
      </c>
      <c r="AL419">
        <f t="shared" si="134"/>
        <v>932</v>
      </c>
      <c r="AM419" s="1">
        <f t="shared" si="135"/>
        <v>569</v>
      </c>
      <c r="AN419" s="108">
        <f t="shared" si="121"/>
        <v>23.990418999999999</v>
      </c>
      <c r="AO419">
        <f t="shared" si="136"/>
        <v>960</v>
      </c>
      <c r="AP419" s="1">
        <f t="shared" si="137"/>
        <v>541</v>
      </c>
      <c r="AQ419" s="108">
        <f t="shared" si="122"/>
        <v>4.1899999999999999E-4</v>
      </c>
      <c r="AR419">
        <f t="shared" si="138"/>
        <v>1090</v>
      </c>
      <c r="AS419" s="1">
        <f t="shared" si="139"/>
        <v>411</v>
      </c>
    </row>
    <row r="420" spans="7:45" x14ac:dyDescent="0.25">
      <c r="G420" s="93">
        <v>43500</v>
      </c>
      <c r="H420" t="s">
        <v>71</v>
      </c>
      <c r="I420" t="s">
        <v>65</v>
      </c>
      <c r="J420" t="s">
        <v>525</v>
      </c>
      <c r="K420" s="95">
        <v>2250</v>
      </c>
      <c r="L420" s="94">
        <v>0</v>
      </c>
      <c r="O420" t="str">
        <f t="shared" si="123"/>
        <v/>
      </c>
      <c r="AA420" s="3">
        <f t="shared" si="140"/>
        <v>412</v>
      </c>
      <c r="AB420" s="93">
        <f t="shared" si="124"/>
        <v>43500.000419999997</v>
      </c>
      <c r="AC420">
        <f t="shared" si="125"/>
        <v>1089</v>
      </c>
      <c r="AD420" s="1">
        <f t="shared" si="126"/>
        <v>412</v>
      </c>
      <c r="AE420" s="119">
        <f t="shared" si="127"/>
        <v>1260.0004200000001</v>
      </c>
      <c r="AF420">
        <f t="shared" si="128"/>
        <v>275</v>
      </c>
      <c r="AG420" s="1">
        <f t="shared" si="129"/>
        <v>1226</v>
      </c>
      <c r="AH420" s="119">
        <f t="shared" si="130"/>
        <v>1500.0004200000001</v>
      </c>
      <c r="AI420">
        <f t="shared" si="131"/>
        <v>91</v>
      </c>
      <c r="AJ420" s="1">
        <f t="shared" si="132"/>
        <v>1410</v>
      </c>
      <c r="AK420" s="1">
        <f t="shared" si="133"/>
        <v>583.00041999999996</v>
      </c>
      <c r="AL420">
        <f t="shared" si="134"/>
        <v>931</v>
      </c>
      <c r="AM420" s="1">
        <f t="shared" si="135"/>
        <v>570</v>
      </c>
      <c r="AN420" s="108">
        <f t="shared" si="121"/>
        <v>2250.0004199999998</v>
      </c>
      <c r="AO420">
        <f t="shared" si="136"/>
        <v>9</v>
      </c>
      <c r="AP420" s="1">
        <f t="shared" si="137"/>
        <v>1492</v>
      </c>
      <c r="AQ420" s="108">
        <f t="shared" si="122"/>
        <v>4.1999999999999996E-4</v>
      </c>
      <c r="AR420">
        <f t="shared" si="138"/>
        <v>1089</v>
      </c>
      <c r="AS420" s="1">
        <f t="shared" si="139"/>
        <v>412</v>
      </c>
    </row>
    <row r="421" spans="7:45" x14ac:dyDescent="0.25">
      <c r="G421" s="93">
        <v>43500</v>
      </c>
      <c r="H421" t="s">
        <v>76</v>
      </c>
      <c r="I421" t="s">
        <v>65</v>
      </c>
      <c r="J421" t="s">
        <v>525</v>
      </c>
      <c r="K421" s="95">
        <v>150</v>
      </c>
      <c r="L421" s="94">
        <v>0</v>
      </c>
      <c r="O421" t="str">
        <f t="shared" si="123"/>
        <v/>
      </c>
      <c r="AA421" s="3">
        <f t="shared" si="140"/>
        <v>413</v>
      </c>
      <c r="AB421" s="93">
        <f t="shared" si="124"/>
        <v>43500.000420999997</v>
      </c>
      <c r="AC421">
        <f t="shared" si="125"/>
        <v>1088</v>
      </c>
      <c r="AD421" s="1">
        <f t="shared" si="126"/>
        <v>413</v>
      </c>
      <c r="AE421" s="119">
        <f t="shared" si="127"/>
        <v>1207.000421</v>
      </c>
      <c r="AF421">
        <f t="shared" si="128"/>
        <v>310</v>
      </c>
      <c r="AG421" s="1">
        <f t="shared" si="129"/>
        <v>1191</v>
      </c>
      <c r="AH421" s="119">
        <f t="shared" si="130"/>
        <v>1500.000421</v>
      </c>
      <c r="AI421">
        <f t="shared" si="131"/>
        <v>90</v>
      </c>
      <c r="AJ421" s="1">
        <f t="shared" si="132"/>
        <v>1411</v>
      </c>
      <c r="AK421" s="1">
        <f t="shared" si="133"/>
        <v>583.00042099999996</v>
      </c>
      <c r="AL421">
        <f t="shared" si="134"/>
        <v>930</v>
      </c>
      <c r="AM421" s="1">
        <f t="shared" si="135"/>
        <v>571</v>
      </c>
      <c r="AN421" s="108">
        <f t="shared" si="121"/>
        <v>150.00042099999999</v>
      </c>
      <c r="AO421">
        <f t="shared" si="136"/>
        <v>289</v>
      </c>
      <c r="AP421" s="1">
        <f t="shared" si="137"/>
        <v>1212</v>
      </c>
      <c r="AQ421" s="108">
        <f t="shared" si="122"/>
        <v>4.2099999999999999E-4</v>
      </c>
      <c r="AR421">
        <f t="shared" si="138"/>
        <v>1088</v>
      </c>
      <c r="AS421" s="1">
        <f t="shared" si="139"/>
        <v>413</v>
      </c>
    </row>
    <row r="422" spans="7:45" x14ac:dyDescent="0.25">
      <c r="G422" s="93">
        <v>43500</v>
      </c>
      <c r="H422" t="s">
        <v>75</v>
      </c>
      <c r="I422" t="s">
        <v>65</v>
      </c>
      <c r="J422" t="s">
        <v>525</v>
      </c>
      <c r="K422" s="95">
        <v>150</v>
      </c>
      <c r="L422" s="94">
        <v>0</v>
      </c>
      <c r="O422" t="str">
        <f t="shared" si="123"/>
        <v/>
      </c>
      <c r="AA422" s="3">
        <f t="shared" si="140"/>
        <v>414</v>
      </c>
      <c r="AB422" s="93">
        <f t="shared" si="124"/>
        <v>43500.000421999997</v>
      </c>
      <c r="AC422">
        <f t="shared" si="125"/>
        <v>1087</v>
      </c>
      <c r="AD422" s="1">
        <f t="shared" si="126"/>
        <v>414</v>
      </c>
      <c r="AE422" s="119">
        <f t="shared" si="127"/>
        <v>1147.0004220000001</v>
      </c>
      <c r="AF422">
        <f t="shared" si="128"/>
        <v>394</v>
      </c>
      <c r="AG422" s="1">
        <f t="shared" si="129"/>
        <v>1107</v>
      </c>
      <c r="AH422" s="119">
        <f t="shared" si="130"/>
        <v>1500.0004220000001</v>
      </c>
      <c r="AI422">
        <f t="shared" si="131"/>
        <v>89</v>
      </c>
      <c r="AJ422" s="1">
        <f t="shared" si="132"/>
        <v>1412</v>
      </c>
      <c r="AK422" s="1">
        <f t="shared" si="133"/>
        <v>583.00042199999996</v>
      </c>
      <c r="AL422">
        <f t="shared" si="134"/>
        <v>929</v>
      </c>
      <c r="AM422" s="1">
        <f t="shared" si="135"/>
        <v>572</v>
      </c>
      <c r="AN422" s="108">
        <f t="shared" si="121"/>
        <v>150.00042199999999</v>
      </c>
      <c r="AO422">
        <f t="shared" si="136"/>
        <v>288</v>
      </c>
      <c r="AP422" s="1">
        <f t="shared" si="137"/>
        <v>1213</v>
      </c>
      <c r="AQ422" s="108">
        <f t="shared" si="122"/>
        <v>4.2199999999999996E-4</v>
      </c>
      <c r="AR422">
        <f t="shared" si="138"/>
        <v>1087</v>
      </c>
      <c r="AS422" s="1">
        <f t="shared" si="139"/>
        <v>414</v>
      </c>
    </row>
    <row r="423" spans="7:45" x14ac:dyDescent="0.25">
      <c r="G423" s="93">
        <v>43500</v>
      </c>
      <c r="H423" t="s">
        <v>21</v>
      </c>
      <c r="I423" t="s">
        <v>36</v>
      </c>
      <c r="J423" t="s">
        <v>525</v>
      </c>
      <c r="K423" s="95">
        <v>96</v>
      </c>
      <c r="L423" s="94">
        <v>0</v>
      </c>
      <c r="O423" t="str">
        <f t="shared" si="123"/>
        <v/>
      </c>
      <c r="AA423" s="3">
        <f t="shared" si="140"/>
        <v>415</v>
      </c>
      <c r="AB423" s="93">
        <f t="shared" si="124"/>
        <v>43500.000422999998</v>
      </c>
      <c r="AC423">
        <f t="shared" si="125"/>
        <v>1086</v>
      </c>
      <c r="AD423" s="1">
        <f t="shared" si="126"/>
        <v>415</v>
      </c>
      <c r="AE423" s="119">
        <f t="shared" si="127"/>
        <v>1086.000423</v>
      </c>
      <c r="AF423">
        <f t="shared" si="128"/>
        <v>679</v>
      </c>
      <c r="AG423" s="1">
        <f t="shared" si="129"/>
        <v>822</v>
      </c>
      <c r="AH423" s="119">
        <f t="shared" si="130"/>
        <v>297.00042300000001</v>
      </c>
      <c r="AI423">
        <f t="shared" si="131"/>
        <v>1403</v>
      </c>
      <c r="AJ423" s="1">
        <f t="shared" si="132"/>
        <v>98</v>
      </c>
      <c r="AK423" s="1">
        <f t="shared" si="133"/>
        <v>583.00042299999996</v>
      </c>
      <c r="AL423">
        <f t="shared" si="134"/>
        <v>928</v>
      </c>
      <c r="AM423" s="1">
        <f t="shared" si="135"/>
        <v>573</v>
      </c>
      <c r="AN423" s="108">
        <f t="shared" si="121"/>
        <v>96.000422999999998</v>
      </c>
      <c r="AO423">
        <f t="shared" si="136"/>
        <v>409</v>
      </c>
      <c r="AP423" s="1">
        <f t="shared" si="137"/>
        <v>1092</v>
      </c>
      <c r="AQ423" s="108">
        <f t="shared" si="122"/>
        <v>4.2299999999999998E-4</v>
      </c>
      <c r="AR423">
        <f t="shared" si="138"/>
        <v>1086</v>
      </c>
      <c r="AS423" s="1">
        <f t="shared" si="139"/>
        <v>415</v>
      </c>
    </row>
    <row r="424" spans="7:45" x14ac:dyDescent="0.25">
      <c r="G424" s="93">
        <v>43500</v>
      </c>
      <c r="H424" t="s">
        <v>21</v>
      </c>
      <c r="I424" t="s">
        <v>36</v>
      </c>
      <c r="J424" t="s">
        <v>525</v>
      </c>
      <c r="K424" s="95">
        <v>80</v>
      </c>
      <c r="L424" s="94">
        <v>0</v>
      </c>
      <c r="O424" t="str">
        <f t="shared" si="123"/>
        <v/>
      </c>
      <c r="AA424" s="3">
        <f t="shared" si="140"/>
        <v>416</v>
      </c>
      <c r="AB424" s="93">
        <f t="shared" si="124"/>
        <v>43500.000423999998</v>
      </c>
      <c r="AC424">
        <f t="shared" si="125"/>
        <v>1085</v>
      </c>
      <c r="AD424" s="1">
        <f t="shared" si="126"/>
        <v>416</v>
      </c>
      <c r="AE424" s="119">
        <f t="shared" si="127"/>
        <v>1086.0004240000001</v>
      </c>
      <c r="AF424">
        <f t="shared" si="128"/>
        <v>678</v>
      </c>
      <c r="AG424" s="1">
        <f t="shared" si="129"/>
        <v>823</v>
      </c>
      <c r="AH424" s="119">
        <f t="shared" si="130"/>
        <v>297.00042400000001</v>
      </c>
      <c r="AI424">
        <f t="shared" si="131"/>
        <v>1402</v>
      </c>
      <c r="AJ424" s="1">
        <f t="shared" si="132"/>
        <v>99</v>
      </c>
      <c r="AK424" s="1">
        <f t="shared" si="133"/>
        <v>583.00042399999995</v>
      </c>
      <c r="AL424">
        <f t="shared" si="134"/>
        <v>927</v>
      </c>
      <c r="AM424" s="1">
        <f t="shared" si="135"/>
        <v>574</v>
      </c>
      <c r="AN424" s="108">
        <f t="shared" si="121"/>
        <v>80.000423999999995</v>
      </c>
      <c r="AO424">
        <f t="shared" si="136"/>
        <v>469</v>
      </c>
      <c r="AP424" s="1">
        <f t="shared" si="137"/>
        <v>1032</v>
      </c>
      <c r="AQ424" s="108">
        <f t="shared" si="122"/>
        <v>4.2400000000000001E-4</v>
      </c>
      <c r="AR424">
        <f t="shared" si="138"/>
        <v>1085</v>
      </c>
      <c r="AS424" s="1">
        <f t="shared" si="139"/>
        <v>416</v>
      </c>
    </row>
    <row r="425" spans="7:45" x14ac:dyDescent="0.25">
      <c r="G425" s="93">
        <v>43500</v>
      </c>
      <c r="H425" t="s">
        <v>21</v>
      </c>
      <c r="I425" t="s">
        <v>36</v>
      </c>
      <c r="J425" t="s">
        <v>525</v>
      </c>
      <c r="K425" s="95">
        <v>32</v>
      </c>
      <c r="L425" s="94">
        <v>0</v>
      </c>
      <c r="O425" t="str">
        <f t="shared" si="123"/>
        <v/>
      </c>
      <c r="AA425" s="3">
        <f t="shared" si="140"/>
        <v>417</v>
      </c>
      <c r="AB425" s="93">
        <f t="shared" si="124"/>
        <v>43500.000424999998</v>
      </c>
      <c r="AC425">
        <f t="shared" si="125"/>
        <v>1084</v>
      </c>
      <c r="AD425" s="1">
        <f t="shared" si="126"/>
        <v>417</v>
      </c>
      <c r="AE425" s="119">
        <f t="shared" si="127"/>
        <v>1086.000425</v>
      </c>
      <c r="AF425">
        <f t="shared" si="128"/>
        <v>677</v>
      </c>
      <c r="AG425" s="1">
        <f t="shared" si="129"/>
        <v>824</v>
      </c>
      <c r="AH425" s="119">
        <f t="shared" si="130"/>
        <v>297.00042500000001</v>
      </c>
      <c r="AI425">
        <f t="shared" si="131"/>
        <v>1401</v>
      </c>
      <c r="AJ425" s="1">
        <f t="shared" si="132"/>
        <v>100</v>
      </c>
      <c r="AK425" s="1">
        <f t="shared" si="133"/>
        <v>583.00042499999995</v>
      </c>
      <c r="AL425">
        <f t="shared" si="134"/>
        <v>926</v>
      </c>
      <c r="AM425" s="1">
        <f t="shared" si="135"/>
        <v>575</v>
      </c>
      <c r="AN425" s="108">
        <f t="shared" si="121"/>
        <v>32.000425</v>
      </c>
      <c r="AO425">
        <f t="shared" si="136"/>
        <v>811</v>
      </c>
      <c r="AP425" s="1">
        <f t="shared" si="137"/>
        <v>690</v>
      </c>
      <c r="AQ425" s="108">
        <f t="shared" si="122"/>
        <v>4.2499999999999998E-4</v>
      </c>
      <c r="AR425">
        <f t="shared" si="138"/>
        <v>1084</v>
      </c>
      <c r="AS425" s="1">
        <f t="shared" si="139"/>
        <v>417</v>
      </c>
    </row>
    <row r="426" spans="7:45" x14ac:dyDescent="0.25">
      <c r="G426" s="93">
        <v>43500</v>
      </c>
      <c r="H426" t="s">
        <v>21</v>
      </c>
      <c r="I426" t="s">
        <v>36</v>
      </c>
      <c r="J426" t="s">
        <v>525</v>
      </c>
      <c r="K426" s="95">
        <v>24</v>
      </c>
      <c r="L426" s="94">
        <v>0</v>
      </c>
      <c r="O426" t="str">
        <f t="shared" si="123"/>
        <v/>
      </c>
      <c r="AA426" s="3">
        <f t="shared" si="140"/>
        <v>418</v>
      </c>
      <c r="AB426" s="93">
        <f t="shared" si="124"/>
        <v>43500.000425999999</v>
      </c>
      <c r="AC426">
        <f t="shared" si="125"/>
        <v>1083</v>
      </c>
      <c r="AD426" s="1">
        <f t="shared" si="126"/>
        <v>418</v>
      </c>
      <c r="AE426" s="119">
        <f t="shared" si="127"/>
        <v>1086.0004260000001</v>
      </c>
      <c r="AF426">
        <f t="shared" si="128"/>
        <v>676</v>
      </c>
      <c r="AG426" s="1">
        <f t="shared" si="129"/>
        <v>825</v>
      </c>
      <c r="AH426" s="119">
        <f t="shared" si="130"/>
        <v>297.000426</v>
      </c>
      <c r="AI426">
        <f t="shared" si="131"/>
        <v>1400</v>
      </c>
      <c r="AJ426" s="1">
        <f t="shared" si="132"/>
        <v>101</v>
      </c>
      <c r="AK426" s="1">
        <f t="shared" si="133"/>
        <v>583.00042599999995</v>
      </c>
      <c r="AL426">
        <f t="shared" si="134"/>
        <v>925</v>
      </c>
      <c r="AM426" s="1">
        <f t="shared" si="135"/>
        <v>576</v>
      </c>
      <c r="AN426" s="108">
        <f t="shared" si="121"/>
        <v>24.000426000000001</v>
      </c>
      <c r="AO426">
        <f t="shared" si="136"/>
        <v>941</v>
      </c>
      <c r="AP426" s="1">
        <f t="shared" si="137"/>
        <v>560</v>
      </c>
      <c r="AQ426" s="108">
        <f t="shared" si="122"/>
        <v>4.26E-4</v>
      </c>
      <c r="AR426">
        <f t="shared" si="138"/>
        <v>1083</v>
      </c>
      <c r="AS426" s="1">
        <f t="shared" si="139"/>
        <v>418</v>
      </c>
    </row>
    <row r="427" spans="7:45" x14ac:dyDescent="0.25">
      <c r="G427" s="93">
        <v>43500</v>
      </c>
      <c r="H427" t="s">
        <v>21</v>
      </c>
      <c r="I427" t="s">
        <v>36</v>
      </c>
      <c r="J427" t="s">
        <v>525</v>
      </c>
      <c r="K427" s="95">
        <v>16</v>
      </c>
      <c r="L427" s="94">
        <v>0</v>
      </c>
      <c r="O427" t="str">
        <f t="shared" si="123"/>
        <v/>
      </c>
      <c r="AA427" s="3">
        <f t="shared" si="140"/>
        <v>419</v>
      </c>
      <c r="AB427" s="93">
        <f t="shared" si="124"/>
        <v>43500.000426999999</v>
      </c>
      <c r="AC427">
        <f t="shared" si="125"/>
        <v>1082</v>
      </c>
      <c r="AD427" s="1">
        <f t="shared" si="126"/>
        <v>419</v>
      </c>
      <c r="AE427" s="119">
        <f t="shared" si="127"/>
        <v>1086.0004269999999</v>
      </c>
      <c r="AF427">
        <f t="shared" si="128"/>
        <v>675</v>
      </c>
      <c r="AG427" s="1">
        <f t="shared" si="129"/>
        <v>826</v>
      </c>
      <c r="AH427" s="119">
        <f t="shared" si="130"/>
        <v>297.000427</v>
      </c>
      <c r="AI427">
        <f t="shared" si="131"/>
        <v>1399</v>
      </c>
      <c r="AJ427" s="1">
        <f t="shared" si="132"/>
        <v>102</v>
      </c>
      <c r="AK427" s="1">
        <f t="shared" si="133"/>
        <v>583.00042699999995</v>
      </c>
      <c r="AL427">
        <f t="shared" si="134"/>
        <v>924</v>
      </c>
      <c r="AM427" s="1">
        <f t="shared" si="135"/>
        <v>577</v>
      </c>
      <c r="AN427" s="108">
        <f t="shared" si="121"/>
        <v>16.000426999999998</v>
      </c>
      <c r="AO427">
        <f t="shared" si="136"/>
        <v>1109</v>
      </c>
      <c r="AP427" s="1">
        <f t="shared" si="137"/>
        <v>392</v>
      </c>
      <c r="AQ427" s="108">
        <f t="shared" si="122"/>
        <v>4.2699999999999997E-4</v>
      </c>
      <c r="AR427">
        <f t="shared" si="138"/>
        <v>1082</v>
      </c>
      <c r="AS427" s="1">
        <f t="shared" si="139"/>
        <v>419</v>
      </c>
    </row>
    <row r="428" spans="7:45" x14ac:dyDescent="0.25">
      <c r="G428" s="93">
        <v>43500</v>
      </c>
      <c r="H428" t="s">
        <v>21</v>
      </c>
      <c r="I428" t="s">
        <v>36</v>
      </c>
      <c r="J428" t="s">
        <v>525</v>
      </c>
      <c r="K428" s="95">
        <v>8</v>
      </c>
      <c r="L428" s="94">
        <v>0</v>
      </c>
      <c r="O428" t="str">
        <f t="shared" si="123"/>
        <v/>
      </c>
      <c r="AA428" s="3">
        <f t="shared" si="140"/>
        <v>420</v>
      </c>
      <c r="AB428" s="93">
        <f t="shared" si="124"/>
        <v>43500.000427999999</v>
      </c>
      <c r="AC428">
        <f t="shared" si="125"/>
        <v>1081</v>
      </c>
      <c r="AD428" s="1">
        <f t="shared" si="126"/>
        <v>420</v>
      </c>
      <c r="AE428" s="119">
        <f t="shared" si="127"/>
        <v>1086.0004280000001</v>
      </c>
      <c r="AF428">
        <f t="shared" si="128"/>
        <v>674</v>
      </c>
      <c r="AG428" s="1">
        <f t="shared" si="129"/>
        <v>827</v>
      </c>
      <c r="AH428" s="119">
        <f t="shared" si="130"/>
        <v>297.000428</v>
      </c>
      <c r="AI428">
        <f t="shared" si="131"/>
        <v>1398</v>
      </c>
      <c r="AJ428" s="1">
        <f t="shared" si="132"/>
        <v>103</v>
      </c>
      <c r="AK428" s="1">
        <f t="shared" si="133"/>
        <v>583.00042800000006</v>
      </c>
      <c r="AL428">
        <f t="shared" si="134"/>
        <v>923</v>
      </c>
      <c r="AM428" s="1">
        <f t="shared" si="135"/>
        <v>578</v>
      </c>
      <c r="AN428" s="108">
        <f t="shared" si="121"/>
        <v>8.0004279999999994</v>
      </c>
      <c r="AO428">
        <f t="shared" si="136"/>
        <v>1315</v>
      </c>
      <c r="AP428" s="1">
        <f t="shared" si="137"/>
        <v>186</v>
      </c>
      <c r="AQ428" s="108">
        <f t="shared" si="122"/>
        <v>4.28E-4</v>
      </c>
      <c r="AR428">
        <f t="shared" si="138"/>
        <v>1081</v>
      </c>
      <c r="AS428" s="1">
        <f t="shared" si="139"/>
        <v>420</v>
      </c>
    </row>
    <row r="429" spans="7:45" x14ac:dyDescent="0.25">
      <c r="G429" s="93">
        <v>43500</v>
      </c>
      <c r="H429" t="s">
        <v>369</v>
      </c>
      <c r="I429" t="s">
        <v>65</v>
      </c>
      <c r="J429" t="s">
        <v>525</v>
      </c>
      <c r="K429" s="95">
        <v>303.89999999999998</v>
      </c>
      <c r="L429" s="94">
        <v>0</v>
      </c>
      <c r="O429" t="str">
        <f t="shared" si="123"/>
        <v/>
      </c>
      <c r="AA429" s="3">
        <f t="shared" si="140"/>
        <v>421</v>
      </c>
      <c r="AB429" s="93">
        <f t="shared" si="124"/>
        <v>43500.000429</v>
      </c>
      <c r="AC429">
        <f t="shared" si="125"/>
        <v>1080</v>
      </c>
      <c r="AD429" s="1">
        <f t="shared" si="126"/>
        <v>421</v>
      </c>
      <c r="AE429" s="119">
        <f t="shared" si="127"/>
        <v>671.00042900000005</v>
      </c>
      <c r="AF429">
        <f t="shared" si="128"/>
        <v>837</v>
      </c>
      <c r="AG429" s="1">
        <f t="shared" si="129"/>
        <v>664</v>
      </c>
      <c r="AH429" s="119">
        <f t="shared" si="130"/>
        <v>1500.0004289999999</v>
      </c>
      <c r="AI429">
        <f t="shared" si="131"/>
        <v>88</v>
      </c>
      <c r="AJ429" s="1">
        <f t="shared" si="132"/>
        <v>1413</v>
      </c>
      <c r="AK429" s="1">
        <f t="shared" si="133"/>
        <v>583.00042900000005</v>
      </c>
      <c r="AL429">
        <f t="shared" si="134"/>
        <v>922</v>
      </c>
      <c r="AM429" s="1">
        <f t="shared" si="135"/>
        <v>579</v>
      </c>
      <c r="AN429" s="108">
        <f t="shared" si="121"/>
        <v>303.90042899999997</v>
      </c>
      <c r="AO429">
        <f t="shared" si="136"/>
        <v>159</v>
      </c>
      <c r="AP429" s="1">
        <f t="shared" si="137"/>
        <v>1342</v>
      </c>
      <c r="AQ429" s="108">
        <f t="shared" si="122"/>
        <v>4.2899999999999997E-4</v>
      </c>
      <c r="AR429">
        <f t="shared" si="138"/>
        <v>1080</v>
      </c>
      <c r="AS429" s="1">
        <f t="shared" si="139"/>
        <v>421</v>
      </c>
    </row>
    <row r="430" spans="7:45" x14ac:dyDescent="0.25">
      <c r="G430" s="93">
        <v>43500</v>
      </c>
      <c r="H430" t="s">
        <v>70</v>
      </c>
      <c r="I430" t="s">
        <v>35</v>
      </c>
      <c r="J430" t="s">
        <v>525</v>
      </c>
      <c r="K430" s="95">
        <v>117.85</v>
      </c>
      <c r="L430" s="94">
        <v>0</v>
      </c>
      <c r="O430" t="str">
        <f t="shared" si="123"/>
        <v/>
      </c>
      <c r="AA430" s="3">
        <f t="shared" si="140"/>
        <v>422</v>
      </c>
      <c r="AB430" s="93">
        <f t="shared" si="124"/>
        <v>43500.00043</v>
      </c>
      <c r="AC430">
        <f t="shared" si="125"/>
        <v>1079</v>
      </c>
      <c r="AD430" s="1">
        <f t="shared" si="126"/>
        <v>422</v>
      </c>
      <c r="AE430" s="119">
        <f t="shared" si="127"/>
        <v>648.00043000000005</v>
      </c>
      <c r="AF430">
        <f t="shared" si="128"/>
        <v>871</v>
      </c>
      <c r="AG430" s="1">
        <f t="shared" si="129"/>
        <v>630</v>
      </c>
      <c r="AH430" s="119">
        <f t="shared" si="130"/>
        <v>1402.0004300000001</v>
      </c>
      <c r="AI430">
        <f t="shared" si="131"/>
        <v>208</v>
      </c>
      <c r="AJ430" s="1">
        <f t="shared" si="132"/>
        <v>1293</v>
      </c>
      <c r="AK430" s="1">
        <f t="shared" si="133"/>
        <v>583.00043000000005</v>
      </c>
      <c r="AL430">
        <f t="shared" si="134"/>
        <v>921</v>
      </c>
      <c r="AM430" s="1">
        <f t="shared" si="135"/>
        <v>580</v>
      </c>
      <c r="AN430" s="108">
        <f t="shared" si="121"/>
        <v>117.85042999999999</v>
      </c>
      <c r="AO430">
        <f t="shared" si="136"/>
        <v>347</v>
      </c>
      <c r="AP430" s="1">
        <f t="shared" si="137"/>
        <v>1154</v>
      </c>
      <c r="AQ430" s="108">
        <f t="shared" si="122"/>
        <v>4.2999999999999999E-4</v>
      </c>
      <c r="AR430">
        <f t="shared" si="138"/>
        <v>1079</v>
      </c>
      <c r="AS430" s="1">
        <f t="shared" si="139"/>
        <v>422</v>
      </c>
    </row>
    <row r="431" spans="7:45" x14ac:dyDescent="0.25">
      <c r="G431" s="93">
        <v>43500</v>
      </c>
      <c r="H431" t="s">
        <v>68</v>
      </c>
      <c r="I431" t="s">
        <v>526</v>
      </c>
      <c r="J431" t="s">
        <v>527</v>
      </c>
      <c r="K431" s="95">
        <v>4.68</v>
      </c>
      <c r="L431" s="94">
        <v>0</v>
      </c>
      <c r="O431" t="str">
        <f t="shared" si="123"/>
        <v/>
      </c>
      <c r="AA431" s="3">
        <f t="shared" si="140"/>
        <v>423</v>
      </c>
      <c r="AB431" s="93">
        <f t="shared" si="124"/>
        <v>43500.000431</v>
      </c>
      <c r="AC431">
        <f t="shared" si="125"/>
        <v>1078</v>
      </c>
      <c r="AD431" s="1">
        <f t="shared" si="126"/>
        <v>423</v>
      </c>
      <c r="AE431" s="119">
        <f t="shared" si="127"/>
        <v>536.00043100000005</v>
      </c>
      <c r="AF431">
        <f t="shared" si="128"/>
        <v>982</v>
      </c>
      <c r="AG431" s="1">
        <f t="shared" si="129"/>
        <v>519</v>
      </c>
      <c r="AH431" s="119">
        <f t="shared" si="130"/>
        <v>1222.0004309999999</v>
      </c>
      <c r="AI431">
        <f t="shared" si="131"/>
        <v>280</v>
      </c>
      <c r="AJ431" s="1">
        <f t="shared" si="132"/>
        <v>1221</v>
      </c>
      <c r="AK431" s="1">
        <f t="shared" si="133"/>
        <v>568.00043100000005</v>
      </c>
      <c r="AL431">
        <f t="shared" si="134"/>
        <v>933</v>
      </c>
      <c r="AM431" s="1">
        <f t="shared" si="135"/>
        <v>568</v>
      </c>
      <c r="AN431" s="108">
        <f t="shared" si="121"/>
        <v>4.6804309999999996</v>
      </c>
      <c r="AO431">
        <f t="shared" si="136"/>
        <v>1406</v>
      </c>
      <c r="AP431" s="1">
        <f t="shared" si="137"/>
        <v>95</v>
      </c>
      <c r="AQ431" s="108">
        <f t="shared" si="122"/>
        <v>4.3099999999999996E-4</v>
      </c>
      <c r="AR431">
        <f t="shared" si="138"/>
        <v>1078</v>
      </c>
      <c r="AS431" s="1">
        <f t="shared" si="139"/>
        <v>423</v>
      </c>
    </row>
    <row r="432" spans="7:45" x14ac:dyDescent="0.25">
      <c r="G432" s="93">
        <v>43500</v>
      </c>
      <c r="H432" t="s">
        <v>23</v>
      </c>
      <c r="I432" t="s">
        <v>66</v>
      </c>
      <c r="J432" t="s">
        <v>525</v>
      </c>
      <c r="K432" s="95">
        <v>0</v>
      </c>
      <c r="L432" s="94">
        <v>183.93</v>
      </c>
      <c r="O432" t="str">
        <f t="shared" si="123"/>
        <v/>
      </c>
      <c r="AA432" s="3">
        <f t="shared" si="140"/>
        <v>424</v>
      </c>
      <c r="AB432" s="93">
        <f t="shared" si="124"/>
        <v>43500.000432000001</v>
      </c>
      <c r="AC432">
        <f t="shared" si="125"/>
        <v>1077</v>
      </c>
      <c r="AD432" s="1">
        <f t="shared" si="126"/>
        <v>424</v>
      </c>
      <c r="AE432" s="119">
        <f t="shared" si="127"/>
        <v>515.00043200000005</v>
      </c>
      <c r="AF432">
        <f t="shared" si="128"/>
        <v>1377</v>
      </c>
      <c r="AG432" s="1">
        <f t="shared" si="129"/>
        <v>124</v>
      </c>
      <c r="AH432" s="119">
        <f t="shared" si="130"/>
        <v>658.00043200000005</v>
      </c>
      <c r="AI432">
        <f t="shared" si="131"/>
        <v>878</v>
      </c>
      <c r="AJ432" s="1">
        <f t="shared" si="132"/>
        <v>623</v>
      </c>
      <c r="AK432" s="1">
        <f t="shared" si="133"/>
        <v>583.00043200000005</v>
      </c>
      <c r="AL432">
        <f t="shared" si="134"/>
        <v>920</v>
      </c>
      <c r="AM432" s="1">
        <f t="shared" si="135"/>
        <v>581</v>
      </c>
      <c r="AN432" s="108">
        <f t="shared" si="121"/>
        <v>4.3199999999999998E-4</v>
      </c>
      <c r="AO432">
        <f t="shared" si="136"/>
        <v>1497</v>
      </c>
      <c r="AP432" s="1">
        <f t="shared" si="137"/>
        <v>4</v>
      </c>
      <c r="AQ432" s="108">
        <f t="shared" si="122"/>
        <v>4.3199999999999998E-4</v>
      </c>
      <c r="AR432">
        <f t="shared" si="138"/>
        <v>1077</v>
      </c>
      <c r="AS432" s="1">
        <f t="shared" si="139"/>
        <v>424</v>
      </c>
    </row>
    <row r="433" spans="7:45" x14ac:dyDescent="0.25">
      <c r="G433" s="93">
        <v>43500</v>
      </c>
      <c r="H433" t="s">
        <v>23</v>
      </c>
      <c r="I433" t="s">
        <v>37</v>
      </c>
      <c r="J433" t="s">
        <v>528</v>
      </c>
      <c r="K433" s="95">
        <v>6.4</v>
      </c>
      <c r="L433" s="94">
        <v>0</v>
      </c>
      <c r="O433" t="str">
        <f t="shared" si="123"/>
        <v/>
      </c>
      <c r="AA433" s="3">
        <f t="shared" si="140"/>
        <v>425</v>
      </c>
      <c r="AB433" s="93">
        <f t="shared" si="124"/>
        <v>43500.000433000001</v>
      </c>
      <c r="AC433">
        <f t="shared" si="125"/>
        <v>1076</v>
      </c>
      <c r="AD433" s="1">
        <f t="shared" si="126"/>
        <v>425</v>
      </c>
      <c r="AE433" s="119">
        <f t="shared" si="127"/>
        <v>515.00043300000004</v>
      </c>
      <c r="AF433">
        <f t="shared" si="128"/>
        <v>1376</v>
      </c>
      <c r="AG433" s="1">
        <f t="shared" si="129"/>
        <v>125</v>
      </c>
      <c r="AH433" s="119">
        <f t="shared" si="130"/>
        <v>868.00043300000004</v>
      </c>
      <c r="AI433">
        <f t="shared" si="131"/>
        <v>786</v>
      </c>
      <c r="AJ433" s="1">
        <f t="shared" si="132"/>
        <v>715</v>
      </c>
      <c r="AK433" s="1">
        <f t="shared" si="133"/>
        <v>148.00043299999999</v>
      </c>
      <c r="AL433">
        <f t="shared" si="134"/>
        <v>1354</v>
      </c>
      <c r="AM433" s="1">
        <f t="shared" si="135"/>
        <v>147</v>
      </c>
      <c r="AN433" s="108">
        <f t="shared" si="121"/>
        <v>6.4004330000000005</v>
      </c>
      <c r="AO433">
        <f t="shared" si="136"/>
        <v>1382</v>
      </c>
      <c r="AP433" s="1">
        <f t="shared" si="137"/>
        <v>119</v>
      </c>
      <c r="AQ433" s="108">
        <f t="shared" si="122"/>
        <v>4.3299999999999995E-4</v>
      </c>
      <c r="AR433">
        <f t="shared" si="138"/>
        <v>1076</v>
      </c>
      <c r="AS433" s="1">
        <f t="shared" si="139"/>
        <v>425</v>
      </c>
    </row>
    <row r="434" spans="7:45" x14ac:dyDescent="0.25">
      <c r="G434" s="93">
        <v>43500</v>
      </c>
      <c r="H434" t="s">
        <v>23</v>
      </c>
      <c r="I434" t="s">
        <v>37</v>
      </c>
      <c r="J434" t="s">
        <v>331</v>
      </c>
      <c r="K434" s="95">
        <v>2.4</v>
      </c>
      <c r="L434" s="94">
        <v>0</v>
      </c>
      <c r="O434" t="str">
        <f t="shared" si="123"/>
        <v/>
      </c>
      <c r="AA434" s="3">
        <f t="shared" si="140"/>
        <v>426</v>
      </c>
      <c r="AB434" s="93">
        <f t="shared" si="124"/>
        <v>43500.000434000001</v>
      </c>
      <c r="AC434">
        <f t="shared" si="125"/>
        <v>1075</v>
      </c>
      <c r="AD434" s="1">
        <f t="shared" si="126"/>
        <v>426</v>
      </c>
      <c r="AE434" s="119">
        <f t="shared" si="127"/>
        <v>515.00043400000004</v>
      </c>
      <c r="AF434">
        <f t="shared" si="128"/>
        <v>1375</v>
      </c>
      <c r="AG434" s="1">
        <f t="shared" si="129"/>
        <v>126</v>
      </c>
      <c r="AH434" s="119">
        <f t="shared" si="130"/>
        <v>868.00043400000004</v>
      </c>
      <c r="AI434">
        <f t="shared" si="131"/>
        <v>785</v>
      </c>
      <c r="AJ434" s="1">
        <f t="shared" si="132"/>
        <v>716</v>
      </c>
      <c r="AK434" s="1">
        <f t="shared" si="133"/>
        <v>78.000433999999998</v>
      </c>
      <c r="AL434">
        <f t="shared" si="134"/>
        <v>1424</v>
      </c>
      <c r="AM434" s="1">
        <f t="shared" si="135"/>
        <v>77</v>
      </c>
      <c r="AN434" s="108">
        <f t="shared" si="121"/>
        <v>2.4004339999999997</v>
      </c>
      <c r="AO434">
        <f t="shared" si="136"/>
        <v>1464</v>
      </c>
      <c r="AP434" s="1">
        <f t="shared" si="137"/>
        <v>37</v>
      </c>
      <c r="AQ434" s="108">
        <f t="shared" si="122"/>
        <v>4.3399999999999998E-4</v>
      </c>
      <c r="AR434">
        <f t="shared" si="138"/>
        <v>1075</v>
      </c>
      <c r="AS434" s="1">
        <f t="shared" si="139"/>
        <v>426</v>
      </c>
    </row>
    <row r="435" spans="7:45" x14ac:dyDescent="0.25">
      <c r="G435" s="93">
        <v>43500</v>
      </c>
      <c r="H435" t="s">
        <v>23</v>
      </c>
      <c r="I435" t="s">
        <v>37</v>
      </c>
      <c r="J435" t="s">
        <v>168</v>
      </c>
      <c r="K435" s="95">
        <v>6.4</v>
      </c>
      <c r="L435" s="94">
        <v>0</v>
      </c>
      <c r="O435" t="str">
        <f t="shared" si="123"/>
        <v/>
      </c>
      <c r="AA435" s="3">
        <f t="shared" si="140"/>
        <v>427</v>
      </c>
      <c r="AB435" s="93">
        <f t="shared" si="124"/>
        <v>43500.000435000002</v>
      </c>
      <c r="AC435">
        <f t="shared" si="125"/>
        <v>1074</v>
      </c>
      <c r="AD435" s="1">
        <f t="shared" si="126"/>
        <v>427</v>
      </c>
      <c r="AE435" s="119">
        <f t="shared" si="127"/>
        <v>515.00043500000004</v>
      </c>
      <c r="AF435">
        <f t="shared" si="128"/>
        <v>1374</v>
      </c>
      <c r="AG435" s="1">
        <f t="shared" si="129"/>
        <v>127</v>
      </c>
      <c r="AH435" s="119">
        <f t="shared" si="130"/>
        <v>868.00043500000004</v>
      </c>
      <c r="AI435">
        <f t="shared" si="131"/>
        <v>784</v>
      </c>
      <c r="AJ435" s="1">
        <f t="shared" si="132"/>
        <v>717</v>
      </c>
      <c r="AK435" s="1">
        <f t="shared" si="133"/>
        <v>72.000434999999996</v>
      </c>
      <c r="AL435">
        <f t="shared" si="134"/>
        <v>1432</v>
      </c>
      <c r="AM435" s="1">
        <f t="shared" si="135"/>
        <v>69</v>
      </c>
      <c r="AN435" s="108">
        <f t="shared" si="121"/>
        <v>6.4004350000000008</v>
      </c>
      <c r="AO435">
        <f t="shared" si="136"/>
        <v>1381</v>
      </c>
      <c r="AP435" s="1">
        <f t="shared" si="137"/>
        <v>120</v>
      </c>
      <c r="AQ435" s="108">
        <f t="shared" si="122"/>
        <v>4.35E-4</v>
      </c>
      <c r="AR435">
        <f t="shared" si="138"/>
        <v>1074</v>
      </c>
      <c r="AS435" s="1">
        <f t="shared" si="139"/>
        <v>427</v>
      </c>
    </row>
    <row r="436" spans="7:45" x14ac:dyDescent="0.25">
      <c r="G436" s="93">
        <v>43500</v>
      </c>
      <c r="H436" t="s">
        <v>23</v>
      </c>
      <c r="I436" t="s">
        <v>35</v>
      </c>
      <c r="J436" t="s">
        <v>525</v>
      </c>
      <c r="K436" s="95">
        <v>536.4</v>
      </c>
      <c r="L436" s="94">
        <v>0</v>
      </c>
      <c r="O436" t="str">
        <f t="shared" si="123"/>
        <v/>
      </c>
      <c r="AA436" s="3">
        <f t="shared" si="140"/>
        <v>428</v>
      </c>
      <c r="AB436" s="93">
        <f t="shared" si="124"/>
        <v>43500.000436000002</v>
      </c>
      <c r="AC436">
        <f t="shared" si="125"/>
        <v>1073</v>
      </c>
      <c r="AD436" s="1">
        <f t="shared" si="126"/>
        <v>428</v>
      </c>
      <c r="AE436" s="119">
        <f t="shared" si="127"/>
        <v>515.00043600000004</v>
      </c>
      <c r="AF436">
        <f t="shared" si="128"/>
        <v>1373</v>
      </c>
      <c r="AG436" s="1">
        <f t="shared" si="129"/>
        <v>128</v>
      </c>
      <c r="AH436" s="119">
        <f t="shared" si="130"/>
        <v>1402.000436</v>
      </c>
      <c r="AI436">
        <f t="shared" si="131"/>
        <v>207</v>
      </c>
      <c r="AJ436" s="1">
        <f t="shared" si="132"/>
        <v>1294</v>
      </c>
      <c r="AK436" s="1">
        <f t="shared" si="133"/>
        <v>583.00043600000004</v>
      </c>
      <c r="AL436">
        <f t="shared" si="134"/>
        <v>919</v>
      </c>
      <c r="AM436" s="1">
        <f t="shared" si="135"/>
        <v>582</v>
      </c>
      <c r="AN436" s="108">
        <f t="shared" si="121"/>
        <v>536.40043600000001</v>
      </c>
      <c r="AO436">
        <f t="shared" si="136"/>
        <v>84</v>
      </c>
      <c r="AP436" s="1">
        <f t="shared" si="137"/>
        <v>1417</v>
      </c>
      <c r="AQ436" s="108">
        <f t="shared" si="122"/>
        <v>4.3599999999999997E-4</v>
      </c>
      <c r="AR436">
        <f t="shared" si="138"/>
        <v>1073</v>
      </c>
      <c r="AS436" s="1">
        <f t="shared" si="139"/>
        <v>428</v>
      </c>
    </row>
    <row r="437" spans="7:45" x14ac:dyDescent="0.25">
      <c r="G437" s="93">
        <v>43500</v>
      </c>
      <c r="H437" t="s">
        <v>23</v>
      </c>
      <c r="I437" t="s">
        <v>35</v>
      </c>
      <c r="J437" t="s">
        <v>525</v>
      </c>
      <c r="K437" s="95">
        <v>183.93</v>
      </c>
      <c r="L437" s="94">
        <v>0</v>
      </c>
      <c r="O437" t="str">
        <f t="shared" si="123"/>
        <v/>
      </c>
      <c r="AA437" s="3">
        <f t="shared" si="140"/>
        <v>429</v>
      </c>
      <c r="AB437" s="93">
        <f t="shared" si="124"/>
        <v>43500.000437000002</v>
      </c>
      <c r="AC437">
        <f t="shared" si="125"/>
        <v>1072</v>
      </c>
      <c r="AD437" s="1">
        <f t="shared" si="126"/>
        <v>429</v>
      </c>
      <c r="AE437" s="119">
        <f t="shared" si="127"/>
        <v>515.00043700000003</v>
      </c>
      <c r="AF437">
        <f t="shared" si="128"/>
        <v>1372</v>
      </c>
      <c r="AG437" s="1">
        <f t="shared" si="129"/>
        <v>129</v>
      </c>
      <c r="AH437" s="119">
        <f t="shared" si="130"/>
        <v>1402.0004369999999</v>
      </c>
      <c r="AI437">
        <f t="shared" si="131"/>
        <v>206</v>
      </c>
      <c r="AJ437" s="1">
        <f t="shared" si="132"/>
        <v>1295</v>
      </c>
      <c r="AK437" s="1">
        <f t="shared" si="133"/>
        <v>583.00043700000003</v>
      </c>
      <c r="AL437">
        <f t="shared" si="134"/>
        <v>918</v>
      </c>
      <c r="AM437" s="1">
        <f t="shared" si="135"/>
        <v>583</v>
      </c>
      <c r="AN437" s="108">
        <f t="shared" si="121"/>
        <v>183.93043700000001</v>
      </c>
      <c r="AO437">
        <f t="shared" si="136"/>
        <v>242</v>
      </c>
      <c r="AP437" s="1">
        <f t="shared" si="137"/>
        <v>1259</v>
      </c>
      <c r="AQ437" s="108">
        <f t="shared" si="122"/>
        <v>4.37E-4</v>
      </c>
      <c r="AR437">
        <f t="shared" si="138"/>
        <v>1072</v>
      </c>
      <c r="AS437" s="1">
        <f t="shared" si="139"/>
        <v>429</v>
      </c>
    </row>
    <row r="438" spans="7:45" x14ac:dyDescent="0.25">
      <c r="G438" s="93">
        <v>43501</v>
      </c>
      <c r="H438" t="s">
        <v>73</v>
      </c>
      <c r="I438" t="s">
        <v>64</v>
      </c>
      <c r="J438" t="s">
        <v>529</v>
      </c>
      <c r="K438" s="95">
        <v>262.48</v>
      </c>
      <c r="L438" s="94">
        <v>0</v>
      </c>
      <c r="O438" t="str">
        <f t="shared" si="123"/>
        <v/>
      </c>
      <c r="AA438" s="3">
        <f t="shared" si="140"/>
        <v>430</v>
      </c>
      <c r="AB438" s="93">
        <f t="shared" si="124"/>
        <v>43501.000438000003</v>
      </c>
      <c r="AC438">
        <f t="shared" si="125"/>
        <v>1071</v>
      </c>
      <c r="AD438" s="1">
        <f t="shared" si="126"/>
        <v>430</v>
      </c>
      <c r="AE438" s="119">
        <f t="shared" si="127"/>
        <v>1321.000438</v>
      </c>
      <c r="AF438">
        <f t="shared" si="128"/>
        <v>196</v>
      </c>
      <c r="AG438" s="1">
        <f t="shared" si="129"/>
        <v>1305</v>
      </c>
      <c r="AH438" s="119">
        <f t="shared" si="130"/>
        <v>358.00043799999997</v>
      </c>
      <c r="AI438">
        <f t="shared" si="131"/>
        <v>1190</v>
      </c>
      <c r="AJ438" s="1">
        <f t="shared" si="132"/>
        <v>311</v>
      </c>
      <c r="AK438" s="1">
        <f t="shared" si="133"/>
        <v>601.00043800000003</v>
      </c>
      <c r="AL438">
        <f t="shared" si="134"/>
        <v>917</v>
      </c>
      <c r="AM438" s="1">
        <f t="shared" si="135"/>
        <v>584</v>
      </c>
      <c r="AN438" s="108">
        <f t="shared" si="121"/>
        <v>262.48043799999999</v>
      </c>
      <c r="AO438">
        <f t="shared" si="136"/>
        <v>182</v>
      </c>
      <c r="AP438" s="1">
        <f t="shared" si="137"/>
        <v>1319</v>
      </c>
      <c r="AQ438" s="108">
        <f t="shared" si="122"/>
        <v>4.3799999999999997E-4</v>
      </c>
      <c r="AR438">
        <f t="shared" si="138"/>
        <v>1071</v>
      </c>
      <c r="AS438" s="1">
        <f t="shared" si="139"/>
        <v>430</v>
      </c>
    </row>
    <row r="439" spans="7:45" x14ac:dyDescent="0.25">
      <c r="G439" s="93">
        <v>43501</v>
      </c>
      <c r="H439" t="s">
        <v>77</v>
      </c>
      <c r="I439" t="s">
        <v>35</v>
      </c>
      <c r="J439" t="s">
        <v>529</v>
      </c>
      <c r="K439" s="95">
        <v>42</v>
      </c>
      <c r="L439" s="94">
        <v>0</v>
      </c>
      <c r="O439" t="str">
        <f t="shared" si="123"/>
        <v/>
      </c>
      <c r="AA439" s="3">
        <f t="shared" si="140"/>
        <v>431</v>
      </c>
      <c r="AB439" s="93">
        <f t="shared" si="124"/>
        <v>43501.000439000003</v>
      </c>
      <c r="AC439">
        <f t="shared" si="125"/>
        <v>1070</v>
      </c>
      <c r="AD439" s="1">
        <f t="shared" si="126"/>
        <v>431</v>
      </c>
      <c r="AE439" s="119">
        <f t="shared" si="127"/>
        <v>1184.0004389999999</v>
      </c>
      <c r="AF439">
        <f t="shared" si="128"/>
        <v>335</v>
      </c>
      <c r="AG439" s="1">
        <f t="shared" si="129"/>
        <v>1166</v>
      </c>
      <c r="AH439" s="119">
        <f t="shared" si="130"/>
        <v>1402.0004389999999</v>
      </c>
      <c r="AI439">
        <f t="shared" si="131"/>
        <v>205</v>
      </c>
      <c r="AJ439" s="1">
        <f t="shared" si="132"/>
        <v>1296</v>
      </c>
      <c r="AK439" s="1">
        <f t="shared" si="133"/>
        <v>601.00043900000003</v>
      </c>
      <c r="AL439">
        <f t="shared" si="134"/>
        <v>916</v>
      </c>
      <c r="AM439" s="1">
        <f t="shared" si="135"/>
        <v>585</v>
      </c>
      <c r="AN439" s="108">
        <f t="shared" si="121"/>
        <v>42.000439</v>
      </c>
      <c r="AO439">
        <f t="shared" si="136"/>
        <v>682</v>
      </c>
      <c r="AP439" s="1">
        <f t="shared" si="137"/>
        <v>819</v>
      </c>
      <c r="AQ439" s="108">
        <f t="shared" si="122"/>
        <v>4.3899999999999999E-4</v>
      </c>
      <c r="AR439">
        <f t="shared" si="138"/>
        <v>1070</v>
      </c>
      <c r="AS439" s="1">
        <f t="shared" si="139"/>
        <v>431</v>
      </c>
    </row>
    <row r="440" spans="7:45" x14ac:dyDescent="0.25">
      <c r="G440" s="93">
        <v>43501</v>
      </c>
      <c r="H440" t="s">
        <v>75</v>
      </c>
      <c r="I440" t="s">
        <v>63</v>
      </c>
      <c r="J440" t="s">
        <v>529</v>
      </c>
      <c r="K440" s="95">
        <v>29.96</v>
      </c>
      <c r="L440" s="94">
        <v>0</v>
      </c>
      <c r="O440" t="str">
        <f t="shared" si="123"/>
        <v/>
      </c>
      <c r="AA440" s="3">
        <f t="shared" si="140"/>
        <v>432</v>
      </c>
      <c r="AB440" s="93">
        <f t="shared" si="124"/>
        <v>43501.000440000003</v>
      </c>
      <c r="AC440">
        <f t="shared" si="125"/>
        <v>1069</v>
      </c>
      <c r="AD440" s="1">
        <f t="shared" si="126"/>
        <v>432</v>
      </c>
      <c r="AE440" s="119">
        <f t="shared" si="127"/>
        <v>1147.00044</v>
      </c>
      <c r="AF440">
        <f t="shared" si="128"/>
        <v>393</v>
      </c>
      <c r="AG440" s="1">
        <f t="shared" si="129"/>
        <v>1108</v>
      </c>
      <c r="AH440" s="119">
        <f t="shared" si="130"/>
        <v>613.00044000000003</v>
      </c>
      <c r="AI440">
        <f t="shared" si="131"/>
        <v>1009</v>
      </c>
      <c r="AJ440" s="1">
        <f t="shared" si="132"/>
        <v>492</v>
      </c>
      <c r="AK440" s="1">
        <f t="shared" si="133"/>
        <v>601.00044000000003</v>
      </c>
      <c r="AL440">
        <f t="shared" si="134"/>
        <v>915</v>
      </c>
      <c r="AM440" s="1">
        <f t="shared" si="135"/>
        <v>586</v>
      </c>
      <c r="AN440" s="108">
        <f t="shared" si="121"/>
        <v>29.960440000000002</v>
      </c>
      <c r="AO440">
        <f t="shared" si="136"/>
        <v>842</v>
      </c>
      <c r="AP440" s="1">
        <f t="shared" si="137"/>
        <v>659</v>
      </c>
      <c r="AQ440" s="108">
        <f t="shared" si="122"/>
        <v>4.3999999999999996E-4</v>
      </c>
      <c r="AR440">
        <f t="shared" si="138"/>
        <v>1069</v>
      </c>
      <c r="AS440" s="1">
        <f t="shared" si="139"/>
        <v>432</v>
      </c>
    </row>
    <row r="441" spans="7:45" x14ac:dyDescent="0.25">
      <c r="G441" s="93">
        <v>43501</v>
      </c>
      <c r="H441" t="s">
        <v>21</v>
      </c>
      <c r="I441" t="s">
        <v>530</v>
      </c>
      <c r="J441" t="s">
        <v>529</v>
      </c>
      <c r="K441" s="95">
        <v>8</v>
      </c>
      <c r="L441" s="94">
        <v>0</v>
      </c>
      <c r="O441" t="str">
        <f t="shared" si="123"/>
        <v/>
      </c>
      <c r="AA441" s="3">
        <f t="shared" si="140"/>
        <v>433</v>
      </c>
      <c r="AB441" s="93">
        <f t="shared" si="124"/>
        <v>43501.000440999996</v>
      </c>
      <c r="AC441">
        <f t="shared" si="125"/>
        <v>1068</v>
      </c>
      <c r="AD441" s="1">
        <f t="shared" si="126"/>
        <v>433</v>
      </c>
      <c r="AE441" s="119">
        <f t="shared" si="127"/>
        <v>1086.0004409999999</v>
      </c>
      <c r="AF441">
        <f t="shared" si="128"/>
        <v>673</v>
      </c>
      <c r="AG441" s="1">
        <f t="shared" si="129"/>
        <v>828</v>
      </c>
      <c r="AH441" s="119">
        <f t="shared" si="130"/>
        <v>1.0004409999999999</v>
      </c>
      <c r="AI441">
        <f t="shared" si="131"/>
        <v>1500</v>
      </c>
      <c r="AJ441" s="1">
        <f t="shared" si="132"/>
        <v>1</v>
      </c>
      <c r="AK441" s="1">
        <f t="shared" si="133"/>
        <v>601.00044100000002</v>
      </c>
      <c r="AL441">
        <f t="shared" si="134"/>
        <v>914</v>
      </c>
      <c r="AM441" s="1">
        <f t="shared" si="135"/>
        <v>587</v>
      </c>
      <c r="AN441" s="108">
        <f t="shared" si="121"/>
        <v>8.0004410000000004</v>
      </c>
      <c r="AO441">
        <f t="shared" si="136"/>
        <v>1314</v>
      </c>
      <c r="AP441" s="1">
        <f t="shared" si="137"/>
        <v>187</v>
      </c>
      <c r="AQ441" s="108">
        <f t="shared" si="122"/>
        <v>4.4099999999999999E-4</v>
      </c>
      <c r="AR441">
        <f t="shared" si="138"/>
        <v>1068</v>
      </c>
      <c r="AS441" s="1">
        <f t="shared" si="139"/>
        <v>433</v>
      </c>
    </row>
    <row r="442" spans="7:45" x14ac:dyDescent="0.25">
      <c r="G442" s="93">
        <v>43501</v>
      </c>
      <c r="H442" t="s">
        <v>21</v>
      </c>
      <c r="I442" t="s">
        <v>36</v>
      </c>
      <c r="J442" t="s">
        <v>529</v>
      </c>
      <c r="K442" s="95">
        <v>32</v>
      </c>
      <c r="L442" s="94">
        <v>0</v>
      </c>
      <c r="O442" t="str">
        <f t="shared" si="123"/>
        <v/>
      </c>
      <c r="AA442" s="3">
        <f t="shared" si="140"/>
        <v>434</v>
      </c>
      <c r="AB442" s="93">
        <f t="shared" si="124"/>
        <v>43501.000441999997</v>
      </c>
      <c r="AC442">
        <f t="shared" si="125"/>
        <v>1067</v>
      </c>
      <c r="AD442" s="1">
        <f t="shared" si="126"/>
        <v>434</v>
      </c>
      <c r="AE442" s="119">
        <f t="shared" si="127"/>
        <v>1086.000442</v>
      </c>
      <c r="AF442">
        <f t="shared" si="128"/>
        <v>672</v>
      </c>
      <c r="AG442" s="1">
        <f t="shared" si="129"/>
        <v>829</v>
      </c>
      <c r="AH442" s="119">
        <f t="shared" si="130"/>
        <v>297.00044200000002</v>
      </c>
      <c r="AI442">
        <f t="shared" si="131"/>
        <v>1397</v>
      </c>
      <c r="AJ442" s="1">
        <f t="shared" si="132"/>
        <v>104</v>
      </c>
      <c r="AK442" s="1">
        <f t="shared" si="133"/>
        <v>601.00044200000002</v>
      </c>
      <c r="AL442">
        <f t="shared" si="134"/>
        <v>913</v>
      </c>
      <c r="AM442" s="1">
        <f t="shared" si="135"/>
        <v>588</v>
      </c>
      <c r="AN442" s="108">
        <f t="shared" si="121"/>
        <v>32.000442</v>
      </c>
      <c r="AO442">
        <f t="shared" si="136"/>
        <v>810</v>
      </c>
      <c r="AP442" s="1">
        <f t="shared" si="137"/>
        <v>691</v>
      </c>
      <c r="AQ442" s="108">
        <f t="shared" si="122"/>
        <v>4.4199999999999996E-4</v>
      </c>
      <c r="AR442">
        <f t="shared" si="138"/>
        <v>1067</v>
      </c>
      <c r="AS442" s="1">
        <f t="shared" si="139"/>
        <v>434</v>
      </c>
    </row>
    <row r="443" spans="7:45" x14ac:dyDescent="0.25">
      <c r="G443" s="93">
        <v>43501</v>
      </c>
      <c r="H443" t="s">
        <v>21</v>
      </c>
      <c r="I443" t="s">
        <v>36</v>
      </c>
      <c r="J443" t="s">
        <v>529</v>
      </c>
      <c r="K443" s="95">
        <v>24</v>
      </c>
      <c r="L443" s="94">
        <v>0</v>
      </c>
      <c r="O443" t="str">
        <f t="shared" si="123"/>
        <v/>
      </c>
      <c r="AA443" s="3">
        <f t="shared" si="140"/>
        <v>435</v>
      </c>
      <c r="AB443" s="93">
        <f t="shared" si="124"/>
        <v>43501.000442999997</v>
      </c>
      <c r="AC443">
        <f t="shared" si="125"/>
        <v>1066</v>
      </c>
      <c r="AD443" s="1">
        <f t="shared" si="126"/>
        <v>435</v>
      </c>
      <c r="AE443" s="119">
        <f t="shared" si="127"/>
        <v>1086.0004429999999</v>
      </c>
      <c r="AF443">
        <f t="shared" si="128"/>
        <v>671</v>
      </c>
      <c r="AG443" s="1">
        <f t="shared" si="129"/>
        <v>830</v>
      </c>
      <c r="AH443" s="119">
        <f t="shared" si="130"/>
        <v>297.00044300000002</v>
      </c>
      <c r="AI443">
        <f t="shared" si="131"/>
        <v>1396</v>
      </c>
      <c r="AJ443" s="1">
        <f t="shared" si="132"/>
        <v>105</v>
      </c>
      <c r="AK443" s="1">
        <f t="shared" si="133"/>
        <v>601.00044300000002</v>
      </c>
      <c r="AL443">
        <f t="shared" si="134"/>
        <v>912</v>
      </c>
      <c r="AM443" s="1">
        <f t="shared" si="135"/>
        <v>589</v>
      </c>
      <c r="AN443" s="108">
        <f t="shared" si="121"/>
        <v>24.000443000000001</v>
      </c>
      <c r="AO443">
        <f t="shared" si="136"/>
        <v>940</v>
      </c>
      <c r="AP443" s="1">
        <f t="shared" si="137"/>
        <v>561</v>
      </c>
      <c r="AQ443" s="108">
        <f t="shared" si="122"/>
        <v>4.4299999999999998E-4</v>
      </c>
      <c r="AR443">
        <f t="shared" si="138"/>
        <v>1066</v>
      </c>
      <c r="AS443" s="1">
        <f t="shared" si="139"/>
        <v>435</v>
      </c>
    </row>
    <row r="444" spans="7:45" x14ac:dyDescent="0.25">
      <c r="G444" s="93">
        <v>43501</v>
      </c>
      <c r="H444" t="s">
        <v>86</v>
      </c>
      <c r="I444" t="s">
        <v>58</v>
      </c>
      <c r="J444" t="s">
        <v>529</v>
      </c>
      <c r="K444" s="95">
        <v>27.75</v>
      </c>
      <c r="L444" s="94">
        <v>0</v>
      </c>
      <c r="O444" t="str">
        <f t="shared" si="123"/>
        <v/>
      </c>
      <c r="AA444" s="3">
        <f t="shared" si="140"/>
        <v>436</v>
      </c>
      <c r="AB444" s="93">
        <f t="shared" si="124"/>
        <v>43501.000443999998</v>
      </c>
      <c r="AC444">
        <f t="shared" si="125"/>
        <v>1065</v>
      </c>
      <c r="AD444" s="1">
        <f t="shared" si="126"/>
        <v>436</v>
      </c>
      <c r="AE444" s="119">
        <f t="shared" si="127"/>
        <v>661.00044400000002</v>
      </c>
      <c r="AF444">
        <f t="shared" si="128"/>
        <v>847</v>
      </c>
      <c r="AG444" s="1">
        <f t="shared" si="129"/>
        <v>654</v>
      </c>
      <c r="AH444" s="119">
        <f t="shared" si="130"/>
        <v>462.00044400000002</v>
      </c>
      <c r="AI444">
        <f t="shared" si="131"/>
        <v>1108</v>
      </c>
      <c r="AJ444" s="1">
        <f t="shared" si="132"/>
        <v>393</v>
      </c>
      <c r="AK444" s="1">
        <f t="shared" si="133"/>
        <v>601.00044400000002</v>
      </c>
      <c r="AL444">
        <f t="shared" si="134"/>
        <v>911</v>
      </c>
      <c r="AM444" s="1">
        <f t="shared" si="135"/>
        <v>590</v>
      </c>
      <c r="AN444" s="108">
        <f t="shared" si="121"/>
        <v>27.750444000000002</v>
      </c>
      <c r="AO444">
        <f t="shared" si="136"/>
        <v>858</v>
      </c>
      <c r="AP444" s="1">
        <f t="shared" si="137"/>
        <v>643</v>
      </c>
      <c r="AQ444" s="108">
        <f t="shared" si="122"/>
        <v>4.44E-4</v>
      </c>
      <c r="AR444">
        <f t="shared" si="138"/>
        <v>1065</v>
      </c>
      <c r="AS444" s="1">
        <f t="shared" si="139"/>
        <v>436</v>
      </c>
    </row>
    <row r="445" spans="7:45" x14ac:dyDescent="0.25">
      <c r="G445" s="93">
        <v>43501</v>
      </c>
      <c r="H445" t="s">
        <v>81</v>
      </c>
      <c r="I445" t="s">
        <v>35</v>
      </c>
      <c r="J445" t="s">
        <v>529</v>
      </c>
      <c r="K445" s="95">
        <v>175.85</v>
      </c>
      <c r="L445" s="94">
        <v>0</v>
      </c>
      <c r="O445" t="str">
        <f t="shared" si="123"/>
        <v/>
      </c>
      <c r="AA445" s="3">
        <f t="shared" si="140"/>
        <v>437</v>
      </c>
      <c r="AB445" s="93">
        <f t="shared" si="124"/>
        <v>43501.000444999998</v>
      </c>
      <c r="AC445">
        <f t="shared" si="125"/>
        <v>1064</v>
      </c>
      <c r="AD445" s="1">
        <f t="shared" si="126"/>
        <v>437</v>
      </c>
      <c r="AE445" s="119">
        <f t="shared" si="127"/>
        <v>592.00044500000001</v>
      </c>
      <c r="AF445">
        <f t="shared" si="128"/>
        <v>924</v>
      </c>
      <c r="AG445" s="1">
        <f t="shared" si="129"/>
        <v>577</v>
      </c>
      <c r="AH445" s="119">
        <f t="shared" si="130"/>
        <v>1402.0004449999999</v>
      </c>
      <c r="AI445">
        <f t="shared" si="131"/>
        <v>204</v>
      </c>
      <c r="AJ445" s="1">
        <f t="shared" si="132"/>
        <v>1297</v>
      </c>
      <c r="AK445" s="1">
        <f t="shared" si="133"/>
        <v>601.00044500000001</v>
      </c>
      <c r="AL445">
        <f t="shared" si="134"/>
        <v>910</v>
      </c>
      <c r="AM445" s="1">
        <f t="shared" si="135"/>
        <v>591</v>
      </c>
      <c r="AN445" s="108">
        <f t="shared" si="121"/>
        <v>175.85044500000001</v>
      </c>
      <c r="AO445">
        <f t="shared" si="136"/>
        <v>248</v>
      </c>
      <c r="AP445" s="1">
        <f t="shared" si="137"/>
        <v>1253</v>
      </c>
      <c r="AQ445" s="108">
        <f t="shared" si="122"/>
        <v>4.4499999999999997E-4</v>
      </c>
      <c r="AR445">
        <f t="shared" si="138"/>
        <v>1064</v>
      </c>
      <c r="AS445" s="1">
        <f t="shared" si="139"/>
        <v>437</v>
      </c>
    </row>
    <row r="446" spans="7:45" x14ac:dyDescent="0.25">
      <c r="G446" s="93">
        <v>43501</v>
      </c>
      <c r="H446" t="s">
        <v>23</v>
      </c>
      <c r="I446" t="s">
        <v>64</v>
      </c>
      <c r="J446" t="s">
        <v>529</v>
      </c>
      <c r="K446" s="95">
        <v>18</v>
      </c>
      <c r="L446" s="94">
        <v>0</v>
      </c>
      <c r="O446" t="str">
        <f t="shared" si="123"/>
        <v/>
      </c>
      <c r="AA446" s="3">
        <f t="shared" si="140"/>
        <v>438</v>
      </c>
      <c r="AB446" s="93">
        <f t="shared" si="124"/>
        <v>43501.000445999998</v>
      </c>
      <c r="AC446">
        <f t="shared" si="125"/>
        <v>1063</v>
      </c>
      <c r="AD446" s="1">
        <f t="shared" si="126"/>
        <v>438</v>
      </c>
      <c r="AE446" s="119">
        <f t="shared" si="127"/>
        <v>515.00044600000001</v>
      </c>
      <c r="AF446">
        <f t="shared" si="128"/>
        <v>1371</v>
      </c>
      <c r="AG446" s="1">
        <f t="shared" si="129"/>
        <v>130</v>
      </c>
      <c r="AH446" s="119">
        <f t="shared" si="130"/>
        <v>358.00044600000001</v>
      </c>
      <c r="AI446">
        <f t="shared" si="131"/>
        <v>1189</v>
      </c>
      <c r="AJ446" s="1">
        <f t="shared" si="132"/>
        <v>312</v>
      </c>
      <c r="AK446" s="1">
        <f t="shared" si="133"/>
        <v>601.00044600000001</v>
      </c>
      <c r="AL446">
        <f t="shared" si="134"/>
        <v>909</v>
      </c>
      <c r="AM446" s="1">
        <f t="shared" si="135"/>
        <v>592</v>
      </c>
      <c r="AN446" s="108">
        <f t="shared" si="121"/>
        <v>18.000446</v>
      </c>
      <c r="AO446">
        <f t="shared" si="136"/>
        <v>1043</v>
      </c>
      <c r="AP446" s="1">
        <f t="shared" si="137"/>
        <v>458</v>
      </c>
      <c r="AQ446" s="108">
        <f t="shared" si="122"/>
        <v>4.46E-4</v>
      </c>
      <c r="AR446">
        <f t="shared" si="138"/>
        <v>1063</v>
      </c>
      <c r="AS446" s="1">
        <f t="shared" si="139"/>
        <v>438</v>
      </c>
    </row>
    <row r="447" spans="7:45" x14ac:dyDescent="0.25">
      <c r="G447" s="93">
        <v>43501</v>
      </c>
      <c r="H447" t="s">
        <v>23</v>
      </c>
      <c r="I447" t="s">
        <v>63</v>
      </c>
      <c r="J447" t="s">
        <v>529</v>
      </c>
      <c r="K447" s="95">
        <v>79.86</v>
      </c>
      <c r="L447" s="94">
        <v>0</v>
      </c>
      <c r="O447" t="str">
        <f t="shared" si="123"/>
        <v/>
      </c>
      <c r="AA447" s="3">
        <f t="shared" si="140"/>
        <v>439</v>
      </c>
      <c r="AB447" s="93">
        <f t="shared" si="124"/>
        <v>43501.000446999999</v>
      </c>
      <c r="AC447">
        <f t="shared" si="125"/>
        <v>1062</v>
      </c>
      <c r="AD447" s="1">
        <f t="shared" si="126"/>
        <v>439</v>
      </c>
      <c r="AE447" s="119">
        <f t="shared" si="127"/>
        <v>515.00044700000001</v>
      </c>
      <c r="AF447">
        <f t="shared" si="128"/>
        <v>1370</v>
      </c>
      <c r="AG447" s="1">
        <f t="shared" si="129"/>
        <v>131</v>
      </c>
      <c r="AH447" s="119">
        <f t="shared" si="130"/>
        <v>613.00044700000001</v>
      </c>
      <c r="AI447">
        <f t="shared" si="131"/>
        <v>1008</v>
      </c>
      <c r="AJ447" s="1">
        <f t="shared" si="132"/>
        <v>493</v>
      </c>
      <c r="AK447" s="1">
        <f t="shared" si="133"/>
        <v>601.00044700000001</v>
      </c>
      <c r="AL447">
        <f t="shared" si="134"/>
        <v>908</v>
      </c>
      <c r="AM447" s="1">
        <f t="shared" si="135"/>
        <v>593</v>
      </c>
      <c r="AN447" s="108">
        <f t="shared" si="121"/>
        <v>79.860446999999994</v>
      </c>
      <c r="AO447">
        <f t="shared" si="136"/>
        <v>473</v>
      </c>
      <c r="AP447" s="1">
        <f t="shared" si="137"/>
        <v>1028</v>
      </c>
      <c r="AQ447" s="108">
        <f t="shared" si="122"/>
        <v>4.4699999999999997E-4</v>
      </c>
      <c r="AR447">
        <f t="shared" si="138"/>
        <v>1062</v>
      </c>
      <c r="AS447" s="1">
        <f t="shared" si="139"/>
        <v>439</v>
      </c>
    </row>
    <row r="448" spans="7:45" x14ac:dyDescent="0.25">
      <c r="G448" s="93">
        <v>43501</v>
      </c>
      <c r="H448" t="s">
        <v>23</v>
      </c>
      <c r="I448" t="s">
        <v>63</v>
      </c>
      <c r="J448" t="s">
        <v>529</v>
      </c>
      <c r="K448" s="95">
        <v>66.55</v>
      </c>
      <c r="L448" s="94">
        <v>0</v>
      </c>
      <c r="O448" t="str">
        <f t="shared" si="123"/>
        <v/>
      </c>
      <c r="AA448" s="3">
        <f t="shared" si="140"/>
        <v>440</v>
      </c>
      <c r="AB448" s="93">
        <f t="shared" si="124"/>
        <v>43501.000447999999</v>
      </c>
      <c r="AC448">
        <f t="shared" si="125"/>
        <v>1061</v>
      </c>
      <c r="AD448" s="1">
        <f t="shared" si="126"/>
        <v>440</v>
      </c>
      <c r="AE448" s="119">
        <f t="shared" si="127"/>
        <v>515.00044800000001</v>
      </c>
      <c r="AF448">
        <f t="shared" si="128"/>
        <v>1369</v>
      </c>
      <c r="AG448" s="1">
        <f t="shared" si="129"/>
        <v>132</v>
      </c>
      <c r="AH448" s="119">
        <f t="shared" si="130"/>
        <v>613.00044800000001</v>
      </c>
      <c r="AI448">
        <f t="shared" si="131"/>
        <v>1007</v>
      </c>
      <c r="AJ448" s="1">
        <f t="shared" si="132"/>
        <v>494</v>
      </c>
      <c r="AK448" s="1">
        <f t="shared" si="133"/>
        <v>601.00044800000001</v>
      </c>
      <c r="AL448">
        <f t="shared" si="134"/>
        <v>907</v>
      </c>
      <c r="AM448" s="1">
        <f t="shared" si="135"/>
        <v>594</v>
      </c>
      <c r="AN448" s="108">
        <f t="shared" si="121"/>
        <v>66.550448000000003</v>
      </c>
      <c r="AO448">
        <f t="shared" si="136"/>
        <v>527</v>
      </c>
      <c r="AP448" s="1">
        <f t="shared" si="137"/>
        <v>974</v>
      </c>
      <c r="AQ448" s="108">
        <f t="shared" si="122"/>
        <v>4.4799999999999999E-4</v>
      </c>
      <c r="AR448">
        <f t="shared" si="138"/>
        <v>1061</v>
      </c>
      <c r="AS448" s="1">
        <f t="shared" si="139"/>
        <v>440</v>
      </c>
    </row>
    <row r="449" spans="7:45" x14ac:dyDescent="0.25">
      <c r="G449" s="93">
        <v>43501</v>
      </c>
      <c r="H449" t="s">
        <v>23</v>
      </c>
      <c r="I449" t="s">
        <v>63</v>
      </c>
      <c r="J449" t="s">
        <v>529</v>
      </c>
      <c r="K449" s="95">
        <v>44.99</v>
      </c>
      <c r="L449" s="94">
        <v>0</v>
      </c>
      <c r="O449" t="str">
        <f t="shared" si="123"/>
        <v/>
      </c>
      <c r="AA449" s="3">
        <f t="shared" si="140"/>
        <v>441</v>
      </c>
      <c r="AB449" s="93">
        <f t="shared" si="124"/>
        <v>43501.000448999999</v>
      </c>
      <c r="AC449">
        <f t="shared" si="125"/>
        <v>1060</v>
      </c>
      <c r="AD449" s="1">
        <f t="shared" si="126"/>
        <v>441</v>
      </c>
      <c r="AE449" s="119">
        <f t="shared" si="127"/>
        <v>515.000449</v>
      </c>
      <c r="AF449">
        <f t="shared" si="128"/>
        <v>1368</v>
      </c>
      <c r="AG449" s="1">
        <f t="shared" si="129"/>
        <v>133</v>
      </c>
      <c r="AH449" s="119">
        <f t="shared" si="130"/>
        <v>613.000449</v>
      </c>
      <c r="AI449">
        <f t="shared" si="131"/>
        <v>1006</v>
      </c>
      <c r="AJ449" s="1">
        <f t="shared" si="132"/>
        <v>495</v>
      </c>
      <c r="AK449" s="1">
        <f t="shared" si="133"/>
        <v>601.000449</v>
      </c>
      <c r="AL449">
        <f t="shared" si="134"/>
        <v>906</v>
      </c>
      <c r="AM449" s="1">
        <f t="shared" si="135"/>
        <v>595</v>
      </c>
      <c r="AN449" s="108">
        <f t="shared" si="121"/>
        <v>44.990449000000005</v>
      </c>
      <c r="AO449">
        <f t="shared" si="136"/>
        <v>661</v>
      </c>
      <c r="AP449" s="1">
        <f t="shared" si="137"/>
        <v>840</v>
      </c>
      <c r="AQ449" s="108">
        <f t="shared" si="122"/>
        <v>4.4899999999999996E-4</v>
      </c>
      <c r="AR449">
        <f t="shared" si="138"/>
        <v>1060</v>
      </c>
      <c r="AS449" s="1">
        <f t="shared" si="139"/>
        <v>441</v>
      </c>
    </row>
    <row r="450" spans="7:45" x14ac:dyDescent="0.25">
      <c r="G450" s="93">
        <v>43501</v>
      </c>
      <c r="H450" t="s">
        <v>23</v>
      </c>
      <c r="I450" t="s">
        <v>63</v>
      </c>
      <c r="J450" t="s">
        <v>529</v>
      </c>
      <c r="K450" s="95">
        <v>37.520000000000003</v>
      </c>
      <c r="L450" s="94">
        <v>0</v>
      </c>
      <c r="O450" t="str">
        <f t="shared" si="123"/>
        <v/>
      </c>
      <c r="AA450" s="3">
        <f t="shared" si="140"/>
        <v>442</v>
      </c>
      <c r="AB450" s="93">
        <f t="shared" si="124"/>
        <v>43501.00045</v>
      </c>
      <c r="AC450">
        <f t="shared" si="125"/>
        <v>1059</v>
      </c>
      <c r="AD450" s="1">
        <f t="shared" si="126"/>
        <v>442</v>
      </c>
      <c r="AE450" s="119">
        <f t="shared" si="127"/>
        <v>515.00045</v>
      </c>
      <c r="AF450">
        <f t="shared" si="128"/>
        <v>1367</v>
      </c>
      <c r="AG450" s="1">
        <f t="shared" si="129"/>
        <v>134</v>
      </c>
      <c r="AH450" s="119">
        <f t="shared" si="130"/>
        <v>613.00045</v>
      </c>
      <c r="AI450">
        <f t="shared" si="131"/>
        <v>1005</v>
      </c>
      <c r="AJ450" s="1">
        <f t="shared" si="132"/>
        <v>496</v>
      </c>
      <c r="AK450" s="1">
        <f t="shared" si="133"/>
        <v>601.00045</v>
      </c>
      <c r="AL450">
        <f t="shared" si="134"/>
        <v>905</v>
      </c>
      <c r="AM450" s="1">
        <f t="shared" si="135"/>
        <v>596</v>
      </c>
      <c r="AN450" s="108">
        <f t="shared" si="121"/>
        <v>37.520450000000004</v>
      </c>
      <c r="AO450">
        <f t="shared" si="136"/>
        <v>742</v>
      </c>
      <c r="AP450" s="1">
        <f t="shared" si="137"/>
        <v>759</v>
      </c>
      <c r="AQ450" s="108">
        <f t="shared" si="122"/>
        <v>4.4999999999999999E-4</v>
      </c>
      <c r="AR450">
        <f t="shared" si="138"/>
        <v>1059</v>
      </c>
      <c r="AS450" s="1">
        <f t="shared" si="139"/>
        <v>442</v>
      </c>
    </row>
    <row r="451" spans="7:45" x14ac:dyDescent="0.25">
      <c r="G451" s="93">
        <v>43501</v>
      </c>
      <c r="H451" t="s">
        <v>23</v>
      </c>
      <c r="I451" t="s">
        <v>63</v>
      </c>
      <c r="J451" t="s">
        <v>529</v>
      </c>
      <c r="K451" s="95">
        <v>32.61</v>
      </c>
      <c r="L451" s="94">
        <v>0</v>
      </c>
      <c r="O451" t="str">
        <f t="shared" si="123"/>
        <v/>
      </c>
      <c r="AA451" s="3">
        <f t="shared" si="140"/>
        <v>443</v>
      </c>
      <c r="AB451" s="93">
        <f t="shared" si="124"/>
        <v>43501.000451</v>
      </c>
      <c r="AC451">
        <f t="shared" si="125"/>
        <v>1058</v>
      </c>
      <c r="AD451" s="1">
        <f t="shared" si="126"/>
        <v>443</v>
      </c>
      <c r="AE451" s="119">
        <f t="shared" si="127"/>
        <v>515.000451</v>
      </c>
      <c r="AF451">
        <f t="shared" si="128"/>
        <v>1366</v>
      </c>
      <c r="AG451" s="1">
        <f t="shared" si="129"/>
        <v>135</v>
      </c>
      <c r="AH451" s="119">
        <f t="shared" si="130"/>
        <v>613.000451</v>
      </c>
      <c r="AI451">
        <f t="shared" si="131"/>
        <v>1004</v>
      </c>
      <c r="AJ451" s="1">
        <f t="shared" si="132"/>
        <v>497</v>
      </c>
      <c r="AK451" s="1">
        <f t="shared" si="133"/>
        <v>601.000451</v>
      </c>
      <c r="AL451">
        <f t="shared" si="134"/>
        <v>904</v>
      </c>
      <c r="AM451" s="1">
        <f t="shared" si="135"/>
        <v>597</v>
      </c>
      <c r="AN451" s="108">
        <f t="shared" si="121"/>
        <v>32.610450999999998</v>
      </c>
      <c r="AO451">
        <f t="shared" si="136"/>
        <v>789</v>
      </c>
      <c r="AP451" s="1">
        <f t="shared" si="137"/>
        <v>712</v>
      </c>
      <c r="AQ451" s="108">
        <f t="shared" si="122"/>
        <v>4.5099999999999996E-4</v>
      </c>
      <c r="AR451">
        <f t="shared" si="138"/>
        <v>1058</v>
      </c>
      <c r="AS451" s="1">
        <f t="shared" si="139"/>
        <v>443</v>
      </c>
    </row>
    <row r="452" spans="7:45" x14ac:dyDescent="0.25">
      <c r="G452" s="93">
        <v>43501</v>
      </c>
      <c r="H452" t="s">
        <v>23</v>
      </c>
      <c r="I452" t="s">
        <v>63</v>
      </c>
      <c r="J452" t="s">
        <v>529</v>
      </c>
      <c r="K452" s="95">
        <v>23.98</v>
      </c>
      <c r="L452" s="94">
        <v>0</v>
      </c>
      <c r="O452" t="str">
        <f t="shared" si="123"/>
        <v/>
      </c>
      <c r="AA452" s="3">
        <f t="shared" si="140"/>
        <v>444</v>
      </c>
      <c r="AB452" s="93">
        <f t="shared" si="124"/>
        <v>43501.000452</v>
      </c>
      <c r="AC452">
        <f t="shared" si="125"/>
        <v>1057</v>
      </c>
      <c r="AD452" s="1">
        <f t="shared" si="126"/>
        <v>444</v>
      </c>
      <c r="AE452" s="119">
        <f t="shared" si="127"/>
        <v>515.000452</v>
      </c>
      <c r="AF452">
        <f t="shared" si="128"/>
        <v>1365</v>
      </c>
      <c r="AG452" s="1">
        <f t="shared" si="129"/>
        <v>136</v>
      </c>
      <c r="AH452" s="119">
        <f t="shared" si="130"/>
        <v>613.000452</v>
      </c>
      <c r="AI452">
        <f t="shared" si="131"/>
        <v>1003</v>
      </c>
      <c r="AJ452" s="1">
        <f t="shared" si="132"/>
        <v>498</v>
      </c>
      <c r="AK452" s="1">
        <f t="shared" si="133"/>
        <v>601.000452</v>
      </c>
      <c r="AL452">
        <f t="shared" si="134"/>
        <v>903</v>
      </c>
      <c r="AM452" s="1">
        <f t="shared" si="135"/>
        <v>598</v>
      </c>
      <c r="AN452" s="108">
        <f t="shared" si="121"/>
        <v>23.980452</v>
      </c>
      <c r="AO452">
        <f t="shared" si="136"/>
        <v>963</v>
      </c>
      <c r="AP452" s="1">
        <f t="shared" si="137"/>
        <v>538</v>
      </c>
      <c r="AQ452" s="108">
        <f t="shared" si="122"/>
        <v>4.5199999999999998E-4</v>
      </c>
      <c r="AR452">
        <f t="shared" si="138"/>
        <v>1057</v>
      </c>
      <c r="AS452" s="1">
        <f t="shared" si="139"/>
        <v>444</v>
      </c>
    </row>
    <row r="453" spans="7:45" x14ac:dyDescent="0.25">
      <c r="G453" s="93">
        <v>43501</v>
      </c>
      <c r="H453" t="s">
        <v>23</v>
      </c>
      <c r="I453" t="s">
        <v>63</v>
      </c>
      <c r="J453" t="s">
        <v>529</v>
      </c>
      <c r="K453" s="95">
        <v>15.95</v>
      </c>
      <c r="L453" s="94">
        <v>0</v>
      </c>
      <c r="O453" t="str">
        <f t="shared" si="123"/>
        <v/>
      </c>
      <c r="AA453" s="3">
        <f t="shared" si="140"/>
        <v>445</v>
      </c>
      <c r="AB453" s="93">
        <f t="shared" si="124"/>
        <v>43501.000453000001</v>
      </c>
      <c r="AC453">
        <f t="shared" si="125"/>
        <v>1056</v>
      </c>
      <c r="AD453" s="1">
        <f t="shared" si="126"/>
        <v>445</v>
      </c>
      <c r="AE453" s="119">
        <f t="shared" si="127"/>
        <v>515.00045299999999</v>
      </c>
      <c r="AF453">
        <f t="shared" si="128"/>
        <v>1364</v>
      </c>
      <c r="AG453" s="1">
        <f t="shared" si="129"/>
        <v>137</v>
      </c>
      <c r="AH453" s="119">
        <f t="shared" si="130"/>
        <v>613.00045299999999</v>
      </c>
      <c r="AI453">
        <f t="shared" si="131"/>
        <v>1002</v>
      </c>
      <c r="AJ453" s="1">
        <f t="shared" si="132"/>
        <v>499</v>
      </c>
      <c r="AK453" s="1">
        <f t="shared" si="133"/>
        <v>601.00045299999999</v>
      </c>
      <c r="AL453">
        <f t="shared" si="134"/>
        <v>902</v>
      </c>
      <c r="AM453" s="1">
        <f t="shared" si="135"/>
        <v>599</v>
      </c>
      <c r="AN453" s="108">
        <f t="shared" si="121"/>
        <v>15.950453</v>
      </c>
      <c r="AO453">
        <f t="shared" si="136"/>
        <v>1131</v>
      </c>
      <c r="AP453" s="1">
        <f t="shared" si="137"/>
        <v>370</v>
      </c>
      <c r="AQ453" s="108">
        <f t="shared" si="122"/>
        <v>4.5300000000000001E-4</v>
      </c>
      <c r="AR453">
        <f t="shared" si="138"/>
        <v>1056</v>
      </c>
      <c r="AS453" s="1">
        <f t="shared" si="139"/>
        <v>445</v>
      </c>
    </row>
    <row r="454" spans="7:45" x14ac:dyDescent="0.25">
      <c r="G454" s="93">
        <v>43501</v>
      </c>
      <c r="H454" t="s">
        <v>23</v>
      </c>
      <c r="I454" t="s">
        <v>37</v>
      </c>
      <c r="J454" t="s">
        <v>160</v>
      </c>
      <c r="K454" s="95">
        <v>18</v>
      </c>
      <c r="L454" s="94">
        <v>0</v>
      </c>
      <c r="O454" t="str">
        <f t="shared" si="123"/>
        <v/>
      </c>
      <c r="AA454" s="3">
        <f t="shared" si="140"/>
        <v>446</v>
      </c>
      <c r="AB454" s="93">
        <f t="shared" si="124"/>
        <v>43501.000454000001</v>
      </c>
      <c r="AC454">
        <f t="shared" si="125"/>
        <v>1055</v>
      </c>
      <c r="AD454" s="1">
        <f t="shared" si="126"/>
        <v>446</v>
      </c>
      <c r="AE454" s="119">
        <f t="shared" si="127"/>
        <v>515.00045399999999</v>
      </c>
      <c r="AF454">
        <f t="shared" si="128"/>
        <v>1363</v>
      </c>
      <c r="AG454" s="1">
        <f t="shared" si="129"/>
        <v>138</v>
      </c>
      <c r="AH454" s="119">
        <f t="shared" si="130"/>
        <v>868.00045399999999</v>
      </c>
      <c r="AI454">
        <f t="shared" si="131"/>
        <v>783</v>
      </c>
      <c r="AJ454" s="1">
        <f t="shared" si="132"/>
        <v>718</v>
      </c>
      <c r="AK454" s="1">
        <f t="shared" si="133"/>
        <v>142.00045399999999</v>
      </c>
      <c r="AL454">
        <f t="shared" si="134"/>
        <v>1367</v>
      </c>
      <c r="AM454" s="1">
        <f t="shared" si="135"/>
        <v>134</v>
      </c>
      <c r="AN454" s="108">
        <f t="shared" si="121"/>
        <v>18.000454000000001</v>
      </c>
      <c r="AO454">
        <f t="shared" si="136"/>
        <v>1042</v>
      </c>
      <c r="AP454" s="1">
        <f t="shared" si="137"/>
        <v>459</v>
      </c>
      <c r="AQ454" s="108">
        <f t="shared" si="122"/>
        <v>4.5399999999999998E-4</v>
      </c>
      <c r="AR454">
        <f t="shared" si="138"/>
        <v>1055</v>
      </c>
      <c r="AS454" s="1">
        <f t="shared" si="139"/>
        <v>446</v>
      </c>
    </row>
    <row r="455" spans="7:45" x14ac:dyDescent="0.25">
      <c r="G455" s="93">
        <v>43501</v>
      </c>
      <c r="H455" t="s">
        <v>23</v>
      </c>
      <c r="I455" t="s">
        <v>37</v>
      </c>
      <c r="J455" t="s">
        <v>168</v>
      </c>
      <c r="K455" s="95">
        <v>6.4</v>
      </c>
      <c r="L455" s="94">
        <v>0</v>
      </c>
      <c r="O455" t="str">
        <f t="shared" si="123"/>
        <v/>
      </c>
      <c r="AA455" s="3">
        <f t="shared" si="140"/>
        <v>447</v>
      </c>
      <c r="AB455" s="93">
        <f t="shared" si="124"/>
        <v>43501.000455000001</v>
      </c>
      <c r="AC455">
        <f t="shared" si="125"/>
        <v>1054</v>
      </c>
      <c r="AD455" s="1">
        <f t="shared" si="126"/>
        <v>447</v>
      </c>
      <c r="AE455" s="119">
        <f t="shared" si="127"/>
        <v>515.00045499999999</v>
      </c>
      <c r="AF455">
        <f t="shared" si="128"/>
        <v>1362</v>
      </c>
      <c r="AG455" s="1">
        <f t="shared" si="129"/>
        <v>139</v>
      </c>
      <c r="AH455" s="119">
        <f t="shared" si="130"/>
        <v>868.00045499999999</v>
      </c>
      <c r="AI455">
        <f t="shared" si="131"/>
        <v>782</v>
      </c>
      <c r="AJ455" s="1">
        <f t="shared" si="132"/>
        <v>719</v>
      </c>
      <c r="AK455" s="1">
        <f t="shared" si="133"/>
        <v>72.000455000000002</v>
      </c>
      <c r="AL455">
        <f t="shared" si="134"/>
        <v>1431</v>
      </c>
      <c r="AM455" s="1">
        <f t="shared" si="135"/>
        <v>70</v>
      </c>
      <c r="AN455" s="108">
        <f t="shared" si="121"/>
        <v>6.400455</v>
      </c>
      <c r="AO455">
        <f t="shared" si="136"/>
        <v>1380</v>
      </c>
      <c r="AP455" s="1">
        <f t="shared" si="137"/>
        <v>121</v>
      </c>
      <c r="AQ455" s="108">
        <f t="shared" si="122"/>
        <v>4.55E-4</v>
      </c>
      <c r="AR455">
        <f t="shared" si="138"/>
        <v>1054</v>
      </c>
      <c r="AS455" s="1">
        <f t="shared" si="139"/>
        <v>447</v>
      </c>
    </row>
    <row r="456" spans="7:45" x14ac:dyDescent="0.25">
      <c r="G456" s="93">
        <v>43501</v>
      </c>
      <c r="H456" t="s">
        <v>23</v>
      </c>
      <c r="I456" t="s">
        <v>35</v>
      </c>
      <c r="J456" t="s">
        <v>529</v>
      </c>
      <c r="K456" s="95">
        <v>359.78</v>
      </c>
      <c r="L456" s="94">
        <v>0</v>
      </c>
      <c r="O456" t="str">
        <f t="shared" si="123"/>
        <v/>
      </c>
      <c r="AA456" s="3">
        <f t="shared" si="140"/>
        <v>448</v>
      </c>
      <c r="AB456" s="93">
        <f t="shared" si="124"/>
        <v>43501.000456000002</v>
      </c>
      <c r="AC456">
        <f t="shared" si="125"/>
        <v>1053</v>
      </c>
      <c r="AD456" s="1">
        <f t="shared" si="126"/>
        <v>448</v>
      </c>
      <c r="AE456" s="119">
        <f t="shared" si="127"/>
        <v>515.00045599999999</v>
      </c>
      <c r="AF456">
        <f t="shared" si="128"/>
        <v>1361</v>
      </c>
      <c r="AG456" s="1">
        <f t="shared" si="129"/>
        <v>140</v>
      </c>
      <c r="AH456" s="119">
        <f t="shared" si="130"/>
        <v>1402.000456</v>
      </c>
      <c r="AI456">
        <f t="shared" si="131"/>
        <v>203</v>
      </c>
      <c r="AJ456" s="1">
        <f t="shared" si="132"/>
        <v>1298</v>
      </c>
      <c r="AK456" s="1">
        <f t="shared" si="133"/>
        <v>601.00045599999999</v>
      </c>
      <c r="AL456">
        <f t="shared" si="134"/>
        <v>901</v>
      </c>
      <c r="AM456" s="1">
        <f t="shared" si="135"/>
        <v>600</v>
      </c>
      <c r="AN456" s="108">
        <f t="shared" si="121"/>
        <v>359.78045599999996</v>
      </c>
      <c r="AO456">
        <f t="shared" si="136"/>
        <v>141</v>
      </c>
      <c r="AP456" s="1">
        <f t="shared" si="137"/>
        <v>1360</v>
      </c>
      <c r="AQ456" s="108">
        <f t="shared" si="122"/>
        <v>4.5599999999999997E-4</v>
      </c>
      <c r="AR456">
        <f t="shared" si="138"/>
        <v>1053</v>
      </c>
      <c r="AS456" s="1">
        <f t="shared" si="139"/>
        <v>448</v>
      </c>
    </row>
    <row r="457" spans="7:45" x14ac:dyDescent="0.25">
      <c r="G457" s="93">
        <v>43501</v>
      </c>
      <c r="H457" t="s">
        <v>23</v>
      </c>
      <c r="I457" t="s">
        <v>35</v>
      </c>
      <c r="J457" t="s">
        <v>529</v>
      </c>
      <c r="K457" s="95">
        <v>46.4</v>
      </c>
      <c r="L457" s="94">
        <v>0</v>
      </c>
      <c r="O457" t="str">
        <f t="shared" si="123"/>
        <v/>
      </c>
      <c r="AA457" s="3">
        <f t="shared" si="140"/>
        <v>449</v>
      </c>
      <c r="AB457" s="93">
        <f t="shared" si="124"/>
        <v>43501.000457000002</v>
      </c>
      <c r="AC457">
        <f t="shared" si="125"/>
        <v>1052</v>
      </c>
      <c r="AD457" s="1">
        <f t="shared" si="126"/>
        <v>449</v>
      </c>
      <c r="AE457" s="119">
        <f t="shared" si="127"/>
        <v>515.00045699999998</v>
      </c>
      <c r="AF457">
        <f t="shared" si="128"/>
        <v>1360</v>
      </c>
      <c r="AG457" s="1">
        <f t="shared" si="129"/>
        <v>141</v>
      </c>
      <c r="AH457" s="119">
        <f t="shared" si="130"/>
        <v>1402.0004570000001</v>
      </c>
      <c r="AI457">
        <f t="shared" si="131"/>
        <v>202</v>
      </c>
      <c r="AJ457" s="1">
        <f t="shared" si="132"/>
        <v>1299</v>
      </c>
      <c r="AK457" s="1">
        <f t="shared" si="133"/>
        <v>601.00045699999998</v>
      </c>
      <c r="AL457">
        <f t="shared" si="134"/>
        <v>900</v>
      </c>
      <c r="AM457" s="1">
        <f t="shared" si="135"/>
        <v>601</v>
      </c>
      <c r="AN457" s="108">
        <f t="shared" ref="AN457:AN520" si="141">IF(K457="","",K457+0.000001*ROW())</f>
        <v>46.400456999999996</v>
      </c>
      <c r="AO457">
        <f t="shared" si="136"/>
        <v>647</v>
      </c>
      <c r="AP457" s="1">
        <f t="shared" si="137"/>
        <v>854</v>
      </c>
      <c r="AQ457" s="108">
        <f t="shared" ref="AQ457:AQ520" si="142">IF(L457="","",N457+0.000001*ROW())</f>
        <v>4.57E-4</v>
      </c>
      <c r="AR457">
        <f t="shared" si="138"/>
        <v>1052</v>
      </c>
      <c r="AS457" s="1">
        <f t="shared" si="139"/>
        <v>449</v>
      </c>
    </row>
    <row r="458" spans="7:45" x14ac:dyDescent="0.25">
      <c r="G458" s="93">
        <v>43502</v>
      </c>
      <c r="H458" t="s">
        <v>71</v>
      </c>
      <c r="I458" t="s">
        <v>35</v>
      </c>
      <c r="J458" t="s">
        <v>531</v>
      </c>
      <c r="K458" s="95">
        <v>10.57</v>
      </c>
      <c r="L458" s="94">
        <v>0</v>
      </c>
      <c r="O458" t="str">
        <f t="shared" ref="O458:O521" si="143">IF(P458="","",O457+1)</f>
        <v/>
      </c>
      <c r="AA458" s="3">
        <f t="shared" si="140"/>
        <v>450</v>
      </c>
      <c r="AB458" s="93">
        <f t="shared" ref="AB458:AB521" si="144">IF(G458="","",G458+0.000001*ROW())</f>
        <v>43502.000458000002</v>
      </c>
      <c r="AC458">
        <f t="shared" ref="AC458:AC521" si="145">IFERROR(_xlfn.RANK.EQ(AB458,$AB$9:$AB$1508),"")</f>
        <v>1051</v>
      </c>
      <c r="AD458" s="1">
        <f t="shared" ref="AD458:AD521" si="146">IFERROR(_xlfn.RANK.EQ(AB458,$AB$9:$AB$1508,1),"")</f>
        <v>450</v>
      </c>
      <c r="AE458" s="119">
        <f t="shared" ref="AE458:AE521" si="147">IF(H458="","",COUNTIF($H$9:$H$1508,"&lt;="&amp;H458) + 0.000001*ROW())</f>
        <v>1260.000458</v>
      </c>
      <c r="AF458">
        <f t="shared" ref="AF458:AF521" si="148">IFERROR(_xlfn.RANK.EQ(AE458,$AE$9:$AE$1508),"")</f>
        <v>274</v>
      </c>
      <c r="AG458" s="1">
        <f t="shared" ref="AG458:AG521" si="149">IFERROR(_xlfn.RANK.EQ(AE458,$AE$9:$AE$1508,1),"")</f>
        <v>1227</v>
      </c>
      <c r="AH458" s="119">
        <f t="shared" ref="AH458:AH521" si="150">IF(I458="","",COUNTIF($I$9:$I$1508,"&lt;="&amp;I458) + 0.000001*ROW())</f>
        <v>1402.000458</v>
      </c>
      <c r="AI458">
        <f t="shared" ref="AI458:AI521" si="151">IFERROR(_xlfn.RANK.EQ(AH458,$AH$9:$AH$1508),"")</f>
        <v>201</v>
      </c>
      <c r="AJ458" s="1">
        <f t="shared" ref="AJ458:AJ521" si="152">IFERROR(_xlfn.RANK.EQ(AH458,$AH$9:$AH$1508,1),"")</f>
        <v>1300</v>
      </c>
      <c r="AK458" s="1">
        <f t="shared" ref="AK458:AK521" si="153">IF(J458="","",COUNTIF($J$9:$J$1508,"&lt;="&amp;J458) + 0.000001*ROW())</f>
        <v>605.00045799999998</v>
      </c>
      <c r="AL458">
        <f t="shared" ref="AL458:AL521" si="154">IFERROR(_xlfn.RANK.EQ(AK458,$AK$9:$AK$1508),"")</f>
        <v>899</v>
      </c>
      <c r="AM458" s="1">
        <f t="shared" ref="AM458:AM521" si="155">IFERROR(_xlfn.RANK.EQ(AK458,$AK$9:$AK$1508,1),"")</f>
        <v>602</v>
      </c>
      <c r="AN458" s="108">
        <f t="shared" si="141"/>
        <v>10.570458</v>
      </c>
      <c r="AO458">
        <f t="shared" ref="AO458:AO521" si="156">IFERROR(_xlfn.RANK.EQ(AN458,$AN$9:$AN$1508),"")</f>
        <v>1198</v>
      </c>
      <c r="AP458" s="1">
        <f t="shared" ref="AP458:AP521" si="157">IFERROR(_xlfn.RANK.EQ(AN458,$AN$9:$AN$1508,1),"")</f>
        <v>303</v>
      </c>
      <c r="AQ458" s="108">
        <f t="shared" si="142"/>
        <v>4.5799999999999997E-4</v>
      </c>
      <c r="AR458">
        <f t="shared" ref="AR458:AR521" si="158">IFERROR(_xlfn.RANK.EQ(AQ458,$AQ$9:$AQ$1508),"")</f>
        <v>1051</v>
      </c>
      <c r="AS458" s="1">
        <f t="shared" ref="AS458:AS521" si="159">IFERROR(_xlfn.RANK.EQ(AQ458,$AQ$9:$AQ$1508,1),"")</f>
        <v>450</v>
      </c>
    </row>
    <row r="459" spans="7:45" x14ac:dyDescent="0.25">
      <c r="G459" s="93">
        <v>43502</v>
      </c>
      <c r="H459" t="s">
        <v>21</v>
      </c>
      <c r="I459" t="s">
        <v>36</v>
      </c>
      <c r="J459" t="s">
        <v>531</v>
      </c>
      <c r="K459" s="95">
        <v>16</v>
      </c>
      <c r="L459" s="94">
        <v>0</v>
      </c>
      <c r="O459" t="str">
        <f t="shared" si="143"/>
        <v/>
      </c>
      <c r="AA459" s="3">
        <f t="shared" ref="AA459:AA522" si="160">AA458+1</f>
        <v>451</v>
      </c>
      <c r="AB459" s="93">
        <f t="shared" si="144"/>
        <v>43502.000459000003</v>
      </c>
      <c r="AC459">
        <f t="shared" si="145"/>
        <v>1050</v>
      </c>
      <c r="AD459" s="1">
        <f t="shared" si="146"/>
        <v>451</v>
      </c>
      <c r="AE459" s="119">
        <f t="shared" si="147"/>
        <v>1086.0004590000001</v>
      </c>
      <c r="AF459">
        <f t="shared" si="148"/>
        <v>670</v>
      </c>
      <c r="AG459" s="1">
        <f t="shared" si="149"/>
        <v>831</v>
      </c>
      <c r="AH459" s="119">
        <f t="shared" si="150"/>
        <v>297.00045899999998</v>
      </c>
      <c r="AI459">
        <f t="shared" si="151"/>
        <v>1395</v>
      </c>
      <c r="AJ459" s="1">
        <f t="shared" si="152"/>
        <v>106</v>
      </c>
      <c r="AK459" s="1">
        <f t="shared" si="153"/>
        <v>605.00045899999998</v>
      </c>
      <c r="AL459">
        <f t="shared" si="154"/>
        <v>898</v>
      </c>
      <c r="AM459" s="1">
        <f t="shared" si="155"/>
        <v>603</v>
      </c>
      <c r="AN459" s="108">
        <f t="shared" si="141"/>
        <v>16.000458999999999</v>
      </c>
      <c r="AO459">
        <f t="shared" si="156"/>
        <v>1108</v>
      </c>
      <c r="AP459" s="1">
        <f t="shared" si="157"/>
        <v>393</v>
      </c>
      <c r="AQ459" s="108">
        <f t="shared" si="142"/>
        <v>4.5899999999999999E-4</v>
      </c>
      <c r="AR459">
        <f t="shared" si="158"/>
        <v>1050</v>
      </c>
      <c r="AS459" s="1">
        <f t="shared" si="159"/>
        <v>451</v>
      </c>
    </row>
    <row r="460" spans="7:45" x14ac:dyDescent="0.25">
      <c r="G460" s="93">
        <v>43502</v>
      </c>
      <c r="H460" t="s">
        <v>70</v>
      </c>
      <c r="I460" t="s">
        <v>35</v>
      </c>
      <c r="J460" t="s">
        <v>531</v>
      </c>
      <c r="K460" s="95">
        <v>334.41</v>
      </c>
      <c r="L460" s="94">
        <v>0</v>
      </c>
      <c r="O460" t="str">
        <f t="shared" si="143"/>
        <v/>
      </c>
      <c r="AA460" s="3">
        <f t="shared" si="160"/>
        <v>452</v>
      </c>
      <c r="AB460" s="93">
        <f t="shared" si="144"/>
        <v>43502.000460000003</v>
      </c>
      <c r="AC460">
        <f t="shared" si="145"/>
        <v>1049</v>
      </c>
      <c r="AD460" s="1">
        <f t="shared" si="146"/>
        <v>452</v>
      </c>
      <c r="AE460" s="119">
        <f t="shared" si="147"/>
        <v>648.00045999999998</v>
      </c>
      <c r="AF460">
        <f t="shared" si="148"/>
        <v>870</v>
      </c>
      <c r="AG460" s="1">
        <f t="shared" si="149"/>
        <v>631</v>
      </c>
      <c r="AH460" s="119">
        <f t="shared" si="150"/>
        <v>1402.00046</v>
      </c>
      <c r="AI460">
        <f t="shared" si="151"/>
        <v>200</v>
      </c>
      <c r="AJ460" s="1">
        <f t="shared" si="152"/>
        <v>1301</v>
      </c>
      <c r="AK460" s="1">
        <f t="shared" si="153"/>
        <v>605.00045999999998</v>
      </c>
      <c r="AL460">
        <f t="shared" si="154"/>
        <v>897</v>
      </c>
      <c r="AM460" s="1">
        <f t="shared" si="155"/>
        <v>604</v>
      </c>
      <c r="AN460" s="108">
        <f t="shared" si="141"/>
        <v>334.41046</v>
      </c>
      <c r="AO460">
        <f t="shared" si="156"/>
        <v>150</v>
      </c>
      <c r="AP460" s="1">
        <f t="shared" si="157"/>
        <v>1351</v>
      </c>
      <c r="AQ460" s="108">
        <f t="shared" si="142"/>
        <v>4.5999999999999996E-4</v>
      </c>
      <c r="AR460">
        <f t="shared" si="158"/>
        <v>1049</v>
      </c>
      <c r="AS460" s="1">
        <f t="shared" si="159"/>
        <v>452</v>
      </c>
    </row>
    <row r="461" spans="7:45" x14ac:dyDescent="0.25">
      <c r="G461" s="93">
        <v>43502</v>
      </c>
      <c r="H461" t="s">
        <v>23</v>
      </c>
      <c r="I461" t="s">
        <v>37</v>
      </c>
      <c r="J461" t="s">
        <v>60</v>
      </c>
      <c r="K461" s="95">
        <v>2.25</v>
      </c>
      <c r="L461" s="94">
        <v>0</v>
      </c>
      <c r="O461" t="str">
        <f t="shared" si="143"/>
        <v/>
      </c>
      <c r="AA461" s="3">
        <f t="shared" si="160"/>
        <v>453</v>
      </c>
      <c r="AB461" s="93">
        <f t="shared" si="144"/>
        <v>43502.000461000003</v>
      </c>
      <c r="AC461">
        <f t="shared" si="145"/>
        <v>1048</v>
      </c>
      <c r="AD461" s="1">
        <f t="shared" si="146"/>
        <v>453</v>
      </c>
      <c r="AE461" s="119">
        <f t="shared" si="147"/>
        <v>515.00046099999997</v>
      </c>
      <c r="AF461">
        <f t="shared" si="148"/>
        <v>1359</v>
      </c>
      <c r="AG461" s="1">
        <f t="shared" si="149"/>
        <v>142</v>
      </c>
      <c r="AH461" s="119">
        <f t="shared" si="150"/>
        <v>868.00046099999997</v>
      </c>
      <c r="AI461">
        <f t="shared" si="151"/>
        <v>781</v>
      </c>
      <c r="AJ461" s="1">
        <f t="shared" si="152"/>
        <v>720</v>
      </c>
      <c r="AK461" s="1">
        <f t="shared" si="153"/>
        <v>174.000461</v>
      </c>
      <c r="AL461">
        <f t="shared" si="154"/>
        <v>1331</v>
      </c>
      <c r="AM461" s="1">
        <f t="shared" si="155"/>
        <v>170</v>
      </c>
      <c r="AN461" s="108">
        <f t="shared" si="141"/>
        <v>2.250461</v>
      </c>
      <c r="AO461">
        <f t="shared" si="156"/>
        <v>1475</v>
      </c>
      <c r="AP461" s="1">
        <f t="shared" si="157"/>
        <v>26</v>
      </c>
      <c r="AQ461" s="108">
        <f t="shared" si="142"/>
        <v>4.6099999999999998E-4</v>
      </c>
      <c r="AR461">
        <f t="shared" si="158"/>
        <v>1048</v>
      </c>
      <c r="AS461" s="1">
        <f t="shared" si="159"/>
        <v>453</v>
      </c>
    </row>
    <row r="462" spans="7:45" x14ac:dyDescent="0.25">
      <c r="G462" s="93">
        <v>43502</v>
      </c>
      <c r="H462" t="s">
        <v>23</v>
      </c>
      <c r="I462" t="s">
        <v>35</v>
      </c>
      <c r="J462" t="s">
        <v>531</v>
      </c>
      <c r="K462" s="95">
        <v>25</v>
      </c>
      <c r="L462" s="94">
        <v>0</v>
      </c>
      <c r="O462" t="str">
        <f t="shared" si="143"/>
        <v/>
      </c>
      <c r="AA462" s="3">
        <f t="shared" si="160"/>
        <v>454</v>
      </c>
      <c r="AB462" s="93">
        <f t="shared" si="144"/>
        <v>43502.000462000004</v>
      </c>
      <c r="AC462">
        <f t="shared" si="145"/>
        <v>1047</v>
      </c>
      <c r="AD462" s="1">
        <f t="shared" si="146"/>
        <v>454</v>
      </c>
      <c r="AE462" s="119">
        <f t="shared" si="147"/>
        <v>515.00046199999997</v>
      </c>
      <c r="AF462">
        <f t="shared" si="148"/>
        <v>1358</v>
      </c>
      <c r="AG462" s="1">
        <f t="shared" si="149"/>
        <v>143</v>
      </c>
      <c r="AH462" s="119">
        <f t="shared" si="150"/>
        <v>1402.000462</v>
      </c>
      <c r="AI462">
        <f t="shared" si="151"/>
        <v>199</v>
      </c>
      <c r="AJ462" s="1">
        <f t="shared" si="152"/>
        <v>1302</v>
      </c>
      <c r="AK462" s="1">
        <f t="shared" si="153"/>
        <v>605.00046199999997</v>
      </c>
      <c r="AL462">
        <f t="shared" si="154"/>
        <v>896</v>
      </c>
      <c r="AM462" s="1">
        <f t="shared" si="155"/>
        <v>605</v>
      </c>
      <c r="AN462" s="108">
        <f t="shared" si="141"/>
        <v>25.000461999999999</v>
      </c>
      <c r="AO462">
        <f t="shared" si="156"/>
        <v>901</v>
      </c>
      <c r="AP462" s="1">
        <f t="shared" si="157"/>
        <v>600</v>
      </c>
      <c r="AQ462" s="108">
        <f t="shared" si="142"/>
        <v>4.6199999999999995E-4</v>
      </c>
      <c r="AR462">
        <f t="shared" si="158"/>
        <v>1047</v>
      </c>
      <c r="AS462" s="1">
        <f t="shared" si="159"/>
        <v>454</v>
      </c>
    </row>
    <row r="463" spans="7:45" x14ac:dyDescent="0.25">
      <c r="G463" s="93">
        <v>43503</v>
      </c>
      <c r="H463" t="s">
        <v>22</v>
      </c>
      <c r="I463" t="s">
        <v>36</v>
      </c>
      <c r="J463" t="s">
        <v>532</v>
      </c>
      <c r="K463" s="95">
        <v>8</v>
      </c>
      <c r="L463" s="94">
        <v>0</v>
      </c>
      <c r="O463" t="str">
        <f t="shared" si="143"/>
        <v/>
      </c>
      <c r="AA463" s="3">
        <f t="shared" si="160"/>
        <v>455</v>
      </c>
      <c r="AB463" s="93">
        <f t="shared" si="144"/>
        <v>43503.000462999997</v>
      </c>
      <c r="AC463">
        <f t="shared" si="145"/>
        <v>1046</v>
      </c>
      <c r="AD463" s="1">
        <f t="shared" si="146"/>
        <v>455</v>
      </c>
      <c r="AE463" s="119">
        <f t="shared" si="147"/>
        <v>1469.0004630000001</v>
      </c>
      <c r="AF463">
        <f t="shared" si="148"/>
        <v>132</v>
      </c>
      <c r="AG463" s="1">
        <f t="shared" si="149"/>
        <v>1369</v>
      </c>
      <c r="AH463" s="119">
        <f t="shared" si="150"/>
        <v>297.00046300000002</v>
      </c>
      <c r="AI463">
        <f t="shared" si="151"/>
        <v>1394</v>
      </c>
      <c r="AJ463" s="1">
        <f t="shared" si="152"/>
        <v>107</v>
      </c>
      <c r="AK463" s="1">
        <f t="shared" si="153"/>
        <v>619.00046299999997</v>
      </c>
      <c r="AL463">
        <f t="shared" si="154"/>
        <v>895</v>
      </c>
      <c r="AM463" s="1">
        <f t="shared" si="155"/>
        <v>606</v>
      </c>
      <c r="AN463" s="108">
        <f t="shared" si="141"/>
        <v>8.0004629999999999</v>
      </c>
      <c r="AO463">
        <f t="shared" si="156"/>
        <v>1313</v>
      </c>
      <c r="AP463" s="1">
        <f t="shared" si="157"/>
        <v>188</v>
      </c>
      <c r="AQ463" s="108">
        <f t="shared" si="142"/>
        <v>4.6299999999999998E-4</v>
      </c>
      <c r="AR463">
        <f t="shared" si="158"/>
        <v>1046</v>
      </c>
      <c r="AS463" s="1">
        <f t="shared" si="159"/>
        <v>455</v>
      </c>
    </row>
    <row r="464" spans="7:45" x14ac:dyDescent="0.25">
      <c r="G464" s="93">
        <v>43503</v>
      </c>
      <c r="H464" t="s">
        <v>76</v>
      </c>
      <c r="I464" t="s">
        <v>35</v>
      </c>
      <c r="J464" t="s">
        <v>532</v>
      </c>
      <c r="K464" s="95">
        <v>77</v>
      </c>
      <c r="L464" s="94">
        <v>0</v>
      </c>
      <c r="O464" t="str">
        <f t="shared" si="143"/>
        <v/>
      </c>
      <c r="AA464" s="3">
        <f t="shared" si="160"/>
        <v>456</v>
      </c>
      <c r="AB464" s="93">
        <f t="shared" si="144"/>
        <v>43503.000463999997</v>
      </c>
      <c r="AC464">
        <f t="shared" si="145"/>
        <v>1045</v>
      </c>
      <c r="AD464" s="1">
        <f t="shared" si="146"/>
        <v>456</v>
      </c>
      <c r="AE464" s="119">
        <f t="shared" si="147"/>
        <v>1207.000464</v>
      </c>
      <c r="AF464">
        <f t="shared" si="148"/>
        <v>309</v>
      </c>
      <c r="AG464" s="1">
        <f t="shared" si="149"/>
        <v>1192</v>
      </c>
      <c r="AH464" s="119">
        <f t="shared" si="150"/>
        <v>1402.000464</v>
      </c>
      <c r="AI464">
        <f t="shared" si="151"/>
        <v>198</v>
      </c>
      <c r="AJ464" s="1">
        <f t="shared" si="152"/>
        <v>1303</v>
      </c>
      <c r="AK464" s="1">
        <f t="shared" si="153"/>
        <v>619.00046399999997</v>
      </c>
      <c r="AL464">
        <f t="shared" si="154"/>
        <v>894</v>
      </c>
      <c r="AM464" s="1">
        <f t="shared" si="155"/>
        <v>607</v>
      </c>
      <c r="AN464" s="108">
        <f t="shared" si="141"/>
        <v>77.000463999999994</v>
      </c>
      <c r="AO464">
        <f t="shared" si="156"/>
        <v>484</v>
      </c>
      <c r="AP464" s="1">
        <f t="shared" si="157"/>
        <v>1017</v>
      </c>
      <c r="AQ464" s="108">
        <f t="shared" si="142"/>
        <v>4.64E-4</v>
      </c>
      <c r="AR464">
        <f t="shared" si="158"/>
        <v>1045</v>
      </c>
      <c r="AS464" s="1">
        <f t="shared" si="159"/>
        <v>456</v>
      </c>
    </row>
    <row r="465" spans="7:45" x14ac:dyDescent="0.25">
      <c r="G465" s="93">
        <v>43503</v>
      </c>
      <c r="H465" t="s">
        <v>77</v>
      </c>
      <c r="I465" t="s">
        <v>66</v>
      </c>
      <c r="J465" t="s">
        <v>532</v>
      </c>
      <c r="K465" s="95">
        <v>517.79</v>
      </c>
      <c r="L465" s="94">
        <v>0</v>
      </c>
      <c r="O465" t="str">
        <f t="shared" si="143"/>
        <v/>
      </c>
      <c r="AA465" s="3">
        <f t="shared" si="160"/>
        <v>457</v>
      </c>
      <c r="AB465" s="93">
        <f t="shared" si="144"/>
        <v>43503.000464999997</v>
      </c>
      <c r="AC465">
        <f t="shared" si="145"/>
        <v>1044</v>
      </c>
      <c r="AD465" s="1">
        <f t="shared" si="146"/>
        <v>457</v>
      </c>
      <c r="AE465" s="119">
        <f t="shared" si="147"/>
        <v>1184.0004650000001</v>
      </c>
      <c r="AF465">
        <f t="shared" si="148"/>
        <v>334</v>
      </c>
      <c r="AG465" s="1">
        <f t="shared" si="149"/>
        <v>1167</v>
      </c>
      <c r="AH465" s="119">
        <f t="shared" si="150"/>
        <v>658.00046499999996</v>
      </c>
      <c r="AI465">
        <f t="shared" si="151"/>
        <v>877</v>
      </c>
      <c r="AJ465" s="1">
        <f t="shared" si="152"/>
        <v>624</v>
      </c>
      <c r="AK465" s="1">
        <f t="shared" si="153"/>
        <v>619.00046499999996</v>
      </c>
      <c r="AL465">
        <f t="shared" si="154"/>
        <v>893</v>
      </c>
      <c r="AM465" s="1">
        <f t="shared" si="155"/>
        <v>608</v>
      </c>
      <c r="AN465" s="108">
        <f t="shared" si="141"/>
        <v>517.79046499999993</v>
      </c>
      <c r="AO465">
        <f t="shared" si="156"/>
        <v>91</v>
      </c>
      <c r="AP465" s="1">
        <f t="shared" si="157"/>
        <v>1410</v>
      </c>
      <c r="AQ465" s="108">
        <f t="shared" si="142"/>
        <v>4.6499999999999997E-4</v>
      </c>
      <c r="AR465">
        <f t="shared" si="158"/>
        <v>1044</v>
      </c>
      <c r="AS465" s="1">
        <f t="shared" si="159"/>
        <v>457</v>
      </c>
    </row>
    <row r="466" spans="7:45" x14ac:dyDescent="0.25">
      <c r="G466" s="93">
        <v>43503</v>
      </c>
      <c r="H466" t="s">
        <v>21</v>
      </c>
      <c r="I466" t="s">
        <v>36</v>
      </c>
      <c r="J466" t="s">
        <v>532</v>
      </c>
      <c r="K466" s="95">
        <v>64</v>
      </c>
      <c r="L466" s="94">
        <v>0</v>
      </c>
      <c r="O466" t="str">
        <f t="shared" si="143"/>
        <v/>
      </c>
      <c r="AA466" s="3">
        <f t="shared" si="160"/>
        <v>458</v>
      </c>
      <c r="AB466" s="93">
        <f t="shared" si="144"/>
        <v>43503.000465999998</v>
      </c>
      <c r="AC466">
        <f t="shared" si="145"/>
        <v>1043</v>
      </c>
      <c r="AD466" s="1">
        <f t="shared" si="146"/>
        <v>458</v>
      </c>
      <c r="AE466" s="119">
        <f t="shared" si="147"/>
        <v>1086.000466</v>
      </c>
      <c r="AF466">
        <f t="shared" si="148"/>
        <v>669</v>
      </c>
      <c r="AG466" s="1">
        <f t="shared" si="149"/>
        <v>832</v>
      </c>
      <c r="AH466" s="119">
        <f t="shared" si="150"/>
        <v>297.00046600000002</v>
      </c>
      <c r="AI466">
        <f t="shared" si="151"/>
        <v>1393</v>
      </c>
      <c r="AJ466" s="1">
        <f t="shared" si="152"/>
        <v>108</v>
      </c>
      <c r="AK466" s="1">
        <f t="shared" si="153"/>
        <v>619.00046599999996</v>
      </c>
      <c r="AL466">
        <f t="shared" si="154"/>
        <v>892</v>
      </c>
      <c r="AM466" s="1">
        <f t="shared" si="155"/>
        <v>609</v>
      </c>
      <c r="AN466" s="108">
        <f t="shared" si="141"/>
        <v>64.000466000000003</v>
      </c>
      <c r="AO466">
        <f t="shared" si="156"/>
        <v>545</v>
      </c>
      <c r="AP466" s="1">
        <f t="shared" si="157"/>
        <v>956</v>
      </c>
      <c r="AQ466" s="108">
        <f t="shared" si="142"/>
        <v>4.66E-4</v>
      </c>
      <c r="AR466">
        <f t="shared" si="158"/>
        <v>1043</v>
      </c>
      <c r="AS466" s="1">
        <f t="shared" si="159"/>
        <v>458</v>
      </c>
    </row>
    <row r="467" spans="7:45" x14ac:dyDescent="0.25">
      <c r="G467" s="93">
        <v>43503</v>
      </c>
      <c r="H467" t="s">
        <v>21</v>
      </c>
      <c r="I467" t="s">
        <v>36</v>
      </c>
      <c r="J467" t="s">
        <v>532</v>
      </c>
      <c r="K467" s="95">
        <v>16</v>
      </c>
      <c r="L467" s="94">
        <v>0</v>
      </c>
      <c r="O467" t="str">
        <f t="shared" si="143"/>
        <v/>
      </c>
      <c r="AA467" s="3">
        <f t="shared" si="160"/>
        <v>459</v>
      </c>
      <c r="AB467" s="93">
        <f t="shared" si="144"/>
        <v>43503.000466999998</v>
      </c>
      <c r="AC467">
        <f t="shared" si="145"/>
        <v>1042</v>
      </c>
      <c r="AD467" s="1">
        <f t="shared" si="146"/>
        <v>459</v>
      </c>
      <c r="AE467" s="119">
        <f t="shared" si="147"/>
        <v>1086.0004670000001</v>
      </c>
      <c r="AF467">
        <f t="shared" si="148"/>
        <v>668</v>
      </c>
      <c r="AG467" s="1">
        <f t="shared" si="149"/>
        <v>833</v>
      </c>
      <c r="AH467" s="119">
        <f t="shared" si="150"/>
        <v>297.00046700000001</v>
      </c>
      <c r="AI467">
        <f t="shared" si="151"/>
        <v>1392</v>
      </c>
      <c r="AJ467" s="1">
        <f t="shared" si="152"/>
        <v>109</v>
      </c>
      <c r="AK467" s="1">
        <f t="shared" si="153"/>
        <v>619.00046699999996</v>
      </c>
      <c r="AL467">
        <f t="shared" si="154"/>
        <v>891</v>
      </c>
      <c r="AM467" s="1">
        <f t="shared" si="155"/>
        <v>610</v>
      </c>
      <c r="AN467" s="108">
        <f t="shared" si="141"/>
        <v>16.000467</v>
      </c>
      <c r="AO467">
        <f t="shared" si="156"/>
        <v>1107</v>
      </c>
      <c r="AP467" s="1">
        <f t="shared" si="157"/>
        <v>394</v>
      </c>
      <c r="AQ467" s="108">
        <f t="shared" si="142"/>
        <v>4.6699999999999997E-4</v>
      </c>
      <c r="AR467">
        <f t="shared" si="158"/>
        <v>1042</v>
      </c>
      <c r="AS467" s="1">
        <f t="shared" si="159"/>
        <v>459</v>
      </c>
    </row>
    <row r="468" spans="7:45" x14ac:dyDescent="0.25">
      <c r="G468" s="93">
        <v>43503</v>
      </c>
      <c r="H468" t="s">
        <v>21</v>
      </c>
      <c r="I468" t="s">
        <v>36</v>
      </c>
      <c r="J468" t="s">
        <v>532</v>
      </c>
      <c r="K468" s="95">
        <v>8</v>
      </c>
      <c r="L468" s="94">
        <v>0</v>
      </c>
      <c r="O468" t="str">
        <f t="shared" si="143"/>
        <v/>
      </c>
      <c r="AA468" s="3">
        <f t="shared" si="160"/>
        <v>460</v>
      </c>
      <c r="AB468" s="93">
        <f t="shared" si="144"/>
        <v>43503.000467999998</v>
      </c>
      <c r="AC468">
        <f t="shared" si="145"/>
        <v>1041</v>
      </c>
      <c r="AD468" s="1">
        <f t="shared" si="146"/>
        <v>460</v>
      </c>
      <c r="AE468" s="119">
        <f t="shared" si="147"/>
        <v>1086.000468</v>
      </c>
      <c r="AF468">
        <f t="shared" si="148"/>
        <v>667</v>
      </c>
      <c r="AG468" s="1">
        <f t="shared" si="149"/>
        <v>834</v>
      </c>
      <c r="AH468" s="119">
        <f t="shared" si="150"/>
        <v>297.00046800000001</v>
      </c>
      <c r="AI468">
        <f t="shared" si="151"/>
        <v>1391</v>
      </c>
      <c r="AJ468" s="1">
        <f t="shared" si="152"/>
        <v>110</v>
      </c>
      <c r="AK468" s="1">
        <f t="shared" si="153"/>
        <v>619.00046799999996</v>
      </c>
      <c r="AL468">
        <f t="shared" si="154"/>
        <v>890</v>
      </c>
      <c r="AM468" s="1">
        <f t="shared" si="155"/>
        <v>611</v>
      </c>
      <c r="AN468" s="108">
        <f t="shared" si="141"/>
        <v>8.0004679999999997</v>
      </c>
      <c r="AO468">
        <f t="shared" si="156"/>
        <v>1312</v>
      </c>
      <c r="AP468" s="1">
        <f t="shared" si="157"/>
        <v>189</v>
      </c>
      <c r="AQ468" s="108">
        <f t="shared" si="142"/>
        <v>4.6799999999999999E-4</v>
      </c>
      <c r="AR468">
        <f t="shared" si="158"/>
        <v>1041</v>
      </c>
      <c r="AS468" s="1">
        <f t="shared" si="159"/>
        <v>460</v>
      </c>
    </row>
    <row r="469" spans="7:45" x14ac:dyDescent="0.25">
      <c r="G469" s="93">
        <v>43503</v>
      </c>
      <c r="H469" t="s">
        <v>23</v>
      </c>
      <c r="I469" t="s">
        <v>67</v>
      </c>
      <c r="J469" t="s">
        <v>532</v>
      </c>
      <c r="K469" s="95">
        <v>32.1</v>
      </c>
      <c r="L469" s="94">
        <v>0</v>
      </c>
      <c r="O469" t="str">
        <f t="shared" si="143"/>
        <v/>
      </c>
      <c r="AA469" s="3">
        <f t="shared" si="160"/>
        <v>461</v>
      </c>
      <c r="AB469" s="93">
        <f t="shared" si="144"/>
        <v>43503.000468999999</v>
      </c>
      <c r="AC469">
        <f t="shared" si="145"/>
        <v>1040</v>
      </c>
      <c r="AD469" s="1">
        <f t="shared" si="146"/>
        <v>461</v>
      </c>
      <c r="AE469" s="119">
        <f t="shared" si="147"/>
        <v>515.00046899999995</v>
      </c>
      <c r="AF469">
        <f t="shared" si="148"/>
        <v>1357</v>
      </c>
      <c r="AG469" s="1">
        <f t="shared" si="149"/>
        <v>144</v>
      </c>
      <c r="AH469" s="119">
        <f t="shared" si="150"/>
        <v>373.00046900000001</v>
      </c>
      <c r="AI469">
        <f t="shared" si="151"/>
        <v>1130</v>
      </c>
      <c r="AJ469" s="1">
        <f t="shared" si="152"/>
        <v>371</v>
      </c>
      <c r="AK469" s="1">
        <f t="shared" si="153"/>
        <v>619.00046899999995</v>
      </c>
      <c r="AL469">
        <f t="shared" si="154"/>
        <v>889</v>
      </c>
      <c r="AM469" s="1">
        <f t="shared" si="155"/>
        <v>612</v>
      </c>
      <c r="AN469" s="108">
        <f t="shared" si="141"/>
        <v>32.100469000000004</v>
      </c>
      <c r="AO469">
        <f t="shared" si="156"/>
        <v>792</v>
      </c>
      <c r="AP469" s="1">
        <f t="shared" si="157"/>
        <v>709</v>
      </c>
      <c r="AQ469" s="108">
        <f t="shared" si="142"/>
        <v>4.6899999999999996E-4</v>
      </c>
      <c r="AR469">
        <f t="shared" si="158"/>
        <v>1040</v>
      </c>
      <c r="AS469" s="1">
        <f t="shared" si="159"/>
        <v>461</v>
      </c>
    </row>
    <row r="470" spans="7:45" x14ac:dyDescent="0.25">
      <c r="G470" s="93">
        <v>43503</v>
      </c>
      <c r="H470" t="s">
        <v>23</v>
      </c>
      <c r="I470" t="s">
        <v>63</v>
      </c>
      <c r="J470" t="s">
        <v>532</v>
      </c>
      <c r="K470" s="95">
        <v>101.68</v>
      </c>
      <c r="L470" s="94">
        <v>0</v>
      </c>
      <c r="O470" t="str">
        <f t="shared" si="143"/>
        <v/>
      </c>
      <c r="AA470" s="3">
        <f t="shared" si="160"/>
        <v>462</v>
      </c>
      <c r="AB470" s="93">
        <f t="shared" si="144"/>
        <v>43503.000469999999</v>
      </c>
      <c r="AC470">
        <f t="shared" si="145"/>
        <v>1039</v>
      </c>
      <c r="AD470" s="1">
        <f t="shared" si="146"/>
        <v>462</v>
      </c>
      <c r="AE470" s="119">
        <f t="shared" si="147"/>
        <v>515.00046999999995</v>
      </c>
      <c r="AF470">
        <f t="shared" si="148"/>
        <v>1356</v>
      </c>
      <c r="AG470" s="1">
        <f t="shared" si="149"/>
        <v>145</v>
      </c>
      <c r="AH470" s="119">
        <f t="shared" si="150"/>
        <v>613.00046999999995</v>
      </c>
      <c r="AI470">
        <f t="shared" si="151"/>
        <v>1001</v>
      </c>
      <c r="AJ470" s="1">
        <f t="shared" si="152"/>
        <v>500</v>
      </c>
      <c r="AK470" s="1">
        <f t="shared" si="153"/>
        <v>619.00046999999995</v>
      </c>
      <c r="AL470">
        <f t="shared" si="154"/>
        <v>888</v>
      </c>
      <c r="AM470" s="1">
        <f t="shared" si="155"/>
        <v>613</v>
      </c>
      <c r="AN470" s="108">
        <f t="shared" si="141"/>
        <v>101.68047000000001</v>
      </c>
      <c r="AO470">
        <f t="shared" si="156"/>
        <v>385</v>
      </c>
      <c r="AP470" s="1">
        <f t="shared" si="157"/>
        <v>1116</v>
      </c>
      <c r="AQ470" s="108">
        <f t="shared" si="142"/>
        <v>4.6999999999999999E-4</v>
      </c>
      <c r="AR470">
        <f t="shared" si="158"/>
        <v>1039</v>
      </c>
      <c r="AS470" s="1">
        <f t="shared" si="159"/>
        <v>462</v>
      </c>
    </row>
    <row r="471" spans="7:45" x14ac:dyDescent="0.25">
      <c r="G471" s="93">
        <v>43503</v>
      </c>
      <c r="H471" t="s">
        <v>23</v>
      </c>
      <c r="I471" t="s">
        <v>63</v>
      </c>
      <c r="J471" t="s">
        <v>532</v>
      </c>
      <c r="K471" s="95">
        <v>66.849999999999994</v>
      </c>
      <c r="L471" s="94">
        <v>0</v>
      </c>
      <c r="O471" t="str">
        <f t="shared" si="143"/>
        <v/>
      </c>
      <c r="AA471" s="3">
        <f t="shared" si="160"/>
        <v>463</v>
      </c>
      <c r="AB471" s="93">
        <f t="shared" si="144"/>
        <v>43503.000470999999</v>
      </c>
      <c r="AC471">
        <f t="shared" si="145"/>
        <v>1038</v>
      </c>
      <c r="AD471" s="1">
        <f t="shared" si="146"/>
        <v>463</v>
      </c>
      <c r="AE471" s="119">
        <f t="shared" si="147"/>
        <v>515.00047099999995</v>
      </c>
      <c r="AF471">
        <f t="shared" si="148"/>
        <v>1355</v>
      </c>
      <c r="AG471" s="1">
        <f t="shared" si="149"/>
        <v>146</v>
      </c>
      <c r="AH471" s="119">
        <f t="shared" si="150"/>
        <v>613.00047099999995</v>
      </c>
      <c r="AI471">
        <f t="shared" si="151"/>
        <v>1000</v>
      </c>
      <c r="AJ471" s="1">
        <f t="shared" si="152"/>
        <v>501</v>
      </c>
      <c r="AK471" s="1">
        <f t="shared" si="153"/>
        <v>619.00047099999995</v>
      </c>
      <c r="AL471">
        <f t="shared" si="154"/>
        <v>887</v>
      </c>
      <c r="AM471" s="1">
        <f t="shared" si="155"/>
        <v>614</v>
      </c>
      <c r="AN471" s="108">
        <f t="shared" si="141"/>
        <v>66.850470999999999</v>
      </c>
      <c r="AO471">
        <f t="shared" si="156"/>
        <v>525</v>
      </c>
      <c r="AP471" s="1">
        <f t="shared" si="157"/>
        <v>976</v>
      </c>
      <c r="AQ471" s="108">
        <f t="shared" si="142"/>
        <v>4.7099999999999996E-4</v>
      </c>
      <c r="AR471">
        <f t="shared" si="158"/>
        <v>1038</v>
      </c>
      <c r="AS471" s="1">
        <f t="shared" si="159"/>
        <v>463</v>
      </c>
    </row>
    <row r="472" spans="7:45" x14ac:dyDescent="0.25">
      <c r="G472" s="93">
        <v>43503</v>
      </c>
      <c r="H472" t="s">
        <v>23</v>
      </c>
      <c r="I472" t="s">
        <v>63</v>
      </c>
      <c r="J472" t="s">
        <v>532</v>
      </c>
      <c r="K472" s="95">
        <v>49.11</v>
      </c>
      <c r="L472" s="94">
        <v>0</v>
      </c>
      <c r="O472" t="str">
        <f t="shared" si="143"/>
        <v/>
      </c>
      <c r="AA472" s="3">
        <f t="shared" si="160"/>
        <v>464</v>
      </c>
      <c r="AB472" s="93">
        <f t="shared" si="144"/>
        <v>43503.000472</v>
      </c>
      <c r="AC472">
        <f t="shared" si="145"/>
        <v>1037</v>
      </c>
      <c r="AD472" s="1">
        <f t="shared" si="146"/>
        <v>464</v>
      </c>
      <c r="AE472" s="119">
        <f t="shared" si="147"/>
        <v>515.00047199999995</v>
      </c>
      <c r="AF472">
        <f t="shared" si="148"/>
        <v>1354</v>
      </c>
      <c r="AG472" s="1">
        <f t="shared" si="149"/>
        <v>147</v>
      </c>
      <c r="AH472" s="119">
        <f t="shared" si="150"/>
        <v>613.00047199999995</v>
      </c>
      <c r="AI472">
        <f t="shared" si="151"/>
        <v>999</v>
      </c>
      <c r="AJ472" s="1">
        <f t="shared" si="152"/>
        <v>502</v>
      </c>
      <c r="AK472" s="1">
        <f t="shared" si="153"/>
        <v>619.00047199999995</v>
      </c>
      <c r="AL472">
        <f t="shared" si="154"/>
        <v>886</v>
      </c>
      <c r="AM472" s="1">
        <f t="shared" si="155"/>
        <v>615</v>
      </c>
      <c r="AN472" s="108">
        <f t="shared" si="141"/>
        <v>49.110472000000001</v>
      </c>
      <c r="AO472">
        <f t="shared" si="156"/>
        <v>617</v>
      </c>
      <c r="AP472" s="1">
        <f t="shared" si="157"/>
        <v>884</v>
      </c>
      <c r="AQ472" s="108">
        <f t="shared" si="142"/>
        <v>4.7199999999999998E-4</v>
      </c>
      <c r="AR472">
        <f t="shared" si="158"/>
        <v>1037</v>
      </c>
      <c r="AS472" s="1">
        <f t="shared" si="159"/>
        <v>464</v>
      </c>
    </row>
    <row r="473" spans="7:45" x14ac:dyDescent="0.25">
      <c r="G473" s="93">
        <v>43503</v>
      </c>
      <c r="H473" t="s">
        <v>23</v>
      </c>
      <c r="I473" t="s">
        <v>63</v>
      </c>
      <c r="J473" t="s">
        <v>532</v>
      </c>
      <c r="K473" s="95">
        <v>31.13</v>
      </c>
      <c r="L473" s="94">
        <v>0</v>
      </c>
      <c r="O473" t="str">
        <f t="shared" si="143"/>
        <v/>
      </c>
      <c r="AA473" s="3">
        <f t="shared" si="160"/>
        <v>465</v>
      </c>
      <c r="AB473" s="93">
        <f t="shared" si="144"/>
        <v>43503.000473</v>
      </c>
      <c r="AC473">
        <f t="shared" si="145"/>
        <v>1036</v>
      </c>
      <c r="AD473" s="1">
        <f t="shared" si="146"/>
        <v>465</v>
      </c>
      <c r="AE473" s="119">
        <f t="shared" si="147"/>
        <v>515.00047300000006</v>
      </c>
      <c r="AF473">
        <f t="shared" si="148"/>
        <v>1353</v>
      </c>
      <c r="AG473" s="1">
        <f t="shared" si="149"/>
        <v>148</v>
      </c>
      <c r="AH473" s="119">
        <f t="shared" si="150"/>
        <v>613.00047300000006</v>
      </c>
      <c r="AI473">
        <f t="shared" si="151"/>
        <v>998</v>
      </c>
      <c r="AJ473" s="1">
        <f t="shared" si="152"/>
        <v>503</v>
      </c>
      <c r="AK473" s="1">
        <f t="shared" si="153"/>
        <v>619.00047300000006</v>
      </c>
      <c r="AL473">
        <f t="shared" si="154"/>
        <v>885</v>
      </c>
      <c r="AM473" s="1">
        <f t="shared" si="155"/>
        <v>616</v>
      </c>
      <c r="AN473" s="108">
        <f t="shared" si="141"/>
        <v>31.130472999999999</v>
      </c>
      <c r="AO473">
        <f t="shared" si="156"/>
        <v>825</v>
      </c>
      <c r="AP473" s="1">
        <f t="shared" si="157"/>
        <v>676</v>
      </c>
      <c r="AQ473" s="108">
        <f t="shared" si="142"/>
        <v>4.73E-4</v>
      </c>
      <c r="AR473">
        <f t="shared" si="158"/>
        <v>1036</v>
      </c>
      <c r="AS473" s="1">
        <f t="shared" si="159"/>
        <v>465</v>
      </c>
    </row>
    <row r="474" spans="7:45" x14ac:dyDescent="0.25">
      <c r="G474" s="93">
        <v>43503</v>
      </c>
      <c r="H474" t="s">
        <v>23</v>
      </c>
      <c r="I474" t="s">
        <v>63</v>
      </c>
      <c r="J474" t="s">
        <v>532</v>
      </c>
      <c r="K474" s="95">
        <v>18</v>
      </c>
      <c r="L474" s="94">
        <v>0</v>
      </c>
      <c r="O474" t="str">
        <f t="shared" si="143"/>
        <v/>
      </c>
      <c r="AA474" s="3">
        <f t="shared" si="160"/>
        <v>466</v>
      </c>
      <c r="AB474" s="93">
        <f t="shared" si="144"/>
        <v>43503.000474</v>
      </c>
      <c r="AC474">
        <f t="shared" si="145"/>
        <v>1035</v>
      </c>
      <c r="AD474" s="1">
        <f t="shared" si="146"/>
        <v>466</v>
      </c>
      <c r="AE474" s="119">
        <f t="shared" si="147"/>
        <v>515.00047400000005</v>
      </c>
      <c r="AF474">
        <f t="shared" si="148"/>
        <v>1352</v>
      </c>
      <c r="AG474" s="1">
        <f t="shared" si="149"/>
        <v>149</v>
      </c>
      <c r="AH474" s="119">
        <f t="shared" si="150"/>
        <v>613.00047400000005</v>
      </c>
      <c r="AI474">
        <f t="shared" si="151"/>
        <v>997</v>
      </c>
      <c r="AJ474" s="1">
        <f t="shared" si="152"/>
        <v>504</v>
      </c>
      <c r="AK474" s="1">
        <f t="shared" si="153"/>
        <v>619.00047400000005</v>
      </c>
      <c r="AL474">
        <f t="shared" si="154"/>
        <v>884</v>
      </c>
      <c r="AM474" s="1">
        <f t="shared" si="155"/>
        <v>617</v>
      </c>
      <c r="AN474" s="108">
        <f t="shared" si="141"/>
        <v>18.000474000000001</v>
      </c>
      <c r="AO474">
        <f t="shared" si="156"/>
        <v>1041</v>
      </c>
      <c r="AP474" s="1">
        <f t="shared" si="157"/>
        <v>460</v>
      </c>
      <c r="AQ474" s="108">
        <f t="shared" si="142"/>
        <v>4.7399999999999997E-4</v>
      </c>
      <c r="AR474">
        <f t="shared" si="158"/>
        <v>1035</v>
      </c>
      <c r="AS474" s="1">
        <f t="shared" si="159"/>
        <v>466</v>
      </c>
    </row>
    <row r="475" spans="7:45" x14ac:dyDescent="0.25">
      <c r="G475" s="93">
        <v>43503</v>
      </c>
      <c r="H475" t="s">
        <v>23</v>
      </c>
      <c r="I475" t="s">
        <v>63</v>
      </c>
      <c r="J475" t="s">
        <v>532</v>
      </c>
      <c r="K475" s="95">
        <v>17.07</v>
      </c>
      <c r="L475" s="94">
        <v>0</v>
      </c>
      <c r="O475" t="str">
        <f t="shared" si="143"/>
        <v/>
      </c>
      <c r="AA475" s="3">
        <f t="shared" si="160"/>
        <v>467</v>
      </c>
      <c r="AB475" s="93">
        <f t="shared" si="144"/>
        <v>43503.000475000001</v>
      </c>
      <c r="AC475">
        <f t="shared" si="145"/>
        <v>1034</v>
      </c>
      <c r="AD475" s="1">
        <f t="shared" si="146"/>
        <v>467</v>
      </c>
      <c r="AE475" s="119">
        <f t="shared" si="147"/>
        <v>515.00047500000005</v>
      </c>
      <c r="AF475">
        <f t="shared" si="148"/>
        <v>1351</v>
      </c>
      <c r="AG475" s="1">
        <f t="shared" si="149"/>
        <v>150</v>
      </c>
      <c r="AH475" s="119">
        <f t="shared" si="150"/>
        <v>613.00047500000005</v>
      </c>
      <c r="AI475">
        <f t="shared" si="151"/>
        <v>996</v>
      </c>
      <c r="AJ475" s="1">
        <f t="shared" si="152"/>
        <v>505</v>
      </c>
      <c r="AK475" s="1">
        <f t="shared" si="153"/>
        <v>619.00047500000005</v>
      </c>
      <c r="AL475">
        <f t="shared" si="154"/>
        <v>883</v>
      </c>
      <c r="AM475" s="1">
        <f t="shared" si="155"/>
        <v>618</v>
      </c>
      <c r="AN475" s="108">
        <f t="shared" si="141"/>
        <v>17.070475000000002</v>
      </c>
      <c r="AO475">
        <f t="shared" si="156"/>
        <v>1058</v>
      </c>
      <c r="AP475" s="1">
        <f t="shared" si="157"/>
        <v>443</v>
      </c>
      <c r="AQ475" s="108">
        <f t="shared" si="142"/>
        <v>4.75E-4</v>
      </c>
      <c r="AR475">
        <f t="shared" si="158"/>
        <v>1034</v>
      </c>
      <c r="AS475" s="1">
        <f t="shared" si="159"/>
        <v>467</v>
      </c>
    </row>
    <row r="476" spans="7:45" x14ac:dyDescent="0.25">
      <c r="G476" s="93">
        <v>43503</v>
      </c>
      <c r="H476" t="s">
        <v>23</v>
      </c>
      <c r="I476" t="s">
        <v>66</v>
      </c>
      <c r="J476" t="s">
        <v>532</v>
      </c>
      <c r="K476" s="95">
        <v>28</v>
      </c>
      <c r="L476" s="94">
        <v>0</v>
      </c>
      <c r="O476" t="str">
        <f t="shared" si="143"/>
        <v/>
      </c>
      <c r="AA476" s="3">
        <f t="shared" si="160"/>
        <v>468</v>
      </c>
      <c r="AB476" s="93">
        <f t="shared" si="144"/>
        <v>43503.000476000001</v>
      </c>
      <c r="AC476">
        <f t="shared" si="145"/>
        <v>1033</v>
      </c>
      <c r="AD476" s="1">
        <f t="shared" si="146"/>
        <v>468</v>
      </c>
      <c r="AE476" s="119">
        <f t="shared" si="147"/>
        <v>515.00047600000005</v>
      </c>
      <c r="AF476">
        <f t="shared" si="148"/>
        <v>1350</v>
      </c>
      <c r="AG476" s="1">
        <f t="shared" si="149"/>
        <v>151</v>
      </c>
      <c r="AH476" s="119">
        <f t="shared" si="150"/>
        <v>658.00047600000005</v>
      </c>
      <c r="AI476">
        <f t="shared" si="151"/>
        <v>876</v>
      </c>
      <c r="AJ476" s="1">
        <f t="shared" si="152"/>
        <v>625</v>
      </c>
      <c r="AK476" s="1">
        <f t="shared" si="153"/>
        <v>619.00047600000005</v>
      </c>
      <c r="AL476">
        <f t="shared" si="154"/>
        <v>882</v>
      </c>
      <c r="AM476" s="1">
        <f t="shared" si="155"/>
        <v>619</v>
      </c>
      <c r="AN476" s="108">
        <f t="shared" si="141"/>
        <v>28.000475999999999</v>
      </c>
      <c r="AO476">
        <f t="shared" si="156"/>
        <v>856</v>
      </c>
      <c r="AP476" s="1">
        <f t="shared" si="157"/>
        <v>645</v>
      </c>
      <c r="AQ476" s="108">
        <f t="shared" si="142"/>
        <v>4.7599999999999997E-4</v>
      </c>
      <c r="AR476">
        <f t="shared" si="158"/>
        <v>1033</v>
      </c>
      <c r="AS476" s="1">
        <f t="shared" si="159"/>
        <v>468</v>
      </c>
    </row>
    <row r="477" spans="7:45" x14ac:dyDescent="0.25">
      <c r="G477" s="93">
        <v>43503</v>
      </c>
      <c r="H477" t="s">
        <v>23</v>
      </c>
      <c r="I477" t="s">
        <v>37</v>
      </c>
      <c r="J477" t="s">
        <v>440</v>
      </c>
      <c r="K477" s="95">
        <v>2.4</v>
      </c>
      <c r="L477" s="94">
        <v>0</v>
      </c>
      <c r="O477" t="str">
        <f t="shared" si="143"/>
        <v/>
      </c>
      <c r="AA477" s="3">
        <f t="shared" si="160"/>
        <v>469</v>
      </c>
      <c r="AB477" s="93">
        <f t="shared" si="144"/>
        <v>43503.000477000001</v>
      </c>
      <c r="AC477">
        <f t="shared" si="145"/>
        <v>1032</v>
      </c>
      <c r="AD477" s="1">
        <f t="shared" si="146"/>
        <v>469</v>
      </c>
      <c r="AE477" s="119">
        <f t="shared" si="147"/>
        <v>515.00047700000005</v>
      </c>
      <c r="AF477">
        <f t="shared" si="148"/>
        <v>1349</v>
      </c>
      <c r="AG477" s="1">
        <f t="shared" si="149"/>
        <v>152</v>
      </c>
      <c r="AH477" s="119">
        <f t="shared" si="150"/>
        <v>868.00047700000005</v>
      </c>
      <c r="AI477">
        <f t="shared" si="151"/>
        <v>780</v>
      </c>
      <c r="AJ477" s="1">
        <f t="shared" si="152"/>
        <v>721</v>
      </c>
      <c r="AK477" s="1">
        <f t="shared" si="153"/>
        <v>188.00047699999999</v>
      </c>
      <c r="AL477">
        <f t="shared" si="154"/>
        <v>1313</v>
      </c>
      <c r="AM477" s="1">
        <f t="shared" si="155"/>
        <v>188</v>
      </c>
      <c r="AN477" s="108">
        <f t="shared" si="141"/>
        <v>2.400477</v>
      </c>
      <c r="AO477">
        <f t="shared" si="156"/>
        <v>1463</v>
      </c>
      <c r="AP477" s="1">
        <f t="shared" si="157"/>
        <v>38</v>
      </c>
      <c r="AQ477" s="108">
        <f t="shared" si="142"/>
        <v>4.7699999999999999E-4</v>
      </c>
      <c r="AR477">
        <f t="shared" si="158"/>
        <v>1032</v>
      </c>
      <c r="AS477" s="1">
        <f t="shared" si="159"/>
        <v>469</v>
      </c>
    </row>
    <row r="478" spans="7:45" x14ac:dyDescent="0.25">
      <c r="G478" s="93">
        <v>43504</v>
      </c>
      <c r="H478" t="s">
        <v>22</v>
      </c>
      <c r="I478" t="s">
        <v>36</v>
      </c>
      <c r="J478" t="s">
        <v>533</v>
      </c>
      <c r="K478" s="95">
        <v>8</v>
      </c>
      <c r="L478" s="94">
        <v>0</v>
      </c>
      <c r="O478" t="str">
        <f t="shared" si="143"/>
        <v/>
      </c>
      <c r="AA478" s="3">
        <f t="shared" si="160"/>
        <v>470</v>
      </c>
      <c r="AB478" s="93">
        <f t="shared" si="144"/>
        <v>43504.000478000002</v>
      </c>
      <c r="AC478">
        <f t="shared" si="145"/>
        <v>1031</v>
      </c>
      <c r="AD478" s="1">
        <f t="shared" si="146"/>
        <v>470</v>
      </c>
      <c r="AE478" s="119">
        <f t="shared" si="147"/>
        <v>1469.0004779999999</v>
      </c>
      <c r="AF478">
        <f t="shared" si="148"/>
        <v>131</v>
      </c>
      <c r="AG478" s="1">
        <f t="shared" si="149"/>
        <v>1370</v>
      </c>
      <c r="AH478" s="119">
        <f t="shared" si="150"/>
        <v>297.00047799999999</v>
      </c>
      <c r="AI478">
        <f t="shared" si="151"/>
        <v>1390</v>
      </c>
      <c r="AJ478" s="1">
        <f t="shared" si="152"/>
        <v>111</v>
      </c>
      <c r="AK478" s="1">
        <f t="shared" si="153"/>
        <v>643.00047800000004</v>
      </c>
      <c r="AL478">
        <f t="shared" si="154"/>
        <v>881</v>
      </c>
      <c r="AM478" s="1">
        <f t="shared" si="155"/>
        <v>620</v>
      </c>
      <c r="AN478" s="108">
        <f t="shared" si="141"/>
        <v>8.0004779999999993</v>
      </c>
      <c r="AO478">
        <f t="shared" si="156"/>
        <v>1311</v>
      </c>
      <c r="AP478" s="1">
        <f t="shared" si="157"/>
        <v>190</v>
      </c>
      <c r="AQ478" s="108">
        <f t="shared" si="142"/>
        <v>4.7799999999999996E-4</v>
      </c>
      <c r="AR478">
        <f t="shared" si="158"/>
        <v>1031</v>
      </c>
      <c r="AS478" s="1">
        <f t="shared" si="159"/>
        <v>470</v>
      </c>
    </row>
    <row r="479" spans="7:45" x14ac:dyDescent="0.25">
      <c r="G479" s="93">
        <v>43504</v>
      </c>
      <c r="H479" t="s">
        <v>106</v>
      </c>
      <c r="I479" t="s">
        <v>64</v>
      </c>
      <c r="J479" t="s">
        <v>533</v>
      </c>
      <c r="K479" s="95">
        <v>30</v>
      </c>
      <c r="L479" s="94">
        <v>0</v>
      </c>
      <c r="O479" t="str">
        <f t="shared" si="143"/>
        <v/>
      </c>
      <c r="AA479" s="3">
        <f t="shared" si="160"/>
        <v>471</v>
      </c>
      <c r="AB479" s="93">
        <f t="shared" si="144"/>
        <v>43504.000479000002</v>
      </c>
      <c r="AC479">
        <f t="shared" si="145"/>
        <v>1030</v>
      </c>
      <c r="AD479" s="1">
        <f t="shared" si="146"/>
        <v>471</v>
      </c>
      <c r="AE479" s="119">
        <f t="shared" si="147"/>
        <v>1335.000479</v>
      </c>
      <c r="AF479">
        <f t="shared" si="148"/>
        <v>167</v>
      </c>
      <c r="AG479" s="1">
        <f t="shared" si="149"/>
        <v>1334</v>
      </c>
      <c r="AH479" s="119">
        <f t="shared" si="150"/>
        <v>358.00047899999998</v>
      </c>
      <c r="AI479">
        <f t="shared" si="151"/>
        <v>1188</v>
      </c>
      <c r="AJ479" s="1">
        <f t="shared" si="152"/>
        <v>313</v>
      </c>
      <c r="AK479" s="1">
        <f t="shared" si="153"/>
        <v>643.00047900000004</v>
      </c>
      <c r="AL479">
        <f t="shared" si="154"/>
        <v>880</v>
      </c>
      <c r="AM479" s="1">
        <f t="shared" si="155"/>
        <v>621</v>
      </c>
      <c r="AN479" s="108">
        <f t="shared" si="141"/>
        <v>30.000478999999999</v>
      </c>
      <c r="AO479">
        <f t="shared" si="156"/>
        <v>836</v>
      </c>
      <c r="AP479" s="1">
        <f t="shared" si="157"/>
        <v>665</v>
      </c>
      <c r="AQ479" s="108">
        <f t="shared" si="142"/>
        <v>4.7899999999999999E-4</v>
      </c>
      <c r="AR479">
        <f t="shared" si="158"/>
        <v>1030</v>
      </c>
      <c r="AS479" s="1">
        <f t="shared" si="159"/>
        <v>471</v>
      </c>
    </row>
    <row r="480" spans="7:45" x14ac:dyDescent="0.25">
      <c r="G480" s="93">
        <v>43504</v>
      </c>
      <c r="H480" t="s">
        <v>167</v>
      </c>
      <c r="I480" t="s">
        <v>58</v>
      </c>
      <c r="J480" t="s">
        <v>533</v>
      </c>
      <c r="K480" s="95">
        <v>45.13</v>
      </c>
      <c r="L480" s="94">
        <v>0</v>
      </c>
      <c r="O480" t="str">
        <f t="shared" si="143"/>
        <v/>
      </c>
      <c r="AA480" s="3">
        <f t="shared" si="160"/>
        <v>472</v>
      </c>
      <c r="AB480" s="93">
        <f t="shared" si="144"/>
        <v>43504.000480000002</v>
      </c>
      <c r="AC480">
        <f t="shared" si="145"/>
        <v>1029</v>
      </c>
      <c r="AD480" s="1">
        <f t="shared" si="146"/>
        <v>472</v>
      </c>
      <c r="AE480" s="119">
        <f t="shared" si="147"/>
        <v>1324.0004799999999</v>
      </c>
      <c r="AF480">
        <f t="shared" si="148"/>
        <v>178</v>
      </c>
      <c r="AG480" s="1">
        <f t="shared" si="149"/>
        <v>1323</v>
      </c>
      <c r="AH480" s="119">
        <f t="shared" si="150"/>
        <v>462.00047999999998</v>
      </c>
      <c r="AI480">
        <f t="shared" si="151"/>
        <v>1107</v>
      </c>
      <c r="AJ480" s="1">
        <f t="shared" si="152"/>
        <v>394</v>
      </c>
      <c r="AK480" s="1">
        <f t="shared" si="153"/>
        <v>643.00048000000004</v>
      </c>
      <c r="AL480">
        <f t="shared" si="154"/>
        <v>879</v>
      </c>
      <c r="AM480" s="1">
        <f t="shared" si="155"/>
        <v>622</v>
      </c>
      <c r="AN480" s="108">
        <f t="shared" si="141"/>
        <v>45.130480000000006</v>
      </c>
      <c r="AO480">
        <f t="shared" si="156"/>
        <v>655</v>
      </c>
      <c r="AP480" s="1">
        <f t="shared" si="157"/>
        <v>846</v>
      </c>
      <c r="AQ480" s="108">
        <f t="shared" si="142"/>
        <v>4.7999999999999996E-4</v>
      </c>
      <c r="AR480">
        <f t="shared" si="158"/>
        <v>1029</v>
      </c>
      <c r="AS480" s="1">
        <f t="shared" si="159"/>
        <v>472</v>
      </c>
    </row>
    <row r="481" spans="7:45" x14ac:dyDescent="0.25">
      <c r="G481" s="93">
        <v>43504</v>
      </c>
      <c r="H481" t="s">
        <v>72</v>
      </c>
      <c r="I481" t="s">
        <v>35</v>
      </c>
      <c r="J481" t="s">
        <v>533</v>
      </c>
      <c r="K481" s="95">
        <v>10</v>
      </c>
      <c r="L481" s="94">
        <v>0</v>
      </c>
      <c r="O481" t="str">
        <f t="shared" si="143"/>
        <v/>
      </c>
      <c r="AA481" s="3">
        <f t="shared" si="160"/>
        <v>473</v>
      </c>
      <c r="AB481" s="93">
        <f t="shared" si="144"/>
        <v>43504.000481000003</v>
      </c>
      <c r="AC481">
        <f t="shared" si="145"/>
        <v>1028</v>
      </c>
      <c r="AD481" s="1">
        <f t="shared" si="146"/>
        <v>473</v>
      </c>
      <c r="AE481" s="119">
        <f t="shared" si="147"/>
        <v>1300.000481</v>
      </c>
      <c r="AF481">
        <f t="shared" si="148"/>
        <v>222</v>
      </c>
      <c r="AG481" s="1">
        <f t="shared" si="149"/>
        <v>1279</v>
      </c>
      <c r="AH481" s="119">
        <f t="shared" si="150"/>
        <v>1402.000481</v>
      </c>
      <c r="AI481">
        <f t="shared" si="151"/>
        <v>197</v>
      </c>
      <c r="AJ481" s="1">
        <f t="shared" si="152"/>
        <v>1304</v>
      </c>
      <c r="AK481" s="1">
        <f t="shared" si="153"/>
        <v>643.00048100000004</v>
      </c>
      <c r="AL481">
        <f t="shared" si="154"/>
        <v>878</v>
      </c>
      <c r="AM481" s="1">
        <f t="shared" si="155"/>
        <v>623</v>
      </c>
      <c r="AN481" s="108">
        <f t="shared" si="141"/>
        <v>10.000481000000001</v>
      </c>
      <c r="AO481">
        <f t="shared" si="156"/>
        <v>1219</v>
      </c>
      <c r="AP481" s="1">
        <f t="shared" si="157"/>
        <v>282</v>
      </c>
      <c r="AQ481" s="108">
        <f t="shared" si="142"/>
        <v>4.8099999999999998E-4</v>
      </c>
      <c r="AR481">
        <f t="shared" si="158"/>
        <v>1028</v>
      </c>
      <c r="AS481" s="1">
        <f t="shared" si="159"/>
        <v>473</v>
      </c>
    </row>
    <row r="482" spans="7:45" x14ac:dyDescent="0.25">
      <c r="G482" s="93">
        <v>43504</v>
      </c>
      <c r="H482" t="s">
        <v>80</v>
      </c>
      <c r="I482" t="s">
        <v>35</v>
      </c>
      <c r="J482" t="s">
        <v>533</v>
      </c>
      <c r="K482" s="95">
        <v>8</v>
      </c>
      <c r="L482" s="94">
        <v>0</v>
      </c>
      <c r="O482" t="str">
        <f t="shared" si="143"/>
        <v/>
      </c>
      <c r="AA482" s="3">
        <f t="shared" si="160"/>
        <v>474</v>
      </c>
      <c r="AB482" s="93">
        <f t="shared" si="144"/>
        <v>43504.000482000003</v>
      </c>
      <c r="AC482">
        <f t="shared" si="145"/>
        <v>1027</v>
      </c>
      <c r="AD482" s="1">
        <f t="shared" si="146"/>
        <v>474</v>
      </c>
      <c r="AE482" s="119">
        <f t="shared" si="147"/>
        <v>1273.0004819999999</v>
      </c>
      <c r="AF482">
        <f t="shared" si="148"/>
        <v>234</v>
      </c>
      <c r="AG482" s="1">
        <f t="shared" si="149"/>
        <v>1267</v>
      </c>
      <c r="AH482" s="119">
        <f t="shared" si="150"/>
        <v>1402.0004819999999</v>
      </c>
      <c r="AI482">
        <f t="shared" si="151"/>
        <v>196</v>
      </c>
      <c r="AJ482" s="1">
        <f t="shared" si="152"/>
        <v>1305</v>
      </c>
      <c r="AK482" s="1">
        <f t="shared" si="153"/>
        <v>643.00048200000003</v>
      </c>
      <c r="AL482">
        <f t="shared" si="154"/>
        <v>877</v>
      </c>
      <c r="AM482" s="1">
        <f t="shared" si="155"/>
        <v>624</v>
      </c>
      <c r="AN482" s="108">
        <f t="shared" si="141"/>
        <v>8.0004819999999999</v>
      </c>
      <c r="AO482">
        <f t="shared" si="156"/>
        <v>1310</v>
      </c>
      <c r="AP482" s="1">
        <f t="shared" si="157"/>
        <v>191</v>
      </c>
      <c r="AQ482" s="108">
        <f t="shared" si="142"/>
        <v>4.8199999999999995E-4</v>
      </c>
      <c r="AR482">
        <f t="shared" si="158"/>
        <v>1027</v>
      </c>
      <c r="AS482" s="1">
        <f t="shared" si="159"/>
        <v>474</v>
      </c>
    </row>
    <row r="483" spans="7:45" x14ac:dyDescent="0.25">
      <c r="G483" s="93">
        <v>43504</v>
      </c>
      <c r="H483" t="s">
        <v>71</v>
      </c>
      <c r="I483" t="s">
        <v>36</v>
      </c>
      <c r="J483" t="s">
        <v>533</v>
      </c>
      <c r="K483" s="95">
        <v>10</v>
      </c>
      <c r="L483" s="94">
        <v>0</v>
      </c>
      <c r="O483" t="str">
        <f t="shared" si="143"/>
        <v/>
      </c>
      <c r="AA483" s="3">
        <f t="shared" si="160"/>
        <v>475</v>
      </c>
      <c r="AB483" s="93">
        <f t="shared" si="144"/>
        <v>43504.000483000003</v>
      </c>
      <c r="AC483">
        <f t="shared" si="145"/>
        <v>1026</v>
      </c>
      <c r="AD483" s="1">
        <f t="shared" si="146"/>
        <v>475</v>
      </c>
      <c r="AE483" s="119">
        <f t="shared" si="147"/>
        <v>1260.000483</v>
      </c>
      <c r="AF483">
        <f t="shared" si="148"/>
        <v>273</v>
      </c>
      <c r="AG483" s="1">
        <f t="shared" si="149"/>
        <v>1228</v>
      </c>
      <c r="AH483" s="119">
        <f t="shared" si="150"/>
        <v>297.00048299999997</v>
      </c>
      <c r="AI483">
        <f t="shared" si="151"/>
        <v>1389</v>
      </c>
      <c r="AJ483" s="1">
        <f t="shared" si="152"/>
        <v>112</v>
      </c>
      <c r="AK483" s="1">
        <f t="shared" si="153"/>
        <v>643.00048300000003</v>
      </c>
      <c r="AL483">
        <f t="shared" si="154"/>
        <v>876</v>
      </c>
      <c r="AM483" s="1">
        <f t="shared" si="155"/>
        <v>625</v>
      </c>
      <c r="AN483" s="108">
        <f t="shared" si="141"/>
        <v>10.000482999999999</v>
      </c>
      <c r="AO483">
        <f t="shared" si="156"/>
        <v>1218</v>
      </c>
      <c r="AP483" s="1">
        <f t="shared" si="157"/>
        <v>283</v>
      </c>
      <c r="AQ483" s="108">
        <f t="shared" si="142"/>
        <v>4.8299999999999998E-4</v>
      </c>
      <c r="AR483">
        <f t="shared" si="158"/>
        <v>1026</v>
      </c>
      <c r="AS483" s="1">
        <f t="shared" si="159"/>
        <v>475</v>
      </c>
    </row>
    <row r="484" spans="7:45" x14ac:dyDescent="0.25">
      <c r="G484" s="93">
        <v>43504</v>
      </c>
      <c r="H484" t="s">
        <v>71</v>
      </c>
      <c r="I484" t="s">
        <v>35</v>
      </c>
      <c r="J484" t="s">
        <v>533</v>
      </c>
      <c r="K484" s="95">
        <v>20.51</v>
      </c>
      <c r="L484" s="94">
        <v>0</v>
      </c>
      <c r="O484" t="str">
        <f t="shared" si="143"/>
        <v/>
      </c>
      <c r="AA484" s="3">
        <f t="shared" si="160"/>
        <v>476</v>
      </c>
      <c r="AB484" s="93">
        <f t="shared" si="144"/>
        <v>43504.000483999997</v>
      </c>
      <c r="AC484">
        <f t="shared" si="145"/>
        <v>1025</v>
      </c>
      <c r="AD484" s="1">
        <f t="shared" si="146"/>
        <v>476</v>
      </c>
      <c r="AE484" s="119">
        <f t="shared" si="147"/>
        <v>1260.0004839999999</v>
      </c>
      <c r="AF484">
        <f t="shared" si="148"/>
        <v>272</v>
      </c>
      <c r="AG484" s="1">
        <f t="shared" si="149"/>
        <v>1229</v>
      </c>
      <c r="AH484" s="119">
        <f t="shared" si="150"/>
        <v>1402.0004839999999</v>
      </c>
      <c r="AI484">
        <f t="shared" si="151"/>
        <v>195</v>
      </c>
      <c r="AJ484" s="1">
        <f t="shared" si="152"/>
        <v>1306</v>
      </c>
      <c r="AK484" s="1">
        <f t="shared" si="153"/>
        <v>643.00048400000003</v>
      </c>
      <c r="AL484">
        <f t="shared" si="154"/>
        <v>875</v>
      </c>
      <c r="AM484" s="1">
        <f t="shared" si="155"/>
        <v>626</v>
      </c>
      <c r="AN484" s="108">
        <f t="shared" si="141"/>
        <v>20.510484000000002</v>
      </c>
      <c r="AO484">
        <f t="shared" si="156"/>
        <v>1003</v>
      </c>
      <c r="AP484" s="1">
        <f t="shared" si="157"/>
        <v>498</v>
      </c>
      <c r="AQ484" s="108">
        <f t="shared" si="142"/>
        <v>4.84E-4</v>
      </c>
      <c r="AR484">
        <f t="shared" si="158"/>
        <v>1025</v>
      </c>
      <c r="AS484" s="1">
        <f t="shared" si="159"/>
        <v>476</v>
      </c>
    </row>
    <row r="485" spans="7:45" x14ac:dyDescent="0.25">
      <c r="G485" s="93">
        <v>43504</v>
      </c>
      <c r="H485" t="s">
        <v>76</v>
      </c>
      <c r="I485" t="s">
        <v>64</v>
      </c>
      <c r="J485" t="s">
        <v>533</v>
      </c>
      <c r="K485" s="95">
        <v>36</v>
      </c>
      <c r="L485" s="94">
        <v>0</v>
      </c>
      <c r="O485" t="str">
        <f t="shared" si="143"/>
        <v/>
      </c>
      <c r="AA485" s="3">
        <f t="shared" si="160"/>
        <v>477</v>
      </c>
      <c r="AB485" s="93">
        <f t="shared" si="144"/>
        <v>43504.000484999997</v>
      </c>
      <c r="AC485">
        <f t="shared" si="145"/>
        <v>1024</v>
      </c>
      <c r="AD485" s="1">
        <f t="shared" si="146"/>
        <v>477</v>
      </c>
      <c r="AE485" s="119">
        <f t="shared" si="147"/>
        <v>1207.000485</v>
      </c>
      <c r="AF485">
        <f t="shared" si="148"/>
        <v>308</v>
      </c>
      <c r="AG485" s="1">
        <f t="shared" si="149"/>
        <v>1193</v>
      </c>
      <c r="AH485" s="119">
        <f t="shared" si="150"/>
        <v>358.00048500000003</v>
      </c>
      <c r="AI485">
        <f t="shared" si="151"/>
        <v>1187</v>
      </c>
      <c r="AJ485" s="1">
        <f t="shared" si="152"/>
        <v>314</v>
      </c>
      <c r="AK485" s="1">
        <f t="shared" si="153"/>
        <v>643.00048500000003</v>
      </c>
      <c r="AL485">
        <f t="shared" si="154"/>
        <v>874</v>
      </c>
      <c r="AM485" s="1">
        <f t="shared" si="155"/>
        <v>627</v>
      </c>
      <c r="AN485" s="108">
        <f t="shared" si="141"/>
        <v>36.000484999999998</v>
      </c>
      <c r="AO485">
        <f t="shared" si="156"/>
        <v>757</v>
      </c>
      <c r="AP485" s="1">
        <f t="shared" si="157"/>
        <v>744</v>
      </c>
      <c r="AQ485" s="108">
        <f t="shared" si="142"/>
        <v>4.8499999999999997E-4</v>
      </c>
      <c r="AR485">
        <f t="shared" si="158"/>
        <v>1024</v>
      </c>
      <c r="AS485" s="1">
        <f t="shared" si="159"/>
        <v>477</v>
      </c>
    </row>
    <row r="486" spans="7:45" x14ac:dyDescent="0.25">
      <c r="G486" s="93">
        <v>43504</v>
      </c>
      <c r="H486" t="s">
        <v>76</v>
      </c>
      <c r="I486" t="s">
        <v>35</v>
      </c>
      <c r="J486" t="s">
        <v>533</v>
      </c>
      <c r="K486" s="95">
        <v>24</v>
      </c>
      <c r="L486" s="94">
        <v>0</v>
      </c>
      <c r="O486" t="str">
        <f t="shared" si="143"/>
        <v/>
      </c>
      <c r="AA486" s="3">
        <f t="shared" si="160"/>
        <v>478</v>
      </c>
      <c r="AB486" s="93">
        <f t="shared" si="144"/>
        <v>43504.000485999997</v>
      </c>
      <c r="AC486">
        <f t="shared" si="145"/>
        <v>1023</v>
      </c>
      <c r="AD486" s="1">
        <f t="shared" si="146"/>
        <v>478</v>
      </c>
      <c r="AE486" s="119">
        <f t="shared" si="147"/>
        <v>1207.0004859999999</v>
      </c>
      <c r="AF486">
        <f t="shared" si="148"/>
        <v>307</v>
      </c>
      <c r="AG486" s="1">
        <f t="shared" si="149"/>
        <v>1194</v>
      </c>
      <c r="AH486" s="119">
        <f t="shared" si="150"/>
        <v>1402.0004859999999</v>
      </c>
      <c r="AI486">
        <f t="shared" si="151"/>
        <v>194</v>
      </c>
      <c r="AJ486" s="1">
        <f t="shared" si="152"/>
        <v>1307</v>
      </c>
      <c r="AK486" s="1">
        <f t="shared" si="153"/>
        <v>643.00048600000002</v>
      </c>
      <c r="AL486">
        <f t="shared" si="154"/>
        <v>873</v>
      </c>
      <c r="AM486" s="1">
        <f t="shared" si="155"/>
        <v>628</v>
      </c>
      <c r="AN486" s="108">
        <f t="shared" si="141"/>
        <v>24.000485999999999</v>
      </c>
      <c r="AO486">
        <f t="shared" si="156"/>
        <v>939</v>
      </c>
      <c r="AP486" s="1">
        <f t="shared" si="157"/>
        <v>562</v>
      </c>
      <c r="AQ486" s="108">
        <f t="shared" si="142"/>
        <v>4.86E-4</v>
      </c>
      <c r="AR486">
        <f t="shared" si="158"/>
        <v>1023</v>
      </c>
      <c r="AS486" s="1">
        <f t="shared" si="159"/>
        <v>478</v>
      </c>
    </row>
    <row r="487" spans="7:45" x14ac:dyDescent="0.25">
      <c r="G487" s="93">
        <v>43504</v>
      </c>
      <c r="H487" t="s">
        <v>75</v>
      </c>
      <c r="I487" t="s">
        <v>36</v>
      </c>
      <c r="J487" t="s">
        <v>533</v>
      </c>
      <c r="K487" s="95">
        <v>574.17999999999995</v>
      </c>
      <c r="L487" s="94">
        <v>0</v>
      </c>
      <c r="O487" t="str">
        <f t="shared" si="143"/>
        <v/>
      </c>
      <c r="AA487" s="3">
        <f t="shared" si="160"/>
        <v>479</v>
      </c>
      <c r="AB487" s="93">
        <f t="shared" si="144"/>
        <v>43504.000486999998</v>
      </c>
      <c r="AC487">
        <f t="shared" si="145"/>
        <v>1022</v>
      </c>
      <c r="AD487" s="1">
        <f t="shared" si="146"/>
        <v>479</v>
      </c>
      <c r="AE487" s="119">
        <f t="shared" si="147"/>
        <v>1147.000487</v>
      </c>
      <c r="AF487">
        <f t="shared" si="148"/>
        <v>392</v>
      </c>
      <c r="AG487" s="1">
        <f t="shared" si="149"/>
        <v>1109</v>
      </c>
      <c r="AH487" s="119">
        <f t="shared" si="150"/>
        <v>297.00048700000002</v>
      </c>
      <c r="AI487">
        <f t="shared" si="151"/>
        <v>1388</v>
      </c>
      <c r="AJ487" s="1">
        <f t="shared" si="152"/>
        <v>113</v>
      </c>
      <c r="AK487" s="1">
        <f t="shared" si="153"/>
        <v>643.00048700000002</v>
      </c>
      <c r="AL487">
        <f t="shared" si="154"/>
        <v>872</v>
      </c>
      <c r="AM487" s="1">
        <f t="shared" si="155"/>
        <v>629</v>
      </c>
      <c r="AN487" s="108">
        <f t="shared" si="141"/>
        <v>574.18048699999997</v>
      </c>
      <c r="AO487">
        <f t="shared" si="156"/>
        <v>74</v>
      </c>
      <c r="AP487" s="1">
        <f t="shared" si="157"/>
        <v>1427</v>
      </c>
      <c r="AQ487" s="108">
        <f t="shared" si="142"/>
        <v>4.8699999999999997E-4</v>
      </c>
      <c r="AR487">
        <f t="shared" si="158"/>
        <v>1022</v>
      </c>
      <c r="AS487" s="1">
        <f t="shared" si="159"/>
        <v>479</v>
      </c>
    </row>
    <row r="488" spans="7:45" x14ac:dyDescent="0.25">
      <c r="G488" s="93">
        <v>43504</v>
      </c>
      <c r="H488" t="s">
        <v>21</v>
      </c>
      <c r="I488" t="s">
        <v>36</v>
      </c>
      <c r="J488" t="s">
        <v>533</v>
      </c>
      <c r="K488" s="95">
        <v>72</v>
      </c>
      <c r="L488" s="94">
        <v>0</v>
      </c>
      <c r="O488" t="str">
        <f t="shared" si="143"/>
        <v/>
      </c>
      <c r="AA488" s="3">
        <f t="shared" si="160"/>
        <v>480</v>
      </c>
      <c r="AB488" s="93">
        <f t="shared" si="144"/>
        <v>43504.000487999998</v>
      </c>
      <c r="AC488">
        <f t="shared" si="145"/>
        <v>1021</v>
      </c>
      <c r="AD488" s="1">
        <f t="shared" si="146"/>
        <v>480</v>
      </c>
      <c r="AE488" s="119">
        <f t="shared" si="147"/>
        <v>1086.0004879999999</v>
      </c>
      <c r="AF488">
        <f t="shared" si="148"/>
        <v>666</v>
      </c>
      <c r="AG488" s="1">
        <f t="shared" si="149"/>
        <v>835</v>
      </c>
      <c r="AH488" s="119">
        <f t="shared" si="150"/>
        <v>297.00048800000002</v>
      </c>
      <c r="AI488">
        <f t="shared" si="151"/>
        <v>1387</v>
      </c>
      <c r="AJ488" s="1">
        <f t="shared" si="152"/>
        <v>114</v>
      </c>
      <c r="AK488" s="1">
        <f t="shared" si="153"/>
        <v>643.00048800000002</v>
      </c>
      <c r="AL488">
        <f t="shared" si="154"/>
        <v>871</v>
      </c>
      <c r="AM488" s="1">
        <f t="shared" si="155"/>
        <v>630</v>
      </c>
      <c r="AN488" s="108">
        <f t="shared" si="141"/>
        <v>72.000488000000004</v>
      </c>
      <c r="AO488">
        <f t="shared" si="156"/>
        <v>497</v>
      </c>
      <c r="AP488" s="1">
        <f t="shared" si="157"/>
        <v>1004</v>
      </c>
      <c r="AQ488" s="108">
        <f t="shared" si="142"/>
        <v>4.8799999999999999E-4</v>
      </c>
      <c r="AR488">
        <f t="shared" si="158"/>
        <v>1021</v>
      </c>
      <c r="AS488" s="1">
        <f t="shared" si="159"/>
        <v>480</v>
      </c>
    </row>
    <row r="489" spans="7:45" x14ac:dyDescent="0.25">
      <c r="G489" s="93">
        <v>43504</v>
      </c>
      <c r="H489" t="s">
        <v>21</v>
      </c>
      <c r="I489" t="s">
        <v>36</v>
      </c>
      <c r="J489" t="s">
        <v>533</v>
      </c>
      <c r="K489" s="95">
        <v>40</v>
      </c>
      <c r="L489" s="94">
        <v>0</v>
      </c>
      <c r="O489" t="str">
        <f t="shared" si="143"/>
        <v/>
      </c>
      <c r="AA489" s="3">
        <f t="shared" si="160"/>
        <v>481</v>
      </c>
      <c r="AB489" s="93">
        <f t="shared" si="144"/>
        <v>43504.000488999998</v>
      </c>
      <c r="AC489">
        <f t="shared" si="145"/>
        <v>1020</v>
      </c>
      <c r="AD489" s="1">
        <f t="shared" si="146"/>
        <v>481</v>
      </c>
      <c r="AE489" s="119">
        <f t="shared" si="147"/>
        <v>1086.000489</v>
      </c>
      <c r="AF489">
        <f t="shared" si="148"/>
        <v>665</v>
      </c>
      <c r="AG489" s="1">
        <f t="shared" si="149"/>
        <v>836</v>
      </c>
      <c r="AH489" s="119">
        <f t="shared" si="150"/>
        <v>297.00048900000002</v>
      </c>
      <c r="AI489">
        <f t="shared" si="151"/>
        <v>1386</v>
      </c>
      <c r="AJ489" s="1">
        <f t="shared" si="152"/>
        <v>115</v>
      </c>
      <c r="AK489" s="1">
        <f t="shared" si="153"/>
        <v>643.00048900000002</v>
      </c>
      <c r="AL489">
        <f t="shared" si="154"/>
        <v>870</v>
      </c>
      <c r="AM489" s="1">
        <f t="shared" si="155"/>
        <v>631</v>
      </c>
      <c r="AN489" s="108">
        <f t="shared" si="141"/>
        <v>40.000489000000002</v>
      </c>
      <c r="AO489">
        <f t="shared" si="156"/>
        <v>711</v>
      </c>
      <c r="AP489" s="1">
        <f t="shared" si="157"/>
        <v>790</v>
      </c>
      <c r="AQ489" s="108">
        <f t="shared" si="142"/>
        <v>4.8899999999999996E-4</v>
      </c>
      <c r="AR489">
        <f t="shared" si="158"/>
        <v>1020</v>
      </c>
      <c r="AS489" s="1">
        <f t="shared" si="159"/>
        <v>481</v>
      </c>
    </row>
    <row r="490" spans="7:45" x14ac:dyDescent="0.25">
      <c r="G490" s="93">
        <v>43504</v>
      </c>
      <c r="H490" t="s">
        <v>21</v>
      </c>
      <c r="I490" t="s">
        <v>36</v>
      </c>
      <c r="J490" t="s">
        <v>533</v>
      </c>
      <c r="K490" s="95">
        <v>32</v>
      </c>
      <c r="L490" s="94">
        <v>0</v>
      </c>
      <c r="O490" t="str">
        <f t="shared" si="143"/>
        <v/>
      </c>
      <c r="AA490" s="3">
        <f t="shared" si="160"/>
        <v>482</v>
      </c>
      <c r="AB490" s="93">
        <f t="shared" si="144"/>
        <v>43504.000489999999</v>
      </c>
      <c r="AC490">
        <f t="shared" si="145"/>
        <v>1019</v>
      </c>
      <c r="AD490" s="1">
        <f t="shared" si="146"/>
        <v>482</v>
      </c>
      <c r="AE490" s="119">
        <f t="shared" si="147"/>
        <v>1086.0004899999999</v>
      </c>
      <c r="AF490">
        <f t="shared" si="148"/>
        <v>664</v>
      </c>
      <c r="AG490" s="1">
        <f t="shared" si="149"/>
        <v>837</v>
      </c>
      <c r="AH490" s="119">
        <f t="shared" si="150"/>
        <v>297.00049000000001</v>
      </c>
      <c r="AI490">
        <f t="shared" si="151"/>
        <v>1385</v>
      </c>
      <c r="AJ490" s="1">
        <f t="shared" si="152"/>
        <v>116</v>
      </c>
      <c r="AK490" s="1">
        <f t="shared" si="153"/>
        <v>643.00049000000001</v>
      </c>
      <c r="AL490">
        <f t="shared" si="154"/>
        <v>869</v>
      </c>
      <c r="AM490" s="1">
        <f t="shared" si="155"/>
        <v>632</v>
      </c>
      <c r="AN490" s="108">
        <f t="shared" si="141"/>
        <v>32.000489999999999</v>
      </c>
      <c r="AO490">
        <f t="shared" si="156"/>
        <v>809</v>
      </c>
      <c r="AP490" s="1">
        <f t="shared" si="157"/>
        <v>692</v>
      </c>
      <c r="AQ490" s="108">
        <f t="shared" si="142"/>
        <v>4.8999999999999998E-4</v>
      </c>
      <c r="AR490">
        <f t="shared" si="158"/>
        <v>1019</v>
      </c>
      <c r="AS490" s="1">
        <f t="shared" si="159"/>
        <v>482</v>
      </c>
    </row>
    <row r="491" spans="7:45" x14ac:dyDescent="0.25">
      <c r="G491" s="93">
        <v>43504</v>
      </c>
      <c r="H491" t="s">
        <v>21</v>
      </c>
      <c r="I491" t="s">
        <v>36</v>
      </c>
      <c r="J491" t="s">
        <v>533</v>
      </c>
      <c r="K491" s="95">
        <v>24</v>
      </c>
      <c r="L491" s="94">
        <v>0</v>
      </c>
      <c r="O491" t="str">
        <f t="shared" si="143"/>
        <v/>
      </c>
      <c r="AA491" s="3">
        <f t="shared" si="160"/>
        <v>483</v>
      </c>
      <c r="AB491" s="93">
        <f t="shared" si="144"/>
        <v>43504.000490999999</v>
      </c>
      <c r="AC491">
        <f t="shared" si="145"/>
        <v>1018</v>
      </c>
      <c r="AD491" s="1">
        <f t="shared" si="146"/>
        <v>483</v>
      </c>
      <c r="AE491" s="119">
        <f t="shared" si="147"/>
        <v>1086.000491</v>
      </c>
      <c r="AF491">
        <f t="shared" si="148"/>
        <v>663</v>
      </c>
      <c r="AG491" s="1">
        <f t="shared" si="149"/>
        <v>838</v>
      </c>
      <c r="AH491" s="119">
        <f t="shared" si="150"/>
        <v>297.00049100000001</v>
      </c>
      <c r="AI491">
        <f t="shared" si="151"/>
        <v>1384</v>
      </c>
      <c r="AJ491" s="1">
        <f t="shared" si="152"/>
        <v>117</v>
      </c>
      <c r="AK491" s="1">
        <f t="shared" si="153"/>
        <v>643.00049100000001</v>
      </c>
      <c r="AL491">
        <f t="shared" si="154"/>
        <v>868</v>
      </c>
      <c r="AM491" s="1">
        <f t="shared" si="155"/>
        <v>633</v>
      </c>
      <c r="AN491" s="108">
        <f t="shared" si="141"/>
        <v>24.000491</v>
      </c>
      <c r="AO491">
        <f t="shared" si="156"/>
        <v>938</v>
      </c>
      <c r="AP491" s="1">
        <f t="shared" si="157"/>
        <v>563</v>
      </c>
      <c r="AQ491" s="108">
        <f t="shared" si="142"/>
        <v>4.9100000000000001E-4</v>
      </c>
      <c r="AR491">
        <f t="shared" si="158"/>
        <v>1018</v>
      </c>
      <c r="AS491" s="1">
        <f t="shared" si="159"/>
        <v>483</v>
      </c>
    </row>
    <row r="492" spans="7:45" x14ac:dyDescent="0.25">
      <c r="G492" s="93">
        <v>43504</v>
      </c>
      <c r="H492" t="s">
        <v>21</v>
      </c>
      <c r="I492" t="s">
        <v>36</v>
      </c>
      <c r="J492" t="s">
        <v>533</v>
      </c>
      <c r="K492" s="95">
        <v>16</v>
      </c>
      <c r="L492" s="94">
        <v>0</v>
      </c>
      <c r="O492" t="str">
        <f t="shared" si="143"/>
        <v/>
      </c>
      <c r="AA492" s="3">
        <f t="shared" si="160"/>
        <v>484</v>
      </c>
      <c r="AB492" s="93">
        <f t="shared" si="144"/>
        <v>43504.000491999999</v>
      </c>
      <c r="AC492">
        <f t="shared" si="145"/>
        <v>1017</v>
      </c>
      <c r="AD492" s="1">
        <f t="shared" si="146"/>
        <v>484</v>
      </c>
      <c r="AE492" s="119">
        <f t="shared" si="147"/>
        <v>1086.0004919999999</v>
      </c>
      <c r="AF492">
        <f t="shared" si="148"/>
        <v>662</v>
      </c>
      <c r="AG492" s="1">
        <f t="shared" si="149"/>
        <v>839</v>
      </c>
      <c r="AH492" s="119">
        <f t="shared" si="150"/>
        <v>297.00049200000001</v>
      </c>
      <c r="AI492">
        <f t="shared" si="151"/>
        <v>1383</v>
      </c>
      <c r="AJ492" s="1">
        <f t="shared" si="152"/>
        <v>118</v>
      </c>
      <c r="AK492" s="1">
        <f t="shared" si="153"/>
        <v>643.00049200000001</v>
      </c>
      <c r="AL492">
        <f t="shared" si="154"/>
        <v>867</v>
      </c>
      <c r="AM492" s="1">
        <f t="shared" si="155"/>
        <v>634</v>
      </c>
      <c r="AN492" s="108">
        <f t="shared" si="141"/>
        <v>16.000492000000001</v>
      </c>
      <c r="AO492">
        <f t="shared" si="156"/>
        <v>1106</v>
      </c>
      <c r="AP492" s="1">
        <f t="shared" si="157"/>
        <v>395</v>
      </c>
      <c r="AQ492" s="108">
        <f t="shared" si="142"/>
        <v>4.9199999999999992E-4</v>
      </c>
      <c r="AR492">
        <f t="shared" si="158"/>
        <v>1017</v>
      </c>
      <c r="AS492" s="1">
        <f t="shared" si="159"/>
        <v>484</v>
      </c>
    </row>
    <row r="493" spans="7:45" x14ac:dyDescent="0.25">
      <c r="G493" s="93">
        <v>43504</v>
      </c>
      <c r="H493" t="s">
        <v>21</v>
      </c>
      <c r="I493" t="s">
        <v>36</v>
      </c>
      <c r="J493" t="s">
        <v>533</v>
      </c>
      <c r="K493" s="95">
        <v>8</v>
      </c>
      <c r="L493" s="94">
        <v>0</v>
      </c>
      <c r="O493" t="str">
        <f t="shared" si="143"/>
        <v/>
      </c>
      <c r="AA493" s="3">
        <f t="shared" si="160"/>
        <v>485</v>
      </c>
      <c r="AB493" s="93">
        <f t="shared" si="144"/>
        <v>43504.000493</v>
      </c>
      <c r="AC493">
        <f t="shared" si="145"/>
        <v>1016</v>
      </c>
      <c r="AD493" s="1">
        <f t="shared" si="146"/>
        <v>485</v>
      </c>
      <c r="AE493" s="119">
        <f t="shared" si="147"/>
        <v>1086.000493</v>
      </c>
      <c r="AF493">
        <f t="shared" si="148"/>
        <v>661</v>
      </c>
      <c r="AG493" s="1">
        <f t="shared" si="149"/>
        <v>840</v>
      </c>
      <c r="AH493" s="119">
        <f t="shared" si="150"/>
        <v>297.00049300000001</v>
      </c>
      <c r="AI493">
        <f t="shared" si="151"/>
        <v>1382</v>
      </c>
      <c r="AJ493" s="1">
        <f t="shared" si="152"/>
        <v>119</v>
      </c>
      <c r="AK493" s="1">
        <f t="shared" si="153"/>
        <v>643.00049300000001</v>
      </c>
      <c r="AL493">
        <f t="shared" si="154"/>
        <v>866</v>
      </c>
      <c r="AM493" s="1">
        <f t="shared" si="155"/>
        <v>635</v>
      </c>
      <c r="AN493" s="108">
        <f t="shared" si="141"/>
        <v>8.0004930000000005</v>
      </c>
      <c r="AO493">
        <f t="shared" si="156"/>
        <v>1309</v>
      </c>
      <c r="AP493" s="1">
        <f t="shared" si="157"/>
        <v>192</v>
      </c>
      <c r="AQ493" s="108">
        <f t="shared" si="142"/>
        <v>4.9299999999999995E-4</v>
      </c>
      <c r="AR493">
        <f t="shared" si="158"/>
        <v>1016</v>
      </c>
      <c r="AS493" s="1">
        <f t="shared" si="159"/>
        <v>485</v>
      </c>
    </row>
    <row r="494" spans="7:45" x14ac:dyDescent="0.25">
      <c r="G494" s="93">
        <v>43504</v>
      </c>
      <c r="H494" t="s">
        <v>21</v>
      </c>
      <c r="I494" t="s">
        <v>35</v>
      </c>
      <c r="J494" t="s">
        <v>533</v>
      </c>
      <c r="K494" s="95">
        <v>139.19999999999999</v>
      </c>
      <c r="L494" s="94">
        <v>0</v>
      </c>
      <c r="O494" t="str">
        <f t="shared" si="143"/>
        <v/>
      </c>
      <c r="AA494" s="3">
        <f t="shared" si="160"/>
        <v>486</v>
      </c>
      <c r="AB494" s="93">
        <f t="shared" si="144"/>
        <v>43504.000494</v>
      </c>
      <c r="AC494">
        <f t="shared" si="145"/>
        <v>1015</v>
      </c>
      <c r="AD494" s="1">
        <f t="shared" si="146"/>
        <v>486</v>
      </c>
      <c r="AE494" s="119">
        <f t="shared" si="147"/>
        <v>1086.0004939999999</v>
      </c>
      <c r="AF494">
        <f t="shared" si="148"/>
        <v>660</v>
      </c>
      <c r="AG494" s="1">
        <f t="shared" si="149"/>
        <v>841</v>
      </c>
      <c r="AH494" s="119">
        <f t="shared" si="150"/>
        <v>1402.0004939999999</v>
      </c>
      <c r="AI494">
        <f t="shared" si="151"/>
        <v>193</v>
      </c>
      <c r="AJ494" s="1">
        <f t="shared" si="152"/>
        <v>1308</v>
      </c>
      <c r="AK494" s="1">
        <f t="shared" si="153"/>
        <v>643.000494</v>
      </c>
      <c r="AL494">
        <f t="shared" si="154"/>
        <v>865</v>
      </c>
      <c r="AM494" s="1">
        <f t="shared" si="155"/>
        <v>636</v>
      </c>
      <c r="AN494" s="108">
        <f t="shared" si="141"/>
        <v>139.20049399999999</v>
      </c>
      <c r="AO494">
        <f t="shared" si="156"/>
        <v>310</v>
      </c>
      <c r="AP494" s="1">
        <f t="shared" si="157"/>
        <v>1191</v>
      </c>
      <c r="AQ494" s="108">
        <f t="shared" si="142"/>
        <v>4.9399999999999997E-4</v>
      </c>
      <c r="AR494">
        <f t="shared" si="158"/>
        <v>1015</v>
      </c>
      <c r="AS494" s="1">
        <f t="shared" si="159"/>
        <v>486</v>
      </c>
    </row>
    <row r="495" spans="7:45" x14ac:dyDescent="0.25">
      <c r="G495" s="93">
        <v>43504</v>
      </c>
      <c r="H495" t="s">
        <v>86</v>
      </c>
      <c r="I495" t="s">
        <v>58</v>
      </c>
      <c r="J495" t="s">
        <v>533</v>
      </c>
      <c r="K495" s="95">
        <v>158.94999999999999</v>
      </c>
      <c r="L495" s="94">
        <v>0</v>
      </c>
      <c r="O495" t="str">
        <f t="shared" si="143"/>
        <v/>
      </c>
      <c r="AA495" s="3">
        <f t="shared" si="160"/>
        <v>487</v>
      </c>
      <c r="AB495" s="93">
        <f t="shared" si="144"/>
        <v>43504.000495</v>
      </c>
      <c r="AC495">
        <f t="shared" si="145"/>
        <v>1014</v>
      </c>
      <c r="AD495" s="1">
        <f t="shared" si="146"/>
        <v>487</v>
      </c>
      <c r="AE495" s="119">
        <f t="shared" si="147"/>
        <v>661.000495</v>
      </c>
      <c r="AF495">
        <f t="shared" si="148"/>
        <v>846</v>
      </c>
      <c r="AG495" s="1">
        <f t="shared" si="149"/>
        <v>655</v>
      </c>
      <c r="AH495" s="119">
        <f t="shared" si="150"/>
        <v>462.000495</v>
      </c>
      <c r="AI495">
        <f t="shared" si="151"/>
        <v>1106</v>
      </c>
      <c r="AJ495" s="1">
        <f t="shared" si="152"/>
        <v>395</v>
      </c>
      <c r="AK495" s="1">
        <f t="shared" si="153"/>
        <v>643.000495</v>
      </c>
      <c r="AL495">
        <f t="shared" si="154"/>
        <v>864</v>
      </c>
      <c r="AM495" s="1">
        <f t="shared" si="155"/>
        <v>637</v>
      </c>
      <c r="AN495" s="108">
        <f t="shared" si="141"/>
        <v>158.95049499999999</v>
      </c>
      <c r="AO495">
        <f t="shared" si="156"/>
        <v>266</v>
      </c>
      <c r="AP495" s="1">
        <f t="shared" si="157"/>
        <v>1235</v>
      </c>
      <c r="AQ495" s="108">
        <f t="shared" si="142"/>
        <v>4.95E-4</v>
      </c>
      <c r="AR495">
        <f t="shared" si="158"/>
        <v>1014</v>
      </c>
      <c r="AS495" s="1">
        <f t="shared" si="159"/>
        <v>487</v>
      </c>
    </row>
    <row r="496" spans="7:45" x14ac:dyDescent="0.25">
      <c r="G496" s="93">
        <v>43504</v>
      </c>
      <c r="H496" t="s">
        <v>70</v>
      </c>
      <c r="I496" t="s">
        <v>35</v>
      </c>
      <c r="J496" t="s">
        <v>533</v>
      </c>
      <c r="K496" s="95">
        <v>47.6</v>
      </c>
      <c r="L496" s="94">
        <v>0</v>
      </c>
      <c r="O496" t="str">
        <f t="shared" si="143"/>
        <v/>
      </c>
      <c r="AA496" s="3">
        <f t="shared" si="160"/>
        <v>488</v>
      </c>
      <c r="AB496" s="93">
        <f t="shared" si="144"/>
        <v>43504.000496000001</v>
      </c>
      <c r="AC496">
        <f t="shared" si="145"/>
        <v>1013</v>
      </c>
      <c r="AD496" s="1">
        <f t="shared" si="146"/>
        <v>488</v>
      </c>
      <c r="AE496" s="119">
        <f t="shared" si="147"/>
        <v>648.000496</v>
      </c>
      <c r="AF496">
        <f t="shared" si="148"/>
        <v>869</v>
      </c>
      <c r="AG496" s="1">
        <f t="shared" si="149"/>
        <v>632</v>
      </c>
      <c r="AH496" s="119">
        <f t="shared" si="150"/>
        <v>1402.0004960000001</v>
      </c>
      <c r="AI496">
        <f t="shared" si="151"/>
        <v>192</v>
      </c>
      <c r="AJ496" s="1">
        <f t="shared" si="152"/>
        <v>1309</v>
      </c>
      <c r="AK496" s="1">
        <f t="shared" si="153"/>
        <v>643.000496</v>
      </c>
      <c r="AL496">
        <f t="shared" si="154"/>
        <v>863</v>
      </c>
      <c r="AM496" s="1">
        <f t="shared" si="155"/>
        <v>638</v>
      </c>
      <c r="AN496" s="108">
        <f t="shared" si="141"/>
        <v>47.600496</v>
      </c>
      <c r="AO496">
        <f t="shared" si="156"/>
        <v>639</v>
      </c>
      <c r="AP496" s="1">
        <f t="shared" si="157"/>
        <v>862</v>
      </c>
      <c r="AQ496" s="108">
        <f t="shared" si="142"/>
        <v>4.9600000000000002E-4</v>
      </c>
      <c r="AR496">
        <f t="shared" si="158"/>
        <v>1013</v>
      </c>
      <c r="AS496" s="1">
        <f t="shared" si="159"/>
        <v>488</v>
      </c>
    </row>
    <row r="497" spans="7:45" x14ac:dyDescent="0.25">
      <c r="G497" s="93">
        <v>43504</v>
      </c>
      <c r="H497" t="s">
        <v>82</v>
      </c>
      <c r="I497" t="s">
        <v>35</v>
      </c>
      <c r="J497" t="s">
        <v>533</v>
      </c>
      <c r="K497" s="95">
        <v>22</v>
      </c>
      <c r="L497" s="94">
        <v>0</v>
      </c>
      <c r="O497" t="str">
        <f t="shared" si="143"/>
        <v/>
      </c>
      <c r="AA497" s="3">
        <f t="shared" si="160"/>
        <v>489</v>
      </c>
      <c r="AB497" s="93">
        <f t="shared" si="144"/>
        <v>43504.000497000001</v>
      </c>
      <c r="AC497">
        <f t="shared" si="145"/>
        <v>1012</v>
      </c>
      <c r="AD497" s="1">
        <f t="shared" si="146"/>
        <v>489</v>
      </c>
      <c r="AE497" s="119">
        <f t="shared" si="147"/>
        <v>624.000497</v>
      </c>
      <c r="AF497">
        <f t="shared" si="148"/>
        <v>889</v>
      </c>
      <c r="AG497" s="1">
        <f t="shared" si="149"/>
        <v>612</v>
      </c>
      <c r="AH497" s="119">
        <f t="shared" si="150"/>
        <v>1402.000497</v>
      </c>
      <c r="AI497">
        <f t="shared" si="151"/>
        <v>191</v>
      </c>
      <c r="AJ497" s="1">
        <f t="shared" si="152"/>
        <v>1310</v>
      </c>
      <c r="AK497" s="1">
        <f t="shared" si="153"/>
        <v>643.000497</v>
      </c>
      <c r="AL497">
        <f t="shared" si="154"/>
        <v>862</v>
      </c>
      <c r="AM497" s="1">
        <f t="shared" si="155"/>
        <v>639</v>
      </c>
      <c r="AN497" s="108">
        <f t="shared" si="141"/>
        <v>22.000496999999999</v>
      </c>
      <c r="AO497">
        <f t="shared" si="156"/>
        <v>984</v>
      </c>
      <c r="AP497" s="1">
        <f t="shared" si="157"/>
        <v>517</v>
      </c>
      <c r="AQ497" s="108">
        <f t="shared" si="142"/>
        <v>4.9699999999999994E-4</v>
      </c>
      <c r="AR497">
        <f t="shared" si="158"/>
        <v>1012</v>
      </c>
      <c r="AS497" s="1">
        <f t="shared" si="159"/>
        <v>489</v>
      </c>
    </row>
    <row r="498" spans="7:45" x14ac:dyDescent="0.25">
      <c r="G498" s="93">
        <v>43504</v>
      </c>
      <c r="H498" t="s">
        <v>81</v>
      </c>
      <c r="I498" t="s">
        <v>35</v>
      </c>
      <c r="J498" t="s">
        <v>533</v>
      </c>
      <c r="K498" s="95">
        <v>39</v>
      </c>
      <c r="L498" s="94">
        <v>0</v>
      </c>
      <c r="O498" t="str">
        <f t="shared" si="143"/>
        <v/>
      </c>
      <c r="AA498" s="3">
        <f t="shared" si="160"/>
        <v>490</v>
      </c>
      <c r="AB498" s="93">
        <f t="shared" si="144"/>
        <v>43504.000498000001</v>
      </c>
      <c r="AC498">
        <f t="shared" si="145"/>
        <v>1011</v>
      </c>
      <c r="AD498" s="1">
        <f t="shared" si="146"/>
        <v>490</v>
      </c>
      <c r="AE498" s="119">
        <f t="shared" si="147"/>
        <v>592.00049799999999</v>
      </c>
      <c r="AF498">
        <f t="shared" si="148"/>
        <v>923</v>
      </c>
      <c r="AG498" s="1">
        <f t="shared" si="149"/>
        <v>578</v>
      </c>
      <c r="AH498" s="119">
        <f t="shared" si="150"/>
        <v>1402.0004980000001</v>
      </c>
      <c r="AI498">
        <f t="shared" si="151"/>
        <v>190</v>
      </c>
      <c r="AJ498" s="1">
        <f t="shared" si="152"/>
        <v>1311</v>
      </c>
      <c r="AK498" s="1">
        <f t="shared" si="153"/>
        <v>643.00049799999999</v>
      </c>
      <c r="AL498">
        <f t="shared" si="154"/>
        <v>861</v>
      </c>
      <c r="AM498" s="1">
        <f t="shared" si="155"/>
        <v>640</v>
      </c>
      <c r="AN498" s="108">
        <f t="shared" si="141"/>
        <v>39.000498</v>
      </c>
      <c r="AO498">
        <f t="shared" si="156"/>
        <v>728</v>
      </c>
      <c r="AP498" s="1">
        <f t="shared" si="157"/>
        <v>773</v>
      </c>
      <c r="AQ498" s="108">
        <f t="shared" si="142"/>
        <v>4.9799999999999996E-4</v>
      </c>
      <c r="AR498">
        <f t="shared" si="158"/>
        <v>1011</v>
      </c>
      <c r="AS498" s="1">
        <f t="shared" si="159"/>
        <v>490</v>
      </c>
    </row>
    <row r="499" spans="7:45" x14ac:dyDescent="0.25">
      <c r="G499" s="93">
        <v>43504</v>
      </c>
      <c r="H499" t="s">
        <v>69</v>
      </c>
      <c r="I499" t="s">
        <v>35</v>
      </c>
      <c r="J499" t="s">
        <v>533</v>
      </c>
      <c r="K499" s="95">
        <v>14.3</v>
      </c>
      <c r="L499" s="94">
        <v>0</v>
      </c>
      <c r="O499" t="str">
        <f t="shared" si="143"/>
        <v/>
      </c>
      <c r="AA499" s="3">
        <f t="shared" si="160"/>
        <v>491</v>
      </c>
      <c r="AB499" s="93">
        <f t="shared" si="144"/>
        <v>43504.000499000002</v>
      </c>
      <c r="AC499">
        <f t="shared" si="145"/>
        <v>1010</v>
      </c>
      <c r="AD499" s="1">
        <f t="shared" si="146"/>
        <v>491</v>
      </c>
      <c r="AE499" s="119">
        <f t="shared" si="147"/>
        <v>569.00049899999999</v>
      </c>
      <c r="AF499">
        <f t="shared" si="148"/>
        <v>949</v>
      </c>
      <c r="AG499" s="1">
        <f t="shared" si="149"/>
        <v>552</v>
      </c>
      <c r="AH499" s="119">
        <f t="shared" si="150"/>
        <v>1402.000499</v>
      </c>
      <c r="AI499">
        <f t="shared" si="151"/>
        <v>189</v>
      </c>
      <c r="AJ499" s="1">
        <f t="shared" si="152"/>
        <v>1312</v>
      </c>
      <c r="AK499" s="1">
        <f t="shared" si="153"/>
        <v>643.00049899999999</v>
      </c>
      <c r="AL499">
        <f t="shared" si="154"/>
        <v>860</v>
      </c>
      <c r="AM499" s="1">
        <f t="shared" si="155"/>
        <v>641</v>
      </c>
      <c r="AN499" s="108">
        <f t="shared" si="141"/>
        <v>14.300499</v>
      </c>
      <c r="AO499">
        <f t="shared" si="156"/>
        <v>1153</v>
      </c>
      <c r="AP499" s="1">
        <f t="shared" si="157"/>
        <v>348</v>
      </c>
      <c r="AQ499" s="108">
        <f t="shared" si="142"/>
        <v>4.9899999999999999E-4</v>
      </c>
      <c r="AR499">
        <f t="shared" si="158"/>
        <v>1010</v>
      </c>
      <c r="AS499" s="1">
        <f t="shared" si="159"/>
        <v>491</v>
      </c>
    </row>
    <row r="500" spans="7:45" x14ac:dyDescent="0.25">
      <c r="G500" s="93">
        <v>43504</v>
      </c>
      <c r="H500" t="s">
        <v>23</v>
      </c>
      <c r="I500" t="s">
        <v>64</v>
      </c>
      <c r="J500" t="s">
        <v>533</v>
      </c>
      <c r="K500" s="95">
        <v>22.27</v>
      </c>
      <c r="L500" s="94">
        <v>0</v>
      </c>
      <c r="O500" t="str">
        <f t="shared" si="143"/>
        <v/>
      </c>
      <c r="AA500" s="3">
        <f t="shared" si="160"/>
        <v>492</v>
      </c>
      <c r="AB500" s="93">
        <f t="shared" si="144"/>
        <v>43504.000500000002</v>
      </c>
      <c r="AC500">
        <f t="shared" si="145"/>
        <v>1009</v>
      </c>
      <c r="AD500" s="1">
        <f t="shared" si="146"/>
        <v>492</v>
      </c>
      <c r="AE500" s="119">
        <f t="shared" si="147"/>
        <v>515.00049999999999</v>
      </c>
      <c r="AF500">
        <f t="shared" si="148"/>
        <v>1348</v>
      </c>
      <c r="AG500" s="1">
        <f t="shared" si="149"/>
        <v>153</v>
      </c>
      <c r="AH500" s="119">
        <f t="shared" si="150"/>
        <v>358.00049999999999</v>
      </c>
      <c r="AI500">
        <f t="shared" si="151"/>
        <v>1186</v>
      </c>
      <c r="AJ500" s="1">
        <f t="shared" si="152"/>
        <v>315</v>
      </c>
      <c r="AK500" s="1">
        <f t="shared" si="153"/>
        <v>643.00049999999999</v>
      </c>
      <c r="AL500">
        <f t="shared" si="154"/>
        <v>859</v>
      </c>
      <c r="AM500" s="1">
        <f t="shared" si="155"/>
        <v>642</v>
      </c>
      <c r="AN500" s="108">
        <f t="shared" si="141"/>
        <v>22.270499999999998</v>
      </c>
      <c r="AO500">
        <f t="shared" si="156"/>
        <v>980</v>
      </c>
      <c r="AP500" s="1">
        <f t="shared" si="157"/>
        <v>521</v>
      </c>
      <c r="AQ500" s="108">
        <f t="shared" si="142"/>
        <v>5.0000000000000001E-4</v>
      </c>
      <c r="AR500">
        <f t="shared" si="158"/>
        <v>1009</v>
      </c>
      <c r="AS500" s="1">
        <f t="shared" si="159"/>
        <v>492</v>
      </c>
    </row>
    <row r="501" spans="7:45" x14ac:dyDescent="0.25">
      <c r="G501" s="93">
        <v>43504</v>
      </c>
      <c r="H501" t="s">
        <v>23</v>
      </c>
      <c r="I501" t="s">
        <v>64</v>
      </c>
      <c r="J501" t="s">
        <v>533</v>
      </c>
      <c r="K501" s="95">
        <v>17</v>
      </c>
      <c r="L501" s="94">
        <v>0</v>
      </c>
      <c r="O501" t="str">
        <f t="shared" si="143"/>
        <v/>
      </c>
      <c r="AA501" s="3">
        <f t="shared" si="160"/>
        <v>493</v>
      </c>
      <c r="AB501" s="93">
        <f t="shared" si="144"/>
        <v>43504.000501000002</v>
      </c>
      <c r="AC501">
        <f t="shared" si="145"/>
        <v>1008</v>
      </c>
      <c r="AD501" s="1">
        <f t="shared" si="146"/>
        <v>493</v>
      </c>
      <c r="AE501" s="119">
        <f t="shared" si="147"/>
        <v>515.00050099999999</v>
      </c>
      <c r="AF501">
        <f t="shared" si="148"/>
        <v>1347</v>
      </c>
      <c r="AG501" s="1">
        <f t="shared" si="149"/>
        <v>154</v>
      </c>
      <c r="AH501" s="119">
        <f t="shared" si="150"/>
        <v>358.00050099999999</v>
      </c>
      <c r="AI501">
        <f t="shared" si="151"/>
        <v>1185</v>
      </c>
      <c r="AJ501" s="1">
        <f t="shared" si="152"/>
        <v>316</v>
      </c>
      <c r="AK501" s="1">
        <f t="shared" si="153"/>
        <v>643.00050099999999</v>
      </c>
      <c r="AL501">
        <f t="shared" si="154"/>
        <v>858</v>
      </c>
      <c r="AM501" s="1">
        <f t="shared" si="155"/>
        <v>643</v>
      </c>
      <c r="AN501" s="108">
        <f t="shared" si="141"/>
        <v>17.000501</v>
      </c>
      <c r="AO501">
        <f t="shared" si="156"/>
        <v>1059</v>
      </c>
      <c r="AP501" s="1">
        <f t="shared" si="157"/>
        <v>442</v>
      </c>
      <c r="AQ501" s="108">
        <f t="shared" si="142"/>
        <v>5.0099999999999993E-4</v>
      </c>
      <c r="AR501">
        <f t="shared" si="158"/>
        <v>1008</v>
      </c>
      <c r="AS501" s="1">
        <f t="shared" si="159"/>
        <v>493</v>
      </c>
    </row>
    <row r="502" spans="7:45" x14ac:dyDescent="0.25">
      <c r="G502" s="93">
        <v>43504</v>
      </c>
      <c r="H502" t="s">
        <v>23</v>
      </c>
      <c r="I502" t="s">
        <v>37</v>
      </c>
      <c r="J502" t="s">
        <v>175</v>
      </c>
      <c r="K502" s="95">
        <v>7.2</v>
      </c>
      <c r="L502" s="94">
        <v>0</v>
      </c>
      <c r="O502" t="str">
        <f t="shared" si="143"/>
        <v/>
      </c>
      <c r="AA502" s="3">
        <f t="shared" si="160"/>
        <v>494</v>
      </c>
      <c r="AB502" s="93">
        <f t="shared" si="144"/>
        <v>43504.000502000003</v>
      </c>
      <c r="AC502">
        <f t="shared" si="145"/>
        <v>1007</v>
      </c>
      <c r="AD502" s="1">
        <f t="shared" si="146"/>
        <v>494</v>
      </c>
      <c r="AE502" s="119">
        <f t="shared" si="147"/>
        <v>515.00050199999998</v>
      </c>
      <c r="AF502">
        <f t="shared" si="148"/>
        <v>1346</v>
      </c>
      <c r="AG502" s="1">
        <f t="shared" si="149"/>
        <v>155</v>
      </c>
      <c r="AH502" s="119">
        <f t="shared" si="150"/>
        <v>868.00050199999998</v>
      </c>
      <c r="AI502">
        <f t="shared" si="151"/>
        <v>779</v>
      </c>
      <c r="AJ502" s="1">
        <f t="shared" si="152"/>
        <v>722</v>
      </c>
      <c r="AK502" s="1">
        <f t="shared" si="153"/>
        <v>185.00050200000001</v>
      </c>
      <c r="AL502">
        <f t="shared" si="154"/>
        <v>1319</v>
      </c>
      <c r="AM502" s="1">
        <f t="shared" si="155"/>
        <v>182</v>
      </c>
      <c r="AN502" s="108">
        <f t="shared" si="141"/>
        <v>7.2005020000000002</v>
      </c>
      <c r="AO502">
        <f t="shared" si="156"/>
        <v>1365</v>
      </c>
      <c r="AP502" s="1">
        <f t="shared" si="157"/>
        <v>136</v>
      </c>
      <c r="AQ502" s="108">
        <f t="shared" si="142"/>
        <v>5.0199999999999995E-4</v>
      </c>
      <c r="AR502">
        <f t="shared" si="158"/>
        <v>1007</v>
      </c>
      <c r="AS502" s="1">
        <f t="shared" si="159"/>
        <v>494</v>
      </c>
    </row>
    <row r="503" spans="7:45" x14ac:dyDescent="0.25">
      <c r="G503" s="93">
        <v>43504</v>
      </c>
      <c r="H503" t="s">
        <v>23</v>
      </c>
      <c r="I503" t="s">
        <v>37</v>
      </c>
      <c r="J503" t="s">
        <v>143</v>
      </c>
      <c r="K503" s="95">
        <v>2.4</v>
      </c>
      <c r="L503" s="94">
        <v>0</v>
      </c>
      <c r="O503" t="str">
        <f t="shared" si="143"/>
        <v/>
      </c>
      <c r="AA503" s="3">
        <f t="shared" si="160"/>
        <v>495</v>
      </c>
      <c r="AB503" s="93">
        <f t="shared" si="144"/>
        <v>43504.000503000003</v>
      </c>
      <c r="AC503">
        <f t="shared" si="145"/>
        <v>1006</v>
      </c>
      <c r="AD503" s="1">
        <f t="shared" si="146"/>
        <v>495</v>
      </c>
      <c r="AE503" s="119">
        <f t="shared" si="147"/>
        <v>515.00050299999998</v>
      </c>
      <c r="AF503">
        <f t="shared" si="148"/>
        <v>1345</v>
      </c>
      <c r="AG503" s="1">
        <f t="shared" si="149"/>
        <v>156</v>
      </c>
      <c r="AH503" s="119">
        <f t="shared" si="150"/>
        <v>868.00050299999998</v>
      </c>
      <c r="AI503">
        <f t="shared" si="151"/>
        <v>778</v>
      </c>
      <c r="AJ503" s="1">
        <f t="shared" si="152"/>
        <v>723</v>
      </c>
      <c r="AK503" s="1">
        <f t="shared" si="153"/>
        <v>164.00050300000001</v>
      </c>
      <c r="AL503">
        <f t="shared" si="154"/>
        <v>1342</v>
      </c>
      <c r="AM503" s="1">
        <f t="shared" si="155"/>
        <v>159</v>
      </c>
      <c r="AN503" s="108">
        <f t="shared" si="141"/>
        <v>2.4005030000000001</v>
      </c>
      <c r="AO503">
        <f t="shared" si="156"/>
        <v>1462</v>
      </c>
      <c r="AP503" s="1">
        <f t="shared" si="157"/>
        <v>39</v>
      </c>
      <c r="AQ503" s="108">
        <f t="shared" si="142"/>
        <v>5.0299999999999997E-4</v>
      </c>
      <c r="AR503">
        <f t="shared" si="158"/>
        <v>1006</v>
      </c>
      <c r="AS503" s="1">
        <f t="shared" si="159"/>
        <v>495</v>
      </c>
    </row>
    <row r="504" spans="7:45" x14ac:dyDescent="0.25">
      <c r="G504" s="93">
        <v>43504</v>
      </c>
      <c r="H504" t="s">
        <v>23</v>
      </c>
      <c r="I504" t="s">
        <v>37</v>
      </c>
      <c r="J504" t="s">
        <v>133</v>
      </c>
      <c r="K504" s="95">
        <v>2.25</v>
      </c>
      <c r="L504" s="94">
        <v>0</v>
      </c>
      <c r="O504" t="str">
        <f t="shared" si="143"/>
        <v/>
      </c>
      <c r="AA504" s="3">
        <f t="shared" si="160"/>
        <v>496</v>
      </c>
      <c r="AB504" s="93">
        <f t="shared" si="144"/>
        <v>43504.000504000003</v>
      </c>
      <c r="AC504">
        <f t="shared" si="145"/>
        <v>1005</v>
      </c>
      <c r="AD504" s="1">
        <f t="shared" si="146"/>
        <v>496</v>
      </c>
      <c r="AE504" s="119">
        <f t="shared" si="147"/>
        <v>515.00050399999998</v>
      </c>
      <c r="AF504">
        <f t="shared" si="148"/>
        <v>1344</v>
      </c>
      <c r="AG504" s="1">
        <f t="shared" si="149"/>
        <v>157</v>
      </c>
      <c r="AH504" s="119">
        <f t="shared" si="150"/>
        <v>868.00050399999998</v>
      </c>
      <c r="AI504">
        <f t="shared" si="151"/>
        <v>777</v>
      </c>
      <c r="AJ504" s="1">
        <f t="shared" si="152"/>
        <v>724</v>
      </c>
      <c r="AK504" s="1">
        <f t="shared" si="153"/>
        <v>22.000503999999999</v>
      </c>
      <c r="AL504">
        <f t="shared" si="154"/>
        <v>1482</v>
      </c>
      <c r="AM504" s="1">
        <f t="shared" si="155"/>
        <v>19</v>
      </c>
      <c r="AN504" s="108">
        <f t="shared" si="141"/>
        <v>2.2505039999999998</v>
      </c>
      <c r="AO504">
        <f t="shared" si="156"/>
        <v>1474</v>
      </c>
      <c r="AP504" s="1">
        <f t="shared" si="157"/>
        <v>27</v>
      </c>
      <c r="AQ504" s="108">
        <f t="shared" si="142"/>
        <v>5.04E-4</v>
      </c>
      <c r="AR504">
        <f t="shared" si="158"/>
        <v>1005</v>
      </c>
      <c r="AS504" s="1">
        <f t="shared" si="159"/>
        <v>496</v>
      </c>
    </row>
    <row r="505" spans="7:45" x14ac:dyDescent="0.25">
      <c r="G505" s="93">
        <v>43505</v>
      </c>
      <c r="H505" t="s">
        <v>78</v>
      </c>
      <c r="I505" t="s">
        <v>64</v>
      </c>
      <c r="J505" t="s">
        <v>534</v>
      </c>
      <c r="K505" s="95">
        <v>20.100000000000001</v>
      </c>
      <c r="L505" s="94">
        <v>0</v>
      </c>
      <c r="O505" t="str">
        <f t="shared" si="143"/>
        <v/>
      </c>
      <c r="AA505" s="3">
        <f t="shared" si="160"/>
        <v>497</v>
      </c>
      <c r="AB505" s="93">
        <f t="shared" si="144"/>
        <v>43505.000505000004</v>
      </c>
      <c r="AC505">
        <f t="shared" si="145"/>
        <v>1004</v>
      </c>
      <c r="AD505" s="1">
        <f t="shared" si="146"/>
        <v>497</v>
      </c>
      <c r="AE505" s="119">
        <f t="shared" si="147"/>
        <v>1487.000505</v>
      </c>
      <c r="AF505">
        <f t="shared" si="148"/>
        <v>27</v>
      </c>
      <c r="AG505" s="1">
        <f t="shared" si="149"/>
        <v>1474</v>
      </c>
      <c r="AH505" s="119">
        <f t="shared" si="150"/>
        <v>358.00050499999998</v>
      </c>
      <c r="AI505">
        <f t="shared" si="151"/>
        <v>1184</v>
      </c>
      <c r="AJ505" s="1">
        <f t="shared" si="152"/>
        <v>317</v>
      </c>
      <c r="AK505" s="1">
        <f t="shared" si="153"/>
        <v>696.00050499999998</v>
      </c>
      <c r="AL505">
        <f t="shared" si="154"/>
        <v>806</v>
      </c>
      <c r="AM505" s="1">
        <f t="shared" si="155"/>
        <v>695</v>
      </c>
      <c r="AN505" s="108">
        <f t="shared" si="141"/>
        <v>20.100505000000002</v>
      </c>
      <c r="AO505">
        <f t="shared" si="156"/>
        <v>1005</v>
      </c>
      <c r="AP505" s="1">
        <f t="shared" si="157"/>
        <v>496</v>
      </c>
      <c r="AQ505" s="108">
        <f t="shared" si="142"/>
        <v>5.0500000000000002E-4</v>
      </c>
      <c r="AR505">
        <f t="shared" si="158"/>
        <v>1004</v>
      </c>
      <c r="AS505" s="1">
        <f t="shared" si="159"/>
        <v>497</v>
      </c>
    </row>
    <row r="506" spans="7:45" x14ac:dyDescent="0.25">
      <c r="G506" s="93">
        <v>43505</v>
      </c>
      <c r="H506" t="s">
        <v>22</v>
      </c>
      <c r="I506" t="s">
        <v>535</v>
      </c>
      <c r="J506" t="s">
        <v>536</v>
      </c>
      <c r="K506" s="95">
        <v>114.95</v>
      </c>
      <c r="L506" s="94">
        <v>0</v>
      </c>
      <c r="O506" t="str">
        <f t="shared" si="143"/>
        <v/>
      </c>
      <c r="AA506" s="3">
        <f t="shared" si="160"/>
        <v>498</v>
      </c>
      <c r="AB506" s="93">
        <f t="shared" si="144"/>
        <v>43505.000505999997</v>
      </c>
      <c r="AC506">
        <f t="shared" si="145"/>
        <v>1003</v>
      </c>
      <c r="AD506" s="1">
        <f t="shared" si="146"/>
        <v>498</v>
      </c>
      <c r="AE506" s="119">
        <f t="shared" si="147"/>
        <v>1469.0005060000001</v>
      </c>
      <c r="AF506">
        <f t="shared" si="148"/>
        <v>130</v>
      </c>
      <c r="AG506" s="1">
        <f t="shared" si="149"/>
        <v>1371</v>
      </c>
      <c r="AH506" s="119">
        <f t="shared" si="150"/>
        <v>1025.0005060000001</v>
      </c>
      <c r="AI506">
        <f t="shared" si="151"/>
        <v>526</v>
      </c>
      <c r="AJ506" s="1">
        <f t="shared" si="152"/>
        <v>975</v>
      </c>
      <c r="AK506" s="1">
        <f t="shared" si="153"/>
        <v>694.00050599999997</v>
      </c>
      <c r="AL506">
        <f t="shared" si="154"/>
        <v>857</v>
      </c>
      <c r="AM506" s="1">
        <f t="shared" si="155"/>
        <v>644</v>
      </c>
      <c r="AN506" s="108">
        <f t="shared" si="141"/>
        <v>114.950506</v>
      </c>
      <c r="AO506">
        <f t="shared" si="156"/>
        <v>353</v>
      </c>
      <c r="AP506" s="1">
        <f t="shared" si="157"/>
        <v>1148</v>
      </c>
      <c r="AQ506" s="108">
        <f t="shared" si="142"/>
        <v>5.0599999999999994E-4</v>
      </c>
      <c r="AR506">
        <f t="shared" si="158"/>
        <v>1003</v>
      </c>
      <c r="AS506" s="1">
        <f t="shared" si="159"/>
        <v>498</v>
      </c>
    </row>
    <row r="507" spans="7:45" x14ac:dyDescent="0.25">
      <c r="G507" s="93">
        <v>43505</v>
      </c>
      <c r="H507" t="s">
        <v>22</v>
      </c>
      <c r="I507" t="s">
        <v>535</v>
      </c>
      <c r="J507" t="s">
        <v>536</v>
      </c>
      <c r="K507" s="95">
        <v>90.79</v>
      </c>
      <c r="L507" s="94">
        <v>0</v>
      </c>
      <c r="O507" t="str">
        <f t="shared" si="143"/>
        <v/>
      </c>
      <c r="AA507" s="3">
        <f t="shared" si="160"/>
        <v>499</v>
      </c>
      <c r="AB507" s="93">
        <f t="shared" si="144"/>
        <v>43505.000506999997</v>
      </c>
      <c r="AC507">
        <f t="shared" si="145"/>
        <v>1002</v>
      </c>
      <c r="AD507" s="1">
        <f t="shared" si="146"/>
        <v>499</v>
      </c>
      <c r="AE507" s="119">
        <f t="shared" si="147"/>
        <v>1469.000507</v>
      </c>
      <c r="AF507">
        <f t="shared" si="148"/>
        <v>129</v>
      </c>
      <c r="AG507" s="1">
        <f t="shared" si="149"/>
        <v>1372</v>
      </c>
      <c r="AH507" s="119">
        <f t="shared" si="150"/>
        <v>1025.000507</v>
      </c>
      <c r="AI507">
        <f t="shared" si="151"/>
        <v>525</v>
      </c>
      <c r="AJ507" s="1">
        <f t="shared" si="152"/>
        <v>976</v>
      </c>
      <c r="AK507" s="1">
        <f t="shared" si="153"/>
        <v>694.00050699999997</v>
      </c>
      <c r="AL507">
        <f t="shared" si="154"/>
        <v>856</v>
      </c>
      <c r="AM507" s="1">
        <f t="shared" si="155"/>
        <v>645</v>
      </c>
      <c r="AN507" s="108">
        <f t="shared" si="141"/>
        <v>90.790507000000005</v>
      </c>
      <c r="AO507">
        <f t="shared" si="156"/>
        <v>421</v>
      </c>
      <c r="AP507" s="1">
        <f t="shared" si="157"/>
        <v>1080</v>
      </c>
      <c r="AQ507" s="108">
        <f t="shared" si="142"/>
        <v>5.0699999999999996E-4</v>
      </c>
      <c r="AR507">
        <f t="shared" si="158"/>
        <v>1002</v>
      </c>
      <c r="AS507" s="1">
        <f t="shared" si="159"/>
        <v>499</v>
      </c>
    </row>
    <row r="508" spans="7:45" x14ac:dyDescent="0.25">
      <c r="G508" s="93">
        <v>43505</v>
      </c>
      <c r="H508" t="s">
        <v>22</v>
      </c>
      <c r="I508" t="s">
        <v>535</v>
      </c>
      <c r="J508" t="s">
        <v>536</v>
      </c>
      <c r="K508" s="95">
        <v>77.61</v>
      </c>
      <c r="L508" s="94">
        <v>0</v>
      </c>
      <c r="O508" t="str">
        <f t="shared" si="143"/>
        <v/>
      </c>
      <c r="AA508" s="3">
        <f t="shared" si="160"/>
        <v>500</v>
      </c>
      <c r="AB508" s="93">
        <f t="shared" si="144"/>
        <v>43505.000507999997</v>
      </c>
      <c r="AC508">
        <f t="shared" si="145"/>
        <v>1001</v>
      </c>
      <c r="AD508" s="1">
        <f t="shared" si="146"/>
        <v>500</v>
      </c>
      <c r="AE508" s="119">
        <f t="shared" si="147"/>
        <v>1469.0005080000001</v>
      </c>
      <c r="AF508">
        <f t="shared" si="148"/>
        <v>128</v>
      </c>
      <c r="AG508" s="1">
        <f t="shared" si="149"/>
        <v>1373</v>
      </c>
      <c r="AH508" s="119">
        <f t="shared" si="150"/>
        <v>1025.0005080000001</v>
      </c>
      <c r="AI508">
        <f t="shared" si="151"/>
        <v>524</v>
      </c>
      <c r="AJ508" s="1">
        <f t="shared" si="152"/>
        <v>977</v>
      </c>
      <c r="AK508" s="1">
        <f t="shared" si="153"/>
        <v>694.00050799999997</v>
      </c>
      <c r="AL508">
        <f t="shared" si="154"/>
        <v>855</v>
      </c>
      <c r="AM508" s="1">
        <f t="shared" si="155"/>
        <v>646</v>
      </c>
      <c r="AN508" s="108">
        <f t="shared" si="141"/>
        <v>77.610507999999996</v>
      </c>
      <c r="AO508">
        <f t="shared" si="156"/>
        <v>479</v>
      </c>
      <c r="AP508" s="1">
        <f t="shared" si="157"/>
        <v>1022</v>
      </c>
      <c r="AQ508" s="108">
        <f t="shared" si="142"/>
        <v>5.0799999999999999E-4</v>
      </c>
      <c r="AR508">
        <f t="shared" si="158"/>
        <v>1001</v>
      </c>
      <c r="AS508" s="1">
        <f t="shared" si="159"/>
        <v>500</v>
      </c>
    </row>
    <row r="509" spans="7:45" x14ac:dyDescent="0.25">
      <c r="G509" s="93">
        <v>43505</v>
      </c>
      <c r="H509" t="s">
        <v>22</v>
      </c>
      <c r="I509" t="s">
        <v>535</v>
      </c>
      <c r="J509" t="s">
        <v>536</v>
      </c>
      <c r="K509" s="95">
        <v>51.37</v>
      </c>
      <c r="L509" s="94">
        <v>0</v>
      </c>
      <c r="O509" t="str">
        <f t="shared" si="143"/>
        <v/>
      </c>
      <c r="AA509" s="3">
        <f t="shared" si="160"/>
        <v>501</v>
      </c>
      <c r="AB509" s="93">
        <f t="shared" si="144"/>
        <v>43505.000508999998</v>
      </c>
      <c r="AC509">
        <f t="shared" si="145"/>
        <v>1000</v>
      </c>
      <c r="AD509" s="1">
        <f t="shared" si="146"/>
        <v>501</v>
      </c>
      <c r="AE509" s="119">
        <f t="shared" si="147"/>
        <v>1469.000509</v>
      </c>
      <c r="AF509">
        <f t="shared" si="148"/>
        <v>127</v>
      </c>
      <c r="AG509" s="1">
        <f t="shared" si="149"/>
        <v>1374</v>
      </c>
      <c r="AH509" s="119">
        <f t="shared" si="150"/>
        <v>1025.000509</v>
      </c>
      <c r="AI509">
        <f t="shared" si="151"/>
        <v>523</v>
      </c>
      <c r="AJ509" s="1">
        <f t="shared" si="152"/>
        <v>978</v>
      </c>
      <c r="AK509" s="1">
        <f t="shared" si="153"/>
        <v>694.00050899999997</v>
      </c>
      <c r="AL509">
        <f t="shared" si="154"/>
        <v>854</v>
      </c>
      <c r="AM509" s="1">
        <f t="shared" si="155"/>
        <v>647</v>
      </c>
      <c r="AN509" s="108">
        <f t="shared" si="141"/>
        <v>51.370508999999998</v>
      </c>
      <c r="AO509">
        <f t="shared" si="156"/>
        <v>609</v>
      </c>
      <c r="AP509" s="1">
        <f t="shared" si="157"/>
        <v>892</v>
      </c>
      <c r="AQ509" s="108">
        <f t="shared" si="142"/>
        <v>5.0900000000000001E-4</v>
      </c>
      <c r="AR509">
        <f t="shared" si="158"/>
        <v>1000</v>
      </c>
      <c r="AS509" s="1">
        <f t="shared" si="159"/>
        <v>501</v>
      </c>
    </row>
    <row r="510" spans="7:45" x14ac:dyDescent="0.25">
      <c r="G510" s="93">
        <v>43505</v>
      </c>
      <c r="H510" t="s">
        <v>22</v>
      </c>
      <c r="I510" t="s">
        <v>535</v>
      </c>
      <c r="J510" t="s">
        <v>536</v>
      </c>
      <c r="K510" s="95">
        <v>36.630000000000003</v>
      </c>
      <c r="L510" s="94">
        <v>0</v>
      </c>
      <c r="O510" t="str">
        <f t="shared" si="143"/>
        <v/>
      </c>
      <c r="AA510" s="3">
        <f t="shared" si="160"/>
        <v>502</v>
      </c>
      <c r="AB510" s="93">
        <f t="shared" si="144"/>
        <v>43505.000509999998</v>
      </c>
      <c r="AC510">
        <f t="shared" si="145"/>
        <v>999</v>
      </c>
      <c r="AD510" s="1">
        <f t="shared" si="146"/>
        <v>502</v>
      </c>
      <c r="AE510" s="119">
        <f t="shared" si="147"/>
        <v>1469.0005100000001</v>
      </c>
      <c r="AF510">
        <f t="shared" si="148"/>
        <v>126</v>
      </c>
      <c r="AG510" s="1">
        <f t="shared" si="149"/>
        <v>1375</v>
      </c>
      <c r="AH510" s="119">
        <f t="shared" si="150"/>
        <v>1025.0005100000001</v>
      </c>
      <c r="AI510">
        <f t="shared" si="151"/>
        <v>522</v>
      </c>
      <c r="AJ510" s="1">
        <f t="shared" si="152"/>
        <v>979</v>
      </c>
      <c r="AK510" s="1">
        <f t="shared" si="153"/>
        <v>694.00050999999996</v>
      </c>
      <c r="AL510">
        <f t="shared" si="154"/>
        <v>853</v>
      </c>
      <c r="AM510" s="1">
        <f t="shared" si="155"/>
        <v>648</v>
      </c>
      <c r="AN510" s="108">
        <f t="shared" si="141"/>
        <v>36.630510000000001</v>
      </c>
      <c r="AO510">
        <f t="shared" si="156"/>
        <v>754</v>
      </c>
      <c r="AP510" s="1">
        <f t="shared" si="157"/>
        <v>747</v>
      </c>
      <c r="AQ510" s="108">
        <f t="shared" si="142"/>
        <v>5.0999999999999993E-4</v>
      </c>
      <c r="AR510">
        <f t="shared" si="158"/>
        <v>999</v>
      </c>
      <c r="AS510" s="1">
        <f t="shared" si="159"/>
        <v>502</v>
      </c>
    </row>
    <row r="511" spans="7:45" x14ac:dyDescent="0.25">
      <c r="G511" s="93">
        <v>43505</v>
      </c>
      <c r="H511" t="s">
        <v>22</v>
      </c>
      <c r="I511" t="s">
        <v>535</v>
      </c>
      <c r="J511" t="s">
        <v>536</v>
      </c>
      <c r="K511" s="95">
        <v>28.99</v>
      </c>
      <c r="L511" s="94">
        <v>0</v>
      </c>
      <c r="O511" t="str">
        <f t="shared" si="143"/>
        <v/>
      </c>
      <c r="AA511" s="3">
        <f t="shared" si="160"/>
        <v>503</v>
      </c>
      <c r="AB511" s="93">
        <f t="shared" si="144"/>
        <v>43505.000510999998</v>
      </c>
      <c r="AC511">
        <f t="shared" si="145"/>
        <v>998</v>
      </c>
      <c r="AD511" s="1">
        <f t="shared" si="146"/>
        <v>503</v>
      </c>
      <c r="AE511" s="119">
        <f t="shared" si="147"/>
        <v>1469.000511</v>
      </c>
      <c r="AF511">
        <f t="shared" si="148"/>
        <v>125</v>
      </c>
      <c r="AG511" s="1">
        <f t="shared" si="149"/>
        <v>1376</v>
      </c>
      <c r="AH511" s="119">
        <f t="shared" si="150"/>
        <v>1025.000511</v>
      </c>
      <c r="AI511">
        <f t="shared" si="151"/>
        <v>521</v>
      </c>
      <c r="AJ511" s="1">
        <f t="shared" si="152"/>
        <v>980</v>
      </c>
      <c r="AK511" s="1">
        <f t="shared" si="153"/>
        <v>694.00051099999996</v>
      </c>
      <c r="AL511">
        <f t="shared" si="154"/>
        <v>852</v>
      </c>
      <c r="AM511" s="1">
        <f t="shared" si="155"/>
        <v>649</v>
      </c>
      <c r="AN511" s="108">
        <f t="shared" si="141"/>
        <v>28.990510999999998</v>
      </c>
      <c r="AO511">
        <f t="shared" si="156"/>
        <v>847</v>
      </c>
      <c r="AP511" s="1">
        <f t="shared" si="157"/>
        <v>654</v>
      </c>
      <c r="AQ511" s="108">
        <f t="shared" si="142"/>
        <v>5.1099999999999995E-4</v>
      </c>
      <c r="AR511">
        <f t="shared" si="158"/>
        <v>998</v>
      </c>
      <c r="AS511" s="1">
        <f t="shared" si="159"/>
        <v>503</v>
      </c>
    </row>
    <row r="512" spans="7:45" x14ac:dyDescent="0.25">
      <c r="G512" s="93">
        <v>43505</v>
      </c>
      <c r="H512" t="s">
        <v>22</v>
      </c>
      <c r="I512" t="s">
        <v>535</v>
      </c>
      <c r="J512" t="s">
        <v>536</v>
      </c>
      <c r="K512" s="95">
        <v>27.18</v>
      </c>
      <c r="L512" s="94">
        <v>0</v>
      </c>
      <c r="O512" t="str">
        <f t="shared" si="143"/>
        <v/>
      </c>
      <c r="AA512" s="3">
        <f t="shared" si="160"/>
        <v>504</v>
      </c>
      <c r="AB512" s="93">
        <f t="shared" si="144"/>
        <v>43505.000511999999</v>
      </c>
      <c r="AC512">
        <f t="shared" si="145"/>
        <v>997</v>
      </c>
      <c r="AD512" s="1">
        <f t="shared" si="146"/>
        <v>504</v>
      </c>
      <c r="AE512" s="119">
        <f t="shared" si="147"/>
        <v>1469.0005120000001</v>
      </c>
      <c r="AF512">
        <f t="shared" si="148"/>
        <v>124</v>
      </c>
      <c r="AG512" s="1">
        <f t="shared" si="149"/>
        <v>1377</v>
      </c>
      <c r="AH512" s="119">
        <f t="shared" si="150"/>
        <v>1025.0005120000001</v>
      </c>
      <c r="AI512">
        <f t="shared" si="151"/>
        <v>520</v>
      </c>
      <c r="AJ512" s="1">
        <f t="shared" si="152"/>
        <v>981</v>
      </c>
      <c r="AK512" s="1">
        <f t="shared" si="153"/>
        <v>694.00051199999996</v>
      </c>
      <c r="AL512">
        <f t="shared" si="154"/>
        <v>851</v>
      </c>
      <c r="AM512" s="1">
        <f t="shared" si="155"/>
        <v>650</v>
      </c>
      <c r="AN512" s="108">
        <f t="shared" si="141"/>
        <v>27.180512</v>
      </c>
      <c r="AO512">
        <f t="shared" si="156"/>
        <v>866</v>
      </c>
      <c r="AP512" s="1">
        <f t="shared" si="157"/>
        <v>635</v>
      </c>
      <c r="AQ512" s="108">
        <f t="shared" si="142"/>
        <v>5.1199999999999998E-4</v>
      </c>
      <c r="AR512">
        <f t="shared" si="158"/>
        <v>997</v>
      </c>
      <c r="AS512" s="1">
        <f t="shared" si="159"/>
        <v>504</v>
      </c>
    </row>
    <row r="513" spans="7:45" x14ac:dyDescent="0.25">
      <c r="G513" s="93">
        <v>43505</v>
      </c>
      <c r="H513" t="s">
        <v>22</v>
      </c>
      <c r="I513" t="s">
        <v>535</v>
      </c>
      <c r="J513" t="s">
        <v>536</v>
      </c>
      <c r="K513" s="95">
        <v>25.26</v>
      </c>
      <c r="L513" s="94">
        <v>0</v>
      </c>
      <c r="O513" t="str">
        <f t="shared" si="143"/>
        <v/>
      </c>
      <c r="AA513" s="3">
        <f t="shared" si="160"/>
        <v>505</v>
      </c>
      <c r="AB513" s="93">
        <f t="shared" si="144"/>
        <v>43505.000512999999</v>
      </c>
      <c r="AC513">
        <f t="shared" si="145"/>
        <v>996</v>
      </c>
      <c r="AD513" s="1">
        <f t="shared" si="146"/>
        <v>505</v>
      </c>
      <c r="AE513" s="119">
        <f t="shared" si="147"/>
        <v>1469.000513</v>
      </c>
      <c r="AF513">
        <f t="shared" si="148"/>
        <v>123</v>
      </c>
      <c r="AG513" s="1">
        <f t="shared" si="149"/>
        <v>1378</v>
      </c>
      <c r="AH513" s="119">
        <f t="shared" si="150"/>
        <v>1025.000513</v>
      </c>
      <c r="AI513">
        <f t="shared" si="151"/>
        <v>519</v>
      </c>
      <c r="AJ513" s="1">
        <f t="shared" si="152"/>
        <v>982</v>
      </c>
      <c r="AK513" s="1">
        <f t="shared" si="153"/>
        <v>694.00051299999996</v>
      </c>
      <c r="AL513">
        <f t="shared" si="154"/>
        <v>850</v>
      </c>
      <c r="AM513" s="1">
        <f t="shared" si="155"/>
        <v>651</v>
      </c>
      <c r="AN513" s="108">
        <f t="shared" si="141"/>
        <v>25.260513000000003</v>
      </c>
      <c r="AO513">
        <f t="shared" si="156"/>
        <v>894</v>
      </c>
      <c r="AP513" s="1">
        <f t="shared" si="157"/>
        <v>607</v>
      </c>
      <c r="AQ513" s="108">
        <f t="shared" si="142"/>
        <v>5.13E-4</v>
      </c>
      <c r="AR513">
        <f t="shared" si="158"/>
        <v>996</v>
      </c>
      <c r="AS513" s="1">
        <f t="shared" si="159"/>
        <v>505</v>
      </c>
    </row>
    <row r="514" spans="7:45" x14ac:dyDescent="0.25">
      <c r="G514" s="93">
        <v>43505</v>
      </c>
      <c r="H514" t="s">
        <v>22</v>
      </c>
      <c r="I514" t="s">
        <v>535</v>
      </c>
      <c r="J514" t="s">
        <v>536</v>
      </c>
      <c r="K514" s="95">
        <v>24.4</v>
      </c>
      <c r="L514" s="94">
        <v>0</v>
      </c>
      <c r="O514" t="str">
        <f t="shared" si="143"/>
        <v/>
      </c>
      <c r="AA514" s="3">
        <f t="shared" si="160"/>
        <v>506</v>
      </c>
      <c r="AB514" s="93">
        <f t="shared" si="144"/>
        <v>43505.000513999999</v>
      </c>
      <c r="AC514">
        <f t="shared" si="145"/>
        <v>995</v>
      </c>
      <c r="AD514" s="1">
        <f t="shared" si="146"/>
        <v>506</v>
      </c>
      <c r="AE514" s="119">
        <f t="shared" si="147"/>
        <v>1469.0005140000001</v>
      </c>
      <c r="AF514">
        <f t="shared" si="148"/>
        <v>122</v>
      </c>
      <c r="AG514" s="1">
        <f t="shared" si="149"/>
        <v>1379</v>
      </c>
      <c r="AH514" s="119">
        <f t="shared" si="150"/>
        <v>1025.0005140000001</v>
      </c>
      <c r="AI514">
        <f t="shared" si="151"/>
        <v>518</v>
      </c>
      <c r="AJ514" s="1">
        <f t="shared" si="152"/>
        <v>983</v>
      </c>
      <c r="AK514" s="1">
        <f t="shared" si="153"/>
        <v>694.00051399999995</v>
      </c>
      <c r="AL514">
        <f t="shared" si="154"/>
        <v>849</v>
      </c>
      <c r="AM514" s="1">
        <f t="shared" si="155"/>
        <v>652</v>
      </c>
      <c r="AN514" s="108">
        <f t="shared" si="141"/>
        <v>24.400513999999998</v>
      </c>
      <c r="AO514">
        <f t="shared" si="156"/>
        <v>910</v>
      </c>
      <c r="AP514" s="1">
        <f t="shared" si="157"/>
        <v>591</v>
      </c>
      <c r="AQ514" s="108">
        <f t="shared" si="142"/>
        <v>5.1400000000000003E-4</v>
      </c>
      <c r="AR514">
        <f t="shared" si="158"/>
        <v>995</v>
      </c>
      <c r="AS514" s="1">
        <f t="shared" si="159"/>
        <v>506</v>
      </c>
    </row>
    <row r="515" spans="7:45" x14ac:dyDescent="0.25">
      <c r="G515" s="93">
        <v>43505</v>
      </c>
      <c r="H515" t="s">
        <v>22</v>
      </c>
      <c r="I515" t="s">
        <v>535</v>
      </c>
      <c r="J515" t="s">
        <v>536</v>
      </c>
      <c r="K515" s="95">
        <v>23.25</v>
      </c>
      <c r="L515" s="94">
        <v>0</v>
      </c>
      <c r="O515" t="str">
        <f t="shared" si="143"/>
        <v/>
      </c>
      <c r="AA515" s="3">
        <f t="shared" si="160"/>
        <v>507</v>
      </c>
      <c r="AB515" s="93">
        <f t="shared" si="144"/>
        <v>43505.000515</v>
      </c>
      <c r="AC515">
        <f t="shared" si="145"/>
        <v>994</v>
      </c>
      <c r="AD515" s="1">
        <f t="shared" si="146"/>
        <v>507</v>
      </c>
      <c r="AE515" s="119">
        <f t="shared" si="147"/>
        <v>1469.000515</v>
      </c>
      <c r="AF515">
        <f t="shared" si="148"/>
        <v>121</v>
      </c>
      <c r="AG515" s="1">
        <f t="shared" si="149"/>
        <v>1380</v>
      </c>
      <c r="AH515" s="119">
        <f t="shared" si="150"/>
        <v>1025.000515</v>
      </c>
      <c r="AI515">
        <f t="shared" si="151"/>
        <v>517</v>
      </c>
      <c r="AJ515" s="1">
        <f t="shared" si="152"/>
        <v>984</v>
      </c>
      <c r="AK515" s="1">
        <f t="shared" si="153"/>
        <v>694.00051499999995</v>
      </c>
      <c r="AL515">
        <f t="shared" si="154"/>
        <v>848</v>
      </c>
      <c r="AM515" s="1">
        <f t="shared" si="155"/>
        <v>653</v>
      </c>
      <c r="AN515" s="108">
        <f t="shared" si="141"/>
        <v>23.250515</v>
      </c>
      <c r="AO515">
        <f t="shared" si="156"/>
        <v>972</v>
      </c>
      <c r="AP515" s="1">
        <f t="shared" si="157"/>
        <v>529</v>
      </c>
      <c r="AQ515" s="108">
        <f t="shared" si="142"/>
        <v>5.1499999999999994E-4</v>
      </c>
      <c r="AR515">
        <f t="shared" si="158"/>
        <v>994</v>
      </c>
      <c r="AS515" s="1">
        <f t="shared" si="159"/>
        <v>507</v>
      </c>
    </row>
    <row r="516" spans="7:45" x14ac:dyDescent="0.25">
      <c r="G516" s="93">
        <v>43505</v>
      </c>
      <c r="H516" t="s">
        <v>22</v>
      </c>
      <c r="I516" t="s">
        <v>535</v>
      </c>
      <c r="J516" t="s">
        <v>536</v>
      </c>
      <c r="K516" s="95">
        <v>18.420000000000002</v>
      </c>
      <c r="L516" s="94">
        <v>0</v>
      </c>
      <c r="O516" t="str">
        <f t="shared" si="143"/>
        <v/>
      </c>
      <c r="AA516" s="3">
        <f t="shared" si="160"/>
        <v>508</v>
      </c>
      <c r="AB516" s="93">
        <f t="shared" si="144"/>
        <v>43505.000516</v>
      </c>
      <c r="AC516">
        <f t="shared" si="145"/>
        <v>993</v>
      </c>
      <c r="AD516" s="1">
        <f t="shared" si="146"/>
        <v>508</v>
      </c>
      <c r="AE516" s="119">
        <f t="shared" si="147"/>
        <v>1469.0005160000001</v>
      </c>
      <c r="AF516">
        <f t="shared" si="148"/>
        <v>120</v>
      </c>
      <c r="AG516" s="1">
        <f t="shared" si="149"/>
        <v>1381</v>
      </c>
      <c r="AH516" s="119">
        <f t="shared" si="150"/>
        <v>1025.0005160000001</v>
      </c>
      <c r="AI516">
        <f t="shared" si="151"/>
        <v>516</v>
      </c>
      <c r="AJ516" s="1">
        <f t="shared" si="152"/>
        <v>985</v>
      </c>
      <c r="AK516" s="1">
        <f t="shared" si="153"/>
        <v>694.00051599999995</v>
      </c>
      <c r="AL516">
        <f t="shared" si="154"/>
        <v>847</v>
      </c>
      <c r="AM516" s="1">
        <f t="shared" si="155"/>
        <v>654</v>
      </c>
      <c r="AN516" s="108">
        <f t="shared" si="141"/>
        <v>18.420516000000003</v>
      </c>
      <c r="AO516">
        <f t="shared" si="156"/>
        <v>1028</v>
      </c>
      <c r="AP516" s="1">
        <f t="shared" si="157"/>
        <v>473</v>
      </c>
      <c r="AQ516" s="108">
        <f t="shared" si="142"/>
        <v>5.1599999999999997E-4</v>
      </c>
      <c r="AR516">
        <f t="shared" si="158"/>
        <v>993</v>
      </c>
      <c r="AS516" s="1">
        <f t="shared" si="159"/>
        <v>508</v>
      </c>
    </row>
    <row r="517" spans="7:45" x14ac:dyDescent="0.25">
      <c r="G517" s="93">
        <v>43505</v>
      </c>
      <c r="H517" t="s">
        <v>73</v>
      </c>
      <c r="I517" t="s">
        <v>535</v>
      </c>
      <c r="J517" t="s">
        <v>536</v>
      </c>
      <c r="K517" s="95">
        <v>271.64999999999998</v>
      </c>
      <c r="L517" s="94">
        <v>0</v>
      </c>
      <c r="O517" t="str">
        <f t="shared" si="143"/>
        <v/>
      </c>
      <c r="AA517" s="3">
        <f t="shared" si="160"/>
        <v>509</v>
      </c>
      <c r="AB517" s="93">
        <f t="shared" si="144"/>
        <v>43505.000517</v>
      </c>
      <c r="AC517">
        <f t="shared" si="145"/>
        <v>992</v>
      </c>
      <c r="AD517" s="1">
        <f t="shared" si="146"/>
        <v>509</v>
      </c>
      <c r="AE517" s="119">
        <f t="shared" si="147"/>
        <v>1321.0005169999999</v>
      </c>
      <c r="AF517">
        <f t="shared" si="148"/>
        <v>195</v>
      </c>
      <c r="AG517" s="1">
        <f t="shared" si="149"/>
        <v>1306</v>
      </c>
      <c r="AH517" s="119">
        <f t="shared" si="150"/>
        <v>1025.0005169999999</v>
      </c>
      <c r="AI517">
        <f t="shared" si="151"/>
        <v>515</v>
      </c>
      <c r="AJ517" s="1">
        <f t="shared" si="152"/>
        <v>986</v>
      </c>
      <c r="AK517" s="1">
        <f t="shared" si="153"/>
        <v>694.00051699999995</v>
      </c>
      <c r="AL517">
        <f t="shared" si="154"/>
        <v>846</v>
      </c>
      <c r="AM517" s="1">
        <f t="shared" si="155"/>
        <v>655</v>
      </c>
      <c r="AN517" s="108">
        <f t="shared" si="141"/>
        <v>271.65051699999998</v>
      </c>
      <c r="AO517">
        <f t="shared" si="156"/>
        <v>178</v>
      </c>
      <c r="AP517" s="1">
        <f t="shared" si="157"/>
        <v>1323</v>
      </c>
      <c r="AQ517" s="108">
        <f t="shared" si="142"/>
        <v>5.1699999999999999E-4</v>
      </c>
      <c r="AR517">
        <f t="shared" si="158"/>
        <v>992</v>
      </c>
      <c r="AS517" s="1">
        <f t="shared" si="159"/>
        <v>509</v>
      </c>
    </row>
    <row r="518" spans="7:45" x14ac:dyDescent="0.25">
      <c r="G518" s="93">
        <v>43505</v>
      </c>
      <c r="H518" t="s">
        <v>80</v>
      </c>
      <c r="I518" t="s">
        <v>535</v>
      </c>
      <c r="J518" t="s">
        <v>536</v>
      </c>
      <c r="K518" s="95">
        <v>318.22000000000003</v>
      </c>
      <c r="L518" s="94">
        <v>0</v>
      </c>
      <c r="O518" t="str">
        <f t="shared" si="143"/>
        <v/>
      </c>
      <c r="AA518" s="3">
        <f t="shared" si="160"/>
        <v>510</v>
      </c>
      <c r="AB518" s="93">
        <f t="shared" si="144"/>
        <v>43505.000518000001</v>
      </c>
      <c r="AC518">
        <f t="shared" si="145"/>
        <v>991</v>
      </c>
      <c r="AD518" s="1">
        <f t="shared" si="146"/>
        <v>510</v>
      </c>
      <c r="AE518" s="119">
        <f t="shared" si="147"/>
        <v>1273.0005180000001</v>
      </c>
      <c r="AF518">
        <f t="shared" si="148"/>
        <v>233</v>
      </c>
      <c r="AG518" s="1">
        <f t="shared" si="149"/>
        <v>1268</v>
      </c>
      <c r="AH518" s="119">
        <f t="shared" si="150"/>
        <v>1025.0005180000001</v>
      </c>
      <c r="AI518">
        <f t="shared" si="151"/>
        <v>514</v>
      </c>
      <c r="AJ518" s="1">
        <f t="shared" si="152"/>
        <v>987</v>
      </c>
      <c r="AK518" s="1">
        <f t="shared" si="153"/>
        <v>694.00051800000006</v>
      </c>
      <c r="AL518">
        <f t="shared" si="154"/>
        <v>845</v>
      </c>
      <c r="AM518" s="1">
        <f t="shared" si="155"/>
        <v>656</v>
      </c>
      <c r="AN518" s="108">
        <f t="shared" si="141"/>
        <v>318.22051800000003</v>
      </c>
      <c r="AO518">
        <f t="shared" si="156"/>
        <v>155</v>
      </c>
      <c r="AP518" s="1">
        <f t="shared" si="157"/>
        <v>1346</v>
      </c>
      <c r="AQ518" s="108">
        <f t="shared" si="142"/>
        <v>5.1800000000000001E-4</v>
      </c>
      <c r="AR518">
        <f t="shared" si="158"/>
        <v>991</v>
      </c>
      <c r="AS518" s="1">
        <f t="shared" si="159"/>
        <v>510</v>
      </c>
    </row>
    <row r="519" spans="7:45" x14ac:dyDescent="0.25">
      <c r="G519" s="93">
        <v>43505</v>
      </c>
      <c r="H519" t="s">
        <v>71</v>
      </c>
      <c r="I519" t="s">
        <v>535</v>
      </c>
      <c r="J519" t="s">
        <v>536</v>
      </c>
      <c r="K519" s="95">
        <v>506.95</v>
      </c>
      <c r="L519" s="94">
        <v>0</v>
      </c>
      <c r="O519" t="str">
        <f t="shared" si="143"/>
        <v/>
      </c>
      <c r="AA519" s="3">
        <f t="shared" si="160"/>
        <v>511</v>
      </c>
      <c r="AB519" s="93">
        <f t="shared" si="144"/>
        <v>43505.000519000001</v>
      </c>
      <c r="AC519">
        <f t="shared" si="145"/>
        <v>990</v>
      </c>
      <c r="AD519" s="1">
        <f t="shared" si="146"/>
        <v>511</v>
      </c>
      <c r="AE519" s="119">
        <f t="shared" si="147"/>
        <v>1260.0005189999999</v>
      </c>
      <c r="AF519">
        <f t="shared" si="148"/>
        <v>271</v>
      </c>
      <c r="AG519" s="1">
        <f t="shared" si="149"/>
        <v>1230</v>
      </c>
      <c r="AH519" s="119">
        <f t="shared" si="150"/>
        <v>1025.0005189999999</v>
      </c>
      <c r="AI519">
        <f t="shared" si="151"/>
        <v>513</v>
      </c>
      <c r="AJ519" s="1">
        <f t="shared" si="152"/>
        <v>988</v>
      </c>
      <c r="AK519" s="1">
        <f t="shared" si="153"/>
        <v>694.00051900000005</v>
      </c>
      <c r="AL519">
        <f t="shared" si="154"/>
        <v>844</v>
      </c>
      <c r="AM519" s="1">
        <f t="shared" si="155"/>
        <v>657</v>
      </c>
      <c r="AN519" s="108">
        <f t="shared" si="141"/>
        <v>506.95051899999999</v>
      </c>
      <c r="AO519">
        <f t="shared" si="156"/>
        <v>96</v>
      </c>
      <c r="AP519" s="1">
        <f t="shared" si="157"/>
        <v>1405</v>
      </c>
      <c r="AQ519" s="108">
        <f t="shared" si="142"/>
        <v>5.1899999999999993E-4</v>
      </c>
      <c r="AR519">
        <f t="shared" si="158"/>
        <v>990</v>
      </c>
      <c r="AS519" s="1">
        <f t="shared" si="159"/>
        <v>511</v>
      </c>
    </row>
    <row r="520" spans="7:45" x14ac:dyDescent="0.25">
      <c r="G520" s="93">
        <v>43505</v>
      </c>
      <c r="H520" t="s">
        <v>71</v>
      </c>
      <c r="I520" t="s">
        <v>35</v>
      </c>
      <c r="J520" t="s">
        <v>534</v>
      </c>
      <c r="K520" s="95">
        <v>154.85</v>
      </c>
      <c r="L520" s="94">
        <v>0</v>
      </c>
      <c r="O520" t="str">
        <f t="shared" si="143"/>
        <v/>
      </c>
      <c r="AA520" s="3">
        <f t="shared" si="160"/>
        <v>512</v>
      </c>
      <c r="AB520" s="93">
        <f t="shared" si="144"/>
        <v>43505.000520000001</v>
      </c>
      <c r="AC520">
        <f t="shared" si="145"/>
        <v>989</v>
      </c>
      <c r="AD520" s="1">
        <f t="shared" si="146"/>
        <v>512</v>
      </c>
      <c r="AE520" s="119">
        <f t="shared" si="147"/>
        <v>1260.0005200000001</v>
      </c>
      <c r="AF520">
        <f t="shared" si="148"/>
        <v>270</v>
      </c>
      <c r="AG520" s="1">
        <f t="shared" si="149"/>
        <v>1231</v>
      </c>
      <c r="AH520" s="119">
        <f t="shared" si="150"/>
        <v>1402.0005200000001</v>
      </c>
      <c r="AI520">
        <f t="shared" si="151"/>
        <v>188</v>
      </c>
      <c r="AJ520" s="1">
        <f t="shared" si="152"/>
        <v>1313</v>
      </c>
      <c r="AK520" s="1">
        <f t="shared" si="153"/>
        <v>696.00052000000005</v>
      </c>
      <c r="AL520">
        <f t="shared" si="154"/>
        <v>805</v>
      </c>
      <c r="AM520" s="1">
        <f t="shared" si="155"/>
        <v>696</v>
      </c>
      <c r="AN520" s="108">
        <f t="shared" si="141"/>
        <v>154.85051999999999</v>
      </c>
      <c r="AO520">
        <f t="shared" si="156"/>
        <v>277</v>
      </c>
      <c r="AP520" s="1">
        <f t="shared" si="157"/>
        <v>1224</v>
      </c>
      <c r="AQ520" s="108">
        <f t="shared" si="142"/>
        <v>5.1999999999999995E-4</v>
      </c>
      <c r="AR520">
        <f t="shared" si="158"/>
        <v>989</v>
      </c>
      <c r="AS520" s="1">
        <f t="shared" si="159"/>
        <v>512</v>
      </c>
    </row>
    <row r="521" spans="7:45" x14ac:dyDescent="0.25">
      <c r="G521" s="93">
        <v>43505</v>
      </c>
      <c r="H521" t="s">
        <v>76</v>
      </c>
      <c r="I521" t="s">
        <v>535</v>
      </c>
      <c r="J521" t="s">
        <v>536</v>
      </c>
      <c r="K521" s="95">
        <v>1127.55</v>
      </c>
      <c r="L521" s="94">
        <v>0</v>
      </c>
      <c r="O521" t="str">
        <f t="shared" si="143"/>
        <v/>
      </c>
      <c r="AA521" s="3">
        <f t="shared" si="160"/>
        <v>513</v>
      </c>
      <c r="AB521" s="93">
        <f t="shared" si="144"/>
        <v>43505.000521000002</v>
      </c>
      <c r="AC521">
        <f t="shared" si="145"/>
        <v>988</v>
      </c>
      <c r="AD521" s="1">
        <f t="shared" si="146"/>
        <v>513</v>
      </c>
      <c r="AE521" s="119">
        <f t="shared" si="147"/>
        <v>1207.0005209999999</v>
      </c>
      <c r="AF521">
        <f t="shared" si="148"/>
        <v>306</v>
      </c>
      <c r="AG521" s="1">
        <f t="shared" si="149"/>
        <v>1195</v>
      </c>
      <c r="AH521" s="119">
        <f t="shared" si="150"/>
        <v>1025.0005209999999</v>
      </c>
      <c r="AI521">
        <f t="shared" si="151"/>
        <v>512</v>
      </c>
      <c r="AJ521" s="1">
        <f t="shared" si="152"/>
        <v>989</v>
      </c>
      <c r="AK521" s="1">
        <f t="shared" si="153"/>
        <v>694.00052100000005</v>
      </c>
      <c r="AL521">
        <f t="shared" si="154"/>
        <v>843</v>
      </c>
      <c r="AM521" s="1">
        <f t="shared" si="155"/>
        <v>658</v>
      </c>
      <c r="AN521" s="108">
        <f t="shared" ref="AN521:AN584" si="161">IF(K521="","",K521+0.000001*ROW())</f>
        <v>1127.5505209999999</v>
      </c>
      <c r="AO521">
        <f t="shared" si="156"/>
        <v>25</v>
      </c>
      <c r="AP521" s="1">
        <f t="shared" si="157"/>
        <v>1476</v>
      </c>
      <c r="AQ521" s="108">
        <f t="shared" ref="AQ521:AQ584" si="162">IF(L521="","",N521+0.000001*ROW())</f>
        <v>5.2099999999999998E-4</v>
      </c>
      <c r="AR521">
        <f t="shared" si="158"/>
        <v>988</v>
      </c>
      <c r="AS521" s="1">
        <f t="shared" si="159"/>
        <v>513</v>
      </c>
    </row>
    <row r="522" spans="7:45" x14ac:dyDescent="0.25">
      <c r="G522" s="93">
        <v>43505</v>
      </c>
      <c r="H522" t="s">
        <v>79</v>
      </c>
      <c r="I522" t="s">
        <v>535</v>
      </c>
      <c r="J522" t="s">
        <v>536</v>
      </c>
      <c r="K522" s="95">
        <v>51.85</v>
      </c>
      <c r="L522" s="94">
        <v>0</v>
      </c>
      <c r="O522" t="str">
        <f t="shared" ref="O522:O585" si="163">IF(P522="","",O521+1)</f>
        <v/>
      </c>
      <c r="AA522" s="3">
        <f t="shared" si="160"/>
        <v>514</v>
      </c>
      <c r="AB522" s="93">
        <f t="shared" ref="AB522:AB585" si="164">IF(G522="","",G522+0.000001*ROW())</f>
        <v>43505.000522000002</v>
      </c>
      <c r="AC522">
        <f t="shared" ref="AC522:AC585" si="165">IFERROR(_xlfn.RANK.EQ(AB522,$AB$9:$AB$1508),"")</f>
        <v>987</v>
      </c>
      <c r="AD522" s="1">
        <f t="shared" ref="AD522:AD585" si="166">IFERROR(_xlfn.RANK.EQ(AB522,$AB$9:$AB$1508,1),"")</f>
        <v>514</v>
      </c>
      <c r="AE522" s="119">
        <f t="shared" ref="AE522:AE585" si="167">IF(H522="","",COUNTIF($H$9:$H$1508,"&lt;="&amp;H522) + 0.000001*ROW())</f>
        <v>1160.000522</v>
      </c>
      <c r="AF522">
        <f t="shared" ref="AF522:AF585" si="168">IFERROR(_xlfn.RANK.EQ(AE522,$AE$9:$AE$1508),"")</f>
        <v>348</v>
      </c>
      <c r="AG522" s="1">
        <f t="shared" ref="AG522:AG585" si="169">IFERROR(_xlfn.RANK.EQ(AE522,$AE$9:$AE$1508,1),"")</f>
        <v>1153</v>
      </c>
      <c r="AH522" s="119">
        <f t="shared" ref="AH522:AH585" si="170">IF(I522="","",COUNTIF($I$9:$I$1508,"&lt;="&amp;I522) + 0.000001*ROW())</f>
        <v>1025.000522</v>
      </c>
      <c r="AI522">
        <f t="shared" ref="AI522:AI585" si="171">IFERROR(_xlfn.RANK.EQ(AH522,$AH$9:$AH$1508),"")</f>
        <v>511</v>
      </c>
      <c r="AJ522" s="1">
        <f t="shared" ref="AJ522:AJ585" si="172">IFERROR(_xlfn.RANK.EQ(AH522,$AH$9:$AH$1508,1),"")</f>
        <v>990</v>
      </c>
      <c r="AK522" s="1">
        <f t="shared" ref="AK522:AK585" si="173">IF(J522="","",COUNTIF($J$9:$J$1508,"&lt;="&amp;J522) + 0.000001*ROW())</f>
        <v>694.00052200000005</v>
      </c>
      <c r="AL522">
        <f t="shared" ref="AL522:AL585" si="174">IFERROR(_xlfn.RANK.EQ(AK522,$AK$9:$AK$1508),"")</f>
        <v>842</v>
      </c>
      <c r="AM522" s="1">
        <f t="shared" ref="AM522:AM585" si="175">IFERROR(_xlfn.RANK.EQ(AK522,$AK$9:$AK$1508,1),"")</f>
        <v>659</v>
      </c>
      <c r="AN522" s="108">
        <f t="shared" si="161"/>
        <v>51.850521999999998</v>
      </c>
      <c r="AO522">
        <f t="shared" ref="AO522:AO585" si="176">IFERROR(_xlfn.RANK.EQ(AN522,$AN$9:$AN$1508),"")</f>
        <v>604</v>
      </c>
      <c r="AP522" s="1">
        <f t="shared" ref="AP522:AP585" si="177">IFERROR(_xlfn.RANK.EQ(AN522,$AN$9:$AN$1508,1),"")</f>
        <v>897</v>
      </c>
      <c r="AQ522" s="108">
        <f t="shared" si="162"/>
        <v>5.22E-4</v>
      </c>
      <c r="AR522">
        <f t="shared" ref="AR522:AR585" si="178">IFERROR(_xlfn.RANK.EQ(AQ522,$AQ$9:$AQ$1508),"")</f>
        <v>987</v>
      </c>
      <c r="AS522" s="1">
        <f t="shared" ref="AS522:AS585" si="179">IFERROR(_xlfn.RANK.EQ(AQ522,$AQ$9:$AQ$1508,1),"")</f>
        <v>514</v>
      </c>
    </row>
    <row r="523" spans="7:45" x14ac:dyDescent="0.25">
      <c r="G523" s="93">
        <v>43505</v>
      </c>
      <c r="H523" t="s">
        <v>75</v>
      </c>
      <c r="I523" t="s">
        <v>535</v>
      </c>
      <c r="J523" t="s">
        <v>536</v>
      </c>
      <c r="K523" s="95">
        <v>111.49</v>
      </c>
      <c r="L523" s="94">
        <v>0</v>
      </c>
      <c r="O523" t="str">
        <f t="shared" si="163"/>
        <v/>
      </c>
      <c r="AA523" s="3">
        <f t="shared" ref="AA523:AA586" si="180">AA522+1</f>
        <v>515</v>
      </c>
      <c r="AB523" s="93">
        <f t="shared" si="164"/>
        <v>43505.000523000002</v>
      </c>
      <c r="AC523">
        <f t="shared" si="165"/>
        <v>986</v>
      </c>
      <c r="AD523" s="1">
        <f t="shared" si="166"/>
        <v>515</v>
      </c>
      <c r="AE523" s="119">
        <f t="shared" si="167"/>
        <v>1147.0005229999999</v>
      </c>
      <c r="AF523">
        <f t="shared" si="168"/>
        <v>391</v>
      </c>
      <c r="AG523" s="1">
        <f t="shared" si="169"/>
        <v>1110</v>
      </c>
      <c r="AH523" s="119">
        <f t="shared" si="170"/>
        <v>1025.0005229999999</v>
      </c>
      <c r="AI523">
        <f t="shared" si="171"/>
        <v>510</v>
      </c>
      <c r="AJ523" s="1">
        <f t="shared" si="172"/>
        <v>991</v>
      </c>
      <c r="AK523" s="1">
        <f t="shared" si="173"/>
        <v>694.00052300000004</v>
      </c>
      <c r="AL523">
        <f t="shared" si="174"/>
        <v>841</v>
      </c>
      <c r="AM523" s="1">
        <f t="shared" si="175"/>
        <v>660</v>
      </c>
      <c r="AN523" s="108">
        <f t="shared" si="161"/>
        <v>111.490523</v>
      </c>
      <c r="AO523">
        <f t="shared" si="176"/>
        <v>363</v>
      </c>
      <c r="AP523" s="1">
        <f t="shared" si="177"/>
        <v>1138</v>
      </c>
      <c r="AQ523" s="108">
        <f t="shared" si="162"/>
        <v>5.2300000000000003E-4</v>
      </c>
      <c r="AR523">
        <f t="shared" si="178"/>
        <v>986</v>
      </c>
      <c r="AS523" s="1">
        <f t="shared" si="179"/>
        <v>515</v>
      </c>
    </row>
    <row r="524" spans="7:45" x14ac:dyDescent="0.25">
      <c r="G524" s="93">
        <v>43505</v>
      </c>
      <c r="H524" t="s">
        <v>21</v>
      </c>
      <c r="I524" t="s">
        <v>535</v>
      </c>
      <c r="J524" t="s">
        <v>536</v>
      </c>
      <c r="K524" s="95">
        <v>983.14</v>
      </c>
      <c r="L524" s="94">
        <v>0</v>
      </c>
      <c r="O524" t="str">
        <f t="shared" si="163"/>
        <v/>
      </c>
      <c r="AA524" s="3">
        <f t="shared" si="180"/>
        <v>516</v>
      </c>
      <c r="AB524" s="93">
        <f t="shared" si="164"/>
        <v>43505.000524000003</v>
      </c>
      <c r="AC524">
        <f t="shared" si="165"/>
        <v>985</v>
      </c>
      <c r="AD524" s="1">
        <f t="shared" si="166"/>
        <v>516</v>
      </c>
      <c r="AE524" s="119">
        <f t="shared" si="167"/>
        <v>1086.000524</v>
      </c>
      <c r="AF524">
        <f t="shared" si="168"/>
        <v>659</v>
      </c>
      <c r="AG524" s="1">
        <f t="shared" si="169"/>
        <v>842</v>
      </c>
      <c r="AH524" s="119">
        <f t="shared" si="170"/>
        <v>1025.000524</v>
      </c>
      <c r="AI524">
        <f t="shared" si="171"/>
        <v>509</v>
      </c>
      <c r="AJ524" s="1">
        <f t="shared" si="172"/>
        <v>992</v>
      </c>
      <c r="AK524" s="1">
        <f t="shared" si="173"/>
        <v>694.00052400000004</v>
      </c>
      <c r="AL524">
        <f t="shared" si="174"/>
        <v>840</v>
      </c>
      <c r="AM524" s="1">
        <f t="shared" si="175"/>
        <v>661</v>
      </c>
      <c r="AN524" s="108">
        <f t="shared" si="161"/>
        <v>983.14052400000003</v>
      </c>
      <c r="AO524">
        <f t="shared" si="176"/>
        <v>38</v>
      </c>
      <c r="AP524" s="1">
        <f t="shared" si="177"/>
        <v>1463</v>
      </c>
      <c r="AQ524" s="108">
        <f t="shared" si="162"/>
        <v>5.2399999999999994E-4</v>
      </c>
      <c r="AR524">
        <f t="shared" si="178"/>
        <v>985</v>
      </c>
      <c r="AS524" s="1">
        <f t="shared" si="179"/>
        <v>516</v>
      </c>
    </row>
    <row r="525" spans="7:45" x14ac:dyDescent="0.25">
      <c r="G525" s="93">
        <v>43505</v>
      </c>
      <c r="H525" t="s">
        <v>21</v>
      </c>
      <c r="I525" t="s">
        <v>535</v>
      </c>
      <c r="J525" t="s">
        <v>536</v>
      </c>
      <c r="K525" s="95">
        <v>969.56</v>
      </c>
      <c r="L525" s="94">
        <v>0</v>
      </c>
      <c r="O525" t="str">
        <f t="shared" si="163"/>
        <v/>
      </c>
      <c r="AA525" s="3">
        <f t="shared" si="180"/>
        <v>517</v>
      </c>
      <c r="AB525" s="93">
        <f t="shared" si="164"/>
        <v>43505.000525000003</v>
      </c>
      <c r="AC525">
        <f t="shared" si="165"/>
        <v>984</v>
      </c>
      <c r="AD525" s="1">
        <f t="shared" si="166"/>
        <v>517</v>
      </c>
      <c r="AE525" s="119">
        <f t="shared" si="167"/>
        <v>1086.0005249999999</v>
      </c>
      <c r="AF525">
        <f t="shared" si="168"/>
        <v>658</v>
      </c>
      <c r="AG525" s="1">
        <f t="shared" si="169"/>
        <v>843</v>
      </c>
      <c r="AH525" s="119">
        <f t="shared" si="170"/>
        <v>1025.0005249999999</v>
      </c>
      <c r="AI525">
        <f t="shared" si="171"/>
        <v>508</v>
      </c>
      <c r="AJ525" s="1">
        <f t="shared" si="172"/>
        <v>993</v>
      </c>
      <c r="AK525" s="1">
        <f t="shared" si="173"/>
        <v>694.00052500000004</v>
      </c>
      <c r="AL525">
        <f t="shared" si="174"/>
        <v>839</v>
      </c>
      <c r="AM525" s="1">
        <f t="shared" si="175"/>
        <v>662</v>
      </c>
      <c r="AN525" s="108">
        <f t="shared" si="161"/>
        <v>969.56052499999998</v>
      </c>
      <c r="AO525">
        <f t="shared" si="176"/>
        <v>40</v>
      </c>
      <c r="AP525" s="1">
        <f t="shared" si="177"/>
        <v>1461</v>
      </c>
      <c r="AQ525" s="108">
        <f t="shared" si="162"/>
        <v>5.2499999999999997E-4</v>
      </c>
      <c r="AR525">
        <f t="shared" si="178"/>
        <v>984</v>
      </c>
      <c r="AS525" s="1">
        <f t="shared" si="179"/>
        <v>517</v>
      </c>
    </row>
    <row r="526" spans="7:45" x14ac:dyDescent="0.25">
      <c r="G526" s="93">
        <v>43505</v>
      </c>
      <c r="H526" t="s">
        <v>21</v>
      </c>
      <c r="I526" t="s">
        <v>535</v>
      </c>
      <c r="J526" t="s">
        <v>536</v>
      </c>
      <c r="K526" s="95">
        <v>859.78</v>
      </c>
      <c r="L526" s="94">
        <v>0</v>
      </c>
      <c r="O526" t="str">
        <f t="shared" si="163"/>
        <v/>
      </c>
      <c r="AA526" s="3">
        <f t="shared" si="180"/>
        <v>518</v>
      </c>
      <c r="AB526" s="93">
        <f t="shared" si="164"/>
        <v>43505.000526000003</v>
      </c>
      <c r="AC526">
        <f t="shared" si="165"/>
        <v>983</v>
      </c>
      <c r="AD526" s="1">
        <f t="shared" si="166"/>
        <v>518</v>
      </c>
      <c r="AE526" s="119">
        <f t="shared" si="167"/>
        <v>1086.000526</v>
      </c>
      <c r="AF526">
        <f t="shared" si="168"/>
        <v>657</v>
      </c>
      <c r="AG526" s="1">
        <f t="shared" si="169"/>
        <v>844</v>
      </c>
      <c r="AH526" s="119">
        <f t="shared" si="170"/>
        <v>1025.000526</v>
      </c>
      <c r="AI526">
        <f t="shared" si="171"/>
        <v>507</v>
      </c>
      <c r="AJ526" s="1">
        <f t="shared" si="172"/>
        <v>994</v>
      </c>
      <c r="AK526" s="1">
        <f t="shared" si="173"/>
        <v>694.00052600000004</v>
      </c>
      <c r="AL526">
        <f t="shared" si="174"/>
        <v>838</v>
      </c>
      <c r="AM526" s="1">
        <f t="shared" si="175"/>
        <v>663</v>
      </c>
      <c r="AN526" s="108">
        <f t="shared" si="161"/>
        <v>859.78052600000001</v>
      </c>
      <c r="AO526">
        <f t="shared" si="176"/>
        <v>44</v>
      </c>
      <c r="AP526" s="1">
        <f t="shared" si="177"/>
        <v>1457</v>
      </c>
      <c r="AQ526" s="108">
        <f t="shared" si="162"/>
        <v>5.2599999999999999E-4</v>
      </c>
      <c r="AR526">
        <f t="shared" si="178"/>
        <v>983</v>
      </c>
      <c r="AS526" s="1">
        <f t="shared" si="179"/>
        <v>518</v>
      </c>
    </row>
    <row r="527" spans="7:45" x14ac:dyDescent="0.25">
      <c r="G527" s="93">
        <v>43505</v>
      </c>
      <c r="H527" t="s">
        <v>21</v>
      </c>
      <c r="I527" t="s">
        <v>535</v>
      </c>
      <c r="J527" t="s">
        <v>536</v>
      </c>
      <c r="K527" s="95">
        <v>812.98</v>
      </c>
      <c r="L527" s="94">
        <v>0</v>
      </c>
      <c r="O527" t="str">
        <f t="shared" si="163"/>
        <v/>
      </c>
      <c r="AA527" s="3">
        <f t="shared" si="180"/>
        <v>519</v>
      </c>
      <c r="AB527" s="93">
        <f t="shared" si="164"/>
        <v>43505.000526999997</v>
      </c>
      <c r="AC527">
        <f t="shared" si="165"/>
        <v>982</v>
      </c>
      <c r="AD527" s="1">
        <f t="shared" si="166"/>
        <v>519</v>
      </c>
      <c r="AE527" s="119">
        <f t="shared" si="167"/>
        <v>1086.0005269999999</v>
      </c>
      <c r="AF527">
        <f t="shared" si="168"/>
        <v>656</v>
      </c>
      <c r="AG527" s="1">
        <f t="shared" si="169"/>
        <v>845</v>
      </c>
      <c r="AH527" s="119">
        <f t="shared" si="170"/>
        <v>1025.0005269999999</v>
      </c>
      <c r="AI527">
        <f t="shared" si="171"/>
        <v>506</v>
      </c>
      <c r="AJ527" s="1">
        <f t="shared" si="172"/>
        <v>995</v>
      </c>
      <c r="AK527" s="1">
        <f t="shared" si="173"/>
        <v>694.00052700000003</v>
      </c>
      <c r="AL527">
        <f t="shared" si="174"/>
        <v>837</v>
      </c>
      <c r="AM527" s="1">
        <f t="shared" si="175"/>
        <v>664</v>
      </c>
      <c r="AN527" s="108">
        <f t="shared" si="161"/>
        <v>812.98052700000005</v>
      </c>
      <c r="AO527">
        <f t="shared" si="176"/>
        <v>47</v>
      </c>
      <c r="AP527" s="1">
        <f t="shared" si="177"/>
        <v>1454</v>
      </c>
      <c r="AQ527" s="108">
        <f t="shared" si="162"/>
        <v>5.2700000000000002E-4</v>
      </c>
      <c r="AR527">
        <f t="shared" si="178"/>
        <v>982</v>
      </c>
      <c r="AS527" s="1">
        <f t="shared" si="179"/>
        <v>519</v>
      </c>
    </row>
    <row r="528" spans="7:45" x14ac:dyDescent="0.25">
      <c r="G528" s="93">
        <v>43505</v>
      </c>
      <c r="H528" t="s">
        <v>21</v>
      </c>
      <c r="I528" t="s">
        <v>535</v>
      </c>
      <c r="J528" t="s">
        <v>536</v>
      </c>
      <c r="K528" s="95">
        <v>725.25</v>
      </c>
      <c r="L528" s="94">
        <v>0</v>
      </c>
      <c r="O528" t="str">
        <f t="shared" si="163"/>
        <v/>
      </c>
      <c r="AA528" s="3">
        <f t="shared" si="180"/>
        <v>520</v>
      </c>
      <c r="AB528" s="93">
        <f t="shared" si="164"/>
        <v>43505.000527999997</v>
      </c>
      <c r="AC528">
        <f t="shared" si="165"/>
        <v>981</v>
      </c>
      <c r="AD528" s="1">
        <f t="shared" si="166"/>
        <v>520</v>
      </c>
      <c r="AE528" s="119">
        <f t="shared" si="167"/>
        <v>1086.000528</v>
      </c>
      <c r="AF528">
        <f t="shared" si="168"/>
        <v>655</v>
      </c>
      <c r="AG528" s="1">
        <f t="shared" si="169"/>
        <v>846</v>
      </c>
      <c r="AH528" s="119">
        <f t="shared" si="170"/>
        <v>1025.000528</v>
      </c>
      <c r="AI528">
        <f t="shared" si="171"/>
        <v>505</v>
      </c>
      <c r="AJ528" s="1">
        <f t="shared" si="172"/>
        <v>996</v>
      </c>
      <c r="AK528" s="1">
        <f t="shared" si="173"/>
        <v>694.00052800000003</v>
      </c>
      <c r="AL528">
        <f t="shared" si="174"/>
        <v>836</v>
      </c>
      <c r="AM528" s="1">
        <f t="shared" si="175"/>
        <v>665</v>
      </c>
      <c r="AN528" s="108">
        <f t="shared" si="161"/>
        <v>725.25052800000003</v>
      </c>
      <c r="AO528">
        <f t="shared" si="176"/>
        <v>55</v>
      </c>
      <c r="AP528" s="1">
        <f t="shared" si="177"/>
        <v>1446</v>
      </c>
      <c r="AQ528" s="108">
        <f t="shared" si="162"/>
        <v>5.2799999999999993E-4</v>
      </c>
      <c r="AR528">
        <f t="shared" si="178"/>
        <v>981</v>
      </c>
      <c r="AS528" s="1">
        <f t="shared" si="179"/>
        <v>520</v>
      </c>
    </row>
    <row r="529" spans="7:45" x14ac:dyDescent="0.25">
      <c r="G529" s="93">
        <v>43505</v>
      </c>
      <c r="H529" t="s">
        <v>21</v>
      </c>
      <c r="I529" t="s">
        <v>535</v>
      </c>
      <c r="J529" t="s">
        <v>536</v>
      </c>
      <c r="K529" s="95">
        <v>714.31</v>
      </c>
      <c r="L529" s="94">
        <v>0</v>
      </c>
      <c r="O529" t="str">
        <f t="shared" si="163"/>
        <v/>
      </c>
      <c r="AA529" s="3">
        <f t="shared" si="180"/>
        <v>521</v>
      </c>
      <c r="AB529" s="93">
        <f t="shared" si="164"/>
        <v>43505.000528999997</v>
      </c>
      <c r="AC529">
        <f t="shared" si="165"/>
        <v>980</v>
      </c>
      <c r="AD529" s="1">
        <f t="shared" si="166"/>
        <v>521</v>
      </c>
      <c r="AE529" s="119">
        <f t="shared" si="167"/>
        <v>1086.0005289999999</v>
      </c>
      <c r="AF529">
        <f t="shared" si="168"/>
        <v>654</v>
      </c>
      <c r="AG529" s="1">
        <f t="shared" si="169"/>
        <v>847</v>
      </c>
      <c r="AH529" s="119">
        <f t="shared" si="170"/>
        <v>1025.0005289999999</v>
      </c>
      <c r="AI529">
        <f t="shared" si="171"/>
        <v>504</v>
      </c>
      <c r="AJ529" s="1">
        <f t="shared" si="172"/>
        <v>997</v>
      </c>
      <c r="AK529" s="1">
        <f t="shared" si="173"/>
        <v>694.00052900000003</v>
      </c>
      <c r="AL529">
        <f t="shared" si="174"/>
        <v>835</v>
      </c>
      <c r="AM529" s="1">
        <f t="shared" si="175"/>
        <v>666</v>
      </c>
      <c r="AN529" s="108">
        <f t="shared" si="161"/>
        <v>714.31052899999997</v>
      </c>
      <c r="AO529">
        <f t="shared" si="176"/>
        <v>58</v>
      </c>
      <c r="AP529" s="1">
        <f t="shared" si="177"/>
        <v>1443</v>
      </c>
      <c r="AQ529" s="108">
        <f t="shared" si="162"/>
        <v>5.2899999999999996E-4</v>
      </c>
      <c r="AR529">
        <f t="shared" si="178"/>
        <v>980</v>
      </c>
      <c r="AS529" s="1">
        <f t="shared" si="179"/>
        <v>521</v>
      </c>
    </row>
    <row r="530" spans="7:45" x14ac:dyDescent="0.25">
      <c r="G530" s="93">
        <v>43505</v>
      </c>
      <c r="H530" t="s">
        <v>21</v>
      </c>
      <c r="I530" t="s">
        <v>535</v>
      </c>
      <c r="J530" t="s">
        <v>536</v>
      </c>
      <c r="K530" s="95">
        <v>478.22</v>
      </c>
      <c r="L530" s="94">
        <v>0</v>
      </c>
      <c r="O530" t="str">
        <f t="shared" si="163"/>
        <v/>
      </c>
      <c r="AA530" s="3">
        <f t="shared" si="180"/>
        <v>522</v>
      </c>
      <c r="AB530" s="93">
        <f t="shared" si="164"/>
        <v>43505.000529999998</v>
      </c>
      <c r="AC530">
        <f t="shared" si="165"/>
        <v>979</v>
      </c>
      <c r="AD530" s="1">
        <f t="shared" si="166"/>
        <v>522</v>
      </c>
      <c r="AE530" s="119">
        <f t="shared" si="167"/>
        <v>1086.00053</v>
      </c>
      <c r="AF530">
        <f t="shared" si="168"/>
        <v>653</v>
      </c>
      <c r="AG530" s="1">
        <f t="shared" si="169"/>
        <v>848</v>
      </c>
      <c r="AH530" s="119">
        <f t="shared" si="170"/>
        <v>1025.00053</v>
      </c>
      <c r="AI530">
        <f t="shared" si="171"/>
        <v>503</v>
      </c>
      <c r="AJ530" s="1">
        <f t="shared" si="172"/>
        <v>998</v>
      </c>
      <c r="AK530" s="1">
        <f t="shared" si="173"/>
        <v>694.00053000000003</v>
      </c>
      <c r="AL530">
        <f t="shared" si="174"/>
        <v>834</v>
      </c>
      <c r="AM530" s="1">
        <f t="shared" si="175"/>
        <v>667</v>
      </c>
      <c r="AN530" s="108">
        <f t="shared" si="161"/>
        <v>478.22053000000005</v>
      </c>
      <c r="AO530">
        <f t="shared" si="176"/>
        <v>103</v>
      </c>
      <c r="AP530" s="1">
        <f t="shared" si="177"/>
        <v>1398</v>
      </c>
      <c r="AQ530" s="108">
        <f t="shared" si="162"/>
        <v>5.2999999999999998E-4</v>
      </c>
      <c r="AR530">
        <f t="shared" si="178"/>
        <v>979</v>
      </c>
      <c r="AS530" s="1">
        <f t="shared" si="179"/>
        <v>522</v>
      </c>
    </row>
    <row r="531" spans="7:45" x14ac:dyDescent="0.25">
      <c r="G531" s="93">
        <v>43505</v>
      </c>
      <c r="H531" t="s">
        <v>21</v>
      </c>
      <c r="I531" t="s">
        <v>535</v>
      </c>
      <c r="J531" t="s">
        <v>536</v>
      </c>
      <c r="K531" s="95">
        <v>414.19</v>
      </c>
      <c r="L531" s="94">
        <v>0</v>
      </c>
      <c r="O531" t="str">
        <f t="shared" si="163"/>
        <v/>
      </c>
      <c r="AA531" s="3">
        <f t="shared" si="180"/>
        <v>523</v>
      </c>
      <c r="AB531" s="93">
        <f t="shared" si="164"/>
        <v>43505.000530999998</v>
      </c>
      <c r="AC531">
        <f t="shared" si="165"/>
        <v>978</v>
      </c>
      <c r="AD531" s="1">
        <f t="shared" si="166"/>
        <v>523</v>
      </c>
      <c r="AE531" s="119">
        <f t="shared" si="167"/>
        <v>1086.0005309999999</v>
      </c>
      <c r="AF531">
        <f t="shared" si="168"/>
        <v>652</v>
      </c>
      <c r="AG531" s="1">
        <f t="shared" si="169"/>
        <v>849</v>
      </c>
      <c r="AH531" s="119">
        <f t="shared" si="170"/>
        <v>1025.0005309999999</v>
      </c>
      <c r="AI531">
        <f t="shared" si="171"/>
        <v>502</v>
      </c>
      <c r="AJ531" s="1">
        <f t="shared" si="172"/>
        <v>999</v>
      </c>
      <c r="AK531" s="1">
        <f t="shared" si="173"/>
        <v>694.00053100000002</v>
      </c>
      <c r="AL531">
        <f t="shared" si="174"/>
        <v>833</v>
      </c>
      <c r="AM531" s="1">
        <f t="shared" si="175"/>
        <v>668</v>
      </c>
      <c r="AN531" s="108">
        <f t="shared" si="161"/>
        <v>414.19053100000002</v>
      </c>
      <c r="AO531">
        <f t="shared" si="176"/>
        <v>121</v>
      </c>
      <c r="AP531" s="1">
        <f t="shared" si="177"/>
        <v>1380</v>
      </c>
      <c r="AQ531" s="108">
        <f t="shared" si="162"/>
        <v>5.31E-4</v>
      </c>
      <c r="AR531">
        <f t="shared" si="178"/>
        <v>978</v>
      </c>
      <c r="AS531" s="1">
        <f t="shared" si="179"/>
        <v>523</v>
      </c>
    </row>
    <row r="532" spans="7:45" x14ac:dyDescent="0.25">
      <c r="G532" s="93">
        <v>43505</v>
      </c>
      <c r="H532" t="s">
        <v>21</v>
      </c>
      <c r="I532" t="s">
        <v>535</v>
      </c>
      <c r="J532" t="s">
        <v>536</v>
      </c>
      <c r="K532" s="95">
        <v>411.2</v>
      </c>
      <c r="L532" s="94">
        <v>0</v>
      </c>
      <c r="O532" t="str">
        <f t="shared" si="163"/>
        <v/>
      </c>
      <c r="AA532" s="3">
        <f t="shared" si="180"/>
        <v>524</v>
      </c>
      <c r="AB532" s="93">
        <f t="shared" si="164"/>
        <v>43505.000531999998</v>
      </c>
      <c r="AC532">
        <f t="shared" si="165"/>
        <v>977</v>
      </c>
      <c r="AD532" s="1">
        <f t="shared" si="166"/>
        <v>524</v>
      </c>
      <c r="AE532" s="119">
        <f t="shared" si="167"/>
        <v>1086.000532</v>
      </c>
      <c r="AF532">
        <f t="shared" si="168"/>
        <v>651</v>
      </c>
      <c r="AG532" s="1">
        <f t="shared" si="169"/>
        <v>850</v>
      </c>
      <c r="AH532" s="119">
        <f t="shared" si="170"/>
        <v>1025.000532</v>
      </c>
      <c r="AI532">
        <f t="shared" si="171"/>
        <v>501</v>
      </c>
      <c r="AJ532" s="1">
        <f t="shared" si="172"/>
        <v>1000</v>
      </c>
      <c r="AK532" s="1">
        <f t="shared" si="173"/>
        <v>694.00053200000002</v>
      </c>
      <c r="AL532">
        <f t="shared" si="174"/>
        <v>832</v>
      </c>
      <c r="AM532" s="1">
        <f t="shared" si="175"/>
        <v>669</v>
      </c>
      <c r="AN532" s="108">
        <f t="shared" si="161"/>
        <v>411.20053200000001</v>
      </c>
      <c r="AO532">
        <f t="shared" si="176"/>
        <v>124</v>
      </c>
      <c r="AP532" s="1">
        <f t="shared" si="177"/>
        <v>1377</v>
      </c>
      <c r="AQ532" s="108">
        <f t="shared" si="162"/>
        <v>5.3200000000000003E-4</v>
      </c>
      <c r="AR532">
        <f t="shared" si="178"/>
        <v>977</v>
      </c>
      <c r="AS532" s="1">
        <f t="shared" si="179"/>
        <v>524</v>
      </c>
    </row>
    <row r="533" spans="7:45" x14ac:dyDescent="0.25">
      <c r="G533" s="93">
        <v>43505</v>
      </c>
      <c r="H533" t="s">
        <v>21</v>
      </c>
      <c r="I533" t="s">
        <v>535</v>
      </c>
      <c r="J533" t="s">
        <v>536</v>
      </c>
      <c r="K533" s="95">
        <v>387.82</v>
      </c>
      <c r="L533" s="94">
        <v>0</v>
      </c>
      <c r="O533" t="str">
        <f t="shared" si="163"/>
        <v/>
      </c>
      <c r="AA533" s="3">
        <f t="shared" si="180"/>
        <v>525</v>
      </c>
      <c r="AB533" s="93">
        <f t="shared" si="164"/>
        <v>43505.000532999999</v>
      </c>
      <c r="AC533">
        <f t="shared" si="165"/>
        <v>976</v>
      </c>
      <c r="AD533" s="1">
        <f t="shared" si="166"/>
        <v>525</v>
      </c>
      <c r="AE533" s="119">
        <f t="shared" si="167"/>
        <v>1086.0005329999999</v>
      </c>
      <c r="AF533">
        <f t="shared" si="168"/>
        <v>650</v>
      </c>
      <c r="AG533" s="1">
        <f t="shared" si="169"/>
        <v>851</v>
      </c>
      <c r="AH533" s="119">
        <f t="shared" si="170"/>
        <v>1025.0005329999999</v>
      </c>
      <c r="AI533">
        <f t="shared" si="171"/>
        <v>500</v>
      </c>
      <c r="AJ533" s="1">
        <f t="shared" si="172"/>
        <v>1001</v>
      </c>
      <c r="AK533" s="1">
        <f t="shared" si="173"/>
        <v>694.00053300000002</v>
      </c>
      <c r="AL533">
        <f t="shared" si="174"/>
        <v>831</v>
      </c>
      <c r="AM533" s="1">
        <f t="shared" si="175"/>
        <v>670</v>
      </c>
      <c r="AN533" s="108">
        <f t="shared" si="161"/>
        <v>387.82053300000001</v>
      </c>
      <c r="AO533">
        <f t="shared" si="176"/>
        <v>130</v>
      </c>
      <c r="AP533" s="1">
        <f t="shared" si="177"/>
        <v>1371</v>
      </c>
      <c r="AQ533" s="108">
        <f t="shared" si="162"/>
        <v>5.3299999999999995E-4</v>
      </c>
      <c r="AR533">
        <f t="shared" si="178"/>
        <v>976</v>
      </c>
      <c r="AS533" s="1">
        <f t="shared" si="179"/>
        <v>525</v>
      </c>
    </row>
    <row r="534" spans="7:45" x14ac:dyDescent="0.25">
      <c r="G534" s="93">
        <v>43505</v>
      </c>
      <c r="H534" t="s">
        <v>21</v>
      </c>
      <c r="I534" t="s">
        <v>535</v>
      </c>
      <c r="J534" t="s">
        <v>536</v>
      </c>
      <c r="K534" s="95">
        <v>307.33999999999997</v>
      </c>
      <c r="L534" s="94">
        <v>0</v>
      </c>
      <c r="O534" t="str">
        <f t="shared" si="163"/>
        <v/>
      </c>
      <c r="AA534" s="3">
        <f t="shared" si="180"/>
        <v>526</v>
      </c>
      <c r="AB534" s="93">
        <f t="shared" si="164"/>
        <v>43505.000533999999</v>
      </c>
      <c r="AC534">
        <f t="shared" si="165"/>
        <v>975</v>
      </c>
      <c r="AD534" s="1">
        <f t="shared" si="166"/>
        <v>526</v>
      </c>
      <c r="AE534" s="119">
        <f t="shared" si="167"/>
        <v>1086.000534</v>
      </c>
      <c r="AF534">
        <f t="shared" si="168"/>
        <v>649</v>
      </c>
      <c r="AG534" s="1">
        <f t="shared" si="169"/>
        <v>852</v>
      </c>
      <c r="AH534" s="119">
        <f t="shared" si="170"/>
        <v>1025.000534</v>
      </c>
      <c r="AI534">
        <f t="shared" si="171"/>
        <v>499</v>
      </c>
      <c r="AJ534" s="1">
        <f t="shared" si="172"/>
        <v>1002</v>
      </c>
      <c r="AK534" s="1">
        <f t="shared" si="173"/>
        <v>694.00053400000002</v>
      </c>
      <c r="AL534">
        <f t="shared" si="174"/>
        <v>830</v>
      </c>
      <c r="AM534" s="1">
        <f t="shared" si="175"/>
        <v>671</v>
      </c>
      <c r="AN534" s="108">
        <f t="shared" si="161"/>
        <v>307.34053399999999</v>
      </c>
      <c r="AO534">
        <f t="shared" si="176"/>
        <v>157</v>
      </c>
      <c r="AP534" s="1">
        <f t="shared" si="177"/>
        <v>1344</v>
      </c>
      <c r="AQ534" s="108">
        <f t="shared" si="162"/>
        <v>5.3399999999999997E-4</v>
      </c>
      <c r="AR534">
        <f t="shared" si="178"/>
        <v>975</v>
      </c>
      <c r="AS534" s="1">
        <f t="shared" si="179"/>
        <v>526</v>
      </c>
    </row>
    <row r="535" spans="7:45" x14ac:dyDescent="0.25">
      <c r="G535" s="93">
        <v>43505</v>
      </c>
      <c r="H535" t="s">
        <v>21</v>
      </c>
      <c r="I535" t="s">
        <v>535</v>
      </c>
      <c r="J535" t="s">
        <v>536</v>
      </c>
      <c r="K535" s="95">
        <v>295.97000000000003</v>
      </c>
      <c r="L535" s="94">
        <v>0</v>
      </c>
      <c r="O535" t="str">
        <f t="shared" si="163"/>
        <v/>
      </c>
      <c r="AA535" s="3">
        <f t="shared" si="180"/>
        <v>527</v>
      </c>
      <c r="AB535" s="93">
        <f t="shared" si="164"/>
        <v>43505.000534999999</v>
      </c>
      <c r="AC535">
        <f t="shared" si="165"/>
        <v>974</v>
      </c>
      <c r="AD535" s="1">
        <f t="shared" si="166"/>
        <v>527</v>
      </c>
      <c r="AE535" s="119">
        <f t="shared" si="167"/>
        <v>1086.0005349999999</v>
      </c>
      <c r="AF535">
        <f t="shared" si="168"/>
        <v>648</v>
      </c>
      <c r="AG535" s="1">
        <f t="shared" si="169"/>
        <v>853</v>
      </c>
      <c r="AH535" s="119">
        <f t="shared" si="170"/>
        <v>1025.0005349999999</v>
      </c>
      <c r="AI535">
        <f t="shared" si="171"/>
        <v>498</v>
      </c>
      <c r="AJ535" s="1">
        <f t="shared" si="172"/>
        <v>1003</v>
      </c>
      <c r="AK535" s="1">
        <f t="shared" si="173"/>
        <v>694.00053500000001</v>
      </c>
      <c r="AL535">
        <f t="shared" si="174"/>
        <v>829</v>
      </c>
      <c r="AM535" s="1">
        <f t="shared" si="175"/>
        <v>672</v>
      </c>
      <c r="AN535" s="108">
        <f t="shared" si="161"/>
        <v>295.97053500000004</v>
      </c>
      <c r="AO535">
        <f t="shared" si="176"/>
        <v>167</v>
      </c>
      <c r="AP535" s="1">
        <f t="shared" si="177"/>
        <v>1334</v>
      </c>
      <c r="AQ535" s="108">
        <f t="shared" si="162"/>
        <v>5.3499999999999999E-4</v>
      </c>
      <c r="AR535">
        <f t="shared" si="178"/>
        <v>974</v>
      </c>
      <c r="AS535" s="1">
        <f t="shared" si="179"/>
        <v>527</v>
      </c>
    </row>
    <row r="536" spans="7:45" x14ac:dyDescent="0.25">
      <c r="G536" s="93">
        <v>43505</v>
      </c>
      <c r="H536" t="s">
        <v>21</v>
      </c>
      <c r="I536" t="s">
        <v>535</v>
      </c>
      <c r="J536" t="s">
        <v>536</v>
      </c>
      <c r="K536" s="95">
        <v>264.37</v>
      </c>
      <c r="L536" s="94">
        <v>0</v>
      </c>
      <c r="O536" t="str">
        <f t="shared" si="163"/>
        <v/>
      </c>
      <c r="AA536" s="3">
        <f t="shared" si="180"/>
        <v>528</v>
      </c>
      <c r="AB536" s="93">
        <f t="shared" si="164"/>
        <v>43505.000536</v>
      </c>
      <c r="AC536">
        <f t="shared" si="165"/>
        <v>973</v>
      </c>
      <c r="AD536" s="1">
        <f t="shared" si="166"/>
        <v>528</v>
      </c>
      <c r="AE536" s="119">
        <f t="shared" si="167"/>
        <v>1086.000536</v>
      </c>
      <c r="AF536">
        <f t="shared" si="168"/>
        <v>647</v>
      </c>
      <c r="AG536" s="1">
        <f t="shared" si="169"/>
        <v>854</v>
      </c>
      <c r="AH536" s="119">
        <f t="shared" si="170"/>
        <v>1025.000536</v>
      </c>
      <c r="AI536">
        <f t="shared" si="171"/>
        <v>497</v>
      </c>
      <c r="AJ536" s="1">
        <f t="shared" si="172"/>
        <v>1004</v>
      </c>
      <c r="AK536" s="1">
        <f t="shared" si="173"/>
        <v>694.00053600000001</v>
      </c>
      <c r="AL536">
        <f t="shared" si="174"/>
        <v>828</v>
      </c>
      <c r="AM536" s="1">
        <f t="shared" si="175"/>
        <v>673</v>
      </c>
      <c r="AN536" s="108">
        <f t="shared" si="161"/>
        <v>264.37053600000002</v>
      </c>
      <c r="AO536">
        <f t="shared" si="176"/>
        <v>180</v>
      </c>
      <c r="AP536" s="1">
        <f t="shared" si="177"/>
        <v>1321</v>
      </c>
      <c r="AQ536" s="108">
        <f t="shared" si="162"/>
        <v>5.3600000000000002E-4</v>
      </c>
      <c r="AR536">
        <f t="shared" si="178"/>
        <v>973</v>
      </c>
      <c r="AS536" s="1">
        <f t="shared" si="179"/>
        <v>528</v>
      </c>
    </row>
    <row r="537" spans="7:45" x14ac:dyDescent="0.25">
      <c r="G537" s="93">
        <v>43505</v>
      </c>
      <c r="H537" t="s">
        <v>21</v>
      </c>
      <c r="I537" t="s">
        <v>535</v>
      </c>
      <c r="J537" t="s">
        <v>536</v>
      </c>
      <c r="K537" s="95">
        <v>219.83</v>
      </c>
      <c r="L537" s="94">
        <v>0</v>
      </c>
      <c r="O537" t="str">
        <f t="shared" si="163"/>
        <v/>
      </c>
      <c r="AA537" s="3">
        <f t="shared" si="180"/>
        <v>529</v>
      </c>
      <c r="AB537" s="93">
        <f t="shared" si="164"/>
        <v>43505.000537</v>
      </c>
      <c r="AC537">
        <f t="shared" si="165"/>
        <v>972</v>
      </c>
      <c r="AD537" s="1">
        <f t="shared" si="166"/>
        <v>529</v>
      </c>
      <c r="AE537" s="119">
        <f t="shared" si="167"/>
        <v>1086.0005369999999</v>
      </c>
      <c r="AF537">
        <f t="shared" si="168"/>
        <v>646</v>
      </c>
      <c r="AG537" s="1">
        <f t="shared" si="169"/>
        <v>855</v>
      </c>
      <c r="AH537" s="119">
        <f t="shared" si="170"/>
        <v>1025.0005369999999</v>
      </c>
      <c r="AI537">
        <f t="shared" si="171"/>
        <v>496</v>
      </c>
      <c r="AJ537" s="1">
        <f t="shared" si="172"/>
        <v>1005</v>
      </c>
      <c r="AK537" s="1">
        <f t="shared" si="173"/>
        <v>694.00053700000001</v>
      </c>
      <c r="AL537">
        <f t="shared" si="174"/>
        <v>827</v>
      </c>
      <c r="AM537" s="1">
        <f t="shared" si="175"/>
        <v>674</v>
      </c>
      <c r="AN537" s="108">
        <f t="shared" si="161"/>
        <v>219.83053700000002</v>
      </c>
      <c r="AO537">
        <f t="shared" si="176"/>
        <v>219</v>
      </c>
      <c r="AP537" s="1">
        <f t="shared" si="177"/>
        <v>1282</v>
      </c>
      <c r="AQ537" s="108">
        <f t="shared" si="162"/>
        <v>5.3699999999999993E-4</v>
      </c>
      <c r="AR537">
        <f t="shared" si="178"/>
        <v>972</v>
      </c>
      <c r="AS537" s="1">
        <f t="shared" si="179"/>
        <v>529</v>
      </c>
    </row>
    <row r="538" spans="7:45" x14ac:dyDescent="0.25">
      <c r="G538" s="93">
        <v>43505</v>
      </c>
      <c r="H538" t="s">
        <v>21</v>
      </c>
      <c r="I538" t="s">
        <v>535</v>
      </c>
      <c r="J538" t="s">
        <v>536</v>
      </c>
      <c r="K538" s="95">
        <v>212.88</v>
      </c>
      <c r="L538" s="94">
        <v>0</v>
      </c>
      <c r="O538" t="str">
        <f t="shared" si="163"/>
        <v/>
      </c>
      <c r="AA538" s="3">
        <f t="shared" si="180"/>
        <v>530</v>
      </c>
      <c r="AB538" s="93">
        <f t="shared" si="164"/>
        <v>43505.000538</v>
      </c>
      <c r="AC538">
        <f t="shared" si="165"/>
        <v>971</v>
      </c>
      <c r="AD538" s="1">
        <f t="shared" si="166"/>
        <v>530</v>
      </c>
      <c r="AE538" s="119">
        <f t="shared" si="167"/>
        <v>1086.000538</v>
      </c>
      <c r="AF538">
        <f t="shared" si="168"/>
        <v>645</v>
      </c>
      <c r="AG538" s="1">
        <f t="shared" si="169"/>
        <v>856</v>
      </c>
      <c r="AH538" s="119">
        <f t="shared" si="170"/>
        <v>1025.000538</v>
      </c>
      <c r="AI538">
        <f t="shared" si="171"/>
        <v>495</v>
      </c>
      <c r="AJ538" s="1">
        <f t="shared" si="172"/>
        <v>1006</v>
      </c>
      <c r="AK538" s="1">
        <f t="shared" si="173"/>
        <v>694.00053800000001</v>
      </c>
      <c r="AL538">
        <f t="shared" si="174"/>
        <v>826</v>
      </c>
      <c r="AM538" s="1">
        <f t="shared" si="175"/>
        <v>675</v>
      </c>
      <c r="AN538" s="108">
        <f t="shared" si="161"/>
        <v>212.880538</v>
      </c>
      <c r="AO538">
        <f t="shared" si="176"/>
        <v>223</v>
      </c>
      <c r="AP538" s="1">
        <f t="shared" si="177"/>
        <v>1278</v>
      </c>
      <c r="AQ538" s="108">
        <f t="shared" si="162"/>
        <v>5.3799999999999996E-4</v>
      </c>
      <c r="AR538">
        <f t="shared" si="178"/>
        <v>971</v>
      </c>
      <c r="AS538" s="1">
        <f t="shared" si="179"/>
        <v>530</v>
      </c>
    </row>
    <row r="539" spans="7:45" x14ac:dyDescent="0.25">
      <c r="G539" s="93">
        <v>43505</v>
      </c>
      <c r="H539" t="s">
        <v>21</v>
      </c>
      <c r="I539" t="s">
        <v>535</v>
      </c>
      <c r="J539" t="s">
        <v>536</v>
      </c>
      <c r="K539" s="95">
        <v>209.59</v>
      </c>
      <c r="L539" s="94">
        <v>0</v>
      </c>
      <c r="O539" t="str">
        <f t="shared" si="163"/>
        <v/>
      </c>
      <c r="AA539" s="3">
        <f t="shared" si="180"/>
        <v>531</v>
      </c>
      <c r="AB539" s="93">
        <f t="shared" si="164"/>
        <v>43505.000539000001</v>
      </c>
      <c r="AC539">
        <f t="shared" si="165"/>
        <v>970</v>
      </c>
      <c r="AD539" s="1">
        <f t="shared" si="166"/>
        <v>531</v>
      </c>
      <c r="AE539" s="119">
        <f t="shared" si="167"/>
        <v>1086.0005389999999</v>
      </c>
      <c r="AF539">
        <f t="shared" si="168"/>
        <v>644</v>
      </c>
      <c r="AG539" s="1">
        <f t="shared" si="169"/>
        <v>857</v>
      </c>
      <c r="AH539" s="119">
        <f t="shared" si="170"/>
        <v>1025.0005389999999</v>
      </c>
      <c r="AI539">
        <f t="shared" si="171"/>
        <v>494</v>
      </c>
      <c r="AJ539" s="1">
        <f t="shared" si="172"/>
        <v>1007</v>
      </c>
      <c r="AK539" s="1">
        <f t="shared" si="173"/>
        <v>694.000539</v>
      </c>
      <c r="AL539">
        <f t="shared" si="174"/>
        <v>825</v>
      </c>
      <c r="AM539" s="1">
        <f t="shared" si="175"/>
        <v>676</v>
      </c>
      <c r="AN539" s="108">
        <f t="shared" si="161"/>
        <v>209.59053900000001</v>
      </c>
      <c r="AO539">
        <f t="shared" si="176"/>
        <v>224</v>
      </c>
      <c r="AP539" s="1">
        <f t="shared" si="177"/>
        <v>1277</v>
      </c>
      <c r="AQ539" s="108">
        <f t="shared" si="162"/>
        <v>5.3899999999999998E-4</v>
      </c>
      <c r="AR539">
        <f t="shared" si="178"/>
        <v>970</v>
      </c>
      <c r="AS539" s="1">
        <f t="shared" si="179"/>
        <v>531</v>
      </c>
    </row>
    <row r="540" spans="7:45" x14ac:dyDescent="0.25">
      <c r="G540" s="93">
        <v>43505</v>
      </c>
      <c r="H540" t="s">
        <v>21</v>
      </c>
      <c r="I540" t="s">
        <v>535</v>
      </c>
      <c r="J540" t="s">
        <v>536</v>
      </c>
      <c r="K540" s="95">
        <v>200.77</v>
      </c>
      <c r="L540" s="94">
        <v>0</v>
      </c>
      <c r="O540" t="str">
        <f t="shared" si="163"/>
        <v/>
      </c>
      <c r="AA540" s="3">
        <f t="shared" si="180"/>
        <v>532</v>
      </c>
      <c r="AB540" s="93">
        <f t="shared" si="164"/>
        <v>43505.000540000001</v>
      </c>
      <c r="AC540">
        <f t="shared" si="165"/>
        <v>969</v>
      </c>
      <c r="AD540" s="1">
        <f t="shared" si="166"/>
        <v>532</v>
      </c>
      <c r="AE540" s="119">
        <f t="shared" si="167"/>
        <v>1086.00054</v>
      </c>
      <c r="AF540">
        <f t="shared" si="168"/>
        <v>643</v>
      </c>
      <c r="AG540" s="1">
        <f t="shared" si="169"/>
        <v>858</v>
      </c>
      <c r="AH540" s="119">
        <f t="shared" si="170"/>
        <v>1025.00054</v>
      </c>
      <c r="AI540">
        <f t="shared" si="171"/>
        <v>493</v>
      </c>
      <c r="AJ540" s="1">
        <f t="shared" si="172"/>
        <v>1008</v>
      </c>
      <c r="AK540" s="1">
        <f t="shared" si="173"/>
        <v>694.00054</v>
      </c>
      <c r="AL540">
        <f t="shared" si="174"/>
        <v>824</v>
      </c>
      <c r="AM540" s="1">
        <f t="shared" si="175"/>
        <v>677</v>
      </c>
      <c r="AN540" s="108">
        <f t="shared" si="161"/>
        <v>200.77054000000001</v>
      </c>
      <c r="AO540">
        <f t="shared" si="176"/>
        <v>228</v>
      </c>
      <c r="AP540" s="1">
        <f t="shared" si="177"/>
        <v>1273</v>
      </c>
      <c r="AQ540" s="108">
        <f t="shared" si="162"/>
        <v>5.4000000000000001E-4</v>
      </c>
      <c r="AR540">
        <f t="shared" si="178"/>
        <v>969</v>
      </c>
      <c r="AS540" s="1">
        <f t="shared" si="179"/>
        <v>532</v>
      </c>
    </row>
    <row r="541" spans="7:45" x14ac:dyDescent="0.25">
      <c r="G541" s="93">
        <v>43505</v>
      </c>
      <c r="H541" t="s">
        <v>21</v>
      </c>
      <c r="I541" t="s">
        <v>535</v>
      </c>
      <c r="J541" t="s">
        <v>536</v>
      </c>
      <c r="K541" s="95">
        <v>123.44</v>
      </c>
      <c r="L541" s="94">
        <v>0</v>
      </c>
      <c r="O541" t="str">
        <f t="shared" si="163"/>
        <v/>
      </c>
      <c r="AA541" s="3">
        <f t="shared" si="180"/>
        <v>533</v>
      </c>
      <c r="AB541" s="93">
        <f t="shared" si="164"/>
        <v>43505.000541000001</v>
      </c>
      <c r="AC541">
        <f t="shared" si="165"/>
        <v>968</v>
      </c>
      <c r="AD541" s="1">
        <f t="shared" si="166"/>
        <v>533</v>
      </c>
      <c r="AE541" s="119">
        <f t="shared" si="167"/>
        <v>1086.0005410000001</v>
      </c>
      <c r="AF541">
        <f t="shared" si="168"/>
        <v>642</v>
      </c>
      <c r="AG541" s="1">
        <f t="shared" si="169"/>
        <v>859</v>
      </c>
      <c r="AH541" s="119">
        <f t="shared" si="170"/>
        <v>1025.0005410000001</v>
      </c>
      <c r="AI541">
        <f t="shared" si="171"/>
        <v>492</v>
      </c>
      <c r="AJ541" s="1">
        <f t="shared" si="172"/>
        <v>1009</v>
      </c>
      <c r="AK541" s="1">
        <f t="shared" si="173"/>
        <v>694.000541</v>
      </c>
      <c r="AL541">
        <f t="shared" si="174"/>
        <v>823</v>
      </c>
      <c r="AM541" s="1">
        <f t="shared" si="175"/>
        <v>678</v>
      </c>
      <c r="AN541" s="108">
        <f t="shared" si="161"/>
        <v>123.440541</v>
      </c>
      <c r="AO541">
        <f t="shared" si="176"/>
        <v>340</v>
      </c>
      <c r="AP541" s="1">
        <f t="shared" si="177"/>
        <v>1161</v>
      </c>
      <c r="AQ541" s="108">
        <f t="shared" si="162"/>
        <v>5.4099999999999992E-4</v>
      </c>
      <c r="AR541">
        <f t="shared" si="178"/>
        <v>968</v>
      </c>
      <c r="AS541" s="1">
        <f t="shared" si="179"/>
        <v>533</v>
      </c>
    </row>
    <row r="542" spans="7:45" x14ac:dyDescent="0.25">
      <c r="G542" s="93">
        <v>43505</v>
      </c>
      <c r="H542" t="s">
        <v>21</v>
      </c>
      <c r="I542" t="s">
        <v>535</v>
      </c>
      <c r="J542" t="s">
        <v>536</v>
      </c>
      <c r="K542" s="95">
        <v>85.49</v>
      </c>
      <c r="L542" s="94">
        <v>0</v>
      </c>
      <c r="O542" t="str">
        <f t="shared" si="163"/>
        <v/>
      </c>
      <c r="AA542" s="3">
        <f t="shared" si="180"/>
        <v>534</v>
      </c>
      <c r="AB542" s="93">
        <f t="shared" si="164"/>
        <v>43505.000542000002</v>
      </c>
      <c r="AC542">
        <f t="shared" si="165"/>
        <v>967</v>
      </c>
      <c r="AD542" s="1">
        <f t="shared" si="166"/>
        <v>534</v>
      </c>
      <c r="AE542" s="119">
        <f t="shared" si="167"/>
        <v>1086.000542</v>
      </c>
      <c r="AF542">
        <f t="shared" si="168"/>
        <v>641</v>
      </c>
      <c r="AG542" s="1">
        <f t="shared" si="169"/>
        <v>860</v>
      </c>
      <c r="AH542" s="119">
        <f t="shared" si="170"/>
        <v>1025.000542</v>
      </c>
      <c r="AI542">
        <f t="shared" si="171"/>
        <v>491</v>
      </c>
      <c r="AJ542" s="1">
        <f t="shared" si="172"/>
        <v>1010</v>
      </c>
      <c r="AK542" s="1">
        <f t="shared" si="173"/>
        <v>694.000542</v>
      </c>
      <c r="AL542">
        <f t="shared" si="174"/>
        <v>822</v>
      </c>
      <c r="AM542" s="1">
        <f t="shared" si="175"/>
        <v>679</v>
      </c>
      <c r="AN542" s="108">
        <f t="shared" si="161"/>
        <v>85.490541999999991</v>
      </c>
      <c r="AO542">
        <f t="shared" si="176"/>
        <v>444</v>
      </c>
      <c r="AP542" s="1">
        <f t="shared" si="177"/>
        <v>1057</v>
      </c>
      <c r="AQ542" s="108">
        <f t="shared" si="162"/>
        <v>5.4199999999999995E-4</v>
      </c>
      <c r="AR542">
        <f t="shared" si="178"/>
        <v>967</v>
      </c>
      <c r="AS542" s="1">
        <f t="shared" si="179"/>
        <v>534</v>
      </c>
    </row>
    <row r="543" spans="7:45" x14ac:dyDescent="0.25">
      <c r="G543" s="93">
        <v>43505</v>
      </c>
      <c r="H543" t="s">
        <v>21</v>
      </c>
      <c r="I543" t="s">
        <v>535</v>
      </c>
      <c r="J543" t="s">
        <v>536</v>
      </c>
      <c r="K543" s="95">
        <v>84.8</v>
      </c>
      <c r="L543" s="94">
        <v>0</v>
      </c>
      <c r="O543" t="str">
        <f t="shared" si="163"/>
        <v/>
      </c>
      <c r="AA543" s="3">
        <f t="shared" si="180"/>
        <v>535</v>
      </c>
      <c r="AB543" s="93">
        <f t="shared" si="164"/>
        <v>43505.000543000002</v>
      </c>
      <c r="AC543">
        <f t="shared" si="165"/>
        <v>966</v>
      </c>
      <c r="AD543" s="1">
        <f t="shared" si="166"/>
        <v>535</v>
      </c>
      <c r="AE543" s="119">
        <f t="shared" si="167"/>
        <v>1086.0005430000001</v>
      </c>
      <c r="AF543">
        <f t="shared" si="168"/>
        <v>640</v>
      </c>
      <c r="AG543" s="1">
        <f t="shared" si="169"/>
        <v>861</v>
      </c>
      <c r="AH543" s="119">
        <f t="shared" si="170"/>
        <v>1025.0005430000001</v>
      </c>
      <c r="AI543">
        <f t="shared" si="171"/>
        <v>490</v>
      </c>
      <c r="AJ543" s="1">
        <f t="shared" si="172"/>
        <v>1011</v>
      </c>
      <c r="AK543" s="1">
        <f t="shared" si="173"/>
        <v>694.00054299999999</v>
      </c>
      <c r="AL543">
        <f t="shared" si="174"/>
        <v>821</v>
      </c>
      <c r="AM543" s="1">
        <f t="shared" si="175"/>
        <v>680</v>
      </c>
      <c r="AN543" s="108">
        <f t="shared" si="161"/>
        <v>84.80054299999999</v>
      </c>
      <c r="AO543">
        <f t="shared" si="176"/>
        <v>448</v>
      </c>
      <c r="AP543" s="1">
        <f t="shared" si="177"/>
        <v>1053</v>
      </c>
      <c r="AQ543" s="108">
        <f t="shared" si="162"/>
        <v>5.4299999999999997E-4</v>
      </c>
      <c r="AR543">
        <f t="shared" si="178"/>
        <v>966</v>
      </c>
      <c r="AS543" s="1">
        <f t="shared" si="179"/>
        <v>535</v>
      </c>
    </row>
    <row r="544" spans="7:45" x14ac:dyDescent="0.25">
      <c r="G544" s="93">
        <v>43505</v>
      </c>
      <c r="H544" t="s">
        <v>21</v>
      </c>
      <c r="I544" t="s">
        <v>535</v>
      </c>
      <c r="J544" t="s">
        <v>536</v>
      </c>
      <c r="K544" s="95">
        <v>39.020000000000003</v>
      </c>
      <c r="L544" s="94">
        <v>0</v>
      </c>
      <c r="O544" t="str">
        <f t="shared" si="163"/>
        <v/>
      </c>
      <c r="AA544" s="3">
        <f t="shared" si="180"/>
        <v>536</v>
      </c>
      <c r="AB544" s="93">
        <f t="shared" si="164"/>
        <v>43505.000544000002</v>
      </c>
      <c r="AC544">
        <f t="shared" si="165"/>
        <v>965</v>
      </c>
      <c r="AD544" s="1">
        <f t="shared" si="166"/>
        <v>536</v>
      </c>
      <c r="AE544" s="119">
        <f t="shared" si="167"/>
        <v>1086.000544</v>
      </c>
      <c r="AF544">
        <f t="shared" si="168"/>
        <v>639</v>
      </c>
      <c r="AG544" s="1">
        <f t="shared" si="169"/>
        <v>862</v>
      </c>
      <c r="AH544" s="119">
        <f t="shared" si="170"/>
        <v>1025.000544</v>
      </c>
      <c r="AI544">
        <f t="shared" si="171"/>
        <v>489</v>
      </c>
      <c r="AJ544" s="1">
        <f t="shared" si="172"/>
        <v>1012</v>
      </c>
      <c r="AK544" s="1">
        <f t="shared" si="173"/>
        <v>694.00054399999999</v>
      </c>
      <c r="AL544">
        <f t="shared" si="174"/>
        <v>820</v>
      </c>
      <c r="AM544" s="1">
        <f t="shared" si="175"/>
        <v>681</v>
      </c>
      <c r="AN544" s="108">
        <f t="shared" si="161"/>
        <v>39.020544000000001</v>
      </c>
      <c r="AO544">
        <f t="shared" si="176"/>
        <v>724</v>
      </c>
      <c r="AP544" s="1">
        <f t="shared" si="177"/>
        <v>777</v>
      </c>
      <c r="AQ544" s="108">
        <f t="shared" si="162"/>
        <v>5.44E-4</v>
      </c>
      <c r="AR544">
        <f t="shared" si="178"/>
        <v>965</v>
      </c>
      <c r="AS544" s="1">
        <f t="shared" si="179"/>
        <v>536</v>
      </c>
    </row>
    <row r="545" spans="7:45" x14ac:dyDescent="0.25">
      <c r="G545" s="93">
        <v>43505</v>
      </c>
      <c r="H545" t="s">
        <v>21</v>
      </c>
      <c r="I545" t="s">
        <v>535</v>
      </c>
      <c r="J545" t="s">
        <v>536</v>
      </c>
      <c r="K545" s="95">
        <v>22.42</v>
      </c>
      <c r="L545" s="94">
        <v>0</v>
      </c>
      <c r="O545" t="str">
        <f t="shared" si="163"/>
        <v/>
      </c>
      <c r="AA545" s="3">
        <f t="shared" si="180"/>
        <v>537</v>
      </c>
      <c r="AB545" s="93">
        <f t="shared" si="164"/>
        <v>43505.000545000003</v>
      </c>
      <c r="AC545">
        <f t="shared" si="165"/>
        <v>964</v>
      </c>
      <c r="AD545" s="1">
        <f t="shared" si="166"/>
        <v>537</v>
      </c>
      <c r="AE545" s="119">
        <f t="shared" si="167"/>
        <v>1086.0005450000001</v>
      </c>
      <c r="AF545">
        <f t="shared" si="168"/>
        <v>638</v>
      </c>
      <c r="AG545" s="1">
        <f t="shared" si="169"/>
        <v>863</v>
      </c>
      <c r="AH545" s="119">
        <f t="shared" si="170"/>
        <v>1025.0005450000001</v>
      </c>
      <c r="AI545">
        <f t="shared" si="171"/>
        <v>488</v>
      </c>
      <c r="AJ545" s="1">
        <f t="shared" si="172"/>
        <v>1013</v>
      </c>
      <c r="AK545" s="1">
        <f t="shared" si="173"/>
        <v>694.00054499999999</v>
      </c>
      <c r="AL545">
        <f t="shared" si="174"/>
        <v>819</v>
      </c>
      <c r="AM545" s="1">
        <f t="shared" si="175"/>
        <v>682</v>
      </c>
      <c r="AN545" s="108">
        <f t="shared" si="161"/>
        <v>22.420545000000001</v>
      </c>
      <c r="AO545">
        <f t="shared" si="176"/>
        <v>978</v>
      </c>
      <c r="AP545" s="1">
        <f t="shared" si="177"/>
        <v>523</v>
      </c>
      <c r="AQ545" s="108">
        <f t="shared" si="162"/>
        <v>5.4500000000000002E-4</v>
      </c>
      <c r="AR545">
        <f t="shared" si="178"/>
        <v>964</v>
      </c>
      <c r="AS545" s="1">
        <f t="shared" si="179"/>
        <v>537</v>
      </c>
    </row>
    <row r="546" spans="7:45" x14ac:dyDescent="0.25">
      <c r="G546" s="93">
        <v>43505</v>
      </c>
      <c r="H546" t="s">
        <v>21</v>
      </c>
      <c r="I546" t="s">
        <v>535</v>
      </c>
      <c r="J546" t="s">
        <v>536</v>
      </c>
      <c r="K546" s="95">
        <v>16.690000000000001</v>
      </c>
      <c r="L546" s="94">
        <v>0</v>
      </c>
      <c r="O546" t="str">
        <f t="shared" si="163"/>
        <v/>
      </c>
      <c r="AA546" s="3">
        <f t="shared" si="180"/>
        <v>538</v>
      </c>
      <c r="AB546" s="93">
        <f t="shared" si="164"/>
        <v>43505.000546000003</v>
      </c>
      <c r="AC546">
        <f t="shared" si="165"/>
        <v>963</v>
      </c>
      <c r="AD546" s="1">
        <f t="shared" si="166"/>
        <v>538</v>
      </c>
      <c r="AE546" s="119">
        <f t="shared" si="167"/>
        <v>1086.000546</v>
      </c>
      <c r="AF546">
        <f t="shared" si="168"/>
        <v>637</v>
      </c>
      <c r="AG546" s="1">
        <f t="shared" si="169"/>
        <v>864</v>
      </c>
      <c r="AH546" s="119">
        <f t="shared" si="170"/>
        <v>1025.000546</v>
      </c>
      <c r="AI546">
        <f t="shared" si="171"/>
        <v>487</v>
      </c>
      <c r="AJ546" s="1">
        <f t="shared" si="172"/>
        <v>1014</v>
      </c>
      <c r="AK546" s="1">
        <f t="shared" si="173"/>
        <v>694.00054599999999</v>
      </c>
      <c r="AL546">
        <f t="shared" si="174"/>
        <v>818</v>
      </c>
      <c r="AM546" s="1">
        <f t="shared" si="175"/>
        <v>683</v>
      </c>
      <c r="AN546" s="108">
        <f t="shared" si="161"/>
        <v>16.690546000000001</v>
      </c>
      <c r="AO546">
        <f t="shared" si="176"/>
        <v>1060</v>
      </c>
      <c r="AP546" s="1">
        <f t="shared" si="177"/>
        <v>441</v>
      </c>
      <c r="AQ546" s="108">
        <f t="shared" si="162"/>
        <v>5.4599999999999994E-4</v>
      </c>
      <c r="AR546">
        <f t="shared" si="178"/>
        <v>963</v>
      </c>
      <c r="AS546" s="1">
        <f t="shared" si="179"/>
        <v>538</v>
      </c>
    </row>
    <row r="547" spans="7:45" x14ac:dyDescent="0.25">
      <c r="G547" s="93">
        <v>43505</v>
      </c>
      <c r="H547" t="s">
        <v>69</v>
      </c>
      <c r="I547" t="s">
        <v>535</v>
      </c>
      <c r="J547" t="s">
        <v>536</v>
      </c>
      <c r="K547" s="95">
        <v>150.58000000000001</v>
      </c>
      <c r="L547" s="94">
        <v>0</v>
      </c>
      <c r="O547" t="str">
        <f t="shared" si="163"/>
        <v/>
      </c>
      <c r="AA547" s="3">
        <f t="shared" si="180"/>
        <v>539</v>
      </c>
      <c r="AB547" s="93">
        <f t="shared" si="164"/>
        <v>43505.000547000003</v>
      </c>
      <c r="AC547">
        <f t="shared" si="165"/>
        <v>962</v>
      </c>
      <c r="AD547" s="1">
        <f t="shared" si="166"/>
        <v>539</v>
      </c>
      <c r="AE547" s="119">
        <f t="shared" si="167"/>
        <v>569.00054699999998</v>
      </c>
      <c r="AF547">
        <f t="shared" si="168"/>
        <v>948</v>
      </c>
      <c r="AG547" s="1">
        <f t="shared" si="169"/>
        <v>553</v>
      </c>
      <c r="AH547" s="119">
        <f t="shared" si="170"/>
        <v>1025.0005470000001</v>
      </c>
      <c r="AI547">
        <f t="shared" si="171"/>
        <v>486</v>
      </c>
      <c r="AJ547" s="1">
        <f t="shared" si="172"/>
        <v>1015</v>
      </c>
      <c r="AK547" s="1">
        <f t="shared" si="173"/>
        <v>694.00054699999998</v>
      </c>
      <c r="AL547">
        <f t="shared" si="174"/>
        <v>817</v>
      </c>
      <c r="AM547" s="1">
        <f t="shared" si="175"/>
        <v>684</v>
      </c>
      <c r="AN547" s="108">
        <f t="shared" si="161"/>
        <v>150.58054700000002</v>
      </c>
      <c r="AO547">
        <f t="shared" si="176"/>
        <v>281</v>
      </c>
      <c r="AP547" s="1">
        <f t="shared" si="177"/>
        <v>1220</v>
      </c>
      <c r="AQ547" s="108">
        <f t="shared" si="162"/>
        <v>5.4699999999999996E-4</v>
      </c>
      <c r="AR547">
        <f t="shared" si="178"/>
        <v>962</v>
      </c>
      <c r="AS547" s="1">
        <f t="shared" si="179"/>
        <v>539</v>
      </c>
    </row>
    <row r="548" spans="7:45" x14ac:dyDescent="0.25">
      <c r="G548" s="93">
        <v>43505</v>
      </c>
      <c r="H548" t="s">
        <v>68</v>
      </c>
      <c r="I548" t="s">
        <v>535</v>
      </c>
      <c r="J548" t="s">
        <v>536</v>
      </c>
      <c r="K548" s="95">
        <v>5620.07</v>
      </c>
      <c r="L548" s="94">
        <v>0</v>
      </c>
      <c r="O548" t="str">
        <f t="shared" si="163"/>
        <v/>
      </c>
      <c r="AA548" s="3">
        <f t="shared" si="180"/>
        <v>540</v>
      </c>
      <c r="AB548" s="93">
        <f t="shared" si="164"/>
        <v>43505.000548000004</v>
      </c>
      <c r="AC548">
        <f t="shared" si="165"/>
        <v>961</v>
      </c>
      <c r="AD548" s="1">
        <f t="shared" si="166"/>
        <v>540</v>
      </c>
      <c r="AE548" s="119">
        <f t="shared" si="167"/>
        <v>536.00054799999998</v>
      </c>
      <c r="AF548">
        <f t="shared" si="168"/>
        <v>981</v>
      </c>
      <c r="AG548" s="1">
        <f t="shared" si="169"/>
        <v>520</v>
      </c>
      <c r="AH548" s="119">
        <f t="shared" si="170"/>
        <v>1025.000548</v>
      </c>
      <c r="AI548">
        <f t="shared" si="171"/>
        <v>485</v>
      </c>
      <c r="AJ548" s="1">
        <f t="shared" si="172"/>
        <v>1016</v>
      </c>
      <c r="AK548" s="1">
        <f t="shared" si="173"/>
        <v>694.00054799999998</v>
      </c>
      <c r="AL548">
        <f t="shared" si="174"/>
        <v>816</v>
      </c>
      <c r="AM548" s="1">
        <f t="shared" si="175"/>
        <v>685</v>
      </c>
      <c r="AN548" s="108">
        <f t="shared" si="161"/>
        <v>5620.0705479999997</v>
      </c>
      <c r="AO548">
        <f t="shared" si="176"/>
        <v>4</v>
      </c>
      <c r="AP548" s="1">
        <f t="shared" si="177"/>
        <v>1497</v>
      </c>
      <c r="AQ548" s="108">
        <f t="shared" si="162"/>
        <v>5.4799999999999998E-4</v>
      </c>
      <c r="AR548">
        <f t="shared" si="178"/>
        <v>961</v>
      </c>
      <c r="AS548" s="1">
        <f t="shared" si="179"/>
        <v>540</v>
      </c>
    </row>
    <row r="549" spans="7:45" x14ac:dyDescent="0.25">
      <c r="G549" s="93">
        <v>43505</v>
      </c>
      <c r="H549" t="s">
        <v>23</v>
      </c>
      <c r="I549" t="s">
        <v>535</v>
      </c>
      <c r="J549" t="s">
        <v>536</v>
      </c>
      <c r="K549" s="95">
        <v>111.83</v>
      </c>
      <c r="L549" s="94">
        <v>0</v>
      </c>
      <c r="O549" t="str">
        <f t="shared" si="163"/>
        <v/>
      </c>
      <c r="AA549" s="3">
        <f t="shared" si="180"/>
        <v>541</v>
      </c>
      <c r="AB549" s="93">
        <f t="shared" si="164"/>
        <v>43505.000548999997</v>
      </c>
      <c r="AC549">
        <f t="shared" si="165"/>
        <v>960</v>
      </c>
      <c r="AD549" s="1">
        <f t="shared" si="166"/>
        <v>541</v>
      </c>
      <c r="AE549" s="119">
        <f t="shared" si="167"/>
        <v>515.00054899999998</v>
      </c>
      <c r="AF549">
        <f t="shared" si="168"/>
        <v>1343</v>
      </c>
      <c r="AG549" s="1">
        <f t="shared" si="169"/>
        <v>158</v>
      </c>
      <c r="AH549" s="119">
        <f t="shared" si="170"/>
        <v>1025.0005490000001</v>
      </c>
      <c r="AI549">
        <f t="shared" si="171"/>
        <v>484</v>
      </c>
      <c r="AJ549" s="1">
        <f t="shared" si="172"/>
        <v>1017</v>
      </c>
      <c r="AK549" s="1">
        <f t="shared" si="173"/>
        <v>694.00054899999998</v>
      </c>
      <c r="AL549">
        <f t="shared" si="174"/>
        <v>815</v>
      </c>
      <c r="AM549" s="1">
        <f t="shared" si="175"/>
        <v>686</v>
      </c>
      <c r="AN549" s="108">
        <f t="shared" si="161"/>
        <v>111.830549</v>
      </c>
      <c r="AO549">
        <f t="shared" si="176"/>
        <v>362</v>
      </c>
      <c r="AP549" s="1">
        <f t="shared" si="177"/>
        <v>1139</v>
      </c>
      <c r="AQ549" s="108">
        <f t="shared" si="162"/>
        <v>5.4900000000000001E-4</v>
      </c>
      <c r="AR549">
        <f t="shared" si="178"/>
        <v>960</v>
      </c>
      <c r="AS549" s="1">
        <f t="shared" si="179"/>
        <v>541</v>
      </c>
    </row>
    <row r="550" spans="7:45" x14ac:dyDescent="0.25">
      <c r="G550" s="93">
        <v>43505</v>
      </c>
      <c r="H550" t="s">
        <v>23</v>
      </c>
      <c r="I550" t="s">
        <v>535</v>
      </c>
      <c r="J550" t="s">
        <v>536</v>
      </c>
      <c r="K550" s="95">
        <v>110.17</v>
      </c>
      <c r="L550" s="94">
        <v>0</v>
      </c>
      <c r="O550" t="str">
        <f t="shared" si="163"/>
        <v/>
      </c>
      <c r="AA550" s="3">
        <f t="shared" si="180"/>
        <v>542</v>
      </c>
      <c r="AB550" s="93">
        <f t="shared" si="164"/>
        <v>43505.000549999997</v>
      </c>
      <c r="AC550">
        <f t="shared" si="165"/>
        <v>959</v>
      </c>
      <c r="AD550" s="1">
        <f t="shared" si="166"/>
        <v>542</v>
      </c>
      <c r="AE550" s="119">
        <f t="shared" si="167"/>
        <v>515.00054999999998</v>
      </c>
      <c r="AF550">
        <f t="shared" si="168"/>
        <v>1342</v>
      </c>
      <c r="AG550" s="1">
        <f t="shared" si="169"/>
        <v>159</v>
      </c>
      <c r="AH550" s="119">
        <f t="shared" si="170"/>
        <v>1025.00055</v>
      </c>
      <c r="AI550">
        <f t="shared" si="171"/>
        <v>483</v>
      </c>
      <c r="AJ550" s="1">
        <f t="shared" si="172"/>
        <v>1018</v>
      </c>
      <c r="AK550" s="1">
        <f t="shared" si="173"/>
        <v>694.00054999999998</v>
      </c>
      <c r="AL550">
        <f t="shared" si="174"/>
        <v>814</v>
      </c>
      <c r="AM550" s="1">
        <f t="shared" si="175"/>
        <v>687</v>
      </c>
      <c r="AN550" s="108">
        <f t="shared" si="161"/>
        <v>110.17055000000001</v>
      </c>
      <c r="AO550">
        <f t="shared" si="176"/>
        <v>366</v>
      </c>
      <c r="AP550" s="1">
        <f t="shared" si="177"/>
        <v>1135</v>
      </c>
      <c r="AQ550" s="108">
        <f t="shared" si="162"/>
        <v>5.4999999999999992E-4</v>
      </c>
      <c r="AR550">
        <f t="shared" si="178"/>
        <v>959</v>
      </c>
      <c r="AS550" s="1">
        <f t="shared" si="179"/>
        <v>542</v>
      </c>
    </row>
    <row r="551" spans="7:45" x14ac:dyDescent="0.25">
      <c r="G551" s="93">
        <v>43505</v>
      </c>
      <c r="H551" t="s">
        <v>23</v>
      </c>
      <c r="I551" t="s">
        <v>535</v>
      </c>
      <c r="J551" t="s">
        <v>536</v>
      </c>
      <c r="K551" s="95">
        <v>77.08</v>
      </c>
      <c r="L551" s="94">
        <v>0</v>
      </c>
      <c r="O551" t="str">
        <f t="shared" si="163"/>
        <v/>
      </c>
      <c r="AA551" s="3">
        <f t="shared" si="180"/>
        <v>543</v>
      </c>
      <c r="AB551" s="93">
        <f t="shared" si="164"/>
        <v>43505.000550999997</v>
      </c>
      <c r="AC551">
        <f t="shared" si="165"/>
        <v>958</v>
      </c>
      <c r="AD551" s="1">
        <f t="shared" si="166"/>
        <v>543</v>
      </c>
      <c r="AE551" s="119">
        <f t="shared" si="167"/>
        <v>515.00055099999997</v>
      </c>
      <c r="AF551">
        <f t="shared" si="168"/>
        <v>1341</v>
      </c>
      <c r="AG551" s="1">
        <f t="shared" si="169"/>
        <v>160</v>
      </c>
      <c r="AH551" s="119">
        <f t="shared" si="170"/>
        <v>1025.0005510000001</v>
      </c>
      <c r="AI551">
        <f t="shared" si="171"/>
        <v>482</v>
      </c>
      <c r="AJ551" s="1">
        <f t="shared" si="172"/>
        <v>1019</v>
      </c>
      <c r="AK551" s="1">
        <f t="shared" si="173"/>
        <v>694.00055099999997</v>
      </c>
      <c r="AL551">
        <f t="shared" si="174"/>
        <v>813</v>
      </c>
      <c r="AM551" s="1">
        <f t="shared" si="175"/>
        <v>688</v>
      </c>
      <c r="AN551" s="108">
        <f t="shared" si="161"/>
        <v>77.080551</v>
      </c>
      <c r="AO551">
        <f t="shared" si="176"/>
        <v>483</v>
      </c>
      <c r="AP551" s="1">
        <f t="shared" si="177"/>
        <v>1018</v>
      </c>
      <c r="AQ551" s="108">
        <f t="shared" si="162"/>
        <v>5.5099999999999995E-4</v>
      </c>
      <c r="AR551">
        <f t="shared" si="178"/>
        <v>958</v>
      </c>
      <c r="AS551" s="1">
        <f t="shared" si="179"/>
        <v>543</v>
      </c>
    </row>
    <row r="552" spans="7:45" x14ac:dyDescent="0.25">
      <c r="G552" s="93">
        <v>43505</v>
      </c>
      <c r="H552" t="s">
        <v>23</v>
      </c>
      <c r="I552" t="s">
        <v>535</v>
      </c>
      <c r="J552" t="s">
        <v>536</v>
      </c>
      <c r="K552" s="95">
        <v>66.95</v>
      </c>
      <c r="L552" s="94">
        <v>0</v>
      </c>
      <c r="O552" t="str">
        <f t="shared" si="163"/>
        <v/>
      </c>
      <c r="AA552" s="3">
        <f t="shared" si="180"/>
        <v>544</v>
      </c>
      <c r="AB552" s="93">
        <f t="shared" si="164"/>
        <v>43505.000551999998</v>
      </c>
      <c r="AC552">
        <f t="shared" si="165"/>
        <v>957</v>
      </c>
      <c r="AD552" s="1">
        <f t="shared" si="166"/>
        <v>544</v>
      </c>
      <c r="AE552" s="119">
        <f t="shared" si="167"/>
        <v>515.00055199999997</v>
      </c>
      <c r="AF552">
        <f t="shared" si="168"/>
        <v>1340</v>
      </c>
      <c r="AG552" s="1">
        <f t="shared" si="169"/>
        <v>161</v>
      </c>
      <c r="AH552" s="119">
        <f t="shared" si="170"/>
        <v>1025.000552</v>
      </c>
      <c r="AI552">
        <f t="shared" si="171"/>
        <v>481</v>
      </c>
      <c r="AJ552" s="1">
        <f t="shared" si="172"/>
        <v>1020</v>
      </c>
      <c r="AK552" s="1">
        <f t="shared" si="173"/>
        <v>694.00055199999997</v>
      </c>
      <c r="AL552">
        <f t="shared" si="174"/>
        <v>812</v>
      </c>
      <c r="AM552" s="1">
        <f t="shared" si="175"/>
        <v>689</v>
      </c>
      <c r="AN552" s="108">
        <f t="shared" si="161"/>
        <v>66.950552000000002</v>
      </c>
      <c r="AO552">
        <f t="shared" si="176"/>
        <v>522</v>
      </c>
      <c r="AP552" s="1">
        <f t="shared" si="177"/>
        <v>979</v>
      </c>
      <c r="AQ552" s="108">
        <f t="shared" si="162"/>
        <v>5.5199999999999997E-4</v>
      </c>
      <c r="AR552">
        <f t="shared" si="178"/>
        <v>957</v>
      </c>
      <c r="AS552" s="1">
        <f t="shared" si="179"/>
        <v>544</v>
      </c>
    </row>
    <row r="553" spans="7:45" x14ac:dyDescent="0.25">
      <c r="G553" s="93">
        <v>43505</v>
      </c>
      <c r="H553" t="s">
        <v>23</v>
      </c>
      <c r="I553" t="s">
        <v>535</v>
      </c>
      <c r="J553" t="s">
        <v>536</v>
      </c>
      <c r="K553" s="95">
        <v>61</v>
      </c>
      <c r="L553" s="94">
        <v>0</v>
      </c>
      <c r="O553" t="str">
        <f t="shared" si="163"/>
        <v/>
      </c>
      <c r="AA553" s="3">
        <f t="shared" si="180"/>
        <v>545</v>
      </c>
      <c r="AB553" s="93">
        <f t="shared" si="164"/>
        <v>43505.000552999998</v>
      </c>
      <c r="AC553">
        <f t="shared" si="165"/>
        <v>956</v>
      </c>
      <c r="AD553" s="1">
        <f t="shared" si="166"/>
        <v>545</v>
      </c>
      <c r="AE553" s="119">
        <f t="shared" si="167"/>
        <v>515.00055299999997</v>
      </c>
      <c r="AF553">
        <f t="shared" si="168"/>
        <v>1339</v>
      </c>
      <c r="AG553" s="1">
        <f t="shared" si="169"/>
        <v>162</v>
      </c>
      <c r="AH553" s="119">
        <f t="shared" si="170"/>
        <v>1025.0005530000001</v>
      </c>
      <c r="AI553">
        <f t="shared" si="171"/>
        <v>480</v>
      </c>
      <c r="AJ553" s="1">
        <f t="shared" si="172"/>
        <v>1021</v>
      </c>
      <c r="AK553" s="1">
        <f t="shared" si="173"/>
        <v>694.00055299999997</v>
      </c>
      <c r="AL553">
        <f t="shared" si="174"/>
        <v>811</v>
      </c>
      <c r="AM553" s="1">
        <f t="shared" si="175"/>
        <v>690</v>
      </c>
      <c r="AN553" s="108">
        <f t="shared" si="161"/>
        <v>61.000552999999996</v>
      </c>
      <c r="AO553">
        <f t="shared" si="176"/>
        <v>559</v>
      </c>
      <c r="AP553" s="1">
        <f t="shared" si="177"/>
        <v>942</v>
      </c>
      <c r="AQ553" s="108">
        <f t="shared" si="162"/>
        <v>5.53E-4</v>
      </c>
      <c r="AR553">
        <f t="shared" si="178"/>
        <v>956</v>
      </c>
      <c r="AS553" s="1">
        <f t="shared" si="179"/>
        <v>545</v>
      </c>
    </row>
    <row r="554" spans="7:45" x14ac:dyDescent="0.25">
      <c r="G554" s="93">
        <v>43505</v>
      </c>
      <c r="H554" t="s">
        <v>23</v>
      </c>
      <c r="I554" t="s">
        <v>535</v>
      </c>
      <c r="J554" t="s">
        <v>536</v>
      </c>
      <c r="K554" s="95">
        <v>44.01</v>
      </c>
      <c r="L554" s="94">
        <v>0</v>
      </c>
      <c r="O554" t="str">
        <f t="shared" si="163"/>
        <v/>
      </c>
      <c r="AA554" s="3">
        <f t="shared" si="180"/>
        <v>546</v>
      </c>
      <c r="AB554" s="93">
        <f t="shared" si="164"/>
        <v>43505.000553999998</v>
      </c>
      <c r="AC554">
        <f t="shared" si="165"/>
        <v>955</v>
      </c>
      <c r="AD554" s="1">
        <f t="shared" si="166"/>
        <v>546</v>
      </c>
      <c r="AE554" s="119">
        <f t="shared" si="167"/>
        <v>515.00055399999997</v>
      </c>
      <c r="AF554">
        <f t="shared" si="168"/>
        <v>1338</v>
      </c>
      <c r="AG554" s="1">
        <f t="shared" si="169"/>
        <v>163</v>
      </c>
      <c r="AH554" s="119">
        <f t="shared" si="170"/>
        <v>1025.000554</v>
      </c>
      <c r="AI554">
        <f t="shared" si="171"/>
        <v>479</v>
      </c>
      <c r="AJ554" s="1">
        <f t="shared" si="172"/>
        <v>1022</v>
      </c>
      <c r="AK554" s="1">
        <f t="shared" si="173"/>
        <v>694.00055399999997</v>
      </c>
      <c r="AL554">
        <f t="shared" si="174"/>
        <v>810</v>
      </c>
      <c r="AM554" s="1">
        <f t="shared" si="175"/>
        <v>691</v>
      </c>
      <c r="AN554" s="108">
        <f t="shared" si="161"/>
        <v>44.010553999999999</v>
      </c>
      <c r="AO554">
        <f t="shared" si="176"/>
        <v>666</v>
      </c>
      <c r="AP554" s="1">
        <f t="shared" si="177"/>
        <v>835</v>
      </c>
      <c r="AQ554" s="108">
        <f t="shared" si="162"/>
        <v>5.5400000000000002E-4</v>
      </c>
      <c r="AR554">
        <f t="shared" si="178"/>
        <v>955</v>
      </c>
      <c r="AS554" s="1">
        <f t="shared" si="179"/>
        <v>546</v>
      </c>
    </row>
    <row r="555" spans="7:45" x14ac:dyDescent="0.25">
      <c r="G555" s="93">
        <v>43505</v>
      </c>
      <c r="H555" t="s">
        <v>23</v>
      </c>
      <c r="I555" t="s">
        <v>535</v>
      </c>
      <c r="J555" t="s">
        <v>536</v>
      </c>
      <c r="K555" s="95">
        <v>43.5</v>
      </c>
      <c r="L555" s="94">
        <v>0</v>
      </c>
      <c r="O555" t="str">
        <f t="shared" si="163"/>
        <v/>
      </c>
      <c r="AA555" s="3">
        <f t="shared" si="180"/>
        <v>547</v>
      </c>
      <c r="AB555" s="93">
        <f t="shared" si="164"/>
        <v>43505.000554999999</v>
      </c>
      <c r="AC555">
        <f t="shared" si="165"/>
        <v>954</v>
      </c>
      <c r="AD555" s="1">
        <f t="shared" si="166"/>
        <v>547</v>
      </c>
      <c r="AE555" s="119">
        <f t="shared" si="167"/>
        <v>515.00055499999996</v>
      </c>
      <c r="AF555">
        <f t="shared" si="168"/>
        <v>1337</v>
      </c>
      <c r="AG555" s="1">
        <f t="shared" si="169"/>
        <v>164</v>
      </c>
      <c r="AH555" s="119">
        <f t="shared" si="170"/>
        <v>1025.0005550000001</v>
      </c>
      <c r="AI555">
        <f t="shared" si="171"/>
        <v>478</v>
      </c>
      <c r="AJ555" s="1">
        <f t="shared" si="172"/>
        <v>1023</v>
      </c>
      <c r="AK555" s="1">
        <f t="shared" si="173"/>
        <v>694.00055499999996</v>
      </c>
      <c r="AL555">
        <f t="shared" si="174"/>
        <v>809</v>
      </c>
      <c r="AM555" s="1">
        <f t="shared" si="175"/>
        <v>692</v>
      </c>
      <c r="AN555" s="108">
        <f t="shared" si="161"/>
        <v>43.500554999999999</v>
      </c>
      <c r="AO555">
        <f t="shared" si="176"/>
        <v>671</v>
      </c>
      <c r="AP555" s="1">
        <f t="shared" si="177"/>
        <v>830</v>
      </c>
      <c r="AQ555" s="108">
        <f t="shared" si="162"/>
        <v>5.5499999999999994E-4</v>
      </c>
      <c r="AR555">
        <f t="shared" si="178"/>
        <v>954</v>
      </c>
      <c r="AS555" s="1">
        <f t="shared" si="179"/>
        <v>547</v>
      </c>
    </row>
    <row r="556" spans="7:45" x14ac:dyDescent="0.25">
      <c r="G556" s="93">
        <v>43505</v>
      </c>
      <c r="H556" t="s">
        <v>23</v>
      </c>
      <c r="I556" t="s">
        <v>535</v>
      </c>
      <c r="J556" t="s">
        <v>536</v>
      </c>
      <c r="K556" s="95">
        <v>43.11</v>
      </c>
      <c r="L556" s="94">
        <v>0</v>
      </c>
      <c r="O556" t="str">
        <f t="shared" si="163"/>
        <v/>
      </c>
      <c r="AA556" s="3">
        <f t="shared" si="180"/>
        <v>548</v>
      </c>
      <c r="AB556" s="93">
        <f t="shared" si="164"/>
        <v>43505.000555999999</v>
      </c>
      <c r="AC556">
        <f t="shared" si="165"/>
        <v>953</v>
      </c>
      <c r="AD556" s="1">
        <f t="shared" si="166"/>
        <v>548</v>
      </c>
      <c r="AE556" s="119">
        <f t="shared" si="167"/>
        <v>515.00055599999996</v>
      </c>
      <c r="AF556">
        <f t="shared" si="168"/>
        <v>1336</v>
      </c>
      <c r="AG556" s="1">
        <f t="shared" si="169"/>
        <v>165</v>
      </c>
      <c r="AH556" s="119">
        <f t="shared" si="170"/>
        <v>1025.000556</v>
      </c>
      <c r="AI556">
        <f t="shared" si="171"/>
        <v>477</v>
      </c>
      <c r="AJ556" s="1">
        <f t="shared" si="172"/>
        <v>1024</v>
      </c>
      <c r="AK556" s="1">
        <f t="shared" si="173"/>
        <v>694.00055599999996</v>
      </c>
      <c r="AL556">
        <f t="shared" si="174"/>
        <v>808</v>
      </c>
      <c r="AM556" s="1">
        <f t="shared" si="175"/>
        <v>693</v>
      </c>
      <c r="AN556" s="108">
        <f t="shared" si="161"/>
        <v>43.110556000000003</v>
      </c>
      <c r="AO556">
        <f t="shared" si="176"/>
        <v>675</v>
      </c>
      <c r="AP556" s="1">
        <f t="shared" si="177"/>
        <v>826</v>
      </c>
      <c r="AQ556" s="108">
        <f t="shared" si="162"/>
        <v>5.5599999999999996E-4</v>
      </c>
      <c r="AR556">
        <f t="shared" si="178"/>
        <v>953</v>
      </c>
      <c r="AS556" s="1">
        <f t="shared" si="179"/>
        <v>548</v>
      </c>
    </row>
    <row r="557" spans="7:45" x14ac:dyDescent="0.25">
      <c r="G557" s="93">
        <v>43505</v>
      </c>
      <c r="H557" t="s">
        <v>23</v>
      </c>
      <c r="I557" t="s">
        <v>535</v>
      </c>
      <c r="J557" t="s">
        <v>536</v>
      </c>
      <c r="K557" s="95">
        <v>42.78</v>
      </c>
      <c r="L557" s="94">
        <v>0</v>
      </c>
      <c r="O557" t="str">
        <f t="shared" si="163"/>
        <v/>
      </c>
      <c r="AA557" s="3">
        <f t="shared" si="180"/>
        <v>549</v>
      </c>
      <c r="AB557" s="93">
        <f t="shared" si="164"/>
        <v>43505.000556999999</v>
      </c>
      <c r="AC557">
        <f t="shared" si="165"/>
        <v>952</v>
      </c>
      <c r="AD557" s="1">
        <f t="shared" si="166"/>
        <v>549</v>
      </c>
      <c r="AE557" s="119">
        <f t="shared" si="167"/>
        <v>515.00055699999996</v>
      </c>
      <c r="AF557">
        <f t="shared" si="168"/>
        <v>1335</v>
      </c>
      <c r="AG557" s="1">
        <f t="shared" si="169"/>
        <v>166</v>
      </c>
      <c r="AH557" s="119">
        <f t="shared" si="170"/>
        <v>1025.0005570000001</v>
      </c>
      <c r="AI557">
        <f t="shared" si="171"/>
        <v>476</v>
      </c>
      <c r="AJ557" s="1">
        <f t="shared" si="172"/>
        <v>1025</v>
      </c>
      <c r="AK557" s="1">
        <f t="shared" si="173"/>
        <v>694.00055699999996</v>
      </c>
      <c r="AL557">
        <f t="shared" si="174"/>
        <v>807</v>
      </c>
      <c r="AM557" s="1">
        <f t="shared" si="175"/>
        <v>694</v>
      </c>
      <c r="AN557" s="108">
        <f t="shared" si="161"/>
        <v>42.780557000000002</v>
      </c>
      <c r="AO557">
        <f t="shared" si="176"/>
        <v>677</v>
      </c>
      <c r="AP557" s="1">
        <f t="shared" si="177"/>
        <v>824</v>
      </c>
      <c r="AQ557" s="108">
        <f t="shared" si="162"/>
        <v>5.5699999999999999E-4</v>
      </c>
      <c r="AR557">
        <f t="shared" si="178"/>
        <v>952</v>
      </c>
      <c r="AS557" s="1">
        <f t="shared" si="179"/>
        <v>549</v>
      </c>
    </row>
    <row r="558" spans="7:45" x14ac:dyDescent="0.25">
      <c r="G558" s="93">
        <v>43507</v>
      </c>
      <c r="H558" t="s">
        <v>22</v>
      </c>
      <c r="I558" t="s">
        <v>36</v>
      </c>
      <c r="J558" t="s">
        <v>537</v>
      </c>
      <c r="K558" s="95">
        <v>8</v>
      </c>
      <c r="L558" s="94">
        <v>0</v>
      </c>
      <c r="O558" t="str">
        <f t="shared" si="163"/>
        <v/>
      </c>
      <c r="AA558" s="3">
        <f t="shared" si="180"/>
        <v>550</v>
      </c>
      <c r="AB558" s="93">
        <f t="shared" si="164"/>
        <v>43507.000558</v>
      </c>
      <c r="AC558">
        <f t="shared" si="165"/>
        <v>951</v>
      </c>
      <c r="AD558" s="1">
        <f t="shared" si="166"/>
        <v>550</v>
      </c>
      <c r="AE558" s="119">
        <f t="shared" si="167"/>
        <v>1469.000558</v>
      </c>
      <c r="AF558">
        <f t="shared" si="168"/>
        <v>119</v>
      </c>
      <c r="AG558" s="1">
        <f t="shared" si="169"/>
        <v>1382</v>
      </c>
      <c r="AH558" s="119">
        <f t="shared" si="170"/>
        <v>297.00055800000001</v>
      </c>
      <c r="AI558">
        <f t="shared" si="171"/>
        <v>1381</v>
      </c>
      <c r="AJ558" s="1">
        <f t="shared" si="172"/>
        <v>120</v>
      </c>
      <c r="AK558" s="1">
        <f t="shared" si="173"/>
        <v>701.00055799999996</v>
      </c>
      <c r="AL558">
        <f t="shared" si="174"/>
        <v>804</v>
      </c>
      <c r="AM558" s="1">
        <f t="shared" si="175"/>
        <v>697</v>
      </c>
      <c r="AN558" s="108">
        <f t="shared" si="161"/>
        <v>8.0005579999999998</v>
      </c>
      <c r="AO558">
        <f t="shared" si="176"/>
        <v>1308</v>
      </c>
      <c r="AP558" s="1">
        <f t="shared" si="177"/>
        <v>193</v>
      </c>
      <c r="AQ558" s="108">
        <f t="shared" si="162"/>
        <v>5.5800000000000001E-4</v>
      </c>
      <c r="AR558">
        <f t="shared" si="178"/>
        <v>951</v>
      </c>
      <c r="AS558" s="1">
        <f t="shared" si="179"/>
        <v>550</v>
      </c>
    </row>
    <row r="559" spans="7:45" x14ac:dyDescent="0.25">
      <c r="G559" s="93">
        <v>43507</v>
      </c>
      <c r="H559" t="s">
        <v>77</v>
      </c>
      <c r="I559" t="s">
        <v>35</v>
      </c>
      <c r="J559" t="s">
        <v>537</v>
      </c>
      <c r="K559" s="95">
        <v>12.9</v>
      </c>
      <c r="L559" s="94">
        <v>0</v>
      </c>
      <c r="O559" t="str">
        <f t="shared" si="163"/>
        <v/>
      </c>
      <c r="AA559" s="3">
        <f t="shared" si="180"/>
        <v>551</v>
      </c>
      <c r="AB559" s="93">
        <f t="shared" si="164"/>
        <v>43507.000559</v>
      </c>
      <c r="AC559">
        <f t="shared" si="165"/>
        <v>950</v>
      </c>
      <c r="AD559" s="1">
        <f t="shared" si="166"/>
        <v>551</v>
      </c>
      <c r="AE559" s="119">
        <f t="shared" si="167"/>
        <v>1184.0005590000001</v>
      </c>
      <c r="AF559">
        <f t="shared" si="168"/>
        <v>333</v>
      </c>
      <c r="AG559" s="1">
        <f t="shared" si="169"/>
        <v>1168</v>
      </c>
      <c r="AH559" s="119">
        <f t="shared" si="170"/>
        <v>1402.0005590000001</v>
      </c>
      <c r="AI559">
        <f t="shared" si="171"/>
        <v>187</v>
      </c>
      <c r="AJ559" s="1">
        <f t="shared" si="172"/>
        <v>1314</v>
      </c>
      <c r="AK559" s="1">
        <f t="shared" si="173"/>
        <v>701.00055899999995</v>
      </c>
      <c r="AL559">
        <f t="shared" si="174"/>
        <v>803</v>
      </c>
      <c r="AM559" s="1">
        <f t="shared" si="175"/>
        <v>698</v>
      </c>
      <c r="AN559" s="108">
        <f t="shared" si="161"/>
        <v>12.900559000000001</v>
      </c>
      <c r="AO559">
        <f t="shared" si="176"/>
        <v>1170</v>
      </c>
      <c r="AP559" s="1">
        <f t="shared" si="177"/>
        <v>331</v>
      </c>
      <c r="AQ559" s="108">
        <f t="shared" si="162"/>
        <v>5.5899999999999993E-4</v>
      </c>
      <c r="AR559">
        <f t="shared" si="178"/>
        <v>950</v>
      </c>
      <c r="AS559" s="1">
        <f t="shared" si="179"/>
        <v>551</v>
      </c>
    </row>
    <row r="560" spans="7:45" x14ac:dyDescent="0.25">
      <c r="G560" s="93">
        <v>43507</v>
      </c>
      <c r="H560" t="s">
        <v>75</v>
      </c>
      <c r="I560" t="s">
        <v>65</v>
      </c>
      <c r="J560" t="s">
        <v>537</v>
      </c>
      <c r="K560" s="95">
        <v>1050.5999999999999</v>
      </c>
      <c r="L560" s="94">
        <v>0</v>
      </c>
      <c r="O560" t="str">
        <f t="shared" si="163"/>
        <v/>
      </c>
      <c r="AA560" s="3">
        <f t="shared" si="180"/>
        <v>552</v>
      </c>
      <c r="AB560" s="93">
        <f t="shared" si="164"/>
        <v>43507.00056</v>
      </c>
      <c r="AC560">
        <f t="shared" si="165"/>
        <v>949</v>
      </c>
      <c r="AD560" s="1">
        <f t="shared" si="166"/>
        <v>552</v>
      </c>
      <c r="AE560" s="119">
        <f t="shared" si="167"/>
        <v>1147.00056</v>
      </c>
      <c r="AF560">
        <f t="shared" si="168"/>
        <v>390</v>
      </c>
      <c r="AG560" s="1">
        <f t="shared" si="169"/>
        <v>1111</v>
      </c>
      <c r="AH560" s="119">
        <f t="shared" si="170"/>
        <v>1500.00056</v>
      </c>
      <c r="AI560">
        <f t="shared" si="171"/>
        <v>87</v>
      </c>
      <c r="AJ560" s="1">
        <f t="shared" si="172"/>
        <v>1414</v>
      </c>
      <c r="AK560" s="1">
        <f t="shared" si="173"/>
        <v>701.00055999999995</v>
      </c>
      <c r="AL560">
        <f t="shared" si="174"/>
        <v>802</v>
      </c>
      <c r="AM560" s="1">
        <f t="shared" si="175"/>
        <v>699</v>
      </c>
      <c r="AN560" s="108">
        <f t="shared" si="161"/>
        <v>1050.6005599999999</v>
      </c>
      <c r="AO560">
        <f t="shared" si="176"/>
        <v>30</v>
      </c>
      <c r="AP560" s="1">
        <f t="shared" si="177"/>
        <v>1471</v>
      </c>
      <c r="AQ560" s="108">
        <f t="shared" si="162"/>
        <v>5.5999999999999995E-4</v>
      </c>
      <c r="AR560">
        <f t="shared" si="178"/>
        <v>949</v>
      </c>
      <c r="AS560" s="1">
        <f t="shared" si="179"/>
        <v>552</v>
      </c>
    </row>
    <row r="561" spans="7:45" x14ac:dyDescent="0.25">
      <c r="G561" s="93">
        <v>43507</v>
      </c>
      <c r="H561" t="s">
        <v>21</v>
      </c>
      <c r="I561" t="s">
        <v>36</v>
      </c>
      <c r="J561" t="s">
        <v>537</v>
      </c>
      <c r="K561" s="95">
        <v>32</v>
      </c>
      <c r="L561" s="94">
        <v>0</v>
      </c>
      <c r="O561" t="str">
        <f t="shared" si="163"/>
        <v/>
      </c>
      <c r="AA561" s="3">
        <f t="shared" si="180"/>
        <v>553</v>
      </c>
      <c r="AB561" s="93">
        <f t="shared" si="164"/>
        <v>43507.000561000001</v>
      </c>
      <c r="AC561">
        <f t="shared" si="165"/>
        <v>948</v>
      </c>
      <c r="AD561" s="1">
        <f t="shared" si="166"/>
        <v>553</v>
      </c>
      <c r="AE561" s="119">
        <f t="shared" si="167"/>
        <v>1086.0005610000001</v>
      </c>
      <c r="AF561">
        <f t="shared" si="168"/>
        <v>636</v>
      </c>
      <c r="AG561" s="1">
        <f t="shared" si="169"/>
        <v>865</v>
      </c>
      <c r="AH561" s="119">
        <f t="shared" si="170"/>
        <v>297.000561</v>
      </c>
      <c r="AI561">
        <f t="shared" si="171"/>
        <v>1380</v>
      </c>
      <c r="AJ561" s="1">
        <f t="shared" si="172"/>
        <v>121</v>
      </c>
      <c r="AK561" s="1">
        <f t="shared" si="173"/>
        <v>701.00056099999995</v>
      </c>
      <c r="AL561">
        <f t="shared" si="174"/>
        <v>801</v>
      </c>
      <c r="AM561" s="1">
        <f t="shared" si="175"/>
        <v>700</v>
      </c>
      <c r="AN561" s="108">
        <f t="shared" si="161"/>
        <v>32.000560999999998</v>
      </c>
      <c r="AO561">
        <f t="shared" si="176"/>
        <v>808</v>
      </c>
      <c r="AP561" s="1">
        <f t="shared" si="177"/>
        <v>693</v>
      </c>
      <c r="AQ561" s="108">
        <f t="shared" si="162"/>
        <v>5.6099999999999998E-4</v>
      </c>
      <c r="AR561">
        <f t="shared" si="178"/>
        <v>948</v>
      </c>
      <c r="AS561" s="1">
        <f t="shared" si="179"/>
        <v>553</v>
      </c>
    </row>
    <row r="562" spans="7:45" x14ac:dyDescent="0.25">
      <c r="G562" s="93">
        <v>43507</v>
      </c>
      <c r="H562" t="s">
        <v>21</v>
      </c>
      <c r="I562" t="s">
        <v>36</v>
      </c>
      <c r="J562" t="s">
        <v>537</v>
      </c>
      <c r="K562" s="95">
        <v>8</v>
      </c>
      <c r="L562" s="94">
        <v>0</v>
      </c>
      <c r="O562" t="str">
        <f t="shared" si="163"/>
        <v/>
      </c>
      <c r="AA562" s="3">
        <f t="shared" si="180"/>
        <v>554</v>
      </c>
      <c r="AB562" s="93">
        <f t="shared" si="164"/>
        <v>43507.000562000001</v>
      </c>
      <c r="AC562">
        <f t="shared" si="165"/>
        <v>947</v>
      </c>
      <c r="AD562" s="1">
        <f t="shared" si="166"/>
        <v>554</v>
      </c>
      <c r="AE562" s="119">
        <f t="shared" si="167"/>
        <v>1086.0005619999999</v>
      </c>
      <c r="AF562">
        <f t="shared" si="168"/>
        <v>635</v>
      </c>
      <c r="AG562" s="1">
        <f t="shared" si="169"/>
        <v>866</v>
      </c>
      <c r="AH562" s="119">
        <f t="shared" si="170"/>
        <v>297.000562</v>
      </c>
      <c r="AI562">
        <f t="shared" si="171"/>
        <v>1379</v>
      </c>
      <c r="AJ562" s="1">
        <f t="shared" si="172"/>
        <v>122</v>
      </c>
      <c r="AK562" s="1">
        <f t="shared" si="173"/>
        <v>701.00056199999995</v>
      </c>
      <c r="AL562">
        <f t="shared" si="174"/>
        <v>800</v>
      </c>
      <c r="AM562" s="1">
        <f t="shared" si="175"/>
        <v>701</v>
      </c>
      <c r="AN562" s="108">
        <f t="shared" si="161"/>
        <v>8.0005620000000004</v>
      </c>
      <c r="AO562">
        <f t="shared" si="176"/>
        <v>1307</v>
      </c>
      <c r="AP562" s="1">
        <f t="shared" si="177"/>
        <v>194</v>
      </c>
      <c r="AQ562" s="108">
        <f t="shared" si="162"/>
        <v>5.62E-4</v>
      </c>
      <c r="AR562">
        <f t="shared" si="178"/>
        <v>947</v>
      </c>
      <c r="AS562" s="1">
        <f t="shared" si="179"/>
        <v>554</v>
      </c>
    </row>
    <row r="563" spans="7:45" x14ac:dyDescent="0.25">
      <c r="G563" s="93">
        <v>43507</v>
      </c>
      <c r="H563" t="s">
        <v>23</v>
      </c>
      <c r="I563" t="s">
        <v>37</v>
      </c>
      <c r="J563" t="s">
        <v>60</v>
      </c>
      <c r="K563" s="95">
        <v>4.5</v>
      </c>
      <c r="L563" s="94">
        <v>0</v>
      </c>
      <c r="O563" t="str">
        <f t="shared" si="163"/>
        <v/>
      </c>
      <c r="AA563" s="3">
        <f t="shared" si="180"/>
        <v>555</v>
      </c>
      <c r="AB563" s="93">
        <f t="shared" si="164"/>
        <v>43507.000563000001</v>
      </c>
      <c r="AC563">
        <f t="shared" si="165"/>
        <v>946</v>
      </c>
      <c r="AD563" s="1">
        <f t="shared" si="166"/>
        <v>555</v>
      </c>
      <c r="AE563" s="119">
        <f t="shared" si="167"/>
        <v>515.00056300000006</v>
      </c>
      <c r="AF563">
        <f t="shared" si="168"/>
        <v>1334</v>
      </c>
      <c r="AG563" s="1">
        <f t="shared" si="169"/>
        <v>167</v>
      </c>
      <c r="AH563" s="119">
        <f t="shared" si="170"/>
        <v>868.00056300000006</v>
      </c>
      <c r="AI563">
        <f t="shared" si="171"/>
        <v>776</v>
      </c>
      <c r="AJ563" s="1">
        <f t="shared" si="172"/>
        <v>725</v>
      </c>
      <c r="AK563" s="1">
        <f t="shared" si="173"/>
        <v>174.000563</v>
      </c>
      <c r="AL563">
        <f t="shared" si="174"/>
        <v>1330</v>
      </c>
      <c r="AM563" s="1">
        <f t="shared" si="175"/>
        <v>171</v>
      </c>
      <c r="AN563" s="108">
        <f t="shared" si="161"/>
        <v>4.5005629999999996</v>
      </c>
      <c r="AO563">
        <f t="shared" si="176"/>
        <v>1411</v>
      </c>
      <c r="AP563" s="1">
        <f t="shared" si="177"/>
        <v>90</v>
      </c>
      <c r="AQ563" s="108">
        <f t="shared" si="162"/>
        <v>5.6300000000000002E-4</v>
      </c>
      <c r="AR563">
        <f t="shared" si="178"/>
        <v>946</v>
      </c>
      <c r="AS563" s="1">
        <f t="shared" si="179"/>
        <v>555</v>
      </c>
    </row>
    <row r="564" spans="7:45" x14ac:dyDescent="0.25">
      <c r="G564" s="93">
        <v>43507</v>
      </c>
      <c r="H564" t="s">
        <v>23</v>
      </c>
      <c r="I564" t="s">
        <v>37</v>
      </c>
      <c r="J564" t="s">
        <v>160</v>
      </c>
      <c r="K564" s="95">
        <v>18</v>
      </c>
      <c r="L564" s="94">
        <v>0</v>
      </c>
      <c r="O564" t="str">
        <f t="shared" si="163"/>
        <v/>
      </c>
      <c r="AA564" s="3">
        <f t="shared" si="180"/>
        <v>556</v>
      </c>
      <c r="AB564" s="93">
        <f t="shared" si="164"/>
        <v>43507.000564000002</v>
      </c>
      <c r="AC564">
        <f t="shared" si="165"/>
        <v>945</v>
      </c>
      <c r="AD564" s="1">
        <f t="shared" si="166"/>
        <v>556</v>
      </c>
      <c r="AE564" s="119">
        <f t="shared" si="167"/>
        <v>515.00056400000005</v>
      </c>
      <c r="AF564">
        <f t="shared" si="168"/>
        <v>1333</v>
      </c>
      <c r="AG564" s="1">
        <f t="shared" si="169"/>
        <v>168</v>
      </c>
      <c r="AH564" s="119">
        <f t="shared" si="170"/>
        <v>868.00056400000005</v>
      </c>
      <c r="AI564">
        <f t="shared" si="171"/>
        <v>775</v>
      </c>
      <c r="AJ564" s="1">
        <f t="shared" si="172"/>
        <v>726</v>
      </c>
      <c r="AK564" s="1">
        <f t="shared" si="173"/>
        <v>142.000564</v>
      </c>
      <c r="AL564">
        <f t="shared" si="174"/>
        <v>1366</v>
      </c>
      <c r="AM564" s="1">
        <f t="shared" si="175"/>
        <v>135</v>
      </c>
      <c r="AN564" s="108">
        <f t="shared" si="161"/>
        <v>18.000564000000001</v>
      </c>
      <c r="AO564">
        <f t="shared" si="176"/>
        <v>1040</v>
      </c>
      <c r="AP564" s="1">
        <f t="shared" si="177"/>
        <v>461</v>
      </c>
      <c r="AQ564" s="108">
        <f t="shared" si="162"/>
        <v>5.6399999999999994E-4</v>
      </c>
      <c r="AR564">
        <f t="shared" si="178"/>
        <v>945</v>
      </c>
      <c r="AS564" s="1">
        <f t="shared" si="179"/>
        <v>556</v>
      </c>
    </row>
    <row r="565" spans="7:45" x14ac:dyDescent="0.25">
      <c r="G565" s="93">
        <v>43508</v>
      </c>
      <c r="H565" t="s">
        <v>80</v>
      </c>
      <c r="I565" t="s">
        <v>35</v>
      </c>
      <c r="J565" t="s">
        <v>538</v>
      </c>
      <c r="K565" s="95">
        <v>24</v>
      </c>
      <c r="L565" s="94">
        <v>0</v>
      </c>
      <c r="O565" t="str">
        <f t="shared" si="163"/>
        <v/>
      </c>
      <c r="AA565" s="3">
        <f t="shared" si="180"/>
        <v>557</v>
      </c>
      <c r="AB565" s="93">
        <f t="shared" si="164"/>
        <v>43508.000565000002</v>
      </c>
      <c r="AC565">
        <f t="shared" si="165"/>
        <v>944</v>
      </c>
      <c r="AD565" s="1">
        <f t="shared" si="166"/>
        <v>557</v>
      </c>
      <c r="AE565" s="119">
        <f t="shared" si="167"/>
        <v>1273.0005650000001</v>
      </c>
      <c r="AF565">
        <f t="shared" si="168"/>
        <v>232</v>
      </c>
      <c r="AG565" s="1">
        <f t="shared" si="169"/>
        <v>1269</v>
      </c>
      <c r="AH565" s="119">
        <f t="shared" si="170"/>
        <v>1402.0005650000001</v>
      </c>
      <c r="AI565">
        <f t="shared" si="171"/>
        <v>186</v>
      </c>
      <c r="AJ565" s="1">
        <f t="shared" si="172"/>
        <v>1315</v>
      </c>
      <c r="AK565" s="1">
        <f t="shared" si="173"/>
        <v>703.00056500000005</v>
      </c>
      <c r="AL565">
        <f t="shared" si="174"/>
        <v>799</v>
      </c>
      <c r="AM565" s="1">
        <f t="shared" si="175"/>
        <v>702</v>
      </c>
      <c r="AN565" s="108">
        <f t="shared" si="161"/>
        <v>24.000565000000002</v>
      </c>
      <c r="AO565">
        <f t="shared" si="176"/>
        <v>937</v>
      </c>
      <c r="AP565" s="1">
        <f t="shared" si="177"/>
        <v>564</v>
      </c>
      <c r="AQ565" s="108">
        <f t="shared" si="162"/>
        <v>5.6499999999999996E-4</v>
      </c>
      <c r="AR565">
        <f t="shared" si="178"/>
        <v>944</v>
      </c>
      <c r="AS565" s="1">
        <f t="shared" si="179"/>
        <v>557</v>
      </c>
    </row>
    <row r="566" spans="7:45" x14ac:dyDescent="0.25">
      <c r="G566" s="93">
        <v>43508</v>
      </c>
      <c r="H566" t="s">
        <v>81</v>
      </c>
      <c r="I566" t="s">
        <v>35</v>
      </c>
      <c r="J566" t="s">
        <v>538</v>
      </c>
      <c r="K566" s="95">
        <v>91.18</v>
      </c>
      <c r="L566" s="94">
        <v>0</v>
      </c>
      <c r="O566" t="str">
        <f t="shared" si="163"/>
        <v/>
      </c>
      <c r="AA566" s="3">
        <f t="shared" si="180"/>
        <v>558</v>
      </c>
      <c r="AB566" s="93">
        <f t="shared" si="164"/>
        <v>43508.000566000002</v>
      </c>
      <c r="AC566">
        <f t="shared" si="165"/>
        <v>943</v>
      </c>
      <c r="AD566" s="1">
        <f t="shared" si="166"/>
        <v>558</v>
      </c>
      <c r="AE566" s="119">
        <f t="shared" si="167"/>
        <v>592.00056600000005</v>
      </c>
      <c r="AF566">
        <f t="shared" si="168"/>
        <v>922</v>
      </c>
      <c r="AG566" s="1">
        <f t="shared" si="169"/>
        <v>579</v>
      </c>
      <c r="AH566" s="119">
        <f t="shared" si="170"/>
        <v>1402.0005659999999</v>
      </c>
      <c r="AI566">
        <f t="shared" si="171"/>
        <v>185</v>
      </c>
      <c r="AJ566" s="1">
        <f t="shared" si="172"/>
        <v>1316</v>
      </c>
      <c r="AK566" s="1">
        <f t="shared" si="173"/>
        <v>703.00056600000005</v>
      </c>
      <c r="AL566">
        <f t="shared" si="174"/>
        <v>798</v>
      </c>
      <c r="AM566" s="1">
        <f t="shared" si="175"/>
        <v>703</v>
      </c>
      <c r="AN566" s="108">
        <f t="shared" si="161"/>
        <v>91.180566000000013</v>
      </c>
      <c r="AO566">
        <f t="shared" si="176"/>
        <v>417</v>
      </c>
      <c r="AP566" s="1">
        <f t="shared" si="177"/>
        <v>1084</v>
      </c>
      <c r="AQ566" s="108">
        <f t="shared" si="162"/>
        <v>5.6599999999999999E-4</v>
      </c>
      <c r="AR566">
        <f t="shared" si="178"/>
        <v>943</v>
      </c>
      <c r="AS566" s="1">
        <f t="shared" si="179"/>
        <v>558</v>
      </c>
    </row>
    <row r="567" spans="7:45" x14ac:dyDescent="0.25">
      <c r="G567" s="93">
        <v>43508</v>
      </c>
      <c r="H567" t="s">
        <v>23</v>
      </c>
      <c r="I567" t="s">
        <v>37</v>
      </c>
      <c r="J567" t="s">
        <v>426</v>
      </c>
      <c r="K567" s="95">
        <v>3</v>
      </c>
      <c r="L567" s="94">
        <v>0</v>
      </c>
      <c r="O567" t="str">
        <f t="shared" si="163"/>
        <v/>
      </c>
      <c r="AA567" s="3">
        <f t="shared" si="180"/>
        <v>559</v>
      </c>
      <c r="AB567" s="93">
        <f t="shared" si="164"/>
        <v>43508.000567000003</v>
      </c>
      <c r="AC567">
        <f t="shared" si="165"/>
        <v>942</v>
      </c>
      <c r="AD567" s="1">
        <f t="shared" si="166"/>
        <v>559</v>
      </c>
      <c r="AE567" s="119">
        <f t="shared" si="167"/>
        <v>515.00056700000005</v>
      </c>
      <c r="AF567">
        <f t="shared" si="168"/>
        <v>1332</v>
      </c>
      <c r="AG567" s="1">
        <f t="shared" si="169"/>
        <v>169</v>
      </c>
      <c r="AH567" s="119">
        <f t="shared" si="170"/>
        <v>868.00056700000005</v>
      </c>
      <c r="AI567">
        <f t="shared" si="171"/>
        <v>774</v>
      </c>
      <c r="AJ567" s="1">
        <f t="shared" si="172"/>
        <v>727</v>
      </c>
      <c r="AK567" s="1">
        <f t="shared" si="173"/>
        <v>206.00056699999999</v>
      </c>
      <c r="AL567">
        <f t="shared" si="174"/>
        <v>1298</v>
      </c>
      <c r="AM567" s="1">
        <f t="shared" si="175"/>
        <v>203</v>
      </c>
      <c r="AN567" s="108">
        <f t="shared" si="161"/>
        <v>3.0005670000000002</v>
      </c>
      <c r="AO567">
        <f t="shared" si="176"/>
        <v>1438</v>
      </c>
      <c r="AP567" s="1">
        <f t="shared" si="177"/>
        <v>63</v>
      </c>
      <c r="AQ567" s="108">
        <f t="shared" si="162"/>
        <v>5.6700000000000001E-4</v>
      </c>
      <c r="AR567">
        <f t="shared" si="178"/>
        <v>942</v>
      </c>
      <c r="AS567" s="1">
        <f t="shared" si="179"/>
        <v>559</v>
      </c>
    </row>
    <row r="568" spans="7:45" x14ac:dyDescent="0.25">
      <c r="G568" s="93">
        <v>43508</v>
      </c>
      <c r="H568" t="s">
        <v>23</v>
      </c>
      <c r="I568" t="s">
        <v>37</v>
      </c>
      <c r="J568" t="s">
        <v>158</v>
      </c>
      <c r="K568" s="95">
        <v>22</v>
      </c>
      <c r="L568" s="94">
        <v>0</v>
      </c>
      <c r="O568" t="str">
        <f t="shared" si="163"/>
        <v/>
      </c>
      <c r="AA568" s="3">
        <f t="shared" si="180"/>
        <v>560</v>
      </c>
      <c r="AB568" s="93">
        <f t="shared" si="164"/>
        <v>43508.000568000003</v>
      </c>
      <c r="AC568">
        <f t="shared" si="165"/>
        <v>941</v>
      </c>
      <c r="AD568" s="1">
        <f t="shared" si="166"/>
        <v>560</v>
      </c>
      <c r="AE568" s="119">
        <f t="shared" si="167"/>
        <v>515.00056800000004</v>
      </c>
      <c r="AF568">
        <f t="shared" si="168"/>
        <v>1331</v>
      </c>
      <c r="AG568" s="1">
        <f t="shared" si="169"/>
        <v>170</v>
      </c>
      <c r="AH568" s="119">
        <f t="shared" si="170"/>
        <v>868.00056800000004</v>
      </c>
      <c r="AI568">
        <f t="shared" si="171"/>
        <v>773</v>
      </c>
      <c r="AJ568" s="1">
        <f t="shared" si="172"/>
        <v>728</v>
      </c>
      <c r="AK568" s="1">
        <f t="shared" si="173"/>
        <v>121.000568</v>
      </c>
      <c r="AL568">
        <f t="shared" si="174"/>
        <v>1384</v>
      </c>
      <c r="AM568" s="1">
        <f t="shared" si="175"/>
        <v>117</v>
      </c>
      <c r="AN568" s="108">
        <f t="shared" si="161"/>
        <v>22.000568000000001</v>
      </c>
      <c r="AO568">
        <f t="shared" si="176"/>
        <v>983</v>
      </c>
      <c r="AP568" s="1">
        <f t="shared" si="177"/>
        <v>518</v>
      </c>
      <c r="AQ568" s="108">
        <f t="shared" si="162"/>
        <v>5.6799999999999993E-4</v>
      </c>
      <c r="AR568">
        <f t="shared" si="178"/>
        <v>941</v>
      </c>
      <c r="AS568" s="1">
        <f t="shared" si="179"/>
        <v>560</v>
      </c>
    </row>
    <row r="569" spans="7:45" x14ac:dyDescent="0.25">
      <c r="G569" s="93">
        <v>43509</v>
      </c>
      <c r="H569" t="s">
        <v>22</v>
      </c>
      <c r="I569" t="s">
        <v>36</v>
      </c>
      <c r="J569" t="s">
        <v>539</v>
      </c>
      <c r="K569" s="95">
        <v>8</v>
      </c>
      <c r="L569" s="94">
        <v>0</v>
      </c>
      <c r="O569" t="str">
        <f t="shared" si="163"/>
        <v/>
      </c>
      <c r="AA569" s="3">
        <f t="shared" si="180"/>
        <v>561</v>
      </c>
      <c r="AB569" s="93">
        <f t="shared" si="164"/>
        <v>43509.000569000003</v>
      </c>
      <c r="AC569">
        <f t="shared" si="165"/>
        <v>940</v>
      </c>
      <c r="AD569" s="1">
        <f t="shared" si="166"/>
        <v>561</v>
      </c>
      <c r="AE569" s="119">
        <f t="shared" si="167"/>
        <v>1469.000569</v>
      </c>
      <c r="AF569">
        <f t="shared" si="168"/>
        <v>118</v>
      </c>
      <c r="AG569" s="1">
        <f t="shared" si="169"/>
        <v>1383</v>
      </c>
      <c r="AH569" s="119">
        <f t="shared" si="170"/>
        <v>297.00056899999998</v>
      </c>
      <c r="AI569">
        <f t="shared" si="171"/>
        <v>1378</v>
      </c>
      <c r="AJ569" s="1">
        <f t="shared" si="172"/>
        <v>123</v>
      </c>
      <c r="AK569" s="1">
        <f t="shared" si="173"/>
        <v>727.00056900000004</v>
      </c>
      <c r="AL569">
        <f t="shared" si="174"/>
        <v>797</v>
      </c>
      <c r="AM569" s="1">
        <f t="shared" si="175"/>
        <v>704</v>
      </c>
      <c r="AN569" s="108">
        <f t="shared" si="161"/>
        <v>8.0005690000000005</v>
      </c>
      <c r="AO569">
        <f t="shared" si="176"/>
        <v>1306</v>
      </c>
      <c r="AP569" s="1">
        <f t="shared" si="177"/>
        <v>195</v>
      </c>
      <c r="AQ569" s="108">
        <f t="shared" si="162"/>
        <v>5.6899999999999995E-4</v>
      </c>
      <c r="AR569">
        <f t="shared" si="178"/>
        <v>940</v>
      </c>
      <c r="AS569" s="1">
        <f t="shared" si="179"/>
        <v>561</v>
      </c>
    </row>
    <row r="570" spans="7:45" x14ac:dyDescent="0.25">
      <c r="G570" s="93">
        <v>43509</v>
      </c>
      <c r="H570" t="s">
        <v>76</v>
      </c>
      <c r="I570" t="s">
        <v>105</v>
      </c>
      <c r="J570" t="s">
        <v>539</v>
      </c>
      <c r="K570" s="95">
        <v>100</v>
      </c>
      <c r="L570" s="94">
        <v>0</v>
      </c>
      <c r="O570" t="str">
        <f t="shared" si="163"/>
        <v/>
      </c>
      <c r="AA570" s="3">
        <f t="shared" si="180"/>
        <v>562</v>
      </c>
      <c r="AB570" s="93">
        <f t="shared" si="164"/>
        <v>43509.000569999997</v>
      </c>
      <c r="AC570">
        <f t="shared" si="165"/>
        <v>939</v>
      </c>
      <c r="AD570" s="1">
        <f t="shared" si="166"/>
        <v>562</v>
      </c>
      <c r="AE570" s="119">
        <f t="shared" si="167"/>
        <v>1207.0005699999999</v>
      </c>
      <c r="AF570">
        <f t="shared" si="168"/>
        <v>305</v>
      </c>
      <c r="AG570" s="1">
        <f t="shared" si="169"/>
        <v>1196</v>
      </c>
      <c r="AH570" s="119">
        <f t="shared" si="170"/>
        <v>1228.0005699999999</v>
      </c>
      <c r="AI570">
        <f t="shared" si="171"/>
        <v>275</v>
      </c>
      <c r="AJ570" s="1">
        <f t="shared" si="172"/>
        <v>1226</v>
      </c>
      <c r="AK570" s="1">
        <f t="shared" si="173"/>
        <v>727.00057000000004</v>
      </c>
      <c r="AL570">
        <f t="shared" si="174"/>
        <v>796</v>
      </c>
      <c r="AM570" s="1">
        <f t="shared" si="175"/>
        <v>705</v>
      </c>
      <c r="AN570" s="108">
        <f t="shared" si="161"/>
        <v>100.00057</v>
      </c>
      <c r="AO570">
        <f t="shared" si="176"/>
        <v>392</v>
      </c>
      <c r="AP570" s="1">
        <f t="shared" si="177"/>
        <v>1109</v>
      </c>
      <c r="AQ570" s="108">
        <f t="shared" si="162"/>
        <v>5.6999999999999998E-4</v>
      </c>
      <c r="AR570">
        <f t="shared" si="178"/>
        <v>939</v>
      </c>
      <c r="AS570" s="1">
        <f t="shared" si="179"/>
        <v>562</v>
      </c>
    </row>
    <row r="571" spans="7:45" x14ac:dyDescent="0.25">
      <c r="G571" s="93">
        <v>43509</v>
      </c>
      <c r="H571" t="s">
        <v>77</v>
      </c>
      <c r="I571" t="s">
        <v>35</v>
      </c>
      <c r="J571" t="s">
        <v>539</v>
      </c>
      <c r="K571" s="95">
        <v>128</v>
      </c>
      <c r="L571" s="94">
        <v>0</v>
      </c>
      <c r="O571" t="str">
        <f t="shared" si="163"/>
        <v/>
      </c>
      <c r="AA571" s="3">
        <f t="shared" si="180"/>
        <v>563</v>
      </c>
      <c r="AB571" s="93">
        <f t="shared" si="164"/>
        <v>43509.000570999997</v>
      </c>
      <c r="AC571">
        <f t="shared" si="165"/>
        <v>938</v>
      </c>
      <c r="AD571" s="1">
        <f t="shared" si="166"/>
        <v>563</v>
      </c>
      <c r="AE571" s="119">
        <f t="shared" si="167"/>
        <v>1184.000571</v>
      </c>
      <c r="AF571">
        <f t="shared" si="168"/>
        <v>332</v>
      </c>
      <c r="AG571" s="1">
        <f t="shared" si="169"/>
        <v>1169</v>
      </c>
      <c r="AH571" s="119">
        <f t="shared" si="170"/>
        <v>1402.000571</v>
      </c>
      <c r="AI571">
        <f t="shared" si="171"/>
        <v>184</v>
      </c>
      <c r="AJ571" s="1">
        <f t="shared" si="172"/>
        <v>1317</v>
      </c>
      <c r="AK571" s="1">
        <f t="shared" si="173"/>
        <v>727.00057100000004</v>
      </c>
      <c r="AL571">
        <f t="shared" si="174"/>
        <v>795</v>
      </c>
      <c r="AM571" s="1">
        <f t="shared" si="175"/>
        <v>706</v>
      </c>
      <c r="AN571" s="108">
        <f t="shared" si="161"/>
        <v>128.00057100000001</v>
      </c>
      <c r="AO571">
        <f t="shared" si="176"/>
        <v>330</v>
      </c>
      <c r="AP571" s="1">
        <f t="shared" si="177"/>
        <v>1171</v>
      </c>
      <c r="AQ571" s="108">
        <f t="shared" si="162"/>
        <v>5.71E-4</v>
      </c>
      <c r="AR571">
        <f t="shared" si="178"/>
        <v>938</v>
      </c>
      <c r="AS571" s="1">
        <f t="shared" si="179"/>
        <v>563</v>
      </c>
    </row>
    <row r="572" spans="7:45" x14ac:dyDescent="0.25">
      <c r="G572" s="93">
        <v>43509</v>
      </c>
      <c r="H572" t="s">
        <v>107</v>
      </c>
      <c r="I572" t="s">
        <v>36</v>
      </c>
      <c r="J572" t="s">
        <v>539</v>
      </c>
      <c r="K572" s="95">
        <v>299</v>
      </c>
      <c r="L572" s="94">
        <v>0</v>
      </c>
      <c r="O572" t="str">
        <f t="shared" si="163"/>
        <v/>
      </c>
      <c r="AA572" s="3">
        <f t="shared" si="180"/>
        <v>564</v>
      </c>
      <c r="AB572" s="93">
        <f t="shared" si="164"/>
        <v>43509.000571999997</v>
      </c>
      <c r="AC572">
        <f t="shared" si="165"/>
        <v>937</v>
      </c>
      <c r="AD572" s="1">
        <f t="shared" si="166"/>
        <v>564</v>
      </c>
      <c r="AE572" s="119">
        <f t="shared" si="167"/>
        <v>1093.0005719999999</v>
      </c>
      <c r="AF572">
        <f t="shared" si="168"/>
        <v>414</v>
      </c>
      <c r="AG572" s="1">
        <f t="shared" si="169"/>
        <v>1087</v>
      </c>
      <c r="AH572" s="119">
        <f t="shared" si="170"/>
        <v>297.00057199999998</v>
      </c>
      <c r="AI572">
        <f t="shared" si="171"/>
        <v>1377</v>
      </c>
      <c r="AJ572" s="1">
        <f t="shared" si="172"/>
        <v>124</v>
      </c>
      <c r="AK572" s="1">
        <f t="shared" si="173"/>
        <v>727.00057200000003</v>
      </c>
      <c r="AL572">
        <f t="shared" si="174"/>
        <v>794</v>
      </c>
      <c r="AM572" s="1">
        <f t="shared" si="175"/>
        <v>707</v>
      </c>
      <c r="AN572" s="108">
        <f t="shared" si="161"/>
        <v>299.00057199999998</v>
      </c>
      <c r="AO572">
        <f t="shared" si="176"/>
        <v>161</v>
      </c>
      <c r="AP572" s="1">
        <f t="shared" si="177"/>
        <v>1340</v>
      </c>
      <c r="AQ572" s="108">
        <f t="shared" si="162"/>
        <v>5.7200000000000003E-4</v>
      </c>
      <c r="AR572">
        <f t="shared" si="178"/>
        <v>937</v>
      </c>
      <c r="AS572" s="1">
        <f t="shared" si="179"/>
        <v>564</v>
      </c>
    </row>
    <row r="573" spans="7:45" x14ac:dyDescent="0.25">
      <c r="G573" s="93">
        <v>43509</v>
      </c>
      <c r="H573" t="s">
        <v>21</v>
      </c>
      <c r="I573" t="s">
        <v>36</v>
      </c>
      <c r="J573" t="s">
        <v>539</v>
      </c>
      <c r="K573" s="95">
        <v>48</v>
      </c>
      <c r="L573" s="94">
        <v>0</v>
      </c>
      <c r="O573" t="str">
        <f t="shared" si="163"/>
        <v/>
      </c>
      <c r="AA573" s="3">
        <f t="shared" si="180"/>
        <v>565</v>
      </c>
      <c r="AB573" s="93">
        <f t="shared" si="164"/>
        <v>43509.000572999998</v>
      </c>
      <c r="AC573">
        <f t="shared" si="165"/>
        <v>936</v>
      </c>
      <c r="AD573" s="1">
        <f t="shared" si="166"/>
        <v>565</v>
      </c>
      <c r="AE573" s="119">
        <f t="shared" si="167"/>
        <v>1086.000573</v>
      </c>
      <c r="AF573">
        <f t="shared" si="168"/>
        <v>634</v>
      </c>
      <c r="AG573" s="1">
        <f t="shared" si="169"/>
        <v>867</v>
      </c>
      <c r="AH573" s="119">
        <f t="shared" si="170"/>
        <v>297.00057299999997</v>
      </c>
      <c r="AI573">
        <f t="shared" si="171"/>
        <v>1376</v>
      </c>
      <c r="AJ573" s="1">
        <f t="shared" si="172"/>
        <v>125</v>
      </c>
      <c r="AK573" s="1">
        <f t="shared" si="173"/>
        <v>727.00057300000003</v>
      </c>
      <c r="AL573">
        <f t="shared" si="174"/>
        <v>793</v>
      </c>
      <c r="AM573" s="1">
        <f t="shared" si="175"/>
        <v>708</v>
      </c>
      <c r="AN573" s="108">
        <f t="shared" si="161"/>
        <v>48.000573000000003</v>
      </c>
      <c r="AO573">
        <f t="shared" si="176"/>
        <v>630</v>
      </c>
      <c r="AP573" s="1">
        <f t="shared" si="177"/>
        <v>871</v>
      </c>
      <c r="AQ573" s="108">
        <f t="shared" si="162"/>
        <v>5.7299999999999994E-4</v>
      </c>
      <c r="AR573">
        <f t="shared" si="178"/>
        <v>936</v>
      </c>
      <c r="AS573" s="1">
        <f t="shared" si="179"/>
        <v>565</v>
      </c>
    </row>
    <row r="574" spans="7:45" x14ac:dyDescent="0.25">
      <c r="G574" s="93">
        <v>43509</v>
      </c>
      <c r="H574" t="s">
        <v>21</v>
      </c>
      <c r="I574" t="s">
        <v>36</v>
      </c>
      <c r="J574" t="s">
        <v>539</v>
      </c>
      <c r="K574" s="95">
        <v>40</v>
      </c>
      <c r="L574" s="94">
        <v>0</v>
      </c>
      <c r="O574" t="str">
        <f t="shared" si="163"/>
        <v/>
      </c>
      <c r="AA574" s="3">
        <f t="shared" si="180"/>
        <v>566</v>
      </c>
      <c r="AB574" s="93">
        <f t="shared" si="164"/>
        <v>43509.000573999998</v>
      </c>
      <c r="AC574">
        <f t="shared" si="165"/>
        <v>935</v>
      </c>
      <c r="AD574" s="1">
        <f t="shared" si="166"/>
        <v>566</v>
      </c>
      <c r="AE574" s="119">
        <f t="shared" si="167"/>
        <v>1086.0005739999999</v>
      </c>
      <c r="AF574">
        <f t="shared" si="168"/>
        <v>633</v>
      </c>
      <c r="AG574" s="1">
        <f t="shared" si="169"/>
        <v>868</v>
      </c>
      <c r="AH574" s="119">
        <f t="shared" si="170"/>
        <v>297.00057399999997</v>
      </c>
      <c r="AI574">
        <f t="shared" si="171"/>
        <v>1375</v>
      </c>
      <c r="AJ574" s="1">
        <f t="shared" si="172"/>
        <v>126</v>
      </c>
      <c r="AK574" s="1">
        <f t="shared" si="173"/>
        <v>727.00057400000003</v>
      </c>
      <c r="AL574">
        <f t="shared" si="174"/>
        <v>792</v>
      </c>
      <c r="AM574" s="1">
        <f t="shared" si="175"/>
        <v>709</v>
      </c>
      <c r="AN574" s="108">
        <f t="shared" si="161"/>
        <v>40.000574</v>
      </c>
      <c r="AO574">
        <f t="shared" si="176"/>
        <v>710</v>
      </c>
      <c r="AP574" s="1">
        <f t="shared" si="177"/>
        <v>791</v>
      </c>
      <c r="AQ574" s="108">
        <f t="shared" si="162"/>
        <v>5.7399999999999997E-4</v>
      </c>
      <c r="AR574">
        <f t="shared" si="178"/>
        <v>935</v>
      </c>
      <c r="AS574" s="1">
        <f t="shared" si="179"/>
        <v>566</v>
      </c>
    </row>
    <row r="575" spans="7:45" x14ac:dyDescent="0.25">
      <c r="G575" s="93">
        <v>43509</v>
      </c>
      <c r="H575" t="s">
        <v>21</v>
      </c>
      <c r="I575" t="s">
        <v>36</v>
      </c>
      <c r="J575" t="s">
        <v>539</v>
      </c>
      <c r="K575" s="95">
        <v>32</v>
      </c>
      <c r="L575" s="94">
        <v>0</v>
      </c>
      <c r="O575" t="str">
        <f t="shared" si="163"/>
        <v/>
      </c>
      <c r="AA575" s="3">
        <f t="shared" si="180"/>
        <v>567</v>
      </c>
      <c r="AB575" s="93">
        <f t="shared" si="164"/>
        <v>43509.000574999998</v>
      </c>
      <c r="AC575">
        <f t="shared" si="165"/>
        <v>934</v>
      </c>
      <c r="AD575" s="1">
        <f t="shared" si="166"/>
        <v>567</v>
      </c>
      <c r="AE575" s="119">
        <f t="shared" si="167"/>
        <v>1086.000575</v>
      </c>
      <c r="AF575">
        <f t="shared" si="168"/>
        <v>632</v>
      </c>
      <c r="AG575" s="1">
        <f t="shared" si="169"/>
        <v>869</v>
      </c>
      <c r="AH575" s="119">
        <f t="shared" si="170"/>
        <v>297.00057500000003</v>
      </c>
      <c r="AI575">
        <f t="shared" si="171"/>
        <v>1374</v>
      </c>
      <c r="AJ575" s="1">
        <f t="shared" si="172"/>
        <v>127</v>
      </c>
      <c r="AK575" s="1">
        <f t="shared" si="173"/>
        <v>727.00057500000003</v>
      </c>
      <c r="AL575">
        <f t="shared" si="174"/>
        <v>791</v>
      </c>
      <c r="AM575" s="1">
        <f t="shared" si="175"/>
        <v>710</v>
      </c>
      <c r="AN575" s="108">
        <f t="shared" si="161"/>
        <v>32.000574999999998</v>
      </c>
      <c r="AO575">
        <f t="shared" si="176"/>
        <v>807</v>
      </c>
      <c r="AP575" s="1">
        <f t="shared" si="177"/>
        <v>694</v>
      </c>
      <c r="AQ575" s="108">
        <f t="shared" si="162"/>
        <v>5.7499999999999999E-4</v>
      </c>
      <c r="AR575">
        <f t="shared" si="178"/>
        <v>934</v>
      </c>
      <c r="AS575" s="1">
        <f t="shared" si="179"/>
        <v>567</v>
      </c>
    </row>
    <row r="576" spans="7:45" x14ac:dyDescent="0.25">
      <c r="G576" s="93">
        <v>43509</v>
      </c>
      <c r="H576" t="s">
        <v>21</v>
      </c>
      <c r="I576" t="s">
        <v>36</v>
      </c>
      <c r="J576" t="s">
        <v>539</v>
      </c>
      <c r="K576" s="95">
        <v>24</v>
      </c>
      <c r="L576" s="94">
        <v>0</v>
      </c>
      <c r="O576" t="str">
        <f t="shared" si="163"/>
        <v/>
      </c>
      <c r="AA576" s="3">
        <f t="shared" si="180"/>
        <v>568</v>
      </c>
      <c r="AB576" s="93">
        <f t="shared" si="164"/>
        <v>43509.000575999999</v>
      </c>
      <c r="AC576">
        <f t="shared" si="165"/>
        <v>933</v>
      </c>
      <c r="AD576" s="1">
        <f t="shared" si="166"/>
        <v>568</v>
      </c>
      <c r="AE576" s="119">
        <f t="shared" si="167"/>
        <v>1086.0005759999999</v>
      </c>
      <c r="AF576">
        <f t="shared" si="168"/>
        <v>631</v>
      </c>
      <c r="AG576" s="1">
        <f t="shared" si="169"/>
        <v>870</v>
      </c>
      <c r="AH576" s="119">
        <f t="shared" si="170"/>
        <v>297.00057600000002</v>
      </c>
      <c r="AI576">
        <f t="shared" si="171"/>
        <v>1373</v>
      </c>
      <c r="AJ576" s="1">
        <f t="shared" si="172"/>
        <v>128</v>
      </c>
      <c r="AK576" s="1">
        <f t="shared" si="173"/>
        <v>727.00057600000002</v>
      </c>
      <c r="AL576">
        <f t="shared" si="174"/>
        <v>790</v>
      </c>
      <c r="AM576" s="1">
        <f t="shared" si="175"/>
        <v>711</v>
      </c>
      <c r="AN576" s="108">
        <f t="shared" si="161"/>
        <v>24.000575999999999</v>
      </c>
      <c r="AO576">
        <f t="shared" si="176"/>
        <v>936</v>
      </c>
      <c r="AP576" s="1">
        <f t="shared" si="177"/>
        <v>565</v>
      </c>
      <c r="AQ576" s="108">
        <f t="shared" si="162"/>
        <v>5.7600000000000001E-4</v>
      </c>
      <c r="AR576">
        <f t="shared" si="178"/>
        <v>933</v>
      </c>
      <c r="AS576" s="1">
        <f t="shared" si="179"/>
        <v>568</v>
      </c>
    </row>
    <row r="577" spans="7:45" x14ac:dyDescent="0.25">
      <c r="G577" s="93">
        <v>43509</v>
      </c>
      <c r="H577" t="s">
        <v>21</v>
      </c>
      <c r="I577" t="s">
        <v>36</v>
      </c>
      <c r="J577" t="s">
        <v>539</v>
      </c>
      <c r="K577" s="95">
        <v>8</v>
      </c>
      <c r="L577" s="94">
        <v>0</v>
      </c>
      <c r="O577" t="str">
        <f t="shared" si="163"/>
        <v/>
      </c>
      <c r="AA577" s="3">
        <f t="shared" si="180"/>
        <v>569</v>
      </c>
      <c r="AB577" s="93">
        <f t="shared" si="164"/>
        <v>43509.000576999999</v>
      </c>
      <c r="AC577">
        <f t="shared" si="165"/>
        <v>932</v>
      </c>
      <c r="AD577" s="1">
        <f t="shared" si="166"/>
        <v>569</v>
      </c>
      <c r="AE577" s="119">
        <f t="shared" si="167"/>
        <v>1086.000577</v>
      </c>
      <c r="AF577">
        <f t="shared" si="168"/>
        <v>630</v>
      </c>
      <c r="AG577" s="1">
        <f t="shared" si="169"/>
        <v>871</v>
      </c>
      <c r="AH577" s="119">
        <f t="shared" si="170"/>
        <v>297.00057700000002</v>
      </c>
      <c r="AI577">
        <f t="shared" si="171"/>
        <v>1372</v>
      </c>
      <c r="AJ577" s="1">
        <f t="shared" si="172"/>
        <v>129</v>
      </c>
      <c r="AK577" s="1">
        <f t="shared" si="173"/>
        <v>727.00057700000002</v>
      </c>
      <c r="AL577">
        <f t="shared" si="174"/>
        <v>789</v>
      </c>
      <c r="AM577" s="1">
        <f t="shared" si="175"/>
        <v>712</v>
      </c>
      <c r="AN577" s="108">
        <f t="shared" si="161"/>
        <v>8.0005769999999998</v>
      </c>
      <c r="AO577">
        <f t="shared" si="176"/>
        <v>1305</v>
      </c>
      <c r="AP577" s="1">
        <f t="shared" si="177"/>
        <v>196</v>
      </c>
      <c r="AQ577" s="108">
        <f t="shared" si="162"/>
        <v>5.7699999999999993E-4</v>
      </c>
      <c r="AR577">
        <f t="shared" si="178"/>
        <v>932</v>
      </c>
      <c r="AS577" s="1">
        <f t="shared" si="179"/>
        <v>569</v>
      </c>
    </row>
    <row r="578" spans="7:45" x14ac:dyDescent="0.25">
      <c r="G578" s="93">
        <v>43509</v>
      </c>
      <c r="H578" t="s">
        <v>82</v>
      </c>
      <c r="I578" t="s">
        <v>58</v>
      </c>
      <c r="J578" t="s">
        <v>539</v>
      </c>
      <c r="K578" s="95">
        <v>144.99</v>
      </c>
      <c r="L578" s="94">
        <v>0</v>
      </c>
      <c r="O578" t="str">
        <f t="shared" si="163"/>
        <v/>
      </c>
      <c r="AA578" s="3">
        <f t="shared" si="180"/>
        <v>570</v>
      </c>
      <c r="AB578" s="93">
        <f t="shared" si="164"/>
        <v>43509.000577999999</v>
      </c>
      <c r="AC578">
        <f t="shared" si="165"/>
        <v>931</v>
      </c>
      <c r="AD578" s="1">
        <f t="shared" si="166"/>
        <v>570</v>
      </c>
      <c r="AE578" s="119">
        <f t="shared" si="167"/>
        <v>624.00057800000002</v>
      </c>
      <c r="AF578">
        <f t="shared" si="168"/>
        <v>888</v>
      </c>
      <c r="AG578" s="1">
        <f t="shared" si="169"/>
        <v>613</v>
      </c>
      <c r="AH578" s="119">
        <f t="shared" si="170"/>
        <v>462.00057800000002</v>
      </c>
      <c r="AI578">
        <f t="shared" si="171"/>
        <v>1105</v>
      </c>
      <c r="AJ578" s="1">
        <f t="shared" si="172"/>
        <v>396</v>
      </c>
      <c r="AK578" s="1">
        <f t="shared" si="173"/>
        <v>727.00057800000002</v>
      </c>
      <c r="AL578">
        <f t="shared" si="174"/>
        <v>788</v>
      </c>
      <c r="AM578" s="1">
        <f t="shared" si="175"/>
        <v>713</v>
      </c>
      <c r="AN578" s="108">
        <f t="shared" si="161"/>
        <v>144.990578</v>
      </c>
      <c r="AO578">
        <f t="shared" si="176"/>
        <v>299</v>
      </c>
      <c r="AP578" s="1">
        <f t="shared" si="177"/>
        <v>1202</v>
      </c>
      <c r="AQ578" s="108">
        <f t="shared" si="162"/>
        <v>5.7799999999999995E-4</v>
      </c>
      <c r="AR578">
        <f t="shared" si="178"/>
        <v>931</v>
      </c>
      <c r="AS578" s="1">
        <f t="shared" si="179"/>
        <v>570</v>
      </c>
    </row>
    <row r="579" spans="7:45" x14ac:dyDescent="0.25">
      <c r="G579" s="93">
        <v>43509</v>
      </c>
      <c r="H579" t="s">
        <v>82</v>
      </c>
      <c r="I579" t="s">
        <v>66</v>
      </c>
      <c r="J579" t="s">
        <v>539</v>
      </c>
      <c r="K579" s="95">
        <v>16.05</v>
      </c>
      <c r="L579" s="94">
        <v>0</v>
      </c>
      <c r="O579" t="str">
        <f t="shared" si="163"/>
        <v/>
      </c>
      <c r="AA579" s="3">
        <f t="shared" si="180"/>
        <v>571</v>
      </c>
      <c r="AB579" s="93">
        <f t="shared" si="164"/>
        <v>43509.000579</v>
      </c>
      <c r="AC579">
        <f t="shared" si="165"/>
        <v>930</v>
      </c>
      <c r="AD579" s="1">
        <f t="shared" si="166"/>
        <v>571</v>
      </c>
      <c r="AE579" s="119">
        <f t="shared" si="167"/>
        <v>624.00057900000002</v>
      </c>
      <c r="AF579">
        <f t="shared" si="168"/>
        <v>887</v>
      </c>
      <c r="AG579" s="1">
        <f t="shared" si="169"/>
        <v>614</v>
      </c>
      <c r="AH579" s="119">
        <f t="shared" si="170"/>
        <v>658.00057900000002</v>
      </c>
      <c r="AI579">
        <f t="shared" si="171"/>
        <v>875</v>
      </c>
      <c r="AJ579" s="1">
        <f t="shared" si="172"/>
        <v>626</v>
      </c>
      <c r="AK579" s="1">
        <f t="shared" si="173"/>
        <v>727.00057900000002</v>
      </c>
      <c r="AL579">
        <f t="shared" si="174"/>
        <v>787</v>
      </c>
      <c r="AM579" s="1">
        <f t="shared" si="175"/>
        <v>714</v>
      </c>
      <c r="AN579" s="108">
        <f t="shared" si="161"/>
        <v>16.050578999999999</v>
      </c>
      <c r="AO579">
        <f t="shared" si="176"/>
        <v>1067</v>
      </c>
      <c r="AP579" s="1">
        <f t="shared" si="177"/>
        <v>434</v>
      </c>
      <c r="AQ579" s="108">
        <f t="shared" si="162"/>
        <v>5.7899999999999998E-4</v>
      </c>
      <c r="AR579">
        <f t="shared" si="178"/>
        <v>930</v>
      </c>
      <c r="AS579" s="1">
        <f t="shared" si="179"/>
        <v>571</v>
      </c>
    </row>
    <row r="580" spans="7:45" x14ac:dyDescent="0.25">
      <c r="G580" s="93">
        <v>43509</v>
      </c>
      <c r="H580" t="s">
        <v>81</v>
      </c>
      <c r="I580" t="s">
        <v>58</v>
      </c>
      <c r="J580" t="s">
        <v>539</v>
      </c>
      <c r="K580" s="95">
        <v>158.47999999999999</v>
      </c>
      <c r="L580" s="94">
        <v>0</v>
      </c>
      <c r="O580" t="str">
        <f t="shared" si="163"/>
        <v/>
      </c>
      <c r="AA580" s="3">
        <f t="shared" si="180"/>
        <v>572</v>
      </c>
      <c r="AB580" s="93">
        <f t="shared" si="164"/>
        <v>43509.00058</v>
      </c>
      <c r="AC580">
        <f t="shared" si="165"/>
        <v>929</v>
      </c>
      <c r="AD580" s="1">
        <f t="shared" si="166"/>
        <v>572</v>
      </c>
      <c r="AE580" s="119">
        <f t="shared" si="167"/>
        <v>592.00058000000001</v>
      </c>
      <c r="AF580">
        <f t="shared" si="168"/>
        <v>921</v>
      </c>
      <c r="AG580" s="1">
        <f t="shared" si="169"/>
        <v>580</v>
      </c>
      <c r="AH580" s="119">
        <f t="shared" si="170"/>
        <v>462.00058000000001</v>
      </c>
      <c r="AI580">
        <f t="shared" si="171"/>
        <v>1104</v>
      </c>
      <c r="AJ580" s="1">
        <f t="shared" si="172"/>
        <v>397</v>
      </c>
      <c r="AK580" s="1">
        <f t="shared" si="173"/>
        <v>727.00058000000001</v>
      </c>
      <c r="AL580">
        <f t="shared" si="174"/>
        <v>786</v>
      </c>
      <c r="AM580" s="1">
        <f t="shared" si="175"/>
        <v>715</v>
      </c>
      <c r="AN580" s="108">
        <f t="shared" si="161"/>
        <v>158.48058</v>
      </c>
      <c r="AO580">
        <f t="shared" si="176"/>
        <v>268</v>
      </c>
      <c r="AP580" s="1">
        <f t="shared" si="177"/>
        <v>1233</v>
      </c>
      <c r="AQ580" s="108">
        <f t="shared" si="162"/>
        <v>5.8E-4</v>
      </c>
      <c r="AR580">
        <f t="shared" si="178"/>
        <v>929</v>
      </c>
      <c r="AS580" s="1">
        <f t="shared" si="179"/>
        <v>572</v>
      </c>
    </row>
    <row r="581" spans="7:45" x14ac:dyDescent="0.25">
      <c r="G581" s="93">
        <v>43509</v>
      </c>
      <c r="H581" t="s">
        <v>69</v>
      </c>
      <c r="I581" t="s">
        <v>35</v>
      </c>
      <c r="J581" t="s">
        <v>539</v>
      </c>
      <c r="K581" s="95">
        <v>20</v>
      </c>
      <c r="L581" s="94">
        <v>0</v>
      </c>
      <c r="O581" t="str">
        <f t="shared" si="163"/>
        <v/>
      </c>
      <c r="AA581" s="3">
        <f t="shared" si="180"/>
        <v>573</v>
      </c>
      <c r="AB581" s="93">
        <f t="shared" si="164"/>
        <v>43509.000581</v>
      </c>
      <c r="AC581">
        <f t="shared" si="165"/>
        <v>928</v>
      </c>
      <c r="AD581" s="1">
        <f t="shared" si="166"/>
        <v>573</v>
      </c>
      <c r="AE581" s="119">
        <f t="shared" si="167"/>
        <v>569.00058100000001</v>
      </c>
      <c r="AF581">
        <f t="shared" si="168"/>
        <v>947</v>
      </c>
      <c r="AG581" s="1">
        <f t="shared" si="169"/>
        <v>554</v>
      </c>
      <c r="AH581" s="119">
        <f t="shared" si="170"/>
        <v>1402.000581</v>
      </c>
      <c r="AI581">
        <f t="shared" si="171"/>
        <v>183</v>
      </c>
      <c r="AJ581" s="1">
        <f t="shared" si="172"/>
        <v>1318</v>
      </c>
      <c r="AK581" s="1">
        <f t="shared" si="173"/>
        <v>727.00058100000001</v>
      </c>
      <c r="AL581">
        <f t="shared" si="174"/>
        <v>785</v>
      </c>
      <c r="AM581" s="1">
        <f t="shared" si="175"/>
        <v>716</v>
      </c>
      <c r="AN581" s="108">
        <f t="shared" si="161"/>
        <v>20.000581</v>
      </c>
      <c r="AO581">
        <f t="shared" si="176"/>
        <v>1007</v>
      </c>
      <c r="AP581" s="1">
        <f t="shared" si="177"/>
        <v>494</v>
      </c>
      <c r="AQ581" s="108">
        <f t="shared" si="162"/>
        <v>5.8100000000000003E-4</v>
      </c>
      <c r="AR581">
        <f t="shared" si="178"/>
        <v>928</v>
      </c>
      <c r="AS581" s="1">
        <f t="shared" si="179"/>
        <v>573</v>
      </c>
    </row>
    <row r="582" spans="7:45" x14ac:dyDescent="0.25">
      <c r="G582" s="93">
        <v>43509</v>
      </c>
      <c r="H582" t="s">
        <v>23</v>
      </c>
      <c r="I582" t="s">
        <v>36</v>
      </c>
      <c r="J582" t="s">
        <v>539</v>
      </c>
      <c r="K582" s="95">
        <v>16</v>
      </c>
      <c r="L582" s="94">
        <v>0</v>
      </c>
      <c r="O582" t="str">
        <f t="shared" si="163"/>
        <v/>
      </c>
      <c r="AA582" s="3">
        <f t="shared" si="180"/>
        <v>574</v>
      </c>
      <c r="AB582" s="93">
        <f t="shared" si="164"/>
        <v>43509.000582000001</v>
      </c>
      <c r="AC582">
        <f t="shared" si="165"/>
        <v>927</v>
      </c>
      <c r="AD582" s="1">
        <f t="shared" si="166"/>
        <v>574</v>
      </c>
      <c r="AE582" s="119">
        <f t="shared" si="167"/>
        <v>515.00058200000001</v>
      </c>
      <c r="AF582">
        <f t="shared" si="168"/>
        <v>1330</v>
      </c>
      <c r="AG582" s="1">
        <f t="shared" si="169"/>
        <v>171</v>
      </c>
      <c r="AH582" s="119">
        <f t="shared" si="170"/>
        <v>297.00058200000001</v>
      </c>
      <c r="AI582">
        <f t="shared" si="171"/>
        <v>1371</v>
      </c>
      <c r="AJ582" s="1">
        <f t="shared" si="172"/>
        <v>130</v>
      </c>
      <c r="AK582" s="1">
        <f t="shared" si="173"/>
        <v>727.00058200000001</v>
      </c>
      <c r="AL582">
        <f t="shared" si="174"/>
        <v>784</v>
      </c>
      <c r="AM582" s="1">
        <f t="shared" si="175"/>
        <v>717</v>
      </c>
      <c r="AN582" s="108">
        <f t="shared" si="161"/>
        <v>16.000582000000001</v>
      </c>
      <c r="AO582">
        <f t="shared" si="176"/>
        <v>1105</v>
      </c>
      <c r="AP582" s="1">
        <f t="shared" si="177"/>
        <v>396</v>
      </c>
      <c r="AQ582" s="108">
        <f t="shared" si="162"/>
        <v>5.8199999999999994E-4</v>
      </c>
      <c r="AR582">
        <f t="shared" si="178"/>
        <v>927</v>
      </c>
      <c r="AS582" s="1">
        <f t="shared" si="179"/>
        <v>574</v>
      </c>
    </row>
    <row r="583" spans="7:45" x14ac:dyDescent="0.25">
      <c r="G583" s="93">
        <v>43509</v>
      </c>
      <c r="H583" t="s">
        <v>23</v>
      </c>
      <c r="I583" t="s">
        <v>64</v>
      </c>
      <c r="J583" t="s">
        <v>539</v>
      </c>
      <c r="K583" s="95">
        <v>18</v>
      </c>
      <c r="L583" s="94">
        <v>0</v>
      </c>
      <c r="O583" t="str">
        <f t="shared" si="163"/>
        <v/>
      </c>
      <c r="AA583" s="3">
        <f t="shared" si="180"/>
        <v>575</v>
      </c>
      <c r="AB583" s="93">
        <f t="shared" si="164"/>
        <v>43509.000583000001</v>
      </c>
      <c r="AC583">
        <f t="shared" si="165"/>
        <v>926</v>
      </c>
      <c r="AD583" s="1">
        <f t="shared" si="166"/>
        <v>575</v>
      </c>
      <c r="AE583" s="119">
        <f t="shared" si="167"/>
        <v>515.00058300000001</v>
      </c>
      <c r="AF583">
        <f t="shared" si="168"/>
        <v>1329</v>
      </c>
      <c r="AG583" s="1">
        <f t="shared" si="169"/>
        <v>172</v>
      </c>
      <c r="AH583" s="119">
        <f t="shared" si="170"/>
        <v>358.00058300000001</v>
      </c>
      <c r="AI583">
        <f t="shared" si="171"/>
        <v>1183</v>
      </c>
      <c r="AJ583" s="1">
        <f t="shared" si="172"/>
        <v>318</v>
      </c>
      <c r="AK583" s="1">
        <f t="shared" si="173"/>
        <v>727.00058300000001</v>
      </c>
      <c r="AL583">
        <f t="shared" si="174"/>
        <v>783</v>
      </c>
      <c r="AM583" s="1">
        <f t="shared" si="175"/>
        <v>718</v>
      </c>
      <c r="AN583" s="108">
        <f t="shared" si="161"/>
        <v>18.000582999999999</v>
      </c>
      <c r="AO583">
        <f t="shared" si="176"/>
        <v>1039</v>
      </c>
      <c r="AP583" s="1">
        <f t="shared" si="177"/>
        <v>462</v>
      </c>
      <c r="AQ583" s="108">
        <f t="shared" si="162"/>
        <v>5.8299999999999997E-4</v>
      </c>
      <c r="AR583">
        <f t="shared" si="178"/>
        <v>926</v>
      </c>
      <c r="AS583" s="1">
        <f t="shared" si="179"/>
        <v>575</v>
      </c>
    </row>
    <row r="584" spans="7:45" x14ac:dyDescent="0.25">
      <c r="G584" s="93">
        <v>43509</v>
      </c>
      <c r="H584" t="s">
        <v>23</v>
      </c>
      <c r="I584" t="s">
        <v>58</v>
      </c>
      <c r="J584" t="s">
        <v>539</v>
      </c>
      <c r="K584" s="95">
        <v>83.24</v>
      </c>
      <c r="L584" s="94">
        <v>0</v>
      </c>
      <c r="O584" t="str">
        <f t="shared" si="163"/>
        <v/>
      </c>
      <c r="AA584" s="3">
        <f t="shared" si="180"/>
        <v>576</v>
      </c>
      <c r="AB584" s="93">
        <f t="shared" si="164"/>
        <v>43509.000584000001</v>
      </c>
      <c r="AC584">
        <f t="shared" si="165"/>
        <v>925</v>
      </c>
      <c r="AD584" s="1">
        <f t="shared" si="166"/>
        <v>576</v>
      </c>
      <c r="AE584" s="119">
        <f t="shared" si="167"/>
        <v>515.000584</v>
      </c>
      <c r="AF584">
        <f t="shared" si="168"/>
        <v>1328</v>
      </c>
      <c r="AG584" s="1">
        <f t="shared" si="169"/>
        <v>173</v>
      </c>
      <c r="AH584" s="119">
        <f t="shared" si="170"/>
        <v>462.000584</v>
      </c>
      <c r="AI584">
        <f t="shared" si="171"/>
        <v>1103</v>
      </c>
      <c r="AJ584" s="1">
        <f t="shared" si="172"/>
        <v>398</v>
      </c>
      <c r="AK584" s="1">
        <f t="shared" si="173"/>
        <v>727.000584</v>
      </c>
      <c r="AL584">
        <f t="shared" si="174"/>
        <v>782</v>
      </c>
      <c r="AM584" s="1">
        <f t="shared" si="175"/>
        <v>719</v>
      </c>
      <c r="AN584" s="108">
        <f t="shared" si="161"/>
        <v>83.240583999999998</v>
      </c>
      <c r="AO584">
        <f t="shared" si="176"/>
        <v>453</v>
      </c>
      <c r="AP584" s="1">
        <f t="shared" si="177"/>
        <v>1048</v>
      </c>
      <c r="AQ584" s="108">
        <f t="shared" si="162"/>
        <v>5.8399999999999999E-4</v>
      </c>
      <c r="AR584">
        <f t="shared" si="178"/>
        <v>925</v>
      </c>
      <c r="AS584" s="1">
        <f t="shared" si="179"/>
        <v>576</v>
      </c>
    </row>
    <row r="585" spans="7:45" x14ac:dyDescent="0.25">
      <c r="G585" s="93">
        <v>43509</v>
      </c>
      <c r="H585" t="s">
        <v>23</v>
      </c>
      <c r="I585" t="s">
        <v>63</v>
      </c>
      <c r="J585" t="s">
        <v>539</v>
      </c>
      <c r="K585" s="95">
        <v>250</v>
      </c>
      <c r="L585" s="94">
        <v>0</v>
      </c>
      <c r="O585" t="str">
        <f t="shared" si="163"/>
        <v/>
      </c>
      <c r="AA585" s="3">
        <f t="shared" si="180"/>
        <v>577</v>
      </c>
      <c r="AB585" s="93">
        <f t="shared" si="164"/>
        <v>43509.000585000002</v>
      </c>
      <c r="AC585">
        <f t="shared" si="165"/>
        <v>924</v>
      </c>
      <c r="AD585" s="1">
        <f t="shared" si="166"/>
        <v>577</v>
      </c>
      <c r="AE585" s="119">
        <f t="shared" si="167"/>
        <v>515.000585</v>
      </c>
      <c r="AF585">
        <f t="shared" si="168"/>
        <v>1327</v>
      </c>
      <c r="AG585" s="1">
        <f t="shared" si="169"/>
        <v>174</v>
      </c>
      <c r="AH585" s="119">
        <f t="shared" si="170"/>
        <v>613.000585</v>
      </c>
      <c r="AI585">
        <f t="shared" si="171"/>
        <v>995</v>
      </c>
      <c r="AJ585" s="1">
        <f t="shared" si="172"/>
        <v>506</v>
      </c>
      <c r="AK585" s="1">
        <f t="shared" si="173"/>
        <v>727.000585</v>
      </c>
      <c r="AL585">
        <f t="shared" si="174"/>
        <v>781</v>
      </c>
      <c r="AM585" s="1">
        <f t="shared" si="175"/>
        <v>720</v>
      </c>
      <c r="AN585" s="108">
        <f t="shared" ref="AN585:AN648" si="181">IF(K585="","",K585+0.000001*ROW())</f>
        <v>250.000585</v>
      </c>
      <c r="AO585">
        <f t="shared" si="176"/>
        <v>194</v>
      </c>
      <c r="AP585" s="1">
        <f t="shared" si="177"/>
        <v>1307</v>
      </c>
      <c r="AQ585" s="108">
        <f t="shared" ref="AQ585:AQ648" si="182">IF(L585="","",N585+0.000001*ROW())</f>
        <v>5.8500000000000002E-4</v>
      </c>
      <c r="AR585">
        <f t="shared" si="178"/>
        <v>924</v>
      </c>
      <c r="AS585" s="1">
        <f t="shared" si="179"/>
        <v>577</v>
      </c>
    </row>
    <row r="586" spans="7:45" x14ac:dyDescent="0.25">
      <c r="G586" s="93">
        <v>43509</v>
      </c>
      <c r="H586" t="s">
        <v>23</v>
      </c>
      <c r="I586" t="s">
        <v>63</v>
      </c>
      <c r="J586" t="s">
        <v>539</v>
      </c>
      <c r="K586" s="95">
        <v>104.61</v>
      </c>
      <c r="L586" s="94">
        <v>0</v>
      </c>
      <c r="O586" t="str">
        <f t="shared" ref="O586:O649" si="183">IF(P586="","",O585+1)</f>
        <v/>
      </c>
      <c r="AA586" s="3">
        <f t="shared" si="180"/>
        <v>578</v>
      </c>
      <c r="AB586" s="93">
        <f t="shared" ref="AB586:AB649" si="184">IF(G586="","",G586+0.000001*ROW())</f>
        <v>43509.000586000002</v>
      </c>
      <c r="AC586">
        <f t="shared" ref="AC586:AC649" si="185">IFERROR(_xlfn.RANK.EQ(AB586,$AB$9:$AB$1508),"")</f>
        <v>923</v>
      </c>
      <c r="AD586" s="1">
        <f t="shared" ref="AD586:AD649" si="186">IFERROR(_xlfn.RANK.EQ(AB586,$AB$9:$AB$1508,1),"")</f>
        <v>578</v>
      </c>
      <c r="AE586" s="119">
        <f t="shared" ref="AE586:AE649" si="187">IF(H586="","",COUNTIF($H$9:$H$1508,"&lt;="&amp;H586) + 0.000001*ROW())</f>
        <v>515.000586</v>
      </c>
      <c r="AF586">
        <f t="shared" ref="AF586:AF649" si="188">IFERROR(_xlfn.RANK.EQ(AE586,$AE$9:$AE$1508),"")</f>
        <v>1326</v>
      </c>
      <c r="AG586" s="1">
        <f t="shared" ref="AG586:AG649" si="189">IFERROR(_xlfn.RANK.EQ(AE586,$AE$9:$AE$1508,1),"")</f>
        <v>175</v>
      </c>
      <c r="AH586" s="119">
        <f t="shared" ref="AH586:AH649" si="190">IF(I586="","",COUNTIF($I$9:$I$1508,"&lt;="&amp;I586) + 0.000001*ROW())</f>
        <v>613.000586</v>
      </c>
      <c r="AI586">
        <f t="shared" ref="AI586:AI649" si="191">IFERROR(_xlfn.RANK.EQ(AH586,$AH$9:$AH$1508),"")</f>
        <v>994</v>
      </c>
      <c r="AJ586" s="1">
        <f t="shared" ref="AJ586:AJ649" si="192">IFERROR(_xlfn.RANK.EQ(AH586,$AH$9:$AH$1508,1),"")</f>
        <v>507</v>
      </c>
      <c r="AK586" s="1">
        <f t="shared" ref="AK586:AK649" si="193">IF(J586="","",COUNTIF($J$9:$J$1508,"&lt;="&amp;J586) + 0.000001*ROW())</f>
        <v>727.000586</v>
      </c>
      <c r="AL586">
        <f t="shared" ref="AL586:AL649" si="194">IFERROR(_xlfn.RANK.EQ(AK586,$AK$9:$AK$1508),"")</f>
        <v>780</v>
      </c>
      <c r="AM586" s="1">
        <f t="shared" ref="AM586:AM649" si="195">IFERROR(_xlfn.RANK.EQ(AK586,$AK$9:$AK$1508,1),"")</f>
        <v>721</v>
      </c>
      <c r="AN586" s="108">
        <f t="shared" si="181"/>
        <v>104.610586</v>
      </c>
      <c r="AO586">
        <f t="shared" ref="AO586:AO649" si="196">IFERROR(_xlfn.RANK.EQ(AN586,$AN$9:$AN$1508),"")</f>
        <v>374</v>
      </c>
      <c r="AP586" s="1">
        <f t="shared" ref="AP586:AP649" si="197">IFERROR(_xlfn.RANK.EQ(AN586,$AN$9:$AN$1508,1),"")</f>
        <v>1127</v>
      </c>
      <c r="AQ586" s="108">
        <f t="shared" si="182"/>
        <v>5.8599999999999993E-4</v>
      </c>
      <c r="AR586">
        <f t="shared" ref="AR586:AR649" si="198">IFERROR(_xlfn.RANK.EQ(AQ586,$AQ$9:$AQ$1508),"")</f>
        <v>923</v>
      </c>
      <c r="AS586" s="1">
        <f t="shared" ref="AS586:AS649" si="199">IFERROR(_xlfn.RANK.EQ(AQ586,$AQ$9:$AQ$1508,1),"")</f>
        <v>578</v>
      </c>
    </row>
    <row r="587" spans="7:45" x14ac:dyDescent="0.25">
      <c r="G587" s="93">
        <v>43509</v>
      </c>
      <c r="H587" t="s">
        <v>23</v>
      </c>
      <c r="I587" t="s">
        <v>63</v>
      </c>
      <c r="J587" t="s">
        <v>539</v>
      </c>
      <c r="K587" s="95">
        <v>81.83</v>
      </c>
      <c r="L587" s="94">
        <v>0</v>
      </c>
      <c r="O587" t="str">
        <f t="shared" si="183"/>
        <v/>
      </c>
      <c r="AA587" s="3">
        <f t="shared" ref="AA587:AA650" si="200">AA586+1</f>
        <v>579</v>
      </c>
      <c r="AB587" s="93">
        <f t="shared" si="184"/>
        <v>43509.000587000002</v>
      </c>
      <c r="AC587">
        <f t="shared" si="185"/>
        <v>922</v>
      </c>
      <c r="AD587" s="1">
        <f t="shared" si="186"/>
        <v>579</v>
      </c>
      <c r="AE587" s="119">
        <f t="shared" si="187"/>
        <v>515.000587</v>
      </c>
      <c r="AF587">
        <f t="shared" si="188"/>
        <v>1325</v>
      </c>
      <c r="AG587" s="1">
        <f t="shared" si="189"/>
        <v>176</v>
      </c>
      <c r="AH587" s="119">
        <f t="shared" si="190"/>
        <v>613.000587</v>
      </c>
      <c r="AI587">
        <f t="shared" si="191"/>
        <v>993</v>
      </c>
      <c r="AJ587" s="1">
        <f t="shared" si="192"/>
        <v>508</v>
      </c>
      <c r="AK587" s="1">
        <f t="shared" si="193"/>
        <v>727.000587</v>
      </c>
      <c r="AL587">
        <f t="shared" si="194"/>
        <v>779</v>
      </c>
      <c r="AM587" s="1">
        <f t="shared" si="195"/>
        <v>722</v>
      </c>
      <c r="AN587" s="108">
        <f t="shared" si="181"/>
        <v>81.830586999999994</v>
      </c>
      <c r="AO587">
        <f t="shared" si="196"/>
        <v>459</v>
      </c>
      <c r="AP587" s="1">
        <f t="shared" si="197"/>
        <v>1042</v>
      </c>
      <c r="AQ587" s="108">
        <f t="shared" si="182"/>
        <v>5.8699999999999996E-4</v>
      </c>
      <c r="AR587">
        <f t="shared" si="198"/>
        <v>922</v>
      </c>
      <c r="AS587" s="1">
        <f t="shared" si="199"/>
        <v>579</v>
      </c>
    </row>
    <row r="588" spans="7:45" x14ac:dyDescent="0.25">
      <c r="G588" s="93">
        <v>43509</v>
      </c>
      <c r="H588" t="s">
        <v>23</v>
      </c>
      <c r="I588" t="s">
        <v>63</v>
      </c>
      <c r="J588" t="s">
        <v>539</v>
      </c>
      <c r="K588" s="95">
        <v>66.099999999999994</v>
      </c>
      <c r="L588" s="94">
        <v>0</v>
      </c>
      <c r="O588" t="str">
        <f t="shared" si="183"/>
        <v/>
      </c>
      <c r="AA588" s="3">
        <f t="shared" si="200"/>
        <v>580</v>
      </c>
      <c r="AB588" s="93">
        <f t="shared" si="184"/>
        <v>43509.000588000003</v>
      </c>
      <c r="AC588">
        <f t="shared" si="185"/>
        <v>921</v>
      </c>
      <c r="AD588" s="1">
        <f t="shared" si="186"/>
        <v>580</v>
      </c>
      <c r="AE588" s="119">
        <f t="shared" si="187"/>
        <v>515.00058799999999</v>
      </c>
      <c r="AF588">
        <f t="shared" si="188"/>
        <v>1324</v>
      </c>
      <c r="AG588" s="1">
        <f t="shared" si="189"/>
        <v>177</v>
      </c>
      <c r="AH588" s="119">
        <f t="shared" si="190"/>
        <v>613.00058799999999</v>
      </c>
      <c r="AI588">
        <f t="shared" si="191"/>
        <v>992</v>
      </c>
      <c r="AJ588" s="1">
        <f t="shared" si="192"/>
        <v>509</v>
      </c>
      <c r="AK588" s="1">
        <f t="shared" si="193"/>
        <v>727.00058799999999</v>
      </c>
      <c r="AL588">
        <f t="shared" si="194"/>
        <v>778</v>
      </c>
      <c r="AM588" s="1">
        <f t="shared" si="195"/>
        <v>723</v>
      </c>
      <c r="AN588" s="108">
        <f t="shared" si="181"/>
        <v>66.100587999999988</v>
      </c>
      <c r="AO588">
        <f t="shared" si="196"/>
        <v>528</v>
      </c>
      <c r="AP588" s="1">
        <f t="shared" si="197"/>
        <v>973</v>
      </c>
      <c r="AQ588" s="108">
        <f t="shared" si="182"/>
        <v>5.8799999999999998E-4</v>
      </c>
      <c r="AR588">
        <f t="shared" si="198"/>
        <v>921</v>
      </c>
      <c r="AS588" s="1">
        <f t="shared" si="199"/>
        <v>580</v>
      </c>
    </row>
    <row r="589" spans="7:45" x14ac:dyDescent="0.25">
      <c r="G589" s="93">
        <v>43509</v>
      </c>
      <c r="H589" t="s">
        <v>23</v>
      </c>
      <c r="I589" t="s">
        <v>63</v>
      </c>
      <c r="J589" t="s">
        <v>539</v>
      </c>
      <c r="K589" s="95">
        <v>43.39</v>
      </c>
      <c r="L589" s="94">
        <v>0</v>
      </c>
      <c r="O589" t="str">
        <f t="shared" si="183"/>
        <v/>
      </c>
      <c r="AA589" s="3">
        <f t="shared" si="200"/>
        <v>581</v>
      </c>
      <c r="AB589" s="93">
        <f t="shared" si="184"/>
        <v>43509.000589000003</v>
      </c>
      <c r="AC589">
        <f t="shared" si="185"/>
        <v>920</v>
      </c>
      <c r="AD589" s="1">
        <f t="shared" si="186"/>
        <v>581</v>
      </c>
      <c r="AE589" s="119">
        <f t="shared" si="187"/>
        <v>515.00058899999999</v>
      </c>
      <c r="AF589">
        <f t="shared" si="188"/>
        <v>1323</v>
      </c>
      <c r="AG589" s="1">
        <f t="shared" si="189"/>
        <v>178</v>
      </c>
      <c r="AH589" s="119">
        <f t="shared" si="190"/>
        <v>613.00058899999999</v>
      </c>
      <c r="AI589">
        <f t="shared" si="191"/>
        <v>991</v>
      </c>
      <c r="AJ589" s="1">
        <f t="shared" si="192"/>
        <v>510</v>
      </c>
      <c r="AK589" s="1">
        <f t="shared" si="193"/>
        <v>727.00058899999999</v>
      </c>
      <c r="AL589">
        <f t="shared" si="194"/>
        <v>777</v>
      </c>
      <c r="AM589" s="1">
        <f t="shared" si="195"/>
        <v>724</v>
      </c>
      <c r="AN589" s="108">
        <f t="shared" si="181"/>
        <v>43.390588999999999</v>
      </c>
      <c r="AO589">
        <f t="shared" si="196"/>
        <v>673</v>
      </c>
      <c r="AP589" s="1">
        <f t="shared" si="197"/>
        <v>828</v>
      </c>
      <c r="AQ589" s="108">
        <f t="shared" si="182"/>
        <v>5.8900000000000001E-4</v>
      </c>
      <c r="AR589">
        <f t="shared" si="198"/>
        <v>920</v>
      </c>
      <c r="AS589" s="1">
        <f t="shared" si="199"/>
        <v>581</v>
      </c>
    </row>
    <row r="590" spans="7:45" x14ac:dyDescent="0.25">
      <c r="G590" s="93">
        <v>43509</v>
      </c>
      <c r="H590" t="s">
        <v>23</v>
      </c>
      <c r="I590" t="s">
        <v>63</v>
      </c>
      <c r="J590" t="s">
        <v>539</v>
      </c>
      <c r="K590" s="95">
        <v>23.55</v>
      </c>
      <c r="L590" s="94">
        <v>0</v>
      </c>
      <c r="O590" t="str">
        <f t="shared" si="183"/>
        <v/>
      </c>
      <c r="AA590" s="3">
        <f t="shared" si="200"/>
        <v>582</v>
      </c>
      <c r="AB590" s="93">
        <f t="shared" si="184"/>
        <v>43509.000590000003</v>
      </c>
      <c r="AC590">
        <f t="shared" si="185"/>
        <v>919</v>
      </c>
      <c r="AD590" s="1">
        <f t="shared" si="186"/>
        <v>582</v>
      </c>
      <c r="AE590" s="119">
        <f t="shared" si="187"/>
        <v>515.00058999999999</v>
      </c>
      <c r="AF590">
        <f t="shared" si="188"/>
        <v>1322</v>
      </c>
      <c r="AG590" s="1">
        <f t="shared" si="189"/>
        <v>179</v>
      </c>
      <c r="AH590" s="119">
        <f t="shared" si="190"/>
        <v>613.00058999999999</v>
      </c>
      <c r="AI590">
        <f t="shared" si="191"/>
        <v>990</v>
      </c>
      <c r="AJ590" s="1">
        <f t="shared" si="192"/>
        <v>511</v>
      </c>
      <c r="AK590" s="1">
        <f t="shared" si="193"/>
        <v>727.00058999999999</v>
      </c>
      <c r="AL590">
        <f t="shared" si="194"/>
        <v>776</v>
      </c>
      <c r="AM590" s="1">
        <f t="shared" si="195"/>
        <v>725</v>
      </c>
      <c r="AN590" s="108">
        <f t="shared" si="181"/>
        <v>23.55059</v>
      </c>
      <c r="AO590">
        <f t="shared" si="196"/>
        <v>968</v>
      </c>
      <c r="AP590" s="1">
        <f t="shared" si="197"/>
        <v>533</v>
      </c>
      <c r="AQ590" s="108">
        <f t="shared" si="182"/>
        <v>5.8999999999999992E-4</v>
      </c>
      <c r="AR590">
        <f t="shared" si="198"/>
        <v>919</v>
      </c>
      <c r="AS590" s="1">
        <f t="shared" si="199"/>
        <v>582</v>
      </c>
    </row>
    <row r="591" spans="7:45" x14ac:dyDescent="0.25">
      <c r="G591" s="93">
        <v>43509</v>
      </c>
      <c r="H591" t="s">
        <v>23</v>
      </c>
      <c r="I591" t="s">
        <v>63</v>
      </c>
      <c r="J591" t="s">
        <v>539</v>
      </c>
      <c r="K591" s="95">
        <v>23.4</v>
      </c>
      <c r="L591" s="94">
        <v>0</v>
      </c>
      <c r="O591" t="str">
        <f t="shared" si="183"/>
        <v/>
      </c>
      <c r="AA591" s="3">
        <f t="shared" si="200"/>
        <v>583</v>
      </c>
      <c r="AB591" s="93">
        <f t="shared" si="184"/>
        <v>43509.000591000004</v>
      </c>
      <c r="AC591">
        <f t="shared" si="185"/>
        <v>918</v>
      </c>
      <c r="AD591" s="1">
        <f t="shared" si="186"/>
        <v>583</v>
      </c>
      <c r="AE591" s="119">
        <f t="shared" si="187"/>
        <v>515.00059099999999</v>
      </c>
      <c r="AF591">
        <f t="shared" si="188"/>
        <v>1321</v>
      </c>
      <c r="AG591" s="1">
        <f t="shared" si="189"/>
        <v>180</v>
      </c>
      <c r="AH591" s="119">
        <f t="shared" si="190"/>
        <v>613.00059099999999</v>
      </c>
      <c r="AI591">
        <f t="shared" si="191"/>
        <v>989</v>
      </c>
      <c r="AJ591" s="1">
        <f t="shared" si="192"/>
        <v>512</v>
      </c>
      <c r="AK591" s="1">
        <f t="shared" si="193"/>
        <v>727.00059099999999</v>
      </c>
      <c r="AL591">
        <f t="shared" si="194"/>
        <v>775</v>
      </c>
      <c r="AM591" s="1">
        <f t="shared" si="195"/>
        <v>726</v>
      </c>
      <c r="AN591" s="108">
        <f t="shared" si="181"/>
        <v>23.400590999999999</v>
      </c>
      <c r="AO591">
        <f t="shared" si="196"/>
        <v>969</v>
      </c>
      <c r="AP591" s="1">
        <f t="shared" si="197"/>
        <v>532</v>
      </c>
      <c r="AQ591" s="108">
        <f t="shared" si="182"/>
        <v>5.9099999999999995E-4</v>
      </c>
      <c r="AR591">
        <f t="shared" si="198"/>
        <v>918</v>
      </c>
      <c r="AS591" s="1">
        <f t="shared" si="199"/>
        <v>583</v>
      </c>
    </row>
    <row r="592" spans="7:45" x14ac:dyDescent="0.25">
      <c r="G592" s="93">
        <v>43509</v>
      </c>
      <c r="H592" t="s">
        <v>23</v>
      </c>
      <c r="I592" t="s">
        <v>37</v>
      </c>
      <c r="J592" t="s">
        <v>540</v>
      </c>
      <c r="K592" s="95">
        <v>9.1999999999999993</v>
      </c>
      <c r="L592" s="94">
        <v>0</v>
      </c>
      <c r="O592" t="str">
        <f t="shared" si="183"/>
        <v/>
      </c>
      <c r="AA592" s="3">
        <f t="shared" si="200"/>
        <v>584</v>
      </c>
      <c r="AB592" s="93">
        <f t="shared" si="184"/>
        <v>43509.000591999997</v>
      </c>
      <c r="AC592">
        <f t="shared" si="185"/>
        <v>917</v>
      </c>
      <c r="AD592" s="1">
        <f t="shared" si="186"/>
        <v>584</v>
      </c>
      <c r="AE592" s="119">
        <f t="shared" si="187"/>
        <v>515.00059199999998</v>
      </c>
      <c r="AF592">
        <f t="shared" si="188"/>
        <v>1320</v>
      </c>
      <c r="AG592" s="1">
        <f t="shared" si="189"/>
        <v>181</v>
      </c>
      <c r="AH592" s="119">
        <f t="shared" si="190"/>
        <v>868.00059199999998</v>
      </c>
      <c r="AI592">
        <f t="shared" si="191"/>
        <v>772</v>
      </c>
      <c r="AJ592" s="1">
        <f t="shared" si="192"/>
        <v>729</v>
      </c>
      <c r="AK592" s="1">
        <f t="shared" si="193"/>
        <v>190.00059200000001</v>
      </c>
      <c r="AL592">
        <f t="shared" si="194"/>
        <v>1311</v>
      </c>
      <c r="AM592" s="1">
        <f t="shared" si="195"/>
        <v>190</v>
      </c>
      <c r="AN592" s="108">
        <f t="shared" si="181"/>
        <v>9.2005919999999985</v>
      </c>
      <c r="AO592">
        <f t="shared" si="196"/>
        <v>1241</v>
      </c>
      <c r="AP592" s="1">
        <f t="shared" si="197"/>
        <v>260</v>
      </c>
      <c r="AQ592" s="108">
        <f t="shared" si="182"/>
        <v>5.9199999999999997E-4</v>
      </c>
      <c r="AR592">
        <f t="shared" si="198"/>
        <v>917</v>
      </c>
      <c r="AS592" s="1">
        <f t="shared" si="199"/>
        <v>584</v>
      </c>
    </row>
    <row r="593" spans="7:45" x14ac:dyDescent="0.25">
      <c r="G593" s="93">
        <v>43509</v>
      </c>
      <c r="H593" t="s">
        <v>23</v>
      </c>
      <c r="I593" t="s">
        <v>37</v>
      </c>
      <c r="J593" t="s">
        <v>175</v>
      </c>
      <c r="K593" s="95">
        <v>2.25</v>
      </c>
      <c r="L593" s="94">
        <v>0</v>
      </c>
      <c r="O593" t="str">
        <f t="shared" si="183"/>
        <v/>
      </c>
      <c r="AA593" s="3">
        <f t="shared" si="200"/>
        <v>585</v>
      </c>
      <c r="AB593" s="93">
        <f t="shared" si="184"/>
        <v>43509.000592999997</v>
      </c>
      <c r="AC593">
        <f t="shared" si="185"/>
        <v>916</v>
      </c>
      <c r="AD593" s="1">
        <f t="shared" si="186"/>
        <v>585</v>
      </c>
      <c r="AE593" s="119">
        <f t="shared" si="187"/>
        <v>515.00059299999998</v>
      </c>
      <c r="AF593">
        <f t="shared" si="188"/>
        <v>1319</v>
      </c>
      <c r="AG593" s="1">
        <f t="shared" si="189"/>
        <v>182</v>
      </c>
      <c r="AH593" s="119">
        <f t="shared" si="190"/>
        <v>868.00059299999998</v>
      </c>
      <c r="AI593">
        <f t="shared" si="191"/>
        <v>771</v>
      </c>
      <c r="AJ593" s="1">
        <f t="shared" si="192"/>
        <v>730</v>
      </c>
      <c r="AK593" s="1">
        <f t="shared" si="193"/>
        <v>185.00059300000001</v>
      </c>
      <c r="AL593">
        <f t="shared" si="194"/>
        <v>1318</v>
      </c>
      <c r="AM593" s="1">
        <f t="shared" si="195"/>
        <v>183</v>
      </c>
      <c r="AN593" s="108">
        <f t="shared" si="181"/>
        <v>2.2505929999999998</v>
      </c>
      <c r="AO593">
        <f t="shared" si="196"/>
        <v>1473</v>
      </c>
      <c r="AP593" s="1">
        <f t="shared" si="197"/>
        <v>28</v>
      </c>
      <c r="AQ593" s="108">
        <f t="shared" si="182"/>
        <v>5.9299999999999999E-4</v>
      </c>
      <c r="AR593">
        <f t="shared" si="198"/>
        <v>916</v>
      </c>
      <c r="AS593" s="1">
        <f t="shared" si="199"/>
        <v>585</v>
      </c>
    </row>
    <row r="594" spans="7:45" x14ac:dyDescent="0.25">
      <c r="G594" s="93">
        <v>43509</v>
      </c>
      <c r="H594" t="s">
        <v>23</v>
      </c>
      <c r="I594" t="s">
        <v>37</v>
      </c>
      <c r="J594" t="s">
        <v>158</v>
      </c>
      <c r="K594" s="95">
        <v>22</v>
      </c>
      <c r="L594" s="94">
        <v>0</v>
      </c>
      <c r="O594" t="str">
        <f t="shared" si="183"/>
        <v/>
      </c>
      <c r="AA594" s="3">
        <f t="shared" si="200"/>
        <v>586</v>
      </c>
      <c r="AB594" s="93">
        <f t="shared" si="184"/>
        <v>43509.000593999997</v>
      </c>
      <c r="AC594">
        <f t="shared" si="185"/>
        <v>915</v>
      </c>
      <c r="AD594" s="1">
        <f t="shared" si="186"/>
        <v>586</v>
      </c>
      <c r="AE594" s="119">
        <f t="shared" si="187"/>
        <v>515.00059399999998</v>
      </c>
      <c r="AF594">
        <f t="shared" si="188"/>
        <v>1318</v>
      </c>
      <c r="AG594" s="1">
        <f t="shared" si="189"/>
        <v>183</v>
      </c>
      <c r="AH594" s="119">
        <f t="shared" si="190"/>
        <v>868.00059399999998</v>
      </c>
      <c r="AI594">
        <f t="shared" si="191"/>
        <v>770</v>
      </c>
      <c r="AJ594" s="1">
        <f t="shared" si="192"/>
        <v>731</v>
      </c>
      <c r="AK594" s="1">
        <f t="shared" si="193"/>
        <v>121.00059400000001</v>
      </c>
      <c r="AL594">
        <f t="shared" si="194"/>
        <v>1383</v>
      </c>
      <c r="AM594" s="1">
        <f t="shared" si="195"/>
        <v>118</v>
      </c>
      <c r="AN594" s="108">
        <f t="shared" si="181"/>
        <v>22.000594</v>
      </c>
      <c r="AO594">
        <f t="shared" si="196"/>
        <v>982</v>
      </c>
      <c r="AP594" s="1">
        <f t="shared" si="197"/>
        <v>519</v>
      </c>
      <c r="AQ594" s="108">
        <f t="shared" si="182"/>
        <v>5.9400000000000002E-4</v>
      </c>
      <c r="AR594">
        <f t="shared" si="198"/>
        <v>915</v>
      </c>
      <c r="AS594" s="1">
        <f t="shared" si="199"/>
        <v>586</v>
      </c>
    </row>
    <row r="595" spans="7:45" x14ac:dyDescent="0.25">
      <c r="G595" s="93">
        <v>43509</v>
      </c>
      <c r="H595" t="s">
        <v>23</v>
      </c>
      <c r="I595" t="s">
        <v>37</v>
      </c>
      <c r="J595" t="s">
        <v>108</v>
      </c>
      <c r="K595" s="95">
        <v>9</v>
      </c>
      <c r="L595" s="94">
        <v>0</v>
      </c>
      <c r="O595" t="str">
        <f t="shared" si="183"/>
        <v/>
      </c>
      <c r="AA595" s="3">
        <f t="shared" si="200"/>
        <v>587</v>
      </c>
      <c r="AB595" s="93">
        <f t="shared" si="184"/>
        <v>43509.000594999998</v>
      </c>
      <c r="AC595">
        <f t="shared" si="185"/>
        <v>914</v>
      </c>
      <c r="AD595" s="1">
        <f t="shared" si="186"/>
        <v>587</v>
      </c>
      <c r="AE595" s="119">
        <f t="shared" si="187"/>
        <v>515.00059499999998</v>
      </c>
      <c r="AF595">
        <f t="shared" si="188"/>
        <v>1317</v>
      </c>
      <c r="AG595" s="1">
        <f t="shared" si="189"/>
        <v>184</v>
      </c>
      <c r="AH595" s="119">
        <f t="shared" si="190"/>
        <v>868.00059499999998</v>
      </c>
      <c r="AI595">
        <f t="shared" si="191"/>
        <v>769</v>
      </c>
      <c r="AJ595" s="1">
        <f t="shared" si="192"/>
        <v>732</v>
      </c>
      <c r="AK595" s="1">
        <f t="shared" si="193"/>
        <v>90.000595000000004</v>
      </c>
      <c r="AL595">
        <f t="shared" si="194"/>
        <v>1416</v>
      </c>
      <c r="AM595" s="1">
        <f t="shared" si="195"/>
        <v>85</v>
      </c>
      <c r="AN595" s="108">
        <f t="shared" si="181"/>
        <v>9.0005950000000006</v>
      </c>
      <c r="AO595">
        <f t="shared" si="196"/>
        <v>1246</v>
      </c>
      <c r="AP595" s="1">
        <f t="shared" si="197"/>
        <v>255</v>
      </c>
      <c r="AQ595" s="108">
        <f t="shared" si="182"/>
        <v>5.9499999999999993E-4</v>
      </c>
      <c r="AR595">
        <f t="shared" si="198"/>
        <v>914</v>
      </c>
      <c r="AS595" s="1">
        <f t="shared" si="199"/>
        <v>587</v>
      </c>
    </row>
    <row r="596" spans="7:45" x14ac:dyDescent="0.25">
      <c r="G596" s="93">
        <v>43509</v>
      </c>
      <c r="H596" t="s">
        <v>23</v>
      </c>
      <c r="I596" t="s">
        <v>37</v>
      </c>
      <c r="J596" t="s">
        <v>303</v>
      </c>
      <c r="K596" s="95">
        <v>2.4</v>
      </c>
      <c r="L596" s="94">
        <v>0</v>
      </c>
      <c r="O596" t="str">
        <f t="shared" si="183"/>
        <v/>
      </c>
      <c r="AA596" s="3">
        <f t="shared" si="200"/>
        <v>588</v>
      </c>
      <c r="AB596" s="93">
        <f t="shared" si="184"/>
        <v>43509.000595999998</v>
      </c>
      <c r="AC596">
        <f t="shared" si="185"/>
        <v>913</v>
      </c>
      <c r="AD596" s="1">
        <f t="shared" si="186"/>
        <v>588</v>
      </c>
      <c r="AE596" s="119">
        <f t="shared" si="187"/>
        <v>515.00059599999997</v>
      </c>
      <c r="AF596">
        <f t="shared" si="188"/>
        <v>1316</v>
      </c>
      <c r="AG596" s="1">
        <f t="shared" si="189"/>
        <v>185</v>
      </c>
      <c r="AH596" s="119">
        <f t="shared" si="190"/>
        <v>868.00059599999997</v>
      </c>
      <c r="AI596">
        <f t="shared" si="191"/>
        <v>768</v>
      </c>
      <c r="AJ596" s="1">
        <f t="shared" si="192"/>
        <v>733</v>
      </c>
      <c r="AK596" s="1">
        <f t="shared" si="193"/>
        <v>40.000596000000002</v>
      </c>
      <c r="AL596">
        <f t="shared" si="194"/>
        <v>1468</v>
      </c>
      <c r="AM596" s="1">
        <f t="shared" si="195"/>
        <v>33</v>
      </c>
      <c r="AN596" s="108">
        <f t="shared" si="181"/>
        <v>2.4005959999999997</v>
      </c>
      <c r="AO596">
        <f t="shared" si="196"/>
        <v>1461</v>
      </c>
      <c r="AP596" s="1">
        <f t="shared" si="197"/>
        <v>40</v>
      </c>
      <c r="AQ596" s="108">
        <f t="shared" si="182"/>
        <v>5.9599999999999996E-4</v>
      </c>
      <c r="AR596">
        <f t="shared" si="198"/>
        <v>913</v>
      </c>
      <c r="AS596" s="1">
        <f t="shared" si="199"/>
        <v>588</v>
      </c>
    </row>
    <row r="597" spans="7:45" x14ac:dyDescent="0.25">
      <c r="G597" s="93">
        <v>43509</v>
      </c>
      <c r="H597" t="s">
        <v>23</v>
      </c>
      <c r="I597" t="s">
        <v>37</v>
      </c>
      <c r="J597" t="s">
        <v>345</v>
      </c>
      <c r="K597" s="95">
        <v>7.35</v>
      </c>
      <c r="L597" s="94">
        <v>0</v>
      </c>
      <c r="O597" t="str">
        <f t="shared" si="183"/>
        <v/>
      </c>
      <c r="AA597" s="3">
        <f t="shared" si="200"/>
        <v>589</v>
      </c>
      <c r="AB597" s="93">
        <f t="shared" si="184"/>
        <v>43509.000596999998</v>
      </c>
      <c r="AC597">
        <f t="shared" si="185"/>
        <v>912</v>
      </c>
      <c r="AD597" s="1">
        <f t="shared" si="186"/>
        <v>589</v>
      </c>
      <c r="AE597" s="119">
        <f t="shared" si="187"/>
        <v>515.00059699999997</v>
      </c>
      <c r="AF597">
        <f t="shared" si="188"/>
        <v>1315</v>
      </c>
      <c r="AG597" s="1">
        <f t="shared" si="189"/>
        <v>186</v>
      </c>
      <c r="AH597" s="119">
        <f t="shared" si="190"/>
        <v>868.00059699999997</v>
      </c>
      <c r="AI597">
        <f t="shared" si="191"/>
        <v>767</v>
      </c>
      <c r="AJ597" s="1">
        <f t="shared" si="192"/>
        <v>734</v>
      </c>
      <c r="AK597" s="1">
        <f t="shared" si="193"/>
        <v>9.0005970000000008</v>
      </c>
      <c r="AL597">
        <f t="shared" si="194"/>
        <v>1492</v>
      </c>
      <c r="AM597" s="1">
        <f t="shared" si="195"/>
        <v>9</v>
      </c>
      <c r="AN597" s="108">
        <f t="shared" si="181"/>
        <v>7.3505969999999996</v>
      </c>
      <c r="AO597">
        <f t="shared" si="196"/>
        <v>1362</v>
      </c>
      <c r="AP597" s="1">
        <f t="shared" si="197"/>
        <v>139</v>
      </c>
      <c r="AQ597" s="108">
        <f t="shared" si="182"/>
        <v>5.9699999999999998E-4</v>
      </c>
      <c r="AR597">
        <f t="shared" si="198"/>
        <v>912</v>
      </c>
      <c r="AS597" s="1">
        <f t="shared" si="199"/>
        <v>589</v>
      </c>
    </row>
    <row r="598" spans="7:45" x14ac:dyDescent="0.25">
      <c r="G598" s="93">
        <v>43509</v>
      </c>
      <c r="H598" t="s">
        <v>23</v>
      </c>
      <c r="I598" t="s">
        <v>35</v>
      </c>
      <c r="J598" t="s">
        <v>539</v>
      </c>
      <c r="K598" s="95">
        <v>12</v>
      </c>
      <c r="L598" s="94">
        <v>0</v>
      </c>
      <c r="O598" t="str">
        <f t="shared" si="183"/>
        <v/>
      </c>
      <c r="AA598" s="3">
        <f t="shared" si="200"/>
        <v>590</v>
      </c>
      <c r="AB598" s="93">
        <f t="shared" si="184"/>
        <v>43509.000597999999</v>
      </c>
      <c r="AC598">
        <f t="shared" si="185"/>
        <v>911</v>
      </c>
      <c r="AD598" s="1">
        <f t="shared" si="186"/>
        <v>590</v>
      </c>
      <c r="AE598" s="119">
        <f t="shared" si="187"/>
        <v>515.00059799999997</v>
      </c>
      <c r="AF598">
        <f t="shared" si="188"/>
        <v>1314</v>
      </c>
      <c r="AG598" s="1">
        <f t="shared" si="189"/>
        <v>187</v>
      </c>
      <c r="AH598" s="119">
        <f t="shared" si="190"/>
        <v>1402.0005980000001</v>
      </c>
      <c r="AI598">
        <f t="shared" si="191"/>
        <v>182</v>
      </c>
      <c r="AJ598" s="1">
        <f t="shared" si="192"/>
        <v>1319</v>
      </c>
      <c r="AK598" s="1">
        <f t="shared" si="193"/>
        <v>727.00059799999997</v>
      </c>
      <c r="AL598">
        <f t="shared" si="194"/>
        <v>774</v>
      </c>
      <c r="AM598" s="1">
        <f t="shared" si="195"/>
        <v>727</v>
      </c>
      <c r="AN598" s="108">
        <f t="shared" si="181"/>
        <v>12.000598</v>
      </c>
      <c r="AO598">
        <f t="shared" si="196"/>
        <v>1181</v>
      </c>
      <c r="AP598" s="1">
        <f t="shared" si="197"/>
        <v>320</v>
      </c>
      <c r="AQ598" s="108">
        <f t="shared" si="182"/>
        <v>5.9800000000000001E-4</v>
      </c>
      <c r="AR598">
        <f t="shared" si="198"/>
        <v>911</v>
      </c>
      <c r="AS598" s="1">
        <f t="shared" si="199"/>
        <v>590</v>
      </c>
    </row>
    <row r="599" spans="7:45" x14ac:dyDescent="0.25">
      <c r="G599" s="93">
        <v>43510</v>
      </c>
      <c r="H599" t="s">
        <v>73</v>
      </c>
      <c r="I599" t="s">
        <v>35</v>
      </c>
      <c r="J599" t="s">
        <v>541</v>
      </c>
      <c r="K599" s="95">
        <v>5</v>
      </c>
      <c r="L599" s="94">
        <v>0</v>
      </c>
      <c r="O599" t="str">
        <f t="shared" si="183"/>
        <v/>
      </c>
      <c r="AA599" s="3">
        <f t="shared" si="200"/>
        <v>591</v>
      </c>
      <c r="AB599" s="93">
        <f t="shared" si="184"/>
        <v>43510.000598999999</v>
      </c>
      <c r="AC599">
        <f t="shared" si="185"/>
        <v>910</v>
      </c>
      <c r="AD599" s="1">
        <f t="shared" si="186"/>
        <v>591</v>
      </c>
      <c r="AE599" s="119">
        <f t="shared" si="187"/>
        <v>1321.000599</v>
      </c>
      <c r="AF599">
        <f t="shared" si="188"/>
        <v>194</v>
      </c>
      <c r="AG599" s="1">
        <f t="shared" si="189"/>
        <v>1307</v>
      </c>
      <c r="AH599" s="119">
        <f t="shared" si="190"/>
        <v>1402.000599</v>
      </c>
      <c r="AI599">
        <f t="shared" si="191"/>
        <v>181</v>
      </c>
      <c r="AJ599" s="1">
        <f t="shared" si="192"/>
        <v>1320</v>
      </c>
      <c r="AK599" s="1">
        <f t="shared" si="193"/>
        <v>730.00059899999997</v>
      </c>
      <c r="AL599">
        <f t="shared" si="194"/>
        <v>773</v>
      </c>
      <c r="AM599" s="1">
        <f t="shared" si="195"/>
        <v>728</v>
      </c>
      <c r="AN599" s="108">
        <f t="shared" si="181"/>
        <v>5.0005990000000002</v>
      </c>
      <c r="AO599">
        <f t="shared" si="196"/>
        <v>1395</v>
      </c>
      <c r="AP599" s="1">
        <f t="shared" si="197"/>
        <v>106</v>
      </c>
      <c r="AQ599" s="108">
        <f t="shared" si="182"/>
        <v>5.9899999999999992E-4</v>
      </c>
      <c r="AR599">
        <f t="shared" si="198"/>
        <v>910</v>
      </c>
      <c r="AS599" s="1">
        <f t="shared" si="199"/>
        <v>591</v>
      </c>
    </row>
    <row r="600" spans="7:45" x14ac:dyDescent="0.25">
      <c r="G600" s="93">
        <v>43510</v>
      </c>
      <c r="H600" t="s">
        <v>72</v>
      </c>
      <c r="I600" t="s">
        <v>35</v>
      </c>
      <c r="J600" t="s">
        <v>541</v>
      </c>
      <c r="K600" s="95">
        <v>10</v>
      </c>
      <c r="L600" s="94">
        <v>0</v>
      </c>
      <c r="O600" t="str">
        <f t="shared" si="183"/>
        <v/>
      </c>
      <c r="AA600" s="3">
        <f t="shared" si="200"/>
        <v>592</v>
      </c>
      <c r="AB600" s="93">
        <f t="shared" si="184"/>
        <v>43510.000599999999</v>
      </c>
      <c r="AC600">
        <f t="shared" si="185"/>
        <v>909</v>
      </c>
      <c r="AD600" s="1">
        <f t="shared" si="186"/>
        <v>592</v>
      </c>
      <c r="AE600" s="119">
        <f t="shared" si="187"/>
        <v>1300.0006000000001</v>
      </c>
      <c r="AF600">
        <f t="shared" si="188"/>
        <v>221</v>
      </c>
      <c r="AG600" s="1">
        <f t="shared" si="189"/>
        <v>1280</v>
      </c>
      <c r="AH600" s="119">
        <f t="shared" si="190"/>
        <v>1402.0006000000001</v>
      </c>
      <c r="AI600">
        <f t="shared" si="191"/>
        <v>180</v>
      </c>
      <c r="AJ600" s="1">
        <f t="shared" si="192"/>
        <v>1321</v>
      </c>
      <c r="AK600" s="1">
        <f t="shared" si="193"/>
        <v>730.00059999999996</v>
      </c>
      <c r="AL600">
        <f t="shared" si="194"/>
        <v>772</v>
      </c>
      <c r="AM600" s="1">
        <f t="shared" si="195"/>
        <v>729</v>
      </c>
      <c r="AN600" s="108">
        <f t="shared" si="181"/>
        <v>10.0006</v>
      </c>
      <c r="AO600">
        <f t="shared" si="196"/>
        <v>1217</v>
      </c>
      <c r="AP600" s="1">
        <f t="shared" si="197"/>
        <v>284</v>
      </c>
      <c r="AQ600" s="108">
        <f t="shared" si="182"/>
        <v>5.9999999999999995E-4</v>
      </c>
      <c r="AR600">
        <f t="shared" si="198"/>
        <v>909</v>
      </c>
      <c r="AS600" s="1">
        <f t="shared" si="199"/>
        <v>592</v>
      </c>
    </row>
    <row r="601" spans="7:45" x14ac:dyDescent="0.25">
      <c r="G601" s="93">
        <v>43510</v>
      </c>
      <c r="H601" t="s">
        <v>21</v>
      </c>
      <c r="I601" t="s">
        <v>36</v>
      </c>
      <c r="J601" t="s">
        <v>541</v>
      </c>
      <c r="K601" s="95">
        <v>8</v>
      </c>
      <c r="L601" s="94">
        <v>0</v>
      </c>
      <c r="O601" t="str">
        <f t="shared" si="183"/>
        <v/>
      </c>
      <c r="AA601" s="3">
        <f t="shared" si="200"/>
        <v>593</v>
      </c>
      <c r="AB601" s="93">
        <f t="shared" si="184"/>
        <v>43510.000601</v>
      </c>
      <c r="AC601">
        <f t="shared" si="185"/>
        <v>908</v>
      </c>
      <c r="AD601" s="1">
        <f t="shared" si="186"/>
        <v>593</v>
      </c>
      <c r="AE601" s="119">
        <f t="shared" si="187"/>
        <v>1086.000601</v>
      </c>
      <c r="AF601">
        <f t="shared" si="188"/>
        <v>629</v>
      </c>
      <c r="AG601" s="1">
        <f t="shared" si="189"/>
        <v>872</v>
      </c>
      <c r="AH601" s="119">
        <f t="shared" si="190"/>
        <v>297.00060100000002</v>
      </c>
      <c r="AI601">
        <f t="shared" si="191"/>
        <v>1370</v>
      </c>
      <c r="AJ601" s="1">
        <f t="shared" si="192"/>
        <v>131</v>
      </c>
      <c r="AK601" s="1">
        <f t="shared" si="193"/>
        <v>730.00060099999996</v>
      </c>
      <c r="AL601">
        <f t="shared" si="194"/>
        <v>771</v>
      </c>
      <c r="AM601" s="1">
        <f t="shared" si="195"/>
        <v>730</v>
      </c>
      <c r="AN601" s="108">
        <f t="shared" si="181"/>
        <v>8.0006009999999996</v>
      </c>
      <c r="AO601">
        <f t="shared" si="196"/>
        <v>1304</v>
      </c>
      <c r="AP601" s="1">
        <f t="shared" si="197"/>
        <v>197</v>
      </c>
      <c r="AQ601" s="108">
        <f t="shared" si="182"/>
        <v>6.0099999999999997E-4</v>
      </c>
      <c r="AR601">
        <f t="shared" si="198"/>
        <v>908</v>
      </c>
      <c r="AS601" s="1">
        <f t="shared" si="199"/>
        <v>593</v>
      </c>
    </row>
    <row r="602" spans="7:45" x14ac:dyDescent="0.25">
      <c r="G602" s="93">
        <v>43510</v>
      </c>
      <c r="H602" t="s">
        <v>23</v>
      </c>
      <c r="I602" t="s">
        <v>37</v>
      </c>
      <c r="J602" t="s">
        <v>314</v>
      </c>
      <c r="K602" s="95">
        <v>6.4</v>
      </c>
      <c r="L602" s="94">
        <v>0</v>
      </c>
      <c r="O602" t="str">
        <f t="shared" si="183"/>
        <v/>
      </c>
      <c r="AA602" s="3">
        <f t="shared" si="200"/>
        <v>594</v>
      </c>
      <c r="AB602" s="93">
        <f t="shared" si="184"/>
        <v>43510.000602</v>
      </c>
      <c r="AC602">
        <f t="shared" si="185"/>
        <v>907</v>
      </c>
      <c r="AD602" s="1">
        <f t="shared" si="186"/>
        <v>594</v>
      </c>
      <c r="AE602" s="119">
        <f t="shared" si="187"/>
        <v>515.00060199999996</v>
      </c>
      <c r="AF602">
        <f t="shared" si="188"/>
        <v>1313</v>
      </c>
      <c r="AG602" s="1">
        <f t="shared" si="189"/>
        <v>188</v>
      </c>
      <c r="AH602" s="119">
        <f t="shared" si="190"/>
        <v>868.00060199999996</v>
      </c>
      <c r="AI602">
        <f t="shared" si="191"/>
        <v>766</v>
      </c>
      <c r="AJ602" s="1">
        <f t="shared" si="192"/>
        <v>735</v>
      </c>
      <c r="AK602" s="1">
        <f t="shared" si="193"/>
        <v>181.00060199999999</v>
      </c>
      <c r="AL602">
        <f t="shared" si="194"/>
        <v>1322</v>
      </c>
      <c r="AM602" s="1">
        <f t="shared" si="195"/>
        <v>179</v>
      </c>
      <c r="AN602" s="108">
        <f t="shared" si="181"/>
        <v>6.4006020000000001</v>
      </c>
      <c r="AO602">
        <f t="shared" si="196"/>
        <v>1379</v>
      </c>
      <c r="AP602" s="1">
        <f t="shared" si="197"/>
        <v>122</v>
      </c>
      <c r="AQ602" s="108">
        <f t="shared" si="182"/>
        <v>6.02E-4</v>
      </c>
      <c r="AR602">
        <f t="shared" si="198"/>
        <v>907</v>
      </c>
      <c r="AS602" s="1">
        <f t="shared" si="199"/>
        <v>594</v>
      </c>
    </row>
    <row r="603" spans="7:45" x14ac:dyDescent="0.25">
      <c r="G603" s="93">
        <v>43510</v>
      </c>
      <c r="H603" t="s">
        <v>23</v>
      </c>
      <c r="I603" t="s">
        <v>37</v>
      </c>
      <c r="J603" t="s">
        <v>144</v>
      </c>
      <c r="K603" s="95">
        <v>7.35</v>
      </c>
      <c r="L603" s="94">
        <v>0</v>
      </c>
      <c r="O603" t="str">
        <f t="shared" si="183"/>
        <v/>
      </c>
      <c r="AA603" s="3">
        <f t="shared" si="200"/>
        <v>595</v>
      </c>
      <c r="AB603" s="93">
        <f t="shared" si="184"/>
        <v>43510.000603</v>
      </c>
      <c r="AC603">
        <f t="shared" si="185"/>
        <v>906</v>
      </c>
      <c r="AD603" s="1">
        <f t="shared" si="186"/>
        <v>595</v>
      </c>
      <c r="AE603" s="119">
        <f t="shared" si="187"/>
        <v>515.00060299999996</v>
      </c>
      <c r="AF603">
        <f t="shared" si="188"/>
        <v>1312</v>
      </c>
      <c r="AG603" s="1">
        <f t="shared" si="189"/>
        <v>189</v>
      </c>
      <c r="AH603" s="119">
        <f t="shared" si="190"/>
        <v>868.00060299999996</v>
      </c>
      <c r="AI603">
        <f t="shared" si="191"/>
        <v>765</v>
      </c>
      <c r="AJ603" s="1">
        <f t="shared" si="192"/>
        <v>736</v>
      </c>
      <c r="AK603" s="1">
        <f t="shared" si="193"/>
        <v>110.000603</v>
      </c>
      <c r="AL603">
        <f t="shared" si="194"/>
        <v>1393</v>
      </c>
      <c r="AM603" s="1">
        <f t="shared" si="195"/>
        <v>108</v>
      </c>
      <c r="AN603" s="108">
        <f t="shared" si="181"/>
        <v>7.3506029999999996</v>
      </c>
      <c r="AO603">
        <f t="shared" si="196"/>
        <v>1361</v>
      </c>
      <c r="AP603" s="1">
        <f t="shared" si="197"/>
        <v>140</v>
      </c>
      <c r="AQ603" s="108">
        <f t="shared" si="182"/>
        <v>6.0300000000000002E-4</v>
      </c>
      <c r="AR603">
        <f t="shared" si="198"/>
        <v>906</v>
      </c>
      <c r="AS603" s="1">
        <f t="shared" si="199"/>
        <v>595</v>
      </c>
    </row>
    <row r="604" spans="7:45" x14ac:dyDescent="0.25">
      <c r="G604" s="93">
        <v>43510</v>
      </c>
      <c r="H604" t="s">
        <v>23</v>
      </c>
      <c r="I604" t="s">
        <v>37</v>
      </c>
      <c r="J604" t="s">
        <v>307</v>
      </c>
      <c r="K604" s="95">
        <v>9.1999999999999993</v>
      </c>
      <c r="L604" s="94">
        <v>0</v>
      </c>
      <c r="O604" t="str">
        <f t="shared" si="183"/>
        <v/>
      </c>
      <c r="AA604" s="3">
        <f t="shared" si="200"/>
        <v>596</v>
      </c>
      <c r="AB604" s="93">
        <f t="shared" si="184"/>
        <v>43510.000604000001</v>
      </c>
      <c r="AC604">
        <f t="shared" si="185"/>
        <v>905</v>
      </c>
      <c r="AD604" s="1">
        <f t="shared" si="186"/>
        <v>596</v>
      </c>
      <c r="AE604" s="119">
        <f t="shared" si="187"/>
        <v>515.00060399999995</v>
      </c>
      <c r="AF604">
        <f t="shared" si="188"/>
        <v>1311</v>
      </c>
      <c r="AG604" s="1">
        <f t="shared" si="189"/>
        <v>190</v>
      </c>
      <c r="AH604" s="119">
        <f t="shared" si="190"/>
        <v>868.00060399999995</v>
      </c>
      <c r="AI604">
        <f t="shared" si="191"/>
        <v>764</v>
      </c>
      <c r="AJ604" s="1">
        <f t="shared" si="192"/>
        <v>737</v>
      </c>
      <c r="AK604" s="1">
        <f t="shared" si="193"/>
        <v>74.000603999999996</v>
      </c>
      <c r="AL604">
        <f t="shared" si="194"/>
        <v>1428</v>
      </c>
      <c r="AM604" s="1">
        <f t="shared" si="195"/>
        <v>73</v>
      </c>
      <c r="AN604" s="108">
        <f t="shared" si="181"/>
        <v>9.2006039999999985</v>
      </c>
      <c r="AO604">
        <f t="shared" si="196"/>
        <v>1240</v>
      </c>
      <c r="AP604" s="1">
        <f t="shared" si="197"/>
        <v>261</v>
      </c>
      <c r="AQ604" s="108">
        <f t="shared" si="182"/>
        <v>6.0399999999999994E-4</v>
      </c>
      <c r="AR604">
        <f t="shared" si="198"/>
        <v>905</v>
      </c>
      <c r="AS604" s="1">
        <f t="shared" si="199"/>
        <v>596</v>
      </c>
    </row>
    <row r="605" spans="7:45" x14ac:dyDescent="0.25">
      <c r="G605" s="93">
        <v>43510</v>
      </c>
      <c r="H605" t="s">
        <v>23</v>
      </c>
      <c r="I605" t="s">
        <v>37</v>
      </c>
      <c r="J605" t="s">
        <v>290</v>
      </c>
      <c r="K605" s="95">
        <v>7.45</v>
      </c>
      <c r="L605" s="94">
        <v>0</v>
      </c>
      <c r="O605" t="str">
        <f t="shared" si="183"/>
        <v/>
      </c>
      <c r="AA605" s="3">
        <f t="shared" si="200"/>
        <v>597</v>
      </c>
      <c r="AB605" s="93">
        <f t="shared" si="184"/>
        <v>43510.000605000001</v>
      </c>
      <c r="AC605">
        <f t="shared" si="185"/>
        <v>904</v>
      </c>
      <c r="AD605" s="1">
        <f t="shared" si="186"/>
        <v>597</v>
      </c>
      <c r="AE605" s="119">
        <f t="shared" si="187"/>
        <v>515.00060499999995</v>
      </c>
      <c r="AF605">
        <f t="shared" si="188"/>
        <v>1310</v>
      </c>
      <c r="AG605" s="1">
        <f t="shared" si="189"/>
        <v>191</v>
      </c>
      <c r="AH605" s="119">
        <f t="shared" si="190"/>
        <v>868.00060499999995</v>
      </c>
      <c r="AI605">
        <f t="shared" si="191"/>
        <v>763</v>
      </c>
      <c r="AJ605" s="1">
        <f t="shared" si="192"/>
        <v>738</v>
      </c>
      <c r="AK605" s="1">
        <f t="shared" si="193"/>
        <v>45.000605</v>
      </c>
      <c r="AL605">
        <f t="shared" si="194"/>
        <v>1459</v>
      </c>
      <c r="AM605" s="1">
        <f t="shared" si="195"/>
        <v>42</v>
      </c>
      <c r="AN605" s="108">
        <f t="shared" si="181"/>
        <v>7.4506050000000004</v>
      </c>
      <c r="AO605">
        <f t="shared" si="196"/>
        <v>1349</v>
      </c>
      <c r="AP605" s="1">
        <f t="shared" si="197"/>
        <v>152</v>
      </c>
      <c r="AQ605" s="108">
        <f t="shared" si="182"/>
        <v>6.0499999999999996E-4</v>
      </c>
      <c r="AR605">
        <f t="shared" si="198"/>
        <v>904</v>
      </c>
      <c r="AS605" s="1">
        <f t="shared" si="199"/>
        <v>597</v>
      </c>
    </row>
    <row r="606" spans="7:45" x14ac:dyDescent="0.25">
      <c r="G606" s="93">
        <v>43510</v>
      </c>
      <c r="H606" t="s">
        <v>23</v>
      </c>
      <c r="I606" t="s">
        <v>37</v>
      </c>
      <c r="J606" t="s">
        <v>154</v>
      </c>
      <c r="K606" s="95">
        <v>11.3</v>
      </c>
      <c r="L606" s="94">
        <v>0</v>
      </c>
      <c r="O606" t="str">
        <f t="shared" si="183"/>
        <v/>
      </c>
      <c r="AA606" s="3">
        <f t="shared" si="200"/>
        <v>598</v>
      </c>
      <c r="AB606" s="93">
        <f t="shared" si="184"/>
        <v>43510.000606000001</v>
      </c>
      <c r="AC606">
        <f t="shared" si="185"/>
        <v>903</v>
      </c>
      <c r="AD606" s="1">
        <f t="shared" si="186"/>
        <v>598</v>
      </c>
      <c r="AE606" s="119">
        <f t="shared" si="187"/>
        <v>515.00060599999995</v>
      </c>
      <c r="AF606">
        <f t="shared" si="188"/>
        <v>1309</v>
      </c>
      <c r="AG606" s="1">
        <f t="shared" si="189"/>
        <v>192</v>
      </c>
      <c r="AH606" s="119">
        <f t="shared" si="190"/>
        <v>868.00060599999995</v>
      </c>
      <c r="AI606">
        <f t="shared" si="191"/>
        <v>762</v>
      </c>
      <c r="AJ606" s="1">
        <f t="shared" si="192"/>
        <v>739</v>
      </c>
      <c r="AK606" s="1">
        <f t="shared" si="193"/>
        <v>5.0006060000000003</v>
      </c>
      <c r="AL606">
        <f t="shared" si="194"/>
        <v>1499</v>
      </c>
      <c r="AM606" s="1">
        <f t="shared" si="195"/>
        <v>2</v>
      </c>
      <c r="AN606" s="108">
        <f t="shared" si="181"/>
        <v>11.300606</v>
      </c>
      <c r="AO606">
        <f t="shared" si="196"/>
        <v>1189</v>
      </c>
      <c r="AP606" s="1">
        <f t="shared" si="197"/>
        <v>312</v>
      </c>
      <c r="AQ606" s="108">
        <f t="shared" si="182"/>
        <v>6.0599999999999998E-4</v>
      </c>
      <c r="AR606">
        <f t="shared" si="198"/>
        <v>903</v>
      </c>
      <c r="AS606" s="1">
        <f t="shared" si="199"/>
        <v>598</v>
      </c>
    </row>
    <row r="607" spans="7:45" x14ac:dyDescent="0.25">
      <c r="G607" s="93">
        <v>43511</v>
      </c>
      <c r="H607" t="s">
        <v>85</v>
      </c>
      <c r="I607" t="s">
        <v>66</v>
      </c>
      <c r="J607" t="s">
        <v>542</v>
      </c>
      <c r="K607" s="95">
        <v>114.25</v>
      </c>
      <c r="L607" s="94">
        <v>0</v>
      </c>
      <c r="O607" t="str">
        <f t="shared" si="183"/>
        <v/>
      </c>
      <c r="AA607" s="3">
        <f t="shared" si="200"/>
        <v>599</v>
      </c>
      <c r="AB607" s="93">
        <f t="shared" si="184"/>
        <v>43511.000607000002</v>
      </c>
      <c r="AC607">
        <f t="shared" si="185"/>
        <v>902</v>
      </c>
      <c r="AD607" s="1">
        <f t="shared" si="186"/>
        <v>599</v>
      </c>
      <c r="AE607" s="119">
        <f t="shared" si="187"/>
        <v>1500.0006069999999</v>
      </c>
      <c r="AF607">
        <f t="shared" si="188"/>
        <v>3</v>
      </c>
      <c r="AG607" s="1">
        <f t="shared" si="189"/>
        <v>1498</v>
      </c>
      <c r="AH607" s="119">
        <f t="shared" si="190"/>
        <v>658.00060699999995</v>
      </c>
      <c r="AI607">
        <f t="shared" si="191"/>
        <v>874</v>
      </c>
      <c r="AJ607" s="1">
        <f t="shared" si="192"/>
        <v>627</v>
      </c>
      <c r="AK607" s="1">
        <f t="shared" si="193"/>
        <v>754.00060699999995</v>
      </c>
      <c r="AL607">
        <f t="shared" si="194"/>
        <v>770</v>
      </c>
      <c r="AM607" s="1">
        <f t="shared" si="195"/>
        <v>731</v>
      </c>
      <c r="AN607" s="108">
        <f t="shared" si="181"/>
        <v>114.250607</v>
      </c>
      <c r="AO607">
        <f t="shared" si="196"/>
        <v>354</v>
      </c>
      <c r="AP607" s="1">
        <f t="shared" si="197"/>
        <v>1147</v>
      </c>
      <c r="AQ607" s="108">
        <f t="shared" si="182"/>
        <v>6.0700000000000001E-4</v>
      </c>
      <c r="AR607">
        <f t="shared" si="198"/>
        <v>902</v>
      </c>
      <c r="AS607" s="1">
        <f t="shared" si="199"/>
        <v>599</v>
      </c>
    </row>
    <row r="608" spans="7:45" x14ac:dyDescent="0.25">
      <c r="G608" s="93">
        <v>43511</v>
      </c>
      <c r="H608" t="s">
        <v>84</v>
      </c>
      <c r="I608" t="s">
        <v>66</v>
      </c>
      <c r="J608" t="s">
        <v>542</v>
      </c>
      <c r="K608" s="95">
        <v>622.45000000000005</v>
      </c>
      <c r="L608" s="94">
        <v>0</v>
      </c>
      <c r="O608" t="str">
        <f t="shared" si="183"/>
        <v/>
      </c>
      <c r="AA608" s="3">
        <f t="shared" si="200"/>
        <v>600</v>
      </c>
      <c r="AB608" s="93">
        <f t="shared" si="184"/>
        <v>43511.000608000002</v>
      </c>
      <c r="AC608">
        <f t="shared" si="185"/>
        <v>901</v>
      </c>
      <c r="AD608" s="1">
        <f t="shared" si="186"/>
        <v>600</v>
      </c>
      <c r="AE608" s="119">
        <f t="shared" si="187"/>
        <v>1496.0006080000001</v>
      </c>
      <c r="AF608">
        <f t="shared" si="188"/>
        <v>12</v>
      </c>
      <c r="AG608" s="1">
        <f t="shared" si="189"/>
        <v>1489</v>
      </c>
      <c r="AH608" s="119">
        <f t="shared" si="190"/>
        <v>658.00060800000006</v>
      </c>
      <c r="AI608">
        <f t="shared" si="191"/>
        <v>873</v>
      </c>
      <c r="AJ608" s="1">
        <f t="shared" si="192"/>
        <v>628</v>
      </c>
      <c r="AK608" s="1">
        <f t="shared" si="193"/>
        <v>754.00060800000006</v>
      </c>
      <c r="AL608">
        <f t="shared" si="194"/>
        <v>769</v>
      </c>
      <c r="AM608" s="1">
        <f t="shared" si="195"/>
        <v>732</v>
      </c>
      <c r="AN608" s="108">
        <f t="shared" si="181"/>
        <v>622.4506080000001</v>
      </c>
      <c r="AO608">
        <f t="shared" si="196"/>
        <v>70</v>
      </c>
      <c r="AP608" s="1">
        <f t="shared" si="197"/>
        <v>1431</v>
      </c>
      <c r="AQ608" s="108">
        <f t="shared" si="182"/>
        <v>6.0799999999999993E-4</v>
      </c>
      <c r="AR608">
        <f t="shared" si="198"/>
        <v>901</v>
      </c>
      <c r="AS608" s="1">
        <f t="shared" si="199"/>
        <v>600</v>
      </c>
    </row>
    <row r="609" spans="7:45" x14ac:dyDescent="0.25">
      <c r="G609" s="93">
        <v>43511</v>
      </c>
      <c r="H609" t="s">
        <v>78</v>
      </c>
      <c r="I609" t="s">
        <v>58</v>
      </c>
      <c r="J609" t="s">
        <v>542</v>
      </c>
      <c r="K609" s="95">
        <v>62.65</v>
      </c>
      <c r="L609" s="94">
        <v>0</v>
      </c>
      <c r="O609" t="str">
        <f t="shared" si="183"/>
        <v/>
      </c>
      <c r="AA609" s="3">
        <f t="shared" si="200"/>
        <v>601</v>
      </c>
      <c r="AB609" s="93">
        <f t="shared" si="184"/>
        <v>43511.000609000002</v>
      </c>
      <c r="AC609">
        <f t="shared" si="185"/>
        <v>900</v>
      </c>
      <c r="AD609" s="1">
        <f t="shared" si="186"/>
        <v>601</v>
      </c>
      <c r="AE609" s="119">
        <f t="shared" si="187"/>
        <v>1487.0006089999999</v>
      </c>
      <c r="AF609">
        <f t="shared" si="188"/>
        <v>26</v>
      </c>
      <c r="AG609" s="1">
        <f t="shared" si="189"/>
        <v>1475</v>
      </c>
      <c r="AH609" s="119">
        <f t="shared" si="190"/>
        <v>462.000609</v>
      </c>
      <c r="AI609">
        <f t="shared" si="191"/>
        <v>1102</v>
      </c>
      <c r="AJ609" s="1">
        <f t="shared" si="192"/>
        <v>399</v>
      </c>
      <c r="AK609" s="1">
        <f t="shared" si="193"/>
        <v>754.00060900000005</v>
      </c>
      <c r="AL609">
        <f t="shared" si="194"/>
        <v>768</v>
      </c>
      <c r="AM609" s="1">
        <f t="shared" si="195"/>
        <v>733</v>
      </c>
      <c r="AN609" s="108">
        <f t="shared" si="181"/>
        <v>62.650608999999996</v>
      </c>
      <c r="AO609">
        <f t="shared" si="196"/>
        <v>552</v>
      </c>
      <c r="AP609" s="1">
        <f t="shared" si="197"/>
        <v>949</v>
      </c>
      <c r="AQ609" s="108">
        <f t="shared" si="182"/>
        <v>6.0899999999999995E-4</v>
      </c>
      <c r="AR609">
        <f t="shared" si="198"/>
        <v>900</v>
      </c>
      <c r="AS609" s="1">
        <f t="shared" si="199"/>
        <v>601</v>
      </c>
    </row>
    <row r="610" spans="7:45" x14ac:dyDescent="0.25">
      <c r="G610" s="93">
        <v>43511</v>
      </c>
      <c r="H610" t="s">
        <v>78</v>
      </c>
      <c r="I610" t="s">
        <v>66</v>
      </c>
      <c r="J610" t="s">
        <v>542</v>
      </c>
      <c r="K610" s="95">
        <v>448.15</v>
      </c>
      <c r="L610" s="94">
        <v>0</v>
      </c>
      <c r="O610" t="str">
        <f t="shared" si="183"/>
        <v/>
      </c>
      <c r="AA610" s="3">
        <f t="shared" si="200"/>
        <v>602</v>
      </c>
      <c r="AB610" s="93">
        <f t="shared" si="184"/>
        <v>43511.000610000003</v>
      </c>
      <c r="AC610">
        <f t="shared" si="185"/>
        <v>899</v>
      </c>
      <c r="AD610" s="1">
        <f t="shared" si="186"/>
        <v>602</v>
      </c>
      <c r="AE610" s="119">
        <f t="shared" si="187"/>
        <v>1487.0006100000001</v>
      </c>
      <c r="AF610">
        <f t="shared" si="188"/>
        <v>25</v>
      </c>
      <c r="AG610" s="1">
        <f t="shared" si="189"/>
        <v>1476</v>
      </c>
      <c r="AH610" s="119">
        <f t="shared" si="190"/>
        <v>658.00061000000005</v>
      </c>
      <c r="AI610">
        <f t="shared" si="191"/>
        <v>872</v>
      </c>
      <c r="AJ610" s="1">
        <f t="shared" si="192"/>
        <v>629</v>
      </c>
      <c r="AK610" s="1">
        <f t="shared" si="193"/>
        <v>754.00061000000005</v>
      </c>
      <c r="AL610">
        <f t="shared" si="194"/>
        <v>767</v>
      </c>
      <c r="AM610" s="1">
        <f t="shared" si="195"/>
        <v>734</v>
      </c>
      <c r="AN610" s="108">
        <f t="shared" si="181"/>
        <v>448.15060999999997</v>
      </c>
      <c r="AO610">
        <f t="shared" si="196"/>
        <v>112</v>
      </c>
      <c r="AP610" s="1">
        <f t="shared" si="197"/>
        <v>1389</v>
      </c>
      <c r="AQ610" s="108">
        <f t="shared" si="182"/>
        <v>6.0999999999999997E-4</v>
      </c>
      <c r="AR610">
        <f t="shared" si="198"/>
        <v>899</v>
      </c>
      <c r="AS610" s="1">
        <f t="shared" si="199"/>
        <v>602</v>
      </c>
    </row>
    <row r="611" spans="7:45" x14ac:dyDescent="0.25">
      <c r="G611" s="93">
        <v>43511</v>
      </c>
      <c r="H611" t="s">
        <v>22</v>
      </c>
      <c r="I611" t="s">
        <v>36</v>
      </c>
      <c r="J611" t="s">
        <v>542</v>
      </c>
      <c r="K611" s="95">
        <v>8</v>
      </c>
      <c r="L611" s="94">
        <v>0</v>
      </c>
      <c r="O611" t="str">
        <f t="shared" si="183"/>
        <v/>
      </c>
      <c r="AA611" s="3">
        <f t="shared" si="200"/>
        <v>603</v>
      </c>
      <c r="AB611" s="93">
        <f t="shared" si="184"/>
        <v>43511.000611000003</v>
      </c>
      <c r="AC611">
        <f t="shared" si="185"/>
        <v>898</v>
      </c>
      <c r="AD611" s="1">
        <f t="shared" si="186"/>
        <v>603</v>
      </c>
      <c r="AE611" s="119">
        <f t="shared" si="187"/>
        <v>1469.0006109999999</v>
      </c>
      <c r="AF611">
        <f t="shared" si="188"/>
        <v>117</v>
      </c>
      <c r="AG611" s="1">
        <f t="shared" si="189"/>
        <v>1384</v>
      </c>
      <c r="AH611" s="119">
        <f t="shared" si="190"/>
        <v>297.00061099999999</v>
      </c>
      <c r="AI611">
        <f t="shared" si="191"/>
        <v>1369</v>
      </c>
      <c r="AJ611" s="1">
        <f t="shared" si="192"/>
        <v>132</v>
      </c>
      <c r="AK611" s="1">
        <f t="shared" si="193"/>
        <v>754.00061100000005</v>
      </c>
      <c r="AL611">
        <f t="shared" si="194"/>
        <v>766</v>
      </c>
      <c r="AM611" s="1">
        <f t="shared" si="195"/>
        <v>735</v>
      </c>
      <c r="AN611" s="108">
        <f t="shared" si="181"/>
        <v>8.0006109999999993</v>
      </c>
      <c r="AO611">
        <f t="shared" si="196"/>
        <v>1303</v>
      </c>
      <c r="AP611" s="1">
        <f t="shared" si="197"/>
        <v>198</v>
      </c>
      <c r="AQ611" s="108">
        <f t="shared" si="182"/>
        <v>6.11E-4</v>
      </c>
      <c r="AR611">
        <f t="shared" si="198"/>
        <v>898</v>
      </c>
      <c r="AS611" s="1">
        <f t="shared" si="199"/>
        <v>603</v>
      </c>
    </row>
    <row r="612" spans="7:45" x14ac:dyDescent="0.25">
      <c r="G612" s="93">
        <v>43511</v>
      </c>
      <c r="H612" t="s">
        <v>73</v>
      </c>
      <c r="I612" t="s">
        <v>35</v>
      </c>
      <c r="J612" t="s">
        <v>542</v>
      </c>
      <c r="K612" s="95">
        <v>5</v>
      </c>
      <c r="L612" s="94">
        <v>0</v>
      </c>
      <c r="O612" t="str">
        <f t="shared" si="183"/>
        <v/>
      </c>
      <c r="AA612" s="3">
        <f t="shared" si="200"/>
        <v>604</v>
      </c>
      <c r="AB612" s="93">
        <f t="shared" si="184"/>
        <v>43511.000612000003</v>
      </c>
      <c r="AC612">
        <f t="shared" si="185"/>
        <v>897</v>
      </c>
      <c r="AD612" s="1">
        <f t="shared" si="186"/>
        <v>604</v>
      </c>
      <c r="AE612" s="119">
        <f t="shared" si="187"/>
        <v>1321.000612</v>
      </c>
      <c r="AF612">
        <f t="shared" si="188"/>
        <v>193</v>
      </c>
      <c r="AG612" s="1">
        <f t="shared" si="189"/>
        <v>1308</v>
      </c>
      <c r="AH612" s="119">
        <f t="shared" si="190"/>
        <v>1402.000612</v>
      </c>
      <c r="AI612">
        <f t="shared" si="191"/>
        <v>179</v>
      </c>
      <c r="AJ612" s="1">
        <f t="shared" si="192"/>
        <v>1322</v>
      </c>
      <c r="AK612" s="1">
        <f t="shared" si="193"/>
        <v>754.00061200000005</v>
      </c>
      <c r="AL612">
        <f t="shared" si="194"/>
        <v>765</v>
      </c>
      <c r="AM612" s="1">
        <f t="shared" si="195"/>
        <v>736</v>
      </c>
      <c r="AN612" s="108">
        <f t="shared" si="181"/>
        <v>5.0006120000000003</v>
      </c>
      <c r="AO612">
        <f t="shared" si="196"/>
        <v>1394</v>
      </c>
      <c r="AP612" s="1">
        <f t="shared" si="197"/>
        <v>107</v>
      </c>
      <c r="AQ612" s="108">
        <f t="shared" si="182"/>
        <v>6.1200000000000002E-4</v>
      </c>
      <c r="AR612">
        <f t="shared" si="198"/>
        <v>897</v>
      </c>
      <c r="AS612" s="1">
        <f t="shared" si="199"/>
        <v>604</v>
      </c>
    </row>
    <row r="613" spans="7:45" x14ac:dyDescent="0.25">
      <c r="G613" s="93">
        <v>43511</v>
      </c>
      <c r="H613" t="s">
        <v>72</v>
      </c>
      <c r="I613" t="s">
        <v>35</v>
      </c>
      <c r="J613" t="s">
        <v>542</v>
      </c>
      <c r="K613" s="95">
        <v>73</v>
      </c>
      <c r="L613" s="94">
        <v>0</v>
      </c>
      <c r="O613" t="str">
        <f t="shared" si="183"/>
        <v/>
      </c>
      <c r="AA613" s="3">
        <f t="shared" si="200"/>
        <v>605</v>
      </c>
      <c r="AB613" s="93">
        <f t="shared" si="184"/>
        <v>43511.000612999997</v>
      </c>
      <c r="AC613">
        <f t="shared" si="185"/>
        <v>896</v>
      </c>
      <c r="AD613" s="1">
        <f t="shared" si="186"/>
        <v>605</v>
      </c>
      <c r="AE613" s="119">
        <f t="shared" si="187"/>
        <v>1300.0006129999999</v>
      </c>
      <c r="AF613">
        <f t="shared" si="188"/>
        <v>220</v>
      </c>
      <c r="AG613" s="1">
        <f t="shared" si="189"/>
        <v>1281</v>
      </c>
      <c r="AH613" s="119">
        <f t="shared" si="190"/>
        <v>1402.0006129999999</v>
      </c>
      <c r="AI613">
        <f t="shared" si="191"/>
        <v>178</v>
      </c>
      <c r="AJ613" s="1">
        <f t="shared" si="192"/>
        <v>1323</v>
      </c>
      <c r="AK613" s="1">
        <f t="shared" si="193"/>
        <v>754.00061300000004</v>
      </c>
      <c r="AL613">
        <f t="shared" si="194"/>
        <v>764</v>
      </c>
      <c r="AM613" s="1">
        <f t="shared" si="195"/>
        <v>737</v>
      </c>
      <c r="AN613" s="108">
        <f t="shared" si="181"/>
        <v>73.000613000000001</v>
      </c>
      <c r="AO613">
        <f t="shared" si="196"/>
        <v>492</v>
      </c>
      <c r="AP613" s="1">
        <f t="shared" si="197"/>
        <v>1009</v>
      </c>
      <c r="AQ613" s="108">
        <f t="shared" si="182"/>
        <v>6.1299999999999994E-4</v>
      </c>
      <c r="AR613">
        <f t="shared" si="198"/>
        <v>896</v>
      </c>
      <c r="AS613" s="1">
        <f t="shared" si="199"/>
        <v>605</v>
      </c>
    </row>
    <row r="614" spans="7:45" x14ac:dyDescent="0.25">
      <c r="G614" s="93">
        <v>43511</v>
      </c>
      <c r="H614" t="s">
        <v>71</v>
      </c>
      <c r="I614" t="s">
        <v>35</v>
      </c>
      <c r="J614" t="s">
        <v>542</v>
      </c>
      <c r="K614" s="95">
        <v>20.69</v>
      </c>
      <c r="L614" s="94">
        <v>0</v>
      </c>
      <c r="O614" t="str">
        <f t="shared" si="183"/>
        <v/>
      </c>
      <c r="AA614" s="3">
        <f t="shared" si="200"/>
        <v>606</v>
      </c>
      <c r="AB614" s="93">
        <f t="shared" si="184"/>
        <v>43511.000613999997</v>
      </c>
      <c r="AC614">
        <f t="shared" si="185"/>
        <v>895</v>
      </c>
      <c r="AD614" s="1">
        <f t="shared" si="186"/>
        <v>606</v>
      </c>
      <c r="AE614" s="119">
        <f t="shared" si="187"/>
        <v>1260.000614</v>
      </c>
      <c r="AF614">
        <f t="shared" si="188"/>
        <v>269</v>
      </c>
      <c r="AG614" s="1">
        <f t="shared" si="189"/>
        <v>1232</v>
      </c>
      <c r="AH614" s="119">
        <f t="shared" si="190"/>
        <v>1402.000614</v>
      </c>
      <c r="AI614">
        <f t="shared" si="191"/>
        <v>177</v>
      </c>
      <c r="AJ614" s="1">
        <f t="shared" si="192"/>
        <v>1324</v>
      </c>
      <c r="AK614" s="1">
        <f t="shared" si="193"/>
        <v>754.00061400000004</v>
      </c>
      <c r="AL614">
        <f t="shared" si="194"/>
        <v>763</v>
      </c>
      <c r="AM614" s="1">
        <f t="shared" si="195"/>
        <v>738</v>
      </c>
      <c r="AN614" s="108">
        <f t="shared" si="181"/>
        <v>20.690614</v>
      </c>
      <c r="AO614">
        <f t="shared" si="196"/>
        <v>1002</v>
      </c>
      <c r="AP614" s="1">
        <f t="shared" si="197"/>
        <v>499</v>
      </c>
      <c r="AQ614" s="108">
        <f t="shared" si="182"/>
        <v>6.1399999999999996E-4</v>
      </c>
      <c r="AR614">
        <f t="shared" si="198"/>
        <v>895</v>
      </c>
      <c r="AS614" s="1">
        <f t="shared" si="199"/>
        <v>606</v>
      </c>
    </row>
    <row r="615" spans="7:45" x14ac:dyDescent="0.25">
      <c r="G615" s="93">
        <v>43511</v>
      </c>
      <c r="H615" t="s">
        <v>76</v>
      </c>
      <c r="I615" t="s">
        <v>35</v>
      </c>
      <c r="J615" t="s">
        <v>542</v>
      </c>
      <c r="K615" s="95">
        <v>93</v>
      </c>
      <c r="L615" s="94">
        <v>0</v>
      </c>
      <c r="O615" t="str">
        <f t="shared" si="183"/>
        <v/>
      </c>
      <c r="AA615" s="3">
        <f t="shared" si="200"/>
        <v>607</v>
      </c>
      <c r="AB615" s="93">
        <f t="shared" si="184"/>
        <v>43511.000614999997</v>
      </c>
      <c r="AC615">
        <f t="shared" si="185"/>
        <v>894</v>
      </c>
      <c r="AD615" s="1">
        <f t="shared" si="186"/>
        <v>607</v>
      </c>
      <c r="AE615" s="119">
        <f t="shared" si="187"/>
        <v>1207.0006149999999</v>
      </c>
      <c r="AF615">
        <f t="shared" si="188"/>
        <v>304</v>
      </c>
      <c r="AG615" s="1">
        <f t="shared" si="189"/>
        <v>1197</v>
      </c>
      <c r="AH615" s="119">
        <f t="shared" si="190"/>
        <v>1402.0006149999999</v>
      </c>
      <c r="AI615">
        <f t="shared" si="191"/>
        <v>176</v>
      </c>
      <c r="AJ615" s="1">
        <f t="shared" si="192"/>
        <v>1325</v>
      </c>
      <c r="AK615" s="1">
        <f t="shared" si="193"/>
        <v>754.00061500000004</v>
      </c>
      <c r="AL615">
        <f t="shared" si="194"/>
        <v>762</v>
      </c>
      <c r="AM615" s="1">
        <f t="shared" si="195"/>
        <v>739</v>
      </c>
      <c r="AN615" s="108">
        <f t="shared" si="181"/>
        <v>93.000614999999996</v>
      </c>
      <c r="AO615">
        <f t="shared" si="196"/>
        <v>416</v>
      </c>
      <c r="AP615" s="1">
        <f t="shared" si="197"/>
        <v>1085</v>
      </c>
      <c r="AQ615" s="108">
        <f t="shared" si="182"/>
        <v>6.1499999999999999E-4</v>
      </c>
      <c r="AR615">
        <f t="shared" si="198"/>
        <v>894</v>
      </c>
      <c r="AS615" s="1">
        <f t="shared" si="199"/>
        <v>607</v>
      </c>
    </row>
    <row r="616" spans="7:45" x14ac:dyDescent="0.25">
      <c r="G616" s="93">
        <v>43511</v>
      </c>
      <c r="H616" t="s">
        <v>21</v>
      </c>
      <c r="I616" t="s">
        <v>36</v>
      </c>
      <c r="J616" t="s">
        <v>542</v>
      </c>
      <c r="K616" s="95">
        <v>32</v>
      </c>
      <c r="L616" s="94">
        <v>0</v>
      </c>
      <c r="O616" t="str">
        <f t="shared" si="183"/>
        <v/>
      </c>
      <c r="AA616" s="3">
        <f t="shared" si="200"/>
        <v>608</v>
      </c>
      <c r="AB616" s="93">
        <f t="shared" si="184"/>
        <v>43511.000615999998</v>
      </c>
      <c r="AC616">
        <f t="shared" si="185"/>
        <v>893</v>
      </c>
      <c r="AD616" s="1">
        <f t="shared" si="186"/>
        <v>608</v>
      </c>
      <c r="AE616" s="119">
        <f t="shared" si="187"/>
        <v>1086.000616</v>
      </c>
      <c r="AF616">
        <f t="shared" si="188"/>
        <v>628</v>
      </c>
      <c r="AG616" s="1">
        <f t="shared" si="189"/>
        <v>873</v>
      </c>
      <c r="AH616" s="119">
        <f t="shared" si="190"/>
        <v>297.00061599999998</v>
      </c>
      <c r="AI616">
        <f t="shared" si="191"/>
        <v>1368</v>
      </c>
      <c r="AJ616" s="1">
        <f t="shared" si="192"/>
        <v>133</v>
      </c>
      <c r="AK616" s="1">
        <f t="shared" si="193"/>
        <v>754.00061600000004</v>
      </c>
      <c r="AL616">
        <f t="shared" si="194"/>
        <v>761</v>
      </c>
      <c r="AM616" s="1">
        <f t="shared" si="195"/>
        <v>740</v>
      </c>
      <c r="AN616" s="108">
        <f t="shared" si="181"/>
        <v>32.000616000000001</v>
      </c>
      <c r="AO616">
        <f t="shared" si="196"/>
        <v>806</v>
      </c>
      <c r="AP616" s="1">
        <f t="shared" si="197"/>
        <v>695</v>
      </c>
      <c r="AQ616" s="108">
        <f t="shared" si="182"/>
        <v>6.1600000000000001E-4</v>
      </c>
      <c r="AR616">
        <f t="shared" si="198"/>
        <v>893</v>
      </c>
      <c r="AS616" s="1">
        <f t="shared" si="199"/>
        <v>608</v>
      </c>
    </row>
    <row r="617" spans="7:45" x14ac:dyDescent="0.25">
      <c r="G617" s="93">
        <v>43511</v>
      </c>
      <c r="H617" t="s">
        <v>21</v>
      </c>
      <c r="I617" t="s">
        <v>36</v>
      </c>
      <c r="J617" t="s">
        <v>542</v>
      </c>
      <c r="K617" s="95">
        <v>16</v>
      </c>
      <c r="L617" s="94">
        <v>0</v>
      </c>
      <c r="O617" t="str">
        <f t="shared" si="183"/>
        <v/>
      </c>
      <c r="AA617" s="3">
        <f t="shared" si="200"/>
        <v>609</v>
      </c>
      <c r="AB617" s="93">
        <f t="shared" si="184"/>
        <v>43511.000616999998</v>
      </c>
      <c r="AC617">
        <f t="shared" si="185"/>
        <v>892</v>
      </c>
      <c r="AD617" s="1">
        <f t="shared" si="186"/>
        <v>609</v>
      </c>
      <c r="AE617" s="119">
        <f t="shared" si="187"/>
        <v>1086.0006169999999</v>
      </c>
      <c r="AF617">
        <f t="shared" si="188"/>
        <v>627</v>
      </c>
      <c r="AG617" s="1">
        <f t="shared" si="189"/>
        <v>874</v>
      </c>
      <c r="AH617" s="119">
        <f t="shared" si="190"/>
        <v>297.00061699999998</v>
      </c>
      <c r="AI617">
        <f t="shared" si="191"/>
        <v>1367</v>
      </c>
      <c r="AJ617" s="1">
        <f t="shared" si="192"/>
        <v>134</v>
      </c>
      <c r="AK617" s="1">
        <f t="shared" si="193"/>
        <v>754.00061700000003</v>
      </c>
      <c r="AL617">
        <f t="shared" si="194"/>
        <v>760</v>
      </c>
      <c r="AM617" s="1">
        <f t="shared" si="195"/>
        <v>741</v>
      </c>
      <c r="AN617" s="108">
        <f t="shared" si="181"/>
        <v>16.000616999999998</v>
      </c>
      <c r="AO617">
        <f t="shared" si="196"/>
        <v>1104</v>
      </c>
      <c r="AP617" s="1">
        <f t="shared" si="197"/>
        <v>397</v>
      </c>
      <c r="AQ617" s="108">
        <f t="shared" si="182"/>
        <v>6.1699999999999993E-4</v>
      </c>
      <c r="AR617">
        <f t="shared" si="198"/>
        <v>892</v>
      </c>
      <c r="AS617" s="1">
        <f t="shared" si="199"/>
        <v>609</v>
      </c>
    </row>
    <row r="618" spans="7:45" x14ac:dyDescent="0.25">
      <c r="G618" s="93">
        <v>43511</v>
      </c>
      <c r="H618" t="s">
        <v>83</v>
      </c>
      <c r="I618" t="s">
        <v>66</v>
      </c>
      <c r="J618" t="s">
        <v>542</v>
      </c>
      <c r="K618" s="95">
        <v>60.95</v>
      </c>
      <c r="L618" s="94">
        <v>0</v>
      </c>
      <c r="O618" t="str">
        <f t="shared" si="183"/>
        <v/>
      </c>
      <c r="AA618" s="3">
        <f t="shared" si="200"/>
        <v>610</v>
      </c>
      <c r="AB618" s="93">
        <f t="shared" si="184"/>
        <v>43511.000617999998</v>
      </c>
      <c r="AC618">
        <f t="shared" si="185"/>
        <v>891</v>
      </c>
      <c r="AD618" s="1">
        <f t="shared" si="186"/>
        <v>610</v>
      </c>
      <c r="AE618" s="119">
        <f t="shared" si="187"/>
        <v>677.00061800000003</v>
      </c>
      <c r="AF618">
        <f t="shared" si="188"/>
        <v>826</v>
      </c>
      <c r="AG618" s="1">
        <f t="shared" si="189"/>
        <v>675</v>
      </c>
      <c r="AH618" s="119">
        <f t="shared" si="190"/>
        <v>658.00061800000003</v>
      </c>
      <c r="AI618">
        <f t="shared" si="191"/>
        <v>871</v>
      </c>
      <c r="AJ618" s="1">
        <f t="shared" si="192"/>
        <v>630</v>
      </c>
      <c r="AK618" s="1">
        <f t="shared" si="193"/>
        <v>754.00061800000003</v>
      </c>
      <c r="AL618">
        <f t="shared" si="194"/>
        <v>759</v>
      </c>
      <c r="AM618" s="1">
        <f t="shared" si="195"/>
        <v>742</v>
      </c>
      <c r="AN618" s="108">
        <f t="shared" si="181"/>
        <v>60.950618000000006</v>
      </c>
      <c r="AO618">
        <f t="shared" si="196"/>
        <v>560</v>
      </c>
      <c r="AP618" s="1">
        <f t="shared" si="197"/>
        <v>941</v>
      </c>
      <c r="AQ618" s="108">
        <f t="shared" si="182"/>
        <v>6.1799999999999995E-4</v>
      </c>
      <c r="AR618">
        <f t="shared" si="198"/>
        <v>891</v>
      </c>
      <c r="AS618" s="1">
        <f t="shared" si="199"/>
        <v>610</v>
      </c>
    </row>
    <row r="619" spans="7:45" x14ac:dyDescent="0.25">
      <c r="G619" s="93">
        <v>43511</v>
      </c>
      <c r="H619" t="s">
        <v>86</v>
      </c>
      <c r="I619" t="s">
        <v>66</v>
      </c>
      <c r="J619" t="s">
        <v>542</v>
      </c>
      <c r="K619" s="95">
        <v>23</v>
      </c>
      <c r="L619" s="94">
        <v>0</v>
      </c>
      <c r="O619" t="str">
        <f t="shared" si="183"/>
        <v/>
      </c>
      <c r="AA619" s="3">
        <f t="shared" si="200"/>
        <v>611</v>
      </c>
      <c r="AB619" s="93">
        <f t="shared" si="184"/>
        <v>43511.000618999999</v>
      </c>
      <c r="AC619">
        <f t="shared" si="185"/>
        <v>890</v>
      </c>
      <c r="AD619" s="1">
        <f t="shared" si="186"/>
        <v>611</v>
      </c>
      <c r="AE619" s="119">
        <f t="shared" si="187"/>
        <v>661.00061900000003</v>
      </c>
      <c r="AF619">
        <f t="shared" si="188"/>
        <v>845</v>
      </c>
      <c r="AG619" s="1">
        <f t="shared" si="189"/>
        <v>656</v>
      </c>
      <c r="AH619" s="119">
        <f t="shared" si="190"/>
        <v>658.00061900000003</v>
      </c>
      <c r="AI619">
        <f t="shared" si="191"/>
        <v>870</v>
      </c>
      <c r="AJ619" s="1">
        <f t="shared" si="192"/>
        <v>631</v>
      </c>
      <c r="AK619" s="1">
        <f t="shared" si="193"/>
        <v>754.00061900000003</v>
      </c>
      <c r="AL619">
        <f t="shared" si="194"/>
        <v>758</v>
      </c>
      <c r="AM619" s="1">
        <f t="shared" si="195"/>
        <v>743</v>
      </c>
      <c r="AN619" s="108">
        <f t="shared" si="181"/>
        <v>23.000619</v>
      </c>
      <c r="AO619">
        <f t="shared" si="196"/>
        <v>974</v>
      </c>
      <c r="AP619" s="1">
        <f t="shared" si="197"/>
        <v>527</v>
      </c>
      <c r="AQ619" s="108">
        <f t="shared" si="182"/>
        <v>6.1899999999999998E-4</v>
      </c>
      <c r="AR619">
        <f t="shared" si="198"/>
        <v>890</v>
      </c>
      <c r="AS619" s="1">
        <f t="shared" si="199"/>
        <v>611</v>
      </c>
    </row>
    <row r="620" spans="7:45" x14ac:dyDescent="0.25">
      <c r="G620" s="93">
        <v>43511</v>
      </c>
      <c r="H620" t="s">
        <v>82</v>
      </c>
      <c r="I620" t="s">
        <v>58</v>
      </c>
      <c r="J620" t="s">
        <v>542</v>
      </c>
      <c r="K620" s="95">
        <v>16.260000000000002</v>
      </c>
      <c r="L620" s="94">
        <v>0</v>
      </c>
      <c r="O620" t="str">
        <f t="shared" si="183"/>
        <v/>
      </c>
      <c r="AA620" s="3">
        <f t="shared" si="200"/>
        <v>612</v>
      </c>
      <c r="AB620" s="93">
        <f t="shared" si="184"/>
        <v>43511.000619999999</v>
      </c>
      <c r="AC620">
        <f t="shared" si="185"/>
        <v>889</v>
      </c>
      <c r="AD620" s="1">
        <f t="shared" si="186"/>
        <v>612</v>
      </c>
      <c r="AE620" s="119">
        <f t="shared" si="187"/>
        <v>624.00062000000003</v>
      </c>
      <c r="AF620">
        <f t="shared" si="188"/>
        <v>886</v>
      </c>
      <c r="AG620" s="1">
        <f t="shared" si="189"/>
        <v>615</v>
      </c>
      <c r="AH620" s="119">
        <f t="shared" si="190"/>
        <v>462.00062000000003</v>
      </c>
      <c r="AI620">
        <f t="shared" si="191"/>
        <v>1101</v>
      </c>
      <c r="AJ620" s="1">
        <f t="shared" si="192"/>
        <v>400</v>
      </c>
      <c r="AK620" s="1">
        <f t="shared" si="193"/>
        <v>754.00062000000003</v>
      </c>
      <c r="AL620">
        <f t="shared" si="194"/>
        <v>757</v>
      </c>
      <c r="AM620" s="1">
        <f t="shared" si="195"/>
        <v>744</v>
      </c>
      <c r="AN620" s="108">
        <f t="shared" si="181"/>
        <v>16.260620000000003</v>
      </c>
      <c r="AO620">
        <f t="shared" si="196"/>
        <v>1065</v>
      </c>
      <c r="AP620" s="1">
        <f t="shared" si="197"/>
        <v>436</v>
      </c>
      <c r="AQ620" s="108">
        <f t="shared" si="182"/>
        <v>6.2E-4</v>
      </c>
      <c r="AR620">
        <f t="shared" si="198"/>
        <v>889</v>
      </c>
      <c r="AS620" s="1">
        <f t="shared" si="199"/>
        <v>612</v>
      </c>
    </row>
    <row r="621" spans="7:45" x14ac:dyDescent="0.25">
      <c r="G621" s="93">
        <v>43511</v>
      </c>
      <c r="H621" t="s">
        <v>82</v>
      </c>
      <c r="I621" t="s">
        <v>66</v>
      </c>
      <c r="J621" t="s">
        <v>542</v>
      </c>
      <c r="K621" s="95">
        <v>47.11</v>
      </c>
      <c r="L621" s="94">
        <v>0</v>
      </c>
      <c r="O621" t="str">
        <f t="shared" si="183"/>
        <v/>
      </c>
      <c r="AA621" s="3">
        <f t="shared" si="200"/>
        <v>613</v>
      </c>
      <c r="AB621" s="93">
        <f t="shared" si="184"/>
        <v>43511.000620999999</v>
      </c>
      <c r="AC621">
        <f t="shared" si="185"/>
        <v>888</v>
      </c>
      <c r="AD621" s="1">
        <f t="shared" si="186"/>
        <v>613</v>
      </c>
      <c r="AE621" s="119">
        <f t="shared" si="187"/>
        <v>624.00062100000002</v>
      </c>
      <c r="AF621">
        <f t="shared" si="188"/>
        <v>885</v>
      </c>
      <c r="AG621" s="1">
        <f t="shared" si="189"/>
        <v>616</v>
      </c>
      <c r="AH621" s="119">
        <f t="shared" si="190"/>
        <v>658.00062100000002</v>
      </c>
      <c r="AI621">
        <f t="shared" si="191"/>
        <v>869</v>
      </c>
      <c r="AJ621" s="1">
        <f t="shared" si="192"/>
        <v>632</v>
      </c>
      <c r="AK621" s="1">
        <f t="shared" si="193"/>
        <v>754.00062100000002</v>
      </c>
      <c r="AL621">
        <f t="shared" si="194"/>
        <v>756</v>
      </c>
      <c r="AM621" s="1">
        <f t="shared" si="195"/>
        <v>745</v>
      </c>
      <c r="AN621" s="108">
        <f t="shared" si="181"/>
        <v>47.110621000000002</v>
      </c>
      <c r="AO621">
        <f t="shared" si="196"/>
        <v>643</v>
      </c>
      <c r="AP621" s="1">
        <f t="shared" si="197"/>
        <v>858</v>
      </c>
      <c r="AQ621" s="108">
        <f t="shared" si="182"/>
        <v>6.2100000000000002E-4</v>
      </c>
      <c r="AR621">
        <f t="shared" si="198"/>
        <v>888</v>
      </c>
      <c r="AS621" s="1">
        <f t="shared" si="199"/>
        <v>613</v>
      </c>
    </row>
    <row r="622" spans="7:45" x14ac:dyDescent="0.25">
      <c r="G622" s="93">
        <v>43511</v>
      </c>
      <c r="H622" t="s">
        <v>69</v>
      </c>
      <c r="I622" t="s">
        <v>66</v>
      </c>
      <c r="J622" t="s">
        <v>542</v>
      </c>
      <c r="K622" s="95">
        <v>193.8</v>
      </c>
      <c r="L622" s="94">
        <v>0</v>
      </c>
      <c r="O622" t="str">
        <f t="shared" si="183"/>
        <v/>
      </c>
      <c r="AA622" s="3">
        <f t="shared" si="200"/>
        <v>614</v>
      </c>
      <c r="AB622" s="93">
        <f t="shared" si="184"/>
        <v>43511.000622</v>
      </c>
      <c r="AC622">
        <f t="shared" si="185"/>
        <v>887</v>
      </c>
      <c r="AD622" s="1">
        <f t="shared" si="186"/>
        <v>614</v>
      </c>
      <c r="AE622" s="119">
        <f t="shared" si="187"/>
        <v>569.00062200000002</v>
      </c>
      <c r="AF622">
        <f t="shared" si="188"/>
        <v>946</v>
      </c>
      <c r="AG622" s="1">
        <f t="shared" si="189"/>
        <v>555</v>
      </c>
      <c r="AH622" s="119">
        <f t="shared" si="190"/>
        <v>658.00062200000002</v>
      </c>
      <c r="AI622">
        <f t="shared" si="191"/>
        <v>868</v>
      </c>
      <c r="AJ622" s="1">
        <f t="shared" si="192"/>
        <v>633</v>
      </c>
      <c r="AK622" s="1">
        <f t="shared" si="193"/>
        <v>754.00062200000002</v>
      </c>
      <c r="AL622">
        <f t="shared" si="194"/>
        <v>755</v>
      </c>
      <c r="AM622" s="1">
        <f t="shared" si="195"/>
        <v>746</v>
      </c>
      <c r="AN622" s="108">
        <f t="shared" si="181"/>
        <v>193.800622</v>
      </c>
      <c r="AO622">
        <f t="shared" si="196"/>
        <v>232</v>
      </c>
      <c r="AP622" s="1">
        <f t="shared" si="197"/>
        <v>1269</v>
      </c>
      <c r="AQ622" s="108">
        <f t="shared" si="182"/>
        <v>6.2199999999999994E-4</v>
      </c>
      <c r="AR622">
        <f t="shared" si="198"/>
        <v>887</v>
      </c>
      <c r="AS622" s="1">
        <f t="shared" si="199"/>
        <v>614</v>
      </c>
    </row>
    <row r="623" spans="7:45" x14ac:dyDescent="0.25">
      <c r="G623" s="93">
        <v>43511</v>
      </c>
      <c r="H623" t="s">
        <v>68</v>
      </c>
      <c r="I623" t="s">
        <v>66</v>
      </c>
      <c r="J623" t="s">
        <v>542</v>
      </c>
      <c r="K623" s="95">
        <v>524.4</v>
      </c>
      <c r="L623" s="94">
        <v>0</v>
      </c>
      <c r="O623" t="str">
        <f t="shared" si="183"/>
        <v/>
      </c>
      <c r="AA623" s="3">
        <f t="shared" si="200"/>
        <v>615</v>
      </c>
      <c r="AB623" s="93">
        <f t="shared" si="184"/>
        <v>43511.000623</v>
      </c>
      <c r="AC623">
        <f t="shared" si="185"/>
        <v>886</v>
      </c>
      <c r="AD623" s="1">
        <f t="shared" si="186"/>
        <v>615</v>
      </c>
      <c r="AE623" s="119">
        <f t="shared" si="187"/>
        <v>536.00062300000002</v>
      </c>
      <c r="AF623">
        <f t="shared" si="188"/>
        <v>980</v>
      </c>
      <c r="AG623" s="1">
        <f t="shared" si="189"/>
        <v>521</v>
      </c>
      <c r="AH623" s="119">
        <f t="shared" si="190"/>
        <v>658.00062300000002</v>
      </c>
      <c r="AI623">
        <f t="shared" si="191"/>
        <v>867</v>
      </c>
      <c r="AJ623" s="1">
        <f t="shared" si="192"/>
        <v>634</v>
      </c>
      <c r="AK623" s="1">
        <f t="shared" si="193"/>
        <v>754.00062300000002</v>
      </c>
      <c r="AL623">
        <f t="shared" si="194"/>
        <v>754</v>
      </c>
      <c r="AM623" s="1">
        <f t="shared" si="195"/>
        <v>747</v>
      </c>
      <c r="AN623" s="108">
        <f t="shared" si="181"/>
        <v>524.400623</v>
      </c>
      <c r="AO623">
        <f t="shared" si="196"/>
        <v>87</v>
      </c>
      <c r="AP623" s="1">
        <f t="shared" si="197"/>
        <v>1414</v>
      </c>
      <c r="AQ623" s="108">
        <f t="shared" si="182"/>
        <v>6.2299999999999996E-4</v>
      </c>
      <c r="AR623">
        <f t="shared" si="198"/>
        <v>886</v>
      </c>
      <c r="AS623" s="1">
        <f t="shared" si="199"/>
        <v>615</v>
      </c>
    </row>
    <row r="624" spans="7:45" x14ac:dyDescent="0.25">
      <c r="G624" s="93">
        <v>43511</v>
      </c>
      <c r="H624" t="s">
        <v>23</v>
      </c>
      <c r="I624" t="s">
        <v>36</v>
      </c>
      <c r="J624" t="s">
        <v>542</v>
      </c>
      <c r="K624" s="95">
        <v>24</v>
      </c>
      <c r="L624" s="94">
        <v>0</v>
      </c>
      <c r="O624" t="str">
        <f t="shared" si="183"/>
        <v/>
      </c>
      <c r="AA624" s="3">
        <f t="shared" si="200"/>
        <v>616</v>
      </c>
      <c r="AB624" s="93">
        <f t="shared" si="184"/>
        <v>43511.000624</v>
      </c>
      <c r="AC624">
        <f t="shared" si="185"/>
        <v>885</v>
      </c>
      <c r="AD624" s="1">
        <f t="shared" si="186"/>
        <v>616</v>
      </c>
      <c r="AE624" s="119">
        <f t="shared" si="187"/>
        <v>515.00062400000002</v>
      </c>
      <c r="AF624">
        <f t="shared" si="188"/>
        <v>1308</v>
      </c>
      <c r="AG624" s="1">
        <f t="shared" si="189"/>
        <v>193</v>
      </c>
      <c r="AH624" s="119">
        <f t="shared" si="190"/>
        <v>297.00062400000002</v>
      </c>
      <c r="AI624">
        <f t="shared" si="191"/>
        <v>1366</v>
      </c>
      <c r="AJ624" s="1">
        <f t="shared" si="192"/>
        <v>135</v>
      </c>
      <c r="AK624" s="1">
        <f t="shared" si="193"/>
        <v>754.00062400000002</v>
      </c>
      <c r="AL624">
        <f t="shared" si="194"/>
        <v>753</v>
      </c>
      <c r="AM624" s="1">
        <f t="shared" si="195"/>
        <v>748</v>
      </c>
      <c r="AN624" s="108">
        <f t="shared" si="181"/>
        <v>24.000623999999998</v>
      </c>
      <c r="AO624">
        <f t="shared" si="196"/>
        <v>935</v>
      </c>
      <c r="AP624" s="1">
        <f t="shared" si="197"/>
        <v>566</v>
      </c>
      <c r="AQ624" s="108">
        <f t="shared" si="182"/>
        <v>6.2399999999999999E-4</v>
      </c>
      <c r="AR624">
        <f t="shared" si="198"/>
        <v>885</v>
      </c>
      <c r="AS624" s="1">
        <f t="shared" si="199"/>
        <v>616</v>
      </c>
    </row>
    <row r="625" spans="7:45" x14ac:dyDescent="0.25">
      <c r="G625" s="93">
        <v>43511</v>
      </c>
      <c r="H625" t="s">
        <v>23</v>
      </c>
      <c r="I625" t="s">
        <v>58</v>
      </c>
      <c r="J625" t="s">
        <v>542</v>
      </c>
      <c r="K625" s="95">
        <v>56.18</v>
      </c>
      <c r="L625" s="94">
        <v>0</v>
      </c>
      <c r="O625" t="str">
        <f t="shared" si="183"/>
        <v/>
      </c>
      <c r="AA625" s="3">
        <f t="shared" si="200"/>
        <v>617</v>
      </c>
      <c r="AB625" s="93">
        <f t="shared" si="184"/>
        <v>43511.000625000001</v>
      </c>
      <c r="AC625">
        <f t="shared" si="185"/>
        <v>884</v>
      </c>
      <c r="AD625" s="1">
        <f t="shared" si="186"/>
        <v>617</v>
      </c>
      <c r="AE625" s="119">
        <f t="shared" si="187"/>
        <v>515.00062500000001</v>
      </c>
      <c r="AF625">
        <f t="shared" si="188"/>
        <v>1307</v>
      </c>
      <c r="AG625" s="1">
        <f t="shared" si="189"/>
        <v>194</v>
      </c>
      <c r="AH625" s="119">
        <f t="shared" si="190"/>
        <v>462.00062500000001</v>
      </c>
      <c r="AI625">
        <f t="shared" si="191"/>
        <v>1100</v>
      </c>
      <c r="AJ625" s="1">
        <f t="shared" si="192"/>
        <v>401</v>
      </c>
      <c r="AK625" s="1">
        <f t="shared" si="193"/>
        <v>754.00062500000001</v>
      </c>
      <c r="AL625">
        <f t="shared" si="194"/>
        <v>752</v>
      </c>
      <c r="AM625" s="1">
        <f t="shared" si="195"/>
        <v>749</v>
      </c>
      <c r="AN625" s="108">
        <f t="shared" si="181"/>
        <v>56.180624999999999</v>
      </c>
      <c r="AO625">
        <f t="shared" si="196"/>
        <v>581</v>
      </c>
      <c r="AP625" s="1">
        <f t="shared" si="197"/>
        <v>920</v>
      </c>
      <c r="AQ625" s="108">
        <f t="shared" si="182"/>
        <v>6.2500000000000001E-4</v>
      </c>
      <c r="AR625">
        <f t="shared" si="198"/>
        <v>884</v>
      </c>
      <c r="AS625" s="1">
        <f t="shared" si="199"/>
        <v>617</v>
      </c>
    </row>
    <row r="626" spans="7:45" x14ac:dyDescent="0.25">
      <c r="G626" s="93">
        <v>43511</v>
      </c>
      <c r="H626" t="s">
        <v>23</v>
      </c>
      <c r="I626" t="s">
        <v>58</v>
      </c>
      <c r="J626" t="s">
        <v>542</v>
      </c>
      <c r="K626" s="95">
        <v>25.25</v>
      </c>
      <c r="L626" s="94">
        <v>0</v>
      </c>
      <c r="O626" t="str">
        <f t="shared" si="183"/>
        <v/>
      </c>
      <c r="AA626" s="3">
        <f t="shared" si="200"/>
        <v>618</v>
      </c>
      <c r="AB626" s="93">
        <f t="shared" si="184"/>
        <v>43511.000626000001</v>
      </c>
      <c r="AC626">
        <f t="shared" si="185"/>
        <v>883</v>
      </c>
      <c r="AD626" s="1">
        <f t="shared" si="186"/>
        <v>618</v>
      </c>
      <c r="AE626" s="119">
        <f t="shared" si="187"/>
        <v>515.00062600000001</v>
      </c>
      <c r="AF626">
        <f t="shared" si="188"/>
        <v>1306</v>
      </c>
      <c r="AG626" s="1">
        <f t="shared" si="189"/>
        <v>195</v>
      </c>
      <c r="AH626" s="119">
        <f t="shared" si="190"/>
        <v>462.00062600000001</v>
      </c>
      <c r="AI626">
        <f t="shared" si="191"/>
        <v>1099</v>
      </c>
      <c r="AJ626" s="1">
        <f t="shared" si="192"/>
        <v>402</v>
      </c>
      <c r="AK626" s="1">
        <f t="shared" si="193"/>
        <v>754.00062600000001</v>
      </c>
      <c r="AL626">
        <f t="shared" si="194"/>
        <v>751</v>
      </c>
      <c r="AM626" s="1">
        <f t="shared" si="195"/>
        <v>750</v>
      </c>
      <c r="AN626" s="108">
        <f t="shared" si="181"/>
        <v>25.250626</v>
      </c>
      <c r="AO626">
        <f t="shared" si="196"/>
        <v>895</v>
      </c>
      <c r="AP626" s="1">
        <f t="shared" si="197"/>
        <v>606</v>
      </c>
      <c r="AQ626" s="108">
        <f t="shared" si="182"/>
        <v>6.2599999999999993E-4</v>
      </c>
      <c r="AR626">
        <f t="shared" si="198"/>
        <v>883</v>
      </c>
      <c r="AS626" s="1">
        <f t="shared" si="199"/>
        <v>618</v>
      </c>
    </row>
    <row r="627" spans="7:45" x14ac:dyDescent="0.25">
      <c r="G627" s="93">
        <v>43511</v>
      </c>
      <c r="H627" t="s">
        <v>23</v>
      </c>
      <c r="I627" t="s">
        <v>63</v>
      </c>
      <c r="J627" t="s">
        <v>542</v>
      </c>
      <c r="K627" s="95">
        <v>142.96</v>
      </c>
      <c r="L627" s="94">
        <v>0</v>
      </c>
      <c r="O627" t="str">
        <f t="shared" si="183"/>
        <v/>
      </c>
      <c r="AA627" s="3">
        <f t="shared" si="200"/>
        <v>619</v>
      </c>
      <c r="AB627" s="93">
        <f t="shared" si="184"/>
        <v>43511.000627000001</v>
      </c>
      <c r="AC627">
        <f t="shared" si="185"/>
        <v>882</v>
      </c>
      <c r="AD627" s="1">
        <f t="shared" si="186"/>
        <v>619</v>
      </c>
      <c r="AE627" s="119">
        <f t="shared" si="187"/>
        <v>515.00062700000001</v>
      </c>
      <c r="AF627">
        <f t="shared" si="188"/>
        <v>1305</v>
      </c>
      <c r="AG627" s="1">
        <f t="shared" si="189"/>
        <v>196</v>
      </c>
      <c r="AH627" s="119">
        <f t="shared" si="190"/>
        <v>613.00062700000001</v>
      </c>
      <c r="AI627">
        <f t="shared" si="191"/>
        <v>988</v>
      </c>
      <c r="AJ627" s="1">
        <f t="shared" si="192"/>
        <v>513</v>
      </c>
      <c r="AK627" s="1">
        <f t="shared" si="193"/>
        <v>754.00062700000001</v>
      </c>
      <c r="AL627">
        <f t="shared" si="194"/>
        <v>750</v>
      </c>
      <c r="AM627" s="1">
        <f t="shared" si="195"/>
        <v>751</v>
      </c>
      <c r="AN627" s="108">
        <f t="shared" si="181"/>
        <v>142.96062700000002</v>
      </c>
      <c r="AO627">
        <f t="shared" si="196"/>
        <v>302</v>
      </c>
      <c r="AP627" s="1">
        <f t="shared" si="197"/>
        <v>1199</v>
      </c>
      <c r="AQ627" s="108">
        <f t="shared" si="182"/>
        <v>6.2699999999999995E-4</v>
      </c>
      <c r="AR627">
        <f t="shared" si="198"/>
        <v>882</v>
      </c>
      <c r="AS627" s="1">
        <f t="shared" si="199"/>
        <v>619</v>
      </c>
    </row>
    <row r="628" spans="7:45" x14ac:dyDescent="0.25">
      <c r="G628" s="93">
        <v>43511</v>
      </c>
      <c r="H628" t="s">
        <v>23</v>
      </c>
      <c r="I628" t="s">
        <v>63</v>
      </c>
      <c r="J628" t="s">
        <v>542</v>
      </c>
      <c r="K628" s="95">
        <v>46.18</v>
      </c>
      <c r="L628" s="94">
        <v>0</v>
      </c>
      <c r="O628" t="str">
        <f t="shared" si="183"/>
        <v/>
      </c>
      <c r="AA628" s="3">
        <f t="shared" si="200"/>
        <v>620</v>
      </c>
      <c r="AB628" s="93">
        <f t="shared" si="184"/>
        <v>43511.000628000002</v>
      </c>
      <c r="AC628">
        <f t="shared" si="185"/>
        <v>881</v>
      </c>
      <c r="AD628" s="1">
        <f t="shared" si="186"/>
        <v>620</v>
      </c>
      <c r="AE628" s="119">
        <f t="shared" si="187"/>
        <v>515.00062800000001</v>
      </c>
      <c r="AF628">
        <f t="shared" si="188"/>
        <v>1304</v>
      </c>
      <c r="AG628" s="1">
        <f t="shared" si="189"/>
        <v>197</v>
      </c>
      <c r="AH628" s="119">
        <f t="shared" si="190"/>
        <v>613.00062800000001</v>
      </c>
      <c r="AI628">
        <f t="shared" si="191"/>
        <v>987</v>
      </c>
      <c r="AJ628" s="1">
        <f t="shared" si="192"/>
        <v>514</v>
      </c>
      <c r="AK628" s="1">
        <f t="shared" si="193"/>
        <v>754.00062800000001</v>
      </c>
      <c r="AL628">
        <f t="shared" si="194"/>
        <v>749</v>
      </c>
      <c r="AM628" s="1">
        <f t="shared" si="195"/>
        <v>752</v>
      </c>
      <c r="AN628" s="108">
        <f t="shared" si="181"/>
        <v>46.180627999999999</v>
      </c>
      <c r="AO628">
        <f t="shared" si="196"/>
        <v>648</v>
      </c>
      <c r="AP628" s="1">
        <f t="shared" si="197"/>
        <v>853</v>
      </c>
      <c r="AQ628" s="108">
        <f t="shared" si="182"/>
        <v>6.2799999999999998E-4</v>
      </c>
      <c r="AR628">
        <f t="shared" si="198"/>
        <v>881</v>
      </c>
      <c r="AS628" s="1">
        <f t="shared" si="199"/>
        <v>620</v>
      </c>
    </row>
    <row r="629" spans="7:45" x14ac:dyDescent="0.25">
      <c r="G629" s="93">
        <v>43511</v>
      </c>
      <c r="H629" t="s">
        <v>23</v>
      </c>
      <c r="I629" t="s">
        <v>63</v>
      </c>
      <c r="J629" t="s">
        <v>542</v>
      </c>
      <c r="K629" s="95">
        <v>38.64</v>
      </c>
      <c r="L629" s="94">
        <v>0</v>
      </c>
      <c r="O629" t="str">
        <f t="shared" si="183"/>
        <v/>
      </c>
      <c r="AA629" s="3">
        <f t="shared" si="200"/>
        <v>621</v>
      </c>
      <c r="AB629" s="93">
        <f t="shared" si="184"/>
        <v>43511.000629000002</v>
      </c>
      <c r="AC629">
        <f t="shared" si="185"/>
        <v>880</v>
      </c>
      <c r="AD629" s="1">
        <f t="shared" si="186"/>
        <v>621</v>
      </c>
      <c r="AE629" s="119">
        <f t="shared" si="187"/>
        <v>515.000629</v>
      </c>
      <c r="AF629">
        <f t="shared" si="188"/>
        <v>1303</v>
      </c>
      <c r="AG629" s="1">
        <f t="shared" si="189"/>
        <v>198</v>
      </c>
      <c r="AH629" s="119">
        <f t="shared" si="190"/>
        <v>613.000629</v>
      </c>
      <c r="AI629">
        <f t="shared" si="191"/>
        <v>986</v>
      </c>
      <c r="AJ629" s="1">
        <f t="shared" si="192"/>
        <v>515</v>
      </c>
      <c r="AK629" s="1">
        <f t="shared" si="193"/>
        <v>754.000629</v>
      </c>
      <c r="AL629">
        <f t="shared" si="194"/>
        <v>748</v>
      </c>
      <c r="AM629" s="1">
        <f t="shared" si="195"/>
        <v>753</v>
      </c>
      <c r="AN629" s="108">
        <f t="shared" si="181"/>
        <v>38.640629000000004</v>
      </c>
      <c r="AO629">
        <f t="shared" si="196"/>
        <v>732</v>
      </c>
      <c r="AP629" s="1">
        <f t="shared" si="197"/>
        <v>769</v>
      </c>
      <c r="AQ629" s="108">
        <f t="shared" si="182"/>
        <v>6.29E-4</v>
      </c>
      <c r="AR629">
        <f t="shared" si="198"/>
        <v>880</v>
      </c>
      <c r="AS629" s="1">
        <f t="shared" si="199"/>
        <v>621</v>
      </c>
    </row>
    <row r="630" spans="7:45" x14ac:dyDescent="0.25">
      <c r="G630" s="93">
        <v>43511</v>
      </c>
      <c r="H630" t="s">
        <v>23</v>
      </c>
      <c r="I630" t="s">
        <v>63</v>
      </c>
      <c r="J630" t="s">
        <v>542</v>
      </c>
      <c r="K630" s="95">
        <v>23.78</v>
      </c>
      <c r="L630" s="94">
        <v>0</v>
      </c>
      <c r="O630" t="str">
        <f t="shared" si="183"/>
        <v/>
      </c>
      <c r="AA630" s="3">
        <f t="shared" si="200"/>
        <v>622</v>
      </c>
      <c r="AB630" s="93">
        <f t="shared" si="184"/>
        <v>43511.000630000002</v>
      </c>
      <c r="AC630">
        <f t="shared" si="185"/>
        <v>879</v>
      </c>
      <c r="AD630" s="1">
        <f t="shared" si="186"/>
        <v>622</v>
      </c>
      <c r="AE630" s="119">
        <f t="shared" si="187"/>
        <v>515.00063</v>
      </c>
      <c r="AF630">
        <f t="shared" si="188"/>
        <v>1302</v>
      </c>
      <c r="AG630" s="1">
        <f t="shared" si="189"/>
        <v>199</v>
      </c>
      <c r="AH630" s="119">
        <f t="shared" si="190"/>
        <v>613.00063</v>
      </c>
      <c r="AI630">
        <f t="shared" si="191"/>
        <v>985</v>
      </c>
      <c r="AJ630" s="1">
        <f t="shared" si="192"/>
        <v>516</v>
      </c>
      <c r="AK630" s="1">
        <f t="shared" si="193"/>
        <v>754.00063</v>
      </c>
      <c r="AL630">
        <f t="shared" si="194"/>
        <v>747</v>
      </c>
      <c r="AM630" s="1">
        <f t="shared" si="195"/>
        <v>754</v>
      </c>
      <c r="AN630" s="108">
        <f t="shared" si="181"/>
        <v>23.780630000000002</v>
      </c>
      <c r="AO630">
        <f t="shared" si="196"/>
        <v>966</v>
      </c>
      <c r="AP630" s="1">
        <f t="shared" si="197"/>
        <v>535</v>
      </c>
      <c r="AQ630" s="108">
        <f t="shared" si="182"/>
        <v>6.2999999999999992E-4</v>
      </c>
      <c r="AR630">
        <f t="shared" si="198"/>
        <v>879</v>
      </c>
      <c r="AS630" s="1">
        <f t="shared" si="199"/>
        <v>622</v>
      </c>
    </row>
    <row r="631" spans="7:45" x14ac:dyDescent="0.25">
      <c r="G631" s="93">
        <v>43511</v>
      </c>
      <c r="H631" t="s">
        <v>23</v>
      </c>
      <c r="I631" t="s">
        <v>37</v>
      </c>
      <c r="J631" t="s">
        <v>175</v>
      </c>
      <c r="K631" s="95">
        <v>7.35</v>
      </c>
      <c r="L631" s="94">
        <v>0</v>
      </c>
      <c r="O631" t="str">
        <f t="shared" si="183"/>
        <v/>
      </c>
      <c r="AA631" s="3">
        <f t="shared" si="200"/>
        <v>623</v>
      </c>
      <c r="AB631" s="93">
        <f t="shared" si="184"/>
        <v>43511.000631000003</v>
      </c>
      <c r="AC631">
        <f t="shared" si="185"/>
        <v>878</v>
      </c>
      <c r="AD631" s="1">
        <f t="shared" si="186"/>
        <v>623</v>
      </c>
      <c r="AE631" s="119">
        <f t="shared" si="187"/>
        <v>515.000631</v>
      </c>
      <c r="AF631">
        <f t="shared" si="188"/>
        <v>1301</v>
      </c>
      <c r="AG631" s="1">
        <f t="shared" si="189"/>
        <v>200</v>
      </c>
      <c r="AH631" s="119">
        <f t="shared" si="190"/>
        <v>868.000631</v>
      </c>
      <c r="AI631">
        <f t="shared" si="191"/>
        <v>761</v>
      </c>
      <c r="AJ631" s="1">
        <f t="shared" si="192"/>
        <v>740</v>
      </c>
      <c r="AK631" s="1">
        <f t="shared" si="193"/>
        <v>185.000631</v>
      </c>
      <c r="AL631">
        <f t="shared" si="194"/>
        <v>1317</v>
      </c>
      <c r="AM631" s="1">
        <f t="shared" si="195"/>
        <v>184</v>
      </c>
      <c r="AN631" s="108">
        <f t="shared" si="181"/>
        <v>7.3506309999999999</v>
      </c>
      <c r="AO631">
        <f t="shared" si="196"/>
        <v>1360</v>
      </c>
      <c r="AP631" s="1">
        <f t="shared" si="197"/>
        <v>141</v>
      </c>
      <c r="AQ631" s="108">
        <f t="shared" si="182"/>
        <v>6.3099999999999994E-4</v>
      </c>
      <c r="AR631">
        <f t="shared" si="198"/>
        <v>878</v>
      </c>
      <c r="AS631" s="1">
        <f t="shared" si="199"/>
        <v>623</v>
      </c>
    </row>
    <row r="632" spans="7:45" x14ac:dyDescent="0.25">
      <c r="G632" s="93">
        <v>43511</v>
      </c>
      <c r="H632" t="s">
        <v>23</v>
      </c>
      <c r="I632" t="s">
        <v>37</v>
      </c>
      <c r="J632" t="s">
        <v>314</v>
      </c>
      <c r="K632" s="95">
        <v>8.6999999999999993</v>
      </c>
      <c r="L632" s="94">
        <v>0</v>
      </c>
      <c r="O632" t="str">
        <f t="shared" si="183"/>
        <v/>
      </c>
      <c r="AA632" s="3">
        <f t="shared" si="200"/>
        <v>624</v>
      </c>
      <c r="AB632" s="93">
        <f t="shared" si="184"/>
        <v>43511.000632000003</v>
      </c>
      <c r="AC632">
        <f t="shared" si="185"/>
        <v>877</v>
      </c>
      <c r="AD632" s="1">
        <f t="shared" si="186"/>
        <v>624</v>
      </c>
      <c r="AE632" s="119">
        <f t="shared" si="187"/>
        <v>515.000632</v>
      </c>
      <c r="AF632">
        <f t="shared" si="188"/>
        <v>1300</v>
      </c>
      <c r="AG632" s="1">
        <f t="shared" si="189"/>
        <v>201</v>
      </c>
      <c r="AH632" s="119">
        <f t="shared" si="190"/>
        <v>868.000632</v>
      </c>
      <c r="AI632">
        <f t="shared" si="191"/>
        <v>760</v>
      </c>
      <c r="AJ632" s="1">
        <f t="shared" si="192"/>
        <v>741</v>
      </c>
      <c r="AK632" s="1">
        <f t="shared" si="193"/>
        <v>181.000632</v>
      </c>
      <c r="AL632">
        <f t="shared" si="194"/>
        <v>1321</v>
      </c>
      <c r="AM632" s="1">
        <f t="shared" si="195"/>
        <v>180</v>
      </c>
      <c r="AN632" s="108">
        <f t="shared" si="181"/>
        <v>8.7006319999999988</v>
      </c>
      <c r="AO632">
        <f t="shared" si="196"/>
        <v>1249</v>
      </c>
      <c r="AP632" s="1">
        <f t="shared" si="197"/>
        <v>252</v>
      </c>
      <c r="AQ632" s="108">
        <f t="shared" si="182"/>
        <v>6.3199999999999997E-4</v>
      </c>
      <c r="AR632">
        <f t="shared" si="198"/>
        <v>877</v>
      </c>
      <c r="AS632" s="1">
        <f t="shared" si="199"/>
        <v>624</v>
      </c>
    </row>
    <row r="633" spans="7:45" x14ac:dyDescent="0.25">
      <c r="G633" s="93">
        <v>43511</v>
      </c>
      <c r="H633" t="s">
        <v>23</v>
      </c>
      <c r="I633" t="s">
        <v>37</v>
      </c>
      <c r="J633" t="s">
        <v>132</v>
      </c>
      <c r="K633" s="95">
        <v>7.35</v>
      </c>
      <c r="L633" s="94">
        <v>0</v>
      </c>
      <c r="O633" t="str">
        <f t="shared" si="183"/>
        <v/>
      </c>
      <c r="AA633" s="3">
        <f t="shared" si="200"/>
        <v>625</v>
      </c>
      <c r="AB633" s="93">
        <f t="shared" si="184"/>
        <v>43511.000633000003</v>
      </c>
      <c r="AC633">
        <f t="shared" si="185"/>
        <v>876</v>
      </c>
      <c r="AD633" s="1">
        <f t="shared" si="186"/>
        <v>625</v>
      </c>
      <c r="AE633" s="119">
        <f t="shared" si="187"/>
        <v>515.00063299999999</v>
      </c>
      <c r="AF633">
        <f t="shared" si="188"/>
        <v>1299</v>
      </c>
      <c r="AG633" s="1">
        <f t="shared" si="189"/>
        <v>202</v>
      </c>
      <c r="AH633" s="119">
        <f t="shared" si="190"/>
        <v>868.00063299999999</v>
      </c>
      <c r="AI633">
        <f t="shared" si="191"/>
        <v>759</v>
      </c>
      <c r="AJ633" s="1">
        <f t="shared" si="192"/>
        <v>742</v>
      </c>
      <c r="AK633" s="1">
        <f t="shared" si="193"/>
        <v>178.00063299999999</v>
      </c>
      <c r="AL633">
        <f t="shared" si="194"/>
        <v>1326</v>
      </c>
      <c r="AM633" s="1">
        <f t="shared" si="195"/>
        <v>175</v>
      </c>
      <c r="AN633" s="108">
        <f t="shared" si="181"/>
        <v>7.3506329999999993</v>
      </c>
      <c r="AO633">
        <f t="shared" si="196"/>
        <v>1359</v>
      </c>
      <c r="AP633" s="1">
        <f t="shared" si="197"/>
        <v>142</v>
      </c>
      <c r="AQ633" s="108">
        <f t="shared" si="182"/>
        <v>6.3299999999999999E-4</v>
      </c>
      <c r="AR633">
        <f t="shared" si="198"/>
        <v>876</v>
      </c>
      <c r="AS633" s="1">
        <f t="shared" si="199"/>
        <v>625</v>
      </c>
    </row>
    <row r="634" spans="7:45" x14ac:dyDescent="0.25">
      <c r="G634" s="93">
        <v>43511</v>
      </c>
      <c r="H634" t="s">
        <v>23</v>
      </c>
      <c r="I634" t="s">
        <v>37</v>
      </c>
      <c r="J634" t="s">
        <v>59</v>
      </c>
      <c r="K634" s="95">
        <v>7.35</v>
      </c>
      <c r="L634" s="94">
        <v>0</v>
      </c>
      <c r="O634" t="str">
        <f t="shared" si="183"/>
        <v/>
      </c>
      <c r="AA634" s="3">
        <f t="shared" si="200"/>
        <v>626</v>
      </c>
      <c r="AB634" s="93">
        <f t="shared" si="184"/>
        <v>43511.000634000004</v>
      </c>
      <c r="AC634">
        <f t="shared" si="185"/>
        <v>875</v>
      </c>
      <c r="AD634" s="1">
        <f t="shared" si="186"/>
        <v>626</v>
      </c>
      <c r="AE634" s="119">
        <f t="shared" si="187"/>
        <v>515.00063399999999</v>
      </c>
      <c r="AF634">
        <f t="shared" si="188"/>
        <v>1298</v>
      </c>
      <c r="AG634" s="1">
        <f t="shared" si="189"/>
        <v>203</v>
      </c>
      <c r="AH634" s="119">
        <f t="shared" si="190"/>
        <v>868.00063399999999</v>
      </c>
      <c r="AI634">
        <f t="shared" si="191"/>
        <v>758</v>
      </c>
      <c r="AJ634" s="1">
        <f t="shared" si="192"/>
        <v>743</v>
      </c>
      <c r="AK634" s="1">
        <f t="shared" si="193"/>
        <v>54.000633999999998</v>
      </c>
      <c r="AL634">
        <f t="shared" si="194"/>
        <v>1453</v>
      </c>
      <c r="AM634" s="1">
        <f t="shared" si="195"/>
        <v>48</v>
      </c>
      <c r="AN634" s="108">
        <f t="shared" si="181"/>
        <v>7.3506339999999994</v>
      </c>
      <c r="AO634">
        <f t="shared" si="196"/>
        <v>1358</v>
      </c>
      <c r="AP634" s="1">
        <f t="shared" si="197"/>
        <v>143</v>
      </c>
      <c r="AQ634" s="108">
        <f t="shared" si="182"/>
        <v>6.3400000000000001E-4</v>
      </c>
      <c r="AR634">
        <f t="shared" si="198"/>
        <v>875</v>
      </c>
      <c r="AS634" s="1">
        <f t="shared" si="199"/>
        <v>626</v>
      </c>
    </row>
    <row r="635" spans="7:45" x14ac:dyDescent="0.25">
      <c r="G635" s="93">
        <v>43512</v>
      </c>
      <c r="H635" t="s">
        <v>543</v>
      </c>
      <c r="I635" t="s">
        <v>64</v>
      </c>
      <c r="J635" t="s">
        <v>544</v>
      </c>
      <c r="K635" s="95">
        <v>1000</v>
      </c>
      <c r="L635" s="94">
        <v>0</v>
      </c>
      <c r="O635" t="str">
        <f t="shared" si="183"/>
        <v/>
      </c>
      <c r="AA635" s="3">
        <f t="shared" si="200"/>
        <v>627</v>
      </c>
      <c r="AB635" s="93">
        <f t="shared" si="184"/>
        <v>43512.000634999997</v>
      </c>
      <c r="AC635">
        <f t="shared" si="185"/>
        <v>874</v>
      </c>
      <c r="AD635" s="1">
        <f t="shared" si="186"/>
        <v>627</v>
      </c>
      <c r="AE635" s="119">
        <f t="shared" si="187"/>
        <v>1333.0006350000001</v>
      </c>
      <c r="AF635">
        <f t="shared" si="188"/>
        <v>170</v>
      </c>
      <c r="AG635" s="1">
        <f t="shared" si="189"/>
        <v>1331</v>
      </c>
      <c r="AH635" s="119">
        <f t="shared" si="190"/>
        <v>358.00063499999999</v>
      </c>
      <c r="AI635">
        <f t="shared" si="191"/>
        <v>1182</v>
      </c>
      <c r="AJ635" s="1">
        <f t="shared" si="192"/>
        <v>319</v>
      </c>
      <c r="AK635" s="1">
        <f t="shared" si="193"/>
        <v>756.00063499999999</v>
      </c>
      <c r="AL635">
        <f t="shared" si="194"/>
        <v>746</v>
      </c>
      <c r="AM635" s="1">
        <f t="shared" si="195"/>
        <v>755</v>
      </c>
      <c r="AN635" s="108">
        <f t="shared" si="181"/>
        <v>1000.000635</v>
      </c>
      <c r="AO635">
        <f t="shared" si="196"/>
        <v>36</v>
      </c>
      <c r="AP635" s="1">
        <f t="shared" si="197"/>
        <v>1465</v>
      </c>
      <c r="AQ635" s="108">
        <f t="shared" si="182"/>
        <v>6.3499999999999993E-4</v>
      </c>
      <c r="AR635">
        <f t="shared" si="198"/>
        <v>874</v>
      </c>
      <c r="AS635" s="1">
        <f t="shared" si="199"/>
        <v>627</v>
      </c>
    </row>
    <row r="636" spans="7:45" x14ac:dyDescent="0.25">
      <c r="G636" s="93">
        <v>43512</v>
      </c>
      <c r="H636" t="s">
        <v>74</v>
      </c>
      <c r="I636" t="s">
        <v>35</v>
      </c>
      <c r="J636" t="s">
        <v>544</v>
      </c>
      <c r="K636" s="95">
        <v>33</v>
      </c>
      <c r="L636" s="94">
        <v>0</v>
      </c>
      <c r="O636" t="str">
        <f t="shared" si="183"/>
        <v/>
      </c>
      <c r="AA636" s="3">
        <f t="shared" si="200"/>
        <v>628</v>
      </c>
      <c r="AB636" s="93">
        <f t="shared" si="184"/>
        <v>43512.000635999997</v>
      </c>
      <c r="AC636">
        <f t="shared" si="185"/>
        <v>873</v>
      </c>
      <c r="AD636" s="1">
        <f t="shared" si="186"/>
        <v>628</v>
      </c>
      <c r="AE636" s="119">
        <f t="shared" si="187"/>
        <v>608.00063599999999</v>
      </c>
      <c r="AF636">
        <f t="shared" si="188"/>
        <v>904</v>
      </c>
      <c r="AG636" s="1">
        <f t="shared" si="189"/>
        <v>597</v>
      </c>
      <c r="AH636" s="119">
        <f t="shared" si="190"/>
        <v>1402.000636</v>
      </c>
      <c r="AI636">
        <f t="shared" si="191"/>
        <v>175</v>
      </c>
      <c r="AJ636" s="1">
        <f t="shared" si="192"/>
        <v>1326</v>
      </c>
      <c r="AK636" s="1">
        <f t="shared" si="193"/>
        <v>756.00063599999999</v>
      </c>
      <c r="AL636">
        <f t="shared" si="194"/>
        <v>745</v>
      </c>
      <c r="AM636" s="1">
        <f t="shared" si="195"/>
        <v>756</v>
      </c>
      <c r="AN636" s="108">
        <f t="shared" si="181"/>
        <v>33.000636</v>
      </c>
      <c r="AO636">
        <f t="shared" si="196"/>
        <v>785</v>
      </c>
      <c r="AP636" s="1">
        <f t="shared" si="197"/>
        <v>716</v>
      </c>
      <c r="AQ636" s="108">
        <f t="shared" si="182"/>
        <v>6.3599999999999996E-4</v>
      </c>
      <c r="AR636">
        <f t="shared" si="198"/>
        <v>873</v>
      </c>
      <c r="AS636" s="1">
        <f t="shared" si="199"/>
        <v>628</v>
      </c>
    </row>
    <row r="637" spans="7:45" x14ac:dyDescent="0.25">
      <c r="G637" s="93">
        <v>43512</v>
      </c>
      <c r="H637" t="s">
        <v>23</v>
      </c>
      <c r="I637" t="s">
        <v>37</v>
      </c>
      <c r="J637" t="s">
        <v>426</v>
      </c>
      <c r="K637" s="95">
        <v>2.25</v>
      </c>
      <c r="L637" s="94">
        <v>0</v>
      </c>
      <c r="O637" t="str">
        <f t="shared" si="183"/>
        <v/>
      </c>
      <c r="AA637" s="3">
        <f t="shared" si="200"/>
        <v>629</v>
      </c>
      <c r="AB637" s="93">
        <f t="shared" si="184"/>
        <v>43512.000636999997</v>
      </c>
      <c r="AC637">
        <f t="shared" si="185"/>
        <v>872</v>
      </c>
      <c r="AD637" s="1">
        <f t="shared" si="186"/>
        <v>629</v>
      </c>
      <c r="AE637" s="119">
        <f t="shared" si="187"/>
        <v>515.00063699999998</v>
      </c>
      <c r="AF637">
        <f t="shared" si="188"/>
        <v>1297</v>
      </c>
      <c r="AG637" s="1">
        <f t="shared" si="189"/>
        <v>204</v>
      </c>
      <c r="AH637" s="119">
        <f t="shared" si="190"/>
        <v>868.00063699999998</v>
      </c>
      <c r="AI637">
        <f t="shared" si="191"/>
        <v>757</v>
      </c>
      <c r="AJ637" s="1">
        <f t="shared" si="192"/>
        <v>744</v>
      </c>
      <c r="AK637" s="1">
        <f t="shared" si="193"/>
        <v>206.00063700000001</v>
      </c>
      <c r="AL637">
        <f t="shared" si="194"/>
        <v>1297</v>
      </c>
      <c r="AM637" s="1">
        <f t="shared" si="195"/>
        <v>204</v>
      </c>
      <c r="AN637" s="108">
        <f t="shared" si="181"/>
        <v>2.2506370000000002</v>
      </c>
      <c r="AO637">
        <f t="shared" si="196"/>
        <v>1472</v>
      </c>
      <c r="AP637" s="1">
        <f t="shared" si="197"/>
        <v>29</v>
      </c>
      <c r="AQ637" s="108">
        <f t="shared" si="182"/>
        <v>6.3699999999999998E-4</v>
      </c>
      <c r="AR637">
        <f t="shared" si="198"/>
        <v>872</v>
      </c>
      <c r="AS637" s="1">
        <f t="shared" si="199"/>
        <v>629</v>
      </c>
    </row>
    <row r="638" spans="7:45" x14ac:dyDescent="0.25">
      <c r="G638" s="93">
        <v>43512</v>
      </c>
      <c r="H638" t="s">
        <v>23</v>
      </c>
      <c r="I638" t="s">
        <v>37</v>
      </c>
      <c r="J638" t="s">
        <v>148</v>
      </c>
      <c r="K638" s="95">
        <v>10.5</v>
      </c>
      <c r="L638" s="94">
        <v>0</v>
      </c>
      <c r="O638" t="str">
        <f t="shared" si="183"/>
        <v/>
      </c>
      <c r="AA638" s="3">
        <f t="shared" si="200"/>
        <v>630</v>
      </c>
      <c r="AB638" s="93">
        <f t="shared" si="184"/>
        <v>43512.000637999998</v>
      </c>
      <c r="AC638">
        <f t="shared" si="185"/>
        <v>871</v>
      </c>
      <c r="AD638" s="1">
        <f t="shared" si="186"/>
        <v>630</v>
      </c>
      <c r="AE638" s="119">
        <f t="shared" si="187"/>
        <v>515.00063799999998</v>
      </c>
      <c r="AF638">
        <f t="shared" si="188"/>
        <v>1296</v>
      </c>
      <c r="AG638" s="1">
        <f t="shared" si="189"/>
        <v>205</v>
      </c>
      <c r="AH638" s="119">
        <f t="shared" si="190"/>
        <v>868.00063799999998</v>
      </c>
      <c r="AI638">
        <f t="shared" si="191"/>
        <v>756</v>
      </c>
      <c r="AJ638" s="1">
        <f t="shared" si="192"/>
        <v>745</v>
      </c>
      <c r="AK638" s="1">
        <f t="shared" si="193"/>
        <v>46.000638000000002</v>
      </c>
      <c r="AL638">
        <f t="shared" si="194"/>
        <v>1455</v>
      </c>
      <c r="AM638" s="1">
        <f t="shared" si="195"/>
        <v>46</v>
      </c>
      <c r="AN638" s="108">
        <f t="shared" si="181"/>
        <v>10.500638</v>
      </c>
      <c r="AO638">
        <f t="shared" si="196"/>
        <v>1201</v>
      </c>
      <c r="AP638" s="1">
        <f t="shared" si="197"/>
        <v>300</v>
      </c>
      <c r="AQ638" s="108">
        <f t="shared" si="182"/>
        <v>6.38E-4</v>
      </c>
      <c r="AR638">
        <f t="shared" si="198"/>
        <v>871</v>
      </c>
      <c r="AS638" s="1">
        <f t="shared" si="199"/>
        <v>630</v>
      </c>
    </row>
    <row r="639" spans="7:45" x14ac:dyDescent="0.25">
      <c r="G639" s="93">
        <v>43514</v>
      </c>
      <c r="H639" t="s">
        <v>78</v>
      </c>
      <c r="I639" t="s">
        <v>64</v>
      </c>
      <c r="J639" t="s">
        <v>545</v>
      </c>
      <c r="K639" s="95">
        <v>58.47</v>
      </c>
      <c r="L639" s="94">
        <v>0</v>
      </c>
      <c r="O639" t="str">
        <f t="shared" si="183"/>
        <v/>
      </c>
      <c r="AA639" s="3">
        <f t="shared" si="200"/>
        <v>631</v>
      </c>
      <c r="AB639" s="93">
        <f t="shared" si="184"/>
        <v>43514.000638999998</v>
      </c>
      <c r="AC639">
        <f t="shared" si="185"/>
        <v>870</v>
      </c>
      <c r="AD639" s="1">
        <f t="shared" si="186"/>
        <v>631</v>
      </c>
      <c r="AE639" s="119">
        <f t="shared" si="187"/>
        <v>1487.0006390000001</v>
      </c>
      <c r="AF639">
        <f t="shared" si="188"/>
        <v>24</v>
      </c>
      <c r="AG639" s="1">
        <f t="shared" si="189"/>
        <v>1477</v>
      </c>
      <c r="AH639" s="119">
        <f t="shared" si="190"/>
        <v>358.00063899999998</v>
      </c>
      <c r="AI639">
        <f t="shared" si="191"/>
        <v>1181</v>
      </c>
      <c r="AJ639" s="1">
        <f t="shared" si="192"/>
        <v>320</v>
      </c>
      <c r="AK639" s="1">
        <f t="shared" si="193"/>
        <v>774.00063899999998</v>
      </c>
      <c r="AL639">
        <f t="shared" si="194"/>
        <v>744</v>
      </c>
      <c r="AM639" s="1">
        <f t="shared" si="195"/>
        <v>757</v>
      </c>
      <c r="AN639" s="108">
        <f t="shared" si="181"/>
        <v>58.470638999999998</v>
      </c>
      <c r="AO639">
        <f t="shared" si="196"/>
        <v>572</v>
      </c>
      <c r="AP639" s="1">
        <f t="shared" si="197"/>
        <v>929</v>
      </c>
      <c r="AQ639" s="108">
        <f t="shared" si="182"/>
        <v>6.3899999999999992E-4</v>
      </c>
      <c r="AR639">
        <f t="shared" si="198"/>
        <v>870</v>
      </c>
      <c r="AS639" s="1">
        <f t="shared" si="199"/>
        <v>631</v>
      </c>
    </row>
    <row r="640" spans="7:45" x14ac:dyDescent="0.25">
      <c r="G640" s="93">
        <v>43514</v>
      </c>
      <c r="H640" t="s">
        <v>22</v>
      </c>
      <c r="I640" t="s">
        <v>36</v>
      </c>
      <c r="J640" t="s">
        <v>545</v>
      </c>
      <c r="K640" s="95">
        <v>8</v>
      </c>
      <c r="L640" s="94">
        <v>0</v>
      </c>
      <c r="O640" t="str">
        <f t="shared" si="183"/>
        <v/>
      </c>
      <c r="AA640" s="3">
        <f t="shared" si="200"/>
        <v>632</v>
      </c>
      <c r="AB640" s="93">
        <f t="shared" si="184"/>
        <v>43514.000639999998</v>
      </c>
      <c r="AC640">
        <f t="shared" si="185"/>
        <v>869</v>
      </c>
      <c r="AD640" s="1">
        <f t="shared" si="186"/>
        <v>632</v>
      </c>
      <c r="AE640" s="119">
        <f t="shared" si="187"/>
        <v>1469.00064</v>
      </c>
      <c r="AF640">
        <f t="shared" si="188"/>
        <v>116</v>
      </c>
      <c r="AG640" s="1">
        <f t="shared" si="189"/>
        <v>1385</v>
      </c>
      <c r="AH640" s="119">
        <f t="shared" si="190"/>
        <v>297.00063999999998</v>
      </c>
      <c r="AI640">
        <f t="shared" si="191"/>
        <v>1365</v>
      </c>
      <c r="AJ640" s="1">
        <f t="shared" si="192"/>
        <v>136</v>
      </c>
      <c r="AK640" s="1">
        <f t="shared" si="193"/>
        <v>774.00063999999998</v>
      </c>
      <c r="AL640">
        <f t="shared" si="194"/>
        <v>743</v>
      </c>
      <c r="AM640" s="1">
        <f t="shared" si="195"/>
        <v>758</v>
      </c>
      <c r="AN640" s="108">
        <f t="shared" si="181"/>
        <v>8.0006400000000006</v>
      </c>
      <c r="AO640">
        <f t="shared" si="196"/>
        <v>1302</v>
      </c>
      <c r="AP640" s="1">
        <f t="shared" si="197"/>
        <v>199</v>
      </c>
      <c r="AQ640" s="108">
        <f t="shared" si="182"/>
        <v>6.3999999999999994E-4</v>
      </c>
      <c r="AR640">
        <f t="shared" si="198"/>
        <v>869</v>
      </c>
      <c r="AS640" s="1">
        <f t="shared" si="199"/>
        <v>632</v>
      </c>
    </row>
    <row r="641" spans="7:45" x14ac:dyDescent="0.25">
      <c r="G641" s="93">
        <v>43514</v>
      </c>
      <c r="H641" t="s">
        <v>73</v>
      </c>
      <c r="I641" t="s">
        <v>35</v>
      </c>
      <c r="J641" t="s">
        <v>545</v>
      </c>
      <c r="K641" s="95">
        <v>28.17</v>
      </c>
      <c r="L641" s="94">
        <v>0</v>
      </c>
      <c r="O641" t="str">
        <f t="shared" si="183"/>
        <v/>
      </c>
      <c r="AA641" s="3">
        <f t="shared" si="200"/>
        <v>633</v>
      </c>
      <c r="AB641" s="93">
        <f t="shared" si="184"/>
        <v>43514.000640999999</v>
      </c>
      <c r="AC641">
        <f t="shared" si="185"/>
        <v>868</v>
      </c>
      <c r="AD641" s="1">
        <f t="shared" si="186"/>
        <v>633</v>
      </c>
      <c r="AE641" s="119">
        <f t="shared" si="187"/>
        <v>1321.0006410000001</v>
      </c>
      <c r="AF641">
        <f t="shared" si="188"/>
        <v>192</v>
      </c>
      <c r="AG641" s="1">
        <f t="shared" si="189"/>
        <v>1309</v>
      </c>
      <c r="AH641" s="119">
        <f t="shared" si="190"/>
        <v>1402.0006410000001</v>
      </c>
      <c r="AI641">
        <f t="shared" si="191"/>
        <v>174</v>
      </c>
      <c r="AJ641" s="1">
        <f t="shared" si="192"/>
        <v>1327</v>
      </c>
      <c r="AK641" s="1">
        <f t="shared" si="193"/>
        <v>774.00064099999997</v>
      </c>
      <c r="AL641">
        <f t="shared" si="194"/>
        <v>742</v>
      </c>
      <c r="AM641" s="1">
        <f t="shared" si="195"/>
        <v>759</v>
      </c>
      <c r="AN641" s="108">
        <f t="shared" si="181"/>
        <v>28.170641000000003</v>
      </c>
      <c r="AO641">
        <f t="shared" si="196"/>
        <v>852</v>
      </c>
      <c r="AP641" s="1">
        <f t="shared" si="197"/>
        <v>649</v>
      </c>
      <c r="AQ641" s="108">
        <f t="shared" si="182"/>
        <v>6.4099999999999997E-4</v>
      </c>
      <c r="AR641">
        <f t="shared" si="198"/>
        <v>868</v>
      </c>
      <c r="AS641" s="1">
        <f t="shared" si="199"/>
        <v>633</v>
      </c>
    </row>
    <row r="642" spans="7:45" x14ac:dyDescent="0.25">
      <c r="G642" s="93">
        <v>43514</v>
      </c>
      <c r="H642" t="s">
        <v>71</v>
      </c>
      <c r="I642" t="s">
        <v>35</v>
      </c>
      <c r="J642" t="s">
        <v>545</v>
      </c>
      <c r="K642" s="95">
        <v>5.96</v>
      </c>
      <c r="L642" s="94">
        <v>0</v>
      </c>
      <c r="O642" t="str">
        <f t="shared" si="183"/>
        <v/>
      </c>
      <c r="AA642" s="3">
        <f t="shared" si="200"/>
        <v>634</v>
      </c>
      <c r="AB642" s="93">
        <f t="shared" si="184"/>
        <v>43514.000641999999</v>
      </c>
      <c r="AC642">
        <f t="shared" si="185"/>
        <v>867</v>
      </c>
      <c r="AD642" s="1">
        <f t="shared" si="186"/>
        <v>634</v>
      </c>
      <c r="AE642" s="119">
        <f t="shared" si="187"/>
        <v>1260.000642</v>
      </c>
      <c r="AF642">
        <f t="shared" si="188"/>
        <v>268</v>
      </c>
      <c r="AG642" s="1">
        <f t="shared" si="189"/>
        <v>1233</v>
      </c>
      <c r="AH642" s="119">
        <f t="shared" si="190"/>
        <v>1402.000642</v>
      </c>
      <c r="AI642">
        <f t="shared" si="191"/>
        <v>173</v>
      </c>
      <c r="AJ642" s="1">
        <f t="shared" si="192"/>
        <v>1328</v>
      </c>
      <c r="AK642" s="1">
        <f t="shared" si="193"/>
        <v>774.00064199999997</v>
      </c>
      <c r="AL642">
        <f t="shared" si="194"/>
        <v>741</v>
      </c>
      <c r="AM642" s="1">
        <f t="shared" si="195"/>
        <v>760</v>
      </c>
      <c r="AN642" s="108">
        <f t="shared" si="181"/>
        <v>5.960642</v>
      </c>
      <c r="AO642">
        <f t="shared" si="196"/>
        <v>1386</v>
      </c>
      <c r="AP642" s="1">
        <f t="shared" si="197"/>
        <v>115</v>
      </c>
      <c r="AQ642" s="108">
        <f t="shared" si="182"/>
        <v>6.4199999999999999E-4</v>
      </c>
      <c r="AR642">
        <f t="shared" si="198"/>
        <v>867</v>
      </c>
      <c r="AS642" s="1">
        <f t="shared" si="199"/>
        <v>634</v>
      </c>
    </row>
    <row r="643" spans="7:45" x14ac:dyDescent="0.25">
      <c r="G643" s="93">
        <v>43514</v>
      </c>
      <c r="H643" t="s">
        <v>77</v>
      </c>
      <c r="I643" t="s">
        <v>65</v>
      </c>
      <c r="J643" t="s">
        <v>545</v>
      </c>
      <c r="K643" s="95">
        <v>48</v>
      </c>
      <c r="L643" s="94">
        <v>0</v>
      </c>
      <c r="O643" t="str">
        <f t="shared" si="183"/>
        <v/>
      </c>
      <c r="AA643" s="3">
        <f t="shared" si="200"/>
        <v>635</v>
      </c>
      <c r="AB643" s="93">
        <f t="shared" si="184"/>
        <v>43514.000642999999</v>
      </c>
      <c r="AC643">
        <f t="shared" si="185"/>
        <v>866</v>
      </c>
      <c r="AD643" s="1">
        <f t="shared" si="186"/>
        <v>635</v>
      </c>
      <c r="AE643" s="119">
        <f t="shared" si="187"/>
        <v>1184.0006430000001</v>
      </c>
      <c r="AF643">
        <f t="shared" si="188"/>
        <v>331</v>
      </c>
      <c r="AG643" s="1">
        <f t="shared" si="189"/>
        <v>1170</v>
      </c>
      <c r="AH643" s="119">
        <f t="shared" si="190"/>
        <v>1500.0006430000001</v>
      </c>
      <c r="AI643">
        <f t="shared" si="191"/>
        <v>86</v>
      </c>
      <c r="AJ643" s="1">
        <f t="shared" si="192"/>
        <v>1415</v>
      </c>
      <c r="AK643" s="1">
        <f t="shared" si="193"/>
        <v>774.00064299999997</v>
      </c>
      <c r="AL643">
        <f t="shared" si="194"/>
        <v>740</v>
      </c>
      <c r="AM643" s="1">
        <f t="shared" si="195"/>
        <v>761</v>
      </c>
      <c r="AN643" s="108">
        <f t="shared" si="181"/>
        <v>48.000642999999997</v>
      </c>
      <c r="AO643">
        <f t="shared" si="196"/>
        <v>629</v>
      </c>
      <c r="AP643" s="1">
        <f t="shared" si="197"/>
        <v>872</v>
      </c>
      <c r="AQ643" s="108">
        <f t="shared" si="182"/>
        <v>6.4300000000000002E-4</v>
      </c>
      <c r="AR643">
        <f t="shared" si="198"/>
        <v>866</v>
      </c>
      <c r="AS643" s="1">
        <f t="shared" si="199"/>
        <v>635</v>
      </c>
    </row>
    <row r="644" spans="7:45" x14ac:dyDescent="0.25">
      <c r="G644" s="93">
        <v>43514</v>
      </c>
      <c r="H644" t="s">
        <v>21</v>
      </c>
      <c r="I644" t="s">
        <v>36</v>
      </c>
      <c r="J644" t="s">
        <v>545</v>
      </c>
      <c r="K644" s="95">
        <v>64</v>
      </c>
      <c r="L644" s="94">
        <v>0</v>
      </c>
      <c r="O644" t="str">
        <f t="shared" si="183"/>
        <v/>
      </c>
      <c r="AA644" s="3">
        <f t="shared" si="200"/>
        <v>636</v>
      </c>
      <c r="AB644" s="93">
        <f t="shared" si="184"/>
        <v>43514.000644</v>
      </c>
      <c r="AC644">
        <f t="shared" si="185"/>
        <v>865</v>
      </c>
      <c r="AD644" s="1">
        <f t="shared" si="186"/>
        <v>636</v>
      </c>
      <c r="AE644" s="119">
        <f t="shared" si="187"/>
        <v>1086.000644</v>
      </c>
      <c r="AF644">
        <f t="shared" si="188"/>
        <v>626</v>
      </c>
      <c r="AG644" s="1">
        <f t="shared" si="189"/>
        <v>875</v>
      </c>
      <c r="AH644" s="119">
        <f t="shared" si="190"/>
        <v>297.00064400000002</v>
      </c>
      <c r="AI644">
        <f t="shared" si="191"/>
        <v>1364</v>
      </c>
      <c r="AJ644" s="1">
        <f t="shared" si="192"/>
        <v>137</v>
      </c>
      <c r="AK644" s="1">
        <f t="shared" si="193"/>
        <v>774.00064399999997</v>
      </c>
      <c r="AL644">
        <f t="shared" si="194"/>
        <v>739</v>
      </c>
      <c r="AM644" s="1">
        <f t="shared" si="195"/>
        <v>762</v>
      </c>
      <c r="AN644" s="108">
        <f t="shared" si="181"/>
        <v>64.000643999999994</v>
      </c>
      <c r="AO644">
        <f t="shared" si="196"/>
        <v>544</v>
      </c>
      <c r="AP644" s="1">
        <f t="shared" si="197"/>
        <v>957</v>
      </c>
      <c r="AQ644" s="108">
        <f t="shared" si="182"/>
        <v>6.4399999999999993E-4</v>
      </c>
      <c r="AR644">
        <f t="shared" si="198"/>
        <v>865</v>
      </c>
      <c r="AS644" s="1">
        <f t="shared" si="199"/>
        <v>636</v>
      </c>
    </row>
    <row r="645" spans="7:45" x14ac:dyDescent="0.25">
      <c r="G645" s="93">
        <v>43514</v>
      </c>
      <c r="H645" t="s">
        <v>21</v>
      </c>
      <c r="I645" t="s">
        <v>36</v>
      </c>
      <c r="J645" t="s">
        <v>545</v>
      </c>
      <c r="K645" s="95">
        <v>48</v>
      </c>
      <c r="L645" s="94">
        <v>0</v>
      </c>
      <c r="O645" t="str">
        <f t="shared" si="183"/>
        <v/>
      </c>
      <c r="AA645" s="3">
        <f t="shared" si="200"/>
        <v>637</v>
      </c>
      <c r="AB645" s="93">
        <f t="shared" si="184"/>
        <v>43514.000645</v>
      </c>
      <c r="AC645">
        <f t="shared" si="185"/>
        <v>864</v>
      </c>
      <c r="AD645" s="1">
        <f t="shared" si="186"/>
        <v>637</v>
      </c>
      <c r="AE645" s="119">
        <f t="shared" si="187"/>
        <v>1086.0006450000001</v>
      </c>
      <c r="AF645">
        <f t="shared" si="188"/>
        <v>625</v>
      </c>
      <c r="AG645" s="1">
        <f t="shared" si="189"/>
        <v>876</v>
      </c>
      <c r="AH645" s="119">
        <f t="shared" si="190"/>
        <v>297.00064500000002</v>
      </c>
      <c r="AI645">
        <f t="shared" si="191"/>
        <v>1363</v>
      </c>
      <c r="AJ645" s="1">
        <f t="shared" si="192"/>
        <v>138</v>
      </c>
      <c r="AK645" s="1">
        <f t="shared" si="193"/>
        <v>774.00064499999996</v>
      </c>
      <c r="AL645">
        <f t="shared" si="194"/>
        <v>738</v>
      </c>
      <c r="AM645" s="1">
        <f t="shared" si="195"/>
        <v>763</v>
      </c>
      <c r="AN645" s="108">
        <f t="shared" si="181"/>
        <v>48.000644999999999</v>
      </c>
      <c r="AO645">
        <f t="shared" si="196"/>
        <v>628</v>
      </c>
      <c r="AP645" s="1">
        <f t="shared" si="197"/>
        <v>873</v>
      </c>
      <c r="AQ645" s="108">
        <f t="shared" si="182"/>
        <v>6.4499999999999996E-4</v>
      </c>
      <c r="AR645">
        <f t="shared" si="198"/>
        <v>864</v>
      </c>
      <c r="AS645" s="1">
        <f t="shared" si="199"/>
        <v>637</v>
      </c>
    </row>
    <row r="646" spans="7:45" x14ac:dyDescent="0.25">
      <c r="G646" s="93">
        <v>43514</v>
      </c>
      <c r="H646" t="s">
        <v>21</v>
      </c>
      <c r="I646" t="s">
        <v>36</v>
      </c>
      <c r="J646" t="s">
        <v>545</v>
      </c>
      <c r="K646" s="95">
        <v>40</v>
      </c>
      <c r="L646" s="94">
        <v>0</v>
      </c>
      <c r="O646" t="str">
        <f t="shared" si="183"/>
        <v/>
      </c>
      <c r="AA646" s="3">
        <f t="shared" si="200"/>
        <v>638</v>
      </c>
      <c r="AB646" s="93">
        <f t="shared" si="184"/>
        <v>43514.000646</v>
      </c>
      <c r="AC646">
        <f t="shared" si="185"/>
        <v>863</v>
      </c>
      <c r="AD646" s="1">
        <f t="shared" si="186"/>
        <v>638</v>
      </c>
      <c r="AE646" s="119">
        <f t="shared" si="187"/>
        <v>1086.000646</v>
      </c>
      <c r="AF646">
        <f t="shared" si="188"/>
        <v>624</v>
      </c>
      <c r="AG646" s="1">
        <f t="shared" si="189"/>
        <v>877</v>
      </c>
      <c r="AH646" s="119">
        <f t="shared" si="190"/>
        <v>297.00064600000002</v>
      </c>
      <c r="AI646">
        <f t="shared" si="191"/>
        <v>1362</v>
      </c>
      <c r="AJ646" s="1">
        <f t="shared" si="192"/>
        <v>139</v>
      </c>
      <c r="AK646" s="1">
        <f t="shared" si="193"/>
        <v>774.00064599999996</v>
      </c>
      <c r="AL646">
        <f t="shared" si="194"/>
        <v>737</v>
      </c>
      <c r="AM646" s="1">
        <f t="shared" si="195"/>
        <v>764</v>
      </c>
      <c r="AN646" s="108">
        <f t="shared" si="181"/>
        <v>40.000646000000003</v>
      </c>
      <c r="AO646">
        <f t="shared" si="196"/>
        <v>709</v>
      </c>
      <c r="AP646" s="1">
        <f t="shared" si="197"/>
        <v>792</v>
      </c>
      <c r="AQ646" s="108">
        <f t="shared" si="182"/>
        <v>6.4599999999999998E-4</v>
      </c>
      <c r="AR646">
        <f t="shared" si="198"/>
        <v>863</v>
      </c>
      <c r="AS646" s="1">
        <f t="shared" si="199"/>
        <v>638</v>
      </c>
    </row>
    <row r="647" spans="7:45" x14ac:dyDescent="0.25">
      <c r="G647" s="93">
        <v>43514</v>
      </c>
      <c r="H647" t="s">
        <v>21</v>
      </c>
      <c r="I647" t="s">
        <v>36</v>
      </c>
      <c r="J647" t="s">
        <v>545</v>
      </c>
      <c r="K647" s="95">
        <v>32</v>
      </c>
      <c r="L647" s="94">
        <v>0</v>
      </c>
      <c r="O647" t="str">
        <f t="shared" si="183"/>
        <v/>
      </c>
      <c r="AA647" s="3">
        <f t="shared" si="200"/>
        <v>639</v>
      </c>
      <c r="AB647" s="93">
        <f t="shared" si="184"/>
        <v>43514.000647000001</v>
      </c>
      <c r="AC647">
        <f t="shared" si="185"/>
        <v>862</v>
      </c>
      <c r="AD647" s="1">
        <f t="shared" si="186"/>
        <v>639</v>
      </c>
      <c r="AE647" s="119">
        <f t="shared" si="187"/>
        <v>1086.0006470000001</v>
      </c>
      <c r="AF647">
        <f t="shared" si="188"/>
        <v>623</v>
      </c>
      <c r="AG647" s="1">
        <f t="shared" si="189"/>
        <v>878</v>
      </c>
      <c r="AH647" s="119">
        <f t="shared" si="190"/>
        <v>297.00064700000001</v>
      </c>
      <c r="AI647">
        <f t="shared" si="191"/>
        <v>1361</v>
      </c>
      <c r="AJ647" s="1">
        <f t="shared" si="192"/>
        <v>140</v>
      </c>
      <c r="AK647" s="1">
        <f t="shared" si="193"/>
        <v>774.00064699999996</v>
      </c>
      <c r="AL647">
        <f t="shared" si="194"/>
        <v>736</v>
      </c>
      <c r="AM647" s="1">
        <f t="shared" si="195"/>
        <v>765</v>
      </c>
      <c r="AN647" s="108">
        <f t="shared" si="181"/>
        <v>32.000647000000001</v>
      </c>
      <c r="AO647">
        <f t="shared" si="196"/>
        <v>805</v>
      </c>
      <c r="AP647" s="1">
        <f t="shared" si="197"/>
        <v>696</v>
      </c>
      <c r="AQ647" s="108">
        <f t="shared" si="182"/>
        <v>6.4700000000000001E-4</v>
      </c>
      <c r="AR647">
        <f t="shared" si="198"/>
        <v>862</v>
      </c>
      <c r="AS647" s="1">
        <f t="shared" si="199"/>
        <v>639</v>
      </c>
    </row>
    <row r="648" spans="7:45" x14ac:dyDescent="0.25">
      <c r="G648" s="93">
        <v>43514</v>
      </c>
      <c r="H648" t="s">
        <v>21</v>
      </c>
      <c r="I648" t="s">
        <v>36</v>
      </c>
      <c r="J648" t="s">
        <v>545</v>
      </c>
      <c r="K648" s="95">
        <v>16</v>
      </c>
      <c r="L648" s="94">
        <v>0</v>
      </c>
      <c r="O648" t="str">
        <f t="shared" si="183"/>
        <v/>
      </c>
      <c r="AA648" s="3">
        <f t="shared" si="200"/>
        <v>640</v>
      </c>
      <c r="AB648" s="93">
        <f t="shared" si="184"/>
        <v>43514.000648000001</v>
      </c>
      <c r="AC648">
        <f t="shared" si="185"/>
        <v>861</v>
      </c>
      <c r="AD648" s="1">
        <f t="shared" si="186"/>
        <v>640</v>
      </c>
      <c r="AE648" s="119">
        <f t="shared" si="187"/>
        <v>1086.000648</v>
      </c>
      <c r="AF648">
        <f t="shared" si="188"/>
        <v>622</v>
      </c>
      <c r="AG648" s="1">
        <f t="shared" si="189"/>
        <v>879</v>
      </c>
      <c r="AH648" s="119">
        <f t="shared" si="190"/>
        <v>297.00064800000001</v>
      </c>
      <c r="AI648">
        <f t="shared" si="191"/>
        <v>1360</v>
      </c>
      <c r="AJ648" s="1">
        <f t="shared" si="192"/>
        <v>141</v>
      </c>
      <c r="AK648" s="1">
        <f t="shared" si="193"/>
        <v>774.00064799999996</v>
      </c>
      <c r="AL648">
        <f t="shared" si="194"/>
        <v>735</v>
      </c>
      <c r="AM648" s="1">
        <f t="shared" si="195"/>
        <v>766</v>
      </c>
      <c r="AN648" s="108">
        <f t="shared" si="181"/>
        <v>16.000648000000002</v>
      </c>
      <c r="AO648">
        <f t="shared" si="196"/>
        <v>1103</v>
      </c>
      <c r="AP648" s="1">
        <f t="shared" si="197"/>
        <v>398</v>
      </c>
      <c r="AQ648" s="108">
        <f t="shared" si="182"/>
        <v>6.4799999999999992E-4</v>
      </c>
      <c r="AR648">
        <f t="shared" si="198"/>
        <v>861</v>
      </c>
      <c r="AS648" s="1">
        <f t="shared" si="199"/>
        <v>640</v>
      </c>
    </row>
    <row r="649" spans="7:45" x14ac:dyDescent="0.25">
      <c r="G649" s="93">
        <v>43514</v>
      </c>
      <c r="H649" t="s">
        <v>21</v>
      </c>
      <c r="I649" t="s">
        <v>36</v>
      </c>
      <c r="J649" t="s">
        <v>545</v>
      </c>
      <c r="K649" s="95">
        <v>8</v>
      </c>
      <c r="L649" s="94">
        <v>0</v>
      </c>
      <c r="O649" t="str">
        <f t="shared" si="183"/>
        <v/>
      </c>
      <c r="AA649" s="3">
        <f t="shared" si="200"/>
        <v>641</v>
      </c>
      <c r="AB649" s="93">
        <f t="shared" si="184"/>
        <v>43514.000649000001</v>
      </c>
      <c r="AC649">
        <f t="shared" si="185"/>
        <v>860</v>
      </c>
      <c r="AD649" s="1">
        <f t="shared" si="186"/>
        <v>641</v>
      </c>
      <c r="AE649" s="119">
        <f t="shared" si="187"/>
        <v>1086.0006490000001</v>
      </c>
      <c r="AF649">
        <f t="shared" si="188"/>
        <v>621</v>
      </c>
      <c r="AG649" s="1">
        <f t="shared" si="189"/>
        <v>880</v>
      </c>
      <c r="AH649" s="119">
        <f t="shared" si="190"/>
        <v>297.00064900000001</v>
      </c>
      <c r="AI649">
        <f t="shared" si="191"/>
        <v>1359</v>
      </c>
      <c r="AJ649" s="1">
        <f t="shared" si="192"/>
        <v>142</v>
      </c>
      <c r="AK649" s="1">
        <f t="shared" si="193"/>
        <v>774.00064899999995</v>
      </c>
      <c r="AL649">
        <f t="shared" si="194"/>
        <v>734</v>
      </c>
      <c r="AM649" s="1">
        <f t="shared" si="195"/>
        <v>767</v>
      </c>
      <c r="AN649" s="108">
        <f t="shared" ref="AN649:AN712" si="201">IF(K649="","",K649+0.000001*ROW())</f>
        <v>8.0006489999999992</v>
      </c>
      <c r="AO649">
        <f t="shared" si="196"/>
        <v>1301</v>
      </c>
      <c r="AP649" s="1">
        <f t="shared" si="197"/>
        <v>200</v>
      </c>
      <c r="AQ649" s="108">
        <f t="shared" ref="AQ649:AQ712" si="202">IF(L649="","",N649+0.000001*ROW())</f>
        <v>6.4899999999999995E-4</v>
      </c>
      <c r="AR649">
        <f t="shared" si="198"/>
        <v>860</v>
      </c>
      <c r="AS649" s="1">
        <f t="shared" si="199"/>
        <v>641</v>
      </c>
    </row>
    <row r="650" spans="7:45" x14ac:dyDescent="0.25">
      <c r="G650" s="93">
        <v>43514</v>
      </c>
      <c r="H650" t="s">
        <v>74</v>
      </c>
      <c r="I650" t="s">
        <v>35</v>
      </c>
      <c r="J650" t="s">
        <v>545</v>
      </c>
      <c r="K650" s="95">
        <v>56.25</v>
      </c>
      <c r="L650" s="94">
        <v>0</v>
      </c>
      <c r="O650" t="str">
        <f t="shared" ref="O650:O713" si="203">IF(P650="","",O649+1)</f>
        <v/>
      </c>
      <c r="AA650" s="3">
        <f t="shared" si="200"/>
        <v>642</v>
      </c>
      <c r="AB650" s="93">
        <f t="shared" ref="AB650:AB713" si="204">IF(G650="","",G650+0.000001*ROW())</f>
        <v>43514.000650000002</v>
      </c>
      <c r="AC650">
        <f t="shared" ref="AC650:AC713" si="205">IFERROR(_xlfn.RANK.EQ(AB650,$AB$9:$AB$1508),"")</f>
        <v>859</v>
      </c>
      <c r="AD650" s="1">
        <f t="shared" ref="AD650:AD713" si="206">IFERROR(_xlfn.RANK.EQ(AB650,$AB$9:$AB$1508,1),"")</f>
        <v>642</v>
      </c>
      <c r="AE650" s="119">
        <f t="shared" ref="AE650:AE713" si="207">IF(H650="","",COUNTIF($H$9:$H$1508,"&lt;="&amp;H650) + 0.000001*ROW())</f>
        <v>608.00064999999995</v>
      </c>
      <c r="AF650">
        <f t="shared" ref="AF650:AF713" si="208">IFERROR(_xlfn.RANK.EQ(AE650,$AE$9:$AE$1508),"")</f>
        <v>903</v>
      </c>
      <c r="AG650" s="1">
        <f t="shared" ref="AG650:AG713" si="209">IFERROR(_xlfn.RANK.EQ(AE650,$AE$9:$AE$1508,1),"")</f>
        <v>598</v>
      </c>
      <c r="AH650" s="119">
        <f t="shared" ref="AH650:AH713" si="210">IF(I650="","",COUNTIF($I$9:$I$1508,"&lt;="&amp;I650) + 0.000001*ROW())</f>
        <v>1402.00065</v>
      </c>
      <c r="AI650">
        <f t="shared" ref="AI650:AI713" si="211">IFERROR(_xlfn.RANK.EQ(AH650,$AH$9:$AH$1508),"")</f>
        <v>172</v>
      </c>
      <c r="AJ650" s="1">
        <f t="shared" ref="AJ650:AJ713" si="212">IFERROR(_xlfn.RANK.EQ(AH650,$AH$9:$AH$1508,1),"")</f>
        <v>1329</v>
      </c>
      <c r="AK650" s="1">
        <f t="shared" ref="AK650:AK713" si="213">IF(J650="","",COUNTIF($J$9:$J$1508,"&lt;="&amp;J650) + 0.000001*ROW())</f>
        <v>774.00064999999995</v>
      </c>
      <c r="AL650">
        <f t="shared" ref="AL650:AL713" si="214">IFERROR(_xlfn.RANK.EQ(AK650,$AK$9:$AK$1508),"")</f>
        <v>733</v>
      </c>
      <c r="AM650" s="1">
        <f t="shared" ref="AM650:AM713" si="215">IFERROR(_xlfn.RANK.EQ(AK650,$AK$9:$AK$1508,1),"")</f>
        <v>768</v>
      </c>
      <c r="AN650" s="108">
        <f t="shared" si="201"/>
        <v>56.25065</v>
      </c>
      <c r="AO650">
        <f t="shared" ref="AO650:AO713" si="216">IFERROR(_xlfn.RANK.EQ(AN650,$AN$9:$AN$1508),"")</f>
        <v>580</v>
      </c>
      <c r="AP650" s="1">
        <f t="shared" ref="AP650:AP713" si="217">IFERROR(_xlfn.RANK.EQ(AN650,$AN$9:$AN$1508,1),"")</f>
        <v>921</v>
      </c>
      <c r="AQ650" s="108">
        <f t="shared" si="202"/>
        <v>6.4999999999999997E-4</v>
      </c>
      <c r="AR650">
        <f t="shared" ref="AR650:AR713" si="218">IFERROR(_xlfn.RANK.EQ(AQ650,$AQ$9:$AQ$1508),"")</f>
        <v>859</v>
      </c>
      <c r="AS650" s="1">
        <f t="shared" ref="AS650:AS713" si="219">IFERROR(_xlfn.RANK.EQ(AQ650,$AQ$9:$AQ$1508,1),"")</f>
        <v>642</v>
      </c>
    </row>
    <row r="651" spans="7:45" x14ac:dyDescent="0.25">
      <c r="G651" s="93">
        <v>43514</v>
      </c>
      <c r="H651" t="s">
        <v>81</v>
      </c>
      <c r="I651" t="s">
        <v>35</v>
      </c>
      <c r="J651" t="s">
        <v>545</v>
      </c>
      <c r="K651" s="95">
        <v>32.01</v>
      </c>
      <c r="L651" s="94">
        <v>0</v>
      </c>
      <c r="O651" t="str">
        <f t="shared" si="203"/>
        <v/>
      </c>
      <c r="AA651" s="3">
        <f t="shared" ref="AA651:AA714" si="220">AA650+1</f>
        <v>643</v>
      </c>
      <c r="AB651" s="93">
        <f t="shared" si="204"/>
        <v>43514.000651000002</v>
      </c>
      <c r="AC651">
        <f t="shared" si="205"/>
        <v>858</v>
      </c>
      <c r="AD651" s="1">
        <f t="shared" si="206"/>
        <v>643</v>
      </c>
      <c r="AE651" s="119">
        <f t="shared" si="207"/>
        <v>592.00065099999995</v>
      </c>
      <c r="AF651">
        <f t="shared" si="208"/>
        <v>920</v>
      </c>
      <c r="AG651" s="1">
        <f t="shared" si="209"/>
        <v>581</v>
      </c>
      <c r="AH651" s="119">
        <f t="shared" si="210"/>
        <v>1402.0006510000001</v>
      </c>
      <c r="AI651">
        <f t="shared" si="211"/>
        <v>171</v>
      </c>
      <c r="AJ651" s="1">
        <f t="shared" si="212"/>
        <v>1330</v>
      </c>
      <c r="AK651" s="1">
        <f t="shared" si="213"/>
        <v>774.00065099999995</v>
      </c>
      <c r="AL651">
        <f t="shared" si="214"/>
        <v>732</v>
      </c>
      <c r="AM651" s="1">
        <f t="shared" si="215"/>
        <v>769</v>
      </c>
      <c r="AN651" s="108">
        <f t="shared" si="201"/>
        <v>32.010650999999996</v>
      </c>
      <c r="AO651">
        <f t="shared" si="216"/>
        <v>794</v>
      </c>
      <c r="AP651" s="1">
        <f t="shared" si="217"/>
        <v>707</v>
      </c>
      <c r="AQ651" s="108">
        <f t="shared" si="202"/>
        <v>6.5099999999999999E-4</v>
      </c>
      <c r="AR651">
        <f t="shared" si="218"/>
        <v>858</v>
      </c>
      <c r="AS651" s="1">
        <f t="shared" si="219"/>
        <v>643</v>
      </c>
    </row>
    <row r="652" spans="7:45" x14ac:dyDescent="0.25">
      <c r="G652" s="93">
        <v>43514</v>
      </c>
      <c r="H652" t="s">
        <v>81</v>
      </c>
      <c r="I652" t="s">
        <v>65</v>
      </c>
      <c r="J652" t="s">
        <v>545</v>
      </c>
      <c r="K652" s="95">
        <v>259.26</v>
      </c>
      <c r="L652" s="94">
        <v>0</v>
      </c>
      <c r="O652" t="str">
        <f t="shared" si="203"/>
        <v/>
      </c>
      <c r="AA652" s="3">
        <f t="shared" si="220"/>
        <v>644</v>
      </c>
      <c r="AB652" s="93">
        <f t="shared" si="204"/>
        <v>43514.000652000002</v>
      </c>
      <c r="AC652">
        <f t="shared" si="205"/>
        <v>857</v>
      </c>
      <c r="AD652" s="1">
        <f t="shared" si="206"/>
        <v>644</v>
      </c>
      <c r="AE652" s="119">
        <f t="shared" si="207"/>
        <v>592.00065199999995</v>
      </c>
      <c r="AF652">
        <f t="shared" si="208"/>
        <v>919</v>
      </c>
      <c r="AG652" s="1">
        <f t="shared" si="209"/>
        <v>582</v>
      </c>
      <c r="AH652" s="119">
        <f t="shared" si="210"/>
        <v>1500.0006519999999</v>
      </c>
      <c r="AI652">
        <f t="shared" si="211"/>
        <v>85</v>
      </c>
      <c r="AJ652" s="1">
        <f t="shared" si="212"/>
        <v>1416</v>
      </c>
      <c r="AK652" s="1">
        <f t="shared" si="213"/>
        <v>774.00065199999995</v>
      </c>
      <c r="AL652">
        <f t="shared" si="214"/>
        <v>731</v>
      </c>
      <c r="AM652" s="1">
        <f t="shared" si="215"/>
        <v>770</v>
      </c>
      <c r="AN652" s="108">
        <f t="shared" si="201"/>
        <v>259.26065199999999</v>
      </c>
      <c r="AO652">
        <f t="shared" si="216"/>
        <v>187</v>
      </c>
      <c r="AP652" s="1">
        <f t="shared" si="217"/>
        <v>1314</v>
      </c>
      <c r="AQ652" s="108">
        <f t="shared" si="202"/>
        <v>6.5200000000000002E-4</v>
      </c>
      <c r="AR652">
        <f t="shared" si="218"/>
        <v>857</v>
      </c>
      <c r="AS652" s="1">
        <f t="shared" si="219"/>
        <v>644</v>
      </c>
    </row>
    <row r="653" spans="7:45" x14ac:dyDescent="0.25">
      <c r="G653" s="93">
        <v>43514</v>
      </c>
      <c r="H653" t="s">
        <v>23</v>
      </c>
      <c r="I653" t="s">
        <v>58</v>
      </c>
      <c r="J653" t="s">
        <v>545</v>
      </c>
      <c r="K653" s="95">
        <v>80</v>
      </c>
      <c r="L653" s="94">
        <v>0</v>
      </c>
      <c r="O653" t="str">
        <f t="shared" si="203"/>
        <v/>
      </c>
      <c r="AA653" s="3">
        <f t="shared" si="220"/>
        <v>645</v>
      </c>
      <c r="AB653" s="93">
        <f t="shared" si="204"/>
        <v>43514.000653000003</v>
      </c>
      <c r="AC653">
        <f t="shared" si="205"/>
        <v>856</v>
      </c>
      <c r="AD653" s="1">
        <f t="shared" si="206"/>
        <v>645</v>
      </c>
      <c r="AE653" s="119">
        <f t="shared" si="207"/>
        <v>515.00065300000006</v>
      </c>
      <c r="AF653">
        <f t="shared" si="208"/>
        <v>1295</v>
      </c>
      <c r="AG653" s="1">
        <f t="shared" si="209"/>
        <v>206</v>
      </c>
      <c r="AH653" s="119">
        <f t="shared" si="210"/>
        <v>462.000653</v>
      </c>
      <c r="AI653">
        <f t="shared" si="211"/>
        <v>1098</v>
      </c>
      <c r="AJ653" s="1">
        <f t="shared" si="212"/>
        <v>403</v>
      </c>
      <c r="AK653" s="1">
        <f t="shared" si="213"/>
        <v>774.00065300000006</v>
      </c>
      <c r="AL653">
        <f t="shared" si="214"/>
        <v>730</v>
      </c>
      <c r="AM653" s="1">
        <f t="shared" si="215"/>
        <v>771</v>
      </c>
      <c r="AN653" s="108">
        <f t="shared" si="201"/>
        <v>80.000653</v>
      </c>
      <c r="AO653">
        <f t="shared" si="216"/>
        <v>468</v>
      </c>
      <c r="AP653" s="1">
        <f t="shared" si="217"/>
        <v>1033</v>
      </c>
      <c r="AQ653" s="108">
        <f t="shared" si="202"/>
        <v>6.5299999999999993E-4</v>
      </c>
      <c r="AR653">
        <f t="shared" si="218"/>
        <v>856</v>
      </c>
      <c r="AS653" s="1">
        <f t="shared" si="219"/>
        <v>645</v>
      </c>
    </row>
    <row r="654" spans="7:45" x14ac:dyDescent="0.25">
      <c r="G654" s="93">
        <v>43514</v>
      </c>
      <c r="H654" t="s">
        <v>23</v>
      </c>
      <c r="I654" t="s">
        <v>37</v>
      </c>
      <c r="J654" t="s">
        <v>426</v>
      </c>
      <c r="K654" s="95">
        <v>9.1999999999999993</v>
      </c>
      <c r="L654" s="94">
        <v>0</v>
      </c>
      <c r="O654" t="str">
        <f t="shared" si="203"/>
        <v/>
      </c>
      <c r="AA654" s="3">
        <f t="shared" si="220"/>
        <v>646</v>
      </c>
      <c r="AB654" s="93">
        <f t="shared" si="204"/>
        <v>43514.000654000003</v>
      </c>
      <c r="AC654">
        <f t="shared" si="205"/>
        <v>855</v>
      </c>
      <c r="AD654" s="1">
        <f t="shared" si="206"/>
        <v>646</v>
      </c>
      <c r="AE654" s="119">
        <f t="shared" si="207"/>
        <v>515.00065400000005</v>
      </c>
      <c r="AF654">
        <f t="shared" si="208"/>
        <v>1294</v>
      </c>
      <c r="AG654" s="1">
        <f t="shared" si="209"/>
        <v>207</v>
      </c>
      <c r="AH654" s="119">
        <f t="shared" si="210"/>
        <v>868.00065400000005</v>
      </c>
      <c r="AI654">
        <f t="shared" si="211"/>
        <v>755</v>
      </c>
      <c r="AJ654" s="1">
        <f t="shared" si="212"/>
        <v>746</v>
      </c>
      <c r="AK654" s="1">
        <f t="shared" si="213"/>
        <v>206.000654</v>
      </c>
      <c r="AL654">
        <f t="shared" si="214"/>
        <v>1296</v>
      </c>
      <c r="AM654" s="1">
        <f t="shared" si="215"/>
        <v>205</v>
      </c>
      <c r="AN654" s="108">
        <f t="shared" si="201"/>
        <v>9.2006540000000001</v>
      </c>
      <c r="AO654">
        <f t="shared" si="216"/>
        <v>1239</v>
      </c>
      <c r="AP654" s="1">
        <f t="shared" si="217"/>
        <v>262</v>
      </c>
      <c r="AQ654" s="108">
        <f t="shared" si="202"/>
        <v>6.5399999999999996E-4</v>
      </c>
      <c r="AR654">
        <f t="shared" si="218"/>
        <v>855</v>
      </c>
      <c r="AS654" s="1">
        <f t="shared" si="219"/>
        <v>646</v>
      </c>
    </row>
    <row r="655" spans="7:45" x14ac:dyDescent="0.25">
      <c r="G655" s="93">
        <v>43514</v>
      </c>
      <c r="H655" t="s">
        <v>23</v>
      </c>
      <c r="I655" t="s">
        <v>37</v>
      </c>
      <c r="J655" t="s">
        <v>153</v>
      </c>
      <c r="K655" s="95">
        <v>18</v>
      </c>
      <c r="L655" s="94">
        <v>0</v>
      </c>
      <c r="O655" t="str">
        <f t="shared" si="203"/>
        <v/>
      </c>
      <c r="AA655" s="3">
        <f t="shared" si="220"/>
        <v>647</v>
      </c>
      <c r="AB655" s="93">
        <f t="shared" si="204"/>
        <v>43514.000655000003</v>
      </c>
      <c r="AC655">
        <f t="shared" si="205"/>
        <v>854</v>
      </c>
      <c r="AD655" s="1">
        <f t="shared" si="206"/>
        <v>647</v>
      </c>
      <c r="AE655" s="119">
        <f t="shared" si="207"/>
        <v>515.00065500000005</v>
      </c>
      <c r="AF655">
        <f t="shared" si="208"/>
        <v>1293</v>
      </c>
      <c r="AG655" s="1">
        <f t="shared" si="209"/>
        <v>208</v>
      </c>
      <c r="AH655" s="119">
        <f t="shared" si="210"/>
        <v>868.00065500000005</v>
      </c>
      <c r="AI655">
        <f t="shared" si="211"/>
        <v>754</v>
      </c>
      <c r="AJ655" s="1">
        <f t="shared" si="212"/>
        <v>747</v>
      </c>
      <c r="AK655" s="1">
        <f t="shared" si="213"/>
        <v>197.00065499999999</v>
      </c>
      <c r="AL655">
        <f t="shared" si="214"/>
        <v>1304</v>
      </c>
      <c r="AM655" s="1">
        <f t="shared" si="215"/>
        <v>197</v>
      </c>
      <c r="AN655" s="108">
        <f t="shared" si="201"/>
        <v>18.000654999999998</v>
      </c>
      <c r="AO655">
        <f t="shared" si="216"/>
        <v>1038</v>
      </c>
      <c r="AP655" s="1">
        <f t="shared" si="217"/>
        <v>463</v>
      </c>
      <c r="AQ655" s="108">
        <f t="shared" si="202"/>
        <v>6.5499999999999998E-4</v>
      </c>
      <c r="AR655">
        <f t="shared" si="218"/>
        <v>854</v>
      </c>
      <c r="AS655" s="1">
        <f t="shared" si="219"/>
        <v>647</v>
      </c>
    </row>
    <row r="656" spans="7:45" x14ac:dyDescent="0.25">
      <c r="G656" s="93">
        <v>43514</v>
      </c>
      <c r="H656" t="s">
        <v>23</v>
      </c>
      <c r="I656" t="s">
        <v>37</v>
      </c>
      <c r="J656" t="s">
        <v>108</v>
      </c>
      <c r="K656" s="95">
        <v>26</v>
      </c>
      <c r="L656" s="94">
        <v>0</v>
      </c>
      <c r="O656" t="str">
        <f t="shared" si="203"/>
        <v/>
      </c>
      <c r="AA656" s="3">
        <f t="shared" si="220"/>
        <v>648</v>
      </c>
      <c r="AB656" s="93">
        <f t="shared" si="204"/>
        <v>43514.000655999997</v>
      </c>
      <c r="AC656">
        <f t="shared" si="205"/>
        <v>853</v>
      </c>
      <c r="AD656" s="1">
        <f t="shared" si="206"/>
        <v>648</v>
      </c>
      <c r="AE656" s="119">
        <f t="shared" si="207"/>
        <v>515.00065600000005</v>
      </c>
      <c r="AF656">
        <f t="shared" si="208"/>
        <v>1292</v>
      </c>
      <c r="AG656" s="1">
        <f t="shared" si="209"/>
        <v>209</v>
      </c>
      <c r="AH656" s="119">
        <f t="shared" si="210"/>
        <v>868.00065600000005</v>
      </c>
      <c r="AI656">
        <f t="shared" si="211"/>
        <v>753</v>
      </c>
      <c r="AJ656" s="1">
        <f t="shared" si="212"/>
        <v>748</v>
      </c>
      <c r="AK656" s="1">
        <f t="shared" si="213"/>
        <v>90.000656000000006</v>
      </c>
      <c r="AL656">
        <f t="shared" si="214"/>
        <v>1415</v>
      </c>
      <c r="AM656" s="1">
        <f t="shared" si="215"/>
        <v>86</v>
      </c>
      <c r="AN656" s="108">
        <f t="shared" si="201"/>
        <v>26.000655999999999</v>
      </c>
      <c r="AO656">
        <f t="shared" si="216"/>
        <v>886</v>
      </c>
      <c r="AP656" s="1">
        <f t="shared" si="217"/>
        <v>615</v>
      </c>
      <c r="AQ656" s="108">
        <f t="shared" si="202"/>
        <v>6.5600000000000001E-4</v>
      </c>
      <c r="AR656">
        <f t="shared" si="218"/>
        <v>853</v>
      </c>
      <c r="AS656" s="1">
        <f t="shared" si="219"/>
        <v>648</v>
      </c>
    </row>
    <row r="657" spans="7:45" x14ac:dyDescent="0.25">
      <c r="G657" s="93">
        <v>43514</v>
      </c>
      <c r="H657" t="s">
        <v>23</v>
      </c>
      <c r="I657" t="s">
        <v>37</v>
      </c>
      <c r="J657" t="s">
        <v>147</v>
      </c>
      <c r="K657" s="95">
        <v>7.45</v>
      </c>
      <c r="L657" s="94">
        <v>0</v>
      </c>
      <c r="O657" t="str">
        <f t="shared" si="203"/>
        <v/>
      </c>
      <c r="AA657" s="3">
        <f t="shared" si="220"/>
        <v>649</v>
      </c>
      <c r="AB657" s="93">
        <f t="shared" si="204"/>
        <v>43514.000656999997</v>
      </c>
      <c r="AC657">
        <f t="shared" si="205"/>
        <v>852</v>
      </c>
      <c r="AD657" s="1">
        <f t="shared" si="206"/>
        <v>649</v>
      </c>
      <c r="AE657" s="119">
        <f t="shared" si="207"/>
        <v>515.00065700000005</v>
      </c>
      <c r="AF657">
        <f t="shared" si="208"/>
        <v>1291</v>
      </c>
      <c r="AG657" s="1">
        <f t="shared" si="209"/>
        <v>210</v>
      </c>
      <c r="AH657" s="119">
        <f t="shared" si="210"/>
        <v>868.00065700000005</v>
      </c>
      <c r="AI657">
        <f t="shared" si="211"/>
        <v>752</v>
      </c>
      <c r="AJ657" s="1">
        <f t="shared" si="212"/>
        <v>749</v>
      </c>
      <c r="AK657" s="1">
        <f t="shared" si="213"/>
        <v>75.000657000000004</v>
      </c>
      <c r="AL657">
        <f t="shared" si="214"/>
        <v>1426</v>
      </c>
      <c r="AM657" s="1">
        <f t="shared" si="215"/>
        <v>75</v>
      </c>
      <c r="AN657" s="108">
        <f t="shared" si="201"/>
        <v>7.4506570000000005</v>
      </c>
      <c r="AO657">
        <f t="shared" si="216"/>
        <v>1348</v>
      </c>
      <c r="AP657" s="1">
        <f t="shared" si="217"/>
        <v>153</v>
      </c>
      <c r="AQ657" s="108">
        <f t="shared" si="202"/>
        <v>6.5699999999999992E-4</v>
      </c>
      <c r="AR657">
        <f t="shared" si="218"/>
        <v>852</v>
      </c>
      <c r="AS657" s="1">
        <f t="shared" si="219"/>
        <v>649</v>
      </c>
    </row>
    <row r="658" spans="7:45" x14ac:dyDescent="0.25">
      <c r="G658" s="93">
        <v>43514</v>
      </c>
      <c r="H658" t="s">
        <v>23</v>
      </c>
      <c r="I658" t="s">
        <v>37</v>
      </c>
      <c r="J658" t="s">
        <v>416</v>
      </c>
      <c r="K658" s="95">
        <v>9.5500000000000007</v>
      </c>
      <c r="L658" s="94">
        <v>0</v>
      </c>
      <c r="O658" t="str">
        <f t="shared" si="203"/>
        <v/>
      </c>
      <c r="AA658" s="3">
        <f t="shared" si="220"/>
        <v>650</v>
      </c>
      <c r="AB658" s="93">
        <f t="shared" si="204"/>
        <v>43514.000657999997</v>
      </c>
      <c r="AC658">
        <f t="shared" si="205"/>
        <v>851</v>
      </c>
      <c r="AD658" s="1">
        <f t="shared" si="206"/>
        <v>650</v>
      </c>
      <c r="AE658" s="119">
        <f t="shared" si="207"/>
        <v>515.00065800000004</v>
      </c>
      <c r="AF658">
        <f t="shared" si="208"/>
        <v>1290</v>
      </c>
      <c r="AG658" s="1">
        <f t="shared" si="209"/>
        <v>211</v>
      </c>
      <c r="AH658" s="119">
        <f t="shared" si="210"/>
        <v>868.00065800000004</v>
      </c>
      <c r="AI658">
        <f t="shared" si="211"/>
        <v>751</v>
      </c>
      <c r="AJ658" s="1">
        <f t="shared" si="212"/>
        <v>750</v>
      </c>
      <c r="AK658" s="1">
        <f t="shared" si="213"/>
        <v>29.000658000000001</v>
      </c>
      <c r="AL658">
        <f t="shared" si="214"/>
        <v>1474</v>
      </c>
      <c r="AM658" s="1">
        <f t="shared" si="215"/>
        <v>27</v>
      </c>
      <c r="AN658" s="108">
        <f t="shared" si="201"/>
        <v>9.5506580000000003</v>
      </c>
      <c r="AO658">
        <f t="shared" si="216"/>
        <v>1228</v>
      </c>
      <c r="AP658" s="1">
        <f t="shared" si="217"/>
        <v>273</v>
      </c>
      <c r="AQ658" s="108">
        <f t="shared" si="202"/>
        <v>6.5799999999999995E-4</v>
      </c>
      <c r="AR658">
        <f t="shared" si="218"/>
        <v>851</v>
      </c>
      <c r="AS658" s="1">
        <f t="shared" si="219"/>
        <v>650</v>
      </c>
    </row>
    <row r="659" spans="7:45" x14ac:dyDescent="0.25">
      <c r="G659" s="93">
        <v>43514</v>
      </c>
      <c r="H659" t="s">
        <v>23</v>
      </c>
      <c r="I659" t="s">
        <v>37</v>
      </c>
      <c r="J659" t="s">
        <v>319</v>
      </c>
      <c r="K659" s="95">
        <v>12.08</v>
      </c>
      <c r="L659" s="94">
        <v>0</v>
      </c>
      <c r="O659" t="str">
        <f t="shared" si="203"/>
        <v/>
      </c>
      <c r="AA659" s="3">
        <f t="shared" si="220"/>
        <v>651</v>
      </c>
      <c r="AB659" s="93">
        <f t="shared" si="204"/>
        <v>43514.000658999998</v>
      </c>
      <c r="AC659">
        <f t="shared" si="205"/>
        <v>850</v>
      </c>
      <c r="AD659" s="1">
        <f t="shared" si="206"/>
        <v>651</v>
      </c>
      <c r="AE659" s="119">
        <f t="shared" si="207"/>
        <v>515.00065900000004</v>
      </c>
      <c r="AF659">
        <f t="shared" si="208"/>
        <v>1289</v>
      </c>
      <c r="AG659" s="1">
        <f t="shared" si="209"/>
        <v>212</v>
      </c>
      <c r="AH659" s="119">
        <f t="shared" si="210"/>
        <v>868.00065900000004</v>
      </c>
      <c r="AI659">
        <f t="shared" si="211"/>
        <v>750</v>
      </c>
      <c r="AJ659" s="1">
        <f t="shared" si="212"/>
        <v>751</v>
      </c>
      <c r="AK659" s="1">
        <f t="shared" si="213"/>
        <v>23.000658999999999</v>
      </c>
      <c r="AL659">
        <f t="shared" si="214"/>
        <v>1478</v>
      </c>
      <c r="AM659" s="1">
        <f t="shared" si="215"/>
        <v>23</v>
      </c>
      <c r="AN659" s="108">
        <f t="shared" si="201"/>
        <v>12.080659000000001</v>
      </c>
      <c r="AO659">
        <f t="shared" si="216"/>
        <v>1178</v>
      </c>
      <c r="AP659" s="1">
        <f t="shared" si="217"/>
        <v>323</v>
      </c>
      <c r="AQ659" s="108">
        <f t="shared" si="202"/>
        <v>6.5899999999999997E-4</v>
      </c>
      <c r="AR659">
        <f t="shared" si="218"/>
        <v>850</v>
      </c>
      <c r="AS659" s="1">
        <f t="shared" si="219"/>
        <v>651</v>
      </c>
    </row>
    <row r="660" spans="7:45" x14ac:dyDescent="0.25">
      <c r="G660" s="93">
        <v>43514</v>
      </c>
      <c r="H660" t="s">
        <v>23</v>
      </c>
      <c r="I660" t="s">
        <v>35</v>
      </c>
      <c r="J660" t="s">
        <v>545</v>
      </c>
      <c r="K660" s="95">
        <v>137.5</v>
      </c>
      <c r="L660" s="94">
        <v>0</v>
      </c>
      <c r="O660" t="str">
        <f t="shared" si="203"/>
        <v/>
      </c>
      <c r="AA660" s="3">
        <f t="shared" si="220"/>
        <v>652</v>
      </c>
      <c r="AB660" s="93">
        <f t="shared" si="204"/>
        <v>43514.000659999998</v>
      </c>
      <c r="AC660">
        <f t="shared" si="205"/>
        <v>849</v>
      </c>
      <c r="AD660" s="1">
        <f t="shared" si="206"/>
        <v>652</v>
      </c>
      <c r="AE660" s="119">
        <f t="shared" si="207"/>
        <v>515.00066000000004</v>
      </c>
      <c r="AF660">
        <f t="shared" si="208"/>
        <v>1288</v>
      </c>
      <c r="AG660" s="1">
        <f t="shared" si="209"/>
        <v>213</v>
      </c>
      <c r="AH660" s="119">
        <f t="shared" si="210"/>
        <v>1402.0006599999999</v>
      </c>
      <c r="AI660">
        <f t="shared" si="211"/>
        <v>170</v>
      </c>
      <c r="AJ660" s="1">
        <f t="shared" si="212"/>
        <v>1331</v>
      </c>
      <c r="AK660" s="1">
        <f t="shared" si="213"/>
        <v>774.00066000000004</v>
      </c>
      <c r="AL660">
        <f t="shared" si="214"/>
        <v>729</v>
      </c>
      <c r="AM660" s="1">
        <f t="shared" si="215"/>
        <v>772</v>
      </c>
      <c r="AN660" s="108">
        <f t="shared" si="201"/>
        <v>137.50066000000001</v>
      </c>
      <c r="AO660">
        <f t="shared" si="216"/>
        <v>314</v>
      </c>
      <c r="AP660" s="1">
        <f t="shared" si="217"/>
        <v>1187</v>
      </c>
      <c r="AQ660" s="108">
        <f t="shared" si="202"/>
        <v>6.6E-4</v>
      </c>
      <c r="AR660">
        <f t="shared" si="218"/>
        <v>849</v>
      </c>
      <c r="AS660" s="1">
        <f t="shared" si="219"/>
        <v>652</v>
      </c>
    </row>
    <row r="661" spans="7:45" x14ac:dyDescent="0.25">
      <c r="G661" s="93">
        <v>43514</v>
      </c>
      <c r="H661" t="s">
        <v>23</v>
      </c>
      <c r="I661" t="s">
        <v>35</v>
      </c>
      <c r="J661" t="s">
        <v>545</v>
      </c>
      <c r="K661" s="95">
        <v>29.33</v>
      </c>
      <c r="L661" s="94">
        <v>0</v>
      </c>
      <c r="O661" t="str">
        <f t="shared" si="203"/>
        <v/>
      </c>
      <c r="AA661" s="3">
        <f t="shared" si="220"/>
        <v>653</v>
      </c>
      <c r="AB661" s="93">
        <f t="shared" si="204"/>
        <v>43514.000660999998</v>
      </c>
      <c r="AC661">
        <f t="shared" si="205"/>
        <v>848</v>
      </c>
      <c r="AD661" s="1">
        <f t="shared" si="206"/>
        <v>653</v>
      </c>
      <c r="AE661" s="119">
        <f t="shared" si="207"/>
        <v>515.00066100000004</v>
      </c>
      <c r="AF661">
        <f t="shared" si="208"/>
        <v>1287</v>
      </c>
      <c r="AG661" s="1">
        <f t="shared" si="209"/>
        <v>214</v>
      </c>
      <c r="AH661" s="119">
        <f t="shared" si="210"/>
        <v>1402.000661</v>
      </c>
      <c r="AI661">
        <f t="shared" si="211"/>
        <v>169</v>
      </c>
      <c r="AJ661" s="1">
        <f t="shared" si="212"/>
        <v>1332</v>
      </c>
      <c r="AK661" s="1">
        <f t="shared" si="213"/>
        <v>774.00066100000004</v>
      </c>
      <c r="AL661">
        <f t="shared" si="214"/>
        <v>728</v>
      </c>
      <c r="AM661" s="1">
        <f t="shared" si="215"/>
        <v>773</v>
      </c>
      <c r="AN661" s="108">
        <f t="shared" si="201"/>
        <v>29.330660999999999</v>
      </c>
      <c r="AO661">
        <f t="shared" si="216"/>
        <v>846</v>
      </c>
      <c r="AP661" s="1">
        <f t="shared" si="217"/>
        <v>655</v>
      </c>
      <c r="AQ661" s="108">
        <f t="shared" si="202"/>
        <v>6.6100000000000002E-4</v>
      </c>
      <c r="AR661">
        <f t="shared" si="218"/>
        <v>848</v>
      </c>
      <c r="AS661" s="1">
        <f t="shared" si="219"/>
        <v>653</v>
      </c>
    </row>
    <row r="662" spans="7:45" x14ac:dyDescent="0.25">
      <c r="G662" s="93">
        <v>43514</v>
      </c>
      <c r="H662" t="s">
        <v>23</v>
      </c>
      <c r="I662" t="s">
        <v>35</v>
      </c>
      <c r="J662" t="s">
        <v>545</v>
      </c>
      <c r="K662" s="95">
        <v>12</v>
      </c>
      <c r="L662" s="94">
        <v>0</v>
      </c>
      <c r="O662" t="str">
        <f t="shared" si="203"/>
        <v/>
      </c>
      <c r="AA662" s="3">
        <f t="shared" si="220"/>
        <v>654</v>
      </c>
      <c r="AB662" s="93">
        <f t="shared" si="204"/>
        <v>43514.000661999999</v>
      </c>
      <c r="AC662">
        <f t="shared" si="205"/>
        <v>847</v>
      </c>
      <c r="AD662" s="1">
        <f t="shared" si="206"/>
        <v>654</v>
      </c>
      <c r="AE662" s="119">
        <f t="shared" si="207"/>
        <v>515.00066200000003</v>
      </c>
      <c r="AF662">
        <f t="shared" si="208"/>
        <v>1286</v>
      </c>
      <c r="AG662" s="1">
        <f t="shared" si="209"/>
        <v>215</v>
      </c>
      <c r="AH662" s="119">
        <f t="shared" si="210"/>
        <v>1402.0006619999999</v>
      </c>
      <c r="AI662">
        <f t="shared" si="211"/>
        <v>168</v>
      </c>
      <c r="AJ662" s="1">
        <f t="shared" si="212"/>
        <v>1333</v>
      </c>
      <c r="AK662" s="1">
        <f t="shared" si="213"/>
        <v>774.00066200000003</v>
      </c>
      <c r="AL662">
        <f t="shared" si="214"/>
        <v>727</v>
      </c>
      <c r="AM662" s="1">
        <f t="shared" si="215"/>
        <v>774</v>
      </c>
      <c r="AN662" s="108">
        <f t="shared" si="201"/>
        <v>12.000662</v>
      </c>
      <c r="AO662">
        <f t="shared" si="216"/>
        <v>1180</v>
      </c>
      <c r="AP662" s="1">
        <f t="shared" si="217"/>
        <v>321</v>
      </c>
      <c r="AQ662" s="108">
        <f t="shared" si="202"/>
        <v>6.6199999999999994E-4</v>
      </c>
      <c r="AR662">
        <f t="shared" si="218"/>
        <v>847</v>
      </c>
      <c r="AS662" s="1">
        <f t="shared" si="219"/>
        <v>654</v>
      </c>
    </row>
    <row r="663" spans="7:45" x14ac:dyDescent="0.25">
      <c r="G663" s="93">
        <v>43515</v>
      </c>
      <c r="H663" t="s">
        <v>22</v>
      </c>
      <c r="I663" t="s">
        <v>36</v>
      </c>
      <c r="J663" t="s">
        <v>546</v>
      </c>
      <c r="K663" s="95">
        <v>8</v>
      </c>
      <c r="L663" s="94">
        <v>0</v>
      </c>
      <c r="O663" t="str">
        <f t="shared" si="203"/>
        <v/>
      </c>
      <c r="AA663" s="3">
        <f t="shared" si="220"/>
        <v>655</v>
      </c>
      <c r="AB663" s="93">
        <f t="shared" si="204"/>
        <v>43515.000662999999</v>
      </c>
      <c r="AC663">
        <f t="shared" si="205"/>
        <v>846</v>
      </c>
      <c r="AD663" s="1">
        <f t="shared" si="206"/>
        <v>655</v>
      </c>
      <c r="AE663" s="119">
        <f t="shared" si="207"/>
        <v>1469.000663</v>
      </c>
      <c r="AF663">
        <f t="shared" si="208"/>
        <v>115</v>
      </c>
      <c r="AG663" s="1">
        <f t="shared" si="209"/>
        <v>1386</v>
      </c>
      <c r="AH663" s="119">
        <f t="shared" si="210"/>
        <v>297.00066299999997</v>
      </c>
      <c r="AI663">
        <f t="shared" si="211"/>
        <v>1358</v>
      </c>
      <c r="AJ663" s="1">
        <f t="shared" si="212"/>
        <v>143</v>
      </c>
      <c r="AK663" s="1">
        <f t="shared" si="213"/>
        <v>790.00066300000003</v>
      </c>
      <c r="AL663">
        <f t="shared" si="214"/>
        <v>726</v>
      </c>
      <c r="AM663" s="1">
        <f t="shared" si="215"/>
        <v>775</v>
      </c>
      <c r="AN663" s="108">
        <f t="shared" si="201"/>
        <v>8.0006629999999994</v>
      </c>
      <c r="AO663">
        <f t="shared" si="216"/>
        <v>1300</v>
      </c>
      <c r="AP663" s="1">
        <f t="shared" si="217"/>
        <v>201</v>
      </c>
      <c r="AQ663" s="108">
        <f t="shared" si="202"/>
        <v>6.6299999999999996E-4</v>
      </c>
      <c r="AR663">
        <f t="shared" si="218"/>
        <v>846</v>
      </c>
      <c r="AS663" s="1">
        <f t="shared" si="219"/>
        <v>655</v>
      </c>
    </row>
    <row r="664" spans="7:45" x14ac:dyDescent="0.25">
      <c r="G664" s="93">
        <v>43515</v>
      </c>
      <c r="H664" t="s">
        <v>72</v>
      </c>
      <c r="I664" t="s">
        <v>35</v>
      </c>
      <c r="J664" t="s">
        <v>546</v>
      </c>
      <c r="K664" s="95">
        <v>64</v>
      </c>
      <c r="L664" s="94">
        <v>0</v>
      </c>
      <c r="O664" t="str">
        <f t="shared" si="203"/>
        <v/>
      </c>
      <c r="AA664" s="3">
        <f t="shared" si="220"/>
        <v>656</v>
      </c>
      <c r="AB664" s="93">
        <f t="shared" si="204"/>
        <v>43515.000663999999</v>
      </c>
      <c r="AC664">
        <f t="shared" si="205"/>
        <v>845</v>
      </c>
      <c r="AD664" s="1">
        <f t="shared" si="206"/>
        <v>656</v>
      </c>
      <c r="AE664" s="119">
        <f t="shared" si="207"/>
        <v>1300.0006639999999</v>
      </c>
      <c r="AF664">
        <f t="shared" si="208"/>
        <v>219</v>
      </c>
      <c r="AG664" s="1">
        <f t="shared" si="209"/>
        <v>1282</v>
      </c>
      <c r="AH664" s="119">
        <f t="shared" si="210"/>
        <v>1402.0006639999999</v>
      </c>
      <c r="AI664">
        <f t="shared" si="211"/>
        <v>167</v>
      </c>
      <c r="AJ664" s="1">
        <f t="shared" si="212"/>
        <v>1334</v>
      </c>
      <c r="AK664" s="1">
        <f t="shared" si="213"/>
        <v>790.00066400000003</v>
      </c>
      <c r="AL664">
        <f t="shared" si="214"/>
        <v>725</v>
      </c>
      <c r="AM664" s="1">
        <f t="shared" si="215"/>
        <v>776</v>
      </c>
      <c r="AN664" s="108">
        <f t="shared" si="201"/>
        <v>64.000664</v>
      </c>
      <c r="AO664">
        <f t="shared" si="216"/>
        <v>543</v>
      </c>
      <c r="AP664" s="1">
        <f t="shared" si="217"/>
        <v>958</v>
      </c>
      <c r="AQ664" s="108">
        <f t="shared" si="202"/>
        <v>6.6399999999999999E-4</v>
      </c>
      <c r="AR664">
        <f t="shared" si="218"/>
        <v>845</v>
      </c>
      <c r="AS664" s="1">
        <f t="shared" si="219"/>
        <v>656</v>
      </c>
    </row>
    <row r="665" spans="7:45" x14ac:dyDescent="0.25">
      <c r="G665" s="93">
        <v>43515</v>
      </c>
      <c r="H665" t="s">
        <v>72</v>
      </c>
      <c r="I665" t="s">
        <v>65</v>
      </c>
      <c r="J665" t="s">
        <v>546</v>
      </c>
      <c r="K665" s="95">
        <v>1539.2</v>
      </c>
      <c r="L665" s="94">
        <v>0</v>
      </c>
      <c r="O665" t="str">
        <f t="shared" si="203"/>
        <v/>
      </c>
      <c r="AA665" s="3">
        <f t="shared" si="220"/>
        <v>657</v>
      </c>
      <c r="AB665" s="93">
        <f t="shared" si="204"/>
        <v>43515.000665</v>
      </c>
      <c r="AC665">
        <f t="shared" si="205"/>
        <v>844</v>
      </c>
      <c r="AD665" s="1">
        <f t="shared" si="206"/>
        <v>657</v>
      </c>
      <c r="AE665" s="119">
        <f t="shared" si="207"/>
        <v>1300.000665</v>
      </c>
      <c r="AF665">
        <f t="shared" si="208"/>
        <v>218</v>
      </c>
      <c r="AG665" s="1">
        <f t="shared" si="209"/>
        <v>1283</v>
      </c>
      <c r="AH665" s="119">
        <f t="shared" si="210"/>
        <v>1500.000665</v>
      </c>
      <c r="AI665">
        <f t="shared" si="211"/>
        <v>84</v>
      </c>
      <c r="AJ665" s="1">
        <f t="shared" si="212"/>
        <v>1417</v>
      </c>
      <c r="AK665" s="1">
        <f t="shared" si="213"/>
        <v>790.00066500000003</v>
      </c>
      <c r="AL665">
        <f t="shared" si="214"/>
        <v>724</v>
      </c>
      <c r="AM665" s="1">
        <f t="shared" si="215"/>
        <v>777</v>
      </c>
      <c r="AN665" s="108">
        <f t="shared" si="201"/>
        <v>1539.2006650000001</v>
      </c>
      <c r="AO665">
        <f t="shared" si="216"/>
        <v>13</v>
      </c>
      <c r="AP665" s="1">
        <f t="shared" si="217"/>
        <v>1488</v>
      </c>
      <c r="AQ665" s="108">
        <f t="shared" si="202"/>
        <v>6.6500000000000001E-4</v>
      </c>
      <c r="AR665">
        <f t="shared" si="218"/>
        <v>844</v>
      </c>
      <c r="AS665" s="1">
        <f t="shared" si="219"/>
        <v>657</v>
      </c>
    </row>
    <row r="666" spans="7:45" x14ac:dyDescent="0.25">
      <c r="G666" s="93">
        <v>43515</v>
      </c>
      <c r="H666" t="s">
        <v>71</v>
      </c>
      <c r="I666" t="s">
        <v>63</v>
      </c>
      <c r="J666" t="s">
        <v>546</v>
      </c>
      <c r="K666" s="95">
        <v>47.52</v>
      </c>
      <c r="L666" s="94">
        <v>0</v>
      </c>
      <c r="O666" t="str">
        <f t="shared" si="203"/>
        <v/>
      </c>
      <c r="AA666" s="3">
        <f t="shared" si="220"/>
        <v>658</v>
      </c>
      <c r="AB666" s="93">
        <f t="shared" si="204"/>
        <v>43515.000666</v>
      </c>
      <c r="AC666">
        <f t="shared" si="205"/>
        <v>843</v>
      </c>
      <c r="AD666" s="1">
        <f t="shared" si="206"/>
        <v>658</v>
      </c>
      <c r="AE666" s="119">
        <f t="shared" si="207"/>
        <v>1260.0006659999999</v>
      </c>
      <c r="AF666">
        <f t="shared" si="208"/>
        <v>267</v>
      </c>
      <c r="AG666" s="1">
        <f t="shared" si="209"/>
        <v>1234</v>
      </c>
      <c r="AH666" s="119">
        <f t="shared" si="210"/>
        <v>613.00066600000002</v>
      </c>
      <c r="AI666">
        <f t="shared" si="211"/>
        <v>984</v>
      </c>
      <c r="AJ666" s="1">
        <f t="shared" si="212"/>
        <v>517</v>
      </c>
      <c r="AK666" s="1">
        <f t="shared" si="213"/>
        <v>790.00066600000002</v>
      </c>
      <c r="AL666">
        <f t="shared" si="214"/>
        <v>723</v>
      </c>
      <c r="AM666" s="1">
        <f t="shared" si="215"/>
        <v>778</v>
      </c>
      <c r="AN666" s="108">
        <f t="shared" si="201"/>
        <v>47.520666000000006</v>
      </c>
      <c r="AO666">
        <f t="shared" si="216"/>
        <v>640</v>
      </c>
      <c r="AP666" s="1">
        <f t="shared" si="217"/>
        <v>861</v>
      </c>
      <c r="AQ666" s="108">
        <f t="shared" si="202"/>
        <v>6.6599999999999993E-4</v>
      </c>
      <c r="AR666">
        <f t="shared" si="218"/>
        <v>843</v>
      </c>
      <c r="AS666" s="1">
        <f t="shared" si="219"/>
        <v>658</v>
      </c>
    </row>
    <row r="667" spans="7:45" x14ac:dyDescent="0.25">
      <c r="G667" s="93">
        <v>43515</v>
      </c>
      <c r="H667" t="s">
        <v>75</v>
      </c>
      <c r="I667" t="s">
        <v>66</v>
      </c>
      <c r="J667" t="s">
        <v>546</v>
      </c>
      <c r="K667" s="95">
        <v>39.9</v>
      </c>
      <c r="L667" s="94">
        <v>0</v>
      </c>
      <c r="O667" t="str">
        <f t="shared" si="203"/>
        <v/>
      </c>
      <c r="AA667" s="3">
        <f t="shared" si="220"/>
        <v>659</v>
      </c>
      <c r="AB667" s="93">
        <f t="shared" si="204"/>
        <v>43515.000667</v>
      </c>
      <c r="AC667">
        <f t="shared" si="205"/>
        <v>842</v>
      </c>
      <c r="AD667" s="1">
        <f t="shared" si="206"/>
        <v>659</v>
      </c>
      <c r="AE667" s="119">
        <f t="shared" si="207"/>
        <v>1147.000667</v>
      </c>
      <c r="AF667">
        <f t="shared" si="208"/>
        <v>389</v>
      </c>
      <c r="AG667" s="1">
        <f t="shared" si="209"/>
        <v>1112</v>
      </c>
      <c r="AH667" s="119">
        <f t="shared" si="210"/>
        <v>658.00066700000002</v>
      </c>
      <c r="AI667">
        <f t="shared" si="211"/>
        <v>866</v>
      </c>
      <c r="AJ667" s="1">
        <f t="shared" si="212"/>
        <v>635</v>
      </c>
      <c r="AK667" s="1">
        <f t="shared" si="213"/>
        <v>790.00066700000002</v>
      </c>
      <c r="AL667">
        <f t="shared" si="214"/>
        <v>722</v>
      </c>
      <c r="AM667" s="1">
        <f t="shared" si="215"/>
        <v>779</v>
      </c>
      <c r="AN667" s="108">
        <f t="shared" si="201"/>
        <v>39.900666999999999</v>
      </c>
      <c r="AO667">
        <f t="shared" si="216"/>
        <v>717</v>
      </c>
      <c r="AP667" s="1">
        <f t="shared" si="217"/>
        <v>784</v>
      </c>
      <c r="AQ667" s="108">
        <f t="shared" si="202"/>
        <v>6.6699999999999995E-4</v>
      </c>
      <c r="AR667">
        <f t="shared" si="218"/>
        <v>842</v>
      </c>
      <c r="AS667" s="1">
        <f t="shared" si="219"/>
        <v>659</v>
      </c>
    </row>
    <row r="668" spans="7:45" x14ac:dyDescent="0.25">
      <c r="G668" s="93">
        <v>43515</v>
      </c>
      <c r="H668" t="s">
        <v>21</v>
      </c>
      <c r="I668" t="s">
        <v>36</v>
      </c>
      <c r="J668" t="s">
        <v>546</v>
      </c>
      <c r="K668" s="95">
        <v>32</v>
      </c>
      <c r="L668" s="94">
        <v>0</v>
      </c>
      <c r="O668" t="str">
        <f t="shared" si="203"/>
        <v/>
      </c>
      <c r="AA668" s="3">
        <f t="shared" si="220"/>
        <v>660</v>
      </c>
      <c r="AB668" s="93">
        <f t="shared" si="204"/>
        <v>43515.000668000001</v>
      </c>
      <c r="AC668">
        <f t="shared" si="205"/>
        <v>841</v>
      </c>
      <c r="AD668" s="1">
        <f t="shared" si="206"/>
        <v>660</v>
      </c>
      <c r="AE668" s="119">
        <f t="shared" si="207"/>
        <v>1086.0006679999999</v>
      </c>
      <c r="AF668">
        <f t="shared" si="208"/>
        <v>620</v>
      </c>
      <c r="AG668" s="1">
        <f t="shared" si="209"/>
        <v>881</v>
      </c>
      <c r="AH668" s="119">
        <f t="shared" si="210"/>
        <v>297.00066800000002</v>
      </c>
      <c r="AI668">
        <f t="shared" si="211"/>
        <v>1357</v>
      </c>
      <c r="AJ668" s="1">
        <f t="shared" si="212"/>
        <v>144</v>
      </c>
      <c r="AK668" s="1">
        <f t="shared" si="213"/>
        <v>790.00066800000002</v>
      </c>
      <c r="AL668">
        <f t="shared" si="214"/>
        <v>721</v>
      </c>
      <c r="AM668" s="1">
        <f t="shared" si="215"/>
        <v>780</v>
      </c>
      <c r="AN668" s="108">
        <f t="shared" si="201"/>
        <v>32.000667999999997</v>
      </c>
      <c r="AO668">
        <f t="shared" si="216"/>
        <v>804</v>
      </c>
      <c r="AP668" s="1">
        <f t="shared" si="217"/>
        <v>697</v>
      </c>
      <c r="AQ668" s="108">
        <f t="shared" si="202"/>
        <v>6.6799999999999997E-4</v>
      </c>
      <c r="AR668">
        <f t="shared" si="218"/>
        <v>841</v>
      </c>
      <c r="AS668" s="1">
        <f t="shared" si="219"/>
        <v>660</v>
      </c>
    </row>
    <row r="669" spans="7:45" x14ac:dyDescent="0.25">
      <c r="G669" s="93">
        <v>43515</v>
      </c>
      <c r="H669" t="s">
        <v>21</v>
      </c>
      <c r="I669" t="s">
        <v>36</v>
      </c>
      <c r="J669" t="s">
        <v>546</v>
      </c>
      <c r="K669" s="95">
        <v>16</v>
      </c>
      <c r="L669" s="94">
        <v>0</v>
      </c>
      <c r="O669" t="str">
        <f t="shared" si="203"/>
        <v/>
      </c>
      <c r="AA669" s="3">
        <f t="shared" si="220"/>
        <v>661</v>
      </c>
      <c r="AB669" s="93">
        <f t="shared" si="204"/>
        <v>43515.000669000001</v>
      </c>
      <c r="AC669">
        <f t="shared" si="205"/>
        <v>840</v>
      </c>
      <c r="AD669" s="1">
        <f t="shared" si="206"/>
        <v>661</v>
      </c>
      <c r="AE669" s="119">
        <f t="shared" si="207"/>
        <v>1086.000669</v>
      </c>
      <c r="AF669">
        <f t="shared" si="208"/>
        <v>619</v>
      </c>
      <c r="AG669" s="1">
        <f t="shared" si="209"/>
        <v>882</v>
      </c>
      <c r="AH669" s="119">
        <f t="shared" si="210"/>
        <v>297.00066900000002</v>
      </c>
      <c r="AI669">
        <f t="shared" si="211"/>
        <v>1356</v>
      </c>
      <c r="AJ669" s="1">
        <f t="shared" si="212"/>
        <v>145</v>
      </c>
      <c r="AK669" s="1">
        <f t="shared" si="213"/>
        <v>790.00066900000002</v>
      </c>
      <c r="AL669">
        <f t="shared" si="214"/>
        <v>720</v>
      </c>
      <c r="AM669" s="1">
        <f t="shared" si="215"/>
        <v>781</v>
      </c>
      <c r="AN669" s="108">
        <f t="shared" si="201"/>
        <v>16.000668999999998</v>
      </c>
      <c r="AO669">
        <f t="shared" si="216"/>
        <v>1102</v>
      </c>
      <c r="AP669" s="1">
        <f t="shared" si="217"/>
        <v>399</v>
      </c>
      <c r="AQ669" s="108">
        <f t="shared" si="202"/>
        <v>6.69E-4</v>
      </c>
      <c r="AR669">
        <f t="shared" si="218"/>
        <v>840</v>
      </c>
      <c r="AS669" s="1">
        <f t="shared" si="219"/>
        <v>661</v>
      </c>
    </row>
    <row r="670" spans="7:45" x14ac:dyDescent="0.25">
      <c r="G670" s="93">
        <v>43515</v>
      </c>
      <c r="H670" t="s">
        <v>70</v>
      </c>
      <c r="I670" t="s">
        <v>35</v>
      </c>
      <c r="J670" t="s">
        <v>546</v>
      </c>
      <c r="K670" s="95">
        <v>156.4</v>
      </c>
      <c r="L670" s="94">
        <v>0</v>
      </c>
      <c r="O670" t="str">
        <f t="shared" si="203"/>
        <v/>
      </c>
      <c r="AA670" s="3">
        <f t="shared" si="220"/>
        <v>662</v>
      </c>
      <c r="AB670" s="93">
        <f t="shared" si="204"/>
        <v>43515.000670000001</v>
      </c>
      <c r="AC670">
        <f t="shared" si="205"/>
        <v>839</v>
      </c>
      <c r="AD670" s="1">
        <f t="shared" si="206"/>
        <v>662</v>
      </c>
      <c r="AE670" s="119">
        <f t="shared" si="207"/>
        <v>648.00067000000001</v>
      </c>
      <c r="AF670">
        <f t="shared" si="208"/>
        <v>868</v>
      </c>
      <c r="AG670" s="1">
        <f t="shared" si="209"/>
        <v>633</v>
      </c>
      <c r="AH670" s="119">
        <f t="shared" si="210"/>
        <v>1402.0006699999999</v>
      </c>
      <c r="AI670">
        <f t="shared" si="211"/>
        <v>166</v>
      </c>
      <c r="AJ670" s="1">
        <f t="shared" si="212"/>
        <v>1335</v>
      </c>
      <c r="AK670" s="1">
        <f t="shared" si="213"/>
        <v>790.00067000000001</v>
      </c>
      <c r="AL670">
        <f t="shared" si="214"/>
        <v>719</v>
      </c>
      <c r="AM670" s="1">
        <f t="shared" si="215"/>
        <v>782</v>
      </c>
      <c r="AN670" s="108">
        <f t="shared" si="201"/>
        <v>156.40067000000002</v>
      </c>
      <c r="AO670">
        <f t="shared" si="216"/>
        <v>274</v>
      </c>
      <c r="AP670" s="1">
        <f t="shared" si="217"/>
        <v>1227</v>
      </c>
      <c r="AQ670" s="108">
        <f t="shared" si="202"/>
        <v>6.7000000000000002E-4</v>
      </c>
      <c r="AR670">
        <f t="shared" si="218"/>
        <v>839</v>
      </c>
      <c r="AS670" s="1">
        <f t="shared" si="219"/>
        <v>662</v>
      </c>
    </row>
    <row r="671" spans="7:45" x14ac:dyDescent="0.25">
      <c r="G671" s="93">
        <v>43515</v>
      </c>
      <c r="H671" t="s">
        <v>81</v>
      </c>
      <c r="I671" t="s">
        <v>58</v>
      </c>
      <c r="J671" t="s">
        <v>546</v>
      </c>
      <c r="K671" s="95">
        <v>20.75</v>
      </c>
      <c r="L671" s="94">
        <v>0</v>
      </c>
      <c r="O671" t="str">
        <f t="shared" si="203"/>
        <v/>
      </c>
      <c r="AA671" s="3">
        <f t="shared" si="220"/>
        <v>663</v>
      </c>
      <c r="AB671" s="93">
        <f t="shared" si="204"/>
        <v>43515.000671000002</v>
      </c>
      <c r="AC671">
        <f t="shared" si="205"/>
        <v>838</v>
      </c>
      <c r="AD671" s="1">
        <f t="shared" si="206"/>
        <v>663</v>
      </c>
      <c r="AE671" s="119">
        <f t="shared" si="207"/>
        <v>592.00067100000001</v>
      </c>
      <c r="AF671">
        <f t="shared" si="208"/>
        <v>918</v>
      </c>
      <c r="AG671" s="1">
        <f t="shared" si="209"/>
        <v>583</v>
      </c>
      <c r="AH671" s="119">
        <f t="shared" si="210"/>
        <v>462.00067100000001</v>
      </c>
      <c r="AI671">
        <f t="shared" si="211"/>
        <v>1097</v>
      </c>
      <c r="AJ671" s="1">
        <f t="shared" si="212"/>
        <v>404</v>
      </c>
      <c r="AK671" s="1">
        <f t="shared" si="213"/>
        <v>790.00067100000001</v>
      </c>
      <c r="AL671">
        <f t="shared" si="214"/>
        <v>718</v>
      </c>
      <c r="AM671" s="1">
        <f t="shared" si="215"/>
        <v>783</v>
      </c>
      <c r="AN671" s="108">
        <f t="shared" si="201"/>
        <v>20.750671000000001</v>
      </c>
      <c r="AO671">
        <f t="shared" si="216"/>
        <v>1001</v>
      </c>
      <c r="AP671" s="1">
        <f t="shared" si="217"/>
        <v>500</v>
      </c>
      <c r="AQ671" s="108">
        <f t="shared" si="202"/>
        <v>6.7099999999999994E-4</v>
      </c>
      <c r="AR671">
        <f t="shared" si="218"/>
        <v>838</v>
      </c>
      <c r="AS671" s="1">
        <f t="shared" si="219"/>
        <v>663</v>
      </c>
    </row>
    <row r="672" spans="7:45" x14ac:dyDescent="0.25">
      <c r="G672" s="93">
        <v>43515</v>
      </c>
      <c r="H672" t="s">
        <v>23</v>
      </c>
      <c r="I672" t="s">
        <v>58</v>
      </c>
      <c r="J672" t="s">
        <v>546</v>
      </c>
      <c r="K672" s="95">
        <v>14.35</v>
      </c>
      <c r="L672" s="94">
        <v>0</v>
      </c>
      <c r="O672" t="str">
        <f t="shared" si="203"/>
        <v/>
      </c>
      <c r="AA672" s="3">
        <f t="shared" si="220"/>
        <v>664</v>
      </c>
      <c r="AB672" s="93">
        <f t="shared" si="204"/>
        <v>43515.000672000002</v>
      </c>
      <c r="AC672">
        <f t="shared" si="205"/>
        <v>837</v>
      </c>
      <c r="AD672" s="1">
        <f t="shared" si="206"/>
        <v>664</v>
      </c>
      <c r="AE672" s="119">
        <f t="shared" si="207"/>
        <v>515.00067200000001</v>
      </c>
      <c r="AF672">
        <f t="shared" si="208"/>
        <v>1285</v>
      </c>
      <c r="AG672" s="1">
        <f t="shared" si="209"/>
        <v>216</v>
      </c>
      <c r="AH672" s="119">
        <f t="shared" si="210"/>
        <v>462.00067200000001</v>
      </c>
      <c r="AI672">
        <f t="shared" si="211"/>
        <v>1096</v>
      </c>
      <c r="AJ672" s="1">
        <f t="shared" si="212"/>
        <v>405</v>
      </c>
      <c r="AK672" s="1">
        <f t="shared" si="213"/>
        <v>790.00067200000001</v>
      </c>
      <c r="AL672">
        <f t="shared" si="214"/>
        <v>717</v>
      </c>
      <c r="AM672" s="1">
        <f t="shared" si="215"/>
        <v>784</v>
      </c>
      <c r="AN672" s="108">
        <f t="shared" si="201"/>
        <v>14.350671999999999</v>
      </c>
      <c r="AO672">
        <f t="shared" si="216"/>
        <v>1151</v>
      </c>
      <c r="AP672" s="1">
        <f t="shared" si="217"/>
        <v>350</v>
      </c>
      <c r="AQ672" s="108">
        <f t="shared" si="202"/>
        <v>6.7199999999999996E-4</v>
      </c>
      <c r="AR672">
        <f t="shared" si="218"/>
        <v>837</v>
      </c>
      <c r="AS672" s="1">
        <f t="shared" si="219"/>
        <v>664</v>
      </c>
    </row>
    <row r="673" spans="7:45" x14ac:dyDescent="0.25">
      <c r="G673" s="93">
        <v>43515</v>
      </c>
      <c r="H673" t="s">
        <v>23</v>
      </c>
      <c r="I673" t="s">
        <v>63</v>
      </c>
      <c r="J673" t="s">
        <v>546</v>
      </c>
      <c r="K673" s="95">
        <v>189.2</v>
      </c>
      <c r="L673" s="94">
        <v>0</v>
      </c>
      <c r="O673" t="str">
        <f t="shared" si="203"/>
        <v/>
      </c>
      <c r="AA673" s="3">
        <f t="shared" si="220"/>
        <v>665</v>
      </c>
      <c r="AB673" s="93">
        <f t="shared" si="204"/>
        <v>43515.000673000002</v>
      </c>
      <c r="AC673">
        <f t="shared" si="205"/>
        <v>836</v>
      </c>
      <c r="AD673" s="1">
        <f t="shared" si="206"/>
        <v>665</v>
      </c>
      <c r="AE673" s="119">
        <f t="shared" si="207"/>
        <v>515.00067300000001</v>
      </c>
      <c r="AF673">
        <f t="shared" si="208"/>
        <v>1284</v>
      </c>
      <c r="AG673" s="1">
        <f t="shared" si="209"/>
        <v>217</v>
      </c>
      <c r="AH673" s="119">
        <f t="shared" si="210"/>
        <v>613.00067300000001</v>
      </c>
      <c r="AI673">
        <f t="shared" si="211"/>
        <v>983</v>
      </c>
      <c r="AJ673" s="1">
        <f t="shared" si="212"/>
        <v>518</v>
      </c>
      <c r="AK673" s="1">
        <f t="shared" si="213"/>
        <v>790.00067300000001</v>
      </c>
      <c r="AL673">
        <f t="shared" si="214"/>
        <v>716</v>
      </c>
      <c r="AM673" s="1">
        <f t="shared" si="215"/>
        <v>785</v>
      </c>
      <c r="AN673" s="108">
        <f t="shared" si="201"/>
        <v>189.20067299999999</v>
      </c>
      <c r="AO673">
        <f t="shared" si="216"/>
        <v>236</v>
      </c>
      <c r="AP673" s="1">
        <f t="shared" si="217"/>
        <v>1265</v>
      </c>
      <c r="AQ673" s="108">
        <f t="shared" si="202"/>
        <v>6.7299999999999999E-4</v>
      </c>
      <c r="AR673">
        <f t="shared" si="218"/>
        <v>836</v>
      </c>
      <c r="AS673" s="1">
        <f t="shared" si="219"/>
        <v>665</v>
      </c>
    </row>
    <row r="674" spans="7:45" x14ac:dyDescent="0.25">
      <c r="G674" s="93">
        <v>43515</v>
      </c>
      <c r="H674" t="s">
        <v>23</v>
      </c>
      <c r="I674" t="s">
        <v>63</v>
      </c>
      <c r="J674" t="s">
        <v>546</v>
      </c>
      <c r="K674" s="95">
        <v>188.88</v>
      </c>
      <c r="L674" s="94">
        <v>0</v>
      </c>
      <c r="O674" t="str">
        <f t="shared" si="203"/>
        <v/>
      </c>
      <c r="AA674" s="3">
        <f t="shared" si="220"/>
        <v>666</v>
      </c>
      <c r="AB674" s="93">
        <f t="shared" si="204"/>
        <v>43515.000674000003</v>
      </c>
      <c r="AC674">
        <f t="shared" si="205"/>
        <v>835</v>
      </c>
      <c r="AD674" s="1">
        <f t="shared" si="206"/>
        <v>666</v>
      </c>
      <c r="AE674" s="119">
        <f t="shared" si="207"/>
        <v>515.000674</v>
      </c>
      <c r="AF674">
        <f t="shared" si="208"/>
        <v>1283</v>
      </c>
      <c r="AG674" s="1">
        <f t="shared" si="209"/>
        <v>218</v>
      </c>
      <c r="AH674" s="119">
        <f t="shared" si="210"/>
        <v>613.000674</v>
      </c>
      <c r="AI674">
        <f t="shared" si="211"/>
        <v>982</v>
      </c>
      <c r="AJ674" s="1">
        <f t="shared" si="212"/>
        <v>519</v>
      </c>
      <c r="AK674" s="1">
        <f t="shared" si="213"/>
        <v>790.000674</v>
      </c>
      <c r="AL674">
        <f t="shared" si="214"/>
        <v>715</v>
      </c>
      <c r="AM674" s="1">
        <f t="shared" si="215"/>
        <v>786</v>
      </c>
      <c r="AN674" s="108">
        <f t="shared" si="201"/>
        <v>188.880674</v>
      </c>
      <c r="AO674">
        <f t="shared" si="216"/>
        <v>237</v>
      </c>
      <c r="AP674" s="1">
        <f t="shared" si="217"/>
        <v>1264</v>
      </c>
      <c r="AQ674" s="108">
        <f t="shared" si="202"/>
        <v>6.7400000000000001E-4</v>
      </c>
      <c r="AR674">
        <f t="shared" si="218"/>
        <v>835</v>
      </c>
      <c r="AS674" s="1">
        <f t="shared" si="219"/>
        <v>666</v>
      </c>
    </row>
    <row r="675" spans="7:45" x14ac:dyDescent="0.25">
      <c r="G675" s="93">
        <v>43515</v>
      </c>
      <c r="H675" t="s">
        <v>23</v>
      </c>
      <c r="I675" t="s">
        <v>63</v>
      </c>
      <c r="J675" t="s">
        <v>546</v>
      </c>
      <c r="K675" s="95">
        <v>100.68</v>
      </c>
      <c r="L675" s="94">
        <v>0</v>
      </c>
      <c r="O675" t="str">
        <f t="shared" si="203"/>
        <v/>
      </c>
      <c r="AA675" s="3">
        <f t="shared" si="220"/>
        <v>667</v>
      </c>
      <c r="AB675" s="93">
        <f t="shared" si="204"/>
        <v>43515.000675000003</v>
      </c>
      <c r="AC675">
        <f t="shared" si="205"/>
        <v>834</v>
      </c>
      <c r="AD675" s="1">
        <f t="shared" si="206"/>
        <v>667</v>
      </c>
      <c r="AE675" s="119">
        <f t="shared" si="207"/>
        <v>515.000675</v>
      </c>
      <c r="AF675">
        <f t="shared" si="208"/>
        <v>1282</v>
      </c>
      <c r="AG675" s="1">
        <f t="shared" si="209"/>
        <v>219</v>
      </c>
      <c r="AH675" s="119">
        <f t="shared" si="210"/>
        <v>613.000675</v>
      </c>
      <c r="AI675">
        <f t="shared" si="211"/>
        <v>981</v>
      </c>
      <c r="AJ675" s="1">
        <f t="shared" si="212"/>
        <v>520</v>
      </c>
      <c r="AK675" s="1">
        <f t="shared" si="213"/>
        <v>790.000675</v>
      </c>
      <c r="AL675">
        <f t="shared" si="214"/>
        <v>714</v>
      </c>
      <c r="AM675" s="1">
        <f t="shared" si="215"/>
        <v>787</v>
      </c>
      <c r="AN675" s="108">
        <f t="shared" si="201"/>
        <v>100.68067500000001</v>
      </c>
      <c r="AO675">
        <f t="shared" si="216"/>
        <v>389</v>
      </c>
      <c r="AP675" s="1">
        <f t="shared" si="217"/>
        <v>1112</v>
      </c>
      <c r="AQ675" s="108">
        <f t="shared" si="202"/>
        <v>6.7499999999999993E-4</v>
      </c>
      <c r="AR675">
        <f t="shared" si="218"/>
        <v>834</v>
      </c>
      <c r="AS675" s="1">
        <f t="shared" si="219"/>
        <v>667</v>
      </c>
    </row>
    <row r="676" spans="7:45" x14ac:dyDescent="0.25">
      <c r="G676" s="93">
        <v>43515</v>
      </c>
      <c r="H676" t="s">
        <v>23</v>
      </c>
      <c r="I676" t="s">
        <v>63</v>
      </c>
      <c r="J676" t="s">
        <v>546</v>
      </c>
      <c r="K676" s="95">
        <v>49.83</v>
      </c>
      <c r="L676" s="94">
        <v>0</v>
      </c>
      <c r="O676" t="str">
        <f t="shared" si="203"/>
        <v/>
      </c>
      <c r="AA676" s="3">
        <f t="shared" si="220"/>
        <v>668</v>
      </c>
      <c r="AB676" s="93">
        <f t="shared" si="204"/>
        <v>43515.000676000003</v>
      </c>
      <c r="AC676">
        <f t="shared" si="205"/>
        <v>833</v>
      </c>
      <c r="AD676" s="1">
        <f t="shared" si="206"/>
        <v>668</v>
      </c>
      <c r="AE676" s="119">
        <f t="shared" si="207"/>
        <v>515.000676</v>
      </c>
      <c r="AF676">
        <f t="shared" si="208"/>
        <v>1281</v>
      </c>
      <c r="AG676" s="1">
        <f t="shared" si="209"/>
        <v>220</v>
      </c>
      <c r="AH676" s="119">
        <f t="shared" si="210"/>
        <v>613.000676</v>
      </c>
      <c r="AI676">
        <f t="shared" si="211"/>
        <v>980</v>
      </c>
      <c r="AJ676" s="1">
        <f t="shared" si="212"/>
        <v>521</v>
      </c>
      <c r="AK676" s="1">
        <f t="shared" si="213"/>
        <v>790.000676</v>
      </c>
      <c r="AL676">
        <f t="shared" si="214"/>
        <v>713</v>
      </c>
      <c r="AM676" s="1">
        <f t="shared" si="215"/>
        <v>788</v>
      </c>
      <c r="AN676" s="108">
        <f t="shared" si="201"/>
        <v>49.830675999999997</v>
      </c>
      <c r="AO676">
        <f t="shared" si="216"/>
        <v>615</v>
      </c>
      <c r="AP676" s="1">
        <f t="shared" si="217"/>
        <v>886</v>
      </c>
      <c r="AQ676" s="108">
        <f t="shared" si="202"/>
        <v>6.7599999999999995E-4</v>
      </c>
      <c r="AR676">
        <f t="shared" si="218"/>
        <v>833</v>
      </c>
      <c r="AS676" s="1">
        <f t="shared" si="219"/>
        <v>668</v>
      </c>
    </row>
    <row r="677" spans="7:45" x14ac:dyDescent="0.25">
      <c r="G677" s="93">
        <v>43515</v>
      </c>
      <c r="H677" t="s">
        <v>23</v>
      </c>
      <c r="I677" t="s">
        <v>63</v>
      </c>
      <c r="J677" t="s">
        <v>546</v>
      </c>
      <c r="K677" s="95">
        <v>24.5</v>
      </c>
      <c r="L677" s="94">
        <v>0</v>
      </c>
      <c r="O677" t="str">
        <f t="shared" si="203"/>
        <v/>
      </c>
      <c r="AA677" s="3">
        <f t="shared" si="220"/>
        <v>669</v>
      </c>
      <c r="AB677" s="93">
        <f t="shared" si="204"/>
        <v>43515.000677000004</v>
      </c>
      <c r="AC677">
        <f t="shared" si="205"/>
        <v>832</v>
      </c>
      <c r="AD677" s="1">
        <f t="shared" si="206"/>
        <v>669</v>
      </c>
      <c r="AE677" s="119">
        <f t="shared" si="207"/>
        <v>515.000677</v>
      </c>
      <c r="AF677">
        <f t="shared" si="208"/>
        <v>1280</v>
      </c>
      <c r="AG677" s="1">
        <f t="shared" si="209"/>
        <v>221</v>
      </c>
      <c r="AH677" s="119">
        <f t="shared" si="210"/>
        <v>613.000677</v>
      </c>
      <c r="AI677">
        <f t="shared" si="211"/>
        <v>979</v>
      </c>
      <c r="AJ677" s="1">
        <f t="shared" si="212"/>
        <v>522</v>
      </c>
      <c r="AK677" s="1">
        <f t="shared" si="213"/>
        <v>790.000677</v>
      </c>
      <c r="AL677">
        <f t="shared" si="214"/>
        <v>712</v>
      </c>
      <c r="AM677" s="1">
        <f t="shared" si="215"/>
        <v>789</v>
      </c>
      <c r="AN677" s="108">
        <f t="shared" si="201"/>
        <v>24.500677</v>
      </c>
      <c r="AO677">
        <f t="shared" si="216"/>
        <v>909</v>
      </c>
      <c r="AP677" s="1">
        <f t="shared" si="217"/>
        <v>592</v>
      </c>
      <c r="AQ677" s="108">
        <f t="shared" si="202"/>
        <v>6.7699999999999998E-4</v>
      </c>
      <c r="AR677">
        <f t="shared" si="218"/>
        <v>832</v>
      </c>
      <c r="AS677" s="1">
        <f t="shared" si="219"/>
        <v>669</v>
      </c>
    </row>
    <row r="678" spans="7:45" x14ac:dyDescent="0.25">
      <c r="G678" s="93">
        <v>43515</v>
      </c>
      <c r="H678" t="s">
        <v>23</v>
      </c>
      <c r="I678" t="s">
        <v>63</v>
      </c>
      <c r="J678" t="s">
        <v>546</v>
      </c>
      <c r="K678" s="95">
        <v>10.43</v>
      </c>
      <c r="L678" s="94">
        <v>0</v>
      </c>
      <c r="O678" t="str">
        <f t="shared" si="203"/>
        <v/>
      </c>
      <c r="AA678" s="3">
        <f t="shared" si="220"/>
        <v>670</v>
      </c>
      <c r="AB678" s="93">
        <f t="shared" si="204"/>
        <v>43515.000677999997</v>
      </c>
      <c r="AC678">
        <f t="shared" si="205"/>
        <v>831</v>
      </c>
      <c r="AD678" s="1">
        <f t="shared" si="206"/>
        <v>670</v>
      </c>
      <c r="AE678" s="119">
        <f t="shared" si="207"/>
        <v>515.00067799999999</v>
      </c>
      <c r="AF678">
        <f t="shared" si="208"/>
        <v>1279</v>
      </c>
      <c r="AG678" s="1">
        <f t="shared" si="209"/>
        <v>222</v>
      </c>
      <c r="AH678" s="119">
        <f t="shared" si="210"/>
        <v>613.00067799999999</v>
      </c>
      <c r="AI678">
        <f t="shared" si="211"/>
        <v>978</v>
      </c>
      <c r="AJ678" s="1">
        <f t="shared" si="212"/>
        <v>523</v>
      </c>
      <c r="AK678" s="1">
        <f t="shared" si="213"/>
        <v>790.00067799999999</v>
      </c>
      <c r="AL678">
        <f t="shared" si="214"/>
        <v>711</v>
      </c>
      <c r="AM678" s="1">
        <f t="shared" si="215"/>
        <v>790</v>
      </c>
      <c r="AN678" s="108">
        <f t="shared" si="201"/>
        <v>10.430678</v>
      </c>
      <c r="AO678">
        <f t="shared" si="216"/>
        <v>1202</v>
      </c>
      <c r="AP678" s="1">
        <f t="shared" si="217"/>
        <v>299</v>
      </c>
      <c r="AQ678" s="108">
        <f t="shared" si="202"/>
        <v>6.78E-4</v>
      </c>
      <c r="AR678">
        <f t="shared" si="218"/>
        <v>831</v>
      </c>
      <c r="AS678" s="1">
        <f t="shared" si="219"/>
        <v>670</v>
      </c>
    </row>
    <row r="679" spans="7:45" x14ac:dyDescent="0.25">
      <c r="G679" s="93">
        <v>43515</v>
      </c>
      <c r="H679" t="s">
        <v>23</v>
      </c>
      <c r="I679" t="s">
        <v>37</v>
      </c>
      <c r="J679" t="s">
        <v>354</v>
      </c>
      <c r="K679" s="95">
        <v>10.25</v>
      </c>
      <c r="L679" s="94">
        <v>0</v>
      </c>
      <c r="O679" t="str">
        <f t="shared" si="203"/>
        <v/>
      </c>
      <c r="AA679" s="3">
        <f t="shared" si="220"/>
        <v>671</v>
      </c>
      <c r="AB679" s="93">
        <f t="shared" si="204"/>
        <v>43515.000678999997</v>
      </c>
      <c r="AC679">
        <f t="shared" si="205"/>
        <v>830</v>
      </c>
      <c r="AD679" s="1">
        <f t="shared" si="206"/>
        <v>671</v>
      </c>
      <c r="AE679" s="119">
        <f t="shared" si="207"/>
        <v>515.00067899999999</v>
      </c>
      <c r="AF679">
        <f t="shared" si="208"/>
        <v>1278</v>
      </c>
      <c r="AG679" s="1">
        <f t="shared" si="209"/>
        <v>223</v>
      </c>
      <c r="AH679" s="119">
        <f t="shared" si="210"/>
        <v>868.00067899999999</v>
      </c>
      <c r="AI679">
        <f t="shared" si="211"/>
        <v>749</v>
      </c>
      <c r="AJ679" s="1">
        <f t="shared" si="212"/>
        <v>752</v>
      </c>
      <c r="AK679" s="1">
        <f t="shared" si="213"/>
        <v>210.00067899999999</v>
      </c>
      <c r="AL679">
        <f t="shared" si="214"/>
        <v>1293</v>
      </c>
      <c r="AM679" s="1">
        <f t="shared" si="215"/>
        <v>208</v>
      </c>
      <c r="AN679" s="108">
        <f t="shared" si="201"/>
        <v>10.250679</v>
      </c>
      <c r="AO679">
        <f t="shared" si="216"/>
        <v>1208</v>
      </c>
      <c r="AP679" s="1">
        <f t="shared" si="217"/>
        <v>293</v>
      </c>
      <c r="AQ679" s="108">
        <f t="shared" si="202"/>
        <v>6.7899999999999992E-4</v>
      </c>
      <c r="AR679">
        <f t="shared" si="218"/>
        <v>830</v>
      </c>
      <c r="AS679" s="1">
        <f t="shared" si="219"/>
        <v>671</v>
      </c>
    </row>
    <row r="680" spans="7:45" x14ac:dyDescent="0.25">
      <c r="G680" s="93">
        <v>43515</v>
      </c>
      <c r="H680" t="s">
        <v>23</v>
      </c>
      <c r="I680" t="s">
        <v>37</v>
      </c>
      <c r="J680" t="s">
        <v>309</v>
      </c>
      <c r="K680" s="95">
        <v>11.3</v>
      </c>
      <c r="L680" s="94">
        <v>0</v>
      </c>
      <c r="O680" t="str">
        <f t="shared" si="203"/>
        <v/>
      </c>
      <c r="AA680" s="3">
        <f t="shared" si="220"/>
        <v>672</v>
      </c>
      <c r="AB680" s="93">
        <f t="shared" si="204"/>
        <v>43515.000679999997</v>
      </c>
      <c r="AC680">
        <f t="shared" si="205"/>
        <v>829</v>
      </c>
      <c r="AD680" s="1">
        <f t="shared" si="206"/>
        <v>672</v>
      </c>
      <c r="AE680" s="119">
        <f t="shared" si="207"/>
        <v>515.00067999999999</v>
      </c>
      <c r="AF680">
        <f t="shared" si="208"/>
        <v>1277</v>
      </c>
      <c r="AG680" s="1">
        <f t="shared" si="209"/>
        <v>224</v>
      </c>
      <c r="AH680" s="119">
        <f t="shared" si="210"/>
        <v>868.00067999999999</v>
      </c>
      <c r="AI680">
        <f t="shared" si="211"/>
        <v>748</v>
      </c>
      <c r="AJ680" s="1">
        <f t="shared" si="212"/>
        <v>753</v>
      </c>
      <c r="AK680" s="1">
        <f t="shared" si="213"/>
        <v>196.00067999999999</v>
      </c>
      <c r="AL680">
        <f t="shared" si="214"/>
        <v>1307</v>
      </c>
      <c r="AM680" s="1">
        <f t="shared" si="215"/>
        <v>194</v>
      </c>
      <c r="AN680" s="108">
        <f t="shared" si="201"/>
        <v>11.30068</v>
      </c>
      <c r="AO680">
        <f t="shared" si="216"/>
        <v>1188</v>
      </c>
      <c r="AP680" s="1">
        <f t="shared" si="217"/>
        <v>313</v>
      </c>
      <c r="AQ680" s="108">
        <f t="shared" si="202"/>
        <v>6.7999999999999994E-4</v>
      </c>
      <c r="AR680">
        <f t="shared" si="218"/>
        <v>829</v>
      </c>
      <c r="AS680" s="1">
        <f t="shared" si="219"/>
        <v>672</v>
      </c>
    </row>
    <row r="681" spans="7:45" x14ac:dyDescent="0.25">
      <c r="G681" s="93">
        <v>43515</v>
      </c>
      <c r="H681" t="s">
        <v>23</v>
      </c>
      <c r="I681" t="s">
        <v>37</v>
      </c>
      <c r="J681" t="s">
        <v>175</v>
      </c>
      <c r="K681" s="95">
        <v>7.35</v>
      </c>
      <c r="L681" s="94">
        <v>0</v>
      </c>
      <c r="O681" t="str">
        <f t="shared" si="203"/>
        <v/>
      </c>
      <c r="AA681" s="3">
        <f t="shared" si="220"/>
        <v>673</v>
      </c>
      <c r="AB681" s="93">
        <f t="shared" si="204"/>
        <v>43515.000680999998</v>
      </c>
      <c r="AC681">
        <f t="shared" si="205"/>
        <v>828</v>
      </c>
      <c r="AD681" s="1">
        <f t="shared" si="206"/>
        <v>673</v>
      </c>
      <c r="AE681" s="119">
        <f t="shared" si="207"/>
        <v>515.00068099999999</v>
      </c>
      <c r="AF681">
        <f t="shared" si="208"/>
        <v>1276</v>
      </c>
      <c r="AG681" s="1">
        <f t="shared" si="209"/>
        <v>225</v>
      </c>
      <c r="AH681" s="119">
        <f t="shared" si="210"/>
        <v>868.00068099999999</v>
      </c>
      <c r="AI681">
        <f t="shared" si="211"/>
        <v>747</v>
      </c>
      <c r="AJ681" s="1">
        <f t="shared" si="212"/>
        <v>754</v>
      </c>
      <c r="AK681" s="1">
        <f t="shared" si="213"/>
        <v>185.00068099999999</v>
      </c>
      <c r="AL681">
        <f t="shared" si="214"/>
        <v>1316</v>
      </c>
      <c r="AM681" s="1">
        <f t="shared" si="215"/>
        <v>185</v>
      </c>
      <c r="AN681" s="108">
        <f t="shared" si="201"/>
        <v>7.3506809999999998</v>
      </c>
      <c r="AO681">
        <f t="shared" si="216"/>
        <v>1357</v>
      </c>
      <c r="AP681" s="1">
        <f t="shared" si="217"/>
        <v>144</v>
      </c>
      <c r="AQ681" s="108">
        <f t="shared" si="202"/>
        <v>6.8099999999999996E-4</v>
      </c>
      <c r="AR681">
        <f t="shared" si="218"/>
        <v>828</v>
      </c>
      <c r="AS681" s="1">
        <f t="shared" si="219"/>
        <v>673</v>
      </c>
    </row>
    <row r="682" spans="7:45" x14ac:dyDescent="0.25">
      <c r="G682" s="93">
        <v>43515</v>
      </c>
      <c r="H682" t="s">
        <v>23</v>
      </c>
      <c r="I682" t="s">
        <v>37</v>
      </c>
      <c r="J682" t="s">
        <v>427</v>
      </c>
      <c r="K682" s="95">
        <v>9.1999999999999993</v>
      </c>
      <c r="L682" s="94">
        <v>0</v>
      </c>
      <c r="O682" t="str">
        <f t="shared" si="203"/>
        <v/>
      </c>
      <c r="AA682" s="3">
        <f t="shared" si="220"/>
        <v>674</v>
      </c>
      <c r="AB682" s="93">
        <f t="shared" si="204"/>
        <v>43515.000681999998</v>
      </c>
      <c r="AC682">
        <f t="shared" si="205"/>
        <v>827</v>
      </c>
      <c r="AD682" s="1">
        <f t="shared" si="206"/>
        <v>674</v>
      </c>
      <c r="AE682" s="119">
        <f t="shared" si="207"/>
        <v>515.00068199999998</v>
      </c>
      <c r="AF682">
        <f t="shared" si="208"/>
        <v>1275</v>
      </c>
      <c r="AG682" s="1">
        <f t="shared" si="209"/>
        <v>226</v>
      </c>
      <c r="AH682" s="119">
        <f t="shared" si="210"/>
        <v>868.00068199999998</v>
      </c>
      <c r="AI682">
        <f t="shared" si="211"/>
        <v>746</v>
      </c>
      <c r="AJ682" s="1">
        <f t="shared" si="212"/>
        <v>755</v>
      </c>
      <c r="AK682" s="1">
        <f t="shared" si="213"/>
        <v>112.000682</v>
      </c>
      <c r="AL682">
        <f t="shared" si="214"/>
        <v>1390</v>
      </c>
      <c r="AM682" s="1">
        <f t="shared" si="215"/>
        <v>111</v>
      </c>
      <c r="AN682" s="108">
        <f t="shared" si="201"/>
        <v>9.2006819999999987</v>
      </c>
      <c r="AO682">
        <f t="shared" si="216"/>
        <v>1238</v>
      </c>
      <c r="AP682" s="1">
        <f t="shared" si="217"/>
        <v>263</v>
      </c>
      <c r="AQ682" s="108">
        <f t="shared" si="202"/>
        <v>6.8199999999999999E-4</v>
      </c>
      <c r="AR682">
        <f t="shared" si="218"/>
        <v>827</v>
      </c>
      <c r="AS682" s="1">
        <f t="shared" si="219"/>
        <v>674</v>
      </c>
    </row>
    <row r="683" spans="7:45" x14ac:dyDescent="0.25">
      <c r="G683" s="93">
        <v>43515</v>
      </c>
      <c r="H683" t="s">
        <v>23</v>
      </c>
      <c r="I683" t="s">
        <v>37</v>
      </c>
      <c r="J683" t="s">
        <v>109</v>
      </c>
      <c r="K683" s="95">
        <v>40</v>
      </c>
      <c r="L683" s="94">
        <v>0</v>
      </c>
      <c r="O683" t="str">
        <f t="shared" si="203"/>
        <v/>
      </c>
      <c r="AA683" s="3">
        <f t="shared" si="220"/>
        <v>675</v>
      </c>
      <c r="AB683" s="93">
        <f t="shared" si="204"/>
        <v>43515.000682999998</v>
      </c>
      <c r="AC683">
        <f t="shared" si="205"/>
        <v>826</v>
      </c>
      <c r="AD683" s="1">
        <f t="shared" si="206"/>
        <v>675</v>
      </c>
      <c r="AE683" s="119">
        <f t="shared" si="207"/>
        <v>515.00068299999998</v>
      </c>
      <c r="AF683">
        <f t="shared" si="208"/>
        <v>1274</v>
      </c>
      <c r="AG683" s="1">
        <f t="shared" si="209"/>
        <v>227</v>
      </c>
      <c r="AH683" s="119">
        <f t="shared" si="210"/>
        <v>868.00068299999998</v>
      </c>
      <c r="AI683">
        <f t="shared" si="211"/>
        <v>745</v>
      </c>
      <c r="AJ683" s="1">
        <f t="shared" si="212"/>
        <v>756</v>
      </c>
      <c r="AK683" s="1">
        <f t="shared" si="213"/>
        <v>92.000682999999995</v>
      </c>
      <c r="AL683">
        <f t="shared" si="214"/>
        <v>1409</v>
      </c>
      <c r="AM683" s="1">
        <f t="shared" si="215"/>
        <v>92</v>
      </c>
      <c r="AN683" s="108">
        <f t="shared" si="201"/>
        <v>40.000683000000002</v>
      </c>
      <c r="AO683">
        <f t="shared" si="216"/>
        <v>708</v>
      </c>
      <c r="AP683" s="1">
        <f t="shared" si="217"/>
        <v>793</v>
      </c>
      <c r="AQ683" s="108">
        <f t="shared" si="202"/>
        <v>6.8300000000000001E-4</v>
      </c>
      <c r="AR683">
        <f t="shared" si="218"/>
        <v>826</v>
      </c>
      <c r="AS683" s="1">
        <f t="shared" si="219"/>
        <v>675</v>
      </c>
    </row>
    <row r="684" spans="7:45" x14ac:dyDescent="0.25">
      <c r="G684" s="93">
        <v>43515</v>
      </c>
      <c r="H684" t="s">
        <v>23</v>
      </c>
      <c r="I684" t="s">
        <v>37</v>
      </c>
      <c r="J684" t="s">
        <v>448</v>
      </c>
      <c r="K684" s="95">
        <v>20.5</v>
      </c>
      <c r="L684" s="94">
        <v>0</v>
      </c>
      <c r="O684" t="str">
        <f t="shared" si="203"/>
        <v/>
      </c>
      <c r="AA684" s="3">
        <f t="shared" si="220"/>
        <v>676</v>
      </c>
      <c r="AB684" s="93">
        <f t="shared" si="204"/>
        <v>43515.000683999999</v>
      </c>
      <c r="AC684">
        <f t="shared" si="205"/>
        <v>825</v>
      </c>
      <c r="AD684" s="1">
        <f t="shared" si="206"/>
        <v>676</v>
      </c>
      <c r="AE684" s="119">
        <f t="shared" si="207"/>
        <v>515.00068399999998</v>
      </c>
      <c r="AF684">
        <f t="shared" si="208"/>
        <v>1273</v>
      </c>
      <c r="AG684" s="1">
        <f t="shared" si="209"/>
        <v>228</v>
      </c>
      <c r="AH684" s="119">
        <f t="shared" si="210"/>
        <v>868.00068399999998</v>
      </c>
      <c r="AI684">
        <f t="shared" si="211"/>
        <v>744</v>
      </c>
      <c r="AJ684" s="1">
        <f t="shared" si="212"/>
        <v>757</v>
      </c>
      <c r="AK684" s="1">
        <f t="shared" si="213"/>
        <v>58.000684</v>
      </c>
      <c r="AL684">
        <f t="shared" si="214"/>
        <v>1444</v>
      </c>
      <c r="AM684" s="1">
        <f t="shared" si="215"/>
        <v>57</v>
      </c>
      <c r="AN684" s="108">
        <f t="shared" si="201"/>
        <v>20.500684</v>
      </c>
      <c r="AO684">
        <f t="shared" si="216"/>
        <v>1004</v>
      </c>
      <c r="AP684" s="1">
        <f t="shared" si="217"/>
        <v>497</v>
      </c>
      <c r="AQ684" s="108">
        <f t="shared" si="202"/>
        <v>6.8399999999999993E-4</v>
      </c>
      <c r="AR684">
        <f t="shared" si="218"/>
        <v>825</v>
      </c>
      <c r="AS684" s="1">
        <f t="shared" si="219"/>
        <v>676</v>
      </c>
    </row>
    <row r="685" spans="7:45" x14ac:dyDescent="0.25">
      <c r="G685" s="93">
        <v>43515</v>
      </c>
      <c r="H685" t="s">
        <v>23</v>
      </c>
      <c r="I685" t="s">
        <v>37</v>
      </c>
      <c r="J685" t="s">
        <v>59</v>
      </c>
      <c r="K685" s="95">
        <v>2.4</v>
      </c>
      <c r="L685" s="94">
        <v>0</v>
      </c>
      <c r="O685" t="str">
        <f t="shared" si="203"/>
        <v/>
      </c>
      <c r="AA685" s="3">
        <f t="shared" si="220"/>
        <v>677</v>
      </c>
      <c r="AB685" s="93">
        <f t="shared" si="204"/>
        <v>43515.000684999999</v>
      </c>
      <c r="AC685">
        <f t="shared" si="205"/>
        <v>824</v>
      </c>
      <c r="AD685" s="1">
        <f t="shared" si="206"/>
        <v>677</v>
      </c>
      <c r="AE685" s="119">
        <f t="shared" si="207"/>
        <v>515.00068499999998</v>
      </c>
      <c r="AF685">
        <f t="shared" si="208"/>
        <v>1272</v>
      </c>
      <c r="AG685" s="1">
        <f t="shared" si="209"/>
        <v>229</v>
      </c>
      <c r="AH685" s="119">
        <f t="shared" si="210"/>
        <v>868.00068499999998</v>
      </c>
      <c r="AI685">
        <f t="shared" si="211"/>
        <v>743</v>
      </c>
      <c r="AJ685" s="1">
        <f t="shared" si="212"/>
        <v>758</v>
      </c>
      <c r="AK685" s="1">
        <f t="shared" si="213"/>
        <v>54.000684999999997</v>
      </c>
      <c r="AL685">
        <f t="shared" si="214"/>
        <v>1452</v>
      </c>
      <c r="AM685" s="1">
        <f t="shared" si="215"/>
        <v>49</v>
      </c>
      <c r="AN685" s="108">
        <f t="shared" si="201"/>
        <v>2.4006849999999997</v>
      </c>
      <c r="AO685">
        <f t="shared" si="216"/>
        <v>1460</v>
      </c>
      <c r="AP685" s="1">
        <f t="shared" si="217"/>
        <v>41</v>
      </c>
      <c r="AQ685" s="108">
        <f t="shared" si="202"/>
        <v>6.8499999999999995E-4</v>
      </c>
      <c r="AR685">
        <f t="shared" si="218"/>
        <v>824</v>
      </c>
      <c r="AS685" s="1">
        <f t="shared" si="219"/>
        <v>677</v>
      </c>
    </row>
    <row r="686" spans="7:45" x14ac:dyDescent="0.25">
      <c r="G686" s="93">
        <v>43515</v>
      </c>
      <c r="H686" t="s">
        <v>23</v>
      </c>
      <c r="I686" t="s">
        <v>37</v>
      </c>
      <c r="J686" t="s">
        <v>133</v>
      </c>
      <c r="K686" s="95">
        <v>25</v>
      </c>
      <c r="L686" s="94">
        <v>0</v>
      </c>
      <c r="O686" t="str">
        <f t="shared" si="203"/>
        <v/>
      </c>
      <c r="AA686" s="3">
        <f t="shared" si="220"/>
        <v>678</v>
      </c>
      <c r="AB686" s="93">
        <f t="shared" si="204"/>
        <v>43515.000685999999</v>
      </c>
      <c r="AC686">
        <f t="shared" si="205"/>
        <v>823</v>
      </c>
      <c r="AD686" s="1">
        <f t="shared" si="206"/>
        <v>678</v>
      </c>
      <c r="AE686" s="119">
        <f t="shared" si="207"/>
        <v>515.00068599999997</v>
      </c>
      <c r="AF686">
        <f t="shared" si="208"/>
        <v>1271</v>
      </c>
      <c r="AG686" s="1">
        <f t="shared" si="209"/>
        <v>230</v>
      </c>
      <c r="AH686" s="119">
        <f t="shared" si="210"/>
        <v>868.00068599999997</v>
      </c>
      <c r="AI686">
        <f t="shared" si="211"/>
        <v>742</v>
      </c>
      <c r="AJ686" s="1">
        <f t="shared" si="212"/>
        <v>759</v>
      </c>
      <c r="AK686" s="1">
        <f t="shared" si="213"/>
        <v>22.000686000000002</v>
      </c>
      <c r="AL686">
        <f t="shared" si="214"/>
        <v>1481</v>
      </c>
      <c r="AM686" s="1">
        <f t="shared" si="215"/>
        <v>20</v>
      </c>
      <c r="AN686" s="108">
        <f t="shared" si="201"/>
        <v>25.000686000000002</v>
      </c>
      <c r="AO686">
        <f t="shared" si="216"/>
        <v>900</v>
      </c>
      <c r="AP686" s="1">
        <f t="shared" si="217"/>
        <v>601</v>
      </c>
      <c r="AQ686" s="108">
        <f t="shared" si="202"/>
        <v>6.8599999999999998E-4</v>
      </c>
      <c r="AR686">
        <f t="shared" si="218"/>
        <v>823</v>
      </c>
      <c r="AS686" s="1">
        <f t="shared" si="219"/>
        <v>678</v>
      </c>
    </row>
    <row r="687" spans="7:45" x14ac:dyDescent="0.25">
      <c r="G687" s="93">
        <v>43515</v>
      </c>
      <c r="H687" t="s">
        <v>23</v>
      </c>
      <c r="I687" t="s">
        <v>37</v>
      </c>
      <c r="J687" t="s">
        <v>151</v>
      </c>
      <c r="K687" s="95">
        <v>25.9</v>
      </c>
      <c r="L687" s="94">
        <v>0</v>
      </c>
      <c r="O687" t="str">
        <f t="shared" si="203"/>
        <v/>
      </c>
      <c r="AA687" s="3">
        <f t="shared" si="220"/>
        <v>679</v>
      </c>
      <c r="AB687" s="93">
        <f t="shared" si="204"/>
        <v>43515.000687</v>
      </c>
      <c r="AC687">
        <f t="shared" si="205"/>
        <v>822</v>
      </c>
      <c r="AD687" s="1">
        <f t="shared" si="206"/>
        <v>679</v>
      </c>
      <c r="AE687" s="119">
        <f t="shared" si="207"/>
        <v>515.00068699999997</v>
      </c>
      <c r="AF687">
        <f t="shared" si="208"/>
        <v>1270</v>
      </c>
      <c r="AG687" s="1">
        <f t="shared" si="209"/>
        <v>231</v>
      </c>
      <c r="AH687" s="119">
        <f t="shared" si="210"/>
        <v>868.00068699999997</v>
      </c>
      <c r="AI687">
        <f t="shared" si="211"/>
        <v>741</v>
      </c>
      <c r="AJ687" s="1">
        <f t="shared" si="212"/>
        <v>760</v>
      </c>
      <c r="AK687" s="1">
        <f t="shared" si="213"/>
        <v>13.000686999999999</v>
      </c>
      <c r="AL687">
        <f t="shared" si="214"/>
        <v>1488</v>
      </c>
      <c r="AM687" s="1">
        <f t="shared" si="215"/>
        <v>13</v>
      </c>
      <c r="AN687" s="108">
        <f t="shared" si="201"/>
        <v>25.900686999999998</v>
      </c>
      <c r="AO687">
        <f t="shared" si="216"/>
        <v>892</v>
      </c>
      <c r="AP687" s="1">
        <f t="shared" si="217"/>
        <v>609</v>
      </c>
      <c r="AQ687" s="108">
        <f t="shared" si="202"/>
        <v>6.87E-4</v>
      </c>
      <c r="AR687">
        <f t="shared" si="218"/>
        <v>822</v>
      </c>
      <c r="AS687" s="1">
        <f t="shared" si="219"/>
        <v>679</v>
      </c>
    </row>
    <row r="688" spans="7:45" x14ac:dyDescent="0.25">
      <c r="G688" s="93">
        <v>43515</v>
      </c>
      <c r="H688" t="s">
        <v>23</v>
      </c>
      <c r="I688" t="s">
        <v>37</v>
      </c>
      <c r="J688" t="s">
        <v>173</v>
      </c>
      <c r="K688" s="95">
        <v>10.25</v>
      </c>
      <c r="L688" s="94">
        <v>0</v>
      </c>
      <c r="O688" t="str">
        <f t="shared" si="203"/>
        <v/>
      </c>
      <c r="AA688" s="3">
        <f t="shared" si="220"/>
        <v>680</v>
      </c>
      <c r="AB688" s="93">
        <f t="shared" si="204"/>
        <v>43515.000688</v>
      </c>
      <c r="AC688">
        <f t="shared" si="205"/>
        <v>821</v>
      </c>
      <c r="AD688" s="1">
        <f t="shared" si="206"/>
        <v>680</v>
      </c>
      <c r="AE688" s="119">
        <f t="shared" si="207"/>
        <v>515.00068799999997</v>
      </c>
      <c r="AF688">
        <f t="shared" si="208"/>
        <v>1269</v>
      </c>
      <c r="AG688" s="1">
        <f t="shared" si="209"/>
        <v>232</v>
      </c>
      <c r="AH688" s="119">
        <f t="shared" si="210"/>
        <v>868.00068799999997</v>
      </c>
      <c r="AI688">
        <f t="shared" si="211"/>
        <v>740</v>
      </c>
      <c r="AJ688" s="1">
        <f t="shared" si="212"/>
        <v>761</v>
      </c>
      <c r="AK688" s="1">
        <f t="shared" si="213"/>
        <v>7.0006880000000002</v>
      </c>
      <c r="AL688">
        <f t="shared" si="214"/>
        <v>1495</v>
      </c>
      <c r="AM688" s="1">
        <f t="shared" si="215"/>
        <v>6</v>
      </c>
      <c r="AN688" s="108">
        <f t="shared" si="201"/>
        <v>10.250688</v>
      </c>
      <c r="AO688">
        <f t="shared" si="216"/>
        <v>1207</v>
      </c>
      <c r="AP688" s="1">
        <f t="shared" si="217"/>
        <v>294</v>
      </c>
      <c r="AQ688" s="108">
        <f t="shared" si="202"/>
        <v>6.8799999999999992E-4</v>
      </c>
      <c r="AR688">
        <f t="shared" si="218"/>
        <v>821</v>
      </c>
      <c r="AS688" s="1">
        <f t="shared" si="219"/>
        <v>680</v>
      </c>
    </row>
    <row r="689" spans="7:45" x14ac:dyDescent="0.25">
      <c r="G689" s="93">
        <v>43516</v>
      </c>
      <c r="H689" t="s">
        <v>311</v>
      </c>
      <c r="I689" t="s">
        <v>64</v>
      </c>
      <c r="J689" t="s">
        <v>547</v>
      </c>
      <c r="K689" s="95">
        <v>625</v>
      </c>
      <c r="L689" s="94">
        <v>0</v>
      </c>
      <c r="O689" t="str">
        <f t="shared" si="203"/>
        <v/>
      </c>
      <c r="AA689" s="3">
        <f t="shared" si="220"/>
        <v>681</v>
      </c>
      <c r="AB689" s="93">
        <f t="shared" si="204"/>
        <v>43516.000689</v>
      </c>
      <c r="AC689">
        <f t="shared" si="205"/>
        <v>820</v>
      </c>
      <c r="AD689" s="1">
        <f t="shared" si="206"/>
        <v>681</v>
      </c>
      <c r="AE689" s="119">
        <f t="shared" si="207"/>
        <v>1330.000689</v>
      </c>
      <c r="AF689">
        <f t="shared" si="208"/>
        <v>172</v>
      </c>
      <c r="AG689" s="1">
        <f t="shared" si="209"/>
        <v>1329</v>
      </c>
      <c r="AH689" s="119">
        <f t="shared" si="210"/>
        <v>358.00068900000002</v>
      </c>
      <c r="AI689">
        <f t="shared" si="211"/>
        <v>1180</v>
      </c>
      <c r="AJ689" s="1">
        <f t="shared" si="212"/>
        <v>321</v>
      </c>
      <c r="AK689" s="1">
        <f t="shared" si="213"/>
        <v>800.00068899999997</v>
      </c>
      <c r="AL689">
        <f t="shared" si="214"/>
        <v>710</v>
      </c>
      <c r="AM689" s="1">
        <f t="shared" si="215"/>
        <v>791</v>
      </c>
      <c r="AN689" s="108">
        <f t="shared" si="201"/>
        <v>625.00068899999997</v>
      </c>
      <c r="AO689">
        <f t="shared" si="216"/>
        <v>69</v>
      </c>
      <c r="AP689" s="1">
        <f t="shared" si="217"/>
        <v>1432</v>
      </c>
      <c r="AQ689" s="108">
        <f t="shared" si="202"/>
        <v>6.8899999999999994E-4</v>
      </c>
      <c r="AR689">
        <f t="shared" si="218"/>
        <v>820</v>
      </c>
      <c r="AS689" s="1">
        <f t="shared" si="219"/>
        <v>681</v>
      </c>
    </row>
    <row r="690" spans="7:45" x14ac:dyDescent="0.25">
      <c r="G690" s="93">
        <v>43516</v>
      </c>
      <c r="H690" t="s">
        <v>72</v>
      </c>
      <c r="I690" t="s">
        <v>35</v>
      </c>
      <c r="J690" t="s">
        <v>547</v>
      </c>
      <c r="K690" s="95">
        <v>8</v>
      </c>
      <c r="L690" s="94">
        <v>0</v>
      </c>
      <c r="O690" t="str">
        <f t="shared" si="203"/>
        <v/>
      </c>
      <c r="AA690" s="3">
        <f t="shared" si="220"/>
        <v>682</v>
      </c>
      <c r="AB690" s="93">
        <f t="shared" si="204"/>
        <v>43516.000690000001</v>
      </c>
      <c r="AC690">
        <f t="shared" si="205"/>
        <v>819</v>
      </c>
      <c r="AD690" s="1">
        <f t="shared" si="206"/>
        <v>682</v>
      </c>
      <c r="AE690" s="119">
        <f t="shared" si="207"/>
        <v>1300.0006900000001</v>
      </c>
      <c r="AF690">
        <f t="shared" si="208"/>
        <v>217</v>
      </c>
      <c r="AG690" s="1">
        <f t="shared" si="209"/>
        <v>1284</v>
      </c>
      <c r="AH690" s="119">
        <f t="shared" si="210"/>
        <v>1402.0006900000001</v>
      </c>
      <c r="AI690">
        <f t="shared" si="211"/>
        <v>165</v>
      </c>
      <c r="AJ690" s="1">
        <f t="shared" si="212"/>
        <v>1336</v>
      </c>
      <c r="AK690" s="1">
        <f t="shared" si="213"/>
        <v>800.00068999999996</v>
      </c>
      <c r="AL690">
        <f t="shared" si="214"/>
        <v>709</v>
      </c>
      <c r="AM690" s="1">
        <f t="shared" si="215"/>
        <v>792</v>
      </c>
      <c r="AN690" s="108">
        <f t="shared" si="201"/>
        <v>8.0006900000000005</v>
      </c>
      <c r="AO690">
        <f t="shared" si="216"/>
        <v>1299</v>
      </c>
      <c r="AP690" s="1">
        <f t="shared" si="217"/>
        <v>202</v>
      </c>
      <c r="AQ690" s="108">
        <f t="shared" si="202"/>
        <v>6.8999999999999997E-4</v>
      </c>
      <c r="AR690">
        <f t="shared" si="218"/>
        <v>819</v>
      </c>
      <c r="AS690" s="1">
        <f t="shared" si="219"/>
        <v>682</v>
      </c>
    </row>
    <row r="691" spans="7:45" x14ac:dyDescent="0.25">
      <c r="G691" s="93">
        <v>43516</v>
      </c>
      <c r="H691" t="s">
        <v>72</v>
      </c>
      <c r="I691" t="s">
        <v>65</v>
      </c>
      <c r="J691" t="s">
        <v>547</v>
      </c>
      <c r="K691" s="95">
        <v>353.6</v>
      </c>
      <c r="L691" s="94">
        <v>0</v>
      </c>
      <c r="O691" t="str">
        <f t="shared" si="203"/>
        <v/>
      </c>
      <c r="AA691" s="3">
        <f t="shared" si="220"/>
        <v>683</v>
      </c>
      <c r="AB691" s="93">
        <f t="shared" si="204"/>
        <v>43516.000691000001</v>
      </c>
      <c r="AC691">
        <f t="shared" si="205"/>
        <v>818</v>
      </c>
      <c r="AD691" s="1">
        <f t="shared" si="206"/>
        <v>683</v>
      </c>
      <c r="AE691" s="119">
        <f t="shared" si="207"/>
        <v>1300.000691</v>
      </c>
      <c r="AF691">
        <f t="shared" si="208"/>
        <v>216</v>
      </c>
      <c r="AG691" s="1">
        <f t="shared" si="209"/>
        <v>1285</v>
      </c>
      <c r="AH691" s="119">
        <f t="shared" si="210"/>
        <v>1500.000691</v>
      </c>
      <c r="AI691">
        <f t="shared" si="211"/>
        <v>83</v>
      </c>
      <c r="AJ691" s="1">
        <f t="shared" si="212"/>
        <v>1418</v>
      </c>
      <c r="AK691" s="1">
        <f t="shared" si="213"/>
        <v>800.00069099999996</v>
      </c>
      <c r="AL691">
        <f t="shared" si="214"/>
        <v>708</v>
      </c>
      <c r="AM691" s="1">
        <f t="shared" si="215"/>
        <v>793</v>
      </c>
      <c r="AN691" s="108">
        <f t="shared" si="201"/>
        <v>353.60069100000004</v>
      </c>
      <c r="AO691">
        <f t="shared" si="216"/>
        <v>144</v>
      </c>
      <c r="AP691" s="1">
        <f t="shared" si="217"/>
        <v>1357</v>
      </c>
      <c r="AQ691" s="108">
        <f t="shared" si="202"/>
        <v>6.9099999999999999E-4</v>
      </c>
      <c r="AR691">
        <f t="shared" si="218"/>
        <v>818</v>
      </c>
      <c r="AS691" s="1">
        <f t="shared" si="219"/>
        <v>683</v>
      </c>
    </row>
    <row r="692" spans="7:45" x14ac:dyDescent="0.25">
      <c r="G692" s="93">
        <v>43516</v>
      </c>
      <c r="H692" t="s">
        <v>80</v>
      </c>
      <c r="I692" t="s">
        <v>35</v>
      </c>
      <c r="J692" t="s">
        <v>547</v>
      </c>
      <c r="K692" s="95">
        <v>4.8</v>
      </c>
      <c r="L692" s="94">
        <v>0</v>
      </c>
      <c r="O692" t="str">
        <f t="shared" si="203"/>
        <v/>
      </c>
      <c r="AA692" s="3">
        <f t="shared" si="220"/>
        <v>684</v>
      </c>
      <c r="AB692" s="93">
        <f t="shared" si="204"/>
        <v>43516.000692000001</v>
      </c>
      <c r="AC692">
        <f t="shared" si="205"/>
        <v>817</v>
      </c>
      <c r="AD692" s="1">
        <f t="shared" si="206"/>
        <v>684</v>
      </c>
      <c r="AE692" s="119">
        <f t="shared" si="207"/>
        <v>1273.0006920000001</v>
      </c>
      <c r="AF692">
        <f t="shared" si="208"/>
        <v>231</v>
      </c>
      <c r="AG692" s="1">
        <f t="shared" si="209"/>
        <v>1270</v>
      </c>
      <c r="AH692" s="119">
        <f t="shared" si="210"/>
        <v>1402.0006920000001</v>
      </c>
      <c r="AI692">
        <f t="shared" si="211"/>
        <v>164</v>
      </c>
      <c r="AJ692" s="1">
        <f t="shared" si="212"/>
        <v>1337</v>
      </c>
      <c r="AK692" s="1">
        <f t="shared" si="213"/>
        <v>800.00069199999996</v>
      </c>
      <c r="AL692">
        <f t="shared" si="214"/>
        <v>707</v>
      </c>
      <c r="AM692" s="1">
        <f t="shared" si="215"/>
        <v>794</v>
      </c>
      <c r="AN692" s="108">
        <f t="shared" si="201"/>
        <v>4.8006919999999997</v>
      </c>
      <c r="AO692">
        <f t="shared" si="216"/>
        <v>1401</v>
      </c>
      <c r="AP692" s="1">
        <f t="shared" si="217"/>
        <v>100</v>
      </c>
      <c r="AQ692" s="108">
        <f t="shared" si="202"/>
        <v>6.9200000000000002E-4</v>
      </c>
      <c r="AR692">
        <f t="shared" si="218"/>
        <v>817</v>
      </c>
      <c r="AS692" s="1">
        <f t="shared" si="219"/>
        <v>684</v>
      </c>
    </row>
    <row r="693" spans="7:45" x14ac:dyDescent="0.25">
      <c r="G693" s="93">
        <v>43516</v>
      </c>
      <c r="H693" t="s">
        <v>77</v>
      </c>
      <c r="I693" t="s">
        <v>64</v>
      </c>
      <c r="J693" t="s">
        <v>547</v>
      </c>
      <c r="K693" s="95">
        <v>25</v>
      </c>
      <c r="L693" s="94">
        <v>0</v>
      </c>
      <c r="O693" t="str">
        <f t="shared" si="203"/>
        <v/>
      </c>
      <c r="AA693" s="3">
        <f t="shared" si="220"/>
        <v>685</v>
      </c>
      <c r="AB693" s="93">
        <f t="shared" si="204"/>
        <v>43516.000693000002</v>
      </c>
      <c r="AC693">
        <f t="shared" si="205"/>
        <v>816</v>
      </c>
      <c r="AD693" s="1">
        <f t="shared" si="206"/>
        <v>685</v>
      </c>
      <c r="AE693" s="119">
        <f t="shared" si="207"/>
        <v>1184.000693</v>
      </c>
      <c r="AF693">
        <f t="shared" si="208"/>
        <v>330</v>
      </c>
      <c r="AG693" s="1">
        <f t="shared" si="209"/>
        <v>1171</v>
      </c>
      <c r="AH693" s="119">
        <f t="shared" si="210"/>
        <v>358.00069300000001</v>
      </c>
      <c r="AI693">
        <f t="shared" si="211"/>
        <v>1179</v>
      </c>
      <c r="AJ693" s="1">
        <f t="shared" si="212"/>
        <v>322</v>
      </c>
      <c r="AK693" s="1">
        <f t="shared" si="213"/>
        <v>800.00069299999996</v>
      </c>
      <c r="AL693">
        <f t="shared" si="214"/>
        <v>706</v>
      </c>
      <c r="AM693" s="1">
        <f t="shared" si="215"/>
        <v>795</v>
      </c>
      <c r="AN693" s="108">
        <f t="shared" si="201"/>
        <v>25.000692999999998</v>
      </c>
      <c r="AO693">
        <f t="shared" si="216"/>
        <v>899</v>
      </c>
      <c r="AP693" s="1">
        <f t="shared" si="217"/>
        <v>602</v>
      </c>
      <c r="AQ693" s="108">
        <f t="shared" si="202"/>
        <v>6.9299999999999993E-4</v>
      </c>
      <c r="AR693">
        <f t="shared" si="218"/>
        <v>816</v>
      </c>
      <c r="AS693" s="1">
        <f t="shared" si="219"/>
        <v>685</v>
      </c>
    </row>
    <row r="694" spans="7:45" x14ac:dyDescent="0.25">
      <c r="G694" s="93">
        <v>43516</v>
      </c>
      <c r="H694" t="s">
        <v>75</v>
      </c>
      <c r="I694" t="s">
        <v>35</v>
      </c>
      <c r="J694" t="s">
        <v>547</v>
      </c>
      <c r="K694" s="95">
        <v>21</v>
      </c>
      <c r="L694" s="94">
        <v>0</v>
      </c>
      <c r="O694" t="str">
        <f t="shared" si="203"/>
        <v/>
      </c>
      <c r="AA694" s="3">
        <f t="shared" si="220"/>
        <v>686</v>
      </c>
      <c r="AB694" s="93">
        <f t="shared" si="204"/>
        <v>43516.000694000002</v>
      </c>
      <c r="AC694">
        <f t="shared" si="205"/>
        <v>815</v>
      </c>
      <c r="AD694" s="1">
        <f t="shared" si="206"/>
        <v>686</v>
      </c>
      <c r="AE694" s="119">
        <f t="shared" si="207"/>
        <v>1147.0006940000001</v>
      </c>
      <c r="AF694">
        <f t="shared" si="208"/>
        <v>388</v>
      </c>
      <c r="AG694" s="1">
        <f t="shared" si="209"/>
        <v>1113</v>
      </c>
      <c r="AH694" s="119">
        <f t="shared" si="210"/>
        <v>1402.0006940000001</v>
      </c>
      <c r="AI694">
        <f t="shared" si="211"/>
        <v>163</v>
      </c>
      <c r="AJ694" s="1">
        <f t="shared" si="212"/>
        <v>1338</v>
      </c>
      <c r="AK694" s="1">
        <f t="shared" si="213"/>
        <v>800.00069399999995</v>
      </c>
      <c r="AL694">
        <f t="shared" si="214"/>
        <v>705</v>
      </c>
      <c r="AM694" s="1">
        <f t="shared" si="215"/>
        <v>796</v>
      </c>
      <c r="AN694" s="108">
        <f t="shared" si="201"/>
        <v>21.000693999999999</v>
      </c>
      <c r="AO694">
        <f t="shared" si="216"/>
        <v>995</v>
      </c>
      <c r="AP694" s="1">
        <f t="shared" si="217"/>
        <v>506</v>
      </c>
      <c r="AQ694" s="108">
        <f t="shared" si="202"/>
        <v>6.9399999999999996E-4</v>
      </c>
      <c r="AR694">
        <f t="shared" si="218"/>
        <v>815</v>
      </c>
      <c r="AS694" s="1">
        <f t="shared" si="219"/>
        <v>686</v>
      </c>
    </row>
    <row r="695" spans="7:45" x14ac:dyDescent="0.25">
      <c r="G695" s="93">
        <v>43516</v>
      </c>
      <c r="H695" t="s">
        <v>107</v>
      </c>
      <c r="I695" t="s">
        <v>36</v>
      </c>
      <c r="J695" t="s">
        <v>547</v>
      </c>
      <c r="K695" s="95">
        <v>68.53</v>
      </c>
      <c r="L695" s="94">
        <v>0</v>
      </c>
      <c r="O695" t="str">
        <f t="shared" si="203"/>
        <v/>
      </c>
      <c r="AA695" s="3">
        <f t="shared" si="220"/>
        <v>687</v>
      </c>
      <c r="AB695" s="93">
        <f t="shared" si="204"/>
        <v>43516.000695000002</v>
      </c>
      <c r="AC695">
        <f t="shared" si="205"/>
        <v>814</v>
      </c>
      <c r="AD695" s="1">
        <f t="shared" si="206"/>
        <v>687</v>
      </c>
      <c r="AE695" s="119">
        <f t="shared" si="207"/>
        <v>1093.000695</v>
      </c>
      <c r="AF695">
        <f t="shared" si="208"/>
        <v>413</v>
      </c>
      <c r="AG695" s="1">
        <f t="shared" si="209"/>
        <v>1088</v>
      </c>
      <c r="AH695" s="119">
        <f t="shared" si="210"/>
        <v>297.00069500000001</v>
      </c>
      <c r="AI695">
        <f t="shared" si="211"/>
        <v>1355</v>
      </c>
      <c r="AJ695" s="1">
        <f t="shared" si="212"/>
        <v>146</v>
      </c>
      <c r="AK695" s="1">
        <f t="shared" si="213"/>
        <v>800.00069499999995</v>
      </c>
      <c r="AL695">
        <f t="shared" si="214"/>
        <v>704</v>
      </c>
      <c r="AM695" s="1">
        <f t="shared" si="215"/>
        <v>797</v>
      </c>
      <c r="AN695" s="108">
        <f t="shared" si="201"/>
        <v>68.530694999999994</v>
      </c>
      <c r="AO695">
        <f t="shared" si="216"/>
        <v>515</v>
      </c>
      <c r="AP695" s="1">
        <f t="shared" si="217"/>
        <v>986</v>
      </c>
      <c r="AQ695" s="108">
        <f t="shared" si="202"/>
        <v>6.9499999999999998E-4</v>
      </c>
      <c r="AR695">
        <f t="shared" si="218"/>
        <v>814</v>
      </c>
      <c r="AS695" s="1">
        <f t="shared" si="219"/>
        <v>687</v>
      </c>
    </row>
    <row r="696" spans="7:45" x14ac:dyDescent="0.25">
      <c r="G696" s="93">
        <v>43516</v>
      </c>
      <c r="H696" t="s">
        <v>21</v>
      </c>
      <c r="I696" t="s">
        <v>36</v>
      </c>
      <c r="J696" t="s">
        <v>547</v>
      </c>
      <c r="K696" s="95">
        <v>48</v>
      </c>
      <c r="L696" s="94">
        <v>0</v>
      </c>
      <c r="O696" t="str">
        <f t="shared" si="203"/>
        <v/>
      </c>
      <c r="AA696" s="3">
        <f t="shared" si="220"/>
        <v>688</v>
      </c>
      <c r="AB696" s="93">
        <f t="shared" si="204"/>
        <v>43516.000696000003</v>
      </c>
      <c r="AC696">
        <f t="shared" si="205"/>
        <v>813</v>
      </c>
      <c r="AD696" s="1">
        <f t="shared" si="206"/>
        <v>688</v>
      </c>
      <c r="AE696" s="119">
        <f t="shared" si="207"/>
        <v>1086.0006960000001</v>
      </c>
      <c r="AF696">
        <f t="shared" si="208"/>
        <v>618</v>
      </c>
      <c r="AG696" s="1">
        <f t="shared" si="209"/>
        <v>883</v>
      </c>
      <c r="AH696" s="119">
        <f t="shared" si="210"/>
        <v>297.000696</v>
      </c>
      <c r="AI696">
        <f t="shared" si="211"/>
        <v>1354</v>
      </c>
      <c r="AJ696" s="1">
        <f t="shared" si="212"/>
        <v>147</v>
      </c>
      <c r="AK696" s="1">
        <f t="shared" si="213"/>
        <v>800.00069599999995</v>
      </c>
      <c r="AL696">
        <f t="shared" si="214"/>
        <v>703</v>
      </c>
      <c r="AM696" s="1">
        <f t="shared" si="215"/>
        <v>798</v>
      </c>
      <c r="AN696" s="108">
        <f t="shared" si="201"/>
        <v>48.000695999999998</v>
      </c>
      <c r="AO696">
        <f t="shared" si="216"/>
        <v>627</v>
      </c>
      <c r="AP696" s="1">
        <f t="shared" si="217"/>
        <v>874</v>
      </c>
      <c r="AQ696" s="108">
        <f t="shared" si="202"/>
        <v>6.96E-4</v>
      </c>
      <c r="AR696">
        <f t="shared" si="218"/>
        <v>813</v>
      </c>
      <c r="AS696" s="1">
        <f t="shared" si="219"/>
        <v>688</v>
      </c>
    </row>
    <row r="697" spans="7:45" x14ac:dyDescent="0.25">
      <c r="G697" s="93">
        <v>43516</v>
      </c>
      <c r="H697" t="s">
        <v>21</v>
      </c>
      <c r="I697" t="s">
        <v>36</v>
      </c>
      <c r="J697" t="s">
        <v>547</v>
      </c>
      <c r="K697" s="95">
        <v>40</v>
      </c>
      <c r="L697" s="94">
        <v>0</v>
      </c>
      <c r="O697" t="str">
        <f t="shared" si="203"/>
        <v/>
      </c>
      <c r="AA697" s="3">
        <f t="shared" si="220"/>
        <v>689</v>
      </c>
      <c r="AB697" s="93">
        <f t="shared" si="204"/>
        <v>43516.000697000003</v>
      </c>
      <c r="AC697">
        <f t="shared" si="205"/>
        <v>812</v>
      </c>
      <c r="AD697" s="1">
        <f t="shared" si="206"/>
        <v>689</v>
      </c>
      <c r="AE697" s="119">
        <f t="shared" si="207"/>
        <v>1086.0006969999999</v>
      </c>
      <c r="AF697">
        <f t="shared" si="208"/>
        <v>617</v>
      </c>
      <c r="AG697" s="1">
        <f t="shared" si="209"/>
        <v>884</v>
      </c>
      <c r="AH697" s="119">
        <f t="shared" si="210"/>
        <v>297.000697</v>
      </c>
      <c r="AI697">
        <f t="shared" si="211"/>
        <v>1353</v>
      </c>
      <c r="AJ697" s="1">
        <f t="shared" si="212"/>
        <v>148</v>
      </c>
      <c r="AK697" s="1">
        <f t="shared" si="213"/>
        <v>800.00069699999995</v>
      </c>
      <c r="AL697">
        <f t="shared" si="214"/>
        <v>702</v>
      </c>
      <c r="AM697" s="1">
        <f t="shared" si="215"/>
        <v>799</v>
      </c>
      <c r="AN697" s="108">
        <f t="shared" si="201"/>
        <v>40.000697000000002</v>
      </c>
      <c r="AO697">
        <f t="shared" si="216"/>
        <v>707</v>
      </c>
      <c r="AP697" s="1">
        <f t="shared" si="217"/>
        <v>794</v>
      </c>
      <c r="AQ697" s="108">
        <f t="shared" si="202"/>
        <v>6.9699999999999992E-4</v>
      </c>
      <c r="AR697">
        <f t="shared" si="218"/>
        <v>812</v>
      </c>
      <c r="AS697" s="1">
        <f t="shared" si="219"/>
        <v>689</v>
      </c>
    </row>
    <row r="698" spans="7:45" x14ac:dyDescent="0.25">
      <c r="G698" s="93">
        <v>43516</v>
      </c>
      <c r="H698" t="s">
        <v>21</v>
      </c>
      <c r="I698" t="s">
        <v>36</v>
      </c>
      <c r="J698" t="s">
        <v>547</v>
      </c>
      <c r="K698" s="95">
        <v>8</v>
      </c>
      <c r="L698" s="94">
        <v>0</v>
      </c>
      <c r="O698" t="str">
        <f t="shared" si="203"/>
        <v/>
      </c>
      <c r="AA698" s="3">
        <f t="shared" si="220"/>
        <v>690</v>
      </c>
      <c r="AB698" s="93">
        <f t="shared" si="204"/>
        <v>43516.000698000003</v>
      </c>
      <c r="AC698">
        <f t="shared" si="205"/>
        <v>811</v>
      </c>
      <c r="AD698" s="1">
        <f t="shared" si="206"/>
        <v>690</v>
      </c>
      <c r="AE698" s="119">
        <f t="shared" si="207"/>
        <v>1086.0006980000001</v>
      </c>
      <c r="AF698">
        <f t="shared" si="208"/>
        <v>616</v>
      </c>
      <c r="AG698" s="1">
        <f t="shared" si="209"/>
        <v>885</v>
      </c>
      <c r="AH698" s="119">
        <f t="shared" si="210"/>
        <v>297.000698</v>
      </c>
      <c r="AI698">
        <f t="shared" si="211"/>
        <v>1352</v>
      </c>
      <c r="AJ698" s="1">
        <f t="shared" si="212"/>
        <v>149</v>
      </c>
      <c r="AK698" s="1">
        <f t="shared" si="213"/>
        <v>800.00069800000006</v>
      </c>
      <c r="AL698">
        <f t="shared" si="214"/>
        <v>701</v>
      </c>
      <c r="AM698" s="1">
        <f t="shared" si="215"/>
        <v>800</v>
      </c>
      <c r="AN698" s="108">
        <f t="shared" si="201"/>
        <v>8.0006979999999999</v>
      </c>
      <c r="AO698">
        <f t="shared" si="216"/>
        <v>1298</v>
      </c>
      <c r="AP698" s="1">
        <f t="shared" si="217"/>
        <v>203</v>
      </c>
      <c r="AQ698" s="108">
        <f t="shared" si="202"/>
        <v>6.9799999999999994E-4</v>
      </c>
      <c r="AR698">
        <f t="shared" si="218"/>
        <v>811</v>
      </c>
      <c r="AS698" s="1">
        <f t="shared" si="219"/>
        <v>690</v>
      </c>
    </row>
    <row r="699" spans="7:45" x14ac:dyDescent="0.25">
      <c r="G699" s="93">
        <v>43516</v>
      </c>
      <c r="H699" t="s">
        <v>23</v>
      </c>
      <c r="I699" t="s">
        <v>37</v>
      </c>
      <c r="J699" t="s">
        <v>132</v>
      </c>
      <c r="K699" s="95">
        <v>7.35</v>
      </c>
      <c r="L699" s="94">
        <v>0</v>
      </c>
      <c r="O699" t="str">
        <f t="shared" si="203"/>
        <v/>
      </c>
      <c r="AA699" s="3">
        <f t="shared" si="220"/>
        <v>691</v>
      </c>
      <c r="AB699" s="93">
        <f t="shared" si="204"/>
        <v>43516.000698999997</v>
      </c>
      <c r="AC699">
        <f t="shared" si="205"/>
        <v>810</v>
      </c>
      <c r="AD699" s="1">
        <f t="shared" si="206"/>
        <v>691</v>
      </c>
      <c r="AE699" s="119">
        <f t="shared" si="207"/>
        <v>515.00069900000005</v>
      </c>
      <c r="AF699">
        <f t="shared" si="208"/>
        <v>1268</v>
      </c>
      <c r="AG699" s="1">
        <f t="shared" si="209"/>
        <v>233</v>
      </c>
      <c r="AH699" s="119">
        <f t="shared" si="210"/>
        <v>868.00069900000005</v>
      </c>
      <c r="AI699">
        <f t="shared" si="211"/>
        <v>739</v>
      </c>
      <c r="AJ699" s="1">
        <f t="shared" si="212"/>
        <v>762</v>
      </c>
      <c r="AK699" s="1">
        <f t="shared" si="213"/>
        <v>178.000699</v>
      </c>
      <c r="AL699">
        <f t="shared" si="214"/>
        <v>1325</v>
      </c>
      <c r="AM699" s="1">
        <f t="shared" si="215"/>
        <v>176</v>
      </c>
      <c r="AN699" s="108">
        <f t="shared" si="201"/>
        <v>7.3506989999999996</v>
      </c>
      <c r="AO699">
        <f t="shared" si="216"/>
        <v>1356</v>
      </c>
      <c r="AP699" s="1">
        <f t="shared" si="217"/>
        <v>145</v>
      </c>
      <c r="AQ699" s="108">
        <f t="shared" si="202"/>
        <v>6.9899999999999997E-4</v>
      </c>
      <c r="AR699">
        <f t="shared" si="218"/>
        <v>810</v>
      </c>
      <c r="AS699" s="1">
        <f t="shared" si="219"/>
        <v>691</v>
      </c>
    </row>
    <row r="700" spans="7:45" x14ac:dyDescent="0.25">
      <c r="G700" s="93">
        <v>43516</v>
      </c>
      <c r="H700" t="s">
        <v>23</v>
      </c>
      <c r="I700" t="s">
        <v>37</v>
      </c>
      <c r="J700" t="s">
        <v>134</v>
      </c>
      <c r="K700" s="95">
        <v>7.35</v>
      </c>
      <c r="L700" s="94">
        <v>0</v>
      </c>
      <c r="O700" t="str">
        <f t="shared" si="203"/>
        <v/>
      </c>
      <c r="AA700" s="3">
        <f t="shared" si="220"/>
        <v>692</v>
      </c>
      <c r="AB700" s="93">
        <f t="shared" si="204"/>
        <v>43516.000699999997</v>
      </c>
      <c r="AC700">
        <f t="shared" si="205"/>
        <v>809</v>
      </c>
      <c r="AD700" s="1">
        <f t="shared" si="206"/>
        <v>692</v>
      </c>
      <c r="AE700" s="119">
        <f t="shared" si="207"/>
        <v>515.00070000000005</v>
      </c>
      <c r="AF700">
        <f t="shared" si="208"/>
        <v>1267</v>
      </c>
      <c r="AG700" s="1">
        <f t="shared" si="209"/>
        <v>234</v>
      </c>
      <c r="AH700" s="119">
        <f t="shared" si="210"/>
        <v>868.00070000000005</v>
      </c>
      <c r="AI700">
        <f t="shared" si="211"/>
        <v>738</v>
      </c>
      <c r="AJ700" s="1">
        <f t="shared" si="212"/>
        <v>763</v>
      </c>
      <c r="AK700" s="1">
        <f t="shared" si="213"/>
        <v>155.00069999999999</v>
      </c>
      <c r="AL700">
        <f t="shared" si="214"/>
        <v>1349</v>
      </c>
      <c r="AM700" s="1">
        <f t="shared" si="215"/>
        <v>152</v>
      </c>
      <c r="AN700" s="108">
        <f t="shared" si="201"/>
        <v>7.3506999999999998</v>
      </c>
      <c r="AO700">
        <f t="shared" si="216"/>
        <v>1355</v>
      </c>
      <c r="AP700" s="1">
        <f t="shared" si="217"/>
        <v>146</v>
      </c>
      <c r="AQ700" s="108">
        <f t="shared" si="202"/>
        <v>6.9999999999999999E-4</v>
      </c>
      <c r="AR700">
        <f t="shared" si="218"/>
        <v>809</v>
      </c>
      <c r="AS700" s="1">
        <f t="shared" si="219"/>
        <v>692</v>
      </c>
    </row>
    <row r="701" spans="7:45" x14ac:dyDescent="0.25">
      <c r="G701" s="93">
        <v>43516</v>
      </c>
      <c r="H701" t="s">
        <v>23</v>
      </c>
      <c r="I701" t="s">
        <v>37</v>
      </c>
      <c r="J701" t="s">
        <v>528</v>
      </c>
      <c r="K701" s="95">
        <v>7.4</v>
      </c>
      <c r="L701" s="94">
        <v>0</v>
      </c>
      <c r="O701" t="str">
        <f t="shared" si="203"/>
        <v/>
      </c>
      <c r="AA701" s="3">
        <f t="shared" si="220"/>
        <v>693</v>
      </c>
      <c r="AB701" s="93">
        <f t="shared" si="204"/>
        <v>43516.000700999997</v>
      </c>
      <c r="AC701">
        <f t="shared" si="205"/>
        <v>808</v>
      </c>
      <c r="AD701" s="1">
        <f t="shared" si="206"/>
        <v>693</v>
      </c>
      <c r="AE701" s="119">
        <f t="shared" si="207"/>
        <v>515.00070100000005</v>
      </c>
      <c r="AF701">
        <f t="shared" si="208"/>
        <v>1266</v>
      </c>
      <c r="AG701" s="1">
        <f t="shared" si="209"/>
        <v>235</v>
      </c>
      <c r="AH701" s="119">
        <f t="shared" si="210"/>
        <v>868.00070100000005</v>
      </c>
      <c r="AI701">
        <f t="shared" si="211"/>
        <v>737</v>
      </c>
      <c r="AJ701" s="1">
        <f t="shared" si="212"/>
        <v>764</v>
      </c>
      <c r="AK701" s="1">
        <f t="shared" si="213"/>
        <v>148.00070099999999</v>
      </c>
      <c r="AL701">
        <f t="shared" si="214"/>
        <v>1353</v>
      </c>
      <c r="AM701" s="1">
        <f t="shared" si="215"/>
        <v>148</v>
      </c>
      <c r="AN701" s="108">
        <f t="shared" si="201"/>
        <v>7.4007010000000006</v>
      </c>
      <c r="AO701">
        <f t="shared" si="216"/>
        <v>1350</v>
      </c>
      <c r="AP701" s="1">
        <f t="shared" si="217"/>
        <v>151</v>
      </c>
      <c r="AQ701" s="108">
        <f t="shared" si="202"/>
        <v>7.0100000000000002E-4</v>
      </c>
      <c r="AR701">
        <f t="shared" si="218"/>
        <v>808</v>
      </c>
      <c r="AS701" s="1">
        <f t="shared" si="219"/>
        <v>693</v>
      </c>
    </row>
    <row r="702" spans="7:45" x14ac:dyDescent="0.25">
      <c r="G702" s="93">
        <v>43516</v>
      </c>
      <c r="H702" t="s">
        <v>23</v>
      </c>
      <c r="I702" t="s">
        <v>37</v>
      </c>
      <c r="J702" t="s">
        <v>129</v>
      </c>
      <c r="K702" s="95">
        <v>9.1999999999999993</v>
      </c>
      <c r="L702" s="94">
        <v>0</v>
      </c>
      <c r="O702" t="str">
        <f t="shared" si="203"/>
        <v/>
      </c>
      <c r="AA702" s="3">
        <f t="shared" si="220"/>
        <v>694</v>
      </c>
      <c r="AB702" s="93">
        <f t="shared" si="204"/>
        <v>43516.000701999998</v>
      </c>
      <c r="AC702">
        <f t="shared" si="205"/>
        <v>807</v>
      </c>
      <c r="AD702" s="1">
        <f t="shared" si="206"/>
        <v>694</v>
      </c>
      <c r="AE702" s="119">
        <f t="shared" si="207"/>
        <v>515.00070200000005</v>
      </c>
      <c r="AF702">
        <f t="shared" si="208"/>
        <v>1265</v>
      </c>
      <c r="AG702" s="1">
        <f t="shared" si="209"/>
        <v>236</v>
      </c>
      <c r="AH702" s="119">
        <f t="shared" si="210"/>
        <v>868.00070200000005</v>
      </c>
      <c r="AI702">
        <f t="shared" si="211"/>
        <v>736</v>
      </c>
      <c r="AJ702" s="1">
        <f t="shared" si="212"/>
        <v>765</v>
      </c>
      <c r="AK702" s="1">
        <f t="shared" si="213"/>
        <v>130.00070199999999</v>
      </c>
      <c r="AL702">
        <f t="shared" si="214"/>
        <v>1376</v>
      </c>
      <c r="AM702" s="1">
        <f t="shared" si="215"/>
        <v>125</v>
      </c>
      <c r="AN702" s="108">
        <f t="shared" si="201"/>
        <v>9.2007019999999997</v>
      </c>
      <c r="AO702">
        <f t="shared" si="216"/>
        <v>1237</v>
      </c>
      <c r="AP702" s="1">
        <f t="shared" si="217"/>
        <v>264</v>
      </c>
      <c r="AQ702" s="108">
        <f t="shared" si="202"/>
        <v>7.0199999999999993E-4</v>
      </c>
      <c r="AR702">
        <f t="shared" si="218"/>
        <v>807</v>
      </c>
      <c r="AS702" s="1">
        <f t="shared" si="219"/>
        <v>694</v>
      </c>
    </row>
    <row r="703" spans="7:45" x14ac:dyDescent="0.25">
      <c r="G703" s="93">
        <v>43516</v>
      </c>
      <c r="H703" t="s">
        <v>23</v>
      </c>
      <c r="I703" t="s">
        <v>37</v>
      </c>
      <c r="J703" t="s">
        <v>303</v>
      </c>
      <c r="K703" s="95">
        <v>9.1999999999999993</v>
      </c>
      <c r="L703" s="94">
        <v>0</v>
      </c>
      <c r="O703" t="str">
        <f t="shared" si="203"/>
        <v/>
      </c>
      <c r="AA703" s="3">
        <f t="shared" si="220"/>
        <v>695</v>
      </c>
      <c r="AB703" s="93">
        <f t="shared" si="204"/>
        <v>43516.000702999998</v>
      </c>
      <c r="AC703">
        <f t="shared" si="205"/>
        <v>806</v>
      </c>
      <c r="AD703" s="1">
        <f t="shared" si="206"/>
        <v>695</v>
      </c>
      <c r="AE703" s="119">
        <f t="shared" si="207"/>
        <v>515.00070300000004</v>
      </c>
      <c r="AF703">
        <f t="shared" si="208"/>
        <v>1264</v>
      </c>
      <c r="AG703" s="1">
        <f t="shared" si="209"/>
        <v>237</v>
      </c>
      <c r="AH703" s="119">
        <f t="shared" si="210"/>
        <v>868.00070300000004</v>
      </c>
      <c r="AI703">
        <f t="shared" si="211"/>
        <v>735</v>
      </c>
      <c r="AJ703" s="1">
        <f t="shared" si="212"/>
        <v>766</v>
      </c>
      <c r="AK703" s="1">
        <f t="shared" si="213"/>
        <v>40.000703000000001</v>
      </c>
      <c r="AL703">
        <f t="shared" si="214"/>
        <v>1467</v>
      </c>
      <c r="AM703" s="1">
        <f t="shared" si="215"/>
        <v>34</v>
      </c>
      <c r="AN703" s="108">
        <f t="shared" si="201"/>
        <v>9.200702999999999</v>
      </c>
      <c r="AO703">
        <f t="shared" si="216"/>
        <v>1236</v>
      </c>
      <c r="AP703" s="1">
        <f t="shared" si="217"/>
        <v>265</v>
      </c>
      <c r="AQ703" s="108">
        <f t="shared" si="202"/>
        <v>7.0299999999999996E-4</v>
      </c>
      <c r="AR703">
        <f t="shared" si="218"/>
        <v>806</v>
      </c>
      <c r="AS703" s="1">
        <f t="shared" si="219"/>
        <v>695</v>
      </c>
    </row>
    <row r="704" spans="7:45" x14ac:dyDescent="0.25">
      <c r="G704" s="93">
        <v>43516</v>
      </c>
      <c r="H704" t="s">
        <v>23</v>
      </c>
      <c r="I704" t="s">
        <v>37</v>
      </c>
      <c r="J704" t="s">
        <v>193</v>
      </c>
      <c r="K704" s="95">
        <v>9.1999999999999993</v>
      </c>
      <c r="L704" s="94">
        <v>0</v>
      </c>
      <c r="O704" t="str">
        <f t="shared" si="203"/>
        <v/>
      </c>
      <c r="AA704" s="3">
        <f t="shared" si="220"/>
        <v>696</v>
      </c>
      <c r="AB704" s="93">
        <f t="shared" si="204"/>
        <v>43516.000703999998</v>
      </c>
      <c r="AC704">
        <f t="shared" si="205"/>
        <v>805</v>
      </c>
      <c r="AD704" s="1">
        <f t="shared" si="206"/>
        <v>696</v>
      </c>
      <c r="AE704" s="119">
        <f t="shared" si="207"/>
        <v>515.00070400000004</v>
      </c>
      <c r="AF704">
        <f t="shared" si="208"/>
        <v>1263</v>
      </c>
      <c r="AG704" s="1">
        <f t="shared" si="209"/>
        <v>238</v>
      </c>
      <c r="AH704" s="119">
        <f t="shared" si="210"/>
        <v>868.00070400000004</v>
      </c>
      <c r="AI704">
        <f t="shared" si="211"/>
        <v>734</v>
      </c>
      <c r="AJ704" s="1">
        <f t="shared" si="212"/>
        <v>767</v>
      </c>
      <c r="AK704" s="1">
        <f t="shared" si="213"/>
        <v>16.000703999999999</v>
      </c>
      <c r="AL704">
        <f t="shared" si="214"/>
        <v>1486</v>
      </c>
      <c r="AM704" s="1">
        <f t="shared" si="215"/>
        <v>15</v>
      </c>
      <c r="AN704" s="108">
        <f t="shared" si="201"/>
        <v>9.200704</v>
      </c>
      <c r="AO704">
        <f t="shared" si="216"/>
        <v>1235</v>
      </c>
      <c r="AP704" s="1">
        <f t="shared" si="217"/>
        <v>266</v>
      </c>
      <c r="AQ704" s="108">
        <f t="shared" si="202"/>
        <v>7.0399999999999998E-4</v>
      </c>
      <c r="AR704">
        <f t="shared" si="218"/>
        <v>805</v>
      </c>
      <c r="AS704" s="1">
        <f t="shared" si="219"/>
        <v>696</v>
      </c>
    </row>
    <row r="705" spans="7:45" x14ac:dyDescent="0.25">
      <c r="G705" s="93">
        <v>43516</v>
      </c>
      <c r="H705" t="s">
        <v>23</v>
      </c>
      <c r="I705" t="s">
        <v>37</v>
      </c>
      <c r="J705" t="s">
        <v>173</v>
      </c>
      <c r="K705" s="95">
        <v>10.25</v>
      </c>
      <c r="L705" s="94">
        <v>0</v>
      </c>
      <c r="O705" t="str">
        <f t="shared" si="203"/>
        <v/>
      </c>
      <c r="AA705" s="3">
        <f t="shared" si="220"/>
        <v>697</v>
      </c>
      <c r="AB705" s="93">
        <f t="shared" si="204"/>
        <v>43516.000704999999</v>
      </c>
      <c r="AC705">
        <f t="shared" si="205"/>
        <v>804</v>
      </c>
      <c r="AD705" s="1">
        <f t="shared" si="206"/>
        <v>697</v>
      </c>
      <c r="AE705" s="119">
        <f t="shared" si="207"/>
        <v>515.00070500000004</v>
      </c>
      <c r="AF705">
        <f t="shared" si="208"/>
        <v>1262</v>
      </c>
      <c r="AG705" s="1">
        <f t="shared" si="209"/>
        <v>239</v>
      </c>
      <c r="AH705" s="119">
        <f t="shared" si="210"/>
        <v>868.00070500000004</v>
      </c>
      <c r="AI705">
        <f t="shared" si="211"/>
        <v>733</v>
      </c>
      <c r="AJ705" s="1">
        <f t="shared" si="212"/>
        <v>768</v>
      </c>
      <c r="AK705" s="1">
        <f t="shared" si="213"/>
        <v>7.000705</v>
      </c>
      <c r="AL705">
        <f t="shared" si="214"/>
        <v>1494</v>
      </c>
      <c r="AM705" s="1">
        <f t="shared" si="215"/>
        <v>7</v>
      </c>
      <c r="AN705" s="108">
        <f t="shared" si="201"/>
        <v>10.250705</v>
      </c>
      <c r="AO705">
        <f t="shared" si="216"/>
        <v>1206</v>
      </c>
      <c r="AP705" s="1">
        <f t="shared" si="217"/>
        <v>295</v>
      </c>
      <c r="AQ705" s="108">
        <f t="shared" si="202"/>
        <v>7.0500000000000001E-4</v>
      </c>
      <c r="AR705">
        <f t="shared" si="218"/>
        <v>804</v>
      </c>
      <c r="AS705" s="1">
        <f t="shared" si="219"/>
        <v>697</v>
      </c>
    </row>
    <row r="706" spans="7:45" x14ac:dyDescent="0.25">
      <c r="G706" s="93">
        <v>43516</v>
      </c>
      <c r="H706" t="s">
        <v>23</v>
      </c>
      <c r="I706" t="s">
        <v>37</v>
      </c>
      <c r="J706" t="s">
        <v>154</v>
      </c>
      <c r="K706" s="95">
        <v>5</v>
      </c>
      <c r="L706" s="94">
        <v>0</v>
      </c>
      <c r="O706" t="str">
        <f t="shared" si="203"/>
        <v/>
      </c>
      <c r="AA706" s="3">
        <f t="shared" si="220"/>
        <v>698</v>
      </c>
      <c r="AB706" s="93">
        <f t="shared" si="204"/>
        <v>43516.000705999999</v>
      </c>
      <c r="AC706">
        <f t="shared" si="205"/>
        <v>803</v>
      </c>
      <c r="AD706" s="1">
        <f t="shared" si="206"/>
        <v>698</v>
      </c>
      <c r="AE706" s="119">
        <f t="shared" si="207"/>
        <v>515.00070600000004</v>
      </c>
      <c r="AF706">
        <f t="shared" si="208"/>
        <v>1261</v>
      </c>
      <c r="AG706" s="1">
        <f t="shared" si="209"/>
        <v>240</v>
      </c>
      <c r="AH706" s="119">
        <f t="shared" si="210"/>
        <v>868.00070600000004</v>
      </c>
      <c r="AI706">
        <f t="shared" si="211"/>
        <v>732</v>
      </c>
      <c r="AJ706" s="1">
        <f t="shared" si="212"/>
        <v>769</v>
      </c>
      <c r="AK706" s="1">
        <f t="shared" si="213"/>
        <v>5.0007060000000001</v>
      </c>
      <c r="AL706">
        <f t="shared" si="214"/>
        <v>1498</v>
      </c>
      <c r="AM706" s="1">
        <f t="shared" si="215"/>
        <v>3</v>
      </c>
      <c r="AN706" s="108">
        <f t="shared" si="201"/>
        <v>5.0007060000000001</v>
      </c>
      <c r="AO706">
        <f t="shared" si="216"/>
        <v>1393</v>
      </c>
      <c r="AP706" s="1">
        <f t="shared" si="217"/>
        <v>108</v>
      </c>
      <c r="AQ706" s="108">
        <f t="shared" si="202"/>
        <v>7.0599999999999992E-4</v>
      </c>
      <c r="AR706">
        <f t="shared" si="218"/>
        <v>803</v>
      </c>
      <c r="AS706" s="1">
        <f t="shared" si="219"/>
        <v>698</v>
      </c>
    </row>
    <row r="707" spans="7:45" x14ac:dyDescent="0.25">
      <c r="G707" s="93">
        <v>43517</v>
      </c>
      <c r="H707" t="s">
        <v>72</v>
      </c>
      <c r="I707" t="s">
        <v>66</v>
      </c>
      <c r="J707" t="s">
        <v>548</v>
      </c>
      <c r="K707" s="95">
        <v>0</v>
      </c>
      <c r="L707" s="94">
        <v>2.4</v>
      </c>
      <c r="O707" t="str">
        <f t="shared" si="203"/>
        <v/>
      </c>
      <c r="AA707" s="3">
        <f t="shared" si="220"/>
        <v>699</v>
      </c>
      <c r="AB707" s="93">
        <f t="shared" si="204"/>
        <v>43517.000706999999</v>
      </c>
      <c r="AC707">
        <f t="shared" si="205"/>
        <v>802</v>
      </c>
      <c r="AD707" s="1">
        <f t="shared" si="206"/>
        <v>699</v>
      </c>
      <c r="AE707" s="119">
        <f t="shared" si="207"/>
        <v>1300.0007069999999</v>
      </c>
      <c r="AF707">
        <f t="shared" si="208"/>
        <v>215</v>
      </c>
      <c r="AG707" s="1">
        <f t="shared" si="209"/>
        <v>1286</v>
      </c>
      <c r="AH707" s="119">
        <f t="shared" si="210"/>
        <v>658.00070700000003</v>
      </c>
      <c r="AI707">
        <f t="shared" si="211"/>
        <v>865</v>
      </c>
      <c r="AJ707" s="1">
        <f t="shared" si="212"/>
        <v>636</v>
      </c>
      <c r="AK707" s="1">
        <f t="shared" si="213"/>
        <v>803.00070700000003</v>
      </c>
      <c r="AL707">
        <f t="shared" si="214"/>
        <v>700</v>
      </c>
      <c r="AM707" s="1">
        <f t="shared" si="215"/>
        <v>801</v>
      </c>
      <c r="AN707" s="108">
        <f t="shared" si="201"/>
        <v>7.0699999999999995E-4</v>
      </c>
      <c r="AO707">
        <f t="shared" si="216"/>
        <v>1496</v>
      </c>
      <c r="AP707" s="1">
        <f t="shared" si="217"/>
        <v>5</v>
      </c>
      <c r="AQ707" s="108">
        <f t="shared" si="202"/>
        <v>7.0699999999999995E-4</v>
      </c>
      <c r="AR707">
        <f t="shared" si="218"/>
        <v>802</v>
      </c>
      <c r="AS707" s="1">
        <f t="shared" si="219"/>
        <v>699</v>
      </c>
    </row>
    <row r="708" spans="7:45" x14ac:dyDescent="0.25">
      <c r="G708" s="93">
        <v>43517</v>
      </c>
      <c r="H708" t="s">
        <v>21</v>
      </c>
      <c r="I708" t="s">
        <v>36</v>
      </c>
      <c r="J708" t="s">
        <v>548</v>
      </c>
      <c r="K708" s="95">
        <v>16</v>
      </c>
      <c r="L708" s="94">
        <v>0</v>
      </c>
      <c r="O708" t="str">
        <f t="shared" si="203"/>
        <v/>
      </c>
      <c r="AA708" s="3">
        <f t="shared" si="220"/>
        <v>700</v>
      </c>
      <c r="AB708" s="93">
        <f t="shared" si="204"/>
        <v>43517.000708</v>
      </c>
      <c r="AC708">
        <f t="shared" si="205"/>
        <v>801</v>
      </c>
      <c r="AD708" s="1">
        <f t="shared" si="206"/>
        <v>700</v>
      </c>
      <c r="AE708" s="119">
        <f t="shared" si="207"/>
        <v>1086.000708</v>
      </c>
      <c r="AF708">
        <f t="shared" si="208"/>
        <v>615</v>
      </c>
      <c r="AG708" s="1">
        <f t="shared" si="209"/>
        <v>886</v>
      </c>
      <c r="AH708" s="119">
        <f t="shared" si="210"/>
        <v>297.00070799999997</v>
      </c>
      <c r="AI708">
        <f t="shared" si="211"/>
        <v>1351</v>
      </c>
      <c r="AJ708" s="1">
        <f t="shared" si="212"/>
        <v>150</v>
      </c>
      <c r="AK708" s="1">
        <f t="shared" si="213"/>
        <v>803.00070800000003</v>
      </c>
      <c r="AL708">
        <f t="shared" si="214"/>
        <v>699</v>
      </c>
      <c r="AM708" s="1">
        <f t="shared" si="215"/>
        <v>802</v>
      </c>
      <c r="AN708" s="108">
        <f t="shared" si="201"/>
        <v>16.000707999999999</v>
      </c>
      <c r="AO708">
        <f t="shared" si="216"/>
        <v>1101</v>
      </c>
      <c r="AP708" s="1">
        <f t="shared" si="217"/>
        <v>400</v>
      </c>
      <c r="AQ708" s="108">
        <f t="shared" si="202"/>
        <v>7.0799999999999997E-4</v>
      </c>
      <c r="AR708">
        <f t="shared" si="218"/>
        <v>801</v>
      </c>
      <c r="AS708" s="1">
        <f t="shared" si="219"/>
        <v>700</v>
      </c>
    </row>
    <row r="709" spans="7:45" x14ac:dyDescent="0.25">
      <c r="G709" s="93">
        <v>43517</v>
      </c>
      <c r="H709" t="s">
        <v>21</v>
      </c>
      <c r="I709" t="s">
        <v>36</v>
      </c>
      <c r="J709" t="s">
        <v>548</v>
      </c>
      <c r="K709" s="95">
        <v>8</v>
      </c>
      <c r="L709" s="94">
        <v>0</v>
      </c>
      <c r="O709" t="str">
        <f t="shared" si="203"/>
        <v/>
      </c>
      <c r="AA709" s="3">
        <f t="shared" si="220"/>
        <v>701</v>
      </c>
      <c r="AB709" s="93">
        <f t="shared" si="204"/>
        <v>43517.000709</v>
      </c>
      <c r="AC709">
        <f t="shared" si="205"/>
        <v>800</v>
      </c>
      <c r="AD709" s="1">
        <f t="shared" si="206"/>
        <v>701</v>
      </c>
      <c r="AE709" s="119">
        <f t="shared" si="207"/>
        <v>1086.0007089999999</v>
      </c>
      <c r="AF709">
        <f t="shared" si="208"/>
        <v>614</v>
      </c>
      <c r="AG709" s="1">
        <f t="shared" si="209"/>
        <v>887</v>
      </c>
      <c r="AH709" s="119">
        <f t="shared" si="210"/>
        <v>297.00070899999997</v>
      </c>
      <c r="AI709">
        <f t="shared" si="211"/>
        <v>1350</v>
      </c>
      <c r="AJ709" s="1">
        <f t="shared" si="212"/>
        <v>151</v>
      </c>
      <c r="AK709" s="1">
        <f t="shared" si="213"/>
        <v>803.00070900000003</v>
      </c>
      <c r="AL709">
        <f t="shared" si="214"/>
        <v>698</v>
      </c>
      <c r="AM709" s="1">
        <f t="shared" si="215"/>
        <v>803</v>
      </c>
      <c r="AN709" s="108">
        <f t="shared" si="201"/>
        <v>8.0007090000000005</v>
      </c>
      <c r="AO709">
        <f t="shared" si="216"/>
        <v>1297</v>
      </c>
      <c r="AP709" s="1">
        <f t="shared" si="217"/>
        <v>204</v>
      </c>
      <c r="AQ709" s="108">
        <f t="shared" si="202"/>
        <v>7.0899999999999999E-4</v>
      </c>
      <c r="AR709">
        <f t="shared" si="218"/>
        <v>800</v>
      </c>
      <c r="AS709" s="1">
        <f t="shared" si="219"/>
        <v>701</v>
      </c>
    </row>
    <row r="710" spans="7:45" x14ac:dyDescent="0.25">
      <c r="G710" s="93">
        <v>43517</v>
      </c>
      <c r="H710" t="s">
        <v>23</v>
      </c>
      <c r="I710" t="s">
        <v>37</v>
      </c>
      <c r="J710" t="s">
        <v>201</v>
      </c>
      <c r="K710" s="95">
        <v>18.399999999999999</v>
      </c>
      <c r="L710" s="94">
        <v>0</v>
      </c>
      <c r="O710" t="str">
        <f t="shared" si="203"/>
        <v/>
      </c>
      <c r="AA710" s="3">
        <f t="shared" si="220"/>
        <v>702</v>
      </c>
      <c r="AB710" s="93">
        <f t="shared" si="204"/>
        <v>43517.00071</v>
      </c>
      <c r="AC710">
        <f t="shared" si="205"/>
        <v>799</v>
      </c>
      <c r="AD710" s="1">
        <f t="shared" si="206"/>
        <v>702</v>
      </c>
      <c r="AE710" s="119">
        <f t="shared" si="207"/>
        <v>515.00071000000003</v>
      </c>
      <c r="AF710">
        <f t="shared" si="208"/>
        <v>1260</v>
      </c>
      <c r="AG710" s="1">
        <f t="shared" si="209"/>
        <v>241</v>
      </c>
      <c r="AH710" s="119">
        <f t="shared" si="210"/>
        <v>868.00071000000003</v>
      </c>
      <c r="AI710">
        <f t="shared" si="211"/>
        <v>731</v>
      </c>
      <c r="AJ710" s="1">
        <f t="shared" si="212"/>
        <v>770</v>
      </c>
      <c r="AK710" s="1">
        <f t="shared" si="213"/>
        <v>146.00071</v>
      </c>
      <c r="AL710">
        <f t="shared" si="214"/>
        <v>1357</v>
      </c>
      <c r="AM710" s="1">
        <f t="shared" si="215"/>
        <v>144</v>
      </c>
      <c r="AN710" s="108">
        <f t="shared" si="201"/>
        <v>18.40071</v>
      </c>
      <c r="AO710">
        <f t="shared" si="216"/>
        <v>1030</v>
      </c>
      <c r="AP710" s="1">
        <f t="shared" si="217"/>
        <v>471</v>
      </c>
      <c r="AQ710" s="108">
        <f t="shared" si="202"/>
        <v>7.1000000000000002E-4</v>
      </c>
      <c r="AR710">
        <f t="shared" si="218"/>
        <v>799</v>
      </c>
      <c r="AS710" s="1">
        <f t="shared" si="219"/>
        <v>702</v>
      </c>
    </row>
    <row r="711" spans="7:45" x14ac:dyDescent="0.25">
      <c r="G711" s="93">
        <v>43517</v>
      </c>
      <c r="H711" t="s">
        <v>23</v>
      </c>
      <c r="I711" t="s">
        <v>37</v>
      </c>
      <c r="J711" t="s">
        <v>129</v>
      </c>
      <c r="K711" s="95">
        <v>7.15</v>
      </c>
      <c r="L711" s="94">
        <v>0</v>
      </c>
      <c r="O711" t="str">
        <f t="shared" si="203"/>
        <v/>
      </c>
      <c r="AA711" s="3">
        <f t="shared" si="220"/>
        <v>703</v>
      </c>
      <c r="AB711" s="93">
        <f t="shared" si="204"/>
        <v>43517.000711000001</v>
      </c>
      <c r="AC711">
        <f t="shared" si="205"/>
        <v>798</v>
      </c>
      <c r="AD711" s="1">
        <f t="shared" si="206"/>
        <v>703</v>
      </c>
      <c r="AE711" s="119">
        <f t="shared" si="207"/>
        <v>515.00071100000002</v>
      </c>
      <c r="AF711">
        <f t="shared" si="208"/>
        <v>1259</v>
      </c>
      <c r="AG711" s="1">
        <f t="shared" si="209"/>
        <v>242</v>
      </c>
      <c r="AH711" s="119">
        <f t="shared" si="210"/>
        <v>868.00071100000002</v>
      </c>
      <c r="AI711">
        <f t="shared" si="211"/>
        <v>730</v>
      </c>
      <c r="AJ711" s="1">
        <f t="shared" si="212"/>
        <v>771</v>
      </c>
      <c r="AK711" s="1">
        <f t="shared" si="213"/>
        <v>130.000711</v>
      </c>
      <c r="AL711">
        <f t="shared" si="214"/>
        <v>1375</v>
      </c>
      <c r="AM711" s="1">
        <f t="shared" si="215"/>
        <v>126</v>
      </c>
      <c r="AN711" s="108">
        <f t="shared" si="201"/>
        <v>7.1507110000000003</v>
      </c>
      <c r="AO711">
        <f t="shared" si="216"/>
        <v>1366</v>
      </c>
      <c r="AP711" s="1">
        <f t="shared" si="217"/>
        <v>135</v>
      </c>
      <c r="AQ711" s="108">
        <f t="shared" si="202"/>
        <v>7.1099999999999994E-4</v>
      </c>
      <c r="AR711">
        <f t="shared" si="218"/>
        <v>798</v>
      </c>
      <c r="AS711" s="1">
        <f t="shared" si="219"/>
        <v>703</v>
      </c>
    </row>
    <row r="712" spans="7:45" x14ac:dyDescent="0.25">
      <c r="G712" s="93">
        <v>43517</v>
      </c>
      <c r="H712" t="s">
        <v>23</v>
      </c>
      <c r="I712" t="s">
        <v>37</v>
      </c>
      <c r="J712" t="s">
        <v>427</v>
      </c>
      <c r="K712" s="95">
        <v>9.1999999999999993</v>
      </c>
      <c r="L712" s="94">
        <v>0</v>
      </c>
      <c r="O712" t="str">
        <f t="shared" si="203"/>
        <v/>
      </c>
      <c r="AA712" s="3">
        <f t="shared" si="220"/>
        <v>704</v>
      </c>
      <c r="AB712" s="93">
        <f t="shared" si="204"/>
        <v>43517.000712000001</v>
      </c>
      <c r="AC712">
        <f t="shared" si="205"/>
        <v>797</v>
      </c>
      <c r="AD712" s="1">
        <f t="shared" si="206"/>
        <v>704</v>
      </c>
      <c r="AE712" s="119">
        <f t="shared" si="207"/>
        <v>515.00071200000002</v>
      </c>
      <c r="AF712">
        <f t="shared" si="208"/>
        <v>1258</v>
      </c>
      <c r="AG712" s="1">
        <f t="shared" si="209"/>
        <v>243</v>
      </c>
      <c r="AH712" s="119">
        <f t="shared" si="210"/>
        <v>868.00071200000002</v>
      </c>
      <c r="AI712">
        <f t="shared" si="211"/>
        <v>729</v>
      </c>
      <c r="AJ712" s="1">
        <f t="shared" si="212"/>
        <v>772</v>
      </c>
      <c r="AK712" s="1">
        <f t="shared" si="213"/>
        <v>112.00071199999999</v>
      </c>
      <c r="AL712">
        <f t="shared" si="214"/>
        <v>1389</v>
      </c>
      <c r="AM712" s="1">
        <f t="shared" si="215"/>
        <v>112</v>
      </c>
      <c r="AN712" s="108">
        <f t="shared" si="201"/>
        <v>9.2007119999999993</v>
      </c>
      <c r="AO712">
        <f t="shared" si="216"/>
        <v>1234</v>
      </c>
      <c r="AP712" s="1">
        <f t="shared" si="217"/>
        <v>267</v>
      </c>
      <c r="AQ712" s="108">
        <f t="shared" si="202"/>
        <v>7.1199999999999996E-4</v>
      </c>
      <c r="AR712">
        <f t="shared" si="218"/>
        <v>797</v>
      </c>
      <c r="AS712" s="1">
        <f t="shared" si="219"/>
        <v>704</v>
      </c>
    </row>
    <row r="713" spans="7:45" x14ac:dyDescent="0.25">
      <c r="G713" s="93">
        <v>43517</v>
      </c>
      <c r="H713" t="s">
        <v>23</v>
      </c>
      <c r="I713" t="s">
        <v>37</v>
      </c>
      <c r="J713" t="s">
        <v>331</v>
      </c>
      <c r="K713" s="95">
        <v>2.4</v>
      </c>
      <c r="L713" s="94">
        <v>0</v>
      </c>
      <c r="O713" t="str">
        <f t="shared" si="203"/>
        <v/>
      </c>
      <c r="AA713" s="3">
        <f t="shared" si="220"/>
        <v>705</v>
      </c>
      <c r="AB713" s="93">
        <f t="shared" si="204"/>
        <v>43517.000713000001</v>
      </c>
      <c r="AC713">
        <f t="shared" si="205"/>
        <v>796</v>
      </c>
      <c r="AD713" s="1">
        <f t="shared" si="206"/>
        <v>705</v>
      </c>
      <c r="AE713" s="119">
        <f t="shared" si="207"/>
        <v>515.00071300000002</v>
      </c>
      <c r="AF713">
        <f t="shared" si="208"/>
        <v>1257</v>
      </c>
      <c r="AG713" s="1">
        <f t="shared" si="209"/>
        <v>244</v>
      </c>
      <c r="AH713" s="119">
        <f t="shared" si="210"/>
        <v>868.00071300000002</v>
      </c>
      <c r="AI713">
        <f t="shared" si="211"/>
        <v>728</v>
      </c>
      <c r="AJ713" s="1">
        <f t="shared" si="212"/>
        <v>773</v>
      </c>
      <c r="AK713" s="1">
        <f t="shared" si="213"/>
        <v>78.000713000000005</v>
      </c>
      <c r="AL713">
        <f t="shared" si="214"/>
        <v>1423</v>
      </c>
      <c r="AM713" s="1">
        <f t="shared" si="215"/>
        <v>78</v>
      </c>
      <c r="AN713" s="108">
        <f t="shared" ref="AN713:AN776" si="221">IF(K713="","",K713+0.000001*ROW())</f>
        <v>2.4007130000000001</v>
      </c>
      <c r="AO713">
        <f t="shared" si="216"/>
        <v>1459</v>
      </c>
      <c r="AP713" s="1">
        <f t="shared" si="217"/>
        <v>42</v>
      </c>
      <c r="AQ713" s="108">
        <f t="shared" ref="AQ713:AQ776" si="222">IF(L713="","",N713+0.000001*ROW())</f>
        <v>7.1299999999999998E-4</v>
      </c>
      <c r="AR713">
        <f t="shared" si="218"/>
        <v>796</v>
      </c>
      <c r="AS713" s="1">
        <f t="shared" si="219"/>
        <v>705</v>
      </c>
    </row>
    <row r="714" spans="7:45" x14ac:dyDescent="0.25">
      <c r="G714" s="93">
        <v>43517</v>
      </c>
      <c r="H714" t="s">
        <v>23</v>
      </c>
      <c r="I714" t="s">
        <v>37</v>
      </c>
      <c r="J714" t="s">
        <v>352</v>
      </c>
      <c r="K714" s="95">
        <v>3</v>
      </c>
      <c r="L714" s="94">
        <v>0</v>
      </c>
      <c r="O714" t="str">
        <f t="shared" ref="O714:O777" si="223">IF(P714="","",O713+1)</f>
        <v/>
      </c>
      <c r="AA714" s="3">
        <f t="shared" si="220"/>
        <v>706</v>
      </c>
      <c r="AB714" s="93">
        <f t="shared" ref="AB714:AB777" si="224">IF(G714="","",G714+0.000001*ROW())</f>
        <v>43517.000714000002</v>
      </c>
      <c r="AC714">
        <f t="shared" ref="AC714:AC777" si="225">IFERROR(_xlfn.RANK.EQ(AB714,$AB$9:$AB$1508),"")</f>
        <v>795</v>
      </c>
      <c r="AD714" s="1">
        <f t="shared" ref="AD714:AD777" si="226">IFERROR(_xlfn.RANK.EQ(AB714,$AB$9:$AB$1508,1),"")</f>
        <v>706</v>
      </c>
      <c r="AE714" s="119">
        <f t="shared" ref="AE714:AE777" si="227">IF(H714="","",COUNTIF($H$9:$H$1508,"&lt;="&amp;H714) + 0.000001*ROW())</f>
        <v>515.00071400000002</v>
      </c>
      <c r="AF714">
        <f t="shared" ref="AF714:AF777" si="228">IFERROR(_xlfn.RANK.EQ(AE714,$AE$9:$AE$1508),"")</f>
        <v>1256</v>
      </c>
      <c r="AG714" s="1">
        <f t="shared" ref="AG714:AG777" si="229">IFERROR(_xlfn.RANK.EQ(AE714,$AE$9:$AE$1508,1),"")</f>
        <v>245</v>
      </c>
      <c r="AH714" s="119">
        <f t="shared" ref="AH714:AH777" si="230">IF(I714="","",COUNTIF($I$9:$I$1508,"&lt;="&amp;I714) + 0.000001*ROW())</f>
        <v>868.00071400000002</v>
      </c>
      <c r="AI714">
        <f t="shared" ref="AI714:AI777" si="231">IFERROR(_xlfn.RANK.EQ(AH714,$AH$9:$AH$1508),"")</f>
        <v>727</v>
      </c>
      <c r="AJ714" s="1">
        <f t="shared" ref="AJ714:AJ777" si="232">IFERROR(_xlfn.RANK.EQ(AH714,$AH$9:$AH$1508,1),"")</f>
        <v>774</v>
      </c>
      <c r="AK714" s="1">
        <f t="shared" ref="AK714:AK777" si="233">IF(J714="","",COUNTIF($J$9:$J$1508,"&lt;="&amp;J714) + 0.000001*ROW())</f>
        <v>63.000714000000002</v>
      </c>
      <c r="AL714">
        <f t="shared" ref="AL714:AL777" si="234">IFERROR(_xlfn.RANK.EQ(AK714,$AK$9:$AK$1508),"")</f>
        <v>1438</v>
      </c>
      <c r="AM714" s="1">
        <f t="shared" ref="AM714:AM777" si="235">IFERROR(_xlfn.RANK.EQ(AK714,$AK$9:$AK$1508,1),"")</f>
        <v>63</v>
      </c>
      <c r="AN714" s="108">
        <f t="shared" si="221"/>
        <v>3.0007139999999999</v>
      </c>
      <c r="AO714">
        <f t="shared" ref="AO714:AO777" si="236">IFERROR(_xlfn.RANK.EQ(AN714,$AN$9:$AN$1508),"")</f>
        <v>1437</v>
      </c>
      <c r="AP714" s="1">
        <f t="shared" ref="AP714:AP777" si="237">IFERROR(_xlfn.RANK.EQ(AN714,$AN$9:$AN$1508,1),"")</f>
        <v>64</v>
      </c>
      <c r="AQ714" s="108">
        <f t="shared" si="222"/>
        <v>7.1400000000000001E-4</v>
      </c>
      <c r="AR714">
        <f t="shared" ref="AR714:AR777" si="238">IFERROR(_xlfn.RANK.EQ(AQ714,$AQ$9:$AQ$1508),"")</f>
        <v>795</v>
      </c>
      <c r="AS714" s="1">
        <f t="shared" ref="AS714:AS777" si="239">IFERROR(_xlfn.RANK.EQ(AQ714,$AQ$9:$AQ$1508,1),"")</f>
        <v>706</v>
      </c>
    </row>
    <row r="715" spans="7:45" x14ac:dyDescent="0.25">
      <c r="G715" s="93">
        <v>43517</v>
      </c>
      <c r="H715" t="s">
        <v>23</v>
      </c>
      <c r="I715" t="s">
        <v>37</v>
      </c>
      <c r="J715" t="s">
        <v>290</v>
      </c>
      <c r="K715" s="95">
        <v>7.45</v>
      </c>
      <c r="L715" s="94">
        <v>0</v>
      </c>
      <c r="O715" t="str">
        <f t="shared" si="223"/>
        <v/>
      </c>
      <c r="AA715" s="3">
        <f t="shared" ref="AA715:AA778" si="240">AA714+1</f>
        <v>707</v>
      </c>
      <c r="AB715" s="93">
        <f t="shared" si="224"/>
        <v>43517.000715000002</v>
      </c>
      <c r="AC715">
        <f t="shared" si="225"/>
        <v>794</v>
      </c>
      <c r="AD715" s="1">
        <f t="shared" si="226"/>
        <v>707</v>
      </c>
      <c r="AE715" s="119">
        <f t="shared" si="227"/>
        <v>515.00071500000001</v>
      </c>
      <c r="AF715">
        <f t="shared" si="228"/>
        <v>1255</v>
      </c>
      <c r="AG715" s="1">
        <f t="shared" si="229"/>
        <v>246</v>
      </c>
      <c r="AH715" s="119">
        <f t="shared" si="230"/>
        <v>868.00071500000001</v>
      </c>
      <c r="AI715">
        <f t="shared" si="231"/>
        <v>726</v>
      </c>
      <c r="AJ715" s="1">
        <f t="shared" si="232"/>
        <v>775</v>
      </c>
      <c r="AK715" s="1">
        <f t="shared" si="233"/>
        <v>45.000715</v>
      </c>
      <c r="AL715">
        <f t="shared" si="234"/>
        <v>1458</v>
      </c>
      <c r="AM715" s="1">
        <f t="shared" si="235"/>
        <v>43</v>
      </c>
      <c r="AN715" s="108">
        <f t="shared" si="221"/>
        <v>7.4507149999999998</v>
      </c>
      <c r="AO715">
        <f t="shared" si="236"/>
        <v>1347</v>
      </c>
      <c r="AP715" s="1">
        <f t="shared" si="237"/>
        <v>154</v>
      </c>
      <c r="AQ715" s="108">
        <f t="shared" si="222"/>
        <v>7.1499999999999992E-4</v>
      </c>
      <c r="AR715">
        <f t="shared" si="238"/>
        <v>794</v>
      </c>
      <c r="AS715" s="1">
        <f t="shared" si="239"/>
        <v>707</v>
      </c>
    </row>
    <row r="716" spans="7:45" x14ac:dyDescent="0.25">
      <c r="G716" s="93">
        <v>43517</v>
      </c>
      <c r="H716" t="s">
        <v>23</v>
      </c>
      <c r="I716" t="s">
        <v>37</v>
      </c>
      <c r="J716" t="s">
        <v>416</v>
      </c>
      <c r="K716" s="95">
        <v>110.45</v>
      </c>
      <c r="L716" s="94">
        <v>0</v>
      </c>
      <c r="O716" t="str">
        <f t="shared" si="223"/>
        <v/>
      </c>
      <c r="AA716" s="3">
        <f t="shared" si="240"/>
        <v>708</v>
      </c>
      <c r="AB716" s="93">
        <f t="shared" si="224"/>
        <v>43517.000716000002</v>
      </c>
      <c r="AC716">
        <f t="shared" si="225"/>
        <v>793</v>
      </c>
      <c r="AD716" s="1">
        <f t="shared" si="226"/>
        <v>708</v>
      </c>
      <c r="AE716" s="119">
        <f t="shared" si="227"/>
        <v>515.00071600000001</v>
      </c>
      <c r="AF716">
        <f t="shared" si="228"/>
        <v>1254</v>
      </c>
      <c r="AG716" s="1">
        <f t="shared" si="229"/>
        <v>247</v>
      </c>
      <c r="AH716" s="119">
        <f t="shared" si="230"/>
        <v>868.00071600000001</v>
      </c>
      <c r="AI716">
        <f t="shared" si="231"/>
        <v>725</v>
      </c>
      <c r="AJ716" s="1">
        <f t="shared" si="232"/>
        <v>776</v>
      </c>
      <c r="AK716" s="1">
        <f t="shared" si="233"/>
        <v>29.000716000000001</v>
      </c>
      <c r="AL716">
        <f t="shared" si="234"/>
        <v>1473</v>
      </c>
      <c r="AM716" s="1">
        <f t="shared" si="235"/>
        <v>28</v>
      </c>
      <c r="AN716" s="108">
        <f t="shared" si="221"/>
        <v>110.450716</v>
      </c>
      <c r="AO716">
        <f t="shared" si="236"/>
        <v>365</v>
      </c>
      <c r="AP716" s="1">
        <f t="shared" si="237"/>
        <v>1136</v>
      </c>
      <c r="AQ716" s="108">
        <f t="shared" si="222"/>
        <v>7.1599999999999995E-4</v>
      </c>
      <c r="AR716">
        <f t="shared" si="238"/>
        <v>793</v>
      </c>
      <c r="AS716" s="1">
        <f t="shared" si="239"/>
        <v>708</v>
      </c>
    </row>
    <row r="717" spans="7:45" x14ac:dyDescent="0.25">
      <c r="G717" s="93">
        <v>43518</v>
      </c>
      <c r="H717" t="s">
        <v>84</v>
      </c>
      <c r="I717" t="s">
        <v>58</v>
      </c>
      <c r="J717" t="s">
        <v>549</v>
      </c>
      <c r="K717" s="95">
        <v>84.12</v>
      </c>
      <c r="L717" s="94">
        <v>0</v>
      </c>
      <c r="O717" t="str">
        <f t="shared" si="223"/>
        <v/>
      </c>
      <c r="AA717" s="3">
        <f t="shared" si="240"/>
        <v>709</v>
      </c>
      <c r="AB717" s="93">
        <f t="shared" si="224"/>
        <v>43518.000717000003</v>
      </c>
      <c r="AC717">
        <f t="shared" si="225"/>
        <v>792</v>
      </c>
      <c r="AD717" s="1">
        <f t="shared" si="226"/>
        <v>709</v>
      </c>
      <c r="AE717" s="119">
        <f t="shared" si="227"/>
        <v>1496.0007169999999</v>
      </c>
      <c r="AF717">
        <f t="shared" si="228"/>
        <v>11</v>
      </c>
      <c r="AG717" s="1">
        <f t="shared" si="229"/>
        <v>1490</v>
      </c>
      <c r="AH717" s="119">
        <f t="shared" si="230"/>
        <v>462.00071700000001</v>
      </c>
      <c r="AI717">
        <f t="shared" si="231"/>
        <v>1095</v>
      </c>
      <c r="AJ717" s="1">
        <f t="shared" si="232"/>
        <v>406</v>
      </c>
      <c r="AK717" s="1">
        <f t="shared" si="233"/>
        <v>820.00071700000001</v>
      </c>
      <c r="AL717">
        <f t="shared" si="234"/>
        <v>697</v>
      </c>
      <c r="AM717" s="1">
        <f t="shared" si="235"/>
        <v>804</v>
      </c>
      <c r="AN717" s="108">
        <f t="shared" si="221"/>
        <v>84.120716999999999</v>
      </c>
      <c r="AO717">
        <f t="shared" si="236"/>
        <v>449</v>
      </c>
      <c r="AP717" s="1">
        <f t="shared" si="237"/>
        <v>1052</v>
      </c>
      <c r="AQ717" s="108">
        <f t="shared" si="222"/>
        <v>7.1699999999999997E-4</v>
      </c>
      <c r="AR717">
        <f t="shared" si="238"/>
        <v>792</v>
      </c>
      <c r="AS717" s="1">
        <f t="shared" si="239"/>
        <v>709</v>
      </c>
    </row>
    <row r="718" spans="7:45" x14ac:dyDescent="0.25">
      <c r="G718" s="93">
        <v>43518</v>
      </c>
      <c r="H718" t="s">
        <v>84</v>
      </c>
      <c r="I718" t="s">
        <v>66</v>
      </c>
      <c r="J718" t="s">
        <v>549</v>
      </c>
      <c r="K718" s="95">
        <v>157.69999999999999</v>
      </c>
      <c r="L718" s="94">
        <v>0</v>
      </c>
      <c r="O718" t="str">
        <f t="shared" si="223"/>
        <v/>
      </c>
      <c r="AA718" s="3">
        <f t="shared" si="240"/>
        <v>710</v>
      </c>
      <c r="AB718" s="93">
        <f t="shared" si="224"/>
        <v>43518.000718000003</v>
      </c>
      <c r="AC718">
        <f t="shared" si="225"/>
        <v>791</v>
      </c>
      <c r="AD718" s="1">
        <f t="shared" si="226"/>
        <v>710</v>
      </c>
      <c r="AE718" s="119">
        <f t="shared" si="227"/>
        <v>1496.000718</v>
      </c>
      <c r="AF718">
        <f t="shared" si="228"/>
        <v>10</v>
      </c>
      <c r="AG718" s="1">
        <f t="shared" si="229"/>
        <v>1491</v>
      </c>
      <c r="AH718" s="119">
        <f t="shared" si="230"/>
        <v>658.00071800000001</v>
      </c>
      <c r="AI718">
        <f t="shared" si="231"/>
        <v>864</v>
      </c>
      <c r="AJ718" s="1">
        <f t="shared" si="232"/>
        <v>637</v>
      </c>
      <c r="AK718" s="1">
        <f t="shared" si="233"/>
        <v>820.00071800000001</v>
      </c>
      <c r="AL718">
        <f t="shared" si="234"/>
        <v>696</v>
      </c>
      <c r="AM718" s="1">
        <f t="shared" si="235"/>
        <v>805</v>
      </c>
      <c r="AN718" s="108">
        <f t="shared" si="221"/>
        <v>157.70071799999999</v>
      </c>
      <c r="AO718">
        <f t="shared" si="236"/>
        <v>270</v>
      </c>
      <c r="AP718" s="1">
        <f t="shared" si="237"/>
        <v>1231</v>
      </c>
      <c r="AQ718" s="108">
        <f t="shared" si="222"/>
        <v>7.18E-4</v>
      </c>
      <c r="AR718">
        <f t="shared" si="238"/>
        <v>791</v>
      </c>
      <c r="AS718" s="1">
        <f t="shared" si="239"/>
        <v>710</v>
      </c>
    </row>
    <row r="719" spans="7:45" x14ac:dyDescent="0.25">
      <c r="G719" s="93">
        <v>43518</v>
      </c>
      <c r="H719" t="s">
        <v>73</v>
      </c>
      <c r="I719" t="s">
        <v>35</v>
      </c>
      <c r="J719" t="s">
        <v>549</v>
      </c>
      <c r="K719" s="95">
        <v>10</v>
      </c>
      <c r="L719" s="94">
        <v>0</v>
      </c>
      <c r="O719" t="str">
        <f t="shared" si="223"/>
        <v/>
      </c>
      <c r="AA719" s="3">
        <f t="shared" si="240"/>
        <v>711</v>
      </c>
      <c r="AB719" s="93">
        <f t="shared" si="224"/>
        <v>43518.000719000003</v>
      </c>
      <c r="AC719">
        <f t="shared" si="225"/>
        <v>790</v>
      </c>
      <c r="AD719" s="1">
        <f t="shared" si="226"/>
        <v>711</v>
      </c>
      <c r="AE719" s="119">
        <f t="shared" si="227"/>
        <v>1321.0007189999999</v>
      </c>
      <c r="AF719">
        <f t="shared" si="228"/>
        <v>191</v>
      </c>
      <c r="AG719" s="1">
        <f t="shared" si="229"/>
        <v>1310</v>
      </c>
      <c r="AH719" s="119">
        <f t="shared" si="230"/>
        <v>1402.0007189999999</v>
      </c>
      <c r="AI719">
        <f t="shared" si="231"/>
        <v>162</v>
      </c>
      <c r="AJ719" s="1">
        <f t="shared" si="232"/>
        <v>1339</v>
      </c>
      <c r="AK719" s="1">
        <f t="shared" si="233"/>
        <v>820.000719</v>
      </c>
      <c r="AL719">
        <f t="shared" si="234"/>
        <v>695</v>
      </c>
      <c r="AM719" s="1">
        <f t="shared" si="235"/>
        <v>806</v>
      </c>
      <c r="AN719" s="108">
        <f t="shared" si="221"/>
        <v>10.000719</v>
      </c>
      <c r="AO719">
        <f t="shared" si="236"/>
        <v>1216</v>
      </c>
      <c r="AP719" s="1">
        <f t="shared" si="237"/>
        <v>285</v>
      </c>
      <c r="AQ719" s="108">
        <f t="shared" si="222"/>
        <v>7.1900000000000002E-4</v>
      </c>
      <c r="AR719">
        <f t="shared" si="238"/>
        <v>790</v>
      </c>
      <c r="AS719" s="1">
        <f t="shared" si="239"/>
        <v>711</v>
      </c>
    </row>
    <row r="720" spans="7:45" x14ac:dyDescent="0.25">
      <c r="G720" s="93">
        <v>43518</v>
      </c>
      <c r="H720" t="s">
        <v>72</v>
      </c>
      <c r="I720" t="s">
        <v>64</v>
      </c>
      <c r="J720" t="s">
        <v>549</v>
      </c>
      <c r="K720" s="95">
        <v>15.25</v>
      </c>
      <c r="L720" s="94">
        <v>0</v>
      </c>
      <c r="O720" t="str">
        <f t="shared" si="223"/>
        <v/>
      </c>
      <c r="AA720" s="3">
        <f t="shared" si="240"/>
        <v>712</v>
      </c>
      <c r="AB720" s="93">
        <f t="shared" si="224"/>
        <v>43518.000719999996</v>
      </c>
      <c r="AC720">
        <f t="shared" si="225"/>
        <v>789</v>
      </c>
      <c r="AD720" s="1">
        <f t="shared" si="226"/>
        <v>712</v>
      </c>
      <c r="AE720" s="119">
        <f t="shared" si="227"/>
        <v>1300.00072</v>
      </c>
      <c r="AF720">
        <f t="shared" si="228"/>
        <v>214</v>
      </c>
      <c r="AG720" s="1">
        <f t="shared" si="229"/>
        <v>1287</v>
      </c>
      <c r="AH720" s="119">
        <f t="shared" si="230"/>
        <v>358.00072</v>
      </c>
      <c r="AI720">
        <f t="shared" si="231"/>
        <v>1178</v>
      </c>
      <c r="AJ720" s="1">
        <f t="shared" si="232"/>
        <v>323</v>
      </c>
      <c r="AK720" s="1">
        <f t="shared" si="233"/>
        <v>820.00072</v>
      </c>
      <c r="AL720">
        <f t="shared" si="234"/>
        <v>694</v>
      </c>
      <c r="AM720" s="1">
        <f t="shared" si="235"/>
        <v>807</v>
      </c>
      <c r="AN720" s="108">
        <f t="shared" si="221"/>
        <v>15.250719999999999</v>
      </c>
      <c r="AO720">
        <f t="shared" si="236"/>
        <v>1139</v>
      </c>
      <c r="AP720" s="1">
        <f t="shared" si="237"/>
        <v>362</v>
      </c>
      <c r="AQ720" s="108">
        <f t="shared" si="222"/>
        <v>7.1999999999999994E-4</v>
      </c>
      <c r="AR720">
        <f t="shared" si="238"/>
        <v>789</v>
      </c>
      <c r="AS720" s="1">
        <f t="shared" si="239"/>
        <v>712</v>
      </c>
    </row>
    <row r="721" spans="7:45" x14ac:dyDescent="0.25">
      <c r="G721" s="93">
        <v>43518</v>
      </c>
      <c r="H721" t="s">
        <v>72</v>
      </c>
      <c r="I721" t="s">
        <v>35</v>
      </c>
      <c r="J721" t="s">
        <v>549</v>
      </c>
      <c r="K721" s="95">
        <v>20.8</v>
      </c>
      <c r="L721" s="94">
        <v>0</v>
      </c>
      <c r="O721" t="str">
        <f t="shared" si="223"/>
        <v/>
      </c>
      <c r="AA721" s="3">
        <f t="shared" si="240"/>
        <v>713</v>
      </c>
      <c r="AB721" s="93">
        <f t="shared" si="224"/>
        <v>43518.000720999997</v>
      </c>
      <c r="AC721">
        <f t="shared" si="225"/>
        <v>788</v>
      </c>
      <c r="AD721" s="1">
        <f t="shared" si="226"/>
        <v>713</v>
      </c>
      <c r="AE721" s="119">
        <f t="shared" si="227"/>
        <v>1300.0007210000001</v>
      </c>
      <c r="AF721">
        <f t="shared" si="228"/>
        <v>213</v>
      </c>
      <c r="AG721" s="1">
        <f t="shared" si="229"/>
        <v>1288</v>
      </c>
      <c r="AH721" s="119">
        <f t="shared" si="230"/>
        <v>1402.0007210000001</v>
      </c>
      <c r="AI721">
        <f t="shared" si="231"/>
        <v>161</v>
      </c>
      <c r="AJ721" s="1">
        <f t="shared" si="232"/>
        <v>1340</v>
      </c>
      <c r="AK721" s="1">
        <f t="shared" si="233"/>
        <v>820.000721</v>
      </c>
      <c r="AL721">
        <f t="shared" si="234"/>
        <v>693</v>
      </c>
      <c r="AM721" s="1">
        <f t="shared" si="235"/>
        <v>808</v>
      </c>
      <c r="AN721" s="108">
        <f t="shared" si="221"/>
        <v>20.800720999999999</v>
      </c>
      <c r="AO721">
        <f t="shared" si="236"/>
        <v>997</v>
      </c>
      <c r="AP721" s="1">
        <f t="shared" si="237"/>
        <v>504</v>
      </c>
      <c r="AQ721" s="108">
        <f t="shared" si="222"/>
        <v>7.2099999999999996E-4</v>
      </c>
      <c r="AR721">
        <f t="shared" si="238"/>
        <v>788</v>
      </c>
      <c r="AS721" s="1">
        <f t="shared" si="239"/>
        <v>713</v>
      </c>
    </row>
    <row r="722" spans="7:45" x14ac:dyDescent="0.25">
      <c r="G722" s="93">
        <v>43518</v>
      </c>
      <c r="H722" t="s">
        <v>71</v>
      </c>
      <c r="I722" t="s">
        <v>58</v>
      </c>
      <c r="J722" t="s">
        <v>549</v>
      </c>
      <c r="K722" s="95">
        <v>27.5</v>
      </c>
      <c r="L722" s="94">
        <v>0</v>
      </c>
      <c r="O722" t="str">
        <f t="shared" si="223"/>
        <v/>
      </c>
      <c r="AA722" s="3">
        <f t="shared" si="240"/>
        <v>714</v>
      </c>
      <c r="AB722" s="93">
        <f t="shared" si="224"/>
        <v>43518.000721999997</v>
      </c>
      <c r="AC722">
        <f t="shared" si="225"/>
        <v>787</v>
      </c>
      <c r="AD722" s="1">
        <f t="shared" si="226"/>
        <v>714</v>
      </c>
      <c r="AE722" s="119">
        <f t="shared" si="227"/>
        <v>1260.000722</v>
      </c>
      <c r="AF722">
        <f t="shared" si="228"/>
        <v>266</v>
      </c>
      <c r="AG722" s="1">
        <f t="shared" si="229"/>
        <v>1235</v>
      </c>
      <c r="AH722" s="119">
        <f t="shared" si="230"/>
        <v>462.000722</v>
      </c>
      <c r="AI722">
        <f t="shared" si="231"/>
        <v>1094</v>
      </c>
      <c r="AJ722" s="1">
        <f t="shared" si="232"/>
        <v>407</v>
      </c>
      <c r="AK722" s="1">
        <f t="shared" si="233"/>
        <v>820.000722</v>
      </c>
      <c r="AL722">
        <f t="shared" si="234"/>
        <v>692</v>
      </c>
      <c r="AM722" s="1">
        <f t="shared" si="235"/>
        <v>809</v>
      </c>
      <c r="AN722" s="108">
        <f t="shared" si="221"/>
        <v>27.500722</v>
      </c>
      <c r="AO722">
        <f t="shared" si="236"/>
        <v>862</v>
      </c>
      <c r="AP722" s="1">
        <f t="shared" si="237"/>
        <v>639</v>
      </c>
      <c r="AQ722" s="108">
        <f t="shared" si="222"/>
        <v>7.2199999999999999E-4</v>
      </c>
      <c r="AR722">
        <f t="shared" si="238"/>
        <v>787</v>
      </c>
      <c r="AS722" s="1">
        <f t="shared" si="239"/>
        <v>714</v>
      </c>
    </row>
    <row r="723" spans="7:45" x14ac:dyDescent="0.25">
      <c r="G723" s="93">
        <v>43518</v>
      </c>
      <c r="H723" t="s">
        <v>75</v>
      </c>
      <c r="I723" t="s">
        <v>63</v>
      </c>
      <c r="J723" t="s">
        <v>549</v>
      </c>
      <c r="K723" s="95">
        <v>56.75</v>
      </c>
      <c r="L723" s="94">
        <v>0</v>
      </c>
      <c r="O723" t="str">
        <f t="shared" si="223"/>
        <v/>
      </c>
      <c r="AA723" s="3">
        <f t="shared" si="240"/>
        <v>715</v>
      </c>
      <c r="AB723" s="93">
        <f t="shared" si="224"/>
        <v>43518.000722999997</v>
      </c>
      <c r="AC723">
        <f t="shared" si="225"/>
        <v>786</v>
      </c>
      <c r="AD723" s="1">
        <f t="shared" si="226"/>
        <v>715</v>
      </c>
      <c r="AE723" s="119">
        <f t="shared" si="227"/>
        <v>1147.0007230000001</v>
      </c>
      <c r="AF723">
        <f t="shared" si="228"/>
        <v>387</v>
      </c>
      <c r="AG723" s="1">
        <f t="shared" si="229"/>
        <v>1114</v>
      </c>
      <c r="AH723" s="119">
        <f t="shared" si="230"/>
        <v>613.00072299999999</v>
      </c>
      <c r="AI723">
        <f t="shared" si="231"/>
        <v>977</v>
      </c>
      <c r="AJ723" s="1">
        <f t="shared" si="232"/>
        <v>524</v>
      </c>
      <c r="AK723" s="1">
        <f t="shared" si="233"/>
        <v>820.00072299999999</v>
      </c>
      <c r="AL723">
        <f t="shared" si="234"/>
        <v>691</v>
      </c>
      <c r="AM723" s="1">
        <f t="shared" si="235"/>
        <v>810</v>
      </c>
      <c r="AN723" s="108">
        <f t="shared" si="221"/>
        <v>56.750723000000001</v>
      </c>
      <c r="AO723">
        <f t="shared" si="236"/>
        <v>578</v>
      </c>
      <c r="AP723" s="1">
        <f t="shared" si="237"/>
        <v>923</v>
      </c>
      <c r="AQ723" s="108">
        <f t="shared" si="222"/>
        <v>7.2300000000000001E-4</v>
      </c>
      <c r="AR723">
        <f t="shared" si="238"/>
        <v>786</v>
      </c>
      <c r="AS723" s="1">
        <f t="shared" si="239"/>
        <v>715</v>
      </c>
    </row>
    <row r="724" spans="7:45" x14ac:dyDescent="0.25">
      <c r="G724" s="93">
        <v>43518</v>
      </c>
      <c r="H724" t="s">
        <v>75</v>
      </c>
      <c r="I724" t="s">
        <v>65</v>
      </c>
      <c r="J724" t="s">
        <v>549</v>
      </c>
      <c r="K724" s="95">
        <v>1026.1199999999999</v>
      </c>
      <c r="L724" s="94">
        <v>0</v>
      </c>
      <c r="O724" t="str">
        <f t="shared" si="223"/>
        <v/>
      </c>
      <c r="AA724" s="3">
        <f t="shared" si="240"/>
        <v>716</v>
      </c>
      <c r="AB724" s="93">
        <f t="shared" si="224"/>
        <v>43518.000723999998</v>
      </c>
      <c r="AC724">
        <f t="shared" si="225"/>
        <v>785</v>
      </c>
      <c r="AD724" s="1">
        <f t="shared" si="226"/>
        <v>716</v>
      </c>
      <c r="AE724" s="119">
        <f t="shared" si="227"/>
        <v>1147.000724</v>
      </c>
      <c r="AF724">
        <f t="shared" si="228"/>
        <v>386</v>
      </c>
      <c r="AG724" s="1">
        <f t="shared" si="229"/>
        <v>1115</v>
      </c>
      <c r="AH724" s="119">
        <f t="shared" si="230"/>
        <v>1500.000724</v>
      </c>
      <c r="AI724">
        <f t="shared" si="231"/>
        <v>82</v>
      </c>
      <c r="AJ724" s="1">
        <f t="shared" si="232"/>
        <v>1419</v>
      </c>
      <c r="AK724" s="1">
        <f t="shared" si="233"/>
        <v>820.00072399999999</v>
      </c>
      <c r="AL724">
        <f t="shared" si="234"/>
        <v>690</v>
      </c>
      <c r="AM724" s="1">
        <f t="shared" si="235"/>
        <v>811</v>
      </c>
      <c r="AN724" s="108">
        <f t="shared" si="221"/>
        <v>1026.1207239999999</v>
      </c>
      <c r="AO724">
        <f t="shared" si="236"/>
        <v>32</v>
      </c>
      <c r="AP724" s="1">
        <f t="shared" si="237"/>
        <v>1469</v>
      </c>
      <c r="AQ724" s="108">
        <f t="shared" si="222"/>
        <v>7.2399999999999993E-4</v>
      </c>
      <c r="AR724">
        <f t="shared" si="238"/>
        <v>785</v>
      </c>
      <c r="AS724" s="1">
        <f t="shared" si="239"/>
        <v>716</v>
      </c>
    </row>
    <row r="725" spans="7:45" x14ac:dyDescent="0.25">
      <c r="G725" s="93">
        <v>43518</v>
      </c>
      <c r="H725" t="s">
        <v>21</v>
      </c>
      <c r="I725" t="s">
        <v>36</v>
      </c>
      <c r="J725" t="s">
        <v>549</v>
      </c>
      <c r="K725" s="95">
        <v>16</v>
      </c>
      <c r="L725" s="94">
        <v>0</v>
      </c>
      <c r="O725" t="str">
        <f t="shared" si="223"/>
        <v/>
      </c>
      <c r="AA725" s="3">
        <f t="shared" si="240"/>
        <v>717</v>
      </c>
      <c r="AB725" s="93">
        <f t="shared" si="224"/>
        <v>43518.000724999998</v>
      </c>
      <c r="AC725">
        <f t="shared" si="225"/>
        <v>784</v>
      </c>
      <c r="AD725" s="1">
        <f t="shared" si="226"/>
        <v>717</v>
      </c>
      <c r="AE725" s="119">
        <f t="shared" si="227"/>
        <v>1086.0007250000001</v>
      </c>
      <c r="AF725">
        <f t="shared" si="228"/>
        <v>613</v>
      </c>
      <c r="AG725" s="1">
        <f t="shared" si="229"/>
        <v>888</v>
      </c>
      <c r="AH725" s="119">
        <f t="shared" si="230"/>
        <v>297.00072499999999</v>
      </c>
      <c r="AI725">
        <f t="shared" si="231"/>
        <v>1349</v>
      </c>
      <c r="AJ725" s="1">
        <f t="shared" si="232"/>
        <v>152</v>
      </c>
      <c r="AK725" s="1">
        <f t="shared" si="233"/>
        <v>820.00072499999999</v>
      </c>
      <c r="AL725">
        <f t="shared" si="234"/>
        <v>689</v>
      </c>
      <c r="AM725" s="1">
        <f t="shared" si="235"/>
        <v>812</v>
      </c>
      <c r="AN725" s="108">
        <f t="shared" si="221"/>
        <v>16.000724999999999</v>
      </c>
      <c r="AO725">
        <f t="shared" si="236"/>
        <v>1100</v>
      </c>
      <c r="AP725" s="1">
        <f t="shared" si="237"/>
        <v>401</v>
      </c>
      <c r="AQ725" s="108">
        <f t="shared" si="222"/>
        <v>7.2499999999999995E-4</v>
      </c>
      <c r="AR725">
        <f t="shared" si="238"/>
        <v>784</v>
      </c>
      <c r="AS725" s="1">
        <f t="shared" si="239"/>
        <v>717</v>
      </c>
    </row>
    <row r="726" spans="7:45" x14ac:dyDescent="0.25">
      <c r="G726" s="93">
        <v>43518</v>
      </c>
      <c r="H726" t="s">
        <v>70</v>
      </c>
      <c r="I726" t="s">
        <v>35</v>
      </c>
      <c r="J726" t="s">
        <v>549</v>
      </c>
      <c r="K726" s="95">
        <v>232.86</v>
      </c>
      <c r="L726" s="94">
        <v>0</v>
      </c>
      <c r="O726" t="str">
        <f t="shared" si="223"/>
        <v/>
      </c>
      <c r="AA726" s="3">
        <f t="shared" si="240"/>
        <v>718</v>
      </c>
      <c r="AB726" s="93">
        <f t="shared" si="224"/>
        <v>43518.000725999998</v>
      </c>
      <c r="AC726">
        <f t="shared" si="225"/>
        <v>783</v>
      </c>
      <c r="AD726" s="1">
        <f t="shared" si="226"/>
        <v>718</v>
      </c>
      <c r="AE726" s="119">
        <f t="shared" si="227"/>
        <v>648.00072599999999</v>
      </c>
      <c r="AF726">
        <f t="shared" si="228"/>
        <v>867</v>
      </c>
      <c r="AG726" s="1">
        <f t="shared" si="229"/>
        <v>634</v>
      </c>
      <c r="AH726" s="119">
        <f t="shared" si="230"/>
        <v>1402.000726</v>
      </c>
      <c r="AI726">
        <f t="shared" si="231"/>
        <v>160</v>
      </c>
      <c r="AJ726" s="1">
        <f t="shared" si="232"/>
        <v>1341</v>
      </c>
      <c r="AK726" s="1">
        <f t="shared" si="233"/>
        <v>820.00072599999999</v>
      </c>
      <c r="AL726">
        <f t="shared" si="234"/>
        <v>688</v>
      </c>
      <c r="AM726" s="1">
        <f t="shared" si="235"/>
        <v>813</v>
      </c>
      <c r="AN726" s="108">
        <f t="shared" si="221"/>
        <v>232.860726</v>
      </c>
      <c r="AO726">
        <f t="shared" si="236"/>
        <v>209</v>
      </c>
      <c r="AP726" s="1">
        <f t="shared" si="237"/>
        <v>1292</v>
      </c>
      <c r="AQ726" s="108">
        <f t="shared" si="222"/>
        <v>7.2599999999999997E-4</v>
      </c>
      <c r="AR726">
        <f t="shared" si="238"/>
        <v>783</v>
      </c>
      <c r="AS726" s="1">
        <f t="shared" si="239"/>
        <v>718</v>
      </c>
    </row>
    <row r="727" spans="7:45" x14ac:dyDescent="0.25">
      <c r="G727" s="93">
        <v>43518</v>
      </c>
      <c r="H727" t="s">
        <v>82</v>
      </c>
      <c r="I727" t="s">
        <v>58</v>
      </c>
      <c r="J727" t="s">
        <v>549</v>
      </c>
      <c r="K727" s="95">
        <v>171.21</v>
      </c>
      <c r="L727" s="94">
        <v>0</v>
      </c>
      <c r="O727" t="str">
        <f t="shared" si="223"/>
        <v/>
      </c>
      <c r="AA727" s="3">
        <f t="shared" si="240"/>
        <v>719</v>
      </c>
      <c r="AB727" s="93">
        <f t="shared" si="224"/>
        <v>43518.000726999999</v>
      </c>
      <c r="AC727">
        <f t="shared" si="225"/>
        <v>782</v>
      </c>
      <c r="AD727" s="1">
        <f t="shared" si="226"/>
        <v>719</v>
      </c>
      <c r="AE727" s="119">
        <f t="shared" si="227"/>
        <v>624.00072699999998</v>
      </c>
      <c r="AF727">
        <f t="shared" si="228"/>
        <v>884</v>
      </c>
      <c r="AG727" s="1">
        <f t="shared" si="229"/>
        <v>617</v>
      </c>
      <c r="AH727" s="119">
        <f t="shared" si="230"/>
        <v>462.00072699999998</v>
      </c>
      <c r="AI727">
        <f t="shared" si="231"/>
        <v>1093</v>
      </c>
      <c r="AJ727" s="1">
        <f t="shared" si="232"/>
        <v>408</v>
      </c>
      <c r="AK727" s="1">
        <f t="shared" si="233"/>
        <v>820.00072699999998</v>
      </c>
      <c r="AL727">
        <f t="shared" si="234"/>
        <v>687</v>
      </c>
      <c r="AM727" s="1">
        <f t="shared" si="235"/>
        <v>814</v>
      </c>
      <c r="AN727" s="108">
        <f t="shared" si="221"/>
        <v>171.21072700000002</v>
      </c>
      <c r="AO727">
        <f t="shared" si="236"/>
        <v>252</v>
      </c>
      <c r="AP727" s="1">
        <f t="shared" si="237"/>
        <v>1249</v>
      </c>
      <c r="AQ727" s="108">
        <f t="shared" si="222"/>
        <v>7.27E-4</v>
      </c>
      <c r="AR727">
        <f t="shared" si="238"/>
        <v>782</v>
      </c>
      <c r="AS727" s="1">
        <f t="shared" si="239"/>
        <v>719</v>
      </c>
    </row>
    <row r="728" spans="7:45" x14ac:dyDescent="0.25">
      <c r="G728" s="93">
        <v>43518</v>
      </c>
      <c r="H728" t="s">
        <v>81</v>
      </c>
      <c r="I728" t="s">
        <v>35</v>
      </c>
      <c r="J728" t="s">
        <v>549</v>
      </c>
      <c r="K728" s="95">
        <v>85.51</v>
      </c>
      <c r="L728" s="94">
        <v>0</v>
      </c>
      <c r="O728" t="str">
        <f t="shared" si="223"/>
        <v/>
      </c>
      <c r="AA728" s="3">
        <f t="shared" si="240"/>
        <v>720</v>
      </c>
      <c r="AB728" s="93">
        <f t="shared" si="224"/>
        <v>43518.000727999999</v>
      </c>
      <c r="AC728">
        <f t="shared" si="225"/>
        <v>781</v>
      </c>
      <c r="AD728" s="1">
        <f t="shared" si="226"/>
        <v>720</v>
      </c>
      <c r="AE728" s="119">
        <f t="shared" si="227"/>
        <v>592.00072799999998</v>
      </c>
      <c r="AF728">
        <f t="shared" si="228"/>
        <v>917</v>
      </c>
      <c r="AG728" s="1">
        <f t="shared" si="229"/>
        <v>584</v>
      </c>
      <c r="AH728" s="119">
        <f t="shared" si="230"/>
        <v>1402.000728</v>
      </c>
      <c r="AI728">
        <f t="shared" si="231"/>
        <v>159</v>
      </c>
      <c r="AJ728" s="1">
        <f t="shared" si="232"/>
        <v>1342</v>
      </c>
      <c r="AK728" s="1">
        <f t="shared" si="233"/>
        <v>820.00072799999998</v>
      </c>
      <c r="AL728">
        <f t="shared" si="234"/>
        <v>686</v>
      </c>
      <c r="AM728" s="1">
        <f t="shared" si="235"/>
        <v>815</v>
      </c>
      <c r="AN728" s="108">
        <f t="shared" si="221"/>
        <v>85.510728</v>
      </c>
      <c r="AO728">
        <f t="shared" si="236"/>
        <v>443</v>
      </c>
      <c r="AP728" s="1">
        <f t="shared" si="237"/>
        <v>1058</v>
      </c>
      <c r="AQ728" s="108">
        <f t="shared" si="222"/>
        <v>7.2799999999999991E-4</v>
      </c>
      <c r="AR728">
        <f t="shared" si="238"/>
        <v>781</v>
      </c>
      <c r="AS728" s="1">
        <f t="shared" si="239"/>
        <v>720</v>
      </c>
    </row>
    <row r="729" spans="7:45" x14ac:dyDescent="0.25">
      <c r="G729" s="93">
        <v>43518</v>
      </c>
      <c r="H729" t="s">
        <v>23</v>
      </c>
      <c r="I729" t="s">
        <v>58</v>
      </c>
      <c r="J729" t="s">
        <v>549</v>
      </c>
      <c r="K729" s="95">
        <v>41.84</v>
      </c>
      <c r="L729" s="94">
        <v>0</v>
      </c>
      <c r="O729" t="str">
        <f t="shared" si="223"/>
        <v/>
      </c>
      <c r="AA729" s="3">
        <f t="shared" si="240"/>
        <v>721</v>
      </c>
      <c r="AB729" s="93">
        <f t="shared" si="224"/>
        <v>43518.000728999999</v>
      </c>
      <c r="AC729">
        <f t="shared" si="225"/>
        <v>780</v>
      </c>
      <c r="AD729" s="1">
        <f t="shared" si="226"/>
        <v>721</v>
      </c>
      <c r="AE729" s="119">
        <f t="shared" si="227"/>
        <v>515.00072899999998</v>
      </c>
      <c r="AF729">
        <f t="shared" si="228"/>
        <v>1253</v>
      </c>
      <c r="AG729" s="1">
        <f t="shared" si="229"/>
        <v>248</v>
      </c>
      <c r="AH729" s="119">
        <f t="shared" si="230"/>
        <v>462.00072899999998</v>
      </c>
      <c r="AI729">
        <f t="shared" si="231"/>
        <v>1092</v>
      </c>
      <c r="AJ729" s="1">
        <f t="shared" si="232"/>
        <v>409</v>
      </c>
      <c r="AK729" s="1">
        <f t="shared" si="233"/>
        <v>820.00072899999998</v>
      </c>
      <c r="AL729">
        <f t="shared" si="234"/>
        <v>685</v>
      </c>
      <c r="AM729" s="1">
        <f t="shared" si="235"/>
        <v>816</v>
      </c>
      <c r="AN729" s="108">
        <f t="shared" si="221"/>
        <v>41.840729000000003</v>
      </c>
      <c r="AO729">
        <f t="shared" si="236"/>
        <v>685</v>
      </c>
      <c r="AP729" s="1">
        <f t="shared" si="237"/>
        <v>816</v>
      </c>
      <c r="AQ729" s="108">
        <f t="shared" si="222"/>
        <v>7.2899999999999994E-4</v>
      </c>
      <c r="AR729">
        <f t="shared" si="238"/>
        <v>780</v>
      </c>
      <c r="AS729" s="1">
        <f t="shared" si="239"/>
        <v>721</v>
      </c>
    </row>
    <row r="730" spans="7:45" x14ac:dyDescent="0.25">
      <c r="G730" s="93">
        <v>43518</v>
      </c>
      <c r="H730" t="s">
        <v>23</v>
      </c>
      <c r="I730" t="s">
        <v>63</v>
      </c>
      <c r="J730" t="s">
        <v>549</v>
      </c>
      <c r="K730" s="95">
        <v>44.91</v>
      </c>
      <c r="L730" s="94">
        <v>0</v>
      </c>
      <c r="O730" t="str">
        <f t="shared" si="223"/>
        <v/>
      </c>
      <c r="AA730" s="3">
        <f t="shared" si="240"/>
        <v>722</v>
      </c>
      <c r="AB730" s="93">
        <f t="shared" si="224"/>
        <v>43518.00073</v>
      </c>
      <c r="AC730">
        <f t="shared" si="225"/>
        <v>779</v>
      </c>
      <c r="AD730" s="1">
        <f t="shared" si="226"/>
        <v>722</v>
      </c>
      <c r="AE730" s="119">
        <f t="shared" si="227"/>
        <v>515.00072999999998</v>
      </c>
      <c r="AF730">
        <f t="shared" si="228"/>
        <v>1252</v>
      </c>
      <c r="AG730" s="1">
        <f t="shared" si="229"/>
        <v>249</v>
      </c>
      <c r="AH730" s="119">
        <f t="shared" si="230"/>
        <v>613.00072999999998</v>
      </c>
      <c r="AI730">
        <f t="shared" si="231"/>
        <v>976</v>
      </c>
      <c r="AJ730" s="1">
        <f t="shared" si="232"/>
        <v>525</v>
      </c>
      <c r="AK730" s="1">
        <f t="shared" si="233"/>
        <v>820.00072999999998</v>
      </c>
      <c r="AL730">
        <f t="shared" si="234"/>
        <v>684</v>
      </c>
      <c r="AM730" s="1">
        <f t="shared" si="235"/>
        <v>817</v>
      </c>
      <c r="AN730" s="108">
        <f t="shared" si="221"/>
        <v>44.910729999999994</v>
      </c>
      <c r="AO730">
        <f t="shared" si="236"/>
        <v>662</v>
      </c>
      <c r="AP730" s="1">
        <f t="shared" si="237"/>
        <v>839</v>
      </c>
      <c r="AQ730" s="108">
        <f t="shared" si="222"/>
        <v>7.2999999999999996E-4</v>
      </c>
      <c r="AR730">
        <f t="shared" si="238"/>
        <v>779</v>
      </c>
      <c r="AS730" s="1">
        <f t="shared" si="239"/>
        <v>722</v>
      </c>
    </row>
    <row r="731" spans="7:45" x14ac:dyDescent="0.25">
      <c r="G731" s="93">
        <v>43518</v>
      </c>
      <c r="H731" t="s">
        <v>23</v>
      </c>
      <c r="I731" t="s">
        <v>63</v>
      </c>
      <c r="J731" t="s">
        <v>549</v>
      </c>
      <c r="K731" s="95">
        <v>39.19</v>
      </c>
      <c r="L731" s="94">
        <v>0</v>
      </c>
      <c r="O731" t="str">
        <f t="shared" si="223"/>
        <v/>
      </c>
      <c r="AA731" s="3">
        <f t="shared" si="240"/>
        <v>723</v>
      </c>
      <c r="AB731" s="93">
        <f t="shared" si="224"/>
        <v>43518.000731</v>
      </c>
      <c r="AC731">
        <f t="shared" si="225"/>
        <v>778</v>
      </c>
      <c r="AD731" s="1">
        <f t="shared" si="226"/>
        <v>723</v>
      </c>
      <c r="AE731" s="119">
        <f t="shared" si="227"/>
        <v>515.00073099999997</v>
      </c>
      <c r="AF731">
        <f t="shared" si="228"/>
        <v>1251</v>
      </c>
      <c r="AG731" s="1">
        <f t="shared" si="229"/>
        <v>250</v>
      </c>
      <c r="AH731" s="119">
        <f t="shared" si="230"/>
        <v>613.00073099999997</v>
      </c>
      <c r="AI731">
        <f t="shared" si="231"/>
        <v>975</v>
      </c>
      <c r="AJ731" s="1">
        <f t="shared" si="232"/>
        <v>526</v>
      </c>
      <c r="AK731" s="1">
        <f t="shared" si="233"/>
        <v>820.00073099999997</v>
      </c>
      <c r="AL731">
        <f t="shared" si="234"/>
        <v>683</v>
      </c>
      <c r="AM731" s="1">
        <f t="shared" si="235"/>
        <v>818</v>
      </c>
      <c r="AN731" s="108">
        <f t="shared" si="221"/>
        <v>39.190731</v>
      </c>
      <c r="AO731">
        <f t="shared" si="236"/>
        <v>723</v>
      </c>
      <c r="AP731" s="1">
        <f t="shared" si="237"/>
        <v>778</v>
      </c>
      <c r="AQ731" s="108">
        <f t="shared" si="222"/>
        <v>7.3099999999999999E-4</v>
      </c>
      <c r="AR731">
        <f t="shared" si="238"/>
        <v>778</v>
      </c>
      <c r="AS731" s="1">
        <f t="shared" si="239"/>
        <v>723</v>
      </c>
    </row>
    <row r="732" spans="7:45" x14ac:dyDescent="0.25">
      <c r="G732" s="93">
        <v>43518</v>
      </c>
      <c r="H732" t="s">
        <v>23</v>
      </c>
      <c r="I732" t="s">
        <v>63</v>
      </c>
      <c r="J732" t="s">
        <v>549</v>
      </c>
      <c r="K732" s="95">
        <v>23.32</v>
      </c>
      <c r="L732" s="94">
        <v>0</v>
      </c>
      <c r="O732" t="str">
        <f t="shared" si="223"/>
        <v/>
      </c>
      <c r="AA732" s="3">
        <f t="shared" si="240"/>
        <v>724</v>
      </c>
      <c r="AB732" s="93">
        <f t="shared" si="224"/>
        <v>43518.000732</v>
      </c>
      <c r="AC732">
        <f t="shared" si="225"/>
        <v>777</v>
      </c>
      <c r="AD732" s="1">
        <f t="shared" si="226"/>
        <v>724</v>
      </c>
      <c r="AE732" s="119">
        <f t="shared" si="227"/>
        <v>515.00073199999997</v>
      </c>
      <c r="AF732">
        <f t="shared" si="228"/>
        <v>1250</v>
      </c>
      <c r="AG732" s="1">
        <f t="shared" si="229"/>
        <v>251</v>
      </c>
      <c r="AH732" s="119">
        <f t="shared" si="230"/>
        <v>613.00073199999997</v>
      </c>
      <c r="AI732">
        <f t="shared" si="231"/>
        <v>974</v>
      </c>
      <c r="AJ732" s="1">
        <f t="shared" si="232"/>
        <v>527</v>
      </c>
      <c r="AK732" s="1">
        <f t="shared" si="233"/>
        <v>820.00073199999997</v>
      </c>
      <c r="AL732">
        <f t="shared" si="234"/>
        <v>682</v>
      </c>
      <c r="AM732" s="1">
        <f t="shared" si="235"/>
        <v>819</v>
      </c>
      <c r="AN732" s="108">
        <f t="shared" si="221"/>
        <v>23.320732</v>
      </c>
      <c r="AO732">
        <f t="shared" si="236"/>
        <v>970</v>
      </c>
      <c r="AP732" s="1">
        <f t="shared" si="237"/>
        <v>531</v>
      </c>
      <c r="AQ732" s="108">
        <f t="shared" si="222"/>
        <v>7.3200000000000001E-4</v>
      </c>
      <c r="AR732">
        <f t="shared" si="238"/>
        <v>777</v>
      </c>
      <c r="AS732" s="1">
        <f t="shared" si="239"/>
        <v>724</v>
      </c>
    </row>
    <row r="733" spans="7:45" x14ac:dyDescent="0.25">
      <c r="G733" s="93">
        <v>43518</v>
      </c>
      <c r="H733" t="s">
        <v>23</v>
      </c>
      <c r="I733" t="s">
        <v>63</v>
      </c>
      <c r="J733" t="s">
        <v>549</v>
      </c>
      <c r="K733" s="95">
        <v>17.66</v>
      </c>
      <c r="L733" s="94">
        <v>0</v>
      </c>
      <c r="O733" t="str">
        <f t="shared" si="223"/>
        <v/>
      </c>
      <c r="AA733" s="3">
        <f t="shared" si="240"/>
        <v>725</v>
      </c>
      <c r="AB733" s="93">
        <f t="shared" si="224"/>
        <v>43518.000733000001</v>
      </c>
      <c r="AC733">
        <f t="shared" si="225"/>
        <v>776</v>
      </c>
      <c r="AD733" s="1">
        <f t="shared" si="226"/>
        <v>725</v>
      </c>
      <c r="AE733" s="119">
        <f t="shared" si="227"/>
        <v>515.00073299999997</v>
      </c>
      <c r="AF733">
        <f t="shared" si="228"/>
        <v>1249</v>
      </c>
      <c r="AG733" s="1">
        <f t="shared" si="229"/>
        <v>252</v>
      </c>
      <c r="AH733" s="119">
        <f t="shared" si="230"/>
        <v>613.00073299999997</v>
      </c>
      <c r="AI733">
        <f t="shared" si="231"/>
        <v>973</v>
      </c>
      <c r="AJ733" s="1">
        <f t="shared" si="232"/>
        <v>528</v>
      </c>
      <c r="AK733" s="1">
        <f t="shared" si="233"/>
        <v>820.00073299999997</v>
      </c>
      <c r="AL733">
        <f t="shared" si="234"/>
        <v>681</v>
      </c>
      <c r="AM733" s="1">
        <f t="shared" si="235"/>
        <v>820</v>
      </c>
      <c r="AN733" s="108">
        <f t="shared" si="221"/>
        <v>17.660733</v>
      </c>
      <c r="AO733">
        <f t="shared" si="236"/>
        <v>1048</v>
      </c>
      <c r="AP733" s="1">
        <f t="shared" si="237"/>
        <v>453</v>
      </c>
      <c r="AQ733" s="108">
        <f t="shared" si="222"/>
        <v>7.3299999999999993E-4</v>
      </c>
      <c r="AR733">
        <f t="shared" si="238"/>
        <v>776</v>
      </c>
      <c r="AS733" s="1">
        <f t="shared" si="239"/>
        <v>725</v>
      </c>
    </row>
    <row r="734" spans="7:45" x14ac:dyDescent="0.25">
      <c r="G734" s="93">
        <v>43518</v>
      </c>
      <c r="H734" t="s">
        <v>23</v>
      </c>
      <c r="I734" t="s">
        <v>37</v>
      </c>
      <c r="J734" t="s">
        <v>411</v>
      </c>
      <c r="K734" s="95">
        <v>11.2</v>
      </c>
      <c r="L734" s="94">
        <v>0</v>
      </c>
      <c r="O734" t="str">
        <f t="shared" si="223"/>
        <v/>
      </c>
      <c r="AA734" s="3">
        <f t="shared" si="240"/>
        <v>726</v>
      </c>
      <c r="AB734" s="93">
        <f t="shared" si="224"/>
        <v>43518.000734000001</v>
      </c>
      <c r="AC734">
        <f t="shared" si="225"/>
        <v>775</v>
      </c>
      <c r="AD734" s="1">
        <f t="shared" si="226"/>
        <v>726</v>
      </c>
      <c r="AE734" s="119">
        <f t="shared" si="227"/>
        <v>515.00073399999997</v>
      </c>
      <c r="AF734">
        <f t="shared" si="228"/>
        <v>1248</v>
      </c>
      <c r="AG734" s="1">
        <f t="shared" si="229"/>
        <v>253</v>
      </c>
      <c r="AH734" s="119">
        <f t="shared" si="230"/>
        <v>868.00073399999997</v>
      </c>
      <c r="AI734">
        <f t="shared" si="231"/>
        <v>724</v>
      </c>
      <c r="AJ734" s="1">
        <f t="shared" si="232"/>
        <v>777</v>
      </c>
      <c r="AK734" s="1">
        <f t="shared" si="233"/>
        <v>211.00073399999999</v>
      </c>
      <c r="AL734">
        <f t="shared" si="234"/>
        <v>1290</v>
      </c>
      <c r="AM734" s="1">
        <f t="shared" si="235"/>
        <v>211</v>
      </c>
      <c r="AN734" s="108">
        <f t="shared" si="221"/>
        <v>11.200733999999999</v>
      </c>
      <c r="AO734">
        <f t="shared" si="236"/>
        <v>1190</v>
      </c>
      <c r="AP734" s="1">
        <f t="shared" si="237"/>
        <v>311</v>
      </c>
      <c r="AQ734" s="108">
        <f t="shared" si="222"/>
        <v>7.3399999999999995E-4</v>
      </c>
      <c r="AR734">
        <f t="shared" si="238"/>
        <v>775</v>
      </c>
      <c r="AS734" s="1">
        <f t="shared" si="239"/>
        <v>726</v>
      </c>
    </row>
    <row r="735" spans="7:45" x14ac:dyDescent="0.25">
      <c r="G735" s="93">
        <v>43518</v>
      </c>
      <c r="H735" t="s">
        <v>23</v>
      </c>
      <c r="I735" t="s">
        <v>37</v>
      </c>
      <c r="J735" t="s">
        <v>132</v>
      </c>
      <c r="K735" s="95">
        <v>2.9</v>
      </c>
      <c r="L735" s="94">
        <v>0</v>
      </c>
      <c r="O735" t="str">
        <f t="shared" si="223"/>
        <v/>
      </c>
      <c r="AA735" s="3">
        <f t="shared" si="240"/>
        <v>727</v>
      </c>
      <c r="AB735" s="93">
        <f t="shared" si="224"/>
        <v>43518.000735000001</v>
      </c>
      <c r="AC735">
        <f t="shared" si="225"/>
        <v>774</v>
      </c>
      <c r="AD735" s="1">
        <f t="shared" si="226"/>
        <v>727</v>
      </c>
      <c r="AE735" s="119">
        <f t="shared" si="227"/>
        <v>515.00073499999996</v>
      </c>
      <c r="AF735">
        <f t="shared" si="228"/>
        <v>1247</v>
      </c>
      <c r="AG735" s="1">
        <f t="shared" si="229"/>
        <v>254</v>
      </c>
      <c r="AH735" s="119">
        <f t="shared" si="230"/>
        <v>868.00073499999996</v>
      </c>
      <c r="AI735">
        <f t="shared" si="231"/>
        <v>723</v>
      </c>
      <c r="AJ735" s="1">
        <f t="shared" si="232"/>
        <v>778</v>
      </c>
      <c r="AK735" s="1">
        <f t="shared" si="233"/>
        <v>178.00073499999999</v>
      </c>
      <c r="AL735">
        <f t="shared" si="234"/>
        <v>1324</v>
      </c>
      <c r="AM735" s="1">
        <f t="shared" si="235"/>
        <v>177</v>
      </c>
      <c r="AN735" s="108">
        <f t="shared" si="221"/>
        <v>2.9007350000000001</v>
      </c>
      <c r="AO735">
        <f t="shared" si="236"/>
        <v>1449</v>
      </c>
      <c r="AP735" s="1">
        <f t="shared" si="237"/>
        <v>52</v>
      </c>
      <c r="AQ735" s="108">
        <f t="shared" si="222"/>
        <v>7.3499999999999998E-4</v>
      </c>
      <c r="AR735">
        <f t="shared" si="238"/>
        <v>774</v>
      </c>
      <c r="AS735" s="1">
        <f t="shared" si="239"/>
        <v>727</v>
      </c>
    </row>
    <row r="736" spans="7:45" x14ac:dyDescent="0.25">
      <c r="G736" s="93">
        <v>43518</v>
      </c>
      <c r="H736" t="s">
        <v>23</v>
      </c>
      <c r="I736" t="s">
        <v>37</v>
      </c>
      <c r="J736" t="s">
        <v>141</v>
      </c>
      <c r="K736" s="95">
        <v>3.6</v>
      </c>
      <c r="L736" s="94">
        <v>0</v>
      </c>
      <c r="O736" t="str">
        <f t="shared" si="223"/>
        <v/>
      </c>
      <c r="AA736" s="3">
        <f t="shared" si="240"/>
        <v>728</v>
      </c>
      <c r="AB736" s="93">
        <f t="shared" si="224"/>
        <v>43518.000736000002</v>
      </c>
      <c r="AC736">
        <f t="shared" si="225"/>
        <v>773</v>
      </c>
      <c r="AD736" s="1">
        <f t="shared" si="226"/>
        <v>728</v>
      </c>
      <c r="AE736" s="119">
        <f t="shared" si="227"/>
        <v>515.00073599999996</v>
      </c>
      <c r="AF736">
        <f t="shared" si="228"/>
        <v>1246</v>
      </c>
      <c r="AG736" s="1">
        <f t="shared" si="229"/>
        <v>255</v>
      </c>
      <c r="AH736" s="119">
        <f t="shared" si="230"/>
        <v>868.00073599999996</v>
      </c>
      <c r="AI736">
        <f t="shared" si="231"/>
        <v>722</v>
      </c>
      <c r="AJ736" s="1">
        <f t="shared" si="232"/>
        <v>779</v>
      </c>
      <c r="AK736" s="1">
        <f t="shared" si="233"/>
        <v>157.00073599999999</v>
      </c>
      <c r="AL736">
        <f t="shared" si="234"/>
        <v>1344</v>
      </c>
      <c r="AM736" s="1">
        <f t="shared" si="235"/>
        <v>157</v>
      </c>
      <c r="AN736" s="108">
        <f t="shared" si="221"/>
        <v>3.6007359999999999</v>
      </c>
      <c r="AO736">
        <f t="shared" si="236"/>
        <v>1418</v>
      </c>
      <c r="AP736" s="1">
        <f t="shared" si="237"/>
        <v>83</v>
      </c>
      <c r="AQ736" s="108">
        <f t="shared" si="222"/>
        <v>7.36E-4</v>
      </c>
      <c r="AR736">
        <f t="shared" si="238"/>
        <v>773</v>
      </c>
      <c r="AS736" s="1">
        <f t="shared" si="239"/>
        <v>728</v>
      </c>
    </row>
    <row r="737" spans="7:45" x14ac:dyDescent="0.25">
      <c r="G737" s="93">
        <v>43518</v>
      </c>
      <c r="H737" t="s">
        <v>23</v>
      </c>
      <c r="I737" t="s">
        <v>37</v>
      </c>
      <c r="J737" t="s">
        <v>129</v>
      </c>
      <c r="K737" s="95">
        <v>9.1999999999999993</v>
      </c>
      <c r="L737" s="94">
        <v>0</v>
      </c>
      <c r="O737" t="str">
        <f t="shared" si="223"/>
        <v/>
      </c>
      <c r="AA737" s="3">
        <f t="shared" si="240"/>
        <v>729</v>
      </c>
      <c r="AB737" s="93">
        <f t="shared" si="224"/>
        <v>43518.000737000002</v>
      </c>
      <c r="AC737">
        <f t="shared" si="225"/>
        <v>772</v>
      </c>
      <c r="AD737" s="1">
        <f t="shared" si="226"/>
        <v>729</v>
      </c>
      <c r="AE737" s="119">
        <f t="shared" si="227"/>
        <v>515.00073699999996</v>
      </c>
      <c r="AF737">
        <f t="shared" si="228"/>
        <v>1245</v>
      </c>
      <c r="AG737" s="1">
        <f t="shared" si="229"/>
        <v>256</v>
      </c>
      <c r="AH737" s="119">
        <f t="shared" si="230"/>
        <v>868.00073699999996</v>
      </c>
      <c r="AI737">
        <f t="shared" si="231"/>
        <v>721</v>
      </c>
      <c r="AJ737" s="1">
        <f t="shared" si="232"/>
        <v>780</v>
      </c>
      <c r="AK737" s="1">
        <f t="shared" si="233"/>
        <v>130.00073699999999</v>
      </c>
      <c r="AL737">
        <f t="shared" si="234"/>
        <v>1374</v>
      </c>
      <c r="AM737" s="1">
        <f t="shared" si="235"/>
        <v>127</v>
      </c>
      <c r="AN737" s="108">
        <f t="shared" si="221"/>
        <v>9.2007370000000002</v>
      </c>
      <c r="AO737">
        <f t="shared" si="236"/>
        <v>1233</v>
      </c>
      <c r="AP737" s="1">
        <f t="shared" si="237"/>
        <v>268</v>
      </c>
      <c r="AQ737" s="108">
        <f t="shared" si="222"/>
        <v>7.3699999999999992E-4</v>
      </c>
      <c r="AR737">
        <f t="shared" si="238"/>
        <v>772</v>
      </c>
      <c r="AS737" s="1">
        <f t="shared" si="239"/>
        <v>729</v>
      </c>
    </row>
    <row r="738" spans="7:45" x14ac:dyDescent="0.25">
      <c r="G738" s="93">
        <v>43518</v>
      </c>
      <c r="H738" t="s">
        <v>23</v>
      </c>
      <c r="I738" t="s">
        <v>37</v>
      </c>
      <c r="J738" t="s">
        <v>438</v>
      </c>
      <c r="K738" s="95">
        <v>3</v>
      </c>
      <c r="L738" s="94">
        <v>0</v>
      </c>
      <c r="O738" t="str">
        <f t="shared" si="223"/>
        <v/>
      </c>
      <c r="AA738" s="3">
        <f t="shared" si="240"/>
        <v>730</v>
      </c>
      <c r="AB738" s="93">
        <f t="shared" si="224"/>
        <v>43518.000738000002</v>
      </c>
      <c r="AC738">
        <f t="shared" si="225"/>
        <v>771</v>
      </c>
      <c r="AD738" s="1">
        <f t="shared" si="226"/>
        <v>730</v>
      </c>
      <c r="AE738" s="119">
        <f t="shared" si="227"/>
        <v>515.00073799999996</v>
      </c>
      <c r="AF738">
        <f t="shared" si="228"/>
        <v>1244</v>
      </c>
      <c r="AG738" s="1">
        <f t="shared" si="229"/>
        <v>257</v>
      </c>
      <c r="AH738" s="119">
        <f t="shared" si="230"/>
        <v>868.00073799999996</v>
      </c>
      <c r="AI738">
        <f t="shared" si="231"/>
        <v>720</v>
      </c>
      <c r="AJ738" s="1">
        <f t="shared" si="232"/>
        <v>781</v>
      </c>
      <c r="AK738" s="1">
        <f t="shared" si="233"/>
        <v>113.000738</v>
      </c>
      <c r="AL738">
        <f t="shared" si="234"/>
        <v>1388</v>
      </c>
      <c r="AM738" s="1">
        <f t="shared" si="235"/>
        <v>113</v>
      </c>
      <c r="AN738" s="108">
        <f t="shared" si="221"/>
        <v>3.0007380000000001</v>
      </c>
      <c r="AO738">
        <f t="shared" si="236"/>
        <v>1436</v>
      </c>
      <c r="AP738" s="1">
        <f t="shared" si="237"/>
        <v>65</v>
      </c>
      <c r="AQ738" s="108">
        <f t="shared" si="222"/>
        <v>7.3799999999999994E-4</v>
      </c>
      <c r="AR738">
        <f t="shared" si="238"/>
        <v>771</v>
      </c>
      <c r="AS738" s="1">
        <f t="shared" si="239"/>
        <v>730</v>
      </c>
    </row>
    <row r="739" spans="7:45" x14ac:dyDescent="0.25">
      <c r="G739" s="93">
        <v>43518</v>
      </c>
      <c r="H739" t="s">
        <v>23</v>
      </c>
      <c r="I739" t="s">
        <v>37</v>
      </c>
      <c r="J739" t="s">
        <v>38</v>
      </c>
      <c r="K739" s="95">
        <v>23.05</v>
      </c>
      <c r="L739" s="94">
        <v>0</v>
      </c>
      <c r="O739" t="str">
        <f t="shared" si="223"/>
        <v/>
      </c>
      <c r="AA739" s="3">
        <f t="shared" si="240"/>
        <v>731</v>
      </c>
      <c r="AB739" s="93">
        <f t="shared" si="224"/>
        <v>43518.000739000003</v>
      </c>
      <c r="AC739">
        <f t="shared" si="225"/>
        <v>770</v>
      </c>
      <c r="AD739" s="1">
        <f t="shared" si="226"/>
        <v>731</v>
      </c>
      <c r="AE739" s="119">
        <f t="shared" si="227"/>
        <v>515.00073899999995</v>
      </c>
      <c r="AF739">
        <f t="shared" si="228"/>
        <v>1243</v>
      </c>
      <c r="AG739" s="1">
        <f t="shared" si="229"/>
        <v>258</v>
      </c>
      <c r="AH739" s="119">
        <f t="shared" si="230"/>
        <v>868.00073899999995</v>
      </c>
      <c r="AI739">
        <f t="shared" si="231"/>
        <v>719</v>
      </c>
      <c r="AJ739" s="1">
        <f t="shared" si="232"/>
        <v>782</v>
      </c>
      <c r="AK739" s="1">
        <f t="shared" si="233"/>
        <v>97.000738999999996</v>
      </c>
      <c r="AL739">
        <f t="shared" si="234"/>
        <v>1406</v>
      </c>
      <c r="AM739" s="1">
        <f t="shared" si="235"/>
        <v>95</v>
      </c>
      <c r="AN739" s="108">
        <f t="shared" si="221"/>
        <v>23.050739</v>
      </c>
      <c r="AO739">
        <f t="shared" si="236"/>
        <v>973</v>
      </c>
      <c r="AP739" s="1">
        <f t="shared" si="237"/>
        <v>528</v>
      </c>
      <c r="AQ739" s="108">
        <f t="shared" si="222"/>
        <v>7.3899999999999997E-4</v>
      </c>
      <c r="AR739">
        <f t="shared" si="238"/>
        <v>770</v>
      </c>
      <c r="AS739" s="1">
        <f t="shared" si="239"/>
        <v>731</v>
      </c>
    </row>
    <row r="740" spans="7:45" x14ac:dyDescent="0.25">
      <c r="G740" s="93">
        <v>43518</v>
      </c>
      <c r="H740" t="s">
        <v>23</v>
      </c>
      <c r="I740" t="s">
        <v>37</v>
      </c>
      <c r="J740" t="s">
        <v>187</v>
      </c>
      <c r="K740" s="95">
        <v>12.65</v>
      </c>
      <c r="L740" s="94">
        <v>0</v>
      </c>
      <c r="O740" t="str">
        <f t="shared" si="223"/>
        <v/>
      </c>
      <c r="AA740" s="3">
        <f t="shared" si="240"/>
        <v>732</v>
      </c>
      <c r="AB740" s="93">
        <f t="shared" si="224"/>
        <v>43518.000740000003</v>
      </c>
      <c r="AC740">
        <f t="shared" si="225"/>
        <v>769</v>
      </c>
      <c r="AD740" s="1">
        <f t="shared" si="226"/>
        <v>732</v>
      </c>
      <c r="AE740" s="119">
        <f t="shared" si="227"/>
        <v>515.00073999999995</v>
      </c>
      <c r="AF740">
        <f t="shared" si="228"/>
        <v>1242</v>
      </c>
      <c r="AG740" s="1">
        <f t="shared" si="229"/>
        <v>259</v>
      </c>
      <c r="AH740" s="119">
        <f t="shared" si="230"/>
        <v>868.00073999999995</v>
      </c>
      <c r="AI740">
        <f t="shared" si="231"/>
        <v>718</v>
      </c>
      <c r="AJ740" s="1">
        <f t="shared" si="232"/>
        <v>783</v>
      </c>
      <c r="AK740" s="1">
        <f t="shared" si="233"/>
        <v>62.00074</v>
      </c>
      <c r="AL740">
        <f t="shared" si="234"/>
        <v>1442</v>
      </c>
      <c r="AM740" s="1">
        <f t="shared" si="235"/>
        <v>59</v>
      </c>
      <c r="AN740" s="108">
        <f t="shared" si="221"/>
        <v>12.650740000000001</v>
      </c>
      <c r="AO740">
        <f t="shared" si="236"/>
        <v>1172</v>
      </c>
      <c r="AP740" s="1">
        <f t="shared" si="237"/>
        <v>329</v>
      </c>
      <c r="AQ740" s="108">
        <f t="shared" si="222"/>
        <v>7.3999999999999999E-4</v>
      </c>
      <c r="AR740">
        <f t="shared" si="238"/>
        <v>769</v>
      </c>
      <c r="AS740" s="1">
        <f t="shared" si="239"/>
        <v>732</v>
      </c>
    </row>
    <row r="741" spans="7:45" x14ac:dyDescent="0.25">
      <c r="G741" s="93">
        <v>43518</v>
      </c>
      <c r="H741" t="s">
        <v>23</v>
      </c>
      <c r="I741" t="s">
        <v>37</v>
      </c>
      <c r="J741" t="s">
        <v>448</v>
      </c>
      <c r="K741" s="95">
        <v>10.25</v>
      </c>
      <c r="L741" s="94">
        <v>0</v>
      </c>
      <c r="O741" t="str">
        <f t="shared" si="223"/>
        <v/>
      </c>
      <c r="AA741" s="3">
        <f t="shared" si="240"/>
        <v>733</v>
      </c>
      <c r="AB741" s="93">
        <f t="shared" si="224"/>
        <v>43518.000741000003</v>
      </c>
      <c r="AC741">
        <f t="shared" si="225"/>
        <v>768</v>
      </c>
      <c r="AD741" s="1">
        <f t="shared" si="226"/>
        <v>733</v>
      </c>
      <c r="AE741" s="119">
        <f t="shared" si="227"/>
        <v>515.00074099999995</v>
      </c>
      <c r="AF741">
        <f t="shared" si="228"/>
        <v>1241</v>
      </c>
      <c r="AG741" s="1">
        <f t="shared" si="229"/>
        <v>260</v>
      </c>
      <c r="AH741" s="119">
        <f t="shared" si="230"/>
        <v>868.00074099999995</v>
      </c>
      <c r="AI741">
        <f t="shared" si="231"/>
        <v>717</v>
      </c>
      <c r="AJ741" s="1">
        <f t="shared" si="232"/>
        <v>784</v>
      </c>
      <c r="AK741" s="1">
        <f t="shared" si="233"/>
        <v>58.000740999999998</v>
      </c>
      <c r="AL741">
        <f t="shared" si="234"/>
        <v>1443</v>
      </c>
      <c r="AM741" s="1">
        <f t="shared" si="235"/>
        <v>58</v>
      </c>
      <c r="AN741" s="108">
        <f t="shared" si="221"/>
        <v>10.250741</v>
      </c>
      <c r="AO741">
        <f t="shared" si="236"/>
        <v>1205</v>
      </c>
      <c r="AP741" s="1">
        <f t="shared" si="237"/>
        <v>296</v>
      </c>
      <c r="AQ741" s="108">
        <f t="shared" si="222"/>
        <v>7.4100000000000001E-4</v>
      </c>
      <c r="AR741">
        <f t="shared" si="238"/>
        <v>768</v>
      </c>
      <c r="AS741" s="1">
        <f t="shared" si="239"/>
        <v>733</v>
      </c>
    </row>
    <row r="742" spans="7:45" x14ac:dyDescent="0.25">
      <c r="G742" s="93">
        <v>43521</v>
      </c>
      <c r="H742" t="s">
        <v>78</v>
      </c>
      <c r="I742" t="s">
        <v>550</v>
      </c>
      <c r="J742" t="s">
        <v>551</v>
      </c>
      <c r="K742" s="95">
        <v>327.85</v>
      </c>
      <c r="L742" s="94">
        <v>0</v>
      </c>
      <c r="O742" t="str">
        <f t="shared" si="223"/>
        <v/>
      </c>
      <c r="AA742" s="3">
        <f t="shared" si="240"/>
        <v>734</v>
      </c>
      <c r="AB742" s="93">
        <f t="shared" si="224"/>
        <v>43521.000741999997</v>
      </c>
      <c r="AC742">
        <f t="shared" si="225"/>
        <v>767</v>
      </c>
      <c r="AD742" s="1">
        <f t="shared" si="226"/>
        <v>734</v>
      </c>
      <c r="AE742" s="119">
        <f t="shared" si="227"/>
        <v>1487.0007419999999</v>
      </c>
      <c r="AF742">
        <f t="shared" si="228"/>
        <v>23</v>
      </c>
      <c r="AG742" s="1">
        <f t="shared" si="229"/>
        <v>1478</v>
      </c>
      <c r="AH742" s="119">
        <f t="shared" si="230"/>
        <v>1179.0007419999999</v>
      </c>
      <c r="AI742">
        <f t="shared" si="231"/>
        <v>367</v>
      </c>
      <c r="AJ742" s="1">
        <f t="shared" si="232"/>
        <v>1134</v>
      </c>
      <c r="AK742" s="1">
        <f t="shared" si="233"/>
        <v>866.00074199999995</v>
      </c>
      <c r="AL742">
        <f t="shared" si="234"/>
        <v>680</v>
      </c>
      <c r="AM742" s="1">
        <f t="shared" si="235"/>
        <v>821</v>
      </c>
      <c r="AN742" s="108">
        <f t="shared" si="221"/>
        <v>327.85074200000003</v>
      </c>
      <c r="AO742">
        <f t="shared" si="236"/>
        <v>151</v>
      </c>
      <c r="AP742" s="1">
        <f t="shared" si="237"/>
        <v>1350</v>
      </c>
      <c r="AQ742" s="108">
        <f t="shared" si="222"/>
        <v>7.4199999999999993E-4</v>
      </c>
      <c r="AR742">
        <f t="shared" si="238"/>
        <v>767</v>
      </c>
      <c r="AS742" s="1">
        <f t="shared" si="239"/>
        <v>734</v>
      </c>
    </row>
    <row r="743" spans="7:45" x14ac:dyDescent="0.25">
      <c r="G743" s="93">
        <v>43521</v>
      </c>
      <c r="H743" t="s">
        <v>22</v>
      </c>
      <c r="I743" t="s">
        <v>36</v>
      </c>
      <c r="J743" t="s">
        <v>552</v>
      </c>
      <c r="K743" s="95">
        <v>8</v>
      </c>
      <c r="L743" s="94">
        <v>0</v>
      </c>
      <c r="O743" t="str">
        <f t="shared" si="223"/>
        <v/>
      </c>
      <c r="AA743" s="3">
        <f t="shared" si="240"/>
        <v>735</v>
      </c>
      <c r="AB743" s="93">
        <f t="shared" si="224"/>
        <v>43521.000742999997</v>
      </c>
      <c r="AC743">
        <f t="shared" si="225"/>
        <v>766</v>
      </c>
      <c r="AD743" s="1">
        <f t="shared" si="226"/>
        <v>735</v>
      </c>
      <c r="AE743" s="119">
        <f t="shared" si="227"/>
        <v>1469.0007430000001</v>
      </c>
      <c r="AF743">
        <f t="shared" si="228"/>
        <v>114</v>
      </c>
      <c r="AG743" s="1">
        <f t="shared" si="229"/>
        <v>1387</v>
      </c>
      <c r="AH743" s="119">
        <f t="shared" si="230"/>
        <v>297.000743</v>
      </c>
      <c r="AI743">
        <f t="shared" si="231"/>
        <v>1348</v>
      </c>
      <c r="AJ743" s="1">
        <f t="shared" si="232"/>
        <v>153</v>
      </c>
      <c r="AK743" s="1">
        <f t="shared" si="233"/>
        <v>879.00074300000006</v>
      </c>
      <c r="AL743">
        <f t="shared" si="234"/>
        <v>634</v>
      </c>
      <c r="AM743" s="1">
        <f t="shared" si="235"/>
        <v>867</v>
      </c>
      <c r="AN743" s="108">
        <f t="shared" si="221"/>
        <v>8.0007429999999999</v>
      </c>
      <c r="AO743">
        <f t="shared" si="236"/>
        <v>1296</v>
      </c>
      <c r="AP743" s="1">
        <f t="shared" si="237"/>
        <v>205</v>
      </c>
      <c r="AQ743" s="108">
        <f t="shared" si="222"/>
        <v>7.4299999999999995E-4</v>
      </c>
      <c r="AR743">
        <f t="shared" si="238"/>
        <v>766</v>
      </c>
      <c r="AS743" s="1">
        <f t="shared" si="239"/>
        <v>735</v>
      </c>
    </row>
    <row r="744" spans="7:45" x14ac:dyDescent="0.25">
      <c r="G744" s="93">
        <v>43521</v>
      </c>
      <c r="H744" t="s">
        <v>22</v>
      </c>
      <c r="I744" t="s">
        <v>550</v>
      </c>
      <c r="J744" t="s">
        <v>551</v>
      </c>
      <c r="K744" s="95">
        <v>159.63</v>
      </c>
      <c r="L744" s="94">
        <v>0</v>
      </c>
      <c r="O744" t="str">
        <f t="shared" si="223"/>
        <v/>
      </c>
      <c r="AA744" s="3">
        <f t="shared" si="240"/>
        <v>736</v>
      </c>
      <c r="AB744" s="93">
        <f t="shared" si="224"/>
        <v>43521.000743999997</v>
      </c>
      <c r="AC744">
        <f t="shared" si="225"/>
        <v>765</v>
      </c>
      <c r="AD744" s="1">
        <f t="shared" si="226"/>
        <v>736</v>
      </c>
      <c r="AE744" s="119">
        <f t="shared" si="227"/>
        <v>1469.0007439999999</v>
      </c>
      <c r="AF744">
        <f t="shared" si="228"/>
        <v>113</v>
      </c>
      <c r="AG744" s="1">
        <f t="shared" si="229"/>
        <v>1388</v>
      </c>
      <c r="AH744" s="119">
        <f t="shared" si="230"/>
        <v>1179.0007439999999</v>
      </c>
      <c r="AI744">
        <f t="shared" si="231"/>
        <v>366</v>
      </c>
      <c r="AJ744" s="1">
        <f t="shared" si="232"/>
        <v>1135</v>
      </c>
      <c r="AK744" s="1">
        <f t="shared" si="233"/>
        <v>866.00074400000005</v>
      </c>
      <c r="AL744">
        <f t="shared" si="234"/>
        <v>679</v>
      </c>
      <c r="AM744" s="1">
        <f t="shared" si="235"/>
        <v>822</v>
      </c>
      <c r="AN744" s="108">
        <f t="shared" si="221"/>
        <v>159.63074399999999</v>
      </c>
      <c r="AO744">
        <f t="shared" si="236"/>
        <v>264</v>
      </c>
      <c r="AP744" s="1">
        <f t="shared" si="237"/>
        <v>1237</v>
      </c>
      <c r="AQ744" s="108">
        <f t="shared" si="222"/>
        <v>7.4399999999999998E-4</v>
      </c>
      <c r="AR744">
        <f t="shared" si="238"/>
        <v>765</v>
      </c>
      <c r="AS744" s="1">
        <f t="shared" si="239"/>
        <v>736</v>
      </c>
    </row>
    <row r="745" spans="7:45" x14ac:dyDescent="0.25">
      <c r="G745" s="93">
        <v>43521</v>
      </c>
      <c r="H745" t="s">
        <v>22</v>
      </c>
      <c r="I745" t="s">
        <v>550</v>
      </c>
      <c r="J745" t="s">
        <v>551</v>
      </c>
      <c r="K745" s="95">
        <v>61.62</v>
      </c>
      <c r="L745" s="94">
        <v>0</v>
      </c>
      <c r="O745" t="str">
        <f t="shared" si="223"/>
        <v/>
      </c>
      <c r="AA745" s="3">
        <f t="shared" si="240"/>
        <v>737</v>
      </c>
      <c r="AB745" s="93">
        <f t="shared" si="224"/>
        <v>43521.000744999998</v>
      </c>
      <c r="AC745">
        <f t="shared" si="225"/>
        <v>764</v>
      </c>
      <c r="AD745" s="1">
        <f t="shared" si="226"/>
        <v>737</v>
      </c>
      <c r="AE745" s="119">
        <f t="shared" si="227"/>
        <v>1469.0007450000001</v>
      </c>
      <c r="AF745">
        <f t="shared" si="228"/>
        <v>112</v>
      </c>
      <c r="AG745" s="1">
        <f t="shared" si="229"/>
        <v>1389</v>
      </c>
      <c r="AH745" s="119">
        <f t="shared" si="230"/>
        <v>1179.0007450000001</v>
      </c>
      <c r="AI745">
        <f t="shared" si="231"/>
        <v>365</v>
      </c>
      <c r="AJ745" s="1">
        <f t="shared" si="232"/>
        <v>1136</v>
      </c>
      <c r="AK745" s="1">
        <f t="shared" si="233"/>
        <v>866.00074500000005</v>
      </c>
      <c r="AL745">
        <f t="shared" si="234"/>
        <v>678</v>
      </c>
      <c r="AM745" s="1">
        <f t="shared" si="235"/>
        <v>823</v>
      </c>
      <c r="AN745" s="108">
        <f t="shared" si="221"/>
        <v>61.620744999999999</v>
      </c>
      <c r="AO745">
        <f t="shared" si="236"/>
        <v>556</v>
      </c>
      <c r="AP745" s="1">
        <f t="shared" si="237"/>
        <v>945</v>
      </c>
      <c r="AQ745" s="108">
        <f t="shared" si="222"/>
        <v>7.45E-4</v>
      </c>
      <c r="AR745">
        <f t="shared" si="238"/>
        <v>764</v>
      </c>
      <c r="AS745" s="1">
        <f t="shared" si="239"/>
        <v>737</v>
      </c>
    </row>
    <row r="746" spans="7:45" x14ac:dyDescent="0.25">
      <c r="G746" s="93">
        <v>43521</v>
      </c>
      <c r="H746" t="s">
        <v>22</v>
      </c>
      <c r="I746" t="s">
        <v>550</v>
      </c>
      <c r="J746" t="s">
        <v>551</v>
      </c>
      <c r="K746" s="95">
        <v>60.58</v>
      </c>
      <c r="L746" s="94">
        <v>0</v>
      </c>
      <c r="O746" t="str">
        <f t="shared" si="223"/>
        <v/>
      </c>
      <c r="AA746" s="3">
        <f t="shared" si="240"/>
        <v>738</v>
      </c>
      <c r="AB746" s="93">
        <f t="shared" si="224"/>
        <v>43521.000745999998</v>
      </c>
      <c r="AC746">
        <f t="shared" si="225"/>
        <v>763</v>
      </c>
      <c r="AD746" s="1">
        <f t="shared" si="226"/>
        <v>738</v>
      </c>
      <c r="AE746" s="119">
        <f t="shared" si="227"/>
        <v>1469.0007459999999</v>
      </c>
      <c r="AF746">
        <f t="shared" si="228"/>
        <v>111</v>
      </c>
      <c r="AG746" s="1">
        <f t="shared" si="229"/>
        <v>1390</v>
      </c>
      <c r="AH746" s="119">
        <f t="shared" si="230"/>
        <v>1179.0007459999999</v>
      </c>
      <c r="AI746">
        <f t="shared" si="231"/>
        <v>364</v>
      </c>
      <c r="AJ746" s="1">
        <f t="shared" si="232"/>
        <v>1137</v>
      </c>
      <c r="AK746" s="1">
        <f t="shared" si="233"/>
        <v>866.00074600000005</v>
      </c>
      <c r="AL746">
        <f t="shared" si="234"/>
        <v>677</v>
      </c>
      <c r="AM746" s="1">
        <f t="shared" si="235"/>
        <v>824</v>
      </c>
      <c r="AN746" s="108">
        <f t="shared" si="221"/>
        <v>60.580745999999998</v>
      </c>
      <c r="AO746">
        <f t="shared" si="236"/>
        <v>563</v>
      </c>
      <c r="AP746" s="1">
        <f t="shared" si="237"/>
        <v>938</v>
      </c>
      <c r="AQ746" s="108">
        <f t="shared" si="222"/>
        <v>7.4599999999999992E-4</v>
      </c>
      <c r="AR746">
        <f t="shared" si="238"/>
        <v>763</v>
      </c>
      <c r="AS746" s="1">
        <f t="shared" si="239"/>
        <v>738</v>
      </c>
    </row>
    <row r="747" spans="7:45" x14ac:dyDescent="0.25">
      <c r="G747" s="93">
        <v>43521</v>
      </c>
      <c r="H747" t="s">
        <v>22</v>
      </c>
      <c r="I747" t="s">
        <v>550</v>
      </c>
      <c r="J747" t="s">
        <v>551</v>
      </c>
      <c r="K747" s="95">
        <v>56.43</v>
      </c>
      <c r="L747" s="94">
        <v>0</v>
      </c>
      <c r="O747" t="str">
        <f t="shared" si="223"/>
        <v/>
      </c>
      <c r="AA747" s="3">
        <f t="shared" si="240"/>
        <v>739</v>
      </c>
      <c r="AB747" s="93">
        <f t="shared" si="224"/>
        <v>43521.000746999998</v>
      </c>
      <c r="AC747">
        <f t="shared" si="225"/>
        <v>762</v>
      </c>
      <c r="AD747" s="1">
        <f t="shared" si="226"/>
        <v>739</v>
      </c>
      <c r="AE747" s="119">
        <f t="shared" si="227"/>
        <v>1469.000747</v>
      </c>
      <c r="AF747">
        <f t="shared" si="228"/>
        <v>110</v>
      </c>
      <c r="AG747" s="1">
        <f t="shared" si="229"/>
        <v>1391</v>
      </c>
      <c r="AH747" s="119">
        <f t="shared" si="230"/>
        <v>1179.000747</v>
      </c>
      <c r="AI747">
        <f t="shared" si="231"/>
        <v>363</v>
      </c>
      <c r="AJ747" s="1">
        <f t="shared" si="232"/>
        <v>1138</v>
      </c>
      <c r="AK747" s="1">
        <f t="shared" si="233"/>
        <v>866.00074700000005</v>
      </c>
      <c r="AL747">
        <f t="shared" si="234"/>
        <v>676</v>
      </c>
      <c r="AM747" s="1">
        <f t="shared" si="235"/>
        <v>825</v>
      </c>
      <c r="AN747" s="108">
        <f t="shared" si="221"/>
        <v>56.430746999999997</v>
      </c>
      <c r="AO747">
        <f t="shared" si="236"/>
        <v>579</v>
      </c>
      <c r="AP747" s="1">
        <f t="shared" si="237"/>
        <v>922</v>
      </c>
      <c r="AQ747" s="108">
        <f t="shared" si="222"/>
        <v>7.4699999999999994E-4</v>
      </c>
      <c r="AR747">
        <f t="shared" si="238"/>
        <v>762</v>
      </c>
      <c r="AS747" s="1">
        <f t="shared" si="239"/>
        <v>739</v>
      </c>
    </row>
    <row r="748" spans="7:45" x14ac:dyDescent="0.25">
      <c r="G748" s="93">
        <v>43521</v>
      </c>
      <c r="H748" t="s">
        <v>22</v>
      </c>
      <c r="I748" t="s">
        <v>550</v>
      </c>
      <c r="J748" t="s">
        <v>551</v>
      </c>
      <c r="K748" s="95">
        <v>55.12</v>
      </c>
      <c r="L748" s="94">
        <v>0</v>
      </c>
      <c r="O748" t="str">
        <f t="shared" si="223"/>
        <v/>
      </c>
      <c r="AA748" s="3">
        <f t="shared" si="240"/>
        <v>740</v>
      </c>
      <c r="AB748" s="93">
        <f t="shared" si="224"/>
        <v>43521.000747999999</v>
      </c>
      <c r="AC748">
        <f t="shared" si="225"/>
        <v>761</v>
      </c>
      <c r="AD748" s="1">
        <f t="shared" si="226"/>
        <v>740</v>
      </c>
      <c r="AE748" s="119">
        <f t="shared" si="227"/>
        <v>1469.0007479999999</v>
      </c>
      <c r="AF748">
        <f t="shared" si="228"/>
        <v>109</v>
      </c>
      <c r="AG748" s="1">
        <f t="shared" si="229"/>
        <v>1392</v>
      </c>
      <c r="AH748" s="119">
        <f t="shared" si="230"/>
        <v>1179.0007479999999</v>
      </c>
      <c r="AI748">
        <f t="shared" si="231"/>
        <v>362</v>
      </c>
      <c r="AJ748" s="1">
        <f t="shared" si="232"/>
        <v>1139</v>
      </c>
      <c r="AK748" s="1">
        <f t="shared" si="233"/>
        <v>866.00074800000004</v>
      </c>
      <c r="AL748">
        <f t="shared" si="234"/>
        <v>675</v>
      </c>
      <c r="AM748" s="1">
        <f t="shared" si="235"/>
        <v>826</v>
      </c>
      <c r="AN748" s="108">
        <f t="shared" si="221"/>
        <v>55.120747999999999</v>
      </c>
      <c r="AO748">
        <f t="shared" si="236"/>
        <v>590</v>
      </c>
      <c r="AP748" s="1">
        <f t="shared" si="237"/>
        <v>911</v>
      </c>
      <c r="AQ748" s="108">
        <f t="shared" si="222"/>
        <v>7.4799999999999997E-4</v>
      </c>
      <c r="AR748">
        <f t="shared" si="238"/>
        <v>761</v>
      </c>
      <c r="AS748" s="1">
        <f t="shared" si="239"/>
        <v>740</v>
      </c>
    </row>
    <row r="749" spans="7:45" x14ac:dyDescent="0.25">
      <c r="G749" s="93">
        <v>43521</v>
      </c>
      <c r="H749" t="s">
        <v>22</v>
      </c>
      <c r="I749" t="s">
        <v>550</v>
      </c>
      <c r="J749" t="s">
        <v>551</v>
      </c>
      <c r="K749" s="95">
        <v>28.57</v>
      </c>
      <c r="L749" s="94">
        <v>0</v>
      </c>
      <c r="O749" t="str">
        <f t="shared" si="223"/>
        <v/>
      </c>
      <c r="AA749" s="3">
        <f t="shared" si="240"/>
        <v>741</v>
      </c>
      <c r="AB749" s="93">
        <f t="shared" si="224"/>
        <v>43521.000748999999</v>
      </c>
      <c r="AC749">
        <f t="shared" si="225"/>
        <v>760</v>
      </c>
      <c r="AD749" s="1">
        <f t="shared" si="226"/>
        <v>741</v>
      </c>
      <c r="AE749" s="119">
        <f t="shared" si="227"/>
        <v>1469.000749</v>
      </c>
      <c r="AF749">
        <f t="shared" si="228"/>
        <v>108</v>
      </c>
      <c r="AG749" s="1">
        <f t="shared" si="229"/>
        <v>1393</v>
      </c>
      <c r="AH749" s="119">
        <f t="shared" si="230"/>
        <v>1179.000749</v>
      </c>
      <c r="AI749">
        <f t="shared" si="231"/>
        <v>361</v>
      </c>
      <c r="AJ749" s="1">
        <f t="shared" si="232"/>
        <v>1140</v>
      </c>
      <c r="AK749" s="1">
        <f t="shared" si="233"/>
        <v>866.00074900000004</v>
      </c>
      <c r="AL749">
        <f t="shared" si="234"/>
        <v>674</v>
      </c>
      <c r="AM749" s="1">
        <f t="shared" si="235"/>
        <v>827</v>
      </c>
      <c r="AN749" s="108">
        <f t="shared" si="221"/>
        <v>28.570748999999999</v>
      </c>
      <c r="AO749">
        <f t="shared" si="236"/>
        <v>850</v>
      </c>
      <c r="AP749" s="1">
        <f t="shared" si="237"/>
        <v>651</v>
      </c>
      <c r="AQ749" s="108">
        <f t="shared" si="222"/>
        <v>7.4899999999999999E-4</v>
      </c>
      <c r="AR749">
        <f t="shared" si="238"/>
        <v>760</v>
      </c>
      <c r="AS749" s="1">
        <f t="shared" si="239"/>
        <v>741</v>
      </c>
    </row>
    <row r="750" spans="7:45" x14ac:dyDescent="0.25">
      <c r="G750" s="93">
        <v>43521</v>
      </c>
      <c r="H750" t="s">
        <v>22</v>
      </c>
      <c r="I750" t="s">
        <v>550</v>
      </c>
      <c r="J750" t="s">
        <v>551</v>
      </c>
      <c r="K750" s="95">
        <v>27.72</v>
      </c>
      <c r="L750" s="94">
        <v>0</v>
      </c>
      <c r="O750" t="str">
        <f t="shared" si="223"/>
        <v/>
      </c>
      <c r="AA750" s="3">
        <f t="shared" si="240"/>
        <v>742</v>
      </c>
      <c r="AB750" s="93">
        <f t="shared" si="224"/>
        <v>43521.000749999999</v>
      </c>
      <c r="AC750">
        <f t="shared" si="225"/>
        <v>759</v>
      </c>
      <c r="AD750" s="1">
        <f t="shared" si="226"/>
        <v>742</v>
      </c>
      <c r="AE750" s="119">
        <f t="shared" si="227"/>
        <v>1469.0007499999999</v>
      </c>
      <c r="AF750">
        <f t="shared" si="228"/>
        <v>107</v>
      </c>
      <c r="AG750" s="1">
        <f t="shared" si="229"/>
        <v>1394</v>
      </c>
      <c r="AH750" s="119">
        <f t="shared" si="230"/>
        <v>1179.0007499999999</v>
      </c>
      <c r="AI750">
        <f t="shared" si="231"/>
        <v>360</v>
      </c>
      <c r="AJ750" s="1">
        <f t="shared" si="232"/>
        <v>1141</v>
      </c>
      <c r="AK750" s="1">
        <f t="shared" si="233"/>
        <v>866.00075000000004</v>
      </c>
      <c r="AL750">
        <f t="shared" si="234"/>
        <v>673</v>
      </c>
      <c r="AM750" s="1">
        <f t="shared" si="235"/>
        <v>828</v>
      </c>
      <c r="AN750" s="108">
        <f t="shared" si="221"/>
        <v>27.720749999999999</v>
      </c>
      <c r="AO750">
        <f t="shared" si="236"/>
        <v>859</v>
      </c>
      <c r="AP750" s="1">
        <f t="shared" si="237"/>
        <v>642</v>
      </c>
      <c r="AQ750" s="108">
        <f t="shared" si="222"/>
        <v>7.5000000000000002E-4</v>
      </c>
      <c r="AR750">
        <f t="shared" si="238"/>
        <v>759</v>
      </c>
      <c r="AS750" s="1">
        <f t="shared" si="239"/>
        <v>742</v>
      </c>
    </row>
    <row r="751" spans="7:45" x14ac:dyDescent="0.25">
      <c r="G751" s="93">
        <v>43521</v>
      </c>
      <c r="H751" t="s">
        <v>22</v>
      </c>
      <c r="I751" t="s">
        <v>550</v>
      </c>
      <c r="J751" t="s">
        <v>551</v>
      </c>
      <c r="K751" s="95">
        <v>21.76</v>
      </c>
      <c r="L751" s="94">
        <v>0</v>
      </c>
      <c r="O751" t="str">
        <f t="shared" si="223"/>
        <v/>
      </c>
      <c r="AA751" s="3">
        <f t="shared" si="240"/>
        <v>743</v>
      </c>
      <c r="AB751" s="93">
        <f t="shared" si="224"/>
        <v>43521.000751</v>
      </c>
      <c r="AC751">
        <f t="shared" si="225"/>
        <v>758</v>
      </c>
      <c r="AD751" s="1">
        <f t="shared" si="226"/>
        <v>743</v>
      </c>
      <c r="AE751" s="119">
        <f t="shared" si="227"/>
        <v>1469.000751</v>
      </c>
      <c r="AF751">
        <f t="shared" si="228"/>
        <v>106</v>
      </c>
      <c r="AG751" s="1">
        <f t="shared" si="229"/>
        <v>1395</v>
      </c>
      <c r="AH751" s="119">
        <f t="shared" si="230"/>
        <v>1179.000751</v>
      </c>
      <c r="AI751">
        <f t="shared" si="231"/>
        <v>359</v>
      </c>
      <c r="AJ751" s="1">
        <f t="shared" si="232"/>
        <v>1142</v>
      </c>
      <c r="AK751" s="1">
        <f t="shared" si="233"/>
        <v>866.00075100000004</v>
      </c>
      <c r="AL751">
        <f t="shared" si="234"/>
        <v>672</v>
      </c>
      <c r="AM751" s="1">
        <f t="shared" si="235"/>
        <v>829</v>
      </c>
      <c r="AN751" s="108">
        <f t="shared" si="221"/>
        <v>21.760751000000003</v>
      </c>
      <c r="AO751">
        <f t="shared" si="236"/>
        <v>987</v>
      </c>
      <c r="AP751" s="1">
        <f t="shared" si="237"/>
        <v>514</v>
      </c>
      <c r="AQ751" s="108">
        <f t="shared" si="222"/>
        <v>7.5099999999999993E-4</v>
      </c>
      <c r="AR751">
        <f t="shared" si="238"/>
        <v>758</v>
      </c>
      <c r="AS751" s="1">
        <f t="shared" si="239"/>
        <v>743</v>
      </c>
    </row>
    <row r="752" spans="7:45" x14ac:dyDescent="0.25">
      <c r="G752" s="93">
        <v>43521</v>
      </c>
      <c r="H752" t="s">
        <v>22</v>
      </c>
      <c r="I752" t="s">
        <v>550</v>
      </c>
      <c r="J752" t="s">
        <v>551</v>
      </c>
      <c r="K752" s="95">
        <v>17.510000000000002</v>
      </c>
      <c r="L752" s="94">
        <v>0</v>
      </c>
      <c r="O752" t="str">
        <f t="shared" si="223"/>
        <v/>
      </c>
      <c r="AA752" s="3">
        <f t="shared" si="240"/>
        <v>744</v>
      </c>
      <c r="AB752" s="93">
        <f t="shared" si="224"/>
        <v>43521.000752</v>
      </c>
      <c r="AC752">
        <f t="shared" si="225"/>
        <v>757</v>
      </c>
      <c r="AD752" s="1">
        <f t="shared" si="226"/>
        <v>744</v>
      </c>
      <c r="AE752" s="119">
        <f t="shared" si="227"/>
        <v>1469.0007519999999</v>
      </c>
      <c r="AF752">
        <f t="shared" si="228"/>
        <v>105</v>
      </c>
      <c r="AG752" s="1">
        <f t="shared" si="229"/>
        <v>1396</v>
      </c>
      <c r="AH752" s="119">
        <f t="shared" si="230"/>
        <v>1179.0007519999999</v>
      </c>
      <c r="AI752">
        <f t="shared" si="231"/>
        <v>358</v>
      </c>
      <c r="AJ752" s="1">
        <f t="shared" si="232"/>
        <v>1143</v>
      </c>
      <c r="AK752" s="1">
        <f t="shared" si="233"/>
        <v>866.00075200000003</v>
      </c>
      <c r="AL752">
        <f t="shared" si="234"/>
        <v>671</v>
      </c>
      <c r="AM752" s="1">
        <f t="shared" si="235"/>
        <v>830</v>
      </c>
      <c r="AN752" s="108">
        <f t="shared" si="221"/>
        <v>17.510752</v>
      </c>
      <c r="AO752">
        <f t="shared" si="236"/>
        <v>1051</v>
      </c>
      <c r="AP752" s="1">
        <f t="shared" si="237"/>
        <v>450</v>
      </c>
      <c r="AQ752" s="108">
        <f t="shared" si="222"/>
        <v>7.5199999999999996E-4</v>
      </c>
      <c r="AR752">
        <f t="shared" si="238"/>
        <v>757</v>
      </c>
      <c r="AS752" s="1">
        <f t="shared" si="239"/>
        <v>744</v>
      </c>
    </row>
    <row r="753" spans="7:45" x14ac:dyDescent="0.25">
      <c r="G753" s="93">
        <v>43521</v>
      </c>
      <c r="H753" t="s">
        <v>22</v>
      </c>
      <c r="I753" t="s">
        <v>550</v>
      </c>
      <c r="J753" t="s">
        <v>551</v>
      </c>
      <c r="K753" s="95">
        <v>11.08</v>
      </c>
      <c r="L753" s="94">
        <v>0</v>
      </c>
      <c r="O753" t="str">
        <f t="shared" si="223"/>
        <v/>
      </c>
      <c r="AA753" s="3">
        <f t="shared" si="240"/>
        <v>745</v>
      </c>
      <c r="AB753" s="93">
        <f t="shared" si="224"/>
        <v>43521.000753</v>
      </c>
      <c r="AC753">
        <f t="shared" si="225"/>
        <v>756</v>
      </c>
      <c r="AD753" s="1">
        <f t="shared" si="226"/>
        <v>745</v>
      </c>
      <c r="AE753" s="119">
        <f t="shared" si="227"/>
        <v>1469.000753</v>
      </c>
      <c r="AF753">
        <f t="shared" si="228"/>
        <v>104</v>
      </c>
      <c r="AG753" s="1">
        <f t="shared" si="229"/>
        <v>1397</v>
      </c>
      <c r="AH753" s="119">
        <f t="shared" si="230"/>
        <v>1179.000753</v>
      </c>
      <c r="AI753">
        <f t="shared" si="231"/>
        <v>357</v>
      </c>
      <c r="AJ753" s="1">
        <f t="shared" si="232"/>
        <v>1144</v>
      </c>
      <c r="AK753" s="1">
        <f t="shared" si="233"/>
        <v>866.00075300000003</v>
      </c>
      <c r="AL753">
        <f t="shared" si="234"/>
        <v>670</v>
      </c>
      <c r="AM753" s="1">
        <f t="shared" si="235"/>
        <v>831</v>
      </c>
      <c r="AN753" s="108">
        <f t="shared" si="221"/>
        <v>11.080753</v>
      </c>
      <c r="AO753">
        <f t="shared" si="236"/>
        <v>1191</v>
      </c>
      <c r="AP753" s="1">
        <f t="shared" si="237"/>
        <v>310</v>
      </c>
      <c r="AQ753" s="108">
        <f t="shared" si="222"/>
        <v>7.5299999999999998E-4</v>
      </c>
      <c r="AR753">
        <f t="shared" si="238"/>
        <v>756</v>
      </c>
      <c r="AS753" s="1">
        <f t="shared" si="239"/>
        <v>745</v>
      </c>
    </row>
    <row r="754" spans="7:45" x14ac:dyDescent="0.25">
      <c r="G754" s="93">
        <v>43521</v>
      </c>
      <c r="H754" t="s">
        <v>22</v>
      </c>
      <c r="I754" t="s">
        <v>550</v>
      </c>
      <c r="J754" t="s">
        <v>551</v>
      </c>
      <c r="K754" s="95">
        <v>10.71</v>
      </c>
      <c r="L754" s="94">
        <v>0</v>
      </c>
      <c r="O754" t="str">
        <f t="shared" si="223"/>
        <v/>
      </c>
      <c r="AA754" s="3">
        <f t="shared" si="240"/>
        <v>746</v>
      </c>
      <c r="AB754" s="93">
        <f t="shared" si="224"/>
        <v>43521.000754000001</v>
      </c>
      <c r="AC754">
        <f t="shared" si="225"/>
        <v>755</v>
      </c>
      <c r="AD754" s="1">
        <f t="shared" si="226"/>
        <v>746</v>
      </c>
      <c r="AE754" s="119">
        <f t="shared" si="227"/>
        <v>1469.0007539999999</v>
      </c>
      <c r="AF754">
        <f t="shared" si="228"/>
        <v>103</v>
      </c>
      <c r="AG754" s="1">
        <f t="shared" si="229"/>
        <v>1398</v>
      </c>
      <c r="AH754" s="119">
        <f t="shared" si="230"/>
        <v>1179.0007539999999</v>
      </c>
      <c r="AI754">
        <f t="shared" si="231"/>
        <v>356</v>
      </c>
      <c r="AJ754" s="1">
        <f t="shared" si="232"/>
        <v>1145</v>
      </c>
      <c r="AK754" s="1">
        <f t="shared" si="233"/>
        <v>866.00075400000003</v>
      </c>
      <c r="AL754">
        <f t="shared" si="234"/>
        <v>669</v>
      </c>
      <c r="AM754" s="1">
        <f t="shared" si="235"/>
        <v>832</v>
      </c>
      <c r="AN754" s="108">
        <f t="shared" si="221"/>
        <v>10.710754000000001</v>
      </c>
      <c r="AO754">
        <f t="shared" si="236"/>
        <v>1194</v>
      </c>
      <c r="AP754" s="1">
        <f t="shared" si="237"/>
        <v>307</v>
      </c>
      <c r="AQ754" s="108">
        <f t="shared" si="222"/>
        <v>7.54E-4</v>
      </c>
      <c r="AR754">
        <f t="shared" si="238"/>
        <v>755</v>
      </c>
      <c r="AS754" s="1">
        <f t="shared" si="239"/>
        <v>746</v>
      </c>
    </row>
    <row r="755" spans="7:45" x14ac:dyDescent="0.25">
      <c r="G755" s="93">
        <v>43521</v>
      </c>
      <c r="H755" t="s">
        <v>22</v>
      </c>
      <c r="I755" t="s">
        <v>550</v>
      </c>
      <c r="J755" t="s">
        <v>551</v>
      </c>
      <c r="K755" s="95">
        <v>10.6</v>
      </c>
      <c r="L755" s="94">
        <v>0</v>
      </c>
      <c r="O755" t="str">
        <f t="shared" si="223"/>
        <v/>
      </c>
      <c r="AA755" s="3">
        <f t="shared" si="240"/>
        <v>747</v>
      </c>
      <c r="AB755" s="93">
        <f t="shared" si="224"/>
        <v>43521.000755000001</v>
      </c>
      <c r="AC755">
        <f t="shared" si="225"/>
        <v>754</v>
      </c>
      <c r="AD755" s="1">
        <f t="shared" si="226"/>
        <v>747</v>
      </c>
      <c r="AE755" s="119">
        <f t="shared" si="227"/>
        <v>1469.000755</v>
      </c>
      <c r="AF755">
        <f t="shared" si="228"/>
        <v>102</v>
      </c>
      <c r="AG755" s="1">
        <f t="shared" si="229"/>
        <v>1399</v>
      </c>
      <c r="AH755" s="119">
        <f t="shared" si="230"/>
        <v>1179.000755</v>
      </c>
      <c r="AI755">
        <f t="shared" si="231"/>
        <v>355</v>
      </c>
      <c r="AJ755" s="1">
        <f t="shared" si="232"/>
        <v>1146</v>
      </c>
      <c r="AK755" s="1">
        <f t="shared" si="233"/>
        <v>866.00075500000003</v>
      </c>
      <c r="AL755">
        <f t="shared" si="234"/>
        <v>668</v>
      </c>
      <c r="AM755" s="1">
        <f t="shared" si="235"/>
        <v>833</v>
      </c>
      <c r="AN755" s="108">
        <f t="shared" si="221"/>
        <v>10.600754999999999</v>
      </c>
      <c r="AO755">
        <f t="shared" si="236"/>
        <v>1196</v>
      </c>
      <c r="AP755" s="1">
        <f t="shared" si="237"/>
        <v>305</v>
      </c>
      <c r="AQ755" s="108">
        <f t="shared" si="222"/>
        <v>7.5499999999999992E-4</v>
      </c>
      <c r="AR755">
        <f t="shared" si="238"/>
        <v>754</v>
      </c>
      <c r="AS755" s="1">
        <f t="shared" si="239"/>
        <v>747</v>
      </c>
    </row>
    <row r="756" spans="7:45" x14ac:dyDescent="0.25">
      <c r="G756" s="93">
        <v>43521</v>
      </c>
      <c r="H756" t="s">
        <v>106</v>
      </c>
      <c r="I756" t="s">
        <v>64</v>
      </c>
      <c r="J756" t="s">
        <v>552</v>
      </c>
      <c r="K756" s="95">
        <v>29.96</v>
      </c>
      <c r="L756" s="94">
        <v>0</v>
      </c>
      <c r="O756" t="str">
        <f t="shared" si="223"/>
        <v/>
      </c>
      <c r="AA756" s="3">
        <f t="shared" si="240"/>
        <v>748</v>
      </c>
      <c r="AB756" s="93">
        <f t="shared" si="224"/>
        <v>43521.000756000001</v>
      </c>
      <c r="AC756">
        <f t="shared" si="225"/>
        <v>753</v>
      </c>
      <c r="AD756" s="1">
        <f t="shared" si="226"/>
        <v>748</v>
      </c>
      <c r="AE756" s="119">
        <f t="shared" si="227"/>
        <v>1335.0007559999999</v>
      </c>
      <c r="AF756">
        <f t="shared" si="228"/>
        <v>166</v>
      </c>
      <c r="AG756" s="1">
        <f t="shared" si="229"/>
        <v>1335</v>
      </c>
      <c r="AH756" s="119">
        <f t="shared" si="230"/>
        <v>358.00075600000002</v>
      </c>
      <c r="AI756">
        <f t="shared" si="231"/>
        <v>1177</v>
      </c>
      <c r="AJ756" s="1">
        <f t="shared" si="232"/>
        <v>324</v>
      </c>
      <c r="AK756" s="1">
        <f t="shared" si="233"/>
        <v>879.00075600000002</v>
      </c>
      <c r="AL756">
        <f t="shared" si="234"/>
        <v>633</v>
      </c>
      <c r="AM756" s="1">
        <f t="shared" si="235"/>
        <v>868</v>
      </c>
      <c r="AN756" s="108">
        <f t="shared" si="221"/>
        <v>29.960756</v>
      </c>
      <c r="AO756">
        <f t="shared" si="236"/>
        <v>841</v>
      </c>
      <c r="AP756" s="1">
        <f t="shared" si="237"/>
        <v>660</v>
      </c>
      <c r="AQ756" s="108">
        <f t="shared" si="222"/>
        <v>7.5599999999999994E-4</v>
      </c>
      <c r="AR756">
        <f t="shared" si="238"/>
        <v>753</v>
      </c>
      <c r="AS756" s="1">
        <f t="shared" si="239"/>
        <v>748</v>
      </c>
    </row>
    <row r="757" spans="7:45" x14ac:dyDescent="0.25">
      <c r="G757" s="93">
        <v>43521</v>
      </c>
      <c r="H757" t="s">
        <v>72</v>
      </c>
      <c r="I757" t="s">
        <v>35</v>
      </c>
      <c r="J757" t="s">
        <v>552</v>
      </c>
      <c r="K757" s="95">
        <v>74.400000000000006</v>
      </c>
      <c r="L757" s="94">
        <v>0</v>
      </c>
      <c r="O757" t="str">
        <f t="shared" si="223"/>
        <v/>
      </c>
      <c r="AA757" s="3">
        <f t="shared" si="240"/>
        <v>749</v>
      </c>
      <c r="AB757" s="93">
        <f t="shared" si="224"/>
        <v>43521.000757000002</v>
      </c>
      <c r="AC757">
        <f t="shared" si="225"/>
        <v>752</v>
      </c>
      <c r="AD757" s="1">
        <f t="shared" si="226"/>
        <v>749</v>
      </c>
      <c r="AE757" s="119">
        <f t="shared" si="227"/>
        <v>1300.000757</v>
      </c>
      <c r="AF757">
        <f t="shared" si="228"/>
        <v>212</v>
      </c>
      <c r="AG757" s="1">
        <f t="shared" si="229"/>
        <v>1289</v>
      </c>
      <c r="AH757" s="119">
        <f t="shared" si="230"/>
        <v>1402.000757</v>
      </c>
      <c r="AI757">
        <f t="shared" si="231"/>
        <v>158</v>
      </c>
      <c r="AJ757" s="1">
        <f t="shared" si="232"/>
        <v>1343</v>
      </c>
      <c r="AK757" s="1">
        <f t="shared" si="233"/>
        <v>879.00075700000002</v>
      </c>
      <c r="AL757">
        <f t="shared" si="234"/>
        <v>632</v>
      </c>
      <c r="AM757" s="1">
        <f t="shared" si="235"/>
        <v>869</v>
      </c>
      <c r="AN757" s="108">
        <f t="shared" si="221"/>
        <v>74.400756999999999</v>
      </c>
      <c r="AO757">
        <f t="shared" si="236"/>
        <v>491</v>
      </c>
      <c r="AP757" s="1">
        <f t="shared" si="237"/>
        <v>1010</v>
      </c>
      <c r="AQ757" s="108">
        <f t="shared" si="222"/>
        <v>7.5699999999999997E-4</v>
      </c>
      <c r="AR757">
        <f t="shared" si="238"/>
        <v>752</v>
      </c>
      <c r="AS757" s="1">
        <f t="shared" si="239"/>
        <v>749</v>
      </c>
    </row>
    <row r="758" spans="7:45" x14ac:dyDescent="0.25">
      <c r="G758" s="93">
        <v>43521</v>
      </c>
      <c r="H758" t="s">
        <v>71</v>
      </c>
      <c r="I758" t="s">
        <v>550</v>
      </c>
      <c r="J758" t="s">
        <v>551</v>
      </c>
      <c r="K758" s="95">
        <v>156.97</v>
      </c>
      <c r="L758" s="94">
        <v>0</v>
      </c>
      <c r="O758" t="str">
        <f t="shared" si="223"/>
        <v/>
      </c>
      <c r="AA758" s="3">
        <f t="shared" si="240"/>
        <v>750</v>
      </c>
      <c r="AB758" s="93">
        <f t="shared" si="224"/>
        <v>43521.000758000002</v>
      </c>
      <c r="AC758">
        <f t="shared" si="225"/>
        <v>751</v>
      </c>
      <c r="AD758" s="1">
        <f t="shared" si="226"/>
        <v>750</v>
      </c>
      <c r="AE758" s="119">
        <f t="shared" si="227"/>
        <v>1260.0007579999999</v>
      </c>
      <c r="AF758">
        <f t="shared" si="228"/>
        <v>265</v>
      </c>
      <c r="AG758" s="1">
        <f t="shared" si="229"/>
        <v>1236</v>
      </c>
      <c r="AH758" s="119">
        <f t="shared" si="230"/>
        <v>1179.0007579999999</v>
      </c>
      <c r="AI758">
        <f t="shared" si="231"/>
        <v>354</v>
      </c>
      <c r="AJ758" s="1">
        <f t="shared" si="232"/>
        <v>1147</v>
      </c>
      <c r="AK758" s="1">
        <f t="shared" si="233"/>
        <v>866.00075800000002</v>
      </c>
      <c r="AL758">
        <f t="shared" si="234"/>
        <v>667</v>
      </c>
      <c r="AM758" s="1">
        <f t="shared" si="235"/>
        <v>834</v>
      </c>
      <c r="AN758" s="108">
        <f t="shared" si="221"/>
        <v>156.97075799999999</v>
      </c>
      <c r="AO758">
        <f t="shared" si="236"/>
        <v>272</v>
      </c>
      <c r="AP758" s="1">
        <f t="shared" si="237"/>
        <v>1229</v>
      </c>
      <c r="AQ758" s="108">
        <f t="shared" si="222"/>
        <v>7.5799999999999999E-4</v>
      </c>
      <c r="AR758">
        <f t="shared" si="238"/>
        <v>751</v>
      </c>
      <c r="AS758" s="1">
        <f t="shared" si="239"/>
        <v>750</v>
      </c>
    </row>
    <row r="759" spans="7:45" x14ac:dyDescent="0.25">
      <c r="G759" s="93">
        <v>43521</v>
      </c>
      <c r="H759" t="s">
        <v>71</v>
      </c>
      <c r="I759" t="s">
        <v>35</v>
      </c>
      <c r="J759" t="s">
        <v>552</v>
      </c>
      <c r="K759" s="95">
        <v>293</v>
      </c>
      <c r="L759" s="94">
        <v>0</v>
      </c>
      <c r="O759" t="str">
        <f t="shared" si="223"/>
        <v/>
      </c>
      <c r="AA759" s="3">
        <f t="shared" si="240"/>
        <v>751</v>
      </c>
      <c r="AB759" s="93">
        <f t="shared" si="224"/>
        <v>43521.000759000002</v>
      </c>
      <c r="AC759">
        <f t="shared" si="225"/>
        <v>750</v>
      </c>
      <c r="AD759" s="1">
        <f t="shared" si="226"/>
        <v>751</v>
      </c>
      <c r="AE759" s="119">
        <f t="shared" si="227"/>
        <v>1260.000759</v>
      </c>
      <c r="AF759">
        <f t="shared" si="228"/>
        <v>264</v>
      </c>
      <c r="AG759" s="1">
        <f t="shared" si="229"/>
        <v>1237</v>
      </c>
      <c r="AH759" s="119">
        <f t="shared" si="230"/>
        <v>1402.000759</v>
      </c>
      <c r="AI759">
        <f t="shared" si="231"/>
        <v>157</v>
      </c>
      <c r="AJ759" s="1">
        <f t="shared" si="232"/>
        <v>1344</v>
      </c>
      <c r="AK759" s="1">
        <f t="shared" si="233"/>
        <v>879.00075900000002</v>
      </c>
      <c r="AL759">
        <f t="shared" si="234"/>
        <v>631</v>
      </c>
      <c r="AM759" s="1">
        <f t="shared" si="235"/>
        <v>870</v>
      </c>
      <c r="AN759" s="108">
        <f t="shared" si="221"/>
        <v>293.00075900000002</v>
      </c>
      <c r="AO759">
        <f t="shared" si="236"/>
        <v>171</v>
      </c>
      <c r="AP759" s="1">
        <f t="shared" si="237"/>
        <v>1330</v>
      </c>
      <c r="AQ759" s="108">
        <f t="shared" si="222"/>
        <v>7.5900000000000002E-4</v>
      </c>
      <c r="AR759">
        <f t="shared" si="238"/>
        <v>750</v>
      </c>
      <c r="AS759" s="1">
        <f t="shared" si="239"/>
        <v>751</v>
      </c>
    </row>
    <row r="760" spans="7:45" x14ac:dyDescent="0.25">
      <c r="G760" s="93">
        <v>43521</v>
      </c>
      <c r="H760" t="s">
        <v>76</v>
      </c>
      <c r="I760" t="s">
        <v>550</v>
      </c>
      <c r="J760" t="s">
        <v>551</v>
      </c>
      <c r="K760" s="95">
        <v>191.12</v>
      </c>
      <c r="L760" s="94">
        <v>0</v>
      </c>
      <c r="O760" t="str">
        <f t="shared" si="223"/>
        <v/>
      </c>
      <c r="AA760" s="3">
        <f t="shared" si="240"/>
        <v>752</v>
      </c>
      <c r="AB760" s="93">
        <f t="shared" si="224"/>
        <v>43521.000760000003</v>
      </c>
      <c r="AC760">
        <f t="shared" si="225"/>
        <v>749</v>
      </c>
      <c r="AD760" s="1">
        <f t="shared" si="226"/>
        <v>752</v>
      </c>
      <c r="AE760" s="119">
        <f t="shared" si="227"/>
        <v>1207.0007599999999</v>
      </c>
      <c r="AF760">
        <f t="shared" si="228"/>
        <v>303</v>
      </c>
      <c r="AG760" s="1">
        <f t="shared" si="229"/>
        <v>1198</v>
      </c>
      <c r="AH760" s="119">
        <f t="shared" si="230"/>
        <v>1179.0007599999999</v>
      </c>
      <c r="AI760">
        <f t="shared" si="231"/>
        <v>353</v>
      </c>
      <c r="AJ760" s="1">
        <f t="shared" si="232"/>
        <v>1148</v>
      </c>
      <c r="AK760" s="1">
        <f t="shared" si="233"/>
        <v>866.00076000000001</v>
      </c>
      <c r="AL760">
        <f t="shared" si="234"/>
        <v>666</v>
      </c>
      <c r="AM760" s="1">
        <f t="shared" si="235"/>
        <v>835</v>
      </c>
      <c r="AN760" s="108">
        <f t="shared" si="221"/>
        <v>191.12076000000002</v>
      </c>
      <c r="AO760">
        <f t="shared" si="236"/>
        <v>234</v>
      </c>
      <c r="AP760" s="1">
        <f t="shared" si="237"/>
        <v>1267</v>
      </c>
      <c r="AQ760" s="108">
        <f t="shared" si="222"/>
        <v>7.5999999999999993E-4</v>
      </c>
      <c r="AR760">
        <f t="shared" si="238"/>
        <v>749</v>
      </c>
      <c r="AS760" s="1">
        <f t="shared" si="239"/>
        <v>752</v>
      </c>
    </row>
    <row r="761" spans="7:45" x14ac:dyDescent="0.25">
      <c r="G761" s="93">
        <v>43521</v>
      </c>
      <c r="H761" t="s">
        <v>77</v>
      </c>
      <c r="I761" t="s">
        <v>36</v>
      </c>
      <c r="J761" t="s">
        <v>552</v>
      </c>
      <c r="K761" s="95">
        <v>24</v>
      </c>
      <c r="L761" s="94">
        <v>0</v>
      </c>
      <c r="O761" t="str">
        <f t="shared" si="223"/>
        <v/>
      </c>
      <c r="AA761" s="3">
        <f t="shared" si="240"/>
        <v>753</v>
      </c>
      <c r="AB761" s="93">
        <f t="shared" si="224"/>
        <v>43521.000761000003</v>
      </c>
      <c r="AC761">
        <f t="shared" si="225"/>
        <v>748</v>
      </c>
      <c r="AD761" s="1">
        <f t="shared" si="226"/>
        <v>753</v>
      </c>
      <c r="AE761" s="119">
        <f t="shared" si="227"/>
        <v>1184.000761</v>
      </c>
      <c r="AF761">
        <f t="shared" si="228"/>
        <v>329</v>
      </c>
      <c r="AG761" s="1">
        <f t="shared" si="229"/>
        <v>1172</v>
      </c>
      <c r="AH761" s="119">
        <f t="shared" si="230"/>
        <v>297.00076100000001</v>
      </c>
      <c r="AI761">
        <f t="shared" si="231"/>
        <v>1347</v>
      </c>
      <c r="AJ761" s="1">
        <f t="shared" si="232"/>
        <v>154</v>
      </c>
      <c r="AK761" s="1">
        <f t="shared" si="233"/>
        <v>879.00076100000001</v>
      </c>
      <c r="AL761">
        <f t="shared" si="234"/>
        <v>630</v>
      </c>
      <c r="AM761" s="1">
        <f t="shared" si="235"/>
        <v>871</v>
      </c>
      <c r="AN761" s="108">
        <f t="shared" si="221"/>
        <v>24.000761000000001</v>
      </c>
      <c r="AO761">
        <f t="shared" si="236"/>
        <v>934</v>
      </c>
      <c r="AP761" s="1">
        <f t="shared" si="237"/>
        <v>567</v>
      </c>
      <c r="AQ761" s="108">
        <f t="shared" si="222"/>
        <v>7.6099999999999996E-4</v>
      </c>
      <c r="AR761">
        <f t="shared" si="238"/>
        <v>748</v>
      </c>
      <c r="AS761" s="1">
        <f t="shared" si="239"/>
        <v>753</v>
      </c>
    </row>
    <row r="762" spans="7:45" x14ac:dyDescent="0.25">
      <c r="G762" s="93">
        <v>43521</v>
      </c>
      <c r="H762" t="s">
        <v>77</v>
      </c>
      <c r="I762" t="s">
        <v>35</v>
      </c>
      <c r="J762" t="s">
        <v>552</v>
      </c>
      <c r="K762" s="95">
        <v>9.85</v>
      </c>
      <c r="L762" s="94">
        <v>0</v>
      </c>
      <c r="O762" t="str">
        <f t="shared" si="223"/>
        <v/>
      </c>
      <c r="AA762" s="3">
        <f t="shared" si="240"/>
        <v>754</v>
      </c>
      <c r="AB762" s="93">
        <f t="shared" si="224"/>
        <v>43521.000762000003</v>
      </c>
      <c r="AC762">
        <f t="shared" si="225"/>
        <v>747</v>
      </c>
      <c r="AD762" s="1">
        <f t="shared" si="226"/>
        <v>754</v>
      </c>
      <c r="AE762" s="119">
        <f t="shared" si="227"/>
        <v>1184.0007619999999</v>
      </c>
      <c r="AF762">
        <f t="shared" si="228"/>
        <v>328</v>
      </c>
      <c r="AG762" s="1">
        <f t="shared" si="229"/>
        <v>1173</v>
      </c>
      <c r="AH762" s="119">
        <f t="shared" si="230"/>
        <v>1402.0007619999999</v>
      </c>
      <c r="AI762">
        <f t="shared" si="231"/>
        <v>156</v>
      </c>
      <c r="AJ762" s="1">
        <f t="shared" si="232"/>
        <v>1345</v>
      </c>
      <c r="AK762" s="1">
        <f t="shared" si="233"/>
        <v>879.00076200000001</v>
      </c>
      <c r="AL762">
        <f t="shared" si="234"/>
        <v>629</v>
      </c>
      <c r="AM762" s="1">
        <f t="shared" si="235"/>
        <v>872</v>
      </c>
      <c r="AN762" s="108">
        <f t="shared" si="221"/>
        <v>9.8507619999999996</v>
      </c>
      <c r="AO762">
        <f t="shared" si="236"/>
        <v>1223</v>
      </c>
      <c r="AP762" s="1">
        <f t="shared" si="237"/>
        <v>278</v>
      </c>
      <c r="AQ762" s="108">
        <f t="shared" si="222"/>
        <v>7.6199999999999998E-4</v>
      </c>
      <c r="AR762">
        <f t="shared" si="238"/>
        <v>747</v>
      </c>
      <c r="AS762" s="1">
        <f t="shared" si="239"/>
        <v>754</v>
      </c>
    </row>
    <row r="763" spans="7:45" x14ac:dyDescent="0.25">
      <c r="G763" s="93">
        <v>43521</v>
      </c>
      <c r="H763" t="s">
        <v>79</v>
      </c>
      <c r="I763" t="s">
        <v>550</v>
      </c>
      <c r="J763" t="s">
        <v>551</v>
      </c>
      <c r="K763" s="95">
        <v>90.45</v>
      </c>
      <c r="L763" s="94">
        <v>0</v>
      </c>
      <c r="O763" t="str">
        <f t="shared" si="223"/>
        <v/>
      </c>
      <c r="AA763" s="3">
        <f t="shared" si="240"/>
        <v>755</v>
      </c>
      <c r="AB763" s="93">
        <f t="shared" si="224"/>
        <v>43521.000762999996</v>
      </c>
      <c r="AC763">
        <f t="shared" si="225"/>
        <v>746</v>
      </c>
      <c r="AD763" s="1">
        <f t="shared" si="226"/>
        <v>755</v>
      </c>
      <c r="AE763" s="119">
        <f t="shared" si="227"/>
        <v>1160.000763</v>
      </c>
      <c r="AF763">
        <f t="shared" si="228"/>
        <v>347</v>
      </c>
      <c r="AG763" s="1">
        <f t="shared" si="229"/>
        <v>1154</v>
      </c>
      <c r="AH763" s="119">
        <f t="shared" si="230"/>
        <v>1179.000763</v>
      </c>
      <c r="AI763">
        <f t="shared" si="231"/>
        <v>352</v>
      </c>
      <c r="AJ763" s="1">
        <f t="shared" si="232"/>
        <v>1149</v>
      </c>
      <c r="AK763" s="1">
        <f t="shared" si="233"/>
        <v>866.00076300000001</v>
      </c>
      <c r="AL763">
        <f t="shared" si="234"/>
        <v>665</v>
      </c>
      <c r="AM763" s="1">
        <f t="shared" si="235"/>
        <v>836</v>
      </c>
      <c r="AN763" s="108">
        <f t="shared" si="221"/>
        <v>90.450763000000009</v>
      </c>
      <c r="AO763">
        <f t="shared" si="236"/>
        <v>422</v>
      </c>
      <c r="AP763" s="1">
        <f t="shared" si="237"/>
        <v>1079</v>
      </c>
      <c r="AQ763" s="108">
        <f t="shared" si="222"/>
        <v>7.6300000000000001E-4</v>
      </c>
      <c r="AR763">
        <f t="shared" si="238"/>
        <v>746</v>
      </c>
      <c r="AS763" s="1">
        <f t="shared" si="239"/>
        <v>755</v>
      </c>
    </row>
    <row r="764" spans="7:45" x14ac:dyDescent="0.25">
      <c r="G764" s="93">
        <v>43521</v>
      </c>
      <c r="H764" t="s">
        <v>21</v>
      </c>
      <c r="I764" t="s">
        <v>36</v>
      </c>
      <c r="J764" t="s">
        <v>552</v>
      </c>
      <c r="K764" s="95">
        <v>48</v>
      </c>
      <c r="L764" s="94">
        <v>0</v>
      </c>
      <c r="O764" t="str">
        <f t="shared" si="223"/>
        <v/>
      </c>
      <c r="AA764" s="3">
        <f t="shared" si="240"/>
        <v>756</v>
      </c>
      <c r="AB764" s="93">
        <f t="shared" si="224"/>
        <v>43521.000763999997</v>
      </c>
      <c r="AC764">
        <f t="shared" si="225"/>
        <v>745</v>
      </c>
      <c r="AD764" s="1">
        <f t="shared" si="226"/>
        <v>756</v>
      </c>
      <c r="AE764" s="119">
        <f t="shared" si="227"/>
        <v>1086.0007639999999</v>
      </c>
      <c r="AF764">
        <f t="shared" si="228"/>
        <v>612</v>
      </c>
      <c r="AG764" s="1">
        <f t="shared" si="229"/>
        <v>889</v>
      </c>
      <c r="AH764" s="119">
        <f t="shared" si="230"/>
        <v>297.000764</v>
      </c>
      <c r="AI764">
        <f t="shared" si="231"/>
        <v>1346</v>
      </c>
      <c r="AJ764" s="1">
        <f t="shared" si="232"/>
        <v>155</v>
      </c>
      <c r="AK764" s="1">
        <f t="shared" si="233"/>
        <v>879.000764</v>
      </c>
      <c r="AL764">
        <f t="shared" si="234"/>
        <v>628</v>
      </c>
      <c r="AM764" s="1">
        <f t="shared" si="235"/>
        <v>873</v>
      </c>
      <c r="AN764" s="108">
        <f t="shared" si="221"/>
        <v>48.000763999999997</v>
      </c>
      <c r="AO764">
        <f t="shared" si="236"/>
        <v>626</v>
      </c>
      <c r="AP764" s="1">
        <f t="shared" si="237"/>
        <v>875</v>
      </c>
      <c r="AQ764" s="108">
        <f t="shared" si="222"/>
        <v>7.6399999999999992E-4</v>
      </c>
      <c r="AR764">
        <f t="shared" si="238"/>
        <v>745</v>
      </c>
      <c r="AS764" s="1">
        <f t="shared" si="239"/>
        <v>756</v>
      </c>
    </row>
    <row r="765" spans="7:45" x14ac:dyDescent="0.25">
      <c r="G765" s="93">
        <v>43521</v>
      </c>
      <c r="H765" t="s">
        <v>21</v>
      </c>
      <c r="I765" t="s">
        <v>36</v>
      </c>
      <c r="J765" t="s">
        <v>552</v>
      </c>
      <c r="K765" s="95">
        <v>32</v>
      </c>
      <c r="L765" s="94">
        <v>0</v>
      </c>
      <c r="O765" t="str">
        <f t="shared" si="223"/>
        <v/>
      </c>
      <c r="AA765" s="3">
        <f t="shared" si="240"/>
        <v>757</v>
      </c>
      <c r="AB765" s="93">
        <f t="shared" si="224"/>
        <v>43521.000764999997</v>
      </c>
      <c r="AC765">
        <f t="shared" si="225"/>
        <v>744</v>
      </c>
      <c r="AD765" s="1">
        <f t="shared" si="226"/>
        <v>757</v>
      </c>
      <c r="AE765" s="119">
        <f t="shared" si="227"/>
        <v>1086.000765</v>
      </c>
      <c r="AF765">
        <f t="shared" si="228"/>
        <v>611</v>
      </c>
      <c r="AG765" s="1">
        <f t="shared" si="229"/>
        <v>890</v>
      </c>
      <c r="AH765" s="119">
        <f t="shared" si="230"/>
        <v>297.000765</v>
      </c>
      <c r="AI765">
        <f t="shared" si="231"/>
        <v>1345</v>
      </c>
      <c r="AJ765" s="1">
        <f t="shared" si="232"/>
        <v>156</v>
      </c>
      <c r="AK765" s="1">
        <f t="shared" si="233"/>
        <v>879.000765</v>
      </c>
      <c r="AL765">
        <f t="shared" si="234"/>
        <v>627</v>
      </c>
      <c r="AM765" s="1">
        <f t="shared" si="235"/>
        <v>874</v>
      </c>
      <c r="AN765" s="108">
        <f t="shared" si="221"/>
        <v>32.000765000000001</v>
      </c>
      <c r="AO765">
        <f t="shared" si="236"/>
        <v>803</v>
      </c>
      <c r="AP765" s="1">
        <f t="shared" si="237"/>
        <v>698</v>
      </c>
      <c r="AQ765" s="108">
        <f t="shared" si="222"/>
        <v>7.6499999999999995E-4</v>
      </c>
      <c r="AR765">
        <f t="shared" si="238"/>
        <v>744</v>
      </c>
      <c r="AS765" s="1">
        <f t="shared" si="239"/>
        <v>757</v>
      </c>
    </row>
    <row r="766" spans="7:45" x14ac:dyDescent="0.25">
      <c r="G766" s="93">
        <v>43521</v>
      </c>
      <c r="H766" t="s">
        <v>21</v>
      </c>
      <c r="I766" t="s">
        <v>36</v>
      </c>
      <c r="J766" t="s">
        <v>552</v>
      </c>
      <c r="K766" s="95">
        <v>24</v>
      </c>
      <c r="L766" s="94">
        <v>0</v>
      </c>
      <c r="O766" t="str">
        <f t="shared" si="223"/>
        <v/>
      </c>
      <c r="AA766" s="3">
        <f t="shared" si="240"/>
        <v>758</v>
      </c>
      <c r="AB766" s="93">
        <f t="shared" si="224"/>
        <v>43521.000765999997</v>
      </c>
      <c r="AC766">
        <f t="shared" si="225"/>
        <v>743</v>
      </c>
      <c r="AD766" s="1">
        <f t="shared" si="226"/>
        <v>758</v>
      </c>
      <c r="AE766" s="119">
        <f t="shared" si="227"/>
        <v>1086.0007660000001</v>
      </c>
      <c r="AF766">
        <f t="shared" si="228"/>
        <v>610</v>
      </c>
      <c r="AG766" s="1">
        <f t="shared" si="229"/>
        <v>891</v>
      </c>
      <c r="AH766" s="119">
        <f t="shared" si="230"/>
        <v>297.000766</v>
      </c>
      <c r="AI766">
        <f t="shared" si="231"/>
        <v>1344</v>
      </c>
      <c r="AJ766" s="1">
        <f t="shared" si="232"/>
        <v>157</v>
      </c>
      <c r="AK766" s="1">
        <f t="shared" si="233"/>
        <v>879.000766</v>
      </c>
      <c r="AL766">
        <f t="shared" si="234"/>
        <v>626</v>
      </c>
      <c r="AM766" s="1">
        <f t="shared" si="235"/>
        <v>875</v>
      </c>
      <c r="AN766" s="108">
        <f t="shared" si="221"/>
        <v>24.000765999999999</v>
      </c>
      <c r="AO766">
        <f t="shared" si="236"/>
        <v>933</v>
      </c>
      <c r="AP766" s="1">
        <f t="shared" si="237"/>
        <v>568</v>
      </c>
      <c r="AQ766" s="108">
        <f t="shared" si="222"/>
        <v>7.6599999999999997E-4</v>
      </c>
      <c r="AR766">
        <f t="shared" si="238"/>
        <v>743</v>
      </c>
      <c r="AS766" s="1">
        <f t="shared" si="239"/>
        <v>758</v>
      </c>
    </row>
    <row r="767" spans="7:45" x14ac:dyDescent="0.25">
      <c r="G767" s="93">
        <v>43521</v>
      </c>
      <c r="H767" t="s">
        <v>21</v>
      </c>
      <c r="I767" t="s">
        <v>36</v>
      </c>
      <c r="J767" t="s">
        <v>552</v>
      </c>
      <c r="K767" s="95">
        <v>16</v>
      </c>
      <c r="L767" s="94">
        <v>0</v>
      </c>
      <c r="O767" t="str">
        <f t="shared" si="223"/>
        <v/>
      </c>
      <c r="AA767" s="3">
        <f t="shared" si="240"/>
        <v>759</v>
      </c>
      <c r="AB767" s="93">
        <f t="shared" si="224"/>
        <v>43521.000766999998</v>
      </c>
      <c r="AC767">
        <f t="shared" si="225"/>
        <v>742</v>
      </c>
      <c r="AD767" s="1">
        <f t="shared" si="226"/>
        <v>759</v>
      </c>
      <c r="AE767" s="119">
        <f t="shared" si="227"/>
        <v>1086.000767</v>
      </c>
      <c r="AF767">
        <f t="shared" si="228"/>
        <v>609</v>
      </c>
      <c r="AG767" s="1">
        <f t="shared" si="229"/>
        <v>892</v>
      </c>
      <c r="AH767" s="119">
        <f t="shared" si="230"/>
        <v>297.000767</v>
      </c>
      <c r="AI767">
        <f t="shared" si="231"/>
        <v>1343</v>
      </c>
      <c r="AJ767" s="1">
        <f t="shared" si="232"/>
        <v>158</v>
      </c>
      <c r="AK767" s="1">
        <f t="shared" si="233"/>
        <v>879.000767</v>
      </c>
      <c r="AL767">
        <f t="shared" si="234"/>
        <v>625</v>
      </c>
      <c r="AM767" s="1">
        <f t="shared" si="235"/>
        <v>876</v>
      </c>
      <c r="AN767" s="108">
        <f t="shared" si="221"/>
        <v>16.000767</v>
      </c>
      <c r="AO767">
        <f t="shared" si="236"/>
        <v>1099</v>
      </c>
      <c r="AP767" s="1">
        <f t="shared" si="237"/>
        <v>402</v>
      </c>
      <c r="AQ767" s="108">
        <f t="shared" si="222"/>
        <v>7.67E-4</v>
      </c>
      <c r="AR767">
        <f t="shared" si="238"/>
        <v>742</v>
      </c>
      <c r="AS767" s="1">
        <f t="shared" si="239"/>
        <v>759</v>
      </c>
    </row>
    <row r="768" spans="7:45" x14ac:dyDescent="0.25">
      <c r="G768" s="93">
        <v>43521</v>
      </c>
      <c r="H768" t="s">
        <v>21</v>
      </c>
      <c r="I768" t="s">
        <v>36</v>
      </c>
      <c r="J768" t="s">
        <v>552</v>
      </c>
      <c r="K768" s="95">
        <v>8</v>
      </c>
      <c r="L768" s="94">
        <v>0</v>
      </c>
      <c r="O768" t="str">
        <f t="shared" si="223"/>
        <v/>
      </c>
      <c r="AA768" s="3">
        <f t="shared" si="240"/>
        <v>760</v>
      </c>
      <c r="AB768" s="93">
        <f t="shared" si="224"/>
        <v>43521.000767999998</v>
      </c>
      <c r="AC768">
        <f t="shared" si="225"/>
        <v>741</v>
      </c>
      <c r="AD768" s="1">
        <f t="shared" si="226"/>
        <v>760</v>
      </c>
      <c r="AE768" s="119">
        <f t="shared" si="227"/>
        <v>1086.0007680000001</v>
      </c>
      <c r="AF768">
        <f t="shared" si="228"/>
        <v>608</v>
      </c>
      <c r="AG768" s="1">
        <f t="shared" si="229"/>
        <v>893</v>
      </c>
      <c r="AH768" s="119">
        <f t="shared" si="230"/>
        <v>297.00076799999999</v>
      </c>
      <c r="AI768">
        <f t="shared" si="231"/>
        <v>1342</v>
      </c>
      <c r="AJ768" s="1">
        <f t="shared" si="232"/>
        <v>159</v>
      </c>
      <c r="AK768" s="1">
        <f t="shared" si="233"/>
        <v>879.00076799999999</v>
      </c>
      <c r="AL768">
        <f t="shared" si="234"/>
        <v>624</v>
      </c>
      <c r="AM768" s="1">
        <f t="shared" si="235"/>
        <v>877</v>
      </c>
      <c r="AN768" s="108">
        <f t="shared" si="221"/>
        <v>8.0007680000000008</v>
      </c>
      <c r="AO768">
        <f t="shared" si="236"/>
        <v>1295</v>
      </c>
      <c r="AP768" s="1">
        <f t="shared" si="237"/>
        <v>206</v>
      </c>
      <c r="AQ768" s="108">
        <f t="shared" si="222"/>
        <v>7.6800000000000002E-4</v>
      </c>
      <c r="AR768">
        <f t="shared" si="238"/>
        <v>741</v>
      </c>
      <c r="AS768" s="1">
        <f t="shared" si="239"/>
        <v>760</v>
      </c>
    </row>
    <row r="769" spans="7:45" x14ac:dyDescent="0.25">
      <c r="G769" s="93">
        <v>43521</v>
      </c>
      <c r="H769" t="s">
        <v>21</v>
      </c>
      <c r="I769" t="s">
        <v>550</v>
      </c>
      <c r="J769" t="s">
        <v>551</v>
      </c>
      <c r="K769" s="95">
        <v>739.91</v>
      </c>
      <c r="L769" s="94">
        <v>0</v>
      </c>
      <c r="O769" t="str">
        <f t="shared" si="223"/>
        <v/>
      </c>
      <c r="AA769" s="3">
        <f t="shared" si="240"/>
        <v>761</v>
      </c>
      <c r="AB769" s="93">
        <f t="shared" si="224"/>
        <v>43521.000768999998</v>
      </c>
      <c r="AC769">
        <f t="shared" si="225"/>
        <v>740</v>
      </c>
      <c r="AD769" s="1">
        <f t="shared" si="226"/>
        <v>761</v>
      </c>
      <c r="AE769" s="119">
        <f t="shared" si="227"/>
        <v>1086.000769</v>
      </c>
      <c r="AF769">
        <f t="shared" si="228"/>
        <v>607</v>
      </c>
      <c r="AG769" s="1">
        <f t="shared" si="229"/>
        <v>894</v>
      </c>
      <c r="AH769" s="119">
        <f t="shared" si="230"/>
        <v>1179.000769</v>
      </c>
      <c r="AI769">
        <f t="shared" si="231"/>
        <v>351</v>
      </c>
      <c r="AJ769" s="1">
        <f t="shared" si="232"/>
        <v>1150</v>
      </c>
      <c r="AK769" s="1">
        <f t="shared" si="233"/>
        <v>866.00076899999999</v>
      </c>
      <c r="AL769">
        <f t="shared" si="234"/>
        <v>664</v>
      </c>
      <c r="AM769" s="1">
        <f t="shared" si="235"/>
        <v>837</v>
      </c>
      <c r="AN769" s="108">
        <f t="shared" si="221"/>
        <v>739.91076899999996</v>
      </c>
      <c r="AO769">
        <f t="shared" si="236"/>
        <v>53</v>
      </c>
      <c r="AP769" s="1">
        <f t="shared" si="237"/>
        <v>1448</v>
      </c>
      <c r="AQ769" s="108">
        <f t="shared" si="222"/>
        <v>7.6899999999999994E-4</v>
      </c>
      <c r="AR769">
        <f t="shared" si="238"/>
        <v>740</v>
      </c>
      <c r="AS769" s="1">
        <f t="shared" si="239"/>
        <v>761</v>
      </c>
    </row>
    <row r="770" spans="7:45" x14ac:dyDescent="0.25">
      <c r="G770" s="93">
        <v>43521</v>
      </c>
      <c r="H770" t="s">
        <v>21</v>
      </c>
      <c r="I770" t="s">
        <v>550</v>
      </c>
      <c r="J770" t="s">
        <v>551</v>
      </c>
      <c r="K770" s="95">
        <v>717.11</v>
      </c>
      <c r="L770" s="94">
        <v>0</v>
      </c>
      <c r="O770" t="str">
        <f t="shared" si="223"/>
        <v/>
      </c>
      <c r="AA770" s="3">
        <f t="shared" si="240"/>
        <v>762</v>
      </c>
      <c r="AB770" s="93">
        <f t="shared" si="224"/>
        <v>43521.000769999999</v>
      </c>
      <c r="AC770">
        <f t="shared" si="225"/>
        <v>739</v>
      </c>
      <c r="AD770" s="1">
        <f t="shared" si="226"/>
        <v>762</v>
      </c>
      <c r="AE770" s="119">
        <f t="shared" si="227"/>
        <v>1086.0007700000001</v>
      </c>
      <c r="AF770">
        <f t="shared" si="228"/>
        <v>606</v>
      </c>
      <c r="AG770" s="1">
        <f t="shared" si="229"/>
        <v>895</v>
      </c>
      <c r="AH770" s="119">
        <f t="shared" si="230"/>
        <v>1179.0007700000001</v>
      </c>
      <c r="AI770">
        <f t="shared" si="231"/>
        <v>350</v>
      </c>
      <c r="AJ770" s="1">
        <f t="shared" si="232"/>
        <v>1151</v>
      </c>
      <c r="AK770" s="1">
        <f t="shared" si="233"/>
        <v>866.00076999999999</v>
      </c>
      <c r="AL770">
        <f t="shared" si="234"/>
        <v>663</v>
      </c>
      <c r="AM770" s="1">
        <f t="shared" si="235"/>
        <v>838</v>
      </c>
      <c r="AN770" s="108">
        <f t="shared" si="221"/>
        <v>717.11077</v>
      </c>
      <c r="AO770">
        <f t="shared" si="236"/>
        <v>57</v>
      </c>
      <c r="AP770" s="1">
        <f t="shared" si="237"/>
        <v>1444</v>
      </c>
      <c r="AQ770" s="108">
        <f t="shared" si="222"/>
        <v>7.6999999999999996E-4</v>
      </c>
      <c r="AR770">
        <f t="shared" si="238"/>
        <v>739</v>
      </c>
      <c r="AS770" s="1">
        <f t="shared" si="239"/>
        <v>762</v>
      </c>
    </row>
    <row r="771" spans="7:45" x14ac:dyDescent="0.25">
      <c r="G771" s="93">
        <v>43521</v>
      </c>
      <c r="H771" t="s">
        <v>21</v>
      </c>
      <c r="I771" t="s">
        <v>550</v>
      </c>
      <c r="J771" t="s">
        <v>551</v>
      </c>
      <c r="K771" s="95">
        <v>646.41</v>
      </c>
      <c r="L771" s="94">
        <v>0</v>
      </c>
      <c r="O771" t="str">
        <f t="shared" si="223"/>
        <v/>
      </c>
      <c r="AA771" s="3">
        <f t="shared" si="240"/>
        <v>763</v>
      </c>
      <c r="AB771" s="93">
        <f t="shared" si="224"/>
        <v>43521.000770999999</v>
      </c>
      <c r="AC771">
        <f t="shared" si="225"/>
        <v>738</v>
      </c>
      <c r="AD771" s="1">
        <f t="shared" si="226"/>
        <v>763</v>
      </c>
      <c r="AE771" s="119">
        <f t="shared" si="227"/>
        <v>1086.000771</v>
      </c>
      <c r="AF771">
        <f t="shared" si="228"/>
        <v>605</v>
      </c>
      <c r="AG771" s="1">
        <f t="shared" si="229"/>
        <v>896</v>
      </c>
      <c r="AH771" s="119">
        <f t="shared" si="230"/>
        <v>1179.000771</v>
      </c>
      <c r="AI771">
        <f t="shared" si="231"/>
        <v>349</v>
      </c>
      <c r="AJ771" s="1">
        <f t="shared" si="232"/>
        <v>1152</v>
      </c>
      <c r="AK771" s="1">
        <f t="shared" si="233"/>
        <v>866.00077099999999</v>
      </c>
      <c r="AL771">
        <f t="shared" si="234"/>
        <v>662</v>
      </c>
      <c r="AM771" s="1">
        <f t="shared" si="235"/>
        <v>839</v>
      </c>
      <c r="AN771" s="108">
        <f t="shared" si="221"/>
        <v>646.41077099999995</v>
      </c>
      <c r="AO771">
        <f t="shared" si="236"/>
        <v>65</v>
      </c>
      <c r="AP771" s="1">
        <f t="shared" si="237"/>
        <v>1436</v>
      </c>
      <c r="AQ771" s="108">
        <f t="shared" si="222"/>
        <v>7.7099999999999998E-4</v>
      </c>
      <c r="AR771">
        <f t="shared" si="238"/>
        <v>738</v>
      </c>
      <c r="AS771" s="1">
        <f t="shared" si="239"/>
        <v>763</v>
      </c>
    </row>
    <row r="772" spans="7:45" x14ac:dyDescent="0.25">
      <c r="G772" s="93">
        <v>43521</v>
      </c>
      <c r="H772" t="s">
        <v>21</v>
      </c>
      <c r="I772" t="s">
        <v>550</v>
      </c>
      <c r="J772" t="s">
        <v>551</v>
      </c>
      <c r="K772" s="95">
        <v>639.91999999999996</v>
      </c>
      <c r="L772" s="94">
        <v>0</v>
      </c>
      <c r="O772" t="str">
        <f t="shared" si="223"/>
        <v/>
      </c>
      <c r="AA772" s="3">
        <f t="shared" si="240"/>
        <v>764</v>
      </c>
      <c r="AB772" s="93">
        <f t="shared" si="224"/>
        <v>43521.000771999999</v>
      </c>
      <c r="AC772">
        <f t="shared" si="225"/>
        <v>737</v>
      </c>
      <c r="AD772" s="1">
        <f t="shared" si="226"/>
        <v>764</v>
      </c>
      <c r="AE772" s="119">
        <f t="shared" si="227"/>
        <v>1086.0007720000001</v>
      </c>
      <c r="AF772">
        <f t="shared" si="228"/>
        <v>604</v>
      </c>
      <c r="AG772" s="1">
        <f t="shared" si="229"/>
        <v>897</v>
      </c>
      <c r="AH772" s="119">
        <f t="shared" si="230"/>
        <v>1179.0007720000001</v>
      </c>
      <c r="AI772">
        <f t="shared" si="231"/>
        <v>348</v>
      </c>
      <c r="AJ772" s="1">
        <f t="shared" si="232"/>
        <v>1153</v>
      </c>
      <c r="AK772" s="1">
        <f t="shared" si="233"/>
        <v>866.00077199999998</v>
      </c>
      <c r="AL772">
        <f t="shared" si="234"/>
        <v>661</v>
      </c>
      <c r="AM772" s="1">
        <f t="shared" si="235"/>
        <v>840</v>
      </c>
      <c r="AN772" s="108">
        <f t="shared" si="221"/>
        <v>639.92077199999994</v>
      </c>
      <c r="AO772">
        <f t="shared" si="236"/>
        <v>66</v>
      </c>
      <c r="AP772" s="1">
        <f t="shared" si="237"/>
        <v>1435</v>
      </c>
      <c r="AQ772" s="108">
        <f t="shared" si="222"/>
        <v>7.7200000000000001E-4</v>
      </c>
      <c r="AR772">
        <f t="shared" si="238"/>
        <v>737</v>
      </c>
      <c r="AS772" s="1">
        <f t="shared" si="239"/>
        <v>764</v>
      </c>
    </row>
    <row r="773" spans="7:45" x14ac:dyDescent="0.25">
      <c r="G773" s="93">
        <v>43521</v>
      </c>
      <c r="H773" t="s">
        <v>21</v>
      </c>
      <c r="I773" t="s">
        <v>550</v>
      </c>
      <c r="J773" t="s">
        <v>551</v>
      </c>
      <c r="K773" s="95">
        <v>536.64</v>
      </c>
      <c r="L773" s="94">
        <v>0</v>
      </c>
      <c r="O773" t="str">
        <f t="shared" si="223"/>
        <v/>
      </c>
      <c r="AA773" s="3">
        <f t="shared" si="240"/>
        <v>765</v>
      </c>
      <c r="AB773" s="93">
        <f t="shared" si="224"/>
        <v>43521.000773</v>
      </c>
      <c r="AC773">
        <f t="shared" si="225"/>
        <v>736</v>
      </c>
      <c r="AD773" s="1">
        <f t="shared" si="226"/>
        <v>765</v>
      </c>
      <c r="AE773" s="119">
        <f t="shared" si="227"/>
        <v>1086.000773</v>
      </c>
      <c r="AF773">
        <f t="shared" si="228"/>
        <v>603</v>
      </c>
      <c r="AG773" s="1">
        <f t="shared" si="229"/>
        <v>898</v>
      </c>
      <c r="AH773" s="119">
        <f t="shared" si="230"/>
        <v>1179.000773</v>
      </c>
      <c r="AI773">
        <f t="shared" si="231"/>
        <v>347</v>
      </c>
      <c r="AJ773" s="1">
        <f t="shared" si="232"/>
        <v>1154</v>
      </c>
      <c r="AK773" s="1">
        <f t="shared" si="233"/>
        <v>866.00077299999998</v>
      </c>
      <c r="AL773">
        <f t="shared" si="234"/>
        <v>660</v>
      </c>
      <c r="AM773" s="1">
        <f t="shared" si="235"/>
        <v>841</v>
      </c>
      <c r="AN773" s="108">
        <f t="shared" si="221"/>
        <v>536.64077299999997</v>
      </c>
      <c r="AO773">
        <f t="shared" si="236"/>
        <v>83</v>
      </c>
      <c r="AP773" s="1">
        <f t="shared" si="237"/>
        <v>1418</v>
      </c>
      <c r="AQ773" s="108">
        <f t="shared" si="222"/>
        <v>7.7299999999999992E-4</v>
      </c>
      <c r="AR773">
        <f t="shared" si="238"/>
        <v>736</v>
      </c>
      <c r="AS773" s="1">
        <f t="shared" si="239"/>
        <v>765</v>
      </c>
    </row>
    <row r="774" spans="7:45" x14ac:dyDescent="0.25">
      <c r="G774" s="93">
        <v>43521</v>
      </c>
      <c r="H774" t="s">
        <v>21</v>
      </c>
      <c r="I774" t="s">
        <v>550</v>
      </c>
      <c r="J774" t="s">
        <v>551</v>
      </c>
      <c r="K774" s="95">
        <v>486.58</v>
      </c>
      <c r="L774" s="94">
        <v>0</v>
      </c>
      <c r="O774" t="str">
        <f t="shared" si="223"/>
        <v/>
      </c>
      <c r="AA774" s="3">
        <f t="shared" si="240"/>
        <v>766</v>
      </c>
      <c r="AB774" s="93">
        <f t="shared" si="224"/>
        <v>43521.000774</v>
      </c>
      <c r="AC774">
        <f t="shared" si="225"/>
        <v>735</v>
      </c>
      <c r="AD774" s="1">
        <f t="shared" si="226"/>
        <v>766</v>
      </c>
      <c r="AE774" s="119">
        <f t="shared" si="227"/>
        <v>1086.0007740000001</v>
      </c>
      <c r="AF774">
        <f t="shared" si="228"/>
        <v>602</v>
      </c>
      <c r="AG774" s="1">
        <f t="shared" si="229"/>
        <v>899</v>
      </c>
      <c r="AH774" s="119">
        <f t="shared" si="230"/>
        <v>1179.0007740000001</v>
      </c>
      <c r="AI774">
        <f t="shared" si="231"/>
        <v>346</v>
      </c>
      <c r="AJ774" s="1">
        <f t="shared" si="232"/>
        <v>1155</v>
      </c>
      <c r="AK774" s="1">
        <f t="shared" si="233"/>
        <v>866.00077399999998</v>
      </c>
      <c r="AL774">
        <f t="shared" si="234"/>
        <v>659</v>
      </c>
      <c r="AM774" s="1">
        <f t="shared" si="235"/>
        <v>842</v>
      </c>
      <c r="AN774" s="108">
        <f t="shared" si="221"/>
        <v>486.58077399999996</v>
      </c>
      <c r="AO774">
        <f t="shared" si="236"/>
        <v>98</v>
      </c>
      <c r="AP774" s="1">
        <f t="shared" si="237"/>
        <v>1403</v>
      </c>
      <c r="AQ774" s="108">
        <f t="shared" si="222"/>
        <v>7.7399999999999995E-4</v>
      </c>
      <c r="AR774">
        <f t="shared" si="238"/>
        <v>735</v>
      </c>
      <c r="AS774" s="1">
        <f t="shared" si="239"/>
        <v>766</v>
      </c>
    </row>
    <row r="775" spans="7:45" x14ac:dyDescent="0.25">
      <c r="G775" s="93">
        <v>43521</v>
      </c>
      <c r="H775" t="s">
        <v>21</v>
      </c>
      <c r="I775" t="s">
        <v>550</v>
      </c>
      <c r="J775" t="s">
        <v>551</v>
      </c>
      <c r="K775" s="95">
        <v>395.45</v>
      </c>
      <c r="L775" s="94">
        <v>0</v>
      </c>
      <c r="O775" t="str">
        <f t="shared" si="223"/>
        <v/>
      </c>
      <c r="AA775" s="3">
        <f t="shared" si="240"/>
        <v>767</v>
      </c>
      <c r="AB775" s="93">
        <f t="shared" si="224"/>
        <v>43521.000775</v>
      </c>
      <c r="AC775">
        <f t="shared" si="225"/>
        <v>734</v>
      </c>
      <c r="AD775" s="1">
        <f t="shared" si="226"/>
        <v>767</v>
      </c>
      <c r="AE775" s="119">
        <f t="shared" si="227"/>
        <v>1086.000775</v>
      </c>
      <c r="AF775">
        <f t="shared" si="228"/>
        <v>601</v>
      </c>
      <c r="AG775" s="1">
        <f t="shared" si="229"/>
        <v>900</v>
      </c>
      <c r="AH775" s="119">
        <f t="shared" si="230"/>
        <v>1179.000775</v>
      </c>
      <c r="AI775">
        <f t="shared" si="231"/>
        <v>345</v>
      </c>
      <c r="AJ775" s="1">
        <f t="shared" si="232"/>
        <v>1156</v>
      </c>
      <c r="AK775" s="1">
        <f t="shared" si="233"/>
        <v>866.00077499999998</v>
      </c>
      <c r="AL775">
        <f t="shared" si="234"/>
        <v>658</v>
      </c>
      <c r="AM775" s="1">
        <f t="shared" si="235"/>
        <v>843</v>
      </c>
      <c r="AN775" s="108">
        <f t="shared" si="221"/>
        <v>395.45077499999996</v>
      </c>
      <c r="AO775">
        <f t="shared" si="236"/>
        <v>129</v>
      </c>
      <c r="AP775" s="1">
        <f t="shared" si="237"/>
        <v>1372</v>
      </c>
      <c r="AQ775" s="108">
        <f t="shared" si="222"/>
        <v>7.7499999999999997E-4</v>
      </c>
      <c r="AR775">
        <f t="shared" si="238"/>
        <v>734</v>
      </c>
      <c r="AS775" s="1">
        <f t="shared" si="239"/>
        <v>767</v>
      </c>
    </row>
    <row r="776" spans="7:45" x14ac:dyDescent="0.25">
      <c r="G776" s="93">
        <v>43521</v>
      </c>
      <c r="H776" t="s">
        <v>21</v>
      </c>
      <c r="I776" t="s">
        <v>550</v>
      </c>
      <c r="J776" t="s">
        <v>551</v>
      </c>
      <c r="K776" s="95">
        <v>371.65</v>
      </c>
      <c r="L776" s="94">
        <v>0</v>
      </c>
      <c r="O776" t="str">
        <f t="shared" si="223"/>
        <v/>
      </c>
      <c r="AA776" s="3">
        <f t="shared" si="240"/>
        <v>768</v>
      </c>
      <c r="AB776" s="93">
        <f t="shared" si="224"/>
        <v>43521.000776000001</v>
      </c>
      <c r="AC776">
        <f t="shared" si="225"/>
        <v>733</v>
      </c>
      <c r="AD776" s="1">
        <f t="shared" si="226"/>
        <v>768</v>
      </c>
      <c r="AE776" s="119">
        <f t="shared" si="227"/>
        <v>1086.0007760000001</v>
      </c>
      <c r="AF776">
        <f t="shared" si="228"/>
        <v>600</v>
      </c>
      <c r="AG776" s="1">
        <f t="shared" si="229"/>
        <v>901</v>
      </c>
      <c r="AH776" s="119">
        <f t="shared" si="230"/>
        <v>1179.0007760000001</v>
      </c>
      <c r="AI776">
        <f t="shared" si="231"/>
        <v>344</v>
      </c>
      <c r="AJ776" s="1">
        <f t="shared" si="232"/>
        <v>1157</v>
      </c>
      <c r="AK776" s="1">
        <f t="shared" si="233"/>
        <v>866.00077599999997</v>
      </c>
      <c r="AL776">
        <f t="shared" si="234"/>
        <v>657</v>
      </c>
      <c r="AM776" s="1">
        <f t="shared" si="235"/>
        <v>844</v>
      </c>
      <c r="AN776" s="108">
        <f t="shared" si="221"/>
        <v>371.65077599999995</v>
      </c>
      <c r="AO776">
        <f t="shared" si="236"/>
        <v>137</v>
      </c>
      <c r="AP776" s="1">
        <f t="shared" si="237"/>
        <v>1364</v>
      </c>
      <c r="AQ776" s="108">
        <f t="shared" si="222"/>
        <v>7.76E-4</v>
      </c>
      <c r="AR776">
        <f t="shared" si="238"/>
        <v>733</v>
      </c>
      <c r="AS776" s="1">
        <f t="shared" si="239"/>
        <v>768</v>
      </c>
    </row>
    <row r="777" spans="7:45" x14ac:dyDescent="0.25">
      <c r="G777" s="93">
        <v>43521</v>
      </c>
      <c r="H777" t="s">
        <v>21</v>
      </c>
      <c r="I777" t="s">
        <v>550</v>
      </c>
      <c r="J777" t="s">
        <v>551</v>
      </c>
      <c r="K777" s="95">
        <v>319.01</v>
      </c>
      <c r="L777" s="94">
        <v>0</v>
      </c>
      <c r="O777" t="str">
        <f t="shared" si="223"/>
        <v/>
      </c>
      <c r="AA777" s="3">
        <f t="shared" si="240"/>
        <v>769</v>
      </c>
      <c r="AB777" s="93">
        <f t="shared" si="224"/>
        <v>43521.000777000001</v>
      </c>
      <c r="AC777">
        <f t="shared" si="225"/>
        <v>732</v>
      </c>
      <c r="AD777" s="1">
        <f t="shared" si="226"/>
        <v>769</v>
      </c>
      <c r="AE777" s="119">
        <f t="shared" si="227"/>
        <v>1086.000777</v>
      </c>
      <c r="AF777">
        <f t="shared" si="228"/>
        <v>599</v>
      </c>
      <c r="AG777" s="1">
        <f t="shared" si="229"/>
        <v>902</v>
      </c>
      <c r="AH777" s="119">
        <f t="shared" si="230"/>
        <v>1179.000777</v>
      </c>
      <c r="AI777">
        <f t="shared" si="231"/>
        <v>343</v>
      </c>
      <c r="AJ777" s="1">
        <f t="shared" si="232"/>
        <v>1158</v>
      </c>
      <c r="AK777" s="1">
        <f t="shared" si="233"/>
        <v>866.00077699999997</v>
      </c>
      <c r="AL777">
        <f t="shared" si="234"/>
        <v>656</v>
      </c>
      <c r="AM777" s="1">
        <f t="shared" si="235"/>
        <v>845</v>
      </c>
      <c r="AN777" s="108">
        <f t="shared" ref="AN777:AN840" si="241">IF(K777="","",K777+0.000001*ROW())</f>
        <v>319.01077700000002</v>
      </c>
      <c r="AO777">
        <f t="shared" si="236"/>
        <v>154</v>
      </c>
      <c r="AP777" s="1">
        <f t="shared" si="237"/>
        <v>1347</v>
      </c>
      <c r="AQ777" s="108">
        <f t="shared" ref="AQ777:AQ840" si="242">IF(L777="","",N777+0.000001*ROW())</f>
        <v>7.7699999999999991E-4</v>
      </c>
      <c r="AR777">
        <f t="shared" si="238"/>
        <v>732</v>
      </c>
      <c r="AS777" s="1">
        <f t="shared" si="239"/>
        <v>769</v>
      </c>
    </row>
    <row r="778" spans="7:45" x14ac:dyDescent="0.25">
      <c r="G778" s="93">
        <v>43521</v>
      </c>
      <c r="H778" t="s">
        <v>21</v>
      </c>
      <c r="I778" t="s">
        <v>550</v>
      </c>
      <c r="J778" t="s">
        <v>551</v>
      </c>
      <c r="K778" s="95">
        <v>308.57</v>
      </c>
      <c r="L778" s="94">
        <v>0</v>
      </c>
      <c r="O778" t="str">
        <f t="shared" ref="O778:O841" si="243">IF(P778="","",O777+1)</f>
        <v/>
      </c>
      <c r="AA778" s="3">
        <f t="shared" si="240"/>
        <v>770</v>
      </c>
      <c r="AB778" s="93">
        <f t="shared" ref="AB778:AB841" si="244">IF(G778="","",G778+0.000001*ROW())</f>
        <v>43521.000778000001</v>
      </c>
      <c r="AC778">
        <f t="shared" ref="AC778:AC841" si="245">IFERROR(_xlfn.RANK.EQ(AB778,$AB$9:$AB$1508),"")</f>
        <v>731</v>
      </c>
      <c r="AD778" s="1">
        <f t="shared" ref="AD778:AD841" si="246">IFERROR(_xlfn.RANK.EQ(AB778,$AB$9:$AB$1508,1),"")</f>
        <v>770</v>
      </c>
      <c r="AE778" s="119">
        <f t="shared" ref="AE778:AE841" si="247">IF(H778="","",COUNTIF($H$9:$H$1508,"&lt;="&amp;H778) + 0.000001*ROW())</f>
        <v>1086.0007780000001</v>
      </c>
      <c r="AF778">
        <f t="shared" ref="AF778:AF841" si="248">IFERROR(_xlfn.RANK.EQ(AE778,$AE$9:$AE$1508),"")</f>
        <v>598</v>
      </c>
      <c r="AG778" s="1">
        <f t="shared" ref="AG778:AG841" si="249">IFERROR(_xlfn.RANK.EQ(AE778,$AE$9:$AE$1508,1),"")</f>
        <v>903</v>
      </c>
      <c r="AH778" s="119">
        <f t="shared" ref="AH778:AH841" si="250">IF(I778="","",COUNTIF($I$9:$I$1508,"&lt;="&amp;I778) + 0.000001*ROW())</f>
        <v>1179.0007780000001</v>
      </c>
      <c r="AI778">
        <f t="shared" ref="AI778:AI841" si="251">IFERROR(_xlfn.RANK.EQ(AH778,$AH$9:$AH$1508),"")</f>
        <v>342</v>
      </c>
      <c r="AJ778" s="1">
        <f t="shared" ref="AJ778:AJ841" si="252">IFERROR(_xlfn.RANK.EQ(AH778,$AH$9:$AH$1508,1),"")</f>
        <v>1159</v>
      </c>
      <c r="AK778" s="1">
        <f t="shared" ref="AK778:AK841" si="253">IF(J778="","",COUNTIF($J$9:$J$1508,"&lt;="&amp;J778) + 0.000001*ROW())</f>
        <v>866.00077799999997</v>
      </c>
      <c r="AL778">
        <f t="shared" ref="AL778:AL841" si="254">IFERROR(_xlfn.RANK.EQ(AK778,$AK$9:$AK$1508),"")</f>
        <v>655</v>
      </c>
      <c r="AM778" s="1">
        <f t="shared" ref="AM778:AM841" si="255">IFERROR(_xlfn.RANK.EQ(AK778,$AK$9:$AK$1508,1),"")</f>
        <v>846</v>
      </c>
      <c r="AN778" s="108">
        <f t="shared" si="241"/>
        <v>308.57077800000002</v>
      </c>
      <c r="AO778">
        <f t="shared" ref="AO778:AO841" si="256">IFERROR(_xlfn.RANK.EQ(AN778,$AN$9:$AN$1508),"")</f>
        <v>156</v>
      </c>
      <c r="AP778" s="1">
        <f t="shared" ref="AP778:AP841" si="257">IFERROR(_xlfn.RANK.EQ(AN778,$AN$9:$AN$1508,1),"")</f>
        <v>1345</v>
      </c>
      <c r="AQ778" s="108">
        <f t="shared" si="242"/>
        <v>7.7799999999999994E-4</v>
      </c>
      <c r="AR778">
        <f t="shared" ref="AR778:AR841" si="258">IFERROR(_xlfn.RANK.EQ(AQ778,$AQ$9:$AQ$1508),"")</f>
        <v>731</v>
      </c>
      <c r="AS778" s="1">
        <f t="shared" ref="AS778:AS841" si="259">IFERROR(_xlfn.RANK.EQ(AQ778,$AQ$9:$AQ$1508,1),"")</f>
        <v>770</v>
      </c>
    </row>
    <row r="779" spans="7:45" x14ac:dyDescent="0.25">
      <c r="G779" s="93">
        <v>43521</v>
      </c>
      <c r="H779" t="s">
        <v>21</v>
      </c>
      <c r="I779" t="s">
        <v>550</v>
      </c>
      <c r="J779" t="s">
        <v>551</v>
      </c>
      <c r="K779" s="95">
        <v>287.85000000000002</v>
      </c>
      <c r="L779" s="94">
        <v>0</v>
      </c>
      <c r="O779" t="str">
        <f t="shared" si="243"/>
        <v/>
      </c>
      <c r="AA779" s="3">
        <f t="shared" ref="AA779:AA842" si="260">AA778+1</f>
        <v>771</v>
      </c>
      <c r="AB779" s="93">
        <f t="shared" si="244"/>
        <v>43521.000779000002</v>
      </c>
      <c r="AC779">
        <f t="shared" si="245"/>
        <v>730</v>
      </c>
      <c r="AD779" s="1">
        <f t="shared" si="246"/>
        <v>771</v>
      </c>
      <c r="AE779" s="119">
        <f t="shared" si="247"/>
        <v>1086.000779</v>
      </c>
      <c r="AF779">
        <f t="shared" si="248"/>
        <v>597</v>
      </c>
      <c r="AG779" s="1">
        <f t="shared" si="249"/>
        <v>904</v>
      </c>
      <c r="AH779" s="119">
        <f t="shared" si="250"/>
        <v>1179.000779</v>
      </c>
      <c r="AI779">
        <f t="shared" si="251"/>
        <v>341</v>
      </c>
      <c r="AJ779" s="1">
        <f t="shared" si="252"/>
        <v>1160</v>
      </c>
      <c r="AK779" s="1">
        <f t="shared" si="253"/>
        <v>866.00077899999997</v>
      </c>
      <c r="AL779">
        <f t="shared" si="254"/>
        <v>654</v>
      </c>
      <c r="AM779" s="1">
        <f t="shared" si="255"/>
        <v>847</v>
      </c>
      <c r="AN779" s="108">
        <f t="shared" si="241"/>
        <v>287.85077900000005</v>
      </c>
      <c r="AO779">
        <f t="shared" si="256"/>
        <v>172</v>
      </c>
      <c r="AP779" s="1">
        <f t="shared" si="257"/>
        <v>1329</v>
      </c>
      <c r="AQ779" s="108">
        <f t="shared" si="242"/>
        <v>7.7899999999999996E-4</v>
      </c>
      <c r="AR779">
        <f t="shared" si="258"/>
        <v>730</v>
      </c>
      <c r="AS779" s="1">
        <f t="shared" si="259"/>
        <v>771</v>
      </c>
    </row>
    <row r="780" spans="7:45" x14ac:dyDescent="0.25">
      <c r="G780" s="93">
        <v>43521</v>
      </c>
      <c r="H780" t="s">
        <v>21</v>
      </c>
      <c r="I780" t="s">
        <v>550</v>
      </c>
      <c r="J780" t="s">
        <v>551</v>
      </c>
      <c r="K780" s="95">
        <v>243.25</v>
      </c>
      <c r="L780" s="94">
        <v>0</v>
      </c>
      <c r="O780" t="str">
        <f t="shared" si="243"/>
        <v/>
      </c>
      <c r="AA780" s="3">
        <f t="shared" si="260"/>
        <v>772</v>
      </c>
      <c r="AB780" s="93">
        <f t="shared" si="244"/>
        <v>43521.000780000002</v>
      </c>
      <c r="AC780">
        <f t="shared" si="245"/>
        <v>729</v>
      </c>
      <c r="AD780" s="1">
        <f t="shared" si="246"/>
        <v>772</v>
      </c>
      <c r="AE780" s="119">
        <f t="shared" si="247"/>
        <v>1086.0007800000001</v>
      </c>
      <c r="AF780">
        <f t="shared" si="248"/>
        <v>596</v>
      </c>
      <c r="AG780" s="1">
        <f t="shared" si="249"/>
        <v>905</v>
      </c>
      <c r="AH780" s="119">
        <f t="shared" si="250"/>
        <v>1179.0007800000001</v>
      </c>
      <c r="AI780">
        <f t="shared" si="251"/>
        <v>340</v>
      </c>
      <c r="AJ780" s="1">
        <f t="shared" si="252"/>
        <v>1161</v>
      </c>
      <c r="AK780" s="1">
        <f t="shared" si="253"/>
        <v>866.00077999999996</v>
      </c>
      <c r="AL780">
        <f t="shared" si="254"/>
        <v>653</v>
      </c>
      <c r="AM780" s="1">
        <f t="shared" si="255"/>
        <v>848</v>
      </c>
      <c r="AN780" s="108">
        <f t="shared" si="241"/>
        <v>243.25077999999999</v>
      </c>
      <c r="AO780">
        <f t="shared" si="256"/>
        <v>199</v>
      </c>
      <c r="AP780" s="1">
        <f t="shared" si="257"/>
        <v>1302</v>
      </c>
      <c r="AQ780" s="108">
        <f t="shared" si="242"/>
        <v>7.7999999999999999E-4</v>
      </c>
      <c r="AR780">
        <f t="shared" si="258"/>
        <v>729</v>
      </c>
      <c r="AS780" s="1">
        <f t="shared" si="259"/>
        <v>772</v>
      </c>
    </row>
    <row r="781" spans="7:45" x14ac:dyDescent="0.25">
      <c r="G781" s="93">
        <v>43521</v>
      </c>
      <c r="H781" t="s">
        <v>21</v>
      </c>
      <c r="I781" t="s">
        <v>550</v>
      </c>
      <c r="J781" t="s">
        <v>551</v>
      </c>
      <c r="K781" s="95">
        <v>231.33</v>
      </c>
      <c r="L781" s="94">
        <v>0</v>
      </c>
      <c r="O781" t="str">
        <f t="shared" si="243"/>
        <v/>
      </c>
      <c r="AA781" s="3">
        <f t="shared" si="260"/>
        <v>773</v>
      </c>
      <c r="AB781" s="93">
        <f t="shared" si="244"/>
        <v>43521.000781000002</v>
      </c>
      <c r="AC781">
        <f t="shared" si="245"/>
        <v>728</v>
      </c>
      <c r="AD781" s="1">
        <f t="shared" si="246"/>
        <v>773</v>
      </c>
      <c r="AE781" s="119">
        <f t="shared" si="247"/>
        <v>1086.000781</v>
      </c>
      <c r="AF781">
        <f t="shared" si="248"/>
        <v>595</v>
      </c>
      <c r="AG781" s="1">
        <f t="shared" si="249"/>
        <v>906</v>
      </c>
      <c r="AH781" s="119">
        <f t="shared" si="250"/>
        <v>1179.000781</v>
      </c>
      <c r="AI781">
        <f t="shared" si="251"/>
        <v>339</v>
      </c>
      <c r="AJ781" s="1">
        <f t="shared" si="252"/>
        <v>1162</v>
      </c>
      <c r="AK781" s="1">
        <f t="shared" si="253"/>
        <v>866.00078099999996</v>
      </c>
      <c r="AL781">
        <f t="shared" si="254"/>
        <v>652</v>
      </c>
      <c r="AM781" s="1">
        <f t="shared" si="255"/>
        <v>849</v>
      </c>
      <c r="AN781" s="108">
        <f t="shared" si="241"/>
        <v>231.330781</v>
      </c>
      <c r="AO781">
        <f t="shared" si="256"/>
        <v>211</v>
      </c>
      <c r="AP781" s="1">
        <f t="shared" si="257"/>
        <v>1290</v>
      </c>
      <c r="AQ781" s="108">
        <f t="shared" si="242"/>
        <v>7.8100000000000001E-4</v>
      </c>
      <c r="AR781">
        <f t="shared" si="258"/>
        <v>728</v>
      </c>
      <c r="AS781" s="1">
        <f t="shared" si="259"/>
        <v>773</v>
      </c>
    </row>
    <row r="782" spans="7:45" x14ac:dyDescent="0.25">
      <c r="G782" s="93">
        <v>43521</v>
      </c>
      <c r="H782" t="s">
        <v>21</v>
      </c>
      <c r="I782" t="s">
        <v>550</v>
      </c>
      <c r="J782" t="s">
        <v>551</v>
      </c>
      <c r="K782" s="95">
        <v>215.46</v>
      </c>
      <c r="L782" s="94">
        <v>0</v>
      </c>
      <c r="O782" t="str">
        <f t="shared" si="243"/>
        <v/>
      </c>
      <c r="AA782" s="3">
        <f t="shared" si="260"/>
        <v>774</v>
      </c>
      <c r="AB782" s="93">
        <f t="shared" si="244"/>
        <v>43521.000782000003</v>
      </c>
      <c r="AC782">
        <f t="shared" si="245"/>
        <v>727</v>
      </c>
      <c r="AD782" s="1">
        <f t="shared" si="246"/>
        <v>774</v>
      </c>
      <c r="AE782" s="119">
        <f t="shared" si="247"/>
        <v>1086.0007820000001</v>
      </c>
      <c r="AF782">
        <f t="shared" si="248"/>
        <v>594</v>
      </c>
      <c r="AG782" s="1">
        <f t="shared" si="249"/>
        <v>907</v>
      </c>
      <c r="AH782" s="119">
        <f t="shared" si="250"/>
        <v>1179.0007820000001</v>
      </c>
      <c r="AI782">
        <f t="shared" si="251"/>
        <v>338</v>
      </c>
      <c r="AJ782" s="1">
        <f t="shared" si="252"/>
        <v>1163</v>
      </c>
      <c r="AK782" s="1">
        <f t="shared" si="253"/>
        <v>866.00078199999996</v>
      </c>
      <c r="AL782">
        <f t="shared" si="254"/>
        <v>651</v>
      </c>
      <c r="AM782" s="1">
        <f t="shared" si="255"/>
        <v>850</v>
      </c>
      <c r="AN782" s="108">
        <f t="shared" si="241"/>
        <v>215.46078199999999</v>
      </c>
      <c r="AO782">
        <f t="shared" si="256"/>
        <v>220</v>
      </c>
      <c r="AP782" s="1">
        <f t="shared" si="257"/>
        <v>1281</v>
      </c>
      <c r="AQ782" s="108">
        <f t="shared" si="242"/>
        <v>7.8199999999999993E-4</v>
      </c>
      <c r="AR782">
        <f t="shared" si="258"/>
        <v>727</v>
      </c>
      <c r="AS782" s="1">
        <f t="shared" si="259"/>
        <v>774</v>
      </c>
    </row>
    <row r="783" spans="7:45" x14ac:dyDescent="0.25">
      <c r="G783" s="93">
        <v>43521</v>
      </c>
      <c r="H783" t="s">
        <v>21</v>
      </c>
      <c r="I783" t="s">
        <v>550</v>
      </c>
      <c r="J783" t="s">
        <v>551</v>
      </c>
      <c r="K783" s="95">
        <v>162.05000000000001</v>
      </c>
      <c r="L783" s="94">
        <v>0</v>
      </c>
      <c r="O783" t="str">
        <f t="shared" si="243"/>
        <v/>
      </c>
      <c r="AA783" s="3">
        <f t="shared" si="260"/>
        <v>775</v>
      </c>
      <c r="AB783" s="93">
        <f t="shared" si="244"/>
        <v>43521.000783000003</v>
      </c>
      <c r="AC783">
        <f t="shared" si="245"/>
        <v>726</v>
      </c>
      <c r="AD783" s="1">
        <f t="shared" si="246"/>
        <v>775</v>
      </c>
      <c r="AE783" s="119">
        <f t="shared" si="247"/>
        <v>1086.000783</v>
      </c>
      <c r="AF783">
        <f t="shared" si="248"/>
        <v>593</v>
      </c>
      <c r="AG783" s="1">
        <f t="shared" si="249"/>
        <v>908</v>
      </c>
      <c r="AH783" s="119">
        <f t="shared" si="250"/>
        <v>1179.000783</v>
      </c>
      <c r="AI783">
        <f t="shared" si="251"/>
        <v>337</v>
      </c>
      <c r="AJ783" s="1">
        <f t="shared" si="252"/>
        <v>1164</v>
      </c>
      <c r="AK783" s="1">
        <f t="shared" si="253"/>
        <v>866.00078299999996</v>
      </c>
      <c r="AL783">
        <f t="shared" si="254"/>
        <v>650</v>
      </c>
      <c r="AM783" s="1">
        <f t="shared" si="255"/>
        <v>851</v>
      </c>
      <c r="AN783" s="108">
        <f t="shared" si="241"/>
        <v>162.05078300000002</v>
      </c>
      <c r="AO783">
        <f t="shared" si="256"/>
        <v>262</v>
      </c>
      <c r="AP783" s="1">
        <f t="shared" si="257"/>
        <v>1239</v>
      </c>
      <c r="AQ783" s="108">
        <f t="shared" si="242"/>
        <v>7.8299999999999995E-4</v>
      </c>
      <c r="AR783">
        <f t="shared" si="258"/>
        <v>726</v>
      </c>
      <c r="AS783" s="1">
        <f t="shared" si="259"/>
        <v>775</v>
      </c>
    </row>
    <row r="784" spans="7:45" x14ac:dyDescent="0.25">
      <c r="G784" s="93">
        <v>43521</v>
      </c>
      <c r="H784" t="s">
        <v>21</v>
      </c>
      <c r="I784" t="s">
        <v>550</v>
      </c>
      <c r="J784" t="s">
        <v>551</v>
      </c>
      <c r="K784" s="95">
        <v>140.37</v>
      </c>
      <c r="L784" s="94">
        <v>0</v>
      </c>
      <c r="O784" t="str">
        <f t="shared" si="243"/>
        <v/>
      </c>
      <c r="AA784" s="3">
        <f t="shared" si="260"/>
        <v>776</v>
      </c>
      <c r="AB784" s="93">
        <f t="shared" si="244"/>
        <v>43521.000784000003</v>
      </c>
      <c r="AC784">
        <f t="shared" si="245"/>
        <v>725</v>
      </c>
      <c r="AD784" s="1">
        <f t="shared" si="246"/>
        <v>776</v>
      </c>
      <c r="AE784" s="119">
        <f t="shared" si="247"/>
        <v>1086.0007840000001</v>
      </c>
      <c r="AF784">
        <f t="shared" si="248"/>
        <v>592</v>
      </c>
      <c r="AG784" s="1">
        <f t="shared" si="249"/>
        <v>909</v>
      </c>
      <c r="AH784" s="119">
        <f t="shared" si="250"/>
        <v>1179.0007840000001</v>
      </c>
      <c r="AI784">
        <f t="shared" si="251"/>
        <v>336</v>
      </c>
      <c r="AJ784" s="1">
        <f t="shared" si="252"/>
        <v>1165</v>
      </c>
      <c r="AK784" s="1">
        <f t="shared" si="253"/>
        <v>866.00078399999995</v>
      </c>
      <c r="AL784">
        <f t="shared" si="254"/>
        <v>649</v>
      </c>
      <c r="AM784" s="1">
        <f t="shared" si="255"/>
        <v>852</v>
      </c>
      <c r="AN784" s="108">
        <f t="shared" si="241"/>
        <v>140.37078400000001</v>
      </c>
      <c r="AO784">
        <f t="shared" si="256"/>
        <v>306</v>
      </c>
      <c r="AP784" s="1">
        <f t="shared" si="257"/>
        <v>1195</v>
      </c>
      <c r="AQ784" s="108">
        <f t="shared" si="242"/>
        <v>7.8399999999999997E-4</v>
      </c>
      <c r="AR784">
        <f t="shared" si="258"/>
        <v>725</v>
      </c>
      <c r="AS784" s="1">
        <f t="shared" si="259"/>
        <v>776</v>
      </c>
    </row>
    <row r="785" spans="7:45" x14ac:dyDescent="0.25">
      <c r="G785" s="93">
        <v>43521</v>
      </c>
      <c r="H785" t="s">
        <v>21</v>
      </c>
      <c r="I785" t="s">
        <v>550</v>
      </c>
      <c r="J785" t="s">
        <v>551</v>
      </c>
      <c r="K785" s="95">
        <v>129.44999999999999</v>
      </c>
      <c r="L785" s="94">
        <v>0</v>
      </c>
      <c r="O785" t="str">
        <f t="shared" si="243"/>
        <v/>
      </c>
      <c r="AA785" s="3">
        <f t="shared" si="260"/>
        <v>777</v>
      </c>
      <c r="AB785" s="93">
        <f t="shared" si="244"/>
        <v>43521.000784999997</v>
      </c>
      <c r="AC785">
        <f t="shared" si="245"/>
        <v>724</v>
      </c>
      <c r="AD785" s="1">
        <f t="shared" si="246"/>
        <v>777</v>
      </c>
      <c r="AE785" s="119">
        <f t="shared" si="247"/>
        <v>1086.000785</v>
      </c>
      <c r="AF785">
        <f t="shared" si="248"/>
        <v>591</v>
      </c>
      <c r="AG785" s="1">
        <f t="shared" si="249"/>
        <v>910</v>
      </c>
      <c r="AH785" s="119">
        <f t="shared" si="250"/>
        <v>1179.000785</v>
      </c>
      <c r="AI785">
        <f t="shared" si="251"/>
        <v>335</v>
      </c>
      <c r="AJ785" s="1">
        <f t="shared" si="252"/>
        <v>1166</v>
      </c>
      <c r="AK785" s="1">
        <f t="shared" si="253"/>
        <v>866.00078499999995</v>
      </c>
      <c r="AL785">
        <f t="shared" si="254"/>
        <v>648</v>
      </c>
      <c r="AM785" s="1">
        <f t="shared" si="255"/>
        <v>853</v>
      </c>
      <c r="AN785" s="108">
        <f t="shared" si="241"/>
        <v>129.450785</v>
      </c>
      <c r="AO785">
        <f t="shared" si="256"/>
        <v>328</v>
      </c>
      <c r="AP785" s="1">
        <f t="shared" si="257"/>
        <v>1173</v>
      </c>
      <c r="AQ785" s="108">
        <f t="shared" si="242"/>
        <v>7.85E-4</v>
      </c>
      <c r="AR785">
        <f t="shared" si="258"/>
        <v>724</v>
      </c>
      <c r="AS785" s="1">
        <f t="shared" si="259"/>
        <v>777</v>
      </c>
    </row>
    <row r="786" spans="7:45" x14ac:dyDescent="0.25">
      <c r="G786" s="93">
        <v>43521</v>
      </c>
      <c r="H786" t="s">
        <v>21</v>
      </c>
      <c r="I786" t="s">
        <v>550</v>
      </c>
      <c r="J786" t="s">
        <v>551</v>
      </c>
      <c r="K786" s="95">
        <v>127.85</v>
      </c>
      <c r="L786" s="94">
        <v>0</v>
      </c>
      <c r="O786" t="str">
        <f t="shared" si="243"/>
        <v/>
      </c>
      <c r="AA786" s="3">
        <f t="shared" si="260"/>
        <v>778</v>
      </c>
      <c r="AB786" s="93">
        <f t="shared" si="244"/>
        <v>43521.000785999997</v>
      </c>
      <c r="AC786">
        <f t="shared" si="245"/>
        <v>723</v>
      </c>
      <c r="AD786" s="1">
        <f t="shared" si="246"/>
        <v>778</v>
      </c>
      <c r="AE786" s="119">
        <f t="shared" si="247"/>
        <v>1086.0007860000001</v>
      </c>
      <c r="AF786">
        <f t="shared" si="248"/>
        <v>590</v>
      </c>
      <c r="AG786" s="1">
        <f t="shared" si="249"/>
        <v>911</v>
      </c>
      <c r="AH786" s="119">
        <f t="shared" si="250"/>
        <v>1179.0007860000001</v>
      </c>
      <c r="AI786">
        <f t="shared" si="251"/>
        <v>334</v>
      </c>
      <c r="AJ786" s="1">
        <f t="shared" si="252"/>
        <v>1167</v>
      </c>
      <c r="AK786" s="1">
        <f t="shared" si="253"/>
        <v>866.00078599999995</v>
      </c>
      <c r="AL786">
        <f t="shared" si="254"/>
        <v>647</v>
      </c>
      <c r="AM786" s="1">
        <f t="shared" si="255"/>
        <v>854</v>
      </c>
      <c r="AN786" s="108">
        <f t="shared" si="241"/>
        <v>127.850786</v>
      </c>
      <c r="AO786">
        <f t="shared" si="256"/>
        <v>331</v>
      </c>
      <c r="AP786" s="1">
        <f t="shared" si="257"/>
        <v>1170</v>
      </c>
      <c r="AQ786" s="108">
        <f t="shared" si="242"/>
        <v>7.8599999999999991E-4</v>
      </c>
      <c r="AR786">
        <f t="shared" si="258"/>
        <v>723</v>
      </c>
      <c r="AS786" s="1">
        <f t="shared" si="259"/>
        <v>778</v>
      </c>
    </row>
    <row r="787" spans="7:45" x14ac:dyDescent="0.25">
      <c r="G787" s="93">
        <v>43521</v>
      </c>
      <c r="H787" t="s">
        <v>21</v>
      </c>
      <c r="I787" t="s">
        <v>550</v>
      </c>
      <c r="J787" t="s">
        <v>551</v>
      </c>
      <c r="K787" s="95">
        <v>101.38</v>
      </c>
      <c r="L787" s="94">
        <v>0</v>
      </c>
      <c r="O787" t="str">
        <f t="shared" si="243"/>
        <v/>
      </c>
      <c r="AA787" s="3">
        <f t="shared" si="260"/>
        <v>779</v>
      </c>
      <c r="AB787" s="93">
        <f t="shared" si="244"/>
        <v>43521.000786999997</v>
      </c>
      <c r="AC787">
        <f t="shared" si="245"/>
        <v>722</v>
      </c>
      <c r="AD787" s="1">
        <f t="shared" si="246"/>
        <v>779</v>
      </c>
      <c r="AE787" s="119">
        <f t="shared" si="247"/>
        <v>1086.0007869999999</v>
      </c>
      <c r="AF787">
        <f t="shared" si="248"/>
        <v>589</v>
      </c>
      <c r="AG787" s="1">
        <f t="shared" si="249"/>
        <v>912</v>
      </c>
      <c r="AH787" s="119">
        <f t="shared" si="250"/>
        <v>1179.0007869999999</v>
      </c>
      <c r="AI787">
        <f t="shared" si="251"/>
        <v>333</v>
      </c>
      <c r="AJ787" s="1">
        <f t="shared" si="252"/>
        <v>1168</v>
      </c>
      <c r="AK787" s="1">
        <f t="shared" si="253"/>
        <v>866.00078699999995</v>
      </c>
      <c r="AL787">
        <f t="shared" si="254"/>
        <v>646</v>
      </c>
      <c r="AM787" s="1">
        <f t="shared" si="255"/>
        <v>855</v>
      </c>
      <c r="AN787" s="108">
        <f t="shared" si="241"/>
        <v>101.380787</v>
      </c>
      <c r="AO787">
        <f t="shared" si="256"/>
        <v>386</v>
      </c>
      <c r="AP787" s="1">
        <f t="shared" si="257"/>
        <v>1115</v>
      </c>
      <c r="AQ787" s="108">
        <f t="shared" si="242"/>
        <v>7.8699999999999994E-4</v>
      </c>
      <c r="AR787">
        <f t="shared" si="258"/>
        <v>722</v>
      </c>
      <c r="AS787" s="1">
        <f t="shared" si="259"/>
        <v>779</v>
      </c>
    </row>
    <row r="788" spans="7:45" x14ac:dyDescent="0.25">
      <c r="G788" s="93">
        <v>43521</v>
      </c>
      <c r="H788" t="s">
        <v>21</v>
      </c>
      <c r="I788" t="s">
        <v>550</v>
      </c>
      <c r="J788" t="s">
        <v>551</v>
      </c>
      <c r="K788" s="95">
        <v>99.42</v>
      </c>
      <c r="L788" s="94">
        <v>0</v>
      </c>
      <c r="O788" t="str">
        <f t="shared" si="243"/>
        <v/>
      </c>
      <c r="AA788" s="3">
        <f t="shared" si="260"/>
        <v>780</v>
      </c>
      <c r="AB788" s="93">
        <f t="shared" si="244"/>
        <v>43521.000787999998</v>
      </c>
      <c r="AC788">
        <f t="shared" si="245"/>
        <v>721</v>
      </c>
      <c r="AD788" s="1">
        <f t="shared" si="246"/>
        <v>780</v>
      </c>
      <c r="AE788" s="119">
        <f t="shared" si="247"/>
        <v>1086.0007880000001</v>
      </c>
      <c r="AF788">
        <f t="shared" si="248"/>
        <v>588</v>
      </c>
      <c r="AG788" s="1">
        <f t="shared" si="249"/>
        <v>913</v>
      </c>
      <c r="AH788" s="119">
        <f t="shared" si="250"/>
        <v>1179.0007880000001</v>
      </c>
      <c r="AI788">
        <f t="shared" si="251"/>
        <v>332</v>
      </c>
      <c r="AJ788" s="1">
        <f t="shared" si="252"/>
        <v>1169</v>
      </c>
      <c r="AK788" s="1">
        <f t="shared" si="253"/>
        <v>866.00078800000006</v>
      </c>
      <c r="AL788">
        <f t="shared" si="254"/>
        <v>645</v>
      </c>
      <c r="AM788" s="1">
        <f t="shared" si="255"/>
        <v>856</v>
      </c>
      <c r="AN788" s="108">
        <f t="shared" si="241"/>
        <v>99.420788000000002</v>
      </c>
      <c r="AO788">
        <f t="shared" si="256"/>
        <v>395</v>
      </c>
      <c r="AP788" s="1">
        <f t="shared" si="257"/>
        <v>1106</v>
      </c>
      <c r="AQ788" s="108">
        <f t="shared" si="242"/>
        <v>7.8799999999999996E-4</v>
      </c>
      <c r="AR788">
        <f t="shared" si="258"/>
        <v>721</v>
      </c>
      <c r="AS788" s="1">
        <f t="shared" si="259"/>
        <v>780</v>
      </c>
    </row>
    <row r="789" spans="7:45" x14ac:dyDescent="0.25">
      <c r="G789" s="93">
        <v>43521</v>
      </c>
      <c r="H789" t="s">
        <v>21</v>
      </c>
      <c r="I789" t="s">
        <v>550</v>
      </c>
      <c r="J789" t="s">
        <v>551</v>
      </c>
      <c r="K789" s="95">
        <v>47.09</v>
      </c>
      <c r="L789" s="94">
        <v>0</v>
      </c>
      <c r="O789" t="str">
        <f t="shared" si="243"/>
        <v/>
      </c>
      <c r="AA789" s="3">
        <f t="shared" si="260"/>
        <v>781</v>
      </c>
      <c r="AB789" s="93">
        <f t="shared" si="244"/>
        <v>43521.000788999998</v>
      </c>
      <c r="AC789">
        <f t="shared" si="245"/>
        <v>720</v>
      </c>
      <c r="AD789" s="1">
        <f t="shared" si="246"/>
        <v>781</v>
      </c>
      <c r="AE789" s="119">
        <f t="shared" si="247"/>
        <v>1086.0007889999999</v>
      </c>
      <c r="AF789">
        <f t="shared" si="248"/>
        <v>587</v>
      </c>
      <c r="AG789" s="1">
        <f t="shared" si="249"/>
        <v>914</v>
      </c>
      <c r="AH789" s="119">
        <f t="shared" si="250"/>
        <v>1179.0007889999999</v>
      </c>
      <c r="AI789">
        <f t="shared" si="251"/>
        <v>331</v>
      </c>
      <c r="AJ789" s="1">
        <f t="shared" si="252"/>
        <v>1170</v>
      </c>
      <c r="AK789" s="1">
        <f t="shared" si="253"/>
        <v>866.00078900000005</v>
      </c>
      <c r="AL789">
        <f t="shared" si="254"/>
        <v>644</v>
      </c>
      <c r="AM789" s="1">
        <f t="shared" si="255"/>
        <v>857</v>
      </c>
      <c r="AN789" s="108">
        <f t="shared" si="241"/>
        <v>47.090789000000001</v>
      </c>
      <c r="AO789">
        <f t="shared" si="256"/>
        <v>645</v>
      </c>
      <c r="AP789" s="1">
        <f t="shared" si="257"/>
        <v>856</v>
      </c>
      <c r="AQ789" s="108">
        <f t="shared" si="242"/>
        <v>7.8899999999999999E-4</v>
      </c>
      <c r="AR789">
        <f t="shared" si="258"/>
        <v>720</v>
      </c>
      <c r="AS789" s="1">
        <f t="shared" si="259"/>
        <v>781</v>
      </c>
    </row>
    <row r="790" spans="7:45" x14ac:dyDescent="0.25">
      <c r="G790" s="93">
        <v>43521</v>
      </c>
      <c r="H790" t="s">
        <v>21</v>
      </c>
      <c r="I790" t="s">
        <v>550</v>
      </c>
      <c r="J790" t="s">
        <v>551</v>
      </c>
      <c r="K790" s="95">
        <v>45.85</v>
      </c>
      <c r="L790" s="94">
        <v>0</v>
      </c>
      <c r="O790" t="str">
        <f t="shared" si="243"/>
        <v/>
      </c>
      <c r="AA790" s="3">
        <f t="shared" si="260"/>
        <v>782</v>
      </c>
      <c r="AB790" s="93">
        <f t="shared" si="244"/>
        <v>43521.000789999998</v>
      </c>
      <c r="AC790">
        <f t="shared" si="245"/>
        <v>719</v>
      </c>
      <c r="AD790" s="1">
        <f t="shared" si="246"/>
        <v>782</v>
      </c>
      <c r="AE790" s="119">
        <f t="shared" si="247"/>
        <v>1086.0007900000001</v>
      </c>
      <c r="AF790">
        <f t="shared" si="248"/>
        <v>586</v>
      </c>
      <c r="AG790" s="1">
        <f t="shared" si="249"/>
        <v>915</v>
      </c>
      <c r="AH790" s="119">
        <f t="shared" si="250"/>
        <v>1179.0007900000001</v>
      </c>
      <c r="AI790">
        <f t="shared" si="251"/>
        <v>330</v>
      </c>
      <c r="AJ790" s="1">
        <f t="shared" si="252"/>
        <v>1171</v>
      </c>
      <c r="AK790" s="1">
        <f t="shared" si="253"/>
        <v>866.00079000000005</v>
      </c>
      <c r="AL790">
        <f t="shared" si="254"/>
        <v>643</v>
      </c>
      <c r="AM790" s="1">
        <f t="shared" si="255"/>
        <v>858</v>
      </c>
      <c r="AN790" s="108">
        <f t="shared" si="241"/>
        <v>45.850790000000003</v>
      </c>
      <c r="AO790">
        <f t="shared" si="256"/>
        <v>650</v>
      </c>
      <c r="AP790" s="1">
        <f t="shared" si="257"/>
        <v>851</v>
      </c>
      <c r="AQ790" s="108">
        <f t="shared" si="242"/>
        <v>7.9000000000000001E-4</v>
      </c>
      <c r="AR790">
        <f t="shared" si="258"/>
        <v>719</v>
      </c>
      <c r="AS790" s="1">
        <f t="shared" si="259"/>
        <v>782</v>
      </c>
    </row>
    <row r="791" spans="7:45" x14ac:dyDescent="0.25">
      <c r="G791" s="93">
        <v>43521</v>
      </c>
      <c r="H791" t="s">
        <v>21</v>
      </c>
      <c r="I791" t="s">
        <v>550</v>
      </c>
      <c r="J791" t="s">
        <v>551</v>
      </c>
      <c r="K791" s="95">
        <v>45.01</v>
      </c>
      <c r="L791" s="94">
        <v>0</v>
      </c>
      <c r="O791" t="str">
        <f t="shared" si="243"/>
        <v/>
      </c>
      <c r="AA791" s="3">
        <f t="shared" si="260"/>
        <v>783</v>
      </c>
      <c r="AB791" s="93">
        <f t="shared" si="244"/>
        <v>43521.000790999999</v>
      </c>
      <c r="AC791">
        <f t="shared" si="245"/>
        <v>718</v>
      </c>
      <c r="AD791" s="1">
        <f t="shared" si="246"/>
        <v>783</v>
      </c>
      <c r="AE791" s="119">
        <f t="shared" si="247"/>
        <v>1086.0007909999999</v>
      </c>
      <c r="AF791">
        <f t="shared" si="248"/>
        <v>585</v>
      </c>
      <c r="AG791" s="1">
        <f t="shared" si="249"/>
        <v>916</v>
      </c>
      <c r="AH791" s="119">
        <f t="shared" si="250"/>
        <v>1179.0007909999999</v>
      </c>
      <c r="AI791">
        <f t="shared" si="251"/>
        <v>329</v>
      </c>
      <c r="AJ791" s="1">
        <f t="shared" si="252"/>
        <v>1172</v>
      </c>
      <c r="AK791" s="1">
        <f t="shared" si="253"/>
        <v>866.00079100000005</v>
      </c>
      <c r="AL791">
        <f t="shared" si="254"/>
        <v>642</v>
      </c>
      <c r="AM791" s="1">
        <f t="shared" si="255"/>
        <v>859</v>
      </c>
      <c r="AN791" s="108">
        <f t="shared" si="241"/>
        <v>45.010790999999998</v>
      </c>
      <c r="AO791">
        <f t="shared" si="256"/>
        <v>659</v>
      </c>
      <c r="AP791" s="1">
        <f t="shared" si="257"/>
        <v>842</v>
      </c>
      <c r="AQ791" s="108">
        <f t="shared" si="242"/>
        <v>7.9099999999999993E-4</v>
      </c>
      <c r="AR791">
        <f t="shared" si="258"/>
        <v>718</v>
      </c>
      <c r="AS791" s="1">
        <f t="shared" si="259"/>
        <v>783</v>
      </c>
    </row>
    <row r="792" spans="7:45" x14ac:dyDescent="0.25">
      <c r="G792" s="93">
        <v>43521</v>
      </c>
      <c r="H792" t="s">
        <v>21</v>
      </c>
      <c r="I792" t="s">
        <v>550</v>
      </c>
      <c r="J792" t="s">
        <v>551</v>
      </c>
      <c r="K792" s="95">
        <v>12.59</v>
      </c>
      <c r="L792" s="94">
        <v>0</v>
      </c>
      <c r="O792" t="str">
        <f t="shared" si="243"/>
        <v/>
      </c>
      <c r="AA792" s="3">
        <f t="shared" si="260"/>
        <v>784</v>
      </c>
      <c r="AB792" s="93">
        <f t="shared" si="244"/>
        <v>43521.000791999999</v>
      </c>
      <c r="AC792">
        <f t="shared" si="245"/>
        <v>717</v>
      </c>
      <c r="AD792" s="1">
        <f t="shared" si="246"/>
        <v>784</v>
      </c>
      <c r="AE792" s="119">
        <f t="shared" si="247"/>
        <v>1086.000792</v>
      </c>
      <c r="AF792">
        <f t="shared" si="248"/>
        <v>584</v>
      </c>
      <c r="AG792" s="1">
        <f t="shared" si="249"/>
        <v>917</v>
      </c>
      <c r="AH792" s="119">
        <f t="shared" si="250"/>
        <v>1179.000792</v>
      </c>
      <c r="AI792">
        <f t="shared" si="251"/>
        <v>328</v>
      </c>
      <c r="AJ792" s="1">
        <f t="shared" si="252"/>
        <v>1173</v>
      </c>
      <c r="AK792" s="1">
        <f t="shared" si="253"/>
        <v>866.00079200000005</v>
      </c>
      <c r="AL792">
        <f t="shared" si="254"/>
        <v>641</v>
      </c>
      <c r="AM792" s="1">
        <f t="shared" si="255"/>
        <v>860</v>
      </c>
      <c r="AN792" s="108">
        <f t="shared" si="241"/>
        <v>12.590792</v>
      </c>
      <c r="AO792">
        <f t="shared" si="256"/>
        <v>1173</v>
      </c>
      <c r="AP792" s="1">
        <f t="shared" si="257"/>
        <v>328</v>
      </c>
      <c r="AQ792" s="108">
        <f t="shared" si="242"/>
        <v>7.9199999999999995E-4</v>
      </c>
      <c r="AR792">
        <f t="shared" si="258"/>
        <v>717</v>
      </c>
      <c r="AS792" s="1">
        <f t="shared" si="259"/>
        <v>784</v>
      </c>
    </row>
    <row r="793" spans="7:45" x14ac:dyDescent="0.25">
      <c r="G793" s="93">
        <v>43521</v>
      </c>
      <c r="H793" t="s">
        <v>21</v>
      </c>
      <c r="I793" t="s">
        <v>550</v>
      </c>
      <c r="J793" t="s">
        <v>551</v>
      </c>
      <c r="K793" s="95">
        <v>10.29</v>
      </c>
      <c r="L793" s="94">
        <v>0</v>
      </c>
      <c r="O793" t="str">
        <f t="shared" si="243"/>
        <v/>
      </c>
      <c r="AA793" s="3">
        <f t="shared" si="260"/>
        <v>785</v>
      </c>
      <c r="AB793" s="93">
        <f t="shared" si="244"/>
        <v>43521.000792999999</v>
      </c>
      <c r="AC793">
        <f t="shared" si="245"/>
        <v>716</v>
      </c>
      <c r="AD793" s="1">
        <f t="shared" si="246"/>
        <v>785</v>
      </c>
      <c r="AE793" s="119">
        <f t="shared" si="247"/>
        <v>1086.0007929999999</v>
      </c>
      <c r="AF793">
        <f t="shared" si="248"/>
        <v>583</v>
      </c>
      <c r="AG793" s="1">
        <f t="shared" si="249"/>
        <v>918</v>
      </c>
      <c r="AH793" s="119">
        <f t="shared" si="250"/>
        <v>1179.0007929999999</v>
      </c>
      <c r="AI793">
        <f t="shared" si="251"/>
        <v>327</v>
      </c>
      <c r="AJ793" s="1">
        <f t="shared" si="252"/>
        <v>1174</v>
      </c>
      <c r="AK793" s="1">
        <f t="shared" si="253"/>
        <v>866.00079300000004</v>
      </c>
      <c r="AL793">
        <f t="shared" si="254"/>
        <v>640</v>
      </c>
      <c r="AM793" s="1">
        <f t="shared" si="255"/>
        <v>861</v>
      </c>
      <c r="AN793" s="108">
        <f t="shared" si="241"/>
        <v>10.290792999999999</v>
      </c>
      <c r="AO793">
        <f t="shared" si="256"/>
        <v>1203</v>
      </c>
      <c r="AP793" s="1">
        <f t="shared" si="257"/>
        <v>298</v>
      </c>
      <c r="AQ793" s="108">
        <f t="shared" si="242"/>
        <v>7.9299999999999998E-4</v>
      </c>
      <c r="AR793">
        <f t="shared" si="258"/>
        <v>716</v>
      </c>
      <c r="AS793" s="1">
        <f t="shared" si="259"/>
        <v>785</v>
      </c>
    </row>
    <row r="794" spans="7:45" x14ac:dyDescent="0.25">
      <c r="G794" s="93">
        <v>43521</v>
      </c>
      <c r="H794" t="s">
        <v>74</v>
      </c>
      <c r="I794" t="s">
        <v>35</v>
      </c>
      <c r="J794" t="s">
        <v>552</v>
      </c>
      <c r="K794" s="95">
        <v>35</v>
      </c>
      <c r="L794" s="94">
        <v>0</v>
      </c>
      <c r="O794" t="str">
        <f t="shared" si="243"/>
        <v/>
      </c>
      <c r="AA794" s="3">
        <f t="shared" si="260"/>
        <v>786</v>
      </c>
      <c r="AB794" s="93">
        <f t="shared" si="244"/>
        <v>43521.000794</v>
      </c>
      <c r="AC794">
        <f t="shared" si="245"/>
        <v>715</v>
      </c>
      <c r="AD794" s="1">
        <f t="shared" si="246"/>
        <v>786</v>
      </c>
      <c r="AE794" s="119">
        <f t="shared" si="247"/>
        <v>608.00079400000004</v>
      </c>
      <c r="AF794">
        <f t="shared" si="248"/>
        <v>902</v>
      </c>
      <c r="AG794" s="1">
        <f t="shared" si="249"/>
        <v>599</v>
      </c>
      <c r="AH794" s="119">
        <f t="shared" si="250"/>
        <v>1402.000794</v>
      </c>
      <c r="AI794">
        <f t="shared" si="251"/>
        <v>155</v>
      </c>
      <c r="AJ794" s="1">
        <f t="shared" si="252"/>
        <v>1346</v>
      </c>
      <c r="AK794" s="1">
        <f t="shared" si="253"/>
        <v>879.00079400000004</v>
      </c>
      <c r="AL794">
        <f t="shared" si="254"/>
        <v>623</v>
      </c>
      <c r="AM794" s="1">
        <f t="shared" si="255"/>
        <v>878</v>
      </c>
      <c r="AN794" s="108">
        <f t="shared" si="241"/>
        <v>35.000793999999999</v>
      </c>
      <c r="AO794">
        <f t="shared" si="256"/>
        <v>768</v>
      </c>
      <c r="AP794" s="1">
        <f t="shared" si="257"/>
        <v>733</v>
      </c>
      <c r="AQ794" s="108">
        <f t="shared" si="242"/>
        <v>7.94E-4</v>
      </c>
      <c r="AR794">
        <f t="shared" si="258"/>
        <v>715</v>
      </c>
      <c r="AS794" s="1">
        <f t="shared" si="259"/>
        <v>786</v>
      </c>
    </row>
    <row r="795" spans="7:45" x14ac:dyDescent="0.25">
      <c r="G795" s="93">
        <v>43521</v>
      </c>
      <c r="H795" t="s">
        <v>69</v>
      </c>
      <c r="I795" t="s">
        <v>550</v>
      </c>
      <c r="J795" t="s">
        <v>551</v>
      </c>
      <c r="K795" s="95">
        <v>99.97</v>
      </c>
      <c r="L795" s="94">
        <v>0</v>
      </c>
      <c r="O795" t="str">
        <f t="shared" si="243"/>
        <v/>
      </c>
      <c r="AA795" s="3">
        <f t="shared" si="260"/>
        <v>787</v>
      </c>
      <c r="AB795" s="93">
        <f t="shared" si="244"/>
        <v>43521.000795</v>
      </c>
      <c r="AC795">
        <f t="shared" si="245"/>
        <v>714</v>
      </c>
      <c r="AD795" s="1">
        <f t="shared" si="246"/>
        <v>787</v>
      </c>
      <c r="AE795" s="119">
        <f t="shared" si="247"/>
        <v>569.00079500000004</v>
      </c>
      <c r="AF795">
        <f t="shared" si="248"/>
        <v>945</v>
      </c>
      <c r="AG795" s="1">
        <f t="shared" si="249"/>
        <v>556</v>
      </c>
      <c r="AH795" s="119">
        <f t="shared" si="250"/>
        <v>1179.0007949999999</v>
      </c>
      <c r="AI795">
        <f t="shared" si="251"/>
        <v>326</v>
      </c>
      <c r="AJ795" s="1">
        <f t="shared" si="252"/>
        <v>1175</v>
      </c>
      <c r="AK795" s="1">
        <f t="shared" si="253"/>
        <v>866.00079500000004</v>
      </c>
      <c r="AL795">
        <f t="shared" si="254"/>
        <v>639</v>
      </c>
      <c r="AM795" s="1">
        <f t="shared" si="255"/>
        <v>862</v>
      </c>
      <c r="AN795" s="108">
        <f t="shared" si="241"/>
        <v>99.970794999999995</v>
      </c>
      <c r="AO795">
        <f t="shared" si="256"/>
        <v>393</v>
      </c>
      <c r="AP795" s="1">
        <f t="shared" si="257"/>
        <v>1108</v>
      </c>
      <c r="AQ795" s="108">
        <f t="shared" si="242"/>
        <v>7.9499999999999992E-4</v>
      </c>
      <c r="AR795">
        <f t="shared" si="258"/>
        <v>714</v>
      </c>
      <c r="AS795" s="1">
        <f t="shared" si="259"/>
        <v>787</v>
      </c>
    </row>
    <row r="796" spans="7:45" x14ac:dyDescent="0.25">
      <c r="G796" s="93">
        <v>43521</v>
      </c>
      <c r="H796" t="s">
        <v>68</v>
      </c>
      <c r="I796" t="s">
        <v>550</v>
      </c>
      <c r="J796" t="s">
        <v>551</v>
      </c>
      <c r="K796" s="95">
        <v>983.17</v>
      </c>
      <c r="L796" s="94">
        <v>0</v>
      </c>
      <c r="O796" t="str">
        <f t="shared" si="243"/>
        <v/>
      </c>
      <c r="AA796" s="3">
        <f t="shared" si="260"/>
        <v>788</v>
      </c>
      <c r="AB796" s="93">
        <f t="shared" si="244"/>
        <v>43521.000796</v>
      </c>
      <c r="AC796">
        <f t="shared" si="245"/>
        <v>713</v>
      </c>
      <c r="AD796" s="1">
        <f t="shared" si="246"/>
        <v>788</v>
      </c>
      <c r="AE796" s="119">
        <f t="shared" si="247"/>
        <v>536.00079600000004</v>
      </c>
      <c r="AF796">
        <f t="shared" si="248"/>
        <v>979</v>
      </c>
      <c r="AG796" s="1">
        <f t="shared" si="249"/>
        <v>522</v>
      </c>
      <c r="AH796" s="119">
        <f t="shared" si="250"/>
        <v>1179.000796</v>
      </c>
      <c r="AI796">
        <f t="shared" si="251"/>
        <v>325</v>
      </c>
      <c r="AJ796" s="1">
        <f t="shared" si="252"/>
        <v>1176</v>
      </c>
      <c r="AK796" s="1">
        <f t="shared" si="253"/>
        <v>866.00079600000004</v>
      </c>
      <c r="AL796">
        <f t="shared" si="254"/>
        <v>638</v>
      </c>
      <c r="AM796" s="1">
        <f t="shared" si="255"/>
        <v>863</v>
      </c>
      <c r="AN796" s="108">
        <f t="shared" si="241"/>
        <v>983.170796</v>
      </c>
      <c r="AO796">
        <f t="shared" si="256"/>
        <v>37</v>
      </c>
      <c r="AP796" s="1">
        <f t="shared" si="257"/>
        <v>1464</v>
      </c>
      <c r="AQ796" s="108">
        <f t="shared" si="242"/>
        <v>7.9599999999999994E-4</v>
      </c>
      <c r="AR796">
        <f t="shared" si="258"/>
        <v>713</v>
      </c>
      <c r="AS796" s="1">
        <f t="shared" si="259"/>
        <v>788</v>
      </c>
    </row>
    <row r="797" spans="7:45" x14ac:dyDescent="0.25">
      <c r="G797" s="93">
        <v>43521</v>
      </c>
      <c r="H797" t="s">
        <v>23</v>
      </c>
      <c r="I797" t="s">
        <v>36</v>
      </c>
      <c r="J797" t="s">
        <v>552</v>
      </c>
      <c r="K797" s="95">
        <v>8</v>
      </c>
      <c r="L797" s="94">
        <v>0</v>
      </c>
      <c r="O797" t="str">
        <f t="shared" si="243"/>
        <v/>
      </c>
      <c r="AA797" s="3">
        <f t="shared" si="260"/>
        <v>789</v>
      </c>
      <c r="AB797" s="93">
        <f t="shared" si="244"/>
        <v>43521.000797000001</v>
      </c>
      <c r="AC797">
        <f t="shared" si="245"/>
        <v>712</v>
      </c>
      <c r="AD797" s="1">
        <f t="shared" si="246"/>
        <v>789</v>
      </c>
      <c r="AE797" s="119">
        <f t="shared" si="247"/>
        <v>515.00079700000003</v>
      </c>
      <c r="AF797">
        <f t="shared" si="248"/>
        <v>1240</v>
      </c>
      <c r="AG797" s="1">
        <f t="shared" si="249"/>
        <v>261</v>
      </c>
      <c r="AH797" s="119">
        <f t="shared" si="250"/>
        <v>297.00079699999998</v>
      </c>
      <c r="AI797">
        <f t="shared" si="251"/>
        <v>1341</v>
      </c>
      <c r="AJ797" s="1">
        <f t="shared" si="252"/>
        <v>160</v>
      </c>
      <c r="AK797" s="1">
        <f t="shared" si="253"/>
        <v>879.00079700000003</v>
      </c>
      <c r="AL797">
        <f t="shared" si="254"/>
        <v>622</v>
      </c>
      <c r="AM797" s="1">
        <f t="shared" si="255"/>
        <v>879</v>
      </c>
      <c r="AN797" s="108">
        <f t="shared" si="241"/>
        <v>8.0007970000000004</v>
      </c>
      <c r="AO797">
        <f t="shared" si="256"/>
        <v>1294</v>
      </c>
      <c r="AP797" s="1">
        <f t="shared" si="257"/>
        <v>207</v>
      </c>
      <c r="AQ797" s="108">
        <f t="shared" si="242"/>
        <v>7.9699999999999997E-4</v>
      </c>
      <c r="AR797">
        <f t="shared" si="258"/>
        <v>712</v>
      </c>
      <c r="AS797" s="1">
        <f t="shared" si="259"/>
        <v>789</v>
      </c>
    </row>
    <row r="798" spans="7:45" x14ac:dyDescent="0.25">
      <c r="G798" s="93">
        <v>43521</v>
      </c>
      <c r="H798" t="s">
        <v>23</v>
      </c>
      <c r="I798" t="s">
        <v>37</v>
      </c>
      <c r="J798" t="s">
        <v>132</v>
      </c>
      <c r="K798" s="95">
        <v>4.05</v>
      </c>
      <c r="L798" s="94">
        <v>0</v>
      </c>
      <c r="O798" t="str">
        <f t="shared" si="243"/>
        <v/>
      </c>
      <c r="AA798" s="3">
        <f t="shared" si="260"/>
        <v>790</v>
      </c>
      <c r="AB798" s="93">
        <f t="shared" si="244"/>
        <v>43521.000798000001</v>
      </c>
      <c r="AC798">
        <f t="shared" si="245"/>
        <v>711</v>
      </c>
      <c r="AD798" s="1">
        <f t="shared" si="246"/>
        <v>790</v>
      </c>
      <c r="AE798" s="119">
        <f t="shared" si="247"/>
        <v>515.00079800000003</v>
      </c>
      <c r="AF798">
        <f t="shared" si="248"/>
        <v>1239</v>
      </c>
      <c r="AG798" s="1">
        <f t="shared" si="249"/>
        <v>262</v>
      </c>
      <c r="AH798" s="119">
        <f t="shared" si="250"/>
        <v>868.00079800000003</v>
      </c>
      <c r="AI798">
        <f t="shared" si="251"/>
        <v>716</v>
      </c>
      <c r="AJ798" s="1">
        <f t="shared" si="252"/>
        <v>785</v>
      </c>
      <c r="AK798" s="1">
        <f t="shared" si="253"/>
        <v>178.000798</v>
      </c>
      <c r="AL798">
        <f t="shared" si="254"/>
        <v>1323</v>
      </c>
      <c r="AM798" s="1">
        <f t="shared" si="255"/>
        <v>178</v>
      </c>
      <c r="AN798" s="108">
        <f t="shared" si="241"/>
        <v>4.0507979999999995</v>
      </c>
      <c r="AO798">
        <f t="shared" si="256"/>
        <v>1415</v>
      </c>
      <c r="AP798" s="1">
        <f t="shared" si="257"/>
        <v>86</v>
      </c>
      <c r="AQ798" s="108">
        <f t="shared" si="242"/>
        <v>7.9799999999999999E-4</v>
      </c>
      <c r="AR798">
        <f t="shared" si="258"/>
        <v>711</v>
      </c>
      <c r="AS798" s="1">
        <f t="shared" si="259"/>
        <v>790</v>
      </c>
    </row>
    <row r="799" spans="7:45" x14ac:dyDescent="0.25">
      <c r="G799" s="93">
        <v>43521</v>
      </c>
      <c r="H799" t="s">
        <v>23</v>
      </c>
      <c r="I799" t="s">
        <v>37</v>
      </c>
      <c r="J799" t="s">
        <v>160</v>
      </c>
      <c r="K799" s="95">
        <v>3.25</v>
      </c>
      <c r="L799" s="94">
        <v>0</v>
      </c>
      <c r="O799" t="str">
        <f t="shared" si="243"/>
        <v/>
      </c>
      <c r="AA799" s="3">
        <f t="shared" si="260"/>
        <v>791</v>
      </c>
      <c r="AB799" s="93">
        <f t="shared" si="244"/>
        <v>43521.000799000001</v>
      </c>
      <c r="AC799">
        <f t="shared" si="245"/>
        <v>710</v>
      </c>
      <c r="AD799" s="1">
        <f t="shared" si="246"/>
        <v>791</v>
      </c>
      <c r="AE799" s="119">
        <f t="shared" si="247"/>
        <v>515.00079900000003</v>
      </c>
      <c r="AF799">
        <f t="shared" si="248"/>
        <v>1238</v>
      </c>
      <c r="AG799" s="1">
        <f t="shared" si="249"/>
        <v>263</v>
      </c>
      <c r="AH799" s="119">
        <f t="shared" si="250"/>
        <v>868.00079900000003</v>
      </c>
      <c r="AI799">
        <f t="shared" si="251"/>
        <v>715</v>
      </c>
      <c r="AJ799" s="1">
        <f t="shared" si="252"/>
        <v>786</v>
      </c>
      <c r="AK799" s="1">
        <f t="shared" si="253"/>
        <v>142.000799</v>
      </c>
      <c r="AL799">
        <f t="shared" si="254"/>
        <v>1365</v>
      </c>
      <c r="AM799" s="1">
        <f t="shared" si="255"/>
        <v>136</v>
      </c>
      <c r="AN799" s="108">
        <f t="shared" si="241"/>
        <v>3.2507990000000002</v>
      </c>
      <c r="AO799">
        <f t="shared" si="256"/>
        <v>1423</v>
      </c>
      <c r="AP799" s="1">
        <f t="shared" si="257"/>
        <v>78</v>
      </c>
      <c r="AQ799" s="108">
        <f t="shared" si="242"/>
        <v>7.9900000000000001E-4</v>
      </c>
      <c r="AR799">
        <f t="shared" si="258"/>
        <v>710</v>
      </c>
      <c r="AS799" s="1">
        <f t="shared" si="259"/>
        <v>791</v>
      </c>
    </row>
    <row r="800" spans="7:45" x14ac:dyDescent="0.25">
      <c r="G800" s="93">
        <v>43521</v>
      </c>
      <c r="H800" t="s">
        <v>23</v>
      </c>
      <c r="I800" t="s">
        <v>37</v>
      </c>
      <c r="J800" t="s">
        <v>133</v>
      </c>
      <c r="K800" s="95">
        <v>25</v>
      </c>
      <c r="L800" s="94">
        <v>0</v>
      </c>
      <c r="O800" t="str">
        <f t="shared" si="243"/>
        <v/>
      </c>
      <c r="AA800" s="3">
        <f t="shared" si="260"/>
        <v>792</v>
      </c>
      <c r="AB800" s="93">
        <f t="shared" si="244"/>
        <v>43521.000800000002</v>
      </c>
      <c r="AC800">
        <f t="shared" si="245"/>
        <v>709</v>
      </c>
      <c r="AD800" s="1">
        <f t="shared" si="246"/>
        <v>792</v>
      </c>
      <c r="AE800" s="119">
        <f t="shared" si="247"/>
        <v>515.00080000000003</v>
      </c>
      <c r="AF800">
        <f t="shared" si="248"/>
        <v>1237</v>
      </c>
      <c r="AG800" s="1">
        <f t="shared" si="249"/>
        <v>264</v>
      </c>
      <c r="AH800" s="119">
        <f t="shared" si="250"/>
        <v>868.00080000000003</v>
      </c>
      <c r="AI800">
        <f t="shared" si="251"/>
        <v>714</v>
      </c>
      <c r="AJ800" s="1">
        <f t="shared" si="252"/>
        <v>787</v>
      </c>
      <c r="AK800" s="1">
        <f t="shared" si="253"/>
        <v>22.000800000000002</v>
      </c>
      <c r="AL800">
        <f t="shared" si="254"/>
        <v>1480</v>
      </c>
      <c r="AM800" s="1">
        <f t="shared" si="255"/>
        <v>21</v>
      </c>
      <c r="AN800" s="108">
        <f t="shared" si="241"/>
        <v>25.000800000000002</v>
      </c>
      <c r="AO800">
        <f t="shared" si="256"/>
        <v>898</v>
      </c>
      <c r="AP800" s="1">
        <f t="shared" si="257"/>
        <v>603</v>
      </c>
      <c r="AQ800" s="108">
        <f t="shared" si="242"/>
        <v>7.9999999999999993E-4</v>
      </c>
      <c r="AR800">
        <f t="shared" si="258"/>
        <v>709</v>
      </c>
      <c r="AS800" s="1">
        <f t="shared" si="259"/>
        <v>792</v>
      </c>
    </row>
    <row r="801" spans="7:45" x14ac:dyDescent="0.25">
      <c r="G801" s="93">
        <v>43521</v>
      </c>
      <c r="H801" t="s">
        <v>23</v>
      </c>
      <c r="I801" t="s">
        <v>550</v>
      </c>
      <c r="J801" t="s">
        <v>551</v>
      </c>
      <c r="K801" s="95">
        <v>44.84</v>
      </c>
      <c r="L801" s="94">
        <v>0</v>
      </c>
      <c r="O801" t="str">
        <f t="shared" si="243"/>
        <v/>
      </c>
      <c r="AA801" s="3">
        <f t="shared" si="260"/>
        <v>793</v>
      </c>
      <c r="AB801" s="93">
        <f t="shared" si="244"/>
        <v>43521.000801000002</v>
      </c>
      <c r="AC801">
        <f t="shared" si="245"/>
        <v>708</v>
      </c>
      <c r="AD801" s="1">
        <f t="shared" si="246"/>
        <v>793</v>
      </c>
      <c r="AE801" s="119">
        <f t="shared" si="247"/>
        <v>515.00080100000002</v>
      </c>
      <c r="AF801">
        <f t="shared" si="248"/>
        <v>1236</v>
      </c>
      <c r="AG801" s="1">
        <f t="shared" si="249"/>
        <v>265</v>
      </c>
      <c r="AH801" s="119">
        <f t="shared" si="250"/>
        <v>1179.0008009999999</v>
      </c>
      <c r="AI801">
        <f t="shared" si="251"/>
        <v>324</v>
      </c>
      <c r="AJ801" s="1">
        <f t="shared" si="252"/>
        <v>1177</v>
      </c>
      <c r="AK801" s="1">
        <f t="shared" si="253"/>
        <v>866.00080100000002</v>
      </c>
      <c r="AL801">
        <f t="shared" si="254"/>
        <v>637</v>
      </c>
      <c r="AM801" s="1">
        <f t="shared" si="255"/>
        <v>864</v>
      </c>
      <c r="AN801" s="108">
        <f t="shared" si="241"/>
        <v>44.840801000000006</v>
      </c>
      <c r="AO801">
        <f t="shared" si="256"/>
        <v>663</v>
      </c>
      <c r="AP801" s="1">
        <f t="shared" si="257"/>
        <v>838</v>
      </c>
      <c r="AQ801" s="108">
        <f t="shared" si="242"/>
        <v>8.0099999999999995E-4</v>
      </c>
      <c r="AR801">
        <f t="shared" si="258"/>
        <v>708</v>
      </c>
      <c r="AS801" s="1">
        <f t="shared" si="259"/>
        <v>793</v>
      </c>
    </row>
    <row r="802" spans="7:45" x14ac:dyDescent="0.25">
      <c r="G802" s="93">
        <v>43521</v>
      </c>
      <c r="H802" t="s">
        <v>23</v>
      </c>
      <c r="I802" t="s">
        <v>550</v>
      </c>
      <c r="J802" t="s">
        <v>551</v>
      </c>
      <c r="K802" s="95">
        <v>43.5</v>
      </c>
      <c r="L802" s="94">
        <v>0</v>
      </c>
      <c r="O802" t="str">
        <f t="shared" si="243"/>
        <v/>
      </c>
      <c r="AA802" s="3">
        <f t="shared" si="260"/>
        <v>794</v>
      </c>
      <c r="AB802" s="93">
        <f t="shared" si="244"/>
        <v>43521.000802000002</v>
      </c>
      <c r="AC802">
        <f t="shared" si="245"/>
        <v>707</v>
      </c>
      <c r="AD802" s="1">
        <f t="shared" si="246"/>
        <v>794</v>
      </c>
      <c r="AE802" s="119">
        <f t="shared" si="247"/>
        <v>515.00080200000002</v>
      </c>
      <c r="AF802">
        <f t="shared" si="248"/>
        <v>1235</v>
      </c>
      <c r="AG802" s="1">
        <f t="shared" si="249"/>
        <v>266</v>
      </c>
      <c r="AH802" s="119">
        <f t="shared" si="250"/>
        <v>1179.000802</v>
      </c>
      <c r="AI802">
        <f t="shared" si="251"/>
        <v>323</v>
      </c>
      <c r="AJ802" s="1">
        <f t="shared" si="252"/>
        <v>1178</v>
      </c>
      <c r="AK802" s="1">
        <f t="shared" si="253"/>
        <v>866.00080200000002</v>
      </c>
      <c r="AL802">
        <f t="shared" si="254"/>
        <v>636</v>
      </c>
      <c r="AM802" s="1">
        <f t="shared" si="255"/>
        <v>865</v>
      </c>
      <c r="AN802" s="108">
        <f t="shared" si="241"/>
        <v>43.500802</v>
      </c>
      <c r="AO802">
        <f t="shared" si="256"/>
        <v>670</v>
      </c>
      <c r="AP802" s="1">
        <f t="shared" si="257"/>
        <v>831</v>
      </c>
      <c r="AQ802" s="108">
        <f t="shared" si="242"/>
        <v>8.0199999999999998E-4</v>
      </c>
      <c r="AR802">
        <f t="shared" si="258"/>
        <v>707</v>
      </c>
      <c r="AS802" s="1">
        <f t="shared" si="259"/>
        <v>794</v>
      </c>
    </row>
    <row r="803" spans="7:45" x14ac:dyDescent="0.25">
      <c r="G803" s="93">
        <v>43521</v>
      </c>
      <c r="H803" t="s">
        <v>23</v>
      </c>
      <c r="I803" t="s">
        <v>550</v>
      </c>
      <c r="J803" t="s">
        <v>551</v>
      </c>
      <c r="K803" s="95">
        <v>21.09</v>
      </c>
      <c r="L803" s="94">
        <v>0</v>
      </c>
      <c r="O803" t="str">
        <f t="shared" si="243"/>
        <v/>
      </c>
      <c r="AA803" s="3">
        <f t="shared" si="260"/>
        <v>795</v>
      </c>
      <c r="AB803" s="93">
        <f t="shared" si="244"/>
        <v>43521.000803000003</v>
      </c>
      <c r="AC803">
        <f t="shared" si="245"/>
        <v>706</v>
      </c>
      <c r="AD803" s="1">
        <f t="shared" si="246"/>
        <v>795</v>
      </c>
      <c r="AE803" s="119">
        <f t="shared" si="247"/>
        <v>515.00080300000002</v>
      </c>
      <c r="AF803">
        <f t="shared" si="248"/>
        <v>1234</v>
      </c>
      <c r="AG803" s="1">
        <f t="shared" si="249"/>
        <v>267</v>
      </c>
      <c r="AH803" s="119">
        <f t="shared" si="250"/>
        <v>1179.0008029999999</v>
      </c>
      <c r="AI803">
        <f t="shared" si="251"/>
        <v>322</v>
      </c>
      <c r="AJ803" s="1">
        <f t="shared" si="252"/>
        <v>1179</v>
      </c>
      <c r="AK803" s="1">
        <f t="shared" si="253"/>
        <v>866.00080300000002</v>
      </c>
      <c r="AL803">
        <f t="shared" si="254"/>
        <v>635</v>
      </c>
      <c r="AM803" s="1">
        <f t="shared" si="255"/>
        <v>866</v>
      </c>
      <c r="AN803" s="108">
        <f t="shared" si="241"/>
        <v>21.090803000000001</v>
      </c>
      <c r="AO803">
        <f t="shared" si="256"/>
        <v>994</v>
      </c>
      <c r="AP803" s="1">
        <f t="shared" si="257"/>
        <v>507</v>
      </c>
      <c r="AQ803" s="108">
        <f t="shared" si="242"/>
        <v>8.03E-4</v>
      </c>
      <c r="AR803">
        <f t="shared" si="258"/>
        <v>706</v>
      </c>
      <c r="AS803" s="1">
        <f t="shared" si="259"/>
        <v>795</v>
      </c>
    </row>
    <row r="804" spans="7:45" x14ac:dyDescent="0.25">
      <c r="G804" s="93">
        <v>43522</v>
      </c>
      <c r="H804" t="s">
        <v>78</v>
      </c>
      <c r="I804" t="s">
        <v>36</v>
      </c>
      <c r="J804" t="s">
        <v>553</v>
      </c>
      <c r="K804" s="95">
        <v>75.5</v>
      </c>
      <c r="L804" s="94">
        <v>0</v>
      </c>
      <c r="O804" t="str">
        <f t="shared" si="243"/>
        <v/>
      </c>
      <c r="AA804" s="3">
        <f t="shared" si="260"/>
        <v>796</v>
      </c>
      <c r="AB804" s="93">
        <f t="shared" si="244"/>
        <v>43522.000804000003</v>
      </c>
      <c r="AC804">
        <f t="shared" si="245"/>
        <v>705</v>
      </c>
      <c r="AD804" s="1">
        <f t="shared" si="246"/>
        <v>796</v>
      </c>
      <c r="AE804" s="119">
        <f t="shared" si="247"/>
        <v>1487.000804</v>
      </c>
      <c r="AF804">
        <f t="shared" si="248"/>
        <v>22</v>
      </c>
      <c r="AG804" s="1">
        <f t="shared" si="249"/>
        <v>1479</v>
      </c>
      <c r="AH804" s="119">
        <f t="shared" si="250"/>
        <v>297.00080400000002</v>
      </c>
      <c r="AI804">
        <f t="shared" si="251"/>
        <v>1340</v>
      </c>
      <c r="AJ804" s="1">
        <f t="shared" si="252"/>
        <v>161</v>
      </c>
      <c r="AK804" s="1">
        <f t="shared" si="253"/>
        <v>901.00080400000002</v>
      </c>
      <c r="AL804">
        <f t="shared" si="254"/>
        <v>621</v>
      </c>
      <c r="AM804" s="1">
        <f t="shared" si="255"/>
        <v>880</v>
      </c>
      <c r="AN804" s="108">
        <f t="shared" si="241"/>
        <v>75.500804000000002</v>
      </c>
      <c r="AO804">
        <f t="shared" si="256"/>
        <v>488</v>
      </c>
      <c r="AP804" s="1">
        <f t="shared" si="257"/>
        <v>1013</v>
      </c>
      <c r="AQ804" s="108">
        <f t="shared" si="242"/>
        <v>8.0399999999999992E-4</v>
      </c>
      <c r="AR804">
        <f t="shared" si="258"/>
        <v>705</v>
      </c>
      <c r="AS804" s="1">
        <f t="shared" si="259"/>
        <v>796</v>
      </c>
    </row>
    <row r="805" spans="7:45" x14ac:dyDescent="0.25">
      <c r="G805" s="93">
        <v>43522</v>
      </c>
      <c r="H805" t="s">
        <v>73</v>
      </c>
      <c r="I805" t="s">
        <v>35</v>
      </c>
      <c r="J805" t="s">
        <v>553</v>
      </c>
      <c r="K805" s="95">
        <v>181</v>
      </c>
      <c r="L805" s="94">
        <v>0</v>
      </c>
      <c r="O805" t="str">
        <f t="shared" si="243"/>
        <v/>
      </c>
      <c r="AA805" s="3">
        <f t="shared" si="260"/>
        <v>797</v>
      </c>
      <c r="AB805" s="93">
        <f t="shared" si="244"/>
        <v>43522.000805000003</v>
      </c>
      <c r="AC805">
        <f t="shared" si="245"/>
        <v>704</v>
      </c>
      <c r="AD805" s="1">
        <f t="shared" si="246"/>
        <v>797</v>
      </c>
      <c r="AE805" s="119">
        <f t="shared" si="247"/>
        <v>1321.0008049999999</v>
      </c>
      <c r="AF805">
        <f t="shared" si="248"/>
        <v>190</v>
      </c>
      <c r="AG805" s="1">
        <f t="shared" si="249"/>
        <v>1311</v>
      </c>
      <c r="AH805" s="119">
        <f t="shared" si="250"/>
        <v>1402.0008049999999</v>
      </c>
      <c r="AI805">
        <f t="shared" si="251"/>
        <v>154</v>
      </c>
      <c r="AJ805" s="1">
        <f t="shared" si="252"/>
        <v>1347</v>
      </c>
      <c r="AK805" s="1">
        <f t="shared" si="253"/>
        <v>901.00080500000001</v>
      </c>
      <c r="AL805">
        <f t="shared" si="254"/>
        <v>620</v>
      </c>
      <c r="AM805" s="1">
        <f t="shared" si="255"/>
        <v>881</v>
      </c>
      <c r="AN805" s="108">
        <f t="shared" si="241"/>
        <v>181.00080500000001</v>
      </c>
      <c r="AO805">
        <f t="shared" si="256"/>
        <v>246</v>
      </c>
      <c r="AP805" s="1">
        <f t="shared" si="257"/>
        <v>1255</v>
      </c>
      <c r="AQ805" s="108">
        <f t="shared" si="242"/>
        <v>8.0499999999999994E-4</v>
      </c>
      <c r="AR805">
        <f t="shared" si="258"/>
        <v>704</v>
      </c>
      <c r="AS805" s="1">
        <f t="shared" si="259"/>
        <v>797</v>
      </c>
    </row>
    <row r="806" spans="7:45" x14ac:dyDescent="0.25">
      <c r="G806" s="93">
        <v>43522</v>
      </c>
      <c r="H806" t="s">
        <v>335</v>
      </c>
      <c r="I806" t="s">
        <v>63</v>
      </c>
      <c r="J806" t="s">
        <v>553</v>
      </c>
      <c r="K806" s="95">
        <v>69.900000000000006</v>
      </c>
      <c r="L806" s="94">
        <v>0</v>
      </c>
      <c r="O806" t="str">
        <f t="shared" si="243"/>
        <v/>
      </c>
      <c r="AA806" s="3">
        <f t="shared" si="260"/>
        <v>798</v>
      </c>
      <c r="AB806" s="93">
        <f t="shared" si="244"/>
        <v>43522.000805999996</v>
      </c>
      <c r="AC806">
        <f t="shared" si="245"/>
        <v>703</v>
      </c>
      <c r="AD806" s="1">
        <f t="shared" si="246"/>
        <v>798</v>
      </c>
      <c r="AE806" s="119">
        <f t="shared" si="247"/>
        <v>1275.000806</v>
      </c>
      <c r="AF806">
        <f t="shared" si="248"/>
        <v>227</v>
      </c>
      <c r="AG806" s="1">
        <f t="shared" si="249"/>
        <v>1274</v>
      </c>
      <c r="AH806" s="119">
        <f t="shared" si="250"/>
        <v>613.00080600000001</v>
      </c>
      <c r="AI806">
        <f t="shared" si="251"/>
        <v>972</v>
      </c>
      <c r="AJ806" s="1">
        <f t="shared" si="252"/>
        <v>529</v>
      </c>
      <c r="AK806" s="1">
        <f t="shared" si="253"/>
        <v>901.00080600000001</v>
      </c>
      <c r="AL806">
        <f t="shared" si="254"/>
        <v>619</v>
      </c>
      <c r="AM806" s="1">
        <f t="shared" si="255"/>
        <v>882</v>
      </c>
      <c r="AN806" s="108">
        <f t="shared" si="241"/>
        <v>69.900806000000003</v>
      </c>
      <c r="AO806">
        <f t="shared" si="256"/>
        <v>511</v>
      </c>
      <c r="AP806" s="1">
        <f t="shared" si="257"/>
        <v>990</v>
      </c>
      <c r="AQ806" s="108">
        <f t="shared" si="242"/>
        <v>8.0599999999999997E-4</v>
      </c>
      <c r="AR806">
        <f t="shared" si="258"/>
        <v>703</v>
      </c>
      <c r="AS806" s="1">
        <f t="shared" si="259"/>
        <v>798</v>
      </c>
    </row>
    <row r="807" spans="7:45" x14ac:dyDescent="0.25">
      <c r="G807" s="93">
        <v>43522</v>
      </c>
      <c r="H807" t="s">
        <v>77</v>
      </c>
      <c r="I807" t="s">
        <v>35</v>
      </c>
      <c r="J807" t="s">
        <v>553</v>
      </c>
      <c r="K807" s="95">
        <v>10.25</v>
      </c>
      <c r="L807" s="94">
        <v>0</v>
      </c>
      <c r="O807" t="str">
        <f t="shared" si="243"/>
        <v/>
      </c>
      <c r="AA807" s="3">
        <f t="shared" si="260"/>
        <v>799</v>
      </c>
      <c r="AB807" s="93">
        <f t="shared" si="244"/>
        <v>43522.000806999997</v>
      </c>
      <c r="AC807">
        <f t="shared" si="245"/>
        <v>702</v>
      </c>
      <c r="AD807" s="1">
        <f t="shared" si="246"/>
        <v>799</v>
      </c>
      <c r="AE807" s="119">
        <f t="shared" si="247"/>
        <v>1184.0008069999999</v>
      </c>
      <c r="AF807">
        <f t="shared" si="248"/>
        <v>327</v>
      </c>
      <c r="AG807" s="1">
        <f t="shared" si="249"/>
        <v>1174</v>
      </c>
      <c r="AH807" s="119">
        <f t="shared" si="250"/>
        <v>1402.0008069999999</v>
      </c>
      <c r="AI807">
        <f t="shared" si="251"/>
        <v>153</v>
      </c>
      <c r="AJ807" s="1">
        <f t="shared" si="252"/>
        <v>1348</v>
      </c>
      <c r="AK807" s="1">
        <f t="shared" si="253"/>
        <v>901.00080700000001</v>
      </c>
      <c r="AL807">
        <f t="shared" si="254"/>
        <v>618</v>
      </c>
      <c r="AM807" s="1">
        <f t="shared" si="255"/>
        <v>883</v>
      </c>
      <c r="AN807" s="108">
        <f t="shared" si="241"/>
        <v>10.250807</v>
      </c>
      <c r="AO807">
        <f t="shared" si="256"/>
        <v>1204</v>
      </c>
      <c r="AP807" s="1">
        <f t="shared" si="257"/>
        <v>297</v>
      </c>
      <c r="AQ807" s="108">
        <f t="shared" si="242"/>
        <v>8.0699999999999999E-4</v>
      </c>
      <c r="AR807">
        <f t="shared" si="258"/>
        <v>702</v>
      </c>
      <c r="AS807" s="1">
        <f t="shared" si="259"/>
        <v>799</v>
      </c>
    </row>
    <row r="808" spans="7:45" x14ac:dyDescent="0.25">
      <c r="G808" s="93">
        <v>43522</v>
      </c>
      <c r="H808" t="s">
        <v>75</v>
      </c>
      <c r="I808" t="s">
        <v>63</v>
      </c>
      <c r="J808" t="s">
        <v>553</v>
      </c>
      <c r="K808" s="95">
        <v>26.25</v>
      </c>
      <c r="L808" s="94">
        <v>0</v>
      </c>
      <c r="O808" t="str">
        <f t="shared" si="243"/>
        <v/>
      </c>
      <c r="AA808" s="3">
        <f t="shared" si="260"/>
        <v>800</v>
      </c>
      <c r="AB808" s="93">
        <f t="shared" si="244"/>
        <v>43522.000807999997</v>
      </c>
      <c r="AC808">
        <f t="shared" si="245"/>
        <v>701</v>
      </c>
      <c r="AD808" s="1">
        <f t="shared" si="246"/>
        <v>800</v>
      </c>
      <c r="AE808" s="119">
        <f t="shared" si="247"/>
        <v>1147.000808</v>
      </c>
      <c r="AF808">
        <f t="shared" si="248"/>
        <v>385</v>
      </c>
      <c r="AG808" s="1">
        <f t="shared" si="249"/>
        <v>1116</v>
      </c>
      <c r="AH808" s="119">
        <f t="shared" si="250"/>
        <v>613.00080800000001</v>
      </c>
      <c r="AI808">
        <f t="shared" si="251"/>
        <v>971</v>
      </c>
      <c r="AJ808" s="1">
        <f t="shared" si="252"/>
        <v>530</v>
      </c>
      <c r="AK808" s="1">
        <f t="shared" si="253"/>
        <v>901.00080800000001</v>
      </c>
      <c r="AL808">
        <f t="shared" si="254"/>
        <v>617</v>
      </c>
      <c r="AM808" s="1">
        <f t="shared" si="255"/>
        <v>884</v>
      </c>
      <c r="AN808" s="108">
        <f t="shared" si="241"/>
        <v>26.250807999999999</v>
      </c>
      <c r="AO808">
        <f t="shared" si="256"/>
        <v>878</v>
      </c>
      <c r="AP808" s="1">
        <f t="shared" si="257"/>
        <v>623</v>
      </c>
      <c r="AQ808" s="108">
        <f t="shared" si="242"/>
        <v>8.0800000000000002E-4</v>
      </c>
      <c r="AR808">
        <f t="shared" si="258"/>
        <v>701</v>
      </c>
      <c r="AS808" s="1">
        <f t="shared" si="259"/>
        <v>800</v>
      </c>
    </row>
    <row r="809" spans="7:45" x14ac:dyDescent="0.25">
      <c r="G809" s="93">
        <v>43522</v>
      </c>
      <c r="H809" t="s">
        <v>75</v>
      </c>
      <c r="I809" t="s">
        <v>66</v>
      </c>
      <c r="J809" t="s">
        <v>553</v>
      </c>
      <c r="K809" s="95">
        <v>56.9</v>
      </c>
      <c r="L809" s="94">
        <v>0</v>
      </c>
      <c r="O809" t="str">
        <f t="shared" si="243"/>
        <v/>
      </c>
      <c r="AA809" s="3">
        <f t="shared" si="260"/>
        <v>801</v>
      </c>
      <c r="AB809" s="93">
        <f t="shared" si="244"/>
        <v>43522.000808999997</v>
      </c>
      <c r="AC809">
        <f t="shared" si="245"/>
        <v>700</v>
      </c>
      <c r="AD809" s="1">
        <f t="shared" si="246"/>
        <v>801</v>
      </c>
      <c r="AE809" s="119">
        <f t="shared" si="247"/>
        <v>1147.0008089999999</v>
      </c>
      <c r="AF809">
        <f t="shared" si="248"/>
        <v>384</v>
      </c>
      <c r="AG809" s="1">
        <f t="shared" si="249"/>
        <v>1117</v>
      </c>
      <c r="AH809" s="119">
        <f t="shared" si="250"/>
        <v>658.000809</v>
      </c>
      <c r="AI809">
        <f t="shared" si="251"/>
        <v>863</v>
      </c>
      <c r="AJ809" s="1">
        <f t="shared" si="252"/>
        <v>638</v>
      </c>
      <c r="AK809" s="1">
        <f t="shared" si="253"/>
        <v>901.000809</v>
      </c>
      <c r="AL809">
        <f t="shared" si="254"/>
        <v>616</v>
      </c>
      <c r="AM809" s="1">
        <f t="shared" si="255"/>
        <v>885</v>
      </c>
      <c r="AN809" s="108">
        <f t="shared" si="241"/>
        <v>56.900808999999995</v>
      </c>
      <c r="AO809">
        <f t="shared" si="256"/>
        <v>577</v>
      </c>
      <c r="AP809" s="1">
        <f t="shared" si="257"/>
        <v>924</v>
      </c>
      <c r="AQ809" s="108">
        <f t="shared" si="242"/>
        <v>8.0899999999999993E-4</v>
      </c>
      <c r="AR809">
        <f t="shared" si="258"/>
        <v>700</v>
      </c>
      <c r="AS809" s="1">
        <f t="shared" si="259"/>
        <v>801</v>
      </c>
    </row>
    <row r="810" spans="7:45" x14ac:dyDescent="0.25">
      <c r="G810" s="93">
        <v>43522</v>
      </c>
      <c r="H810" t="s">
        <v>75</v>
      </c>
      <c r="I810" t="s">
        <v>554</v>
      </c>
      <c r="J810" t="s">
        <v>555</v>
      </c>
      <c r="K810" s="95">
        <v>0</v>
      </c>
      <c r="L810" s="94">
        <v>13600</v>
      </c>
      <c r="O810" t="str">
        <f t="shared" si="243"/>
        <v/>
      </c>
      <c r="AA810" s="3">
        <f t="shared" si="260"/>
        <v>802</v>
      </c>
      <c r="AB810" s="93">
        <f t="shared" si="244"/>
        <v>43522.000809999998</v>
      </c>
      <c r="AC810">
        <f t="shared" si="245"/>
        <v>699</v>
      </c>
      <c r="AD810" s="1">
        <f t="shared" si="246"/>
        <v>802</v>
      </c>
      <c r="AE810" s="119">
        <f t="shared" si="247"/>
        <v>1147.00081</v>
      </c>
      <c r="AF810">
        <f t="shared" si="248"/>
        <v>383</v>
      </c>
      <c r="AG810" s="1">
        <f t="shared" si="249"/>
        <v>1118</v>
      </c>
      <c r="AH810" s="119">
        <f t="shared" si="250"/>
        <v>1229.00081</v>
      </c>
      <c r="AI810">
        <f t="shared" si="251"/>
        <v>272</v>
      </c>
      <c r="AJ810" s="1">
        <f t="shared" si="252"/>
        <v>1229</v>
      </c>
      <c r="AK810" s="1">
        <f t="shared" si="253"/>
        <v>213.00081</v>
      </c>
      <c r="AL810">
        <f t="shared" si="254"/>
        <v>1288</v>
      </c>
      <c r="AM810" s="1">
        <f t="shared" si="255"/>
        <v>213</v>
      </c>
      <c r="AN810" s="108">
        <f t="shared" si="241"/>
        <v>8.0999999999999996E-4</v>
      </c>
      <c r="AO810">
        <f t="shared" si="256"/>
        <v>1495</v>
      </c>
      <c r="AP810" s="1">
        <f t="shared" si="257"/>
        <v>6</v>
      </c>
      <c r="AQ810" s="108">
        <f t="shared" si="242"/>
        <v>8.0999999999999996E-4</v>
      </c>
      <c r="AR810">
        <f t="shared" si="258"/>
        <v>699</v>
      </c>
      <c r="AS810" s="1">
        <f t="shared" si="259"/>
        <v>802</v>
      </c>
    </row>
    <row r="811" spans="7:45" x14ac:dyDescent="0.25">
      <c r="G811" s="93">
        <v>43522</v>
      </c>
      <c r="H811" t="s">
        <v>75</v>
      </c>
      <c r="I811" t="s">
        <v>35</v>
      </c>
      <c r="J811" t="s">
        <v>553</v>
      </c>
      <c r="K811" s="95">
        <v>366.01</v>
      </c>
      <c r="L811" s="94">
        <v>0</v>
      </c>
      <c r="O811" t="str">
        <f t="shared" si="243"/>
        <v/>
      </c>
      <c r="AA811" s="3">
        <f t="shared" si="260"/>
        <v>803</v>
      </c>
      <c r="AB811" s="93">
        <f t="shared" si="244"/>
        <v>43522.000810999998</v>
      </c>
      <c r="AC811">
        <f t="shared" si="245"/>
        <v>698</v>
      </c>
      <c r="AD811" s="1">
        <f t="shared" si="246"/>
        <v>803</v>
      </c>
      <c r="AE811" s="119">
        <f t="shared" si="247"/>
        <v>1147.0008110000001</v>
      </c>
      <c r="AF811">
        <f t="shared" si="248"/>
        <v>382</v>
      </c>
      <c r="AG811" s="1">
        <f t="shared" si="249"/>
        <v>1119</v>
      </c>
      <c r="AH811" s="119">
        <f t="shared" si="250"/>
        <v>1402.0008110000001</v>
      </c>
      <c r="AI811">
        <f t="shared" si="251"/>
        <v>152</v>
      </c>
      <c r="AJ811" s="1">
        <f t="shared" si="252"/>
        <v>1349</v>
      </c>
      <c r="AK811" s="1">
        <f t="shared" si="253"/>
        <v>901.000811</v>
      </c>
      <c r="AL811">
        <f t="shared" si="254"/>
        <v>615</v>
      </c>
      <c r="AM811" s="1">
        <f t="shared" si="255"/>
        <v>886</v>
      </c>
      <c r="AN811" s="108">
        <f t="shared" si="241"/>
        <v>366.01081099999999</v>
      </c>
      <c r="AO811">
        <f t="shared" si="256"/>
        <v>140</v>
      </c>
      <c r="AP811" s="1">
        <f t="shared" si="257"/>
        <v>1361</v>
      </c>
      <c r="AQ811" s="108">
        <f t="shared" si="242"/>
        <v>8.1099999999999998E-4</v>
      </c>
      <c r="AR811">
        <f t="shared" si="258"/>
        <v>698</v>
      </c>
      <c r="AS811" s="1">
        <f t="shared" si="259"/>
        <v>803</v>
      </c>
    </row>
    <row r="812" spans="7:45" x14ac:dyDescent="0.25">
      <c r="G812" s="93">
        <v>43522</v>
      </c>
      <c r="H812" t="s">
        <v>21</v>
      </c>
      <c r="I812" t="s">
        <v>36</v>
      </c>
      <c r="J812" t="s">
        <v>553</v>
      </c>
      <c r="K812" s="95">
        <v>8</v>
      </c>
      <c r="L812" s="94">
        <v>0</v>
      </c>
      <c r="O812" t="str">
        <f t="shared" si="243"/>
        <v/>
      </c>
      <c r="AA812" s="3">
        <f t="shared" si="260"/>
        <v>804</v>
      </c>
      <c r="AB812" s="93">
        <f t="shared" si="244"/>
        <v>43522.000811999998</v>
      </c>
      <c r="AC812">
        <f t="shared" si="245"/>
        <v>697</v>
      </c>
      <c r="AD812" s="1">
        <f t="shared" si="246"/>
        <v>804</v>
      </c>
      <c r="AE812" s="119">
        <f t="shared" si="247"/>
        <v>1086.000812</v>
      </c>
      <c r="AF812">
        <f t="shared" si="248"/>
        <v>582</v>
      </c>
      <c r="AG812" s="1">
        <f t="shared" si="249"/>
        <v>919</v>
      </c>
      <c r="AH812" s="119">
        <f t="shared" si="250"/>
        <v>297.000812</v>
      </c>
      <c r="AI812">
        <f t="shared" si="251"/>
        <v>1339</v>
      </c>
      <c r="AJ812" s="1">
        <f t="shared" si="252"/>
        <v>162</v>
      </c>
      <c r="AK812" s="1">
        <f t="shared" si="253"/>
        <v>901.000812</v>
      </c>
      <c r="AL812">
        <f t="shared" si="254"/>
        <v>614</v>
      </c>
      <c r="AM812" s="1">
        <f t="shared" si="255"/>
        <v>887</v>
      </c>
      <c r="AN812" s="108">
        <f t="shared" si="241"/>
        <v>8.0008119999999998</v>
      </c>
      <c r="AO812">
        <f t="shared" si="256"/>
        <v>1293</v>
      </c>
      <c r="AP812" s="1">
        <f t="shared" si="257"/>
        <v>208</v>
      </c>
      <c r="AQ812" s="108">
        <f t="shared" si="242"/>
        <v>8.12E-4</v>
      </c>
      <c r="AR812">
        <f t="shared" si="258"/>
        <v>697</v>
      </c>
      <c r="AS812" s="1">
        <f t="shared" si="259"/>
        <v>804</v>
      </c>
    </row>
    <row r="813" spans="7:45" x14ac:dyDescent="0.25">
      <c r="G813" s="93">
        <v>43522</v>
      </c>
      <c r="H813" t="s">
        <v>86</v>
      </c>
      <c r="I813" t="s">
        <v>63</v>
      </c>
      <c r="J813" t="s">
        <v>553</v>
      </c>
      <c r="K813" s="95">
        <v>65</v>
      </c>
      <c r="L813" s="94">
        <v>0</v>
      </c>
      <c r="O813" t="str">
        <f t="shared" si="243"/>
        <v/>
      </c>
      <c r="AA813" s="3">
        <f t="shared" si="260"/>
        <v>805</v>
      </c>
      <c r="AB813" s="93">
        <f t="shared" si="244"/>
        <v>43522.000812999999</v>
      </c>
      <c r="AC813">
        <f t="shared" si="245"/>
        <v>696</v>
      </c>
      <c r="AD813" s="1">
        <f t="shared" si="246"/>
        <v>805</v>
      </c>
      <c r="AE813" s="119">
        <f t="shared" si="247"/>
        <v>661.00081299999999</v>
      </c>
      <c r="AF813">
        <f t="shared" si="248"/>
        <v>844</v>
      </c>
      <c r="AG813" s="1">
        <f t="shared" si="249"/>
        <v>657</v>
      </c>
      <c r="AH813" s="119">
        <f t="shared" si="250"/>
        <v>613.00081299999999</v>
      </c>
      <c r="AI813">
        <f t="shared" si="251"/>
        <v>970</v>
      </c>
      <c r="AJ813" s="1">
        <f t="shared" si="252"/>
        <v>531</v>
      </c>
      <c r="AK813" s="1">
        <f t="shared" si="253"/>
        <v>901.00081299999999</v>
      </c>
      <c r="AL813">
        <f t="shared" si="254"/>
        <v>613</v>
      </c>
      <c r="AM813" s="1">
        <f t="shared" si="255"/>
        <v>888</v>
      </c>
      <c r="AN813" s="108">
        <f t="shared" si="241"/>
        <v>65.000812999999994</v>
      </c>
      <c r="AO813">
        <f t="shared" si="256"/>
        <v>533</v>
      </c>
      <c r="AP813" s="1">
        <f t="shared" si="257"/>
        <v>968</v>
      </c>
      <c r="AQ813" s="108">
        <f t="shared" si="242"/>
        <v>8.1299999999999992E-4</v>
      </c>
      <c r="AR813">
        <f t="shared" si="258"/>
        <v>696</v>
      </c>
      <c r="AS813" s="1">
        <f t="shared" si="259"/>
        <v>805</v>
      </c>
    </row>
    <row r="814" spans="7:45" x14ac:dyDescent="0.25">
      <c r="G814" s="93">
        <v>43522</v>
      </c>
      <c r="H814" t="s">
        <v>81</v>
      </c>
      <c r="I814" t="s">
        <v>35</v>
      </c>
      <c r="J814" t="s">
        <v>553</v>
      </c>
      <c r="K814" s="95">
        <v>584.82000000000005</v>
      </c>
      <c r="L814" s="94">
        <v>0</v>
      </c>
      <c r="O814" t="str">
        <f t="shared" si="243"/>
        <v/>
      </c>
      <c r="AA814" s="3">
        <f t="shared" si="260"/>
        <v>806</v>
      </c>
      <c r="AB814" s="93">
        <f t="shared" si="244"/>
        <v>43522.000813999999</v>
      </c>
      <c r="AC814">
        <f t="shared" si="245"/>
        <v>695</v>
      </c>
      <c r="AD814" s="1">
        <f t="shared" si="246"/>
        <v>806</v>
      </c>
      <c r="AE814" s="119">
        <f t="shared" si="247"/>
        <v>592.00081399999999</v>
      </c>
      <c r="AF814">
        <f t="shared" si="248"/>
        <v>916</v>
      </c>
      <c r="AG814" s="1">
        <f t="shared" si="249"/>
        <v>585</v>
      </c>
      <c r="AH814" s="119">
        <f t="shared" si="250"/>
        <v>1402.000814</v>
      </c>
      <c r="AI814">
        <f t="shared" si="251"/>
        <v>151</v>
      </c>
      <c r="AJ814" s="1">
        <f t="shared" si="252"/>
        <v>1350</v>
      </c>
      <c r="AK814" s="1">
        <f t="shared" si="253"/>
        <v>901.00081399999999</v>
      </c>
      <c r="AL814">
        <f t="shared" si="254"/>
        <v>612</v>
      </c>
      <c r="AM814" s="1">
        <f t="shared" si="255"/>
        <v>889</v>
      </c>
      <c r="AN814" s="108">
        <f t="shared" si="241"/>
        <v>584.82081400000004</v>
      </c>
      <c r="AO814">
        <f t="shared" si="256"/>
        <v>73</v>
      </c>
      <c r="AP814" s="1">
        <f t="shared" si="257"/>
        <v>1428</v>
      </c>
      <c r="AQ814" s="108">
        <f t="shared" si="242"/>
        <v>8.1399999999999994E-4</v>
      </c>
      <c r="AR814">
        <f t="shared" si="258"/>
        <v>695</v>
      </c>
      <c r="AS814" s="1">
        <f t="shared" si="259"/>
        <v>806</v>
      </c>
    </row>
    <row r="815" spans="7:45" x14ac:dyDescent="0.25">
      <c r="G815" s="93">
        <v>43522</v>
      </c>
      <c r="H815" t="s">
        <v>68</v>
      </c>
      <c r="I815" t="s">
        <v>64</v>
      </c>
      <c r="J815" t="s">
        <v>553</v>
      </c>
      <c r="K815" s="95">
        <v>28</v>
      </c>
      <c r="L815" s="94">
        <v>0</v>
      </c>
      <c r="O815" t="str">
        <f t="shared" si="243"/>
        <v/>
      </c>
      <c r="AA815" s="3">
        <f t="shared" si="260"/>
        <v>807</v>
      </c>
      <c r="AB815" s="93">
        <f t="shared" si="244"/>
        <v>43522.000814999999</v>
      </c>
      <c r="AC815">
        <f t="shared" si="245"/>
        <v>694</v>
      </c>
      <c r="AD815" s="1">
        <f t="shared" si="246"/>
        <v>807</v>
      </c>
      <c r="AE815" s="119">
        <f t="shared" si="247"/>
        <v>536.00081499999999</v>
      </c>
      <c r="AF815">
        <f t="shared" si="248"/>
        <v>978</v>
      </c>
      <c r="AG815" s="1">
        <f t="shared" si="249"/>
        <v>523</v>
      </c>
      <c r="AH815" s="119">
        <f t="shared" si="250"/>
        <v>358.00081499999999</v>
      </c>
      <c r="AI815">
        <f t="shared" si="251"/>
        <v>1176</v>
      </c>
      <c r="AJ815" s="1">
        <f t="shared" si="252"/>
        <v>325</v>
      </c>
      <c r="AK815" s="1">
        <f t="shared" si="253"/>
        <v>901.00081499999999</v>
      </c>
      <c r="AL815">
        <f t="shared" si="254"/>
        <v>611</v>
      </c>
      <c r="AM815" s="1">
        <f t="shared" si="255"/>
        <v>890</v>
      </c>
      <c r="AN815" s="108">
        <f t="shared" si="241"/>
        <v>28.000814999999999</v>
      </c>
      <c r="AO815">
        <f t="shared" si="256"/>
        <v>855</v>
      </c>
      <c r="AP815" s="1">
        <f t="shared" si="257"/>
        <v>646</v>
      </c>
      <c r="AQ815" s="108">
        <f t="shared" si="242"/>
        <v>8.1499999999999997E-4</v>
      </c>
      <c r="AR815">
        <f t="shared" si="258"/>
        <v>694</v>
      </c>
      <c r="AS815" s="1">
        <f t="shared" si="259"/>
        <v>807</v>
      </c>
    </row>
    <row r="816" spans="7:45" x14ac:dyDescent="0.25">
      <c r="G816" s="93">
        <v>43522</v>
      </c>
      <c r="H816" t="s">
        <v>23</v>
      </c>
      <c r="I816" t="s">
        <v>58</v>
      </c>
      <c r="J816" t="s">
        <v>553</v>
      </c>
      <c r="K816" s="95">
        <v>157.56</v>
      </c>
      <c r="L816" s="94">
        <v>0</v>
      </c>
      <c r="O816" t="str">
        <f t="shared" si="243"/>
        <v/>
      </c>
      <c r="AA816" s="3">
        <f t="shared" si="260"/>
        <v>808</v>
      </c>
      <c r="AB816" s="93">
        <f t="shared" si="244"/>
        <v>43522.000816</v>
      </c>
      <c r="AC816">
        <f t="shared" si="245"/>
        <v>693</v>
      </c>
      <c r="AD816" s="1">
        <f t="shared" si="246"/>
        <v>808</v>
      </c>
      <c r="AE816" s="119">
        <f t="shared" si="247"/>
        <v>515.00081599999999</v>
      </c>
      <c r="AF816">
        <f t="shared" si="248"/>
        <v>1233</v>
      </c>
      <c r="AG816" s="1">
        <f t="shared" si="249"/>
        <v>268</v>
      </c>
      <c r="AH816" s="119">
        <f t="shared" si="250"/>
        <v>462.00081599999999</v>
      </c>
      <c r="AI816">
        <f t="shared" si="251"/>
        <v>1091</v>
      </c>
      <c r="AJ816" s="1">
        <f t="shared" si="252"/>
        <v>410</v>
      </c>
      <c r="AK816" s="1">
        <f t="shared" si="253"/>
        <v>901.00081599999999</v>
      </c>
      <c r="AL816">
        <f t="shared" si="254"/>
        <v>610</v>
      </c>
      <c r="AM816" s="1">
        <f t="shared" si="255"/>
        <v>891</v>
      </c>
      <c r="AN816" s="108">
        <f t="shared" si="241"/>
        <v>157.56081599999999</v>
      </c>
      <c r="AO816">
        <f t="shared" si="256"/>
        <v>271</v>
      </c>
      <c r="AP816" s="1">
        <f t="shared" si="257"/>
        <v>1230</v>
      </c>
      <c r="AQ816" s="108">
        <f t="shared" si="242"/>
        <v>8.1599999999999999E-4</v>
      </c>
      <c r="AR816">
        <f t="shared" si="258"/>
        <v>693</v>
      </c>
      <c r="AS816" s="1">
        <f t="shared" si="259"/>
        <v>808</v>
      </c>
    </row>
    <row r="817" spans="7:45" x14ac:dyDescent="0.25">
      <c r="G817" s="93">
        <v>43522</v>
      </c>
      <c r="H817" t="s">
        <v>23</v>
      </c>
      <c r="I817" t="s">
        <v>58</v>
      </c>
      <c r="J817" t="s">
        <v>553</v>
      </c>
      <c r="K817" s="95">
        <v>115.77</v>
      </c>
      <c r="L817" s="94">
        <v>0</v>
      </c>
      <c r="O817" t="str">
        <f t="shared" si="243"/>
        <v/>
      </c>
      <c r="AA817" s="3">
        <f t="shared" si="260"/>
        <v>809</v>
      </c>
      <c r="AB817" s="93">
        <f t="shared" si="244"/>
        <v>43522.000817</v>
      </c>
      <c r="AC817">
        <f t="shared" si="245"/>
        <v>692</v>
      </c>
      <c r="AD817" s="1">
        <f t="shared" si="246"/>
        <v>809</v>
      </c>
      <c r="AE817" s="119">
        <f t="shared" si="247"/>
        <v>515.00081699999998</v>
      </c>
      <c r="AF817">
        <f t="shared" si="248"/>
        <v>1232</v>
      </c>
      <c r="AG817" s="1">
        <f t="shared" si="249"/>
        <v>269</v>
      </c>
      <c r="AH817" s="119">
        <f t="shared" si="250"/>
        <v>462.00081699999998</v>
      </c>
      <c r="AI817">
        <f t="shared" si="251"/>
        <v>1090</v>
      </c>
      <c r="AJ817" s="1">
        <f t="shared" si="252"/>
        <v>411</v>
      </c>
      <c r="AK817" s="1">
        <f t="shared" si="253"/>
        <v>901.00081699999998</v>
      </c>
      <c r="AL817">
        <f t="shared" si="254"/>
        <v>609</v>
      </c>
      <c r="AM817" s="1">
        <f t="shared" si="255"/>
        <v>892</v>
      </c>
      <c r="AN817" s="108">
        <f t="shared" si="241"/>
        <v>115.77081699999999</v>
      </c>
      <c r="AO817">
        <f t="shared" si="256"/>
        <v>350</v>
      </c>
      <c r="AP817" s="1">
        <f t="shared" si="257"/>
        <v>1151</v>
      </c>
      <c r="AQ817" s="108">
        <f t="shared" si="242"/>
        <v>8.1699999999999991E-4</v>
      </c>
      <c r="AR817">
        <f t="shared" si="258"/>
        <v>692</v>
      </c>
      <c r="AS817" s="1">
        <f t="shared" si="259"/>
        <v>809</v>
      </c>
    </row>
    <row r="818" spans="7:45" x14ac:dyDescent="0.25">
      <c r="G818" s="93">
        <v>43522</v>
      </c>
      <c r="H818" t="s">
        <v>23</v>
      </c>
      <c r="I818" t="s">
        <v>63</v>
      </c>
      <c r="J818" t="s">
        <v>553</v>
      </c>
      <c r="K818" s="95">
        <v>82.83</v>
      </c>
      <c r="L818" s="94">
        <v>0</v>
      </c>
      <c r="O818" t="str">
        <f t="shared" si="243"/>
        <v/>
      </c>
      <c r="AA818" s="3">
        <f t="shared" si="260"/>
        <v>810</v>
      </c>
      <c r="AB818" s="93">
        <f t="shared" si="244"/>
        <v>43522.000818</v>
      </c>
      <c r="AC818">
        <f t="shared" si="245"/>
        <v>691</v>
      </c>
      <c r="AD818" s="1">
        <f t="shared" si="246"/>
        <v>810</v>
      </c>
      <c r="AE818" s="119">
        <f t="shared" si="247"/>
        <v>515.00081799999998</v>
      </c>
      <c r="AF818">
        <f t="shared" si="248"/>
        <v>1231</v>
      </c>
      <c r="AG818" s="1">
        <f t="shared" si="249"/>
        <v>270</v>
      </c>
      <c r="AH818" s="119">
        <f t="shared" si="250"/>
        <v>613.00081799999998</v>
      </c>
      <c r="AI818">
        <f t="shared" si="251"/>
        <v>969</v>
      </c>
      <c r="AJ818" s="1">
        <f t="shared" si="252"/>
        <v>532</v>
      </c>
      <c r="AK818" s="1">
        <f t="shared" si="253"/>
        <v>901.00081799999998</v>
      </c>
      <c r="AL818">
        <f t="shared" si="254"/>
        <v>608</v>
      </c>
      <c r="AM818" s="1">
        <f t="shared" si="255"/>
        <v>893</v>
      </c>
      <c r="AN818" s="108">
        <f t="shared" si="241"/>
        <v>82.830817999999994</v>
      </c>
      <c r="AO818">
        <f t="shared" si="256"/>
        <v>456</v>
      </c>
      <c r="AP818" s="1">
        <f t="shared" si="257"/>
        <v>1045</v>
      </c>
      <c r="AQ818" s="108">
        <f t="shared" si="242"/>
        <v>8.1799999999999993E-4</v>
      </c>
      <c r="AR818">
        <f t="shared" si="258"/>
        <v>691</v>
      </c>
      <c r="AS818" s="1">
        <f t="shared" si="259"/>
        <v>810</v>
      </c>
    </row>
    <row r="819" spans="7:45" x14ac:dyDescent="0.25">
      <c r="G819" s="93">
        <v>43522</v>
      </c>
      <c r="H819" t="s">
        <v>23</v>
      </c>
      <c r="I819" t="s">
        <v>63</v>
      </c>
      <c r="J819" t="s">
        <v>553</v>
      </c>
      <c r="K819" s="95">
        <v>80</v>
      </c>
      <c r="L819" s="94">
        <v>0</v>
      </c>
      <c r="O819" t="str">
        <f t="shared" si="243"/>
        <v/>
      </c>
      <c r="AA819" s="3">
        <f t="shared" si="260"/>
        <v>811</v>
      </c>
      <c r="AB819" s="93">
        <f t="shared" si="244"/>
        <v>43522.000819000001</v>
      </c>
      <c r="AC819">
        <f t="shared" si="245"/>
        <v>690</v>
      </c>
      <c r="AD819" s="1">
        <f t="shared" si="246"/>
        <v>811</v>
      </c>
      <c r="AE819" s="119">
        <f t="shared" si="247"/>
        <v>515.00081899999998</v>
      </c>
      <c r="AF819">
        <f t="shared" si="248"/>
        <v>1230</v>
      </c>
      <c r="AG819" s="1">
        <f t="shared" si="249"/>
        <v>271</v>
      </c>
      <c r="AH819" s="119">
        <f t="shared" si="250"/>
        <v>613.00081899999998</v>
      </c>
      <c r="AI819">
        <f t="shared" si="251"/>
        <v>968</v>
      </c>
      <c r="AJ819" s="1">
        <f t="shared" si="252"/>
        <v>533</v>
      </c>
      <c r="AK819" s="1">
        <f t="shared" si="253"/>
        <v>901.00081899999998</v>
      </c>
      <c r="AL819">
        <f t="shared" si="254"/>
        <v>607</v>
      </c>
      <c r="AM819" s="1">
        <f t="shared" si="255"/>
        <v>894</v>
      </c>
      <c r="AN819" s="108">
        <f t="shared" si="241"/>
        <v>80.000819000000007</v>
      </c>
      <c r="AO819">
        <f t="shared" si="256"/>
        <v>467</v>
      </c>
      <c r="AP819" s="1">
        <f t="shared" si="257"/>
        <v>1034</v>
      </c>
      <c r="AQ819" s="108">
        <f t="shared" si="242"/>
        <v>8.1899999999999996E-4</v>
      </c>
      <c r="AR819">
        <f t="shared" si="258"/>
        <v>690</v>
      </c>
      <c r="AS819" s="1">
        <f t="shared" si="259"/>
        <v>811</v>
      </c>
    </row>
    <row r="820" spans="7:45" x14ac:dyDescent="0.25">
      <c r="G820" s="93">
        <v>43522</v>
      </c>
      <c r="H820" t="s">
        <v>23</v>
      </c>
      <c r="I820" t="s">
        <v>63</v>
      </c>
      <c r="J820" t="s">
        <v>553</v>
      </c>
      <c r="K820" s="95">
        <v>65.94</v>
      </c>
      <c r="L820" s="94">
        <v>0</v>
      </c>
      <c r="O820" t="str">
        <f t="shared" si="243"/>
        <v/>
      </c>
      <c r="AA820" s="3">
        <f t="shared" si="260"/>
        <v>812</v>
      </c>
      <c r="AB820" s="93">
        <f t="shared" si="244"/>
        <v>43522.000820000001</v>
      </c>
      <c r="AC820">
        <f t="shared" si="245"/>
        <v>689</v>
      </c>
      <c r="AD820" s="1">
        <f t="shared" si="246"/>
        <v>812</v>
      </c>
      <c r="AE820" s="119">
        <f t="shared" si="247"/>
        <v>515.00081999999998</v>
      </c>
      <c r="AF820">
        <f t="shared" si="248"/>
        <v>1229</v>
      </c>
      <c r="AG820" s="1">
        <f t="shared" si="249"/>
        <v>272</v>
      </c>
      <c r="AH820" s="119">
        <f t="shared" si="250"/>
        <v>613.00081999999998</v>
      </c>
      <c r="AI820">
        <f t="shared" si="251"/>
        <v>967</v>
      </c>
      <c r="AJ820" s="1">
        <f t="shared" si="252"/>
        <v>534</v>
      </c>
      <c r="AK820" s="1">
        <f t="shared" si="253"/>
        <v>901.00081999999998</v>
      </c>
      <c r="AL820">
        <f t="shared" si="254"/>
        <v>606</v>
      </c>
      <c r="AM820" s="1">
        <f t="shared" si="255"/>
        <v>895</v>
      </c>
      <c r="AN820" s="108">
        <f t="shared" si="241"/>
        <v>65.940820000000002</v>
      </c>
      <c r="AO820">
        <f t="shared" si="256"/>
        <v>529</v>
      </c>
      <c r="AP820" s="1">
        <f t="shared" si="257"/>
        <v>972</v>
      </c>
      <c r="AQ820" s="108">
        <f t="shared" si="242"/>
        <v>8.1999999999999998E-4</v>
      </c>
      <c r="AR820">
        <f t="shared" si="258"/>
        <v>689</v>
      </c>
      <c r="AS820" s="1">
        <f t="shared" si="259"/>
        <v>812</v>
      </c>
    </row>
    <row r="821" spans="7:45" x14ac:dyDescent="0.25">
      <c r="G821" s="93">
        <v>43522</v>
      </c>
      <c r="H821" t="s">
        <v>23</v>
      </c>
      <c r="I821" t="s">
        <v>63</v>
      </c>
      <c r="J821" t="s">
        <v>553</v>
      </c>
      <c r="K821" s="95">
        <v>53.96</v>
      </c>
      <c r="L821" s="94">
        <v>0</v>
      </c>
      <c r="O821" t="str">
        <f t="shared" si="243"/>
        <v/>
      </c>
      <c r="AA821" s="3">
        <f t="shared" si="260"/>
        <v>813</v>
      </c>
      <c r="AB821" s="93">
        <f t="shared" si="244"/>
        <v>43522.000821000001</v>
      </c>
      <c r="AC821">
        <f t="shared" si="245"/>
        <v>688</v>
      </c>
      <c r="AD821" s="1">
        <f t="shared" si="246"/>
        <v>813</v>
      </c>
      <c r="AE821" s="119">
        <f t="shared" si="247"/>
        <v>515.00082099999997</v>
      </c>
      <c r="AF821">
        <f t="shared" si="248"/>
        <v>1228</v>
      </c>
      <c r="AG821" s="1">
        <f t="shared" si="249"/>
        <v>273</v>
      </c>
      <c r="AH821" s="119">
        <f t="shared" si="250"/>
        <v>613.00082099999997</v>
      </c>
      <c r="AI821">
        <f t="shared" si="251"/>
        <v>966</v>
      </c>
      <c r="AJ821" s="1">
        <f t="shared" si="252"/>
        <v>535</v>
      </c>
      <c r="AK821" s="1">
        <f t="shared" si="253"/>
        <v>901.00082099999997</v>
      </c>
      <c r="AL821">
        <f t="shared" si="254"/>
        <v>605</v>
      </c>
      <c r="AM821" s="1">
        <f t="shared" si="255"/>
        <v>896</v>
      </c>
      <c r="AN821" s="108">
        <f t="shared" si="241"/>
        <v>53.960821000000003</v>
      </c>
      <c r="AO821">
        <f t="shared" si="256"/>
        <v>593</v>
      </c>
      <c r="AP821" s="1">
        <f t="shared" si="257"/>
        <v>908</v>
      </c>
      <c r="AQ821" s="108">
        <f t="shared" si="242"/>
        <v>8.2100000000000001E-4</v>
      </c>
      <c r="AR821">
        <f t="shared" si="258"/>
        <v>688</v>
      </c>
      <c r="AS821" s="1">
        <f t="shared" si="259"/>
        <v>813</v>
      </c>
    </row>
    <row r="822" spans="7:45" x14ac:dyDescent="0.25">
      <c r="G822" s="93">
        <v>43522</v>
      </c>
      <c r="H822" t="s">
        <v>23</v>
      </c>
      <c r="I822" t="s">
        <v>63</v>
      </c>
      <c r="J822" t="s">
        <v>553</v>
      </c>
      <c r="K822" s="95">
        <v>34.56</v>
      </c>
      <c r="L822" s="94">
        <v>0</v>
      </c>
      <c r="O822" t="str">
        <f t="shared" si="243"/>
        <v/>
      </c>
      <c r="AA822" s="3">
        <f t="shared" si="260"/>
        <v>814</v>
      </c>
      <c r="AB822" s="93">
        <f t="shared" si="244"/>
        <v>43522.000822000002</v>
      </c>
      <c r="AC822">
        <f t="shared" si="245"/>
        <v>687</v>
      </c>
      <c r="AD822" s="1">
        <f t="shared" si="246"/>
        <v>814</v>
      </c>
      <c r="AE822" s="119">
        <f t="shared" si="247"/>
        <v>515.00082199999997</v>
      </c>
      <c r="AF822">
        <f t="shared" si="248"/>
        <v>1227</v>
      </c>
      <c r="AG822" s="1">
        <f t="shared" si="249"/>
        <v>274</v>
      </c>
      <c r="AH822" s="119">
        <f t="shared" si="250"/>
        <v>613.00082199999997</v>
      </c>
      <c r="AI822">
        <f t="shared" si="251"/>
        <v>965</v>
      </c>
      <c r="AJ822" s="1">
        <f t="shared" si="252"/>
        <v>536</v>
      </c>
      <c r="AK822" s="1">
        <f t="shared" si="253"/>
        <v>901.00082199999997</v>
      </c>
      <c r="AL822">
        <f t="shared" si="254"/>
        <v>604</v>
      </c>
      <c r="AM822" s="1">
        <f t="shared" si="255"/>
        <v>897</v>
      </c>
      <c r="AN822" s="108">
        <f t="shared" si="241"/>
        <v>34.560822000000002</v>
      </c>
      <c r="AO822">
        <f t="shared" si="256"/>
        <v>773</v>
      </c>
      <c r="AP822" s="1">
        <f t="shared" si="257"/>
        <v>728</v>
      </c>
      <c r="AQ822" s="108">
        <f t="shared" si="242"/>
        <v>8.2199999999999992E-4</v>
      </c>
      <c r="AR822">
        <f t="shared" si="258"/>
        <v>687</v>
      </c>
      <c r="AS822" s="1">
        <f t="shared" si="259"/>
        <v>814</v>
      </c>
    </row>
    <row r="823" spans="7:45" x14ac:dyDescent="0.25">
      <c r="G823" s="93">
        <v>43522</v>
      </c>
      <c r="H823" t="s">
        <v>23</v>
      </c>
      <c r="I823" t="s">
        <v>63</v>
      </c>
      <c r="J823" t="s">
        <v>553</v>
      </c>
      <c r="K823" s="95">
        <v>16.350000000000001</v>
      </c>
      <c r="L823" s="94">
        <v>0</v>
      </c>
      <c r="O823" t="str">
        <f t="shared" si="243"/>
        <v/>
      </c>
      <c r="AA823" s="3">
        <f t="shared" si="260"/>
        <v>815</v>
      </c>
      <c r="AB823" s="93">
        <f t="shared" si="244"/>
        <v>43522.000823000002</v>
      </c>
      <c r="AC823">
        <f t="shared" si="245"/>
        <v>686</v>
      </c>
      <c r="AD823" s="1">
        <f t="shared" si="246"/>
        <v>815</v>
      </c>
      <c r="AE823" s="119">
        <f t="shared" si="247"/>
        <v>515.00082299999997</v>
      </c>
      <c r="AF823">
        <f t="shared" si="248"/>
        <v>1226</v>
      </c>
      <c r="AG823" s="1">
        <f t="shared" si="249"/>
        <v>275</v>
      </c>
      <c r="AH823" s="119">
        <f t="shared" si="250"/>
        <v>613.00082299999997</v>
      </c>
      <c r="AI823">
        <f t="shared" si="251"/>
        <v>964</v>
      </c>
      <c r="AJ823" s="1">
        <f t="shared" si="252"/>
        <v>537</v>
      </c>
      <c r="AK823" s="1">
        <f t="shared" si="253"/>
        <v>901.00082299999997</v>
      </c>
      <c r="AL823">
        <f t="shared" si="254"/>
        <v>603</v>
      </c>
      <c r="AM823" s="1">
        <f t="shared" si="255"/>
        <v>898</v>
      </c>
      <c r="AN823" s="108">
        <f t="shared" si="241"/>
        <v>16.350823000000002</v>
      </c>
      <c r="AO823">
        <f t="shared" si="256"/>
        <v>1063</v>
      </c>
      <c r="AP823" s="1">
        <f t="shared" si="257"/>
        <v>438</v>
      </c>
      <c r="AQ823" s="108">
        <f t="shared" si="242"/>
        <v>8.2299999999999995E-4</v>
      </c>
      <c r="AR823">
        <f t="shared" si="258"/>
        <v>686</v>
      </c>
      <c r="AS823" s="1">
        <f t="shared" si="259"/>
        <v>815</v>
      </c>
    </row>
    <row r="824" spans="7:45" x14ac:dyDescent="0.25">
      <c r="G824" s="93">
        <v>43522</v>
      </c>
      <c r="H824" t="s">
        <v>23</v>
      </c>
      <c r="I824" t="s">
        <v>63</v>
      </c>
      <c r="J824" t="s">
        <v>553</v>
      </c>
      <c r="K824" s="95">
        <v>10.99</v>
      </c>
      <c r="L824" s="94">
        <v>0</v>
      </c>
      <c r="O824" t="str">
        <f t="shared" si="243"/>
        <v/>
      </c>
      <c r="AA824" s="3">
        <f t="shared" si="260"/>
        <v>816</v>
      </c>
      <c r="AB824" s="93">
        <f t="shared" si="244"/>
        <v>43522.000824000002</v>
      </c>
      <c r="AC824">
        <f t="shared" si="245"/>
        <v>685</v>
      </c>
      <c r="AD824" s="1">
        <f t="shared" si="246"/>
        <v>816</v>
      </c>
      <c r="AE824" s="119">
        <f t="shared" si="247"/>
        <v>515.00082399999997</v>
      </c>
      <c r="AF824">
        <f t="shared" si="248"/>
        <v>1225</v>
      </c>
      <c r="AG824" s="1">
        <f t="shared" si="249"/>
        <v>276</v>
      </c>
      <c r="AH824" s="119">
        <f t="shared" si="250"/>
        <v>613.00082399999997</v>
      </c>
      <c r="AI824">
        <f t="shared" si="251"/>
        <v>963</v>
      </c>
      <c r="AJ824" s="1">
        <f t="shared" si="252"/>
        <v>538</v>
      </c>
      <c r="AK824" s="1">
        <f t="shared" si="253"/>
        <v>901.00082399999997</v>
      </c>
      <c r="AL824">
        <f t="shared" si="254"/>
        <v>602</v>
      </c>
      <c r="AM824" s="1">
        <f t="shared" si="255"/>
        <v>899</v>
      </c>
      <c r="AN824" s="108">
        <f t="shared" si="241"/>
        <v>10.990824</v>
      </c>
      <c r="AO824">
        <f t="shared" si="256"/>
        <v>1193</v>
      </c>
      <c r="AP824" s="1">
        <f t="shared" si="257"/>
        <v>308</v>
      </c>
      <c r="AQ824" s="108">
        <f t="shared" si="242"/>
        <v>8.2399999999999997E-4</v>
      </c>
      <c r="AR824">
        <f t="shared" si="258"/>
        <v>685</v>
      </c>
      <c r="AS824" s="1">
        <f t="shared" si="259"/>
        <v>816</v>
      </c>
    </row>
    <row r="825" spans="7:45" x14ac:dyDescent="0.25">
      <c r="G825" s="93">
        <v>43522</v>
      </c>
      <c r="H825" t="s">
        <v>23</v>
      </c>
      <c r="I825" t="s">
        <v>37</v>
      </c>
      <c r="J825" t="s">
        <v>181</v>
      </c>
      <c r="K825" s="95">
        <v>9.75</v>
      </c>
      <c r="L825" s="94">
        <v>0</v>
      </c>
      <c r="O825" t="str">
        <f t="shared" si="243"/>
        <v/>
      </c>
      <c r="AA825" s="3">
        <f t="shared" si="260"/>
        <v>817</v>
      </c>
      <c r="AB825" s="93">
        <f t="shared" si="244"/>
        <v>43522.000825000003</v>
      </c>
      <c r="AC825">
        <f t="shared" si="245"/>
        <v>684</v>
      </c>
      <c r="AD825" s="1">
        <f t="shared" si="246"/>
        <v>817</v>
      </c>
      <c r="AE825" s="119">
        <f t="shared" si="247"/>
        <v>515.00082499999996</v>
      </c>
      <c r="AF825">
        <f t="shared" si="248"/>
        <v>1224</v>
      </c>
      <c r="AG825" s="1">
        <f t="shared" si="249"/>
        <v>277</v>
      </c>
      <c r="AH825" s="119">
        <f t="shared" si="250"/>
        <v>868.00082499999996</v>
      </c>
      <c r="AI825">
        <f t="shared" si="251"/>
        <v>713</v>
      </c>
      <c r="AJ825" s="1">
        <f t="shared" si="252"/>
        <v>788</v>
      </c>
      <c r="AK825" s="1">
        <f t="shared" si="253"/>
        <v>12.000825000000001</v>
      </c>
      <c r="AL825">
        <f t="shared" si="254"/>
        <v>1490</v>
      </c>
      <c r="AM825" s="1">
        <f t="shared" si="255"/>
        <v>11</v>
      </c>
      <c r="AN825" s="108">
        <f t="shared" si="241"/>
        <v>9.7508250000000007</v>
      </c>
      <c r="AO825">
        <f t="shared" si="256"/>
        <v>1225</v>
      </c>
      <c r="AP825" s="1">
        <f t="shared" si="257"/>
        <v>276</v>
      </c>
      <c r="AQ825" s="108">
        <f t="shared" si="242"/>
        <v>8.25E-4</v>
      </c>
      <c r="AR825">
        <f t="shared" si="258"/>
        <v>684</v>
      </c>
      <c r="AS825" s="1">
        <f t="shared" si="259"/>
        <v>817</v>
      </c>
    </row>
    <row r="826" spans="7:45" x14ac:dyDescent="0.25">
      <c r="G826" s="93">
        <v>43522</v>
      </c>
      <c r="H826" t="s">
        <v>23</v>
      </c>
      <c r="I826" t="s">
        <v>35</v>
      </c>
      <c r="J826" t="s">
        <v>553</v>
      </c>
      <c r="K826" s="95">
        <v>183.93</v>
      </c>
      <c r="L826" s="94">
        <v>0</v>
      </c>
      <c r="O826" t="str">
        <f t="shared" si="243"/>
        <v/>
      </c>
      <c r="AA826" s="3">
        <f t="shared" si="260"/>
        <v>818</v>
      </c>
      <c r="AB826" s="93">
        <f t="shared" si="244"/>
        <v>43522.000826000003</v>
      </c>
      <c r="AC826">
        <f t="shared" si="245"/>
        <v>683</v>
      </c>
      <c r="AD826" s="1">
        <f t="shared" si="246"/>
        <v>818</v>
      </c>
      <c r="AE826" s="119">
        <f t="shared" si="247"/>
        <v>515.00082599999996</v>
      </c>
      <c r="AF826">
        <f t="shared" si="248"/>
        <v>1223</v>
      </c>
      <c r="AG826" s="1">
        <f t="shared" si="249"/>
        <v>278</v>
      </c>
      <c r="AH826" s="119">
        <f t="shared" si="250"/>
        <v>1402.000826</v>
      </c>
      <c r="AI826">
        <f t="shared" si="251"/>
        <v>150</v>
      </c>
      <c r="AJ826" s="1">
        <f t="shared" si="252"/>
        <v>1351</v>
      </c>
      <c r="AK826" s="1">
        <f t="shared" si="253"/>
        <v>901.00082599999996</v>
      </c>
      <c r="AL826">
        <f t="shared" si="254"/>
        <v>601</v>
      </c>
      <c r="AM826" s="1">
        <f t="shared" si="255"/>
        <v>900</v>
      </c>
      <c r="AN826" s="108">
        <f t="shared" si="241"/>
        <v>183.930826</v>
      </c>
      <c r="AO826">
        <f t="shared" si="256"/>
        <v>241</v>
      </c>
      <c r="AP826" s="1">
        <f t="shared" si="257"/>
        <v>1260</v>
      </c>
      <c r="AQ826" s="108">
        <f t="shared" si="242"/>
        <v>8.2599999999999991E-4</v>
      </c>
      <c r="AR826">
        <f t="shared" si="258"/>
        <v>683</v>
      </c>
      <c r="AS826" s="1">
        <f t="shared" si="259"/>
        <v>818</v>
      </c>
    </row>
    <row r="827" spans="7:45" x14ac:dyDescent="0.25">
      <c r="G827" s="93">
        <v>43522</v>
      </c>
      <c r="H827" t="s">
        <v>23</v>
      </c>
      <c r="I827" t="s">
        <v>35</v>
      </c>
      <c r="J827" t="s">
        <v>553</v>
      </c>
      <c r="K827" s="95">
        <v>39</v>
      </c>
      <c r="L827" s="94">
        <v>0</v>
      </c>
      <c r="O827" t="str">
        <f t="shared" si="243"/>
        <v/>
      </c>
      <c r="AA827" s="3">
        <f t="shared" si="260"/>
        <v>819</v>
      </c>
      <c r="AB827" s="93">
        <f t="shared" si="244"/>
        <v>43522.000827000003</v>
      </c>
      <c r="AC827">
        <f t="shared" si="245"/>
        <v>682</v>
      </c>
      <c r="AD827" s="1">
        <f t="shared" si="246"/>
        <v>819</v>
      </c>
      <c r="AE827" s="119">
        <f t="shared" si="247"/>
        <v>515.00082699999996</v>
      </c>
      <c r="AF827">
        <f t="shared" si="248"/>
        <v>1222</v>
      </c>
      <c r="AG827" s="1">
        <f t="shared" si="249"/>
        <v>279</v>
      </c>
      <c r="AH827" s="119">
        <f t="shared" si="250"/>
        <v>1402.0008270000001</v>
      </c>
      <c r="AI827">
        <f t="shared" si="251"/>
        <v>149</v>
      </c>
      <c r="AJ827" s="1">
        <f t="shared" si="252"/>
        <v>1352</v>
      </c>
      <c r="AK827" s="1">
        <f t="shared" si="253"/>
        <v>901.00082699999996</v>
      </c>
      <c r="AL827">
        <f t="shared" si="254"/>
        <v>600</v>
      </c>
      <c r="AM827" s="1">
        <f t="shared" si="255"/>
        <v>901</v>
      </c>
      <c r="AN827" s="108">
        <f t="shared" si="241"/>
        <v>39.000827000000001</v>
      </c>
      <c r="AO827">
        <f t="shared" si="256"/>
        <v>727</v>
      </c>
      <c r="AP827" s="1">
        <f t="shared" si="257"/>
        <v>774</v>
      </c>
      <c r="AQ827" s="108">
        <f t="shared" si="242"/>
        <v>8.2699999999999994E-4</v>
      </c>
      <c r="AR827">
        <f t="shared" si="258"/>
        <v>682</v>
      </c>
      <c r="AS827" s="1">
        <f t="shared" si="259"/>
        <v>819</v>
      </c>
    </row>
    <row r="828" spans="7:45" x14ac:dyDescent="0.25">
      <c r="G828" s="93">
        <v>43523</v>
      </c>
      <c r="H828" t="s">
        <v>22</v>
      </c>
      <c r="I828" t="s">
        <v>36</v>
      </c>
      <c r="J828" t="s">
        <v>556</v>
      </c>
      <c r="K828" s="95">
        <v>16</v>
      </c>
      <c r="L828" s="94">
        <v>0</v>
      </c>
      <c r="O828" t="str">
        <f t="shared" si="243"/>
        <v/>
      </c>
      <c r="AA828" s="3">
        <f t="shared" si="260"/>
        <v>820</v>
      </c>
      <c r="AB828" s="93">
        <f t="shared" si="244"/>
        <v>43523.000827999997</v>
      </c>
      <c r="AC828">
        <f t="shared" si="245"/>
        <v>681</v>
      </c>
      <c r="AD828" s="1">
        <f t="shared" si="246"/>
        <v>820</v>
      </c>
      <c r="AE828" s="119">
        <f t="shared" si="247"/>
        <v>1469.000828</v>
      </c>
      <c r="AF828">
        <f t="shared" si="248"/>
        <v>101</v>
      </c>
      <c r="AG828" s="1">
        <f t="shared" si="249"/>
        <v>1400</v>
      </c>
      <c r="AH828" s="119">
        <f t="shared" si="250"/>
        <v>297.00082800000001</v>
      </c>
      <c r="AI828">
        <f t="shared" si="251"/>
        <v>1338</v>
      </c>
      <c r="AJ828" s="1">
        <f t="shared" si="252"/>
        <v>163</v>
      </c>
      <c r="AK828" s="1">
        <f t="shared" si="253"/>
        <v>912.00082799999996</v>
      </c>
      <c r="AL828">
        <f t="shared" si="254"/>
        <v>598</v>
      </c>
      <c r="AM828" s="1">
        <f t="shared" si="255"/>
        <v>903</v>
      </c>
      <c r="AN828" s="108">
        <f t="shared" si="241"/>
        <v>16.000827999999998</v>
      </c>
      <c r="AO828">
        <f t="shared" si="256"/>
        <v>1098</v>
      </c>
      <c r="AP828" s="1">
        <f t="shared" si="257"/>
        <v>403</v>
      </c>
      <c r="AQ828" s="108">
        <f t="shared" si="242"/>
        <v>8.2799999999999996E-4</v>
      </c>
      <c r="AR828">
        <f t="shared" si="258"/>
        <v>681</v>
      </c>
      <c r="AS828" s="1">
        <f t="shared" si="259"/>
        <v>820</v>
      </c>
    </row>
    <row r="829" spans="7:45" x14ac:dyDescent="0.25">
      <c r="G829" s="93">
        <v>43523</v>
      </c>
      <c r="H829" t="s">
        <v>22</v>
      </c>
      <c r="I829" t="s">
        <v>36</v>
      </c>
      <c r="J829" t="s">
        <v>556</v>
      </c>
      <c r="K829" s="95">
        <v>8</v>
      </c>
      <c r="L829" s="94">
        <v>0</v>
      </c>
      <c r="O829" t="str">
        <f t="shared" si="243"/>
        <v/>
      </c>
      <c r="AA829" s="3">
        <f t="shared" si="260"/>
        <v>821</v>
      </c>
      <c r="AB829" s="93">
        <f t="shared" si="244"/>
        <v>43523.000828999997</v>
      </c>
      <c r="AC829">
        <f t="shared" si="245"/>
        <v>680</v>
      </c>
      <c r="AD829" s="1">
        <f t="shared" si="246"/>
        <v>821</v>
      </c>
      <c r="AE829" s="119">
        <f t="shared" si="247"/>
        <v>1469.0008290000001</v>
      </c>
      <c r="AF829">
        <f t="shared" si="248"/>
        <v>100</v>
      </c>
      <c r="AG829" s="1">
        <f t="shared" si="249"/>
        <v>1401</v>
      </c>
      <c r="AH829" s="119">
        <f t="shared" si="250"/>
        <v>297.00082900000001</v>
      </c>
      <c r="AI829">
        <f t="shared" si="251"/>
        <v>1337</v>
      </c>
      <c r="AJ829" s="1">
        <f t="shared" si="252"/>
        <v>164</v>
      </c>
      <c r="AK829" s="1">
        <f t="shared" si="253"/>
        <v>912.00082899999995</v>
      </c>
      <c r="AL829">
        <f t="shared" si="254"/>
        <v>597</v>
      </c>
      <c r="AM829" s="1">
        <f t="shared" si="255"/>
        <v>904</v>
      </c>
      <c r="AN829" s="108">
        <f t="shared" si="241"/>
        <v>8.0008289999999995</v>
      </c>
      <c r="AO829">
        <f t="shared" si="256"/>
        <v>1292</v>
      </c>
      <c r="AP829" s="1">
        <f t="shared" si="257"/>
        <v>209</v>
      </c>
      <c r="AQ829" s="108">
        <f t="shared" si="242"/>
        <v>8.2899999999999998E-4</v>
      </c>
      <c r="AR829">
        <f t="shared" si="258"/>
        <v>680</v>
      </c>
      <c r="AS829" s="1">
        <f t="shared" si="259"/>
        <v>821</v>
      </c>
    </row>
    <row r="830" spans="7:45" x14ac:dyDescent="0.25">
      <c r="G830" s="93">
        <v>43523</v>
      </c>
      <c r="H830" t="s">
        <v>77</v>
      </c>
      <c r="I830" t="s">
        <v>64</v>
      </c>
      <c r="J830" t="s">
        <v>556</v>
      </c>
      <c r="K830" s="95">
        <v>72</v>
      </c>
      <c r="L830" s="94">
        <v>0</v>
      </c>
      <c r="O830" t="str">
        <f t="shared" si="243"/>
        <v/>
      </c>
      <c r="AA830" s="3">
        <f t="shared" si="260"/>
        <v>822</v>
      </c>
      <c r="AB830" s="93">
        <f t="shared" si="244"/>
        <v>43523.000829999997</v>
      </c>
      <c r="AC830">
        <f t="shared" si="245"/>
        <v>679</v>
      </c>
      <c r="AD830" s="1">
        <f t="shared" si="246"/>
        <v>822</v>
      </c>
      <c r="AE830" s="119">
        <f t="shared" si="247"/>
        <v>1184.00083</v>
      </c>
      <c r="AF830">
        <f t="shared" si="248"/>
        <v>326</v>
      </c>
      <c r="AG830" s="1">
        <f t="shared" si="249"/>
        <v>1175</v>
      </c>
      <c r="AH830" s="119">
        <f t="shared" si="250"/>
        <v>358.00083000000001</v>
      </c>
      <c r="AI830">
        <f t="shared" si="251"/>
        <v>1175</v>
      </c>
      <c r="AJ830" s="1">
        <f t="shared" si="252"/>
        <v>326</v>
      </c>
      <c r="AK830" s="1">
        <f t="shared" si="253"/>
        <v>912.00082999999995</v>
      </c>
      <c r="AL830">
        <f t="shared" si="254"/>
        <v>596</v>
      </c>
      <c r="AM830" s="1">
        <f t="shared" si="255"/>
        <v>905</v>
      </c>
      <c r="AN830" s="108">
        <f t="shared" si="241"/>
        <v>72.000829999999993</v>
      </c>
      <c r="AO830">
        <f t="shared" si="256"/>
        <v>496</v>
      </c>
      <c r="AP830" s="1">
        <f t="shared" si="257"/>
        <v>1005</v>
      </c>
      <c r="AQ830" s="108">
        <f t="shared" si="242"/>
        <v>8.3000000000000001E-4</v>
      </c>
      <c r="AR830">
        <f t="shared" si="258"/>
        <v>679</v>
      </c>
      <c r="AS830" s="1">
        <f t="shared" si="259"/>
        <v>822</v>
      </c>
    </row>
    <row r="831" spans="7:45" x14ac:dyDescent="0.25">
      <c r="G831" s="93">
        <v>43523</v>
      </c>
      <c r="H831" t="s">
        <v>75</v>
      </c>
      <c r="I831" t="s">
        <v>58</v>
      </c>
      <c r="J831" t="s">
        <v>556</v>
      </c>
      <c r="K831" s="95">
        <v>44</v>
      </c>
      <c r="L831" s="94">
        <v>0</v>
      </c>
      <c r="O831" t="str">
        <f t="shared" si="243"/>
        <v/>
      </c>
      <c r="AA831" s="3">
        <f t="shared" si="260"/>
        <v>823</v>
      </c>
      <c r="AB831" s="93">
        <f t="shared" si="244"/>
        <v>43523.000830999998</v>
      </c>
      <c r="AC831">
        <f t="shared" si="245"/>
        <v>678</v>
      </c>
      <c r="AD831" s="1">
        <f t="shared" si="246"/>
        <v>823</v>
      </c>
      <c r="AE831" s="119">
        <f t="shared" si="247"/>
        <v>1147.0008310000001</v>
      </c>
      <c r="AF831">
        <f t="shared" si="248"/>
        <v>381</v>
      </c>
      <c r="AG831" s="1">
        <f t="shared" si="249"/>
        <v>1120</v>
      </c>
      <c r="AH831" s="119">
        <f t="shared" si="250"/>
        <v>462.00083100000001</v>
      </c>
      <c r="AI831">
        <f t="shared" si="251"/>
        <v>1089</v>
      </c>
      <c r="AJ831" s="1">
        <f t="shared" si="252"/>
        <v>412</v>
      </c>
      <c r="AK831" s="1">
        <f t="shared" si="253"/>
        <v>912.00083099999995</v>
      </c>
      <c r="AL831">
        <f t="shared" si="254"/>
        <v>595</v>
      </c>
      <c r="AM831" s="1">
        <f t="shared" si="255"/>
        <v>906</v>
      </c>
      <c r="AN831" s="108">
        <f t="shared" si="241"/>
        <v>44.000830999999998</v>
      </c>
      <c r="AO831">
        <f t="shared" si="256"/>
        <v>668</v>
      </c>
      <c r="AP831" s="1">
        <f t="shared" si="257"/>
        <v>833</v>
      </c>
      <c r="AQ831" s="108">
        <f t="shared" si="242"/>
        <v>8.3099999999999992E-4</v>
      </c>
      <c r="AR831">
        <f t="shared" si="258"/>
        <v>678</v>
      </c>
      <c r="AS831" s="1">
        <f t="shared" si="259"/>
        <v>823</v>
      </c>
    </row>
    <row r="832" spans="7:45" x14ac:dyDescent="0.25">
      <c r="G832" s="93">
        <v>43523</v>
      </c>
      <c r="H832" t="s">
        <v>21</v>
      </c>
      <c r="I832" t="s">
        <v>36</v>
      </c>
      <c r="J832" t="s">
        <v>556</v>
      </c>
      <c r="K832" s="95">
        <v>32</v>
      </c>
      <c r="L832" s="94">
        <v>0</v>
      </c>
      <c r="O832" t="str">
        <f t="shared" si="243"/>
        <v/>
      </c>
      <c r="AA832" s="3">
        <f t="shared" si="260"/>
        <v>824</v>
      </c>
      <c r="AB832" s="93">
        <f t="shared" si="244"/>
        <v>43523.000831999998</v>
      </c>
      <c r="AC832">
        <f t="shared" si="245"/>
        <v>677</v>
      </c>
      <c r="AD832" s="1">
        <f t="shared" si="246"/>
        <v>824</v>
      </c>
      <c r="AE832" s="119">
        <f t="shared" si="247"/>
        <v>1086.0008319999999</v>
      </c>
      <c r="AF832">
        <f t="shared" si="248"/>
        <v>581</v>
      </c>
      <c r="AG832" s="1">
        <f t="shared" si="249"/>
        <v>920</v>
      </c>
      <c r="AH832" s="119">
        <f t="shared" si="250"/>
        <v>297.000832</v>
      </c>
      <c r="AI832">
        <f t="shared" si="251"/>
        <v>1336</v>
      </c>
      <c r="AJ832" s="1">
        <f t="shared" si="252"/>
        <v>165</v>
      </c>
      <c r="AK832" s="1">
        <f t="shared" si="253"/>
        <v>912.00083199999995</v>
      </c>
      <c r="AL832">
        <f t="shared" si="254"/>
        <v>594</v>
      </c>
      <c r="AM832" s="1">
        <f t="shared" si="255"/>
        <v>907</v>
      </c>
      <c r="AN832" s="108">
        <f t="shared" si="241"/>
        <v>32.000832000000003</v>
      </c>
      <c r="AO832">
        <f t="shared" si="256"/>
        <v>802</v>
      </c>
      <c r="AP832" s="1">
        <f t="shared" si="257"/>
        <v>699</v>
      </c>
      <c r="AQ832" s="108">
        <f t="shared" si="242"/>
        <v>8.3199999999999995E-4</v>
      </c>
      <c r="AR832">
        <f t="shared" si="258"/>
        <v>677</v>
      </c>
      <c r="AS832" s="1">
        <f t="shared" si="259"/>
        <v>824</v>
      </c>
    </row>
    <row r="833" spans="7:45" x14ac:dyDescent="0.25">
      <c r="G833" s="93">
        <v>43523</v>
      </c>
      <c r="H833" t="s">
        <v>21</v>
      </c>
      <c r="I833" t="s">
        <v>36</v>
      </c>
      <c r="J833" t="s">
        <v>556</v>
      </c>
      <c r="K833" s="95">
        <v>24</v>
      </c>
      <c r="L833" s="94">
        <v>0</v>
      </c>
      <c r="O833" t="str">
        <f t="shared" si="243"/>
        <v/>
      </c>
      <c r="AA833" s="3">
        <f t="shared" si="260"/>
        <v>825</v>
      </c>
      <c r="AB833" s="93">
        <f t="shared" si="244"/>
        <v>43523.000832999998</v>
      </c>
      <c r="AC833">
        <f t="shared" si="245"/>
        <v>676</v>
      </c>
      <c r="AD833" s="1">
        <f t="shared" si="246"/>
        <v>825</v>
      </c>
      <c r="AE833" s="119">
        <f t="shared" si="247"/>
        <v>1086.0008330000001</v>
      </c>
      <c r="AF833">
        <f t="shared" si="248"/>
        <v>580</v>
      </c>
      <c r="AG833" s="1">
        <f t="shared" si="249"/>
        <v>921</v>
      </c>
      <c r="AH833" s="119">
        <f t="shared" si="250"/>
        <v>297.000833</v>
      </c>
      <c r="AI833">
        <f t="shared" si="251"/>
        <v>1335</v>
      </c>
      <c r="AJ833" s="1">
        <f t="shared" si="252"/>
        <v>166</v>
      </c>
      <c r="AK833" s="1">
        <f t="shared" si="253"/>
        <v>912.00083299999994</v>
      </c>
      <c r="AL833">
        <f t="shared" si="254"/>
        <v>593</v>
      </c>
      <c r="AM833" s="1">
        <f t="shared" si="255"/>
        <v>908</v>
      </c>
      <c r="AN833" s="108">
        <f t="shared" si="241"/>
        <v>24.000833</v>
      </c>
      <c r="AO833">
        <f t="shared" si="256"/>
        <v>932</v>
      </c>
      <c r="AP833" s="1">
        <f t="shared" si="257"/>
        <v>569</v>
      </c>
      <c r="AQ833" s="108">
        <f t="shared" si="242"/>
        <v>8.3299999999999997E-4</v>
      </c>
      <c r="AR833">
        <f t="shared" si="258"/>
        <v>676</v>
      </c>
      <c r="AS833" s="1">
        <f t="shared" si="259"/>
        <v>825</v>
      </c>
    </row>
    <row r="834" spans="7:45" x14ac:dyDescent="0.25">
      <c r="G834" s="93">
        <v>43523</v>
      </c>
      <c r="H834" t="s">
        <v>21</v>
      </c>
      <c r="I834" t="s">
        <v>526</v>
      </c>
      <c r="J834" t="s">
        <v>557</v>
      </c>
      <c r="K834" s="95">
        <v>75.819999999999993</v>
      </c>
      <c r="L834" s="94">
        <v>0</v>
      </c>
      <c r="O834" t="str">
        <f t="shared" si="243"/>
        <v/>
      </c>
      <c r="AA834" s="3">
        <f t="shared" si="260"/>
        <v>826</v>
      </c>
      <c r="AB834" s="93">
        <f t="shared" si="244"/>
        <v>43523.000833999999</v>
      </c>
      <c r="AC834">
        <f t="shared" si="245"/>
        <v>675</v>
      </c>
      <c r="AD834" s="1">
        <f t="shared" si="246"/>
        <v>826</v>
      </c>
      <c r="AE834" s="119">
        <f t="shared" si="247"/>
        <v>1086.0008339999999</v>
      </c>
      <c r="AF834">
        <f t="shared" si="248"/>
        <v>579</v>
      </c>
      <c r="AG834" s="1">
        <f t="shared" si="249"/>
        <v>922</v>
      </c>
      <c r="AH834" s="119">
        <f t="shared" si="250"/>
        <v>1222.0008339999999</v>
      </c>
      <c r="AI834">
        <f t="shared" si="251"/>
        <v>279</v>
      </c>
      <c r="AJ834" s="1">
        <f t="shared" si="252"/>
        <v>1222</v>
      </c>
      <c r="AK834" s="1">
        <f t="shared" si="253"/>
        <v>902.00083400000005</v>
      </c>
      <c r="AL834">
        <f t="shared" si="254"/>
        <v>599</v>
      </c>
      <c r="AM834" s="1">
        <f t="shared" si="255"/>
        <v>902</v>
      </c>
      <c r="AN834" s="108">
        <f t="shared" si="241"/>
        <v>75.820833999999991</v>
      </c>
      <c r="AO834">
        <f t="shared" si="256"/>
        <v>487</v>
      </c>
      <c r="AP834" s="1">
        <f t="shared" si="257"/>
        <v>1014</v>
      </c>
      <c r="AQ834" s="108">
        <f t="shared" si="242"/>
        <v>8.34E-4</v>
      </c>
      <c r="AR834">
        <f t="shared" si="258"/>
        <v>675</v>
      </c>
      <c r="AS834" s="1">
        <f t="shared" si="259"/>
        <v>826</v>
      </c>
    </row>
    <row r="835" spans="7:45" x14ac:dyDescent="0.25">
      <c r="G835" s="93">
        <v>43523</v>
      </c>
      <c r="H835" t="s">
        <v>23</v>
      </c>
      <c r="I835" t="s">
        <v>64</v>
      </c>
      <c r="J835" t="s">
        <v>556</v>
      </c>
      <c r="K835" s="95">
        <v>47.15</v>
      </c>
      <c r="L835" s="94">
        <v>0</v>
      </c>
      <c r="O835" t="str">
        <f t="shared" si="243"/>
        <v/>
      </c>
      <c r="AA835" s="3">
        <f t="shared" si="260"/>
        <v>827</v>
      </c>
      <c r="AB835" s="93">
        <f t="shared" si="244"/>
        <v>43523.000834999999</v>
      </c>
      <c r="AC835">
        <f t="shared" si="245"/>
        <v>674</v>
      </c>
      <c r="AD835" s="1">
        <f t="shared" si="246"/>
        <v>827</v>
      </c>
      <c r="AE835" s="119">
        <f t="shared" si="247"/>
        <v>515.00083500000005</v>
      </c>
      <c r="AF835">
        <f t="shared" si="248"/>
        <v>1221</v>
      </c>
      <c r="AG835" s="1">
        <f t="shared" si="249"/>
        <v>280</v>
      </c>
      <c r="AH835" s="119">
        <f t="shared" si="250"/>
        <v>358.000835</v>
      </c>
      <c r="AI835">
        <f t="shared" si="251"/>
        <v>1174</v>
      </c>
      <c r="AJ835" s="1">
        <f t="shared" si="252"/>
        <v>327</v>
      </c>
      <c r="AK835" s="1">
        <f t="shared" si="253"/>
        <v>912.00083500000005</v>
      </c>
      <c r="AL835">
        <f t="shared" si="254"/>
        <v>592</v>
      </c>
      <c r="AM835" s="1">
        <f t="shared" si="255"/>
        <v>909</v>
      </c>
      <c r="AN835" s="108">
        <f t="shared" si="241"/>
        <v>47.150835000000001</v>
      </c>
      <c r="AO835">
        <f t="shared" si="256"/>
        <v>642</v>
      </c>
      <c r="AP835" s="1">
        <f t="shared" si="257"/>
        <v>859</v>
      </c>
      <c r="AQ835" s="108">
        <f t="shared" si="242"/>
        <v>8.3499999999999991E-4</v>
      </c>
      <c r="AR835">
        <f t="shared" si="258"/>
        <v>674</v>
      </c>
      <c r="AS835" s="1">
        <f t="shared" si="259"/>
        <v>827</v>
      </c>
    </row>
    <row r="836" spans="7:45" x14ac:dyDescent="0.25">
      <c r="G836" s="93">
        <v>43523</v>
      </c>
      <c r="H836" t="s">
        <v>23</v>
      </c>
      <c r="I836" t="s">
        <v>58</v>
      </c>
      <c r="J836" t="s">
        <v>556</v>
      </c>
      <c r="K836" s="95">
        <v>39.25</v>
      </c>
      <c r="L836" s="94">
        <v>0</v>
      </c>
      <c r="O836" t="str">
        <f t="shared" si="243"/>
        <v/>
      </c>
      <c r="AA836" s="3">
        <f t="shared" si="260"/>
        <v>828</v>
      </c>
      <c r="AB836" s="93">
        <f t="shared" si="244"/>
        <v>43523.000835999999</v>
      </c>
      <c r="AC836">
        <f t="shared" si="245"/>
        <v>673</v>
      </c>
      <c r="AD836" s="1">
        <f t="shared" si="246"/>
        <v>828</v>
      </c>
      <c r="AE836" s="119">
        <f t="shared" si="247"/>
        <v>515.00083600000005</v>
      </c>
      <c r="AF836">
        <f t="shared" si="248"/>
        <v>1220</v>
      </c>
      <c r="AG836" s="1">
        <f t="shared" si="249"/>
        <v>281</v>
      </c>
      <c r="AH836" s="119">
        <f t="shared" si="250"/>
        <v>462.00083599999999</v>
      </c>
      <c r="AI836">
        <f t="shared" si="251"/>
        <v>1088</v>
      </c>
      <c r="AJ836" s="1">
        <f t="shared" si="252"/>
        <v>413</v>
      </c>
      <c r="AK836" s="1">
        <f t="shared" si="253"/>
        <v>912.00083600000005</v>
      </c>
      <c r="AL836">
        <f t="shared" si="254"/>
        <v>591</v>
      </c>
      <c r="AM836" s="1">
        <f t="shared" si="255"/>
        <v>910</v>
      </c>
      <c r="AN836" s="108">
        <f t="shared" si="241"/>
        <v>39.250836</v>
      </c>
      <c r="AO836">
        <f t="shared" si="256"/>
        <v>722</v>
      </c>
      <c r="AP836" s="1">
        <f t="shared" si="257"/>
        <v>779</v>
      </c>
      <c r="AQ836" s="108">
        <f t="shared" si="242"/>
        <v>8.3599999999999994E-4</v>
      </c>
      <c r="AR836">
        <f t="shared" si="258"/>
        <v>673</v>
      </c>
      <c r="AS836" s="1">
        <f t="shared" si="259"/>
        <v>828</v>
      </c>
    </row>
    <row r="837" spans="7:45" x14ac:dyDescent="0.25">
      <c r="G837" s="93">
        <v>43523</v>
      </c>
      <c r="H837" t="s">
        <v>23</v>
      </c>
      <c r="I837" t="s">
        <v>63</v>
      </c>
      <c r="J837" t="s">
        <v>556</v>
      </c>
      <c r="K837" s="95">
        <v>23.98</v>
      </c>
      <c r="L837" s="94">
        <v>0</v>
      </c>
      <c r="O837" t="str">
        <f t="shared" si="243"/>
        <v/>
      </c>
      <c r="AA837" s="3">
        <f t="shared" si="260"/>
        <v>829</v>
      </c>
      <c r="AB837" s="93">
        <f t="shared" si="244"/>
        <v>43523.000837</v>
      </c>
      <c r="AC837">
        <f t="shared" si="245"/>
        <v>672</v>
      </c>
      <c r="AD837" s="1">
        <f t="shared" si="246"/>
        <v>829</v>
      </c>
      <c r="AE837" s="119">
        <f t="shared" si="247"/>
        <v>515.00083700000005</v>
      </c>
      <c r="AF837">
        <f t="shared" si="248"/>
        <v>1219</v>
      </c>
      <c r="AG837" s="1">
        <f t="shared" si="249"/>
        <v>282</v>
      </c>
      <c r="AH837" s="119">
        <f t="shared" si="250"/>
        <v>613.00083700000005</v>
      </c>
      <c r="AI837">
        <f t="shared" si="251"/>
        <v>962</v>
      </c>
      <c r="AJ837" s="1">
        <f t="shared" si="252"/>
        <v>539</v>
      </c>
      <c r="AK837" s="1">
        <f t="shared" si="253"/>
        <v>912.00083700000005</v>
      </c>
      <c r="AL837">
        <f t="shared" si="254"/>
        <v>590</v>
      </c>
      <c r="AM837" s="1">
        <f t="shared" si="255"/>
        <v>911</v>
      </c>
      <c r="AN837" s="108">
        <f t="shared" si="241"/>
        <v>23.980837000000001</v>
      </c>
      <c r="AO837">
        <f t="shared" si="256"/>
        <v>962</v>
      </c>
      <c r="AP837" s="1">
        <f t="shared" si="257"/>
        <v>539</v>
      </c>
      <c r="AQ837" s="108">
        <f t="shared" si="242"/>
        <v>8.3699999999999996E-4</v>
      </c>
      <c r="AR837">
        <f t="shared" si="258"/>
        <v>672</v>
      </c>
      <c r="AS837" s="1">
        <f t="shared" si="259"/>
        <v>829</v>
      </c>
    </row>
    <row r="838" spans="7:45" x14ac:dyDescent="0.25">
      <c r="G838" s="93">
        <v>43523</v>
      </c>
      <c r="H838" t="s">
        <v>23</v>
      </c>
      <c r="I838" t="s">
        <v>37</v>
      </c>
      <c r="J838" t="s">
        <v>135</v>
      </c>
      <c r="K838" s="95">
        <v>28</v>
      </c>
      <c r="L838" s="94">
        <v>0</v>
      </c>
      <c r="O838" t="str">
        <f t="shared" si="243"/>
        <v/>
      </c>
      <c r="AA838" s="3">
        <f t="shared" si="260"/>
        <v>830</v>
      </c>
      <c r="AB838" s="93">
        <f t="shared" si="244"/>
        <v>43523.000838</v>
      </c>
      <c r="AC838">
        <f t="shared" si="245"/>
        <v>671</v>
      </c>
      <c r="AD838" s="1">
        <f t="shared" si="246"/>
        <v>830</v>
      </c>
      <c r="AE838" s="119">
        <f t="shared" si="247"/>
        <v>515.00083800000004</v>
      </c>
      <c r="AF838">
        <f t="shared" si="248"/>
        <v>1218</v>
      </c>
      <c r="AG838" s="1">
        <f t="shared" si="249"/>
        <v>283</v>
      </c>
      <c r="AH838" s="119">
        <f t="shared" si="250"/>
        <v>868.00083800000004</v>
      </c>
      <c r="AI838">
        <f t="shared" si="251"/>
        <v>712</v>
      </c>
      <c r="AJ838" s="1">
        <f t="shared" si="252"/>
        <v>789</v>
      </c>
      <c r="AK838" s="1">
        <f t="shared" si="253"/>
        <v>106.000838</v>
      </c>
      <c r="AL838">
        <f t="shared" si="254"/>
        <v>1398</v>
      </c>
      <c r="AM838" s="1">
        <f t="shared" si="255"/>
        <v>103</v>
      </c>
      <c r="AN838" s="108">
        <f t="shared" si="241"/>
        <v>28.000838000000002</v>
      </c>
      <c r="AO838">
        <f t="shared" si="256"/>
        <v>854</v>
      </c>
      <c r="AP838" s="1">
        <f t="shared" si="257"/>
        <v>647</v>
      </c>
      <c r="AQ838" s="108">
        <f t="shared" si="242"/>
        <v>8.3799999999999999E-4</v>
      </c>
      <c r="AR838">
        <f t="shared" si="258"/>
        <v>671</v>
      </c>
      <c r="AS838" s="1">
        <f t="shared" si="259"/>
        <v>830</v>
      </c>
    </row>
    <row r="839" spans="7:45" x14ac:dyDescent="0.25">
      <c r="G839" s="93">
        <v>43523</v>
      </c>
      <c r="H839" t="s">
        <v>23</v>
      </c>
      <c r="I839" t="s">
        <v>35</v>
      </c>
      <c r="J839" t="s">
        <v>556</v>
      </c>
      <c r="K839" s="95">
        <v>51.6</v>
      </c>
      <c r="L839" s="94">
        <v>0</v>
      </c>
      <c r="O839" t="str">
        <f t="shared" si="243"/>
        <v/>
      </c>
      <c r="AA839" s="3">
        <f t="shared" si="260"/>
        <v>831</v>
      </c>
      <c r="AB839" s="93">
        <f t="shared" si="244"/>
        <v>43523.000839</v>
      </c>
      <c r="AC839">
        <f t="shared" si="245"/>
        <v>670</v>
      </c>
      <c r="AD839" s="1">
        <f t="shared" si="246"/>
        <v>831</v>
      </c>
      <c r="AE839" s="119">
        <f t="shared" si="247"/>
        <v>515.00083900000004</v>
      </c>
      <c r="AF839">
        <f t="shared" si="248"/>
        <v>1217</v>
      </c>
      <c r="AG839" s="1">
        <f t="shared" si="249"/>
        <v>284</v>
      </c>
      <c r="AH839" s="119">
        <f t="shared" si="250"/>
        <v>1402.000839</v>
      </c>
      <c r="AI839">
        <f t="shared" si="251"/>
        <v>148</v>
      </c>
      <c r="AJ839" s="1">
        <f t="shared" si="252"/>
        <v>1353</v>
      </c>
      <c r="AK839" s="1">
        <f t="shared" si="253"/>
        <v>912.00083900000004</v>
      </c>
      <c r="AL839">
        <f t="shared" si="254"/>
        <v>589</v>
      </c>
      <c r="AM839" s="1">
        <f t="shared" si="255"/>
        <v>912</v>
      </c>
      <c r="AN839" s="108">
        <f t="shared" si="241"/>
        <v>51.600839000000001</v>
      </c>
      <c r="AO839">
        <f t="shared" si="256"/>
        <v>606</v>
      </c>
      <c r="AP839" s="1">
        <f t="shared" si="257"/>
        <v>895</v>
      </c>
      <c r="AQ839" s="108">
        <f t="shared" si="242"/>
        <v>8.3900000000000001E-4</v>
      </c>
      <c r="AR839">
        <f t="shared" si="258"/>
        <v>670</v>
      </c>
      <c r="AS839" s="1">
        <f t="shared" si="259"/>
        <v>831</v>
      </c>
    </row>
    <row r="840" spans="7:45" x14ac:dyDescent="0.25">
      <c r="G840" s="93">
        <v>43524</v>
      </c>
      <c r="H840" t="s">
        <v>23</v>
      </c>
      <c r="I840" t="s">
        <v>37</v>
      </c>
      <c r="J840" t="s">
        <v>59</v>
      </c>
      <c r="K840" s="95">
        <v>7.35</v>
      </c>
      <c r="L840" s="94">
        <v>0</v>
      </c>
      <c r="O840" t="str">
        <f t="shared" si="243"/>
        <v/>
      </c>
      <c r="AA840" s="3">
        <f t="shared" si="260"/>
        <v>832</v>
      </c>
      <c r="AB840" s="93">
        <f t="shared" si="244"/>
        <v>43524.000840000001</v>
      </c>
      <c r="AC840">
        <f t="shared" si="245"/>
        <v>669</v>
      </c>
      <c r="AD840" s="1">
        <f t="shared" si="246"/>
        <v>832</v>
      </c>
      <c r="AE840" s="119">
        <f t="shared" si="247"/>
        <v>515.00084000000004</v>
      </c>
      <c r="AF840">
        <f t="shared" si="248"/>
        <v>1216</v>
      </c>
      <c r="AG840" s="1">
        <f t="shared" si="249"/>
        <v>285</v>
      </c>
      <c r="AH840" s="119">
        <f t="shared" si="250"/>
        <v>868.00084000000004</v>
      </c>
      <c r="AI840">
        <f t="shared" si="251"/>
        <v>711</v>
      </c>
      <c r="AJ840" s="1">
        <f t="shared" si="252"/>
        <v>790</v>
      </c>
      <c r="AK840" s="1">
        <f t="shared" si="253"/>
        <v>54.000839999999997</v>
      </c>
      <c r="AL840">
        <f t="shared" si="254"/>
        <v>1451</v>
      </c>
      <c r="AM840" s="1">
        <f t="shared" si="255"/>
        <v>50</v>
      </c>
      <c r="AN840" s="108">
        <f t="shared" si="241"/>
        <v>7.3508399999999998</v>
      </c>
      <c r="AO840">
        <f t="shared" si="256"/>
        <v>1354</v>
      </c>
      <c r="AP840" s="1">
        <f t="shared" si="257"/>
        <v>147</v>
      </c>
      <c r="AQ840" s="108">
        <f t="shared" si="242"/>
        <v>8.3999999999999993E-4</v>
      </c>
      <c r="AR840">
        <f t="shared" si="258"/>
        <v>669</v>
      </c>
      <c r="AS840" s="1">
        <f t="shared" si="259"/>
        <v>832</v>
      </c>
    </row>
    <row r="841" spans="7:45" x14ac:dyDescent="0.25">
      <c r="G841" s="93">
        <v>43525</v>
      </c>
      <c r="H841" t="s">
        <v>22</v>
      </c>
      <c r="I841" t="s">
        <v>35</v>
      </c>
      <c r="J841" t="s">
        <v>558</v>
      </c>
      <c r="K841" s="95">
        <v>171.6</v>
      </c>
      <c r="L841" s="94">
        <v>0</v>
      </c>
      <c r="O841" t="str">
        <f t="shared" si="243"/>
        <v/>
      </c>
      <c r="AA841" s="3">
        <f t="shared" si="260"/>
        <v>833</v>
      </c>
      <c r="AB841" s="93">
        <f t="shared" si="244"/>
        <v>43525.000841000001</v>
      </c>
      <c r="AC841">
        <f t="shared" si="245"/>
        <v>668</v>
      </c>
      <c r="AD841" s="1">
        <f t="shared" si="246"/>
        <v>833</v>
      </c>
      <c r="AE841" s="119">
        <f t="shared" si="247"/>
        <v>1469.000841</v>
      </c>
      <c r="AF841">
        <f t="shared" si="248"/>
        <v>99</v>
      </c>
      <c r="AG841" s="1">
        <f t="shared" si="249"/>
        <v>1402</v>
      </c>
      <c r="AH841" s="119">
        <f t="shared" si="250"/>
        <v>1402.000841</v>
      </c>
      <c r="AI841">
        <f t="shared" si="251"/>
        <v>147</v>
      </c>
      <c r="AJ841" s="1">
        <f t="shared" si="252"/>
        <v>1354</v>
      </c>
      <c r="AK841" s="1">
        <f t="shared" si="253"/>
        <v>928.00084100000004</v>
      </c>
      <c r="AL841">
        <f t="shared" si="254"/>
        <v>588</v>
      </c>
      <c r="AM841" s="1">
        <f t="shared" si="255"/>
        <v>913</v>
      </c>
      <c r="AN841" s="108">
        <f t="shared" ref="AN841:AN904" si="261">IF(K841="","",K841+0.000001*ROW())</f>
        <v>171.600841</v>
      </c>
      <c r="AO841">
        <f t="shared" si="256"/>
        <v>251</v>
      </c>
      <c r="AP841" s="1">
        <f t="shared" si="257"/>
        <v>1250</v>
      </c>
      <c r="AQ841" s="108">
        <f t="shared" ref="AQ841:AQ904" si="262">IF(L841="","",N841+0.000001*ROW())</f>
        <v>8.4099999999999995E-4</v>
      </c>
      <c r="AR841">
        <f t="shared" si="258"/>
        <v>668</v>
      </c>
      <c r="AS841" s="1">
        <f t="shared" si="259"/>
        <v>833</v>
      </c>
    </row>
    <row r="842" spans="7:45" x14ac:dyDescent="0.25">
      <c r="G842" s="93">
        <v>43525</v>
      </c>
      <c r="H842" t="s">
        <v>22</v>
      </c>
      <c r="I842" t="s">
        <v>35</v>
      </c>
      <c r="J842" t="s">
        <v>558</v>
      </c>
      <c r="K842" s="95">
        <v>140</v>
      </c>
      <c r="L842" s="94">
        <v>0</v>
      </c>
      <c r="O842" t="str">
        <f t="shared" ref="O842:O905" si="263">IF(P842="","",O841+1)</f>
        <v/>
      </c>
      <c r="AA842" s="3">
        <f t="shared" si="260"/>
        <v>834</v>
      </c>
      <c r="AB842" s="93">
        <f t="shared" ref="AB842:AB905" si="264">IF(G842="","",G842+0.000001*ROW())</f>
        <v>43525.000842000001</v>
      </c>
      <c r="AC842">
        <f t="shared" ref="AC842:AC905" si="265">IFERROR(_xlfn.RANK.EQ(AB842,$AB$9:$AB$1508),"")</f>
        <v>667</v>
      </c>
      <c r="AD842" s="1">
        <f t="shared" ref="AD842:AD905" si="266">IFERROR(_xlfn.RANK.EQ(AB842,$AB$9:$AB$1508,1),"")</f>
        <v>834</v>
      </c>
      <c r="AE842" s="119">
        <f t="shared" ref="AE842:AE905" si="267">IF(H842="","",COUNTIF($H$9:$H$1508,"&lt;="&amp;H842) + 0.000001*ROW())</f>
        <v>1469.0008419999999</v>
      </c>
      <c r="AF842">
        <f t="shared" ref="AF842:AF905" si="268">IFERROR(_xlfn.RANK.EQ(AE842,$AE$9:$AE$1508),"")</f>
        <v>98</v>
      </c>
      <c r="AG842" s="1">
        <f t="shared" ref="AG842:AG905" si="269">IFERROR(_xlfn.RANK.EQ(AE842,$AE$9:$AE$1508,1),"")</f>
        <v>1403</v>
      </c>
      <c r="AH842" s="119">
        <f t="shared" ref="AH842:AH905" si="270">IF(I842="","",COUNTIF($I$9:$I$1508,"&lt;="&amp;I842) + 0.000001*ROW())</f>
        <v>1402.0008419999999</v>
      </c>
      <c r="AI842">
        <f t="shared" ref="AI842:AI905" si="271">IFERROR(_xlfn.RANK.EQ(AH842,$AH$9:$AH$1508),"")</f>
        <v>146</v>
      </c>
      <c r="AJ842" s="1">
        <f t="shared" ref="AJ842:AJ905" si="272">IFERROR(_xlfn.RANK.EQ(AH842,$AH$9:$AH$1508,1),"")</f>
        <v>1355</v>
      </c>
      <c r="AK842" s="1">
        <f t="shared" ref="AK842:AK905" si="273">IF(J842="","",COUNTIF($J$9:$J$1508,"&lt;="&amp;J842) + 0.000001*ROW())</f>
        <v>928.00084200000003</v>
      </c>
      <c r="AL842">
        <f t="shared" ref="AL842:AL905" si="274">IFERROR(_xlfn.RANK.EQ(AK842,$AK$9:$AK$1508),"")</f>
        <v>587</v>
      </c>
      <c r="AM842" s="1">
        <f t="shared" ref="AM842:AM905" si="275">IFERROR(_xlfn.RANK.EQ(AK842,$AK$9:$AK$1508,1),"")</f>
        <v>914</v>
      </c>
      <c r="AN842" s="108">
        <f t="shared" si="261"/>
        <v>140.00084200000001</v>
      </c>
      <c r="AO842">
        <f t="shared" ref="AO842:AO905" si="276">IFERROR(_xlfn.RANK.EQ(AN842,$AN$9:$AN$1508),"")</f>
        <v>308</v>
      </c>
      <c r="AP842" s="1">
        <f t="shared" ref="AP842:AP905" si="277">IFERROR(_xlfn.RANK.EQ(AN842,$AN$9:$AN$1508,1),"")</f>
        <v>1193</v>
      </c>
      <c r="AQ842" s="108">
        <f t="shared" si="262"/>
        <v>8.4199999999999998E-4</v>
      </c>
      <c r="AR842">
        <f t="shared" ref="AR842:AR905" si="278">IFERROR(_xlfn.RANK.EQ(AQ842,$AQ$9:$AQ$1508),"")</f>
        <v>667</v>
      </c>
      <c r="AS842" s="1">
        <f t="shared" ref="AS842:AS905" si="279">IFERROR(_xlfn.RANK.EQ(AQ842,$AQ$9:$AQ$1508,1),"")</f>
        <v>834</v>
      </c>
    </row>
    <row r="843" spans="7:45" x14ac:dyDescent="0.25">
      <c r="G843" s="93">
        <v>43525</v>
      </c>
      <c r="H843" t="s">
        <v>71</v>
      </c>
      <c r="I843" t="s">
        <v>65</v>
      </c>
      <c r="J843" t="s">
        <v>558</v>
      </c>
      <c r="K843" s="95">
        <v>1950</v>
      </c>
      <c r="L843" s="94">
        <v>0</v>
      </c>
      <c r="O843" t="str">
        <f t="shared" si="263"/>
        <v/>
      </c>
      <c r="AA843" s="3">
        <f t="shared" ref="AA843:AA906" si="280">AA842+1</f>
        <v>835</v>
      </c>
      <c r="AB843" s="93">
        <f t="shared" si="264"/>
        <v>43525.000843000002</v>
      </c>
      <c r="AC843">
        <f t="shared" si="265"/>
        <v>666</v>
      </c>
      <c r="AD843" s="1">
        <f t="shared" si="266"/>
        <v>835</v>
      </c>
      <c r="AE843" s="119">
        <f t="shared" si="267"/>
        <v>1260.000843</v>
      </c>
      <c r="AF843">
        <f t="shared" si="268"/>
        <v>263</v>
      </c>
      <c r="AG843" s="1">
        <f t="shared" si="269"/>
        <v>1238</v>
      </c>
      <c r="AH843" s="119">
        <f t="shared" si="270"/>
        <v>1500.000843</v>
      </c>
      <c r="AI843">
        <f t="shared" si="271"/>
        <v>81</v>
      </c>
      <c r="AJ843" s="1">
        <f t="shared" si="272"/>
        <v>1420</v>
      </c>
      <c r="AK843" s="1">
        <f t="shared" si="273"/>
        <v>928.00084300000003</v>
      </c>
      <c r="AL843">
        <f t="shared" si="274"/>
        <v>586</v>
      </c>
      <c r="AM843" s="1">
        <f t="shared" si="275"/>
        <v>915</v>
      </c>
      <c r="AN843" s="108">
        <f t="shared" si="261"/>
        <v>1950.000843</v>
      </c>
      <c r="AO843">
        <f t="shared" si="276"/>
        <v>12</v>
      </c>
      <c r="AP843" s="1">
        <f t="shared" si="277"/>
        <v>1489</v>
      </c>
      <c r="AQ843" s="108">
        <f t="shared" si="262"/>
        <v>8.43E-4</v>
      </c>
      <c r="AR843">
        <f t="shared" si="278"/>
        <v>666</v>
      </c>
      <c r="AS843" s="1">
        <f t="shared" si="279"/>
        <v>835</v>
      </c>
    </row>
    <row r="844" spans="7:45" x14ac:dyDescent="0.25">
      <c r="G844" s="93">
        <v>43525</v>
      </c>
      <c r="H844" t="s">
        <v>76</v>
      </c>
      <c r="I844" t="s">
        <v>65</v>
      </c>
      <c r="J844" t="s">
        <v>558</v>
      </c>
      <c r="K844" s="95">
        <v>150</v>
      </c>
      <c r="L844" s="94">
        <v>0</v>
      </c>
      <c r="O844" t="str">
        <f t="shared" si="263"/>
        <v/>
      </c>
      <c r="AA844" s="3">
        <f t="shared" si="280"/>
        <v>836</v>
      </c>
      <c r="AB844" s="93">
        <f t="shared" si="264"/>
        <v>43525.000844000002</v>
      </c>
      <c r="AC844">
        <f t="shared" si="265"/>
        <v>665</v>
      </c>
      <c r="AD844" s="1">
        <f t="shared" si="266"/>
        <v>836</v>
      </c>
      <c r="AE844" s="119">
        <f t="shared" si="267"/>
        <v>1207.0008439999999</v>
      </c>
      <c r="AF844">
        <f t="shared" si="268"/>
        <v>302</v>
      </c>
      <c r="AG844" s="1">
        <f t="shared" si="269"/>
        <v>1199</v>
      </c>
      <c r="AH844" s="119">
        <f t="shared" si="270"/>
        <v>1500.0008439999999</v>
      </c>
      <c r="AI844">
        <f t="shared" si="271"/>
        <v>80</v>
      </c>
      <c r="AJ844" s="1">
        <f t="shared" si="272"/>
        <v>1421</v>
      </c>
      <c r="AK844" s="1">
        <f t="shared" si="273"/>
        <v>928.00084400000003</v>
      </c>
      <c r="AL844">
        <f t="shared" si="274"/>
        <v>585</v>
      </c>
      <c r="AM844" s="1">
        <f t="shared" si="275"/>
        <v>916</v>
      </c>
      <c r="AN844" s="108">
        <f t="shared" si="261"/>
        <v>150.000844</v>
      </c>
      <c r="AO844">
        <f t="shared" si="276"/>
        <v>287</v>
      </c>
      <c r="AP844" s="1">
        <f t="shared" si="277"/>
        <v>1214</v>
      </c>
      <c r="AQ844" s="108">
        <f t="shared" si="262"/>
        <v>8.4399999999999992E-4</v>
      </c>
      <c r="AR844">
        <f t="shared" si="278"/>
        <v>665</v>
      </c>
      <c r="AS844" s="1">
        <f t="shared" si="279"/>
        <v>836</v>
      </c>
    </row>
    <row r="845" spans="7:45" x14ac:dyDescent="0.25">
      <c r="G845" s="93">
        <v>43525</v>
      </c>
      <c r="H845" t="s">
        <v>77</v>
      </c>
      <c r="I845" t="s">
        <v>35</v>
      </c>
      <c r="J845" t="s">
        <v>558</v>
      </c>
      <c r="K845" s="95">
        <v>28.95</v>
      </c>
      <c r="L845" s="94">
        <v>0</v>
      </c>
      <c r="O845" t="str">
        <f t="shared" si="263"/>
        <v/>
      </c>
      <c r="AA845" s="3">
        <f t="shared" si="280"/>
        <v>837</v>
      </c>
      <c r="AB845" s="93">
        <f t="shared" si="264"/>
        <v>43525.000845000002</v>
      </c>
      <c r="AC845">
        <f t="shared" si="265"/>
        <v>664</v>
      </c>
      <c r="AD845" s="1">
        <f t="shared" si="266"/>
        <v>837</v>
      </c>
      <c r="AE845" s="119">
        <f t="shared" si="267"/>
        <v>1184.000845</v>
      </c>
      <c r="AF845">
        <f t="shared" si="268"/>
        <v>325</v>
      </c>
      <c r="AG845" s="1">
        <f t="shared" si="269"/>
        <v>1176</v>
      </c>
      <c r="AH845" s="119">
        <f t="shared" si="270"/>
        <v>1402.000845</v>
      </c>
      <c r="AI845">
        <f t="shared" si="271"/>
        <v>145</v>
      </c>
      <c r="AJ845" s="1">
        <f t="shared" si="272"/>
        <v>1356</v>
      </c>
      <c r="AK845" s="1">
        <f t="shared" si="273"/>
        <v>928.00084500000003</v>
      </c>
      <c r="AL845">
        <f t="shared" si="274"/>
        <v>584</v>
      </c>
      <c r="AM845" s="1">
        <f t="shared" si="275"/>
        <v>917</v>
      </c>
      <c r="AN845" s="108">
        <f t="shared" si="261"/>
        <v>28.950845000000001</v>
      </c>
      <c r="AO845">
        <f t="shared" si="276"/>
        <v>848</v>
      </c>
      <c r="AP845" s="1">
        <f t="shared" si="277"/>
        <v>653</v>
      </c>
      <c r="AQ845" s="108">
        <f t="shared" si="262"/>
        <v>8.4499999999999994E-4</v>
      </c>
      <c r="AR845">
        <f t="shared" si="278"/>
        <v>664</v>
      </c>
      <c r="AS845" s="1">
        <f t="shared" si="279"/>
        <v>837</v>
      </c>
    </row>
    <row r="846" spans="7:45" x14ac:dyDescent="0.25">
      <c r="G846" s="93">
        <v>43525</v>
      </c>
      <c r="H846" t="s">
        <v>75</v>
      </c>
      <c r="I846" t="s">
        <v>65</v>
      </c>
      <c r="J846" t="s">
        <v>558</v>
      </c>
      <c r="K846" s="95">
        <v>150</v>
      </c>
      <c r="L846" s="94">
        <v>0</v>
      </c>
      <c r="O846" t="str">
        <f t="shared" si="263"/>
        <v/>
      </c>
      <c r="AA846" s="3">
        <f t="shared" si="280"/>
        <v>838</v>
      </c>
      <c r="AB846" s="93">
        <f t="shared" si="264"/>
        <v>43525.000846000003</v>
      </c>
      <c r="AC846">
        <f t="shared" si="265"/>
        <v>663</v>
      </c>
      <c r="AD846" s="1">
        <f t="shared" si="266"/>
        <v>838</v>
      </c>
      <c r="AE846" s="119">
        <f t="shared" si="267"/>
        <v>1147.0008459999999</v>
      </c>
      <c r="AF846">
        <f t="shared" si="268"/>
        <v>380</v>
      </c>
      <c r="AG846" s="1">
        <f t="shared" si="269"/>
        <v>1121</v>
      </c>
      <c r="AH846" s="119">
        <f t="shared" si="270"/>
        <v>1500.0008459999999</v>
      </c>
      <c r="AI846">
        <f t="shared" si="271"/>
        <v>79</v>
      </c>
      <c r="AJ846" s="1">
        <f t="shared" si="272"/>
        <v>1422</v>
      </c>
      <c r="AK846" s="1">
        <f t="shared" si="273"/>
        <v>928.00084600000002</v>
      </c>
      <c r="AL846">
        <f t="shared" si="274"/>
        <v>583</v>
      </c>
      <c r="AM846" s="1">
        <f t="shared" si="275"/>
        <v>918</v>
      </c>
      <c r="AN846" s="108">
        <f t="shared" si="261"/>
        <v>150.000846</v>
      </c>
      <c r="AO846">
        <f t="shared" si="276"/>
        <v>286</v>
      </c>
      <c r="AP846" s="1">
        <f t="shared" si="277"/>
        <v>1215</v>
      </c>
      <c r="AQ846" s="108">
        <f t="shared" si="262"/>
        <v>8.4599999999999996E-4</v>
      </c>
      <c r="AR846">
        <f t="shared" si="278"/>
        <v>663</v>
      </c>
      <c r="AS846" s="1">
        <f t="shared" si="279"/>
        <v>838</v>
      </c>
    </row>
    <row r="847" spans="7:45" x14ac:dyDescent="0.25">
      <c r="G847" s="93">
        <v>43525</v>
      </c>
      <c r="H847" t="s">
        <v>83</v>
      </c>
      <c r="I847" t="s">
        <v>58</v>
      </c>
      <c r="J847" t="s">
        <v>558</v>
      </c>
      <c r="K847" s="95">
        <v>38.96</v>
      </c>
      <c r="L847" s="94">
        <v>0</v>
      </c>
      <c r="O847" t="str">
        <f t="shared" si="263"/>
        <v/>
      </c>
      <c r="AA847" s="3">
        <f t="shared" si="280"/>
        <v>839</v>
      </c>
      <c r="AB847" s="93">
        <f t="shared" si="264"/>
        <v>43525.000847000003</v>
      </c>
      <c r="AC847">
        <f t="shared" si="265"/>
        <v>662</v>
      </c>
      <c r="AD847" s="1">
        <f t="shared" si="266"/>
        <v>839</v>
      </c>
      <c r="AE847" s="119">
        <f t="shared" si="267"/>
        <v>677.00084700000002</v>
      </c>
      <c r="AF847">
        <f t="shared" si="268"/>
        <v>825</v>
      </c>
      <c r="AG847" s="1">
        <f t="shared" si="269"/>
        <v>676</v>
      </c>
      <c r="AH847" s="119">
        <f t="shared" si="270"/>
        <v>462.00084700000002</v>
      </c>
      <c r="AI847">
        <f t="shared" si="271"/>
        <v>1087</v>
      </c>
      <c r="AJ847" s="1">
        <f t="shared" si="272"/>
        <v>414</v>
      </c>
      <c r="AK847" s="1">
        <f t="shared" si="273"/>
        <v>928.00084700000002</v>
      </c>
      <c r="AL847">
        <f t="shared" si="274"/>
        <v>582</v>
      </c>
      <c r="AM847" s="1">
        <f t="shared" si="275"/>
        <v>919</v>
      </c>
      <c r="AN847" s="108">
        <f t="shared" si="261"/>
        <v>38.960847000000001</v>
      </c>
      <c r="AO847">
        <f t="shared" si="276"/>
        <v>730</v>
      </c>
      <c r="AP847" s="1">
        <f t="shared" si="277"/>
        <v>771</v>
      </c>
      <c r="AQ847" s="108">
        <f t="shared" si="262"/>
        <v>8.4699999999999999E-4</v>
      </c>
      <c r="AR847">
        <f t="shared" si="278"/>
        <v>662</v>
      </c>
      <c r="AS847" s="1">
        <f t="shared" si="279"/>
        <v>839</v>
      </c>
    </row>
    <row r="848" spans="7:45" x14ac:dyDescent="0.25">
      <c r="G848" s="93">
        <v>43525</v>
      </c>
      <c r="H848" t="s">
        <v>68</v>
      </c>
      <c r="I848" t="s">
        <v>58</v>
      </c>
      <c r="J848" t="s">
        <v>558</v>
      </c>
      <c r="K848" s="95">
        <v>71.97</v>
      </c>
      <c r="L848" s="94">
        <v>0</v>
      </c>
      <c r="O848" t="str">
        <f t="shared" si="263"/>
        <v/>
      </c>
      <c r="AA848" s="3">
        <f t="shared" si="280"/>
        <v>840</v>
      </c>
      <c r="AB848" s="93">
        <f t="shared" si="264"/>
        <v>43525.000848000003</v>
      </c>
      <c r="AC848">
        <f t="shared" si="265"/>
        <v>661</v>
      </c>
      <c r="AD848" s="1">
        <f t="shared" si="266"/>
        <v>840</v>
      </c>
      <c r="AE848" s="119">
        <f t="shared" si="267"/>
        <v>536.00084800000002</v>
      </c>
      <c r="AF848">
        <f t="shared" si="268"/>
        <v>977</v>
      </c>
      <c r="AG848" s="1">
        <f t="shared" si="269"/>
        <v>524</v>
      </c>
      <c r="AH848" s="119">
        <f t="shared" si="270"/>
        <v>462.00084800000002</v>
      </c>
      <c r="AI848">
        <f t="shared" si="271"/>
        <v>1086</v>
      </c>
      <c r="AJ848" s="1">
        <f t="shared" si="272"/>
        <v>415</v>
      </c>
      <c r="AK848" s="1">
        <f t="shared" si="273"/>
        <v>928.00084800000002</v>
      </c>
      <c r="AL848">
        <f t="shared" si="274"/>
        <v>581</v>
      </c>
      <c r="AM848" s="1">
        <f t="shared" si="275"/>
        <v>920</v>
      </c>
      <c r="AN848" s="108">
        <f t="shared" si="261"/>
        <v>71.970848000000004</v>
      </c>
      <c r="AO848">
        <f t="shared" si="276"/>
        <v>500</v>
      </c>
      <c r="AP848" s="1">
        <f t="shared" si="277"/>
        <v>1001</v>
      </c>
      <c r="AQ848" s="108">
        <f t="shared" si="262"/>
        <v>8.4800000000000001E-4</v>
      </c>
      <c r="AR848">
        <f t="shared" si="278"/>
        <v>661</v>
      </c>
      <c r="AS848" s="1">
        <f t="shared" si="279"/>
        <v>840</v>
      </c>
    </row>
    <row r="849" spans="7:45" x14ac:dyDescent="0.25">
      <c r="G849" s="93">
        <v>43525</v>
      </c>
      <c r="H849" t="s">
        <v>23</v>
      </c>
      <c r="I849" t="s">
        <v>58</v>
      </c>
      <c r="J849" t="s">
        <v>558</v>
      </c>
      <c r="K849" s="95">
        <v>80</v>
      </c>
      <c r="L849" s="94">
        <v>0</v>
      </c>
      <c r="O849" t="str">
        <f t="shared" si="263"/>
        <v/>
      </c>
      <c r="AA849" s="3">
        <f t="shared" si="280"/>
        <v>841</v>
      </c>
      <c r="AB849" s="93">
        <f t="shared" si="264"/>
        <v>43525.000848999996</v>
      </c>
      <c r="AC849">
        <f t="shared" si="265"/>
        <v>660</v>
      </c>
      <c r="AD849" s="1">
        <f t="shared" si="266"/>
        <v>841</v>
      </c>
      <c r="AE849" s="119">
        <f t="shared" si="267"/>
        <v>515.00084900000002</v>
      </c>
      <c r="AF849">
        <f t="shared" si="268"/>
        <v>1215</v>
      </c>
      <c r="AG849" s="1">
        <f t="shared" si="269"/>
        <v>286</v>
      </c>
      <c r="AH849" s="119">
        <f t="shared" si="270"/>
        <v>462.00084900000002</v>
      </c>
      <c r="AI849">
        <f t="shared" si="271"/>
        <v>1085</v>
      </c>
      <c r="AJ849" s="1">
        <f t="shared" si="272"/>
        <v>416</v>
      </c>
      <c r="AK849" s="1">
        <f t="shared" si="273"/>
        <v>928.00084900000002</v>
      </c>
      <c r="AL849">
        <f t="shared" si="274"/>
        <v>580</v>
      </c>
      <c r="AM849" s="1">
        <f t="shared" si="275"/>
        <v>921</v>
      </c>
      <c r="AN849" s="108">
        <f t="shared" si="261"/>
        <v>80.000849000000002</v>
      </c>
      <c r="AO849">
        <f t="shared" si="276"/>
        <v>466</v>
      </c>
      <c r="AP849" s="1">
        <f t="shared" si="277"/>
        <v>1035</v>
      </c>
      <c r="AQ849" s="108">
        <f t="shared" si="262"/>
        <v>8.4899999999999993E-4</v>
      </c>
      <c r="AR849">
        <f t="shared" si="278"/>
        <v>660</v>
      </c>
      <c r="AS849" s="1">
        <f t="shared" si="279"/>
        <v>841</v>
      </c>
    </row>
    <row r="850" spans="7:45" x14ac:dyDescent="0.25">
      <c r="G850" s="93">
        <v>43525</v>
      </c>
      <c r="H850" t="s">
        <v>23</v>
      </c>
      <c r="I850" t="s">
        <v>58</v>
      </c>
      <c r="J850" t="s">
        <v>558</v>
      </c>
      <c r="K850" s="95">
        <v>47.98</v>
      </c>
      <c r="L850" s="94">
        <v>0</v>
      </c>
      <c r="O850" t="str">
        <f t="shared" si="263"/>
        <v/>
      </c>
      <c r="AA850" s="3">
        <f t="shared" si="280"/>
        <v>842</v>
      </c>
      <c r="AB850" s="93">
        <f t="shared" si="264"/>
        <v>43525.000849999997</v>
      </c>
      <c r="AC850">
        <f t="shared" si="265"/>
        <v>659</v>
      </c>
      <c r="AD850" s="1">
        <f t="shared" si="266"/>
        <v>842</v>
      </c>
      <c r="AE850" s="119">
        <f t="shared" si="267"/>
        <v>515.00085000000001</v>
      </c>
      <c r="AF850">
        <f t="shared" si="268"/>
        <v>1214</v>
      </c>
      <c r="AG850" s="1">
        <f t="shared" si="269"/>
        <v>287</v>
      </c>
      <c r="AH850" s="119">
        <f t="shared" si="270"/>
        <v>462.00085000000001</v>
      </c>
      <c r="AI850">
        <f t="shared" si="271"/>
        <v>1084</v>
      </c>
      <c r="AJ850" s="1">
        <f t="shared" si="272"/>
        <v>417</v>
      </c>
      <c r="AK850" s="1">
        <f t="shared" si="273"/>
        <v>928.00085000000001</v>
      </c>
      <c r="AL850">
        <f t="shared" si="274"/>
        <v>579</v>
      </c>
      <c r="AM850" s="1">
        <f t="shared" si="275"/>
        <v>922</v>
      </c>
      <c r="AN850" s="108">
        <f t="shared" si="261"/>
        <v>47.980849999999997</v>
      </c>
      <c r="AO850">
        <f t="shared" si="276"/>
        <v>637</v>
      </c>
      <c r="AP850" s="1">
        <f t="shared" si="277"/>
        <v>864</v>
      </c>
      <c r="AQ850" s="108">
        <f t="shared" si="262"/>
        <v>8.4999999999999995E-4</v>
      </c>
      <c r="AR850">
        <f t="shared" si="278"/>
        <v>659</v>
      </c>
      <c r="AS850" s="1">
        <f t="shared" si="279"/>
        <v>842</v>
      </c>
    </row>
    <row r="851" spans="7:45" x14ac:dyDescent="0.25">
      <c r="G851" s="93">
        <v>43525</v>
      </c>
      <c r="H851" t="s">
        <v>23</v>
      </c>
      <c r="I851" t="s">
        <v>58</v>
      </c>
      <c r="J851" t="s">
        <v>558</v>
      </c>
      <c r="K851" s="95">
        <v>12.9</v>
      </c>
      <c r="L851" s="94">
        <v>0</v>
      </c>
      <c r="O851" t="str">
        <f t="shared" si="263"/>
        <v/>
      </c>
      <c r="AA851" s="3">
        <f t="shared" si="280"/>
        <v>843</v>
      </c>
      <c r="AB851" s="93">
        <f t="shared" si="264"/>
        <v>43525.000850999997</v>
      </c>
      <c r="AC851">
        <f t="shared" si="265"/>
        <v>658</v>
      </c>
      <c r="AD851" s="1">
        <f t="shared" si="266"/>
        <v>843</v>
      </c>
      <c r="AE851" s="119">
        <f t="shared" si="267"/>
        <v>515.00085100000001</v>
      </c>
      <c r="AF851">
        <f t="shared" si="268"/>
        <v>1213</v>
      </c>
      <c r="AG851" s="1">
        <f t="shared" si="269"/>
        <v>288</v>
      </c>
      <c r="AH851" s="119">
        <f t="shared" si="270"/>
        <v>462.00085100000001</v>
      </c>
      <c r="AI851">
        <f t="shared" si="271"/>
        <v>1083</v>
      </c>
      <c r="AJ851" s="1">
        <f t="shared" si="272"/>
        <v>418</v>
      </c>
      <c r="AK851" s="1">
        <f t="shared" si="273"/>
        <v>928.00085100000001</v>
      </c>
      <c r="AL851">
        <f t="shared" si="274"/>
        <v>578</v>
      </c>
      <c r="AM851" s="1">
        <f t="shared" si="275"/>
        <v>923</v>
      </c>
      <c r="AN851" s="108">
        <f t="shared" si="261"/>
        <v>12.900851000000001</v>
      </c>
      <c r="AO851">
        <f t="shared" si="276"/>
        <v>1169</v>
      </c>
      <c r="AP851" s="1">
        <f t="shared" si="277"/>
        <v>332</v>
      </c>
      <c r="AQ851" s="108">
        <f t="shared" si="262"/>
        <v>8.5099999999999998E-4</v>
      </c>
      <c r="AR851">
        <f t="shared" si="278"/>
        <v>658</v>
      </c>
      <c r="AS851" s="1">
        <f t="shared" si="279"/>
        <v>843</v>
      </c>
    </row>
    <row r="852" spans="7:45" x14ac:dyDescent="0.25">
      <c r="G852" s="93">
        <v>43525</v>
      </c>
      <c r="H852" t="s">
        <v>23</v>
      </c>
      <c r="I852" t="s">
        <v>63</v>
      </c>
      <c r="J852" t="s">
        <v>558</v>
      </c>
      <c r="K852" s="95">
        <v>65.44</v>
      </c>
      <c r="L852" s="94">
        <v>0</v>
      </c>
      <c r="O852" t="str">
        <f t="shared" si="263"/>
        <v/>
      </c>
      <c r="AA852" s="3">
        <f t="shared" si="280"/>
        <v>844</v>
      </c>
      <c r="AB852" s="93">
        <f t="shared" si="264"/>
        <v>43525.000851999997</v>
      </c>
      <c r="AC852">
        <f t="shared" si="265"/>
        <v>657</v>
      </c>
      <c r="AD852" s="1">
        <f t="shared" si="266"/>
        <v>844</v>
      </c>
      <c r="AE852" s="119">
        <f t="shared" si="267"/>
        <v>515.00085200000001</v>
      </c>
      <c r="AF852">
        <f t="shared" si="268"/>
        <v>1212</v>
      </c>
      <c r="AG852" s="1">
        <f t="shared" si="269"/>
        <v>289</v>
      </c>
      <c r="AH852" s="119">
        <f t="shared" si="270"/>
        <v>613.00085200000001</v>
      </c>
      <c r="AI852">
        <f t="shared" si="271"/>
        <v>961</v>
      </c>
      <c r="AJ852" s="1">
        <f t="shared" si="272"/>
        <v>540</v>
      </c>
      <c r="AK852" s="1">
        <f t="shared" si="273"/>
        <v>928.00085200000001</v>
      </c>
      <c r="AL852">
        <f t="shared" si="274"/>
        <v>577</v>
      </c>
      <c r="AM852" s="1">
        <f t="shared" si="275"/>
        <v>924</v>
      </c>
      <c r="AN852" s="108">
        <f t="shared" si="261"/>
        <v>65.440851999999992</v>
      </c>
      <c r="AO852">
        <f t="shared" si="276"/>
        <v>531</v>
      </c>
      <c r="AP852" s="1">
        <f t="shared" si="277"/>
        <v>970</v>
      </c>
      <c r="AQ852" s="108">
        <f t="shared" si="262"/>
        <v>8.52E-4</v>
      </c>
      <c r="AR852">
        <f t="shared" si="278"/>
        <v>657</v>
      </c>
      <c r="AS852" s="1">
        <f t="shared" si="279"/>
        <v>844</v>
      </c>
    </row>
    <row r="853" spans="7:45" x14ac:dyDescent="0.25">
      <c r="G853" s="93">
        <v>43525</v>
      </c>
      <c r="H853" t="s">
        <v>23</v>
      </c>
      <c r="I853" t="s">
        <v>63</v>
      </c>
      <c r="J853" t="s">
        <v>558</v>
      </c>
      <c r="K853" s="95">
        <v>60.87</v>
      </c>
      <c r="L853" s="94">
        <v>0</v>
      </c>
      <c r="O853" t="str">
        <f t="shared" si="263"/>
        <v/>
      </c>
      <c r="AA853" s="3">
        <f t="shared" si="280"/>
        <v>845</v>
      </c>
      <c r="AB853" s="93">
        <f t="shared" si="264"/>
        <v>43525.000852999998</v>
      </c>
      <c r="AC853">
        <f t="shared" si="265"/>
        <v>656</v>
      </c>
      <c r="AD853" s="1">
        <f t="shared" si="266"/>
        <v>845</v>
      </c>
      <c r="AE853" s="119">
        <f t="shared" si="267"/>
        <v>515.00085300000001</v>
      </c>
      <c r="AF853">
        <f t="shared" si="268"/>
        <v>1211</v>
      </c>
      <c r="AG853" s="1">
        <f t="shared" si="269"/>
        <v>290</v>
      </c>
      <c r="AH853" s="119">
        <f t="shared" si="270"/>
        <v>613.00085300000001</v>
      </c>
      <c r="AI853">
        <f t="shared" si="271"/>
        <v>960</v>
      </c>
      <c r="AJ853" s="1">
        <f t="shared" si="272"/>
        <v>541</v>
      </c>
      <c r="AK853" s="1">
        <f t="shared" si="273"/>
        <v>928.00085300000001</v>
      </c>
      <c r="AL853">
        <f t="shared" si="274"/>
        <v>576</v>
      </c>
      <c r="AM853" s="1">
        <f t="shared" si="275"/>
        <v>925</v>
      </c>
      <c r="AN853" s="108">
        <f t="shared" si="261"/>
        <v>60.870852999999997</v>
      </c>
      <c r="AO853">
        <f t="shared" si="276"/>
        <v>561</v>
      </c>
      <c r="AP853" s="1">
        <f t="shared" si="277"/>
        <v>940</v>
      </c>
      <c r="AQ853" s="108">
        <f t="shared" si="262"/>
        <v>8.5299999999999992E-4</v>
      </c>
      <c r="AR853">
        <f t="shared" si="278"/>
        <v>656</v>
      </c>
      <c r="AS853" s="1">
        <f t="shared" si="279"/>
        <v>845</v>
      </c>
    </row>
    <row r="854" spans="7:45" x14ac:dyDescent="0.25">
      <c r="G854" s="93">
        <v>43525</v>
      </c>
      <c r="H854" t="s">
        <v>23</v>
      </c>
      <c r="I854" t="s">
        <v>63</v>
      </c>
      <c r="J854" t="s">
        <v>558</v>
      </c>
      <c r="K854" s="95">
        <v>59.15</v>
      </c>
      <c r="L854" s="94">
        <v>0</v>
      </c>
      <c r="O854" t="str">
        <f t="shared" si="263"/>
        <v/>
      </c>
      <c r="AA854" s="3">
        <f t="shared" si="280"/>
        <v>846</v>
      </c>
      <c r="AB854" s="93">
        <f t="shared" si="264"/>
        <v>43525.000853999998</v>
      </c>
      <c r="AC854">
        <f t="shared" si="265"/>
        <v>655</v>
      </c>
      <c r="AD854" s="1">
        <f t="shared" si="266"/>
        <v>846</v>
      </c>
      <c r="AE854" s="119">
        <f t="shared" si="267"/>
        <v>515.000854</v>
      </c>
      <c r="AF854">
        <f t="shared" si="268"/>
        <v>1210</v>
      </c>
      <c r="AG854" s="1">
        <f t="shared" si="269"/>
        <v>291</v>
      </c>
      <c r="AH854" s="119">
        <f t="shared" si="270"/>
        <v>613.000854</v>
      </c>
      <c r="AI854">
        <f t="shared" si="271"/>
        <v>959</v>
      </c>
      <c r="AJ854" s="1">
        <f t="shared" si="272"/>
        <v>542</v>
      </c>
      <c r="AK854" s="1">
        <f t="shared" si="273"/>
        <v>928.000854</v>
      </c>
      <c r="AL854">
        <f t="shared" si="274"/>
        <v>575</v>
      </c>
      <c r="AM854" s="1">
        <f t="shared" si="275"/>
        <v>926</v>
      </c>
      <c r="AN854" s="108">
        <f t="shared" si="261"/>
        <v>59.150853999999995</v>
      </c>
      <c r="AO854">
        <f t="shared" si="276"/>
        <v>569</v>
      </c>
      <c r="AP854" s="1">
        <f t="shared" si="277"/>
        <v>932</v>
      </c>
      <c r="AQ854" s="108">
        <f t="shared" si="262"/>
        <v>8.5399999999999994E-4</v>
      </c>
      <c r="AR854">
        <f t="shared" si="278"/>
        <v>655</v>
      </c>
      <c r="AS854" s="1">
        <f t="shared" si="279"/>
        <v>846</v>
      </c>
    </row>
    <row r="855" spans="7:45" x14ac:dyDescent="0.25">
      <c r="G855" s="93">
        <v>43525</v>
      </c>
      <c r="H855" t="s">
        <v>23</v>
      </c>
      <c r="I855" t="s">
        <v>63</v>
      </c>
      <c r="J855" t="s">
        <v>558</v>
      </c>
      <c r="K855" s="95">
        <v>26.15</v>
      </c>
      <c r="L855" s="94">
        <v>0</v>
      </c>
      <c r="O855" t="str">
        <f t="shared" si="263"/>
        <v/>
      </c>
      <c r="AA855" s="3">
        <f t="shared" si="280"/>
        <v>847</v>
      </c>
      <c r="AB855" s="93">
        <f t="shared" si="264"/>
        <v>43525.000854999998</v>
      </c>
      <c r="AC855">
        <f t="shared" si="265"/>
        <v>654</v>
      </c>
      <c r="AD855" s="1">
        <f t="shared" si="266"/>
        <v>847</v>
      </c>
      <c r="AE855" s="119">
        <f t="shared" si="267"/>
        <v>515.000855</v>
      </c>
      <c r="AF855">
        <f t="shared" si="268"/>
        <v>1209</v>
      </c>
      <c r="AG855" s="1">
        <f t="shared" si="269"/>
        <v>292</v>
      </c>
      <c r="AH855" s="119">
        <f t="shared" si="270"/>
        <v>613.000855</v>
      </c>
      <c r="AI855">
        <f t="shared" si="271"/>
        <v>958</v>
      </c>
      <c r="AJ855" s="1">
        <f t="shared" si="272"/>
        <v>543</v>
      </c>
      <c r="AK855" s="1">
        <f t="shared" si="273"/>
        <v>928.000855</v>
      </c>
      <c r="AL855">
        <f t="shared" si="274"/>
        <v>574</v>
      </c>
      <c r="AM855" s="1">
        <f t="shared" si="275"/>
        <v>927</v>
      </c>
      <c r="AN855" s="108">
        <f t="shared" si="261"/>
        <v>26.150855</v>
      </c>
      <c r="AO855">
        <f t="shared" si="276"/>
        <v>879</v>
      </c>
      <c r="AP855" s="1">
        <f t="shared" si="277"/>
        <v>622</v>
      </c>
      <c r="AQ855" s="108">
        <f t="shared" si="262"/>
        <v>8.5499999999999997E-4</v>
      </c>
      <c r="AR855">
        <f t="shared" si="278"/>
        <v>654</v>
      </c>
      <c r="AS855" s="1">
        <f t="shared" si="279"/>
        <v>847</v>
      </c>
    </row>
    <row r="856" spans="7:45" x14ac:dyDescent="0.25">
      <c r="G856" s="93">
        <v>43525</v>
      </c>
      <c r="H856" t="s">
        <v>23</v>
      </c>
      <c r="I856" t="s">
        <v>63</v>
      </c>
      <c r="J856" t="s">
        <v>558</v>
      </c>
      <c r="K856" s="95">
        <v>15.92</v>
      </c>
      <c r="L856" s="94">
        <v>0</v>
      </c>
      <c r="O856" t="str">
        <f t="shared" si="263"/>
        <v/>
      </c>
      <c r="AA856" s="3">
        <f t="shared" si="280"/>
        <v>848</v>
      </c>
      <c r="AB856" s="93">
        <f t="shared" si="264"/>
        <v>43525.000855999999</v>
      </c>
      <c r="AC856">
        <f t="shared" si="265"/>
        <v>653</v>
      </c>
      <c r="AD856" s="1">
        <f t="shared" si="266"/>
        <v>848</v>
      </c>
      <c r="AE856" s="119">
        <f t="shared" si="267"/>
        <v>515.000856</v>
      </c>
      <c r="AF856">
        <f t="shared" si="268"/>
        <v>1208</v>
      </c>
      <c r="AG856" s="1">
        <f t="shared" si="269"/>
        <v>293</v>
      </c>
      <c r="AH856" s="119">
        <f t="shared" si="270"/>
        <v>613.000856</v>
      </c>
      <c r="AI856">
        <f t="shared" si="271"/>
        <v>957</v>
      </c>
      <c r="AJ856" s="1">
        <f t="shared" si="272"/>
        <v>544</v>
      </c>
      <c r="AK856" s="1">
        <f t="shared" si="273"/>
        <v>928.000856</v>
      </c>
      <c r="AL856">
        <f t="shared" si="274"/>
        <v>573</v>
      </c>
      <c r="AM856" s="1">
        <f t="shared" si="275"/>
        <v>928</v>
      </c>
      <c r="AN856" s="108">
        <f t="shared" si="261"/>
        <v>15.920856000000001</v>
      </c>
      <c r="AO856">
        <f t="shared" si="276"/>
        <v>1136</v>
      </c>
      <c r="AP856" s="1">
        <f t="shared" si="277"/>
        <v>365</v>
      </c>
      <c r="AQ856" s="108">
        <f t="shared" si="262"/>
        <v>8.5599999999999999E-4</v>
      </c>
      <c r="AR856">
        <f t="shared" si="278"/>
        <v>653</v>
      </c>
      <c r="AS856" s="1">
        <f t="shared" si="279"/>
        <v>848</v>
      </c>
    </row>
    <row r="857" spans="7:45" x14ac:dyDescent="0.25">
      <c r="G857" s="93">
        <v>43525</v>
      </c>
      <c r="H857" t="s">
        <v>23</v>
      </c>
      <c r="I857" t="s">
        <v>37</v>
      </c>
      <c r="J857" t="s">
        <v>160</v>
      </c>
      <c r="K857" s="95">
        <v>18</v>
      </c>
      <c r="L857" s="94">
        <v>0</v>
      </c>
      <c r="O857" t="str">
        <f t="shared" si="263"/>
        <v/>
      </c>
      <c r="AA857" s="3">
        <f t="shared" si="280"/>
        <v>849</v>
      </c>
      <c r="AB857" s="93">
        <f t="shared" si="264"/>
        <v>43525.000856999999</v>
      </c>
      <c r="AC857">
        <f t="shared" si="265"/>
        <v>652</v>
      </c>
      <c r="AD857" s="1">
        <f t="shared" si="266"/>
        <v>849</v>
      </c>
      <c r="AE857" s="119">
        <f t="shared" si="267"/>
        <v>515.000857</v>
      </c>
      <c r="AF857">
        <f t="shared" si="268"/>
        <v>1207</v>
      </c>
      <c r="AG857" s="1">
        <f t="shared" si="269"/>
        <v>294</v>
      </c>
      <c r="AH857" s="119">
        <f t="shared" si="270"/>
        <v>868.000857</v>
      </c>
      <c r="AI857">
        <f t="shared" si="271"/>
        <v>710</v>
      </c>
      <c r="AJ857" s="1">
        <f t="shared" si="272"/>
        <v>791</v>
      </c>
      <c r="AK857" s="1">
        <f t="shared" si="273"/>
        <v>142.000857</v>
      </c>
      <c r="AL857">
        <f t="shared" si="274"/>
        <v>1364</v>
      </c>
      <c r="AM857" s="1">
        <f t="shared" si="275"/>
        <v>137</v>
      </c>
      <c r="AN857" s="108">
        <f t="shared" si="261"/>
        <v>18.000857</v>
      </c>
      <c r="AO857">
        <f t="shared" si="276"/>
        <v>1037</v>
      </c>
      <c r="AP857" s="1">
        <f t="shared" si="277"/>
        <v>464</v>
      </c>
      <c r="AQ857" s="108">
        <f t="shared" si="262"/>
        <v>8.5700000000000001E-4</v>
      </c>
      <c r="AR857">
        <f t="shared" si="278"/>
        <v>652</v>
      </c>
      <c r="AS857" s="1">
        <f t="shared" si="279"/>
        <v>849</v>
      </c>
    </row>
    <row r="858" spans="7:45" x14ac:dyDescent="0.25">
      <c r="G858" s="93">
        <v>43525</v>
      </c>
      <c r="H858" t="s">
        <v>23</v>
      </c>
      <c r="I858" t="s">
        <v>37</v>
      </c>
      <c r="J858" t="s">
        <v>135</v>
      </c>
      <c r="K858" s="95">
        <v>14</v>
      </c>
      <c r="L858" s="94">
        <v>0</v>
      </c>
      <c r="O858" t="str">
        <f t="shared" si="263"/>
        <v/>
      </c>
      <c r="AA858" s="3">
        <f t="shared" si="280"/>
        <v>850</v>
      </c>
      <c r="AB858" s="93">
        <f t="shared" si="264"/>
        <v>43525.000857999999</v>
      </c>
      <c r="AC858">
        <f t="shared" si="265"/>
        <v>651</v>
      </c>
      <c r="AD858" s="1">
        <f t="shared" si="266"/>
        <v>850</v>
      </c>
      <c r="AE858" s="119">
        <f t="shared" si="267"/>
        <v>515.00085799999999</v>
      </c>
      <c r="AF858">
        <f t="shared" si="268"/>
        <v>1206</v>
      </c>
      <c r="AG858" s="1">
        <f t="shared" si="269"/>
        <v>295</v>
      </c>
      <c r="AH858" s="119">
        <f t="shared" si="270"/>
        <v>868.00085799999999</v>
      </c>
      <c r="AI858">
        <f t="shared" si="271"/>
        <v>709</v>
      </c>
      <c r="AJ858" s="1">
        <f t="shared" si="272"/>
        <v>792</v>
      </c>
      <c r="AK858" s="1">
        <f t="shared" si="273"/>
        <v>106.00085799999999</v>
      </c>
      <c r="AL858">
        <f t="shared" si="274"/>
        <v>1397</v>
      </c>
      <c r="AM858" s="1">
        <f t="shared" si="275"/>
        <v>104</v>
      </c>
      <c r="AN858" s="108">
        <f t="shared" si="261"/>
        <v>14.000857999999999</v>
      </c>
      <c r="AO858">
        <f t="shared" si="276"/>
        <v>1157</v>
      </c>
      <c r="AP858" s="1">
        <f t="shared" si="277"/>
        <v>344</v>
      </c>
      <c r="AQ858" s="108">
        <f t="shared" si="262"/>
        <v>8.5799999999999993E-4</v>
      </c>
      <c r="AR858">
        <f t="shared" si="278"/>
        <v>651</v>
      </c>
      <c r="AS858" s="1">
        <f t="shared" si="279"/>
        <v>850</v>
      </c>
    </row>
    <row r="859" spans="7:45" x14ac:dyDescent="0.25">
      <c r="G859" s="93">
        <v>43526</v>
      </c>
      <c r="H859" t="s">
        <v>23</v>
      </c>
      <c r="I859" t="s">
        <v>37</v>
      </c>
      <c r="J859" t="s">
        <v>38</v>
      </c>
      <c r="K859" s="95">
        <v>52.2</v>
      </c>
      <c r="L859" s="94">
        <v>0</v>
      </c>
      <c r="O859" t="str">
        <f t="shared" si="263"/>
        <v/>
      </c>
      <c r="AA859" s="3">
        <f t="shared" si="280"/>
        <v>851</v>
      </c>
      <c r="AB859" s="93">
        <f t="shared" si="264"/>
        <v>43526.000859</v>
      </c>
      <c r="AC859">
        <f t="shared" si="265"/>
        <v>650</v>
      </c>
      <c r="AD859" s="1">
        <f t="shared" si="266"/>
        <v>851</v>
      </c>
      <c r="AE859" s="119">
        <f t="shared" si="267"/>
        <v>515.00085899999999</v>
      </c>
      <c r="AF859">
        <f t="shared" si="268"/>
        <v>1205</v>
      </c>
      <c r="AG859" s="1">
        <f t="shared" si="269"/>
        <v>296</v>
      </c>
      <c r="AH859" s="119">
        <f t="shared" si="270"/>
        <v>868.00085899999999</v>
      </c>
      <c r="AI859">
        <f t="shared" si="271"/>
        <v>708</v>
      </c>
      <c r="AJ859" s="1">
        <f t="shared" si="272"/>
        <v>793</v>
      </c>
      <c r="AK859" s="1">
        <f t="shared" si="273"/>
        <v>97.000859000000005</v>
      </c>
      <c r="AL859">
        <f t="shared" si="274"/>
        <v>1405</v>
      </c>
      <c r="AM859" s="1">
        <f t="shared" si="275"/>
        <v>96</v>
      </c>
      <c r="AN859" s="108">
        <f t="shared" si="261"/>
        <v>52.200859000000001</v>
      </c>
      <c r="AO859">
        <f t="shared" si="276"/>
        <v>600</v>
      </c>
      <c r="AP859" s="1">
        <f t="shared" si="277"/>
        <v>901</v>
      </c>
      <c r="AQ859" s="108">
        <f t="shared" si="262"/>
        <v>8.5899999999999995E-4</v>
      </c>
      <c r="AR859">
        <f t="shared" si="278"/>
        <v>650</v>
      </c>
      <c r="AS859" s="1">
        <f t="shared" si="279"/>
        <v>851</v>
      </c>
    </row>
    <row r="860" spans="7:45" x14ac:dyDescent="0.25">
      <c r="G860" s="93">
        <v>43530</v>
      </c>
      <c r="H860" t="s">
        <v>78</v>
      </c>
      <c r="I860" t="s">
        <v>64</v>
      </c>
      <c r="J860" t="s">
        <v>559</v>
      </c>
      <c r="K860" s="95">
        <v>19.559999999999999</v>
      </c>
      <c r="L860" s="94">
        <v>0</v>
      </c>
      <c r="O860" t="str">
        <f t="shared" si="263"/>
        <v/>
      </c>
      <c r="AA860" s="3">
        <f t="shared" si="280"/>
        <v>852</v>
      </c>
      <c r="AB860" s="93">
        <f t="shared" si="264"/>
        <v>43530.00086</v>
      </c>
      <c r="AC860">
        <f t="shared" si="265"/>
        <v>649</v>
      </c>
      <c r="AD860" s="1">
        <f t="shared" si="266"/>
        <v>852</v>
      </c>
      <c r="AE860" s="119">
        <f t="shared" si="267"/>
        <v>1487.0008600000001</v>
      </c>
      <c r="AF860">
        <f t="shared" si="268"/>
        <v>21</v>
      </c>
      <c r="AG860" s="1">
        <f t="shared" si="269"/>
        <v>1480</v>
      </c>
      <c r="AH860" s="119">
        <f t="shared" si="270"/>
        <v>358.00085999999999</v>
      </c>
      <c r="AI860">
        <f t="shared" si="271"/>
        <v>1173</v>
      </c>
      <c r="AJ860" s="1">
        <f t="shared" si="272"/>
        <v>328</v>
      </c>
      <c r="AK860" s="1">
        <f t="shared" si="273"/>
        <v>942.00085999999999</v>
      </c>
      <c r="AL860">
        <f t="shared" si="274"/>
        <v>572</v>
      </c>
      <c r="AM860" s="1">
        <f t="shared" si="275"/>
        <v>929</v>
      </c>
      <c r="AN860" s="108">
        <f t="shared" si="261"/>
        <v>19.560859999999998</v>
      </c>
      <c r="AO860">
        <f t="shared" si="276"/>
        <v>1012</v>
      </c>
      <c r="AP860" s="1">
        <f t="shared" si="277"/>
        <v>489</v>
      </c>
      <c r="AQ860" s="108">
        <f t="shared" si="262"/>
        <v>8.5999999999999998E-4</v>
      </c>
      <c r="AR860">
        <f t="shared" si="278"/>
        <v>649</v>
      </c>
      <c r="AS860" s="1">
        <f t="shared" si="279"/>
        <v>852</v>
      </c>
    </row>
    <row r="861" spans="7:45" x14ac:dyDescent="0.25">
      <c r="G861" s="93">
        <v>43530</v>
      </c>
      <c r="H861" t="s">
        <v>22</v>
      </c>
      <c r="I861" t="s">
        <v>36</v>
      </c>
      <c r="J861" t="s">
        <v>559</v>
      </c>
      <c r="K861" s="95">
        <v>16</v>
      </c>
      <c r="L861" s="94">
        <v>0</v>
      </c>
      <c r="O861" t="str">
        <f t="shared" si="263"/>
        <v/>
      </c>
      <c r="AA861" s="3">
        <f t="shared" si="280"/>
        <v>853</v>
      </c>
      <c r="AB861" s="93">
        <f t="shared" si="264"/>
        <v>43530.000861</v>
      </c>
      <c r="AC861">
        <f t="shared" si="265"/>
        <v>648</v>
      </c>
      <c r="AD861" s="1">
        <f t="shared" si="266"/>
        <v>853</v>
      </c>
      <c r="AE861" s="119">
        <f t="shared" si="267"/>
        <v>1469.000861</v>
      </c>
      <c r="AF861">
        <f t="shared" si="268"/>
        <v>97</v>
      </c>
      <c r="AG861" s="1">
        <f t="shared" si="269"/>
        <v>1404</v>
      </c>
      <c r="AH861" s="119">
        <f t="shared" si="270"/>
        <v>297.00086099999999</v>
      </c>
      <c r="AI861">
        <f t="shared" si="271"/>
        <v>1334</v>
      </c>
      <c r="AJ861" s="1">
        <f t="shared" si="272"/>
        <v>167</v>
      </c>
      <c r="AK861" s="1">
        <f t="shared" si="273"/>
        <v>942.00086099999999</v>
      </c>
      <c r="AL861">
        <f t="shared" si="274"/>
        <v>571</v>
      </c>
      <c r="AM861" s="1">
        <f t="shared" si="275"/>
        <v>930</v>
      </c>
      <c r="AN861" s="108">
        <f t="shared" si="261"/>
        <v>16.000861</v>
      </c>
      <c r="AO861">
        <f t="shared" si="276"/>
        <v>1097</v>
      </c>
      <c r="AP861" s="1">
        <f t="shared" si="277"/>
        <v>404</v>
      </c>
      <c r="AQ861" s="108">
        <f t="shared" si="262"/>
        <v>8.61E-4</v>
      </c>
      <c r="AR861">
        <f t="shared" si="278"/>
        <v>648</v>
      </c>
      <c r="AS861" s="1">
        <f t="shared" si="279"/>
        <v>853</v>
      </c>
    </row>
    <row r="862" spans="7:45" x14ac:dyDescent="0.25">
      <c r="G862" s="93">
        <v>43530</v>
      </c>
      <c r="H862" t="s">
        <v>71</v>
      </c>
      <c r="I862" t="s">
        <v>64</v>
      </c>
      <c r="J862" t="s">
        <v>559</v>
      </c>
      <c r="K862" s="95">
        <v>88</v>
      </c>
      <c r="L862" s="94">
        <v>0</v>
      </c>
      <c r="O862" t="str">
        <f t="shared" si="263"/>
        <v/>
      </c>
      <c r="AA862" s="3">
        <f t="shared" si="280"/>
        <v>854</v>
      </c>
      <c r="AB862" s="93">
        <f t="shared" si="264"/>
        <v>43530.000862000001</v>
      </c>
      <c r="AC862">
        <f t="shared" si="265"/>
        <v>647</v>
      </c>
      <c r="AD862" s="1">
        <f t="shared" si="266"/>
        <v>854</v>
      </c>
      <c r="AE862" s="119">
        <f t="shared" si="267"/>
        <v>1260.0008620000001</v>
      </c>
      <c r="AF862">
        <f t="shared" si="268"/>
        <v>262</v>
      </c>
      <c r="AG862" s="1">
        <f t="shared" si="269"/>
        <v>1239</v>
      </c>
      <c r="AH862" s="119">
        <f t="shared" si="270"/>
        <v>358.00086199999998</v>
      </c>
      <c r="AI862">
        <f t="shared" si="271"/>
        <v>1172</v>
      </c>
      <c r="AJ862" s="1">
        <f t="shared" si="272"/>
        <v>329</v>
      </c>
      <c r="AK862" s="1">
        <f t="shared" si="273"/>
        <v>942.00086199999998</v>
      </c>
      <c r="AL862">
        <f t="shared" si="274"/>
        <v>570</v>
      </c>
      <c r="AM862" s="1">
        <f t="shared" si="275"/>
        <v>931</v>
      </c>
      <c r="AN862" s="108">
        <f t="shared" si="261"/>
        <v>88.000861999999998</v>
      </c>
      <c r="AO862">
        <f t="shared" si="276"/>
        <v>429</v>
      </c>
      <c r="AP862" s="1">
        <f t="shared" si="277"/>
        <v>1072</v>
      </c>
      <c r="AQ862" s="108">
        <f t="shared" si="262"/>
        <v>8.6199999999999992E-4</v>
      </c>
      <c r="AR862">
        <f t="shared" si="278"/>
        <v>647</v>
      </c>
      <c r="AS862" s="1">
        <f t="shared" si="279"/>
        <v>854</v>
      </c>
    </row>
    <row r="863" spans="7:45" x14ac:dyDescent="0.25">
      <c r="G863" s="93">
        <v>43530</v>
      </c>
      <c r="H863" t="s">
        <v>71</v>
      </c>
      <c r="I863" t="s">
        <v>35</v>
      </c>
      <c r="J863" t="s">
        <v>559</v>
      </c>
      <c r="K863" s="95">
        <v>21.24</v>
      </c>
      <c r="L863" s="94">
        <v>0</v>
      </c>
      <c r="O863" t="str">
        <f t="shared" si="263"/>
        <v/>
      </c>
      <c r="AA863" s="3">
        <f t="shared" si="280"/>
        <v>855</v>
      </c>
      <c r="AB863" s="93">
        <f t="shared" si="264"/>
        <v>43530.000863000001</v>
      </c>
      <c r="AC863">
        <f t="shared" si="265"/>
        <v>646</v>
      </c>
      <c r="AD863" s="1">
        <f t="shared" si="266"/>
        <v>855</v>
      </c>
      <c r="AE863" s="119">
        <f t="shared" si="267"/>
        <v>1260.000863</v>
      </c>
      <c r="AF863">
        <f t="shared" si="268"/>
        <v>261</v>
      </c>
      <c r="AG863" s="1">
        <f t="shared" si="269"/>
        <v>1240</v>
      </c>
      <c r="AH863" s="119">
        <f t="shared" si="270"/>
        <v>1402.000863</v>
      </c>
      <c r="AI863">
        <f t="shared" si="271"/>
        <v>144</v>
      </c>
      <c r="AJ863" s="1">
        <f t="shared" si="272"/>
        <v>1357</v>
      </c>
      <c r="AK863" s="1">
        <f t="shared" si="273"/>
        <v>942.00086299999998</v>
      </c>
      <c r="AL863">
        <f t="shared" si="274"/>
        <v>569</v>
      </c>
      <c r="AM863" s="1">
        <f t="shared" si="275"/>
        <v>932</v>
      </c>
      <c r="AN863" s="108">
        <f t="shared" si="261"/>
        <v>21.240862999999997</v>
      </c>
      <c r="AO863">
        <f t="shared" si="276"/>
        <v>990</v>
      </c>
      <c r="AP863" s="1">
        <f t="shared" si="277"/>
        <v>511</v>
      </c>
      <c r="AQ863" s="108">
        <f t="shared" si="262"/>
        <v>8.6299999999999994E-4</v>
      </c>
      <c r="AR863">
        <f t="shared" si="278"/>
        <v>646</v>
      </c>
      <c r="AS863" s="1">
        <f t="shared" si="279"/>
        <v>855</v>
      </c>
    </row>
    <row r="864" spans="7:45" x14ac:dyDescent="0.25">
      <c r="G864" s="93">
        <v>43530</v>
      </c>
      <c r="H864" t="s">
        <v>77</v>
      </c>
      <c r="I864" t="s">
        <v>35</v>
      </c>
      <c r="J864" t="s">
        <v>559</v>
      </c>
      <c r="K864" s="95">
        <v>42.5</v>
      </c>
      <c r="L864" s="94">
        <v>0</v>
      </c>
      <c r="O864" t="str">
        <f t="shared" si="263"/>
        <v/>
      </c>
      <c r="AA864" s="3">
        <f t="shared" si="280"/>
        <v>856</v>
      </c>
      <c r="AB864" s="93">
        <f t="shared" si="264"/>
        <v>43530.000864000001</v>
      </c>
      <c r="AC864">
        <f t="shared" si="265"/>
        <v>645</v>
      </c>
      <c r="AD864" s="1">
        <f t="shared" si="266"/>
        <v>856</v>
      </c>
      <c r="AE864" s="119">
        <f t="shared" si="267"/>
        <v>1184.0008640000001</v>
      </c>
      <c r="AF864">
        <f t="shared" si="268"/>
        <v>324</v>
      </c>
      <c r="AG864" s="1">
        <f t="shared" si="269"/>
        <v>1177</v>
      </c>
      <c r="AH864" s="119">
        <f t="shared" si="270"/>
        <v>1402.0008640000001</v>
      </c>
      <c r="AI864">
        <f t="shared" si="271"/>
        <v>143</v>
      </c>
      <c r="AJ864" s="1">
        <f t="shared" si="272"/>
        <v>1358</v>
      </c>
      <c r="AK864" s="1">
        <f t="shared" si="273"/>
        <v>942.00086399999998</v>
      </c>
      <c r="AL864">
        <f t="shared" si="274"/>
        <v>568</v>
      </c>
      <c r="AM864" s="1">
        <f t="shared" si="275"/>
        <v>933</v>
      </c>
      <c r="AN864" s="108">
        <f t="shared" si="261"/>
        <v>42.500864</v>
      </c>
      <c r="AO864">
        <f t="shared" si="276"/>
        <v>678</v>
      </c>
      <c r="AP864" s="1">
        <f t="shared" si="277"/>
        <v>823</v>
      </c>
      <c r="AQ864" s="108">
        <f t="shared" si="262"/>
        <v>8.6399999999999997E-4</v>
      </c>
      <c r="AR864">
        <f t="shared" si="278"/>
        <v>645</v>
      </c>
      <c r="AS864" s="1">
        <f t="shared" si="279"/>
        <v>856</v>
      </c>
    </row>
    <row r="865" spans="7:45" x14ac:dyDescent="0.25">
      <c r="G865" s="93">
        <v>43530</v>
      </c>
      <c r="H865" t="s">
        <v>21</v>
      </c>
      <c r="I865" t="s">
        <v>36</v>
      </c>
      <c r="J865" t="s">
        <v>559</v>
      </c>
      <c r="K865" s="95">
        <v>128</v>
      </c>
      <c r="L865" s="94">
        <v>0</v>
      </c>
      <c r="O865" t="str">
        <f t="shared" si="263"/>
        <v/>
      </c>
      <c r="AA865" s="3">
        <f t="shared" si="280"/>
        <v>857</v>
      </c>
      <c r="AB865" s="93">
        <f t="shared" si="264"/>
        <v>43530.000865000002</v>
      </c>
      <c r="AC865">
        <f t="shared" si="265"/>
        <v>644</v>
      </c>
      <c r="AD865" s="1">
        <f t="shared" si="266"/>
        <v>857</v>
      </c>
      <c r="AE865" s="119">
        <f t="shared" si="267"/>
        <v>1086.000865</v>
      </c>
      <c r="AF865">
        <f t="shared" si="268"/>
        <v>578</v>
      </c>
      <c r="AG865" s="1">
        <f t="shared" si="269"/>
        <v>923</v>
      </c>
      <c r="AH865" s="119">
        <f t="shared" si="270"/>
        <v>297.00086499999998</v>
      </c>
      <c r="AI865">
        <f t="shared" si="271"/>
        <v>1333</v>
      </c>
      <c r="AJ865" s="1">
        <f t="shared" si="272"/>
        <v>168</v>
      </c>
      <c r="AK865" s="1">
        <f t="shared" si="273"/>
        <v>942.00086499999998</v>
      </c>
      <c r="AL865">
        <f t="shared" si="274"/>
        <v>567</v>
      </c>
      <c r="AM865" s="1">
        <f t="shared" si="275"/>
        <v>934</v>
      </c>
      <c r="AN865" s="108">
        <f t="shared" si="261"/>
        <v>128.000865</v>
      </c>
      <c r="AO865">
        <f t="shared" si="276"/>
        <v>329</v>
      </c>
      <c r="AP865" s="1">
        <f t="shared" si="277"/>
        <v>1172</v>
      </c>
      <c r="AQ865" s="108">
        <f t="shared" si="262"/>
        <v>8.6499999999999999E-4</v>
      </c>
      <c r="AR865">
        <f t="shared" si="278"/>
        <v>644</v>
      </c>
      <c r="AS865" s="1">
        <f t="shared" si="279"/>
        <v>857</v>
      </c>
    </row>
    <row r="866" spans="7:45" x14ac:dyDescent="0.25">
      <c r="G866" s="93">
        <v>43530</v>
      </c>
      <c r="H866" t="s">
        <v>21</v>
      </c>
      <c r="I866" t="s">
        <v>36</v>
      </c>
      <c r="J866" t="s">
        <v>559</v>
      </c>
      <c r="K866" s="95">
        <v>64</v>
      </c>
      <c r="L866" s="94">
        <v>0</v>
      </c>
      <c r="O866" t="str">
        <f t="shared" si="263"/>
        <v/>
      </c>
      <c r="AA866" s="3">
        <f t="shared" si="280"/>
        <v>858</v>
      </c>
      <c r="AB866" s="93">
        <f t="shared" si="264"/>
        <v>43530.000866000002</v>
      </c>
      <c r="AC866">
        <f t="shared" si="265"/>
        <v>643</v>
      </c>
      <c r="AD866" s="1">
        <f t="shared" si="266"/>
        <v>858</v>
      </c>
      <c r="AE866" s="119">
        <f t="shared" si="267"/>
        <v>1086.0008660000001</v>
      </c>
      <c r="AF866">
        <f t="shared" si="268"/>
        <v>577</v>
      </c>
      <c r="AG866" s="1">
        <f t="shared" si="269"/>
        <v>924</v>
      </c>
      <c r="AH866" s="119">
        <f t="shared" si="270"/>
        <v>297.00086599999997</v>
      </c>
      <c r="AI866">
        <f t="shared" si="271"/>
        <v>1332</v>
      </c>
      <c r="AJ866" s="1">
        <f t="shared" si="272"/>
        <v>169</v>
      </c>
      <c r="AK866" s="1">
        <f t="shared" si="273"/>
        <v>942.00086599999997</v>
      </c>
      <c r="AL866">
        <f t="shared" si="274"/>
        <v>566</v>
      </c>
      <c r="AM866" s="1">
        <f t="shared" si="275"/>
        <v>935</v>
      </c>
      <c r="AN866" s="108">
        <f t="shared" si="261"/>
        <v>64.000866000000002</v>
      </c>
      <c r="AO866">
        <f t="shared" si="276"/>
        <v>542</v>
      </c>
      <c r="AP866" s="1">
        <f t="shared" si="277"/>
        <v>959</v>
      </c>
      <c r="AQ866" s="108">
        <f t="shared" si="262"/>
        <v>8.6599999999999991E-4</v>
      </c>
      <c r="AR866">
        <f t="shared" si="278"/>
        <v>643</v>
      </c>
      <c r="AS866" s="1">
        <f t="shared" si="279"/>
        <v>858</v>
      </c>
    </row>
    <row r="867" spans="7:45" x14ac:dyDescent="0.25">
      <c r="G867" s="93">
        <v>43530</v>
      </c>
      <c r="H867" t="s">
        <v>21</v>
      </c>
      <c r="I867" t="s">
        <v>36</v>
      </c>
      <c r="J867" t="s">
        <v>559</v>
      </c>
      <c r="K867" s="95">
        <v>48</v>
      </c>
      <c r="L867" s="94">
        <v>0</v>
      </c>
      <c r="O867" t="str">
        <f t="shared" si="263"/>
        <v/>
      </c>
      <c r="AA867" s="3">
        <f t="shared" si="280"/>
        <v>859</v>
      </c>
      <c r="AB867" s="93">
        <f t="shared" si="264"/>
        <v>43530.000867000002</v>
      </c>
      <c r="AC867">
        <f t="shared" si="265"/>
        <v>642</v>
      </c>
      <c r="AD867" s="1">
        <f t="shared" si="266"/>
        <v>859</v>
      </c>
      <c r="AE867" s="119">
        <f t="shared" si="267"/>
        <v>1086.000867</v>
      </c>
      <c r="AF867">
        <f t="shared" si="268"/>
        <v>576</v>
      </c>
      <c r="AG867" s="1">
        <f t="shared" si="269"/>
        <v>925</v>
      </c>
      <c r="AH867" s="119">
        <f t="shared" si="270"/>
        <v>297.00086700000003</v>
      </c>
      <c r="AI867">
        <f t="shared" si="271"/>
        <v>1331</v>
      </c>
      <c r="AJ867" s="1">
        <f t="shared" si="272"/>
        <v>170</v>
      </c>
      <c r="AK867" s="1">
        <f t="shared" si="273"/>
        <v>942.00086699999997</v>
      </c>
      <c r="AL867">
        <f t="shared" si="274"/>
        <v>565</v>
      </c>
      <c r="AM867" s="1">
        <f t="shared" si="275"/>
        <v>936</v>
      </c>
      <c r="AN867" s="108">
        <f t="shared" si="261"/>
        <v>48.000867</v>
      </c>
      <c r="AO867">
        <f t="shared" si="276"/>
        <v>625</v>
      </c>
      <c r="AP867" s="1">
        <f t="shared" si="277"/>
        <v>876</v>
      </c>
      <c r="AQ867" s="108">
        <f t="shared" si="262"/>
        <v>8.6699999999999993E-4</v>
      </c>
      <c r="AR867">
        <f t="shared" si="278"/>
        <v>642</v>
      </c>
      <c r="AS867" s="1">
        <f t="shared" si="279"/>
        <v>859</v>
      </c>
    </row>
    <row r="868" spans="7:45" x14ac:dyDescent="0.25">
      <c r="G868" s="93">
        <v>43530</v>
      </c>
      <c r="H868" t="s">
        <v>21</v>
      </c>
      <c r="I868" t="s">
        <v>36</v>
      </c>
      <c r="J868" t="s">
        <v>559</v>
      </c>
      <c r="K868" s="95">
        <v>40</v>
      </c>
      <c r="L868" s="94">
        <v>0</v>
      </c>
      <c r="O868" t="str">
        <f t="shared" si="263"/>
        <v/>
      </c>
      <c r="AA868" s="3">
        <f t="shared" si="280"/>
        <v>860</v>
      </c>
      <c r="AB868" s="93">
        <f t="shared" si="264"/>
        <v>43530.000868000003</v>
      </c>
      <c r="AC868">
        <f t="shared" si="265"/>
        <v>641</v>
      </c>
      <c r="AD868" s="1">
        <f t="shared" si="266"/>
        <v>860</v>
      </c>
      <c r="AE868" s="119">
        <f t="shared" si="267"/>
        <v>1086.0008680000001</v>
      </c>
      <c r="AF868">
        <f t="shared" si="268"/>
        <v>575</v>
      </c>
      <c r="AG868" s="1">
        <f t="shared" si="269"/>
        <v>926</v>
      </c>
      <c r="AH868" s="119">
        <f t="shared" si="270"/>
        <v>297.00086800000003</v>
      </c>
      <c r="AI868">
        <f t="shared" si="271"/>
        <v>1330</v>
      </c>
      <c r="AJ868" s="1">
        <f t="shared" si="272"/>
        <v>171</v>
      </c>
      <c r="AK868" s="1">
        <f t="shared" si="273"/>
        <v>942.00086799999997</v>
      </c>
      <c r="AL868">
        <f t="shared" si="274"/>
        <v>564</v>
      </c>
      <c r="AM868" s="1">
        <f t="shared" si="275"/>
        <v>937</v>
      </c>
      <c r="AN868" s="108">
        <f t="shared" si="261"/>
        <v>40.000867999999997</v>
      </c>
      <c r="AO868">
        <f t="shared" si="276"/>
        <v>706</v>
      </c>
      <c r="AP868" s="1">
        <f t="shared" si="277"/>
        <v>795</v>
      </c>
      <c r="AQ868" s="108">
        <f t="shared" si="262"/>
        <v>8.6799999999999996E-4</v>
      </c>
      <c r="AR868">
        <f t="shared" si="278"/>
        <v>641</v>
      </c>
      <c r="AS868" s="1">
        <f t="shared" si="279"/>
        <v>860</v>
      </c>
    </row>
    <row r="869" spans="7:45" x14ac:dyDescent="0.25">
      <c r="G869" s="93">
        <v>43530</v>
      </c>
      <c r="H869" t="s">
        <v>21</v>
      </c>
      <c r="I869" t="s">
        <v>36</v>
      </c>
      <c r="J869" t="s">
        <v>559</v>
      </c>
      <c r="K869" s="95">
        <v>24</v>
      </c>
      <c r="L869" s="94">
        <v>0</v>
      </c>
      <c r="O869" t="str">
        <f t="shared" si="263"/>
        <v/>
      </c>
      <c r="AA869" s="3">
        <f t="shared" si="280"/>
        <v>861</v>
      </c>
      <c r="AB869" s="93">
        <f t="shared" si="264"/>
        <v>43530.000869000003</v>
      </c>
      <c r="AC869">
        <f t="shared" si="265"/>
        <v>640</v>
      </c>
      <c r="AD869" s="1">
        <f t="shared" si="266"/>
        <v>861</v>
      </c>
      <c r="AE869" s="119">
        <f t="shared" si="267"/>
        <v>1086.000869</v>
      </c>
      <c r="AF869">
        <f t="shared" si="268"/>
        <v>574</v>
      </c>
      <c r="AG869" s="1">
        <f t="shared" si="269"/>
        <v>927</v>
      </c>
      <c r="AH869" s="119">
        <f t="shared" si="270"/>
        <v>297.00086900000002</v>
      </c>
      <c r="AI869">
        <f t="shared" si="271"/>
        <v>1329</v>
      </c>
      <c r="AJ869" s="1">
        <f t="shared" si="272"/>
        <v>172</v>
      </c>
      <c r="AK869" s="1">
        <f t="shared" si="273"/>
        <v>942.00086899999997</v>
      </c>
      <c r="AL869">
        <f t="shared" si="274"/>
        <v>563</v>
      </c>
      <c r="AM869" s="1">
        <f t="shared" si="275"/>
        <v>938</v>
      </c>
      <c r="AN869" s="108">
        <f t="shared" si="261"/>
        <v>24.000869000000002</v>
      </c>
      <c r="AO869">
        <f t="shared" si="276"/>
        <v>931</v>
      </c>
      <c r="AP869" s="1">
        <f t="shared" si="277"/>
        <v>570</v>
      </c>
      <c r="AQ869" s="108">
        <f t="shared" si="262"/>
        <v>8.6899999999999998E-4</v>
      </c>
      <c r="AR869">
        <f t="shared" si="278"/>
        <v>640</v>
      </c>
      <c r="AS869" s="1">
        <f t="shared" si="279"/>
        <v>861</v>
      </c>
    </row>
    <row r="870" spans="7:45" x14ac:dyDescent="0.25">
      <c r="G870" s="93">
        <v>43530</v>
      </c>
      <c r="H870" t="s">
        <v>21</v>
      </c>
      <c r="I870" t="s">
        <v>36</v>
      </c>
      <c r="J870" t="s">
        <v>559</v>
      </c>
      <c r="K870" s="95">
        <v>16</v>
      </c>
      <c r="L870" s="94">
        <v>0</v>
      </c>
      <c r="O870" t="str">
        <f t="shared" si="263"/>
        <v/>
      </c>
      <c r="AA870" s="3">
        <f t="shared" si="280"/>
        <v>862</v>
      </c>
      <c r="AB870" s="93">
        <f t="shared" si="264"/>
        <v>43530.000870000003</v>
      </c>
      <c r="AC870">
        <f t="shared" si="265"/>
        <v>639</v>
      </c>
      <c r="AD870" s="1">
        <f t="shared" si="266"/>
        <v>862</v>
      </c>
      <c r="AE870" s="119">
        <f t="shared" si="267"/>
        <v>1086.0008700000001</v>
      </c>
      <c r="AF870">
        <f t="shared" si="268"/>
        <v>573</v>
      </c>
      <c r="AG870" s="1">
        <f t="shared" si="269"/>
        <v>928</v>
      </c>
      <c r="AH870" s="119">
        <f t="shared" si="270"/>
        <v>297.00087000000002</v>
      </c>
      <c r="AI870">
        <f t="shared" si="271"/>
        <v>1328</v>
      </c>
      <c r="AJ870" s="1">
        <f t="shared" si="272"/>
        <v>173</v>
      </c>
      <c r="AK870" s="1">
        <f t="shared" si="273"/>
        <v>942.00086999999996</v>
      </c>
      <c r="AL870">
        <f t="shared" si="274"/>
        <v>562</v>
      </c>
      <c r="AM870" s="1">
        <f t="shared" si="275"/>
        <v>939</v>
      </c>
      <c r="AN870" s="108">
        <f t="shared" si="261"/>
        <v>16.000869999999999</v>
      </c>
      <c r="AO870">
        <f t="shared" si="276"/>
        <v>1096</v>
      </c>
      <c r="AP870" s="1">
        <f t="shared" si="277"/>
        <v>405</v>
      </c>
      <c r="AQ870" s="108">
        <f t="shared" si="262"/>
        <v>8.7000000000000001E-4</v>
      </c>
      <c r="AR870">
        <f t="shared" si="278"/>
        <v>639</v>
      </c>
      <c r="AS870" s="1">
        <f t="shared" si="279"/>
        <v>862</v>
      </c>
    </row>
    <row r="871" spans="7:45" x14ac:dyDescent="0.25">
      <c r="G871" s="93">
        <v>43530</v>
      </c>
      <c r="H871" t="s">
        <v>21</v>
      </c>
      <c r="I871" t="s">
        <v>36</v>
      </c>
      <c r="J871" t="s">
        <v>559</v>
      </c>
      <c r="K871" s="95">
        <v>8</v>
      </c>
      <c r="L871" s="94">
        <v>0</v>
      </c>
      <c r="O871" t="str">
        <f t="shared" si="263"/>
        <v/>
      </c>
      <c r="AA871" s="3">
        <f t="shared" si="280"/>
        <v>863</v>
      </c>
      <c r="AB871" s="93">
        <f t="shared" si="264"/>
        <v>43530.000870999997</v>
      </c>
      <c r="AC871">
        <f t="shared" si="265"/>
        <v>638</v>
      </c>
      <c r="AD871" s="1">
        <f t="shared" si="266"/>
        <v>863</v>
      </c>
      <c r="AE871" s="119">
        <f t="shared" si="267"/>
        <v>1086.000871</v>
      </c>
      <c r="AF871">
        <f t="shared" si="268"/>
        <v>572</v>
      </c>
      <c r="AG871" s="1">
        <f t="shared" si="269"/>
        <v>929</v>
      </c>
      <c r="AH871" s="119">
        <f t="shared" si="270"/>
        <v>297.00087100000002</v>
      </c>
      <c r="AI871">
        <f t="shared" si="271"/>
        <v>1327</v>
      </c>
      <c r="AJ871" s="1">
        <f t="shared" si="272"/>
        <v>174</v>
      </c>
      <c r="AK871" s="1">
        <f t="shared" si="273"/>
        <v>942.00087099999996</v>
      </c>
      <c r="AL871">
        <f t="shared" si="274"/>
        <v>561</v>
      </c>
      <c r="AM871" s="1">
        <f t="shared" si="275"/>
        <v>940</v>
      </c>
      <c r="AN871" s="108">
        <f t="shared" si="261"/>
        <v>8.0008710000000001</v>
      </c>
      <c r="AO871">
        <f t="shared" si="276"/>
        <v>1291</v>
      </c>
      <c r="AP871" s="1">
        <f t="shared" si="277"/>
        <v>210</v>
      </c>
      <c r="AQ871" s="108">
        <f t="shared" si="262"/>
        <v>8.7099999999999992E-4</v>
      </c>
      <c r="AR871">
        <f t="shared" si="278"/>
        <v>638</v>
      </c>
      <c r="AS871" s="1">
        <f t="shared" si="279"/>
        <v>863</v>
      </c>
    </row>
    <row r="872" spans="7:45" x14ac:dyDescent="0.25">
      <c r="G872" s="93">
        <v>43530</v>
      </c>
      <c r="H872" t="s">
        <v>70</v>
      </c>
      <c r="I872" t="s">
        <v>35</v>
      </c>
      <c r="J872" t="s">
        <v>559</v>
      </c>
      <c r="K872" s="95">
        <v>161.44999999999999</v>
      </c>
      <c r="L872" s="94">
        <v>0</v>
      </c>
      <c r="O872" t="str">
        <f t="shared" si="263"/>
        <v/>
      </c>
      <c r="AA872" s="3">
        <f t="shared" si="280"/>
        <v>864</v>
      </c>
      <c r="AB872" s="93">
        <f t="shared" si="264"/>
        <v>43530.000871999997</v>
      </c>
      <c r="AC872">
        <f t="shared" si="265"/>
        <v>637</v>
      </c>
      <c r="AD872" s="1">
        <f t="shared" si="266"/>
        <v>864</v>
      </c>
      <c r="AE872" s="119">
        <f t="shared" si="267"/>
        <v>648.00087199999996</v>
      </c>
      <c r="AF872">
        <f t="shared" si="268"/>
        <v>866</v>
      </c>
      <c r="AG872" s="1">
        <f t="shared" si="269"/>
        <v>635</v>
      </c>
      <c r="AH872" s="119">
        <f t="shared" si="270"/>
        <v>1402.0008720000001</v>
      </c>
      <c r="AI872">
        <f t="shared" si="271"/>
        <v>142</v>
      </c>
      <c r="AJ872" s="1">
        <f t="shared" si="272"/>
        <v>1359</v>
      </c>
      <c r="AK872" s="1">
        <f t="shared" si="273"/>
        <v>942.00087199999996</v>
      </c>
      <c r="AL872">
        <f t="shared" si="274"/>
        <v>560</v>
      </c>
      <c r="AM872" s="1">
        <f t="shared" si="275"/>
        <v>941</v>
      </c>
      <c r="AN872" s="108">
        <f t="shared" si="261"/>
        <v>161.45087199999998</v>
      </c>
      <c r="AO872">
        <f t="shared" si="276"/>
        <v>263</v>
      </c>
      <c r="AP872" s="1">
        <f t="shared" si="277"/>
        <v>1238</v>
      </c>
      <c r="AQ872" s="108">
        <f t="shared" si="262"/>
        <v>8.7199999999999995E-4</v>
      </c>
      <c r="AR872">
        <f t="shared" si="278"/>
        <v>637</v>
      </c>
      <c r="AS872" s="1">
        <f t="shared" si="279"/>
        <v>864</v>
      </c>
    </row>
    <row r="873" spans="7:45" x14ac:dyDescent="0.25">
      <c r="G873" s="93">
        <v>43530</v>
      </c>
      <c r="H873" t="s">
        <v>74</v>
      </c>
      <c r="I873" t="s">
        <v>35</v>
      </c>
      <c r="J873" t="s">
        <v>559</v>
      </c>
      <c r="K873" s="95">
        <v>196.4</v>
      </c>
      <c r="L873" s="94">
        <v>0</v>
      </c>
      <c r="O873" t="str">
        <f t="shared" si="263"/>
        <v/>
      </c>
      <c r="AA873" s="3">
        <f t="shared" si="280"/>
        <v>865</v>
      </c>
      <c r="AB873" s="93">
        <f t="shared" si="264"/>
        <v>43530.000872999997</v>
      </c>
      <c r="AC873">
        <f t="shared" si="265"/>
        <v>636</v>
      </c>
      <c r="AD873" s="1">
        <f t="shared" si="266"/>
        <v>865</v>
      </c>
      <c r="AE873" s="119">
        <f t="shared" si="267"/>
        <v>608.00087299999996</v>
      </c>
      <c r="AF873">
        <f t="shared" si="268"/>
        <v>901</v>
      </c>
      <c r="AG873" s="1">
        <f t="shared" si="269"/>
        <v>600</v>
      </c>
      <c r="AH873" s="119">
        <f t="shared" si="270"/>
        <v>1402.000873</v>
      </c>
      <c r="AI873">
        <f t="shared" si="271"/>
        <v>141</v>
      </c>
      <c r="AJ873" s="1">
        <f t="shared" si="272"/>
        <v>1360</v>
      </c>
      <c r="AK873" s="1">
        <f t="shared" si="273"/>
        <v>942.00087299999996</v>
      </c>
      <c r="AL873">
        <f t="shared" si="274"/>
        <v>559</v>
      </c>
      <c r="AM873" s="1">
        <f t="shared" si="275"/>
        <v>942</v>
      </c>
      <c r="AN873" s="108">
        <f t="shared" si="261"/>
        <v>196.40087300000002</v>
      </c>
      <c r="AO873">
        <f t="shared" si="276"/>
        <v>230</v>
      </c>
      <c r="AP873" s="1">
        <f t="shared" si="277"/>
        <v>1271</v>
      </c>
      <c r="AQ873" s="108">
        <f t="shared" si="262"/>
        <v>8.7299999999999997E-4</v>
      </c>
      <c r="AR873">
        <f t="shared" si="278"/>
        <v>636</v>
      </c>
      <c r="AS873" s="1">
        <f t="shared" si="279"/>
        <v>865</v>
      </c>
    </row>
    <row r="874" spans="7:45" x14ac:dyDescent="0.25">
      <c r="G874" s="93">
        <v>43531</v>
      </c>
      <c r="H874" t="s">
        <v>22</v>
      </c>
      <c r="I874" t="s">
        <v>36</v>
      </c>
      <c r="J874" t="s">
        <v>560</v>
      </c>
      <c r="K874" s="95">
        <v>8</v>
      </c>
      <c r="L874" s="94">
        <v>0</v>
      </c>
      <c r="O874" t="str">
        <f t="shared" si="263"/>
        <v/>
      </c>
      <c r="AA874" s="3">
        <f t="shared" si="280"/>
        <v>866</v>
      </c>
      <c r="AB874" s="93">
        <f t="shared" si="264"/>
        <v>43531.000873999998</v>
      </c>
      <c r="AC874">
        <f t="shared" si="265"/>
        <v>635</v>
      </c>
      <c r="AD874" s="1">
        <f t="shared" si="266"/>
        <v>866</v>
      </c>
      <c r="AE874" s="119">
        <f t="shared" si="267"/>
        <v>1469.0008740000001</v>
      </c>
      <c r="AF874">
        <f t="shared" si="268"/>
        <v>96</v>
      </c>
      <c r="AG874" s="1">
        <f t="shared" si="269"/>
        <v>1405</v>
      </c>
      <c r="AH874" s="119">
        <f t="shared" si="270"/>
        <v>297.00087400000001</v>
      </c>
      <c r="AI874">
        <f t="shared" si="271"/>
        <v>1326</v>
      </c>
      <c r="AJ874" s="1">
        <f t="shared" si="272"/>
        <v>175</v>
      </c>
      <c r="AK874" s="1">
        <f t="shared" si="273"/>
        <v>959.00087399999995</v>
      </c>
      <c r="AL874">
        <f t="shared" si="274"/>
        <v>558</v>
      </c>
      <c r="AM874" s="1">
        <f t="shared" si="275"/>
        <v>943</v>
      </c>
      <c r="AN874" s="108">
        <f t="shared" si="261"/>
        <v>8.0008739999999996</v>
      </c>
      <c r="AO874">
        <f t="shared" si="276"/>
        <v>1290</v>
      </c>
      <c r="AP874" s="1">
        <f t="shared" si="277"/>
        <v>211</v>
      </c>
      <c r="AQ874" s="108">
        <f t="shared" si="262"/>
        <v>8.7399999999999999E-4</v>
      </c>
      <c r="AR874">
        <f t="shared" si="278"/>
        <v>635</v>
      </c>
      <c r="AS874" s="1">
        <f t="shared" si="279"/>
        <v>866</v>
      </c>
    </row>
    <row r="875" spans="7:45" x14ac:dyDescent="0.25">
      <c r="G875" s="93">
        <v>43531</v>
      </c>
      <c r="H875" t="s">
        <v>73</v>
      </c>
      <c r="I875" t="s">
        <v>64</v>
      </c>
      <c r="J875" t="s">
        <v>560</v>
      </c>
      <c r="K875" s="95">
        <v>255.93</v>
      </c>
      <c r="L875" s="94">
        <v>0</v>
      </c>
      <c r="O875" t="str">
        <f t="shared" si="263"/>
        <v/>
      </c>
      <c r="AA875" s="3">
        <f t="shared" si="280"/>
        <v>867</v>
      </c>
      <c r="AB875" s="93">
        <f t="shared" si="264"/>
        <v>43531.000874999998</v>
      </c>
      <c r="AC875">
        <f t="shared" si="265"/>
        <v>634</v>
      </c>
      <c r="AD875" s="1">
        <f t="shared" si="266"/>
        <v>867</v>
      </c>
      <c r="AE875" s="119">
        <f t="shared" si="267"/>
        <v>1321.000875</v>
      </c>
      <c r="AF875">
        <f t="shared" si="268"/>
        <v>189</v>
      </c>
      <c r="AG875" s="1">
        <f t="shared" si="269"/>
        <v>1312</v>
      </c>
      <c r="AH875" s="119">
        <f t="shared" si="270"/>
        <v>358.00087500000001</v>
      </c>
      <c r="AI875">
        <f t="shared" si="271"/>
        <v>1171</v>
      </c>
      <c r="AJ875" s="1">
        <f t="shared" si="272"/>
        <v>330</v>
      </c>
      <c r="AK875" s="1">
        <f t="shared" si="273"/>
        <v>959.00087499999995</v>
      </c>
      <c r="AL875">
        <f t="shared" si="274"/>
        <v>557</v>
      </c>
      <c r="AM875" s="1">
        <f t="shared" si="275"/>
        <v>944</v>
      </c>
      <c r="AN875" s="108">
        <f t="shared" si="261"/>
        <v>255.93087500000001</v>
      </c>
      <c r="AO875">
        <f t="shared" si="276"/>
        <v>192</v>
      </c>
      <c r="AP875" s="1">
        <f t="shared" si="277"/>
        <v>1309</v>
      </c>
      <c r="AQ875" s="108">
        <f t="shared" si="262"/>
        <v>8.7499999999999991E-4</v>
      </c>
      <c r="AR875">
        <f t="shared" si="278"/>
        <v>634</v>
      </c>
      <c r="AS875" s="1">
        <f t="shared" si="279"/>
        <v>867</v>
      </c>
    </row>
    <row r="876" spans="7:45" x14ac:dyDescent="0.25">
      <c r="G876" s="93">
        <v>43531</v>
      </c>
      <c r="H876" t="s">
        <v>73</v>
      </c>
      <c r="I876" t="s">
        <v>35</v>
      </c>
      <c r="J876" t="s">
        <v>560</v>
      </c>
      <c r="K876" s="95">
        <v>176</v>
      </c>
      <c r="L876" s="94">
        <v>0</v>
      </c>
      <c r="O876" t="str">
        <f t="shared" si="263"/>
        <v/>
      </c>
      <c r="AA876" s="3">
        <f t="shared" si="280"/>
        <v>868</v>
      </c>
      <c r="AB876" s="93">
        <f t="shared" si="264"/>
        <v>43531.000875999998</v>
      </c>
      <c r="AC876">
        <f t="shared" si="265"/>
        <v>633</v>
      </c>
      <c r="AD876" s="1">
        <f t="shared" si="266"/>
        <v>868</v>
      </c>
      <c r="AE876" s="119">
        <f t="shared" si="267"/>
        <v>1321.0008760000001</v>
      </c>
      <c r="AF876">
        <f t="shared" si="268"/>
        <v>188</v>
      </c>
      <c r="AG876" s="1">
        <f t="shared" si="269"/>
        <v>1313</v>
      </c>
      <c r="AH876" s="119">
        <f t="shared" si="270"/>
        <v>1402.0008760000001</v>
      </c>
      <c r="AI876">
        <f t="shared" si="271"/>
        <v>140</v>
      </c>
      <c r="AJ876" s="1">
        <f t="shared" si="272"/>
        <v>1361</v>
      </c>
      <c r="AK876" s="1">
        <f t="shared" si="273"/>
        <v>959.00087599999995</v>
      </c>
      <c r="AL876">
        <f t="shared" si="274"/>
        <v>556</v>
      </c>
      <c r="AM876" s="1">
        <f t="shared" si="275"/>
        <v>945</v>
      </c>
      <c r="AN876" s="108">
        <f t="shared" si="261"/>
        <v>176.00087600000001</v>
      </c>
      <c r="AO876">
        <f t="shared" si="276"/>
        <v>247</v>
      </c>
      <c r="AP876" s="1">
        <f t="shared" si="277"/>
        <v>1254</v>
      </c>
      <c r="AQ876" s="108">
        <f t="shared" si="262"/>
        <v>8.7599999999999993E-4</v>
      </c>
      <c r="AR876">
        <f t="shared" si="278"/>
        <v>633</v>
      </c>
      <c r="AS876" s="1">
        <f t="shared" si="279"/>
        <v>868</v>
      </c>
    </row>
    <row r="877" spans="7:45" x14ac:dyDescent="0.25">
      <c r="G877" s="93">
        <v>43531</v>
      </c>
      <c r="H877" t="s">
        <v>76</v>
      </c>
      <c r="I877" t="s">
        <v>35</v>
      </c>
      <c r="J877" t="s">
        <v>560</v>
      </c>
      <c r="K877" s="95">
        <v>53</v>
      </c>
      <c r="L877" s="94">
        <v>0</v>
      </c>
      <c r="O877" t="str">
        <f t="shared" si="263"/>
        <v/>
      </c>
      <c r="AA877" s="3">
        <f t="shared" si="280"/>
        <v>869</v>
      </c>
      <c r="AB877" s="93">
        <f t="shared" si="264"/>
        <v>43531.000876999999</v>
      </c>
      <c r="AC877">
        <f t="shared" si="265"/>
        <v>632</v>
      </c>
      <c r="AD877" s="1">
        <f t="shared" si="266"/>
        <v>869</v>
      </c>
      <c r="AE877" s="119">
        <f t="shared" si="267"/>
        <v>1207.0008769999999</v>
      </c>
      <c r="AF877">
        <f t="shared" si="268"/>
        <v>301</v>
      </c>
      <c r="AG877" s="1">
        <f t="shared" si="269"/>
        <v>1200</v>
      </c>
      <c r="AH877" s="119">
        <f t="shared" si="270"/>
        <v>1402.0008769999999</v>
      </c>
      <c r="AI877">
        <f t="shared" si="271"/>
        <v>139</v>
      </c>
      <c r="AJ877" s="1">
        <f t="shared" si="272"/>
        <v>1362</v>
      </c>
      <c r="AK877" s="1">
        <f t="shared" si="273"/>
        <v>959.00087699999995</v>
      </c>
      <c r="AL877">
        <f t="shared" si="274"/>
        <v>555</v>
      </c>
      <c r="AM877" s="1">
        <f t="shared" si="275"/>
        <v>946</v>
      </c>
      <c r="AN877" s="108">
        <f t="shared" si="261"/>
        <v>53.000877000000003</v>
      </c>
      <c r="AO877">
        <f t="shared" si="276"/>
        <v>597</v>
      </c>
      <c r="AP877" s="1">
        <f t="shared" si="277"/>
        <v>904</v>
      </c>
      <c r="AQ877" s="108">
        <f t="shared" si="262"/>
        <v>8.7699999999999996E-4</v>
      </c>
      <c r="AR877">
        <f t="shared" si="278"/>
        <v>632</v>
      </c>
      <c r="AS877" s="1">
        <f t="shared" si="279"/>
        <v>869</v>
      </c>
    </row>
    <row r="878" spans="7:45" x14ac:dyDescent="0.25">
      <c r="G878" s="93">
        <v>43531</v>
      </c>
      <c r="H878" t="s">
        <v>75</v>
      </c>
      <c r="I878" t="s">
        <v>35</v>
      </c>
      <c r="J878" t="s">
        <v>560</v>
      </c>
      <c r="K878" s="95">
        <v>195.57</v>
      </c>
      <c r="L878" s="94">
        <v>0</v>
      </c>
      <c r="O878" t="str">
        <f t="shared" si="263"/>
        <v/>
      </c>
      <c r="AA878" s="3">
        <f t="shared" si="280"/>
        <v>870</v>
      </c>
      <c r="AB878" s="93">
        <f t="shared" si="264"/>
        <v>43531.000877999999</v>
      </c>
      <c r="AC878">
        <f t="shared" si="265"/>
        <v>631</v>
      </c>
      <c r="AD878" s="1">
        <f t="shared" si="266"/>
        <v>870</v>
      </c>
      <c r="AE878" s="119">
        <f t="shared" si="267"/>
        <v>1147.0008780000001</v>
      </c>
      <c r="AF878">
        <f t="shared" si="268"/>
        <v>379</v>
      </c>
      <c r="AG878" s="1">
        <f t="shared" si="269"/>
        <v>1122</v>
      </c>
      <c r="AH878" s="119">
        <f t="shared" si="270"/>
        <v>1402.0008780000001</v>
      </c>
      <c r="AI878">
        <f t="shared" si="271"/>
        <v>138</v>
      </c>
      <c r="AJ878" s="1">
        <f t="shared" si="272"/>
        <v>1363</v>
      </c>
      <c r="AK878" s="1">
        <f t="shared" si="273"/>
        <v>959.00087799999994</v>
      </c>
      <c r="AL878">
        <f t="shared" si="274"/>
        <v>554</v>
      </c>
      <c r="AM878" s="1">
        <f t="shared" si="275"/>
        <v>947</v>
      </c>
      <c r="AN878" s="108">
        <f t="shared" si="261"/>
        <v>195.57087799999999</v>
      </c>
      <c r="AO878">
        <f t="shared" si="276"/>
        <v>231</v>
      </c>
      <c r="AP878" s="1">
        <f t="shared" si="277"/>
        <v>1270</v>
      </c>
      <c r="AQ878" s="108">
        <f t="shared" si="262"/>
        <v>8.7799999999999998E-4</v>
      </c>
      <c r="AR878">
        <f t="shared" si="278"/>
        <v>631</v>
      </c>
      <c r="AS878" s="1">
        <f t="shared" si="279"/>
        <v>870</v>
      </c>
    </row>
    <row r="879" spans="7:45" x14ac:dyDescent="0.25">
      <c r="G879" s="93">
        <v>43531</v>
      </c>
      <c r="H879" t="s">
        <v>21</v>
      </c>
      <c r="I879" t="s">
        <v>36</v>
      </c>
      <c r="J879" t="s">
        <v>560</v>
      </c>
      <c r="K879" s="95">
        <v>80</v>
      </c>
      <c r="L879" s="94">
        <v>0</v>
      </c>
      <c r="O879" t="str">
        <f t="shared" si="263"/>
        <v/>
      </c>
      <c r="AA879" s="3">
        <f t="shared" si="280"/>
        <v>871</v>
      </c>
      <c r="AB879" s="93">
        <f t="shared" si="264"/>
        <v>43531.000878999999</v>
      </c>
      <c r="AC879">
        <f t="shared" si="265"/>
        <v>630</v>
      </c>
      <c r="AD879" s="1">
        <f t="shared" si="266"/>
        <v>871</v>
      </c>
      <c r="AE879" s="119">
        <f t="shared" si="267"/>
        <v>1086.0008789999999</v>
      </c>
      <c r="AF879">
        <f t="shared" si="268"/>
        <v>571</v>
      </c>
      <c r="AG879" s="1">
        <f t="shared" si="269"/>
        <v>930</v>
      </c>
      <c r="AH879" s="119">
        <f t="shared" si="270"/>
        <v>297.000879</v>
      </c>
      <c r="AI879">
        <f t="shared" si="271"/>
        <v>1325</v>
      </c>
      <c r="AJ879" s="1">
        <f t="shared" si="272"/>
        <v>176</v>
      </c>
      <c r="AK879" s="1">
        <f t="shared" si="273"/>
        <v>959.00087900000005</v>
      </c>
      <c r="AL879">
        <f t="shared" si="274"/>
        <v>553</v>
      </c>
      <c r="AM879" s="1">
        <f t="shared" si="275"/>
        <v>948</v>
      </c>
      <c r="AN879" s="108">
        <f t="shared" si="261"/>
        <v>80.000878999999998</v>
      </c>
      <c r="AO879">
        <f t="shared" si="276"/>
        <v>465</v>
      </c>
      <c r="AP879" s="1">
        <f t="shared" si="277"/>
        <v>1036</v>
      </c>
      <c r="AQ879" s="108">
        <f t="shared" si="262"/>
        <v>8.7900000000000001E-4</v>
      </c>
      <c r="AR879">
        <f t="shared" si="278"/>
        <v>630</v>
      </c>
      <c r="AS879" s="1">
        <f t="shared" si="279"/>
        <v>871</v>
      </c>
    </row>
    <row r="880" spans="7:45" x14ac:dyDescent="0.25">
      <c r="G880" s="93">
        <v>43531</v>
      </c>
      <c r="H880" t="s">
        <v>21</v>
      </c>
      <c r="I880" t="s">
        <v>36</v>
      </c>
      <c r="J880" t="s">
        <v>560</v>
      </c>
      <c r="K880" s="95">
        <v>64</v>
      </c>
      <c r="L880" s="94">
        <v>0</v>
      </c>
      <c r="O880" t="str">
        <f t="shared" si="263"/>
        <v/>
      </c>
      <c r="AA880" s="3">
        <f t="shared" si="280"/>
        <v>872</v>
      </c>
      <c r="AB880" s="93">
        <f t="shared" si="264"/>
        <v>43531.00088</v>
      </c>
      <c r="AC880">
        <f t="shared" si="265"/>
        <v>629</v>
      </c>
      <c r="AD880" s="1">
        <f t="shared" si="266"/>
        <v>872</v>
      </c>
      <c r="AE880" s="119">
        <f t="shared" si="267"/>
        <v>1086.0008800000001</v>
      </c>
      <c r="AF880">
        <f t="shared" si="268"/>
        <v>570</v>
      </c>
      <c r="AG880" s="1">
        <f t="shared" si="269"/>
        <v>931</v>
      </c>
      <c r="AH880" s="119">
        <f t="shared" si="270"/>
        <v>297.00088</v>
      </c>
      <c r="AI880">
        <f t="shared" si="271"/>
        <v>1324</v>
      </c>
      <c r="AJ880" s="1">
        <f t="shared" si="272"/>
        <v>177</v>
      </c>
      <c r="AK880" s="1">
        <f t="shared" si="273"/>
        <v>959.00088000000005</v>
      </c>
      <c r="AL880">
        <f t="shared" si="274"/>
        <v>552</v>
      </c>
      <c r="AM880" s="1">
        <f t="shared" si="275"/>
        <v>949</v>
      </c>
      <c r="AN880" s="108">
        <f t="shared" si="261"/>
        <v>64.000879999999995</v>
      </c>
      <c r="AO880">
        <f t="shared" si="276"/>
        <v>541</v>
      </c>
      <c r="AP880" s="1">
        <f t="shared" si="277"/>
        <v>960</v>
      </c>
      <c r="AQ880" s="108">
        <f t="shared" si="262"/>
        <v>8.7999999999999992E-4</v>
      </c>
      <c r="AR880">
        <f t="shared" si="278"/>
        <v>629</v>
      </c>
      <c r="AS880" s="1">
        <f t="shared" si="279"/>
        <v>872</v>
      </c>
    </row>
    <row r="881" spans="7:45" x14ac:dyDescent="0.25">
      <c r="G881" s="93">
        <v>43531</v>
      </c>
      <c r="H881" t="s">
        <v>21</v>
      </c>
      <c r="I881" t="s">
        <v>36</v>
      </c>
      <c r="J881" t="s">
        <v>560</v>
      </c>
      <c r="K881" s="95">
        <v>32</v>
      </c>
      <c r="L881" s="94">
        <v>0</v>
      </c>
      <c r="O881" t="str">
        <f t="shared" si="263"/>
        <v/>
      </c>
      <c r="AA881" s="3">
        <f t="shared" si="280"/>
        <v>873</v>
      </c>
      <c r="AB881" s="93">
        <f t="shared" si="264"/>
        <v>43531.000881</v>
      </c>
      <c r="AC881">
        <f t="shared" si="265"/>
        <v>628</v>
      </c>
      <c r="AD881" s="1">
        <f t="shared" si="266"/>
        <v>873</v>
      </c>
      <c r="AE881" s="119">
        <f t="shared" si="267"/>
        <v>1086.0008809999999</v>
      </c>
      <c r="AF881">
        <f t="shared" si="268"/>
        <v>569</v>
      </c>
      <c r="AG881" s="1">
        <f t="shared" si="269"/>
        <v>932</v>
      </c>
      <c r="AH881" s="119">
        <f t="shared" si="270"/>
        <v>297.00088099999999</v>
      </c>
      <c r="AI881">
        <f t="shared" si="271"/>
        <v>1323</v>
      </c>
      <c r="AJ881" s="1">
        <f t="shared" si="272"/>
        <v>178</v>
      </c>
      <c r="AK881" s="1">
        <f t="shared" si="273"/>
        <v>959.00088100000005</v>
      </c>
      <c r="AL881">
        <f t="shared" si="274"/>
        <v>551</v>
      </c>
      <c r="AM881" s="1">
        <f t="shared" si="275"/>
        <v>950</v>
      </c>
      <c r="AN881" s="108">
        <f t="shared" si="261"/>
        <v>32.000881</v>
      </c>
      <c r="AO881">
        <f t="shared" si="276"/>
        <v>801</v>
      </c>
      <c r="AP881" s="1">
        <f t="shared" si="277"/>
        <v>700</v>
      </c>
      <c r="AQ881" s="108">
        <f t="shared" si="262"/>
        <v>8.8099999999999995E-4</v>
      </c>
      <c r="AR881">
        <f t="shared" si="278"/>
        <v>628</v>
      </c>
      <c r="AS881" s="1">
        <f t="shared" si="279"/>
        <v>873</v>
      </c>
    </row>
    <row r="882" spans="7:45" x14ac:dyDescent="0.25">
      <c r="G882" s="93">
        <v>43531</v>
      </c>
      <c r="H882" t="s">
        <v>82</v>
      </c>
      <c r="I882" t="s">
        <v>58</v>
      </c>
      <c r="J882" t="s">
        <v>560</v>
      </c>
      <c r="K882" s="95">
        <v>57.09</v>
      </c>
      <c r="L882" s="94">
        <v>0</v>
      </c>
      <c r="O882" t="str">
        <f t="shared" si="263"/>
        <v/>
      </c>
      <c r="AA882" s="3">
        <f t="shared" si="280"/>
        <v>874</v>
      </c>
      <c r="AB882" s="93">
        <f t="shared" si="264"/>
        <v>43531.000882</v>
      </c>
      <c r="AC882">
        <f t="shared" si="265"/>
        <v>627</v>
      </c>
      <c r="AD882" s="1">
        <f t="shared" si="266"/>
        <v>874</v>
      </c>
      <c r="AE882" s="119">
        <f t="shared" si="267"/>
        <v>624.00088200000005</v>
      </c>
      <c r="AF882">
        <f t="shared" si="268"/>
        <v>883</v>
      </c>
      <c r="AG882" s="1">
        <f t="shared" si="269"/>
        <v>618</v>
      </c>
      <c r="AH882" s="119">
        <f t="shared" si="270"/>
        <v>462.00088199999999</v>
      </c>
      <c r="AI882">
        <f t="shared" si="271"/>
        <v>1082</v>
      </c>
      <c r="AJ882" s="1">
        <f t="shared" si="272"/>
        <v>419</v>
      </c>
      <c r="AK882" s="1">
        <f t="shared" si="273"/>
        <v>959.00088200000005</v>
      </c>
      <c r="AL882">
        <f t="shared" si="274"/>
        <v>550</v>
      </c>
      <c r="AM882" s="1">
        <f t="shared" si="275"/>
        <v>951</v>
      </c>
      <c r="AN882" s="108">
        <f t="shared" si="261"/>
        <v>57.090882000000001</v>
      </c>
      <c r="AO882">
        <f t="shared" si="276"/>
        <v>576</v>
      </c>
      <c r="AP882" s="1">
        <f t="shared" si="277"/>
        <v>925</v>
      </c>
      <c r="AQ882" s="108">
        <f t="shared" si="262"/>
        <v>8.8199999999999997E-4</v>
      </c>
      <c r="AR882">
        <f t="shared" si="278"/>
        <v>627</v>
      </c>
      <c r="AS882" s="1">
        <f t="shared" si="279"/>
        <v>874</v>
      </c>
    </row>
    <row r="883" spans="7:45" x14ac:dyDescent="0.25">
      <c r="G883" s="93">
        <v>43531</v>
      </c>
      <c r="H883" t="s">
        <v>82</v>
      </c>
      <c r="I883" t="s">
        <v>66</v>
      </c>
      <c r="J883" t="s">
        <v>560</v>
      </c>
      <c r="K883" s="95">
        <v>40</v>
      </c>
      <c r="L883" s="94">
        <v>0</v>
      </c>
      <c r="O883" t="str">
        <f t="shared" si="263"/>
        <v/>
      </c>
      <c r="AA883" s="3">
        <f t="shared" si="280"/>
        <v>875</v>
      </c>
      <c r="AB883" s="93">
        <f t="shared" si="264"/>
        <v>43531.000883000001</v>
      </c>
      <c r="AC883">
        <f t="shared" si="265"/>
        <v>626</v>
      </c>
      <c r="AD883" s="1">
        <f t="shared" si="266"/>
        <v>875</v>
      </c>
      <c r="AE883" s="119">
        <f t="shared" si="267"/>
        <v>624.00088300000004</v>
      </c>
      <c r="AF883">
        <f t="shared" si="268"/>
        <v>882</v>
      </c>
      <c r="AG883" s="1">
        <f t="shared" si="269"/>
        <v>619</v>
      </c>
      <c r="AH883" s="119">
        <f t="shared" si="270"/>
        <v>658.00088300000004</v>
      </c>
      <c r="AI883">
        <f t="shared" si="271"/>
        <v>862</v>
      </c>
      <c r="AJ883" s="1">
        <f t="shared" si="272"/>
        <v>639</v>
      </c>
      <c r="AK883" s="1">
        <f t="shared" si="273"/>
        <v>959.00088300000004</v>
      </c>
      <c r="AL883">
        <f t="shared" si="274"/>
        <v>549</v>
      </c>
      <c r="AM883" s="1">
        <f t="shared" si="275"/>
        <v>952</v>
      </c>
      <c r="AN883" s="108">
        <f t="shared" si="261"/>
        <v>40.000883000000002</v>
      </c>
      <c r="AO883">
        <f t="shared" si="276"/>
        <v>705</v>
      </c>
      <c r="AP883" s="1">
        <f t="shared" si="277"/>
        <v>796</v>
      </c>
      <c r="AQ883" s="108">
        <f t="shared" si="262"/>
        <v>8.83E-4</v>
      </c>
      <c r="AR883">
        <f t="shared" si="278"/>
        <v>626</v>
      </c>
      <c r="AS883" s="1">
        <f t="shared" si="279"/>
        <v>875</v>
      </c>
    </row>
    <row r="884" spans="7:45" x14ac:dyDescent="0.25">
      <c r="G884" s="93">
        <v>43531</v>
      </c>
      <c r="H884" t="s">
        <v>23</v>
      </c>
      <c r="I884" t="s">
        <v>64</v>
      </c>
      <c r="J884" t="s">
        <v>560</v>
      </c>
      <c r="K884" s="95">
        <v>18</v>
      </c>
      <c r="L884" s="94">
        <v>0</v>
      </c>
      <c r="O884" t="str">
        <f t="shared" si="263"/>
        <v/>
      </c>
      <c r="AA884" s="3">
        <f t="shared" si="280"/>
        <v>876</v>
      </c>
      <c r="AB884" s="93">
        <f t="shared" si="264"/>
        <v>43531.000884000001</v>
      </c>
      <c r="AC884">
        <f t="shared" si="265"/>
        <v>625</v>
      </c>
      <c r="AD884" s="1">
        <f t="shared" si="266"/>
        <v>876</v>
      </c>
      <c r="AE884" s="119">
        <f t="shared" si="267"/>
        <v>515.00088400000004</v>
      </c>
      <c r="AF884">
        <f t="shared" si="268"/>
        <v>1204</v>
      </c>
      <c r="AG884" s="1">
        <f t="shared" si="269"/>
        <v>297</v>
      </c>
      <c r="AH884" s="119">
        <f t="shared" si="270"/>
        <v>358.00088399999999</v>
      </c>
      <c r="AI884">
        <f t="shared" si="271"/>
        <v>1170</v>
      </c>
      <c r="AJ884" s="1">
        <f t="shared" si="272"/>
        <v>331</v>
      </c>
      <c r="AK884" s="1">
        <f t="shared" si="273"/>
        <v>959.00088400000004</v>
      </c>
      <c r="AL884">
        <f t="shared" si="274"/>
        <v>548</v>
      </c>
      <c r="AM884" s="1">
        <f t="shared" si="275"/>
        <v>953</v>
      </c>
      <c r="AN884" s="108">
        <f t="shared" si="261"/>
        <v>18.000883999999999</v>
      </c>
      <c r="AO884">
        <f t="shared" si="276"/>
        <v>1036</v>
      </c>
      <c r="AP884" s="1">
        <f t="shared" si="277"/>
        <v>465</v>
      </c>
      <c r="AQ884" s="108">
        <f t="shared" si="262"/>
        <v>8.8399999999999991E-4</v>
      </c>
      <c r="AR884">
        <f t="shared" si="278"/>
        <v>625</v>
      </c>
      <c r="AS884" s="1">
        <f t="shared" si="279"/>
        <v>876</v>
      </c>
    </row>
    <row r="885" spans="7:45" x14ac:dyDescent="0.25">
      <c r="G885" s="93">
        <v>43531</v>
      </c>
      <c r="H885" t="s">
        <v>23</v>
      </c>
      <c r="I885" t="s">
        <v>58</v>
      </c>
      <c r="J885" t="s">
        <v>560</v>
      </c>
      <c r="K885" s="95">
        <v>60</v>
      </c>
      <c r="L885" s="94">
        <v>0</v>
      </c>
      <c r="O885" t="str">
        <f t="shared" si="263"/>
        <v/>
      </c>
      <c r="AA885" s="3">
        <f t="shared" si="280"/>
        <v>877</v>
      </c>
      <c r="AB885" s="93">
        <f t="shared" si="264"/>
        <v>43531.000885000001</v>
      </c>
      <c r="AC885">
        <f t="shared" si="265"/>
        <v>624</v>
      </c>
      <c r="AD885" s="1">
        <f t="shared" si="266"/>
        <v>877</v>
      </c>
      <c r="AE885" s="119">
        <f t="shared" si="267"/>
        <v>515.00088500000004</v>
      </c>
      <c r="AF885">
        <f t="shared" si="268"/>
        <v>1203</v>
      </c>
      <c r="AG885" s="1">
        <f t="shared" si="269"/>
        <v>298</v>
      </c>
      <c r="AH885" s="119">
        <f t="shared" si="270"/>
        <v>462.00088499999998</v>
      </c>
      <c r="AI885">
        <f t="shared" si="271"/>
        <v>1081</v>
      </c>
      <c r="AJ885" s="1">
        <f t="shared" si="272"/>
        <v>420</v>
      </c>
      <c r="AK885" s="1">
        <f t="shared" si="273"/>
        <v>959.00088500000004</v>
      </c>
      <c r="AL885">
        <f t="shared" si="274"/>
        <v>547</v>
      </c>
      <c r="AM885" s="1">
        <f t="shared" si="275"/>
        <v>954</v>
      </c>
      <c r="AN885" s="108">
        <f t="shared" si="261"/>
        <v>60.000884999999997</v>
      </c>
      <c r="AO885">
        <f t="shared" si="276"/>
        <v>566</v>
      </c>
      <c r="AP885" s="1">
        <f t="shared" si="277"/>
        <v>935</v>
      </c>
      <c r="AQ885" s="108">
        <f t="shared" si="262"/>
        <v>8.8499999999999994E-4</v>
      </c>
      <c r="AR885">
        <f t="shared" si="278"/>
        <v>624</v>
      </c>
      <c r="AS885" s="1">
        <f t="shared" si="279"/>
        <v>877</v>
      </c>
    </row>
    <row r="886" spans="7:45" x14ac:dyDescent="0.25">
      <c r="G886" s="93">
        <v>43531</v>
      </c>
      <c r="H886" t="s">
        <v>23</v>
      </c>
      <c r="I886" t="s">
        <v>58</v>
      </c>
      <c r="J886" t="s">
        <v>560</v>
      </c>
      <c r="K886" s="95">
        <v>23.99</v>
      </c>
      <c r="L886" s="94">
        <v>0</v>
      </c>
      <c r="O886" t="str">
        <f t="shared" si="263"/>
        <v/>
      </c>
      <c r="AA886" s="3">
        <f t="shared" si="280"/>
        <v>878</v>
      </c>
      <c r="AB886" s="93">
        <f t="shared" si="264"/>
        <v>43531.000886000002</v>
      </c>
      <c r="AC886">
        <f t="shared" si="265"/>
        <v>623</v>
      </c>
      <c r="AD886" s="1">
        <f t="shared" si="266"/>
        <v>878</v>
      </c>
      <c r="AE886" s="119">
        <f t="shared" si="267"/>
        <v>515.00088600000004</v>
      </c>
      <c r="AF886">
        <f t="shared" si="268"/>
        <v>1202</v>
      </c>
      <c r="AG886" s="1">
        <f t="shared" si="269"/>
        <v>299</v>
      </c>
      <c r="AH886" s="119">
        <f t="shared" si="270"/>
        <v>462.00088599999998</v>
      </c>
      <c r="AI886">
        <f t="shared" si="271"/>
        <v>1080</v>
      </c>
      <c r="AJ886" s="1">
        <f t="shared" si="272"/>
        <v>421</v>
      </c>
      <c r="AK886" s="1">
        <f t="shared" si="273"/>
        <v>959.00088600000004</v>
      </c>
      <c r="AL886">
        <f t="shared" si="274"/>
        <v>546</v>
      </c>
      <c r="AM886" s="1">
        <f t="shared" si="275"/>
        <v>955</v>
      </c>
      <c r="AN886" s="108">
        <f t="shared" si="261"/>
        <v>23.990886</v>
      </c>
      <c r="AO886">
        <f t="shared" si="276"/>
        <v>959</v>
      </c>
      <c r="AP886" s="1">
        <f t="shared" si="277"/>
        <v>542</v>
      </c>
      <c r="AQ886" s="108">
        <f t="shared" si="262"/>
        <v>8.8599999999999996E-4</v>
      </c>
      <c r="AR886">
        <f t="shared" si="278"/>
        <v>623</v>
      </c>
      <c r="AS886" s="1">
        <f t="shared" si="279"/>
        <v>878</v>
      </c>
    </row>
    <row r="887" spans="7:45" x14ac:dyDescent="0.25">
      <c r="G887" s="93">
        <v>43531</v>
      </c>
      <c r="H887" t="s">
        <v>23</v>
      </c>
      <c r="I887" t="s">
        <v>63</v>
      </c>
      <c r="J887" t="s">
        <v>560</v>
      </c>
      <c r="K887" s="95">
        <v>86.12</v>
      </c>
      <c r="L887" s="94">
        <v>0</v>
      </c>
      <c r="O887" t="str">
        <f t="shared" si="263"/>
        <v/>
      </c>
      <c r="AA887" s="3">
        <f t="shared" si="280"/>
        <v>879</v>
      </c>
      <c r="AB887" s="93">
        <f t="shared" si="264"/>
        <v>43531.000887000002</v>
      </c>
      <c r="AC887">
        <f t="shared" si="265"/>
        <v>622</v>
      </c>
      <c r="AD887" s="1">
        <f t="shared" si="266"/>
        <v>879</v>
      </c>
      <c r="AE887" s="119">
        <f t="shared" si="267"/>
        <v>515.00088700000003</v>
      </c>
      <c r="AF887">
        <f t="shared" si="268"/>
        <v>1201</v>
      </c>
      <c r="AG887" s="1">
        <f t="shared" si="269"/>
        <v>300</v>
      </c>
      <c r="AH887" s="119">
        <f t="shared" si="270"/>
        <v>613.00088700000003</v>
      </c>
      <c r="AI887">
        <f t="shared" si="271"/>
        <v>956</v>
      </c>
      <c r="AJ887" s="1">
        <f t="shared" si="272"/>
        <v>545</v>
      </c>
      <c r="AK887" s="1">
        <f t="shared" si="273"/>
        <v>959.00088700000003</v>
      </c>
      <c r="AL887">
        <f t="shared" si="274"/>
        <v>545</v>
      </c>
      <c r="AM887" s="1">
        <f t="shared" si="275"/>
        <v>956</v>
      </c>
      <c r="AN887" s="108">
        <f t="shared" si="261"/>
        <v>86.12088700000001</v>
      </c>
      <c r="AO887">
        <f t="shared" si="276"/>
        <v>441</v>
      </c>
      <c r="AP887" s="1">
        <f t="shared" si="277"/>
        <v>1060</v>
      </c>
      <c r="AQ887" s="108">
        <f t="shared" si="262"/>
        <v>8.8699999999999998E-4</v>
      </c>
      <c r="AR887">
        <f t="shared" si="278"/>
        <v>622</v>
      </c>
      <c r="AS887" s="1">
        <f t="shared" si="279"/>
        <v>879</v>
      </c>
    </row>
    <row r="888" spans="7:45" x14ac:dyDescent="0.25">
      <c r="G888" s="93">
        <v>43531</v>
      </c>
      <c r="H888" t="s">
        <v>23</v>
      </c>
      <c r="I888" t="s">
        <v>63</v>
      </c>
      <c r="J888" t="s">
        <v>560</v>
      </c>
      <c r="K888" s="95">
        <v>63.01</v>
      </c>
      <c r="L888" s="94">
        <v>0</v>
      </c>
      <c r="O888" t="str">
        <f t="shared" si="263"/>
        <v/>
      </c>
      <c r="AA888" s="3">
        <f t="shared" si="280"/>
        <v>880</v>
      </c>
      <c r="AB888" s="93">
        <f t="shared" si="264"/>
        <v>43531.000888000002</v>
      </c>
      <c r="AC888">
        <f t="shared" si="265"/>
        <v>621</v>
      </c>
      <c r="AD888" s="1">
        <f t="shared" si="266"/>
        <v>880</v>
      </c>
      <c r="AE888" s="119">
        <f t="shared" si="267"/>
        <v>515.00088800000003</v>
      </c>
      <c r="AF888">
        <f t="shared" si="268"/>
        <v>1200</v>
      </c>
      <c r="AG888" s="1">
        <f t="shared" si="269"/>
        <v>301</v>
      </c>
      <c r="AH888" s="119">
        <f t="shared" si="270"/>
        <v>613.00088800000003</v>
      </c>
      <c r="AI888">
        <f t="shared" si="271"/>
        <v>955</v>
      </c>
      <c r="AJ888" s="1">
        <f t="shared" si="272"/>
        <v>546</v>
      </c>
      <c r="AK888" s="1">
        <f t="shared" si="273"/>
        <v>959.00088800000003</v>
      </c>
      <c r="AL888">
        <f t="shared" si="274"/>
        <v>544</v>
      </c>
      <c r="AM888" s="1">
        <f t="shared" si="275"/>
        <v>957</v>
      </c>
      <c r="AN888" s="108">
        <f t="shared" si="261"/>
        <v>63.010888000000001</v>
      </c>
      <c r="AO888">
        <f t="shared" si="276"/>
        <v>550</v>
      </c>
      <c r="AP888" s="1">
        <f t="shared" si="277"/>
        <v>951</v>
      </c>
      <c r="AQ888" s="108">
        <f t="shared" si="262"/>
        <v>8.8800000000000001E-4</v>
      </c>
      <c r="AR888">
        <f t="shared" si="278"/>
        <v>621</v>
      </c>
      <c r="AS888" s="1">
        <f t="shared" si="279"/>
        <v>880</v>
      </c>
    </row>
    <row r="889" spans="7:45" x14ac:dyDescent="0.25">
      <c r="G889" s="93">
        <v>43531</v>
      </c>
      <c r="H889" t="s">
        <v>23</v>
      </c>
      <c r="I889" t="s">
        <v>63</v>
      </c>
      <c r="J889" t="s">
        <v>560</v>
      </c>
      <c r="K889" s="95">
        <v>37.68</v>
      </c>
      <c r="L889" s="94">
        <v>0</v>
      </c>
      <c r="O889" t="str">
        <f t="shared" si="263"/>
        <v/>
      </c>
      <c r="AA889" s="3">
        <f t="shared" si="280"/>
        <v>881</v>
      </c>
      <c r="AB889" s="93">
        <f t="shared" si="264"/>
        <v>43531.000889000003</v>
      </c>
      <c r="AC889">
        <f t="shared" si="265"/>
        <v>620</v>
      </c>
      <c r="AD889" s="1">
        <f t="shared" si="266"/>
        <v>881</v>
      </c>
      <c r="AE889" s="119">
        <f t="shared" si="267"/>
        <v>515.00088900000003</v>
      </c>
      <c r="AF889">
        <f t="shared" si="268"/>
        <v>1199</v>
      </c>
      <c r="AG889" s="1">
        <f t="shared" si="269"/>
        <v>302</v>
      </c>
      <c r="AH889" s="119">
        <f t="shared" si="270"/>
        <v>613.00088900000003</v>
      </c>
      <c r="AI889">
        <f t="shared" si="271"/>
        <v>954</v>
      </c>
      <c r="AJ889" s="1">
        <f t="shared" si="272"/>
        <v>547</v>
      </c>
      <c r="AK889" s="1">
        <f t="shared" si="273"/>
        <v>959.00088900000003</v>
      </c>
      <c r="AL889">
        <f t="shared" si="274"/>
        <v>543</v>
      </c>
      <c r="AM889" s="1">
        <f t="shared" si="275"/>
        <v>958</v>
      </c>
      <c r="AN889" s="108">
        <f t="shared" si="261"/>
        <v>37.680889000000001</v>
      </c>
      <c r="AO889">
        <f t="shared" si="276"/>
        <v>739</v>
      </c>
      <c r="AP889" s="1">
        <f t="shared" si="277"/>
        <v>762</v>
      </c>
      <c r="AQ889" s="108">
        <f t="shared" si="262"/>
        <v>8.8899999999999992E-4</v>
      </c>
      <c r="AR889">
        <f t="shared" si="278"/>
        <v>620</v>
      </c>
      <c r="AS889" s="1">
        <f t="shared" si="279"/>
        <v>881</v>
      </c>
    </row>
    <row r="890" spans="7:45" x14ac:dyDescent="0.25">
      <c r="G890" s="93">
        <v>43531</v>
      </c>
      <c r="H890" t="s">
        <v>23</v>
      </c>
      <c r="I890" t="s">
        <v>63</v>
      </c>
      <c r="J890" t="s">
        <v>560</v>
      </c>
      <c r="K890" s="95">
        <v>36.450000000000003</v>
      </c>
      <c r="L890" s="94">
        <v>0</v>
      </c>
      <c r="O890" t="str">
        <f t="shared" si="263"/>
        <v/>
      </c>
      <c r="AA890" s="3">
        <f t="shared" si="280"/>
        <v>882</v>
      </c>
      <c r="AB890" s="93">
        <f t="shared" si="264"/>
        <v>43531.000890000003</v>
      </c>
      <c r="AC890">
        <f t="shared" si="265"/>
        <v>619</v>
      </c>
      <c r="AD890" s="1">
        <f t="shared" si="266"/>
        <v>882</v>
      </c>
      <c r="AE890" s="119">
        <f t="shared" si="267"/>
        <v>515.00089000000003</v>
      </c>
      <c r="AF890">
        <f t="shared" si="268"/>
        <v>1198</v>
      </c>
      <c r="AG890" s="1">
        <f t="shared" si="269"/>
        <v>303</v>
      </c>
      <c r="AH890" s="119">
        <f t="shared" si="270"/>
        <v>613.00089000000003</v>
      </c>
      <c r="AI890">
        <f t="shared" si="271"/>
        <v>953</v>
      </c>
      <c r="AJ890" s="1">
        <f t="shared" si="272"/>
        <v>548</v>
      </c>
      <c r="AK890" s="1">
        <f t="shared" si="273"/>
        <v>959.00089000000003</v>
      </c>
      <c r="AL890">
        <f t="shared" si="274"/>
        <v>542</v>
      </c>
      <c r="AM890" s="1">
        <f t="shared" si="275"/>
        <v>959</v>
      </c>
      <c r="AN890" s="108">
        <f t="shared" si="261"/>
        <v>36.450890000000001</v>
      </c>
      <c r="AO890">
        <f t="shared" si="276"/>
        <v>756</v>
      </c>
      <c r="AP890" s="1">
        <f t="shared" si="277"/>
        <v>745</v>
      </c>
      <c r="AQ890" s="108">
        <f t="shared" si="262"/>
        <v>8.8999999999999995E-4</v>
      </c>
      <c r="AR890">
        <f t="shared" si="278"/>
        <v>619</v>
      </c>
      <c r="AS890" s="1">
        <f t="shared" si="279"/>
        <v>882</v>
      </c>
    </row>
    <row r="891" spans="7:45" x14ac:dyDescent="0.25">
      <c r="G891" s="93">
        <v>43531</v>
      </c>
      <c r="H891" t="s">
        <v>23</v>
      </c>
      <c r="I891" t="s">
        <v>37</v>
      </c>
      <c r="J891" t="s">
        <v>143</v>
      </c>
      <c r="K891" s="95">
        <v>1.8</v>
      </c>
      <c r="L891" s="94">
        <v>0</v>
      </c>
      <c r="O891" t="str">
        <f t="shared" si="263"/>
        <v/>
      </c>
      <c r="AA891" s="3">
        <f t="shared" si="280"/>
        <v>883</v>
      </c>
      <c r="AB891" s="93">
        <f t="shared" si="264"/>
        <v>43531.000891000003</v>
      </c>
      <c r="AC891">
        <f t="shared" si="265"/>
        <v>618</v>
      </c>
      <c r="AD891" s="1">
        <f t="shared" si="266"/>
        <v>883</v>
      </c>
      <c r="AE891" s="119">
        <f t="shared" si="267"/>
        <v>515.00089100000002</v>
      </c>
      <c r="AF891">
        <f t="shared" si="268"/>
        <v>1197</v>
      </c>
      <c r="AG891" s="1">
        <f t="shared" si="269"/>
        <v>304</v>
      </c>
      <c r="AH891" s="119">
        <f t="shared" si="270"/>
        <v>868.00089100000002</v>
      </c>
      <c r="AI891">
        <f t="shared" si="271"/>
        <v>707</v>
      </c>
      <c r="AJ891" s="1">
        <f t="shared" si="272"/>
        <v>794</v>
      </c>
      <c r="AK891" s="1">
        <f t="shared" si="273"/>
        <v>164.000891</v>
      </c>
      <c r="AL891">
        <f t="shared" si="274"/>
        <v>1341</v>
      </c>
      <c r="AM891" s="1">
        <f t="shared" si="275"/>
        <v>160</v>
      </c>
      <c r="AN891" s="108">
        <f t="shared" si="261"/>
        <v>1.800891</v>
      </c>
      <c r="AO891">
        <f t="shared" si="276"/>
        <v>1485</v>
      </c>
      <c r="AP891" s="1">
        <f t="shared" si="277"/>
        <v>16</v>
      </c>
      <c r="AQ891" s="108">
        <f t="shared" si="262"/>
        <v>8.9099999999999997E-4</v>
      </c>
      <c r="AR891">
        <f t="shared" si="278"/>
        <v>618</v>
      </c>
      <c r="AS891" s="1">
        <f t="shared" si="279"/>
        <v>883</v>
      </c>
    </row>
    <row r="892" spans="7:45" x14ac:dyDescent="0.25">
      <c r="G892" s="93">
        <v>43531</v>
      </c>
      <c r="H892" t="s">
        <v>23</v>
      </c>
      <c r="I892" t="s">
        <v>37</v>
      </c>
      <c r="J892" t="s">
        <v>129</v>
      </c>
      <c r="K892" s="95">
        <v>3</v>
      </c>
      <c r="L892" s="94">
        <v>0</v>
      </c>
      <c r="O892" t="str">
        <f t="shared" si="263"/>
        <v/>
      </c>
      <c r="AA892" s="3">
        <f t="shared" si="280"/>
        <v>884</v>
      </c>
      <c r="AB892" s="93">
        <f t="shared" si="264"/>
        <v>43531.000891999996</v>
      </c>
      <c r="AC892">
        <f t="shared" si="265"/>
        <v>617</v>
      </c>
      <c r="AD892" s="1">
        <f t="shared" si="266"/>
        <v>884</v>
      </c>
      <c r="AE892" s="119">
        <f t="shared" si="267"/>
        <v>515.00089200000002</v>
      </c>
      <c r="AF892">
        <f t="shared" si="268"/>
        <v>1196</v>
      </c>
      <c r="AG892" s="1">
        <f t="shared" si="269"/>
        <v>305</v>
      </c>
      <c r="AH892" s="119">
        <f t="shared" si="270"/>
        <v>868.00089200000002</v>
      </c>
      <c r="AI892">
        <f t="shared" si="271"/>
        <v>706</v>
      </c>
      <c r="AJ892" s="1">
        <f t="shared" si="272"/>
        <v>795</v>
      </c>
      <c r="AK892" s="1">
        <f t="shared" si="273"/>
        <v>130.00089199999999</v>
      </c>
      <c r="AL892">
        <f t="shared" si="274"/>
        <v>1373</v>
      </c>
      <c r="AM892" s="1">
        <f t="shared" si="275"/>
        <v>128</v>
      </c>
      <c r="AN892" s="108">
        <f t="shared" si="261"/>
        <v>3.0008919999999999</v>
      </c>
      <c r="AO892">
        <f t="shared" si="276"/>
        <v>1435</v>
      </c>
      <c r="AP892" s="1">
        <f t="shared" si="277"/>
        <v>66</v>
      </c>
      <c r="AQ892" s="108">
        <f t="shared" si="262"/>
        <v>8.92E-4</v>
      </c>
      <c r="AR892">
        <f t="shared" si="278"/>
        <v>617</v>
      </c>
      <c r="AS892" s="1">
        <f t="shared" si="279"/>
        <v>884</v>
      </c>
    </row>
    <row r="893" spans="7:45" x14ac:dyDescent="0.25">
      <c r="G893" s="93">
        <v>43531</v>
      </c>
      <c r="H893" t="s">
        <v>23</v>
      </c>
      <c r="I893" t="s">
        <v>37</v>
      </c>
      <c r="J893" t="s">
        <v>303</v>
      </c>
      <c r="K893" s="95">
        <v>3.15</v>
      </c>
      <c r="L893" s="94">
        <v>0</v>
      </c>
      <c r="O893" t="str">
        <f t="shared" si="263"/>
        <v/>
      </c>
      <c r="AA893" s="3">
        <f t="shared" si="280"/>
        <v>885</v>
      </c>
      <c r="AB893" s="93">
        <f t="shared" si="264"/>
        <v>43531.000892999997</v>
      </c>
      <c r="AC893">
        <f t="shared" si="265"/>
        <v>616</v>
      </c>
      <c r="AD893" s="1">
        <f t="shared" si="266"/>
        <v>885</v>
      </c>
      <c r="AE893" s="119">
        <f t="shared" si="267"/>
        <v>515.00089300000002</v>
      </c>
      <c r="AF893">
        <f t="shared" si="268"/>
        <v>1195</v>
      </c>
      <c r="AG893" s="1">
        <f t="shared" si="269"/>
        <v>306</v>
      </c>
      <c r="AH893" s="119">
        <f t="shared" si="270"/>
        <v>868.00089300000002</v>
      </c>
      <c r="AI893">
        <f t="shared" si="271"/>
        <v>705</v>
      </c>
      <c r="AJ893" s="1">
        <f t="shared" si="272"/>
        <v>796</v>
      </c>
      <c r="AK893" s="1">
        <f t="shared" si="273"/>
        <v>40.000892999999998</v>
      </c>
      <c r="AL893">
        <f t="shared" si="274"/>
        <v>1466</v>
      </c>
      <c r="AM893" s="1">
        <f t="shared" si="275"/>
        <v>35</v>
      </c>
      <c r="AN893" s="108">
        <f t="shared" si="261"/>
        <v>3.1508929999999999</v>
      </c>
      <c r="AO893">
        <f t="shared" si="276"/>
        <v>1427</v>
      </c>
      <c r="AP893" s="1">
        <f t="shared" si="277"/>
        <v>74</v>
      </c>
      <c r="AQ893" s="108">
        <f t="shared" si="262"/>
        <v>8.9299999999999991E-4</v>
      </c>
      <c r="AR893">
        <f t="shared" si="278"/>
        <v>616</v>
      </c>
      <c r="AS893" s="1">
        <f t="shared" si="279"/>
        <v>885</v>
      </c>
    </row>
    <row r="894" spans="7:45" x14ac:dyDescent="0.25">
      <c r="G894" s="93">
        <v>43532</v>
      </c>
      <c r="H894" t="s">
        <v>22</v>
      </c>
      <c r="I894" t="s">
        <v>36</v>
      </c>
      <c r="J894" t="s">
        <v>561</v>
      </c>
      <c r="K894" s="95">
        <v>16</v>
      </c>
      <c r="L894" s="94">
        <v>0</v>
      </c>
      <c r="O894" t="str">
        <f t="shared" si="263"/>
        <v/>
      </c>
      <c r="AA894" s="3">
        <f t="shared" si="280"/>
        <v>886</v>
      </c>
      <c r="AB894" s="93">
        <f t="shared" si="264"/>
        <v>43532.000893999997</v>
      </c>
      <c r="AC894">
        <f t="shared" si="265"/>
        <v>615</v>
      </c>
      <c r="AD894" s="1">
        <f t="shared" si="266"/>
        <v>886</v>
      </c>
      <c r="AE894" s="119">
        <f t="shared" si="267"/>
        <v>1469.000894</v>
      </c>
      <c r="AF894">
        <f t="shared" si="268"/>
        <v>95</v>
      </c>
      <c r="AG894" s="1">
        <f t="shared" si="269"/>
        <v>1406</v>
      </c>
      <c r="AH894" s="119">
        <f t="shared" si="270"/>
        <v>297.00089400000002</v>
      </c>
      <c r="AI894">
        <f t="shared" si="271"/>
        <v>1322</v>
      </c>
      <c r="AJ894" s="1">
        <f t="shared" si="272"/>
        <v>179</v>
      </c>
      <c r="AK894" s="1">
        <f t="shared" si="273"/>
        <v>969.00089400000002</v>
      </c>
      <c r="AL894">
        <f t="shared" si="274"/>
        <v>541</v>
      </c>
      <c r="AM894" s="1">
        <f t="shared" si="275"/>
        <v>960</v>
      </c>
      <c r="AN894" s="108">
        <f t="shared" si="261"/>
        <v>16.000893999999999</v>
      </c>
      <c r="AO894">
        <f t="shared" si="276"/>
        <v>1095</v>
      </c>
      <c r="AP894" s="1">
        <f t="shared" si="277"/>
        <v>406</v>
      </c>
      <c r="AQ894" s="108">
        <f t="shared" si="262"/>
        <v>8.9399999999999994E-4</v>
      </c>
      <c r="AR894">
        <f t="shared" si="278"/>
        <v>615</v>
      </c>
      <c r="AS894" s="1">
        <f t="shared" si="279"/>
        <v>886</v>
      </c>
    </row>
    <row r="895" spans="7:45" x14ac:dyDescent="0.25">
      <c r="G895" s="93">
        <v>43532</v>
      </c>
      <c r="H895" t="s">
        <v>72</v>
      </c>
      <c r="I895" t="s">
        <v>35</v>
      </c>
      <c r="J895" t="s">
        <v>561</v>
      </c>
      <c r="K895" s="95">
        <v>24</v>
      </c>
      <c r="L895" s="94">
        <v>0</v>
      </c>
      <c r="O895" t="str">
        <f t="shared" si="263"/>
        <v/>
      </c>
      <c r="AA895" s="3">
        <f t="shared" si="280"/>
        <v>887</v>
      </c>
      <c r="AB895" s="93">
        <f t="shared" si="264"/>
        <v>43532.000894999997</v>
      </c>
      <c r="AC895">
        <f t="shared" si="265"/>
        <v>614</v>
      </c>
      <c r="AD895" s="1">
        <f t="shared" si="266"/>
        <v>887</v>
      </c>
      <c r="AE895" s="119">
        <f t="shared" si="267"/>
        <v>1300.0008949999999</v>
      </c>
      <c r="AF895">
        <f t="shared" si="268"/>
        <v>211</v>
      </c>
      <c r="AG895" s="1">
        <f t="shared" si="269"/>
        <v>1290</v>
      </c>
      <c r="AH895" s="119">
        <f t="shared" si="270"/>
        <v>1402.0008949999999</v>
      </c>
      <c r="AI895">
        <f t="shared" si="271"/>
        <v>137</v>
      </c>
      <c r="AJ895" s="1">
        <f t="shared" si="272"/>
        <v>1364</v>
      </c>
      <c r="AK895" s="1">
        <f t="shared" si="273"/>
        <v>969.00089500000001</v>
      </c>
      <c r="AL895">
        <f t="shared" si="274"/>
        <v>540</v>
      </c>
      <c r="AM895" s="1">
        <f t="shared" si="275"/>
        <v>961</v>
      </c>
      <c r="AN895" s="108">
        <f t="shared" si="261"/>
        <v>24.000895</v>
      </c>
      <c r="AO895">
        <f t="shared" si="276"/>
        <v>930</v>
      </c>
      <c r="AP895" s="1">
        <f t="shared" si="277"/>
        <v>571</v>
      </c>
      <c r="AQ895" s="108">
        <f t="shared" si="262"/>
        <v>8.9499999999999996E-4</v>
      </c>
      <c r="AR895">
        <f t="shared" si="278"/>
        <v>614</v>
      </c>
      <c r="AS895" s="1">
        <f t="shared" si="279"/>
        <v>887</v>
      </c>
    </row>
    <row r="896" spans="7:45" x14ac:dyDescent="0.25">
      <c r="G896" s="93">
        <v>43532</v>
      </c>
      <c r="H896" t="s">
        <v>107</v>
      </c>
      <c r="I896" t="s">
        <v>35</v>
      </c>
      <c r="J896" t="s">
        <v>561</v>
      </c>
      <c r="K896" s="95">
        <v>24</v>
      </c>
      <c r="L896" s="94">
        <v>0</v>
      </c>
      <c r="O896" t="str">
        <f t="shared" si="263"/>
        <v/>
      </c>
      <c r="AA896" s="3">
        <f t="shared" si="280"/>
        <v>888</v>
      </c>
      <c r="AB896" s="93">
        <f t="shared" si="264"/>
        <v>43532.000895999998</v>
      </c>
      <c r="AC896">
        <f t="shared" si="265"/>
        <v>613</v>
      </c>
      <c r="AD896" s="1">
        <f t="shared" si="266"/>
        <v>888</v>
      </c>
      <c r="AE896" s="119">
        <f t="shared" si="267"/>
        <v>1093.000896</v>
      </c>
      <c r="AF896">
        <f t="shared" si="268"/>
        <v>412</v>
      </c>
      <c r="AG896" s="1">
        <f t="shared" si="269"/>
        <v>1089</v>
      </c>
      <c r="AH896" s="119">
        <f t="shared" si="270"/>
        <v>1402.000896</v>
      </c>
      <c r="AI896">
        <f t="shared" si="271"/>
        <v>136</v>
      </c>
      <c r="AJ896" s="1">
        <f t="shared" si="272"/>
        <v>1365</v>
      </c>
      <c r="AK896" s="1">
        <f t="shared" si="273"/>
        <v>969.00089600000001</v>
      </c>
      <c r="AL896">
        <f t="shared" si="274"/>
        <v>539</v>
      </c>
      <c r="AM896" s="1">
        <f t="shared" si="275"/>
        <v>962</v>
      </c>
      <c r="AN896" s="108">
        <f t="shared" si="261"/>
        <v>24.000896000000001</v>
      </c>
      <c r="AO896">
        <f t="shared" si="276"/>
        <v>929</v>
      </c>
      <c r="AP896" s="1">
        <f t="shared" si="277"/>
        <v>572</v>
      </c>
      <c r="AQ896" s="108">
        <f t="shared" si="262"/>
        <v>8.9599999999999999E-4</v>
      </c>
      <c r="AR896">
        <f t="shared" si="278"/>
        <v>613</v>
      </c>
      <c r="AS896" s="1">
        <f t="shared" si="279"/>
        <v>888</v>
      </c>
    </row>
    <row r="897" spans="7:45" x14ac:dyDescent="0.25">
      <c r="G897" s="93">
        <v>43532</v>
      </c>
      <c r="H897" t="s">
        <v>21</v>
      </c>
      <c r="I897" t="s">
        <v>36</v>
      </c>
      <c r="J897" t="s">
        <v>561</v>
      </c>
      <c r="K897" s="95">
        <v>96</v>
      </c>
      <c r="L897" s="94">
        <v>0</v>
      </c>
      <c r="O897" t="str">
        <f t="shared" si="263"/>
        <v/>
      </c>
      <c r="AA897" s="3">
        <f t="shared" si="280"/>
        <v>889</v>
      </c>
      <c r="AB897" s="93">
        <f t="shared" si="264"/>
        <v>43532.000896999998</v>
      </c>
      <c r="AC897">
        <f t="shared" si="265"/>
        <v>612</v>
      </c>
      <c r="AD897" s="1">
        <f t="shared" si="266"/>
        <v>889</v>
      </c>
      <c r="AE897" s="119">
        <f t="shared" si="267"/>
        <v>1086.0008969999999</v>
      </c>
      <c r="AF897">
        <f t="shared" si="268"/>
        <v>568</v>
      </c>
      <c r="AG897" s="1">
        <f t="shared" si="269"/>
        <v>933</v>
      </c>
      <c r="AH897" s="119">
        <f t="shared" si="270"/>
        <v>297.00089700000001</v>
      </c>
      <c r="AI897">
        <f t="shared" si="271"/>
        <v>1321</v>
      </c>
      <c r="AJ897" s="1">
        <f t="shared" si="272"/>
        <v>180</v>
      </c>
      <c r="AK897" s="1">
        <f t="shared" si="273"/>
        <v>969.00089700000001</v>
      </c>
      <c r="AL897">
        <f t="shared" si="274"/>
        <v>538</v>
      </c>
      <c r="AM897" s="1">
        <f t="shared" si="275"/>
        <v>963</v>
      </c>
      <c r="AN897" s="108">
        <f t="shared" si="261"/>
        <v>96.000896999999995</v>
      </c>
      <c r="AO897">
        <f t="shared" si="276"/>
        <v>408</v>
      </c>
      <c r="AP897" s="1">
        <f t="shared" si="277"/>
        <v>1093</v>
      </c>
      <c r="AQ897" s="108">
        <f t="shared" si="262"/>
        <v>8.9700000000000001E-4</v>
      </c>
      <c r="AR897">
        <f t="shared" si="278"/>
        <v>612</v>
      </c>
      <c r="AS897" s="1">
        <f t="shared" si="279"/>
        <v>889</v>
      </c>
    </row>
    <row r="898" spans="7:45" x14ac:dyDescent="0.25">
      <c r="G898" s="93">
        <v>43532</v>
      </c>
      <c r="H898" t="s">
        <v>21</v>
      </c>
      <c r="I898" t="s">
        <v>36</v>
      </c>
      <c r="J898" t="s">
        <v>561</v>
      </c>
      <c r="K898" s="95">
        <v>24</v>
      </c>
      <c r="L898" s="94">
        <v>0</v>
      </c>
      <c r="O898" t="str">
        <f t="shared" si="263"/>
        <v/>
      </c>
      <c r="AA898" s="3">
        <f t="shared" si="280"/>
        <v>890</v>
      </c>
      <c r="AB898" s="93">
        <f t="shared" si="264"/>
        <v>43532.000897999998</v>
      </c>
      <c r="AC898">
        <f t="shared" si="265"/>
        <v>611</v>
      </c>
      <c r="AD898" s="1">
        <f t="shared" si="266"/>
        <v>890</v>
      </c>
      <c r="AE898" s="119">
        <f t="shared" si="267"/>
        <v>1086.000898</v>
      </c>
      <c r="AF898">
        <f t="shared" si="268"/>
        <v>567</v>
      </c>
      <c r="AG898" s="1">
        <f t="shared" si="269"/>
        <v>934</v>
      </c>
      <c r="AH898" s="119">
        <f t="shared" si="270"/>
        <v>297.00089800000001</v>
      </c>
      <c r="AI898">
        <f t="shared" si="271"/>
        <v>1320</v>
      </c>
      <c r="AJ898" s="1">
        <f t="shared" si="272"/>
        <v>181</v>
      </c>
      <c r="AK898" s="1">
        <f t="shared" si="273"/>
        <v>969.00089800000001</v>
      </c>
      <c r="AL898">
        <f t="shared" si="274"/>
        <v>537</v>
      </c>
      <c r="AM898" s="1">
        <f t="shared" si="275"/>
        <v>964</v>
      </c>
      <c r="AN898" s="108">
        <f t="shared" si="261"/>
        <v>24.000897999999999</v>
      </c>
      <c r="AO898">
        <f t="shared" si="276"/>
        <v>928</v>
      </c>
      <c r="AP898" s="1">
        <f t="shared" si="277"/>
        <v>573</v>
      </c>
      <c r="AQ898" s="108">
        <f t="shared" si="262"/>
        <v>8.9799999999999993E-4</v>
      </c>
      <c r="AR898">
        <f t="shared" si="278"/>
        <v>611</v>
      </c>
      <c r="AS898" s="1">
        <f t="shared" si="279"/>
        <v>890</v>
      </c>
    </row>
    <row r="899" spans="7:45" x14ac:dyDescent="0.25">
      <c r="G899" s="93">
        <v>43532</v>
      </c>
      <c r="H899" t="s">
        <v>21</v>
      </c>
      <c r="I899" t="s">
        <v>36</v>
      </c>
      <c r="J899" t="s">
        <v>561</v>
      </c>
      <c r="K899" s="95">
        <v>16</v>
      </c>
      <c r="L899" s="94">
        <v>0</v>
      </c>
      <c r="O899" t="str">
        <f t="shared" si="263"/>
        <v/>
      </c>
      <c r="AA899" s="3">
        <f t="shared" si="280"/>
        <v>891</v>
      </c>
      <c r="AB899" s="93">
        <f t="shared" si="264"/>
        <v>43532.000898999999</v>
      </c>
      <c r="AC899">
        <f t="shared" si="265"/>
        <v>610</v>
      </c>
      <c r="AD899" s="1">
        <f t="shared" si="266"/>
        <v>891</v>
      </c>
      <c r="AE899" s="119">
        <f t="shared" si="267"/>
        <v>1086.0008989999999</v>
      </c>
      <c r="AF899">
        <f t="shared" si="268"/>
        <v>566</v>
      </c>
      <c r="AG899" s="1">
        <f t="shared" si="269"/>
        <v>935</v>
      </c>
      <c r="AH899" s="119">
        <f t="shared" si="270"/>
        <v>297.000899</v>
      </c>
      <c r="AI899">
        <f t="shared" si="271"/>
        <v>1319</v>
      </c>
      <c r="AJ899" s="1">
        <f t="shared" si="272"/>
        <v>182</v>
      </c>
      <c r="AK899" s="1">
        <f t="shared" si="273"/>
        <v>969.000899</v>
      </c>
      <c r="AL899">
        <f t="shared" si="274"/>
        <v>536</v>
      </c>
      <c r="AM899" s="1">
        <f t="shared" si="275"/>
        <v>965</v>
      </c>
      <c r="AN899" s="108">
        <f t="shared" si="261"/>
        <v>16.000899</v>
      </c>
      <c r="AO899">
        <f t="shared" si="276"/>
        <v>1094</v>
      </c>
      <c r="AP899" s="1">
        <f t="shared" si="277"/>
        <v>407</v>
      </c>
      <c r="AQ899" s="108">
        <f t="shared" si="262"/>
        <v>8.9899999999999995E-4</v>
      </c>
      <c r="AR899">
        <f t="shared" si="278"/>
        <v>610</v>
      </c>
      <c r="AS899" s="1">
        <f t="shared" si="279"/>
        <v>891</v>
      </c>
    </row>
    <row r="900" spans="7:45" x14ac:dyDescent="0.25">
      <c r="G900" s="93">
        <v>43532</v>
      </c>
      <c r="H900" t="s">
        <v>70</v>
      </c>
      <c r="I900" t="s">
        <v>35</v>
      </c>
      <c r="J900" t="s">
        <v>561</v>
      </c>
      <c r="K900" s="95">
        <v>98.1</v>
      </c>
      <c r="L900" s="94">
        <v>0</v>
      </c>
      <c r="O900" t="str">
        <f t="shared" si="263"/>
        <v/>
      </c>
      <c r="AA900" s="3">
        <f t="shared" si="280"/>
        <v>892</v>
      </c>
      <c r="AB900" s="93">
        <f t="shared" si="264"/>
        <v>43532.000899999999</v>
      </c>
      <c r="AC900">
        <f t="shared" si="265"/>
        <v>609</v>
      </c>
      <c r="AD900" s="1">
        <f t="shared" si="266"/>
        <v>892</v>
      </c>
      <c r="AE900" s="119">
        <f t="shared" si="267"/>
        <v>648.0009</v>
      </c>
      <c r="AF900">
        <f t="shared" si="268"/>
        <v>865</v>
      </c>
      <c r="AG900" s="1">
        <f t="shared" si="269"/>
        <v>636</v>
      </c>
      <c r="AH900" s="119">
        <f t="shared" si="270"/>
        <v>1402.0009</v>
      </c>
      <c r="AI900">
        <f t="shared" si="271"/>
        <v>135</v>
      </c>
      <c r="AJ900" s="1">
        <f t="shared" si="272"/>
        <v>1366</v>
      </c>
      <c r="AK900" s="1">
        <f t="shared" si="273"/>
        <v>969.0009</v>
      </c>
      <c r="AL900">
        <f t="shared" si="274"/>
        <v>535</v>
      </c>
      <c r="AM900" s="1">
        <f t="shared" si="275"/>
        <v>966</v>
      </c>
      <c r="AN900" s="108">
        <f t="shared" si="261"/>
        <v>98.100899999999996</v>
      </c>
      <c r="AO900">
        <f t="shared" si="276"/>
        <v>401</v>
      </c>
      <c r="AP900" s="1">
        <f t="shared" si="277"/>
        <v>1100</v>
      </c>
      <c r="AQ900" s="108">
        <f t="shared" si="262"/>
        <v>8.9999999999999998E-4</v>
      </c>
      <c r="AR900">
        <f t="shared" si="278"/>
        <v>609</v>
      </c>
      <c r="AS900" s="1">
        <f t="shared" si="279"/>
        <v>892</v>
      </c>
    </row>
    <row r="901" spans="7:45" x14ac:dyDescent="0.25">
      <c r="G901" s="93">
        <v>43532</v>
      </c>
      <c r="H901" t="s">
        <v>69</v>
      </c>
      <c r="I901" t="s">
        <v>35</v>
      </c>
      <c r="J901" t="s">
        <v>561</v>
      </c>
      <c r="K901" s="95">
        <v>9.1999999999999993</v>
      </c>
      <c r="L901" s="94">
        <v>0</v>
      </c>
      <c r="O901" t="str">
        <f t="shared" si="263"/>
        <v/>
      </c>
      <c r="AA901" s="3">
        <f t="shared" si="280"/>
        <v>893</v>
      </c>
      <c r="AB901" s="93">
        <f t="shared" si="264"/>
        <v>43532.000900999999</v>
      </c>
      <c r="AC901">
        <f t="shared" si="265"/>
        <v>608</v>
      </c>
      <c r="AD901" s="1">
        <f t="shared" si="266"/>
        <v>893</v>
      </c>
      <c r="AE901" s="119">
        <f t="shared" si="267"/>
        <v>569.000901</v>
      </c>
      <c r="AF901">
        <f t="shared" si="268"/>
        <v>944</v>
      </c>
      <c r="AG901" s="1">
        <f t="shared" si="269"/>
        <v>557</v>
      </c>
      <c r="AH901" s="119">
        <f t="shared" si="270"/>
        <v>1402.0009010000001</v>
      </c>
      <c r="AI901">
        <f t="shared" si="271"/>
        <v>134</v>
      </c>
      <c r="AJ901" s="1">
        <f t="shared" si="272"/>
        <v>1367</v>
      </c>
      <c r="AK901" s="1">
        <f t="shared" si="273"/>
        <v>969.000901</v>
      </c>
      <c r="AL901">
        <f t="shared" si="274"/>
        <v>534</v>
      </c>
      <c r="AM901" s="1">
        <f t="shared" si="275"/>
        <v>967</v>
      </c>
      <c r="AN901" s="108">
        <f t="shared" si="261"/>
        <v>9.200901</v>
      </c>
      <c r="AO901">
        <f t="shared" si="276"/>
        <v>1232</v>
      </c>
      <c r="AP901" s="1">
        <f t="shared" si="277"/>
        <v>269</v>
      </c>
      <c r="AQ901" s="108">
        <f t="shared" si="262"/>
        <v>9.01E-4</v>
      </c>
      <c r="AR901">
        <f t="shared" si="278"/>
        <v>608</v>
      </c>
      <c r="AS901" s="1">
        <f t="shared" si="279"/>
        <v>893</v>
      </c>
    </row>
    <row r="902" spans="7:45" x14ac:dyDescent="0.25">
      <c r="G902" s="93">
        <v>43532</v>
      </c>
      <c r="H902" t="s">
        <v>23</v>
      </c>
      <c r="I902" t="s">
        <v>64</v>
      </c>
      <c r="J902" t="s">
        <v>561</v>
      </c>
      <c r="K902" s="95">
        <v>24.7</v>
      </c>
      <c r="L902" s="94">
        <v>0</v>
      </c>
      <c r="O902" t="str">
        <f t="shared" si="263"/>
        <v/>
      </c>
      <c r="AA902" s="3">
        <f t="shared" si="280"/>
        <v>894</v>
      </c>
      <c r="AB902" s="93">
        <f t="shared" si="264"/>
        <v>43532.000902</v>
      </c>
      <c r="AC902">
        <f t="shared" si="265"/>
        <v>607</v>
      </c>
      <c r="AD902" s="1">
        <f t="shared" si="266"/>
        <v>894</v>
      </c>
      <c r="AE902" s="119">
        <f t="shared" si="267"/>
        <v>515.000902</v>
      </c>
      <c r="AF902">
        <f t="shared" si="268"/>
        <v>1194</v>
      </c>
      <c r="AG902" s="1">
        <f t="shared" si="269"/>
        <v>307</v>
      </c>
      <c r="AH902" s="119">
        <f t="shared" si="270"/>
        <v>358.000902</v>
      </c>
      <c r="AI902">
        <f t="shared" si="271"/>
        <v>1169</v>
      </c>
      <c r="AJ902" s="1">
        <f t="shared" si="272"/>
        <v>332</v>
      </c>
      <c r="AK902" s="1">
        <f t="shared" si="273"/>
        <v>969.000902</v>
      </c>
      <c r="AL902">
        <f t="shared" si="274"/>
        <v>533</v>
      </c>
      <c r="AM902" s="1">
        <f t="shared" si="275"/>
        <v>968</v>
      </c>
      <c r="AN902" s="108">
        <f t="shared" si="261"/>
        <v>24.700901999999999</v>
      </c>
      <c r="AO902">
        <f t="shared" si="276"/>
        <v>908</v>
      </c>
      <c r="AP902" s="1">
        <f t="shared" si="277"/>
        <v>593</v>
      </c>
      <c r="AQ902" s="108">
        <f t="shared" si="262"/>
        <v>9.0199999999999992E-4</v>
      </c>
      <c r="AR902">
        <f t="shared" si="278"/>
        <v>607</v>
      </c>
      <c r="AS902" s="1">
        <f t="shared" si="279"/>
        <v>894</v>
      </c>
    </row>
    <row r="903" spans="7:45" x14ac:dyDescent="0.25">
      <c r="G903" s="93">
        <v>43532</v>
      </c>
      <c r="H903" t="s">
        <v>23</v>
      </c>
      <c r="I903" t="s">
        <v>37</v>
      </c>
      <c r="J903" t="s">
        <v>158</v>
      </c>
      <c r="K903" s="95">
        <v>3.5</v>
      </c>
      <c r="L903" s="94">
        <v>0</v>
      </c>
      <c r="O903" t="str">
        <f t="shared" si="263"/>
        <v/>
      </c>
      <c r="AA903" s="3">
        <f t="shared" si="280"/>
        <v>895</v>
      </c>
      <c r="AB903" s="93">
        <f t="shared" si="264"/>
        <v>43532.000903</v>
      </c>
      <c r="AC903">
        <f t="shared" si="265"/>
        <v>606</v>
      </c>
      <c r="AD903" s="1">
        <f t="shared" si="266"/>
        <v>895</v>
      </c>
      <c r="AE903" s="119">
        <f t="shared" si="267"/>
        <v>515.00090299999999</v>
      </c>
      <c r="AF903">
        <f t="shared" si="268"/>
        <v>1193</v>
      </c>
      <c r="AG903" s="1">
        <f t="shared" si="269"/>
        <v>308</v>
      </c>
      <c r="AH903" s="119">
        <f t="shared" si="270"/>
        <v>868.00090299999999</v>
      </c>
      <c r="AI903">
        <f t="shared" si="271"/>
        <v>704</v>
      </c>
      <c r="AJ903" s="1">
        <f t="shared" si="272"/>
        <v>797</v>
      </c>
      <c r="AK903" s="1">
        <f t="shared" si="273"/>
        <v>121.00090299999999</v>
      </c>
      <c r="AL903">
        <f t="shared" si="274"/>
        <v>1382</v>
      </c>
      <c r="AM903" s="1">
        <f t="shared" si="275"/>
        <v>119</v>
      </c>
      <c r="AN903" s="108">
        <f t="shared" si="261"/>
        <v>3.5009030000000001</v>
      </c>
      <c r="AO903">
        <f t="shared" si="276"/>
        <v>1420</v>
      </c>
      <c r="AP903" s="1">
        <f t="shared" si="277"/>
        <v>81</v>
      </c>
      <c r="AQ903" s="108">
        <f t="shared" si="262"/>
        <v>9.0299999999999994E-4</v>
      </c>
      <c r="AR903">
        <f t="shared" si="278"/>
        <v>606</v>
      </c>
      <c r="AS903" s="1">
        <f t="shared" si="279"/>
        <v>895</v>
      </c>
    </row>
    <row r="904" spans="7:45" x14ac:dyDescent="0.25">
      <c r="G904" s="93">
        <v>43532</v>
      </c>
      <c r="H904" t="s">
        <v>23</v>
      </c>
      <c r="I904" t="s">
        <v>37</v>
      </c>
      <c r="J904" t="s">
        <v>108</v>
      </c>
      <c r="K904" s="95">
        <v>26</v>
      </c>
      <c r="L904" s="94">
        <v>0</v>
      </c>
      <c r="O904" t="str">
        <f t="shared" si="263"/>
        <v/>
      </c>
      <c r="AA904" s="3">
        <f t="shared" si="280"/>
        <v>896</v>
      </c>
      <c r="AB904" s="93">
        <f t="shared" si="264"/>
        <v>43532.000904</v>
      </c>
      <c r="AC904">
        <f t="shared" si="265"/>
        <v>605</v>
      </c>
      <c r="AD904" s="1">
        <f t="shared" si="266"/>
        <v>896</v>
      </c>
      <c r="AE904" s="119">
        <f t="shared" si="267"/>
        <v>515.00090399999999</v>
      </c>
      <c r="AF904">
        <f t="shared" si="268"/>
        <v>1192</v>
      </c>
      <c r="AG904" s="1">
        <f t="shared" si="269"/>
        <v>309</v>
      </c>
      <c r="AH904" s="119">
        <f t="shared" si="270"/>
        <v>868.00090399999999</v>
      </c>
      <c r="AI904">
        <f t="shared" si="271"/>
        <v>703</v>
      </c>
      <c r="AJ904" s="1">
        <f t="shared" si="272"/>
        <v>798</v>
      </c>
      <c r="AK904" s="1">
        <f t="shared" si="273"/>
        <v>90.000904000000006</v>
      </c>
      <c r="AL904">
        <f t="shared" si="274"/>
        <v>1414</v>
      </c>
      <c r="AM904" s="1">
        <f t="shared" si="275"/>
        <v>87</v>
      </c>
      <c r="AN904" s="108">
        <f t="shared" si="261"/>
        <v>26.000903999999998</v>
      </c>
      <c r="AO904">
        <f t="shared" si="276"/>
        <v>885</v>
      </c>
      <c r="AP904" s="1">
        <f t="shared" si="277"/>
        <v>616</v>
      </c>
      <c r="AQ904" s="108">
        <f t="shared" si="262"/>
        <v>9.0399999999999996E-4</v>
      </c>
      <c r="AR904">
        <f t="shared" si="278"/>
        <v>605</v>
      </c>
      <c r="AS904" s="1">
        <f t="shared" si="279"/>
        <v>896</v>
      </c>
    </row>
    <row r="905" spans="7:45" x14ac:dyDescent="0.25">
      <c r="G905" s="93">
        <v>43532</v>
      </c>
      <c r="H905" t="s">
        <v>23</v>
      </c>
      <c r="I905" t="s">
        <v>37</v>
      </c>
      <c r="J905" t="s">
        <v>59</v>
      </c>
      <c r="K905" s="95">
        <v>14.7</v>
      </c>
      <c r="L905" s="94">
        <v>0</v>
      </c>
      <c r="O905" t="str">
        <f t="shared" si="263"/>
        <v/>
      </c>
      <c r="AA905" s="3">
        <f t="shared" si="280"/>
        <v>897</v>
      </c>
      <c r="AB905" s="93">
        <f t="shared" si="264"/>
        <v>43532.000905000001</v>
      </c>
      <c r="AC905">
        <f t="shared" si="265"/>
        <v>604</v>
      </c>
      <c r="AD905" s="1">
        <f t="shared" si="266"/>
        <v>897</v>
      </c>
      <c r="AE905" s="119">
        <f t="shared" si="267"/>
        <v>515.00090499999999</v>
      </c>
      <c r="AF905">
        <f t="shared" si="268"/>
        <v>1191</v>
      </c>
      <c r="AG905" s="1">
        <f t="shared" si="269"/>
        <v>310</v>
      </c>
      <c r="AH905" s="119">
        <f t="shared" si="270"/>
        <v>868.00090499999999</v>
      </c>
      <c r="AI905">
        <f t="shared" si="271"/>
        <v>702</v>
      </c>
      <c r="AJ905" s="1">
        <f t="shared" si="272"/>
        <v>799</v>
      </c>
      <c r="AK905" s="1">
        <f t="shared" si="273"/>
        <v>54.000905000000003</v>
      </c>
      <c r="AL905">
        <f t="shared" si="274"/>
        <v>1450</v>
      </c>
      <c r="AM905" s="1">
        <f t="shared" si="275"/>
        <v>51</v>
      </c>
      <c r="AN905" s="108">
        <f t="shared" ref="AN905:AN968" si="281">IF(K905="","",K905+0.000001*ROW())</f>
        <v>14.700904999999999</v>
      </c>
      <c r="AO905">
        <f t="shared" si="276"/>
        <v>1148</v>
      </c>
      <c r="AP905" s="1">
        <f t="shared" si="277"/>
        <v>353</v>
      </c>
      <c r="AQ905" s="108">
        <f t="shared" ref="AQ905:AQ968" si="282">IF(L905="","",N905+0.000001*ROW())</f>
        <v>9.0499999999999999E-4</v>
      </c>
      <c r="AR905">
        <f t="shared" si="278"/>
        <v>604</v>
      </c>
      <c r="AS905" s="1">
        <f t="shared" si="279"/>
        <v>897</v>
      </c>
    </row>
    <row r="906" spans="7:45" x14ac:dyDescent="0.25">
      <c r="G906" s="93">
        <v>43532</v>
      </c>
      <c r="H906" t="s">
        <v>23</v>
      </c>
      <c r="I906" t="s">
        <v>35</v>
      </c>
      <c r="J906" t="s">
        <v>561</v>
      </c>
      <c r="K906" s="95">
        <v>42</v>
      </c>
      <c r="L906" s="94">
        <v>0</v>
      </c>
      <c r="O906" t="str">
        <f t="shared" ref="O906:O969" si="283">IF(P906="","",O905+1)</f>
        <v/>
      </c>
      <c r="AA906" s="3">
        <f t="shared" si="280"/>
        <v>898</v>
      </c>
      <c r="AB906" s="93">
        <f t="shared" ref="AB906:AB969" si="284">IF(G906="","",G906+0.000001*ROW())</f>
        <v>43532.000906000001</v>
      </c>
      <c r="AC906">
        <f t="shared" ref="AC906:AC969" si="285">IFERROR(_xlfn.RANK.EQ(AB906,$AB$9:$AB$1508),"")</f>
        <v>603</v>
      </c>
      <c r="AD906" s="1">
        <f t="shared" ref="AD906:AD969" si="286">IFERROR(_xlfn.RANK.EQ(AB906,$AB$9:$AB$1508,1),"")</f>
        <v>898</v>
      </c>
      <c r="AE906" s="119">
        <f t="shared" ref="AE906:AE969" si="287">IF(H906="","",COUNTIF($H$9:$H$1508,"&lt;="&amp;H906) + 0.000001*ROW())</f>
        <v>515.00090599999999</v>
      </c>
      <c r="AF906">
        <f t="shared" ref="AF906:AF969" si="288">IFERROR(_xlfn.RANK.EQ(AE906,$AE$9:$AE$1508),"")</f>
        <v>1190</v>
      </c>
      <c r="AG906" s="1">
        <f t="shared" ref="AG906:AG969" si="289">IFERROR(_xlfn.RANK.EQ(AE906,$AE$9:$AE$1508,1),"")</f>
        <v>311</v>
      </c>
      <c r="AH906" s="119">
        <f t="shared" ref="AH906:AH969" si="290">IF(I906="","",COUNTIF($I$9:$I$1508,"&lt;="&amp;I906) + 0.000001*ROW())</f>
        <v>1402.000906</v>
      </c>
      <c r="AI906">
        <f t="shared" ref="AI906:AI969" si="291">IFERROR(_xlfn.RANK.EQ(AH906,$AH$9:$AH$1508),"")</f>
        <v>133</v>
      </c>
      <c r="AJ906" s="1">
        <f t="shared" ref="AJ906:AJ969" si="292">IFERROR(_xlfn.RANK.EQ(AH906,$AH$9:$AH$1508,1),"")</f>
        <v>1368</v>
      </c>
      <c r="AK906" s="1">
        <f t="shared" ref="AK906:AK969" si="293">IF(J906="","",COUNTIF($J$9:$J$1508,"&lt;="&amp;J906) + 0.000001*ROW())</f>
        <v>969.00090599999999</v>
      </c>
      <c r="AL906">
        <f t="shared" ref="AL906:AL969" si="294">IFERROR(_xlfn.RANK.EQ(AK906,$AK$9:$AK$1508),"")</f>
        <v>532</v>
      </c>
      <c r="AM906" s="1">
        <f t="shared" ref="AM906:AM969" si="295">IFERROR(_xlfn.RANK.EQ(AK906,$AK$9:$AK$1508,1),"")</f>
        <v>969</v>
      </c>
      <c r="AN906" s="108">
        <f t="shared" si="281"/>
        <v>42.000906000000001</v>
      </c>
      <c r="AO906">
        <f t="shared" ref="AO906:AO969" si="296">IFERROR(_xlfn.RANK.EQ(AN906,$AN$9:$AN$1508),"")</f>
        <v>681</v>
      </c>
      <c r="AP906" s="1">
        <f t="shared" ref="AP906:AP969" si="297">IFERROR(_xlfn.RANK.EQ(AN906,$AN$9:$AN$1508,1),"")</f>
        <v>820</v>
      </c>
      <c r="AQ906" s="108">
        <f t="shared" si="282"/>
        <v>9.0600000000000001E-4</v>
      </c>
      <c r="AR906">
        <f t="shared" ref="AR906:AR969" si="298">IFERROR(_xlfn.RANK.EQ(AQ906,$AQ$9:$AQ$1508),"")</f>
        <v>603</v>
      </c>
      <c r="AS906" s="1">
        <f t="shared" ref="AS906:AS969" si="299">IFERROR(_xlfn.RANK.EQ(AQ906,$AQ$9:$AQ$1508,1),"")</f>
        <v>898</v>
      </c>
    </row>
    <row r="907" spans="7:45" x14ac:dyDescent="0.25">
      <c r="G907" s="93">
        <v>43533</v>
      </c>
      <c r="H907" t="s">
        <v>22</v>
      </c>
      <c r="I907" t="s">
        <v>562</v>
      </c>
      <c r="J907" t="s">
        <v>563</v>
      </c>
      <c r="K907" s="95">
        <v>61.2</v>
      </c>
      <c r="L907" s="94">
        <v>0</v>
      </c>
      <c r="O907" t="str">
        <f t="shared" si="283"/>
        <v/>
      </c>
      <c r="AA907" s="3">
        <f t="shared" ref="AA907:AA970" si="300">AA906+1</f>
        <v>899</v>
      </c>
      <c r="AB907" s="93">
        <f t="shared" si="284"/>
        <v>43533.000907000001</v>
      </c>
      <c r="AC907">
        <f t="shared" si="285"/>
        <v>602</v>
      </c>
      <c r="AD907" s="1">
        <f t="shared" si="286"/>
        <v>899</v>
      </c>
      <c r="AE907" s="119">
        <f t="shared" si="287"/>
        <v>1469.0009070000001</v>
      </c>
      <c r="AF907">
        <f t="shared" si="288"/>
        <v>94</v>
      </c>
      <c r="AG907" s="1">
        <f t="shared" si="289"/>
        <v>1407</v>
      </c>
      <c r="AH907" s="119">
        <f t="shared" si="290"/>
        <v>1074.0009070000001</v>
      </c>
      <c r="AI907">
        <f t="shared" si="291"/>
        <v>475</v>
      </c>
      <c r="AJ907" s="1">
        <f t="shared" si="292"/>
        <v>1026</v>
      </c>
      <c r="AK907" s="1">
        <f t="shared" si="293"/>
        <v>1018.000907</v>
      </c>
      <c r="AL907">
        <f t="shared" si="294"/>
        <v>531</v>
      </c>
      <c r="AM907" s="1">
        <f t="shared" si="295"/>
        <v>970</v>
      </c>
      <c r="AN907" s="108">
        <f t="shared" si="281"/>
        <v>61.200907000000001</v>
      </c>
      <c r="AO907">
        <f t="shared" si="296"/>
        <v>557</v>
      </c>
      <c r="AP907" s="1">
        <f t="shared" si="297"/>
        <v>944</v>
      </c>
      <c r="AQ907" s="108">
        <f t="shared" si="282"/>
        <v>9.0699999999999993E-4</v>
      </c>
      <c r="AR907">
        <f t="shared" si="298"/>
        <v>602</v>
      </c>
      <c r="AS907" s="1">
        <f t="shared" si="299"/>
        <v>899</v>
      </c>
    </row>
    <row r="908" spans="7:45" x14ac:dyDescent="0.25">
      <c r="G908" s="93">
        <v>43533</v>
      </c>
      <c r="H908" t="s">
        <v>22</v>
      </c>
      <c r="I908" t="s">
        <v>562</v>
      </c>
      <c r="J908" t="s">
        <v>563</v>
      </c>
      <c r="K908" s="95">
        <v>49.31</v>
      </c>
      <c r="L908" s="94">
        <v>0</v>
      </c>
      <c r="O908" t="str">
        <f t="shared" si="283"/>
        <v/>
      </c>
      <c r="AA908" s="3">
        <f t="shared" si="300"/>
        <v>900</v>
      </c>
      <c r="AB908" s="93">
        <f t="shared" si="284"/>
        <v>43533.000908000002</v>
      </c>
      <c r="AC908">
        <f t="shared" si="285"/>
        <v>601</v>
      </c>
      <c r="AD908" s="1">
        <f t="shared" si="286"/>
        <v>900</v>
      </c>
      <c r="AE908" s="119">
        <f t="shared" si="287"/>
        <v>1469.000908</v>
      </c>
      <c r="AF908">
        <f t="shared" si="288"/>
        <v>93</v>
      </c>
      <c r="AG908" s="1">
        <f t="shared" si="289"/>
        <v>1408</v>
      </c>
      <c r="AH908" s="119">
        <f t="shared" si="290"/>
        <v>1074.000908</v>
      </c>
      <c r="AI908">
        <f t="shared" si="291"/>
        <v>474</v>
      </c>
      <c r="AJ908" s="1">
        <f t="shared" si="292"/>
        <v>1027</v>
      </c>
      <c r="AK908" s="1">
        <f t="shared" si="293"/>
        <v>1018.000908</v>
      </c>
      <c r="AL908">
        <f t="shared" si="294"/>
        <v>530</v>
      </c>
      <c r="AM908" s="1">
        <f t="shared" si="295"/>
        <v>971</v>
      </c>
      <c r="AN908" s="108">
        <f t="shared" si="281"/>
        <v>49.310908000000005</v>
      </c>
      <c r="AO908">
        <f t="shared" si="296"/>
        <v>616</v>
      </c>
      <c r="AP908" s="1">
        <f t="shared" si="297"/>
        <v>885</v>
      </c>
      <c r="AQ908" s="108">
        <f t="shared" si="282"/>
        <v>9.0799999999999995E-4</v>
      </c>
      <c r="AR908">
        <f t="shared" si="298"/>
        <v>601</v>
      </c>
      <c r="AS908" s="1">
        <f t="shared" si="299"/>
        <v>900</v>
      </c>
    </row>
    <row r="909" spans="7:45" x14ac:dyDescent="0.25">
      <c r="G909" s="93">
        <v>43533</v>
      </c>
      <c r="H909" t="s">
        <v>22</v>
      </c>
      <c r="I909" t="s">
        <v>562</v>
      </c>
      <c r="J909" t="s">
        <v>563</v>
      </c>
      <c r="K909" s="95">
        <v>48.03</v>
      </c>
      <c r="L909" s="94">
        <v>0</v>
      </c>
      <c r="O909" t="str">
        <f t="shared" si="283"/>
        <v/>
      </c>
      <c r="AA909" s="3">
        <f t="shared" si="300"/>
        <v>901</v>
      </c>
      <c r="AB909" s="93">
        <f t="shared" si="284"/>
        <v>43533.000909000002</v>
      </c>
      <c r="AC909">
        <f t="shared" si="285"/>
        <v>600</v>
      </c>
      <c r="AD909" s="1">
        <f t="shared" si="286"/>
        <v>901</v>
      </c>
      <c r="AE909" s="119">
        <f t="shared" si="287"/>
        <v>1469.0009090000001</v>
      </c>
      <c r="AF909">
        <f t="shared" si="288"/>
        <v>92</v>
      </c>
      <c r="AG909" s="1">
        <f t="shared" si="289"/>
        <v>1409</v>
      </c>
      <c r="AH909" s="119">
        <f t="shared" si="290"/>
        <v>1074.0009090000001</v>
      </c>
      <c r="AI909">
        <f t="shared" si="291"/>
        <v>473</v>
      </c>
      <c r="AJ909" s="1">
        <f t="shared" si="292"/>
        <v>1028</v>
      </c>
      <c r="AK909" s="1">
        <f t="shared" si="293"/>
        <v>1018.000909</v>
      </c>
      <c r="AL909">
        <f t="shared" si="294"/>
        <v>529</v>
      </c>
      <c r="AM909" s="1">
        <f t="shared" si="295"/>
        <v>972</v>
      </c>
      <c r="AN909" s="108">
        <f t="shared" si="281"/>
        <v>48.030909000000001</v>
      </c>
      <c r="AO909">
        <f t="shared" si="296"/>
        <v>619</v>
      </c>
      <c r="AP909" s="1">
        <f t="shared" si="297"/>
        <v>882</v>
      </c>
      <c r="AQ909" s="108">
        <f t="shared" si="282"/>
        <v>9.0899999999999998E-4</v>
      </c>
      <c r="AR909">
        <f t="shared" si="298"/>
        <v>600</v>
      </c>
      <c r="AS909" s="1">
        <f t="shared" si="299"/>
        <v>901</v>
      </c>
    </row>
    <row r="910" spans="7:45" x14ac:dyDescent="0.25">
      <c r="G910" s="93">
        <v>43533</v>
      </c>
      <c r="H910" t="s">
        <v>22</v>
      </c>
      <c r="I910" t="s">
        <v>562</v>
      </c>
      <c r="J910" t="s">
        <v>563</v>
      </c>
      <c r="K910" s="95">
        <v>38.9</v>
      </c>
      <c r="L910" s="94">
        <v>0</v>
      </c>
      <c r="O910" t="str">
        <f t="shared" si="283"/>
        <v/>
      </c>
      <c r="AA910" s="3">
        <f t="shared" si="300"/>
        <v>902</v>
      </c>
      <c r="AB910" s="93">
        <f t="shared" si="284"/>
        <v>43533.000910000002</v>
      </c>
      <c r="AC910">
        <f t="shared" si="285"/>
        <v>599</v>
      </c>
      <c r="AD910" s="1">
        <f t="shared" si="286"/>
        <v>902</v>
      </c>
      <c r="AE910" s="119">
        <f t="shared" si="287"/>
        <v>1469.00091</v>
      </c>
      <c r="AF910">
        <f t="shared" si="288"/>
        <v>91</v>
      </c>
      <c r="AG910" s="1">
        <f t="shared" si="289"/>
        <v>1410</v>
      </c>
      <c r="AH910" s="119">
        <f t="shared" si="290"/>
        <v>1074.00091</v>
      </c>
      <c r="AI910">
        <f t="shared" si="291"/>
        <v>472</v>
      </c>
      <c r="AJ910" s="1">
        <f t="shared" si="292"/>
        <v>1029</v>
      </c>
      <c r="AK910" s="1">
        <f t="shared" si="293"/>
        <v>1018.00091</v>
      </c>
      <c r="AL910">
        <f t="shared" si="294"/>
        <v>528</v>
      </c>
      <c r="AM910" s="1">
        <f t="shared" si="295"/>
        <v>973</v>
      </c>
      <c r="AN910" s="108">
        <f t="shared" si="281"/>
        <v>38.900909999999996</v>
      </c>
      <c r="AO910">
        <f t="shared" si="296"/>
        <v>731</v>
      </c>
      <c r="AP910" s="1">
        <f t="shared" si="297"/>
        <v>770</v>
      </c>
      <c r="AQ910" s="108">
        <f t="shared" si="282"/>
        <v>9.1E-4</v>
      </c>
      <c r="AR910">
        <f t="shared" si="298"/>
        <v>599</v>
      </c>
      <c r="AS910" s="1">
        <f t="shared" si="299"/>
        <v>902</v>
      </c>
    </row>
    <row r="911" spans="7:45" x14ac:dyDescent="0.25">
      <c r="G911" s="93">
        <v>43533</v>
      </c>
      <c r="H911" t="s">
        <v>22</v>
      </c>
      <c r="I911" t="s">
        <v>562</v>
      </c>
      <c r="J911" t="s">
        <v>563</v>
      </c>
      <c r="K911" s="95">
        <v>28.12</v>
      </c>
      <c r="L911" s="94">
        <v>0</v>
      </c>
      <c r="O911" t="str">
        <f t="shared" si="283"/>
        <v/>
      </c>
      <c r="AA911" s="3">
        <f t="shared" si="300"/>
        <v>903</v>
      </c>
      <c r="AB911" s="93">
        <f t="shared" si="284"/>
        <v>43533.000911000003</v>
      </c>
      <c r="AC911">
        <f t="shared" si="285"/>
        <v>598</v>
      </c>
      <c r="AD911" s="1">
        <f t="shared" si="286"/>
        <v>903</v>
      </c>
      <c r="AE911" s="119">
        <f t="shared" si="287"/>
        <v>1469.0009110000001</v>
      </c>
      <c r="AF911">
        <f t="shared" si="288"/>
        <v>90</v>
      </c>
      <c r="AG911" s="1">
        <f t="shared" si="289"/>
        <v>1411</v>
      </c>
      <c r="AH911" s="119">
        <f t="shared" si="290"/>
        <v>1074.0009110000001</v>
      </c>
      <c r="AI911">
        <f t="shared" si="291"/>
        <v>471</v>
      </c>
      <c r="AJ911" s="1">
        <f t="shared" si="292"/>
        <v>1030</v>
      </c>
      <c r="AK911" s="1">
        <f t="shared" si="293"/>
        <v>1018.000911</v>
      </c>
      <c r="AL911">
        <f t="shared" si="294"/>
        <v>527</v>
      </c>
      <c r="AM911" s="1">
        <f t="shared" si="295"/>
        <v>974</v>
      </c>
      <c r="AN911" s="108">
        <f t="shared" si="281"/>
        <v>28.120911</v>
      </c>
      <c r="AO911">
        <f t="shared" si="296"/>
        <v>853</v>
      </c>
      <c r="AP911" s="1">
        <f t="shared" si="297"/>
        <v>648</v>
      </c>
      <c r="AQ911" s="108">
        <f t="shared" si="282"/>
        <v>9.1099999999999992E-4</v>
      </c>
      <c r="AR911">
        <f t="shared" si="298"/>
        <v>598</v>
      </c>
      <c r="AS911" s="1">
        <f t="shared" si="299"/>
        <v>903</v>
      </c>
    </row>
    <row r="912" spans="7:45" x14ac:dyDescent="0.25">
      <c r="G912" s="93">
        <v>43533</v>
      </c>
      <c r="H912" t="s">
        <v>22</v>
      </c>
      <c r="I912" t="s">
        <v>562</v>
      </c>
      <c r="J912" t="s">
        <v>563</v>
      </c>
      <c r="K912" s="95">
        <v>26.84</v>
      </c>
      <c r="L912" s="94">
        <v>0</v>
      </c>
      <c r="O912" t="str">
        <f t="shared" si="283"/>
        <v/>
      </c>
      <c r="AA912" s="3">
        <f t="shared" si="300"/>
        <v>904</v>
      </c>
      <c r="AB912" s="93">
        <f t="shared" si="284"/>
        <v>43533.000912000003</v>
      </c>
      <c r="AC912">
        <f t="shared" si="285"/>
        <v>597</v>
      </c>
      <c r="AD912" s="1">
        <f t="shared" si="286"/>
        <v>904</v>
      </c>
      <c r="AE912" s="119">
        <f t="shared" si="287"/>
        <v>1469.000912</v>
      </c>
      <c r="AF912">
        <f t="shared" si="288"/>
        <v>89</v>
      </c>
      <c r="AG912" s="1">
        <f t="shared" si="289"/>
        <v>1412</v>
      </c>
      <c r="AH912" s="119">
        <f t="shared" si="290"/>
        <v>1074.000912</v>
      </c>
      <c r="AI912">
        <f t="shared" si="291"/>
        <v>470</v>
      </c>
      <c r="AJ912" s="1">
        <f t="shared" si="292"/>
        <v>1031</v>
      </c>
      <c r="AK912" s="1">
        <f t="shared" si="293"/>
        <v>1018.000912</v>
      </c>
      <c r="AL912">
        <f t="shared" si="294"/>
        <v>526</v>
      </c>
      <c r="AM912" s="1">
        <f t="shared" si="295"/>
        <v>975</v>
      </c>
      <c r="AN912" s="108">
        <f t="shared" si="281"/>
        <v>26.840911999999999</v>
      </c>
      <c r="AO912">
        <f t="shared" si="296"/>
        <v>872</v>
      </c>
      <c r="AP912" s="1">
        <f t="shared" si="297"/>
        <v>629</v>
      </c>
      <c r="AQ912" s="108">
        <f t="shared" si="282"/>
        <v>9.1199999999999994E-4</v>
      </c>
      <c r="AR912">
        <f t="shared" si="298"/>
        <v>597</v>
      </c>
      <c r="AS912" s="1">
        <f t="shared" si="299"/>
        <v>904</v>
      </c>
    </row>
    <row r="913" spans="7:45" x14ac:dyDescent="0.25">
      <c r="G913" s="93">
        <v>43533</v>
      </c>
      <c r="H913" t="s">
        <v>22</v>
      </c>
      <c r="I913" t="s">
        <v>562</v>
      </c>
      <c r="J913" t="s">
        <v>563</v>
      </c>
      <c r="K913" s="95">
        <v>20.75</v>
      </c>
      <c r="L913" s="94">
        <v>0</v>
      </c>
      <c r="O913" t="str">
        <f t="shared" si="283"/>
        <v/>
      </c>
      <c r="AA913" s="3">
        <f t="shared" si="300"/>
        <v>905</v>
      </c>
      <c r="AB913" s="93">
        <f t="shared" si="284"/>
        <v>43533.000913000003</v>
      </c>
      <c r="AC913">
        <f t="shared" si="285"/>
        <v>596</v>
      </c>
      <c r="AD913" s="1">
        <f t="shared" si="286"/>
        <v>905</v>
      </c>
      <c r="AE913" s="119">
        <f t="shared" si="287"/>
        <v>1469.0009130000001</v>
      </c>
      <c r="AF913">
        <f t="shared" si="288"/>
        <v>88</v>
      </c>
      <c r="AG913" s="1">
        <f t="shared" si="289"/>
        <v>1413</v>
      </c>
      <c r="AH913" s="119">
        <f t="shared" si="290"/>
        <v>1074.0009130000001</v>
      </c>
      <c r="AI913">
        <f t="shared" si="291"/>
        <v>469</v>
      </c>
      <c r="AJ913" s="1">
        <f t="shared" si="292"/>
        <v>1032</v>
      </c>
      <c r="AK913" s="1">
        <f t="shared" si="293"/>
        <v>1018.000913</v>
      </c>
      <c r="AL913">
        <f t="shared" si="294"/>
        <v>525</v>
      </c>
      <c r="AM913" s="1">
        <f t="shared" si="295"/>
        <v>976</v>
      </c>
      <c r="AN913" s="108">
        <f t="shared" si="281"/>
        <v>20.750913000000001</v>
      </c>
      <c r="AO913">
        <f t="shared" si="296"/>
        <v>1000</v>
      </c>
      <c r="AP913" s="1">
        <f t="shared" si="297"/>
        <v>501</v>
      </c>
      <c r="AQ913" s="108">
        <f t="shared" si="282"/>
        <v>9.1299999999999997E-4</v>
      </c>
      <c r="AR913">
        <f t="shared" si="298"/>
        <v>596</v>
      </c>
      <c r="AS913" s="1">
        <f t="shared" si="299"/>
        <v>905</v>
      </c>
    </row>
    <row r="914" spans="7:45" x14ac:dyDescent="0.25">
      <c r="G914" s="93">
        <v>43533</v>
      </c>
      <c r="H914" t="s">
        <v>22</v>
      </c>
      <c r="I914" t="s">
        <v>562</v>
      </c>
      <c r="J914" t="s">
        <v>563</v>
      </c>
      <c r="K914" s="95">
        <v>17.7</v>
      </c>
      <c r="L914" s="94">
        <v>0</v>
      </c>
      <c r="O914" t="str">
        <f t="shared" si="283"/>
        <v/>
      </c>
      <c r="AA914" s="3">
        <f t="shared" si="300"/>
        <v>906</v>
      </c>
      <c r="AB914" s="93">
        <f t="shared" si="284"/>
        <v>43533.000913999997</v>
      </c>
      <c r="AC914">
        <f t="shared" si="285"/>
        <v>595</v>
      </c>
      <c r="AD914" s="1">
        <f t="shared" si="286"/>
        <v>906</v>
      </c>
      <c r="AE914" s="119">
        <f t="shared" si="287"/>
        <v>1469.000914</v>
      </c>
      <c r="AF914">
        <f t="shared" si="288"/>
        <v>87</v>
      </c>
      <c r="AG914" s="1">
        <f t="shared" si="289"/>
        <v>1414</v>
      </c>
      <c r="AH914" s="119">
        <f t="shared" si="290"/>
        <v>1074.000914</v>
      </c>
      <c r="AI914">
        <f t="shared" si="291"/>
        <v>468</v>
      </c>
      <c r="AJ914" s="1">
        <f t="shared" si="292"/>
        <v>1033</v>
      </c>
      <c r="AK914" s="1">
        <f t="shared" si="293"/>
        <v>1018.000914</v>
      </c>
      <c r="AL914">
        <f t="shared" si="294"/>
        <v>524</v>
      </c>
      <c r="AM914" s="1">
        <f t="shared" si="295"/>
        <v>977</v>
      </c>
      <c r="AN914" s="108">
        <f t="shared" si="281"/>
        <v>17.700914000000001</v>
      </c>
      <c r="AO914">
        <f t="shared" si="296"/>
        <v>1046</v>
      </c>
      <c r="AP914" s="1">
        <f t="shared" si="297"/>
        <v>455</v>
      </c>
      <c r="AQ914" s="108">
        <f t="shared" si="282"/>
        <v>9.1399999999999999E-4</v>
      </c>
      <c r="AR914">
        <f t="shared" si="298"/>
        <v>595</v>
      </c>
      <c r="AS914" s="1">
        <f t="shared" si="299"/>
        <v>906</v>
      </c>
    </row>
    <row r="915" spans="7:45" x14ac:dyDescent="0.25">
      <c r="G915" s="93">
        <v>43533</v>
      </c>
      <c r="H915" t="s">
        <v>22</v>
      </c>
      <c r="I915" t="s">
        <v>562</v>
      </c>
      <c r="J915" t="s">
        <v>563</v>
      </c>
      <c r="K915" s="95">
        <v>15.93</v>
      </c>
      <c r="L915" s="94">
        <v>0</v>
      </c>
      <c r="O915" t="str">
        <f t="shared" si="283"/>
        <v/>
      </c>
      <c r="AA915" s="3">
        <f t="shared" si="300"/>
        <v>907</v>
      </c>
      <c r="AB915" s="93">
        <f t="shared" si="284"/>
        <v>43533.000914999997</v>
      </c>
      <c r="AC915">
        <f t="shared" si="285"/>
        <v>594</v>
      </c>
      <c r="AD915" s="1">
        <f t="shared" si="286"/>
        <v>907</v>
      </c>
      <c r="AE915" s="119">
        <f t="shared" si="287"/>
        <v>1469.0009150000001</v>
      </c>
      <c r="AF915">
        <f t="shared" si="288"/>
        <v>86</v>
      </c>
      <c r="AG915" s="1">
        <f t="shared" si="289"/>
        <v>1415</v>
      </c>
      <c r="AH915" s="119">
        <f t="shared" si="290"/>
        <v>1074.0009150000001</v>
      </c>
      <c r="AI915">
        <f t="shared" si="291"/>
        <v>467</v>
      </c>
      <c r="AJ915" s="1">
        <f t="shared" si="292"/>
        <v>1034</v>
      </c>
      <c r="AK915" s="1">
        <f t="shared" si="293"/>
        <v>1018.000915</v>
      </c>
      <c r="AL915">
        <f t="shared" si="294"/>
        <v>523</v>
      </c>
      <c r="AM915" s="1">
        <f t="shared" si="295"/>
        <v>978</v>
      </c>
      <c r="AN915" s="108">
        <f t="shared" si="281"/>
        <v>15.930915000000001</v>
      </c>
      <c r="AO915">
        <f t="shared" si="296"/>
        <v>1135</v>
      </c>
      <c r="AP915" s="1">
        <f t="shared" si="297"/>
        <v>366</v>
      </c>
      <c r="AQ915" s="108">
        <f t="shared" si="282"/>
        <v>9.1499999999999991E-4</v>
      </c>
      <c r="AR915">
        <f t="shared" si="298"/>
        <v>594</v>
      </c>
      <c r="AS915" s="1">
        <f t="shared" si="299"/>
        <v>907</v>
      </c>
    </row>
    <row r="916" spans="7:45" x14ac:dyDescent="0.25">
      <c r="G916" s="93">
        <v>43533</v>
      </c>
      <c r="H916" t="s">
        <v>22</v>
      </c>
      <c r="I916" t="s">
        <v>562</v>
      </c>
      <c r="J916" t="s">
        <v>563</v>
      </c>
      <c r="K916" s="95">
        <v>14.14</v>
      </c>
      <c r="L916" s="94">
        <v>0</v>
      </c>
      <c r="O916" t="str">
        <f t="shared" si="283"/>
        <v/>
      </c>
      <c r="AA916" s="3">
        <f t="shared" si="300"/>
        <v>908</v>
      </c>
      <c r="AB916" s="93">
        <f t="shared" si="284"/>
        <v>43533.000915999997</v>
      </c>
      <c r="AC916">
        <f t="shared" si="285"/>
        <v>593</v>
      </c>
      <c r="AD916" s="1">
        <f t="shared" si="286"/>
        <v>908</v>
      </c>
      <c r="AE916" s="119">
        <f t="shared" si="287"/>
        <v>1469.000916</v>
      </c>
      <c r="AF916">
        <f t="shared" si="288"/>
        <v>85</v>
      </c>
      <c r="AG916" s="1">
        <f t="shared" si="289"/>
        <v>1416</v>
      </c>
      <c r="AH916" s="119">
        <f t="shared" si="290"/>
        <v>1074.000916</v>
      </c>
      <c r="AI916">
        <f t="shared" si="291"/>
        <v>466</v>
      </c>
      <c r="AJ916" s="1">
        <f t="shared" si="292"/>
        <v>1035</v>
      </c>
      <c r="AK916" s="1">
        <f t="shared" si="293"/>
        <v>1018.000916</v>
      </c>
      <c r="AL916">
        <f t="shared" si="294"/>
        <v>522</v>
      </c>
      <c r="AM916" s="1">
        <f t="shared" si="295"/>
        <v>979</v>
      </c>
      <c r="AN916" s="108">
        <f t="shared" si="281"/>
        <v>14.140916000000001</v>
      </c>
      <c r="AO916">
        <f t="shared" si="296"/>
        <v>1154</v>
      </c>
      <c r="AP916" s="1">
        <f t="shared" si="297"/>
        <v>347</v>
      </c>
      <c r="AQ916" s="108">
        <f t="shared" si="282"/>
        <v>9.1599999999999993E-4</v>
      </c>
      <c r="AR916">
        <f t="shared" si="298"/>
        <v>593</v>
      </c>
      <c r="AS916" s="1">
        <f t="shared" si="299"/>
        <v>908</v>
      </c>
    </row>
    <row r="917" spans="7:45" x14ac:dyDescent="0.25">
      <c r="G917" s="93">
        <v>43533</v>
      </c>
      <c r="H917" t="s">
        <v>22</v>
      </c>
      <c r="I917" t="s">
        <v>562</v>
      </c>
      <c r="J917" t="s">
        <v>563</v>
      </c>
      <c r="K917" s="95">
        <v>12.49</v>
      </c>
      <c r="L917" s="94">
        <v>0</v>
      </c>
      <c r="O917" t="str">
        <f t="shared" si="283"/>
        <v/>
      </c>
      <c r="AA917" s="3">
        <f t="shared" si="300"/>
        <v>909</v>
      </c>
      <c r="AB917" s="93">
        <f t="shared" si="284"/>
        <v>43533.000916999998</v>
      </c>
      <c r="AC917">
        <f t="shared" si="285"/>
        <v>592</v>
      </c>
      <c r="AD917" s="1">
        <f t="shared" si="286"/>
        <v>909</v>
      </c>
      <c r="AE917" s="119">
        <f t="shared" si="287"/>
        <v>1469.0009170000001</v>
      </c>
      <c r="AF917">
        <f t="shared" si="288"/>
        <v>84</v>
      </c>
      <c r="AG917" s="1">
        <f t="shared" si="289"/>
        <v>1417</v>
      </c>
      <c r="AH917" s="119">
        <f t="shared" si="290"/>
        <v>1074.0009170000001</v>
      </c>
      <c r="AI917">
        <f t="shared" si="291"/>
        <v>465</v>
      </c>
      <c r="AJ917" s="1">
        <f t="shared" si="292"/>
        <v>1036</v>
      </c>
      <c r="AK917" s="1">
        <f t="shared" si="293"/>
        <v>1018.000917</v>
      </c>
      <c r="AL917">
        <f t="shared" si="294"/>
        <v>521</v>
      </c>
      <c r="AM917" s="1">
        <f t="shared" si="295"/>
        <v>980</v>
      </c>
      <c r="AN917" s="108">
        <f t="shared" si="281"/>
        <v>12.490917</v>
      </c>
      <c r="AO917">
        <f t="shared" si="296"/>
        <v>1175</v>
      </c>
      <c r="AP917" s="1">
        <f t="shared" si="297"/>
        <v>326</v>
      </c>
      <c r="AQ917" s="108">
        <f t="shared" si="282"/>
        <v>9.1699999999999995E-4</v>
      </c>
      <c r="AR917">
        <f t="shared" si="298"/>
        <v>592</v>
      </c>
      <c r="AS917" s="1">
        <f t="shared" si="299"/>
        <v>909</v>
      </c>
    </row>
    <row r="918" spans="7:45" x14ac:dyDescent="0.25">
      <c r="G918" s="93">
        <v>43533</v>
      </c>
      <c r="H918" t="s">
        <v>22</v>
      </c>
      <c r="I918" t="s">
        <v>562</v>
      </c>
      <c r="J918" t="s">
        <v>563</v>
      </c>
      <c r="K918" s="95">
        <v>12.27</v>
      </c>
      <c r="L918" s="94">
        <v>0</v>
      </c>
      <c r="O918" t="str">
        <f t="shared" si="283"/>
        <v/>
      </c>
      <c r="AA918" s="3">
        <f t="shared" si="300"/>
        <v>910</v>
      </c>
      <c r="AB918" s="93">
        <f t="shared" si="284"/>
        <v>43533.000917999998</v>
      </c>
      <c r="AC918">
        <f t="shared" si="285"/>
        <v>591</v>
      </c>
      <c r="AD918" s="1">
        <f t="shared" si="286"/>
        <v>910</v>
      </c>
      <c r="AE918" s="119">
        <f t="shared" si="287"/>
        <v>1469.000918</v>
      </c>
      <c r="AF918">
        <f t="shared" si="288"/>
        <v>83</v>
      </c>
      <c r="AG918" s="1">
        <f t="shared" si="289"/>
        <v>1418</v>
      </c>
      <c r="AH918" s="119">
        <f t="shared" si="290"/>
        <v>1074.000918</v>
      </c>
      <c r="AI918">
        <f t="shared" si="291"/>
        <v>464</v>
      </c>
      <c r="AJ918" s="1">
        <f t="shared" si="292"/>
        <v>1037</v>
      </c>
      <c r="AK918" s="1">
        <f t="shared" si="293"/>
        <v>1018.000918</v>
      </c>
      <c r="AL918">
        <f t="shared" si="294"/>
        <v>520</v>
      </c>
      <c r="AM918" s="1">
        <f t="shared" si="295"/>
        <v>981</v>
      </c>
      <c r="AN918" s="108">
        <f t="shared" si="281"/>
        <v>12.270918</v>
      </c>
      <c r="AO918">
        <f t="shared" si="296"/>
        <v>1177</v>
      </c>
      <c r="AP918" s="1">
        <f t="shared" si="297"/>
        <v>324</v>
      </c>
      <c r="AQ918" s="108">
        <f t="shared" si="282"/>
        <v>9.1799999999999998E-4</v>
      </c>
      <c r="AR918">
        <f t="shared" si="298"/>
        <v>591</v>
      </c>
      <c r="AS918" s="1">
        <f t="shared" si="299"/>
        <v>910</v>
      </c>
    </row>
    <row r="919" spans="7:45" x14ac:dyDescent="0.25">
      <c r="G919" s="93">
        <v>43533</v>
      </c>
      <c r="H919" t="s">
        <v>543</v>
      </c>
      <c r="I919" t="s">
        <v>35</v>
      </c>
      <c r="J919" t="s">
        <v>564</v>
      </c>
      <c r="K919" s="95">
        <v>150</v>
      </c>
      <c r="L919" s="94">
        <v>0</v>
      </c>
      <c r="O919" t="str">
        <f t="shared" si="283"/>
        <v/>
      </c>
      <c r="AA919" s="3">
        <f t="shared" si="300"/>
        <v>911</v>
      </c>
      <c r="AB919" s="93">
        <f t="shared" si="284"/>
        <v>43533.000918999998</v>
      </c>
      <c r="AC919">
        <f t="shared" si="285"/>
        <v>590</v>
      </c>
      <c r="AD919" s="1">
        <f t="shared" si="286"/>
        <v>911</v>
      </c>
      <c r="AE919" s="119">
        <f t="shared" si="287"/>
        <v>1333.0009190000001</v>
      </c>
      <c r="AF919">
        <f t="shared" si="288"/>
        <v>169</v>
      </c>
      <c r="AG919" s="1">
        <f t="shared" si="289"/>
        <v>1332</v>
      </c>
      <c r="AH919" s="119">
        <f t="shared" si="290"/>
        <v>1402.0009190000001</v>
      </c>
      <c r="AI919">
        <f t="shared" si="291"/>
        <v>132</v>
      </c>
      <c r="AJ919" s="1">
        <f t="shared" si="292"/>
        <v>1369</v>
      </c>
      <c r="AK919" s="1">
        <f t="shared" si="293"/>
        <v>1026.0009190000001</v>
      </c>
      <c r="AL919">
        <f t="shared" si="294"/>
        <v>482</v>
      </c>
      <c r="AM919" s="1">
        <f t="shared" si="295"/>
        <v>1019</v>
      </c>
      <c r="AN919" s="108">
        <f t="shared" si="281"/>
        <v>150.00091900000001</v>
      </c>
      <c r="AO919">
        <f t="shared" si="296"/>
        <v>285</v>
      </c>
      <c r="AP919" s="1">
        <f t="shared" si="297"/>
        <v>1216</v>
      </c>
      <c r="AQ919" s="108">
        <f t="shared" si="282"/>
        <v>9.19E-4</v>
      </c>
      <c r="AR919">
        <f t="shared" si="298"/>
        <v>590</v>
      </c>
      <c r="AS919" s="1">
        <f t="shared" si="299"/>
        <v>911</v>
      </c>
    </row>
    <row r="920" spans="7:45" x14ac:dyDescent="0.25">
      <c r="G920" s="93">
        <v>43533</v>
      </c>
      <c r="H920" t="s">
        <v>73</v>
      </c>
      <c r="I920" t="s">
        <v>562</v>
      </c>
      <c r="J920" t="s">
        <v>563</v>
      </c>
      <c r="K920" s="95">
        <v>86.5</v>
      </c>
      <c r="L920" s="94">
        <v>0</v>
      </c>
      <c r="O920" t="str">
        <f t="shared" si="283"/>
        <v/>
      </c>
      <c r="AA920" s="3">
        <f t="shared" si="300"/>
        <v>912</v>
      </c>
      <c r="AB920" s="93">
        <f t="shared" si="284"/>
        <v>43533.000919999999</v>
      </c>
      <c r="AC920">
        <f t="shared" si="285"/>
        <v>589</v>
      </c>
      <c r="AD920" s="1">
        <f t="shared" si="286"/>
        <v>912</v>
      </c>
      <c r="AE920" s="119">
        <f t="shared" si="287"/>
        <v>1321.00092</v>
      </c>
      <c r="AF920">
        <f t="shared" si="288"/>
        <v>187</v>
      </c>
      <c r="AG920" s="1">
        <f t="shared" si="289"/>
        <v>1314</v>
      </c>
      <c r="AH920" s="119">
        <f t="shared" si="290"/>
        <v>1074.00092</v>
      </c>
      <c r="AI920">
        <f t="shared" si="291"/>
        <v>463</v>
      </c>
      <c r="AJ920" s="1">
        <f t="shared" si="292"/>
        <v>1038</v>
      </c>
      <c r="AK920" s="1">
        <f t="shared" si="293"/>
        <v>1018.00092</v>
      </c>
      <c r="AL920">
        <f t="shared" si="294"/>
        <v>519</v>
      </c>
      <c r="AM920" s="1">
        <f t="shared" si="295"/>
        <v>982</v>
      </c>
      <c r="AN920" s="108">
        <f t="shared" si="281"/>
        <v>86.500919999999994</v>
      </c>
      <c r="AO920">
        <f t="shared" si="296"/>
        <v>439</v>
      </c>
      <c r="AP920" s="1">
        <f t="shared" si="297"/>
        <v>1062</v>
      </c>
      <c r="AQ920" s="108">
        <f t="shared" si="282"/>
        <v>9.1999999999999992E-4</v>
      </c>
      <c r="AR920">
        <f t="shared" si="298"/>
        <v>589</v>
      </c>
      <c r="AS920" s="1">
        <f t="shared" si="299"/>
        <v>912</v>
      </c>
    </row>
    <row r="921" spans="7:45" x14ac:dyDescent="0.25">
      <c r="G921" s="93">
        <v>43533</v>
      </c>
      <c r="H921" t="s">
        <v>80</v>
      </c>
      <c r="I921" t="s">
        <v>562</v>
      </c>
      <c r="J921" t="s">
        <v>563</v>
      </c>
      <c r="K921" s="95">
        <v>259.77</v>
      </c>
      <c r="L921" s="94">
        <v>0</v>
      </c>
      <c r="O921" t="str">
        <f t="shared" si="283"/>
        <v/>
      </c>
      <c r="AA921" s="3">
        <f t="shared" si="300"/>
        <v>913</v>
      </c>
      <c r="AB921" s="93">
        <f t="shared" si="284"/>
        <v>43533.000920999999</v>
      </c>
      <c r="AC921">
        <f t="shared" si="285"/>
        <v>588</v>
      </c>
      <c r="AD921" s="1">
        <f t="shared" si="286"/>
        <v>913</v>
      </c>
      <c r="AE921" s="119">
        <f t="shared" si="287"/>
        <v>1273.0009210000001</v>
      </c>
      <c r="AF921">
        <f t="shared" si="288"/>
        <v>230</v>
      </c>
      <c r="AG921" s="1">
        <f t="shared" si="289"/>
        <v>1271</v>
      </c>
      <c r="AH921" s="119">
        <f t="shared" si="290"/>
        <v>1074.0009210000001</v>
      </c>
      <c r="AI921">
        <f t="shared" si="291"/>
        <v>462</v>
      </c>
      <c r="AJ921" s="1">
        <f t="shared" si="292"/>
        <v>1039</v>
      </c>
      <c r="AK921" s="1">
        <f t="shared" si="293"/>
        <v>1018.0009209999999</v>
      </c>
      <c r="AL921">
        <f t="shared" si="294"/>
        <v>518</v>
      </c>
      <c r="AM921" s="1">
        <f t="shared" si="295"/>
        <v>983</v>
      </c>
      <c r="AN921" s="108">
        <f t="shared" si="281"/>
        <v>259.77092099999999</v>
      </c>
      <c r="AO921">
        <f t="shared" si="296"/>
        <v>186</v>
      </c>
      <c r="AP921" s="1">
        <f t="shared" si="297"/>
        <v>1315</v>
      </c>
      <c r="AQ921" s="108">
        <f t="shared" si="282"/>
        <v>9.2099999999999994E-4</v>
      </c>
      <c r="AR921">
        <f t="shared" si="298"/>
        <v>588</v>
      </c>
      <c r="AS921" s="1">
        <f t="shared" si="299"/>
        <v>913</v>
      </c>
    </row>
    <row r="922" spans="7:45" x14ac:dyDescent="0.25">
      <c r="G922" s="93">
        <v>43533</v>
      </c>
      <c r="H922" t="s">
        <v>71</v>
      </c>
      <c r="I922" t="s">
        <v>63</v>
      </c>
      <c r="J922" t="s">
        <v>564</v>
      </c>
      <c r="K922" s="95">
        <v>167.84</v>
      </c>
      <c r="L922" s="94">
        <v>0</v>
      </c>
      <c r="O922" t="str">
        <f t="shared" si="283"/>
        <v/>
      </c>
      <c r="AA922" s="3">
        <f t="shared" si="300"/>
        <v>914</v>
      </c>
      <c r="AB922" s="93">
        <f t="shared" si="284"/>
        <v>43533.000921999999</v>
      </c>
      <c r="AC922">
        <f t="shared" si="285"/>
        <v>587</v>
      </c>
      <c r="AD922" s="1">
        <f t="shared" si="286"/>
        <v>914</v>
      </c>
      <c r="AE922" s="119">
        <f t="shared" si="287"/>
        <v>1260.0009219999999</v>
      </c>
      <c r="AF922">
        <f t="shared" si="288"/>
        <v>260</v>
      </c>
      <c r="AG922" s="1">
        <f t="shared" si="289"/>
        <v>1241</v>
      </c>
      <c r="AH922" s="119">
        <f t="shared" si="290"/>
        <v>613.00092199999995</v>
      </c>
      <c r="AI922">
        <f t="shared" si="291"/>
        <v>952</v>
      </c>
      <c r="AJ922" s="1">
        <f t="shared" si="292"/>
        <v>549</v>
      </c>
      <c r="AK922" s="1">
        <f t="shared" si="293"/>
        <v>1026.0009219999999</v>
      </c>
      <c r="AL922">
        <f t="shared" si="294"/>
        <v>481</v>
      </c>
      <c r="AM922" s="1">
        <f t="shared" si="295"/>
        <v>1020</v>
      </c>
      <c r="AN922" s="108">
        <f t="shared" si="281"/>
        <v>167.84092200000001</v>
      </c>
      <c r="AO922">
        <f t="shared" si="296"/>
        <v>255</v>
      </c>
      <c r="AP922" s="1">
        <f t="shared" si="297"/>
        <v>1246</v>
      </c>
      <c r="AQ922" s="108">
        <f t="shared" si="282"/>
        <v>9.2199999999999997E-4</v>
      </c>
      <c r="AR922">
        <f t="shared" si="298"/>
        <v>587</v>
      </c>
      <c r="AS922" s="1">
        <f t="shared" si="299"/>
        <v>914</v>
      </c>
    </row>
    <row r="923" spans="7:45" x14ac:dyDescent="0.25">
      <c r="G923" s="93">
        <v>43533</v>
      </c>
      <c r="H923" t="s">
        <v>71</v>
      </c>
      <c r="I923" t="s">
        <v>562</v>
      </c>
      <c r="J923" t="s">
        <v>563</v>
      </c>
      <c r="K923" s="95">
        <v>444.29</v>
      </c>
      <c r="L923" s="94">
        <v>0</v>
      </c>
      <c r="O923" t="str">
        <f t="shared" si="283"/>
        <v/>
      </c>
      <c r="AA923" s="3">
        <f t="shared" si="300"/>
        <v>915</v>
      </c>
      <c r="AB923" s="93">
        <f t="shared" si="284"/>
        <v>43533.000923</v>
      </c>
      <c r="AC923">
        <f t="shared" si="285"/>
        <v>586</v>
      </c>
      <c r="AD923" s="1">
        <f t="shared" si="286"/>
        <v>915</v>
      </c>
      <c r="AE923" s="119">
        <f t="shared" si="287"/>
        <v>1260.0009230000001</v>
      </c>
      <c r="AF923">
        <f t="shared" si="288"/>
        <v>259</v>
      </c>
      <c r="AG923" s="1">
        <f t="shared" si="289"/>
        <v>1242</v>
      </c>
      <c r="AH923" s="119">
        <f t="shared" si="290"/>
        <v>1074.0009230000001</v>
      </c>
      <c r="AI923">
        <f t="shared" si="291"/>
        <v>461</v>
      </c>
      <c r="AJ923" s="1">
        <f t="shared" si="292"/>
        <v>1040</v>
      </c>
      <c r="AK923" s="1">
        <f t="shared" si="293"/>
        <v>1018.0009229999999</v>
      </c>
      <c r="AL923">
        <f t="shared" si="294"/>
        <v>517</v>
      </c>
      <c r="AM923" s="1">
        <f t="shared" si="295"/>
        <v>984</v>
      </c>
      <c r="AN923" s="108">
        <f t="shared" si="281"/>
        <v>444.29092300000002</v>
      </c>
      <c r="AO923">
        <f t="shared" si="296"/>
        <v>115</v>
      </c>
      <c r="AP923" s="1">
        <f t="shared" si="297"/>
        <v>1386</v>
      </c>
      <c r="AQ923" s="108">
        <f t="shared" si="282"/>
        <v>9.2299999999999999E-4</v>
      </c>
      <c r="AR923">
        <f t="shared" si="298"/>
        <v>586</v>
      </c>
      <c r="AS923" s="1">
        <f t="shared" si="299"/>
        <v>915</v>
      </c>
    </row>
    <row r="924" spans="7:45" x14ac:dyDescent="0.25">
      <c r="G924" s="93">
        <v>43533</v>
      </c>
      <c r="H924" t="s">
        <v>76</v>
      </c>
      <c r="I924" t="s">
        <v>562</v>
      </c>
      <c r="J924" t="s">
        <v>563</v>
      </c>
      <c r="K924" s="95">
        <v>305.36</v>
      </c>
      <c r="L924" s="94">
        <v>0</v>
      </c>
      <c r="O924" t="str">
        <f t="shared" si="283"/>
        <v/>
      </c>
      <c r="AA924" s="3">
        <f t="shared" si="300"/>
        <v>916</v>
      </c>
      <c r="AB924" s="93">
        <f t="shared" si="284"/>
        <v>43533.000924</v>
      </c>
      <c r="AC924">
        <f t="shared" si="285"/>
        <v>585</v>
      </c>
      <c r="AD924" s="1">
        <f t="shared" si="286"/>
        <v>916</v>
      </c>
      <c r="AE924" s="119">
        <f t="shared" si="287"/>
        <v>1207.0009239999999</v>
      </c>
      <c r="AF924">
        <f t="shared" si="288"/>
        <v>300</v>
      </c>
      <c r="AG924" s="1">
        <f t="shared" si="289"/>
        <v>1201</v>
      </c>
      <c r="AH924" s="119">
        <f t="shared" si="290"/>
        <v>1074.0009239999999</v>
      </c>
      <c r="AI924">
        <f t="shared" si="291"/>
        <v>460</v>
      </c>
      <c r="AJ924" s="1">
        <f t="shared" si="292"/>
        <v>1041</v>
      </c>
      <c r="AK924" s="1">
        <f t="shared" si="293"/>
        <v>1018.0009240000001</v>
      </c>
      <c r="AL924">
        <f t="shared" si="294"/>
        <v>516</v>
      </c>
      <c r="AM924" s="1">
        <f t="shared" si="295"/>
        <v>985</v>
      </c>
      <c r="AN924" s="108">
        <f t="shared" si="281"/>
        <v>305.36092400000001</v>
      </c>
      <c r="AO924">
        <f t="shared" si="296"/>
        <v>158</v>
      </c>
      <c r="AP924" s="1">
        <f t="shared" si="297"/>
        <v>1343</v>
      </c>
      <c r="AQ924" s="108">
        <f t="shared" si="282"/>
        <v>9.2399999999999991E-4</v>
      </c>
      <c r="AR924">
        <f t="shared" si="298"/>
        <v>585</v>
      </c>
      <c r="AS924" s="1">
        <f t="shared" si="299"/>
        <v>916</v>
      </c>
    </row>
    <row r="925" spans="7:45" x14ac:dyDescent="0.25">
      <c r="G925" s="93">
        <v>43533</v>
      </c>
      <c r="H925" t="s">
        <v>21</v>
      </c>
      <c r="I925" t="s">
        <v>562</v>
      </c>
      <c r="J925" t="s">
        <v>563</v>
      </c>
      <c r="K925" s="95">
        <v>1181.26</v>
      </c>
      <c r="L925" s="94">
        <v>0</v>
      </c>
      <c r="O925" t="str">
        <f t="shared" si="283"/>
        <v/>
      </c>
      <c r="AA925" s="3">
        <f t="shared" si="300"/>
        <v>917</v>
      </c>
      <c r="AB925" s="93">
        <f t="shared" si="284"/>
        <v>43533.000925</v>
      </c>
      <c r="AC925">
        <f t="shared" si="285"/>
        <v>584</v>
      </c>
      <c r="AD925" s="1">
        <f t="shared" si="286"/>
        <v>917</v>
      </c>
      <c r="AE925" s="119">
        <f t="shared" si="287"/>
        <v>1086.0009250000001</v>
      </c>
      <c r="AF925">
        <f t="shared" si="288"/>
        <v>565</v>
      </c>
      <c r="AG925" s="1">
        <f t="shared" si="289"/>
        <v>936</v>
      </c>
      <c r="AH925" s="119">
        <f t="shared" si="290"/>
        <v>1074.0009250000001</v>
      </c>
      <c r="AI925">
        <f t="shared" si="291"/>
        <v>459</v>
      </c>
      <c r="AJ925" s="1">
        <f t="shared" si="292"/>
        <v>1042</v>
      </c>
      <c r="AK925" s="1">
        <f t="shared" si="293"/>
        <v>1018.0009250000001</v>
      </c>
      <c r="AL925">
        <f t="shared" si="294"/>
        <v>515</v>
      </c>
      <c r="AM925" s="1">
        <f t="shared" si="295"/>
        <v>986</v>
      </c>
      <c r="AN925" s="108">
        <f t="shared" si="281"/>
        <v>1181.260925</v>
      </c>
      <c r="AO925">
        <f t="shared" si="296"/>
        <v>23</v>
      </c>
      <c r="AP925" s="1">
        <f t="shared" si="297"/>
        <v>1478</v>
      </c>
      <c r="AQ925" s="108">
        <f t="shared" si="282"/>
        <v>9.2499999999999993E-4</v>
      </c>
      <c r="AR925">
        <f t="shared" si="298"/>
        <v>584</v>
      </c>
      <c r="AS925" s="1">
        <f t="shared" si="299"/>
        <v>917</v>
      </c>
    </row>
    <row r="926" spans="7:45" x14ac:dyDescent="0.25">
      <c r="G926" s="93">
        <v>43533</v>
      </c>
      <c r="H926" t="s">
        <v>21</v>
      </c>
      <c r="I926" t="s">
        <v>562</v>
      </c>
      <c r="J926" t="s">
        <v>563</v>
      </c>
      <c r="K926" s="95">
        <v>1090.04</v>
      </c>
      <c r="L926" s="94">
        <v>0</v>
      </c>
      <c r="O926" t="str">
        <f t="shared" si="283"/>
        <v/>
      </c>
      <c r="AA926" s="3">
        <f t="shared" si="300"/>
        <v>918</v>
      </c>
      <c r="AB926" s="93">
        <f t="shared" si="284"/>
        <v>43533.000926000001</v>
      </c>
      <c r="AC926">
        <f t="shared" si="285"/>
        <v>583</v>
      </c>
      <c r="AD926" s="1">
        <f t="shared" si="286"/>
        <v>918</v>
      </c>
      <c r="AE926" s="119">
        <f t="shared" si="287"/>
        <v>1086.0009259999999</v>
      </c>
      <c r="AF926">
        <f t="shared" si="288"/>
        <v>564</v>
      </c>
      <c r="AG926" s="1">
        <f t="shared" si="289"/>
        <v>937</v>
      </c>
      <c r="AH926" s="119">
        <f t="shared" si="290"/>
        <v>1074.0009259999999</v>
      </c>
      <c r="AI926">
        <f t="shared" si="291"/>
        <v>458</v>
      </c>
      <c r="AJ926" s="1">
        <f t="shared" si="292"/>
        <v>1043</v>
      </c>
      <c r="AK926" s="1">
        <f t="shared" si="293"/>
        <v>1018.000926</v>
      </c>
      <c r="AL926">
        <f t="shared" si="294"/>
        <v>514</v>
      </c>
      <c r="AM926" s="1">
        <f t="shared" si="295"/>
        <v>987</v>
      </c>
      <c r="AN926" s="108">
        <f t="shared" si="281"/>
        <v>1090.0409259999999</v>
      </c>
      <c r="AO926">
        <f t="shared" si="296"/>
        <v>26</v>
      </c>
      <c r="AP926" s="1">
        <f t="shared" si="297"/>
        <v>1475</v>
      </c>
      <c r="AQ926" s="108">
        <f t="shared" si="282"/>
        <v>9.2599999999999996E-4</v>
      </c>
      <c r="AR926">
        <f t="shared" si="298"/>
        <v>583</v>
      </c>
      <c r="AS926" s="1">
        <f t="shared" si="299"/>
        <v>918</v>
      </c>
    </row>
    <row r="927" spans="7:45" x14ac:dyDescent="0.25">
      <c r="G927" s="93">
        <v>43533</v>
      </c>
      <c r="H927" t="s">
        <v>21</v>
      </c>
      <c r="I927" t="s">
        <v>562</v>
      </c>
      <c r="J927" t="s">
        <v>563</v>
      </c>
      <c r="K927" s="95">
        <v>976.58</v>
      </c>
      <c r="L927" s="94">
        <v>0</v>
      </c>
      <c r="O927" t="str">
        <f t="shared" si="283"/>
        <v/>
      </c>
      <c r="AA927" s="3">
        <f t="shared" si="300"/>
        <v>919</v>
      </c>
      <c r="AB927" s="93">
        <f t="shared" si="284"/>
        <v>43533.000927000001</v>
      </c>
      <c r="AC927">
        <f t="shared" si="285"/>
        <v>582</v>
      </c>
      <c r="AD927" s="1">
        <f t="shared" si="286"/>
        <v>919</v>
      </c>
      <c r="AE927" s="119">
        <f t="shared" si="287"/>
        <v>1086.000927</v>
      </c>
      <c r="AF927">
        <f t="shared" si="288"/>
        <v>563</v>
      </c>
      <c r="AG927" s="1">
        <f t="shared" si="289"/>
        <v>938</v>
      </c>
      <c r="AH927" s="119">
        <f t="shared" si="290"/>
        <v>1074.000927</v>
      </c>
      <c r="AI927">
        <f t="shared" si="291"/>
        <v>457</v>
      </c>
      <c r="AJ927" s="1">
        <f t="shared" si="292"/>
        <v>1044</v>
      </c>
      <c r="AK927" s="1">
        <f t="shared" si="293"/>
        <v>1018.000927</v>
      </c>
      <c r="AL927">
        <f t="shared" si="294"/>
        <v>513</v>
      </c>
      <c r="AM927" s="1">
        <f t="shared" si="295"/>
        <v>988</v>
      </c>
      <c r="AN927" s="108">
        <f t="shared" si="281"/>
        <v>976.58092700000009</v>
      </c>
      <c r="AO927">
        <f t="shared" si="296"/>
        <v>39</v>
      </c>
      <c r="AP927" s="1">
        <f t="shared" si="297"/>
        <v>1462</v>
      </c>
      <c r="AQ927" s="108">
        <f t="shared" si="282"/>
        <v>9.2699999999999998E-4</v>
      </c>
      <c r="AR927">
        <f t="shared" si="298"/>
        <v>582</v>
      </c>
      <c r="AS927" s="1">
        <f t="shared" si="299"/>
        <v>919</v>
      </c>
    </row>
    <row r="928" spans="7:45" x14ac:dyDescent="0.25">
      <c r="G928" s="93">
        <v>43533</v>
      </c>
      <c r="H928" t="s">
        <v>21</v>
      </c>
      <c r="I928" t="s">
        <v>562</v>
      </c>
      <c r="J928" t="s">
        <v>563</v>
      </c>
      <c r="K928" s="95">
        <v>827.43</v>
      </c>
      <c r="L928" s="94">
        <v>0</v>
      </c>
      <c r="O928" t="str">
        <f t="shared" si="283"/>
        <v/>
      </c>
      <c r="AA928" s="3">
        <f t="shared" si="300"/>
        <v>920</v>
      </c>
      <c r="AB928" s="93">
        <f t="shared" si="284"/>
        <v>43533.000928000001</v>
      </c>
      <c r="AC928">
        <f t="shared" si="285"/>
        <v>581</v>
      </c>
      <c r="AD928" s="1">
        <f t="shared" si="286"/>
        <v>920</v>
      </c>
      <c r="AE928" s="119">
        <f t="shared" si="287"/>
        <v>1086.0009279999999</v>
      </c>
      <c r="AF928">
        <f t="shared" si="288"/>
        <v>562</v>
      </c>
      <c r="AG928" s="1">
        <f t="shared" si="289"/>
        <v>939</v>
      </c>
      <c r="AH928" s="119">
        <f t="shared" si="290"/>
        <v>1074.0009279999999</v>
      </c>
      <c r="AI928">
        <f t="shared" si="291"/>
        <v>456</v>
      </c>
      <c r="AJ928" s="1">
        <f t="shared" si="292"/>
        <v>1045</v>
      </c>
      <c r="AK928" s="1">
        <f t="shared" si="293"/>
        <v>1018.000928</v>
      </c>
      <c r="AL928">
        <f t="shared" si="294"/>
        <v>512</v>
      </c>
      <c r="AM928" s="1">
        <f t="shared" si="295"/>
        <v>989</v>
      </c>
      <c r="AN928" s="108">
        <f t="shared" si="281"/>
        <v>827.43092799999999</v>
      </c>
      <c r="AO928">
        <f t="shared" si="296"/>
        <v>46</v>
      </c>
      <c r="AP928" s="1">
        <f t="shared" si="297"/>
        <v>1455</v>
      </c>
      <c r="AQ928" s="108">
        <f t="shared" si="282"/>
        <v>9.2800000000000001E-4</v>
      </c>
      <c r="AR928">
        <f t="shared" si="298"/>
        <v>581</v>
      </c>
      <c r="AS928" s="1">
        <f t="shared" si="299"/>
        <v>920</v>
      </c>
    </row>
    <row r="929" spans="7:45" x14ac:dyDescent="0.25">
      <c r="G929" s="93">
        <v>43533</v>
      </c>
      <c r="H929" t="s">
        <v>21</v>
      </c>
      <c r="I929" t="s">
        <v>562</v>
      </c>
      <c r="J929" t="s">
        <v>563</v>
      </c>
      <c r="K929" s="95">
        <v>708.43</v>
      </c>
      <c r="L929" s="94">
        <v>0</v>
      </c>
      <c r="O929" t="str">
        <f t="shared" si="283"/>
        <v/>
      </c>
      <c r="AA929" s="3">
        <f t="shared" si="300"/>
        <v>921</v>
      </c>
      <c r="AB929" s="93">
        <f t="shared" si="284"/>
        <v>43533.000929000002</v>
      </c>
      <c r="AC929">
        <f t="shared" si="285"/>
        <v>580</v>
      </c>
      <c r="AD929" s="1">
        <f t="shared" si="286"/>
        <v>921</v>
      </c>
      <c r="AE929" s="119">
        <f t="shared" si="287"/>
        <v>1086.000929</v>
      </c>
      <c r="AF929">
        <f t="shared" si="288"/>
        <v>561</v>
      </c>
      <c r="AG929" s="1">
        <f t="shared" si="289"/>
        <v>940</v>
      </c>
      <c r="AH929" s="119">
        <f t="shared" si="290"/>
        <v>1074.000929</v>
      </c>
      <c r="AI929">
        <f t="shared" si="291"/>
        <v>455</v>
      </c>
      <c r="AJ929" s="1">
        <f t="shared" si="292"/>
        <v>1046</v>
      </c>
      <c r="AK929" s="1">
        <f t="shared" si="293"/>
        <v>1018.000929</v>
      </c>
      <c r="AL929">
        <f t="shared" si="294"/>
        <v>511</v>
      </c>
      <c r="AM929" s="1">
        <f t="shared" si="295"/>
        <v>990</v>
      </c>
      <c r="AN929" s="108">
        <f t="shared" si="281"/>
        <v>708.43092899999999</v>
      </c>
      <c r="AO929">
        <f t="shared" si="296"/>
        <v>59</v>
      </c>
      <c r="AP929" s="1">
        <f t="shared" si="297"/>
        <v>1442</v>
      </c>
      <c r="AQ929" s="108">
        <f t="shared" si="282"/>
        <v>9.2899999999999992E-4</v>
      </c>
      <c r="AR929">
        <f t="shared" si="298"/>
        <v>580</v>
      </c>
      <c r="AS929" s="1">
        <f t="shared" si="299"/>
        <v>921</v>
      </c>
    </row>
    <row r="930" spans="7:45" x14ac:dyDescent="0.25">
      <c r="G930" s="93">
        <v>43533</v>
      </c>
      <c r="H930" t="s">
        <v>21</v>
      </c>
      <c r="I930" t="s">
        <v>562</v>
      </c>
      <c r="J930" t="s">
        <v>563</v>
      </c>
      <c r="K930" s="95">
        <v>480.58</v>
      </c>
      <c r="L930" s="94">
        <v>0</v>
      </c>
      <c r="O930" t="str">
        <f t="shared" si="283"/>
        <v/>
      </c>
      <c r="AA930" s="3">
        <f t="shared" si="300"/>
        <v>922</v>
      </c>
      <c r="AB930" s="93">
        <f t="shared" si="284"/>
        <v>43533.000930000002</v>
      </c>
      <c r="AC930">
        <f t="shared" si="285"/>
        <v>579</v>
      </c>
      <c r="AD930" s="1">
        <f t="shared" si="286"/>
        <v>922</v>
      </c>
      <c r="AE930" s="119">
        <f t="shared" si="287"/>
        <v>1086.0009299999999</v>
      </c>
      <c r="AF930">
        <f t="shared" si="288"/>
        <v>560</v>
      </c>
      <c r="AG930" s="1">
        <f t="shared" si="289"/>
        <v>941</v>
      </c>
      <c r="AH930" s="119">
        <f t="shared" si="290"/>
        <v>1074.0009299999999</v>
      </c>
      <c r="AI930">
        <f t="shared" si="291"/>
        <v>454</v>
      </c>
      <c r="AJ930" s="1">
        <f t="shared" si="292"/>
        <v>1047</v>
      </c>
      <c r="AK930" s="1">
        <f t="shared" si="293"/>
        <v>1018.00093</v>
      </c>
      <c r="AL930">
        <f t="shared" si="294"/>
        <v>510</v>
      </c>
      <c r="AM930" s="1">
        <f t="shared" si="295"/>
        <v>991</v>
      </c>
      <c r="AN930" s="108">
        <f t="shared" si="281"/>
        <v>480.58092999999997</v>
      </c>
      <c r="AO930">
        <f t="shared" si="296"/>
        <v>102</v>
      </c>
      <c r="AP930" s="1">
        <f t="shared" si="297"/>
        <v>1399</v>
      </c>
      <c r="AQ930" s="108">
        <f t="shared" si="282"/>
        <v>9.2999999999999995E-4</v>
      </c>
      <c r="AR930">
        <f t="shared" si="298"/>
        <v>579</v>
      </c>
      <c r="AS930" s="1">
        <f t="shared" si="299"/>
        <v>922</v>
      </c>
    </row>
    <row r="931" spans="7:45" x14ac:dyDescent="0.25">
      <c r="G931" s="93">
        <v>43533</v>
      </c>
      <c r="H931" t="s">
        <v>21</v>
      </c>
      <c r="I931" t="s">
        <v>562</v>
      </c>
      <c r="J931" t="s">
        <v>563</v>
      </c>
      <c r="K931" s="95">
        <v>474.74</v>
      </c>
      <c r="L931" s="94">
        <v>0</v>
      </c>
      <c r="O931" t="str">
        <f t="shared" si="283"/>
        <v/>
      </c>
      <c r="AA931" s="3">
        <f t="shared" si="300"/>
        <v>923</v>
      </c>
      <c r="AB931" s="93">
        <f t="shared" si="284"/>
        <v>43533.000931000002</v>
      </c>
      <c r="AC931">
        <f t="shared" si="285"/>
        <v>578</v>
      </c>
      <c r="AD931" s="1">
        <f t="shared" si="286"/>
        <v>923</v>
      </c>
      <c r="AE931" s="119">
        <f t="shared" si="287"/>
        <v>1086.000931</v>
      </c>
      <c r="AF931">
        <f t="shared" si="288"/>
        <v>559</v>
      </c>
      <c r="AG931" s="1">
        <f t="shared" si="289"/>
        <v>942</v>
      </c>
      <c r="AH931" s="119">
        <f t="shared" si="290"/>
        <v>1074.000931</v>
      </c>
      <c r="AI931">
        <f t="shared" si="291"/>
        <v>453</v>
      </c>
      <c r="AJ931" s="1">
        <f t="shared" si="292"/>
        <v>1048</v>
      </c>
      <c r="AK931" s="1">
        <f t="shared" si="293"/>
        <v>1018.000931</v>
      </c>
      <c r="AL931">
        <f t="shared" si="294"/>
        <v>509</v>
      </c>
      <c r="AM931" s="1">
        <f t="shared" si="295"/>
        <v>992</v>
      </c>
      <c r="AN931" s="108">
        <f t="shared" si="281"/>
        <v>474.74093099999999</v>
      </c>
      <c r="AO931">
        <f t="shared" si="296"/>
        <v>104</v>
      </c>
      <c r="AP931" s="1">
        <f t="shared" si="297"/>
        <v>1397</v>
      </c>
      <c r="AQ931" s="108">
        <f t="shared" si="282"/>
        <v>9.3099999999999997E-4</v>
      </c>
      <c r="AR931">
        <f t="shared" si="298"/>
        <v>578</v>
      </c>
      <c r="AS931" s="1">
        <f t="shared" si="299"/>
        <v>923</v>
      </c>
    </row>
    <row r="932" spans="7:45" x14ac:dyDescent="0.25">
      <c r="G932" s="93">
        <v>43533</v>
      </c>
      <c r="H932" t="s">
        <v>21</v>
      </c>
      <c r="I932" t="s">
        <v>562</v>
      </c>
      <c r="J932" t="s">
        <v>563</v>
      </c>
      <c r="K932" s="95">
        <v>371.73</v>
      </c>
      <c r="L932" s="94">
        <v>0</v>
      </c>
      <c r="O932" t="str">
        <f t="shared" si="283"/>
        <v/>
      </c>
      <c r="AA932" s="3">
        <f t="shared" si="300"/>
        <v>924</v>
      </c>
      <c r="AB932" s="93">
        <f t="shared" si="284"/>
        <v>43533.000932000003</v>
      </c>
      <c r="AC932">
        <f t="shared" si="285"/>
        <v>577</v>
      </c>
      <c r="AD932" s="1">
        <f t="shared" si="286"/>
        <v>924</v>
      </c>
      <c r="AE932" s="119">
        <f t="shared" si="287"/>
        <v>1086.0009319999999</v>
      </c>
      <c r="AF932">
        <f t="shared" si="288"/>
        <v>558</v>
      </c>
      <c r="AG932" s="1">
        <f t="shared" si="289"/>
        <v>943</v>
      </c>
      <c r="AH932" s="119">
        <f t="shared" si="290"/>
        <v>1074.0009319999999</v>
      </c>
      <c r="AI932">
        <f t="shared" si="291"/>
        <v>452</v>
      </c>
      <c r="AJ932" s="1">
        <f t="shared" si="292"/>
        <v>1049</v>
      </c>
      <c r="AK932" s="1">
        <f t="shared" si="293"/>
        <v>1018.000932</v>
      </c>
      <c r="AL932">
        <f t="shared" si="294"/>
        <v>508</v>
      </c>
      <c r="AM932" s="1">
        <f t="shared" si="295"/>
        <v>993</v>
      </c>
      <c r="AN932" s="108">
        <f t="shared" si="281"/>
        <v>371.730932</v>
      </c>
      <c r="AO932">
        <f t="shared" si="296"/>
        <v>136</v>
      </c>
      <c r="AP932" s="1">
        <f t="shared" si="297"/>
        <v>1365</v>
      </c>
      <c r="AQ932" s="108">
        <f t="shared" si="282"/>
        <v>9.3199999999999999E-4</v>
      </c>
      <c r="AR932">
        <f t="shared" si="298"/>
        <v>577</v>
      </c>
      <c r="AS932" s="1">
        <f t="shared" si="299"/>
        <v>924</v>
      </c>
    </row>
    <row r="933" spans="7:45" x14ac:dyDescent="0.25">
      <c r="G933" s="93">
        <v>43533</v>
      </c>
      <c r="H933" t="s">
        <v>21</v>
      </c>
      <c r="I933" t="s">
        <v>562</v>
      </c>
      <c r="J933" t="s">
        <v>563</v>
      </c>
      <c r="K933" s="95">
        <v>297.5</v>
      </c>
      <c r="L933" s="94">
        <v>0</v>
      </c>
      <c r="O933" t="str">
        <f t="shared" si="283"/>
        <v/>
      </c>
      <c r="AA933" s="3">
        <f t="shared" si="300"/>
        <v>925</v>
      </c>
      <c r="AB933" s="93">
        <f t="shared" si="284"/>
        <v>43533.000933000003</v>
      </c>
      <c r="AC933">
        <f t="shared" si="285"/>
        <v>576</v>
      </c>
      <c r="AD933" s="1">
        <f t="shared" si="286"/>
        <v>925</v>
      </c>
      <c r="AE933" s="119">
        <f t="shared" si="287"/>
        <v>1086.000933</v>
      </c>
      <c r="AF933">
        <f t="shared" si="288"/>
        <v>557</v>
      </c>
      <c r="AG933" s="1">
        <f t="shared" si="289"/>
        <v>944</v>
      </c>
      <c r="AH933" s="119">
        <f t="shared" si="290"/>
        <v>1074.000933</v>
      </c>
      <c r="AI933">
        <f t="shared" si="291"/>
        <v>451</v>
      </c>
      <c r="AJ933" s="1">
        <f t="shared" si="292"/>
        <v>1050</v>
      </c>
      <c r="AK933" s="1">
        <f t="shared" si="293"/>
        <v>1018.000933</v>
      </c>
      <c r="AL933">
        <f t="shared" si="294"/>
        <v>507</v>
      </c>
      <c r="AM933" s="1">
        <f t="shared" si="295"/>
        <v>994</v>
      </c>
      <c r="AN933" s="108">
        <f t="shared" si="281"/>
        <v>297.50093299999997</v>
      </c>
      <c r="AO933">
        <f t="shared" si="296"/>
        <v>164</v>
      </c>
      <c r="AP933" s="1">
        <f t="shared" si="297"/>
        <v>1337</v>
      </c>
      <c r="AQ933" s="108">
        <f t="shared" si="282"/>
        <v>9.3299999999999991E-4</v>
      </c>
      <c r="AR933">
        <f t="shared" si="298"/>
        <v>576</v>
      </c>
      <c r="AS933" s="1">
        <f t="shared" si="299"/>
        <v>925</v>
      </c>
    </row>
    <row r="934" spans="7:45" x14ac:dyDescent="0.25">
      <c r="G934" s="93">
        <v>43533</v>
      </c>
      <c r="H934" t="s">
        <v>21</v>
      </c>
      <c r="I934" t="s">
        <v>562</v>
      </c>
      <c r="J934" t="s">
        <v>563</v>
      </c>
      <c r="K934" s="95">
        <v>277.94</v>
      </c>
      <c r="L934" s="94">
        <v>0</v>
      </c>
      <c r="O934" t="str">
        <f t="shared" si="283"/>
        <v/>
      </c>
      <c r="AA934" s="3">
        <f t="shared" si="300"/>
        <v>926</v>
      </c>
      <c r="AB934" s="93">
        <f t="shared" si="284"/>
        <v>43533.000934000003</v>
      </c>
      <c r="AC934">
        <f t="shared" si="285"/>
        <v>575</v>
      </c>
      <c r="AD934" s="1">
        <f t="shared" si="286"/>
        <v>926</v>
      </c>
      <c r="AE934" s="119">
        <f t="shared" si="287"/>
        <v>1086.0009339999999</v>
      </c>
      <c r="AF934">
        <f t="shared" si="288"/>
        <v>556</v>
      </c>
      <c r="AG934" s="1">
        <f t="shared" si="289"/>
        <v>945</v>
      </c>
      <c r="AH934" s="119">
        <f t="shared" si="290"/>
        <v>1074.0009339999999</v>
      </c>
      <c r="AI934">
        <f t="shared" si="291"/>
        <v>450</v>
      </c>
      <c r="AJ934" s="1">
        <f t="shared" si="292"/>
        <v>1051</v>
      </c>
      <c r="AK934" s="1">
        <f t="shared" si="293"/>
        <v>1018.000934</v>
      </c>
      <c r="AL934">
        <f t="shared" si="294"/>
        <v>506</v>
      </c>
      <c r="AM934" s="1">
        <f t="shared" si="295"/>
        <v>995</v>
      </c>
      <c r="AN934" s="108">
        <f t="shared" si="281"/>
        <v>277.94093399999997</v>
      </c>
      <c r="AO934">
        <f t="shared" si="296"/>
        <v>174</v>
      </c>
      <c r="AP934" s="1">
        <f t="shared" si="297"/>
        <v>1327</v>
      </c>
      <c r="AQ934" s="108">
        <f t="shared" si="282"/>
        <v>9.3399999999999993E-4</v>
      </c>
      <c r="AR934">
        <f t="shared" si="298"/>
        <v>575</v>
      </c>
      <c r="AS934" s="1">
        <f t="shared" si="299"/>
        <v>926</v>
      </c>
    </row>
    <row r="935" spans="7:45" x14ac:dyDescent="0.25">
      <c r="G935" s="93">
        <v>43533</v>
      </c>
      <c r="H935" t="s">
        <v>21</v>
      </c>
      <c r="I935" t="s">
        <v>562</v>
      </c>
      <c r="J935" t="s">
        <v>563</v>
      </c>
      <c r="K935" s="95">
        <v>261.7</v>
      </c>
      <c r="L935" s="94">
        <v>0</v>
      </c>
      <c r="O935" t="str">
        <f t="shared" si="283"/>
        <v/>
      </c>
      <c r="AA935" s="3">
        <f t="shared" si="300"/>
        <v>927</v>
      </c>
      <c r="AB935" s="93">
        <f t="shared" si="284"/>
        <v>43533.000934999996</v>
      </c>
      <c r="AC935">
        <f t="shared" si="285"/>
        <v>574</v>
      </c>
      <c r="AD935" s="1">
        <f t="shared" si="286"/>
        <v>927</v>
      </c>
      <c r="AE935" s="119">
        <f t="shared" si="287"/>
        <v>1086.000935</v>
      </c>
      <c r="AF935">
        <f t="shared" si="288"/>
        <v>555</v>
      </c>
      <c r="AG935" s="1">
        <f t="shared" si="289"/>
        <v>946</v>
      </c>
      <c r="AH935" s="119">
        <f t="shared" si="290"/>
        <v>1074.000935</v>
      </c>
      <c r="AI935">
        <f t="shared" si="291"/>
        <v>449</v>
      </c>
      <c r="AJ935" s="1">
        <f t="shared" si="292"/>
        <v>1052</v>
      </c>
      <c r="AK935" s="1">
        <f t="shared" si="293"/>
        <v>1018.000935</v>
      </c>
      <c r="AL935">
        <f t="shared" si="294"/>
        <v>505</v>
      </c>
      <c r="AM935" s="1">
        <f t="shared" si="295"/>
        <v>996</v>
      </c>
      <c r="AN935" s="108">
        <f t="shared" si="281"/>
        <v>261.70093500000002</v>
      </c>
      <c r="AO935">
        <f t="shared" si="296"/>
        <v>183</v>
      </c>
      <c r="AP935" s="1">
        <f t="shared" si="297"/>
        <v>1318</v>
      </c>
      <c r="AQ935" s="108">
        <f t="shared" si="282"/>
        <v>9.3499999999999996E-4</v>
      </c>
      <c r="AR935">
        <f t="shared" si="298"/>
        <v>574</v>
      </c>
      <c r="AS935" s="1">
        <f t="shared" si="299"/>
        <v>927</v>
      </c>
    </row>
    <row r="936" spans="7:45" x14ac:dyDescent="0.25">
      <c r="G936" s="93">
        <v>43533</v>
      </c>
      <c r="H936" t="s">
        <v>21</v>
      </c>
      <c r="I936" t="s">
        <v>562</v>
      </c>
      <c r="J936" t="s">
        <v>563</v>
      </c>
      <c r="K936" s="95">
        <v>258.82</v>
      </c>
      <c r="L936" s="94">
        <v>0</v>
      </c>
      <c r="O936" t="str">
        <f t="shared" si="283"/>
        <v/>
      </c>
      <c r="AA936" s="3">
        <f t="shared" si="300"/>
        <v>928</v>
      </c>
      <c r="AB936" s="93">
        <f t="shared" si="284"/>
        <v>43533.000935999997</v>
      </c>
      <c r="AC936">
        <f t="shared" si="285"/>
        <v>573</v>
      </c>
      <c r="AD936" s="1">
        <f t="shared" si="286"/>
        <v>928</v>
      </c>
      <c r="AE936" s="119">
        <f t="shared" si="287"/>
        <v>1086.0009359999999</v>
      </c>
      <c r="AF936">
        <f t="shared" si="288"/>
        <v>554</v>
      </c>
      <c r="AG936" s="1">
        <f t="shared" si="289"/>
        <v>947</v>
      </c>
      <c r="AH936" s="119">
        <f t="shared" si="290"/>
        <v>1074.0009359999999</v>
      </c>
      <c r="AI936">
        <f t="shared" si="291"/>
        <v>448</v>
      </c>
      <c r="AJ936" s="1">
        <f t="shared" si="292"/>
        <v>1053</v>
      </c>
      <c r="AK936" s="1">
        <f t="shared" si="293"/>
        <v>1018.000936</v>
      </c>
      <c r="AL936">
        <f t="shared" si="294"/>
        <v>504</v>
      </c>
      <c r="AM936" s="1">
        <f t="shared" si="295"/>
        <v>997</v>
      </c>
      <c r="AN936" s="108">
        <f t="shared" si="281"/>
        <v>258.82093600000002</v>
      </c>
      <c r="AO936">
        <f t="shared" si="296"/>
        <v>188</v>
      </c>
      <c r="AP936" s="1">
        <f t="shared" si="297"/>
        <v>1313</v>
      </c>
      <c r="AQ936" s="108">
        <f t="shared" si="282"/>
        <v>9.3599999999999998E-4</v>
      </c>
      <c r="AR936">
        <f t="shared" si="298"/>
        <v>573</v>
      </c>
      <c r="AS936" s="1">
        <f t="shared" si="299"/>
        <v>928</v>
      </c>
    </row>
    <row r="937" spans="7:45" x14ac:dyDescent="0.25">
      <c r="G937" s="93">
        <v>43533</v>
      </c>
      <c r="H937" t="s">
        <v>21</v>
      </c>
      <c r="I937" t="s">
        <v>562</v>
      </c>
      <c r="J937" t="s">
        <v>563</v>
      </c>
      <c r="K937" s="95">
        <v>256.25</v>
      </c>
      <c r="L937" s="94">
        <v>0</v>
      </c>
      <c r="O937" t="str">
        <f t="shared" si="283"/>
        <v/>
      </c>
      <c r="AA937" s="3">
        <f t="shared" si="300"/>
        <v>929</v>
      </c>
      <c r="AB937" s="93">
        <f t="shared" si="284"/>
        <v>43533.000936999997</v>
      </c>
      <c r="AC937">
        <f t="shared" si="285"/>
        <v>572</v>
      </c>
      <c r="AD937" s="1">
        <f t="shared" si="286"/>
        <v>929</v>
      </c>
      <c r="AE937" s="119">
        <f t="shared" si="287"/>
        <v>1086.000937</v>
      </c>
      <c r="AF937">
        <f t="shared" si="288"/>
        <v>553</v>
      </c>
      <c r="AG937" s="1">
        <f t="shared" si="289"/>
        <v>948</v>
      </c>
      <c r="AH937" s="119">
        <f t="shared" si="290"/>
        <v>1074.000937</v>
      </c>
      <c r="AI937">
        <f t="shared" si="291"/>
        <v>447</v>
      </c>
      <c r="AJ937" s="1">
        <f t="shared" si="292"/>
        <v>1054</v>
      </c>
      <c r="AK937" s="1">
        <f t="shared" si="293"/>
        <v>1018.000937</v>
      </c>
      <c r="AL937">
        <f t="shared" si="294"/>
        <v>503</v>
      </c>
      <c r="AM937" s="1">
        <f t="shared" si="295"/>
        <v>998</v>
      </c>
      <c r="AN937" s="108">
        <f t="shared" si="281"/>
        <v>256.25093700000002</v>
      </c>
      <c r="AO937">
        <f t="shared" si="296"/>
        <v>191</v>
      </c>
      <c r="AP937" s="1">
        <f t="shared" si="297"/>
        <v>1310</v>
      </c>
      <c r="AQ937" s="108">
        <f t="shared" si="282"/>
        <v>9.3700000000000001E-4</v>
      </c>
      <c r="AR937">
        <f t="shared" si="298"/>
        <v>572</v>
      </c>
      <c r="AS937" s="1">
        <f t="shared" si="299"/>
        <v>929</v>
      </c>
    </row>
    <row r="938" spans="7:45" x14ac:dyDescent="0.25">
      <c r="G938" s="93">
        <v>43533</v>
      </c>
      <c r="H938" t="s">
        <v>21</v>
      </c>
      <c r="I938" t="s">
        <v>562</v>
      </c>
      <c r="J938" t="s">
        <v>563</v>
      </c>
      <c r="K938" s="95">
        <v>247.68</v>
      </c>
      <c r="L938" s="94">
        <v>0</v>
      </c>
      <c r="O938" t="str">
        <f t="shared" si="283"/>
        <v/>
      </c>
      <c r="AA938" s="3">
        <f t="shared" si="300"/>
        <v>930</v>
      </c>
      <c r="AB938" s="93">
        <f t="shared" si="284"/>
        <v>43533.000937999997</v>
      </c>
      <c r="AC938">
        <f t="shared" si="285"/>
        <v>571</v>
      </c>
      <c r="AD938" s="1">
        <f t="shared" si="286"/>
        <v>930</v>
      </c>
      <c r="AE938" s="119">
        <f t="shared" si="287"/>
        <v>1086.0009379999999</v>
      </c>
      <c r="AF938">
        <f t="shared" si="288"/>
        <v>552</v>
      </c>
      <c r="AG938" s="1">
        <f t="shared" si="289"/>
        <v>949</v>
      </c>
      <c r="AH938" s="119">
        <f t="shared" si="290"/>
        <v>1074.0009379999999</v>
      </c>
      <c r="AI938">
        <f t="shared" si="291"/>
        <v>446</v>
      </c>
      <c r="AJ938" s="1">
        <f t="shared" si="292"/>
        <v>1055</v>
      </c>
      <c r="AK938" s="1">
        <f t="shared" si="293"/>
        <v>1018.000938</v>
      </c>
      <c r="AL938">
        <f t="shared" si="294"/>
        <v>502</v>
      </c>
      <c r="AM938" s="1">
        <f t="shared" si="295"/>
        <v>999</v>
      </c>
      <c r="AN938" s="108">
        <f t="shared" si="281"/>
        <v>247.680938</v>
      </c>
      <c r="AO938">
        <f t="shared" si="296"/>
        <v>195</v>
      </c>
      <c r="AP938" s="1">
        <f t="shared" si="297"/>
        <v>1306</v>
      </c>
      <c r="AQ938" s="108">
        <f t="shared" si="282"/>
        <v>9.3799999999999992E-4</v>
      </c>
      <c r="AR938">
        <f t="shared" si="298"/>
        <v>571</v>
      </c>
      <c r="AS938" s="1">
        <f t="shared" si="299"/>
        <v>930</v>
      </c>
    </row>
    <row r="939" spans="7:45" x14ac:dyDescent="0.25">
      <c r="G939" s="93">
        <v>43533</v>
      </c>
      <c r="H939" t="s">
        <v>21</v>
      </c>
      <c r="I939" t="s">
        <v>562</v>
      </c>
      <c r="J939" t="s">
        <v>563</v>
      </c>
      <c r="K939" s="95">
        <v>199.74</v>
      </c>
      <c r="L939" s="94">
        <v>0</v>
      </c>
      <c r="O939" t="str">
        <f t="shared" si="283"/>
        <v/>
      </c>
      <c r="AA939" s="3">
        <f t="shared" si="300"/>
        <v>931</v>
      </c>
      <c r="AB939" s="93">
        <f t="shared" si="284"/>
        <v>43533.000938999998</v>
      </c>
      <c r="AC939">
        <f t="shared" si="285"/>
        <v>570</v>
      </c>
      <c r="AD939" s="1">
        <f t="shared" si="286"/>
        <v>931</v>
      </c>
      <c r="AE939" s="119">
        <f t="shared" si="287"/>
        <v>1086.000939</v>
      </c>
      <c r="AF939">
        <f t="shared" si="288"/>
        <v>551</v>
      </c>
      <c r="AG939" s="1">
        <f t="shared" si="289"/>
        <v>950</v>
      </c>
      <c r="AH939" s="119">
        <f t="shared" si="290"/>
        <v>1074.000939</v>
      </c>
      <c r="AI939">
        <f t="shared" si="291"/>
        <v>445</v>
      </c>
      <c r="AJ939" s="1">
        <f t="shared" si="292"/>
        <v>1056</v>
      </c>
      <c r="AK939" s="1">
        <f t="shared" si="293"/>
        <v>1018.000939</v>
      </c>
      <c r="AL939">
        <f t="shared" si="294"/>
        <v>501</v>
      </c>
      <c r="AM939" s="1">
        <f t="shared" si="295"/>
        <v>1000</v>
      </c>
      <c r="AN939" s="108">
        <f t="shared" si="281"/>
        <v>199.740939</v>
      </c>
      <c r="AO939">
        <f t="shared" si="296"/>
        <v>229</v>
      </c>
      <c r="AP939" s="1">
        <f t="shared" si="297"/>
        <v>1272</v>
      </c>
      <c r="AQ939" s="108">
        <f t="shared" si="282"/>
        <v>9.3899999999999995E-4</v>
      </c>
      <c r="AR939">
        <f t="shared" si="298"/>
        <v>570</v>
      </c>
      <c r="AS939" s="1">
        <f t="shared" si="299"/>
        <v>931</v>
      </c>
    </row>
    <row r="940" spans="7:45" x14ac:dyDescent="0.25">
      <c r="G940" s="93">
        <v>43533</v>
      </c>
      <c r="H940" t="s">
        <v>21</v>
      </c>
      <c r="I940" t="s">
        <v>562</v>
      </c>
      <c r="J940" t="s">
        <v>563</v>
      </c>
      <c r="K940" s="95">
        <v>181.12</v>
      </c>
      <c r="L940" s="94">
        <v>0</v>
      </c>
      <c r="O940" t="str">
        <f t="shared" si="283"/>
        <v/>
      </c>
      <c r="AA940" s="3">
        <f t="shared" si="300"/>
        <v>932</v>
      </c>
      <c r="AB940" s="93">
        <f t="shared" si="284"/>
        <v>43533.000939999998</v>
      </c>
      <c r="AC940">
        <f t="shared" si="285"/>
        <v>569</v>
      </c>
      <c r="AD940" s="1">
        <f t="shared" si="286"/>
        <v>932</v>
      </c>
      <c r="AE940" s="119">
        <f t="shared" si="287"/>
        <v>1086.0009399999999</v>
      </c>
      <c r="AF940">
        <f t="shared" si="288"/>
        <v>550</v>
      </c>
      <c r="AG940" s="1">
        <f t="shared" si="289"/>
        <v>951</v>
      </c>
      <c r="AH940" s="119">
        <f t="shared" si="290"/>
        <v>1074.0009399999999</v>
      </c>
      <c r="AI940">
        <f t="shared" si="291"/>
        <v>444</v>
      </c>
      <c r="AJ940" s="1">
        <f t="shared" si="292"/>
        <v>1057</v>
      </c>
      <c r="AK940" s="1">
        <f t="shared" si="293"/>
        <v>1018.00094</v>
      </c>
      <c r="AL940">
        <f t="shared" si="294"/>
        <v>500</v>
      </c>
      <c r="AM940" s="1">
        <f t="shared" si="295"/>
        <v>1001</v>
      </c>
      <c r="AN940" s="108">
        <f t="shared" si="281"/>
        <v>181.12094000000002</v>
      </c>
      <c r="AO940">
        <f t="shared" si="296"/>
        <v>245</v>
      </c>
      <c r="AP940" s="1">
        <f t="shared" si="297"/>
        <v>1256</v>
      </c>
      <c r="AQ940" s="108">
        <f t="shared" si="282"/>
        <v>9.3999999999999997E-4</v>
      </c>
      <c r="AR940">
        <f t="shared" si="298"/>
        <v>569</v>
      </c>
      <c r="AS940" s="1">
        <f t="shared" si="299"/>
        <v>932</v>
      </c>
    </row>
    <row r="941" spans="7:45" x14ac:dyDescent="0.25">
      <c r="G941" s="93">
        <v>43533</v>
      </c>
      <c r="H941" t="s">
        <v>21</v>
      </c>
      <c r="I941" t="s">
        <v>562</v>
      </c>
      <c r="J941" t="s">
        <v>563</v>
      </c>
      <c r="K941" s="95">
        <v>132.91</v>
      </c>
      <c r="L941" s="94">
        <v>0</v>
      </c>
      <c r="O941" t="str">
        <f t="shared" si="283"/>
        <v/>
      </c>
      <c r="AA941" s="3">
        <f t="shared" si="300"/>
        <v>933</v>
      </c>
      <c r="AB941" s="93">
        <f t="shared" si="284"/>
        <v>43533.000940999998</v>
      </c>
      <c r="AC941">
        <f t="shared" si="285"/>
        <v>568</v>
      </c>
      <c r="AD941" s="1">
        <f t="shared" si="286"/>
        <v>933</v>
      </c>
      <c r="AE941" s="119">
        <f t="shared" si="287"/>
        <v>1086.000941</v>
      </c>
      <c r="AF941">
        <f t="shared" si="288"/>
        <v>549</v>
      </c>
      <c r="AG941" s="1">
        <f t="shared" si="289"/>
        <v>952</v>
      </c>
      <c r="AH941" s="119">
        <f t="shared" si="290"/>
        <v>1074.000941</v>
      </c>
      <c r="AI941">
        <f t="shared" si="291"/>
        <v>443</v>
      </c>
      <c r="AJ941" s="1">
        <f t="shared" si="292"/>
        <v>1058</v>
      </c>
      <c r="AK941" s="1">
        <f t="shared" si="293"/>
        <v>1018.000941</v>
      </c>
      <c r="AL941">
        <f t="shared" si="294"/>
        <v>499</v>
      </c>
      <c r="AM941" s="1">
        <f t="shared" si="295"/>
        <v>1002</v>
      </c>
      <c r="AN941" s="108">
        <f t="shared" si="281"/>
        <v>132.91094100000001</v>
      </c>
      <c r="AO941">
        <f t="shared" si="296"/>
        <v>320</v>
      </c>
      <c r="AP941" s="1">
        <f t="shared" si="297"/>
        <v>1181</v>
      </c>
      <c r="AQ941" s="108">
        <f t="shared" si="282"/>
        <v>9.41E-4</v>
      </c>
      <c r="AR941">
        <f t="shared" si="298"/>
        <v>568</v>
      </c>
      <c r="AS941" s="1">
        <f t="shared" si="299"/>
        <v>933</v>
      </c>
    </row>
    <row r="942" spans="7:45" x14ac:dyDescent="0.25">
      <c r="G942" s="93">
        <v>43533</v>
      </c>
      <c r="H942" t="s">
        <v>21</v>
      </c>
      <c r="I942" t="s">
        <v>562</v>
      </c>
      <c r="J942" t="s">
        <v>563</v>
      </c>
      <c r="K942" s="95">
        <v>131.81</v>
      </c>
      <c r="L942" s="94">
        <v>0</v>
      </c>
      <c r="O942" t="str">
        <f t="shared" si="283"/>
        <v/>
      </c>
      <c r="AA942" s="3">
        <f t="shared" si="300"/>
        <v>934</v>
      </c>
      <c r="AB942" s="93">
        <f t="shared" si="284"/>
        <v>43533.000941999999</v>
      </c>
      <c r="AC942">
        <f t="shared" si="285"/>
        <v>567</v>
      </c>
      <c r="AD942" s="1">
        <f t="shared" si="286"/>
        <v>934</v>
      </c>
      <c r="AE942" s="119">
        <f t="shared" si="287"/>
        <v>1086.0009419999999</v>
      </c>
      <c r="AF942">
        <f t="shared" si="288"/>
        <v>548</v>
      </c>
      <c r="AG942" s="1">
        <f t="shared" si="289"/>
        <v>953</v>
      </c>
      <c r="AH942" s="119">
        <f t="shared" si="290"/>
        <v>1074.0009419999999</v>
      </c>
      <c r="AI942">
        <f t="shared" si="291"/>
        <v>442</v>
      </c>
      <c r="AJ942" s="1">
        <f t="shared" si="292"/>
        <v>1059</v>
      </c>
      <c r="AK942" s="1">
        <f t="shared" si="293"/>
        <v>1018.000942</v>
      </c>
      <c r="AL942">
        <f t="shared" si="294"/>
        <v>498</v>
      </c>
      <c r="AM942" s="1">
        <f t="shared" si="295"/>
        <v>1003</v>
      </c>
      <c r="AN942" s="108">
        <f t="shared" si="281"/>
        <v>131.81094200000001</v>
      </c>
      <c r="AO942">
        <f t="shared" si="296"/>
        <v>323</v>
      </c>
      <c r="AP942" s="1">
        <f t="shared" si="297"/>
        <v>1178</v>
      </c>
      <c r="AQ942" s="108">
        <f t="shared" si="282"/>
        <v>9.4199999999999991E-4</v>
      </c>
      <c r="AR942">
        <f t="shared" si="298"/>
        <v>567</v>
      </c>
      <c r="AS942" s="1">
        <f t="shared" si="299"/>
        <v>934</v>
      </c>
    </row>
    <row r="943" spans="7:45" x14ac:dyDescent="0.25">
      <c r="G943" s="93">
        <v>43533</v>
      </c>
      <c r="H943" t="s">
        <v>21</v>
      </c>
      <c r="I943" t="s">
        <v>562</v>
      </c>
      <c r="J943" t="s">
        <v>563</v>
      </c>
      <c r="K943" s="95">
        <v>105.88</v>
      </c>
      <c r="L943" s="94">
        <v>0</v>
      </c>
      <c r="O943" t="str">
        <f t="shared" si="283"/>
        <v/>
      </c>
      <c r="AA943" s="3">
        <f t="shared" si="300"/>
        <v>935</v>
      </c>
      <c r="AB943" s="93">
        <f t="shared" si="284"/>
        <v>43533.000942999999</v>
      </c>
      <c r="AC943">
        <f t="shared" si="285"/>
        <v>566</v>
      </c>
      <c r="AD943" s="1">
        <f t="shared" si="286"/>
        <v>935</v>
      </c>
      <c r="AE943" s="119">
        <f t="shared" si="287"/>
        <v>1086.000943</v>
      </c>
      <c r="AF943">
        <f t="shared" si="288"/>
        <v>547</v>
      </c>
      <c r="AG943" s="1">
        <f t="shared" si="289"/>
        <v>954</v>
      </c>
      <c r="AH943" s="119">
        <f t="shared" si="290"/>
        <v>1074.000943</v>
      </c>
      <c r="AI943">
        <f t="shared" si="291"/>
        <v>441</v>
      </c>
      <c r="AJ943" s="1">
        <f t="shared" si="292"/>
        <v>1060</v>
      </c>
      <c r="AK943" s="1">
        <f t="shared" si="293"/>
        <v>1018.000943</v>
      </c>
      <c r="AL943">
        <f t="shared" si="294"/>
        <v>497</v>
      </c>
      <c r="AM943" s="1">
        <f t="shared" si="295"/>
        <v>1004</v>
      </c>
      <c r="AN943" s="108">
        <f t="shared" si="281"/>
        <v>105.880943</v>
      </c>
      <c r="AO943">
        <f t="shared" si="296"/>
        <v>371</v>
      </c>
      <c r="AP943" s="1">
        <f t="shared" si="297"/>
        <v>1130</v>
      </c>
      <c r="AQ943" s="108">
        <f t="shared" si="282"/>
        <v>9.4299999999999994E-4</v>
      </c>
      <c r="AR943">
        <f t="shared" si="298"/>
        <v>566</v>
      </c>
      <c r="AS943" s="1">
        <f t="shared" si="299"/>
        <v>935</v>
      </c>
    </row>
    <row r="944" spans="7:45" x14ac:dyDescent="0.25">
      <c r="G944" s="93">
        <v>43533</v>
      </c>
      <c r="H944" t="s">
        <v>21</v>
      </c>
      <c r="I944" t="s">
        <v>562</v>
      </c>
      <c r="J944" t="s">
        <v>563</v>
      </c>
      <c r="K944" s="95">
        <v>98.19</v>
      </c>
      <c r="L944" s="94">
        <v>0</v>
      </c>
      <c r="O944" t="str">
        <f t="shared" si="283"/>
        <v/>
      </c>
      <c r="AA944" s="3">
        <f t="shared" si="300"/>
        <v>936</v>
      </c>
      <c r="AB944" s="93">
        <f t="shared" si="284"/>
        <v>43533.000943999999</v>
      </c>
      <c r="AC944">
        <f t="shared" si="285"/>
        <v>565</v>
      </c>
      <c r="AD944" s="1">
        <f t="shared" si="286"/>
        <v>936</v>
      </c>
      <c r="AE944" s="119">
        <f t="shared" si="287"/>
        <v>1086.0009439999999</v>
      </c>
      <c r="AF944">
        <f t="shared" si="288"/>
        <v>546</v>
      </c>
      <c r="AG944" s="1">
        <f t="shared" si="289"/>
        <v>955</v>
      </c>
      <c r="AH944" s="119">
        <f t="shared" si="290"/>
        <v>1074.0009439999999</v>
      </c>
      <c r="AI944">
        <f t="shared" si="291"/>
        <v>440</v>
      </c>
      <c r="AJ944" s="1">
        <f t="shared" si="292"/>
        <v>1061</v>
      </c>
      <c r="AK944" s="1">
        <f t="shared" si="293"/>
        <v>1018.000944</v>
      </c>
      <c r="AL944">
        <f t="shared" si="294"/>
        <v>496</v>
      </c>
      <c r="AM944" s="1">
        <f t="shared" si="295"/>
        <v>1005</v>
      </c>
      <c r="AN944" s="108">
        <f t="shared" si="281"/>
        <v>98.190944000000002</v>
      </c>
      <c r="AO944">
        <f t="shared" si="296"/>
        <v>400</v>
      </c>
      <c r="AP944" s="1">
        <f t="shared" si="297"/>
        <v>1101</v>
      </c>
      <c r="AQ944" s="108">
        <f t="shared" si="282"/>
        <v>9.4399999999999996E-4</v>
      </c>
      <c r="AR944">
        <f t="shared" si="298"/>
        <v>565</v>
      </c>
      <c r="AS944" s="1">
        <f t="shared" si="299"/>
        <v>936</v>
      </c>
    </row>
    <row r="945" spans="7:45" x14ac:dyDescent="0.25">
      <c r="G945" s="93">
        <v>43533</v>
      </c>
      <c r="H945" t="s">
        <v>21</v>
      </c>
      <c r="I945" t="s">
        <v>562</v>
      </c>
      <c r="J945" t="s">
        <v>563</v>
      </c>
      <c r="K945" s="95">
        <v>59.91</v>
      </c>
      <c r="L945" s="94">
        <v>0</v>
      </c>
      <c r="O945" t="str">
        <f t="shared" si="283"/>
        <v/>
      </c>
      <c r="AA945" s="3">
        <f t="shared" si="300"/>
        <v>937</v>
      </c>
      <c r="AB945" s="93">
        <f t="shared" si="284"/>
        <v>43533.000945</v>
      </c>
      <c r="AC945">
        <f t="shared" si="285"/>
        <v>564</v>
      </c>
      <c r="AD945" s="1">
        <f t="shared" si="286"/>
        <v>937</v>
      </c>
      <c r="AE945" s="119">
        <f t="shared" si="287"/>
        <v>1086.000945</v>
      </c>
      <c r="AF945">
        <f t="shared" si="288"/>
        <v>545</v>
      </c>
      <c r="AG945" s="1">
        <f t="shared" si="289"/>
        <v>956</v>
      </c>
      <c r="AH945" s="119">
        <f t="shared" si="290"/>
        <v>1074.000945</v>
      </c>
      <c r="AI945">
        <f t="shared" si="291"/>
        <v>439</v>
      </c>
      <c r="AJ945" s="1">
        <f t="shared" si="292"/>
        <v>1062</v>
      </c>
      <c r="AK945" s="1">
        <f t="shared" si="293"/>
        <v>1018.000945</v>
      </c>
      <c r="AL945">
        <f t="shared" si="294"/>
        <v>495</v>
      </c>
      <c r="AM945" s="1">
        <f t="shared" si="295"/>
        <v>1006</v>
      </c>
      <c r="AN945" s="108">
        <f t="shared" si="281"/>
        <v>59.910944999999998</v>
      </c>
      <c r="AO945">
        <f t="shared" si="296"/>
        <v>567</v>
      </c>
      <c r="AP945" s="1">
        <f t="shared" si="297"/>
        <v>934</v>
      </c>
      <c r="AQ945" s="108">
        <f t="shared" si="282"/>
        <v>9.4499999999999998E-4</v>
      </c>
      <c r="AR945">
        <f t="shared" si="298"/>
        <v>564</v>
      </c>
      <c r="AS945" s="1">
        <f t="shared" si="299"/>
        <v>937</v>
      </c>
    </row>
    <row r="946" spans="7:45" x14ac:dyDescent="0.25">
      <c r="G946" s="93">
        <v>43533</v>
      </c>
      <c r="H946" t="s">
        <v>21</v>
      </c>
      <c r="I946" t="s">
        <v>562</v>
      </c>
      <c r="J946" t="s">
        <v>563</v>
      </c>
      <c r="K946" s="95">
        <v>29.99</v>
      </c>
      <c r="L946" s="94">
        <v>0</v>
      </c>
      <c r="O946" t="str">
        <f t="shared" si="283"/>
        <v/>
      </c>
      <c r="AA946" s="3">
        <f t="shared" si="300"/>
        <v>938</v>
      </c>
      <c r="AB946" s="93">
        <f t="shared" si="284"/>
        <v>43533.000946</v>
      </c>
      <c r="AC946">
        <f t="shared" si="285"/>
        <v>563</v>
      </c>
      <c r="AD946" s="1">
        <f t="shared" si="286"/>
        <v>938</v>
      </c>
      <c r="AE946" s="119">
        <f t="shared" si="287"/>
        <v>1086.0009460000001</v>
      </c>
      <c r="AF946">
        <f t="shared" si="288"/>
        <v>544</v>
      </c>
      <c r="AG946" s="1">
        <f t="shared" si="289"/>
        <v>957</v>
      </c>
      <c r="AH946" s="119">
        <f t="shared" si="290"/>
        <v>1074.0009460000001</v>
      </c>
      <c r="AI946">
        <f t="shared" si="291"/>
        <v>438</v>
      </c>
      <c r="AJ946" s="1">
        <f t="shared" si="292"/>
        <v>1063</v>
      </c>
      <c r="AK946" s="1">
        <f t="shared" si="293"/>
        <v>1018.000946</v>
      </c>
      <c r="AL946">
        <f t="shared" si="294"/>
        <v>494</v>
      </c>
      <c r="AM946" s="1">
        <f t="shared" si="295"/>
        <v>1007</v>
      </c>
      <c r="AN946" s="108">
        <f t="shared" si="281"/>
        <v>29.990945999999997</v>
      </c>
      <c r="AO946">
        <f t="shared" si="296"/>
        <v>840</v>
      </c>
      <c r="AP946" s="1">
        <f t="shared" si="297"/>
        <v>661</v>
      </c>
      <c r="AQ946" s="108">
        <f t="shared" si="282"/>
        <v>9.4600000000000001E-4</v>
      </c>
      <c r="AR946">
        <f t="shared" si="298"/>
        <v>563</v>
      </c>
      <c r="AS946" s="1">
        <f t="shared" si="299"/>
        <v>938</v>
      </c>
    </row>
    <row r="947" spans="7:45" x14ac:dyDescent="0.25">
      <c r="G947" s="93">
        <v>43533</v>
      </c>
      <c r="H947" t="s">
        <v>21</v>
      </c>
      <c r="I947" t="s">
        <v>562</v>
      </c>
      <c r="J947" t="s">
        <v>563</v>
      </c>
      <c r="K947" s="95">
        <v>24.81</v>
      </c>
      <c r="L947" s="94">
        <v>0</v>
      </c>
      <c r="O947" t="str">
        <f t="shared" si="283"/>
        <v/>
      </c>
      <c r="AA947" s="3">
        <f t="shared" si="300"/>
        <v>939</v>
      </c>
      <c r="AB947" s="93">
        <f t="shared" si="284"/>
        <v>43533.000947</v>
      </c>
      <c r="AC947">
        <f t="shared" si="285"/>
        <v>562</v>
      </c>
      <c r="AD947" s="1">
        <f t="shared" si="286"/>
        <v>939</v>
      </c>
      <c r="AE947" s="119">
        <f t="shared" si="287"/>
        <v>1086.000947</v>
      </c>
      <c r="AF947">
        <f t="shared" si="288"/>
        <v>543</v>
      </c>
      <c r="AG947" s="1">
        <f t="shared" si="289"/>
        <v>958</v>
      </c>
      <c r="AH947" s="119">
        <f t="shared" si="290"/>
        <v>1074.000947</v>
      </c>
      <c r="AI947">
        <f t="shared" si="291"/>
        <v>437</v>
      </c>
      <c r="AJ947" s="1">
        <f t="shared" si="292"/>
        <v>1064</v>
      </c>
      <c r="AK947" s="1">
        <f t="shared" si="293"/>
        <v>1018.000947</v>
      </c>
      <c r="AL947">
        <f t="shared" si="294"/>
        <v>493</v>
      </c>
      <c r="AM947" s="1">
        <f t="shared" si="295"/>
        <v>1008</v>
      </c>
      <c r="AN947" s="108">
        <f t="shared" si="281"/>
        <v>24.810946999999999</v>
      </c>
      <c r="AO947">
        <f t="shared" si="296"/>
        <v>906</v>
      </c>
      <c r="AP947" s="1">
        <f t="shared" si="297"/>
        <v>595</v>
      </c>
      <c r="AQ947" s="108">
        <f t="shared" si="282"/>
        <v>9.4699999999999993E-4</v>
      </c>
      <c r="AR947">
        <f t="shared" si="298"/>
        <v>562</v>
      </c>
      <c r="AS947" s="1">
        <f t="shared" si="299"/>
        <v>939</v>
      </c>
    </row>
    <row r="948" spans="7:45" x14ac:dyDescent="0.25">
      <c r="G948" s="93">
        <v>43533</v>
      </c>
      <c r="H948" t="s">
        <v>21</v>
      </c>
      <c r="I948" t="s">
        <v>562</v>
      </c>
      <c r="J948" t="s">
        <v>563</v>
      </c>
      <c r="K948" s="95">
        <v>9.5</v>
      </c>
      <c r="L948" s="94">
        <v>0</v>
      </c>
      <c r="O948" t="str">
        <f t="shared" si="283"/>
        <v/>
      </c>
      <c r="AA948" s="3">
        <f t="shared" si="300"/>
        <v>940</v>
      </c>
      <c r="AB948" s="93">
        <f t="shared" si="284"/>
        <v>43533.000948000001</v>
      </c>
      <c r="AC948">
        <f t="shared" si="285"/>
        <v>561</v>
      </c>
      <c r="AD948" s="1">
        <f t="shared" si="286"/>
        <v>940</v>
      </c>
      <c r="AE948" s="119">
        <f t="shared" si="287"/>
        <v>1086.0009480000001</v>
      </c>
      <c r="AF948">
        <f t="shared" si="288"/>
        <v>542</v>
      </c>
      <c r="AG948" s="1">
        <f t="shared" si="289"/>
        <v>959</v>
      </c>
      <c r="AH948" s="119">
        <f t="shared" si="290"/>
        <v>1074.0009480000001</v>
      </c>
      <c r="AI948">
        <f t="shared" si="291"/>
        <v>436</v>
      </c>
      <c r="AJ948" s="1">
        <f t="shared" si="292"/>
        <v>1065</v>
      </c>
      <c r="AK948" s="1">
        <f t="shared" si="293"/>
        <v>1018.000948</v>
      </c>
      <c r="AL948">
        <f t="shared" si="294"/>
        <v>492</v>
      </c>
      <c r="AM948" s="1">
        <f t="shared" si="295"/>
        <v>1009</v>
      </c>
      <c r="AN948" s="108">
        <f t="shared" si="281"/>
        <v>9.5009479999999993</v>
      </c>
      <c r="AO948">
        <f t="shared" si="296"/>
        <v>1230</v>
      </c>
      <c r="AP948" s="1">
        <f t="shared" si="297"/>
        <v>271</v>
      </c>
      <c r="AQ948" s="108">
        <f t="shared" si="282"/>
        <v>9.4799999999999995E-4</v>
      </c>
      <c r="AR948">
        <f t="shared" si="298"/>
        <v>561</v>
      </c>
      <c r="AS948" s="1">
        <f t="shared" si="299"/>
        <v>940</v>
      </c>
    </row>
    <row r="949" spans="7:45" x14ac:dyDescent="0.25">
      <c r="G949" s="93">
        <v>43533</v>
      </c>
      <c r="H949" t="s">
        <v>21</v>
      </c>
      <c r="I949" t="s">
        <v>562</v>
      </c>
      <c r="J949" t="s">
        <v>563</v>
      </c>
      <c r="K949" s="95">
        <v>6.56</v>
      </c>
      <c r="L949" s="94">
        <v>0</v>
      </c>
      <c r="O949" t="str">
        <f t="shared" si="283"/>
        <v/>
      </c>
      <c r="AA949" s="3">
        <f t="shared" si="300"/>
        <v>941</v>
      </c>
      <c r="AB949" s="93">
        <f t="shared" si="284"/>
        <v>43533.000949000001</v>
      </c>
      <c r="AC949">
        <f t="shared" si="285"/>
        <v>560</v>
      </c>
      <c r="AD949" s="1">
        <f t="shared" si="286"/>
        <v>941</v>
      </c>
      <c r="AE949" s="119">
        <f t="shared" si="287"/>
        <v>1086.000949</v>
      </c>
      <c r="AF949">
        <f t="shared" si="288"/>
        <v>541</v>
      </c>
      <c r="AG949" s="1">
        <f t="shared" si="289"/>
        <v>960</v>
      </c>
      <c r="AH949" s="119">
        <f t="shared" si="290"/>
        <v>1074.000949</v>
      </c>
      <c r="AI949">
        <f t="shared" si="291"/>
        <v>435</v>
      </c>
      <c r="AJ949" s="1">
        <f t="shared" si="292"/>
        <v>1066</v>
      </c>
      <c r="AK949" s="1">
        <f t="shared" si="293"/>
        <v>1018.000949</v>
      </c>
      <c r="AL949">
        <f t="shared" si="294"/>
        <v>491</v>
      </c>
      <c r="AM949" s="1">
        <f t="shared" si="295"/>
        <v>1010</v>
      </c>
      <c r="AN949" s="108">
        <f t="shared" si="281"/>
        <v>6.5609489999999999</v>
      </c>
      <c r="AO949">
        <f t="shared" si="296"/>
        <v>1375</v>
      </c>
      <c r="AP949" s="1">
        <f t="shared" si="297"/>
        <v>126</v>
      </c>
      <c r="AQ949" s="108">
        <f t="shared" si="282"/>
        <v>9.4899999999999997E-4</v>
      </c>
      <c r="AR949">
        <f t="shared" si="298"/>
        <v>560</v>
      </c>
      <c r="AS949" s="1">
        <f t="shared" si="299"/>
        <v>941</v>
      </c>
    </row>
    <row r="950" spans="7:45" x14ac:dyDescent="0.25">
      <c r="G950" s="93">
        <v>43533</v>
      </c>
      <c r="H950" t="s">
        <v>369</v>
      </c>
      <c r="I950" t="s">
        <v>66</v>
      </c>
      <c r="J950" t="s">
        <v>564</v>
      </c>
      <c r="K950" s="95">
        <v>796.5</v>
      </c>
      <c r="L950" s="94">
        <v>0</v>
      </c>
      <c r="O950" t="str">
        <f t="shared" si="283"/>
        <v/>
      </c>
      <c r="AA950" s="3">
        <f t="shared" si="300"/>
        <v>942</v>
      </c>
      <c r="AB950" s="93">
        <f t="shared" si="284"/>
        <v>43533.000950000001</v>
      </c>
      <c r="AC950">
        <f t="shared" si="285"/>
        <v>559</v>
      </c>
      <c r="AD950" s="1">
        <f t="shared" si="286"/>
        <v>942</v>
      </c>
      <c r="AE950" s="119">
        <f t="shared" si="287"/>
        <v>671.00094999999999</v>
      </c>
      <c r="AF950">
        <f t="shared" si="288"/>
        <v>836</v>
      </c>
      <c r="AG950" s="1">
        <f t="shared" si="289"/>
        <v>665</v>
      </c>
      <c r="AH950" s="119">
        <f t="shared" si="290"/>
        <v>658.00094999999999</v>
      </c>
      <c r="AI950">
        <f t="shared" si="291"/>
        <v>861</v>
      </c>
      <c r="AJ950" s="1">
        <f t="shared" si="292"/>
        <v>640</v>
      </c>
      <c r="AK950" s="1">
        <f t="shared" si="293"/>
        <v>1026.0009500000001</v>
      </c>
      <c r="AL950">
        <f t="shared" si="294"/>
        <v>480</v>
      </c>
      <c r="AM950" s="1">
        <f t="shared" si="295"/>
        <v>1021</v>
      </c>
      <c r="AN950" s="108">
        <f t="shared" si="281"/>
        <v>796.50094999999999</v>
      </c>
      <c r="AO950">
        <f t="shared" si="296"/>
        <v>48</v>
      </c>
      <c r="AP950" s="1">
        <f t="shared" si="297"/>
        <v>1453</v>
      </c>
      <c r="AQ950" s="108">
        <f t="shared" si="282"/>
        <v>9.5E-4</v>
      </c>
      <c r="AR950">
        <f t="shared" si="298"/>
        <v>559</v>
      </c>
      <c r="AS950" s="1">
        <f t="shared" si="299"/>
        <v>942</v>
      </c>
    </row>
    <row r="951" spans="7:45" x14ac:dyDescent="0.25">
      <c r="G951" s="93">
        <v>43533</v>
      </c>
      <c r="H951" t="s">
        <v>68</v>
      </c>
      <c r="I951" t="s">
        <v>562</v>
      </c>
      <c r="J951" t="s">
        <v>563</v>
      </c>
      <c r="K951" s="95">
        <v>1232.6199999999999</v>
      </c>
      <c r="L951" s="94">
        <v>0</v>
      </c>
      <c r="O951" t="str">
        <f t="shared" si="283"/>
        <v/>
      </c>
      <c r="AA951" s="3">
        <f t="shared" si="300"/>
        <v>943</v>
      </c>
      <c r="AB951" s="93">
        <f t="shared" si="284"/>
        <v>43533.000951000002</v>
      </c>
      <c r="AC951">
        <f t="shared" si="285"/>
        <v>558</v>
      </c>
      <c r="AD951" s="1">
        <f t="shared" si="286"/>
        <v>943</v>
      </c>
      <c r="AE951" s="119">
        <f t="shared" si="287"/>
        <v>536.00095099999999</v>
      </c>
      <c r="AF951">
        <f t="shared" si="288"/>
        <v>976</v>
      </c>
      <c r="AG951" s="1">
        <f t="shared" si="289"/>
        <v>525</v>
      </c>
      <c r="AH951" s="119">
        <f t="shared" si="290"/>
        <v>1074.000951</v>
      </c>
      <c r="AI951">
        <f t="shared" si="291"/>
        <v>434</v>
      </c>
      <c r="AJ951" s="1">
        <f t="shared" si="292"/>
        <v>1067</v>
      </c>
      <c r="AK951" s="1">
        <f t="shared" si="293"/>
        <v>1018.000951</v>
      </c>
      <c r="AL951">
        <f t="shared" si="294"/>
        <v>490</v>
      </c>
      <c r="AM951" s="1">
        <f t="shared" si="295"/>
        <v>1011</v>
      </c>
      <c r="AN951" s="108">
        <f t="shared" si="281"/>
        <v>1232.6209509999999</v>
      </c>
      <c r="AO951">
        <f t="shared" si="296"/>
        <v>21</v>
      </c>
      <c r="AP951" s="1">
        <f t="shared" si="297"/>
        <v>1480</v>
      </c>
      <c r="AQ951" s="108">
        <f t="shared" si="282"/>
        <v>9.5099999999999991E-4</v>
      </c>
      <c r="AR951">
        <f t="shared" si="298"/>
        <v>558</v>
      </c>
      <c r="AS951" s="1">
        <f t="shared" si="299"/>
        <v>943</v>
      </c>
    </row>
    <row r="952" spans="7:45" x14ac:dyDescent="0.25">
      <c r="G952" s="93">
        <v>43533</v>
      </c>
      <c r="H952" t="s">
        <v>23</v>
      </c>
      <c r="I952" t="s">
        <v>58</v>
      </c>
      <c r="J952" t="s">
        <v>564</v>
      </c>
      <c r="K952" s="95">
        <v>40.75</v>
      </c>
      <c r="L952" s="94">
        <v>0</v>
      </c>
      <c r="O952" t="str">
        <f t="shared" si="283"/>
        <v/>
      </c>
      <c r="AA952" s="3">
        <f t="shared" si="300"/>
        <v>944</v>
      </c>
      <c r="AB952" s="93">
        <f t="shared" si="284"/>
        <v>43533.000952000002</v>
      </c>
      <c r="AC952">
        <f t="shared" si="285"/>
        <v>557</v>
      </c>
      <c r="AD952" s="1">
        <f t="shared" si="286"/>
        <v>944</v>
      </c>
      <c r="AE952" s="119">
        <f t="shared" si="287"/>
        <v>515.00095199999998</v>
      </c>
      <c r="AF952">
        <f t="shared" si="288"/>
        <v>1189</v>
      </c>
      <c r="AG952" s="1">
        <f t="shared" si="289"/>
        <v>312</v>
      </c>
      <c r="AH952" s="119">
        <f t="shared" si="290"/>
        <v>462.00095199999998</v>
      </c>
      <c r="AI952">
        <f t="shared" si="291"/>
        <v>1079</v>
      </c>
      <c r="AJ952" s="1">
        <f t="shared" si="292"/>
        <v>422</v>
      </c>
      <c r="AK952" s="1">
        <f t="shared" si="293"/>
        <v>1026.0009520000001</v>
      </c>
      <c r="AL952">
        <f t="shared" si="294"/>
        <v>479</v>
      </c>
      <c r="AM952" s="1">
        <f t="shared" si="295"/>
        <v>1022</v>
      </c>
      <c r="AN952" s="108">
        <f t="shared" si="281"/>
        <v>40.750951999999998</v>
      </c>
      <c r="AO952">
        <f t="shared" si="296"/>
        <v>696</v>
      </c>
      <c r="AP952" s="1">
        <f t="shared" si="297"/>
        <v>805</v>
      </c>
      <c r="AQ952" s="108">
        <f t="shared" si="282"/>
        <v>9.5199999999999994E-4</v>
      </c>
      <c r="AR952">
        <f t="shared" si="298"/>
        <v>557</v>
      </c>
      <c r="AS952" s="1">
        <f t="shared" si="299"/>
        <v>944</v>
      </c>
    </row>
    <row r="953" spans="7:45" x14ac:dyDescent="0.25">
      <c r="G953" s="93">
        <v>43533</v>
      </c>
      <c r="H953" t="s">
        <v>23</v>
      </c>
      <c r="I953" t="s">
        <v>58</v>
      </c>
      <c r="J953" t="s">
        <v>564</v>
      </c>
      <c r="K953" s="95">
        <v>23.99</v>
      </c>
      <c r="L953" s="94">
        <v>0</v>
      </c>
      <c r="O953" t="str">
        <f t="shared" si="283"/>
        <v/>
      </c>
      <c r="AA953" s="3">
        <f t="shared" si="300"/>
        <v>945</v>
      </c>
      <c r="AB953" s="93">
        <f t="shared" si="284"/>
        <v>43533.000953000002</v>
      </c>
      <c r="AC953">
        <f t="shared" si="285"/>
        <v>556</v>
      </c>
      <c r="AD953" s="1">
        <f t="shared" si="286"/>
        <v>945</v>
      </c>
      <c r="AE953" s="119">
        <f t="shared" si="287"/>
        <v>515.00095299999998</v>
      </c>
      <c r="AF953">
        <f t="shared" si="288"/>
        <v>1188</v>
      </c>
      <c r="AG953" s="1">
        <f t="shared" si="289"/>
        <v>313</v>
      </c>
      <c r="AH953" s="119">
        <f t="shared" si="290"/>
        <v>462.00095299999998</v>
      </c>
      <c r="AI953">
        <f t="shared" si="291"/>
        <v>1078</v>
      </c>
      <c r="AJ953" s="1">
        <f t="shared" si="292"/>
        <v>423</v>
      </c>
      <c r="AK953" s="1">
        <f t="shared" si="293"/>
        <v>1026.000953</v>
      </c>
      <c r="AL953">
        <f t="shared" si="294"/>
        <v>478</v>
      </c>
      <c r="AM953" s="1">
        <f t="shared" si="295"/>
        <v>1023</v>
      </c>
      <c r="AN953" s="108">
        <f t="shared" si="281"/>
        <v>23.990952999999998</v>
      </c>
      <c r="AO953">
        <f t="shared" si="296"/>
        <v>958</v>
      </c>
      <c r="AP953" s="1">
        <f t="shared" si="297"/>
        <v>543</v>
      </c>
      <c r="AQ953" s="108">
        <f t="shared" si="282"/>
        <v>9.5299999999999996E-4</v>
      </c>
      <c r="AR953">
        <f t="shared" si="298"/>
        <v>556</v>
      </c>
      <c r="AS953" s="1">
        <f t="shared" si="299"/>
        <v>945</v>
      </c>
    </row>
    <row r="954" spans="7:45" x14ac:dyDescent="0.25">
      <c r="G954" s="93">
        <v>43533</v>
      </c>
      <c r="H954" t="s">
        <v>23</v>
      </c>
      <c r="I954" t="s">
        <v>63</v>
      </c>
      <c r="J954" t="s">
        <v>564</v>
      </c>
      <c r="K954" s="95">
        <v>36.590000000000003</v>
      </c>
      <c r="L954" s="94">
        <v>0</v>
      </c>
      <c r="O954" t="str">
        <f t="shared" si="283"/>
        <v/>
      </c>
      <c r="AA954" s="3">
        <f t="shared" si="300"/>
        <v>946</v>
      </c>
      <c r="AB954" s="93">
        <f t="shared" si="284"/>
        <v>43533.000954000003</v>
      </c>
      <c r="AC954">
        <f t="shared" si="285"/>
        <v>555</v>
      </c>
      <c r="AD954" s="1">
        <f t="shared" si="286"/>
        <v>946</v>
      </c>
      <c r="AE954" s="119">
        <f t="shared" si="287"/>
        <v>515.00095399999998</v>
      </c>
      <c r="AF954">
        <f t="shared" si="288"/>
        <v>1187</v>
      </c>
      <c r="AG954" s="1">
        <f t="shared" si="289"/>
        <v>314</v>
      </c>
      <c r="AH954" s="119">
        <f t="shared" si="290"/>
        <v>613.00095399999998</v>
      </c>
      <c r="AI954">
        <f t="shared" si="291"/>
        <v>951</v>
      </c>
      <c r="AJ954" s="1">
        <f t="shared" si="292"/>
        <v>550</v>
      </c>
      <c r="AK954" s="1">
        <f t="shared" si="293"/>
        <v>1026.0009540000001</v>
      </c>
      <c r="AL954">
        <f t="shared" si="294"/>
        <v>477</v>
      </c>
      <c r="AM954" s="1">
        <f t="shared" si="295"/>
        <v>1024</v>
      </c>
      <c r="AN954" s="108">
        <f t="shared" si="281"/>
        <v>36.590954000000004</v>
      </c>
      <c r="AO954">
        <f t="shared" si="296"/>
        <v>755</v>
      </c>
      <c r="AP954" s="1">
        <f t="shared" si="297"/>
        <v>746</v>
      </c>
      <c r="AQ954" s="108">
        <f t="shared" si="282"/>
        <v>9.5399999999999999E-4</v>
      </c>
      <c r="AR954">
        <f t="shared" si="298"/>
        <v>555</v>
      </c>
      <c r="AS954" s="1">
        <f t="shared" si="299"/>
        <v>946</v>
      </c>
    </row>
    <row r="955" spans="7:45" x14ac:dyDescent="0.25">
      <c r="G955" s="93">
        <v>43533</v>
      </c>
      <c r="H955" t="s">
        <v>23</v>
      </c>
      <c r="I955" t="s">
        <v>63</v>
      </c>
      <c r="J955" t="s">
        <v>564</v>
      </c>
      <c r="K955" s="95">
        <v>32.049999999999997</v>
      </c>
      <c r="L955" s="94">
        <v>0</v>
      </c>
      <c r="O955" t="str">
        <f t="shared" si="283"/>
        <v/>
      </c>
      <c r="AA955" s="3">
        <f t="shared" si="300"/>
        <v>947</v>
      </c>
      <c r="AB955" s="93">
        <f t="shared" si="284"/>
        <v>43533.000955000003</v>
      </c>
      <c r="AC955">
        <f t="shared" si="285"/>
        <v>554</v>
      </c>
      <c r="AD955" s="1">
        <f t="shared" si="286"/>
        <v>947</v>
      </c>
      <c r="AE955" s="119">
        <f t="shared" si="287"/>
        <v>515.00095499999998</v>
      </c>
      <c r="AF955">
        <f t="shared" si="288"/>
        <v>1186</v>
      </c>
      <c r="AG955" s="1">
        <f t="shared" si="289"/>
        <v>315</v>
      </c>
      <c r="AH955" s="119">
        <f t="shared" si="290"/>
        <v>613.00095499999998</v>
      </c>
      <c r="AI955">
        <f t="shared" si="291"/>
        <v>950</v>
      </c>
      <c r="AJ955" s="1">
        <f t="shared" si="292"/>
        <v>551</v>
      </c>
      <c r="AK955" s="1">
        <f t="shared" si="293"/>
        <v>1026.000955</v>
      </c>
      <c r="AL955">
        <f t="shared" si="294"/>
        <v>476</v>
      </c>
      <c r="AM955" s="1">
        <f t="shared" si="295"/>
        <v>1025</v>
      </c>
      <c r="AN955" s="108">
        <f t="shared" si="281"/>
        <v>32.050954999999995</v>
      </c>
      <c r="AO955">
        <f t="shared" si="296"/>
        <v>793</v>
      </c>
      <c r="AP955" s="1">
        <f t="shared" si="297"/>
        <v>708</v>
      </c>
      <c r="AQ955" s="108">
        <f t="shared" si="282"/>
        <v>9.549999999999999E-4</v>
      </c>
      <c r="AR955">
        <f t="shared" si="298"/>
        <v>554</v>
      </c>
      <c r="AS955" s="1">
        <f t="shared" si="299"/>
        <v>947</v>
      </c>
    </row>
    <row r="956" spans="7:45" x14ac:dyDescent="0.25">
      <c r="G956" s="93">
        <v>43533</v>
      </c>
      <c r="H956" t="s">
        <v>23</v>
      </c>
      <c r="I956" t="s">
        <v>63</v>
      </c>
      <c r="J956" t="s">
        <v>564</v>
      </c>
      <c r="K956" s="95">
        <v>21.2</v>
      </c>
      <c r="L956" s="94">
        <v>0</v>
      </c>
      <c r="O956" t="str">
        <f t="shared" si="283"/>
        <v/>
      </c>
      <c r="AA956" s="3">
        <f t="shared" si="300"/>
        <v>948</v>
      </c>
      <c r="AB956" s="93">
        <f t="shared" si="284"/>
        <v>43533.000956000003</v>
      </c>
      <c r="AC956">
        <f t="shared" si="285"/>
        <v>553</v>
      </c>
      <c r="AD956" s="1">
        <f t="shared" si="286"/>
        <v>948</v>
      </c>
      <c r="AE956" s="119">
        <f t="shared" si="287"/>
        <v>515.00095599999997</v>
      </c>
      <c r="AF956">
        <f t="shared" si="288"/>
        <v>1185</v>
      </c>
      <c r="AG956" s="1">
        <f t="shared" si="289"/>
        <v>316</v>
      </c>
      <c r="AH956" s="119">
        <f t="shared" si="290"/>
        <v>613.00095599999997</v>
      </c>
      <c r="AI956">
        <f t="shared" si="291"/>
        <v>949</v>
      </c>
      <c r="AJ956" s="1">
        <f t="shared" si="292"/>
        <v>552</v>
      </c>
      <c r="AK956" s="1">
        <f t="shared" si="293"/>
        <v>1026.0009560000001</v>
      </c>
      <c r="AL956">
        <f t="shared" si="294"/>
        <v>475</v>
      </c>
      <c r="AM956" s="1">
        <f t="shared" si="295"/>
        <v>1026</v>
      </c>
      <c r="AN956" s="108">
        <f t="shared" si="281"/>
        <v>21.200955999999998</v>
      </c>
      <c r="AO956">
        <f t="shared" si="296"/>
        <v>991</v>
      </c>
      <c r="AP956" s="1">
        <f t="shared" si="297"/>
        <v>510</v>
      </c>
      <c r="AQ956" s="108">
        <f t="shared" si="282"/>
        <v>9.5599999999999993E-4</v>
      </c>
      <c r="AR956">
        <f t="shared" si="298"/>
        <v>553</v>
      </c>
      <c r="AS956" s="1">
        <f t="shared" si="299"/>
        <v>948</v>
      </c>
    </row>
    <row r="957" spans="7:45" x14ac:dyDescent="0.25">
      <c r="G957" s="93">
        <v>43533</v>
      </c>
      <c r="H957" t="s">
        <v>23</v>
      </c>
      <c r="I957" t="s">
        <v>37</v>
      </c>
      <c r="J957" t="s">
        <v>143</v>
      </c>
      <c r="K957" s="95">
        <v>2.4</v>
      </c>
      <c r="L957" s="94">
        <v>0</v>
      </c>
      <c r="O957" t="str">
        <f t="shared" si="283"/>
        <v/>
      </c>
      <c r="AA957" s="3">
        <f t="shared" si="300"/>
        <v>949</v>
      </c>
      <c r="AB957" s="93">
        <f t="shared" si="284"/>
        <v>43533.000956999997</v>
      </c>
      <c r="AC957">
        <f t="shared" si="285"/>
        <v>552</v>
      </c>
      <c r="AD957" s="1">
        <f t="shared" si="286"/>
        <v>949</v>
      </c>
      <c r="AE957" s="119">
        <f t="shared" si="287"/>
        <v>515.00095699999997</v>
      </c>
      <c r="AF957">
        <f t="shared" si="288"/>
        <v>1184</v>
      </c>
      <c r="AG957" s="1">
        <f t="shared" si="289"/>
        <v>317</v>
      </c>
      <c r="AH957" s="119">
        <f t="shared" si="290"/>
        <v>868.00095699999997</v>
      </c>
      <c r="AI957">
        <f t="shared" si="291"/>
        <v>701</v>
      </c>
      <c r="AJ957" s="1">
        <f t="shared" si="292"/>
        <v>800</v>
      </c>
      <c r="AK957" s="1">
        <f t="shared" si="293"/>
        <v>164.000957</v>
      </c>
      <c r="AL957">
        <f t="shared" si="294"/>
        <v>1340</v>
      </c>
      <c r="AM957" s="1">
        <f t="shared" si="295"/>
        <v>161</v>
      </c>
      <c r="AN957" s="108">
        <f t="shared" si="281"/>
        <v>2.400957</v>
      </c>
      <c r="AO957">
        <f t="shared" si="296"/>
        <v>1458</v>
      </c>
      <c r="AP957" s="1">
        <f t="shared" si="297"/>
        <v>43</v>
      </c>
      <c r="AQ957" s="108">
        <f t="shared" si="282"/>
        <v>9.5699999999999995E-4</v>
      </c>
      <c r="AR957">
        <f t="shared" si="298"/>
        <v>552</v>
      </c>
      <c r="AS957" s="1">
        <f t="shared" si="299"/>
        <v>949</v>
      </c>
    </row>
    <row r="958" spans="7:45" x14ac:dyDescent="0.25">
      <c r="G958" s="93">
        <v>43533</v>
      </c>
      <c r="H958" t="s">
        <v>23</v>
      </c>
      <c r="I958" t="s">
        <v>37</v>
      </c>
      <c r="J958" t="s">
        <v>160</v>
      </c>
      <c r="K958" s="95">
        <v>18</v>
      </c>
      <c r="L958" s="94">
        <v>0</v>
      </c>
      <c r="O958" t="str">
        <f t="shared" si="283"/>
        <v/>
      </c>
      <c r="AA958" s="3">
        <f t="shared" si="300"/>
        <v>950</v>
      </c>
      <c r="AB958" s="93">
        <f t="shared" si="284"/>
        <v>43533.000957999997</v>
      </c>
      <c r="AC958">
        <f t="shared" si="285"/>
        <v>551</v>
      </c>
      <c r="AD958" s="1">
        <f t="shared" si="286"/>
        <v>950</v>
      </c>
      <c r="AE958" s="119">
        <f t="shared" si="287"/>
        <v>515.00095799999997</v>
      </c>
      <c r="AF958">
        <f t="shared" si="288"/>
        <v>1183</v>
      </c>
      <c r="AG958" s="1">
        <f t="shared" si="289"/>
        <v>318</v>
      </c>
      <c r="AH958" s="119">
        <f t="shared" si="290"/>
        <v>868.00095799999997</v>
      </c>
      <c r="AI958">
        <f t="shared" si="291"/>
        <v>700</v>
      </c>
      <c r="AJ958" s="1">
        <f t="shared" si="292"/>
        <v>801</v>
      </c>
      <c r="AK958" s="1">
        <f t="shared" si="293"/>
        <v>142.000958</v>
      </c>
      <c r="AL958">
        <f t="shared" si="294"/>
        <v>1363</v>
      </c>
      <c r="AM958" s="1">
        <f t="shared" si="295"/>
        <v>138</v>
      </c>
      <c r="AN958" s="108">
        <f t="shared" si="281"/>
        <v>18.000958000000001</v>
      </c>
      <c r="AO958">
        <f t="shared" si="296"/>
        <v>1035</v>
      </c>
      <c r="AP958" s="1">
        <f t="shared" si="297"/>
        <v>466</v>
      </c>
      <c r="AQ958" s="108">
        <f t="shared" si="282"/>
        <v>9.5799999999999998E-4</v>
      </c>
      <c r="AR958">
        <f t="shared" si="298"/>
        <v>551</v>
      </c>
      <c r="AS958" s="1">
        <f t="shared" si="299"/>
        <v>950</v>
      </c>
    </row>
    <row r="959" spans="7:45" x14ac:dyDescent="0.25">
      <c r="G959" s="93">
        <v>43533</v>
      </c>
      <c r="H959" t="s">
        <v>23</v>
      </c>
      <c r="I959" t="s">
        <v>562</v>
      </c>
      <c r="J959" t="s">
        <v>563</v>
      </c>
      <c r="K959" s="95">
        <v>127.17</v>
      </c>
      <c r="L959" s="94">
        <v>0</v>
      </c>
      <c r="O959" t="str">
        <f t="shared" si="283"/>
        <v/>
      </c>
      <c r="AA959" s="3">
        <f t="shared" si="300"/>
        <v>951</v>
      </c>
      <c r="AB959" s="93">
        <f t="shared" si="284"/>
        <v>43533.000958999997</v>
      </c>
      <c r="AC959">
        <f t="shared" si="285"/>
        <v>550</v>
      </c>
      <c r="AD959" s="1">
        <f t="shared" si="286"/>
        <v>951</v>
      </c>
      <c r="AE959" s="119">
        <f t="shared" si="287"/>
        <v>515.00095899999997</v>
      </c>
      <c r="AF959">
        <f t="shared" si="288"/>
        <v>1182</v>
      </c>
      <c r="AG959" s="1">
        <f t="shared" si="289"/>
        <v>319</v>
      </c>
      <c r="AH959" s="119">
        <f t="shared" si="290"/>
        <v>1074.000959</v>
      </c>
      <c r="AI959">
        <f t="shared" si="291"/>
        <v>433</v>
      </c>
      <c r="AJ959" s="1">
        <f t="shared" si="292"/>
        <v>1068</v>
      </c>
      <c r="AK959" s="1">
        <f t="shared" si="293"/>
        <v>1018.000959</v>
      </c>
      <c r="AL959">
        <f t="shared" si="294"/>
        <v>489</v>
      </c>
      <c r="AM959" s="1">
        <f t="shared" si="295"/>
        <v>1012</v>
      </c>
      <c r="AN959" s="108">
        <f t="shared" si="281"/>
        <v>127.170959</v>
      </c>
      <c r="AO959">
        <f t="shared" si="296"/>
        <v>333</v>
      </c>
      <c r="AP959" s="1">
        <f t="shared" si="297"/>
        <v>1168</v>
      </c>
      <c r="AQ959" s="108">
        <f t="shared" si="282"/>
        <v>9.59E-4</v>
      </c>
      <c r="AR959">
        <f t="shared" si="298"/>
        <v>550</v>
      </c>
      <c r="AS959" s="1">
        <f t="shared" si="299"/>
        <v>951</v>
      </c>
    </row>
    <row r="960" spans="7:45" x14ac:dyDescent="0.25">
      <c r="G960" s="93">
        <v>43533</v>
      </c>
      <c r="H960" t="s">
        <v>23</v>
      </c>
      <c r="I960" t="s">
        <v>562</v>
      </c>
      <c r="J960" t="s">
        <v>563</v>
      </c>
      <c r="K960" s="95">
        <v>88.26</v>
      </c>
      <c r="L960" s="94">
        <v>0</v>
      </c>
      <c r="O960" t="str">
        <f t="shared" si="283"/>
        <v/>
      </c>
      <c r="AA960" s="3">
        <f t="shared" si="300"/>
        <v>952</v>
      </c>
      <c r="AB960" s="93">
        <f t="shared" si="284"/>
        <v>43533.000959999998</v>
      </c>
      <c r="AC960">
        <f t="shared" si="285"/>
        <v>549</v>
      </c>
      <c r="AD960" s="1">
        <f t="shared" si="286"/>
        <v>952</v>
      </c>
      <c r="AE960" s="119">
        <f t="shared" si="287"/>
        <v>515.00095999999996</v>
      </c>
      <c r="AF960">
        <f t="shared" si="288"/>
        <v>1181</v>
      </c>
      <c r="AG960" s="1">
        <f t="shared" si="289"/>
        <v>320</v>
      </c>
      <c r="AH960" s="119">
        <f t="shared" si="290"/>
        <v>1074.0009600000001</v>
      </c>
      <c r="AI960">
        <f t="shared" si="291"/>
        <v>432</v>
      </c>
      <c r="AJ960" s="1">
        <f t="shared" si="292"/>
        <v>1069</v>
      </c>
      <c r="AK960" s="1">
        <f t="shared" si="293"/>
        <v>1018.00096</v>
      </c>
      <c r="AL960">
        <f t="shared" si="294"/>
        <v>488</v>
      </c>
      <c r="AM960" s="1">
        <f t="shared" si="295"/>
        <v>1013</v>
      </c>
      <c r="AN960" s="108">
        <f t="shared" si="281"/>
        <v>88.260960000000011</v>
      </c>
      <c r="AO960">
        <f t="shared" si="296"/>
        <v>428</v>
      </c>
      <c r="AP960" s="1">
        <f t="shared" si="297"/>
        <v>1073</v>
      </c>
      <c r="AQ960" s="108">
        <f t="shared" si="282"/>
        <v>9.5999999999999992E-4</v>
      </c>
      <c r="AR960">
        <f t="shared" si="298"/>
        <v>549</v>
      </c>
      <c r="AS960" s="1">
        <f t="shared" si="299"/>
        <v>952</v>
      </c>
    </row>
    <row r="961" spans="7:45" x14ac:dyDescent="0.25">
      <c r="G961" s="93">
        <v>43533</v>
      </c>
      <c r="H961" t="s">
        <v>23</v>
      </c>
      <c r="I961" t="s">
        <v>562</v>
      </c>
      <c r="J961" t="s">
        <v>563</v>
      </c>
      <c r="K961" s="95">
        <v>42.17</v>
      </c>
      <c r="L961" s="94">
        <v>0</v>
      </c>
      <c r="O961" t="str">
        <f t="shared" si="283"/>
        <v/>
      </c>
      <c r="AA961" s="3">
        <f t="shared" si="300"/>
        <v>953</v>
      </c>
      <c r="AB961" s="93">
        <f t="shared" si="284"/>
        <v>43533.000960999998</v>
      </c>
      <c r="AC961">
        <f t="shared" si="285"/>
        <v>548</v>
      </c>
      <c r="AD961" s="1">
        <f t="shared" si="286"/>
        <v>953</v>
      </c>
      <c r="AE961" s="119">
        <f t="shared" si="287"/>
        <v>515.00096099999996</v>
      </c>
      <c r="AF961">
        <f t="shared" si="288"/>
        <v>1180</v>
      </c>
      <c r="AG961" s="1">
        <f t="shared" si="289"/>
        <v>321</v>
      </c>
      <c r="AH961" s="119">
        <f t="shared" si="290"/>
        <v>1074.000961</v>
      </c>
      <c r="AI961">
        <f t="shared" si="291"/>
        <v>431</v>
      </c>
      <c r="AJ961" s="1">
        <f t="shared" si="292"/>
        <v>1070</v>
      </c>
      <c r="AK961" s="1">
        <f t="shared" si="293"/>
        <v>1018.000961</v>
      </c>
      <c r="AL961">
        <f t="shared" si="294"/>
        <v>487</v>
      </c>
      <c r="AM961" s="1">
        <f t="shared" si="295"/>
        <v>1014</v>
      </c>
      <c r="AN961" s="108">
        <f t="shared" si="281"/>
        <v>42.170960999999998</v>
      </c>
      <c r="AO961">
        <f t="shared" si="296"/>
        <v>679</v>
      </c>
      <c r="AP961" s="1">
        <f t="shared" si="297"/>
        <v>822</v>
      </c>
      <c r="AQ961" s="108">
        <f t="shared" si="282"/>
        <v>9.6099999999999994E-4</v>
      </c>
      <c r="AR961">
        <f t="shared" si="298"/>
        <v>548</v>
      </c>
      <c r="AS961" s="1">
        <f t="shared" si="299"/>
        <v>953</v>
      </c>
    </row>
    <row r="962" spans="7:45" x14ac:dyDescent="0.25">
      <c r="G962" s="93">
        <v>43533</v>
      </c>
      <c r="H962" t="s">
        <v>23</v>
      </c>
      <c r="I962" t="s">
        <v>562</v>
      </c>
      <c r="J962" t="s">
        <v>563</v>
      </c>
      <c r="K962" s="95">
        <v>41.44</v>
      </c>
      <c r="L962" s="94">
        <v>0</v>
      </c>
      <c r="O962" t="str">
        <f t="shared" si="283"/>
        <v/>
      </c>
      <c r="AA962" s="3">
        <f t="shared" si="300"/>
        <v>954</v>
      </c>
      <c r="AB962" s="93">
        <f t="shared" si="284"/>
        <v>43533.000961999998</v>
      </c>
      <c r="AC962">
        <f t="shared" si="285"/>
        <v>547</v>
      </c>
      <c r="AD962" s="1">
        <f t="shared" si="286"/>
        <v>954</v>
      </c>
      <c r="AE962" s="119">
        <f t="shared" si="287"/>
        <v>515.00096199999996</v>
      </c>
      <c r="AF962">
        <f t="shared" si="288"/>
        <v>1179</v>
      </c>
      <c r="AG962" s="1">
        <f t="shared" si="289"/>
        <v>322</v>
      </c>
      <c r="AH962" s="119">
        <f t="shared" si="290"/>
        <v>1074.0009620000001</v>
      </c>
      <c r="AI962">
        <f t="shared" si="291"/>
        <v>430</v>
      </c>
      <c r="AJ962" s="1">
        <f t="shared" si="292"/>
        <v>1071</v>
      </c>
      <c r="AK962" s="1">
        <f t="shared" si="293"/>
        <v>1018.000962</v>
      </c>
      <c r="AL962">
        <f t="shared" si="294"/>
        <v>486</v>
      </c>
      <c r="AM962" s="1">
        <f t="shared" si="295"/>
        <v>1015</v>
      </c>
      <c r="AN962" s="108">
        <f t="shared" si="281"/>
        <v>41.440961999999999</v>
      </c>
      <c r="AO962">
        <f t="shared" si="296"/>
        <v>688</v>
      </c>
      <c r="AP962" s="1">
        <f t="shared" si="297"/>
        <v>813</v>
      </c>
      <c r="AQ962" s="108">
        <f t="shared" si="282"/>
        <v>9.6199999999999996E-4</v>
      </c>
      <c r="AR962">
        <f t="shared" si="298"/>
        <v>547</v>
      </c>
      <c r="AS962" s="1">
        <f t="shared" si="299"/>
        <v>954</v>
      </c>
    </row>
    <row r="963" spans="7:45" x14ac:dyDescent="0.25">
      <c r="G963" s="93">
        <v>43533</v>
      </c>
      <c r="H963" t="s">
        <v>23</v>
      </c>
      <c r="I963" t="s">
        <v>562</v>
      </c>
      <c r="J963" t="s">
        <v>563</v>
      </c>
      <c r="K963" s="95">
        <v>37.57</v>
      </c>
      <c r="L963" s="94">
        <v>0</v>
      </c>
      <c r="O963" t="str">
        <f t="shared" si="283"/>
        <v/>
      </c>
      <c r="AA963" s="3">
        <f t="shared" si="300"/>
        <v>955</v>
      </c>
      <c r="AB963" s="93">
        <f t="shared" si="284"/>
        <v>43533.000962999999</v>
      </c>
      <c r="AC963">
        <f t="shared" si="285"/>
        <v>546</v>
      </c>
      <c r="AD963" s="1">
        <f t="shared" si="286"/>
        <v>955</v>
      </c>
      <c r="AE963" s="119">
        <f t="shared" si="287"/>
        <v>515.00096299999996</v>
      </c>
      <c r="AF963">
        <f t="shared" si="288"/>
        <v>1178</v>
      </c>
      <c r="AG963" s="1">
        <f t="shared" si="289"/>
        <v>323</v>
      </c>
      <c r="AH963" s="119">
        <f t="shared" si="290"/>
        <v>1074.000963</v>
      </c>
      <c r="AI963">
        <f t="shared" si="291"/>
        <v>429</v>
      </c>
      <c r="AJ963" s="1">
        <f t="shared" si="292"/>
        <v>1072</v>
      </c>
      <c r="AK963" s="1">
        <f t="shared" si="293"/>
        <v>1018.000963</v>
      </c>
      <c r="AL963">
        <f t="shared" si="294"/>
        <v>485</v>
      </c>
      <c r="AM963" s="1">
        <f t="shared" si="295"/>
        <v>1016</v>
      </c>
      <c r="AN963" s="108">
        <f t="shared" si="281"/>
        <v>37.570962999999999</v>
      </c>
      <c r="AO963">
        <f t="shared" si="296"/>
        <v>741</v>
      </c>
      <c r="AP963" s="1">
        <f t="shared" si="297"/>
        <v>760</v>
      </c>
      <c r="AQ963" s="108">
        <f t="shared" si="282"/>
        <v>9.6299999999999999E-4</v>
      </c>
      <c r="AR963">
        <f t="shared" si="298"/>
        <v>546</v>
      </c>
      <c r="AS963" s="1">
        <f t="shared" si="299"/>
        <v>955</v>
      </c>
    </row>
    <row r="964" spans="7:45" x14ac:dyDescent="0.25">
      <c r="G964" s="93">
        <v>43533</v>
      </c>
      <c r="H964" t="s">
        <v>23</v>
      </c>
      <c r="I964" t="s">
        <v>562</v>
      </c>
      <c r="J964" t="s">
        <v>563</v>
      </c>
      <c r="K964" s="95">
        <v>32.450000000000003</v>
      </c>
      <c r="L964" s="94">
        <v>0</v>
      </c>
      <c r="O964" t="str">
        <f t="shared" si="283"/>
        <v/>
      </c>
      <c r="AA964" s="3">
        <f t="shared" si="300"/>
        <v>956</v>
      </c>
      <c r="AB964" s="93">
        <f t="shared" si="284"/>
        <v>43533.000963999999</v>
      </c>
      <c r="AC964">
        <f t="shared" si="285"/>
        <v>545</v>
      </c>
      <c r="AD964" s="1">
        <f t="shared" si="286"/>
        <v>956</v>
      </c>
      <c r="AE964" s="119">
        <f t="shared" si="287"/>
        <v>515.00096399999995</v>
      </c>
      <c r="AF964">
        <f t="shared" si="288"/>
        <v>1177</v>
      </c>
      <c r="AG964" s="1">
        <f t="shared" si="289"/>
        <v>324</v>
      </c>
      <c r="AH964" s="119">
        <f t="shared" si="290"/>
        <v>1074.0009640000001</v>
      </c>
      <c r="AI964">
        <f t="shared" si="291"/>
        <v>428</v>
      </c>
      <c r="AJ964" s="1">
        <f t="shared" si="292"/>
        <v>1073</v>
      </c>
      <c r="AK964" s="1">
        <f t="shared" si="293"/>
        <v>1018.000964</v>
      </c>
      <c r="AL964">
        <f t="shared" si="294"/>
        <v>484</v>
      </c>
      <c r="AM964" s="1">
        <f t="shared" si="295"/>
        <v>1017</v>
      </c>
      <c r="AN964" s="108">
        <f t="shared" si="281"/>
        <v>32.450964000000006</v>
      </c>
      <c r="AO964">
        <f t="shared" si="296"/>
        <v>790</v>
      </c>
      <c r="AP964" s="1">
        <f t="shared" si="297"/>
        <v>711</v>
      </c>
      <c r="AQ964" s="108">
        <f t="shared" si="282"/>
        <v>9.639999999999999E-4</v>
      </c>
      <c r="AR964">
        <f t="shared" si="298"/>
        <v>545</v>
      </c>
      <c r="AS964" s="1">
        <f t="shared" si="299"/>
        <v>956</v>
      </c>
    </row>
    <row r="965" spans="7:45" x14ac:dyDescent="0.25">
      <c r="G965" s="93">
        <v>43533</v>
      </c>
      <c r="H965" t="s">
        <v>23</v>
      </c>
      <c r="I965" t="s">
        <v>562</v>
      </c>
      <c r="J965" t="s">
        <v>563</v>
      </c>
      <c r="K965" s="95">
        <v>21.27</v>
      </c>
      <c r="L965" s="94">
        <v>0</v>
      </c>
      <c r="O965" t="str">
        <f t="shared" si="283"/>
        <v/>
      </c>
      <c r="AA965" s="3">
        <f t="shared" si="300"/>
        <v>957</v>
      </c>
      <c r="AB965" s="93">
        <f t="shared" si="284"/>
        <v>43533.000964999999</v>
      </c>
      <c r="AC965">
        <f t="shared" si="285"/>
        <v>544</v>
      </c>
      <c r="AD965" s="1">
        <f t="shared" si="286"/>
        <v>957</v>
      </c>
      <c r="AE965" s="119">
        <f t="shared" si="287"/>
        <v>515.00096499999995</v>
      </c>
      <c r="AF965">
        <f t="shared" si="288"/>
        <v>1176</v>
      </c>
      <c r="AG965" s="1">
        <f t="shared" si="289"/>
        <v>325</v>
      </c>
      <c r="AH965" s="119">
        <f t="shared" si="290"/>
        <v>1074.000965</v>
      </c>
      <c r="AI965">
        <f t="shared" si="291"/>
        <v>427</v>
      </c>
      <c r="AJ965" s="1">
        <f t="shared" si="292"/>
        <v>1074</v>
      </c>
      <c r="AK965" s="1">
        <f t="shared" si="293"/>
        <v>1018.000965</v>
      </c>
      <c r="AL965">
        <f t="shared" si="294"/>
        <v>483</v>
      </c>
      <c r="AM965" s="1">
        <f t="shared" si="295"/>
        <v>1018</v>
      </c>
      <c r="AN965" s="108">
        <f t="shared" si="281"/>
        <v>21.270965</v>
      </c>
      <c r="AO965">
        <f t="shared" si="296"/>
        <v>989</v>
      </c>
      <c r="AP965" s="1">
        <f t="shared" si="297"/>
        <v>512</v>
      </c>
      <c r="AQ965" s="108">
        <f t="shared" si="282"/>
        <v>9.6499999999999993E-4</v>
      </c>
      <c r="AR965">
        <f t="shared" si="298"/>
        <v>544</v>
      </c>
      <c r="AS965" s="1">
        <f t="shared" si="299"/>
        <v>957</v>
      </c>
    </row>
    <row r="966" spans="7:45" x14ac:dyDescent="0.25">
      <c r="G966" s="93">
        <v>43535</v>
      </c>
      <c r="H966" t="s">
        <v>22</v>
      </c>
      <c r="I966" t="s">
        <v>36</v>
      </c>
      <c r="J966" t="s">
        <v>565</v>
      </c>
      <c r="K966" s="95">
        <v>8</v>
      </c>
      <c r="L966" s="94">
        <v>0</v>
      </c>
      <c r="O966" t="str">
        <f t="shared" si="283"/>
        <v/>
      </c>
      <c r="AA966" s="3">
        <f t="shared" si="300"/>
        <v>958</v>
      </c>
      <c r="AB966" s="93">
        <f t="shared" si="284"/>
        <v>43535.000966</v>
      </c>
      <c r="AC966">
        <f t="shared" si="285"/>
        <v>543</v>
      </c>
      <c r="AD966" s="1">
        <f t="shared" si="286"/>
        <v>958</v>
      </c>
      <c r="AE966" s="119">
        <f t="shared" si="287"/>
        <v>1469.0009660000001</v>
      </c>
      <c r="AF966">
        <f t="shared" si="288"/>
        <v>82</v>
      </c>
      <c r="AG966" s="1">
        <f t="shared" si="289"/>
        <v>1419</v>
      </c>
      <c r="AH966" s="119">
        <f t="shared" si="290"/>
        <v>297.00096600000001</v>
      </c>
      <c r="AI966">
        <f t="shared" si="291"/>
        <v>1318</v>
      </c>
      <c r="AJ966" s="1">
        <f t="shared" si="292"/>
        <v>183</v>
      </c>
      <c r="AK966" s="1">
        <f t="shared" si="293"/>
        <v>1041.0009660000001</v>
      </c>
      <c r="AL966">
        <f t="shared" si="294"/>
        <v>474</v>
      </c>
      <c r="AM966" s="1">
        <f t="shared" si="295"/>
        <v>1027</v>
      </c>
      <c r="AN966" s="108">
        <f t="shared" si="281"/>
        <v>8.000966</v>
      </c>
      <c r="AO966">
        <f t="shared" si="296"/>
        <v>1289</v>
      </c>
      <c r="AP966" s="1">
        <f t="shared" si="297"/>
        <v>212</v>
      </c>
      <c r="AQ966" s="108">
        <f t="shared" si="282"/>
        <v>9.6599999999999995E-4</v>
      </c>
      <c r="AR966">
        <f t="shared" si="298"/>
        <v>543</v>
      </c>
      <c r="AS966" s="1">
        <f t="shared" si="299"/>
        <v>958</v>
      </c>
    </row>
    <row r="967" spans="7:45" x14ac:dyDescent="0.25">
      <c r="G967" s="93">
        <v>43535</v>
      </c>
      <c r="H967" t="s">
        <v>22</v>
      </c>
      <c r="I967" t="s">
        <v>35</v>
      </c>
      <c r="J967" t="s">
        <v>565</v>
      </c>
      <c r="K967" s="95">
        <v>6.3</v>
      </c>
      <c r="L967" s="94">
        <v>0</v>
      </c>
      <c r="O967" t="str">
        <f t="shared" si="283"/>
        <v/>
      </c>
      <c r="AA967" s="3">
        <f t="shared" si="300"/>
        <v>959</v>
      </c>
      <c r="AB967" s="93">
        <f t="shared" si="284"/>
        <v>43535.000967</v>
      </c>
      <c r="AC967">
        <f t="shared" si="285"/>
        <v>542</v>
      </c>
      <c r="AD967" s="1">
        <f t="shared" si="286"/>
        <v>959</v>
      </c>
      <c r="AE967" s="119">
        <f t="shared" si="287"/>
        <v>1469.0009669999999</v>
      </c>
      <c r="AF967">
        <f t="shared" si="288"/>
        <v>81</v>
      </c>
      <c r="AG967" s="1">
        <f t="shared" si="289"/>
        <v>1420</v>
      </c>
      <c r="AH967" s="119">
        <f t="shared" si="290"/>
        <v>1402.0009669999999</v>
      </c>
      <c r="AI967">
        <f t="shared" si="291"/>
        <v>131</v>
      </c>
      <c r="AJ967" s="1">
        <f t="shared" si="292"/>
        <v>1370</v>
      </c>
      <c r="AK967" s="1">
        <f t="shared" si="293"/>
        <v>1041.0009669999999</v>
      </c>
      <c r="AL967">
        <f t="shared" si="294"/>
        <v>473</v>
      </c>
      <c r="AM967" s="1">
        <f t="shared" si="295"/>
        <v>1028</v>
      </c>
      <c r="AN967" s="108">
        <f t="shared" si="281"/>
        <v>6.300967</v>
      </c>
      <c r="AO967">
        <f t="shared" si="296"/>
        <v>1383</v>
      </c>
      <c r="AP967" s="1">
        <f t="shared" si="297"/>
        <v>118</v>
      </c>
      <c r="AQ967" s="108">
        <f t="shared" si="282"/>
        <v>9.6699999999999998E-4</v>
      </c>
      <c r="AR967">
        <f t="shared" si="298"/>
        <v>542</v>
      </c>
      <c r="AS967" s="1">
        <f t="shared" si="299"/>
        <v>959</v>
      </c>
    </row>
    <row r="968" spans="7:45" x14ac:dyDescent="0.25">
      <c r="G968" s="93">
        <v>43535</v>
      </c>
      <c r="H968" t="s">
        <v>71</v>
      </c>
      <c r="I968" t="s">
        <v>35</v>
      </c>
      <c r="J968" t="s">
        <v>565</v>
      </c>
      <c r="K968" s="95">
        <v>5.22</v>
      </c>
      <c r="L968" s="94">
        <v>0</v>
      </c>
      <c r="O968" t="str">
        <f t="shared" si="283"/>
        <v/>
      </c>
      <c r="AA968" s="3">
        <f t="shared" si="300"/>
        <v>960</v>
      </c>
      <c r="AB968" s="93">
        <f t="shared" si="284"/>
        <v>43535.000968</v>
      </c>
      <c r="AC968">
        <f t="shared" si="285"/>
        <v>541</v>
      </c>
      <c r="AD968" s="1">
        <f t="shared" si="286"/>
        <v>960</v>
      </c>
      <c r="AE968" s="119">
        <f t="shared" si="287"/>
        <v>1260.0009680000001</v>
      </c>
      <c r="AF968">
        <f t="shared" si="288"/>
        <v>258</v>
      </c>
      <c r="AG968" s="1">
        <f t="shared" si="289"/>
        <v>1243</v>
      </c>
      <c r="AH968" s="119">
        <f t="shared" si="290"/>
        <v>1402.0009680000001</v>
      </c>
      <c r="AI968">
        <f t="shared" si="291"/>
        <v>130</v>
      </c>
      <c r="AJ968" s="1">
        <f t="shared" si="292"/>
        <v>1371</v>
      </c>
      <c r="AK968" s="1">
        <f t="shared" si="293"/>
        <v>1041.0009680000001</v>
      </c>
      <c r="AL968">
        <f t="shared" si="294"/>
        <v>472</v>
      </c>
      <c r="AM968" s="1">
        <f t="shared" si="295"/>
        <v>1029</v>
      </c>
      <c r="AN968" s="108">
        <f t="shared" si="281"/>
        <v>5.2209680000000001</v>
      </c>
      <c r="AO968">
        <f t="shared" si="296"/>
        <v>1389</v>
      </c>
      <c r="AP968" s="1">
        <f t="shared" si="297"/>
        <v>112</v>
      </c>
      <c r="AQ968" s="108">
        <f t="shared" si="282"/>
        <v>9.68E-4</v>
      </c>
      <c r="AR968">
        <f t="shared" si="298"/>
        <v>541</v>
      </c>
      <c r="AS968" s="1">
        <f t="shared" si="299"/>
        <v>960</v>
      </c>
    </row>
    <row r="969" spans="7:45" x14ac:dyDescent="0.25">
      <c r="G969" s="93">
        <v>43535</v>
      </c>
      <c r="H969" t="s">
        <v>76</v>
      </c>
      <c r="I969" t="s">
        <v>35</v>
      </c>
      <c r="J969" t="s">
        <v>565</v>
      </c>
      <c r="K969" s="95">
        <v>8</v>
      </c>
      <c r="L969" s="94">
        <v>0</v>
      </c>
      <c r="O969" t="str">
        <f t="shared" si="283"/>
        <v/>
      </c>
      <c r="AA969" s="3">
        <f t="shared" si="300"/>
        <v>961</v>
      </c>
      <c r="AB969" s="93">
        <f t="shared" si="284"/>
        <v>43535.000969000001</v>
      </c>
      <c r="AC969">
        <f t="shared" si="285"/>
        <v>540</v>
      </c>
      <c r="AD969" s="1">
        <f t="shared" si="286"/>
        <v>961</v>
      </c>
      <c r="AE969" s="119">
        <f t="shared" si="287"/>
        <v>1207.0009689999999</v>
      </c>
      <c r="AF969">
        <f t="shared" si="288"/>
        <v>299</v>
      </c>
      <c r="AG969" s="1">
        <f t="shared" si="289"/>
        <v>1202</v>
      </c>
      <c r="AH969" s="119">
        <f t="shared" si="290"/>
        <v>1402.0009689999999</v>
      </c>
      <c r="AI969">
        <f t="shared" si="291"/>
        <v>129</v>
      </c>
      <c r="AJ969" s="1">
        <f t="shared" si="292"/>
        <v>1372</v>
      </c>
      <c r="AK969" s="1">
        <f t="shared" si="293"/>
        <v>1041.0009689999999</v>
      </c>
      <c r="AL969">
        <f t="shared" si="294"/>
        <v>471</v>
      </c>
      <c r="AM969" s="1">
        <f t="shared" si="295"/>
        <v>1030</v>
      </c>
      <c r="AN969" s="108">
        <f t="shared" ref="AN969:AN1032" si="301">IF(K969="","",K969+0.000001*ROW())</f>
        <v>8.0009689999999996</v>
      </c>
      <c r="AO969">
        <f t="shared" si="296"/>
        <v>1288</v>
      </c>
      <c r="AP969" s="1">
        <f t="shared" si="297"/>
        <v>213</v>
      </c>
      <c r="AQ969" s="108">
        <f t="shared" ref="AQ969:AQ1032" si="302">IF(L969="","",N969+0.000001*ROW())</f>
        <v>9.6899999999999992E-4</v>
      </c>
      <c r="AR969">
        <f t="shared" si="298"/>
        <v>540</v>
      </c>
      <c r="AS969" s="1">
        <f t="shared" si="299"/>
        <v>961</v>
      </c>
    </row>
    <row r="970" spans="7:45" x14ac:dyDescent="0.25">
      <c r="G970" s="93">
        <v>43535</v>
      </c>
      <c r="H970" t="s">
        <v>21</v>
      </c>
      <c r="I970" t="s">
        <v>36</v>
      </c>
      <c r="J970" t="s">
        <v>565</v>
      </c>
      <c r="K970" s="95">
        <v>80</v>
      </c>
      <c r="L970" s="94">
        <v>0</v>
      </c>
      <c r="O970" t="str">
        <f t="shared" ref="O970:O1033" si="303">IF(P970="","",O969+1)</f>
        <v/>
      </c>
      <c r="AA970" s="3">
        <f t="shared" si="300"/>
        <v>962</v>
      </c>
      <c r="AB970" s="93">
        <f t="shared" ref="AB970:AB1033" si="304">IF(G970="","",G970+0.000001*ROW())</f>
        <v>43535.000970000001</v>
      </c>
      <c r="AC970">
        <f t="shared" ref="AC970:AC1033" si="305">IFERROR(_xlfn.RANK.EQ(AB970,$AB$9:$AB$1508),"")</f>
        <v>539</v>
      </c>
      <c r="AD970" s="1">
        <f t="shared" ref="AD970:AD1033" si="306">IFERROR(_xlfn.RANK.EQ(AB970,$AB$9:$AB$1508,1),"")</f>
        <v>962</v>
      </c>
      <c r="AE970" s="119">
        <f t="shared" ref="AE970:AE1033" si="307">IF(H970="","",COUNTIF($H$9:$H$1508,"&lt;="&amp;H970) + 0.000001*ROW())</f>
        <v>1086.0009700000001</v>
      </c>
      <c r="AF970">
        <f t="shared" ref="AF970:AF1033" si="308">IFERROR(_xlfn.RANK.EQ(AE970,$AE$9:$AE$1508),"")</f>
        <v>540</v>
      </c>
      <c r="AG970" s="1">
        <f t="shared" ref="AG970:AG1033" si="309">IFERROR(_xlfn.RANK.EQ(AE970,$AE$9:$AE$1508,1),"")</f>
        <v>961</v>
      </c>
      <c r="AH970" s="119">
        <f t="shared" ref="AH970:AH1033" si="310">IF(I970="","",COUNTIF($I$9:$I$1508,"&lt;="&amp;I970) + 0.000001*ROW())</f>
        <v>297.00097</v>
      </c>
      <c r="AI970">
        <f t="shared" ref="AI970:AI1033" si="311">IFERROR(_xlfn.RANK.EQ(AH970,$AH$9:$AH$1508),"")</f>
        <v>1317</v>
      </c>
      <c r="AJ970" s="1">
        <f t="shared" ref="AJ970:AJ1033" si="312">IFERROR(_xlfn.RANK.EQ(AH970,$AH$9:$AH$1508,1),"")</f>
        <v>184</v>
      </c>
      <c r="AK970" s="1">
        <f t="shared" ref="AK970:AK1033" si="313">IF(J970="","",COUNTIF($J$9:$J$1508,"&lt;="&amp;J970) + 0.000001*ROW())</f>
        <v>1041.0009700000001</v>
      </c>
      <c r="AL970">
        <f t="shared" ref="AL970:AL1033" si="314">IFERROR(_xlfn.RANK.EQ(AK970,$AK$9:$AK$1508),"")</f>
        <v>470</v>
      </c>
      <c r="AM970" s="1">
        <f t="shared" ref="AM970:AM1033" si="315">IFERROR(_xlfn.RANK.EQ(AK970,$AK$9:$AK$1508,1),"")</f>
        <v>1031</v>
      </c>
      <c r="AN970" s="108">
        <f t="shared" si="301"/>
        <v>80.000969999999995</v>
      </c>
      <c r="AO970">
        <f t="shared" ref="AO970:AO1033" si="316">IFERROR(_xlfn.RANK.EQ(AN970,$AN$9:$AN$1508),"")</f>
        <v>464</v>
      </c>
      <c r="AP970" s="1">
        <f t="shared" ref="AP970:AP1033" si="317">IFERROR(_xlfn.RANK.EQ(AN970,$AN$9:$AN$1508,1),"")</f>
        <v>1037</v>
      </c>
      <c r="AQ970" s="108">
        <f t="shared" si="302"/>
        <v>9.6999999999999994E-4</v>
      </c>
      <c r="AR970">
        <f t="shared" ref="AR970:AR1033" si="318">IFERROR(_xlfn.RANK.EQ(AQ970,$AQ$9:$AQ$1508),"")</f>
        <v>539</v>
      </c>
      <c r="AS970" s="1">
        <f t="shared" ref="AS970:AS1033" si="319">IFERROR(_xlfn.RANK.EQ(AQ970,$AQ$9:$AQ$1508,1),"")</f>
        <v>962</v>
      </c>
    </row>
    <row r="971" spans="7:45" x14ac:dyDescent="0.25">
      <c r="G971" s="93">
        <v>43535</v>
      </c>
      <c r="H971" t="s">
        <v>21</v>
      </c>
      <c r="I971" t="s">
        <v>36</v>
      </c>
      <c r="J971" t="s">
        <v>565</v>
      </c>
      <c r="K971" s="95">
        <v>56</v>
      </c>
      <c r="L971" s="94">
        <v>0</v>
      </c>
      <c r="O971" t="str">
        <f t="shared" si="303"/>
        <v/>
      </c>
      <c r="AA971" s="3">
        <f t="shared" ref="AA971:AA1034" si="320">AA970+1</f>
        <v>963</v>
      </c>
      <c r="AB971" s="93">
        <f t="shared" si="304"/>
        <v>43535.000971000001</v>
      </c>
      <c r="AC971">
        <f t="shared" si="305"/>
        <v>538</v>
      </c>
      <c r="AD971" s="1">
        <f t="shared" si="306"/>
        <v>963</v>
      </c>
      <c r="AE971" s="119">
        <f t="shared" si="307"/>
        <v>1086.0009709999999</v>
      </c>
      <c r="AF971">
        <f t="shared" si="308"/>
        <v>539</v>
      </c>
      <c r="AG971" s="1">
        <f t="shared" si="309"/>
        <v>962</v>
      </c>
      <c r="AH971" s="119">
        <f t="shared" si="310"/>
        <v>297.00097099999999</v>
      </c>
      <c r="AI971">
        <f t="shared" si="311"/>
        <v>1316</v>
      </c>
      <c r="AJ971" s="1">
        <f t="shared" si="312"/>
        <v>185</v>
      </c>
      <c r="AK971" s="1">
        <f t="shared" si="313"/>
        <v>1041.0009709999999</v>
      </c>
      <c r="AL971">
        <f t="shared" si="314"/>
        <v>469</v>
      </c>
      <c r="AM971" s="1">
        <f t="shared" si="315"/>
        <v>1032</v>
      </c>
      <c r="AN971" s="108">
        <f t="shared" si="301"/>
        <v>56.000971</v>
      </c>
      <c r="AO971">
        <f t="shared" si="316"/>
        <v>584</v>
      </c>
      <c r="AP971" s="1">
        <f t="shared" si="317"/>
        <v>917</v>
      </c>
      <c r="AQ971" s="108">
        <f t="shared" si="302"/>
        <v>9.7099999999999997E-4</v>
      </c>
      <c r="AR971">
        <f t="shared" si="318"/>
        <v>538</v>
      </c>
      <c r="AS971" s="1">
        <f t="shared" si="319"/>
        <v>963</v>
      </c>
    </row>
    <row r="972" spans="7:45" x14ac:dyDescent="0.25">
      <c r="G972" s="93">
        <v>43535</v>
      </c>
      <c r="H972" t="s">
        <v>21</v>
      </c>
      <c r="I972" t="s">
        <v>36</v>
      </c>
      <c r="J972" t="s">
        <v>565</v>
      </c>
      <c r="K972" s="95">
        <v>40</v>
      </c>
      <c r="L972" s="94">
        <v>0</v>
      </c>
      <c r="O972" t="str">
        <f t="shared" si="303"/>
        <v/>
      </c>
      <c r="AA972" s="3">
        <f t="shared" si="320"/>
        <v>964</v>
      </c>
      <c r="AB972" s="93">
        <f t="shared" si="304"/>
        <v>43535.000972000002</v>
      </c>
      <c r="AC972">
        <f t="shared" si="305"/>
        <v>537</v>
      </c>
      <c r="AD972" s="1">
        <f t="shared" si="306"/>
        <v>964</v>
      </c>
      <c r="AE972" s="119">
        <f t="shared" si="307"/>
        <v>1086.000972</v>
      </c>
      <c r="AF972">
        <f t="shared" si="308"/>
        <v>538</v>
      </c>
      <c r="AG972" s="1">
        <f t="shared" si="309"/>
        <v>963</v>
      </c>
      <c r="AH972" s="119">
        <f t="shared" si="310"/>
        <v>297.00097199999999</v>
      </c>
      <c r="AI972">
        <f t="shared" si="311"/>
        <v>1315</v>
      </c>
      <c r="AJ972" s="1">
        <f t="shared" si="312"/>
        <v>186</v>
      </c>
      <c r="AK972" s="1">
        <f t="shared" si="313"/>
        <v>1041.000972</v>
      </c>
      <c r="AL972">
        <f t="shared" si="314"/>
        <v>468</v>
      </c>
      <c r="AM972" s="1">
        <f t="shared" si="315"/>
        <v>1033</v>
      </c>
      <c r="AN972" s="108">
        <f t="shared" si="301"/>
        <v>40.000971999999997</v>
      </c>
      <c r="AO972">
        <f t="shared" si="316"/>
        <v>704</v>
      </c>
      <c r="AP972" s="1">
        <f t="shared" si="317"/>
        <v>797</v>
      </c>
      <c r="AQ972" s="108">
        <f t="shared" si="302"/>
        <v>9.7199999999999999E-4</v>
      </c>
      <c r="AR972">
        <f t="shared" si="318"/>
        <v>537</v>
      </c>
      <c r="AS972" s="1">
        <f t="shared" si="319"/>
        <v>964</v>
      </c>
    </row>
    <row r="973" spans="7:45" x14ac:dyDescent="0.25">
      <c r="G973" s="93">
        <v>43535</v>
      </c>
      <c r="H973" t="s">
        <v>21</v>
      </c>
      <c r="I973" t="s">
        <v>36</v>
      </c>
      <c r="J973" t="s">
        <v>565</v>
      </c>
      <c r="K973" s="95">
        <v>24</v>
      </c>
      <c r="L973" s="94">
        <v>0</v>
      </c>
      <c r="O973" t="str">
        <f t="shared" si="303"/>
        <v/>
      </c>
      <c r="AA973" s="3">
        <f t="shared" si="320"/>
        <v>965</v>
      </c>
      <c r="AB973" s="93">
        <f t="shared" si="304"/>
        <v>43535.000973000002</v>
      </c>
      <c r="AC973">
        <f t="shared" si="305"/>
        <v>536</v>
      </c>
      <c r="AD973" s="1">
        <f t="shared" si="306"/>
        <v>965</v>
      </c>
      <c r="AE973" s="119">
        <f t="shared" si="307"/>
        <v>1086.0009729999999</v>
      </c>
      <c r="AF973">
        <f t="shared" si="308"/>
        <v>537</v>
      </c>
      <c r="AG973" s="1">
        <f t="shared" si="309"/>
        <v>964</v>
      </c>
      <c r="AH973" s="119">
        <f t="shared" si="310"/>
        <v>297.00097299999999</v>
      </c>
      <c r="AI973">
        <f t="shared" si="311"/>
        <v>1314</v>
      </c>
      <c r="AJ973" s="1">
        <f t="shared" si="312"/>
        <v>187</v>
      </c>
      <c r="AK973" s="1">
        <f t="shared" si="313"/>
        <v>1041.0009729999999</v>
      </c>
      <c r="AL973">
        <f t="shared" si="314"/>
        <v>467</v>
      </c>
      <c r="AM973" s="1">
        <f t="shared" si="315"/>
        <v>1034</v>
      </c>
      <c r="AN973" s="108">
        <f t="shared" si="301"/>
        <v>24.000972999999998</v>
      </c>
      <c r="AO973">
        <f t="shared" si="316"/>
        <v>927</v>
      </c>
      <c r="AP973" s="1">
        <f t="shared" si="317"/>
        <v>574</v>
      </c>
      <c r="AQ973" s="108">
        <f t="shared" si="302"/>
        <v>9.7299999999999991E-4</v>
      </c>
      <c r="AR973">
        <f t="shared" si="318"/>
        <v>536</v>
      </c>
      <c r="AS973" s="1">
        <f t="shared" si="319"/>
        <v>965</v>
      </c>
    </row>
    <row r="974" spans="7:45" x14ac:dyDescent="0.25">
      <c r="G974" s="93">
        <v>43535</v>
      </c>
      <c r="H974" t="s">
        <v>21</v>
      </c>
      <c r="I974" t="s">
        <v>36</v>
      </c>
      <c r="J974" t="s">
        <v>565</v>
      </c>
      <c r="K974" s="95">
        <v>16</v>
      </c>
      <c r="L974" s="94">
        <v>0</v>
      </c>
      <c r="O974" t="str">
        <f t="shared" si="303"/>
        <v/>
      </c>
      <c r="AA974" s="3">
        <f t="shared" si="320"/>
        <v>966</v>
      </c>
      <c r="AB974" s="93">
        <f t="shared" si="304"/>
        <v>43535.000974000002</v>
      </c>
      <c r="AC974">
        <f t="shared" si="305"/>
        <v>535</v>
      </c>
      <c r="AD974" s="1">
        <f t="shared" si="306"/>
        <v>966</v>
      </c>
      <c r="AE974" s="119">
        <f t="shared" si="307"/>
        <v>1086.000974</v>
      </c>
      <c r="AF974">
        <f t="shared" si="308"/>
        <v>536</v>
      </c>
      <c r="AG974" s="1">
        <f t="shared" si="309"/>
        <v>965</v>
      </c>
      <c r="AH974" s="119">
        <f t="shared" si="310"/>
        <v>297.00097399999999</v>
      </c>
      <c r="AI974">
        <f t="shared" si="311"/>
        <v>1313</v>
      </c>
      <c r="AJ974" s="1">
        <f t="shared" si="312"/>
        <v>188</v>
      </c>
      <c r="AK974" s="1">
        <f t="shared" si="313"/>
        <v>1041.000974</v>
      </c>
      <c r="AL974">
        <f t="shared" si="314"/>
        <v>466</v>
      </c>
      <c r="AM974" s="1">
        <f t="shared" si="315"/>
        <v>1035</v>
      </c>
      <c r="AN974" s="108">
        <f t="shared" si="301"/>
        <v>16.000973999999999</v>
      </c>
      <c r="AO974">
        <f t="shared" si="316"/>
        <v>1093</v>
      </c>
      <c r="AP974" s="1">
        <f t="shared" si="317"/>
        <v>408</v>
      </c>
      <c r="AQ974" s="108">
        <f t="shared" si="302"/>
        <v>9.7399999999999993E-4</v>
      </c>
      <c r="AR974">
        <f t="shared" si="318"/>
        <v>535</v>
      </c>
      <c r="AS974" s="1">
        <f t="shared" si="319"/>
        <v>966</v>
      </c>
    </row>
    <row r="975" spans="7:45" x14ac:dyDescent="0.25">
      <c r="G975" s="93">
        <v>43535</v>
      </c>
      <c r="H975" t="s">
        <v>21</v>
      </c>
      <c r="I975" t="s">
        <v>36</v>
      </c>
      <c r="J975" t="s">
        <v>565</v>
      </c>
      <c r="K975" s="95">
        <v>8</v>
      </c>
      <c r="L975" s="94">
        <v>0</v>
      </c>
      <c r="O975" t="str">
        <f t="shared" si="303"/>
        <v/>
      </c>
      <c r="AA975" s="3">
        <f t="shared" si="320"/>
        <v>967</v>
      </c>
      <c r="AB975" s="93">
        <f t="shared" si="304"/>
        <v>43535.000975000003</v>
      </c>
      <c r="AC975">
        <f t="shared" si="305"/>
        <v>534</v>
      </c>
      <c r="AD975" s="1">
        <f t="shared" si="306"/>
        <v>967</v>
      </c>
      <c r="AE975" s="119">
        <f t="shared" si="307"/>
        <v>1086.0009749999999</v>
      </c>
      <c r="AF975">
        <f t="shared" si="308"/>
        <v>535</v>
      </c>
      <c r="AG975" s="1">
        <f t="shared" si="309"/>
        <v>966</v>
      </c>
      <c r="AH975" s="119">
        <f t="shared" si="310"/>
        <v>297.00097499999998</v>
      </c>
      <c r="AI975">
        <f t="shared" si="311"/>
        <v>1312</v>
      </c>
      <c r="AJ975" s="1">
        <f t="shared" si="312"/>
        <v>189</v>
      </c>
      <c r="AK975" s="1">
        <f t="shared" si="313"/>
        <v>1041.0009749999999</v>
      </c>
      <c r="AL975">
        <f t="shared" si="314"/>
        <v>465</v>
      </c>
      <c r="AM975" s="1">
        <f t="shared" si="315"/>
        <v>1036</v>
      </c>
      <c r="AN975" s="108">
        <f t="shared" si="301"/>
        <v>8.0009750000000004</v>
      </c>
      <c r="AO975">
        <f t="shared" si="316"/>
        <v>1287</v>
      </c>
      <c r="AP975" s="1">
        <f t="shared" si="317"/>
        <v>214</v>
      </c>
      <c r="AQ975" s="108">
        <f t="shared" si="302"/>
        <v>9.7499999999999996E-4</v>
      </c>
      <c r="AR975">
        <f t="shared" si="318"/>
        <v>534</v>
      </c>
      <c r="AS975" s="1">
        <f t="shared" si="319"/>
        <v>967</v>
      </c>
    </row>
    <row r="976" spans="7:45" x14ac:dyDescent="0.25">
      <c r="G976" s="93">
        <v>43535</v>
      </c>
      <c r="H976" t="s">
        <v>21</v>
      </c>
      <c r="I976" t="s">
        <v>35</v>
      </c>
      <c r="J976" t="s">
        <v>565</v>
      </c>
      <c r="K976" s="95">
        <v>139.19999999999999</v>
      </c>
      <c r="L976" s="94">
        <v>0</v>
      </c>
      <c r="O976" t="str">
        <f t="shared" si="303"/>
        <v/>
      </c>
      <c r="AA976" s="3">
        <f t="shared" si="320"/>
        <v>968</v>
      </c>
      <c r="AB976" s="93">
        <f t="shared" si="304"/>
        <v>43535.000976000003</v>
      </c>
      <c r="AC976">
        <f t="shared" si="305"/>
        <v>533</v>
      </c>
      <c r="AD976" s="1">
        <f t="shared" si="306"/>
        <v>968</v>
      </c>
      <c r="AE976" s="119">
        <f t="shared" si="307"/>
        <v>1086.000976</v>
      </c>
      <c r="AF976">
        <f t="shared" si="308"/>
        <v>534</v>
      </c>
      <c r="AG976" s="1">
        <f t="shared" si="309"/>
        <v>967</v>
      </c>
      <c r="AH976" s="119">
        <f t="shared" si="310"/>
        <v>1402.000976</v>
      </c>
      <c r="AI976">
        <f t="shared" si="311"/>
        <v>128</v>
      </c>
      <c r="AJ976" s="1">
        <f t="shared" si="312"/>
        <v>1373</v>
      </c>
      <c r="AK976" s="1">
        <f t="shared" si="313"/>
        <v>1041.000976</v>
      </c>
      <c r="AL976">
        <f t="shared" si="314"/>
        <v>464</v>
      </c>
      <c r="AM976" s="1">
        <f t="shared" si="315"/>
        <v>1037</v>
      </c>
      <c r="AN976" s="108">
        <f t="shared" si="301"/>
        <v>139.200976</v>
      </c>
      <c r="AO976">
        <f t="shared" si="316"/>
        <v>309</v>
      </c>
      <c r="AP976" s="1">
        <f t="shared" si="317"/>
        <v>1192</v>
      </c>
      <c r="AQ976" s="108">
        <f t="shared" si="302"/>
        <v>9.7599999999999998E-4</v>
      </c>
      <c r="AR976">
        <f t="shared" si="318"/>
        <v>533</v>
      </c>
      <c r="AS976" s="1">
        <f t="shared" si="319"/>
        <v>968</v>
      </c>
    </row>
    <row r="977" spans="7:45" x14ac:dyDescent="0.25">
      <c r="G977" s="93">
        <v>43535</v>
      </c>
      <c r="H977" t="s">
        <v>369</v>
      </c>
      <c r="I977" t="s">
        <v>105</v>
      </c>
      <c r="J977" t="s">
        <v>565</v>
      </c>
      <c r="K977" s="95">
        <v>127.57</v>
      </c>
      <c r="L977" s="94">
        <v>0</v>
      </c>
      <c r="O977" t="str">
        <f t="shared" si="303"/>
        <v/>
      </c>
      <c r="AA977" s="3">
        <f t="shared" si="320"/>
        <v>969</v>
      </c>
      <c r="AB977" s="93">
        <f t="shared" si="304"/>
        <v>43535.000977000003</v>
      </c>
      <c r="AC977">
        <f t="shared" si="305"/>
        <v>532</v>
      </c>
      <c r="AD977" s="1">
        <f t="shared" si="306"/>
        <v>969</v>
      </c>
      <c r="AE977" s="119">
        <f t="shared" si="307"/>
        <v>671.00097700000003</v>
      </c>
      <c r="AF977">
        <f t="shared" si="308"/>
        <v>835</v>
      </c>
      <c r="AG977" s="1">
        <f t="shared" si="309"/>
        <v>666</v>
      </c>
      <c r="AH977" s="119">
        <f t="shared" si="310"/>
        <v>1228.0009769999999</v>
      </c>
      <c r="AI977">
        <f t="shared" si="311"/>
        <v>274</v>
      </c>
      <c r="AJ977" s="1">
        <f t="shared" si="312"/>
        <v>1227</v>
      </c>
      <c r="AK977" s="1">
        <f t="shared" si="313"/>
        <v>1041.0009769999999</v>
      </c>
      <c r="AL977">
        <f t="shared" si="314"/>
        <v>463</v>
      </c>
      <c r="AM977" s="1">
        <f t="shared" si="315"/>
        <v>1038</v>
      </c>
      <c r="AN977" s="108">
        <f t="shared" si="301"/>
        <v>127.570977</v>
      </c>
      <c r="AO977">
        <f t="shared" si="316"/>
        <v>332</v>
      </c>
      <c r="AP977" s="1">
        <f t="shared" si="317"/>
        <v>1169</v>
      </c>
      <c r="AQ977" s="108">
        <f t="shared" si="302"/>
        <v>9.77E-4</v>
      </c>
      <c r="AR977">
        <f t="shared" si="318"/>
        <v>532</v>
      </c>
      <c r="AS977" s="1">
        <f t="shared" si="319"/>
        <v>969</v>
      </c>
    </row>
    <row r="978" spans="7:45" x14ac:dyDescent="0.25">
      <c r="G978" s="93">
        <v>43535</v>
      </c>
      <c r="H978" t="s">
        <v>74</v>
      </c>
      <c r="I978" t="s">
        <v>35</v>
      </c>
      <c r="J978" t="s">
        <v>565</v>
      </c>
      <c r="K978" s="95">
        <v>93.11</v>
      </c>
      <c r="L978" s="94">
        <v>0</v>
      </c>
      <c r="O978" t="str">
        <f t="shared" si="303"/>
        <v/>
      </c>
      <c r="AA978" s="3">
        <f t="shared" si="320"/>
        <v>970</v>
      </c>
      <c r="AB978" s="93">
        <f t="shared" si="304"/>
        <v>43535.000977999996</v>
      </c>
      <c r="AC978">
        <f t="shared" si="305"/>
        <v>531</v>
      </c>
      <c r="AD978" s="1">
        <f t="shared" si="306"/>
        <v>970</v>
      </c>
      <c r="AE978" s="119">
        <f t="shared" si="307"/>
        <v>608.00097800000003</v>
      </c>
      <c r="AF978">
        <f t="shared" si="308"/>
        <v>900</v>
      </c>
      <c r="AG978" s="1">
        <f t="shared" si="309"/>
        <v>601</v>
      </c>
      <c r="AH978" s="119">
        <f t="shared" si="310"/>
        <v>1402.000978</v>
      </c>
      <c r="AI978">
        <f t="shared" si="311"/>
        <v>127</v>
      </c>
      <c r="AJ978" s="1">
        <f t="shared" si="312"/>
        <v>1374</v>
      </c>
      <c r="AK978" s="1">
        <f t="shared" si="313"/>
        <v>1041.000978</v>
      </c>
      <c r="AL978">
        <f t="shared" si="314"/>
        <v>462</v>
      </c>
      <c r="AM978" s="1">
        <f t="shared" si="315"/>
        <v>1039</v>
      </c>
      <c r="AN978" s="108">
        <f t="shared" si="301"/>
        <v>93.110978000000003</v>
      </c>
      <c r="AO978">
        <f t="shared" si="316"/>
        <v>415</v>
      </c>
      <c r="AP978" s="1">
        <f t="shared" si="317"/>
        <v>1086</v>
      </c>
      <c r="AQ978" s="108">
        <f t="shared" si="302"/>
        <v>9.7799999999999992E-4</v>
      </c>
      <c r="AR978">
        <f t="shared" si="318"/>
        <v>531</v>
      </c>
      <c r="AS978" s="1">
        <f t="shared" si="319"/>
        <v>970</v>
      </c>
    </row>
    <row r="979" spans="7:45" x14ac:dyDescent="0.25">
      <c r="G979" s="93">
        <v>43535</v>
      </c>
      <c r="H979" t="s">
        <v>69</v>
      </c>
      <c r="I979" t="s">
        <v>35</v>
      </c>
      <c r="J979" t="s">
        <v>565</v>
      </c>
      <c r="K979" s="95">
        <v>22.3</v>
      </c>
      <c r="L979" s="94">
        <v>0</v>
      </c>
      <c r="O979" t="str">
        <f t="shared" si="303"/>
        <v/>
      </c>
      <c r="AA979" s="3">
        <f t="shared" si="320"/>
        <v>971</v>
      </c>
      <c r="AB979" s="93">
        <f t="shared" si="304"/>
        <v>43535.000978999997</v>
      </c>
      <c r="AC979">
        <f t="shared" si="305"/>
        <v>530</v>
      </c>
      <c r="AD979" s="1">
        <f t="shared" si="306"/>
        <v>971</v>
      </c>
      <c r="AE979" s="119">
        <f t="shared" si="307"/>
        <v>569.00097900000003</v>
      </c>
      <c r="AF979">
        <f t="shared" si="308"/>
        <v>943</v>
      </c>
      <c r="AG979" s="1">
        <f t="shared" si="309"/>
        <v>558</v>
      </c>
      <c r="AH979" s="119">
        <f t="shared" si="310"/>
        <v>1402.0009789999999</v>
      </c>
      <c r="AI979">
        <f t="shared" si="311"/>
        <v>126</v>
      </c>
      <c r="AJ979" s="1">
        <f t="shared" si="312"/>
        <v>1375</v>
      </c>
      <c r="AK979" s="1">
        <f t="shared" si="313"/>
        <v>1041.0009789999999</v>
      </c>
      <c r="AL979">
        <f t="shared" si="314"/>
        <v>461</v>
      </c>
      <c r="AM979" s="1">
        <f t="shared" si="315"/>
        <v>1040</v>
      </c>
      <c r="AN979" s="108">
        <f t="shared" si="301"/>
        <v>22.300979000000002</v>
      </c>
      <c r="AO979">
        <f t="shared" si="316"/>
        <v>979</v>
      </c>
      <c r="AP979" s="1">
        <f t="shared" si="317"/>
        <v>522</v>
      </c>
      <c r="AQ979" s="108">
        <f t="shared" si="302"/>
        <v>9.7900000000000005E-4</v>
      </c>
      <c r="AR979">
        <f t="shared" si="318"/>
        <v>530</v>
      </c>
      <c r="AS979" s="1">
        <f t="shared" si="319"/>
        <v>971</v>
      </c>
    </row>
    <row r="980" spans="7:45" x14ac:dyDescent="0.25">
      <c r="G980" s="93">
        <v>43535</v>
      </c>
      <c r="H980" t="s">
        <v>23</v>
      </c>
      <c r="I980" t="s">
        <v>58</v>
      </c>
      <c r="J980" t="s">
        <v>565</v>
      </c>
      <c r="K980" s="95">
        <v>0</v>
      </c>
      <c r="L980" s="94">
        <v>136</v>
      </c>
      <c r="O980" t="str">
        <f t="shared" si="303"/>
        <v/>
      </c>
      <c r="AA980" s="3">
        <f t="shared" si="320"/>
        <v>972</v>
      </c>
      <c r="AB980" s="93">
        <f t="shared" si="304"/>
        <v>43535.000979999997</v>
      </c>
      <c r="AC980">
        <f t="shared" si="305"/>
        <v>529</v>
      </c>
      <c r="AD980" s="1">
        <f t="shared" si="306"/>
        <v>972</v>
      </c>
      <c r="AE980" s="119">
        <f t="shared" si="307"/>
        <v>515.00098000000003</v>
      </c>
      <c r="AF980">
        <f t="shared" si="308"/>
        <v>1175</v>
      </c>
      <c r="AG980" s="1">
        <f t="shared" si="309"/>
        <v>326</v>
      </c>
      <c r="AH980" s="119">
        <f t="shared" si="310"/>
        <v>462.00098000000003</v>
      </c>
      <c r="AI980">
        <f t="shared" si="311"/>
        <v>1077</v>
      </c>
      <c r="AJ980" s="1">
        <f t="shared" si="312"/>
        <v>424</v>
      </c>
      <c r="AK980" s="1">
        <f t="shared" si="313"/>
        <v>1041.00098</v>
      </c>
      <c r="AL980">
        <f t="shared" si="314"/>
        <v>460</v>
      </c>
      <c r="AM980" s="1">
        <f t="shared" si="315"/>
        <v>1041</v>
      </c>
      <c r="AN980" s="108">
        <f t="shared" si="301"/>
        <v>9.7999999999999997E-4</v>
      </c>
      <c r="AO980">
        <f t="shared" si="316"/>
        <v>1494</v>
      </c>
      <c r="AP980" s="1">
        <f t="shared" si="317"/>
        <v>7</v>
      </c>
      <c r="AQ980" s="108">
        <f t="shared" si="302"/>
        <v>9.7999999999999997E-4</v>
      </c>
      <c r="AR980">
        <f t="shared" si="318"/>
        <v>529</v>
      </c>
      <c r="AS980" s="1">
        <f t="shared" si="319"/>
        <v>972</v>
      </c>
    </row>
    <row r="981" spans="7:45" x14ac:dyDescent="0.25">
      <c r="G981" s="93">
        <v>43535</v>
      </c>
      <c r="H981" t="s">
        <v>23</v>
      </c>
      <c r="I981" t="s">
        <v>37</v>
      </c>
      <c r="J981" t="s">
        <v>60</v>
      </c>
      <c r="K981" s="95">
        <v>2.25</v>
      </c>
      <c r="L981" s="94">
        <v>0</v>
      </c>
      <c r="O981" t="str">
        <f t="shared" si="303"/>
        <v/>
      </c>
      <c r="AA981" s="3">
        <f t="shared" si="320"/>
        <v>973</v>
      </c>
      <c r="AB981" s="93">
        <f t="shared" si="304"/>
        <v>43535.000980999997</v>
      </c>
      <c r="AC981">
        <f t="shared" si="305"/>
        <v>528</v>
      </c>
      <c r="AD981" s="1">
        <f t="shared" si="306"/>
        <v>973</v>
      </c>
      <c r="AE981" s="119">
        <f t="shared" si="307"/>
        <v>515.00098100000002</v>
      </c>
      <c r="AF981">
        <f t="shared" si="308"/>
        <v>1174</v>
      </c>
      <c r="AG981" s="1">
        <f t="shared" si="309"/>
        <v>327</v>
      </c>
      <c r="AH981" s="119">
        <f t="shared" si="310"/>
        <v>868.00098100000002</v>
      </c>
      <c r="AI981">
        <f t="shared" si="311"/>
        <v>699</v>
      </c>
      <c r="AJ981" s="1">
        <f t="shared" si="312"/>
        <v>802</v>
      </c>
      <c r="AK981" s="1">
        <f t="shared" si="313"/>
        <v>174.000981</v>
      </c>
      <c r="AL981">
        <f t="shared" si="314"/>
        <v>1329</v>
      </c>
      <c r="AM981" s="1">
        <f t="shared" si="315"/>
        <v>172</v>
      </c>
      <c r="AN981" s="108">
        <f t="shared" si="301"/>
        <v>2.2509809999999999</v>
      </c>
      <c r="AO981">
        <f t="shared" si="316"/>
        <v>1471</v>
      </c>
      <c r="AP981" s="1">
        <f t="shared" si="317"/>
        <v>30</v>
      </c>
      <c r="AQ981" s="108">
        <f t="shared" si="302"/>
        <v>9.8099999999999988E-4</v>
      </c>
      <c r="AR981">
        <f t="shared" si="318"/>
        <v>528</v>
      </c>
      <c r="AS981" s="1">
        <f t="shared" si="319"/>
        <v>973</v>
      </c>
    </row>
    <row r="982" spans="7:45" x14ac:dyDescent="0.25">
      <c r="G982" s="93">
        <v>43535</v>
      </c>
      <c r="H982" t="s">
        <v>23</v>
      </c>
      <c r="I982" t="s">
        <v>37</v>
      </c>
      <c r="J982" t="s">
        <v>143</v>
      </c>
      <c r="K982" s="95">
        <v>1.8</v>
      </c>
      <c r="L982" s="94">
        <v>0</v>
      </c>
      <c r="O982" t="str">
        <f t="shared" si="303"/>
        <v/>
      </c>
      <c r="AA982" s="3">
        <f t="shared" si="320"/>
        <v>974</v>
      </c>
      <c r="AB982" s="93">
        <f t="shared" si="304"/>
        <v>43535.000981999998</v>
      </c>
      <c r="AC982">
        <f t="shared" si="305"/>
        <v>527</v>
      </c>
      <c r="AD982" s="1">
        <f t="shared" si="306"/>
        <v>974</v>
      </c>
      <c r="AE982" s="119">
        <f t="shared" si="307"/>
        <v>515.00098200000002</v>
      </c>
      <c r="AF982">
        <f t="shared" si="308"/>
        <v>1173</v>
      </c>
      <c r="AG982" s="1">
        <f t="shared" si="309"/>
        <v>328</v>
      </c>
      <c r="AH982" s="119">
        <f t="shared" si="310"/>
        <v>868.00098200000002</v>
      </c>
      <c r="AI982">
        <f t="shared" si="311"/>
        <v>698</v>
      </c>
      <c r="AJ982" s="1">
        <f t="shared" si="312"/>
        <v>803</v>
      </c>
      <c r="AK982" s="1">
        <f t="shared" si="313"/>
        <v>164.00098199999999</v>
      </c>
      <c r="AL982">
        <f t="shared" si="314"/>
        <v>1339</v>
      </c>
      <c r="AM982" s="1">
        <f t="shared" si="315"/>
        <v>162</v>
      </c>
      <c r="AN982" s="108">
        <f t="shared" si="301"/>
        <v>1.8009820000000001</v>
      </c>
      <c r="AO982">
        <f t="shared" si="316"/>
        <v>1484</v>
      </c>
      <c r="AP982" s="1">
        <f t="shared" si="317"/>
        <v>17</v>
      </c>
      <c r="AQ982" s="108">
        <f t="shared" si="302"/>
        <v>9.8200000000000002E-4</v>
      </c>
      <c r="AR982">
        <f t="shared" si="318"/>
        <v>527</v>
      </c>
      <c r="AS982" s="1">
        <f t="shared" si="319"/>
        <v>974</v>
      </c>
    </row>
    <row r="983" spans="7:45" x14ac:dyDescent="0.25">
      <c r="G983" s="93">
        <v>43535</v>
      </c>
      <c r="H983" t="s">
        <v>23</v>
      </c>
      <c r="I983" t="s">
        <v>37</v>
      </c>
      <c r="J983" t="s">
        <v>160</v>
      </c>
      <c r="K983" s="95">
        <v>18</v>
      </c>
      <c r="L983" s="94">
        <v>0</v>
      </c>
      <c r="O983" t="str">
        <f t="shared" si="303"/>
        <v/>
      </c>
      <c r="AA983" s="3">
        <f t="shared" si="320"/>
        <v>975</v>
      </c>
      <c r="AB983" s="93">
        <f t="shared" si="304"/>
        <v>43535.000982999998</v>
      </c>
      <c r="AC983">
        <f t="shared" si="305"/>
        <v>526</v>
      </c>
      <c r="AD983" s="1">
        <f t="shared" si="306"/>
        <v>975</v>
      </c>
      <c r="AE983" s="119">
        <f t="shared" si="307"/>
        <v>515.00098300000002</v>
      </c>
      <c r="AF983">
        <f t="shared" si="308"/>
        <v>1172</v>
      </c>
      <c r="AG983" s="1">
        <f t="shared" si="309"/>
        <v>329</v>
      </c>
      <c r="AH983" s="119">
        <f t="shared" si="310"/>
        <v>868.00098300000002</v>
      </c>
      <c r="AI983">
        <f t="shared" si="311"/>
        <v>697</v>
      </c>
      <c r="AJ983" s="1">
        <f t="shared" si="312"/>
        <v>804</v>
      </c>
      <c r="AK983" s="1">
        <f t="shared" si="313"/>
        <v>142.00098299999999</v>
      </c>
      <c r="AL983">
        <f t="shared" si="314"/>
        <v>1362</v>
      </c>
      <c r="AM983" s="1">
        <f t="shared" si="315"/>
        <v>139</v>
      </c>
      <c r="AN983" s="108">
        <f t="shared" si="301"/>
        <v>18.000983000000002</v>
      </c>
      <c r="AO983">
        <f t="shared" si="316"/>
        <v>1034</v>
      </c>
      <c r="AP983" s="1">
        <f t="shared" si="317"/>
        <v>467</v>
      </c>
      <c r="AQ983" s="108">
        <f t="shared" si="302"/>
        <v>9.8299999999999993E-4</v>
      </c>
      <c r="AR983">
        <f t="shared" si="318"/>
        <v>526</v>
      </c>
      <c r="AS983" s="1">
        <f t="shared" si="319"/>
        <v>975</v>
      </c>
    </row>
    <row r="984" spans="7:45" x14ac:dyDescent="0.25">
      <c r="G984" s="93">
        <v>43535</v>
      </c>
      <c r="H984" t="s">
        <v>23</v>
      </c>
      <c r="I984" t="s">
        <v>37</v>
      </c>
      <c r="J984" t="s">
        <v>416</v>
      </c>
      <c r="K984" s="95">
        <v>4.2</v>
      </c>
      <c r="L984" s="94">
        <v>0</v>
      </c>
      <c r="O984" t="str">
        <f t="shared" si="303"/>
        <v/>
      </c>
      <c r="AA984" s="3">
        <f t="shared" si="320"/>
        <v>976</v>
      </c>
      <c r="AB984" s="93">
        <f t="shared" si="304"/>
        <v>43535.000983999998</v>
      </c>
      <c r="AC984">
        <f t="shared" si="305"/>
        <v>525</v>
      </c>
      <c r="AD984" s="1">
        <f t="shared" si="306"/>
        <v>976</v>
      </c>
      <c r="AE984" s="119">
        <f t="shared" si="307"/>
        <v>515.00098400000002</v>
      </c>
      <c r="AF984">
        <f t="shared" si="308"/>
        <v>1171</v>
      </c>
      <c r="AG984" s="1">
        <f t="shared" si="309"/>
        <v>330</v>
      </c>
      <c r="AH984" s="119">
        <f t="shared" si="310"/>
        <v>868.00098400000002</v>
      </c>
      <c r="AI984">
        <f t="shared" si="311"/>
        <v>696</v>
      </c>
      <c r="AJ984" s="1">
        <f t="shared" si="312"/>
        <v>805</v>
      </c>
      <c r="AK984" s="1">
        <f t="shared" si="313"/>
        <v>29.000983999999999</v>
      </c>
      <c r="AL984">
        <f t="shared" si="314"/>
        <v>1472</v>
      </c>
      <c r="AM984" s="1">
        <f t="shared" si="315"/>
        <v>29</v>
      </c>
      <c r="AN984" s="108">
        <f t="shared" si="301"/>
        <v>4.2009840000000001</v>
      </c>
      <c r="AO984">
        <f t="shared" si="316"/>
        <v>1414</v>
      </c>
      <c r="AP984" s="1">
        <f t="shared" si="317"/>
        <v>87</v>
      </c>
      <c r="AQ984" s="108">
        <f t="shared" si="302"/>
        <v>9.8399999999999985E-4</v>
      </c>
      <c r="AR984">
        <f t="shared" si="318"/>
        <v>525</v>
      </c>
      <c r="AS984" s="1">
        <f t="shared" si="319"/>
        <v>976</v>
      </c>
    </row>
    <row r="985" spans="7:45" x14ac:dyDescent="0.25">
      <c r="G985" s="93">
        <v>43536</v>
      </c>
      <c r="H985" t="s">
        <v>22</v>
      </c>
      <c r="I985" t="s">
        <v>36</v>
      </c>
      <c r="J985" t="s">
        <v>566</v>
      </c>
      <c r="K985" s="95">
        <v>8</v>
      </c>
      <c r="L985" s="94">
        <v>0</v>
      </c>
      <c r="O985" t="str">
        <f t="shared" si="303"/>
        <v/>
      </c>
      <c r="AA985" s="3">
        <f t="shared" si="320"/>
        <v>977</v>
      </c>
      <c r="AB985" s="93">
        <f t="shared" si="304"/>
        <v>43536.000984999999</v>
      </c>
      <c r="AC985">
        <f t="shared" si="305"/>
        <v>524</v>
      </c>
      <c r="AD985" s="1">
        <f t="shared" si="306"/>
        <v>977</v>
      </c>
      <c r="AE985" s="119">
        <f t="shared" si="307"/>
        <v>1469.0009849999999</v>
      </c>
      <c r="AF985">
        <f t="shared" si="308"/>
        <v>80</v>
      </c>
      <c r="AG985" s="1">
        <f t="shared" si="309"/>
        <v>1421</v>
      </c>
      <c r="AH985" s="119">
        <f t="shared" si="310"/>
        <v>297.00098500000001</v>
      </c>
      <c r="AI985">
        <f t="shared" si="311"/>
        <v>1311</v>
      </c>
      <c r="AJ985" s="1">
        <f t="shared" si="312"/>
        <v>190</v>
      </c>
      <c r="AK985" s="1">
        <f t="shared" si="313"/>
        <v>1070.0009849999999</v>
      </c>
      <c r="AL985">
        <f t="shared" si="314"/>
        <v>458</v>
      </c>
      <c r="AM985" s="1">
        <f t="shared" si="315"/>
        <v>1043</v>
      </c>
      <c r="AN985" s="108">
        <f t="shared" si="301"/>
        <v>8.000985</v>
      </c>
      <c r="AO985">
        <f t="shared" si="316"/>
        <v>1286</v>
      </c>
      <c r="AP985" s="1">
        <f t="shared" si="317"/>
        <v>215</v>
      </c>
      <c r="AQ985" s="108">
        <f t="shared" si="302"/>
        <v>9.8499999999999998E-4</v>
      </c>
      <c r="AR985">
        <f t="shared" si="318"/>
        <v>524</v>
      </c>
      <c r="AS985" s="1">
        <f t="shared" si="319"/>
        <v>977</v>
      </c>
    </row>
    <row r="986" spans="7:45" x14ac:dyDescent="0.25">
      <c r="G986" s="93">
        <v>43536</v>
      </c>
      <c r="H986" t="s">
        <v>72</v>
      </c>
      <c r="I986" t="s">
        <v>36</v>
      </c>
      <c r="J986" t="s">
        <v>566</v>
      </c>
      <c r="K986" s="95">
        <v>10</v>
      </c>
      <c r="L986" s="94">
        <v>0</v>
      </c>
      <c r="O986" t="str">
        <f t="shared" si="303"/>
        <v/>
      </c>
      <c r="AA986" s="3">
        <f t="shared" si="320"/>
        <v>978</v>
      </c>
      <c r="AB986" s="93">
        <f t="shared" si="304"/>
        <v>43536.000985999999</v>
      </c>
      <c r="AC986">
        <f t="shared" si="305"/>
        <v>523</v>
      </c>
      <c r="AD986" s="1">
        <f t="shared" si="306"/>
        <v>978</v>
      </c>
      <c r="AE986" s="119">
        <f t="shared" si="307"/>
        <v>1300.000986</v>
      </c>
      <c r="AF986">
        <f t="shared" si="308"/>
        <v>210</v>
      </c>
      <c r="AG986" s="1">
        <f t="shared" si="309"/>
        <v>1291</v>
      </c>
      <c r="AH986" s="119">
        <f t="shared" si="310"/>
        <v>297.00098600000001</v>
      </c>
      <c r="AI986">
        <f t="shared" si="311"/>
        <v>1310</v>
      </c>
      <c r="AJ986" s="1">
        <f t="shared" si="312"/>
        <v>191</v>
      </c>
      <c r="AK986" s="1">
        <f t="shared" si="313"/>
        <v>1070.000986</v>
      </c>
      <c r="AL986">
        <f t="shared" si="314"/>
        <v>457</v>
      </c>
      <c r="AM986" s="1">
        <f t="shared" si="315"/>
        <v>1044</v>
      </c>
      <c r="AN986" s="108">
        <f t="shared" si="301"/>
        <v>10.000985999999999</v>
      </c>
      <c r="AO986">
        <f t="shared" si="316"/>
        <v>1215</v>
      </c>
      <c r="AP986" s="1">
        <f t="shared" si="317"/>
        <v>286</v>
      </c>
      <c r="AQ986" s="108">
        <f t="shared" si="302"/>
        <v>9.859999999999999E-4</v>
      </c>
      <c r="AR986">
        <f t="shared" si="318"/>
        <v>523</v>
      </c>
      <c r="AS986" s="1">
        <f t="shared" si="319"/>
        <v>978</v>
      </c>
    </row>
    <row r="987" spans="7:45" x14ac:dyDescent="0.25">
      <c r="G987" s="93">
        <v>43536</v>
      </c>
      <c r="H987" t="s">
        <v>71</v>
      </c>
      <c r="I987" t="s">
        <v>64</v>
      </c>
      <c r="J987" t="s">
        <v>566</v>
      </c>
      <c r="K987" s="95">
        <v>12.95</v>
      </c>
      <c r="L987" s="94">
        <v>0</v>
      </c>
      <c r="O987" t="str">
        <f t="shared" si="303"/>
        <v/>
      </c>
      <c r="AA987" s="3">
        <f t="shared" si="320"/>
        <v>979</v>
      </c>
      <c r="AB987" s="93">
        <f t="shared" si="304"/>
        <v>43536.000986999999</v>
      </c>
      <c r="AC987">
        <f t="shared" si="305"/>
        <v>522</v>
      </c>
      <c r="AD987" s="1">
        <f t="shared" si="306"/>
        <v>979</v>
      </c>
      <c r="AE987" s="119">
        <f t="shared" si="307"/>
        <v>1260.0009869999999</v>
      </c>
      <c r="AF987">
        <f t="shared" si="308"/>
        <v>257</v>
      </c>
      <c r="AG987" s="1">
        <f t="shared" si="309"/>
        <v>1244</v>
      </c>
      <c r="AH987" s="119">
        <f t="shared" si="310"/>
        <v>358.00098700000001</v>
      </c>
      <c r="AI987">
        <f t="shared" si="311"/>
        <v>1168</v>
      </c>
      <c r="AJ987" s="1">
        <f t="shared" si="312"/>
        <v>333</v>
      </c>
      <c r="AK987" s="1">
        <f t="shared" si="313"/>
        <v>1070.0009869999999</v>
      </c>
      <c r="AL987">
        <f t="shared" si="314"/>
        <v>456</v>
      </c>
      <c r="AM987" s="1">
        <f t="shared" si="315"/>
        <v>1045</v>
      </c>
      <c r="AN987" s="108">
        <f t="shared" si="301"/>
        <v>12.950987</v>
      </c>
      <c r="AO987">
        <f t="shared" si="316"/>
        <v>1168</v>
      </c>
      <c r="AP987" s="1">
        <f t="shared" si="317"/>
        <v>333</v>
      </c>
      <c r="AQ987" s="108">
        <f t="shared" si="302"/>
        <v>9.8700000000000003E-4</v>
      </c>
      <c r="AR987">
        <f t="shared" si="318"/>
        <v>522</v>
      </c>
      <c r="AS987" s="1">
        <f t="shared" si="319"/>
        <v>979</v>
      </c>
    </row>
    <row r="988" spans="7:45" x14ac:dyDescent="0.25">
      <c r="G988" s="93">
        <v>43536</v>
      </c>
      <c r="H988" t="s">
        <v>76</v>
      </c>
      <c r="I988" t="s">
        <v>567</v>
      </c>
      <c r="J988" t="s">
        <v>568</v>
      </c>
      <c r="K988" s="95">
        <v>158.78</v>
      </c>
      <c r="L988" s="94">
        <v>0</v>
      </c>
      <c r="O988" t="str">
        <f t="shared" si="303"/>
        <v/>
      </c>
      <c r="AA988" s="3">
        <f t="shared" si="320"/>
        <v>980</v>
      </c>
      <c r="AB988" s="93">
        <f t="shared" si="304"/>
        <v>43536.000988</v>
      </c>
      <c r="AC988">
        <f t="shared" si="305"/>
        <v>521</v>
      </c>
      <c r="AD988" s="1">
        <f t="shared" si="306"/>
        <v>980</v>
      </c>
      <c r="AE988" s="119">
        <f t="shared" si="307"/>
        <v>1207.000988</v>
      </c>
      <c r="AF988">
        <f t="shared" si="308"/>
        <v>298</v>
      </c>
      <c r="AG988" s="1">
        <f t="shared" si="309"/>
        <v>1203</v>
      </c>
      <c r="AH988" s="119">
        <f t="shared" si="310"/>
        <v>1223.000988</v>
      </c>
      <c r="AI988">
        <f t="shared" si="311"/>
        <v>278</v>
      </c>
      <c r="AJ988" s="1">
        <f t="shared" si="312"/>
        <v>1223</v>
      </c>
      <c r="AK988" s="1">
        <f t="shared" si="313"/>
        <v>1042.000988</v>
      </c>
      <c r="AL988">
        <f t="shared" si="314"/>
        <v>459</v>
      </c>
      <c r="AM988" s="1">
        <f t="shared" si="315"/>
        <v>1042</v>
      </c>
      <c r="AN988" s="108">
        <f t="shared" si="301"/>
        <v>158.78098800000001</v>
      </c>
      <c r="AO988">
        <f t="shared" si="316"/>
        <v>267</v>
      </c>
      <c r="AP988" s="1">
        <f t="shared" si="317"/>
        <v>1234</v>
      </c>
      <c r="AQ988" s="108">
        <f t="shared" si="302"/>
        <v>9.8799999999999995E-4</v>
      </c>
      <c r="AR988">
        <f t="shared" si="318"/>
        <v>521</v>
      </c>
      <c r="AS988" s="1">
        <f t="shared" si="319"/>
        <v>980</v>
      </c>
    </row>
    <row r="989" spans="7:45" x14ac:dyDescent="0.25">
      <c r="G989" s="93">
        <v>43536</v>
      </c>
      <c r="H989" t="s">
        <v>77</v>
      </c>
      <c r="I989" t="s">
        <v>35</v>
      </c>
      <c r="J989" t="s">
        <v>566</v>
      </c>
      <c r="K989" s="95">
        <v>436</v>
      </c>
      <c r="L989" s="94">
        <v>0</v>
      </c>
      <c r="O989" t="str">
        <f t="shared" si="303"/>
        <v/>
      </c>
      <c r="AA989" s="3">
        <f t="shared" si="320"/>
        <v>981</v>
      </c>
      <c r="AB989" s="93">
        <f t="shared" si="304"/>
        <v>43536.000989</v>
      </c>
      <c r="AC989">
        <f t="shared" si="305"/>
        <v>520</v>
      </c>
      <c r="AD989" s="1">
        <f t="shared" si="306"/>
        <v>981</v>
      </c>
      <c r="AE989" s="119">
        <f t="shared" si="307"/>
        <v>1184.0009889999999</v>
      </c>
      <c r="AF989">
        <f t="shared" si="308"/>
        <v>323</v>
      </c>
      <c r="AG989" s="1">
        <f t="shared" si="309"/>
        <v>1178</v>
      </c>
      <c r="AH989" s="119">
        <f t="shared" si="310"/>
        <v>1402.0009889999999</v>
      </c>
      <c r="AI989">
        <f t="shared" si="311"/>
        <v>125</v>
      </c>
      <c r="AJ989" s="1">
        <f t="shared" si="312"/>
        <v>1376</v>
      </c>
      <c r="AK989" s="1">
        <f t="shared" si="313"/>
        <v>1070.0009889999999</v>
      </c>
      <c r="AL989">
        <f t="shared" si="314"/>
        <v>455</v>
      </c>
      <c r="AM989" s="1">
        <f t="shared" si="315"/>
        <v>1046</v>
      </c>
      <c r="AN989" s="108">
        <f t="shared" si="301"/>
        <v>436.000989</v>
      </c>
      <c r="AO989">
        <f t="shared" si="316"/>
        <v>118</v>
      </c>
      <c r="AP989" s="1">
        <f t="shared" si="317"/>
        <v>1383</v>
      </c>
      <c r="AQ989" s="108">
        <f t="shared" si="302"/>
        <v>9.8899999999999986E-4</v>
      </c>
      <c r="AR989">
        <f t="shared" si="318"/>
        <v>520</v>
      </c>
      <c r="AS989" s="1">
        <f t="shared" si="319"/>
        <v>981</v>
      </c>
    </row>
    <row r="990" spans="7:45" x14ac:dyDescent="0.25">
      <c r="G990" s="93">
        <v>43536</v>
      </c>
      <c r="H990" t="s">
        <v>75</v>
      </c>
      <c r="I990" t="s">
        <v>36</v>
      </c>
      <c r="J990" t="s">
        <v>566</v>
      </c>
      <c r="K990" s="95">
        <v>40</v>
      </c>
      <c r="L990" s="94">
        <v>0</v>
      </c>
      <c r="O990" t="str">
        <f t="shared" si="303"/>
        <v/>
      </c>
      <c r="AA990" s="3">
        <f t="shared" si="320"/>
        <v>982</v>
      </c>
      <c r="AB990" s="93">
        <f t="shared" si="304"/>
        <v>43536.00099</v>
      </c>
      <c r="AC990">
        <f t="shared" si="305"/>
        <v>519</v>
      </c>
      <c r="AD990" s="1">
        <f t="shared" si="306"/>
        <v>982</v>
      </c>
      <c r="AE990" s="119">
        <f t="shared" si="307"/>
        <v>1147.00099</v>
      </c>
      <c r="AF990">
        <f t="shared" si="308"/>
        <v>378</v>
      </c>
      <c r="AG990" s="1">
        <f t="shared" si="309"/>
        <v>1123</v>
      </c>
      <c r="AH990" s="119">
        <f t="shared" si="310"/>
        <v>297.00099</v>
      </c>
      <c r="AI990">
        <f t="shared" si="311"/>
        <v>1309</v>
      </c>
      <c r="AJ990" s="1">
        <f t="shared" si="312"/>
        <v>192</v>
      </c>
      <c r="AK990" s="1">
        <f t="shared" si="313"/>
        <v>1070.00099</v>
      </c>
      <c r="AL990">
        <f t="shared" si="314"/>
        <v>454</v>
      </c>
      <c r="AM990" s="1">
        <f t="shared" si="315"/>
        <v>1047</v>
      </c>
      <c r="AN990" s="108">
        <f t="shared" si="301"/>
        <v>40.000990000000002</v>
      </c>
      <c r="AO990">
        <f t="shared" si="316"/>
        <v>703</v>
      </c>
      <c r="AP990" s="1">
        <f t="shared" si="317"/>
        <v>798</v>
      </c>
      <c r="AQ990" s="108">
        <f t="shared" si="302"/>
        <v>9.8999999999999999E-4</v>
      </c>
      <c r="AR990">
        <f t="shared" si="318"/>
        <v>519</v>
      </c>
      <c r="AS990" s="1">
        <f t="shared" si="319"/>
        <v>982</v>
      </c>
    </row>
    <row r="991" spans="7:45" x14ac:dyDescent="0.25">
      <c r="G991" s="93">
        <v>43536</v>
      </c>
      <c r="H991" t="s">
        <v>21</v>
      </c>
      <c r="I991" t="s">
        <v>36</v>
      </c>
      <c r="J991" t="s">
        <v>566</v>
      </c>
      <c r="K991" s="95">
        <v>56</v>
      </c>
      <c r="L991" s="94">
        <v>0</v>
      </c>
      <c r="O991" t="str">
        <f t="shared" si="303"/>
        <v/>
      </c>
      <c r="AA991" s="3">
        <f t="shared" si="320"/>
        <v>983</v>
      </c>
      <c r="AB991" s="93">
        <f t="shared" si="304"/>
        <v>43536.000991000001</v>
      </c>
      <c r="AC991">
        <f t="shared" si="305"/>
        <v>518</v>
      </c>
      <c r="AD991" s="1">
        <f t="shared" si="306"/>
        <v>983</v>
      </c>
      <c r="AE991" s="119">
        <f t="shared" si="307"/>
        <v>1086.0009910000001</v>
      </c>
      <c r="AF991">
        <f t="shared" si="308"/>
        <v>533</v>
      </c>
      <c r="AG991" s="1">
        <f t="shared" si="309"/>
        <v>968</v>
      </c>
      <c r="AH991" s="119">
        <f t="shared" si="310"/>
        <v>297.000991</v>
      </c>
      <c r="AI991">
        <f t="shared" si="311"/>
        <v>1308</v>
      </c>
      <c r="AJ991" s="1">
        <f t="shared" si="312"/>
        <v>193</v>
      </c>
      <c r="AK991" s="1">
        <f t="shared" si="313"/>
        <v>1070.0009910000001</v>
      </c>
      <c r="AL991">
        <f t="shared" si="314"/>
        <v>453</v>
      </c>
      <c r="AM991" s="1">
        <f t="shared" si="315"/>
        <v>1048</v>
      </c>
      <c r="AN991" s="108">
        <f t="shared" si="301"/>
        <v>56.000990999999999</v>
      </c>
      <c r="AO991">
        <f t="shared" si="316"/>
        <v>583</v>
      </c>
      <c r="AP991" s="1">
        <f t="shared" si="317"/>
        <v>918</v>
      </c>
      <c r="AQ991" s="108">
        <f t="shared" si="302"/>
        <v>9.9099999999999991E-4</v>
      </c>
      <c r="AR991">
        <f t="shared" si="318"/>
        <v>518</v>
      </c>
      <c r="AS991" s="1">
        <f t="shared" si="319"/>
        <v>983</v>
      </c>
    </row>
    <row r="992" spans="7:45" x14ac:dyDescent="0.25">
      <c r="G992" s="93">
        <v>43536</v>
      </c>
      <c r="H992" t="s">
        <v>21</v>
      </c>
      <c r="I992" t="s">
        <v>36</v>
      </c>
      <c r="J992" t="s">
        <v>566</v>
      </c>
      <c r="K992" s="95">
        <v>32</v>
      </c>
      <c r="L992" s="94">
        <v>0</v>
      </c>
      <c r="O992" t="str">
        <f t="shared" si="303"/>
        <v/>
      </c>
      <c r="AA992" s="3">
        <f t="shared" si="320"/>
        <v>984</v>
      </c>
      <c r="AB992" s="93">
        <f t="shared" si="304"/>
        <v>43536.000992000001</v>
      </c>
      <c r="AC992">
        <f t="shared" si="305"/>
        <v>517</v>
      </c>
      <c r="AD992" s="1">
        <f t="shared" si="306"/>
        <v>984</v>
      </c>
      <c r="AE992" s="119">
        <f t="shared" si="307"/>
        <v>1086.000992</v>
      </c>
      <c r="AF992">
        <f t="shared" si="308"/>
        <v>532</v>
      </c>
      <c r="AG992" s="1">
        <f t="shared" si="309"/>
        <v>969</v>
      </c>
      <c r="AH992" s="119">
        <f t="shared" si="310"/>
        <v>297.000992</v>
      </c>
      <c r="AI992">
        <f t="shared" si="311"/>
        <v>1307</v>
      </c>
      <c r="AJ992" s="1">
        <f t="shared" si="312"/>
        <v>194</v>
      </c>
      <c r="AK992" s="1">
        <f t="shared" si="313"/>
        <v>1070.000992</v>
      </c>
      <c r="AL992">
        <f t="shared" si="314"/>
        <v>452</v>
      </c>
      <c r="AM992" s="1">
        <f t="shared" si="315"/>
        <v>1049</v>
      </c>
      <c r="AN992" s="108">
        <f t="shared" si="301"/>
        <v>32.000991999999997</v>
      </c>
      <c r="AO992">
        <f t="shared" si="316"/>
        <v>800</v>
      </c>
      <c r="AP992" s="1">
        <f t="shared" si="317"/>
        <v>701</v>
      </c>
      <c r="AQ992" s="108">
        <f t="shared" si="302"/>
        <v>9.9200000000000004E-4</v>
      </c>
      <c r="AR992">
        <f t="shared" si="318"/>
        <v>517</v>
      </c>
      <c r="AS992" s="1">
        <f t="shared" si="319"/>
        <v>984</v>
      </c>
    </row>
    <row r="993" spans="7:45" x14ac:dyDescent="0.25">
      <c r="G993" s="93">
        <v>43536</v>
      </c>
      <c r="H993" t="s">
        <v>21</v>
      </c>
      <c r="I993" t="s">
        <v>36</v>
      </c>
      <c r="J993" t="s">
        <v>566</v>
      </c>
      <c r="K993" s="95">
        <v>24</v>
      </c>
      <c r="L993" s="94">
        <v>0</v>
      </c>
      <c r="O993" t="str">
        <f t="shared" si="303"/>
        <v/>
      </c>
      <c r="AA993" s="3">
        <f t="shared" si="320"/>
        <v>985</v>
      </c>
      <c r="AB993" s="93">
        <f t="shared" si="304"/>
        <v>43536.000993000001</v>
      </c>
      <c r="AC993">
        <f t="shared" si="305"/>
        <v>516</v>
      </c>
      <c r="AD993" s="1">
        <f t="shared" si="306"/>
        <v>985</v>
      </c>
      <c r="AE993" s="119">
        <f t="shared" si="307"/>
        <v>1086.0009930000001</v>
      </c>
      <c r="AF993">
        <f t="shared" si="308"/>
        <v>531</v>
      </c>
      <c r="AG993" s="1">
        <f t="shared" si="309"/>
        <v>970</v>
      </c>
      <c r="AH993" s="119">
        <f t="shared" si="310"/>
        <v>297.00099299999999</v>
      </c>
      <c r="AI993">
        <f t="shared" si="311"/>
        <v>1306</v>
      </c>
      <c r="AJ993" s="1">
        <f t="shared" si="312"/>
        <v>195</v>
      </c>
      <c r="AK993" s="1">
        <f t="shared" si="313"/>
        <v>1070.0009930000001</v>
      </c>
      <c r="AL993">
        <f t="shared" si="314"/>
        <v>451</v>
      </c>
      <c r="AM993" s="1">
        <f t="shared" si="315"/>
        <v>1050</v>
      </c>
      <c r="AN993" s="108">
        <f t="shared" si="301"/>
        <v>24.000993000000001</v>
      </c>
      <c r="AO993">
        <f t="shared" si="316"/>
        <v>926</v>
      </c>
      <c r="AP993" s="1">
        <f t="shared" si="317"/>
        <v>575</v>
      </c>
      <c r="AQ993" s="108">
        <f t="shared" si="302"/>
        <v>9.9299999999999996E-4</v>
      </c>
      <c r="AR993">
        <f t="shared" si="318"/>
        <v>516</v>
      </c>
      <c r="AS993" s="1">
        <f t="shared" si="319"/>
        <v>985</v>
      </c>
    </row>
    <row r="994" spans="7:45" x14ac:dyDescent="0.25">
      <c r="G994" s="93">
        <v>43536</v>
      </c>
      <c r="H994" t="s">
        <v>21</v>
      </c>
      <c r="I994" t="s">
        <v>36</v>
      </c>
      <c r="J994" t="s">
        <v>566</v>
      </c>
      <c r="K994" s="95">
        <v>16</v>
      </c>
      <c r="L994" s="94">
        <v>0</v>
      </c>
      <c r="O994" t="str">
        <f t="shared" si="303"/>
        <v/>
      </c>
      <c r="AA994" s="3">
        <f t="shared" si="320"/>
        <v>986</v>
      </c>
      <c r="AB994" s="93">
        <f t="shared" si="304"/>
        <v>43536.000994000002</v>
      </c>
      <c r="AC994">
        <f t="shared" si="305"/>
        <v>515</v>
      </c>
      <c r="AD994" s="1">
        <f t="shared" si="306"/>
        <v>986</v>
      </c>
      <c r="AE994" s="119">
        <f t="shared" si="307"/>
        <v>1086.000994</v>
      </c>
      <c r="AF994">
        <f t="shared" si="308"/>
        <v>530</v>
      </c>
      <c r="AG994" s="1">
        <f t="shared" si="309"/>
        <v>971</v>
      </c>
      <c r="AH994" s="119">
        <f t="shared" si="310"/>
        <v>297.00099399999999</v>
      </c>
      <c r="AI994">
        <f t="shared" si="311"/>
        <v>1305</v>
      </c>
      <c r="AJ994" s="1">
        <f t="shared" si="312"/>
        <v>196</v>
      </c>
      <c r="AK994" s="1">
        <f t="shared" si="313"/>
        <v>1070.000994</v>
      </c>
      <c r="AL994">
        <f t="shared" si="314"/>
        <v>450</v>
      </c>
      <c r="AM994" s="1">
        <f t="shared" si="315"/>
        <v>1051</v>
      </c>
      <c r="AN994" s="108">
        <f t="shared" si="301"/>
        <v>16.000993999999999</v>
      </c>
      <c r="AO994">
        <f t="shared" si="316"/>
        <v>1092</v>
      </c>
      <c r="AP994" s="1">
        <f t="shared" si="317"/>
        <v>409</v>
      </c>
      <c r="AQ994" s="108">
        <f t="shared" si="302"/>
        <v>9.9399999999999987E-4</v>
      </c>
      <c r="AR994">
        <f t="shared" si="318"/>
        <v>515</v>
      </c>
      <c r="AS994" s="1">
        <f t="shared" si="319"/>
        <v>986</v>
      </c>
    </row>
    <row r="995" spans="7:45" x14ac:dyDescent="0.25">
      <c r="G995" s="93">
        <v>43536</v>
      </c>
      <c r="H995" t="s">
        <v>21</v>
      </c>
      <c r="I995" t="s">
        <v>36</v>
      </c>
      <c r="J995" t="s">
        <v>566</v>
      </c>
      <c r="K995" s="95">
        <v>8</v>
      </c>
      <c r="L995" s="94">
        <v>0</v>
      </c>
      <c r="O995" t="str">
        <f t="shared" si="303"/>
        <v/>
      </c>
      <c r="AA995" s="3">
        <f t="shared" si="320"/>
        <v>987</v>
      </c>
      <c r="AB995" s="93">
        <f t="shared" si="304"/>
        <v>43536.000995000002</v>
      </c>
      <c r="AC995">
        <f t="shared" si="305"/>
        <v>514</v>
      </c>
      <c r="AD995" s="1">
        <f t="shared" si="306"/>
        <v>987</v>
      </c>
      <c r="AE995" s="119">
        <f t="shared" si="307"/>
        <v>1086.0009950000001</v>
      </c>
      <c r="AF995">
        <f t="shared" si="308"/>
        <v>529</v>
      </c>
      <c r="AG995" s="1">
        <f t="shared" si="309"/>
        <v>972</v>
      </c>
      <c r="AH995" s="119">
        <f t="shared" si="310"/>
        <v>297.00099499999999</v>
      </c>
      <c r="AI995">
        <f t="shared" si="311"/>
        <v>1304</v>
      </c>
      <c r="AJ995" s="1">
        <f t="shared" si="312"/>
        <v>197</v>
      </c>
      <c r="AK995" s="1">
        <f t="shared" si="313"/>
        <v>1070.0009950000001</v>
      </c>
      <c r="AL995">
        <f t="shared" si="314"/>
        <v>449</v>
      </c>
      <c r="AM995" s="1">
        <f t="shared" si="315"/>
        <v>1052</v>
      </c>
      <c r="AN995" s="108">
        <f t="shared" si="301"/>
        <v>8.0009949999999996</v>
      </c>
      <c r="AO995">
        <f t="shared" si="316"/>
        <v>1285</v>
      </c>
      <c r="AP995" s="1">
        <f t="shared" si="317"/>
        <v>216</v>
      </c>
      <c r="AQ995" s="108">
        <f t="shared" si="302"/>
        <v>9.9500000000000001E-4</v>
      </c>
      <c r="AR995">
        <f t="shared" si="318"/>
        <v>514</v>
      </c>
      <c r="AS995" s="1">
        <f t="shared" si="319"/>
        <v>987</v>
      </c>
    </row>
    <row r="996" spans="7:45" x14ac:dyDescent="0.25">
      <c r="G996" s="93">
        <v>43536</v>
      </c>
      <c r="H996" t="s">
        <v>369</v>
      </c>
      <c r="I996" t="s">
        <v>35</v>
      </c>
      <c r="J996" t="s">
        <v>566</v>
      </c>
      <c r="K996" s="95">
        <v>382.02</v>
      </c>
      <c r="L996" s="94">
        <v>0</v>
      </c>
      <c r="O996" t="str">
        <f t="shared" si="303"/>
        <v/>
      </c>
      <c r="AA996" s="3">
        <f t="shared" si="320"/>
        <v>988</v>
      </c>
      <c r="AB996" s="93">
        <f t="shared" si="304"/>
        <v>43536.000996000002</v>
      </c>
      <c r="AC996">
        <f t="shared" si="305"/>
        <v>513</v>
      </c>
      <c r="AD996" s="1">
        <f t="shared" si="306"/>
        <v>988</v>
      </c>
      <c r="AE996" s="119">
        <f t="shared" si="307"/>
        <v>671.00099599999999</v>
      </c>
      <c r="AF996">
        <f t="shared" si="308"/>
        <v>834</v>
      </c>
      <c r="AG996" s="1">
        <f t="shared" si="309"/>
        <v>667</v>
      </c>
      <c r="AH996" s="119">
        <f t="shared" si="310"/>
        <v>1402.000996</v>
      </c>
      <c r="AI996">
        <f t="shared" si="311"/>
        <v>124</v>
      </c>
      <c r="AJ996" s="1">
        <f t="shared" si="312"/>
        <v>1377</v>
      </c>
      <c r="AK996" s="1">
        <f t="shared" si="313"/>
        <v>1070.000996</v>
      </c>
      <c r="AL996">
        <f t="shared" si="314"/>
        <v>448</v>
      </c>
      <c r="AM996" s="1">
        <f t="shared" si="315"/>
        <v>1053</v>
      </c>
      <c r="AN996" s="108">
        <f t="shared" si="301"/>
        <v>382.02099599999997</v>
      </c>
      <c r="AO996">
        <f t="shared" si="316"/>
        <v>135</v>
      </c>
      <c r="AP996" s="1">
        <f t="shared" si="317"/>
        <v>1366</v>
      </c>
      <c r="AQ996" s="108">
        <f t="shared" si="302"/>
        <v>9.9599999999999992E-4</v>
      </c>
      <c r="AR996">
        <f t="shared" si="318"/>
        <v>513</v>
      </c>
      <c r="AS996" s="1">
        <f t="shared" si="319"/>
        <v>988</v>
      </c>
    </row>
    <row r="997" spans="7:45" x14ac:dyDescent="0.25">
      <c r="G997" s="93">
        <v>43536</v>
      </c>
      <c r="H997" t="s">
        <v>82</v>
      </c>
      <c r="I997" t="s">
        <v>66</v>
      </c>
      <c r="J997" t="s">
        <v>566</v>
      </c>
      <c r="K997" s="95">
        <v>631.71</v>
      </c>
      <c r="L997" s="94">
        <v>0</v>
      </c>
      <c r="O997" t="str">
        <f t="shared" si="303"/>
        <v/>
      </c>
      <c r="AA997" s="3">
        <f t="shared" si="320"/>
        <v>989</v>
      </c>
      <c r="AB997" s="93">
        <f t="shared" si="304"/>
        <v>43536.000997000003</v>
      </c>
      <c r="AC997">
        <f t="shared" si="305"/>
        <v>512</v>
      </c>
      <c r="AD997" s="1">
        <f t="shared" si="306"/>
        <v>989</v>
      </c>
      <c r="AE997" s="119">
        <f t="shared" si="307"/>
        <v>624.00099699999998</v>
      </c>
      <c r="AF997">
        <f t="shared" si="308"/>
        <v>881</v>
      </c>
      <c r="AG997" s="1">
        <f t="shared" si="309"/>
        <v>620</v>
      </c>
      <c r="AH997" s="119">
        <f t="shared" si="310"/>
        <v>658.00099699999998</v>
      </c>
      <c r="AI997">
        <f t="shared" si="311"/>
        <v>860</v>
      </c>
      <c r="AJ997" s="1">
        <f t="shared" si="312"/>
        <v>641</v>
      </c>
      <c r="AK997" s="1">
        <f t="shared" si="313"/>
        <v>1070.0009970000001</v>
      </c>
      <c r="AL997">
        <f t="shared" si="314"/>
        <v>447</v>
      </c>
      <c r="AM997" s="1">
        <f t="shared" si="315"/>
        <v>1054</v>
      </c>
      <c r="AN997" s="108">
        <f t="shared" si="301"/>
        <v>631.71099700000002</v>
      </c>
      <c r="AO997">
        <f t="shared" si="316"/>
        <v>67</v>
      </c>
      <c r="AP997" s="1">
        <f t="shared" si="317"/>
        <v>1434</v>
      </c>
      <c r="AQ997" s="108">
        <f t="shared" si="302"/>
        <v>9.9700000000000006E-4</v>
      </c>
      <c r="AR997">
        <f t="shared" si="318"/>
        <v>512</v>
      </c>
      <c r="AS997" s="1">
        <f t="shared" si="319"/>
        <v>989</v>
      </c>
    </row>
    <row r="998" spans="7:45" x14ac:dyDescent="0.25">
      <c r="G998" s="93">
        <v>43536</v>
      </c>
      <c r="H998" t="s">
        <v>74</v>
      </c>
      <c r="I998" t="s">
        <v>35</v>
      </c>
      <c r="J998" t="s">
        <v>566</v>
      </c>
      <c r="K998" s="95">
        <v>32</v>
      </c>
      <c r="L998" s="94">
        <v>0</v>
      </c>
      <c r="O998" t="str">
        <f t="shared" si="303"/>
        <v/>
      </c>
      <c r="AA998" s="3">
        <f t="shared" si="320"/>
        <v>990</v>
      </c>
      <c r="AB998" s="93">
        <f t="shared" si="304"/>
        <v>43536.000998000003</v>
      </c>
      <c r="AC998">
        <f t="shared" si="305"/>
        <v>511</v>
      </c>
      <c r="AD998" s="1">
        <f t="shared" si="306"/>
        <v>990</v>
      </c>
      <c r="AE998" s="119">
        <f t="shared" si="307"/>
        <v>608.00099799999998</v>
      </c>
      <c r="AF998">
        <f t="shared" si="308"/>
        <v>899</v>
      </c>
      <c r="AG998" s="1">
        <f t="shared" si="309"/>
        <v>602</v>
      </c>
      <c r="AH998" s="119">
        <f t="shared" si="310"/>
        <v>1402.000998</v>
      </c>
      <c r="AI998">
        <f t="shared" si="311"/>
        <v>123</v>
      </c>
      <c r="AJ998" s="1">
        <f t="shared" si="312"/>
        <v>1378</v>
      </c>
      <c r="AK998" s="1">
        <f t="shared" si="313"/>
        <v>1070.000998</v>
      </c>
      <c r="AL998">
        <f t="shared" si="314"/>
        <v>446</v>
      </c>
      <c r="AM998" s="1">
        <f t="shared" si="315"/>
        <v>1055</v>
      </c>
      <c r="AN998" s="108">
        <f t="shared" si="301"/>
        <v>32.000998000000003</v>
      </c>
      <c r="AO998">
        <f t="shared" si="316"/>
        <v>799</v>
      </c>
      <c r="AP998" s="1">
        <f t="shared" si="317"/>
        <v>702</v>
      </c>
      <c r="AQ998" s="108">
        <f t="shared" si="302"/>
        <v>9.9799999999999997E-4</v>
      </c>
      <c r="AR998">
        <f t="shared" si="318"/>
        <v>511</v>
      </c>
      <c r="AS998" s="1">
        <f t="shared" si="319"/>
        <v>990</v>
      </c>
    </row>
    <row r="999" spans="7:45" x14ac:dyDescent="0.25">
      <c r="G999" s="93">
        <v>43536</v>
      </c>
      <c r="H999" t="s">
        <v>81</v>
      </c>
      <c r="I999" t="s">
        <v>36</v>
      </c>
      <c r="J999" t="s">
        <v>566</v>
      </c>
      <c r="K999" s="95">
        <v>121.95</v>
      </c>
      <c r="L999" s="94">
        <v>0</v>
      </c>
      <c r="O999" t="str">
        <f t="shared" si="303"/>
        <v/>
      </c>
      <c r="AA999" s="3">
        <f t="shared" si="320"/>
        <v>991</v>
      </c>
      <c r="AB999" s="93">
        <f t="shared" si="304"/>
        <v>43536.000999000004</v>
      </c>
      <c r="AC999">
        <f t="shared" si="305"/>
        <v>510</v>
      </c>
      <c r="AD999" s="1">
        <f t="shared" si="306"/>
        <v>991</v>
      </c>
      <c r="AE999" s="119">
        <f t="shared" si="307"/>
        <v>592.00099899999998</v>
      </c>
      <c r="AF999">
        <f t="shared" si="308"/>
        <v>915</v>
      </c>
      <c r="AG999" s="1">
        <f t="shared" si="309"/>
        <v>586</v>
      </c>
      <c r="AH999" s="119">
        <f t="shared" si="310"/>
        <v>297.00099899999998</v>
      </c>
      <c r="AI999">
        <f t="shared" si="311"/>
        <v>1303</v>
      </c>
      <c r="AJ999" s="1">
        <f t="shared" si="312"/>
        <v>198</v>
      </c>
      <c r="AK999" s="1">
        <f t="shared" si="313"/>
        <v>1070.0009990000001</v>
      </c>
      <c r="AL999">
        <f t="shared" si="314"/>
        <v>445</v>
      </c>
      <c r="AM999" s="1">
        <f t="shared" si="315"/>
        <v>1056</v>
      </c>
      <c r="AN999" s="108">
        <f t="shared" si="301"/>
        <v>121.950999</v>
      </c>
      <c r="AO999">
        <f t="shared" si="316"/>
        <v>342</v>
      </c>
      <c r="AP999" s="1">
        <f t="shared" si="317"/>
        <v>1159</v>
      </c>
      <c r="AQ999" s="108">
        <f t="shared" si="302"/>
        <v>9.9899999999999989E-4</v>
      </c>
      <c r="AR999">
        <f t="shared" si="318"/>
        <v>510</v>
      </c>
      <c r="AS999" s="1">
        <f t="shared" si="319"/>
        <v>991</v>
      </c>
    </row>
    <row r="1000" spans="7:45" x14ac:dyDescent="0.25">
      <c r="G1000" s="93">
        <v>43536</v>
      </c>
      <c r="H1000" t="s">
        <v>68</v>
      </c>
      <c r="I1000" t="s">
        <v>36</v>
      </c>
      <c r="J1000" t="s">
        <v>566</v>
      </c>
      <c r="K1000" s="95">
        <v>41.16</v>
      </c>
      <c r="L1000" s="94">
        <v>0</v>
      </c>
      <c r="O1000" t="str">
        <f t="shared" si="303"/>
        <v/>
      </c>
      <c r="AA1000" s="3">
        <f t="shared" si="320"/>
        <v>992</v>
      </c>
      <c r="AB1000" s="93">
        <f t="shared" si="304"/>
        <v>43536.000999999997</v>
      </c>
      <c r="AC1000">
        <f t="shared" si="305"/>
        <v>509</v>
      </c>
      <c r="AD1000" s="1">
        <f t="shared" si="306"/>
        <v>992</v>
      </c>
      <c r="AE1000" s="119">
        <f t="shared" si="307"/>
        <v>536.00099999999998</v>
      </c>
      <c r="AF1000">
        <f t="shared" si="308"/>
        <v>975</v>
      </c>
      <c r="AG1000" s="1">
        <f t="shared" si="309"/>
        <v>526</v>
      </c>
      <c r="AH1000" s="119">
        <f t="shared" si="310"/>
        <v>297.00099999999998</v>
      </c>
      <c r="AI1000">
        <f t="shared" si="311"/>
        <v>1302</v>
      </c>
      <c r="AJ1000" s="1">
        <f t="shared" si="312"/>
        <v>199</v>
      </c>
      <c r="AK1000" s="1">
        <f t="shared" si="313"/>
        <v>1070.001</v>
      </c>
      <c r="AL1000">
        <f t="shared" si="314"/>
        <v>444</v>
      </c>
      <c r="AM1000" s="1">
        <f t="shared" si="315"/>
        <v>1057</v>
      </c>
      <c r="AN1000" s="108">
        <f t="shared" si="301"/>
        <v>41.160999999999994</v>
      </c>
      <c r="AO1000">
        <f t="shared" si="316"/>
        <v>692</v>
      </c>
      <c r="AP1000" s="1">
        <f t="shared" si="317"/>
        <v>809</v>
      </c>
      <c r="AQ1000" s="108">
        <f t="shared" si="302"/>
        <v>1E-3</v>
      </c>
      <c r="AR1000">
        <f t="shared" si="318"/>
        <v>509</v>
      </c>
      <c r="AS1000" s="1">
        <f t="shared" si="319"/>
        <v>992</v>
      </c>
    </row>
    <row r="1001" spans="7:45" x14ac:dyDescent="0.25">
      <c r="G1001" s="93">
        <v>43536</v>
      </c>
      <c r="H1001" t="s">
        <v>68</v>
      </c>
      <c r="I1001" t="s">
        <v>64</v>
      </c>
      <c r="J1001" t="s">
        <v>566</v>
      </c>
      <c r="K1001" s="95">
        <v>41.97</v>
      </c>
      <c r="L1001" s="94">
        <v>0</v>
      </c>
      <c r="O1001" t="str">
        <f t="shared" si="303"/>
        <v/>
      </c>
      <c r="AA1001" s="3">
        <f t="shared" si="320"/>
        <v>993</v>
      </c>
      <c r="AB1001" s="93">
        <f t="shared" si="304"/>
        <v>43536.001000999997</v>
      </c>
      <c r="AC1001">
        <f t="shared" si="305"/>
        <v>508</v>
      </c>
      <c r="AD1001" s="1">
        <f t="shared" si="306"/>
        <v>993</v>
      </c>
      <c r="AE1001" s="119">
        <f t="shared" si="307"/>
        <v>536.00100099999997</v>
      </c>
      <c r="AF1001">
        <f t="shared" si="308"/>
        <v>974</v>
      </c>
      <c r="AG1001" s="1">
        <f t="shared" si="309"/>
        <v>527</v>
      </c>
      <c r="AH1001" s="119">
        <f t="shared" si="310"/>
        <v>358.00100099999997</v>
      </c>
      <c r="AI1001">
        <f t="shared" si="311"/>
        <v>1167</v>
      </c>
      <c r="AJ1001" s="1">
        <f t="shared" si="312"/>
        <v>334</v>
      </c>
      <c r="AK1001" s="1">
        <f t="shared" si="313"/>
        <v>1070.0010010000001</v>
      </c>
      <c r="AL1001">
        <f t="shared" si="314"/>
        <v>443</v>
      </c>
      <c r="AM1001" s="1">
        <f t="shared" si="315"/>
        <v>1058</v>
      </c>
      <c r="AN1001" s="108">
        <f t="shared" si="301"/>
        <v>41.971001000000001</v>
      </c>
      <c r="AO1001">
        <f t="shared" si="316"/>
        <v>683</v>
      </c>
      <c r="AP1001" s="1">
        <f t="shared" si="317"/>
        <v>818</v>
      </c>
      <c r="AQ1001" s="108">
        <f t="shared" si="302"/>
        <v>1.0009999999999999E-3</v>
      </c>
      <c r="AR1001">
        <f t="shared" si="318"/>
        <v>508</v>
      </c>
      <c r="AS1001" s="1">
        <f t="shared" si="319"/>
        <v>993</v>
      </c>
    </row>
    <row r="1002" spans="7:45" x14ac:dyDescent="0.25">
      <c r="G1002" s="93">
        <v>43536</v>
      </c>
      <c r="H1002" t="s">
        <v>68</v>
      </c>
      <c r="I1002" t="s">
        <v>58</v>
      </c>
      <c r="J1002" t="s">
        <v>566</v>
      </c>
      <c r="K1002" s="95">
        <v>158.16999999999999</v>
      </c>
      <c r="L1002" s="94">
        <v>0</v>
      </c>
      <c r="O1002" t="str">
        <f t="shared" si="303"/>
        <v/>
      </c>
      <c r="AA1002" s="3">
        <f t="shared" si="320"/>
        <v>994</v>
      </c>
      <c r="AB1002" s="93">
        <f t="shared" si="304"/>
        <v>43536.001001999997</v>
      </c>
      <c r="AC1002">
        <f t="shared" si="305"/>
        <v>507</v>
      </c>
      <c r="AD1002" s="1">
        <f t="shared" si="306"/>
        <v>994</v>
      </c>
      <c r="AE1002" s="119">
        <f t="shared" si="307"/>
        <v>536.00100199999997</v>
      </c>
      <c r="AF1002">
        <f t="shared" si="308"/>
        <v>973</v>
      </c>
      <c r="AG1002" s="1">
        <f t="shared" si="309"/>
        <v>528</v>
      </c>
      <c r="AH1002" s="119">
        <f t="shared" si="310"/>
        <v>462.00100200000003</v>
      </c>
      <c r="AI1002">
        <f t="shared" si="311"/>
        <v>1076</v>
      </c>
      <c r="AJ1002" s="1">
        <f t="shared" si="312"/>
        <v>425</v>
      </c>
      <c r="AK1002" s="1">
        <f t="shared" si="313"/>
        <v>1070.001002</v>
      </c>
      <c r="AL1002">
        <f t="shared" si="314"/>
        <v>442</v>
      </c>
      <c r="AM1002" s="1">
        <f t="shared" si="315"/>
        <v>1059</v>
      </c>
      <c r="AN1002" s="108">
        <f t="shared" si="301"/>
        <v>158.17100199999999</v>
      </c>
      <c r="AO1002">
        <f t="shared" si="316"/>
        <v>269</v>
      </c>
      <c r="AP1002" s="1">
        <f t="shared" si="317"/>
        <v>1232</v>
      </c>
      <c r="AQ1002" s="108">
        <f t="shared" si="302"/>
        <v>1.0019999999999999E-3</v>
      </c>
      <c r="AR1002">
        <f t="shared" si="318"/>
        <v>507</v>
      </c>
      <c r="AS1002" s="1">
        <f t="shared" si="319"/>
        <v>994</v>
      </c>
    </row>
    <row r="1003" spans="7:45" x14ac:dyDescent="0.25">
      <c r="G1003" s="93">
        <v>43536</v>
      </c>
      <c r="H1003" t="s">
        <v>23</v>
      </c>
      <c r="I1003" t="s">
        <v>36</v>
      </c>
      <c r="J1003" t="s">
        <v>566</v>
      </c>
      <c r="K1003" s="95">
        <v>8</v>
      </c>
      <c r="L1003" s="94">
        <v>0</v>
      </c>
      <c r="O1003" t="str">
        <f t="shared" si="303"/>
        <v/>
      </c>
      <c r="AA1003" s="3">
        <f t="shared" si="320"/>
        <v>995</v>
      </c>
      <c r="AB1003" s="93">
        <f t="shared" si="304"/>
        <v>43536.001002999998</v>
      </c>
      <c r="AC1003">
        <f t="shared" si="305"/>
        <v>506</v>
      </c>
      <c r="AD1003" s="1">
        <f t="shared" si="306"/>
        <v>995</v>
      </c>
      <c r="AE1003" s="119">
        <f t="shared" si="307"/>
        <v>515.00100299999997</v>
      </c>
      <c r="AF1003">
        <f t="shared" si="308"/>
        <v>1170</v>
      </c>
      <c r="AG1003" s="1">
        <f t="shared" si="309"/>
        <v>331</v>
      </c>
      <c r="AH1003" s="119">
        <f t="shared" si="310"/>
        <v>297.00100300000003</v>
      </c>
      <c r="AI1003">
        <f t="shared" si="311"/>
        <v>1301</v>
      </c>
      <c r="AJ1003" s="1">
        <f t="shared" si="312"/>
        <v>200</v>
      </c>
      <c r="AK1003" s="1">
        <f t="shared" si="313"/>
        <v>1070.0010030000001</v>
      </c>
      <c r="AL1003">
        <f t="shared" si="314"/>
        <v>441</v>
      </c>
      <c r="AM1003" s="1">
        <f t="shared" si="315"/>
        <v>1060</v>
      </c>
      <c r="AN1003" s="108">
        <f t="shared" si="301"/>
        <v>8.0010030000000008</v>
      </c>
      <c r="AO1003">
        <f t="shared" si="316"/>
        <v>1284</v>
      </c>
      <c r="AP1003" s="1">
        <f t="shared" si="317"/>
        <v>217</v>
      </c>
      <c r="AQ1003" s="108">
        <f t="shared" si="302"/>
        <v>1.003E-3</v>
      </c>
      <c r="AR1003">
        <f t="shared" si="318"/>
        <v>506</v>
      </c>
      <c r="AS1003" s="1">
        <f t="shared" si="319"/>
        <v>995</v>
      </c>
    </row>
    <row r="1004" spans="7:45" x14ac:dyDescent="0.25">
      <c r="G1004" s="93">
        <v>43536</v>
      </c>
      <c r="H1004" t="s">
        <v>23</v>
      </c>
      <c r="I1004" t="s">
        <v>58</v>
      </c>
      <c r="J1004" t="s">
        <v>566</v>
      </c>
      <c r="K1004" s="95">
        <v>272</v>
      </c>
      <c r="L1004" s="94">
        <v>0</v>
      </c>
      <c r="O1004" t="str">
        <f t="shared" si="303"/>
        <v/>
      </c>
      <c r="AA1004" s="3">
        <f t="shared" si="320"/>
        <v>996</v>
      </c>
      <c r="AB1004" s="93">
        <f t="shared" si="304"/>
        <v>43536.001003999998</v>
      </c>
      <c r="AC1004">
        <f t="shared" si="305"/>
        <v>505</v>
      </c>
      <c r="AD1004" s="1">
        <f t="shared" si="306"/>
        <v>996</v>
      </c>
      <c r="AE1004" s="119">
        <f t="shared" si="307"/>
        <v>515.00100399999997</v>
      </c>
      <c r="AF1004">
        <f t="shared" si="308"/>
        <v>1169</v>
      </c>
      <c r="AG1004" s="1">
        <f t="shared" si="309"/>
        <v>332</v>
      </c>
      <c r="AH1004" s="119">
        <f t="shared" si="310"/>
        <v>462.00100400000002</v>
      </c>
      <c r="AI1004">
        <f t="shared" si="311"/>
        <v>1075</v>
      </c>
      <c r="AJ1004" s="1">
        <f t="shared" si="312"/>
        <v>426</v>
      </c>
      <c r="AK1004" s="1">
        <f t="shared" si="313"/>
        <v>1070.001004</v>
      </c>
      <c r="AL1004">
        <f t="shared" si="314"/>
        <v>440</v>
      </c>
      <c r="AM1004" s="1">
        <f t="shared" si="315"/>
        <v>1061</v>
      </c>
      <c r="AN1004" s="108">
        <f t="shared" si="301"/>
        <v>272.00100400000002</v>
      </c>
      <c r="AO1004">
        <f t="shared" si="316"/>
        <v>177</v>
      </c>
      <c r="AP1004" s="1">
        <f t="shared" si="317"/>
        <v>1324</v>
      </c>
      <c r="AQ1004" s="108">
        <f t="shared" si="302"/>
        <v>1.0039999999999999E-3</v>
      </c>
      <c r="AR1004">
        <f t="shared" si="318"/>
        <v>505</v>
      </c>
      <c r="AS1004" s="1">
        <f t="shared" si="319"/>
        <v>996</v>
      </c>
    </row>
    <row r="1005" spans="7:45" x14ac:dyDescent="0.25">
      <c r="G1005" s="93">
        <v>43536</v>
      </c>
      <c r="H1005" t="s">
        <v>23</v>
      </c>
      <c r="I1005" t="s">
        <v>58</v>
      </c>
      <c r="J1005" t="s">
        <v>566</v>
      </c>
      <c r="K1005" s="95">
        <v>156.4</v>
      </c>
      <c r="L1005" s="94">
        <v>0</v>
      </c>
      <c r="O1005" t="str">
        <f t="shared" si="303"/>
        <v/>
      </c>
      <c r="AA1005" s="3">
        <f t="shared" si="320"/>
        <v>997</v>
      </c>
      <c r="AB1005" s="93">
        <f t="shared" si="304"/>
        <v>43536.001004999998</v>
      </c>
      <c r="AC1005">
        <f t="shared" si="305"/>
        <v>504</v>
      </c>
      <c r="AD1005" s="1">
        <f t="shared" si="306"/>
        <v>997</v>
      </c>
      <c r="AE1005" s="119">
        <f t="shared" si="307"/>
        <v>515.00100499999996</v>
      </c>
      <c r="AF1005">
        <f t="shared" si="308"/>
        <v>1168</v>
      </c>
      <c r="AG1005" s="1">
        <f t="shared" si="309"/>
        <v>333</v>
      </c>
      <c r="AH1005" s="119">
        <f t="shared" si="310"/>
        <v>462.00100500000002</v>
      </c>
      <c r="AI1005">
        <f t="shared" si="311"/>
        <v>1074</v>
      </c>
      <c r="AJ1005" s="1">
        <f t="shared" si="312"/>
        <v>427</v>
      </c>
      <c r="AK1005" s="1">
        <f t="shared" si="313"/>
        <v>1070.0010050000001</v>
      </c>
      <c r="AL1005">
        <f t="shared" si="314"/>
        <v>439</v>
      </c>
      <c r="AM1005" s="1">
        <f t="shared" si="315"/>
        <v>1062</v>
      </c>
      <c r="AN1005" s="108">
        <f t="shared" si="301"/>
        <v>156.401005</v>
      </c>
      <c r="AO1005">
        <f t="shared" si="316"/>
        <v>273</v>
      </c>
      <c r="AP1005" s="1">
        <f t="shared" si="317"/>
        <v>1228</v>
      </c>
      <c r="AQ1005" s="108">
        <f t="shared" si="302"/>
        <v>1.005E-3</v>
      </c>
      <c r="AR1005">
        <f t="shared" si="318"/>
        <v>504</v>
      </c>
      <c r="AS1005" s="1">
        <f t="shared" si="319"/>
        <v>997</v>
      </c>
    </row>
    <row r="1006" spans="7:45" x14ac:dyDescent="0.25">
      <c r="G1006" s="93">
        <v>43536</v>
      </c>
      <c r="H1006" t="s">
        <v>23</v>
      </c>
      <c r="I1006" t="s">
        <v>58</v>
      </c>
      <c r="J1006" t="s">
        <v>566</v>
      </c>
      <c r="K1006" s="95">
        <v>47.25</v>
      </c>
      <c r="L1006" s="94">
        <v>0</v>
      </c>
      <c r="O1006" t="str">
        <f t="shared" si="303"/>
        <v/>
      </c>
      <c r="AA1006" s="3">
        <f t="shared" si="320"/>
        <v>998</v>
      </c>
      <c r="AB1006" s="93">
        <f t="shared" si="304"/>
        <v>43536.001005999999</v>
      </c>
      <c r="AC1006">
        <f t="shared" si="305"/>
        <v>503</v>
      </c>
      <c r="AD1006" s="1">
        <f t="shared" si="306"/>
        <v>998</v>
      </c>
      <c r="AE1006" s="119">
        <f t="shared" si="307"/>
        <v>515.00100599999996</v>
      </c>
      <c r="AF1006">
        <f t="shared" si="308"/>
        <v>1167</v>
      </c>
      <c r="AG1006" s="1">
        <f t="shared" si="309"/>
        <v>334</v>
      </c>
      <c r="AH1006" s="119">
        <f t="shared" si="310"/>
        <v>462.00100600000002</v>
      </c>
      <c r="AI1006">
        <f t="shared" si="311"/>
        <v>1073</v>
      </c>
      <c r="AJ1006" s="1">
        <f t="shared" si="312"/>
        <v>428</v>
      </c>
      <c r="AK1006" s="1">
        <f t="shared" si="313"/>
        <v>1070.001006</v>
      </c>
      <c r="AL1006">
        <f t="shared" si="314"/>
        <v>438</v>
      </c>
      <c r="AM1006" s="1">
        <f t="shared" si="315"/>
        <v>1063</v>
      </c>
      <c r="AN1006" s="108">
        <f t="shared" si="301"/>
        <v>47.251005999999997</v>
      </c>
      <c r="AO1006">
        <f t="shared" si="316"/>
        <v>641</v>
      </c>
      <c r="AP1006" s="1">
        <f t="shared" si="317"/>
        <v>860</v>
      </c>
      <c r="AQ1006" s="108">
        <f t="shared" si="302"/>
        <v>1.0059999999999999E-3</v>
      </c>
      <c r="AR1006">
        <f t="shared" si="318"/>
        <v>503</v>
      </c>
      <c r="AS1006" s="1">
        <f t="shared" si="319"/>
        <v>998</v>
      </c>
    </row>
    <row r="1007" spans="7:45" x14ac:dyDescent="0.25">
      <c r="G1007" s="93">
        <v>43536</v>
      </c>
      <c r="H1007" t="s">
        <v>23</v>
      </c>
      <c r="I1007" t="s">
        <v>58</v>
      </c>
      <c r="J1007" t="s">
        <v>566</v>
      </c>
      <c r="K1007" s="95">
        <v>37.979999999999997</v>
      </c>
      <c r="L1007" s="94">
        <v>0</v>
      </c>
      <c r="O1007" t="str">
        <f t="shared" si="303"/>
        <v/>
      </c>
      <c r="AA1007" s="3">
        <f t="shared" si="320"/>
        <v>999</v>
      </c>
      <c r="AB1007" s="93">
        <f t="shared" si="304"/>
        <v>43536.001006999999</v>
      </c>
      <c r="AC1007">
        <f t="shared" si="305"/>
        <v>502</v>
      </c>
      <c r="AD1007" s="1">
        <f t="shared" si="306"/>
        <v>999</v>
      </c>
      <c r="AE1007" s="119">
        <f t="shared" si="307"/>
        <v>515.00100699999996</v>
      </c>
      <c r="AF1007">
        <f t="shared" si="308"/>
        <v>1166</v>
      </c>
      <c r="AG1007" s="1">
        <f t="shared" si="309"/>
        <v>335</v>
      </c>
      <c r="AH1007" s="119">
        <f t="shared" si="310"/>
        <v>462.00100700000002</v>
      </c>
      <c r="AI1007">
        <f t="shared" si="311"/>
        <v>1072</v>
      </c>
      <c r="AJ1007" s="1">
        <f t="shared" si="312"/>
        <v>429</v>
      </c>
      <c r="AK1007" s="1">
        <f t="shared" si="313"/>
        <v>1070.0010070000001</v>
      </c>
      <c r="AL1007">
        <f t="shared" si="314"/>
        <v>437</v>
      </c>
      <c r="AM1007" s="1">
        <f t="shared" si="315"/>
        <v>1064</v>
      </c>
      <c r="AN1007" s="108">
        <f t="shared" si="301"/>
        <v>37.981006999999998</v>
      </c>
      <c r="AO1007">
        <f t="shared" si="316"/>
        <v>738</v>
      </c>
      <c r="AP1007" s="1">
        <f t="shared" si="317"/>
        <v>763</v>
      </c>
      <c r="AQ1007" s="108">
        <f t="shared" si="302"/>
        <v>1.0069999999999999E-3</v>
      </c>
      <c r="AR1007">
        <f t="shared" si="318"/>
        <v>502</v>
      </c>
      <c r="AS1007" s="1">
        <f t="shared" si="319"/>
        <v>999</v>
      </c>
    </row>
    <row r="1008" spans="7:45" x14ac:dyDescent="0.25">
      <c r="G1008" s="93">
        <v>43536</v>
      </c>
      <c r="H1008" t="s">
        <v>23</v>
      </c>
      <c r="I1008" t="s">
        <v>58</v>
      </c>
      <c r="J1008" t="s">
        <v>566</v>
      </c>
      <c r="K1008" s="95">
        <v>15.91</v>
      </c>
      <c r="L1008" s="94">
        <v>0</v>
      </c>
      <c r="O1008" t="str">
        <f t="shared" si="303"/>
        <v/>
      </c>
      <c r="AA1008" s="3">
        <f t="shared" si="320"/>
        <v>1000</v>
      </c>
      <c r="AB1008" s="93">
        <f t="shared" si="304"/>
        <v>43536.001007999999</v>
      </c>
      <c r="AC1008">
        <f t="shared" si="305"/>
        <v>501</v>
      </c>
      <c r="AD1008" s="1">
        <f t="shared" si="306"/>
        <v>1000</v>
      </c>
      <c r="AE1008" s="119">
        <f t="shared" si="307"/>
        <v>515.00100799999996</v>
      </c>
      <c r="AF1008">
        <f t="shared" si="308"/>
        <v>1165</v>
      </c>
      <c r="AG1008" s="1">
        <f t="shared" si="309"/>
        <v>336</v>
      </c>
      <c r="AH1008" s="119">
        <f t="shared" si="310"/>
        <v>462.00100800000001</v>
      </c>
      <c r="AI1008">
        <f t="shared" si="311"/>
        <v>1071</v>
      </c>
      <c r="AJ1008" s="1">
        <f t="shared" si="312"/>
        <v>430</v>
      </c>
      <c r="AK1008" s="1">
        <f t="shared" si="313"/>
        <v>1070.001008</v>
      </c>
      <c r="AL1008">
        <f t="shared" si="314"/>
        <v>436</v>
      </c>
      <c r="AM1008" s="1">
        <f t="shared" si="315"/>
        <v>1065</v>
      </c>
      <c r="AN1008" s="108">
        <f t="shared" si="301"/>
        <v>15.911008000000001</v>
      </c>
      <c r="AO1008">
        <f t="shared" si="316"/>
        <v>1137</v>
      </c>
      <c r="AP1008" s="1">
        <f t="shared" si="317"/>
        <v>364</v>
      </c>
      <c r="AQ1008" s="108">
        <f t="shared" si="302"/>
        <v>1.008E-3</v>
      </c>
      <c r="AR1008">
        <f t="shared" si="318"/>
        <v>501</v>
      </c>
      <c r="AS1008" s="1">
        <f t="shared" si="319"/>
        <v>1000</v>
      </c>
    </row>
    <row r="1009" spans="7:45" x14ac:dyDescent="0.25">
      <c r="G1009" s="93">
        <v>43536</v>
      </c>
      <c r="H1009" t="s">
        <v>23</v>
      </c>
      <c r="I1009" t="s">
        <v>63</v>
      </c>
      <c r="J1009" t="s">
        <v>566</v>
      </c>
      <c r="K1009" s="95">
        <v>112.85</v>
      </c>
      <c r="L1009" s="94">
        <v>0</v>
      </c>
      <c r="O1009" t="str">
        <f t="shared" si="303"/>
        <v/>
      </c>
      <c r="AA1009" s="3">
        <f t="shared" si="320"/>
        <v>1001</v>
      </c>
      <c r="AB1009" s="93">
        <f t="shared" si="304"/>
        <v>43536.001009</v>
      </c>
      <c r="AC1009">
        <f t="shared" si="305"/>
        <v>500</v>
      </c>
      <c r="AD1009" s="1">
        <f t="shared" si="306"/>
        <v>1001</v>
      </c>
      <c r="AE1009" s="119">
        <f t="shared" si="307"/>
        <v>515.00100899999995</v>
      </c>
      <c r="AF1009">
        <f t="shared" si="308"/>
        <v>1164</v>
      </c>
      <c r="AG1009" s="1">
        <f t="shared" si="309"/>
        <v>337</v>
      </c>
      <c r="AH1009" s="119">
        <f t="shared" si="310"/>
        <v>613.00100899999995</v>
      </c>
      <c r="AI1009">
        <f t="shared" si="311"/>
        <v>948</v>
      </c>
      <c r="AJ1009" s="1">
        <f t="shared" si="312"/>
        <v>553</v>
      </c>
      <c r="AK1009" s="1">
        <f t="shared" si="313"/>
        <v>1070.0010090000001</v>
      </c>
      <c r="AL1009">
        <f t="shared" si="314"/>
        <v>435</v>
      </c>
      <c r="AM1009" s="1">
        <f t="shared" si="315"/>
        <v>1066</v>
      </c>
      <c r="AN1009" s="108">
        <f t="shared" si="301"/>
        <v>112.85100899999999</v>
      </c>
      <c r="AO1009">
        <f t="shared" si="316"/>
        <v>359</v>
      </c>
      <c r="AP1009" s="1">
        <f t="shared" si="317"/>
        <v>1142</v>
      </c>
      <c r="AQ1009" s="108">
        <f t="shared" si="302"/>
        <v>1.0089999999999999E-3</v>
      </c>
      <c r="AR1009">
        <f t="shared" si="318"/>
        <v>500</v>
      </c>
      <c r="AS1009" s="1">
        <f t="shared" si="319"/>
        <v>1001</v>
      </c>
    </row>
    <row r="1010" spans="7:45" x14ac:dyDescent="0.25">
      <c r="G1010" s="93">
        <v>43536</v>
      </c>
      <c r="H1010" t="s">
        <v>23</v>
      </c>
      <c r="I1010" t="s">
        <v>63</v>
      </c>
      <c r="J1010" t="s">
        <v>566</v>
      </c>
      <c r="K1010" s="95">
        <v>50.45</v>
      </c>
      <c r="L1010" s="94">
        <v>0</v>
      </c>
      <c r="O1010" t="str">
        <f t="shared" si="303"/>
        <v/>
      </c>
      <c r="AA1010" s="3">
        <f t="shared" si="320"/>
        <v>1002</v>
      </c>
      <c r="AB1010" s="93">
        <f t="shared" si="304"/>
        <v>43536.00101</v>
      </c>
      <c r="AC1010">
        <f t="shared" si="305"/>
        <v>499</v>
      </c>
      <c r="AD1010" s="1">
        <f t="shared" si="306"/>
        <v>1002</v>
      </c>
      <c r="AE1010" s="119">
        <f t="shared" si="307"/>
        <v>515.00100999999995</v>
      </c>
      <c r="AF1010">
        <f t="shared" si="308"/>
        <v>1163</v>
      </c>
      <c r="AG1010" s="1">
        <f t="shared" si="309"/>
        <v>338</v>
      </c>
      <c r="AH1010" s="119">
        <f t="shared" si="310"/>
        <v>613.00100999999995</v>
      </c>
      <c r="AI1010">
        <f t="shared" si="311"/>
        <v>947</v>
      </c>
      <c r="AJ1010" s="1">
        <f t="shared" si="312"/>
        <v>554</v>
      </c>
      <c r="AK1010" s="1">
        <f t="shared" si="313"/>
        <v>1070.00101</v>
      </c>
      <c r="AL1010">
        <f t="shared" si="314"/>
        <v>434</v>
      </c>
      <c r="AM1010" s="1">
        <f t="shared" si="315"/>
        <v>1067</v>
      </c>
      <c r="AN1010" s="108">
        <f t="shared" si="301"/>
        <v>50.451010000000004</v>
      </c>
      <c r="AO1010">
        <f t="shared" si="316"/>
        <v>612</v>
      </c>
      <c r="AP1010" s="1">
        <f t="shared" si="317"/>
        <v>889</v>
      </c>
      <c r="AQ1010" s="108">
        <f t="shared" si="302"/>
        <v>1.01E-3</v>
      </c>
      <c r="AR1010">
        <f t="shared" si="318"/>
        <v>499</v>
      </c>
      <c r="AS1010" s="1">
        <f t="shared" si="319"/>
        <v>1002</v>
      </c>
    </row>
    <row r="1011" spans="7:45" x14ac:dyDescent="0.25">
      <c r="G1011" s="93">
        <v>43536</v>
      </c>
      <c r="H1011" t="s">
        <v>23</v>
      </c>
      <c r="I1011" t="s">
        <v>63</v>
      </c>
      <c r="J1011" t="s">
        <v>566</v>
      </c>
      <c r="K1011" s="95">
        <v>26.75</v>
      </c>
      <c r="L1011" s="94">
        <v>0</v>
      </c>
      <c r="O1011" t="str">
        <f t="shared" si="303"/>
        <v/>
      </c>
      <c r="AA1011" s="3">
        <f t="shared" si="320"/>
        <v>1003</v>
      </c>
      <c r="AB1011" s="93">
        <f t="shared" si="304"/>
        <v>43536.001011</v>
      </c>
      <c r="AC1011">
        <f t="shared" si="305"/>
        <v>498</v>
      </c>
      <c r="AD1011" s="1">
        <f t="shared" si="306"/>
        <v>1003</v>
      </c>
      <c r="AE1011" s="119">
        <f t="shared" si="307"/>
        <v>515.00101099999995</v>
      </c>
      <c r="AF1011">
        <f t="shared" si="308"/>
        <v>1162</v>
      </c>
      <c r="AG1011" s="1">
        <f t="shared" si="309"/>
        <v>339</v>
      </c>
      <c r="AH1011" s="119">
        <f t="shared" si="310"/>
        <v>613.00101099999995</v>
      </c>
      <c r="AI1011">
        <f t="shared" si="311"/>
        <v>946</v>
      </c>
      <c r="AJ1011" s="1">
        <f t="shared" si="312"/>
        <v>555</v>
      </c>
      <c r="AK1011" s="1">
        <f t="shared" si="313"/>
        <v>1070.0010110000001</v>
      </c>
      <c r="AL1011">
        <f t="shared" si="314"/>
        <v>433</v>
      </c>
      <c r="AM1011" s="1">
        <f t="shared" si="315"/>
        <v>1068</v>
      </c>
      <c r="AN1011" s="108">
        <f t="shared" si="301"/>
        <v>26.751010999999998</v>
      </c>
      <c r="AO1011">
        <f t="shared" si="316"/>
        <v>874</v>
      </c>
      <c r="AP1011" s="1">
        <f t="shared" si="317"/>
        <v>627</v>
      </c>
      <c r="AQ1011" s="108">
        <f t="shared" si="302"/>
        <v>1.011E-3</v>
      </c>
      <c r="AR1011">
        <f t="shared" si="318"/>
        <v>498</v>
      </c>
      <c r="AS1011" s="1">
        <f t="shared" si="319"/>
        <v>1003</v>
      </c>
    </row>
    <row r="1012" spans="7:45" x14ac:dyDescent="0.25">
      <c r="G1012" s="93">
        <v>43536</v>
      </c>
      <c r="H1012" t="s">
        <v>23</v>
      </c>
      <c r="I1012" t="s">
        <v>63</v>
      </c>
      <c r="J1012" t="s">
        <v>566</v>
      </c>
      <c r="K1012" s="95">
        <v>19.95</v>
      </c>
      <c r="L1012" s="94">
        <v>0</v>
      </c>
      <c r="O1012" t="str">
        <f t="shared" si="303"/>
        <v/>
      </c>
      <c r="AA1012" s="3">
        <f t="shared" si="320"/>
        <v>1004</v>
      </c>
      <c r="AB1012" s="93">
        <f t="shared" si="304"/>
        <v>43536.001012000001</v>
      </c>
      <c r="AC1012">
        <f t="shared" si="305"/>
        <v>497</v>
      </c>
      <c r="AD1012" s="1">
        <f t="shared" si="306"/>
        <v>1004</v>
      </c>
      <c r="AE1012" s="119">
        <f t="shared" si="307"/>
        <v>515.00101199999995</v>
      </c>
      <c r="AF1012">
        <f t="shared" si="308"/>
        <v>1161</v>
      </c>
      <c r="AG1012" s="1">
        <f t="shared" si="309"/>
        <v>340</v>
      </c>
      <c r="AH1012" s="119">
        <f t="shared" si="310"/>
        <v>613.00101199999995</v>
      </c>
      <c r="AI1012">
        <f t="shared" si="311"/>
        <v>945</v>
      </c>
      <c r="AJ1012" s="1">
        <f t="shared" si="312"/>
        <v>556</v>
      </c>
      <c r="AK1012" s="1">
        <f t="shared" si="313"/>
        <v>1070.0010119999999</v>
      </c>
      <c r="AL1012">
        <f t="shared" si="314"/>
        <v>432</v>
      </c>
      <c r="AM1012" s="1">
        <f t="shared" si="315"/>
        <v>1069</v>
      </c>
      <c r="AN1012" s="108">
        <f t="shared" si="301"/>
        <v>19.951011999999999</v>
      </c>
      <c r="AO1012">
        <f t="shared" si="316"/>
        <v>1011</v>
      </c>
      <c r="AP1012" s="1">
        <f t="shared" si="317"/>
        <v>490</v>
      </c>
      <c r="AQ1012" s="108">
        <f t="shared" si="302"/>
        <v>1.0119999999999999E-3</v>
      </c>
      <c r="AR1012">
        <f t="shared" si="318"/>
        <v>497</v>
      </c>
      <c r="AS1012" s="1">
        <f t="shared" si="319"/>
        <v>1004</v>
      </c>
    </row>
    <row r="1013" spans="7:45" x14ac:dyDescent="0.25">
      <c r="G1013" s="93">
        <v>43536</v>
      </c>
      <c r="H1013" t="s">
        <v>23</v>
      </c>
      <c r="I1013" t="s">
        <v>63</v>
      </c>
      <c r="J1013" t="s">
        <v>566</v>
      </c>
      <c r="K1013" s="95">
        <v>18</v>
      </c>
      <c r="L1013" s="94">
        <v>0</v>
      </c>
      <c r="O1013" t="str">
        <f t="shared" si="303"/>
        <v/>
      </c>
      <c r="AA1013" s="3">
        <f t="shared" si="320"/>
        <v>1005</v>
      </c>
      <c r="AB1013" s="93">
        <f t="shared" si="304"/>
        <v>43536.001013000001</v>
      </c>
      <c r="AC1013">
        <f t="shared" si="305"/>
        <v>496</v>
      </c>
      <c r="AD1013" s="1">
        <f t="shared" si="306"/>
        <v>1005</v>
      </c>
      <c r="AE1013" s="119">
        <f t="shared" si="307"/>
        <v>515.00101299999994</v>
      </c>
      <c r="AF1013">
        <f t="shared" si="308"/>
        <v>1160</v>
      </c>
      <c r="AG1013" s="1">
        <f t="shared" si="309"/>
        <v>341</v>
      </c>
      <c r="AH1013" s="119">
        <f t="shared" si="310"/>
        <v>613.00101299999994</v>
      </c>
      <c r="AI1013">
        <f t="shared" si="311"/>
        <v>944</v>
      </c>
      <c r="AJ1013" s="1">
        <f t="shared" si="312"/>
        <v>557</v>
      </c>
      <c r="AK1013" s="1">
        <f t="shared" si="313"/>
        <v>1070.0010130000001</v>
      </c>
      <c r="AL1013">
        <f t="shared" si="314"/>
        <v>431</v>
      </c>
      <c r="AM1013" s="1">
        <f t="shared" si="315"/>
        <v>1070</v>
      </c>
      <c r="AN1013" s="108">
        <f t="shared" si="301"/>
        <v>18.001013</v>
      </c>
      <c r="AO1013">
        <f t="shared" si="316"/>
        <v>1033</v>
      </c>
      <c r="AP1013" s="1">
        <f t="shared" si="317"/>
        <v>468</v>
      </c>
      <c r="AQ1013" s="108">
        <f t="shared" si="302"/>
        <v>1.013E-3</v>
      </c>
      <c r="AR1013">
        <f t="shared" si="318"/>
        <v>496</v>
      </c>
      <c r="AS1013" s="1">
        <f t="shared" si="319"/>
        <v>1005</v>
      </c>
    </row>
    <row r="1014" spans="7:45" x14ac:dyDescent="0.25">
      <c r="G1014" s="93">
        <v>43536</v>
      </c>
      <c r="H1014" t="s">
        <v>23</v>
      </c>
      <c r="I1014" t="s">
        <v>37</v>
      </c>
      <c r="J1014" t="s">
        <v>354</v>
      </c>
      <c r="K1014" s="95">
        <v>3</v>
      </c>
      <c r="L1014" s="94">
        <v>0</v>
      </c>
      <c r="O1014" t="str">
        <f t="shared" si="303"/>
        <v/>
      </c>
      <c r="AA1014" s="3">
        <f t="shared" si="320"/>
        <v>1006</v>
      </c>
      <c r="AB1014" s="93">
        <f t="shared" si="304"/>
        <v>43536.001014000001</v>
      </c>
      <c r="AC1014">
        <f t="shared" si="305"/>
        <v>495</v>
      </c>
      <c r="AD1014" s="1">
        <f t="shared" si="306"/>
        <v>1006</v>
      </c>
      <c r="AE1014" s="119">
        <f t="shared" si="307"/>
        <v>515.00101400000005</v>
      </c>
      <c r="AF1014">
        <f t="shared" si="308"/>
        <v>1159</v>
      </c>
      <c r="AG1014" s="1">
        <f t="shared" si="309"/>
        <v>342</v>
      </c>
      <c r="AH1014" s="119">
        <f t="shared" si="310"/>
        <v>868.00101400000005</v>
      </c>
      <c r="AI1014">
        <f t="shared" si="311"/>
        <v>695</v>
      </c>
      <c r="AJ1014" s="1">
        <f t="shared" si="312"/>
        <v>806</v>
      </c>
      <c r="AK1014" s="1">
        <f t="shared" si="313"/>
        <v>210.001014</v>
      </c>
      <c r="AL1014">
        <f t="shared" si="314"/>
        <v>1292</v>
      </c>
      <c r="AM1014" s="1">
        <f t="shared" si="315"/>
        <v>209</v>
      </c>
      <c r="AN1014" s="108">
        <f t="shared" si="301"/>
        <v>3.0010140000000001</v>
      </c>
      <c r="AO1014">
        <f t="shared" si="316"/>
        <v>1434</v>
      </c>
      <c r="AP1014" s="1">
        <f t="shared" si="317"/>
        <v>67</v>
      </c>
      <c r="AQ1014" s="108">
        <f t="shared" si="302"/>
        <v>1.0139999999999999E-3</v>
      </c>
      <c r="AR1014">
        <f t="shared" si="318"/>
        <v>495</v>
      </c>
      <c r="AS1014" s="1">
        <f t="shared" si="319"/>
        <v>1006</v>
      </c>
    </row>
    <row r="1015" spans="7:45" x14ac:dyDescent="0.25">
      <c r="G1015" s="93">
        <v>43536</v>
      </c>
      <c r="H1015" t="s">
        <v>23</v>
      </c>
      <c r="I1015" t="s">
        <v>37</v>
      </c>
      <c r="J1015" t="s">
        <v>309</v>
      </c>
      <c r="K1015" s="95">
        <v>3</v>
      </c>
      <c r="L1015" s="94">
        <v>0</v>
      </c>
      <c r="O1015" t="str">
        <f t="shared" si="303"/>
        <v/>
      </c>
      <c r="AA1015" s="3">
        <f t="shared" si="320"/>
        <v>1007</v>
      </c>
      <c r="AB1015" s="93">
        <f t="shared" si="304"/>
        <v>43536.001015000002</v>
      </c>
      <c r="AC1015">
        <f t="shared" si="305"/>
        <v>494</v>
      </c>
      <c r="AD1015" s="1">
        <f t="shared" si="306"/>
        <v>1007</v>
      </c>
      <c r="AE1015" s="119">
        <f t="shared" si="307"/>
        <v>515.00101500000005</v>
      </c>
      <c r="AF1015">
        <f t="shared" si="308"/>
        <v>1158</v>
      </c>
      <c r="AG1015" s="1">
        <f t="shared" si="309"/>
        <v>343</v>
      </c>
      <c r="AH1015" s="119">
        <f t="shared" si="310"/>
        <v>868.00101500000005</v>
      </c>
      <c r="AI1015">
        <f t="shared" si="311"/>
        <v>694</v>
      </c>
      <c r="AJ1015" s="1">
        <f t="shared" si="312"/>
        <v>807</v>
      </c>
      <c r="AK1015" s="1">
        <f t="shared" si="313"/>
        <v>196.001015</v>
      </c>
      <c r="AL1015">
        <f t="shared" si="314"/>
        <v>1306</v>
      </c>
      <c r="AM1015" s="1">
        <f t="shared" si="315"/>
        <v>195</v>
      </c>
      <c r="AN1015" s="108">
        <f t="shared" si="301"/>
        <v>3.0010150000000002</v>
      </c>
      <c r="AO1015">
        <f t="shared" si="316"/>
        <v>1433</v>
      </c>
      <c r="AP1015" s="1">
        <f t="shared" si="317"/>
        <v>68</v>
      </c>
      <c r="AQ1015" s="108">
        <f t="shared" si="302"/>
        <v>1.0150000000000001E-3</v>
      </c>
      <c r="AR1015">
        <f t="shared" si="318"/>
        <v>494</v>
      </c>
      <c r="AS1015" s="1">
        <f t="shared" si="319"/>
        <v>1007</v>
      </c>
    </row>
    <row r="1016" spans="7:45" x14ac:dyDescent="0.25">
      <c r="G1016" s="93">
        <v>43536</v>
      </c>
      <c r="H1016" t="s">
        <v>23</v>
      </c>
      <c r="I1016" t="s">
        <v>37</v>
      </c>
      <c r="J1016" t="s">
        <v>314</v>
      </c>
      <c r="K1016" s="95">
        <v>3.15</v>
      </c>
      <c r="L1016" s="94">
        <v>0</v>
      </c>
      <c r="O1016" t="str">
        <f t="shared" si="303"/>
        <v/>
      </c>
      <c r="AA1016" s="3">
        <f t="shared" si="320"/>
        <v>1008</v>
      </c>
      <c r="AB1016" s="93">
        <f t="shared" si="304"/>
        <v>43536.001016000002</v>
      </c>
      <c r="AC1016">
        <f t="shared" si="305"/>
        <v>493</v>
      </c>
      <c r="AD1016" s="1">
        <f t="shared" si="306"/>
        <v>1008</v>
      </c>
      <c r="AE1016" s="119">
        <f t="shared" si="307"/>
        <v>515.00101600000005</v>
      </c>
      <c r="AF1016">
        <f t="shared" si="308"/>
        <v>1157</v>
      </c>
      <c r="AG1016" s="1">
        <f t="shared" si="309"/>
        <v>344</v>
      </c>
      <c r="AH1016" s="119">
        <f t="shared" si="310"/>
        <v>868.00101600000005</v>
      </c>
      <c r="AI1016">
        <f t="shared" si="311"/>
        <v>693</v>
      </c>
      <c r="AJ1016" s="1">
        <f t="shared" si="312"/>
        <v>808</v>
      </c>
      <c r="AK1016" s="1">
        <f t="shared" si="313"/>
        <v>181.00101599999999</v>
      </c>
      <c r="AL1016">
        <f t="shared" si="314"/>
        <v>1320</v>
      </c>
      <c r="AM1016" s="1">
        <f t="shared" si="315"/>
        <v>181</v>
      </c>
      <c r="AN1016" s="108">
        <f t="shared" si="301"/>
        <v>3.1510159999999998</v>
      </c>
      <c r="AO1016">
        <f t="shared" si="316"/>
        <v>1426</v>
      </c>
      <c r="AP1016" s="1">
        <f t="shared" si="317"/>
        <v>75</v>
      </c>
      <c r="AQ1016" s="108">
        <f t="shared" si="302"/>
        <v>1.016E-3</v>
      </c>
      <c r="AR1016">
        <f t="shared" si="318"/>
        <v>493</v>
      </c>
      <c r="AS1016" s="1">
        <f t="shared" si="319"/>
        <v>1008</v>
      </c>
    </row>
    <row r="1017" spans="7:45" x14ac:dyDescent="0.25">
      <c r="G1017" s="93">
        <v>43536</v>
      </c>
      <c r="H1017" t="s">
        <v>23</v>
      </c>
      <c r="I1017" t="s">
        <v>37</v>
      </c>
      <c r="J1017" t="s">
        <v>403</v>
      </c>
      <c r="K1017" s="95">
        <v>2.1</v>
      </c>
      <c r="L1017" s="94">
        <v>0</v>
      </c>
      <c r="O1017" t="str">
        <f t="shared" si="303"/>
        <v/>
      </c>
      <c r="AA1017" s="3">
        <f t="shared" si="320"/>
        <v>1009</v>
      </c>
      <c r="AB1017" s="93">
        <f t="shared" si="304"/>
        <v>43536.001017000002</v>
      </c>
      <c r="AC1017">
        <f t="shared" si="305"/>
        <v>492</v>
      </c>
      <c r="AD1017" s="1">
        <f t="shared" si="306"/>
        <v>1009</v>
      </c>
      <c r="AE1017" s="119">
        <f t="shared" si="307"/>
        <v>515.00101700000005</v>
      </c>
      <c r="AF1017">
        <f t="shared" si="308"/>
        <v>1156</v>
      </c>
      <c r="AG1017" s="1">
        <f t="shared" si="309"/>
        <v>345</v>
      </c>
      <c r="AH1017" s="119">
        <f t="shared" si="310"/>
        <v>868.00101700000005</v>
      </c>
      <c r="AI1017">
        <f t="shared" si="311"/>
        <v>692</v>
      </c>
      <c r="AJ1017" s="1">
        <f t="shared" si="312"/>
        <v>809</v>
      </c>
      <c r="AK1017" s="1">
        <f t="shared" si="313"/>
        <v>150.00101699999999</v>
      </c>
      <c r="AL1017">
        <f t="shared" si="314"/>
        <v>1351</v>
      </c>
      <c r="AM1017" s="1">
        <f t="shared" si="315"/>
        <v>150</v>
      </c>
      <c r="AN1017" s="108">
        <f t="shared" si="301"/>
        <v>2.1010170000000001</v>
      </c>
      <c r="AO1017">
        <f t="shared" si="316"/>
        <v>1479</v>
      </c>
      <c r="AP1017" s="1">
        <f t="shared" si="317"/>
        <v>22</v>
      </c>
      <c r="AQ1017" s="108">
        <f t="shared" si="302"/>
        <v>1.0169999999999999E-3</v>
      </c>
      <c r="AR1017">
        <f t="shared" si="318"/>
        <v>492</v>
      </c>
      <c r="AS1017" s="1">
        <f t="shared" si="319"/>
        <v>1009</v>
      </c>
    </row>
    <row r="1018" spans="7:45" x14ac:dyDescent="0.25">
      <c r="G1018" s="93">
        <v>43536</v>
      </c>
      <c r="H1018" t="s">
        <v>23</v>
      </c>
      <c r="I1018" t="s">
        <v>37</v>
      </c>
      <c r="J1018" t="s">
        <v>129</v>
      </c>
      <c r="K1018" s="95">
        <v>1.8</v>
      </c>
      <c r="L1018" s="94">
        <v>0</v>
      </c>
      <c r="O1018" t="str">
        <f t="shared" si="303"/>
        <v/>
      </c>
      <c r="AA1018" s="3">
        <f t="shared" si="320"/>
        <v>1010</v>
      </c>
      <c r="AB1018" s="93">
        <f t="shared" si="304"/>
        <v>43536.001018000003</v>
      </c>
      <c r="AC1018">
        <f t="shared" si="305"/>
        <v>491</v>
      </c>
      <c r="AD1018" s="1">
        <f t="shared" si="306"/>
        <v>1010</v>
      </c>
      <c r="AE1018" s="119">
        <f t="shared" si="307"/>
        <v>515.00101800000004</v>
      </c>
      <c r="AF1018">
        <f t="shared" si="308"/>
        <v>1155</v>
      </c>
      <c r="AG1018" s="1">
        <f t="shared" si="309"/>
        <v>346</v>
      </c>
      <c r="AH1018" s="119">
        <f t="shared" si="310"/>
        <v>868.00101800000004</v>
      </c>
      <c r="AI1018">
        <f t="shared" si="311"/>
        <v>691</v>
      </c>
      <c r="AJ1018" s="1">
        <f t="shared" si="312"/>
        <v>810</v>
      </c>
      <c r="AK1018" s="1">
        <f t="shared" si="313"/>
        <v>130.00101799999999</v>
      </c>
      <c r="AL1018">
        <f t="shared" si="314"/>
        <v>1372</v>
      </c>
      <c r="AM1018" s="1">
        <f t="shared" si="315"/>
        <v>129</v>
      </c>
      <c r="AN1018" s="108">
        <f t="shared" si="301"/>
        <v>1.801018</v>
      </c>
      <c r="AO1018">
        <f t="shared" si="316"/>
        <v>1483</v>
      </c>
      <c r="AP1018" s="1">
        <f t="shared" si="317"/>
        <v>18</v>
      </c>
      <c r="AQ1018" s="108">
        <f t="shared" si="302"/>
        <v>1.018E-3</v>
      </c>
      <c r="AR1018">
        <f t="shared" si="318"/>
        <v>491</v>
      </c>
      <c r="AS1018" s="1">
        <f t="shared" si="319"/>
        <v>1010</v>
      </c>
    </row>
    <row r="1019" spans="7:45" x14ac:dyDescent="0.25">
      <c r="G1019" s="93">
        <v>43537</v>
      </c>
      <c r="H1019" t="s">
        <v>22</v>
      </c>
      <c r="I1019" t="s">
        <v>36</v>
      </c>
      <c r="J1019" t="s">
        <v>569</v>
      </c>
      <c r="K1019" s="95">
        <v>8</v>
      </c>
      <c r="L1019" s="94">
        <v>0</v>
      </c>
      <c r="O1019" t="str">
        <f t="shared" si="303"/>
        <v/>
      </c>
      <c r="AA1019" s="3">
        <f t="shared" si="320"/>
        <v>1011</v>
      </c>
      <c r="AB1019" s="93">
        <f t="shared" si="304"/>
        <v>43537.001019000003</v>
      </c>
      <c r="AC1019">
        <f t="shared" si="305"/>
        <v>490</v>
      </c>
      <c r="AD1019" s="1">
        <f t="shared" si="306"/>
        <v>1011</v>
      </c>
      <c r="AE1019" s="119">
        <f t="shared" si="307"/>
        <v>1469.001019</v>
      </c>
      <c r="AF1019">
        <f t="shared" si="308"/>
        <v>79</v>
      </c>
      <c r="AG1019" s="1">
        <f t="shared" si="309"/>
        <v>1422</v>
      </c>
      <c r="AH1019" s="119">
        <f t="shared" si="310"/>
        <v>297.00101899999999</v>
      </c>
      <c r="AI1019">
        <f t="shared" si="311"/>
        <v>1300</v>
      </c>
      <c r="AJ1019" s="1">
        <f t="shared" si="312"/>
        <v>201</v>
      </c>
      <c r="AK1019" s="1">
        <f t="shared" si="313"/>
        <v>1086.001019</v>
      </c>
      <c r="AL1019">
        <f t="shared" si="314"/>
        <v>430</v>
      </c>
      <c r="AM1019" s="1">
        <f t="shared" si="315"/>
        <v>1071</v>
      </c>
      <c r="AN1019" s="108">
        <f t="shared" si="301"/>
        <v>8.0010189999999994</v>
      </c>
      <c r="AO1019">
        <f t="shared" si="316"/>
        <v>1283</v>
      </c>
      <c r="AP1019" s="1">
        <f t="shared" si="317"/>
        <v>218</v>
      </c>
      <c r="AQ1019" s="108">
        <f t="shared" si="302"/>
        <v>1.0189999999999999E-3</v>
      </c>
      <c r="AR1019">
        <f t="shared" si="318"/>
        <v>490</v>
      </c>
      <c r="AS1019" s="1">
        <f t="shared" si="319"/>
        <v>1011</v>
      </c>
    </row>
    <row r="1020" spans="7:45" x14ac:dyDescent="0.25">
      <c r="G1020" s="93">
        <v>43537</v>
      </c>
      <c r="H1020" t="s">
        <v>22</v>
      </c>
      <c r="I1020" t="s">
        <v>65</v>
      </c>
      <c r="J1020" t="s">
        <v>569</v>
      </c>
      <c r="K1020" s="95">
        <v>516</v>
      </c>
      <c r="L1020" s="94">
        <v>0</v>
      </c>
      <c r="O1020" t="str">
        <f t="shared" si="303"/>
        <v/>
      </c>
      <c r="AA1020" s="3">
        <f t="shared" si="320"/>
        <v>1012</v>
      </c>
      <c r="AB1020" s="93">
        <f t="shared" si="304"/>
        <v>43537.001020000003</v>
      </c>
      <c r="AC1020">
        <f t="shared" si="305"/>
        <v>489</v>
      </c>
      <c r="AD1020" s="1">
        <f t="shared" si="306"/>
        <v>1012</v>
      </c>
      <c r="AE1020" s="119">
        <f t="shared" si="307"/>
        <v>1469.0010199999999</v>
      </c>
      <c r="AF1020">
        <f t="shared" si="308"/>
        <v>78</v>
      </c>
      <c r="AG1020" s="1">
        <f t="shared" si="309"/>
        <v>1423</v>
      </c>
      <c r="AH1020" s="119">
        <f t="shared" si="310"/>
        <v>1500.0010199999999</v>
      </c>
      <c r="AI1020">
        <f t="shared" si="311"/>
        <v>78</v>
      </c>
      <c r="AJ1020" s="1">
        <f t="shared" si="312"/>
        <v>1423</v>
      </c>
      <c r="AK1020" s="1">
        <f t="shared" si="313"/>
        <v>1086.0010199999999</v>
      </c>
      <c r="AL1020">
        <f t="shared" si="314"/>
        <v>429</v>
      </c>
      <c r="AM1020" s="1">
        <f t="shared" si="315"/>
        <v>1072</v>
      </c>
      <c r="AN1020" s="108">
        <f t="shared" si="301"/>
        <v>516.00102000000004</v>
      </c>
      <c r="AO1020">
        <f t="shared" si="316"/>
        <v>93</v>
      </c>
      <c r="AP1020" s="1">
        <f t="shared" si="317"/>
        <v>1408</v>
      </c>
      <c r="AQ1020" s="108">
        <f t="shared" si="302"/>
        <v>1.0199999999999999E-3</v>
      </c>
      <c r="AR1020">
        <f t="shared" si="318"/>
        <v>489</v>
      </c>
      <c r="AS1020" s="1">
        <f t="shared" si="319"/>
        <v>1012</v>
      </c>
    </row>
    <row r="1021" spans="7:45" x14ac:dyDescent="0.25">
      <c r="G1021" s="93">
        <v>43537</v>
      </c>
      <c r="H1021" t="s">
        <v>22</v>
      </c>
      <c r="I1021" t="s">
        <v>65</v>
      </c>
      <c r="J1021" t="s">
        <v>569</v>
      </c>
      <c r="K1021" s="95">
        <v>96</v>
      </c>
      <c r="L1021" s="94">
        <v>0</v>
      </c>
      <c r="O1021" t="str">
        <f t="shared" si="303"/>
        <v/>
      </c>
      <c r="AA1021" s="3">
        <f t="shared" si="320"/>
        <v>1013</v>
      </c>
      <c r="AB1021" s="93">
        <f t="shared" si="304"/>
        <v>43537.001020999996</v>
      </c>
      <c r="AC1021">
        <f t="shared" si="305"/>
        <v>488</v>
      </c>
      <c r="AD1021" s="1">
        <f t="shared" si="306"/>
        <v>1013</v>
      </c>
      <c r="AE1021" s="119">
        <f t="shared" si="307"/>
        <v>1469.001021</v>
      </c>
      <c r="AF1021">
        <f t="shared" si="308"/>
        <v>77</v>
      </c>
      <c r="AG1021" s="1">
        <f t="shared" si="309"/>
        <v>1424</v>
      </c>
      <c r="AH1021" s="119">
        <f t="shared" si="310"/>
        <v>1500.001021</v>
      </c>
      <c r="AI1021">
        <f t="shared" si="311"/>
        <v>77</v>
      </c>
      <c r="AJ1021" s="1">
        <f t="shared" si="312"/>
        <v>1424</v>
      </c>
      <c r="AK1021" s="1">
        <f t="shared" si="313"/>
        <v>1086.001021</v>
      </c>
      <c r="AL1021">
        <f t="shared" si="314"/>
        <v>428</v>
      </c>
      <c r="AM1021" s="1">
        <f t="shared" si="315"/>
        <v>1073</v>
      </c>
      <c r="AN1021" s="108">
        <f t="shared" si="301"/>
        <v>96.001020999999994</v>
      </c>
      <c r="AO1021">
        <f t="shared" si="316"/>
        <v>407</v>
      </c>
      <c r="AP1021" s="1">
        <f t="shared" si="317"/>
        <v>1094</v>
      </c>
      <c r="AQ1021" s="108">
        <f t="shared" si="302"/>
        <v>1.021E-3</v>
      </c>
      <c r="AR1021">
        <f t="shared" si="318"/>
        <v>488</v>
      </c>
      <c r="AS1021" s="1">
        <f t="shared" si="319"/>
        <v>1013</v>
      </c>
    </row>
    <row r="1022" spans="7:45" x14ac:dyDescent="0.25">
      <c r="G1022" s="93">
        <v>43537</v>
      </c>
      <c r="H1022" t="s">
        <v>73</v>
      </c>
      <c r="I1022" t="s">
        <v>35</v>
      </c>
      <c r="J1022" t="s">
        <v>569</v>
      </c>
      <c r="K1022" s="95">
        <v>71</v>
      </c>
      <c r="L1022" s="94">
        <v>0</v>
      </c>
      <c r="O1022" t="str">
        <f t="shared" si="303"/>
        <v/>
      </c>
      <c r="AA1022" s="3">
        <f t="shared" si="320"/>
        <v>1014</v>
      </c>
      <c r="AB1022" s="93">
        <f t="shared" si="304"/>
        <v>43537.001021999997</v>
      </c>
      <c r="AC1022">
        <f t="shared" si="305"/>
        <v>487</v>
      </c>
      <c r="AD1022" s="1">
        <f t="shared" si="306"/>
        <v>1014</v>
      </c>
      <c r="AE1022" s="119">
        <f t="shared" si="307"/>
        <v>1321.0010219999999</v>
      </c>
      <c r="AF1022">
        <f t="shared" si="308"/>
        <v>186</v>
      </c>
      <c r="AG1022" s="1">
        <f t="shared" si="309"/>
        <v>1315</v>
      </c>
      <c r="AH1022" s="119">
        <f t="shared" si="310"/>
        <v>1402.0010219999999</v>
      </c>
      <c r="AI1022">
        <f t="shared" si="311"/>
        <v>122</v>
      </c>
      <c r="AJ1022" s="1">
        <f t="shared" si="312"/>
        <v>1379</v>
      </c>
      <c r="AK1022" s="1">
        <f t="shared" si="313"/>
        <v>1086.0010219999999</v>
      </c>
      <c r="AL1022">
        <f t="shared" si="314"/>
        <v>427</v>
      </c>
      <c r="AM1022" s="1">
        <f t="shared" si="315"/>
        <v>1074</v>
      </c>
      <c r="AN1022" s="108">
        <f t="shared" si="301"/>
        <v>71.001022000000006</v>
      </c>
      <c r="AO1022">
        <f t="shared" si="316"/>
        <v>504</v>
      </c>
      <c r="AP1022" s="1">
        <f t="shared" si="317"/>
        <v>997</v>
      </c>
      <c r="AQ1022" s="108">
        <f t="shared" si="302"/>
        <v>1.0219999999999999E-3</v>
      </c>
      <c r="AR1022">
        <f t="shared" si="318"/>
        <v>487</v>
      </c>
      <c r="AS1022" s="1">
        <f t="shared" si="319"/>
        <v>1014</v>
      </c>
    </row>
    <row r="1023" spans="7:45" x14ac:dyDescent="0.25">
      <c r="G1023" s="93">
        <v>43537</v>
      </c>
      <c r="H1023" t="s">
        <v>142</v>
      </c>
      <c r="I1023" t="s">
        <v>65</v>
      </c>
      <c r="J1023" t="s">
        <v>569</v>
      </c>
      <c r="K1023" s="95">
        <v>1320</v>
      </c>
      <c r="L1023" s="94">
        <v>0</v>
      </c>
      <c r="O1023" t="str">
        <f t="shared" si="303"/>
        <v/>
      </c>
      <c r="AA1023" s="3">
        <f t="shared" si="320"/>
        <v>1015</v>
      </c>
      <c r="AB1023" s="93">
        <f t="shared" si="304"/>
        <v>43537.001022999997</v>
      </c>
      <c r="AC1023">
        <f t="shared" si="305"/>
        <v>486</v>
      </c>
      <c r="AD1023" s="1">
        <f t="shared" si="306"/>
        <v>1015</v>
      </c>
      <c r="AE1023" s="119">
        <f t="shared" si="307"/>
        <v>1208.001023</v>
      </c>
      <c r="AF1023">
        <f t="shared" si="308"/>
        <v>293</v>
      </c>
      <c r="AG1023" s="1">
        <f t="shared" si="309"/>
        <v>1208</v>
      </c>
      <c r="AH1023" s="119">
        <f t="shared" si="310"/>
        <v>1500.001023</v>
      </c>
      <c r="AI1023">
        <f t="shared" si="311"/>
        <v>76</v>
      </c>
      <c r="AJ1023" s="1">
        <f t="shared" si="312"/>
        <v>1425</v>
      </c>
      <c r="AK1023" s="1">
        <f t="shared" si="313"/>
        <v>1086.001023</v>
      </c>
      <c r="AL1023">
        <f t="shared" si="314"/>
        <v>426</v>
      </c>
      <c r="AM1023" s="1">
        <f t="shared" si="315"/>
        <v>1075</v>
      </c>
      <c r="AN1023" s="108">
        <f t="shared" si="301"/>
        <v>1320.001023</v>
      </c>
      <c r="AO1023">
        <f t="shared" si="316"/>
        <v>18</v>
      </c>
      <c r="AP1023" s="1">
        <f t="shared" si="317"/>
        <v>1483</v>
      </c>
      <c r="AQ1023" s="108">
        <f t="shared" si="302"/>
        <v>1.023E-3</v>
      </c>
      <c r="AR1023">
        <f t="shared" si="318"/>
        <v>486</v>
      </c>
      <c r="AS1023" s="1">
        <f t="shared" si="319"/>
        <v>1015</v>
      </c>
    </row>
    <row r="1024" spans="7:45" x14ac:dyDescent="0.25">
      <c r="G1024" s="93">
        <v>43537</v>
      </c>
      <c r="H1024" t="s">
        <v>77</v>
      </c>
      <c r="I1024" t="s">
        <v>67</v>
      </c>
      <c r="J1024" t="s">
        <v>569</v>
      </c>
      <c r="K1024" s="95">
        <v>4413.76</v>
      </c>
      <c r="L1024" s="94">
        <v>0</v>
      </c>
      <c r="O1024" t="str">
        <f t="shared" si="303"/>
        <v/>
      </c>
      <c r="AA1024" s="3">
        <f t="shared" si="320"/>
        <v>1016</v>
      </c>
      <c r="AB1024" s="93">
        <f t="shared" si="304"/>
        <v>43537.001023999997</v>
      </c>
      <c r="AC1024">
        <f t="shared" si="305"/>
        <v>485</v>
      </c>
      <c r="AD1024" s="1">
        <f t="shared" si="306"/>
        <v>1016</v>
      </c>
      <c r="AE1024" s="119">
        <f t="shared" si="307"/>
        <v>1184.0010239999999</v>
      </c>
      <c r="AF1024">
        <f t="shared" si="308"/>
        <v>322</v>
      </c>
      <c r="AG1024" s="1">
        <f t="shared" si="309"/>
        <v>1179</v>
      </c>
      <c r="AH1024" s="119">
        <f t="shared" si="310"/>
        <v>373.00102399999997</v>
      </c>
      <c r="AI1024">
        <f t="shared" si="311"/>
        <v>1129</v>
      </c>
      <c r="AJ1024" s="1">
        <f t="shared" si="312"/>
        <v>372</v>
      </c>
      <c r="AK1024" s="1">
        <f t="shared" si="313"/>
        <v>1086.0010239999999</v>
      </c>
      <c r="AL1024">
        <f t="shared" si="314"/>
        <v>425</v>
      </c>
      <c r="AM1024" s="1">
        <f t="shared" si="315"/>
        <v>1076</v>
      </c>
      <c r="AN1024" s="108">
        <f t="shared" si="301"/>
        <v>4413.7610240000004</v>
      </c>
      <c r="AO1024">
        <f t="shared" si="316"/>
        <v>5</v>
      </c>
      <c r="AP1024" s="1">
        <f t="shared" si="317"/>
        <v>1496</v>
      </c>
      <c r="AQ1024" s="108">
        <f t="shared" si="302"/>
        <v>1.024E-3</v>
      </c>
      <c r="AR1024">
        <f t="shared" si="318"/>
        <v>485</v>
      </c>
      <c r="AS1024" s="1">
        <f t="shared" si="319"/>
        <v>1016</v>
      </c>
    </row>
    <row r="1025" spans="7:45" x14ac:dyDescent="0.25">
      <c r="G1025" s="93">
        <v>43537</v>
      </c>
      <c r="H1025" t="s">
        <v>79</v>
      </c>
      <c r="I1025" t="s">
        <v>58</v>
      </c>
      <c r="J1025" t="s">
        <v>569</v>
      </c>
      <c r="K1025" s="95">
        <v>339.18</v>
      </c>
      <c r="L1025" s="94">
        <v>0</v>
      </c>
      <c r="O1025" t="str">
        <f t="shared" si="303"/>
        <v/>
      </c>
      <c r="AA1025" s="3">
        <f t="shared" si="320"/>
        <v>1017</v>
      </c>
      <c r="AB1025" s="93">
        <f t="shared" si="304"/>
        <v>43537.001024999998</v>
      </c>
      <c r="AC1025">
        <f t="shared" si="305"/>
        <v>484</v>
      </c>
      <c r="AD1025" s="1">
        <f t="shared" si="306"/>
        <v>1017</v>
      </c>
      <c r="AE1025" s="119">
        <f t="shared" si="307"/>
        <v>1160.001025</v>
      </c>
      <c r="AF1025">
        <f t="shared" si="308"/>
        <v>346</v>
      </c>
      <c r="AG1025" s="1">
        <f t="shared" si="309"/>
        <v>1155</v>
      </c>
      <c r="AH1025" s="119">
        <f t="shared" si="310"/>
        <v>462.00102500000003</v>
      </c>
      <c r="AI1025">
        <f t="shared" si="311"/>
        <v>1070</v>
      </c>
      <c r="AJ1025" s="1">
        <f t="shared" si="312"/>
        <v>431</v>
      </c>
      <c r="AK1025" s="1">
        <f t="shared" si="313"/>
        <v>1086.001025</v>
      </c>
      <c r="AL1025">
        <f t="shared" si="314"/>
        <v>424</v>
      </c>
      <c r="AM1025" s="1">
        <f t="shared" si="315"/>
        <v>1077</v>
      </c>
      <c r="AN1025" s="108">
        <f t="shared" si="301"/>
        <v>339.18102500000003</v>
      </c>
      <c r="AO1025">
        <f t="shared" si="316"/>
        <v>149</v>
      </c>
      <c r="AP1025" s="1">
        <f t="shared" si="317"/>
        <v>1352</v>
      </c>
      <c r="AQ1025" s="108">
        <f t="shared" si="302"/>
        <v>1.0249999999999999E-3</v>
      </c>
      <c r="AR1025">
        <f t="shared" si="318"/>
        <v>484</v>
      </c>
      <c r="AS1025" s="1">
        <f t="shared" si="319"/>
        <v>1017</v>
      </c>
    </row>
    <row r="1026" spans="7:45" x14ac:dyDescent="0.25">
      <c r="G1026" s="93">
        <v>43537</v>
      </c>
      <c r="H1026" t="s">
        <v>79</v>
      </c>
      <c r="I1026" t="s">
        <v>63</v>
      </c>
      <c r="J1026" t="s">
        <v>569</v>
      </c>
      <c r="K1026" s="95">
        <v>34.22</v>
      </c>
      <c r="L1026" s="94">
        <v>0</v>
      </c>
      <c r="O1026" t="str">
        <f t="shared" si="303"/>
        <v/>
      </c>
      <c r="AA1026" s="3">
        <f t="shared" si="320"/>
        <v>1018</v>
      </c>
      <c r="AB1026" s="93">
        <f t="shared" si="304"/>
        <v>43537.001025999998</v>
      </c>
      <c r="AC1026">
        <f t="shared" si="305"/>
        <v>483</v>
      </c>
      <c r="AD1026" s="1">
        <f t="shared" si="306"/>
        <v>1018</v>
      </c>
      <c r="AE1026" s="119">
        <f t="shared" si="307"/>
        <v>1160.0010259999999</v>
      </c>
      <c r="AF1026">
        <f t="shared" si="308"/>
        <v>345</v>
      </c>
      <c r="AG1026" s="1">
        <f t="shared" si="309"/>
        <v>1156</v>
      </c>
      <c r="AH1026" s="119">
        <f t="shared" si="310"/>
        <v>613.00102600000002</v>
      </c>
      <c r="AI1026">
        <f t="shared" si="311"/>
        <v>943</v>
      </c>
      <c r="AJ1026" s="1">
        <f t="shared" si="312"/>
        <v>558</v>
      </c>
      <c r="AK1026" s="1">
        <f t="shared" si="313"/>
        <v>1086.0010259999999</v>
      </c>
      <c r="AL1026">
        <f t="shared" si="314"/>
        <v>423</v>
      </c>
      <c r="AM1026" s="1">
        <f t="shared" si="315"/>
        <v>1078</v>
      </c>
      <c r="AN1026" s="108">
        <f t="shared" si="301"/>
        <v>34.221026000000002</v>
      </c>
      <c r="AO1026">
        <f t="shared" si="316"/>
        <v>776</v>
      </c>
      <c r="AP1026" s="1">
        <f t="shared" si="317"/>
        <v>725</v>
      </c>
      <c r="AQ1026" s="108">
        <f t="shared" si="302"/>
        <v>1.026E-3</v>
      </c>
      <c r="AR1026">
        <f t="shared" si="318"/>
        <v>483</v>
      </c>
      <c r="AS1026" s="1">
        <f t="shared" si="319"/>
        <v>1018</v>
      </c>
    </row>
    <row r="1027" spans="7:45" x14ac:dyDescent="0.25">
      <c r="G1027" s="93">
        <v>43537</v>
      </c>
      <c r="H1027" t="s">
        <v>21</v>
      </c>
      <c r="I1027" t="s">
        <v>36</v>
      </c>
      <c r="J1027" t="s">
        <v>569</v>
      </c>
      <c r="K1027" s="95">
        <v>16</v>
      </c>
      <c r="L1027" s="94">
        <v>0</v>
      </c>
      <c r="O1027" t="str">
        <f t="shared" si="303"/>
        <v/>
      </c>
      <c r="AA1027" s="3">
        <f t="shared" si="320"/>
        <v>1019</v>
      </c>
      <c r="AB1027" s="93">
        <f t="shared" si="304"/>
        <v>43537.001026999998</v>
      </c>
      <c r="AC1027">
        <f t="shared" si="305"/>
        <v>482</v>
      </c>
      <c r="AD1027" s="1">
        <f t="shared" si="306"/>
        <v>1019</v>
      </c>
      <c r="AE1027" s="119">
        <f t="shared" si="307"/>
        <v>1086.001027</v>
      </c>
      <c r="AF1027">
        <f t="shared" si="308"/>
        <v>528</v>
      </c>
      <c r="AG1027" s="1">
        <f t="shared" si="309"/>
        <v>973</v>
      </c>
      <c r="AH1027" s="119">
        <f t="shared" si="310"/>
        <v>297.00102700000002</v>
      </c>
      <c r="AI1027">
        <f t="shared" si="311"/>
        <v>1299</v>
      </c>
      <c r="AJ1027" s="1">
        <f t="shared" si="312"/>
        <v>202</v>
      </c>
      <c r="AK1027" s="1">
        <f t="shared" si="313"/>
        <v>1086.001027</v>
      </c>
      <c r="AL1027">
        <f t="shared" si="314"/>
        <v>422</v>
      </c>
      <c r="AM1027" s="1">
        <f t="shared" si="315"/>
        <v>1079</v>
      </c>
      <c r="AN1027" s="108">
        <f t="shared" si="301"/>
        <v>16.001027000000001</v>
      </c>
      <c r="AO1027">
        <f t="shared" si="316"/>
        <v>1091</v>
      </c>
      <c r="AP1027" s="1">
        <f t="shared" si="317"/>
        <v>410</v>
      </c>
      <c r="AQ1027" s="108">
        <f t="shared" si="302"/>
        <v>1.0269999999999999E-3</v>
      </c>
      <c r="AR1027">
        <f t="shared" si="318"/>
        <v>482</v>
      </c>
      <c r="AS1027" s="1">
        <f t="shared" si="319"/>
        <v>1019</v>
      </c>
    </row>
    <row r="1028" spans="7:45" x14ac:dyDescent="0.25">
      <c r="G1028" s="93">
        <v>43537</v>
      </c>
      <c r="H1028" t="s">
        <v>70</v>
      </c>
      <c r="I1028" t="s">
        <v>35</v>
      </c>
      <c r="J1028" t="s">
        <v>569</v>
      </c>
      <c r="K1028" s="95">
        <v>100.15</v>
      </c>
      <c r="L1028" s="94">
        <v>0</v>
      </c>
      <c r="O1028" t="str">
        <f t="shared" si="303"/>
        <v/>
      </c>
      <c r="AA1028" s="3">
        <f t="shared" si="320"/>
        <v>1020</v>
      </c>
      <c r="AB1028" s="93">
        <f t="shared" si="304"/>
        <v>43537.001027999999</v>
      </c>
      <c r="AC1028">
        <f t="shared" si="305"/>
        <v>481</v>
      </c>
      <c r="AD1028" s="1">
        <f t="shared" si="306"/>
        <v>1020</v>
      </c>
      <c r="AE1028" s="119">
        <f t="shared" si="307"/>
        <v>648.00102800000002</v>
      </c>
      <c r="AF1028">
        <f t="shared" si="308"/>
        <v>864</v>
      </c>
      <c r="AG1028" s="1">
        <f t="shared" si="309"/>
        <v>637</v>
      </c>
      <c r="AH1028" s="119">
        <f t="shared" si="310"/>
        <v>1402.0010279999999</v>
      </c>
      <c r="AI1028">
        <f t="shared" si="311"/>
        <v>121</v>
      </c>
      <c r="AJ1028" s="1">
        <f t="shared" si="312"/>
        <v>1380</v>
      </c>
      <c r="AK1028" s="1">
        <f t="shared" si="313"/>
        <v>1086.0010279999999</v>
      </c>
      <c r="AL1028">
        <f t="shared" si="314"/>
        <v>421</v>
      </c>
      <c r="AM1028" s="1">
        <f t="shared" si="315"/>
        <v>1080</v>
      </c>
      <c r="AN1028" s="108">
        <f t="shared" si="301"/>
        <v>100.15102800000001</v>
      </c>
      <c r="AO1028">
        <f t="shared" si="316"/>
        <v>390</v>
      </c>
      <c r="AP1028" s="1">
        <f t="shared" si="317"/>
        <v>1111</v>
      </c>
      <c r="AQ1028" s="108">
        <f t="shared" si="302"/>
        <v>1.0280000000000001E-3</v>
      </c>
      <c r="AR1028">
        <f t="shared" si="318"/>
        <v>481</v>
      </c>
      <c r="AS1028" s="1">
        <f t="shared" si="319"/>
        <v>1020</v>
      </c>
    </row>
    <row r="1029" spans="7:45" x14ac:dyDescent="0.25">
      <c r="G1029" s="93">
        <v>43537</v>
      </c>
      <c r="H1029" t="s">
        <v>74</v>
      </c>
      <c r="I1029" t="s">
        <v>35</v>
      </c>
      <c r="J1029" t="s">
        <v>569</v>
      </c>
      <c r="K1029" s="95">
        <v>60.85</v>
      </c>
      <c r="L1029" s="94">
        <v>0</v>
      </c>
      <c r="O1029" t="str">
        <f t="shared" si="303"/>
        <v/>
      </c>
      <c r="AA1029" s="3">
        <f t="shared" si="320"/>
        <v>1021</v>
      </c>
      <c r="AB1029" s="93">
        <f t="shared" si="304"/>
        <v>43537.001028999999</v>
      </c>
      <c r="AC1029">
        <f t="shared" si="305"/>
        <v>480</v>
      </c>
      <c r="AD1029" s="1">
        <f t="shared" si="306"/>
        <v>1021</v>
      </c>
      <c r="AE1029" s="119">
        <f t="shared" si="307"/>
        <v>608.00102900000002</v>
      </c>
      <c r="AF1029">
        <f t="shared" si="308"/>
        <v>898</v>
      </c>
      <c r="AG1029" s="1">
        <f t="shared" si="309"/>
        <v>603</v>
      </c>
      <c r="AH1029" s="119">
        <f t="shared" si="310"/>
        <v>1402.001029</v>
      </c>
      <c r="AI1029">
        <f t="shared" si="311"/>
        <v>120</v>
      </c>
      <c r="AJ1029" s="1">
        <f t="shared" si="312"/>
        <v>1381</v>
      </c>
      <c r="AK1029" s="1">
        <f t="shared" si="313"/>
        <v>1086.001029</v>
      </c>
      <c r="AL1029">
        <f t="shared" si="314"/>
        <v>420</v>
      </c>
      <c r="AM1029" s="1">
        <f t="shared" si="315"/>
        <v>1081</v>
      </c>
      <c r="AN1029" s="108">
        <f t="shared" si="301"/>
        <v>60.851029000000004</v>
      </c>
      <c r="AO1029">
        <f t="shared" si="316"/>
        <v>562</v>
      </c>
      <c r="AP1029" s="1">
        <f t="shared" si="317"/>
        <v>939</v>
      </c>
      <c r="AQ1029" s="108">
        <f t="shared" si="302"/>
        <v>1.029E-3</v>
      </c>
      <c r="AR1029">
        <f t="shared" si="318"/>
        <v>480</v>
      </c>
      <c r="AS1029" s="1">
        <f t="shared" si="319"/>
        <v>1021</v>
      </c>
    </row>
    <row r="1030" spans="7:45" x14ac:dyDescent="0.25">
      <c r="G1030" s="93">
        <v>43537</v>
      </c>
      <c r="H1030" t="s">
        <v>23</v>
      </c>
      <c r="I1030" t="s">
        <v>58</v>
      </c>
      <c r="J1030" t="s">
        <v>569</v>
      </c>
      <c r="K1030" s="95">
        <v>67.16</v>
      </c>
      <c r="L1030" s="94">
        <v>0</v>
      </c>
      <c r="O1030" t="str">
        <f t="shared" si="303"/>
        <v/>
      </c>
      <c r="AA1030" s="3">
        <f t="shared" si="320"/>
        <v>1022</v>
      </c>
      <c r="AB1030" s="93">
        <f t="shared" si="304"/>
        <v>43537.001029999999</v>
      </c>
      <c r="AC1030">
        <f t="shared" si="305"/>
        <v>479</v>
      </c>
      <c r="AD1030" s="1">
        <f t="shared" si="306"/>
        <v>1022</v>
      </c>
      <c r="AE1030" s="119">
        <f t="shared" si="307"/>
        <v>515.00103000000001</v>
      </c>
      <c r="AF1030">
        <f t="shared" si="308"/>
        <v>1154</v>
      </c>
      <c r="AG1030" s="1">
        <f t="shared" si="309"/>
        <v>347</v>
      </c>
      <c r="AH1030" s="119">
        <f t="shared" si="310"/>
        <v>462.00103000000001</v>
      </c>
      <c r="AI1030">
        <f t="shared" si="311"/>
        <v>1069</v>
      </c>
      <c r="AJ1030" s="1">
        <f t="shared" si="312"/>
        <v>432</v>
      </c>
      <c r="AK1030" s="1">
        <f t="shared" si="313"/>
        <v>1086.0010299999999</v>
      </c>
      <c r="AL1030">
        <f t="shared" si="314"/>
        <v>419</v>
      </c>
      <c r="AM1030" s="1">
        <f t="shared" si="315"/>
        <v>1082</v>
      </c>
      <c r="AN1030" s="108">
        <f t="shared" si="301"/>
        <v>67.161029999999997</v>
      </c>
      <c r="AO1030">
        <f t="shared" si="316"/>
        <v>520</v>
      </c>
      <c r="AP1030" s="1">
        <f t="shared" si="317"/>
        <v>981</v>
      </c>
      <c r="AQ1030" s="108">
        <f t="shared" si="302"/>
        <v>1.0299999999999999E-3</v>
      </c>
      <c r="AR1030">
        <f t="shared" si="318"/>
        <v>479</v>
      </c>
      <c r="AS1030" s="1">
        <f t="shared" si="319"/>
        <v>1022</v>
      </c>
    </row>
    <row r="1031" spans="7:45" x14ac:dyDescent="0.25">
      <c r="G1031" s="93">
        <v>43537</v>
      </c>
      <c r="H1031" t="s">
        <v>23</v>
      </c>
      <c r="I1031" t="s">
        <v>63</v>
      </c>
      <c r="J1031" t="s">
        <v>569</v>
      </c>
      <c r="K1031" s="95">
        <v>114.05</v>
      </c>
      <c r="L1031" s="94">
        <v>0</v>
      </c>
      <c r="O1031" t="str">
        <f t="shared" si="303"/>
        <v/>
      </c>
      <c r="AA1031" s="3">
        <f t="shared" si="320"/>
        <v>1023</v>
      </c>
      <c r="AB1031" s="93">
        <f t="shared" si="304"/>
        <v>43537.001031</v>
      </c>
      <c r="AC1031">
        <f t="shared" si="305"/>
        <v>478</v>
      </c>
      <c r="AD1031" s="1">
        <f t="shared" si="306"/>
        <v>1023</v>
      </c>
      <c r="AE1031" s="119">
        <f t="shared" si="307"/>
        <v>515.00103100000001</v>
      </c>
      <c r="AF1031">
        <f t="shared" si="308"/>
        <v>1153</v>
      </c>
      <c r="AG1031" s="1">
        <f t="shared" si="309"/>
        <v>348</v>
      </c>
      <c r="AH1031" s="119">
        <f t="shared" si="310"/>
        <v>613.00103100000001</v>
      </c>
      <c r="AI1031">
        <f t="shared" si="311"/>
        <v>942</v>
      </c>
      <c r="AJ1031" s="1">
        <f t="shared" si="312"/>
        <v>559</v>
      </c>
      <c r="AK1031" s="1">
        <f t="shared" si="313"/>
        <v>1086.001031</v>
      </c>
      <c r="AL1031">
        <f t="shared" si="314"/>
        <v>418</v>
      </c>
      <c r="AM1031" s="1">
        <f t="shared" si="315"/>
        <v>1083</v>
      </c>
      <c r="AN1031" s="108">
        <f t="shared" si="301"/>
        <v>114.05103099999999</v>
      </c>
      <c r="AO1031">
        <f t="shared" si="316"/>
        <v>355</v>
      </c>
      <c r="AP1031" s="1">
        <f t="shared" si="317"/>
        <v>1146</v>
      </c>
      <c r="AQ1031" s="108">
        <f t="shared" si="302"/>
        <v>1.031E-3</v>
      </c>
      <c r="AR1031">
        <f t="shared" si="318"/>
        <v>478</v>
      </c>
      <c r="AS1031" s="1">
        <f t="shared" si="319"/>
        <v>1023</v>
      </c>
    </row>
    <row r="1032" spans="7:45" x14ac:dyDescent="0.25">
      <c r="G1032" s="93">
        <v>43537</v>
      </c>
      <c r="H1032" t="s">
        <v>23</v>
      </c>
      <c r="I1032" t="s">
        <v>63</v>
      </c>
      <c r="J1032" t="s">
        <v>569</v>
      </c>
      <c r="K1032" s="95">
        <v>32.75</v>
      </c>
      <c r="L1032" s="94">
        <v>0</v>
      </c>
      <c r="O1032" t="str">
        <f t="shared" si="303"/>
        <v/>
      </c>
      <c r="AA1032" s="3">
        <f t="shared" si="320"/>
        <v>1024</v>
      </c>
      <c r="AB1032" s="93">
        <f t="shared" si="304"/>
        <v>43537.001032</v>
      </c>
      <c r="AC1032">
        <f t="shared" si="305"/>
        <v>477</v>
      </c>
      <c r="AD1032" s="1">
        <f t="shared" si="306"/>
        <v>1024</v>
      </c>
      <c r="AE1032" s="119">
        <f t="shared" si="307"/>
        <v>515.00103200000001</v>
      </c>
      <c r="AF1032">
        <f t="shared" si="308"/>
        <v>1152</v>
      </c>
      <c r="AG1032" s="1">
        <f t="shared" si="309"/>
        <v>349</v>
      </c>
      <c r="AH1032" s="119">
        <f t="shared" si="310"/>
        <v>613.00103200000001</v>
      </c>
      <c r="AI1032">
        <f t="shared" si="311"/>
        <v>941</v>
      </c>
      <c r="AJ1032" s="1">
        <f t="shared" si="312"/>
        <v>560</v>
      </c>
      <c r="AK1032" s="1">
        <f t="shared" si="313"/>
        <v>1086.0010319999999</v>
      </c>
      <c r="AL1032">
        <f t="shared" si="314"/>
        <v>417</v>
      </c>
      <c r="AM1032" s="1">
        <f t="shared" si="315"/>
        <v>1084</v>
      </c>
      <c r="AN1032" s="108">
        <f t="shared" si="301"/>
        <v>32.751032000000002</v>
      </c>
      <c r="AO1032">
        <f t="shared" si="316"/>
        <v>787</v>
      </c>
      <c r="AP1032" s="1">
        <f t="shared" si="317"/>
        <v>714</v>
      </c>
      <c r="AQ1032" s="108">
        <f t="shared" si="302"/>
        <v>1.0319999999999999E-3</v>
      </c>
      <c r="AR1032">
        <f t="shared" si="318"/>
        <v>477</v>
      </c>
      <c r="AS1032" s="1">
        <f t="shared" si="319"/>
        <v>1024</v>
      </c>
    </row>
    <row r="1033" spans="7:45" x14ac:dyDescent="0.25">
      <c r="G1033" s="93">
        <v>43537</v>
      </c>
      <c r="H1033" t="s">
        <v>23</v>
      </c>
      <c r="I1033" t="s">
        <v>37</v>
      </c>
      <c r="J1033" t="s">
        <v>309</v>
      </c>
      <c r="K1033" s="95">
        <v>3</v>
      </c>
      <c r="L1033" s="94">
        <v>0</v>
      </c>
      <c r="O1033" t="str">
        <f t="shared" si="303"/>
        <v/>
      </c>
      <c r="AA1033" s="3">
        <f t="shared" si="320"/>
        <v>1025</v>
      </c>
      <c r="AB1033" s="93">
        <f t="shared" si="304"/>
        <v>43537.001033</v>
      </c>
      <c r="AC1033">
        <f t="shared" si="305"/>
        <v>476</v>
      </c>
      <c r="AD1033" s="1">
        <f t="shared" si="306"/>
        <v>1025</v>
      </c>
      <c r="AE1033" s="119">
        <f t="shared" si="307"/>
        <v>515.00103300000001</v>
      </c>
      <c r="AF1033">
        <f t="shared" si="308"/>
        <v>1151</v>
      </c>
      <c r="AG1033" s="1">
        <f t="shared" si="309"/>
        <v>350</v>
      </c>
      <c r="AH1033" s="119">
        <f t="shared" si="310"/>
        <v>868.00103300000001</v>
      </c>
      <c r="AI1033">
        <f t="shared" si="311"/>
        <v>690</v>
      </c>
      <c r="AJ1033" s="1">
        <f t="shared" si="312"/>
        <v>811</v>
      </c>
      <c r="AK1033" s="1">
        <f t="shared" si="313"/>
        <v>196.00103300000001</v>
      </c>
      <c r="AL1033">
        <f t="shared" si="314"/>
        <v>1305</v>
      </c>
      <c r="AM1033" s="1">
        <f t="shared" si="315"/>
        <v>196</v>
      </c>
      <c r="AN1033" s="108">
        <f t="shared" ref="AN1033:AN1096" si="321">IF(K1033="","",K1033+0.000001*ROW())</f>
        <v>3.0010330000000001</v>
      </c>
      <c r="AO1033">
        <f t="shared" si="316"/>
        <v>1432</v>
      </c>
      <c r="AP1033" s="1">
        <f t="shared" si="317"/>
        <v>69</v>
      </c>
      <c r="AQ1033" s="108">
        <f t="shared" ref="AQ1033:AQ1096" si="322">IF(L1033="","",N1033+0.000001*ROW())</f>
        <v>1.0329999999999998E-3</v>
      </c>
      <c r="AR1033">
        <f t="shared" si="318"/>
        <v>476</v>
      </c>
      <c r="AS1033" s="1">
        <f t="shared" si="319"/>
        <v>1025</v>
      </c>
    </row>
    <row r="1034" spans="7:45" x14ac:dyDescent="0.25">
      <c r="G1034" s="93">
        <v>43537</v>
      </c>
      <c r="H1034" t="s">
        <v>23</v>
      </c>
      <c r="I1034" t="s">
        <v>37</v>
      </c>
      <c r="J1034" t="s">
        <v>60</v>
      </c>
      <c r="K1034" s="95">
        <v>12</v>
      </c>
      <c r="L1034" s="94">
        <v>0</v>
      </c>
      <c r="O1034" t="str">
        <f t="shared" ref="O1034:O1097" si="323">IF(P1034="","",O1033+1)</f>
        <v/>
      </c>
      <c r="AA1034" s="3">
        <f t="shared" si="320"/>
        <v>1026</v>
      </c>
      <c r="AB1034" s="93">
        <f t="shared" ref="AB1034:AB1097" si="324">IF(G1034="","",G1034+0.000001*ROW())</f>
        <v>43537.001034000001</v>
      </c>
      <c r="AC1034">
        <f t="shared" ref="AC1034:AC1097" si="325">IFERROR(_xlfn.RANK.EQ(AB1034,$AB$9:$AB$1508),"")</f>
        <v>475</v>
      </c>
      <c r="AD1034" s="1">
        <f t="shared" ref="AD1034:AD1097" si="326">IFERROR(_xlfn.RANK.EQ(AB1034,$AB$9:$AB$1508,1),"")</f>
        <v>1026</v>
      </c>
      <c r="AE1034" s="119">
        <f t="shared" ref="AE1034:AE1097" si="327">IF(H1034="","",COUNTIF($H$9:$H$1508,"&lt;="&amp;H1034) + 0.000001*ROW())</f>
        <v>515.001034</v>
      </c>
      <c r="AF1034">
        <f t="shared" ref="AF1034:AF1097" si="328">IFERROR(_xlfn.RANK.EQ(AE1034,$AE$9:$AE$1508),"")</f>
        <v>1150</v>
      </c>
      <c r="AG1034" s="1">
        <f t="shared" ref="AG1034:AG1097" si="329">IFERROR(_xlfn.RANK.EQ(AE1034,$AE$9:$AE$1508,1),"")</f>
        <v>351</v>
      </c>
      <c r="AH1034" s="119">
        <f t="shared" ref="AH1034:AH1097" si="330">IF(I1034="","",COUNTIF($I$9:$I$1508,"&lt;="&amp;I1034) + 0.000001*ROW())</f>
        <v>868.001034</v>
      </c>
      <c r="AI1034">
        <f t="shared" ref="AI1034:AI1097" si="331">IFERROR(_xlfn.RANK.EQ(AH1034,$AH$9:$AH$1508),"")</f>
        <v>689</v>
      </c>
      <c r="AJ1034" s="1">
        <f t="shared" ref="AJ1034:AJ1097" si="332">IFERROR(_xlfn.RANK.EQ(AH1034,$AH$9:$AH$1508,1),"")</f>
        <v>812</v>
      </c>
      <c r="AK1034" s="1">
        <f t="shared" ref="AK1034:AK1097" si="333">IF(J1034="","",COUNTIF($J$9:$J$1508,"&lt;="&amp;J1034) + 0.000001*ROW())</f>
        <v>174.001034</v>
      </c>
      <c r="AL1034">
        <f t="shared" ref="AL1034:AL1097" si="334">IFERROR(_xlfn.RANK.EQ(AK1034,$AK$9:$AK$1508),"")</f>
        <v>1328</v>
      </c>
      <c r="AM1034" s="1">
        <f t="shared" ref="AM1034:AM1097" si="335">IFERROR(_xlfn.RANK.EQ(AK1034,$AK$9:$AK$1508,1),"")</f>
        <v>173</v>
      </c>
      <c r="AN1034" s="108">
        <f t="shared" si="321"/>
        <v>12.001034000000001</v>
      </c>
      <c r="AO1034">
        <f t="shared" ref="AO1034:AO1097" si="336">IFERROR(_xlfn.RANK.EQ(AN1034,$AN$9:$AN$1508),"")</f>
        <v>1179</v>
      </c>
      <c r="AP1034" s="1">
        <f t="shared" ref="AP1034:AP1097" si="337">IFERROR(_xlfn.RANK.EQ(AN1034,$AN$9:$AN$1508,1),"")</f>
        <v>322</v>
      </c>
      <c r="AQ1034" s="108">
        <f t="shared" si="322"/>
        <v>1.034E-3</v>
      </c>
      <c r="AR1034">
        <f t="shared" ref="AR1034:AR1097" si="338">IFERROR(_xlfn.RANK.EQ(AQ1034,$AQ$9:$AQ$1508),"")</f>
        <v>475</v>
      </c>
      <c r="AS1034" s="1">
        <f t="shared" ref="AS1034:AS1097" si="339">IFERROR(_xlfn.RANK.EQ(AQ1034,$AQ$9:$AQ$1508,1),"")</f>
        <v>1026</v>
      </c>
    </row>
    <row r="1035" spans="7:45" x14ac:dyDescent="0.25">
      <c r="G1035" s="93">
        <v>43537</v>
      </c>
      <c r="H1035" t="s">
        <v>23</v>
      </c>
      <c r="I1035" t="s">
        <v>37</v>
      </c>
      <c r="J1035" t="s">
        <v>150</v>
      </c>
      <c r="K1035" s="95">
        <v>3.15</v>
      </c>
      <c r="L1035" s="94">
        <v>0</v>
      </c>
      <c r="O1035" t="str">
        <f t="shared" si="323"/>
        <v/>
      </c>
      <c r="AA1035" s="3">
        <f t="shared" ref="AA1035:AA1098" si="340">AA1034+1</f>
        <v>1027</v>
      </c>
      <c r="AB1035" s="93">
        <f t="shared" si="324"/>
        <v>43537.001035000001</v>
      </c>
      <c r="AC1035">
        <f t="shared" si="325"/>
        <v>474</v>
      </c>
      <c r="AD1035" s="1">
        <f t="shared" si="326"/>
        <v>1027</v>
      </c>
      <c r="AE1035" s="119">
        <f t="shared" si="327"/>
        <v>515.001035</v>
      </c>
      <c r="AF1035">
        <f t="shared" si="328"/>
        <v>1149</v>
      </c>
      <c r="AG1035" s="1">
        <f t="shared" si="329"/>
        <v>352</v>
      </c>
      <c r="AH1035" s="119">
        <f t="shared" si="330"/>
        <v>868.001035</v>
      </c>
      <c r="AI1035">
        <f t="shared" si="331"/>
        <v>688</v>
      </c>
      <c r="AJ1035" s="1">
        <f t="shared" si="332"/>
        <v>813</v>
      </c>
      <c r="AK1035" s="1">
        <f t="shared" si="333"/>
        <v>131.001035</v>
      </c>
      <c r="AL1035">
        <f t="shared" si="334"/>
        <v>1370</v>
      </c>
      <c r="AM1035" s="1">
        <f t="shared" si="335"/>
        <v>131</v>
      </c>
      <c r="AN1035" s="108">
        <f t="shared" si="321"/>
        <v>3.1510349999999998</v>
      </c>
      <c r="AO1035">
        <f t="shared" si="336"/>
        <v>1425</v>
      </c>
      <c r="AP1035" s="1">
        <f t="shared" si="337"/>
        <v>76</v>
      </c>
      <c r="AQ1035" s="108">
        <f t="shared" si="322"/>
        <v>1.0349999999999999E-3</v>
      </c>
      <c r="AR1035">
        <f t="shared" si="338"/>
        <v>474</v>
      </c>
      <c r="AS1035" s="1">
        <f t="shared" si="339"/>
        <v>1027</v>
      </c>
    </row>
    <row r="1036" spans="7:45" x14ac:dyDescent="0.25">
      <c r="G1036" s="93">
        <v>43537</v>
      </c>
      <c r="H1036" t="s">
        <v>23</v>
      </c>
      <c r="I1036" t="s">
        <v>37</v>
      </c>
      <c r="J1036" t="s">
        <v>158</v>
      </c>
      <c r="K1036" s="95">
        <v>7</v>
      </c>
      <c r="L1036" s="94">
        <v>0</v>
      </c>
      <c r="O1036" t="str">
        <f t="shared" si="323"/>
        <v/>
      </c>
      <c r="AA1036" s="3">
        <f t="shared" si="340"/>
        <v>1028</v>
      </c>
      <c r="AB1036" s="93">
        <f t="shared" si="324"/>
        <v>43537.001036000001</v>
      </c>
      <c r="AC1036">
        <f t="shared" si="325"/>
        <v>473</v>
      </c>
      <c r="AD1036" s="1">
        <f t="shared" si="326"/>
        <v>1028</v>
      </c>
      <c r="AE1036" s="119">
        <f t="shared" si="327"/>
        <v>515.001036</v>
      </c>
      <c r="AF1036">
        <f t="shared" si="328"/>
        <v>1148</v>
      </c>
      <c r="AG1036" s="1">
        <f t="shared" si="329"/>
        <v>353</v>
      </c>
      <c r="AH1036" s="119">
        <f t="shared" si="330"/>
        <v>868.001036</v>
      </c>
      <c r="AI1036">
        <f t="shared" si="331"/>
        <v>687</v>
      </c>
      <c r="AJ1036" s="1">
        <f t="shared" si="332"/>
        <v>814</v>
      </c>
      <c r="AK1036" s="1">
        <f t="shared" si="333"/>
        <v>121.001036</v>
      </c>
      <c r="AL1036">
        <f t="shared" si="334"/>
        <v>1381</v>
      </c>
      <c r="AM1036" s="1">
        <f t="shared" si="335"/>
        <v>120</v>
      </c>
      <c r="AN1036" s="108">
        <f t="shared" si="321"/>
        <v>7.001036</v>
      </c>
      <c r="AO1036">
        <f t="shared" si="336"/>
        <v>1367</v>
      </c>
      <c r="AP1036" s="1">
        <f t="shared" si="337"/>
        <v>134</v>
      </c>
      <c r="AQ1036" s="108">
        <f t="shared" si="322"/>
        <v>1.036E-3</v>
      </c>
      <c r="AR1036">
        <f t="shared" si="338"/>
        <v>473</v>
      </c>
      <c r="AS1036" s="1">
        <f t="shared" si="339"/>
        <v>1028</v>
      </c>
    </row>
    <row r="1037" spans="7:45" x14ac:dyDescent="0.25">
      <c r="G1037" s="93">
        <v>43537</v>
      </c>
      <c r="H1037" t="s">
        <v>23</v>
      </c>
      <c r="I1037" t="s">
        <v>37</v>
      </c>
      <c r="J1037" t="s">
        <v>176</v>
      </c>
      <c r="K1037" s="95">
        <v>2.25</v>
      </c>
      <c r="L1037" s="94">
        <v>0</v>
      </c>
      <c r="O1037" t="str">
        <f t="shared" si="323"/>
        <v/>
      </c>
      <c r="AA1037" s="3">
        <f t="shared" si="340"/>
        <v>1029</v>
      </c>
      <c r="AB1037" s="93">
        <f t="shared" si="324"/>
        <v>43537.001037000002</v>
      </c>
      <c r="AC1037">
        <f t="shared" si="325"/>
        <v>472</v>
      </c>
      <c r="AD1037" s="1">
        <f t="shared" si="326"/>
        <v>1029</v>
      </c>
      <c r="AE1037" s="119">
        <f t="shared" si="327"/>
        <v>515.001037</v>
      </c>
      <c r="AF1037">
        <f t="shared" si="328"/>
        <v>1147</v>
      </c>
      <c r="AG1037" s="1">
        <f t="shared" si="329"/>
        <v>354</v>
      </c>
      <c r="AH1037" s="119">
        <f t="shared" si="330"/>
        <v>868.001037</v>
      </c>
      <c r="AI1037">
        <f t="shared" si="331"/>
        <v>686</v>
      </c>
      <c r="AJ1037" s="1">
        <f t="shared" si="332"/>
        <v>815</v>
      </c>
      <c r="AK1037" s="1">
        <f t="shared" si="333"/>
        <v>93.001036999999997</v>
      </c>
      <c r="AL1037">
        <f t="shared" si="334"/>
        <v>1408</v>
      </c>
      <c r="AM1037" s="1">
        <f t="shared" si="335"/>
        <v>93</v>
      </c>
      <c r="AN1037" s="108">
        <f t="shared" si="321"/>
        <v>2.2510370000000002</v>
      </c>
      <c r="AO1037">
        <f t="shared" si="336"/>
        <v>1470</v>
      </c>
      <c r="AP1037" s="1">
        <f t="shared" si="337"/>
        <v>31</v>
      </c>
      <c r="AQ1037" s="108">
        <f t="shared" si="322"/>
        <v>1.0369999999999999E-3</v>
      </c>
      <c r="AR1037">
        <f t="shared" si="338"/>
        <v>472</v>
      </c>
      <c r="AS1037" s="1">
        <f t="shared" si="339"/>
        <v>1029</v>
      </c>
    </row>
    <row r="1038" spans="7:45" x14ac:dyDescent="0.25">
      <c r="G1038" s="93">
        <v>43537</v>
      </c>
      <c r="H1038" t="s">
        <v>23</v>
      </c>
      <c r="I1038" t="s">
        <v>65</v>
      </c>
      <c r="J1038" t="s">
        <v>569</v>
      </c>
      <c r="K1038" s="95">
        <v>132</v>
      </c>
      <c r="L1038" s="94">
        <v>0</v>
      </c>
      <c r="O1038" t="str">
        <f t="shared" si="323"/>
        <v/>
      </c>
      <c r="AA1038" s="3">
        <f t="shared" si="340"/>
        <v>1030</v>
      </c>
      <c r="AB1038" s="93">
        <f t="shared" si="324"/>
        <v>43537.001038000002</v>
      </c>
      <c r="AC1038">
        <f t="shared" si="325"/>
        <v>471</v>
      </c>
      <c r="AD1038" s="1">
        <f t="shared" si="326"/>
        <v>1030</v>
      </c>
      <c r="AE1038" s="119">
        <f t="shared" si="327"/>
        <v>515.00103799999999</v>
      </c>
      <c r="AF1038">
        <f t="shared" si="328"/>
        <v>1146</v>
      </c>
      <c r="AG1038" s="1">
        <f t="shared" si="329"/>
        <v>355</v>
      </c>
      <c r="AH1038" s="119">
        <f t="shared" si="330"/>
        <v>1500.0010380000001</v>
      </c>
      <c r="AI1038">
        <f t="shared" si="331"/>
        <v>75</v>
      </c>
      <c r="AJ1038" s="1">
        <f t="shared" si="332"/>
        <v>1426</v>
      </c>
      <c r="AK1038" s="1">
        <f t="shared" si="333"/>
        <v>1086.0010380000001</v>
      </c>
      <c r="AL1038">
        <f t="shared" si="334"/>
        <v>416</v>
      </c>
      <c r="AM1038" s="1">
        <f t="shared" si="335"/>
        <v>1085</v>
      </c>
      <c r="AN1038" s="108">
        <f t="shared" si="321"/>
        <v>132.00103799999999</v>
      </c>
      <c r="AO1038">
        <f t="shared" si="336"/>
        <v>322</v>
      </c>
      <c r="AP1038" s="1">
        <f t="shared" si="337"/>
        <v>1179</v>
      </c>
      <c r="AQ1038" s="108">
        <f t="shared" si="322"/>
        <v>1.0379999999999999E-3</v>
      </c>
      <c r="AR1038">
        <f t="shared" si="338"/>
        <v>471</v>
      </c>
      <c r="AS1038" s="1">
        <f t="shared" si="339"/>
        <v>1030</v>
      </c>
    </row>
    <row r="1039" spans="7:45" x14ac:dyDescent="0.25">
      <c r="G1039" s="93">
        <v>43537</v>
      </c>
      <c r="H1039" t="s">
        <v>23</v>
      </c>
      <c r="I1039" t="s">
        <v>65</v>
      </c>
      <c r="J1039" t="s">
        <v>569</v>
      </c>
      <c r="K1039" s="95">
        <v>120</v>
      </c>
      <c r="L1039" s="94">
        <v>0</v>
      </c>
      <c r="O1039" t="str">
        <f t="shared" si="323"/>
        <v/>
      </c>
      <c r="AA1039" s="3">
        <f t="shared" si="340"/>
        <v>1031</v>
      </c>
      <c r="AB1039" s="93">
        <f t="shared" si="324"/>
        <v>43537.001039000002</v>
      </c>
      <c r="AC1039">
        <f t="shared" si="325"/>
        <v>470</v>
      </c>
      <c r="AD1039" s="1">
        <f t="shared" si="326"/>
        <v>1031</v>
      </c>
      <c r="AE1039" s="119">
        <f t="shared" si="327"/>
        <v>515.00103899999999</v>
      </c>
      <c r="AF1039">
        <f t="shared" si="328"/>
        <v>1145</v>
      </c>
      <c r="AG1039" s="1">
        <f t="shared" si="329"/>
        <v>356</v>
      </c>
      <c r="AH1039" s="119">
        <f t="shared" si="330"/>
        <v>1500.001039</v>
      </c>
      <c r="AI1039">
        <f t="shared" si="331"/>
        <v>74</v>
      </c>
      <c r="AJ1039" s="1">
        <f t="shared" si="332"/>
        <v>1427</v>
      </c>
      <c r="AK1039" s="1">
        <f t="shared" si="333"/>
        <v>1086.001039</v>
      </c>
      <c r="AL1039">
        <f t="shared" si="334"/>
        <v>415</v>
      </c>
      <c r="AM1039" s="1">
        <f t="shared" si="335"/>
        <v>1086</v>
      </c>
      <c r="AN1039" s="108">
        <f t="shared" si="321"/>
        <v>120.00103900000001</v>
      </c>
      <c r="AO1039">
        <f t="shared" si="336"/>
        <v>346</v>
      </c>
      <c r="AP1039" s="1">
        <f t="shared" si="337"/>
        <v>1155</v>
      </c>
      <c r="AQ1039" s="108">
        <f t="shared" si="322"/>
        <v>1.039E-3</v>
      </c>
      <c r="AR1039">
        <f t="shared" si="338"/>
        <v>470</v>
      </c>
      <c r="AS1039" s="1">
        <f t="shared" si="339"/>
        <v>1031</v>
      </c>
    </row>
    <row r="1040" spans="7:45" x14ac:dyDescent="0.25">
      <c r="G1040" s="93">
        <v>43538</v>
      </c>
      <c r="H1040" t="s">
        <v>85</v>
      </c>
      <c r="I1040" t="s">
        <v>35</v>
      </c>
      <c r="J1040" t="s">
        <v>570</v>
      </c>
      <c r="K1040" s="95">
        <v>4.5999999999999996</v>
      </c>
      <c r="L1040" s="94">
        <v>0</v>
      </c>
      <c r="O1040" t="str">
        <f t="shared" si="323"/>
        <v/>
      </c>
      <c r="AA1040" s="3">
        <f t="shared" si="340"/>
        <v>1032</v>
      </c>
      <c r="AB1040" s="93">
        <f t="shared" si="324"/>
        <v>43538.001040000003</v>
      </c>
      <c r="AC1040">
        <f t="shared" si="325"/>
        <v>469</v>
      </c>
      <c r="AD1040" s="1">
        <f t="shared" si="326"/>
        <v>1032</v>
      </c>
      <c r="AE1040" s="119">
        <f t="shared" si="327"/>
        <v>1500.0010400000001</v>
      </c>
      <c r="AF1040">
        <f t="shared" si="328"/>
        <v>2</v>
      </c>
      <c r="AG1040" s="1">
        <f t="shared" si="329"/>
        <v>1499</v>
      </c>
      <c r="AH1040" s="119">
        <f t="shared" si="330"/>
        <v>1402.0010400000001</v>
      </c>
      <c r="AI1040">
        <f t="shared" si="331"/>
        <v>119</v>
      </c>
      <c r="AJ1040" s="1">
        <f t="shared" si="332"/>
        <v>1382</v>
      </c>
      <c r="AK1040" s="1">
        <f t="shared" si="333"/>
        <v>1095.0010400000001</v>
      </c>
      <c r="AL1040">
        <f t="shared" si="334"/>
        <v>414</v>
      </c>
      <c r="AM1040" s="1">
        <f t="shared" si="335"/>
        <v>1087</v>
      </c>
      <c r="AN1040" s="108">
        <f t="shared" si="321"/>
        <v>4.6010399999999994</v>
      </c>
      <c r="AO1040">
        <f t="shared" si="336"/>
        <v>1407</v>
      </c>
      <c r="AP1040" s="1">
        <f t="shared" si="337"/>
        <v>94</v>
      </c>
      <c r="AQ1040" s="108">
        <f t="shared" si="322"/>
        <v>1.0399999999999999E-3</v>
      </c>
      <c r="AR1040">
        <f t="shared" si="338"/>
        <v>469</v>
      </c>
      <c r="AS1040" s="1">
        <f t="shared" si="339"/>
        <v>1032</v>
      </c>
    </row>
    <row r="1041" spans="7:45" x14ac:dyDescent="0.25">
      <c r="G1041" s="93">
        <v>43538</v>
      </c>
      <c r="H1041" t="s">
        <v>78</v>
      </c>
      <c r="I1041" t="s">
        <v>64</v>
      </c>
      <c r="J1041" t="s">
        <v>570</v>
      </c>
      <c r="K1041" s="95">
        <v>69.45</v>
      </c>
      <c r="L1041" s="94">
        <v>0</v>
      </c>
      <c r="O1041" t="str">
        <f t="shared" si="323"/>
        <v/>
      </c>
      <c r="AA1041" s="3">
        <f t="shared" si="340"/>
        <v>1033</v>
      </c>
      <c r="AB1041" s="93">
        <f t="shared" si="324"/>
        <v>43538.001041000003</v>
      </c>
      <c r="AC1041">
        <f t="shared" si="325"/>
        <v>468</v>
      </c>
      <c r="AD1041" s="1">
        <f t="shared" si="326"/>
        <v>1033</v>
      </c>
      <c r="AE1041" s="119">
        <f t="shared" si="327"/>
        <v>1487.001041</v>
      </c>
      <c r="AF1041">
        <f t="shared" si="328"/>
        <v>20</v>
      </c>
      <c r="AG1041" s="1">
        <f t="shared" si="329"/>
        <v>1481</v>
      </c>
      <c r="AH1041" s="119">
        <f t="shared" si="330"/>
        <v>358.00104099999999</v>
      </c>
      <c r="AI1041">
        <f t="shared" si="331"/>
        <v>1166</v>
      </c>
      <c r="AJ1041" s="1">
        <f t="shared" si="332"/>
        <v>335</v>
      </c>
      <c r="AK1041" s="1">
        <f t="shared" si="333"/>
        <v>1095.001041</v>
      </c>
      <c r="AL1041">
        <f t="shared" si="334"/>
        <v>413</v>
      </c>
      <c r="AM1041" s="1">
        <f t="shared" si="335"/>
        <v>1088</v>
      </c>
      <c r="AN1041" s="108">
        <f t="shared" si="321"/>
        <v>69.451041000000004</v>
      </c>
      <c r="AO1041">
        <f t="shared" si="336"/>
        <v>513</v>
      </c>
      <c r="AP1041" s="1">
        <f t="shared" si="337"/>
        <v>988</v>
      </c>
      <c r="AQ1041" s="108">
        <f t="shared" si="322"/>
        <v>1.041E-3</v>
      </c>
      <c r="AR1041">
        <f t="shared" si="338"/>
        <v>468</v>
      </c>
      <c r="AS1041" s="1">
        <f t="shared" si="339"/>
        <v>1033</v>
      </c>
    </row>
    <row r="1042" spans="7:45" x14ac:dyDescent="0.25">
      <c r="G1042" s="93">
        <v>43538</v>
      </c>
      <c r="H1042" t="s">
        <v>22</v>
      </c>
      <c r="I1042" t="s">
        <v>35</v>
      </c>
      <c r="J1042" t="s">
        <v>570</v>
      </c>
      <c r="K1042" s="95">
        <v>187.2</v>
      </c>
      <c r="L1042" s="94">
        <v>0</v>
      </c>
      <c r="O1042" t="str">
        <f t="shared" si="323"/>
        <v/>
      </c>
      <c r="AA1042" s="3">
        <f t="shared" si="340"/>
        <v>1034</v>
      </c>
      <c r="AB1042" s="93">
        <f t="shared" si="324"/>
        <v>43538.001042000004</v>
      </c>
      <c r="AC1042">
        <f t="shared" si="325"/>
        <v>467</v>
      </c>
      <c r="AD1042" s="1">
        <f t="shared" si="326"/>
        <v>1034</v>
      </c>
      <c r="AE1042" s="119">
        <f t="shared" si="327"/>
        <v>1469.0010420000001</v>
      </c>
      <c r="AF1042">
        <f t="shared" si="328"/>
        <v>76</v>
      </c>
      <c r="AG1042" s="1">
        <f t="shared" si="329"/>
        <v>1425</v>
      </c>
      <c r="AH1042" s="119">
        <f t="shared" si="330"/>
        <v>1402.0010420000001</v>
      </c>
      <c r="AI1042">
        <f t="shared" si="331"/>
        <v>118</v>
      </c>
      <c r="AJ1042" s="1">
        <f t="shared" si="332"/>
        <v>1383</v>
      </c>
      <c r="AK1042" s="1">
        <f t="shared" si="333"/>
        <v>1095.0010420000001</v>
      </c>
      <c r="AL1042">
        <f t="shared" si="334"/>
        <v>412</v>
      </c>
      <c r="AM1042" s="1">
        <f t="shared" si="335"/>
        <v>1089</v>
      </c>
      <c r="AN1042" s="108">
        <f t="shared" si="321"/>
        <v>187.201042</v>
      </c>
      <c r="AO1042">
        <f t="shared" si="336"/>
        <v>239</v>
      </c>
      <c r="AP1042" s="1">
        <f t="shared" si="337"/>
        <v>1262</v>
      </c>
      <c r="AQ1042" s="108">
        <f t="shared" si="322"/>
        <v>1.042E-3</v>
      </c>
      <c r="AR1042">
        <f t="shared" si="338"/>
        <v>467</v>
      </c>
      <c r="AS1042" s="1">
        <f t="shared" si="339"/>
        <v>1034</v>
      </c>
    </row>
    <row r="1043" spans="7:45" x14ac:dyDescent="0.25">
      <c r="G1043" s="93">
        <v>43538</v>
      </c>
      <c r="H1043" t="s">
        <v>22</v>
      </c>
      <c r="I1043" t="s">
        <v>35</v>
      </c>
      <c r="J1043" t="s">
        <v>570</v>
      </c>
      <c r="K1043" s="95">
        <v>168</v>
      </c>
      <c r="L1043" s="94">
        <v>0</v>
      </c>
      <c r="O1043" t="str">
        <f t="shared" si="323"/>
        <v/>
      </c>
      <c r="AA1043" s="3">
        <f t="shared" si="340"/>
        <v>1035</v>
      </c>
      <c r="AB1043" s="93">
        <f t="shared" si="324"/>
        <v>43538.001042999997</v>
      </c>
      <c r="AC1043">
        <f t="shared" si="325"/>
        <v>466</v>
      </c>
      <c r="AD1043" s="1">
        <f t="shared" si="326"/>
        <v>1035</v>
      </c>
      <c r="AE1043" s="119">
        <f t="shared" si="327"/>
        <v>1469.001043</v>
      </c>
      <c r="AF1043">
        <f t="shared" si="328"/>
        <v>75</v>
      </c>
      <c r="AG1043" s="1">
        <f t="shared" si="329"/>
        <v>1426</v>
      </c>
      <c r="AH1043" s="119">
        <f t="shared" si="330"/>
        <v>1402.001043</v>
      </c>
      <c r="AI1043">
        <f t="shared" si="331"/>
        <v>117</v>
      </c>
      <c r="AJ1043" s="1">
        <f t="shared" si="332"/>
        <v>1384</v>
      </c>
      <c r="AK1043" s="1">
        <f t="shared" si="333"/>
        <v>1095.001043</v>
      </c>
      <c r="AL1043">
        <f t="shared" si="334"/>
        <v>411</v>
      </c>
      <c r="AM1043" s="1">
        <f t="shared" si="335"/>
        <v>1090</v>
      </c>
      <c r="AN1043" s="108">
        <f t="shared" si="321"/>
        <v>168.00104300000001</v>
      </c>
      <c r="AO1043">
        <f t="shared" si="336"/>
        <v>254</v>
      </c>
      <c r="AP1043" s="1">
        <f t="shared" si="337"/>
        <v>1247</v>
      </c>
      <c r="AQ1043" s="108">
        <f t="shared" si="322"/>
        <v>1.0429999999999999E-3</v>
      </c>
      <c r="AR1043">
        <f t="shared" si="338"/>
        <v>466</v>
      </c>
      <c r="AS1043" s="1">
        <f t="shared" si="339"/>
        <v>1035</v>
      </c>
    </row>
    <row r="1044" spans="7:45" x14ac:dyDescent="0.25">
      <c r="G1044" s="93">
        <v>43538</v>
      </c>
      <c r="H1044" t="s">
        <v>543</v>
      </c>
      <c r="I1044" t="s">
        <v>63</v>
      </c>
      <c r="J1044" t="s">
        <v>570</v>
      </c>
      <c r="K1044" s="95">
        <v>1000</v>
      </c>
      <c r="L1044" s="94">
        <v>0</v>
      </c>
      <c r="O1044" t="str">
        <f t="shared" si="323"/>
        <v/>
      </c>
      <c r="AA1044" s="3">
        <f t="shared" si="340"/>
        <v>1036</v>
      </c>
      <c r="AB1044" s="93">
        <f t="shared" si="324"/>
        <v>43538.001043999997</v>
      </c>
      <c r="AC1044">
        <f t="shared" si="325"/>
        <v>465</v>
      </c>
      <c r="AD1044" s="1">
        <f t="shared" si="326"/>
        <v>1036</v>
      </c>
      <c r="AE1044" s="119">
        <f t="shared" si="327"/>
        <v>1333.0010440000001</v>
      </c>
      <c r="AF1044">
        <f t="shared" si="328"/>
        <v>168</v>
      </c>
      <c r="AG1044" s="1">
        <f t="shared" si="329"/>
        <v>1333</v>
      </c>
      <c r="AH1044" s="119">
        <f t="shared" si="330"/>
        <v>613.00104399999998</v>
      </c>
      <c r="AI1044">
        <f t="shared" si="331"/>
        <v>940</v>
      </c>
      <c r="AJ1044" s="1">
        <f t="shared" si="332"/>
        <v>561</v>
      </c>
      <c r="AK1044" s="1">
        <f t="shared" si="333"/>
        <v>1095.0010440000001</v>
      </c>
      <c r="AL1044">
        <f t="shared" si="334"/>
        <v>410</v>
      </c>
      <c r="AM1044" s="1">
        <f t="shared" si="335"/>
        <v>1091</v>
      </c>
      <c r="AN1044" s="108">
        <f t="shared" si="321"/>
        <v>1000.001044</v>
      </c>
      <c r="AO1044">
        <f t="shared" si="336"/>
        <v>35</v>
      </c>
      <c r="AP1044" s="1">
        <f t="shared" si="337"/>
        <v>1466</v>
      </c>
      <c r="AQ1044" s="108">
        <f t="shared" si="322"/>
        <v>1.044E-3</v>
      </c>
      <c r="AR1044">
        <f t="shared" si="338"/>
        <v>465</v>
      </c>
      <c r="AS1044" s="1">
        <f t="shared" si="339"/>
        <v>1036</v>
      </c>
    </row>
    <row r="1045" spans="7:45" x14ac:dyDescent="0.25">
      <c r="G1045" s="93">
        <v>43538</v>
      </c>
      <c r="H1045" t="s">
        <v>73</v>
      </c>
      <c r="I1045" t="s">
        <v>35</v>
      </c>
      <c r="J1045" t="s">
        <v>570</v>
      </c>
      <c r="K1045" s="95">
        <v>101</v>
      </c>
      <c r="L1045" s="94">
        <v>0</v>
      </c>
      <c r="O1045" t="str">
        <f t="shared" si="323"/>
        <v/>
      </c>
      <c r="AA1045" s="3">
        <f t="shared" si="340"/>
        <v>1037</v>
      </c>
      <c r="AB1045" s="93">
        <f t="shared" si="324"/>
        <v>43538.001044999997</v>
      </c>
      <c r="AC1045">
        <f t="shared" si="325"/>
        <v>464</v>
      </c>
      <c r="AD1045" s="1">
        <f t="shared" si="326"/>
        <v>1037</v>
      </c>
      <c r="AE1045" s="119">
        <f t="shared" si="327"/>
        <v>1321.001045</v>
      </c>
      <c r="AF1045">
        <f t="shared" si="328"/>
        <v>185</v>
      </c>
      <c r="AG1045" s="1">
        <f t="shared" si="329"/>
        <v>1316</v>
      </c>
      <c r="AH1045" s="119">
        <f t="shared" si="330"/>
        <v>1402.001045</v>
      </c>
      <c r="AI1045">
        <f t="shared" si="331"/>
        <v>116</v>
      </c>
      <c r="AJ1045" s="1">
        <f t="shared" si="332"/>
        <v>1385</v>
      </c>
      <c r="AK1045" s="1">
        <f t="shared" si="333"/>
        <v>1095.001045</v>
      </c>
      <c r="AL1045">
        <f t="shared" si="334"/>
        <v>409</v>
      </c>
      <c r="AM1045" s="1">
        <f t="shared" si="335"/>
        <v>1092</v>
      </c>
      <c r="AN1045" s="108">
        <f t="shared" si="321"/>
        <v>101.001045</v>
      </c>
      <c r="AO1045">
        <f t="shared" si="336"/>
        <v>387</v>
      </c>
      <c r="AP1045" s="1">
        <f t="shared" si="337"/>
        <v>1114</v>
      </c>
      <c r="AQ1045" s="108">
        <f t="shared" si="322"/>
        <v>1.0449999999999999E-3</v>
      </c>
      <c r="AR1045">
        <f t="shared" si="338"/>
        <v>464</v>
      </c>
      <c r="AS1045" s="1">
        <f t="shared" si="339"/>
        <v>1037</v>
      </c>
    </row>
    <row r="1046" spans="7:45" x14ac:dyDescent="0.25">
      <c r="G1046" s="93">
        <v>43538</v>
      </c>
      <c r="H1046" t="s">
        <v>72</v>
      </c>
      <c r="I1046" t="s">
        <v>65</v>
      </c>
      <c r="J1046" t="s">
        <v>570</v>
      </c>
      <c r="K1046" s="95">
        <v>35</v>
      </c>
      <c r="L1046" s="94">
        <v>0</v>
      </c>
      <c r="O1046" t="str">
        <f t="shared" si="323"/>
        <v/>
      </c>
      <c r="AA1046" s="3">
        <f t="shared" si="340"/>
        <v>1038</v>
      </c>
      <c r="AB1046" s="93">
        <f t="shared" si="324"/>
        <v>43538.001045999998</v>
      </c>
      <c r="AC1046">
        <f t="shared" si="325"/>
        <v>463</v>
      </c>
      <c r="AD1046" s="1">
        <f t="shared" si="326"/>
        <v>1038</v>
      </c>
      <c r="AE1046" s="119">
        <f t="shared" si="327"/>
        <v>1300.0010460000001</v>
      </c>
      <c r="AF1046">
        <f t="shared" si="328"/>
        <v>209</v>
      </c>
      <c r="AG1046" s="1">
        <f t="shared" si="329"/>
        <v>1292</v>
      </c>
      <c r="AH1046" s="119">
        <f t="shared" si="330"/>
        <v>1500.0010460000001</v>
      </c>
      <c r="AI1046">
        <f t="shared" si="331"/>
        <v>73</v>
      </c>
      <c r="AJ1046" s="1">
        <f t="shared" si="332"/>
        <v>1428</v>
      </c>
      <c r="AK1046" s="1">
        <f t="shared" si="333"/>
        <v>1095.0010460000001</v>
      </c>
      <c r="AL1046">
        <f t="shared" si="334"/>
        <v>408</v>
      </c>
      <c r="AM1046" s="1">
        <f t="shared" si="335"/>
        <v>1093</v>
      </c>
      <c r="AN1046" s="108">
        <f t="shared" si="321"/>
        <v>35.001046000000002</v>
      </c>
      <c r="AO1046">
        <f t="shared" si="336"/>
        <v>767</v>
      </c>
      <c r="AP1046" s="1">
        <f t="shared" si="337"/>
        <v>734</v>
      </c>
      <c r="AQ1046" s="108">
        <f t="shared" si="322"/>
        <v>1.0460000000000001E-3</v>
      </c>
      <c r="AR1046">
        <f t="shared" si="338"/>
        <v>463</v>
      </c>
      <c r="AS1046" s="1">
        <f t="shared" si="339"/>
        <v>1038</v>
      </c>
    </row>
    <row r="1047" spans="7:45" x14ac:dyDescent="0.25">
      <c r="G1047" s="93">
        <v>43538</v>
      </c>
      <c r="H1047" t="s">
        <v>75</v>
      </c>
      <c r="I1047" t="s">
        <v>64</v>
      </c>
      <c r="J1047" t="s">
        <v>570</v>
      </c>
      <c r="K1047" s="95">
        <v>3.35</v>
      </c>
      <c r="L1047" s="94">
        <v>0</v>
      </c>
      <c r="O1047" t="str">
        <f t="shared" si="323"/>
        <v/>
      </c>
      <c r="AA1047" s="3">
        <f t="shared" si="340"/>
        <v>1039</v>
      </c>
      <c r="AB1047" s="93">
        <f t="shared" si="324"/>
        <v>43538.001046999998</v>
      </c>
      <c r="AC1047">
        <f t="shared" si="325"/>
        <v>462</v>
      </c>
      <c r="AD1047" s="1">
        <f t="shared" si="326"/>
        <v>1039</v>
      </c>
      <c r="AE1047" s="119">
        <f t="shared" si="327"/>
        <v>1147.001047</v>
      </c>
      <c r="AF1047">
        <f t="shared" si="328"/>
        <v>377</v>
      </c>
      <c r="AG1047" s="1">
        <f t="shared" si="329"/>
        <v>1124</v>
      </c>
      <c r="AH1047" s="119">
        <f t="shared" si="330"/>
        <v>358.00104700000003</v>
      </c>
      <c r="AI1047">
        <f t="shared" si="331"/>
        <v>1165</v>
      </c>
      <c r="AJ1047" s="1">
        <f t="shared" si="332"/>
        <v>336</v>
      </c>
      <c r="AK1047" s="1">
        <f t="shared" si="333"/>
        <v>1095.001047</v>
      </c>
      <c r="AL1047">
        <f t="shared" si="334"/>
        <v>407</v>
      </c>
      <c r="AM1047" s="1">
        <f t="shared" si="335"/>
        <v>1094</v>
      </c>
      <c r="AN1047" s="108">
        <f t="shared" si="321"/>
        <v>3.3510469999999999</v>
      </c>
      <c r="AO1047">
        <f t="shared" si="336"/>
        <v>1422</v>
      </c>
      <c r="AP1047" s="1">
        <f t="shared" si="337"/>
        <v>79</v>
      </c>
      <c r="AQ1047" s="108">
        <f t="shared" si="322"/>
        <v>1.047E-3</v>
      </c>
      <c r="AR1047">
        <f t="shared" si="338"/>
        <v>462</v>
      </c>
      <c r="AS1047" s="1">
        <f t="shared" si="339"/>
        <v>1039</v>
      </c>
    </row>
    <row r="1048" spans="7:45" x14ac:dyDescent="0.25">
      <c r="G1048" s="93">
        <v>43538</v>
      </c>
      <c r="H1048" t="s">
        <v>21</v>
      </c>
      <c r="I1048" t="s">
        <v>36</v>
      </c>
      <c r="J1048" t="s">
        <v>570</v>
      </c>
      <c r="K1048" s="95">
        <v>16</v>
      </c>
      <c r="L1048" s="94">
        <v>0</v>
      </c>
      <c r="O1048" t="str">
        <f t="shared" si="323"/>
        <v/>
      </c>
      <c r="AA1048" s="3">
        <f t="shared" si="340"/>
        <v>1040</v>
      </c>
      <c r="AB1048" s="93">
        <f t="shared" si="324"/>
        <v>43538.001047999998</v>
      </c>
      <c r="AC1048">
        <f t="shared" si="325"/>
        <v>461</v>
      </c>
      <c r="AD1048" s="1">
        <f t="shared" si="326"/>
        <v>1040</v>
      </c>
      <c r="AE1048" s="119">
        <f t="shared" si="327"/>
        <v>1086.0010480000001</v>
      </c>
      <c r="AF1048">
        <f t="shared" si="328"/>
        <v>527</v>
      </c>
      <c r="AG1048" s="1">
        <f t="shared" si="329"/>
        <v>974</v>
      </c>
      <c r="AH1048" s="119">
        <f t="shared" si="330"/>
        <v>297.00104800000003</v>
      </c>
      <c r="AI1048">
        <f t="shared" si="331"/>
        <v>1298</v>
      </c>
      <c r="AJ1048" s="1">
        <f t="shared" si="332"/>
        <v>203</v>
      </c>
      <c r="AK1048" s="1">
        <f t="shared" si="333"/>
        <v>1095.0010480000001</v>
      </c>
      <c r="AL1048">
        <f t="shared" si="334"/>
        <v>406</v>
      </c>
      <c r="AM1048" s="1">
        <f t="shared" si="335"/>
        <v>1095</v>
      </c>
      <c r="AN1048" s="108">
        <f t="shared" si="321"/>
        <v>16.001048000000001</v>
      </c>
      <c r="AO1048">
        <f t="shared" si="336"/>
        <v>1090</v>
      </c>
      <c r="AP1048" s="1">
        <f t="shared" si="337"/>
        <v>411</v>
      </c>
      <c r="AQ1048" s="108">
        <f t="shared" si="322"/>
        <v>1.0479999999999999E-3</v>
      </c>
      <c r="AR1048">
        <f t="shared" si="338"/>
        <v>461</v>
      </c>
      <c r="AS1048" s="1">
        <f t="shared" si="339"/>
        <v>1040</v>
      </c>
    </row>
    <row r="1049" spans="7:45" x14ac:dyDescent="0.25">
      <c r="G1049" s="93">
        <v>43538</v>
      </c>
      <c r="H1049" t="s">
        <v>23</v>
      </c>
      <c r="I1049" t="s">
        <v>37</v>
      </c>
      <c r="J1049" t="s">
        <v>408</v>
      </c>
      <c r="K1049" s="95">
        <v>22.5</v>
      </c>
      <c r="L1049" s="94">
        <v>0</v>
      </c>
      <c r="O1049" t="str">
        <f t="shared" si="323"/>
        <v/>
      </c>
      <c r="AA1049" s="3">
        <f t="shared" si="340"/>
        <v>1041</v>
      </c>
      <c r="AB1049" s="93">
        <f t="shared" si="324"/>
        <v>43538.001048999999</v>
      </c>
      <c r="AC1049">
        <f t="shared" si="325"/>
        <v>460</v>
      </c>
      <c r="AD1049" s="1">
        <f t="shared" si="326"/>
        <v>1041</v>
      </c>
      <c r="AE1049" s="119">
        <f t="shared" si="327"/>
        <v>515.00104899999997</v>
      </c>
      <c r="AF1049">
        <f t="shared" si="328"/>
        <v>1144</v>
      </c>
      <c r="AG1049" s="1">
        <f t="shared" si="329"/>
        <v>357</v>
      </c>
      <c r="AH1049" s="119">
        <f t="shared" si="330"/>
        <v>868.00104899999997</v>
      </c>
      <c r="AI1049">
        <f t="shared" si="331"/>
        <v>685</v>
      </c>
      <c r="AJ1049" s="1">
        <f t="shared" si="332"/>
        <v>816</v>
      </c>
      <c r="AK1049" s="1">
        <f t="shared" si="333"/>
        <v>116.00104899999999</v>
      </c>
      <c r="AL1049">
        <f t="shared" si="334"/>
        <v>1386</v>
      </c>
      <c r="AM1049" s="1">
        <f t="shared" si="335"/>
        <v>115</v>
      </c>
      <c r="AN1049" s="108">
        <f t="shared" si="321"/>
        <v>22.501048999999998</v>
      </c>
      <c r="AO1049">
        <f t="shared" si="336"/>
        <v>976</v>
      </c>
      <c r="AP1049" s="1">
        <f t="shared" si="337"/>
        <v>525</v>
      </c>
      <c r="AQ1049" s="108">
        <f t="shared" si="322"/>
        <v>1.049E-3</v>
      </c>
      <c r="AR1049">
        <f t="shared" si="338"/>
        <v>460</v>
      </c>
      <c r="AS1049" s="1">
        <f t="shared" si="339"/>
        <v>1041</v>
      </c>
    </row>
    <row r="1050" spans="7:45" x14ac:dyDescent="0.25">
      <c r="G1050" s="93">
        <v>43538</v>
      </c>
      <c r="H1050" t="s">
        <v>23</v>
      </c>
      <c r="I1050" t="s">
        <v>37</v>
      </c>
      <c r="J1050" t="s">
        <v>144</v>
      </c>
      <c r="K1050" s="95">
        <v>7.35</v>
      </c>
      <c r="L1050" s="94">
        <v>0</v>
      </c>
      <c r="O1050" t="str">
        <f t="shared" si="323"/>
        <v/>
      </c>
      <c r="AA1050" s="3">
        <f t="shared" si="340"/>
        <v>1042</v>
      </c>
      <c r="AB1050" s="93">
        <f t="shared" si="324"/>
        <v>43538.001049999999</v>
      </c>
      <c r="AC1050">
        <f t="shared" si="325"/>
        <v>459</v>
      </c>
      <c r="AD1050" s="1">
        <f t="shared" si="326"/>
        <v>1042</v>
      </c>
      <c r="AE1050" s="119">
        <f t="shared" si="327"/>
        <v>515.00104999999996</v>
      </c>
      <c r="AF1050">
        <f t="shared" si="328"/>
        <v>1143</v>
      </c>
      <c r="AG1050" s="1">
        <f t="shared" si="329"/>
        <v>358</v>
      </c>
      <c r="AH1050" s="119">
        <f t="shared" si="330"/>
        <v>868.00104999999996</v>
      </c>
      <c r="AI1050">
        <f t="shared" si="331"/>
        <v>684</v>
      </c>
      <c r="AJ1050" s="1">
        <f t="shared" si="332"/>
        <v>817</v>
      </c>
      <c r="AK1050" s="1">
        <f t="shared" si="333"/>
        <v>110.00105000000001</v>
      </c>
      <c r="AL1050">
        <f t="shared" si="334"/>
        <v>1392</v>
      </c>
      <c r="AM1050" s="1">
        <f t="shared" si="335"/>
        <v>109</v>
      </c>
      <c r="AN1050" s="108">
        <f t="shared" si="321"/>
        <v>7.3510499999999999</v>
      </c>
      <c r="AO1050">
        <f t="shared" si="336"/>
        <v>1353</v>
      </c>
      <c r="AP1050" s="1">
        <f t="shared" si="337"/>
        <v>148</v>
      </c>
      <c r="AQ1050" s="108">
        <f t="shared" si="322"/>
        <v>1.0499999999999999E-3</v>
      </c>
      <c r="AR1050">
        <f t="shared" si="338"/>
        <v>459</v>
      </c>
      <c r="AS1050" s="1">
        <f t="shared" si="339"/>
        <v>1042</v>
      </c>
    </row>
    <row r="1051" spans="7:45" x14ac:dyDescent="0.25">
      <c r="G1051" s="93">
        <v>43538</v>
      </c>
      <c r="H1051" t="s">
        <v>23</v>
      </c>
      <c r="I1051" t="s">
        <v>37</v>
      </c>
      <c r="J1051" t="s">
        <v>135</v>
      </c>
      <c r="K1051" s="95">
        <v>14</v>
      </c>
      <c r="L1051" s="94">
        <v>0</v>
      </c>
      <c r="O1051" t="str">
        <f t="shared" si="323"/>
        <v/>
      </c>
      <c r="AA1051" s="3">
        <f t="shared" si="340"/>
        <v>1043</v>
      </c>
      <c r="AB1051" s="93">
        <f t="shared" si="324"/>
        <v>43538.001050999999</v>
      </c>
      <c r="AC1051">
        <f t="shared" si="325"/>
        <v>458</v>
      </c>
      <c r="AD1051" s="1">
        <f t="shared" si="326"/>
        <v>1043</v>
      </c>
      <c r="AE1051" s="119">
        <f t="shared" si="327"/>
        <v>515.00105099999996</v>
      </c>
      <c r="AF1051">
        <f t="shared" si="328"/>
        <v>1142</v>
      </c>
      <c r="AG1051" s="1">
        <f t="shared" si="329"/>
        <v>359</v>
      </c>
      <c r="AH1051" s="119">
        <f t="shared" si="330"/>
        <v>868.00105099999996</v>
      </c>
      <c r="AI1051">
        <f t="shared" si="331"/>
        <v>683</v>
      </c>
      <c r="AJ1051" s="1">
        <f t="shared" si="332"/>
        <v>818</v>
      </c>
      <c r="AK1051" s="1">
        <f t="shared" si="333"/>
        <v>106.001051</v>
      </c>
      <c r="AL1051">
        <f t="shared" si="334"/>
        <v>1396</v>
      </c>
      <c r="AM1051" s="1">
        <f t="shared" si="335"/>
        <v>105</v>
      </c>
      <c r="AN1051" s="108">
        <f t="shared" si="321"/>
        <v>14.001051</v>
      </c>
      <c r="AO1051">
        <f t="shared" si="336"/>
        <v>1156</v>
      </c>
      <c r="AP1051" s="1">
        <f t="shared" si="337"/>
        <v>345</v>
      </c>
      <c r="AQ1051" s="108">
        <f t="shared" si="322"/>
        <v>1.0509999999999999E-3</v>
      </c>
      <c r="AR1051">
        <f t="shared" si="338"/>
        <v>458</v>
      </c>
      <c r="AS1051" s="1">
        <f t="shared" si="339"/>
        <v>1043</v>
      </c>
    </row>
    <row r="1052" spans="7:45" x14ac:dyDescent="0.25">
      <c r="G1052" s="93">
        <v>43538</v>
      </c>
      <c r="H1052" t="s">
        <v>23</v>
      </c>
      <c r="I1052" t="s">
        <v>37</v>
      </c>
      <c r="J1052" t="s">
        <v>108</v>
      </c>
      <c r="K1052" s="95">
        <v>26</v>
      </c>
      <c r="L1052" s="94">
        <v>0</v>
      </c>
      <c r="O1052" t="str">
        <f t="shared" si="323"/>
        <v/>
      </c>
      <c r="AA1052" s="3">
        <f t="shared" si="340"/>
        <v>1044</v>
      </c>
      <c r="AB1052" s="93">
        <f t="shared" si="324"/>
        <v>43538.001052</v>
      </c>
      <c r="AC1052">
        <f t="shared" si="325"/>
        <v>457</v>
      </c>
      <c r="AD1052" s="1">
        <f t="shared" si="326"/>
        <v>1044</v>
      </c>
      <c r="AE1052" s="119">
        <f t="shared" si="327"/>
        <v>515.00105199999996</v>
      </c>
      <c r="AF1052">
        <f t="shared" si="328"/>
        <v>1141</v>
      </c>
      <c r="AG1052" s="1">
        <f t="shared" si="329"/>
        <v>360</v>
      </c>
      <c r="AH1052" s="119">
        <f t="shared" si="330"/>
        <v>868.00105199999996</v>
      </c>
      <c r="AI1052">
        <f t="shared" si="331"/>
        <v>682</v>
      </c>
      <c r="AJ1052" s="1">
        <f t="shared" si="332"/>
        <v>819</v>
      </c>
      <c r="AK1052" s="1">
        <f t="shared" si="333"/>
        <v>90.001052000000001</v>
      </c>
      <c r="AL1052">
        <f t="shared" si="334"/>
        <v>1413</v>
      </c>
      <c r="AM1052" s="1">
        <f t="shared" si="335"/>
        <v>88</v>
      </c>
      <c r="AN1052" s="108">
        <f t="shared" si="321"/>
        <v>26.001052000000001</v>
      </c>
      <c r="AO1052">
        <f t="shared" si="336"/>
        <v>884</v>
      </c>
      <c r="AP1052" s="1">
        <f t="shared" si="337"/>
        <v>617</v>
      </c>
      <c r="AQ1052" s="108">
        <f t="shared" si="322"/>
        <v>1.052E-3</v>
      </c>
      <c r="AR1052">
        <f t="shared" si="338"/>
        <v>457</v>
      </c>
      <c r="AS1052" s="1">
        <f t="shared" si="339"/>
        <v>1044</v>
      </c>
    </row>
    <row r="1053" spans="7:45" x14ac:dyDescent="0.25">
      <c r="G1053" s="93">
        <v>43539</v>
      </c>
      <c r="H1053" t="s">
        <v>22</v>
      </c>
      <c r="I1053" t="s">
        <v>36</v>
      </c>
      <c r="J1053" t="s">
        <v>571</v>
      </c>
      <c r="K1053" s="95">
        <v>24</v>
      </c>
      <c r="L1053" s="94">
        <v>0</v>
      </c>
      <c r="O1053" t="str">
        <f t="shared" si="323"/>
        <v/>
      </c>
      <c r="AA1053" s="3">
        <f t="shared" si="340"/>
        <v>1045</v>
      </c>
      <c r="AB1053" s="93">
        <f t="shared" si="324"/>
        <v>43539.001053</v>
      </c>
      <c r="AC1053">
        <f t="shared" si="325"/>
        <v>456</v>
      </c>
      <c r="AD1053" s="1">
        <f t="shared" si="326"/>
        <v>1045</v>
      </c>
      <c r="AE1053" s="119">
        <f t="shared" si="327"/>
        <v>1469.001053</v>
      </c>
      <c r="AF1053">
        <f t="shared" si="328"/>
        <v>74</v>
      </c>
      <c r="AG1053" s="1">
        <f t="shared" si="329"/>
        <v>1427</v>
      </c>
      <c r="AH1053" s="119">
        <f t="shared" si="330"/>
        <v>297.00105300000001</v>
      </c>
      <c r="AI1053">
        <f t="shared" si="331"/>
        <v>1297</v>
      </c>
      <c r="AJ1053" s="1">
        <f t="shared" si="332"/>
        <v>204</v>
      </c>
      <c r="AK1053" s="1">
        <f t="shared" si="333"/>
        <v>1108.001053</v>
      </c>
      <c r="AL1053">
        <f t="shared" si="334"/>
        <v>405</v>
      </c>
      <c r="AM1053" s="1">
        <f t="shared" si="335"/>
        <v>1096</v>
      </c>
      <c r="AN1053" s="108">
        <f t="shared" si="321"/>
        <v>24.001052999999999</v>
      </c>
      <c r="AO1053">
        <f t="shared" si="336"/>
        <v>925</v>
      </c>
      <c r="AP1053" s="1">
        <f t="shared" si="337"/>
        <v>576</v>
      </c>
      <c r="AQ1053" s="108">
        <f t="shared" si="322"/>
        <v>1.0529999999999999E-3</v>
      </c>
      <c r="AR1053">
        <f t="shared" si="338"/>
        <v>456</v>
      </c>
      <c r="AS1053" s="1">
        <f t="shared" si="339"/>
        <v>1045</v>
      </c>
    </row>
    <row r="1054" spans="7:45" x14ac:dyDescent="0.25">
      <c r="G1054" s="93">
        <v>43539</v>
      </c>
      <c r="H1054" t="s">
        <v>72</v>
      </c>
      <c r="I1054" t="s">
        <v>35</v>
      </c>
      <c r="J1054" t="s">
        <v>571</v>
      </c>
      <c r="K1054" s="95">
        <v>26</v>
      </c>
      <c r="L1054" s="94">
        <v>0</v>
      </c>
      <c r="O1054" t="str">
        <f t="shared" si="323"/>
        <v/>
      </c>
      <c r="AA1054" s="3">
        <f t="shared" si="340"/>
        <v>1046</v>
      </c>
      <c r="AB1054" s="93">
        <f t="shared" si="324"/>
        <v>43539.001054</v>
      </c>
      <c r="AC1054">
        <f t="shared" si="325"/>
        <v>455</v>
      </c>
      <c r="AD1054" s="1">
        <f t="shared" si="326"/>
        <v>1046</v>
      </c>
      <c r="AE1054" s="119">
        <f t="shared" si="327"/>
        <v>1300.0010540000001</v>
      </c>
      <c r="AF1054">
        <f t="shared" si="328"/>
        <v>208</v>
      </c>
      <c r="AG1054" s="1">
        <f t="shared" si="329"/>
        <v>1293</v>
      </c>
      <c r="AH1054" s="119">
        <f t="shared" si="330"/>
        <v>1402.0010540000001</v>
      </c>
      <c r="AI1054">
        <f t="shared" si="331"/>
        <v>115</v>
      </c>
      <c r="AJ1054" s="1">
        <f t="shared" si="332"/>
        <v>1386</v>
      </c>
      <c r="AK1054" s="1">
        <f t="shared" si="333"/>
        <v>1108.0010540000001</v>
      </c>
      <c r="AL1054">
        <f t="shared" si="334"/>
        <v>404</v>
      </c>
      <c r="AM1054" s="1">
        <f t="shared" si="335"/>
        <v>1097</v>
      </c>
      <c r="AN1054" s="108">
        <f t="shared" si="321"/>
        <v>26.001054</v>
      </c>
      <c r="AO1054">
        <f t="shared" si="336"/>
        <v>883</v>
      </c>
      <c r="AP1054" s="1">
        <f t="shared" si="337"/>
        <v>618</v>
      </c>
      <c r="AQ1054" s="108">
        <f t="shared" si="322"/>
        <v>1.054E-3</v>
      </c>
      <c r="AR1054">
        <f t="shared" si="338"/>
        <v>455</v>
      </c>
      <c r="AS1054" s="1">
        <f t="shared" si="339"/>
        <v>1046</v>
      </c>
    </row>
    <row r="1055" spans="7:45" x14ac:dyDescent="0.25">
      <c r="G1055" s="93">
        <v>43539</v>
      </c>
      <c r="H1055" t="s">
        <v>71</v>
      </c>
      <c r="I1055" t="s">
        <v>35</v>
      </c>
      <c r="J1055" t="s">
        <v>571</v>
      </c>
      <c r="K1055" s="95">
        <v>17.27</v>
      </c>
      <c r="L1055" s="94">
        <v>0</v>
      </c>
      <c r="O1055" t="str">
        <f t="shared" si="323"/>
        <v/>
      </c>
      <c r="AA1055" s="3">
        <f t="shared" si="340"/>
        <v>1047</v>
      </c>
      <c r="AB1055" s="93">
        <f t="shared" si="324"/>
        <v>43539.001055000001</v>
      </c>
      <c r="AC1055">
        <f t="shared" si="325"/>
        <v>454</v>
      </c>
      <c r="AD1055" s="1">
        <f t="shared" si="326"/>
        <v>1047</v>
      </c>
      <c r="AE1055" s="119">
        <f t="shared" si="327"/>
        <v>1260.001055</v>
      </c>
      <c r="AF1055">
        <f t="shared" si="328"/>
        <v>256</v>
      </c>
      <c r="AG1055" s="1">
        <f t="shared" si="329"/>
        <v>1245</v>
      </c>
      <c r="AH1055" s="119">
        <f t="shared" si="330"/>
        <v>1402.001055</v>
      </c>
      <c r="AI1055">
        <f t="shared" si="331"/>
        <v>114</v>
      </c>
      <c r="AJ1055" s="1">
        <f t="shared" si="332"/>
        <v>1387</v>
      </c>
      <c r="AK1055" s="1">
        <f t="shared" si="333"/>
        <v>1108.001055</v>
      </c>
      <c r="AL1055">
        <f t="shared" si="334"/>
        <v>403</v>
      </c>
      <c r="AM1055" s="1">
        <f t="shared" si="335"/>
        <v>1098</v>
      </c>
      <c r="AN1055" s="108">
        <f t="shared" si="321"/>
        <v>17.271055</v>
      </c>
      <c r="AO1055">
        <f t="shared" si="336"/>
        <v>1055</v>
      </c>
      <c r="AP1055" s="1">
        <f t="shared" si="337"/>
        <v>446</v>
      </c>
      <c r="AQ1055" s="108">
        <f t="shared" si="322"/>
        <v>1.0549999999999999E-3</v>
      </c>
      <c r="AR1055">
        <f t="shared" si="338"/>
        <v>454</v>
      </c>
      <c r="AS1055" s="1">
        <f t="shared" si="339"/>
        <v>1047</v>
      </c>
    </row>
    <row r="1056" spans="7:45" x14ac:dyDescent="0.25">
      <c r="G1056" s="93">
        <v>43539</v>
      </c>
      <c r="H1056" t="s">
        <v>75</v>
      </c>
      <c r="I1056" t="s">
        <v>35</v>
      </c>
      <c r="J1056" t="s">
        <v>571</v>
      </c>
      <c r="K1056" s="95">
        <v>132</v>
      </c>
      <c r="L1056" s="94">
        <v>0</v>
      </c>
      <c r="O1056" t="str">
        <f t="shared" si="323"/>
        <v/>
      </c>
      <c r="AA1056" s="3">
        <f t="shared" si="340"/>
        <v>1048</v>
      </c>
      <c r="AB1056" s="93">
        <f t="shared" si="324"/>
        <v>43539.001056000001</v>
      </c>
      <c r="AC1056">
        <f t="shared" si="325"/>
        <v>453</v>
      </c>
      <c r="AD1056" s="1">
        <f t="shared" si="326"/>
        <v>1048</v>
      </c>
      <c r="AE1056" s="119">
        <f t="shared" si="327"/>
        <v>1147.0010560000001</v>
      </c>
      <c r="AF1056">
        <f t="shared" si="328"/>
        <v>376</v>
      </c>
      <c r="AG1056" s="1">
        <f t="shared" si="329"/>
        <v>1125</v>
      </c>
      <c r="AH1056" s="119">
        <f t="shared" si="330"/>
        <v>1402.0010560000001</v>
      </c>
      <c r="AI1056">
        <f t="shared" si="331"/>
        <v>113</v>
      </c>
      <c r="AJ1056" s="1">
        <f t="shared" si="332"/>
        <v>1388</v>
      </c>
      <c r="AK1056" s="1">
        <f t="shared" si="333"/>
        <v>1108.0010560000001</v>
      </c>
      <c r="AL1056">
        <f t="shared" si="334"/>
        <v>402</v>
      </c>
      <c r="AM1056" s="1">
        <f t="shared" si="335"/>
        <v>1099</v>
      </c>
      <c r="AN1056" s="108">
        <f t="shared" si="321"/>
        <v>132.00105600000001</v>
      </c>
      <c r="AO1056">
        <f t="shared" si="336"/>
        <v>321</v>
      </c>
      <c r="AP1056" s="1">
        <f t="shared" si="337"/>
        <v>1180</v>
      </c>
      <c r="AQ1056" s="108">
        <f t="shared" si="322"/>
        <v>1.0559999999999999E-3</v>
      </c>
      <c r="AR1056">
        <f t="shared" si="338"/>
        <v>453</v>
      </c>
      <c r="AS1056" s="1">
        <f t="shared" si="339"/>
        <v>1048</v>
      </c>
    </row>
    <row r="1057" spans="7:45" x14ac:dyDescent="0.25">
      <c r="G1057" s="93">
        <v>43539</v>
      </c>
      <c r="H1057" t="s">
        <v>107</v>
      </c>
      <c r="I1057" t="s">
        <v>35</v>
      </c>
      <c r="J1057" t="s">
        <v>571</v>
      </c>
      <c r="K1057" s="95">
        <v>261</v>
      </c>
      <c r="L1057" s="94">
        <v>0</v>
      </c>
      <c r="O1057" t="str">
        <f t="shared" si="323"/>
        <v/>
      </c>
      <c r="AA1057" s="3">
        <f t="shared" si="340"/>
        <v>1049</v>
      </c>
      <c r="AB1057" s="93">
        <f t="shared" si="324"/>
        <v>43539.001057000001</v>
      </c>
      <c r="AC1057">
        <f t="shared" si="325"/>
        <v>452</v>
      </c>
      <c r="AD1057" s="1">
        <f t="shared" si="326"/>
        <v>1049</v>
      </c>
      <c r="AE1057" s="119">
        <f t="shared" si="327"/>
        <v>1093.0010569999999</v>
      </c>
      <c r="AF1057">
        <f t="shared" si="328"/>
        <v>411</v>
      </c>
      <c r="AG1057" s="1">
        <f t="shared" si="329"/>
        <v>1090</v>
      </c>
      <c r="AH1057" s="119">
        <f t="shared" si="330"/>
        <v>1402.0010569999999</v>
      </c>
      <c r="AI1057">
        <f t="shared" si="331"/>
        <v>112</v>
      </c>
      <c r="AJ1057" s="1">
        <f t="shared" si="332"/>
        <v>1389</v>
      </c>
      <c r="AK1057" s="1">
        <f t="shared" si="333"/>
        <v>1108.0010569999999</v>
      </c>
      <c r="AL1057">
        <f t="shared" si="334"/>
        <v>401</v>
      </c>
      <c r="AM1057" s="1">
        <f t="shared" si="335"/>
        <v>1100</v>
      </c>
      <c r="AN1057" s="108">
        <f t="shared" si="321"/>
        <v>261.001057</v>
      </c>
      <c r="AO1057">
        <f t="shared" si="336"/>
        <v>184</v>
      </c>
      <c r="AP1057" s="1">
        <f t="shared" si="337"/>
        <v>1317</v>
      </c>
      <c r="AQ1057" s="108">
        <f t="shared" si="322"/>
        <v>1.057E-3</v>
      </c>
      <c r="AR1057">
        <f t="shared" si="338"/>
        <v>452</v>
      </c>
      <c r="AS1057" s="1">
        <f t="shared" si="339"/>
        <v>1049</v>
      </c>
    </row>
    <row r="1058" spans="7:45" x14ac:dyDescent="0.25">
      <c r="G1058" s="93">
        <v>43539</v>
      </c>
      <c r="H1058" t="s">
        <v>21</v>
      </c>
      <c r="I1058" t="s">
        <v>36</v>
      </c>
      <c r="J1058" t="s">
        <v>571</v>
      </c>
      <c r="K1058" s="95">
        <v>16</v>
      </c>
      <c r="L1058" s="94">
        <v>0</v>
      </c>
      <c r="O1058" t="str">
        <f t="shared" si="323"/>
        <v/>
      </c>
      <c r="AA1058" s="3">
        <f t="shared" si="340"/>
        <v>1050</v>
      </c>
      <c r="AB1058" s="93">
        <f t="shared" si="324"/>
        <v>43539.001058000002</v>
      </c>
      <c r="AC1058">
        <f t="shared" si="325"/>
        <v>451</v>
      </c>
      <c r="AD1058" s="1">
        <f t="shared" si="326"/>
        <v>1050</v>
      </c>
      <c r="AE1058" s="119">
        <f t="shared" si="327"/>
        <v>1086.0010580000001</v>
      </c>
      <c r="AF1058">
        <f t="shared" si="328"/>
        <v>526</v>
      </c>
      <c r="AG1058" s="1">
        <f t="shared" si="329"/>
        <v>975</v>
      </c>
      <c r="AH1058" s="119">
        <f t="shared" si="330"/>
        <v>297.001058</v>
      </c>
      <c r="AI1058">
        <f t="shared" si="331"/>
        <v>1296</v>
      </c>
      <c r="AJ1058" s="1">
        <f t="shared" si="332"/>
        <v>205</v>
      </c>
      <c r="AK1058" s="1">
        <f t="shared" si="333"/>
        <v>1108.0010580000001</v>
      </c>
      <c r="AL1058">
        <f t="shared" si="334"/>
        <v>400</v>
      </c>
      <c r="AM1058" s="1">
        <f t="shared" si="335"/>
        <v>1101</v>
      </c>
      <c r="AN1058" s="108">
        <f t="shared" si="321"/>
        <v>16.001058</v>
      </c>
      <c r="AO1058">
        <f t="shared" si="336"/>
        <v>1089</v>
      </c>
      <c r="AP1058" s="1">
        <f t="shared" si="337"/>
        <v>412</v>
      </c>
      <c r="AQ1058" s="108">
        <f t="shared" si="322"/>
        <v>1.0579999999999999E-3</v>
      </c>
      <c r="AR1058">
        <f t="shared" si="338"/>
        <v>451</v>
      </c>
      <c r="AS1058" s="1">
        <f t="shared" si="339"/>
        <v>1050</v>
      </c>
    </row>
    <row r="1059" spans="7:45" x14ac:dyDescent="0.25">
      <c r="G1059" s="93">
        <v>43539</v>
      </c>
      <c r="H1059" t="s">
        <v>69</v>
      </c>
      <c r="I1059" t="s">
        <v>35</v>
      </c>
      <c r="J1059" t="s">
        <v>571</v>
      </c>
      <c r="K1059" s="95">
        <v>15</v>
      </c>
      <c r="L1059" s="94">
        <v>0</v>
      </c>
      <c r="O1059" t="str">
        <f t="shared" si="323"/>
        <v/>
      </c>
      <c r="AA1059" s="3">
        <f t="shared" si="340"/>
        <v>1051</v>
      </c>
      <c r="AB1059" s="93">
        <f t="shared" si="324"/>
        <v>43539.001059000002</v>
      </c>
      <c r="AC1059">
        <f t="shared" si="325"/>
        <v>450</v>
      </c>
      <c r="AD1059" s="1">
        <f t="shared" si="326"/>
        <v>1051</v>
      </c>
      <c r="AE1059" s="119">
        <f t="shared" si="327"/>
        <v>569.00105900000005</v>
      </c>
      <c r="AF1059">
        <f t="shared" si="328"/>
        <v>942</v>
      </c>
      <c r="AG1059" s="1">
        <f t="shared" si="329"/>
        <v>559</v>
      </c>
      <c r="AH1059" s="119">
        <f t="shared" si="330"/>
        <v>1402.0010589999999</v>
      </c>
      <c r="AI1059">
        <f t="shared" si="331"/>
        <v>111</v>
      </c>
      <c r="AJ1059" s="1">
        <f t="shared" si="332"/>
        <v>1390</v>
      </c>
      <c r="AK1059" s="1">
        <f t="shared" si="333"/>
        <v>1108.0010589999999</v>
      </c>
      <c r="AL1059">
        <f t="shared" si="334"/>
        <v>399</v>
      </c>
      <c r="AM1059" s="1">
        <f t="shared" si="335"/>
        <v>1102</v>
      </c>
      <c r="AN1059" s="108">
        <f t="shared" si="321"/>
        <v>15.001059</v>
      </c>
      <c r="AO1059">
        <f t="shared" si="336"/>
        <v>1142</v>
      </c>
      <c r="AP1059" s="1">
        <f t="shared" si="337"/>
        <v>359</v>
      </c>
      <c r="AQ1059" s="108">
        <f t="shared" si="322"/>
        <v>1.059E-3</v>
      </c>
      <c r="AR1059">
        <f t="shared" si="338"/>
        <v>450</v>
      </c>
      <c r="AS1059" s="1">
        <f t="shared" si="339"/>
        <v>1051</v>
      </c>
    </row>
    <row r="1060" spans="7:45" x14ac:dyDescent="0.25">
      <c r="G1060" s="93">
        <v>43539</v>
      </c>
      <c r="H1060" t="s">
        <v>23</v>
      </c>
      <c r="I1060" t="s">
        <v>58</v>
      </c>
      <c r="J1060" t="s">
        <v>571</v>
      </c>
      <c r="K1060" s="95">
        <v>53.96</v>
      </c>
      <c r="L1060" s="94">
        <v>0</v>
      </c>
      <c r="O1060" t="str">
        <f t="shared" si="323"/>
        <v/>
      </c>
      <c r="AA1060" s="3">
        <f t="shared" si="340"/>
        <v>1052</v>
      </c>
      <c r="AB1060" s="93">
        <f t="shared" si="324"/>
        <v>43539.001060000002</v>
      </c>
      <c r="AC1060">
        <f t="shared" si="325"/>
        <v>449</v>
      </c>
      <c r="AD1060" s="1">
        <f t="shared" si="326"/>
        <v>1052</v>
      </c>
      <c r="AE1060" s="119">
        <f t="shared" si="327"/>
        <v>515.00106000000005</v>
      </c>
      <c r="AF1060">
        <f t="shared" si="328"/>
        <v>1140</v>
      </c>
      <c r="AG1060" s="1">
        <f t="shared" si="329"/>
        <v>361</v>
      </c>
      <c r="AH1060" s="119">
        <f t="shared" si="330"/>
        <v>462.00106</v>
      </c>
      <c r="AI1060">
        <f t="shared" si="331"/>
        <v>1068</v>
      </c>
      <c r="AJ1060" s="1">
        <f t="shared" si="332"/>
        <v>433</v>
      </c>
      <c r="AK1060" s="1">
        <f t="shared" si="333"/>
        <v>1108.0010600000001</v>
      </c>
      <c r="AL1060">
        <f t="shared" si="334"/>
        <v>398</v>
      </c>
      <c r="AM1060" s="1">
        <f t="shared" si="335"/>
        <v>1103</v>
      </c>
      <c r="AN1060" s="108">
        <f t="shared" si="321"/>
        <v>53.961060000000003</v>
      </c>
      <c r="AO1060">
        <f t="shared" si="336"/>
        <v>592</v>
      </c>
      <c r="AP1060" s="1">
        <f t="shared" si="337"/>
        <v>909</v>
      </c>
      <c r="AQ1060" s="108">
        <f t="shared" si="322"/>
        <v>1.06E-3</v>
      </c>
      <c r="AR1060">
        <f t="shared" si="338"/>
        <v>449</v>
      </c>
      <c r="AS1060" s="1">
        <f t="shared" si="339"/>
        <v>1052</v>
      </c>
    </row>
    <row r="1061" spans="7:45" x14ac:dyDescent="0.25">
      <c r="G1061" s="93">
        <v>43539</v>
      </c>
      <c r="H1061" t="s">
        <v>23</v>
      </c>
      <c r="I1061" t="s">
        <v>58</v>
      </c>
      <c r="J1061" t="s">
        <v>571</v>
      </c>
      <c r="K1061" s="95">
        <v>16.21</v>
      </c>
      <c r="L1061" s="94">
        <v>0</v>
      </c>
      <c r="O1061" t="str">
        <f t="shared" si="323"/>
        <v/>
      </c>
      <c r="AA1061" s="3">
        <f t="shared" si="340"/>
        <v>1053</v>
      </c>
      <c r="AB1061" s="93">
        <f t="shared" si="324"/>
        <v>43539.001061000003</v>
      </c>
      <c r="AC1061">
        <f t="shared" si="325"/>
        <v>448</v>
      </c>
      <c r="AD1061" s="1">
        <f t="shared" si="326"/>
        <v>1053</v>
      </c>
      <c r="AE1061" s="119">
        <f t="shared" si="327"/>
        <v>515.00106100000005</v>
      </c>
      <c r="AF1061">
        <f t="shared" si="328"/>
        <v>1139</v>
      </c>
      <c r="AG1061" s="1">
        <f t="shared" si="329"/>
        <v>362</v>
      </c>
      <c r="AH1061" s="119">
        <f t="shared" si="330"/>
        <v>462.00106099999999</v>
      </c>
      <c r="AI1061">
        <f t="shared" si="331"/>
        <v>1067</v>
      </c>
      <c r="AJ1061" s="1">
        <f t="shared" si="332"/>
        <v>434</v>
      </c>
      <c r="AK1061" s="1">
        <f t="shared" si="333"/>
        <v>1108.0010609999999</v>
      </c>
      <c r="AL1061">
        <f t="shared" si="334"/>
        <v>397</v>
      </c>
      <c r="AM1061" s="1">
        <f t="shared" si="335"/>
        <v>1104</v>
      </c>
      <c r="AN1061" s="108">
        <f t="shared" si="321"/>
        <v>16.211061000000001</v>
      </c>
      <c r="AO1061">
        <f t="shared" si="336"/>
        <v>1066</v>
      </c>
      <c r="AP1061" s="1">
        <f t="shared" si="337"/>
        <v>435</v>
      </c>
      <c r="AQ1061" s="108">
        <f t="shared" si="322"/>
        <v>1.0609999999999999E-3</v>
      </c>
      <c r="AR1061">
        <f t="shared" si="338"/>
        <v>448</v>
      </c>
      <c r="AS1061" s="1">
        <f t="shared" si="339"/>
        <v>1053</v>
      </c>
    </row>
    <row r="1062" spans="7:45" x14ac:dyDescent="0.25">
      <c r="G1062" s="93">
        <v>43539</v>
      </c>
      <c r="H1062" t="s">
        <v>23</v>
      </c>
      <c r="I1062" t="s">
        <v>58</v>
      </c>
      <c r="J1062" t="s">
        <v>571</v>
      </c>
      <c r="K1062" s="95">
        <v>9.5</v>
      </c>
      <c r="L1062" s="94">
        <v>0</v>
      </c>
      <c r="O1062" t="str">
        <f t="shared" si="323"/>
        <v/>
      </c>
      <c r="AA1062" s="3">
        <f t="shared" si="340"/>
        <v>1054</v>
      </c>
      <c r="AB1062" s="93">
        <f t="shared" si="324"/>
        <v>43539.001062000003</v>
      </c>
      <c r="AC1062">
        <f t="shared" si="325"/>
        <v>447</v>
      </c>
      <c r="AD1062" s="1">
        <f t="shared" si="326"/>
        <v>1054</v>
      </c>
      <c r="AE1062" s="119">
        <f t="shared" si="327"/>
        <v>515.00106200000005</v>
      </c>
      <c r="AF1062">
        <f t="shared" si="328"/>
        <v>1138</v>
      </c>
      <c r="AG1062" s="1">
        <f t="shared" si="329"/>
        <v>363</v>
      </c>
      <c r="AH1062" s="119">
        <f t="shared" si="330"/>
        <v>462.00106199999999</v>
      </c>
      <c r="AI1062">
        <f t="shared" si="331"/>
        <v>1066</v>
      </c>
      <c r="AJ1062" s="1">
        <f t="shared" si="332"/>
        <v>435</v>
      </c>
      <c r="AK1062" s="1">
        <f t="shared" si="333"/>
        <v>1108.001062</v>
      </c>
      <c r="AL1062">
        <f t="shared" si="334"/>
        <v>396</v>
      </c>
      <c r="AM1062" s="1">
        <f t="shared" si="335"/>
        <v>1105</v>
      </c>
      <c r="AN1062" s="108">
        <f t="shared" si="321"/>
        <v>9.5010619999999992</v>
      </c>
      <c r="AO1062">
        <f t="shared" si="336"/>
        <v>1229</v>
      </c>
      <c r="AP1062" s="1">
        <f t="shared" si="337"/>
        <v>272</v>
      </c>
      <c r="AQ1062" s="108">
        <f t="shared" si="322"/>
        <v>1.062E-3</v>
      </c>
      <c r="AR1062">
        <f t="shared" si="338"/>
        <v>447</v>
      </c>
      <c r="AS1062" s="1">
        <f t="shared" si="339"/>
        <v>1054</v>
      </c>
    </row>
    <row r="1063" spans="7:45" x14ac:dyDescent="0.25">
      <c r="G1063" s="93">
        <v>43539</v>
      </c>
      <c r="H1063" t="s">
        <v>23</v>
      </c>
      <c r="I1063" t="s">
        <v>58</v>
      </c>
      <c r="J1063" t="s">
        <v>571</v>
      </c>
      <c r="K1063" s="95">
        <v>4.8</v>
      </c>
      <c r="L1063" s="94">
        <v>0</v>
      </c>
      <c r="O1063" t="str">
        <f t="shared" si="323"/>
        <v/>
      </c>
      <c r="AA1063" s="3">
        <f t="shared" si="340"/>
        <v>1055</v>
      </c>
      <c r="AB1063" s="93">
        <f t="shared" si="324"/>
        <v>43539.001063000003</v>
      </c>
      <c r="AC1063">
        <f t="shared" si="325"/>
        <v>446</v>
      </c>
      <c r="AD1063" s="1">
        <f t="shared" si="326"/>
        <v>1055</v>
      </c>
      <c r="AE1063" s="119">
        <f t="shared" si="327"/>
        <v>515.00106300000004</v>
      </c>
      <c r="AF1063">
        <f t="shared" si="328"/>
        <v>1137</v>
      </c>
      <c r="AG1063" s="1">
        <f t="shared" si="329"/>
        <v>364</v>
      </c>
      <c r="AH1063" s="119">
        <f t="shared" si="330"/>
        <v>462.00106299999999</v>
      </c>
      <c r="AI1063">
        <f t="shared" si="331"/>
        <v>1065</v>
      </c>
      <c r="AJ1063" s="1">
        <f t="shared" si="332"/>
        <v>436</v>
      </c>
      <c r="AK1063" s="1">
        <f t="shared" si="333"/>
        <v>1108.0010629999999</v>
      </c>
      <c r="AL1063">
        <f t="shared" si="334"/>
        <v>395</v>
      </c>
      <c r="AM1063" s="1">
        <f t="shared" si="335"/>
        <v>1106</v>
      </c>
      <c r="AN1063" s="108">
        <f t="shared" si="321"/>
        <v>4.8010630000000001</v>
      </c>
      <c r="AO1063">
        <f t="shared" si="336"/>
        <v>1400</v>
      </c>
      <c r="AP1063" s="1">
        <f t="shared" si="337"/>
        <v>101</v>
      </c>
      <c r="AQ1063" s="108">
        <f t="shared" si="322"/>
        <v>1.0629999999999999E-3</v>
      </c>
      <c r="AR1063">
        <f t="shared" si="338"/>
        <v>446</v>
      </c>
      <c r="AS1063" s="1">
        <f t="shared" si="339"/>
        <v>1055</v>
      </c>
    </row>
    <row r="1064" spans="7:45" x14ac:dyDescent="0.25">
      <c r="G1064" s="93">
        <v>43539</v>
      </c>
      <c r="H1064" t="s">
        <v>23</v>
      </c>
      <c r="I1064" t="s">
        <v>63</v>
      </c>
      <c r="J1064" t="s">
        <v>571</v>
      </c>
      <c r="K1064" s="95">
        <v>35.47</v>
      </c>
      <c r="L1064" s="94">
        <v>0</v>
      </c>
      <c r="O1064" t="str">
        <f t="shared" si="323"/>
        <v/>
      </c>
      <c r="AA1064" s="3">
        <f t="shared" si="340"/>
        <v>1056</v>
      </c>
      <c r="AB1064" s="93">
        <f t="shared" si="324"/>
        <v>43539.001063999996</v>
      </c>
      <c r="AC1064">
        <f t="shared" si="325"/>
        <v>445</v>
      </c>
      <c r="AD1064" s="1">
        <f t="shared" si="326"/>
        <v>1056</v>
      </c>
      <c r="AE1064" s="119">
        <f t="shared" si="327"/>
        <v>515.00106400000004</v>
      </c>
      <c r="AF1064">
        <f t="shared" si="328"/>
        <v>1136</v>
      </c>
      <c r="AG1064" s="1">
        <f t="shared" si="329"/>
        <v>365</v>
      </c>
      <c r="AH1064" s="119">
        <f t="shared" si="330"/>
        <v>613.00106400000004</v>
      </c>
      <c r="AI1064">
        <f t="shared" si="331"/>
        <v>939</v>
      </c>
      <c r="AJ1064" s="1">
        <f t="shared" si="332"/>
        <v>562</v>
      </c>
      <c r="AK1064" s="1">
        <f t="shared" si="333"/>
        <v>1108.001064</v>
      </c>
      <c r="AL1064">
        <f t="shared" si="334"/>
        <v>394</v>
      </c>
      <c r="AM1064" s="1">
        <f t="shared" si="335"/>
        <v>1107</v>
      </c>
      <c r="AN1064" s="108">
        <f t="shared" si="321"/>
        <v>35.471063999999998</v>
      </c>
      <c r="AO1064">
        <f t="shared" si="336"/>
        <v>763</v>
      </c>
      <c r="AP1064" s="1">
        <f t="shared" si="337"/>
        <v>738</v>
      </c>
      <c r="AQ1064" s="108">
        <f t="shared" si="322"/>
        <v>1.0640000000000001E-3</v>
      </c>
      <c r="AR1064">
        <f t="shared" si="338"/>
        <v>445</v>
      </c>
      <c r="AS1064" s="1">
        <f t="shared" si="339"/>
        <v>1056</v>
      </c>
    </row>
    <row r="1065" spans="7:45" x14ac:dyDescent="0.25">
      <c r="G1065" s="93">
        <v>43539</v>
      </c>
      <c r="H1065" t="s">
        <v>23</v>
      </c>
      <c r="I1065" t="s">
        <v>63</v>
      </c>
      <c r="J1065" t="s">
        <v>571</v>
      </c>
      <c r="K1065" s="95">
        <v>33.86</v>
      </c>
      <c r="L1065" s="94">
        <v>0</v>
      </c>
      <c r="O1065" t="str">
        <f t="shared" si="323"/>
        <v/>
      </c>
      <c r="AA1065" s="3">
        <f t="shared" si="340"/>
        <v>1057</v>
      </c>
      <c r="AB1065" s="93">
        <f t="shared" si="324"/>
        <v>43539.001064999997</v>
      </c>
      <c r="AC1065">
        <f t="shared" si="325"/>
        <v>444</v>
      </c>
      <c r="AD1065" s="1">
        <f t="shared" si="326"/>
        <v>1057</v>
      </c>
      <c r="AE1065" s="119">
        <f t="shared" si="327"/>
        <v>515.00106500000004</v>
      </c>
      <c r="AF1065">
        <f t="shared" si="328"/>
        <v>1135</v>
      </c>
      <c r="AG1065" s="1">
        <f t="shared" si="329"/>
        <v>366</v>
      </c>
      <c r="AH1065" s="119">
        <f t="shared" si="330"/>
        <v>613.00106500000004</v>
      </c>
      <c r="AI1065">
        <f t="shared" si="331"/>
        <v>938</v>
      </c>
      <c r="AJ1065" s="1">
        <f t="shared" si="332"/>
        <v>563</v>
      </c>
      <c r="AK1065" s="1">
        <f t="shared" si="333"/>
        <v>1108.0010649999999</v>
      </c>
      <c r="AL1065">
        <f t="shared" si="334"/>
        <v>393</v>
      </c>
      <c r="AM1065" s="1">
        <f t="shared" si="335"/>
        <v>1108</v>
      </c>
      <c r="AN1065" s="108">
        <f t="shared" si="321"/>
        <v>33.861064999999996</v>
      </c>
      <c r="AO1065">
        <f t="shared" si="336"/>
        <v>781</v>
      </c>
      <c r="AP1065" s="1">
        <f t="shared" si="337"/>
        <v>720</v>
      </c>
      <c r="AQ1065" s="108">
        <f t="shared" si="322"/>
        <v>1.065E-3</v>
      </c>
      <c r="AR1065">
        <f t="shared" si="338"/>
        <v>444</v>
      </c>
      <c r="AS1065" s="1">
        <f t="shared" si="339"/>
        <v>1057</v>
      </c>
    </row>
    <row r="1066" spans="7:45" x14ac:dyDescent="0.25">
      <c r="G1066" s="93">
        <v>43539</v>
      </c>
      <c r="H1066" t="s">
        <v>23</v>
      </c>
      <c r="I1066" t="s">
        <v>37</v>
      </c>
      <c r="J1066" t="s">
        <v>60</v>
      </c>
      <c r="K1066" s="95">
        <v>10.5</v>
      </c>
      <c r="L1066" s="94">
        <v>0</v>
      </c>
      <c r="O1066" t="str">
        <f t="shared" si="323"/>
        <v/>
      </c>
      <c r="AA1066" s="3">
        <f t="shared" si="340"/>
        <v>1058</v>
      </c>
      <c r="AB1066" s="93">
        <f t="shared" si="324"/>
        <v>43539.001065999997</v>
      </c>
      <c r="AC1066">
        <f t="shared" si="325"/>
        <v>443</v>
      </c>
      <c r="AD1066" s="1">
        <f t="shared" si="326"/>
        <v>1058</v>
      </c>
      <c r="AE1066" s="119">
        <f t="shared" si="327"/>
        <v>515.00106600000004</v>
      </c>
      <c r="AF1066">
        <f t="shared" si="328"/>
        <v>1134</v>
      </c>
      <c r="AG1066" s="1">
        <f t="shared" si="329"/>
        <v>367</v>
      </c>
      <c r="AH1066" s="119">
        <f t="shared" si="330"/>
        <v>868.00106600000004</v>
      </c>
      <c r="AI1066">
        <f t="shared" si="331"/>
        <v>681</v>
      </c>
      <c r="AJ1066" s="1">
        <f t="shared" si="332"/>
        <v>820</v>
      </c>
      <c r="AK1066" s="1">
        <f t="shared" si="333"/>
        <v>174.00106600000001</v>
      </c>
      <c r="AL1066">
        <f t="shared" si="334"/>
        <v>1327</v>
      </c>
      <c r="AM1066" s="1">
        <f t="shared" si="335"/>
        <v>174</v>
      </c>
      <c r="AN1066" s="108">
        <f t="shared" si="321"/>
        <v>10.501066</v>
      </c>
      <c r="AO1066">
        <f t="shared" si="336"/>
        <v>1200</v>
      </c>
      <c r="AP1066" s="1">
        <f t="shared" si="337"/>
        <v>301</v>
      </c>
      <c r="AQ1066" s="108">
        <f t="shared" si="322"/>
        <v>1.0659999999999999E-3</v>
      </c>
      <c r="AR1066">
        <f t="shared" si="338"/>
        <v>443</v>
      </c>
      <c r="AS1066" s="1">
        <f t="shared" si="339"/>
        <v>1058</v>
      </c>
    </row>
    <row r="1067" spans="7:45" x14ac:dyDescent="0.25">
      <c r="G1067" s="93">
        <v>43539</v>
      </c>
      <c r="H1067" t="s">
        <v>23</v>
      </c>
      <c r="I1067" t="s">
        <v>37</v>
      </c>
      <c r="J1067" t="s">
        <v>134</v>
      </c>
      <c r="K1067" s="95">
        <v>3.95</v>
      </c>
      <c r="L1067" s="94">
        <v>0</v>
      </c>
      <c r="O1067" t="str">
        <f t="shared" si="323"/>
        <v/>
      </c>
      <c r="AA1067" s="3">
        <f t="shared" si="340"/>
        <v>1059</v>
      </c>
      <c r="AB1067" s="93">
        <f t="shared" si="324"/>
        <v>43539.001066999997</v>
      </c>
      <c r="AC1067">
        <f t="shared" si="325"/>
        <v>442</v>
      </c>
      <c r="AD1067" s="1">
        <f t="shared" si="326"/>
        <v>1059</v>
      </c>
      <c r="AE1067" s="119">
        <f t="shared" si="327"/>
        <v>515.00106700000003</v>
      </c>
      <c r="AF1067">
        <f t="shared" si="328"/>
        <v>1133</v>
      </c>
      <c r="AG1067" s="1">
        <f t="shared" si="329"/>
        <v>368</v>
      </c>
      <c r="AH1067" s="119">
        <f t="shared" si="330"/>
        <v>868.00106700000003</v>
      </c>
      <c r="AI1067">
        <f t="shared" si="331"/>
        <v>680</v>
      </c>
      <c r="AJ1067" s="1">
        <f t="shared" si="332"/>
        <v>821</v>
      </c>
      <c r="AK1067" s="1">
        <f t="shared" si="333"/>
        <v>155.00106700000001</v>
      </c>
      <c r="AL1067">
        <f t="shared" si="334"/>
        <v>1348</v>
      </c>
      <c r="AM1067" s="1">
        <f t="shared" si="335"/>
        <v>153</v>
      </c>
      <c r="AN1067" s="108">
        <f t="shared" si="321"/>
        <v>3.9510670000000001</v>
      </c>
      <c r="AO1067">
        <f t="shared" si="336"/>
        <v>1417</v>
      </c>
      <c r="AP1067" s="1">
        <f t="shared" si="337"/>
        <v>84</v>
      </c>
      <c r="AQ1067" s="108">
        <f t="shared" si="322"/>
        <v>1.067E-3</v>
      </c>
      <c r="AR1067">
        <f t="shared" si="338"/>
        <v>442</v>
      </c>
      <c r="AS1067" s="1">
        <f t="shared" si="339"/>
        <v>1059</v>
      </c>
    </row>
    <row r="1068" spans="7:45" x14ac:dyDescent="0.25">
      <c r="G1068" s="93">
        <v>43539</v>
      </c>
      <c r="H1068" t="s">
        <v>23</v>
      </c>
      <c r="I1068" t="s">
        <v>37</v>
      </c>
      <c r="J1068" t="s">
        <v>303</v>
      </c>
      <c r="K1068" s="95">
        <v>4.75</v>
      </c>
      <c r="L1068" s="94">
        <v>0</v>
      </c>
      <c r="O1068" t="str">
        <f t="shared" si="323"/>
        <v/>
      </c>
      <c r="AA1068" s="3">
        <f t="shared" si="340"/>
        <v>1060</v>
      </c>
      <c r="AB1068" s="93">
        <f t="shared" si="324"/>
        <v>43539.001067999998</v>
      </c>
      <c r="AC1068">
        <f t="shared" si="325"/>
        <v>441</v>
      </c>
      <c r="AD1068" s="1">
        <f t="shared" si="326"/>
        <v>1060</v>
      </c>
      <c r="AE1068" s="119">
        <f t="shared" si="327"/>
        <v>515.00106800000003</v>
      </c>
      <c r="AF1068">
        <f t="shared" si="328"/>
        <v>1132</v>
      </c>
      <c r="AG1068" s="1">
        <f t="shared" si="329"/>
        <v>369</v>
      </c>
      <c r="AH1068" s="119">
        <f t="shared" si="330"/>
        <v>868.00106800000003</v>
      </c>
      <c r="AI1068">
        <f t="shared" si="331"/>
        <v>679</v>
      </c>
      <c r="AJ1068" s="1">
        <f t="shared" si="332"/>
        <v>822</v>
      </c>
      <c r="AK1068" s="1">
        <f t="shared" si="333"/>
        <v>40.001067999999997</v>
      </c>
      <c r="AL1068">
        <f t="shared" si="334"/>
        <v>1465</v>
      </c>
      <c r="AM1068" s="1">
        <f t="shared" si="335"/>
        <v>36</v>
      </c>
      <c r="AN1068" s="108">
        <f t="shared" si="321"/>
        <v>4.7510680000000001</v>
      </c>
      <c r="AO1068">
        <f t="shared" si="336"/>
        <v>1404</v>
      </c>
      <c r="AP1068" s="1">
        <f t="shared" si="337"/>
        <v>97</v>
      </c>
      <c r="AQ1068" s="108">
        <f t="shared" si="322"/>
        <v>1.0679999999999999E-3</v>
      </c>
      <c r="AR1068">
        <f t="shared" si="338"/>
        <v>441</v>
      </c>
      <c r="AS1068" s="1">
        <f t="shared" si="339"/>
        <v>1060</v>
      </c>
    </row>
    <row r="1069" spans="7:45" x14ac:dyDescent="0.25">
      <c r="G1069" s="93">
        <v>43540</v>
      </c>
      <c r="H1069" t="s">
        <v>72</v>
      </c>
      <c r="I1069" t="s">
        <v>36</v>
      </c>
      <c r="J1069" t="s">
        <v>572</v>
      </c>
      <c r="K1069" s="95">
        <v>24</v>
      </c>
      <c r="L1069" s="94">
        <v>0</v>
      </c>
      <c r="O1069" t="str">
        <f t="shared" si="323"/>
        <v/>
      </c>
      <c r="AA1069" s="3">
        <f t="shared" si="340"/>
        <v>1061</v>
      </c>
      <c r="AB1069" s="93">
        <f t="shared" si="324"/>
        <v>43540.001068999998</v>
      </c>
      <c r="AC1069">
        <f t="shared" si="325"/>
        <v>440</v>
      </c>
      <c r="AD1069" s="1">
        <f t="shared" si="326"/>
        <v>1061</v>
      </c>
      <c r="AE1069" s="119">
        <f t="shared" si="327"/>
        <v>1300.0010689999999</v>
      </c>
      <c r="AF1069">
        <f t="shared" si="328"/>
        <v>207</v>
      </c>
      <c r="AG1069" s="1">
        <f t="shared" si="329"/>
        <v>1294</v>
      </c>
      <c r="AH1069" s="119">
        <f t="shared" si="330"/>
        <v>297.00106899999997</v>
      </c>
      <c r="AI1069">
        <f t="shared" si="331"/>
        <v>1295</v>
      </c>
      <c r="AJ1069" s="1">
        <f t="shared" si="332"/>
        <v>206</v>
      </c>
      <c r="AK1069" s="1">
        <f t="shared" si="333"/>
        <v>1113.0010689999999</v>
      </c>
      <c r="AL1069">
        <f t="shared" si="334"/>
        <v>392</v>
      </c>
      <c r="AM1069" s="1">
        <f t="shared" si="335"/>
        <v>1109</v>
      </c>
      <c r="AN1069" s="108">
        <f t="shared" si="321"/>
        <v>24.001069000000001</v>
      </c>
      <c r="AO1069">
        <f t="shared" si="336"/>
        <v>924</v>
      </c>
      <c r="AP1069" s="1">
        <f t="shared" si="337"/>
        <v>577</v>
      </c>
      <c r="AQ1069" s="108">
        <f t="shared" si="322"/>
        <v>1.0689999999999999E-3</v>
      </c>
      <c r="AR1069">
        <f t="shared" si="338"/>
        <v>440</v>
      </c>
      <c r="AS1069" s="1">
        <f t="shared" si="339"/>
        <v>1061</v>
      </c>
    </row>
    <row r="1070" spans="7:45" x14ac:dyDescent="0.25">
      <c r="G1070" s="93">
        <v>43540</v>
      </c>
      <c r="H1070" t="s">
        <v>75</v>
      </c>
      <c r="I1070" t="s">
        <v>35</v>
      </c>
      <c r="J1070" t="s">
        <v>572</v>
      </c>
      <c r="K1070" s="95">
        <v>136</v>
      </c>
      <c r="L1070" s="94">
        <v>0</v>
      </c>
      <c r="O1070" t="str">
        <f t="shared" si="323"/>
        <v/>
      </c>
      <c r="AA1070" s="3">
        <f t="shared" si="340"/>
        <v>1062</v>
      </c>
      <c r="AB1070" s="93">
        <f t="shared" si="324"/>
        <v>43540.001069999998</v>
      </c>
      <c r="AC1070">
        <f t="shared" si="325"/>
        <v>439</v>
      </c>
      <c r="AD1070" s="1">
        <f t="shared" si="326"/>
        <v>1062</v>
      </c>
      <c r="AE1070" s="119">
        <f t="shared" si="327"/>
        <v>1147.00107</v>
      </c>
      <c r="AF1070">
        <f t="shared" si="328"/>
        <v>375</v>
      </c>
      <c r="AG1070" s="1">
        <f t="shared" si="329"/>
        <v>1126</v>
      </c>
      <c r="AH1070" s="119">
        <f t="shared" si="330"/>
        <v>1402.00107</v>
      </c>
      <c r="AI1070">
        <f t="shared" si="331"/>
        <v>110</v>
      </c>
      <c r="AJ1070" s="1">
        <f t="shared" si="332"/>
        <v>1391</v>
      </c>
      <c r="AK1070" s="1">
        <f t="shared" si="333"/>
        <v>1113.00107</v>
      </c>
      <c r="AL1070">
        <f t="shared" si="334"/>
        <v>391</v>
      </c>
      <c r="AM1070" s="1">
        <f t="shared" si="335"/>
        <v>1110</v>
      </c>
      <c r="AN1070" s="108">
        <f t="shared" si="321"/>
        <v>136.00107</v>
      </c>
      <c r="AO1070">
        <f t="shared" si="336"/>
        <v>317</v>
      </c>
      <c r="AP1070" s="1">
        <f t="shared" si="337"/>
        <v>1184</v>
      </c>
      <c r="AQ1070" s="108">
        <f t="shared" si="322"/>
        <v>1.07E-3</v>
      </c>
      <c r="AR1070">
        <f t="shared" si="338"/>
        <v>439</v>
      </c>
      <c r="AS1070" s="1">
        <f t="shared" si="339"/>
        <v>1062</v>
      </c>
    </row>
    <row r="1071" spans="7:45" x14ac:dyDescent="0.25">
      <c r="G1071" s="93">
        <v>43540</v>
      </c>
      <c r="H1071" t="s">
        <v>21</v>
      </c>
      <c r="I1071" t="s">
        <v>36</v>
      </c>
      <c r="J1071" t="s">
        <v>572</v>
      </c>
      <c r="K1071" s="95">
        <v>24</v>
      </c>
      <c r="L1071" s="94">
        <v>0</v>
      </c>
      <c r="O1071" t="str">
        <f t="shared" si="323"/>
        <v/>
      </c>
      <c r="AA1071" s="3">
        <f t="shared" si="340"/>
        <v>1063</v>
      </c>
      <c r="AB1071" s="93">
        <f t="shared" si="324"/>
        <v>43540.001070999999</v>
      </c>
      <c r="AC1071">
        <f t="shared" si="325"/>
        <v>438</v>
      </c>
      <c r="AD1071" s="1">
        <f t="shared" si="326"/>
        <v>1063</v>
      </c>
      <c r="AE1071" s="119">
        <f t="shared" si="327"/>
        <v>1086.0010709999999</v>
      </c>
      <c r="AF1071">
        <f t="shared" si="328"/>
        <v>525</v>
      </c>
      <c r="AG1071" s="1">
        <f t="shared" si="329"/>
        <v>976</v>
      </c>
      <c r="AH1071" s="119">
        <f t="shared" si="330"/>
        <v>297.00107100000002</v>
      </c>
      <c r="AI1071">
        <f t="shared" si="331"/>
        <v>1294</v>
      </c>
      <c r="AJ1071" s="1">
        <f t="shared" si="332"/>
        <v>207</v>
      </c>
      <c r="AK1071" s="1">
        <f t="shared" si="333"/>
        <v>1113.0010709999999</v>
      </c>
      <c r="AL1071">
        <f t="shared" si="334"/>
        <v>390</v>
      </c>
      <c r="AM1071" s="1">
        <f t="shared" si="335"/>
        <v>1111</v>
      </c>
      <c r="AN1071" s="108">
        <f t="shared" si="321"/>
        <v>24.001071</v>
      </c>
      <c r="AO1071">
        <f t="shared" si="336"/>
        <v>923</v>
      </c>
      <c r="AP1071" s="1">
        <f t="shared" si="337"/>
        <v>578</v>
      </c>
      <c r="AQ1071" s="108">
        <f t="shared" si="322"/>
        <v>1.0709999999999999E-3</v>
      </c>
      <c r="AR1071">
        <f t="shared" si="338"/>
        <v>438</v>
      </c>
      <c r="AS1071" s="1">
        <f t="shared" si="339"/>
        <v>1063</v>
      </c>
    </row>
    <row r="1072" spans="7:45" x14ac:dyDescent="0.25">
      <c r="G1072" s="93">
        <v>43540</v>
      </c>
      <c r="H1072" t="s">
        <v>74</v>
      </c>
      <c r="I1072" t="s">
        <v>35</v>
      </c>
      <c r="J1072" t="s">
        <v>572</v>
      </c>
      <c r="K1072" s="95">
        <v>83</v>
      </c>
      <c r="L1072" s="94">
        <v>0</v>
      </c>
      <c r="O1072" t="str">
        <f t="shared" si="323"/>
        <v/>
      </c>
      <c r="AA1072" s="3">
        <f t="shared" si="340"/>
        <v>1064</v>
      </c>
      <c r="AB1072" s="93">
        <f t="shared" si="324"/>
        <v>43540.001071999999</v>
      </c>
      <c r="AC1072">
        <f t="shared" si="325"/>
        <v>437</v>
      </c>
      <c r="AD1072" s="1">
        <f t="shared" si="326"/>
        <v>1064</v>
      </c>
      <c r="AE1072" s="119">
        <f t="shared" si="327"/>
        <v>608.00107200000002</v>
      </c>
      <c r="AF1072">
        <f t="shared" si="328"/>
        <v>897</v>
      </c>
      <c r="AG1072" s="1">
        <f t="shared" si="329"/>
        <v>604</v>
      </c>
      <c r="AH1072" s="119">
        <f t="shared" si="330"/>
        <v>1402.001072</v>
      </c>
      <c r="AI1072">
        <f t="shared" si="331"/>
        <v>109</v>
      </c>
      <c r="AJ1072" s="1">
        <f t="shared" si="332"/>
        <v>1392</v>
      </c>
      <c r="AK1072" s="1">
        <f t="shared" si="333"/>
        <v>1113.001072</v>
      </c>
      <c r="AL1072">
        <f t="shared" si="334"/>
        <v>389</v>
      </c>
      <c r="AM1072" s="1">
        <f t="shared" si="335"/>
        <v>1112</v>
      </c>
      <c r="AN1072" s="108">
        <f t="shared" si="321"/>
        <v>83.001071999999994</v>
      </c>
      <c r="AO1072">
        <f t="shared" si="336"/>
        <v>454</v>
      </c>
      <c r="AP1072" s="1">
        <f t="shared" si="337"/>
        <v>1047</v>
      </c>
      <c r="AQ1072" s="108">
        <f t="shared" si="322"/>
        <v>1.072E-3</v>
      </c>
      <c r="AR1072">
        <f t="shared" si="338"/>
        <v>437</v>
      </c>
      <c r="AS1072" s="1">
        <f t="shared" si="339"/>
        <v>1064</v>
      </c>
    </row>
    <row r="1073" spans="7:45" x14ac:dyDescent="0.25">
      <c r="G1073" s="93">
        <v>43540</v>
      </c>
      <c r="H1073" t="s">
        <v>23</v>
      </c>
      <c r="I1073" t="s">
        <v>58</v>
      </c>
      <c r="J1073" t="s">
        <v>572</v>
      </c>
      <c r="K1073" s="95">
        <v>104</v>
      </c>
      <c r="L1073" s="94">
        <v>0</v>
      </c>
      <c r="O1073" t="str">
        <f t="shared" si="323"/>
        <v/>
      </c>
      <c r="AA1073" s="3">
        <f t="shared" si="340"/>
        <v>1065</v>
      </c>
      <c r="AB1073" s="93">
        <f t="shared" si="324"/>
        <v>43540.001072999999</v>
      </c>
      <c r="AC1073">
        <f t="shared" si="325"/>
        <v>436</v>
      </c>
      <c r="AD1073" s="1">
        <f t="shared" si="326"/>
        <v>1065</v>
      </c>
      <c r="AE1073" s="119">
        <f t="shared" si="327"/>
        <v>515.00107300000002</v>
      </c>
      <c r="AF1073">
        <f t="shared" si="328"/>
        <v>1131</v>
      </c>
      <c r="AG1073" s="1">
        <f t="shared" si="329"/>
        <v>370</v>
      </c>
      <c r="AH1073" s="119">
        <f t="shared" si="330"/>
        <v>462.00107300000002</v>
      </c>
      <c r="AI1073">
        <f t="shared" si="331"/>
        <v>1064</v>
      </c>
      <c r="AJ1073" s="1">
        <f t="shared" si="332"/>
        <v>437</v>
      </c>
      <c r="AK1073" s="1">
        <f t="shared" si="333"/>
        <v>1113.0010729999999</v>
      </c>
      <c r="AL1073">
        <f t="shared" si="334"/>
        <v>388</v>
      </c>
      <c r="AM1073" s="1">
        <f t="shared" si="335"/>
        <v>1113</v>
      </c>
      <c r="AN1073" s="108">
        <f t="shared" si="321"/>
        <v>104.00107300000001</v>
      </c>
      <c r="AO1073">
        <f t="shared" si="336"/>
        <v>376</v>
      </c>
      <c r="AP1073" s="1">
        <f t="shared" si="337"/>
        <v>1125</v>
      </c>
      <c r="AQ1073" s="108">
        <f t="shared" si="322"/>
        <v>1.073E-3</v>
      </c>
      <c r="AR1073">
        <f t="shared" si="338"/>
        <v>436</v>
      </c>
      <c r="AS1073" s="1">
        <f t="shared" si="339"/>
        <v>1065</v>
      </c>
    </row>
    <row r="1074" spans="7:45" x14ac:dyDescent="0.25">
      <c r="G1074" s="93">
        <v>43540</v>
      </c>
      <c r="H1074" t="s">
        <v>23</v>
      </c>
      <c r="I1074" t="s">
        <v>37</v>
      </c>
      <c r="J1074" t="s">
        <v>181</v>
      </c>
      <c r="K1074" s="95">
        <v>4.5</v>
      </c>
      <c r="L1074" s="94">
        <v>0</v>
      </c>
      <c r="O1074" t="str">
        <f t="shared" si="323"/>
        <v/>
      </c>
      <c r="AA1074" s="3">
        <f t="shared" si="340"/>
        <v>1066</v>
      </c>
      <c r="AB1074" s="93">
        <f t="shared" si="324"/>
        <v>43540.001074</v>
      </c>
      <c r="AC1074">
        <f t="shared" si="325"/>
        <v>435</v>
      </c>
      <c r="AD1074" s="1">
        <f t="shared" si="326"/>
        <v>1066</v>
      </c>
      <c r="AE1074" s="119">
        <f t="shared" si="327"/>
        <v>515.00107400000002</v>
      </c>
      <c r="AF1074">
        <f t="shared" si="328"/>
        <v>1130</v>
      </c>
      <c r="AG1074" s="1">
        <f t="shared" si="329"/>
        <v>371</v>
      </c>
      <c r="AH1074" s="119">
        <f t="shared" si="330"/>
        <v>868.00107400000002</v>
      </c>
      <c r="AI1074">
        <f t="shared" si="331"/>
        <v>678</v>
      </c>
      <c r="AJ1074" s="1">
        <f t="shared" si="332"/>
        <v>823</v>
      </c>
      <c r="AK1074" s="1">
        <f t="shared" si="333"/>
        <v>12.001073999999999</v>
      </c>
      <c r="AL1074">
        <f t="shared" si="334"/>
        <v>1489</v>
      </c>
      <c r="AM1074" s="1">
        <f t="shared" si="335"/>
        <v>12</v>
      </c>
      <c r="AN1074" s="108">
        <f t="shared" si="321"/>
        <v>4.501074</v>
      </c>
      <c r="AO1074">
        <f t="shared" si="336"/>
        <v>1410</v>
      </c>
      <c r="AP1074" s="1">
        <f t="shared" si="337"/>
        <v>91</v>
      </c>
      <c r="AQ1074" s="108">
        <f t="shared" si="322"/>
        <v>1.0739999999999999E-3</v>
      </c>
      <c r="AR1074">
        <f t="shared" si="338"/>
        <v>435</v>
      </c>
      <c r="AS1074" s="1">
        <f t="shared" si="339"/>
        <v>1066</v>
      </c>
    </row>
    <row r="1075" spans="7:45" x14ac:dyDescent="0.25">
      <c r="G1075" s="93">
        <v>43542</v>
      </c>
      <c r="H1075" t="s">
        <v>22</v>
      </c>
      <c r="I1075" t="s">
        <v>36</v>
      </c>
      <c r="J1075" t="s">
        <v>573</v>
      </c>
      <c r="K1075" s="95">
        <v>16</v>
      </c>
      <c r="L1075" s="94">
        <v>0</v>
      </c>
      <c r="O1075" t="str">
        <f t="shared" si="323"/>
        <v/>
      </c>
      <c r="AA1075" s="3">
        <f t="shared" si="340"/>
        <v>1067</v>
      </c>
      <c r="AB1075" s="93">
        <f t="shared" si="324"/>
        <v>43542.001075</v>
      </c>
      <c r="AC1075">
        <f t="shared" si="325"/>
        <v>434</v>
      </c>
      <c r="AD1075" s="1">
        <f t="shared" si="326"/>
        <v>1067</v>
      </c>
      <c r="AE1075" s="119">
        <f t="shared" si="327"/>
        <v>1469.0010749999999</v>
      </c>
      <c r="AF1075">
        <f t="shared" si="328"/>
        <v>73</v>
      </c>
      <c r="AG1075" s="1">
        <f t="shared" si="329"/>
        <v>1428</v>
      </c>
      <c r="AH1075" s="119">
        <f t="shared" si="330"/>
        <v>297.00107500000001</v>
      </c>
      <c r="AI1075">
        <f t="shared" si="331"/>
        <v>1293</v>
      </c>
      <c r="AJ1075" s="1">
        <f t="shared" si="332"/>
        <v>208</v>
      </c>
      <c r="AK1075" s="1">
        <f t="shared" si="333"/>
        <v>1123.0010749999999</v>
      </c>
      <c r="AL1075">
        <f t="shared" si="334"/>
        <v>387</v>
      </c>
      <c r="AM1075" s="1">
        <f t="shared" si="335"/>
        <v>1114</v>
      </c>
      <c r="AN1075" s="108">
        <f t="shared" si="321"/>
        <v>16.001075</v>
      </c>
      <c r="AO1075">
        <f t="shared" si="336"/>
        <v>1088</v>
      </c>
      <c r="AP1075" s="1">
        <f t="shared" si="337"/>
        <v>413</v>
      </c>
      <c r="AQ1075" s="108">
        <f t="shared" si="322"/>
        <v>1.075E-3</v>
      </c>
      <c r="AR1075">
        <f t="shared" si="338"/>
        <v>434</v>
      </c>
      <c r="AS1075" s="1">
        <f t="shared" si="339"/>
        <v>1067</v>
      </c>
    </row>
    <row r="1076" spans="7:45" x14ac:dyDescent="0.25">
      <c r="G1076" s="93">
        <v>43542</v>
      </c>
      <c r="H1076" t="s">
        <v>22</v>
      </c>
      <c r="I1076" t="s">
        <v>36</v>
      </c>
      <c r="J1076" t="s">
        <v>573</v>
      </c>
      <c r="K1076" s="95">
        <v>8</v>
      </c>
      <c r="L1076" s="94">
        <v>0</v>
      </c>
      <c r="O1076" t="str">
        <f t="shared" si="323"/>
        <v/>
      </c>
      <c r="AA1076" s="3">
        <f t="shared" si="340"/>
        <v>1068</v>
      </c>
      <c r="AB1076" s="93">
        <f t="shared" si="324"/>
        <v>43542.001076</v>
      </c>
      <c r="AC1076">
        <f t="shared" si="325"/>
        <v>433</v>
      </c>
      <c r="AD1076" s="1">
        <f t="shared" si="326"/>
        <v>1068</v>
      </c>
      <c r="AE1076" s="119">
        <f t="shared" si="327"/>
        <v>1469.001076</v>
      </c>
      <c r="AF1076">
        <f t="shared" si="328"/>
        <v>72</v>
      </c>
      <c r="AG1076" s="1">
        <f t="shared" si="329"/>
        <v>1429</v>
      </c>
      <c r="AH1076" s="119">
        <f t="shared" si="330"/>
        <v>297.00107600000001</v>
      </c>
      <c r="AI1076">
        <f t="shared" si="331"/>
        <v>1292</v>
      </c>
      <c r="AJ1076" s="1">
        <f t="shared" si="332"/>
        <v>209</v>
      </c>
      <c r="AK1076" s="1">
        <f t="shared" si="333"/>
        <v>1123.001076</v>
      </c>
      <c r="AL1076">
        <f t="shared" si="334"/>
        <v>386</v>
      </c>
      <c r="AM1076" s="1">
        <f t="shared" si="335"/>
        <v>1115</v>
      </c>
      <c r="AN1076" s="108">
        <f t="shared" si="321"/>
        <v>8.0010759999999994</v>
      </c>
      <c r="AO1076">
        <f t="shared" si="336"/>
        <v>1282</v>
      </c>
      <c r="AP1076" s="1">
        <f t="shared" si="337"/>
        <v>219</v>
      </c>
      <c r="AQ1076" s="108">
        <f t="shared" si="322"/>
        <v>1.0759999999999999E-3</v>
      </c>
      <c r="AR1076">
        <f t="shared" si="338"/>
        <v>433</v>
      </c>
      <c r="AS1076" s="1">
        <f t="shared" si="339"/>
        <v>1068</v>
      </c>
    </row>
    <row r="1077" spans="7:45" x14ac:dyDescent="0.25">
      <c r="G1077" s="93">
        <v>43542</v>
      </c>
      <c r="H1077" t="s">
        <v>71</v>
      </c>
      <c r="I1077" t="s">
        <v>35</v>
      </c>
      <c r="J1077" t="s">
        <v>573</v>
      </c>
      <c r="K1077" s="95">
        <v>11.36</v>
      </c>
      <c r="L1077" s="94">
        <v>0</v>
      </c>
      <c r="O1077" t="str">
        <f t="shared" si="323"/>
        <v/>
      </c>
      <c r="AA1077" s="3">
        <f t="shared" si="340"/>
        <v>1069</v>
      </c>
      <c r="AB1077" s="93">
        <f t="shared" si="324"/>
        <v>43542.001077000001</v>
      </c>
      <c r="AC1077">
        <f t="shared" si="325"/>
        <v>432</v>
      </c>
      <c r="AD1077" s="1">
        <f t="shared" si="326"/>
        <v>1069</v>
      </c>
      <c r="AE1077" s="119">
        <f t="shared" si="327"/>
        <v>1260.0010769999999</v>
      </c>
      <c r="AF1077">
        <f t="shared" si="328"/>
        <v>255</v>
      </c>
      <c r="AG1077" s="1">
        <f t="shared" si="329"/>
        <v>1246</v>
      </c>
      <c r="AH1077" s="119">
        <f t="shared" si="330"/>
        <v>1402.0010769999999</v>
      </c>
      <c r="AI1077">
        <f t="shared" si="331"/>
        <v>108</v>
      </c>
      <c r="AJ1077" s="1">
        <f t="shared" si="332"/>
        <v>1393</v>
      </c>
      <c r="AK1077" s="1">
        <f t="shared" si="333"/>
        <v>1123.0010769999999</v>
      </c>
      <c r="AL1077">
        <f t="shared" si="334"/>
        <v>385</v>
      </c>
      <c r="AM1077" s="1">
        <f t="shared" si="335"/>
        <v>1116</v>
      </c>
      <c r="AN1077" s="108">
        <f t="shared" si="321"/>
        <v>11.361077</v>
      </c>
      <c r="AO1077">
        <f t="shared" si="336"/>
        <v>1186</v>
      </c>
      <c r="AP1077" s="1">
        <f t="shared" si="337"/>
        <v>315</v>
      </c>
      <c r="AQ1077" s="108">
        <f t="shared" si="322"/>
        <v>1.077E-3</v>
      </c>
      <c r="AR1077">
        <f t="shared" si="338"/>
        <v>432</v>
      </c>
      <c r="AS1077" s="1">
        <f t="shared" si="339"/>
        <v>1069</v>
      </c>
    </row>
    <row r="1078" spans="7:45" x14ac:dyDescent="0.25">
      <c r="G1078" s="93">
        <v>43542</v>
      </c>
      <c r="H1078" t="s">
        <v>76</v>
      </c>
      <c r="I1078" t="s">
        <v>35</v>
      </c>
      <c r="J1078" t="s">
        <v>573</v>
      </c>
      <c r="K1078" s="95">
        <v>48</v>
      </c>
      <c r="L1078" s="94">
        <v>0</v>
      </c>
      <c r="O1078" t="str">
        <f t="shared" si="323"/>
        <v/>
      </c>
      <c r="AA1078" s="3">
        <f t="shared" si="340"/>
        <v>1070</v>
      </c>
      <c r="AB1078" s="93">
        <f t="shared" si="324"/>
        <v>43542.001078000001</v>
      </c>
      <c r="AC1078">
        <f t="shared" si="325"/>
        <v>431</v>
      </c>
      <c r="AD1078" s="1">
        <f t="shared" si="326"/>
        <v>1070</v>
      </c>
      <c r="AE1078" s="119">
        <f t="shared" si="327"/>
        <v>1207.001078</v>
      </c>
      <c r="AF1078">
        <f t="shared" si="328"/>
        <v>297</v>
      </c>
      <c r="AG1078" s="1">
        <f t="shared" si="329"/>
        <v>1204</v>
      </c>
      <c r="AH1078" s="119">
        <f t="shared" si="330"/>
        <v>1402.001078</v>
      </c>
      <c r="AI1078">
        <f t="shared" si="331"/>
        <v>107</v>
      </c>
      <c r="AJ1078" s="1">
        <f t="shared" si="332"/>
        <v>1394</v>
      </c>
      <c r="AK1078" s="1">
        <f t="shared" si="333"/>
        <v>1123.001078</v>
      </c>
      <c r="AL1078">
        <f t="shared" si="334"/>
        <v>384</v>
      </c>
      <c r="AM1078" s="1">
        <f t="shared" si="335"/>
        <v>1117</v>
      </c>
      <c r="AN1078" s="108">
        <f t="shared" si="321"/>
        <v>48.001078</v>
      </c>
      <c r="AO1078">
        <f t="shared" si="336"/>
        <v>624</v>
      </c>
      <c r="AP1078" s="1">
        <f t="shared" si="337"/>
        <v>877</v>
      </c>
      <c r="AQ1078" s="108">
        <f t="shared" si="322"/>
        <v>1.078E-3</v>
      </c>
      <c r="AR1078">
        <f t="shared" si="338"/>
        <v>431</v>
      </c>
      <c r="AS1078" s="1">
        <f t="shared" si="339"/>
        <v>1070</v>
      </c>
    </row>
    <row r="1079" spans="7:45" x14ac:dyDescent="0.25">
      <c r="G1079" s="93">
        <v>43542</v>
      </c>
      <c r="H1079" t="s">
        <v>21</v>
      </c>
      <c r="I1079" t="s">
        <v>36</v>
      </c>
      <c r="J1079" t="s">
        <v>573</v>
      </c>
      <c r="K1079" s="95">
        <v>72</v>
      </c>
      <c r="L1079" s="94">
        <v>0</v>
      </c>
      <c r="O1079" t="str">
        <f t="shared" si="323"/>
        <v/>
      </c>
      <c r="AA1079" s="3">
        <f t="shared" si="340"/>
        <v>1071</v>
      </c>
      <c r="AB1079" s="93">
        <f t="shared" si="324"/>
        <v>43542.001079000001</v>
      </c>
      <c r="AC1079">
        <f t="shared" si="325"/>
        <v>430</v>
      </c>
      <c r="AD1079" s="1">
        <f t="shared" si="326"/>
        <v>1071</v>
      </c>
      <c r="AE1079" s="119">
        <f t="shared" si="327"/>
        <v>1086.0010789999999</v>
      </c>
      <c r="AF1079">
        <f t="shared" si="328"/>
        <v>524</v>
      </c>
      <c r="AG1079" s="1">
        <f t="shared" si="329"/>
        <v>977</v>
      </c>
      <c r="AH1079" s="119">
        <f t="shared" si="330"/>
        <v>297.001079</v>
      </c>
      <c r="AI1079">
        <f t="shared" si="331"/>
        <v>1291</v>
      </c>
      <c r="AJ1079" s="1">
        <f t="shared" si="332"/>
        <v>210</v>
      </c>
      <c r="AK1079" s="1">
        <f t="shared" si="333"/>
        <v>1123.0010789999999</v>
      </c>
      <c r="AL1079">
        <f t="shared" si="334"/>
        <v>383</v>
      </c>
      <c r="AM1079" s="1">
        <f t="shared" si="335"/>
        <v>1118</v>
      </c>
      <c r="AN1079" s="108">
        <f t="shared" si="321"/>
        <v>72.001079000000004</v>
      </c>
      <c r="AO1079">
        <f t="shared" si="336"/>
        <v>495</v>
      </c>
      <c r="AP1079" s="1">
        <f t="shared" si="337"/>
        <v>1006</v>
      </c>
      <c r="AQ1079" s="108">
        <f t="shared" si="322"/>
        <v>1.0789999999999999E-3</v>
      </c>
      <c r="AR1079">
        <f t="shared" si="338"/>
        <v>430</v>
      </c>
      <c r="AS1079" s="1">
        <f t="shared" si="339"/>
        <v>1071</v>
      </c>
    </row>
    <row r="1080" spans="7:45" x14ac:dyDescent="0.25">
      <c r="G1080" s="93">
        <v>43542</v>
      </c>
      <c r="H1080" t="s">
        <v>21</v>
      </c>
      <c r="I1080" t="s">
        <v>36</v>
      </c>
      <c r="J1080" t="s">
        <v>573</v>
      </c>
      <c r="K1080" s="95">
        <v>56</v>
      </c>
      <c r="L1080" s="94">
        <v>0</v>
      </c>
      <c r="O1080" t="str">
        <f t="shared" si="323"/>
        <v/>
      </c>
      <c r="AA1080" s="3">
        <f t="shared" si="340"/>
        <v>1072</v>
      </c>
      <c r="AB1080" s="93">
        <f t="shared" si="324"/>
        <v>43542.001080000002</v>
      </c>
      <c r="AC1080">
        <f t="shared" si="325"/>
        <v>429</v>
      </c>
      <c r="AD1080" s="1">
        <f t="shared" si="326"/>
        <v>1072</v>
      </c>
      <c r="AE1080" s="119">
        <f t="shared" si="327"/>
        <v>1086.00108</v>
      </c>
      <c r="AF1080">
        <f t="shared" si="328"/>
        <v>523</v>
      </c>
      <c r="AG1080" s="1">
        <f t="shared" si="329"/>
        <v>978</v>
      </c>
      <c r="AH1080" s="119">
        <f t="shared" si="330"/>
        <v>297.00108</v>
      </c>
      <c r="AI1080">
        <f t="shared" si="331"/>
        <v>1290</v>
      </c>
      <c r="AJ1080" s="1">
        <f t="shared" si="332"/>
        <v>211</v>
      </c>
      <c r="AK1080" s="1">
        <f t="shared" si="333"/>
        <v>1123.00108</v>
      </c>
      <c r="AL1080">
        <f t="shared" si="334"/>
        <v>382</v>
      </c>
      <c r="AM1080" s="1">
        <f t="shared" si="335"/>
        <v>1119</v>
      </c>
      <c r="AN1080" s="108">
        <f t="shared" si="321"/>
        <v>56.001080000000002</v>
      </c>
      <c r="AO1080">
        <f t="shared" si="336"/>
        <v>582</v>
      </c>
      <c r="AP1080" s="1">
        <f t="shared" si="337"/>
        <v>919</v>
      </c>
      <c r="AQ1080" s="108">
        <f t="shared" si="322"/>
        <v>1.08E-3</v>
      </c>
      <c r="AR1080">
        <f t="shared" si="338"/>
        <v>429</v>
      </c>
      <c r="AS1080" s="1">
        <f t="shared" si="339"/>
        <v>1072</v>
      </c>
    </row>
    <row r="1081" spans="7:45" x14ac:dyDescent="0.25">
      <c r="G1081" s="93">
        <v>43542</v>
      </c>
      <c r="H1081" t="s">
        <v>21</v>
      </c>
      <c r="I1081" t="s">
        <v>36</v>
      </c>
      <c r="J1081" t="s">
        <v>573</v>
      </c>
      <c r="K1081" s="95">
        <v>40</v>
      </c>
      <c r="L1081" s="94">
        <v>0</v>
      </c>
      <c r="O1081" t="str">
        <f t="shared" si="323"/>
        <v/>
      </c>
      <c r="AA1081" s="3">
        <f t="shared" si="340"/>
        <v>1073</v>
      </c>
      <c r="AB1081" s="93">
        <f t="shared" si="324"/>
        <v>43542.001081000002</v>
      </c>
      <c r="AC1081">
        <f t="shared" si="325"/>
        <v>428</v>
      </c>
      <c r="AD1081" s="1">
        <f t="shared" si="326"/>
        <v>1073</v>
      </c>
      <c r="AE1081" s="119">
        <f t="shared" si="327"/>
        <v>1086.0010810000001</v>
      </c>
      <c r="AF1081">
        <f t="shared" si="328"/>
        <v>522</v>
      </c>
      <c r="AG1081" s="1">
        <f t="shared" si="329"/>
        <v>979</v>
      </c>
      <c r="AH1081" s="119">
        <f t="shared" si="330"/>
        <v>297.001081</v>
      </c>
      <c r="AI1081">
        <f t="shared" si="331"/>
        <v>1289</v>
      </c>
      <c r="AJ1081" s="1">
        <f t="shared" si="332"/>
        <v>212</v>
      </c>
      <c r="AK1081" s="1">
        <f t="shared" si="333"/>
        <v>1123.0010810000001</v>
      </c>
      <c r="AL1081">
        <f t="shared" si="334"/>
        <v>381</v>
      </c>
      <c r="AM1081" s="1">
        <f t="shared" si="335"/>
        <v>1120</v>
      </c>
      <c r="AN1081" s="108">
        <f t="shared" si="321"/>
        <v>40.001080999999999</v>
      </c>
      <c r="AO1081">
        <f t="shared" si="336"/>
        <v>702</v>
      </c>
      <c r="AP1081" s="1">
        <f t="shared" si="337"/>
        <v>799</v>
      </c>
      <c r="AQ1081" s="108">
        <f t="shared" si="322"/>
        <v>1.0809999999999999E-3</v>
      </c>
      <c r="AR1081">
        <f t="shared" si="338"/>
        <v>428</v>
      </c>
      <c r="AS1081" s="1">
        <f t="shared" si="339"/>
        <v>1073</v>
      </c>
    </row>
    <row r="1082" spans="7:45" x14ac:dyDescent="0.25">
      <c r="G1082" s="93">
        <v>43542</v>
      </c>
      <c r="H1082" t="s">
        <v>21</v>
      </c>
      <c r="I1082" t="s">
        <v>36</v>
      </c>
      <c r="J1082" t="s">
        <v>573</v>
      </c>
      <c r="K1082" s="95">
        <v>24</v>
      </c>
      <c r="L1082" s="94">
        <v>0</v>
      </c>
      <c r="O1082" t="str">
        <f t="shared" si="323"/>
        <v/>
      </c>
      <c r="AA1082" s="3">
        <f t="shared" si="340"/>
        <v>1074</v>
      </c>
      <c r="AB1082" s="93">
        <f t="shared" si="324"/>
        <v>43542.001082000002</v>
      </c>
      <c r="AC1082">
        <f t="shared" si="325"/>
        <v>427</v>
      </c>
      <c r="AD1082" s="1">
        <f t="shared" si="326"/>
        <v>1074</v>
      </c>
      <c r="AE1082" s="119">
        <f t="shared" si="327"/>
        <v>1086.001082</v>
      </c>
      <c r="AF1082">
        <f t="shared" si="328"/>
        <v>521</v>
      </c>
      <c r="AG1082" s="1">
        <f t="shared" si="329"/>
        <v>980</v>
      </c>
      <c r="AH1082" s="119">
        <f t="shared" si="330"/>
        <v>297.001082</v>
      </c>
      <c r="AI1082">
        <f t="shared" si="331"/>
        <v>1288</v>
      </c>
      <c r="AJ1082" s="1">
        <f t="shared" si="332"/>
        <v>213</v>
      </c>
      <c r="AK1082" s="1">
        <f t="shared" si="333"/>
        <v>1123.001082</v>
      </c>
      <c r="AL1082">
        <f t="shared" si="334"/>
        <v>380</v>
      </c>
      <c r="AM1082" s="1">
        <f t="shared" si="335"/>
        <v>1121</v>
      </c>
      <c r="AN1082" s="108">
        <f t="shared" si="321"/>
        <v>24.001082</v>
      </c>
      <c r="AO1082">
        <f t="shared" si="336"/>
        <v>922</v>
      </c>
      <c r="AP1082" s="1">
        <f t="shared" si="337"/>
        <v>579</v>
      </c>
      <c r="AQ1082" s="108">
        <f t="shared" si="322"/>
        <v>1.0819999999999998E-3</v>
      </c>
      <c r="AR1082">
        <f t="shared" si="338"/>
        <v>427</v>
      </c>
      <c r="AS1082" s="1">
        <f t="shared" si="339"/>
        <v>1074</v>
      </c>
    </row>
    <row r="1083" spans="7:45" x14ac:dyDescent="0.25">
      <c r="G1083" s="93">
        <v>43542</v>
      </c>
      <c r="H1083" t="s">
        <v>21</v>
      </c>
      <c r="I1083" t="s">
        <v>36</v>
      </c>
      <c r="J1083" t="s">
        <v>573</v>
      </c>
      <c r="K1083" s="95">
        <v>16</v>
      </c>
      <c r="L1083" s="94">
        <v>0</v>
      </c>
      <c r="O1083" t="str">
        <f t="shared" si="323"/>
        <v/>
      </c>
      <c r="AA1083" s="3">
        <f t="shared" si="340"/>
        <v>1075</v>
      </c>
      <c r="AB1083" s="93">
        <f t="shared" si="324"/>
        <v>43542.001083000003</v>
      </c>
      <c r="AC1083">
        <f t="shared" si="325"/>
        <v>426</v>
      </c>
      <c r="AD1083" s="1">
        <f t="shared" si="326"/>
        <v>1075</v>
      </c>
      <c r="AE1083" s="119">
        <f t="shared" si="327"/>
        <v>1086.0010830000001</v>
      </c>
      <c r="AF1083">
        <f t="shared" si="328"/>
        <v>520</v>
      </c>
      <c r="AG1083" s="1">
        <f t="shared" si="329"/>
        <v>981</v>
      </c>
      <c r="AH1083" s="119">
        <f t="shared" si="330"/>
        <v>297.00108299999999</v>
      </c>
      <c r="AI1083">
        <f t="shared" si="331"/>
        <v>1287</v>
      </c>
      <c r="AJ1083" s="1">
        <f t="shared" si="332"/>
        <v>214</v>
      </c>
      <c r="AK1083" s="1">
        <f t="shared" si="333"/>
        <v>1123.0010830000001</v>
      </c>
      <c r="AL1083">
        <f t="shared" si="334"/>
        <v>379</v>
      </c>
      <c r="AM1083" s="1">
        <f t="shared" si="335"/>
        <v>1122</v>
      </c>
      <c r="AN1083" s="108">
        <f t="shared" si="321"/>
        <v>16.001083000000001</v>
      </c>
      <c r="AO1083">
        <f t="shared" si="336"/>
        <v>1087</v>
      </c>
      <c r="AP1083" s="1">
        <f t="shared" si="337"/>
        <v>414</v>
      </c>
      <c r="AQ1083" s="108">
        <f t="shared" si="322"/>
        <v>1.083E-3</v>
      </c>
      <c r="AR1083">
        <f t="shared" si="338"/>
        <v>426</v>
      </c>
      <c r="AS1083" s="1">
        <f t="shared" si="339"/>
        <v>1075</v>
      </c>
    </row>
    <row r="1084" spans="7:45" x14ac:dyDescent="0.25">
      <c r="G1084" s="93">
        <v>43542</v>
      </c>
      <c r="H1084" t="s">
        <v>21</v>
      </c>
      <c r="I1084" t="s">
        <v>36</v>
      </c>
      <c r="J1084" t="s">
        <v>573</v>
      </c>
      <c r="K1084" s="95">
        <v>8</v>
      </c>
      <c r="L1084" s="94">
        <v>0</v>
      </c>
      <c r="O1084" t="str">
        <f t="shared" si="323"/>
        <v/>
      </c>
      <c r="AA1084" s="3">
        <f t="shared" si="340"/>
        <v>1076</v>
      </c>
      <c r="AB1084" s="93">
        <f t="shared" si="324"/>
        <v>43542.001084000003</v>
      </c>
      <c r="AC1084">
        <f t="shared" si="325"/>
        <v>425</v>
      </c>
      <c r="AD1084" s="1">
        <f t="shared" si="326"/>
        <v>1076</v>
      </c>
      <c r="AE1084" s="119">
        <f t="shared" si="327"/>
        <v>1086.001084</v>
      </c>
      <c r="AF1084">
        <f t="shared" si="328"/>
        <v>519</v>
      </c>
      <c r="AG1084" s="1">
        <f t="shared" si="329"/>
        <v>982</v>
      </c>
      <c r="AH1084" s="119">
        <f t="shared" si="330"/>
        <v>297.00108399999999</v>
      </c>
      <c r="AI1084">
        <f t="shared" si="331"/>
        <v>1286</v>
      </c>
      <c r="AJ1084" s="1">
        <f t="shared" si="332"/>
        <v>215</v>
      </c>
      <c r="AK1084" s="1">
        <f t="shared" si="333"/>
        <v>1123.001084</v>
      </c>
      <c r="AL1084">
        <f t="shared" si="334"/>
        <v>378</v>
      </c>
      <c r="AM1084" s="1">
        <f t="shared" si="335"/>
        <v>1123</v>
      </c>
      <c r="AN1084" s="108">
        <f t="shared" si="321"/>
        <v>8.0010840000000005</v>
      </c>
      <c r="AO1084">
        <f t="shared" si="336"/>
        <v>1281</v>
      </c>
      <c r="AP1084" s="1">
        <f t="shared" si="337"/>
        <v>220</v>
      </c>
      <c r="AQ1084" s="108">
        <f t="shared" si="322"/>
        <v>1.0839999999999999E-3</v>
      </c>
      <c r="AR1084">
        <f t="shared" si="338"/>
        <v>425</v>
      </c>
      <c r="AS1084" s="1">
        <f t="shared" si="339"/>
        <v>1076</v>
      </c>
    </row>
    <row r="1085" spans="7:45" x14ac:dyDescent="0.25">
      <c r="G1085" s="93">
        <v>43542</v>
      </c>
      <c r="H1085" t="s">
        <v>23</v>
      </c>
      <c r="I1085" t="s">
        <v>37</v>
      </c>
      <c r="J1085" t="s">
        <v>354</v>
      </c>
      <c r="K1085" s="95">
        <v>3</v>
      </c>
      <c r="L1085" s="94">
        <v>0</v>
      </c>
      <c r="O1085" t="str">
        <f t="shared" si="323"/>
        <v/>
      </c>
      <c r="AA1085" s="3">
        <f t="shared" si="340"/>
        <v>1077</v>
      </c>
      <c r="AB1085" s="93">
        <f t="shared" si="324"/>
        <v>43542.001085000004</v>
      </c>
      <c r="AC1085">
        <f t="shared" si="325"/>
        <v>424</v>
      </c>
      <c r="AD1085" s="1">
        <f t="shared" si="326"/>
        <v>1077</v>
      </c>
      <c r="AE1085" s="119">
        <f t="shared" si="327"/>
        <v>515.00108499999999</v>
      </c>
      <c r="AF1085">
        <f t="shared" si="328"/>
        <v>1129</v>
      </c>
      <c r="AG1085" s="1">
        <f t="shared" si="329"/>
        <v>372</v>
      </c>
      <c r="AH1085" s="119">
        <f t="shared" si="330"/>
        <v>868.00108499999999</v>
      </c>
      <c r="AI1085">
        <f t="shared" si="331"/>
        <v>677</v>
      </c>
      <c r="AJ1085" s="1">
        <f t="shared" si="332"/>
        <v>824</v>
      </c>
      <c r="AK1085" s="1">
        <f t="shared" si="333"/>
        <v>210.00108499999999</v>
      </c>
      <c r="AL1085">
        <f t="shared" si="334"/>
        <v>1291</v>
      </c>
      <c r="AM1085" s="1">
        <f t="shared" si="335"/>
        <v>210</v>
      </c>
      <c r="AN1085" s="108">
        <f t="shared" si="321"/>
        <v>3.0010849999999998</v>
      </c>
      <c r="AO1085">
        <f t="shared" si="336"/>
        <v>1431</v>
      </c>
      <c r="AP1085" s="1">
        <f t="shared" si="337"/>
        <v>70</v>
      </c>
      <c r="AQ1085" s="108">
        <f t="shared" si="322"/>
        <v>1.085E-3</v>
      </c>
      <c r="AR1085">
        <f t="shared" si="338"/>
        <v>424</v>
      </c>
      <c r="AS1085" s="1">
        <f t="shared" si="339"/>
        <v>1077</v>
      </c>
    </row>
    <row r="1086" spans="7:45" x14ac:dyDescent="0.25">
      <c r="G1086" s="93">
        <v>43542</v>
      </c>
      <c r="H1086" t="s">
        <v>23</v>
      </c>
      <c r="I1086" t="s">
        <v>37</v>
      </c>
      <c r="J1086" t="s">
        <v>143</v>
      </c>
      <c r="K1086" s="95">
        <v>1.8</v>
      </c>
      <c r="L1086" s="94">
        <v>0</v>
      </c>
      <c r="O1086" t="str">
        <f t="shared" si="323"/>
        <v/>
      </c>
      <c r="AA1086" s="3">
        <f t="shared" si="340"/>
        <v>1078</v>
      </c>
      <c r="AB1086" s="93">
        <f t="shared" si="324"/>
        <v>43542.001085999997</v>
      </c>
      <c r="AC1086">
        <f t="shared" si="325"/>
        <v>423</v>
      </c>
      <c r="AD1086" s="1">
        <f t="shared" si="326"/>
        <v>1078</v>
      </c>
      <c r="AE1086" s="119">
        <f t="shared" si="327"/>
        <v>515.00108599999999</v>
      </c>
      <c r="AF1086">
        <f t="shared" si="328"/>
        <v>1128</v>
      </c>
      <c r="AG1086" s="1">
        <f t="shared" si="329"/>
        <v>373</v>
      </c>
      <c r="AH1086" s="119">
        <f t="shared" si="330"/>
        <v>868.00108599999999</v>
      </c>
      <c r="AI1086">
        <f t="shared" si="331"/>
        <v>676</v>
      </c>
      <c r="AJ1086" s="1">
        <f t="shared" si="332"/>
        <v>825</v>
      </c>
      <c r="AK1086" s="1">
        <f t="shared" si="333"/>
        <v>164.00108599999999</v>
      </c>
      <c r="AL1086">
        <f t="shared" si="334"/>
        <v>1338</v>
      </c>
      <c r="AM1086" s="1">
        <f t="shared" si="335"/>
        <v>163</v>
      </c>
      <c r="AN1086" s="108">
        <f t="shared" si="321"/>
        <v>1.801086</v>
      </c>
      <c r="AO1086">
        <f t="shared" si="336"/>
        <v>1482</v>
      </c>
      <c r="AP1086" s="1">
        <f t="shared" si="337"/>
        <v>19</v>
      </c>
      <c r="AQ1086" s="108">
        <f t="shared" si="322"/>
        <v>1.0859999999999999E-3</v>
      </c>
      <c r="AR1086">
        <f t="shared" si="338"/>
        <v>423</v>
      </c>
      <c r="AS1086" s="1">
        <f t="shared" si="339"/>
        <v>1078</v>
      </c>
    </row>
    <row r="1087" spans="7:45" x14ac:dyDescent="0.25">
      <c r="G1087" s="93">
        <v>43542</v>
      </c>
      <c r="H1087" t="s">
        <v>23</v>
      </c>
      <c r="I1087" t="s">
        <v>37</v>
      </c>
      <c r="J1087" t="s">
        <v>134</v>
      </c>
      <c r="K1087" s="95">
        <v>3.95</v>
      </c>
      <c r="L1087" s="94">
        <v>0</v>
      </c>
      <c r="O1087" t="str">
        <f t="shared" si="323"/>
        <v/>
      </c>
      <c r="AA1087" s="3">
        <f t="shared" si="340"/>
        <v>1079</v>
      </c>
      <c r="AB1087" s="93">
        <f t="shared" si="324"/>
        <v>43542.001086999997</v>
      </c>
      <c r="AC1087">
        <f t="shared" si="325"/>
        <v>422</v>
      </c>
      <c r="AD1087" s="1">
        <f t="shared" si="326"/>
        <v>1079</v>
      </c>
      <c r="AE1087" s="119">
        <f t="shared" si="327"/>
        <v>515.00108699999998</v>
      </c>
      <c r="AF1087">
        <f t="shared" si="328"/>
        <v>1127</v>
      </c>
      <c r="AG1087" s="1">
        <f t="shared" si="329"/>
        <v>374</v>
      </c>
      <c r="AH1087" s="119">
        <f t="shared" si="330"/>
        <v>868.00108699999998</v>
      </c>
      <c r="AI1087">
        <f t="shared" si="331"/>
        <v>675</v>
      </c>
      <c r="AJ1087" s="1">
        <f t="shared" si="332"/>
        <v>826</v>
      </c>
      <c r="AK1087" s="1">
        <f t="shared" si="333"/>
        <v>155.00108700000001</v>
      </c>
      <c r="AL1087">
        <f t="shared" si="334"/>
        <v>1347</v>
      </c>
      <c r="AM1087" s="1">
        <f t="shared" si="335"/>
        <v>154</v>
      </c>
      <c r="AN1087" s="108">
        <f t="shared" si="321"/>
        <v>3.9510870000000002</v>
      </c>
      <c r="AO1087">
        <f t="shared" si="336"/>
        <v>1416</v>
      </c>
      <c r="AP1087" s="1">
        <f t="shared" si="337"/>
        <v>85</v>
      </c>
      <c r="AQ1087" s="108">
        <f t="shared" si="322"/>
        <v>1.0869999999999999E-3</v>
      </c>
      <c r="AR1087">
        <f t="shared" si="338"/>
        <v>422</v>
      </c>
      <c r="AS1087" s="1">
        <f t="shared" si="339"/>
        <v>1079</v>
      </c>
    </row>
    <row r="1088" spans="7:45" x14ac:dyDescent="0.25">
      <c r="G1088" s="93">
        <v>43542</v>
      </c>
      <c r="H1088" t="s">
        <v>23</v>
      </c>
      <c r="I1088" t="s">
        <v>37</v>
      </c>
      <c r="J1088" t="s">
        <v>303</v>
      </c>
      <c r="K1088" s="95">
        <v>3</v>
      </c>
      <c r="L1088" s="94">
        <v>0</v>
      </c>
      <c r="O1088" t="str">
        <f t="shared" si="323"/>
        <v/>
      </c>
      <c r="AA1088" s="3">
        <f t="shared" si="340"/>
        <v>1080</v>
      </c>
      <c r="AB1088" s="93">
        <f t="shared" si="324"/>
        <v>43542.001087999997</v>
      </c>
      <c r="AC1088">
        <f t="shared" si="325"/>
        <v>421</v>
      </c>
      <c r="AD1088" s="1">
        <f t="shared" si="326"/>
        <v>1080</v>
      </c>
      <c r="AE1088" s="119">
        <f t="shared" si="327"/>
        <v>515.00108799999998</v>
      </c>
      <c r="AF1088">
        <f t="shared" si="328"/>
        <v>1126</v>
      </c>
      <c r="AG1088" s="1">
        <f t="shared" si="329"/>
        <v>375</v>
      </c>
      <c r="AH1088" s="119">
        <f t="shared" si="330"/>
        <v>868.00108799999998</v>
      </c>
      <c r="AI1088">
        <f t="shared" si="331"/>
        <v>674</v>
      </c>
      <c r="AJ1088" s="1">
        <f t="shared" si="332"/>
        <v>827</v>
      </c>
      <c r="AK1088" s="1">
        <f t="shared" si="333"/>
        <v>40.001088000000003</v>
      </c>
      <c r="AL1088">
        <f t="shared" si="334"/>
        <v>1464</v>
      </c>
      <c r="AM1088" s="1">
        <f t="shared" si="335"/>
        <v>37</v>
      </c>
      <c r="AN1088" s="108">
        <f t="shared" si="321"/>
        <v>3.0010880000000002</v>
      </c>
      <c r="AO1088">
        <f t="shared" si="336"/>
        <v>1430</v>
      </c>
      <c r="AP1088" s="1">
        <f t="shared" si="337"/>
        <v>71</v>
      </c>
      <c r="AQ1088" s="108">
        <f t="shared" si="322"/>
        <v>1.088E-3</v>
      </c>
      <c r="AR1088">
        <f t="shared" si="338"/>
        <v>421</v>
      </c>
      <c r="AS1088" s="1">
        <f t="shared" si="339"/>
        <v>1080</v>
      </c>
    </row>
    <row r="1089" spans="7:45" x14ac:dyDescent="0.25">
      <c r="G1089" s="93">
        <v>43542</v>
      </c>
      <c r="H1089" t="s">
        <v>23</v>
      </c>
      <c r="I1089" t="s">
        <v>37</v>
      </c>
      <c r="J1089" t="s">
        <v>154</v>
      </c>
      <c r="K1089" s="95">
        <v>5</v>
      </c>
      <c r="L1089" s="94">
        <v>0</v>
      </c>
      <c r="O1089" t="str">
        <f t="shared" si="323"/>
        <v/>
      </c>
      <c r="AA1089" s="3">
        <f t="shared" si="340"/>
        <v>1081</v>
      </c>
      <c r="AB1089" s="93">
        <f t="shared" si="324"/>
        <v>43542.001088999998</v>
      </c>
      <c r="AC1089">
        <f t="shared" si="325"/>
        <v>420</v>
      </c>
      <c r="AD1089" s="1">
        <f t="shared" si="326"/>
        <v>1081</v>
      </c>
      <c r="AE1089" s="119">
        <f t="shared" si="327"/>
        <v>515.00108899999998</v>
      </c>
      <c r="AF1089">
        <f t="shared" si="328"/>
        <v>1125</v>
      </c>
      <c r="AG1089" s="1">
        <f t="shared" si="329"/>
        <v>376</v>
      </c>
      <c r="AH1089" s="119">
        <f t="shared" si="330"/>
        <v>868.00108899999998</v>
      </c>
      <c r="AI1089">
        <f t="shared" si="331"/>
        <v>673</v>
      </c>
      <c r="AJ1089" s="1">
        <f t="shared" si="332"/>
        <v>828</v>
      </c>
      <c r="AK1089" s="1">
        <f t="shared" si="333"/>
        <v>5.0010890000000003</v>
      </c>
      <c r="AL1089">
        <f t="shared" si="334"/>
        <v>1497</v>
      </c>
      <c r="AM1089" s="1">
        <f t="shared" si="335"/>
        <v>4</v>
      </c>
      <c r="AN1089" s="108">
        <f t="shared" si="321"/>
        <v>5.0010890000000003</v>
      </c>
      <c r="AO1089">
        <f t="shared" si="336"/>
        <v>1392</v>
      </c>
      <c r="AP1089" s="1">
        <f t="shared" si="337"/>
        <v>109</v>
      </c>
      <c r="AQ1089" s="108">
        <f t="shared" si="322"/>
        <v>1.0889999999999999E-3</v>
      </c>
      <c r="AR1089">
        <f t="shared" si="338"/>
        <v>420</v>
      </c>
      <c r="AS1089" s="1">
        <f t="shared" si="339"/>
        <v>1081</v>
      </c>
    </row>
    <row r="1090" spans="7:45" x14ac:dyDescent="0.25">
      <c r="G1090" s="93">
        <v>43543</v>
      </c>
      <c r="H1090" t="s">
        <v>22</v>
      </c>
      <c r="I1090" t="s">
        <v>36</v>
      </c>
      <c r="J1090" t="s">
        <v>574</v>
      </c>
      <c r="K1090" s="95">
        <v>8</v>
      </c>
      <c r="L1090" s="94">
        <v>0</v>
      </c>
      <c r="O1090" t="str">
        <f t="shared" si="323"/>
        <v/>
      </c>
      <c r="AA1090" s="3">
        <f t="shared" si="340"/>
        <v>1082</v>
      </c>
      <c r="AB1090" s="93">
        <f t="shared" si="324"/>
        <v>43543.001089999998</v>
      </c>
      <c r="AC1090">
        <f t="shared" si="325"/>
        <v>419</v>
      </c>
      <c r="AD1090" s="1">
        <f t="shared" si="326"/>
        <v>1082</v>
      </c>
      <c r="AE1090" s="119">
        <f t="shared" si="327"/>
        <v>1469.00109</v>
      </c>
      <c r="AF1090">
        <f t="shared" si="328"/>
        <v>71</v>
      </c>
      <c r="AG1090" s="1">
        <f t="shared" si="329"/>
        <v>1430</v>
      </c>
      <c r="AH1090" s="119">
        <f t="shared" si="330"/>
        <v>297.00108999999998</v>
      </c>
      <c r="AI1090">
        <f t="shared" si="331"/>
        <v>1285</v>
      </c>
      <c r="AJ1090" s="1">
        <f t="shared" si="332"/>
        <v>216</v>
      </c>
      <c r="AK1090" s="1">
        <f t="shared" si="333"/>
        <v>1149.00109</v>
      </c>
      <c r="AL1090">
        <f t="shared" si="334"/>
        <v>377</v>
      </c>
      <c r="AM1090" s="1">
        <f t="shared" si="335"/>
        <v>1124</v>
      </c>
      <c r="AN1090" s="108">
        <f t="shared" si="321"/>
        <v>8.0010899999999996</v>
      </c>
      <c r="AO1090">
        <f t="shared" si="336"/>
        <v>1280</v>
      </c>
      <c r="AP1090" s="1">
        <f t="shared" si="337"/>
        <v>221</v>
      </c>
      <c r="AQ1090" s="108">
        <f t="shared" si="322"/>
        <v>1.09E-3</v>
      </c>
      <c r="AR1090">
        <f t="shared" si="338"/>
        <v>419</v>
      </c>
      <c r="AS1090" s="1">
        <f t="shared" si="339"/>
        <v>1082</v>
      </c>
    </row>
    <row r="1091" spans="7:45" x14ac:dyDescent="0.25">
      <c r="G1091" s="93">
        <v>43543</v>
      </c>
      <c r="H1091" t="s">
        <v>75</v>
      </c>
      <c r="I1091" t="s">
        <v>36</v>
      </c>
      <c r="J1091" t="s">
        <v>574</v>
      </c>
      <c r="K1091" s="95">
        <v>139.08000000000001</v>
      </c>
      <c r="L1091" s="94">
        <v>0</v>
      </c>
      <c r="O1091" t="str">
        <f t="shared" si="323"/>
        <v/>
      </c>
      <c r="AA1091" s="3">
        <f t="shared" si="340"/>
        <v>1083</v>
      </c>
      <c r="AB1091" s="93">
        <f t="shared" si="324"/>
        <v>43543.001090999998</v>
      </c>
      <c r="AC1091">
        <f t="shared" si="325"/>
        <v>418</v>
      </c>
      <c r="AD1091" s="1">
        <f t="shared" si="326"/>
        <v>1083</v>
      </c>
      <c r="AE1091" s="119">
        <f t="shared" si="327"/>
        <v>1147.0010910000001</v>
      </c>
      <c r="AF1091">
        <f t="shared" si="328"/>
        <v>374</v>
      </c>
      <c r="AG1091" s="1">
        <f t="shared" si="329"/>
        <v>1127</v>
      </c>
      <c r="AH1091" s="119">
        <f t="shared" si="330"/>
        <v>297.00109099999997</v>
      </c>
      <c r="AI1091">
        <f t="shared" si="331"/>
        <v>1284</v>
      </c>
      <c r="AJ1091" s="1">
        <f t="shared" si="332"/>
        <v>217</v>
      </c>
      <c r="AK1091" s="1">
        <f t="shared" si="333"/>
        <v>1149.0010910000001</v>
      </c>
      <c r="AL1091">
        <f t="shared" si="334"/>
        <v>376</v>
      </c>
      <c r="AM1091" s="1">
        <f t="shared" si="335"/>
        <v>1125</v>
      </c>
      <c r="AN1091" s="108">
        <f t="shared" si="321"/>
        <v>139.08109100000001</v>
      </c>
      <c r="AO1091">
        <f t="shared" si="336"/>
        <v>312</v>
      </c>
      <c r="AP1091" s="1">
        <f t="shared" si="337"/>
        <v>1189</v>
      </c>
      <c r="AQ1091" s="108">
        <f t="shared" si="322"/>
        <v>1.091E-3</v>
      </c>
      <c r="AR1091">
        <f t="shared" si="338"/>
        <v>418</v>
      </c>
      <c r="AS1091" s="1">
        <f t="shared" si="339"/>
        <v>1083</v>
      </c>
    </row>
    <row r="1092" spans="7:45" x14ac:dyDescent="0.25">
      <c r="G1092" s="93">
        <v>43543</v>
      </c>
      <c r="H1092" t="s">
        <v>21</v>
      </c>
      <c r="I1092" t="s">
        <v>36</v>
      </c>
      <c r="J1092" t="s">
        <v>574</v>
      </c>
      <c r="K1092" s="95">
        <v>96</v>
      </c>
      <c r="L1092" s="94">
        <v>0</v>
      </c>
      <c r="O1092" t="str">
        <f t="shared" si="323"/>
        <v/>
      </c>
      <c r="AA1092" s="3">
        <f t="shared" si="340"/>
        <v>1084</v>
      </c>
      <c r="AB1092" s="93">
        <f t="shared" si="324"/>
        <v>43543.001091999999</v>
      </c>
      <c r="AC1092">
        <f t="shared" si="325"/>
        <v>417</v>
      </c>
      <c r="AD1092" s="1">
        <f t="shared" si="326"/>
        <v>1084</v>
      </c>
      <c r="AE1092" s="119">
        <f t="shared" si="327"/>
        <v>1086.001092</v>
      </c>
      <c r="AF1092">
        <f t="shared" si="328"/>
        <v>518</v>
      </c>
      <c r="AG1092" s="1">
        <f t="shared" si="329"/>
        <v>983</v>
      </c>
      <c r="AH1092" s="119">
        <f t="shared" si="330"/>
        <v>297.00109200000003</v>
      </c>
      <c r="AI1092">
        <f t="shared" si="331"/>
        <v>1283</v>
      </c>
      <c r="AJ1092" s="1">
        <f t="shared" si="332"/>
        <v>218</v>
      </c>
      <c r="AK1092" s="1">
        <f t="shared" si="333"/>
        <v>1149.001092</v>
      </c>
      <c r="AL1092">
        <f t="shared" si="334"/>
        <v>375</v>
      </c>
      <c r="AM1092" s="1">
        <f t="shared" si="335"/>
        <v>1126</v>
      </c>
      <c r="AN1092" s="108">
        <f t="shared" si="321"/>
        <v>96.001092</v>
      </c>
      <c r="AO1092">
        <f t="shared" si="336"/>
        <v>406</v>
      </c>
      <c r="AP1092" s="1">
        <f t="shared" si="337"/>
        <v>1095</v>
      </c>
      <c r="AQ1092" s="108">
        <f t="shared" si="322"/>
        <v>1.0919999999999999E-3</v>
      </c>
      <c r="AR1092">
        <f t="shared" si="338"/>
        <v>417</v>
      </c>
      <c r="AS1092" s="1">
        <f t="shared" si="339"/>
        <v>1084</v>
      </c>
    </row>
    <row r="1093" spans="7:45" x14ac:dyDescent="0.25">
      <c r="G1093" s="93">
        <v>43543</v>
      </c>
      <c r="H1093" t="s">
        <v>21</v>
      </c>
      <c r="I1093" t="s">
        <v>36</v>
      </c>
      <c r="J1093" t="s">
        <v>574</v>
      </c>
      <c r="K1093" s="95">
        <v>48</v>
      </c>
      <c r="L1093" s="94">
        <v>0</v>
      </c>
      <c r="O1093" t="str">
        <f t="shared" si="323"/>
        <v/>
      </c>
      <c r="AA1093" s="3">
        <f t="shared" si="340"/>
        <v>1085</v>
      </c>
      <c r="AB1093" s="93">
        <f t="shared" si="324"/>
        <v>43543.001092999999</v>
      </c>
      <c r="AC1093">
        <f t="shared" si="325"/>
        <v>416</v>
      </c>
      <c r="AD1093" s="1">
        <f t="shared" si="326"/>
        <v>1085</v>
      </c>
      <c r="AE1093" s="119">
        <f t="shared" si="327"/>
        <v>1086.0010930000001</v>
      </c>
      <c r="AF1093">
        <f t="shared" si="328"/>
        <v>517</v>
      </c>
      <c r="AG1093" s="1">
        <f t="shared" si="329"/>
        <v>984</v>
      </c>
      <c r="AH1093" s="119">
        <f t="shared" si="330"/>
        <v>297.00109300000003</v>
      </c>
      <c r="AI1093">
        <f t="shared" si="331"/>
        <v>1282</v>
      </c>
      <c r="AJ1093" s="1">
        <f t="shared" si="332"/>
        <v>219</v>
      </c>
      <c r="AK1093" s="1">
        <f t="shared" si="333"/>
        <v>1149.0010930000001</v>
      </c>
      <c r="AL1093">
        <f t="shared" si="334"/>
        <v>374</v>
      </c>
      <c r="AM1093" s="1">
        <f t="shared" si="335"/>
        <v>1127</v>
      </c>
      <c r="AN1093" s="108">
        <f t="shared" si="321"/>
        <v>48.001092999999997</v>
      </c>
      <c r="AO1093">
        <f t="shared" si="336"/>
        <v>623</v>
      </c>
      <c r="AP1093" s="1">
        <f t="shared" si="337"/>
        <v>878</v>
      </c>
      <c r="AQ1093" s="108">
        <f t="shared" si="322"/>
        <v>1.093E-3</v>
      </c>
      <c r="AR1093">
        <f t="shared" si="338"/>
        <v>416</v>
      </c>
      <c r="AS1093" s="1">
        <f t="shared" si="339"/>
        <v>1085</v>
      </c>
    </row>
    <row r="1094" spans="7:45" x14ac:dyDescent="0.25">
      <c r="G1094" s="93">
        <v>43543</v>
      </c>
      <c r="H1094" t="s">
        <v>21</v>
      </c>
      <c r="I1094" t="s">
        <v>36</v>
      </c>
      <c r="J1094" t="s">
        <v>574</v>
      </c>
      <c r="K1094" s="95">
        <v>32</v>
      </c>
      <c r="L1094" s="94">
        <v>0</v>
      </c>
      <c r="O1094" t="str">
        <f t="shared" si="323"/>
        <v/>
      </c>
      <c r="AA1094" s="3">
        <f t="shared" si="340"/>
        <v>1086</v>
      </c>
      <c r="AB1094" s="93">
        <f t="shared" si="324"/>
        <v>43543.001093999999</v>
      </c>
      <c r="AC1094">
        <f t="shared" si="325"/>
        <v>415</v>
      </c>
      <c r="AD1094" s="1">
        <f t="shared" si="326"/>
        <v>1086</v>
      </c>
      <c r="AE1094" s="119">
        <f t="shared" si="327"/>
        <v>1086.001094</v>
      </c>
      <c r="AF1094">
        <f t="shared" si="328"/>
        <v>516</v>
      </c>
      <c r="AG1094" s="1">
        <f t="shared" si="329"/>
        <v>985</v>
      </c>
      <c r="AH1094" s="119">
        <f t="shared" si="330"/>
        <v>297.00109400000002</v>
      </c>
      <c r="AI1094">
        <f t="shared" si="331"/>
        <v>1281</v>
      </c>
      <c r="AJ1094" s="1">
        <f t="shared" si="332"/>
        <v>220</v>
      </c>
      <c r="AK1094" s="1">
        <f t="shared" si="333"/>
        <v>1149.001094</v>
      </c>
      <c r="AL1094">
        <f t="shared" si="334"/>
        <v>373</v>
      </c>
      <c r="AM1094" s="1">
        <f t="shared" si="335"/>
        <v>1128</v>
      </c>
      <c r="AN1094" s="108">
        <f t="shared" si="321"/>
        <v>32.001094000000002</v>
      </c>
      <c r="AO1094">
        <f t="shared" si="336"/>
        <v>798</v>
      </c>
      <c r="AP1094" s="1">
        <f t="shared" si="337"/>
        <v>703</v>
      </c>
      <c r="AQ1094" s="108">
        <f t="shared" si="322"/>
        <v>1.0939999999999999E-3</v>
      </c>
      <c r="AR1094">
        <f t="shared" si="338"/>
        <v>415</v>
      </c>
      <c r="AS1094" s="1">
        <f t="shared" si="339"/>
        <v>1086</v>
      </c>
    </row>
    <row r="1095" spans="7:45" x14ac:dyDescent="0.25">
      <c r="G1095" s="93">
        <v>43543</v>
      </c>
      <c r="H1095" t="s">
        <v>21</v>
      </c>
      <c r="I1095" t="s">
        <v>36</v>
      </c>
      <c r="J1095" t="s">
        <v>574</v>
      </c>
      <c r="K1095" s="95">
        <v>16</v>
      </c>
      <c r="L1095" s="94">
        <v>0</v>
      </c>
      <c r="O1095" t="str">
        <f t="shared" si="323"/>
        <v/>
      </c>
      <c r="AA1095" s="3">
        <f t="shared" si="340"/>
        <v>1087</v>
      </c>
      <c r="AB1095" s="93">
        <f t="shared" si="324"/>
        <v>43543.001095</v>
      </c>
      <c r="AC1095">
        <f t="shared" si="325"/>
        <v>414</v>
      </c>
      <c r="AD1095" s="1">
        <f t="shared" si="326"/>
        <v>1087</v>
      </c>
      <c r="AE1095" s="119">
        <f t="shared" si="327"/>
        <v>1086.0010950000001</v>
      </c>
      <c r="AF1095">
        <f t="shared" si="328"/>
        <v>515</v>
      </c>
      <c r="AG1095" s="1">
        <f t="shared" si="329"/>
        <v>986</v>
      </c>
      <c r="AH1095" s="119">
        <f t="shared" si="330"/>
        <v>297.00109500000002</v>
      </c>
      <c r="AI1095">
        <f t="shared" si="331"/>
        <v>1280</v>
      </c>
      <c r="AJ1095" s="1">
        <f t="shared" si="332"/>
        <v>221</v>
      </c>
      <c r="AK1095" s="1">
        <f t="shared" si="333"/>
        <v>1149.0010950000001</v>
      </c>
      <c r="AL1095">
        <f t="shared" si="334"/>
        <v>372</v>
      </c>
      <c r="AM1095" s="1">
        <f t="shared" si="335"/>
        <v>1129</v>
      </c>
      <c r="AN1095" s="108">
        <f t="shared" si="321"/>
        <v>16.001094999999999</v>
      </c>
      <c r="AO1095">
        <f t="shared" si="336"/>
        <v>1086</v>
      </c>
      <c r="AP1095" s="1">
        <f t="shared" si="337"/>
        <v>415</v>
      </c>
      <c r="AQ1095" s="108">
        <f t="shared" si="322"/>
        <v>1.0950000000000001E-3</v>
      </c>
      <c r="AR1095">
        <f t="shared" si="338"/>
        <v>414</v>
      </c>
      <c r="AS1095" s="1">
        <f t="shared" si="339"/>
        <v>1087</v>
      </c>
    </row>
    <row r="1096" spans="7:45" x14ac:dyDescent="0.25">
      <c r="G1096" s="93">
        <v>43543</v>
      </c>
      <c r="H1096" t="s">
        <v>21</v>
      </c>
      <c r="I1096" t="s">
        <v>36</v>
      </c>
      <c r="J1096" t="s">
        <v>574</v>
      </c>
      <c r="K1096" s="95">
        <v>8</v>
      </c>
      <c r="L1096" s="94">
        <v>0</v>
      </c>
      <c r="O1096" t="str">
        <f t="shared" si="323"/>
        <v/>
      </c>
      <c r="AA1096" s="3">
        <f t="shared" si="340"/>
        <v>1088</v>
      </c>
      <c r="AB1096" s="93">
        <f t="shared" si="324"/>
        <v>43543.001096</v>
      </c>
      <c r="AC1096">
        <f t="shared" si="325"/>
        <v>413</v>
      </c>
      <c r="AD1096" s="1">
        <f t="shared" si="326"/>
        <v>1088</v>
      </c>
      <c r="AE1096" s="119">
        <f t="shared" si="327"/>
        <v>1086.001096</v>
      </c>
      <c r="AF1096">
        <f t="shared" si="328"/>
        <v>514</v>
      </c>
      <c r="AG1096" s="1">
        <f t="shared" si="329"/>
        <v>987</v>
      </c>
      <c r="AH1096" s="119">
        <f t="shared" si="330"/>
        <v>297.00109600000002</v>
      </c>
      <c r="AI1096">
        <f t="shared" si="331"/>
        <v>1279</v>
      </c>
      <c r="AJ1096" s="1">
        <f t="shared" si="332"/>
        <v>222</v>
      </c>
      <c r="AK1096" s="1">
        <f t="shared" si="333"/>
        <v>1149.001096</v>
      </c>
      <c r="AL1096">
        <f t="shared" si="334"/>
        <v>371</v>
      </c>
      <c r="AM1096" s="1">
        <f t="shared" si="335"/>
        <v>1130</v>
      </c>
      <c r="AN1096" s="108">
        <f t="shared" si="321"/>
        <v>8.0010960000000004</v>
      </c>
      <c r="AO1096">
        <f t="shared" si="336"/>
        <v>1279</v>
      </c>
      <c r="AP1096" s="1">
        <f t="shared" si="337"/>
        <v>222</v>
      </c>
      <c r="AQ1096" s="108">
        <f t="shared" si="322"/>
        <v>1.096E-3</v>
      </c>
      <c r="AR1096">
        <f t="shared" si="338"/>
        <v>413</v>
      </c>
      <c r="AS1096" s="1">
        <f t="shared" si="339"/>
        <v>1088</v>
      </c>
    </row>
    <row r="1097" spans="7:45" x14ac:dyDescent="0.25">
      <c r="G1097" s="93">
        <v>43543</v>
      </c>
      <c r="H1097" t="s">
        <v>70</v>
      </c>
      <c r="I1097" t="s">
        <v>36</v>
      </c>
      <c r="J1097" t="s">
        <v>574</v>
      </c>
      <c r="K1097" s="95">
        <v>100</v>
      </c>
      <c r="L1097" s="94">
        <v>0</v>
      </c>
      <c r="O1097" t="str">
        <f t="shared" si="323"/>
        <v/>
      </c>
      <c r="AA1097" s="3">
        <f t="shared" si="340"/>
        <v>1089</v>
      </c>
      <c r="AB1097" s="93">
        <f t="shared" si="324"/>
        <v>43543.001097</v>
      </c>
      <c r="AC1097">
        <f t="shared" si="325"/>
        <v>412</v>
      </c>
      <c r="AD1097" s="1">
        <f t="shared" si="326"/>
        <v>1089</v>
      </c>
      <c r="AE1097" s="119">
        <f t="shared" si="327"/>
        <v>648.00109699999996</v>
      </c>
      <c r="AF1097">
        <f t="shared" si="328"/>
        <v>863</v>
      </c>
      <c r="AG1097" s="1">
        <f t="shared" si="329"/>
        <v>638</v>
      </c>
      <c r="AH1097" s="119">
        <f t="shared" si="330"/>
        <v>297.00109700000002</v>
      </c>
      <c r="AI1097">
        <f t="shared" si="331"/>
        <v>1278</v>
      </c>
      <c r="AJ1097" s="1">
        <f t="shared" si="332"/>
        <v>223</v>
      </c>
      <c r="AK1097" s="1">
        <f t="shared" si="333"/>
        <v>1149.0010970000001</v>
      </c>
      <c r="AL1097">
        <f t="shared" si="334"/>
        <v>370</v>
      </c>
      <c r="AM1097" s="1">
        <f t="shared" si="335"/>
        <v>1131</v>
      </c>
      <c r="AN1097" s="108">
        <f t="shared" ref="AN1097:AN1160" si="341">IF(K1097="","",K1097+0.000001*ROW())</f>
        <v>100.001097</v>
      </c>
      <c r="AO1097">
        <f t="shared" si="336"/>
        <v>391</v>
      </c>
      <c r="AP1097" s="1">
        <f t="shared" si="337"/>
        <v>1110</v>
      </c>
      <c r="AQ1097" s="108">
        <f t="shared" ref="AQ1097:AQ1160" si="342">IF(L1097="","",N1097+0.000001*ROW())</f>
        <v>1.0969999999999999E-3</v>
      </c>
      <c r="AR1097">
        <f t="shared" si="338"/>
        <v>412</v>
      </c>
      <c r="AS1097" s="1">
        <f t="shared" si="339"/>
        <v>1089</v>
      </c>
    </row>
    <row r="1098" spans="7:45" x14ac:dyDescent="0.25">
      <c r="G1098" s="93">
        <v>43543</v>
      </c>
      <c r="H1098" t="s">
        <v>70</v>
      </c>
      <c r="I1098" t="s">
        <v>58</v>
      </c>
      <c r="J1098" t="s">
        <v>574</v>
      </c>
      <c r="K1098" s="95">
        <v>87.63</v>
      </c>
      <c r="L1098" s="94">
        <v>0</v>
      </c>
      <c r="O1098" t="str">
        <f t="shared" ref="O1098:O1161" si="343">IF(P1098="","",O1097+1)</f>
        <v/>
      </c>
      <c r="AA1098" s="3">
        <f t="shared" si="340"/>
        <v>1090</v>
      </c>
      <c r="AB1098" s="93">
        <f t="shared" ref="AB1098:AB1161" si="344">IF(G1098="","",G1098+0.000001*ROW())</f>
        <v>43543.001098000001</v>
      </c>
      <c r="AC1098">
        <f t="shared" ref="AC1098:AC1161" si="345">IFERROR(_xlfn.RANK.EQ(AB1098,$AB$9:$AB$1508),"")</f>
        <v>411</v>
      </c>
      <c r="AD1098" s="1">
        <f t="shared" ref="AD1098:AD1161" si="346">IFERROR(_xlfn.RANK.EQ(AB1098,$AB$9:$AB$1508,1),"")</f>
        <v>1090</v>
      </c>
      <c r="AE1098" s="119">
        <f t="shared" ref="AE1098:AE1161" si="347">IF(H1098="","",COUNTIF($H$9:$H$1508,"&lt;="&amp;H1098) + 0.000001*ROW())</f>
        <v>648.00109799999996</v>
      </c>
      <c r="AF1098">
        <f t="shared" ref="AF1098:AF1161" si="348">IFERROR(_xlfn.RANK.EQ(AE1098,$AE$9:$AE$1508),"")</f>
        <v>862</v>
      </c>
      <c r="AG1098" s="1">
        <f t="shared" ref="AG1098:AG1161" si="349">IFERROR(_xlfn.RANK.EQ(AE1098,$AE$9:$AE$1508,1),"")</f>
        <v>639</v>
      </c>
      <c r="AH1098" s="119">
        <f t="shared" ref="AH1098:AH1161" si="350">IF(I1098="","",COUNTIF($I$9:$I$1508,"&lt;="&amp;I1098) + 0.000001*ROW())</f>
        <v>462.00109800000001</v>
      </c>
      <c r="AI1098">
        <f t="shared" ref="AI1098:AI1161" si="351">IFERROR(_xlfn.RANK.EQ(AH1098,$AH$9:$AH$1508),"")</f>
        <v>1063</v>
      </c>
      <c r="AJ1098" s="1">
        <f t="shared" ref="AJ1098:AJ1161" si="352">IFERROR(_xlfn.RANK.EQ(AH1098,$AH$9:$AH$1508,1),"")</f>
        <v>438</v>
      </c>
      <c r="AK1098" s="1">
        <f t="shared" ref="AK1098:AK1161" si="353">IF(J1098="","",COUNTIF($J$9:$J$1508,"&lt;="&amp;J1098) + 0.000001*ROW())</f>
        <v>1149.001098</v>
      </c>
      <c r="AL1098">
        <f t="shared" ref="AL1098:AL1161" si="354">IFERROR(_xlfn.RANK.EQ(AK1098,$AK$9:$AK$1508),"")</f>
        <v>369</v>
      </c>
      <c r="AM1098" s="1">
        <f t="shared" ref="AM1098:AM1161" si="355">IFERROR(_xlfn.RANK.EQ(AK1098,$AK$9:$AK$1508,1),"")</f>
        <v>1132</v>
      </c>
      <c r="AN1098" s="108">
        <f t="shared" si="341"/>
        <v>87.631097999999994</v>
      </c>
      <c r="AO1098">
        <f t="shared" ref="AO1098:AO1161" si="356">IFERROR(_xlfn.RANK.EQ(AN1098,$AN$9:$AN$1508),"")</f>
        <v>435</v>
      </c>
      <c r="AP1098" s="1">
        <f t="shared" ref="AP1098:AP1161" si="357">IFERROR(_xlfn.RANK.EQ(AN1098,$AN$9:$AN$1508,1),"")</f>
        <v>1066</v>
      </c>
      <c r="AQ1098" s="108">
        <f t="shared" si="342"/>
        <v>1.098E-3</v>
      </c>
      <c r="AR1098">
        <f t="shared" ref="AR1098:AR1161" si="358">IFERROR(_xlfn.RANK.EQ(AQ1098,$AQ$9:$AQ$1508),"")</f>
        <v>411</v>
      </c>
      <c r="AS1098" s="1">
        <f t="shared" ref="AS1098:AS1161" si="359">IFERROR(_xlfn.RANK.EQ(AQ1098,$AQ$9:$AQ$1508,1),"")</f>
        <v>1090</v>
      </c>
    </row>
    <row r="1099" spans="7:45" x14ac:dyDescent="0.25">
      <c r="G1099" s="93">
        <v>43543</v>
      </c>
      <c r="H1099" t="s">
        <v>81</v>
      </c>
      <c r="I1099" t="s">
        <v>35</v>
      </c>
      <c r="J1099" t="s">
        <v>574</v>
      </c>
      <c r="K1099" s="95">
        <v>34</v>
      </c>
      <c r="L1099" s="94">
        <v>0</v>
      </c>
      <c r="O1099" t="str">
        <f t="shared" si="343"/>
        <v/>
      </c>
      <c r="AA1099" s="3">
        <f t="shared" ref="AA1099:AA1162" si="360">AA1098+1</f>
        <v>1091</v>
      </c>
      <c r="AB1099" s="93">
        <f t="shared" si="344"/>
        <v>43543.001099000001</v>
      </c>
      <c r="AC1099">
        <f t="shared" si="345"/>
        <v>410</v>
      </c>
      <c r="AD1099" s="1">
        <f t="shared" si="346"/>
        <v>1091</v>
      </c>
      <c r="AE1099" s="119">
        <f t="shared" si="347"/>
        <v>592.00109899999995</v>
      </c>
      <c r="AF1099">
        <f t="shared" si="348"/>
        <v>914</v>
      </c>
      <c r="AG1099" s="1">
        <f t="shared" si="349"/>
        <v>587</v>
      </c>
      <c r="AH1099" s="119">
        <f t="shared" si="350"/>
        <v>1402.0010990000001</v>
      </c>
      <c r="AI1099">
        <f t="shared" si="351"/>
        <v>106</v>
      </c>
      <c r="AJ1099" s="1">
        <f t="shared" si="352"/>
        <v>1395</v>
      </c>
      <c r="AK1099" s="1">
        <f t="shared" si="353"/>
        <v>1149.0010990000001</v>
      </c>
      <c r="AL1099">
        <f t="shared" si="354"/>
        <v>368</v>
      </c>
      <c r="AM1099" s="1">
        <f t="shared" si="355"/>
        <v>1133</v>
      </c>
      <c r="AN1099" s="108">
        <f t="shared" si="341"/>
        <v>34.001099000000004</v>
      </c>
      <c r="AO1099">
        <f t="shared" si="356"/>
        <v>780</v>
      </c>
      <c r="AP1099" s="1">
        <f t="shared" si="357"/>
        <v>721</v>
      </c>
      <c r="AQ1099" s="108">
        <f t="shared" si="342"/>
        <v>1.0989999999999999E-3</v>
      </c>
      <c r="AR1099">
        <f t="shared" si="358"/>
        <v>410</v>
      </c>
      <c r="AS1099" s="1">
        <f t="shared" si="359"/>
        <v>1091</v>
      </c>
    </row>
    <row r="1100" spans="7:45" x14ac:dyDescent="0.25">
      <c r="G1100" s="93">
        <v>43543</v>
      </c>
      <c r="H1100" t="s">
        <v>23</v>
      </c>
      <c r="I1100" t="s">
        <v>36</v>
      </c>
      <c r="J1100" t="s">
        <v>574</v>
      </c>
      <c r="K1100" s="95">
        <v>8</v>
      </c>
      <c r="L1100" s="94">
        <v>0</v>
      </c>
      <c r="O1100" t="str">
        <f t="shared" si="343"/>
        <v/>
      </c>
      <c r="AA1100" s="3">
        <f t="shared" si="360"/>
        <v>1092</v>
      </c>
      <c r="AB1100" s="93">
        <f t="shared" si="344"/>
        <v>43543.001100000001</v>
      </c>
      <c r="AC1100">
        <f t="shared" si="345"/>
        <v>409</v>
      </c>
      <c r="AD1100" s="1">
        <f t="shared" si="346"/>
        <v>1092</v>
      </c>
      <c r="AE1100" s="119">
        <f t="shared" si="347"/>
        <v>515.00109999999995</v>
      </c>
      <c r="AF1100">
        <f t="shared" si="348"/>
        <v>1124</v>
      </c>
      <c r="AG1100" s="1">
        <f t="shared" si="349"/>
        <v>377</v>
      </c>
      <c r="AH1100" s="119">
        <f t="shared" si="350"/>
        <v>297.00110000000001</v>
      </c>
      <c r="AI1100">
        <f t="shared" si="351"/>
        <v>1277</v>
      </c>
      <c r="AJ1100" s="1">
        <f t="shared" si="352"/>
        <v>224</v>
      </c>
      <c r="AK1100" s="1">
        <f t="shared" si="353"/>
        <v>1149.0011</v>
      </c>
      <c r="AL1100">
        <f t="shared" si="354"/>
        <v>367</v>
      </c>
      <c r="AM1100" s="1">
        <f t="shared" si="355"/>
        <v>1134</v>
      </c>
      <c r="AN1100" s="108">
        <f t="shared" si="341"/>
        <v>8.0010999999999992</v>
      </c>
      <c r="AO1100">
        <f t="shared" si="356"/>
        <v>1278</v>
      </c>
      <c r="AP1100" s="1">
        <f t="shared" si="357"/>
        <v>223</v>
      </c>
      <c r="AQ1100" s="108">
        <f t="shared" si="342"/>
        <v>1.0999999999999998E-3</v>
      </c>
      <c r="AR1100">
        <f t="shared" si="358"/>
        <v>409</v>
      </c>
      <c r="AS1100" s="1">
        <f t="shared" si="359"/>
        <v>1092</v>
      </c>
    </row>
    <row r="1101" spans="7:45" x14ac:dyDescent="0.25">
      <c r="G1101" s="93">
        <v>43543</v>
      </c>
      <c r="H1101" t="s">
        <v>23</v>
      </c>
      <c r="I1101" t="s">
        <v>64</v>
      </c>
      <c r="J1101" t="s">
        <v>574</v>
      </c>
      <c r="K1101" s="95">
        <v>15.95</v>
      </c>
      <c r="L1101" s="94">
        <v>0</v>
      </c>
      <c r="O1101" t="str">
        <f t="shared" si="343"/>
        <v/>
      </c>
      <c r="AA1101" s="3">
        <f t="shared" si="360"/>
        <v>1093</v>
      </c>
      <c r="AB1101" s="93">
        <f t="shared" si="344"/>
        <v>43543.001101000002</v>
      </c>
      <c r="AC1101">
        <f t="shared" si="345"/>
        <v>408</v>
      </c>
      <c r="AD1101" s="1">
        <f t="shared" si="346"/>
        <v>1093</v>
      </c>
      <c r="AE1101" s="119">
        <f t="shared" si="347"/>
        <v>515.00110099999995</v>
      </c>
      <c r="AF1101">
        <f t="shared" si="348"/>
        <v>1123</v>
      </c>
      <c r="AG1101" s="1">
        <f t="shared" si="349"/>
        <v>378</v>
      </c>
      <c r="AH1101" s="119">
        <f t="shared" si="350"/>
        <v>358.00110100000001</v>
      </c>
      <c r="AI1101">
        <f t="shared" si="351"/>
        <v>1164</v>
      </c>
      <c r="AJ1101" s="1">
        <f t="shared" si="352"/>
        <v>337</v>
      </c>
      <c r="AK1101" s="1">
        <f t="shared" si="353"/>
        <v>1149.0011010000001</v>
      </c>
      <c r="AL1101">
        <f t="shared" si="354"/>
        <v>366</v>
      </c>
      <c r="AM1101" s="1">
        <f t="shared" si="355"/>
        <v>1135</v>
      </c>
      <c r="AN1101" s="108">
        <f t="shared" si="341"/>
        <v>15.951101</v>
      </c>
      <c r="AO1101">
        <f t="shared" si="356"/>
        <v>1130</v>
      </c>
      <c r="AP1101" s="1">
        <f t="shared" si="357"/>
        <v>371</v>
      </c>
      <c r="AQ1101" s="108">
        <f t="shared" si="342"/>
        <v>1.101E-3</v>
      </c>
      <c r="AR1101">
        <f t="shared" si="358"/>
        <v>408</v>
      </c>
      <c r="AS1101" s="1">
        <f t="shared" si="359"/>
        <v>1093</v>
      </c>
    </row>
    <row r="1102" spans="7:45" x14ac:dyDescent="0.25">
      <c r="G1102" s="93">
        <v>43543</v>
      </c>
      <c r="H1102" t="s">
        <v>23</v>
      </c>
      <c r="I1102" t="s">
        <v>58</v>
      </c>
      <c r="J1102" t="s">
        <v>574</v>
      </c>
      <c r="K1102" s="95">
        <v>147.55000000000001</v>
      </c>
      <c r="L1102" s="94">
        <v>0</v>
      </c>
      <c r="O1102" t="str">
        <f t="shared" si="343"/>
        <v/>
      </c>
      <c r="AA1102" s="3">
        <f t="shared" si="360"/>
        <v>1094</v>
      </c>
      <c r="AB1102" s="93">
        <f t="shared" si="344"/>
        <v>43543.001102000002</v>
      </c>
      <c r="AC1102">
        <f t="shared" si="345"/>
        <v>407</v>
      </c>
      <c r="AD1102" s="1">
        <f t="shared" si="346"/>
        <v>1094</v>
      </c>
      <c r="AE1102" s="119">
        <f t="shared" si="347"/>
        <v>515.00110199999995</v>
      </c>
      <c r="AF1102">
        <f t="shared" si="348"/>
        <v>1122</v>
      </c>
      <c r="AG1102" s="1">
        <f t="shared" si="349"/>
        <v>379</v>
      </c>
      <c r="AH1102" s="119">
        <f t="shared" si="350"/>
        <v>462.001102</v>
      </c>
      <c r="AI1102">
        <f t="shared" si="351"/>
        <v>1062</v>
      </c>
      <c r="AJ1102" s="1">
        <f t="shared" si="352"/>
        <v>439</v>
      </c>
      <c r="AK1102" s="1">
        <f t="shared" si="353"/>
        <v>1149.0011019999999</v>
      </c>
      <c r="AL1102">
        <f t="shared" si="354"/>
        <v>365</v>
      </c>
      <c r="AM1102" s="1">
        <f t="shared" si="355"/>
        <v>1136</v>
      </c>
      <c r="AN1102" s="108">
        <f t="shared" si="341"/>
        <v>147.55110200000001</v>
      </c>
      <c r="AO1102">
        <f t="shared" si="356"/>
        <v>295</v>
      </c>
      <c r="AP1102" s="1">
        <f t="shared" si="357"/>
        <v>1206</v>
      </c>
      <c r="AQ1102" s="108">
        <f t="shared" si="342"/>
        <v>1.1019999999999999E-3</v>
      </c>
      <c r="AR1102">
        <f t="shared" si="358"/>
        <v>407</v>
      </c>
      <c r="AS1102" s="1">
        <f t="shared" si="359"/>
        <v>1094</v>
      </c>
    </row>
    <row r="1103" spans="7:45" x14ac:dyDescent="0.25">
      <c r="G1103" s="93">
        <v>43543</v>
      </c>
      <c r="H1103" t="s">
        <v>23</v>
      </c>
      <c r="I1103" t="s">
        <v>58</v>
      </c>
      <c r="J1103" t="s">
        <v>574</v>
      </c>
      <c r="K1103" s="95">
        <v>40.49</v>
      </c>
      <c r="L1103" s="94">
        <v>0</v>
      </c>
      <c r="O1103" t="str">
        <f t="shared" si="343"/>
        <v/>
      </c>
      <c r="AA1103" s="3">
        <f t="shared" si="360"/>
        <v>1095</v>
      </c>
      <c r="AB1103" s="93">
        <f t="shared" si="344"/>
        <v>43543.001103000002</v>
      </c>
      <c r="AC1103">
        <f t="shared" si="345"/>
        <v>406</v>
      </c>
      <c r="AD1103" s="1">
        <f t="shared" si="346"/>
        <v>1095</v>
      </c>
      <c r="AE1103" s="119">
        <f t="shared" si="347"/>
        <v>515.00110299999994</v>
      </c>
      <c r="AF1103">
        <f t="shared" si="348"/>
        <v>1121</v>
      </c>
      <c r="AG1103" s="1">
        <f t="shared" si="349"/>
        <v>380</v>
      </c>
      <c r="AH1103" s="119">
        <f t="shared" si="350"/>
        <v>462.001103</v>
      </c>
      <c r="AI1103">
        <f t="shared" si="351"/>
        <v>1061</v>
      </c>
      <c r="AJ1103" s="1">
        <f t="shared" si="352"/>
        <v>440</v>
      </c>
      <c r="AK1103" s="1">
        <f t="shared" si="353"/>
        <v>1149.0011030000001</v>
      </c>
      <c r="AL1103">
        <f t="shared" si="354"/>
        <v>364</v>
      </c>
      <c r="AM1103" s="1">
        <f t="shared" si="355"/>
        <v>1137</v>
      </c>
      <c r="AN1103" s="108">
        <f t="shared" si="341"/>
        <v>40.491103000000003</v>
      </c>
      <c r="AO1103">
        <f t="shared" si="356"/>
        <v>697</v>
      </c>
      <c r="AP1103" s="1">
        <f t="shared" si="357"/>
        <v>804</v>
      </c>
      <c r="AQ1103" s="108">
        <f t="shared" si="342"/>
        <v>1.103E-3</v>
      </c>
      <c r="AR1103">
        <f t="shared" si="358"/>
        <v>406</v>
      </c>
      <c r="AS1103" s="1">
        <f t="shared" si="359"/>
        <v>1095</v>
      </c>
    </row>
    <row r="1104" spans="7:45" x14ac:dyDescent="0.25">
      <c r="G1104" s="93">
        <v>43543</v>
      </c>
      <c r="H1104" t="s">
        <v>23</v>
      </c>
      <c r="I1104" t="s">
        <v>58</v>
      </c>
      <c r="J1104" t="s">
        <v>574</v>
      </c>
      <c r="K1104" s="95">
        <v>35.950000000000003</v>
      </c>
      <c r="L1104" s="94">
        <v>0</v>
      </c>
      <c r="O1104" t="str">
        <f t="shared" si="343"/>
        <v/>
      </c>
      <c r="AA1104" s="3">
        <f t="shared" si="360"/>
        <v>1096</v>
      </c>
      <c r="AB1104" s="93">
        <f t="shared" si="344"/>
        <v>43543.001104000003</v>
      </c>
      <c r="AC1104">
        <f t="shared" si="345"/>
        <v>405</v>
      </c>
      <c r="AD1104" s="1">
        <f t="shared" si="346"/>
        <v>1096</v>
      </c>
      <c r="AE1104" s="119">
        <f t="shared" si="347"/>
        <v>515.00110400000005</v>
      </c>
      <c r="AF1104">
        <f t="shared" si="348"/>
        <v>1120</v>
      </c>
      <c r="AG1104" s="1">
        <f t="shared" si="349"/>
        <v>381</v>
      </c>
      <c r="AH1104" s="119">
        <f t="shared" si="350"/>
        <v>462.001104</v>
      </c>
      <c r="AI1104">
        <f t="shared" si="351"/>
        <v>1060</v>
      </c>
      <c r="AJ1104" s="1">
        <f t="shared" si="352"/>
        <v>441</v>
      </c>
      <c r="AK1104" s="1">
        <f t="shared" si="353"/>
        <v>1149.0011039999999</v>
      </c>
      <c r="AL1104">
        <f t="shared" si="354"/>
        <v>363</v>
      </c>
      <c r="AM1104" s="1">
        <f t="shared" si="355"/>
        <v>1138</v>
      </c>
      <c r="AN1104" s="108">
        <f t="shared" si="341"/>
        <v>35.951104000000001</v>
      </c>
      <c r="AO1104">
        <f t="shared" si="356"/>
        <v>760</v>
      </c>
      <c r="AP1104" s="1">
        <f t="shared" si="357"/>
        <v>741</v>
      </c>
      <c r="AQ1104" s="108">
        <f t="shared" si="342"/>
        <v>1.1039999999999999E-3</v>
      </c>
      <c r="AR1104">
        <f t="shared" si="358"/>
        <v>405</v>
      </c>
      <c r="AS1104" s="1">
        <f t="shared" si="359"/>
        <v>1096</v>
      </c>
    </row>
    <row r="1105" spans="7:45" x14ac:dyDescent="0.25">
      <c r="G1105" s="93">
        <v>43543</v>
      </c>
      <c r="H1105" t="s">
        <v>23</v>
      </c>
      <c r="I1105" t="s">
        <v>58</v>
      </c>
      <c r="J1105" t="s">
        <v>574</v>
      </c>
      <c r="K1105" s="95">
        <v>15.08</v>
      </c>
      <c r="L1105" s="94">
        <v>0</v>
      </c>
      <c r="O1105" t="str">
        <f t="shared" si="343"/>
        <v/>
      </c>
      <c r="AA1105" s="3">
        <f t="shared" si="360"/>
        <v>1097</v>
      </c>
      <c r="AB1105" s="93">
        <f t="shared" si="344"/>
        <v>43543.001105000003</v>
      </c>
      <c r="AC1105">
        <f t="shared" si="345"/>
        <v>404</v>
      </c>
      <c r="AD1105" s="1">
        <f t="shared" si="346"/>
        <v>1097</v>
      </c>
      <c r="AE1105" s="119">
        <f t="shared" si="347"/>
        <v>515.00110500000005</v>
      </c>
      <c r="AF1105">
        <f t="shared" si="348"/>
        <v>1119</v>
      </c>
      <c r="AG1105" s="1">
        <f t="shared" si="349"/>
        <v>382</v>
      </c>
      <c r="AH1105" s="119">
        <f t="shared" si="350"/>
        <v>462.001105</v>
      </c>
      <c r="AI1105">
        <f t="shared" si="351"/>
        <v>1059</v>
      </c>
      <c r="AJ1105" s="1">
        <f t="shared" si="352"/>
        <v>442</v>
      </c>
      <c r="AK1105" s="1">
        <f t="shared" si="353"/>
        <v>1149.0011050000001</v>
      </c>
      <c r="AL1105">
        <f t="shared" si="354"/>
        <v>362</v>
      </c>
      <c r="AM1105" s="1">
        <f t="shared" si="355"/>
        <v>1139</v>
      </c>
      <c r="AN1105" s="108">
        <f t="shared" si="341"/>
        <v>15.081105000000001</v>
      </c>
      <c r="AO1105">
        <f t="shared" si="356"/>
        <v>1140</v>
      </c>
      <c r="AP1105" s="1">
        <f t="shared" si="357"/>
        <v>361</v>
      </c>
      <c r="AQ1105" s="108">
        <f t="shared" si="342"/>
        <v>1.1049999999999999E-3</v>
      </c>
      <c r="AR1105">
        <f t="shared" si="358"/>
        <v>404</v>
      </c>
      <c r="AS1105" s="1">
        <f t="shared" si="359"/>
        <v>1097</v>
      </c>
    </row>
    <row r="1106" spans="7:45" x14ac:dyDescent="0.25">
      <c r="G1106" s="93">
        <v>43543</v>
      </c>
      <c r="H1106" t="s">
        <v>23</v>
      </c>
      <c r="I1106" t="s">
        <v>58</v>
      </c>
      <c r="J1106" t="s">
        <v>574</v>
      </c>
      <c r="K1106" s="95">
        <v>12.99</v>
      </c>
      <c r="L1106" s="94">
        <v>0</v>
      </c>
      <c r="O1106" t="str">
        <f t="shared" si="343"/>
        <v/>
      </c>
      <c r="AA1106" s="3">
        <f t="shared" si="360"/>
        <v>1098</v>
      </c>
      <c r="AB1106" s="93">
        <f t="shared" si="344"/>
        <v>43543.001106000003</v>
      </c>
      <c r="AC1106">
        <f t="shared" si="345"/>
        <v>403</v>
      </c>
      <c r="AD1106" s="1">
        <f t="shared" si="346"/>
        <v>1098</v>
      </c>
      <c r="AE1106" s="119">
        <f t="shared" si="347"/>
        <v>515.00110600000005</v>
      </c>
      <c r="AF1106">
        <f t="shared" si="348"/>
        <v>1118</v>
      </c>
      <c r="AG1106" s="1">
        <f t="shared" si="349"/>
        <v>383</v>
      </c>
      <c r="AH1106" s="119">
        <f t="shared" si="350"/>
        <v>462.00110599999999</v>
      </c>
      <c r="AI1106">
        <f t="shared" si="351"/>
        <v>1058</v>
      </c>
      <c r="AJ1106" s="1">
        <f t="shared" si="352"/>
        <v>443</v>
      </c>
      <c r="AK1106" s="1">
        <f t="shared" si="353"/>
        <v>1149.0011059999999</v>
      </c>
      <c r="AL1106">
        <f t="shared" si="354"/>
        <v>361</v>
      </c>
      <c r="AM1106" s="1">
        <f t="shared" si="355"/>
        <v>1140</v>
      </c>
      <c r="AN1106" s="108">
        <f t="shared" si="341"/>
        <v>12.991106</v>
      </c>
      <c r="AO1106">
        <f t="shared" si="356"/>
        <v>1167</v>
      </c>
      <c r="AP1106" s="1">
        <f t="shared" si="357"/>
        <v>334</v>
      </c>
      <c r="AQ1106" s="108">
        <f t="shared" si="342"/>
        <v>1.106E-3</v>
      </c>
      <c r="AR1106">
        <f t="shared" si="358"/>
        <v>403</v>
      </c>
      <c r="AS1106" s="1">
        <f t="shared" si="359"/>
        <v>1098</v>
      </c>
    </row>
    <row r="1107" spans="7:45" x14ac:dyDescent="0.25">
      <c r="G1107" s="93">
        <v>43543</v>
      </c>
      <c r="H1107" t="s">
        <v>23</v>
      </c>
      <c r="I1107" t="s">
        <v>63</v>
      </c>
      <c r="J1107" t="s">
        <v>574</v>
      </c>
      <c r="K1107" s="95">
        <v>110</v>
      </c>
      <c r="L1107" s="94">
        <v>0</v>
      </c>
      <c r="O1107" t="str">
        <f t="shared" si="343"/>
        <v/>
      </c>
      <c r="AA1107" s="3">
        <f t="shared" si="360"/>
        <v>1099</v>
      </c>
      <c r="AB1107" s="93">
        <f t="shared" si="344"/>
        <v>43543.001106999996</v>
      </c>
      <c r="AC1107">
        <f t="shared" si="345"/>
        <v>402</v>
      </c>
      <c r="AD1107" s="1">
        <f t="shared" si="346"/>
        <v>1099</v>
      </c>
      <c r="AE1107" s="119">
        <f t="shared" si="347"/>
        <v>515.00110700000005</v>
      </c>
      <c r="AF1107">
        <f t="shared" si="348"/>
        <v>1117</v>
      </c>
      <c r="AG1107" s="1">
        <f t="shared" si="349"/>
        <v>384</v>
      </c>
      <c r="AH1107" s="119">
        <f t="shared" si="350"/>
        <v>613.00110700000005</v>
      </c>
      <c r="AI1107">
        <f t="shared" si="351"/>
        <v>937</v>
      </c>
      <c r="AJ1107" s="1">
        <f t="shared" si="352"/>
        <v>564</v>
      </c>
      <c r="AK1107" s="1">
        <f t="shared" si="353"/>
        <v>1149.001107</v>
      </c>
      <c r="AL1107">
        <f t="shared" si="354"/>
        <v>360</v>
      </c>
      <c r="AM1107" s="1">
        <f t="shared" si="355"/>
        <v>1141</v>
      </c>
      <c r="AN1107" s="108">
        <f t="shared" si="341"/>
        <v>110.001107</v>
      </c>
      <c r="AO1107">
        <f t="shared" si="356"/>
        <v>367</v>
      </c>
      <c r="AP1107" s="1">
        <f t="shared" si="357"/>
        <v>1134</v>
      </c>
      <c r="AQ1107" s="108">
        <f t="shared" si="342"/>
        <v>1.1069999999999999E-3</v>
      </c>
      <c r="AR1107">
        <f t="shared" si="358"/>
        <v>402</v>
      </c>
      <c r="AS1107" s="1">
        <f t="shared" si="359"/>
        <v>1099</v>
      </c>
    </row>
    <row r="1108" spans="7:45" x14ac:dyDescent="0.25">
      <c r="G1108" s="93">
        <v>43543</v>
      </c>
      <c r="H1108" t="s">
        <v>23</v>
      </c>
      <c r="I1108" t="s">
        <v>63</v>
      </c>
      <c r="J1108" t="s">
        <v>574</v>
      </c>
      <c r="K1108" s="95">
        <v>71.349999999999994</v>
      </c>
      <c r="L1108" s="94">
        <v>0</v>
      </c>
      <c r="O1108" t="str">
        <f t="shared" si="343"/>
        <v/>
      </c>
      <c r="AA1108" s="3">
        <f t="shared" si="360"/>
        <v>1100</v>
      </c>
      <c r="AB1108" s="93">
        <f t="shared" si="344"/>
        <v>43543.001107999997</v>
      </c>
      <c r="AC1108">
        <f t="shared" si="345"/>
        <v>401</v>
      </c>
      <c r="AD1108" s="1">
        <f t="shared" si="346"/>
        <v>1100</v>
      </c>
      <c r="AE1108" s="119">
        <f t="shared" si="347"/>
        <v>515.00110800000004</v>
      </c>
      <c r="AF1108">
        <f t="shared" si="348"/>
        <v>1116</v>
      </c>
      <c r="AG1108" s="1">
        <f t="shared" si="349"/>
        <v>385</v>
      </c>
      <c r="AH1108" s="119">
        <f t="shared" si="350"/>
        <v>613.00110800000004</v>
      </c>
      <c r="AI1108">
        <f t="shared" si="351"/>
        <v>936</v>
      </c>
      <c r="AJ1108" s="1">
        <f t="shared" si="352"/>
        <v>565</v>
      </c>
      <c r="AK1108" s="1">
        <f t="shared" si="353"/>
        <v>1149.0011079999999</v>
      </c>
      <c r="AL1108">
        <f t="shared" si="354"/>
        <v>359</v>
      </c>
      <c r="AM1108" s="1">
        <f t="shared" si="355"/>
        <v>1142</v>
      </c>
      <c r="AN1108" s="108">
        <f t="shared" si="341"/>
        <v>71.351107999999996</v>
      </c>
      <c r="AO1108">
        <f t="shared" si="356"/>
        <v>502</v>
      </c>
      <c r="AP1108" s="1">
        <f t="shared" si="357"/>
        <v>999</v>
      </c>
      <c r="AQ1108" s="108">
        <f t="shared" si="342"/>
        <v>1.108E-3</v>
      </c>
      <c r="AR1108">
        <f t="shared" si="358"/>
        <v>401</v>
      </c>
      <c r="AS1108" s="1">
        <f t="shared" si="359"/>
        <v>1100</v>
      </c>
    </row>
    <row r="1109" spans="7:45" x14ac:dyDescent="0.25">
      <c r="G1109" s="93">
        <v>43543</v>
      </c>
      <c r="H1109" t="s">
        <v>23</v>
      </c>
      <c r="I1109" t="s">
        <v>63</v>
      </c>
      <c r="J1109" t="s">
        <v>574</v>
      </c>
      <c r="K1109" s="95">
        <v>52.73</v>
      </c>
      <c r="L1109" s="94">
        <v>0</v>
      </c>
      <c r="O1109" t="str">
        <f t="shared" si="343"/>
        <v/>
      </c>
      <c r="AA1109" s="3">
        <f t="shared" si="360"/>
        <v>1101</v>
      </c>
      <c r="AB1109" s="93">
        <f t="shared" si="344"/>
        <v>43543.001108999997</v>
      </c>
      <c r="AC1109">
        <f t="shared" si="345"/>
        <v>400</v>
      </c>
      <c r="AD1109" s="1">
        <f t="shared" si="346"/>
        <v>1101</v>
      </c>
      <c r="AE1109" s="119">
        <f t="shared" si="347"/>
        <v>515.00110900000004</v>
      </c>
      <c r="AF1109">
        <f t="shared" si="348"/>
        <v>1115</v>
      </c>
      <c r="AG1109" s="1">
        <f t="shared" si="349"/>
        <v>386</v>
      </c>
      <c r="AH1109" s="119">
        <f t="shared" si="350"/>
        <v>613.00110900000004</v>
      </c>
      <c r="AI1109">
        <f t="shared" si="351"/>
        <v>935</v>
      </c>
      <c r="AJ1109" s="1">
        <f t="shared" si="352"/>
        <v>566</v>
      </c>
      <c r="AK1109" s="1">
        <f t="shared" si="353"/>
        <v>1149.001109</v>
      </c>
      <c r="AL1109">
        <f t="shared" si="354"/>
        <v>358</v>
      </c>
      <c r="AM1109" s="1">
        <f t="shared" si="355"/>
        <v>1143</v>
      </c>
      <c r="AN1109" s="108">
        <f t="shared" si="341"/>
        <v>52.731108999999996</v>
      </c>
      <c r="AO1109">
        <f t="shared" si="356"/>
        <v>599</v>
      </c>
      <c r="AP1109" s="1">
        <f t="shared" si="357"/>
        <v>902</v>
      </c>
      <c r="AQ1109" s="108">
        <f t="shared" si="342"/>
        <v>1.109E-3</v>
      </c>
      <c r="AR1109">
        <f t="shared" si="358"/>
        <v>400</v>
      </c>
      <c r="AS1109" s="1">
        <f t="shared" si="359"/>
        <v>1101</v>
      </c>
    </row>
    <row r="1110" spans="7:45" x14ac:dyDescent="0.25">
      <c r="G1110" s="93">
        <v>43543</v>
      </c>
      <c r="H1110" t="s">
        <v>23</v>
      </c>
      <c r="I1110" t="s">
        <v>63</v>
      </c>
      <c r="J1110" t="s">
        <v>574</v>
      </c>
      <c r="K1110" s="95">
        <v>48</v>
      </c>
      <c r="L1110" s="94">
        <v>0</v>
      </c>
      <c r="O1110" t="str">
        <f t="shared" si="343"/>
        <v/>
      </c>
      <c r="AA1110" s="3">
        <f t="shared" si="360"/>
        <v>1102</v>
      </c>
      <c r="AB1110" s="93">
        <f t="shared" si="344"/>
        <v>43543.001109999997</v>
      </c>
      <c r="AC1110">
        <f t="shared" si="345"/>
        <v>399</v>
      </c>
      <c r="AD1110" s="1">
        <f t="shared" si="346"/>
        <v>1102</v>
      </c>
      <c r="AE1110" s="119">
        <f t="shared" si="347"/>
        <v>515.00111000000004</v>
      </c>
      <c r="AF1110">
        <f t="shared" si="348"/>
        <v>1114</v>
      </c>
      <c r="AG1110" s="1">
        <f t="shared" si="349"/>
        <v>387</v>
      </c>
      <c r="AH1110" s="119">
        <f t="shared" si="350"/>
        <v>613.00111000000004</v>
      </c>
      <c r="AI1110">
        <f t="shared" si="351"/>
        <v>934</v>
      </c>
      <c r="AJ1110" s="1">
        <f t="shared" si="352"/>
        <v>567</v>
      </c>
      <c r="AK1110" s="1">
        <f t="shared" si="353"/>
        <v>1149.0011099999999</v>
      </c>
      <c r="AL1110">
        <f t="shared" si="354"/>
        <v>357</v>
      </c>
      <c r="AM1110" s="1">
        <f t="shared" si="355"/>
        <v>1144</v>
      </c>
      <c r="AN1110" s="108">
        <f t="shared" si="341"/>
        <v>48.001109999999997</v>
      </c>
      <c r="AO1110">
        <f t="shared" si="356"/>
        <v>622</v>
      </c>
      <c r="AP1110" s="1">
        <f t="shared" si="357"/>
        <v>879</v>
      </c>
      <c r="AQ1110" s="108">
        <f t="shared" si="342"/>
        <v>1.1099999999999999E-3</v>
      </c>
      <c r="AR1110">
        <f t="shared" si="358"/>
        <v>399</v>
      </c>
      <c r="AS1110" s="1">
        <f t="shared" si="359"/>
        <v>1102</v>
      </c>
    </row>
    <row r="1111" spans="7:45" x14ac:dyDescent="0.25">
      <c r="G1111" s="93">
        <v>43543</v>
      </c>
      <c r="H1111" t="s">
        <v>23</v>
      </c>
      <c r="I1111" t="s">
        <v>63</v>
      </c>
      <c r="J1111" t="s">
        <v>574</v>
      </c>
      <c r="K1111" s="95">
        <v>41.59</v>
      </c>
      <c r="L1111" s="94">
        <v>0</v>
      </c>
      <c r="O1111" t="str">
        <f t="shared" si="343"/>
        <v/>
      </c>
      <c r="AA1111" s="3">
        <f t="shared" si="360"/>
        <v>1103</v>
      </c>
      <c r="AB1111" s="93">
        <f t="shared" si="344"/>
        <v>43543.001110999998</v>
      </c>
      <c r="AC1111">
        <f t="shared" si="345"/>
        <v>398</v>
      </c>
      <c r="AD1111" s="1">
        <f t="shared" si="346"/>
        <v>1103</v>
      </c>
      <c r="AE1111" s="119">
        <f t="shared" si="347"/>
        <v>515.00111100000004</v>
      </c>
      <c r="AF1111">
        <f t="shared" si="348"/>
        <v>1113</v>
      </c>
      <c r="AG1111" s="1">
        <f t="shared" si="349"/>
        <v>388</v>
      </c>
      <c r="AH1111" s="119">
        <f t="shared" si="350"/>
        <v>613.00111100000004</v>
      </c>
      <c r="AI1111">
        <f t="shared" si="351"/>
        <v>933</v>
      </c>
      <c r="AJ1111" s="1">
        <f t="shared" si="352"/>
        <v>568</v>
      </c>
      <c r="AK1111" s="1">
        <f t="shared" si="353"/>
        <v>1149.001111</v>
      </c>
      <c r="AL1111">
        <f t="shared" si="354"/>
        <v>356</v>
      </c>
      <c r="AM1111" s="1">
        <f t="shared" si="355"/>
        <v>1145</v>
      </c>
      <c r="AN1111" s="108">
        <f t="shared" si="341"/>
        <v>41.591111000000005</v>
      </c>
      <c r="AO1111">
        <f t="shared" si="356"/>
        <v>687</v>
      </c>
      <c r="AP1111" s="1">
        <f t="shared" si="357"/>
        <v>814</v>
      </c>
      <c r="AQ1111" s="108">
        <f t="shared" si="342"/>
        <v>1.111E-3</v>
      </c>
      <c r="AR1111">
        <f t="shared" si="358"/>
        <v>398</v>
      </c>
      <c r="AS1111" s="1">
        <f t="shared" si="359"/>
        <v>1103</v>
      </c>
    </row>
    <row r="1112" spans="7:45" x14ac:dyDescent="0.25">
      <c r="G1112" s="93">
        <v>43543</v>
      </c>
      <c r="H1112" t="s">
        <v>23</v>
      </c>
      <c r="I1112" t="s">
        <v>63</v>
      </c>
      <c r="J1112" t="s">
        <v>574</v>
      </c>
      <c r="K1112" s="95">
        <v>38.1</v>
      </c>
      <c r="L1112" s="94">
        <v>0</v>
      </c>
      <c r="O1112" t="str">
        <f t="shared" si="343"/>
        <v/>
      </c>
      <c r="AA1112" s="3">
        <f t="shared" si="360"/>
        <v>1104</v>
      </c>
      <c r="AB1112" s="93">
        <f t="shared" si="344"/>
        <v>43543.001111999998</v>
      </c>
      <c r="AC1112">
        <f t="shared" si="345"/>
        <v>397</v>
      </c>
      <c r="AD1112" s="1">
        <f t="shared" si="346"/>
        <v>1104</v>
      </c>
      <c r="AE1112" s="119">
        <f t="shared" si="347"/>
        <v>515.00111200000003</v>
      </c>
      <c r="AF1112">
        <f t="shared" si="348"/>
        <v>1112</v>
      </c>
      <c r="AG1112" s="1">
        <f t="shared" si="349"/>
        <v>389</v>
      </c>
      <c r="AH1112" s="119">
        <f t="shared" si="350"/>
        <v>613.00111200000003</v>
      </c>
      <c r="AI1112">
        <f t="shared" si="351"/>
        <v>932</v>
      </c>
      <c r="AJ1112" s="1">
        <f t="shared" si="352"/>
        <v>569</v>
      </c>
      <c r="AK1112" s="1">
        <f t="shared" si="353"/>
        <v>1149.0011119999999</v>
      </c>
      <c r="AL1112">
        <f t="shared" si="354"/>
        <v>355</v>
      </c>
      <c r="AM1112" s="1">
        <f t="shared" si="355"/>
        <v>1146</v>
      </c>
      <c r="AN1112" s="108">
        <f t="shared" si="341"/>
        <v>38.101112000000001</v>
      </c>
      <c r="AO1112">
        <f t="shared" si="356"/>
        <v>736</v>
      </c>
      <c r="AP1112" s="1">
        <f t="shared" si="357"/>
        <v>765</v>
      </c>
      <c r="AQ1112" s="108">
        <f t="shared" si="342"/>
        <v>1.1119999999999999E-3</v>
      </c>
      <c r="AR1112">
        <f t="shared" si="358"/>
        <v>397</v>
      </c>
      <c r="AS1112" s="1">
        <f t="shared" si="359"/>
        <v>1104</v>
      </c>
    </row>
    <row r="1113" spans="7:45" x14ac:dyDescent="0.25">
      <c r="G1113" s="93">
        <v>43543</v>
      </c>
      <c r="H1113" t="s">
        <v>23</v>
      </c>
      <c r="I1113" t="s">
        <v>63</v>
      </c>
      <c r="J1113" t="s">
        <v>574</v>
      </c>
      <c r="K1113" s="95">
        <v>34.86</v>
      </c>
      <c r="L1113" s="94">
        <v>0</v>
      </c>
      <c r="O1113" t="str">
        <f t="shared" si="343"/>
        <v/>
      </c>
      <c r="AA1113" s="3">
        <f t="shared" si="360"/>
        <v>1105</v>
      </c>
      <c r="AB1113" s="93">
        <f t="shared" si="344"/>
        <v>43543.001112999998</v>
      </c>
      <c r="AC1113">
        <f t="shared" si="345"/>
        <v>396</v>
      </c>
      <c r="AD1113" s="1">
        <f t="shared" si="346"/>
        <v>1105</v>
      </c>
      <c r="AE1113" s="119">
        <f t="shared" si="347"/>
        <v>515.00111300000003</v>
      </c>
      <c r="AF1113">
        <f t="shared" si="348"/>
        <v>1111</v>
      </c>
      <c r="AG1113" s="1">
        <f t="shared" si="349"/>
        <v>390</v>
      </c>
      <c r="AH1113" s="119">
        <f t="shared" si="350"/>
        <v>613.00111300000003</v>
      </c>
      <c r="AI1113">
        <f t="shared" si="351"/>
        <v>931</v>
      </c>
      <c r="AJ1113" s="1">
        <f t="shared" si="352"/>
        <v>570</v>
      </c>
      <c r="AK1113" s="1">
        <f t="shared" si="353"/>
        <v>1149.001113</v>
      </c>
      <c r="AL1113">
        <f t="shared" si="354"/>
        <v>354</v>
      </c>
      <c r="AM1113" s="1">
        <f t="shared" si="355"/>
        <v>1147</v>
      </c>
      <c r="AN1113" s="108">
        <f t="shared" si="341"/>
        <v>34.861112999999996</v>
      </c>
      <c r="AO1113">
        <f t="shared" si="356"/>
        <v>769</v>
      </c>
      <c r="AP1113" s="1">
        <f t="shared" si="357"/>
        <v>732</v>
      </c>
      <c r="AQ1113" s="108">
        <f t="shared" si="342"/>
        <v>1.1130000000000001E-3</v>
      </c>
      <c r="AR1113">
        <f t="shared" si="358"/>
        <v>396</v>
      </c>
      <c r="AS1113" s="1">
        <f t="shared" si="359"/>
        <v>1105</v>
      </c>
    </row>
    <row r="1114" spans="7:45" x14ac:dyDescent="0.25">
      <c r="G1114" s="93">
        <v>43543</v>
      </c>
      <c r="H1114" t="s">
        <v>23</v>
      </c>
      <c r="I1114" t="s">
        <v>63</v>
      </c>
      <c r="J1114" t="s">
        <v>574</v>
      </c>
      <c r="K1114" s="95">
        <v>2.95</v>
      </c>
      <c r="L1114" s="94">
        <v>0</v>
      </c>
      <c r="O1114" t="str">
        <f t="shared" si="343"/>
        <v/>
      </c>
      <c r="AA1114" s="3">
        <f t="shared" si="360"/>
        <v>1106</v>
      </c>
      <c r="AB1114" s="93">
        <f t="shared" si="344"/>
        <v>43543.001113999999</v>
      </c>
      <c r="AC1114">
        <f t="shared" si="345"/>
        <v>395</v>
      </c>
      <c r="AD1114" s="1">
        <f t="shared" si="346"/>
        <v>1106</v>
      </c>
      <c r="AE1114" s="119">
        <f t="shared" si="347"/>
        <v>515.00111400000003</v>
      </c>
      <c r="AF1114">
        <f t="shared" si="348"/>
        <v>1110</v>
      </c>
      <c r="AG1114" s="1">
        <f t="shared" si="349"/>
        <v>391</v>
      </c>
      <c r="AH1114" s="119">
        <f t="shared" si="350"/>
        <v>613.00111400000003</v>
      </c>
      <c r="AI1114">
        <f t="shared" si="351"/>
        <v>930</v>
      </c>
      <c r="AJ1114" s="1">
        <f t="shared" si="352"/>
        <v>571</v>
      </c>
      <c r="AK1114" s="1">
        <f t="shared" si="353"/>
        <v>1149.0011139999999</v>
      </c>
      <c r="AL1114">
        <f t="shared" si="354"/>
        <v>353</v>
      </c>
      <c r="AM1114" s="1">
        <f t="shared" si="355"/>
        <v>1148</v>
      </c>
      <c r="AN1114" s="108">
        <f t="shared" si="341"/>
        <v>2.951114</v>
      </c>
      <c r="AO1114">
        <f t="shared" si="356"/>
        <v>1448</v>
      </c>
      <c r="AP1114" s="1">
        <f t="shared" si="357"/>
        <v>53</v>
      </c>
      <c r="AQ1114" s="108">
        <f t="shared" si="342"/>
        <v>1.114E-3</v>
      </c>
      <c r="AR1114">
        <f t="shared" si="358"/>
        <v>395</v>
      </c>
      <c r="AS1114" s="1">
        <f t="shared" si="359"/>
        <v>1106</v>
      </c>
    </row>
    <row r="1115" spans="7:45" x14ac:dyDescent="0.25">
      <c r="G1115" s="93">
        <v>43543</v>
      </c>
      <c r="H1115" t="s">
        <v>23</v>
      </c>
      <c r="I1115" t="s">
        <v>37</v>
      </c>
      <c r="J1115" t="s">
        <v>128</v>
      </c>
      <c r="K1115" s="95">
        <v>7.35</v>
      </c>
      <c r="L1115" s="94">
        <v>0</v>
      </c>
      <c r="O1115" t="str">
        <f t="shared" si="343"/>
        <v/>
      </c>
      <c r="AA1115" s="3">
        <f t="shared" si="360"/>
        <v>1107</v>
      </c>
      <c r="AB1115" s="93">
        <f t="shared" si="344"/>
        <v>43543.001114999999</v>
      </c>
      <c r="AC1115">
        <f t="shared" si="345"/>
        <v>394</v>
      </c>
      <c r="AD1115" s="1">
        <f t="shared" si="346"/>
        <v>1107</v>
      </c>
      <c r="AE1115" s="119">
        <f t="shared" si="347"/>
        <v>515.00111500000003</v>
      </c>
      <c r="AF1115">
        <f t="shared" si="348"/>
        <v>1109</v>
      </c>
      <c r="AG1115" s="1">
        <f t="shared" si="349"/>
        <v>392</v>
      </c>
      <c r="AH1115" s="119">
        <f t="shared" si="350"/>
        <v>868.00111500000003</v>
      </c>
      <c r="AI1115">
        <f t="shared" si="351"/>
        <v>672</v>
      </c>
      <c r="AJ1115" s="1">
        <f t="shared" si="352"/>
        <v>829</v>
      </c>
      <c r="AK1115" s="1">
        <f t="shared" si="353"/>
        <v>189.001115</v>
      </c>
      <c r="AL1115">
        <f t="shared" si="354"/>
        <v>1312</v>
      </c>
      <c r="AM1115" s="1">
        <f t="shared" si="355"/>
        <v>189</v>
      </c>
      <c r="AN1115" s="108">
        <f t="shared" si="341"/>
        <v>7.3511150000000001</v>
      </c>
      <c r="AO1115">
        <f t="shared" si="356"/>
        <v>1352</v>
      </c>
      <c r="AP1115" s="1">
        <f t="shared" si="357"/>
        <v>149</v>
      </c>
      <c r="AQ1115" s="108">
        <f t="shared" si="342"/>
        <v>1.1149999999999999E-3</v>
      </c>
      <c r="AR1115">
        <f t="shared" si="358"/>
        <v>394</v>
      </c>
      <c r="AS1115" s="1">
        <f t="shared" si="359"/>
        <v>1107</v>
      </c>
    </row>
    <row r="1116" spans="7:45" x14ac:dyDescent="0.25">
      <c r="G1116" s="93">
        <v>43543</v>
      </c>
      <c r="H1116" t="s">
        <v>23</v>
      </c>
      <c r="I1116" t="s">
        <v>37</v>
      </c>
      <c r="J1116" t="s">
        <v>59</v>
      </c>
      <c r="K1116" s="95">
        <v>2.4</v>
      </c>
      <c r="L1116" s="94">
        <v>0</v>
      </c>
      <c r="O1116" t="str">
        <f t="shared" si="343"/>
        <v/>
      </c>
      <c r="AA1116" s="3">
        <f t="shared" si="360"/>
        <v>1108</v>
      </c>
      <c r="AB1116" s="93">
        <f t="shared" si="344"/>
        <v>43543.001115999999</v>
      </c>
      <c r="AC1116">
        <f t="shared" si="345"/>
        <v>393</v>
      </c>
      <c r="AD1116" s="1">
        <f t="shared" si="346"/>
        <v>1108</v>
      </c>
      <c r="AE1116" s="119">
        <f t="shared" si="347"/>
        <v>515.00111600000002</v>
      </c>
      <c r="AF1116">
        <f t="shared" si="348"/>
        <v>1108</v>
      </c>
      <c r="AG1116" s="1">
        <f t="shared" si="349"/>
        <v>393</v>
      </c>
      <c r="AH1116" s="119">
        <f t="shared" si="350"/>
        <v>868.00111600000002</v>
      </c>
      <c r="AI1116">
        <f t="shared" si="351"/>
        <v>671</v>
      </c>
      <c r="AJ1116" s="1">
        <f t="shared" si="352"/>
        <v>830</v>
      </c>
      <c r="AK1116" s="1">
        <f t="shared" si="353"/>
        <v>54.001116000000003</v>
      </c>
      <c r="AL1116">
        <f t="shared" si="354"/>
        <v>1449</v>
      </c>
      <c r="AM1116" s="1">
        <f t="shared" si="355"/>
        <v>52</v>
      </c>
      <c r="AN1116" s="108">
        <f t="shared" si="341"/>
        <v>2.401116</v>
      </c>
      <c r="AO1116">
        <f t="shared" si="356"/>
        <v>1457</v>
      </c>
      <c r="AP1116" s="1">
        <f t="shared" si="357"/>
        <v>44</v>
      </c>
      <c r="AQ1116" s="108">
        <f t="shared" si="342"/>
        <v>1.116E-3</v>
      </c>
      <c r="AR1116">
        <f t="shared" si="358"/>
        <v>393</v>
      </c>
      <c r="AS1116" s="1">
        <f t="shared" si="359"/>
        <v>1108</v>
      </c>
    </row>
    <row r="1117" spans="7:45" x14ac:dyDescent="0.25">
      <c r="G1117" s="93">
        <v>43543</v>
      </c>
      <c r="H1117" t="s">
        <v>23</v>
      </c>
      <c r="I1117" t="s">
        <v>37</v>
      </c>
      <c r="J1117" t="s">
        <v>303</v>
      </c>
      <c r="K1117" s="95">
        <v>3</v>
      </c>
      <c r="L1117" s="94">
        <v>0</v>
      </c>
      <c r="O1117" t="str">
        <f t="shared" si="343"/>
        <v/>
      </c>
      <c r="AA1117" s="3">
        <f t="shared" si="360"/>
        <v>1109</v>
      </c>
      <c r="AB1117" s="93">
        <f t="shared" si="344"/>
        <v>43543.001117</v>
      </c>
      <c r="AC1117">
        <f t="shared" si="345"/>
        <v>392</v>
      </c>
      <c r="AD1117" s="1">
        <f t="shared" si="346"/>
        <v>1109</v>
      </c>
      <c r="AE1117" s="119">
        <f t="shared" si="347"/>
        <v>515.00111700000002</v>
      </c>
      <c r="AF1117">
        <f t="shared" si="348"/>
        <v>1107</v>
      </c>
      <c r="AG1117" s="1">
        <f t="shared" si="349"/>
        <v>394</v>
      </c>
      <c r="AH1117" s="119">
        <f t="shared" si="350"/>
        <v>868.00111700000002</v>
      </c>
      <c r="AI1117">
        <f t="shared" si="351"/>
        <v>670</v>
      </c>
      <c r="AJ1117" s="1">
        <f t="shared" si="352"/>
        <v>831</v>
      </c>
      <c r="AK1117" s="1">
        <f t="shared" si="353"/>
        <v>40.001117000000001</v>
      </c>
      <c r="AL1117">
        <f t="shared" si="354"/>
        <v>1463</v>
      </c>
      <c r="AM1117" s="1">
        <f t="shared" si="355"/>
        <v>38</v>
      </c>
      <c r="AN1117" s="108">
        <f t="shared" si="341"/>
        <v>3.0011169999999998</v>
      </c>
      <c r="AO1117">
        <f t="shared" si="356"/>
        <v>1429</v>
      </c>
      <c r="AP1117" s="1">
        <f t="shared" si="357"/>
        <v>72</v>
      </c>
      <c r="AQ1117" s="108">
        <f t="shared" si="342"/>
        <v>1.1169999999999999E-3</v>
      </c>
      <c r="AR1117">
        <f t="shared" si="358"/>
        <v>392</v>
      </c>
      <c r="AS1117" s="1">
        <f t="shared" si="359"/>
        <v>1109</v>
      </c>
    </row>
    <row r="1118" spans="7:45" x14ac:dyDescent="0.25">
      <c r="G1118" s="93">
        <v>43543</v>
      </c>
      <c r="H1118" t="s">
        <v>23</v>
      </c>
      <c r="I1118" t="s">
        <v>65</v>
      </c>
      <c r="J1118" t="s">
        <v>574</v>
      </c>
      <c r="K1118" s="95">
        <v>80</v>
      </c>
      <c r="L1118" s="94">
        <v>0</v>
      </c>
      <c r="O1118" t="str">
        <f t="shared" si="343"/>
        <v/>
      </c>
      <c r="AA1118" s="3">
        <f t="shared" si="360"/>
        <v>1110</v>
      </c>
      <c r="AB1118" s="93">
        <f t="shared" si="344"/>
        <v>43543.001118</v>
      </c>
      <c r="AC1118">
        <f t="shared" si="345"/>
        <v>391</v>
      </c>
      <c r="AD1118" s="1">
        <f t="shared" si="346"/>
        <v>1110</v>
      </c>
      <c r="AE1118" s="119">
        <f t="shared" si="347"/>
        <v>515.00111800000002</v>
      </c>
      <c r="AF1118">
        <f t="shared" si="348"/>
        <v>1106</v>
      </c>
      <c r="AG1118" s="1">
        <f t="shared" si="349"/>
        <v>395</v>
      </c>
      <c r="AH1118" s="119">
        <f t="shared" si="350"/>
        <v>1500.0011179999999</v>
      </c>
      <c r="AI1118">
        <f t="shared" si="351"/>
        <v>72</v>
      </c>
      <c r="AJ1118" s="1">
        <f t="shared" si="352"/>
        <v>1429</v>
      </c>
      <c r="AK1118" s="1">
        <f t="shared" si="353"/>
        <v>1149.0011179999999</v>
      </c>
      <c r="AL1118">
        <f t="shared" si="354"/>
        <v>352</v>
      </c>
      <c r="AM1118" s="1">
        <f t="shared" si="355"/>
        <v>1149</v>
      </c>
      <c r="AN1118" s="108">
        <f t="shared" si="341"/>
        <v>80.001118000000005</v>
      </c>
      <c r="AO1118">
        <f t="shared" si="356"/>
        <v>463</v>
      </c>
      <c r="AP1118" s="1">
        <f t="shared" si="357"/>
        <v>1038</v>
      </c>
      <c r="AQ1118" s="108">
        <f t="shared" si="342"/>
        <v>1.1179999999999999E-3</v>
      </c>
      <c r="AR1118">
        <f t="shared" si="358"/>
        <v>391</v>
      </c>
      <c r="AS1118" s="1">
        <f t="shared" si="359"/>
        <v>1110</v>
      </c>
    </row>
    <row r="1119" spans="7:45" x14ac:dyDescent="0.25">
      <c r="G1119" s="93">
        <v>43544</v>
      </c>
      <c r="H1119" t="s">
        <v>78</v>
      </c>
      <c r="I1119" t="s">
        <v>65</v>
      </c>
      <c r="J1119" t="s">
        <v>575</v>
      </c>
      <c r="K1119" s="95">
        <v>18.399999999999999</v>
      </c>
      <c r="L1119" s="94">
        <v>0</v>
      </c>
      <c r="O1119" t="str">
        <f t="shared" si="343"/>
        <v/>
      </c>
      <c r="AA1119" s="3">
        <f t="shared" si="360"/>
        <v>1111</v>
      </c>
      <c r="AB1119" s="93">
        <f t="shared" si="344"/>
        <v>43544.001119</v>
      </c>
      <c r="AC1119">
        <f t="shared" si="345"/>
        <v>390</v>
      </c>
      <c r="AD1119" s="1">
        <f t="shared" si="346"/>
        <v>1111</v>
      </c>
      <c r="AE1119" s="119">
        <f t="shared" si="347"/>
        <v>1487.001119</v>
      </c>
      <c r="AF1119">
        <f t="shared" si="348"/>
        <v>19</v>
      </c>
      <c r="AG1119" s="1">
        <f t="shared" si="349"/>
        <v>1482</v>
      </c>
      <c r="AH1119" s="119">
        <f t="shared" si="350"/>
        <v>1500.001119</v>
      </c>
      <c r="AI1119">
        <f t="shared" si="351"/>
        <v>71</v>
      </c>
      <c r="AJ1119" s="1">
        <f t="shared" si="352"/>
        <v>1430</v>
      </c>
      <c r="AK1119" s="1">
        <f t="shared" si="353"/>
        <v>1162.001119</v>
      </c>
      <c r="AL1119">
        <f t="shared" si="354"/>
        <v>351</v>
      </c>
      <c r="AM1119" s="1">
        <f t="shared" si="355"/>
        <v>1150</v>
      </c>
      <c r="AN1119" s="108">
        <f t="shared" si="341"/>
        <v>18.401118999999998</v>
      </c>
      <c r="AO1119">
        <f t="shared" si="356"/>
        <v>1029</v>
      </c>
      <c r="AP1119" s="1">
        <f t="shared" si="357"/>
        <v>472</v>
      </c>
      <c r="AQ1119" s="108">
        <f t="shared" si="342"/>
        <v>1.119E-3</v>
      </c>
      <c r="AR1119">
        <f t="shared" si="358"/>
        <v>390</v>
      </c>
      <c r="AS1119" s="1">
        <f t="shared" si="359"/>
        <v>1111</v>
      </c>
    </row>
    <row r="1120" spans="7:45" x14ac:dyDescent="0.25">
      <c r="G1120" s="93">
        <v>43544</v>
      </c>
      <c r="H1120" t="s">
        <v>72</v>
      </c>
      <c r="I1120" t="s">
        <v>36</v>
      </c>
      <c r="J1120" t="s">
        <v>575</v>
      </c>
      <c r="K1120" s="95">
        <v>5</v>
      </c>
      <c r="L1120" s="94">
        <v>0</v>
      </c>
      <c r="O1120" t="str">
        <f t="shared" si="343"/>
        <v/>
      </c>
      <c r="AA1120" s="3">
        <f t="shared" si="360"/>
        <v>1112</v>
      </c>
      <c r="AB1120" s="93">
        <f t="shared" si="344"/>
        <v>43544.001120000001</v>
      </c>
      <c r="AC1120">
        <f t="shared" si="345"/>
        <v>389</v>
      </c>
      <c r="AD1120" s="1">
        <f t="shared" si="346"/>
        <v>1112</v>
      </c>
      <c r="AE1120" s="119">
        <f t="shared" si="347"/>
        <v>1300.0011199999999</v>
      </c>
      <c r="AF1120">
        <f t="shared" si="348"/>
        <v>206</v>
      </c>
      <c r="AG1120" s="1">
        <f t="shared" si="349"/>
        <v>1295</v>
      </c>
      <c r="AH1120" s="119">
        <f t="shared" si="350"/>
        <v>297.00112000000001</v>
      </c>
      <c r="AI1120">
        <f t="shared" si="351"/>
        <v>1276</v>
      </c>
      <c r="AJ1120" s="1">
        <f t="shared" si="352"/>
        <v>225</v>
      </c>
      <c r="AK1120" s="1">
        <f t="shared" si="353"/>
        <v>1162.0011199999999</v>
      </c>
      <c r="AL1120">
        <f t="shared" si="354"/>
        <v>350</v>
      </c>
      <c r="AM1120" s="1">
        <f t="shared" si="355"/>
        <v>1151</v>
      </c>
      <c r="AN1120" s="108">
        <f t="shared" si="341"/>
        <v>5.0011200000000002</v>
      </c>
      <c r="AO1120">
        <f t="shared" si="356"/>
        <v>1391</v>
      </c>
      <c r="AP1120" s="1">
        <f t="shared" si="357"/>
        <v>110</v>
      </c>
      <c r="AQ1120" s="108">
        <f t="shared" si="342"/>
        <v>1.1199999999999999E-3</v>
      </c>
      <c r="AR1120">
        <f t="shared" si="358"/>
        <v>389</v>
      </c>
      <c r="AS1120" s="1">
        <f t="shared" si="359"/>
        <v>1112</v>
      </c>
    </row>
    <row r="1121" spans="7:45" x14ac:dyDescent="0.25">
      <c r="G1121" s="93">
        <v>43544</v>
      </c>
      <c r="H1121" t="s">
        <v>71</v>
      </c>
      <c r="I1121" t="s">
        <v>65</v>
      </c>
      <c r="J1121" t="s">
        <v>575</v>
      </c>
      <c r="K1121" s="95">
        <v>10.54</v>
      </c>
      <c r="L1121" s="94">
        <v>0</v>
      </c>
      <c r="O1121" t="str">
        <f t="shared" si="343"/>
        <v/>
      </c>
      <c r="AA1121" s="3">
        <f t="shared" si="360"/>
        <v>1113</v>
      </c>
      <c r="AB1121" s="93">
        <f t="shared" si="344"/>
        <v>43544.001121000001</v>
      </c>
      <c r="AC1121">
        <f t="shared" si="345"/>
        <v>388</v>
      </c>
      <c r="AD1121" s="1">
        <f t="shared" si="346"/>
        <v>1113</v>
      </c>
      <c r="AE1121" s="119">
        <f t="shared" si="347"/>
        <v>1260.001121</v>
      </c>
      <c r="AF1121">
        <f t="shared" si="348"/>
        <v>254</v>
      </c>
      <c r="AG1121" s="1">
        <f t="shared" si="349"/>
        <v>1247</v>
      </c>
      <c r="AH1121" s="119">
        <f t="shared" si="350"/>
        <v>1500.001121</v>
      </c>
      <c r="AI1121">
        <f t="shared" si="351"/>
        <v>70</v>
      </c>
      <c r="AJ1121" s="1">
        <f t="shared" si="352"/>
        <v>1431</v>
      </c>
      <c r="AK1121" s="1">
        <f t="shared" si="353"/>
        <v>1162.001121</v>
      </c>
      <c r="AL1121">
        <f t="shared" si="354"/>
        <v>349</v>
      </c>
      <c r="AM1121" s="1">
        <f t="shared" si="355"/>
        <v>1152</v>
      </c>
      <c r="AN1121" s="108">
        <f t="shared" si="341"/>
        <v>10.541120999999999</v>
      </c>
      <c r="AO1121">
        <f t="shared" si="356"/>
        <v>1199</v>
      </c>
      <c r="AP1121" s="1">
        <f t="shared" si="357"/>
        <v>302</v>
      </c>
      <c r="AQ1121" s="108">
        <f t="shared" si="342"/>
        <v>1.121E-3</v>
      </c>
      <c r="AR1121">
        <f t="shared" si="358"/>
        <v>388</v>
      </c>
      <c r="AS1121" s="1">
        <f t="shared" si="359"/>
        <v>1113</v>
      </c>
    </row>
    <row r="1122" spans="7:45" x14ac:dyDescent="0.25">
      <c r="G1122" s="93">
        <v>43544</v>
      </c>
      <c r="H1122" t="s">
        <v>75</v>
      </c>
      <c r="I1122" t="s">
        <v>65</v>
      </c>
      <c r="J1122" t="s">
        <v>575</v>
      </c>
      <c r="K1122" s="95">
        <v>293.3</v>
      </c>
      <c r="L1122" s="94">
        <v>0</v>
      </c>
      <c r="O1122" t="str">
        <f t="shared" si="343"/>
        <v/>
      </c>
      <c r="AA1122" s="3">
        <f t="shared" si="360"/>
        <v>1114</v>
      </c>
      <c r="AB1122" s="93">
        <f t="shared" si="344"/>
        <v>43544.001122000001</v>
      </c>
      <c r="AC1122">
        <f t="shared" si="345"/>
        <v>387</v>
      </c>
      <c r="AD1122" s="1">
        <f t="shared" si="346"/>
        <v>1114</v>
      </c>
      <c r="AE1122" s="119">
        <f t="shared" si="347"/>
        <v>1147.0011219999999</v>
      </c>
      <c r="AF1122">
        <f t="shared" si="348"/>
        <v>373</v>
      </c>
      <c r="AG1122" s="1">
        <f t="shared" si="349"/>
        <v>1128</v>
      </c>
      <c r="AH1122" s="119">
        <f t="shared" si="350"/>
        <v>1500.0011219999999</v>
      </c>
      <c r="AI1122">
        <f t="shared" si="351"/>
        <v>69</v>
      </c>
      <c r="AJ1122" s="1">
        <f t="shared" si="352"/>
        <v>1432</v>
      </c>
      <c r="AK1122" s="1">
        <f t="shared" si="353"/>
        <v>1162.0011219999999</v>
      </c>
      <c r="AL1122">
        <f t="shared" si="354"/>
        <v>348</v>
      </c>
      <c r="AM1122" s="1">
        <f t="shared" si="355"/>
        <v>1153</v>
      </c>
      <c r="AN1122" s="108">
        <f t="shared" si="341"/>
        <v>293.30112200000002</v>
      </c>
      <c r="AO1122">
        <f t="shared" si="356"/>
        <v>170</v>
      </c>
      <c r="AP1122" s="1">
        <f t="shared" si="357"/>
        <v>1331</v>
      </c>
      <c r="AQ1122" s="108">
        <f t="shared" si="342"/>
        <v>1.122E-3</v>
      </c>
      <c r="AR1122">
        <f t="shared" si="358"/>
        <v>387</v>
      </c>
      <c r="AS1122" s="1">
        <f t="shared" si="359"/>
        <v>1114</v>
      </c>
    </row>
    <row r="1123" spans="7:45" x14ac:dyDescent="0.25">
      <c r="G1123" s="93">
        <v>43544</v>
      </c>
      <c r="H1123" t="s">
        <v>107</v>
      </c>
      <c r="I1123" t="s">
        <v>65</v>
      </c>
      <c r="J1123" t="s">
        <v>575</v>
      </c>
      <c r="K1123" s="95">
        <v>172.7</v>
      </c>
      <c r="L1123" s="94">
        <v>0</v>
      </c>
      <c r="O1123" t="str">
        <f t="shared" si="343"/>
        <v/>
      </c>
      <c r="AA1123" s="3">
        <f t="shared" si="360"/>
        <v>1115</v>
      </c>
      <c r="AB1123" s="93">
        <f t="shared" si="344"/>
        <v>43544.001123000002</v>
      </c>
      <c r="AC1123">
        <f t="shared" si="345"/>
        <v>386</v>
      </c>
      <c r="AD1123" s="1">
        <f t="shared" si="346"/>
        <v>1115</v>
      </c>
      <c r="AE1123" s="119">
        <f t="shared" si="347"/>
        <v>1093.001123</v>
      </c>
      <c r="AF1123">
        <f t="shared" si="348"/>
        <v>410</v>
      </c>
      <c r="AG1123" s="1">
        <f t="shared" si="349"/>
        <v>1091</v>
      </c>
      <c r="AH1123" s="119">
        <f t="shared" si="350"/>
        <v>1500.001123</v>
      </c>
      <c r="AI1123">
        <f t="shared" si="351"/>
        <v>68</v>
      </c>
      <c r="AJ1123" s="1">
        <f t="shared" si="352"/>
        <v>1433</v>
      </c>
      <c r="AK1123" s="1">
        <f t="shared" si="353"/>
        <v>1162.001123</v>
      </c>
      <c r="AL1123">
        <f t="shared" si="354"/>
        <v>347</v>
      </c>
      <c r="AM1123" s="1">
        <f t="shared" si="355"/>
        <v>1154</v>
      </c>
      <c r="AN1123" s="108">
        <f t="shared" si="341"/>
        <v>172.701123</v>
      </c>
      <c r="AO1123">
        <f t="shared" si="356"/>
        <v>250</v>
      </c>
      <c r="AP1123" s="1">
        <f t="shared" si="357"/>
        <v>1251</v>
      </c>
      <c r="AQ1123" s="108">
        <f t="shared" si="342"/>
        <v>1.1229999999999999E-3</v>
      </c>
      <c r="AR1123">
        <f t="shared" si="358"/>
        <v>386</v>
      </c>
      <c r="AS1123" s="1">
        <f t="shared" si="359"/>
        <v>1115</v>
      </c>
    </row>
    <row r="1124" spans="7:45" x14ac:dyDescent="0.25">
      <c r="G1124" s="93">
        <v>43544</v>
      </c>
      <c r="H1124" t="s">
        <v>21</v>
      </c>
      <c r="I1124" t="s">
        <v>36</v>
      </c>
      <c r="J1124" t="s">
        <v>575</v>
      </c>
      <c r="K1124" s="95">
        <v>32</v>
      </c>
      <c r="L1124" s="94">
        <v>0</v>
      </c>
      <c r="O1124" t="str">
        <f t="shared" si="343"/>
        <v/>
      </c>
      <c r="AA1124" s="3">
        <f t="shared" si="360"/>
        <v>1116</v>
      </c>
      <c r="AB1124" s="93">
        <f t="shared" si="344"/>
        <v>43544.001124000002</v>
      </c>
      <c r="AC1124">
        <f t="shared" si="345"/>
        <v>385</v>
      </c>
      <c r="AD1124" s="1">
        <f t="shared" si="346"/>
        <v>1116</v>
      </c>
      <c r="AE1124" s="119">
        <f t="shared" si="347"/>
        <v>1086.0011239999999</v>
      </c>
      <c r="AF1124">
        <f t="shared" si="348"/>
        <v>513</v>
      </c>
      <c r="AG1124" s="1">
        <f t="shared" si="349"/>
        <v>988</v>
      </c>
      <c r="AH1124" s="119">
        <f t="shared" si="350"/>
        <v>297.001124</v>
      </c>
      <c r="AI1124">
        <f t="shared" si="351"/>
        <v>1275</v>
      </c>
      <c r="AJ1124" s="1">
        <f t="shared" si="352"/>
        <v>226</v>
      </c>
      <c r="AK1124" s="1">
        <f t="shared" si="353"/>
        <v>1162.0011239999999</v>
      </c>
      <c r="AL1124">
        <f t="shared" si="354"/>
        <v>346</v>
      </c>
      <c r="AM1124" s="1">
        <f t="shared" si="355"/>
        <v>1155</v>
      </c>
      <c r="AN1124" s="108">
        <f t="shared" si="341"/>
        <v>32.001123999999997</v>
      </c>
      <c r="AO1124">
        <f t="shared" si="356"/>
        <v>797</v>
      </c>
      <c r="AP1124" s="1">
        <f t="shared" si="357"/>
        <v>704</v>
      </c>
      <c r="AQ1124" s="108">
        <f t="shared" si="342"/>
        <v>1.124E-3</v>
      </c>
      <c r="AR1124">
        <f t="shared" si="358"/>
        <v>385</v>
      </c>
      <c r="AS1124" s="1">
        <f t="shared" si="359"/>
        <v>1116</v>
      </c>
    </row>
    <row r="1125" spans="7:45" x14ac:dyDescent="0.25">
      <c r="G1125" s="93">
        <v>43544</v>
      </c>
      <c r="H1125" t="s">
        <v>21</v>
      </c>
      <c r="I1125" t="s">
        <v>36</v>
      </c>
      <c r="J1125" t="s">
        <v>575</v>
      </c>
      <c r="K1125" s="95">
        <v>8</v>
      </c>
      <c r="L1125" s="94">
        <v>0</v>
      </c>
      <c r="O1125" t="str">
        <f t="shared" si="343"/>
        <v/>
      </c>
      <c r="AA1125" s="3">
        <f t="shared" si="360"/>
        <v>1117</v>
      </c>
      <c r="AB1125" s="93">
        <f t="shared" si="344"/>
        <v>43544.001125000003</v>
      </c>
      <c r="AC1125">
        <f t="shared" si="345"/>
        <v>384</v>
      </c>
      <c r="AD1125" s="1">
        <f t="shared" si="346"/>
        <v>1117</v>
      </c>
      <c r="AE1125" s="119">
        <f t="shared" si="347"/>
        <v>1086.001125</v>
      </c>
      <c r="AF1125">
        <f t="shared" si="348"/>
        <v>512</v>
      </c>
      <c r="AG1125" s="1">
        <f t="shared" si="349"/>
        <v>989</v>
      </c>
      <c r="AH1125" s="119">
        <f t="shared" si="350"/>
        <v>297.001125</v>
      </c>
      <c r="AI1125">
        <f t="shared" si="351"/>
        <v>1274</v>
      </c>
      <c r="AJ1125" s="1">
        <f t="shared" si="352"/>
        <v>227</v>
      </c>
      <c r="AK1125" s="1">
        <f t="shared" si="353"/>
        <v>1162.001125</v>
      </c>
      <c r="AL1125">
        <f t="shared" si="354"/>
        <v>345</v>
      </c>
      <c r="AM1125" s="1">
        <f t="shared" si="355"/>
        <v>1156</v>
      </c>
      <c r="AN1125" s="108">
        <f t="shared" si="341"/>
        <v>8.001125</v>
      </c>
      <c r="AO1125">
        <f t="shared" si="356"/>
        <v>1277</v>
      </c>
      <c r="AP1125" s="1">
        <f t="shared" si="357"/>
        <v>224</v>
      </c>
      <c r="AQ1125" s="108">
        <f t="shared" si="342"/>
        <v>1.1249999999999999E-3</v>
      </c>
      <c r="AR1125">
        <f t="shared" si="358"/>
        <v>384</v>
      </c>
      <c r="AS1125" s="1">
        <f t="shared" si="359"/>
        <v>1117</v>
      </c>
    </row>
    <row r="1126" spans="7:45" x14ac:dyDescent="0.25">
      <c r="G1126" s="93">
        <v>43544</v>
      </c>
      <c r="H1126" t="s">
        <v>369</v>
      </c>
      <c r="I1126" t="s">
        <v>65</v>
      </c>
      <c r="J1126" t="s">
        <v>575</v>
      </c>
      <c r="K1126" s="95">
        <v>120.6</v>
      </c>
      <c r="L1126" s="94">
        <v>0</v>
      </c>
      <c r="O1126" t="str">
        <f t="shared" si="343"/>
        <v/>
      </c>
      <c r="AA1126" s="3">
        <f t="shared" si="360"/>
        <v>1118</v>
      </c>
      <c r="AB1126" s="93">
        <f t="shared" si="344"/>
        <v>43544.001126000003</v>
      </c>
      <c r="AC1126">
        <f t="shared" si="345"/>
        <v>383</v>
      </c>
      <c r="AD1126" s="1">
        <f t="shared" si="346"/>
        <v>1118</v>
      </c>
      <c r="AE1126" s="119">
        <f t="shared" si="347"/>
        <v>671.001126</v>
      </c>
      <c r="AF1126">
        <f t="shared" si="348"/>
        <v>833</v>
      </c>
      <c r="AG1126" s="1">
        <f t="shared" si="349"/>
        <v>668</v>
      </c>
      <c r="AH1126" s="119">
        <f t="shared" si="350"/>
        <v>1500.0011260000001</v>
      </c>
      <c r="AI1126">
        <f t="shared" si="351"/>
        <v>67</v>
      </c>
      <c r="AJ1126" s="1">
        <f t="shared" si="352"/>
        <v>1434</v>
      </c>
      <c r="AK1126" s="1">
        <f t="shared" si="353"/>
        <v>1162.0011260000001</v>
      </c>
      <c r="AL1126">
        <f t="shared" si="354"/>
        <v>344</v>
      </c>
      <c r="AM1126" s="1">
        <f t="shared" si="355"/>
        <v>1157</v>
      </c>
      <c r="AN1126" s="108">
        <f t="shared" si="341"/>
        <v>120.60112599999999</v>
      </c>
      <c r="AO1126">
        <f t="shared" si="356"/>
        <v>345</v>
      </c>
      <c r="AP1126" s="1">
        <f t="shared" si="357"/>
        <v>1156</v>
      </c>
      <c r="AQ1126" s="108">
        <f t="shared" si="342"/>
        <v>1.126E-3</v>
      </c>
      <c r="AR1126">
        <f t="shared" si="358"/>
        <v>383</v>
      </c>
      <c r="AS1126" s="1">
        <f t="shared" si="359"/>
        <v>1118</v>
      </c>
    </row>
    <row r="1127" spans="7:45" x14ac:dyDescent="0.25">
      <c r="G1127" s="93">
        <v>43544</v>
      </c>
      <c r="H1127" t="s">
        <v>70</v>
      </c>
      <c r="I1127" t="s">
        <v>35</v>
      </c>
      <c r="J1127" t="s">
        <v>575</v>
      </c>
      <c r="K1127" s="95">
        <v>115.25</v>
      </c>
      <c r="L1127" s="94">
        <v>0</v>
      </c>
      <c r="O1127" t="str">
        <f t="shared" si="343"/>
        <v/>
      </c>
      <c r="AA1127" s="3">
        <f t="shared" si="360"/>
        <v>1119</v>
      </c>
      <c r="AB1127" s="93">
        <f t="shared" si="344"/>
        <v>43544.001127000003</v>
      </c>
      <c r="AC1127">
        <f t="shared" si="345"/>
        <v>382</v>
      </c>
      <c r="AD1127" s="1">
        <f t="shared" si="346"/>
        <v>1119</v>
      </c>
      <c r="AE1127" s="119">
        <f t="shared" si="347"/>
        <v>648.001127</v>
      </c>
      <c r="AF1127">
        <f t="shared" si="348"/>
        <v>861</v>
      </c>
      <c r="AG1127" s="1">
        <f t="shared" si="349"/>
        <v>640</v>
      </c>
      <c r="AH1127" s="119">
        <f t="shared" si="350"/>
        <v>1402.001127</v>
      </c>
      <c r="AI1127">
        <f t="shared" si="351"/>
        <v>105</v>
      </c>
      <c r="AJ1127" s="1">
        <f t="shared" si="352"/>
        <v>1396</v>
      </c>
      <c r="AK1127" s="1">
        <f t="shared" si="353"/>
        <v>1162.001127</v>
      </c>
      <c r="AL1127">
        <f t="shared" si="354"/>
        <v>343</v>
      </c>
      <c r="AM1127" s="1">
        <f t="shared" si="355"/>
        <v>1158</v>
      </c>
      <c r="AN1127" s="108">
        <f t="shared" si="341"/>
        <v>115.251127</v>
      </c>
      <c r="AO1127">
        <f t="shared" si="356"/>
        <v>352</v>
      </c>
      <c r="AP1127" s="1">
        <f t="shared" si="357"/>
        <v>1149</v>
      </c>
      <c r="AQ1127" s="108">
        <f t="shared" si="342"/>
        <v>1.127E-3</v>
      </c>
      <c r="AR1127">
        <f t="shared" si="358"/>
        <v>382</v>
      </c>
      <c r="AS1127" s="1">
        <f t="shared" si="359"/>
        <v>1119</v>
      </c>
    </row>
    <row r="1128" spans="7:45" x14ac:dyDescent="0.25">
      <c r="G1128" s="93">
        <v>43544</v>
      </c>
      <c r="H1128" t="s">
        <v>74</v>
      </c>
      <c r="I1128" t="s">
        <v>35</v>
      </c>
      <c r="J1128" t="s">
        <v>575</v>
      </c>
      <c r="K1128" s="95">
        <v>70.239999999999995</v>
      </c>
      <c r="L1128" s="94">
        <v>0</v>
      </c>
      <c r="O1128" t="str">
        <f t="shared" si="343"/>
        <v/>
      </c>
      <c r="AA1128" s="3">
        <f t="shared" si="360"/>
        <v>1120</v>
      </c>
      <c r="AB1128" s="93">
        <f t="shared" si="344"/>
        <v>43544.001128000004</v>
      </c>
      <c r="AC1128">
        <f t="shared" si="345"/>
        <v>381</v>
      </c>
      <c r="AD1128" s="1">
        <f t="shared" si="346"/>
        <v>1120</v>
      </c>
      <c r="AE1128" s="119">
        <f t="shared" si="347"/>
        <v>608.00112799999999</v>
      </c>
      <c r="AF1128">
        <f t="shared" si="348"/>
        <v>896</v>
      </c>
      <c r="AG1128" s="1">
        <f t="shared" si="349"/>
        <v>605</v>
      </c>
      <c r="AH1128" s="119">
        <f t="shared" si="350"/>
        <v>1402.0011280000001</v>
      </c>
      <c r="AI1128">
        <f t="shared" si="351"/>
        <v>104</v>
      </c>
      <c r="AJ1128" s="1">
        <f t="shared" si="352"/>
        <v>1397</v>
      </c>
      <c r="AK1128" s="1">
        <f t="shared" si="353"/>
        <v>1162.0011280000001</v>
      </c>
      <c r="AL1128">
        <f t="shared" si="354"/>
        <v>342</v>
      </c>
      <c r="AM1128" s="1">
        <f t="shared" si="355"/>
        <v>1159</v>
      </c>
      <c r="AN1128" s="108">
        <f t="shared" si="341"/>
        <v>70.241127999999989</v>
      </c>
      <c r="AO1128">
        <f t="shared" si="356"/>
        <v>506</v>
      </c>
      <c r="AP1128" s="1">
        <f t="shared" si="357"/>
        <v>995</v>
      </c>
      <c r="AQ1128" s="108">
        <f t="shared" si="342"/>
        <v>1.1279999999999999E-3</v>
      </c>
      <c r="AR1128">
        <f t="shared" si="358"/>
        <v>381</v>
      </c>
      <c r="AS1128" s="1">
        <f t="shared" si="359"/>
        <v>1120</v>
      </c>
    </row>
    <row r="1129" spans="7:45" x14ac:dyDescent="0.25">
      <c r="G1129" s="93">
        <v>43544</v>
      </c>
      <c r="H1129" t="s">
        <v>81</v>
      </c>
      <c r="I1129" t="s">
        <v>65</v>
      </c>
      <c r="J1129" t="s">
        <v>575</v>
      </c>
      <c r="K1129" s="95">
        <v>1496</v>
      </c>
      <c r="L1129" s="94">
        <v>0</v>
      </c>
      <c r="O1129" t="str">
        <f t="shared" si="343"/>
        <v/>
      </c>
      <c r="AA1129" s="3">
        <f t="shared" si="360"/>
        <v>1121</v>
      </c>
      <c r="AB1129" s="93">
        <f t="shared" si="344"/>
        <v>43544.001128999997</v>
      </c>
      <c r="AC1129">
        <f t="shared" si="345"/>
        <v>380</v>
      </c>
      <c r="AD1129" s="1">
        <f t="shared" si="346"/>
        <v>1121</v>
      </c>
      <c r="AE1129" s="119">
        <f t="shared" si="347"/>
        <v>592.00112899999999</v>
      </c>
      <c r="AF1129">
        <f t="shared" si="348"/>
        <v>913</v>
      </c>
      <c r="AG1129" s="1">
        <f t="shared" si="349"/>
        <v>588</v>
      </c>
      <c r="AH1129" s="119">
        <f t="shared" si="350"/>
        <v>1500.001129</v>
      </c>
      <c r="AI1129">
        <f t="shared" si="351"/>
        <v>66</v>
      </c>
      <c r="AJ1129" s="1">
        <f t="shared" si="352"/>
        <v>1435</v>
      </c>
      <c r="AK1129" s="1">
        <f t="shared" si="353"/>
        <v>1162.001129</v>
      </c>
      <c r="AL1129">
        <f t="shared" si="354"/>
        <v>341</v>
      </c>
      <c r="AM1129" s="1">
        <f t="shared" si="355"/>
        <v>1160</v>
      </c>
      <c r="AN1129" s="108">
        <f t="shared" si="341"/>
        <v>1496.001129</v>
      </c>
      <c r="AO1129">
        <f t="shared" si="356"/>
        <v>14</v>
      </c>
      <c r="AP1129" s="1">
        <f t="shared" si="357"/>
        <v>1487</v>
      </c>
      <c r="AQ1129" s="108">
        <f t="shared" si="342"/>
        <v>1.129E-3</v>
      </c>
      <c r="AR1129">
        <f t="shared" si="358"/>
        <v>380</v>
      </c>
      <c r="AS1129" s="1">
        <f t="shared" si="359"/>
        <v>1121</v>
      </c>
    </row>
    <row r="1130" spans="7:45" x14ac:dyDescent="0.25">
      <c r="G1130" s="93">
        <v>43544</v>
      </c>
      <c r="H1130" t="s">
        <v>23</v>
      </c>
      <c r="I1130" t="s">
        <v>37</v>
      </c>
      <c r="J1130" t="s">
        <v>61</v>
      </c>
      <c r="K1130" s="95">
        <v>6.85</v>
      </c>
      <c r="L1130" s="94">
        <v>0</v>
      </c>
      <c r="O1130" t="str">
        <f t="shared" si="343"/>
        <v/>
      </c>
      <c r="AA1130" s="3">
        <f t="shared" si="360"/>
        <v>1122</v>
      </c>
      <c r="AB1130" s="93">
        <f t="shared" si="344"/>
        <v>43544.001129999997</v>
      </c>
      <c r="AC1130">
        <f t="shared" si="345"/>
        <v>379</v>
      </c>
      <c r="AD1130" s="1">
        <f t="shared" si="346"/>
        <v>1122</v>
      </c>
      <c r="AE1130" s="119">
        <f t="shared" si="347"/>
        <v>515.00112999999999</v>
      </c>
      <c r="AF1130">
        <f t="shared" si="348"/>
        <v>1105</v>
      </c>
      <c r="AG1130" s="1">
        <f t="shared" si="349"/>
        <v>396</v>
      </c>
      <c r="AH1130" s="119">
        <f t="shared" si="350"/>
        <v>868.00112999999999</v>
      </c>
      <c r="AI1130">
        <f t="shared" si="351"/>
        <v>669</v>
      </c>
      <c r="AJ1130" s="1">
        <f t="shared" si="352"/>
        <v>832</v>
      </c>
      <c r="AK1130" s="1">
        <f t="shared" si="353"/>
        <v>83.001130000000003</v>
      </c>
      <c r="AL1130">
        <f t="shared" si="354"/>
        <v>1419</v>
      </c>
      <c r="AM1130" s="1">
        <f t="shared" si="355"/>
        <v>82</v>
      </c>
      <c r="AN1130" s="108">
        <f t="shared" si="341"/>
        <v>6.8511299999999995</v>
      </c>
      <c r="AO1130">
        <f t="shared" si="356"/>
        <v>1371</v>
      </c>
      <c r="AP1130" s="1">
        <f t="shared" si="357"/>
        <v>130</v>
      </c>
      <c r="AQ1130" s="108">
        <f t="shared" si="342"/>
        <v>1.1299999999999999E-3</v>
      </c>
      <c r="AR1130">
        <f t="shared" si="358"/>
        <v>379</v>
      </c>
      <c r="AS1130" s="1">
        <f t="shared" si="359"/>
        <v>1122</v>
      </c>
    </row>
    <row r="1131" spans="7:45" x14ac:dyDescent="0.25">
      <c r="G1131" s="93">
        <v>43544</v>
      </c>
      <c r="H1131" t="s">
        <v>23</v>
      </c>
      <c r="I1131" t="s">
        <v>65</v>
      </c>
      <c r="J1131" t="s">
        <v>575</v>
      </c>
      <c r="K1131" s="95">
        <v>193</v>
      </c>
      <c r="L1131" s="94">
        <v>0</v>
      </c>
      <c r="O1131" t="str">
        <f t="shared" si="343"/>
        <v/>
      </c>
      <c r="AA1131" s="3">
        <f t="shared" si="360"/>
        <v>1123</v>
      </c>
      <c r="AB1131" s="93">
        <f t="shared" si="344"/>
        <v>43544.001130999997</v>
      </c>
      <c r="AC1131">
        <f t="shared" si="345"/>
        <v>378</v>
      </c>
      <c r="AD1131" s="1">
        <f t="shared" si="346"/>
        <v>1123</v>
      </c>
      <c r="AE1131" s="119">
        <f t="shared" si="347"/>
        <v>515.00113099999999</v>
      </c>
      <c r="AF1131">
        <f t="shared" si="348"/>
        <v>1104</v>
      </c>
      <c r="AG1131" s="1">
        <f t="shared" si="349"/>
        <v>397</v>
      </c>
      <c r="AH1131" s="119">
        <f t="shared" si="350"/>
        <v>1500.001131</v>
      </c>
      <c r="AI1131">
        <f t="shared" si="351"/>
        <v>65</v>
      </c>
      <c r="AJ1131" s="1">
        <f t="shared" si="352"/>
        <v>1436</v>
      </c>
      <c r="AK1131" s="1">
        <f t="shared" si="353"/>
        <v>1162.001131</v>
      </c>
      <c r="AL1131">
        <f t="shared" si="354"/>
        <v>340</v>
      </c>
      <c r="AM1131" s="1">
        <f t="shared" si="355"/>
        <v>1161</v>
      </c>
      <c r="AN1131" s="108">
        <f t="shared" si="341"/>
        <v>193.00113099999999</v>
      </c>
      <c r="AO1131">
        <f t="shared" si="356"/>
        <v>233</v>
      </c>
      <c r="AP1131" s="1">
        <f t="shared" si="357"/>
        <v>1268</v>
      </c>
      <c r="AQ1131" s="108">
        <f t="shared" si="342"/>
        <v>1.1309999999999998E-3</v>
      </c>
      <c r="AR1131">
        <f t="shared" si="358"/>
        <v>378</v>
      </c>
      <c r="AS1131" s="1">
        <f t="shared" si="359"/>
        <v>1123</v>
      </c>
    </row>
    <row r="1132" spans="7:45" x14ac:dyDescent="0.25">
      <c r="G1132" s="93">
        <v>43544</v>
      </c>
      <c r="H1132" t="s">
        <v>23</v>
      </c>
      <c r="I1132" t="s">
        <v>65</v>
      </c>
      <c r="J1132" t="s">
        <v>575</v>
      </c>
      <c r="K1132" s="95">
        <v>130</v>
      </c>
      <c r="L1132" s="94">
        <v>0</v>
      </c>
      <c r="O1132" t="str">
        <f t="shared" si="343"/>
        <v/>
      </c>
      <c r="AA1132" s="3">
        <f t="shared" si="360"/>
        <v>1124</v>
      </c>
      <c r="AB1132" s="93">
        <f t="shared" si="344"/>
        <v>43544.001131999998</v>
      </c>
      <c r="AC1132">
        <f t="shared" si="345"/>
        <v>377</v>
      </c>
      <c r="AD1132" s="1">
        <f t="shared" si="346"/>
        <v>1124</v>
      </c>
      <c r="AE1132" s="119">
        <f t="shared" si="347"/>
        <v>515.00113199999998</v>
      </c>
      <c r="AF1132">
        <f t="shared" si="348"/>
        <v>1103</v>
      </c>
      <c r="AG1132" s="1">
        <f t="shared" si="349"/>
        <v>398</v>
      </c>
      <c r="AH1132" s="119">
        <f t="shared" si="350"/>
        <v>1500.0011320000001</v>
      </c>
      <c r="AI1132">
        <f t="shared" si="351"/>
        <v>64</v>
      </c>
      <c r="AJ1132" s="1">
        <f t="shared" si="352"/>
        <v>1437</v>
      </c>
      <c r="AK1132" s="1">
        <f t="shared" si="353"/>
        <v>1162.0011320000001</v>
      </c>
      <c r="AL1132">
        <f t="shared" si="354"/>
        <v>339</v>
      </c>
      <c r="AM1132" s="1">
        <f t="shared" si="355"/>
        <v>1162</v>
      </c>
      <c r="AN1132" s="108">
        <f t="shared" si="341"/>
        <v>130.00113200000001</v>
      </c>
      <c r="AO1132">
        <f t="shared" si="356"/>
        <v>326</v>
      </c>
      <c r="AP1132" s="1">
        <f t="shared" si="357"/>
        <v>1175</v>
      </c>
      <c r="AQ1132" s="108">
        <f t="shared" si="342"/>
        <v>1.132E-3</v>
      </c>
      <c r="AR1132">
        <f t="shared" si="358"/>
        <v>377</v>
      </c>
      <c r="AS1132" s="1">
        <f t="shared" si="359"/>
        <v>1124</v>
      </c>
    </row>
    <row r="1133" spans="7:45" x14ac:dyDescent="0.25">
      <c r="G1133" s="93">
        <v>43545</v>
      </c>
      <c r="H1133" t="s">
        <v>71</v>
      </c>
      <c r="I1133" t="s">
        <v>36</v>
      </c>
      <c r="J1133" t="s">
        <v>576</v>
      </c>
      <c r="K1133" s="95">
        <v>39.96</v>
      </c>
      <c r="L1133" s="94">
        <v>0</v>
      </c>
      <c r="O1133" t="str">
        <f t="shared" si="343"/>
        <v/>
      </c>
      <c r="AA1133" s="3">
        <f t="shared" si="360"/>
        <v>1125</v>
      </c>
      <c r="AB1133" s="93">
        <f t="shared" si="344"/>
        <v>43545.001132999998</v>
      </c>
      <c r="AC1133">
        <f t="shared" si="345"/>
        <v>376</v>
      </c>
      <c r="AD1133" s="1">
        <f t="shared" si="346"/>
        <v>1125</v>
      </c>
      <c r="AE1133" s="119">
        <f t="shared" si="347"/>
        <v>1260.001133</v>
      </c>
      <c r="AF1133">
        <f t="shared" si="348"/>
        <v>253</v>
      </c>
      <c r="AG1133" s="1">
        <f t="shared" si="349"/>
        <v>1248</v>
      </c>
      <c r="AH1133" s="119">
        <f t="shared" si="350"/>
        <v>297.00113299999998</v>
      </c>
      <c r="AI1133">
        <f t="shared" si="351"/>
        <v>1273</v>
      </c>
      <c r="AJ1133" s="1">
        <f t="shared" si="352"/>
        <v>228</v>
      </c>
      <c r="AK1133" s="1">
        <f t="shared" si="353"/>
        <v>1168.001133</v>
      </c>
      <c r="AL1133">
        <f t="shared" si="354"/>
        <v>338</v>
      </c>
      <c r="AM1133" s="1">
        <f t="shared" si="355"/>
        <v>1163</v>
      </c>
      <c r="AN1133" s="108">
        <f t="shared" si="341"/>
        <v>39.961133000000004</v>
      </c>
      <c r="AO1133">
        <f t="shared" si="356"/>
        <v>716</v>
      </c>
      <c r="AP1133" s="1">
        <f t="shared" si="357"/>
        <v>785</v>
      </c>
      <c r="AQ1133" s="108">
        <f t="shared" si="342"/>
        <v>1.1329999999999999E-3</v>
      </c>
      <c r="AR1133">
        <f t="shared" si="358"/>
        <v>376</v>
      </c>
      <c r="AS1133" s="1">
        <f t="shared" si="359"/>
        <v>1125</v>
      </c>
    </row>
    <row r="1134" spans="7:45" x14ac:dyDescent="0.25">
      <c r="G1134" s="93">
        <v>43545</v>
      </c>
      <c r="H1134" t="s">
        <v>77</v>
      </c>
      <c r="I1134" t="s">
        <v>65</v>
      </c>
      <c r="J1134" t="s">
        <v>576</v>
      </c>
      <c r="K1134" s="95">
        <v>33.25</v>
      </c>
      <c r="L1134" s="94">
        <v>0</v>
      </c>
      <c r="O1134" t="str">
        <f t="shared" si="343"/>
        <v/>
      </c>
      <c r="AA1134" s="3">
        <f t="shared" si="360"/>
        <v>1126</v>
      </c>
      <c r="AB1134" s="93">
        <f t="shared" si="344"/>
        <v>43545.001133999998</v>
      </c>
      <c r="AC1134">
        <f t="shared" si="345"/>
        <v>375</v>
      </c>
      <c r="AD1134" s="1">
        <f t="shared" si="346"/>
        <v>1126</v>
      </c>
      <c r="AE1134" s="119">
        <f t="shared" si="347"/>
        <v>1184.0011340000001</v>
      </c>
      <c r="AF1134">
        <f t="shared" si="348"/>
        <v>321</v>
      </c>
      <c r="AG1134" s="1">
        <f t="shared" si="349"/>
        <v>1180</v>
      </c>
      <c r="AH1134" s="119">
        <f t="shared" si="350"/>
        <v>1500.0011340000001</v>
      </c>
      <c r="AI1134">
        <f t="shared" si="351"/>
        <v>63</v>
      </c>
      <c r="AJ1134" s="1">
        <f t="shared" si="352"/>
        <v>1438</v>
      </c>
      <c r="AK1134" s="1">
        <f t="shared" si="353"/>
        <v>1168.0011340000001</v>
      </c>
      <c r="AL1134">
        <f t="shared" si="354"/>
        <v>337</v>
      </c>
      <c r="AM1134" s="1">
        <f t="shared" si="355"/>
        <v>1164</v>
      </c>
      <c r="AN1134" s="108">
        <f t="shared" si="341"/>
        <v>33.251134</v>
      </c>
      <c r="AO1134">
        <f t="shared" si="356"/>
        <v>783</v>
      </c>
      <c r="AP1134" s="1">
        <f t="shared" si="357"/>
        <v>718</v>
      </c>
      <c r="AQ1134" s="108">
        <f t="shared" si="342"/>
        <v>1.134E-3</v>
      </c>
      <c r="AR1134">
        <f t="shared" si="358"/>
        <v>375</v>
      </c>
      <c r="AS1134" s="1">
        <f t="shared" si="359"/>
        <v>1126</v>
      </c>
    </row>
    <row r="1135" spans="7:45" x14ac:dyDescent="0.25">
      <c r="G1135" s="93">
        <v>43545</v>
      </c>
      <c r="H1135" t="s">
        <v>21</v>
      </c>
      <c r="I1135" t="s">
        <v>36</v>
      </c>
      <c r="J1135" t="s">
        <v>576</v>
      </c>
      <c r="K1135" s="95">
        <v>16</v>
      </c>
      <c r="L1135" s="94">
        <v>0</v>
      </c>
      <c r="O1135" t="str">
        <f t="shared" si="343"/>
        <v/>
      </c>
      <c r="AA1135" s="3">
        <f t="shared" si="360"/>
        <v>1127</v>
      </c>
      <c r="AB1135" s="93">
        <f t="shared" si="344"/>
        <v>43545.001134999999</v>
      </c>
      <c r="AC1135">
        <f t="shared" si="345"/>
        <v>374</v>
      </c>
      <c r="AD1135" s="1">
        <f t="shared" si="346"/>
        <v>1127</v>
      </c>
      <c r="AE1135" s="119">
        <f t="shared" si="347"/>
        <v>1086.001135</v>
      </c>
      <c r="AF1135">
        <f t="shared" si="348"/>
        <v>511</v>
      </c>
      <c r="AG1135" s="1">
        <f t="shared" si="349"/>
        <v>990</v>
      </c>
      <c r="AH1135" s="119">
        <f t="shared" si="350"/>
        <v>297.00113499999998</v>
      </c>
      <c r="AI1135">
        <f t="shared" si="351"/>
        <v>1272</v>
      </c>
      <c r="AJ1135" s="1">
        <f t="shared" si="352"/>
        <v>229</v>
      </c>
      <c r="AK1135" s="1">
        <f t="shared" si="353"/>
        <v>1168.001135</v>
      </c>
      <c r="AL1135">
        <f t="shared" si="354"/>
        <v>336</v>
      </c>
      <c r="AM1135" s="1">
        <f t="shared" si="355"/>
        <v>1165</v>
      </c>
      <c r="AN1135" s="108">
        <f t="shared" si="341"/>
        <v>16.001135000000001</v>
      </c>
      <c r="AO1135">
        <f t="shared" si="356"/>
        <v>1085</v>
      </c>
      <c r="AP1135" s="1">
        <f t="shared" si="357"/>
        <v>416</v>
      </c>
      <c r="AQ1135" s="108">
        <f t="shared" si="342"/>
        <v>1.1349999999999999E-3</v>
      </c>
      <c r="AR1135">
        <f t="shared" si="358"/>
        <v>374</v>
      </c>
      <c r="AS1135" s="1">
        <f t="shared" si="359"/>
        <v>1127</v>
      </c>
    </row>
    <row r="1136" spans="7:45" x14ac:dyDescent="0.25">
      <c r="G1136" s="93">
        <v>43545</v>
      </c>
      <c r="H1136" t="s">
        <v>21</v>
      </c>
      <c r="I1136" t="s">
        <v>36</v>
      </c>
      <c r="J1136" t="s">
        <v>576</v>
      </c>
      <c r="K1136" s="95">
        <v>8</v>
      </c>
      <c r="L1136" s="94">
        <v>0</v>
      </c>
      <c r="O1136" t="str">
        <f t="shared" si="343"/>
        <v/>
      </c>
      <c r="AA1136" s="3">
        <f t="shared" si="360"/>
        <v>1128</v>
      </c>
      <c r="AB1136" s="93">
        <f t="shared" si="344"/>
        <v>43545.001135999999</v>
      </c>
      <c r="AC1136">
        <f t="shared" si="345"/>
        <v>373</v>
      </c>
      <c r="AD1136" s="1">
        <f t="shared" si="346"/>
        <v>1128</v>
      </c>
      <c r="AE1136" s="119">
        <f t="shared" si="347"/>
        <v>1086.0011360000001</v>
      </c>
      <c r="AF1136">
        <f t="shared" si="348"/>
        <v>510</v>
      </c>
      <c r="AG1136" s="1">
        <f t="shared" si="349"/>
        <v>991</v>
      </c>
      <c r="AH1136" s="119">
        <f t="shared" si="350"/>
        <v>297.00113599999997</v>
      </c>
      <c r="AI1136">
        <f t="shared" si="351"/>
        <v>1271</v>
      </c>
      <c r="AJ1136" s="1">
        <f t="shared" si="352"/>
        <v>230</v>
      </c>
      <c r="AK1136" s="1">
        <f t="shared" si="353"/>
        <v>1168.0011360000001</v>
      </c>
      <c r="AL1136">
        <f t="shared" si="354"/>
        <v>335</v>
      </c>
      <c r="AM1136" s="1">
        <f t="shared" si="355"/>
        <v>1166</v>
      </c>
      <c r="AN1136" s="108">
        <f t="shared" si="341"/>
        <v>8.0011360000000007</v>
      </c>
      <c r="AO1136">
        <f t="shared" si="356"/>
        <v>1276</v>
      </c>
      <c r="AP1136" s="1">
        <f t="shared" si="357"/>
        <v>225</v>
      </c>
      <c r="AQ1136" s="108">
        <f t="shared" si="342"/>
        <v>1.1359999999999999E-3</v>
      </c>
      <c r="AR1136">
        <f t="shared" si="358"/>
        <v>373</v>
      </c>
      <c r="AS1136" s="1">
        <f t="shared" si="359"/>
        <v>1128</v>
      </c>
    </row>
    <row r="1137" spans="7:45" x14ac:dyDescent="0.25">
      <c r="G1137" s="93">
        <v>43545</v>
      </c>
      <c r="H1137" t="s">
        <v>369</v>
      </c>
      <c r="I1137" t="s">
        <v>105</v>
      </c>
      <c r="J1137" t="s">
        <v>576</v>
      </c>
      <c r="K1137" s="95">
        <v>1396.4</v>
      </c>
      <c r="L1137" s="94">
        <v>0</v>
      </c>
      <c r="O1137" t="str">
        <f t="shared" si="343"/>
        <v/>
      </c>
      <c r="AA1137" s="3">
        <f t="shared" si="360"/>
        <v>1129</v>
      </c>
      <c r="AB1137" s="93">
        <f t="shared" si="344"/>
        <v>43545.001136999999</v>
      </c>
      <c r="AC1137">
        <f t="shared" si="345"/>
        <v>372</v>
      </c>
      <c r="AD1137" s="1">
        <f t="shared" si="346"/>
        <v>1129</v>
      </c>
      <c r="AE1137" s="119">
        <f t="shared" si="347"/>
        <v>671.00113699999997</v>
      </c>
      <c r="AF1137">
        <f t="shared" si="348"/>
        <v>832</v>
      </c>
      <c r="AG1137" s="1">
        <f t="shared" si="349"/>
        <v>669</v>
      </c>
      <c r="AH1137" s="119">
        <f t="shared" si="350"/>
        <v>1228.001137</v>
      </c>
      <c r="AI1137">
        <f t="shared" si="351"/>
        <v>273</v>
      </c>
      <c r="AJ1137" s="1">
        <f t="shared" si="352"/>
        <v>1228</v>
      </c>
      <c r="AK1137" s="1">
        <f t="shared" si="353"/>
        <v>1168.001137</v>
      </c>
      <c r="AL1137">
        <f t="shared" si="354"/>
        <v>334</v>
      </c>
      <c r="AM1137" s="1">
        <f t="shared" si="355"/>
        <v>1167</v>
      </c>
      <c r="AN1137" s="108">
        <f t="shared" si="341"/>
        <v>1396.4011370000001</v>
      </c>
      <c r="AO1137">
        <f t="shared" si="356"/>
        <v>16</v>
      </c>
      <c r="AP1137" s="1">
        <f t="shared" si="357"/>
        <v>1485</v>
      </c>
      <c r="AQ1137" s="108">
        <f t="shared" si="342"/>
        <v>1.137E-3</v>
      </c>
      <c r="AR1137">
        <f t="shared" si="358"/>
        <v>372</v>
      </c>
      <c r="AS1137" s="1">
        <f t="shared" si="359"/>
        <v>1129</v>
      </c>
    </row>
    <row r="1138" spans="7:45" x14ac:dyDescent="0.25">
      <c r="G1138" s="93">
        <v>43545</v>
      </c>
      <c r="H1138" t="s">
        <v>82</v>
      </c>
      <c r="I1138" t="s">
        <v>65</v>
      </c>
      <c r="J1138" t="s">
        <v>576</v>
      </c>
      <c r="K1138" s="95">
        <v>204.35</v>
      </c>
      <c r="L1138" s="94">
        <v>0</v>
      </c>
      <c r="O1138" t="str">
        <f t="shared" si="343"/>
        <v/>
      </c>
      <c r="AA1138" s="3">
        <f t="shared" si="360"/>
        <v>1130</v>
      </c>
      <c r="AB1138" s="93">
        <f t="shared" si="344"/>
        <v>43545.001138</v>
      </c>
      <c r="AC1138">
        <f t="shared" si="345"/>
        <v>371</v>
      </c>
      <c r="AD1138" s="1">
        <f t="shared" si="346"/>
        <v>1130</v>
      </c>
      <c r="AE1138" s="119">
        <f t="shared" si="347"/>
        <v>624.00113799999997</v>
      </c>
      <c r="AF1138">
        <f t="shared" si="348"/>
        <v>880</v>
      </c>
      <c r="AG1138" s="1">
        <f t="shared" si="349"/>
        <v>621</v>
      </c>
      <c r="AH1138" s="119">
        <f t="shared" si="350"/>
        <v>1500.0011380000001</v>
      </c>
      <c r="AI1138">
        <f t="shared" si="351"/>
        <v>62</v>
      </c>
      <c r="AJ1138" s="1">
        <f t="shared" si="352"/>
        <v>1439</v>
      </c>
      <c r="AK1138" s="1">
        <f t="shared" si="353"/>
        <v>1168.0011380000001</v>
      </c>
      <c r="AL1138">
        <f t="shared" si="354"/>
        <v>333</v>
      </c>
      <c r="AM1138" s="1">
        <f t="shared" si="355"/>
        <v>1168</v>
      </c>
      <c r="AN1138" s="108">
        <f t="shared" si="341"/>
        <v>204.35113799999999</v>
      </c>
      <c r="AO1138">
        <f t="shared" si="356"/>
        <v>226</v>
      </c>
      <c r="AP1138" s="1">
        <f t="shared" si="357"/>
        <v>1275</v>
      </c>
      <c r="AQ1138" s="108">
        <f t="shared" si="342"/>
        <v>1.1379999999999999E-3</v>
      </c>
      <c r="AR1138">
        <f t="shared" si="358"/>
        <v>371</v>
      </c>
      <c r="AS1138" s="1">
        <f t="shared" si="359"/>
        <v>1130</v>
      </c>
    </row>
    <row r="1139" spans="7:45" x14ac:dyDescent="0.25">
      <c r="G1139" s="93">
        <v>43545</v>
      </c>
      <c r="H1139" t="s">
        <v>23</v>
      </c>
      <c r="I1139" t="s">
        <v>37</v>
      </c>
      <c r="J1139" t="s">
        <v>59</v>
      </c>
      <c r="K1139" s="95">
        <v>7.35</v>
      </c>
      <c r="L1139" s="94">
        <v>0</v>
      </c>
      <c r="O1139" t="str">
        <f t="shared" si="343"/>
        <v/>
      </c>
      <c r="AA1139" s="3">
        <f t="shared" si="360"/>
        <v>1131</v>
      </c>
      <c r="AB1139" s="93">
        <f t="shared" si="344"/>
        <v>43545.001139</v>
      </c>
      <c r="AC1139">
        <f t="shared" si="345"/>
        <v>370</v>
      </c>
      <c r="AD1139" s="1">
        <f t="shared" si="346"/>
        <v>1131</v>
      </c>
      <c r="AE1139" s="119">
        <f t="shared" si="347"/>
        <v>515.00113899999997</v>
      </c>
      <c r="AF1139">
        <f t="shared" si="348"/>
        <v>1102</v>
      </c>
      <c r="AG1139" s="1">
        <f t="shared" si="349"/>
        <v>399</v>
      </c>
      <c r="AH1139" s="119">
        <f t="shared" si="350"/>
        <v>868.00113899999997</v>
      </c>
      <c r="AI1139">
        <f t="shared" si="351"/>
        <v>668</v>
      </c>
      <c r="AJ1139" s="1">
        <f t="shared" si="352"/>
        <v>833</v>
      </c>
      <c r="AK1139" s="1">
        <f t="shared" si="353"/>
        <v>54.001139000000002</v>
      </c>
      <c r="AL1139">
        <f t="shared" si="354"/>
        <v>1448</v>
      </c>
      <c r="AM1139" s="1">
        <f t="shared" si="355"/>
        <v>53</v>
      </c>
      <c r="AN1139" s="108">
        <f t="shared" si="341"/>
        <v>7.3511389999999999</v>
      </c>
      <c r="AO1139">
        <f t="shared" si="356"/>
        <v>1351</v>
      </c>
      <c r="AP1139" s="1">
        <f t="shared" si="357"/>
        <v>150</v>
      </c>
      <c r="AQ1139" s="108">
        <f t="shared" si="342"/>
        <v>1.139E-3</v>
      </c>
      <c r="AR1139">
        <f t="shared" si="358"/>
        <v>370</v>
      </c>
      <c r="AS1139" s="1">
        <f t="shared" si="359"/>
        <v>1131</v>
      </c>
    </row>
    <row r="1140" spans="7:45" x14ac:dyDescent="0.25">
      <c r="G1140" s="93">
        <v>43546</v>
      </c>
      <c r="H1140" t="s">
        <v>85</v>
      </c>
      <c r="I1140" t="s">
        <v>66</v>
      </c>
      <c r="J1140" t="s">
        <v>577</v>
      </c>
      <c r="K1140" s="95">
        <v>102.8</v>
      </c>
      <c r="L1140" s="94">
        <v>0</v>
      </c>
      <c r="O1140" t="str">
        <f t="shared" si="343"/>
        <v/>
      </c>
      <c r="AA1140" s="3">
        <f t="shared" si="360"/>
        <v>1132</v>
      </c>
      <c r="AB1140" s="93">
        <f t="shared" si="344"/>
        <v>43546.00114</v>
      </c>
      <c r="AC1140">
        <f t="shared" si="345"/>
        <v>369</v>
      </c>
      <c r="AD1140" s="1">
        <f t="shared" si="346"/>
        <v>1132</v>
      </c>
      <c r="AE1140" s="119">
        <f t="shared" si="347"/>
        <v>1500.0011400000001</v>
      </c>
      <c r="AF1140">
        <f t="shared" si="348"/>
        <v>1</v>
      </c>
      <c r="AG1140" s="1">
        <f t="shared" si="349"/>
        <v>1500</v>
      </c>
      <c r="AH1140" s="119">
        <f t="shared" si="350"/>
        <v>658.00113999999996</v>
      </c>
      <c r="AI1140">
        <f t="shared" si="351"/>
        <v>859</v>
      </c>
      <c r="AJ1140" s="1">
        <f t="shared" si="352"/>
        <v>642</v>
      </c>
      <c r="AK1140" s="1">
        <f t="shared" si="353"/>
        <v>1181.0011400000001</v>
      </c>
      <c r="AL1140">
        <f t="shared" si="354"/>
        <v>332</v>
      </c>
      <c r="AM1140" s="1">
        <f t="shared" si="355"/>
        <v>1169</v>
      </c>
      <c r="AN1140" s="108">
        <f t="shared" si="341"/>
        <v>102.80114</v>
      </c>
      <c r="AO1140">
        <f t="shared" si="356"/>
        <v>382</v>
      </c>
      <c r="AP1140" s="1">
        <f t="shared" si="357"/>
        <v>1119</v>
      </c>
      <c r="AQ1140" s="108">
        <f t="shared" si="342"/>
        <v>1.14E-3</v>
      </c>
      <c r="AR1140">
        <f t="shared" si="358"/>
        <v>369</v>
      </c>
      <c r="AS1140" s="1">
        <f t="shared" si="359"/>
        <v>1132</v>
      </c>
    </row>
    <row r="1141" spans="7:45" x14ac:dyDescent="0.25">
      <c r="G1141" s="93">
        <v>43546</v>
      </c>
      <c r="H1141" t="s">
        <v>84</v>
      </c>
      <c r="I1141" t="s">
        <v>66</v>
      </c>
      <c r="J1141" t="s">
        <v>577</v>
      </c>
      <c r="K1141" s="95">
        <v>386.65</v>
      </c>
      <c r="L1141" s="94">
        <v>0</v>
      </c>
      <c r="O1141" t="str">
        <f t="shared" si="343"/>
        <v/>
      </c>
      <c r="AA1141" s="3">
        <f t="shared" si="360"/>
        <v>1133</v>
      </c>
      <c r="AB1141" s="93">
        <f t="shared" si="344"/>
        <v>43546.001141000001</v>
      </c>
      <c r="AC1141">
        <f t="shared" si="345"/>
        <v>368</v>
      </c>
      <c r="AD1141" s="1">
        <f t="shared" si="346"/>
        <v>1133</v>
      </c>
      <c r="AE1141" s="119">
        <f t="shared" si="347"/>
        <v>1496.001141</v>
      </c>
      <c r="AF1141">
        <f t="shared" si="348"/>
        <v>9</v>
      </c>
      <c r="AG1141" s="1">
        <f t="shared" si="349"/>
        <v>1492</v>
      </c>
      <c r="AH1141" s="119">
        <f t="shared" si="350"/>
        <v>658.00114099999996</v>
      </c>
      <c r="AI1141">
        <f t="shared" si="351"/>
        <v>858</v>
      </c>
      <c r="AJ1141" s="1">
        <f t="shared" si="352"/>
        <v>643</v>
      </c>
      <c r="AK1141" s="1">
        <f t="shared" si="353"/>
        <v>1181.001141</v>
      </c>
      <c r="AL1141">
        <f t="shared" si="354"/>
        <v>331</v>
      </c>
      <c r="AM1141" s="1">
        <f t="shared" si="355"/>
        <v>1170</v>
      </c>
      <c r="AN1141" s="108">
        <f t="shared" si="341"/>
        <v>386.651141</v>
      </c>
      <c r="AO1141">
        <f t="shared" si="356"/>
        <v>132</v>
      </c>
      <c r="AP1141" s="1">
        <f t="shared" si="357"/>
        <v>1369</v>
      </c>
      <c r="AQ1141" s="108">
        <f t="shared" si="342"/>
        <v>1.1409999999999999E-3</v>
      </c>
      <c r="AR1141">
        <f t="shared" si="358"/>
        <v>368</v>
      </c>
      <c r="AS1141" s="1">
        <f t="shared" si="359"/>
        <v>1133</v>
      </c>
    </row>
    <row r="1142" spans="7:45" x14ac:dyDescent="0.25">
      <c r="G1142" s="93">
        <v>43546</v>
      </c>
      <c r="H1142" t="s">
        <v>78</v>
      </c>
      <c r="I1142" t="s">
        <v>66</v>
      </c>
      <c r="J1142" t="s">
        <v>577</v>
      </c>
      <c r="K1142" s="95">
        <v>444.3</v>
      </c>
      <c r="L1142" s="94">
        <v>0</v>
      </c>
      <c r="O1142" t="str">
        <f t="shared" si="343"/>
        <v/>
      </c>
      <c r="AA1142" s="3">
        <f t="shared" si="360"/>
        <v>1134</v>
      </c>
      <c r="AB1142" s="93">
        <f t="shared" si="344"/>
        <v>43546.001142000001</v>
      </c>
      <c r="AC1142">
        <f t="shared" si="345"/>
        <v>367</v>
      </c>
      <c r="AD1142" s="1">
        <f t="shared" si="346"/>
        <v>1134</v>
      </c>
      <c r="AE1142" s="119">
        <f t="shared" si="347"/>
        <v>1487.0011420000001</v>
      </c>
      <c r="AF1142">
        <f t="shared" si="348"/>
        <v>18</v>
      </c>
      <c r="AG1142" s="1">
        <f t="shared" si="349"/>
        <v>1483</v>
      </c>
      <c r="AH1142" s="119">
        <f t="shared" si="350"/>
        <v>658.00114199999996</v>
      </c>
      <c r="AI1142">
        <f t="shared" si="351"/>
        <v>857</v>
      </c>
      <c r="AJ1142" s="1">
        <f t="shared" si="352"/>
        <v>644</v>
      </c>
      <c r="AK1142" s="1">
        <f t="shared" si="353"/>
        <v>1181.0011420000001</v>
      </c>
      <c r="AL1142">
        <f t="shared" si="354"/>
        <v>330</v>
      </c>
      <c r="AM1142" s="1">
        <f t="shared" si="355"/>
        <v>1171</v>
      </c>
      <c r="AN1142" s="108">
        <f t="shared" si="341"/>
        <v>444.30114200000003</v>
      </c>
      <c r="AO1142">
        <f t="shared" si="356"/>
        <v>114</v>
      </c>
      <c r="AP1142" s="1">
        <f t="shared" si="357"/>
        <v>1387</v>
      </c>
      <c r="AQ1142" s="108">
        <f t="shared" si="342"/>
        <v>1.142E-3</v>
      </c>
      <c r="AR1142">
        <f t="shared" si="358"/>
        <v>367</v>
      </c>
      <c r="AS1142" s="1">
        <f t="shared" si="359"/>
        <v>1134</v>
      </c>
    </row>
    <row r="1143" spans="7:45" x14ac:dyDescent="0.25">
      <c r="G1143" s="93">
        <v>43546</v>
      </c>
      <c r="H1143" t="s">
        <v>378</v>
      </c>
      <c r="I1143" t="s">
        <v>66</v>
      </c>
      <c r="J1143" t="s">
        <v>577</v>
      </c>
      <c r="K1143" s="95">
        <v>99.66</v>
      </c>
      <c r="L1143" s="94">
        <v>0</v>
      </c>
      <c r="O1143" t="str">
        <f t="shared" si="343"/>
        <v/>
      </c>
      <c r="AA1143" s="3">
        <f t="shared" si="360"/>
        <v>1135</v>
      </c>
      <c r="AB1143" s="93">
        <f t="shared" si="344"/>
        <v>43546.001143000001</v>
      </c>
      <c r="AC1143">
        <f t="shared" si="345"/>
        <v>366</v>
      </c>
      <c r="AD1143" s="1">
        <f t="shared" si="346"/>
        <v>1135</v>
      </c>
      <c r="AE1143" s="119">
        <f t="shared" si="347"/>
        <v>1328.001143</v>
      </c>
      <c r="AF1143">
        <f t="shared" si="348"/>
        <v>176</v>
      </c>
      <c r="AG1143" s="1">
        <f t="shared" si="349"/>
        <v>1325</v>
      </c>
      <c r="AH1143" s="119">
        <f t="shared" si="350"/>
        <v>658.00114299999996</v>
      </c>
      <c r="AI1143">
        <f t="shared" si="351"/>
        <v>856</v>
      </c>
      <c r="AJ1143" s="1">
        <f t="shared" si="352"/>
        <v>645</v>
      </c>
      <c r="AK1143" s="1">
        <f t="shared" si="353"/>
        <v>1181.001143</v>
      </c>
      <c r="AL1143">
        <f t="shared" si="354"/>
        <v>329</v>
      </c>
      <c r="AM1143" s="1">
        <f t="shared" si="355"/>
        <v>1172</v>
      </c>
      <c r="AN1143" s="108">
        <f t="shared" si="341"/>
        <v>99.661142999999996</v>
      </c>
      <c r="AO1143">
        <f t="shared" si="356"/>
        <v>394</v>
      </c>
      <c r="AP1143" s="1">
        <f t="shared" si="357"/>
        <v>1107</v>
      </c>
      <c r="AQ1143" s="108">
        <f t="shared" si="342"/>
        <v>1.1429999999999999E-3</v>
      </c>
      <c r="AR1143">
        <f t="shared" si="358"/>
        <v>366</v>
      </c>
      <c r="AS1143" s="1">
        <f t="shared" si="359"/>
        <v>1135</v>
      </c>
    </row>
    <row r="1144" spans="7:45" x14ac:dyDescent="0.25">
      <c r="G1144" s="93">
        <v>43546</v>
      </c>
      <c r="H1144" t="s">
        <v>72</v>
      </c>
      <c r="I1144" t="s">
        <v>35</v>
      </c>
      <c r="J1144" t="s">
        <v>577</v>
      </c>
      <c r="K1144" s="95">
        <v>30</v>
      </c>
      <c r="L1144" s="94">
        <v>0</v>
      </c>
      <c r="O1144" t="str">
        <f t="shared" si="343"/>
        <v/>
      </c>
      <c r="AA1144" s="3">
        <f t="shared" si="360"/>
        <v>1136</v>
      </c>
      <c r="AB1144" s="93">
        <f t="shared" si="344"/>
        <v>43546.001144000002</v>
      </c>
      <c r="AC1144">
        <f t="shared" si="345"/>
        <v>365</v>
      </c>
      <c r="AD1144" s="1">
        <f t="shared" si="346"/>
        <v>1136</v>
      </c>
      <c r="AE1144" s="119">
        <f t="shared" si="347"/>
        <v>1300.0011440000001</v>
      </c>
      <c r="AF1144">
        <f t="shared" si="348"/>
        <v>205</v>
      </c>
      <c r="AG1144" s="1">
        <f t="shared" si="349"/>
        <v>1296</v>
      </c>
      <c r="AH1144" s="119">
        <f t="shared" si="350"/>
        <v>1402.0011440000001</v>
      </c>
      <c r="AI1144">
        <f t="shared" si="351"/>
        <v>103</v>
      </c>
      <c r="AJ1144" s="1">
        <f t="shared" si="352"/>
        <v>1398</v>
      </c>
      <c r="AK1144" s="1">
        <f t="shared" si="353"/>
        <v>1181.0011440000001</v>
      </c>
      <c r="AL1144">
        <f t="shared" si="354"/>
        <v>328</v>
      </c>
      <c r="AM1144" s="1">
        <f t="shared" si="355"/>
        <v>1173</v>
      </c>
      <c r="AN1144" s="108">
        <f t="shared" si="341"/>
        <v>30.001144</v>
      </c>
      <c r="AO1144">
        <f t="shared" si="356"/>
        <v>835</v>
      </c>
      <c r="AP1144" s="1">
        <f t="shared" si="357"/>
        <v>666</v>
      </c>
      <c r="AQ1144" s="108">
        <f t="shared" si="342"/>
        <v>1.1440000000000001E-3</v>
      </c>
      <c r="AR1144">
        <f t="shared" si="358"/>
        <v>365</v>
      </c>
      <c r="AS1144" s="1">
        <f t="shared" si="359"/>
        <v>1136</v>
      </c>
    </row>
    <row r="1145" spans="7:45" x14ac:dyDescent="0.25">
      <c r="G1145" s="93">
        <v>43546</v>
      </c>
      <c r="H1145" t="s">
        <v>21</v>
      </c>
      <c r="I1145" t="s">
        <v>36</v>
      </c>
      <c r="J1145" t="s">
        <v>577</v>
      </c>
      <c r="K1145" s="95">
        <v>16</v>
      </c>
      <c r="L1145" s="94">
        <v>0</v>
      </c>
      <c r="O1145" t="str">
        <f t="shared" si="343"/>
        <v/>
      </c>
      <c r="AA1145" s="3">
        <f t="shared" si="360"/>
        <v>1137</v>
      </c>
      <c r="AB1145" s="93">
        <f t="shared" si="344"/>
        <v>43546.001145000002</v>
      </c>
      <c r="AC1145">
        <f t="shared" si="345"/>
        <v>364</v>
      </c>
      <c r="AD1145" s="1">
        <f t="shared" si="346"/>
        <v>1137</v>
      </c>
      <c r="AE1145" s="119">
        <f t="shared" si="347"/>
        <v>1086.001145</v>
      </c>
      <c r="AF1145">
        <f t="shared" si="348"/>
        <v>509</v>
      </c>
      <c r="AG1145" s="1">
        <f t="shared" si="349"/>
        <v>992</v>
      </c>
      <c r="AH1145" s="119">
        <f t="shared" si="350"/>
        <v>297.00114500000001</v>
      </c>
      <c r="AI1145">
        <f t="shared" si="351"/>
        <v>1270</v>
      </c>
      <c r="AJ1145" s="1">
        <f t="shared" si="352"/>
        <v>231</v>
      </c>
      <c r="AK1145" s="1">
        <f t="shared" si="353"/>
        <v>1181.001145</v>
      </c>
      <c r="AL1145">
        <f t="shared" si="354"/>
        <v>327</v>
      </c>
      <c r="AM1145" s="1">
        <f t="shared" si="355"/>
        <v>1174</v>
      </c>
      <c r="AN1145" s="108">
        <f t="shared" si="341"/>
        <v>16.001145000000001</v>
      </c>
      <c r="AO1145">
        <f t="shared" si="356"/>
        <v>1084</v>
      </c>
      <c r="AP1145" s="1">
        <f t="shared" si="357"/>
        <v>417</v>
      </c>
      <c r="AQ1145" s="108">
        <f t="shared" si="342"/>
        <v>1.145E-3</v>
      </c>
      <c r="AR1145">
        <f t="shared" si="358"/>
        <v>364</v>
      </c>
      <c r="AS1145" s="1">
        <f t="shared" si="359"/>
        <v>1137</v>
      </c>
    </row>
    <row r="1146" spans="7:45" x14ac:dyDescent="0.25">
      <c r="G1146" s="93">
        <v>43546</v>
      </c>
      <c r="H1146" t="s">
        <v>83</v>
      </c>
      <c r="I1146" t="s">
        <v>66</v>
      </c>
      <c r="J1146" t="s">
        <v>577</v>
      </c>
      <c r="K1146" s="95">
        <v>54.2</v>
      </c>
      <c r="L1146" s="94">
        <v>0</v>
      </c>
      <c r="O1146" t="str">
        <f t="shared" si="343"/>
        <v/>
      </c>
      <c r="AA1146" s="3">
        <f t="shared" si="360"/>
        <v>1138</v>
      </c>
      <c r="AB1146" s="93">
        <f t="shared" si="344"/>
        <v>43546.001146000002</v>
      </c>
      <c r="AC1146">
        <f t="shared" si="345"/>
        <v>363</v>
      </c>
      <c r="AD1146" s="1">
        <f t="shared" si="346"/>
        <v>1138</v>
      </c>
      <c r="AE1146" s="119">
        <f t="shared" si="347"/>
        <v>677.00114599999995</v>
      </c>
      <c r="AF1146">
        <f t="shared" si="348"/>
        <v>824</v>
      </c>
      <c r="AG1146" s="1">
        <f t="shared" si="349"/>
        <v>677</v>
      </c>
      <c r="AH1146" s="119">
        <f t="shared" si="350"/>
        <v>658.00114599999995</v>
      </c>
      <c r="AI1146">
        <f t="shared" si="351"/>
        <v>855</v>
      </c>
      <c r="AJ1146" s="1">
        <f t="shared" si="352"/>
        <v>646</v>
      </c>
      <c r="AK1146" s="1">
        <f t="shared" si="353"/>
        <v>1181.0011460000001</v>
      </c>
      <c r="AL1146">
        <f t="shared" si="354"/>
        <v>326</v>
      </c>
      <c r="AM1146" s="1">
        <f t="shared" si="355"/>
        <v>1175</v>
      </c>
      <c r="AN1146" s="108">
        <f t="shared" si="341"/>
        <v>54.201146000000001</v>
      </c>
      <c r="AO1146">
        <f t="shared" si="356"/>
        <v>591</v>
      </c>
      <c r="AP1146" s="1">
        <f t="shared" si="357"/>
        <v>910</v>
      </c>
      <c r="AQ1146" s="108">
        <f t="shared" si="342"/>
        <v>1.1459999999999999E-3</v>
      </c>
      <c r="AR1146">
        <f t="shared" si="358"/>
        <v>363</v>
      </c>
      <c r="AS1146" s="1">
        <f t="shared" si="359"/>
        <v>1138</v>
      </c>
    </row>
    <row r="1147" spans="7:45" x14ac:dyDescent="0.25">
      <c r="G1147" s="93">
        <v>43546</v>
      </c>
      <c r="H1147" t="s">
        <v>86</v>
      </c>
      <c r="I1147" t="s">
        <v>66</v>
      </c>
      <c r="J1147" t="s">
        <v>577</v>
      </c>
      <c r="K1147" s="95">
        <v>32.200000000000003</v>
      </c>
      <c r="L1147" s="94">
        <v>0</v>
      </c>
      <c r="O1147" t="str">
        <f t="shared" si="343"/>
        <v/>
      </c>
      <c r="AA1147" s="3">
        <f t="shared" si="360"/>
        <v>1139</v>
      </c>
      <c r="AB1147" s="93">
        <f t="shared" si="344"/>
        <v>43546.001147000003</v>
      </c>
      <c r="AC1147">
        <f t="shared" si="345"/>
        <v>362</v>
      </c>
      <c r="AD1147" s="1">
        <f t="shared" si="346"/>
        <v>1139</v>
      </c>
      <c r="AE1147" s="119">
        <f t="shared" si="347"/>
        <v>661.00114699999995</v>
      </c>
      <c r="AF1147">
        <f t="shared" si="348"/>
        <v>843</v>
      </c>
      <c r="AG1147" s="1">
        <f t="shared" si="349"/>
        <v>658</v>
      </c>
      <c r="AH1147" s="119">
        <f t="shared" si="350"/>
        <v>658.00114699999995</v>
      </c>
      <c r="AI1147">
        <f t="shared" si="351"/>
        <v>854</v>
      </c>
      <c r="AJ1147" s="1">
        <f t="shared" si="352"/>
        <v>647</v>
      </c>
      <c r="AK1147" s="1">
        <f t="shared" si="353"/>
        <v>1181.0011469999999</v>
      </c>
      <c r="AL1147">
        <f t="shared" si="354"/>
        <v>325</v>
      </c>
      <c r="AM1147" s="1">
        <f t="shared" si="355"/>
        <v>1176</v>
      </c>
      <c r="AN1147" s="108">
        <f t="shared" si="341"/>
        <v>32.201147000000006</v>
      </c>
      <c r="AO1147">
        <f t="shared" si="356"/>
        <v>791</v>
      </c>
      <c r="AP1147" s="1">
        <f t="shared" si="357"/>
        <v>710</v>
      </c>
      <c r="AQ1147" s="108">
        <f t="shared" si="342"/>
        <v>1.147E-3</v>
      </c>
      <c r="AR1147">
        <f t="shared" si="358"/>
        <v>362</v>
      </c>
      <c r="AS1147" s="1">
        <f t="shared" si="359"/>
        <v>1139</v>
      </c>
    </row>
    <row r="1148" spans="7:45" x14ac:dyDescent="0.25">
      <c r="G1148" s="93">
        <v>43546</v>
      </c>
      <c r="H1148" t="s">
        <v>69</v>
      </c>
      <c r="I1148" t="s">
        <v>66</v>
      </c>
      <c r="J1148" t="s">
        <v>577</v>
      </c>
      <c r="K1148" s="95">
        <v>147.19999999999999</v>
      </c>
      <c r="L1148" s="94">
        <v>0</v>
      </c>
      <c r="O1148" t="str">
        <f t="shared" si="343"/>
        <v/>
      </c>
      <c r="AA1148" s="3">
        <f t="shared" si="360"/>
        <v>1140</v>
      </c>
      <c r="AB1148" s="93">
        <f t="shared" si="344"/>
        <v>43546.001148000003</v>
      </c>
      <c r="AC1148">
        <f t="shared" si="345"/>
        <v>361</v>
      </c>
      <c r="AD1148" s="1">
        <f t="shared" si="346"/>
        <v>1140</v>
      </c>
      <c r="AE1148" s="119">
        <f t="shared" si="347"/>
        <v>569.00114799999994</v>
      </c>
      <c r="AF1148">
        <f t="shared" si="348"/>
        <v>941</v>
      </c>
      <c r="AG1148" s="1">
        <f t="shared" si="349"/>
        <v>560</v>
      </c>
      <c r="AH1148" s="119">
        <f t="shared" si="350"/>
        <v>658.00114799999994</v>
      </c>
      <c r="AI1148">
        <f t="shared" si="351"/>
        <v>853</v>
      </c>
      <c r="AJ1148" s="1">
        <f t="shared" si="352"/>
        <v>648</v>
      </c>
      <c r="AK1148" s="1">
        <f t="shared" si="353"/>
        <v>1181.0011480000001</v>
      </c>
      <c r="AL1148">
        <f t="shared" si="354"/>
        <v>324</v>
      </c>
      <c r="AM1148" s="1">
        <f t="shared" si="355"/>
        <v>1177</v>
      </c>
      <c r="AN1148" s="108">
        <f t="shared" si="341"/>
        <v>147.20114799999999</v>
      </c>
      <c r="AO1148">
        <f t="shared" si="356"/>
        <v>297</v>
      </c>
      <c r="AP1148" s="1">
        <f t="shared" si="357"/>
        <v>1204</v>
      </c>
      <c r="AQ1148" s="108">
        <f t="shared" si="342"/>
        <v>1.1479999999999999E-3</v>
      </c>
      <c r="AR1148">
        <f t="shared" si="358"/>
        <v>361</v>
      </c>
      <c r="AS1148" s="1">
        <f t="shared" si="359"/>
        <v>1140</v>
      </c>
    </row>
    <row r="1149" spans="7:45" x14ac:dyDescent="0.25">
      <c r="G1149" s="93">
        <v>43546</v>
      </c>
      <c r="H1149" t="s">
        <v>68</v>
      </c>
      <c r="I1149" t="s">
        <v>66</v>
      </c>
      <c r="J1149" t="s">
        <v>577</v>
      </c>
      <c r="K1149" s="95">
        <v>552.95000000000005</v>
      </c>
      <c r="L1149" s="94">
        <v>0</v>
      </c>
      <c r="O1149" t="str">
        <f t="shared" si="343"/>
        <v/>
      </c>
      <c r="AA1149" s="3">
        <f t="shared" si="360"/>
        <v>1141</v>
      </c>
      <c r="AB1149" s="93">
        <f t="shared" si="344"/>
        <v>43546.001149000003</v>
      </c>
      <c r="AC1149">
        <f t="shared" si="345"/>
        <v>360</v>
      </c>
      <c r="AD1149" s="1">
        <f t="shared" si="346"/>
        <v>1141</v>
      </c>
      <c r="AE1149" s="119">
        <f t="shared" si="347"/>
        <v>536.00114900000005</v>
      </c>
      <c r="AF1149">
        <f t="shared" si="348"/>
        <v>972</v>
      </c>
      <c r="AG1149" s="1">
        <f t="shared" si="349"/>
        <v>529</v>
      </c>
      <c r="AH1149" s="119">
        <f t="shared" si="350"/>
        <v>658.00114900000005</v>
      </c>
      <c r="AI1149">
        <f t="shared" si="351"/>
        <v>852</v>
      </c>
      <c r="AJ1149" s="1">
        <f t="shared" si="352"/>
        <v>649</v>
      </c>
      <c r="AK1149" s="1">
        <f t="shared" si="353"/>
        <v>1181.0011489999999</v>
      </c>
      <c r="AL1149">
        <f t="shared" si="354"/>
        <v>323</v>
      </c>
      <c r="AM1149" s="1">
        <f t="shared" si="355"/>
        <v>1178</v>
      </c>
      <c r="AN1149" s="108">
        <f t="shared" si="341"/>
        <v>552.9511490000001</v>
      </c>
      <c r="AO1149">
        <f t="shared" si="356"/>
        <v>80</v>
      </c>
      <c r="AP1149" s="1">
        <f t="shared" si="357"/>
        <v>1421</v>
      </c>
      <c r="AQ1149" s="108">
        <f t="shared" si="342"/>
        <v>1.1489999999999998E-3</v>
      </c>
      <c r="AR1149">
        <f t="shared" si="358"/>
        <v>360</v>
      </c>
      <c r="AS1149" s="1">
        <f t="shared" si="359"/>
        <v>1141</v>
      </c>
    </row>
    <row r="1150" spans="7:45" x14ac:dyDescent="0.25">
      <c r="G1150" s="93">
        <v>43546</v>
      </c>
      <c r="H1150" t="s">
        <v>23</v>
      </c>
      <c r="I1150" t="s">
        <v>578</v>
      </c>
      <c r="J1150" t="s">
        <v>579</v>
      </c>
      <c r="K1150" s="95">
        <v>11.3</v>
      </c>
      <c r="L1150" s="94">
        <v>0</v>
      </c>
      <c r="O1150" t="str">
        <f t="shared" si="343"/>
        <v/>
      </c>
      <c r="AA1150" s="3">
        <f t="shared" si="360"/>
        <v>1142</v>
      </c>
      <c r="AB1150" s="93">
        <f t="shared" si="344"/>
        <v>43546.001149999996</v>
      </c>
      <c r="AC1150">
        <f t="shared" si="345"/>
        <v>359</v>
      </c>
      <c r="AD1150" s="1">
        <f t="shared" si="346"/>
        <v>1142</v>
      </c>
      <c r="AE1150" s="119">
        <f t="shared" si="347"/>
        <v>515.00115000000005</v>
      </c>
      <c r="AF1150">
        <f t="shared" si="348"/>
        <v>1101</v>
      </c>
      <c r="AG1150" s="1">
        <f t="shared" si="349"/>
        <v>400</v>
      </c>
      <c r="AH1150" s="119">
        <f t="shared" si="350"/>
        <v>298.00115</v>
      </c>
      <c r="AI1150">
        <f t="shared" si="351"/>
        <v>1203</v>
      </c>
      <c r="AJ1150" s="1">
        <f t="shared" si="352"/>
        <v>298</v>
      </c>
      <c r="AK1150" s="1">
        <f t="shared" si="353"/>
        <v>1.00115</v>
      </c>
      <c r="AL1150">
        <f t="shared" si="354"/>
        <v>1500</v>
      </c>
      <c r="AM1150" s="1">
        <f t="shared" si="355"/>
        <v>1</v>
      </c>
      <c r="AN1150" s="108">
        <f t="shared" si="341"/>
        <v>11.301150000000002</v>
      </c>
      <c r="AO1150">
        <f t="shared" si="356"/>
        <v>1187</v>
      </c>
      <c r="AP1150" s="1">
        <f t="shared" si="357"/>
        <v>314</v>
      </c>
      <c r="AQ1150" s="108">
        <f t="shared" si="342"/>
        <v>1.15E-3</v>
      </c>
      <c r="AR1150">
        <f t="shared" si="358"/>
        <v>359</v>
      </c>
      <c r="AS1150" s="1">
        <f t="shared" si="359"/>
        <v>1142</v>
      </c>
    </row>
    <row r="1151" spans="7:45" x14ac:dyDescent="0.25">
      <c r="G1151" s="93">
        <v>43546</v>
      </c>
      <c r="H1151" t="s">
        <v>23</v>
      </c>
      <c r="I1151" t="s">
        <v>58</v>
      </c>
      <c r="J1151" t="s">
        <v>577</v>
      </c>
      <c r="K1151" s="95">
        <v>14.3</v>
      </c>
      <c r="L1151" s="94">
        <v>0</v>
      </c>
      <c r="O1151" t="str">
        <f t="shared" si="343"/>
        <v/>
      </c>
      <c r="AA1151" s="3">
        <f t="shared" si="360"/>
        <v>1143</v>
      </c>
      <c r="AB1151" s="93">
        <f t="shared" si="344"/>
        <v>43546.001150999997</v>
      </c>
      <c r="AC1151">
        <f t="shared" si="345"/>
        <v>358</v>
      </c>
      <c r="AD1151" s="1">
        <f t="shared" si="346"/>
        <v>1143</v>
      </c>
      <c r="AE1151" s="119">
        <f t="shared" si="347"/>
        <v>515.00115100000005</v>
      </c>
      <c r="AF1151">
        <f t="shared" si="348"/>
        <v>1100</v>
      </c>
      <c r="AG1151" s="1">
        <f t="shared" si="349"/>
        <v>401</v>
      </c>
      <c r="AH1151" s="119">
        <f t="shared" si="350"/>
        <v>462.00115099999999</v>
      </c>
      <c r="AI1151">
        <f t="shared" si="351"/>
        <v>1057</v>
      </c>
      <c r="AJ1151" s="1">
        <f t="shared" si="352"/>
        <v>444</v>
      </c>
      <c r="AK1151" s="1">
        <f t="shared" si="353"/>
        <v>1181.0011509999999</v>
      </c>
      <c r="AL1151">
        <f t="shared" si="354"/>
        <v>322</v>
      </c>
      <c r="AM1151" s="1">
        <f t="shared" si="355"/>
        <v>1179</v>
      </c>
      <c r="AN1151" s="108">
        <f t="shared" si="341"/>
        <v>14.301151000000001</v>
      </c>
      <c r="AO1151">
        <f t="shared" si="356"/>
        <v>1152</v>
      </c>
      <c r="AP1151" s="1">
        <f t="shared" si="357"/>
        <v>349</v>
      </c>
      <c r="AQ1151" s="108">
        <f t="shared" si="342"/>
        <v>1.1509999999999999E-3</v>
      </c>
      <c r="AR1151">
        <f t="shared" si="358"/>
        <v>358</v>
      </c>
      <c r="AS1151" s="1">
        <f t="shared" si="359"/>
        <v>1143</v>
      </c>
    </row>
    <row r="1152" spans="7:45" x14ac:dyDescent="0.25">
      <c r="G1152" s="93">
        <v>43546</v>
      </c>
      <c r="H1152" t="s">
        <v>23</v>
      </c>
      <c r="I1152" t="s">
        <v>63</v>
      </c>
      <c r="J1152" t="s">
        <v>577</v>
      </c>
      <c r="K1152" s="95">
        <v>44.15</v>
      </c>
      <c r="L1152" s="94">
        <v>0</v>
      </c>
      <c r="O1152" t="str">
        <f t="shared" si="343"/>
        <v/>
      </c>
      <c r="AA1152" s="3">
        <f t="shared" si="360"/>
        <v>1144</v>
      </c>
      <c r="AB1152" s="93">
        <f t="shared" si="344"/>
        <v>43546.001151999997</v>
      </c>
      <c r="AC1152">
        <f t="shared" si="345"/>
        <v>357</v>
      </c>
      <c r="AD1152" s="1">
        <f t="shared" si="346"/>
        <v>1144</v>
      </c>
      <c r="AE1152" s="119">
        <f t="shared" si="347"/>
        <v>515.00115200000005</v>
      </c>
      <c r="AF1152">
        <f t="shared" si="348"/>
        <v>1099</v>
      </c>
      <c r="AG1152" s="1">
        <f t="shared" si="349"/>
        <v>402</v>
      </c>
      <c r="AH1152" s="119">
        <f t="shared" si="350"/>
        <v>613.00115200000005</v>
      </c>
      <c r="AI1152">
        <f t="shared" si="351"/>
        <v>929</v>
      </c>
      <c r="AJ1152" s="1">
        <f t="shared" si="352"/>
        <v>572</v>
      </c>
      <c r="AK1152" s="1">
        <f t="shared" si="353"/>
        <v>1181.001152</v>
      </c>
      <c r="AL1152">
        <f t="shared" si="354"/>
        <v>321</v>
      </c>
      <c r="AM1152" s="1">
        <f t="shared" si="355"/>
        <v>1180</v>
      </c>
      <c r="AN1152" s="108">
        <f t="shared" si="341"/>
        <v>44.151151999999996</v>
      </c>
      <c r="AO1152">
        <f t="shared" si="356"/>
        <v>665</v>
      </c>
      <c r="AP1152" s="1">
        <f t="shared" si="357"/>
        <v>836</v>
      </c>
      <c r="AQ1152" s="108">
        <f t="shared" si="342"/>
        <v>1.152E-3</v>
      </c>
      <c r="AR1152">
        <f t="shared" si="358"/>
        <v>357</v>
      </c>
      <c r="AS1152" s="1">
        <f t="shared" si="359"/>
        <v>1144</v>
      </c>
    </row>
    <row r="1153" spans="7:45" x14ac:dyDescent="0.25">
      <c r="G1153" s="93">
        <v>43546</v>
      </c>
      <c r="H1153" t="s">
        <v>23</v>
      </c>
      <c r="I1153" t="s">
        <v>63</v>
      </c>
      <c r="J1153" t="s">
        <v>577</v>
      </c>
      <c r="K1153" s="95">
        <v>27.85</v>
      </c>
      <c r="L1153" s="94">
        <v>0</v>
      </c>
      <c r="O1153" t="str">
        <f t="shared" si="343"/>
        <v/>
      </c>
      <c r="AA1153" s="3">
        <f t="shared" si="360"/>
        <v>1145</v>
      </c>
      <c r="AB1153" s="93">
        <f t="shared" si="344"/>
        <v>43546.001152999997</v>
      </c>
      <c r="AC1153">
        <f t="shared" si="345"/>
        <v>356</v>
      </c>
      <c r="AD1153" s="1">
        <f t="shared" si="346"/>
        <v>1145</v>
      </c>
      <c r="AE1153" s="119">
        <f t="shared" si="347"/>
        <v>515.00115300000004</v>
      </c>
      <c r="AF1153">
        <f t="shared" si="348"/>
        <v>1098</v>
      </c>
      <c r="AG1153" s="1">
        <f t="shared" si="349"/>
        <v>403</v>
      </c>
      <c r="AH1153" s="119">
        <f t="shared" si="350"/>
        <v>613.00115300000004</v>
      </c>
      <c r="AI1153">
        <f t="shared" si="351"/>
        <v>928</v>
      </c>
      <c r="AJ1153" s="1">
        <f t="shared" si="352"/>
        <v>573</v>
      </c>
      <c r="AK1153" s="1">
        <f t="shared" si="353"/>
        <v>1181.0011529999999</v>
      </c>
      <c r="AL1153">
        <f t="shared" si="354"/>
        <v>320</v>
      </c>
      <c r="AM1153" s="1">
        <f t="shared" si="355"/>
        <v>1181</v>
      </c>
      <c r="AN1153" s="108">
        <f t="shared" si="341"/>
        <v>27.851153</v>
      </c>
      <c r="AO1153">
        <f t="shared" si="356"/>
        <v>857</v>
      </c>
      <c r="AP1153" s="1">
        <f t="shared" si="357"/>
        <v>644</v>
      </c>
      <c r="AQ1153" s="108">
        <f t="shared" si="342"/>
        <v>1.1529999999999999E-3</v>
      </c>
      <c r="AR1153">
        <f t="shared" si="358"/>
        <v>356</v>
      </c>
      <c r="AS1153" s="1">
        <f t="shared" si="359"/>
        <v>1145</v>
      </c>
    </row>
    <row r="1154" spans="7:45" x14ac:dyDescent="0.25">
      <c r="G1154" s="93">
        <v>43546</v>
      </c>
      <c r="H1154" t="s">
        <v>23</v>
      </c>
      <c r="I1154" t="s">
        <v>37</v>
      </c>
      <c r="J1154" t="s">
        <v>108</v>
      </c>
      <c r="K1154" s="95">
        <v>26</v>
      </c>
      <c r="L1154" s="94">
        <v>0</v>
      </c>
      <c r="O1154" t="str">
        <f t="shared" si="343"/>
        <v/>
      </c>
      <c r="AA1154" s="3">
        <f t="shared" si="360"/>
        <v>1146</v>
      </c>
      <c r="AB1154" s="93">
        <f t="shared" si="344"/>
        <v>43546.001153999998</v>
      </c>
      <c r="AC1154">
        <f t="shared" si="345"/>
        <v>355</v>
      </c>
      <c r="AD1154" s="1">
        <f t="shared" si="346"/>
        <v>1146</v>
      </c>
      <c r="AE1154" s="119">
        <f t="shared" si="347"/>
        <v>515.00115400000004</v>
      </c>
      <c r="AF1154">
        <f t="shared" si="348"/>
        <v>1097</v>
      </c>
      <c r="AG1154" s="1">
        <f t="shared" si="349"/>
        <v>404</v>
      </c>
      <c r="AH1154" s="119">
        <f t="shared" si="350"/>
        <v>868.00115400000004</v>
      </c>
      <c r="AI1154">
        <f t="shared" si="351"/>
        <v>667</v>
      </c>
      <c r="AJ1154" s="1">
        <f t="shared" si="352"/>
        <v>834</v>
      </c>
      <c r="AK1154" s="1">
        <f t="shared" si="353"/>
        <v>90.001154</v>
      </c>
      <c r="AL1154">
        <f t="shared" si="354"/>
        <v>1412</v>
      </c>
      <c r="AM1154" s="1">
        <f t="shared" si="355"/>
        <v>89</v>
      </c>
      <c r="AN1154" s="108">
        <f t="shared" si="341"/>
        <v>26.001154</v>
      </c>
      <c r="AO1154">
        <f t="shared" si="356"/>
        <v>882</v>
      </c>
      <c r="AP1154" s="1">
        <f t="shared" si="357"/>
        <v>619</v>
      </c>
      <c r="AQ1154" s="108">
        <f t="shared" si="342"/>
        <v>1.1539999999999999E-3</v>
      </c>
      <c r="AR1154">
        <f t="shared" si="358"/>
        <v>355</v>
      </c>
      <c r="AS1154" s="1">
        <f t="shared" si="359"/>
        <v>1146</v>
      </c>
    </row>
    <row r="1155" spans="7:45" x14ac:dyDescent="0.25">
      <c r="G1155" s="93">
        <v>43546</v>
      </c>
      <c r="H1155" t="s">
        <v>23</v>
      </c>
      <c r="I1155" t="s">
        <v>37</v>
      </c>
      <c r="J1155" t="s">
        <v>168</v>
      </c>
      <c r="K1155" s="95">
        <v>6.5</v>
      </c>
      <c r="L1155" s="94">
        <v>0</v>
      </c>
      <c r="O1155" t="str">
        <f t="shared" si="343"/>
        <v/>
      </c>
      <c r="AA1155" s="3">
        <f t="shared" si="360"/>
        <v>1147</v>
      </c>
      <c r="AB1155" s="93">
        <f t="shared" si="344"/>
        <v>43546.001154999998</v>
      </c>
      <c r="AC1155">
        <f t="shared" si="345"/>
        <v>354</v>
      </c>
      <c r="AD1155" s="1">
        <f t="shared" si="346"/>
        <v>1147</v>
      </c>
      <c r="AE1155" s="119">
        <f t="shared" si="347"/>
        <v>515.00115500000004</v>
      </c>
      <c r="AF1155">
        <f t="shared" si="348"/>
        <v>1096</v>
      </c>
      <c r="AG1155" s="1">
        <f t="shared" si="349"/>
        <v>405</v>
      </c>
      <c r="AH1155" s="119">
        <f t="shared" si="350"/>
        <v>868.00115500000004</v>
      </c>
      <c r="AI1155">
        <f t="shared" si="351"/>
        <v>666</v>
      </c>
      <c r="AJ1155" s="1">
        <f t="shared" si="352"/>
        <v>835</v>
      </c>
      <c r="AK1155" s="1">
        <f t="shared" si="353"/>
        <v>72.001154999999997</v>
      </c>
      <c r="AL1155">
        <f t="shared" si="354"/>
        <v>1430</v>
      </c>
      <c r="AM1155" s="1">
        <f t="shared" si="355"/>
        <v>71</v>
      </c>
      <c r="AN1155" s="108">
        <f t="shared" si="341"/>
        <v>6.5011549999999998</v>
      </c>
      <c r="AO1155">
        <f t="shared" si="356"/>
        <v>1376</v>
      </c>
      <c r="AP1155" s="1">
        <f t="shared" si="357"/>
        <v>125</v>
      </c>
      <c r="AQ1155" s="108">
        <f t="shared" si="342"/>
        <v>1.155E-3</v>
      </c>
      <c r="AR1155">
        <f t="shared" si="358"/>
        <v>354</v>
      </c>
      <c r="AS1155" s="1">
        <f t="shared" si="359"/>
        <v>1147</v>
      </c>
    </row>
    <row r="1156" spans="7:45" x14ac:dyDescent="0.25">
      <c r="G1156" s="93">
        <v>43546</v>
      </c>
      <c r="H1156" t="s">
        <v>23</v>
      </c>
      <c r="I1156" t="s">
        <v>37</v>
      </c>
      <c r="J1156" t="s">
        <v>303</v>
      </c>
      <c r="K1156" s="95">
        <v>6.85</v>
      </c>
      <c r="L1156" s="94">
        <v>0</v>
      </c>
      <c r="O1156" t="str">
        <f t="shared" si="343"/>
        <v/>
      </c>
      <c r="AA1156" s="3">
        <f t="shared" si="360"/>
        <v>1148</v>
      </c>
      <c r="AB1156" s="93">
        <f t="shared" si="344"/>
        <v>43546.001155999998</v>
      </c>
      <c r="AC1156">
        <f t="shared" si="345"/>
        <v>353</v>
      </c>
      <c r="AD1156" s="1">
        <f t="shared" si="346"/>
        <v>1148</v>
      </c>
      <c r="AE1156" s="119">
        <f t="shared" si="347"/>
        <v>515.00115600000004</v>
      </c>
      <c r="AF1156">
        <f t="shared" si="348"/>
        <v>1095</v>
      </c>
      <c r="AG1156" s="1">
        <f t="shared" si="349"/>
        <v>406</v>
      </c>
      <c r="AH1156" s="119">
        <f t="shared" si="350"/>
        <v>868.00115600000004</v>
      </c>
      <c r="AI1156">
        <f t="shared" si="351"/>
        <v>665</v>
      </c>
      <c r="AJ1156" s="1">
        <f t="shared" si="352"/>
        <v>836</v>
      </c>
      <c r="AK1156" s="1">
        <f t="shared" si="353"/>
        <v>40.001156000000002</v>
      </c>
      <c r="AL1156">
        <f t="shared" si="354"/>
        <v>1462</v>
      </c>
      <c r="AM1156" s="1">
        <f t="shared" si="355"/>
        <v>39</v>
      </c>
      <c r="AN1156" s="108">
        <f t="shared" si="341"/>
        <v>6.8511559999999996</v>
      </c>
      <c r="AO1156">
        <f t="shared" si="356"/>
        <v>1370</v>
      </c>
      <c r="AP1156" s="1">
        <f t="shared" si="357"/>
        <v>131</v>
      </c>
      <c r="AQ1156" s="108">
        <f t="shared" si="342"/>
        <v>1.1559999999999999E-3</v>
      </c>
      <c r="AR1156">
        <f t="shared" si="358"/>
        <v>353</v>
      </c>
      <c r="AS1156" s="1">
        <f t="shared" si="359"/>
        <v>1148</v>
      </c>
    </row>
    <row r="1157" spans="7:45" x14ac:dyDescent="0.25">
      <c r="G1157" s="93">
        <v>43547</v>
      </c>
      <c r="H1157" t="s">
        <v>311</v>
      </c>
      <c r="I1157" t="s">
        <v>64</v>
      </c>
      <c r="J1157" t="s">
        <v>580</v>
      </c>
      <c r="K1157" s="95">
        <v>1024.77</v>
      </c>
      <c r="L1157" s="94">
        <v>0</v>
      </c>
      <c r="O1157" t="str">
        <f t="shared" si="343"/>
        <v/>
      </c>
      <c r="AA1157" s="3">
        <f t="shared" si="360"/>
        <v>1149</v>
      </c>
      <c r="AB1157" s="93">
        <f t="shared" si="344"/>
        <v>43547.001156999999</v>
      </c>
      <c r="AC1157">
        <f t="shared" si="345"/>
        <v>352</v>
      </c>
      <c r="AD1157" s="1">
        <f t="shared" si="346"/>
        <v>1149</v>
      </c>
      <c r="AE1157" s="119">
        <f t="shared" si="347"/>
        <v>1330.0011569999999</v>
      </c>
      <c r="AF1157">
        <f t="shared" si="348"/>
        <v>171</v>
      </c>
      <c r="AG1157" s="1">
        <f t="shared" si="349"/>
        <v>1330</v>
      </c>
      <c r="AH1157" s="119">
        <f t="shared" si="350"/>
        <v>358.00115699999998</v>
      </c>
      <c r="AI1157">
        <f t="shared" si="351"/>
        <v>1163</v>
      </c>
      <c r="AJ1157" s="1">
        <f t="shared" si="352"/>
        <v>338</v>
      </c>
      <c r="AK1157" s="1">
        <f t="shared" si="353"/>
        <v>1190.0011569999999</v>
      </c>
      <c r="AL1157">
        <f t="shared" si="354"/>
        <v>319</v>
      </c>
      <c r="AM1157" s="1">
        <f t="shared" si="355"/>
        <v>1182</v>
      </c>
      <c r="AN1157" s="108">
        <f t="shared" si="341"/>
        <v>1024.7711569999999</v>
      </c>
      <c r="AO1157">
        <f t="shared" si="356"/>
        <v>33</v>
      </c>
      <c r="AP1157" s="1">
        <f t="shared" si="357"/>
        <v>1468</v>
      </c>
      <c r="AQ1157" s="108">
        <f t="shared" si="342"/>
        <v>1.157E-3</v>
      </c>
      <c r="AR1157">
        <f t="shared" si="358"/>
        <v>352</v>
      </c>
      <c r="AS1157" s="1">
        <f t="shared" si="359"/>
        <v>1149</v>
      </c>
    </row>
    <row r="1158" spans="7:45" x14ac:dyDescent="0.25">
      <c r="G1158" s="93">
        <v>43547</v>
      </c>
      <c r="H1158" t="s">
        <v>75</v>
      </c>
      <c r="I1158" t="s">
        <v>36</v>
      </c>
      <c r="J1158" t="s">
        <v>580</v>
      </c>
      <c r="K1158" s="95">
        <v>25.6</v>
      </c>
      <c r="L1158" s="94">
        <v>0</v>
      </c>
      <c r="O1158" t="str">
        <f t="shared" si="343"/>
        <v/>
      </c>
      <c r="AA1158" s="3">
        <f t="shared" si="360"/>
        <v>1150</v>
      </c>
      <c r="AB1158" s="93">
        <f t="shared" si="344"/>
        <v>43547.001157999999</v>
      </c>
      <c r="AC1158">
        <f t="shared" si="345"/>
        <v>351</v>
      </c>
      <c r="AD1158" s="1">
        <f t="shared" si="346"/>
        <v>1150</v>
      </c>
      <c r="AE1158" s="119">
        <f t="shared" si="347"/>
        <v>1147.001158</v>
      </c>
      <c r="AF1158">
        <f t="shared" si="348"/>
        <v>372</v>
      </c>
      <c r="AG1158" s="1">
        <f t="shared" si="349"/>
        <v>1129</v>
      </c>
      <c r="AH1158" s="119">
        <f t="shared" si="350"/>
        <v>297.00115799999998</v>
      </c>
      <c r="AI1158">
        <f t="shared" si="351"/>
        <v>1269</v>
      </c>
      <c r="AJ1158" s="1">
        <f t="shared" si="352"/>
        <v>232</v>
      </c>
      <c r="AK1158" s="1">
        <f t="shared" si="353"/>
        <v>1190.001158</v>
      </c>
      <c r="AL1158">
        <f t="shared" si="354"/>
        <v>318</v>
      </c>
      <c r="AM1158" s="1">
        <f t="shared" si="355"/>
        <v>1183</v>
      </c>
      <c r="AN1158" s="108">
        <f t="shared" si="341"/>
        <v>25.601158000000002</v>
      </c>
      <c r="AO1158">
        <f t="shared" si="356"/>
        <v>893</v>
      </c>
      <c r="AP1158" s="1">
        <f t="shared" si="357"/>
        <v>608</v>
      </c>
      <c r="AQ1158" s="108">
        <f t="shared" si="342"/>
        <v>1.158E-3</v>
      </c>
      <c r="AR1158">
        <f t="shared" si="358"/>
        <v>351</v>
      </c>
      <c r="AS1158" s="1">
        <f t="shared" si="359"/>
        <v>1150</v>
      </c>
    </row>
    <row r="1159" spans="7:45" x14ac:dyDescent="0.25">
      <c r="G1159" s="93">
        <v>43547</v>
      </c>
      <c r="H1159" t="s">
        <v>21</v>
      </c>
      <c r="I1159" t="s">
        <v>36</v>
      </c>
      <c r="J1159" t="s">
        <v>580</v>
      </c>
      <c r="K1159" s="95">
        <v>24</v>
      </c>
      <c r="L1159" s="94">
        <v>0</v>
      </c>
      <c r="O1159" t="str">
        <f t="shared" si="343"/>
        <v/>
      </c>
      <c r="AA1159" s="3">
        <f t="shared" si="360"/>
        <v>1151</v>
      </c>
      <c r="AB1159" s="93">
        <f t="shared" si="344"/>
        <v>43547.001158999999</v>
      </c>
      <c r="AC1159">
        <f t="shared" si="345"/>
        <v>350</v>
      </c>
      <c r="AD1159" s="1">
        <f t="shared" si="346"/>
        <v>1151</v>
      </c>
      <c r="AE1159" s="119">
        <f t="shared" si="347"/>
        <v>1086.0011589999999</v>
      </c>
      <c r="AF1159">
        <f t="shared" si="348"/>
        <v>508</v>
      </c>
      <c r="AG1159" s="1">
        <f t="shared" si="349"/>
        <v>993</v>
      </c>
      <c r="AH1159" s="119">
        <f t="shared" si="350"/>
        <v>297.00115899999997</v>
      </c>
      <c r="AI1159">
        <f t="shared" si="351"/>
        <v>1268</v>
      </c>
      <c r="AJ1159" s="1">
        <f t="shared" si="352"/>
        <v>233</v>
      </c>
      <c r="AK1159" s="1">
        <f t="shared" si="353"/>
        <v>1190.0011589999999</v>
      </c>
      <c r="AL1159">
        <f t="shared" si="354"/>
        <v>317</v>
      </c>
      <c r="AM1159" s="1">
        <f t="shared" si="355"/>
        <v>1184</v>
      </c>
      <c r="AN1159" s="108">
        <f t="shared" si="341"/>
        <v>24.001159000000001</v>
      </c>
      <c r="AO1159">
        <f t="shared" si="356"/>
        <v>921</v>
      </c>
      <c r="AP1159" s="1">
        <f t="shared" si="357"/>
        <v>580</v>
      </c>
      <c r="AQ1159" s="108">
        <f t="shared" si="342"/>
        <v>1.1589999999999999E-3</v>
      </c>
      <c r="AR1159">
        <f t="shared" si="358"/>
        <v>350</v>
      </c>
      <c r="AS1159" s="1">
        <f t="shared" si="359"/>
        <v>1151</v>
      </c>
    </row>
    <row r="1160" spans="7:45" x14ac:dyDescent="0.25">
      <c r="G1160" s="93">
        <v>43547</v>
      </c>
      <c r="H1160" t="s">
        <v>21</v>
      </c>
      <c r="I1160" t="s">
        <v>36</v>
      </c>
      <c r="J1160" t="s">
        <v>580</v>
      </c>
      <c r="K1160" s="95">
        <v>8</v>
      </c>
      <c r="L1160" s="94">
        <v>0</v>
      </c>
      <c r="O1160" t="str">
        <f t="shared" si="343"/>
        <v/>
      </c>
      <c r="AA1160" s="3">
        <f t="shared" si="360"/>
        <v>1152</v>
      </c>
      <c r="AB1160" s="93">
        <f t="shared" si="344"/>
        <v>43547.00116</v>
      </c>
      <c r="AC1160">
        <f t="shared" si="345"/>
        <v>349</v>
      </c>
      <c r="AD1160" s="1">
        <f t="shared" si="346"/>
        <v>1152</v>
      </c>
      <c r="AE1160" s="119">
        <f t="shared" si="347"/>
        <v>1086.00116</v>
      </c>
      <c r="AF1160">
        <f t="shared" si="348"/>
        <v>507</v>
      </c>
      <c r="AG1160" s="1">
        <f t="shared" si="349"/>
        <v>994</v>
      </c>
      <c r="AH1160" s="119">
        <f t="shared" si="350"/>
        <v>297.00116000000003</v>
      </c>
      <c r="AI1160">
        <f t="shared" si="351"/>
        <v>1267</v>
      </c>
      <c r="AJ1160" s="1">
        <f t="shared" si="352"/>
        <v>234</v>
      </c>
      <c r="AK1160" s="1">
        <f t="shared" si="353"/>
        <v>1190.00116</v>
      </c>
      <c r="AL1160">
        <f t="shared" si="354"/>
        <v>316</v>
      </c>
      <c r="AM1160" s="1">
        <f t="shared" si="355"/>
        <v>1185</v>
      </c>
      <c r="AN1160" s="108">
        <f t="shared" si="341"/>
        <v>8.0011600000000005</v>
      </c>
      <c r="AO1160">
        <f t="shared" si="356"/>
        <v>1275</v>
      </c>
      <c r="AP1160" s="1">
        <f t="shared" si="357"/>
        <v>226</v>
      </c>
      <c r="AQ1160" s="108">
        <f t="shared" si="342"/>
        <v>1.16E-3</v>
      </c>
      <c r="AR1160">
        <f t="shared" si="358"/>
        <v>349</v>
      </c>
      <c r="AS1160" s="1">
        <f t="shared" si="359"/>
        <v>1152</v>
      </c>
    </row>
    <row r="1161" spans="7:45" x14ac:dyDescent="0.25">
      <c r="G1161" s="93">
        <v>43547</v>
      </c>
      <c r="H1161" t="s">
        <v>86</v>
      </c>
      <c r="I1161" t="s">
        <v>65</v>
      </c>
      <c r="J1161" t="s">
        <v>580</v>
      </c>
      <c r="K1161" s="95">
        <v>14.95</v>
      </c>
      <c r="L1161" s="94">
        <v>0</v>
      </c>
      <c r="O1161" t="str">
        <f t="shared" si="343"/>
        <v/>
      </c>
      <c r="AA1161" s="3">
        <f t="shared" si="360"/>
        <v>1153</v>
      </c>
      <c r="AB1161" s="93">
        <f t="shared" si="344"/>
        <v>43547.001161</v>
      </c>
      <c r="AC1161">
        <f t="shared" si="345"/>
        <v>348</v>
      </c>
      <c r="AD1161" s="1">
        <f t="shared" si="346"/>
        <v>1153</v>
      </c>
      <c r="AE1161" s="119">
        <f t="shared" si="347"/>
        <v>661.00116100000002</v>
      </c>
      <c r="AF1161">
        <f t="shared" si="348"/>
        <v>842</v>
      </c>
      <c r="AG1161" s="1">
        <f t="shared" si="349"/>
        <v>659</v>
      </c>
      <c r="AH1161" s="119">
        <f t="shared" si="350"/>
        <v>1500.0011609999999</v>
      </c>
      <c r="AI1161">
        <f t="shared" si="351"/>
        <v>61</v>
      </c>
      <c r="AJ1161" s="1">
        <f t="shared" si="352"/>
        <v>1440</v>
      </c>
      <c r="AK1161" s="1">
        <f t="shared" si="353"/>
        <v>1190.0011609999999</v>
      </c>
      <c r="AL1161">
        <f t="shared" si="354"/>
        <v>315</v>
      </c>
      <c r="AM1161" s="1">
        <f t="shared" si="355"/>
        <v>1186</v>
      </c>
      <c r="AN1161" s="108">
        <f t="shared" ref="AN1161:AN1224" si="361">IF(K1161="","",K1161+0.000001*ROW())</f>
        <v>14.951160999999999</v>
      </c>
      <c r="AO1161">
        <f t="shared" si="356"/>
        <v>1144</v>
      </c>
      <c r="AP1161" s="1">
        <f t="shared" si="357"/>
        <v>357</v>
      </c>
      <c r="AQ1161" s="108">
        <f t="shared" ref="AQ1161:AQ1224" si="362">IF(L1161="","",N1161+0.000001*ROW())</f>
        <v>1.1609999999999999E-3</v>
      </c>
      <c r="AR1161">
        <f t="shared" si="358"/>
        <v>348</v>
      </c>
      <c r="AS1161" s="1">
        <f t="shared" si="359"/>
        <v>1153</v>
      </c>
    </row>
    <row r="1162" spans="7:45" x14ac:dyDescent="0.25">
      <c r="G1162" s="93">
        <v>43547</v>
      </c>
      <c r="H1162" t="s">
        <v>70</v>
      </c>
      <c r="I1162" t="s">
        <v>65</v>
      </c>
      <c r="J1162" t="s">
        <v>580</v>
      </c>
      <c r="K1162" s="95">
        <v>64</v>
      </c>
      <c r="L1162" s="94">
        <v>0</v>
      </c>
      <c r="O1162" t="str">
        <f t="shared" ref="O1162:O1225" si="363">IF(P1162="","",O1161+1)</f>
        <v/>
      </c>
      <c r="AA1162" s="3">
        <f t="shared" si="360"/>
        <v>1154</v>
      </c>
      <c r="AB1162" s="93">
        <f t="shared" ref="AB1162:AB1225" si="364">IF(G1162="","",G1162+0.000001*ROW())</f>
        <v>43547.001162</v>
      </c>
      <c r="AC1162">
        <f t="shared" ref="AC1162:AC1225" si="365">IFERROR(_xlfn.RANK.EQ(AB1162,$AB$9:$AB$1508),"")</f>
        <v>347</v>
      </c>
      <c r="AD1162" s="1">
        <f t="shared" ref="AD1162:AD1225" si="366">IFERROR(_xlfn.RANK.EQ(AB1162,$AB$9:$AB$1508,1),"")</f>
        <v>1154</v>
      </c>
      <c r="AE1162" s="119">
        <f t="shared" ref="AE1162:AE1225" si="367">IF(H1162="","",COUNTIF($H$9:$H$1508,"&lt;="&amp;H1162) + 0.000001*ROW())</f>
        <v>648.00116200000002</v>
      </c>
      <c r="AF1162">
        <f t="shared" ref="AF1162:AF1225" si="368">IFERROR(_xlfn.RANK.EQ(AE1162,$AE$9:$AE$1508),"")</f>
        <v>860</v>
      </c>
      <c r="AG1162" s="1">
        <f t="shared" ref="AG1162:AG1225" si="369">IFERROR(_xlfn.RANK.EQ(AE1162,$AE$9:$AE$1508,1),"")</f>
        <v>641</v>
      </c>
      <c r="AH1162" s="119">
        <f t="shared" ref="AH1162:AH1225" si="370">IF(I1162="","",COUNTIF($I$9:$I$1508,"&lt;="&amp;I1162) + 0.000001*ROW())</f>
        <v>1500.001162</v>
      </c>
      <c r="AI1162">
        <f t="shared" ref="AI1162:AI1225" si="371">IFERROR(_xlfn.RANK.EQ(AH1162,$AH$9:$AH$1508),"")</f>
        <v>60</v>
      </c>
      <c r="AJ1162" s="1">
        <f t="shared" ref="AJ1162:AJ1225" si="372">IFERROR(_xlfn.RANK.EQ(AH1162,$AH$9:$AH$1508,1),"")</f>
        <v>1441</v>
      </c>
      <c r="AK1162" s="1">
        <f t="shared" ref="AK1162:AK1225" si="373">IF(J1162="","",COUNTIF($J$9:$J$1508,"&lt;="&amp;J1162) + 0.000001*ROW())</f>
        <v>1190.001162</v>
      </c>
      <c r="AL1162">
        <f t="shared" ref="AL1162:AL1225" si="374">IFERROR(_xlfn.RANK.EQ(AK1162,$AK$9:$AK$1508),"")</f>
        <v>314</v>
      </c>
      <c r="AM1162" s="1">
        <f t="shared" ref="AM1162:AM1225" si="375">IFERROR(_xlfn.RANK.EQ(AK1162,$AK$9:$AK$1508,1),"")</f>
        <v>1187</v>
      </c>
      <c r="AN1162" s="108">
        <f t="shared" si="361"/>
        <v>64.001161999999994</v>
      </c>
      <c r="AO1162">
        <f t="shared" ref="AO1162:AO1225" si="376">IFERROR(_xlfn.RANK.EQ(AN1162,$AN$9:$AN$1508),"")</f>
        <v>540</v>
      </c>
      <c r="AP1162" s="1">
        <f t="shared" ref="AP1162:AP1225" si="377">IFERROR(_xlfn.RANK.EQ(AN1162,$AN$9:$AN$1508,1),"")</f>
        <v>961</v>
      </c>
      <c r="AQ1162" s="108">
        <f t="shared" si="362"/>
        <v>1.1620000000000001E-3</v>
      </c>
      <c r="AR1162">
        <f t="shared" ref="AR1162:AR1225" si="378">IFERROR(_xlfn.RANK.EQ(AQ1162,$AQ$9:$AQ$1508),"")</f>
        <v>347</v>
      </c>
      <c r="AS1162" s="1">
        <f t="shared" ref="AS1162:AS1225" si="379">IFERROR(_xlfn.RANK.EQ(AQ1162,$AQ$9:$AQ$1508,1),"")</f>
        <v>1154</v>
      </c>
    </row>
    <row r="1163" spans="7:45" x14ac:dyDescent="0.25">
      <c r="G1163" s="93">
        <v>43547</v>
      </c>
      <c r="H1163" t="s">
        <v>23</v>
      </c>
      <c r="I1163" t="s">
        <v>36</v>
      </c>
      <c r="J1163" t="s">
        <v>580</v>
      </c>
      <c r="K1163" s="95">
        <v>8</v>
      </c>
      <c r="L1163" s="94">
        <v>0</v>
      </c>
      <c r="O1163" t="str">
        <f t="shared" si="363"/>
        <v/>
      </c>
      <c r="AA1163" s="3">
        <f t="shared" ref="AA1163:AA1226" si="380">AA1162+1</f>
        <v>1155</v>
      </c>
      <c r="AB1163" s="93">
        <f t="shared" si="364"/>
        <v>43547.001163000001</v>
      </c>
      <c r="AC1163">
        <f t="shared" si="365"/>
        <v>346</v>
      </c>
      <c r="AD1163" s="1">
        <f t="shared" si="366"/>
        <v>1155</v>
      </c>
      <c r="AE1163" s="119">
        <f t="shared" si="367"/>
        <v>515.00116300000002</v>
      </c>
      <c r="AF1163">
        <f t="shared" si="368"/>
        <v>1094</v>
      </c>
      <c r="AG1163" s="1">
        <f t="shared" si="369"/>
        <v>407</v>
      </c>
      <c r="AH1163" s="119">
        <f t="shared" si="370"/>
        <v>297.00116300000002</v>
      </c>
      <c r="AI1163">
        <f t="shared" si="371"/>
        <v>1266</v>
      </c>
      <c r="AJ1163" s="1">
        <f t="shared" si="372"/>
        <v>235</v>
      </c>
      <c r="AK1163" s="1">
        <f t="shared" si="373"/>
        <v>1190.0011629999999</v>
      </c>
      <c r="AL1163">
        <f t="shared" si="374"/>
        <v>313</v>
      </c>
      <c r="AM1163" s="1">
        <f t="shared" si="375"/>
        <v>1188</v>
      </c>
      <c r="AN1163" s="108">
        <f t="shared" si="361"/>
        <v>8.001163</v>
      </c>
      <c r="AO1163">
        <f t="shared" si="376"/>
        <v>1274</v>
      </c>
      <c r="AP1163" s="1">
        <f t="shared" si="377"/>
        <v>227</v>
      </c>
      <c r="AQ1163" s="108">
        <f t="shared" si="362"/>
        <v>1.163E-3</v>
      </c>
      <c r="AR1163">
        <f t="shared" si="378"/>
        <v>346</v>
      </c>
      <c r="AS1163" s="1">
        <f t="shared" si="379"/>
        <v>1155</v>
      </c>
    </row>
    <row r="1164" spans="7:45" x14ac:dyDescent="0.25">
      <c r="G1164" s="93">
        <v>43547</v>
      </c>
      <c r="H1164" t="s">
        <v>23</v>
      </c>
      <c r="I1164" t="s">
        <v>64</v>
      </c>
      <c r="J1164" t="s">
        <v>580</v>
      </c>
      <c r="K1164" s="95">
        <v>30</v>
      </c>
      <c r="L1164" s="94">
        <v>0</v>
      </c>
      <c r="O1164" t="str">
        <f t="shared" si="363"/>
        <v/>
      </c>
      <c r="AA1164" s="3">
        <f t="shared" si="380"/>
        <v>1156</v>
      </c>
      <c r="AB1164" s="93">
        <f t="shared" si="364"/>
        <v>43547.001164000001</v>
      </c>
      <c r="AC1164">
        <f t="shared" si="365"/>
        <v>345</v>
      </c>
      <c r="AD1164" s="1">
        <f t="shared" si="366"/>
        <v>1156</v>
      </c>
      <c r="AE1164" s="119">
        <f t="shared" si="367"/>
        <v>515.00116400000002</v>
      </c>
      <c r="AF1164">
        <f t="shared" si="368"/>
        <v>1093</v>
      </c>
      <c r="AG1164" s="1">
        <f t="shared" si="369"/>
        <v>408</v>
      </c>
      <c r="AH1164" s="119">
        <f t="shared" si="370"/>
        <v>358.00116400000002</v>
      </c>
      <c r="AI1164">
        <f t="shared" si="371"/>
        <v>1162</v>
      </c>
      <c r="AJ1164" s="1">
        <f t="shared" si="372"/>
        <v>339</v>
      </c>
      <c r="AK1164" s="1">
        <f t="shared" si="373"/>
        <v>1190.001164</v>
      </c>
      <c r="AL1164">
        <f t="shared" si="374"/>
        <v>312</v>
      </c>
      <c r="AM1164" s="1">
        <f t="shared" si="375"/>
        <v>1189</v>
      </c>
      <c r="AN1164" s="108">
        <f t="shared" si="361"/>
        <v>30.001163999999999</v>
      </c>
      <c r="AO1164">
        <f t="shared" si="376"/>
        <v>834</v>
      </c>
      <c r="AP1164" s="1">
        <f t="shared" si="377"/>
        <v>667</v>
      </c>
      <c r="AQ1164" s="108">
        <f t="shared" si="362"/>
        <v>1.1639999999999999E-3</v>
      </c>
      <c r="AR1164">
        <f t="shared" si="378"/>
        <v>345</v>
      </c>
      <c r="AS1164" s="1">
        <f t="shared" si="379"/>
        <v>1156</v>
      </c>
    </row>
    <row r="1165" spans="7:45" x14ac:dyDescent="0.25">
      <c r="G1165" s="93">
        <v>43547</v>
      </c>
      <c r="H1165" t="s">
        <v>23</v>
      </c>
      <c r="I1165" t="s">
        <v>37</v>
      </c>
      <c r="J1165" t="s">
        <v>183</v>
      </c>
      <c r="K1165" s="95">
        <v>5.55</v>
      </c>
      <c r="L1165" s="94">
        <v>0</v>
      </c>
      <c r="O1165" t="str">
        <f t="shared" si="363"/>
        <v/>
      </c>
      <c r="AA1165" s="3">
        <f t="shared" si="380"/>
        <v>1157</v>
      </c>
      <c r="AB1165" s="93">
        <f t="shared" si="364"/>
        <v>43547.001165000001</v>
      </c>
      <c r="AC1165">
        <f t="shared" si="365"/>
        <v>344</v>
      </c>
      <c r="AD1165" s="1">
        <f t="shared" si="366"/>
        <v>1157</v>
      </c>
      <c r="AE1165" s="119">
        <f t="shared" si="367"/>
        <v>515.00116500000001</v>
      </c>
      <c r="AF1165">
        <f t="shared" si="368"/>
        <v>1092</v>
      </c>
      <c r="AG1165" s="1">
        <f t="shared" si="369"/>
        <v>409</v>
      </c>
      <c r="AH1165" s="119">
        <f t="shared" si="370"/>
        <v>868.00116500000001</v>
      </c>
      <c r="AI1165">
        <f t="shared" si="371"/>
        <v>664</v>
      </c>
      <c r="AJ1165" s="1">
        <f t="shared" si="372"/>
        <v>837</v>
      </c>
      <c r="AK1165" s="1">
        <f t="shared" si="373"/>
        <v>100.001165</v>
      </c>
      <c r="AL1165">
        <f t="shared" si="374"/>
        <v>1401</v>
      </c>
      <c r="AM1165" s="1">
        <f t="shared" si="375"/>
        <v>100</v>
      </c>
      <c r="AN1165" s="108">
        <f t="shared" si="361"/>
        <v>5.5511650000000001</v>
      </c>
      <c r="AO1165">
        <f t="shared" si="376"/>
        <v>1387</v>
      </c>
      <c r="AP1165" s="1">
        <f t="shared" si="377"/>
        <v>114</v>
      </c>
      <c r="AQ1165" s="108">
        <f t="shared" si="362"/>
        <v>1.165E-3</v>
      </c>
      <c r="AR1165">
        <f t="shared" si="378"/>
        <v>344</v>
      </c>
      <c r="AS1165" s="1">
        <f t="shared" si="379"/>
        <v>1157</v>
      </c>
    </row>
    <row r="1166" spans="7:45" x14ac:dyDescent="0.25">
      <c r="G1166" s="93">
        <v>43547</v>
      </c>
      <c r="H1166" t="s">
        <v>23</v>
      </c>
      <c r="I1166" t="s">
        <v>37</v>
      </c>
      <c r="J1166" t="s">
        <v>193</v>
      </c>
      <c r="K1166" s="95">
        <v>4.8</v>
      </c>
      <c r="L1166" s="94">
        <v>0</v>
      </c>
      <c r="O1166" t="str">
        <f t="shared" si="363"/>
        <v/>
      </c>
      <c r="AA1166" s="3">
        <f t="shared" si="380"/>
        <v>1158</v>
      </c>
      <c r="AB1166" s="93">
        <f t="shared" si="364"/>
        <v>43547.001166000002</v>
      </c>
      <c r="AC1166">
        <f t="shared" si="365"/>
        <v>343</v>
      </c>
      <c r="AD1166" s="1">
        <f t="shared" si="366"/>
        <v>1158</v>
      </c>
      <c r="AE1166" s="119">
        <f t="shared" si="367"/>
        <v>515.00116600000001</v>
      </c>
      <c r="AF1166">
        <f t="shared" si="368"/>
        <v>1091</v>
      </c>
      <c r="AG1166" s="1">
        <f t="shared" si="369"/>
        <v>410</v>
      </c>
      <c r="AH1166" s="119">
        <f t="shared" si="370"/>
        <v>868.00116600000001</v>
      </c>
      <c r="AI1166">
        <f t="shared" si="371"/>
        <v>663</v>
      </c>
      <c r="AJ1166" s="1">
        <f t="shared" si="372"/>
        <v>838</v>
      </c>
      <c r="AK1166" s="1">
        <f t="shared" si="373"/>
        <v>16.001166000000001</v>
      </c>
      <c r="AL1166">
        <f t="shared" si="374"/>
        <v>1485</v>
      </c>
      <c r="AM1166" s="1">
        <f t="shared" si="375"/>
        <v>16</v>
      </c>
      <c r="AN1166" s="108">
        <f t="shared" si="361"/>
        <v>4.8011659999999994</v>
      </c>
      <c r="AO1166">
        <f t="shared" si="376"/>
        <v>1399</v>
      </c>
      <c r="AP1166" s="1">
        <f t="shared" si="377"/>
        <v>102</v>
      </c>
      <c r="AQ1166" s="108">
        <f t="shared" si="362"/>
        <v>1.1659999999999999E-3</v>
      </c>
      <c r="AR1166">
        <f t="shared" si="378"/>
        <v>343</v>
      </c>
      <c r="AS1166" s="1">
        <f t="shared" si="379"/>
        <v>1158</v>
      </c>
    </row>
    <row r="1167" spans="7:45" x14ac:dyDescent="0.25">
      <c r="G1167" s="93">
        <v>43547</v>
      </c>
      <c r="H1167" t="s">
        <v>23</v>
      </c>
      <c r="I1167" t="s">
        <v>65</v>
      </c>
      <c r="J1167" t="s">
        <v>580</v>
      </c>
      <c r="K1167" s="95">
        <v>34</v>
      </c>
      <c r="L1167" s="94">
        <v>0</v>
      </c>
      <c r="O1167" t="str">
        <f t="shared" si="363"/>
        <v/>
      </c>
      <c r="AA1167" s="3">
        <f t="shared" si="380"/>
        <v>1159</v>
      </c>
      <c r="AB1167" s="93">
        <f t="shared" si="364"/>
        <v>43547.001167000002</v>
      </c>
      <c r="AC1167">
        <f t="shared" si="365"/>
        <v>342</v>
      </c>
      <c r="AD1167" s="1">
        <f t="shared" si="366"/>
        <v>1159</v>
      </c>
      <c r="AE1167" s="119">
        <f t="shared" si="367"/>
        <v>515.00116700000001</v>
      </c>
      <c r="AF1167">
        <f t="shared" si="368"/>
        <v>1090</v>
      </c>
      <c r="AG1167" s="1">
        <f t="shared" si="369"/>
        <v>411</v>
      </c>
      <c r="AH1167" s="119">
        <f t="shared" si="370"/>
        <v>1500.0011669999999</v>
      </c>
      <c r="AI1167">
        <f t="shared" si="371"/>
        <v>59</v>
      </c>
      <c r="AJ1167" s="1">
        <f t="shared" si="372"/>
        <v>1442</v>
      </c>
      <c r="AK1167" s="1">
        <f t="shared" si="373"/>
        <v>1190.0011669999999</v>
      </c>
      <c r="AL1167">
        <f t="shared" si="374"/>
        <v>311</v>
      </c>
      <c r="AM1167" s="1">
        <f t="shared" si="375"/>
        <v>1190</v>
      </c>
      <c r="AN1167" s="108">
        <f t="shared" si="361"/>
        <v>34.001167000000002</v>
      </c>
      <c r="AO1167">
        <f t="shared" si="376"/>
        <v>779</v>
      </c>
      <c r="AP1167" s="1">
        <f t="shared" si="377"/>
        <v>722</v>
      </c>
      <c r="AQ1167" s="108">
        <f t="shared" si="362"/>
        <v>1.1669999999999999E-3</v>
      </c>
      <c r="AR1167">
        <f t="shared" si="378"/>
        <v>342</v>
      </c>
      <c r="AS1167" s="1">
        <f t="shared" si="379"/>
        <v>1159</v>
      </c>
    </row>
    <row r="1168" spans="7:45" x14ac:dyDescent="0.25">
      <c r="G1168" s="93">
        <v>43549</v>
      </c>
      <c r="H1168" t="s">
        <v>84</v>
      </c>
      <c r="I1168" t="s">
        <v>581</v>
      </c>
      <c r="J1168" t="s">
        <v>582</v>
      </c>
      <c r="K1168" s="95">
        <v>1290.4100000000001</v>
      </c>
      <c r="L1168" s="94">
        <v>0</v>
      </c>
      <c r="O1168" t="str">
        <f t="shared" si="363"/>
        <v/>
      </c>
      <c r="AA1168" s="3">
        <f t="shared" si="380"/>
        <v>1160</v>
      </c>
      <c r="AB1168" s="93">
        <f t="shared" si="364"/>
        <v>43549.001168000003</v>
      </c>
      <c r="AC1168">
        <f t="shared" si="365"/>
        <v>341</v>
      </c>
      <c r="AD1168" s="1">
        <f t="shared" si="366"/>
        <v>1160</v>
      </c>
      <c r="AE1168" s="119">
        <f t="shared" si="367"/>
        <v>1496.001168</v>
      </c>
      <c r="AF1168">
        <f t="shared" si="368"/>
        <v>8</v>
      </c>
      <c r="AG1168" s="1">
        <f t="shared" si="369"/>
        <v>1493</v>
      </c>
      <c r="AH1168" s="119">
        <f t="shared" si="370"/>
        <v>1220.001168</v>
      </c>
      <c r="AI1168">
        <f t="shared" si="371"/>
        <v>321</v>
      </c>
      <c r="AJ1168" s="1">
        <f t="shared" si="372"/>
        <v>1180</v>
      </c>
      <c r="AK1168" s="1">
        <f t="shared" si="373"/>
        <v>1231.001168</v>
      </c>
      <c r="AL1168">
        <f t="shared" si="374"/>
        <v>310</v>
      </c>
      <c r="AM1168" s="1">
        <f t="shared" si="375"/>
        <v>1191</v>
      </c>
      <c r="AN1168" s="108">
        <f t="shared" si="361"/>
        <v>1290.4111680000001</v>
      </c>
      <c r="AO1168">
        <f t="shared" si="376"/>
        <v>19</v>
      </c>
      <c r="AP1168" s="1">
        <f t="shared" si="377"/>
        <v>1482</v>
      </c>
      <c r="AQ1168" s="108">
        <f t="shared" si="362"/>
        <v>1.168E-3</v>
      </c>
      <c r="AR1168">
        <f t="shared" si="378"/>
        <v>341</v>
      </c>
      <c r="AS1168" s="1">
        <f t="shared" si="379"/>
        <v>1160</v>
      </c>
    </row>
    <row r="1169" spans="7:45" x14ac:dyDescent="0.25">
      <c r="G1169" s="93">
        <v>43549</v>
      </c>
      <c r="H1169" t="s">
        <v>22</v>
      </c>
      <c r="I1169" t="s">
        <v>581</v>
      </c>
      <c r="J1169" t="s">
        <v>582</v>
      </c>
      <c r="K1169" s="95">
        <v>82.95</v>
      </c>
      <c r="L1169" s="94">
        <v>0</v>
      </c>
      <c r="O1169" t="str">
        <f t="shared" si="363"/>
        <v/>
      </c>
      <c r="AA1169" s="3">
        <f t="shared" si="380"/>
        <v>1161</v>
      </c>
      <c r="AB1169" s="93">
        <f t="shared" si="364"/>
        <v>43549.001169000003</v>
      </c>
      <c r="AC1169">
        <f t="shared" si="365"/>
        <v>340</v>
      </c>
      <c r="AD1169" s="1">
        <f t="shared" si="366"/>
        <v>1161</v>
      </c>
      <c r="AE1169" s="119">
        <f t="shared" si="367"/>
        <v>1469.0011689999999</v>
      </c>
      <c r="AF1169">
        <f t="shared" si="368"/>
        <v>70</v>
      </c>
      <c r="AG1169" s="1">
        <f t="shared" si="369"/>
        <v>1431</v>
      </c>
      <c r="AH1169" s="119">
        <f t="shared" si="370"/>
        <v>1220.0011689999999</v>
      </c>
      <c r="AI1169">
        <f t="shared" si="371"/>
        <v>320</v>
      </c>
      <c r="AJ1169" s="1">
        <f t="shared" si="372"/>
        <v>1181</v>
      </c>
      <c r="AK1169" s="1">
        <f t="shared" si="373"/>
        <v>1231.0011689999999</v>
      </c>
      <c r="AL1169">
        <f t="shared" si="374"/>
        <v>309</v>
      </c>
      <c r="AM1169" s="1">
        <f t="shared" si="375"/>
        <v>1192</v>
      </c>
      <c r="AN1169" s="108">
        <f t="shared" si="361"/>
        <v>82.951169000000007</v>
      </c>
      <c r="AO1169">
        <f t="shared" si="376"/>
        <v>455</v>
      </c>
      <c r="AP1169" s="1">
        <f t="shared" si="377"/>
        <v>1046</v>
      </c>
      <c r="AQ1169" s="108">
        <f t="shared" si="362"/>
        <v>1.1689999999999999E-3</v>
      </c>
      <c r="AR1169">
        <f t="shared" si="378"/>
        <v>340</v>
      </c>
      <c r="AS1169" s="1">
        <f t="shared" si="379"/>
        <v>1161</v>
      </c>
    </row>
    <row r="1170" spans="7:45" x14ac:dyDescent="0.25">
      <c r="G1170" s="93">
        <v>43549</v>
      </c>
      <c r="H1170" t="s">
        <v>22</v>
      </c>
      <c r="I1170" t="s">
        <v>581</v>
      </c>
      <c r="J1170" t="s">
        <v>582</v>
      </c>
      <c r="K1170" s="95">
        <v>77.64</v>
      </c>
      <c r="L1170" s="94">
        <v>0</v>
      </c>
      <c r="O1170" t="str">
        <f t="shared" si="363"/>
        <v/>
      </c>
      <c r="AA1170" s="3">
        <f t="shared" si="380"/>
        <v>1162</v>
      </c>
      <c r="AB1170" s="93">
        <f t="shared" si="364"/>
        <v>43549.001170000003</v>
      </c>
      <c r="AC1170">
        <f t="shared" si="365"/>
        <v>339</v>
      </c>
      <c r="AD1170" s="1">
        <f t="shared" si="366"/>
        <v>1162</v>
      </c>
      <c r="AE1170" s="119">
        <f t="shared" si="367"/>
        <v>1469.00117</v>
      </c>
      <c r="AF1170">
        <f t="shared" si="368"/>
        <v>69</v>
      </c>
      <c r="AG1170" s="1">
        <f t="shared" si="369"/>
        <v>1432</v>
      </c>
      <c r="AH1170" s="119">
        <f t="shared" si="370"/>
        <v>1220.00117</v>
      </c>
      <c r="AI1170">
        <f t="shared" si="371"/>
        <v>319</v>
      </c>
      <c r="AJ1170" s="1">
        <f t="shared" si="372"/>
        <v>1182</v>
      </c>
      <c r="AK1170" s="1">
        <f t="shared" si="373"/>
        <v>1231.00117</v>
      </c>
      <c r="AL1170">
        <f t="shared" si="374"/>
        <v>308</v>
      </c>
      <c r="AM1170" s="1">
        <f t="shared" si="375"/>
        <v>1193</v>
      </c>
      <c r="AN1170" s="108">
        <f t="shared" si="361"/>
        <v>77.641170000000002</v>
      </c>
      <c r="AO1170">
        <f t="shared" si="376"/>
        <v>478</v>
      </c>
      <c r="AP1170" s="1">
        <f t="shared" si="377"/>
        <v>1023</v>
      </c>
      <c r="AQ1170" s="108">
        <f t="shared" si="362"/>
        <v>1.17E-3</v>
      </c>
      <c r="AR1170">
        <f t="shared" si="378"/>
        <v>339</v>
      </c>
      <c r="AS1170" s="1">
        <f t="shared" si="379"/>
        <v>1162</v>
      </c>
    </row>
    <row r="1171" spans="7:45" x14ac:dyDescent="0.25">
      <c r="G1171" s="93">
        <v>43549</v>
      </c>
      <c r="H1171" t="s">
        <v>22</v>
      </c>
      <c r="I1171" t="s">
        <v>581</v>
      </c>
      <c r="J1171" t="s">
        <v>582</v>
      </c>
      <c r="K1171" s="95">
        <v>72.62</v>
      </c>
      <c r="L1171" s="94">
        <v>0</v>
      </c>
      <c r="O1171" t="str">
        <f t="shared" si="363"/>
        <v/>
      </c>
      <c r="AA1171" s="3">
        <f t="shared" si="380"/>
        <v>1163</v>
      </c>
      <c r="AB1171" s="93">
        <f t="shared" si="364"/>
        <v>43549.001171000004</v>
      </c>
      <c r="AC1171">
        <f t="shared" si="365"/>
        <v>338</v>
      </c>
      <c r="AD1171" s="1">
        <f t="shared" si="366"/>
        <v>1163</v>
      </c>
      <c r="AE1171" s="119">
        <f t="shared" si="367"/>
        <v>1469.0011710000001</v>
      </c>
      <c r="AF1171">
        <f t="shared" si="368"/>
        <v>68</v>
      </c>
      <c r="AG1171" s="1">
        <f t="shared" si="369"/>
        <v>1433</v>
      </c>
      <c r="AH1171" s="119">
        <f t="shared" si="370"/>
        <v>1220.0011710000001</v>
      </c>
      <c r="AI1171">
        <f t="shared" si="371"/>
        <v>318</v>
      </c>
      <c r="AJ1171" s="1">
        <f t="shared" si="372"/>
        <v>1183</v>
      </c>
      <c r="AK1171" s="1">
        <f t="shared" si="373"/>
        <v>1231.0011710000001</v>
      </c>
      <c r="AL1171">
        <f t="shared" si="374"/>
        <v>307</v>
      </c>
      <c r="AM1171" s="1">
        <f t="shared" si="375"/>
        <v>1194</v>
      </c>
      <c r="AN1171" s="108">
        <f t="shared" si="361"/>
        <v>72.621171000000004</v>
      </c>
      <c r="AO1171">
        <f t="shared" si="376"/>
        <v>493</v>
      </c>
      <c r="AP1171" s="1">
        <f t="shared" si="377"/>
        <v>1008</v>
      </c>
      <c r="AQ1171" s="108">
        <f t="shared" si="362"/>
        <v>1.1709999999999999E-3</v>
      </c>
      <c r="AR1171">
        <f t="shared" si="378"/>
        <v>338</v>
      </c>
      <c r="AS1171" s="1">
        <f t="shared" si="379"/>
        <v>1163</v>
      </c>
    </row>
    <row r="1172" spans="7:45" x14ac:dyDescent="0.25">
      <c r="G1172" s="93">
        <v>43549</v>
      </c>
      <c r="H1172" t="s">
        <v>22</v>
      </c>
      <c r="I1172" t="s">
        <v>581</v>
      </c>
      <c r="J1172" t="s">
        <v>582</v>
      </c>
      <c r="K1172" s="95">
        <v>39.42</v>
      </c>
      <c r="L1172" s="94">
        <v>0</v>
      </c>
      <c r="O1172" t="str">
        <f t="shared" si="363"/>
        <v/>
      </c>
      <c r="AA1172" s="3">
        <f t="shared" si="380"/>
        <v>1164</v>
      </c>
      <c r="AB1172" s="93">
        <f t="shared" si="364"/>
        <v>43549.001171999997</v>
      </c>
      <c r="AC1172">
        <f t="shared" si="365"/>
        <v>337</v>
      </c>
      <c r="AD1172" s="1">
        <f t="shared" si="366"/>
        <v>1164</v>
      </c>
      <c r="AE1172" s="119">
        <f t="shared" si="367"/>
        <v>1469.001172</v>
      </c>
      <c r="AF1172">
        <f t="shared" si="368"/>
        <v>67</v>
      </c>
      <c r="AG1172" s="1">
        <f t="shared" si="369"/>
        <v>1434</v>
      </c>
      <c r="AH1172" s="119">
        <f t="shared" si="370"/>
        <v>1220.001172</v>
      </c>
      <c r="AI1172">
        <f t="shared" si="371"/>
        <v>317</v>
      </c>
      <c r="AJ1172" s="1">
        <f t="shared" si="372"/>
        <v>1184</v>
      </c>
      <c r="AK1172" s="1">
        <f t="shared" si="373"/>
        <v>1231.001172</v>
      </c>
      <c r="AL1172">
        <f t="shared" si="374"/>
        <v>306</v>
      </c>
      <c r="AM1172" s="1">
        <f t="shared" si="375"/>
        <v>1195</v>
      </c>
      <c r="AN1172" s="108">
        <f t="shared" si="361"/>
        <v>39.421171999999999</v>
      </c>
      <c r="AO1172">
        <f t="shared" si="376"/>
        <v>720</v>
      </c>
      <c r="AP1172" s="1">
        <f t="shared" si="377"/>
        <v>781</v>
      </c>
      <c r="AQ1172" s="108">
        <f t="shared" si="362"/>
        <v>1.1719999999999999E-3</v>
      </c>
      <c r="AR1172">
        <f t="shared" si="378"/>
        <v>337</v>
      </c>
      <c r="AS1172" s="1">
        <f t="shared" si="379"/>
        <v>1164</v>
      </c>
    </row>
    <row r="1173" spans="7:45" x14ac:dyDescent="0.25">
      <c r="G1173" s="93">
        <v>43549</v>
      </c>
      <c r="H1173" t="s">
        <v>22</v>
      </c>
      <c r="I1173" t="s">
        <v>581</v>
      </c>
      <c r="J1173" t="s">
        <v>582</v>
      </c>
      <c r="K1173" s="95">
        <v>26.83</v>
      </c>
      <c r="L1173" s="94">
        <v>0</v>
      </c>
      <c r="O1173" t="str">
        <f t="shared" si="363"/>
        <v/>
      </c>
      <c r="AA1173" s="3">
        <f t="shared" si="380"/>
        <v>1165</v>
      </c>
      <c r="AB1173" s="93">
        <f t="shared" si="364"/>
        <v>43549.001172999997</v>
      </c>
      <c r="AC1173">
        <f t="shared" si="365"/>
        <v>336</v>
      </c>
      <c r="AD1173" s="1">
        <f t="shared" si="366"/>
        <v>1165</v>
      </c>
      <c r="AE1173" s="119">
        <f t="shared" si="367"/>
        <v>1469.0011730000001</v>
      </c>
      <c r="AF1173">
        <f t="shared" si="368"/>
        <v>66</v>
      </c>
      <c r="AG1173" s="1">
        <f t="shared" si="369"/>
        <v>1435</v>
      </c>
      <c r="AH1173" s="119">
        <f t="shared" si="370"/>
        <v>1220.0011730000001</v>
      </c>
      <c r="AI1173">
        <f t="shared" si="371"/>
        <v>316</v>
      </c>
      <c r="AJ1173" s="1">
        <f t="shared" si="372"/>
        <v>1185</v>
      </c>
      <c r="AK1173" s="1">
        <f t="shared" si="373"/>
        <v>1231.0011730000001</v>
      </c>
      <c r="AL1173">
        <f t="shared" si="374"/>
        <v>305</v>
      </c>
      <c r="AM1173" s="1">
        <f t="shared" si="375"/>
        <v>1196</v>
      </c>
      <c r="AN1173" s="108">
        <f t="shared" si="361"/>
        <v>26.831173</v>
      </c>
      <c r="AO1173">
        <f t="shared" si="376"/>
        <v>873</v>
      </c>
      <c r="AP1173" s="1">
        <f t="shared" si="377"/>
        <v>628</v>
      </c>
      <c r="AQ1173" s="108">
        <f t="shared" si="362"/>
        <v>1.173E-3</v>
      </c>
      <c r="AR1173">
        <f t="shared" si="378"/>
        <v>336</v>
      </c>
      <c r="AS1173" s="1">
        <f t="shared" si="379"/>
        <v>1165</v>
      </c>
    </row>
    <row r="1174" spans="7:45" x14ac:dyDescent="0.25">
      <c r="G1174" s="93">
        <v>43549</v>
      </c>
      <c r="H1174" t="s">
        <v>22</v>
      </c>
      <c r="I1174" t="s">
        <v>581</v>
      </c>
      <c r="J1174" t="s">
        <v>582</v>
      </c>
      <c r="K1174" s="95">
        <v>24.36</v>
      </c>
      <c r="L1174" s="94">
        <v>0</v>
      </c>
      <c r="O1174" t="str">
        <f t="shared" si="363"/>
        <v/>
      </c>
      <c r="AA1174" s="3">
        <f t="shared" si="380"/>
        <v>1166</v>
      </c>
      <c r="AB1174" s="93">
        <f t="shared" si="364"/>
        <v>43549.001173999997</v>
      </c>
      <c r="AC1174">
        <f t="shared" si="365"/>
        <v>335</v>
      </c>
      <c r="AD1174" s="1">
        <f t="shared" si="366"/>
        <v>1166</v>
      </c>
      <c r="AE1174" s="119">
        <f t="shared" si="367"/>
        <v>1469.001174</v>
      </c>
      <c r="AF1174">
        <f t="shared" si="368"/>
        <v>65</v>
      </c>
      <c r="AG1174" s="1">
        <f t="shared" si="369"/>
        <v>1436</v>
      </c>
      <c r="AH1174" s="119">
        <f t="shared" si="370"/>
        <v>1220.001174</v>
      </c>
      <c r="AI1174">
        <f t="shared" si="371"/>
        <v>315</v>
      </c>
      <c r="AJ1174" s="1">
        <f t="shared" si="372"/>
        <v>1186</v>
      </c>
      <c r="AK1174" s="1">
        <f t="shared" si="373"/>
        <v>1231.001174</v>
      </c>
      <c r="AL1174">
        <f t="shared" si="374"/>
        <v>304</v>
      </c>
      <c r="AM1174" s="1">
        <f t="shared" si="375"/>
        <v>1197</v>
      </c>
      <c r="AN1174" s="108">
        <f t="shared" si="361"/>
        <v>24.361173999999998</v>
      </c>
      <c r="AO1174">
        <f t="shared" si="376"/>
        <v>911</v>
      </c>
      <c r="AP1174" s="1">
        <f t="shared" si="377"/>
        <v>590</v>
      </c>
      <c r="AQ1174" s="108">
        <f t="shared" si="362"/>
        <v>1.1739999999999999E-3</v>
      </c>
      <c r="AR1174">
        <f t="shared" si="378"/>
        <v>335</v>
      </c>
      <c r="AS1174" s="1">
        <f t="shared" si="379"/>
        <v>1166</v>
      </c>
    </row>
    <row r="1175" spans="7:45" x14ac:dyDescent="0.25">
      <c r="G1175" s="93">
        <v>43549</v>
      </c>
      <c r="H1175" t="s">
        <v>22</v>
      </c>
      <c r="I1175" t="s">
        <v>581</v>
      </c>
      <c r="J1175" t="s">
        <v>582</v>
      </c>
      <c r="K1175" s="95">
        <v>17.670000000000002</v>
      </c>
      <c r="L1175" s="94">
        <v>0</v>
      </c>
      <c r="O1175" t="str">
        <f t="shared" si="363"/>
        <v/>
      </c>
      <c r="AA1175" s="3">
        <f t="shared" si="380"/>
        <v>1167</v>
      </c>
      <c r="AB1175" s="93">
        <f t="shared" si="364"/>
        <v>43549.001174999998</v>
      </c>
      <c r="AC1175">
        <f t="shared" si="365"/>
        <v>334</v>
      </c>
      <c r="AD1175" s="1">
        <f t="shared" si="366"/>
        <v>1167</v>
      </c>
      <c r="AE1175" s="119">
        <f t="shared" si="367"/>
        <v>1469.0011750000001</v>
      </c>
      <c r="AF1175">
        <f t="shared" si="368"/>
        <v>64</v>
      </c>
      <c r="AG1175" s="1">
        <f t="shared" si="369"/>
        <v>1437</v>
      </c>
      <c r="AH1175" s="119">
        <f t="shared" si="370"/>
        <v>1220.0011750000001</v>
      </c>
      <c r="AI1175">
        <f t="shared" si="371"/>
        <v>314</v>
      </c>
      <c r="AJ1175" s="1">
        <f t="shared" si="372"/>
        <v>1187</v>
      </c>
      <c r="AK1175" s="1">
        <f t="shared" si="373"/>
        <v>1231.0011750000001</v>
      </c>
      <c r="AL1175">
        <f t="shared" si="374"/>
        <v>303</v>
      </c>
      <c r="AM1175" s="1">
        <f t="shared" si="375"/>
        <v>1198</v>
      </c>
      <c r="AN1175" s="108">
        <f t="shared" si="361"/>
        <v>17.671175000000002</v>
      </c>
      <c r="AO1175">
        <f t="shared" si="376"/>
        <v>1047</v>
      </c>
      <c r="AP1175" s="1">
        <f t="shared" si="377"/>
        <v>454</v>
      </c>
      <c r="AQ1175" s="108">
        <f t="shared" si="362"/>
        <v>1.175E-3</v>
      </c>
      <c r="AR1175">
        <f t="shared" si="378"/>
        <v>334</v>
      </c>
      <c r="AS1175" s="1">
        <f t="shared" si="379"/>
        <v>1167</v>
      </c>
    </row>
    <row r="1176" spans="7:45" x14ac:dyDescent="0.25">
      <c r="G1176" s="93">
        <v>43549</v>
      </c>
      <c r="H1176" t="s">
        <v>22</v>
      </c>
      <c r="I1176" t="s">
        <v>581</v>
      </c>
      <c r="J1176" t="s">
        <v>582</v>
      </c>
      <c r="K1176" s="95">
        <v>15.73</v>
      </c>
      <c r="L1176" s="94">
        <v>0</v>
      </c>
      <c r="O1176" t="str">
        <f t="shared" si="363"/>
        <v/>
      </c>
      <c r="AA1176" s="3">
        <f t="shared" si="380"/>
        <v>1168</v>
      </c>
      <c r="AB1176" s="93">
        <f t="shared" si="364"/>
        <v>43549.001175999998</v>
      </c>
      <c r="AC1176">
        <f t="shared" si="365"/>
        <v>333</v>
      </c>
      <c r="AD1176" s="1">
        <f t="shared" si="366"/>
        <v>1168</v>
      </c>
      <c r="AE1176" s="119">
        <f t="shared" si="367"/>
        <v>1469.001176</v>
      </c>
      <c r="AF1176">
        <f t="shared" si="368"/>
        <v>63</v>
      </c>
      <c r="AG1176" s="1">
        <f t="shared" si="369"/>
        <v>1438</v>
      </c>
      <c r="AH1176" s="119">
        <f t="shared" si="370"/>
        <v>1220.001176</v>
      </c>
      <c r="AI1176">
        <f t="shared" si="371"/>
        <v>313</v>
      </c>
      <c r="AJ1176" s="1">
        <f t="shared" si="372"/>
        <v>1188</v>
      </c>
      <c r="AK1176" s="1">
        <f t="shared" si="373"/>
        <v>1231.001176</v>
      </c>
      <c r="AL1176">
        <f t="shared" si="374"/>
        <v>302</v>
      </c>
      <c r="AM1176" s="1">
        <f t="shared" si="375"/>
        <v>1199</v>
      </c>
      <c r="AN1176" s="108">
        <f t="shared" si="361"/>
        <v>15.731176</v>
      </c>
      <c r="AO1176">
        <f t="shared" si="376"/>
        <v>1138</v>
      </c>
      <c r="AP1176" s="1">
        <f t="shared" si="377"/>
        <v>363</v>
      </c>
      <c r="AQ1176" s="108">
        <f t="shared" si="362"/>
        <v>1.176E-3</v>
      </c>
      <c r="AR1176">
        <f t="shared" si="378"/>
        <v>333</v>
      </c>
      <c r="AS1176" s="1">
        <f t="shared" si="379"/>
        <v>1168</v>
      </c>
    </row>
    <row r="1177" spans="7:45" x14ac:dyDescent="0.25">
      <c r="G1177" s="93">
        <v>43549</v>
      </c>
      <c r="H1177" t="s">
        <v>73</v>
      </c>
      <c r="I1177" t="s">
        <v>581</v>
      </c>
      <c r="J1177" t="s">
        <v>582</v>
      </c>
      <c r="K1177" s="95">
        <v>37.49</v>
      </c>
      <c r="L1177" s="94">
        <v>0</v>
      </c>
      <c r="O1177" t="str">
        <f t="shared" si="363"/>
        <v/>
      </c>
      <c r="AA1177" s="3">
        <f t="shared" si="380"/>
        <v>1169</v>
      </c>
      <c r="AB1177" s="93">
        <f t="shared" si="364"/>
        <v>43549.001176999998</v>
      </c>
      <c r="AC1177">
        <f t="shared" si="365"/>
        <v>332</v>
      </c>
      <c r="AD1177" s="1">
        <f t="shared" si="366"/>
        <v>1169</v>
      </c>
      <c r="AE1177" s="119">
        <f t="shared" si="367"/>
        <v>1321.0011770000001</v>
      </c>
      <c r="AF1177">
        <f t="shared" si="368"/>
        <v>184</v>
      </c>
      <c r="AG1177" s="1">
        <f t="shared" si="369"/>
        <v>1317</v>
      </c>
      <c r="AH1177" s="119">
        <f t="shared" si="370"/>
        <v>1220.0011770000001</v>
      </c>
      <c r="AI1177">
        <f t="shared" si="371"/>
        <v>312</v>
      </c>
      <c r="AJ1177" s="1">
        <f t="shared" si="372"/>
        <v>1189</v>
      </c>
      <c r="AK1177" s="1">
        <f t="shared" si="373"/>
        <v>1231.0011770000001</v>
      </c>
      <c r="AL1177">
        <f t="shared" si="374"/>
        <v>301</v>
      </c>
      <c r="AM1177" s="1">
        <f t="shared" si="375"/>
        <v>1200</v>
      </c>
      <c r="AN1177" s="108">
        <f t="shared" si="361"/>
        <v>37.491177</v>
      </c>
      <c r="AO1177">
        <f t="shared" si="376"/>
        <v>744</v>
      </c>
      <c r="AP1177" s="1">
        <f t="shared" si="377"/>
        <v>757</v>
      </c>
      <c r="AQ1177" s="108">
        <f t="shared" si="362"/>
        <v>1.1769999999999999E-3</v>
      </c>
      <c r="AR1177">
        <f t="shared" si="378"/>
        <v>332</v>
      </c>
      <c r="AS1177" s="1">
        <f t="shared" si="379"/>
        <v>1169</v>
      </c>
    </row>
    <row r="1178" spans="7:45" x14ac:dyDescent="0.25">
      <c r="G1178" s="93">
        <v>43549</v>
      </c>
      <c r="H1178" t="s">
        <v>80</v>
      </c>
      <c r="I1178" t="s">
        <v>581</v>
      </c>
      <c r="J1178" t="s">
        <v>582</v>
      </c>
      <c r="K1178" s="95">
        <v>1189.81</v>
      </c>
      <c r="L1178" s="94">
        <v>0</v>
      </c>
      <c r="O1178" t="str">
        <f t="shared" si="363"/>
        <v/>
      </c>
      <c r="AA1178" s="3">
        <f t="shared" si="380"/>
        <v>1170</v>
      </c>
      <c r="AB1178" s="93">
        <f t="shared" si="364"/>
        <v>43549.001177999999</v>
      </c>
      <c r="AC1178">
        <f t="shared" si="365"/>
        <v>331</v>
      </c>
      <c r="AD1178" s="1">
        <f t="shared" si="366"/>
        <v>1170</v>
      </c>
      <c r="AE1178" s="119">
        <f t="shared" si="367"/>
        <v>1273.001178</v>
      </c>
      <c r="AF1178">
        <f t="shared" si="368"/>
        <v>229</v>
      </c>
      <c r="AG1178" s="1">
        <f t="shared" si="369"/>
        <v>1272</v>
      </c>
      <c r="AH1178" s="119">
        <f t="shared" si="370"/>
        <v>1220.001178</v>
      </c>
      <c r="AI1178">
        <f t="shared" si="371"/>
        <v>311</v>
      </c>
      <c r="AJ1178" s="1">
        <f t="shared" si="372"/>
        <v>1190</v>
      </c>
      <c r="AK1178" s="1">
        <f t="shared" si="373"/>
        <v>1231.001178</v>
      </c>
      <c r="AL1178">
        <f t="shared" si="374"/>
        <v>300</v>
      </c>
      <c r="AM1178" s="1">
        <f t="shared" si="375"/>
        <v>1201</v>
      </c>
      <c r="AN1178" s="108">
        <f t="shared" si="361"/>
        <v>1189.8111779999999</v>
      </c>
      <c r="AO1178">
        <f t="shared" si="376"/>
        <v>22</v>
      </c>
      <c r="AP1178" s="1">
        <f t="shared" si="377"/>
        <v>1479</v>
      </c>
      <c r="AQ1178" s="108">
        <f t="shared" si="362"/>
        <v>1.178E-3</v>
      </c>
      <c r="AR1178">
        <f t="shared" si="378"/>
        <v>331</v>
      </c>
      <c r="AS1178" s="1">
        <f t="shared" si="379"/>
        <v>1170</v>
      </c>
    </row>
    <row r="1179" spans="7:45" x14ac:dyDescent="0.25">
      <c r="G1179" s="93">
        <v>43549</v>
      </c>
      <c r="H1179" t="s">
        <v>71</v>
      </c>
      <c r="I1179" t="s">
        <v>581</v>
      </c>
      <c r="J1179" t="s">
        <v>582</v>
      </c>
      <c r="K1179" s="95">
        <v>16088.95</v>
      </c>
      <c r="L1179" s="94">
        <v>0</v>
      </c>
      <c r="O1179" t="str">
        <f t="shared" si="363"/>
        <v/>
      </c>
      <c r="AA1179" s="3">
        <f t="shared" si="380"/>
        <v>1171</v>
      </c>
      <c r="AB1179" s="93">
        <f t="shared" si="364"/>
        <v>43549.001178999999</v>
      </c>
      <c r="AC1179">
        <f t="shared" si="365"/>
        <v>330</v>
      </c>
      <c r="AD1179" s="1">
        <f t="shared" si="366"/>
        <v>1171</v>
      </c>
      <c r="AE1179" s="119">
        <f t="shared" si="367"/>
        <v>1260.0011790000001</v>
      </c>
      <c r="AF1179">
        <f t="shared" si="368"/>
        <v>252</v>
      </c>
      <c r="AG1179" s="1">
        <f t="shared" si="369"/>
        <v>1249</v>
      </c>
      <c r="AH1179" s="119">
        <f t="shared" si="370"/>
        <v>1220.0011790000001</v>
      </c>
      <c r="AI1179">
        <f t="shared" si="371"/>
        <v>310</v>
      </c>
      <c r="AJ1179" s="1">
        <f t="shared" si="372"/>
        <v>1191</v>
      </c>
      <c r="AK1179" s="1">
        <f t="shared" si="373"/>
        <v>1231.0011790000001</v>
      </c>
      <c r="AL1179">
        <f t="shared" si="374"/>
        <v>299</v>
      </c>
      <c r="AM1179" s="1">
        <f t="shared" si="375"/>
        <v>1202</v>
      </c>
      <c r="AN1179" s="108">
        <f t="shared" si="361"/>
        <v>16088.951179000002</v>
      </c>
      <c r="AO1179">
        <f t="shared" si="376"/>
        <v>2</v>
      </c>
      <c r="AP1179" s="1">
        <f t="shared" si="377"/>
        <v>1499</v>
      </c>
      <c r="AQ1179" s="108">
        <f t="shared" si="362"/>
        <v>1.1789999999999999E-3</v>
      </c>
      <c r="AR1179">
        <f t="shared" si="378"/>
        <v>330</v>
      </c>
      <c r="AS1179" s="1">
        <f t="shared" si="379"/>
        <v>1171</v>
      </c>
    </row>
    <row r="1180" spans="7:45" x14ac:dyDescent="0.25">
      <c r="G1180" s="93">
        <v>43549</v>
      </c>
      <c r="H1180" t="s">
        <v>77</v>
      </c>
      <c r="I1180" t="s">
        <v>64</v>
      </c>
      <c r="J1180" t="s">
        <v>583</v>
      </c>
      <c r="K1180" s="95">
        <v>30.75</v>
      </c>
      <c r="L1180" s="94">
        <v>0</v>
      </c>
      <c r="O1180" t="str">
        <f t="shared" si="363"/>
        <v/>
      </c>
      <c r="AA1180" s="3">
        <f t="shared" si="380"/>
        <v>1172</v>
      </c>
      <c r="AB1180" s="93">
        <f t="shared" si="364"/>
        <v>43549.001179999999</v>
      </c>
      <c r="AC1180">
        <f t="shared" si="365"/>
        <v>329</v>
      </c>
      <c r="AD1180" s="1">
        <f t="shared" si="366"/>
        <v>1172</v>
      </c>
      <c r="AE1180" s="119">
        <f t="shared" si="367"/>
        <v>1184.00118</v>
      </c>
      <c r="AF1180">
        <f t="shared" si="368"/>
        <v>320</v>
      </c>
      <c r="AG1180" s="1">
        <f t="shared" si="369"/>
        <v>1181</v>
      </c>
      <c r="AH1180" s="119">
        <f t="shared" si="370"/>
        <v>358.00117999999998</v>
      </c>
      <c r="AI1180">
        <f t="shared" si="371"/>
        <v>1161</v>
      </c>
      <c r="AJ1180" s="1">
        <f t="shared" si="372"/>
        <v>340</v>
      </c>
      <c r="AK1180" s="1">
        <f t="shared" si="373"/>
        <v>1237.00118</v>
      </c>
      <c r="AL1180">
        <f t="shared" si="374"/>
        <v>269</v>
      </c>
      <c r="AM1180" s="1">
        <f t="shared" si="375"/>
        <v>1232</v>
      </c>
      <c r="AN1180" s="108">
        <f t="shared" si="361"/>
        <v>30.751180000000002</v>
      </c>
      <c r="AO1180">
        <f t="shared" si="376"/>
        <v>828</v>
      </c>
      <c r="AP1180" s="1">
        <f t="shared" si="377"/>
        <v>673</v>
      </c>
      <c r="AQ1180" s="108">
        <f t="shared" si="362"/>
        <v>1.1799999999999998E-3</v>
      </c>
      <c r="AR1180">
        <f t="shared" si="378"/>
        <v>329</v>
      </c>
      <c r="AS1180" s="1">
        <f t="shared" si="379"/>
        <v>1172</v>
      </c>
    </row>
    <row r="1181" spans="7:45" x14ac:dyDescent="0.25">
      <c r="G1181" s="93">
        <v>43549</v>
      </c>
      <c r="H1181" t="s">
        <v>75</v>
      </c>
      <c r="I1181" t="s">
        <v>581</v>
      </c>
      <c r="J1181" t="s">
        <v>582</v>
      </c>
      <c r="K1181" s="95">
        <v>7.31</v>
      </c>
      <c r="L1181" s="94">
        <v>0</v>
      </c>
      <c r="O1181" t="str">
        <f t="shared" si="363"/>
        <v/>
      </c>
      <c r="AA1181" s="3">
        <f t="shared" si="380"/>
        <v>1173</v>
      </c>
      <c r="AB1181" s="93">
        <f t="shared" si="364"/>
        <v>43549.001181</v>
      </c>
      <c r="AC1181">
        <f t="shared" si="365"/>
        <v>328</v>
      </c>
      <c r="AD1181" s="1">
        <f t="shared" si="366"/>
        <v>1173</v>
      </c>
      <c r="AE1181" s="119">
        <f t="shared" si="367"/>
        <v>1147.0011810000001</v>
      </c>
      <c r="AF1181">
        <f t="shared" si="368"/>
        <v>371</v>
      </c>
      <c r="AG1181" s="1">
        <f t="shared" si="369"/>
        <v>1130</v>
      </c>
      <c r="AH1181" s="119">
        <f t="shared" si="370"/>
        <v>1220.0011810000001</v>
      </c>
      <c r="AI1181">
        <f t="shared" si="371"/>
        <v>309</v>
      </c>
      <c r="AJ1181" s="1">
        <f t="shared" si="372"/>
        <v>1192</v>
      </c>
      <c r="AK1181" s="1">
        <f t="shared" si="373"/>
        <v>1231.0011810000001</v>
      </c>
      <c r="AL1181">
        <f t="shared" si="374"/>
        <v>298</v>
      </c>
      <c r="AM1181" s="1">
        <f t="shared" si="375"/>
        <v>1203</v>
      </c>
      <c r="AN1181" s="108">
        <f t="shared" si="361"/>
        <v>7.3111809999999995</v>
      </c>
      <c r="AO1181">
        <f t="shared" si="376"/>
        <v>1364</v>
      </c>
      <c r="AP1181" s="1">
        <f t="shared" si="377"/>
        <v>137</v>
      </c>
      <c r="AQ1181" s="108">
        <f t="shared" si="362"/>
        <v>1.181E-3</v>
      </c>
      <c r="AR1181">
        <f t="shared" si="378"/>
        <v>328</v>
      </c>
      <c r="AS1181" s="1">
        <f t="shared" si="379"/>
        <v>1173</v>
      </c>
    </row>
    <row r="1182" spans="7:45" x14ac:dyDescent="0.25">
      <c r="G1182" s="93">
        <v>43549</v>
      </c>
      <c r="H1182" t="s">
        <v>21</v>
      </c>
      <c r="I1182" t="s">
        <v>36</v>
      </c>
      <c r="J1182" t="s">
        <v>583</v>
      </c>
      <c r="K1182" s="95">
        <v>40</v>
      </c>
      <c r="L1182" s="94">
        <v>0</v>
      </c>
      <c r="O1182" t="str">
        <f t="shared" si="363"/>
        <v/>
      </c>
      <c r="AA1182" s="3">
        <f t="shared" si="380"/>
        <v>1174</v>
      </c>
      <c r="AB1182" s="93">
        <f t="shared" si="364"/>
        <v>43549.001182</v>
      </c>
      <c r="AC1182">
        <f t="shared" si="365"/>
        <v>327</v>
      </c>
      <c r="AD1182" s="1">
        <f t="shared" si="366"/>
        <v>1174</v>
      </c>
      <c r="AE1182" s="119">
        <f t="shared" si="367"/>
        <v>1086.001182</v>
      </c>
      <c r="AF1182">
        <f t="shared" si="368"/>
        <v>506</v>
      </c>
      <c r="AG1182" s="1">
        <f t="shared" si="369"/>
        <v>995</v>
      </c>
      <c r="AH1182" s="119">
        <f t="shared" si="370"/>
        <v>297.00118199999997</v>
      </c>
      <c r="AI1182">
        <f t="shared" si="371"/>
        <v>1265</v>
      </c>
      <c r="AJ1182" s="1">
        <f t="shared" si="372"/>
        <v>236</v>
      </c>
      <c r="AK1182" s="1">
        <f t="shared" si="373"/>
        <v>1237.001182</v>
      </c>
      <c r="AL1182">
        <f t="shared" si="374"/>
        <v>268</v>
      </c>
      <c r="AM1182" s="1">
        <f t="shared" si="375"/>
        <v>1233</v>
      </c>
      <c r="AN1182" s="108">
        <f t="shared" si="361"/>
        <v>40.001182</v>
      </c>
      <c r="AO1182">
        <f t="shared" si="376"/>
        <v>701</v>
      </c>
      <c r="AP1182" s="1">
        <f t="shared" si="377"/>
        <v>800</v>
      </c>
      <c r="AQ1182" s="108">
        <f t="shared" si="362"/>
        <v>1.1819999999999999E-3</v>
      </c>
      <c r="AR1182">
        <f t="shared" si="378"/>
        <v>327</v>
      </c>
      <c r="AS1182" s="1">
        <f t="shared" si="379"/>
        <v>1174</v>
      </c>
    </row>
    <row r="1183" spans="7:45" x14ac:dyDescent="0.25">
      <c r="G1183" s="93">
        <v>43549</v>
      </c>
      <c r="H1183" t="s">
        <v>21</v>
      </c>
      <c r="I1183" t="s">
        <v>36</v>
      </c>
      <c r="J1183" t="s">
        <v>583</v>
      </c>
      <c r="K1183" s="95">
        <v>24</v>
      </c>
      <c r="L1183" s="94">
        <v>0</v>
      </c>
      <c r="O1183" t="str">
        <f t="shared" si="363"/>
        <v/>
      </c>
      <c r="AA1183" s="3">
        <f t="shared" si="380"/>
        <v>1175</v>
      </c>
      <c r="AB1183" s="93">
        <f t="shared" si="364"/>
        <v>43549.001183</v>
      </c>
      <c r="AC1183">
        <f t="shared" si="365"/>
        <v>326</v>
      </c>
      <c r="AD1183" s="1">
        <f t="shared" si="366"/>
        <v>1175</v>
      </c>
      <c r="AE1183" s="119">
        <f t="shared" si="367"/>
        <v>1086.0011830000001</v>
      </c>
      <c r="AF1183">
        <f t="shared" si="368"/>
        <v>505</v>
      </c>
      <c r="AG1183" s="1">
        <f t="shared" si="369"/>
        <v>996</v>
      </c>
      <c r="AH1183" s="119">
        <f t="shared" si="370"/>
        <v>297.00118300000003</v>
      </c>
      <c r="AI1183">
        <f t="shared" si="371"/>
        <v>1264</v>
      </c>
      <c r="AJ1183" s="1">
        <f t="shared" si="372"/>
        <v>237</v>
      </c>
      <c r="AK1183" s="1">
        <f t="shared" si="373"/>
        <v>1237.0011830000001</v>
      </c>
      <c r="AL1183">
        <f t="shared" si="374"/>
        <v>267</v>
      </c>
      <c r="AM1183" s="1">
        <f t="shared" si="375"/>
        <v>1234</v>
      </c>
      <c r="AN1183" s="108">
        <f t="shared" si="361"/>
        <v>24.001183000000001</v>
      </c>
      <c r="AO1183">
        <f t="shared" si="376"/>
        <v>920</v>
      </c>
      <c r="AP1183" s="1">
        <f t="shared" si="377"/>
        <v>581</v>
      </c>
      <c r="AQ1183" s="108">
        <f t="shared" si="362"/>
        <v>1.183E-3</v>
      </c>
      <c r="AR1183">
        <f t="shared" si="378"/>
        <v>326</v>
      </c>
      <c r="AS1183" s="1">
        <f t="shared" si="379"/>
        <v>1175</v>
      </c>
    </row>
    <row r="1184" spans="7:45" x14ac:dyDescent="0.25">
      <c r="G1184" s="93">
        <v>43549</v>
      </c>
      <c r="H1184" t="s">
        <v>21</v>
      </c>
      <c r="I1184" t="s">
        <v>36</v>
      </c>
      <c r="J1184" t="s">
        <v>583</v>
      </c>
      <c r="K1184" s="95">
        <v>16</v>
      </c>
      <c r="L1184" s="94">
        <v>0</v>
      </c>
      <c r="O1184" t="str">
        <f t="shared" si="363"/>
        <v/>
      </c>
      <c r="AA1184" s="3">
        <f t="shared" si="380"/>
        <v>1176</v>
      </c>
      <c r="AB1184" s="93">
        <f t="shared" si="364"/>
        <v>43549.001184000001</v>
      </c>
      <c r="AC1184">
        <f t="shared" si="365"/>
        <v>325</v>
      </c>
      <c r="AD1184" s="1">
        <f t="shared" si="366"/>
        <v>1176</v>
      </c>
      <c r="AE1184" s="119">
        <f t="shared" si="367"/>
        <v>1086.001184</v>
      </c>
      <c r="AF1184">
        <f t="shared" si="368"/>
        <v>504</v>
      </c>
      <c r="AG1184" s="1">
        <f t="shared" si="369"/>
        <v>997</v>
      </c>
      <c r="AH1184" s="119">
        <f t="shared" si="370"/>
        <v>297.00118400000002</v>
      </c>
      <c r="AI1184">
        <f t="shared" si="371"/>
        <v>1263</v>
      </c>
      <c r="AJ1184" s="1">
        <f t="shared" si="372"/>
        <v>238</v>
      </c>
      <c r="AK1184" s="1">
        <f t="shared" si="373"/>
        <v>1237.001184</v>
      </c>
      <c r="AL1184">
        <f t="shared" si="374"/>
        <v>266</v>
      </c>
      <c r="AM1184" s="1">
        <f t="shared" si="375"/>
        <v>1235</v>
      </c>
      <c r="AN1184" s="108">
        <f t="shared" si="361"/>
        <v>16.001183999999999</v>
      </c>
      <c r="AO1184">
        <f t="shared" si="376"/>
        <v>1083</v>
      </c>
      <c r="AP1184" s="1">
        <f t="shared" si="377"/>
        <v>418</v>
      </c>
      <c r="AQ1184" s="108">
        <f t="shared" si="362"/>
        <v>1.1839999999999999E-3</v>
      </c>
      <c r="AR1184">
        <f t="shared" si="378"/>
        <v>325</v>
      </c>
      <c r="AS1184" s="1">
        <f t="shared" si="379"/>
        <v>1176</v>
      </c>
    </row>
    <row r="1185" spans="7:45" x14ac:dyDescent="0.25">
      <c r="G1185" s="93">
        <v>43549</v>
      </c>
      <c r="H1185" t="s">
        <v>21</v>
      </c>
      <c r="I1185" t="s">
        <v>581</v>
      </c>
      <c r="J1185" t="s">
        <v>582</v>
      </c>
      <c r="K1185" s="95">
        <v>906.64</v>
      </c>
      <c r="L1185" s="94">
        <v>0</v>
      </c>
      <c r="O1185" t="str">
        <f t="shared" si="363"/>
        <v/>
      </c>
      <c r="AA1185" s="3">
        <f t="shared" si="380"/>
        <v>1177</v>
      </c>
      <c r="AB1185" s="93">
        <f t="shared" si="364"/>
        <v>43549.001185000001</v>
      </c>
      <c r="AC1185">
        <f t="shared" si="365"/>
        <v>324</v>
      </c>
      <c r="AD1185" s="1">
        <f t="shared" si="366"/>
        <v>1177</v>
      </c>
      <c r="AE1185" s="119">
        <f t="shared" si="367"/>
        <v>1086.0011850000001</v>
      </c>
      <c r="AF1185">
        <f t="shared" si="368"/>
        <v>503</v>
      </c>
      <c r="AG1185" s="1">
        <f t="shared" si="369"/>
        <v>998</v>
      </c>
      <c r="AH1185" s="119">
        <f t="shared" si="370"/>
        <v>1220.0011850000001</v>
      </c>
      <c r="AI1185">
        <f t="shared" si="371"/>
        <v>308</v>
      </c>
      <c r="AJ1185" s="1">
        <f t="shared" si="372"/>
        <v>1193</v>
      </c>
      <c r="AK1185" s="1">
        <f t="shared" si="373"/>
        <v>1231.0011850000001</v>
      </c>
      <c r="AL1185">
        <f t="shared" si="374"/>
        <v>297</v>
      </c>
      <c r="AM1185" s="1">
        <f t="shared" si="375"/>
        <v>1204</v>
      </c>
      <c r="AN1185" s="108">
        <f t="shared" si="361"/>
        <v>906.64118499999995</v>
      </c>
      <c r="AO1185">
        <f t="shared" si="376"/>
        <v>43</v>
      </c>
      <c r="AP1185" s="1">
        <f t="shared" si="377"/>
        <v>1458</v>
      </c>
      <c r="AQ1185" s="108">
        <f t="shared" si="362"/>
        <v>1.1849999999999999E-3</v>
      </c>
      <c r="AR1185">
        <f t="shared" si="378"/>
        <v>324</v>
      </c>
      <c r="AS1185" s="1">
        <f t="shared" si="379"/>
        <v>1177</v>
      </c>
    </row>
    <row r="1186" spans="7:45" x14ac:dyDescent="0.25">
      <c r="G1186" s="93">
        <v>43549</v>
      </c>
      <c r="H1186" t="s">
        <v>21</v>
      </c>
      <c r="I1186" t="s">
        <v>581</v>
      </c>
      <c r="J1186" t="s">
        <v>582</v>
      </c>
      <c r="K1186" s="95">
        <v>562.41</v>
      </c>
      <c r="L1186" s="94">
        <v>0</v>
      </c>
      <c r="O1186" t="str">
        <f t="shared" si="363"/>
        <v/>
      </c>
      <c r="AA1186" s="3">
        <f t="shared" si="380"/>
        <v>1178</v>
      </c>
      <c r="AB1186" s="93">
        <f t="shared" si="364"/>
        <v>43549.001186000001</v>
      </c>
      <c r="AC1186">
        <f t="shared" si="365"/>
        <v>323</v>
      </c>
      <c r="AD1186" s="1">
        <f t="shared" si="366"/>
        <v>1178</v>
      </c>
      <c r="AE1186" s="119">
        <f t="shared" si="367"/>
        <v>1086.001186</v>
      </c>
      <c r="AF1186">
        <f t="shared" si="368"/>
        <v>502</v>
      </c>
      <c r="AG1186" s="1">
        <f t="shared" si="369"/>
        <v>999</v>
      </c>
      <c r="AH1186" s="119">
        <f t="shared" si="370"/>
        <v>1220.001186</v>
      </c>
      <c r="AI1186">
        <f t="shared" si="371"/>
        <v>307</v>
      </c>
      <c r="AJ1186" s="1">
        <f t="shared" si="372"/>
        <v>1194</v>
      </c>
      <c r="AK1186" s="1">
        <f t="shared" si="373"/>
        <v>1231.001186</v>
      </c>
      <c r="AL1186">
        <f t="shared" si="374"/>
        <v>296</v>
      </c>
      <c r="AM1186" s="1">
        <f t="shared" si="375"/>
        <v>1205</v>
      </c>
      <c r="AN1186" s="108">
        <f t="shared" si="361"/>
        <v>562.41118599999993</v>
      </c>
      <c r="AO1186">
        <f t="shared" si="376"/>
        <v>76</v>
      </c>
      <c r="AP1186" s="1">
        <f t="shared" si="377"/>
        <v>1425</v>
      </c>
      <c r="AQ1186" s="108">
        <f t="shared" si="362"/>
        <v>1.186E-3</v>
      </c>
      <c r="AR1186">
        <f t="shared" si="378"/>
        <v>323</v>
      </c>
      <c r="AS1186" s="1">
        <f t="shared" si="379"/>
        <v>1178</v>
      </c>
    </row>
    <row r="1187" spans="7:45" x14ac:dyDescent="0.25">
      <c r="G1187" s="93">
        <v>43549</v>
      </c>
      <c r="H1187" t="s">
        <v>21</v>
      </c>
      <c r="I1187" t="s">
        <v>581</v>
      </c>
      <c r="J1187" t="s">
        <v>582</v>
      </c>
      <c r="K1187" s="95">
        <v>523.57000000000005</v>
      </c>
      <c r="L1187" s="94">
        <v>0</v>
      </c>
      <c r="O1187" t="str">
        <f t="shared" si="363"/>
        <v/>
      </c>
      <c r="AA1187" s="3">
        <f t="shared" si="380"/>
        <v>1179</v>
      </c>
      <c r="AB1187" s="93">
        <f t="shared" si="364"/>
        <v>43549.001187000002</v>
      </c>
      <c r="AC1187">
        <f t="shared" si="365"/>
        <v>322</v>
      </c>
      <c r="AD1187" s="1">
        <f t="shared" si="366"/>
        <v>1179</v>
      </c>
      <c r="AE1187" s="119">
        <f t="shared" si="367"/>
        <v>1086.0011870000001</v>
      </c>
      <c r="AF1187">
        <f t="shared" si="368"/>
        <v>501</v>
      </c>
      <c r="AG1187" s="1">
        <f t="shared" si="369"/>
        <v>1000</v>
      </c>
      <c r="AH1187" s="119">
        <f t="shared" si="370"/>
        <v>1220.0011870000001</v>
      </c>
      <c r="AI1187">
        <f t="shared" si="371"/>
        <v>306</v>
      </c>
      <c r="AJ1187" s="1">
        <f t="shared" si="372"/>
        <v>1195</v>
      </c>
      <c r="AK1187" s="1">
        <f t="shared" si="373"/>
        <v>1231.0011870000001</v>
      </c>
      <c r="AL1187">
        <f t="shared" si="374"/>
        <v>295</v>
      </c>
      <c r="AM1187" s="1">
        <f t="shared" si="375"/>
        <v>1206</v>
      </c>
      <c r="AN1187" s="108">
        <f t="shared" si="361"/>
        <v>523.57118700000001</v>
      </c>
      <c r="AO1187">
        <f t="shared" si="376"/>
        <v>88</v>
      </c>
      <c r="AP1187" s="1">
        <f t="shared" si="377"/>
        <v>1413</v>
      </c>
      <c r="AQ1187" s="108">
        <f t="shared" si="362"/>
        <v>1.1869999999999999E-3</v>
      </c>
      <c r="AR1187">
        <f t="shared" si="378"/>
        <v>322</v>
      </c>
      <c r="AS1187" s="1">
        <f t="shared" si="379"/>
        <v>1179</v>
      </c>
    </row>
    <row r="1188" spans="7:45" x14ac:dyDescent="0.25">
      <c r="G1188" s="93">
        <v>43549</v>
      </c>
      <c r="H1188" t="s">
        <v>21</v>
      </c>
      <c r="I1188" t="s">
        <v>581</v>
      </c>
      <c r="J1188" t="s">
        <v>582</v>
      </c>
      <c r="K1188" s="95">
        <v>523.55999999999995</v>
      </c>
      <c r="L1188" s="94">
        <v>0</v>
      </c>
      <c r="O1188" t="str">
        <f t="shared" si="363"/>
        <v/>
      </c>
      <c r="AA1188" s="3">
        <f t="shared" si="380"/>
        <v>1180</v>
      </c>
      <c r="AB1188" s="93">
        <f t="shared" si="364"/>
        <v>43549.001188000002</v>
      </c>
      <c r="AC1188">
        <f t="shared" si="365"/>
        <v>321</v>
      </c>
      <c r="AD1188" s="1">
        <f t="shared" si="366"/>
        <v>1180</v>
      </c>
      <c r="AE1188" s="119">
        <f t="shared" si="367"/>
        <v>1086.001188</v>
      </c>
      <c r="AF1188">
        <f t="shared" si="368"/>
        <v>500</v>
      </c>
      <c r="AG1188" s="1">
        <f t="shared" si="369"/>
        <v>1001</v>
      </c>
      <c r="AH1188" s="119">
        <f t="shared" si="370"/>
        <v>1220.001188</v>
      </c>
      <c r="AI1188">
        <f t="shared" si="371"/>
        <v>305</v>
      </c>
      <c r="AJ1188" s="1">
        <f t="shared" si="372"/>
        <v>1196</v>
      </c>
      <c r="AK1188" s="1">
        <f t="shared" si="373"/>
        <v>1231.001188</v>
      </c>
      <c r="AL1188">
        <f t="shared" si="374"/>
        <v>294</v>
      </c>
      <c r="AM1188" s="1">
        <f t="shared" si="375"/>
        <v>1207</v>
      </c>
      <c r="AN1188" s="108">
        <f t="shared" si="361"/>
        <v>523.5611879999999</v>
      </c>
      <c r="AO1188">
        <f t="shared" si="376"/>
        <v>89</v>
      </c>
      <c r="AP1188" s="1">
        <f t="shared" si="377"/>
        <v>1412</v>
      </c>
      <c r="AQ1188" s="108">
        <f t="shared" si="362"/>
        <v>1.188E-3</v>
      </c>
      <c r="AR1188">
        <f t="shared" si="378"/>
        <v>321</v>
      </c>
      <c r="AS1188" s="1">
        <f t="shared" si="379"/>
        <v>1180</v>
      </c>
    </row>
    <row r="1189" spans="7:45" x14ac:dyDescent="0.25">
      <c r="G1189" s="93">
        <v>43549</v>
      </c>
      <c r="H1189" t="s">
        <v>21</v>
      </c>
      <c r="I1189" t="s">
        <v>581</v>
      </c>
      <c r="J1189" t="s">
        <v>582</v>
      </c>
      <c r="K1189" s="95">
        <v>516.62</v>
      </c>
      <c r="L1189" s="94">
        <v>0</v>
      </c>
      <c r="O1189" t="str">
        <f t="shared" si="363"/>
        <v/>
      </c>
      <c r="AA1189" s="3">
        <f t="shared" si="380"/>
        <v>1181</v>
      </c>
      <c r="AB1189" s="93">
        <f t="shared" si="364"/>
        <v>43549.001189000002</v>
      </c>
      <c r="AC1189">
        <f t="shared" si="365"/>
        <v>320</v>
      </c>
      <c r="AD1189" s="1">
        <f t="shared" si="366"/>
        <v>1181</v>
      </c>
      <c r="AE1189" s="119">
        <f t="shared" si="367"/>
        <v>1086.0011890000001</v>
      </c>
      <c r="AF1189">
        <f t="shared" si="368"/>
        <v>499</v>
      </c>
      <c r="AG1189" s="1">
        <f t="shared" si="369"/>
        <v>1002</v>
      </c>
      <c r="AH1189" s="119">
        <f t="shared" si="370"/>
        <v>1220.0011890000001</v>
      </c>
      <c r="AI1189">
        <f t="shared" si="371"/>
        <v>304</v>
      </c>
      <c r="AJ1189" s="1">
        <f t="shared" si="372"/>
        <v>1197</v>
      </c>
      <c r="AK1189" s="1">
        <f t="shared" si="373"/>
        <v>1231.0011890000001</v>
      </c>
      <c r="AL1189">
        <f t="shared" si="374"/>
        <v>293</v>
      </c>
      <c r="AM1189" s="1">
        <f t="shared" si="375"/>
        <v>1208</v>
      </c>
      <c r="AN1189" s="108">
        <f t="shared" si="361"/>
        <v>516.62118899999996</v>
      </c>
      <c r="AO1189">
        <f t="shared" si="376"/>
        <v>92</v>
      </c>
      <c r="AP1189" s="1">
        <f t="shared" si="377"/>
        <v>1409</v>
      </c>
      <c r="AQ1189" s="108">
        <f t="shared" si="362"/>
        <v>1.189E-3</v>
      </c>
      <c r="AR1189">
        <f t="shared" si="378"/>
        <v>320</v>
      </c>
      <c r="AS1189" s="1">
        <f t="shared" si="379"/>
        <v>1181</v>
      </c>
    </row>
    <row r="1190" spans="7:45" x14ac:dyDescent="0.25">
      <c r="G1190" s="93">
        <v>43549</v>
      </c>
      <c r="H1190" t="s">
        <v>21</v>
      </c>
      <c r="I1190" t="s">
        <v>581</v>
      </c>
      <c r="J1190" t="s">
        <v>582</v>
      </c>
      <c r="K1190" s="95">
        <v>488.85</v>
      </c>
      <c r="L1190" s="94">
        <v>0</v>
      </c>
      <c r="O1190" t="str">
        <f t="shared" si="363"/>
        <v/>
      </c>
      <c r="AA1190" s="3">
        <f t="shared" si="380"/>
        <v>1182</v>
      </c>
      <c r="AB1190" s="93">
        <f t="shared" si="364"/>
        <v>43549.001190000003</v>
      </c>
      <c r="AC1190">
        <f t="shared" si="365"/>
        <v>319</v>
      </c>
      <c r="AD1190" s="1">
        <f t="shared" si="366"/>
        <v>1182</v>
      </c>
      <c r="AE1190" s="119">
        <f t="shared" si="367"/>
        <v>1086.00119</v>
      </c>
      <c r="AF1190">
        <f t="shared" si="368"/>
        <v>498</v>
      </c>
      <c r="AG1190" s="1">
        <f t="shared" si="369"/>
        <v>1003</v>
      </c>
      <c r="AH1190" s="119">
        <f t="shared" si="370"/>
        <v>1220.00119</v>
      </c>
      <c r="AI1190">
        <f t="shared" si="371"/>
        <v>303</v>
      </c>
      <c r="AJ1190" s="1">
        <f t="shared" si="372"/>
        <v>1198</v>
      </c>
      <c r="AK1190" s="1">
        <f t="shared" si="373"/>
        <v>1231.00119</v>
      </c>
      <c r="AL1190">
        <f t="shared" si="374"/>
        <v>292</v>
      </c>
      <c r="AM1190" s="1">
        <f t="shared" si="375"/>
        <v>1209</v>
      </c>
      <c r="AN1190" s="108">
        <f t="shared" si="361"/>
        <v>488.85119000000003</v>
      </c>
      <c r="AO1190">
        <f t="shared" si="376"/>
        <v>97</v>
      </c>
      <c r="AP1190" s="1">
        <f t="shared" si="377"/>
        <v>1404</v>
      </c>
      <c r="AQ1190" s="108">
        <f t="shared" si="362"/>
        <v>1.1899999999999999E-3</v>
      </c>
      <c r="AR1190">
        <f t="shared" si="378"/>
        <v>319</v>
      </c>
      <c r="AS1190" s="1">
        <f t="shared" si="379"/>
        <v>1182</v>
      </c>
    </row>
    <row r="1191" spans="7:45" x14ac:dyDescent="0.25">
      <c r="G1191" s="93">
        <v>43549</v>
      </c>
      <c r="H1191" t="s">
        <v>21</v>
      </c>
      <c r="I1191" t="s">
        <v>581</v>
      </c>
      <c r="J1191" t="s">
        <v>582</v>
      </c>
      <c r="K1191" s="95">
        <v>471.73</v>
      </c>
      <c r="L1191" s="94">
        <v>0</v>
      </c>
      <c r="O1191" t="str">
        <f t="shared" si="363"/>
        <v/>
      </c>
      <c r="AA1191" s="3">
        <f t="shared" si="380"/>
        <v>1183</v>
      </c>
      <c r="AB1191" s="93">
        <f t="shared" si="364"/>
        <v>43549.001191000003</v>
      </c>
      <c r="AC1191">
        <f t="shared" si="365"/>
        <v>318</v>
      </c>
      <c r="AD1191" s="1">
        <f t="shared" si="366"/>
        <v>1183</v>
      </c>
      <c r="AE1191" s="119">
        <f t="shared" si="367"/>
        <v>1086.0011910000001</v>
      </c>
      <c r="AF1191">
        <f t="shared" si="368"/>
        <v>497</v>
      </c>
      <c r="AG1191" s="1">
        <f t="shared" si="369"/>
        <v>1004</v>
      </c>
      <c r="AH1191" s="119">
        <f t="shared" si="370"/>
        <v>1220.0011910000001</v>
      </c>
      <c r="AI1191">
        <f t="shared" si="371"/>
        <v>302</v>
      </c>
      <c r="AJ1191" s="1">
        <f t="shared" si="372"/>
        <v>1199</v>
      </c>
      <c r="AK1191" s="1">
        <f t="shared" si="373"/>
        <v>1231.0011910000001</v>
      </c>
      <c r="AL1191">
        <f t="shared" si="374"/>
        <v>291</v>
      </c>
      <c r="AM1191" s="1">
        <f t="shared" si="375"/>
        <v>1210</v>
      </c>
      <c r="AN1191" s="108">
        <f t="shared" si="361"/>
        <v>471.73119100000002</v>
      </c>
      <c r="AO1191">
        <f t="shared" si="376"/>
        <v>105</v>
      </c>
      <c r="AP1191" s="1">
        <f t="shared" si="377"/>
        <v>1396</v>
      </c>
      <c r="AQ1191" s="108">
        <f t="shared" si="362"/>
        <v>1.191E-3</v>
      </c>
      <c r="AR1191">
        <f t="shared" si="378"/>
        <v>318</v>
      </c>
      <c r="AS1191" s="1">
        <f t="shared" si="379"/>
        <v>1183</v>
      </c>
    </row>
    <row r="1192" spans="7:45" x14ac:dyDescent="0.25">
      <c r="G1192" s="93">
        <v>43549</v>
      </c>
      <c r="H1192" t="s">
        <v>21</v>
      </c>
      <c r="I1192" t="s">
        <v>581</v>
      </c>
      <c r="J1192" t="s">
        <v>582</v>
      </c>
      <c r="K1192" s="95">
        <v>456.32</v>
      </c>
      <c r="L1192" s="94">
        <v>0</v>
      </c>
      <c r="O1192" t="str">
        <f t="shared" si="363"/>
        <v/>
      </c>
      <c r="AA1192" s="3">
        <f t="shared" si="380"/>
        <v>1184</v>
      </c>
      <c r="AB1192" s="93">
        <f t="shared" si="364"/>
        <v>43549.001192000003</v>
      </c>
      <c r="AC1192">
        <f t="shared" si="365"/>
        <v>317</v>
      </c>
      <c r="AD1192" s="1">
        <f t="shared" si="366"/>
        <v>1184</v>
      </c>
      <c r="AE1192" s="119">
        <f t="shared" si="367"/>
        <v>1086.0011919999999</v>
      </c>
      <c r="AF1192">
        <f t="shared" si="368"/>
        <v>496</v>
      </c>
      <c r="AG1192" s="1">
        <f t="shared" si="369"/>
        <v>1005</v>
      </c>
      <c r="AH1192" s="119">
        <f t="shared" si="370"/>
        <v>1220.0011919999999</v>
      </c>
      <c r="AI1192">
        <f t="shared" si="371"/>
        <v>301</v>
      </c>
      <c r="AJ1192" s="1">
        <f t="shared" si="372"/>
        <v>1200</v>
      </c>
      <c r="AK1192" s="1">
        <f t="shared" si="373"/>
        <v>1231.0011919999999</v>
      </c>
      <c r="AL1192">
        <f t="shared" si="374"/>
        <v>290</v>
      </c>
      <c r="AM1192" s="1">
        <f t="shared" si="375"/>
        <v>1211</v>
      </c>
      <c r="AN1192" s="108">
        <f t="shared" si="361"/>
        <v>456.321192</v>
      </c>
      <c r="AO1192">
        <f t="shared" si="376"/>
        <v>108</v>
      </c>
      <c r="AP1192" s="1">
        <f t="shared" si="377"/>
        <v>1393</v>
      </c>
      <c r="AQ1192" s="108">
        <f t="shared" si="362"/>
        <v>1.1919999999999999E-3</v>
      </c>
      <c r="AR1192">
        <f t="shared" si="378"/>
        <v>317</v>
      </c>
      <c r="AS1192" s="1">
        <f t="shared" si="379"/>
        <v>1184</v>
      </c>
    </row>
    <row r="1193" spans="7:45" x14ac:dyDescent="0.25">
      <c r="G1193" s="93">
        <v>43549</v>
      </c>
      <c r="H1193" t="s">
        <v>21</v>
      </c>
      <c r="I1193" t="s">
        <v>581</v>
      </c>
      <c r="J1193" t="s">
        <v>582</v>
      </c>
      <c r="K1193" s="95">
        <v>397.66</v>
      </c>
      <c r="L1193" s="94">
        <v>0</v>
      </c>
      <c r="O1193" t="str">
        <f t="shared" si="363"/>
        <v/>
      </c>
      <c r="AA1193" s="3">
        <f t="shared" si="380"/>
        <v>1185</v>
      </c>
      <c r="AB1193" s="93">
        <f t="shared" si="364"/>
        <v>43549.001192999996</v>
      </c>
      <c r="AC1193">
        <f t="shared" si="365"/>
        <v>316</v>
      </c>
      <c r="AD1193" s="1">
        <f t="shared" si="366"/>
        <v>1185</v>
      </c>
      <c r="AE1193" s="119">
        <f t="shared" si="367"/>
        <v>1086.0011930000001</v>
      </c>
      <c r="AF1193">
        <f t="shared" si="368"/>
        <v>495</v>
      </c>
      <c r="AG1193" s="1">
        <f t="shared" si="369"/>
        <v>1006</v>
      </c>
      <c r="AH1193" s="119">
        <f t="shared" si="370"/>
        <v>1220.0011930000001</v>
      </c>
      <c r="AI1193">
        <f t="shared" si="371"/>
        <v>300</v>
      </c>
      <c r="AJ1193" s="1">
        <f t="shared" si="372"/>
        <v>1201</v>
      </c>
      <c r="AK1193" s="1">
        <f t="shared" si="373"/>
        <v>1231.0011930000001</v>
      </c>
      <c r="AL1193">
        <f t="shared" si="374"/>
        <v>289</v>
      </c>
      <c r="AM1193" s="1">
        <f t="shared" si="375"/>
        <v>1212</v>
      </c>
      <c r="AN1193" s="108">
        <f t="shared" si="361"/>
        <v>397.66119300000003</v>
      </c>
      <c r="AO1193">
        <f t="shared" si="376"/>
        <v>127</v>
      </c>
      <c r="AP1193" s="1">
        <f t="shared" si="377"/>
        <v>1374</v>
      </c>
      <c r="AQ1193" s="108">
        <f t="shared" si="362"/>
        <v>1.193E-3</v>
      </c>
      <c r="AR1193">
        <f t="shared" si="378"/>
        <v>316</v>
      </c>
      <c r="AS1193" s="1">
        <f t="shared" si="379"/>
        <v>1185</v>
      </c>
    </row>
    <row r="1194" spans="7:45" x14ac:dyDescent="0.25">
      <c r="G1194" s="93">
        <v>43549</v>
      </c>
      <c r="H1194" t="s">
        <v>21</v>
      </c>
      <c r="I1194" t="s">
        <v>581</v>
      </c>
      <c r="J1194" t="s">
        <v>582</v>
      </c>
      <c r="K1194" s="95">
        <v>369.72</v>
      </c>
      <c r="L1194" s="94">
        <v>0</v>
      </c>
      <c r="O1194" t="str">
        <f t="shared" si="363"/>
        <v/>
      </c>
      <c r="AA1194" s="3">
        <f t="shared" si="380"/>
        <v>1186</v>
      </c>
      <c r="AB1194" s="93">
        <f t="shared" si="364"/>
        <v>43549.001193999997</v>
      </c>
      <c r="AC1194">
        <f t="shared" si="365"/>
        <v>315</v>
      </c>
      <c r="AD1194" s="1">
        <f t="shared" si="366"/>
        <v>1186</v>
      </c>
      <c r="AE1194" s="119">
        <f t="shared" si="367"/>
        <v>1086.0011939999999</v>
      </c>
      <c r="AF1194">
        <f t="shared" si="368"/>
        <v>494</v>
      </c>
      <c r="AG1194" s="1">
        <f t="shared" si="369"/>
        <v>1007</v>
      </c>
      <c r="AH1194" s="119">
        <f t="shared" si="370"/>
        <v>1220.0011939999999</v>
      </c>
      <c r="AI1194">
        <f t="shared" si="371"/>
        <v>299</v>
      </c>
      <c r="AJ1194" s="1">
        <f t="shared" si="372"/>
        <v>1202</v>
      </c>
      <c r="AK1194" s="1">
        <f t="shared" si="373"/>
        <v>1231.0011939999999</v>
      </c>
      <c r="AL1194">
        <f t="shared" si="374"/>
        <v>288</v>
      </c>
      <c r="AM1194" s="1">
        <f t="shared" si="375"/>
        <v>1213</v>
      </c>
      <c r="AN1194" s="108">
        <f t="shared" si="361"/>
        <v>369.72119400000003</v>
      </c>
      <c r="AO1194">
        <f t="shared" si="376"/>
        <v>138</v>
      </c>
      <c r="AP1194" s="1">
        <f t="shared" si="377"/>
        <v>1363</v>
      </c>
      <c r="AQ1194" s="108">
        <f t="shared" si="362"/>
        <v>1.194E-3</v>
      </c>
      <c r="AR1194">
        <f t="shared" si="378"/>
        <v>315</v>
      </c>
      <c r="AS1194" s="1">
        <f t="shared" si="379"/>
        <v>1186</v>
      </c>
    </row>
    <row r="1195" spans="7:45" x14ac:dyDescent="0.25">
      <c r="G1195" s="93">
        <v>43549</v>
      </c>
      <c r="H1195" t="s">
        <v>21</v>
      </c>
      <c r="I1195" t="s">
        <v>581</v>
      </c>
      <c r="J1195" t="s">
        <v>582</v>
      </c>
      <c r="K1195" s="95">
        <v>294.52</v>
      </c>
      <c r="L1195" s="94">
        <v>0</v>
      </c>
      <c r="O1195" t="str">
        <f t="shared" si="363"/>
        <v/>
      </c>
      <c r="AA1195" s="3">
        <f t="shared" si="380"/>
        <v>1187</v>
      </c>
      <c r="AB1195" s="93">
        <f t="shared" si="364"/>
        <v>43549.001194999997</v>
      </c>
      <c r="AC1195">
        <f t="shared" si="365"/>
        <v>314</v>
      </c>
      <c r="AD1195" s="1">
        <f t="shared" si="366"/>
        <v>1187</v>
      </c>
      <c r="AE1195" s="119">
        <f t="shared" si="367"/>
        <v>1086.0011950000001</v>
      </c>
      <c r="AF1195">
        <f t="shared" si="368"/>
        <v>493</v>
      </c>
      <c r="AG1195" s="1">
        <f t="shared" si="369"/>
        <v>1008</v>
      </c>
      <c r="AH1195" s="119">
        <f t="shared" si="370"/>
        <v>1220.0011950000001</v>
      </c>
      <c r="AI1195">
        <f t="shared" si="371"/>
        <v>298</v>
      </c>
      <c r="AJ1195" s="1">
        <f t="shared" si="372"/>
        <v>1203</v>
      </c>
      <c r="AK1195" s="1">
        <f t="shared" si="373"/>
        <v>1231.0011950000001</v>
      </c>
      <c r="AL1195">
        <f t="shared" si="374"/>
        <v>287</v>
      </c>
      <c r="AM1195" s="1">
        <f t="shared" si="375"/>
        <v>1214</v>
      </c>
      <c r="AN1195" s="108">
        <f t="shared" si="361"/>
        <v>294.52119499999998</v>
      </c>
      <c r="AO1195">
        <f t="shared" si="376"/>
        <v>168</v>
      </c>
      <c r="AP1195" s="1">
        <f t="shared" si="377"/>
        <v>1333</v>
      </c>
      <c r="AQ1195" s="108">
        <f t="shared" si="362"/>
        <v>1.1949999999999999E-3</v>
      </c>
      <c r="AR1195">
        <f t="shared" si="378"/>
        <v>314</v>
      </c>
      <c r="AS1195" s="1">
        <f t="shared" si="379"/>
        <v>1187</v>
      </c>
    </row>
    <row r="1196" spans="7:45" x14ac:dyDescent="0.25">
      <c r="G1196" s="93">
        <v>43549</v>
      </c>
      <c r="H1196" t="s">
        <v>21</v>
      </c>
      <c r="I1196" t="s">
        <v>581</v>
      </c>
      <c r="J1196" t="s">
        <v>582</v>
      </c>
      <c r="K1196" s="95">
        <v>260.81</v>
      </c>
      <c r="L1196" s="94">
        <v>0</v>
      </c>
      <c r="O1196" t="str">
        <f t="shared" si="363"/>
        <v/>
      </c>
      <c r="AA1196" s="3">
        <f t="shared" si="380"/>
        <v>1188</v>
      </c>
      <c r="AB1196" s="93">
        <f t="shared" si="364"/>
        <v>43549.001195999997</v>
      </c>
      <c r="AC1196">
        <f t="shared" si="365"/>
        <v>313</v>
      </c>
      <c r="AD1196" s="1">
        <f t="shared" si="366"/>
        <v>1188</v>
      </c>
      <c r="AE1196" s="119">
        <f t="shared" si="367"/>
        <v>1086.0011959999999</v>
      </c>
      <c r="AF1196">
        <f t="shared" si="368"/>
        <v>492</v>
      </c>
      <c r="AG1196" s="1">
        <f t="shared" si="369"/>
        <v>1009</v>
      </c>
      <c r="AH1196" s="119">
        <f t="shared" si="370"/>
        <v>1220.0011959999999</v>
      </c>
      <c r="AI1196">
        <f t="shared" si="371"/>
        <v>297</v>
      </c>
      <c r="AJ1196" s="1">
        <f t="shared" si="372"/>
        <v>1204</v>
      </c>
      <c r="AK1196" s="1">
        <f t="shared" si="373"/>
        <v>1231.0011959999999</v>
      </c>
      <c r="AL1196">
        <f t="shared" si="374"/>
        <v>286</v>
      </c>
      <c r="AM1196" s="1">
        <f t="shared" si="375"/>
        <v>1215</v>
      </c>
      <c r="AN1196" s="108">
        <f t="shared" si="361"/>
        <v>260.811196</v>
      </c>
      <c r="AO1196">
        <f t="shared" si="376"/>
        <v>185</v>
      </c>
      <c r="AP1196" s="1">
        <f t="shared" si="377"/>
        <v>1316</v>
      </c>
      <c r="AQ1196" s="108">
        <f t="shared" si="362"/>
        <v>1.196E-3</v>
      </c>
      <c r="AR1196">
        <f t="shared" si="378"/>
        <v>313</v>
      </c>
      <c r="AS1196" s="1">
        <f t="shared" si="379"/>
        <v>1188</v>
      </c>
    </row>
    <row r="1197" spans="7:45" x14ac:dyDescent="0.25">
      <c r="G1197" s="93">
        <v>43549</v>
      </c>
      <c r="H1197" t="s">
        <v>21</v>
      </c>
      <c r="I1197" t="s">
        <v>581</v>
      </c>
      <c r="J1197" t="s">
        <v>582</v>
      </c>
      <c r="K1197" s="95">
        <v>242.02</v>
      </c>
      <c r="L1197" s="94">
        <v>0</v>
      </c>
      <c r="O1197" t="str">
        <f t="shared" si="363"/>
        <v/>
      </c>
      <c r="AA1197" s="3">
        <f t="shared" si="380"/>
        <v>1189</v>
      </c>
      <c r="AB1197" s="93">
        <f t="shared" si="364"/>
        <v>43549.001196999998</v>
      </c>
      <c r="AC1197">
        <f t="shared" si="365"/>
        <v>312</v>
      </c>
      <c r="AD1197" s="1">
        <f t="shared" si="366"/>
        <v>1189</v>
      </c>
      <c r="AE1197" s="119">
        <f t="shared" si="367"/>
        <v>1086.001197</v>
      </c>
      <c r="AF1197">
        <f t="shared" si="368"/>
        <v>491</v>
      </c>
      <c r="AG1197" s="1">
        <f t="shared" si="369"/>
        <v>1010</v>
      </c>
      <c r="AH1197" s="119">
        <f t="shared" si="370"/>
        <v>1220.001197</v>
      </c>
      <c r="AI1197">
        <f t="shared" si="371"/>
        <v>296</v>
      </c>
      <c r="AJ1197" s="1">
        <f t="shared" si="372"/>
        <v>1205</v>
      </c>
      <c r="AK1197" s="1">
        <f t="shared" si="373"/>
        <v>1231.001197</v>
      </c>
      <c r="AL1197">
        <f t="shared" si="374"/>
        <v>285</v>
      </c>
      <c r="AM1197" s="1">
        <f t="shared" si="375"/>
        <v>1216</v>
      </c>
      <c r="AN1197" s="108">
        <f t="shared" si="361"/>
        <v>242.021197</v>
      </c>
      <c r="AO1197">
        <f t="shared" si="376"/>
        <v>200</v>
      </c>
      <c r="AP1197" s="1">
        <f t="shared" si="377"/>
        <v>1301</v>
      </c>
      <c r="AQ1197" s="108">
        <f t="shared" si="362"/>
        <v>1.1969999999999999E-3</v>
      </c>
      <c r="AR1197">
        <f t="shared" si="378"/>
        <v>312</v>
      </c>
      <c r="AS1197" s="1">
        <f t="shared" si="379"/>
        <v>1189</v>
      </c>
    </row>
    <row r="1198" spans="7:45" x14ac:dyDescent="0.25">
      <c r="G1198" s="93">
        <v>43549</v>
      </c>
      <c r="H1198" t="s">
        <v>21</v>
      </c>
      <c r="I1198" t="s">
        <v>581</v>
      </c>
      <c r="J1198" t="s">
        <v>582</v>
      </c>
      <c r="K1198" s="95">
        <v>238</v>
      </c>
      <c r="L1198" s="94">
        <v>0</v>
      </c>
      <c r="O1198" t="str">
        <f t="shared" si="363"/>
        <v/>
      </c>
      <c r="AA1198" s="3">
        <f t="shared" si="380"/>
        <v>1190</v>
      </c>
      <c r="AB1198" s="93">
        <f t="shared" si="364"/>
        <v>43549.001197999998</v>
      </c>
      <c r="AC1198">
        <f t="shared" si="365"/>
        <v>311</v>
      </c>
      <c r="AD1198" s="1">
        <f t="shared" si="366"/>
        <v>1190</v>
      </c>
      <c r="AE1198" s="119">
        <f t="shared" si="367"/>
        <v>1086.0011979999999</v>
      </c>
      <c r="AF1198">
        <f t="shared" si="368"/>
        <v>490</v>
      </c>
      <c r="AG1198" s="1">
        <f t="shared" si="369"/>
        <v>1011</v>
      </c>
      <c r="AH1198" s="119">
        <f t="shared" si="370"/>
        <v>1220.0011979999999</v>
      </c>
      <c r="AI1198">
        <f t="shared" si="371"/>
        <v>295</v>
      </c>
      <c r="AJ1198" s="1">
        <f t="shared" si="372"/>
        <v>1206</v>
      </c>
      <c r="AK1198" s="1">
        <f t="shared" si="373"/>
        <v>1231.0011979999999</v>
      </c>
      <c r="AL1198">
        <f t="shared" si="374"/>
        <v>284</v>
      </c>
      <c r="AM1198" s="1">
        <f t="shared" si="375"/>
        <v>1217</v>
      </c>
      <c r="AN1198" s="108">
        <f t="shared" si="361"/>
        <v>238.00119799999999</v>
      </c>
      <c r="AO1198">
        <f t="shared" si="376"/>
        <v>203</v>
      </c>
      <c r="AP1198" s="1">
        <f t="shared" si="377"/>
        <v>1298</v>
      </c>
      <c r="AQ1198" s="108">
        <f t="shared" si="362"/>
        <v>1.1979999999999998E-3</v>
      </c>
      <c r="AR1198">
        <f t="shared" si="378"/>
        <v>311</v>
      </c>
      <c r="AS1198" s="1">
        <f t="shared" si="379"/>
        <v>1190</v>
      </c>
    </row>
    <row r="1199" spans="7:45" x14ac:dyDescent="0.25">
      <c r="G1199" s="93">
        <v>43549</v>
      </c>
      <c r="H1199" t="s">
        <v>21</v>
      </c>
      <c r="I1199" t="s">
        <v>581</v>
      </c>
      <c r="J1199" t="s">
        <v>582</v>
      </c>
      <c r="K1199" s="95">
        <v>231.75</v>
      </c>
      <c r="L1199" s="94">
        <v>0</v>
      </c>
      <c r="O1199" t="str">
        <f t="shared" si="363"/>
        <v/>
      </c>
      <c r="AA1199" s="3">
        <f t="shared" si="380"/>
        <v>1191</v>
      </c>
      <c r="AB1199" s="93">
        <f t="shared" si="364"/>
        <v>43549.001198999998</v>
      </c>
      <c r="AC1199">
        <f t="shared" si="365"/>
        <v>310</v>
      </c>
      <c r="AD1199" s="1">
        <f t="shared" si="366"/>
        <v>1191</v>
      </c>
      <c r="AE1199" s="119">
        <f t="shared" si="367"/>
        <v>1086.001199</v>
      </c>
      <c r="AF1199">
        <f t="shared" si="368"/>
        <v>489</v>
      </c>
      <c r="AG1199" s="1">
        <f t="shared" si="369"/>
        <v>1012</v>
      </c>
      <c r="AH1199" s="119">
        <f t="shared" si="370"/>
        <v>1220.001199</v>
      </c>
      <c r="AI1199">
        <f t="shared" si="371"/>
        <v>294</v>
      </c>
      <c r="AJ1199" s="1">
        <f t="shared" si="372"/>
        <v>1207</v>
      </c>
      <c r="AK1199" s="1">
        <f t="shared" si="373"/>
        <v>1231.001199</v>
      </c>
      <c r="AL1199">
        <f t="shared" si="374"/>
        <v>283</v>
      </c>
      <c r="AM1199" s="1">
        <f t="shared" si="375"/>
        <v>1218</v>
      </c>
      <c r="AN1199" s="108">
        <f t="shared" si="361"/>
        <v>231.75119900000001</v>
      </c>
      <c r="AO1199">
        <f t="shared" si="376"/>
        <v>210</v>
      </c>
      <c r="AP1199" s="1">
        <f t="shared" si="377"/>
        <v>1291</v>
      </c>
      <c r="AQ1199" s="108">
        <f t="shared" si="362"/>
        <v>1.199E-3</v>
      </c>
      <c r="AR1199">
        <f t="shared" si="378"/>
        <v>310</v>
      </c>
      <c r="AS1199" s="1">
        <f t="shared" si="379"/>
        <v>1191</v>
      </c>
    </row>
    <row r="1200" spans="7:45" x14ac:dyDescent="0.25">
      <c r="G1200" s="93">
        <v>43549</v>
      </c>
      <c r="H1200" t="s">
        <v>21</v>
      </c>
      <c r="I1200" t="s">
        <v>581</v>
      </c>
      <c r="J1200" t="s">
        <v>582</v>
      </c>
      <c r="K1200" s="95">
        <v>165.12</v>
      </c>
      <c r="L1200" s="94">
        <v>0</v>
      </c>
      <c r="O1200" t="str">
        <f t="shared" si="363"/>
        <v/>
      </c>
      <c r="AA1200" s="3">
        <f t="shared" si="380"/>
        <v>1192</v>
      </c>
      <c r="AB1200" s="93">
        <f t="shared" si="364"/>
        <v>43549.001199999999</v>
      </c>
      <c r="AC1200">
        <f t="shared" si="365"/>
        <v>309</v>
      </c>
      <c r="AD1200" s="1">
        <f t="shared" si="366"/>
        <v>1192</v>
      </c>
      <c r="AE1200" s="119">
        <f t="shared" si="367"/>
        <v>1086.0011999999999</v>
      </c>
      <c r="AF1200">
        <f t="shared" si="368"/>
        <v>488</v>
      </c>
      <c r="AG1200" s="1">
        <f t="shared" si="369"/>
        <v>1013</v>
      </c>
      <c r="AH1200" s="119">
        <f t="shared" si="370"/>
        <v>1220.0011999999999</v>
      </c>
      <c r="AI1200">
        <f t="shared" si="371"/>
        <v>293</v>
      </c>
      <c r="AJ1200" s="1">
        <f t="shared" si="372"/>
        <v>1208</v>
      </c>
      <c r="AK1200" s="1">
        <f t="shared" si="373"/>
        <v>1231.0011999999999</v>
      </c>
      <c r="AL1200">
        <f t="shared" si="374"/>
        <v>282</v>
      </c>
      <c r="AM1200" s="1">
        <f t="shared" si="375"/>
        <v>1219</v>
      </c>
      <c r="AN1200" s="108">
        <f t="shared" si="361"/>
        <v>165.12120000000002</v>
      </c>
      <c r="AO1200">
        <f t="shared" si="376"/>
        <v>258</v>
      </c>
      <c r="AP1200" s="1">
        <f t="shared" si="377"/>
        <v>1243</v>
      </c>
      <c r="AQ1200" s="108">
        <f t="shared" si="362"/>
        <v>1.1999999999999999E-3</v>
      </c>
      <c r="AR1200">
        <f t="shared" si="378"/>
        <v>309</v>
      </c>
      <c r="AS1200" s="1">
        <f t="shared" si="379"/>
        <v>1192</v>
      </c>
    </row>
    <row r="1201" spans="7:45" x14ac:dyDescent="0.25">
      <c r="G1201" s="93">
        <v>43549</v>
      </c>
      <c r="H1201" t="s">
        <v>21</v>
      </c>
      <c r="I1201" t="s">
        <v>581</v>
      </c>
      <c r="J1201" t="s">
        <v>582</v>
      </c>
      <c r="K1201" s="95">
        <v>155.74</v>
      </c>
      <c r="L1201" s="94">
        <v>0</v>
      </c>
      <c r="O1201" t="str">
        <f t="shared" si="363"/>
        <v/>
      </c>
      <c r="AA1201" s="3">
        <f t="shared" si="380"/>
        <v>1193</v>
      </c>
      <c r="AB1201" s="93">
        <f t="shared" si="364"/>
        <v>43549.001200999999</v>
      </c>
      <c r="AC1201">
        <f t="shared" si="365"/>
        <v>308</v>
      </c>
      <c r="AD1201" s="1">
        <f t="shared" si="366"/>
        <v>1193</v>
      </c>
      <c r="AE1201" s="119">
        <f t="shared" si="367"/>
        <v>1086.001201</v>
      </c>
      <c r="AF1201">
        <f t="shared" si="368"/>
        <v>487</v>
      </c>
      <c r="AG1201" s="1">
        <f t="shared" si="369"/>
        <v>1014</v>
      </c>
      <c r="AH1201" s="119">
        <f t="shared" si="370"/>
        <v>1220.001201</v>
      </c>
      <c r="AI1201">
        <f t="shared" si="371"/>
        <v>292</v>
      </c>
      <c r="AJ1201" s="1">
        <f t="shared" si="372"/>
        <v>1209</v>
      </c>
      <c r="AK1201" s="1">
        <f t="shared" si="373"/>
        <v>1231.001201</v>
      </c>
      <c r="AL1201">
        <f t="shared" si="374"/>
        <v>281</v>
      </c>
      <c r="AM1201" s="1">
        <f t="shared" si="375"/>
        <v>1220</v>
      </c>
      <c r="AN1201" s="108">
        <f t="shared" si="361"/>
        <v>155.74120100000002</v>
      </c>
      <c r="AO1201">
        <f t="shared" si="376"/>
        <v>275</v>
      </c>
      <c r="AP1201" s="1">
        <f t="shared" si="377"/>
        <v>1226</v>
      </c>
      <c r="AQ1201" s="108">
        <f t="shared" si="362"/>
        <v>1.201E-3</v>
      </c>
      <c r="AR1201">
        <f t="shared" si="378"/>
        <v>308</v>
      </c>
      <c r="AS1201" s="1">
        <f t="shared" si="379"/>
        <v>1193</v>
      </c>
    </row>
    <row r="1202" spans="7:45" x14ac:dyDescent="0.25">
      <c r="G1202" s="93">
        <v>43549</v>
      </c>
      <c r="H1202" t="s">
        <v>21</v>
      </c>
      <c r="I1202" t="s">
        <v>581</v>
      </c>
      <c r="J1202" t="s">
        <v>582</v>
      </c>
      <c r="K1202" s="95">
        <v>142.01</v>
      </c>
      <c r="L1202" s="94">
        <v>0</v>
      </c>
      <c r="O1202" t="str">
        <f t="shared" si="363"/>
        <v/>
      </c>
      <c r="AA1202" s="3">
        <f t="shared" si="380"/>
        <v>1194</v>
      </c>
      <c r="AB1202" s="93">
        <f t="shared" si="364"/>
        <v>43549.001201999999</v>
      </c>
      <c r="AC1202">
        <f t="shared" si="365"/>
        <v>307</v>
      </c>
      <c r="AD1202" s="1">
        <f t="shared" si="366"/>
        <v>1194</v>
      </c>
      <c r="AE1202" s="119">
        <f t="shared" si="367"/>
        <v>1086.0012019999999</v>
      </c>
      <c r="AF1202">
        <f t="shared" si="368"/>
        <v>486</v>
      </c>
      <c r="AG1202" s="1">
        <f t="shared" si="369"/>
        <v>1015</v>
      </c>
      <c r="AH1202" s="119">
        <f t="shared" si="370"/>
        <v>1220.0012019999999</v>
      </c>
      <c r="AI1202">
        <f t="shared" si="371"/>
        <v>291</v>
      </c>
      <c r="AJ1202" s="1">
        <f t="shared" si="372"/>
        <v>1210</v>
      </c>
      <c r="AK1202" s="1">
        <f t="shared" si="373"/>
        <v>1231.0012019999999</v>
      </c>
      <c r="AL1202">
        <f t="shared" si="374"/>
        <v>280</v>
      </c>
      <c r="AM1202" s="1">
        <f t="shared" si="375"/>
        <v>1221</v>
      </c>
      <c r="AN1202" s="108">
        <f t="shared" si="361"/>
        <v>142.011202</v>
      </c>
      <c r="AO1202">
        <f t="shared" si="376"/>
        <v>303</v>
      </c>
      <c r="AP1202" s="1">
        <f t="shared" si="377"/>
        <v>1198</v>
      </c>
      <c r="AQ1202" s="108">
        <f t="shared" si="362"/>
        <v>1.2019999999999999E-3</v>
      </c>
      <c r="AR1202">
        <f t="shared" si="378"/>
        <v>307</v>
      </c>
      <c r="AS1202" s="1">
        <f t="shared" si="379"/>
        <v>1194</v>
      </c>
    </row>
    <row r="1203" spans="7:45" x14ac:dyDescent="0.25">
      <c r="G1203" s="93">
        <v>43549</v>
      </c>
      <c r="H1203" t="s">
        <v>21</v>
      </c>
      <c r="I1203" t="s">
        <v>581</v>
      </c>
      <c r="J1203" t="s">
        <v>582</v>
      </c>
      <c r="K1203" s="95">
        <v>105.12</v>
      </c>
      <c r="L1203" s="94">
        <v>0</v>
      </c>
      <c r="O1203" t="str">
        <f t="shared" si="363"/>
        <v/>
      </c>
      <c r="AA1203" s="3">
        <f t="shared" si="380"/>
        <v>1195</v>
      </c>
      <c r="AB1203" s="93">
        <f t="shared" si="364"/>
        <v>43549.001203</v>
      </c>
      <c r="AC1203">
        <f t="shared" si="365"/>
        <v>306</v>
      </c>
      <c r="AD1203" s="1">
        <f t="shared" si="366"/>
        <v>1195</v>
      </c>
      <c r="AE1203" s="119">
        <f t="shared" si="367"/>
        <v>1086.001203</v>
      </c>
      <c r="AF1203">
        <f t="shared" si="368"/>
        <v>485</v>
      </c>
      <c r="AG1203" s="1">
        <f t="shared" si="369"/>
        <v>1016</v>
      </c>
      <c r="AH1203" s="119">
        <f t="shared" si="370"/>
        <v>1220.001203</v>
      </c>
      <c r="AI1203">
        <f t="shared" si="371"/>
        <v>290</v>
      </c>
      <c r="AJ1203" s="1">
        <f t="shared" si="372"/>
        <v>1211</v>
      </c>
      <c r="AK1203" s="1">
        <f t="shared" si="373"/>
        <v>1231.001203</v>
      </c>
      <c r="AL1203">
        <f t="shared" si="374"/>
        <v>279</v>
      </c>
      <c r="AM1203" s="1">
        <f t="shared" si="375"/>
        <v>1222</v>
      </c>
      <c r="AN1203" s="108">
        <f t="shared" si="361"/>
        <v>105.12120300000001</v>
      </c>
      <c r="AO1203">
        <f t="shared" si="376"/>
        <v>373</v>
      </c>
      <c r="AP1203" s="1">
        <f t="shared" si="377"/>
        <v>1128</v>
      </c>
      <c r="AQ1203" s="108">
        <f t="shared" si="362"/>
        <v>1.2029999999999999E-3</v>
      </c>
      <c r="AR1203">
        <f t="shared" si="378"/>
        <v>306</v>
      </c>
      <c r="AS1203" s="1">
        <f t="shared" si="379"/>
        <v>1195</v>
      </c>
    </row>
    <row r="1204" spans="7:45" x14ac:dyDescent="0.25">
      <c r="G1204" s="93">
        <v>43549</v>
      </c>
      <c r="H1204" t="s">
        <v>21</v>
      </c>
      <c r="I1204" t="s">
        <v>581</v>
      </c>
      <c r="J1204" t="s">
        <v>582</v>
      </c>
      <c r="K1204" s="95">
        <v>87.89</v>
      </c>
      <c r="L1204" s="94">
        <v>0</v>
      </c>
      <c r="O1204" t="str">
        <f t="shared" si="363"/>
        <v/>
      </c>
      <c r="AA1204" s="3">
        <f t="shared" si="380"/>
        <v>1196</v>
      </c>
      <c r="AB1204" s="93">
        <f t="shared" si="364"/>
        <v>43549.001204</v>
      </c>
      <c r="AC1204">
        <f t="shared" si="365"/>
        <v>305</v>
      </c>
      <c r="AD1204" s="1">
        <f t="shared" si="366"/>
        <v>1196</v>
      </c>
      <c r="AE1204" s="119">
        <f t="shared" si="367"/>
        <v>1086.0012039999999</v>
      </c>
      <c r="AF1204">
        <f t="shared" si="368"/>
        <v>484</v>
      </c>
      <c r="AG1204" s="1">
        <f t="shared" si="369"/>
        <v>1017</v>
      </c>
      <c r="AH1204" s="119">
        <f t="shared" si="370"/>
        <v>1220.0012039999999</v>
      </c>
      <c r="AI1204">
        <f t="shared" si="371"/>
        <v>289</v>
      </c>
      <c r="AJ1204" s="1">
        <f t="shared" si="372"/>
        <v>1212</v>
      </c>
      <c r="AK1204" s="1">
        <f t="shared" si="373"/>
        <v>1231.0012039999999</v>
      </c>
      <c r="AL1204">
        <f t="shared" si="374"/>
        <v>278</v>
      </c>
      <c r="AM1204" s="1">
        <f t="shared" si="375"/>
        <v>1223</v>
      </c>
      <c r="AN1204" s="108">
        <f t="shared" si="361"/>
        <v>87.891204000000002</v>
      </c>
      <c r="AO1204">
        <f t="shared" si="376"/>
        <v>433</v>
      </c>
      <c r="AP1204" s="1">
        <f t="shared" si="377"/>
        <v>1068</v>
      </c>
      <c r="AQ1204" s="108">
        <f t="shared" si="362"/>
        <v>1.204E-3</v>
      </c>
      <c r="AR1204">
        <f t="shared" si="378"/>
        <v>305</v>
      </c>
      <c r="AS1204" s="1">
        <f t="shared" si="379"/>
        <v>1196</v>
      </c>
    </row>
    <row r="1205" spans="7:45" x14ac:dyDescent="0.25">
      <c r="G1205" s="93">
        <v>43549</v>
      </c>
      <c r="H1205" t="s">
        <v>21</v>
      </c>
      <c r="I1205" t="s">
        <v>581</v>
      </c>
      <c r="J1205" t="s">
        <v>582</v>
      </c>
      <c r="K1205" s="95">
        <v>82.59</v>
      </c>
      <c r="L1205" s="94">
        <v>0</v>
      </c>
      <c r="O1205" t="str">
        <f t="shared" si="363"/>
        <v/>
      </c>
      <c r="AA1205" s="3">
        <f t="shared" si="380"/>
        <v>1197</v>
      </c>
      <c r="AB1205" s="93">
        <f t="shared" si="364"/>
        <v>43549.001205</v>
      </c>
      <c r="AC1205">
        <f t="shared" si="365"/>
        <v>304</v>
      </c>
      <c r="AD1205" s="1">
        <f t="shared" si="366"/>
        <v>1197</v>
      </c>
      <c r="AE1205" s="119">
        <f t="shared" si="367"/>
        <v>1086.001205</v>
      </c>
      <c r="AF1205">
        <f t="shared" si="368"/>
        <v>483</v>
      </c>
      <c r="AG1205" s="1">
        <f t="shared" si="369"/>
        <v>1018</v>
      </c>
      <c r="AH1205" s="119">
        <f t="shared" si="370"/>
        <v>1220.001205</v>
      </c>
      <c r="AI1205">
        <f t="shared" si="371"/>
        <v>288</v>
      </c>
      <c r="AJ1205" s="1">
        <f t="shared" si="372"/>
        <v>1213</v>
      </c>
      <c r="AK1205" s="1">
        <f t="shared" si="373"/>
        <v>1231.001205</v>
      </c>
      <c r="AL1205">
        <f t="shared" si="374"/>
        <v>277</v>
      </c>
      <c r="AM1205" s="1">
        <f t="shared" si="375"/>
        <v>1224</v>
      </c>
      <c r="AN1205" s="108">
        <f t="shared" si="361"/>
        <v>82.591205000000002</v>
      </c>
      <c r="AO1205">
        <f t="shared" si="376"/>
        <v>458</v>
      </c>
      <c r="AP1205" s="1">
        <f t="shared" si="377"/>
        <v>1043</v>
      </c>
      <c r="AQ1205" s="108">
        <f t="shared" si="362"/>
        <v>1.2049999999999999E-3</v>
      </c>
      <c r="AR1205">
        <f t="shared" si="378"/>
        <v>304</v>
      </c>
      <c r="AS1205" s="1">
        <f t="shared" si="379"/>
        <v>1197</v>
      </c>
    </row>
    <row r="1206" spans="7:45" x14ac:dyDescent="0.25">
      <c r="G1206" s="93">
        <v>43549</v>
      </c>
      <c r="H1206" t="s">
        <v>21</v>
      </c>
      <c r="I1206" t="s">
        <v>581</v>
      </c>
      <c r="J1206" t="s">
        <v>582</v>
      </c>
      <c r="K1206" s="95">
        <v>79.08</v>
      </c>
      <c r="L1206" s="94">
        <v>0</v>
      </c>
      <c r="O1206" t="str">
        <f t="shared" si="363"/>
        <v/>
      </c>
      <c r="AA1206" s="3">
        <f t="shared" si="380"/>
        <v>1198</v>
      </c>
      <c r="AB1206" s="93">
        <f t="shared" si="364"/>
        <v>43549.001206000001</v>
      </c>
      <c r="AC1206">
        <f t="shared" si="365"/>
        <v>303</v>
      </c>
      <c r="AD1206" s="1">
        <f t="shared" si="366"/>
        <v>1198</v>
      </c>
      <c r="AE1206" s="119">
        <f t="shared" si="367"/>
        <v>1086.0012059999999</v>
      </c>
      <c r="AF1206">
        <f t="shared" si="368"/>
        <v>482</v>
      </c>
      <c r="AG1206" s="1">
        <f t="shared" si="369"/>
        <v>1019</v>
      </c>
      <c r="AH1206" s="119">
        <f t="shared" si="370"/>
        <v>1220.0012059999999</v>
      </c>
      <c r="AI1206">
        <f t="shared" si="371"/>
        <v>287</v>
      </c>
      <c r="AJ1206" s="1">
        <f t="shared" si="372"/>
        <v>1214</v>
      </c>
      <c r="AK1206" s="1">
        <f t="shared" si="373"/>
        <v>1231.0012059999999</v>
      </c>
      <c r="AL1206">
        <f t="shared" si="374"/>
        <v>276</v>
      </c>
      <c r="AM1206" s="1">
        <f t="shared" si="375"/>
        <v>1225</v>
      </c>
      <c r="AN1206" s="108">
        <f t="shared" si="361"/>
        <v>79.081205999999995</v>
      </c>
      <c r="AO1206">
        <f t="shared" si="376"/>
        <v>474</v>
      </c>
      <c r="AP1206" s="1">
        <f t="shared" si="377"/>
        <v>1027</v>
      </c>
      <c r="AQ1206" s="108">
        <f t="shared" si="362"/>
        <v>1.206E-3</v>
      </c>
      <c r="AR1206">
        <f t="shared" si="378"/>
        <v>303</v>
      </c>
      <c r="AS1206" s="1">
        <f t="shared" si="379"/>
        <v>1198</v>
      </c>
    </row>
    <row r="1207" spans="7:45" x14ac:dyDescent="0.25">
      <c r="G1207" s="93">
        <v>43549</v>
      </c>
      <c r="H1207" t="s">
        <v>21</v>
      </c>
      <c r="I1207" t="s">
        <v>581</v>
      </c>
      <c r="J1207" t="s">
        <v>582</v>
      </c>
      <c r="K1207" s="95">
        <v>30.38</v>
      </c>
      <c r="L1207" s="94">
        <v>0</v>
      </c>
      <c r="O1207" t="str">
        <f t="shared" si="363"/>
        <v/>
      </c>
      <c r="AA1207" s="3">
        <f t="shared" si="380"/>
        <v>1199</v>
      </c>
      <c r="AB1207" s="93">
        <f t="shared" si="364"/>
        <v>43549.001207000001</v>
      </c>
      <c r="AC1207">
        <f t="shared" si="365"/>
        <v>302</v>
      </c>
      <c r="AD1207" s="1">
        <f t="shared" si="366"/>
        <v>1199</v>
      </c>
      <c r="AE1207" s="119">
        <f t="shared" si="367"/>
        <v>1086.001207</v>
      </c>
      <c r="AF1207">
        <f t="shared" si="368"/>
        <v>481</v>
      </c>
      <c r="AG1207" s="1">
        <f t="shared" si="369"/>
        <v>1020</v>
      </c>
      <c r="AH1207" s="119">
        <f t="shared" si="370"/>
        <v>1220.001207</v>
      </c>
      <c r="AI1207">
        <f t="shared" si="371"/>
        <v>286</v>
      </c>
      <c r="AJ1207" s="1">
        <f t="shared" si="372"/>
        <v>1215</v>
      </c>
      <c r="AK1207" s="1">
        <f t="shared" si="373"/>
        <v>1231.001207</v>
      </c>
      <c r="AL1207">
        <f t="shared" si="374"/>
        <v>275</v>
      </c>
      <c r="AM1207" s="1">
        <f t="shared" si="375"/>
        <v>1226</v>
      </c>
      <c r="AN1207" s="108">
        <f t="shared" si="361"/>
        <v>30.381207</v>
      </c>
      <c r="AO1207">
        <f t="shared" si="376"/>
        <v>830</v>
      </c>
      <c r="AP1207" s="1">
        <f t="shared" si="377"/>
        <v>671</v>
      </c>
      <c r="AQ1207" s="108">
        <f t="shared" si="362"/>
        <v>1.207E-3</v>
      </c>
      <c r="AR1207">
        <f t="shared" si="378"/>
        <v>302</v>
      </c>
      <c r="AS1207" s="1">
        <f t="shared" si="379"/>
        <v>1199</v>
      </c>
    </row>
    <row r="1208" spans="7:45" x14ac:dyDescent="0.25">
      <c r="G1208" s="93">
        <v>43549</v>
      </c>
      <c r="H1208" t="s">
        <v>68</v>
      </c>
      <c r="I1208" t="s">
        <v>581</v>
      </c>
      <c r="J1208" t="s">
        <v>582</v>
      </c>
      <c r="K1208" s="95">
        <v>1283.31</v>
      </c>
      <c r="L1208" s="94">
        <v>0</v>
      </c>
      <c r="O1208" t="str">
        <f t="shared" si="363"/>
        <v/>
      </c>
      <c r="AA1208" s="3">
        <f t="shared" si="380"/>
        <v>1200</v>
      </c>
      <c r="AB1208" s="93">
        <f t="shared" si="364"/>
        <v>43549.001208000001</v>
      </c>
      <c r="AC1208">
        <f t="shared" si="365"/>
        <v>301</v>
      </c>
      <c r="AD1208" s="1">
        <f t="shared" si="366"/>
        <v>1200</v>
      </c>
      <c r="AE1208" s="119">
        <f t="shared" si="367"/>
        <v>536.00120800000002</v>
      </c>
      <c r="AF1208">
        <f t="shared" si="368"/>
        <v>971</v>
      </c>
      <c r="AG1208" s="1">
        <f t="shared" si="369"/>
        <v>530</v>
      </c>
      <c r="AH1208" s="119">
        <f t="shared" si="370"/>
        <v>1220.0012079999999</v>
      </c>
      <c r="AI1208">
        <f t="shared" si="371"/>
        <v>285</v>
      </c>
      <c r="AJ1208" s="1">
        <f t="shared" si="372"/>
        <v>1216</v>
      </c>
      <c r="AK1208" s="1">
        <f t="shared" si="373"/>
        <v>1231.0012079999999</v>
      </c>
      <c r="AL1208">
        <f t="shared" si="374"/>
        <v>274</v>
      </c>
      <c r="AM1208" s="1">
        <f t="shared" si="375"/>
        <v>1227</v>
      </c>
      <c r="AN1208" s="108">
        <f t="shared" si="361"/>
        <v>1283.3112079999999</v>
      </c>
      <c r="AO1208">
        <f t="shared" si="376"/>
        <v>20</v>
      </c>
      <c r="AP1208" s="1">
        <f t="shared" si="377"/>
        <v>1481</v>
      </c>
      <c r="AQ1208" s="108">
        <f t="shared" si="362"/>
        <v>1.2079999999999999E-3</v>
      </c>
      <c r="AR1208">
        <f t="shared" si="378"/>
        <v>301</v>
      </c>
      <c r="AS1208" s="1">
        <f t="shared" si="379"/>
        <v>1200</v>
      </c>
    </row>
    <row r="1209" spans="7:45" x14ac:dyDescent="0.25">
      <c r="G1209" s="93">
        <v>43549</v>
      </c>
      <c r="H1209" t="s">
        <v>23</v>
      </c>
      <c r="I1209" t="s">
        <v>36</v>
      </c>
      <c r="J1209" t="s">
        <v>583</v>
      </c>
      <c r="K1209" s="95">
        <v>8</v>
      </c>
      <c r="L1209" s="94">
        <v>0</v>
      </c>
      <c r="O1209" t="str">
        <f t="shared" si="363"/>
        <v/>
      </c>
      <c r="AA1209" s="3">
        <f t="shared" si="380"/>
        <v>1201</v>
      </c>
      <c r="AB1209" s="93">
        <f t="shared" si="364"/>
        <v>43549.001209000002</v>
      </c>
      <c r="AC1209">
        <f t="shared" si="365"/>
        <v>300</v>
      </c>
      <c r="AD1209" s="1">
        <f t="shared" si="366"/>
        <v>1201</v>
      </c>
      <c r="AE1209" s="119">
        <f t="shared" si="367"/>
        <v>515.00120900000002</v>
      </c>
      <c r="AF1209">
        <f t="shared" si="368"/>
        <v>1089</v>
      </c>
      <c r="AG1209" s="1">
        <f t="shared" si="369"/>
        <v>412</v>
      </c>
      <c r="AH1209" s="119">
        <f t="shared" si="370"/>
        <v>297.00120900000002</v>
      </c>
      <c r="AI1209">
        <f t="shared" si="371"/>
        <v>1262</v>
      </c>
      <c r="AJ1209" s="1">
        <f t="shared" si="372"/>
        <v>239</v>
      </c>
      <c r="AK1209" s="1">
        <f t="shared" si="373"/>
        <v>1237.001209</v>
      </c>
      <c r="AL1209">
        <f t="shared" si="374"/>
        <v>265</v>
      </c>
      <c r="AM1209" s="1">
        <f t="shared" si="375"/>
        <v>1236</v>
      </c>
      <c r="AN1209" s="108">
        <f t="shared" si="361"/>
        <v>8.0012089999999993</v>
      </c>
      <c r="AO1209">
        <f t="shared" si="376"/>
        <v>1273</v>
      </c>
      <c r="AP1209" s="1">
        <f t="shared" si="377"/>
        <v>228</v>
      </c>
      <c r="AQ1209" s="108">
        <f t="shared" si="362"/>
        <v>1.209E-3</v>
      </c>
      <c r="AR1209">
        <f t="shared" si="378"/>
        <v>300</v>
      </c>
      <c r="AS1209" s="1">
        <f t="shared" si="379"/>
        <v>1201</v>
      </c>
    </row>
    <row r="1210" spans="7:45" x14ac:dyDescent="0.25">
      <c r="G1210" s="93">
        <v>43549</v>
      </c>
      <c r="H1210" t="s">
        <v>23</v>
      </c>
      <c r="I1210" t="s">
        <v>349</v>
      </c>
      <c r="J1210" t="s">
        <v>584</v>
      </c>
      <c r="K1210" s="95">
        <v>5</v>
      </c>
      <c r="L1210" s="94">
        <v>0</v>
      </c>
      <c r="O1210" t="str">
        <f t="shared" si="363"/>
        <v/>
      </c>
      <c r="AA1210" s="3">
        <f t="shared" si="380"/>
        <v>1202</v>
      </c>
      <c r="AB1210" s="93">
        <f t="shared" si="364"/>
        <v>43549.001210000002</v>
      </c>
      <c r="AC1210">
        <f t="shared" si="365"/>
        <v>299</v>
      </c>
      <c r="AD1210" s="1">
        <f t="shared" si="366"/>
        <v>1202</v>
      </c>
      <c r="AE1210" s="119">
        <f t="shared" si="367"/>
        <v>515.00121000000001</v>
      </c>
      <c r="AF1210">
        <f t="shared" si="368"/>
        <v>1088</v>
      </c>
      <c r="AG1210" s="1">
        <f t="shared" si="369"/>
        <v>413</v>
      </c>
      <c r="AH1210" s="119">
        <f t="shared" si="370"/>
        <v>659.00121000000001</v>
      </c>
      <c r="AI1210">
        <f t="shared" si="371"/>
        <v>842</v>
      </c>
      <c r="AJ1210" s="1">
        <f t="shared" si="372"/>
        <v>659</v>
      </c>
      <c r="AK1210" s="1">
        <f t="shared" si="373"/>
        <v>143.00120999999999</v>
      </c>
      <c r="AL1210">
        <f t="shared" si="374"/>
        <v>1358</v>
      </c>
      <c r="AM1210" s="1">
        <f t="shared" si="375"/>
        <v>143</v>
      </c>
      <c r="AN1210" s="108">
        <f t="shared" si="361"/>
        <v>5.0012100000000004</v>
      </c>
      <c r="AO1210">
        <f t="shared" si="376"/>
        <v>1390</v>
      </c>
      <c r="AP1210" s="1">
        <f t="shared" si="377"/>
        <v>111</v>
      </c>
      <c r="AQ1210" s="108">
        <f t="shared" si="362"/>
        <v>1.2099999999999999E-3</v>
      </c>
      <c r="AR1210">
        <f t="shared" si="378"/>
        <v>299</v>
      </c>
      <c r="AS1210" s="1">
        <f t="shared" si="379"/>
        <v>1202</v>
      </c>
    </row>
    <row r="1211" spans="7:45" x14ac:dyDescent="0.25">
      <c r="G1211" s="93">
        <v>43549</v>
      </c>
      <c r="H1211" t="s">
        <v>23</v>
      </c>
      <c r="I1211" t="s">
        <v>37</v>
      </c>
      <c r="J1211" t="s">
        <v>160</v>
      </c>
      <c r="K1211" s="95">
        <v>30</v>
      </c>
      <c r="L1211" s="94">
        <v>0</v>
      </c>
      <c r="O1211" t="str">
        <f t="shared" si="363"/>
        <v/>
      </c>
      <c r="AA1211" s="3">
        <f t="shared" si="380"/>
        <v>1203</v>
      </c>
      <c r="AB1211" s="93">
        <f t="shared" si="364"/>
        <v>43549.001211000003</v>
      </c>
      <c r="AC1211">
        <f t="shared" si="365"/>
        <v>298</v>
      </c>
      <c r="AD1211" s="1">
        <f t="shared" si="366"/>
        <v>1203</v>
      </c>
      <c r="AE1211" s="119">
        <f t="shared" si="367"/>
        <v>515.00121100000001</v>
      </c>
      <c r="AF1211">
        <f t="shared" si="368"/>
        <v>1087</v>
      </c>
      <c r="AG1211" s="1">
        <f t="shared" si="369"/>
        <v>414</v>
      </c>
      <c r="AH1211" s="119">
        <f t="shared" si="370"/>
        <v>868.00121100000001</v>
      </c>
      <c r="AI1211">
        <f t="shared" si="371"/>
        <v>662</v>
      </c>
      <c r="AJ1211" s="1">
        <f t="shared" si="372"/>
        <v>839</v>
      </c>
      <c r="AK1211" s="1">
        <f t="shared" si="373"/>
        <v>142.00121100000001</v>
      </c>
      <c r="AL1211">
        <f t="shared" si="374"/>
        <v>1361</v>
      </c>
      <c r="AM1211" s="1">
        <f t="shared" si="375"/>
        <v>140</v>
      </c>
      <c r="AN1211" s="108">
        <f t="shared" si="361"/>
        <v>30.001211000000001</v>
      </c>
      <c r="AO1211">
        <f t="shared" si="376"/>
        <v>833</v>
      </c>
      <c r="AP1211" s="1">
        <f t="shared" si="377"/>
        <v>668</v>
      </c>
      <c r="AQ1211" s="108">
        <f t="shared" si="362"/>
        <v>1.2109999999999998E-3</v>
      </c>
      <c r="AR1211">
        <f t="shared" si="378"/>
        <v>298</v>
      </c>
      <c r="AS1211" s="1">
        <f t="shared" si="379"/>
        <v>1203</v>
      </c>
    </row>
    <row r="1212" spans="7:45" x14ac:dyDescent="0.25">
      <c r="G1212" s="93">
        <v>43549</v>
      </c>
      <c r="H1212" t="s">
        <v>23</v>
      </c>
      <c r="I1212" t="s">
        <v>37</v>
      </c>
      <c r="J1212" t="s">
        <v>133</v>
      </c>
      <c r="K1212" s="95">
        <v>2.25</v>
      </c>
      <c r="L1212" s="94">
        <v>0</v>
      </c>
      <c r="O1212" t="str">
        <f t="shared" si="363"/>
        <v/>
      </c>
      <c r="AA1212" s="3">
        <f t="shared" si="380"/>
        <v>1204</v>
      </c>
      <c r="AB1212" s="93">
        <f t="shared" si="364"/>
        <v>43549.001212000003</v>
      </c>
      <c r="AC1212">
        <f t="shared" si="365"/>
        <v>297</v>
      </c>
      <c r="AD1212" s="1">
        <f t="shared" si="366"/>
        <v>1204</v>
      </c>
      <c r="AE1212" s="119">
        <f t="shared" si="367"/>
        <v>515.00121200000001</v>
      </c>
      <c r="AF1212">
        <f t="shared" si="368"/>
        <v>1086</v>
      </c>
      <c r="AG1212" s="1">
        <f t="shared" si="369"/>
        <v>415</v>
      </c>
      <c r="AH1212" s="119">
        <f t="shared" si="370"/>
        <v>868.00121200000001</v>
      </c>
      <c r="AI1212">
        <f t="shared" si="371"/>
        <v>661</v>
      </c>
      <c r="AJ1212" s="1">
        <f t="shared" si="372"/>
        <v>840</v>
      </c>
      <c r="AK1212" s="1">
        <f t="shared" si="373"/>
        <v>22.001211999999999</v>
      </c>
      <c r="AL1212">
        <f t="shared" si="374"/>
        <v>1479</v>
      </c>
      <c r="AM1212" s="1">
        <f t="shared" si="375"/>
        <v>22</v>
      </c>
      <c r="AN1212" s="108">
        <f t="shared" si="361"/>
        <v>2.2512120000000002</v>
      </c>
      <c r="AO1212">
        <f t="shared" si="376"/>
        <v>1469</v>
      </c>
      <c r="AP1212" s="1">
        <f t="shared" si="377"/>
        <v>32</v>
      </c>
      <c r="AQ1212" s="108">
        <f t="shared" si="362"/>
        <v>1.212E-3</v>
      </c>
      <c r="AR1212">
        <f t="shared" si="378"/>
        <v>297</v>
      </c>
      <c r="AS1212" s="1">
        <f t="shared" si="379"/>
        <v>1204</v>
      </c>
    </row>
    <row r="1213" spans="7:45" x14ac:dyDescent="0.25">
      <c r="G1213" s="93">
        <v>43549</v>
      </c>
      <c r="H1213" t="s">
        <v>23</v>
      </c>
      <c r="I1213" t="s">
        <v>581</v>
      </c>
      <c r="J1213" t="s">
        <v>582</v>
      </c>
      <c r="K1213" s="95">
        <v>447.12</v>
      </c>
      <c r="L1213" s="94">
        <v>0</v>
      </c>
      <c r="O1213" t="str">
        <f t="shared" si="363"/>
        <v/>
      </c>
      <c r="AA1213" s="3">
        <f t="shared" si="380"/>
        <v>1205</v>
      </c>
      <c r="AB1213" s="93">
        <f t="shared" si="364"/>
        <v>43549.001213000003</v>
      </c>
      <c r="AC1213">
        <f t="shared" si="365"/>
        <v>296</v>
      </c>
      <c r="AD1213" s="1">
        <f t="shared" si="366"/>
        <v>1205</v>
      </c>
      <c r="AE1213" s="119">
        <f t="shared" si="367"/>
        <v>515.00121300000001</v>
      </c>
      <c r="AF1213">
        <f t="shared" si="368"/>
        <v>1085</v>
      </c>
      <c r="AG1213" s="1">
        <f t="shared" si="369"/>
        <v>416</v>
      </c>
      <c r="AH1213" s="119">
        <f t="shared" si="370"/>
        <v>1220.001213</v>
      </c>
      <c r="AI1213">
        <f t="shared" si="371"/>
        <v>284</v>
      </c>
      <c r="AJ1213" s="1">
        <f t="shared" si="372"/>
        <v>1217</v>
      </c>
      <c r="AK1213" s="1">
        <f t="shared" si="373"/>
        <v>1231.001213</v>
      </c>
      <c r="AL1213">
        <f t="shared" si="374"/>
        <v>273</v>
      </c>
      <c r="AM1213" s="1">
        <f t="shared" si="375"/>
        <v>1228</v>
      </c>
      <c r="AN1213" s="108">
        <f t="shared" si="361"/>
        <v>447.12121300000001</v>
      </c>
      <c r="AO1213">
        <f t="shared" si="376"/>
        <v>113</v>
      </c>
      <c r="AP1213" s="1">
        <f t="shared" si="377"/>
        <v>1388</v>
      </c>
      <c r="AQ1213" s="108">
        <f t="shared" si="362"/>
        <v>1.2129999999999999E-3</v>
      </c>
      <c r="AR1213">
        <f t="shared" si="378"/>
        <v>296</v>
      </c>
      <c r="AS1213" s="1">
        <f t="shared" si="379"/>
        <v>1205</v>
      </c>
    </row>
    <row r="1214" spans="7:45" x14ac:dyDescent="0.25">
      <c r="G1214" s="93">
        <v>43549</v>
      </c>
      <c r="H1214" t="s">
        <v>23</v>
      </c>
      <c r="I1214" t="s">
        <v>581</v>
      </c>
      <c r="J1214" t="s">
        <v>582</v>
      </c>
      <c r="K1214" s="95">
        <v>91.09</v>
      </c>
      <c r="L1214" s="94">
        <v>0</v>
      </c>
      <c r="O1214" t="str">
        <f t="shared" si="363"/>
        <v/>
      </c>
      <c r="AA1214" s="3">
        <f t="shared" si="380"/>
        <v>1206</v>
      </c>
      <c r="AB1214" s="93">
        <f t="shared" si="364"/>
        <v>43549.001214000004</v>
      </c>
      <c r="AC1214">
        <f t="shared" si="365"/>
        <v>295</v>
      </c>
      <c r="AD1214" s="1">
        <f t="shared" si="366"/>
        <v>1206</v>
      </c>
      <c r="AE1214" s="119">
        <f t="shared" si="367"/>
        <v>515.001214</v>
      </c>
      <c r="AF1214">
        <f t="shared" si="368"/>
        <v>1084</v>
      </c>
      <c r="AG1214" s="1">
        <f t="shared" si="369"/>
        <v>417</v>
      </c>
      <c r="AH1214" s="119">
        <f t="shared" si="370"/>
        <v>1220.0012139999999</v>
      </c>
      <c r="AI1214">
        <f t="shared" si="371"/>
        <v>283</v>
      </c>
      <c r="AJ1214" s="1">
        <f t="shared" si="372"/>
        <v>1218</v>
      </c>
      <c r="AK1214" s="1">
        <f t="shared" si="373"/>
        <v>1231.0012139999999</v>
      </c>
      <c r="AL1214">
        <f t="shared" si="374"/>
        <v>272</v>
      </c>
      <c r="AM1214" s="1">
        <f t="shared" si="375"/>
        <v>1229</v>
      </c>
      <c r="AN1214" s="108">
        <f t="shared" si="361"/>
        <v>91.091214000000008</v>
      </c>
      <c r="AO1214">
        <f t="shared" si="376"/>
        <v>418</v>
      </c>
      <c r="AP1214" s="1">
        <f t="shared" si="377"/>
        <v>1083</v>
      </c>
      <c r="AQ1214" s="108">
        <f t="shared" si="362"/>
        <v>1.214E-3</v>
      </c>
      <c r="AR1214">
        <f t="shared" si="378"/>
        <v>295</v>
      </c>
      <c r="AS1214" s="1">
        <f t="shared" si="379"/>
        <v>1206</v>
      </c>
    </row>
    <row r="1215" spans="7:45" x14ac:dyDescent="0.25">
      <c r="G1215" s="93">
        <v>43549</v>
      </c>
      <c r="H1215" t="s">
        <v>23</v>
      </c>
      <c r="I1215" t="s">
        <v>581</v>
      </c>
      <c r="J1215" t="s">
        <v>582</v>
      </c>
      <c r="K1215" s="95">
        <v>50.49</v>
      </c>
      <c r="L1215" s="94">
        <v>0</v>
      </c>
      <c r="O1215" t="str">
        <f t="shared" si="363"/>
        <v/>
      </c>
      <c r="AA1215" s="3">
        <f t="shared" si="380"/>
        <v>1207</v>
      </c>
      <c r="AB1215" s="93">
        <f t="shared" si="364"/>
        <v>43549.001214999997</v>
      </c>
      <c r="AC1215">
        <f t="shared" si="365"/>
        <v>294</v>
      </c>
      <c r="AD1215" s="1">
        <f t="shared" si="366"/>
        <v>1207</v>
      </c>
      <c r="AE1215" s="119">
        <f t="shared" si="367"/>
        <v>515.001215</v>
      </c>
      <c r="AF1215">
        <f t="shared" si="368"/>
        <v>1083</v>
      </c>
      <c r="AG1215" s="1">
        <f t="shared" si="369"/>
        <v>418</v>
      </c>
      <c r="AH1215" s="119">
        <f t="shared" si="370"/>
        <v>1220.001215</v>
      </c>
      <c r="AI1215">
        <f t="shared" si="371"/>
        <v>282</v>
      </c>
      <c r="AJ1215" s="1">
        <f t="shared" si="372"/>
        <v>1219</v>
      </c>
      <c r="AK1215" s="1">
        <f t="shared" si="373"/>
        <v>1231.001215</v>
      </c>
      <c r="AL1215">
        <f t="shared" si="374"/>
        <v>271</v>
      </c>
      <c r="AM1215" s="1">
        <f t="shared" si="375"/>
        <v>1230</v>
      </c>
      <c r="AN1215" s="108">
        <f t="shared" si="361"/>
        <v>50.491215000000004</v>
      </c>
      <c r="AO1215">
        <f t="shared" si="376"/>
        <v>611</v>
      </c>
      <c r="AP1215" s="1">
        <f t="shared" si="377"/>
        <v>890</v>
      </c>
      <c r="AQ1215" s="108">
        <f t="shared" si="362"/>
        <v>1.2149999999999999E-3</v>
      </c>
      <c r="AR1215">
        <f t="shared" si="378"/>
        <v>294</v>
      </c>
      <c r="AS1215" s="1">
        <f t="shared" si="379"/>
        <v>1207</v>
      </c>
    </row>
    <row r="1216" spans="7:45" x14ac:dyDescent="0.25">
      <c r="G1216" s="93">
        <v>43549</v>
      </c>
      <c r="H1216" t="s">
        <v>23</v>
      </c>
      <c r="I1216" t="s">
        <v>581</v>
      </c>
      <c r="J1216" t="s">
        <v>582</v>
      </c>
      <c r="K1216" s="95">
        <v>29.34</v>
      </c>
      <c r="L1216" s="94">
        <v>0</v>
      </c>
      <c r="O1216" t="str">
        <f t="shared" si="363"/>
        <v/>
      </c>
      <c r="AA1216" s="3">
        <f t="shared" si="380"/>
        <v>1208</v>
      </c>
      <c r="AB1216" s="93">
        <f t="shared" si="364"/>
        <v>43549.001215999997</v>
      </c>
      <c r="AC1216">
        <f t="shared" si="365"/>
        <v>293</v>
      </c>
      <c r="AD1216" s="1">
        <f t="shared" si="366"/>
        <v>1208</v>
      </c>
      <c r="AE1216" s="119">
        <f t="shared" si="367"/>
        <v>515.001216</v>
      </c>
      <c r="AF1216">
        <f t="shared" si="368"/>
        <v>1082</v>
      </c>
      <c r="AG1216" s="1">
        <f t="shared" si="369"/>
        <v>419</v>
      </c>
      <c r="AH1216" s="119">
        <f t="shared" si="370"/>
        <v>1220.0012160000001</v>
      </c>
      <c r="AI1216">
        <f t="shared" si="371"/>
        <v>281</v>
      </c>
      <c r="AJ1216" s="1">
        <f t="shared" si="372"/>
        <v>1220</v>
      </c>
      <c r="AK1216" s="1">
        <f t="shared" si="373"/>
        <v>1231.0012160000001</v>
      </c>
      <c r="AL1216">
        <f t="shared" si="374"/>
        <v>270</v>
      </c>
      <c r="AM1216" s="1">
        <f t="shared" si="375"/>
        <v>1231</v>
      </c>
      <c r="AN1216" s="108">
        <f t="shared" si="361"/>
        <v>29.341215999999999</v>
      </c>
      <c r="AO1216">
        <f t="shared" si="376"/>
        <v>845</v>
      </c>
      <c r="AP1216" s="1">
        <f t="shared" si="377"/>
        <v>656</v>
      </c>
      <c r="AQ1216" s="108">
        <f t="shared" si="362"/>
        <v>1.2159999999999999E-3</v>
      </c>
      <c r="AR1216">
        <f t="shared" si="378"/>
        <v>293</v>
      </c>
      <c r="AS1216" s="1">
        <f t="shared" si="379"/>
        <v>1208</v>
      </c>
    </row>
    <row r="1217" spans="7:45" x14ac:dyDescent="0.25">
      <c r="G1217" s="93">
        <v>43549</v>
      </c>
      <c r="H1217" t="s">
        <v>23</v>
      </c>
      <c r="I1217" t="s">
        <v>65</v>
      </c>
      <c r="J1217" t="s">
        <v>583</v>
      </c>
      <c r="K1217" s="95">
        <v>39</v>
      </c>
      <c r="L1217" s="94">
        <v>0</v>
      </c>
      <c r="O1217" t="str">
        <f t="shared" si="363"/>
        <v/>
      </c>
      <c r="AA1217" s="3">
        <f t="shared" si="380"/>
        <v>1209</v>
      </c>
      <c r="AB1217" s="93">
        <f t="shared" si="364"/>
        <v>43549.001216999997</v>
      </c>
      <c r="AC1217">
        <f t="shared" si="365"/>
        <v>292</v>
      </c>
      <c r="AD1217" s="1">
        <f t="shared" si="366"/>
        <v>1209</v>
      </c>
      <c r="AE1217" s="119">
        <f t="shared" si="367"/>
        <v>515.001217</v>
      </c>
      <c r="AF1217">
        <f t="shared" si="368"/>
        <v>1081</v>
      </c>
      <c r="AG1217" s="1">
        <f t="shared" si="369"/>
        <v>420</v>
      </c>
      <c r="AH1217" s="119">
        <f t="shared" si="370"/>
        <v>1500.001217</v>
      </c>
      <c r="AI1217">
        <f t="shared" si="371"/>
        <v>58</v>
      </c>
      <c r="AJ1217" s="1">
        <f t="shared" si="372"/>
        <v>1443</v>
      </c>
      <c r="AK1217" s="1">
        <f t="shared" si="373"/>
        <v>1237.001217</v>
      </c>
      <c r="AL1217">
        <f t="shared" si="374"/>
        <v>264</v>
      </c>
      <c r="AM1217" s="1">
        <f t="shared" si="375"/>
        <v>1237</v>
      </c>
      <c r="AN1217" s="108">
        <f t="shared" si="361"/>
        <v>39.001216999999997</v>
      </c>
      <c r="AO1217">
        <f t="shared" si="376"/>
        <v>726</v>
      </c>
      <c r="AP1217" s="1">
        <f t="shared" si="377"/>
        <v>775</v>
      </c>
      <c r="AQ1217" s="108">
        <f t="shared" si="362"/>
        <v>1.217E-3</v>
      </c>
      <c r="AR1217">
        <f t="shared" si="378"/>
        <v>292</v>
      </c>
      <c r="AS1217" s="1">
        <f t="shared" si="379"/>
        <v>1209</v>
      </c>
    </row>
    <row r="1218" spans="7:45" x14ac:dyDescent="0.25">
      <c r="G1218" s="93">
        <v>43550</v>
      </c>
      <c r="H1218" t="s">
        <v>71</v>
      </c>
      <c r="I1218" t="s">
        <v>67</v>
      </c>
      <c r="J1218" t="s">
        <v>585</v>
      </c>
      <c r="K1218" s="95">
        <v>150</v>
      </c>
      <c r="L1218" s="94">
        <v>0</v>
      </c>
      <c r="O1218" t="str">
        <f t="shared" si="363"/>
        <v/>
      </c>
      <c r="AA1218" s="3">
        <f t="shared" si="380"/>
        <v>1210</v>
      </c>
      <c r="AB1218" s="93">
        <f t="shared" si="364"/>
        <v>43550.001217999998</v>
      </c>
      <c r="AC1218">
        <f t="shared" si="365"/>
        <v>291</v>
      </c>
      <c r="AD1218" s="1">
        <f t="shared" si="366"/>
        <v>1210</v>
      </c>
      <c r="AE1218" s="119">
        <f t="shared" si="367"/>
        <v>1260.0012180000001</v>
      </c>
      <c r="AF1218">
        <f t="shared" si="368"/>
        <v>251</v>
      </c>
      <c r="AG1218" s="1">
        <f t="shared" si="369"/>
        <v>1250</v>
      </c>
      <c r="AH1218" s="119">
        <f t="shared" si="370"/>
        <v>373.00121799999999</v>
      </c>
      <c r="AI1218">
        <f t="shared" si="371"/>
        <v>1128</v>
      </c>
      <c r="AJ1218" s="1">
        <f t="shared" si="372"/>
        <v>373</v>
      </c>
      <c r="AK1218" s="1">
        <f t="shared" si="373"/>
        <v>1256.0012180000001</v>
      </c>
      <c r="AL1218">
        <f t="shared" si="374"/>
        <v>263</v>
      </c>
      <c r="AM1218" s="1">
        <f t="shared" si="375"/>
        <v>1238</v>
      </c>
      <c r="AN1218" s="108">
        <f t="shared" si="361"/>
        <v>150.00121799999999</v>
      </c>
      <c r="AO1218">
        <f t="shared" si="376"/>
        <v>284</v>
      </c>
      <c r="AP1218" s="1">
        <f t="shared" si="377"/>
        <v>1217</v>
      </c>
      <c r="AQ1218" s="108">
        <f t="shared" si="362"/>
        <v>1.2179999999999999E-3</v>
      </c>
      <c r="AR1218">
        <f t="shared" si="378"/>
        <v>291</v>
      </c>
      <c r="AS1218" s="1">
        <f t="shared" si="379"/>
        <v>1210</v>
      </c>
    </row>
    <row r="1219" spans="7:45" x14ac:dyDescent="0.25">
      <c r="G1219" s="93">
        <v>43550</v>
      </c>
      <c r="H1219" t="s">
        <v>75</v>
      </c>
      <c r="I1219" t="s">
        <v>58</v>
      </c>
      <c r="J1219" t="s">
        <v>585</v>
      </c>
      <c r="K1219" s="95">
        <v>41.19</v>
      </c>
      <c r="L1219" s="94">
        <v>0</v>
      </c>
      <c r="O1219" t="str">
        <f t="shared" si="363"/>
        <v/>
      </c>
      <c r="AA1219" s="3">
        <f t="shared" si="380"/>
        <v>1211</v>
      </c>
      <c r="AB1219" s="93">
        <f t="shared" si="364"/>
        <v>43550.001218999998</v>
      </c>
      <c r="AC1219">
        <f t="shared" si="365"/>
        <v>290</v>
      </c>
      <c r="AD1219" s="1">
        <f t="shared" si="366"/>
        <v>1211</v>
      </c>
      <c r="AE1219" s="119">
        <f t="shared" si="367"/>
        <v>1147.001219</v>
      </c>
      <c r="AF1219">
        <f t="shared" si="368"/>
        <v>370</v>
      </c>
      <c r="AG1219" s="1">
        <f t="shared" si="369"/>
        <v>1131</v>
      </c>
      <c r="AH1219" s="119">
        <f t="shared" si="370"/>
        <v>462.00121899999999</v>
      </c>
      <c r="AI1219">
        <f t="shared" si="371"/>
        <v>1056</v>
      </c>
      <c r="AJ1219" s="1">
        <f t="shared" si="372"/>
        <v>445</v>
      </c>
      <c r="AK1219" s="1">
        <f t="shared" si="373"/>
        <v>1256.001219</v>
      </c>
      <c r="AL1219">
        <f t="shared" si="374"/>
        <v>262</v>
      </c>
      <c r="AM1219" s="1">
        <f t="shared" si="375"/>
        <v>1239</v>
      </c>
      <c r="AN1219" s="108">
        <f t="shared" si="361"/>
        <v>41.191218999999997</v>
      </c>
      <c r="AO1219">
        <f t="shared" si="376"/>
        <v>691</v>
      </c>
      <c r="AP1219" s="1">
        <f t="shared" si="377"/>
        <v>810</v>
      </c>
      <c r="AQ1219" s="108">
        <f t="shared" si="362"/>
        <v>1.219E-3</v>
      </c>
      <c r="AR1219">
        <f t="shared" si="378"/>
        <v>290</v>
      </c>
      <c r="AS1219" s="1">
        <f t="shared" si="379"/>
        <v>1211</v>
      </c>
    </row>
    <row r="1220" spans="7:45" x14ac:dyDescent="0.25">
      <c r="G1220" s="93">
        <v>43550</v>
      </c>
      <c r="H1220" t="s">
        <v>75</v>
      </c>
      <c r="I1220" t="s">
        <v>63</v>
      </c>
      <c r="J1220" t="s">
        <v>585</v>
      </c>
      <c r="K1220" s="95">
        <v>23.26</v>
      </c>
      <c r="L1220" s="94">
        <v>0</v>
      </c>
      <c r="O1220" t="str">
        <f t="shared" si="363"/>
        <v/>
      </c>
      <c r="AA1220" s="3">
        <f t="shared" si="380"/>
        <v>1212</v>
      </c>
      <c r="AB1220" s="93">
        <f t="shared" si="364"/>
        <v>43550.001219999998</v>
      </c>
      <c r="AC1220">
        <f t="shared" si="365"/>
        <v>289</v>
      </c>
      <c r="AD1220" s="1">
        <f t="shared" si="366"/>
        <v>1212</v>
      </c>
      <c r="AE1220" s="119">
        <f t="shared" si="367"/>
        <v>1147.0012200000001</v>
      </c>
      <c r="AF1220">
        <f t="shared" si="368"/>
        <v>369</v>
      </c>
      <c r="AG1220" s="1">
        <f t="shared" si="369"/>
        <v>1132</v>
      </c>
      <c r="AH1220" s="119">
        <f t="shared" si="370"/>
        <v>613.00121999999999</v>
      </c>
      <c r="AI1220">
        <f t="shared" si="371"/>
        <v>927</v>
      </c>
      <c r="AJ1220" s="1">
        <f t="shared" si="372"/>
        <v>574</v>
      </c>
      <c r="AK1220" s="1">
        <f t="shared" si="373"/>
        <v>1256.0012200000001</v>
      </c>
      <c r="AL1220">
        <f t="shared" si="374"/>
        <v>261</v>
      </c>
      <c r="AM1220" s="1">
        <f t="shared" si="375"/>
        <v>1240</v>
      </c>
      <c r="AN1220" s="108">
        <f t="shared" si="361"/>
        <v>23.261220000000002</v>
      </c>
      <c r="AO1220">
        <f t="shared" si="376"/>
        <v>971</v>
      </c>
      <c r="AP1220" s="1">
        <f t="shared" si="377"/>
        <v>530</v>
      </c>
      <c r="AQ1220" s="108">
        <f t="shared" si="362"/>
        <v>1.2199999999999999E-3</v>
      </c>
      <c r="AR1220">
        <f t="shared" si="378"/>
        <v>289</v>
      </c>
      <c r="AS1220" s="1">
        <f t="shared" si="379"/>
        <v>1212</v>
      </c>
    </row>
    <row r="1221" spans="7:45" x14ac:dyDescent="0.25">
      <c r="G1221" s="93">
        <v>43550</v>
      </c>
      <c r="H1221" t="s">
        <v>75</v>
      </c>
      <c r="I1221" t="s">
        <v>66</v>
      </c>
      <c r="J1221" t="s">
        <v>585</v>
      </c>
      <c r="K1221" s="95">
        <v>235.9</v>
      </c>
      <c r="L1221" s="94">
        <v>0</v>
      </c>
      <c r="O1221" t="str">
        <f t="shared" si="363"/>
        <v/>
      </c>
      <c r="AA1221" s="3">
        <f t="shared" si="380"/>
        <v>1213</v>
      </c>
      <c r="AB1221" s="93">
        <f t="shared" si="364"/>
        <v>43550.001220999999</v>
      </c>
      <c r="AC1221">
        <f t="shared" si="365"/>
        <v>288</v>
      </c>
      <c r="AD1221" s="1">
        <f t="shared" si="366"/>
        <v>1213</v>
      </c>
      <c r="AE1221" s="119">
        <f t="shared" si="367"/>
        <v>1147.001221</v>
      </c>
      <c r="AF1221">
        <f t="shared" si="368"/>
        <v>368</v>
      </c>
      <c r="AG1221" s="1">
        <f t="shared" si="369"/>
        <v>1133</v>
      </c>
      <c r="AH1221" s="119">
        <f t="shared" si="370"/>
        <v>658.00122099999999</v>
      </c>
      <c r="AI1221">
        <f t="shared" si="371"/>
        <v>851</v>
      </c>
      <c r="AJ1221" s="1">
        <f t="shared" si="372"/>
        <v>650</v>
      </c>
      <c r="AK1221" s="1">
        <f t="shared" si="373"/>
        <v>1256.001221</v>
      </c>
      <c r="AL1221">
        <f t="shared" si="374"/>
        <v>260</v>
      </c>
      <c r="AM1221" s="1">
        <f t="shared" si="375"/>
        <v>1241</v>
      </c>
      <c r="AN1221" s="108">
        <f t="shared" si="361"/>
        <v>235.90122099999999</v>
      </c>
      <c r="AO1221">
        <f t="shared" si="376"/>
        <v>206</v>
      </c>
      <c r="AP1221" s="1">
        <f t="shared" si="377"/>
        <v>1295</v>
      </c>
      <c r="AQ1221" s="108">
        <f t="shared" si="362"/>
        <v>1.2209999999999999E-3</v>
      </c>
      <c r="AR1221">
        <f t="shared" si="378"/>
        <v>288</v>
      </c>
      <c r="AS1221" s="1">
        <f t="shared" si="379"/>
        <v>1213</v>
      </c>
    </row>
    <row r="1222" spans="7:45" x14ac:dyDescent="0.25">
      <c r="G1222" s="93">
        <v>43550</v>
      </c>
      <c r="H1222" t="s">
        <v>75</v>
      </c>
      <c r="I1222" t="s">
        <v>65</v>
      </c>
      <c r="J1222" t="s">
        <v>585</v>
      </c>
      <c r="K1222" s="95">
        <v>90.01</v>
      </c>
      <c r="L1222" s="94">
        <v>0</v>
      </c>
      <c r="O1222" t="str">
        <f t="shared" si="363"/>
        <v/>
      </c>
      <c r="AA1222" s="3">
        <f t="shared" si="380"/>
        <v>1214</v>
      </c>
      <c r="AB1222" s="93">
        <f t="shared" si="364"/>
        <v>43550.001221999999</v>
      </c>
      <c r="AC1222">
        <f t="shared" si="365"/>
        <v>287</v>
      </c>
      <c r="AD1222" s="1">
        <f t="shared" si="366"/>
        <v>1214</v>
      </c>
      <c r="AE1222" s="119">
        <f t="shared" si="367"/>
        <v>1147.0012220000001</v>
      </c>
      <c r="AF1222">
        <f t="shared" si="368"/>
        <v>367</v>
      </c>
      <c r="AG1222" s="1">
        <f t="shared" si="369"/>
        <v>1134</v>
      </c>
      <c r="AH1222" s="119">
        <f t="shared" si="370"/>
        <v>1500.0012220000001</v>
      </c>
      <c r="AI1222">
        <f t="shared" si="371"/>
        <v>57</v>
      </c>
      <c r="AJ1222" s="1">
        <f t="shared" si="372"/>
        <v>1444</v>
      </c>
      <c r="AK1222" s="1">
        <f t="shared" si="373"/>
        <v>1256.0012220000001</v>
      </c>
      <c r="AL1222">
        <f t="shared" si="374"/>
        <v>259</v>
      </c>
      <c r="AM1222" s="1">
        <f t="shared" si="375"/>
        <v>1242</v>
      </c>
      <c r="AN1222" s="108">
        <f t="shared" si="361"/>
        <v>90.011222000000004</v>
      </c>
      <c r="AO1222">
        <f t="shared" si="376"/>
        <v>423</v>
      </c>
      <c r="AP1222" s="1">
        <f t="shared" si="377"/>
        <v>1078</v>
      </c>
      <c r="AQ1222" s="108">
        <f t="shared" si="362"/>
        <v>1.222E-3</v>
      </c>
      <c r="AR1222">
        <f t="shared" si="378"/>
        <v>287</v>
      </c>
      <c r="AS1222" s="1">
        <f t="shared" si="379"/>
        <v>1214</v>
      </c>
    </row>
    <row r="1223" spans="7:45" x14ac:dyDescent="0.25">
      <c r="G1223" s="93">
        <v>43550</v>
      </c>
      <c r="H1223" t="s">
        <v>21</v>
      </c>
      <c r="I1223" t="s">
        <v>36</v>
      </c>
      <c r="J1223" t="s">
        <v>585</v>
      </c>
      <c r="K1223" s="95">
        <v>16</v>
      </c>
      <c r="L1223" s="94">
        <v>0</v>
      </c>
      <c r="O1223" t="str">
        <f t="shared" si="363"/>
        <v/>
      </c>
      <c r="AA1223" s="3">
        <f t="shared" si="380"/>
        <v>1215</v>
      </c>
      <c r="AB1223" s="93">
        <f t="shared" si="364"/>
        <v>43550.001222999999</v>
      </c>
      <c r="AC1223">
        <f t="shared" si="365"/>
        <v>286</v>
      </c>
      <c r="AD1223" s="1">
        <f t="shared" si="366"/>
        <v>1215</v>
      </c>
      <c r="AE1223" s="119">
        <f t="shared" si="367"/>
        <v>1086.001223</v>
      </c>
      <c r="AF1223">
        <f t="shared" si="368"/>
        <v>480</v>
      </c>
      <c r="AG1223" s="1">
        <f t="shared" si="369"/>
        <v>1021</v>
      </c>
      <c r="AH1223" s="119">
        <f t="shared" si="370"/>
        <v>297.00122299999998</v>
      </c>
      <c r="AI1223">
        <f t="shared" si="371"/>
        <v>1261</v>
      </c>
      <c r="AJ1223" s="1">
        <f t="shared" si="372"/>
        <v>240</v>
      </c>
      <c r="AK1223" s="1">
        <f t="shared" si="373"/>
        <v>1256.001223</v>
      </c>
      <c r="AL1223">
        <f t="shared" si="374"/>
        <v>258</v>
      </c>
      <c r="AM1223" s="1">
        <f t="shared" si="375"/>
        <v>1243</v>
      </c>
      <c r="AN1223" s="108">
        <f t="shared" si="361"/>
        <v>16.001223</v>
      </c>
      <c r="AO1223">
        <f t="shared" si="376"/>
        <v>1082</v>
      </c>
      <c r="AP1223" s="1">
        <f t="shared" si="377"/>
        <v>419</v>
      </c>
      <c r="AQ1223" s="108">
        <f t="shared" si="362"/>
        <v>1.2229999999999999E-3</v>
      </c>
      <c r="AR1223">
        <f t="shared" si="378"/>
        <v>286</v>
      </c>
      <c r="AS1223" s="1">
        <f t="shared" si="379"/>
        <v>1215</v>
      </c>
    </row>
    <row r="1224" spans="7:45" x14ac:dyDescent="0.25">
      <c r="G1224" s="93">
        <v>43550</v>
      </c>
      <c r="H1224" t="s">
        <v>21</v>
      </c>
      <c r="I1224" t="s">
        <v>36</v>
      </c>
      <c r="J1224" t="s">
        <v>585</v>
      </c>
      <c r="K1224" s="95">
        <v>8</v>
      </c>
      <c r="L1224" s="94">
        <v>0</v>
      </c>
      <c r="O1224" t="str">
        <f t="shared" si="363"/>
        <v/>
      </c>
      <c r="AA1224" s="3">
        <f t="shared" si="380"/>
        <v>1216</v>
      </c>
      <c r="AB1224" s="93">
        <f t="shared" si="364"/>
        <v>43550.001224</v>
      </c>
      <c r="AC1224">
        <f t="shared" si="365"/>
        <v>285</v>
      </c>
      <c r="AD1224" s="1">
        <f t="shared" si="366"/>
        <v>1216</v>
      </c>
      <c r="AE1224" s="119">
        <f t="shared" si="367"/>
        <v>1086.0012240000001</v>
      </c>
      <c r="AF1224">
        <f t="shared" si="368"/>
        <v>479</v>
      </c>
      <c r="AG1224" s="1">
        <f t="shared" si="369"/>
        <v>1022</v>
      </c>
      <c r="AH1224" s="119">
        <f t="shared" si="370"/>
        <v>297.00122399999998</v>
      </c>
      <c r="AI1224">
        <f t="shared" si="371"/>
        <v>1260</v>
      </c>
      <c r="AJ1224" s="1">
        <f t="shared" si="372"/>
        <v>241</v>
      </c>
      <c r="AK1224" s="1">
        <f t="shared" si="373"/>
        <v>1256.0012240000001</v>
      </c>
      <c r="AL1224">
        <f t="shared" si="374"/>
        <v>257</v>
      </c>
      <c r="AM1224" s="1">
        <f t="shared" si="375"/>
        <v>1244</v>
      </c>
      <c r="AN1224" s="108">
        <f t="shared" si="361"/>
        <v>8.0012240000000006</v>
      </c>
      <c r="AO1224">
        <f t="shared" si="376"/>
        <v>1272</v>
      </c>
      <c r="AP1224" s="1">
        <f t="shared" si="377"/>
        <v>229</v>
      </c>
      <c r="AQ1224" s="108">
        <f t="shared" si="362"/>
        <v>1.224E-3</v>
      </c>
      <c r="AR1224">
        <f t="shared" si="378"/>
        <v>285</v>
      </c>
      <c r="AS1224" s="1">
        <f t="shared" si="379"/>
        <v>1216</v>
      </c>
    </row>
    <row r="1225" spans="7:45" x14ac:dyDescent="0.25">
      <c r="G1225" s="93">
        <v>43550</v>
      </c>
      <c r="H1225" t="s">
        <v>369</v>
      </c>
      <c r="I1225" t="s">
        <v>65</v>
      </c>
      <c r="J1225" t="s">
        <v>585</v>
      </c>
      <c r="K1225" s="95">
        <v>675.9</v>
      </c>
      <c r="L1225" s="94">
        <v>0</v>
      </c>
      <c r="O1225" t="str">
        <f t="shared" si="363"/>
        <v/>
      </c>
      <c r="AA1225" s="3">
        <f t="shared" si="380"/>
        <v>1217</v>
      </c>
      <c r="AB1225" s="93">
        <f t="shared" si="364"/>
        <v>43550.001225</v>
      </c>
      <c r="AC1225">
        <f t="shared" si="365"/>
        <v>284</v>
      </c>
      <c r="AD1225" s="1">
        <f t="shared" si="366"/>
        <v>1217</v>
      </c>
      <c r="AE1225" s="119">
        <f t="shared" si="367"/>
        <v>671.00122499999998</v>
      </c>
      <c r="AF1225">
        <f t="shared" si="368"/>
        <v>831</v>
      </c>
      <c r="AG1225" s="1">
        <f t="shared" si="369"/>
        <v>670</v>
      </c>
      <c r="AH1225" s="119">
        <f t="shared" si="370"/>
        <v>1500.001225</v>
      </c>
      <c r="AI1225">
        <f t="shared" si="371"/>
        <v>56</v>
      </c>
      <c r="AJ1225" s="1">
        <f t="shared" si="372"/>
        <v>1445</v>
      </c>
      <c r="AK1225" s="1">
        <f t="shared" si="373"/>
        <v>1256.001225</v>
      </c>
      <c r="AL1225">
        <f t="shared" si="374"/>
        <v>256</v>
      </c>
      <c r="AM1225" s="1">
        <f t="shared" si="375"/>
        <v>1245</v>
      </c>
      <c r="AN1225" s="108">
        <f t="shared" ref="AN1225:AN1288" si="381">IF(K1225="","",K1225+0.000001*ROW())</f>
        <v>675.90122499999995</v>
      </c>
      <c r="AO1225">
        <f t="shared" si="376"/>
        <v>61</v>
      </c>
      <c r="AP1225" s="1">
        <f t="shared" si="377"/>
        <v>1440</v>
      </c>
      <c r="AQ1225" s="108">
        <f t="shared" ref="AQ1225:AQ1288" si="382">IF(L1225="","",N1225+0.000001*ROW())</f>
        <v>1.225E-3</v>
      </c>
      <c r="AR1225">
        <f t="shared" si="378"/>
        <v>284</v>
      </c>
      <c r="AS1225" s="1">
        <f t="shared" si="379"/>
        <v>1217</v>
      </c>
    </row>
    <row r="1226" spans="7:45" x14ac:dyDescent="0.25">
      <c r="G1226" s="93">
        <v>43550</v>
      </c>
      <c r="H1226" t="s">
        <v>70</v>
      </c>
      <c r="I1226" t="s">
        <v>66</v>
      </c>
      <c r="J1226" t="s">
        <v>585</v>
      </c>
      <c r="K1226" s="95">
        <v>166.26</v>
      </c>
      <c r="L1226" s="94">
        <v>0</v>
      </c>
      <c r="O1226" t="str">
        <f t="shared" ref="O1226:O1289" si="383">IF(P1226="","",O1225+1)</f>
        <v/>
      </c>
      <c r="AA1226" s="3">
        <f t="shared" si="380"/>
        <v>1218</v>
      </c>
      <c r="AB1226" s="93">
        <f t="shared" ref="AB1226:AB1289" si="384">IF(G1226="","",G1226+0.000001*ROW())</f>
        <v>43550.001226</v>
      </c>
      <c r="AC1226">
        <f t="shared" ref="AC1226:AC1289" si="385">IFERROR(_xlfn.RANK.EQ(AB1226,$AB$9:$AB$1508),"")</f>
        <v>283</v>
      </c>
      <c r="AD1226" s="1">
        <f t="shared" ref="AD1226:AD1289" si="386">IFERROR(_xlfn.RANK.EQ(AB1226,$AB$9:$AB$1508,1),"")</f>
        <v>1218</v>
      </c>
      <c r="AE1226" s="119">
        <f t="shared" ref="AE1226:AE1289" si="387">IF(H1226="","",COUNTIF($H$9:$H$1508,"&lt;="&amp;H1226) + 0.000001*ROW())</f>
        <v>648.00122599999997</v>
      </c>
      <c r="AF1226">
        <f t="shared" ref="AF1226:AF1289" si="388">IFERROR(_xlfn.RANK.EQ(AE1226,$AE$9:$AE$1508),"")</f>
        <v>859</v>
      </c>
      <c r="AG1226" s="1">
        <f t="shared" ref="AG1226:AG1289" si="389">IFERROR(_xlfn.RANK.EQ(AE1226,$AE$9:$AE$1508,1),"")</f>
        <v>642</v>
      </c>
      <c r="AH1226" s="119">
        <f t="shared" ref="AH1226:AH1289" si="390">IF(I1226="","",COUNTIF($I$9:$I$1508,"&lt;="&amp;I1226) + 0.000001*ROW())</f>
        <v>658.00122599999997</v>
      </c>
      <c r="AI1226">
        <f t="shared" ref="AI1226:AI1289" si="391">IFERROR(_xlfn.RANK.EQ(AH1226,$AH$9:$AH$1508),"")</f>
        <v>850</v>
      </c>
      <c r="AJ1226" s="1">
        <f t="shared" ref="AJ1226:AJ1289" si="392">IFERROR(_xlfn.RANK.EQ(AH1226,$AH$9:$AH$1508,1),"")</f>
        <v>651</v>
      </c>
      <c r="AK1226" s="1">
        <f t="shared" ref="AK1226:AK1289" si="393">IF(J1226="","",COUNTIF($J$9:$J$1508,"&lt;="&amp;J1226) + 0.000001*ROW())</f>
        <v>1256.0012260000001</v>
      </c>
      <c r="AL1226">
        <f t="shared" ref="AL1226:AL1289" si="394">IFERROR(_xlfn.RANK.EQ(AK1226,$AK$9:$AK$1508),"")</f>
        <v>255</v>
      </c>
      <c r="AM1226" s="1">
        <f t="shared" ref="AM1226:AM1289" si="395">IFERROR(_xlfn.RANK.EQ(AK1226,$AK$9:$AK$1508,1),"")</f>
        <v>1246</v>
      </c>
      <c r="AN1226" s="108">
        <f t="shared" si="381"/>
        <v>166.26122599999999</v>
      </c>
      <c r="AO1226">
        <f t="shared" ref="AO1226:AO1289" si="396">IFERROR(_xlfn.RANK.EQ(AN1226,$AN$9:$AN$1508),"")</f>
        <v>257</v>
      </c>
      <c r="AP1226" s="1">
        <f t="shared" ref="AP1226:AP1289" si="397">IFERROR(_xlfn.RANK.EQ(AN1226,$AN$9:$AN$1508,1),"")</f>
        <v>1244</v>
      </c>
      <c r="AQ1226" s="108">
        <f t="shared" si="382"/>
        <v>1.2259999999999999E-3</v>
      </c>
      <c r="AR1226">
        <f t="shared" ref="AR1226:AR1289" si="398">IFERROR(_xlfn.RANK.EQ(AQ1226,$AQ$9:$AQ$1508),"")</f>
        <v>283</v>
      </c>
      <c r="AS1226" s="1">
        <f t="shared" ref="AS1226:AS1289" si="399">IFERROR(_xlfn.RANK.EQ(AQ1226,$AQ$9:$AQ$1508,1),"")</f>
        <v>1218</v>
      </c>
    </row>
    <row r="1227" spans="7:45" x14ac:dyDescent="0.25">
      <c r="G1227" s="93">
        <v>43550</v>
      </c>
      <c r="H1227" t="s">
        <v>70</v>
      </c>
      <c r="I1227" t="s">
        <v>65</v>
      </c>
      <c r="J1227" t="s">
        <v>585</v>
      </c>
      <c r="K1227" s="95">
        <v>61.92</v>
      </c>
      <c r="L1227" s="94">
        <v>0</v>
      </c>
      <c r="O1227" t="str">
        <f t="shared" si="383"/>
        <v/>
      </c>
      <c r="AA1227" s="3">
        <f t="shared" ref="AA1227:AA1290" si="400">AA1226+1</f>
        <v>1219</v>
      </c>
      <c r="AB1227" s="93">
        <f t="shared" si="384"/>
        <v>43550.001227000001</v>
      </c>
      <c r="AC1227">
        <f t="shared" si="385"/>
        <v>282</v>
      </c>
      <c r="AD1227" s="1">
        <f t="shared" si="386"/>
        <v>1219</v>
      </c>
      <c r="AE1227" s="119">
        <f t="shared" si="387"/>
        <v>648.00122699999997</v>
      </c>
      <c r="AF1227">
        <f t="shared" si="388"/>
        <v>858</v>
      </c>
      <c r="AG1227" s="1">
        <f t="shared" si="389"/>
        <v>643</v>
      </c>
      <c r="AH1227" s="119">
        <f t="shared" si="390"/>
        <v>1500.001227</v>
      </c>
      <c r="AI1227">
        <f t="shared" si="391"/>
        <v>55</v>
      </c>
      <c r="AJ1227" s="1">
        <f t="shared" si="392"/>
        <v>1446</v>
      </c>
      <c r="AK1227" s="1">
        <f t="shared" si="393"/>
        <v>1256.001227</v>
      </c>
      <c r="AL1227">
        <f t="shared" si="394"/>
        <v>254</v>
      </c>
      <c r="AM1227" s="1">
        <f t="shared" si="395"/>
        <v>1247</v>
      </c>
      <c r="AN1227" s="108">
        <f t="shared" si="381"/>
        <v>61.921227000000002</v>
      </c>
      <c r="AO1227">
        <f t="shared" si="396"/>
        <v>555</v>
      </c>
      <c r="AP1227" s="1">
        <f t="shared" si="397"/>
        <v>946</v>
      </c>
      <c r="AQ1227" s="108">
        <f t="shared" si="382"/>
        <v>1.227E-3</v>
      </c>
      <c r="AR1227">
        <f t="shared" si="398"/>
        <v>282</v>
      </c>
      <c r="AS1227" s="1">
        <f t="shared" si="399"/>
        <v>1219</v>
      </c>
    </row>
    <row r="1228" spans="7:45" x14ac:dyDescent="0.25">
      <c r="G1228" s="93">
        <v>43550</v>
      </c>
      <c r="H1228" t="s">
        <v>74</v>
      </c>
      <c r="I1228" t="s">
        <v>65</v>
      </c>
      <c r="J1228" t="s">
        <v>585</v>
      </c>
      <c r="K1228" s="95">
        <v>46.02</v>
      </c>
      <c r="L1228" s="94">
        <v>0</v>
      </c>
      <c r="O1228" t="str">
        <f t="shared" si="383"/>
        <v/>
      </c>
      <c r="AA1228" s="3">
        <f t="shared" si="400"/>
        <v>1220</v>
      </c>
      <c r="AB1228" s="93">
        <f t="shared" si="384"/>
        <v>43550.001228000001</v>
      </c>
      <c r="AC1228">
        <f t="shared" si="385"/>
        <v>281</v>
      </c>
      <c r="AD1228" s="1">
        <f t="shared" si="386"/>
        <v>1220</v>
      </c>
      <c r="AE1228" s="119">
        <f t="shared" si="387"/>
        <v>608.00122799999997</v>
      </c>
      <c r="AF1228">
        <f t="shared" si="388"/>
        <v>895</v>
      </c>
      <c r="AG1228" s="1">
        <f t="shared" si="389"/>
        <v>606</v>
      </c>
      <c r="AH1228" s="119">
        <f t="shared" si="390"/>
        <v>1500.0012280000001</v>
      </c>
      <c r="AI1228">
        <f t="shared" si="391"/>
        <v>54</v>
      </c>
      <c r="AJ1228" s="1">
        <f t="shared" si="392"/>
        <v>1447</v>
      </c>
      <c r="AK1228" s="1">
        <f t="shared" si="393"/>
        <v>1256.0012280000001</v>
      </c>
      <c r="AL1228">
        <f t="shared" si="394"/>
        <v>253</v>
      </c>
      <c r="AM1228" s="1">
        <f t="shared" si="395"/>
        <v>1248</v>
      </c>
      <c r="AN1228" s="108">
        <f t="shared" si="381"/>
        <v>46.021228000000001</v>
      </c>
      <c r="AO1228">
        <f t="shared" si="396"/>
        <v>649</v>
      </c>
      <c r="AP1228" s="1">
        <f t="shared" si="397"/>
        <v>852</v>
      </c>
      <c r="AQ1228" s="108">
        <f t="shared" si="382"/>
        <v>1.2279999999999999E-3</v>
      </c>
      <c r="AR1228">
        <f t="shared" si="398"/>
        <v>281</v>
      </c>
      <c r="AS1228" s="1">
        <f t="shared" si="399"/>
        <v>1220</v>
      </c>
    </row>
    <row r="1229" spans="7:45" x14ac:dyDescent="0.25">
      <c r="G1229" s="93">
        <v>43550</v>
      </c>
      <c r="H1229" t="s">
        <v>81</v>
      </c>
      <c r="I1229" t="s">
        <v>65</v>
      </c>
      <c r="J1229" t="s">
        <v>585</v>
      </c>
      <c r="K1229" s="95">
        <v>1060.6500000000001</v>
      </c>
      <c r="L1229" s="94">
        <v>0</v>
      </c>
      <c r="O1229" t="str">
        <f t="shared" si="383"/>
        <v/>
      </c>
      <c r="AA1229" s="3">
        <f t="shared" si="400"/>
        <v>1221</v>
      </c>
      <c r="AB1229" s="93">
        <f t="shared" si="384"/>
        <v>43550.001229000001</v>
      </c>
      <c r="AC1229">
        <f t="shared" si="385"/>
        <v>280</v>
      </c>
      <c r="AD1229" s="1">
        <f t="shared" si="386"/>
        <v>1221</v>
      </c>
      <c r="AE1229" s="119">
        <f t="shared" si="387"/>
        <v>592.00122899999997</v>
      </c>
      <c r="AF1229">
        <f t="shared" si="388"/>
        <v>912</v>
      </c>
      <c r="AG1229" s="1">
        <f t="shared" si="389"/>
        <v>589</v>
      </c>
      <c r="AH1229" s="119">
        <f t="shared" si="390"/>
        <v>1500.001229</v>
      </c>
      <c r="AI1229">
        <f t="shared" si="391"/>
        <v>53</v>
      </c>
      <c r="AJ1229" s="1">
        <f t="shared" si="392"/>
        <v>1448</v>
      </c>
      <c r="AK1229" s="1">
        <f t="shared" si="393"/>
        <v>1256.001229</v>
      </c>
      <c r="AL1229">
        <f t="shared" si="394"/>
        <v>252</v>
      </c>
      <c r="AM1229" s="1">
        <f t="shared" si="395"/>
        <v>1249</v>
      </c>
      <c r="AN1229" s="108">
        <f t="shared" si="381"/>
        <v>1060.6512290000001</v>
      </c>
      <c r="AO1229">
        <f t="shared" si="396"/>
        <v>29</v>
      </c>
      <c r="AP1229" s="1">
        <f t="shared" si="397"/>
        <v>1472</v>
      </c>
      <c r="AQ1229" s="108">
        <f t="shared" si="382"/>
        <v>1.2289999999999998E-3</v>
      </c>
      <c r="AR1229">
        <f t="shared" si="398"/>
        <v>280</v>
      </c>
      <c r="AS1229" s="1">
        <f t="shared" si="399"/>
        <v>1221</v>
      </c>
    </row>
    <row r="1230" spans="7:45" x14ac:dyDescent="0.25">
      <c r="G1230" s="93">
        <v>43550</v>
      </c>
      <c r="H1230" t="s">
        <v>69</v>
      </c>
      <c r="I1230" t="s">
        <v>65</v>
      </c>
      <c r="J1230" t="s">
        <v>585</v>
      </c>
      <c r="K1230" s="95">
        <v>10</v>
      </c>
      <c r="L1230" s="94">
        <v>0</v>
      </c>
      <c r="O1230" t="str">
        <f t="shared" si="383"/>
        <v/>
      </c>
      <c r="AA1230" s="3">
        <f t="shared" si="400"/>
        <v>1222</v>
      </c>
      <c r="AB1230" s="93">
        <f t="shared" si="384"/>
        <v>43550.001230000002</v>
      </c>
      <c r="AC1230">
        <f t="shared" si="385"/>
        <v>279</v>
      </c>
      <c r="AD1230" s="1">
        <f t="shared" si="386"/>
        <v>1222</v>
      </c>
      <c r="AE1230" s="119">
        <f t="shared" si="387"/>
        <v>569.00122999999996</v>
      </c>
      <c r="AF1230">
        <f t="shared" si="388"/>
        <v>940</v>
      </c>
      <c r="AG1230" s="1">
        <f t="shared" si="389"/>
        <v>561</v>
      </c>
      <c r="AH1230" s="119">
        <f t="shared" si="390"/>
        <v>1500.0012300000001</v>
      </c>
      <c r="AI1230">
        <f t="shared" si="391"/>
        <v>52</v>
      </c>
      <c r="AJ1230" s="1">
        <f t="shared" si="392"/>
        <v>1449</v>
      </c>
      <c r="AK1230" s="1">
        <f t="shared" si="393"/>
        <v>1256.0012300000001</v>
      </c>
      <c r="AL1230">
        <f t="shared" si="394"/>
        <v>251</v>
      </c>
      <c r="AM1230" s="1">
        <f t="shared" si="395"/>
        <v>1250</v>
      </c>
      <c r="AN1230" s="108">
        <f t="shared" si="381"/>
        <v>10.00123</v>
      </c>
      <c r="AO1230">
        <f t="shared" si="396"/>
        <v>1214</v>
      </c>
      <c r="AP1230" s="1">
        <f t="shared" si="397"/>
        <v>287</v>
      </c>
      <c r="AQ1230" s="108">
        <f t="shared" si="382"/>
        <v>1.23E-3</v>
      </c>
      <c r="AR1230">
        <f t="shared" si="398"/>
        <v>279</v>
      </c>
      <c r="AS1230" s="1">
        <f t="shared" si="399"/>
        <v>1222</v>
      </c>
    </row>
    <row r="1231" spans="7:45" x14ac:dyDescent="0.25">
      <c r="G1231" s="93">
        <v>43550</v>
      </c>
      <c r="H1231" t="s">
        <v>23</v>
      </c>
      <c r="I1231" t="s">
        <v>63</v>
      </c>
      <c r="J1231" t="s">
        <v>585</v>
      </c>
      <c r="K1231" s="95">
        <v>213.44</v>
      </c>
      <c r="L1231" s="94">
        <v>0</v>
      </c>
      <c r="O1231" t="str">
        <f t="shared" si="383"/>
        <v/>
      </c>
      <c r="AA1231" s="3">
        <f t="shared" si="400"/>
        <v>1223</v>
      </c>
      <c r="AB1231" s="93">
        <f t="shared" si="384"/>
        <v>43550.001231000002</v>
      </c>
      <c r="AC1231">
        <f t="shared" si="385"/>
        <v>278</v>
      </c>
      <c r="AD1231" s="1">
        <f t="shared" si="386"/>
        <v>1223</v>
      </c>
      <c r="AE1231" s="119">
        <f t="shared" si="387"/>
        <v>515.00123099999996</v>
      </c>
      <c r="AF1231">
        <f t="shared" si="388"/>
        <v>1080</v>
      </c>
      <c r="AG1231" s="1">
        <f t="shared" si="389"/>
        <v>421</v>
      </c>
      <c r="AH1231" s="119">
        <f t="shared" si="390"/>
        <v>613.00123099999996</v>
      </c>
      <c r="AI1231">
        <f t="shared" si="391"/>
        <v>926</v>
      </c>
      <c r="AJ1231" s="1">
        <f t="shared" si="392"/>
        <v>575</v>
      </c>
      <c r="AK1231" s="1">
        <f t="shared" si="393"/>
        <v>1256.001231</v>
      </c>
      <c r="AL1231">
        <f t="shared" si="394"/>
        <v>250</v>
      </c>
      <c r="AM1231" s="1">
        <f t="shared" si="395"/>
        <v>1251</v>
      </c>
      <c r="AN1231" s="108">
        <f t="shared" si="381"/>
        <v>213.44123099999999</v>
      </c>
      <c r="AO1231">
        <f t="shared" si="396"/>
        <v>222</v>
      </c>
      <c r="AP1231" s="1">
        <f t="shared" si="397"/>
        <v>1279</v>
      </c>
      <c r="AQ1231" s="108">
        <f t="shared" si="382"/>
        <v>1.2309999999999999E-3</v>
      </c>
      <c r="AR1231">
        <f t="shared" si="398"/>
        <v>278</v>
      </c>
      <c r="AS1231" s="1">
        <f t="shared" si="399"/>
        <v>1223</v>
      </c>
    </row>
    <row r="1232" spans="7:45" x14ac:dyDescent="0.25">
      <c r="G1232" s="93">
        <v>43550</v>
      </c>
      <c r="H1232" t="s">
        <v>23</v>
      </c>
      <c r="I1232" t="s">
        <v>63</v>
      </c>
      <c r="J1232" t="s">
        <v>585</v>
      </c>
      <c r="K1232" s="95">
        <v>137.11000000000001</v>
      </c>
      <c r="L1232" s="94">
        <v>0</v>
      </c>
      <c r="O1232" t="str">
        <f t="shared" si="383"/>
        <v/>
      </c>
      <c r="AA1232" s="3">
        <f t="shared" si="400"/>
        <v>1224</v>
      </c>
      <c r="AB1232" s="93">
        <f t="shared" si="384"/>
        <v>43550.001232000002</v>
      </c>
      <c r="AC1232">
        <f t="shared" si="385"/>
        <v>277</v>
      </c>
      <c r="AD1232" s="1">
        <f t="shared" si="386"/>
        <v>1224</v>
      </c>
      <c r="AE1232" s="119">
        <f t="shared" si="387"/>
        <v>515.00123199999996</v>
      </c>
      <c r="AF1232">
        <f t="shared" si="388"/>
        <v>1079</v>
      </c>
      <c r="AG1232" s="1">
        <f t="shared" si="389"/>
        <v>422</v>
      </c>
      <c r="AH1232" s="119">
        <f t="shared" si="390"/>
        <v>613.00123199999996</v>
      </c>
      <c r="AI1232">
        <f t="shared" si="391"/>
        <v>925</v>
      </c>
      <c r="AJ1232" s="1">
        <f t="shared" si="392"/>
        <v>576</v>
      </c>
      <c r="AK1232" s="1">
        <f t="shared" si="393"/>
        <v>1256.0012320000001</v>
      </c>
      <c r="AL1232">
        <f t="shared" si="394"/>
        <v>249</v>
      </c>
      <c r="AM1232" s="1">
        <f t="shared" si="395"/>
        <v>1252</v>
      </c>
      <c r="AN1232" s="108">
        <f t="shared" si="381"/>
        <v>137.111232</v>
      </c>
      <c r="AO1232">
        <f t="shared" si="396"/>
        <v>315</v>
      </c>
      <c r="AP1232" s="1">
        <f t="shared" si="397"/>
        <v>1186</v>
      </c>
      <c r="AQ1232" s="108">
        <f t="shared" si="382"/>
        <v>1.232E-3</v>
      </c>
      <c r="AR1232">
        <f t="shared" si="398"/>
        <v>277</v>
      </c>
      <c r="AS1232" s="1">
        <f t="shared" si="399"/>
        <v>1224</v>
      </c>
    </row>
    <row r="1233" spans="7:45" x14ac:dyDescent="0.25">
      <c r="G1233" s="93">
        <v>43550</v>
      </c>
      <c r="H1233" t="s">
        <v>23</v>
      </c>
      <c r="I1233" t="s">
        <v>63</v>
      </c>
      <c r="J1233" t="s">
        <v>585</v>
      </c>
      <c r="K1233" s="95">
        <v>39.86</v>
      </c>
      <c r="L1233" s="94">
        <v>0</v>
      </c>
      <c r="O1233" t="str">
        <f t="shared" si="383"/>
        <v/>
      </c>
      <c r="AA1233" s="3">
        <f t="shared" si="400"/>
        <v>1225</v>
      </c>
      <c r="AB1233" s="93">
        <f t="shared" si="384"/>
        <v>43550.001233000003</v>
      </c>
      <c r="AC1233">
        <f t="shared" si="385"/>
        <v>276</v>
      </c>
      <c r="AD1233" s="1">
        <f t="shared" si="386"/>
        <v>1225</v>
      </c>
      <c r="AE1233" s="119">
        <f t="shared" si="387"/>
        <v>515.00123299999996</v>
      </c>
      <c r="AF1233">
        <f t="shared" si="388"/>
        <v>1078</v>
      </c>
      <c r="AG1233" s="1">
        <f t="shared" si="389"/>
        <v>423</v>
      </c>
      <c r="AH1233" s="119">
        <f t="shared" si="390"/>
        <v>613.00123299999996</v>
      </c>
      <c r="AI1233">
        <f t="shared" si="391"/>
        <v>924</v>
      </c>
      <c r="AJ1233" s="1">
        <f t="shared" si="392"/>
        <v>577</v>
      </c>
      <c r="AK1233" s="1">
        <f t="shared" si="393"/>
        <v>1256.001233</v>
      </c>
      <c r="AL1233">
        <f t="shared" si="394"/>
        <v>248</v>
      </c>
      <c r="AM1233" s="1">
        <f t="shared" si="395"/>
        <v>1253</v>
      </c>
      <c r="AN1233" s="108">
        <f t="shared" si="381"/>
        <v>39.861232999999999</v>
      </c>
      <c r="AO1233">
        <f t="shared" si="396"/>
        <v>718</v>
      </c>
      <c r="AP1233" s="1">
        <f t="shared" si="397"/>
        <v>783</v>
      </c>
      <c r="AQ1233" s="108">
        <f t="shared" si="382"/>
        <v>1.2329999999999999E-3</v>
      </c>
      <c r="AR1233">
        <f t="shared" si="398"/>
        <v>276</v>
      </c>
      <c r="AS1233" s="1">
        <f t="shared" si="399"/>
        <v>1225</v>
      </c>
    </row>
    <row r="1234" spans="7:45" x14ac:dyDescent="0.25">
      <c r="G1234" s="93">
        <v>43550</v>
      </c>
      <c r="H1234" t="s">
        <v>23</v>
      </c>
      <c r="I1234" t="s">
        <v>63</v>
      </c>
      <c r="J1234" t="s">
        <v>585</v>
      </c>
      <c r="K1234" s="95">
        <v>35.369999999999997</v>
      </c>
      <c r="L1234" s="94">
        <v>0</v>
      </c>
      <c r="O1234" t="str">
        <f t="shared" si="383"/>
        <v/>
      </c>
      <c r="AA1234" s="3">
        <f t="shared" si="400"/>
        <v>1226</v>
      </c>
      <c r="AB1234" s="93">
        <f t="shared" si="384"/>
        <v>43550.001234000003</v>
      </c>
      <c r="AC1234">
        <f t="shared" si="385"/>
        <v>275</v>
      </c>
      <c r="AD1234" s="1">
        <f t="shared" si="386"/>
        <v>1226</v>
      </c>
      <c r="AE1234" s="119">
        <f t="shared" si="387"/>
        <v>515.00123399999995</v>
      </c>
      <c r="AF1234">
        <f t="shared" si="388"/>
        <v>1077</v>
      </c>
      <c r="AG1234" s="1">
        <f t="shared" si="389"/>
        <v>424</v>
      </c>
      <c r="AH1234" s="119">
        <f t="shared" si="390"/>
        <v>613.00123399999995</v>
      </c>
      <c r="AI1234">
        <f t="shared" si="391"/>
        <v>923</v>
      </c>
      <c r="AJ1234" s="1">
        <f t="shared" si="392"/>
        <v>578</v>
      </c>
      <c r="AK1234" s="1">
        <f t="shared" si="393"/>
        <v>1256.0012340000001</v>
      </c>
      <c r="AL1234">
        <f t="shared" si="394"/>
        <v>247</v>
      </c>
      <c r="AM1234" s="1">
        <f t="shared" si="395"/>
        <v>1254</v>
      </c>
      <c r="AN1234" s="108">
        <f t="shared" si="381"/>
        <v>35.371233999999994</v>
      </c>
      <c r="AO1234">
        <f t="shared" si="396"/>
        <v>764</v>
      </c>
      <c r="AP1234" s="1">
        <f t="shared" si="397"/>
        <v>737</v>
      </c>
      <c r="AQ1234" s="108">
        <f t="shared" si="382"/>
        <v>1.2339999999999999E-3</v>
      </c>
      <c r="AR1234">
        <f t="shared" si="398"/>
        <v>275</v>
      </c>
      <c r="AS1234" s="1">
        <f t="shared" si="399"/>
        <v>1226</v>
      </c>
    </row>
    <row r="1235" spans="7:45" x14ac:dyDescent="0.25">
      <c r="G1235" s="93">
        <v>43550</v>
      </c>
      <c r="H1235" t="s">
        <v>23</v>
      </c>
      <c r="I1235" t="s">
        <v>65</v>
      </c>
      <c r="J1235" t="s">
        <v>585</v>
      </c>
      <c r="K1235" s="95">
        <v>30</v>
      </c>
      <c r="L1235" s="94">
        <v>0</v>
      </c>
      <c r="O1235" t="str">
        <f t="shared" si="383"/>
        <v/>
      </c>
      <c r="AA1235" s="3">
        <f t="shared" si="400"/>
        <v>1227</v>
      </c>
      <c r="AB1235" s="93">
        <f t="shared" si="384"/>
        <v>43550.001235000003</v>
      </c>
      <c r="AC1235">
        <f t="shared" si="385"/>
        <v>274</v>
      </c>
      <c r="AD1235" s="1">
        <f t="shared" si="386"/>
        <v>1227</v>
      </c>
      <c r="AE1235" s="119">
        <f t="shared" si="387"/>
        <v>515.00123499999995</v>
      </c>
      <c r="AF1235">
        <f t="shared" si="388"/>
        <v>1076</v>
      </c>
      <c r="AG1235" s="1">
        <f t="shared" si="389"/>
        <v>425</v>
      </c>
      <c r="AH1235" s="119">
        <f t="shared" si="390"/>
        <v>1500.001235</v>
      </c>
      <c r="AI1235">
        <f t="shared" si="391"/>
        <v>51</v>
      </c>
      <c r="AJ1235" s="1">
        <f t="shared" si="392"/>
        <v>1450</v>
      </c>
      <c r="AK1235" s="1">
        <f t="shared" si="393"/>
        <v>1256.001235</v>
      </c>
      <c r="AL1235">
        <f t="shared" si="394"/>
        <v>246</v>
      </c>
      <c r="AM1235" s="1">
        <f t="shared" si="395"/>
        <v>1255</v>
      </c>
      <c r="AN1235" s="108">
        <f t="shared" si="381"/>
        <v>30.001235000000001</v>
      </c>
      <c r="AO1235">
        <f t="shared" si="396"/>
        <v>832</v>
      </c>
      <c r="AP1235" s="1">
        <f t="shared" si="397"/>
        <v>669</v>
      </c>
      <c r="AQ1235" s="108">
        <f t="shared" si="382"/>
        <v>1.235E-3</v>
      </c>
      <c r="AR1235">
        <f t="shared" si="398"/>
        <v>274</v>
      </c>
      <c r="AS1235" s="1">
        <f t="shared" si="399"/>
        <v>1227</v>
      </c>
    </row>
    <row r="1236" spans="7:45" x14ac:dyDescent="0.25">
      <c r="G1236" s="93">
        <v>43550</v>
      </c>
      <c r="H1236" t="s">
        <v>23</v>
      </c>
      <c r="I1236" t="s">
        <v>65</v>
      </c>
      <c r="J1236" t="s">
        <v>585</v>
      </c>
      <c r="K1236" s="95">
        <v>19</v>
      </c>
      <c r="L1236" s="94">
        <v>0</v>
      </c>
      <c r="O1236" t="str">
        <f t="shared" si="383"/>
        <v/>
      </c>
      <c r="AA1236" s="3">
        <f t="shared" si="400"/>
        <v>1228</v>
      </c>
      <c r="AB1236" s="93">
        <f t="shared" si="384"/>
        <v>43550.001235999996</v>
      </c>
      <c r="AC1236">
        <f t="shared" si="385"/>
        <v>273</v>
      </c>
      <c r="AD1236" s="1">
        <f t="shared" si="386"/>
        <v>1228</v>
      </c>
      <c r="AE1236" s="119">
        <f t="shared" si="387"/>
        <v>515.00123599999995</v>
      </c>
      <c r="AF1236">
        <f t="shared" si="388"/>
        <v>1075</v>
      </c>
      <c r="AG1236" s="1">
        <f t="shared" si="389"/>
        <v>426</v>
      </c>
      <c r="AH1236" s="119">
        <f t="shared" si="390"/>
        <v>1500.0012360000001</v>
      </c>
      <c r="AI1236">
        <f t="shared" si="391"/>
        <v>50</v>
      </c>
      <c r="AJ1236" s="1">
        <f t="shared" si="392"/>
        <v>1451</v>
      </c>
      <c r="AK1236" s="1">
        <f t="shared" si="393"/>
        <v>1256.0012360000001</v>
      </c>
      <c r="AL1236">
        <f t="shared" si="394"/>
        <v>245</v>
      </c>
      <c r="AM1236" s="1">
        <f t="shared" si="395"/>
        <v>1256</v>
      </c>
      <c r="AN1236" s="108">
        <f t="shared" si="381"/>
        <v>19.001235999999999</v>
      </c>
      <c r="AO1236">
        <f t="shared" si="396"/>
        <v>1018</v>
      </c>
      <c r="AP1236" s="1">
        <f t="shared" si="397"/>
        <v>483</v>
      </c>
      <c r="AQ1236" s="108">
        <f t="shared" si="382"/>
        <v>1.2359999999999999E-3</v>
      </c>
      <c r="AR1236">
        <f t="shared" si="398"/>
        <v>273</v>
      </c>
      <c r="AS1236" s="1">
        <f t="shared" si="399"/>
        <v>1228</v>
      </c>
    </row>
    <row r="1237" spans="7:45" x14ac:dyDescent="0.25">
      <c r="G1237" s="93">
        <v>43551</v>
      </c>
      <c r="H1237" t="s">
        <v>78</v>
      </c>
      <c r="I1237" t="s">
        <v>65</v>
      </c>
      <c r="J1237" t="s">
        <v>586</v>
      </c>
      <c r="K1237" s="95">
        <v>17.12</v>
      </c>
      <c r="L1237" s="94">
        <v>0</v>
      </c>
      <c r="O1237" t="str">
        <f t="shared" si="383"/>
        <v/>
      </c>
      <c r="AA1237" s="3">
        <f t="shared" si="400"/>
        <v>1229</v>
      </c>
      <c r="AB1237" s="93">
        <f t="shared" si="384"/>
        <v>43551.001236999997</v>
      </c>
      <c r="AC1237">
        <f t="shared" si="385"/>
        <v>272</v>
      </c>
      <c r="AD1237" s="1">
        <f t="shared" si="386"/>
        <v>1229</v>
      </c>
      <c r="AE1237" s="119">
        <f t="shared" si="387"/>
        <v>1487.0012369999999</v>
      </c>
      <c r="AF1237">
        <f t="shared" si="388"/>
        <v>17</v>
      </c>
      <c r="AG1237" s="1">
        <f t="shared" si="389"/>
        <v>1484</v>
      </c>
      <c r="AH1237" s="119">
        <f t="shared" si="390"/>
        <v>1500.0012369999999</v>
      </c>
      <c r="AI1237">
        <f t="shared" si="391"/>
        <v>49</v>
      </c>
      <c r="AJ1237" s="1">
        <f t="shared" si="392"/>
        <v>1452</v>
      </c>
      <c r="AK1237" s="1">
        <f t="shared" si="393"/>
        <v>1286.0012369999999</v>
      </c>
      <c r="AL1237">
        <f t="shared" si="394"/>
        <v>244</v>
      </c>
      <c r="AM1237" s="1">
        <f t="shared" si="395"/>
        <v>1257</v>
      </c>
      <c r="AN1237" s="108">
        <f t="shared" si="381"/>
        <v>17.121237000000001</v>
      </c>
      <c r="AO1237">
        <f t="shared" si="396"/>
        <v>1056</v>
      </c>
      <c r="AP1237" s="1">
        <f t="shared" si="397"/>
        <v>445</v>
      </c>
      <c r="AQ1237" s="108">
        <f t="shared" si="382"/>
        <v>1.237E-3</v>
      </c>
      <c r="AR1237">
        <f t="shared" si="398"/>
        <v>272</v>
      </c>
      <c r="AS1237" s="1">
        <f t="shared" si="399"/>
        <v>1229</v>
      </c>
    </row>
    <row r="1238" spans="7:45" x14ac:dyDescent="0.25">
      <c r="G1238" s="93">
        <v>43551</v>
      </c>
      <c r="H1238" t="s">
        <v>22</v>
      </c>
      <c r="I1238" t="s">
        <v>65</v>
      </c>
      <c r="J1238" t="s">
        <v>586</v>
      </c>
      <c r="K1238" s="95">
        <v>234</v>
      </c>
      <c r="L1238" s="94">
        <v>0</v>
      </c>
      <c r="O1238" t="str">
        <f t="shared" si="383"/>
        <v/>
      </c>
      <c r="AA1238" s="3">
        <f t="shared" si="400"/>
        <v>1230</v>
      </c>
      <c r="AB1238" s="93">
        <f t="shared" si="384"/>
        <v>43551.001237999997</v>
      </c>
      <c r="AC1238">
        <f t="shared" si="385"/>
        <v>271</v>
      </c>
      <c r="AD1238" s="1">
        <f t="shared" si="386"/>
        <v>1230</v>
      </c>
      <c r="AE1238" s="119">
        <f t="shared" si="387"/>
        <v>1469.0012380000001</v>
      </c>
      <c r="AF1238">
        <f t="shared" si="388"/>
        <v>62</v>
      </c>
      <c r="AG1238" s="1">
        <f t="shared" si="389"/>
        <v>1439</v>
      </c>
      <c r="AH1238" s="119">
        <f t="shared" si="390"/>
        <v>1500.0012380000001</v>
      </c>
      <c r="AI1238">
        <f t="shared" si="391"/>
        <v>48</v>
      </c>
      <c r="AJ1238" s="1">
        <f t="shared" si="392"/>
        <v>1453</v>
      </c>
      <c r="AK1238" s="1">
        <f t="shared" si="393"/>
        <v>1286.0012380000001</v>
      </c>
      <c r="AL1238">
        <f t="shared" si="394"/>
        <v>243</v>
      </c>
      <c r="AM1238" s="1">
        <f t="shared" si="395"/>
        <v>1258</v>
      </c>
      <c r="AN1238" s="108">
        <f t="shared" si="381"/>
        <v>234.001238</v>
      </c>
      <c r="AO1238">
        <f t="shared" si="396"/>
        <v>208</v>
      </c>
      <c r="AP1238" s="1">
        <f t="shared" si="397"/>
        <v>1293</v>
      </c>
      <c r="AQ1238" s="108">
        <f t="shared" si="382"/>
        <v>1.238E-3</v>
      </c>
      <c r="AR1238">
        <f t="shared" si="398"/>
        <v>271</v>
      </c>
      <c r="AS1238" s="1">
        <f t="shared" si="399"/>
        <v>1230</v>
      </c>
    </row>
    <row r="1239" spans="7:45" x14ac:dyDescent="0.25">
      <c r="G1239" s="93">
        <v>43551</v>
      </c>
      <c r="H1239" t="s">
        <v>22</v>
      </c>
      <c r="I1239" t="s">
        <v>65</v>
      </c>
      <c r="J1239" t="s">
        <v>586</v>
      </c>
      <c r="K1239" s="95">
        <v>143</v>
      </c>
      <c r="L1239" s="94">
        <v>0</v>
      </c>
      <c r="O1239" t="str">
        <f t="shared" si="383"/>
        <v/>
      </c>
      <c r="AA1239" s="3">
        <f t="shared" si="400"/>
        <v>1231</v>
      </c>
      <c r="AB1239" s="93">
        <f t="shared" si="384"/>
        <v>43551.001238999997</v>
      </c>
      <c r="AC1239">
        <f t="shared" si="385"/>
        <v>270</v>
      </c>
      <c r="AD1239" s="1">
        <f t="shared" si="386"/>
        <v>1231</v>
      </c>
      <c r="AE1239" s="119">
        <f t="shared" si="387"/>
        <v>1469.0012389999999</v>
      </c>
      <c r="AF1239">
        <f t="shared" si="388"/>
        <v>61</v>
      </c>
      <c r="AG1239" s="1">
        <f t="shared" si="389"/>
        <v>1440</v>
      </c>
      <c r="AH1239" s="119">
        <f t="shared" si="390"/>
        <v>1500.0012389999999</v>
      </c>
      <c r="AI1239">
        <f t="shared" si="391"/>
        <v>47</v>
      </c>
      <c r="AJ1239" s="1">
        <f t="shared" si="392"/>
        <v>1454</v>
      </c>
      <c r="AK1239" s="1">
        <f t="shared" si="393"/>
        <v>1286.0012389999999</v>
      </c>
      <c r="AL1239">
        <f t="shared" si="394"/>
        <v>242</v>
      </c>
      <c r="AM1239" s="1">
        <f t="shared" si="395"/>
        <v>1259</v>
      </c>
      <c r="AN1239" s="108">
        <f t="shared" si="381"/>
        <v>143.001239</v>
      </c>
      <c r="AO1239">
        <f t="shared" si="396"/>
        <v>301</v>
      </c>
      <c r="AP1239" s="1">
        <f t="shared" si="397"/>
        <v>1200</v>
      </c>
      <c r="AQ1239" s="108">
        <f t="shared" si="382"/>
        <v>1.2389999999999999E-3</v>
      </c>
      <c r="AR1239">
        <f t="shared" si="398"/>
        <v>270</v>
      </c>
      <c r="AS1239" s="1">
        <f t="shared" si="399"/>
        <v>1231</v>
      </c>
    </row>
    <row r="1240" spans="7:45" x14ac:dyDescent="0.25">
      <c r="G1240" s="93">
        <v>43551</v>
      </c>
      <c r="H1240" t="s">
        <v>22</v>
      </c>
      <c r="I1240" t="s">
        <v>65</v>
      </c>
      <c r="J1240" t="s">
        <v>586</v>
      </c>
      <c r="K1240" s="95">
        <v>117</v>
      </c>
      <c r="L1240" s="94">
        <v>0</v>
      </c>
      <c r="O1240" t="str">
        <f t="shared" si="383"/>
        <v/>
      </c>
      <c r="AA1240" s="3">
        <f t="shared" si="400"/>
        <v>1232</v>
      </c>
      <c r="AB1240" s="93">
        <f t="shared" si="384"/>
        <v>43551.001239999998</v>
      </c>
      <c r="AC1240">
        <f t="shared" si="385"/>
        <v>269</v>
      </c>
      <c r="AD1240" s="1">
        <f t="shared" si="386"/>
        <v>1232</v>
      </c>
      <c r="AE1240" s="119">
        <f t="shared" si="387"/>
        <v>1469.0012400000001</v>
      </c>
      <c r="AF1240">
        <f t="shared" si="388"/>
        <v>60</v>
      </c>
      <c r="AG1240" s="1">
        <f t="shared" si="389"/>
        <v>1441</v>
      </c>
      <c r="AH1240" s="119">
        <f t="shared" si="390"/>
        <v>1500.0012400000001</v>
      </c>
      <c r="AI1240">
        <f t="shared" si="391"/>
        <v>46</v>
      </c>
      <c r="AJ1240" s="1">
        <f t="shared" si="392"/>
        <v>1455</v>
      </c>
      <c r="AK1240" s="1">
        <f t="shared" si="393"/>
        <v>1286.0012400000001</v>
      </c>
      <c r="AL1240">
        <f t="shared" si="394"/>
        <v>241</v>
      </c>
      <c r="AM1240" s="1">
        <f t="shared" si="395"/>
        <v>1260</v>
      </c>
      <c r="AN1240" s="108">
        <f t="shared" si="381"/>
        <v>117.00124</v>
      </c>
      <c r="AO1240">
        <f t="shared" si="396"/>
        <v>349</v>
      </c>
      <c r="AP1240" s="1">
        <f t="shared" si="397"/>
        <v>1152</v>
      </c>
      <c r="AQ1240" s="108">
        <f t="shared" si="382"/>
        <v>1.24E-3</v>
      </c>
      <c r="AR1240">
        <f t="shared" si="398"/>
        <v>269</v>
      </c>
      <c r="AS1240" s="1">
        <f t="shared" si="399"/>
        <v>1232</v>
      </c>
    </row>
    <row r="1241" spans="7:45" x14ac:dyDescent="0.25">
      <c r="G1241" s="93">
        <v>43551</v>
      </c>
      <c r="H1241" t="s">
        <v>378</v>
      </c>
      <c r="I1241" t="s">
        <v>66</v>
      </c>
      <c r="J1241" t="s">
        <v>586</v>
      </c>
      <c r="K1241" s="95">
        <v>343.33</v>
      </c>
      <c r="L1241" s="94">
        <v>0</v>
      </c>
      <c r="O1241" t="str">
        <f t="shared" si="383"/>
        <v/>
      </c>
      <c r="AA1241" s="3">
        <f t="shared" si="400"/>
        <v>1233</v>
      </c>
      <c r="AB1241" s="93">
        <f t="shared" si="384"/>
        <v>43551.001240999998</v>
      </c>
      <c r="AC1241">
        <f t="shared" si="385"/>
        <v>268</v>
      </c>
      <c r="AD1241" s="1">
        <f t="shared" si="386"/>
        <v>1233</v>
      </c>
      <c r="AE1241" s="119">
        <f t="shared" si="387"/>
        <v>1328.0012409999999</v>
      </c>
      <c r="AF1241">
        <f t="shared" si="388"/>
        <v>175</v>
      </c>
      <c r="AG1241" s="1">
        <f t="shared" si="389"/>
        <v>1326</v>
      </c>
      <c r="AH1241" s="119">
        <f t="shared" si="390"/>
        <v>658.00124100000005</v>
      </c>
      <c r="AI1241">
        <f t="shared" si="391"/>
        <v>849</v>
      </c>
      <c r="AJ1241" s="1">
        <f t="shared" si="392"/>
        <v>652</v>
      </c>
      <c r="AK1241" s="1">
        <f t="shared" si="393"/>
        <v>1286.0012409999999</v>
      </c>
      <c r="AL1241">
        <f t="shared" si="394"/>
        <v>240</v>
      </c>
      <c r="AM1241" s="1">
        <f t="shared" si="395"/>
        <v>1261</v>
      </c>
      <c r="AN1241" s="108">
        <f t="shared" si="381"/>
        <v>343.33124099999998</v>
      </c>
      <c r="AO1241">
        <f t="shared" si="396"/>
        <v>148</v>
      </c>
      <c r="AP1241" s="1">
        <f t="shared" si="397"/>
        <v>1353</v>
      </c>
      <c r="AQ1241" s="108">
        <f t="shared" si="382"/>
        <v>1.2409999999999999E-3</v>
      </c>
      <c r="AR1241">
        <f t="shared" si="398"/>
        <v>268</v>
      </c>
      <c r="AS1241" s="1">
        <f t="shared" si="399"/>
        <v>1233</v>
      </c>
    </row>
    <row r="1242" spans="7:45" x14ac:dyDescent="0.25">
      <c r="G1242" s="93">
        <v>43551</v>
      </c>
      <c r="H1242" t="s">
        <v>378</v>
      </c>
      <c r="I1242" t="s">
        <v>65</v>
      </c>
      <c r="J1242" t="s">
        <v>586</v>
      </c>
      <c r="K1242" s="95">
        <v>24</v>
      </c>
      <c r="L1242" s="94">
        <v>0</v>
      </c>
      <c r="O1242" t="str">
        <f t="shared" si="383"/>
        <v/>
      </c>
      <c r="AA1242" s="3">
        <f t="shared" si="400"/>
        <v>1234</v>
      </c>
      <c r="AB1242" s="93">
        <f t="shared" si="384"/>
        <v>43551.001241999998</v>
      </c>
      <c r="AC1242">
        <f t="shared" si="385"/>
        <v>267</v>
      </c>
      <c r="AD1242" s="1">
        <f t="shared" si="386"/>
        <v>1234</v>
      </c>
      <c r="AE1242" s="119">
        <f t="shared" si="387"/>
        <v>1328.001242</v>
      </c>
      <c r="AF1242">
        <f t="shared" si="388"/>
        <v>174</v>
      </c>
      <c r="AG1242" s="1">
        <f t="shared" si="389"/>
        <v>1327</v>
      </c>
      <c r="AH1242" s="119">
        <f t="shared" si="390"/>
        <v>1500.001242</v>
      </c>
      <c r="AI1242">
        <f t="shared" si="391"/>
        <v>45</v>
      </c>
      <c r="AJ1242" s="1">
        <f t="shared" si="392"/>
        <v>1456</v>
      </c>
      <c r="AK1242" s="1">
        <f t="shared" si="393"/>
        <v>1286.001242</v>
      </c>
      <c r="AL1242">
        <f t="shared" si="394"/>
        <v>239</v>
      </c>
      <c r="AM1242" s="1">
        <f t="shared" si="395"/>
        <v>1262</v>
      </c>
      <c r="AN1242" s="108">
        <f t="shared" si="381"/>
        <v>24.001242000000001</v>
      </c>
      <c r="AO1242">
        <f t="shared" si="396"/>
        <v>919</v>
      </c>
      <c r="AP1242" s="1">
        <f t="shared" si="397"/>
        <v>582</v>
      </c>
      <c r="AQ1242" s="108">
        <f t="shared" si="382"/>
        <v>1.242E-3</v>
      </c>
      <c r="AR1242">
        <f t="shared" si="398"/>
        <v>267</v>
      </c>
      <c r="AS1242" s="1">
        <f t="shared" si="399"/>
        <v>1234</v>
      </c>
    </row>
    <row r="1243" spans="7:45" x14ac:dyDescent="0.25">
      <c r="G1243" s="93">
        <v>43551</v>
      </c>
      <c r="H1243" t="s">
        <v>72</v>
      </c>
      <c r="I1243" t="s">
        <v>36</v>
      </c>
      <c r="J1243" t="s">
        <v>586</v>
      </c>
      <c r="K1243" s="95">
        <v>7.33</v>
      </c>
      <c r="L1243" s="94">
        <v>0</v>
      </c>
      <c r="O1243" t="str">
        <f t="shared" si="383"/>
        <v/>
      </c>
      <c r="AA1243" s="3">
        <f t="shared" si="400"/>
        <v>1235</v>
      </c>
      <c r="AB1243" s="93">
        <f t="shared" si="384"/>
        <v>43551.001242999999</v>
      </c>
      <c r="AC1243">
        <f t="shared" si="385"/>
        <v>266</v>
      </c>
      <c r="AD1243" s="1">
        <f t="shared" si="386"/>
        <v>1235</v>
      </c>
      <c r="AE1243" s="119">
        <f t="shared" si="387"/>
        <v>1300.0012429999999</v>
      </c>
      <c r="AF1243">
        <f t="shared" si="388"/>
        <v>204</v>
      </c>
      <c r="AG1243" s="1">
        <f t="shared" si="389"/>
        <v>1297</v>
      </c>
      <c r="AH1243" s="119">
        <f t="shared" si="390"/>
        <v>297.00124299999999</v>
      </c>
      <c r="AI1243">
        <f t="shared" si="391"/>
        <v>1259</v>
      </c>
      <c r="AJ1243" s="1">
        <f t="shared" si="392"/>
        <v>242</v>
      </c>
      <c r="AK1243" s="1">
        <f t="shared" si="393"/>
        <v>1286.0012429999999</v>
      </c>
      <c r="AL1243">
        <f t="shared" si="394"/>
        <v>238</v>
      </c>
      <c r="AM1243" s="1">
        <f t="shared" si="395"/>
        <v>1263</v>
      </c>
      <c r="AN1243" s="108">
        <f t="shared" si="381"/>
        <v>7.3312429999999997</v>
      </c>
      <c r="AO1243">
        <f t="shared" si="396"/>
        <v>1363</v>
      </c>
      <c r="AP1243" s="1">
        <f t="shared" si="397"/>
        <v>138</v>
      </c>
      <c r="AQ1243" s="108">
        <f t="shared" si="382"/>
        <v>1.243E-3</v>
      </c>
      <c r="AR1243">
        <f t="shared" si="398"/>
        <v>266</v>
      </c>
      <c r="AS1243" s="1">
        <f t="shared" si="399"/>
        <v>1235</v>
      </c>
    </row>
    <row r="1244" spans="7:45" x14ac:dyDescent="0.25">
      <c r="G1244" s="93">
        <v>43551</v>
      </c>
      <c r="H1244" t="s">
        <v>71</v>
      </c>
      <c r="I1244" t="s">
        <v>63</v>
      </c>
      <c r="J1244" t="s">
        <v>586</v>
      </c>
      <c r="K1244" s="95">
        <v>294.31</v>
      </c>
      <c r="L1244" s="94">
        <v>0</v>
      </c>
      <c r="O1244" t="str">
        <f t="shared" si="383"/>
        <v/>
      </c>
      <c r="AA1244" s="3">
        <f t="shared" si="400"/>
        <v>1236</v>
      </c>
      <c r="AB1244" s="93">
        <f t="shared" si="384"/>
        <v>43551.001243999999</v>
      </c>
      <c r="AC1244">
        <f t="shared" si="385"/>
        <v>265</v>
      </c>
      <c r="AD1244" s="1">
        <f t="shared" si="386"/>
        <v>1236</v>
      </c>
      <c r="AE1244" s="119">
        <f t="shared" si="387"/>
        <v>1260.001244</v>
      </c>
      <c r="AF1244">
        <f t="shared" si="388"/>
        <v>250</v>
      </c>
      <c r="AG1244" s="1">
        <f t="shared" si="389"/>
        <v>1251</v>
      </c>
      <c r="AH1244" s="119">
        <f t="shared" si="390"/>
        <v>613.00124400000004</v>
      </c>
      <c r="AI1244">
        <f t="shared" si="391"/>
        <v>922</v>
      </c>
      <c r="AJ1244" s="1">
        <f t="shared" si="392"/>
        <v>579</v>
      </c>
      <c r="AK1244" s="1">
        <f t="shared" si="393"/>
        <v>1286.001244</v>
      </c>
      <c r="AL1244">
        <f t="shared" si="394"/>
        <v>237</v>
      </c>
      <c r="AM1244" s="1">
        <f t="shared" si="395"/>
        <v>1264</v>
      </c>
      <c r="AN1244" s="108">
        <f t="shared" si="381"/>
        <v>294.31124399999999</v>
      </c>
      <c r="AO1244">
        <f t="shared" si="396"/>
        <v>169</v>
      </c>
      <c r="AP1244" s="1">
        <f t="shared" si="397"/>
        <v>1332</v>
      </c>
      <c r="AQ1244" s="108">
        <f t="shared" si="382"/>
        <v>1.2439999999999999E-3</v>
      </c>
      <c r="AR1244">
        <f t="shared" si="398"/>
        <v>265</v>
      </c>
      <c r="AS1244" s="1">
        <f t="shared" si="399"/>
        <v>1236</v>
      </c>
    </row>
    <row r="1245" spans="7:45" x14ac:dyDescent="0.25">
      <c r="G1245" s="93">
        <v>43551</v>
      </c>
      <c r="H1245" t="s">
        <v>77</v>
      </c>
      <c r="I1245" t="s">
        <v>66</v>
      </c>
      <c r="J1245" t="s">
        <v>586</v>
      </c>
      <c r="K1245" s="95">
        <v>32.65</v>
      </c>
      <c r="L1245" s="94">
        <v>0</v>
      </c>
      <c r="O1245" t="str">
        <f t="shared" si="383"/>
        <v/>
      </c>
      <c r="AA1245" s="3">
        <f t="shared" si="400"/>
        <v>1237</v>
      </c>
      <c r="AB1245" s="93">
        <f t="shared" si="384"/>
        <v>43551.001244999999</v>
      </c>
      <c r="AC1245">
        <f t="shared" si="385"/>
        <v>264</v>
      </c>
      <c r="AD1245" s="1">
        <f t="shared" si="386"/>
        <v>1237</v>
      </c>
      <c r="AE1245" s="119">
        <f t="shared" si="387"/>
        <v>1184.0012449999999</v>
      </c>
      <c r="AF1245">
        <f t="shared" si="388"/>
        <v>319</v>
      </c>
      <c r="AG1245" s="1">
        <f t="shared" si="389"/>
        <v>1182</v>
      </c>
      <c r="AH1245" s="119">
        <f t="shared" si="390"/>
        <v>658.00124500000004</v>
      </c>
      <c r="AI1245">
        <f t="shared" si="391"/>
        <v>848</v>
      </c>
      <c r="AJ1245" s="1">
        <f t="shared" si="392"/>
        <v>653</v>
      </c>
      <c r="AK1245" s="1">
        <f t="shared" si="393"/>
        <v>1286.0012449999999</v>
      </c>
      <c r="AL1245">
        <f t="shared" si="394"/>
        <v>236</v>
      </c>
      <c r="AM1245" s="1">
        <f t="shared" si="395"/>
        <v>1265</v>
      </c>
      <c r="AN1245" s="108">
        <f t="shared" si="381"/>
        <v>32.651244999999996</v>
      </c>
      <c r="AO1245">
        <f t="shared" si="396"/>
        <v>788</v>
      </c>
      <c r="AP1245" s="1">
        <f t="shared" si="397"/>
        <v>713</v>
      </c>
      <c r="AQ1245" s="108">
        <f t="shared" si="382"/>
        <v>1.245E-3</v>
      </c>
      <c r="AR1245">
        <f t="shared" si="398"/>
        <v>264</v>
      </c>
      <c r="AS1245" s="1">
        <f t="shared" si="399"/>
        <v>1237</v>
      </c>
    </row>
    <row r="1246" spans="7:45" x14ac:dyDescent="0.25">
      <c r="G1246" s="93">
        <v>43551</v>
      </c>
      <c r="H1246" t="s">
        <v>75</v>
      </c>
      <c r="I1246" t="s">
        <v>63</v>
      </c>
      <c r="J1246" t="s">
        <v>586</v>
      </c>
      <c r="K1246" s="95">
        <v>18</v>
      </c>
      <c r="L1246" s="94">
        <v>0</v>
      </c>
      <c r="O1246" t="str">
        <f t="shared" si="383"/>
        <v/>
      </c>
      <c r="AA1246" s="3">
        <f t="shared" si="400"/>
        <v>1238</v>
      </c>
      <c r="AB1246" s="93">
        <f t="shared" si="384"/>
        <v>43551.001246</v>
      </c>
      <c r="AC1246">
        <f t="shared" si="385"/>
        <v>263</v>
      </c>
      <c r="AD1246" s="1">
        <f t="shared" si="386"/>
        <v>1238</v>
      </c>
      <c r="AE1246" s="119">
        <f t="shared" si="387"/>
        <v>1147.001246</v>
      </c>
      <c r="AF1246">
        <f t="shared" si="388"/>
        <v>366</v>
      </c>
      <c r="AG1246" s="1">
        <f t="shared" si="389"/>
        <v>1135</v>
      </c>
      <c r="AH1246" s="119">
        <f t="shared" si="390"/>
        <v>613.00124600000004</v>
      </c>
      <c r="AI1246">
        <f t="shared" si="391"/>
        <v>921</v>
      </c>
      <c r="AJ1246" s="1">
        <f t="shared" si="392"/>
        <v>580</v>
      </c>
      <c r="AK1246" s="1">
        <f t="shared" si="393"/>
        <v>1286.001246</v>
      </c>
      <c r="AL1246">
        <f t="shared" si="394"/>
        <v>235</v>
      </c>
      <c r="AM1246" s="1">
        <f t="shared" si="395"/>
        <v>1266</v>
      </c>
      <c r="AN1246" s="108">
        <f t="shared" si="381"/>
        <v>18.001245999999998</v>
      </c>
      <c r="AO1246">
        <f t="shared" si="396"/>
        <v>1032</v>
      </c>
      <c r="AP1246" s="1">
        <f t="shared" si="397"/>
        <v>469</v>
      </c>
      <c r="AQ1246" s="108">
        <f t="shared" si="382"/>
        <v>1.2459999999999999E-3</v>
      </c>
      <c r="AR1246">
        <f t="shared" si="398"/>
        <v>263</v>
      </c>
      <c r="AS1246" s="1">
        <f t="shared" si="399"/>
        <v>1238</v>
      </c>
    </row>
    <row r="1247" spans="7:45" x14ac:dyDescent="0.25">
      <c r="G1247" s="93">
        <v>43551</v>
      </c>
      <c r="H1247" t="s">
        <v>75</v>
      </c>
      <c r="I1247" t="s">
        <v>35</v>
      </c>
      <c r="J1247" t="s">
        <v>586</v>
      </c>
      <c r="K1247" s="95">
        <v>70.23</v>
      </c>
      <c r="L1247" s="94">
        <v>0</v>
      </c>
      <c r="O1247" t="str">
        <f t="shared" si="383"/>
        <v/>
      </c>
      <c r="AA1247" s="3">
        <f t="shared" si="400"/>
        <v>1239</v>
      </c>
      <c r="AB1247" s="93">
        <f t="shared" si="384"/>
        <v>43551.001247</v>
      </c>
      <c r="AC1247">
        <f t="shared" si="385"/>
        <v>262</v>
      </c>
      <c r="AD1247" s="1">
        <f t="shared" si="386"/>
        <v>1239</v>
      </c>
      <c r="AE1247" s="119">
        <f t="shared" si="387"/>
        <v>1147.0012469999999</v>
      </c>
      <c r="AF1247">
        <f t="shared" si="388"/>
        <v>365</v>
      </c>
      <c r="AG1247" s="1">
        <f t="shared" si="389"/>
        <v>1136</v>
      </c>
      <c r="AH1247" s="119">
        <f t="shared" si="390"/>
        <v>1402.0012469999999</v>
      </c>
      <c r="AI1247">
        <f t="shared" si="391"/>
        <v>102</v>
      </c>
      <c r="AJ1247" s="1">
        <f t="shared" si="392"/>
        <v>1399</v>
      </c>
      <c r="AK1247" s="1">
        <f t="shared" si="393"/>
        <v>1286.0012469999999</v>
      </c>
      <c r="AL1247">
        <f t="shared" si="394"/>
        <v>234</v>
      </c>
      <c r="AM1247" s="1">
        <f t="shared" si="395"/>
        <v>1267</v>
      </c>
      <c r="AN1247" s="108">
        <f t="shared" si="381"/>
        <v>70.23124700000001</v>
      </c>
      <c r="AO1247">
        <f t="shared" si="396"/>
        <v>507</v>
      </c>
      <c r="AP1247" s="1">
        <f t="shared" si="397"/>
        <v>994</v>
      </c>
      <c r="AQ1247" s="108">
        <f t="shared" si="382"/>
        <v>1.2469999999999998E-3</v>
      </c>
      <c r="AR1247">
        <f t="shared" si="398"/>
        <v>262</v>
      </c>
      <c r="AS1247" s="1">
        <f t="shared" si="399"/>
        <v>1239</v>
      </c>
    </row>
    <row r="1248" spans="7:45" x14ac:dyDescent="0.25">
      <c r="G1248" s="93">
        <v>43551</v>
      </c>
      <c r="H1248" t="s">
        <v>75</v>
      </c>
      <c r="I1248" t="s">
        <v>65</v>
      </c>
      <c r="J1248" t="s">
        <v>586</v>
      </c>
      <c r="K1248" s="95">
        <v>1083.51</v>
      </c>
      <c r="L1248" s="94">
        <v>0</v>
      </c>
      <c r="O1248" t="str">
        <f t="shared" si="383"/>
        <v/>
      </c>
      <c r="AA1248" s="3">
        <f t="shared" si="400"/>
        <v>1240</v>
      </c>
      <c r="AB1248" s="93">
        <f t="shared" si="384"/>
        <v>43551.001248</v>
      </c>
      <c r="AC1248">
        <f t="shared" si="385"/>
        <v>261</v>
      </c>
      <c r="AD1248" s="1">
        <f t="shared" si="386"/>
        <v>1240</v>
      </c>
      <c r="AE1248" s="119">
        <f t="shared" si="387"/>
        <v>1147.001248</v>
      </c>
      <c r="AF1248">
        <f t="shared" si="388"/>
        <v>364</v>
      </c>
      <c r="AG1248" s="1">
        <f t="shared" si="389"/>
        <v>1137</v>
      </c>
      <c r="AH1248" s="119">
        <f t="shared" si="390"/>
        <v>1500.001248</v>
      </c>
      <c r="AI1248">
        <f t="shared" si="391"/>
        <v>44</v>
      </c>
      <c r="AJ1248" s="1">
        <f t="shared" si="392"/>
        <v>1457</v>
      </c>
      <c r="AK1248" s="1">
        <f t="shared" si="393"/>
        <v>1286.001248</v>
      </c>
      <c r="AL1248">
        <f t="shared" si="394"/>
        <v>233</v>
      </c>
      <c r="AM1248" s="1">
        <f t="shared" si="395"/>
        <v>1268</v>
      </c>
      <c r="AN1248" s="108">
        <f t="shared" si="381"/>
        <v>1083.511248</v>
      </c>
      <c r="AO1248">
        <f t="shared" si="396"/>
        <v>27</v>
      </c>
      <c r="AP1248" s="1">
        <f t="shared" si="397"/>
        <v>1474</v>
      </c>
      <c r="AQ1248" s="108">
        <f t="shared" si="382"/>
        <v>1.248E-3</v>
      </c>
      <c r="AR1248">
        <f t="shared" si="398"/>
        <v>261</v>
      </c>
      <c r="AS1248" s="1">
        <f t="shared" si="399"/>
        <v>1240</v>
      </c>
    </row>
    <row r="1249" spans="7:45" x14ac:dyDescent="0.25">
      <c r="G1249" s="93">
        <v>43551</v>
      </c>
      <c r="H1249" t="s">
        <v>21</v>
      </c>
      <c r="I1249" t="s">
        <v>36</v>
      </c>
      <c r="J1249" t="s">
        <v>586</v>
      </c>
      <c r="K1249" s="95">
        <v>16</v>
      </c>
      <c r="L1249" s="94">
        <v>0</v>
      </c>
      <c r="O1249" t="str">
        <f t="shared" si="383"/>
        <v/>
      </c>
      <c r="AA1249" s="3">
        <f t="shared" si="400"/>
        <v>1241</v>
      </c>
      <c r="AB1249" s="93">
        <f t="shared" si="384"/>
        <v>43551.001249000001</v>
      </c>
      <c r="AC1249">
        <f t="shared" si="385"/>
        <v>260</v>
      </c>
      <c r="AD1249" s="1">
        <f t="shared" si="386"/>
        <v>1241</v>
      </c>
      <c r="AE1249" s="119">
        <f t="shared" si="387"/>
        <v>1086.0012489999999</v>
      </c>
      <c r="AF1249">
        <f t="shared" si="388"/>
        <v>478</v>
      </c>
      <c r="AG1249" s="1">
        <f t="shared" si="389"/>
        <v>1023</v>
      </c>
      <c r="AH1249" s="119">
        <f t="shared" si="390"/>
        <v>297.00124899999997</v>
      </c>
      <c r="AI1249">
        <f t="shared" si="391"/>
        <v>1258</v>
      </c>
      <c r="AJ1249" s="1">
        <f t="shared" si="392"/>
        <v>243</v>
      </c>
      <c r="AK1249" s="1">
        <f t="shared" si="393"/>
        <v>1286.0012489999999</v>
      </c>
      <c r="AL1249">
        <f t="shared" si="394"/>
        <v>232</v>
      </c>
      <c r="AM1249" s="1">
        <f t="shared" si="395"/>
        <v>1269</v>
      </c>
      <c r="AN1249" s="108">
        <f t="shared" si="381"/>
        <v>16.001249000000001</v>
      </c>
      <c r="AO1249">
        <f t="shared" si="396"/>
        <v>1081</v>
      </c>
      <c r="AP1249" s="1">
        <f t="shared" si="397"/>
        <v>420</v>
      </c>
      <c r="AQ1249" s="108">
        <f t="shared" si="382"/>
        <v>1.2489999999999999E-3</v>
      </c>
      <c r="AR1249">
        <f t="shared" si="398"/>
        <v>260</v>
      </c>
      <c r="AS1249" s="1">
        <f t="shared" si="399"/>
        <v>1241</v>
      </c>
    </row>
    <row r="1250" spans="7:45" x14ac:dyDescent="0.25">
      <c r="G1250" s="93">
        <v>43551</v>
      </c>
      <c r="H1250" t="s">
        <v>21</v>
      </c>
      <c r="I1250" t="s">
        <v>36</v>
      </c>
      <c r="J1250" t="s">
        <v>586</v>
      </c>
      <c r="K1250" s="95">
        <v>8</v>
      </c>
      <c r="L1250" s="94">
        <v>0</v>
      </c>
      <c r="O1250" t="str">
        <f t="shared" si="383"/>
        <v/>
      </c>
      <c r="AA1250" s="3">
        <f t="shared" si="400"/>
        <v>1242</v>
      </c>
      <c r="AB1250" s="93">
        <f t="shared" si="384"/>
        <v>43551.001250000001</v>
      </c>
      <c r="AC1250">
        <f t="shared" si="385"/>
        <v>259</v>
      </c>
      <c r="AD1250" s="1">
        <f t="shared" si="386"/>
        <v>1242</v>
      </c>
      <c r="AE1250" s="119">
        <f t="shared" si="387"/>
        <v>1086.00125</v>
      </c>
      <c r="AF1250">
        <f t="shared" si="388"/>
        <v>477</v>
      </c>
      <c r="AG1250" s="1">
        <f t="shared" si="389"/>
        <v>1024</v>
      </c>
      <c r="AH1250" s="119">
        <f t="shared" si="390"/>
        <v>297.00125000000003</v>
      </c>
      <c r="AI1250">
        <f t="shared" si="391"/>
        <v>1257</v>
      </c>
      <c r="AJ1250" s="1">
        <f t="shared" si="392"/>
        <v>244</v>
      </c>
      <c r="AK1250" s="1">
        <f t="shared" si="393"/>
        <v>1286.00125</v>
      </c>
      <c r="AL1250">
        <f t="shared" si="394"/>
        <v>231</v>
      </c>
      <c r="AM1250" s="1">
        <f t="shared" si="395"/>
        <v>1270</v>
      </c>
      <c r="AN1250" s="108">
        <f t="shared" si="381"/>
        <v>8.0012500000000006</v>
      </c>
      <c r="AO1250">
        <f t="shared" si="396"/>
        <v>1271</v>
      </c>
      <c r="AP1250" s="1">
        <f t="shared" si="397"/>
        <v>230</v>
      </c>
      <c r="AQ1250" s="108">
        <f t="shared" si="382"/>
        <v>1.25E-3</v>
      </c>
      <c r="AR1250">
        <f t="shared" si="398"/>
        <v>259</v>
      </c>
      <c r="AS1250" s="1">
        <f t="shared" si="399"/>
        <v>1242</v>
      </c>
    </row>
    <row r="1251" spans="7:45" x14ac:dyDescent="0.25">
      <c r="G1251" s="93">
        <v>43551</v>
      </c>
      <c r="H1251" t="s">
        <v>21</v>
      </c>
      <c r="I1251" t="s">
        <v>65</v>
      </c>
      <c r="J1251" t="s">
        <v>586</v>
      </c>
      <c r="K1251" s="95">
        <v>234</v>
      </c>
      <c r="L1251" s="94">
        <v>0</v>
      </c>
      <c r="O1251" t="str">
        <f t="shared" si="383"/>
        <v/>
      </c>
      <c r="AA1251" s="3">
        <f t="shared" si="400"/>
        <v>1243</v>
      </c>
      <c r="AB1251" s="93">
        <f t="shared" si="384"/>
        <v>43551.001251000002</v>
      </c>
      <c r="AC1251">
        <f t="shared" si="385"/>
        <v>258</v>
      </c>
      <c r="AD1251" s="1">
        <f t="shared" si="386"/>
        <v>1243</v>
      </c>
      <c r="AE1251" s="119">
        <f t="shared" si="387"/>
        <v>1086.0012509999999</v>
      </c>
      <c r="AF1251">
        <f t="shared" si="388"/>
        <v>476</v>
      </c>
      <c r="AG1251" s="1">
        <f t="shared" si="389"/>
        <v>1025</v>
      </c>
      <c r="AH1251" s="119">
        <f t="shared" si="390"/>
        <v>1500.0012509999999</v>
      </c>
      <c r="AI1251">
        <f t="shared" si="391"/>
        <v>43</v>
      </c>
      <c r="AJ1251" s="1">
        <f t="shared" si="392"/>
        <v>1458</v>
      </c>
      <c r="AK1251" s="1">
        <f t="shared" si="393"/>
        <v>1286.0012509999999</v>
      </c>
      <c r="AL1251">
        <f t="shared" si="394"/>
        <v>230</v>
      </c>
      <c r="AM1251" s="1">
        <f t="shared" si="395"/>
        <v>1271</v>
      </c>
      <c r="AN1251" s="108">
        <f t="shared" si="381"/>
        <v>234.001251</v>
      </c>
      <c r="AO1251">
        <f t="shared" si="396"/>
        <v>207</v>
      </c>
      <c r="AP1251" s="1">
        <f t="shared" si="397"/>
        <v>1294</v>
      </c>
      <c r="AQ1251" s="108">
        <f t="shared" si="382"/>
        <v>1.2509999999999999E-3</v>
      </c>
      <c r="AR1251">
        <f t="shared" si="398"/>
        <v>258</v>
      </c>
      <c r="AS1251" s="1">
        <f t="shared" si="399"/>
        <v>1243</v>
      </c>
    </row>
    <row r="1252" spans="7:45" x14ac:dyDescent="0.25">
      <c r="G1252" s="93">
        <v>43551</v>
      </c>
      <c r="H1252" t="s">
        <v>369</v>
      </c>
      <c r="I1252" t="s">
        <v>35</v>
      </c>
      <c r="J1252" t="s">
        <v>586</v>
      </c>
      <c r="K1252" s="95">
        <v>140.46</v>
      </c>
      <c r="L1252" s="94">
        <v>0</v>
      </c>
      <c r="O1252" t="str">
        <f t="shared" si="383"/>
        <v/>
      </c>
      <c r="AA1252" s="3">
        <f t="shared" si="400"/>
        <v>1244</v>
      </c>
      <c r="AB1252" s="93">
        <f t="shared" si="384"/>
        <v>43551.001252000002</v>
      </c>
      <c r="AC1252">
        <f t="shared" si="385"/>
        <v>257</v>
      </c>
      <c r="AD1252" s="1">
        <f t="shared" si="386"/>
        <v>1244</v>
      </c>
      <c r="AE1252" s="119">
        <f t="shared" si="387"/>
        <v>671.00125200000002</v>
      </c>
      <c r="AF1252">
        <f t="shared" si="388"/>
        <v>830</v>
      </c>
      <c r="AG1252" s="1">
        <f t="shared" si="389"/>
        <v>671</v>
      </c>
      <c r="AH1252" s="119">
        <f t="shared" si="390"/>
        <v>1402.001252</v>
      </c>
      <c r="AI1252">
        <f t="shared" si="391"/>
        <v>101</v>
      </c>
      <c r="AJ1252" s="1">
        <f t="shared" si="392"/>
        <v>1400</v>
      </c>
      <c r="AK1252" s="1">
        <f t="shared" si="393"/>
        <v>1286.001252</v>
      </c>
      <c r="AL1252">
        <f t="shared" si="394"/>
        <v>229</v>
      </c>
      <c r="AM1252" s="1">
        <f t="shared" si="395"/>
        <v>1272</v>
      </c>
      <c r="AN1252" s="108">
        <f t="shared" si="381"/>
        <v>140.461252</v>
      </c>
      <c r="AO1252">
        <f t="shared" si="396"/>
        <v>305</v>
      </c>
      <c r="AP1252" s="1">
        <f t="shared" si="397"/>
        <v>1196</v>
      </c>
      <c r="AQ1252" s="108">
        <f t="shared" si="382"/>
        <v>1.2519999999999999E-3</v>
      </c>
      <c r="AR1252">
        <f t="shared" si="398"/>
        <v>257</v>
      </c>
      <c r="AS1252" s="1">
        <f t="shared" si="399"/>
        <v>1244</v>
      </c>
    </row>
    <row r="1253" spans="7:45" x14ac:dyDescent="0.25">
      <c r="G1253" s="93">
        <v>43551</v>
      </c>
      <c r="H1253" t="s">
        <v>86</v>
      </c>
      <c r="I1253" t="s">
        <v>65</v>
      </c>
      <c r="J1253" t="s">
        <v>586</v>
      </c>
      <c r="K1253" s="95">
        <v>383.94</v>
      </c>
      <c r="L1253" s="94">
        <v>0</v>
      </c>
      <c r="O1253" t="str">
        <f t="shared" si="383"/>
        <v/>
      </c>
      <c r="AA1253" s="3">
        <f t="shared" si="400"/>
        <v>1245</v>
      </c>
      <c r="AB1253" s="93">
        <f t="shared" si="384"/>
        <v>43551.001253000002</v>
      </c>
      <c r="AC1253">
        <f t="shared" si="385"/>
        <v>256</v>
      </c>
      <c r="AD1253" s="1">
        <f t="shared" si="386"/>
        <v>1245</v>
      </c>
      <c r="AE1253" s="119">
        <f t="shared" si="387"/>
        <v>661.00125300000002</v>
      </c>
      <c r="AF1253">
        <f t="shared" si="388"/>
        <v>841</v>
      </c>
      <c r="AG1253" s="1">
        <f t="shared" si="389"/>
        <v>660</v>
      </c>
      <c r="AH1253" s="119">
        <f t="shared" si="390"/>
        <v>1500.0012529999999</v>
      </c>
      <c r="AI1253">
        <f t="shared" si="391"/>
        <v>42</v>
      </c>
      <c r="AJ1253" s="1">
        <f t="shared" si="392"/>
        <v>1459</v>
      </c>
      <c r="AK1253" s="1">
        <f t="shared" si="393"/>
        <v>1286.0012529999999</v>
      </c>
      <c r="AL1253">
        <f t="shared" si="394"/>
        <v>228</v>
      </c>
      <c r="AM1253" s="1">
        <f t="shared" si="395"/>
        <v>1273</v>
      </c>
      <c r="AN1253" s="108">
        <f t="shared" si="381"/>
        <v>383.94125300000002</v>
      </c>
      <c r="AO1253">
        <f t="shared" si="396"/>
        <v>134</v>
      </c>
      <c r="AP1253" s="1">
        <f t="shared" si="397"/>
        <v>1367</v>
      </c>
      <c r="AQ1253" s="108">
        <f t="shared" si="382"/>
        <v>1.253E-3</v>
      </c>
      <c r="AR1253">
        <f t="shared" si="398"/>
        <v>256</v>
      </c>
      <c r="AS1253" s="1">
        <f t="shared" si="399"/>
        <v>1245</v>
      </c>
    </row>
    <row r="1254" spans="7:45" x14ac:dyDescent="0.25">
      <c r="G1254" s="93">
        <v>43551</v>
      </c>
      <c r="H1254" t="s">
        <v>136</v>
      </c>
      <c r="I1254" t="s">
        <v>36</v>
      </c>
      <c r="J1254" t="s">
        <v>586</v>
      </c>
      <c r="K1254" s="95">
        <v>10.1</v>
      </c>
      <c r="L1254" s="94">
        <v>0</v>
      </c>
      <c r="O1254" t="str">
        <f t="shared" si="383"/>
        <v/>
      </c>
      <c r="AA1254" s="3">
        <f t="shared" si="400"/>
        <v>1246</v>
      </c>
      <c r="AB1254" s="93">
        <f t="shared" si="384"/>
        <v>43551.001254000003</v>
      </c>
      <c r="AC1254">
        <f t="shared" si="385"/>
        <v>255</v>
      </c>
      <c r="AD1254" s="1">
        <f t="shared" si="386"/>
        <v>1246</v>
      </c>
      <c r="AE1254" s="119">
        <f t="shared" si="387"/>
        <v>570.00125400000002</v>
      </c>
      <c r="AF1254">
        <f t="shared" si="388"/>
        <v>931</v>
      </c>
      <c r="AG1254" s="1">
        <f t="shared" si="389"/>
        <v>570</v>
      </c>
      <c r="AH1254" s="119">
        <f t="shared" si="390"/>
        <v>297.00125400000002</v>
      </c>
      <c r="AI1254">
        <f t="shared" si="391"/>
        <v>1256</v>
      </c>
      <c r="AJ1254" s="1">
        <f t="shared" si="392"/>
        <v>245</v>
      </c>
      <c r="AK1254" s="1">
        <f t="shared" si="393"/>
        <v>1286.001254</v>
      </c>
      <c r="AL1254">
        <f t="shared" si="394"/>
        <v>227</v>
      </c>
      <c r="AM1254" s="1">
        <f t="shared" si="395"/>
        <v>1274</v>
      </c>
      <c r="AN1254" s="108">
        <f t="shared" si="381"/>
        <v>10.101253999999999</v>
      </c>
      <c r="AO1254">
        <f t="shared" si="396"/>
        <v>1210</v>
      </c>
      <c r="AP1254" s="1">
        <f t="shared" si="397"/>
        <v>291</v>
      </c>
      <c r="AQ1254" s="108">
        <f t="shared" si="382"/>
        <v>1.2539999999999999E-3</v>
      </c>
      <c r="AR1254">
        <f t="shared" si="398"/>
        <v>255</v>
      </c>
      <c r="AS1254" s="1">
        <f t="shared" si="399"/>
        <v>1246</v>
      </c>
    </row>
    <row r="1255" spans="7:45" x14ac:dyDescent="0.25">
      <c r="G1255" s="93">
        <v>43551</v>
      </c>
      <c r="H1255" t="s">
        <v>69</v>
      </c>
      <c r="I1255" t="s">
        <v>65</v>
      </c>
      <c r="J1255" t="s">
        <v>586</v>
      </c>
      <c r="K1255" s="95">
        <v>34.6</v>
      </c>
      <c r="L1255" s="94">
        <v>0</v>
      </c>
      <c r="O1255" t="str">
        <f t="shared" si="383"/>
        <v/>
      </c>
      <c r="AA1255" s="3">
        <f t="shared" si="400"/>
        <v>1247</v>
      </c>
      <c r="AB1255" s="93">
        <f t="shared" si="384"/>
        <v>43551.001255000003</v>
      </c>
      <c r="AC1255">
        <f t="shared" si="385"/>
        <v>254</v>
      </c>
      <c r="AD1255" s="1">
        <f t="shared" si="386"/>
        <v>1247</v>
      </c>
      <c r="AE1255" s="119">
        <f t="shared" si="387"/>
        <v>569.00125500000001</v>
      </c>
      <c r="AF1255">
        <f t="shared" si="388"/>
        <v>939</v>
      </c>
      <c r="AG1255" s="1">
        <f t="shared" si="389"/>
        <v>562</v>
      </c>
      <c r="AH1255" s="119">
        <f t="shared" si="390"/>
        <v>1500.0012549999999</v>
      </c>
      <c r="AI1255">
        <f t="shared" si="391"/>
        <v>41</v>
      </c>
      <c r="AJ1255" s="1">
        <f t="shared" si="392"/>
        <v>1460</v>
      </c>
      <c r="AK1255" s="1">
        <f t="shared" si="393"/>
        <v>1286.0012549999999</v>
      </c>
      <c r="AL1255">
        <f t="shared" si="394"/>
        <v>226</v>
      </c>
      <c r="AM1255" s="1">
        <f t="shared" si="395"/>
        <v>1275</v>
      </c>
      <c r="AN1255" s="108">
        <f t="shared" si="381"/>
        <v>34.601255000000002</v>
      </c>
      <c r="AO1255">
        <f t="shared" si="396"/>
        <v>772</v>
      </c>
      <c r="AP1255" s="1">
        <f t="shared" si="397"/>
        <v>729</v>
      </c>
      <c r="AQ1255" s="108">
        <f t="shared" si="382"/>
        <v>1.255E-3</v>
      </c>
      <c r="AR1255">
        <f t="shared" si="398"/>
        <v>254</v>
      </c>
      <c r="AS1255" s="1">
        <f t="shared" si="399"/>
        <v>1247</v>
      </c>
    </row>
    <row r="1256" spans="7:45" x14ac:dyDescent="0.25">
      <c r="G1256" s="93">
        <v>43551</v>
      </c>
      <c r="H1256" t="s">
        <v>68</v>
      </c>
      <c r="I1256" t="s">
        <v>36</v>
      </c>
      <c r="J1256" t="s">
        <v>586</v>
      </c>
      <c r="K1256" s="95">
        <v>15</v>
      </c>
      <c r="L1256" s="94">
        <v>0</v>
      </c>
      <c r="O1256" t="str">
        <f t="shared" si="383"/>
        <v/>
      </c>
      <c r="AA1256" s="3">
        <f t="shared" si="400"/>
        <v>1248</v>
      </c>
      <c r="AB1256" s="93">
        <f t="shared" si="384"/>
        <v>43551.001256000003</v>
      </c>
      <c r="AC1256">
        <f t="shared" si="385"/>
        <v>253</v>
      </c>
      <c r="AD1256" s="1">
        <f t="shared" si="386"/>
        <v>1248</v>
      </c>
      <c r="AE1256" s="119">
        <f t="shared" si="387"/>
        <v>536.00125600000001</v>
      </c>
      <c r="AF1256">
        <f t="shared" si="388"/>
        <v>970</v>
      </c>
      <c r="AG1256" s="1">
        <f t="shared" si="389"/>
        <v>531</v>
      </c>
      <c r="AH1256" s="119">
        <f t="shared" si="390"/>
        <v>297.00125600000001</v>
      </c>
      <c r="AI1256">
        <f t="shared" si="391"/>
        <v>1255</v>
      </c>
      <c r="AJ1256" s="1">
        <f t="shared" si="392"/>
        <v>246</v>
      </c>
      <c r="AK1256" s="1">
        <f t="shared" si="393"/>
        <v>1286.001256</v>
      </c>
      <c r="AL1256">
        <f t="shared" si="394"/>
        <v>225</v>
      </c>
      <c r="AM1256" s="1">
        <f t="shared" si="395"/>
        <v>1276</v>
      </c>
      <c r="AN1256" s="108">
        <f t="shared" si="381"/>
        <v>15.001256</v>
      </c>
      <c r="AO1256">
        <f t="shared" si="396"/>
        <v>1141</v>
      </c>
      <c r="AP1256" s="1">
        <f t="shared" si="397"/>
        <v>360</v>
      </c>
      <c r="AQ1256" s="108">
        <f t="shared" si="382"/>
        <v>1.256E-3</v>
      </c>
      <c r="AR1256">
        <f t="shared" si="398"/>
        <v>253</v>
      </c>
      <c r="AS1256" s="1">
        <f t="shared" si="399"/>
        <v>1248</v>
      </c>
    </row>
    <row r="1257" spans="7:45" x14ac:dyDescent="0.25">
      <c r="G1257" s="93">
        <v>43551</v>
      </c>
      <c r="H1257" t="s">
        <v>68</v>
      </c>
      <c r="I1257" t="s">
        <v>64</v>
      </c>
      <c r="J1257" t="s">
        <v>586</v>
      </c>
      <c r="K1257" s="95">
        <v>126.3</v>
      </c>
      <c r="L1257" s="94">
        <v>0</v>
      </c>
      <c r="O1257" t="str">
        <f t="shared" si="383"/>
        <v/>
      </c>
      <c r="AA1257" s="3">
        <f t="shared" si="400"/>
        <v>1249</v>
      </c>
      <c r="AB1257" s="93">
        <f t="shared" si="384"/>
        <v>43551.001257000004</v>
      </c>
      <c r="AC1257">
        <f t="shared" si="385"/>
        <v>252</v>
      </c>
      <c r="AD1257" s="1">
        <f t="shared" si="386"/>
        <v>1249</v>
      </c>
      <c r="AE1257" s="119">
        <f t="shared" si="387"/>
        <v>536.00125700000001</v>
      </c>
      <c r="AF1257">
        <f t="shared" si="388"/>
        <v>969</v>
      </c>
      <c r="AG1257" s="1">
        <f t="shared" si="389"/>
        <v>532</v>
      </c>
      <c r="AH1257" s="119">
        <f t="shared" si="390"/>
        <v>358.00125700000001</v>
      </c>
      <c r="AI1257">
        <f t="shared" si="391"/>
        <v>1160</v>
      </c>
      <c r="AJ1257" s="1">
        <f t="shared" si="392"/>
        <v>341</v>
      </c>
      <c r="AK1257" s="1">
        <f t="shared" si="393"/>
        <v>1286.0012569999999</v>
      </c>
      <c r="AL1257">
        <f t="shared" si="394"/>
        <v>224</v>
      </c>
      <c r="AM1257" s="1">
        <f t="shared" si="395"/>
        <v>1277</v>
      </c>
      <c r="AN1257" s="108">
        <f t="shared" si="381"/>
        <v>126.30125699999999</v>
      </c>
      <c r="AO1257">
        <f t="shared" si="396"/>
        <v>335</v>
      </c>
      <c r="AP1257" s="1">
        <f t="shared" si="397"/>
        <v>1166</v>
      </c>
      <c r="AQ1257" s="108">
        <f t="shared" si="382"/>
        <v>1.2569999999999999E-3</v>
      </c>
      <c r="AR1257">
        <f t="shared" si="398"/>
        <v>252</v>
      </c>
      <c r="AS1257" s="1">
        <f t="shared" si="399"/>
        <v>1249</v>
      </c>
    </row>
    <row r="1258" spans="7:45" x14ac:dyDescent="0.25">
      <c r="G1258" s="93">
        <v>43551</v>
      </c>
      <c r="H1258" t="s">
        <v>23</v>
      </c>
      <c r="I1258" t="s">
        <v>36</v>
      </c>
      <c r="J1258" t="s">
        <v>586</v>
      </c>
      <c r="K1258" s="95">
        <v>8</v>
      </c>
      <c r="L1258" s="94">
        <v>0</v>
      </c>
      <c r="O1258" t="str">
        <f t="shared" si="383"/>
        <v/>
      </c>
      <c r="AA1258" s="3">
        <f t="shared" si="400"/>
        <v>1250</v>
      </c>
      <c r="AB1258" s="93">
        <f t="shared" si="384"/>
        <v>43551.001257999997</v>
      </c>
      <c r="AC1258">
        <f t="shared" si="385"/>
        <v>251</v>
      </c>
      <c r="AD1258" s="1">
        <f t="shared" si="386"/>
        <v>1250</v>
      </c>
      <c r="AE1258" s="119">
        <f t="shared" si="387"/>
        <v>515.00125800000001</v>
      </c>
      <c r="AF1258">
        <f t="shared" si="388"/>
        <v>1074</v>
      </c>
      <c r="AG1258" s="1">
        <f t="shared" si="389"/>
        <v>427</v>
      </c>
      <c r="AH1258" s="119">
        <f t="shared" si="390"/>
        <v>297.00125800000001</v>
      </c>
      <c r="AI1258">
        <f t="shared" si="391"/>
        <v>1254</v>
      </c>
      <c r="AJ1258" s="1">
        <f t="shared" si="392"/>
        <v>247</v>
      </c>
      <c r="AK1258" s="1">
        <f t="shared" si="393"/>
        <v>1286.001258</v>
      </c>
      <c r="AL1258">
        <f t="shared" si="394"/>
        <v>223</v>
      </c>
      <c r="AM1258" s="1">
        <f t="shared" si="395"/>
        <v>1278</v>
      </c>
      <c r="AN1258" s="108">
        <f t="shared" si="381"/>
        <v>8.001258</v>
      </c>
      <c r="AO1258">
        <f t="shared" si="396"/>
        <v>1270</v>
      </c>
      <c r="AP1258" s="1">
        <f t="shared" si="397"/>
        <v>231</v>
      </c>
      <c r="AQ1258" s="108">
        <f t="shared" si="382"/>
        <v>1.258E-3</v>
      </c>
      <c r="AR1258">
        <f t="shared" si="398"/>
        <v>251</v>
      </c>
      <c r="AS1258" s="1">
        <f t="shared" si="399"/>
        <v>1250</v>
      </c>
    </row>
    <row r="1259" spans="7:45" x14ac:dyDescent="0.25">
      <c r="G1259" s="93">
        <v>43551</v>
      </c>
      <c r="H1259" t="s">
        <v>23</v>
      </c>
      <c r="I1259" t="s">
        <v>63</v>
      </c>
      <c r="J1259" t="s">
        <v>586</v>
      </c>
      <c r="K1259" s="95">
        <v>97.25</v>
      </c>
      <c r="L1259" s="94">
        <v>0</v>
      </c>
      <c r="O1259" t="str">
        <f t="shared" si="383"/>
        <v/>
      </c>
      <c r="AA1259" s="3">
        <f t="shared" si="400"/>
        <v>1251</v>
      </c>
      <c r="AB1259" s="93">
        <f t="shared" si="384"/>
        <v>43551.001258999997</v>
      </c>
      <c r="AC1259">
        <f t="shared" si="385"/>
        <v>250</v>
      </c>
      <c r="AD1259" s="1">
        <f t="shared" si="386"/>
        <v>1251</v>
      </c>
      <c r="AE1259" s="119">
        <f t="shared" si="387"/>
        <v>515.001259</v>
      </c>
      <c r="AF1259">
        <f t="shared" si="388"/>
        <v>1073</v>
      </c>
      <c r="AG1259" s="1">
        <f t="shared" si="389"/>
        <v>428</v>
      </c>
      <c r="AH1259" s="119">
        <f t="shared" si="390"/>
        <v>613.001259</v>
      </c>
      <c r="AI1259">
        <f t="shared" si="391"/>
        <v>920</v>
      </c>
      <c r="AJ1259" s="1">
        <f t="shared" si="392"/>
        <v>581</v>
      </c>
      <c r="AK1259" s="1">
        <f t="shared" si="393"/>
        <v>1286.0012589999999</v>
      </c>
      <c r="AL1259">
        <f t="shared" si="394"/>
        <v>222</v>
      </c>
      <c r="AM1259" s="1">
        <f t="shared" si="395"/>
        <v>1279</v>
      </c>
      <c r="AN1259" s="108">
        <f t="shared" si="381"/>
        <v>97.251259000000005</v>
      </c>
      <c r="AO1259">
        <f t="shared" si="396"/>
        <v>403</v>
      </c>
      <c r="AP1259" s="1">
        <f t="shared" si="397"/>
        <v>1098</v>
      </c>
      <c r="AQ1259" s="108">
        <f t="shared" si="382"/>
        <v>1.2589999999999999E-3</v>
      </c>
      <c r="AR1259">
        <f t="shared" si="398"/>
        <v>250</v>
      </c>
      <c r="AS1259" s="1">
        <f t="shared" si="399"/>
        <v>1251</v>
      </c>
    </row>
    <row r="1260" spans="7:45" x14ac:dyDescent="0.25">
      <c r="G1260" s="93">
        <v>43551</v>
      </c>
      <c r="H1260" t="s">
        <v>23</v>
      </c>
      <c r="I1260" t="s">
        <v>63</v>
      </c>
      <c r="J1260" t="s">
        <v>586</v>
      </c>
      <c r="K1260" s="95">
        <v>85</v>
      </c>
      <c r="L1260" s="94">
        <v>0</v>
      </c>
      <c r="O1260" t="str">
        <f t="shared" si="383"/>
        <v/>
      </c>
      <c r="AA1260" s="3">
        <f t="shared" si="400"/>
        <v>1252</v>
      </c>
      <c r="AB1260" s="93">
        <f t="shared" si="384"/>
        <v>43551.001259999997</v>
      </c>
      <c r="AC1260">
        <f t="shared" si="385"/>
        <v>249</v>
      </c>
      <c r="AD1260" s="1">
        <f t="shared" si="386"/>
        <v>1252</v>
      </c>
      <c r="AE1260" s="119">
        <f t="shared" si="387"/>
        <v>515.00126</v>
      </c>
      <c r="AF1260">
        <f t="shared" si="388"/>
        <v>1072</v>
      </c>
      <c r="AG1260" s="1">
        <f t="shared" si="389"/>
        <v>429</v>
      </c>
      <c r="AH1260" s="119">
        <f t="shared" si="390"/>
        <v>613.00126</v>
      </c>
      <c r="AI1260">
        <f t="shared" si="391"/>
        <v>919</v>
      </c>
      <c r="AJ1260" s="1">
        <f t="shared" si="392"/>
        <v>582</v>
      </c>
      <c r="AK1260" s="1">
        <f t="shared" si="393"/>
        <v>1286.00126</v>
      </c>
      <c r="AL1260">
        <f t="shared" si="394"/>
        <v>221</v>
      </c>
      <c r="AM1260" s="1">
        <f t="shared" si="395"/>
        <v>1280</v>
      </c>
      <c r="AN1260" s="108">
        <f t="shared" si="381"/>
        <v>85.001260000000002</v>
      </c>
      <c r="AO1260">
        <f t="shared" si="396"/>
        <v>446</v>
      </c>
      <c r="AP1260" s="1">
        <f t="shared" si="397"/>
        <v>1055</v>
      </c>
      <c r="AQ1260" s="108">
        <f t="shared" si="382"/>
        <v>1.2599999999999998E-3</v>
      </c>
      <c r="AR1260">
        <f t="shared" si="398"/>
        <v>249</v>
      </c>
      <c r="AS1260" s="1">
        <f t="shared" si="399"/>
        <v>1252</v>
      </c>
    </row>
    <row r="1261" spans="7:45" x14ac:dyDescent="0.25">
      <c r="G1261" s="93">
        <v>43551</v>
      </c>
      <c r="H1261" t="s">
        <v>23</v>
      </c>
      <c r="I1261" t="s">
        <v>63</v>
      </c>
      <c r="J1261" t="s">
        <v>586</v>
      </c>
      <c r="K1261" s="95">
        <v>60.5</v>
      </c>
      <c r="L1261" s="94">
        <v>0</v>
      </c>
      <c r="O1261" t="str">
        <f t="shared" si="383"/>
        <v/>
      </c>
      <c r="AA1261" s="3">
        <f t="shared" si="400"/>
        <v>1253</v>
      </c>
      <c r="AB1261" s="93">
        <f t="shared" si="384"/>
        <v>43551.001260999998</v>
      </c>
      <c r="AC1261">
        <f t="shared" si="385"/>
        <v>248</v>
      </c>
      <c r="AD1261" s="1">
        <f t="shared" si="386"/>
        <v>1253</v>
      </c>
      <c r="AE1261" s="119">
        <f t="shared" si="387"/>
        <v>515.001261</v>
      </c>
      <c r="AF1261">
        <f t="shared" si="388"/>
        <v>1071</v>
      </c>
      <c r="AG1261" s="1">
        <f t="shared" si="389"/>
        <v>430</v>
      </c>
      <c r="AH1261" s="119">
        <f t="shared" si="390"/>
        <v>613.001261</v>
      </c>
      <c r="AI1261">
        <f t="shared" si="391"/>
        <v>918</v>
      </c>
      <c r="AJ1261" s="1">
        <f t="shared" si="392"/>
        <v>583</v>
      </c>
      <c r="AK1261" s="1">
        <f t="shared" si="393"/>
        <v>1286.0012610000001</v>
      </c>
      <c r="AL1261">
        <f t="shared" si="394"/>
        <v>220</v>
      </c>
      <c r="AM1261" s="1">
        <f t="shared" si="395"/>
        <v>1281</v>
      </c>
      <c r="AN1261" s="108">
        <f t="shared" si="381"/>
        <v>60.501261</v>
      </c>
      <c r="AO1261">
        <f t="shared" si="396"/>
        <v>564</v>
      </c>
      <c r="AP1261" s="1">
        <f t="shared" si="397"/>
        <v>937</v>
      </c>
      <c r="AQ1261" s="108">
        <f t="shared" si="382"/>
        <v>1.261E-3</v>
      </c>
      <c r="AR1261">
        <f t="shared" si="398"/>
        <v>248</v>
      </c>
      <c r="AS1261" s="1">
        <f t="shared" si="399"/>
        <v>1253</v>
      </c>
    </row>
    <row r="1262" spans="7:45" x14ac:dyDescent="0.25">
      <c r="G1262" s="93">
        <v>43551</v>
      </c>
      <c r="H1262" t="s">
        <v>23</v>
      </c>
      <c r="I1262" t="s">
        <v>63</v>
      </c>
      <c r="J1262" t="s">
        <v>586</v>
      </c>
      <c r="K1262" s="95">
        <v>31.55</v>
      </c>
      <c r="L1262" s="94">
        <v>0</v>
      </c>
      <c r="O1262" t="str">
        <f t="shared" si="383"/>
        <v/>
      </c>
      <c r="AA1262" s="3">
        <f t="shared" si="400"/>
        <v>1254</v>
      </c>
      <c r="AB1262" s="93">
        <f t="shared" si="384"/>
        <v>43551.001261999998</v>
      </c>
      <c r="AC1262">
        <f t="shared" si="385"/>
        <v>247</v>
      </c>
      <c r="AD1262" s="1">
        <f t="shared" si="386"/>
        <v>1254</v>
      </c>
      <c r="AE1262" s="119">
        <f t="shared" si="387"/>
        <v>515.001262</v>
      </c>
      <c r="AF1262">
        <f t="shared" si="388"/>
        <v>1070</v>
      </c>
      <c r="AG1262" s="1">
        <f t="shared" si="389"/>
        <v>431</v>
      </c>
      <c r="AH1262" s="119">
        <f t="shared" si="390"/>
        <v>613.001262</v>
      </c>
      <c r="AI1262">
        <f t="shared" si="391"/>
        <v>917</v>
      </c>
      <c r="AJ1262" s="1">
        <f t="shared" si="392"/>
        <v>584</v>
      </c>
      <c r="AK1262" s="1">
        <f t="shared" si="393"/>
        <v>1286.001262</v>
      </c>
      <c r="AL1262">
        <f t="shared" si="394"/>
        <v>219</v>
      </c>
      <c r="AM1262" s="1">
        <f t="shared" si="395"/>
        <v>1282</v>
      </c>
      <c r="AN1262" s="108">
        <f t="shared" si="381"/>
        <v>31.551262000000001</v>
      </c>
      <c r="AO1262">
        <f t="shared" si="396"/>
        <v>821</v>
      </c>
      <c r="AP1262" s="1">
        <f t="shared" si="397"/>
        <v>680</v>
      </c>
      <c r="AQ1262" s="108">
        <f t="shared" si="382"/>
        <v>1.2619999999999999E-3</v>
      </c>
      <c r="AR1262">
        <f t="shared" si="398"/>
        <v>247</v>
      </c>
      <c r="AS1262" s="1">
        <f t="shared" si="399"/>
        <v>1254</v>
      </c>
    </row>
    <row r="1263" spans="7:45" x14ac:dyDescent="0.25">
      <c r="G1263" s="93">
        <v>43551</v>
      </c>
      <c r="H1263" t="s">
        <v>23</v>
      </c>
      <c r="I1263" t="s">
        <v>37</v>
      </c>
      <c r="J1263" t="s">
        <v>38</v>
      </c>
      <c r="K1263" s="95">
        <v>17.399999999999999</v>
      </c>
      <c r="L1263" s="94">
        <v>0</v>
      </c>
      <c r="O1263" t="str">
        <f t="shared" si="383"/>
        <v/>
      </c>
      <c r="AA1263" s="3">
        <f t="shared" si="400"/>
        <v>1255</v>
      </c>
      <c r="AB1263" s="93">
        <f t="shared" si="384"/>
        <v>43551.001262999998</v>
      </c>
      <c r="AC1263">
        <f t="shared" si="385"/>
        <v>246</v>
      </c>
      <c r="AD1263" s="1">
        <f t="shared" si="386"/>
        <v>1255</v>
      </c>
      <c r="AE1263" s="119">
        <f t="shared" si="387"/>
        <v>515.00126299999999</v>
      </c>
      <c r="AF1263">
        <f t="shared" si="388"/>
        <v>1069</v>
      </c>
      <c r="AG1263" s="1">
        <f t="shared" si="389"/>
        <v>432</v>
      </c>
      <c r="AH1263" s="119">
        <f t="shared" si="390"/>
        <v>868.00126299999999</v>
      </c>
      <c r="AI1263">
        <f t="shared" si="391"/>
        <v>660</v>
      </c>
      <c r="AJ1263" s="1">
        <f t="shared" si="392"/>
        <v>841</v>
      </c>
      <c r="AK1263" s="1">
        <f t="shared" si="393"/>
        <v>97.001262999999994</v>
      </c>
      <c r="AL1263">
        <f t="shared" si="394"/>
        <v>1404</v>
      </c>
      <c r="AM1263" s="1">
        <f t="shared" si="395"/>
        <v>97</v>
      </c>
      <c r="AN1263" s="108">
        <f t="shared" si="381"/>
        <v>17.401263</v>
      </c>
      <c r="AO1263">
        <f t="shared" si="396"/>
        <v>1053</v>
      </c>
      <c r="AP1263" s="1">
        <f t="shared" si="397"/>
        <v>448</v>
      </c>
      <c r="AQ1263" s="108">
        <f t="shared" si="382"/>
        <v>1.263E-3</v>
      </c>
      <c r="AR1263">
        <f t="shared" si="398"/>
        <v>246</v>
      </c>
      <c r="AS1263" s="1">
        <f t="shared" si="399"/>
        <v>1255</v>
      </c>
    </row>
    <row r="1264" spans="7:45" x14ac:dyDescent="0.25">
      <c r="G1264" s="93">
        <v>43551</v>
      </c>
      <c r="H1264" t="s">
        <v>23</v>
      </c>
      <c r="I1264" t="s">
        <v>37</v>
      </c>
      <c r="J1264" t="s">
        <v>108</v>
      </c>
      <c r="K1264" s="95">
        <v>26</v>
      </c>
      <c r="L1264" s="94">
        <v>0</v>
      </c>
      <c r="O1264" t="str">
        <f t="shared" si="383"/>
        <v/>
      </c>
      <c r="AA1264" s="3">
        <f t="shared" si="400"/>
        <v>1256</v>
      </c>
      <c r="AB1264" s="93">
        <f t="shared" si="384"/>
        <v>43551.001263999999</v>
      </c>
      <c r="AC1264">
        <f t="shared" si="385"/>
        <v>245</v>
      </c>
      <c r="AD1264" s="1">
        <f t="shared" si="386"/>
        <v>1256</v>
      </c>
      <c r="AE1264" s="119">
        <f t="shared" si="387"/>
        <v>515.00126399999999</v>
      </c>
      <c r="AF1264">
        <f t="shared" si="388"/>
        <v>1068</v>
      </c>
      <c r="AG1264" s="1">
        <f t="shared" si="389"/>
        <v>433</v>
      </c>
      <c r="AH1264" s="119">
        <f t="shared" si="390"/>
        <v>868.00126399999999</v>
      </c>
      <c r="AI1264">
        <f t="shared" si="391"/>
        <v>659</v>
      </c>
      <c r="AJ1264" s="1">
        <f t="shared" si="392"/>
        <v>842</v>
      </c>
      <c r="AK1264" s="1">
        <f t="shared" si="393"/>
        <v>90.001264000000006</v>
      </c>
      <c r="AL1264">
        <f t="shared" si="394"/>
        <v>1411</v>
      </c>
      <c r="AM1264" s="1">
        <f t="shared" si="395"/>
        <v>90</v>
      </c>
      <c r="AN1264" s="108">
        <f t="shared" si="381"/>
        <v>26.001263999999999</v>
      </c>
      <c r="AO1264">
        <f t="shared" si="396"/>
        <v>881</v>
      </c>
      <c r="AP1264" s="1">
        <f t="shared" si="397"/>
        <v>620</v>
      </c>
      <c r="AQ1264" s="108">
        <f t="shared" si="382"/>
        <v>1.2639999999999999E-3</v>
      </c>
      <c r="AR1264">
        <f t="shared" si="398"/>
        <v>245</v>
      </c>
      <c r="AS1264" s="1">
        <f t="shared" si="399"/>
        <v>1256</v>
      </c>
    </row>
    <row r="1265" spans="7:45" x14ac:dyDescent="0.25">
      <c r="G1265" s="93">
        <v>43551</v>
      </c>
      <c r="H1265" t="s">
        <v>23</v>
      </c>
      <c r="I1265" t="s">
        <v>37</v>
      </c>
      <c r="J1265" t="s">
        <v>187</v>
      </c>
      <c r="K1265" s="95">
        <v>2.25</v>
      </c>
      <c r="L1265" s="94">
        <v>0</v>
      </c>
      <c r="O1265" t="str">
        <f t="shared" si="383"/>
        <v/>
      </c>
      <c r="AA1265" s="3">
        <f t="shared" si="400"/>
        <v>1257</v>
      </c>
      <c r="AB1265" s="93">
        <f t="shared" si="384"/>
        <v>43551.001264999999</v>
      </c>
      <c r="AC1265">
        <f t="shared" si="385"/>
        <v>244</v>
      </c>
      <c r="AD1265" s="1">
        <f t="shared" si="386"/>
        <v>1257</v>
      </c>
      <c r="AE1265" s="119">
        <f t="shared" si="387"/>
        <v>515.00126499999999</v>
      </c>
      <c r="AF1265">
        <f t="shared" si="388"/>
        <v>1067</v>
      </c>
      <c r="AG1265" s="1">
        <f t="shared" si="389"/>
        <v>434</v>
      </c>
      <c r="AH1265" s="119">
        <f t="shared" si="390"/>
        <v>868.00126499999999</v>
      </c>
      <c r="AI1265">
        <f t="shared" si="391"/>
        <v>658</v>
      </c>
      <c r="AJ1265" s="1">
        <f t="shared" si="392"/>
        <v>843</v>
      </c>
      <c r="AK1265" s="1">
        <f t="shared" si="393"/>
        <v>62.001264999999997</v>
      </c>
      <c r="AL1265">
        <f t="shared" si="394"/>
        <v>1441</v>
      </c>
      <c r="AM1265" s="1">
        <f t="shared" si="395"/>
        <v>60</v>
      </c>
      <c r="AN1265" s="108">
        <f t="shared" si="381"/>
        <v>2.2512650000000001</v>
      </c>
      <c r="AO1265">
        <f t="shared" si="396"/>
        <v>1468</v>
      </c>
      <c r="AP1265" s="1">
        <f t="shared" si="397"/>
        <v>33</v>
      </c>
      <c r="AQ1265" s="108">
        <f t="shared" si="382"/>
        <v>1.2649999999999998E-3</v>
      </c>
      <c r="AR1265">
        <f t="shared" si="398"/>
        <v>244</v>
      </c>
      <c r="AS1265" s="1">
        <f t="shared" si="399"/>
        <v>1257</v>
      </c>
    </row>
    <row r="1266" spans="7:45" x14ac:dyDescent="0.25">
      <c r="G1266" s="93">
        <v>43551</v>
      </c>
      <c r="H1266" t="s">
        <v>23</v>
      </c>
      <c r="I1266" t="s">
        <v>37</v>
      </c>
      <c r="J1266" t="s">
        <v>303</v>
      </c>
      <c r="K1266" s="95">
        <v>3.15</v>
      </c>
      <c r="L1266" s="94">
        <v>0</v>
      </c>
      <c r="O1266" t="str">
        <f t="shared" si="383"/>
        <v/>
      </c>
      <c r="AA1266" s="3">
        <f t="shared" si="400"/>
        <v>1258</v>
      </c>
      <c r="AB1266" s="93">
        <f t="shared" si="384"/>
        <v>43551.001265999999</v>
      </c>
      <c r="AC1266">
        <f t="shared" si="385"/>
        <v>243</v>
      </c>
      <c r="AD1266" s="1">
        <f t="shared" si="386"/>
        <v>1258</v>
      </c>
      <c r="AE1266" s="119">
        <f t="shared" si="387"/>
        <v>515.00126599999999</v>
      </c>
      <c r="AF1266">
        <f t="shared" si="388"/>
        <v>1066</v>
      </c>
      <c r="AG1266" s="1">
        <f t="shared" si="389"/>
        <v>435</v>
      </c>
      <c r="AH1266" s="119">
        <f t="shared" si="390"/>
        <v>868.00126599999999</v>
      </c>
      <c r="AI1266">
        <f t="shared" si="391"/>
        <v>657</v>
      </c>
      <c r="AJ1266" s="1">
        <f t="shared" si="392"/>
        <v>844</v>
      </c>
      <c r="AK1266" s="1">
        <f t="shared" si="393"/>
        <v>40.001266000000001</v>
      </c>
      <c r="AL1266">
        <f t="shared" si="394"/>
        <v>1461</v>
      </c>
      <c r="AM1266" s="1">
        <f t="shared" si="395"/>
        <v>40</v>
      </c>
      <c r="AN1266" s="108">
        <f t="shared" si="381"/>
        <v>3.1512660000000001</v>
      </c>
      <c r="AO1266">
        <f t="shared" si="396"/>
        <v>1424</v>
      </c>
      <c r="AP1266" s="1">
        <f t="shared" si="397"/>
        <v>77</v>
      </c>
      <c r="AQ1266" s="108">
        <f t="shared" si="382"/>
        <v>1.266E-3</v>
      </c>
      <c r="AR1266">
        <f t="shared" si="398"/>
        <v>243</v>
      </c>
      <c r="AS1266" s="1">
        <f t="shared" si="399"/>
        <v>1258</v>
      </c>
    </row>
    <row r="1267" spans="7:45" x14ac:dyDescent="0.25">
      <c r="G1267" s="93">
        <v>43551</v>
      </c>
      <c r="H1267" t="s">
        <v>23</v>
      </c>
      <c r="I1267" t="s">
        <v>65</v>
      </c>
      <c r="J1267" t="s">
        <v>586</v>
      </c>
      <c r="K1267" s="95">
        <v>162.5</v>
      </c>
      <c r="L1267" s="94">
        <v>0</v>
      </c>
      <c r="O1267" t="str">
        <f t="shared" si="383"/>
        <v/>
      </c>
      <c r="AA1267" s="3">
        <f t="shared" si="400"/>
        <v>1259</v>
      </c>
      <c r="AB1267" s="93">
        <f t="shared" si="384"/>
        <v>43551.001267</v>
      </c>
      <c r="AC1267">
        <f t="shared" si="385"/>
        <v>242</v>
      </c>
      <c r="AD1267" s="1">
        <f t="shared" si="386"/>
        <v>1259</v>
      </c>
      <c r="AE1267" s="119">
        <f t="shared" si="387"/>
        <v>515.00126699999998</v>
      </c>
      <c r="AF1267">
        <f t="shared" si="388"/>
        <v>1065</v>
      </c>
      <c r="AG1267" s="1">
        <f t="shared" si="389"/>
        <v>436</v>
      </c>
      <c r="AH1267" s="119">
        <f t="shared" si="390"/>
        <v>1500.0012670000001</v>
      </c>
      <c r="AI1267">
        <f t="shared" si="391"/>
        <v>40</v>
      </c>
      <c r="AJ1267" s="1">
        <f t="shared" si="392"/>
        <v>1461</v>
      </c>
      <c r="AK1267" s="1">
        <f t="shared" si="393"/>
        <v>1286.0012670000001</v>
      </c>
      <c r="AL1267">
        <f t="shared" si="394"/>
        <v>218</v>
      </c>
      <c r="AM1267" s="1">
        <f t="shared" si="395"/>
        <v>1283</v>
      </c>
      <c r="AN1267" s="108">
        <f t="shared" si="381"/>
        <v>162.50126700000001</v>
      </c>
      <c r="AO1267">
        <f t="shared" si="396"/>
        <v>261</v>
      </c>
      <c r="AP1267" s="1">
        <f t="shared" si="397"/>
        <v>1240</v>
      </c>
      <c r="AQ1267" s="108">
        <f t="shared" si="382"/>
        <v>1.2669999999999999E-3</v>
      </c>
      <c r="AR1267">
        <f t="shared" si="398"/>
        <v>242</v>
      </c>
      <c r="AS1267" s="1">
        <f t="shared" si="399"/>
        <v>1259</v>
      </c>
    </row>
    <row r="1268" spans="7:45" x14ac:dyDescent="0.25">
      <c r="G1268" s="93">
        <v>43551</v>
      </c>
      <c r="H1268" t="s">
        <v>23</v>
      </c>
      <c r="I1268" t="s">
        <v>65</v>
      </c>
      <c r="J1268" t="s">
        <v>586</v>
      </c>
      <c r="K1268" s="95">
        <v>143</v>
      </c>
      <c r="L1268" s="94">
        <v>0</v>
      </c>
      <c r="O1268" t="str">
        <f t="shared" si="383"/>
        <v/>
      </c>
      <c r="AA1268" s="3">
        <f t="shared" si="400"/>
        <v>1260</v>
      </c>
      <c r="AB1268" s="93">
        <f t="shared" si="384"/>
        <v>43551.001268</v>
      </c>
      <c r="AC1268">
        <f t="shared" si="385"/>
        <v>241</v>
      </c>
      <c r="AD1268" s="1">
        <f t="shared" si="386"/>
        <v>1260</v>
      </c>
      <c r="AE1268" s="119">
        <f t="shared" si="387"/>
        <v>515.00126799999998</v>
      </c>
      <c r="AF1268">
        <f t="shared" si="388"/>
        <v>1064</v>
      </c>
      <c r="AG1268" s="1">
        <f t="shared" si="389"/>
        <v>437</v>
      </c>
      <c r="AH1268" s="119">
        <f t="shared" si="390"/>
        <v>1500.001268</v>
      </c>
      <c r="AI1268">
        <f t="shared" si="391"/>
        <v>39</v>
      </c>
      <c r="AJ1268" s="1">
        <f t="shared" si="392"/>
        <v>1462</v>
      </c>
      <c r="AK1268" s="1">
        <f t="shared" si="393"/>
        <v>1286.001268</v>
      </c>
      <c r="AL1268">
        <f t="shared" si="394"/>
        <v>217</v>
      </c>
      <c r="AM1268" s="1">
        <f t="shared" si="395"/>
        <v>1284</v>
      </c>
      <c r="AN1268" s="108">
        <f t="shared" si="381"/>
        <v>143.00126800000001</v>
      </c>
      <c r="AO1268">
        <f t="shared" si="396"/>
        <v>300</v>
      </c>
      <c r="AP1268" s="1">
        <f t="shared" si="397"/>
        <v>1201</v>
      </c>
      <c r="AQ1268" s="108">
        <f t="shared" si="382"/>
        <v>1.268E-3</v>
      </c>
      <c r="AR1268">
        <f t="shared" si="398"/>
        <v>241</v>
      </c>
      <c r="AS1268" s="1">
        <f t="shared" si="399"/>
        <v>1260</v>
      </c>
    </row>
    <row r="1269" spans="7:45" x14ac:dyDescent="0.25">
      <c r="G1269" s="93">
        <v>43551</v>
      </c>
      <c r="H1269" t="s">
        <v>23</v>
      </c>
      <c r="I1269" t="s">
        <v>65</v>
      </c>
      <c r="J1269" t="s">
        <v>586</v>
      </c>
      <c r="K1269" s="95">
        <v>91</v>
      </c>
      <c r="L1269" s="94">
        <v>0</v>
      </c>
      <c r="O1269" t="str">
        <f t="shared" si="383"/>
        <v/>
      </c>
      <c r="AA1269" s="3">
        <f t="shared" si="400"/>
        <v>1261</v>
      </c>
      <c r="AB1269" s="93">
        <f t="shared" si="384"/>
        <v>43551.001269</v>
      </c>
      <c r="AC1269">
        <f t="shared" si="385"/>
        <v>240</v>
      </c>
      <c r="AD1269" s="1">
        <f t="shared" si="386"/>
        <v>1261</v>
      </c>
      <c r="AE1269" s="119">
        <f t="shared" si="387"/>
        <v>515.00126899999998</v>
      </c>
      <c r="AF1269">
        <f t="shared" si="388"/>
        <v>1063</v>
      </c>
      <c r="AG1269" s="1">
        <f t="shared" si="389"/>
        <v>438</v>
      </c>
      <c r="AH1269" s="119">
        <f t="shared" si="390"/>
        <v>1500.0012690000001</v>
      </c>
      <c r="AI1269">
        <f t="shared" si="391"/>
        <v>38</v>
      </c>
      <c r="AJ1269" s="1">
        <f t="shared" si="392"/>
        <v>1463</v>
      </c>
      <c r="AK1269" s="1">
        <f t="shared" si="393"/>
        <v>1286.0012690000001</v>
      </c>
      <c r="AL1269">
        <f t="shared" si="394"/>
        <v>216</v>
      </c>
      <c r="AM1269" s="1">
        <f t="shared" si="395"/>
        <v>1285</v>
      </c>
      <c r="AN1269" s="108">
        <f t="shared" si="381"/>
        <v>91.001268999999994</v>
      </c>
      <c r="AO1269">
        <f t="shared" si="396"/>
        <v>420</v>
      </c>
      <c r="AP1269" s="1">
        <f t="shared" si="397"/>
        <v>1081</v>
      </c>
      <c r="AQ1269" s="108">
        <f t="shared" si="382"/>
        <v>1.2689999999999999E-3</v>
      </c>
      <c r="AR1269">
        <f t="shared" si="398"/>
        <v>240</v>
      </c>
      <c r="AS1269" s="1">
        <f t="shared" si="399"/>
        <v>1261</v>
      </c>
    </row>
    <row r="1270" spans="7:45" x14ac:dyDescent="0.25">
      <c r="G1270" s="93">
        <v>43551</v>
      </c>
      <c r="H1270" t="s">
        <v>23</v>
      </c>
      <c r="I1270" t="s">
        <v>65</v>
      </c>
      <c r="J1270" t="s">
        <v>586</v>
      </c>
      <c r="K1270" s="95">
        <v>19</v>
      </c>
      <c r="L1270" s="94">
        <v>0</v>
      </c>
      <c r="O1270" t="str">
        <f t="shared" si="383"/>
        <v/>
      </c>
      <c r="AA1270" s="3">
        <f t="shared" si="400"/>
        <v>1262</v>
      </c>
      <c r="AB1270" s="93">
        <f t="shared" si="384"/>
        <v>43551.001270000001</v>
      </c>
      <c r="AC1270">
        <f t="shared" si="385"/>
        <v>239</v>
      </c>
      <c r="AD1270" s="1">
        <f t="shared" si="386"/>
        <v>1262</v>
      </c>
      <c r="AE1270" s="119">
        <f t="shared" si="387"/>
        <v>515.00126999999998</v>
      </c>
      <c r="AF1270">
        <f t="shared" si="388"/>
        <v>1062</v>
      </c>
      <c r="AG1270" s="1">
        <f t="shared" si="389"/>
        <v>439</v>
      </c>
      <c r="AH1270" s="119">
        <f t="shared" si="390"/>
        <v>1500.00127</v>
      </c>
      <c r="AI1270">
        <f t="shared" si="391"/>
        <v>37</v>
      </c>
      <c r="AJ1270" s="1">
        <f t="shared" si="392"/>
        <v>1464</v>
      </c>
      <c r="AK1270" s="1">
        <f t="shared" si="393"/>
        <v>1286.00127</v>
      </c>
      <c r="AL1270">
        <f t="shared" si="394"/>
        <v>215</v>
      </c>
      <c r="AM1270" s="1">
        <f t="shared" si="395"/>
        <v>1286</v>
      </c>
      <c r="AN1270" s="108">
        <f t="shared" si="381"/>
        <v>19.001270000000002</v>
      </c>
      <c r="AO1270">
        <f t="shared" si="396"/>
        <v>1017</v>
      </c>
      <c r="AP1270" s="1">
        <f t="shared" si="397"/>
        <v>484</v>
      </c>
      <c r="AQ1270" s="108">
        <f t="shared" si="382"/>
        <v>1.2699999999999999E-3</v>
      </c>
      <c r="AR1270">
        <f t="shared" si="398"/>
        <v>239</v>
      </c>
      <c r="AS1270" s="1">
        <f t="shared" si="399"/>
        <v>1262</v>
      </c>
    </row>
    <row r="1271" spans="7:45" x14ac:dyDescent="0.25">
      <c r="G1271" s="93">
        <v>43552</v>
      </c>
      <c r="H1271" t="s">
        <v>22</v>
      </c>
      <c r="I1271" t="s">
        <v>36</v>
      </c>
      <c r="J1271" t="s">
        <v>587</v>
      </c>
      <c r="K1271" s="95">
        <v>32</v>
      </c>
      <c r="L1271" s="94">
        <v>0</v>
      </c>
      <c r="O1271" t="str">
        <f t="shared" si="383"/>
        <v/>
      </c>
      <c r="AA1271" s="3">
        <f t="shared" si="400"/>
        <v>1263</v>
      </c>
      <c r="AB1271" s="93">
        <f t="shared" si="384"/>
        <v>43552.001271000001</v>
      </c>
      <c r="AC1271">
        <f t="shared" si="385"/>
        <v>238</v>
      </c>
      <c r="AD1271" s="1">
        <f t="shared" si="386"/>
        <v>1263</v>
      </c>
      <c r="AE1271" s="119">
        <f t="shared" si="387"/>
        <v>1469.0012710000001</v>
      </c>
      <c r="AF1271">
        <f t="shared" si="388"/>
        <v>59</v>
      </c>
      <c r="AG1271" s="1">
        <f t="shared" si="389"/>
        <v>1442</v>
      </c>
      <c r="AH1271" s="119">
        <f t="shared" si="390"/>
        <v>297.00127099999997</v>
      </c>
      <c r="AI1271">
        <f t="shared" si="391"/>
        <v>1253</v>
      </c>
      <c r="AJ1271" s="1">
        <f t="shared" si="392"/>
        <v>248</v>
      </c>
      <c r="AK1271" s="1">
        <f t="shared" si="393"/>
        <v>1295.0012710000001</v>
      </c>
      <c r="AL1271">
        <f t="shared" si="394"/>
        <v>214</v>
      </c>
      <c r="AM1271" s="1">
        <f t="shared" si="395"/>
        <v>1287</v>
      </c>
      <c r="AN1271" s="108">
        <f t="shared" si="381"/>
        <v>32.001271000000003</v>
      </c>
      <c r="AO1271">
        <f t="shared" si="396"/>
        <v>796</v>
      </c>
      <c r="AP1271" s="1">
        <f t="shared" si="397"/>
        <v>705</v>
      </c>
      <c r="AQ1271" s="108">
        <f t="shared" si="382"/>
        <v>1.271E-3</v>
      </c>
      <c r="AR1271">
        <f t="shared" si="398"/>
        <v>238</v>
      </c>
      <c r="AS1271" s="1">
        <f t="shared" si="399"/>
        <v>1263</v>
      </c>
    </row>
    <row r="1272" spans="7:45" x14ac:dyDescent="0.25">
      <c r="G1272" s="93">
        <v>43552</v>
      </c>
      <c r="H1272" t="s">
        <v>22</v>
      </c>
      <c r="I1272" t="s">
        <v>36</v>
      </c>
      <c r="J1272" t="s">
        <v>587</v>
      </c>
      <c r="K1272" s="95">
        <v>8</v>
      </c>
      <c r="L1272" s="94">
        <v>0</v>
      </c>
      <c r="O1272" t="str">
        <f t="shared" si="383"/>
        <v/>
      </c>
      <c r="AA1272" s="3">
        <f t="shared" si="400"/>
        <v>1264</v>
      </c>
      <c r="AB1272" s="93">
        <f t="shared" si="384"/>
        <v>43552.001272000001</v>
      </c>
      <c r="AC1272">
        <f t="shared" si="385"/>
        <v>237</v>
      </c>
      <c r="AD1272" s="1">
        <f t="shared" si="386"/>
        <v>1264</v>
      </c>
      <c r="AE1272" s="119">
        <f t="shared" si="387"/>
        <v>1469.001272</v>
      </c>
      <c r="AF1272">
        <f t="shared" si="388"/>
        <v>58</v>
      </c>
      <c r="AG1272" s="1">
        <f t="shared" si="389"/>
        <v>1443</v>
      </c>
      <c r="AH1272" s="119">
        <f t="shared" si="390"/>
        <v>297.00127199999997</v>
      </c>
      <c r="AI1272">
        <f t="shared" si="391"/>
        <v>1252</v>
      </c>
      <c r="AJ1272" s="1">
        <f t="shared" si="392"/>
        <v>249</v>
      </c>
      <c r="AK1272" s="1">
        <f t="shared" si="393"/>
        <v>1295.001272</v>
      </c>
      <c r="AL1272">
        <f t="shared" si="394"/>
        <v>213</v>
      </c>
      <c r="AM1272" s="1">
        <f t="shared" si="395"/>
        <v>1288</v>
      </c>
      <c r="AN1272" s="108">
        <f t="shared" si="381"/>
        <v>8.0012720000000002</v>
      </c>
      <c r="AO1272">
        <f t="shared" si="396"/>
        <v>1269</v>
      </c>
      <c r="AP1272" s="1">
        <f t="shared" si="397"/>
        <v>232</v>
      </c>
      <c r="AQ1272" s="108">
        <f t="shared" si="382"/>
        <v>1.2719999999999999E-3</v>
      </c>
      <c r="AR1272">
        <f t="shared" si="398"/>
        <v>237</v>
      </c>
      <c r="AS1272" s="1">
        <f t="shared" si="399"/>
        <v>1264</v>
      </c>
    </row>
    <row r="1273" spans="7:45" x14ac:dyDescent="0.25">
      <c r="G1273" s="93">
        <v>43552</v>
      </c>
      <c r="H1273" t="s">
        <v>80</v>
      </c>
      <c r="I1273" t="s">
        <v>65</v>
      </c>
      <c r="J1273" t="s">
        <v>587</v>
      </c>
      <c r="K1273" s="95">
        <v>11</v>
      </c>
      <c r="L1273" s="94">
        <v>0</v>
      </c>
      <c r="O1273" t="str">
        <f t="shared" si="383"/>
        <v/>
      </c>
      <c r="AA1273" s="3">
        <f t="shared" si="400"/>
        <v>1265</v>
      </c>
      <c r="AB1273" s="93">
        <f t="shared" si="384"/>
        <v>43552.001273000002</v>
      </c>
      <c r="AC1273">
        <f t="shared" si="385"/>
        <v>236</v>
      </c>
      <c r="AD1273" s="1">
        <f t="shared" si="386"/>
        <v>1265</v>
      </c>
      <c r="AE1273" s="119">
        <f t="shared" si="387"/>
        <v>1273.0012730000001</v>
      </c>
      <c r="AF1273">
        <f t="shared" si="388"/>
        <v>228</v>
      </c>
      <c r="AG1273" s="1">
        <f t="shared" si="389"/>
        <v>1273</v>
      </c>
      <c r="AH1273" s="119">
        <f t="shared" si="390"/>
        <v>1500.0012730000001</v>
      </c>
      <c r="AI1273">
        <f t="shared" si="391"/>
        <v>36</v>
      </c>
      <c r="AJ1273" s="1">
        <f t="shared" si="392"/>
        <v>1465</v>
      </c>
      <c r="AK1273" s="1">
        <f t="shared" si="393"/>
        <v>1295.0012730000001</v>
      </c>
      <c r="AL1273">
        <f t="shared" si="394"/>
        <v>212</v>
      </c>
      <c r="AM1273" s="1">
        <f t="shared" si="395"/>
        <v>1289</v>
      </c>
      <c r="AN1273" s="108">
        <f t="shared" si="381"/>
        <v>11.001272999999999</v>
      </c>
      <c r="AO1273">
        <f t="shared" si="396"/>
        <v>1192</v>
      </c>
      <c r="AP1273" s="1">
        <f t="shared" si="397"/>
        <v>309</v>
      </c>
      <c r="AQ1273" s="108">
        <f t="shared" si="382"/>
        <v>1.273E-3</v>
      </c>
      <c r="AR1273">
        <f t="shared" si="398"/>
        <v>236</v>
      </c>
      <c r="AS1273" s="1">
        <f t="shared" si="399"/>
        <v>1265</v>
      </c>
    </row>
    <row r="1274" spans="7:45" x14ac:dyDescent="0.25">
      <c r="G1274" s="93">
        <v>43552</v>
      </c>
      <c r="H1274" t="s">
        <v>21</v>
      </c>
      <c r="I1274" t="s">
        <v>36</v>
      </c>
      <c r="J1274" t="s">
        <v>587</v>
      </c>
      <c r="K1274" s="95">
        <v>16</v>
      </c>
      <c r="L1274" s="94">
        <v>0</v>
      </c>
      <c r="O1274" t="str">
        <f t="shared" si="383"/>
        <v/>
      </c>
      <c r="AA1274" s="3">
        <f t="shared" si="400"/>
        <v>1266</v>
      </c>
      <c r="AB1274" s="93">
        <f t="shared" si="384"/>
        <v>43552.001274000002</v>
      </c>
      <c r="AC1274">
        <f t="shared" si="385"/>
        <v>235</v>
      </c>
      <c r="AD1274" s="1">
        <f t="shared" si="386"/>
        <v>1266</v>
      </c>
      <c r="AE1274" s="119">
        <f t="shared" si="387"/>
        <v>1086.001274</v>
      </c>
      <c r="AF1274">
        <f t="shared" si="388"/>
        <v>475</v>
      </c>
      <c r="AG1274" s="1">
        <f t="shared" si="389"/>
        <v>1026</v>
      </c>
      <c r="AH1274" s="119">
        <f t="shared" si="390"/>
        <v>297.00127400000002</v>
      </c>
      <c r="AI1274">
        <f t="shared" si="391"/>
        <v>1251</v>
      </c>
      <c r="AJ1274" s="1">
        <f t="shared" si="392"/>
        <v>250</v>
      </c>
      <c r="AK1274" s="1">
        <f t="shared" si="393"/>
        <v>1295.001274</v>
      </c>
      <c r="AL1274">
        <f t="shared" si="394"/>
        <v>211</v>
      </c>
      <c r="AM1274" s="1">
        <f t="shared" si="395"/>
        <v>1290</v>
      </c>
      <c r="AN1274" s="108">
        <f t="shared" si="381"/>
        <v>16.001273999999999</v>
      </c>
      <c r="AO1274">
        <f t="shared" si="396"/>
        <v>1080</v>
      </c>
      <c r="AP1274" s="1">
        <f t="shared" si="397"/>
        <v>421</v>
      </c>
      <c r="AQ1274" s="108">
        <f t="shared" si="382"/>
        <v>1.274E-3</v>
      </c>
      <c r="AR1274">
        <f t="shared" si="398"/>
        <v>235</v>
      </c>
      <c r="AS1274" s="1">
        <f t="shared" si="399"/>
        <v>1266</v>
      </c>
    </row>
    <row r="1275" spans="7:45" x14ac:dyDescent="0.25">
      <c r="G1275" s="93">
        <v>43552</v>
      </c>
      <c r="H1275" t="s">
        <v>21</v>
      </c>
      <c r="I1275" t="s">
        <v>36</v>
      </c>
      <c r="J1275" t="s">
        <v>587</v>
      </c>
      <c r="K1275" s="95">
        <v>8</v>
      </c>
      <c r="L1275" s="94">
        <v>0</v>
      </c>
      <c r="O1275" t="str">
        <f t="shared" si="383"/>
        <v/>
      </c>
      <c r="AA1275" s="3">
        <f t="shared" si="400"/>
        <v>1267</v>
      </c>
      <c r="AB1275" s="93">
        <f t="shared" si="384"/>
        <v>43552.001275000002</v>
      </c>
      <c r="AC1275">
        <f t="shared" si="385"/>
        <v>234</v>
      </c>
      <c r="AD1275" s="1">
        <f t="shared" si="386"/>
        <v>1267</v>
      </c>
      <c r="AE1275" s="119">
        <f t="shared" si="387"/>
        <v>1086.0012750000001</v>
      </c>
      <c r="AF1275">
        <f t="shared" si="388"/>
        <v>474</v>
      </c>
      <c r="AG1275" s="1">
        <f t="shared" si="389"/>
        <v>1027</v>
      </c>
      <c r="AH1275" s="119">
        <f t="shared" si="390"/>
        <v>297.00127500000002</v>
      </c>
      <c r="AI1275">
        <f t="shared" si="391"/>
        <v>1250</v>
      </c>
      <c r="AJ1275" s="1">
        <f t="shared" si="392"/>
        <v>251</v>
      </c>
      <c r="AK1275" s="1">
        <f t="shared" si="393"/>
        <v>1295.0012750000001</v>
      </c>
      <c r="AL1275">
        <f t="shared" si="394"/>
        <v>210</v>
      </c>
      <c r="AM1275" s="1">
        <f t="shared" si="395"/>
        <v>1291</v>
      </c>
      <c r="AN1275" s="108">
        <f t="shared" si="381"/>
        <v>8.0012749999999997</v>
      </c>
      <c r="AO1275">
        <f t="shared" si="396"/>
        <v>1268</v>
      </c>
      <c r="AP1275" s="1">
        <f t="shared" si="397"/>
        <v>233</v>
      </c>
      <c r="AQ1275" s="108">
        <f t="shared" si="382"/>
        <v>1.2749999999999999E-3</v>
      </c>
      <c r="AR1275">
        <f t="shared" si="398"/>
        <v>234</v>
      </c>
      <c r="AS1275" s="1">
        <f t="shared" si="399"/>
        <v>1267</v>
      </c>
    </row>
    <row r="1276" spans="7:45" x14ac:dyDescent="0.25">
      <c r="G1276" s="93">
        <v>43552</v>
      </c>
      <c r="H1276" t="s">
        <v>69</v>
      </c>
      <c r="I1276" t="s">
        <v>64</v>
      </c>
      <c r="J1276" t="s">
        <v>587</v>
      </c>
      <c r="K1276" s="95">
        <v>96.45</v>
      </c>
      <c r="L1276" s="94">
        <v>0</v>
      </c>
      <c r="O1276" t="str">
        <f t="shared" si="383"/>
        <v/>
      </c>
      <c r="AA1276" s="3">
        <f t="shared" si="400"/>
        <v>1268</v>
      </c>
      <c r="AB1276" s="93">
        <f t="shared" si="384"/>
        <v>43552.001276000003</v>
      </c>
      <c r="AC1276">
        <f t="shared" si="385"/>
        <v>233</v>
      </c>
      <c r="AD1276" s="1">
        <f t="shared" si="386"/>
        <v>1268</v>
      </c>
      <c r="AE1276" s="119">
        <f t="shared" si="387"/>
        <v>569.00127599999996</v>
      </c>
      <c r="AF1276">
        <f t="shared" si="388"/>
        <v>938</v>
      </c>
      <c r="AG1276" s="1">
        <f t="shared" si="389"/>
        <v>563</v>
      </c>
      <c r="AH1276" s="119">
        <f t="shared" si="390"/>
        <v>358.00127600000002</v>
      </c>
      <c r="AI1276">
        <f t="shared" si="391"/>
        <v>1159</v>
      </c>
      <c r="AJ1276" s="1">
        <f t="shared" si="392"/>
        <v>342</v>
      </c>
      <c r="AK1276" s="1">
        <f t="shared" si="393"/>
        <v>1295.001276</v>
      </c>
      <c r="AL1276">
        <f t="shared" si="394"/>
        <v>209</v>
      </c>
      <c r="AM1276" s="1">
        <f t="shared" si="395"/>
        <v>1292</v>
      </c>
      <c r="AN1276" s="108">
        <f t="shared" si="381"/>
        <v>96.451276000000007</v>
      </c>
      <c r="AO1276">
        <f t="shared" si="396"/>
        <v>404</v>
      </c>
      <c r="AP1276" s="1">
        <f t="shared" si="397"/>
        <v>1097</v>
      </c>
      <c r="AQ1276" s="108">
        <f t="shared" si="382"/>
        <v>1.276E-3</v>
      </c>
      <c r="AR1276">
        <f t="shared" si="398"/>
        <v>233</v>
      </c>
      <c r="AS1276" s="1">
        <f t="shared" si="399"/>
        <v>1268</v>
      </c>
    </row>
    <row r="1277" spans="7:45" x14ac:dyDescent="0.25">
      <c r="G1277" s="93">
        <v>43552</v>
      </c>
      <c r="H1277" t="s">
        <v>68</v>
      </c>
      <c r="I1277" t="s">
        <v>64</v>
      </c>
      <c r="J1277" t="s">
        <v>587</v>
      </c>
      <c r="K1277" s="95">
        <v>28.75</v>
      </c>
      <c r="L1277" s="94">
        <v>0</v>
      </c>
      <c r="O1277" t="str">
        <f t="shared" si="383"/>
        <v/>
      </c>
      <c r="AA1277" s="3">
        <f t="shared" si="400"/>
        <v>1269</v>
      </c>
      <c r="AB1277" s="93">
        <f t="shared" si="384"/>
        <v>43552.001277000003</v>
      </c>
      <c r="AC1277">
        <f t="shared" si="385"/>
        <v>232</v>
      </c>
      <c r="AD1277" s="1">
        <f t="shared" si="386"/>
        <v>1269</v>
      </c>
      <c r="AE1277" s="119">
        <f t="shared" si="387"/>
        <v>536.00127699999996</v>
      </c>
      <c r="AF1277">
        <f t="shared" si="388"/>
        <v>968</v>
      </c>
      <c r="AG1277" s="1">
        <f t="shared" si="389"/>
        <v>533</v>
      </c>
      <c r="AH1277" s="119">
        <f t="shared" si="390"/>
        <v>358.00127700000002</v>
      </c>
      <c r="AI1277">
        <f t="shared" si="391"/>
        <v>1158</v>
      </c>
      <c r="AJ1277" s="1">
        <f t="shared" si="392"/>
        <v>343</v>
      </c>
      <c r="AK1277" s="1">
        <f t="shared" si="393"/>
        <v>1295.0012770000001</v>
      </c>
      <c r="AL1277">
        <f t="shared" si="394"/>
        <v>208</v>
      </c>
      <c r="AM1277" s="1">
        <f t="shared" si="395"/>
        <v>1293</v>
      </c>
      <c r="AN1277" s="108">
        <f t="shared" si="381"/>
        <v>28.751277000000002</v>
      </c>
      <c r="AO1277">
        <f t="shared" si="396"/>
        <v>849</v>
      </c>
      <c r="AP1277" s="1">
        <f t="shared" si="397"/>
        <v>652</v>
      </c>
      <c r="AQ1277" s="108">
        <f t="shared" si="382"/>
        <v>1.2769999999999999E-3</v>
      </c>
      <c r="AR1277">
        <f t="shared" si="398"/>
        <v>232</v>
      </c>
      <c r="AS1277" s="1">
        <f t="shared" si="399"/>
        <v>1269</v>
      </c>
    </row>
    <row r="1278" spans="7:45" x14ac:dyDescent="0.25">
      <c r="G1278" s="93">
        <v>43552</v>
      </c>
      <c r="H1278" t="s">
        <v>23</v>
      </c>
      <c r="I1278" t="s">
        <v>63</v>
      </c>
      <c r="J1278" t="s">
        <v>587</v>
      </c>
      <c r="K1278" s="95">
        <v>221.05</v>
      </c>
      <c r="L1278" s="94">
        <v>0</v>
      </c>
      <c r="O1278" t="str">
        <f t="shared" si="383"/>
        <v/>
      </c>
      <c r="AA1278" s="3">
        <f t="shared" si="400"/>
        <v>1270</v>
      </c>
      <c r="AB1278" s="93">
        <f t="shared" si="384"/>
        <v>43552.001278000003</v>
      </c>
      <c r="AC1278">
        <f t="shared" si="385"/>
        <v>231</v>
      </c>
      <c r="AD1278" s="1">
        <f t="shared" si="386"/>
        <v>1270</v>
      </c>
      <c r="AE1278" s="119">
        <f t="shared" si="387"/>
        <v>515.00127799999996</v>
      </c>
      <c r="AF1278">
        <f t="shared" si="388"/>
        <v>1061</v>
      </c>
      <c r="AG1278" s="1">
        <f t="shared" si="389"/>
        <v>440</v>
      </c>
      <c r="AH1278" s="119">
        <f t="shared" si="390"/>
        <v>613.00127799999996</v>
      </c>
      <c r="AI1278">
        <f t="shared" si="391"/>
        <v>916</v>
      </c>
      <c r="AJ1278" s="1">
        <f t="shared" si="392"/>
        <v>585</v>
      </c>
      <c r="AK1278" s="1">
        <f t="shared" si="393"/>
        <v>1295.001278</v>
      </c>
      <c r="AL1278">
        <f t="shared" si="394"/>
        <v>207</v>
      </c>
      <c r="AM1278" s="1">
        <f t="shared" si="395"/>
        <v>1294</v>
      </c>
      <c r="AN1278" s="108">
        <f t="shared" si="381"/>
        <v>221.05127800000002</v>
      </c>
      <c r="AO1278">
        <f t="shared" si="396"/>
        <v>216</v>
      </c>
      <c r="AP1278" s="1">
        <f t="shared" si="397"/>
        <v>1285</v>
      </c>
      <c r="AQ1278" s="108">
        <f t="shared" si="382"/>
        <v>1.2779999999999998E-3</v>
      </c>
      <c r="AR1278">
        <f t="shared" si="398"/>
        <v>231</v>
      </c>
      <c r="AS1278" s="1">
        <f t="shared" si="399"/>
        <v>1270</v>
      </c>
    </row>
    <row r="1279" spans="7:45" x14ac:dyDescent="0.25">
      <c r="G1279" s="93">
        <v>43552</v>
      </c>
      <c r="H1279" t="s">
        <v>23</v>
      </c>
      <c r="I1279" t="s">
        <v>65</v>
      </c>
      <c r="J1279" t="s">
        <v>587</v>
      </c>
      <c r="K1279" s="95">
        <v>33.65</v>
      </c>
      <c r="L1279" s="94">
        <v>0</v>
      </c>
      <c r="O1279" t="str">
        <f t="shared" si="383"/>
        <v/>
      </c>
      <c r="AA1279" s="3">
        <f t="shared" si="400"/>
        <v>1271</v>
      </c>
      <c r="AB1279" s="93">
        <f t="shared" si="384"/>
        <v>43552.001278999996</v>
      </c>
      <c r="AC1279">
        <f t="shared" si="385"/>
        <v>230</v>
      </c>
      <c r="AD1279" s="1">
        <f t="shared" si="386"/>
        <v>1271</v>
      </c>
      <c r="AE1279" s="119">
        <f t="shared" si="387"/>
        <v>515.00127899999995</v>
      </c>
      <c r="AF1279">
        <f t="shared" si="388"/>
        <v>1060</v>
      </c>
      <c r="AG1279" s="1">
        <f t="shared" si="389"/>
        <v>441</v>
      </c>
      <c r="AH1279" s="119">
        <f t="shared" si="390"/>
        <v>1500.0012790000001</v>
      </c>
      <c r="AI1279">
        <f t="shared" si="391"/>
        <v>35</v>
      </c>
      <c r="AJ1279" s="1">
        <f t="shared" si="392"/>
        <v>1466</v>
      </c>
      <c r="AK1279" s="1">
        <f t="shared" si="393"/>
        <v>1295.0012790000001</v>
      </c>
      <c r="AL1279">
        <f t="shared" si="394"/>
        <v>206</v>
      </c>
      <c r="AM1279" s="1">
        <f t="shared" si="395"/>
        <v>1295</v>
      </c>
      <c r="AN1279" s="108">
        <f t="shared" si="381"/>
        <v>33.651278999999995</v>
      </c>
      <c r="AO1279">
        <f t="shared" si="396"/>
        <v>782</v>
      </c>
      <c r="AP1279" s="1">
        <f t="shared" si="397"/>
        <v>719</v>
      </c>
      <c r="AQ1279" s="108">
        <f t="shared" si="382"/>
        <v>1.279E-3</v>
      </c>
      <c r="AR1279">
        <f t="shared" si="398"/>
        <v>230</v>
      </c>
      <c r="AS1279" s="1">
        <f t="shared" si="399"/>
        <v>1271</v>
      </c>
    </row>
    <row r="1280" spans="7:45" x14ac:dyDescent="0.25">
      <c r="G1280" s="93">
        <v>43553</v>
      </c>
      <c r="H1280" t="s">
        <v>22</v>
      </c>
      <c r="I1280" t="s">
        <v>36</v>
      </c>
      <c r="J1280" t="s">
        <v>588</v>
      </c>
      <c r="K1280" s="95">
        <v>8</v>
      </c>
      <c r="L1280" s="94">
        <v>0</v>
      </c>
      <c r="O1280" t="str">
        <f t="shared" si="383"/>
        <v/>
      </c>
      <c r="AA1280" s="3">
        <f t="shared" si="400"/>
        <v>1272</v>
      </c>
      <c r="AB1280" s="93">
        <f t="shared" si="384"/>
        <v>43553.001279999997</v>
      </c>
      <c r="AC1280">
        <f t="shared" si="385"/>
        <v>229</v>
      </c>
      <c r="AD1280" s="1">
        <f t="shared" si="386"/>
        <v>1272</v>
      </c>
      <c r="AE1280" s="119">
        <f t="shared" si="387"/>
        <v>1469.00128</v>
      </c>
      <c r="AF1280">
        <f t="shared" si="388"/>
        <v>57</v>
      </c>
      <c r="AG1280" s="1">
        <f t="shared" si="389"/>
        <v>1444</v>
      </c>
      <c r="AH1280" s="119">
        <f t="shared" si="390"/>
        <v>297.00128000000001</v>
      </c>
      <c r="AI1280">
        <f t="shared" si="391"/>
        <v>1249</v>
      </c>
      <c r="AJ1280" s="1">
        <f t="shared" si="392"/>
        <v>252</v>
      </c>
      <c r="AK1280" s="1">
        <f t="shared" si="393"/>
        <v>1307.00128</v>
      </c>
      <c r="AL1280">
        <f t="shared" si="394"/>
        <v>205</v>
      </c>
      <c r="AM1280" s="1">
        <f t="shared" si="395"/>
        <v>1296</v>
      </c>
      <c r="AN1280" s="108">
        <f t="shared" si="381"/>
        <v>8.0012799999999995</v>
      </c>
      <c r="AO1280">
        <f t="shared" si="396"/>
        <v>1267</v>
      </c>
      <c r="AP1280" s="1">
        <f t="shared" si="397"/>
        <v>234</v>
      </c>
      <c r="AQ1280" s="108">
        <f t="shared" si="382"/>
        <v>1.2799999999999999E-3</v>
      </c>
      <c r="AR1280">
        <f t="shared" si="398"/>
        <v>229</v>
      </c>
      <c r="AS1280" s="1">
        <f t="shared" si="399"/>
        <v>1272</v>
      </c>
    </row>
    <row r="1281" spans="7:45" x14ac:dyDescent="0.25">
      <c r="G1281" s="93">
        <v>43553</v>
      </c>
      <c r="H1281" t="s">
        <v>22</v>
      </c>
      <c r="I1281" t="s">
        <v>65</v>
      </c>
      <c r="J1281" t="s">
        <v>588</v>
      </c>
      <c r="K1281" s="95">
        <v>9.1999999999999993</v>
      </c>
      <c r="L1281" s="94">
        <v>0</v>
      </c>
      <c r="O1281" t="str">
        <f t="shared" si="383"/>
        <v/>
      </c>
      <c r="AA1281" s="3">
        <f t="shared" si="400"/>
        <v>1273</v>
      </c>
      <c r="AB1281" s="93">
        <f t="shared" si="384"/>
        <v>43553.001280999997</v>
      </c>
      <c r="AC1281">
        <f t="shared" si="385"/>
        <v>228</v>
      </c>
      <c r="AD1281" s="1">
        <f t="shared" si="386"/>
        <v>1273</v>
      </c>
      <c r="AE1281" s="119">
        <f t="shared" si="387"/>
        <v>1469.0012810000001</v>
      </c>
      <c r="AF1281">
        <f t="shared" si="388"/>
        <v>56</v>
      </c>
      <c r="AG1281" s="1">
        <f t="shared" si="389"/>
        <v>1445</v>
      </c>
      <c r="AH1281" s="119">
        <f t="shared" si="390"/>
        <v>1500.0012810000001</v>
      </c>
      <c r="AI1281">
        <f t="shared" si="391"/>
        <v>34</v>
      </c>
      <c r="AJ1281" s="1">
        <f t="shared" si="392"/>
        <v>1467</v>
      </c>
      <c r="AK1281" s="1">
        <f t="shared" si="393"/>
        <v>1307.0012810000001</v>
      </c>
      <c r="AL1281">
        <f t="shared" si="394"/>
        <v>204</v>
      </c>
      <c r="AM1281" s="1">
        <f t="shared" si="395"/>
        <v>1297</v>
      </c>
      <c r="AN1281" s="108">
        <f t="shared" si="381"/>
        <v>9.2012809999999998</v>
      </c>
      <c r="AO1281">
        <f t="shared" si="396"/>
        <v>1231</v>
      </c>
      <c r="AP1281" s="1">
        <f t="shared" si="397"/>
        <v>270</v>
      </c>
      <c r="AQ1281" s="108">
        <f t="shared" si="382"/>
        <v>1.281E-3</v>
      </c>
      <c r="AR1281">
        <f t="shared" si="398"/>
        <v>228</v>
      </c>
      <c r="AS1281" s="1">
        <f t="shared" si="399"/>
        <v>1273</v>
      </c>
    </row>
    <row r="1282" spans="7:45" x14ac:dyDescent="0.25">
      <c r="G1282" s="93">
        <v>43553</v>
      </c>
      <c r="H1282" t="s">
        <v>73</v>
      </c>
      <c r="I1282" t="s">
        <v>66</v>
      </c>
      <c r="J1282" t="s">
        <v>588</v>
      </c>
      <c r="K1282" s="95">
        <v>120.6</v>
      </c>
      <c r="L1282" s="94">
        <v>0</v>
      </c>
      <c r="O1282" t="str">
        <f t="shared" si="383"/>
        <v/>
      </c>
      <c r="AA1282" s="3">
        <f t="shared" si="400"/>
        <v>1274</v>
      </c>
      <c r="AB1282" s="93">
        <f t="shared" si="384"/>
        <v>43553.001281999997</v>
      </c>
      <c r="AC1282">
        <f t="shared" si="385"/>
        <v>227</v>
      </c>
      <c r="AD1282" s="1">
        <f t="shared" si="386"/>
        <v>1274</v>
      </c>
      <c r="AE1282" s="119">
        <f t="shared" si="387"/>
        <v>1321.0012819999999</v>
      </c>
      <c r="AF1282">
        <f t="shared" si="388"/>
        <v>183</v>
      </c>
      <c r="AG1282" s="1">
        <f t="shared" si="389"/>
        <v>1318</v>
      </c>
      <c r="AH1282" s="119">
        <f t="shared" si="390"/>
        <v>658.00128199999995</v>
      </c>
      <c r="AI1282">
        <f t="shared" si="391"/>
        <v>847</v>
      </c>
      <c r="AJ1282" s="1">
        <f t="shared" si="392"/>
        <v>654</v>
      </c>
      <c r="AK1282" s="1">
        <f t="shared" si="393"/>
        <v>1307.0012819999999</v>
      </c>
      <c r="AL1282">
        <f t="shared" si="394"/>
        <v>203</v>
      </c>
      <c r="AM1282" s="1">
        <f t="shared" si="395"/>
        <v>1298</v>
      </c>
      <c r="AN1282" s="108">
        <f t="shared" si="381"/>
        <v>120.601282</v>
      </c>
      <c r="AO1282">
        <f t="shared" si="396"/>
        <v>344</v>
      </c>
      <c r="AP1282" s="1">
        <f t="shared" si="397"/>
        <v>1157</v>
      </c>
      <c r="AQ1282" s="108">
        <f t="shared" si="382"/>
        <v>1.2819999999999999E-3</v>
      </c>
      <c r="AR1282">
        <f t="shared" si="398"/>
        <v>227</v>
      </c>
      <c r="AS1282" s="1">
        <f t="shared" si="399"/>
        <v>1274</v>
      </c>
    </row>
    <row r="1283" spans="7:45" x14ac:dyDescent="0.25">
      <c r="G1283" s="93">
        <v>43553</v>
      </c>
      <c r="H1283" t="s">
        <v>72</v>
      </c>
      <c r="I1283" t="s">
        <v>36</v>
      </c>
      <c r="J1283" t="s">
        <v>588</v>
      </c>
      <c r="K1283" s="95">
        <v>35</v>
      </c>
      <c r="L1283" s="94">
        <v>0</v>
      </c>
      <c r="O1283" t="str">
        <f t="shared" si="383"/>
        <v/>
      </c>
      <c r="AA1283" s="3">
        <f t="shared" si="400"/>
        <v>1275</v>
      </c>
      <c r="AB1283" s="93">
        <f t="shared" si="384"/>
        <v>43553.001282999998</v>
      </c>
      <c r="AC1283">
        <f t="shared" si="385"/>
        <v>226</v>
      </c>
      <c r="AD1283" s="1">
        <f t="shared" si="386"/>
        <v>1275</v>
      </c>
      <c r="AE1283" s="119">
        <f t="shared" si="387"/>
        <v>1300.0012830000001</v>
      </c>
      <c r="AF1283">
        <f t="shared" si="388"/>
        <v>203</v>
      </c>
      <c r="AG1283" s="1">
        <f t="shared" si="389"/>
        <v>1298</v>
      </c>
      <c r="AH1283" s="119">
        <f t="shared" si="390"/>
        <v>297.001283</v>
      </c>
      <c r="AI1283">
        <f t="shared" si="391"/>
        <v>1248</v>
      </c>
      <c r="AJ1283" s="1">
        <f t="shared" si="392"/>
        <v>253</v>
      </c>
      <c r="AK1283" s="1">
        <f t="shared" si="393"/>
        <v>1307.0012830000001</v>
      </c>
      <c r="AL1283">
        <f t="shared" si="394"/>
        <v>202</v>
      </c>
      <c r="AM1283" s="1">
        <f t="shared" si="395"/>
        <v>1299</v>
      </c>
      <c r="AN1283" s="108">
        <f t="shared" si="381"/>
        <v>35.001283000000001</v>
      </c>
      <c r="AO1283">
        <f t="shared" si="396"/>
        <v>766</v>
      </c>
      <c r="AP1283" s="1">
        <f t="shared" si="397"/>
        <v>735</v>
      </c>
      <c r="AQ1283" s="108">
        <f t="shared" si="382"/>
        <v>1.2829999999999999E-3</v>
      </c>
      <c r="AR1283">
        <f t="shared" si="398"/>
        <v>226</v>
      </c>
      <c r="AS1283" s="1">
        <f t="shared" si="399"/>
        <v>1275</v>
      </c>
    </row>
    <row r="1284" spans="7:45" x14ac:dyDescent="0.25">
      <c r="G1284" s="93">
        <v>43553</v>
      </c>
      <c r="H1284" t="s">
        <v>75</v>
      </c>
      <c r="I1284" t="s">
        <v>65</v>
      </c>
      <c r="J1284" t="s">
        <v>588</v>
      </c>
      <c r="K1284" s="95">
        <v>107</v>
      </c>
      <c r="L1284" s="94">
        <v>0</v>
      </c>
      <c r="O1284" t="str">
        <f t="shared" si="383"/>
        <v/>
      </c>
      <c r="AA1284" s="3">
        <f t="shared" si="400"/>
        <v>1276</v>
      </c>
      <c r="AB1284" s="93">
        <f t="shared" si="384"/>
        <v>43553.001283999998</v>
      </c>
      <c r="AC1284">
        <f t="shared" si="385"/>
        <v>225</v>
      </c>
      <c r="AD1284" s="1">
        <f t="shared" si="386"/>
        <v>1276</v>
      </c>
      <c r="AE1284" s="119">
        <f t="shared" si="387"/>
        <v>1147.0012839999999</v>
      </c>
      <c r="AF1284">
        <f t="shared" si="388"/>
        <v>363</v>
      </c>
      <c r="AG1284" s="1">
        <f t="shared" si="389"/>
        <v>1138</v>
      </c>
      <c r="AH1284" s="119">
        <f t="shared" si="390"/>
        <v>1500.0012839999999</v>
      </c>
      <c r="AI1284">
        <f t="shared" si="391"/>
        <v>33</v>
      </c>
      <c r="AJ1284" s="1">
        <f t="shared" si="392"/>
        <v>1468</v>
      </c>
      <c r="AK1284" s="1">
        <f t="shared" si="393"/>
        <v>1307.0012839999999</v>
      </c>
      <c r="AL1284">
        <f t="shared" si="394"/>
        <v>201</v>
      </c>
      <c r="AM1284" s="1">
        <f t="shared" si="395"/>
        <v>1300</v>
      </c>
      <c r="AN1284" s="108">
        <f t="shared" si="381"/>
        <v>107.001284</v>
      </c>
      <c r="AO1284">
        <f t="shared" si="396"/>
        <v>369</v>
      </c>
      <c r="AP1284" s="1">
        <f t="shared" si="397"/>
        <v>1132</v>
      </c>
      <c r="AQ1284" s="108">
        <f t="shared" si="382"/>
        <v>1.284E-3</v>
      </c>
      <c r="AR1284">
        <f t="shared" si="398"/>
        <v>225</v>
      </c>
      <c r="AS1284" s="1">
        <f t="shared" si="399"/>
        <v>1276</v>
      </c>
    </row>
    <row r="1285" spans="7:45" x14ac:dyDescent="0.25">
      <c r="G1285" s="93">
        <v>43553</v>
      </c>
      <c r="H1285" t="s">
        <v>21</v>
      </c>
      <c r="I1285" t="s">
        <v>36</v>
      </c>
      <c r="J1285" t="s">
        <v>588</v>
      </c>
      <c r="K1285" s="95">
        <v>8</v>
      </c>
      <c r="L1285" s="94">
        <v>0</v>
      </c>
      <c r="O1285" t="str">
        <f t="shared" si="383"/>
        <v/>
      </c>
      <c r="AA1285" s="3">
        <f t="shared" si="400"/>
        <v>1277</v>
      </c>
      <c r="AB1285" s="93">
        <f t="shared" si="384"/>
        <v>43553.001284999998</v>
      </c>
      <c r="AC1285">
        <f t="shared" si="385"/>
        <v>224</v>
      </c>
      <c r="AD1285" s="1">
        <f t="shared" si="386"/>
        <v>1277</v>
      </c>
      <c r="AE1285" s="119">
        <f t="shared" si="387"/>
        <v>1086.0012850000001</v>
      </c>
      <c r="AF1285">
        <f t="shared" si="388"/>
        <v>473</v>
      </c>
      <c r="AG1285" s="1">
        <f t="shared" si="389"/>
        <v>1028</v>
      </c>
      <c r="AH1285" s="119">
        <f t="shared" si="390"/>
        <v>297.001285</v>
      </c>
      <c r="AI1285">
        <f t="shared" si="391"/>
        <v>1247</v>
      </c>
      <c r="AJ1285" s="1">
        <f t="shared" si="392"/>
        <v>254</v>
      </c>
      <c r="AK1285" s="1">
        <f t="shared" si="393"/>
        <v>1307.0012850000001</v>
      </c>
      <c r="AL1285">
        <f t="shared" si="394"/>
        <v>200</v>
      </c>
      <c r="AM1285" s="1">
        <f t="shared" si="395"/>
        <v>1301</v>
      </c>
      <c r="AN1285" s="108">
        <f t="shared" si="381"/>
        <v>8.0012849999999993</v>
      </c>
      <c r="AO1285">
        <f t="shared" si="396"/>
        <v>1266</v>
      </c>
      <c r="AP1285" s="1">
        <f t="shared" si="397"/>
        <v>235</v>
      </c>
      <c r="AQ1285" s="108">
        <f t="shared" si="382"/>
        <v>1.2849999999999999E-3</v>
      </c>
      <c r="AR1285">
        <f t="shared" si="398"/>
        <v>224</v>
      </c>
      <c r="AS1285" s="1">
        <f t="shared" si="399"/>
        <v>1277</v>
      </c>
    </row>
    <row r="1286" spans="7:45" x14ac:dyDescent="0.25">
      <c r="G1286" s="93">
        <v>43553</v>
      </c>
      <c r="H1286" t="s">
        <v>74</v>
      </c>
      <c r="I1286" t="s">
        <v>65</v>
      </c>
      <c r="J1286" t="s">
        <v>588</v>
      </c>
      <c r="K1286" s="95">
        <v>34</v>
      </c>
      <c r="L1286" s="94">
        <v>0</v>
      </c>
      <c r="O1286" t="str">
        <f t="shared" si="383"/>
        <v/>
      </c>
      <c r="AA1286" s="3">
        <f t="shared" si="400"/>
        <v>1278</v>
      </c>
      <c r="AB1286" s="93">
        <f t="shared" si="384"/>
        <v>43553.001285999999</v>
      </c>
      <c r="AC1286">
        <f t="shared" si="385"/>
        <v>223</v>
      </c>
      <c r="AD1286" s="1">
        <f t="shared" si="386"/>
        <v>1278</v>
      </c>
      <c r="AE1286" s="119">
        <f t="shared" si="387"/>
        <v>608.00128600000005</v>
      </c>
      <c r="AF1286">
        <f t="shared" si="388"/>
        <v>894</v>
      </c>
      <c r="AG1286" s="1">
        <f t="shared" si="389"/>
        <v>607</v>
      </c>
      <c r="AH1286" s="119">
        <f t="shared" si="390"/>
        <v>1500.0012859999999</v>
      </c>
      <c r="AI1286">
        <f t="shared" si="391"/>
        <v>32</v>
      </c>
      <c r="AJ1286" s="1">
        <f t="shared" si="392"/>
        <v>1469</v>
      </c>
      <c r="AK1286" s="1">
        <f t="shared" si="393"/>
        <v>1307.0012859999999</v>
      </c>
      <c r="AL1286">
        <f t="shared" si="394"/>
        <v>199</v>
      </c>
      <c r="AM1286" s="1">
        <f t="shared" si="395"/>
        <v>1302</v>
      </c>
      <c r="AN1286" s="108">
        <f t="shared" si="381"/>
        <v>34.001286</v>
      </c>
      <c r="AO1286">
        <f t="shared" si="396"/>
        <v>778</v>
      </c>
      <c r="AP1286" s="1">
        <f t="shared" si="397"/>
        <v>723</v>
      </c>
      <c r="AQ1286" s="108">
        <f t="shared" si="382"/>
        <v>1.286E-3</v>
      </c>
      <c r="AR1286">
        <f t="shared" si="398"/>
        <v>223</v>
      </c>
      <c r="AS1286" s="1">
        <f t="shared" si="399"/>
        <v>1278</v>
      </c>
    </row>
    <row r="1287" spans="7:45" x14ac:dyDescent="0.25">
      <c r="G1287" s="93">
        <v>43553</v>
      </c>
      <c r="H1287" t="s">
        <v>69</v>
      </c>
      <c r="I1287" t="s">
        <v>36</v>
      </c>
      <c r="J1287" t="s">
        <v>588</v>
      </c>
      <c r="K1287" s="95">
        <v>19.45</v>
      </c>
      <c r="L1287" s="94">
        <v>0</v>
      </c>
      <c r="O1287" t="str">
        <f t="shared" si="383"/>
        <v/>
      </c>
      <c r="AA1287" s="3">
        <f t="shared" si="400"/>
        <v>1279</v>
      </c>
      <c r="AB1287" s="93">
        <f t="shared" si="384"/>
        <v>43553.001286999999</v>
      </c>
      <c r="AC1287">
        <f t="shared" si="385"/>
        <v>222</v>
      </c>
      <c r="AD1287" s="1">
        <f t="shared" si="386"/>
        <v>1279</v>
      </c>
      <c r="AE1287" s="119">
        <f t="shared" si="387"/>
        <v>569.00128700000005</v>
      </c>
      <c r="AF1287">
        <f t="shared" si="388"/>
        <v>937</v>
      </c>
      <c r="AG1287" s="1">
        <f t="shared" si="389"/>
        <v>564</v>
      </c>
      <c r="AH1287" s="119">
        <f t="shared" si="390"/>
        <v>297.00128699999999</v>
      </c>
      <c r="AI1287">
        <f t="shared" si="391"/>
        <v>1246</v>
      </c>
      <c r="AJ1287" s="1">
        <f t="shared" si="392"/>
        <v>255</v>
      </c>
      <c r="AK1287" s="1">
        <f t="shared" si="393"/>
        <v>1307.001287</v>
      </c>
      <c r="AL1287">
        <f t="shared" si="394"/>
        <v>198</v>
      </c>
      <c r="AM1287" s="1">
        <f t="shared" si="395"/>
        <v>1303</v>
      </c>
      <c r="AN1287" s="108">
        <f t="shared" si="381"/>
        <v>19.451287000000001</v>
      </c>
      <c r="AO1287">
        <f t="shared" si="396"/>
        <v>1014</v>
      </c>
      <c r="AP1287" s="1">
        <f t="shared" si="397"/>
        <v>487</v>
      </c>
      <c r="AQ1287" s="108">
        <f t="shared" si="382"/>
        <v>1.2869999999999999E-3</v>
      </c>
      <c r="AR1287">
        <f t="shared" si="398"/>
        <v>222</v>
      </c>
      <c r="AS1287" s="1">
        <f t="shared" si="399"/>
        <v>1279</v>
      </c>
    </row>
    <row r="1288" spans="7:45" x14ac:dyDescent="0.25">
      <c r="G1288" s="93">
        <v>43553</v>
      </c>
      <c r="H1288" t="s">
        <v>23</v>
      </c>
      <c r="I1288" t="s">
        <v>36</v>
      </c>
      <c r="J1288" t="s">
        <v>588</v>
      </c>
      <c r="K1288" s="95">
        <v>70</v>
      </c>
      <c r="L1288" s="94">
        <v>0</v>
      </c>
      <c r="O1288" t="str">
        <f t="shared" si="383"/>
        <v/>
      </c>
      <c r="AA1288" s="3">
        <f t="shared" si="400"/>
        <v>1280</v>
      </c>
      <c r="AB1288" s="93">
        <f t="shared" si="384"/>
        <v>43553.001287999999</v>
      </c>
      <c r="AC1288">
        <f t="shared" si="385"/>
        <v>221</v>
      </c>
      <c r="AD1288" s="1">
        <f t="shared" si="386"/>
        <v>1280</v>
      </c>
      <c r="AE1288" s="119">
        <f t="shared" si="387"/>
        <v>515.00128800000005</v>
      </c>
      <c r="AF1288">
        <f t="shared" si="388"/>
        <v>1059</v>
      </c>
      <c r="AG1288" s="1">
        <f t="shared" si="389"/>
        <v>442</v>
      </c>
      <c r="AH1288" s="119">
        <f t="shared" si="390"/>
        <v>297.00128799999999</v>
      </c>
      <c r="AI1288">
        <f t="shared" si="391"/>
        <v>1245</v>
      </c>
      <c r="AJ1288" s="1">
        <f t="shared" si="392"/>
        <v>256</v>
      </c>
      <c r="AK1288" s="1">
        <f t="shared" si="393"/>
        <v>1307.0012879999999</v>
      </c>
      <c r="AL1288">
        <f t="shared" si="394"/>
        <v>197</v>
      </c>
      <c r="AM1288" s="1">
        <f t="shared" si="395"/>
        <v>1304</v>
      </c>
      <c r="AN1288" s="108">
        <f t="shared" si="381"/>
        <v>70.001288000000002</v>
      </c>
      <c r="AO1288">
        <f t="shared" si="396"/>
        <v>509</v>
      </c>
      <c r="AP1288" s="1">
        <f t="shared" si="397"/>
        <v>992</v>
      </c>
      <c r="AQ1288" s="108">
        <f t="shared" si="382"/>
        <v>1.2879999999999999E-3</v>
      </c>
      <c r="AR1288">
        <f t="shared" si="398"/>
        <v>221</v>
      </c>
      <c r="AS1288" s="1">
        <f t="shared" si="399"/>
        <v>1280</v>
      </c>
    </row>
    <row r="1289" spans="7:45" x14ac:dyDescent="0.25">
      <c r="G1289" s="93">
        <v>43553</v>
      </c>
      <c r="H1289" t="s">
        <v>23</v>
      </c>
      <c r="I1289" t="s">
        <v>36</v>
      </c>
      <c r="J1289" t="s">
        <v>588</v>
      </c>
      <c r="K1289" s="95">
        <v>8</v>
      </c>
      <c r="L1289" s="94">
        <v>0</v>
      </c>
      <c r="O1289" t="str">
        <f t="shared" si="383"/>
        <v/>
      </c>
      <c r="AA1289" s="3">
        <f t="shared" si="400"/>
        <v>1281</v>
      </c>
      <c r="AB1289" s="93">
        <f t="shared" si="384"/>
        <v>43553.001289</v>
      </c>
      <c r="AC1289">
        <f t="shared" si="385"/>
        <v>220</v>
      </c>
      <c r="AD1289" s="1">
        <f t="shared" si="386"/>
        <v>1281</v>
      </c>
      <c r="AE1289" s="119">
        <f t="shared" si="387"/>
        <v>515.00128900000004</v>
      </c>
      <c r="AF1289">
        <f t="shared" si="388"/>
        <v>1058</v>
      </c>
      <c r="AG1289" s="1">
        <f t="shared" si="389"/>
        <v>443</v>
      </c>
      <c r="AH1289" s="119">
        <f t="shared" si="390"/>
        <v>297.00128899999999</v>
      </c>
      <c r="AI1289">
        <f t="shared" si="391"/>
        <v>1244</v>
      </c>
      <c r="AJ1289" s="1">
        <f t="shared" si="392"/>
        <v>257</v>
      </c>
      <c r="AK1289" s="1">
        <f t="shared" si="393"/>
        <v>1307.001289</v>
      </c>
      <c r="AL1289">
        <f t="shared" si="394"/>
        <v>196</v>
      </c>
      <c r="AM1289" s="1">
        <f t="shared" si="395"/>
        <v>1305</v>
      </c>
      <c r="AN1289" s="108">
        <f t="shared" ref="AN1289:AN1352" si="401">IF(K1289="","",K1289+0.000001*ROW())</f>
        <v>8.0012889999999999</v>
      </c>
      <c r="AO1289">
        <f t="shared" si="396"/>
        <v>1265</v>
      </c>
      <c r="AP1289" s="1">
        <f t="shared" si="397"/>
        <v>236</v>
      </c>
      <c r="AQ1289" s="108">
        <f t="shared" ref="AQ1289:AQ1352" si="402">IF(L1289="","",N1289+0.000001*ROW())</f>
        <v>1.289E-3</v>
      </c>
      <c r="AR1289">
        <f t="shared" si="398"/>
        <v>220</v>
      </c>
      <c r="AS1289" s="1">
        <f t="shared" si="399"/>
        <v>1281</v>
      </c>
    </row>
    <row r="1290" spans="7:45" x14ac:dyDescent="0.25">
      <c r="G1290" s="93">
        <v>43553</v>
      </c>
      <c r="H1290" t="s">
        <v>23</v>
      </c>
      <c r="I1290" t="s">
        <v>63</v>
      </c>
      <c r="J1290" t="s">
        <v>588</v>
      </c>
      <c r="K1290" s="95">
        <v>10.69</v>
      </c>
      <c r="L1290" s="94">
        <v>0</v>
      </c>
      <c r="O1290" t="str">
        <f t="shared" ref="O1290:O1353" si="403">IF(P1290="","",O1289+1)</f>
        <v/>
      </c>
      <c r="AA1290" s="3">
        <f t="shared" si="400"/>
        <v>1282</v>
      </c>
      <c r="AB1290" s="93">
        <f t="shared" ref="AB1290:AB1353" si="404">IF(G1290="","",G1290+0.000001*ROW())</f>
        <v>43553.00129</v>
      </c>
      <c r="AC1290">
        <f t="shared" ref="AC1290:AC1353" si="405">IFERROR(_xlfn.RANK.EQ(AB1290,$AB$9:$AB$1508),"")</f>
        <v>219</v>
      </c>
      <c r="AD1290" s="1">
        <f t="shared" ref="AD1290:AD1353" si="406">IFERROR(_xlfn.RANK.EQ(AB1290,$AB$9:$AB$1508,1),"")</f>
        <v>1282</v>
      </c>
      <c r="AE1290" s="119">
        <f t="shared" ref="AE1290:AE1353" si="407">IF(H1290="","",COUNTIF($H$9:$H$1508,"&lt;="&amp;H1290) + 0.000001*ROW())</f>
        <v>515.00129000000004</v>
      </c>
      <c r="AF1290">
        <f t="shared" ref="AF1290:AF1353" si="408">IFERROR(_xlfn.RANK.EQ(AE1290,$AE$9:$AE$1508),"")</f>
        <v>1057</v>
      </c>
      <c r="AG1290" s="1">
        <f t="shared" ref="AG1290:AG1353" si="409">IFERROR(_xlfn.RANK.EQ(AE1290,$AE$9:$AE$1508,1),"")</f>
        <v>444</v>
      </c>
      <c r="AH1290" s="119">
        <f t="shared" ref="AH1290:AH1353" si="410">IF(I1290="","",COUNTIF($I$9:$I$1508,"&lt;="&amp;I1290) + 0.000001*ROW())</f>
        <v>613.00129000000004</v>
      </c>
      <c r="AI1290">
        <f t="shared" ref="AI1290:AI1353" si="411">IFERROR(_xlfn.RANK.EQ(AH1290,$AH$9:$AH$1508),"")</f>
        <v>915</v>
      </c>
      <c r="AJ1290" s="1">
        <f t="shared" ref="AJ1290:AJ1353" si="412">IFERROR(_xlfn.RANK.EQ(AH1290,$AH$9:$AH$1508,1),"")</f>
        <v>586</v>
      </c>
      <c r="AK1290" s="1">
        <f t="shared" ref="AK1290:AK1353" si="413">IF(J1290="","",COUNTIF($J$9:$J$1508,"&lt;="&amp;J1290) + 0.000001*ROW())</f>
        <v>1307.0012899999999</v>
      </c>
      <c r="AL1290">
        <f t="shared" ref="AL1290:AL1353" si="414">IFERROR(_xlfn.RANK.EQ(AK1290,$AK$9:$AK$1508),"")</f>
        <v>195</v>
      </c>
      <c r="AM1290" s="1">
        <f t="shared" ref="AM1290:AM1353" si="415">IFERROR(_xlfn.RANK.EQ(AK1290,$AK$9:$AK$1508,1),"")</f>
        <v>1306</v>
      </c>
      <c r="AN1290" s="108">
        <f t="shared" si="401"/>
        <v>10.691289999999999</v>
      </c>
      <c r="AO1290">
        <f t="shared" ref="AO1290:AO1353" si="416">IFERROR(_xlfn.RANK.EQ(AN1290,$AN$9:$AN$1508),"")</f>
        <v>1195</v>
      </c>
      <c r="AP1290" s="1">
        <f t="shared" ref="AP1290:AP1353" si="417">IFERROR(_xlfn.RANK.EQ(AN1290,$AN$9:$AN$1508,1),"")</f>
        <v>306</v>
      </c>
      <c r="AQ1290" s="108">
        <f t="shared" si="402"/>
        <v>1.2899999999999999E-3</v>
      </c>
      <c r="AR1290">
        <f t="shared" ref="AR1290:AR1353" si="418">IFERROR(_xlfn.RANK.EQ(AQ1290,$AQ$9:$AQ$1508),"")</f>
        <v>219</v>
      </c>
      <c r="AS1290" s="1">
        <f t="shared" ref="AS1290:AS1353" si="419">IFERROR(_xlfn.RANK.EQ(AQ1290,$AQ$9:$AQ$1508,1),"")</f>
        <v>1282</v>
      </c>
    </row>
    <row r="1291" spans="7:45" x14ac:dyDescent="0.25">
      <c r="G1291" s="93">
        <v>43553</v>
      </c>
      <c r="H1291" t="s">
        <v>23</v>
      </c>
      <c r="I1291" t="s">
        <v>37</v>
      </c>
      <c r="J1291" t="s">
        <v>160</v>
      </c>
      <c r="K1291" s="95">
        <v>8</v>
      </c>
      <c r="L1291" s="94">
        <v>0</v>
      </c>
      <c r="O1291" t="str">
        <f t="shared" si="403"/>
        <v/>
      </c>
      <c r="AA1291" s="3">
        <f t="shared" ref="AA1291:AA1354" si="420">AA1290+1</f>
        <v>1283</v>
      </c>
      <c r="AB1291" s="93">
        <f t="shared" si="404"/>
        <v>43553.001291</v>
      </c>
      <c r="AC1291">
        <f t="shared" si="405"/>
        <v>218</v>
      </c>
      <c r="AD1291" s="1">
        <f t="shared" si="406"/>
        <v>1283</v>
      </c>
      <c r="AE1291" s="119">
        <f t="shared" si="407"/>
        <v>515.00129100000004</v>
      </c>
      <c r="AF1291">
        <f t="shared" si="408"/>
        <v>1056</v>
      </c>
      <c r="AG1291" s="1">
        <f t="shared" si="409"/>
        <v>445</v>
      </c>
      <c r="AH1291" s="119">
        <f t="shared" si="410"/>
        <v>868.00129100000004</v>
      </c>
      <c r="AI1291">
        <f t="shared" si="411"/>
        <v>656</v>
      </c>
      <c r="AJ1291" s="1">
        <f t="shared" si="412"/>
        <v>845</v>
      </c>
      <c r="AK1291" s="1">
        <f t="shared" si="413"/>
        <v>142.00129100000001</v>
      </c>
      <c r="AL1291">
        <f t="shared" si="414"/>
        <v>1360</v>
      </c>
      <c r="AM1291" s="1">
        <f t="shared" si="415"/>
        <v>141</v>
      </c>
      <c r="AN1291" s="108">
        <f t="shared" si="401"/>
        <v>8.0012910000000002</v>
      </c>
      <c r="AO1291">
        <f t="shared" si="416"/>
        <v>1264</v>
      </c>
      <c r="AP1291" s="1">
        <f t="shared" si="417"/>
        <v>237</v>
      </c>
      <c r="AQ1291" s="108">
        <f t="shared" si="402"/>
        <v>1.291E-3</v>
      </c>
      <c r="AR1291">
        <f t="shared" si="418"/>
        <v>218</v>
      </c>
      <c r="AS1291" s="1">
        <f t="shared" si="419"/>
        <v>1283</v>
      </c>
    </row>
    <row r="1292" spans="7:45" x14ac:dyDescent="0.25">
      <c r="G1292" s="93">
        <v>43553</v>
      </c>
      <c r="H1292" t="s">
        <v>23</v>
      </c>
      <c r="I1292" t="s">
        <v>65</v>
      </c>
      <c r="J1292" t="s">
        <v>588</v>
      </c>
      <c r="K1292" s="95">
        <v>42</v>
      </c>
      <c r="L1292" s="94">
        <v>0</v>
      </c>
      <c r="O1292" t="str">
        <f t="shared" si="403"/>
        <v/>
      </c>
      <c r="AA1292" s="3">
        <f t="shared" si="420"/>
        <v>1284</v>
      </c>
      <c r="AB1292" s="93">
        <f t="shared" si="404"/>
        <v>43553.001292000001</v>
      </c>
      <c r="AC1292">
        <f t="shared" si="405"/>
        <v>217</v>
      </c>
      <c r="AD1292" s="1">
        <f t="shared" si="406"/>
        <v>1284</v>
      </c>
      <c r="AE1292" s="119">
        <f t="shared" si="407"/>
        <v>515.00129200000003</v>
      </c>
      <c r="AF1292">
        <f t="shared" si="408"/>
        <v>1055</v>
      </c>
      <c r="AG1292" s="1">
        <f t="shared" si="409"/>
        <v>446</v>
      </c>
      <c r="AH1292" s="119">
        <f t="shared" si="410"/>
        <v>1500.0012919999999</v>
      </c>
      <c r="AI1292">
        <f t="shared" si="411"/>
        <v>31</v>
      </c>
      <c r="AJ1292" s="1">
        <f t="shared" si="412"/>
        <v>1470</v>
      </c>
      <c r="AK1292" s="1">
        <f t="shared" si="413"/>
        <v>1307.0012919999999</v>
      </c>
      <c r="AL1292">
        <f t="shared" si="414"/>
        <v>194</v>
      </c>
      <c r="AM1292" s="1">
        <f t="shared" si="415"/>
        <v>1307</v>
      </c>
      <c r="AN1292" s="108">
        <f t="shared" si="401"/>
        <v>42.001291999999999</v>
      </c>
      <c r="AO1292">
        <f t="shared" si="416"/>
        <v>680</v>
      </c>
      <c r="AP1292" s="1">
        <f t="shared" si="417"/>
        <v>821</v>
      </c>
      <c r="AQ1292" s="108">
        <f t="shared" si="402"/>
        <v>1.292E-3</v>
      </c>
      <c r="AR1292">
        <f t="shared" si="418"/>
        <v>217</v>
      </c>
      <c r="AS1292" s="1">
        <f t="shared" si="419"/>
        <v>1284</v>
      </c>
    </row>
    <row r="1293" spans="7:45" x14ac:dyDescent="0.25">
      <c r="G1293" s="93">
        <v>43554</v>
      </c>
      <c r="H1293" t="s">
        <v>23</v>
      </c>
      <c r="I1293" t="s">
        <v>37</v>
      </c>
      <c r="J1293" t="s">
        <v>143</v>
      </c>
      <c r="K1293" s="95">
        <v>1.8</v>
      </c>
      <c r="L1293" s="94">
        <v>0</v>
      </c>
      <c r="O1293" t="str">
        <f t="shared" si="403"/>
        <v/>
      </c>
      <c r="AA1293" s="3">
        <f t="shared" si="420"/>
        <v>1285</v>
      </c>
      <c r="AB1293" s="93">
        <f t="shared" si="404"/>
        <v>43554.001293000001</v>
      </c>
      <c r="AC1293">
        <f t="shared" si="405"/>
        <v>216</v>
      </c>
      <c r="AD1293" s="1">
        <f t="shared" si="406"/>
        <v>1285</v>
      </c>
      <c r="AE1293" s="119">
        <f t="shared" si="407"/>
        <v>515.00129300000003</v>
      </c>
      <c r="AF1293">
        <f t="shared" si="408"/>
        <v>1054</v>
      </c>
      <c r="AG1293" s="1">
        <f t="shared" si="409"/>
        <v>447</v>
      </c>
      <c r="AH1293" s="119">
        <f t="shared" si="410"/>
        <v>868.00129300000003</v>
      </c>
      <c r="AI1293">
        <f t="shared" si="411"/>
        <v>655</v>
      </c>
      <c r="AJ1293" s="1">
        <f t="shared" si="412"/>
        <v>846</v>
      </c>
      <c r="AK1293" s="1">
        <f t="shared" si="413"/>
        <v>164.001293</v>
      </c>
      <c r="AL1293">
        <f t="shared" si="414"/>
        <v>1337</v>
      </c>
      <c r="AM1293" s="1">
        <f t="shared" si="415"/>
        <v>164</v>
      </c>
      <c r="AN1293" s="108">
        <f t="shared" si="401"/>
        <v>1.801293</v>
      </c>
      <c r="AO1293">
        <f t="shared" si="416"/>
        <v>1481</v>
      </c>
      <c r="AP1293" s="1">
        <f t="shared" si="417"/>
        <v>20</v>
      </c>
      <c r="AQ1293" s="108">
        <f t="shared" si="402"/>
        <v>1.2929999999999999E-3</v>
      </c>
      <c r="AR1293">
        <f t="shared" si="418"/>
        <v>216</v>
      </c>
      <c r="AS1293" s="1">
        <f t="shared" si="419"/>
        <v>1285</v>
      </c>
    </row>
    <row r="1294" spans="7:45" x14ac:dyDescent="0.25">
      <c r="G1294" s="93">
        <v>43554</v>
      </c>
      <c r="H1294" t="s">
        <v>23</v>
      </c>
      <c r="I1294" t="s">
        <v>37</v>
      </c>
      <c r="J1294" t="s">
        <v>129</v>
      </c>
      <c r="K1294" s="95">
        <v>2.4</v>
      </c>
      <c r="L1294" s="94">
        <v>0</v>
      </c>
      <c r="O1294" t="str">
        <f t="shared" si="403"/>
        <v/>
      </c>
      <c r="AA1294" s="3">
        <f t="shared" si="420"/>
        <v>1286</v>
      </c>
      <c r="AB1294" s="93">
        <f t="shared" si="404"/>
        <v>43554.001294000002</v>
      </c>
      <c r="AC1294">
        <f t="shared" si="405"/>
        <v>215</v>
      </c>
      <c r="AD1294" s="1">
        <f t="shared" si="406"/>
        <v>1286</v>
      </c>
      <c r="AE1294" s="119">
        <f t="shared" si="407"/>
        <v>515.00129400000003</v>
      </c>
      <c r="AF1294">
        <f t="shared" si="408"/>
        <v>1053</v>
      </c>
      <c r="AG1294" s="1">
        <f t="shared" si="409"/>
        <v>448</v>
      </c>
      <c r="AH1294" s="119">
        <f t="shared" si="410"/>
        <v>868.00129400000003</v>
      </c>
      <c r="AI1294">
        <f t="shared" si="411"/>
        <v>654</v>
      </c>
      <c r="AJ1294" s="1">
        <f t="shared" si="412"/>
        <v>847</v>
      </c>
      <c r="AK1294" s="1">
        <f t="shared" si="413"/>
        <v>130.001294</v>
      </c>
      <c r="AL1294">
        <f t="shared" si="414"/>
        <v>1371</v>
      </c>
      <c r="AM1294" s="1">
        <f t="shared" si="415"/>
        <v>130</v>
      </c>
      <c r="AN1294" s="108">
        <f t="shared" si="401"/>
        <v>2.401294</v>
      </c>
      <c r="AO1294">
        <f t="shared" si="416"/>
        <v>1456</v>
      </c>
      <c r="AP1294" s="1">
        <f t="shared" si="417"/>
        <v>45</v>
      </c>
      <c r="AQ1294" s="108">
        <f t="shared" si="402"/>
        <v>1.294E-3</v>
      </c>
      <c r="AR1294">
        <f t="shared" si="418"/>
        <v>215</v>
      </c>
      <c r="AS1294" s="1">
        <f t="shared" si="419"/>
        <v>1286</v>
      </c>
    </row>
    <row r="1295" spans="7:45" x14ac:dyDescent="0.25">
      <c r="G1295" s="93">
        <v>43556</v>
      </c>
      <c r="H1295" t="s">
        <v>22</v>
      </c>
      <c r="I1295" t="s">
        <v>36</v>
      </c>
      <c r="J1295" t="s">
        <v>589</v>
      </c>
      <c r="K1295" s="95">
        <v>8</v>
      </c>
      <c r="L1295" s="94">
        <v>0</v>
      </c>
      <c r="O1295" t="str">
        <f t="shared" si="403"/>
        <v/>
      </c>
      <c r="AA1295" s="3">
        <f t="shared" si="420"/>
        <v>1287</v>
      </c>
      <c r="AB1295" s="93">
        <f t="shared" si="404"/>
        <v>43556.001295000002</v>
      </c>
      <c r="AC1295">
        <f t="shared" si="405"/>
        <v>214</v>
      </c>
      <c r="AD1295" s="1">
        <f t="shared" si="406"/>
        <v>1287</v>
      </c>
      <c r="AE1295" s="119">
        <f t="shared" si="407"/>
        <v>1469.001295</v>
      </c>
      <c r="AF1295">
        <f t="shared" si="408"/>
        <v>55</v>
      </c>
      <c r="AG1295" s="1">
        <f t="shared" si="409"/>
        <v>1446</v>
      </c>
      <c r="AH1295" s="119">
        <f t="shared" si="410"/>
        <v>297.00129500000003</v>
      </c>
      <c r="AI1295">
        <f t="shared" si="411"/>
        <v>1243</v>
      </c>
      <c r="AJ1295" s="1">
        <f t="shared" si="412"/>
        <v>258</v>
      </c>
      <c r="AK1295" s="1">
        <f t="shared" si="413"/>
        <v>1320.001295</v>
      </c>
      <c r="AL1295">
        <f t="shared" si="414"/>
        <v>193</v>
      </c>
      <c r="AM1295" s="1">
        <f t="shared" si="415"/>
        <v>1308</v>
      </c>
      <c r="AN1295" s="108">
        <f t="shared" si="401"/>
        <v>8.0012950000000007</v>
      </c>
      <c r="AO1295">
        <f t="shared" si="416"/>
        <v>1263</v>
      </c>
      <c r="AP1295" s="1">
        <f t="shared" si="417"/>
        <v>238</v>
      </c>
      <c r="AQ1295" s="108">
        <f t="shared" si="402"/>
        <v>1.2949999999999999E-3</v>
      </c>
      <c r="AR1295">
        <f t="shared" si="418"/>
        <v>214</v>
      </c>
      <c r="AS1295" s="1">
        <f t="shared" si="419"/>
        <v>1287</v>
      </c>
    </row>
    <row r="1296" spans="7:45" x14ac:dyDescent="0.25">
      <c r="G1296" s="93">
        <v>43556</v>
      </c>
      <c r="H1296" t="s">
        <v>22</v>
      </c>
      <c r="I1296" t="s">
        <v>65</v>
      </c>
      <c r="J1296" t="s">
        <v>589</v>
      </c>
      <c r="K1296" s="95">
        <v>91</v>
      </c>
      <c r="L1296" s="94">
        <v>0</v>
      </c>
      <c r="O1296" t="str">
        <f t="shared" si="403"/>
        <v/>
      </c>
      <c r="AA1296" s="3">
        <f t="shared" si="420"/>
        <v>1288</v>
      </c>
      <c r="AB1296" s="93">
        <f t="shared" si="404"/>
        <v>43556.001296000002</v>
      </c>
      <c r="AC1296">
        <f t="shared" si="405"/>
        <v>213</v>
      </c>
      <c r="AD1296" s="1">
        <f t="shared" si="406"/>
        <v>1288</v>
      </c>
      <c r="AE1296" s="119">
        <f t="shared" si="407"/>
        <v>1469.0012959999999</v>
      </c>
      <c r="AF1296">
        <f t="shared" si="408"/>
        <v>54</v>
      </c>
      <c r="AG1296" s="1">
        <f t="shared" si="409"/>
        <v>1447</v>
      </c>
      <c r="AH1296" s="119">
        <f t="shared" si="410"/>
        <v>1500.0012959999999</v>
      </c>
      <c r="AI1296">
        <f t="shared" si="411"/>
        <v>30</v>
      </c>
      <c r="AJ1296" s="1">
        <f t="shared" si="412"/>
        <v>1471</v>
      </c>
      <c r="AK1296" s="1">
        <f t="shared" si="413"/>
        <v>1320.0012959999999</v>
      </c>
      <c r="AL1296">
        <f t="shared" si="414"/>
        <v>192</v>
      </c>
      <c r="AM1296" s="1">
        <f t="shared" si="415"/>
        <v>1309</v>
      </c>
      <c r="AN1296" s="108">
        <f t="shared" si="401"/>
        <v>91.001295999999996</v>
      </c>
      <c r="AO1296">
        <f t="shared" si="416"/>
        <v>419</v>
      </c>
      <c r="AP1296" s="1">
        <f t="shared" si="417"/>
        <v>1082</v>
      </c>
      <c r="AQ1296" s="108">
        <f t="shared" si="402"/>
        <v>1.2959999999999998E-3</v>
      </c>
      <c r="AR1296">
        <f t="shared" si="418"/>
        <v>213</v>
      </c>
      <c r="AS1296" s="1">
        <f t="shared" si="419"/>
        <v>1288</v>
      </c>
    </row>
    <row r="1297" spans="7:45" x14ac:dyDescent="0.25">
      <c r="G1297" s="93">
        <v>43556</v>
      </c>
      <c r="H1297" t="s">
        <v>167</v>
      </c>
      <c r="I1297" t="s">
        <v>36</v>
      </c>
      <c r="J1297" t="s">
        <v>589</v>
      </c>
      <c r="K1297" s="95">
        <v>60.19</v>
      </c>
      <c r="L1297" s="94">
        <v>0</v>
      </c>
      <c r="O1297" t="str">
        <f t="shared" si="403"/>
        <v/>
      </c>
      <c r="AA1297" s="3">
        <f t="shared" si="420"/>
        <v>1289</v>
      </c>
      <c r="AB1297" s="93">
        <f t="shared" si="404"/>
        <v>43556.001297000003</v>
      </c>
      <c r="AC1297">
        <f t="shared" si="405"/>
        <v>212</v>
      </c>
      <c r="AD1297" s="1">
        <f t="shared" si="406"/>
        <v>1289</v>
      </c>
      <c r="AE1297" s="119">
        <f t="shared" si="407"/>
        <v>1324.001297</v>
      </c>
      <c r="AF1297">
        <f t="shared" si="408"/>
        <v>177</v>
      </c>
      <c r="AG1297" s="1">
        <f t="shared" si="409"/>
        <v>1324</v>
      </c>
      <c r="AH1297" s="119">
        <f t="shared" si="410"/>
        <v>297.00129700000002</v>
      </c>
      <c r="AI1297">
        <f t="shared" si="411"/>
        <v>1242</v>
      </c>
      <c r="AJ1297" s="1">
        <f t="shared" si="412"/>
        <v>259</v>
      </c>
      <c r="AK1297" s="1">
        <f t="shared" si="413"/>
        <v>1320.001297</v>
      </c>
      <c r="AL1297">
        <f t="shared" si="414"/>
        <v>191</v>
      </c>
      <c r="AM1297" s="1">
        <f t="shared" si="415"/>
        <v>1310</v>
      </c>
      <c r="AN1297" s="108">
        <f t="shared" si="401"/>
        <v>60.191296999999999</v>
      </c>
      <c r="AO1297">
        <f t="shared" si="416"/>
        <v>565</v>
      </c>
      <c r="AP1297" s="1">
        <f t="shared" si="417"/>
        <v>936</v>
      </c>
      <c r="AQ1297" s="108">
        <f t="shared" si="402"/>
        <v>1.297E-3</v>
      </c>
      <c r="AR1297">
        <f t="shared" si="418"/>
        <v>212</v>
      </c>
      <c r="AS1297" s="1">
        <f t="shared" si="419"/>
        <v>1289</v>
      </c>
    </row>
    <row r="1298" spans="7:45" x14ac:dyDescent="0.25">
      <c r="G1298" s="93">
        <v>43556</v>
      </c>
      <c r="H1298" t="s">
        <v>79</v>
      </c>
      <c r="I1298" t="s">
        <v>64</v>
      </c>
      <c r="J1298" t="s">
        <v>589</v>
      </c>
      <c r="K1298" s="95">
        <v>282.70999999999998</v>
      </c>
      <c r="L1298" s="94">
        <v>0</v>
      </c>
      <c r="O1298" t="str">
        <f t="shared" si="403"/>
        <v/>
      </c>
      <c r="AA1298" s="3">
        <f t="shared" si="420"/>
        <v>1290</v>
      </c>
      <c r="AB1298" s="93">
        <f t="shared" si="404"/>
        <v>43556.001298000003</v>
      </c>
      <c r="AC1298">
        <f t="shared" si="405"/>
        <v>211</v>
      </c>
      <c r="AD1298" s="1">
        <f t="shared" si="406"/>
        <v>1290</v>
      </c>
      <c r="AE1298" s="119">
        <f t="shared" si="407"/>
        <v>1160.0012979999999</v>
      </c>
      <c r="AF1298">
        <f t="shared" si="408"/>
        <v>344</v>
      </c>
      <c r="AG1298" s="1">
        <f t="shared" si="409"/>
        <v>1157</v>
      </c>
      <c r="AH1298" s="119">
        <f t="shared" si="410"/>
        <v>358.00129800000002</v>
      </c>
      <c r="AI1298">
        <f t="shared" si="411"/>
        <v>1157</v>
      </c>
      <c r="AJ1298" s="1">
        <f t="shared" si="412"/>
        <v>344</v>
      </c>
      <c r="AK1298" s="1">
        <f t="shared" si="413"/>
        <v>1320.0012979999999</v>
      </c>
      <c r="AL1298">
        <f t="shared" si="414"/>
        <v>190</v>
      </c>
      <c r="AM1298" s="1">
        <f t="shared" si="415"/>
        <v>1311</v>
      </c>
      <c r="AN1298" s="108">
        <f t="shared" si="401"/>
        <v>282.711298</v>
      </c>
      <c r="AO1298">
        <f t="shared" si="416"/>
        <v>173</v>
      </c>
      <c r="AP1298" s="1">
        <f t="shared" si="417"/>
        <v>1328</v>
      </c>
      <c r="AQ1298" s="108">
        <f t="shared" si="402"/>
        <v>1.2979999999999999E-3</v>
      </c>
      <c r="AR1298">
        <f t="shared" si="418"/>
        <v>211</v>
      </c>
      <c r="AS1298" s="1">
        <f t="shared" si="419"/>
        <v>1290</v>
      </c>
    </row>
    <row r="1299" spans="7:45" x14ac:dyDescent="0.25">
      <c r="G1299" s="93">
        <v>43556</v>
      </c>
      <c r="H1299" t="s">
        <v>75</v>
      </c>
      <c r="I1299" t="s">
        <v>36</v>
      </c>
      <c r="J1299" t="s">
        <v>589</v>
      </c>
      <c r="K1299" s="95">
        <v>70</v>
      </c>
      <c r="L1299" s="94">
        <v>0</v>
      </c>
      <c r="O1299" t="str">
        <f t="shared" si="403"/>
        <v/>
      </c>
      <c r="AA1299" s="3">
        <f t="shared" si="420"/>
        <v>1291</v>
      </c>
      <c r="AB1299" s="93">
        <f t="shared" si="404"/>
        <v>43556.001299000003</v>
      </c>
      <c r="AC1299">
        <f t="shared" si="405"/>
        <v>210</v>
      </c>
      <c r="AD1299" s="1">
        <f t="shared" si="406"/>
        <v>1291</v>
      </c>
      <c r="AE1299" s="119">
        <f t="shared" si="407"/>
        <v>1147.001299</v>
      </c>
      <c r="AF1299">
        <f t="shared" si="408"/>
        <v>362</v>
      </c>
      <c r="AG1299" s="1">
        <f t="shared" si="409"/>
        <v>1139</v>
      </c>
      <c r="AH1299" s="119">
        <f t="shared" si="410"/>
        <v>297.00129900000002</v>
      </c>
      <c r="AI1299">
        <f t="shared" si="411"/>
        <v>1241</v>
      </c>
      <c r="AJ1299" s="1">
        <f t="shared" si="412"/>
        <v>260</v>
      </c>
      <c r="AK1299" s="1">
        <f t="shared" si="413"/>
        <v>1320.001299</v>
      </c>
      <c r="AL1299">
        <f t="shared" si="414"/>
        <v>189</v>
      </c>
      <c r="AM1299" s="1">
        <f t="shared" si="415"/>
        <v>1312</v>
      </c>
      <c r="AN1299" s="108">
        <f t="shared" si="401"/>
        <v>70.001299000000003</v>
      </c>
      <c r="AO1299">
        <f t="shared" si="416"/>
        <v>508</v>
      </c>
      <c r="AP1299" s="1">
        <f t="shared" si="417"/>
        <v>993</v>
      </c>
      <c r="AQ1299" s="108">
        <f t="shared" si="402"/>
        <v>1.299E-3</v>
      </c>
      <c r="AR1299">
        <f t="shared" si="418"/>
        <v>210</v>
      </c>
      <c r="AS1299" s="1">
        <f t="shared" si="419"/>
        <v>1291</v>
      </c>
    </row>
    <row r="1300" spans="7:45" x14ac:dyDescent="0.25">
      <c r="G1300" s="93">
        <v>43556</v>
      </c>
      <c r="H1300" t="s">
        <v>75</v>
      </c>
      <c r="I1300" t="s">
        <v>64</v>
      </c>
      <c r="J1300" t="s">
        <v>589</v>
      </c>
      <c r="K1300" s="95">
        <v>27</v>
      </c>
      <c r="L1300" s="94">
        <v>0</v>
      </c>
      <c r="O1300" t="str">
        <f t="shared" si="403"/>
        <v/>
      </c>
      <c r="AA1300" s="3">
        <f t="shared" si="420"/>
        <v>1292</v>
      </c>
      <c r="AB1300" s="93">
        <f t="shared" si="404"/>
        <v>43556.001300000004</v>
      </c>
      <c r="AC1300">
        <f t="shared" si="405"/>
        <v>209</v>
      </c>
      <c r="AD1300" s="1">
        <f t="shared" si="406"/>
        <v>1292</v>
      </c>
      <c r="AE1300" s="119">
        <f t="shared" si="407"/>
        <v>1147.0012999999999</v>
      </c>
      <c r="AF1300">
        <f t="shared" si="408"/>
        <v>361</v>
      </c>
      <c r="AG1300" s="1">
        <f t="shared" si="409"/>
        <v>1140</v>
      </c>
      <c r="AH1300" s="119">
        <f t="shared" si="410"/>
        <v>358.00130000000001</v>
      </c>
      <c r="AI1300">
        <f t="shared" si="411"/>
        <v>1156</v>
      </c>
      <c r="AJ1300" s="1">
        <f t="shared" si="412"/>
        <v>345</v>
      </c>
      <c r="AK1300" s="1">
        <f t="shared" si="413"/>
        <v>1320.0012999999999</v>
      </c>
      <c r="AL1300">
        <f t="shared" si="414"/>
        <v>188</v>
      </c>
      <c r="AM1300" s="1">
        <f t="shared" si="415"/>
        <v>1313</v>
      </c>
      <c r="AN1300" s="108">
        <f t="shared" si="401"/>
        <v>27.001300000000001</v>
      </c>
      <c r="AO1300">
        <f t="shared" si="416"/>
        <v>869</v>
      </c>
      <c r="AP1300" s="1">
        <f t="shared" si="417"/>
        <v>632</v>
      </c>
      <c r="AQ1300" s="108">
        <f t="shared" si="402"/>
        <v>1.2999999999999999E-3</v>
      </c>
      <c r="AR1300">
        <f t="shared" si="418"/>
        <v>209</v>
      </c>
      <c r="AS1300" s="1">
        <f t="shared" si="419"/>
        <v>1292</v>
      </c>
    </row>
    <row r="1301" spans="7:45" x14ac:dyDescent="0.25">
      <c r="G1301" s="93">
        <v>43556</v>
      </c>
      <c r="H1301" t="s">
        <v>107</v>
      </c>
      <c r="I1301" t="s">
        <v>65</v>
      </c>
      <c r="J1301" t="s">
        <v>589</v>
      </c>
      <c r="K1301" s="95">
        <v>37.479999999999997</v>
      </c>
      <c r="L1301" s="94">
        <v>0</v>
      </c>
      <c r="O1301" t="str">
        <f t="shared" si="403"/>
        <v/>
      </c>
      <c r="AA1301" s="3">
        <f t="shared" si="420"/>
        <v>1293</v>
      </c>
      <c r="AB1301" s="93">
        <f t="shared" si="404"/>
        <v>43556.001300999997</v>
      </c>
      <c r="AC1301">
        <f t="shared" si="405"/>
        <v>208</v>
      </c>
      <c r="AD1301" s="1">
        <f t="shared" si="406"/>
        <v>1293</v>
      </c>
      <c r="AE1301" s="119">
        <f t="shared" si="407"/>
        <v>1093.001301</v>
      </c>
      <c r="AF1301">
        <f t="shared" si="408"/>
        <v>409</v>
      </c>
      <c r="AG1301" s="1">
        <f t="shared" si="409"/>
        <v>1092</v>
      </c>
      <c r="AH1301" s="119">
        <f t="shared" si="410"/>
        <v>1500.001301</v>
      </c>
      <c r="AI1301">
        <f t="shared" si="411"/>
        <v>29</v>
      </c>
      <c r="AJ1301" s="1">
        <f t="shared" si="412"/>
        <v>1472</v>
      </c>
      <c r="AK1301" s="1">
        <f t="shared" si="413"/>
        <v>1320.001301</v>
      </c>
      <c r="AL1301">
        <f t="shared" si="414"/>
        <v>187</v>
      </c>
      <c r="AM1301" s="1">
        <f t="shared" si="415"/>
        <v>1314</v>
      </c>
      <c r="AN1301" s="108">
        <f t="shared" si="401"/>
        <v>37.481300999999995</v>
      </c>
      <c r="AO1301">
        <f t="shared" si="416"/>
        <v>745</v>
      </c>
      <c r="AP1301" s="1">
        <f t="shared" si="417"/>
        <v>756</v>
      </c>
      <c r="AQ1301" s="108">
        <f t="shared" si="402"/>
        <v>1.3009999999999999E-3</v>
      </c>
      <c r="AR1301">
        <f t="shared" si="418"/>
        <v>208</v>
      </c>
      <c r="AS1301" s="1">
        <f t="shared" si="419"/>
        <v>1293</v>
      </c>
    </row>
    <row r="1302" spans="7:45" x14ac:dyDescent="0.25">
      <c r="G1302" s="93">
        <v>43556</v>
      </c>
      <c r="H1302" t="s">
        <v>21</v>
      </c>
      <c r="I1302" t="s">
        <v>36</v>
      </c>
      <c r="J1302" t="s">
        <v>589</v>
      </c>
      <c r="K1302" s="95">
        <v>32</v>
      </c>
      <c r="L1302" s="94">
        <v>0</v>
      </c>
      <c r="O1302" t="str">
        <f t="shared" si="403"/>
        <v/>
      </c>
      <c r="AA1302" s="3">
        <f t="shared" si="420"/>
        <v>1294</v>
      </c>
      <c r="AB1302" s="93">
        <f t="shared" si="404"/>
        <v>43556.001301999997</v>
      </c>
      <c r="AC1302">
        <f t="shared" si="405"/>
        <v>207</v>
      </c>
      <c r="AD1302" s="1">
        <f t="shared" si="406"/>
        <v>1294</v>
      </c>
      <c r="AE1302" s="119">
        <f t="shared" si="407"/>
        <v>1086.0013019999999</v>
      </c>
      <c r="AF1302">
        <f t="shared" si="408"/>
        <v>472</v>
      </c>
      <c r="AG1302" s="1">
        <f t="shared" si="409"/>
        <v>1029</v>
      </c>
      <c r="AH1302" s="119">
        <f t="shared" si="410"/>
        <v>297.00130200000001</v>
      </c>
      <c r="AI1302">
        <f t="shared" si="411"/>
        <v>1240</v>
      </c>
      <c r="AJ1302" s="1">
        <f t="shared" si="412"/>
        <v>261</v>
      </c>
      <c r="AK1302" s="1">
        <f t="shared" si="413"/>
        <v>1320.0013019999999</v>
      </c>
      <c r="AL1302">
        <f t="shared" si="414"/>
        <v>186</v>
      </c>
      <c r="AM1302" s="1">
        <f t="shared" si="415"/>
        <v>1315</v>
      </c>
      <c r="AN1302" s="108">
        <f t="shared" si="401"/>
        <v>32.001302000000003</v>
      </c>
      <c r="AO1302">
        <f t="shared" si="416"/>
        <v>795</v>
      </c>
      <c r="AP1302" s="1">
        <f t="shared" si="417"/>
        <v>706</v>
      </c>
      <c r="AQ1302" s="108">
        <f t="shared" si="402"/>
        <v>1.302E-3</v>
      </c>
      <c r="AR1302">
        <f t="shared" si="418"/>
        <v>207</v>
      </c>
      <c r="AS1302" s="1">
        <f t="shared" si="419"/>
        <v>1294</v>
      </c>
    </row>
    <row r="1303" spans="7:45" x14ac:dyDescent="0.25">
      <c r="G1303" s="93">
        <v>43556</v>
      </c>
      <c r="H1303" t="s">
        <v>21</v>
      </c>
      <c r="I1303" t="s">
        <v>36</v>
      </c>
      <c r="J1303" t="s">
        <v>589</v>
      </c>
      <c r="K1303" s="95">
        <v>24</v>
      </c>
      <c r="L1303" s="94">
        <v>0</v>
      </c>
      <c r="O1303" t="str">
        <f t="shared" si="403"/>
        <v/>
      </c>
      <c r="AA1303" s="3">
        <f t="shared" si="420"/>
        <v>1295</v>
      </c>
      <c r="AB1303" s="93">
        <f t="shared" si="404"/>
        <v>43556.001302999997</v>
      </c>
      <c r="AC1303">
        <f t="shared" si="405"/>
        <v>206</v>
      </c>
      <c r="AD1303" s="1">
        <f t="shared" si="406"/>
        <v>1295</v>
      </c>
      <c r="AE1303" s="119">
        <f t="shared" si="407"/>
        <v>1086.001303</v>
      </c>
      <c r="AF1303">
        <f t="shared" si="408"/>
        <v>471</v>
      </c>
      <c r="AG1303" s="1">
        <f t="shared" si="409"/>
        <v>1030</v>
      </c>
      <c r="AH1303" s="119">
        <f t="shared" si="410"/>
        <v>297.00130300000001</v>
      </c>
      <c r="AI1303">
        <f t="shared" si="411"/>
        <v>1239</v>
      </c>
      <c r="AJ1303" s="1">
        <f t="shared" si="412"/>
        <v>262</v>
      </c>
      <c r="AK1303" s="1">
        <f t="shared" si="413"/>
        <v>1320.001303</v>
      </c>
      <c r="AL1303">
        <f t="shared" si="414"/>
        <v>185</v>
      </c>
      <c r="AM1303" s="1">
        <f t="shared" si="415"/>
        <v>1316</v>
      </c>
      <c r="AN1303" s="108">
        <f t="shared" si="401"/>
        <v>24.001303</v>
      </c>
      <c r="AO1303">
        <f t="shared" si="416"/>
        <v>918</v>
      </c>
      <c r="AP1303" s="1">
        <f t="shared" si="417"/>
        <v>583</v>
      </c>
      <c r="AQ1303" s="108">
        <f t="shared" si="402"/>
        <v>1.3029999999999999E-3</v>
      </c>
      <c r="AR1303">
        <f t="shared" si="418"/>
        <v>206</v>
      </c>
      <c r="AS1303" s="1">
        <f t="shared" si="419"/>
        <v>1295</v>
      </c>
    </row>
    <row r="1304" spans="7:45" x14ac:dyDescent="0.25">
      <c r="G1304" s="93">
        <v>43556</v>
      </c>
      <c r="H1304" t="s">
        <v>21</v>
      </c>
      <c r="I1304" t="s">
        <v>36</v>
      </c>
      <c r="J1304" t="s">
        <v>589</v>
      </c>
      <c r="K1304" s="95">
        <v>8</v>
      </c>
      <c r="L1304" s="94">
        <v>0</v>
      </c>
      <c r="O1304" t="str">
        <f t="shared" si="403"/>
        <v/>
      </c>
      <c r="AA1304" s="3">
        <f t="shared" si="420"/>
        <v>1296</v>
      </c>
      <c r="AB1304" s="93">
        <f t="shared" si="404"/>
        <v>43556.001303999998</v>
      </c>
      <c r="AC1304">
        <f t="shared" si="405"/>
        <v>205</v>
      </c>
      <c r="AD1304" s="1">
        <f t="shared" si="406"/>
        <v>1296</v>
      </c>
      <c r="AE1304" s="119">
        <f t="shared" si="407"/>
        <v>1086.0013039999999</v>
      </c>
      <c r="AF1304">
        <f t="shared" si="408"/>
        <v>470</v>
      </c>
      <c r="AG1304" s="1">
        <f t="shared" si="409"/>
        <v>1031</v>
      </c>
      <c r="AH1304" s="119">
        <f t="shared" si="410"/>
        <v>297.001304</v>
      </c>
      <c r="AI1304">
        <f t="shared" si="411"/>
        <v>1238</v>
      </c>
      <c r="AJ1304" s="1">
        <f t="shared" si="412"/>
        <v>263</v>
      </c>
      <c r="AK1304" s="1">
        <f t="shared" si="413"/>
        <v>1320.0013039999999</v>
      </c>
      <c r="AL1304">
        <f t="shared" si="414"/>
        <v>184</v>
      </c>
      <c r="AM1304" s="1">
        <f t="shared" si="415"/>
        <v>1317</v>
      </c>
      <c r="AN1304" s="108">
        <f t="shared" si="401"/>
        <v>8.0013039999999993</v>
      </c>
      <c r="AO1304">
        <f t="shared" si="416"/>
        <v>1262</v>
      </c>
      <c r="AP1304" s="1">
        <f t="shared" si="417"/>
        <v>239</v>
      </c>
      <c r="AQ1304" s="108">
        <f t="shared" si="402"/>
        <v>1.304E-3</v>
      </c>
      <c r="AR1304">
        <f t="shared" si="418"/>
        <v>205</v>
      </c>
      <c r="AS1304" s="1">
        <f t="shared" si="419"/>
        <v>1296</v>
      </c>
    </row>
    <row r="1305" spans="7:45" x14ac:dyDescent="0.25">
      <c r="G1305" s="93">
        <v>43556</v>
      </c>
      <c r="H1305" t="s">
        <v>68</v>
      </c>
      <c r="I1305" t="s">
        <v>64</v>
      </c>
      <c r="J1305" t="s">
        <v>589</v>
      </c>
      <c r="K1305" s="95">
        <v>57.94</v>
      </c>
      <c r="L1305" s="94">
        <v>0</v>
      </c>
      <c r="O1305" t="str">
        <f t="shared" si="403"/>
        <v/>
      </c>
      <c r="AA1305" s="3">
        <f t="shared" si="420"/>
        <v>1297</v>
      </c>
      <c r="AB1305" s="93">
        <f t="shared" si="404"/>
        <v>43556.001304999998</v>
      </c>
      <c r="AC1305">
        <f t="shared" si="405"/>
        <v>204</v>
      </c>
      <c r="AD1305" s="1">
        <f t="shared" si="406"/>
        <v>1297</v>
      </c>
      <c r="AE1305" s="119">
        <f t="shared" si="407"/>
        <v>536.001305</v>
      </c>
      <c r="AF1305">
        <f t="shared" si="408"/>
        <v>967</v>
      </c>
      <c r="AG1305" s="1">
        <f t="shared" si="409"/>
        <v>534</v>
      </c>
      <c r="AH1305" s="119">
        <f t="shared" si="410"/>
        <v>358.001305</v>
      </c>
      <c r="AI1305">
        <f t="shared" si="411"/>
        <v>1155</v>
      </c>
      <c r="AJ1305" s="1">
        <f t="shared" si="412"/>
        <v>346</v>
      </c>
      <c r="AK1305" s="1">
        <f t="shared" si="413"/>
        <v>1320.001305</v>
      </c>
      <c r="AL1305">
        <f t="shared" si="414"/>
        <v>183</v>
      </c>
      <c r="AM1305" s="1">
        <f t="shared" si="415"/>
        <v>1318</v>
      </c>
      <c r="AN1305" s="108">
        <f t="shared" si="401"/>
        <v>57.941305</v>
      </c>
      <c r="AO1305">
        <f t="shared" si="416"/>
        <v>573</v>
      </c>
      <c r="AP1305" s="1">
        <f t="shared" si="417"/>
        <v>928</v>
      </c>
      <c r="AQ1305" s="108">
        <f t="shared" si="402"/>
        <v>1.305E-3</v>
      </c>
      <c r="AR1305">
        <f t="shared" si="418"/>
        <v>204</v>
      </c>
      <c r="AS1305" s="1">
        <f t="shared" si="419"/>
        <v>1297</v>
      </c>
    </row>
    <row r="1306" spans="7:45" x14ac:dyDescent="0.25">
      <c r="G1306" s="93">
        <v>43556</v>
      </c>
      <c r="H1306" t="s">
        <v>23</v>
      </c>
      <c r="I1306" t="s">
        <v>64</v>
      </c>
      <c r="J1306" t="s">
        <v>589</v>
      </c>
      <c r="K1306" s="95">
        <v>18</v>
      </c>
      <c r="L1306" s="94">
        <v>0</v>
      </c>
      <c r="O1306" t="str">
        <f t="shared" si="403"/>
        <v/>
      </c>
      <c r="AA1306" s="3">
        <f t="shared" si="420"/>
        <v>1298</v>
      </c>
      <c r="AB1306" s="93">
        <f t="shared" si="404"/>
        <v>43556.001305999998</v>
      </c>
      <c r="AC1306">
        <f t="shared" si="405"/>
        <v>203</v>
      </c>
      <c r="AD1306" s="1">
        <f t="shared" si="406"/>
        <v>1298</v>
      </c>
      <c r="AE1306" s="119">
        <f t="shared" si="407"/>
        <v>515.001306</v>
      </c>
      <c r="AF1306">
        <f t="shared" si="408"/>
        <v>1052</v>
      </c>
      <c r="AG1306" s="1">
        <f t="shared" si="409"/>
        <v>449</v>
      </c>
      <c r="AH1306" s="119">
        <f t="shared" si="410"/>
        <v>358.001306</v>
      </c>
      <c r="AI1306">
        <f t="shared" si="411"/>
        <v>1154</v>
      </c>
      <c r="AJ1306" s="1">
        <f t="shared" si="412"/>
        <v>347</v>
      </c>
      <c r="AK1306" s="1">
        <f t="shared" si="413"/>
        <v>1320.0013060000001</v>
      </c>
      <c r="AL1306">
        <f t="shared" si="414"/>
        <v>182</v>
      </c>
      <c r="AM1306" s="1">
        <f t="shared" si="415"/>
        <v>1319</v>
      </c>
      <c r="AN1306" s="108">
        <f t="shared" si="401"/>
        <v>18.001306</v>
      </c>
      <c r="AO1306">
        <f t="shared" si="416"/>
        <v>1031</v>
      </c>
      <c r="AP1306" s="1">
        <f t="shared" si="417"/>
        <v>470</v>
      </c>
      <c r="AQ1306" s="108">
        <f t="shared" si="402"/>
        <v>1.3059999999999999E-3</v>
      </c>
      <c r="AR1306">
        <f t="shared" si="418"/>
        <v>203</v>
      </c>
      <c r="AS1306" s="1">
        <f t="shared" si="419"/>
        <v>1298</v>
      </c>
    </row>
    <row r="1307" spans="7:45" x14ac:dyDescent="0.25">
      <c r="G1307" s="93">
        <v>43556</v>
      </c>
      <c r="H1307" t="s">
        <v>23</v>
      </c>
      <c r="I1307" t="s">
        <v>58</v>
      </c>
      <c r="J1307" t="s">
        <v>589</v>
      </c>
      <c r="K1307" s="95">
        <v>104</v>
      </c>
      <c r="L1307" s="94">
        <v>0</v>
      </c>
      <c r="O1307" t="str">
        <f t="shared" si="403"/>
        <v/>
      </c>
      <c r="AA1307" s="3">
        <f t="shared" si="420"/>
        <v>1299</v>
      </c>
      <c r="AB1307" s="93">
        <f t="shared" si="404"/>
        <v>43556.001306999999</v>
      </c>
      <c r="AC1307">
        <f t="shared" si="405"/>
        <v>202</v>
      </c>
      <c r="AD1307" s="1">
        <f t="shared" si="406"/>
        <v>1299</v>
      </c>
      <c r="AE1307" s="119">
        <f t="shared" si="407"/>
        <v>515.001307</v>
      </c>
      <c r="AF1307">
        <f t="shared" si="408"/>
        <v>1051</v>
      </c>
      <c r="AG1307" s="1">
        <f t="shared" si="409"/>
        <v>450</v>
      </c>
      <c r="AH1307" s="119">
        <f t="shared" si="410"/>
        <v>462.001307</v>
      </c>
      <c r="AI1307">
        <f t="shared" si="411"/>
        <v>1055</v>
      </c>
      <c r="AJ1307" s="1">
        <f t="shared" si="412"/>
        <v>446</v>
      </c>
      <c r="AK1307" s="1">
        <f t="shared" si="413"/>
        <v>1320.001307</v>
      </c>
      <c r="AL1307">
        <f t="shared" si="414"/>
        <v>181</v>
      </c>
      <c r="AM1307" s="1">
        <f t="shared" si="415"/>
        <v>1320</v>
      </c>
      <c r="AN1307" s="108">
        <f t="shared" si="401"/>
        <v>104.001307</v>
      </c>
      <c r="AO1307">
        <f t="shared" si="416"/>
        <v>375</v>
      </c>
      <c r="AP1307" s="1">
        <f t="shared" si="417"/>
        <v>1126</v>
      </c>
      <c r="AQ1307" s="108">
        <f t="shared" si="402"/>
        <v>1.307E-3</v>
      </c>
      <c r="AR1307">
        <f t="shared" si="418"/>
        <v>202</v>
      </c>
      <c r="AS1307" s="1">
        <f t="shared" si="419"/>
        <v>1299</v>
      </c>
    </row>
    <row r="1308" spans="7:45" x14ac:dyDescent="0.25">
      <c r="G1308" s="93">
        <v>43556</v>
      </c>
      <c r="H1308" t="s">
        <v>23</v>
      </c>
      <c r="I1308" t="s">
        <v>37</v>
      </c>
      <c r="J1308" t="s">
        <v>201</v>
      </c>
      <c r="K1308" s="95">
        <v>2.7</v>
      </c>
      <c r="L1308" s="94">
        <v>0</v>
      </c>
      <c r="O1308" t="str">
        <f t="shared" si="403"/>
        <v/>
      </c>
      <c r="AA1308" s="3">
        <f t="shared" si="420"/>
        <v>1300</v>
      </c>
      <c r="AB1308" s="93">
        <f t="shared" si="404"/>
        <v>43556.001307999999</v>
      </c>
      <c r="AC1308">
        <f t="shared" si="405"/>
        <v>201</v>
      </c>
      <c r="AD1308" s="1">
        <f t="shared" si="406"/>
        <v>1300</v>
      </c>
      <c r="AE1308" s="119">
        <f t="shared" si="407"/>
        <v>515.00130799999999</v>
      </c>
      <c r="AF1308">
        <f t="shared" si="408"/>
        <v>1050</v>
      </c>
      <c r="AG1308" s="1">
        <f t="shared" si="409"/>
        <v>451</v>
      </c>
      <c r="AH1308" s="119">
        <f t="shared" si="410"/>
        <v>868.00130799999999</v>
      </c>
      <c r="AI1308">
        <f t="shared" si="411"/>
        <v>653</v>
      </c>
      <c r="AJ1308" s="1">
        <f t="shared" si="412"/>
        <v>848</v>
      </c>
      <c r="AK1308" s="1">
        <f t="shared" si="413"/>
        <v>146.00130799999999</v>
      </c>
      <c r="AL1308">
        <f t="shared" si="414"/>
        <v>1356</v>
      </c>
      <c r="AM1308" s="1">
        <f t="shared" si="415"/>
        <v>145</v>
      </c>
      <c r="AN1308" s="108">
        <f t="shared" si="401"/>
        <v>2.701308</v>
      </c>
      <c r="AO1308">
        <f t="shared" si="416"/>
        <v>1450</v>
      </c>
      <c r="AP1308" s="1">
        <f t="shared" si="417"/>
        <v>51</v>
      </c>
      <c r="AQ1308" s="108">
        <f t="shared" si="402"/>
        <v>1.3079999999999999E-3</v>
      </c>
      <c r="AR1308">
        <f t="shared" si="418"/>
        <v>201</v>
      </c>
      <c r="AS1308" s="1">
        <f t="shared" si="419"/>
        <v>1300</v>
      </c>
    </row>
    <row r="1309" spans="7:45" x14ac:dyDescent="0.25">
      <c r="G1309" s="93">
        <v>43556</v>
      </c>
      <c r="H1309" t="s">
        <v>23</v>
      </c>
      <c r="I1309" t="s">
        <v>37</v>
      </c>
      <c r="J1309" t="s">
        <v>146</v>
      </c>
      <c r="K1309" s="95">
        <v>9</v>
      </c>
      <c r="L1309" s="94">
        <v>0</v>
      </c>
      <c r="O1309" t="str">
        <f t="shared" si="403"/>
        <v/>
      </c>
      <c r="AA1309" s="3">
        <f t="shared" si="420"/>
        <v>1301</v>
      </c>
      <c r="AB1309" s="93">
        <f t="shared" si="404"/>
        <v>43556.001308999999</v>
      </c>
      <c r="AC1309">
        <f t="shared" si="405"/>
        <v>200</v>
      </c>
      <c r="AD1309" s="1">
        <f t="shared" si="406"/>
        <v>1301</v>
      </c>
      <c r="AE1309" s="119">
        <f t="shared" si="407"/>
        <v>515.00130899999999</v>
      </c>
      <c r="AF1309">
        <f t="shared" si="408"/>
        <v>1049</v>
      </c>
      <c r="AG1309" s="1">
        <f t="shared" si="409"/>
        <v>452</v>
      </c>
      <c r="AH1309" s="119">
        <f t="shared" si="410"/>
        <v>868.00130899999999</v>
      </c>
      <c r="AI1309">
        <f t="shared" si="411"/>
        <v>652</v>
      </c>
      <c r="AJ1309" s="1">
        <f t="shared" si="412"/>
        <v>849</v>
      </c>
      <c r="AK1309" s="1">
        <f t="shared" si="413"/>
        <v>99.001309000000006</v>
      </c>
      <c r="AL1309">
        <f t="shared" si="414"/>
        <v>1402</v>
      </c>
      <c r="AM1309" s="1">
        <f t="shared" si="415"/>
        <v>99</v>
      </c>
      <c r="AN1309" s="108">
        <f t="shared" si="401"/>
        <v>9.0013089999999991</v>
      </c>
      <c r="AO1309">
        <f t="shared" si="416"/>
        <v>1245</v>
      </c>
      <c r="AP1309" s="1">
        <f t="shared" si="417"/>
        <v>256</v>
      </c>
      <c r="AQ1309" s="108">
        <f t="shared" si="402"/>
        <v>1.3089999999999998E-3</v>
      </c>
      <c r="AR1309">
        <f t="shared" si="418"/>
        <v>200</v>
      </c>
      <c r="AS1309" s="1">
        <f t="shared" si="419"/>
        <v>1301</v>
      </c>
    </row>
    <row r="1310" spans="7:45" x14ac:dyDescent="0.25">
      <c r="G1310" s="93">
        <v>43556</v>
      </c>
      <c r="H1310" t="s">
        <v>23</v>
      </c>
      <c r="I1310" t="s">
        <v>37</v>
      </c>
      <c r="J1310" t="s">
        <v>307</v>
      </c>
      <c r="K1310" s="95">
        <v>2.4</v>
      </c>
      <c r="L1310" s="94">
        <v>0</v>
      </c>
      <c r="O1310" t="str">
        <f t="shared" si="403"/>
        <v/>
      </c>
      <c r="AA1310" s="3">
        <f t="shared" si="420"/>
        <v>1302</v>
      </c>
      <c r="AB1310" s="93">
        <f t="shared" si="404"/>
        <v>43556.00131</v>
      </c>
      <c r="AC1310">
        <f t="shared" si="405"/>
        <v>199</v>
      </c>
      <c r="AD1310" s="1">
        <f t="shared" si="406"/>
        <v>1302</v>
      </c>
      <c r="AE1310" s="119">
        <f t="shared" si="407"/>
        <v>515.00130999999999</v>
      </c>
      <c r="AF1310">
        <f t="shared" si="408"/>
        <v>1048</v>
      </c>
      <c r="AG1310" s="1">
        <f t="shared" si="409"/>
        <v>453</v>
      </c>
      <c r="AH1310" s="119">
        <f t="shared" si="410"/>
        <v>868.00130999999999</v>
      </c>
      <c r="AI1310">
        <f t="shared" si="411"/>
        <v>651</v>
      </c>
      <c r="AJ1310" s="1">
        <f t="shared" si="412"/>
        <v>850</v>
      </c>
      <c r="AK1310" s="1">
        <f t="shared" si="413"/>
        <v>74.001310000000004</v>
      </c>
      <c r="AL1310">
        <f t="shared" si="414"/>
        <v>1427</v>
      </c>
      <c r="AM1310" s="1">
        <f t="shared" si="415"/>
        <v>74</v>
      </c>
      <c r="AN1310" s="108">
        <f t="shared" si="401"/>
        <v>2.4013100000000001</v>
      </c>
      <c r="AO1310">
        <f t="shared" si="416"/>
        <v>1455</v>
      </c>
      <c r="AP1310" s="1">
        <f t="shared" si="417"/>
        <v>46</v>
      </c>
      <c r="AQ1310" s="108">
        <f t="shared" si="402"/>
        <v>1.31E-3</v>
      </c>
      <c r="AR1310">
        <f t="shared" si="418"/>
        <v>199</v>
      </c>
      <c r="AS1310" s="1">
        <f t="shared" si="419"/>
        <v>1302</v>
      </c>
    </row>
    <row r="1311" spans="7:45" x14ac:dyDescent="0.25">
      <c r="G1311" s="93">
        <v>43556</v>
      </c>
      <c r="H1311" t="s">
        <v>23</v>
      </c>
      <c r="I1311" t="s">
        <v>37</v>
      </c>
      <c r="J1311" t="s">
        <v>154</v>
      </c>
      <c r="K1311" s="95">
        <v>10</v>
      </c>
      <c r="L1311" s="94">
        <v>0</v>
      </c>
      <c r="O1311" t="str">
        <f t="shared" si="403"/>
        <v/>
      </c>
      <c r="AA1311" s="3">
        <f t="shared" si="420"/>
        <v>1303</v>
      </c>
      <c r="AB1311" s="93">
        <f t="shared" si="404"/>
        <v>43556.001311</v>
      </c>
      <c r="AC1311">
        <f t="shared" si="405"/>
        <v>198</v>
      </c>
      <c r="AD1311" s="1">
        <f t="shared" si="406"/>
        <v>1303</v>
      </c>
      <c r="AE1311" s="119">
        <f t="shared" si="407"/>
        <v>515.00131099999999</v>
      </c>
      <c r="AF1311">
        <f t="shared" si="408"/>
        <v>1047</v>
      </c>
      <c r="AG1311" s="1">
        <f t="shared" si="409"/>
        <v>454</v>
      </c>
      <c r="AH1311" s="119">
        <f t="shared" si="410"/>
        <v>868.00131099999999</v>
      </c>
      <c r="AI1311">
        <f t="shared" si="411"/>
        <v>650</v>
      </c>
      <c r="AJ1311" s="1">
        <f t="shared" si="412"/>
        <v>851</v>
      </c>
      <c r="AK1311" s="1">
        <f t="shared" si="413"/>
        <v>5.0013110000000003</v>
      </c>
      <c r="AL1311">
        <f t="shared" si="414"/>
        <v>1496</v>
      </c>
      <c r="AM1311" s="1">
        <f t="shared" si="415"/>
        <v>5</v>
      </c>
      <c r="AN1311" s="108">
        <f t="shared" si="401"/>
        <v>10.001310999999999</v>
      </c>
      <c r="AO1311">
        <f t="shared" si="416"/>
        <v>1213</v>
      </c>
      <c r="AP1311" s="1">
        <f t="shared" si="417"/>
        <v>288</v>
      </c>
      <c r="AQ1311" s="108">
        <f t="shared" si="402"/>
        <v>1.3109999999999999E-3</v>
      </c>
      <c r="AR1311">
        <f t="shared" si="418"/>
        <v>198</v>
      </c>
      <c r="AS1311" s="1">
        <f t="shared" si="419"/>
        <v>1303</v>
      </c>
    </row>
    <row r="1312" spans="7:45" x14ac:dyDescent="0.25">
      <c r="G1312" s="93">
        <v>43557</v>
      </c>
      <c r="H1312" t="s">
        <v>22</v>
      </c>
      <c r="I1312" t="s">
        <v>36</v>
      </c>
      <c r="J1312" t="s">
        <v>590</v>
      </c>
      <c r="K1312" s="95">
        <v>16</v>
      </c>
      <c r="L1312" s="94">
        <v>0</v>
      </c>
      <c r="O1312" t="str">
        <f t="shared" si="403"/>
        <v/>
      </c>
      <c r="AA1312" s="3">
        <f t="shared" si="420"/>
        <v>1304</v>
      </c>
      <c r="AB1312" s="93">
        <f t="shared" si="404"/>
        <v>43557.001312</v>
      </c>
      <c r="AC1312">
        <f t="shared" si="405"/>
        <v>197</v>
      </c>
      <c r="AD1312" s="1">
        <f t="shared" si="406"/>
        <v>1304</v>
      </c>
      <c r="AE1312" s="119">
        <f t="shared" si="407"/>
        <v>1469.0013120000001</v>
      </c>
      <c r="AF1312">
        <f t="shared" si="408"/>
        <v>53</v>
      </c>
      <c r="AG1312" s="1">
        <f t="shared" si="409"/>
        <v>1448</v>
      </c>
      <c r="AH1312" s="119">
        <f t="shared" si="410"/>
        <v>297.00131199999998</v>
      </c>
      <c r="AI1312">
        <f t="shared" si="411"/>
        <v>1237</v>
      </c>
      <c r="AJ1312" s="1">
        <f t="shared" si="412"/>
        <v>264</v>
      </c>
      <c r="AK1312" s="1">
        <f t="shared" si="413"/>
        <v>1336.0013120000001</v>
      </c>
      <c r="AL1312">
        <f t="shared" si="414"/>
        <v>180</v>
      </c>
      <c r="AM1312" s="1">
        <f t="shared" si="415"/>
        <v>1321</v>
      </c>
      <c r="AN1312" s="108">
        <f t="shared" si="401"/>
        <v>16.001311999999999</v>
      </c>
      <c r="AO1312">
        <f t="shared" si="416"/>
        <v>1079</v>
      </c>
      <c r="AP1312" s="1">
        <f t="shared" si="417"/>
        <v>422</v>
      </c>
      <c r="AQ1312" s="108">
        <f t="shared" si="402"/>
        <v>1.312E-3</v>
      </c>
      <c r="AR1312">
        <f t="shared" si="418"/>
        <v>197</v>
      </c>
      <c r="AS1312" s="1">
        <f t="shared" si="419"/>
        <v>1304</v>
      </c>
    </row>
    <row r="1313" spans="7:45" x14ac:dyDescent="0.25">
      <c r="G1313" s="93">
        <v>43557</v>
      </c>
      <c r="H1313" t="s">
        <v>22</v>
      </c>
      <c r="I1313" t="s">
        <v>36</v>
      </c>
      <c r="J1313" t="s">
        <v>590</v>
      </c>
      <c r="K1313" s="95">
        <v>8</v>
      </c>
      <c r="L1313" s="94">
        <v>0</v>
      </c>
      <c r="O1313" t="str">
        <f t="shared" si="403"/>
        <v/>
      </c>
      <c r="AA1313" s="3">
        <f t="shared" si="420"/>
        <v>1305</v>
      </c>
      <c r="AB1313" s="93">
        <f t="shared" si="404"/>
        <v>43557.001313000001</v>
      </c>
      <c r="AC1313">
        <f t="shared" si="405"/>
        <v>196</v>
      </c>
      <c r="AD1313" s="1">
        <f t="shared" si="406"/>
        <v>1305</v>
      </c>
      <c r="AE1313" s="119">
        <f t="shared" si="407"/>
        <v>1469.001313</v>
      </c>
      <c r="AF1313">
        <f t="shared" si="408"/>
        <v>52</v>
      </c>
      <c r="AG1313" s="1">
        <f t="shared" si="409"/>
        <v>1449</v>
      </c>
      <c r="AH1313" s="119">
        <f t="shared" si="410"/>
        <v>297.00131299999998</v>
      </c>
      <c r="AI1313">
        <f t="shared" si="411"/>
        <v>1236</v>
      </c>
      <c r="AJ1313" s="1">
        <f t="shared" si="412"/>
        <v>265</v>
      </c>
      <c r="AK1313" s="1">
        <f t="shared" si="413"/>
        <v>1336.001313</v>
      </c>
      <c r="AL1313">
        <f t="shared" si="414"/>
        <v>179</v>
      </c>
      <c r="AM1313" s="1">
        <f t="shared" si="415"/>
        <v>1322</v>
      </c>
      <c r="AN1313" s="108">
        <f t="shared" si="401"/>
        <v>8.0013129999999997</v>
      </c>
      <c r="AO1313">
        <f t="shared" si="416"/>
        <v>1261</v>
      </c>
      <c r="AP1313" s="1">
        <f t="shared" si="417"/>
        <v>240</v>
      </c>
      <c r="AQ1313" s="108">
        <f t="shared" si="402"/>
        <v>1.3129999999999999E-3</v>
      </c>
      <c r="AR1313">
        <f t="shared" si="418"/>
        <v>196</v>
      </c>
      <c r="AS1313" s="1">
        <f t="shared" si="419"/>
        <v>1305</v>
      </c>
    </row>
    <row r="1314" spans="7:45" x14ac:dyDescent="0.25">
      <c r="G1314" s="93">
        <v>43557</v>
      </c>
      <c r="H1314" t="s">
        <v>110</v>
      </c>
      <c r="I1314" t="s">
        <v>65</v>
      </c>
      <c r="J1314" t="s">
        <v>590</v>
      </c>
      <c r="K1314" s="95">
        <v>66.900000000000006</v>
      </c>
      <c r="L1314" s="94">
        <v>0</v>
      </c>
      <c r="O1314" t="str">
        <f t="shared" si="403"/>
        <v/>
      </c>
      <c r="AA1314" s="3">
        <f t="shared" si="420"/>
        <v>1306</v>
      </c>
      <c r="AB1314" s="93">
        <f t="shared" si="404"/>
        <v>43557.001314000001</v>
      </c>
      <c r="AC1314">
        <f t="shared" si="405"/>
        <v>195</v>
      </c>
      <c r="AD1314" s="1">
        <f t="shared" si="406"/>
        <v>1306</v>
      </c>
      <c r="AE1314" s="119">
        <f t="shared" si="407"/>
        <v>1336.0013140000001</v>
      </c>
      <c r="AF1314">
        <f t="shared" si="408"/>
        <v>165</v>
      </c>
      <c r="AG1314" s="1">
        <f t="shared" si="409"/>
        <v>1336</v>
      </c>
      <c r="AH1314" s="119">
        <f t="shared" si="410"/>
        <v>1500.0013140000001</v>
      </c>
      <c r="AI1314">
        <f t="shared" si="411"/>
        <v>28</v>
      </c>
      <c r="AJ1314" s="1">
        <f t="shared" si="412"/>
        <v>1473</v>
      </c>
      <c r="AK1314" s="1">
        <f t="shared" si="413"/>
        <v>1336.0013140000001</v>
      </c>
      <c r="AL1314">
        <f t="shared" si="414"/>
        <v>178</v>
      </c>
      <c r="AM1314" s="1">
        <f t="shared" si="415"/>
        <v>1323</v>
      </c>
      <c r="AN1314" s="108">
        <f t="shared" si="401"/>
        <v>66.901313999999999</v>
      </c>
      <c r="AO1314">
        <f t="shared" si="416"/>
        <v>523</v>
      </c>
      <c r="AP1314" s="1">
        <f t="shared" si="417"/>
        <v>978</v>
      </c>
      <c r="AQ1314" s="108">
        <f t="shared" si="402"/>
        <v>1.3139999999999998E-3</v>
      </c>
      <c r="AR1314">
        <f t="shared" si="418"/>
        <v>195</v>
      </c>
      <c r="AS1314" s="1">
        <f t="shared" si="419"/>
        <v>1306</v>
      </c>
    </row>
    <row r="1315" spans="7:45" x14ac:dyDescent="0.25">
      <c r="G1315" s="93">
        <v>43557</v>
      </c>
      <c r="H1315" t="s">
        <v>71</v>
      </c>
      <c r="I1315" t="s">
        <v>65</v>
      </c>
      <c r="J1315" t="s">
        <v>590</v>
      </c>
      <c r="K1315" s="95">
        <v>2100</v>
      </c>
      <c r="L1315" s="94">
        <v>0</v>
      </c>
      <c r="O1315" t="str">
        <f t="shared" si="403"/>
        <v/>
      </c>
      <c r="AA1315" s="3">
        <f t="shared" si="420"/>
        <v>1307</v>
      </c>
      <c r="AB1315" s="93">
        <f t="shared" si="404"/>
        <v>43557.001315000001</v>
      </c>
      <c r="AC1315">
        <f t="shared" si="405"/>
        <v>194</v>
      </c>
      <c r="AD1315" s="1">
        <f t="shared" si="406"/>
        <v>1307</v>
      </c>
      <c r="AE1315" s="119">
        <f t="shared" si="407"/>
        <v>1260.001315</v>
      </c>
      <c r="AF1315">
        <f t="shared" si="408"/>
        <v>249</v>
      </c>
      <c r="AG1315" s="1">
        <f t="shared" si="409"/>
        <v>1252</v>
      </c>
      <c r="AH1315" s="119">
        <f t="shared" si="410"/>
        <v>1500.001315</v>
      </c>
      <c r="AI1315">
        <f t="shared" si="411"/>
        <v>27</v>
      </c>
      <c r="AJ1315" s="1">
        <f t="shared" si="412"/>
        <v>1474</v>
      </c>
      <c r="AK1315" s="1">
        <f t="shared" si="413"/>
        <v>1336.001315</v>
      </c>
      <c r="AL1315">
        <f t="shared" si="414"/>
        <v>177</v>
      </c>
      <c r="AM1315" s="1">
        <f t="shared" si="415"/>
        <v>1324</v>
      </c>
      <c r="AN1315" s="108">
        <f t="shared" si="401"/>
        <v>2100.001315</v>
      </c>
      <c r="AO1315">
        <f t="shared" si="416"/>
        <v>10</v>
      </c>
      <c r="AP1315" s="1">
        <f t="shared" si="417"/>
        <v>1491</v>
      </c>
      <c r="AQ1315" s="108">
        <f t="shared" si="402"/>
        <v>1.315E-3</v>
      </c>
      <c r="AR1315">
        <f t="shared" si="418"/>
        <v>194</v>
      </c>
      <c r="AS1315" s="1">
        <f t="shared" si="419"/>
        <v>1307</v>
      </c>
    </row>
    <row r="1316" spans="7:45" x14ac:dyDescent="0.25">
      <c r="G1316" s="93">
        <v>43557</v>
      </c>
      <c r="H1316" t="s">
        <v>76</v>
      </c>
      <c r="I1316" t="s">
        <v>65</v>
      </c>
      <c r="J1316" t="s">
        <v>590</v>
      </c>
      <c r="K1316" s="95">
        <v>150</v>
      </c>
      <c r="L1316" s="94">
        <v>0</v>
      </c>
      <c r="O1316" t="str">
        <f t="shared" si="403"/>
        <v/>
      </c>
      <c r="AA1316" s="3">
        <f t="shared" si="420"/>
        <v>1308</v>
      </c>
      <c r="AB1316" s="93">
        <f t="shared" si="404"/>
        <v>43557.001316000002</v>
      </c>
      <c r="AC1316">
        <f t="shared" si="405"/>
        <v>193</v>
      </c>
      <c r="AD1316" s="1">
        <f t="shared" si="406"/>
        <v>1308</v>
      </c>
      <c r="AE1316" s="119">
        <f t="shared" si="407"/>
        <v>1207.0013160000001</v>
      </c>
      <c r="AF1316">
        <f t="shared" si="408"/>
        <v>296</v>
      </c>
      <c r="AG1316" s="1">
        <f t="shared" si="409"/>
        <v>1205</v>
      </c>
      <c r="AH1316" s="119">
        <f t="shared" si="410"/>
        <v>1500.0013160000001</v>
      </c>
      <c r="AI1316">
        <f t="shared" si="411"/>
        <v>26</v>
      </c>
      <c r="AJ1316" s="1">
        <f t="shared" si="412"/>
        <v>1475</v>
      </c>
      <c r="AK1316" s="1">
        <f t="shared" si="413"/>
        <v>1336.0013160000001</v>
      </c>
      <c r="AL1316">
        <f t="shared" si="414"/>
        <v>176</v>
      </c>
      <c r="AM1316" s="1">
        <f t="shared" si="415"/>
        <v>1325</v>
      </c>
      <c r="AN1316" s="108">
        <f t="shared" si="401"/>
        <v>150.001316</v>
      </c>
      <c r="AO1316">
        <f t="shared" si="416"/>
        <v>283</v>
      </c>
      <c r="AP1316" s="1">
        <f t="shared" si="417"/>
        <v>1218</v>
      </c>
      <c r="AQ1316" s="108">
        <f t="shared" si="402"/>
        <v>1.3159999999999999E-3</v>
      </c>
      <c r="AR1316">
        <f t="shared" si="418"/>
        <v>193</v>
      </c>
      <c r="AS1316" s="1">
        <f t="shared" si="419"/>
        <v>1308</v>
      </c>
    </row>
    <row r="1317" spans="7:45" x14ac:dyDescent="0.25">
      <c r="G1317" s="93">
        <v>43557</v>
      </c>
      <c r="H1317" t="s">
        <v>77</v>
      </c>
      <c r="I1317" t="s">
        <v>64</v>
      </c>
      <c r="J1317" t="s">
        <v>590</v>
      </c>
      <c r="K1317" s="95">
        <v>35</v>
      </c>
      <c r="L1317" s="94">
        <v>0</v>
      </c>
      <c r="O1317" t="str">
        <f t="shared" si="403"/>
        <v/>
      </c>
      <c r="AA1317" s="3">
        <f t="shared" si="420"/>
        <v>1309</v>
      </c>
      <c r="AB1317" s="93">
        <f t="shared" si="404"/>
        <v>43557.001317000002</v>
      </c>
      <c r="AC1317">
        <f t="shared" si="405"/>
        <v>192</v>
      </c>
      <c r="AD1317" s="1">
        <f t="shared" si="406"/>
        <v>1309</v>
      </c>
      <c r="AE1317" s="119">
        <f t="shared" si="407"/>
        <v>1184.001317</v>
      </c>
      <c r="AF1317">
        <f t="shared" si="408"/>
        <v>318</v>
      </c>
      <c r="AG1317" s="1">
        <f t="shared" si="409"/>
        <v>1183</v>
      </c>
      <c r="AH1317" s="119">
        <f t="shared" si="410"/>
        <v>358.00131699999997</v>
      </c>
      <c r="AI1317">
        <f t="shared" si="411"/>
        <v>1153</v>
      </c>
      <c r="AJ1317" s="1">
        <f t="shared" si="412"/>
        <v>348</v>
      </c>
      <c r="AK1317" s="1">
        <f t="shared" si="413"/>
        <v>1336.001317</v>
      </c>
      <c r="AL1317">
        <f t="shared" si="414"/>
        <v>175</v>
      </c>
      <c r="AM1317" s="1">
        <f t="shared" si="415"/>
        <v>1326</v>
      </c>
      <c r="AN1317" s="108">
        <f t="shared" si="401"/>
        <v>35.001317</v>
      </c>
      <c r="AO1317">
        <f t="shared" si="416"/>
        <v>765</v>
      </c>
      <c r="AP1317" s="1">
        <f t="shared" si="417"/>
        <v>736</v>
      </c>
      <c r="AQ1317" s="108">
        <f t="shared" si="402"/>
        <v>1.317E-3</v>
      </c>
      <c r="AR1317">
        <f t="shared" si="418"/>
        <v>192</v>
      </c>
      <c r="AS1317" s="1">
        <f t="shared" si="419"/>
        <v>1309</v>
      </c>
    </row>
    <row r="1318" spans="7:45" x14ac:dyDescent="0.25">
      <c r="G1318" s="93">
        <v>43557</v>
      </c>
      <c r="H1318" t="s">
        <v>75</v>
      </c>
      <c r="I1318" t="s">
        <v>65</v>
      </c>
      <c r="J1318" t="s">
        <v>590</v>
      </c>
      <c r="K1318" s="95">
        <v>150</v>
      </c>
      <c r="L1318" s="94">
        <v>0</v>
      </c>
      <c r="O1318" t="str">
        <f t="shared" si="403"/>
        <v/>
      </c>
      <c r="AA1318" s="3">
        <f t="shared" si="420"/>
        <v>1310</v>
      </c>
      <c r="AB1318" s="93">
        <f t="shared" si="404"/>
        <v>43557.001318000002</v>
      </c>
      <c r="AC1318">
        <f t="shared" si="405"/>
        <v>191</v>
      </c>
      <c r="AD1318" s="1">
        <f t="shared" si="406"/>
        <v>1310</v>
      </c>
      <c r="AE1318" s="119">
        <f t="shared" si="407"/>
        <v>1147.0013180000001</v>
      </c>
      <c r="AF1318">
        <f t="shared" si="408"/>
        <v>360</v>
      </c>
      <c r="AG1318" s="1">
        <f t="shared" si="409"/>
        <v>1141</v>
      </c>
      <c r="AH1318" s="119">
        <f t="shared" si="410"/>
        <v>1500.0013180000001</v>
      </c>
      <c r="AI1318">
        <f t="shared" si="411"/>
        <v>25</v>
      </c>
      <c r="AJ1318" s="1">
        <f t="shared" si="412"/>
        <v>1476</v>
      </c>
      <c r="AK1318" s="1">
        <f t="shared" si="413"/>
        <v>1336.0013180000001</v>
      </c>
      <c r="AL1318">
        <f t="shared" si="414"/>
        <v>174</v>
      </c>
      <c r="AM1318" s="1">
        <f t="shared" si="415"/>
        <v>1327</v>
      </c>
      <c r="AN1318" s="108">
        <f t="shared" si="401"/>
        <v>150.001318</v>
      </c>
      <c r="AO1318">
        <f t="shared" si="416"/>
        <v>282</v>
      </c>
      <c r="AP1318" s="1">
        <f t="shared" si="417"/>
        <v>1219</v>
      </c>
      <c r="AQ1318" s="108">
        <f t="shared" si="402"/>
        <v>1.3179999999999999E-3</v>
      </c>
      <c r="AR1318">
        <f t="shared" si="418"/>
        <v>191</v>
      </c>
      <c r="AS1318" s="1">
        <f t="shared" si="419"/>
        <v>1310</v>
      </c>
    </row>
    <row r="1319" spans="7:45" x14ac:dyDescent="0.25">
      <c r="G1319" s="93">
        <v>43557</v>
      </c>
      <c r="H1319" t="s">
        <v>21</v>
      </c>
      <c r="I1319" t="s">
        <v>36</v>
      </c>
      <c r="J1319" t="s">
        <v>590</v>
      </c>
      <c r="K1319" s="95">
        <v>64</v>
      </c>
      <c r="L1319" s="94">
        <v>0</v>
      </c>
      <c r="O1319" t="str">
        <f t="shared" si="403"/>
        <v/>
      </c>
      <c r="AA1319" s="3">
        <f t="shared" si="420"/>
        <v>1311</v>
      </c>
      <c r="AB1319" s="93">
        <f t="shared" si="404"/>
        <v>43557.001319000003</v>
      </c>
      <c r="AC1319">
        <f t="shared" si="405"/>
        <v>190</v>
      </c>
      <c r="AD1319" s="1">
        <f t="shared" si="406"/>
        <v>1311</v>
      </c>
      <c r="AE1319" s="119">
        <f t="shared" si="407"/>
        <v>1086.001319</v>
      </c>
      <c r="AF1319">
        <f t="shared" si="408"/>
        <v>469</v>
      </c>
      <c r="AG1319" s="1">
        <f t="shared" si="409"/>
        <v>1032</v>
      </c>
      <c r="AH1319" s="119">
        <f t="shared" si="410"/>
        <v>297.00131900000002</v>
      </c>
      <c r="AI1319">
        <f t="shared" si="411"/>
        <v>1235</v>
      </c>
      <c r="AJ1319" s="1">
        <f t="shared" si="412"/>
        <v>266</v>
      </c>
      <c r="AK1319" s="1">
        <f t="shared" si="413"/>
        <v>1336.001319</v>
      </c>
      <c r="AL1319">
        <f t="shared" si="414"/>
        <v>173</v>
      </c>
      <c r="AM1319" s="1">
        <f t="shared" si="415"/>
        <v>1328</v>
      </c>
      <c r="AN1319" s="108">
        <f t="shared" si="401"/>
        <v>64.001318999999995</v>
      </c>
      <c r="AO1319">
        <f t="shared" si="416"/>
        <v>539</v>
      </c>
      <c r="AP1319" s="1">
        <f t="shared" si="417"/>
        <v>962</v>
      </c>
      <c r="AQ1319" s="108">
        <f t="shared" si="402"/>
        <v>1.3189999999999999E-3</v>
      </c>
      <c r="AR1319">
        <f t="shared" si="418"/>
        <v>190</v>
      </c>
      <c r="AS1319" s="1">
        <f t="shared" si="419"/>
        <v>1311</v>
      </c>
    </row>
    <row r="1320" spans="7:45" x14ac:dyDescent="0.25">
      <c r="G1320" s="93">
        <v>43557</v>
      </c>
      <c r="H1320" t="s">
        <v>21</v>
      </c>
      <c r="I1320" t="s">
        <v>36</v>
      </c>
      <c r="J1320" t="s">
        <v>590</v>
      </c>
      <c r="K1320" s="95">
        <v>48</v>
      </c>
      <c r="L1320" s="94">
        <v>0</v>
      </c>
      <c r="O1320" t="str">
        <f t="shared" si="403"/>
        <v/>
      </c>
      <c r="AA1320" s="3">
        <f t="shared" si="420"/>
        <v>1312</v>
      </c>
      <c r="AB1320" s="93">
        <f t="shared" si="404"/>
        <v>43557.001320000003</v>
      </c>
      <c r="AC1320">
        <f t="shared" si="405"/>
        <v>189</v>
      </c>
      <c r="AD1320" s="1">
        <f t="shared" si="406"/>
        <v>1312</v>
      </c>
      <c r="AE1320" s="119">
        <f t="shared" si="407"/>
        <v>1086.0013200000001</v>
      </c>
      <c r="AF1320">
        <f t="shared" si="408"/>
        <v>468</v>
      </c>
      <c r="AG1320" s="1">
        <f t="shared" si="409"/>
        <v>1033</v>
      </c>
      <c r="AH1320" s="119">
        <f t="shared" si="410"/>
        <v>297.00132000000002</v>
      </c>
      <c r="AI1320">
        <f t="shared" si="411"/>
        <v>1234</v>
      </c>
      <c r="AJ1320" s="1">
        <f t="shared" si="412"/>
        <v>267</v>
      </c>
      <c r="AK1320" s="1">
        <f t="shared" si="413"/>
        <v>1336.0013200000001</v>
      </c>
      <c r="AL1320">
        <f t="shared" si="414"/>
        <v>172</v>
      </c>
      <c r="AM1320" s="1">
        <f t="shared" si="415"/>
        <v>1329</v>
      </c>
      <c r="AN1320" s="108">
        <f t="shared" si="401"/>
        <v>48.00132</v>
      </c>
      <c r="AO1320">
        <f t="shared" si="416"/>
        <v>621</v>
      </c>
      <c r="AP1320" s="1">
        <f t="shared" si="417"/>
        <v>880</v>
      </c>
      <c r="AQ1320" s="108">
        <f t="shared" si="402"/>
        <v>1.32E-3</v>
      </c>
      <c r="AR1320">
        <f t="shared" si="418"/>
        <v>189</v>
      </c>
      <c r="AS1320" s="1">
        <f t="shared" si="419"/>
        <v>1312</v>
      </c>
    </row>
    <row r="1321" spans="7:45" x14ac:dyDescent="0.25">
      <c r="G1321" s="93">
        <v>43557</v>
      </c>
      <c r="H1321" t="s">
        <v>21</v>
      </c>
      <c r="I1321" t="s">
        <v>36</v>
      </c>
      <c r="J1321" t="s">
        <v>590</v>
      </c>
      <c r="K1321" s="95">
        <v>24</v>
      </c>
      <c r="L1321" s="94">
        <v>0</v>
      </c>
      <c r="O1321" t="str">
        <f t="shared" si="403"/>
        <v/>
      </c>
      <c r="AA1321" s="3">
        <f t="shared" si="420"/>
        <v>1313</v>
      </c>
      <c r="AB1321" s="93">
        <f t="shared" si="404"/>
        <v>43557.001321000003</v>
      </c>
      <c r="AC1321">
        <f t="shared" si="405"/>
        <v>188</v>
      </c>
      <c r="AD1321" s="1">
        <f t="shared" si="406"/>
        <v>1313</v>
      </c>
      <c r="AE1321" s="119">
        <f t="shared" si="407"/>
        <v>1086.001321</v>
      </c>
      <c r="AF1321">
        <f t="shared" si="408"/>
        <v>467</v>
      </c>
      <c r="AG1321" s="1">
        <f t="shared" si="409"/>
        <v>1034</v>
      </c>
      <c r="AH1321" s="119">
        <f t="shared" si="410"/>
        <v>297.00132100000002</v>
      </c>
      <c r="AI1321">
        <f t="shared" si="411"/>
        <v>1233</v>
      </c>
      <c r="AJ1321" s="1">
        <f t="shared" si="412"/>
        <v>268</v>
      </c>
      <c r="AK1321" s="1">
        <f t="shared" si="413"/>
        <v>1336.001321</v>
      </c>
      <c r="AL1321">
        <f t="shared" si="414"/>
        <v>171</v>
      </c>
      <c r="AM1321" s="1">
        <f t="shared" si="415"/>
        <v>1330</v>
      </c>
      <c r="AN1321" s="108">
        <f t="shared" si="401"/>
        <v>24.001321000000001</v>
      </c>
      <c r="AO1321">
        <f t="shared" si="416"/>
        <v>917</v>
      </c>
      <c r="AP1321" s="1">
        <f t="shared" si="417"/>
        <v>584</v>
      </c>
      <c r="AQ1321" s="108">
        <f t="shared" si="402"/>
        <v>1.3209999999999999E-3</v>
      </c>
      <c r="AR1321">
        <f t="shared" si="418"/>
        <v>188</v>
      </c>
      <c r="AS1321" s="1">
        <f t="shared" si="419"/>
        <v>1313</v>
      </c>
    </row>
    <row r="1322" spans="7:45" x14ac:dyDescent="0.25">
      <c r="G1322" s="93">
        <v>43557</v>
      </c>
      <c r="H1322" t="s">
        <v>21</v>
      </c>
      <c r="I1322" t="s">
        <v>36</v>
      </c>
      <c r="J1322" t="s">
        <v>590</v>
      </c>
      <c r="K1322" s="95">
        <v>16</v>
      </c>
      <c r="L1322" s="94">
        <v>0</v>
      </c>
      <c r="O1322" t="str">
        <f t="shared" si="403"/>
        <v/>
      </c>
      <c r="AA1322" s="3">
        <f t="shared" si="420"/>
        <v>1314</v>
      </c>
      <c r="AB1322" s="93">
        <f t="shared" si="404"/>
        <v>43557.001321999996</v>
      </c>
      <c r="AC1322">
        <f t="shared" si="405"/>
        <v>187</v>
      </c>
      <c r="AD1322" s="1">
        <f t="shared" si="406"/>
        <v>1314</v>
      </c>
      <c r="AE1322" s="119">
        <f t="shared" si="407"/>
        <v>1086.0013220000001</v>
      </c>
      <c r="AF1322">
        <f t="shared" si="408"/>
        <v>466</v>
      </c>
      <c r="AG1322" s="1">
        <f t="shared" si="409"/>
        <v>1035</v>
      </c>
      <c r="AH1322" s="119">
        <f t="shared" si="410"/>
        <v>297.00132200000002</v>
      </c>
      <c r="AI1322">
        <f t="shared" si="411"/>
        <v>1232</v>
      </c>
      <c r="AJ1322" s="1">
        <f t="shared" si="412"/>
        <v>269</v>
      </c>
      <c r="AK1322" s="1">
        <f t="shared" si="413"/>
        <v>1336.0013220000001</v>
      </c>
      <c r="AL1322">
        <f t="shared" si="414"/>
        <v>170</v>
      </c>
      <c r="AM1322" s="1">
        <f t="shared" si="415"/>
        <v>1331</v>
      </c>
      <c r="AN1322" s="108">
        <f t="shared" si="401"/>
        <v>16.001321999999998</v>
      </c>
      <c r="AO1322">
        <f t="shared" si="416"/>
        <v>1078</v>
      </c>
      <c r="AP1322" s="1">
        <f t="shared" si="417"/>
        <v>423</v>
      </c>
      <c r="AQ1322" s="108">
        <f t="shared" si="402"/>
        <v>1.322E-3</v>
      </c>
      <c r="AR1322">
        <f t="shared" si="418"/>
        <v>187</v>
      </c>
      <c r="AS1322" s="1">
        <f t="shared" si="419"/>
        <v>1314</v>
      </c>
    </row>
    <row r="1323" spans="7:45" x14ac:dyDescent="0.25">
      <c r="G1323" s="93">
        <v>43557</v>
      </c>
      <c r="H1323" t="s">
        <v>70</v>
      </c>
      <c r="I1323" t="s">
        <v>65</v>
      </c>
      <c r="J1323" t="s">
        <v>590</v>
      </c>
      <c r="K1323" s="95">
        <v>47.1</v>
      </c>
      <c r="L1323" s="94">
        <v>0</v>
      </c>
      <c r="O1323" t="str">
        <f t="shared" si="403"/>
        <v/>
      </c>
      <c r="AA1323" s="3">
        <f t="shared" si="420"/>
        <v>1315</v>
      </c>
      <c r="AB1323" s="93">
        <f t="shared" si="404"/>
        <v>43557.001322999997</v>
      </c>
      <c r="AC1323">
        <f t="shared" si="405"/>
        <v>186</v>
      </c>
      <c r="AD1323" s="1">
        <f t="shared" si="406"/>
        <v>1315</v>
      </c>
      <c r="AE1323" s="119">
        <f t="shared" si="407"/>
        <v>648.00132299999996</v>
      </c>
      <c r="AF1323">
        <f t="shared" si="408"/>
        <v>857</v>
      </c>
      <c r="AG1323" s="1">
        <f t="shared" si="409"/>
        <v>644</v>
      </c>
      <c r="AH1323" s="119">
        <f t="shared" si="410"/>
        <v>1500.001323</v>
      </c>
      <c r="AI1323">
        <f t="shared" si="411"/>
        <v>24</v>
      </c>
      <c r="AJ1323" s="1">
        <f t="shared" si="412"/>
        <v>1477</v>
      </c>
      <c r="AK1323" s="1">
        <f t="shared" si="413"/>
        <v>1336.001323</v>
      </c>
      <c r="AL1323">
        <f t="shared" si="414"/>
        <v>169</v>
      </c>
      <c r="AM1323" s="1">
        <f t="shared" si="415"/>
        <v>1332</v>
      </c>
      <c r="AN1323" s="108">
        <f t="shared" si="401"/>
        <v>47.101323000000001</v>
      </c>
      <c r="AO1323">
        <f t="shared" si="416"/>
        <v>644</v>
      </c>
      <c r="AP1323" s="1">
        <f t="shared" si="417"/>
        <v>857</v>
      </c>
      <c r="AQ1323" s="108">
        <f t="shared" si="402"/>
        <v>1.323E-3</v>
      </c>
      <c r="AR1323">
        <f t="shared" si="418"/>
        <v>186</v>
      </c>
      <c r="AS1323" s="1">
        <f t="shared" si="419"/>
        <v>1315</v>
      </c>
    </row>
    <row r="1324" spans="7:45" x14ac:dyDescent="0.25">
      <c r="G1324" s="93">
        <v>43557</v>
      </c>
      <c r="H1324" t="s">
        <v>82</v>
      </c>
      <c r="I1324" t="s">
        <v>65</v>
      </c>
      <c r="J1324" t="s">
        <v>590</v>
      </c>
      <c r="K1324" s="95">
        <v>37.270000000000003</v>
      </c>
      <c r="L1324" s="94">
        <v>0</v>
      </c>
      <c r="O1324" t="str">
        <f t="shared" si="403"/>
        <v/>
      </c>
      <c r="AA1324" s="3">
        <f t="shared" si="420"/>
        <v>1316</v>
      </c>
      <c r="AB1324" s="93">
        <f t="shared" si="404"/>
        <v>43557.001323999997</v>
      </c>
      <c r="AC1324">
        <f t="shared" si="405"/>
        <v>185</v>
      </c>
      <c r="AD1324" s="1">
        <f t="shared" si="406"/>
        <v>1316</v>
      </c>
      <c r="AE1324" s="119">
        <f t="shared" si="407"/>
        <v>624.00132399999995</v>
      </c>
      <c r="AF1324">
        <f t="shared" si="408"/>
        <v>879</v>
      </c>
      <c r="AG1324" s="1">
        <f t="shared" si="409"/>
        <v>622</v>
      </c>
      <c r="AH1324" s="119">
        <f t="shared" si="410"/>
        <v>1500.0013240000001</v>
      </c>
      <c r="AI1324">
        <f t="shared" si="411"/>
        <v>23</v>
      </c>
      <c r="AJ1324" s="1">
        <f t="shared" si="412"/>
        <v>1478</v>
      </c>
      <c r="AK1324" s="1">
        <f t="shared" si="413"/>
        <v>1336.0013240000001</v>
      </c>
      <c r="AL1324">
        <f t="shared" si="414"/>
        <v>168</v>
      </c>
      <c r="AM1324" s="1">
        <f t="shared" si="415"/>
        <v>1333</v>
      </c>
      <c r="AN1324" s="108">
        <f t="shared" si="401"/>
        <v>37.271324</v>
      </c>
      <c r="AO1324">
        <f t="shared" si="416"/>
        <v>748</v>
      </c>
      <c r="AP1324" s="1">
        <f t="shared" si="417"/>
        <v>753</v>
      </c>
      <c r="AQ1324" s="108">
        <f t="shared" si="402"/>
        <v>1.3239999999999999E-3</v>
      </c>
      <c r="AR1324">
        <f t="shared" si="418"/>
        <v>185</v>
      </c>
      <c r="AS1324" s="1">
        <f t="shared" si="419"/>
        <v>1316</v>
      </c>
    </row>
    <row r="1325" spans="7:45" x14ac:dyDescent="0.25">
      <c r="G1325" s="93">
        <v>43557</v>
      </c>
      <c r="H1325" t="s">
        <v>74</v>
      </c>
      <c r="I1325" t="s">
        <v>65</v>
      </c>
      <c r="J1325" t="s">
        <v>590</v>
      </c>
      <c r="K1325" s="95">
        <v>72</v>
      </c>
      <c r="L1325" s="94">
        <v>0</v>
      </c>
      <c r="O1325" t="str">
        <f t="shared" si="403"/>
        <v/>
      </c>
      <c r="AA1325" s="3">
        <f t="shared" si="420"/>
        <v>1317</v>
      </c>
      <c r="AB1325" s="93">
        <f t="shared" si="404"/>
        <v>43557.001324999997</v>
      </c>
      <c r="AC1325">
        <f t="shared" si="405"/>
        <v>184</v>
      </c>
      <c r="AD1325" s="1">
        <f t="shared" si="406"/>
        <v>1317</v>
      </c>
      <c r="AE1325" s="119">
        <f t="shared" si="407"/>
        <v>608.00132499999995</v>
      </c>
      <c r="AF1325">
        <f t="shared" si="408"/>
        <v>893</v>
      </c>
      <c r="AG1325" s="1">
        <f t="shared" si="409"/>
        <v>608</v>
      </c>
      <c r="AH1325" s="119">
        <f t="shared" si="410"/>
        <v>1500.001325</v>
      </c>
      <c r="AI1325">
        <f t="shared" si="411"/>
        <v>22</v>
      </c>
      <c r="AJ1325" s="1">
        <f t="shared" si="412"/>
        <v>1479</v>
      </c>
      <c r="AK1325" s="1">
        <f t="shared" si="413"/>
        <v>1336.001325</v>
      </c>
      <c r="AL1325">
        <f t="shared" si="414"/>
        <v>167</v>
      </c>
      <c r="AM1325" s="1">
        <f t="shared" si="415"/>
        <v>1334</v>
      </c>
      <c r="AN1325" s="108">
        <f t="shared" si="401"/>
        <v>72.001324999999994</v>
      </c>
      <c r="AO1325">
        <f t="shared" si="416"/>
        <v>494</v>
      </c>
      <c r="AP1325" s="1">
        <f t="shared" si="417"/>
        <v>1007</v>
      </c>
      <c r="AQ1325" s="108">
        <f t="shared" si="402"/>
        <v>1.325E-3</v>
      </c>
      <c r="AR1325">
        <f t="shared" si="418"/>
        <v>184</v>
      </c>
      <c r="AS1325" s="1">
        <f t="shared" si="419"/>
        <v>1317</v>
      </c>
    </row>
    <row r="1326" spans="7:45" x14ac:dyDescent="0.25">
      <c r="G1326" s="93">
        <v>43557</v>
      </c>
      <c r="H1326" t="s">
        <v>23</v>
      </c>
      <c r="I1326" t="s">
        <v>64</v>
      </c>
      <c r="J1326" t="s">
        <v>590</v>
      </c>
      <c r="K1326" s="95">
        <v>47</v>
      </c>
      <c r="L1326" s="94">
        <v>0</v>
      </c>
      <c r="O1326" t="str">
        <f t="shared" si="403"/>
        <v/>
      </c>
      <c r="AA1326" s="3">
        <f t="shared" si="420"/>
        <v>1318</v>
      </c>
      <c r="AB1326" s="93">
        <f t="shared" si="404"/>
        <v>43557.001325999998</v>
      </c>
      <c r="AC1326">
        <f t="shared" si="405"/>
        <v>183</v>
      </c>
      <c r="AD1326" s="1">
        <f t="shared" si="406"/>
        <v>1318</v>
      </c>
      <c r="AE1326" s="119">
        <f t="shared" si="407"/>
        <v>515.00132599999995</v>
      </c>
      <c r="AF1326">
        <f t="shared" si="408"/>
        <v>1046</v>
      </c>
      <c r="AG1326" s="1">
        <f t="shared" si="409"/>
        <v>455</v>
      </c>
      <c r="AH1326" s="119">
        <f t="shared" si="410"/>
        <v>358.00132600000001</v>
      </c>
      <c r="AI1326">
        <f t="shared" si="411"/>
        <v>1152</v>
      </c>
      <c r="AJ1326" s="1">
        <f t="shared" si="412"/>
        <v>349</v>
      </c>
      <c r="AK1326" s="1">
        <f t="shared" si="413"/>
        <v>1336.0013260000001</v>
      </c>
      <c r="AL1326">
        <f t="shared" si="414"/>
        <v>166</v>
      </c>
      <c r="AM1326" s="1">
        <f t="shared" si="415"/>
        <v>1335</v>
      </c>
      <c r="AN1326" s="108">
        <f t="shared" si="401"/>
        <v>47.001325999999999</v>
      </c>
      <c r="AO1326">
        <f t="shared" si="416"/>
        <v>646</v>
      </c>
      <c r="AP1326" s="1">
        <f t="shared" si="417"/>
        <v>855</v>
      </c>
      <c r="AQ1326" s="108">
        <f t="shared" si="402"/>
        <v>1.3259999999999999E-3</v>
      </c>
      <c r="AR1326">
        <f t="shared" si="418"/>
        <v>183</v>
      </c>
      <c r="AS1326" s="1">
        <f t="shared" si="419"/>
        <v>1318</v>
      </c>
    </row>
    <row r="1327" spans="7:45" x14ac:dyDescent="0.25">
      <c r="G1327" s="93">
        <v>43557</v>
      </c>
      <c r="H1327" t="s">
        <v>23</v>
      </c>
      <c r="I1327" t="s">
        <v>65</v>
      </c>
      <c r="J1327" t="s">
        <v>590</v>
      </c>
      <c r="K1327" s="95">
        <v>41.6</v>
      </c>
      <c r="L1327" s="94">
        <v>0</v>
      </c>
      <c r="O1327" t="str">
        <f t="shared" si="403"/>
        <v/>
      </c>
      <c r="AA1327" s="3">
        <f t="shared" si="420"/>
        <v>1319</v>
      </c>
      <c r="AB1327" s="93">
        <f t="shared" si="404"/>
        <v>43557.001326999998</v>
      </c>
      <c r="AC1327">
        <f t="shared" si="405"/>
        <v>182</v>
      </c>
      <c r="AD1327" s="1">
        <f t="shared" si="406"/>
        <v>1319</v>
      </c>
      <c r="AE1327" s="119">
        <f t="shared" si="407"/>
        <v>515.00132699999995</v>
      </c>
      <c r="AF1327">
        <f t="shared" si="408"/>
        <v>1045</v>
      </c>
      <c r="AG1327" s="1">
        <f t="shared" si="409"/>
        <v>456</v>
      </c>
      <c r="AH1327" s="119">
        <f t="shared" si="410"/>
        <v>1500.0013269999999</v>
      </c>
      <c r="AI1327">
        <f t="shared" si="411"/>
        <v>21</v>
      </c>
      <c r="AJ1327" s="1">
        <f t="shared" si="412"/>
        <v>1480</v>
      </c>
      <c r="AK1327" s="1">
        <f t="shared" si="413"/>
        <v>1336.0013269999999</v>
      </c>
      <c r="AL1327">
        <f t="shared" si="414"/>
        <v>165</v>
      </c>
      <c r="AM1327" s="1">
        <f t="shared" si="415"/>
        <v>1336</v>
      </c>
      <c r="AN1327" s="108">
        <f t="shared" si="401"/>
        <v>41.601327000000005</v>
      </c>
      <c r="AO1327">
        <f t="shared" si="416"/>
        <v>686</v>
      </c>
      <c r="AP1327" s="1">
        <f t="shared" si="417"/>
        <v>815</v>
      </c>
      <c r="AQ1327" s="108">
        <f t="shared" si="402"/>
        <v>1.3269999999999998E-3</v>
      </c>
      <c r="AR1327">
        <f t="shared" si="418"/>
        <v>182</v>
      </c>
      <c r="AS1327" s="1">
        <f t="shared" si="419"/>
        <v>1319</v>
      </c>
    </row>
    <row r="1328" spans="7:45" x14ac:dyDescent="0.25">
      <c r="G1328" s="93">
        <v>43558</v>
      </c>
      <c r="H1328" t="s">
        <v>84</v>
      </c>
      <c r="I1328" t="s">
        <v>58</v>
      </c>
      <c r="J1328" t="s">
        <v>591</v>
      </c>
      <c r="K1328" s="95">
        <v>297.3</v>
      </c>
      <c r="L1328" s="94">
        <v>0</v>
      </c>
      <c r="O1328" t="str">
        <f t="shared" si="403"/>
        <v/>
      </c>
      <c r="AA1328" s="3">
        <f t="shared" si="420"/>
        <v>1320</v>
      </c>
      <c r="AB1328" s="93">
        <f t="shared" si="404"/>
        <v>43558.001327999998</v>
      </c>
      <c r="AC1328">
        <f t="shared" si="405"/>
        <v>181</v>
      </c>
      <c r="AD1328" s="1">
        <f t="shared" si="406"/>
        <v>1320</v>
      </c>
      <c r="AE1328" s="119">
        <f t="shared" si="407"/>
        <v>1496.0013280000001</v>
      </c>
      <c r="AF1328">
        <f t="shared" si="408"/>
        <v>7</v>
      </c>
      <c r="AG1328" s="1">
        <f t="shared" si="409"/>
        <v>1494</v>
      </c>
      <c r="AH1328" s="119">
        <f t="shared" si="410"/>
        <v>462.001328</v>
      </c>
      <c r="AI1328">
        <f t="shared" si="411"/>
        <v>1054</v>
      </c>
      <c r="AJ1328" s="1">
        <f t="shared" si="412"/>
        <v>447</v>
      </c>
      <c r="AK1328" s="1">
        <f t="shared" si="413"/>
        <v>1379.0013280000001</v>
      </c>
      <c r="AL1328">
        <f t="shared" si="414"/>
        <v>164</v>
      </c>
      <c r="AM1328" s="1">
        <f t="shared" si="415"/>
        <v>1337</v>
      </c>
      <c r="AN1328" s="108">
        <f t="shared" si="401"/>
        <v>297.30132800000001</v>
      </c>
      <c r="AO1328">
        <f t="shared" si="416"/>
        <v>165</v>
      </c>
      <c r="AP1328" s="1">
        <f t="shared" si="417"/>
        <v>1336</v>
      </c>
      <c r="AQ1328" s="108">
        <f t="shared" si="402"/>
        <v>1.328E-3</v>
      </c>
      <c r="AR1328">
        <f t="shared" si="418"/>
        <v>181</v>
      </c>
      <c r="AS1328" s="1">
        <f t="shared" si="419"/>
        <v>1320</v>
      </c>
    </row>
    <row r="1329" spans="7:45" x14ac:dyDescent="0.25">
      <c r="G1329" s="93">
        <v>43558</v>
      </c>
      <c r="H1329" t="s">
        <v>84</v>
      </c>
      <c r="I1329" t="s">
        <v>63</v>
      </c>
      <c r="J1329" t="s">
        <v>591</v>
      </c>
      <c r="K1329" s="95">
        <v>225.98</v>
      </c>
      <c r="L1329" s="94">
        <v>0</v>
      </c>
      <c r="O1329" t="str">
        <f t="shared" si="403"/>
        <v/>
      </c>
      <c r="AA1329" s="3">
        <f t="shared" si="420"/>
        <v>1321</v>
      </c>
      <c r="AB1329" s="93">
        <f t="shared" si="404"/>
        <v>43558.001328999999</v>
      </c>
      <c r="AC1329">
        <f t="shared" si="405"/>
        <v>180</v>
      </c>
      <c r="AD1329" s="1">
        <f t="shared" si="406"/>
        <v>1321</v>
      </c>
      <c r="AE1329" s="119">
        <f t="shared" si="407"/>
        <v>1496.0013289999999</v>
      </c>
      <c r="AF1329">
        <f t="shared" si="408"/>
        <v>6</v>
      </c>
      <c r="AG1329" s="1">
        <f t="shared" si="409"/>
        <v>1495</v>
      </c>
      <c r="AH1329" s="119">
        <f t="shared" si="410"/>
        <v>613.00132900000006</v>
      </c>
      <c r="AI1329">
        <f t="shared" si="411"/>
        <v>914</v>
      </c>
      <c r="AJ1329" s="1">
        <f t="shared" si="412"/>
        <v>587</v>
      </c>
      <c r="AK1329" s="1">
        <f t="shared" si="413"/>
        <v>1379.0013289999999</v>
      </c>
      <c r="AL1329">
        <f t="shared" si="414"/>
        <v>163</v>
      </c>
      <c r="AM1329" s="1">
        <f t="shared" si="415"/>
        <v>1338</v>
      </c>
      <c r="AN1329" s="108">
        <f t="shared" si="401"/>
        <v>225.98132899999999</v>
      </c>
      <c r="AO1329">
        <f t="shared" si="416"/>
        <v>214</v>
      </c>
      <c r="AP1329" s="1">
        <f t="shared" si="417"/>
        <v>1287</v>
      </c>
      <c r="AQ1329" s="108">
        <f t="shared" si="402"/>
        <v>1.3289999999999999E-3</v>
      </c>
      <c r="AR1329">
        <f t="shared" si="418"/>
        <v>180</v>
      </c>
      <c r="AS1329" s="1">
        <f t="shared" si="419"/>
        <v>1321</v>
      </c>
    </row>
    <row r="1330" spans="7:45" x14ac:dyDescent="0.25">
      <c r="G1330" s="93">
        <v>43558</v>
      </c>
      <c r="H1330" t="s">
        <v>22</v>
      </c>
      <c r="I1330" t="s">
        <v>36</v>
      </c>
      <c r="J1330" t="s">
        <v>591</v>
      </c>
      <c r="K1330" s="95">
        <v>8</v>
      </c>
      <c r="L1330" s="94">
        <v>0</v>
      </c>
      <c r="O1330" t="str">
        <f t="shared" si="403"/>
        <v/>
      </c>
      <c r="AA1330" s="3">
        <f t="shared" si="420"/>
        <v>1322</v>
      </c>
      <c r="AB1330" s="93">
        <f t="shared" si="404"/>
        <v>43558.001329999999</v>
      </c>
      <c r="AC1330">
        <f t="shared" si="405"/>
        <v>179</v>
      </c>
      <c r="AD1330" s="1">
        <f t="shared" si="406"/>
        <v>1322</v>
      </c>
      <c r="AE1330" s="119">
        <f t="shared" si="407"/>
        <v>1469.0013300000001</v>
      </c>
      <c r="AF1330">
        <f t="shared" si="408"/>
        <v>51</v>
      </c>
      <c r="AG1330" s="1">
        <f t="shared" si="409"/>
        <v>1450</v>
      </c>
      <c r="AH1330" s="119">
        <f t="shared" si="410"/>
        <v>297.00133</v>
      </c>
      <c r="AI1330">
        <f t="shared" si="411"/>
        <v>1231</v>
      </c>
      <c r="AJ1330" s="1">
        <f t="shared" si="412"/>
        <v>270</v>
      </c>
      <c r="AK1330" s="1">
        <f t="shared" si="413"/>
        <v>1379.0013300000001</v>
      </c>
      <c r="AL1330">
        <f t="shared" si="414"/>
        <v>162</v>
      </c>
      <c r="AM1330" s="1">
        <f t="shared" si="415"/>
        <v>1339</v>
      </c>
      <c r="AN1330" s="108">
        <f t="shared" si="401"/>
        <v>8.0013299999999994</v>
      </c>
      <c r="AO1330">
        <f t="shared" si="416"/>
        <v>1260</v>
      </c>
      <c r="AP1330" s="1">
        <f t="shared" si="417"/>
        <v>241</v>
      </c>
      <c r="AQ1330" s="108">
        <f t="shared" si="402"/>
        <v>1.33E-3</v>
      </c>
      <c r="AR1330">
        <f t="shared" si="418"/>
        <v>179</v>
      </c>
      <c r="AS1330" s="1">
        <f t="shared" si="419"/>
        <v>1322</v>
      </c>
    </row>
    <row r="1331" spans="7:45" x14ac:dyDescent="0.25">
      <c r="G1331" s="93">
        <v>43558</v>
      </c>
      <c r="H1331" t="s">
        <v>378</v>
      </c>
      <c r="I1331" t="s">
        <v>66</v>
      </c>
      <c r="J1331" t="s">
        <v>591</v>
      </c>
      <c r="K1331" s="95">
        <v>1.03</v>
      </c>
      <c r="L1331" s="94">
        <v>0</v>
      </c>
      <c r="O1331" t="str">
        <f t="shared" si="403"/>
        <v/>
      </c>
      <c r="AA1331" s="3">
        <f t="shared" si="420"/>
        <v>1323</v>
      </c>
      <c r="AB1331" s="93">
        <f t="shared" si="404"/>
        <v>43558.001330999999</v>
      </c>
      <c r="AC1331">
        <f t="shared" si="405"/>
        <v>178</v>
      </c>
      <c r="AD1331" s="1">
        <f t="shared" si="406"/>
        <v>1323</v>
      </c>
      <c r="AE1331" s="119">
        <f t="shared" si="407"/>
        <v>1328.0013309999999</v>
      </c>
      <c r="AF1331">
        <f t="shared" si="408"/>
        <v>173</v>
      </c>
      <c r="AG1331" s="1">
        <f t="shared" si="409"/>
        <v>1328</v>
      </c>
      <c r="AH1331" s="119">
        <f t="shared" si="410"/>
        <v>658.00133100000005</v>
      </c>
      <c r="AI1331">
        <f t="shared" si="411"/>
        <v>846</v>
      </c>
      <c r="AJ1331" s="1">
        <f t="shared" si="412"/>
        <v>655</v>
      </c>
      <c r="AK1331" s="1">
        <f t="shared" si="413"/>
        <v>1379.0013309999999</v>
      </c>
      <c r="AL1331">
        <f t="shared" si="414"/>
        <v>161</v>
      </c>
      <c r="AM1331" s="1">
        <f t="shared" si="415"/>
        <v>1340</v>
      </c>
      <c r="AN1331" s="108">
        <f t="shared" si="401"/>
        <v>1.031331</v>
      </c>
      <c r="AO1331">
        <f t="shared" si="416"/>
        <v>1492</v>
      </c>
      <c r="AP1331" s="1">
        <f t="shared" si="417"/>
        <v>9</v>
      </c>
      <c r="AQ1331" s="108">
        <f t="shared" si="402"/>
        <v>1.3309999999999999E-3</v>
      </c>
      <c r="AR1331">
        <f t="shared" si="418"/>
        <v>178</v>
      </c>
      <c r="AS1331" s="1">
        <f t="shared" si="419"/>
        <v>1323</v>
      </c>
    </row>
    <row r="1332" spans="7:45" x14ac:dyDescent="0.25">
      <c r="G1332" s="93">
        <v>43558</v>
      </c>
      <c r="H1332" t="s">
        <v>73</v>
      </c>
      <c r="I1332" t="s">
        <v>36</v>
      </c>
      <c r="J1332" t="s">
        <v>591</v>
      </c>
      <c r="K1332" s="95">
        <v>14.75</v>
      </c>
      <c r="L1332" s="94">
        <v>0</v>
      </c>
      <c r="O1332" t="str">
        <f t="shared" si="403"/>
        <v/>
      </c>
      <c r="AA1332" s="3">
        <f t="shared" si="420"/>
        <v>1324</v>
      </c>
      <c r="AB1332" s="93">
        <f t="shared" si="404"/>
        <v>43558.001332</v>
      </c>
      <c r="AC1332">
        <f t="shared" si="405"/>
        <v>177</v>
      </c>
      <c r="AD1332" s="1">
        <f t="shared" si="406"/>
        <v>1324</v>
      </c>
      <c r="AE1332" s="119">
        <f t="shared" si="407"/>
        <v>1321.001332</v>
      </c>
      <c r="AF1332">
        <f t="shared" si="408"/>
        <v>182</v>
      </c>
      <c r="AG1332" s="1">
        <f t="shared" si="409"/>
        <v>1319</v>
      </c>
      <c r="AH1332" s="119">
        <f t="shared" si="410"/>
        <v>297.00133199999999</v>
      </c>
      <c r="AI1332">
        <f t="shared" si="411"/>
        <v>1230</v>
      </c>
      <c r="AJ1332" s="1">
        <f t="shared" si="412"/>
        <v>271</v>
      </c>
      <c r="AK1332" s="1">
        <f t="shared" si="413"/>
        <v>1379.001332</v>
      </c>
      <c r="AL1332">
        <f t="shared" si="414"/>
        <v>160</v>
      </c>
      <c r="AM1332" s="1">
        <f t="shared" si="415"/>
        <v>1341</v>
      </c>
      <c r="AN1332" s="108">
        <f t="shared" si="401"/>
        <v>14.751332</v>
      </c>
      <c r="AO1332">
        <f t="shared" si="416"/>
        <v>1147</v>
      </c>
      <c r="AP1332" s="1">
        <f t="shared" si="417"/>
        <v>354</v>
      </c>
      <c r="AQ1332" s="108">
        <f t="shared" si="402"/>
        <v>1.3319999999999999E-3</v>
      </c>
      <c r="AR1332">
        <f t="shared" si="418"/>
        <v>177</v>
      </c>
      <c r="AS1332" s="1">
        <f t="shared" si="419"/>
        <v>1324</v>
      </c>
    </row>
    <row r="1333" spans="7:45" x14ac:dyDescent="0.25">
      <c r="G1333" s="93">
        <v>43558</v>
      </c>
      <c r="H1333" t="s">
        <v>73</v>
      </c>
      <c r="I1333" t="s">
        <v>65</v>
      </c>
      <c r="J1333" t="s">
        <v>591</v>
      </c>
      <c r="K1333" s="95">
        <v>27.1</v>
      </c>
      <c r="L1333" s="94">
        <v>0</v>
      </c>
      <c r="O1333" t="str">
        <f t="shared" si="403"/>
        <v/>
      </c>
      <c r="AA1333" s="3">
        <f t="shared" si="420"/>
        <v>1325</v>
      </c>
      <c r="AB1333" s="93">
        <f t="shared" si="404"/>
        <v>43558.001333</v>
      </c>
      <c r="AC1333">
        <f t="shared" si="405"/>
        <v>176</v>
      </c>
      <c r="AD1333" s="1">
        <f t="shared" si="406"/>
        <v>1325</v>
      </c>
      <c r="AE1333" s="119">
        <f t="shared" si="407"/>
        <v>1321.0013329999999</v>
      </c>
      <c r="AF1333">
        <f t="shared" si="408"/>
        <v>181</v>
      </c>
      <c r="AG1333" s="1">
        <f t="shared" si="409"/>
        <v>1320</v>
      </c>
      <c r="AH1333" s="119">
        <f t="shared" si="410"/>
        <v>1500.0013329999999</v>
      </c>
      <c r="AI1333">
        <f t="shared" si="411"/>
        <v>20</v>
      </c>
      <c r="AJ1333" s="1">
        <f t="shared" si="412"/>
        <v>1481</v>
      </c>
      <c r="AK1333" s="1">
        <f t="shared" si="413"/>
        <v>1379.0013329999999</v>
      </c>
      <c r="AL1333">
        <f t="shared" si="414"/>
        <v>159</v>
      </c>
      <c r="AM1333" s="1">
        <f t="shared" si="415"/>
        <v>1342</v>
      </c>
      <c r="AN1333" s="108">
        <f t="shared" si="401"/>
        <v>27.101333</v>
      </c>
      <c r="AO1333">
        <f t="shared" si="416"/>
        <v>867</v>
      </c>
      <c r="AP1333" s="1">
        <f t="shared" si="417"/>
        <v>634</v>
      </c>
      <c r="AQ1333" s="108">
        <f t="shared" si="402"/>
        <v>1.333E-3</v>
      </c>
      <c r="AR1333">
        <f t="shared" si="418"/>
        <v>176</v>
      </c>
      <c r="AS1333" s="1">
        <f t="shared" si="419"/>
        <v>1325</v>
      </c>
    </row>
    <row r="1334" spans="7:45" x14ac:dyDescent="0.25">
      <c r="G1334" s="93">
        <v>43558</v>
      </c>
      <c r="H1334" t="s">
        <v>335</v>
      </c>
      <c r="I1334" t="s">
        <v>63</v>
      </c>
      <c r="J1334" t="s">
        <v>591</v>
      </c>
      <c r="K1334" s="95">
        <v>74.849999999999994</v>
      </c>
      <c r="L1334" s="94">
        <v>0</v>
      </c>
      <c r="O1334" t="str">
        <f t="shared" si="403"/>
        <v/>
      </c>
      <c r="AA1334" s="3">
        <f t="shared" si="420"/>
        <v>1326</v>
      </c>
      <c r="AB1334" s="93">
        <f t="shared" si="404"/>
        <v>43558.001334</v>
      </c>
      <c r="AC1334">
        <f t="shared" si="405"/>
        <v>175</v>
      </c>
      <c r="AD1334" s="1">
        <f t="shared" si="406"/>
        <v>1326</v>
      </c>
      <c r="AE1334" s="119">
        <f t="shared" si="407"/>
        <v>1275.001334</v>
      </c>
      <c r="AF1334">
        <f t="shared" si="408"/>
        <v>226</v>
      </c>
      <c r="AG1334" s="1">
        <f t="shared" si="409"/>
        <v>1275</v>
      </c>
      <c r="AH1334" s="119">
        <f t="shared" si="410"/>
        <v>613.00133400000004</v>
      </c>
      <c r="AI1334">
        <f t="shared" si="411"/>
        <v>913</v>
      </c>
      <c r="AJ1334" s="1">
        <f t="shared" si="412"/>
        <v>588</v>
      </c>
      <c r="AK1334" s="1">
        <f t="shared" si="413"/>
        <v>1379.001334</v>
      </c>
      <c r="AL1334">
        <f t="shared" si="414"/>
        <v>158</v>
      </c>
      <c r="AM1334" s="1">
        <f t="shared" si="415"/>
        <v>1343</v>
      </c>
      <c r="AN1334" s="108">
        <f t="shared" si="401"/>
        <v>74.851333999999994</v>
      </c>
      <c r="AO1334">
        <f t="shared" si="416"/>
        <v>490</v>
      </c>
      <c r="AP1334" s="1">
        <f t="shared" si="417"/>
        <v>1011</v>
      </c>
      <c r="AQ1334" s="108">
        <f t="shared" si="402"/>
        <v>1.3339999999999999E-3</v>
      </c>
      <c r="AR1334">
        <f t="shared" si="418"/>
        <v>175</v>
      </c>
      <c r="AS1334" s="1">
        <f t="shared" si="419"/>
        <v>1326</v>
      </c>
    </row>
    <row r="1335" spans="7:45" x14ac:dyDescent="0.25">
      <c r="G1335" s="93">
        <v>43558</v>
      </c>
      <c r="H1335" t="s">
        <v>71</v>
      </c>
      <c r="I1335" t="s">
        <v>63</v>
      </c>
      <c r="J1335" t="s">
        <v>591</v>
      </c>
      <c r="K1335" s="95">
        <v>36.85</v>
      </c>
      <c r="L1335" s="94">
        <v>0</v>
      </c>
      <c r="O1335" t="str">
        <f t="shared" si="403"/>
        <v/>
      </c>
      <c r="AA1335" s="3">
        <f t="shared" si="420"/>
        <v>1327</v>
      </c>
      <c r="AB1335" s="93">
        <f t="shared" si="404"/>
        <v>43558.001335000001</v>
      </c>
      <c r="AC1335">
        <f t="shared" si="405"/>
        <v>174</v>
      </c>
      <c r="AD1335" s="1">
        <f t="shared" si="406"/>
        <v>1327</v>
      </c>
      <c r="AE1335" s="119">
        <f t="shared" si="407"/>
        <v>1260.0013349999999</v>
      </c>
      <c r="AF1335">
        <f t="shared" si="408"/>
        <v>248</v>
      </c>
      <c r="AG1335" s="1">
        <f t="shared" si="409"/>
        <v>1253</v>
      </c>
      <c r="AH1335" s="119">
        <f t="shared" si="410"/>
        <v>613.00133500000004</v>
      </c>
      <c r="AI1335">
        <f t="shared" si="411"/>
        <v>912</v>
      </c>
      <c r="AJ1335" s="1">
        <f t="shared" si="412"/>
        <v>589</v>
      </c>
      <c r="AK1335" s="1">
        <f t="shared" si="413"/>
        <v>1379.0013349999999</v>
      </c>
      <c r="AL1335">
        <f t="shared" si="414"/>
        <v>157</v>
      </c>
      <c r="AM1335" s="1">
        <f t="shared" si="415"/>
        <v>1344</v>
      </c>
      <c r="AN1335" s="108">
        <f t="shared" si="401"/>
        <v>36.851334999999999</v>
      </c>
      <c r="AO1335">
        <f t="shared" si="416"/>
        <v>752</v>
      </c>
      <c r="AP1335" s="1">
        <f t="shared" si="417"/>
        <v>749</v>
      </c>
      <c r="AQ1335" s="108">
        <f t="shared" si="402"/>
        <v>1.335E-3</v>
      </c>
      <c r="AR1335">
        <f t="shared" si="418"/>
        <v>174</v>
      </c>
      <c r="AS1335" s="1">
        <f t="shared" si="419"/>
        <v>1327</v>
      </c>
    </row>
    <row r="1336" spans="7:45" x14ac:dyDescent="0.25">
      <c r="G1336" s="93">
        <v>43558</v>
      </c>
      <c r="H1336" t="s">
        <v>79</v>
      </c>
      <c r="I1336" t="s">
        <v>64</v>
      </c>
      <c r="J1336" t="s">
        <v>591</v>
      </c>
      <c r="K1336" s="95">
        <v>2544.39</v>
      </c>
      <c r="L1336" s="94">
        <v>0</v>
      </c>
      <c r="O1336" t="str">
        <f t="shared" si="403"/>
        <v/>
      </c>
      <c r="AA1336" s="3">
        <f t="shared" si="420"/>
        <v>1328</v>
      </c>
      <c r="AB1336" s="93">
        <f t="shared" si="404"/>
        <v>43558.001336000001</v>
      </c>
      <c r="AC1336">
        <f t="shared" si="405"/>
        <v>173</v>
      </c>
      <c r="AD1336" s="1">
        <f t="shared" si="406"/>
        <v>1328</v>
      </c>
      <c r="AE1336" s="119">
        <f t="shared" si="407"/>
        <v>1160.001336</v>
      </c>
      <c r="AF1336">
        <f t="shared" si="408"/>
        <v>343</v>
      </c>
      <c r="AG1336" s="1">
        <f t="shared" si="409"/>
        <v>1158</v>
      </c>
      <c r="AH1336" s="119">
        <f t="shared" si="410"/>
        <v>358.00133599999998</v>
      </c>
      <c r="AI1336">
        <f t="shared" si="411"/>
        <v>1151</v>
      </c>
      <c r="AJ1336" s="1">
        <f t="shared" si="412"/>
        <v>350</v>
      </c>
      <c r="AK1336" s="1">
        <f t="shared" si="413"/>
        <v>1379.001336</v>
      </c>
      <c r="AL1336">
        <f t="shared" si="414"/>
        <v>156</v>
      </c>
      <c r="AM1336" s="1">
        <f t="shared" si="415"/>
        <v>1345</v>
      </c>
      <c r="AN1336" s="108">
        <f t="shared" si="401"/>
        <v>2544.3913359999997</v>
      </c>
      <c r="AO1336">
        <f t="shared" si="416"/>
        <v>8</v>
      </c>
      <c r="AP1336" s="1">
        <f t="shared" si="417"/>
        <v>1493</v>
      </c>
      <c r="AQ1336" s="108">
        <f t="shared" si="402"/>
        <v>1.3359999999999999E-3</v>
      </c>
      <c r="AR1336">
        <f t="shared" si="418"/>
        <v>173</v>
      </c>
      <c r="AS1336" s="1">
        <f t="shared" si="419"/>
        <v>1328</v>
      </c>
    </row>
    <row r="1337" spans="7:45" x14ac:dyDescent="0.25">
      <c r="G1337" s="93">
        <v>43558</v>
      </c>
      <c r="H1337" t="s">
        <v>75</v>
      </c>
      <c r="I1337" t="s">
        <v>58</v>
      </c>
      <c r="J1337" t="s">
        <v>591</v>
      </c>
      <c r="K1337" s="95">
        <v>23.61</v>
      </c>
      <c r="L1337" s="94">
        <v>0</v>
      </c>
      <c r="O1337" t="str">
        <f t="shared" si="403"/>
        <v/>
      </c>
      <c r="AA1337" s="3">
        <f t="shared" si="420"/>
        <v>1329</v>
      </c>
      <c r="AB1337" s="93">
        <f t="shared" si="404"/>
        <v>43558.001337000002</v>
      </c>
      <c r="AC1337">
        <f t="shared" si="405"/>
        <v>172</v>
      </c>
      <c r="AD1337" s="1">
        <f t="shared" si="406"/>
        <v>1329</v>
      </c>
      <c r="AE1337" s="119">
        <f t="shared" si="407"/>
        <v>1147.0013369999999</v>
      </c>
      <c r="AF1337">
        <f t="shared" si="408"/>
        <v>359</v>
      </c>
      <c r="AG1337" s="1">
        <f t="shared" si="409"/>
        <v>1142</v>
      </c>
      <c r="AH1337" s="119">
        <f t="shared" si="410"/>
        <v>462.00133699999998</v>
      </c>
      <c r="AI1337">
        <f t="shared" si="411"/>
        <v>1053</v>
      </c>
      <c r="AJ1337" s="1">
        <f t="shared" si="412"/>
        <v>448</v>
      </c>
      <c r="AK1337" s="1">
        <f t="shared" si="413"/>
        <v>1379.0013369999999</v>
      </c>
      <c r="AL1337">
        <f t="shared" si="414"/>
        <v>155</v>
      </c>
      <c r="AM1337" s="1">
        <f t="shared" si="415"/>
        <v>1346</v>
      </c>
      <c r="AN1337" s="108">
        <f t="shared" si="401"/>
        <v>23.611336999999999</v>
      </c>
      <c r="AO1337">
        <f t="shared" si="416"/>
        <v>967</v>
      </c>
      <c r="AP1337" s="1">
        <f t="shared" si="417"/>
        <v>534</v>
      </c>
      <c r="AQ1337" s="108">
        <f t="shared" si="402"/>
        <v>1.3369999999999999E-3</v>
      </c>
      <c r="AR1337">
        <f t="shared" si="418"/>
        <v>172</v>
      </c>
      <c r="AS1337" s="1">
        <f t="shared" si="419"/>
        <v>1329</v>
      </c>
    </row>
    <row r="1338" spans="7:45" x14ac:dyDescent="0.25">
      <c r="G1338" s="93">
        <v>43558</v>
      </c>
      <c r="H1338" t="s">
        <v>21</v>
      </c>
      <c r="I1338" t="s">
        <v>36</v>
      </c>
      <c r="J1338" t="s">
        <v>591</v>
      </c>
      <c r="K1338" s="95">
        <v>64</v>
      </c>
      <c r="L1338" s="94">
        <v>0</v>
      </c>
      <c r="O1338" t="str">
        <f t="shared" si="403"/>
        <v/>
      </c>
      <c r="AA1338" s="3">
        <f t="shared" si="420"/>
        <v>1330</v>
      </c>
      <c r="AB1338" s="93">
        <f t="shared" si="404"/>
        <v>43558.001338000002</v>
      </c>
      <c r="AC1338">
        <f t="shared" si="405"/>
        <v>171</v>
      </c>
      <c r="AD1338" s="1">
        <f t="shared" si="406"/>
        <v>1330</v>
      </c>
      <c r="AE1338" s="119">
        <f t="shared" si="407"/>
        <v>1086.001338</v>
      </c>
      <c r="AF1338">
        <f t="shared" si="408"/>
        <v>465</v>
      </c>
      <c r="AG1338" s="1">
        <f t="shared" si="409"/>
        <v>1036</v>
      </c>
      <c r="AH1338" s="119">
        <f t="shared" si="410"/>
        <v>297.00133799999998</v>
      </c>
      <c r="AI1338">
        <f t="shared" si="411"/>
        <v>1229</v>
      </c>
      <c r="AJ1338" s="1">
        <f t="shared" si="412"/>
        <v>272</v>
      </c>
      <c r="AK1338" s="1">
        <f t="shared" si="413"/>
        <v>1379.001338</v>
      </c>
      <c r="AL1338">
        <f t="shared" si="414"/>
        <v>154</v>
      </c>
      <c r="AM1338" s="1">
        <f t="shared" si="415"/>
        <v>1347</v>
      </c>
      <c r="AN1338" s="108">
        <f t="shared" si="401"/>
        <v>64.001338000000004</v>
      </c>
      <c r="AO1338">
        <f t="shared" si="416"/>
        <v>538</v>
      </c>
      <c r="AP1338" s="1">
        <f t="shared" si="417"/>
        <v>963</v>
      </c>
      <c r="AQ1338" s="108">
        <f t="shared" si="402"/>
        <v>1.338E-3</v>
      </c>
      <c r="AR1338">
        <f t="shared" si="418"/>
        <v>171</v>
      </c>
      <c r="AS1338" s="1">
        <f t="shared" si="419"/>
        <v>1330</v>
      </c>
    </row>
    <row r="1339" spans="7:45" x14ac:dyDescent="0.25">
      <c r="G1339" s="93">
        <v>43558</v>
      </c>
      <c r="H1339" t="s">
        <v>21</v>
      </c>
      <c r="I1339" t="s">
        <v>36</v>
      </c>
      <c r="J1339" t="s">
        <v>591</v>
      </c>
      <c r="K1339" s="95">
        <v>48</v>
      </c>
      <c r="L1339" s="94">
        <v>0</v>
      </c>
      <c r="O1339" t="str">
        <f t="shared" si="403"/>
        <v/>
      </c>
      <c r="AA1339" s="3">
        <f t="shared" si="420"/>
        <v>1331</v>
      </c>
      <c r="AB1339" s="93">
        <f t="shared" si="404"/>
        <v>43558.001339000002</v>
      </c>
      <c r="AC1339">
        <f t="shared" si="405"/>
        <v>170</v>
      </c>
      <c r="AD1339" s="1">
        <f t="shared" si="406"/>
        <v>1331</v>
      </c>
      <c r="AE1339" s="119">
        <f t="shared" si="407"/>
        <v>1086.0013389999999</v>
      </c>
      <c r="AF1339">
        <f t="shared" si="408"/>
        <v>464</v>
      </c>
      <c r="AG1339" s="1">
        <f t="shared" si="409"/>
        <v>1037</v>
      </c>
      <c r="AH1339" s="119">
        <f t="shared" si="410"/>
        <v>297.00133899999997</v>
      </c>
      <c r="AI1339">
        <f t="shared" si="411"/>
        <v>1228</v>
      </c>
      <c r="AJ1339" s="1">
        <f t="shared" si="412"/>
        <v>273</v>
      </c>
      <c r="AK1339" s="1">
        <f t="shared" si="413"/>
        <v>1379.0013389999999</v>
      </c>
      <c r="AL1339">
        <f t="shared" si="414"/>
        <v>153</v>
      </c>
      <c r="AM1339" s="1">
        <f t="shared" si="415"/>
        <v>1348</v>
      </c>
      <c r="AN1339" s="108">
        <f t="shared" si="401"/>
        <v>48.001339000000002</v>
      </c>
      <c r="AO1339">
        <f t="shared" si="416"/>
        <v>620</v>
      </c>
      <c r="AP1339" s="1">
        <f t="shared" si="417"/>
        <v>881</v>
      </c>
      <c r="AQ1339" s="108">
        <f t="shared" si="402"/>
        <v>1.3389999999999999E-3</v>
      </c>
      <c r="AR1339">
        <f t="shared" si="418"/>
        <v>170</v>
      </c>
      <c r="AS1339" s="1">
        <f t="shared" si="419"/>
        <v>1331</v>
      </c>
    </row>
    <row r="1340" spans="7:45" x14ac:dyDescent="0.25">
      <c r="G1340" s="93">
        <v>43558</v>
      </c>
      <c r="H1340" t="s">
        <v>21</v>
      </c>
      <c r="I1340" t="s">
        <v>36</v>
      </c>
      <c r="J1340" t="s">
        <v>591</v>
      </c>
      <c r="K1340" s="95">
        <v>40</v>
      </c>
      <c r="L1340" s="94">
        <v>0</v>
      </c>
      <c r="O1340" t="str">
        <f t="shared" si="403"/>
        <v/>
      </c>
      <c r="AA1340" s="3">
        <f t="shared" si="420"/>
        <v>1332</v>
      </c>
      <c r="AB1340" s="93">
        <f t="shared" si="404"/>
        <v>43558.001340000003</v>
      </c>
      <c r="AC1340">
        <f t="shared" si="405"/>
        <v>169</v>
      </c>
      <c r="AD1340" s="1">
        <f t="shared" si="406"/>
        <v>1332</v>
      </c>
      <c r="AE1340" s="119">
        <f t="shared" si="407"/>
        <v>1086.00134</v>
      </c>
      <c r="AF1340">
        <f t="shared" si="408"/>
        <v>463</v>
      </c>
      <c r="AG1340" s="1">
        <f t="shared" si="409"/>
        <v>1038</v>
      </c>
      <c r="AH1340" s="119">
        <f t="shared" si="410"/>
        <v>297.00134000000003</v>
      </c>
      <c r="AI1340">
        <f t="shared" si="411"/>
        <v>1227</v>
      </c>
      <c r="AJ1340" s="1">
        <f t="shared" si="412"/>
        <v>274</v>
      </c>
      <c r="AK1340" s="1">
        <f t="shared" si="413"/>
        <v>1379.00134</v>
      </c>
      <c r="AL1340">
        <f t="shared" si="414"/>
        <v>152</v>
      </c>
      <c r="AM1340" s="1">
        <f t="shared" si="415"/>
        <v>1349</v>
      </c>
      <c r="AN1340" s="108">
        <f t="shared" si="401"/>
        <v>40.001339999999999</v>
      </c>
      <c r="AO1340">
        <f t="shared" si="416"/>
        <v>700</v>
      </c>
      <c r="AP1340" s="1">
        <f t="shared" si="417"/>
        <v>801</v>
      </c>
      <c r="AQ1340" s="108">
        <f t="shared" si="402"/>
        <v>1.34E-3</v>
      </c>
      <c r="AR1340">
        <f t="shared" si="418"/>
        <v>169</v>
      </c>
      <c r="AS1340" s="1">
        <f t="shared" si="419"/>
        <v>1332</v>
      </c>
    </row>
    <row r="1341" spans="7:45" x14ac:dyDescent="0.25">
      <c r="G1341" s="93">
        <v>43558</v>
      </c>
      <c r="H1341" t="s">
        <v>21</v>
      </c>
      <c r="I1341" t="s">
        <v>36</v>
      </c>
      <c r="J1341" t="s">
        <v>591</v>
      </c>
      <c r="K1341" s="95">
        <v>24</v>
      </c>
      <c r="L1341" s="94">
        <v>0</v>
      </c>
      <c r="O1341" t="str">
        <f t="shared" si="403"/>
        <v/>
      </c>
      <c r="AA1341" s="3">
        <f t="shared" si="420"/>
        <v>1333</v>
      </c>
      <c r="AB1341" s="93">
        <f t="shared" si="404"/>
        <v>43558.001341000003</v>
      </c>
      <c r="AC1341">
        <f t="shared" si="405"/>
        <v>168</v>
      </c>
      <c r="AD1341" s="1">
        <f t="shared" si="406"/>
        <v>1333</v>
      </c>
      <c r="AE1341" s="119">
        <f t="shared" si="407"/>
        <v>1086.0013409999999</v>
      </c>
      <c r="AF1341">
        <f t="shared" si="408"/>
        <v>462</v>
      </c>
      <c r="AG1341" s="1">
        <f t="shared" si="409"/>
        <v>1039</v>
      </c>
      <c r="AH1341" s="119">
        <f t="shared" si="410"/>
        <v>297.00134100000002</v>
      </c>
      <c r="AI1341">
        <f t="shared" si="411"/>
        <v>1226</v>
      </c>
      <c r="AJ1341" s="1">
        <f t="shared" si="412"/>
        <v>275</v>
      </c>
      <c r="AK1341" s="1">
        <f t="shared" si="413"/>
        <v>1379.0013409999999</v>
      </c>
      <c r="AL1341">
        <f t="shared" si="414"/>
        <v>151</v>
      </c>
      <c r="AM1341" s="1">
        <f t="shared" si="415"/>
        <v>1350</v>
      </c>
      <c r="AN1341" s="108">
        <f t="shared" si="401"/>
        <v>24.001341</v>
      </c>
      <c r="AO1341">
        <f t="shared" si="416"/>
        <v>916</v>
      </c>
      <c r="AP1341" s="1">
        <f t="shared" si="417"/>
        <v>585</v>
      </c>
      <c r="AQ1341" s="108">
        <f t="shared" si="402"/>
        <v>1.341E-3</v>
      </c>
      <c r="AR1341">
        <f t="shared" si="418"/>
        <v>168</v>
      </c>
      <c r="AS1341" s="1">
        <f t="shared" si="419"/>
        <v>1333</v>
      </c>
    </row>
    <row r="1342" spans="7:45" x14ac:dyDescent="0.25">
      <c r="G1342" s="93">
        <v>43558</v>
      </c>
      <c r="H1342" t="s">
        <v>21</v>
      </c>
      <c r="I1342" t="s">
        <v>36</v>
      </c>
      <c r="J1342" t="s">
        <v>591</v>
      </c>
      <c r="K1342" s="95">
        <v>8</v>
      </c>
      <c r="L1342" s="94">
        <v>0</v>
      </c>
      <c r="O1342" t="str">
        <f t="shared" si="403"/>
        <v/>
      </c>
      <c r="AA1342" s="3">
        <f t="shared" si="420"/>
        <v>1334</v>
      </c>
      <c r="AB1342" s="93">
        <f t="shared" si="404"/>
        <v>43558.001342000003</v>
      </c>
      <c r="AC1342">
        <f t="shared" si="405"/>
        <v>167</v>
      </c>
      <c r="AD1342" s="1">
        <f t="shared" si="406"/>
        <v>1334</v>
      </c>
      <c r="AE1342" s="119">
        <f t="shared" si="407"/>
        <v>1086.001342</v>
      </c>
      <c r="AF1342">
        <f t="shared" si="408"/>
        <v>461</v>
      </c>
      <c r="AG1342" s="1">
        <f t="shared" si="409"/>
        <v>1040</v>
      </c>
      <c r="AH1342" s="119">
        <f t="shared" si="410"/>
        <v>297.00134200000002</v>
      </c>
      <c r="AI1342">
        <f t="shared" si="411"/>
        <v>1225</v>
      </c>
      <c r="AJ1342" s="1">
        <f t="shared" si="412"/>
        <v>276</v>
      </c>
      <c r="AK1342" s="1">
        <f t="shared" si="413"/>
        <v>1379.001342</v>
      </c>
      <c r="AL1342">
        <f t="shared" si="414"/>
        <v>150</v>
      </c>
      <c r="AM1342" s="1">
        <f t="shared" si="415"/>
        <v>1351</v>
      </c>
      <c r="AN1342" s="108">
        <f t="shared" si="401"/>
        <v>8.0013419999999993</v>
      </c>
      <c r="AO1342">
        <f t="shared" si="416"/>
        <v>1259</v>
      </c>
      <c r="AP1342" s="1">
        <f t="shared" si="417"/>
        <v>242</v>
      </c>
      <c r="AQ1342" s="108">
        <f t="shared" si="402"/>
        <v>1.3419999999999999E-3</v>
      </c>
      <c r="AR1342">
        <f t="shared" si="418"/>
        <v>167</v>
      </c>
      <c r="AS1342" s="1">
        <f t="shared" si="419"/>
        <v>1334</v>
      </c>
    </row>
    <row r="1343" spans="7:45" x14ac:dyDescent="0.25">
      <c r="G1343" s="93">
        <v>43558</v>
      </c>
      <c r="H1343" t="s">
        <v>86</v>
      </c>
      <c r="I1343" t="s">
        <v>58</v>
      </c>
      <c r="J1343" t="s">
        <v>591</v>
      </c>
      <c r="K1343" s="95">
        <v>20.75</v>
      </c>
      <c r="L1343" s="94">
        <v>0</v>
      </c>
      <c r="O1343" t="str">
        <f t="shared" si="403"/>
        <v/>
      </c>
      <c r="AA1343" s="3">
        <f t="shared" si="420"/>
        <v>1335</v>
      </c>
      <c r="AB1343" s="93">
        <f t="shared" si="404"/>
        <v>43558.001343000004</v>
      </c>
      <c r="AC1343">
        <f t="shared" si="405"/>
        <v>166</v>
      </c>
      <c r="AD1343" s="1">
        <f t="shared" si="406"/>
        <v>1335</v>
      </c>
      <c r="AE1343" s="119">
        <f t="shared" si="407"/>
        <v>661.00134300000002</v>
      </c>
      <c r="AF1343">
        <f t="shared" si="408"/>
        <v>840</v>
      </c>
      <c r="AG1343" s="1">
        <f t="shared" si="409"/>
        <v>661</v>
      </c>
      <c r="AH1343" s="119">
        <f t="shared" si="410"/>
        <v>462.00134300000002</v>
      </c>
      <c r="AI1343">
        <f t="shared" si="411"/>
        <v>1052</v>
      </c>
      <c r="AJ1343" s="1">
        <f t="shared" si="412"/>
        <v>449</v>
      </c>
      <c r="AK1343" s="1">
        <f t="shared" si="413"/>
        <v>1379.0013429999999</v>
      </c>
      <c r="AL1343">
        <f t="shared" si="414"/>
        <v>149</v>
      </c>
      <c r="AM1343" s="1">
        <f t="shared" si="415"/>
        <v>1352</v>
      </c>
      <c r="AN1343" s="108">
        <f t="shared" si="401"/>
        <v>20.751342999999999</v>
      </c>
      <c r="AO1343">
        <f t="shared" si="416"/>
        <v>999</v>
      </c>
      <c r="AP1343" s="1">
        <f t="shared" si="417"/>
        <v>502</v>
      </c>
      <c r="AQ1343" s="108">
        <f t="shared" si="402"/>
        <v>1.343E-3</v>
      </c>
      <c r="AR1343">
        <f t="shared" si="418"/>
        <v>166</v>
      </c>
      <c r="AS1343" s="1">
        <f t="shared" si="419"/>
        <v>1335</v>
      </c>
    </row>
    <row r="1344" spans="7:45" x14ac:dyDescent="0.25">
      <c r="G1344" s="93">
        <v>43558</v>
      </c>
      <c r="H1344" t="s">
        <v>70</v>
      </c>
      <c r="I1344" t="s">
        <v>66</v>
      </c>
      <c r="J1344" t="s">
        <v>591</v>
      </c>
      <c r="K1344" s="95">
        <v>43.34</v>
      </c>
      <c r="L1344" s="94">
        <v>0</v>
      </c>
      <c r="O1344" t="str">
        <f t="shared" si="403"/>
        <v/>
      </c>
      <c r="AA1344" s="3">
        <f t="shared" si="420"/>
        <v>1336</v>
      </c>
      <c r="AB1344" s="93">
        <f t="shared" si="404"/>
        <v>43558.001343999997</v>
      </c>
      <c r="AC1344">
        <f t="shared" si="405"/>
        <v>165</v>
      </c>
      <c r="AD1344" s="1">
        <f t="shared" si="406"/>
        <v>1336</v>
      </c>
      <c r="AE1344" s="119">
        <f t="shared" si="407"/>
        <v>648.00134400000002</v>
      </c>
      <c r="AF1344">
        <f t="shared" si="408"/>
        <v>856</v>
      </c>
      <c r="AG1344" s="1">
        <f t="shared" si="409"/>
        <v>645</v>
      </c>
      <c r="AH1344" s="119">
        <f t="shared" si="410"/>
        <v>658.00134400000002</v>
      </c>
      <c r="AI1344">
        <f t="shared" si="411"/>
        <v>845</v>
      </c>
      <c r="AJ1344" s="1">
        <f t="shared" si="412"/>
        <v>656</v>
      </c>
      <c r="AK1344" s="1">
        <f t="shared" si="413"/>
        <v>1379.001344</v>
      </c>
      <c r="AL1344">
        <f t="shared" si="414"/>
        <v>148</v>
      </c>
      <c r="AM1344" s="1">
        <f t="shared" si="415"/>
        <v>1353</v>
      </c>
      <c r="AN1344" s="108">
        <f t="shared" si="401"/>
        <v>43.341344000000007</v>
      </c>
      <c r="AO1344">
        <f t="shared" si="416"/>
        <v>674</v>
      </c>
      <c r="AP1344" s="1">
        <f t="shared" si="417"/>
        <v>827</v>
      </c>
      <c r="AQ1344" s="108">
        <f t="shared" si="402"/>
        <v>1.3439999999999999E-3</v>
      </c>
      <c r="AR1344">
        <f t="shared" si="418"/>
        <v>165</v>
      </c>
      <c r="AS1344" s="1">
        <f t="shared" si="419"/>
        <v>1336</v>
      </c>
    </row>
    <row r="1345" spans="7:45" x14ac:dyDescent="0.25">
      <c r="G1345" s="93">
        <v>43558</v>
      </c>
      <c r="H1345" t="s">
        <v>70</v>
      </c>
      <c r="I1345" t="s">
        <v>65</v>
      </c>
      <c r="J1345" t="s">
        <v>591</v>
      </c>
      <c r="K1345" s="95">
        <v>145.25</v>
      </c>
      <c r="L1345" s="94">
        <v>0</v>
      </c>
      <c r="O1345" t="str">
        <f t="shared" si="403"/>
        <v/>
      </c>
      <c r="AA1345" s="3">
        <f t="shared" si="420"/>
        <v>1337</v>
      </c>
      <c r="AB1345" s="93">
        <f t="shared" si="404"/>
        <v>43558.001344999997</v>
      </c>
      <c r="AC1345">
        <f t="shared" si="405"/>
        <v>164</v>
      </c>
      <c r="AD1345" s="1">
        <f t="shared" si="406"/>
        <v>1337</v>
      </c>
      <c r="AE1345" s="119">
        <f t="shared" si="407"/>
        <v>648.00134500000001</v>
      </c>
      <c r="AF1345">
        <f t="shared" si="408"/>
        <v>855</v>
      </c>
      <c r="AG1345" s="1">
        <f t="shared" si="409"/>
        <v>646</v>
      </c>
      <c r="AH1345" s="119">
        <f t="shared" si="410"/>
        <v>1500.0013449999999</v>
      </c>
      <c r="AI1345">
        <f t="shared" si="411"/>
        <v>19</v>
      </c>
      <c r="AJ1345" s="1">
        <f t="shared" si="412"/>
        <v>1482</v>
      </c>
      <c r="AK1345" s="1">
        <f t="shared" si="413"/>
        <v>1379.0013449999999</v>
      </c>
      <c r="AL1345">
        <f t="shared" si="414"/>
        <v>147</v>
      </c>
      <c r="AM1345" s="1">
        <f t="shared" si="415"/>
        <v>1354</v>
      </c>
      <c r="AN1345" s="108">
        <f t="shared" si="401"/>
        <v>145.25134499999999</v>
      </c>
      <c r="AO1345">
        <f t="shared" si="416"/>
        <v>298</v>
      </c>
      <c r="AP1345" s="1">
        <f t="shared" si="417"/>
        <v>1203</v>
      </c>
      <c r="AQ1345" s="108">
        <f t="shared" si="402"/>
        <v>1.3449999999999998E-3</v>
      </c>
      <c r="AR1345">
        <f t="shared" si="418"/>
        <v>164</v>
      </c>
      <c r="AS1345" s="1">
        <f t="shared" si="419"/>
        <v>1337</v>
      </c>
    </row>
    <row r="1346" spans="7:45" x14ac:dyDescent="0.25">
      <c r="G1346" s="93">
        <v>43558</v>
      </c>
      <c r="H1346" t="s">
        <v>82</v>
      </c>
      <c r="I1346" t="s">
        <v>66</v>
      </c>
      <c r="J1346" t="s">
        <v>591</v>
      </c>
      <c r="K1346" s="95">
        <v>484.22</v>
      </c>
      <c r="L1346" s="94">
        <v>0</v>
      </c>
      <c r="O1346" t="str">
        <f t="shared" si="403"/>
        <v/>
      </c>
      <c r="AA1346" s="3">
        <f t="shared" si="420"/>
        <v>1338</v>
      </c>
      <c r="AB1346" s="93">
        <f t="shared" si="404"/>
        <v>43558.001345999997</v>
      </c>
      <c r="AC1346">
        <f t="shared" si="405"/>
        <v>163</v>
      </c>
      <c r="AD1346" s="1">
        <f t="shared" si="406"/>
        <v>1338</v>
      </c>
      <c r="AE1346" s="119">
        <f t="shared" si="407"/>
        <v>624.00134600000001</v>
      </c>
      <c r="AF1346">
        <f t="shared" si="408"/>
        <v>878</v>
      </c>
      <c r="AG1346" s="1">
        <f t="shared" si="409"/>
        <v>623</v>
      </c>
      <c r="AH1346" s="119">
        <f t="shared" si="410"/>
        <v>658.00134600000001</v>
      </c>
      <c r="AI1346">
        <f t="shared" si="411"/>
        <v>844</v>
      </c>
      <c r="AJ1346" s="1">
        <f t="shared" si="412"/>
        <v>657</v>
      </c>
      <c r="AK1346" s="1">
        <f t="shared" si="413"/>
        <v>1379.001346</v>
      </c>
      <c r="AL1346">
        <f t="shared" si="414"/>
        <v>146</v>
      </c>
      <c r="AM1346" s="1">
        <f t="shared" si="415"/>
        <v>1355</v>
      </c>
      <c r="AN1346" s="108">
        <f t="shared" si="401"/>
        <v>484.22134600000004</v>
      </c>
      <c r="AO1346">
        <f t="shared" si="416"/>
        <v>100</v>
      </c>
      <c r="AP1346" s="1">
        <f t="shared" si="417"/>
        <v>1401</v>
      </c>
      <c r="AQ1346" s="108">
        <f t="shared" si="402"/>
        <v>1.346E-3</v>
      </c>
      <c r="AR1346">
        <f t="shared" si="418"/>
        <v>163</v>
      </c>
      <c r="AS1346" s="1">
        <f t="shared" si="419"/>
        <v>1338</v>
      </c>
    </row>
    <row r="1347" spans="7:45" x14ac:dyDescent="0.25">
      <c r="G1347" s="93">
        <v>43558</v>
      </c>
      <c r="H1347" t="s">
        <v>81</v>
      </c>
      <c r="I1347" t="s">
        <v>65</v>
      </c>
      <c r="J1347" t="s">
        <v>591</v>
      </c>
      <c r="K1347" s="95">
        <v>16</v>
      </c>
      <c r="L1347" s="94">
        <v>0</v>
      </c>
      <c r="O1347" t="str">
        <f t="shared" si="403"/>
        <v/>
      </c>
      <c r="AA1347" s="3">
        <f t="shared" si="420"/>
        <v>1339</v>
      </c>
      <c r="AB1347" s="93">
        <f t="shared" si="404"/>
        <v>43558.001346999998</v>
      </c>
      <c r="AC1347">
        <f t="shared" si="405"/>
        <v>162</v>
      </c>
      <c r="AD1347" s="1">
        <f t="shared" si="406"/>
        <v>1339</v>
      </c>
      <c r="AE1347" s="119">
        <f t="shared" si="407"/>
        <v>592.00134700000001</v>
      </c>
      <c r="AF1347">
        <f t="shared" si="408"/>
        <v>911</v>
      </c>
      <c r="AG1347" s="1">
        <f t="shared" si="409"/>
        <v>590</v>
      </c>
      <c r="AH1347" s="119">
        <f t="shared" si="410"/>
        <v>1500.0013469999999</v>
      </c>
      <c r="AI1347">
        <f t="shared" si="411"/>
        <v>18</v>
      </c>
      <c r="AJ1347" s="1">
        <f t="shared" si="412"/>
        <v>1483</v>
      </c>
      <c r="AK1347" s="1">
        <f t="shared" si="413"/>
        <v>1379.0013469999999</v>
      </c>
      <c r="AL1347">
        <f t="shared" si="414"/>
        <v>145</v>
      </c>
      <c r="AM1347" s="1">
        <f t="shared" si="415"/>
        <v>1356</v>
      </c>
      <c r="AN1347" s="108">
        <f t="shared" si="401"/>
        <v>16.001346999999999</v>
      </c>
      <c r="AO1347">
        <f t="shared" si="416"/>
        <v>1077</v>
      </c>
      <c r="AP1347" s="1">
        <f t="shared" si="417"/>
        <v>424</v>
      </c>
      <c r="AQ1347" s="108">
        <f t="shared" si="402"/>
        <v>1.3469999999999999E-3</v>
      </c>
      <c r="AR1347">
        <f t="shared" si="418"/>
        <v>162</v>
      </c>
      <c r="AS1347" s="1">
        <f t="shared" si="419"/>
        <v>1339</v>
      </c>
    </row>
    <row r="1348" spans="7:45" x14ac:dyDescent="0.25">
      <c r="G1348" s="93">
        <v>43558</v>
      </c>
      <c r="H1348" t="s">
        <v>23</v>
      </c>
      <c r="I1348" t="s">
        <v>58</v>
      </c>
      <c r="J1348" t="s">
        <v>591</v>
      </c>
      <c r="K1348" s="95">
        <v>149.80000000000001</v>
      </c>
      <c r="L1348" s="94">
        <v>0</v>
      </c>
      <c r="O1348" t="str">
        <f t="shared" si="403"/>
        <v/>
      </c>
      <c r="AA1348" s="3">
        <f t="shared" si="420"/>
        <v>1340</v>
      </c>
      <c r="AB1348" s="93">
        <f t="shared" si="404"/>
        <v>43558.001347999998</v>
      </c>
      <c r="AC1348">
        <f t="shared" si="405"/>
        <v>161</v>
      </c>
      <c r="AD1348" s="1">
        <f t="shared" si="406"/>
        <v>1340</v>
      </c>
      <c r="AE1348" s="119">
        <f t="shared" si="407"/>
        <v>515.00134800000001</v>
      </c>
      <c r="AF1348">
        <f t="shared" si="408"/>
        <v>1044</v>
      </c>
      <c r="AG1348" s="1">
        <f t="shared" si="409"/>
        <v>457</v>
      </c>
      <c r="AH1348" s="119">
        <f t="shared" si="410"/>
        <v>462.00134800000001</v>
      </c>
      <c r="AI1348">
        <f t="shared" si="411"/>
        <v>1051</v>
      </c>
      <c r="AJ1348" s="1">
        <f t="shared" si="412"/>
        <v>450</v>
      </c>
      <c r="AK1348" s="1">
        <f t="shared" si="413"/>
        <v>1379.001348</v>
      </c>
      <c r="AL1348">
        <f t="shared" si="414"/>
        <v>144</v>
      </c>
      <c r="AM1348" s="1">
        <f t="shared" si="415"/>
        <v>1357</v>
      </c>
      <c r="AN1348" s="108">
        <f t="shared" si="401"/>
        <v>149.80134800000002</v>
      </c>
      <c r="AO1348">
        <f t="shared" si="416"/>
        <v>292</v>
      </c>
      <c r="AP1348" s="1">
        <f t="shared" si="417"/>
        <v>1209</v>
      </c>
      <c r="AQ1348" s="108">
        <f t="shared" si="402"/>
        <v>1.348E-3</v>
      </c>
      <c r="AR1348">
        <f t="shared" si="418"/>
        <v>161</v>
      </c>
      <c r="AS1348" s="1">
        <f t="shared" si="419"/>
        <v>1340</v>
      </c>
    </row>
    <row r="1349" spans="7:45" x14ac:dyDescent="0.25">
      <c r="G1349" s="93">
        <v>43558</v>
      </c>
      <c r="H1349" t="s">
        <v>23</v>
      </c>
      <c r="I1349" t="s">
        <v>58</v>
      </c>
      <c r="J1349" t="s">
        <v>591</v>
      </c>
      <c r="K1349" s="95">
        <v>40.229999999999997</v>
      </c>
      <c r="L1349" s="94">
        <v>0</v>
      </c>
      <c r="O1349" t="str">
        <f t="shared" si="403"/>
        <v/>
      </c>
      <c r="AA1349" s="3">
        <f t="shared" si="420"/>
        <v>1341</v>
      </c>
      <c r="AB1349" s="93">
        <f t="shared" si="404"/>
        <v>43558.001348999998</v>
      </c>
      <c r="AC1349">
        <f t="shared" si="405"/>
        <v>160</v>
      </c>
      <c r="AD1349" s="1">
        <f t="shared" si="406"/>
        <v>1341</v>
      </c>
      <c r="AE1349" s="119">
        <f t="shared" si="407"/>
        <v>515.001349</v>
      </c>
      <c r="AF1349">
        <f t="shared" si="408"/>
        <v>1043</v>
      </c>
      <c r="AG1349" s="1">
        <f t="shared" si="409"/>
        <v>458</v>
      </c>
      <c r="AH1349" s="119">
        <f t="shared" si="410"/>
        <v>462.001349</v>
      </c>
      <c r="AI1349">
        <f t="shared" si="411"/>
        <v>1050</v>
      </c>
      <c r="AJ1349" s="1">
        <f t="shared" si="412"/>
        <v>451</v>
      </c>
      <c r="AK1349" s="1">
        <f t="shared" si="413"/>
        <v>1379.0013489999999</v>
      </c>
      <c r="AL1349">
        <f t="shared" si="414"/>
        <v>143</v>
      </c>
      <c r="AM1349" s="1">
        <f t="shared" si="415"/>
        <v>1358</v>
      </c>
      <c r="AN1349" s="108">
        <f t="shared" si="401"/>
        <v>40.231348999999994</v>
      </c>
      <c r="AO1349">
        <f t="shared" si="416"/>
        <v>698</v>
      </c>
      <c r="AP1349" s="1">
        <f t="shared" si="417"/>
        <v>803</v>
      </c>
      <c r="AQ1349" s="108">
        <f t="shared" si="402"/>
        <v>1.3489999999999999E-3</v>
      </c>
      <c r="AR1349">
        <f t="shared" si="418"/>
        <v>160</v>
      </c>
      <c r="AS1349" s="1">
        <f t="shared" si="419"/>
        <v>1341</v>
      </c>
    </row>
    <row r="1350" spans="7:45" x14ac:dyDescent="0.25">
      <c r="G1350" s="93">
        <v>43558</v>
      </c>
      <c r="H1350" t="s">
        <v>23</v>
      </c>
      <c r="I1350" t="s">
        <v>58</v>
      </c>
      <c r="J1350" t="s">
        <v>591</v>
      </c>
      <c r="K1350" s="95">
        <v>37.979999999999997</v>
      </c>
      <c r="L1350" s="94">
        <v>0</v>
      </c>
      <c r="O1350" t="str">
        <f t="shared" si="403"/>
        <v/>
      </c>
      <c r="AA1350" s="3">
        <f t="shared" si="420"/>
        <v>1342</v>
      </c>
      <c r="AB1350" s="93">
        <f t="shared" si="404"/>
        <v>43558.001349999999</v>
      </c>
      <c r="AC1350">
        <f t="shared" si="405"/>
        <v>159</v>
      </c>
      <c r="AD1350" s="1">
        <f t="shared" si="406"/>
        <v>1342</v>
      </c>
      <c r="AE1350" s="119">
        <f t="shared" si="407"/>
        <v>515.00135</v>
      </c>
      <c r="AF1350">
        <f t="shared" si="408"/>
        <v>1042</v>
      </c>
      <c r="AG1350" s="1">
        <f t="shared" si="409"/>
        <v>459</v>
      </c>
      <c r="AH1350" s="119">
        <f t="shared" si="410"/>
        <v>462.00135</v>
      </c>
      <c r="AI1350">
        <f t="shared" si="411"/>
        <v>1049</v>
      </c>
      <c r="AJ1350" s="1">
        <f t="shared" si="412"/>
        <v>452</v>
      </c>
      <c r="AK1350" s="1">
        <f t="shared" si="413"/>
        <v>1379.00135</v>
      </c>
      <c r="AL1350">
        <f t="shared" si="414"/>
        <v>142</v>
      </c>
      <c r="AM1350" s="1">
        <f t="shared" si="415"/>
        <v>1359</v>
      </c>
      <c r="AN1350" s="108">
        <f t="shared" si="401"/>
        <v>37.981349999999999</v>
      </c>
      <c r="AO1350">
        <f t="shared" si="416"/>
        <v>737</v>
      </c>
      <c r="AP1350" s="1">
        <f t="shared" si="417"/>
        <v>764</v>
      </c>
      <c r="AQ1350" s="108">
        <f t="shared" si="402"/>
        <v>1.3499999999999999E-3</v>
      </c>
      <c r="AR1350">
        <f t="shared" si="418"/>
        <v>159</v>
      </c>
      <c r="AS1350" s="1">
        <f t="shared" si="419"/>
        <v>1342</v>
      </c>
    </row>
    <row r="1351" spans="7:45" x14ac:dyDescent="0.25">
      <c r="G1351" s="93">
        <v>43558</v>
      </c>
      <c r="H1351" t="s">
        <v>23</v>
      </c>
      <c r="I1351" t="s">
        <v>58</v>
      </c>
      <c r="J1351" t="s">
        <v>591</v>
      </c>
      <c r="K1351" s="95">
        <v>35.950000000000003</v>
      </c>
      <c r="L1351" s="94">
        <v>0</v>
      </c>
      <c r="O1351" t="str">
        <f t="shared" si="403"/>
        <v/>
      </c>
      <c r="AA1351" s="3">
        <f t="shared" si="420"/>
        <v>1343</v>
      </c>
      <c r="AB1351" s="93">
        <f t="shared" si="404"/>
        <v>43558.001350999999</v>
      </c>
      <c r="AC1351">
        <f t="shared" si="405"/>
        <v>158</v>
      </c>
      <c r="AD1351" s="1">
        <f t="shared" si="406"/>
        <v>1343</v>
      </c>
      <c r="AE1351" s="119">
        <f t="shared" si="407"/>
        <v>515.001351</v>
      </c>
      <c r="AF1351">
        <f t="shared" si="408"/>
        <v>1041</v>
      </c>
      <c r="AG1351" s="1">
        <f t="shared" si="409"/>
        <v>460</v>
      </c>
      <c r="AH1351" s="119">
        <f t="shared" si="410"/>
        <v>462.001351</v>
      </c>
      <c r="AI1351">
        <f t="shared" si="411"/>
        <v>1048</v>
      </c>
      <c r="AJ1351" s="1">
        <f t="shared" si="412"/>
        <v>453</v>
      </c>
      <c r="AK1351" s="1">
        <f t="shared" si="413"/>
        <v>1379.0013510000001</v>
      </c>
      <c r="AL1351">
        <f t="shared" si="414"/>
        <v>141</v>
      </c>
      <c r="AM1351" s="1">
        <f t="shared" si="415"/>
        <v>1360</v>
      </c>
      <c r="AN1351" s="108">
        <f t="shared" si="401"/>
        <v>35.951351000000003</v>
      </c>
      <c r="AO1351">
        <f t="shared" si="416"/>
        <v>759</v>
      </c>
      <c r="AP1351" s="1">
        <f t="shared" si="417"/>
        <v>742</v>
      </c>
      <c r="AQ1351" s="108">
        <f t="shared" si="402"/>
        <v>1.351E-3</v>
      </c>
      <c r="AR1351">
        <f t="shared" si="418"/>
        <v>158</v>
      </c>
      <c r="AS1351" s="1">
        <f t="shared" si="419"/>
        <v>1343</v>
      </c>
    </row>
    <row r="1352" spans="7:45" x14ac:dyDescent="0.25">
      <c r="G1352" s="93">
        <v>43558</v>
      </c>
      <c r="H1352" t="s">
        <v>23</v>
      </c>
      <c r="I1352" t="s">
        <v>58</v>
      </c>
      <c r="J1352" t="s">
        <v>591</v>
      </c>
      <c r="K1352" s="95">
        <v>30.95</v>
      </c>
      <c r="L1352" s="94">
        <v>0</v>
      </c>
      <c r="O1352" t="str">
        <f t="shared" si="403"/>
        <v/>
      </c>
      <c r="AA1352" s="3">
        <f t="shared" si="420"/>
        <v>1344</v>
      </c>
      <c r="AB1352" s="93">
        <f t="shared" si="404"/>
        <v>43558.001351999999</v>
      </c>
      <c r="AC1352">
        <f t="shared" si="405"/>
        <v>157</v>
      </c>
      <c r="AD1352" s="1">
        <f t="shared" si="406"/>
        <v>1344</v>
      </c>
      <c r="AE1352" s="119">
        <f t="shared" si="407"/>
        <v>515.001352</v>
      </c>
      <c r="AF1352">
        <f t="shared" si="408"/>
        <v>1040</v>
      </c>
      <c r="AG1352" s="1">
        <f t="shared" si="409"/>
        <v>461</v>
      </c>
      <c r="AH1352" s="119">
        <f t="shared" si="410"/>
        <v>462.001352</v>
      </c>
      <c r="AI1352">
        <f t="shared" si="411"/>
        <v>1047</v>
      </c>
      <c r="AJ1352" s="1">
        <f t="shared" si="412"/>
        <v>454</v>
      </c>
      <c r="AK1352" s="1">
        <f t="shared" si="413"/>
        <v>1379.001352</v>
      </c>
      <c r="AL1352">
        <f t="shared" si="414"/>
        <v>140</v>
      </c>
      <c r="AM1352" s="1">
        <f t="shared" si="415"/>
        <v>1361</v>
      </c>
      <c r="AN1352" s="108">
        <f t="shared" si="401"/>
        <v>30.951352</v>
      </c>
      <c r="AO1352">
        <f t="shared" si="416"/>
        <v>827</v>
      </c>
      <c r="AP1352" s="1">
        <f t="shared" si="417"/>
        <v>674</v>
      </c>
      <c r="AQ1352" s="108">
        <f t="shared" si="402"/>
        <v>1.3519999999999999E-3</v>
      </c>
      <c r="AR1352">
        <f t="shared" si="418"/>
        <v>157</v>
      </c>
      <c r="AS1352" s="1">
        <f t="shared" si="419"/>
        <v>1344</v>
      </c>
    </row>
    <row r="1353" spans="7:45" x14ac:dyDescent="0.25">
      <c r="G1353" s="93">
        <v>43558</v>
      </c>
      <c r="H1353" t="s">
        <v>23</v>
      </c>
      <c r="I1353" t="s">
        <v>58</v>
      </c>
      <c r="J1353" t="s">
        <v>591</v>
      </c>
      <c r="K1353" s="95">
        <v>25.99</v>
      </c>
      <c r="L1353" s="94">
        <v>0</v>
      </c>
      <c r="O1353" t="str">
        <f t="shared" si="403"/>
        <v/>
      </c>
      <c r="AA1353" s="3">
        <f t="shared" si="420"/>
        <v>1345</v>
      </c>
      <c r="AB1353" s="93">
        <f t="shared" si="404"/>
        <v>43558.001353</v>
      </c>
      <c r="AC1353">
        <f t="shared" si="405"/>
        <v>156</v>
      </c>
      <c r="AD1353" s="1">
        <f t="shared" si="406"/>
        <v>1345</v>
      </c>
      <c r="AE1353" s="119">
        <f t="shared" si="407"/>
        <v>515.00135299999999</v>
      </c>
      <c r="AF1353">
        <f t="shared" si="408"/>
        <v>1039</v>
      </c>
      <c r="AG1353" s="1">
        <f t="shared" si="409"/>
        <v>462</v>
      </c>
      <c r="AH1353" s="119">
        <f t="shared" si="410"/>
        <v>462.00135299999999</v>
      </c>
      <c r="AI1353">
        <f t="shared" si="411"/>
        <v>1046</v>
      </c>
      <c r="AJ1353" s="1">
        <f t="shared" si="412"/>
        <v>455</v>
      </c>
      <c r="AK1353" s="1">
        <f t="shared" si="413"/>
        <v>1379.0013530000001</v>
      </c>
      <c r="AL1353">
        <f t="shared" si="414"/>
        <v>139</v>
      </c>
      <c r="AM1353" s="1">
        <f t="shared" si="415"/>
        <v>1362</v>
      </c>
      <c r="AN1353" s="108">
        <f t="shared" ref="AN1353:AN1416" si="421">IF(K1353="","",K1353+0.000001*ROW())</f>
        <v>25.991353</v>
      </c>
      <c r="AO1353">
        <f t="shared" si="416"/>
        <v>887</v>
      </c>
      <c r="AP1353" s="1">
        <f t="shared" si="417"/>
        <v>614</v>
      </c>
      <c r="AQ1353" s="108">
        <f t="shared" ref="AQ1353:AQ1416" si="422">IF(L1353="","",N1353+0.000001*ROW())</f>
        <v>1.353E-3</v>
      </c>
      <c r="AR1353">
        <f t="shared" si="418"/>
        <v>156</v>
      </c>
      <c r="AS1353" s="1">
        <f t="shared" si="419"/>
        <v>1345</v>
      </c>
    </row>
    <row r="1354" spans="7:45" x14ac:dyDescent="0.25">
      <c r="G1354" s="93">
        <v>43558</v>
      </c>
      <c r="H1354" t="s">
        <v>23</v>
      </c>
      <c r="I1354" t="s">
        <v>58</v>
      </c>
      <c r="J1354" t="s">
        <v>591</v>
      </c>
      <c r="K1354" s="95">
        <v>24.2</v>
      </c>
      <c r="L1354" s="94">
        <v>0</v>
      </c>
      <c r="O1354" t="str">
        <f t="shared" ref="O1354:O1417" si="423">IF(P1354="","",O1353+1)</f>
        <v/>
      </c>
      <c r="AA1354" s="3">
        <f t="shared" si="420"/>
        <v>1346</v>
      </c>
      <c r="AB1354" s="93">
        <f t="shared" ref="AB1354:AB1417" si="424">IF(G1354="","",G1354+0.000001*ROW())</f>
        <v>43558.001354</v>
      </c>
      <c r="AC1354">
        <f t="shared" ref="AC1354:AC1417" si="425">IFERROR(_xlfn.RANK.EQ(AB1354,$AB$9:$AB$1508),"")</f>
        <v>155</v>
      </c>
      <c r="AD1354" s="1">
        <f t="shared" ref="AD1354:AD1417" si="426">IFERROR(_xlfn.RANK.EQ(AB1354,$AB$9:$AB$1508,1),"")</f>
        <v>1346</v>
      </c>
      <c r="AE1354" s="119">
        <f t="shared" ref="AE1354:AE1417" si="427">IF(H1354="","",COUNTIF($H$9:$H$1508,"&lt;="&amp;H1354) + 0.000001*ROW())</f>
        <v>515.00135399999999</v>
      </c>
      <c r="AF1354">
        <f t="shared" ref="AF1354:AF1417" si="428">IFERROR(_xlfn.RANK.EQ(AE1354,$AE$9:$AE$1508),"")</f>
        <v>1038</v>
      </c>
      <c r="AG1354" s="1">
        <f t="shared" ref="AG1354:AG1417" si="429">IFERROR(_xlfn.RANK.EQ(AE1354,$AE$9:$AE$1508,1),"")</f>
        <v>463</v>
      </c>
      <c r="AH1354" s="119">
        <f t="shared" ref="AH1354:AH1417" si="430">IF(I1354="","",COUNTIF($I$9:$I$1508,"&lt;="&amp;I1354) + 0.000001*ROW())</f>
        <v>462.00135399999999</v>
      </c>
      <c r="AI1354">
        <f t="shared" ref="AI1354:AI1417" si="431">IFERROR(_xlfn.RANK.EQ(AH1354,$AH$9:$AH$1508),"")</f>
        <v>1045</v>
      </c>
      <c r="AJ1354" s="1">
        <f t="shared" ref="AJ1354:AJ1417" si="432">IFERROR(_xlfn.RANK.EQ(AH1354,$AH$9:$AH$1508,1),"")</f>
        <v>456</v>
      </c>
      <c r="AK1354" s="1">
        <f t="shared" ref="AK1354:AK1417" si="433">IF(J1354="","",COUNTIF($J$9:$J$1508,"&lt;="&amp;J1354) + 0.000001*ROW())</f>
        <v>1379.001354</v>
      </c>
      <c r="AL1354">
        <f t="shared" ref="AL1354:AL1417" si="434">IFERROR(_xlfn.RANK.EQ(AK1354,$AK$9:$AK$1508),"")</f>
        <v>138</v>
      </c>
      <c r="AM1354" s="1">
        <f t="shared" ref="AM1354:AM1417" si="435">IFERROR(_xlfn.RANK.EQ(AK1354,$AK$9:$AK$1508,1),"")</f>
        <v>1363</v>
      </c>
      <c r="AN1354" s="108">
        <f t="shared" si="421"/>
        <v>24.201353999999998</v>
      </c>
      <c r="AO1354">
        <f t="shared" ref="AO1354:AO1417" si="436">IFERROR(_xlfn.RANK.EQ(AN1354,$AN$9:$AN$1508),"")</f>
        <v>912</v>
      </c>
      <c r="AP1354" s="1">
        <f t="shared" ref="AP1354:AP1417" si="437">IFERROR(_xlfn.RANK.EQ(AN1354,$AN$9:$AN$1508,1),"")</f>
        <v>589</v>
      </c>
      <c r="AQ1354" s="108">
        <f t="shared" si="422"/>
        <v>1.354E-3</v>
      </c>
      <c r="AR1354">
        <f t="shared" ref="AR1354:AR1417" si="438">IFERROR(_xlfn.RANK.EQ(AQ1354,$AQ$9:$AQ$1508),"")</f>
        <v>155</v>
      </c>
      <c r="AS1354" s="1">
        <f t="shared" ref="AS1354:AS1417" si="439">IFERROR(_xlfn.RANK.EQ(AQ1354,$AQ$9:$AQ$1508,1),"")</f>
        <v>1346</v>
      </c>
    </row>
    <row r="1355" spans="7:45" x14ac:dyDescent="0.25">
      <c r="G1355" s="93">
        <v>43558</v>
      </c>
      <c r="H1355" t="s">
        <v>23</v>
      </c>
      <c r="I1355" t="s">
        <v>58</v>
      </c>
      <c r="J1355" t="s">
        <v>591</v>
      </c>
      <c r="K1355" s="95">
        <v>12.55</v>
      </c>
      <c r="L1355" s="94">
        <v>0</v>
      </c>
      <c r="O1355" t="str">
        <f t="shared" si="423"/>
        <v/>
      </c>
      <c r="AA1355" s="3">
        <f t="shared" ref="AA1355:AA1418" si="440">AA1354+1</f>
        <v>1347</v>
      </c>
      <c r="AB1355" s="93">
        <f t="shared" si="424"/>
        <v>43558.001355</v>
      </c>
      <c r="AC1355">
        <f t="shared" si="425"/>
        <v>154</v>
      </c>
      <c r="AD1355" s="1">
        <f t="shared" si="426"/>
        <v>1347</v>
      </c>
      <c r="AE1355" s="119">
        <f t="shared" si="427"/>
        <v>515.00135499999999</v>
      </c>
      <c r="AF1355">
        <f t="shared" si="428"/>
        <v>1037</v>
      </c>
      <c r="AG1355" s="1">
        <f t="shared" si="429"/>
        <v>464</v>
      </c>
      <c r="AH1355" s="119">
        <f t="shared" si="430"/>
        <v>462.00135499999999</v>
      </c>
      <c r="AI1355">
        <f t="shared" si="431"/>
        <v>1044</v>
      </c>
      <c r="AJ1355" s="1">
        <f t="shared" si="432"/>
        <v>457</v>
      </c>
      <c r="AK1355" s="1">
        <f t="shared" si="433"/>
        <v>1379.0013550000001</v>
      </c>
      <c r="AL1355">
        <f t="shared" si="434"/>
        <v>137</v>
      </c>
      <c r="AM1355" s="1">
        <f t="shared" si="435"/>
        <v>1364</v>
      </c>
      <c r="AN1355" s="108">
        <f t="shared" si="421"/>
        <v>12.551355000000001</v>
      </c>
      <c r="AO1355">
        <f t="shared" si="436"/>
        <v>1174</v>
      </c>
      <c r="AP1355" s="1">
        <f t="shared" si="437"/>
        <v>327</v>
      </c>
      <c r="AQ1355" s="108">
        <f t="shared" si="422"/>
        <v>1.3549999999999999E-3</v>
      </c>
      <c r="AR1355">
        <f t="shared" si="438"/>
        <v>154</v>
      </c>
      <c r="AS1355" s="1">
        <f t="shared" si="439"/>
        <v>1347</v>
      </c>
    </row>
    <row r="1356" spans="7:45" x14ac:dyDescent="0.25">
      <c r="G1356" s="93">
        <v>43558</v>
      </c>
      <c r="H1356" t="s">
        <v>23</v>
      </c>
      <c r="I1356" t="s">
        <v>63</v>
      </c>
      <c r="J1356" t="s">
        <v>591</v>
      </c>
      <c r="K1356" s="95">
        <v>237</v>
      </c>
      <c r="L1356" s="94">
        <v>0</v>
      </c>
      <c r="O1356" t="str">
        <f t="shared" si="423"/>
        <v/>
      </c>
      <c r="AA1356" s="3">
        <f t="shared" si="440"/>
        <v>1348</v>
      </c>
      <c r="AB1356" s="93">
        <f t="shared" si="424"/>
        <v>43558.001356000001</v>
      </c>
      <c r="AC1356">
        <f t="shared" si="425"/>
        <v>153</v>
      </c>
      <c r="AD1356" s="1">
        <f t="shared" si="426"/>
        <v>1348</v>
      </c>
      <c r="AE1356" s="119">
        <f t="shared" si="427"/>
        <v>515.00135599999999</v>
      </c>
      <c r="AF1356">
        <f t="shared" si="428"/>
        <v>1036</v>
      </c>
      <c r="AG1356" s="1">
        <f t="shared" si="429"/>
        <v>465</v>
      </c>
      <c r="AH1356" s="119">
        <f t="shared" si="430"/>
        <v>613.00135599999999</v>
      </c>
      <c r="AI1356">
        <f t="shared" si="431"/>
        <v>911</v>
      </c>
      <c r="AJ1356" s="1">
        <f t="shared" si="432"/>
        <v>590</v>
      </c>
      <c r="AK1356" s="1">
        <f t="shared" si="433"/>
        <v>1379.001356</v>
      </c>
      <c r="AL1356">
        <f t="shared" si="434"/>
        <v>136</v>
      </c>
      <c r="AM1356" s="1">
        <f t="shared" si="435"/>
        <v>1365</v>
      </c>
      <c r="AN1356" s="108">
        <f t="shared" si="421"/>
        <v>237.00135599999999</v>
      </c>
      <c r="AO1356">
        <f t="shared" si="436"/>
        <v>204</v>
      </c>
      <c r="AP1356" s="1">
        <f t="shared" si="437"/>
        <v>1297</v>
      </c>
      <c r="AQ1356" s="108">
        <f t="shared" si="422"/>
        <v>1.356E-3</v>
      </c>
      <c r="AR1356">
        <f t="shared" si="438"/>
        <v>153</v>
      </c>
      <c r="AS1356" s="1">
        <f t="shared" si="439"/>
        <v>1348</v>
      </c>
    </row>
    <row r="1357" spans="7:45" x14ac:dyDescent="0.25">
      <c r="G1357" s="93">
        <v>43558</v>
      </c>
      <c r="H1357" t="s">
        <v>23</v>
      </c>
      <c r="I1357" t="s">
        <v>63</v>
      </c>
      <c r="J1357" t="s">
        <v>591</v>
      </c>
      <c r="K1357" s="95">
        <v>200.79</v>
      </c>
      <c r="L1357" s="94">
        <v>0</v>
      </c>
      <c r="O1357" t="str">
        <f t="shared" si="423"/>
        <v/>
      </c>
      <c r="AA1357" s="3">
        <f t="shared" si="440"/>
        <v>1349</v>
      </c>
      <c r="AB1357" s="93">
        <f t="shared" si="424"/>
        <v>43558.001357000001</v>
      </c>
      <c r="AC1357">
        <f t="shared" si="425"/>
        <v>152</v>
      </c>
      <c r="AD1357" s="1">
        <f t="shared" si="426"/>
        <v>1349</v>
      </c>
      <c r="AE1357" s="119">
        <f t="shared" si="427"/>
        <v>515.00135699999998</v>
      </c>
      <c r="AF1357">
        <f t="shared" si="428"/>
        <v>1035</v>
      </c>
      <c r="AG1357" s="1">
        <f t="shared" si="429"/>
        <v>466</v>
      </c>
      <c r="AH1357" s="119">
        <f t="shared" si="430"/>
        <v>613.00135699999998</v>
      </c>
      <c r="AI1357">
        <f t="shared" si="431"/>
        <v>910</v>
      </c>
      <c r="AJ1357" s="1">
        <f t="shared" si="432"/>
        <v>591</v>
      </c>
      <c r="AK1357" s="1">
        <f t="shared" si="433"/>
        <v>1379.0013570000001</v>
      </c>
      <c r="AL1357">
        <f t="shared" si="434"/>
        <v>135</v>
      </c>
      <c r="AM1357" s="1">
        <f t="shared" si="435"/>
        <v>1366</v>
      </c>
      <c r="AN1357" s="108">
        <f t="shared" si="421"/>
        <v>200.791357</v>
      </c>
      <c r="AO1357">
        <f t="shared" si="436"/>
        <v>227</v>
      </c>
      <c r="AP1357" s="1">
        <f t="shared" si="437"/>
        <v>1274</v>
      </c>
      <c r="AQ1357" s="108">
        <f t="shared" si="422"/>
        <v>1.3569999999999999E-3</v>
      </c>
      <c r="AR1357">
        <f t="shared" si="438"/>
        <v>152</v>
      </c>
      <c r="AS1357" s="1">
        <f t="shared" si="439"/>
        <v>1349</v>
      </c>
    </row>
    <row r="1358" spans="7:45" x14ac:dyDescent="0.25">
      <c r="G1358" s="93">
        <v>43558</v>
      </c>
      <c r="H1358" t="s">
        <v>23</v>
      </c>
      <c r="I1358" t="s">
        <v>63</v>
      </c>
      <c r="J1358" t="s">
        <v>591</v>
      </c>
      <c r="K1358" s="95">
        <v>98.66</v>
      </c>
      <c r="L1358" s="94">
        <v>0</v>
      </c>
      <c r="O1358" t="str">
        <f t="shared" si="423"/>
        <v/>
      </c>
      <c r="AA1358" s="3">
        <f t="shared" si="440"/>
        <v>1350</v>
      </c>
      <c r="AB1358" s="93">
        <f t="shared" si="424"/>
        <v>43558.001358000001</v>
      </c>
      <c r="AC1358">
        <f t="shared" si="425"/>
        <v>151</v>
      </c>
      <c r="AD1358" s="1">
        <f t="shared" si="426"/>
        <v>1350</v>
      </c>
      <c r="AE1358" s="119">
        <f t="shared" si="427"/>
        <v>515.00135799999998</v>
      </c>
      <c r="AF1358">
        <f t="shared" si="428"/>
        <v>1034</v>
      </c>
      <c r="AG1358" s="1">
        <f t="shared" si="429"/>
        <v>467</v>
      </c>
      <c r="AH1358" s="119">
        <f t="shared" si="430"/>
        <v>613.00135799999998</v>
      </c>
      <c r="AI1358">
        <f t="shared" si="431"/>
        <v>909</v>
      </c>
      <c r="AJ1358" s="1">
        <f t="shared" si="432"/>
        <v>592</v>
      </c>
      <c r="AK1358" s="1">
        <f t="shared" si="433"/>
        <v>1379.001358</v>
      </c>
      <c r="AL1358">
        <f t="shared" si="434"/>
        <v>134</v>
      </c>
      <c r="AM1358" s="1">
        <f t="shared" si="435"/>
        <v>1367</v>
      </c>
      <c r="AN1358" s="108">
        <f t="shared" si="421"/>
        <v>98.661357999999993</v>
      </c>
      <c r="AO1358">
        <f t="shared" si="436"/>
        <v>398</v>
      </c>
      <c r="AP1358" s="1">
        <f t="shared" si="437"/>
        <v>1103</v>
      </c>
      <c r="AQ1358" s="108">
        <f t="shared" si="422"/>
        <v>1.3579999999999998E-3</v>
      </c>
      <c r="AR1358">
        <f t="shared" si="438"/>
        <v>151</v>
      </c>
      <c r="AS1358" s="1">
        <f t="shared" si="439"/>
        <v>1350</v>
      </c>
    </row>
    <row r="1359" spans="7:45" x14ac:dyDescent="0.25">
      <c r="G1359" s="93">
        <v>43558</v>
      </c>
      <c r="H1359" t="s">
        <v>23</v>
      </c>
      <c r="I1359" t="s">
        <v>63</v>
      </c>
      <c r="J1359" t="s">
        <v>591</v>
      </c>
      <c r="K1359" s="95">
        <v>95</v>
      </c>
      <c r="L1359" s="94">
        <v>0</v>
      </c>
      <c r="O1359" t="str">
        <f t="shared" si="423"/>
        <v/>
      </c>
      <c r="AA1359" s="3">
        <f t="shared" si="440"/>
        <v>1351</v>
      </c>
      <c r="AB1359" s="93">
        <f t="shared" si="424"/>
        <v>43558.001359000002</v>
      </c>
      <c r="AC1359">
        <f t="shared" si="425"/>
        <v>150</v>
      </c>
      <c r="AD1359" s="1">
        <f t="shared" si="426"/>
        <v>1351</v>
      </c>
      <c r="AE1359" s="119">
        <f t="shared" si="427"/>
        <v>515.00135899999998</v>
      </c>
      <c r="AF1359">
        <f t="shared" si="428"/>
        <v>1033</v>
      </c>
      <c r="AG1359" s="1">
        <f t="shared" si="429"/>
        <v>468</v>
      </c>
      <c r="AH1359" s="119">
        <f t="shared" si="430"/>
        <v>613.00135899999998</v>
      </c>
      <c r="AI1359">
        <f t="shared" si="431"/>
        <v>908</v>
      </c>
      <c r="AJ1359" s="1">
        <f t="shared" si="432"/>
        <v>593</v>
      </c>
      <c r="AK1359" s="1">
        <f t="shared" si="433"/>
        <v>1379.0013590000001</v>
      </c>
      <c r="AL1359">
        <f t="shared" si="434"/>
        <v>133</v>
      </c>
      <c r="AM1359" s="1">
        <f t="shared" si="435"/>
        <v>1368</v>
      </c>
      <c r="AN1359" s="108">
        <f t="shared" si="421"/>
        <v>95.001358999999994</v>
      </c>
      <c r="AO1359">
        <f t="shared" si="436"/>
        <v>412</v>
      </c>
      <c r="AP1359" s="1">
        <f t="shared" si="437"/>
        <v>1089</v>
      </c>
      <c r="AQ1359" s="108">
        <f t="shared" si="422"/>
        <v>1.359E-3</v>
      </c>
      <c r="AR1359">
        <f t="shared" si="438"/>
        <v>150</v>
      </c>
      <c r="AS1359" s="1">
        <f t="shared" si="439"/>
        <v>1351</v>
      </c>
    </row>
    <row r="1360" spans="7:45" x14ac:dyDescent="0.25">
      <c r="G1360" s="93">
        <v>43558</v>
      </c>
      <c r="H1360" t="s">
        <v>23</v>
      </c>
      <c r="I1360" t="s">
        <v>63</v>
      </c>
      <c r="J1360" t="s">
        <v>591</v>
      </c>
      <c r="K1360" s="95">
        <v>90</v>
      </c>
      <c r="L1360" s="94">
        <v>0</v>
      </c>
      <c r="O1360" t="str">
        <f t="shared" si="423"/>
        <v/>
      </c>
      <c r="AA1360" s="3">
        <f t="shared" si="440"/>
        <v>1352</v>
      </c>
      <c r="AB1360" s="93">
        <f t="shared" si="424"/>
        <v>43558.001360000002</v>
      </c>
      <c r="AC1360">
        <f t="shared" si="425"/>
        <v>149</v>
      </c>
      <c r="AD1360" s="1">
        <f t="shared" si="426"/>
        <v>1352</v>
      </c>
      <c r="AE1360" s="119">
        <f t="shared" si="427"/>
        <v>515.00135999999998</v>
      </c>
      <c r="AF1360">
        <f t="shared" si="428"/>
        <v>1032</v>
      </c>
      <c r="AG1360" s="1">
        <f t="shared" si="429"/>
        <v>469</v>
      </c>
      <c r="AH1360" s="119">
        <f t="shared" si="430"/>
        <v>613.00135999999998</v>
      </c>
      <c r="AI1360">
        <f t="shared" si="431"/>
        <v>907</v>
      </c>
      <c r="AJ1360" s="1">
        <f t="shared" si="432"/>
        <v>594</v>
      </c>
      <c r="AK1360" s="1">
        <f t="shared" si="433"/>
        <v>1379.00136</v>
      </c>
      <c r="AL1360">
        <f t="shared" si="434"/>
        <v>132</v>
      </c>
      <c r="AM1360" s="1">
        <f t="shared" si="435"/>
        <v>1369</v>
      </c>
      <c r="AN1360" s="108">
        <f t="shared" si="421"/>
        <v>90.001360000000005</v>
      </c>
      <c r="AO1360">
        <f t="shared" si="436"/>
        <v>424</v>
      </c>
      <c r="AP1360" s="1">
        <f t="shared" si="437"/>
        <v>1077</v>
      </c>
      <c r="AQ1360" s="108">
        <f t="shared" si="422"/>
        <v>1.3599999999999999E-3</v>
      </c>
      <c r="AR1360">
        <f t="shared" si="438"/>
        <v>149</v>
      </c>
      <c r="AS1360" s="1">
        <f t="shared" si="439"/>
        <v>1352</v>
      </c>
    </row>
    <row r="1361" spans="7:45" x14ac:dyDescent="0.25">
      <c r="G1361" s="93">
        <v>43558</v>
      </c>
      <c r="H1361" t="s">
        <v>23</v>
      </c>
      <c r="I1361" t="s">
        <v>63</v>
      </c>
      <c r="J1361" t="s">
        <v>591</v>
      </c>
      <c r="K1361" s="95">
        <v>89.56</v>
      </c>
      <c r="L1361" s="94">
        <v>0</v>
      </c>
      <c r="O1361" t="str">
        <f t="shared" si="423"/>
        <v/>
      </c>
      <c r="AA1361" s="3">
        <f t="shared" si="440"/>
        <v>1353</v>
      </c>
      <c r="AB1361" s="93">
        <f t="shared" si="424"/>
        <v>43558.001361000002</v>
      </c>
      <c r="AC1361">
        <f t="shared" si="425"/>
        <v>148</v>
      </c>
      <c r="AD1361" s="1">
        <f t="shared" si="426"/>
        <v>1353</v>
      </c>
      <c r="AE1361" s="119">
        <f t="shared" si="427"/>
        <v>515.00136099999997</v>
      </c>
      <c r="AF1361">
        <f t="shared" si="428"/>
        <v>1031</v>
      </c>
      <c r="AG1361" s="1">
        <f t="shared" si="429"/>
        <v>470</v>
      </c>
      <c r="AH1361" s="119">
        <f t="shared" si="430"/>
        <v>613.00136099999997</v>
      </c>
      <c r="AI1361">
        <f t="shared" si="431"/>
        <v>906</v>
      </c>
      <c r="AJ1361" s="1">
        <f t="shared" si="432"/>
        <v>595</v>
      </c>
      <c r="AK1361" s="1">
        <f t="shared" si="433"/>
        <v>1379.0013610000001</v>
      </c>
      <c r="AL1361">
        <f t="shared" si="434"/>
        <v>131</v>
      </c>
      <c r="AM1361" s="1">
        <f t="shared" si="435"/>
        <v>1370</v>
      </c>
      <c r="AN1361" s="108">
        <f t="shared" si="421"/>
        <v>89.561361000000005</v>
      </c>
      <c r="AO1361">
        <f t="shared" si="436"/>
        <v>426</v>
      </c>
      <c r="AP1361" s="1">
        <f t="shared" si="437"/>
        <v>1075</v>
      </c>
      <c r="AQ1361" s="108">
        <f t="shared" si="422"/>
        <v>1.361E-3</v>
      </c>
      <c r="AR1361">
        <f t="shared" si="438"/>
        <v>148</v>
      </c>
      <c r="AS1361" s="1">
        <f t="shared" si="439"/>
        <v>1353</v>
      </c>
    </row>
    <row r="1362" spans="7:45" x14ac:dyDescent="0.25">
      <c r="G1362" s="93">
        <v>43558</v>
      </c>
      <c r="H1362" t="s">
        <v>23</v>
      </c>
      <c r="I1362" t="s">
        <v>63</v>
      </c>
      <c r="J1362" t="s">
        <v>591</v>
      </c>
      <c r="K1362" s="95">
        <v>75.97</v>
      </c>
      <c r="L1362" s="94">
        <v>0</v>
      </c>
      <c r="O1362" t="str">
        <f t="shared" si="423"/>
        <v/>
      </c>
      <c r="AA1362" s="3">
        <f t="shared" si="440"/>
        <v>1354</v>
      </c>
      <c r="AB1362" s="93">
        <f t="shared" si="424"/>
        <v>43558.001362000003</v>
      </c>
      <c r="AC1362">
        <f t="shared" si="425"/>
        <v>147</v>
      </c>
      <c r="AD1362" s="1">
        <f t="shared" si="426"/>
        <v>1354</v>
      </c>
      <c r="AE1362" s="119">
        <f t="shared" si="427"/>
        <v>515.00136199999997</v>
      </c>
      <c r="AF1362">
        <f t="shared" si="428"/>
        <v>1030</v>
      </c>
      <c r="AG1362" s="1">
        <f t="shared" si="429"/>
        <v>471</v>
      </c>
      <c r="AH1362" s="119">
        <f t="shared" si="430"/>
        <v>613.00136199999997</v>
      </c>
      <c r="AI1362">
        <f t="shared" si="431"/>
        <v>905</v>
      </c>
      <c r="AJ1362" s="1">
        <f t="shared" si="432"/>
        <v>596</v>
      </c>
      <c r="AK1362" s="1">
        <f t="shared" si="433"/>
        <v>1379.001362</v>
      </c>
      <c r="AL1362">
        <f t="shared" si="434"/>
        <v>130</v>
      </c>
      <c r="AM1362" s="1">
        <f t="shared" si="435"/>
        <v>1371</v>
      </c>
      <c r="AN1362" s="108">
        <f t="shared" si="421"/>
        <v>75.971361999999999</v>
      </c>
      <c r="AO1362">
        <f t="shared" si="436"/>
        <v>486</v>
      </c>
      <c r="AP1362" s="1">
        <f t="shared" si="437"/>
        <v>1015</v>
      </c>
      <c r="AQ1362" s="108">
        <f t="shared" si="422"/>
        <v>1.3619999999999999E-3</v>
      </c>
      <c r="AR1362">
        <f t="shared" si="438"/>
        <v>147</v>
      </c>
      <c r="AS1362" s="1">
        <f t="shared" si="439"/>
        <v>1354</v>
      </c>
    </row>
    <row r="1363" spans="7:45" x14ac:dyDescent="0.25">
      <c r="G1363" s="93">
        <v>43558</v>
      </c>
      <c r="H1363" t="s">
        <v>23</v>
      </c>
      <c r="I1363" t="s">
        <v>63</v>
      </c>
      <c r="J1363" t="s">
        <v>591</v>
      </c>
      <c r="K1363" s="95">
        <v>71.84</v>
      </c>
      <c r="L1363" s="94">
        <v>0</v>
      </c>
      <c r="O1363" t="str">
        <f t="shared" si="423"/>
        <v/>
      </c>
      <c r="AA1363" s="3">
        <f t="shared" si="440"/>
        <v>1355</v>
      </c>
      <c r="AB1363" s="93">
        <f t="shared" si="424"/>
        <v>43558.001363000003</v>
      </c>
      <c r="AC1363">
        <f t="shared" si="425"/>
        <v>146</v>
      </c>
      <c r="AD1363" s="1">
        <f t="shared" si="426"/>
        <v>1355</v>
      </c>
      <c r="AE1363" s="119">
        <f t="shared" si="427"/>
        <v>515.00136299999997</v>
      </c>
      <c r="AF1363">
        <f t="shared" si="428"/>
        <v>1029</v>
      </c>
      <c r="AG1363" s="1">
        <f t="shared" si="429"/>
        <v>472</v>
      </c>
      <c r="AH1363" s="119">
        <f t="shared" si="430"/>
        <v>613.00136299999997</v>
      </c>
      <c r="AI1363">
        <f t="shared" si="431"/>
        <v>904</v>
      </c>
      <c r="AJ1363" s="1">
        <f t="shared" si="432"/>
        <v>597</v>
      </c>
      <c r="AK1363" s="1">
        <f t="shared" si="433"/>
        <v>1379.0013630000001</v>
      </c>
      <c r="AL1363">
        <f t="shared" si="434"/>
        <v>129</v>
      </c>
      <c r="AM1363" s="1">
        <f t="shared" si="435"/>
        <v>1372</v>
      </c>
      <c r="AN1363" s="108">
        <f t="shared" si="421"/>
        <v>71.841363000000001</v>
      </c>
      <c r="AO1363">
        <f t="shared" si="436"/>
        <v>501</v>
      </c>
      <c r="AP1363" s="1">
        <f t="shared" si="437"/>
        <v>1000</v>
      </c>
      <c r="AQ1363" s="108">
        <f t="shared" si="422"/>
        <v>1.3629999999999998E-3</v>
      </c>
      <c r="AR1363">
        <f t="shared" si="438"/>
        <v>146</v>
      </c>
      <c r="AS1363" s="1">
        <f t="shared" si="439"/>
        <v>1355</v>
      </c>
    </row>
    <row r="1364" spans="7:45" x14ac:dyDescent="0.25">
      <c r="G1364" s="93">
        <v>43558</v>
      </c>
      <c r="H1364" t="s">
        <v>23</v>
      </c>
      <c r="I1364" t="s">
        <v>63</v>
      </c>
      <c r="J1364" t="s">
        <v>591</v>
      </c>
      <c r="K1364" s="95">
        <v>65.099999999999994</v>
      </c>
      <c r="L1364" s="94">
        <v>0</v>
      </c>
      <c r="O1364" t="str">
        <f t="shared" si="423"/>
        <v/>
      </c>
      <c r="AA1364" s="3">
        <f t="shared" si="440"/>
        <v>1356</v>
      </c>
      <c r="AB1364" s="93">
        <f t="shared" si="424"/>
        <v>43558.001364000003</v>
      </c>
      <c r="AC1364">
        <f t="shared" si="425"/>
        <v>145</v>
      </c>
      <c r="AD1364" s="1">
        <f t="shared" si="426"/>
        <v>1356</v>
      </c>
      <c r="AE1364" s="119">
        <f t="shared" si="427"/>
        <v>515.00136399999997</v>
      </c>
      <c r="AF1364">
        <f t="shared" si="428"/>
        <v>1028</v>
      </c>
      <c r="AG1364" s="1">
        <f t="shared" si="429"/>
        <v>473</v>
      </c>
      <c r="AH1364" s="119">
        <f t="shared" si="430"/>
        <v>613.00136399999997</v>
      </c>
      <c r="AI1364">
        <f t="shared" si="431"/>
        <v>903</v>
      </c>
      <c r="AJ1364" s="1">
        <f t="shared" si="432"/>
        <v>598</v>
      </c>
      <c r="AK1364" s="1">
        <f t="shared" si="433"/>
        <v>1379.001364</v>
      </c>
      <c r="AL1364">
        <f t="shared" si="434"/>
        <v>128</v>
      </c>
      <c r="AM1364" s="1">
        <f t="shared" si="435"/>
        <v>1373</v>
      </c>
      <c r="AN1364" s="108">
        <f t="shared" si="421"/>
        <v>65.10136399999999</v>
      </c>
      <c r="AO1364">
        <f t="shared" si="436"/>
        <v>532</v>
      </c>
      <c r="AP1364" s="1">
        <f t="shared" si="437"/>
        <v>969</v>
      </c>
      <c r="AQ1364" s="108">
        <f t="shared" si="422"/>
        <v>1.364E-3</v>
      </c>
      <c r="AR1364">
        <f t="shared" si="438"/>
        <v>145</v>
      </c>
      <c r="AS1364" s="1">
        <f t="shared" si="439"/>
        <v>1356</v>
      </c>
    </row>
    <row r="1365" spans="7:45" x14ac:dyDescent="0.25">
      <c r="G1365" s="93">
        <v>43558</v>
      </c>
      <c r="H1365" t="s">
        <v>23</v>
      </c>
      <c r="I1365" t="s">
        <v>63</v>
      </c>
      <c r="J1365" t="s">
        <v>591</v>
      </c>
      <c r="K1365" s="95">
        <v>62.27</v>
      </c>
      <c r="L1365" s="94">
        <v>0</v>
      </c>
      <c r="O1365" t="str">
        <f t="shared" si="423"/>
        <v/>
      </c>
      <c r="AA1365" s="3">
        <f t="shared" si="440"/>
        <v>1357</v>
      </c>
      <c r="AB1365" s="93">
        <f t="shared" si="424"/>
        <v>43558.001364999996</v>
      </c>
      <c r="AC1365">
        <f t="shared" si="425"/>
        <v>144</v>
      </c>
      <c r="AD1365" s="1">
        <f t="shared" si="426"/>
        <v>1357</v>
      </c>
      <c r="AE1365" s="119">
        <f t="shared" si="427"/>
        <v>515.00136499999996</v>
      </c>
      <c r="AF1365">
        <f t="shared" si="428"/>
        <v>1027</v>
      </c>
      <c r="AG1365" s="1">
        <f t="shared" si="429"/>
        <v>474</v>
      </c>
      <c r="AH1365" s="119">
        <f t="shared" si="430"/>
        <v>613.00136499999996</v>
      </c>
      <c r="AI1365">
        <f t="shared" si="431"/>
        <v>902</v>
      </c>
      <c r="AJ1365" s="1">
        <f t="shared" si="432"/>
        <v>599</v>
      </c>
      <c r="AK1365" s="1">
        <f t="shared" si="433"/>
        <v>1379.0013650000001</v>
      </c>
      <c r="AL1365">
        <f t="shared" si="434"/>
        <v>127</v>
      </c>
      <c r="AM1365" s="1">
        <f t="shared" si="435"/>
        <v>1374</v>
      </c>
      <c r="AN1365" s="108">
        <f t="shared" si="421"/>
        <v>62.271365000000003</v>
      </c>
      <c r="AO1365">
        <f t="shared" si="436"/>
        <v>553</v>
      </c>
      <c r="AP1365" s="1">
        <f t="shared" si="437"/>
        <v>948</v>
      </c>
      <c r="AQ1365" s="108">
        <f t="shared" si="422"/>
        <v>1.3649999999999999E-3</v>
      </c>
      <c r="AR1365">
        <f t="shared" si="438"/>
        <v>144</v>
      </c>
      <c r="AS1365" s="1">
        <f t="shared" si="439"/>
        <v>1357</v>
      </c>
    </row>
    <row r="1366" spans="7:45" x14ac:dyDescent="0.25">
      <c r="G1366" s="93">
        <v>43558</v>
      </c>
      <c r="H1366" t="s">
        <v>23</v>
      </c>
      <c r="I1366" t="s">
        <v>63</v>
      </c>
      <c r="J1366" t="s">
        <v>591</v>
      </c>
      <c r="K1366" s="95">
        <v>31.99</v>
      </c>
      <c r="L1366" s="94">
        <v>0</v>
      </c>
      <c r="O1366" t="str">
        <f t="shared" si="423"/>
        <v/>
      </c>
      <c r="AA1366" s="3">
        <f t="shared" si="440"/>
        <v>1358</v>
      </c>
      <c r="AB1366" s="93">
        <f t="shared" si="424"/>
        <v>43558.001365999997</v>
      </c>
      <c r="AC1366">
        <f t="shared" si="425"/>
        <v>143</v>
      </c>
      <c r="AD1366" s="1">
        <f t="shared" si="426"/>
        <v>1358</v>
      </c>
      <c r="AE1366" s="119">
        <f t="shared" si="427"/>
        <v>515.00136599999996</v>
      </c>
      <c r="AF1366">
        <f t="shared" si="428"/>
        <v>1026</v>
      </c>
      <c r="AG1366" s="1">
        <f t="shared" si="429"/>
        <v>475</v>
      </c>
      <c r="AH1366" s="119">
        <f t="shared" si="430"/>
        <v>613.00136599999996</v>
      </c>
      <c r="AI1366">
        <f t="shared" si="431"/>
        <v>901</v>
      </c>
      <c r="AJ1366" s="1">
        <f t="shared" si="432"/>
        <v>600</v>
      </c>
      <c r="AK1366" s="1">
        <f t="shared" si="433"/>
        <v>1379.001366</v>
      </c>
      <c r="AL1366">
        <f t="shared" si="434"/>
        <v>126</v>
      </c>
      <c r="AM1366" s="1">
        <f t="shared" si="435"/>
        <v>1375</v>
      </c>
      <c r="AN1366" s="108">
        <f t="shared" si="421"/>
        <v>31.991365999999999</v>
      </c>
      <c r="AO1366">
        <f t="shared" si="436"/>
        <v>819</v>
      </c>
      <c r="AP1366" s="1">
        <f t="shared" si="437"/>
        <v>682</v>
      </c>
      <c r="AQ1366" s="108">
        <f t="shared" si="422"/>
        <v>1.366E-3</v>
      </c>
      <c r="AR1366">
        <f t="shared" si="438"/>
        <v>143</v>
      </c>
      <c r="AS1366" s="1">
        <f t="shared" si="439"/>
        <v>1358</v>
      </c>
    </row>
    <row r="1367" spans="7:45" x14ac:dyDescent="0.25">
      <c r="G1367" s="93">
        <v>43558</v>
      </c>
      <c r="H1367" t="s">
        <v>23</v>
      </c>
      <c r="I1367" t="s">
        <v>63</v>
      </c>
      <c r="J1367" t="s">
        <v>591</v>
      </c>
      <c r="K1367" s="95">
        <v>27.6</v>
      </c>
      <c r="L1367" s="94">
        <v>0</v>
      </c>
      <c r="O1367" t="str">
        <f t="shared" si="423"/>
        <v/>
      </c>
      <c r="AA1367" s="3">
        <f t="shared" si="440"/>
        <v>1359</v>
      </c>
      <c r="AB1367" s="93">
        <f t="shared" si="424"/>
        <v>43558.001366999997</v>
      </c>
      <c r="AC1367">
        <f t="shared" si="425"/>
        <v>142</v>
      </c>
      <c r="AD1367" s="1">
        <f t="shared" si="426"/>
        <v>1359</v>
      </c>
      <c r="AE1367" s="119">
        <f t="shared" si="427"/>
        <v>515.00136699999996</v>
      </c>
      <c r="AF1367">
        <f t="shared" si="428"/>
        <v>1025</v>
      </c>
      <c r="AG1367" s="1">
        <f t="shared" si="429"/>
        <v>476</v>
      </c>
      <c r="AH1367" s="119">
        <f t="shared" si="430"/>
        <v>613.00136699999996</v>
      </c>
      <c r="AI1367">
        <f t="shared" si="431"/>
        <v>900</v>
      </c>
      <c r="AJ1367" s="1">
        <f t="shared" si="432"/>
        <v>601</v>
      </c>
      <c r="AK1367" s="1">
        <f t="shared" si="433"/>
        <v>1379.0013670000001</v>
      </c>
      <c r="AL1367">
        <f t="shared" si="434"/>
        <v>125</v>
      </c>
      <c r="AM1367" s="1">
        <f t="shared" si="435"/>
        <v>1376</v>
      </c>
      <c r="AN1367" s="108">
        <f t="shared" si="421"/>
        <v>27.601367</v>
      </c>
      <c r="AO1367">
        <f t="shared" si="436"/>
        <v>861</v>
      </c>
      <c r="AP1367" s="1">
        <f t="shared" si="437"/>
        <v>640</v>
      </c>
      <c r="AQ1367" s="108">
        <f t="shared" si="422"/>
        <v>1.3669999999999999E-3</v>
      </c>
      <c r="AR1367">
        <f t="shared" si="438"/>
        <v>142</v>
      </c>
      <c r="AS1367" s="1">
        <f t="shared" si="439"/>
        <v>1359</v>
      </c>
    </row>
    <row r="1368" spans="7:45" x14ac:dyDescent="0.25">
      <c r="G1368" s="93">
        <v>43558</v>
      </c>
      <c r="H1368" t="s">
        <v>23</v>
      </c>
      <c r="I1368" t="s">
        <v>63</v>
      </c>
      <c r="J1368" t="s">
        <v>591</v>
      </c>
      <c r="K1368" s="95">
        <v>16</v>
      </c>
      <c r="L1368" s="94">
        <v>0</v>
      </c>
      <c r="O1368" t="str">
        <f t="shared" si="423"/>
        <v/>
      </c>
      <c r="AA1368" s="3">
        <f t="shared" si="440"/>
        <v>1360</v>
      </c>
      <c r="AB1368" s="93">
        <f t="shared" si="424"/>
        <v>43558.001367999997</v>
      </c>
      <c r="AC1368">
        <f t="shared" si="425"/>
        <v>141</v>
      </c>
      <c r="AD1368" s="1">
        <f t="shared" si="426"/>
        <v>1360</v>
      </c>
      <c r="AE1368" s="119">
        <f t="shared" si="427"/>
        <v>515.00136799999996</v>
      </c>
      <c r="AF1368">
        <f t="shared" si="428"/>
        <v>1024</v>
      </c>
      <c r="AG1368" s="1">
        <f t="shared" si="429"/>
        <v>477</v>
      </c>
      <c r="AH1368" s="119">
        <f t="shared" si="430"/>
        <v>613.00136799999996</v>
      </c>
      <c r="AI1368">
        <f t="shared" si="431"/>
        <v>899</v>
      </c>
      <c r="AJ1368" s="1">
        <f t="shared" si="432"/>
        <v>602</v>
      </c>
      <c r="AK1368" s="1">
        <f t="shared" si="433"/>
        <v>1379.001368</v>
      </c>
      <c r="AL1368">
        <f t="shared" si="434"/>
        <v>124</v>
      </c>
      <c r="AM1368" s="1">
        <f t="shared" si="435"/>
        <v>1377</v>
      </c>
      <c r="AN1368" s="108">
        <f t="shared" si="421"/>
        <v>16.001367999999999</v>
      </c>
      <c r="AO1368">
        <f t="shared" si="436"/>
        <v>1076</v>
      </c>
      <c r="AP1368" s="1">
        <f t="shared" si="437"/>
        <v>425</v>
      </c>
      <c r="AQ1368" s="108">
        <f t="shared" si="422"/>
        <v>1.3679999999999999E-3</v>
      </c>
      <c r="AR1368">
        <f t="shared" si="438"/>
        <v>141</v>
      </c>
      <c r="AS1368" s="1">
        <f t="shared" si="439"/>
        <v>1360</v>
      </c>
    </row>
    <row r="1369" spans="7:45" x14ac:dyDescent="0.25">
      <c r="G1369" s="93">
        <v>43558</v>
      </c>
      <c r="H1369" t="s">
        <v>23</v>
      </c>
      <c r="I1369" t="s">
        <v>63</v>
      </c>
      <c r="J1369" t="s">
        <v>591</v>
      </c>
      <c r="K1369" s="95">
        <v>13.12</v>
      </c>
      <c r="L1369" s="94">
        <v>0</v>
      </c>
      <c r="O1369" t="str">
        <f t="shared" si="423"/>
        <v/>
      </c>
      <c r="AA1369" s="3">
        <f t="shared" si="440"/>
        <v>1361</v>
      </c>
      <c r="AB1369" s="93">
        <f t="shared" si="424"/>
        <v>43558.001368999998</v>
      </c>
      <c r="AC1369">
        <f t="shared" si="425"/>
        <v>140</v>
      </c>
      <c r="AD1369" s="1">
        <f t="shared" si="426"/>
        <v>1361</v>
      </c>
      <c r="AE1369" s="119">
        <f t="shared" si="427"/>
        <v>515.00136899999995</v>
      </c>
      <c r="AF1369">
        <f t="shared" si="428"/>
        <v>1023</v>
      </c>
      <c r="AG1369" s="1">
        <f t="shared" si="429"/>
        <v>478</v>
      </c>
      <c r="AH1369" s="119">
        <f t="shared" si="430"/>
        <v>613.00136899999995</v>
      </c>
      <c r="AI1369">
        <f t="shared" si="431"/>
        <v>898</v>
      </c>
      <c r="AJ1369" s="1">
        <f t="shared" si="432"/>
        <v>603</v>
      </c>
      <c r="AK1369" s="1">
        <f t="shared" si="433"/>
        <v>1379.0013690000001</v>
      </c>
      <c r="AL1369">
        <f t="shared" si="434"/>
        <v>123</v>
      </c>
      <c r="AM1369" s="1">
        <f t="shared" si="435"/>
        <v>1378</v>
      </c>
      <c r="AN1369" s="108">
        <f t="shared" si="421"/>
        <v>13.121369</v>
      </c>
      <c r="AO1369">
        <f t="shared" si="436"/>
        <v>1165</v>
      </c>
      <c r="AP1369" s="1">
        <f t="shared" si="437"/>
        <v>336</v>
      </c>
      <c r="AQ1369" s="108">
        <f t="shared" si="422"/>
        <v>1.369E-3</v>
      </c>
      <c r="AR1369">
        <f t="shared" si="438"/>
        <v>140</v>
      </c>
      <c r="AS1369" s="1">
        <f t="shared" si="439"/>
        <v>1361</v>
      </c>
    </row>
    <row r="1370" spans="7:45" x14ac:dyDescent="0.25">
      <c r="G1370" s="93">
        <v>43558</v>
      </c>
      <c r="H1370" t="s">
        <v>23</v>
      </c>
      <c r="I1370" t="s">
        <v>63</v>
      </c>
      <c r="J1370" t="s">
        <v>591</v>
      </c>
      <c r="K1370" s="95">
        <v>8.35</v>
      </c>
      <c r="L1370" s="94">
        <v>0</v>
      </c>
      <c r="O1370" t="str">
        <f t="shared" si="423"/>
        <v/>
      </c>
      <c r="AA1370" s="3">
        <f t="shared" si="440"/>
        <v>1362</v>
      </c>
      <c r="AB1370" s="93">
        <f t="shared" si="424"/>
        <v>43558.001369999998</v>
      </c>
      <c r="AC1370">
        <f t="shared" si="425"/>
        <v>139</v>
      </c>
      <c r="AD1370" s="1">
        <f t="shared" si="426"/>
        <v>1362</v>
      </c>
      <c r="AE1370" s="119">
        <f t="shared" si="427"/>
        <v>515.00136999999995</v>
      </c>
      <c r="AF1370">
        <f t="shared" si="428"/>
        <v>1022</v>
      </c>
      <c r="AG1370" s="1">
        <f t="shared" si="429"/>
        <v>479</v>
      </c>
      <c r="AH1370" s="119">
        <f t="shared" si="430"/>
        <v>613.00136999999995</v>
      </c>
      <c r="AI1370">
        <f t="shared" si="431"/>
        <v>897</v>
      </c>
      <c r="AJ1370" s="1">
        <f t="shared" si="432"/>
        <v>604</v>
      </c>
      <c r="AK1370" s="1">
        <f t="shared" si="433"/>
        <v>1379.00137</v>
      </c>
      <c r="AL1370">
        <f t="shared" si="434"/>
        <v>122</v>
      </c>
      <c r="AM1370" s="1">
        <f t="shared" si="435"/>
        <v>1379</v>
      </c>
      <c r="AN1370" s="108">
        <f t="shared" si="421"/>
        <v>8.3513699999999993</v>
      </c>
      <c r="AO1370">
        <f t="shared" si="436"/>
        <v>1250</v>
      </c>
      <c r="AP1370" s="1">
        <f t="shared" si="437"/>
        <v>251</v>
      </c>
      <c r="AQ1370" s="108">
        <f t="shared" si="422"/>
        <v>1.3699999999999999E-3</v>
      </c>
      <c r="AR1370">
        <f t="shared" si="438"/>
        <v>139</v>
      </c>
      <c r="AS1370" s="1">
        <f t="shared" si="439"/>
        <v>1362</v>
      </c>
    </row>
    <row r="1371" spans="7:45" x14ac:dyDescent="0.25">
      <c r="G1371" s="93">
        <v>43558</v>
      </c>
      <c r="H1371" t="s">
        <v>23</v>
      </c>
      <c r="I1371" t="s">
        <v>37</v>
      </c>
      <c r="J1371" t="s">
        <v>426</v>
      </c>
      <c r="K1371" s="95">
        <v>2.4</v>
      </c>
      <c r="L1371" s="94">
        <v>0</v>
      </c>
      <c r="O1371" t="str">
        <f t="shared" si="423"/>
        <v/>
      </c>
      <c r="AA1371" s="3">
        <f t="shared" si="440"/>
        <v>1363</v>
      </c>
      <c r="AB1371" s="93">
        <f t="shared" si="424"/>
        <v>43558.001370999998</v>
      </c>
      <c r="AC1371">
        <f t="shared" si="425"/>
        <v>138</v>
      </c>
      <c r="AD1371" s="1">
        <f t="shared" si="426"/>
        <v>1363</v>
      </c>
      <c r="AE1371" s="119">
        <f t="shared" si="427"/>
        <v>515.00137099999995</v>
      </c>
      <c r="AF1371">
        <f t="shared" si="428"/>
        <v>1021</v>
      </c>
      <c r="AG1371" s="1">
        <f t="shared" si="429"/>
        <v>480</v>
      </c>
      <c r="AH1371" s="119">
        <f t="shared" si="430"/>
        <v>868.00137099999995</v>
      </c>
      <c r="AI1371">
        <f t="shared" si="431"/>
        <v>649</v>
      </c>
      <c r="AJ1371" s="1">
        <f t="shared" si="432"/>
        <v>852</v>
      </c>
      <c r="AK1371" s="1">
        <f t="shared" si="433"/>
        <v>206.00137100000001</v>
      </c>
      <c r="AL1371">
        <f t="shared" si="434"/>
        <v>1295</v>
      </c>
      <c r="AM1371" s="1">
        <f t="shared" si="435"/>
        <v>206</v>
      </c>
      <c r="AN1371" s="108">
        <f t="shared" si="421"/>
        <v>2.4013709999999997</v>
      </c>
      <c r="AO1371">
        <f t="shared" si="436"/>
        <v>1454</v>
      </c>
      <c r="AP1371" s="1">
        <f t="shared" si="437"/>
        <v>47</v>
      </c>
      <c r="AQ1371" s="108">
        <f t="shared" si="422"/>
        <v>1.371E-3</v>
      </c>
      <c r="AR1371">
        <f t="shared" si="438"/>
        <v>138</v>
      </c>
      <c r="AS1371" s="1">
        <f t="shared" si="439"/>
        <v>1363</v>
      </c>
    </row>
    <row r="1372" spans="7:45" x14ac:dyDescent="0.25">
      <c r="G1372" s="93">
        <v>43558</v>
      </c>
      <c r="H1372" t="s">
        <v>23</v>
      </c>
      <c r="I1372" t="s">
        <v>37</v>
      </c>
      <c r="J1372" t="s">
        <v>160</v>
      </c>
      <c r="K1372" s="95">
        <v>9</v>
      </c>
      <c r="L1372" s="94">
        <v>0</v>
      </c>
      <c r="O1372" t="str">
        <f t="shared" si="423"/>
        <v/>
      </c>
      <c r="AA1372" s="3">
        <f t="shared" si="440"/>
        <v>1364</v>
      </c>
      <c r="AB1372" s="93">
        <f t="shared" si="424"/>
        <v>43558.001371999999</v>
      </c>
      <c r="AC1372">
        <f t="shared" si="425"/>
        <v>137</v>
      </c>
      <c r="AD1372" s="1">
        <f t="shared" si="426"/>
        <v>1364</v>
      </c>
      <c r="AE1372" s="119">
        <f t="shared" si="427"/>
        <v>515.00137199999995</v>
      </c>
      <c r="AF1372">
        <f t="shared" si="428"/>
        <v>1020</v>
      </c>
      <c r="AG1372" s="1">
        <f t="shared" si="429"/>
        <v>481</v>
      </c>
      <c r="AH1372" s="119">
        <f t="shared" si="430"/>
        <v>868.00137199999995</v>
      </c>
      <c r="AI1372">
        <f t="shared" si="431"/>
        <v>648</v>
      </c>
      <c r="AJ1372" s="1">
        <f t="shared" si="432"/>
        <v>853</v>
      </c>
      <c r="AK1372" s="1">
        <f t="shared" si="433"/>
        <v>142.001372</v>
      </c>
      <c r="AL1372">
        <f t="shared" si="434"/>
        <v>1359</v>
      </c>
      <c r="AM1372" s="1">
        <f t="shared" si="435"/>
        <v>142</v>
      </c>
      <c r="AN1372" s="108">
        <f t="shared" si="421"/>
        <v>9.0013719999999999</v>
      </c>
      <c r="AO1372">
        <f t="shared" si="436"/>
        <v>1244</v>
      </c>
      <c r="AP1372" s="1">
        <f t="shared" si="437"/>
        <v>257</v>
      </c>
      <c r="AQ1372" s="108">
        <f t="shared" si="422"/>
        <v>1.372E-3</v>
      </c>
      <c r="AR1372">
        <f t="shared" si="438"/>
        <v>137</v>
      </c>
      <c r="AS1372" s="1">
        <f t="shared" si="439"/>
        <v>1364</v>
      </c>
    </row>
    <row r="1373" spans="7:45" x14ac:dyDescent="0.25">
      <c r="G1373" s="93">
        <v>43558</v>
      </c>
      <c r="H1373" t="s">
        <v>23</v>
      </c>
      <c r="I1373" t="s">
        <v>37</v>
      </c>
      <c r="J1373" t="s">
        <v>168</v>
      </c>
      <c r="K1373" s="95">
        <v>6.4</v>
      </c>
      <c r="L1373" s="94">
        <v>0</v>
      </c>
      <c r="O1373" t="str">
        <f t="shared" si="423"/>
        <v/>
      </c>
      <c r="AA1373" s="3">
        <f t="shared" si="440"/>
        <v>1365</v>
      </c>
      <c r="AB1373" s="93">
        <f t="shared" si="424"/>
        <v>43558.001372999999</v>
      </c>
      <c r="AC1373">
        <f t="shared" si="425"/>
        <v>136</v>
      </c>
      <c r="AD1373" s="1">
        <f t="shared" si="426"/>
        <v>1365</v>
      </c>
      <c r="AE1373" s="119">
        <f t="shared" si="427"/>
        <v>515.00137299999994</v>
      </c>
      <c r="AF1373">
        <f t="shared" si="428"/>
        <v>1019</v>
      </c>
      <c r="AG1373" s="1">
        <f t="shared" si="429"/>
        <v>482</v>
      </c>
      <c r="AH1373" s="119">
        <f t="shared" si="430"/>
        <v>868.00137299999994</v>
      </c>
      <c r="AI1373">
        <f t="shared" si="431"/>
        <v>647</v>
      </c>
      <c r="AJ1373" s="1">
        <f t="shared" si="432"/>
        <v>854</v>
      </c>
      <c r="AK1373" s="1">
        <f t="shared" si="433"/>
        <v>72.001373000000001</v>
      </c>
      <c r="AL1373">
        <f t="shared" si="434"/>
        <v>1429</v>
      </c>
      <c r="AM1373" s="1">
        <f t="shared" si="435"/>
        <v>72</v>
      </c>
      <c r="AN1373" s="108">
        <f t="shared" si="421"/>
        <v>6.4013730000000004</v>
      </c>
      <c r="AO1373">
        <f t="shared" si="436"/>
        <v>1378</v>
      </c>
      <c r="AP1373" s="1">
        <f t="shared" si="437"/>
        <v>123</v>
      </c>
      <c r="AQ1373" s="108">
        <f t="shared" si="422"/>
        <v>1.3729999999999999E-3</v>
      </c>
      <c r="AR1373">
        <f t="shared" si="438"/>
        <v>136</v>
      </c>
      <c r="AS1373" s="1">
        <f t="shared" si="439"/>
        <v>1365</v>
      </c>
    </row>
    <row r="1374" spans="7:45" x14ac:dyDescent="0.25">
      <c r="G1374" s="93">
        <v>43558</v>
      </c>
      <c r="H1374" t="s">
        <v>23</v>
      </c>
      <c r="I1374" t="s">
        <v>37</v>
      </c>
      <c r="J1374" t="s">
        <v>290</v>
      </c>
      <c r="K1374" s="95">
        <v>14.35</v>
      </c>
      <c r="L1374" s="94">
        <v>0</v>
      </c>
      <c r="O1374" t="str">
        <f t="shared" si="423"/>
        <v/>
      </c>
      <c r="AA1374" s="3">
        <f t="shared" si="440"/>
        <v>1366</v>
      </c>
      <c r="AB1374" s="93">
        <f t="shared" si="424"/>
        <v>43558.001373999999</v>
      </c>
      <c r="AC1374">
        <f t="shared" si="425"/>
        <v>135</v>
      </c>
      <c r="AD1374" s="1">
        <f t="shared" si="426"/>
        <v>1366</v>
      </c>
      <c r="AE1374" s="119">
        <f t="shared" si="427"/>
        <v>515.00137400000006</v>
      </c>
      <c r="AF1374">
        <f t="shared" si="428"/>
        <v>1018</v>
      </c>
      <c r="AG1374" s="1">
        <f t="shared" si="429"/>
        <v>483</v>
      </c>
      <c r="AH1374" s="119">
        <f t="shared" si="430"/>
        <v>868.00137400000006</v>
      </c>
      <c r="AI1374">
        <f t="shared" si="431"/>
        <v>646</v>
      </c>
      <c r="AJ1374" s="1">
        <f t="shared" si="432"/>
        <v>855</v>
      </c>
      <c r="AK1374" s="1">
        <f t="shared" si="433"/>
        <v>45.001373999999998</v>
      </c>
      <c r="AL1374">
        <f t="shared" si="434"/>
        <v>1457</v>
      </c>
      <c r="AM1374" s="1">
        <f t="shared" si="435"/>
        <v>44</v>
      </c>
      <c r="AN1374" s="108">
        <f t="shared" si="421"/>
        <v>14.351374</v>
      </c>
      <c r="AO1374">
        <f t="shared" si="436"/>
        <v>1150</v>
      </c>
      <c r="AP1374" s="1">
        <f t="shared" si="437"/>
        <v>351</v>
      </c>
      <c r="AQ1374" s="108">
        <f t="shared" si="422"/>
        <v>1.374E-3</v>
      </c>
      <c r="AR1374">
        <f t="shared" si="438"/>
        <v>135</v>
      </c>
      <c r="AS1374" s="1">
        <f t="shared" si="439"/>
        <v>1366</v>
      </c>
    </row>
    <row r="1375" spans="7:45" x14ac:dyDescent="0.25">
      <c r="G1375" s="93">
        <v>43559</v>
      </c>
      <c r="H1375" t="s">
        <v>22</v>
      </c>
      <c r="I1375" t="s">
        <v>36</v>
      </c>
      <c r="J1375" t="s">
        <v>592</v>
      </c>
      <c r="K1375" s="95">
        <v>16</v>
      </c>
      <c r="L1375" s="94">
        <v>0</v>
      </c>
      <c r="O1375" t="str">
        <f t="shared" si="423"/>
        <v/>
      </c>
      <c r="AA1375" s="3">
        <f t="shared" si="440"/>
        <v>1367</v>
      </c>
      <c r="AB1375" s="93">
        <f t="shared" si="424"/>
        <v>43559.001375</v>
      </c>
      <c r="AC1375">
        <f t="shared" si="425"/>
        <v>134</v>
      </c>
      <c r="AD1375" s="1">
        <f t="shared" si="426"/>
        <v>1367</v>
      </c>
      <c r="AE1375" s="119">
        <f t="shared" si="427"/>
        <v>1469.0013750000001</v>
      </c>
      <c r="AF1375">
        <f t="shared" si="428"/>
        <v>50</v>
      </c>
      <c r="AG1375" s="1">
        <f t="shared" si="429"/>
        <v>1451</v>
      </c>
      <c r="AH1375" s="119">
        <f t="shared" si="430"/>
        <v>297.001375</v>
      </c>
      <c r="AI1375">
        <f t="shared" si="431"/>
        <v>1224</v>
      </c>
      <c r="AJ1375" s="1">
        <f t="shared" si="432"/>
        <v>277</v>
      </c>
      <c r="AK1375" s="1">
        <f t="shared" si="433"/>
        <v>1386.0013750000001</v>
      </c>
      <c r="AL1375">
        <f t="shared" si="434"/>
        <v>121</v>
      </c>
      <c r="AM1375" s="1">
        <f t="shared" si="435"/>
        <v>1380</v>
      </c>
      <c r="AN1375" s="108">
        <f t="shared" si="421"/>
        <v>16.001374999999999</v>
      </c>
      <c r="AO1375">
        <f t="shared" si="436"/>
        <v>1075</v>
      </c>
      <c r="AP1375" s="1">
        <f t="shared" si="437"/>
        <v>426</v>
      </c>
      <c r="AQ1375" s="108">
        <f t="shared" si="422"/>
        <v>1.3749999999999999E-3</v>
      </c>
      <c r="AR1375">
        <f t="shared" si="438"/>
        <v>134</v>
      </c>
      <c r="AS1375" s="1">
        <f t="shared" si="439"/>
        <v>1367</v>
      </c>
    </row>
    <row r="1376" spans="7:45" x14ac:dyDescent="0.25">
      <c r="G1376" s="93">
        <v>43559</v>
      </c>
      <c r="H1376" t="s">
        <v>22</v>
      </c>
      <c r="I1376" t="s">
        <v>65</v>
      </c>
      <c r="J1376" t="s">
        <v>592</v>
      </c>
      <c r="K1376" s="95">
        <v>221</v>
      </c>
      <c r="L1376" s="94">
        <v>0</v>
      </c>
      <c r="O1376" t="str">
        <f t="shared" si="423"/>
        <v/>
      </c>
      <c r="AA1376" s="3">
        <f t="shared" si="440"/>
        <v>1368</v>
      </c>
      <c r="AB1376" s="93">
        <f t="shared" si="424"/>
        <v>43559.001376</v>
      </c>
      <c r="AC1376">
        <f t="shared" si="425"/>
        <v>133</v>
      </c>
      <c r="AD1376" s="1">
        <f t="shared" si="426"/>
        <v>1368</v>
      </c>
      <c r="AE1376" s="119">
        <f t="shared" si="427"/>
        <v>1469.0013759999999</v>
      </c>
      <c r="AF1376">
        <f t="shared" si="428"/>
        <v>49</v>
      </c>
      <c r="AG1376" s="1">
        <f t="shared" si="429"/>
        <v>1452</v>
      </c>
      <c r="AH1376" s="119">
        <f t="shared" si="430"/>
        <v>1500.0013759999999</v>
      </c>
      <c r="AI1376">
        <f t="shared" si="431"/>
        <v>17</v>
      </c>
      <c r="AJ1376" s="1">
        <f t="shared" si="432"/>
        <v>1484</v>
      </c>
      <c r="AK1376" s="1">
        <f t="shared" si="433"/>
        <v>1386.0013759999999</v>
      </c>
      <c r="AL1376">
        <f t="shared" si="434"/>
        <v>120</v>
      </c>
      <c r="AM1376" s="1">
        <f t="shared" si="435"/>
        <v>1381</v>
      </c>
      <c r="AN1376" s="108">
        <f t="shared" si="421"/>
        <v>221.00137599999999</v>
      </c>
      <c r="AO1376">
        <f t="shared" si="436"/>
        <v>217</v>
      </c>
      <c r="AP1376" s="1">
        <f t="shared" si="437"/>
        <v>1284</v>
      </c>
      <c r="AQ1376" s="108">
        <f t="shared" si="422"/>
        <v>1.3759999999999998E-3</v>
      </c>
      <c r="AR1376">
        <f t="shared" si="438"/>
        <v>133</v>
      </c>
      <c r="AS1376" s="1">
        <f t="shared" si="439"/>
        <v>1368</v>
      </c>
    </row>
    <row r="1377" spans="7:45" x14ac:dyDescent="0.25">
      <c r="G1377" s="93">
        <v>43559</v>
      </c>
      <c r="H1377" t="s">
        <v>71</v>
      </c>
      <c r="I1377" t="s">
        <v>65</v>
      </c>
      <c r="J1377" t="s">
        <v>592</v>
      </c>
      <c r="K1377" s="95">
        <v>24</v>
      </c>
      <c r="L1377" s="94">
        <v>0</v>
      </c>
      <c r="O1377" t="str">
        <f t="shared" si="423"/>
        <v/>
      </c>
      <c r="AA1377" s="3">
        <f t="shared" si="440"/>
        <v>1369</v>
      </c>
      <c r="AB1377" s="93">
        <f t="shared" si="424"/>
        <v>43559.001377000001</v>
      </c>
      <c r="AC1377">
        <f t="shared" si="425"/>
        <v>132</v>
      </c>
      <c r="AD1377" s="1">
        <f t="shared" si="426"/>
        <v>1369</v>
      </c>
      <c r="AE1377" s="119">
        <f t="shared" si="427"/>
        <v>1260.001377</v>
      </c>
      <c r="AF1377">
        <f t="shared" si="428"/>
        <v>247</v>
      </c>
      <c r="AG1377" s="1">
        <f t="shared" si="429"/>
        <v>1254</v>
      </c>
      <c r="AH1377" s="119">
        <f t="shared" si="430"/>
        <v>1500.001377</v>
      </c>
      <c r="AI1377">
        <f t="shared" si="431"/>
        <v>16</v>
      </c>
      <c r="AJ1377" s="1">
        <f t="shared" si="432"/>
        <v>1485</v>
      </c>
      <c r="AK1377" s="1">
        <f t="shared" si="433"/>
        <v>1386.001377</v>
      </c>
      <c r="AL1377">
        <f t="shared" si="434"/>
        <v>119</v>
      </c>
      <c r="AM1377" s="1">
        <f t="shared" si="435"/>
        <v>1382</v>
      </c>
      <c r="AN1377" s="108">
        <f t="shared" si="421"/>
        <v>24.001377000000002</v>
      </c>
      <c r="AO1377">
        <f t="shared" si="436"/>
        <v>915</v>
      </c>
      <c r="AP1377" s="1">
        <f t="shared" si="437"/>
        <v>586</v>
      </c>
      <c r="AQ1377" s="108">
        <f t="shared" si="422"/>
        <v>1.377E-3</v>
      </c>
      <c r="AR1377">
        <f t="shared" si="438"/>
        <v>132</v>
      </c>
      <c r="AS1377" s="1">
        <f t="shared" si="439"/>
        <v>1369</v>
      </c>
    </row>
    <row r="1378" spans="7:45" x14ac:dyDescent="0.25">
      <c r="G1378" s="93">
        <v>43559</v>
      </c>
      <c r="H1378" t="s">
        <v>76</v>
      </c>
      <c r="I1378" t="s">
        <v>65</v>
      </c>
      <c r="J1378" t="s">
        <v>592</v>
      </c>
      <c r="K1378" s="95">
        <v>513.4</v>
      </c>
      <c r="L1378" s="94">
        <v>0</v>
      </c>
      <c r="O1378" t="str">
        <f t="shared" si="423"/>
        <v/>
      </c>
      <c r="AA1378" s="3">
        <f t="shared" si="440"/>
        <v>1370</v>
      </c>
      <c r="AB1378" s="93">
        <f t="shared" si="424"/>
        <v>43559.001378000001</v>
      </c>
      <c r="AC1378">
        <f t="shared" si="425"/>
        <v>131</v>
      </c>
      <c r="AD1378" s="1">
        <f t="shared" si="426"/>
        <v>1370</v>
      </c>
      <c r="AE1378" s="119">
        <f t="shared" si="427"/>
        <v>1207.0013779999999</v>
      </c>
      <c r="AF1378">
        <f t="shared" si="428"/>
        <v>295</v>
      </c>
      <c r="AG1378" s="1">
        <f t="shared" si="429"/>
        <v>1206</v>
      </c>
      <c r="AH1378" s="119">
        <f t="shared" si="430"/>
        <v>1500.0013779999999</v>
      </c>
      <c r="AI1378">
        <f t="shared" si="431"/>
        <v>15</v>
      </c>
      <c r="AJ1378" s="1">
        <f t="shared" si="432"/>
        <v>1486</v>
      </c>
      <c r="AK1378" s="1">
        <f t="shared" si="433"/>
        <v>1386.0013779999999</v>
      </c>
      <c r="AL1378">
        <f t="shared" si="434"/>
        <v>118</v>
      </c>
      <c r="AM1378" s="1">
        <f t="shared" si="435"/>
        <v>1383</v>
      </c>
      <c r="AN1378" s="108">
        <f t="shared" si="421"/>
        <v>513.40137800000002</v>
      </c>
      <c r="AO1378">
        <f t="shared" si="436"/>
        <v>95</v>
      </c>
      <c r="AP1378" s="1">
        <f t="shared" si="437"/>
        <v>1406</v>
      </c>
      <c r="AQ1378" s="108">
        <f t="shared" si="422"/>
        <v>1.3779999999999999E-3</v>
      </c>
      <c r="AR1378">
        <f t="shared" si="438"/>
        <v>131</v>
      </c>
      <c r="AS1378" s="1">
        <f t="shared" si="439"/>
        <v>1370</v>
      </c>
    </row>
    <row r="1379" spans="7:45" x14ac:dyDescent="0.25">
      <c r="G1379" s="93">
        <v>43559</v>
      </c>
      <c r="H1379" t="s">
        <v>21</v>
      </c>
      <c r="I1379" t="s">
        <v>36</v>
      </c>
      <c r="J1379" t="s">
        <v>592</v>
      </c>
      <c r="K1379" s="95">
        <v>16</v>
      </c>
      <c r="L1379" s="94">
        <v>0</v>
      </c>
      <c r="O1379" t="str">
        <f t="shared" si="423"/>
        <v/>
      </c>
      <c r="AA1379" s="3">
        <f t="shared" si="440"/>
        <v>1371</v>
      </c>
      <c r="AB1379" s="93">
        <f t="shared" si="424"/>
        <v>43559.001379000001</v>
      </c>
      <c r="AC1379">
        <f t="shared" si="425"/>
        <v>130</v>
      </c>
      <c r="AD1379" s="1">
        <f t="shared" si="426"/>
        <v>1371</v>
      </c>
      <c r="AE1379" s="119">
        <f t="shared" si="427"/>
        <v>1086.001379</v>
      </c>
      <c r="AF1379">
        <f t="shared" si="428"/>
        <v>460</v>
      </c>
      <c r="AG1379" s="1">
        <f t="shared" si="429"/>
        <v>1041</v>
      </c>
      <c r="AH1379" s="119">
        <f t="shared" si="430"/>
        <v>297.00137899999999</v>
      </c>
      <c r="AI1379">
        <f t="shared" si="431"/>
        <v>1223</v>
      </c>
      <c r="AJ1379" s="1">
        <f t="shared" si="432"/>
        <v>278</v>
      </c>
      <c r="AK1379" s="1">
        <f t="shared" si="433"/>
        <v>1386.001379</v>
      </c>
      <c r="AL1379">
        <f t="shared" si="434"/>
        <v>117</v>
      </c>
      <c r="AM1379" s="1">
        <f t="shared" si="435"/>
        <v>1384</v>
      </c>
      <c r="AN1379" s="108">
        <f t="shared" si="421"/>
        <v>16.001379</v>
      </c>
      <c r="AO1379">
        <f t="shared" si="436"/>
        <v>1074</v>
      </c>
      <c r="AP1379" s="1">
        <f t="shared" si="437"/>
        <v>427</v>
      </c>
      <c r="AQ1379" s="108">
        <f t="shared" si="422"/>
        <v>1.379E-3</v>
      </c>
      <c r="AR1379">
        <f t="shared" si="438"/>
        <v>130</v>
      </c>
      <c r="AS1379" s="1">
        <f t="shared" si="439"/>
        <v>1371</v>
      </c>
    </row>
    <row r="1380" spans="7:45" x14ac:dyDescent="0.25">
      <c r="G1380" s="93">
        <v>43559</v>
      </c>
      <c r="H1380" t="s">
        <v>21</v>
      </c>
      <c r="I1380" t="s">
        <v>36</v>
      </c>
      <c r="J1380" t="s">
        <v>592</v>
      </c>
      <c r="K1380" s="95">
        <v>8</v>
      </c>
      <c r="L1380" s="94">
        <v>0</v>
      </c>
      <c r="O1380" t="str">
        <f t="shared" si="423"/>
        <v/>
      </c>
      <c r="AA1380" s="3">
        <f t="shared" si="440"/>
        <v>1372</v>
      </c>
      <c r="AB1380" s="93">
        <f t="shared" si="424"/>
        <v>43559.001380000002</v>
      </c>
      <c r="AC1380">
        <f t="shared" si="425"/>
        <v>129</v>
      </c>
      <c r="AD1380" s="1">
        <f t="shared" si="426"/>
        <v>1372</v>
      </c>
      <c r="AE1380" s="119">
        <f t="shared" si="427"/>
        <v>1086.0013799999999</v>
      </c>
      <c r="AF1380">
        <f t="shared" si="428"/>
        <v>459</v>
      </c>
      <c r="AG1380" s="1">
        <f t="shared" si="429"/>
        <v>1042</v>
      </c>
      <c r="AH1380" s="119">
        <f t="shared" si="430"/>
        <v>297.00137999999998</v>
      </c>
      <c r="AI1380">
        <f t="shared" si="431"/>
        <v>1222</v>
      </c>
      <c r="AJ1380" s="1">
        <f t="shared" si="432"/>
        <v>279</v>
      </c>
      <c r="AK1380" s="1">
        <f t="shared" si="433"/>
        <v>1386.0013799999999</v>
      </c>
      <c r="AL1380">
        <f t="shared" si="434"/>
        <v>116</v>
      </c>
      <c r="AM1380" s="1">
        <f t="shared" si="435"/>
        <v>1385</v>
      </c>
      <c r="AN1380" s="108">
        <f t="shared" si="421"/>
        <v>8.0013799999999993</v>
      </c>
      <c r="AO1380">
        <f t="shared" si="436"/>
        <v>1258</v>
      </c>
      <c r="AP1380" s="1">
        <f t="shared" si="437"/>
        <v>243</v>
      </c>
      <c r="AQ1380" s="108">
        <f t="shared" si="422"/>
        <v>1.3799999999999999E-3</v>
      </c>
      <c r="AR1380">
        <f t="shared" si="438"/>
        <v>129</v>
      </c>
      <c r="AS1380" s="1">
        <f t="shared" si="439"/>
        <v>1372</v>
      </c>
    </row>
    <row r="1381" spans="7:45" x14ac:dyDescent="0.25">
      <c r="G1381" s="93">
        <v>43559</v>
      </c>
      <c r="H1381" t="s">
        <v>23</v>
      </c>
      <c r="I1381" t="s">
        <v>64</v>
      </c>
      <c r="J1381" t="s">
        <v>592</v>
      </c>
      <c r="K1381" s="95">
        <v>121.01</v>
      </c>
      <c r="L1381" s="94">
        <v>0</v>
      </c>
      <c r="O1381" t="str">
        <f t="shared" si="423"/>
        <v/>
      </c>
      <c r="AA1381" s="3">
        <f t="shared" si="440"/>
        <v>1373</v>
      </c>
      <c r="AB1381" s="93">
        <f t="shared" si="424"/>
        <v>43559.001381000002</v>
      </c>
      <c r="AC1381">
        <f t="shared" si="425"/>
        <v>128</v>
      </c>
      <c r="AD1381" s="1">
        <f t="shared" si="426"/>
        <v>1373</v>
      </c>
      <c r="AE1381" s="119">
        <f t="shared" si="427"/>
        <v>515.00138100000004</v>
      </c>
      <c r="AF1381">
        <f t="shared" si="428"/>
        <v>1017</v>
      </c>
      <c r="AG1381" s="1">
        <f t="shared" si="429"/>
        <v>484</v>
      </c>
      <c r="AH1381" s="119">
        <f t="shared" si="430"/>
        <v>358.00138099999998</v>
      </c>
      <c r="AI1381">
        <f t="shared" si="431"/>
        <v>1150</v>
      </c>
      <c r="AJ1381" s="1">
        <f t="shared" si="432"/>
        <v>351</v>
      </c>
      <c r="AK1381" s="1">
        <f t="shared" si="433"/>
        <v>1386.001381</v>
      </c>
      <c r="AL1381">
        <f t="shared" si="434"/>
        <v>115</v>
      </c>
      <c r="AM1381" s="1">
        <f t="shared" si="435"/>
        <v>1386</v>
      </c>
      <c r="AN1381" s="108">
        <f t="shared" si="421"/>
        <v>121.011381</v>
      </c>
      <c r="AO1381">
        <f t="shared" si="436"/>
        <v>343</v>
      </c>
      <c r="AP1381" s="1">
        <f t="shared" si="437"/>
        <v>1158</v>
      </c>
      <c r="AQ1381" s="108">
        <f t="shared" si="422"/>
        <v>1.3809999999999998E-3</v>
      </c>
      <c r="AR1381">
        <f t="shared" si="438"/>
        <v>128</v>
      </c>
      <c r="AS1381" s="1">
        <f t="shared" si="439"/>
        <v>1373</v>
      </c>
    </row>
    <row r="1382" spans="7:45" x14ac:dyDescent="0.25">
      <c r="G1382" s="93">
        <v>43559</v>
      </c>
      <c r="H1382" t="s">
        <v>23</v>
      </c>
      <c r="I1382" t="s">
        <v>37</v>
      </c>
      <c r="J1382" t="s">
        <v>61</v>
      </c>
      <c r="K1382" s="95">
        <v>4.75</v>
      </c>
      <c r="L1382" s="94">
        <v>0</v>
      </c>
      <c r="O1382" t="str">
        <f t="shared" si="423"/>
        <v/>
      </c>
      <c r="AA1382" s="3">
        <f t="shared" si="440"/>
        <v>1374</v>
      </c>
      <c r="AB1382" s="93">
        <f t="shared" si="424"/>
        <v>43559.001382000002</v>
      </c>
      <c r="AC1382">
        <f t="shared" si="425"/>
        <v>127</v>
      </c>
      <c r="AD1382" s="1">
        <f t="shared" si="426"/>
        <v>1374</v>
      </c>
      <c r="AE1382" s="119">
        <f t="shared" si="427"/>
        <v>515.00138200000004</v>
      </c>
      <c r="AF1382">
        <f t="shared" si="428"/>
        <v>1016</v>
      </c>
      <c r="AG1382" s="1">
        <f t="shared" si="429"/>
        <v>485</v>
      </c>
      <c r="AH1382" s="119">
        <f t="shared" si="430"/>
        <v>868.00138200000004</v>
      </c>
      <c r="AI1382">
        <f t="shared" si="431"/>
        <v>645</v>
      </c>
      <c r="AJ1382" s="1">
        <f t="shared" si="432"/>
        <v>856</v>
      </c>
      <c r="AK1382" s="1">
        <f t="shared" si="433"/>
        <v>83.001382000000007</v>
      </c>
      <c r="AL1382">
        <f t="shared" si="434"/>
        <v>1418</v>
      </c>
      <c r="AM1382" s="1">
        <f t="shared" si="435"/>
        <v>83</v>
      </c>
      <c r="AN1382" s="108">
        <f t="shared" si="421"/>
        <v>4.7513820000000004</v>
      </c>
      <c r="AO1382">
        <f t="shared" si="436"/>
        <v>1403</v>
      </c>
      <c r="AP1382" s="1">
        <f t="shared" si="437"/>
        <v>98</v>
      </c>
      <c r="AQ1382" s="108">
        <f t="shared" si="422"/>
        <v>1.382E-3</v>
      </c>
      <c r="AR1382">
        <f t="shared" si="438"/>
        <v>127</v>
      </c>
      <c r="AS1382" s="1">
        <f t="shared" si="439"/>
        <v>1374</v>
      </c>
    </row>
    <row r="1383" spans="7:45" x14ac:dyDescent="0.25">
      <c r="G1383" s="93">
        <v>43560</v>
      </c>
      <c r="H1383" t="s">
        <v>78</v>
      </c>
      <c r="I1383" t="s">
        <v>63</v>
      </c>
      <c r="J1383" t="s">
        <v>593</v>
      </c>
      <c r="K1383" s="95">
        <v>185.06</v>
      </c>
      <c r="L1383" s="94">
        <v>0</v>
      </c>
      <c r="O1383" t="str">
        <f t="shared" si="423"/>
        <v/>
      </c>
      <c r="AA1383" s="3">
        <f t="shared" si="440"/>
        <v>1375</v>
      </c>
      <c r="AB1383" s="93">
        <f t="shared" si="424"/>
        <v>43560.001383000003</v>
      </c>
      <c r="AC1383">
        <f t="shared" si="425"/>
        <v>126</v>
      </c>
      <c r="AD1383" s="1">
        <f t="shared" si="426"/>
        <v>1375</v>
      </c>
      <c r="AE1383" s="119">
        <f t="shared" si="427"/>
        <v>1487.001383</v>
      </c>
      <c r="AF1383">
        <f t="shared" si="428"/>
        <v>16</v>
      </c>
      <c r="AG1383" s="1">
        <f t="shared" si="429"/>
        <v>1485</v>
      </c>
      <c r="AH1383" s="119">
        <f t="shared" si="430"/>
        <v>613.00138300000003</v>
      </c>
      <c r="AI1383">
        <f t="shared" si="431"/>
        <v>896</v>
      </c>
      <c r="AJ1383" s="1">
        <f t="shared" si="432"/>
        <v>605</v>
      </c>
      <c r="AK1383" s="1">
        <f t="shared" si="433"/>
        <v>1413.001383</v>
      </c>
      <c r="AL1383">
        <f t="shared" si="434"/>
        <v>114</v>
      </c>
      <c r="AM1383" s="1">
        <f t="shared" si="435"/>
        <v>1387</v>
      </c>
      <c r="AN1383" s="108">
        <f t="shared" si="421"/>
        <v>185.06138300000001</v>
      </c>
      <c r="AO1383">
        <f t="shared" si="436"/>
        <v>240</v>
      </c>
      <c r="AP1383" s="1">
        <f t="shared" si="437"/>
        <v>1261</v>
      </c>
      <c r="AQ1383" s="108">
        <f t="shared" si="422"/>
        <v>1.3829999999999999E-3</v>
      </c>
      <c r="AR1383">
        <f t="shared" si="438"/>
        <v>126</v>
      </c>
      <c r="AS1383" s="1">
        <f t="shared" si="439"/>
        <v>1375</v>
      </c>
    </row>
    <row r="1384" spans="7:45" x14ac:dyDescent="0.25">
      <c r="G1384" s="93">
        <v>43560</v>
      </c>
      <c r="H1384" t="s">
        <v>78</v>
      </c>
      <c r="I1384" t="s">
        <v>65</v>
      </c>
      <c r="J1384" t="s">
        <v>593</v>
      </c>
      <c r="K1384" s="95">
        <v>51.99</v>
      </c>
      <c r="L1384" s="94">
        <v>0</v>
      </c>
      <c r="O1384" t="str">
        <f t="shared" si="423"/>
        <v/>
      </c>
      <c r="AA1384" s="3">
        <f t="shared" si="440"/>
        <v>1376</v>
      </c>
      <c r="AB1384" s="93">
        <f t="shared" si="424"/>
        <v>43560.001384000003</v>
      </c>
      <c r="AC1384">
        <f t="shared" si="425"/>
        <v>125</v>
      </c>
      <c r="AD1384" s="1">
        <f t="shared" si="426"/>
        <v>1376</v>
      </c>
      <c r="AE1384" s="119">
        <f t="shared" si="427"/>
        <v>1487.0013839999999</v>
      </c>
      <c r="AF1384">
        <f t="shared" si="428"/>
        <v>15</v>
      </c>
      <c r="AG1384" s="1">
        <f t="shared" si="429"/>
        <v>1486</v>
      </c>
      <c r="AH1384" s="119">
        <f t="shared" si="430"/>
        <v>1500.0013839999999</v>
      </c>
      <c r="AI1384">
        <f t="shared" si="431"/>
        <v>14</v>
      </c>
      <c r="AJ1384" s="1">
        <f t="shared" si="432"/>
        <v>1487</v>
      </c>
      <c r="AK1384" s="1">
        <f t="shared" si="433"/>
        <v>1413.0013839999999</v>
      </c>
      <c r="AL1384">
        <f t="shared" si="434"/>
        <v>113</v>
      </c>
      <c r="AM1384" s="1">
        <f t="shared" si="435"/>
        <v>1388</v>
      </c>
      <c r="AN1384" s="108">
        <f t="shared" si="421"/>
        <v>51.991384000000004</v>
      </c>
      <c r="AO1384">
        <f t="shared" si="436"/>
        <v>603</v>
      </c>
      <c r="AP1384" s="1">
        <f t="shared" si="437"/>
        <v>898</v>
      </c>
      <c r="AQ1384" s="108">
        <f t="shared" si="422"/>
        <v>1.384E-3</v>
      </c>
      <c r="AR1384">
        <f t="shared" si="438"/>
        <v>125</v>
      </c>
      <c r="AS1384" s="1">
        <f t="shared" si="439"/>
        <v>1376</v>
      </c>
    </row>
    <row r="1385" spans="7:45" x14ac:dyDescent="0.25">
      <c r="G1385" s="93">
        <v>43560</v>
      </c>
      <c r="H1385" t="s">
        <v>22</v>
      </c>
      <c r="I1385" t="s">
        <v>36</v>
      </c>
      <c r="J1385" t="s">
        <v>593</v>
      </c>
      <c r="K1385" s="95">
        <v>8</v>
      </c>
      <c r="L1385" s="94">
        <v>0</v>
      </c>
      <c r="O1385" t="str">
        <f t="shared" si="423"/>
        <v/>
      </c>
      <c r="AA1385" s="3">
        <f t="shared" si="440"/>
        <v>1377</v>
      </c>
      <c r="AB1385" s="93">
        <f t="shared" si="424"/>
        <v>43560.001385000003</v>
      </c>
      <c r="AC1385">
        <f t="shared" si="425"/>
        <v>124</v>
      </c>
      <c r="AD1385" s="1">
        <f t="shared" si="426"/>
        <v>1377</v>
      </c>
      <c r="AE1385" s="119">
        <f t="shared" si="427"/>
        <v>1469.001385</v>
      </c>
      <c r="AF1385">
        <f t="shared" si="428"/>
        <v>48</v>
      </c>
      <c r="AG1385" s="1">
        <f t="shared" si="429"/>
        <v>1453</v>
      </c>
      <c r="AH1385" s="119">
        <f t="shared" si="430"/>
        <v>297.00138500000003</v>
      </c>
      <c r="AI1385">
        <f t="shared" si="431"/>
        <v>1221</v>
      </c>
      <c r="AJ1385" s="1">
        <f t="shared" si="432"/>
        <v>280</v>
      </c>
      <c r="AK1385" s="1">
        <f t="shared" si="433"/>
        <v>1413.001385</v>
      </c>
      <c r="AL1385">
        <f t="shared" si="434"/>
        <v>112</v>
      </c>
      <c r="AM1385" s="1">
        <f t="shared" si="435"/>
        <v>1389</v>
      </c>
      <c r="AN1385" s="108">
        <f t="shared" si="421"/>
        <v>8.0013850000000009</v>
      </c>
      <c r="AO1385">
        <f t="shared" si="436"/>
        <v>1257</v>
      </c>
      <c r="AP1385" s="1">
        <f t="shared" si="437"/>
        <v>244</v>
      </c>
      <c r="AQ1385" s="108">
        <f t="shared" si="422"/>
        <v>1.3849999999999999E-3</v>
      </c>
      <c r="AR1385">
        <f t="shared" si="438"/>
        <v>124</v>
      </c>
      <c r="AS1385" s="1">
        <f t="shared" si="439"/>
        <v>1377</v>
      </c>
    </row>
    <row r="1386" spans="7:45" x14ac:dyDescent="0.25">
      <c r="G1386" s="93">
        <v>43560</v>
      </c>
      <c r="H1386" t="s">
        <v>73</v>
      </c>
      <c r="I1386" t="s">
        <v>64</v>
      </c>
      <c r="J1386" t="s">
        <v>593</v>
      </c>
      <c r="K1386" s="95">
        <v>347.34</v>
      </c>
      <c r="L1386" s="94">
        <v>0</v>
      </c>
      <c r="O1386" t="str">
        <f t="shared" si="423"/>
        <v/>
      </c>
      <c r="AA1386" s="3">
        <f t="shared" si="440"/>
        <v>1378</v>
      </c>
      <c r="AB1386" s="93">
        <f t="shared" si="424"/>
        <v>43560.001386000004</v>
      </c>
      <c r="AC1386">
        <f t="shared" si="425"/>
        <v>123</v>
      </c>
      <c r="AD1386" s="1">
        <f t="shared" si="426"/>
        <v>1378</v>
      </c>
      <c r="AE1386" s="119">
        <f t="shared" si="427"/>
        <v>1321.0013859999999</v>
      </c>
      <c r="AF1386">
        <f t="shared" si="428"/>
        <v>180</v>
      </c>
      <c r="AG1386" s="1">
        <f t="shared" si="429"/>
        <v>1321</v>
      </c>
      <c r="AH1386" s="119">
        <f t="shared" si="430"/>
        <v>358.00138600000002</v>
      </c>
      <c r="AI1386">
        <f t="shared" si="431"/>
        <v>1149</v>
      </c>
      <c r="AJ1386" s="1">
        <f t="shared" si="432"/>
        <v>352</v>
      </c>
      <c r="AK1386" s="1">
        <f t="shared" si="433"/>
        <v>1413.0013859999999</v>
      </c>
      <c r="AL1386">
        <f t="shared" si="434"/>
        <v>111</v>
      </c>
      <c r="AM1386" s="1">
        <f t="shared" si="435"/>
        <v>1390</v>
      </c>
      <c r="AN1386" s="108">
        <f t="shared" si="421"/>
        <v>347.341386</v>
      </c>
      <c r="AO1386">
        <f t="shared" si="436"/>
        <v>147</v>
      </c>
      <c r="AP1386" s="1">
        <f t="shared" si="437"/>
        <v>1354</v>
      </c>
      <c r="AQ1386" s="108">
        <f t="shared" si="422"/>
        <v>1.3859999999999999E-3</v>
      </c>
      <c r="AR1386">
        <f t="shared" si="438"/>
        <v>123</v>
      </c>
      <c r="AS1386" s="1">
        <f t="shared" si="439"/>
        <v>1378</v>
      </c>
    </row>
    <row r="1387" spans="7:45" x14ac:dyDescent="0.25">
      <c r="G1387" s="93">
        <v>43560</v>
      </c>
      <c r="H1387" t="s">
        <v>72</v>
      </c>
      <c r="I1387" t="s">
        <v>65</v>
      </c>
      <c r="J1387" t="s">
        <v>593</v>
      </c>
      <c r="K1387" s="95">
        <v>25</v>
      </c>
      <c r="L1387" s="94">
        <v>0</v>
      </c>
      <c r="O1387" t="str">
        <f t="shared" si="423"/>
        <v/>
      </c>
      <c r="AA1387" s="3">
        <f t="shared" si="440"/>
        <v>1379</v>
      </c>
      <c r="AB1387" s="93">
        <f t="shared" si="424"/>
        <v>43560.001386999997</v>
      </c>
      <c r="AC1387">
        <f t="shared" si="425"/>
        <v>122</v>
      </c>
      <c r="AD1387" s="1">
        <f t="shared" si="426"/>
        <v>1379</v>
      </c>
      <c r="AE1387" s="119">
        <f t="shared" si="427"/>
        <v>1300.001387</v>
      </c>
      <c r="AF1387">
        <f t="shared" si="428"/>
        <v>202</v>
      </c>
      <c r="AG1387" s="1">
        <f t="shared" si="429"/>
        <v>1299</v>
      </c>
      <c r="AH1387" s="119">
        <f t="shared" si="430"/>
        <v>1500.001387</v>
      </c>
      <c r="AI1387">
        <f t="shared" si="431"/>
        <v>13</v>
      </c>
      <c r="AJ1387" s="1">
        <f t="shared" si="432"/>
        <v>1488</v>
      </c>
      <c r="AK1387" s="1">
        <f t="shared" si="433"/>
        <v>1413.001387</v>
      </c>
      <c r="AL1387">
        <f t="shared" si="434"/>
        <v>110</v>
      </c>
      <c r="AM1387" s="1">
        <f t="shared" si="435"/>
        <v>1391</v>
      </c>
      <c r="AN1387" s="108">
        <f t="shared" si="421"/>
        <v>25.001387000000001</v>
      </c>
      <c r="AO1387">
        <f t="shared" si="436"/>
        <v>897</v>
      </c>
      <c r="AP1387" s="1">
        <f t="shared" si="437"/>
        <v>604</v>
      </c>
      <c r="AQ1387" s="108">
        <f t="shared" si="422"/>
        <v>1.387E-3</v>
      </c>
      <c r="AR1387">
        <f t="shared" si="438"/>
        <v>122</v>
      </c>
      <c r="AS1387" s="1">
        <f t="shared" si="439"/>
        <v>1379</v>
      </c>
    </row>
    <row r="1388" spans="7:45" x14ac:dyDescent="0.25">
      <c r="G1388" s="93">
        <v>43560</v>
      </c>
      <c r="H1388" t="s">
        <v>71</v>
      </c>
      <c r="I1388" t="s">
        <v>64</v>
      </c>
      <c r="J1388" t="s">
        <v>593</v>
      </c>
      <c r="K1388" s="95">
        <v>112.92</v>
      </c>
      <c r="L1388" s="94">
        <v>0</v>
      </c>
      <c r="O1388" t="str">
        <f t="shared" si="423"/>
        <v/>
      </c>
      <c r="AA1388" s="3">
        <f t="shared" si="440"/>
        <v>1380</v>
      </c>
      <c r="AB1388" s="93">
        <f t="shared" si="424"/>
        <v>43560.001387999997</v>
      </c>
      <c r="AC1388">
        <f t="shared" si="425"/>
        <v>121</v>
      </c>
      <c r="AD1388" s="1">
        <f t="shared" si="426"/>
        <v>1380</v>
      </c>
      <c r="AE1388" s="119">
        <f t="shared" si="427"/>
        <v>1260.0013879999999</v>
      </c>
      <c r="AF1388">
        <f t="shared" si="428"/>
        <v>246</v>
      </c>
      <c r="AG1388" s="1">
        <f t="shared" si="429"/>
        <v>1255</v>
      </c>
      <c r="AH1388" s="119">
        <f t="shared" si="430"/>
        <v>358.00138800000002</v>
      </c>
      <c r="AI1388">
        <f t="shared" si="431"/>
        <v>1148</v>
      </c>
      <c r="AJ1388" s="1">
        <f t="shared" si="432"/>
        <v>353</v>
      </c>
      <c r="AK1388" s="1">
        <f t="shared" si="433"/>
        <v>1413.0013879999999</v>
      </c>
      <c r="AL1388">
        <f t="shared" si="434"/>
        <v>109</v>
      </c>
      <c r="AM1388" s="1">
        <f t="shared" si="435"/>
        <v>1392</v>
      </c>
      <c r="AN1388" s="108">
        <f t="shared" si="421"/>
        <v>112.92138800000001</v>
      </c>
      <c r="AO1388">
        <f t="shared" si="436"/>
        <v>358</v>
      </c>
      <c r="AP1388" s="1">
        <f t="shared" si="437"/>
        <v>1143</v>
      </c>
      <c r="AQ1388" s="108">
        <f t="shared" si="422"/>
        <v>1.3879999999999999E-3</v>
      </c>
      <c r="AR1388">
        <f t="shared" si="438"/>
        <v>121</v>
      </c>
      <c r="AS1388" s="1">
        <f t="shared" si="439"/>
        <v>1380</v>
      </c>
    </row>
    <row r="1389" spans="7:45" x14ac:dyDescent="0.25">
      <c r="G1389" s="93">
        <v>43560</v>
      </c>
      <c r="H1389" t="s">
        <v>71</v>
      </c>
      <c r="I1389" t="s">
        <v>65</v>
      </c>
      <c r="J1389" t="s">
        <v>593</v>
      </c>
      <c r="K1389" s="95">
        <v>24.93</v>
      </c>
      <c r="L1389" s="94">
        <v>0</v>
      </c>
      <c r="O1389" t="str">
        <f t="shared" si="423"/>
        <v/>
      </c>
      <c r="AA1389" s="3">
        <f t="shared" si="440"/>
        <v>1381</v>
      </c>
      <c r="AB1389" s="93">
        <f t="shared" si="424"/>
        <v>43560.001388999997</v>
      </c>
      <c r="AC1389">
        <f t="shared" si="425"/>
        <v>120</v>
      </c>
      <c r="AD1389" s="1">
        <f t="shared" si="426"/>
        <v>1381</v>
      </c>
      <c r="AE1389" s="119">
        <f t="shared" si="427"/>
        <v>1260.001389</v>
      </c>
      <c r="AF1389">
        <f t="shared" si="428"/>
        <v>245</v>
      </c>
      <c r="AG1389" s="1">
        <f t="shared" si="429"/>
        <v>1256</v>
      </c>
      <c r="AH1389" s="119">
        <f t="shared" si="430"/>
        <v>1500.001389</v>
      </c>
      <c r="AI1389">
        <f t="shared" si="431"/>
        <v>12</v>
      </c>
      <c r="AJ1389" s="1">
        <f t="shared" si="432"/>
        <v>1489</v>
      </c>
      <c r="AK1389" s="1">
        <f t="shared" si="433"/>
        <v>1413.001389</v>
      </c>
      <c r="AL1389">
        <f t="shared" si="434"/>
        <v>108</v>
      </c>
      <c r="AM1389" s="1">
        <f t="shared" si="435"/>
        <v>1393</v>
      </c>
      <c r="AN1389" s="108">
        <f t="shared" si="421"/>
        <v>24.931388999999999</v>
      </c>
      <c r="AO1389">
        <f t="shared" si="436"/>
        <v>905</v>
      </c>
      <c r="AP1389" s="1">
        <f t="shared" si="437"/>
        <v>596</v>
      </c>
      <c r="AQ1389" s="108">
        <f t="shared" si="422"/>
        <v>1.389E-3</v>
      </c>
      <c r="AR1389">
        <f t="shared" si="438"/>
        <v>120</v>
      </c>
      <c r="AS1389" s="1">
        <f t="shared" si="439"/>
        <v>1381</v>
      </c>
    </row>
    <row r="1390" spans="7:45" x14ac:dyDescent="0.25">
      <c r="G1390" s="93">
        <v>43560</v>
      </c>
      <c r="H1390" t="s">
        <v>79</v>
      </c>
      <c r="I1390" t="s">
        <v>58</v>
      </c>
      <c r="J1390" t="s">
        <v>593</v>
      </c>
      <c r="K1390" s="95">
        <v>131.61000000000001</v>
      </c>
      <c r="L1390" s="94">
        <v>0</v>
      </c>
      <c r="O1390" t="str">
        <f t="shared" si="423"/>
        <v/>
      </c>
      <c r="AA1390" s="3">
        <f t="shared" si="440"/>
        <v>1382</v>
      </c>
      <c r="AB1390" s="93">
        <f t="shared" si="424"/>
        <v>43560.001389999998</v>
      </c>
      <c r="AC1390">
        <f t="shared" si="425"/>
        <v>119</v>
      </c>
      <c r="AD1390" s="1">
        <f t="shared" si="426"/>
        <v>1382</v>
      </c>
      <c r="AE1390" s="119">
        <f t="shared" si="427"/>
        <v>1160.0013899999999</v>
      </c>
      <c r="AF1390">
        <f t="shared" si="428"/>
        <v>342</v>
      </c>
      <c r="AG1390" s="1">
        <f t="shared" si="429"/>
        <v>1159</v>
      </c>
      <c r="AH1390" s="119">
        <f t="shared" si="430"/>
        <v>462.00139000000001</v>
      </c>
      <c r="AI1390">
        <f t="shared" si="431"/>
        <v>1043</v>
      </c>
      <c r="AJ1390" s="1">
        <f t="shared" si="432"/>
        <v>458</v>
      </c>
      <c r="AK1390" s="1">
        <f t="shared" si="433"/>
        <v>1413.0013899999999</v>
      </c>
      <c r="AL1390">
        <f t="shared" si="434"/>
        <v>107</v>
      </c>
      <c r="AM1390" s="1">
        <f t="shared" si="435"/>
        <v>1394</v>
      </c>
      <c r="AN1390" s="108">
        <f t="shared" si="421"/>
        <v>131.61139</v>
      </c>
      <c r="AO1390">
        <f t="shared" si="436"/>
        <v>324</v>
      </c>
      <c r="AP1390" s="1">
        <f t="shared" si="437"/>
        <v>1177</v>
      </c>
      <c r="AQ1390" s="108">
        <f t="shared" si="422"/>
        <v>1.39E-3</v>
      </c>
      <c r="AR1390">
        <f t="shared" si="438"/>
        <v>119</v>
      </c>
      <c r="AS1390" s="1">
        <f t="shared" si="439"/>
        <v>1382</v>
      </c>
    </row>
    <row r="1391" spans="7:45" x14ac:dyDescent="0.25">
      <c r="G1391" s="93">
        <v>43560</v>
      </c>
      <c r="H1391" t="s">
        <v>75</v>
      </c>
      <c r="I1391" t="s">
        <v>58</v>
      </c>
      <c r="J1391" t="s">
        <v>593</v>
      </c>
      <c r="K1391" s="95">
        <v>66.59</v>
      </c>
      <c r="L1391" s="94">
        <v>0</v>
      </c>
      <c r="O1391" t="str">
        <f t="shared" si="423"/>
        <v/>
      </c>
      <c r="AA1391" s="3">
        <f t="shared" si="440"/>
        <v>1383</v>
      </c>
      <c r="AB1391" s="93">
        <f t="shared" si="424"/>
        <v>43560.001390999998</v>
      </c>
      <c r="AC1391">
        <f t="shared" si="425"/>
        <v>118</v>
      </c>
      <c r="AD1391" s="1">
        <f t="shared" si="426"/>
        <v>1383</v>
      </c>
      <c r="AE1391" s="119">
        <f t="shared" si="427"/>
        <v>1147.001391</v>
      </c>
      <c r="AF1391">
        <f t="shared" si="428"/>
        <v>358</v>
      </c>
      <c r="AG1391" s="1">
        <f t="shared" si="429"/>
        <v>1143</v>
      </c>
      <c r="AH1391" s="119">
        <f t="shared" si="430"/>
        <v>462.00139100000001</v>
      </c>
      <c r="AI1391">
        <f t="shared" si="431"/>
        <v>1042</v>
      </c>
      <c r="AJ1391" s="1">
        <f t="shared" si="432"/>
        <v>459</v>
      </c>
      <c r="AK1391" s="1">
        <f t="shared" si="433"/>
        <v>1413.001391</v>
      </c>
      <c r="AL1391">
        <f t="shared" si="434"/>
        <v>106</v>
      </c>
      <c r="AM1391" s="1">
        <f t="shared" si="435"/>
        <v>1395</v>
      </c>
      <c r="AN1391" s="108">
        <f t="shared" si="421"/>
        <v>66.591391000000002</v>
      </c>
      <c r="AO1391">
        <f t="shared" si="436"/>
        <v>526</v>
      </c>
      <c r="AP1391" s="1">
        <f t="shared" si="437"/>
        <v>975</v>
      </c>
      <c r="AQ1391" s="108">
        <f t="shared" si="422"/>
        <v>1.3909999999999999E-3</v>
      </c>
      <c r="AR1391">
        <f t="shared" si="438"/>
        <v>118</v>
      </c>
      <c r="AS1391" s="1">
        <f t="shared" si="439"/>
        <v>1383</v>
      </c>
    </row>
    <row r="1392" spans="7:45" x14ac:dyDescent="0.25">
      <c r="G1392" s="93">
        <v>43560</v>
      </c>
      <c r="H1392" t="s">
        <v>75</v>
      </c>
      <c r="I1392" t="s">
        <v>66</v>
      </c>
      <c r="J1392" t="s">
        <v>593</v>
      </c>
      <c r="K1392" s="95">
        <v>22</v>
      </c>
      <c r="L1392" s="94">
        <v>0</v>
      </c>
      <c r="O1392" t="str">
        <f t="shared" si="423"/>
        <v/>
      </c>
      <c r="AA1392" s="3">
        <f t="shared" si="440"/>
        <v>1384</v>
      </c>
      <c r="AB1392" s="93">
        <f t="shared" si="424"/>
        <v>43560.001391999998</v>
      </c>
      <c r="AC1392">
        <f t="shared" si="425"/>
        <v>117</v>
      </c>
      <c r="AD1392" s="1">
        <f t="shared" si="426"/>
        <v>1384</v>
      </c>
      <c r="AE1392" s="119">
        <f t="shared" si="427"/>
        <v>1147.0013919999999</v>
      </c>
      <c r="AF1392">
        <f t="shared" si="428"/>
        <v>357</v>
      </c>
      <c r="AG1392" s="1">
        <f t="shared" si="429"/>
        <v>1144</v>
      </c>
      <c r="AH1392" s="119">
        <f t="shared" si="430"/>
        <v>658.00139200000001</v>
      </c>
      <c r="AI1392">
        <f t="shared" si="431"/>
        <v>843</v>
      </c>
      <c r="AJ1392" s="1">
        <f t="shared" si="432"/>
        <v>658</v>
      </c>
      <c r="AK1392" s="1">
        <f t="shared" si="433"/>
        <v>1413.0013919999999</v>
      </c>
      <c r="AL1392">
        <f t="shared" si="434"/>
        <v>105</v>
      </c>
      <c r="AM1392" s="1">
        <f t="shared" si="435"/>
        <v>1396</v>
      </c>
      <c r="AN1392" s="108">
        <f t="shared" si="421"/>
        <v>22.001391999999999</v>
      </c>
      <c r="AO1392">
        <f t="shared" si="436"/>
        <v>981</v>
      </c>
      <c r="AP1392" s="1">
        <f t="shared" si="437"/>
        <v>520</v>
      </c>
      <c r="AQ1392" s="108">
        <f t="shared" si="422"/>
        <v>1.392E-3</v>
      </c>
      <c r="AR1392">
        <f t="shared" si="438"/>
        <v>117</v>
      </c>
      <c r="AS1392" s="1">
        <f t="shared" si="439"/>
        <v>1384</v>
      </c>
    </row>
    <row r="1393" spans="7:45" x14ac:dyDescent="0.25">
      <c r="G1393" s="93">
        <v>43560</v>
      </c>
      <c r="H1393" t="s">
        <v>21</v>
      </c>
      <c r="I1393" t="s">
        <v>36</v>
      </c>
      <c r="J1393" t="s">
        <v>593</v>
      </c>
      <c r="K1393" s="95">
        <v>24</v>
      </c>
      <c r="L1393" s="94">
        <v>0</v>
      </c>
      <c r="O1393" t="str">
        <f t="shared" si="423"/>
        <v/>
      </c>
      <c r="AA1393" s="3">
        <f t="shared" si="440"/>
        <v>1385</v>
      </c>
      <c r="AB1393" s="93">
        <f t="shared" si="424"/>
        <v>43560.001392999999</v>
      </c>
      <c r="AC1393">
        <f t="shared" si="425"/>
        <v>116</v>
      </c>
      <c r="AD1393" s="1">
        <f t="shared" si="426"/>
        <v>1385</v>
      </c>
      <c r="AE1393" s="119">
        <f t="shared" si="427"/>
        <v>1086.001393</v>
      </c>
      <c r="AF1393">
        <f t="shared" si="428"/>
        <v>458</v>
      </c>
      <c r="AG1393" s="1">
        <f t="shared" si="429"/>
        <v>1043</v>
      </c>
      <c r="AH1393" s="119">
        <f t="shared" si="430"/>
        <v>297.00139300000001</v>
      </c>
      <c r="AI1393">
        <f t="shared" si="431"/>
        <v>1220</v>
      </c>
      <c r="AJ1393" s="1">
        <f t="shared" si="432"/>
        <v>281</v>
      </c>
      <c r="AK1393" s="1">
        <f t="shared" si="433"/>
        <v>1413.001393</v>
      </c>
      <c r="AL1393">
        <f t="shared" si="434"/>
        <v>104</v>
      </c>
      <c r="AM1393" s="1">
        <f t="shared" si="435"/>
        <v>1397</v>
      </c>
      <c r="AN1393" s="108">
        <f t="shared" si="421"/>
        <v>24.001393</v>
      </c>
      <c r="AO1393">
        <f t="shared" si="436"/>
        <v>914</v>
      </c>
      <c r="AP1393" s="1">
        <f t="shared" si="437"/>
        <v>587</v>
      </c>
      <c r="AQ1393" s="108">
        <f t="shared" si="422"/>
        <v>1.3929999999999999E-3</v>
      </c>
      <c r="AR1393">
        <f t="shared" si="438"/>
        <v>116</v>
      </c>
      <c r="AS1393" s="1">
        <f t="shared" si="439"/>
        <v>1385</v>
      </c>
    </row>
    <row r="1394" spans="7:45" x14ac:dyDescent="0.25">
      <c r="G1394" s="93">
        <v>43560</v>
      </c>
      <c r="H1394" t="s">
        <v>21</v>
      </c>
      <c r="I1394" t="s">
        <v>36</v>
      </c>
      <c r="J1394" t="s">
        <v>593</v>
      </c>
      <c r="K1394" s="95">
        <v>16</v>
      </c>
      <c r="L1394" s="94">
        <v>0</v>
      </c>
      <c r="O1394" t="str">
        <f t="shared" si="423"/>
        <v/>
      </c>
      <c r="AA1394" s="3">
        <f t="shared" si="440"/>
        <v>1386</v>
      </c>
      <c r="AB1394" s="93">
        <f t="shared" si="424"/>
        <v>43560.001393999999</v>
      </c>
      <c r="AC1394">
        <f t="shared" si="425"/>
        <v>115</v>
      </c>
      <c r="AD1394" s="1">
        <f t="shared" si="426"/>
        <v>1386</v>
      </c>
      <c r="AE1394" s="119">
        <f t="shared" si="427"/>
        <v>1086.0013939999999</v>
      </c>
      <c r="AF1394">
        <f t="shared" si="428"/>
        <v>457</v>
      </c>
      <c r="AG1394" s="1">
        <f t="shared" si="429"/>
        <v>1044</v>
      </c>
      <c r="AH1394" s="119">
        <f t="shared" si="430"/>
        <v>297.001394</v>
      </c>
      <c r="AI1394">
        <f t="shared" si="431"/>
        <v>1219</v>
      </c>
      <c r="AJ1394" s="1">
        <f t="shared" si="432"/>
        <v>282</v>
      </c>
      <c r="AK1394" s="1">
        <f t="shared" si="433"/>
        <v>1413.0013939999999</v>
      </c>
      <c r="AL1394">
        <f t="shared" si="434"/>
        <v>103</v>
      </c>
      <c r="AM1394" s="1">
        <f t="shared" si="435"/>
        <v>1398</v>
      </c>
      <c r="AN1394" s="108">
        <f t="shared" si="421"/>
        <v>16.001394000000001</v>
      </c>
      <c r="AO1394">
        <f t="shared" si="436"/>
        <v>1073</v>
      </c>
      <c r="AP1394" s="1">
        <f t="shared" si="437"/>
        <v>428</v>
      </c>
      <c r="AQ1394" s="108">
        <f t="shared" si="422"/>
        <v>1.3939999999999998E-3</v>
      </c>
      <c r="AR1394">
        <f t="shared" si="438"/>
        <v>115</v>
      </c>
      <c r="AS1394" s="1">
        <f t="shared" si="439"/>
        <v>1386</v>
      </c>
    </row>
    <row r="1395" spans="7:45" x14ac:dyDescent="0.25">
      <c r="G1395" s="93">
        <v>43560</v>
      </c>
      <c r="H1395" t="s">
        <v>21</v>
      </c>
      <c r="I1395" t="s">
        <v>65</v>
      </c>
      <c r="J1395" t="s">
        <v>593</v>
      </c>
      <c r="K1395" s="95">
        <v>147.9</v>
      </c>
      <c r="L1395" s="94">
        <v>0</v>
      </c>
      <c r="O1395" t="str">
        <f t="shared" si="423"/>
        <v/>
      </c>
      <c r="AA1395" s="3">
        <f t="shared" si="440"/>
        <v>1387</v>
      </c>
      <c r="AB1395" s="93">
        <f t="shared" si="424"/>
        <v>43560.001394999999</v>
      </c>
      <c r="AC1395">
        <f t="shared" si="425"/>
        <v>114</v>
      </c>
      <c r="AD1395" s="1">
        <f t="shared" si="426"/>
        <v>1387</v>
      </c>
      <c r="AE1395" s="119">
        <f t="shared" si="427"/>
        <v>1086.001395</v>
      </c>
      <c r="AF1395">
        <f t="shared" si="428"/>
        <v>456</v>
      </c>
      <c r="AG1395" s="1">
        <f t="shared" si="429"/>
        <v>1045</v>
      </c>
      <c r="AH1395" s="119">
        <f t="shared" si="430"/>
        <v>1500.001395</v>
      </c>
      <c r="AI1395">
        <f t="shared" si="431"/>
        <v>11</v>
      </c>
      <c r="AJ1395" s="1">
        <f t="shared" si="432"/>
        <v>1490</v>
      </c>
      <c r="AK1395" s="1">
        <f t="shared" si="433"/>
        <v>1413.001395</v>
      </c>
      <c r="AL1395">
        <f t="shared" si="434"/>
        <v>102</v>
      </c>
      <c r="AM1395" s="1">
        <f t="shared" si="435"/>
        <v>1399</v>
      </c>
      <c r="AN1395" s="108">
        <f t="shared" si="421"/>
        <v>147.90139500000001</v>
      </c>
      <c r="AO1395">
        <f t="shared" si="436"/>
        <v>294</v>
      </c>
      <c r="AP1395" s="1">
        <f t="shared" si="437"/>
        <v>1207</v>
      </c>
      <c r="AQ1395" s="108">
        <f t="shared" si="422"/>
        <v>1.395E-3</v>
      </c>
      <c r="AR1395">
        <f t="shared" si="438"/>
        <v>114</v>
      </c>
      <c r="AS1395" s="1">
        <f t="shared" si="439"/>
        <v>1387</v>
      </c>
    </row>
    <row r="1396" spans="7:45" x14ac:dyDescent="0.25">
      <c r="G1396" s="93">
        <v>43560</v>
      </c>
      <c r="H1396" t="s">
        <v>21</v>
      </c>
      <c r="I1396" t="s">
        <v>65</v>
      </c>
      <c r="J1396" t="s">
        <v>593</v>
      </c>
      <c r="K1396" s="95">
        <v>84</v>
      </c>
      <c r="L1396" s="94">
        <v>0</v>
      </c>
      <c r="O1396" t="str">
        <f t="shared" si="423"/>
        <v/>
      </c>
      <c r="AA1396" s="3">
        <f t="shared" si="440"/>
        <v>1388</v>
      </c>
      <c r="AB1396" s="93">
        <f t="shared" si="424"/>
        <v>43560.001396</v>
      </c>
      <c r="AC1396">
        <f t="shared" si="425"/>
        <v>113</v>
      </c>
      <c r="AD1396" s="1">
        <f t="shared" si="426"/>
        <v>1388</v>
      </c>
      <c r="AE1396" s="119">
        <f t="shared" si="427"/>
        <v>1086.0013960000001</v>
      </c>
      <c r="AF1396">
        <f t="shared" si="428"/>
        <v>455</v>
      </c>
      <c r="AG1396" s="1">
        <f t="shared" si="429"/>
        <v>1046</v>
      </c>
      <c r="AH1396" s="119">
        <f t="shared" si="430"/>
        <v>1500.0013960000001</v>
      </c>
      <c r="AI1396">
        <f t="shared" si="431"/>
        <v>10</v>
      </c>
      <c r="AJ1396" s="1">
        <f t="shared" si="432"/>
        <v>1491</v>
      </c>
      <c r="AK1396" s="1">
        <f t="shared" si="433"/>
        <v>1413.0013960000001</v>
      </c>
      <c r="AL1396">
        <f t="shared" si="434"/>
        <v>101</v>
      </c>
      <c r="AM1396" s="1">
        <f t="shared" si="435"/>
        <v>1400</v>
      </c>
      <c r="AN1396" s="108">
        <f t="shared" si="421"/>
        <v>84.001396</v>
      </c>
      <c r="AO1396">
        <f t="shared" si="436"/>
        <v>450</v>
      </c>
      <c r="AP1396" s="1">
        <f t="shared" si="437"/>
        <v>1051</v>
      </c>
      <c r="AQ1396" s="108">
        <f t="shared" si="422"/>
        <v>1.3959999999999999E-3</v>
      </c>
      <c r="AR1396">
        <f t="shared" si="438"/>
        <v>113</v>
      </c>
      <c r="AS1396" s="1">
        <f t="shared" si="439"/>
        <v>1388</v>
      </c>
    </row>
    <row r="1397" spans="7:45" x14ac:dyDescent="0.25">
      <c r="G1397" s="93">
        <v>43560</v>
      </c>
      <c r="H1397" t="s">
        <v>70</v>
      </c>
      <c r="I1397" t="s">
        <v>65</v>
      </c>
      <c r="J1397" t="s">
        <v>593</v>
      </c>
      <c r="K1397" s="95">
        <v>33</v>
      </c>
      <c r="L1397" s="94">
        <v>0</v>
      </c>
      <c r="O1397" t="str">
        <f t="shared" si="423"/>
        <v/>
      </c>
      <c r="AA1397" s="3">
        <f t="shared" si="440"/>
        <v>1389</v>
      </c>
      <c r="AB1397" s="93">
        <f t="shared" si="424"/>
        <v>43560.001397</v>
      </c>
      <c r="AC1397">
        <f t="shared" si="425"/>
        <v>112</v>
      </c>
      <c r="AD1397" s="1">
        <f t="shared" si="426"/>
        <v>1389</v>
      </c>
      <c r="AE1397" s="119">
        <f t="shared" si="427"/>
        <v>648.001397</v>
      </c>
      <c r="AF1397">
        <f t="shared" si="428"/>
        <v>854</v>
      </c>
      <c r="AG1397" s="1">
        <f t="shared" si="429"/>
        <v>647</v>
      </c>
      <c r="AH1397" s="119">
        <f t="shared" si="430"/>
        <v>1500.001397</v>
      </c>
      <c r="AI1397">
        <f t="shared" si="431"/>
        <v>9</v>
      </c>
      <c r="AJ1397" s="1">
        <f t="shared" si="432"/>
        <v>1492</v>
      </c>
      <c r="AK1397" s="1">
        <f t="shared" si="433"/>
        <v>1413.001397</v>
      </c>
      <c r="AL1397">
        <f t="shared" si="434"/>
        <v>100</v>
      </c>
      <c r="AM1397" s="1">
        <f t="shared" si="435"/>
        <v>1401</v>
      </c>
      <c r="AN1397" s="108">
        <f t="shared" si="421"/>
        <v>33.001396999999997</v>
      </c>
      <c r="AO1397">
        <f t="shared" si="436"/>
        <v>784</v>
      </c>
      <c r="AP1397" s="1">
        <f t="shared" si="437"/>
        <v>717</v>
      </c>
      <c r="AQ1397" s="108">
        <f t="shared" si="422"/>
        <v>1.397E-3</v>
      </c>
      <c r="AR1397">
        <f t="shared" si="438"/>
        <v>112</v>
      </c>
      <c r="AS1397" s="1">
        <f t="shared" si="439"/>
        <v>1389</v>
      </c>
    </row>
    <row r="1398" spans="7:45" x14ac:dyDescent="0.25">
      <c r="G1398" s="93">
        <v>43560</v>
      </c>
      <c r="H1398" t="s">
        <v>81</v>
      </c>
      <c r="I1398" t="s">
        <v>65</v>
      </c>
      <c r="J1398" t="s">
        <v>593</v>
      </c>
      <c r="K1398" s="95">
        <v>187.8</v>
      </c>
      <c r="L1398" s="94">
        <v>0</v>
      </c>
      <c r="O1398" t="str">
        <f t="shared" si="423"/>
        <v/>
      </c>
      <c r="AA1398" s="3">
        <f t="shared" si="440"/>
        <v>1390</v>
      </c>
      <c r="AB1398" s="93">
        <f t="shared" si="424"/>
        <v>43560.001398</v>
      </c>
      <c r="AC1398">
        <f t="shared" si="425"/>
        <v>111</v>
      </c>
      <c r="AD1398" s="1">
        <f t="shared" si="426"/>
        <v>1390</v>
      </c>
      <c r="AE1398" s="119">
        <f t="shared" si="427"/>
        <v>592.00139799999999</v>
      </c>
      <c r="AF1398">
        <f t="shared" si="428"/>
        <v>910</v>
      </c>
      <c r="AG1398" s="1">
        <f t="shared" si="429"/>
        <v>591</v>
      </c>
      <c r="AH1398" s="119">
        <f t="shared" si="430"/>
        <v>1500.0013980000001</v>
      </c>
      <c r="AI1398">
        <f t="shared" si="431"/>
        <v>8</v>
      </c>
      <c r="AJ1398" s="1">
        <f t="shared" si="432"/>
        <v>1493</v>
      </c>
      <c r="AK1398" s="1">
        <f t="shared" si="433"/>
        <v>1413.0013980000001</v>
      </c>
      <c r="AL1398">
        <f t="shared" si="434"/>
        <v>99</v>
      </c>
      <c r="AM1398" s="1">
        <f t="shared" si="435"/>
        <v>1402</v>
      </c>
      <c r="AN1398" s="108">
        <f t="shared" si="421"/>
        <v>187.80139800000001</v>
      </c>
      <c r="AO1398">
        <f t="shared" si="436"/>
        <v>238</v>
      </c>
      <c r="AP1398" s="1">
        <f t="shared" si="437"/>
        <v>1263</v>
      </c>
      <c r="AQ1398" s="108">
        <f t="shared" si="422"/>
        <v>1.3979999999999999E-3</v>
      </c>
      <c r="AR1398">
        <f t="shared" si="438"/>
        <v>111</v>
      </c>
      <c r="AS1398" s="1">
        <f t="shared" si="439"/>
        <v>1390</v>
      </c>
    </row>
    <row r="1399" spans="7:45" x14ac:dyDescent="0.25">
      <c r="G1399" s="93">
        <v>43560</v>
      </c>
      <c r="H1399" t="s">
        <v>23</v>
      </c>
      <c r="I1399" t="s">
        <v>58</v>
      </c>
      <c r="J1399" t="s">
        <v>593</v>
      </c>
      <c r="K1399" s="95">
        <v>124.33</v>
      </c>
      <c r="L1399" s="94">
        <v>0</v>
      </c>
      <c r="O1399" t="str">
        <f t="shared" si="423"/>
        <v/>
      </c>
      <c r="AA1399" s="3">
        <f t="shared" si="440"/>
        <v>1391</v>
      </c>
      <c r="AB1399" s="93">
        <f t="shared" si="424"/>
        <v>43560.001399000001</v>
      </c>
      <c r="AC1399">
        <f t="shared" si="425"/>
        <v>110</v>
      </c>
      <c r="AD1399" s="1">
        <f t="shared" si="426"/>
        <v>1391</v>
      </c>
      <c r="AE1399" s="119">
        <f t="shared" si="427"/>
        <v>515.00139899999999</v>
      </c>
      <c r="AF1399">
        <f t="shared" si="428"/>
        <v>1015</v>
      </c>
      <c r="AG1399" s="1">
        <f t="shared" si="429"/>
        <v>486</v>
      </c>
      <c r="AH1399" s="119">
        <f t="shared" si="430"/>
        <v>462.00139899999999</v>
      </c>
      <c r="AI1399">
        <f t="shared" si="431"/>
        <v>1041</v>
      </c>
      <c r="AJ1399" s="1">
        <f t="shared" si="432"/>
        <v>460</v>
      </c>
      <c r="AK1399" s="1">
        <f t="shared" si="433"/>
        <v>1413.001399</v>
      </c>
      <c r="AL1399">
        <f t="shared" si="434"/>
        <v>98</v>
      </c>
      <c r="AM1399" s="1">
        <f t="shared" si="435"/>
        <v>1403</v>
      </c>
      <c r="AN1399" s="108">
        <f t="shared" si="421"/>
        <v>124.331399</v>
      </c>
      <c r="AO1399">
        <f t="shared" si="436"/>
        <v>338</v>
      </c>
      <c r="AP1399" s="1">
        <f t="shared" si="437"/>
        <v>1163</v>
      </c>
      <c r="AQ1399" s="108">
        <f t="shared" si="422"/>
        <v>1.3989999999999999E-3</v>
      </c>
      <c r="AR1399">
        <f t="shared" si="438"/>
        <v>110</v>
      </c>
      <c r="AS1399" s="1">
        <f t="shared" si="439"/>
        <v>1391</v>
      </c>
    </row>
    <row r="1400" spans="7:45" x14ac:dyDescent="0.25">
      <c r="G1400" s="93">
        <v>43560</v>
      </c>
      <c r="H1400" t="s">
        <v>23</v>
      </c>
      <c r="I1400" t="s">
        <v>58</v>
      </c>
      <c r="J1400" t="s">
        <v>593</v>
      </c>
      <c r="K1400" s="95">
        <v>57.27</v>
      </c>
      <c r="L1400" s="94">
        <v>0</v>
      </c>
      <c r="O1400" t="str">
        <f t="shared" si="423"/>
        <v/>
      </c>
      <c r="AA1400" s="3">
        <f t="shared" si="440"/>
        <v>1392</v>
      </c>
      <c r="AB1400" s="93">
        <f t="shared" si="424"/>
        <v>43560.001400000001</v>
      </c>
      <c r="AC1400">
        <f t="shared" si="425"/>
        <v>109</v>
      </c>
      <c r="AD1400" s="1">
        <f t="shared" si="426"/>
        <v>1392</v>
      </c>
      <c r="AE1400" s="119">
        <f t="shared" si="427"/>
        <v>515.00139999999999</v>
      </c>
      <c r="AF1400">
        <f t="shared" si="428"/>
        <v>1014</v>
      </c>
      <c r="AG1400" s="1">
        <f t="shared" si="429"/>
        <v>487</v>
      </c>
      <c r="AH1400" s="119">
        <f t="shared" si="430"/>
        <v>462.00139999999999</v>
      </c>
      <c r="AI1400">
        <f t="shared" si="431"/>
        <v>1040</v>
      </c>
      <c r="AJ1400" s="1">
        <f t="shared" si="432"/>
        <v>461</v>
      </c>
      <c r="AK1400" s="1">
        <f t="shared" si="433"/>
        <v>1413.0014000000001</v>
      </c>
      <c r="AL1400">
        <f t="shared" si="434"/>
        <v>97</v>
      </c>
      <c r="AM1400" s="1">
        <f t="shared" si="435"/>
        <v>1404</v>
      </c>
      <c r="AN1400" s="108">
        <f t="shared" si="421"/>
        <v>57.2714</v>
      </c>
      <c r="AO1400">
        <f t="shared" si="436"/>
        <v>575</v>
      </c>
      <c r="AP1400" s="1">
        <f t="shared" si="437"/>
        <v>926</v>
      </c>
      <c r="AQ1400" s="108">
        <f t="shared" si="422"/>
        <v>1.4E-3</v>
      </c>
      <c r="AR1400">
        <f t="shared" si="438"/>
        <v>109</v>
      </c>
      <c r="AS1400" s="1">
        <f t="shared" si="439"/>
        <v>1392</v>
      </c>
    </row>
    <row r="1401" spans="7:45" x14ac:dyDescent="0.25">
      <c r="G1401" s="93">
        <v>43560</v>
      </c>
      <c r="H1401" t="s">
        <v>23</v>
      </c>
      <c r="I1401" t="s">
        <v>58</v>
      </c>
      <c r="J1401" t="s">
        <v>593</v>
      </c>
      <c r="K1401" s="95">
        <v>25.98</v>
      </c>
      <c r="L1401" s="94">
        <v>0</v>
      </c>
      <c r="O1401" t="str">
        <f t="shared" si="423"/>
        <v/>
      </c>
      <c r="AA1401" s="3">
        <f t="shared" si="440"/>
        <v>1393</v>
      </c>
      <c r="AB1401" s="93">
        <f t="shared" si="424"/>
        <v>43560.001401000001</v>
      </c>
      <c r="AC1401">
        <f t="shared" si="425"/>
        <v>108</v>
      </c>
      <c r="AD1401" s="1">
        <f t="shared" si="426"/>
        <v>1393</v>
      </c>
      <c r="AE1401" s="119">
        <f t="shared" si="427"/>
        <v>515.00140099999999</v>
      </c>
      <c r="AF1401">
        <f t="shared" si="428"/>
        <v>1013</v>
      </c>
      <c r="AG1401" s="1">
        <f t="shared" si="429"/>
        <v>488</v>
      </c>
      <c r="AH1401" s="119">
        <f t="shared" si="430"/>
        <v>462.00140099999999</v>
      </c>
      <c r="AI1401">
        <f t="shared" si="431"/>
        <v>1039</v>
      </c>
      <c r="AJ1401" s="1">
        <f t="shared" si="432"/>
        <v>462</v>
      </c>
      <c r="AK1401" s="1">
        <f t="shared" si="433"/>
        <v>1413.001401</v>
      </c>
      <c r="AL1401">
        <f t="shared" si="434"/>
        <v>96</v>
      </c>
      <c r="AM1401" s="1">
        <f t="shared" si="435"/>
        <v>1405</v>
      </c>
      <c r="AN1401" s="108">
        <f t="shared" si="421"/>
        <v>25.981401000000002</v>
      </c>
      <c r="AO1401">
        <f t="shared" si="436"/>
        <v>888</v>
      </c>
      <c r="AP1401" s="1">
        <f t="shared" si="437"/>
        <v>613</v>
      </c>
      <c r="AQ1401" s="108">
        <f t="shared" si="422"/>
        <v>1.4009999999999999E-3</v>
      </c>
      <c r="AR1401">
        <f t="shared" si="438"/>
        <v>108</v>
      </c>
      <c r="AS1401" s="1">
        <f t="shared" si="439"/>
        <v>1393</v>
      </c>
    </row>
    <row r="1402" spans="7:45" x14ac:dyDescent="0.25">
      <c r="G1402" s="93">
        <v>43560</v>
      </c>
      <c r="H1402" t="s">
        <v>23</v>
      </c>
      <c r="I1402" t="s">
        <v>63</v>
      </c>
      <c r="J1402" t="s">
        <v>593</v>
      </c>
      <c r="K1402" s="95">
        <v>152.85</v>
      </c>
      <c r="L1402" s="94">
        <v>0</v>
      </c>
      <c r="O1402" t="str">
        <f t="shared" si="423"/>
        <v/>
      </c>
      <c r="AA1402" s="3">
        <f t="shared" si="440"/>
        <v>1394</v>
      </c>
      <c r="AB1402" s="93">
        <f t="shared" si="424"/>
        <v>43560.001402000002</v>
      </c>
      <c r="AC1402">
        <f t="shared" si="425"/>
        <v>107</v>
      </c>
      <c r="AD1402" s="1">
        <f t="shared" si="426"/>
        <v>1394</v>
      </c>
      <c r="AE1402" s="119">
        <f t="shared" si="427"/>
        <v>515.00140199999998</v>
      </c>
      <c r="AF1402">
        <f t="shared" si="428"/>
        <v>1012</v>
      </c>
      <c r="AG1402" s="1">
        <f t="shared" si="429"/>
        <v>489</v>
      </c>
      <c r="AH1402" s="119">
        <f t="shared" si="430"/>
        <v>613.00140199999998</v>
      </c>
      <c r="AI1402">
        <f t="shared" si="431"/>
        <v>895</v>
      </c>
      <c r="AJ1402" s="1">
        <f t="shared" si="432"/>
        <v>606</v>
      </c>
      <c r="AK1402" s="1">
        <f t="shared" si="433"/>
        <v>1413.0014020000001</v>
      </c>
      <c r="AL1402">
        <f t="shared" si="434"/>
        <v>95</v>
      </c>
      <c r="AM1402" s="1">
        <f t="shared" si="435"/>
        <v>1406</v>
      </c>
      <c r="AN1402" s="108">
        <f t="shared" si="421"/>
        <v>152.85140200000001</v>
      </c>
      <c r="AO1402">
        <f t="shared" si="436"/>
        <v>278</v>
      </c>
      <c r="AP1402" s="1">
        <f t="shared" si="437"/>
        <v>1223</v>
      </c>
      <c r="AQ1402" s="108">
        <f t="shared" si="422"/>
        <v>1.402E-3</v>
      </c>
      <c r="AR1402">
        <f t="shared" si="438"/>
        <v>107</v>
      </c>
      <c r="AS1402" s="1">
        <f t="shared" si="439"/>
        <v>1394</v>
      </c>
    </row>
    <row r="1403" spans="7:45" x14ac:dyDescent="0.25">
      <c r="G1403" s="93">
        <v>43560</v>
      </c>
      <c r="H1403" t="s">
        <v>23</v>
      </c>
      <c r="I1403" t="s">
        <v>63</v>
      </c>
      <c r="J1403" t="s">
        <v>593</v>
      </c>
      <c r="K1403" s="95">
        <v>66.959999999999994</v>
      </c>
      <c r="L1403" s="94">
        <v>0</v>
      </c>
      <c r="O1403" t="str">
        <f t="shared" si="423"/>
        <v/>
      </c>
      <c r="AA1403" s="3">
        <f t="shared" si="440"/>
        <v>1395</v>
      </c>
      <c r="AB1403" s="93">
        <f t="shared" si="424"/>
        <v>43560.001403000002</v>
      </c>
      <c r="AC1403">
        <f t="shared" si="425"/>
        <v>106</v>
      </c>
      <c r="AD1403" s="1">
        <f t="shared" si="426"/>
        <v>1395</v>
      </c>
      <c r="AE1403" s="119">
        <f t="shared" si="427"/>
        <v>515.00140299999998</v>
      </c>
      <c r="AF1403">
        <f t="shared" si="428"/>
        <v>1011</v>
      </c>
      <c r="AG1403" s="1">
        <f t="shared" si="429"/>
        <v>490</v>
      </c>
      <c r="AH1403" s="119">
        <f t="shared" si="430"/>
        <v>613.00140299999998</v>
      </c>
      <c r="AI1403">
        <f t="shared" si="431"/>
        <v>894</v>
      </c>
      <c r="AJ1403" s="1">
        <f t="shared" si="432"/>
        <v>607</v>
      </c>
      <c r="AK1403" s="1">
        <f t="shared" si="433"/>
        <v>1413.001403</v>
      </c>
      <c r="AL1403">
        <f t="shared" si="434"/>
        <v>94</v>
      </c>
      <c r="AM1403" s="1">
        <f t="shared" si="435"/>
        <v>1407</v>
      </c>
      <c r="AN1403" s="108">
        <f t="shared" si="421"/>
        <v>66.96140299999999</v>
      </c>
      <c r="AO1403">
        <f t="shared" si="436"/>
        <v>521</v>
      </c>
      <c r="AP1403" s="1">
        <f t="shared" si="437"/>
        <v>980</v>
      </c>
      <c r="AQ1403" s="108">
        <f t="shared" si="422"/>
        <v>1.403E-3</v>
      </c>
      <c r="AR1403">
        <f t="shared" si="438"/>
        <v>106</v>
      </c>
      <c r="AS1403" s="1">
        <f t="shared" si="439"/>
        <v>1395</v>
      </c>
    </row>
    <row r="1404" spans="7:45" x14ac:dyDescent="0.25">
      <c r="G1404" s="93">
        <v>43560</v>
      </c>
      <c r="H1404" t="s">
        <v>23</v>
      </c>
      <c r="I1404" t="s">
        <v>63</v>
      </c>
      <c r="J1404" t="s">
        <v>593</v>
      </c>
      <c r="K1404" s="95">
        <v>53.9</v>
      </c>
      <c r="L1404" s="94">
        <v>0</v>
      </c>
      <c r="O1404" t="str">
        <f t="shared" si="423"/>
        <v/>
      </c>
      <c r="AA1404" s="3">
        <f t="shared" si="440"/>
        <v>1396</v>
      </c>
      <c r="AB1404" s="93">
        <f t="shared" si="424"/>
        <v>43560.001404000002</v>
      </c>
      <c r="AC1404">
        <f t="shared" si="425"/>
        <v>105</v>
      </c>
      <c r="AD1404" s="1">
        <f t="shared" si="426"/>
        <v>1396</v>
      </c>
      <c r="AE1404" s="119">
        <f t="shared" si="427"/>
        <v>515.00140399999998</v>
      </c>
      <c r="AF1404">
        <f t="shared" si="428"/>
        <v>1010</v>
      </c>
      <c r="AG1404" s="1">
        <f t="shared" si="429"/>
        <v>491</v>
      </c>
      <c r="AH1404" s="119">
        <f t="shared" si="430"/>
        <v>613.00140399999998</v>
      </c>
      <c r="AI1404">
        <f t="shared" si="431"/>
        <v>893</v>
      </c>
      <c r="AJ1404" s="1">
        <f t="shared" si="432"/>
        <v>608</v>
      </c>
      <c r="AK1404" s="1">
        <f t="shared" si="433"/>
        <v>1413.0014040000001</v>
      </c>
      <c r="AL1404">
        <f t="shared" si="434"/>
        <v>93</v>
      </c>
      <c r="AM1404" s="1">
        <f t="shared" si="435"/>
        <v>1408</v>
      </c>
      <c r="AN1404" s="108">
        <f t="shared" si="421"/>
        <v>53.901403999999999</v>
      </c>
      <c r="AO1404">
        <f t="shared" si="436"/>
        <v>594</v>
      </c>
      <c r="AP1404" s="1">
        <f t="shared" si="437"/>
        <v>907</v>
      </c>
      <c r="AQ1404" s="108">
        <f t="shared" si="422"/>
        <v>1.4039999999999999E-3</v>
      </c>
      <c r="AR1404">
        <f t="shared" si="438"/>
        <v>105</v>
      </c>
      <c r="AS1404" s="1">
        <f t="shared" si="439"/>
        <v>1396</v>
      </c>
    </row>
    <row r="1405" spans="7:45" x14ac:dyDescent="0.25">
      <c r="G1405" s="93">
        <v>43560</v>
      </c>
      <c r="H1405" t="s">
        <v>23</v>
      </c>
      <c r="I1405" t="s">
        <v>63</v>
      </c>
      <c r="J1405" t="s">
        <v>593</v>
      </c>
      <c r="K1405" s="95">
        <v>51.46</v>
      </c>
      <c r="L1405" s="94">
        <v>0</v>
      </c>
      <c r="O1405" t="str">
        <f t="shared" si="423"/>
        <v/>
      </c>
      <c r="AA1405" s="3">
        <f t="shared" si="440"/>
        <v>1397</v>
      </c>
      <c r="AB1405" s="93">
        <f t="shared" si="424"/>
        <v>43560.001405000003</v>
      </c>
      <c r="AC1405">
        <f t="shared" si="425"/>
        <v>104</v>
      </c>
      <c r="AD1405" s="1">
        <f t="shared" si="426"/>
        <v>1397</v>
      </c>
      <c r="AE1405" s="119">
        <f t="shared" si="427"/>
        <v>515.00140499999998</v>
      </c>
      <c r="AF1405">
        <f t="shared" si="428"/>
        <v>1009</v>
      </c>
      <c r="AG1405" s="1">
        <f t="shared" si="429"/>
        <v>492</v>
      </c>
      <c r="AH1405" s="119">
        <f t="shared" si="430"/>
        <v>613.00140499999998</v>
      </c>
      <c r="AI1405">
        <f t="shared" si="431"/>
        <v>892</v>
      </c>
      <c r="AJ1405" s="1">
        <f t="shared" si="432"/>
        <v>609</v>
      </c>
      <c r="AK1405" s="1">
        <f t="shared" si="433"/>
        <v>1413.001405</v>
      </c>
      <c r="AL1405">
        <f t="shared" si="434"/>
        <v>92</v>
      </c>
      <c r="AM1405" s="1">
        <f t="shared" si="435"/>
        <v>1409</v>
      </c>
      <c r="AN1405" s="108">
        <f t="shared" si="421"/>
        <v>51.461404999999999</v>
      </c>
      <c r="AO1405">
        <f t="shared" si="436"/>
        <v>608</v>
      </c>
      <c r="AP1405" s="1">
        <f t="shared" si="437"/>
        <v>893</v>
      </c>
      <c r="AQ1405" s="108">
        <f t="shared" si="422"/>
        <v>1.405E-3</v>
      </c>
      <c r="AR1405">
        <f t="shared" si="438"/>
        <v>104</v>
      </c>
      <c r="AS1405" s="1">
        <f t="shared" si="439"/>
        <v>1397</v>
      </c>
    </row>
    <row r="1406" spans="7:45" x14ac:dyDescent="0.25">
      <c r="G1406" s="93">
        <v>43560</v>
      </c>
      <c r="H1406" t="s">
        <v>23</v>
      </c>
      <c r="I1406" t="s">
        <v>63</v>
      </c>
      <c r="J1406" t="s">
        <v>593</v>
      </c>
      <c r="K1406" s="95">
        <v>37.159999999999997</v>
      </c>
      <c r="L1406" s="94">
        <v>0</v>
      </c>
      <c r="O1406" t="str">
        <f t="shared" si="423"/>
        <v/>
      </c>
      <c r="AA1406" s="3">
        <f t="shared" si="440"/>
        <v>1398</v>
      </c>
      <c r="AB1406" s="93">
        <f t="shared" si="424"/>
        <v>43560.001406000003</v>
      </c>
      <c r="AC1406">
        <f t="shared" si="425"/>
        <v>103</v>
      </c>
      <c r="AD1406" s="1">
        <f t="shared" si="426"/>
        <v>1398</v>
      </c>
      <c r="AE1406" s="119">
        <f t="shared" si="427"/>
        <v>515.00140599999997</v>
      </c>
      <c r="AF1406">
        <f t="shared" si="428"/>
        <v>1008</v>
      </c>
      <c r="AG1406" s="1">
        <f t="shared" si="429"/>
        <v>493</v>
      </c>
      <c r="AH1406" s="119">
        <f t="shared" si="430"/>
        <v>613.00140599999997</v>
      </c>
      <c r="AI1406">
        <f t="shared" si="431"/>
        <v>891</v>
      </c>
      <c r="AJ1406" s="1">
        <f t="shared" si="432"/>
        <v>610</v>
      </c>
      <c r="AK1406" s="1">
        <f t="shared" si="433"/>
        <v>1413.0014060000001</v>
      </c>
      <c r="AL1406">
        <f t="shared" si="434"/>
        <v>91</v>
      </c>
      <c r="AM1406" s="1">
        <f t="shared" si="435"/>
        <v>1410</v>
      </c>
      <c r="AN1406" s="108">
        <f t="shared" si="421"/>
        <v>37.161405999999999</v>
      </c>
      <c r="AO1406">
        <f t="shared" si="436"/>
        <v>749</v>
      </c>
      <c r="AP1406" s="1">
        <f t="shared" si="437"/>
        <v>752</v>
      </c>
      <c r="AQ1406" s="108">
        <f t="shared" si="422"/>
        <v>1.4059999999999999E-3</v>
      </c>
      <c r="AR1406">
        <f t="shared" si="438"/>
        <v>103</v>
      </c>
      <c r="AS1406" s="1">
        <f t="shared" si="439"/>
        <v>1398</v>
      </c>
    </row>
    <row r="1407" spans="7:45" x14ac:dyDescent="0.25">
      <c r="G1407" s="93">
        <v>43560</v>
      </c>
      <c r="H1407" t="s">
        <v>23</v>
      </c>
      <c r="I1407" t="s">
        <v>63</v>
      </c>
      <c r="J1407" t="s">
        <v>593</v>
      </c>
      <c r="K1407" s="95">
        <v>26.08</v>
      </c>
      <c r="L1407" s="94">
        <v>0</v>
      </c>
      <c r="O1407" t="str">
        <f t="shared" si="423"/>
        <v/>
      </c>
      <c r="AA1407" s="3">
        <f t="shared" si="440"/>
        <v>1399</v>
      </c>
      <c r="AB1407" s="93">
        <f t="shared" si="424"/>
        <v>43560.001407000003</v>
      </c>
      <c r="AC1407">
        <f t="shared" si="425"/>
        <v>102</v>
      </c>
      <c r="AD1407" s="1">
        <f t="shared" si="426"/>
        <v>1399</v>
      </c>
      <c r="AE1407" s="119">
        <f t="shared" si="427"/>
        <v>515.00140699999997</v>
      </c>
      <c r="AF1407">
        <f t="shared" si="428"/>
        <v>1007</v>
      </c>
      <c r="AG1407" s="1">
        <f t="shared" si="429"/>
        <v>494</v>
      </c>
      <c r="AH1407" s="119">
        <f t="shared" si="430"/>
        <v>613.00140699999997</v>
      </c>
      <c r="AI1407">
        <f t="shared" si="431"/>
        <v>890</v>
      </c>
      <c r="AJ1407" s="1">
        <f t="shared" si="432"/>
        <v>611</v>
      </c>
      <c r="AK1407" s="1">
        <f t="shared" si="433"/>
        <v>1413.001407</v>
      </c>
      <c r="AL1407">
        <f t="shared" si="434"/>
        <v>90</v>
      </c>
      <c r="AM1407" s="1">
        <f t="shared" si="435"/>
        <v>1411</v>
      </c>
      <c r="AN1407" s="108">
        <f t="shared" si="421"/>
        <v>26.081406999999999</v>
      </c>
      <c r="AO1407">
        <f t="shared" si="436"/>
        <v>880</v>
      </c>
      <c r="AP1407" s="1">
        <f t="shared" si="437"/>
        <v>621</v>
      </c>
      <c r="AQ1407" s="108">
        <f t="shared" si="422"/>
        <v>1.4069999999999998E-3</v>
      </c>
      <c r="AR1407">
        <f t="shared" si="438"/>
        <v>102</v>
      </c>
      <c r="AS1407" s="1">
        <f t="shared" si="439"/>
        <v>1399</v>
      </c>
    </row>
    <row r="1408" spans="7:45" x14ac:dyDescent="0.25">
      <c r="G1408" s="93">
        <v>43560</v>
      </c>
      <c r="H1408" t="s">
        <v>23</v>
      </c>
      <c r="I1408" t="s">
        <v>63</v>
      </c>
      <c r="J1408" t="s">
        <v>593</v>
      </c>
      <c r="K1408" s="95">
        <v>21.95</v>
      </c>
      <c r="L1408" s="94">
        <v>0</v>
      </c>
      <c r="O1408" t="str">
        <f t="shared" si="423"/>
        <v/>
      </c>
      <c r="AA1408" s="3">
        <f t="shared" si="440"/>
        <v>1400</v>
      </c>
      <c r="AB1408" s="93">
        <f t="shared" si="424"/>
        <v>43560.001407999996</v>
      </c>
      <c r="AC1408">
        <f t="shared" si="425"/>
        <v>101</v>
      </c>
      <c r="AD1408" s="1">
        <f t="shared" si="426"/>
        <v>1400</v>
      </c>
      <c r="AE1408" s="119">
        <f t="shared" si="427"/>
        <v>515.00140799999997</v>
      </c>
      <c r="AF1408">
        <f t="shared" si="428"/>
        <v>1006</v>
      </c>
      <c r="AG1408" s="1">
        <f t="shared" si="429"/>
        <v>495</v>
      </c>
      <c r="AH1408" s="119">
        <f t="shared" si="430"/>
        <v>613.00140799999997</v>
      </c>
      <c r="AI1408">
        <f t="shared" si="431"/>
        <v>889</v>
      </c>
      <c r="AJ1408" s="1">
        <f t="shared" si="432"/>
        <v>612</v>
      </c>
      <c r="AK1408" s="1">
        <f t="shared" si="433"/>
        <v>1413.0014080000001</v>
      </c>
      <c r="AL1408">
        <f t="shared" si="434"/>
        <v>89</v>
      </c>
      <c r="AM1408" s="1">
        <f t="shared" si="435"/>
        <v>1412</v>
      </c>
      <c r="AN1408" s="108">
        <f t="shared" si="421"/>
        <v>21.951408000000001</v>
      </c>
      <c r="AO1408">
        <f t="shared" si="436"/>
        <v>985</v>
      </c>
      <c r="AP1408" s="1">
        <f t="shared" si="437"/>
        <v>516</v>
      </c>
      <c r="AQ1408" s="108">
        <f t="shared" si="422"/>
        <v>1.408E-3</v>
      </c>
      <c r="AR1408">
        <f t="shared" si="438"/>
        <v>101</v>
      </c>
      <c r="AS1408" s="1">
        <f t="shared" si="439"/>
        <v>1400</v>
      </c>
    </row>
    <row r="1409" spans="7:45" x14ac:dyDescent="0.25">
      <c r="G1409" s="93">
        <v>43560</v>
      </c>
      <c r="H1409" t="s">
        <v>23</v>
      </c>
      <c r="I1409" t="s">
        <v>63</v>
      </c>
      <c r="J1409" t="s">
        <v>593</v>
      </c>
      <c r="K1409" s="95">
        <v>18.95</v>
      </c>
      <c r="L1409" s="94">
        <v>0</v>
      </c>
      <c r="O1409" t="str">
        <f t="shared" si="423"/>
        <v/>
      </c>
      <c r="AA1409" s="3">
        <f t="shared" si="440"/>
        <v>1401</v>
      </c>
      <c r="AB1409" s="93">
        <f t="shared" si="424"/>
        <v>43560.001408999997</v>
      </c>
      <c r="AC1409">
        <f t="shared" si="425"/>
        <v>100</v>
      </c>
      <c r="AD1409" s="1">
        <f t="shared" si="426"/>
        <v>1401</v>
      </c>
      <c r="AE1409" s="119">
        <f t="shared" si="427"/>
        <v>515.00140899999997</v>
      </c>
      <c r="AF1409">
        <f t="shared" si="428"/>
        <v>1005</v>
      </c>
      <c r="AG1409" s="1">
        <f t="shared" si="429"/>
        <v>496</v>
      </c>
      <c r="AH1409" s="119">
        <f t="shared" si="430"/>
        <v>613.00140899999997</v>
      </c>
      <c r="AI1409">
        <f t="shared" si="431"/>
        <v>888</v>
      </c>
      <c r="AJ1409" s="1">
        <f t="shared" si="432"/>
        <v>613</v>
      </c>
      <c r="AK1409" s="1">
        <f t="shared" si="433"/>
        <v>1413.001409</v>
      </c>
      <c r="AL1409">
        <f t="shared" si="434"/>
        <v>88</v>
      </c>
      <c r="AM1409" s="1">
        <f t="shared" si="435"/>
        <v>1413</v>
      </c>
      <c r="AN1409" s="108">
        <f t="shared" si="421"/>
        <v>18.951408999999998</v>
      </c>
      <c r="AO1409">
        <f t="shared" si="436"/>
        <v>1021</v>
      </c>
      <c r="AP1409" s="1">
        <f t="shared" si="437"/>
        <v>480</v>
      </c>
      <c r="AQ1409" s="108">
        <f t="shared" si="422"/>
        <v>1.4089999999999999E-3</v>
      </c>
      <c r="AR1409">
        <f t="shared" si="438"/>
        <v>100</v>
      </c>
      <c r="AS1409" s="1">
        <f t="shared" si="439"/>
        <v>1401</v>
      </c>
    </row>
    <row r="1410" spans="7:45" x14ac:dyDescent="0.25">
      <c r="G1410" s="93">
        <v>43561</v>
      </c>
      <c r="H1410" t="s">
        <v>22</v>
      </c>
      <c r="I1410" t="s">
        <v>36</v>
      </c>
      <c r="J1410" t="s">
        <v>594</v>
      </c>
      <c r="K1410" s="95">
        <v>8</v>
      </c>
      <c r="L1410" s="94">
        <v>0</v>
      </c>
      <c r="O1410" t="str">
        <f t="shared" si="423"/>
        <v/>
      </c>
      <c r="AA1410" s="3">
        <f t="shared" si="440"/>
        <v>1402</v>
      </c>
      <c r="AB1410" s="93">
        <f t="shared" si="424"/>
        <v>43561.001409999997</v>
      </c>
      <c r="AC1410">
        <f t="shared" si="425"/>
        <v>99</v>
      </c>
      <c r="AD1410" s="1">
        <f t="shared" si="426"/>
        <v>1402</v>
      </c>
      <c r="AE1410" s="119">
        <f t="shared" si="427"/>
        <v>1469.0014100000001</v>
      </c>
      <c r="AF1410">
        <f t="shared" si="428"/>
        <v>47</v>
      </c>
      <c r="AG1410" s="1">
        <f t="shared" si="429"/>
        <v>1454</v>
      </c>
      <c r="AH1410" s="119">
        <f t="shared" si="430"/>
        <v>297.00141000000002</v>
      </c>
      <c r="AI1410">
        <f t="shared" si="431"/>
        <v>1218</v>
      </c>
      <c r="AJ1410" s="1">
        <f t="shared" si="432"/>
        <v>283</v>
      </c>
      <c r="AK1410" s="1">
        <f t="shared" si="433"/>
        <v>1426.0014100000001</v>
      </c>
      <c r="AL1410">
        <f t="shared" si="434"/>
        <v>87</v>
      </c>
      <c r="AM1410" s="1">
        <f t="shared" si="435"/>
        <v>1414</v>
      </c>
      <c r="AN1410" s="108">
        <f t="shared" si="421"/>
        <v>8.0014099999999999</v>
      </c>
      <c r="AO1410">
        <f t="shared" si="436"/>
        <v>1256</v>
      </c>
      <c r="AP1410" s="1">
        <f t="shared" si="437"/>
        <v>245</v>
      </c>
      <c r="AQ1410" s="108">
        <f t="shared" si="422"/>
        <v>1.41E-3</v>
      </c>
      <c r="AR1410">
        <f t="shared" si="438"/>
        <v>99</v>
      </c>
      <c r="AS1410" s="1">
        <f t="shared" si="439"/>
        <v>1402</v>
      </c>
    </row>
    <row r="1411" spans="7:45" x14ac:dyDescent="0.25">
      <c r="G1411" s="93">
        <v>43561</v>
      </c>
      <c r="H1411" t="s">
        <v>71</v>
      </c>
      <c r="I1411" t="s">
        <v>65</v>
      </c>
      <c r="J1411" t="s">
        <v>594</v>
      </c>
      <c r="K1411" s="95">
        <v>53.35</v>
      </c>
      <c r="L1411" s="94">
        <v>0</v>
      </c>
      <c r="O1411" t="str">
        <f t="shared" si="423"/>
        <v/>
      </c>
      <c r="AA1411" s="3">
        <f t="shared" si="440"/>
        <v>1403</v>
      </c>
      <c r="AB1411" s="93">
        <f t="shared" si="424"/>
        <v>43561.001410999997</v>
      </c>
      <c r="AC1411">
        <f t="shared" si="425"/>
        <v>98</v>
      </c>
      <c r="AD1411" s="1">
        <f t="shared" si="426"/>
        <v>1403</v>
      </c>
      <c r="AE1411" s="119">
        <f t="shared" si="427"/>
        <v>1260.001411</v>
      </c>
      <c r="AF1411">
        <f t="shared" si="428"/>
        <v>244</v>
      </c>
      <c r="AG1411" s="1">
        <f t="shared" si="429"/>
        <v>1257</v>
      </c>
      <c r="AH1411" s="119">
        <f t="shared" si="430"/>
        <v>1500.001411</v>
      </c>
      <c r="AI1411">
        <f t="shared" si="431"/>
        <v>7</v>
      </c>
      <c r="AJ1411" s="1">
        <f t="shared" si="432"/>
        <v>1494</v>
      </c>
      <c r="AK1411" s="1">
        <f t="shared" si="433"/>
        <v>1426.001411</v>
      </c>
      <c r="AL1411">
        <f t="shared" si="434"/>
        <v>86</v>
      </c>
      <c r="AM1411" s="1">
        <f t="shared" si="435"/>
        <v>1415</v>
      </c>
      <c r="AN1411" s="108">
        <f t="shared" si="421"/>
        <v>53.351410999999999</v>
      </c>
      <c r="AO1411">
        <f t="shared" si="436"/>
        <v>596</v>
      </c>
      <c r="AP1411" s="1">
        <f t="shared" si="437"/>
        <v>905</v>
      </c>
      <c r="AQ1411" s="108">
        <f t="shared" si="422"/>
        <v>1.4109999999999999E-3</v>
      </c>
      <c r="AR1411">
        <f t="shared" si="438"/>
        <v>98</v>
      </c>
      <c r="AS1411" s="1">
        <f t="shared" si="439"/>
        <v>1403</v>
      </c>
    </row>
    <row r="1412" spans="7:45" x14ac:dyDescent="0.25">
      <c r="G1412" s="93">
        <v>43561</v>
      </c>
      <c r="H1412" t="s">
        <v>75</v>
      </c>
      <c r="I1412" t="s">
        <v>65</v>
      </c>
      <c r="J1412" t="s">
        <v>594</v>
      </c>
      <c r="K1412" s="95">
        <v>19.399999999999999</v>
      </c>
      <c r="L1412" s="94">
        <v>0</v>
      </c>
      <c r="O1412" t="str">
        <f t="shared" si="423"/>
        <v/>
      </c>
      <c r="AA1412" s="3">
        <f t="shared" si="440"/>
        <v>1404</v>
      </c>
      <c r="AB1412" s="93">
        <f t="shared" si="424"/>
        <v>43561.001411999998</v>
      </c>
      <c r="AC1412">
        <f t="shared" si="425"/>
        <v>97</v>
      </c>
      <c r="AD1412" s="1">
        <f t="shared" si="426"/>
        <v>1404</v>
      </c>
      <c r="AE1412" s="119">
        <f t="shared" si="427"/>
        <v>1147.0014120000001</v>
      </c>
      <c r="AF1412">
        <f t="shared" si="428"/>
        <v>356</v>
      </c>
      <c r="AG1412" s="1">
        <f t="shared" si="429"/>
        <v>1145</v>
      </c>
      <c r="AH1412" s="119">
        <f t="shared" si="430"/>
        <v>1500.0014120000001</v>
      </c>
      <c r="AI1412">
        <f t="shared" si="431"/>
        <v>6</v>
      </c>
      <c r="AJ1412" s="1">
        <f t="shared" si="432"/>
        <v>1495</v>
      </c>
      <c r="AK1412" s="1">
        <f t="shared" si="433"/>
        <v>1426.0014120000001</v>
      </c>
      <c r="AL1412">
        <f t="shared" si="434"/>
        <v>85</v>
      </c>
      <c r="AM1412" s="1">
        <f t="shared" si="435"/>
        <v>1416</v>
      </c>
      <c r="AN1412" s="108">
        <f t="shared" si="421"/>
        <v>19.401411999999997</v>
      </c>
      <c r="AO1412">
        <f t="shared" si="436"/>
        <v>1015</v>
      </c>
      <c r="AP1412" s="1">
        <f t="shared" si="437"/>
        <v>486</v>
      </c>
      <c r="AQ1412" s="108">
        <f t="shared" si="422"/>
        <v>1.4119999999999998E-3</v>
      </c>
      <c r="AR1412">
        <f t="shared" si="438"/>
        <v>97</v>
      </c>
      <c r="AS1412" s="1">
        <f t="shared" si="439"/>
        <v>1404</v>
      </c>
    </row>
    <row r="1413" spans="7:45" x14ac:dyDescent="0.25">
      <c r="G1413" s="93">
        <v>43561</v>
      </c>
      <c r="H1413" t="s">
        <v>21</v>
      </c>
      <c r="I1413" t="s">
        <v>36</v>
      </c>
      <c r="J1413" t="s">
        <v>594</v>
      </c>
      <c r="K1413" s="95">
        <v>40</v>
      </c>
      <c r="L1413" s="94">
        <v>0</v>
      </c>
      <c r="O1413" t="str">
        <f t="shared" si="423"/>
        <v/>
      </c>
      <c r="AA1413" s="3">
        <f t="shared" si="440"/>
        <v>1405</v>
      </c>
      <c r="AB1413" s="93">
        <f t="shared" si="424"/>
        <v>43561.001412999998</v>
      </c>
      <c r="AC1413">
        <f t="shared" si="425"/>
        <v>96</v>
      </c>
      <c r="AD1413" s="1">
        <f t="shared" si="426"/>
        <v>1405</v>
      </c>
      <c r="AE1413" s="119">
        <f t="shared" si="427"/>
        <v>1086.001413</v>
      </c>
      <c r="AF1413">
        <f t="shared" si="428"/>
        <v>454</v>
      </c>
      <c r="AG1413" s="1">
        <f t="shared" si="429"/>
        <v>1047</v>
      </c>
      <c r="AH1413" s="119">
        <f t="shared" si="430"/>
        <v>297.00141300000001</v>
      </c>
      <c r="AI1413">
        <f t="shared" si="431"/>
        <v>1217</v>
      </c>
      <c r="AJ1413" s="1">
        <f t="shared" si="432"/>
        <v>284</v>
      </c>
      <c r="AK1413" s="1">
        <f t="shared" si="433"/>
        <v>1426.001413</v>
      </c>
      <c r="AL1413">
        <f t="shared" si="434"/>
        <v>84</v>
      </c>
      <c r="AM1413" s="1">
        <f t="shared" si="435"/>
        <v>1417</v>
      </c>
      <c r="AN1413" s="108">
        <f t="shared" si="421"/>
        <v>40.001412999999999</v>
      </c>
      <c r="AO1413">
        <f t="shared" si="436"/>
        <v>699</v>
      </c>
      <c r="AP1413" s="1">
        <f t="shared" si="437"/>
        <v>802</v>
      </c>
      <c r="AQ1413" s="108">
        <f t="shared" si="422"/>
        <v>1.413E-3</v>
      </c>
      <c r="AR1413">
        <f t="shared" si="438"/>
        <v>96</v>
      </c>
      <c r="AS1413" s="1">
        <f t="shared" si="439"/>
        <v>1405</v>
      </c>
    </row>
    <row r="1414" spans="7:45" x14ac:dyDescent="0.25">
      <c r="G1414" s="93">
        <v>43561</v>
      </c>
      <c r="H1414" t="s">
        <v>21</v>
      </c>
      <c r="I1414" t="s">
        <v>36</v>
      </c>
      <c r="J1414" t="s">
        <v>594</v>
      </c>
      <c r="K1414" s="95">
        <v>24</v>
      </c>
      <c r="L1414" s="94">
        <v>0</v>
      </c>
      <c r="O1414" t="str">
        <f t="shared" si="423"/>
        <v/>
      </c>
      <c r="AA1414" s="3">
        <f t="shared" si="440"/>
        <v>1406</v>
      </c>
      <c r="AB1414" s="93">
        <f t="shared" si="424"/>
        <v>43561.001413999998</v>
      </c>
      <c r="AC1414">
        <f t="shared" si="425"/>
        <v>95</v>
      </c>
      <c r="AD1414" s="1">
        <f t="shared" si="426"/>
        <v>1406</v>
      </c>
      <c r="AE1414" s="119">
        <f t="shared" si="427"/>
        <v>1086.0014140000001</v>
      </c>
      <c r="AF1414">
        <f t="shared" si="428"/>
        <v>453</v>
      </c>
      <c r="AG1414" s="1">
        <f t="shared" si="429"/>
        <v>1048</v>
      </c>
      <c r="AH1414" s="119">
        <f t="shared" si="430"/>
        <v>297.00141400000001</v>
      </c>
      <c r="AI1414">
        <f t="shared" si="431"/>
        <v>1216</v>
      </c>
      <c r="AJ1414" s="1">
        <f t="shared" si="432"/>
        <v>285</v>
      </c>
      <c r="AK1414" s="1">
        <f t="shared" si="433"/>
        <v>1426.0014140000001</v>
      </c>
      <c r="AL1414">
        <f t="shared" si="434"/>
        <v>83</v>
      </c>
      <c r="AM1414" s="1">
        <f t="shared" si="435"/>
        <v>1418</v>
      </c>
      <c r="AN1414" s="108">
        <f t="shared" si="421"/>
        <v>24.001414</v>
      </c>
      <c r="AO1414">
        <f t="shared" si="436"/>
        <v>913</v>
      </c>
      <c r="AP1414" s="1">
        <f t="shared" si="437"/>
        <v>588</v>
      </c>
      <c r="AQ1414" s="108">
        <f t="shared" si="422"/>
        <v>1.4139999999999999E-3</v>
      </c>
      <c r="AR1414">
        <f t="shared" si="438"/>
        <v>95</v>
      </c>
      <c r="AS1414" s="1">
        <f t="shared" si="439"/>
        <v>1406</v>
      </c>
    </row>
    <row r="1415" spans="7:45" x14ac:dyDescent="0.25">
      <c r="G1415" s="93">
        <v>43561</v>
      </c>
      <c r="H1415" t="s">
        <v>21</v>
      </c>
      <c r="I1415" t="s">
        <v>36</v>
      </c>
      <c r="J1415" t="s">
        <v>594</v>
      </c>
      <c r="K1415" s="95">
        <v>16</v>
      </c>
      <c r="L1415" s="94">
        <v>0</v>
      </c>
      <c r="O1415" t="str">
        <f t="shared" si="423"/>
        <v/>
      </c>
      <c r="AA1415" s="3">
        <f t="shared" si="440"/>
        <v>1407</v>
      </c>
      <c r="AB1415" s="93">
        <f t="shared" si="424"/>
        <v>43561.001414999999</v>
      </c>
      <c r="AC1415">
        <f t="shared" si="425"/>
        <v>94</v>
      </c>
      <c r="AD1415" s="1">
        <f t="shared" si="426"/>
        <v>1407</v>
      </c>
      <c r="AE1415" s="119">
        <f t="shared" si="427"/>
        <v>1086.001415</v>
      </c>
      <c r="AF1415">
        <f t="shared" si="428"/>
        <v>452</v>
      </c>
      <c r="AG1415" s="1">
        <f t="shared" si="429"/>
        <v>1049</v>
      </c>
      <c r="AH1415" s="119">
        <f t="shared" si="430"/>
        <v>297.00141500000001</v>
      </c>
      <c r="AI1415">
        <f t="shared" si="431"/>
        <v>1215</v>
      </c>
      <c r="AJ1415" s="1">
        <f t="shared" si="432"/>
        <v>286</v>
      </c>
      <c r="AK1415" s="1">
        <f t="shared" si="433"/>
        <v>1426.001415</v>
      </c>
      <c r="AL1415">
        <f t="shared" si="434"/>
        <v>82</v>
      </c>
      <c r="AM1415" s="1">
        <f t="shared" si="435"/>
        <v>1419</v>
      </c>
      <c r="AN1415" s="108">
        <f t="shared" si="421"/>
        <v>16.001415000000001</v>
      </c>
      <c r="AO1415">
        <f t="shared" si="436"/>
        <v>1072</v>
      </c>
      <c r="AP1415" s="1">
        <f t="shared" si="437"/>
        <v>429</v>
      </c>
      <c r="AQ1415" s="108">
        <f t="shared" si="422"/>
        <v>1.415E-3</v>
      </c>
      <c r="AR1415">
        <f t="shared" si="438"/>
        <v>94</v>
      </c>
      <c r="AS1415" s="1">
        <f t="shared" si="439"/>
        <v>1407</v>
      </c>
    </row>
    <row r="1416" spans="7:45" x14ac:dyDescent="0.25">
      <c r="G1416" s="93">
        <v>43561</v>
      </c>
      <c r="H1416" t="s">
        <v>21</v>
      </c>
      <c r="I1416" t="s">
        <v>36</v>
      </c>
      <c r="J1416" t="s">
        <v>594</v>
      </c>
      <c r="K1416" s="95">
        <v>8</v>
      </c>
      <c r="L1416" s="94">
        <v>0</v>
      </c>
      <c r="O1416" t="str">
        <f t="shared" si="423"/>
        <v/>
      </c>
      <c r="AA1416" s="3">
        <f t="shared" si="440"/>
        <v>1408</v>
      </c>
      <c r="AB1416" s="93">
        <f t="shared" si="424"/>
        <v>43561.001415999999</v>
      </c>
      <c r="AC1416">
        <f t="shared" si="425"/>
        <v>93</v>
      </c>
      <c r="AD1416" s="1">
        <f t="shared" si="426"/>
        <v>1408</v>
      </c>
      <c r="AE1416" s="119">
        <f t="shared" si="427"/>
        <v>1086.0014160000001</v>
      </c>
      <c r="AF1416">
        <f t="shared" si="428"/>
        <v>451</v>
      </c>
      <c r="AG1416" s="1">
        <f t="shared" si="429"/>
        <v>1050</v>
      </c>
      <c r="AH1416" s="119">
        <f t="shared" si="430"/>
        <v>297.00141600000001</v>
      </c>
      <c r="AI1416">
        <f t="shared" si="431"/>
        <v>1214</v>
      </c>
      <c r="AJ1416" s="1">
        <f t="shared" si="432"/>
        <v>287</v>
      </c>
      <c r="AK1416" s="1">
        <f t="shared" si="433"/>
        <v>1426.0014160000001</v>
      </c>
      <c r="AL1416">
        <f t="shared" si="434"/>
        <v>81</v>
      </c>
      <c r="AM1416" s="1">
        <f t="shared" si="435"/>
        <v>1420</v>
      </c>
      <c r="AN1416" s="108">
        <f t="shared" si="421"/>
        <v>8.0014160000000007</v>
      </c>
      <c r="AO1416">
        <f t="shared" si="436"/>
        <v>1255</v>
      </c>
      <c r="AP1416" s="1">
        <f t="shared" si="437"/>
        <v>246</v>
      </c>
      <c r="AQ1416" s="108">
        <f t="shared" si="422"/>
        <v>1.4159999999999999E-3</v>
      </c>
      <c r="AR1416">
        <f t="shared" si="438"/>
        <v>93</v>
      </c>
      <c r="AS1416" s="1">
        <f t="shared" si="439"/>
        <v>1408</v>
      </c>
    </row>
    <row r="1417" spans="7:45" x14ac:dyDescent="0.25">
      <c r="G1417" s="93">
        <v>43561</v>
      </c>
      <c r="H1417" t="s">
        <v>82</v>
      </c>
      <c r="I1417" t="s">
        <v>35</v>
      </c>
      <c r="J1417" t="s">
        <v>594</v>
      </c>
      <c r="K1417" s="95">
        <v>87</v>
      </c>
      <c r="L1417" s="94">
        <v>0</v>
      </c>
      <c r="O1417" t="str">
        <f t="shared" si="423"/>
        <v/>
      </c>
      <c r="AA1417" s="3">
        <f t="shared" si="440"/>
        <v>1409</v>
      </c>
      <c r="AB1417" s="93">
        <f t="shared" si="424"/>
        <v>43561.001416999999</v>
      </c>
      <c r="AC1417">
        <f t="shared" si="425"/>
        <v>92</v>
      </c>
      <c r="AD1417" s="1">
        <f t="shared" si="426"/>
        <v>1409</v>
      </c>
      <c r="AE1417" s="119">
        <f t="shared" si="427"/>
        <v>624.00141699999995</v>
      </c>
      <c r="AF1417">
        <f t="shared" si="428"/>
        <v>877</v>
      </c>
      <c r="AG1417" s="1">
        <f t="shared" si="429"/>
        <v>624</v>
      </c>
      <c r="AH1417" s="119">
        <f t="shared" si="430"/>
        <v>1402.0014169999999</v>
      </c>
      <c r="AI1417">
        <f t="shared" si="431"/>
        <v>100</v>
      </c>
      <c r="AJ1417" s="1">
        <f t="shared" si="432"/>
        <v>1401</v>
      </c>
      <c r="AK1417" s="1">
        <f t="shared" si="433"/>
        <v>1426.0014169999999</v>
      </c>
      <c r="AL1417">
        <f t="shared" si="434"/>
        <v>80</v>
      </c>
      <c r="AM1417" s="1">
        <f t="shared" si="435"/>
        <v>1421</v>
      </c>
      <c r="AN1417" s="108">
        <f t="shared" ref="AN1417:AN1480" si="441">IF(K1417="","",K1417+0.000001*ROW())</f>
        <v>87.001417000000004</v>
      </c>
      <c r="AO1417">
        <f t="shared" si="436"/>
        <v>437</v>
      </c>
      <c r="AP1417" s="1">
        <f t="shared" si="437"/>
        <v>1064</v>
      </c>
      <c r="AQ1417" s="108">
        <f t="shared" ref="AQ1417:AQ1480" si="442">IF(L1417="","",N1417+0.000001*ROW())</f>
        <v>1.4169999999999999E-3</v>
      </c>
      <c r="AR1417">
        <f t="shared" si="438"/>
        <v>92</v>
      </c>
      <c r="AS1417" s="1">
        <f t="shared" si="439"/>
        <v>1409</v>
      </c>
    </row>
    <row r="1418" spans="7:45" x14ac:dyDescent="0.25">
      <c r="G1418" s="93">
        <v>43561</v>
      </c>
      <c r="H1418" t="s">
        <v>69</v>
      </c>
      <c r="I1418" t="s">
        <v>64</v>
      </c>
      <c r="J1418" t="s">
        <v>594</v>
      </c>
      <c r="K1418" s="95">
        <v>136.80000000000001</v>
      </c>
      <c r="L1418" s="94">
        <v>0</v>
      </c>
      <c r="O1418" t="str">
        <f t="shared" ref="O1418:O1481" si="443">IF(P1418="","",O1417+1)</f>
        <v/>
      </c>
      <c r="AA1418" s="3">
        <f t="shared" si="440"/>
        <v>1410</v>
      </c>
      <c r="AB1418" s="93">
        <f t="shared" ref="AB1418:AB1481" si="444">IF(G1418="","",G1418+0.000001*ROW())</f>
        <v>43561.001418</v>
      </c>
      <c r="AC1418">
        <f t="shared" ref="AC1418:AC1481" si="445">IFERROR(_xlfn.RANK.EQ(AB1418,$AB$9:$AB$1508),"")</f>
        <v>91</v>
      </c>
      <c r="AD1418" s="1">
        <f t="shared" ref="AD1418:AD1481" si="446">IFERROR(_xlfn.RANK.EQ(AB1418,$AB$9:$AB$1508,1),"")</f>
        <v>1410</v>
      </c>
      <c r="AE1418" s="119">
        <f t="shared" ref="AE1418:AE1481" si="447">IF(H1418="","",COUNTIF($H$9:$H$1508,"&lt;="&amp;H1418) + 0.000001*ROW())</f>
        <v>569.00141799999994</v>
      </c>
      <c r="AF1418">
        <f t="shared" ref="AF1418:AF1481" si="448">IFERROR(_xlfn.RANK.EQ(AE1418,$AE$9:$AE$1508),"")</f>
        <v>936</v>
      </c>
      <c r="AG1418" s="1">
        <f t="shared" ref="AG1418:AG1481" si="449">IFERROR(_xlfn.RANK.EQ(AE1418,$AE$9:$AE$1508,1),"")</f>
        <v>565</v>
      </c>
      <c r="AH1418" s="119">
        <f t="shared" ref="AH1418:AH1481" si="450">IF(I1418="","",COUNTIF($I$9:$I$1508,"&lt;="&amp;I1418) + 0.000001*ROW())</f>
        <v>358.001418</v>
      </c>
      <c r="AI1418">
        <f t="shared" ref="AI1418:AI1481" si="451">IFERROR(_xlfn.RANK.EQ(AH1418,$AH$9:$AH$1508),"")</f>
        <v>1147</v>
      </c>
      <c r="AJ1418" s="1">
        <f t="shared" ref="AJ1418:AJ1481" si="452">IFERROR(_xlfn.RANK.EQ(AH1418,$AH$9:$AH$1508,1),"")</f>
        <v>354</v>
      </c>
      <c r="AK1418" s="1">
        <f t="shared" ref="AK1418:AK1481" si="453">IF(J1418="","",COUNTIF($J$9:$J$1508,"&lt;="&amp;J1418) + 0.000001*ROW())</f>
        <v>1426.0014180000001</v>
      </c>
      <c r="AL1418">
        <f t="shared" ref="AL1418:AL1481" si="454">IFERROR(_xlfn.RANK.EQ(AK1418,$AK$9:$AK$1508),"")</f>
        <v>79</v>
      </c>
      <c r="AM1418" s="1">
        <f t="shared" ref="AM1418:AM1481" si="455">IFERROR(_xlfn.RANK.EQ(AK1418,$AK$9:$AK$1508,1),"")</f>
        <v>1422</v>
      </c>
      <c r="AN1418" s="108">
        <f t="shared" si="441"/>
        <v>136.80141800000001</v>
      </c>
      <c r="AO1418">
        <f t="shared" ref="AO1418:AO1481" si="456">IFERROR(_xlfn.RANK.EQ(AN1418,$AN$9:$AN$1508),"")</f>
        <v>316</v>
      </c>
      <c r="AP1418" s="1">
        <f t="shared" ref="AP1418:AP1481" si="457">IFERROR(_xlfn.RANK.EQ(AN1418,$AN$9:$AN$1508,1),"")</f>
        <v>1185</v>
      </c>
      <c r="AQ1418" s="108">
        <f t="shared" si="442"/>
        <v>1.418E-3</v>
      </c>
      <c r="AR1418">
        <f t="shared" ref="AR1418:AR1481" si="458">IFERROR(_xlfn.RANK.EQ(AQ1418,$AQ$9:$AQ$1508),"")</f>
        <v>91</v>
      </c>
      <c r="AS1418" s="1">
        <f t="shared" ref="AS1418:AS1481" si="459">IFERROR(_xlfn.RANK.EQ(AQ1418,$AQ$9:$AQ$1508,1),"")</f>
        <v>1410</v>
      </c>
    </row>
    <row r="1419" spans="7:45" x14ac:dyDescent="0.25">
      <c r="G1419" s="93">
        <v>43561</v>
      </c>
      <c r="H1419" t="s">
        <v>69</v>
      </c>
      <c r="I1419" t="s">
        <v>65</v>
      </c>
      <c r="J1419" t="s">
        <v>594</v>
      </c>
      <c r="K1419" s="95">
        <v>10</v>
      </c>
      <c r="L1419" s="94">
        <v>0</v>
      </c>
      <c r="O1419" t="str">
        <f t="shared" si="443"/>
        <v/>
      </c>
      <c r="AA1419" s="3">
        <f t="shared" ref="AA1419:AA1482" si="460">AA1418+1</f>
        <v>1411</v>
      </c>
      <c r="AB1419" s="93">
        <f t="shared" si="444"/>
        <v>43561.001419</v>
      </c>
      <c r="AC1419">
        <f t="shared" si="445"/>
        <v>90</v>
      </c>
      <c r="AD1419" s="1">
        <f t="shared" si="446"/>
        <v>1411</v>
      </c>
      <c r="AE1419" s="119">
        <f t="shared" si="447"/>
        <v>569.00141900000006</v>
      </c>
      <c r="AF1419">
        <f t="shared" si="448"/>
        <v>935</v>
      </c>
      <c r="AG1419" s="1">
        <f t="shared" si="449"/>
        <v>566</v>
      </c>
      <c r="AH1419" s="119">
        <f t="shared" si="450"/>
        <v>1500.0014189999999</v>
      </c>
      <c r="AI1419">
        <f t="shared" si="451"/>
        <v>5</v>
      </c>
      <c r="AJ1419" s="1">
        <f t="shared" si="452"/>
        <v>1496</v>
      </c>
      <c r="AK1419" s="1">
        <f t="shared" si="453"/>
        <v>1426.0014189999999</v>
      </c>
      <c r="AL1419">
        <f t="shared" si="454"/>
        <v>78</v>
      </c>
      <c r="AM1419" s="1">
        <f t="shared" si="455"/>
        <v>1423</v>
      </c>
      <c r="AN1419" s="108">
        <f t="shared" si="441"/>
        <v>10.001419</v>
      </c>
      <c r="AO1419">
        <f t="shared" si="456"/>
        <v>1212</v>
      </c>
      <c r="AP1419" s="1">
        <f t="shared" si="457"/>
        <v>289</v>
      </c>
      <c r="AQ1419" s="108">
        <f t="shared" si="442"/>
        <v>1.4189999999999999E-3</v>
      </c>
      <c r="AR1419">
        <f t="shared" si="458"/>
        <v>90</v>
      </c>
      <c r="AS1419" s="1">
        <f t="shared" si="459"/>
        <v>1411</v>
      </c>
    </row>
    <row r="1420" spans="7:45" x14ac:dyDescent="0.25">
      <c r="G1420" s="93">
        <v>43561</v>
      </c>
      <c r="H1420" t="s">
        <v>68</v>
      </c>
      <c r="I1420" t="s">
        <v>64</v>
      </c>
      <c r="J1420" t="s">
        <v>594</v>
      </c>
      <c r="K1420" s="95">
        <v>41.95</v>
      </c>
      <c r="L1420" s="94">
        <v>0</v>
      </c>
      <c r="O1420" t="str">
        <f t="shared" si="443"/>
        <v/>
      </c>
      <c r="AA1420" s="3">
        <f t="shared" si="460"/>
        <v>1412</v>
      </c>
      <c r="AB1420" s="93">
        <f t="shared" si="444"/>
        <v>43561.001420000001</v>
      </c>
      <c r="AC1420">
        <f t="shared" si="445"/>
        <v>89</v>
      </c>
      <c r="AD1420" s="1">
        <f t="shared" si="446"/>
        <v>1412</v>
      </c>
      <c r="AE1420" s="119">
        <f t="shared" si="447"/>
        <v>536.00142000000005</v>
      </c>
      <c r="AF1420">
        <f t="shared" si="448"/>
        <v>966</v>
      </c>
      <c r="AG1420" s="1">
        <f t="shared" si="449"/>
        <v>535</v>
      </c>
      <c r="AH1420" s="119">
        <f t="shared" si="450"/>
        <v>358.00142</v>
      </c>
      <c r="AI1420">
        <f t="shared" si="451"/>
        <v>1146</v>
      </c>
      <c r="AJ1420" s="1">
        <f t="shared" si="452"/>
        <v>355</v>
      </c>
      <c r="AK1420" s="1">
        <f t="shared" si="453"/>
        <v>1426.0014200000001</v>
      </c>
      <c r="AL1420">
        <f t="shared" si="454"/>
        <v>77</v>
      </c>
      <c r="AM1420" s="1">
        <f t="shared" si="455"/>
        <v>1424</v>
      </c>
      <c r="AN1420" s="108">
        <f t="shared" si="441"/>
        <v>41.951420000000006</v>
      </c>
      <c r="AO1420">
        <f t="shared" si="456"/>
        <v>684</v>
      </c>
      <c r="AP1420" s="1">
        <f t="shared" si="457"/>
        <v>817</v>
      </c>
      <c r="AQ1420" s="108">
        <f t="shared" si="442"/>
        <v>1.42E-3</v>
      </c>
      <c r="AR1420">
        <f t="shared" si="458"/>
        <v>89</v>
      </c>
      <c r="AS1420" s="1">
        <f t="shared" si="459"/>
        <v>1412</v>
      </c>
    </row>
    <row r="1421" spans="7:45" x14ac:dyDescent="0.25">
      <c r="G1421" s="93">
        <v>43561</v>
      </c>
      <c r="H1421" t="s">
        <v>23</v>
      </c>
      <c r="I1421" t="s">
        <v>36</v>
      </c>
      <c r="J1421" t="s">
        <v>594</v>
      </c>
      <c r="K1421" s="95">
        <v>16</v>
      </c>
      <c r="L1421" s="94">
        <v>0</v>
      </c>
      <c r="O1421" t="str">
        <f t="shared" si="443"/>
        <v/>
      </c>
      <c r="AA1421" s="3">
        <f t="shared" si="460"/>
        <v>1413</v>
      </c>
      <c r="AB1421" s="93">
        <f t="shared" si="444"/>
        <v>43561.001421000001</v>
      </c>
      <c r="AC1421">
        <f t="shared" si="445"/>
        <v>88</v>
      </c>
      <c r="AD1421" s="1">
        <f t="shared" si="446"/>
        <v>1413</v>
      </c>
      <c r="AE1421" s="119">
        <f t="shared" si="447"/>
        <v>515.00142100000005</v>
      </c>
      <c r="AF1421">
        <f t="shared" si="448"/>
        <v>1004</v>
      </c>
      <c r="AG1421" s="1">
        <f t="shared" si="449"/>
        <v>497</v>
      </c>
      <c r="AH1421" s="119">
        <f t="shared" si="450"/>
        <v>297.00142099999999</v>
      </c>
      <c r="AI1421">
        <f t="shared" si="451"/>
        <v>1213</v>
      </c>
      <c r="AJ1421" s="1">
        <f t="shared" si="452"/>
        <v>288</v>
      </c>
      <c r="AK1421" s="1">
        <f t="shared" si="453"/>
        <v>1426.0014209999999</v>
      </c>
      <c r="AL1421">
        <f t="shared" si="454"/>
        <v>76</v>
      </c>
      <c r="AM1421" s="1">
        <f t="shared" si="455"/>
        <v>1425</v>
      </c>
      <c r="AN1421" s="108">
        <f t="shared" si="441"/>
        <v>16.001421000000001</v>
      </c>
      <c r="AO1421">
        <f t="shared" si="456"/>
        <v>1071</v>
      </c>
      <c r="AP1421" s="1">
        <f t="shared" si="457"/>
        <v>430</v>
      </c>
      <c r="AQ1421" s="108">
        <f t="shared" si="442"/>
        <v>1.421E-3</v>
      </c>
      <c r="AR1421">
        <f t="shared" si="458"/>
        <v>88</v>
      </c>
      <c r="AS1421" s="1">
        <f t="shared" si="459"/>
        <v>1413</v>
      </c>
    </row>
    <row r="1422" spans="7:45" x14ac:dyDescent="0.25">
      <c r="G1422" s="93">
        <v>43561</v>
      </c>
      <c r="H1422" t="s">
        <v>23</v>
      </c>
      <c r="I1422" t="s">
        <v>64</v>
      </c>
      <c r="J1422" t="s">
        <v>594</v>
      </c>
      <c r="K1422" s="95">
        <v>155</v>
      </c>
      <c r="L1422" s="94">
        <v>0</v>
      </c>
      <c r="O1422" t="str">
        <f t="shared" si="443"/>
        <v/>
      </c>
      <c r="AA1422" s="3">
        <f t="shared" si="460"/>
        <v>1414</v>
      </c>
      <c r="AB1422" s="93">
        <f t="shared" si="444"/>
        <v>43561.001422000001</v>
      </c>
      <c r="AC1422">
        <f t="shared" si="445"/>
        <v>87</v>
      </c>
      <c r="AD1422" s="1">
        <f t="shared" si="446"/>
        <v>1414</v>
      </c>
      <c r="AE1422" s="119">
        <f t="shared" si="447"/>
        <v>515.00142200000005</v>
      </c>
      <c r="AF1422">
        <f t="shared" si="448"/>
        <v>1003</v>
      </c>
      <c r="AG1422" s="1">
        <f t="shared" si="449"/>
        <v>498</v>
      </c>
      <c r="AH1422" s="119">
        <f t="shared" si="450"/>
        <v>358.00142199999999</v>
      </c>
      <c r="AI1422">
        <f t="shared" si="451"/>
        <v>1145</v>
      </c>
      <c r="AJ1422" s="1">
        <f t="shared" si="452"/>
        <v>356</v>
      </c>
      <c r="AK1422" s="1">
        <f t="shared" si="453"/>
        <v>1426.001422</v>
      </c>
      <c r="AL1422">
        <f t="shared" si="454"/>
        <v>75</v>
      </c>
      <c r="AM1422" s="1">
        <f t="shared" si="455"/>
        <v>1426</v>
      </c>
      <c r="AN1422" s="108">
        <f t="shared" si="441"/>
        <v>155.00142199999999</v>
      </c>
      <c r="AO1422">
        <f t="shared" si="456"/>
        <v>276</v>
      </c>
      <c r="AP1422" s="1">
        <f t="shared" si="457"/>
        <v>1225</v>
      </c>
      <c r="AQ1422" s="108">
        <f t="shared" si="442"/>
        <v>1.4219999999999999E-3</v>
      </c>
      <c r="AR1422">
        <f t="shared" si="458"/>
        <v>87</v>
      </c>
      <c r="AS1422" s="1">
        <f t="shared" si="459"/>
        <v>1414</v>
      </c>
    </row>
    <row r="1423" spans="7:45" x14ac:dyDescent="0.25">
      <c r="G1423" s="93">
        <v>43561</v>
      </c>
      <c r="H1423" t="s">
        <v>23</v>
      </c>
      <c r="I1423" t="s">
        <v>37</v>
      </c>
      <c r="J1423" t="s">
        <v>408</v>
      </c>
      <c r="K1423" s="95">
        <v>22.5</v>
      </c>
      <c r="L1423" s="94">
        <v>0</v>
      </c>
      <c r="O1423" t="str">
        <f t="shared" si="443"/>
        <v/>
      </c>
      <c r="AA1423" s="3">
        <f t="shared" si="460"/>
        <v>1415</v>
      </c>
      <c r="AB1423" s="93">
        <f t="shared" si="444"/>
        <v>43561.001423000002</v>
      </c>
      <c r="AC1423">
        <f t="shared" si="445"/>
        <v>86</v>
      </c>
      <c r="AD1423" s="1">
        <f t="shared" si="446"/>
        <v>1415</v>
      </c>
      <c r="AE1423" s="119">
        <f t="shared" si="447"/>
        <v>515.00142300000005</v>
      </c>
      <c r="AF1423">
        <f t="shared" si="448"/>
        <v>1002</v>
      </c>
      <c r="AG1423" s="1">
        <f t="shared" si="449"/>
        <v>499</v>
      </c>
      <c r="AH1423" s="119">
        <f t="shared" si="450"/>
        <v>868.00142300000005</v>
      </c>
      <c r="AI1423">
        <f t="shared" si="451"/>
        <v>644</v>
      </c>
      <c r="AJ1423" s="1">
        <f t="shared" si="452"/>
        <v>857</v>
      </c>
      <c r="AK1423" s="1">
        <f t="shared" si="453"/>
        <v>116.001423</v>
      </c>
      <c r="AL1423">
        <f t="shared" si="454"/>
        <v>1385</v>
      </c>
      <c r="AM1423" s="1">
        <f t="shared" si="455"/>
        <v>116</v>
      </c>
      <c r="AN1423" s="108">
        <f t="shared" si="441"/>
        <v>22.501422999999999</v>
      </c>
      <c r="AO1423">
        <f t="shared" si="456"/>
        <v>975</v>
      </c>
      <c r="AP1423" s="1">
        <f t="shared" si="457"/>
        <v>526</v>
      </c>
      <c r="AQ1423" s="108">
        <f t="shared" si="442"/>
        <v>1.423E-3</v>
      </c>
      <c r="AR1423">
        <f t="shared" si="458"/>
        <v>86</v>
      </c>
      <c r="AS1423" s="1">
        <f t="shared" si="459"/>
        <v>1415</v>
      </c>
    </row>
    <row r="1424" spans="7:45" x14ac:dyDescent="0.25">
      <c r="G1424" s="93">
        <v>43563</v>
      </c>
      <c r="H1424" t="s">
        <v>77</v>
      </c>
      <c r="I1424" t="s">
        <v>65</v>
      </c>
      <c r="J1424" t="s">
        <v>595</v>
      </c>
      <c r="K1424" s="95">
        <v>16.3</v>
      </c>
      <c r="L1424" s="94">
        <v>0</v>
      </c>
      <c r="O1424" t="str">
        <f t="shared" si="443"/>
        <v/>
      </c>
      <c r="AA1424" s="3">
        <f t="shared" si="460"/>
        <v>1416</v>
      </c>
      <c r="AB1424" s="93">
        <f t="shared" si="444"/>
        <v>43563.001424000002</v>
      </c>
      <c r="AC1424">
        <f t="shared" si="445"/>
        <v>85</v>
      </c>
      <c r="AD1424" s="1">
        <f t="shared" si="446"/>
        <v>1416</v>
      </c>
      <c r="AE1424" s="119">
        <f t="shared" si="447"/>
        <v>1184.001424</v>
      </c>
      <c r="AF1424">
        <f t="shared" si="448"/>
        <v>317</v>
      </c>
      <c r="AG1424" s="1">
        <f t="shared" si="449"/>
        <v>1184</v>
      </c>
      <c r="AH1424" s="119">
        <f t="shared" si="450"/>
        <v>1500.001424</v>
      </c>
      <c r="AI1424">
        <f t="shared" si="451"/>
        <v>4</v>
      </c>
      <c r="AJ1424" s="1">
        <f t="shared" si="452"/>
        <v>1497</v>
      </c>
      <c r="AK1424" s="1">
        <f t="shared" si="453"/>
        <v>1430.001424</v>
      </c>
      <c r="AL1424">
        <f t="shared" si="454"/>
        <v>74</v>
      </c>
      <c r="AM1424" s="1">
        <f t="shared" si="455"/>
        <v>1427</v>
      </c>
      <c r="AN1424" s="108">
        <f t="shared" si="441"/>
        <v>16.301424000000001</v>
      </c>
      <c r="AO1424">
        <f t="shared" si="456"/>
        <v>1064</v>
      </c>
      <c r="AP1424" s="1">
        <f t="shared" si="457"/>
        <v>437</v>
      </c>
      <c r="AQ1424" s="108">
        <f t="shared" si="442"/>
        <v>1.4239999999999999E-3</v>
      </c>
      <c r="AR1424">
        <f t="shared" si="458"/>
        <v>85</v>
      </c>
      <c r="AS1424" s="1">
        <f t="shared" si="459"/>
        <v>1416</v>
      </c>
    </row>
    <row r="1425" spans="7:45" x14ac:dyDescent="0.25">
      <c r="G1425" s="93">
        <v>43563</v>
      </c>
      <c r="H1425" t="s">
        <v>75</v>
      </c>
      <c r="I1425" t="s">
        <v>35</v>
      </c>
      <c r="J1425" t="s">
        <v>595</v>
      </c>
      <c r="K1425" s="95">
        <v>919</v>
      </c>
      <c r="L1425" s="94">
        <v>0</v>
      </c>
      <c r="O1425" t="str">
        <f t="shared" si="443"/>
        <v/>
      </c>
      <c r="AA1425" s="3">
        <f t="shared" si="460"/>
        <v>1417</v>
      </c>
      <c r="AB1425" s="93">
        <f t="shared" si="444"/>
        <v>43563.001425000002</v>
      </c>
      <c r="AC1425">
        <f t="shared" si="445"/>
        <v>84</v>
      </c>
      <c r="AD1425" s="1">
        <f t="shared" si="446"/>
        <v>1417</v>
      </c>
      <c r="AE1425" s="119">
        <f t="shared" si="447"/>
        <v>1147.0014249999999</v>
      </c>
      <c r="AF1425">
        <f t="shared" si="448"/>
        <v>355</v>
      </c>
      <c r="AG1425" s="1">
        <f t="shared" si="449"/>
        <v>1146</v>
      </c>
      <c r="AH1425" s="119">
        <f t="shared" si="450"/>
        <v>1402.0014249999999</v>
      </c>
      <c r="AI1425">
        <f t="shared" si="451"/>
        <v>99</v>
      </c>
      <c r="AJ1425" s="1">
        <f t="shared" si="452"/>
        <v>1402</v>
      </c>
      <c r="AK1425" s="1">
        <f t="shared" si="453"/>
        <v>1430.0014249999999</v>
      </c>
      <c r="AL1425">
        <f t="shared" si="454"/>
        <v>73</v>
      </c>
      <c r="AM1425" s="1">
        <f t="shared" si="455"/>
        <v>1428</v>
      </c>
      <c r="AN1425" s="108">
        <f t="shared" si="441"/>
        <v>919.00142500000004</v>
      </c>
      <c r="AO1425">
        <f t="shared" si="456"/>
        <v>42</v>
      </c>
      <c r="AP1425" s="1">
        <f t="shared" si="457"/>
        <v>1459</v>
      </c>
      <c r="AQ1425" s="108">
        <f t="shared" si="442"/>
        <v>1.4249999999999998E-3</v>
      </c>
      <c r="AR1425">
        <f t="shared" si="458"/>
        <v>84</v>
      </c>
      <c r="AS1425" s="1">
        <f t="shared" si="459"/>
        <v>1417</v>
      </c>
    </row>
    <row r="1426" spans="7:45" x14ac:dyDescent="0.25">
      <c r="G1426" s="93">
        <v>43563</v>
      </c>
      <c r="H1426" t="s">
        <v>21</v>
      </c>
      <c r="I1426" t="s">
        <v>36</v>
      </c>
      <c r="J1426" t="s">
        <v>595</v>
      </c>
      <c r="K1426" s="95">
        <v>8</v>
      </c>
      <c r="L1426" s="94">
        <v>0</v>
      </c>
      <c r="O1426" t="str">
        <f t="shared" si="443"/>
        <v/>
      </c>
      <c r="AA1426" s="3">
        <f t="shared" si="460"/>
        <v>1418</v>
      </c>
      <c r="AB1426" s="93">
        <f t="shared" si="444"/>
        <v>43563.001426000003</v>
      </c>
      <c r="AC1426">
        <f t="shared" si="445"/>
        <v>83</v>
      </c>
      <c r="AD1426" s="1">
        <f t="shared" si="446"/>
        <v>1418</v>
      </c>
      <c r="AE1426" s="119">
        <f t="shared" si="447"/>
        <v>1086.001426</v>
      </c>
      <c r="AF1426">
        <f t="shared" si="448"/>
        <v>450</v>
      </c>
      <c r="AG1426" s="1">
        <f t="shared" si="449"/>
        <v>1051</v>
      </c>
      <c r="AH1426" s="119">
        <f t="shared" si="450"/>
        <v>297.00142599999998</v>
      </c>
      <c r="AI1426">
        <f t="shared" si="451"/>
        <v>1212</v>
      </c>
      <c r="AJ1426" s="1">
        <f t="shared" si="452"/>
        <v>289</v>
      </c>
      <c r="AK1426" s="1">
        <f t="shared" si="453"/>
        <v>1430.001426</v>
      </c>
      <c r="AL1426">
        <f t="shared" si="454"/>
        <v>72</v>
      </c>
      <c r="AM1426" s="1">
        <f t="shared" si="455"/>
        <v>1429</v>
      </c>
      <c r="AN1426" s="108">
        <f t="shared" si="441"/>
        <v>8.0014260000000004</v>
      </c>
      <c r="AO1426">
        <f t="shared" si="456"/>
        <v>1254</v>
      </c>
      <c r="AP1426" s="1">
        <f t="shared" si="457"/>
        <v>247</v>
      </c>
      <c r="AQ1426" s="108">
        <f t="shared" si="442"/>
        <v>1.426E-3</v>
      </c>
      <c r="AR1426">
        <f t="shared" si="458"/>
        <v>83</v>
      </c>
      <c r="AS1426" s="1">
        <f t="shared" si="459"/>
        <v>1418</v>
      </c>
    </row>
    <row r="1427" spans="7:45" x14ac:dyDescent="0.25">
      <c r="G1427" s="93">
        <v>43563</v>
      </c>
      <c r="H1427" t="s">
        <v>70</v>
      </c>
      <c r="I1427" t="s">
        <v>65</v>
      </c>
      <c r="J1427" t="s">
        <v>595</v>
      </c>
      <c r="K1427" s="95">
        <v>31.93</v>
      </c>
      <c r="L1427" s="94">
        <v>0</v>
      </c>
      <c r="O1427" t="str">
        <f t="shared" si="443"/>
        <v/>
      </c>
      <c r="AA1427" s="3">
        <f t="shared" si="460"/>
        <v>1419</v>
      </c>
      <c r="AB1427" s="93">
        <f t="shared" si="444"/>
        <v>43563.001427000003</v>
      </c>
      <c r="AC1427">
        <f t="shared" si="445"/>
        <v>82</v>
      </c>
      <c r="AD1427" s="1">
        <f t="shared" si="446"/>
        <v>1419</v>
      </c>
      <c r="AE1427" s="119">
        <f t="shared" si="447"/>
        <v>648.00142700000004</v>
      </c>
      <c r="AF1427">
        <f t="shared" si="448"/>
        <v>853</v>
      </c>
      <c r="AG1427" s="1">
        <f t="shared" si="449"/>
        <v>648</v>
      </c>
      <c r="AH1427" s="119">
        <f t="shared" si="450"/>
        <v>1500.0014269999999</v>
      </c>
      <c r="AI1427">
        <f t="shared" si="451"/>
        <v>3</v>
      </c>
      <c r="AJ1427" s="1">
        <f t="shared" si="452"/>
        <v>1498</v>
      </c>
      <c r="AK1427" s="1">
        <f t="shared" si="453"/>
        <v>1430.0014269999999</v>
      </c>
      <c r="AL1427">
        <f t="shared" si="454"/>
        <v>71</v>
      </c>
      <c r="AM1427" s="1">
        <f t="shared" si="455"/>
        <v>1430</v>
      </c>
      <c r="AN1427" s="108">
        <f t="shared" si="441"/>
        <v>31.931426999999999</v>
      </c>
      <c r="AO1427">
        <f t="shared" si="456"/>
        <v>820</v>
      </c>
      <c r="AP1427" s="1">
        <f t="shared" si="457"/>
        <v>681</v>
      </c>
      <c r="AQ1427" s="108">
        <f t="shared" si="442"/>
        <v>1.4269999999999999E-3</v>
      </c>
      <c r="AR1427">
        <f t="shared" si="458"/>
        <v>82</v>
      </c>
      <c r="AS1427" s="1">
        <f t="shared" si="459"/>
        <v>1419</v>
      </c>
    </row>
    <row r="1428" spans="7:45" x14ac:dyDescent="0.25">
      <c r="G1428" s="93">
        <v>43563</v>
      </c>
      <c r="H1428" t="s">
        <v>23</v>
      </c>
      <c r="I1428" t="s">
        <v>37</v>
      </c>
      <c r="J1428" t="s">
        <v>201</v>
      </c>
      <c r="K1428" s="95">
        <v>4.8</v>
      </c>
      <c r="L1428" s="94">
        <v>0</v>
      </c>
      <c r="O1428" t="str">
        <f t="shared" si="443"/>
        <v/>
      </c>
      <c r="AA1428" s="3">
        <f t="shared" si="460"/>
        <v>1420</v>
      </c>
      <c r="AB1428" s="93">
        <f t="shared" si="444"/>
        <v>43563.001428000003</v>
      </c>
      <c r="AC1428">
        <f t="shared" si="445"/>
        <v>81</v>
      </c>
      <c r="AD1428" s="1">
        <f t="shared" si="446"/>
        <v>1420</v>
      </c>
      <c r="AE1428" s="119">
        <f t="shared" si="447"/>
        <v>515.00142800000003</v>
      </c>
      <c r="AF1428">
        <f t="shared" si="448"/>
        <v>1001</v>
      </c>
      <c r="AG1428" s="1">
        <f t="shared" si="449"/>
        <v>500</v>
      </c>
      <c r="AH1428" s="119">
        <f t="shared" si="450"/>
        <v>868.00142800000003</v>
      </c>
      <c r="AI1428">
        <f t="shared" si="451"/>
        <v>643</v>
      </c>
      <c r="AJ1428" s="1">
        <f t="shared" si="452"/>
        <v>858</v>
      </c>
      <c r="AK1428" s="1">
        <f t="shared" si="453"/>
        <v>146.001428</v>
      </c>
      <c r="AL1428">
        <f t="shared" si="454"/>
        <v>1355</v>
      </c>
      <c r="AM1428" s="1">
        <f t="shared" si="455"/>
        <v>146</v>
      </c>
      <c r="AN1428" s="108">
        <f t="shared" si="441"/>
        <v>4.8014279999999996</v>
      </c>
      <c r="AO1428">
        <f t="shared" si="456"/>
        <v>1398</v>
      </c>
      <c r="AP1428" s="1">
        <f t="shared" si="457"/>
        <v>103</v>
      </c>
      <c r="AQ1428" s="108">
        <f t="shared" si="442"/>
        <v>1.428E-3</v>
      </c>
      <c r="AR1428">
        <f t="shared" si="458"/>
        <v>81</v>
      </c>
      <c r="AS1428" s="1">
        <f t="shared" si="459"/>
        <v>1420</v>
      </c>
    </row>
    <row r="1429" spans="7:45" x14ac:dyDescent="0.25">
      <c r="G1429" s="93">
        <v>43563</v>
      </c>
      <c r="H1429" t="s">
        <v>23</v>
      </c>
      <c r="I1429" t="s">
        <v>37</v>
      </c>
      <c r="J1429" t="s">
        <v>135</v>
      </c>
      <c r="K1429" s="95">
        <v>14</v>
      </c>
      <c r="L1429" s="94">
        <v>0</v>
      </c>
      <c r="O1429" t="str">
        <f t="shared" si="443"/>
        <v/>
      </c>
      <c r="AA1429" s="3">
        <f t="shared" si="460"/>
        <v>1421</v>
      </c>
      <c r="AB1429" s="93">
        <f t="shared" si="444"/>
        <v>43563.001429000004</v>
      </c>
      <c r="AC1429">
        <f t="shared" si="445"/>
        <v>80</v>
      </c>
      <c r="AD1429" s="1">
        <f t="shared" si="446"/>
        <v>1421</v>
      </c>
      <c r="AE1429" s="119">
        <f t="shared" si="447"/>
        <v>515.00142900000003</v>
      </c>
      <c r="AF1429">
        <f t="shared" si="448"/>
        <v>1000</v>
      </c>
      <c r="AG1429" s="1">
        <f t="shared" si="449"/>
        <v>501</v>
      </c>
      <c r="AH1429" s="119">
        <f t="shared" si="450"/>
        <v>868.00142900000003</v>
      </c>
      <c r="AI1429">
        <f t="shared" si="451"/>
        <v>642</v>
      </c>
      <c r="AJ1429" s="1">
        <f t="shared" si="452"/>
        <v>859</v>
      </c>
      <c r="AK1429" s="1">
        <f t="shared" si="453"/>
        <v>106.001429</v>
      </c>
      <c r="AL1429">
        <f t="shared" si="454"/>
        <v>1395</v>
      </c>
      <c r="AM1429" s="1">
        <f t="shared" si="455"/>
        <v>106</v>
      </c>
      <c r="AN1429" s="108">
        <f t="shared" si="441"/>
        <v>14.001429</v>
      </c>
      <c r="AO1429">
        <f t="shared" si="456"/>
        <v>1155</v>
      </c>
      <c r="AP1429" s="1">
        <f t="shared" si="457"/>
        <v>346</v>
      </c>
      <c r="AQ1429" s="108">
        <f t="shared" si="442"/>
        <v>1.4289999999999999E-3</v>
      </c>
      <c r="AR1429">
        <f t="shared" si="458"/>
        <v>80</v>
      </c>
      <c r="AS1429" s="1">
        <f t="shared" si="459"/>
        <v>1421</v>
      </c>
    </row>
    <row r="1430" spans="7:45" x14ac:dyDescent="0.25">
      <c r="G1430" s="93">
        <v>43563</v>
      </c>
      <c r="H1430" t="s">
        <v>23</v>
      </c>
      <c r="I1430" t="s">
        <v>37</v>
      </c>
      <c r="J1430" t="s">
        <v>187</v>
      </c>
      <c r="K1430" s="95">
        <v>2.4</v>
      </c>
      <c r="L1430" s="94">
        <v>0</v>
      </c>
      <c r="O1430" t="str">
        <f t="shared" si="443"/>
        <v/>
      </c>
      <c r="AA1430" s="3">
        <f t="shared" si="460"/>
        <v>1422</v>
      </c>
      <c r="AB1430" s="93">
        <f t="shared" si="444"/>
        <v>43563.001429999997</v>
      </c>
      <c r="AC1430">
        <f t="shared" si="445"/>
        <v>79</v>
      </c>
      <c r="AD1430" s="1">
        <f t="shared" si="446"/>
        <v>1422</v>
      </c>
      <c r="AE1430" s="119">
        <f t="shared" si="447"/>
        <v>515.00143000000003</v>
      </c>
      <c r="AF1430">
        <f t="shared" si="448"/>
        <v>999</v>
      </c>
      <c r="AG1430" s="1">
        <f t="shared" si="449"/>
        <v>502</v>
      </c>
      <c r="AH1430" s="119">
        <f t="shared" si="450"/>
        <v>868.00143000000003</v>
      </c>
      <c r="AI1430">
        <f t="shared" si="451"/>
        <v>641</v>
      </c>
      <c r="AJ1430" s="1">
        <f t="shared" si="452"/>
        <v>860</v>
      </c>
      <c r="AK1430" s="1">
        <f t="shared" si="453"/>
        <v>62.001429999999999</v>
      </c>
      <c r="AL1430">
        <f t="shared" si="454"/>
        <v>1440</v>
      </c>
      <c r="AM1430" s="1">
        <f t="shared" si="455"/>
        <v>61</v>
      </c>
      <c r="AN1430" s="108">
        <f t="shared" si="441"/>
        <v>2.40143</v>
      </c>
      <c r="AO1430">
        <f t="shared" si="456"/>
        <v>1453</v>
      </c>
      <c r="AP1430" s="1">
        <f t="shared" si="457"/>
        <v>48</v>
      </c>
      <c r="AQ1430" s="108">
        <f t="shared" si="442"/>
        <v>1.4299999999999998E-3</v>
      </c>
      <c r="AR1430">
        <f t="shared" si="458"/>
        <v>79</v>
      </c>
      <c r="AS1430" s="1">
        <f t="shared" si="459"/>
        <v>1422</v>
      </c>
    </row>
    <row r="1431" spans="7:45" x14ac:dyDescent="0.25">
      <c r="G1431" s="93">
        <v>43563</v>
      </c>
      <c r="H1431" t="s">
        <v>23</v>
      </c>
      <c r="I1431" t="s">
        <v>37</v>
      </c>
      <c r="J1431" t="s">
        <v>59</v>
      </c>
      <c r="K1431" s="95">
        <v>1.8</v>
      </c>
      <c r="L1431" s="94">
        <v>0</v>
      </c>
      <c r="O1431" t="str">
        <f t="shared" si="443"/>
        <v/>
      </c>
      <c r="AA1431" s="3">
        <f t="shared" si="460"/>
        <v>1423</v>
      </c>
      <c r="AB1431" s="93">
        <f t="shared" si="444"/>
        <v>43563.001430999997</v>
      </c>
      <c r="AC1431">
        <f t="shared" si="445"/>
        <v>78</v>
      </c>
      <c r="AD1431" s="1">
        <f t="shared" si="446"/>
        <v>1423</v>
      </c>
      <c r="AE1431" s="119">
        <f t="shared" si="447"/>
        <v>515.00143100000003</v>
      </c>
      <c r="AF1431">
        <f t="shared" si="448"/>
        <v>998</v>
      </c>
      <c r="AG1431" s="1">
        <f t="shared" si="449"/>
        <v>503</v>
      </c>
      <c r="AH1431" s="119">
        <f t="shared" si="450"/>
        <v>868.00143100000003</v>
      </c>
      <c r="AI1431">
        <f t="shared" si="451"/>
        <v>640</v>
      </c>
      <c r="AJ1431" s="1">
        <f t="shared" si="452"/>
        <v>861</v>
      </c>
      <c r="AK1431" s="1">
        <f t="shared" si="453"/>
        <v>54.001430999999997</v>
      </c>
      <c r="AL1431">
        <f t="shared" si="454"/>
        <v>1447</v>
      </c>
      <c r="AM1431" s="1">
        <f t="shared" si="455"/>
        <v>54</v>
      </c>
      <c r="AN1431" s="108">
        <f t="shared" si="441"/>
        <v>1.801431</v>
      </c>
      <c r="AO1431">
        <f t="shared" si="456"/>
        <v>1480</v>
      </c>
      <c r="AP1431" s="1">
        <f t="shared" si="457"/>
        <v>21</v>
      </c>
      <c r="AQ1431" s="108">
        <f t="shared" si="442"/>
        <v>1.431E-3</v>
      </c>
      <c r="AR1431">
        <f t="shared" si="458"/>
        <v>78</v>
      </c>
      <c r="AS1431" s="1">
        <f t="shared" si="459"/>
        <v>1423</v>
      </c>
    </row>
    <row r="1432" spans="7:45" x14ac:dyDescent="0.25">
      <c r="G1432" s="93">
        <v>43564</v>
      </c>
      <c r="H1432" t="s">
        <v>22</v>
      </c>
      <c r="I1432" t="s">
        <v>36</v>
      </c>
      <c r="J1432" t="s">
        <v>596</v>
      </c>
      <c r="K1432" s="95">
        <v>8</v>
      </c>
      <c r="L1432" s="94">
        <v>0</v>
      </c>
      <c r="O1432" t="str">
        <f t="shared" si="443"/>
        <v/>
      </c>
      <c r="AA1432" s="3">
        <f t="shared" si="460"/>
        <v>1424</v>
      </c>
      <c r="AB1432" s="93">
        <f t="shared" si="444"/>
        <v>43564.001431999997</v>
      </c>
      <c r="AC1432">
        <f t="shared" si="445"/>
        <v>77</v>
      </c>
      <c r="AD1432" s="1">
        <f t="shared" si="446"/>
        <v>1424</v>
      </c>
      <c r="AE1432" s="119">
        <f t="shared" si="447"/>
        <v>1469.001432</v>
      </c>
      <c r="AF1432">
        <f t="shared" si="448"/>
        <v>46</v>
      </c>
      <c r="AG1432" s="1">
        <f t="shared" si="449"/>
        <v>1455</v>
      </c>
      <c r="AH1432" s="119">
        <f t="shared" si="450"/>
        <v>297.00143200000002</v>
      </c>
      <c r="AI1432">
        <f t="shared" si="451"/>
        <v>1211</v>
      </c>
      <c r="AJ1432" s="1">
        <f t="shared" si="452"/>
        <v>290</v>
      </c>
      <c r="AK1432" s="1">
        <f t="shared" si="453"/>
        <v>1437.001432</v>
      </c>
      <c r="AL1432">
        <f t="shared" si="454"/>
        <v>70</v>
      </c>
      <c r="AM1432" s="1">
        <f t="shared" si="455"/>
        <v>1431</v>
      </c>
      <c r="AN1432" s="108">
        <f t="shared" si="441"/>
        <v>8.0014319999999994</v>
      </c>
      <c r="AO1432">
        <f t="shared" si="456"/>
        <v>1253</v>
      </c>
      <c r="AP1432" s="1">
        <f t="shared" si="457"/>
        <v>248</v>
      </c>
      <c r="AQ1432" s="108">
        <f t="shared" si="442"/>
        <v>1.4319999999999999E-3</v>
      </c>
      <c r="AR1432">
        <f t="shared" si="458"/>
        <v>77</v>
      </c>
      <c r="AS1432" s="1">
        <f t="shared" si="459"/>
        <v>1424</v>
      </c>
    </row>
    <row r="1433" spans="7:45" x14ac:dyDescent="0.25">
      <c r="G1433" s="93">
        <v>43564</v>
      </c>
      <c r="H1433" t="s">
        <v>71</v>
      </c>
      <c r="I1433" t="s">
        <v>36</v>
      </c>
      <c r="J1433" t="s">
        <v>596</v>
      </c>
      <c r="K1433" s="95">
        <v>16</v>
      </c>
      <c r="L1433" s="94">
        <v>0</v>
      </c>
      <c r="O1433" t="str">
        <f t="shared" si="443"/>
        <v/>
      </c>
      <c r="AA1433" s="3">
        <f t="shared" si="460"/>
        <v>1425</v>
      </c>
      <c r="AB1433" s="93">
        <f t="shared" si="444"/>
        <v>43564.001432999998</v>
      </c>
      <c r="AC1433">
        <f t="shared" si="445"/>
        <v>76</v>
      </c>
      <c r="AD1433" s="1">
        <f t="shared" si="446"/>
        <v>1425</v>
      </c>
      <c r="AE1433" s="119">
        <f t="shared" si="447"/>
        <v>1260.0014329999999</v>
      </c>
      <c r="AF1433">
        <f t="shared" si="448"/>
        <v>243</v>
      </c>
      <c r="AG1433" s="1">
        <f t="shared" si="449"/>
        <v>1258</v>
      </c>
      <c r="AH1433" s="119">
        <f t="shared" si="450"/>
        <v>297.00143300000002</v>
      </c>
      <c r="AI1433">
        <f t="shared" si="451"/>
        <v>1210</v>
      </c>
      <c r="AJ1433" s="1">
        <f t="shared" si="452"/>
        <v>291</v>
      </c>
      <c r="AK1433" s="1">
        <f t="shared" si="453"/>
        <v>1437.0014329999999</v>
      </c>
      <c r="AL1433">
        <f t="shared" si="454"/>
        <v>69</v>
      </c>
      <c r="AM1433" s="1">
        <f t="shared" si="455"/>
        <v>1432</v>
      </c>
      <c r="AN1433" s="108">
        <f t="shared" si="441"/>
        <v>16.001432999999999</v>
      </c>
      <c r="AO1433">
        <f t="shared" si="456"/>
        <v>1070</v>
      </c>
      <c r="AP1433" s="1">
        <f t="shared" si="457"/>
        <v>431</v>
      </c>
      <c r="AQ1433" s="108">
        <f t="shared" si="442"/>
        <v>1.433E-3</v>
      </c>
      <c r="AR1433">
        <f t="shared" si="458"/>
        <v>76</v>
      </c>
      <c r="AS1433" s="1">
        <f t="shared" si="459"/>
        <v>1425</v>
      </c>
    </row>
    <row r="1434" spans="7:45" x14ac:dyDescent="0.25">
      <c r="G1434" s="93">
        <v>43564</v>
      </c>
      <c r="H1434" t="s">
        <v>21</v>
      </c>
      <c r="I1434" t="s">
        <v>36</v>
      </c>
      <c r="J1434" t="s">
        <v>596</v>
      </c>
      <c r="K1434" s="95">
        <v>16</v>
      </c>
      <c r="L1434" s="94">
        <v>0</v>
      </c>
      <c r="O1434" t="str">
        <f t="shared" si="443"/>
        <v/>
      </c>
      <c r="AA1434" s="3">
        <f t="shared" si="460"/>
        <v>1426</v>
      </c>
      <c r="AB1434" s="93">
        <f t="shared" si="444"/>
        <v>43564.001433999998</v>
      </c>
      <c r="AC1434">
        <f t="shared" si="445"/>
        <v>75</v>
      </c>
      <c r="AD1434" s="1">
        <f t="shared" si="446"/>
        <v>1426</v>
      </c>
      <c r="AE1434" s="119">
        <f t="shared" si="447"/>
        <v>1086.001434</v>
      </c>
      <c r="AF1434">
        <f t="shared" si="448"/>
        <v>449</v>
      </c>
      <c r="AG1434" s="1">
        <f t="shared" si="449"/>
        <v>1052</v>
      </c>
      <c r="AH1434" s="119">
        <f t="shared" si="450"/>
        <v>297.00143400000002</v>
      </c>
      <c r="AI1434">
        <f t="shared" si="451"/>
        <v>1209</v>
      </c>
      <c r="AJ1434" s="1">
        <f t="shared" si="452"/>
        <v>292</v>
      </c>
      <c r="AK1434" s="1">
        <f t="shared" si="453"/>
        <v>1437.001434</v>
      </c>
      <c r="AL1434">
        <f t="shared" si="454"/>
        <v>68</v>
      </c>
      <c r="AM1434" s="1">
        <f t="shared" si="455"/>
        <v>1433</v>
      </c>
      <c r="AN1434" s="108">
        <f t="shared" si="441"/>
        <v>16.001434</v>
      </c>
      <c r="AO1434">
        <f t="shared" si="456"/>
        <v>1069</v>
      </c>
      <c r="AP1434" s="1">
        <f t="shared" si="457"/>
        <v>432</v>
      </c>
      <c r="AQ1434" s="108">
        <f t="shared" si="442"/>
        <v>1.4339999999999999E-3</v>
      </c>
      <c r="AR1434">
        <f t="shared" si="458"/>
        <v>75</v>
      </c>
      <c r="AS1434" s="1">
        <f t="shared" si="459"/>
        <v>1426</v>
      </c>
    </row>
    <row r="1435" spans="7:45" x14ac:dyDescent="0.25">
      <c r="G1435" s="93">
        <v>43564</v>
      </c>
      <c r="H1435" t="s">
        <v>21</v>
      </c>
      <c r="I1435" t="s">
        <v>36</v>
      </c>
      <c r="J1435" t="s">
        <v>596</v>
      </c>
      <c r="K1435" s="95">
        <v>8</v>
      </c>
      <c r="L1435" s="94">
        <v>0</v>
      </c>
      <c r="O1435" t="str">
        <f t="shared" si="443"/>
        <v/>
      </c>
      <c r="AA1435" s="3">
        <f t="shared" si="460"/>
        <v>1427</v>
      </c>
      <c r="AB1435" s="93">
        <f t="shared" si="444"/>
        <v>43564.001434999998</v>
      </c>
      <c r="AC1435">
        <f t="shared" si="445"/>
        <v>74</v>
      </c>
      <c r="AD1435" s="1">
        <f t="shared" si="446"/>
        <v>1427</v>
      </c>
      <c r="AE1435" s="119">
        <f t="shared" si="447"/>
        <v>1086.0014349999999</v>
      </c>
      <c r="AF1435">
        <f t="shared" si="448"/>
        <v>448</v>
      </c>
      <c r="AG1435" s="1">
        <f t="shared" si="449"/>
        <v>1053</v>
      </c>
      <c r="AH1435" s="119">
        <f t="shared" si="450"/>
        <v>297.00143500000001</v>
      </c>
      <c r="AI1435">
        <f t="shared" si="451"/>
        <v>1208</v>
      </c>
      <c r="AJ1435" s="1">
        <f t="shared" si="452"/>
        <v>293</v>
      </c>
      <c r="AK1435" s="1">
        <f t="shared" si="453"/>
        <v>1437.0014349999999</v>
      </c>
      <c r="AL1435">
        <f t="shared" si="454"/>
        <v>67</v>
      </c>
      <c r="AM1435" s="1">
        <f t="shared" si="455"/>
        <v>1434</v>
      </c>
      <c r="AN1435" s="108">
        <f t="shared" si="441"/>
        <v>8.0014350000000007</v>
      </c>
      <c r="AO1435">
        <f t="shared" si="456"/>
        <v>1252</v>
      </c>
      <c r="AP1435" s="1">
        <f t="shared" si="457"/>
        <v>249</v>
      </c>
      <c r="AQ1435" s="108">
        <f t="shared" si="442"/>
        <v>1.4349999999999999E-3</v>
      </c>
      <c r="AR1435">
        <f t="shared" si="458"/>
        <v>74</v>
      </c>
      <c r="AS1435" s="1">
        <f t="shared" si="459"/>
        <v>1427</v>
      </c>
    </row>
    <row r="1436" spans="7:45" x14ac:dyDescent="0.25">
      <c r="G1436" s="93">
        <v>43564</v>
      </c>
      <c r="H1436" t="s">
        <v>81</v>
      </c>
      <c r="I1436" t="s">
        <v>65</v>
      </c>
      <c r="J1436" t="s">
        <v>596</v>
      </c>
      <c r="K1436" s="95">
        <v>41</v>
      </c>
      <c r="L1436" s="94">
        <v>0</v>
      </c>
      <c r="O1436" t="str">
        <f t="shared" si="443"/>
        <v/>
      </c>
      <c r="AA1436" s="3">
        <f t="shared" si="460"/>
        <v>1428</v>
      </c>
      <c r="AB1436" s="93">
        <f t="shared" si="444"/>
        <v>43564.001435999999</v>
      </c>
      <c r="AC1436">
        <f t="shared" si="445"/>
        <v>73</v>
      </c>
      <c r="AD1436" s="1">
        <f t="shared" si="446"/>
        <v>1428</v>
      </c>
      <c r="AE1436" s="119">
        <f t="shared" si="447"/>
        <v>592.00143600000001</v>
      </c>
      <c r="AF1436">
        <f t="shared" si="448"/>
        <v>909</v>
      </c>
      <c r="AG1436" s="1">
        <f t="shared" si="449"/>
        <v>592</v>
      </c>
      <c r="AH1436" s="119">
        <f t="shared" si="450"/>
        <v>1500.001436</v>
      </c>
      <c r="AI1436">
        <f t="shared" si="451"/>
        <v>2</v>
      </c>
      <c r="AJ1436" s="1">
        <f t="shared" si="452"/>
        <v>1499</v>
      </c>
      <c r="AK1436" s="1">
        <f t="shared" si="453"/>
        <v>1437.001436</v>
      </c>
      <c r="AL1436">
        <f t="shared" si="454"/>
        <v>66</v>
      </c>
      <c r="AM1436" s="1">
        <f t="shared" si="455"/>
        <v>1435</v>
      </c>
      <c r="AN1436" s="108">
        <f t="shared" si="441"/>
        <v>41.001435999999998</v>
      </c>
      <c r="AO1436">
        <f t="shared" si="456"/>
        <v>693</v>
      </c>
      <c r="AP1436" s="1">
        <f t="shared" si="457"/>
        <v>808</v>
      </c>
      <c r="AQ1436" s="108">
        <f t="shared" si="442"/>
        <v>1.436E-3</v>
      </c>
      <c r="AR1436">
        <f t="shared" si="458"/>
        <v>73</v>
      </c>
      <c r="AS1436" s="1">
        <f t="shared" si="459"/>
        <v>1428</v>
      </c>
    </row>
    <row r="1437" spans="7:45" x14ac:dyDescent="0.25">
      <c r="G1437" s="93">
        <v>43564</v>
      </c>
      <c r="H1437" t="s">
        <v>69</v>
      </c>
      <c r="I1437" t="s">
        <v>64</v>
      </c>
      <c r="J1437" t="s">
        <v>596</v>
      </c>
      <c r="K1437" s="95">
        <v>106.93</v>
      </c>
      <c r="L1437" s="94">
        <v>0</v>
      </c>
      <c r="O1437" t="str">
        <f t="shared" si="443"/>
        <v/>
      </c>
      <c r="AA1437" s="3">
        <f t="shared" si="460"/>
        <v>1429</v>
      </c>
      <c r="AB1437" s="93">
        <f t="shared" si="444"/>
        <v>43564.001436999999</v>
      </c>
      <c r="AC1437">
        <f t="shared" si="445"/>
        <v>72</v>
      </c>
      <c r="AD1437" s="1">
        <f t="shared" si="446"/>
        <v>1429</v>
      </c>
      <c r="AE1437" s="119">
        <f t="shared" si="447"/>
        <v>569.00143700000001</v>
      </c>
      <c r="AF1437">
        <f t="shared" si="448"/>
        <v>934</v>
      </c>
      <c r="AG1437" s="1">
        <f t="shared" si="449"/>
        <v>567</v>
      </c>
      <c r="AH1437" s="119">
        <f t="shared" si="450"/>
        <v>358.00143700000001</v>
      </c>
      <c r="AI1437">
        <f t="shared" si="451"/>
        <v>1144</v>
      </c>
      <c r="AJ1437" s="1">
        <f t="shared" si="452"/>
        <v>357</v>
      </c>
      <c r="AK1437" s="1">
        <f t="shared" si="453"/>
        <v>1437.0014369999999</v>
      </c>
      <c r="AL1437">
        <f t="shared" si="454"/>
        <v>65</v>
      </c>
      <c r="AM1437" s="1">
        <f t="shared" si="455"/>
        <v>1436</v>
      </c>
      <c r="AN1437" s="108">
        <f t="shared" si="441"/>
        <v>106.931437</v>
      </c>
      <c r="AO1437">
        <f t="shared" si="456"/>
        <v>370</v>
      </c>
      <c r="AP1437" s="1">
        <f t="shared" si="457"/>
        <v>1131</v>
      </c>
      <c r="AQ1437" s="108">
        <f t="shared" si="442"/>
        <v>1.4369999999999999E-3</v>
      </c>
      <c r="AR1437">
        <f t="shared" si="458"/>
        <v>72</v>
      </c>
      <c r="AS1437" s="1">
        <f t="shared" si="459"/>
        <v>1429</v>
      </c>
    </row>
    <row r="1438" spans="7:45" x14ac:dyDescent="0.25">
      <c r="G1438" s="93">
        <v>43564</v>
      </c>
      <c r="H1438" t="s">
        <v>69</v>
      </c>
      <c r="I1438" t="s">
        <v>65</v>
      </c>
      <c r="J1438" t="s">
        <v>596</v>
      </c>
      <c r="K1438" s="95">
        <v>25</v>
      </c>
      <c r="L1438" s="94">
        <v>0</v>
      </c>
      <c r="O1438" t="str">
        <f t="shared" si="443"/>
        <v/>
      </c>
      <c r="AA1438" s="3">
        <f t="shared" si="460"/>
        <v>1430</v>
      </c>
      <c r="AB1438" s="93">
        <f t="shared" si="444"/>
        <v>43564.001437999999</v>
      </c>
      <c r="AC1438">
        <f t="shared" si="445"/>
        <v>71</v>
      </c>
      <c r="AD1438" s="1">
        <f t="shared" si="446"/>
        <v>1430</v>
      </c>
      <c r="AE1438" s="119">
        <f t="shared" si="447"/>
        <v>569.00143800000001</v>
      </c>
      <c r="AF1438">
        <f t="shared" si="448"/>
        <v>933</v>
      </c>
      <c r="AG1438" s="1">
        <f t="shared" si="449"/>
        <v>568</v>
      </c>
      <c r="AH1438" s="119">
        <f t="shared" si="450"/>
        <v>1500.001438</v>
      </c>
      <c r="AI1438">
        <f t="shared" si="451"/>
        <v>1</v>
      </c>
      <c r="AJ1438" s="1">
        <f t="shared" si="452"/>
        <v>1500</v>
      </c>
      <c r="AK1438" s="1">
        <f t="shared" si="453"/>
        <v>1437.001438</v>
      </c>
      <c r="AL1438">
        <f t="shared" si="454"/>
        <v>64</v>
      </c>
      <c r="AM1438" s="1">
        <f t="shared" si="455"/>
        <v>1437</v>
      </c>
      <c r="AN1438" s="108">
        <f t="shared" si="441"/>
        <v>25.001438</v>
      </c>
      <c r="AO1438">
        <f t="shared" si="456"/>
        <v>896</v>
      </c>
      <c r="AP1438" s="1">
        <f t="shared" si="457"/>
        <v>605</v>
      </c>
      <c r="AQ1438" s="108">
        <f t="shared" si="442"/>
        <v>1.438E-3</v>
      </c>
      <c r="AR1438">
        <f t="shared" si="458"/>
        <v>71</v>
      </c>
      <c r="AS1438" s="1">
        <f t="shared" si="459"/>
        <v>1430</v>
      </c>
    </row>
    <row r="1439" spans="7:45" x14ac:dyDescent="0.25">
      <c r="G1439" s="93">
        <v>43564</v>
      </c>
      <c r="H1439" t="s">
        <v>23</v>
      </c>
      <c r="I1439" t="s">
        <v>37</v>
      </c>
      <c r="J1439" t="s">
        <v>134</v>
      </c>
      <c r="K1439" s="95">
        <v>3</v>
      </c>
      <c r="L1439" s="94">
        <v>0</v>
      </c>
      <c r="O1439" t="str">
        <f t="shared" si="443"/>
        <v/>
      </c>
      <c r="AA1439" s="3">
        <f t="shared" si="460"/>
        <v>1431</v>
      </c>
      <c r="AB1439" s="93">
        <f t="shared" si="444"/>
        <v>43564.001439</v>
      </c>
      <c r="AC1439">
        <f t="shared" si="445"/>
        <v>70</v>
      </c>
      <c r="AD1439" s="1">
        <f t="shared" si="446"/>
        <v>1431</v>
      </c>
      <c r="AE1439" s="119">
        <f t="shared" si="447"/>
        <v>515.001439</v>
      </c>
      <c r="AF1439">
        <f t="shared" si="448"/>
        <v>997</v>
      </c>
      <c r="AG1439" s="1">
        <f t="shared" si="449"/>
        <v>504</v>
      </c>
      <c r="AH1439" s="119">
        <f t="shared" si="450"/>
        <v>868.001439</v>
      </c>
      <c r="AI1439">
        <f t="shared" si="451"/>
        <v>639</v>
      </c>
      <c r="AJ1439" s="1">
        <f t="shared" si="452"/>
        <v>862</v>
      </c>
      <c r="AK1439" s="1">
        <f t="shared" si="453"/>
        <v>155.001439</v>
      </c>
      <c r="AL1439">
        <f t="shared" si="454"/>
        <v>1346</v>
      </c>
      <c r="AM1439" s="1">
        <f t="shared" si="455"/>
        <v>155</v>
      </c>
      <c r="AN1439" s="108">
        <f t="shared" si="441"/>
        <v>3.001439</v>
      </c>
      <c r="AO1439">
        <f t="shared" si="456"/>
        <v>1428</v>
      </c>
      <c r="AP1439" s="1">
        <f t="shared" si="457"/>
        <v>73</v>
      </c>
      <c r="AQ1439" s="108">
        <f t="shared" si="442"/>
        <v>1.439E-3</v>
      </c>
      <c r="AR1439">
        <f t="shared" si="458"/>
        <v>70</v>
      </c>
      <c r="AS1439" s="1">
        <f t="shared" si="459"/>
        <v>1431</v>
      </c>
    </row>
    <row r="1440" spans="7:45" x14ac:dyDescent="0.25">
      <c r="G1440" s="93">
        <v>43564</v>
      </c>
      <c r="H1440" t="s">
        <v>23</v>
      </c>
      <c r="I1440" t="s">
        <v>37</v>
      </c>
      <c r="J1440" t="s">
        <v>597</v>
      </c>
      <c r="K1440" s="95">
        <v>4.75</v>
      </c>
      <c r="L1440" s="94">
        <v>0</v>
      </c>
      <c r="O1440" t="str">
        <f t="shared" si="443"/>
        <v/>
      </c>
      <c r="AA1440" s="3">
        <f t="shared" si="460"/>
        <v>1432</v>
      </c>
      <c r="AB1440" s="93">
        <f t="shared" si="444"/>
        <v>43564.00144</v>
      </c>
      <c r="AC1440">
        <f t="shared" si="445"/>
        <v>69</v>
      </c>
      <c r="AD1440" s="1">
        <f t="shared" si="446"/>
        <v>1432</v>
      </c>
      <c r="AE1440" s="119">
        <f t="shared" si="447"/>
        <v>515.00144</v>
      </c>
      <c r="AF1440">
        <f t="shared" si="448"/>
        <v>996</v>
      </c>
      <c r="AG1440" s="1">
        <f t="shared" si="449"/>
        <v>505</v>
      </c>
      <c r="AH1440" s="119">
        <f t="shared" si="450"/>
        <v>868.00144</v>
      </c>
      <c r="AI1440">
        <f t="shared" si="451"/>
        <v>638</v>
      </c>
      <c r="AJ1440" s="1">
        <f t="shared" si="452"/>
        <v>863</v>
      </c>
      <c r="AK1440" s="1">
        <f t="shared" si="453"/>
        <v>149.00144</v>
      </c>
      <c r="AL1440">
        <f t="shared" si="454"/>
        <v>1352</v>
      </c>
      <c r="AM1440" s="1">
        <f t="shared" si="455"/>
        <v>149</v>
      </c>
      <c r="AN1440" s="108">
        <f t="shared" si="441"/>
        <v>4.7514399999999997</v>
      </c>
      <c r="AO1440">
        <f t="shared" si="456"/>
        <v>1402</v>
      </c>
      <c r="AP1440" s="1">
        <f t="shared" si="457"/>
        <v>99</v>
      </c>
      <c r="AQ1440" s="108">
        <f t="shared" si="442"/>
        <v>1.4399999999999999E-3</v>
      </c>
      <c r="AR1440">
        <f t="shared" si="458"/>
        <v>69</v>
      </c>
      <c r="AS1440" s="1">
        <f t="shared" si="459"/>
        <v>1432</v>
      </c>
    </row>
    <row r="1441" spans="7:45" x14ac:dyDescent="0.25">
      <c r="G1441" s="93">
        <v>43564</v>
      </c>
      <c r="H1441" t="s">
        <v>23</v>
      </c>
      <c r="I1441" t="s">
        <v>37</v>
      </c>
      <c r="J1441" t="s">
        <v>62</v>
      </c>
      <c r="K1441" s="95">
        <v>4.5</v>
      </c>
      <c r="L1441" s="94">
        <v>0</v>
      </c>
      <c r="O1441" t="str">
        <f t="shared" si="443"/>
        <v/>
      </c>
      <c r="AA1441" s="3">
        <f t="shared" si="460"/>
        <v>1433</v>
      </c>
      <c r="AB1441" s="93">
        <f t="shared" si="444"/>
        <v>43564.001441</v>
      </c>
      <c r="AC1441">
        <f t="shared" si="445"/>
        <v>68</v>
      </c>
      <c r="AD1441" s="1">
        <f t="shared" si="446"/>
        <v>1433</v>
      </c>
      <c r="AE1441" s="119">
        <f t="shared" si="447"/>
        <v>515.001441</v>
      </c>
      <c r="AF1441">
        <f t="shared" si="448"/>
        <v>995</v>
      </c>
      <c r="AG1441" s="1">
        <f t="shared" si="449"/>
        <v>506</v>
      </c>
      <c r="AH1441" s="119">
        <f t="shared" si="450"/>
        <v>868.001441</v>
      </c>
      <c r="AI1441">
        <f t="shared" si="451"/>
        <v>637</v>
      </c>
      <c r="AJ1441" s="1">
        <f t="shared" si="452"/>
        <v>864</v>
      </c>
      <c r="AK1441" s="1">
        <f t="shared" si="453"/>
        <v>26.001441</v>
      </c>
      <c r="AL1441">
        <f t="shared" si="454"/>
        <v>1475</v>
      </c>
      <c r="AM1441" s="1">
        <f t="shared" si="455"/>
        <v>26</v>
      </c>
      <c r="AN1441" s="108">
        <f t="shared" si="441"/>
        <v>4.5014409999999998</v>
      </c>
      <c r="AO1441">
        <f t="shared" si="456"/>
        <v>1409</v>
      </c>
      <c r="AP1441" s="1">
        <f t="shared" si="457"/>
        <v>92</v>
      </c>
      <c r="AQ1441" s="108">
        <f t="shared" si="442"/>
        <v>1.441E-3</v>
      </c>
      <c r="AR1441">
        <f t="shared" si="458"/>
        <v>68</v>
      </c>
      <c r="AS1441" s="1">
        <f t="shared" si="459"/>
        <v>1433</v>
      </c>
    </row>
    <row r="1442" spans="7:45" x14ac:dyDescent="0.25">
      <c r="G1442" s="93">
        <v>43565</v>
      </c>
      <c r="H1442" t="s">
        <v>84</v>
      </c>
      <c r="I1442" t="s">
        <v>598</v>
      </c>
      <c r="J1442" t="s">
        <v>599</v>
      </c>
      <c r="K1442" s="95">
        <v>27.2</v>
      </c>
      <c r="L1442" s="94">
        <v>0</v>
      </c>
      <c r="O1442" t="str">
        <f t="shared" si="443"/>
        <v/>
      </c>
      <c r="AA1442" s="3">
        <f t="shared" si="460"/>
        <v>1434</v>
      </c>
      <c r="AB1442" s="93">
        <f t="shared" si="444"/>
        <v>43565.001442000001</v>
      </c>
      <c r="AC1442">
        <f t="shared" si="445"/>
        <v>67</v>
      </c>
      <c r="AD1442" s="1">
        <f t="shared" si="446"/>
        <v>1434</v>
      </c>
      <c r="AE1442" s="119">
        <f t="shared" si="447"/>
        <v>1496.001442</v>
      </c>
      <c r="AF1442">
        <f t="shared" si="448"/>
        <v>5</v>
      </c>
      <c r="AG1442" s="1">
        <f t="shared" si="449"/>
        <v>1496</v>
      </c>
      <c r="AH1442" s="119">
        <f t="shared" si="450"/>
        <v>926.001442</v>
      </c>
      <c r="AI1442">
        <f t="shared" si="451"/>
        <v>632</v>
      </c>
      <c r="AJ1442" s="1">
        <f t="shared" si="452"/>
        <v>869</v>
      </c>
      <c r="AK1442" s="1">
        <f t="shared" si="453"/>
        <v>1495.001442</v>
      </c>
      <c r="AL1442">
        <f t="shared" si="454"/>
        <v>63</v>
      </c>
      <c r="AM1442" s="1">
        <f t="shared" si="455"/>
        <v>1438</v>
      </c>
      <c r="AN1442" s="108">
        <f t="shared" si="441"/>
        <v>27.201442</v>
      </c>
      <c r="AO1442">
        <f t="shared" si="456"/>
        <v>865</v>
      </c>
      <c r="AP1442" s="1">
        <f t="shared" si="457"/>
        <v>636</v>
      </c>
      <c r="AQ1442" s="108">
        <f t="shared" si="442"/>
        <v>1.4419999999999999E-3</v>
      </c>
      <c r="AR1442">
        <f t="shared" si="458"/>
        <v>67</v>
      </c>
      <c r="AS1442" s="1">
        <f t="shared" si="459"/>
        <v>1434</v>
      </c>
    </row>
    <row r="1443" spans="7:45" x14ac:dyDescent="0.25">
      <c r="G1443" s="93">
        <v>43565</v>
      </c>
      <c r="H1443" t="s">
        <v>78</v>
      </c>
      <c r="I1443" t="s">
        <v>64</v>
      </c>
      <c r="J1443" t="s">
        <v>600</v>
      </c>
      <c r="K1443" s="95">
        <v>68.41</v>
      </c>
      <c r="L1443" s="94">
        <v>0</v>
      </c>
      <c r="O1443" t="str">
        <f t="shared" si="443"/>
        <v/>
      </c>
      <c r="AA1443" s="3">
        <f t="shared" si="460"/>
        <v>1435</v>
      </c>
      <c r="AB1443" s="93">
        <f t="shared" si="444"/>
        <v>43565.001443000001</v>
      </c>
      <c r="AC1443">
        <f t="shared" si="445"/>
        <v>66</v>
      </c>
      <c r="AD1443" s="1">
        <f t="shared" si="446"/>
        <v>1435</v>
      </c>
      <c r="AE1443" s="119">
        <f t="shared" si="447"/>
        <v>1487.0014430000001</v>
      </c>
      <c r="AF1443">
        <f t="shared" si="448"/>
        <v>14</v>
      </c>
      <c r="AG1443" s="1">
        <f t="shared" si="449"/>
        <v>1487</v>
      </c>
      <c r="AH1443" s="119">
        <f t="shared" si="450"/>
        <v>358.00144299999999</v>
      </c>
      <c r="AI1443">
        <f t="shared" si="451"/>
        <v>1143</v>
      </c>
      <c r="AJ1443" s="1">
        <f t="shared" si="452"/>
        <v>358</v>
      </c>
      <c r="AK1443" s="1">
        <f t="shared" si="453"/>
        <v>1500.0014430000001</v>
      </c>
      <c r="AL1443">
        <f t="shared" si="454"/>
        <v>5</v>
      </c>
      <c r="AM1443" s="1">
        <f t="shared" si="455"/>
        <v>1496</v>
      </c>
      <c r="AN1443" s="108">
        <f t="shared" si="441"/>
        <v>68.411442999999991</v>
      </c>
      <c r="AO1443">
        <f t="shared" si="456"/>
        <v>516</v>
      </c>
      <c r="AP1443" s="1">
        <f t="shared" si="457"/>
        <v>985</v>
      </c>
      <c r="AQ1443" s="108">
        <f t="shared" si="442"/>
        <v>1.4429999999999998E-3</v>
      </c>
      <c r="AR1443">
        <f t="shared" si="458"/>
        <v>66</v>
      </c>
      <c r="AS1443" s="1">
        <f t="shared" si="459"/>
        <v>1435</v>
      </c>
    </row>
    <row r="1444" spans="7:45" x14ac:dyDescent="0.25">
      <c r="G1444" s="93">
        <v>43565</v>
      </c>
      <c r="H1444" t="s">
        <v>22</v>
      </c>
      <c r="I1444" t="s">
        <v>36</v>
      </c>
      <c r="J1444" t="s">
        <v>600</v>
      </c>
      <c r="K1444" s="95">
        <v>8</v>
      </c>
      <c r="L1444" s="94">
        <v>0</v>
      </c>
      <c r="O1444" t="str">
        <f t="shared" si="443"/>
        <v/>
      </c>
      <c r="AA1444" s="3">
        <f t="shared" si="460"/>
        <v>1436</v>
      </c>
      <c r="AB1444" s="93">
        <f t="shared" si="444"/>
        <v>43565.001444000001</v>
      </c>
      <c r="AC1444">
        <f t="shared" si="445"/>
        <v>65</v>
      </c>
      <c r="AD1444" s="1">
        <f t="shared" si="446"/>
        <v>1436</v>
      </c>
      <c r="AE1444" s="119">
        <f t="shared" si="447"/>
        <v>1469.001444</v>
      </c>
      <c r="AF1444">
        <f t="shared" si="448"/>
        <v>45</v>
      </c>
      <c r="AG1444" s="1">
        <f t="shared" si="449"/>
        <v>1456</v>
      </c>
      <c r="AH1444" s="119">
        <f t="shared" si="450"/>
        <v>297.00144399999999</v>
      </c>
      <c r="AI1444">
        <f t="shared" si="451"/>
        <v>1207</v>
      </c>
      <c r="AJ1444" s="1">
        <f t="shared" si="452"/>
        <v>294</v>
      </c>
      <c r="AK1444" s="1">
        <f t="shared" si="453"/>
        <v>1500.001444</v>
      </c>
      <c r="AL1444">
        <f t="shared" si="454"/>
        <v>4</v>
      </c>
      <c r="AM1444" s="1">
        <f t="shared" si="455"/>
        <v>1497</v>
      </c>
      <c r="AN1444" s="108">
        <f t="shared" si="441"/>
        <v>8.0014439999999993</v>
      </c>
      <c r="AO1444">
        <f t="shared" si="456"/>
        <v>1251</v>
      </c>
      <c r="AP1444" s="1">
        <f t="shared" si="457"/>
        <v>250</v>
      </c>
      <c r="AQ1444" s="108">
        <f t="shared" si="442"/>
        <v>1.444E-3</v>
      </c>
      <c r="AR1444">
        <f t="shared" si="458"/>
        <v>65</v>
      </c>
      <c r="AS1444" s="1">
        <f t="shared" si="459"/>
        <v>1436</v>
      </c>
    </row>
    <row r="1445" spans="7:45" x14ac:dyDescent="0.25">
      <c r="G1445" s="93">
        <v>43565</v>
      </c>
      <c r="H1445" t="s">
        <v>22</v>
      </c>
      <c r="I1445" t="s">
        <v>598</v>
      </c>
      <c r="J1445" t="s">
        <v>599</v>
      </c>
      <c r="K1445" s="95">
        <v>123.33</v>
      </c>
      <c r="L1445" s="94">
        <v>0</v>
      </c>
      <c r="O1445" t="str">
        <f t="shared" si="443"/>
        <v/>
      </c>
      <c r="AA1445" s="3">
        <f t="shared" si="460"/>
        <v>1437</v>
      </c>
      <c r="AB1445" s="93">
        <f t="shared" si="444"/>
        <v>43565.001445000002</v>
      </c>
      <c r="AC1445">
        <f t="shared" si="445"/>
        <v>64</v>
      </c>
      <c r="AD1445" s="1">
        <f t="shared" si="446"/>
        <v>1437</v>
      </c>
      <c r="AE1445" s="119">
        <f t="shared" si="447"/>
        <v>1469.0014450000001</v>
      </c>
      <c r="AF1445">
        <f t="shared" si="448"/>
        <v>44</v>
      </c>
      <c r="AG1445" s="1">
        <f t="shared" si="449"/>
        <v>1457</v>
      </c>
      <c r="AH1445" s="119">
        <f t="shared" si="450"/>
        <v>926.00144499999999</v>
      </c>
      <c r="AI1445">
        <f t="shared" si="451"/>
        <v>631</v>
      </c>
      <c r="AJ1445" s="1">
        <f t="shared" si="452"/>
        <v>870</v>
      </c>
      <c r="AK1445" s="1">
        <f t="shared" si="453"/>
        <v>1495.0014450000001</v>
      </c>
      <c r="AL1445">
        <f t="shared" si="454"/>
        <v>62</v>
      </c>
      <c r="AM1445" s="1">
        <f t="shared" si="455"/>
        <v>1439</v>
      </c>
      <c r="AN1445" s="108">
        <f t="shared" si="441"/>
        <v>123.331445</v>
      </c>
      <c r="AO1445">
        <f t="shared" si="456"/>
        <v>341</v>
      </c>
      <c r="AP1445" s="1">
        <f t="shared" si="457"/>
        <v>1160</v>
      </c>
      <c r="AQ1445" s="108">
        <f t="shared" si="442"/>
        <v>1.4449999999999999E-3</v>
      </c>
      <c r="AR1445">
        <f t="shared" si="458"/>
        <v>64</v>
      </c>
      <c r="AS1445" s="1">
        <f t="shared" si="459"/>
        <v>1437</v>
      </c>
    </row>
    <row r="1446" spans="7:45" x14ac:dyDescent="0.25">
      <c r="G1446" s="93">
        <v>43565</v>
      </c>
      <c r="H1446" t="s">
        <v>22</v>
      </c>
      <c r="I1446" t="s">
        <v>598</v>
      </c>
      <c r="J1446" t="s">
        <v>599</v>
      </c>
      <c r="K1446" s="95">
        <v>98.4</v>
      </c>
      <c r="L1446" s="94">
        <v>0</v>
      </c>
      <c r="O1446" t="str">
        <f t="shared" si="443"/>
        <v/>
      </c>
      <c r="AA1446" s="3">
        <f t="shared" si="460"/>
        <v>1438</v>
      </c>
      <c r="AB1446" s="93">
        <f t="shared" si="444"/>
        <v>43565.001446000002</v>
      </c>
      <c r="AC1446">
        <f t="shared" si="445"/>
        <v>63</v>
      </c>
      <c r="AD1446" s="1">
        <f t="shared" si="446"/>
        <v>1438</v>
      </c>
      <c r="AE1446" s="119">
        <f t="shared" si="447"/>
        <v>1469.001446</v>
      </c>
      <c r="AF1446">
        <f t="shared" si="448"/>
        <v>43</v>
      </c>
      <c r="AG1446" s="1">
        <f t="shared" si="449"/>
        <v>1458</v>
      </c>
      <c r="AH1446" s="119">
        <f t="shared" si="450"/>
        <v>926.00144599999999</v>
      </c>
      <c r="AI1446">
        <f t="shared" si="451"/>
        <v>630</v>
      </c>
      <c r="AJ1446" s="1">
        <f t="shared" si="452"/>
        <v>871</v>
      </c>
      <c r="AK1446" s="1">
        <f t="shared" si="453"/>
        <v>1495.001446</v>
      </c>
      <c r="AL1446">
        <f t="shared" si="454"/>
        <v>61</v>
      </c>
      <c r="AM1446" s="1">
        <f t="shared" si="455"/>
        <v>1440</v>
      </c>
      <c r="AN1446" s="108">
        <f t="shared" si="441"/>
        <v>98.401446000000007</v>
      </c>
      <c r="AO1446">
        <f t="shared" si="456"/>
        <v>399</v>
      </c>
      <c r="AP1446" s="1">
        <f t="shared" si="457"/>
        <v>1102</v>
      </c>
      <c r="AQ1446" s="108">
        <f t="shared" si="442"/>
        <v>1.446E-3</v>
      </c>
      <c r="AR1446">
        <f t="shared" si="458"/>
        <v>63</v>
      </c>
      <c r="AS1446" s="1">
        <f t="shared" si="459"/>
        <v>1438</v>
      </c>
    </row>
    <row r="1447" spans="7:45" x14ac:dyDescent="0.25">
      <c r="G1447" s="93">
        <v>43565</v>
      </c>
      <c r="H1447" t="s">
        <v>22</v>
      </c>
      <c r="I1447" t="s">
        <v>598</v>
      </c>
      <c r="J1447" t="s">
        <v>599</v>
      </c>
      <c r="K1447" s="95">
        <v>77.55</v>
      </c>
      <c r="L1447" s="94">
        <v>0</v>
      </c>
      <c r="O1447" t="str">
        <f t="shared" si="443"/>
        <v/>
      </c>
      <c r="AA1447" s="3">
        <f t="shared" si="460"/>
        <v>1439</v>
      </c>
      <c r="AB1447" s="93">
        <f t="shared" si="444"/>
        <v>43565.001447000002</v>
      </c>
      <c r="AC1447">
        <f t="shared" si="445"/>
        <v>62</v>
      </c>
      <c r="AD1447" s="1">
        <f t="shared" si="446"/>
        <v>1439</v>
      </c>
      <c r="AE1447" s="119">
        <f t="shared" si="447"/>
        <v>1469.0014470000001</v>
      </c>
      <c r="AF1447">
        <f t="shared" si="448"/>
        <v>42</v>
      </c>
      <c r="AG1447" s="1">
        <f t="shared" si="449"/>
        <v>1459</v>
      </c>
      <c r="AH1447" s="119">
        <f t="shared" si="450"/>
        <v>926.00144699999998</v>
      </c>
      <c r="AI1447">
        <f t="shared" si="451"/>
        <v>629</v>
      </c>
      <c r="AJ1447" s="1">
        <f t="shared" si="452"/>
        <v>872</v>
      </c>
      <c r="AK1447" s="1">
        <f t="shared" si="453"/>
        <v>1495.0014470000001</v>
      </c>
      <c r="AL1447">
        <f t="shared" si="454"/>
        <v>60</v>
      </c>
      <c r="AM1447" s="1">
        <f t="shared" si="455"/>
        <v>1441</v>
      </c>
      <c r="AN1447" s="108">
        <f t="shared" si="441"/>
        <v>77.551446999999996</v>
      </c>
      <c r="AO1447">
        <f t="shared" si="456"/>
        <v>480</v>
      </c>
      <c r="AP1447" s="1">
        <f t="shared" si="457"/>
        <v>1021</v>
      </c>
      <c r="AQ1447" s="108">
        <f t="shared" si="442"/>
        <v>1.4469999999999999E-3</v>
      </c>
      <c r="AR1447">
        <f t="shared" si="458"/>
        <v>62</v>
      </c>
      <c r="AS1447" s="1">
        <f t="shared" si="459"/>
        <v>1439</v>
      </c>
    </row>
    <row r="1448" spans="7:45" x14ac:dyDescent="0.25">
      <c r="G1448" s="93">
        <v>43565</v>
      </c>
      <c r="H1448" t="s">
        <v>22</v>
      </c>
      <c r="I1448" t="s">
        <v>598</v>
      </c>
      <c r="J1448" t="s">
        <v>599</v>
      </c>
      <c r="K1448" s="95">
        <v>69.680000000000007</v>
      </c>
      <c r="L1448" s="94">
        <v>0</v>
      </c>
      <c r="O1448" t="str">
        <f t="shared" si="443"/>
        <v/>
      </c>
      <c r="AA1448" s="3">
        <f t="shared" si="460"/>
        <v>1440</v>
      </c>
      <c r="AB1448" s="93">
        <f t="shared" si="444"/>
        <v>43565.001448000003</v>
      </c>
      <c r="AC1448">
        <f t="shared" si="445"/>
        <v>61</v>
      </c>
      <c r="AD1448" s="1">
        <f t="shared" si="446"/>
        <v>1440</v>
      </c>
      <c r="AE1448" s="119">
        <f t="shared" si="447"/>
        <v>1469.001448</v>
      </c>
      <c r="AF1448">
        <f t="shared" si="448"/>
        <v>41</v>
      </c>
      <c r="AG1448" s="1">
        <f t="shared" si="449"/>
        <v>1460</v>
      </c>
      <c r="AH1448" s="119">
        <f t="shared" si="450"/>
        <v>926.00144799999998</v>
      </c>
      <c r="AI1448">
        <f t="shared" si="451"/>
        <v>628</v>
      </c>
      <c r="AJ1448" s="1">
        <f t="shared" si="452"/>
        <v>873</v>
      </c>
      <c r="AK1448" s="1">
        <f t="shared" si="453"/>
        <v>1495.001448</v>
      </c>
      <c r="AL1448">
        <f t="shared" si="454"/>
        <v>59</v>
      </c>
      <c r="AM1448" s="1">
        <f t="shared" si="455"/>
        <v>1442</v>
      </c>
      <c r="AN1448" s="108">
        <f t="shared" si="441"/>
        <v>69.681448000000003</v>
      </c>
      <c r="AO1448">
        <f t="shared" si="456"/>
        <v>512</v>
      </c>
      <c r="AP1448" s="1">
        <f t="shared" si="457"/>
        <v>989</v>
      </c>
      <c r="AQ1448" s="108">
        <f t="shared" si="442"/>
        <v>1.4479999999999999E-3</v>
      </c>
      <c r="AR1448">
        <f t="shared" si="458"/>
        <v>61</v>
      </c>
      <c r="AS1448" s="1">
        <f t="shared" si="459"/>
        <v>1440</v>
      </c>
    </row>
    <row r="1449" spans="7:45" x14ac:dyDescent="0.25">
      <c r="G1449" s="93">
        <v>43565</v>
      </c>
      <c r="H1449" t="s">
        <v>22</v>
      </c>
      <c r="I1449" t="s">
        <v>598</v>
      </c>
      <c r="J1449" t="s">
        <v>599</v>
      </c>
      <c r="K1449" s="95">
        <v>64.92</v>
      </c>
      <c r="L1449" s="94">
        <v>0</v>
      </c>
      <c r="O1449" t="str">
        <f t="shared" si="443"/>
        <v/>
      </c>
      <c r="AA1449" s="3">
        <f t="shared" si="460"/>
        <v>1441</v>
      </c>
      <c r="AB1449" s="93">
        <f t="shared" si="444"/>
        <v>43565.001449000003</v>
      </c>
      <c r="AC1449">
        <f t="shared" si="445"/>
        <v>60</v>
      </c>
      <c r="AD1449" s="1">
        <f t="shared" si="446"/>
        <v>1441</v>
      </c>
      <c r="AE1449" s="119">
        <f t="shared" si="447"/>
        <v>1469.0014490000001</v>
      </c>
      <c r="AF1449">
        <f t="shared" si="448"/>
        <v>40</v>
      </c>
      <c r="AG1449" s="1">
        <f t="shared" si="449"/>
        <v>1461</v>
      </c>
      <c r="AH1449" s="119">
        <f t="shared" si="450"/>
        <v>926.00144899999998</v>
      </c>
      <c r="AI1449">
        <f t="shared" si="451"/>
        <v>627</v>
      </c>
      <c r="AJ1449" s="1">
        <f t="shared" si="452"/>
        <v>874</v>
      </c>
      <c r="AK1449" s="1">
        <f t="shared" si="453"/>
        <v>1495.0014490000001</v>
      </c>
      <c r="AL1449">
        <f t="shared" si="454"/>
        <v>58</v>
      </c>
      <c r="AM1449" s="1">
        <f t="shared" si="455"/>
        <v>1443</v>
      </c>
      <c r="AN1449" s="108">
        <f t="shared" si="441"/>
        <v>64.921448999999996</v>
      </c>
      <c r="AO1449">
        <f t="shared" si="456"/>
        <v>536</v>
      </c>
      <c r="AP1449" s="1">
        <f t="shared" si="457"/>
        <v>965</v>
      </c>
      <c r="AQ1449" s="108">
        <f t="shared" si="442"/>
        <v>1.449E-3</v>
      </c>
      <c r="AR1449">
        <f t="shared" si="458"/>
        <v>60</v>
      </c>
      <c r="AS1449" s="1">
        <f t="shared" si="459"/>
        <v>1441</v>
      </c>
    </row>
    <row r="1450" spans="7:45" x14ac:dyDescent="0.25">
      <c r="G1450" s="93">
        <v>43565</v>
      </c>
      <c r="H1450" t="s">
        <v>22</v>
      </c>
      <c r="I1450" t="s">
        <v>598</v>
      </c>
      <c r="J1450" t="s">
        <v>599</v>
      </c>
      <c r="K1450" s="95">
        <v>64.510000000000005</v>
      </c>
      <c r="L1450" s="94">
        <v>0</v>
      </c>
      <c r="O1450" t="str">
        <f t="shared" si="443"/>
        <v/>
      </c>
      <c r="AA1450" s="3">
        <f t="shared" si="460"/>
        <v>1442</v>
      </c>
      <c r="AB1450" s="93">
        <f t="shared" si="444"/>
        <v>43565.001450000003</v>
      </c>
      <c r="AC1450">
        <f t="shared" si="445"/>
        <v>59</v>
      </c>
      <c r="AD1450" s="1">
        <f t="shared" si="446"/>
        <v>1442</v>
      </c>
      <c r="AE1450" s="119">
        <f t="shared" si="447"/>
        <v>1469.00145</v>
      </c>
      <c r="AF1450">
        <f t="shared" si="448"/>
        <v>39</v>
      </c>
      <c r="AG1450" s="1">
        <f t="shared" si="449"/>
        <v>1462</v>
      </c>
      <c r="AH1450" s="119">
        <f t="shared" si="450"/>
        <v>926.00144999999998</v>
      </c>
      <c r="AI1450">
        <f t="shared" si="451"/>
        <v>626</v>
      </c>
      <c r="AJ1450" s="1">
        <f t="shared" si="452"/>
        <v>875</v>
      </c>
      <c r="AK1450" s="1">
        <f t="shared" si="453"/>
        <v>1495.00145</v>
      </c>
      <c r="AL1450">
        <f t="shared" si="454"/>
        <v>57</v>
      </c>
      <c r="AM1450" s="1">
        <f t="shared" si="455"/>
        <v>1444</v>
      </c>
      <c r="AN1450" s="108">
        <f t="shared" si="441"/>
        <v>64.511450000000011</v>
      </c>
      <c r="AO1450">
        <f t="shared" si="456"/>
        <v>537</v>
      </c>
      <c r="AP1450" s="1">
        <f t="shared" si="457"/>
        <v>964</v>
      </c>
      <c r="AQ1450" s="108">
        <f t="shared" si="442"/>
        <v>1.4499999999999999E-3</v>
      </c>
      <c r="AR1450">
        <f t="shared" si="458"/>
        <v>59</v>
      </c>
      <c r="AS1450" s="1">
        <f t="shared" si="459"/>
        <v>1442</v>
      </c>
    </row>
    <row r="1451" spans="7:45" x14ac:dyDescent="0.25">
      <c r="G1451" s="93">
        <v>43565</v>
      </c>
      <c r="H1451" t="s">
        <v>22</v>
      </c>
      <c r="I1451" t="s">
        <v>598</v>
      </c>
      <c r="J1451" t="s">
        <v>599</v>
      </c>
      <c r="K1451" s="95">
        <v>45.54</v>
      </c>
      <c r="L1451" s="94">
        <v>0</v>
      </c>
      <c r="O1451" t="str">
        <f t="shared" si="443"/>
        <v/>
      </c>
      <c r="AA1451" s="3">
        <f t="shared" si="460"/>
        <v>1443</v>
      </c>
      <c r="AB1451" s="93">
        <f t="shared" si="444"/>
        <v>43565.001450999996</v>
      </c>
      <c r="AC1451">
        <f t="shared" si="445"/>
        <v>58</v>
      </c>
      <c r="AD1451" s="1">
        <f t="shared" si="446"/>
        <v>1443</v>
      </c>
      <c r="AE1451" s="119">
        <f t="shared" si="447"/>
        <v>1469.0014510000001</v>
      </c>
      <c r="AF1451">
        <f t="shared" si="448"/>
        <v>38</v>
      </c>
      <c r="AG1451" s="1">
        <f t="shared" si="449"/>
        <v>1463</v>
      </c>
      <c r="AH1451" s="119">
        <f t="shared" si="450"/>
        <v>926.00145099999997</v>
      </c>
      <c r="AI1451">
        <f t="shared" si="451"/>
        <v>625</v>
      </c>
      <c r="AJ1451" s="1">
        <f t="shared" si="452"/>
        <v>876</v>
      </c>
      <c r="AK1451" s="1">
        <f t="shared" si="453"/>
        <v>1495.0014510000001</v>
      </c>
      <c r="AL1451">
        <f t="shared" si="454"/>
        <v>56</v>
      </c>
      <c r="AM1451" s="1">
        <f t="shared" si="455"/>
        <v>1445</v>
      </c>
      <c r="AN1451" s="108">
        <f t="shared" si="441"/>
        <v>45.541451000000002</v>
      </c>
      <c r="AO1451">
        <f t="shared" si="456"/>
        <v>652</v>
      </c>
      <c r="AP1451" s="1">
        <f t="shared" si="457"/>
        <v>849</v>
      </c>
      <c r="AQ1451" s="108">
        <f t="shared" si="442"/>
        <v>1.451E-3</v>
      </c>
      <c r="AR1451">
        <f t="shared" si="458"/>
        <v>58</v>
      </c>
      <c r="AS1451" s="1">
        <f t="shared" si="459"/>
        <v>1443</v>
      </c>
    </row>
    <row r="1452" spans="7:45" x14ac:dyDescent="0.25">
      <c r="G1452" s="93">
        <v>43565</v>
      </c>
      <c r="H1452" t="s">
        <v>22</v>
      </c>
      <c r="I1452" t="s">
        <v>598</v>
      </c>
      <c r="J1452" t="s">
        <v>599</v>
      </c>
      <c r="K1452" s="95">
        <v>31.11</v>
      </c>
      <c r="L1452" s="94">
        <v>0</v>
      </c>
      <c r="O1452" t="str">
        <f t="shared" si="443"/>
        <v/>
      </c>
      <c r="AA1452" s="3">
        <f t="shared" si="460"/>
        <v>1444</v>
      </c>
      <c r="AB1452" s="93">
        <f t="shared" si="444"/>
        <v>43565.001451999997</v>
      </c>
      <c r="AC1452">
        <f t="shared" si="445"/>
        <v>57</v>
      </c>
      <c r="AD1452" s="1">
        <f t="shared" si="446"/>
        <v>1444</v>
      </c>
      <c r="AE1452" s="119">
        <f t="shared" si="447"/>
        <v>1469.001452</v>
      </c>
      <c r="AF1452">
        <f t="shared" si="448"/>
        <v>37</v>
      </c>
      <c r="AG1452" s="1">
        <f t="shared" si="449"/>
        <v>1464</v>
      </c>
      <c r="AH1452" s="119">
        <f t="shared" si="450"/>
        <v>926.00145199999997</v>
      </c>
      <c r="AI1452">
        <f t="shared" si="451"/>
        <v>624</v>
      </c>
      <c r="AJ1452" s="1">
        <f t="shared" si="452"/>
        <v>877</v>
      </c>
      <c r="AK1452" s="1">
        <f t="shared" si="453"/>
        <v>1495.001452</v>
      </c>
      <c r="AL1452">
        <f t="shared" si="454"/>
        <v>55</v>
      </c>
      <c r="AM1452" s="1">
        <f t="shared" si="455"/>
        <v>1446</v>
      </c>
      <c r="AN1452" s="108">
        <f t="shared" si="441"/>
        <v>31.111452</v>
      </c>
      <c r="AO1452">
        <f t="shared" si="456"/>
        <v>826</v>
      </c>
      <c r="AP1452" s="1">
        <f t="shared" si="457"/>
        <v>675</v>
      </c>
      <c r="AQ1452" s="108">
        <f t="shared" si="442"/>
        <v>1.4519999999999999E-3</v>
      </c>
      <c r="AR1452">
        <f t="shared" si="458"/>
        <v>57</v>
      </c>
      <c r="AS1452" s="1">
        <f t="shared" si="459"/>
        <v>1444</v>
      </c>
    </row>
    <row r="1453" spans="7:45" x14ac:dyDescent="0.25">
      <c r="G1453" s="93">
        <v>43565</v>
      </c>
      <c r="H1453" t="s">
        <v>22</v>
      </c>
      <c r="I1453" t="s">
        <v>598</v>
      </c>
      <c r="J1453" t="s">
        <v>599</v>
      </c>
      <c r="K1453" s="95">
        <v>30.16</v>
      </c>
      <c r="L1453" s="94">
        <v>0</v>
      </c>
      <c r="O1453" t="str">
        <f t="shared" si="443"/>
        <v/>
      </c>
      <c r="AA1453" s="3">
        <f t="shared" si="460"/>
        <v>1445</v>
      </c>
      <c r="AB1453" s="93">
        <f t="shared" si="444"/>
        <v>43565.001452999997</v>
      </c>
      <c r="AC1453">
        <f t="shared" si="445"/>
        <v>56</v>
      </c>
      <c r="AD1453" s="1">
        <f t="shared" si="446"/>
        <v>1445</v>
      </c>
      <c r="AE1453" s="119">
        <f t="shared" si="447"/>
        <v>1469.0014530000001</v>
      </c>
      <c r="AF1453">
        <f t="shared" si="448"/>
        <v>36</v>
      </c>
      <c r="AG1453" s="1">
        <f t="shared" si="449"/>
        <v>1465</v>
      </c>
      <c r="AH1453" s="119">
        <f t="shared" si="450"/>
        <v>926.00145299999997</v>
      </c>
      <c r="AI1453">
        <f t="shared" si="451"/>
        <v>623</v>
      </c>
      <c r="AJ1453" s="1">
        <f t="shared" si="452"/>
        <v>878</v>
      </c>
      <c r="AK1453" s="1">
        <f t="shared" si="453"/>
        <v>1495.0014530000001</v>
      </c>
      <c r="AL1453">
        <f t="shared" si="454"/>
        <v>54</v>
      </c>
      <c r="AM1453" s="1">
        <f t="shared" si="455"/>
        <v>1447</v>
      </c>
      <c r="AN1453" s="108">
        <f t="shared" si="441"/>
        <v>30.161453000000002</v>
      </c>
      <c r="AO1453">
        <f t="shared" si="456"/>
        <v>831</v>
      </c>
      <c r="AP1453" s="1">
        <f t="shared" si="457"/>
        <v>670</v>
      </c>
      <c r="AQ1453" s="108">
        <f t="shared" si="442"/>
        <v>1.4529999999999999E-3</v>
      </c>
      <c r="AR1453">
        <f t="shared" si="458"/>
        <v>56</v>
      </c>
      <c r="AS1453" s="1">
        <f t="shared" si="459"/>
        <v>1445</v>
      </c>
    </row>
    <row r="1454" spans="7:45" x14ac:dyDescent="0.25">
      <c r="G1454" s="93">
        <v>43565</v>
      </c>
      <c r="H1454" t="s">
        <v>22</v>
      </c>
      <c r="I1454" t="s">
        <v>598</v>
      </c>
      <c r="J1454" t="s">
        <v>599</v>
      </c>
      <c r="K1454" s="95">
        <v>26.35</v>
      </c>
      <c r="L1454" s="94">
        <v>0</v>
      </c>
      <c r="O1454" t="str">
        <f t="shared" si="443"/>
        <v/>
      </c>
      <c r="AA1454" s="3">
        <f t="shared" si="460"/>
        <v>1446</v>
      </c>
      <c r="AB1454" s="93">
        <f t="shared" si="444"/>
        <v>43565.001453999997</v>
      </c>
      <c r="AC1454">
        <f t="shared" si="445"/>
        <v>55</v>
      </c>
      <c r="AD1454" s="1">
        <f t="shared" si="446"/>
        <v>1446</v>
      </c>
      <c r="AE1454" s="119">
        <f t="shared" si="447"/>
        <v>1469.001454</v>
      </c>
      <c r="AF1454">
        <f t="shared" si="448"/>
        <v>35</v>
      </c>
      <c r="AG1454" s="1">
        <f t="shared" si="449"/>
        <v>1466</v>
      </c>
      <c r="AH1454" s="119">
        <f t="shared" si="450"/>
        <v>926.00145399999997</v>
      </c>
      <c r="AI1454">
        <f t="shared" si="451"/>
        <v>622</v>
      </c>
      <c r="AJ1454" s="1">
        <f t="shared" si="452"/>
        <v>879</v>
      </c>
      <c r="AK1454" s="1">
        <f t="shared" si="453"/>
        <v>1495.001454</v>
      </c>
      <c r="AL1454">
        <f t="shared" si="454"/>
        <v>53</v>
      </c>
      <c r="AM1454" s="1">
        <f t="shared" si="455"/>
        <v>1448</v>
      </c>
      <c r="AN1454" s="108">
        <f t="shared" si="441"/>
        <v>26.351454</v>
      </c>
      <c r="AO1454">
        <f t="shared" si="456"/>
        <v>876</v>
      </c>
      <c r="AP1454" s="1">
        <f t="shared" si="457"/>
        <v>625</v>
      </c>
      <c r="AQ1454" s="108">
        <f t="shared" si="442"/>
        <v>1.454E-3</v>
      </c>
      <c r="AR1454">
        <f t="shared" si="458"/>
        <v>55</v>
      </c>
      <c r="AS1454" s="1">
        <f t="shared" si="459"/>
        <v>1446</v>
      </c>
    </row>
    <row r="1455" spans="7:45" x14ac:dyDescent="0.25">
      <c r="G1455" s="93">
        <v>43565</v>
      </c>
      <c r="H1455" t="s">
        <v>22</v>
      </c>
      <c r="I1455" t="s">
        <v>598</v>
      </c>
      <c r="J1455" t="s">
        <v>599</v>
      </c>
      <c r="K1455" s="95">
        <v>21.76</v>
      </c>
      <c r="L1455" s="94">
        <v>0</v>
      </c>
      <c r="O1455" t="str">
        <f t="shared" si="443"/>
        <v/>
      </c>
      <c r="AA1455" s="3">
        <f t="shared" si="460"/>
        <v>1447</v>
      </c>
      <c r="AB1455" s="93">
        <f t="shared" si="444"/>
        <v>43565.001454999998</v>
      </c>
      <c r="AC1455">
        <f t="shared" si="445"/>
        <v>54</v>
      </c>
      <c r="AD1455" s="1">
        <f t="shared" si="446"/>
        <v>1447</v>
      </c>
      <c r="AE1455" s="119">
        <f t="shared" si="447"/>
        <v>1469.0014550000001</v>
      </c>
      <c r="AF1455">
        <f t="shared" si="448"/>
        <v>34</v>
      </c>
      <c r="AG1455" s="1">
        <f t="shared" si="449"/>
        <v>1467</v>
      </c>
      <c r="AH1455" s="119">
        <f t="shared" si="450"/>
        <v>926.00145499999996</v>
      </c>
      <c r="AI1455">
        <f t="shared" si="451"/>
        <v>621</v>
      </c>
      <c r="AJ1455" s="1">
        <f t="shared" si="452"/>
        <v>880</v>
      </c>
      <c r="AK1455" s="1">
        <f t="shared" si="453"/>
        <v>1495.0014550000001</v>
      </c>
      <c r="AL1455">
        <f t="shared" si="454"/>
        <v>52</v>
      </c>
      <c r="AM1455" s="1">
        <f t="shared" si="455"/>
        <v>1449</v>
      </c>
      <c r="AN1455" s="108">
        <f t="shared" si="441"/>
        <v>21.761455000000002</v>
      </c>
      <c r="AO1455">
        <f t="shared" si="456"/>
        <v>986</v>
      </c>
      <c r="AP1455" s="1">
        <f t="shared" si="457"/>
        <v>515</v>
      </c>
      <c r="AQ1455" s="108">
        <f t="shared" si="442"/>
        <v>1.4549999999999999E-3</v>
      </c>
      <c r="AR1455">
        <f t="shared" si="458"/>
        <v>54</v>
      </c>
      <c r="AS1455" s="1">
        <f t="shared" si="459"/>
        <v>1447</v>
      </c>
    </row>
    <row r="1456" spans="7:45" x14ac:dyDescent="0.25">
      <c r="G1456" s="93">
        <v>43565</v>
      </c>
      <c r="H1456" t="s">
        <v>22</v>
      </c>
      <c r="I1456" t="s">
        <v>598</v>
      </c>
      <c r="J1456" t="s">
        <v>599</v>
      </c>
      <c r="K1456" s="95">
        <v>21.74</v>
      </c>
      <c r="L1456" s="94">
        <v>0</v>
      </c>
      <c r="O1456" t="str">
        <f t="shared" si="443"/>
        <v/>
      </c>
      <c r="AA1456" s="3">
        <f t="shared" si="460"/>
        <v>1448</v>
      </c>
      <c r="AB1456" s="93">
        <f t="shared" si="444"/>
        <v>43565.001455999998</v>
      </c>
      <c r="AC1456">
        <f t="shared" si="445"/>
        <v>53</v>
      </c>
      <c r="AD1456" s="1">
        <f t="shared" si="446"/>
        <v>1448</v>
      </c>
      <c r="AE1456" s="119">
        <f t="shared" si="447"/>
        <v>1469.001456</v>
      </c>
      <c r="AF1456">
        <f t="shared" si="448"/>
        <v>33</v>
      </c>
      <c r="AG1456" s="1">
        <f t="shared" si="449"/>
        <v>1468</v>
      </c>
      <c r="AH1456" s="119">
        <f t="shared" si="450"/>
        <v>926.00145599999996</v>
      </c>
      <c r="AI1456">
        <f t="shared" si="451"/>
        <v>620</v>
      </c>
      <c r="AJ1456" s="1">
        <f t="shared" si="452"/>
        <v>881</v>
      </c>
      <c r="AK1456" s="1">
        <f t="shared" si="453"/>
        <v>1495.001456</v>
      </c>
      <c r="AL1456">
        <f t="shared" si="454"/>
        <v>51</v>
      </c>
      <c r="AM1456" s="1">
        <f t="shared" si="455"/>
        <v>1450</v>
      </c>
      <c r="AN1456" s="108">
        <f t="shared" si="441"/>
        <v>21.741455999999999</v>
      </c>
      <c r="AO1456">
        <f t="shared" si="456"/>
        <v>988</v>
      </c>
      <c r="AP1456" s="1">
        <f t="shared" si="457"/>
        <v>513</v>
      </c>
      <c r="AQ1456" s="108">
        <f t="shared" si="442"/>
        <v>1.4559999999999998E-3</v>
      </c>
      <c r="AR1456">
        <f t="shared" si="458"/>
        <v>53</v>
      </c>
      <c r="AS1456" s="1">
        <f t="shared" si="459"/>
        <v>1448</v>
      </c>
    </row>
    <row r="1457" spans="7:45" x14ac:dyDescent="0.25">
      <c r="G1457" s="93">
        <v>43565</v>
      </c>
      <c r="H1457" t="s">
        <v>22</v>
      </c>
      <c r="I1457" t="s">
        <v>598</v>
      </c>
      <c r="J1457" t="s">
        <v>599</v>
      </c>
      <c r="K1457" s="95">
        <v>13.79</v>
      </c>
      <c r="L1457" s="94">
        <v>0</v>
      </c>
      <c r="O1457" t="str">
        <f t="shared" si="443"/>
        <v/>
      </c>
      <c r="AA1457" s="3">
        <f t="shared" si="460"/>
        <v>1449</v>
      </c>
      <c r="AB1457" s="93">
        <f t="shared" si="444"/>
        <v>43565.001456999998</v>
      </c>
      <c r="AC1457">
        <f t="shared" si="445"/>
        <v>52</v>
      </c>
      <c r="AD1457" s="1">
        <f t="shared" si="446"/>
        <v>1449</v>
      </c>
      <c r="AE1457" s="119">
        <f t="shared" si="447"/>
        <v>1469.0014570000001</v>
      </c>
      <c r="AF1457">
        <f t="shared" si="448"/>
        <v>32</v>
      </c>
      <c r="AG1457" s="1">
        <f t="shared" si="449"/>
        <v>1469</v>
      </c>
      <c r="AH1457" s="119">
        <f t="shared" si="450"/>
        <v>926.00145699999996</v>
      </c>
      <c r="AI1457">
        <f t="shared" si="451"/>
        <v>619</v>
      </c>
      <c r="AJ1457" s="1">
        <f t="shared" si="452"/>
        <v>882</v>
      </c>
      <c r="AK1457" s="1">
        <f t="shared" si="453"/>
        <v>1495.0014570000001</v>
      </c>
      <c r="AL1457">
        <f t="shared" si="454"/>
        <v>50</v>
      </c>
      <c r="AM1457" s="1">
        <f t="shared" si="455"/>
        <v>1451</v>
      </c>
      <c r="AN1457" s="108">
        <f t="shared" si="441"/>
        <v>13.791456999999999</v>
      </c>
      <c r="AO1457">
        <f t="shared" si="456"/>
        <v>1162</v>
      </c>
      <c r="AP1457" s="1">
        <f t="shared" si="457"/>
        <v>339</v>
      </c>
      <c r="AQ1457" s="108">
        <f t="shared" si="442"/>
        <v>1.457E-3</v>
      </c>
      <c r="AR1457">
        <f t="shared" si="458"/>
        <v>52</v>
      </c>
      <c r="AS1457" s="1">
        <f t="shared" si="459"/>
        <v>1449</v>
      </c>
    </row>
    <row r="1458" spans="7:45" x14ac:dyDescent="0.25">
      <c r="G1458" s="93">
        <v>43565</v>
      </c>
      <c r="H1458" t="s">
        <v>72</v>
      </c>
      <c r="I1458" t="s">
        <v>36</v>
      </c>
      <c r="J1458" t="s">
        <v>600</v>
      </c>
      <c r="K1458" s="95">
        <v>20</v>
      </c>
      <c r="L1458" s="94">
        <v>0</v>
      </c>
      <c r="O1458" t="str">
        <f t="shared" si="443"/>
        <v/>
      </c>
      <c r="AA1458" s="3">
        <f t="shared" si="460"/>
        <v>1450</v>
      </c>
      <c r="AB1458" s="93">
        <f t="shared" si="444"/>
        <v>43565.001457999999</v>
      </c>
      <c r="AC1458">
        <f t="shared" si="445"/>
        <v>51</v>
      </c>
      <c r="AD1458" s="1">
        <f t="shared" si="446"/>
        <v>1450</v>
      </c>
      <c r="AE1458" s="119">
        <f t="shared" si="447"/>
        <v>1300.001458</v>
      </c>
      <c r="AF1458">
        <f t="shared" si="448"/>
        <v>201</v>
      </c>
      <c r="AG1458" s="1">
        <f t="shared" si="449"/>
        <v>1300</v>
      </c>
      <c r="AH1458" s="119">
        <f t="shared" si="450"/>
        <v>297.00145800000001</v>
      </c>
      <c r="AI1458">
        <f t="shared" si="451"/>
        <v>1206</v>
      </c>
      <c r="AJ1458" s="1">
        <f t="shared" si="452"/>
        <v>295</v>
      </c>
      <c r="AK1458" s="1">
        <f t="shared" si="453"/>
        <v>1500.001458</v>
      </c>
      <c r="AL1458">
        <f t="shared" si="454"/>
        <v>3</v>
      </c>
      <c r="AM1458" s="1">
        <f t="shared" si="455"/>
        <v>1498</v>
      </c>
      <c r="AN1458" s="108">
        <f t="shared" si="441"/>
        <v>20.001458</v>
      </c>
      <c r="AO1458">
        <f t="shared" si="456"/>
        <v>1006</v>
      </c>
      <c r="AP1458" s="1">
        <f t="shared" si="457"/>
        <v>495</v>
      </c>
      <c r="AQ1458" s="108">
        <f t="shared" si="442"/>
        <v>1.4579999999999999E-3</v>
      </c>
      <c r="AR1458">
        <f t="shared" si="458"/>
        <v>51</v>
      </c>
      <c r="AS1458" s="1">
        <f t="shared" si="459"/>
        <v>1450</v>
      </c>
    </row>
    <row r="1459" spans="7:45" x14ac:dyDescent="0.25">
      <c r="G1459" s="93">
        <v>43565</v>
      </c>
      <c r="H1459" t="s">
        <v>71</v>
      </c>
      <c r="I1459" t="s">
        <v>36</v>
      </c>
      <c r="J1459" t="s">
        <v>600</v>
      </c>
      <c r="K1459" s="95">
        <v>45.13</v>
      </c>
      <c r="L1459" s="94">
        <v>0</v>
      </c>
      <c r="O1459" t="str">
        <f t="shared" si="443"/>
        <v/>
      </c>
      <c r="AA1459" s="3">
        <f t="shared" si="460"/>
        <v>1451</v>
      </c>
      <c r="AB1459" s="93">
        <f t="shared" si="444"/>
        <v>43565.001458999999</v>
      </c>
      <c r="AC1459">
        <f t="shared" si="445"/>
        <v>50</v>
      </c>
      <c r="AD1459" s="1">
        <f t="shared" si="446"/>
        <v>1451</v>
      </c>
      <c r="AE1459" s="119">
        <f t="shared" si="447"/>
        <v>1260.0014590000001</v>
      </c>
      <c r="AF1459">
        <f t="shared" si="448"/>
        <v>242</v>
      </c>
      <c r="AG1459" s="1">
        <f t="shared" si="449"/>
        <v>1259</v>
      </c>
      <c r="AH1459" s="119">
        <f t="shared" si="450"/>
        <v>297.00145900000001</v>
      </c>
      <c r="AI1459">
        <f t="shared" si="451"/>
        <v>1205</v>
      </c>
      <c r="AJ1459" s="1">
        <f t="shared" si="452"/>
        <v>296</v>
      </c>
      <c r="AK1459" s="1">
        <f t="shared" si="453"/>
        <v>1500.0014590000001</v>
      </c>
      <c r="AL1459">
        <f t="shared" si="454"/>
        <v>2</v>
      </c>
      <c r="AM1459" s="1">
        <f t="shared" si="455"/>
        <v>1499</v>
      </c>
      <c r="AN1459" s="108">
        <f t="shared" si="441"/>
        <v>45.131459</v>
      </c>
      <c r="AO1459">
        <f t="shared" si="456"/>
        <v>654</v>
      </c>
      <c r="AP1459" s="1">
        <f t="shared" si="457"/>
        <v>847</v>
      </c>
      <c r="AQ1459" s="108">
        <f t="shared" si="442"/>
        <v>1.459E-3</v>
      </c>
      <c r="AR1459">
        <f t="shared" si="458"/>
        <v>50</v>
      </c>
      <c r="AS1459" s="1">
        <f t="shared" si="459"/>
        <v>1451</v>
      </c>
    </row>
    <row r="1460" spans="7:45" x14ac:dyDescent="0.25">
      <c r="G1460" s="93">
        <v>43565</v>
      </c>
      <c r="H1460" t="s">
        <v>71</v>
      </c>
      <c r="I1460" t="s">
        <v>598</v>
      </c>
      <c r="J1460" t="s">
        <v>599</v>
      </c>
      <c r="K1460" s="95">
        <v>140</v>
      </c>
      <c r="L1460" s="94">
        <v>0</v>
      </c>
      <c r="O1460" t="str">
        <f t="shared" si="443"/>
        <v/>
      </c>
      <c r="AA1460" s="3">
        <f t="shared" si="460"/>
        <v>1452</v>
      </c>
      <c r="AB1460" s="93">
        <f t="shared" si="444"/>
        <v>43565.001459999999</v>
      </c>
      <c r="AC1460">
        <f t="shared" si="445"/>
        <v>49</v>
      </c>
      <c r="AD1460" s="1">
        <f t="shared" si="446"/>
        <v>1452</v>
      </c>
      <c r="AE1460" s="119">
        <f t="shared" si="447"/>
        <v>1260.00146</v>
      </c>
      <c r="AF1460">
        <f t="shared" si="448"/>
        <v>241</v>
      </c>
      <c r="AG1460" s="1">
        <f t="shared" si="449"/>
        <v>1260</v>
      </c>
      <c r="AH1460" s="119">
        <f t="shared" si="450"/>
        <v>926.00145999999995</v>
      </c>
      <c r="AI1460">
        <f t="shared" si="451"/>
        <v>618</v>
      </c>
      <c r="AJ1460" s="1">
        <f t="shared" si="452"/>
        <v>883</v>
      </c>
      <c r="AK1460" s="1">
        <f t="shared" si="453"/>
        <v>1495.00146</v>
      </c>
      <c r="AL1460">
        <f t="shared" si="454"/>
        <v>49</v>
      </c>
      <c r="AM1460" s="1">
        <f t="shared" si="455"/>
        <v>1452</v>
      </c>
      <c r="AN1460" s="108">
        <f t="shared" si="441"/>
        <v>140.00146000000001</v>
      </c>
      <c r="AO1460">
        <f t="shared" si="456"/>
        <v>307</v>
      </c>
      <c r="AP1460" s="1">
        <f t="shared" si="457"/>
        <v>1194</v>
      </c>
      <c r="AQ1460" s="108">
        <f t="shared" si="442"/>
        <v>1.4599999999999999E-3</v>
      </c>
      <c r="AR1460">
        <f t="shared" si="458"/>
        <v>49</v>
      </c>
      <c r="AS1460" s="1">
        <f t="shared" si="459"/>
        <v>1452</v>
      </c>
    </row>
    <row r="1461" spans="7:45" x14ac:dyDescent="0.25">
      <c r="G1461" s="93">
        <v>43565</v>
      </c>
      <c r="H1461" t="s">
        <v>76</v>
      </c>
      <c r="I1461" t="s">
        <v>598</v>
      </c>
      <c r="J1461" t="s">
        <v>599</v>
      </c>
      <c r="K1461" s="95">
        <v>519.46</v>
      </c>
      <c r="L1461" s="94">
        <v>0</v>
      </c>
      <c r="O1461" t="str">
        <f t="shared" si="443"/>
        <v/>
      </c>
      <c r="AA1461" s="3">
        <f t="shared" si="460"/>
        <v>1453</v>
      </c>
      <c r="AB1461" s="93">
        <f t="shared" si="444"/>
        <v>43565.001461</v>
      </c>
      <c r="AC1461">
        <f t="shared" si="445"/>
        <v>48</v>
      </c>
      <c r="AD1461" s="1">
        <f t="shared" si="446"/>
        <v>1453</v>
      </c>
      <c r="AE1461" s="119">
        <f t="shared" si="447"/>
        <v>1207.0014610000001</v>
      </c>
      <c r="AF1461">
        <f t="shared" si="448"/>
        <v>294</v>
      </c>
      <c r="AG1461" s="1">
        <f t="shared" si="449"/>
        <v>1207</v>
      </c>
      <c r="AH1461" s="119">
        <f t="shared" si="450"/>
        <v>926.00146099999995</v>
      </c>
      <c r="AI1461">
        <f t="shared" si="451"/>
        <v>617</v>
      </c>
      <c r="AJ1461" s="1">
        <f t="shared" si="452"/>
        <v>884</v>
      </c>
      <c r="AK1461" s="1">
        <f t="shared" si="453"/>
        <v>1495.0014610000001</v>
      </c>
      <c r="AL1461">
        <f t="shared" si="454"/>
        <v>48</v>
      </c>
      <c r="AM1461" s="1">
        <f t="shared" si="455"/>
        <v>1453</v>
      </c>
      <c r="AN1461" s="108">
        <f t="shared" si="441"/>
        <v>519.46146099999999</v>
      </c>
      <c r="AO1461">
        <f t="shared" si="456"/>
        <v>90</v>
      </c>
      <c r="AP1461" s="1">
        <f t="shared" si="457"/>
        <v>1411</v>
      </c>
      <c r="AQ1461" s="108">
        <f t="shared" si="442"/>
        <v>1.4609999999999998E-3</v>
      </c>
      <c r="AR1461">
        <f t="shared" si="458"/>
        <v>48</v>
      </c>
      <c r="AS1461" s="1">
        <f t="shared" si="459"/>
        <v>1453</v>
      </c>
    </row>
    <row r="1462" spans="7:45" x14ac:dyDescent="0.25">
      <c r="G1462" s="93">
        <v>43565</v>
      </c>
      <c r="H1462" t="s">
        <v>79</v>
      </c>
      <c r="I1462" t="s">
        <v>598</v>
      </c>
      <c r="J1462" t="s">
        <v>599</v>
      </c>
      <c r="K1462" s="95">
        <v>147.93</v>
      </c>
      <c r="L1462" s="94">
        <v>0</v>
      </c>
      <c r="O1462" t="str">
        <f t="shared" si="443"/>
        <v/>
      </c>
      <c r="AA1462" s="3">
        <f t="shared" si="460"/>
        <v>1454</v>
      </c>
      <c r="AB1462" s="93">
        <f t="shared" si="444"/>
        <v>43565.001462</v>
      </c>
      <c r="AC1462">
        <f t="shared" si="445"/>
        <v>47</v>
      </c>
      <c r="AD1462" s="1">
        <f t="shared" si="446"/>
        <v>1454</v>
      </c>
      <c r="AE1462" s="119">
        <f t="shared" si="447"/>
        <v>1160.0014619999999</v>
      </c>
      <c r="AF1462">
        <f t="shared" si="448"/>
        <v>341</v>
      </c>
      <c r="AG1462" s="1">
        <f t="shared" si="449"/>
        <v>1160</v>
      </c>
      <c r="AH1462" s="119">
        <f t="shared" si="450"/>
        <v>926.00146199999995</v>
      </c>
      <c r="AI1462">
        <f t="shared" si="451"/>
        <v>616</v>
      </c>
      <c r="AJ1462" s="1">
        <f t="shared" si="452"/>
        <v>885</v>
      </c>
      <c r="AK1462" s="1">
        <f t="shared" si="453"/>
        <v>1495.0014619999999</v>
      </c>
      <c r="AL1462">
        <f t="shared" si="454"/>
        <v>47</v>
      </c>
      <c r="AM1462" s="1">
        <f t="shared" si="455"/>
        <v>1454</v>
      </c>
      <c r="AN1462" s="108">
        <f t="shared" si="441"/>
        <v>147.93146200000001</v>
      </c>
      <c r="AO1462">
        <f t="shared" si="456"/>
        <v>293</v>
      </c>
      <c r="AP1462" s="1">
        <f t="shared" si="457"/>
        <v>1208</v>
      </c>
      <c r="AQ1462" s="108">
        <f t="shared" si="442"/>
        <v>1.462E-3</v>
      </c>
      <c r="AR1462">
        <f t="shared" si="458"/>
        <v>47</v>
      </c>
      <c r="AS1462" s="1">
        <f t="shared" si="459"/>
        <v>1454</v>
      </c>
    </row>
    <row r="1463" spans="7:45" x14ac:dyDescent="0.25">
      <c r="G1463" s="93">
        <v>43565</v>
      </c>
      <c r="H1463" t="s">
        <v>75</v>
      </c>
      <c r="I1463" t="s">
        <v>598</v>
      </c>
      <c r="J1463" t="s">
        <v>599</v>
      </c>
      <c r="K1463" s="95">
        <v>767.82</v>
      </c>
      <c r="L1463" s="94">
        <v>0</v>
      </c>
      <c r="O1463" t="str">
        <f t="shared" si="443"/>
        <v/>
      </c>
      <c r="AA1463" s="3">
        <f t="shared" si="460"/>
        <v>1455</v>
      </c>
      <c r="AB1463" s="93">
        <f t="shared" si="444"/>
        <v>43565.001463000001</v>
      </c>
      <c r="AC1463">
        <f t="shared" si="445"/>
        <v>46</v>
      </c>
      <c r="AD1463" s="1">
        <f t="shared" si="446"/>
        <v>1455</v>
      </c>
      <c r="AE1463" s="119">
        <f t="shared" si="447"/>
        <v>1147.0014630000001</v>
      </c>
      <c r="AF1463">
        <f t="shared" si="448"/>
        <v>354</v>
      </c>
      <c r="AG1463" s="1">
        <f t="shared" si="449"/>
        <v>1147</v>
      </c>
      <c r="AH1463" s="119">
        <f t="shared" si="450"/>
        <v>926.00146299999994</v>
      </c>
      <c r="AI1463">
        <f t="shared" si="451"/>
        <v>615</v>
      </c>
      <c r="AJ1463" s="1">
        <f t="shared" si="452"/>
        <v>886</v>
      </c>
      <c r="AK1463" s="1">
        <f t="shared" si="453"/>
        <v>1495.0014630000001</v>
      </c>
      <c r="AL1463">
        <f t="shared" si="454"/>
        <v>46</v>
      </c>
      <c r="AM1463" s="1">
        <f t="shared" si="455"/>
        <v>1455</v>
      </c>
      <c r="AN1463" s="108">
        <f t="shared" si="441"/>
        <v>767.82146299999999</v>
      </c>
      <c r="AO1463">
        <f t="shared" si="456"/>
        <v>50</v>
      </c>
      <c r="AP1463" s="1">
        <f t="shared" si="457"/>
        <v>1451</v>
      </c>
      <c r="AQ1463" s="108">
        <f t="shared" si="442"/>
        <v>1.4629999999999999E-3</v>
      </c>
      <c r="AR1463">
        <f t="shared" si="458"/>
        <v>46</v>
      </c>
      <c r="AS1463" s="1">
        <f t="shared" si="459"/>
        <v>1455</v>
      </c>
    </row>
    <row r="1464" spans="7:45" x14ac:dyDescent="0.25">
      <c r="G1464" s="93">
        <v>43565</v>
      </c>
      <c r="H1464" t="s">
        <v>107</v>
      </c>
      <c r="I1464" t="s">
        <v>598</v>
      </c>
      <c r="J1464" t="s">
        <v>599</v>
      </c>
      <c r="K1464" s="95">
        <v>94.12</v>
      </c>
      <c r="L1464" s="94">
        <v>0</v>
      </c>
      <c r="O1464" t="str">
        <f t="shared" si="443"/>
        <v/>
      </c>
      <c r="AA1464" s="3">
        <f t="shared" si="460"/>
        <v>1456</v>
      </c>
      <c r="AB1464" s="93">
        <f t="shared" si="444"/>
        <v>43565.001464000001</v>
      </c>
      <c r="AC1464">
        <f t="shared" si="445"/>
        <v>45</v>
      </c>
      <c r="AD1464" s="1">
        <f t="shared" si="446"/>
        <v>1456</v>
      </c>
      <c r="AE1464" s="119">
        <f t="shared" si="447"/>
        <v>1093.0014639999999</v>
      </c>
      <c r="AF1464">
        <f t="shared" si="448"/>
        <v>408</v>
      </c>
      <c r="AG1464" s="1">
        <f t="shared" si="449"/>
        <v>1093</v>
      </c>
      <c r="AH1464" s="119">
        <f t="shared" si="450"/>
        <v>926.00146400000006</v>
      </c>
      <c r="AI1464">
        <f t="shared" si="451"/>
        <v>614</v>
      </c>
      <c r="AJ1464" s="1">
        <f t="shared" si="452"/>
        <v>887</v>
      </c>
      <c r="AK1464" s="1">
        <f t="shared" si="453"/>
        <v>1495.0014639999999</v>
      </c>
      <c r="AL1464">
        <f t="shared" si="454"/>
        <v>45</v>
      </c>
      <c r="AM1464" s="1">
        <f t="shared" si="455"/>
        <v>1456</v>
      </c>
      <c r="AN1464" s="108">
        <f t="shared" si="441"/>
        <v>94.121464000000003</v>
      </c>
      <c r="AO1464">
        <f t="shared" si="456"/>
        <v>413</v>
      </c>
      <c r="AP1464" s="1">
        <f t="shared" si="457"/>
        <v>1088</v>
      </c>
      <c r="AQ1464" s="108">
        <f t="shared" si="442"/>
        <v>1.464E-3</v>
      </c>
      <c r="AR1464">
        <f t="shared" si="458"/>
        <v>45</v>
      </c>
      <c r="AS1464" s="1">
        <f t="shared" si="459"/>
        <v>1456</v>
      </c>
    </row>
    <row r="1465" spans="7:45" x14ac:dyDescent="0.25">
      <c r="G1465" s="93">
        <v>43565</v>
      </c>
      <c r="H1465" t="s">
        <v>21</v>
      </c>
      <c r="I1465" t="s">
        <v>36</v>
      </c>
      <c r="J1465" t="s">
        <v>600</v>
      </c>
      <c r="K1465" s="95">
        <v>16</v>
      </c>
      <c r="L1465" s="94">
        <v>0</v>
      </c>
      <c r="O1465" t="str">
        <f t="shared" si="443"/>
        <v/>
      </c>
      <c r="AA1465" s="3">
        <f t="shared" si="460"/>
        <v>1457</v>
      </c>
      <c r="AB1465" s="93">
        <f t="shared" si="444"/>
        <v>43565.001465000001</v>
      </c>
      <c r="AC1465">
        <f t="shared" si="445"/>
        <v>44</v>
      </c>
      <c r="AD1465" s="1">
        <f t="shared" si="446"/>
        <v>1457</v>
      </c>
      <c r="AE1465" s="119">
        <f t="shared" si="447"/>
        <v>1086.0014650000001</v>
      </c>
      <c r="AF1465">
        <f t="shared" si="448"/>
        <v>447</v>
      </c>
      <c r="AG1465" s="1">
        <f t="shared" si="449"/>
        <v>1054</v>
      </c>
      <c r="AH1465" s="119">
        <f t="shared" si="450"/>
        <v>297.001465</v>
      </c>
      <c r="AI1465">
        <f t="shared" si="451"/>
        <v>1204</v>
      </c>
      <c r="AJ1465" s="1">
        <f t="shared" si="452"/>
        <v>297</v>
      </c>
      <c r="AK1465" s="1">
        <f t="shared" si="453"/>
        <v>1500.0014650000001</v>
      </c>
      <c r="AL1465">
        <f t="shared" si="454"/>
        <v>1</v>
      </c>
      <c r="AM1465" s="1">
        <f t="shared" si="455"/>
        <v>1500</v>
      </c>
      <c r="AN1465" s="108">
        <f t="shared" si="441"/>
        <v>16.001465</v>
      </c>
      <c r="AO1465">
        <f t="shared" si="456"/>
        <v>1068</v>
      </c>
      <c r="AP1465" s="1">
        <f t="shared" si="457"/>
        <v>433</v>
      </c>
      <c r="AQ1465" s="108">
        <f t="shared" si="442"/>
        <v>1.4649999999999999E-3</v>
      </c>
      <c r="AR1465">
        <f t="shared" si="458"/>
        <v>44</v>
      </c>
      <c r="AS1465" s="1">
        <f t="shared" si="459"/>
        <v>1457</v>
      </c>
    </row>
    <row r="1466" spans="7:45" x14ac:dyDescent="0.25">
      <c r="G1466" s="93">
        <v>43565</v>
      </c>
      <c r="H1466" t="s">
        <v>21</v>
      </c>
      <c r="I1466" t="s">
        <v>598</v>
      </c>
      <c r="J1466" t="s">
        <v>599</v>
      </c>
      <c r="K1466" s="95">
        <v>745.21</v>
      </c>
      <c r="L1466" s="94">
        <v>0</v>
      </c>
      <c r="O1466" t="str">
        <f t="shared" si="443"/>
        <v/>
      </c>
      <c r="AA1466" s="3">
        <f t="shared" si="460"/>
        <v>1458</v>
      </c>
      <c r="AB1466" s="93">
        <f t="shared" si="444"/>
        <v>43565.001466000002</v>
      </c>
      <c r="AC1466">
        <f t="shared" si="445"/>
        <v>43</v>
      </c>
      <c r="AD1466" s="1">
        <f t="shared" si="446"/>
        <v>1458</v>
      </c>
      <c r="AE1466" s="119">
        <f t="shared" si="447"/>
        <v>1086.0014659999999</v>
      </c>
      <c r="AF1466">
        <f t="shared" si="448"/>
        <v>446</v>
      </c>
      <c r="AG1466" s="1">
        <f t="shared" si="449"/>
        <v>1055</v>
      </c>
      <c r="AH1466" s="119">
        <f t="shared" si="450"/>
        <v>926.00146600000005</v>
      </c>
      <c r="AI1466">
        <f t="shared" si="451"/>
        <v>613</v>
      </c>
      <c r="AJ1466" s="1">
        <f t="shared" si="452"/>
        <v>888</v>
      </c>
      <c r="AK1466" s="1">
        <f t="shared" si="453"/>
        <v>1495.0014659999999</v>
      </c>
      <c r="AL1466">
        <f t="shared" si="454"/>
        <v>44</v>
      </c>
      <c r="AM1466" s="1">
        <f t="shared" si="455"/>
        <v>1457</v>
      </c>
      <c r="AN1466" s="108">
        <f t="shared" si="441"/>
        <v>745.21146600000009</v>
      </c>
      <c r="AO1466">
        <f t="shared" si="456"/>
        <v>51</v>
      </c>
      <c r="AP1466" s="1">
        <f t="shared" si="457"/>
        <v>1450</v>
      </c>
      <c r="AQ1466" s="108">
        <f t="shared" si="442"/>
        <v>1.4659999999999999E-3</v>
      </c>
      <c r="AR1466">
        <f t="shared" si="458"/>
        <v>43</v>
      </c>
      <c r="AS1466" s="1">
        <f t="shared" si="459"/>
        <v>1458</v>
      </c>
    </row>
    <row r="1467" spans="7:45" x14ac:dyDescent="0.25">
      <c r="G1467" s="93">
        <v>43565</v>
      </c>
      <c r="H1467" t="s">
        <v>21</v>
      </c>
      <c r="I1467" t="s">
        <v>598</v>
      </c>
      <c r="J1467" t="s">
        <v>599</v>
      </c>
      <c r="K1467" s="95">
        <v>743.95</v>
      </c>
      <c r="L1467" s="94">
        <v>0</v>
      </c>
      <c r="O1467" t="str">
        <f t="shared" si="443"/>
        <v/>
      </c>
      <c r="AA1467" s="3">
        <f t="shared" si="460"/>
        <v>1459</v>
      </c>
      <c r="AB1467" s="93">
        <f t="shared" si="444"/>
        <v>43565.001467000002</v>
      </c>
      <c r="AC1467">
        <f t="shared" si="445"/>
        <v>42</v>
      </c>
      <c r="AD1467" s="1">
        <f t="shared" si="446"/>
        <v>1459</v>
      </c>
      <c r="AE1467" s="119">
        <f t="shared" si="447"/>
        <v>1086.001467</v>
      </c>
      <c r="AF1467">
        <f t="shared" si="448"/>
        <v>445</v>
      </c>
      <c r="AG1467" s="1">
        <f t="shared" si="449"/>
        <v>1056</v>
      </c>
      <c r="AH1467" s="119">
        <f t="shared" si="450"/>
        <v>926.00146700000005</v>
      </c>
      <c r="AI1467">
        <f t="shared" si="451"/>
        <v>612</v>
      </c>
      <c r="AJ1467" s="1">
        <f t="shared" si="452"/>
        <v>889</v>
      </c>
      <c r="AK1467" s="1">
        <f t="shared" si="453"/>
        <v>1495.001467</v>
      </c>
      <c r="AL1467">
        <f t="shared" si="454"/>
        <v>43</v>
      </c>
      <c r="AM1467" s="1">
        <f t="shared" si="455"/>
        <v>1458</v>
      </c>
      <c r="AN1467" s="108">
        <f t="shared" si="441"/>
        <v>743.95146700000009</v>
      </c>
      <c r="AO1467">
        <f t="shared" si="456"/>
        <v>52</v>
      </c>
      <c r="AP1467" s="1">
        <f t="shared" si="457"/>
        <v>1449</v>
      </c>
      <c r="AQ1467" s="108">
        <f t="shared" si="442"/>
        <v>1.467E-3</v>
      </c>
      <c r="AR1467">
        <f t="shared" si="458"/>
        <v>42</v>
      </c>
      <c r="AS1467" s="1">
        <f t="shared" si="459"/>
        <v>1459</v>
      </c>
    </row>
    <row r="1468" spans="7:45" x14ac:dyDescent="0.25">
      <c r="G1468" s="93">
        <v>43565</v>
      </c>
      <c r="H1468" t="s">
        <v>21</v>
      </c>
      <c r="I1468" t="s">
        <v>598</v>
      </c>
      <c r="J1468" t="s">
        <v>599</v>
      </c>
      <c r="K1468" s="95">
        <v>684.66</v>
      </c>
      <c r="L1468" s="94">
        <v>0</v>
      </c>
      <c r="O1468" t="str">
        <f t="shared" si="443"/>
        <v/>
      </c>
      <c r="AA1468" s="3">
        <f t="shared" si="460"/>
        <v>1460</v>
      </c>
      <c r="AB1468" s="93">
        <f t="shared" si="444"/>
        <v>43565.001468000002</v>
      </c>
      <c r="AC1468">
        <f t="shared" si="445"/>
        <v>41</v>
      </c>
      <c r="AD1468" s="1">
        <f t="shared" si="446"/>
        <v>1460</v>
      </c>
      <c r="AE1468" s="119">
        <f t="shared" si="447"/>
        <v>1086.0014679999999</v>
      </c>
      <c r="AF1468">
        <f t="shared" si="448"/>
        <v>444</v>
      </c>
      <c r="AG1468" s="1">
        <f t="shared" si="449"/>
        <v>1057</v>
      </c>
      <c r="AH1468" s="119">
        <f t="shared" si="450"/>
        <v>926.00146800000005</v>
      </c>
      <c r="AI1468">
        <f t="shared" si="451"/>
        <v>611</v>
      </c>
      <c r="AJ1468" s="1">
        <f t="shared" si="452"/>
        <v>890</v>
      </c>
      <c r="AK1468" s="1">
        <f t="shared" si="453"/>
        <v>1495.0014679999999</v>
      </c>
      <c r="AL1468">
        <f t="shared" si="454"/>
        <v>42</v>
      </c>
      <c r="AM1468" s="1">
        <f t="shared" si="455"/>
        <v>1459</v>
      </c>
      <c r="AN1468" s="108">
        <f t="shared" si="441"/>
        <v>684.66146800000001</v>
      </c>
      <c r="AO1468">
        <f t="shared" si="456"/>
        <v>60</v>
      </c>
      <c r="AP1468" s="1">
        <f t="shared" si="457"/>
        <v>1441</v>
      </c>
      <c r="AQ1468" s="108">
        <f t="shared" si="442"/>
        <v>1.4679999999999999E-3</v>
      </c>
      <c r="AR1468">
        <f t="shared" si="458"/>
        <v>41</v>
      </c>
      <c r="AS1468" s="1">
        <f t="shared" si="459"/>
        <v>1460</v>
      </c>
    </row>
    <row r="1469" spans="7:45" x14ac:dyDescent="0.25">
      <c r="G1469" s="93">
        <v>43565</v>
      </c>
      <c r="H1469" t="s">
        <v>21</v>
      </c>
      <c r="I1469" t="s">
        <v>598</v>
      </c>
      <c r="J1469" t="s">
        <v>599</v>
      </c>
      <c r="K1469" s="95">
        <v>560.6</v>
      </c>
      <c r="L1469" s="94">
        <v>0</v>
      </c>
      <c r="O1469" t="str">
        <f t="shared" si="443"/>
        <v/>
      </c>
      <c r="AA1469" s="3">
        <f t="shared" si="460"/>
        <v>1461</v>
      </c>
      <c r="AB1469" s="93">
        <f t="shared" si="444"/>
        <v>43565.001469000003</v>
      </c>
      <c r="AC1469">
        <f t="shared" si="445"/>
        <v>40</v>
      </c>
      <c r="AD1469" s="1">
        <f t="shared" si="446"/>
        <v>1461</v>
      </c>
      <c r="AE1469" s="119">
        <f t="shared" si="447"/>
        <v>1086.001469</v>
      </c>
      <c r="AF1469">
        <f t="shared" si="448"/>
        <v>443</v>
      </c>
      <c r="AG1469" s="1">
        <f t="shared" si="449"/>
        <v>1058</v>
      </c>
      <c r="AH1469" s="119">
        <f t="shared" si="450"/>
        <v>926.00146900000004</v>
      </c>
      <c r="AI1469">
        <f t="shared" si="451"/>
        <v>610</v>
      </c>
      <c r="AJ1469" s="1">
        <f t="shared" si="452"/>
        <v>891</v>
      </c>
      <c r="AK1469" s="1">
        <f t="shared" si="453"/>
        <v>1495.001469</v>
      </c>
      <c r="AL1469">
        <f t="shared" si="454"/>
        <v>41</v>
      </c>
      <c r="AM1469" s="1">
        <f t="shared" si="455"/>
        <v>1460</v>
      </c>
      <c r="AN1469" s="108">
        <f t="shared" si="441"/>
        <v>560.60146900000007</v>
      </c>
      <c r="AO1469">
        <f t="shared" si="456"/>
        <v>77</v>
      </c>
      <c r="AP1469" s="1">
        <f t="shared" si="457"/>
        <v>1424</v>
      </c>
      <c r="AQ1469" s="108">
        <f t="shared" si="442"/>
        <v>1.469E-3</v>
      </c>
      <c r="AR1469">
        <f t="shared" si="458"/>
        <v>40</v>
      </c>
      <c r="AS1469" s="1">
        <f t="shared" si="459"/>
        <v>1461</v>
      </c>
    </row>
    <row r="1470" spans="7:45" x14ac:dyDescent="0.25">
      <c r="G1470" s="93">
        <v>43565</v>
      </c>
      <c r="H1470" t="s">
        <v>21</v>
      </c>
      <c r="I1470" t="s">
        <v>598</v>
      </c>
      <c r="J1470" t="s">
        <v>599</v>
      </c>
      <c r="K1470" s="95">
        <v>557.19000000000005</v>
      </c>
      <c r="L1470" s="94">
        <v>0</v>
      </c>
      <c r="O1470" t="str">
        <f t="shared" si="443"/>
        <v/>
      </c>
      <c r="AA1470" s="3">
        <f t="shared" si="460"/>
        <v>1462</v>
      </c>
      <c r="AB1470" s="93">
        <f t="shared" si="444"/>
        <v>43565.001470000003</v>
      </c>
      <c r="AC1470">
        <f t="shared" si="445"/>
        <v>39</v>
      </c>
      <c r="AD1470" s="1">
        <f t="shared" si="446"/>
        <v>1462</v>
      </c>
      <c r="AE1470" s="119">
        <f t="shared" si="447"/>
        <v>1086.0014699999999</v>
      </c>
      <c r="AF1470">
        <f t="shared" si="448"/>
        <v>442</v>
      </c>
      <c r="AG1470" s="1">
        <f t="shared" si="449"/>
        <v>1059</v>
      </c>
      <c r="AH1470" s="119">
        <f t="shared" si="450"/>
        <v>926.00147000000004</v>
      </c>
      <c r="AI1470">
        <f t="shared" si="451"/>
        <v>609</v>
      </c>
      <c r="AJ1470" s="1">
        <f t="shared" si="452"/>
        <v>892</v>
      </c>
      <c r="AK1470" s="1">
        <f t="shared" si="453"/>
        <v>1495.0014699999999</v>
      </c>
      <c r="AL1470">
        <f t="shared" si="454"/>
        <v>40</v>
      </c>
      <c r="AM1470" s="1">
        <f t="shared" si="455"/>
        <v>1461</v>
      </c>
      <c r="AN1470" s="108">
        <f t="shared" si="441"/>
        <v>557.19147000000009</v>
      </c>
      <c r="AO1470">
        <f t="shared" si="456"/>
        <v>79</v>
      </c>
      <c r="AP1470" s="1">
        <f t="shared" si="457"/>
        <v>1422</v>
      </c>
      <c r="AQ1470" s="108">
        <f t="shared" si="442"/>
        <v>1.47E-3</v>
      </c>
      <c r="AR1470">
        <f t="shared" si="458"/>
        <v>39</v>
      </c>
      <c r="AS1470" s="1">
        <f t="shared" si="459"/>
        <v>1462</v>
      </c>
    </row>
    <row r="1471" spans="7:45" x14ac:dyDescent="0.25">
      <c r="G1471" s="93">
        <v>43565</v>
      </c>
      <c r="H1471" t="s">
        <v>21</v>
      </c>
      <c r="I1471" t="s">
        <v>598</v>
      </c>
      <c r="J1471" t="s">
        <v>599</v>
      </c>
      <c r="K1471" s="95">
        <v>484.74</v>
      </c>
      <c r="L1471" s="94">
        <v>0</v>
      </c>
      <c r="O1471" t="str">
        <f t="shared" si="443"/>
        <v/>
      </c>
      <c r="AA1471" s="3">
        <f t="shared" si="460"/>
        <v>1463</v>
      </c>
      <c r="AB1471" s="93">
        <f t="shared" si="444"/>
        <v>43565.001471000003</v>
      </c>
      <c r="AC1471">
        <f t="shared" si="445"/>
        <v>38</v>
      </c>
      <c r="AD1471" s="1">
        <f t="shared" si="446"/>
        <v>1463</v>
      </c>
      <c r="AE1471" s="119">
        <f t="shared" si="447"/>
        <v>1086.001471</v>
      </c>
      <c r="AF1471">
        <f t="shared" si="448"/>
        <v>441</v>
      </c>
      <c r="AG1471" s="1">
        <f t="shared" si="449"/>
        <v>1060</v>
      </c>
      <c r="AH1471" s="119">
        <f t="shared" si="450"/>
        <v>926.00147100000004</v>
      </c>
      <c r="AI1471">
        <f t="shared" si="451"/>
        <v>608</v>
      </c>
      <c r="AJ1471" s="1">
        <f t="shared" si="452"/>
        <v>893</v>
      </c>
      <c r="AK1471" s="1">
        <f t="shared" si="453"/>
        <v>1495.001471</v>
      </c>
      <c r="AL1471">
        <f t="shared" si="454"/>
        <v>39</v>
      </c>
      <c r="AM1471" s="1">
        <f t="shared" si="455"/>
        <v>1462</v>
      </c>
      <c r="AN1471" s="108">
        <f t="shared" si="441"/>
        <v>484.74147099999999</v>
      </c>
      <c r="AO1471">
        <f t="shared" si="456"/>
        <v>99</v>
      </c>
      <c r="AP1471" s="1">
        <f t="shared" si="457"/>
        <v>1402</v>
      </c>
      <c r="AQ1471" s="108">
        <f t="shared" si="442"/>
        <v>1.4709999999999999E-3</v>
      </c>
      <c r="AR1471">
        <f t="shared" si="458"/>
        <v>38</v>
      </c>
      <c r="AS1471" s="1">
        <f t="shared" si="459"/>
        <v>1463</v>
      </c>
    </row>
    <row r="1472" spans="7:45" x14ac:dyDescent="0.25">
      <c r="G1472" s="93">
        <v>43565</v>
      </c>
      <c r="H1472" t="s">
        <v>21</v>
      </c>
      <c r="I1472" t="s">
        <v>598</v>
      </c>
      <c r="J1472" t="s">
        <v>599</v>
      </c>
      <c r="K1472" s="95">
        <v>454.53</v>
      </c>
      <c r="L1472" s="94">
        <v>0</v>
      </c>
      <c r="O1472" t="str">
        <f t="shared" si="443"/>
        <v/>
      </c>
      <c r="AA1472" s="3">
        <f t="shared" si="460"/>
        <v>1464</v>
      </c>
      <c r="AB1472" s="93">
        <f t="shared" si="444"/>
        <v>43565.001472000004</v>
      </c>
      <c r="AC1472">
        <f t="shared" si="445"/>
        <v>37</v>
      </c>
      <c r="AD1472" s="1">
        <f t="shared" si="446"/>
        <v>1464</v>
      </c>
      <c r="AE1472" s="119">
        <f t="shared" si="447"/>
        <v>1086.0014719999999</v>
      </c>
      <c r="AF1472">
        <f t="shared" si="448"/>
        <v>440</v>
      </c>
      <c r="AG1472" s="1">
        <f t="shared" si="449"/>
        <v>1061</v>
      </c>
      <c r="AH1472" s="119">
        <f t="shared" si="450"/>
        <v>926.00147200000004</v>
      </c>
      <c r="AI1472">
        <f t="shared" si="451"/>
        <v>607</v>
      </c>
      <c r="AJ1472" s="1">
        <f t="shared" si="452"/>
        <v>894</v>
      </c>
      <c r="AK1472" s="1">
        <f t="shared" si="453"/>
        <v>1495.0014719999999</v>
      </c>
      <c r="AL1472">
        <f t="shared" si="454"/>
        <v>38</v>
      </c>
      <c r="AM1472" s="1">
        <f t="shared" si="455"/>
        <v>1463</v>
      </c>
      <c r="AN1472" s="108">
        <f t="shared" si="441"/>
        <v>454.53147199999995</v>
      </c>
      <c r="AO1472">
        <f t="shared" si="456"/>
        <v>110</v>
      </c>
      <c r="AP1472" s="1">
        <f t="shared" si="457"/>
        <v>1391</v>
      </c>
      <c r="AQ1472" s="108">
        <f t="shared" si="442"/>
        <v>1.472E-3</v>
      </c>
      <c r="AR1472">
        <f t="shared" si="458"/>
        <v>37</v>
      </c>
      <c r="AS1472" s="1">
        <f t="shared" si="459"/>
        <v>1464</v>
      </c>
    </row>
    <row r="1473" spans="7:45" x14ac:dyDescent="0.25">
      <c r="G1473" s="93">
        <v>43565</v>
      </c>
      <c r="H1473" t="s">
        <v>21</v>
      </c>
      <c r="I1473" t="s">
        <v>598</v>
      </c>
      <c r="J1473" t="s">
        <v>599</v>
      </c>
      <c r="K1473" s="95">
        <v>443.45</v>
      </c>
      <c r="L1473" s="94">
        <v>0</v>
      </c>
      <c r="O1473" t="str">
        <f t="shared" si="443"/>
        <v/>
      </c>
      <c r="AA1473" s="3">
        <f t="shared" si="460"/>
        <v>1465</v>
      </c>
      <c r="AB1473" s="93">
        <f t="shared" si="444"/>
        <v>43565.001472999997</v>
      </c>
      <c r="AC1473">
        <f t="shared" si="445"/>
        <v>36</v>
      </c>
      <c r="AD1473" s="1">
        <f t="shared" si="446"/>
        <v>1465</v>
      </c>
      <c r="AE1473" s="119">
        <f t="shared" si="447"/>
        <v>1086.001473</v>
      </c>
      <c r="AF1473">
        <f t="shared" si="448"/>
        <v>439</v>
      </c>
      <c r="AG1473" s="1">
        <f t="shared" si="449"/>
        <v>1062</v>
      </c>
      <c r="AH1473" s="119">
        <f t="shared" si="450"/>
        <v>926.00147300000003</v>
      </c>
      <c r="AI1473">
        <f t="shared" si="451"/>
        <v>606</v>
      </c>
      <c r="AJ1473" s="1">
        <f t="shared" si="452"/>
        <v>895</v>
      </c>
      <c r="AK1473" s="1">
        <f t="shared" si="453"/>
        <v>1495.001473</v>
      </c>
      <c r="AL1473">
        <f t="shared" si="454"/>
        <v>37</v>
      </c>
      <c r="AM1473" s="1">
        <f t="shared" si="455"/>
        <v>1464</v>
      </c>
      <c r="AN1473" s="108">
        <f t="shared" si="441"/>
        <v>443.45147299999996</v>
      </c>
      <c r="AO1473">
        <f t="shared" si="456"/>
        <v>116</v>
      </c>
      <c r="AP1473" s="1">
        <f t="shared" si="457"/>
        <v>1385</v>
      </c>
      <c r="AQ1473" s="108">
        <f t="shared" si="442"/>
        <v>1.4729999999999999E-3</v>
      </c>
      <c r="AR1473">
        <f t="shared" si="458"/>
        <v>36</v>
      </c>
      <c r="AS1473" s="1">
        <f t="shared" si="459"/>
        <v>1465</v>
      </c>
    </row>
    <row r="1474" spans="7:45" x14ac:dyDescent="0.25">
      <c r="G1474" s="93">
        <v>43565</v>
      </c>
      <c r="H1474" t="s">
        <v>21</v>
      </c>
      <c r="I1474" t="s">
        <v>598</v>
      </c>
      <c r="J1474" t="s">
        <v>599</v>
      </c>
      <c r="K1474" s="95">
        <v>414.01</v>
      </c>
      <c r="L1474" s="94">
        <v>0</v>
      </c>
      <c r="O1474" t="str">
        <f t="shared" si="443"/>
        <v/>
      </c>
      <c r="AA1474" s="3">
        <f t="shared" si="460"/>
        <v>1466</v>
      </c>
      <c r="AB1474" s="93">
        <f t="shared" si="444"/>
        <v>43565.001473999997</v>
      </c>
      <c r="AC1474">
        <f t="shared" si="445"/>
        <v>35</v>
      </c>
      <c r="AD1474" s="1">
        <f t="shared" si="446"/>
        <v>1466</v>
      </c>
      <c r="AE1474" s="119">
        <f t="shared" si="447"/>
        <v>1086.0014739999999</v>
      </c>
      <c r="AF1474">
        <f t="shared" si="448"/>
        <v>438</v>
      </c>
      <c r="AG1474" s="1">
        <f t="shared" si="449"/>
        <v>1063</v>
      </c>
      <c r="AH1474" s="119">
        <f t="shared" si="450"/>
        <v>926.00147400000003</v>
      </c>
      <c r="AI1474">
        <f t="shared" si="451"/>
        <v>605</v>
      </c>
      <c r="AJ1474" s="1">
        <f t="shared" si="452"/>
        <v>896</v>
      </c>
      <c r="AK1474" s="1">
        <f t="shared" si="453"/>
        <v>1495.0014739999999</v>
      </c>
      <c r="AL1474">
        <f t="shared" si="454"/>
        <v>36</v>
      </c>
      <c r="AM1474" s="1">
        <f t="shared" si="455"/>
        <v>1465</v>
      </c>
      <c r="AN1474" s="108">
        <f t="shared" si="441"/>
        <v>414.01147399999996</v>
      </c>
      <c r="AO1474">
        <f t="shared" si="456"/>
        <v>122</v>
      </c>
      <c r="AP1474" s="1">
        <f t="shared" si="457"/>
        <v>1379</v>
      </c>
      <c r="AQ1474" s="108">
        <f t="shared" si="442"/>
        <v>1.4739999999999998E-3</v>
      </c>
      <c r="AR1474">
        <f t="shared" si="458"/>
        <v>35</v>
      </c>
      <c r="AS1474" s="1">
        <f t="shared" si="459"/>
        <v>1466</v>
      </c>
    </row>
    <row r="1475" spans="7:45" x14ac:dyDescent="0.25">
      <c r="G1475" s="93">
        <v>43565</v>
      </c>
      <c r="H1475" t="s">
        <v>21</v>
      </c>
      <c r="I1475" t="s">
        <v>598</v>
      </c>
      <c r="J1475" t="s">
        <v>599</v>
      </c>
      <c r="K1475" s="95">
        <v>409.61</v>
      </c>
      <c r="L1475" s="94">
        <v>0</v>
      </c>
      <c r="O1475" t="str">
        <f t="shared" si="443"/>
        <v/>
      </c>
      <c r="AA1475" s="3">
        <f t="shared" si="460"/>
        <v>1467</v>
      </c>
      <c r="AB1475" s="93">
        <f t="shared" si="444"/>
        <v>43565.001474999997</v>
      </c>
      <c r="AC1475">
        <f t="shared" si="445"/>
        <v>34</v>
      </c>
      <c r="AD1475" s="1">
        <f t="shared" si="446"/>
        <v>1467</v>
      </c>
      <c r="AE1475" s="119">
        <f t="shared" si="447"/>
        <v>1086.001475</v>
      </c>
      <c r="AF1475">
        <f t="shared" si="448"/>
        <v>437</v>
      </c>
      <c r="AG1475" s="1">
        <f t="shared" si="449"/>
        <v>1064</v>
      </c>
      <c r="AH1475" s="119">
        <f t="shared" si="450"/>
        <v>926.00147500000003</v>
      </c>
      <c r="AI1475">
        <f t="shared" si="451"/>
        <v>604</v>
      </c>
      <c r="AJ1475" s="1">
        <f t="shared" si="452"/>
        <v>897</v>
      </c>
      <c r="AK1475" s="1">
        <f t="shared" si="453"/>
        <v>1495.001475</v>
      </c>
      <c r="AL1475">
        <f t="shared" si="454"/>
        <v>35</v>
      </c>
      <c r="AM1475" s="1">
        <f t="shared" si="455"/>
        <v>1466</v>
      </c>
      <c r="AN1475" s="108">
        <f t="shared" si="441"/>
        <v>409.61147500000004</v>
      </c>
      <c r="AO1475">
        <f t="shared" si="456"/>
        <v>125</v>
      </c>
      <c r="AP1475" s="1">
        <f t="shared" si="457"/>
        <v>1376</v>
      </c>
      <c r="AQ1475" s="108">
        <f t="shared" si="442"/>
        <v>1.475E-3</v>
      </c>
      <c r="AR1475">
        <f t="shared" si="458"/>
        <v>34</v>
      </c>
      <c r="AS1475" s="1">
        <f t="shared" si="459"/>
        <v>1467</v>
      </c>
    </row>
    <row r="1476" spans="7:45" x14ac:dyDescent="0.25">
      <c r="G1476" s="93">
        <v>43565</v>
      </c>
      <c r="H1476" t="s">
        <v>21</v>
      </c>
      <c r="I1476" t="s">
        <v>598</v>
      </c>
      <c r="J1476" t="s">
        <v>599</v>
      </c>
      <c r="K1476" s="95">
        <v>349.69</v>
      </c>
      <c r="L1476" s="94">
        <v>0</v>
      </c>
      <c r="O1476" t="str">
        <f t="shared" si="443"/>
        <v/>
      </c>
      <c r="AA1476" s="3">
        <f t="shared" si="460"/>
        <v>1468</v>
      </c>
      <c r="AB1476" s="93">
        <f t="shared" si="444"/>
        <v>43565.001475999998</v>
      </c>
      <c r="AC1476">
        <f t="shared" si="445"/>
        <v>33</v>
      </c>
      <c r="AD1476" s="1">
        <f t="shared" si="446"/>
        <v>1468</v>
      </c>
      <c r="AE1476" s="119">
        <f t="shared" si="447"/>
        <v>1086.0014759999999</v>
      </c>
      <c r="AF1476">
        <f t="shared" si="448"/>
        <v>436</v>
      </c>
      <c r="AG1476" s="1">
        <f t="shared" si="449"/>
        <v>1065</v>
      </c>
      <c r="AH1476" s="119">
        <f t="shared" si="450"/>
        <v>926.00147600000003</v>
      </c>
      <c r="AI1476">
        <f t="shared" si="451"/>
        <v>603</v>
      </c>
      <c r="AJ1476" s="1">
        <f t="shared" si="452"/>
        <v>898</v>
      </c>
      <c r="AK1476" s="1">
        <f t="shared" si="453"/>
        <v>1495.0014759999999</v>
      </c>
      <c r="AL1476">
        <f t="shared" si="454"/>
        <v>34</v>
      </c>
      <c r="AM1476" s="1">
        <f t="shared" si="455"/>
        <v>1467</v>
      </c>
      <c r="AN1476" s="108">
        <f t="shared" si="441"/>
        <v>349.69147600000002</v>
      </c>
      <c r="AO1476">
        <f t="shared" si="456"/>
        <v>146</v>
      </c>
      <c r="AP1476" s="1">
        <f t="shared" si="457"/>
        <v>1355</v>
      </c>
      <c r="AQ1476" s="108">
        <f t="shared" si="442"/>
        <v>1.4759999999999999E-3</v>
      </c>
      <c r="AR1476">
        <f t="shared" si="458"/>
        <v>33</v>
      </c>
      <c r="AS1476" s="1">
        <f t="shared" si="459"/>
        <v>1468</v>
      </c>
    </row>
    <row r="1477" spans="7:45" x14ac:dyDescent="0.25">
      <c r="G1477" s="93">
        <v>43565</v>
      </c>
      <c r="H1477" t="s">
        <v>21</v>
      </c>
      <c r="I1477" t="s">
        <v>598</v>
      </c>
      <c r="J1477" t="s">
        <v>599</v>
      </c>
      <c r="K1477" s="95">
        <v>322.91000000000003</v>
      </c>
      <c r="L1477" s="94">
        <v>0</v>
      </c>
      <c r="O1477" t="str">
        <f t="shared" si="443"/>
        <v/>
      </c>
      <c r="AA1477" s="3">
        <f t="shared" si="460"/>
        <v>1469</v>
      </c>
      <c r="AB1477" s="93">
        <f t="shared" si="444"/>
        <v>43565.001476999998</v>
      </c>
      <c r="AC1477">
        <f t="shared" si="445"/>
        <v>32</v>
      </c>
      <c r="AD1477" s="1">
        <f t="shared" si="446"/>
        <v>1469</v>
      </c>
      <c r="AE1477" s="119">
        <f t="shared" si="447"/>
        <v>1086.001477</v>
      </c>
      <c r="AF1477">
        <f t="shared" si="448"/>
        <v>435</v>
      </c>
      <c r="AG1477" s="1">
        <f t="shared" si="449"/>
        <v>1066</v>
      </c>
      <c r="AH1477" s="119">
        <f t="shared" si="450"/>
        <v>926.00147700000002</v>
      </c>
      <c r="AI1477">
        <f t="shared" si="451"/>
        <v>602</v>
      </c>
      <c r="AJ1477" s="1">
        <f t="shared" si="452"/>
        <v>899</v>
      </c>
      <c r="AK1477" s="1">
        <f t="shared" si="453"/>
        <v>1495.001477</v>
      </c>
      <c r="AL1477">
        <f t="shared" si="454"/>
        <v>33</v>
      </c>
      <c r="AM1477" s="1">
        <f t="shared" si="455"/>
        <v>1468</v>
      </c>
      <c r="AN1477" s="108">
        <f t="shared" si="441"/>
        <v>322.91147700000005</v>
      </c>
      <c r="AO1477">
        <f t="shared" si="456"/>
        <v>153</v>
      </c>
      <c r="AP1477" s="1">
        <f t="shared" si="457"/>
        <v>1348</v>
      </c>
      <c r="AQ1477" s="108">
        <f t="shared" si="442"/>
        <v>1.477E-3</v>
      </c>
      <c r="AR1477">
        <f t="shared" si="458"/>
        <v>32</v>
      </c>
      <c r="AS1477" s="1">
        <f t="shared" si="459"/>
        <v>1469</v>
      </c>
    </row>
    <row r="1478" spans="7:45" x14ac:dyDescent="0.25">
      <c r="G1478" s="93">
        <v>43565</v>
      </c>
      <c r="H1478" t="s">
        <v>21</v>
      </c>
      <c r="I1478" t="s">
        <v>598</v>
      </c>
      <c r="J1478" t="s">
        <v>599</v>
      </c>
      <c r="K1478" s="95">
        <v>298.99</v>
      </c>
      <c r="L1478" s="94">
        <v>0</v>
      </c>
      <c r="O1478" t="str">
        <f t="shared" si="443"/>
        <v/>
      </c>
      <c r="AA1478" s="3">
        <f t="shared" si="460"/>
        <v>1470</v>
      </c>
      <c r="AB1478" s="93">
        <f t="shared" si="444"/>
        <v>43565.001477999998</v>
      </c>
      <c r="AC1478">
        <f t="shared" si="445"/>
        <v>31</v>
      </c>
      <c r="AD1478" s="1">
        <f t="shared" si="446"/>
        <v>1470</v>
      </c>
      <c r="AE1478" s="119">
        <f t="shared" si="447"/>
        <v>1086.0014779999999</v>
      </c>
      <c r="AF1478">
        <f t="shared" si="448"/>
        <v>434</v>
      </c>
      <c r="AG1478" s="1">
        <f t="shared" si="449"/>
        <v>1067</v>
      </c>
      <c r="AH1478" s="119">
        <f t="shared" si="450"/>
        <v>926.00147800000002</v>
      </c>
      <c r="AI1478">
        <f t="shared" si="451"/>
        <v>601</v>
      </c>
      <c r="AJ1478" s="1">
        <f t="shared" si="452"/>
        <v>900</v>
      </c>
      <c r="AK1478" s="1">
        <f t="shared" si="453"/>
        <v>1495.0014779999999</v>
      </c>
      <c r="AL1478">
        <f t="shared" si="454"/>
        <v>32</v>
      </c>
      <c r="AM1478" s="1">
        <f t="shared" si="455"/>
        <v>1469</v>
      </c>
      <c r="AN1478" s="108">
        <f t="shared" si="441"/>
        <v>298.99147800000003</v>
      </c>
      <c r="AO1478">
        <f t="shared" si="456"/>
        <v>162</v>
      </c>
      <c r="AP1478" s="1">
        <f t="shared" si="457"/>
        <v>1339</v>
      </c>
      <c r="AQ1478" s="108">
        <f t="shared" si="442"/>
        <v>1.4779999999999999E-3</v>
      </c>
      <c r="AR1478">
        <f t="shared" si="458"/>
        <v>31</v>
      </c>
      <c r="AS1478" s="1">
        <f t="shared" si="459"/>
        <v>1470</v>
      </c>
    </row>
    <row r="1479" spans="7:45" x14ac:dyDescent="0.25">
      <c r="G1479" s="93">
        <v>43565</v>
      </c>
      <c r="H1479" t="s">
        <v>21</v>
      </c>
      <c r="I1479" t="s">
        <v>598</v>
      </c>
      <c r="J1479" t="s">
        <v>599</v>
      </c>
      <c r="K1479" s="95">
        <v>277.35000000000002</v>
      </c>
      <c r="L1479" s="94">
        <v>0</v>
      </c>
      <c r="O1479" t="str">
        <f t="shared" si="443"/>
        <v/>
      </c>
      <c r="AA1479" s="3">
        <f t="shared" si="460"/>
        <v>1471</v>
      </c>
      <c r="AB1479" s="93">
        <f t="shared" si="444"/>
        <v>43565.001478999999</v>
      </c>
      <c r="AC1479">
        <f t="shared" si="445"/>
        <v>30</v>
      </c>
      <c r="AD1479" s="1">
        <f t="shared" si="446"/>
        <v>1471</v>
      </c>
      <c r="AE1479" s="119">
        <f t="shared" si="447"/>
        <v>1086.001479</v>
      </c>
      <c r="AF1479">
        <f t="shared" si="448"/>
        <v>433</v>
      </c>
      <c r="AG1479" s="1">
        <f t="shared" si="449"/>
        <v>1068</v>
      </c>
      <c r="AH1479" s="119">
        <f t="shared" si="450"/>
        <v>926.00147900000002</v>
      </c>
      <c r="AI1479">
        <f t="shared" si="451"/>
        <v>600</v>
      </c>
      <c r="AJ1479" s="1">
        <f t="shared" si="452"/>
        <v>901</v>
      </c>
      <c r="AK1479" s="1">
        <f t="shared" si="453"/>
        <v>1495.001479</v>
      </c>
      <c r="AL1479">
        <f t="shared" si="454"/>
        <v>31</v>
      </c>
      <c r="AM1479" s="1">
        <f t="shared" si="455"/>
        <v>1470</v>
      </c>
      <c r="AN1479" s="108">
        <f t="shared" si="441"/>
        <v>277.35147900000004</v>
      </c>
      <c r="AO1479">
        <f t="shared" si="456"/>
        <v>175</v>
      </c>
      <c r="AP1479" s="1">
        <f t="shared" si="457"/>
        <v>1326</v>
      </c>
      <c r="AQ1479" s="108">
        <f t="shared" si="442"/>
        <v>1.4789999999999998E-3</v>
      </c>
      <c r="AR1479">
        <f t="shared" si="458"/>
        <v>30</v>
      </c>
      <c r="AS1479" s="1">
        <f t="shared" si="459"/>
        <v>1471</v>
      </c>
    </row>
    <row r="1480" spans="7:45" x14ac:dyDescent="0.25">
      <c r="G1480" s="93">
        <v>43565</v>
      </c>
      <c r="H1480" t="s">
        <v>21</v>
      </c>
      <c r="I1480" t="s">
        <v>598</v>
      </c>
      <c r="J1480" t="s">
        <v>599</v>
      </c>
      <c r="K1480" s="95">
        <v>247.25</v>
      </c>
      <c r="L1480" s="94">
        <v>0</v>
      </c>
      <c r="O1480" t="str">
        <f t="shared" si="443"/>
        <v/>
      </c>
      <c r="AA1480" s="3">
        <f t="shared" si="460"/>
        <v>1472</v>
      </c>
      <c r="AB1480" s="93">
        <f t="shared" si="444"/>
        <v>43565.001479999999</v>
      </c>
      <c r="AC1480">
        <f t="shared" si="445"/>
        <v>29</v>
      </c>
      <c r="AD1480" s="1">
        <f t="shared" si="446"/>
        <v>1472</v>
      </c>
      <c r="AE1480" s="119">
        <f t="shared" si="447"/>
        <v>1086.0014799999999</v>
      </c>
      <c r="AF1480">
        <f t="shared" si="448"/>
        <v>432</v>
      </c>
      <c r="AG1480" s="1">
        <f t="shared" si="449"/>
        <v>1069</v>
      </c>
      <c r="AH1480" s="119">
        <f t="shared" si="450"/>
        <v>926.00148000000002</v>
      </c>
      <c r="AI1480">
        <f t="shared" si="451"/>
        <v>599</v>
      </c>
      <c r="AJ1480" s="1">
        <f t="shared" si="452"/>
        <v>902</v>
      </c>
      <c r="AK1480" s="1">
        <f t="shared" si="453"/>
        <v>1495.0014799999999</v>
      </c>
      <c r="AL1480">
        <f t="shared" si="454"/>
        <v>30</v>
      </c>
      <c r="AM1480" s="1">
        <f t="shared" si="455"/>
        <v>1471</v>
      </c>
      <c r="AN1480" s="108">
        <f t="shared" si="441"/>
        <v>247.25147999999999</v>
      </c>
      <c r="AO1480">
        <f t="shared" si="456"/>
        <v>196</v>
      </c>
      <c r="AP1480" s="1">
        <f t="shared" si="457"/>
        <v>1305</v>
      </c>
      <c r="AQ1480" s="108">
        <f t="shared" si="442"/>
        <v>1.48E-3</v>
      </c>
      <c r="AR1480">
        <f t="shared" si="458"/>
        <v>29</v>
      </c>
      <c r="AS1480" s="1">
        <f t="shared" si="459"/>
        <v>1472</v>
      </c>
    </row>
    <row r="1481" spans="7:45" x14ac:dyDescent="0.25">
      <c r="G1481" s="93">
        <v>43565</v>
      </c>
      <c r="H1481" t="s">
        <v>21</v>
      </c>
      <c r="I1481" t="s">
        <v>598</v>
      </c>
      <c r="J1481" t="s">
        <v>599</v>
      </c>
      <c r="K1481" s="95">
        <v>229.69</v>
      </c>
      <c r="L1481" s="94">
        <v>0</v>
      </c>
      <c r="O1481" t="str">
        <f t="shared" si="443"/>
        <v/>
      </c>
      <c r="AA1481" s="3">
        <f t="shared" si="460"/>
        <v>1473</v>
      </c>
      <c r="AB1481" s="93">
        <f t="shared" si="444"/>
        <v>43565.001480999999</v>
      </c>
      <c r="AC1481">
        <f t="shared" si="445"/>
        <v>28</v>
      </c>
      <c r="AD1481" s="1">
        <f t="shared" si="446"/>
        <v>1473</v>
      </c>
      <c r="AE1481" s="119">
        <f t="shared" si="447"/>
        <v>1086.001481</v>
      </c>
      <c r="AF1481">
        <f t="shared" si="448"/>
        <v>431</v>
      </c>
      <c r="AG1481" s="1">
        <f t="shared" si="449"/>
        <v>1070</v>
      </c>
      <c r="AH1481" s="119">
        <f t="shared" si="450"/>
        <v>926.00148100000001</v>
      </c>
      <c r="AI1481">
        <f t="shared" si="451"/>
        <v>598</v>
      </c>
      <c r="AJ1481" s="1">
        <f t="shared" si="452"/>
        <v>903</v>
      </c>
      <c r="AK1481" s="1">
        <f t="shared" si="453"/>
        <v>1495.001481</v>
      </c>
      <c r="AL1481">
        <f t="shared" si="454"/>
        <v>29</v>
      </c>
      <c r="AM1481" s="1">
        <f t="shared" si="455"/>
        <v>1472</v>
      </c>
      <c r="AN1481" s="108">
        <f t="shared" ref="AN1481:AN1508" si="461">IF(K1481="","",K1481+0.000001*ROW())</f>
        <v>229.69148100000001</v>
      </c>
      <c r="AO1481">
        <f t="shared" si="456"/>
        <v>212</v>
      </c>
      <c r="AP1481" s="1">
        <f t="shared" si="457"/>
        <v>1289</v>
      </c>
      <c r="AQ1481" s="108">
        <f t="shared" ref="AQ1481:AQ1508" si="462">IF(L1481="","",N1481+0.000001*ROW())</f>
        <v>1.4809999999999999E-3</v>
      </c>
      <c r="AR1481">
        <f t="shared" si="458"/>
        <v>28</v>
      </c>
      <c r="AS1481" s="1">
        <f t="shared" si="459"/>
        <v>1473</v>
      </c>
    </row>
    <row r="1482" spans="7:45" x14ac:dyDescent="0.25">
      <c r="G1482" s="93">
        <v>43565</v>
      </c>
      <c r="H1482" t="s">
        <v>21</v>
      </c>
      <c r="I1482" t="s">
        <v>598</v>
      </c>
      <c r="J1482" t="s">
        <v>599</v>
      </c>
      <c r="K1482" s="95">
        <v>226.17</v>
      </c>
      <c r="L1482" s="94">
        <v>0</v>
      </c>
      <c r="O1482" t="str">
        <f t="shared" ref="O1482:O1545" si="463">IF(P1482="","",O1481+1)</f>
        <v/>
      </c>
      <c r="AA1482" s="3">
        <f t="shared" si="460"/>
        <v>1474</v>
      </c>
      <c r="AB1482" s="93">
        <f t="shared" ref="AB1482:AB1508" si="464">IF(G1482="","",G1482+0.000001*ROW())</f>
        <v>43565.001482</v>
      </c>
      <c r="AC1482">
        <f t="shared" ref="AC1482:AC1508" si="465">IFERROR(_xlfn.RANK.EQ(AB1482,$AB$9:$AB$1508),"")</f>
        <v>27</v>
      </c>
      <c r="AD1482" s="1">
        <f t="shared" ref="AD1482:AD1508" si="466">IFERROR(_xlfn.RANK.EQ(AB1482,$AB$9:$AB$1508,1),"")</f>
        <v>1474</v>
      </c>
      <c r="AE1482" s="119">
        <f t="shared" ref="AE1482:AE1508" si="467">IF(H1482="","",COUNTIF($H$9:$H$1508,"&lt;="&amp;H1482) + 0.000001*ROW())</f>
        <v>1086.0014819999999</v>
      </c>
      <c r="AF1482">
        <f t="shared" ref="AF1482:AF1508" si="468">IFERROR(_xlfn.RANK.EQ(AE1482,$AE$9:$AE$1508),"")</f>
        <v>430</v>
      </c>
      <c r="AG1482" s="1">
        <f t="shared" ref="AG1482:AG1508" si="469">IFERROR(_xlfn.RANK.EQ(AE1482,$AE$9:$AE$1508,1),"")</f>
        <v>1071</v>
      </c>
      <c r="AH1482" s="119">
        <f t="shared" ref="AH1482:AH1508" si="470">IF(I1482="","",COUNTIF($I$9:$I$1508,"&lt;="&amp;I1482) + 0.000001*ROW())</f>
        <v>926.00148200000001</v>
      </c>
      <c r="AI1482">
        <f t="shared" ref="AI1482:AI1508" si="471">IFERROR(_xlfn.RANK.EQ(AH1482,$AH$9:$AH$1508),"")</f>
        <v>597</v>
      </c>
      <c r="AJ1482" s="1">
        <f t="shared" ref="AJ1482:AJ1508" si="472">IFERROR(_xlfn.RANK.EQ(AH1482,$AH$9:$AH$1508,1),"")</f>
        <v>904</v>
      </c>
      <c r="AK1482" s="1">
        <f t="shared" ref="AK1482:AK1508" si="473">IF(J1482="","",COUNTIF($J$9:$J$1508,"&lt;="&amp;J1482) + 0.000001*ROW())</f>
        <v>1495.0014819999999</v>
      </c>
      <c r="AL1482">
        <f t="shared" ref="AL1482:AL1508" si="474">IFERROR(_xlfn.RANK.EQ(AK1482,$AK$9:$AK$1508),"")</f>
        <v>28</v>
      </c>
      <c r="AM1482" s="1">
        <f t="shared" ref="AM1482:AM1508" si="475">IFERROR(_xlfn.RANK.EQ(AK1482,$AK$9:$AK$1508,1),"")</f>
        <v>1473</v>
      </c>
      <c r="AN1482" s="108">
        <f t="shared" si="461"/>
        <v>226.171482</v>
      </c>
      <c r="AO1482">
        <f t="shared" ref="AO1482:AO1508" si="476">IFERROR(_xlfn.RANK.EQ(AN1482,$AN$9:$AN$1508),"")</f>
        <v>213</v>
      </c>
      <c r="AP1482" s="1">
        <f t="shared" ref="AP1482:AP1508" si="477">IFERROR(_xlfn.RANK.EQ(AN1482,$AN$9:$AN$1508,1),"")</f>
        <v>1288</v>
      </c>
      <c r="AQ1482" s="108">
        <f t="shared" si="462"/>
        <v>1.482E-3</v>
      </c>
      <c r="AR1482">
        <f t="shared" ref="AR1482:AR1508" si="478">IFERROR(_xlfn.RANK.EQ(AQ1482,$AQ$9:$AQ$1508),"")</f>
        <v>27</v>
      </c>
      <c r="AS1482" s="1">
        <f t="shared" ref="AS1482:AS1508" si="479">IFERROR(_xlfn.RANK.EQ(AQ1482,$AQ$9:$AQ$1508,1),"")</f>
        <v>1474</v>
      </c>
    </row>
    <row r="1483" spans="7:45" x14ac:dyDescent="0.25">
      <c r="G1483" s="93">
        <v>43565</v>
      </c>
      <c r="H1483" t="s">
        <v>21</v>
      </c>
      <c r="I1483" t="s">
        <v>598</v>
      </c>
      <c r="J1483" t="s">
        <v>599</v>
      </c>
      <c r="K1483" s="95">
        <v>214.42</v>
      </c>
      <c r="L1483" s="94">
        <v>0</v>
      </c>
      <c r="O1483" t="str">
        <f t="shared" si="463"/>
        <v/>
      </c>
      <c r="AA1483" s="3">
        <f t="shared" ref="AA1483:AA1508" si="480">AA1482+1</f>
        <v>1475</v>
      </c>
      <c r="AB1483" s="93">
        <f t="shared" si="464"/>
        <v>43565.001483</v>
      </c>
      <c r="AC1483">
        <f t="shared" si="465"/>
        <v>26</v>
      </c>
      <c r="AD1483" s="1">
        <f t="shared" si="466"/>
        <v>1475</v>
      </c>
      <c r="AE1483" s="119">
        <f t="shared" si="467"/>
        <v>1086.001483</v>
      </c>
      <c r="AF1483">
        <f t="shared" si="468"/>
        <v>429</v>
      </c>
      <c r="AG1483" s="1">
        <f t="shared" si="469"/>
        <v>1072</v>
      </c>
      <c r="AH1483" s="119">
        <f t="shared" si="470"/>
        <v>926.00148300000001</v>
      </c>
      <c r="AI1483">
        <f t="shared" si="471"/>
        <v>596</v>
      </c>
      <c r="AJ1483" s="1">
        <f t="shared" si="472"/>
        <v>905</v>
      </c>
      <c r="AK1483" s="1">
        <f t="shared" si="473"/>
        <v>1495.001483</v>
      </c>
      <c r="AL1483">
        <f t="shared" si="474"/>
        <v>27</v>
      </c>
      <c r="AM1483" s="1">
        <f t="shared" si="475"/>
        <v>1474</v>
      </c>
      <c r="AN1483" s="108">
        <f t="shared" si="461"/>
        <v>214.42148299999999</v>
      </c>
      <c r="AO1483">
        <f t="shared" si="476"/>
        <v>221</v>
      </c>
      <c r="AP1483" s="1">
        <f t="shared" si="477"/>
        <v>1280</v>
      </c>
      <c r="AQ1483" s="108">
        <f t="shared" si="462"/>
        <v>1.4829999999999999E-3</v>
      </c>
      <c r="AR1483">
        <f t="shared" si="478"/>
        <v>26</v>
      </c>
      <c r="AS1483" s="1">
        <f t="shared" si="479"/>
        <v>1475</v>
      </c>
    </row>
    <row r="1484" spans="7:45" x14ac:dyDescent="0.25">
      <c r="G1484" s="93">
        <v>43565</v>
      </c>
      <c r="H1484" t="s">
        <v>21</v>
      </c>
      <c r="I1484" t="s">
        <v>598</v>
      </c>
      <c r="J1484" t="s">
        <v>599</v>
      </c>
      <c r="K1484" s="95">
        <v>206.84</v>
      </c>
      <c r="L1484" s="94">
        <v>0</v>
      </c>
      <c r="O1484" t="str">
        <f t="shared" si="463"/>
        <v/>
      </c>
      <c r="AA1484" s="3">
        <f t="shared" si="480"/>
        <v>1476</v>
      </c>
      <c r="AB1484" s="93">
        <f t="shared" si="464"/>
        <v>43565.001484</v>
      </c>
      <c r="AC1484">
        <f t="shared" si="465"/>
        <v>25</v>
      </c>
      <c r="AD1484" s="1">
        <f t="shared" si="466"/>
        <v>1476</v>
      </c>
      <c r="AE1484" s="119">
        <f t="shared" si="467"/>
        <v>1086.0014839999999</v>
      </c>
      <c r="AF1484">
        <f t="shared" si="468"/>
        <v>428</v>
      </c>
      <c r="AG1484" s="1">
        <f t="shared" si="469"/>
        <v>1073</v>
      </c>
      <c r="AH1484" s="119">
        <f t="shared" si="470"/>
        <v>926.001484</v>
      </c>
      <c r="AI1484">
        <f t="shared" si="471"/>
        <v>595</v>
      </c>
      <c r="AJ1484" s="1">
        <f t="shared" si="472"/>
        <v>906</v>
      </c>
      <c r="AK1484" s="1">
        <f t="shared" si="473"/>
        <v>1495.0014839999999</v>
      </c>
      <c r="AL1484">
        <f t="shared" si="474"/>
        <v>26</v>
      </c>
      <c r="AM1484" s="1">
        <f t="shared" si="475"/>
        <v>1475</v>
      </c>
      <c r="AN1484" s="108">
        <f t="shared" si="461"/>
        <v>206.84148400000001</v>
      </c>
      <c r="AO1484">
        <f t="shared" si="476"/>
        <v>225</v>
      </c>
      <c r="AP1484" s="1">
        <f t="shared" si="477"/>
        <v>1276</v>
      </c>
      <c r="AQ1484" s="108">
        <f t="shared" si="462"/>
        <v>1.4839999999999999E-3</v>
      </c>
      <c r="AR1484">
        <f t="shared" si="478"/>
        <v>25</v>
      </c>
      <c r="AS1484" s="1">
        <f t="shared" si="479"/>
        <v>1476</v>
      </c>
    </row>
    <row r="1485" spans="7:45" x14ac:dyDescent="0.25">
      <c r="G1485" s="93">
        <v>43565</v>
      </c>
      <c r="H1485" t="s">
        <v>21</v>
      </c>
      <c r="I1485" t="s">
        <v>598</v>
      </c>
      <c r="J1485" t="s">
        <v>599</v>
      </c>
      <c r="K1485" s="95">
        <v>166.93</v>
      </c>
      <c r="L1485" s="94">
        <v>0</v>
      </c>
      <c r="O1485" t="str">
        <f t="shared" si="463"/>
        <v/>
      </c>
      <c r="AA1485" s="3">
        <f t="shared" si="480"/>
        <v>1477</v>
      </c>
      <c r="AB1485" s="93">
        <f t="shared" si="464"/>
        <v>43565.001485000001</v>
      </c>
      <c r="AC1485">
        <f t="shared" si="465"/>
        <v>24</v>
      </c>
      <c r="AD1485" s="1">
        <f t="shared" si="466"/>
        <v>1477</v>
      </c>
      <c r="AE1485" s="119">
        <f t="shared" si="467"/>
        <v>1086.001485</v>
      </c>
      <c r="AF1485">
        <f t="shared" si="468"/>
        <v>427</v>
      </c>
      <c r="AG1485" s="1">
        <f t="shared" si="469"/>
        <v>1074</v>
      </c>
      <c r="AH1485" s="119">
        <f t="shared" si="470"/>
        <v>926.001485</v>
      </c>
      <c r="AI1485">
        <f t="shared" si="471"/>
        <v>594</v>
      </c>
      <c r="AJ1485" s="1">
        <f t="shared" si="472"/>
        <v>907</v>
      </c>
      <c r="AK1485" s="1">
        <f t="shared" si="473"/>
        <v>1495.001485</v>
      </c>
      <c r="AL1485">
        <f t="shared" si="474"/>
        <v>25</v>
      </c>
      <c r="AM1485" s="1">
        <f t="shared" si="475"/>
        <v>1476</v>
      </c>
      <c r="AN1485" s="108">
        <f t="shared" si="461"/>
        <v>166.93148500000001</v>
      </c>
      <c r="AO1485">
        <f t="shared" si="476"/>
        <v>256</v>
      </c>
      <c r="AP1485" s="1">
        <f t="shared" si="477"/>
        <v>1245</v>
      </c>
      <c r="AQ1485" s="108">
        <f t="shared" si="462"/>
        <v>1.485E-3</v>
      </c>
      <c r="AR1485">
        <f t="shared" si="478"/>
        <v>24</v>
      </c>
      <c r="AS1485" s="1">
        <f t="shared" si="479"/>
        <v>1477</v>
      </c>
    </row>
    <row r="1486" spans="7:45" x14ac:dyDescent="0.25">
      <c r="G1486" s="93">
        <v>43565</v>
      </c>
      <c r="H1486" t="s">
        <v>21</v>
      </c>
      <c r="I1486" t="s">
        <v>598</v>
      </c>
      <c r="J1486" t="s">
        <v>599</v>
      </c>
      <c r="K1486" s="95">
        <v>163.58000000000001</v>
      </c>
      <c r="L1486" s="94">
        <v>0</v>
      </c>
      <c r="O1486" t="str">
        <f t="shared" si="463"/>
        <v/>
      </c>
      <c r="AA1486" s="3">
        <f t="shared" si="480"/>
        <v>1478</v>
      </c>
      <c r="AB1486" s="93">
        <f t="shared" si="464"/>
        <v>43565.001486000001</v>
      </c>
      <c r="AC1486">
        <f t="shared" si="465"/>
        <v>23</v>
      </c>
      <c r="AD1486" s="1">
        <f t="shared" si="466"/>
        <v>1478</v>
      </c>
      <c r="AE1486" s="119">
        <f t="shared" si="467"/>
        <v>1086.0014860000001</v>
      </c>
      <c r="AF1486">
        <f t="shared" si="468"/>
        <v>426</v>
      </c>
      <c r="AG1486" s="1">
        <f t="shared" si="469"/>
        <v>1075</v>
      </c>
      <c r="AH1486" s="119">
        <f t="shared" si="470"/>
        <v>926.001486</v>
      </c>
      <c r="AI1486">
        <f t="shared" si="471"/>
        <v>593</v>
      </c>
      <c r="AJ1486" s="1">
        <f t="shared" si="472"/>
        <v>908</v>
      </c>
      <c r="AK1486" s="1">
        <f t="shared" si="473"/>
        <v>1495.0014860000001</v>
      </c>
      <c r="AL1486">
        <f t="shared" si="474"/>
        <v>24</v>
      </c>
      <c r="AM1486" s="1">
        <f t="shared" si="475"/>
        <v>1477</v>
      </c>
      <c r="AN1486" s="108">
        <f t="shared" si="461"/>
        <v>163.58148600000001</v>
      </c>
      <c r="AO1486">
        <f t="shared" si="476"/>
        <v>260</v>
      </c>
      <c r="AP1486" s="1">
        <f t="shared" si="477"/>
        <v>1241</v>
      </c>
      <c r="AQ1486" s="108">
        <f t="shared" si="462"/>
        <v>1.4859999999999999E-3</v>
      </c>
      <c r="AR1486">
        <f t="shared" si="478"/>
        <v>23</v>
      </c>
      <c r="AS1486" s="1">
        <f t="shared" si="479"/>
        <v>1478</v>
      </c>
    </row>
    <row r="1487" spans="7:45" x14ac:dyDescent="0.25">
      <c r="G1487" s="93">
        <v>43565</v>
      </c>
      <c r="H1487" t="s">
        <v>21</v>
      </c>
      <c r="I1487" t="s">
        <v>598</v>
      </c>
      <c r="J1487" t="s">
        <v>599</v>
      </c>
      <c r="K1487" s="95">
        <v>152.47999999999999</v>
      </c>
      <c r="L1487" s="94">
        <v>0</v>
      </c>
      <c r="O1487" t="str">
        <f t="shared" si="463"/>
        <v/>
      </c>
      <c r="AA1487" s="3">
        <f t="shared" si="480"/>
        <v>1479</v>
      </c>
      <c r="AB1487" s="93">
        <f t="shared" si="464"/>
        <v>43565.001487000001</v>
      </c>
      <c r="AC1487">
        <f t="shared" si="465"/>
        <v>22</v>
      </c>
      <c r="AD1487" s="1">
        <f t="shared" si="466"/>
        <v>1479</v>
      </c>
      <c r="AE1487" s="119">
        <f t="shared" si="467"/>
        <v>1086.001487</v>
      </c>
      <c r="AF1487">
        <f t="shared" si="468"/>
        <v>425</v>
      </c>
      <c r="AG1487" s="1">
        <f t="shared" si="469"/>
        <v>1076</v>
      </c>
      <c r="AH1487" s="119">
        <f t="shared" si="470"/>
        <v>926.001487</v>
      </c>
      <c r="AI1487">
        <f t="shared" si="471"/>
        <v>592</v>
      </c>
      <c r="AJ1487" s="1">
        <f t="shared" si="472"/>
        <v>909</v>
      </c>
      <c r="AK1487" s="1">
        <f t="shared" si="473"/>
        <v>1495.001487</v>
      </c>
      <c r="AL1487">
        <f t="shared" si="474"/>
        <v>23</v>
      </c>
      <c r="AM1487" s="1">
        <f t="shared" si="475"/>
        <v>1478</v>
      </c>
      <c r="AN1487" s="108">
        <f t="shared" si="461"/>
        <v>152.48148699999999</v>
      </c>
      <c r="AO1487">
        <f t="shared" si="476"/>
        <v>279</v>
      </c>
      <c r="AP1487" s="1">
        <f t="shared" si="477"/>
        <v>1222</v>
      </c>
      <c r="AQ1487" s="108">
        <f t="shared" si="462"/>
        <v>1.487E-3</v>
      </c>
      <c r="AR1487">
        <f t="shared" si="478"/>
        <v>22</v>
      </c>
      <c r="AS1487" s="1">
        <f t="shared" si="479"/>
        <v>1479</v>
      </c>
    </row>
    <row r="1488" spans="7:45" x14ac:dyDescent="0.25">
      <c r="G1488" s="93">
        <v>43565</v>
      </c>
      <c r="H1488" t="s">
        <v>21</v>
      </c>
      <c r="I1488" t="s">
        <v>598</v>
      </c>
      <c r="J1488" t="s">
        <v>599</v>
      </c>
      <c r="K1488" s="95">
        <v>135.44</v>
      </c>
      <c r="L1488" s="94">
        <v>0</v>
      </c>
      <c r="O1488" t="str">
        <f t="shared" si="463"/>
        <v/>
      </c>
      <c r="AA1488" s="3">
        <f t="shared" si="480"/>
        <v>1480</v>
      </c>
      <c r="AB1488" s="93">
        <f t="shared" si="464"/>
        <v>43565.001488000002</v>
      </c>
      <c r="AC1488">
        <f t="shared" si="465"/>
        <v>21</v>
      </c>
      <c r="AD1488" s="1">
        <f t="shared" si="466"/>
        <v>1480</v>
      </c>
      <c r="AE1488" s="119">
        <f t="shared" si="467"/>
        <v>1086.0014880000001</v>
      </c>
      <c r="AF1488">
        <f t="shared" si="468"/>
        <v>424</v>
      </c>
      <c r="AG1488" s="1">
        <f t="shared" si="469"/>
        <v>1077</v>
      </c>
      <c r="AH1488" s="119">
        <f t="shared" si="470"/>
        <v>926.00148799999999</v>
      </c>
      <c r="AI1488">
        <f t="shared" si="471"/>
        <v>591</v>
      </c>
      <c r="AJ1488" s="1">
        <f t="shared" si="472"/>
        <v>910</v>
      </c>
      <c r="AK1488" s="1">
        <f t="shared" si="473"/>
        <v>1495.0014880000001</v>
      </c>
      <c r="AL1488">
        <f t="shared" si="474"/>
        <v>22</v>
      </c>
      <c r="AM1488" s="1">
        <f t="shared" si="475"/>
        <v>1479</v>
      </c>
      <c r="AN1488" s="108">
        <f t="shared" si="461"/>
        <v>135.44148799999999</v>
      </c>
      <c r="AO1488">
        <f t="shared" si="476"/>
        <v>318</v>
      </c>
      <c r="AP1488" s="1">
        <f t="shared" si="477"/>
        <v>1183</v>
      </c>
      <c r="AQ1488" s="108">
        <f t="shared" si="462"/>
        <v>1.488E-3</v>
      </c>
      <c r="AR1488">
        <f t="shared" si="478"/>
        <v>21</v>
      </c>
      <c r="AS1488" s="1">
        <f t="shared" si="479"/>
        <v>1480</v>
      </c>
    </row>
    <row r="1489" spans="7:45" x14ac:dyDescent="0.25">
      <c r="G1489" s="93">
        <v>43565</v>
      </c>
      <c r="H1489" t="s">
        <v>21</v>
      </c>
      <c r="I1489" t="s">
        <v>598</v>
      </c>
      <c r="J1489" t="s">
        <v>599</v>
      </c>
      <c r="K1489" s="95">
        <v>93.66</v>
      </c>
      <c r="L1489" s="94">
        <v>0</v>
      </c>
      <c r="O1489" t="str">
        <f t="shared" si="463"/>
        <v/>
      </c>
      <c r="AA1489" s="3">
        <f t="shared" si="480"/>
        <v>1481</v>
      </c>
      <c r="AB1489" s="93">
        <f t="shared" si="464"/>
        <v>43565.001489000002</v>
      </c>
      <c r="AC1489">
        <f t="shared" si="465"/>
        <v>20</v>
      </c>
      <c r="AD1489" s="1">
        <f t="shared" si="466"/>
        <v>1481</v>
      </c>
      <c r="AE1489" s="119">
        <f t="shared" si="467"/>
        <v>1086.001489</v>
      </c>
      <c r="AF1489">
        <f t="shared" si="468"/>
        <v>423</v>
      </c>
      <c r="AG1489" s="1">
        <f t="shared" si="469"/>
        <v>1078</v>
      </c>
      <c r="AH1489" s="119">
        <f t="shared" si="470"/>
        <v>926.00148899999999</v>
      </c>
      <c r="AI1489">
        <f t="shared" si="471"/>
        <v>590</v>
      </c>
      <c r="AJ1489" s="1">
        <f t="shared" si="472"/>
        <v>911</v>
      </c>
      <c r="AK1489" s="1">
        <f t="shared" si="473"/>
        <v>1495.001489</v>
      </c>
      <c r="AL1489">
        <f t="shared" si="474"/>
        <v>21</v>
      </c>
      <c r="AM1489" s="1">
        <f t="shared" si="475"/>
        <v>1480</v>
      </c>
      <c r="AN1489" s="108">
        <f t="shared" si="461"/>
        <v>93.661489000000003</v>
      </c>
      <c r="AO1489">
        <f t="shared" si="476"/>
        <v>414</v>
      </c>
      <c r="AP1489" s="1">
        <f t="shared" si="477"/>
        <v>1087</v>
      </c>
      <c r="AQ1489" s="108">
        <f t="shared" si="462"/>
        <v>1.4889999999999999E-3</v>
      </c>
      <c r="AR1489">
        <f t="shared" si="478"/>
        <v>20</v>
      </c>
      <c r="AS1489" s="1">
        <f t="shared" si="479"/>
        <v>1481</v>
      </c>
    </row>
    <row r="1490" spans="7:45" x14ac:dyDescent="0.25">
      <c r="G1490" s="93">
        <v>43565</v>
      </c>
      <c r="H1490" t="s">
        <v>21</v>
      </c>
      <c r="I1490" t="s">
        <v>598</v>
      </c>
      <c r="J1490" t="s">
        <v>599</v>
      </c>
      <c r="K1490" s="95">
        <v>85.58</v>
      </c>
      <c r="L1490" s="94">
        <v>0</v>
      </c>
      <c r="O1490" t="str">
        <f t="shared" si="463"/>
        <v/>
      </c>
      <c r="AA1490" s="3">
        <f t="shared" si="480"/>
        <v>1482</v>
      </c>
      <c r="AB1490" s="93">
        <f t="shared" si="464"/>
        <v>43565.001490000002</v>
      </c>
      <c r="AC1490">
        <f t="shared" si="465"/>
        <v>19</v>
      </c>
      <c r="AD1490" s="1">
        <f t="shared" si="466"/>
        <v>1482</v>
      </c>
      <c r="AE1490" s="119">
        <f t="shared" si="467"/>
        <v>1086.0014900000001</v>
      </c>
      <c r="AF1490">
        <f t="shared" si="468"/>
        <v>422</v>
      </c>
      <c r="AG1490" s="1">
        <f t="shared" si="469"/>
        <v>1079</v>
      </c>
      <c r="AH1490" s="119">
        <f t="shared" si="470"/>
        <v>926.00148999999999</v>
      </c>
      <c r="AI1490">
        <f t="shared" si="471"/>
        <v>589</v>
      </c>
      <c r="AJ1490" s="1">
        <f t="shared" si="472"/>
        <v>912</v>
      </c>
      <c r="AK1490" s="1">
        <f t="shared" si="473"/>
        <v>1495.0014900000001</v>
      </c>
      <c r="AL1490">
        <f t="shared" si="474"/>
        <v>20</v>
      </c>
      <c r="AM1490" s="1">
        <f t="shared" si="475"/>
        <v>1481</v>
      </c>
      <c r="AN1490" s="108">
        <f t="shared" si="461"/>
        <v>85.581490000000002</v>
      </c>
      <c r="AO1490">
        <f t="shared" si="476"/>
        <v>442</v>
      </c>
      <c r="AP1490" s="1">
        <f t="shared" si="477"/>
        <v>1059</v>
      </c>
      <c r="AQ1490" s="108">
        <f t="shared" si="462"/>
        <v>1.49E-3</v>
      </c>
      <c r="AR1490">
        <f t="shared" si="478"/>
        <v>19</v>
      </c>
      <c r="AS1490" s="1">
        <f t="shared" si="479"/>
        <v>1482</v>
      </c>
    </row>
    <row r="1491" spans="7:45" x14ac:dyDescent="0.25">
      <c r="G1491" s="93">
        <v>43565</v>
      </c>
      <c r="H1491" t="s">
        <v>21</v>
      </c>
      <c r="I1491" t="s">
        <v>598</v>
      </c>
      <c r="J1491" t="s">
        <v>599</v>
      </c>
      <c r="K1491" s="95">
        <v>81.55</v>
      </c>
      <c r="L1491" s="94">
        <v>0</v>
      </c>
      <c r="O1491" t="str">
        <f t="shared" si="463"/>
        <v/>
      </c>
      <c r="AA1491" s="3">
        <f t="shared" si="480"/>
        <v>1483</v>
      </c>
      <c r="AB1491" s="93">
        <f t="shared" si="464"/>
        <v>43565.001491000003</v>
      </c>
      <c r="AC1491">
        <f t="shared" si="465"/>
        <v>18</v>
      </c>
      <c r="AD1491" s="1">
        <f t="shared" si="466"/>
        <v>1483</v>
      </c>
      <c r="AE1491" s="119">
        <f t="shared" si="467"/>
        <v>1086.001491</v>
      </c>
      <c r="AF1491">
        <f t="shared" si="468"/>
        <v>421</v>
      </c>
      <c r="AG1491" s="1">
        <f t="shared" si="469"/>
        <v>1080</v>
      </c>
      <c r="AH1491" s="119">
        <f t="shared" si="470"/>
        <v>926.00149099999999</v>
      </c>
      <c r="AI1491">
        <f t="shared" si="471"/>
        <v>588</v>
      </c>
      <c r="AJ1491" s="1">
        <f t="shared" si="472"/>
        <v>913</v>
      </c>
      <c r="AK1491" s="1">
        <f t="shared" si="473"/>
        <v>1495.001491</v>
      </c>
      <c r="AL1491">
        <f t="shared" si="474"/>
        <v>19</v>
      </c>
      <c r="AM1491" s="1">
        <f t="shared" si="475"/>
        <v>1482</v>
      </c>
      <c r="AN1491" s="108">
        <f t="shared" si="461"/>
        <v>81.551490999999999</v>
      </c>
      <c r="AO1491">
        <f t="shared" si="476"/>
        <v>460</v>
      </c>
      <c r="AP1491" s="1">
        <f t="shared" si="477"/>
        <v>1041</v>
      </c>
      <c r="AQ1491" s="108">
        <f t="shared" si="462"/>
        <v>1.4909999999999999E-3</v>
      </c>
      <c r="AR1491">
        <f t="shared" si="478"/>
        <v>18</v>
      </c>
      <c r="AS1491" s="1">
        <f t="shared" si="479"/>
        <v>1483</v>
      </c>
    </row>
    <row r="1492" spans="7:45" x14ac:dyDescent="0.25">
      <c r="G1492" s="93">
        <v>43565</v>
      </c>
      <c r="H1492" t="s">
        <v>21</v>
      </c>
      <c r="I1492" t="s">
        <v>598</v>
      </c>
      <c r="J1492" t="s">
        <v>599</v>
      </c>
      <c r="K1492" s="95">
        <v>71.099999999999994</v>
      </c>
      <c r="L1492" s="94">
        <v>0</v>
      </c>
      <c r="O1492" t="str">
        <f t="shared" si="463"/>
        <v/>
      </c>
      <c r="AA1492" s="3">
        <f t="shared" si="480"/>
        <v>1484</v>
      </c>
      <c r="AB1492" s="93">
        <f t="shared" si="464"/>
        <v>43565.001492000003</v>
      </c>
      <c r="AC1492">
        <f t="shared" si="465"/>
        <v>17</v>
      </c>
      <c r="AD1492" s="1">
        <f t="shared" si="466"/>
        <v>1484</v>
      </c>
      <c r="AE1492" s="119">
        <f t="shared" si="467"/>
        <v>1086.0014920000001</v>
      </c>
      <c r="AF1492">
        <f t="shared" si="468"/>
        <v>420</v>
      </c>
      <c r="AG1492" s="1">
        <f t="shared" si="469"/>
        <v>1081</v>
      </c>
      <c r="AH1492" s="119">
        <f t="shared" si="470"/>
        <v>926.00149199999998</v>
      </c>
      <c r="AI1492">
        <f t="shared" si="471"/>
        <v>587</v>
      </c>
      <c r="AJ1492" s="1">
        <f t="shared" si="472"/>
        <v>914</v>
      </c>
      <c r="AK1492" s="1">
        <f t="shared" si="473"/>
        <v>1495.0014920000001</v>
      </c>
      <c r="AL1492">
        <f t="shared" si="474"/>
        <v>18</v>
      </c>
      <c r="AM1492" s="1">
        <f t="shared" si="475"/>
        <v>1483</v>
      </c>
      <c r="AN1492" s="108">
        <f t="shared" si="461"/>
        <v>71.101491999999993</v>
      </c>
      <c r="AO1492">
        <f t="shared" si="476"/>
        <v>503</v>
      </c>
      <c r="AP1492" s="1">
        <f t="shared" si="477"/>
        <v>998</v>
      </c>
      <c r="AQ1492" s="108">
        <f t="shared" si="462"/>
        <v>1.4919999999999998E-3</v>
      </c>
      <c r="AR1492">
        <f t="shared" si="478"/>
        <v>17</v>
      </c>
      <c r="AS1492" s="1">
        <f t="shared" si="479"/>
        <v>1484</v>
      </c>
    </row>
    <row r="1493" spans="7:45" x14ac:dyDescent="0.25">
      <c r="G1493" s="93">
        <v>43565</v>
      </c>
      <c r="H1493" t="s">
        <v>21</v>
      </c>
      <c r="I1493" t="s">
        <v>598</v>
      </c>
      <c r="J1493" t="s">
        <v>599</v>
      </c>
      <c r="K1493" s="95">
        <v>67.34</v>
      </c>
      <c r="L1493" s="94">
        <v>0</v>
      </c>
      <c r="O1493" t="str">
        <f t="shared" si="463"/>
        <v/>
      </c>
      <c r="AA1493" s="3">
        <f t="shared" si="480"/>
        <v>1485</v>
      </c>
      <c r="AB1493" s="93">
        <f t="shared" si="464"/>
        <v>43565.001493000003</v>
      </c>
      <c r="AC1493">
        <f t="shared" si="465"/>
        <v>16</v>
      </c>
      <c r="AD1493" s="1">
        <f t="shared" si="466"/>
        <v>1485</v>
      </c>
      <c r="AE1493" s="119">
        <f t="shared" si="467"/>
        <v>1086.001493</v>
      </c>
      <c r="AF1493">
        <f t="shared" si="468"/>
        <v>419</v>
      </c>
      <c r="AG1493" s="1">
        <f t="shared" si="469"/>
        <v>1082</v>
      </c>
      <c r="AH1493" s="119">
        <f t="shared" si="470"/>
        <v>926.00149299999998</v>
      </c>
      <c r="AI1493">
        <f t="shared" si="471"/>
        <v>586</v>
      </c>
      <c r="AJ1493" s="1">
        <f t="shared" si="472"/>
        <v>915</v>
      </c>
      <c r="AK1493" s="1">
        <f t="shared" si="473"/>
        <v>1495.001493</v>
      </c>
      <c r="AL1493">
        <f t="shared" si="474"/>
        <v>17</v>
      </c>
      <c r="AM1493" s="1">
        <f t="shared" si="475"/>
        <v>1484</v>
      </c>
      <c r="AN1493" s="108">
        <f t="shared" si="461"/>
        <v>67.341493</v>
      </c>
      <c r="AO1493">
        <f t="shared" si="476"/>
        <v>519</v>
      </c>
      <c r="AP1493" s="1">
        <f t="shared" si="477"/>
        <v>982</v>
      </c>
      <c r="AQ1493" s="108">
        <f t="shared" si="462"/>
        <v>1.493E-3</v>
      </c>
      <c r="AR1493">
        <f t="shared" si="478"/>
        <v>16</v>
      </c>
      <c r="AS1493" s="1">
        <f t="shared" si="479"/>
        <v>1485</v>
      </c>
    </row>
    <row r="1494" spans="7:45" x14ac:dyDescent="0.25">
      <c r="G1494" s="93">
        <v>43565</v>
      </c>
      <c r="H1494" t="s">
        <v>21</v>
      </c>
      <c r="I1494" t="s">
        <v>598</v>
      </c>
      <c r="J1494" t="s">
        <v>599</v>
      </c>
      <c r="K1494" s="95">
        <v>45.5</v>
      </c>
      <c r="L1494" s="94">
        <v>0</v>
      </c>
      <c r="O1494" t="str">
        <f t="shared" si="463"/>
        <v/>
      </c>
      <c r="AA1494" s="3">
        <f t="shared" si="480"/>
        <v>1486</v>
      </c>
      <c r="AB1494" s="93">
        <f t="shared" si="464"/>
        <v>43565.001493999996</v>
      </c>
      <c r="AC1494">
        <f t="shared" si="465"/>
        <v>15</v>
      </c>
      <c r="AD1494" s="1">
        <f t="shared" si="466"/>
        <v>1486</v>
      </c>
      <c r="AE1494" s="119">
        <f t="shared" si="467"/>
        <v>1086.0014940000001</v>
      </c>
      <c r="AF1494">
        <f t="shared" si="468"/>
        <v>418</v>
      </c>
      <c r="AG1494" s="1">
        <f t="shared" si="469"/>
        <v>1083</v>
      </c>
      <c r="AH1494" s="119">
        <f t="shared" si="470"/>
        <v>926.00149399999998</v>
      </c>
      <c r="AI1494">
        <f t="shared" si="471"/>
        <v>585</v>
      </c>
      <c r="AJ1494" s="1">
        <f t="shared" si="472"/>
        <v>916</v>
      </c>
      <c r="AK1494" s="1">
        <f t="shared" si="473"/>
        <v>1495.0014940000001</v>
      </c>
      <c r="AL1494">
        <f t="shared" si="474"/>
        <v>16</v>
      </c>
      <c r="AM1494" s="1">
        <f t="shared" si="475"/>
        <v>1485</v>
      </c>
      <c r="AN1494" s="108">
        <f t="shared" si="461"/>
        <v>45.501494000000001</v>
      </c>
      <c r="AO1494">
        <f t="shared" si="476"/>
        <v>653</v>
      </c>
      <c r="AP1494" s="1">
        <f t="shared" si="477"/>
        <v>848</v>
      </c>
      <c r="AQ1494" s="108">
        <f t="shared" si="462"/>
        <v>1.4939999999999999E-3</v>
      </c>
      <c r="AR1494">
        <f t="shared" si="478"/>
        <v>15</v>
      </c>
      <c r="AS1494" s="1">
        <f t="shared" si="479"/>
        <v>1486</v>
      </c>
    </row>
    <row r="1495" spans="7:45" x14ac:dyDescent="0.25">
      <c r="G1495" s="93">
        <v>43565</v>
      </c>
      <c r="H1495" t="s">
        <v>21</v>
      </c>
      <c r="I1495" t="s">
        <v>598</v>
      </c>
      <c r="J1495" t="s">
        <v>599</v>
      </c>
      <c r="K1495" s="95">
        <v>39.01</v>
      </c>
      <c r="L1495" s="94">
        <v>0</v>
      </c>
      <c r="O1495" t="str">
        <f t="shared" si="463"/>
        <v/>
      </c>
      <c r="AA1495" s="3">
        <f t="shared" si="480"/>
        <v>1487</v>
      </c>
      <c r="AB1495" s="93">
        <f t="shared" si="464"/>
        <v>43565.001494999997</v>
      </c>
      <c r="AC1495">
        <f t="shared" si="465"/>
        <v>14</v>
      </c>
      <c r="AD1495" s="1">
        <f t="shared" si="466"/>
        <v>1487</v>
      </c>
      <c r="AE1495" s="119">
        <f t="shared" si="467"/>
        <v>1086.001495</v>
      </c>
      <c r="AF1495">
        <f t="shared" si="468"/>
        <v>417</v>
      </c>
      <c r="AG1495" s="1">
        <f t="shared" si="469"/>
        <v>1084</v>
      </c>
      <c r="AH1495" s="119">
        <f t="shared" si="470"/>
        <v>926.00149499999998</v>
      </c>
      <c r="AI1495">
        <f t="shared" si="471"/>
        <v>584</v>
      </c>
      <c r="AJ1495" s="1">
        <f t="shared" si="472"/>
        <v>917</v>
      </c>
      <c r="AK1495" s="1">
        <f t="shared" si="473"/>
        <v>1495.001495</v>
      </c>
      <c r="AL1495">
        <f t="shared" si="474"/>
        <v>15</v>
      </c>
      <c r="AM1495" s="1">
        <f t="shared" si="475"/>
        <v>1486</v>
      </c>
      <c r="AN1495" s="108">
        <f t="shared" si="461"/>
        <v>39.011494999999996</v>
      </c>
      <c r="AO1495">
        <f t="shared" si="476"/>
        <v>725</v>
      </c>
      <c r="AP1495" s="1">
        <f t="shared" si="477"/>
        <v>776</v>
      </c>
      <c r="AQ1495" s="108">
        <f t="shared" si="462"/>
        <v>1.495E-3</v>
      </c>
      <c r="AR1495">
        <f t="shared" si="478"/>
        <v>14</v>
      </c>
      <c r="AS1495" s="1">
        <f t="shared" si="479"/>
        <v>1487</v>
      </c>
    </row>
    <row r="1496" spans="7:45" x14ac:dyDescent="0.25">
      <c r="G1496" s="93">
        <v>43565</v>
      </c>
      <c r="H1496" t="s">
        <v>21</v>
      </c>
      <c r="I1496" t="s">
        <v>598</v>
      </c>
      <c r="J1496" t="s">
        <v>599</v>
      </c>
      <c r="K1496" s="95">
        <v>37.64</v>
      </c>
      <c r="L1496" s="94">
        <v>0</v>
      </c>
      <c r="O1496" t="str">
        <f t="shared" si="463"/>
        <v/>
      </c>
      <c r="AA1496" s="3">
        <f t="shared" si="480"/>
        <v>1488</v>
      </c>
      <c r="AB1496" s="93">
        <f t="shared" si="464"/>
        <v>43565.001495999997</v>
      </c>
      <c r="AC1496">
        <f t="shared" si="465"/>
        <v>13</v>
      </c>
      <c r="AD1496" s="1">
        <f t="shared" si="466"/>
        <v>1488</v>
      </c>
      <c r="AE1496" s="119">
        <f t="shared" si="467"/>
        <v>1086.0014960000001</v>
      </c>
      <c r="AF1496">
        <f t="shared" si="468"/>
        <v>416</v>
      </c>
      <c r="AG1496" s="1">
        <f t="shared" si="469"/>
        <v>1085</v>
      </c>
      <c r="AH1496" s="119">
        <f t="shared" si="470"/>
        <v>926.00149599999997</v>
      </c>
      <c r="AI1496">
        <f t="shared" si="471"/>
        <v>583</v>
      </c>
      <c r="AJ1496" s="1">
        <f t="shared" si="472"/>
        <v>918</v>
      </c>
      <c r="AK1496" s="1">
        <f t="shared" si="473"/>
        <v>1495.0014960000001</v>
      </c>
      <c r="AL1496">
        <f t="shared" si="474"/>
        <v>14</v>
      </c>
      <c r="AM1496" s="1">
        <f t="shared" si="475"/>
        <v>1487</v>
      </c>
      <c r="AN1496" s="108">
        <f t="shared" si="461"/>
        <v>37.641496000000004</v>
      </c>
      <c r="AO1496">
        <f t="shared" si="476"/>
        <v>740</v>
      </c>
      <c r="AP1496" s="1">
        <f t="shared" si="477"/>
        <v>761</v>
      </c>
      <c r="AQ1496" s="108">
        <f t="shared" si="462"/>
        <v>1.4959999999999999E-3</v>
      </c>
      <c r="AR1496">
        <f t="shared" si="478"/>
        <v>13</v>
      </c>
      <c r="AS1496" s="1">
        <f t="shared" si="479"/>
        <v>1488</v>
      </c>
    </row>
    <row r="1497" spans="7:45" x14ac:dyDescent="0.25">
      <c r="G1497" s="93">
        <v>43565</v>
      </c>
      <c r="H1497" t="s">
        <v>21</v>
      </c>
      <c r="I1497" t="s">
        <v>598</v>
      </c>
      <c r="J1497" t="s">
        <v>599</v>
      </c>
      <c r="K1497" s="95">
        <v>37.5</v>
      </c>
      <c r="L1497" s="94">
        <v>0</v>
      </c>
      <c r="O1497" t="str">
        <f t="shared" si="463"/>
        <v/>
      </c>
      <c r="AA1497" s="3">
        <f t="shared" si="480"/>
        <v>1489</v>
      </c>
      <c r="AB1497" s="93">
        <f t="shared" si="464"/>
        <v>43565.001496999997</v>
      </c>
      <c r="AC1497">
        <f t="shared" si="465"/>
        <v>12</v>
      </c>
      <c r="AD1497" s="1">
        <f t="shared" si="466"/>
        <v>1489</v>
      </c>
      <c r="AE1497" s="119">
        <f t="shared" si="467"/>
        <v>1086.001497</v>
      </c>
      <c r="AF1497">
        <f t="shared" si="468"/>
        <v>415</v>
      </c>
      <c r="AG1497" s="1">
        <f t="shared" si="469"/>
        <v>1086</v>
      </c>
      <c r="AH1497" s="119">
        <f t="shared" si="470"/>
        <v>926.00149699999997</v>
      </c>
      <c r="AI1497">
        <f t="shared" si="471"/>
        <v>582</v>
      </c>
      <c r="AJ1497" s="1">
        <f t="shared" si="472"/>
        <v>919</v>
      </c>
      <c r="AK1497" s="1">
        <f t="shared" si="473"/>
        <v>1495.001497</v>
      </c>
      <c r="AL1497">
        <f t="shared" si="474"/>
        <v>13</v>
      </c>
      <c r="AM1497" s="1">
        <f t="shared" si="475"/>
        <v>1488</v>
      </c>
      <c r="AN1497" s="108">
        <f t="shared" si="461"/>
        <v>37.501497000000001</v>
      </c>
      <c r="AO1497">
        <f t="shared" si="476"/>
        <v>743</v>
      </c>
      <c r="AP1497" s="1">
        <f t="shared" si="477"/>
        <v>758</v>
      </c>
      <c r="AQ1497" s="108">
        <f t="shared" si="462"/>
        <v>1.4969999999999998E-3</v>
      </c>
      <c r="AR1497">
        <f t="shared" si="478"/>
        <v>12</v>
      </c>
      <c r="AS1497" s="1">
        <f t="shared" si="479"/>
        <v>1489</v>
      </c>
    </row>
    <row r="1498" spans="7:45" x14ac:dyDescent="0.25">
      <c r="G1498" s="93">
        <v>43565</v>
      </c>
      <c r="H1498" t="s">
        <v>69</v>
      </c>
      <c r="I1498" t="s">
        <v>598</v>
      </c>
      <c r="J1498" t="s">
        <v>599</v>
      </c>
      <c r="K1498" s="95">
        <v>45.01</v>
      </c>
      <c r="L1498" s="94">
        <v>0</v>
      </c>
      <c r="O1498" t="str">
        <f t="shared" si="463"/>
        <v/>
      </c>
      <c r="AA1498" s="3">
        <f t="shared" si="480"/>
        <v>1490</v>
      </c>
      <c r="AB1498" s="93">
        <f t="shared" si="464"/>
        <v>43565.001497999998</v>
      </c>
      <c r="AC1498">
        <f t="shared" si="465"/>
        <v>11</v>
      </c>
      <c r="AD1498" s="1">
        <f t="shared" si="466"/>
        <v>1490</v>
      </c>
      <c r="AE1498" s="119">
        <f t="shared" si="467"/>
        <v>569.00149799999997</v>
      </c>
      <c r="AF1498">
        <f t="shared" si="468"/>
        <v>932</v>
      </c>
      <c r="AG1498" s="1">
        <f t="shared" si="469"/>
        <v>569</v>
      </c>
      <c r="AH1498" s="119">
        <f t="shared" si="470"/>
        <v>926.00149799999997</v>
      </c>
      <c r="AI1498">
        <f t="shared" si="471"/>
        <v>581</v>
      </c>
      <c r="AJ1498" s="1">
        <f t="shared" si="472"/>
        <v>920</v>
      </c>
      <c r="AK1498" s="1">
        <f t="shared" si="473"/>
        <v>1495.0014980000001</v>
      </c>
      <c r="AL1498">
        <f t="shared" si="474"/>
        <v>12</v>
      </c>
      <c r="AM1498" s="1">
        <f t="shared" si="475"/>
        <v>1489</v>
      </c>
      <c r="AN1498" s="108">
        <f t="shared" si="461"/>
        <v>45.011497999999996</v>
      </c>
      <c r="AO1498">
        <f t="shared" si="476"/>
        <v>658</v>
      </c>
      <c r="AP1498" s="1">
        <f t="shared" si="477"/>
        <v>843</v>
      </c>
      <c r="AQ1498" s="108">
        <f t="shared" si="462"/>
        <v>1.498E-3</v>
      </c>
      <c r="AR1498">
        <f t="shared" si="478"/>
        <v>11</v>
      </c>
      <c r="AS1498" s="1">
        <f t="shared" si="479"/>
        <v>1490</v>
      </c>
    </row>
    <row r="1499" spans="7:45" x14ac:dyDescent="0.25">
      <c r="G1499" s="93">
        <v>43565</v>
      </c>
      <c r="H1499" t="s">
        <v>68</v>
      </c>
      <c r="I1499" t="s">
        <v>598</v>
      </c>
      <c r="J1499" t="s">
        <v>599</v>
      </c>
      <c r="K1499" s="95">
        <v>2980.22</v>
      </c>
      <c r="L1499" s="94">
        <v>0</v>
      </c>
      <c r="O1499" t="str">
        <f t="shared" si="463"/>
        <v/>
      </c>
      <c r="AA1499" s="3">
        <f t="shared" si="480"/>
        <v>1491</v>
      </c>
      <c r="AB1499" s="93">
        <f t="shared" si="464"/>
        <v>43565.001498999998</v>
      </c>
      <c r="AC1499">
        <f t="shared" si="465"/>
        <v>10</v>
      </c>
      <c r="AD1499" s="1">
        <f t="shared" si="466"/>
        <v>1491</v>
      </c>
      <c r="AE1499" s="119">
        <f t="shared" si="467"/>
        <v>536.00149899999997</v>
      </c>
      <c r="AF1499">
        <f t="shared" si="468"/>
        <v>965</v>
      </c>
      <c r="AG1499" s="1">
        <f t="shared" si="469"/>
        <v>536</v>
      </c>
      <c r="AH1499" s="119">
        <f t="shared" si="470"/>
        <v>926.00149899999997</v>
      </c>
      <c r="AI1499">
        <f t="shared" si="471"/>
        <v>580</v>
      </c>
      <c r="AJ1499" s="1">
        <f t="shared" si="472"/>
        <v>921</v>
      </c>
      <c r="AK1499" s="1">
        <f t="shared" si="473"/>
        <v>1495.001499</v>
      </c>
      <c r="AL1499">
        <f t="shared" si="474"/>
        <v>11</v>
      </c>
      <c r="AM1499" s="1">
        <f t="shared" si="475"/>
        <v>1490</v>
      </c>
      <c r="AN1499" s="108">
        <f t="shared" si="461"/>
        <v>2980.2214989999998</v>
      </c>
      <c r="AO1499">
        <f t="shared" si="476"/>
        <v>6</v>
      </c>
      <c r="AP1499" s="1">
        <f t="shared" si="477"/>
        <v>1495</v>
      </c>
      <c r="AQ1499" s="108">
        <f t="shared" si="462"/>
        <v>1.4989999999999999E-3</v>
      </c>
      <c r="AR1499">
        <f t="shared" si="478"/>
        <v>10</v>
      </c>
      <c r="AS1499" s="1">
        <f t="shared" si="479"/>
        <v>1491</v>
      </c>
    </row>
    <row r="1500" spans="7:45" x14ac:dyDescent="0.25">
      <c r="G1500" s="93">
        <v>43565</v>
      </c>
      <c r="H1500" t="s">
        <v>23</v>
      </c>
      <c r="I1500" t="s">
        <v>37</v>
      </c>
      <c r="J1500" t="s">
        <v>158</v>
      </c>
      <c r="K1500" s="95">
        <v>44</v>
      </c>
      <c r="L1500" s="94">
        <v>0</v>
      </c>
      <c r="O1500" t="str">
        <f t="shared" si="463"/>
        <v/>
      </c>
      <c r="AA1500" s="3">
        <f t="shared" si="480"/>
        <v>1492</v>
      </c>
      <c r="AB1500" s="93">
        <f t="shared" si="464"/>
        <v>43565.001499999998</v>
      </c>
      <c r="AC1500">
        <f t="shared" si="465"/>
        <v>9</v>
      </c>
      <c r="AD1500" s="1">
        <f t="shared" si="466"/>
        <v>1492</v>
      </c>
      <c r="AE1500" s="119">
        <f t="shared" si="467"/>
        <v>515.00149999999996</v>
      </c>
      <c r="AF1500">
        <f t="shared" si="468"/>
        <v>994</v>
      </c>
      <c r="AG1500" s="1">
        <f t="shared" si="469"/>
        <v>507</v>
      </c>
      <c r="AH1500" s="119">
        <f t="shared" si="470"/>
        <v>868.00149999999996</v>
      </c>
      <c r="AI1500">
        <f t="shared" si="471"/>
        <v>636</v>
      </c>
      <c r="AJ1500" s="1">
        <f t="shared" si="472"/>
        <v>865</v>
      </c>
      <c r="AK1500" s="1">
        <f t="shared" si="473"/>
        <v>121.00149999999999</v>
      </c>
      <c r="AL1500">
        <f t="shared" si="474"/>
        <v>1380</v>
      </c>
      <c r="AM1500" s="1">
        <f t="shared" si="475"/>
        <v>121</v>
      </c>
      <c r="AN1500" s="108">
        <f t="shared" si="461"/>
        <v>44.0015</v>
      </c>
      <c r="AO1500">
        <f t="shared" si="476"/>
        <v>667</v>
      </c>
      <c r="AP1500" s="1">
        <f t="shared" si="477"/>
        <v>834</v>
      </c>
      <c r="AQ1500" s="108">
        <f t="shared" si="462"/>
        <v>1.5E-3</v>
      </c>
      <c r="AR1500">
        <f t="shared" si="478"/>
        <v>9</v>
      </c>
      <c r="AS1500" s="1">
        <f t="shared" si="479"/>
        <v>1492</v>
      </c>
    </row>
    <row r="1501" spans="7:45" x14ac:dyDescent="0.25">
      <c r="G1501" s="93">
        <v>43565</v>
      </c>
      <c r="H1501" t="s">
        <v>23</v>
      </c>
      <c r="I1501" t="s">
        <v>37</v>
      </c>
      <c r="J1501" t="s">
        <v>144</v>
      </c>
      <c r="K1501" s="95">
        <v>6.85</v>
      </c>
      <c r="L1501" s="94">
        <v>0</v>
      </c>
      <c r="O1501" t="str">
        <f t="shared" si="463"/>
        <v/>
      </c>
      <c r="AA1501" s="3">
        <f t="shared" si="480"/>
        <v>1493</v>
      </c>
      <c r="AB1501" s="93">
        <f t="shared" si="464"/>
        <v>43565.001500999999</v>
      </c>
      <c r="AC1501">
        <f t="shared" si="465"/>
        <v>8</v>
      </c>
      <c r="AD1501" s="1">
        <f t="shared" si="466"/>
        <v>1493</v>
      </c>
      <c r="AE1501" s="119">
        <f t="shared" si="467"/>
        <v>515.00150099999996</v>
      </c>
      <c r="AF1501">
        <f t="shared" si="468"/>
        <v>993</v>
      </c>
      <c r="AG1501" s="1">
        <f t="shared" si="469"/>
        <v>508</v>
      </c>
      <c r="AH1501" s="119">
        <f t="shared" si="470"/>
        <v>868.00150099999996</v>
      </c>
      <c r="AI1501">
        <f t="shared" si="471"/>
        <v>635</v>
      </c>
      <c r="AJ1501" s="1">
        <f t="shared" si="472"/>
        <v>866</v>
      </c>
      <c r="AK1501" s="1">
        <f t="shared" si="473"/>
        <v>110.001501</v>
      </c>
      <c r="AL1501">
        <f t="shared" si="474"/>
        <v>1391</v>
      </c>
      <c r="AM1501" s="1">
        <f t="shared" si="475"/>
        <v>110</v>
      </c>
      <c r="AN1501" s="108">
        <f t="shared" si="461"/>
        <v>6.8515009999999998</v>
      </c>
      <c r="AO1501">
        <f t="shared" si="476"/>
        <v>1369</v>
      </c>
      <c r="AP1501" s="1">
        <f t="shared" si="477"/>
        <v>132</v>
      </c>
      <c r="AQ1501" s="108">
        <f t="shared" si="462"/>
        <v>1.5009999999999999E-3</v>
      </c>
      <c r="AR1501">
        <f t="shared" si="478"/>
        <v>8</v>
      </c>
      <c r="AS1501" s="1">
        <f t="shared" si="479"/>
        <v>1493</v>
      </c>
    </row>
    <row r="1502" spans="7:45" x14ac:dyDescent="0.25">
      <c r="G1502" s="93">
        <v>43565</v>
      </c>
      <c r="H1502" t="s">
        <v>23</v>
      </c>
      <c r="I1502" t="s">
        <v>37</v>
      </c>
      <c r="J1502" t="s">
        <v>187</v>
      </c>
      <c r="K1502" s="95">
        <v>2.4</v>
      </c>
      <c r="L1502" s="94">
        <v>0</v>
      </c>
      <c r="O1502" t="str">
        <f t="shared" si="463"/>
        <v/>
      </c>
      <c r="AA1502" s="3">
        <f t="shared" si="480"/>
        <v>1494</v>
      </c>
      <c r="AB1502" s="93">
        <f t="shared" si="464"/>
        <v>43565.001501999999</v>
      </c>
      <c r="AC1502">
        <f t="shared" si="465"/>
        <v>7</v>
      </c>
      <c r="AD1502" s="1">
        <f t="shared" si="466"/>
        <v>1494</v>
      </c>
      <c r="AE1502" s="119">
        <f t="shared" si="467"/>
        <v>515.00150199999996</v>
      </c>
      <c r="AF1502">
        <f t="shared" si="468"/>
        <v>992</v>
      </c>
      <c r="AG1502" s="1">
        <f t="shared" si="469"/>
        <v>509</v>
      </c>
      <c r="AH1502" s="119">
        <f t="shared" si="470"/>
        <v>868.00150199999996</v>
      </c>
      <c r="AI1502">
        <f t="shared" si="471"/>
        <v>634</v>
      </c>
      <c r="AJ1502" s="1">
        <f t="shared" si="472"/>
        <v>867</v>
      </c>
      <c r="AK1502" s="1">
        <f t="shared" si="473"/>
        <v>62.001502000000002</v>
      </c>
      <c r="AL1502">
        <f t="shared" si="474"/>
        <v>1439</v>
      </c>
      <c r="AM1502" s="1">
        <f t="shared" si="475"/>
        <v>62</v>
      </c>
      <c r="AN1502" s="108">
        <f t="shared" si="461"/>
        <v>2.4015019999999998</v>
      </c>
      <c r="AO1502">
        <f t="shared" si="476"/>
        <v>1452</v>
      </c>
      <c r="AP1502" s="1">
        <f t="shared" si="477"/>
        <v>49</v>
      </c>
      <c r="AQ1502" s="108">
        <f t="shared" si="462"/>
        <v>1.5019999999999999E-3</v>
      </c>
      <c r="AR1502">
        <f t="shared" si="478"/>
        <v>7</v>
      </c>
      <c r="AS1502" s="1">
        <f t="shared" si="479"/>
        <v>1494</v>
      </c>
    </row>
    <row r="1503" spans="7:45" x14ac:dyDescent="0.25">
      <c r="G1503" s="93">
        <v>43565</v>
      </c>
      <c r="H1503" t="s">
        <v>23</v>
      </c>
      <c r="I1503" t="s">
        <v>37</v>
      </c>
      <c r="J1503" t="s">
        <v>290</v>
      </c>
      <c r="K1503" s="95">
        <v>2.1</v>
      </c>
      <c r="L1503" s="94">
        <v>0</v>
      </c>
      <c r="O1503" t="str">
        <f t="shared" si="463"/>
        <v/>
      </c>
      <c r="AA1503" s="3">
        <f t="shared" si="480"/>
        <v>1495</v>
      </c>
      <c r="AB1503" s="93">
        <f t="shared" si="464"/>
        <v>43565.001503</v>
      </c>
      <c r="AC1503">
        <f t="shared" si="465"/>
        <v>6</v>
      </c>
      <c r="AD1503" s="1">
        <f t="shared" si="466"/>
        <v>1495</v>
      </c>
      <c r="AE1503" s="119">
        <f t="shared" si="467"/>
        <v>515.00150299999996</v>
      </c>
      <c r="AF1503">
        <f t="shared" si="468"/>
        <v>991</v>
      </c>
      <c r="AG1503" s="1">
        <f t="shared" si="469"/>
        <v>510</v>
      </c>
      <c r="AH1503" s="119">
        <f t="shared" si="470"/>
        <v>868.00150299999996</v>
      </c>
      <c r="AI1503">
        <f t="shared" si="471"/>
        <v>633</v>
      </c>
      <c r="AJ1503" s="1">
        <f t="shared" si="472"/>
        <v>868</v>
      </c>
      <c r="AK1503" s="1">
        <f t="shared" si="473"/>
        <v>45.001503</v>
      </c>
      <c r="AL1503">
        <f t="shared" si="474"/>
        <v>1456</v>
      </c>
      <c r="AM1503" s="1">
        <f t="shared" si="475"/>
        <v>45</v>
      </c>
      <c r="AN1503" s="108">
        <f t="shared" si="461"/>
        <v>2.1015030000000001</v>
      </c>
      <c r="AO1503">
        <f t="shared" si="476"/>
        <v>1478</v>
      </c>
      <c r="AP1503" s="1">
        <f t="shared" si="477"/>
        <v>23</v>
      </c>
      <c r="AQ1503" s="108">
        <f t="shared" si="462"/>
        <v>1.503E-3</v>
      </c>
      <c r="AR1503">
        <f t="shared" si="478"/>
        <v>6</v>
      </c>
      <c r="AS1503" s="1">
        <f t="shared" si="479"/>
        <v>1495</v>
      </c>
    </row>
    <row r="1504" spans="7:45" x14ac:dyDescent="0.25">
      <c r="G1504" s="93">
        <v>43565</v>
      </c>
      <c r="H1504" t="s">
        <v>23</v>
      </c>
      <c r="I1504" t="s">
        <v>598</v>
      </c>
      <c r="J1504" t="s">
        <v>599</v>
      </c>
      <c r="K1504" s="95">
        <v>83.32</v>
      </c>
      <c r="L1504" s="94">
        <v>0</v>
      </c>
      <c r="O1504" t="str">
        <f t="shared" si="463"/>
        <v/>
      </c>
      <c r="AA1504" s="3">
        <f t="shared" si="480"/>
        <v>1496</v>
      </c>
      <c r="AB1504" s="93">
        <f t="shared" si="464"/>
        <v>43565.001504</v>
      </c>
      <c r="AC1504">
        <f t="shared" si="465"/>
        <v>5</v>
      </c>
      <c r="AD1504" s="1">
        <f t="shared" si="466"/>
        <v>1496</v>
      </c>
      <c r="AE1504" s="119">
        <f t="shared" si="467"/>
        <v>515.00150399999995</v>
      </c>
      <c r="AF1504">
        <f t="shared" si="468"/>
        <v>990</v>
      </c>
      <c r="AG1504" s="1">
        <f t="shared" si="469"/>
        <v>511</v>
      </c>
      <c r="AH1504" s="119">
        <f t="shared" si="470"/>
        <v>926.00150399999995</v>
      </c>
      <c r="AI1504">
        <f t="shared" si="471"/>
        <v>579</v>
      </c>
      <c r="AJ1504" s="1">
        <f t="shared" si="472"/>
        <v>922</v>
      </c>
      <c r="AK1504" s="1">
        <f t="shared" si="473"/>
        <v>1495.0015040000001</v>
      </c>
      <c r="AL1504">
        <f t="shared" si="474"/>
        <v>10</v>
      </c>
      <c r="AM1504" s="1">
        <f t="shared" si="475"/>
        <v>1491</v>
      </c>
      <c r="AN1504" s="108">
        <f t="shared" si="461"/>
        <v>83.32150399999999</v>
      </c>
      <c r="AO1504">
        <f t="shared" si="476"/>
        <v>452</v>
      </c>
      <c r="AP1504" s="1">
        <f t="shared" si="477"/>
        <v>1049</v>
      </c>
      <c r="AQ1504" s="108">
        <f t="shared" si="462"/>
        <v>1.5039999999999999E-3</v>
      </c>
      <c r="AR1504">
        <f t="shared" si="478"/>
        <v>5</v>
      </c>
      <c r="AS1504" s="1">
        <f t="shared" si="479"/>
        <v>1496</v>
      </c>
    </row>
    <row r="1505" spans="7:45" x14ac:dyDescent="0.25">
      <c r="G1505" s="93">
        <v>43565</v>
      </c>
      <c r="H1505" t="s">
        <v>23</v>
      </c>
      <c r="I1505" t="s">
        <v>598</v>
      </c>
      <c r="J1505" t="s">
        <v>599</v>
      </c>
      <c r="K1505" s="95">
        <v>81.08</v>
      </c>
      <c r="L1505" s="94">
        <v>0</v>
      </c>
      <c r="O1505" t="str">
        <f t="shared" si="463"/>
        <v/>
      </c>
      <c r="AA1505" s="3">
        <f t="shared" si="480"/>
        <v>1497</v>
      </c>
      <c r="AB1505" s="93">
        <f t="shared" si="464"/>
        <v>43565.001505</v>
      </c>
      <c r="AC1505">
        <f t="shared" si="465"/>
        <v>4</v>
      </c>
      <c r="AD1505" s="1">
        <f t="shared" si="466"/>
        <v>1497</v>
      </c>
      <c r="AE1505" s="119">
        <f t="shared" si="467"/>
        <v>515.00150499999995</v>
      </c>
      <c r="AF1505">
        <f t="shared" si="468"/>
        <v>989</v>
      </c>
      <c r="AG1505" s="1">
        <f t="shared" si="469"/>
        <v>512</v>
      </c>
      <c r="AH1505" s="119">
        <f t="shared" si="470"/>
        <v>926.00150499999995</v>
      </c>
      <c r="AI1505">
        <f t="shared" si="471"/>
        <v>578</v>
      </c>
      <c r="AJ1505" s="1">
        <f t="shared" si="472"/>
        <v>923</v>
      </c>
      <c r="AK1505" s="1">
        <f t="shared" si="473"/>
        <v>1495.001505</v>
      </c>
      <c r="AL1505">
        <f t="shared" si="474"/>
        <v>9</v>
      </c>
      <c r="AM1505" s="1">
        <f t="shared" si="475"/>
        <v>1492</v>
      </c>
      <c r="AN1505" s="108">
        <f t="shared" si="461"/>
        <v>81.081504999999993</v>
      </c>
      <c r="AO1505">
        <f t="shared" si="476"/>
        <v>461</v>
      </c>
      <c r="AP1505" s="1">
        <f t="shared" si="477"/>
        <v>1040</v>
      </c>
      <c r="AQ1505" s="108">
        <f t="shared" si="462"/>
        <v>1.5049999999999998E-3</v>
      </c>
      <c r="AR1505">
        <f t="shared" si="478"/>
        <v>4</v>
      </c>
      <c r="AS1505" s="1">
        <f t="shared" si="479"/>
        <v>1497</v>
      </c>
    </row>
    <row r="1506" spans="7:45" x14ac:dyDescent="0.25">
      <c r="G1506" s="93">
        <v>43565</v>
      </c>
      <c r="H1506" t="s">
        <v>23</v>
      </c>
      <c r="I1506" t="s">
        <v>598</v>
      </c>
      <c r="J1506" t="s">
        <v>599</v>
      </c>
      <c r="K1506" s="95">
        <v>70.28</v>
      </c>
      <c r="L1506" s="94">
        <v>0</v>
      </c>
      <c r="O1506" t="str">
        <f t="shared" si="463"/>
        <v/>
      </c>
      <c r="AA1506" s="3">
        <f t="shared" si="480"/>
        <v>1498</v>
      </c>
      <c r="AB1506" s="93">
        <f t="shared" si="464"/>
        <v>43565.001506000001</v>
      </c>
      <c r="AC1506">
        <f t="shared" si="465"/>
        <v>3</v>
      </c>
      <c r="AD1506" s="1">
        <f t="shared" si="466"/>
        <v>1498</v>
      </c>
      <c r="AE1506" s="119">
        <f t="shared" si="467"/>
        <v>515.00150599999995</v>
      </c>
      <c r="AF1506">
        <f t="shared" si="468"/>
        <v>988</v>
      </c>
      <c r="AG1506" s="1">
        <f t="shared" si="469"/>
        <v>513</v>
      </c>
      <c r="AH1506" s="119">
        <f t="shared" si="470"/>
        <v>926.00150599999995</v>
      </c>
      <c r="AI1506">
        <f t="shared" si="471"/>
        <v>577</v>
      </c>
      <c r="AJ1506" s="1">
        <f t="shared" si="472"/>
        <v>924</v>
      </c>
      <c r="AK1506" s="1">
        <f t="shared" si="473"/>
        <v>1495.0015060000001</v>
      </c>
      <c r="AL1506">
        <f t="shared" si="474"/>
        <v>8</v>
      </c>
      <c r="AM1506" s="1">
        <f t="shared" si="475"/>
        <v>1493</v>
      </c>
      <c r="AN1506" s="108">
        <f t="shared" si="461"/>
        <v>70.281506000000007</v>
      </c>
      <c r="AO1506">
        <f t="shared" si="476"/>
        <v>505</v>
      </c>
      <c r="AP1506" s="1">
        <f t="shared" si="477"/>
        <v>996</v>
      </c>
      <c r="AQ1506" s="108">
        <f t="shared" si="462"/>
        <v>1.506E-3</v>
      </c>
      <c r="AR1506">
        <f t="shared" si="478"/>
        <v>3</v>
      </c>
      <c r="AS1506" s="1">
        <f t="shared" si="479"/>
        <v>1498</v>
      </c>
    </row>
    <row r="1507" spans="7:45" x14ac:dyDescent="0.25">
      <c r="G1507" s="93">
        <v>43565</v>
      </c>
      <c r="H1507" t="s">
        <v>23</v>
      </c>
      <c r="I1507" t="s">
        <v>598</v>
      </c>
      <c r="J1507" t="s">
        <v>599</v>
      </c>
      <c r="K1507" s="95">
        <v>69.34</v>
      </c>
      <c r="L1507" s="94">
        <v>0</v>
      </c>
      <c r="O1507" t="str">
        <f t="shared" si="463"/>
        <v/>
      </c>
      <c r="AA1507" s="3">
        <f t="shared" si="480"/>
        <v>1499</v>
      </c>
      <c r="AB1507" s="93">
        <f t="shared" si="464"/>
        <v>43565.001507000001</v>
      </c>
      <c r="AC1507">
        <f t="shared" si="465"/>
        <v>2</v>
      </c>
      <c r="AD1507" s="1">
        <f t="shared" si="466"/>
        <v>1499</v>
      </c>
      <c r="AE1507" s="119">
        <f t="shared" si="467"/>
        <v>515.00150699999995</v>
      </c>
      <c r="AF1507">
        <f t="shared" si="468"/>
        <v>987</v>
      </c>
      <c r="AG1507" s="1">
        <f t="shared" si="469"/>
        <v>514</v>
      </c>
      <c r="AH1507" s="119">
        <f t="shared" si="470"/>
        <v>926.00150699999995</v>
      </c>
      <c r="AI1507">
        <f t="shared" si="471"/>
        <v>576</v>
      </c>
      <c r="AJ1507" s="1">
        <f t="shared" si="472"/>
        <v>925</v>
      </c>
      <c r="AK1507" s="1">
        <f t="shared" si="473"/>
        <v>1495.0015069999999</v>
      </c>
      <c r="AL1507">
        <f t="shared" si="474"/>
        <v>7</v>
      </c>
      <c r="AM1507" s="1">
        <f t="shared" si="475"/>
        <v>1494</v>
      </c>
      <c r="AN1507" s="108">
        <f t="shared" si="461"/>
        <v>69.341507000000007</v>
      </c>
      <c r="AO1507">
        <f t="shared" si="476"/>
        <v>514</v>
      </c>
      <c r="AP1507" s="1">
        <f t="shared" si="477"/>
        <v>987</v>
      </c>
      <c r="AQ1507" s="108">
        <f t="shared" si="462"/>
        <v>1.5069999999999999E-3</v>
      </c>
      <c r="AR1507">
        <f t="shared" si="478"/>
        <v>2</v>
      </c>
      <c r="AS1507" s="1">
        <f t="shared" si="479"/>
        <v>1499</v>
      </c>
    </row>
    <row r="1508" spans="7:45" x14ac:dyDescent="0.25">
      <c r="G1508" s="93">
        <v>43565</v>
      </c>
      <c r="H1508" t="s">
        <v>23</v>
      </c>
      <c r="I1508" t="s">
        <v>598</v>
      </c>
      <c r="J1508" t="s">
        <v>599</v>
      </c>
      <c r="K1508" s="95">
        <v>34.770000000000003</v>
      </c>
      <c r="L1508" s="94">
        <v>0</v>
      </c>
      <c r="O1508" t="str">
        <f t="shared" si="463"/>
        <v/>
      </c>
      <c r="AA1508" s="3">
        <f t="shared" si="480"/>
        <v>1500</v>
      </c>
      <c r="AB1508" s="93">
        <f t="shared" si="464"/>
        <v>43565.001508000001</v>
      </c>
      <c r="AC1508">
        <f t="shared" si="465"/>
        <v>1</v>
      </c>
      <c r="AD1508" s="1">
        <f t="shared" si="466"/>
        <v>1500</v>
      </c>
      <c r="AE1508" s="119">
        <f t="shared" si="467"/>
        <v>515.00150799999994</v>
      </c>
      <c r="AF1508">
        <f t="shared" si="468"/>
        <v>986</v>
      </c>
      <c r="AG1508" s="1">
        <f t="shared" si="469"/>
        <v>515</v>
      </c>
      <c r="AH1508" s="119">
        <f t="shared" si="470"/>
        <v>926.00150799999994</v>
      </c>
      <c r="AI1508">
        <f t="shared" si="471"/>
        <v>575</v>
      </c>
      <c r="AJ1508" s="1">
        <f t="shared" si="472"/>
        <v>926</v>
      </c>
      <c r="AK1508" s="1">
        <f t="shared" si="473"/>
        <v>1495.0015080000001</v>
      </c>
      <c r="AL1508">
        <f t="shared" si="474"/>
        <v>6</v>
      </c>
      <c r="AM1508" s="1">
        <f t="shared" si="475"/>
        <v>1495</v>
      </c>
      <c r="AN1508" s="108">
        <f t="shared" si="461"/>
        <v>34.771508000000004</v>
      </c>
      <c r="AO1508">
        <f t="shared" si="476"/>
        <v>770</v>
      </c>
      <c r="AP1508" s="1">
        <f t="shared" si="477"/>
        <v>731</v>
      </c>
      <c r="AQ1508" s="108">
        <f t="shared" si="462"/>
        <v>1.508E-3</v>
      </c>
      <c r="AR1508">
        <f t="shared" si="478"/>
        <v>1</v>
      </c>
      <c r="AS1508" s="1">
        <f t="shared" si="479"/>
        <v>1500</v>
      </c>
    </row>
    <row r="1509" spans="7:45" x14ac:dyDescent="0.25">
      <c r="G1509" s="93">
        <v>43565</v>
      </c>
      <c r="H1509" t="s">
        <v>23</v>
      </c>
      <c r="I1509" t="s">
        <v>598</v>
      </c>
      <c r="J1509" t="s">
        <v>599</v>
      </c>
      <c r="K1509" s="95">
        <v>13.68</v>
      </c>
      <c r="L1509" s="94">
        <v>0</v>
      </c>
      <c r="O1509" t="str">
        <f t="shared" si="463"/>
        <v/>
      </c>
      <c r="AA1509" s="3"/>
    </row>
    <row r="1510" spans="7:45" x14ac:dyDescent="0.25">
      <c r="G1510" s="93">
        <v>43566</v>
      </c>
      <c r="H1510" t="s">
        <v>78</v>
      </c>
      <c r="I1510" t="s">
        <v>58</v>
      </c>
      <c r="J1510" t="s">
        <v>601</v>
      </c>
      <c r="K1510" s="95">
        <v>94.21</v>
      </c>
      <c r="L1510" s="94">
        <v>0</v>
      </c>
      <c r="O1510" t="str">
        <f t="shared" si="463"/>
        <v/>
      </c>
      <c r="AA1510" s="3"/>
    </row>
    <row r="1511" spans="7:45" x14ac:dyDescent="0.25">
      <c r="G1511" s="93">
        <v>43566</v>
      </c>
      <c r="H1511" t="s">
        <v>167</v>
      </c>
      <c r="I1511" t="s">
        <v>36</v>
      </c>
      <c r="J1511" t="s">
        <v>601</v>
      </c>
      <c r="K1511" s="95">
        <v>32.96</v>
      </c>
      <c r="L1511" s="94">
        <v>0</v>
      </c>
      <c r="O1511" t="str">
        <f t="shared" si="463"/>
        <v/>
      </c>
      <c r="AA1511" s="3"/>
    </row>
    <row r="1512" spans="7:45" x14ac:dyDescent="0.25">
      <c r="G1512" s="93">
        <v>43566</v>
      </c>
      <c r="H1512" t="s">
        <v>71</v>
      </c>
      <c r="I1512" t="s">
        <v>67</v>
      </c>
      <c r="J1512" t="s">
        <v>601</v>
      </c>
      <c r="K1512" s="95">
        <v>63.57</v>
      </c>
      <c r="L1512" s="94">
        <v>0</v>
      </c>
      <c r="O1512" t="str">
        <f t="shared" si="463"/>
        <v/>
      </c>
      <c r="AA1512" s="3"/>
    </row>
    <row r="1513" spans="7:45" x14ac:dyDescent="0.25">
      <c r="G1513" s="93">
        <v>43566</v>
      </c>
      <c r="H1513" t="s">
        <v>71</v>
      </c>
      <c r="I1513" t="s">
        <v>65</v>
      </c>
      <c r="J1513" t="s">
        <v>601</v>
      </c>
      <c r="K1513" s="95">
        <v>10.58</v>
      </c>
      <c r="L1513" s="94">
        <v>0</v>
      </c>
      <c r="O1513" t="str">
        <f t="shared" si="463"/>
        <v/>
      </c>
      <c r="AA1513" s="3"/>
    </row>
    <row r="1514" spans="7:45" x14ac:dyDescent="0.25">
      <c r="G1514" s="93">
        <v>43566</v>
      </c>
      <c r="H1514" t="s">
        <v>75</v>
      </c>
      <c r="I1514" t="s">
        <v>58</v>
      </c>
      <c r="J1514" t="s">
        <v>601</v>
      </c>
      <c r="K1514" s="95">
        <v>136.85</v>
      </c>
      <c r="L1514" s="94">
        <v>0</v>
      </c>
      <c r="O1514" t="str">
        <f t="shared" si="463"/>
        <v/>
      </c>
      <c r="AA1514" s="3"/>
    </row>
    <row r="1515" spans="7:45" x14ac:dyDescent="0.25">
      <c r="G1515" s="93">
        <v>43566</v>
      </c>
      <c r="H1515" t="s">
        <v>75</v>
      </c>
      <c r="I1515" t="s">
        <v>63</v>
      </c>
      <c r="J1515" t="s">
        <v>601</v>
      </c>
      <c r="K1515" s="95">
        <v>18</v>
      </c>
      <c r="L1515" s="94">
        <v>0</v>
      </c>
      <c r="O1515" t="str">
        <f t="shared" si="463"/>
        <v/>
      </c>
      <c r="AA1515" s="3"/>
    </row>
    <row r="1516" spans="7:45" x14ac:dyDescent="0.25">
      <c r="G1516" s="93">
        <v>43566</v>
      </c>
      <c r="H1516" t="s">
        <v>107</v>
      </c>
      <c r="I1516" t="s">
        <v>36</v>
      </c>
      <c r="J1516" t="s">
        <v>601</v>
      </c>
      <c r="K1516" s="95">
        <v>10</v>
      </c>
      <c r="L1516" s="94">
        <v>0</v>
      </c>
      <c r="O1516" t="str">
        <f t="shared" si="463"/>
        <v/>
      </c>
      <c r="AA1516" s="3"/>
    </row>
    <row r="1517" spans="7:45" x14ac:dyDescent="0.25">
      <c r="G1517" s="93">
        <v>43566</v>
      </c>
      <c r="H1517" t="s">
        <v>107</v>
      </c>
      <c r="I1517" t="s">
        <v>65</v>
      </c>
      <c r="J1517" t="s">
        <v>601</v>
      </c>
      <c r="K1517" s="95">
        <v>21.4</v>
      </c>
      <c r="L1517" s="94">
        <v>0</v>
      </c>
      <c r="O1517" t="str">
        <f t="shared" si="463"/>
        <v/>
      </c>
      <c r="AA1517" s="3"/>
    </row>
    <row r="1518" spans="7:45" x14ac:dyDescent="0.25">
      <c r="G1518" s="93">
        <v>43566</v>
      </c>
      <c r="H1518" t="s">
        <v>21</v>
      </c>
      <c r="I1518" t="s">
        <v>36</v>
      </c>
      <c r="J1518" t="s">
        <v>601</v>
      </c>
      <c r="K1518" s="95">
        <v>8</v>
      </c>
      <c r="L1518" s="94">
        <v>0</v>
      </c>
      <c r="O1518" t="str">
        <f t="shared" si="463"/>
        <v/>
      </c>
      <c r="AA1518" s="3"/>
    </row>
    <row r="1519" spans="7:45" x14ac:dyDescent="0.25">
      <c r="G1519" s="93">
        <v>43566</v>
      </c>
      <c r="H1519" t="s">
        <v>82</v>
      </c>
      <c r="I1519" t="s">
        <v>58</v>
      </c>
      <c r="J1519" t="s">
        <v>601</v>
      </c>
      <c r="K1519" s="95">
        <v>52.95</v>
      </c>
      <c r="L1519" s="94">
        <v>0</v>
      </c>
      <c r="O1519" t="str">
        <f t="shared" si="463"/>
        <v/>
      </c>
      <c r="AA1519" s="3"/>
    </row>
    <row r="1520" spans="7:45" x14ac:dyDescent="0.25">
      <c r="G1520" s="93">
        <v>43566</v>
      </c>
      <c r="H1520" t="s">
        <v>68</v>
      </c>
      <c r="I1520" t="s">
        <v>63</v>
      </c>
      <c r="J1520" t="s">
        <v>601</v>
      </c>
      <c r="K1520" s="95">
        <v>400.7</v>
      </c>
      <c r="L1520" s="94">
        <v>0</v>
      </c>
      <c r="O1520" t="str">
        <f t="shared" si="463"/>
        <v/>
      </c>
      <c r="AA1520" s="3"/>
    </row>
    <row r="1521" spans="7:27" x14ac:dyDescent="0.25">
      <c r="G1521" s="93">
        <v>43566</v>
      </c>
      <c r="H1521" t="s">
        <v>23</v>
      </c>
      <c r="I1521" t="s">
        <v>58</v>
      </c>
      <c r="J1521" t="s">
        <v>601</v>
      </c>
      <c r="K1521" s="95">
        <v>23.99</v>
      </c>
      <c r="L1521" s="94">
        <v>0</v>
      </c>
      <c r="O1521" t="str">
        <f t="shared" si="463"/>
        <v/>
      </c>
      <c r="AA1521" s="3"/>
    </row>
    <row r="1522" spans="7:27" x14ac:dyDescent="0.25">
      <c r="G1522" s="93">
        <v>43566</v>
      </c>
      <c r="H1522" t="s">
        <v>23</v>
      </c>
      <c r="I1522" t="s">
        <v>58</v>
      </c>
      <c r="J1522" t="s">
        <v>601</v>
      </c>
      <c r="K1522" s="95">
        <v>14.03</v>
      </c>
      <c r="L1522" s="94">
        <v>0</v>
      </c>
      <c r="O1522" t="str">
        <f t="shared" si="463"/>
        <v/>
      </c>
      <c r="AA1522" s="3"/>
    </row>
    <row r="1523" spans="7:27" x14ac:dyDescent="0.25">
      <c r="G1523" s="93">
        <v>43566</v>
      </c>
      <c r="H1523" t="s">
        <v>23</v>
      </c>
      <c r="I1523" t="s">
        <v>63</v>
      </c>
      <c r="J1523" t="s">
        <v>601</v>
      </c>
      <c r="K1523" s="95">
        <v>103.25</v>
      </c>
      <c r="L1523" s="94">
        <v>0</v>
      </c>
      <c r="O1523" t="str">
        <f t="shared" si="463"/>
        <v/>
      </c>
      <c r="AA1523" s="3"/>
    </row>
    <row r="1524" spans="7:27" x14ac:dyDescent="0.25">
      <c r="G1524" s="93">
        <v>43566</v>
      </c>
      <c r="H1524" t="s">
        <v>23</v>
      </c>
      <c r="I1524" t="s">
        <v>63</v>
      </c>
      <c r="J1524" t="s">
        <v>601</v>
      </c>
      <c r="K1524" s="95">
        <v>67.16</v>
      </c>
      <c r="L1524" s="94">
        <v>0</v>
      </c>
      <c r="O1524" t="str">
        <f t="shared" si="463"/>
        <v/>
      </c>
      <c r="AA1524" s="3"/>
    </row>
    <row r="1525" spans="7:27" x14ac:dyDescent="0.25">
      <c r="G1525" s="93">
        <v>43566</v>
      </c>
      <c r="H1525" t="s">
        <v>23</v>
      </c>
      <c r="I1525" t="s">
        <v>63</v>
      </c>
      <c r="J1525" t="s">
        <v>601</v>
      </c>
      <c r="K1525" s="95">
        <v>33</v>
      </c>
      <c r="L1525" s="94">
        <v>0</v>
      </c>
      <c r="O1525" t="str">
        <f t="shared" si="463"/>
        <v/>
      </c>
      <c r="AA1525" s="3"/>
    </row>
    <row r="1526" spans="7:27" x14ac:dyDescent="0.25">
      <c r="G1526" s="93">
        <v>43566</v>
      </c>
      <c r="H1526" t="s">
        <v>23</v>
      </c>
      <c r="I1526" t="s">
        <v>63</v>
      </c>
      <c r="J1526" t="s">
        <v>601</v>
      </c>
      <c r="K1526" s="95">
        <v>29.98</v>
      </c>
      <c r="L1526" s="94">
        <v>0</v>
      </c>
      <c r="O1526" t="str">
        <f t="shared" si="463"/>
        <v/>
      </c>
      <c r="AA1526" s="3"/>
    </row>
    <row r="1527" spans="7:27" x14ac:dyDescent="0.25">
      <c r="G1527" s="93">
        <v>43566</v>
      </c>
      <c r="H1527" t="s">
        <v>23</v>
      </c>
      <c r="I1527" t="s">
        <v>63</v>
      </c>
      <c r="J1527" t="s">
        <v>601</v>
      </c>
      <c r="K1527" s="95">
        <v>17.02</v>
      </c>
      <c r="L1527" s="94">
        <v>0</v>
      </c>
      <c r="O1527" t="str">
        <f t="shared" si="463"/>
        <v/>
      </c>
      <c r="AA1527" s="3"/>
    </row>
    <row r="1528" spans="7:27" x14ac:dyDescent="0.25">
      <c r="G1528" s="93">
        <v>43566</v>
      </c>
      <c r="H1528" t="s">
        <v>23</v>
      </c>
      <c r="I1528" t="s">
        <v>63</v>
      </c>
      <c r="J1528" t="s">
        <v>601</v>
      </c>
      <c r="K1528" s="95">
        <v>13.38</v>
      </c>
      <c r="L1528" s="94">
        <v>0</v>
      </c>
      <c r="O1528" t="str">
        <f t="shared" si="463"/>
        <v/>
      </c>
      <c r="AA1528" s="3"/>
    </row>
    <row r="1529" spans="7:27" x14ac:dyDescent="0.25">
      <c r="G1529" s="93">
        <v>43566</v>
      </c>
      <c r="H1529" t="s">
        <v>23</v>
      </c>
      <c r="I1529" t="s">
        <v>37</v>
      </c>
      <c r="J1529" t="s">
        <v>128</v>
      </c>
      <c r="K1529" s="95">
        <v>2.1</v>
      </c>
      <c r="L1529" s="94">
        <v>0</v>
      </c>
      <c r="O1529" t="str">
        <f t="shared" si="463"/>
        <v/>
      </c>
      <c r="AA1529" s="3"/>
    </row>
    <row r="1530" spans="7:27" x14ac:dyDescent="0.25">
      <c r="G1530" s="93">
        <v>43566</v>
      </c>
      <c r="H1530" t="s">
        <v>23</v>
      </c>
      <c r="I1530" t="s">
        <v>37</v>
      </c>
      <c r="J1530" t="s">
        <v>325</v>
      </c>
      <c r="K1530" s="95">
        <v>1.8</v>
      </c>
      <c r="L1530" s="94">
        <v>0</v>
      </c>
      <c r="O1530" t="str">
        <f t="shared" si="463"/>
        <v/>
      </c>
      <c r="AA1530" s="3"/>
    </row>
    <row r="1531" spans="7:27" x14ac:dyDescent="0.25">
      <c r="G1531" s="93">
        <v>43567</v>
      </c>
      <c r="H1531" t="s">
        <v>22</v>
      </c>
      <c r="I1531" t="s">
        <v>36</v>
      </c>
      <c r="J1531" t="s">
        <v>602</v>
      </c>
      <c r="K1531" s="95">
        <v>8</v>
      </c>
      <c r="L1531" s="94">
        <v>0</v>
      </c>
      <c r="O1531" t="str">
        <f t="shared" si="463"/>
        <v/>
      </c>
      <c r="AA1531" s="3"/>
    </row>
    <row r="1532" spans="7:27" x14ac:dyDescent="0.25">
      <c r="G1532" s="93">
        <v>43567</v>
      </c>
      <c r="H1532" t="s">
        <v>22</v>
      </c>
      <c r="I1532" t="s">
        <v>65</v>
      </c>
      <c r="J1532" t="s">
        <v>602</v>
      </c>
      <c r="K1532" s="95">
        <v>338</v>
      </c>
      <c r="L1532" s="94">
        <v>0</v>
      </c>
      <c r="O1532" t="str">
        <f t="shared" si="463"/>
        <v/>
      </c>
    </row>
    <row r="1533" spans="7:27" x14ac:dyDescent="0.25">
      <c r="G1533" s="93">
        <v>43567</v>
      </c>
      <c r="H1533" t="s">
        <v>22</v>
      </c>
      <c r="I1533" t="s">
        <v>65</v>
      </c>
      <c r="J1533" t="s">
        <v>602</v>
      </c>
      <c r="K1533" s="95">
        <v>182</v>
      </c>
      <c r="L1533" s="94">
        <v>0</v>
      </c>
      <c r="O1533" t="str">
        <f t="shared" si="463"/>
        <v/>
      </c>
    </row>
    <row r="1534" spans="7:27" x14ac:dyDescent="0.25">
      <c r="G1534" s="93">
        <v>43567</v>
      </c>
      <c r="H1534" t="s">
        <v>80</v>
      </c>
      <c r="I1534" t="s">
        <v>65</v>
      </c>
      <c r="J1534" t="s">
        <v>602</v>
      </c>
      <c r="K1534" s="95">
        <v>9.6</v>
      </c>
      <c r="L1534" s="94">
        <v>0</v>
      </c>
      <c r="O1534" t="str">
        <f t="shared" si="463"/>
        <v/>
      </c>
    </row>
    <row r="1535" spans="7:27" x14ac:dyDescent="0.25">
      <c r="G1535" s="93">
        <v>43567</v>
      </c>
      <c r="H1535" t="s">
        <v>75</v>
      </c>
      <c r="I1535" t="s">
        <v>58</v>
      </c>
      <c r="J1535" t="s">
        <v>602</v>
      </c>
      <c r="K1535" s="95">
        <v>46.28</v>
      </c>
      <c r="L1535" s="94">
        <v>0</v>
      </c>
      <c r="O1535" t="str">
        <f t="shared" si="463"/>
        <v/>
      </c>
    </row>
    <row r="1536" spans="7:27" x14ac:dyDescent="0.25">
      <c r="G1536" s="93">
        <v>43567</v>
      </c>
      <c r="H1536" t="s">
        <v>21</v>
      </c>
      <c r="I1536" t="s">
        <v>36</v>
      </c>
      <c r="J1536" t="s">
        <v>602</v>
      </c>
      <c r="K1536" s="95">
        <v>16</v>
      </c>
      <c r="L1536" s="94">
        <v>0</v>
      </c>
      <c r="O1536" t="str">
        <f t="shared" si="463"/>
        <v/>
      </c>
    </row>
    <row r="1537" spans="7:15" x14ac:dyDescent="0.25">
      <c r="G1537" s="93">
        <v>43567</v>
      </c>
      <c r="H1537" t="s">
        <v>21</v>
      </c>
      <c r="I1537" t="s">
        <v>36</v>
      </c>
      <c r="J1537" t="s">
        <v>602</v>
      </c>
      <c r="K1537" s="95">
        <v>8</v>
      </c>
      <c r="L1537" s="94">
        <v>0</v>
      </c>
      <c r="O1537" t="str">
        <f t="shared" si="463"/>
        <v/>
      </c>
    </row>
    <row r="1538" spans="7:15" x14ac:dyDescent="0.25">
      <c r="G1538" s="93">
        <v>43567</v>
      </c>
      <c r="H1538" t="s">
        <v>21</v>
      </c>
      <c r="I1538" t="s">
        <v>65</v>
      </c>
      <c r="J1538" t="s">
        <v>602</v>
      </c>
      <c r="K1538" s="95">
        <v>234</v>
      </c>
      <c r="L1538" s="94">
        <v>0</v>
      </c>
      <c r="O1538" t="str">
        <f t="shared" si="463"/>
        <v/>
      </c>
    </row>
    <row r="1539" spans="7:15" x14ac:dyDescent="0.25">
      <c r="G1539" s="93">
        <v>43567</v>
      </c>
      <c r="H1539" t="s">
        <v>369</v>
      </c>
      <c r="I1539" t="s">
        <v>64</v>
      </c>
      <c r="J1539" t="s">
        <v>602</v>
      </c>
      <c r="K1539" s="95">
        <v>500</v>
      </c>
      <c r="L1539" s="94">
        <v>0</v>
      </c>
      <c r="O1539" t="str">
        <f t="shared" si="463"/>
        <v/>
      </c>
    </row>
    <row r="1540" spans="7:15" x14ac:dyDescent="0.25">
      <c r="G1540" s="93">
        <v>43567</v>
      </c>
      <c r="H1540" t="s">
        <v>369</v>
      </c>
      <c r="I1540" t="s">
        <v>58</v>
      </c>
      <c r="J1540" t="s">
        <v>602</v>
      </c>
      <c r="K1540" s="95">
        <v>3.5</v>
      </c>
      <c r="L1540" s="94">
        <v>0</v>
      </c>
      <c r="O1540" t="str">
        <f t="shared" si="463"/>
        <v/>
      </c>
    </row>
    <row r="1541" spans="7:15" x14ac:dyDescent="0.25">
      <c r="G1541" s="93">
        <v>43567</v>
      </c>
      <c r="H1541" t="s">
        <v>82</v>
      </c>
      <c r="I1541" t="s">
        <v>58</v>
      </c>
      <c r="J1541" t="s">
        <v>602</v>
      </c>
      <c r="K1541" s="95">
        <v>8.5</v>
      </c>
      <c r="L1541" s="94">
        <v>0</v>
      </c>
      <c r="O1541" t="str">
        <f t="shared" si="463"/>
        <v/>
      </c>
    </row>
    <row r="1542" spans="7:15" x14ac:dyDescent="0.25">
      <c r="G1542" s="93">
        <v>43567</v>
      </c>
      <c r="H1542" t="s">
        <v>69</v>
      </c>
      <c r="I1542" t="s">
        <v>65</v>
      </c>
      <c r="J1542" t="s">
        <v>602</v>
      </c>
      <c r="K1542" s="95">
        <v>25</v>
      </c>
      <c r="L1542" s="94">
        <v>0</v>
      </c>
      <c r="O1542" t="str">
        <f t="shared" si="463"/>
        <v/>
      </c>
    </row>
    <row r="1543" spans="7:15" x14ac:dyDescent="0.25">
      <c r="G1543" s="93">
        <v>43567</v>
      </c>
      <c r="H1543" t="s">
        <v>23</v>
      </c>
      <c r="I1543" t="s">
        <v>63</v>
      </c>
      <c r="J1543" t="s">
        <v>602</v>
      </c>
      <c r="K1543" s="95">
        <v>34.76</v>
      </c>
      <c r="L1543" s="94">
        <v>0</v>
      </c>
      <c r="O1543" t="str">
        <f t="shared" si="463"/>
        <v/>
      </c>
    </row>
    <row r="1544" spans="7:15" x14ac:dyDescent="0.25">
      <c r="G1544" s="93">
        <v>43567</v>
      </c>
      <c r="H1544" t="s">
        <v>23</v>
      </c>
      <c r="I1544" t="s">
        <v>63</v>
      </c>
      <c r="J1544" t="s">
        <v>602</v>
      </c>
      <c r="K1544" s="95">
        <v>25</v>
      </c>
      <c r="L1544" s="94">
        <v>0</v>
      </c>
      <c r="O1544" t="str">
        <f t="shared" si="463"/>
        <v/>
      </c>
    </row>
    <row r="1545" spans="7:15" x14ac:dyDescent="0.25">
      <c r="G1545" s="93">
        <v>43567</v>
      </c>
      <c r="H1545" t="s">
        <v>23</v>
      </c>
      <c r="I1545" t="s">
        <v>66</v>
      </c>
      <c r="J1545" t="s">
        <v>602</v>
      </c>
      <c r="K1545" s="95">
        <v>35</v>
      </c>
      <c r="L1545" s="94">
        <v>0</v>
      </c>
      <c r="O1545" t="str">
        <f t="shared" si="463"/>
        <v/>
      </c>
    </row>
    <row r="1546" spans="7:15" x14ac:dyDescent="0.25">
      <c r="G1546" s="93">
        <v>43567</v>
      </c>
      <c r="H1546" t="s">
        <v>23</v>
      </c>
      <c r="I1546" t="s">
        <v>37</v>
      </c>
      <c r="J1546" t="s">
        <v>165</v>
      </c>
      <c r="K1546" s="95">
        <v>14.35</v>
      </c>
      <c r="L1546" s="94">
        <v>0</v>
      </c>
      <c r="O1546" t="str">
        <f t="shared" ref="O1546:O1609" si="481">IF(P1546="","",O1545+1)</f>
        <v/>
      </c>
    </row>
    <row r="1547" spans="7:15" x14ac:dyDescent="0.25">
      <c r="G1547" s="93">
        <v>43567</v>
      </c>
      <c r="H1547" t="s">
        <v>23</v>
      </c>
      <c r="I1547" t="s">
        <v>37</v>
      </c>
      <c r="J1547" t="s">
        <v>187</v>
      </c>
      <c r="K1547" s="95">
        <v>2.4</v>
      </c>
      <c r="L1547" s="94">
        <v>0</v>
      </c>
      <c r="O1547" t="str">
        <f t="shared" si="481"/>
        <v/>
      </c>
    </row>
    <row r="1548" spans="7:15" x14ac:dyDescent="0.25">
      <c r="G1548" s="93">
        <v>43567</v>
      </c>
      <c r="H1548" t="s">
        <v>23</v>
      </c>
      <c r="I1548" t="s">
        <v>37</v>
      </c>
      <c r="J1548" t="s">
        <v>416</v>
      </c>
      <c r="K1548" s="95">
        <v>14.35</v>
      </c>
      <c r="L1548" s="94">
        <v>0</v>
      </c>
      <c r="O1548" t="str">
        <f t="shared" si="481"/>
        <v/>
      </c>
    </row>
    <row r="1549" spans="7:15" x14ac:dyDescent="0.25">
      <c r="G1549" s="93">
        <v>43568</v>
      </c>
      <c r="H1549" t="s">
        <v>69</v>
      </c>
      <c r="I1549" t="s">
        <v>66</v>
      </c>
      <c r="J1549" t="s">
        <v>603</v>
      </c>
      <c r="K1549" s="95">
        <v>0</v>
      </c>
      <c r="L1549" s="94">
        <v>25</v>
      </c>
      <c r="O1549" t="str">
        <f t="shared" si="481"/>
        <v/>
      </c>
    </row>
    <row r="1550" spans="7:15" x14ac:dyDescent="0.25">
      <c r="G1550" s="93">
        <v>43570</v>
      </c>
      <c r="H1550" t="s">
        <v>84</v>
      </c>
      <c r="I1550" t="s">
        <v>64</v>
      </c>
      <c r="J1550" t="s">
        <v>604</v>
      </c>
      <c r="K1550" s="95">
        <v>59.38</v>
      </c>
      <c r="L1550" s="94">
        <v>0</v>
      </c>
      <c r="O1550" t="str">
        <f t="shared" si="481"/>
        <v/>
      </c>
    </row>
    <row r="1551" spans="7:15" x14ac:dyDescent="0.25">
      <c r="G1551" s="93">
        <v>43570</v>
      </c>
      <c r="H1551" t="s">
        <v>78</v>
      </c>
      <c r="I1551" t="s">
        <v>64</v>
      </c>
      <c r="J1551" t="s">
        <v>604</v>
      </c>
      <c r="K1551" s="95">
        <v>20.25</v>
      </c>
      <c r="L1551" s="94">
        <v>0</v>
      </c>
      <c r="O1551" t="str">
        <f t="shared" si="481"/>
        <v/>
      </c>
    </row>
    <row r="1552" spans="7:15" x14ac:dyDescent="0.25">
      <c r="G1552" s="93">
        <v>43570</v>
      </c>
      <c r="H1552" t="s">
        <v>78</v>
      </c>
      <c r="I1552" t="s">
        <v>65</v>
      </c>
      <c r="J1552" t="s">
        <v>604</v>
      </c>
      <c r="K1552" s="95">
        <v>26.13</v>
      </c>
      <c r="L1552" s="94">
        <v>0</v>
      </c>
      <c r="O1552" t="str">
        <f t="shared" si="481"/>
        <v/>
      </c>
    </row>
    <row r="1553" spans="7:15" x14ac:dyDescent="0.25">
      <c r="G1553" s="93">
        <v>43570</v>
      </c>
      <c r="H1553" t="s">
        <v>22</v>
      </c>
      <c r="I1553" t="s">
        <v>36</v>
      </c>
      <c r="J1553" t="s">
        <v>604</v>
      </c>
      <c r="K1553" s="95">
        <v>8</v>
      </c>
      <c r="L1553" s="94">
        <v>0</v>
      </c>
      <c r="O1553" t="str">
        <f t="shared" si="481"/>
        <v/>
      </c>
    </row>
    <row r="1554" spans="7:15" x14ac:dyDescent="0.25">
      <c r="G1554" s="93">
        <v>43570</v>
      </c>
      <c r="H1554" t="s">
        <v>110</v>
      </c>
      <c r="I1554" t="s">
        <v>65</v>
      </c>
      <c r="J1554" t="s">
        <v>604</v>
      </c>
      <c r="K1554" s="95">
        <v>32.549999999999997</v>
      </c>
      <c r="L1554" s="94">
        <v>0</v>
      </c>
      <c r="O1554" t="str">
        <f t="shared" si="481"/>
        <v/>
      </c>
    </row>
    <row r="1555" spans="7:15" x14ac:dyDescent="0.25">
      <c r="G1555" s="93">
        <v>43570</v>
      </c>
      <c r="H1555" t="s">
        <v>71</v>
      </c>
      <c r="I1555" t="s">
        <v>65</v>
      </c>
      <c r="J1555" t="s">
        <v>604</v>
      </c>
      <c r="K1555" s="95">
        <v>9.67</v>
      </c>
      <c r="L1555" s="94">
        <v>0</v>
      </c>
      <c r="O1555" t="str">
        <f t="shared" si="481"/>
        <v/>
      </c>
    </row>
    <row r="1556" spans="7:15" x14ac:dyDescent="0.25">
      <c r="G1556" s="93">
        <v>43570</v>
      </c>
      <c r="H1556" t="s">
        <v>107</v>
      </c>
      <c r="I1556" t="s">
        <v>36</v>
      </c>
      <c r="J1556" t="s">
        <v>604</v>
      </c>
      <c r="K1556" s="95">
        <v>12.48</v>
      </c>
      <c r="L1556" s="94">
        <v>0</v>
      </c>
      <c r="O1556" t="str">
        <f t="shared" si="481"/>
        <v/>
      </c>
    </row>
    <row r="1557" spans="7:15" x14ac:dyDescent="0.25">
      <c r="G1557" s="93">
        <v>43570</v>
      </c>
      <c r="H1557" t="s">
        <v>21</v>
      </c>
      <c r="I1557" t="s">
        <v>36</v>
      </c>
      <c r="J1557" t="s">
        <v>604</v>
      </c>
      <c r="K1557" s="95">
        <v>40</v>
      </c>
      <c r="L1557" s="94">
        <v>0</v>
      </c>
      <c r="O1557" t="str">
        <f t="shared" si="481"/>
        <v/>
      </c>
    </row>
    <row r="1558" spans="7:15" x14ac:dyDescent="0.25">
      <c r="G1558" s="93">
        <v>43570</v>
      </c>
      <c r="H1558" t="s">
        <v>21</v>
      </c>
      <c r="I1558" t="s">
        <v>36</v>
      </c>
      <c r="J1558" t="s">
        <v>604</v>
      </c>
      <c r="K1558" s="95">
        <v>24</v>
      </c>
      <c r="L1558" s="94">
        <v>0</v>
      </c>
      <c r="O1558" t="str">
        <f t="shared" si="481"/>
        <v/>
      </c>
    </row>
    <row r="1559" spans="7:15" x14ac:dyDescent="0.25">
      <c r="G1559" s="93">
        <v>43570</v>
      </c>
      <c r="H1559" t="s">
        <v>21</v>
      </c>
      <c r="I1559" t="s">
        <v>36</v>
      </c>
      <c r="J1559" t="s">
        <v>604</v>
      </c>
      <c r="K1559" s="95">
        <v>16</v>
      </c>
      <c r="L1559" s="94">
        <v>0</v>
      </c>
      <c r="O1559" t="str">
        <f t="shared" si="481"/>
        <v/>
      </c>
    </row>
    <row r="1560" spans="7:15" x14ac:dyDescent="0.25">
      <c r="G1560" s="93">
        <v>43570</v>
      </c>
      <c r="H1560" t="s">
        <v>21</v>
      </c>
      <c r="I1560" t="s">
        <v>36</v>
      </c>
      <c r="J1560" t="s">
        <v>604</v>
      </c>
      <c r="K1560" s="95">
        <v>8</v>
      </c>
      <c r="L1560" s="94">
        <v>0</v>
      </c>
      <c r="O1560" t="str">
        <f t="shared" si="481"/>
        <v/>
      </c>
    </row>
    <row r="1561" spans="7:15" x14ac:dyDescent="0.25">
      <c r="G1561" s="93">
        <v>43570</v>
      </c>
      <c r="H1561" t="s">
        <v>23</v>
      </c>
      <c r="I1561" t="s">
        <v>37</v>
      </c>
      <c r="J1561" t="s">
        <v>314</v>
      </c>
      <c r="K1561" s="95">
        <v>6.85</v>
      </c>
      <c r="L1561" s="94">
        <v>0</v>
      </c>
      <c r="O1561" t="str">
        <f t="shared" si="481"/>
        <v/>
      </c>
    </row>
    <row r="1562" spans="7:15" x14ac:dyDescent="0.25">
      <c r="G1562" s="93">
        <v>43570</v>
      </c>
      <c r="H1562" t="s">
        <v>23</v>
      </c>
      <c r="I1562" t="s">
        <v>37</v>
      </c>
      <c r="J1562" t="s">
        <v>201</v>
      </c>
      <c r="K1562" s="95">
        <v>2.25</v>
      </c>
      <c r="L1562" s="94">
        <v>0</v>
      </c>
      <c r="O1562" t="str">
        <f t="shared" si="481"/>
        <v/>
      </c>
    </row>
    <row r="1563" spans="7:15" x14ac:dyDescent="0.25">
      <c r="G1563" s="93">
        <v>43570</v>
      </c>
      <c r="H1563" t="s">
        <v>23</v>
      </c>
      <c r="I1563" t="s">
        <v>65</v>
      </c>
      <c r="J1563" t="s">
        <v>604</v>
      </c>
      <c r="K1563" s="95">
        <v>44.4</v>
      </c>
      <c r="L1563" s="94">
        <v>0</v>
      </c>
      <c r="O1563" t="str">
        <f t="shared" si="481"/>
        <v/>
      </c>
    </row>
    <row r="1564" spans="7:15" x14ac:dyDescent="0.25">
      <c r="G1564" s="93">
        <v>43570</v>
      </c>
      <c r="H1564" t="s">
        <v>23</v>
      </c>
      <c r="I1564" t="s">
        <v>65</v>
      </c>
      <c r="J1564" t="s">
        <v>604</v>
      </c>
      <c r="K1564" s="95">
        <v>5</v>
      </c>
      <c r="L1564" s="94">
        <v>0</v>
      </c>
      <c r="O1564" t="str">
        <f t="shared" si="481"/>
        <v/>
      </c>
    </row>
    <row r="1565" spans="7:15" x14ac:dyDescent="0.25">
      <c r="G1565" s="93">
        <v>43571</v>
      </c>
      <c r="H1565" t="s">
        <v>22</v>
      </c>
      <c r="I1565" t="s">
        <v>36</v>
      </c>
      <c r="J1565" t="s">
        <v>605</v>
      </c>
      <c r="K1565" s="95">
        <v>16</v>
      </c>
      <c r="L1565" s="94">
        <v>0</v>
      </c>
      <c r="O1565" t="str">
        <f t="shared" si="481"/>
        <v/>
      </c>
    </row>
    <row r="1566" spans="7:15" x14ac:dyDescent="0.25">
      <c r="G1566" s="93">
        <v>43571</v>
      </c>
      <c r="H1566" t="s">
        <v>22</v>
      </c>
      <c r="I1566" t="s">
        <v>36</v>
      </c>
      <c r="J1566" t="s">
        <v>605</v>
      </c>
      <c r="K1566" s="95">
        <v>8</v>
      </c>
      <c r="L1566" s="94">
        <v>0</v>
      </c>
      <c r="O1566" t="str">
        <f t="shared" si="481"/>
        <v/>
      </c>
    </row>
    <row r="1567" spans="7:15" x14ac:dyDescent="0.25">
      <c r="G1567" s="93">
        <v>43571</v>
      </c>
      <c r="H1567" t="s">
        <v>311</v>
      </c>
      <c r="I1567" t="s">
        <v>64</v>
      </c>
      <c r="J1567" t="s">
        <v>605</v>
      </c>
      <c r="K1567" s="95">
        <v>1076.46</v>
      </c>
      <c r="L1567" s="94">
        <v>0</v>
      </c>
      <c r="O1567" t="str">
        <f t="shared" si="481"/>
        <v/>
      </c>
    </row>
    <row r="1568" spans="7:15" x14ac:dyDescent="0.25">
      <c r="G1568" s="93">
        <v>43571</v>
      </c>
      <c r="H1568" t="s">
        <v>75</v>
      </c>
      <c r="I1568" t="s">
        <v>36</v>
      </c>
      <c r="J1568" t="s">
        <v>605</v>
      </c>
      <c r="K1568" s="95">
        <v>522.97</v>
      </c>
      <c r="L1568" s="94">
        <v>0</v>
      </c>
      <c r="O1568" t="str">
        <f t="shared" si="481"/>
        <v/>
      </c>
    </row>
    <row r="1569" spans="7:15" x14ac:dyDescent="0.25">
      <c r="G1569" s="93">
        <v>43571</v>
      </c>
      <c r="H1569" t="s">
        <v>21</v>
      </c>
      <c r="I1569" t="s">
        <v>36</v>
      </c>
      <c r="J1569" t="s">
        <v>605</v>
      </c>
      <c r="K1569" s="95">
        <v>56</v>
      </c>
      <c r="L1569" s="94">
        <v>0</v>
      </c>
      <c r="O1569" t="str">
        <f t="shared" si="481"/>
        <v/>
      </c>
    </row>
    <row r="1570" spans="7:15" x14ac:dyDescent="0.25">
      <c r="G1570" s="93">
        <v>43571</v>
      </c>
      <c r="H1570" t="s">
        <v>21</v>
      </c>
      <c r="I1570" t="s">
        <v>36</v>
      </c>
      <c r="J1570" t="s">
        <v>605</v>
      </c>
      <c r="K1570" s="95">
        <v>40</v>
      </c>
      <c r="L1570" s="94">
        <v>0</v>
      </c>
      <c r="O1570" t="str">
        <f t="shared" si="481"/>
        <v/>
      </c>
    </row>
    <row r="1571" spans="7:15" x14ac:dyDescent="0.25">
      <c r="G1571" s="93">
        <v>43571</v>
      </c>
      <c r="H1571" t="s">
        <v>21</v>
      </c>
      <c r="I1571" t="s">
        <v>36</v>
      </c>
      <c r="J1571" t="s">
        <v>605</v>
      </c>
      <c r="K1571" s="95">
        <v>32</v>
      </c>
      <c r="L1571" s="94">
        <v>0</v>
      </c>
      <c r="O1571" t="str">
        <f t="shared" si="481"/>
        <v/>
      </c>
    </row>
    <row r="1572" spans="7:15" x14ac:dyDescent="0.25">
      <c r="G1572" s="93">
        <v>43571</v>
      </c>
      <c r="H1572" t="s">
        <v>21</v>
      </c>
      <c r="I1572" t="s">
        <v>36</v>
      </c>
      <c r="J1572" t="s">
        <v>605</v>
      </c>
      <c r="K1572" s="95">
        <v>24</v>
      </c>
      <c r="L1572" s="94">
        <v>0</v>
      </c>
      <c r="O1572" t="str">
        <f t="shared" si="481"/>
        <v/>
      </c>
    </row>
    <row r="1573" spans="7:15" x14ac:dyDescent="0.25">
      <c r="G1573" s="93">
        <v>43571</v>
      </c>
      <c r="H1573" t="s">
        <v>21</v>
      </c>
      <c r="I1573" t="s">
        <v>36</v>
      </c>
      <c r="J1573" t="s">
        <v>605</v>
      </c>
      <c r="K1573" s="95">
        <v>16</v>
      </c>
      <c r="L1573" s="94">
        <v>0</v>
      </c>
      <c r="O1573" t="str">
        <f t="shared" si="481"/>
        <v/>
      </c>
    </row>
    <row r="1574" spans="7:15" x14ac:dyDescent="0.25">
      <c r="G1574" s="93">
        <v>43571</v>
      </c>
      <c r="H1574" t="s">
        <v>21</v>
      </c>
      <c r="I1574" t="s">
        <v>36</v>
      </c>
      <c r="J1574" t="s">
        <v>605</v>
      </c>
      <c r="K1574" s="95">
        <v>8</v>
      </c>
      <c r="L1574" s="94">
        <v>0</v>
      </c>
      <c r="O1574" t="str">
        <f t="shared" si="481"/>
        <v/>
      </c>
    </row>
    <row r="1575" spans="7:15" x14ac:dyDescent="0.25">
      <c r="G1575" s="93">
        <v>43571</v>
      </c>
      <c r="H1575" t="s">
        <v>21</v>
      </c>
      <c r="I1575" t="s">
        <v>606</v>
      </c>
      <c r="J1575" t="s">
        <v>607</v>
      </c>
      <c r="K1575" s="95">
        <v>59.78</v>
      </c>
      <c r="L1575" s="94">
        <v>0</v>
      </c>
      <c r="O1575" t="str">
        <f t="shared" si="481"/>
        <v/>
      </c>
    </row>
    <row r="1576" spans="7:15" x14ac:dyDescent="0.25">
      <c r="G1576" s="93">
        <v>43571</v>
      </c>
      <c r="H1576" t="s">
        <v>21</v>
      </c>
      <c r="I1576" t="s">
        <v>606</v>
      </c>
      <c r="J1576" t="s">
        <v>607</v>
      </c>
      <c r="K1576" s="95">
        <v>20.72</v>
      </c>
      <c r="L1576" s="94">
        <v>0</v>
      </c>
      <c r="O1576" t="str">
        <f t="shared" si="481"/>
        <v/>
      </c>
    </row>
    <row r="1577" spans="7:15" x14ac:dyDescent="0.25">
      <c r="G1577" s="93">
        <v>43571</v>
      </c>
      <c r="H1577" t="s">
        <v>74</v>
      </c>
      <c r="I1577" t="s">
        <v>65</v>
      </c>
      <c r="J1577" t="s">
        <v>605</v>
      </c>
      <c r="K1577" s="95">
        <v>138.07</v>
      </c>
      <c r="L1577" s="94">
        <v>0</v>
      </c>
      <c r="O1577" t="str">
        <f t="shared" si="481"/>
        <v/>
      </c>
    </row>
    <row r="1578" spans="7:15" x14ac:dyDescent="0.25">
      <c r="G1578" s="93">
        <v>43571</v>
      </c>
      <c r="H1578" t="s">
        <v>69</v>
      </c>
      <c r="I1578" t="s">
        <v>36</v>
      </c>
      <c r="J1578" t="s">
        <v>605</v>
      </c>
      <c r="K1578" s="95">
        <v>10</v>
      </c>
      <c r="L1578" s="94">
        <v>0</v>
      </c>
      <c r="O1578" t="str">
        <f t="shared" si="481"/>
        <v/>
      </c>
    </row>
    <row r="1579" spans="7:15" x14ac:dyDescent="0.25">
      <c r="G1579" s="93">
        <v>43571</v>
      </c>
      <c r="H1579" t="s">
        <v>69</v>
      </c>
      <c r="I1579" t="s">
        <v>65</v>
      </c>
      <c r="J1579" t="s">
        <v>605</v>
      </c>
      <c r="K1579" s="95">
        <v>4.5999999999999996</v>
      </c>
      <c r="L1579" s="94">
        <v>0</v>
      </c>
      <c r="O1579" t="str">
        <f t="shared" si="481"/>
        <v/>
      </c>
    </row>
    <row r="1580" spans="7:15" x14ac:dyDescent="0.25">
      <c r="G1580" s="93">
        <v>43571</v>
      </c>
      <c r="H1580" t="s">
        <v>68</v>
      </c>
      <c r="I1580" t="s">
        <v>606</v>
      </c>
      <c r="J1580" t="s">
        <v>607</v>
      </c>
      <c r="K1580" s="95">
        <v>61.81</v>
      </c>
      <c r="L1580" s="94">
        <v>0</v>
      </c>
      <c r="O1580" t="str">
        <f t="shared" si="481"/>
        <v/>
      </c>
    </row>
    <row r="1581" spans="7:15" x14ac:dyDescent="0.25">
      <c r="G1581" s="93">
        <v>43571</v>
      </c>
      <c r="H1581" t="s">
        <v>23</v>
      </c>
      <c r="I1581" t="s">
        <v>64</v>
      </c>
      <c r="J1581" t="s">
        <v>605</v>
      </c>
      <c r="K1581" s="95">
        <v>52.5</v>
      </c>
      <c r="L1581" s="94">
        <v>0</v>
      </c>
      <c r="O1581" t="str">
        <f t="shared" si="481"/>
        <v/>
      </c>
    </row>
    <row r="1582" spans="7:15" x14ac:dyDescent="0.25">
      <c r="G1582" s="93">
        <v>43571</v>
      </c>
      <c r="H1582" t="s">
        <v>23</v>
      </c>
      <c r="I1582" t="s">
        <v>64</v>
      </c>
      <c r="J1582" t="s">
        <v>605</v>
      </c>
      <c r="K1582" s="95">
        <v>24.25</v>
      </c>
      <c r="L1582" s="94">
        <v>0</v>
      </c>
      <c r="O1582" t="str">
        <f t="shared" si="481"/>
        <v/>
      </c>
    </row>
    <row r="1583" spans="7:15" x14ac:dyDescent="0.25">
      <c r="G1583" s="93">
        <v>43571</v>
      </c>
      <c r="H1583" t="s">
        <v>23</v>
      </c>
      <c r="I1583" t="s">
        <v>58</v>
      </c>
      <c r="J1583" t="s">
        <v>605</v>
      </c>
      <c r="K1583" s="95">
        <v>88</v>
      </c>
      <c r="L1583" s="94">
        <v>0</v>
      </c>
      <c r="O1583" t="str">
        <f t="shared" si="481"/>
        <v/>
      </c>
    </row>
    <row r="1584" spans="7:15" x14ac:dyDescent="0.25">
      <c r="G1584" s="93">
        <v>43571</v>
      </c>
      <c r="H1584" t="s">
        <v>23</v>
      </c>
      <c r="I1584" t="s">
        <v>37</v>
      </c>
      <c r="J1584" t="s">
        <v>141</v>
      </c>
      <c r="K1584" s="95">
        <v>2.9</v>
      </c>
      <c r="L1584" s="94">
        <v>0</v>
      </c>
      <c r="O1584" t="str">
        <f t="shared" si="481"/>
        <v/>
      </c>
    </row>
    <row r="1585" spans="7:15" x14ac:dyDescent="0.25">
      <c r="G1585" s="93">
        <v>43571</v>
      </c>
      <c r="H1585" t="s">
        <v>23</v>
      </c>
      <c r="I1585" t="s">
        <v>37</v>
      </c>
      <c r="J1585" t="s">
        <v>201</v>
      </c>
      <c r="K1585" s="95">
        <v>2.25</v>
      </c>
      <c r="L1585" s="94">
        <v>0</v>
      </c>
      <c r="O1585" t="str">
        <f t="shared" si="481"/>
        <v/>
      </c>
    </row>
    <row r="1586" spans="7:15" x14ac:dyDescent="0.25">
      <c r="G1586" s="93">
        <v>43571</v>
      </c>
      <c r="H1586" t="s">
        <v>23</v>
      </c>
      <c r="I1586" t="s">
        <v>37</v>
      </c>
      <c r="J1586" t="s">
        <v>345</v>
      </c>
      <c r="K1586" s="95">
        <v>7.35</v>
      </c>
      <c r="L1586" s="94">
        <v>0</v>
      </c>
      <c r="O1586" t="str">
        <f t="shared" si="481"/>
        <v/>
      </c>
    </row>
    <row r="1587" spans="7:15" x14ac:dyDescent="0.25">
      <c r="G1587" s="93">
        <v>43571</v>
      </c>
      <c r="H1587" t="s">
        <v>23</v>
      </c>
      <c r="I1587" t="s">
        <v>65</v>
      </c>
      <c r="J1587" t="s">
        <v>605</v>
      </c>
      <c r="K1587" s="95">
        <v>12</v>
      </c>
      <c r="L1587" s="94">
        <v>0</v>
      </c>
      <c r="O1587" t="str">
        <f t="shared" si="481"/>
        <v/>
      </c>
    </row>
    <row r="1588" spans="7:15" x14ac:dyDescent="0.25">
      <c r="G1588" s="93">
        <v>43572</v>
      </c>
      <c r="H1588" t="s">
        <v>84</v>
      </c>
      <c r="I1588" t="s">
        <v>65</v>
      </c>
      <c r="J1588" t="s">
        <v>608</v>
      </c>
      <c r="K1588" s="95">
        <v>19.420000000000002</v>
      </c>
      <c r="L1588" s="94">
        <v>0</v>
      </c>
      <c r="O1588" t="str">
        <f t="shared" si="481"/>
        <v/>
      </c>
    </row>
    <row r="1589" spans="7:15" x14ac:dyDescent="0.25">
      <c r="G1589" s="93">
        <v>43572</v>
      </c>
      <c r="H1589" t="s">
        <v>22</v>
      </c>
      <c r="I1589" t="s">
        <v>36</v>
      </c>
      <c r="J1589" t="s">
        <v>608</v>
      </c>
      <c r="K1589" s="95">
        <v>8</v>
      </c>
      <c r="L1589" s="94">
        <v>0</v>
      </c>
      <c r="O1589" t="str">
        <f t="shared" si="481"/>
        <v/>
      </c>
    </row>
    <row r="1590" spans="7:15" x14ac:dyDescent="0.25">
      <c r="G1590" s="93">
        <v>43572</v>
      </c>
      <c r="H1590" t="s">
        <v>72</v>
      </c>
      <c r="I1590" t="s">
        <v>65</v>
      </c>
      <c r="J1590" t="s">
        <v>608</v>
      </c>
      <c r="K1590" s="95">
        <v>1451.8</v>
      </c>
      <c r="L1590" s="94">
        <v>0</v>
      </c>
      <c r="O1590" t="str">
        <f t="shared" si="481"/>
        <v/>
      </c>
    </row>
    <row r="1591" spans="7:15" x14ac:dyDescent="0.25">
      <c r="G1591" s="93">
        <v>43572</v>
      </c>
      <c r="H1591" t="s">
        <v>107</v>
      </c>
      <c r="I1591" t="s">
        <v>64</v>
      </c>
      <c r="J1591" t="s">
        <v>608</v>
      </c>
      <c r="K1591" s="95">
        <v>2550</v>
      </c>
      <c r="L1591" s="94">
        <v>0</v>
      </c>
      <c r="O1591" t="str">
        <f t="shared" si="481"/>
        <v/>
      </c>
    </row>
    <row r="1592" spans="7:15" x14ac:dyDescent="0.25">
      <c r="G1592" s="93">
        <v>43572</v>
      </c>
      <c r="H1592" t="s">
        <v>21</v>
      </c>
      <c r="I1592" t="s">
        <v>36</v>
      </c>
      <c r="J1592" t="s">
        <v>608</v>
      </c>
      <c r="K1592" s="95">
        <v>56</v>
      </c>
      <c r="L1592" s="94">
        <v>0</v>
      </c>
      <c r="O1592" t="str">
        <f t="shared" si="481"/>
        <v/>
      </c>
    </row>
    <row r="1593" spans="7:15" x14ac:dyDescent="0.25">
      <c r="G1593" s="93">
        <v>43572</v>
      </c>
      <c r="H1593" t="s">
        <v>21</v>
      </c>
      <c r="I1593" t="s">
        <v>36</v>
      </c>
      <c r="J1593" t="s">
        <v>608</v>
      </c>
      <c r="K1593" s="95">
        <v>48</v>
      </c>
      <c r="L1593" s="94">
        <v>0</v>
      </c>
      <c r="O1593" t="str">
        <f t="shared" si="481"/>
        <v/>
      </c>
    </row>
    <row r="1594" spans="7:15" x14ac:dyDescent="0.25">
      <c r="G1594" s="93">
        <v>43572</v>
      </c>
      <c r="H1594" t="s">
        <v>21</v>
      </c>
      <c r="I1594" t="s">
        <v>36</v>
      </c>
      <c r="J1594" t="s">
        <v>608</v>
      </c>
      <c r="K1594" s="95">
        <v>40</v>
      </c>
      <c r="L1594" s="94">
        <v>0</v>
      </c>
      <c r="O1594" t="str">
        <f t="shared" si="481"/>
        <v/>
      </c>
    </row>
    <row r="1595" spans="7:15" x14ac:dyDescent="0.25">
      <c r="G1595" s="93">
        <v>43572</v>
      </c>
      <c r="H1595" t="s">
        <v>21</v>
      </c>
      <c r="I1595" t="s">
        <v>36</v>
      </c>
      <c r="J1595" t="s">
        <v>608</v>
      </c>
      <c r="K1595" s="95">
        <v>24</v>
      </c>
      <c r="L1595" s="94">
        <v>0</v>
      </c>
      <c r="O1595" t="str">
        <f t="shared" si="481"/>
        <v/>
      </c>
    </row>
    <row r="1596" spans="7:15" x14ac:dyDescent="0.25">
      <c r="G1596" s="93">
        <v>43572</v>
      </c>
      <c r="H1596" t="s">
        <v>21</v>
      </c>
      <c r="I1596" t="s">
        <v>36</v>
      </c>
      <c r="J1596" t="s">
        <v>608</v>
      </c>
      <c r="K1596" s="95">
        <v>16</v>
      </c>
      <c r="L1596" s="94">
        <v>0</v>
      </c>
      <c r="O1596" t="str">
        <f t="shared" si="481"/>
        <v/>
      </c>
    </row>
    <row r="1597" spans="7:15" x14ac:dyDescent="0.25">
      <c r="G1597" s="93">
        <v>43572</v>
      </c>
      <c r="H1597" t="s">
        <v>21</v>
      </c>
      <c r="I1597" t="s">
        <v>36</v>
      </c>
      <c r="J1597" t="s">
        <v>608</v>
      </c>
      <c r="K1597" s="95">
        <v>8</v>
      </c>
      <c r="L1597" s="94">
        <v>0</v>
      </c>
      <c r="O1597" t="str">
        <f t="shared" si="481"/>
        <v/>
      </c>
    </row>
    <row r="1598" spans="7:15" x14ac:dyDescent="0.25">
      <c r="G1598" s="93">
        <v>43572</v>
      </c>
      <c r="H1598" t="s">
        <v>23</v>
      </c>
      <c r="I1598" t="s">
        <v>64</v>
      </c>
      <c r="J1598" t="s">
        <v>608</v>
      </c>
      <c r="K1598" s="95">
        <v>24.08</v>
      </c>
      <c r="L1598" s="94">
        <v>0</v>
      </c>
      <c r="O1598" t="str">
        <f t="shared" si="481"/>
        <v/>
      </c>
    </row>
    <row r="1599" spans="7:15" x14ac:dyDescent="0.25">
      <c r="G1599" s="93">
        <v>43572</v>
      </c>
      <c r="H1599" t="s">
        <v>23</v>
      </c>
      <c r="I1599" t="s">
        <v>58</v>
      </c>
      <c r="J1599" t="s">
        <v>608</v>
      </c>
      <c r="K1599" s="95">
        <v>61.6</v>
      </c>
      <c r="L1599" s="94">
        <v>0</v>
      </c>
      <c r="O1599" t="str">
        <f t="shared" si="481"/>
        <v/>
      </c>
    </row>
    <row r="1600" spans="7:15" x14ac:dyDescent="0.25">
      <c r="G1600" s="93">
        <v>43572</v>
      </c>
      <c r="H1600" t="s">
        <v>23</v>
      </c>
      <c r="I1600" t="s">
        <v>63</v>
      </c>
      <c r="J1600" t="s">
        <v>608</v>
      </c>
      <c r="K1600" s="95">
        <v>31.72</v>
      </c>
      <c r="L1600" s="94">
        <v>0</v>
      </c>
      <c r="O1600" t="str">
        <f t="shared" si="481"/>
        <v/>
      </c>
    </row>
    <row r="1601" spans="7:15" x14ac:dyDescent="0.25">
      <c r="G1601" s="93">
        <v>43572</v>
      </c>
      <c r="H1601" t="s">
        <v>23</v>
      </c>
      <c r="I1601" t="s">
        <v>63</v>
      </c>
      <c r="J1601" t="s">
        <v>608</v>
      </c>
      <c r="K1601" s="95">
        <v>29.65</v>
      </c>
      <c r="L1601" s="94">
        <v>0</v>
      </c>
      <c r="O1601" t="str">
        <f t="shared" si="481"/>
        <v/>
      </c>
    </row>
    <row r="1602" spans="7:15" x14ac:dyDescent="0.25">
      <c r="G1602" s="93">
        <v>43572</v>
      </c>
      <c r="H1602" t="s">
        <v>23</v>
      </c>
      <c r="I1602" t="s">
        <v>37</v>
      </c>
      <c r="J1602" t="s">
        <v>59</v>
      </c>
      <c r="K1602" s="95">
        <v>16.95</v>
      </c>
      <c r="L1602" s="94">
        <v>0</v>
      </c>
      <c r="O1602" t="str">
        <f t="shared" si="481"/>
        <v/>
      </c>
    </row>
    <row r="1603" spans="7:15" x14ac:dyDescent="0.25">
      <c r="G1603" s="93">
        <v>43572</v>
      </c>
      <c r="H1603" t="s">
        <v>23</v>
      </c>
      <c r="I1603" t="s">
        <v>65</v>
      </c>
      <c r="J1603" t="s">
        <v>608</v>
      </c>
      <c r="K1603" s="95">
        <v>12</v>
      </c>
      <c r="L1603" s="94">
        <v>0</v>
      </c>
      <c r="O1603" t="str">
        <f t="shared" si="481"/>
        <v/>
      </c>
    </row>
    <row r="1604" spans="7:15" x14ac:dyDescent="0.25">
      <c r="G1604" s="93">
        <v>43573</v>
      </c>
      <c r="H1604" t="s">
        <v>84</v>
      </c>
      <c r="I1604" t="s">
        <v>66</v>
      </c>
      <c r="J1604" t="s">
        <v>609</v>
      </c>
      <c r="K1604" s="95">
        <v>297.27999999999997</v>
      </c>
      <c r="L1604" s="94">
        <v>0</v>
      </c>
      <c r="O1604" t="str">
        <f t="shared" si="481"/>
        <v/>
      </c>
    </row>
    <row r="1605" spans="7:15" x14ac:dyDescent="0.25">
      <c r="G1605" s="93">
        <v>43573</v>
      </c>
      <c r="H1605" t="s">
        <v>77</v>
      </c>
      <c r="I1605" t="s">
        <v>64</v>
      </c>
      <c r="J1605" t="s">
        <v>609</v>
      </c>
      <c r="K1605" s="95">
        <v>68</v>
      </c>
      <c r="L1605" s="94">
        <v>0</v>
      </c>
      <c r="O1605" t="str">
        <f t="shared" si="481"/>
        <v/>
      </c>
    </row>
    <row r="1606" spans="7:15" x14ac:dyDescent="0.25">
      <c r="G1606" s="93">
        <v>43573</v>
      </c>
      <c r="H1606" t="s">
        <v>21</v>
      </c>
      <c r="I1606" t="s">
        <v>36</v>
      </c>
      <c r="J1606" t="s">
        <v>609</v>
      </c>
      <c r="K1606" s="95">
        <v>48</v>
      </c>
      <c r="L1606" s="94">
        <v>0</v>
      </c>
      <c r="O1606" t="str">
        <f t="shared" si="481"/>
        <v/>
      </c>
    </row>
    <row r="1607" spans="7:15" x14ac:dyDescent="0.25">
      <c r="G1607" s="93">
        <v>43573</v>
      </c>
      <c r="H1607" t="s">
        <v>21</v>
      </c>
      <c r="I1607" t="s">
        <v>36</v>
      </c>
      <c r="J1607" t="s">
        <v>609</v>
      </c>
      <c r="K1607" s="95">
        <v>32</v>
      </c>
      <c r="L1607" s="94">
        <v>0</v>
      </c>
      <c r="O1607" t="str">
        <f t="shared" si="481"/>
        <v/>
      </c>
    </row>
    <row r="1608" spans="7:15" x14ac:dyDescent="0.25">
      <c r="G1608" s="93">
        <v>43573</v>
      </c>
      <c r="H1608" t="s">
        <v>21</v>
      </c>
      <c r="I1608" t="s">
        <v>36</v>
      </c>
      <c r="J1608" t="s">
        <v>609</v>
      </c>
      <c r="K1608" s="95">
        <v>24</v>
      </c>
      <c r="L1608" s="94">
        <v>0</v>
      </c>
      <c r="O1608" t="str">
        <f t="shared" si="481"/>
        <v/>
      </c>
    </row>
    <row r="1609" spans="7:15" x14ac:dyDescent="0.25">
      <c r="G1609" s="93">
        <v>43573</v>
      </c>
      <c r="H1609" t="s">
        <v>21</v>
      </c>
      <c r="I1609" t="s">
        <v>36</v>
      </c>
      <c r="J1609" t="s">
        <v>609</v>
      </c>
      <c r="K1609" s="95">
        <v>16</v>
      </c>
      <c r="L1609" s="94">
        <v>0</v>
      </c>
      <c r="O1609" t="str">
        <f t="shared" si="481"/>
        <v/>
      </c>
    </row>
    <row r="1610" spans="7:15" x14ac:dyDescent="0.25">
      <c r="G1610" s="93">
        <v>43573</v>
      </c>
      <c r="H1610" t="s">
        <v>21</v>
      </c>
      <c r="I1610" t="s">
        <v>36</v>
      </c>
      <c r="J1610" t="s">
        <v>609</v>
      </c>
      <c r="K1610" s="95">
        <v>8</v>
      </c>
      <c r="L1610" s="94">
        <v>0</v>
      </c>
      <c r="O1610" t="str">
        <f t="shared" ref="O1610:O1673" si="482">IF(P1610="","",O1609+1)</f>
        <v/>
      </c>
    </row>
    <row r="1611" spans="7:15" x14ac:dyDescent="0.25">
      <c r="G1611" s="93">
        <v>43573</v>
      </c>
      <c r="H1611" t="s">
        <v>70</v>
      </c>
      <c r="I1611" t="s">
        <v>66</v>
      </c>
      <c r="J1611" t="s">
        <v>609</v>
      </c>
      <c r="K1611" s="95">
        <v>160.51</v>
      </c>
      <c r="L1611" s="94">
        <v>0</v>
      </c>
      <c r="O1611" t="str">
        <f t="shared" si="482"/>
        <v/>
      </c>
    </row>
    <row r="1612" spans="7:15" x14ac:dyDescent="0.25">
      <c r="G1612" s="93">
        <v>43573</v>
      </c>
      <c r="H1612" t="s">
        <v>23</v>
      </c>
      <c r="I1612" t="s">
        <v>58</v>
      </c>
      <c r="J1612" t="s">
        <v>609</v>
      </c>
      <c r="K1612" s="95">
        <v>9.99</v>
      </c>
      <c r="L1612" s="94">
        <v>0</v>
      </c>
      <c r="O1612" t="str">
        <f t="shared" si="482"/>
        <v/>
      </c>
    </row>
    <row r="1613" spans="7:15" x14ac:dyDescent="0.25">
      <c r="G1613" s="93">
        <v>43573</v>
      </c>
      <c r="H1613" t="s">
        <v>23</v>
      </c>
      <c r="I1613" t="s">
        <v>63</v>
      </c>
      <c r="J1613" t="s">
        <v>609</v>
      </c>
      <c r="K1613" s="95">
        <v>42.45</v>
      </c>
      <c r="L1613" s="94">
        <v>0</v>
      </c>
      <c r="O1613" t="str">
        <f t="shared" si="482"/>
        <v/>
      </c>
    </row>
    <row r="1614" spans="7:15" x14ac:dyDescent="0.25">
      <c r="G1614" s="93">
        <v>43573</v>
      </c>
      <c r="H1614" t="s">
        <v>23</v>
      </c>
      <c r="I1614" t="s">
        <v>63</v>
      </c>
      <c r="J1614" t="s">
        <v>609</v>
      </c>
      <c r="K1614" s="95">
        <v>27.81</v>
      </c>
      <c r="L1614" s="94">
        <v>0</v>
      </c>
      <c r="O1614" t="str">
        <f t="shared" si="482"/>
        <v/>
      </c>
    </row>
    <row r="1615" spans="7:15" x14ac:dyDescent="0.25">
      <c r="G1615" s="93">
        <v>43577</v>
      </c>
      <c r="H1615" t="s">
        <v>22</v>
      </c>
      <c r="I1615" t="s">
        <v>36</v>
      </c>
      <c r="J1615" t="s">
        <v>610</v>
      </c>
      <c r="K1615" s="95">
        <v>8</v>
      </c>
      <c r="L1615" s="94">
        <v>0</v>
      </c>
      <c r="O1615" t="str">
        <f t="shared" si="482"/>
        <v/>
      </c>
    </row>
    <row r="1616" spans="7:15" x14ac:dyDescent="0.25">
      <c r="G1616" s="93">
        <v>43577</v>
      </c>
      <c r="H1616" t="s">
        <v>106</v>
      </c>
      <c r="I1616" t="s">
        <v>65</v>
      </c>
      <c r="J1616" t="s">
        <v>610</v>
      </c>
      <c r="K1616" s="95">
        <v>44.4</v>
      </c>
      <c r="L1616" s="94">
        <v>0</v>
      </c>
      <c r="O1616" t="str">
        <f t="shared" si="482"/>
        <v/>
      </c>
    </row>
    <row r="1617" spans="7:15" x14ac:dyDescent="0.25">
      <c r="G1617" s="93">
        <v>43577</v>
      </c>
      <c r="H1617" t="s">
        <v>71</v>
      </c>
      <c r="I1617" t="s">
        <v>36</v>
      </c>
      <c r="J1617" t="s">
        <v>610</v>
      </c>
      <c r="K1617" s="95">
        <v>20</v>
      </c>
      <c r="L1617" s="94">
        <v>0</v>
      </c>
      <c r="O1617" t="str">
        <f t="shared" si="482"/>
        <v/>
      </c>
    </row>
    <row r="1618" spans="7:15" x14ac:dyDescent="0.25">
      <c r="G1618" s="93">
        <v>43577</v>
      </c>
      <c r="H1618" t="s">
        <v>76</v>
      </c>
      <c r="I1618" t="s">
        <v>66</v>
      </c>
      <c r="J1618" t="s">
        <v>610</v>
      </c>
      <c r="K1618" s="95">
        <v>0</v>
      </c>
      <c r="L1618" s="94">
        <v>24</v>
      </c>
      <c r="O1618" t="str">
        <f t="shared" si="482"/>
        <v/>
      </c>
    </row>
    <row r="1619" spans="7:15" x14ac:dyDescent="0.25">
      <c r="G1619" s="93">
        <v>43577</v>
      </c>
      <c r="H1619" t="s">
        <v>77</v>
      </c>
      <c r="I1619" t="s">
        <v>35</v>
      </c>
      <c r="J1619" t="s">
        <v>610</v>
      </c>
      <c r="K1619" s="95">
        <v>393.11</v>
      </c>
      <c r="L1619" s="94">
        <v>0</v>
      </c>
      <c r="O1619" t="str">
        <f t="shared" si="482"/>
        <v/>
      </c>
    </row>
    <row r="1620" spans="7:15" x14ac:dyDescent="0.25">
      <c r="G1620" s="93">
        <v>43577</v>
      </c>
      <c r="H1620" t="s">
        <v>77</v>
      </c>
      <c r="I1620" t="s">
        <v>65</v>
      </c>
      <c r="J1620" t="s">
        <v>610</v>
      </c>
      <c r="K1620" s="95">
        <v>662.4</v>
      </c>
      <c r="L1620" s="94">
        <v>0</v>
      </c>
      <c r="O1620" t="str">
        <f t="shared" si="482"/>
        <v/>
      </c>
    </row>
    <row r="1621" spans="7:15" x14ac:dyDescent="0.25">
      <c r="G1621" s="93">
        <v>43577</v>
      </c>
      <c r="H1621" t="s">
        <v>75</v>
      </c>
      <c r="I1621" t="s">
        <v>65</v>
      </c>
      <c r="J1621" t="s">
        <v>610</v>
      </c>
      <c r="K1621" s="95">
        <v>1322.7</v>
      </c>
      <c r="L1621" s="94">
        <v>0</v>
      </c>
      <c r="O1621" t="str">
        <f t="shared" si="482"/>
        <v/>
      </c>
    </row>
    <row r="1622" spans="7:15" x14ac:dyDescent="0.25">
      <c r="G1622" s="93">
        <v>43577</v>
      </c>
      <c r="H1622" t="s">
        <v>107</v>
      </c>
      <c r="I1622" t="s">
        <v>35</v>
      </c>
      <c r="J1622" t="s">
        <v>610</v>
      </c>
      <c r="K1622" s="95">
        <v>200.88</v>
      </c>
      <c r="L1622" s="94">
        <v>0</v>
      </c>
      <c r="O1622" t="str">
        <f t="shared" si="482"/>
        <v/>
      </c>
    </row>
    <row r="1623" spans="7:15" x14ac:dyDescent="0.25">
      <c r="G1623" s="93">
        <v>43577</v>
      </c>
      <c r="H1623" t="s">
        <v>107</v>
      </c>
      <c r="I1623" t="s">
        <v>65</v>
      </c>
      <c r="J1623" t="s">
        <v>610</v>
      </c>
      <c r="K1623" s="95">
        <v>418.1</v>
      </c>
      <c r="L1623" s="94">
        <v>0</v>
      </c>
      <c r="O1623" t="str">
        <f t="shared" si="482"/>
        <v/>
      </c>
    </row>
    <row r="1624" spans="7:15" x14ac:dyDescent="0.25">
      <c r="G1624" s="93">
        <v>43577</v>
      </c>
      <c r="H1624" t="s">
        <v>21</v>
      </c>
      <c r="I1624" t="s">
        <v>36</v>
      </c>
      <c r="J1624" t="s">
        <v>610</v>
      </c>
      <c r="K1624" s="95">
        <v>24</v>
      </c>
      <c r="L1624" s="94">
        <v>0</v>
      </c>
      <c r="O1624" t="str">
        <f t="shared" si="482"/>
        <v/>
      </c>
    </row>
    <row r="1625" spans="7:15" x14ac:dyDescent="0.25">
      <c r="G1625" s="93">
        <v>43577</v>
      </c>
      <c r="H1625" t="s">
        <v>21</v>
      </c>
      <c r="I1625" t="s">
        <v>36</v>
      </c>
      <c r="J1625" t="s">
        <v>610</v>
      </c>
      <c r="K1625" s="95">
        <v>16</v>
      </c>
      <c r="L1625" s="94">
        <v>0</v>
      </c>
      <c r="O1625" t="str">
        <f t="shared" si="482"/>
        <v/>
      </c>
    </row>
    <row r="1626" spans="7:15" x14ac:dyDescent="0.25">
      <c r="G1626" s="93">
        <v>43577</v>
      </c>
      <c r="H1626" t="s">
        <v>21</v>
      </c>
      <c r="I1626" t="s">
        <v>36</v>
      </c>
      <c r="J1626" t="s">
        <v>610</v>
      </c>
      <c r="K1626" s="95">
        <v>8</v>
      </c>
      <c r="L1626" s="94">
        <v>0</v>
      </c>
      <c r="O1626" t="str">
        <f t="shared" si="482"/>
        <v/>
      </c>
    </row>
    <row r="1627" spans="7:15" x14ac:dyDescent="0.25">
      <c r="G1627" s="93">
        <v>43577</v>
      </c>
      <c r="H1627" t="s">
        <v>369</v>
      </c>
      <c r="I1627" t="s">
        <v>65</v>
      </c>
      <c r="J1627" t="s">
        <v>610</v>
      </c>
      <c r="K1627" s="95">
        <v>40.4</v>
      </c>
      <c r="L1627" s="94">
        <v>0</v>
      </c>
      <c r="O1627" t="str">
        <f t="shared" si="482"/>
        <v/>
      </c>
    </row>
    <row r="1628" spans="7:15" x14ac:dyDescent="0.25">
      <c r="G1628" s="93">
        <v>43577</v>
      </c>
      <c r="H1628" t="s">
        <v>86</v>
      </c>
      <c r="I1628" t="s">
        <v>65</v>
      </c>
      <c r="J1628" t="s">
        <v>610</v>
      </c>
      <c r="K1628" s="95">
        <v>7.28</v>
      </c>
      <c r="L1628" s="94">
        <v>0</v>
      </c>
      <c r="O1628" t="str">
        <f t="shared" si="482"/>
        <v/>
      </c>
    </row>
    <row r="1629" spans="7:15" x14ac:dyDescent="0.25">
      <c r="G1629" s="93">
        <v>43577</v>
      </c>
      <c r="H1629" t="s">
        <v>82</v>
      </c>
      <c r="I1629" t="s">
        <v>65</v>
      </c>
      <c r="J1629" t="s">
        <v>610</v>
      </c>
      <c r="K1629" s="95">
        <v>94.85</v>
      </c>
      <c r="L1629" s="94">
        <v>0</v>
      </c>
      <c r="O1629" t="str">
        <f t="shared" si="482"/>
        <v/>
      </c>
    </row>
    <row r="1630" spans="7:15" x14ac:dyDescent="0.25">
      <c r="G1630" s="93">
        <v>43577</v>
      </c>
      <c r="H1630" t="s">
        <v>74</v>
      </c>
      <c r="I1630" t="s">
        <v>65</v>
      </c>
      <c r="J1630" t="s">
        <v>610</v>
      </c>
      <c r="K1630" s="95">
        <v>117.7</v>
      </c>
      <c r="L1630" s="94">
        <v>0</v>
      </c>
      <c r="O1630" t="str">
        <f t="shared" si="482"/>
        <v/>
      </c>
    </row>
    <row r="1631" spans="7:15" x14ac:dyDescent="0.25">
      <c r="G1631" s="93">
        <v>43577</v>
      </c>
      <c r="H1631" t="s">
        <v>81</v>
      </c>
      <c r="I1631" t="s">
        <v>35</v>
      </c>
      <c r="J1631" t="s">
        <v>610</v>
      </c>
      <c r="K1631" s="95">
        <v>888.12</v>
      </c>
      <c r="L1631" s="94">
        <v>0</v>
      </c>
      <c r="O1631" t="str">
        <f t="shared" si="482"/>
        <v/>
      </c>
    </row>
    <row r="1632" spans="7:15" x14ac:dyDescent="0.25">
      <c r="G1632" s="93">
        <v>43577</v>
      </c>
      <c r="H1632" t="s">
        <v>81</v>
      </c>
      <c r="I1632" t="s">
        <v>65</v>
      </c>
      <c r="J1632" t="s">
        <v>610</v>
      </c>
      <c r="K1632" s="95">
        <v>1418.66</v>
      </c>
      <c r="L1632" s="94">
        <v>0</v>
      </c>
      <c r="O1632" t="str">
        <f t="shared" si="482"/>
        <v/>
      </c>
    </row>
    <row r="1633" spans="7:15" x14ac:dyDescent="0.25">
      <c r="G1633" s="93">
        <v>43577</v>
      </c>
      <c r="H1633" t="s">
        <v>69</v>
      </c>
      <c r="I1633" t="s">
        <v>65</v>
      </c>
      <c r="J1633" t="s">
        <v>610</v>
      </c>
      <c r="K1633" s="95">
        <v>22.3</v>
      </c>
      <c r="L1633" s="94">
        <v>0</v>
      </c>
      <c r="O1633" t="str">
        <f t="shared" si="482"/>
        <v/>
      </c>
    </row>
    <row r="1634" spans="7:15" x14ac:dyDescent="0.25">
      <c r="G1634" s="93">
        <v>43577</v>
      </c>
      <c r="H1634" t="s">
        <v>68</v>
      </c>
      <c r="I1634" t="s">
        <v>36</v>
      </c>
      <c r="J1634" t="s">
        <v>610</v>
      </c>
      <c r="K1634" s="95">
        <v>129.9</v>
      </c>
      <c r="L1634" s="94">
        <v>0</v>
      </c>
      <c r="O1634" t="str">
        <f t="shared" si="482"/>
        <v/>
      </c>
    </row>
    <row r="1635" spans="7:15" x14ac:dyDescent="0.25">
      <c r="G1635" s="93">
        <v>43577</v>
      </c>
      <c r="H1635" t="s">
        <v>68</v>
      </c>
      <c r="I1635" t="s">
        <v>64</v>
      </c>
      <c r="J1635" t="s">
        <v>610</v>
      </c>
      <c r="K1635" s="95">
        <v>40.74</v>
      </c>
      <c r="L1635" s="94">
        <v>0</v>
      </c>
      <c r="O1635" t="str">
        <f t="shared" si="482"/>
        <v/>
      </c>
    </row>
    <row r="1636" spans="7:15" x14ac:dyDescent="0.25">
      <c r="G1636" s="93">
        <v>43577</v>
      </c>
      <c r="H1636" t="s">
        <v>23</v>
      </c>
      <c r="I1636" t="s">
        <v>36</v>
      </c>
      <c r="J1636" t="s">
        <v>610</v>
      </c>
      <c r="K1636" s="95">
        <v>56.66</v>
      </c>
      <c r="L1636" s="94">
        <v>0</v>
      </c>
      <c r="O1636" t="str">
        <f t="shared" si="482"/>
        <v/>
      </c>
    </row>
    <row r="1637" spans="7:15" x14ac:dyDescent="0.25">
      <c r="G1637" s="93">
        <v>43577</v>
      </c>
      <c r="H1637" t="s">
        <v>23</v>
      </c>
      <c r="I1637" t="s">
        <v>36</v>
      </c>
      <c r="J1637" t="s">
        <v>610</v>
      </c>
      <c r="K1637" s="95">
        <v>8</v>
      </c>
      <c r="L1637" s="94">
        <v>0</v>
      </c>
      <c r="O1637" t="str">
        <f t="shared" si="482"/>
        <v/>
      </c>
    </row>
    <row r="1638" spans="7:15" x14ac:dyDescent="0.25">
      <c r="G1638" s="93">
        <v>43577</v>
      </c>
      <c r="H1638" t="s">
        <v>23</v>
      </c>
      <c r="I1638" t="s">
        <v>37</v>
      </c>
      <c r="J1638" t="s">
        <v>108</v>
      </c>
      <c r="K1638" s="95">
        <v>26</v>
      </c>
      <c r="L1638" s="94">
        <v>0</v>
      </c>
      <c r="O1638" t="str">
        <f t="shared" si="482"/>
        <v/>
      </c>
    </row>
    <row r="1639" spans="7:15" x14ac:dyDescent="0.25">
      <c r="G1639" s="93">
        <v>43577</v>
      </c>
      <c r="H1639" t="s">
        <v>23</v>
      </c>
      <c r="I1639" t="s">
        <v>37</v>
      </c>
      <c r="J1639" t="s">
        <v>151</v>
      </c>
      <c r="K1639" s="95">
        <v>16.399999999999999</v>
      </c>
      <c r="L1639" s="94">
        <v>0</v>
      </c>
      <c r="O1639" t="str">
        <f t="shared" si="482"/>
        <v/>
      </c>
    </row>
    <row r="1640" spans="7:15" x14ac:dyDescent="0.25">
      <c r="G1640" s="93">
        <v>43577</v>
      </c>
      <c r="H1640" t="s">
        <v>23</v>
      </c>
      <c r="I1640" t="s">
        <v>35</v>
      </c>
      <c r="J1640" t="s">
        <v>610</v>
      </c>
      <c r="K1640" s="95">
        <v>163.91</v>
      </c>
      <c r="L1640" s="94">
        <v>0</v>
      </c>
      <c r="O1640" t="str">
        <f t="shared" si="482"/>
        <v/>
      </c>
    </row>
    <row r="1641" spans="7:15" x14ac:dyDescent="0.25">
      <c r="G1641" s="93">
        <v>43577</v>
      </c>
      <c r="H1641" t="s">
        <v>23</v>
      </c>
      <c r="I1641" t="s">
        <v>65</v>
      </c>
      <c r="J1641" t="s">
        <v>610</v>
      </c>
      <c r="K1641" s="95">
        <v>172</v>
      </c>
      <c r="L1641" s="94">
        <v>0</v>
      </c>
      <c r="O1641" t="str">
        <f t="shared" si="482"/>
        <v/>
      </c>
    </row>
    <row r="1642" spans="7:15" x14ac:dyDescent="0.25">
      <c r="G1642" s="93">
        <v>43578</v>
      </c>
      <c r="H1642" t="s">
        <v>73</v>
      </c>
      <c r="I1642" t="s">
        <v>65</v>
      </c>
      <c r="J1642" t="s">
        <v>611</v>
      </c>
      <c r="K1642" s="95">
        <v>42</v>
      </c>
      <c r="L1642" s="94">
        <v>0</v>
      </c>
      <c r="O1642" t="str">
        <f t="shared" si="482"/>
        <v/>
      </c>
    </row>
    <row r="1643" spans="7:15" x14ac:dyDescent="0.25">
      <c r="G1643" s="93">
        <v>43578</v>
      </c>
      <c r="H1643" t="s">
        <v>335</v>
      </c>
      <c r="I1643" t="s">
        <v>63</v>
      </c>
      <c r="J1643" t="s">
        <v>611</v>
      </c>
      <c r="K1643" s="95">
        <v>70.42</v>
      </c>
      <c r="L1643" s="94">
        <v>0</v>
      </c>
      <c r="O1643" t="str">
        <f t="shared" si="482"/>
        <v/>
      </c>
    </row>
    <row r="1644" spans="7:15" x14ac:dyDescent="0.25">
      <c r="G1644" s="93">
        <v>43578</v>
      </c>
      <c r="H1644" t="s">
        <v>80</v>
      </c>
      <c r="I1644" t="s">
        <v>58</v>
      </c>
      <c r="J1644" t="s">
        <v>611</v>
      </c>
      <c r="K1644" s="95">
        <v>70.09</v>
      </c>
      <c r="L1644" s="94">
        <v>0</v>
      </c>
      <c r="O1644" t="str">
        <f t="shared" si="482"/>
        <v/>
      </c>
    </row>
    <row r="1645" spans="7:15" x14ac:dyDescent="0.25">
      <c r="G1645" s="93">
        <v>43578</v>
      </c>
      <c r="H1645" t="s">
        <v>71</v>
      </c>
      <c r="I1645" t="s">
        <v>65</v>
      </c>
      <c r="J1645" t="s">
        <v>611</v>
      </c>
      <c r="K1645" s="95">
        <v>7.62</v>
      </c>
      <c r="L1645" s="94">
        <v>0</v>
      </c>
      <c r="O1645" t="str">
        <f t="shared" si="482"/>
        <v/>
      </c>
    </row>
    <row r="1646" spans="7:15" x14ac:dyDescent="0.25">
      <c r="G1646" s="93">
        <v>43578</v>
      </c>
      <c r="H1646" t="s">
        <v>75</v>
      </c>
      <c r="I1646" t="s">
        <v>64</v>
      </c>
      <c r="J1646" t="s">
        <v>611</v>
      </c>
      <c r="K1646" s="95">
        <v>15.95</v>
      </c>
      <c r="L1646" s="94">
        <v>0</v>
      </c>
      <c r="O1646" t="str">
        <f t="shared" si="482"/>
        <v/>
      </c>
    </row>
    <row r="1647" spans="7:15" x14ac:dyDescent="0.25">
      <c r="G1647" s="93">
        <v>43578</v>
      </c>
      <c r="H1647" t="s">
        <v>75</v>
      </c>
      <c r="I1647" t="s">
        <v>63</v>
      </c>
      <c r="J1647" t="s">
        <v>611</v>
      </c>
      <c r="K1647" s="95">
        <v>23.19</v>
      </c>
      <c r="L1647" s="94">
        <v>0</v>
      </c>
      <c r="O1647" t="str">
        <f t="shared" si="482"/>
        <v/>
      </c>
    </row>
    <row r="1648" spans="7:15" x14ac:dyDescent="0.25">
      <c r="G1648" s="93">
        <v>43578</v>
      </c>
      <c r="H1648" t="s">
        <v>21</v>
      </c>
      <c r="I1648" t="s">
        <v>36</v>
      </c>
      <c r="J1648" t="s">
        <v>611</v>
      </c>
      <c r="K1648" s="95">
        <v>48</v>
      </c>
      <c r="L1648" s="94">
        <v>0</v>
      </c>
      <c r="O1648" t="str">
        <f t="shared" si="482"/>
        <v/>
      </c>
    </row>
    <row r="1649" spans="7:15" x14ac:dyDescent="0.25">
      <c r="G1649" s="93">
        <v>43578</v>
      </c>
      <c r="H1649" t="s">
        <v>21</v>
      </c>
      <c r="I1649" t="s">
        <v>36</v>
      </c>
      <c r="J1649" t="s">
        <v>611</v>
      </c>
      <c r="K1649" s="95">
        <v>32</v>
      </c>
      <c r="L1649" s="94">
        <v>0</v>
      </c>
      <c r="O1649" t="str">
        <f t="shared" si="482"/>
        <v/>
      </c>
    </row>
    <row r="1650" spans="7:15" x14ac:dyDescent="0.25">
      <c r="G1650" s="93">
        <v>43578</v>
      </c>
      <c r="H1650" t="s">
        <v>21</v>
      </c>
      <c r="I1650" t="s">
        <v>36</v>
      </c>
      <c r="J1650" t="s">
        <v>611</v>
      </c>
      <c r="K1650" s="95">
        <v>16</v>
      </c>
      <c r="L1650" s="94">
        <v>0</v>
      </c>
      <c r="O1650" t="str">
        <f t="shared" si="482"/>
        <v/>
      </c>
    </row>
    <row r="1651" spans="7:15" x14ac:dyDescent="0.25">
      <c r="G1651" s="93">
        <v>43578</v>
      </c>
      <c r="H1651" t="s">
        <v>83</v>
      </c>
      <c r="I1651" t="s">
        <v>58</v>
      </c>
      <c r="J1651" t="s">
        <v>611</v>
      </c>
      <c r="K1651" s="95">
        <v>73.75</v>
      </c>
      <c r="L1651" s="94">
        <v>0</v>
      </c>
      <c r="O1651" t="str">
        <f t="shared" si="482"/>
        <v/>
      </c>
    </row>
    <row r="1652" spans="7:15" x14ac:dyDescent="0.25">
      <c r="G1652" s="93">
        <v>43578</v>
      </c>
      <c r="H1652" t="s">
        <v>23</v>
      </c>
      <c r="I1652" t="s">
        <v>63</v>
      </c>
      <c r="J1652" t="s">
        <v>611</v>
      </c>
      <c r="K1652" s="95">
        <v>81.03</v>
      </c>
      <c r="L1652" s="94">
        <v>0</v>
      </c>
      <c r="O1652" t="str">
        <f t="shared" si="482"/>
        <v/>
      </c>
    </row>
    <row r="1653" spans="7:15" x14ac:dyDescent="0.25">
      <c r="G1653" s="93">
        <v>43578</v>
      </c>
      <c r="H1653" t="s">
        <v>23</v>
      </c>
      <c r="I1653" t="s">
        <v>63</v>
      </c>
      <c r="J1653" t="s">
        <v>611</v>
      </c>
      <c r="K1653" s="95">
        <v>73.5</v>
      </c>
      <c r="L1653" s="94">
        <v>0</v>
      </c>
      <c r="O1653" t="str">
        <f t="shared" si="482"/>
        <v/>
      </c>
    </row>
    <row r="1654" spans="7:15" x14ac:dyDescent="0.25">
      <c r="G1654" s="93">
        <v>43578</v>
      </c>
      <c r="H1654" t="s">
        <v>23</v>
      </c>
      <c r="I1654" t="s">
        <v>63</v>
      </c>
      <c r="J1654" t="s">
        <v>611</v>
      </c>
      <c r="K1654" s="95">
        <v>52.02</v>
      </c>
      <c r="L1654" s="94">
        <v>0</v>
      </c>
      <c r="O1654" t="str">
        <f t="shared" si="482"/>
        <v/>
      </c>
    </row>
    <row r="1655" spans="7:15" x14ac:dyDescent="0.25">
      <c r="G1655" s="93">
        <v>43578</v>
      </c>
      <c r="H1655" t="s">
        <v>23</v>
      </c>
      <c r="I1655" t="s">
        <v>63</v>
      </c>
      <c r="J1655" t="s">
        <v>611</v>
      </c>
      <c r="K1655" s="95">
        <v>42.45</v>
      </c>
      <c r="L1655" s="94">
        <v>0</v>
      </c>
      <c r="O1655" t="str">
        <f t="shared" si="482"/>
        <v/>
      </c>
    </row>
    <row r="1656" spans="7:15" x14ac:dyDescent="0.25">
      <c r="G1656" s="93">
        <v>43578</v>
      </c>
      <c r="H1656" t="s">
        <v>23</v>
      </c>
      <c r="I1656" t="s">
        <v>63</v>
      </c>
      <c r="J1656" t="s">
        <v>611</v>
      </c>
      <c r="K1656" s="95">
        <v>41.14</v>
      </c>
      <c r="L1656" s="94">
        <v>0</v>
      </c>
      <c r="O1656" t="str">
        <f t="shared" si="482"/>
        <v/>
      </c>
    </row>
    <row r="1657" spans="7:15" x14ac:dyDescent="0.25">
      <c r="G1657" s="93">
        <v>43578</v>
      </c>
      <c r="H1657" t="s">
        <v>23</v>
      </c>
      <c r="I1657" t="s">
        <v>37</v>
      </c>
      <c r="J1657" t="s">
        <v>354</v>
      </c>
      <c r="K1657" s="95">
        <v>2.4</v>
      </c>
      <c r="L1657" s="94">
        <v>0</v>
      </c>
      <c r="O1657" t="str">
        <f t="shared" si="482"/>
        <v/>
      </c>
    </row>
    <row r="1658" spans="7:15" x14ac:dyDescent="0.25">
      <c r="G1658" s="93">
        <v>43578</v>
      </c>
      <c r="H1658" t="s">
        <v>23</v>
      </c>
      <c r="I1658" t="s">
        <v>37</v>
      </c>
      <c r="J1658" t="s">
        <v>128</v>
      </c>
      <c r="K1658" s="95">
        <v>3.7</v>
      </c>
      <c r="L1658" s="94">
        <v>0</v>
      </c>
      <c r="O1658" t="str">
        <f t="shared" si="482"/>
        <v/>
      </c>
    </row>
    <row r="1659" spans="7:15" x14ac:dyDescent="0.25">
      <c r="G1659" s="93">
        <v>43578</v>
      </c>
      <c r="H1659" t="s">
        <v>23</v>
      </c>
      <c r="I1659" t="s">
        <v>37</v>
      </c>
      <c r="J1659" t="s">
        <v>440</v>
      </c>
      <c r="K1659" s="95">
        <v>3</v>
      </c>
      <c r="L1659" s="94">
        <v>0</v>
      </c>
      <c r="O1659" t="str">
        <f t="shared" si="482"/>
        <v/>
      </c>
    </row>
    <row r="1660" spans="7:15" x14ac:dyDescent="0.25">
      <c r="G1660" s="93">
        <v>43578</v>
      </c>
      <c r="H1660" t="s">
        <v>23</v>
      </c>
      <c r="I1660" t="s">
        <v>37</v>
      </c>
      <c r="J1660" t="s">
        <v>132</v>
      </c>
      <c r="K1660" s="95">
        <v>1.8</v>
      </c>
      <c r="L1660" s="94">
        <v>0</v>
      </c>
      <c r="O1660" t="str">
        <f t="shared" si="482"/>
        <v/>
      </c>
    </row>
    <row r="1661" spans="7:15" x14ac:dyDescent="0.25">
      <c r="G1661" s="93">
        <v>43578</v>
      </c>
      <c r="H1661" t="s">
        <v>23</v>
      </c>
      <c r="I1661" t="s">
        <v>37</v>
      </c>
      <c r="J1661" t="s">
        <v>528</v>
      </c>
      <c r="K1661" s="95">
        <v>3.7</v>
      </c>
      <c r="L1661" s="94">
        <v>0</v>
      </c>
      <c r="O1661" t="str">
        <f t="shared" si="482"/>
        <v/>
      </c>
    </row>
    <row r="1662" spans="7:15" x14ac:dyDescent="0.25">
      <c r="G1662" s="93">
        <v>43578</v>
      </c>
      <c r="H1662" t="s">
        <v>23</v>
      </c>
      <c r="I1662" t="s">
        <v>37</v>
      </c>
      <c r="J1662" t="s">
        <v>612</v>
      </c>
      <c r="K1662" s="95">
        <v>2.4</v>
      </c>
      <c r="L1662" s="94">
        <v>0</v>
      </c>
      <c r="O1662" t="str">
        <f t="shared" si="482"/>
        <v/>
      </c>
    </row>
    <row r="1663" spans="7:15" x14ac:dyDescent="0.25">
      <c r="G1663" s="93">
        <v>43578</v>
      </c>
      <c r="H1663" t="s">
        <v>23</v>
      </c>
      <c r="I1663" t="s">
        <v>37</v>
      </c>
      <c r="J1663" t="s">
        <v>108</v>
      </c>
      <c r="K1663" s="95">
        <v>26</v>
      </c>
      <c r="L1663" s="94">
        <v>0</v>
      </c>
      <c r="O1663" t="str">
        <f t="shared" si="482"/>
        <v/>
      </c>
    </row>
    <row r="1664" spans="7:15" x14ac:dyDescent="0.25">
      <c r="G1664" s="93">
        <v>43579</v>
      </c>
      <c r="H1664" t="s">
        <v>78</v>
      </c>
      <c r="I1664" t="s">
        <v>36</v>
      </c>
      <c r="J1664" t="s">
        <v>613</v>
      </c>
      <c r="K1664" s="95">
        <v>22.1</v>
      </c>
      <c r="L1664" s="94">
        <v>0</v>
      </c>
      <c r="O1664" t="str">
        <f t="shared" si="482"/>
        <v/>
      </c>
    </row>
    <row r="1665" spans="7:15" x14ac:dyDescent="0.25">
      <c r="G1665" s="93">
        <v>43579</v>
      </c>
      <c r="H1665" t="s">
        <v>22</v>
      </c>
      <c r="I1665" t="s">
        <v>36</v>
      </c>
      <c r="J1665" t="s">
        <v>613</v>
      </c>
      <c r="K1665" s="95">
        <v>16</v>
      </c>
      <c r="L1665" s="94">
        <v>0</v>
      </c>
      <c r="O1665" t="str">
        <f t="shared" si="482"/>
        <v/>
      </c>
    </row>
    <row r="1666" spans="7:15" x14ac:dyDescent="0.25">
      <c r="G1666" s="93">
        <v>43579</v>
      </c>
      <c r="H1666" t="s">
        <v>72</v>
      </c>
      <c r="I1666" t="s">
        <v>65</v>
      </c>
      <c r="J1666" t="s">
        <v>613</v>
      </c>
      <c r="K1666" s="95">
        <v>56</v>
      </c>
      <c r="L1666" s="94">
        <v>0</v>
      </c>
      <c r="O1666" t="str">
        <f t="shared" si="482"/>
        <v/>
      </c>
    </row>
    <row r="1667" spans="7:15" x14ac:dyDescent="0.25">
      <c r="G1667" s="93">
        <v>43579</v>
      </c>
      <c r="H1667" t="s">
        <v>21</v>
      </c>
      <c r="I1667" t="s">
        <v>36</v>
      </c>
      <c r="J1667" t="s">
        <v>613</v>
      </c>
      <c r="K1667" s="95">
        <v>104</v>
      </c>
      <c r="L1667" s="94">
        <v>0</v>
      </c>
      <c r="O1667" t="str">
        <f t="shared" si="482"/>
        <v/>
      </c>
    </row>
    <row r="1668" spans="7:15" x14ac:dyDescent="0.25">
      <c r="G1668" s="93">
        <v>43579</v>
      </c>
      <c r="H1668" t="s">
        <v>21</v>
      </c>
      <c r="I1668" t="s">
        <v>36</v>
      </c>
      <c r="J1668" t="s">
        <v>613</v>
      </c>
      <c r="K1668" s="95">
        <v>56</v>
      </c>
      <c r="L1668" s="94">
        <v>0</v>
      </c>
      <c r="O1668" t="str">
        <f t="shared" si="482"/>
        <v/>
      </c>
    </row>
    <row r="1669" spans="7:15" x14ac:dyDescent="0.25">
      <c r="G1669" s="93">
        <v>43579</v>
      </c>
      <c r="H1669" t="s">
        <v>21</v>
      </c>
      <c r="I1669" t="s">
        <v>36</v>
      </c>
      <c r="J1669" t="s">
        <v>613</v>
      </c>
      <c r="K1669" s="95">
        <v>32</v>
      </c>
      <c r="L1669" s="94">
        <v>0</v>
      </c>
      <c r="O1669" t="str">
        <f t="shared" si="482"/>
        <v/>
      </c>
    </row>
    <row r="1670" spans="7:15" x14ac:dyDescent="0.25">
      <c r="G1670" s="93">
        <v>43579</v>
      </c>
      <c r="H1670" t="s">
        <v>21</v>
      </c>
      <c r="I1670" t="s">
        <v>36</v>
      </c>
      <c r="J1670" t="s">
        <v>613</v>
      </c>
      <c r="K1670" s="95">
        <v>16</v>
      </c>
      <c r="L1670" s="94">
        <v>0</v>
      </c>
      <c r="O1670" t="str">
        <f t="shared" si="482"/>
        <v/>
      </c>
    </row>
    <row r="1671" spans="7:15" x14ac:dyDescent="0.25">
      <c r="G1671" s="93">
        <v>43579</v>
      </c>
      <c r="H1671" t="s">
        <v>21</v>
      </c>
      <c r="I1671" t="s">
        <v>36</v>
      </c>
      <c r="J1671" t="s">
        <v>613</v>
      </c>
      <c r="K1671" s="95">
        <v>8</v>
      </c>
      <c r="L1671" s="94">
        <v>0</v>
      </c>
      <c r="O1671" t="str">
        <f t="shared" si="482"/>
        <v/>
      </c>
    </row>
    <row r="1672" spans="7:15" x14ac:dyDescent="0.25">
      <c r="G1672" s="93">
        <v>43579</v>
      </c>
      <c r="H1672" t="s">
        <v>369</v>
      </c>
      <c r="I1672" t="s">
        <v>35</v>
      </c>
      <c r="J1672" t="s">
        <v>613</v>
      </c>
      <c r="K1672" s="95">
        <v>139.03</v>
      </c>
      <c r="L1672" s="94">
        <v>0</v>
      </c>
      <c r="O1672" t="str">
        <f t="shared" si="482"/>
        <v/>
      </c>
    </row>
    <row r="1673" spans="7:15" x14ac:dyDescent="0.25">
      <c r="G1673" s="93">
        <v>43579</v>
      </c>
      <c r="H1673" t="s">
        <v>81</v>
      </c>
      <c r="I1673" t="s">
        <v>35</v>
      </c>
      <c r="J1673" t="s">
        <v>613</v>
      </c>
      <c r="K1673" s="95">
        <v>228</v>
      </c>
      <c r="L1673" s="94">
        <v>0</v>
      </c>
      <c r="O1673" t="str">
        <f t="shared" si="482"/>
        <v/>
      </c>
    </row>
    <row r="1674" spans="7:15" x14ac:dyDescent="0.25">
      <c r="G1674" s="93">
        <v>43579</v>
      </c>
      <c r="H1674" t="s">
        <v>69</v>
      </c>
      <c r="I1674" t="s">
        <v>64</v>
      </c>
      <c r="J1674" t="s">
        <v>613</v>
      </c>
      <c r="K1674" s="95">
        <v>91.91</v>
      </c>
      <c r="L1674" s="94">
        <v>0</v>
      </c>
      <c r="O1674" t="str">
        <f t="shared" ref="O1674:O1737" si="483">IF(P1674="","",O1673+1)</f>
        <v/>
      </c>
    </row>
    <row r="1675" spans="7:15" x14ac:dyDescent="0.25">
      <c r="G1675" s="93">
        <v>43579</v>
      </c>
      <c r="H1675" t="s">
        <v>23</v>
      </c>
      <c r="I1675" t="s">
        <v>37</v>
      </c>
      <c r="J1675" t="s">
        <v>201</v>
      </c>
      <c r="K1675" s="95">
        <v>9.1999999999999993</v>
      </c>
      <c r="L1675" s="94">
        <v>0</v>
      </c>
      <c r="O1675" t="str">
        <f t="shared" si="483"/>
        <v/>
      </c>
    </row>
    <row r="1676" spans="7:15" x14ac:dyDescent="0.25">
      <c r="G1676" s="93">
        <v>43579</v>
      </c>
      <c r="H1676" t="s">
        <v>23</v>
      </c>
      <c r="I1676" t="s">
        <v>37</v>
      </c>
      <c r="J1676" t="s">
        <v>59</v>
      </c>
      <c r="K1676" s="95">
        <v>7.35</v>
      </c>
      <c r="L1676" s="94">
        <v>0</v>
      </c>
      <c r="O1676" t="str">
        <f t="shared" si="483"/>
        <v/>
      </c>
    </row>
    <row r="1677" spans="7:15" x14ac:dyDescent="0.25">
      <c r="G1677" s="93">
        <v>43579</v>
      </c>
      <c r="H1677" t="s">
        <v>23</v>
      </c>
      <c r="I1677" t="s">
        <v>65</v>
      </c>
      <c r="J1677" t="s">
        <v>613</v>
      </c>
      <c r="K1677" s="95">
        <v>12</v>
      </c>
      <c r="L1677" s="94">
        <v>0</v>
      </c>
      <c r="O1677" t="str">
        <f t="shared" si="483"/>
        <v/>
      </c>
    </row>
    <row r="1678" spans="7:15" x14ac:dyDescent="0.25">
      <c r="G1678" s="93">
        <v>43580</v>
      </c>
      <c r="H1678" t="s">
        <v>22</v>
      </c>
      <c r="I1678" t="s">
        <v>36</v>
      </c>
      <c r="J1678" t="s">
        <v>614</v>
      </c>
      <c r="K1678" s="95">
        <v>32</v>
      </c>
      <c r="L1678" s="94">
        <v>0</v>
      </c>
      <c r="O1678" t="str">
        <f t="shared" si="483"/>
        <v/>
      </c>
    </row>
    <row r="1679" spans="7:15" x14ac:dyDescent="0.25">
      <c r="G1679" s="93">
        <v>43580</v>
      </c>
      <c r="H1679" t="s">
        <v>22</v>
      </c>
      <c r="I1679" t="s">
        <v>36</v>
      </c>
      <c r="J1679" t="s">
        <v>614</v>
      </c>
      <c r="K1679" s="95">
        <v>8</v>
      </c>
      <c r="L1679" s="94">
        <v>0</v>
      </c>
      <c r="O1679" t="str">
        <f t="shared" si="483"/>
        <v/>
      </c>
    </row>
    <row r="1680" spans="7:15" x14ac:dyDescent="0.25">
      <c r="G1680" s="93">
        <v>43580</v>
      </c>
      <c r="H1680" t="s">
        <v>22</v>
      </c>
      <c r="I1680" t="s">
        <v>615</v>
      </c>
      <c r="J1680" t="s">
        <v>616</v>
      </c>
      <c r="K1680" s="95">
        <v>193.97</v>
      </c>
      <c r="L1680" s="94">
        <v>0</v>
      </c>
      <c r="O1680" t="str">
        <f t="shared" si="483"/>
        <v/>
      </c>
    </row>
    <row r="1681" spans="7:15" x14ac:dyDescent="0.25">
      <c r="G1681" s="93">
        <v>43580</v>
      </c>
      <c r="H1681" t="s">
        <v>22</v>
      </c>
      <c r="I1681" t="s">
        <v>615</v>
      </c>
      <c r="J1681" t="s">
        <v>616</v>
      </c>
      <c r="K1681" s="95">
        <v>130.63999999999999</v>
      </c>
      <c r="L1681" s="94">
        <v>0</v>
      </c>
      <c r="O1681" t="str">
        <f t="shared" si="483"/>
        <v/>
      </c>
    </row>
    <row r="1682" spans="7:15" x14ac:dyDescent="0.25">
      <c r="G1682" s="93">
        <v>43580</v>
      </c>
      <c r="H1682" t="s">
        <v>22</v>
      </c>
      <c r="I1682" t="s">
        <v>615</v>
      </c>
      <c r="J1682" t="s">
        <v>616</v>
      </c>
      <c r="K1682" s="95">
        <v>108.33</v>
      </c>
      <c r="L1682" s="94">
        <v>0</v>
      </c>
      <c r="O1682" t="str">
        <f t="shared" si="483"/>
        <v/>
      </c>
    </row>
    <row r="1683" spans="7:15" x14ac:dyDescent="0.25">
      <c r="G1683" s="93">
        <v>43580</v>
      </c>
      <c r="H1683" t="s">
        <v>22</v>
      </c>
      <c r="I1683" t="s">
        <v>615</v>
      </c>
      <c r="J1683" t="s">
        <v>616</v>
      </c>
      <c r="K1683" s="95">
        <v>61.3</v>
      </c>
      <c r="L1683" s="94">
        <v>0</v>
      </c>
      <c r="O1683" t="str">
        <f t="shared" si="483"/>
        <v/>
      </c>
    </row>
    <row r="1684" spans="7:15" x14ac:dyDescent="0.25">
      <c r="G1684" s="93">
        <v>43580</v>
      </c>
      <c r="H1684" t="s">
        <v>22</v>
      </c>
      <c r="I1684" t="s">
        <v>615</v>
      </c>
      <c r="J1684" t="s">
        <v>616</v>
      </c>
      <c r="K1684" s="95">
        <v>48.4</v>
      </c>
      <c r="L1684" s="94">
        <v>0</v>
      </c>
      <c r="O1684" t="str">
        <f t="shared" si="483"/>
        <v/>
      </c>
    </row>
    <row r="1685" spans="7:15" x14ac:dyDescent="0.25">
      <c r="G1685" s="93">
        <v>43580</v>
      </c>
      <c r="H1685" t="s">
        <v>22</v>
      </c>
      <c r="I1685" t="s">
        <v>615</v>
      </c>
      <c r="J1685" t="s">
        <v>616</v>
      </c>
      <c r="K1685" s="95">
        <v>46.57</v>
      </c>
      <c r="L1685" s="94">
        <v>0</v>
      </c>
      <c r="O1685" t="str">
        <f t="shared" si="483"/>
        <v/>
      </c>
    </row>
    <row r="1686" spans="7:15" x14ac:dyDescent="0.25">
      <c r="G1686" s="93">
        <v>43580</v>
      </c>
      <c r="H1686" t="s">
        <v>22</v>
      </c>
      <c r="I1686" t="s">
        <v>615</v>
      </c>
      <c r="J1686" t="s">
        <v>616</v>
      </c>
      <c r="K1686" s="95">
        <v>33.229999999999997</v>
      </c>
      <c r="L1686" s="94">
        <v>0</v>
      </c>
      <c r="O1686" t="str">
        <f t="shared" si="483"/>
        <v/>
      </c>
    </row>
    <row r="1687" spans="7:15" x14ac:dyDescent="0.25">
      <c r="G1687" s="93">
        <v>43580</v>
      </c>
      <c r="H1687" t="s">
        <v>22</v>
      </c>
      <c r="I1687" t="s">
        <v>615</v>
      </c>
      <c r="J1687" t="s">
        <v>616</v>
      </c>
      <c r="K1687" s="95">
        <v>29.35</v>
      </c>
      <c r="L1687" s="94">
        <v>0</v>
      </c>
      <c r="O1687" t="str">
        <f t="shared" si="483"/>
        <v/>
      </c>
    </row>
    <row r="1688" spans="7:15" x14ac:dyDescent="0.25">
      <c r="G1688" s="93">
        <v>43580</v>
      </c>
      <c r="H1688" t="s">
        <v>22</v>
      </c>
      <c r="I1688" t="s">
        <v>615</v>
      </c>
      <c r="J1688" t="s">
        <v>616</v>
      </c>
      <c r="K1688" s="95">
        <v>26.38</v>
      </c>
      <c r="L1688" s="94">
        <v>0</v>
      </c>
      <c r="O1688" t="str">
        <f t="shared" si="483"/>
        <v/>
      </c>
    </row>
    <row r="1689" spans="7:15" x14ac:dyDescent="0.25">
      <c r="G1689" s="93">
        <v>43580</v>
      </c>
      <c r="H1689" t="s">
        <v>22</v>
      </c>
      <c r="I1689" t="s">
        <v>615</v>
      </c>
      <c r="J1689" t="s">
        <v>616</v>
      </c>
      <c r="K1689" s="95">
        <v>25.11</v>
      </c>
      <c r="L1689" s="94">
        <v>0</v>
      </c>
      <c r="O1689" t="str">
        <f t="shared" si="483"/>
        <v/>
      </c>
    </row>
    <row r="1690" spans="7:15" x14ac:dyDescent="0.25">
      <c r="G1690" s="93">
        <v>43580</v>
      </c>
      <c r="H1690" t="s">
        <v>22</v>
      </c>
      <c r="I1690" t="s">
        <v>615</v>
      </c>
      <c r="J1690" t="s">
        <v>616</v>
      </c>
      <c r="K1690" s="95">
        <v>21.92</v>
      </c>
      <c r="L1690" s="94">
        <v>0</v>
      </c>
      <c r="O1690" t="str">
        <f t="shared" si="483"/>
        <v/>
      </c>
    </row>
    <row r="1691" spans="7:15" x14ac:dyDescent="0.25">
      <c r="G1691" s="93">
        <v>43580</v>
      </c>
      <c r="H1691" t="s">
        <v>22</v>
      </c>
      <c r="I1691" t="s">
        <v>615</v>
      </c>
      <c r="J1691" t="s">
        <v>616</v>
      </c>
      <c r="K1691" s="95">
        <v>16.88</v>
      </c>
      <c r="L1691" s="94">
        <v>0</v>
      </c>
      <c r="O1691" t="str">
        <f t="shared" si="483"/>
        <v/>
      </c>
    </row>
    <row r="1692" spans="7:15" x14ac:dyDescent="0.25">
      <c r="G1692" s="93">
        <v>43580</v>
      </c>
      <c r="H1692" t="s">
        <v>22</v>
      </c>
      <c r="I1692" t="s">
        <v>615</v>
      </c>
      <c r="J1692" t="s">
        <v>616</v>
      </c>
      <c r="K1692" s="95">
        <v>9.89</v>
      </c>
      <c r="L1692" s="94">
        <v>0</v>
      </c>
      <c r="O1692" t="str">
        <f t="shared" si="483"/>
        <v/>
      </c>
    </row>
    <row r="1693" spans="7:15" x14ac:dyDescent="0.25">
      <c r="G1693" s="93">
        <v>43580</v>
      </c>
      <c r="H1693" t="s">
        <v>378</v>
      </c>
      <c r="I1693" t="s">
        <v>66</v>
      </c>
      <c r="J1693" t="s">
        <v>614</v>
      </c>
      <c r="K1693" s="95">
        <v>393.28</v>
      </c>
      <c r="L1693" s="94">
        <v>0</v>
      </c>
      <c r="O1693" t="str">
        <f t="shared" si="483"/>
        <v/>
      </c>
    </row>
    <row r="1694" spans="7:15" x14ac:dyDescent="0.25">
      <c r="G1694" s="93">
        <v>43580</v>
      </c>
      <c r="H1694" t="s">
        <v>73</v>
      </c>
      <c r="I1694" t="s">
        <v>615</v>
      </c>
      <c r="J1694" t="s">
        <v>616</v>
      </c>
      <c r="K1694" s="95">
        <v>181.36</v>
      </c>
      <c r="L1694" s="94">
        <v>0</v>
      </c>
      <c r="O1694" t="str">
        <f t="shared" si="483"/>
        <v/>
      </c>
    </row>
    <row r="1695" spans="7:15" x14ac:dyDescent="0.25">
      <c r="G1695" s="93">
        <v>43580</v>
      </c>
      <c r="H1695" t="s">
        <v>72</v>
      </c>
      <c r="I1695" t="s">
        <v>615</v>
      </c>
      <c r="J1695" t="s">
        <v>616</v>
      </c>
      <c r="K1695" s="95">
        <v>13.02</v>
      </c>
      <c r="L1695" s="94">
        <v>0</v>
      </c>
      <c r="O1695" t="str">
        <f t="shared" si="483"/>
        <v/>
      </c>
    </row>
    <row r="1696" spans="7:15" x14ac:dyDescent="0.25">
      <c r="G1696" s="93">
        <v>43580</v>
      </c>
      <c r="H1696" t="s">
        <v>80</v>
      </c>
      <c r="I1696" t="s">
        <v>615</v>
      </c>
      <c r="J1696" t="s">
        <v>616</v>
      </c>
      <c r="K1696" s="95">
        <v>518.6</v>
      </c>
      <c r="L1696" s="94">
        <v>0</v>
      </c>
      <c r="O1696" t="str">
        <f t="shared" si="483"/>
        <v/>
      </c>
    </row>
    <row r="1697" spans="7:15" x14ac:dyDescent="0.25">
      <c r="G1697" s="93">
        <v>43580</v>
      </c>
      <c r="H1697" t="s">
        <v>71</v>
      </c>
      <c r="I1697" t="s">
        <v>615</v>
      </c>
      <c r="J1697" t="s">
        <v>616</v>
      </c>
      <c r="K1697" s="95">
        <v>2256.5</v>
      </c>
      <c r="L1697" s="94">
        <v>0</v>
      </c>
      <c r="O1697" t="str">
        <f t="shared" si="483"/>
        <v/>
      </c>
    </row>
    <row r="1698" spans="7:15" x14ac:dyDescent="0.25">
      <c r="G1698" s="93">
        <v>43580</v>
      </c>
      <c r="H1698" t="s">
        <v>76</v>
      </c>
      <c r="I1698" t="s">
        <v>615</v>
      </c>
      <c r="J1698" t="s">
        <v>616</v>
      </c>
      <c r="K1698" s="95">
        <v>537.95000000000005</v>
      </c>
      <c r="L1698" s="94">
        <v>0</v>
      </c>
      <c r="O1698" t="str">
        <f t="shared" si="483"/>
        <v/>
      </c>
    </row>
    <row r="1699" spans="7:15" x14ac:dyDescent="0.25">
      <c r="G1699" s="93">
        <v>43580</v>
      </c>
      <c r="H1699" t="s">
        <v>79</v>
      </c>
      <c r="I1699" t="s">
        <v>615</v>
      </c>
      <c r="J1699" t="s">
        <v>616</v>
      </c>
      <c r="K1699" s="95">
        <v>49.9</v>
      </c>
      <c r="L1699" s="94">
        <v>0</v>
      </c>
      <c r="O1699" t="str">
        <f t="shared" si="483"/>
        <v/>
      </c>
    </row>
    <row r="1700" spans="7:15" x14ac:dyDescent="0.25">
      <c r="G1700" s="93">
        <v>43580</v>
      </c>
      <c r="H1700" t="s">
        <v>75</v>
      </c>
      <c r="I1700" t="s">
        <v>615</v>
      </c>
      <c r="J1700" t="s">
        <v>616</v>
      </c>
      <c r="K1700" s="95">
        <v>10767.85</v>
      </c>
      <c r="L1700" s="94">
        <v>0</v>
      </c>
      <c r="O1700" t="str">
        <f t="shared" si="483"/>
        <v/>
      </c>
    </row>
    <row r="1701" spans="7:15" x14ac:dyDescent="0.25">
      <c r="G1701" s="93">
        <v>43580</v>
      </c>
      <c r="H1701" t="s">
        <v>107</v>
      </c>
      <c r="I1701" t="s">
        <v>65</v>
      </c>
      <c r="J1701" t="s">
        <v>614</v>
      </c>
      <c r="K1701" s="95">
        <v>26.2</v>
      </c>
      <c r="L1701" s="94">
        <v>0</v>
      </c>
      <c r="O1701" t="str">
        <f t="shared" si="483"/>
        <v/>
      </c>
    </row>
    <row r="1702" spans="7:15" x14ac:dyDescent="0.25">
      <c r="G1702" s="93">
        <v>43580</v>
      </c>
      <c r="H1702" t="s">
        <v>21</v>
      </c>
      <c r="I1702" t="s">
        <v>36</v>
      </c>
      <c r="J1702" t="s">
        <v>614</v>
      </c>
      <c r="K1702" s="95">
        <v>48</v>
      </c>
      <c r="L1702" s="94">
        <v>0</v>
      </c>
      <c r="O1702" t="str">
        <f t="shared" si="483"/>
        <v/>
      </c>
    </row>
    <row r="1703" spans="7:15" x14ac:dyDescent="0.25">
      <c r="G1703" s="93">
        <v>43580</v>
      </c>
      <c r="H1703" t="s">
        <v>21</v>
      </c>
      <c r="I1703" t="s">
        <v>36</v>
      </c>
      <c r="J1703" t="s">
        <v>614</v>
      </c>
      <c r="K1703" s="95">
        <v>32</v>
      </c>
      <c r="L1703" s="94">
        <v>0</v>
      </c>
      <c r="O1703" t="str">
        <f t="shared" si="483"/>
        <v/>
      </c>
    </row>
    <row r="1704" spans="7:15" x14ac:dyDescent="0.25">
      <c r="G1704" s="93">
        <v>43580</v>
      </c>
      <c r="H1704" t="s">
        <v>21</v>
      </c>
      <c r="I1704" t="s">
        <v>36</v>
      </c>
      <c r="J1704" t="s">
        <v>614</v>
      </c>
      <c r="K1704" s="95">
        <v>16</v>
      </c>
      <c r="L1704" s="94">
        <v>0</v>
      </c>
      <c r="O1704" t="str">
        <f t="shared" si="483"/>
        <v/>
      </c>
    </row>
    <row r="1705" spans="7:15" x14ac:dyDescent="0.25">
      <c r="G1705" s="93">
        <v>43580</v>
      </c>
      <c r="H1705" t="s">
        <v>21</v>
      </c>
      <c r="I1705" t="s">
        <v>36</v>
      </c>
      <c r="J1705" t="s">
        <v>614</v>
      </c>
      <c r="K1705" s="95">
        <v>8</v>
      </c>
      <c r="L1705" s="94">
        <v>0</v>
      </c>
      <c r="O1705" t="str">
        <f t="shared" si="483"/>
        <v/>
      </c>
    </row>
    <row r="1706" spans="7:15" x14ac:dyDescent="0.25">
      <c r="G1706" s="93">
        <v>43580</v>
      </c>
      <c r="H1706" t="s">
        <v>21</v>
      </c>
      <c r="I1706" t="s">
        <v>615</v>
      </c>
      <c r="J1706" t="s">
        <v>616</v>
      </c>
      <c r="K1706" s="95">
        <v>644.11</v>
      </c>
      <c r="L1706" s="94">
        <v>0</v>
      </c>
      <c r="O1706" t="str">
        <f t="shared" si="483"/>
        <v/>
      </c>
    </row>
    <row r="1707" spans="7:15" x14ac:dyDescent="0.25">
      <c r="G1707" s="93">
        <v>43580</v>
      </c>
      <c r="H1707" t="s">
        <v>21</v>
      </c>
      <c r="I1707" t="s">
        <v>615</v>
      </c>
      <c r="J1707" t="s">
        <v>616</v>
      </c>
      <c r="K1707" s="95">
        <v>618.82000000000005</v>
      </c>
      <c r="L1707" s="94">
        <v>0</v>
      </c>
      <c r="O1707" t="str">
        <f t="shared" si="483"/>
        <v/>
      </c>
    </row>
    <row r="1708" spans="7:15" x14ac:dyDescent="0.25">
      <c r="G1708" s="93">
        <v>43580</v>
      </c>
      <c r="H1708" t="s">
        <v>21</v>
      </c>
      <c r="I1708" t="s">
        <v>615</v>
      </c>
      <c r="J1708" t="s">
        <v>616</v>
      </c>
      <c r="K1708" s="95">
        <v>539.51</v>
      </c>
      <c r="L1708" s="94">
        <v>0</v>
      </c>
      <c r="O1708" t="str">
        <f t="shared" si="483"/>
        <v/>
      </c>
    </row>
    <row r="1709" spans="7:15" x14ac:dyDescent="0.25">
      <c r="G1709" s="93">
        <v>43580</v>
      </c>
      <c r="H1709" t="s">
        <v>21</v>
      </c>
      <c r="I1709" t="s">
        <v>615</v>
      </c>
      <c r="J1709" t="s">
        <v>616</v>
      </c>
      <c r="K1709" s="95">
        <v>504.84</v>
      </c>
      <c r="L1709" s="94">
        <v>0</v>
      </c>
      <c r="O1709" t="str">
        <f t="shared" si="483"/>
        <v/>
      </c>
    </row>
    <row r="1710" spans="7:15" x14ac:dyDescent="0.25">
      <c r="G1710" s="93">
        <v>43580</v>
      </c>
      <c r="H1710" t="s">
        <v>21</v>
      </c>
      <c r="I1710" t="s">
        <v>615</v>
      </c>
      <c r="J1710" t="s">
        <v>616</v>
      </c>
      <c r="K1710" s="95">
        <v>486.85</v>
      </c>
      <c r="L1710" s="94">
        <v>0</v>
      </c>
      <c r="O1710" t="str">
        <f t="shared" si="483"/>
        <v/>
      </c>
    </row>
    <row r="1711" spans="7:15" x14ac:dyDescent="0.25">
      <c r="G1711" s="93">
        <v>43580</v>
      </c>
      <c r="H1711" t="s">
        <v>21</v>
      </c>
      <c r="I1711" t="s">
        <v>615</v>
      </c>
      <c r="J1711" t="s">
        <v>616</v>
      </c>
      <c r="K1711" s="95">
        <v>430.92</v>
      </c>
      <c r="L1711" s="94">
        <v>0</v>
      </c>
      <c r="O1711" t="str">
        <f t="shared" si="483"/>
        <v/>
      </c>
    </row>
    <row r="1712" spans="7:15" x14ac:dyDescent="0.25">
      <c r="G1712" s="93">
        <v>43580</v>
      </c>
      <c r="H1712" t="s">
        <v>21</v>
      </c>
      <c r="I1712" t="s">
        <v>615</v>
      </c>
      <c r="J1712" t="s">
        <v>616</v>
      </c>
      <c r="K1712" s="95">
        <v>427.96</v>
      </c>
      <c r="L1712" s="94">
        <v>0</v>
      </c>
      <c r="O1712" t="str">
        <f t="shared" si="483"/>
        <v/>
      </c>
    </row>
    <row r="1713" spans="7:15" x14ac:dyDescent="0.25">
      <c r="G1713" s="93">
        <v>43580</v>
      </c>
      <c r="H1713" t="s">
        <v>21</v>
      </c>
      <c r="I1713" t="s">
        <v>615</v>
      </c>
      <c r="J1713" t="s">
        <v>616</v>
      </c>
      <c r="K1713" s="95">
        <v>396.19</v>
      </c>
      <c r="L1713" s="94">
        <v>0</v>
      </c>
      <c r="O1713" t="str">
        <f t="shared" si="483"/>
        <v/>
      </c>
    </row>
    <row r="1714" spans="7:15" x14ac:dyDescent="0.25">
      <c r="G1714" s="93">
        <v>43580</v>
      </c>
      <c r="H1714" t="s">
        <v>21</v>
      </c>
      <c r="I1714" t="s">
        <v>615</v>
      </c>
      <c r="J1714" t="s">
        <v>616</v>
      </c>
      <c r="K1714" s="95">
        <v>391.03</v>
      </c>
      <c r="L1714" s="94">
        <v>0</v>
      </c>
      <c r="O1714" t="str">
        <f t="shared" si="483"/>
        <v/>
      </c>
    </row>
    <row r="1715" spans="7:15" x14ac:dyDescent="0.25">
      <c r="G1715" s="93">
        <v>43580</v>
      </c>
      <c r="H1715" t="s">
        <v>21</v>
      </c>
      <c r="I1715" t="s">
        <v>615</v>
      </c>
      <c r="J1715" t="s">
        <v>616</v>
      </c>
      <c r="K1715" s="95">
        <v>384.42</v>
      </c>
      <c r="L1715" s="94">
        <v>0</v>
      </c>
      <c r="O1715" t="str">
        <f t="shared" si="483"/>
        <v/>
      </c>
    </row>
    <row r="1716" spans="7:15" x14ac:dyDescent="0.25">
      <c r="G1716" s="93">
        <v>43580</v>
      </c>
      <c r="H1716" t="s">
        <v>21</v>
      </c>
      <c r="I1716" t="s">
        <v>615</v>
      </c>
      <c r="J1716" t="s">
        <v>616</v>
      </c>
      <c r="K1716" s="95">
        <v>379.26</v>
      </c>
      <c r="L1716" s="94">
        <v>0</v>
      </c>
      <c r="O1716" t="str">
        <f t="shared" si="483"/>
        <v/>
      </c>
    </row>
    <row r="1717" spans="7:15" x14ac:dyDescent="0.25">
      <c r="G1717" s="93">
        <v>43580</v>
      </c>
      <c r="H1717" t="s">
        <v>21</v>
      </c>
      <c r="I1717" t="s">
        <v>615</v>
      </c>
      <c r="J1717" t="s">
        <v>616</v>
      </c>
      <c r="K1717" s="95">
        <v>330.37</v>
      </c>
      <c r="L1717" s="94">
        <v>0</v>
      </c>
      <c r="O1717" t="str">
        <f t="shared" si="483"/>
        <v/>
      </c>
    </row>
    <row r="1718" spans="7:15" x14ac:dyDescent="0.25">
      <c r="G1718" s="93">
        <v>43580</v>
      </c>
      <c r="H1718" t="s">
        <v>21</v>
      </c>
      <c r="I1718" t="s">
        <v>615</v>
      </c>
      <c r="J1718" t="s">
        <v>616</v>
      </c>
      <c r="K1718" s="95">
        <v>321.02999999999997</v>
      </c>
      <c r="L1718" s="94">
        <v>0</v>
      </c>
      <c r="O1718" t="str">
        <f t="shared" si="483"/>
        <v/>
      </c>
    </row>
    <row r="1719" spans="7:15" x14ac:dyDescent="0.25">
      <c r="G1719" s="93">
        <v>43580</v>
      </c>
      <c r="H1719" t="s">
        <v>21</v>
      </c>
      <c r="I1719" t="s">
        <v>615</v>
      </c>
      <c r="J1719" t="s">
        <v>616</v>
      </c>
      <c r="K1719" s="95">
        <v>290.17</v>
      </c>
      <c r="L1719" s="94">
        <v>0</v>
      </c>
      <c r="O1719" t="str">
        <f t="shared" si="483"/>
        <v/>
      </c>
    </row>
    <row r="1720" spans="7:15" x14ac:dyDescent="0.25">
      <c r="G1720" s="93">
        <v>43580</v>
      </c>
      <c r="H1720" t="s">
        <v>21</v>
      </c>
      <c r="I1720" t="s">
        <v>615</v>
      </c>
      <c r="J1720" t="s">
        <v>616</v>
      </c>
      <c r="K1720" s="95">
        <v>233.45</v>
      </c>
      <c r="L1720" s="94">
        <v>0</v>
      </c>
      <c r="O1720" t="str">
        <f t="shared" si="483"/>
        <v/>
      </c>
    </row>
    <row r="1721" spans="7:15" x14ac:dyDescent="0.25">
      <c r="G1721" s="93">
        <v>43580</v>
      </c>
      <c r="H1721" t="s">
        <v>21</v>
      </c>
      <c r="I1721" t="s">
        <v>615</v>
      </c>
      <c r="J1721" t="s">
        <v>616</v>
      </c>
      <c r="K1721" s="95">
        <v>204.36</v>
      </c>
      <c r="L1721" s="94">
        <v>0</v>
      </c>
      <c r="O1721" t="str">
        <f t="shared" si="483"/>
        <v/>
      </c>
    </row>
    <row r="1722" spans="7:15" x14ac:dyDescent="0.25">
      <c r="G1722" s="93">
        <v>43580</v>
      </c>
      <c r="H1722" t="s">
        <v>21</v>
      </c>
      <c r="I1722" t="s">
        <v>615</v>
      </c>
      <c r="J1722" t="s">
        <v>616</v>
      </c>
      <c r="K1722" s="95">
        <v>168.11</v>
      </c>
      <c r="L1722" s="94">
        <v>0</v>
      </c>
      <c r="O1722" t="str">
        <f t="shared" si="483"/>
        <v/>
      </c>
    </row>
    <row r="1723" spans="7:15" x14ac:dyDescent="0.25">
      <c r="G1723" s="93">
        <v>43580</v>
      </c>
      <c r="H1723" t="s">
        <v>21</v>
      </c>
      <c r="I1723" t="s">
        <v>615</v>
      </c>
      <c r="J1723" t="s">
        <v>616</v>
      </c>
      <c r="K1723" s="95">
        <v>149.43</v>
      </c>
      <c r="L1723" s="94">
        <v>0</v>
      </c>
      <c r="O1723" t="str">
        <f t="shared" si="483"/>
        <v/>
      </c>
    </row>
    <row r="1724" spans="7:15" x14ac:dyDescent="0.25">
      <c r="G1724" s="93">
        <v>43580</v>
      </c>
      <c r="H1724" t="s">
        <v>21</v>
      </c>
      <c r="I1724" t="s">
        <v>615</v>
      </c>
      <c r="J1724" t="s">
        <v>616</v>
      </c>
      <c r="K1724" s="95">
        <v>138.5</v>
      </c>
      <c r="L1724" s="94">
        <v>0</v>
      </c>
      <c r="O1724" t="str">
        <f t="shared" si="483"/>
        <v/>
      </c>
    </row>
    <row r="1725" spans="7:15" x14ac:dyDescent="0.25">
      <c r="G1725" s="93">
        <v>43580</v>
      </c>
      <c r="H1725" t="s">
        <v>21</v>
      </c>
      <c r="I1725" t="s">
        <v>615</v>
      </c>
      <c r="J1725" t="s">
        <v>616</v>
      </c>
      <c r="K1725" s="95">
        <v>112.93</v>
      </c>
      <c r="L1725" s="94">
        <v>0</v>
      </c>
      <c r="O1725" t="str">
        <f t="shared" si="483"/>
        <v/>
      </c>
    </row>
    <row r="1726" spans="7:15" x14ac:dyDescent="0.25">
      <c r="G1726" s="93">
        <v>43580</v>
      </c>
      <c r="H1726" t="s">
        <v>21</v>
      </c>
      <c r="I1726" t="s">
        <v>615</v>
      </c>
      <c r="J1726" t="s">
        <v>616</v>
      </c>
      <c r="K1726" s="95">
        <v>83.16</v>
      </c>
      <c r="L1726" s="94">
        <v>0</v>
      </c>
      <c r="O1726" t="str">
        <f t="shared" si="483"/>
        <v/>
      </c>
    </row>
    <row r="1727" spans="7:15" x14ac:dyDescent="0.25">
      <c r="G1727" s="93">
        <v>43580</v>
      </c>
      <c r="H1727" t="s">
        <v>21</v>
      </c>
      <c r="I1727" t="s">
        <v>615</v>
      </c>
      <c r="J1727" t="s">
        <v>616</v>
      </c>
      <c r="K1727" s="95">
        <v>82.01</v>
      </c>
      <c r="L1727" s="94">
        <v>0</v>
      </c>
      <c r="O1727" t="str">
        <f t="shared" si="483"/>
        <v/>
      </c>
    </row>
    <row r="1728" spans="7:15" x14ac:dyDescent="0.25">
      <c r="G1728" s="93">
        <v>43580</v>
      </c>
      <c r="H1728" t="s">
        <v>21</v>
      </c>
      <c r="I1728" t="s">
        <v>615</v>
      </c>
      <c r="J1728" t="s">
        <v>616</v>
      </c>
      <c r="K1728" s="95">
        <v>80.13</v>
      </c>
      <c r="L1728" s="94">
        <v>0</v>
      </c>
      <c r="O1728" t="str">
        <f t="shared" si="483"/>
        <v/>
      </c>
    </row>
    <row r="1729" spans="7:15" x14ac:dyDescent="0.25">
      <c r="G1729" s="93">
        <v>43580</v>
      </c>
      <c r="H1729" t="s">
        <v>21</v>
      </c>
      <c r="I1729" t="s">
        <v>615</v>
      </c>
      <c r="J1729" t="s">
        <v>616</v>
      </c>
      <c r="K1729" s="95">
        <v>72.31</v>
      </c>
      <c r="L1729" s="94">
        <v>0</v>
      </c>
      <c r="O1729" t="str">
        <f t="shared" si="483"/>
        <v/>
      </c>
    </row>
    <row r="1730" spans="7:15" x14ac:dyDescent="0.25">
      <c r="G1730" s="93">
        <v>43580</v>
      </c>
      <c r="H1730" t="s">
        <v>21</v>
      </c>
      <c r="I1730" t="s">
        <v>615</v>
      </c>
      <c r="J1730" t="s">
        <v>616</v>
      </c>
      <c r="K1730" s="95">
        <v>63.22</v>
      </c>
      <c r="L1730" s="94">
        <v>0</v>
      </c>
      <c r="O1730" t="str">
        <f t="shared" si="483"/>
        <v/>
      </c>
    </row>
    <row r="1731" spans="7:15" x14ac:dyDescent="0.25">
      <c r="G1731" s="93">
        <v>43580</v>
      </c>
      <c r="H1731" t="s">
        <v>21</v>
      </c>
      <c r="I1731" t="s">
        <v>615</v>
      </c>
      <c r="J1731" t="s">
        <v>616</v>
      </c>
      <c r="K1731" s="95">
        <v>59.35</v>
      </c>
      <c r="L1731" s="94">
        <v>0</v>
      </c>
      <c r="O1731" t="str">
        <f t="shared" si="483"/>
        <v/>
      </c>
    </row>
    <row r="1732" spans="7:15" x14ac:dyDescent="0.25">
      <c r="G1732" s="93">
        <v>43580</v>
      </c>
      <c r="H1732" t="s">
        <v>21</v>
      </c>
      <c r="I1732" t="s">
        <v>615</v>
      </c>
      <c r="J1732" t="s">
        <v>616</v>
      </c>
      <c r="K1732" s="95">
        <v>56.89</v>
      </c>
      <c r="L1732" s="94">
        <v>0</v>
      </c>
      <c r="O1732" t="str">
        <f t="shared" si="483"/>
        <v/>
      </c>
    </row>
    <row r="1733" spans="7:15" x14ac:dyDescent="0.25">
      <c r="G1733" s="93">
        <v>43580</v>
      </c>
      <c r="H1733" t="s">
        <v>21</v>
      </c>
      <c r="I1733" t="s">
        <v>615</v>
      </c>
      <c r="J1733" t="s">
        <v>616</v>
      </c>
      <c r="K1733" s="95">
        <v>50.11</v>
      </c>
      <c r="L1733" s="94">
        <v>0</v>
      </c>
      <c r="O1733" t="str">
        <f t="shared" si="483"/>
        <v/>
      </c>
    </row>
    <row r="1734" spans="7:15" x14ac:dyDescent="0.25">
      <c r="G1734" s="93">
        <v>43580</v>
      </c>
      <c r="H1734" t="s">
        <v>21</v>
      </c>
      <c r="I1734" t="s">
        <v>615</v>
      </c>
      <c r="J1734" t="s">
        <v>616</v>
      </c>
      <c r="K1734" s="95">
        <v>45.98</v>
      </c>
      <c r="L1734" s="94">
        <v>0</v>
      </c>
      <c r="O1734" t="str">
        <f t="shared" si="483"/>
        <v/>
      </c>
    </row>
    <row r="1735" spans="7:15" x14ac:dyDescent="0.25">
      <c r="G1735" s="93">
        <v>43580</v>
      </c>
      <c r="H1735" t="s">
        <v>21</v>
      </c>
      <c r="I1735" t="s">
        <v>615</v>
      </c>
      <c r="J1735" t="s">
        <v>616</v>
      </c>
      <c r="K1735" s="95">
        <v>23.39</v>
      </c>
      <c r="L1735" s="94">
        <v>0</v>
      </c>
      <c r="O1735" t="str">
        <f t="shared" si="483"/>
        <v/>
      </c>
    </row>
    <row r="1736" spans="7:15" x14ac:dyDescent="0.25">
      <c r="G1736" s="93">
        <v>43580</v>
      </c>
      <c r="H1736" t="s">
        <v>21</v>
      </c>
      <c r="I1736" t="s">
        <v>615</v>
      </c>
      <c r="J1736" t="s">
        <v>616</v>
      </c>
      <c r="K1736" s="95">
        <v>20.239999999999998</v>
      </c>
      <c r="L1736" s="94">
        <v>0</v>
      </c>
      <c r="O1736" t="str">
        <f t="shared" si="483"/>
        <v/>
      </c>
    </row>
    <row r="1737" spans="7:15" x14ac:dyDescent="0.25">
      <c r="G1737" s="93">
        <v>43580</v>
      </c>
      <c r="H1737" t="s">
        <v>21</v>
      </c>
      <c r="I1737" t="s">
        <v>615</v>
      </c>
      <c r="J1737" t="s">
        <v>616</v>
      </c>
      <c r="K1737" s="95">
        <v>13.77</v>
      </c>
      <c r="L1737" s="94">
        <v>0</v>
      </c>
      <c r="O1737" t="str">
        <f t="shared" si="483"/>
        <v/>
      </c>
    </row>
    <row r="1738" spans="7:15" x14ac:dyDescent="0.25">
      <c r="G1738" s="93">
        <v>43580</v>
      </c>
      <c r="H1738" t="s">
        <v>21</v>
      </c>
      <c r="I1738" t="s">
        <v>615</v>
      </c>
      <c r="J1738" t="s">
        <v>616</v>
      </c>
      <c r="K1738" s="95">
        <v>13.32</v>
      </c>
      <c r="L1738" s="94">
        <v>0</v>
      </c>
      <c r="O1738" t="str">
        <f t="shared" ref="O1738:O1801" si="484">IF(P1738="","",O1737+1)</f>
        <v/>
      </c>
    </row>
    <row r="1739" spans="7:15" x14ac:dyDescent="0.25">
      <c r="G1739" s="93">
        <v>43580</v>
      </c>
      <c r="H1739" t="s">
        <v>21</v>
      </c>
      <c r="I1739" t="s">
        <v>615</v>
      </c>
      <c r="J1739" t="s">
        <v>616</v>
      </c>
      <c r="K1739" s="95">
        <v>7.42</v>
      </c>
      <c r="L1739" s="94">
        <v>0</v>
      </c>
      <c r="O1739" t="str">
        <f t="shared" si="484"/>
        <v/>
      </c>
    </row>
    <row r="1740" spans="7:15" x14ac:dyDescent="0.25">
      <c r="G1740" s="93">
        <v>43580</v>
      </c>
      <c r="H1740" t="s">
        <v>82</v>
      </c>
      <c r="I1740" t="s">
        <v>63</v>
      </c>
      <c r="J1740" t="s">
        <v>614</v>
      </c>
      <c r="K1740" s="95">
        <v>17</v>
      </c>
      <c r="L1740" s="94">
        <v>0</v>
      </c>
      <c r="O1740" t="str">
        <f t="shared" si="484"/>
        <v/>
      </c>
    </row>
    <row r="1741" spans="7:15" x14ac:dyDescent="0.25">
      <c r="G1741" s="93">
        <v>43580</v>
      </c>
      <c r="H1741" t="s">
        <v>82</v>
      </c>
      <c r="I1741" t="s">
        <v>66</v>
      </c>
      <c r="J1741" t="s">
        <v>614</v>
      </c>
      <c r="K1741" s="95">
        <v>398.73</v>
      </c>
      <c r="L1741" s="94">
        <v>0</v>
      </c>
      <c r="O1741" t="str">
        <f t="shared" si="484"/>
        <v/>
      </c>
    </row>
    <row r="1742" spans="7:15" x14ac:dyDescent="0.25">
      <c r="G1742" s="93">
        <v>43580</v>
      </c>
      <c r="H1742" t="s">
        <v>74</v>
      </c>
      <c r="I1742" t="s">
        <v>65</v>
      </c>
      <c r="J1742" t="s">
        <v>614</v>
      </c>
      <c r="K1742" s="95">
        <v>44.22</v>
      </c>
      <c r="L1742" s="94">
        <v>0</v>
      </c>
      <c r="O1742" t="str">
        <f t="shared" si="484"/>
        <v/>
      </c>
    </row>
    <row r="1743" spans="7:15" x14ac:dyDescent="0.25">
      <c r="G1743" s="93">
        <v>43580</v>
      </c>
      <c r="H1743" t="s">
        <v>68</v>
      </c>
      <c r="I1743" t="s">
        <v>36</v>
      </c>
      <c r="J1743" t="s">
        <v>614</v>
      </c>
      <c r="K1743" s="95">
        <v>129.9</v>
      </c>
      <c r="L1743" s="94">
        <v>0</v>
      </c>
      <c r="O1743" t="str">
        <f t="shared" si="484"/>
        <v/>
      </c>
    </row>
    <row r="1744" spans="7:15" x14ac:dyDescent="0.25">
      <c r="G1744" s="93">
        <v>43580</v>
      </c>
      <c r="H1744" t="s">
        <v>68</v>
      </c>
      <c r="I1744" t="s">
        <v>615</v>
      </c>
      <c r="J1744" t="s">
        <v>616</v>
      </c>
      <c r="K1744" s="95">
        <v>1738.68</v>
      </c>
      <c r="L1744" s="94">
        <v>0</v>
      </c>
      <c r="O1744" t="str">
        <f t="shared" si="484"/>
        <v/>
      </c>
    </row>
    <row r="1745" spans="7:15" x14ac:dyDescent="0.25">
      <c r="G1745" s="93">
        <v>43580</v>
      </c>
      <c r="H1745" t="s">
        <v>23</v>
      </c>
      <c r="I1745" t="s">
        <v>63</v>
      </c>
      <c r="J1745" t="s">
        <v>614</v>
      </c>
      <c r="K1745" s="95">
        <v>36.659999999999997</v>
      </c>
      <c r="L1745" s="94">
        <v>0</v>
      </c>
      <c r="O1745" t="str">
        <f t="shared" si="484"/>
        <v/>
      </c>
    </row>
    <row r="1746" spans="7:15" x14ac:dyDescent="0.25">
      <c r="G1746" s="93">
        <v>43580</v>
      </c>
      <c r="H1746" t="s">
        <v>23</v>
      </c>
      <c r="I1746" t="s">
        <v>63</v>
      </c>
      <c r="J1746" t="s">
        <v>614</v>
      </c>
      <c r="K1746" s="95">
        <v>29.5</v>
      </c>
      <c r="L1746" s="94">
        <v>0</v>
      </c>
      <c r="O1746" t="str">
        <f t="shared" si="484"/>
        <v/>
      </c>
    </row>
    <row r="1747" spans="7:15" x14ac:dyDescent="0.25">
      <c r="G1747" s="93">
        <v>43580</v>
      </c>
      <c r="H1747" t="s">
        <v>23</v>
      </c>
      <c r="I1747" t="s">
        <v>37</v>
      </c>
      <c r="J1747" t="s">
        <v>403</v>
      </c>
      <c r="K1747" s="95">
        <v>8.4</v>
      </c>
      <c r="L1747" s="94">
        <v>0</v>
      </c>
      <c r="O1747" t="str">
        <f t="shared" si="484"/>
        <v/>
      </c>
    </row>
    <row r="1748" spans="7:15" x14ac:dyDescent="0.25">
      <c r="G1748" s="93">
        <v>43580</v>
      </c>
      <c r="H1748" t="s">
        <v>23</v>
      </c>
      <c r="I1748" t="s">
        <v>37</v>
      </c>
      <c r="J1748" t="s">
        <v>201</v>
      </c>
      <c r="K1748" s="95">
        <v>2.7</v>
      </c>
      <c r="L1748" s="94">
        <v>0</v>
      </c>
      <c r="O1748" t="str">
        <f t="shared" si="484"/>
        <v/>
      </c>
    </row>
    <row r="1749" spans="7:15" x14ac:dyDescent="0.25">
      <c r="G1749" s="93">
        <v>43580</v>
      </c>
      <c r="H1749" t="s">
        <v>23</v>
      </c>
      <c r="I1749" t="s">
        <v>37</v>
      </c>
      <c r="J1749" t="s">
        <v>160</v>
      </c>
      <c r="K1749" s="95">
        <v>8</v>
      </c>
      <c r="L1749" s="94">
        <v>0</v>
      </c>
      <c r="O1749" t="str">
        <f t="shared" si="484"/>
        <v/>
      </c>
    </row>
    <row r="1750" spans="7:15" x14ac:dyDescent="0.25">
      <c r="G1750" s="93">
        <v>43580</v>
      </c>
      <c r="H1750" t="s">
        <v>23</v>
      </c>
      <c r="I1750" t="s">
        <v>37</v>
      </c>
      <c r="J1750" t="s">
        <v>109</v>
      </c>
      <c r="K1750" s="95">
        <v>50</v>
      </c>
      <c r="L1750" s="94">
        <v>0</v>
      </c>
      <c r="O1750" t="str">
        <f t="shared" si="484"/>
        <v/>
      </c>
    </row>
    <row r="1751" spans="7:15" x14ac:dyDescent="0.25">
      <c r="G1751" s="93">
        <v>43580</v>
      </c>
      <c r="H1751" t="s">
        <v>23</v>
      </c>
      <c r="I1751" t="s">
        <v>37</v>
      </c>
      <c r="J1751" t="s">
        <v>303</v>
      </c>
      <c r="K1751" s="95">
        <v>2.4</v>
      </c>
      <c r="L1751" s="94">
        <v>0</v>
      </c>
      <c r="O1751" t="str">
        <f t="shared" si="484"/>
        <v/>
      </c>
    </row>
    <row r="1752" spans="7:15" x14ac:dyDescent="0.25">
      <c r="G1752" s="93">
        <v>43580</v>
      </c>
      <c r="H1752" t="s">
        <v>23</v>
      </c>
      <c r="I1752" t="s">
        <v>37</v>
      </c>
      <c r="J1752" t="s">
        <v>416</v>
      </c>
      <c r="K1752" s="95">
        <v>16.399999999999999</v>
      </c>
      <c r="L1752" s="94">
        <v>0</v>
      </c>
      <c r="O1752" t="str">
        <f t="shared" si="484"/>
        <v/>
      </c>
    </row>
    <row r="1753" spans="7:15" x14ac:dyDescent="0.25">
      <c r="G1753" s="93">
        <v>43580</v>
      </c>
      <c r="H1753" t="s">
        <v>23</v>
      </c>
      <c r="I1753" t="s">
        <v>37</v>
      </c>
      <c r="J1753" t="s">
        <v>193</v>
      </c>
      <c r="K1753" s="95">
        <v>2.7</v>
      </c>
      <c r="L1753" s="94">
        <v>0</v>
      </c>
      <c r="O1753" t="str">
        <f t="shared" si="484"/>
        <v/>
      </c>
    </row>
    <row r="1754" spans="7:15" x14ac:dyDescent="0.25">
      <c r="G1754" s="93">
        <v>43580</v>
      </c>
      <c r="H1754" t="s">
        <v>23</v>
      </c>
      <c r="I1754" t="s">
        <v>37</v>
      </c>
      <c r="J1754" t="s">
        <v>181</v>
      </c>
      <c r="K1754" s="95">
        <v>4.5</v>
      </c>
      <c r="L1754" s="94">
        <v>0</v>
      </c>
      <c r="O1754" t="str">
        <f t="shared" si="484"/>
        <v/>
      </c>
    </row>
    <row r="1755" spans="7:15" x14ac:dyDescent="0.25">
      <c r="G1755" s="93">
        <v>43580</v>
      </c>
      <c r="H1755" t="s">
        <v>23</v>
      </c>
      <c r="I1755" t="s">
        <v>615</v>
      </c>
      <c r="J1755" t="s">
        <v>616</v>
      </c>
      <c r="K1755" s="95">
        <v>138.09</v>
      </c>
      <c r="L1755" s="94">
        <v>0</v>
      </c>
      <c r="O1755" t="str">
        <f t="shared" si="484"/>
        <v/>
      </c>
    </row>
    <row r="1756" spans="7:15" x14ac:dyDescent="0.25">
      <c r="G1756" s="93">
        <v>43580</v>
      </c>
      <c r="H1756" t="s">
        <v>23</v>
      </c>
      <c r="I1756" t="s">
        <v>615</v>
      </c>
      <c r="J1756" t="s">
        <v>616</v>
      </c>
      <c r="K1756" s="95">
        <v>88.18</v>
      </c>
      <c r="L1756" s="94">
        <v>0</v>
      </c>
      <c r="O1756" t="str">
        <f t="shared" si="484"/>
        <v/>
      </c>
    </row>
    <row r="1757" spans="7:15" x14ac:dyDescent="0.25">
      <c r="G1757" s="93">
        <v>43580</v>
      </c>
      <c r="H1757" t="s">
        <v>23</v>
      </c>
      <c r="I1757" t="s">
        <v>615</v>
      </c>
      <c r="J1757" t="s">
        <v>616</v>
      </c>
      <c r="K1757" s="95">
        <v>47.78</v>
      </c>
      <c r="L1757" s="94">
        <v>0</v>
      </c>
      <c r="O1757" t="str">
        <f t="shared" si="484"/>
        <v/>
      </c>
    </row>
    <row r="1758" spans="7:15" x14ac:dyDescent="0.25">
      <c r="G1758" s="93">
        <v>43580</v>
      </c>
      <c r="H1758" t="s">
        <v>23</v>
      </c>
      <c r="I1758" t="s">
        <v>615</v>
      </c>
      <c r="J1758" t="s">
        <v>616</v>
      </c>
      <c r="K1758" s="95">
        <v>38.03</v>
      </c>
      <c r="L1758" s="94">
        <v>0</v>
      </c>
      <c r="O1758" t="str">
        <f t="shared" si="484"/>
        <v/>
      </c>
    </row>
    <row r="1759" spans="7:15" x14ac:dyDescent="0.25">
      <c r="G1759" s="93">
        <v>43580</v>
      </c>
      <c r="H1759" t="s">
        <v>23</v>
      </c>
      <c r="I1759" t="s">
        <v>615</v>
      </c>
      <c r="J1759" t="s">
        <v>616</v>
      </c>
      <c r="K1759" s="95">
        <v>30.08</v>
      </c>
      <c r="L1759" s="94">
        <v>0</v>
      </c>
      <c r="O1759" t="str">
        <f t="shared" si="484"/>
        <v/>
      </c>
    </row>
    <row r="1760" spans="7:15" x14ac:dyDescent="0.25">
      <c r="G1760" s="93">
        <v>43581</v>
      </c>
      <c r="H1760" t="s">
        <v>85</v>
      </c>
      <c r="I1760" t="s">
        <v>66</v>
      </c>
      <c r="J1760" t="s">
        <v>617</v>
      </c>
      <c r="K1760" s="95">
        <v>121.75</v>
      </c>
      <c r="L1760" s="94">
        <v>0</v>
      </c>
      <c r="O1760" t="str">
        <f t="shared" si="484"/>
        <v/>
      </c>
    </row>
    <row r="1761" spans="7:15" x14ac:dyDescent="0.25">
      <c r="G1761" s="93">
        <v>43581</v>
      </c>
      <c r="H1761" t="s">
        <v>78</v>
      </c>
      <c r="I1761" t="s">
        <v>66</v>
      </c>
      <c r="J1761" t="s">
        <v>617</v>
      </c>
      <c r="K1761" s="95">
        <v>349.8</v>
      </c>
      <c r="L1761" s="94">
        <v>0</v>
      </c>
      <c r="O1761" t="str">
        <f t="shared" si="484"/>
        <v/>
      </c>
    </row>
    <row r="1762" spans="7:15" x14ac:dyDescent="0.25">
      <c r="G1762" s="93">
        <v>43581</v>
      </c>
      <c r="H1762" t="s">
        <v>22</v>
      </c>
      <c r="I1762" t="s">
        <v>36</v>
      </c>
      <c r="J1762" t="s">
        <v>617</v>
      </c>
      <c r="K1762" s="95">
        <v>8</v>
      </c>
      <c r="L1762" s="94">
        <v>0</v>
      </c>
      <c r="O1762" t="str">
        <f t="shared" si="484"/>
        <v/>
      </c>
    </row>
    <row r="1763" spans="7:15" x14ac:dyDescent="0.25">
      <c r="G1763" s="93">
        <v>43581</v>
      </c>
      <c r="H1763" t="s">
        <v>71</v>
      </c>
      <c r="I1763" t="s">
        <v>65</v>
      </c>
      <c r="J1763" t="s">
        <v>617</v>
      </c>
      <c r="K1763" s="95">
        <v>29.3</v>
      </c>
      <c r="L1763" s="94">
        <v>0</v>
      </c>
      <c r="O1763" t="str">
        <f t="shared" si="484"/>
        <v/>
      </c>
    </row>
    <row r="1764" spans="7:15" x14ac:dyDescent="0.25">
      <c r="G1764" s="93">
        <v>43581</v>
      </c>
      <c r="H1764" t="s">
        <v>75</v>
      </c>
      <c r="I1764" t="s">
        <v>65</v>
      </c>
      <c r="J1764" t="s">
        <v>617</v>
      </c>
      <c r="K1764" s="95">
        <v>88</v>
      </c>
      <c r="L1764" s="94">
        <v>0</v>
      </c>
      <c r="O1764" t="str">
        <f t="shared" si="484"/>
        <v/>
      </c>
    </row>
    <row r="1765" spans="7:15" x14ac:dyDescent="0.25">
      <c r="G1765" s="93">
        <v>43581</v>
      </c>
      <c r="H1765" t="s">
        <v>21</v>
      </c>
      <c r="I1765" t="s">
        <v>36</v>
      </c>
      <c r="J1765" t="s">
        <v>617</v>
      </c>
      <c r="K1765" s="95">
        <v>24</v>
      </c>
      <c r="L1765" s="94">
        <v>0</v>
      </c>
      <c r="O1765" t="str">
        <f t="shared" si="484"/>
        <v/>
      </c>
    </row>
    <row r="1766" spans="7:15" x14ac:dyDescent="0.25">
      <c r="G1766" s="93">
        <v>43581</v>
      </c>
      <c r="H1766" t="s">
        <v>21</v>
      </c>
      <c r="I1766" t="s">
        <v>36</v>
      </c>
      <c r="J1766" t="s">
        <v>617</v>
      </c>
      <c r="K1766" s="95">
        <v>16</v>
      </c>
      <c r="L1766" s="94">
        <v>0</v>
      </c>
      <c r="O1766" t="str">
        <f t="shared" si="484"/>
        <v/>
      </c>
    </row>
    <row r="1767" spans="7:15" x14ac:dyDescent="0.25">
      <c r="G1767" s="93">
        <v>43581</v>
      </c>
      <c r="H1767" t="s">
        <v>83</v>
      </c>
      <c r="I1767" t="s">
        <v>66</v>
      </c>
      <c r="J1767" t="s">
        <v>617</v>
      </c>
      <c r="K1767" s="95">
        <v>51.8</v>
      </c>
      <c r="L1767" s="94">
        <v>0</v>
      </c>
      <c r="O1767" t="str">
        <f t="shared" si="484"/>
        <v/>
      </c>
    </row>
    <row r="1768" spans="7:15" x14ac:dyDescent="0.25">
      <c r="G1768" s="93">
        <v>43581</v>
      </c>
      <c r="H1768" t="s">
        <v>69</v>
      </c>
      <c r="I1768" t="s">
        <v>66</v>
      </c>
      <c r="J1768" t="s">
        <v>617</v>
      </c>
      <c r="K1768" s="95">
        <v>143</v>
      </c>
      <c r="L1768" s="94">
        <v>0</v>
      </c>
      <c r="O1768" t="str">
        <f t="shared" si="484"/>
        <v/>
      </c>
    </row>
    <row r="1769" spans="7:15" x14ac:dyDescent="0.25">
      <c r="G1769" s="93">
        <v>43581</v>
      </c>
      <c r="H1769" t="s">
        <v>68</v>
      </c>
      <c r="I1769" t="s">
        <v>66</v>
      </c>
      <c r="J1769" t="s">
        <v>617</v>
      </c>
      <c r="K1769" s="95">
        <v>571.54999999999995</v>
      </c>
      <c r="L1769" s="94">
        <v>0</v>
      </c>
      <c r="O1769" t="str">
        <f t="shared" si="484"/>
        <v/>
      </c>
    </row>
    <row r="1770" spans="7:15" x14ac:dyDescent="0.25">
      <c r="G1770" s="93">
        <v>43581</v>
      </c>
      <c r="H1770" t="s">
        <v>23</v>
      </c>
      <c r="I1770" t="s">
        <v>36</v>
      </c>
      <c r="J1770" t="s">
        <v>617</v>
      </c>
      <c r="K1770" s="95">
        <v>8</v>
      </c>
      <c r="L1770" s="94">
        <v>0</v>
      </c>
      <c r="O1770" t="str">
        <f t="shared" si="484"/>
        <v/>
      </c>
    </row>
    <row r="1771" spans="7:15" x14ac:dyDescent="0.25">
      <c r="G1771" s="93">
        <v>43581</v>
      </c>
      <c r="H1771" t="s">
        <v>23</v>
      </c>
      <c r="I1771" t="s">
        <v>37</v>
      </c>
      <c r="J1771" t="s">
        <v>128</v>
      </c>
      <c r="K1771" s="95">
        <v>9.1999999999999993</v>
      </c>
      <c r="L1771" s="94">
        <v>0</v>
      </c>
      <c r="O1771" t="str">
        <f t="shared" si="484"/>
        <v/>
      </c>
    </row>
    <row r="1772" spans="7:15" x14ac:dyDescent="0.25">
      <c r="G1772" s="93">
        <v>43581</v>
      </c>
      <c r="H1772" t="s">
        <v>23</v>
      </c>
      <c r="I1772" t="s">
        <v>37</v>
      </c>
      <c r="J1772" t="s">
        <v>403</v>
      </c>
      <c r="K1772" s="95">
        <v>9.1999999999999993</v>
      </c>
      <c r="L1772" s="94">
        <v>0</v>
      </c>
      <c r="O1772" t="str">
        <f t="shared" si="484"/>
        <v/>
      </c>
    </row>
    <row r="1773" spans="7:15" x14ac:dyDescent="0.25">
      <c r="G1773" s="93">
        <v>43581</v>
      </c>
      <c r="H1773" t="s">
        <v>23</v>
      </c>
      <c r="I1773" t="s">
        <v>37</v>
      </c>
      <c r="J1773" t="s">
        <v>165</v>
      </c>
      <c r="K1773" s="95">
        <v>16.399999999999999</v>
      </c>
      <c r="L1773" s="94">
        <v>0</v>
      </c>
      <c r="O1773" t="str">
        <f t="shared" si="484"/>
        <v/>
      </c>
    </row>
    <row r="1774" spans="7:15" x14ac:dyDescent="0.25">
      <c r="G1774" s="93">
        <v>43581</v>
      </c>
      <c r="H1774" t="s">
        <v>23</v>
      </c>
      <c r="I1774" t="s">
        <v>37</v>
      </c>
      <c r="J1774" t="s">
        <v>59</v>
      </c>
      <c r="K1774" s="95">
        <v>2.25</v>
      </c>
      <c r="L1774" s="94">
        <v>0</v>
      </c>
      <c r="O1774" t="str">
        <f t="shared" si="484"/>
        <v/>
      </c>
    </row>
    <row r="1775" spans="7:15" x14ac:dyDescent="0.25">
      <c r="G1775" s="93">
        <v>43581</v>
      </c>
      <c r="H1775" t="s">
        <v>23</v>
      </c>
      <c r="I1775" t="s">
        <v>37</v>
      </c>
      <c r="J1775" t="s">
        <v>154</v>
      </c>
      <c r="K1775" s="95">
        <v>5</v>
      </c>
      <c r="L1775" s="94">
        <v>0</v>
      </c>
      <c r="O1775" t="str">
        <f t="shared" si="484"/>
        <v/>
      </c>
    </row>
    <row r="1776" spans="7:15" x14ac:dyDescent="0.25">
      <c r="G1776" s="93">
        <v>43581</v>
      </c>
      <c r="H1776" t="s">
        <v>23</v>
      </c>
      <c r="I1776" t="s">
        <v>65</v>
      </c>
      <c r="J1776" t="s">
        <v>617</v>
      </c>
      <c r="K1776" s="95">
        <v>43.4</v>
      </c>
      <c r="L1776" s="94">
        <v>0</v>
      </c>
      <c r="O1776" t="str">
        <f t="shared" si="484"/>
        <v/>
      </c>
    </row>
    <row r="1777" spans="7:15" x14ac:dyDescent="0.25">
      <c r="G1777" s="93">
        <v>43582</v>
      </c>
      <c r="H1777" t="s">
        <v>23</v>
      </c>
      <c r="I1777" t="s">
        <v>37</v>
      </c>
      <c r="J1777" t="s">
        <v>597</v>
      </c>
      <c r="K1777" s="95">
        <v>6.6</v>
      </c>
      <c r="L1777" s="94">
        <v>0</v>
      </c>
      <c r="O1777" t="str">
        <f t="shared" si="484"/>
        <v/>
      </c>
    </row>
    <row r="1778" spans="7:15" x14ac:dyDescent="0.25">
      <c r="G1778" s="93">
        <v>43582</v>
      </c>
      <c r="H1778" t="s">
        <v>23</v>
      </c>
      <c r="I1778" t="s">
        <v>37</v>
      </c>
      <c r="J1778" t="s">
        <v>108</v>
      </c>
      <c r="K1778" s="95">
        <v>26</v>
      </c>
      <c r="L1778" s="94">
        <v>0</v>
      </c>
      <c r="O1778" t="str">
        <f t="shared" si="484"/>
        <v/>
      </c>
    </row>
    <row r="1779" spans="7:15" x14ac:dyDescent="0.25">
      <c r="G1779" s="93">
        <v>43582</v>
      </c>
      <c r="H1779" t="s">
        <v>23</v>
      </c>
      <c r="I1779" t="s">
        <v>37</v>
      </c>
      <c r="J1779" t="s">
        <v>147</v>
      </c>
      <c r="K1779" s="95">
        <v>4.75</v>
      </c>
      <c r="L1779" s="94">
        <v>0</v>
      </c>
      <c r="O1779" t="str">
        <f t="shared" si="484"/>
        <v/>
      </c>
    </row>
    <row r="1780" spans="7:15" x14ac:dyDescent="0.25">
      <c r="G1780" s="93">
        <v>43584</v>
      </c>
      <c r="H1780" t="s">
        <v>78</v>
      </c>
      <c r="I1780" t="s">
        <v>58</v>
      </c>
      <c r="J1780" t="s">
        <v>618</v>
      </c>
      <c r="K1780" s="95">
        <v>81.349999999999994</v>
      </c>
      <c r="L1780" s="94">
        <v>0</v>
      </c>
      <c r="O1780" t="str">
        <f t="shared" si="484"/>
        <v/>
      </c>
    </row>
    <row r="1781" spans="7:15" x14ac:dyDescent="0.25">
      <c r="G1781" s="93">
        <v>43584</v>
      </c>
      <c r="H1781" t="s">
        <v>22</v>
      </c>
      <c r="I1781" t="s">
        <v>36</v>
      </c>
      <c r="J1781" t="s">
        <v>618</v>
      </c>
      <c r="K1781" s="95">
        <v>24</v>
      </c>
      <c r="L1781" s="94">
        <v>0</v>
      </c>
      <c r="O1781" t="str">
        <f t="shared" si="484"/>
        <v/>
      </c>
    </row>
    <row r="1782" spans="7:15" x14ac:dyDescent="0.25">
      <c r="G1782" s="93">
        <v>43584</v>
      </c>
      <c r="H1782" t="s">
        <v>22</v>
      </c>
      <c r="I1782" t="s">
        <v>36</v>
      </c>
      <c r="J1782" t="s">
        <v>618</v>
      </c>
      <c r="K1782" s="95">
        <v>8</v>
      </c>
      <c r="L1782" s="94">
        <v>0</v>
      </c>
      <c r="O1782" t="str">
        <f t="shared" si="484"/>
        <v/>
      </c>
    </row>
    <row r="1783" spans="7:15" x14ac:dyDescent="0.25">
      <c r="G1783" s="93">
        <v>43584</v>
      </c>
      <c r="H1783" t="s">
        <v>71</v>
      </c>
      <c r="I1783" t="s">
        <v>65</v>
      </c>
      <c r="J1783" t="s">
        <v>618</v>
      </c>
      <c r="K1783" s="95">
        <v>8</v>
      </c>
      <c r="L1783" s="94">
        <v>0</v>
      </c>
      <c r="O1783" t="str">
        <f t="shared" si="484"/>
        <v/>
      </c>
    </row>
    <row r="1784" spans="7:15" x14ac:dyDescent="0.25">
      <c r="G1784" s="93">
        <v>43584</v>
      </c>
      <c r="H1784" t="s">
        <v>75</v>
      </c>
      <c r="I1784" t="s">
        <v>606</v>
      </c>
      <c r="J1784" t="s">
        <v>619</v>
      </c>
      <c r="K1784" s="95">
        <v>691.7</v>
      </c>
      <c r="L1784" s="94">
        <v>0</v>
      </c>
      <c r="O1784" t="str">
        <f t="shared" si="484"/>
        <v/>
      </c>
    </row>
    <row r="1785" spans="7:15" x14ac:dyDescent="0.25">
      <c r="G1785" s="93">
        <v>43584</v>
      </c>
      <c r="H1785" t="s">
        <v>21</v>
      </c>
      <c r="I1785" t="s">
        <v>36</v>
      </c>
      <c r="J1785" t="s">
        <v>618</v>
      </c>
      <c r="K1785" s="95">
        <v>24</v>
      </c>
      <c r="L1785" s="94">
        <v>0</v>
      </c>
      <c r="O1785" t="str">
        <f t="shared" si="484"/>
        <v/>
      </c>
    </row>
    <row r="1786" spans="7:15" x14ac:dyDescent="0.25">
      <c r="G1786" s="93">
        <v>43584</v>
      </c>
      <c r="H1786" t="s">
        <v>21</v>
      </c>
      <c r="I1786" t="s">
        <v>36</v>
      </c>
      <c r="J1786" t="s">
        <v>618</v>
      </c>
      <c r="K1786" s="95">
        <v>8</v>
      </c>
      <c r="L1786" s="94">
        <v>0</v>
      </c>
      <c r="O1786" t="str">
        <f t="shared" si="484"/>
        <v/>
      </c>
    </row>
    <row r="1787" spans="7:15" x14ac:dyDescent="0.25">
      <c r="G1787" s="93">
        <v>43584</v>
      </c>
      <c r="H1787" t="s">
        <v>70</v>
      </c>
      <c r="I1787" t="s">
        <v>66</v>
      </c>
      <c r="J1787" t="s">
        <v>618</v>
      </c>
      <c r="K1787" s="95">
        <v>50.6</v>
      </c>
      <c r="L1787" s="94">
        <v>0</v>
      </c>
      <c r="O1787" t="str">
        <f t="shared" si="484"/>
        <v/>
      </c>
    </row>
    <row r="1788" spans="7:15" x14ac:dyDescent="0.25">
      <c r="G1788" s="93">
        <v>43584</v>
      </c>
      <c r="H1788" t="s">
        <v>69</v>
      </c>
      <c r="I1788" t="s">
        <v>65</v>
      </c>
      <c r="J1788" t="s">
        <v>618</v>
      </c>
      <c r="K1788" s="95">
        <v>7.7</v>
      </c>
      <c r="L1788" s="94">
        <v>0</v>
      </c>
      <c r="O1788" t="str">
        <f t="shared" si="484"/>
        <v/>
      </c>
    </row>
    <row r="1789" spans="7:15" x14ac:dyDescent="0.25">
      <c r="G1789" s="93">
        <v>43584</v>
      </c>
      <c r="H1789" t="s">
        <v>23</v>
      </c>
      <c r="I1789" t="s">
        <v>58</v>
      </c>
      <c r="J1789" t="s">
        <v>618</v>
      </c>
      <c r="K1789" s="95">
        <v>32.799999999999997</v>
      </c>
      <c r="L1789" s="94">
        <v>0</v>
      </c>
      <c r="O1789" t="str">
        <f t="shared" si="484"/>
        <v/>
      </c>
    </row>
    <row r="1790" spans="7:15" x14ac:dyDescent="0.25">
      <c r="G1790" s="93">
        <v>43584</v>
      </c>
      <c r="H1790" t="s">
        <v>23</v>
      </c>
      <c r="I1790" t="s">
        <v>63</v>
      </c>
      <c r="J1790" t="s">
        <v>618</v>
      </c>
      <c r="K1790" s="95">
        <v>107.63</v>
      </c>
      <c r="L1790" s="94">
        <v>0</v>
      </c>
      <c r="O1790" t="str">
        <f t="shared" si="484"/>
        <v/>
      </c>
    </row>
    <row r="1791" spans="7:15" x14ac:dyDescent="0.25">
      <c r="G1791" s="93">
        <v>43584</v>
      </c>
      <c r="H1791" t="s">
        <v>23</v>
      </c>
      <c r="I1791" t="s">
        <v>63</v>
      </c>
      <c r="J1791" t="s">
        <v>618</v>
      </c>
      <c r="K1791" s="95">
        <v>75.75</v>
      </c>
      <c r="L1791" s="94">
        <v>0</v>
      </c>
      <c r="O1791" t="str">
        <f t="shared" si="484"/>
        <v/>
      </c>
    </row>
    <row r="1792" spans="7:15" x14ac:dyDescent="0.25">
      <c r="G1792" s="93">
        <v>43584</v>
      </c>
      <c r="H1792" t="s">
        <v>23</v>
      </c>
      <c r="I1792" t="s">
        <v>63</v>
      </c>
      <c r="J1792" t="s">
        <v>618</v>
      </c>
      <c r="K1792" s="95">
        <v>72.760000000000005</v>
      </c>
      <c r="L1792" s="94">
        <v>0</v>
      </c>
      <c r="O1792" t="str">
        <f t="shared" si="484"/>
        <v/>
      </c>
    </row>
    <row r="1793" spans="7:15" x14ac:dyDescent="0.25">
      <c r="G1793" s="93">
        <v>43584</v>
      </c>
      <c r="H1793" t="s">
        <v>23</v>
      </c>
      <c r="I1793" t="s">
        <v>63</v>
      </c>
      <c r="J1793" t="s">
        <v>618</v>
      </c>
      <c r="K1793" s="95">
        <v>60</v>
      </c>
      <c r="L1793" s="94">
        <v>0</v>
      </c>
      <c r="O1793" t="str">
        <f t="shared" si="484"/>
        <v/>
      </c>
    </row>
    <row r="1794" spans="7:15" x14ac:dyDescent="0.25">
      <c r="G1794" s="93">
        <v>43584</v>
      </c>
      <c r="H1794" t="s">
        <v>23</v>
      </c>
      <c r="I1794" t="s">
        <v>63</v>
      </c>
      <c r="J1794" t="s">
        <v>618</v>
      </c>
      <c r="K1794" s="95">
        <v>24.15</v>
      </c>
      <c r="L1794" s="94">
        <v>0</v>
      </c>
      <c r="O1794" t="str">
        <f t="shared" si="484"/>
        <v/>
      </c>
    </row>
    <row r="1795" spans="7:15" x14ac:dyDescent="0.25">
      <c r="G1795" s="93">
        <v>43584</v>
      </c>
      <c r="H1795" t="s">
        <v>23</v>
      </c>
      <c r="I1795" t="s">
        <v>63</v>
      </c>
      <c r="J1795" t="s">
        <v>618</v>
      </c>
      <c r="K1795" s="95">
        <v>23.85</v>
      </c>
      <c r="L1795" s="94">
        <v>0</v>
      </c>
      <c r="O1795" t="str">
        <f t="shared" si="484"/>
        <v/>
      </c>
    </row>
    <row r="1796" spans="7:15" x14ac:dyDescent="0.25">
      <c r="G1796" s="93">
        <v>43584</v>
      </c>
      <c r="H1796" t="s">
        <v>23</v>
      </c>
      <c r="I1796" t="s">
        <v>63</v>
      </c>
      <c r="J1796" t="s">
        <v>618</v>
      </c>
      <c r="K1796" s="95">
        <v>7.47</v>
      </c>
      <c r="L1796" s="94">
        <v>0</v>
      </c>
      <c r="O1796" t="str">
        <f t="shared" si="484"/>
        <v/>
      </c>
    </row>
    <row r="1797" spans="7:15" x14ac:dyDescent="0.25">
      <c r="G1797" s="93">
        <v>43584</v>
      </c>
      <c r="H1797" t="s">
        <v>23</v>
      </c>
      <c r="I1797" t="s">
        <v>65</v>
      </c>
      <c r="J1797" t="s">
        <v>618</v>
      </c>
      <c r="K1797" s="95">
        <v>32</v>
      </c>
      <c r="L1797" s="94">
        <v>0</v>
      </c>
      <c r="O1797" t="str">
        <f t="shared" si="484"/>
        <v/>
      </c>
    </row>
    <row r="1798" spans="7:15" x14ac:dyDescent="0.25">
      <c r="G1798" s="93">
        <v>43584</v>
      </c>
      <c r="H1798" t="s">
        <v>23</v>
      </c>
      <c r="I1798" t="s">
        <v>65</v>
      </c>
      <c r="J1798" t="s">
        <v>618</v>
      </c>
      <c r="K1798" s="95">
        <v>12</v>
      </c>
      <c r="L1798" s="94">
        <v>0</v>
      </c>
      <c r="O1798" t="str">
        <f t="shared" si="484"/>
        <v/>
      </c>
    </row>
    <row r="1799" spans="7:15" x14ac:dyDescent="0.25">
      <c r="G1799" s="93">
        <v>43585</v>
      </c>
      <c r="H1799" t="s">
        <v>78</v>
      </c>
      <c r="I1799" t="s">
        <v>63</v>
      </c>
      <c r="J1799" t="s">
        <v>620</v>
      </c>
      <c r="K1799" s="95">
        <v>764.79</v>
      </c>
      <c r="L1799" s="94">
        <v>0</v>
      </c>
      <c r="O1799" t="str">
        <f t="shared" si="484"/>
        <v/>
      </c>
    </row>
    <row r="1800" spans="7:15" x14ac:dyDescent="0.25">
      <c r="G1800" s="93">
        <v>43585</v>
      </c>
      <c r="H1800" t="s">
        <v>75</v>
      </c>
      <c r="I1800" t="s">
        <v>105</v>
      </c>
      <c r="J1800" t="s">
        <v>620</v>
      </c>
      <c r="K1800" s="95">
        <v>4850</v>
      </c>
      <c r="L1800" s="94">
        <v>0</v>
      </c>
      <c r="O1800" t="str">
        <f t="shared" si="484"/>
        <v/>
      </c>
    </row>
    <row r="1801" spans="7:15" x14ac:dyDescent="0.25">
      <c r="G1801" s="93">
        <v>43585</v>
      </c>
      <c r="H1801" t="s">
        <v>75</v>
      </c>
      <c r="I1801" t="s">
        <v>621</v>
      </c>
      <c r="J1801" t="s">
        <v>555</v>
      </c>
      <c r="K1801" s="95">
        <v>0</v>
      </c>
      <c r="L1801" s="94">
        <v>6000</v>
      </c>
      <c r="O1801" t="str">
        <f t="shared" si="484"/>
        <v/>
      </c>
    </row>
    <row r="1802" spans="7:15" x14ac:dyDescent="0.25">
      <c r="G1802" s="93">
        <v>43585</v>
      </c>
      <c r="H1802" t="s">
        <v>21</v>
      </c>
      <c r="I1802" t="s">
        <v>65</v>
      </c>
      <c r="J1802" t="s">
        <v>620</v>
      </c>
      <c r="K1802" s="95">
        <v>676</v>
      </c>
      <c r="L1802" s="94">
        <v>0</v>
      </c>
      <c r="O1802" t="str">
        <f t="shared" ref="O1802:O1865" si="485">IF(P1802="","",O1801+1)</f>
        <v/>
      </c>
    </row>
    <row r="1803" spans="7:15" x14ac:dyDescent="0.25">
      <c r="G1803" s="93">
        <v>43585</v>
      </c>
      <c r="H1803" t="s">
        <v>21</v>
      </c>
      <c r="I1803" t="s">
        <v>65</v>
      </c>
      <c r="J1803" t="s">
        <v>620</v>
      </c>
      <c r="K1803" s="95">
        <v>182</v>
      </c>
      <c r="L1803" s="94">
        <v>0</v>
      </c>
      <c r="O1803" t="str">
        <f t="shared" si="485"/>
        <v/>
      </c>
    </row>
    <row r="1804" spans="7:15" x14ac:dyDescent="0.25">
      <c r="G1804" s="93">
        <v>43585</v>
      </c>
      <c r="H1804" t="s">
        <v>21</v>
      </c>
      <c r="I1804" t="s">
        <v>65</v>
      </c>
      <c r="J1804" t="s">
        <v>620</v>
      </c>
      <c r="K1804" s="95">
        <v>110.5</v>
      </c>
      <c r="L1804" s="94">
        <v>0</v>
      </c>
      <c r="O1804" t="str">
        <f t="shared" si="485"/>
        <v/>
      </c>
    </row>
    <row r="1805" spans="7:15" x14ac:dyDescent="0.25">
      <c r="G1805" s="93">
        <v>43585</v>
      </c>
      <c r="H1805" t="s">
        <v>369</v>
      </c>
      <c r="I1805" t="s">
        <v>105</v>
      </c>
      <c r="J1805" t="s">
        <v>620</v>
      </c>
      <c r="K1805" s="95">
        <v>1000</v>
      </c>
      <c r="L1805" s="94">
        <v>0</v>
      </c>
      <c r="O1805" t="str">
        <f t="shared" si="485"/>
        <v/>
      </c>
    </row>
    <row r="1806" spans="7:15" x14ac:dyDescent="0.25">
      <c r="G1806" s="93">
        <v>43587</v>
      </c>
      <c r="H1806" t="s">
        <v>22</v>
      </c>
      <c r="I1806" t="s">
        <v>36</v>
      </c>
      <c r="J1806" t="s">
        <v>622</v>
      </c>
      <c r="K1806" s="95">
        <v>16</v>
      </c>
      <c r="L1806" s="94">
        <v>0</v>
      </c>
      <c r="O1806" t="str">
        <f t="shared" si="485"/>
        <v/>
      </c>
    </row>
    <row r="1807" spans="7:15" x14ac:dyDescent="0.25">
      <c r="G1807" s="93">
        <v>43587</v>
      </c>
      <c r="H1807" t="s">
        <v>22</v>
      </c>
      <c r="I1807" t="s">
        <v>36</v>
      </c>
      <c r="J1807" t="s">
        <v>622</v>
      </c>
      <c r="K1807" s="95">
        <v>8</v>
      </c>
      <c r="L1807" s="94">
        <v>0</v>
      </c>
      <c r="O1807" t="str">
        <f t="shared" si="485"/>
        <v/>
      </c>
    </row>
    <row r="1808" spans="7:15" x14ac:dyDescent="0.25">
      <c r="G1808" s="93">
        <v>43587</v>
      </c>
      <c r="H1808" t="s">
        <v>106</v>
      </c>
      <c r="I1808" t="s">
        <v>65</v>
      </c>
      <c r="J1808" t="s">
        <v>622</v>
      </c>
      <c r="K1808" s="95">
        <v>22.5</v>
      </c>
      <c r="L1808" s="94">
        <v>0</v>
      </c>
      <c r="O1808" t="str">
        <f t="shared" si="485"/>
        <v/>
      </c>
    </row>
    <row r="1809" spans="7:15" x14ac:dyDescent="0.25">
      <c r="G1809" s="93">
        <v>43587</v>
      </c>
      <c r="H1809" t="s">
        <v>378</v>
      </c>
      <c r="I1809" t="s">
        <v>65</v>
      </c>
      <c r="J1809" t="s">
        <v>622</v>
      </c>
      <c r="K1809" s="95">
        <v>14</v>
      </c>
      <c r="L1809" s="94">
        <v>0</v>
      </c>
      <c r="O1809" t="str">
        <f t="shared" si="485"/>
        <v/>
      </c>
    </row>
    <row r="1810" spans="7:15" x14ac:dyDescent="0.25">
      <c r="G1810" s="93">
        <v>43587</v>
      </c>
      <c r="H1810" t="s">
        <v>80</v>
      </c>
      <c r="I1810" t="s">
        <v>64</v>
      </c>
      <c r="J1810" t="s">
        <v>622</v>
      </c>
      <c r="K1810" s="95">
        <v>92</v>
      </c>
      <c r="L1810" s="94">
        <v>0</v>
      </c>
      <c r="O1810" t="str">
        <f t="shared" si="485"/>
        <v/>
      </c>
    </row>
    <row r="1811" spans="7:15" x14ac:dyDescent="0.25">
      <c r="G1811" s="93">
        <v>43587</v>
      </c>
      <c r="H1811" t="s">
        <v>71</v>
      </c>
      <c r="I1811" t="s">
        <v>65</v>
      </c>
      <c r="J1811" t="s">
        <v>622</v>
      </c>
      <c r="K1811" s="95">
        <v>10</v>
      </c>
      <c r="L1811" s="94">
        <v>0</v>
      </c>
      <c r="O1811" t="str">
        <f t="shared" si="485"/>
        <v/>
      </c>
    </row>
    <row r="1812" spans="7:15" x14ac:dyDescent="0.25">
      <c r="G1812" s="93">
        <v>43587</v>
      </c>
      <c r="H1812" t="s">
        <v>77</v>
      </c>
      <c r="I1812" t="s">
        <v>64</v>
      </c>
      <c r="J1812" t="s">
        <v>622</v>
      </c>
      <c r="K1812" s="95">
        <v>30</v>
      </c>
      <c r="L1812" s="94">
        <v>0</v>
      </c>
      <c r="O1812" t="str">
        <f t="shared" si="485"/>
        <v/>
      </c>
    </row>
    <row r="1813" spans="7:15" x14ac:dyDescent="0.25">
      <c r="G1813" s="93">
        <v>43587</v>
      </c>
      <c r="H1813" t="s">
        <v>75</v>
      </c>
      <c r="I1813" t="s">
        <v>105</v>
      </c>
      <c r="J1813" t="s">
        <v>622</v>
      </c>
      <c r="K1813" s="95">
        <v>20320</v>
      </c>
      <c r="L1813" s="94">
        <v>0</v>
      </c>
      <c r="O1813" t="str">
        <f t="shared" si="485"/>
        <v/>
      </c>
    </row>
    <row r="1814" spans="7:15" x14ac:dyDescent="0.25">
      <c r="G1814" s="93">
        <v>43587</v>
      </c>
      <c r="H1814" t="s">
        <v>75</v>
      </c>
      <c r="I1814" t="s">
        <v>65</v>
      </c>
      <c r="J1814" t="s">
        <v>622</v>
      </c>
      <c r="K1814" s="95">
        <v>30.26</v>
      </c>
      <c r="L1814" s="94">
        <v>0</v>
      </c>
      <c r="O1814" t="str">
        <f t="shared" si="485"/>
        <v/>
      </c>
    </row>
    <row r="1815" spans="7:15" x14ac:dyDescent="0.25">
      <c r="G1815" s="93">
        <v>43587</v>
      </c>
      <c r="H1815" t="s">
        <v>21</v>
      </c>
      <c r="I1815" t="s">
        <v>36</v>
      </c>
      <c r="J1815" t="s">
        <v>622</v>
      </c>
      <c r="K1815" s="95">
        <v>88</v>
      </c>
      <c r="L1815" s="94">
        <v>0</v>
      </c>
      <c r="O1815" t="str">
        <f t="shared" si="485"/>
        <v/>
      </c>
    </row>
    <row r="1816" spans="7:15" x14ac:dyDescent="0.25">
      <c r="G1816" s="93">
        <v>43587</v>
      </c>
      <c r="H1816" t="s">
        <v>21</v>
      </c>
      <c r="I1816" t="s">
        <v>36</v>
      </c>
      <c r="J1816" t="s">
        <v>622</v>
      </c>
      <c r="K1816" s="95">
        <v>24</v>
      </c>
      <c r="L1816" s="94">
        <v>0</v>
      </c>
      <c r="O1816" t="str">
        <f t="shared" si="485"/>
        <v/>
      </c>
    </row>
    <row r="1817" spans="7:15" x14ac:dyDescent="0.25">
      <c r="G1817" s="93">
        <v>43587</v>
      </c>
      <c r="H1817" t="s">
        <v>21</v>
      </c>
      <c r="I1817" t="s">
        <v>36</v>
      </c>
      <c r="J1817" t="s">
        <v>622</v>
      </c>
      <c r="K1817" s="95">
        <v>16</v>
      </c>
      <c r="L1817" s="94">
        <v>0</v>
      </c>
      <c r="O1817" t="str">
        <f t="shared" si="485"/>
        <v/>
      </c>
    </row>
    <row r="1818" spans="7:15" x14ac:dyDescent="0.25">
      <c r="G1818" s="93">
        <v>43587</v>
      </c>
      <c r="H1818" t="s">
        <v>21</v>
      </c>
      <c r="I1818" t="s">
        <v>36</v>
      </c>
      <c r="J1818" t="s">
        <v>622</v>
      </c>
      <c r="K1818" s="95">
        <v>8</v>
      </c>
      <c r="L1818" s="94">
        <v>0</v>
      </c>
      <c r="O1818" t="str">
        <f t="shared" si="485"/>
        <v/>
      </c>
    </row>
    <row r="1819" spans="7:15" x14ac:dyDescent="0.25">
      <c r="G1819" s="93">
        <v>43587</v>
      </c>
      <c r="H1819" t="s">
        <v>69</v>
      </c>
      <c r="I1819" t="s">
        <v>65</v>
      </c>
      <c r="J1819" t="s">
        <v>622</v>
      </c>
      <c r="K1819" s="95">
        <v>7.7</v>
      </c>
      <c r="L1819" s="94">
        <v>0</v>
      </c>
      <c r="O1819" t="str">
        <f t="shared" si="485"/>
        <v/>
      </c>
    </row>
    <row r="1820" spans="7:15" x14ac:dyDescent="0.25">
      <c r="G1820" s="93">
        <v>43587</v>
      </c>
      <c r="H1820" t="s">
        <v>68</v>
      </c>
      <c r="I1820" t="s">
        <v>64</v>
      </c>
      <c r="J1820" t="s">
        <v>622</v>
      </c>
      <c r="K1820" s="95">
        <v>46.13</v>
      </c>
      <c r="L1820" s="94">
        <v>0</v>
      </c>
      <c r="O1820" t="str">
        <f t="shared" si="485"/>
        <v/>
      </c>
    </row>
    <row r="1821" spans="7:15" x14ac:dyDescent="0.25">
      <c r="G1821" s="93">
        <v>43587</v>
      </c>
      <c r="H1821" t="s">
        <v>23</v>
      </c>
      <c r="I1821" t="s">
        <v>36</v>
      </c>
      <c r="J1821" t="s">
        <v>622</v>
      </c>
      <c r="K1821" s="95">
        <v>8</v>
      </c>
      <c r="L1821" s="94">
        <v>0</v>
      </c>
      <c r="O1821" t="str">
        <f t="shared" si="485"/>
        <v/>
      </c>
    </row>
    <row r="1822" spans="7:15" x14ac:dyDescent="0.25">
      <c r="G1822" s="93">
        <v>43587</v>
      </c>
      <c r="H1822" t="s">
        <v>23</v>
      </c>
      <c r="I1822" t="s">
        <v>349</v>
      </c>
      <c r="J1822" t="s">
        <v>584</v>
      </c>
      <c r="K1822" s="95">
        <v>5</v>
      </c>
      <c r="L1822" s="94">
        <v>0</v>
      </c>
      <c r="O1822" t="str">
        <f t="shared" si="485"/>
        <v/>
      </c>
    </row>
    <row r="1823" spans="7:15" x14ac:dyDescent="0.25">
      <c r="G1823" s="93">
        <v>43587</v>
      </c>
      <c r="H1823" t="s">
        <v>23</v>
      </c>
      <c r="I1823" t="s">
        <v>37</v>
      </c>
      <c r="J1823" t="s">
        <v>187</v>
      </c>
      <c r="K1823" s="95">
        <v>10</v>
      </c>
      <c r="L1823" s="94">
        <v>0</v>
      </c>
      <c r="O1823" t="str">
        <f t="shared" si="485"/>
        <v/>
      </c>
    </row>
    <row r="1824" spans="7:15" x14ac:dyDescent="0.25">
      <c r="G1824" s="93">
        <v>43588</v>
      </c>
      <c r="H1824" t="s">
        <v>22</v>
      </c>
      <c r="I1824" t="s">
        <v>36</v>
      </c>
      <c r="J1824" t="s">
        <v>623</v>
      </c>
      <c r="K1824" s="95">
        <v>8</v>
      </c>
      <c r="L1824" s="94">
        <v>0</v>
      </c>
      <c r="O1824" t="str">
        <f t="shared" si="485"/>
        <v/>
      </c>
    </row>
    <row r="1825" spans="7:15" x14ac:dyDescent="0.25">
      <c r="G1825" s="93">
        <v>43588</v>
      </c>
      <c r="H1825" t="s">
        <v>106</v>
      </c>
      <c r="I1825" t="s">
        <v>58</v>
      </c>
      <c r="J1825" t="s">
        <v>623</v>
      </c>
      <c r="K1825" s="95">
        <v>51.51</v>
      </c>
      <c r="L1825" s="94">
        <v>0</v>
      </c>
      <c r="O1825" t="str">
        <f t="shared" si="485"/>
        <v/>
      </c>
    </row>
    <row r="1826" spans="7:15" x14ac:dyDescent="0.25">
      <c r="G1826" s="93">
        <v>43588</v>
      </c>
      <c r="H1826" t="s">
        <v>378</v>
      </c>
      <c r="I1826" t="s">
        <v>65</v>
      </c>
      <c r="J1826" t="s">
        <v>623</v>
      </c>
      <c r="K1826" s="95">
        <v>170</v>
      </c>
      <c r="L1826" s="94">
        <v>0</v>
      </c>
      <c r="O1826" t="str">
        <f t="shared" si="485"/>
        <v/>
      </c>
    </row>
    <row r="1827" spans="7:15" x14ac:dyDescent="0.25">
      <c r="G1827" s="93">
        <v>43588</v>
      </c>
      <c r="H1827" t="s">
        <v>71</v>
      </c>
      <c r="I1827" t="s">
        <v>65</v>
      </c>
      <c r="J1827" t="s">
        <v>623</v>
      </c>
      <c r="K1827" s="95">
        <v>2100</v>
      </c>
      <c r="L1827" s="94">
        <v>0</v>
      </c>
      <c r="O1827" t="str">
        <f t="shared" si="485"/>
        <v/>
      </c>
    </row>
    <row r="1828" spans="7:15" x14ac:dyDescent="0.25">
      <c r="G1828" s="93">
        <v>43588</v>
      </c>
      <c r="H1828" t="s">
        <v>76</v>
      </c>
      <c r="I1828" t="s">
        <v>65</v>
      </c>
      <c r="J1828" t="s">
        <v>623</v>
      </c>
      <c r="K1828" s="95">
        <v>150</v>
      </c>
      <c r="L1828" s="94">
        <v>0</v>
      </c>
      <c r="O1828" t="str">
        <f t="shared" si="485"/>
        <v/>
      </c>
    </row>
    <row r="1829" spans="7:15" x14ac:dyDescent="0.25">
      <c r="G1829" s="93">
        <v>43588</v>
      </c>
      <c r="H1829" t="s">
        <v>77</v>
      </c>
      <c r="I1829" t="s">
        <v>65</v>
      </c>
      <c r="J1829" t="s">
        <v>623</v>
      </c>
      <c r="K1829" s="95">
        <v>435</v>
      </c>
      <c r="L1829" s="94">
        <v>0</v>
      </c>
      <c r="O1829" t="str">
        <f t="shared" si="485"/>
        <v/>
      </c>
    </row>
    <row r="1830" spans="7:15" x14ac:dyDescent="0.25">
      <c r="G1830" s="93">
        <v>43588</v>
      </c>
      <c r="H1830" t="s">
        <v>75</v>
      </c>
      <c r="I1830" t="s">
        <v>36</v>
      </c>
      <c r="J1830" t="s">
        <v>623</v>
      </c>
      <c r="K1830" s="95">
        <v>45</v>
      </c>
      <c r="L1830" s="94">
        <v>0</v>
      </c>
      <c r="O1830" t="str">
        <f t="shared" si="485"/>
        <v/>
      </c>
    </row>
    <row r="1831" spans="7:15" x14ac:dyDescent="0.25">
      <c r="G1831" s="93">
        <v>43588</v>
      </c>
      <c r="H1831" t="s">
        <v>75</v>
      </c>
      <c r="I1831" t="s">
        <v>58</v>
      </c>
      <c r="J1831" t="s">
        <v>623</v>
      </c>
      <c r="K1831" s="95">
        <v>80.02</v>
      </c>
      <c r="L1831" s="94">
        <v>0</v>
      </c>
      <c r="O1831" t="str">
        <f t="shared" si="485"/>
        <v/>
      </c>
    </row>
    <row r="1832" spans="7:15" x14ac:dyDescent="0.25">
      <c r="G1832" s="93">
        <v>43588</v>
      </c>
      <c r="H1832" t="s">
        <v>75</v>
      </c>
      <c r="I1832" t="s">
        <v>65</v>
      </c>
      <c r="J1832" t="s">
        <v>623</v>
      </c>
      <c r="K1832" s="95">
        <v>235</v>
      </c>
      <c r="L1832" s="94">
        <v>0</v>
      </c>
      <c r="O1832" t="str">
        <f t="shared" si="485"/>
        <v/>
      </c>
    </row>
    <row r="1833" spans="7:15" x14ac:dyDescent="0.25">
      <c r="G1833" s="93">
        <v>43588</v>
      </c>
      <c r="H1833" t="s">
        <v>107</v>
      </c>
      <c r="I1833" t="s">
        <v>66</v>
      </c>
      <c r="J1833" t="s">
        <v>623</v>
      </c>
      <c r="K1833" s="95">
        <v>2023.13</v>
      </c>
      <c r="L1833" s="94">
        <v>0</v>
      </c>
      <c r="O1833" t="str">
        <f t="shared" si="485"/>
        <v/>
      </c>
    </row>
    <row r="1834" spans="7:15" x14ac:dyDescent="0.25">
      <c r="G1834" s="93">
        <v>43588</v>
      </c>
      <c r="H1834" t="s">
        <v>107</v>
      </c>
      <c r="I1834" t="s">
        <v>65</v>
      </c>
      <c r="J1834" t="s">
        <v>623</v>
      </c>
      <c r="K1834" s="95">
        <v>475</v>
      </c>
      <c r="L1834" s="94">
        <v>0</v>
      </c>
      <c r="O1834" t="str">
        <f t="shared" si="485"/>
        <v/>
      </c>
    </row>
    <row r="1835" spans="7:15" x14ac:dyDescent="0.25">
      <c r="G1835" s="93">
        <v>43588</v>
      </c>
      <c r="H1835" t="s">
        <v>21</v>
      </c>
      <c r="I1835" t="s">
        <v>36</v>
      </c>
      <c r="J1835" t="s">
        <v>623</v>
      </c>
      <c r="K1835" s="95">
        <v>32</v>
      </c>
      <c r="L1835" s="94">
        <v>0</v>
      </c>
      <c r="O1835" t="str">
        <f t="shared" si="485"/>
        <v/>
      </c>
    </row>
    <row r="1836" spans="7:15" x14ac:dyDescent="0.25">
      <c r="G1836" s="93">
        <v>43588</v>
      </c>
      <c r="H1836" t="s">
        <v>21</v>
      </c>
      <c r="I1836" t="s">
        <v>36</v>
      </c>
      <c r="J1836" t="s">
        <v>623</v>
      </c>
      <c r="K1836" s="95">
        <v>16</v>
      </c>
      <c r="L1836" s="94">
        <v>0</v>
      </c>
      <c r="O1836" t="str">
        <f t="shared" si="485"/>
        <v/>
      </c>
    </row>
    <row r="1837" spans="7:15" x14ac:dyDescent="0.25">
      <c r="G1837" s="93">
        <v>43588</v>
      </c>
      <c r="H1837" t="s">
        <v>21</v>
      </c>
      <c r="I1837" t="s">
        <v>36</v>
      </c>
      <c r="J1837" t="s">
        <v>623</v>
      </c>
      <c r="K1837" s="95">
        <v>8</v>
      </c>
      <c r="L1837" s="94">
        <v>0</v>
      </c>
      <c r="O1837" t="str">
        <f t="shared" si="485"/>
        <v/>
      </c>
    </row>
    <row r="1838" spans="7:15" x14ac:dyDescent="0.25">
      <c r="G1838" s="93">
        <v>43588</v>
      </c>
      <c r="H1838" t="s">
        <v>86</v>
      </c>
      <c r="I1838" t="s">
        <v>66</v>
      </c>
      <c r="J1838" t="s">
        <v>623</v>
      </c>
      <c r="K1838" s="95">
        <v>36.799999999999997</v>
      </c>
      <c r="L1838" s="94">
        <v>0</v>
      </c>
      <c r="O1838" t="str">
        <f t="shared" si="485"/>
        <v/>
      </c>
    </row>
    <row r="1839" spans="7:15" x14ac:dyDescent="0.25">
      <c r="G1839" s="93">
        <v>43588</v>
      </c>
      <c r="H1839" t="s">
        <v>70</v>
      </c>
      <c r="I1839" t="s">
        <v>65</v>
      </c>
      <c r="J1839" t="s">
        <v>623</v>
      </c>
      <c r="K1839" s="95">
        <v>38.200000000000003</v>
      </c>
      <c r="L1839" s="94">
        <v>0</v>
      </c>
      <c r="O1839" t="str">
        <f t="shared" si="485"/>
        <v/>
      </c>
    </row>
    <row r="1840" spans="7:15" x14ac:dyDescent="0.25">
      <c r="G1840" s="93">
        <v>43588</v>
      </c>
      <c r="H1840" t="s">
        <v>74</v>
      </c>
      <c r="I1840" t="s">
        <v>65</v>
      </c>
      <c r="J1840" t="s">
        <v>623</v>
      </c>
      <c r="K1840" s="95">
        <v>379.7</v>
      </c>
      <c r="L1840" s="94">
        <v>0</v>
      </c>
      <c r="O1840" t="str">
        <f t="shared" si="485"/>
        <v/>
      </c>
    </row>
    <row r="1841" spans="7:15" x14ac:dyDescent="0.25">
      <c r="G1841" s="93">
        <v>43588</v>
      </c>
      <c r="H1841" t="s">
        <v>81</v>
      </c>
      <c r="I1841" t="s">
        <v>36</v>
      </c>
      <c r="J1841" t="s">
        <v>623</v>
      </c>
      <c r="K1841" s="95">
        <v>62.75</v>
      </c>
      <c r="L1841" s="94">
        <v>0</v>
      </c>
      <c r="O1841" t="str">
        <f t="shared" si="485"/>
        <v/>
      </c>
    </row>
    <row r="1842" spans="7:15" x14ac:dyDescent="0.25">
      <c r="G1842" s="93">
        <v>43588</v>
      </c>
      <c r="H1842" t="s">
        <v>81</v>
      </c>
      <c r="I1842" t="s">
        <v>35</v>
      </c>
      <c r="J1842" t="s">
        <v>623</v>
      </c>
      <c r="K1842" s="95">
        <v>70.23</v>
      </c>
      <c r="L1842" s="94">
        <v>0</v>
      </c>
      <c r="O1842" t="str">
        <f t="shared" si="485"/>
        <v/>
      </c>
    </row>
    <row r="1843" spans="7:15" x14ac:dyDescent="0.25">
      <c r="G1843" s="93">
        <v>43588</v>
      </c>
      <c r="H1843" t="s">
        <v>81</v>
      </c>
      <c r="I1843" t="s">
        <v>65</v>
      </c>
      <c r="J1843" t="s">
        <v>623</v>
      </c>
      <c r="K1843" s="95">
        <v>1330.46</v>
      </c>
      <c r="L1843" s="94">
        <v>0</v>
      </c>
      <c r="O1843" t="str">
        <f t="shared" si="485"/>
        <v/>
      </c>
    </row>
    <row r="1844" spans="7:15" x14ac:dyDescent="0.25">
      <c r="G1844" s="93">
        <v>43588</v>
      </c>
      <c r="H1844" t="s">
        <v>69</v>
      </c>
      <c r="I1844" t="s">
        <v>35</v>
      </c>
      <c r="J1844" t="s">
        <v>623</v>
      </c>
      <c r="K1844" s="95">
        <v>70.23</v>
      </c>
      <c r="L1844" s="94">
        <v>0</v>
      </c>
      <c r="O1844" t="str">
        <f t="shared" si="485"/>
        <v/>
      </c>
    </row>
    <row r="1845" spans="7:15" x14ac:dyDescent="0.25">
      <c r="G1845" s="93">
        <v>43588</v>
      </c>
      <c r="H1845" t="s">
        <v>23</v>
      </c>
      <c r="I1845" t="s">
        <v>58</v>
      </c>
      <c r="J1845" t="s">
        <v>623</v>
      </c>
      <c r="K1845" s="95">
        <v>160.66</v>
      </c>
      <c r="L1845" s="94">
        <v>0</v>
      </c>
      <c r="O1845" t="str">
        <f t="shared" si="485"/>
        <v/>
      </c>
    </row>
    <row r="1846" spans="7:15" x14ac:dyDescent="0.25">
      <c r="G1846" s="93">
        <v>43588</v>
      </c>
      <c r="H1846" t="s">
        <v>23</v>
      </c>
      <c r="I1846" t="s">
        <v>58</v>
      </c>
      <c r="J1846" t="s">
        <v>623</v>
      </c>
      <c r="K1846" s="95">
        <v>118.89</v>
      </c>
      <c r="L1846" s="94">
        <v>0</v>
      </c>
      <c r="O1846" t="str">
        <f t="shared" si="485"/>
        <v/>
      </c>
    </row>
    <row r="1847" spans="7:15" x14ac:dyDescent="0.25">
      <c r="G1847" s="93">
        <v>43588</v>
      </c>
      <c r="H1847" t="s">
        <v>23</v>
      </c>
      <c r="I1847" t="s">
        <v>58</v>
      </c>
      <c r="J1847" t="s">
        <v>623</v>
      </c>
      <c r="K1847" s="95">
        <v>96</v>
      </c>
      <c r="L1847" s="94">
        <v>0</v>
      </c>
      <c r="O1847" t="str">
        <f t="shared" si="485"/>
        <v/>
      </c>
    </row>
    <row r="1848" spans="7:15" x14ac:dyDescent="0.25">
      <c r="G1848" s="93">
        <v>43588</v>
      </c>
      <c r="H1848" t="s">
        <v>23</v>
      </c>
      <c r="I1848" t="s">
        <v>58</v>
      </c>
      <c r="J1848" t="s">
        <v>623</v>
      </c>
      <c r="K1848" s="95">
        <v>23.99</v>
      </c>
      <c r="L1848" s="94">
        <v>0</v>
      </c>
      <c r="O1848" t="str">
        <f t="shared" si="485"/>
        <v/>
      </c>
    </row>
    <row r="1849" spans="7:15" x14ac:dyDescent="0.25">
      <c r="G1849" s="93">
        <v>43588</v>
      </c>
      <c r="H1849" t="s">
        <v>23</v>
      </c>
      <c r="I1849" t="s">
        <v>63</v>
      </c>
      <c r="J1849" t="s">
        <v>623</v>
      </c>
      <c r="K1849" s="95">
        <v>128.6</v>
      </c>
      <c r="L1849" s="94">
        <v>0</v>
      </c>
      <c r="O1849" t="str">
        <f t="shared" si="485"/>
        <v/>
      </c>
    </row>
    <row r="1850" spans="7:15" x14ac:dyDescent="0.25">
      <c r="G1850" s="93">
        <v>43588</v>
      </c>
      <c r="H1850" t="s">
        <v>23</v>
      </c>
      <c r="I1850" t="s">
        <v>63</v>
      </c>
      <c r="J1850" t="s">
        <v>623</v>
      </c>
      <c r="K1850" s="95">
        <v>84.3</v>
      </c>
      <c r="L1850" s="94">
        <v>0</v>
      </c>
      <c r="O1850" t="str">
        <f t="shared" si="485"/>
        <v/>
      </c>
    </row>
    <row r="1851" spans="7:15" x14ac:dyDescent="0.25">
      <c r="G1851" s="93">
        <v>43588</v>
      </c>
      <c r="H1851" t="s">
        <v>23</v>
      </c>
      <c r="I1851" t="s">
        <v>63</v>
      </c>
      <c r="J1851" t="s">
        <v>623</v>
      </c>
      <c r="K1851" s="95">
        <v>81.069999999999993</v>
      </c>
      <c r="L1851" s="94">
        <v>0</v>
      </c>
      <c r="O1851" t="str">
        <f t="shared" si="485"/>
        <v/>
      </c>
    </row>
    <row r="1852" spans="7:15" x14ac:dyDescent="0.25">
      <c r="G1852" s="93">
        <v>43588</v>
      </c>
      <c r="H1852" t="s">
        <v>23</v>
      </c>
      <c r="I1852" t="s">
        <v>63</v>
      </c>
      <c r="J1852" t="s">
        <v>623</v>
      </c>
      <c r="K1852" s="95">
        <v>77.64</v>
      </c>
      <c r="L1852" s="94">
        <v>0</v>
      </c>
      <c r="O1852" t="str">
        <f t="shared" si="485"/>
        <v/>
      </c>
    </row>
    <row r="1853" spans="7:15" x14ac:dyDescent="0.25">
      <c r="G1853" s="93">
        <v>43588</v>
      </c>
      <c r="H1853" t="s">
        <v>23</v>
      </c>
      <c r="I1853" t="s">
        <v>63</v>
      </c>
      <c r="J1853" t="s">
        <v>623</v>
      </c>
      <c r="K1853" s="95">
        <v>66.81</v>
      </c>
      <c r="L1853" s="94">
        <v>0</v>
      </c>
      <c r="O1853" t="str">
        <f t="shared" si="485"/>
        <v/>
      </c>
    </row>
    <row r="1854" spans="7:15" x14ac:dyDescent="0.25">
      <c r="G1854" s="93">
        <v>43588</v>
      </c>
      <c r="H1854" t="s">
        <v>23</v>
      </c>
      <c r="I1854" t="s">
        <v>63</v>
      </c>
      <c r="J1854" t="s">
        <v>623</v>
      </c>
      <c r="K1854" s="95">
        <v>63.7</v>
      </c>
      <c r="L1854" s="94">
        <v>0</v>
      </c>
      <c r="O1854" t="str">
        <f t="shared" si="485"/>
        <v/>
      </c>
    </row>
    <row r="1855" spans="7:15" x14ac:dyDescent="0.25">
      <c r="G1855" s="93">
        <v>43588</v>
      </c>
      <c r="H1855" t="s">
        <v>23</v>
      </c>
      <c r="I1855" t="s">
        <v>63</v>
      </c>
      <c r="J1855" t="s">
        <v>623</v>
      </c>
      <c r="K1855" s="95">
        <v>33.44</v>
      </c>
      <c r="L1855" s="94">
        <v>0</v>
      </c>
      <c r="O1855" t="str">
        <f t="shared" si="485"/>
        <v/>
      </c>
    </row>
    <row r="1856" spans="7:15" x14ac:dyDescent="0.25">
      <c r="G1856" s="93">
        <v>43588</v>
      </c>
      <c r="H1856" t="s">
        <v>23</v>
      </c>
      <c r="I1856" t="s">
        <v>63</v>
      </c>
      <c r="J1856" t="s">
        <v>623</v>
      </c>
      <c r="K1856" s="95">
        <v>28.07</v>
      </c>
      <c r="L1856" s="94">
        <v>0</v>
      </c>
      <c r="O1856" t="str">
        <f t="shared" si="485"/>
        <v/>
      </c>
    </row>
    <row r="1857" spans="7:15" x14ac:dyDescent="0.25">
      <c r="G1857" s="93">
        <v>43588</v>
      </c>
      <c r="H1857" t="s">
        <v>23</v>
      </c>
      <c r="I1857" t="s">
        <v>63</v>
      </c>
      <c r="J1857" t="s">
        <v>623</v>
      </c>
      <c r="K1857" s="95">
        <v>23.76</v>
      </c>
      <c r="L1857" s="94">
        <v>0</v>
      </c>
      <c r="O1857" t="str">
        <f t="shared" si="485"/>
        <v/>
      </c>
    </row>
    <row r="1858" spans="7:15" x14ac:dyDescent="0.25">
      <c r="G1858" s="93">
        <v>43588</v>
      </c>
      <c r="H1858" t="s">
        <v>23</v>
      </c>
      <c r="I1858" t="s">
        <v>63</v>
      </c>
      <c r="J1858" t="s">
        <v>623</v>
      </c>
      <c r="K1858" s="95">
        <v>21.95</v>
      </c>
      <c r="L1858" s="94">
        <v>0</v>
      </c>
      <c r="O1858" t="str">
        <f t="shared" si="485"/>
        <v/>
      </c>
    </row>
    <row r="1859" spans="7:15" x14ac:dyDescent="0.25">
      <c r="G1859" s="93">
        <v>43588</v>
      </c>
      <c r="H1859" t="s">
        <v>23</v>
      </c>
      <c r="I1859" t="s">
        <v>37</v>
      </c>
      <c r="J1859" t="s">
        <v>144</v>
      </c>
      <c r="K1859" s="95">
        <v>3.5</v>
      </c>
      <c r="L1859" s="94">
        <v>0</v>
      </c>
      <c r="O1859" t="str">
        <f t="shared" si="485"/>
        <v/>
      </c>
    </row>
    <row r="1860" spans="7:15" x14ac:dyDescent="0.25">
      <c r="G1860" s="93">
        <v>43588</v>
      </c>
      <c r="H1860" t="s">
        <v>23</v>
      </c>
      <c r="I1860" t="s">
        <v>37</v>
      </c>
      <c r="J1860" t="s">
        <v>154</v>
      </c>
      <c r="K1860" s="95">
        <v>2.25</v>
      </c>
      <c r="L1860" s="94">
        <v>0</v>
      </c>
      <c r="O1860" t="str">
        <f t="shared" si="485"/>
        <v/>
      </c>
    </row>
    <row r="1861" spans="7:15" x14ac:dyDescent="0.25">
      <c r="G1861" s="93">
        <v>43588</v>
      </c>
      <c r="H1861" t="s">
        <v>23</v>
      </c>
      <c r="I1861" t="s">
        <v>35</v>
      </c>
      <c r="J1861" t="s">
        <v>623</v>
      </c>
      <c r="K1861" s="95">
        <v>245.24</v>
      </c>
      <c r="L1861" s="94">
        <v>0</v>
      </c>
      <c r="O1861" t="str">
        <f t="shared" si="485"/>
        <v/>
      </c>
    </row>
    <row r="1862" spans="7:15" x14ac:dyDescent="0.25">
      <c r="G1862" s="93">
        <v>43588</v>
      </c>
      <c r="H1862" t="s">
        <v>23</v>
      </c>
      <c r="I1862" t="s">
        <v>65</v>
      </c>
      <c r="J1862" t="s">
        <v>623</v>
      </c>
      <c r="K1862" s="95">
        <v>8.9499999999999993</v>
      </c>
      <c r="L1862" s="94">
        <v>0</v>
      </c>
      <c r="O1862" t="str">
        <f t="shared" si="485"/>
        <v/>
      </c>
    </row>
    <row r="1863" spans="7:15" x14ac:dyDescent="0.25">
      <c r="G1863" s="93">
        <v>43589</v>
      </c>
      <c r="H1863" t="s">
        <v>22</v>
      </c>
      <c r="I1863" t="s">
        <v>36</v>
      </c>
      <c r="J1863" t="s">
        <v>624</v>
      </c>
      <c r="K1863" s="95">
        <v>16</v>
      </c>
      <c r="L1863" s="94">
        <v>0</v>
      </c>
      <c r="O1863" t="str">
        <f t="shared" si="485"/>
        <v/>
      </c>
    </row>
    <row r="1864" spans="7:15" x14ac:dyDescent="0.25">
      <c r="G1864" s="93">
        <v>43589</v>
      </c>
      <c r="H1864" t="s">
        <v>71</v>
      </c>
      <c r="I1864" t="s">
        <v>65</v>
      </c>
      <c r="J1864" t="s">
        <v>624</v>
      </c>
      <c r="K1864" s="95">
        <v>14.05</v>
      </c>
      <c r="L1864" s="94">
        <v>0</v>
      </c>
      <c r="O1864" t="str">
        <f t="shared" si="485"/>
        <v/>
      </c>
    </row>
    <row r="1865" spans="7:15" x14ac:dyDescent="0.25">
      <c r="G1865" s="93">
        <v>43589</v>
      </c>
      <c r="H1865" t="s">
        <v>21</v>
      </c>
      <c r="I1865" t="s">
        <v>36</v>
      </c>
      <c r="J1865" t="s">
        <v>624</v>
      </c>
      <c r="K1865" s="95">
        <v>96</v>
      </c>
      <c r="L1865" s="94">
        <v>0</v>
      </c>
      <c r="O1865" t="str">
        <f t="shared" si="485"/>
        <v/>
      </c>
    </row>
    <row r="1866" spans="7:15" x14ac:dyDescent="0.25">
      <c r="G1866" s="93">
        <v>43589</v>
      </c>
      <c r="H1866" t="s">
        <v>21</v>
      </c>
      <c r="I1866" t="s">
        <v>36</v>
      </c>
      <c r="J1866" t="s">
        <v>624</v>
      </c>
      <c r="K1866" s="95">
        <v>80</v>
      </c>
      <c r="L1866" s="94">
        <v>0</v>
      </c>
      <c r="O1866" t="str">
        <f t="shared" ref="O1866:O1929" si="486">IF(P1866="","",O1865+1)</f>
        <v/>
      </c>
    </row>
    <row r="1867" spans="7:15" x14ac:dyDescent="0.25">
      <c r="G1867" s="93">
        <v>43589</v>
      </c>
      <c r="H1867" t="s">
        <v>21</v>
      </c>
      <c r="I1867" t="s">
        <v>36</v>
      </c>
      <c r="J1867" t="s">
        <v>624</v>
      </c>
      <c r="K1867" s="95">
        <v>48</v>
      </c>
      <c r="L1867" s="94">
        <v>0</v>
      </c>
      <c r="O1867" t="str">
        <f t="shared" si="486"/>
        <v/>
      </c>
    </row>
    <row r="1868" spans="7:15" x14ac:dyDescent="0.25">
      <c r="G1868" s="93">
        <v>43589</v>
      </c>
      <c r="H1868" t="s">
        <v>21</v>
      </c>
      <c r="I1868" t="s">
        <v>36</v>
      </c>
      <c r="J1868" t="s">
        <v>624</v>
      </c>
      <c r="K1868" s="95">
        <v>40</v>
      </c>
      <c r="L1868" s="94">
        <v>0</v>
      </c>
      <c r="O1868" t="str">
        <f t="shared" si="486"/>
        <v/>
      </c>
    </row>
    <row r="1869" spans="7:15" x14ac:dyDescent="0.25">
      <c r="G1869" s="93">
        <v>43589</v>
      </c>
      <c r="H1869" t="s">
        <v>21</v>
      </c>
      <c r="I1869" t="s">
        <v>36</v>
      </c>
      <c r="J1869" t="s">
        <v>624</v>
      </c>
      <c r="K1869" s="95">
        <v>32</v>
      </c>
      <c r="L1869" s="94">
        <v>0</v>
      </c>
      <c r="O1869" t="str">
        <f t="shared" si="486"/>
        <v/>
      </c>
    </row>
    <row r="1870" spans="7:15" x14ac:dyDescent="0.25">
      <c r="G1870" s="93">
        <v>43589</v>
      </c>
      <c r="H1870" t="s">
        <v>21</v>
      </c>
      <c r="I1870" t="s">
        <v>36</v>
      </c>
      <c r="J1870" t="s">
        <v>624</v>
      </c>
      <c r="K1870" s="95">
        <v>16</v>
      </c>
      <c r="L1870" s="94">
        <v>0</v>
      </c>
      <c r="O1870" t="str">
        <f t="shared" si="486"/>
        <v/>
      </c>
    </row>
    <row r="1871" spans="7:15" x14ac:dyDescent="0.25">
      <c r="G1871" s="93">
        <v>43589</v>
      </c>
      <c r="H1871" t="s">
        <v>21</v>
      </c>
      <c r="I1871" t="s">
        <v>36</v>
      </c>
      <c r="J1871" t="s">
        <v>624</v>
      </c>
      <c r="K1871" s="95">
        <v>8</v>
      </c>
      <c r="L1871" s="94">
        <v>0</v>
      </c>
      <c r="O1871" t="str">
        <f t="shared" si="486"/>
        <v/>
      </c>
    </row>
    <row r="1872" spans="7:15" x14ac:dyDescent="0.25">
      <c r="G1872" s="93">
        <v>43589</v>
      </c>
      <c r="H1872" t="s">
        <v>69</v>
      </c>
      <c r="I1872" t="s">
        <v>36</v>
      </c>
      <c r="J1872" t="s">
        <v>624</v>
      </c>
      <c r="K1872" s="95">
        <v>10</v>
      </c>
      <c r="L1872" s="94">
        <v>0</v>
      </c>
      <c r="O1872" t="str">
        <f t="shared" si="486"/>
        <v/>
      </c>
    </row>
    <row r="1873" spans="7:15" x14ac:dyDescent="0.25">
      <c r="G1873" s="93">
        <v>43589</v>
      </c>
      <c r="H1873" t="s">
        <v>69</v>
      </c>
      <c r="I1873" t="s">
        <v>64</v>
      </c>
      <c r="J1873" t="s">
        <v>624</v>
      </c>
      <c r="K1873" s="95">
        <v>25.95</v>
      </c>
      <c r="L1873" s="94">
        <v>0</v>
      </c>
      <c r="O1873" t="str">
        <f t="shared" si="486"/>
        <v/>
      </c>
    </row>
    <row r="1874" spans="7:15" x14ac:dyDescent="0.25">
      <c r="G1874" s="93">
        <v>43589</v>
      </c>
      <c r="H1874" t="s">
        <v>69</v>
      </c>
      <c r="I1874" t="s">
        <v>65</v>
      </c>
      <c r="J1874" t="s">
        <v>624</v>
      </c>
      <c r="K1874" s="95">
        <v>4.5999999999999996</v>
      </c>
      <c r="L1874" s="94">
        <v>0</v>
      </c>
      <c r="O1874" t="str">
        <f t="shared" si="486"/>
        <v/>
      </c>
    </row>
    <row r="1875" spans="7:15" x14ac:dyDescent="0.25">
      <c r="G1875" s="93">
        <v>43589</v>
      </c>
      <c r="H1875" t="s">
        <v>23</v>
      </c>
      <c r="I1875" t="s">
        <v>36</v>
      </c>
      <c r="J1875" t="s">
        <v>624</v>
      </c>
      <c r="K1875" s="95">
        <v>8</v>
      </c>
      <c r="L1875" s="94">
        <v>0</v>
      </c>
      <c r="O1875" t="str">
        <f t="shared" si="486"/>
        <v/>
      </c>
    </row>
    <row r="1876" spans="7:15" x14ac:dyDescent="0.25">
      <c r="G1876" s="93">
        <v>43589</v>
      </c>
      <c r="H1876" t="s">
        <v>23</v>
      </c>
      <c r="I1876" t="s">
        <v>37</v>
      </c>
      <c r="J1876" t="s">
        <v>314</v>
      </c>
      <c r="K1876" s="95">
        <v>2.65</v>
      </c>
      <c r="L1876" s="94">
        <v>0</v>
      </c>
      <c r="O1876" t="str">
        <f t="shared" si="486"/>
        <v/>
      </c>
    </row>
    <row r="1877" spans="7:15" x14ac:dyDescent="0.25">
      <c r="G1877" s="93">
        <v>43591</v>
      </c>
      <c r="H1877" t="s">
        <v>110</v>
      </c>
      <c r="I1877" t="s">
        <v>65</v>
      </c>
      <c r="J1877" t="s">
        <v>625</v>
      </c>
      <c r="K1877" s="95">
        <v>51.55</v>
      </c>
      <c r="L1877" s="94">
        <v>0</v>
      </c>
      <c r="O1877" t="str">
        <f t="shared" si="486"/>
        <v/>
      </c>
    </row>
    <row r="1878" spans="7:15" x14ac:dyDescent="0.25">
      <c r="G1878" s="93">
        <v>43591</v>
      </c>
      <c r="H1878" t="s">
        <v>73</v>
      </c>
      <c r="I1878" t="s">
        <v>64</v>
      </c>
      <c r="J1878" t="s">
        <v>625</v>
      </c>
      <c r="K1878" s="95">
        <v>292.12</v>
      </c>
      <c r="L1878" s="94">
        <v>0</v>
      </c>
      <c r="O1878" t="str">
        <f t="shared" si="486"/>
        <v/>
      </c>
    </row>
    <row r="1879" spans="7:15" x14ac:dyDescent="0.25">
      <c r="G1879" s="93">
        <v>43591</v>
      </c>
      <c r="H1879" t="s">
        <v>75</v>
      </c>
      <c r="I1879" t="s">
        <v>58</v>
      </c>
      <c r="J1879" t="s">
        <v>625</v>
      </c>
      <c r="K1879" s="95">
        <v>21</v>
      </c>
      <c r="L1879" s="94">
        <v>0</v>
      </c>
      <c r="O1879" t="str">
        <f t="shared" si="486"/>
        <v/>
      </c>
    </row>
    <row r="1880" spans="7:15" x14ac:dyDescent="0.25">
      <c r="G1880" s="93">
        <v>43591</v>
      </c>
      <c r="H1880" t="s">
        <v>107</v>
      </c>
      <c r="I1880" t="s">
        <v>36</v>
      </c>
      <c r="J1880" t="s">
        <v>625</v>
      </c>
      <c r="K1880" s="95">
        <v>49.79</v>
      </c>
      <c r="L1880" s="94">
        <v>0</v>
      </c>
      <c r="O1880" t="str">
        <f t="shared" si="486"/>
        <v/>
      </c>
    </row>
    <row r="1881" spans="7:15" x14ac:dyDescent="0.25">
      <c r="G1881" s="93">
        <v>43591</v>
      </c>
      <c r="H1881" t="s">
        <v>21</v>
      </c>
      <c r="I1881" t="s">
        <v>36</v>
      </c>
      <c r="J1881" t="s">
        <v>625</v>
      </c>
      <c r="K1881" s="95">
        <v>88</v>
      </c>
      <c r="L1881" s="94">
        <v>0</v>
      </c>
      <c r="O1881" t="str">
        <f t="shared" si="486"/>
        <v/>
      </c>
    </row>
    <row r="1882" spans="7:15" x14ac:dyDescent="0.25">
      <c r="G1882" s="93">
        <v>43591</v>
      </c>
      <c r="H1882" t="s">
        <v>21</v>
      </c>
      <c r="I1882" t="s">
        <v>36</v>
      </c>
      <c r="J1882" t="s">
        <v>625</v>
      </c>
      <c r="K1882" s="95">
        <v>64</v>
      </c>
      <c r="L1882" s="94">
        <v>0</v>
      </c>
      <c r="O1882" t="str">
        <f t="shared" si="486"/>
        <v/>
      </c>
    </row>
    <row r="1883" spans="7:15" x14ac:dyDescent="0.25">
      <c r="G1883" s="93">
        <v>43591</v>
      </c>
      <c r="H1883" t="s">
        <v>21</v>
      </c>
      <c r="I1883" t="s">
        <v>36</v>
      </c>
      <c r="J1883" t="s">
        <v>625</v>
      </c>
      <c r="K1883" s="95">
        <v>56</v>
      </c>
      <c r="L1883" s="94">
        <v>0</v>
      </c>
      <c r="O1883" t="str">
        <f t="shared" si="486"/>
        <v/>
      </c>
    </row>
    <row r="1884" spans="7:15" x14ac:dyDescent="0.25">
      <c r="G1884" s="93">
        <v>43591</v>
      </c>
      <c r="H1884" t="s">
        <v>21</v>
      </c>
      <c r="I1884" t="s">
        <v>36</v>
      </c>
      <c r="J1884" t="s">
        <v>625</v>
      </c>
      <c r="K1884" s="95">
        <v>40</v>
      </c>
      <c r="L1884" s="94">
        <v>0</v>
      </c>
      <c r="O1884" t="str">
        <f t="shared" si="486"/>
        <v/>
      </c>
    </row>
    <row r="1885" spans="7:15" x14ac:dyDescent="0.25">
      <c r="G1885" s="93">
        <v>43591</v>
      </c>
      <c r="H1885" t="s">
        <v>21</v>
      </c>
      <c r="I1885" t="s">
        <v>36</v>
      </c>
      <c r="J1885" t="s">
        <v>625</v>
      </c>
      <c r="K1885" s="95">
        <v>32</v>
      </c>
      <c r="L1885" s="94">
        <v>0</v>
      </c>
      <c r="O1885" t="str">
        <f t="shared" si="486"/>
        <v/>
      </c>
    </row>
    <row r="1886" spans="7:15" x14ac:dyDescent="0.25">
      <c r="G1886" s="93">
        <v>43591</v>
      </c>
      <c r="H1886" t="s">
        <v>21</v>
      </c>
      <c r="I1886" t="s">
        <v>36</v>
      </c>
      <c r="J1886" t="s">
        <v>625</v>
      </c>
      <c r="K1886" s="95">
        <v>24</v>
      </c>
      <c r="L1886" s="94">
        <v>0</v>
      </c>
      <c r="O1886" t="str">
        <f t="shared" si="486"/>
        <v/>
      </c>
    </row>
    <row r="1887" spans="7:15" x14ac:dyDescent="0.25">
      <c r="G1887" s="93">
        <v>43591</v>
      </c>
      <c r="H1887" t="s">
        <v>21</v>
      </c>
      <c r="I1887" t="s">
        <v>36</v>
      </c>
      <c r="J1887" t="s">
        <v>625</v>
      </c>
      <c r="K1887" s="95">
        <v>16</v>
      </c>
      <c r="L1887" s="94">
        <v>0</v>
      </c>
      <c r="O1887" t="str">
        <f t="shared" si="486"/>
        <v/>
      </c>
    </row>
    <row r="1888" spans="7:15" x14ac:dyDescent="0.25">
      <c r="G1888" s="93">
        <v>43591</v>
      </c>
      <c r="H1888" t="s">
        <v>21</v>
      </c>
      <c r="I1888" t="s">
        <v>36</v>
      </c>
      <c r="J1888" t="s">
        <v>625</v>
      </c>
      <c r="K1888" s="95">
        <v>8</v>
      </c>
      <c r="L1888" s="94">
        <v>0</v>
      </c>
      <c r="O1888" t="str">
        <f t="shared" si="486"/>
        <v/>
      </c>
    </row>
    <row r="1889" spans="7:15" x14ac:dyDescent="0.25">
      <c r="G1889" s="93">
        <v>43591</v>
      </c>
      <c r="H1889" t="s">
        <v>21</v>
      </c>
      <c r="I1889" t="s">
        <v>65</v>
      </c>
      <c r="J1889" t="s">
        <v>625</v>
      </c>
      <c r="K1889" s="95">
        <v>380</v>
      </c>
      <c r="L1889" s="94">
        <v>0</v>
      </c>
      <c r="O1889" t="str">
        <f t="shared" si="486"/>
        <v/>
      </c>
    </row>
    <row r="1890" spans="7:15" x14ac:dyDescent="0.25">
      <c r="G1890" s="93">
        <v>43591</v>
      </c>
      <c r="H1890" t="s">
        <v>70</v>
      </c>
      <c r="I1890" t="s">
        <v>65</v>
      </c>
      <c r="J1890" t="s">
        <v>625</v>
      </c>
      <c r="K1890" s="95">
        <v>213.19</v>
      </c>
      <c r="L1890" s="94">
        <v>0</v>
      </c>
      <c r="O1890" t="str">
        <f t="shared" si="486"/>
        <v/>
      </c>
    </row>
    <row r="1891" spans="7:15" x14ac:dyDescent="0.25">
      <c r="G1891" s="93">
        <v>43591</v>
      </c>
      <c r="H1891" t="s">
        <v>74</v>
      </c>
      <c r="I1891" t="s">
        <v>65</v>
      </c>
      <c r="J1891" t="s">
        <v>625</v>
      </c>
      <c r="K1891" s="95">
        <v>76.349999999999994</v>
      </c>
      <c r="L1891" s="94">
        <v>0</v>
      </c>
      <c r="O1891" t="str">
        <f t="shared" si="486"/>
        <v/>
      </c>
    </row>
    <row r="1892" spans="7:15" x14ac:dyDescent="0.25">
      <c r="G1892" s="93">
        <v>43591</v>
      </c>
      <c r="H1892" t="s">
        <v>69</v>
      </c>
      <c r="I1892" t="s">
        <v>65</v>
      </c>
      <c r="J1892" t="s">
        <v>625</v>
      </c>
      <c r="K1892" s="95">
        <v>4.78</v>
      </c>
      <c r="L1892" s="94">
        <v>0</v>
      </c>
      <c r="O1892" t="str">
        <f t="shared" si="486"/>
        <v/>
      </c>
    </row>
    <row r="1893" spans="7:15" x14ac:dyDescent="0.25">
      <c r="G1893" s="93">
        <v>43591</v>
      </c>
      <c r="H1893" t="s">
        <v>23</v>
      </c>
      <c r="I1893" t="s">
        <v>36</v>
      </c>
      <c r="J1893" t="s">
        <v>625</v>
      </c>
      <c r="K1893" s="95">
        <v>16</v>
      </c>
      <c r="L1893" s="94">
        <v>0</v>
      </c>
      <c r="O1893" t="str">
        <f t="shared" si="486"/>
        <v/>
      </c>
    </row>
    <row r="1894" spans="7:15" x14ac:dyDescent="0.25">
      <c r="G1894" s="93">
        <v>43591</v>
      </c>
      <c r="H1894" t="s">
        <v>23</v>
      </c>
      <c r="I1894" t="s">
        <v>63</v>
      </c>
      <c r="J1894" t="s">
        <v>625</v>
      </c>
      <c r="K1894" s="95">
        <v>91</v>
      </c>
      <c r="L1894" s="94">
        <v>0</v>
      </c>
      <c r="O1894" t="str">
        <f t="shared" si="486"/>
        <v/>
      </c>
    </row>
    <row r="1895" spans="7:15" x14ac:dyDescent="0.25">
      <c r="G1895" s="93">
        <v>43591</v>
      </c>
      <c r="H1895" t="s">
        <v>23</v>
      </c>
      <c r="I1895" t="s">
        <v>63</v>
      </c>
      <c r="J1895" t="s">
        <v>625</v>
      </c>
      <c r="K1895" s="95">
        <v>67.069999999999993</v>
      </c>
      <c r="L1895" s="94">
        <v>0</v>
      </c>
      <c r="O1895" t="str">
        <f t="shared" si="486"/>
        <v/>
      </c>
    </row>
    <row r="1896" spans="7:15" x14ac:dyDescent="0.25">
      <c r="G1896" s="93">
        <v>43591</v>
      </c>
      <c r="H1896" t="s">
        <v>23</v>
      </c>
      <c r="I1896" t="s">
        <v>63</v>
      </c>
      <c r="J1896" t="s">
        <v>625</v>
      </c>
      <c r="K1896" s="95">
        <v>55.52</v>
      </c>
      <c r="L1896" s="94">
        <v>0</v>
      </c>
      <c r="O1896" t="str">
        <f t="shared" si="486"/>
        <v/>
      </c>
    </row>
    <row r="1897" spans="7:15" x14ac:dyDescent="0.25">
      <c r="G1897" s="93">
        <v>43591</v>
      </c>
      <c r="H1897" t="s">
        <v>23</v>
      </c>
      <c r="I1897" t="s">
        <v>63</v>
      </c>
      <c r="J1897" t="s">
        <v>625</v>
      </c>
      <c r="K1897" s="95">
        <v>48.62</v>
      </c>
      <c r="L1897" s="94">
        <v>0</v>
      </c>
      <c r="O1897" t="str">
        <f t="shared" si="486"/>
        <v/>
      </c>
    </row>
    <row r="1898" spans="7:15" x14ac:dyDescent="0.25">
      <c r="G1898" s="93">
        <v>43591</v>
      </c>
      <c r="H1898" t="s">
        <v>23</v>
      </c>
      <c r="I1898" t="s">
        <v>63</v>
      </c>
      <c r="J1898" t="s">
        <v>625</v>
      </c>
      <c r="K1898" s="95">
        <v>31.03</v>
      </c>
      <c r="L1898" s="94">
        <v>0</v>
      </c>
      <c r="O1898" t="str">
        <f t="shared" si="486"/>
        <v/>
      </c>
    </row>
    <row r="1899" spans="7:15" x14ac:dyDescent="0.25">
      <c r="G1899" s="93">
        <v>43591</v>
      </c>
      <c r="H1899" t="s">
        <v>23</v>
      </c>
      <c r="I1899" t="s">
        <v>63</v>
      </c>
      <c r="J1899" t="s">
        <v>625</v>
      </c>
      <c r="K1899" s="95">
        <v>24.57</v>
      </c>
      <c r="L1899" s="94">
        <v>0</v>
      </c>
      <c r="O1899" t="str">
        <f t="shared" si="486"/>
        <v/>
      </c>
    </row>
    <row r="1900" spans="7:15" x14ac:dyDescent="0.25">
      <c r="G1900" s="93">
        <v>43591</v>
      </c>
      <c r="H1900" t="s">
        <v>23</v>
      </c>
      <c r="I1900" t="s">
        <v>63</v>
      </c>
      <c r="J1900" t="s">
        <v>625</v>
      </c>
      <c r="K1900" s="95">
        <v>9.89</v>
      </c>
      <c r="L1900" s="94">
        <v>0</v>
      </c>
      <c r="O1900" t="str">
        <f t="shared" si="486"/>
        <v/>
      </c>
    </row>
    <row r="1901" spans="7:15" x14ac:dyDescent="0.25">
      <c r="G1901" s="93">
        <v>43591</v>
      </c>
      <c r="H1901" t="s">
        <v>23</v>
      </c>
      <c r="I1901" t="s">
        <v>37</v>
      </c>
      <c r="J1901" t="s">
        <v>150</v>
      </c>
      <c r="K1901" s="95">
        <v>3.15</v>
      </c>
      <c r="L1901" s="94">
        <v>0</v>
      </c>
      <c r="O1901" t="str">
        <f t="shared" si="486"/>
        <v/>
      </c>
    </row>
    <row r="1902" spans="7:15" x14ac:dyDescent="0.25">
      <c r="G1902" s="93">
        <v>43591</v>
      </c>
      <c r="H1902" t="s">
        <v>23</v>
      </c>
      <c r="I1902" t="s">
        <v>37</v>
      </c>
      <c r="J1902" t="s">
        <v>158</v>
      </c>
      <c r="K1902" s="95">
        <v>22</v>
      </c>
      <c r="L1902" s="94">
        <v>0</v>
      </c>
      <c r="O1902" t="str">
        <f t="shared" si="486"/>
        <v/>
      </c>
    </row>
    <row r="1903" spans="7:15" x14ac:dyDescent="0.25">
      <c r="G1903" s="93">
        <v>43591</v>
      </c>
      <c r="H1903" t="s">
        <v>23</v>
      </c>
      <c r="I1903" t="s">
        <v>37</v>
      </c>
      <c r="J1903" t="s">
        <v>168</v>
      </c>
      <c r="K1903" s="95">
        <v>3</v>
      </c>
      <c r="L1903" s="94">
        <v>0</v>
      </c>
      <c r="O1903" t="str">
        <f t="shared" si="486"/>
        <v/>
      </c>
    </row>
    <row r="1904" spans="7:15" x14ac:dyDescent="0.25">
      <c r="G1904" s="93">
        <v>43592</v>
      </c>
      <c r="H1904" t="s">
        <v>78</v>
      </c>
      <c r="I1904" t="s">
        <v>36</v>
      </c>
      <c r="J1904" t="s">
        <v>626</v>
      </c>
      <c r="K1904" s="95">
        <v>159.9</v>
      </c>
      <c r="L1904" s="94">
        <v>0</v>
      </c>
      <c r="O1904" t="str">
        <f t="shared" si="486"/>
        <v/>
      </c>
    </row>
    <row r="1905" spans="7:15" x14ac:dyDescent="0.25">
      <c r="G1905" s="93">
        <v>43592</v>
      </c>
      <c r="H1905" t="s">
        <v>22</v>
      </c>
      <c r="I1905" t="s">
        <v>36</v>
      </c>
      <c r="J1905" t="s">
        <v>626</v>
      </c>
      <c r="K1905" s="95">
        <v>8</v>
      </c>
      <c r="L1905" s="94">
        <v>0</v>
      </c>
      <c r="O1905" t="str">
        <f t="shared" si="486"/>
        <v/>
      </c>
    </row>
    <row r="1906" spans="7:15" x14ac:dyDescent="0.25">
      <c r="G1906" s="93">
        <v>43592</v>
      </c>
      <c r="H1906" t="s">
        <v>106</v>
      </c>
      <c r="I1906" t="s">
        <v>64</v>
      </c>
      <c r="J1906" t="s">
        <v>626</v>
      </c>
      <c r="K1906" s="95">
        <v>30</v>
      </c>
      <c r="L1906" s="94">
        <v>0</v>
      </c>
      <c r="O1906" t="str">
        <f t="shared" si="486"/>
        <v/>
      </c>
    </row>
    <row r="1907" spans="7:15" x14ac:dyDescent="0.25">
      <c r="G1907" s="93">
        <v>43592</v>
      </c>
      <c r="H1907" t="s">
        <v>80</v>
      </c>
      <c r="I1907" t="s">
        <v>36</v>
      </c>
      <c r="J1907" t="s">
        <v>626</v>
      </c>
      <c r="K1907" s="95">
        <v>21.06</v>
      </c>
      <c r="L1907" s="94">
        <v>0</v>
      </c>
      <c r="O1907" t="str">
        <f t="shared" si="486"/>
        <v/>
      </c>
    </row>
    <row r="1908" spans="7:15" x14ac:dyDescent="0.25">
      <c r="G1908" s="93">
        <v>43592</v>
      </c>
      <c r="H1908" t="s">
        <v>77</v>
      </c>
      <c r="I1908" t="s">
        <v>67</v>
      </c>
      <c r="J1908" t="s">
        <v>626</v>
      </c>
      <c r="K1908" s="95">
        <v>84.53</v>
      </c>
      <c r="L1908" s="94">
        <v>0</v>
      </c>
      <c r="O1908" t="str">
        <f t="shared" si="486"/>
        <v/>
      </c>
    </row>
    <row r="1909" spans="7:15" x14ac:dyDescent="0.25">
      <c r="G1909" s="93">
        <v>43592</v>
      </c>
      <c r="H1909" t="s">
        <v>77</v>
      </c>
      <c r="I1909" t="s">
        <v>65</v>
      </c>
      <c r="J1909" t="s">
        <v>626</v>
      </c>
      <c r="K1909" s="95">
        <v>23.05</v>
      </c>
      <c r="L1909" s="94">
        <v>0</v>
      </c>
      <c r="O1909" t="str">
        <f t="shared" si="486"/>
        <v/>
      </c>
    </row>
    <row r="1910" spans="7:15" x14ac:dyDescent="0.25">
      <c r="G1910" s="93">
        <v>43592</v>
      </c>
      <c r="H1910" t="s">
        <v>107</v>
      </c>
      <c r="I1910" t="s">
        <v>65</v>
      </c>
      <c r="J1910" t="s">
        <v>626</v>
      </c>
      <c r="K1910" s="95">
        <v>26.2</v>
      </c>
      <c r="L1910" s="94">
        <v>0</v>
      </c>
      <c r="O1910" t="str">
        <f t="shared" si="486"/>
        <v/>
      </c>
    </row>
    <row r="1911" spans="7:15" x14ac:dyDescent="0.25">
      <c r="G1911" s="93">
        <v>43592</v>
      </c>
      <c r="H1911" t="s">
        <v>21</v>
      </c>
      <c r="I1911" t="s">
        <v>36</v>
      </c>
      <c r="J1911" t="s">
        <v>626</v>
      </c>
      <c r="K1911" s="95">
        <v>80</v>
      </c>
      <c r="L1911" s="94">
        <v>0</v>
      </c>
      <c r="O1911" t="str">
        <f t="shared" si="486"/>
        <v/>
      </c>
    </row>
    <row r="1912" spans="7:15" x14ac:dyDescent="0.25">
      <c r="G1912" s="93">
        <v>43592</v>
      </c>
      <c r="H1912" t="s">
        <v>21</v>
      </c>
      <c r="I1912" t="s">
        <v>36</v>
      </c>
      <c r="J1912" t="s">
        <v>626</v>
      </c>
      <c r="K1912" s="95">
        <v>56</v>
      </c>
      <c r="L1912" s="94">
        <v>0</v>
      </c>
      <c r="O1912" t="str">
        <f t="shared" si="486"/>
        <v/>
      </c>
    </row>
    <row r="1913" spans="7:15" x14ac:dyDescent="0.25">
      <c r="G1913" s="93">
        <v>43592</v>
      </c>
      <c r="H1913" t="s">
        <v>21</v>
      </c>
      <c r="I1913" t="s">
        <v>36</v>
      </c>
      <c r="J1913" t="s">
        <v>626</v>
      </c>
      <c r="K1913" s="95">
        <v>24</v>
      </c>
      <c r="L1913" s="94">
        <v>0</v>
      </c>
      <c r="O1913" t="str">
        <f t="shared" si="486"/>
        <v/>
      </c>
    </row>
    <row r="1914" spans="7:15" x14ac:dyDescent="0.25">
      <c r="G1914" s="93">
        <v>43592</v>
      </c>
      <c r="H1914" t="s">
        <v>21</v>
      </c>
      <c r="I1914" t="s">
        <v>36</v>
      </c>
      <c r="J1914" t="s">
        <v>626</v>
      </c>
      <c r="K1914" s="95">
        <v>16</v>
      </c>
      <c r="L1914" s="94">
        <v>0</v>
      </c>
      <c r="O1914" t="str">
        <f t="shared" si="486"/>
        <v/>
      </c>
    </row>
    <row r="1915" spans="7:15" x14ac:dyDescent="0.25">
      <c r="G1915" s="93">
        <v>43592</v>
      </c>
      <c r="H1915" t="s">
        <v>21</v>
      </c>
      <c r="I1915" t="s">
        <v>36</v>
      </c>
      <c r="J1915" t="s">
        <v>626</v>
      </c>
      <c r="K1915" s="95">
        <v>8</v>
      </c>
      <c r="L1915" s="94">
        <v>0</v>
      </c>
      <c r="O1915" t="str">
        <f t="shared" si="486"/>
        <v/>
      </c>
    </row>
    <row r="1916" spans="7:15" x14ac:dyDescent="0.25">
      <c r="G1916" s="93">
        <v>43592</v>
      </c>
      <c r="H1916" t="s">
        <v>21</v>
      </c>
      <c r="I1916" t="s">
        <v>627</v>
      </c>
      <c r="J1916" t="s">
        <v>628</v>
      </c>
      <c r="K1916" s="95">
        <v>114.74</v>
      </c>
      <c r="L1916" s="94">
        <v>0</v>
      </c>
      <c r="O1916" t="str">
        <f t="shared" si="486"/>
        <v/>
      </c>
    </row>
    <row r="1917" spans="7:15" x14ac:dyDescent="0.25">
      <c r="G1917" s="93">
        <v>43592</v>
      </c>
      <c r="H1917" t="s">
        <v>21</v>
      </c>
      <c r="I1917" t="s">
        <v>65</v>
      </c>
      <c r="J1917" t="s">
        <v>626</v>
      </c>
      <c r="K1917" s="95">
        <v>147.9</v>
      </c>
      <c r="L1917" s="94">
        <v>0</v>
      </c>
      <c r="O1917" t="str">
        <f t="shared" si="486"/>
        <v/>
      </c>
    </row>
    <row r="1918" spans="7:15" x14ac:dyDescent="0.25">
      <c r="G1918" s="93">
        <v>43592</v>
      </c>
      <c r="H1918" t="s">
        <v>83</v>
      </c>
      <c r="I1918" t="s">
        <v>58</v>
      </c>
      <c r="J1918" t="s">
        <v>626</v>
      </c>
      <c r="K1918" s="95">
        <v>5.16</v>
      </c>
      <c r="L1918" s="94">
        <v>0</v>
      </c>
      <c r="O1918" t="str">
        <f t="shared" si="486"/>
        <v/>
      </c>
    </row>
    <row r="1919" spans="7:15" x14ac:dyDescent="0.25">
      <c r="G1919" s="93">
        <v>43592</v>
      </c>
      <c r="H1919" t="s">
        <v>70</v>
      </c>
      <c r="I1919" t="s">
        <v>65</v>
      </c>
      <c r="J1919" t="s">
        <v>626</v>
      </c>
      <c r="K1919" s="95">
        <v>360.16</v>
      </c>
      <c r="L1919" s="94">
        <v>0</v>
      </c>
      <c r="O1919" t="str">
        <f t="shared" si="486"/>
        <v/>
      </c>
    </row>
    <row r="1920" spans="7:15" x14ac:dyDescent="0.25">
      <c r="G1920" s="93">
        <v>43592</v>
      </c>
      <c r="H1920" t="s">
        <v>68</v>
      </c>
      <c r="I1920" t="s">
        <v>58</v>
      </c>
      <c r="J1920" t="s">
        <v>626</v>
      </c>
      <c r="K1920" s="95">
        <v>142.87</v>
      </c>
      <c r="L1920" s="94">
        <v>0</v>
      </c>
      <c r="O1920" t="str">
        <f t="shared" si="486"/>
        <v/>
      </c>
    </row>
    <row r="1921" spans="7:15" x14ac:dyDescent="0.25">
      <c r="G1921" s="93">
        <v>43592</v>
      </c>
      <c r="H1921" t="s">
        <v>23</v>
      </c>
      <c r="I1921" t="s">
        <v>58</v>
      </c>
      <c r="J1921" t="s">
        <v>626</v>
      </c>
      <c r="K1921" s="95">
        <v>35.950000000000003</v>
      </c>
      <c r="L1921" s="94">
        <v>0</v>
      </c>
      <c r="O1921" t="str">
        <f t="shared" si="486"/>
        <v/>
      </c>
    </row>
    <row r="1922" spans="7:15" x14ac:dyDescent="0.25">
      <c r="G1922" s="93">
        <v>43592</v>
      </c>
      <c r="H1922" t="s">
        <v>23</v>
      </c>
      <c r="I1922" t="s">
        <v>63</v>
      </c>
      <c r="J1922" t="s">
        <v>626</v>
      </c>
      <c r="K1922" s="95">
        <v>163.47999999999999</v>
      </c>
      <c r="L1922" s="94">
        <v>0</v>
      </c>
      <c r="O1922" t="str">
        <f t="shared" si="486"/>
        <v/>
      </c>
    </row>
    <row r="1923" spans="7:15" x14ac:dyDescent="0.25">
      <c r="G1923" s="93">
        <v>43592</v>
      </c>
      <c r="H1923" t="s">
        <v>23</v>
      </c>
      <c r="I1923" t="s">
        <v>63</v>
      </c>
      <c r="J1923" t="s">
        <v>626</v>
      </c>
      <c r="K1923" s="95">
        <v>64.31</v>
      </c>
      <c r="L1923" s="94">
        <v>0</v>
      </c>
      <c r="O1923" t="str">
        <f t="shared" si="486"/>
        <v/>
      </c>
    </row>
    <row r="1924" spans="7:15" x14ac:dyDescent="0.25">
      <c r="G1924" s="93">
        <v>43592</v>
      </c>
      <c r="H1924" t="s">
        <v>23</v>
      </c>
      <c r="I1924" t="s">
        <v>63</v>
      </c>
      <c r="J1924" t="s">
        <v>626</v>
      </c>
      <c r="K1924" s="95">
        <v>53.37</v>
      </c>
      <c r="L1924" s="94">
        <v>0</v>
      </c>
      <c r="O1924" t="str">
        <f t="shared" si="486"/>
        <v/>
      </c>
    </row>
    <row r="1925" spans="7:15" x14ac:dyDescent="0.25">
      <c r="G1925" s="93">
        <v>43592</v>
      </c>
      <c r="H1925" t="s">
        <v>23</v>
      </c>
      <c r="I1925" t="s">
        <v>63</v>
      </c>
      <c r="J1925" t="s">
        <v>626</v>
      </c>
      <c r="K1925" s="95">
        <v>42.03</v>
      </c>
      <c r="L1925" s="94">
        <v>0</v>
      </c>
      <c r="O1925" t="str">
        <f t="shared" si="486"/>
        <v/>
      </c>
    </row>
    <row r="1926" spans="7:15" x14ac:dyDescent="0.25">
      <c r="G1926" s="93">
        <v>43592</v>
      </c>
      <c r="H1926" t="s">
        <v>23</v>
      </c>
      <c r="I1926" t="s">
        <v>63</v>
      </c>
      <c r="J1926" t="s">
        <v>626</v>
      </c>
      <c r="K1926" s="95">
        <v>36.979999999999997</v>
      </c>
      <c r="L1926" s="94">
        <v>0</v>
      </c>
      <c r="O1926" t="str">
        <f t="shared" si="486"/>
        <v/>
      </c>
    </row>
    <row r="1927" spans="7:15" x14ac:dyDescent="0.25">
      <c r="G1927" s="93">
        <v>43592</v>
      </c>
      <c r="H1927" t="s">
        <v>23</v>
      </c>
      <c r="I1927" t="s">
        <v>63</v>
      </c>
      <c r="J1927" t="s">
        <v>626</v>
      </c>
      <c r="K1927" s="95">
        <v>25.57</v>
      </c>
      <c r="L1927" s="94">
        <v>0</v>
      </c>
      <c r="O1927" t="str">
        <f t="shared" si="486"/>
        <v/>
      </c>
    </row>
    <row r="1928" spans="7:15" x14ac:dyDescent="0.25">
      <c r="G1928" s="93">
        <v>43592</v>
      </c>
      <c r="H1928" t="s">
        <v>23</v>
      </c>
      <c r="I1928" t="s">
        <v>349</v>
      </c>
      <c r="J1928" t="s">
        <v>584</v>
      </c>
      <c r="K1928" s="95">
        <v>10</v>
      </c>
      <c r="L1928" s="94">
        <v>0</v>
      </c>
      <c r="O1928" t="str">
        <f t="shared" si="486"/>
        <v/>
      </c>
    </row>
    <row r="1929" spans="7:15" x14ac:dyDescent="0.25">
      <c r="G1929" s="93">
        <v>43592</v>
      </c>
      <c r="H1929" t="s">
        <v>23</v>
      </c>
      <c r="I1929" t="s">
        <v>37</v>
      </c>
      <c r="J1929" t="s">
        <v>158</v>
      </c>
      <c r="K1929" s="95">
        <v>22</v>
      </c>
      <c r="L1929" s="94">
        <v>0</v>
      </c>
      <c r="O1929" t="str">
        <f t="shared" si="486"/>
        <v/>
      </c>
    </row>
    <row r="1930" spans="7:15" x14ac:dyDescent="0.25">
      <c r="G1930" s="93">
        <v>43593</v>
      </c>
      <c r="H1930" t="s">
        <v>80</v>
      </c>
      <c r="I1930" t="s">
        <v>64</v>
      </c>
      <c r="J1930" t="s">
        <v>629</v>
      </c>
      <c r="K1930" s="95">
        <v>85.7</v>
      </c>
      <c r="L1930" s="94">
        <v>0</v>
      </c>
      <c r="O1930" t="str">
        <f t="shared" ref="O1930:O1993" si="487">IF(P1930="","",O1929+1)</f>
        <v/>
      </c>
    </row>
    <row r="1931" spans="7:15" x14ac:dyDescent="0.25">
      <c r="G1931" s="93">
        <v>43593</v>
      </c>
      <c r="H1931" t="s">
        <v>21</v>
      </c>
      <c r="I1931" t="s">
        <v>36</v>
      </c>
      <c r="J1931" t="s">
        <v>629</v>
      </c>
      <c r="K1931" s="95">
        <v>24</v>
      </c>
      <c r="L1931" s="94">
        <v>0</v>
      </c>
      <c r="O1931" t="str">
        <f t="shared" si="487"/>
        <v/>
      </c>
    </row>
    <row r="1932" spans="7:15" x14ac:dyDescent="0.25">
      <c r="G1932" s="93">
        <v>43593</v>
      </c>
      <c r="H1932" t="s">
        <v>21</v>
      </c>
      <c r="I1932" t="s">
        <v>36</v>
      </c>
      <c r="J1932" t="s">
        <v>629</v>
      </c>
      <c r="K1932" s="95">
        <v>16</v>
      </c>
      <c r="L1932" s="94">
        <v>0</v>
      </c>
      <c r="O1932" t="str">
        <f t="shared" si="487"/>
        <v/>
      </c>
    </row>
    <row r="1933" spans="7:15" x14ac:dyDescent="0.25">
      <c r="G1933" s="93">
        <v>43593</v>
      </c>
      <c r="H1933" t="s">
        <v>21</v>
      </c>
      <c r="I1933" t="s">
        <v>36</v>
      </c>
      <c r="J1933" t="s">
        <v>629</v>
      </c>
      <c r="K1933" s="95">
        <v>8</v>
      </c>
      <c r="L1933" s="94">
        <v>0</v>
      </c>
      <c r="O1933" t="str">
        <f t="shared" si="487"/>
        <v/>
      </c>
    </row>
    <row r="1934" spans="7:15" x14ac:dyDescent="0.25">
      <c r="G1934" s="93">
        <v>43593</v>
      </c>
      <c r="H1934" t="s">
        <v>74</v>
      </c>
      <c r="I1934" t="s">
        <v>65</v>
      </c>
      <c r="J1934" t="s">
        <v>629</v>
      </c>
      <c r="K1934" s="95">
        <v>38</v>
      </c>
      <c r="L1934" s="94">
        <v>0</v>
      </c>
      <c r="O1934" t="str">
        <f t="shared" si="487"/>
        <v/>
      </c>
    </row>
    <row r="1935" spans="7:15" x14ac:dyDescent="0.25">
      <c r="G1935" s="93">
        <v>43593</v>
      </c>
      <c r="H1935" t="s">
        <v>69</v>
      </c>
      <c r="I1935" t="s">
        <v>65</v>
      </c>
      <c r="J1935" t="s">
        <v>629</v>
      </c>
      <c r="K1935" s="95">
        <v>24</v>
      </c>
      <c r="L1935" s="94">
        <v>0</v>
      </c>
      <c r="O1935" t="str">
        <f t="shared" si="487"/>
        <v/>
      </c>
    </row>
    <row r="1936" spans="7:15" x14ac:dyDescent="0.25">
      <c r="G1936" s="93">
        <v>43593</v>
      </c>
      <c r="H1936" t="s">
        <v>68</v>
      </c>
      <c r="I1936" t="s">
        <v>36</v>
      </c>
      <c r="J1936" t="s">
        <v>629</v>
      </c>
      <c r="K1936" s="95">
        <v>12.64</v>
      </c>
      <c r="L1936" s="94">
        <v>0</v>
      </c>
      <c r="O1936" t="str">
        <f t="shared" si="487"/>
        <v/>
      </c>
    </row>
    <row r="1937" spans="7:15" x14ac:dyDescent="0.25">
      <c r="G1937" s="93">
        <v>43593</v>
      </c>
      <c r="H1937" t="s">
        <v>68</v>
      </c>
      <c r="I1937" t="s">
        <v>58</v>
      </c>
      <c r="J1937" t="s">
        <v>629</v>
      </c>
      <c r="K1937" s="95">
        <v>0</v>
      </c>
      <c r="L1937" s="94">
        <v>129.9</v>
      </c>
      <c r="O1937" t="str">
        <f t="shared" si="487"/>
        <v/>
      </c>
    </row>
    <row r="1938" spans="7:15" x14ac:dyDescent="0.25">
      <c r="G1938" s="93">
        <v>43593</v>
      </c>
      <c r="H1938" t="s">
        <v>23</v>
      </c>
      <c r="I1938" t="s">
        <v>37</v>
      </c>
      <c r="J1938" t="s">
        <v>354</v>
      </c>
      <c r="K1938" s="95">
        <v>4.8</v>
      </c>
      <c r="L1938" s="94">
        <v>0</v>
      </c>
      <c r="O1938" t="str">
        <f t="shared" si="487"/>
        <v/>
      </c>
    </row>
    <row r="1939" spans="7:15" x14ac:dyDescent="0.25">
      <c r="G1939" s="93">
        <v>43593</v>
      </c>
      <c r="H1939" t="s">
        <v>23</v>
      </c>
      <c r="I1939" t="s">
        <v>37</v>
      </c>
      <c r="J1939" t="s">
        <v>214</v>
      </c>
      <c r="K1939" s="95">
        <v>16.350000000000001</v>
      </c>
      <c r="L1939" s="94">
        <v>0</v>
      </c>
      <c r="O1939" t="str">
        <f t="shared" si="487"/>
        <v/>
      </c>
    </row>
    <row r="1940" spans="7:15" x14ac:dyDescent="0.25">
      <c r="G1940" s="93">
        <v>43593</v>
      </c>
      <c r="H1940" t="s">
        <v>23</v>
      </c>
      <c r="I1940" t="s">
        <v>37</v>
      </c>
      <c r="J1940" t="s">
        <v>352</v>
      </c>
      <c r="K1940" s="95">
        <v>3.6</v>
      </c>
      <c r="L1940" s="94">
        <v>0</v>
      </c>
      <c r="O1940" t="str">
        <f t="shared" si="487"/>
        <v/>
      </c>
    </row>
    <row r="1941" spans="7:15" x14ac:dyDescent="0.25">
      <c r="G1941" s="93">
        <v>43593</v>
      </c>
      <c r="H1941" t="s">
        <v>23</v>
      </c>
      <c r="I1941" t="s">
        <v>65</v>
      </c>
      <c r="J1941" t="s">
        <v>629</v>
      </c>
      <c r="K1941" s="95">
        <v>12</v>
      </c>
      <c r="L1941" s="94">
        <v>0</v>
      </c>
      <c r="O1941" t="str">
        <f t="shared" si="487"/>
        <v/>
      </c>
    </row>
    <row r="1942" spans="7:15" x14ac:dyDescent="0.25">
      <c r="G1942" s="93">
        <v>43594</v>
      </c>
      <c r="H1942" t="s">
        <v>78</v>
      </c>
      <c r="I1942" t="s">
        <v>36</v>
      </c>
      <c r="J1942" t="s">
        <v>630</v>
      </c>
      <c r="K1942" s="95">
        <v>14.5</v>
      </c>
      <c r="L1942" s="94">
        <v>0</v>
      </c>
      <c r="O1942" t="str">
        <f t="shared" si="487"/>
        <v/>
      </c>
    </row>
    <row r="1943" spans="7:15" x14ac:dyDescent="0.25">
      <c r="G1943" s="93">
        <v>43594</v>
      </c>
      <c r="H1943" t="s">
        <v>22</v>
      </c>
      <c r="I1943" t="s">
        <v>36</v>
      </c>
      <c r="J1943" t="s">
        <v>630</v>
      </c>
      <c r="K1943" s="95">
        <v>8</v>
      </c>
      <c r="L1943" s="94">
        <v>0</v>
      </c>
      <c r="O1943" t="str">
        <f t="shared" si="487"/>
        <v/>
      </c>
    </row>
    <row r="1944" spans="7:15" x14ac:dyDescent="0.25">
      <c r="G1944" s="93">
        <v>43594</v>
      </c>
      <c r="H1944" t="s">
        <v>80</v>
      </c>
      <c r="I1944" t="s">
        <v>66</v>
      </c>
      <c r="J1944" t="s">
        <v>630</v>
      </c>
      <c r="K1944" s="95">
        <v>28.95</v>
      </c>
      <c r="L1944" s="94">
        <v>0</v>
      </c>
      <c r="O1944" t="str">
        <f t="shared" si="487"/>
        <v/>
      </c>
    </row>
    <row r="1945" spans="7:15" x14ac:dyDescent="0.25">
      <c r="G1945" s="93">
        <v>43594</v>
      </c>
      <c r="H1945" t="s">
        <v>76</v>
      </c>
      <c r="I1945" t="s">
        <v>65</v>
      </c>
      <c r="J1945" t="s">
        <v>630</v>
      </c>
      <c r="K1945" s="95">
        <v>8</v>
      </c>
      <c r="L1945" s="94">
        <v>0</v>
      </c>
      <c r="O1945" t="str">
        <f t="shared" si="487"/>
        <v/>
      </c>
    </row>
    <row r="1946" spans="7:15" x14ac:dyDescent="0.25">
      <c r="G1946" s="93">
        <v>43594</v>
      </c>
      <c r="H1946" t="s">
        <v>75</v>
      </c>
      <c r="I1946" t="s">
        <v>58</v>
      </c>
      <c r="J1946" t="s">
        <v>630</v>
      </c>
      <c r="K1946" s="95">
        <v>29.5</v>
      </c>
      <c r="L1946" s="94">
        <v>0</v>
      </c>
      <c r="O1946" t="str">
        <f t="shared" si="487"/>
        <v/>
      </c>
    </row>
    <row r="1947" spans="7:15" x14ac:dyDescent="0.25">
      <c r="G1947" s="93">
        <v>43594</v>
      </c>
      <c r="H1947" t="s">
        <v>21</v>
      </c>
      <c r="I1947" t="s">
        <v>36</v>
      </c>
      <c r="J1947" t="s">
        <v>630</v>
      </c>
      <c r="K1947" s="95">
        <v>56</v>
      </c>
      <c r="L1947" s="94">
        <v>0</v>
      </c>
      <c r="O1947" t="str">
        <f t="shared" si="487"/>
        <v/>
      </c>
    </row>
    <row r="1948" spans="7:15" x14ac:dyDescent="0.25">
      <c r="G1948" s="93">
        <v>43594</v>
      </c>
      <c r="H1948" t="s">
        <v>21</v>
      </c>
      <c r="I1948" t="s">
        <v>36</v>
      </c>
      <c r="J1948" t="s">
        <v>630</v>
      </c>
      <c r="K1948" s="95">
        <v>16</v>
      </c>
      <c r="L1948" s="94">
        <v>0</v>
      </c>
      <c r="O1948" t="str">
        <f t="shared" si="487"/>
        <v/>
      </c>
    </row>
    <row r="1949" spans="7:15" x14ac:dyDescent="0.25">
      <c r="G1949" s="93">
        <v>43594</v>
      </c>
      <c r="H1949" t="s">
        <v>21</v>
      </c>
      <c r="I1949" t="s">
        <v>36</v>
      </c>
      <c r="J1949" t="s">
        <v>630</v>
      </c>
      <c r="K1949" s="95">
        <v>8</v>
      </c>
      <c r="L1949" s="94">
        <v>0</v>
      </c>
      <c r="O1949" t="str">
        <f t="shared" si="487"/>
        <v/>
      </c>
    </row>
    <row r="1950" spans="7:15" x14ac:dyDescent="0.25">
      <c r="G1950" s="93">
        <v>43594</v>
      </c>
      <c r="H1950" t="s">
        <v>68</v>
      </c>
      <c r="I1950" t="s">
        <v>105</v>
      </c>
      <c r="J1950" t="s">
        <v>630</v>
      </c>
      <c r="K1950" s="95">
        <v>90.05</v>
      </c>
      <c r="L1950" s="94">
        <v>0</v>
      </c>
      <c r="O1950" t="str">
        <f t="shared" si="487"/>
        <v/>
      </c>
    </row>
    <row r="1951" spans="7:15" x14ac:dyDescent="0.25">
      <c r="G1951" s="93">
        <v>43594</v>
      </c>
      <c r="H1951" t="s">
        <v>23</v>
      </c>
      <c r="I1951" t="s">
        <v>36</v>
      </c>
      <c r="J1951" t="s">
        <v>630</v>
      </c>
      <c r="K1951" s="95">
        <v>24</v>
      </c>
      <c r="L1951" s="94">
        <v>0</v>
      </c>
      <c r="O1951" t="str">
        <f t="shared" si="487"/>
        <v/>
      </c>
    </row>
    <row r="1952" spans="7:15" x14ac:dyDescent="0.25">
      <c r="G1952" s="93">
        <v>43594</v>
      </c>
      <c r="H1952" t="s">
        <v>23</v>
      </c>
      <c r="I1952" t="s">
        <v>63</v>
      </c>
      <c r="J1952" t="s">
        <v>630</v>
      </c>
      <c r="K1952" s="95">
        <v>43.38</v>
      </c>
      <c r="L1952" s="94">
        <v>0</v>
      </c>
      <c r="O1952" t="str">
        <f t="shared" si="487"/>
        <v/>
      </c>
    </row>
    <row r="1953" spans="7:15" x14ac:dyDescent="0.25">
      <c r="G1953" s="93">
        <v>43594</v>
      </c>
      <c r="H1953" t="s">
        <v>23</v>
      </c>
      <c r="I1953" t="s">
        <v>63</v>
      </c>
      <c r="J1953" t="s">
        <v>630</v>
      </c>
      <c r="K1953" s="95">
        <v>39.44</v>
      </c>
      <c r="L1953" s="94">
        <v>0</v>
      </c>
      <c r="O1953" t="str">
        <f t="shared" si="487"/>
        <v/>
      </c>
    </row>
    <row r="1954" spans="7:15" x14ac:dyDescent="0.25">
      <c r="G1954" s="93">
        <v>43594</v>
      </c>
      <c r="H1954" t="s">
        <v>23</v>
      </c>
      <c r="I1954" t="s">
        <v>63</v>
      </c>
      <c r="J1954" t="s">
        <v>630</v>
      </c>
      <c r="K1954" s="95">
        <v>32.82</v>
      </c>
      <c r="L1954" s="94">
        <v>0</v>
      </c>
      <c r="O1954" t="str">
        <f t="shared" si="487"/>
        <v/>
      </c>
    </row>
    <row r="1955" spans="7:15" x14ac:dyDescent="0.25">
      <c r="G1955" s="93">
        <v>43594</v>
      </c>
      <c r="H1955" t="s">
        <v>23</v>
      </c>
      <c r="I1955" t="s">
        <v>63</v>
      </c>
      <c r="J1955" t="s">
        <v>630</v>
      </c>
      <c r="K1955" s="95">
        <v>32.799999999999997</v>
      </c>
      <c r="L1955" s="94">
        <v>0</v>
      </c>
      <c r="O1955" t="str">
        <f t="shared" si="487"/>
        <v/>
      </c>
    </row>
    <row r="1956" spans="7:15" x14ac:dyDescent="0.25">
      <c r="G1956" s="93">
        <v>43594</v>
      </c>
      <c r="H1956" t="s">
        <v>23</v>
      </c>
      <c r="I1956" t="s">
        <v>63</v>
      </c>
      <c r="J1956" t="s">
        <v>630</v>
      </c>
      <c r="K1956" s="95">
        <v>20.67</v>
      </c>
      <c r="L1956" s="94">
        <v>0</v>
      </c>
      <c r="O1956" t="str">
        <f t="shared" si="487"/>
        <v/>
      </c>
    </row>
    <row r="1957" spans="7:15" x14ac:dyDescent="0.25">
      <c r="G1957" s="93">
        <v>43594</v>
      </c>
      <c r="H1957" t="s">
        <v>23</v>
      </c>
      <c r="I1957" t="s">
        <v>37</v>
      </c>
      <c r="J1957" t="s">
        <v>183</v>
      </c>
      <c r="K1957" s="95">
        <v>1.8</v>
      </c>
      <c r="L1957" s="94">
        <v>0</v>
      </c>
      <c r="O1957" t="str">
        <f t="shared" si="487"/>
        <v/>
      </c>
    </row>
    <row r="1958" spans="7:15" x14ac:dyDescent="0.25">
      <c r="G1958" s="93">
        <v>43594</v>
      </c>
      <c r="H1958" t="s">
        <v>23</v>
      </c>
      <c r="I1958" t="s">
        <v>37</v>
      </c>
      <c r="J1958" t="s">
        <v>148</v>
      </c>
      <c r="K1958" s="95">
        <v>5.55</v>
      </c>
      <c r="L1958" s="94">
        <v>0</v>
      </c>
      <c r="O1958" t="str">
        <f t="shared" si="487"/>
        <v/>
      </c>
    </row>
    <row r="1959" spans="7:15" x14ac:dyDescent="0.25">
      <c r="G1959" s="93">
        <v>43594</v>
      </c>
      <c r="H1959" t="s">
        <v>23</v>
      </c>
      <c r="I1959" t="s">
        <v>65</v>
      </c>
      <c r="J1959" t="s">
        <v>630</v>
      </c>
      <c r="K1959" s="95">
        <v>60</v>
      </c>
      <c r="L1959" s="94">
        <v>0</v>
      </c>
      <c r="O1959" t="str">
        <f t="shared" si="487"/>
        <v/>
      </c>
    </row>
    <row r="1960" spans="7:15" x14ac:dyDescent="0.25">
      <c r="G1960" s="93">
        <v>43594</v>
      </c>
      <c r="H1960" t="s">
        <v>23</v>
      </c>
      <c r="I1960" t="s">
        <v>65</v>
      </c>
      <c r="J1960" t="s">
        <v>630</v>
      </c>
      <c r="K1960" s="95">
        <v>5.4</v>
      </c>
      <c r="L1960" s="94">
        <v>0</v>
      </c>
      <c r="O1960" t="str">
        <f t="shared" si="487"/>
        <v/>
      </c>
    </row>
    <row r="1961" spans="7:15" x14ac:dyDescent="0.25">
      <c r="G1961" s="93">
        <v>43595</v>
      </c>
      <c r="H1961" t="s">
        <v>84</v>
      </c>
      <c r="I1961" t="s">
        <v>65</v>
      </c>
      <c r="J1961" t="s">
        <v>631</v>
      </c>
      <c r="K1961" s="95">
        <v>10.25</v>
      </c>
      <c r="L1961" s="94">
        <v>0</v>
      </c>
      <c r="O1961" t="str">
        <f t="shared" si="487"/>
        <v/>
      </c>
    </row>
    <row r="1962" spans="7:15" x14ac:dyDescent="0.25">
      <c r="G1962" s="93">
        <v>43595</v>
      </c>
      <c r="H1962" t="s">
        <v>78</v>
      </c>
      <c r="I1962" t="s">
        <v>58</v>
      </c>
      <c r="J1962" t="s">
        <v>631</v>
      </c>
      <c r="K1962" s="95">
        <v>728.97</v>
      </c>
      <c r="L1962" s="94">
        <v>0</v>
      </c>
      <c r="O1962" t="str">
        <f t="shared" si="487"/>
        <v/>
      </c>
    </row>
    <row r="1963" spans="7:15" x14ac:dyDescent="0.25">
      <c r="G1963" s="93">
        <v>43595</v>
      </c>
      <c r="H1963" t="s">
        <v>78</v>
      </c>
      <c r="I1963" t="s">
        <v>63</v>
      </c>
      <c r="J1963" t="s">
        <v>631</v>
      </c>
      <c r="K1963" s="95">
        <v>5.08</v>
      </c>
      <c r="L1963" s="94">
        <v>0</v>
      </c>
      <c r="O1963" t="str">
        <f t="shared" si="487"/>
        <v/>
      </c>
    </row>
    <row r="1964" spans="7:15" x14ac:dyDescent="0.25">
      <c r="G1964" s="93">
        <v>43595</v>
      </c>
      <c r="H1964" t="s">
        <v>22</v>
      </c>
      <c r="I1964" t="s">
        <v>36</v>
      </c>
      <c r="J1964" t="s">
        <v>631</v>
      </c>
      <c r="K1964" s="95">
        <v>8</v>
      </c>
      <c r="L1964" s="94">
        <v>0</v>
      </c>
      <c r="O1964" t="str">
        <f t="shared" si="487"/>
        <v/>
      </c>
    </row>
    <row r="1965" spans="7:15" x14ac:dyDescent="0.25">
      <c r="G1965" s="93">
        <v>43595</v>
      </c>
      <c r="H1965" t="s">
        <v>22</v>
      </c>
      <c r="I1965" t="s">
        <v>632</v>
      </c>
      <c r="J1965" t="s">
        <v>633</v>
      </c>
      <c r="K1965" s="95">
        <v>334.93</v>
      </c>
      <c r="L1965" s="94">
        <v>0</v>
      </c>
      <c r="O1965" t="str">
        <f t="shared" si="487"/>
        <v/>
      </c>
    </row>
    <row r="1966" spans="7:15" x14ac:dyDescent="0.25">
      <c r="G1966" s="93">
        <v>43595</v>
      </c>
      <c r="H1966" t="s">
        <v>22</v>
      </c>
      <c r="I1966" t="s">
        <v>632</v>
      </c>
      <c r="J1966" t="s">
        <v>633</v>
      </c>
      <c r="K1966" s="95">
        <v>324.77</v>
      </c>
      <c r="L1966" s="94">
        <v>0</v>
      </c>
      <c r="O1966" t="str">
        <f t="shared" si="487"/>
        <v/>
      </c>
    </row>
    <row r="1967" spans="7:15" x14ac:dyDescent="0.25">
      <c r="G1967" s="93">
        <v>43595</v>
      </c>
      <c r="H1967" t="s">
        <v>22</v>
      </c>
      <c r="I1967" t="s">
        <v>632</v>
      </c>
      <c r="J1967" t="s">
        <v>633</v>
      </c>
      <c r="K1967" s="95">
        <v>143.35</v>
      </c>
      <c r="L1967" s="94">
        <v>0</v>
      </c>
      <c r="O1967" t="str">
        <f t="shared" si="487"/>
        <v/>
      </c>
    </row>
    <row r="1968" spans="7:15" x14ac:dyDescent="0.25">
      <c r="G1968" s="93">
        <v>43595</v>
      </c>
      <c r="H1968" t="s">
        <v>22</v>
      </c>
      <c r="I1968" t="s">
        <v>632</v>
      </c>
      <c r="J1968" t="s">
        <v>633</v>
      </c>
      <c r="K1968" s="95">
        <v>108.19</v>
      </c>
      <c r="L1968" s="94">
        <v>0</v>
      </c>
      <c r="O1968" t="str">
        <f t="shared" si="487"/>
        <v/>
      </c>
    </row>
    <row r="1969" spans="7:15" x14ac:dyDescent="0.25">
      <c r="G1969" s="93">
        <v>43595</v>
      </c>
      <c r="H1969" t="s">
        <v>22</v>
      </c>
      <c r="I1969" t="s">
        <v>632</v>
      </c>
      <c r="J1969" t="s">
        <v>633</v>
      </c>
      <c r="K1969" s="95">
        <v>107.54</v>
      </c>
      <c r="L1969" s="94">
        <v>0</v>
      </c>
      <c r="O1969" t="str">
        <f t="shared" si="487"/>
        <v/>
      </c>
    </row>
    <row r="1970" spans="7:15" x14ac:dyDescent="0.25">
      <c r="G1970" s="93">
        <v>43595</v>
      </c>
      <c r="H1970" t="s">
        <v>22</v>
      </c>
      <c r="I1970" t="s">
        <v>632</v>
      </c>
      <c r="J1970" t="s">
        <v>633</v>
      </c>
      <c r="K1970" s="95">
        <v>60.14</v>
      </c>
      <c r="L1970" s="94">
        <v>0</v>
      </c>
      <c r="O1970" t="str">
        <f t="shared" si="487"/>
        <v/>
      </c>
    </row>
    <row r="1971" spans="7:15" x14ac:dyDescent="0.25">
      <c r="G1971" s="93">
        <v>43595</v>
      </c>
      <c r="H1971" t="s">
        <v>22</v>
      </c>
      <c r="I1971" t="s">
        <v>632</v>
      </c>
      <c r="J1971" t="s">
        <v>633</v>
      </c>
      <c r="K1971" s="95">
        <v>42.8</v>
      </c>
      <c r="L1971" s="94">
        <v>0</v>
      </c>
      <c r="O1971" t="str">
        <f t="shared" si="487"/>
        <v/>
      </c>
    </row>
    <row r="1972" spans="7:15" x14ac:dyDescent="0.25">
      <c r="G1972" s="93">
        <v>43595</v>
      </c>
      <c r="H1972" t="s">
        <v>22</v>
      </c>
      <c r="I1972" t="s">
        <v>632</v>
      </c>
      <c r="J1972" t="s">
        <v>633</v>
      </c>
      <c r="K1972" s="95">
        <v>40.04</v>
      </c>
      <c r="L1972" s="94">
        <v>0</v>
      </c>
      <c r="O1972" t="str">
        <f t="shared" si="487"/>
        <v/>
      </c>
    </row>
    <row r="1973" spans="7:15" x14ac:dyDescent="0.25">
      <c r="G1973" s="93">
        <v>43595</v>
      </c>
      <c r="H1973" t="s">
        <v>22</v>
      </c>
      <c r="I1973" t="s">
        <v>632</v>
      </c>
      <c r="J1973" t="s">
        <v>633</v>
      </c>
      <c r="K1973" s="95">
        <v>37.83</v>
      </c>
      <c r="L1973" s="94">
        <v>0</v>
      </c>
      <c r="O1973" t="str">
        <f t="shared" si="487"/>
        <v/>
      </c>
    </row>
    <row r="1974" spans="7:15" x14ac:dyDescent="0.25">
      <c r="G1974" s="93">
        <v>43595</v>
      </c>
      <c r="H1974" t="s">
        <v>22</v>
      </c>
      <c r="I1974" t="s">
        <v>632</v>
      </c>
      <c r="J1974" t="s">
        <v>633</v>
      </c>
      <c r="K1974" s="95">
        <v>32.380000000000003</v>
      </c>
      <c r="L1974" s="94">
        <v>0</v>
      </c>
      <c r="O1974" t="str">
        <f t="shared" si="487"/>
        <v/>
      </c>
    </row>
    <row r="1975" spans="7:15" x14ac:dyDescent="0.25">
      <c r="G1975" s="93">
        <v>43595</v>
      </c>
      <c r="H1975" t="s">
        <v>22</v>
      </c>
      <c r="I1975" t="s">
        <v>632</v>
      </c>
      <c r="J1975" t="s">
        <v>633</v>
      </c>
      <c r="K1975" s="95">
        <v>32.01</v>
      </c>
      <c r="L1975" s="94">
        <v>0</v>
      </c>
      <c r="O1975" t="str">
        <f t="shared" si="487"/>
        <v/>
      </c>
    </row>
    <row r="1976" spans="7:15" x14ac:dyDescent="0.25">
      <c r="G1976" s="93">
        <v>43595</v>
      </c>
      <c r="H1976" t="s">
        <v>22</v>
      </c>
      <c r="I1976" t="s">
        <v>632</v>
      </c>
      <c r="J1976" t="s">
        <v>633</v>
      </c>
      <c r="K1976" s="95">
        <v>27.47</v>
      </c>
      <c r="L1976" s="94">
        <v>0</v>
      </c>
      <c r="O1976" t="str">
        <f t="shared" si="487"/>
        <v/>
      </c>
    </row>
    <row r="1977" spans="7:15" x14ac:dyDescent="0.25">
      <c r="G1977" s="93">
        <v>43595</v>
      </c>
      <c r="H1977" t="s">
        <v>22</v>
      </c>
      <c r="I1977" t="s">
        <v>632</v>
      </c>
      <c r="J1977" t="s">
        <v>633</v>
      </c>
      <c r="K1977" s="95">
        <v>27.06</v>
      </c>
      <c r="L1977" s="94">
        <v>0</v>
      </c>
      <c r="O1977" t="str">
        <f t="shared" si="487"/>
        <v/>
      </c>
    </row>
    <row r="1978" spans="7:15" x14ac:dyDescent="0.25">
      <c r="G1978" s="93">
        <v>43595</v>
      </c>
      <c r="H1978" t="s">
        <v>22</v>
      </c>
      <c r="I1978" t="s">
        <v>632</v>
      </c>
      <c r="J1978" t="s">
        <v>633</v>
      </c>
      <c r="K1978" s="95">
        <v>25.48</v>
      </c>
      <c r="L1978" s="94">
        <v>0</v>
      </c>
      <c r="O1978" t="str">
        <f t="shared" si="487"/>
        <v/>
      </c>
    </row>
    <row r="1979" spans="7:15" x14ac:dyDescent="0.25">
      <c r="G1979" s="93">
        <v>43595</v>
      </c>
      <c r="H1979" t="s">
        <v>22</v>
      </c>
      <c r="I1979" t="s">
        <v>632</v>
      </c>
      <c r="J1979" t="s">
        <v>633</v>
      </c>
      <c r="K1979" s="95">
        <v>14.18</v>
      </c>
      <c r="L1979" s="94">
        <v>0</v>
      </c>
      <c r="O1979" t="str">
        <f t="shared" si="487"/>
        <v/>
      </c>
    </row>
    <row r="1980" spans="7:15" x14ac:dyDescent="0.25">
      <c r="G1980" s="93">
        <v>43595</v>
      </c>
      <c r="H1980" t="s">
        <v>22</v>
      </c>
      <c r="I1980" t="s">
        <v>632</v>
      </c>
      <c r="J1980" t="s">
        <v>633</v>
      </c>
      <c r="K1980" s="95">
        <v>12.62</v>
      </c>
      <c r="L1980" s="94">
        <v>0</v>
      </c>
      <c r="O1980" t="str">
        <f t="shared" si="487"/>
        <v/>
      </c>
    </row>
    <row r="1981" spans="7:15" x14ac:dyDescent="0.25">
      <c r="G1981" s="93">
        <v>43595</v>
      </c>
      <c r="H1981" t="s">
        <v>22</v>
      </c>
      <c r="I1981" t="s">
        <v>632</v>
      </c>
      <c r="J1981" t="s">
        <v>633</v>
      </c>
      <c r="K1981" s="95">
        <v>9.67</v>
      </c>
      <c r="L1981" s="94">
        <v>0</v>
      </c>
      <c r="O1981" t="str">
        <f t="shared" si="487"/>
        <v/>
      </c>
    </row>
    <row r="1982" spans="7:15" x14ac:dyDescent="0.25">
      <c r="G1982" s="93">
        <v>43595</v>
      </c>
      <c r="H1982" t="s">
        <v>72</v>
      </c>
      <c r="I1982" t="s">
        <v>632</v>
      </c>
      <c r="J1982" t="s">
        <v>633</v>
      </c>
      <c r="K1982" s="95">
        <v>38.590000000000003</v>
      </c>
      <c r="L1982" s="94">
        <v>0</v>
      </c>
      <c r="O1982" t="str">
        <f t="shared" si="487"/>
        <v/>
      </c>
    </row>
    <row r="1983" spans="7:15" x14ac:dyDescent="0.25">
      <c r="G1983" s="93">
        <v>43595</v>
      </c>
      <c r="H1983" t="s">
        <v>80</v>
      </c>
      <c r="I1983" t="s">
        <v>632</v>
      </c>
      <c r="J1983" t="s">
        <v>633</v>
      </c>
      <c r="K1983" s="95">
        <v>542.38</v>
      </c>
      <c r="L1983" s="94">
        <v>0</v>
      </c>
      <c r="O1983" t="str">
        <f t="shared" si="487"/>
        <v/>
      </c>
    </row>
    <row r="1984" spans="7:15" x14ac:dyDescent="0.25">
      <c r="G1984" s="93">
        <v>43595</v>
      </c>
      <c r="H1984" t="s">
        <v>71</v>
      </c>
      <c r="I1984" t="s">
        <v>64</v>
      </c>
      <c r="J1984" t="s">
        <v>631</v>
      </c>
      <c r="K1984" s="95">
        <v>81.73</v>
      </c>
      <c r="L1984" s="94">
        <v>0</v>
      </c>
      <c r="O1984" t="str">
        <f t="shared" si="487"/>
        <v/>
      </c>
    </row>
    <row r="1985" spans="7:15" x14ac:dyDescent="0.25">
      <c r="G1985" s="93">
        <v>43595</v>
      </c>
      <c r="H1985" t="s">
        <v>71</v>
      </c>
      <c r="I1985" t="s">
        <v>632</v>
      </c>
      <c r="J1985" t="s">
        <v>633</v>
      </c>
      <c r="K1985" s="95">
        <v>2309.17</v>
      </c>
      <c r="L1985" s="94">
        <v>0</v>
      </c>
      <c r="O1985" t="str">
        <f t="shared" si="487"/>
        <v/>
      </c>
    </row>
    <row r="1986" spans="7:15" x14ac:dyDescent="0.25">
      <c r="G1986" s="93">
        <v>43595</v>
      </c>
      <c r="H1986" t="s">
        <v>71</v>
      </c>
      <c r="I1986" t="s">
        <v>65</v>
      </c>
      <c r="J1986" t="s">
        <v>631</v>
      </c>
      <c r="K1986" s="95">
        <v>23.86</v>
      </c>
      <c r="L1986" s="94">
        <v>0</v>
      </c>
      <c r="O1986" t="str">
        <f t="shared" si="487"/>
        <v/>
      </c>
    </row>
    <row r="1987" spans="7:15" x14ac:dyDescent="0.25">
      <c r="G1987" s="93">
        <v>43595</v>
      </c>
      <c r="H1987" t="s">
        <v>76</v>
      </c>
      <c r="I1987" t="s">
        <v>64</v>
      </c>
      <c r="J1987" t="s">
        <v>631</v>
      </c>
      <c r="K1987" s="95">
        <v>66</v>
      </c>
      <c r="L1987" s="94">
        <v>0</v>
      </c>
      <c r="O1987" t="str">
        <f t="shared" si="487"/>
        <v/>
      </c>
    </row>
    <row r="1988" spans="7:15" x14ac:dyDescent="0.25">
      <c r="G1988" s="93">
        <v>43595</v>
      </c>
      <c r="H1988" t="s">
        <v>76</v>
      </c>
      <c r="I1988" t="s">
        <v>632</v>
      </c>
      <c r="J1988" t="s">
        <v>633</v>
      </c>
      <c r="K1988" s="95">
        <v>1368.34</v>
      </c>
      <c r="L1988" s="94">
        <v>0</v>
      </c>
      <c r="O1988" t="str">
        <f t="shared" si="487"/>
        <v/>
      </c>
    </row>
    <row r="1989" spans="7:15" x14ac:dyDescent="0.25">
      <c r="G1989" s="93">
        <v>43595</v>
      </c>
      <c r="H1989" t="s">
        <v>79</v>
      </c>
      <c r="I1989" t="s">
        <v>632</v>
      </c>
      <c r="J1989" t="s">
        <v>633</v>
      </c>
      <c r="K1989" s="95">
        <v>22.38</v>
      </c>
      <c r="L1989" s="94">
        <v>0</v>
      </c>
      <c r="O1989" t="str">
        <f t="shared" si="487"/>
        <v/>
      </c>
    </row>
    <row r="1990" spans="7:15" x14ac:dyDescent="0.25">
      <c r="G1990" s="93">
        <v>43595</v>
      </c>
      <c r="H1990" t="s">
        <v>75</v>
      </c>
      <c r="I1990" t="s">
        <v>632</v>
      </c>
      <c r="J1990" t="s">
        <v>633</v>
      </c>
      <c r="K1990" s="95">
        <v>2484.4899999999998</v>
      </c>
      <c r="L1990" s="94">
        <v>0</v>
      </c>
      <c r="O1990" t="str">
        <f t="shared" si="487"/>
        <v/>
      </c>
    </row>
    <row r="1991" spans="7:15" x14ac:dyDescent="0.25">
      <c r="G1991" s="93">
        <v>43595</v>
      </c>
      <c r="H1991" t="s">
        <v>21</v>
      </c>
      <c r="I1991" t="s">
        <v>36</v>
      </c>
      <c r="J1991" t="s">
        <v>631</v>
      </c>
      <c r="K1991" s="95">
        <v>16</v>
      </c>
      <c r="L1991" s="94">
        <v>0</v>
      </c>
      <c r="O1991" t="str">
        <f t="shared" si="487"/>
        <v/>
      </c>
    </row>
    <row r="1992" spans="7:15" x14ac:dyDescent="0.25">
      <c r="G1992" s="93">
        <v>43595</v>
      </c>
      <c r="H1992" t="s">
        <v>21</v>
      </c>
      <c r="I1992" t="s">
        <v>632</v>
      </c>
      <c r="J1992" t="s">
        <v>633</v>
      </c>
      <c r="K1992" s="95">
        <v>1143.8499999999999</v>
      </c>
      <c r="L1992" s="94">
        <v>0</v>
      </c>
      <c r="O1992" t="str">
        <f t="shared" si="487"/>
        <v/>
      </c>
    </row>
    <row r="1993" spans="7:15" x14ac:dyDescent="0.25">
      <c r="G1993" s="93">
        <v>43595</v>
      </c>
      <c r="H1993" t="s">
        <v>21</v>
      </c>
      <c r="I1993" t="s">
        <v>632</v>
      </c>
      <c r="J1993" t="s">
        <v>633</v>
      </c>
      <c r="K1993" s="95">
        <v>681.89</v>
      </c>
      <c r="L1993" s="94">
        <v>0</v>
      </c>
      <c r="O1993" t="str">
        <f t="shared" si="487"/>
        <v/>
      </c>
    </row>
    <row r="1994" spans="7:15" x14ac:dyDescent="0.25">
      <c r="G1994" s="93">
        <v>43595</v>
      </c>
      <c r="H1994" t="s">
        <v>21</v>
      </c>
      <c r="I1994" t="s">
        <v>632</v>
      </c>
      <c r="J1994" t="s">
        <v>633</v>
      </c>
      <c r="K1994" s="95">
        <v>671.12</v>
      </c>
      <c r="L1994" s="94">
        <v>0</v>
      </c>
      <c r="O1994" t="str">
        <f t="shared" ref="O1994:O2057" si="488">IF(P1994="","",O1993+1)</f>
        <v/>
      </c>
    </row>
    <row r="1995" spans="7:15" x14ac:dyDescent="0.25">
      <c r="G1995" s="93">
        <v>43595</v>
      </c>
      <c r="H1995" t="s">
        <v>21</v>
      </c>
      <c r="I1995" t="s">
        <v>632</v>
      </c>
      <c r="J1995" t="s">
        <v>633</v>
      </c>
      <c r="K1995" s="95">
        <v>597.71</v>
      </c>
      <c r="L1995" s="94">
        <v>0</v>
      </c>
      <c r="O1995" t="str">
        <f t="shared" si="488"/>
        <v/>
      </c>
    </row>
    <row r="1996" spans="7:15" x14ac:dyDescent="0.25">
      <c r="G1996" s="93">
        <v>43595</v>
      </c>
      <c r="H1996" t="s">
        <v>21</v>
      </c>
      <c r="I1996" t="s">
        <v>632</v>
      </c>
      <c r="J1996" t="s">
        <v>633</v>
      </c>
      <c r="K1996" s="95">
        <v>597.52</v>
      </c>
      <c r="L1996" s="94">
        <v>0</v>
      </c>
      <c r="O1996" t="str">
        <f t="shared" si="488"/>
        <v/>
      </c>
    </row>
    <row r="1997" spans="7:15" x14ac:dyDescent="0.25">
      <c r="G1997" s="93">
        <v>43595</v>
      </c>
      <c r="H1997" t="s">
        <v>21</v>
      </c>
      <c r="I1997" t="s">
        <v>632</v>
      </c>
      <c r="J1997" t="s">
        <v>633</v>
      </c>
      <c r="K1997" s="95">
        <v>571.58000000000004</v>
      </c>
      <c r="L1997" s="94">
        <v>0</v>
      </c>
      <c r="O1997" t="str">
        <f t="shared" si="488"/>
        <v/>
      </c>
    </row>
    <row r="1998" spans="7:15" x14ac:dyDescent="0.25">
      <c r="G1998" s="93">
        <v>43595</v>
      </c>
      <c r="H1998" t="s">
        <v>21</v>
      </c>
      <c r="I1998" t="s">
        <v>632</v>
      </c>
      <c r="J1998" t="s">
        <v>633</v>
      </c>
      <c r="K1998" s="95">
        <v>448.2</v>
      </c>
      <c r="L1998" s="94">
        <v>0</v>
      </c>
      <c r="O1998" t="str">
        <f t="shared" si="488"/>
        <v/>
      </c>
    </row>
    <row r="1999" spans="7:15" x14ac:dyDescent="0.25">
      <c r="G1999" s="93">
        <v>43595</v>
      </c>
      <c r="H1999" t="s">
        <v>21</v>
      </c>
      <c r="I1999" t="s">
        <v>632</v>
      </c>
      <c r="J1999" t="s">
        <v>633</v>
      </c>
      <c r="K1999" s="95">
        <v>440.66</v>
      </c>
      <c r="L1999" s="94">
        <v>0</v>
      </c>
      <c r="O1999" t="str">
        <f t="shared" si="488"/>
        <v/>
      </c>
    </row>
    <row r="2000" spans="7:15" x14ac:dyDescent="0.25">
      <c r="G2000" s="93">
        <v>43595</v>
      </c>
      <c r="H2000" t="s">
        <v>21</v>
      </c>
      <c r="I2000" t="s">
        <v>632</v>
      </c>
      <c r="J2000" t="s">
        <v>633</v>
      </c>
      <c r="K2000" s="95">
        <v>368.43</v>
      </c>
      <c r="L2000" s="94">
        <v>0</v>
      </c>
      <c r="O2000" t="str">
        <f t="shared" si="488"/>
        <v/>
      </c>
    </row>
    <row r="2001" spans="7:15" x14ac:dyDescent="0.25">
      <c r="G2001" s="93">
        <v>43595</v>
      </c>
      <c r="H2001" t="s">
        <v>21</v>
      </c>
      <c r="I2001" t="s">
        <v>632</v>
      </c>
      <c r="J2001" t="s">
        <v>633</v>
      </c>
      <c r="K2001" s="95">
        <v>365.42</v>
      </c>
      <c r="L2001" s="94">
        <v>0</v>
      </c>
      <c r="O2001" t="str">
        <f t="shared" si="488"/>
        <v/>
      </c>
    </row>
    <row r="2002" spans="7:15" x14ac:dyDescent="0.25">
      <c r="G2002" s="93">
        <v>43595</v>
      </c>
      <c r="H2002" t="s">
        <v>21</v>
      </c>
      <c r="I2002" t="s">
        <v>632</v>
      </c>
      <c r="J2002" t="s">
        <v>633</v>
      </c>
      <c r="K2002" s="95">
        <v>365.3</v>
      </c>
      <c r="L2002" s="94">
        <v>0</v>
      </c>
      <c r="O2002" t="str">
        <f t="shared" si="488"/>
        <v/>
      </c>
    </row>
    <row r="2003" spans="7:15" x14ac:dyDescent="0.25">
      <c r="G2003" s="93">
        <v>43595</v>
      </c>
      <c r="H2003" t="s">
        <v>21</v>
      </c>
      <c r="I2003" t="s">
        <v>632</v>
      </c>
      <c r="J2003" t="s">
        <v>633</v>
      </c>
      <c r="K2003" s="95">
        <v>360.46</v>
      </c>
      <c r="L2003" s="94">
        <v>0</v>
      </c>
      <c r="O2003" t="str">
        <f t="shared" si="488"/>
        <v/>
      </c>
    </row>
    <row r="2004" spans="7:15" x14ac:dyDescent="0.25">
      <c r="G2004" s="93">
        <v>43595</v>
      </c>
      <c r="H2004" t="s">
        <v>21</v>
      </c>
      <c r="I2004" t="s">
        <v>632</v>
      </c>
      <c r="J2004" t="s">
        <v>633</v>
      </c>
      <c r="K2004" s="95">
        <v>355.04</v>
      </c>
      <c r="L2004" s="94">
        <v>0</v>
      </c>
      <c r="O2004" t="str">
        <f t="shared" si="488"/>
        <v/>
      </c>
    </row>
    <row r="2005" spans="7:15" x14ac:dyDescent="0.25">
      <c r="G2005" s="93">
        <v>43595</v>
      </c>
      <c r="H2005" t="s">
        <v>21</v>
      </c>
      <c r="I2005" t="s">
        <v>632</v>
      </c>
      <c r="J2005" t="s">
        <v>633</v>
      </c>
      <c r="K2005" s="95">
        <v>303.57</v>
      </c>
      <c r="L2005" s="94">
        <v>0</v>
      </c>
      <c r="O2005" t="str">
        <f t="shared" si="488"/>
        <v/>
      </c>
    </row>
    <row r="2006" spans="7:15" x14ac:dyDescent="0.25">
      <c r="G2006" s="93">
        <v>43595</v>
      </c>
      <c r="H2006" t="s">
        <v>21</v>
      </c>
      <c r="I2006" t="s">
        <v>632</v>
      </c>
      <c r="J2006" t="s">
        <v>633</v>
      </c>
      <c r="K2006" s="95">
        <v>259.92</v>
      </c>
      <c r="L2006" s="94">
        <v>0</v>
      </c>
      <c r="O2006" t="str">
        <f t="shared" si="488"/>
        <v/>
      </c>
    </row>
    <row r="2007" spans="7:15" x14ac:dyDescent="0.25">
      <c r="G2007" s="93">
        <v>43595</v>
      </c>
      <c r="H2007" t="s">
        <v>21</v>
      </c>
      <c r="I2007" t="s">
        <v>632</v>
      </c>
      <c r="J2007" t="s">
        <v>633</v>
      </c>
      <c r="K2007" s="95">
        <v>252.32</v>
      </c>
      <c r="L2007" s="94">
        <v>0</v>
      </c>
      <c r="O2007" t="str">
        <f t="shared" si="488"/>
        <v/>
      </c>
    </row>
    <row r="2008" spans="7:15" x14ac:dyDescent="0.25">
      <c r="G2008" s="93">
        <v>43595</v>
      </c>
      <c r="H2008" t="s">
        <v>21</v>
      </c>
      <c r="I2008" t="s">
        <v>632</v>
      </c>
      <c r="J2008" t="s">
        <v>633</v>
      </c>
      <c r="K2008" s="95">
        <v>215.34</v>
      </c>
      <c r="L2008" s="94">
        <v>0</v>
      </c>
      <c r="O2008" t="str">
        <f t="shared" si="488"/>
        <v/>
      </c>
    </row>
    <row r="2009" spans="7:15" x14ac:dyDescent="0.25">
      <c r="G2009" s="93">
        <v>43595</v>
      </c>
      <c r="H2009" t="s">
        <v>21</v>
      </c>
      <c r="I2009" t="s">
        <v>632</v>
      </c>
      <c r="J2009" t="s">
        <v>633</v>
      </c>
      <c r="K2009" s="95">
        <v>183.98</v>
      </c>
      <c r="L2009" s="94">
        <v>0</v>
      </c>
      <c r="O2009" t="str">
        <f t="shared" si="488"/>
        <v/>
      </c>
    </row>
    <row r="2010" spans="7:15" x14ac:dyDescent="0.25">
      <c r="G2010" s="93">
        <v>43595</v>
      </c>
      <c r="H2010" t="s">
        <v>21</v>
      </c>
      <c r="I2010" t="s">
        <v>632</v>
      </c>
      <c r="J2010" t="s">
        <v>633</v>
      </c>
      <c r="K2010" s="95">
        <v>132.81</v>
      </c>
      <c r="L2010" s="94">
        <v>0</v>
      </c>
      <c r="O2010" t="str">
        <f t="shared" si="488"/>
        <v/>
      </c>
    </row>
    <row r="2011" spans="7:15" x14ac:dyDescent="0.25">
      <c r="G2011" s="93">
        <v>43595</v>
      </c>
      <c r="H2011" t="s">
        <v>21</v>
      </c>
      <c r="I2011" t="s">
        <v>632</v>
      </c>
      <c r="J2011" t="s">
        <v>633</v>
      </c>
      <c r="K2011" s="95">
        <v>125.81</v>
      </c>
      <c r="L2011" s="94">
        <v>0</v>
      </c>
      <c r="O2011" t="str">
        <f t="shared" si="488"/>
        <v/>
      </c>
    </row>
    <row r="2012" spans="7:15" x14ac:dyDescent="0.25">
      <c r="G2012" s="93">
        <v>43595</v>
      </c>
      <c r="H2012" t="s">
        <v>21</v>
      </c>
      <c r="I2012" t="s">
        <v>632</v>
      </c>
      <c r="J2012" t="s">
        <v>633</v>
      </c>
      <c r="K2012" s="95">
        <v>88.69</v>
      </c>
      <c r="L2012" s="94">
        <v>0</v>
      </c>
      <c r="O2012" t="str">
        <f t="shared" si="488"/>
        <v/>
      </c>
    </row>
    <row r="2013" spans="7:15" x14ac:dyDescent="0.25">
      <c r="G2013" s="93">
        <v>43595</v>
      </c>
      <c r="H2013" t="s">
        <v>21</v>
      </c>
      <c r="I2013" t="s">
        <v>632</v>
      </c>
      <c r="J2013" t="s">
        <v>633</v>
      </c>
      <c r="K2013" s="95">
        <v>24.96</v>
      </c>
      <c r="L2013" s="94">
        <v>0</v>
      </c>
      <c r="O2013" t="str">
        <f t="shared" si="488"/>
        <v/>
      </c>
    </row>
    <row r="2014" spans="7:15" x14ac:dyDescent="0.25">
      <c r="G2014" s="93">
        <v>43595</v>
      </c>
      <c r="H2014" t="s">
        <v>21</v>
      </c>
      <c r="I2014" t="s">
        <v>632</v>
      </c>
      <c r="J2014" t="s">
        <v>633</v>
      </c>
      <c r="K2014" s="95">
        <v>10.050000000000001</v>
      </c>
      <c r="L2014" s="94">
        <v>0</v>
      </c>
      <c r="O2014" t="str">
        <f t="shared" si="488"/>
        <v/>
      </c>
    </row>
    <row r="2015" spans="7:15" x14ac:dyDescent="0.25">
      <c r="G2015" s="93">
        <v>43595</v>
      </c>
      <c r="H2015" t="s">
        <v>21</v>
      </c>
      <c r="I2015" t="s">
        <v>632</v>
      </c>
      <c r="J2015" t="s">
        <v>633</v>
      </c>
      <c r="K2015" s="95">
        <v>9.66</v>
      </c>
      <c r="L2015" s="94">
        <v>0</v>
      </c>
      <c r="O2015" t="str">
        <f t="shared" si="488"/>
        <v/>
      </c>
    </row>
    <row r="2016" spans="7:15" x14ac:dyDescent="0.25">
      <c r="G2016" s="93">
        <v>43595</v>
      </c>
      <c r="H2016" t="s">
        <v>83</v>
      </c>
      <c r="I2016" t="s">
        <v>58</v>
      </c>
      <c r="J2016" t="s">
        <v>631</v>
      </c>
      <c r="K2016" s="95">
        <v>91.6</v>
      </c>
      <c r="L2016" s="94">
        <v>0</v>
      </c>
      <c r="O2016" t="str">
        <f t="shared" si="488"/>
        <v/>
      </c>
    </row>
    <row r="2017" spans="7:15" x14ac:dyDescent="0.25">
      <c r="G2017" s="93">
        <v>43595</v>
      </c>
      <c r="H2017" t="s">
        <v>369</v>
      </c>
      <c r="I2017" t="s">
        <v>632</v>
      </c>
      <c r="J2017" t="s">
        <v>633</v>
      </c>
      <c r="K2017" s="95">
        <v>344.62</v>
      </c>
      <c r="L2017" s="94">
        <v>0</v>
      </c>
      <c r="O2017" t="str">
        <f t="shared" si="488"/>
        <v/>
      </c>
    </row>
    <row r="2018" spans="7:15" x14ac:dyDescent="0.25">
      <c r="G2018" s="93">
        <v>43595</v>
      </c>
      <c r="H2018" t="s">
        <v>69</v>
      </c>
      <c r="I2018" t="s">
        <v>632</v>
      </c>
      <c r="J2018" t="s">
        <v>633</v>
      </c>
      <c r="K2018" s="95">
        <v>18.37</v>
      </c>
      <c r="L2018" s="94">
        <v>0</v>
      </c>
      <c r="O2018" t="str">
        <f t="shared" si="488"/>
        <v/>
      </c>
    </row>
    <row r="2019" spans="7:15" x14ac:dyDescent="0.25">
      <c r="G2019" s="93">
        <v>43595</v>
      </c>
      <c r="H2019" t="s">
        <v>69</v>
      </c>
      <c r="I2019" t="s">
        <v>65</v>
      </c>
      <c r="J2019" t="s">
        <v>631</v>
      </c>
      <c r="K2019" s="95">
        <v>14.05</v>
      </c>
      <c r="L2019" s="94">
        <v>0</v>
      </c>
      <c r="O2019" t="str">
        <f t="shared" si="488"/>
        <v/>
      </c>
    </row>
    <row r="2020" spans="7:15" x14ac:dyDescent="0.25">
      <c r="G2020" s="93">
        <v>43595</v>
      </c>
      <c r="H2020" t="s">
        <v>68</v>
      </c>
      <c r="I2020" t="s">
        <v>632</v>
      </c>
      <c r="J2020" t="s">
        <v>633</v>
      </c>
      <c r="K2020" s="95">
        <v>1065.6300000000001</v>
      </c>
      <c r="L2020" s="94">
        <v>0</v>
      </c>
      <c r="O2020" t="str">
        <f t="shared" si="488"/>
        <v/>
      </c>
    </row>
    <row r="2021" spans="7:15" x14ac:dyDescent="0.25">
      <c r="G2021" s="93">
        <v>43595</v>
      </c>
      <c r="H2021" t="s">
        <v>23</v>
      </c>
      <c r="I2021" t="s">
        <v>36</v>
      </c>
      <c r="J2021" t="s">
        <v>631</v>
      </c>
      <c r="K2021" s="95">
        <v>32</v>
      </c>
      <c r="L2021" s="94">
        <v>0</v>
      </c>
      <c r="O2021" t="str">
        <f t="shared" si="488"/>
        <v/>
      </c>
    </row>
    <row r="2022" spans="7:15" x14ac:dyDescent="0.25">
      <c r="G2022" s="93">
        <v>43595</v>
      </c>
      <c r="H2022" t="s">
        <v>23</v>
      </c>
      <c r="I2022" t="s">
        <v>64</v>
      </c>
      <c r="J2022" t="s">
        <v>631</v>
      </c>
      <c r="K2022" s="95">
        <v>30</v>
      </c>
      <c r="L2022" s="94">
        <v>0</v>
      </c>
      <c r="O2022" t="str">
        <f t="shared" si="488"/>
        <v/>
      </c>
    </row>
    <row r="2023" spans="7:15" x14ac:dyDescent="0.25">
      <c r="G2023" s="93">
        <v>43595</v>
      </c>
      <c r="H2023" t="s">
        <v>23</v>
      </c>
      <c r="I2023" t="s">
        <v>64</v>
      </c>
      <c r="J2023" t="s">
        <v>631</v>
      </c>
      <c r="K2023" s="95">
        <v>25.06</v>
      </c>
      <c r="L2023" s="94">
        <v>0</v>
      </c>
      <c r="O2023" t="str">
        <f t="shared" si="488"/>
        <v/>
      </c>
    </row>
    <row r="2024" spans="7:15" x14ac:dyDescent="0.25">
      <c r="G2024" s="93">
        <v>43595</v>
      </c>
      <c r="H2024" t="s">
        <v>23</v>
      </c>
      <c r="I2024" t="s">
        <v>58</v>
      </c>
      <c r="J2024" t="s">
        <v>631</v>
      </c>
      <c r="K2024" s="95">
        <v>9.5</v>
      </c>
      <c r="L2024" s="94">
        <v>0</v>
      </c>
      <c r="O2024" t="str">
        <f t="shared" si="488"/>
        <v/>
      </c>
    </row>
    <row r="2025" spans="7:15" x14ac:dyDescent="0.25">
      <c r="G2025" s="93">
        <v>43595</v>
      </c>
      <c r="H2025" t="s">
        <v>23</v>
      </c>
      <c r="I2025" t="s">
        <v>63</v>
      </c>
      <c r="J2025" t="s">
        <v>631</v>
      </c>
      <c r="K2025" s="95">
        <v>94.69</v>
      </c>
      <c r="L2025" s="94">
        <v>0</v>
      </c>
      <c r="O2025" t="str">
        <f t="shared" si="488"/>
        <v/>
      </c>
    </row>
    <row r="2026" spans="7:15" x14ac:dyDescent="0.25">
      <c r="G2026" s="93">
        <v>43595</v>
      </c>
      <c r="H2026" t="s">
        <v>23</v>
      </c>
      <c r="I2026" t="s">
        <v>63</v>
      </c>
      <c r="J2026" t="s">
        <v>631</v>
      </c>
      <c r="K2026" s="95">
        <v>71.5</v>
      </c>
      <c r="L2026" s="94">
        <v>0</v>
      </c>
      <c r="O2026" t="str">
        <f t="shared" si="488"/>
        <v/>
      </c>
    </row>
    <row r="2027" spans="7:15" x14ac:dyDescent="0.25">
      <c r="G2027" s="93">
        <v>43595</v>
      </c>
      <c r="H2027" t="s">
        <v>23</v>
      </c>
      <c r="I2027" t="s">
        <v>63</v>
      </c>
      <c r="J2027" t="s">
        <v>631</v>
      </c>
      <c r="K2027" s="95">
        <v>45.28</v>
      </c>
      <c r="L2027" s="94">
        <v>0</v>
      </c>
      <c r="O2027" t="str">
        <f t="shared" si="488"/>
        <v/>
      </c>
    </row>
    <row r="2028" spans="7:15" x14ac:dyDescent="0.25">
      <c r="G2028" s="93">
        <v>43595</v>
      </c>
      <c r="H2028" t="s">
        <v>23</v>
      </c>
      <c r="I2028" t="s">
        <v>63</v>
      </c>
      <c r="J2028" t="s">
        <v>631</v>
      </c>
      <c r="K2028" s="95">
        <v>21.2</v>
      </c>
      <c r="L2028" s="94">
        <v>0</v>
      </c>
      <c r="O2028" t="str">
        <f t="shared" si="488"/>
        <v/>
      </c>
    </row>
    <row r="2029" spans="7:15" x14ac:dyDescent="0.25">
      <c r="G2029" s="93">
        <v>43595</v>
      </c>
      <c r="H2029" t="s">
        <v>23</v>
      </c>
      <c r="I2029" t="s">
        <v>63</v>
      </c>
      <c r="J2029" t="s">
        <v>631</v>
      </c>
      <c r="K2029" s="95">
        <v>18.88</v>
      </c>
      <c r="L2029" s="94">
        <v>0</v>
      </c>
      <c r="O2029" t="str">
        <f t="shared" si="488"/>
        <v/>
      </c>
    </row>
    <row r="2030" spans="7:15" x14ac:dyDescent="0.25">
      <c r="G2030" s="93">
        <v>43595</v>
      </c>
      <c r="H2030" t="s">
        <v>23</v>
      </c>
      <c r="I2030" t="s">
        <v>63</v>
      </c>
      <c r="J2030" t="s">
        <v>631</v>
      </c>
      <c r="K2030" s="95">
        <v>13.99</v>
      </c>
      <c r="L2030" s="94">
        <v>0</v>
      </c>
      <c r="O2030" t="str">
        <f t="shared" si="488"/>
        <v/>
      </c>
    </row>
    <row r="2031" spans="7:15" x14ac:dyDescent="0.25">
      <c r="G2031" s="93">
        <v>43595</v>
      </c>
      <c r="H2031" t="s">
        <v>23</v>
      </c>
      <c r="I2031" t="s">
        <v>37</v>
      </c>
      <c r="J2031" t="s">
        <v>109</v>
      </c>
      <c r="K2031" s="95">
        <v>15</v>
      </c>
      <c r="L2031" s="94">
        <v>0</v>
      </c>
      <c r="O2031" t="str">
        <f t="shared" si="488"/>
        <v/>
      </c>
    </row>
    <row r="2032" spans="7:15" x14ac:dyDescent="0.25">
      <c r="G2032" s="93">
        <v>43595</v>
      </c>
      <c r="H2032" t="s">
        <v>23</v>
      </c>
      <c r="I2032" t="s">
        <v>37</v>
      </c>
      <c r="J2032" t="s">
        <v>416</v>
      </c>
      <c r="K2032" s="95">
        <v>9.5500000000000007</v>
      </c>
      <c r="L2032" s="94">
        <v>0</v>
      </c>
      <c r="O2032" t="str">
        <f t="shared" si="488"/>
        <v/>
      </c>
    </row>
    <row r="2033" spans="7:15" x14ac:dyDescent="0.25">
      <c r="G2033" s="93">
        <v>43595</v>
      </c>
      <c r="H2033" t="s">
        <v>23</v>
      </c>
      <c r="I2033" t="s">
        <v>37</v>
      </c>
      <c r="J2033" t="s">
        <v>62</v>
      </c>
      <c r="K2033" s="95">
        <v>12</v>
      </c>
      <c r="L2033" s="94">
        <v>0</v>
      </c>
      <c r="O2033" t="str">
        <f t="shared" si="488"/>
        <v/>
      </c>
    </row>
    <row r="2034" spans="7:15" x14ac:dyDescent="0.25">
      <c r="G2034" s="93">
        <v>43595</v>
      </c>
      <c r="H2034" t="s">
        <v>23</v>
      </c>
      <c r="I2034" t="s">
        <v>632</v>
      </c>
      <c r="J2034" t="s">
        <v>633</v>
      </c>
      <c r="K2034" s="95">
        <v>409.39</v>
      </c>
      <c r="L2034" s="94">
        <v>0</v>
      </c>
      <c r="O2034" t="str">
        <f t="shared" si="488"/>
        <v/>
      </c>
    </row>
    <row r="2035" spans="7:15" x14ac:dyDescent="0.25">
      <c r="G2035" s="93">
        <v>43595</v>
      </c>
      <c r="H2035" t="s">
        <v>23</v>
      </c>
      <c r="I2035" t="s">
        <v>632</v>
      </c>
      <c r="J2035" t="s">
        <v>633</v>
      </c>
      <c r="K2035" s="95">
        <v>86.68</v>
      </c>
      <c r="L2035" s="94">
        <v>0</v>
      </c>
      <c r="O2035" t="str">
        <f t="shared" si="488"/>
        <v/>
      </c>
    </row>
    <row r="2036" spans="7:15" x14ac:dyDescent="0.25">
      <c r="G2036" s="93">
        <v>43595</v>
      </c>
      <c r="H2036" t="s">
        <v>23</v>
      </c>
      <c r="I2036" t="s">
        <v>632</v>
      </c>
      <c r="J2036" t="s">
        <v>633</v>
      </c>
      <c r="K2036" s="95">
        <v>85.06</v>
      </c>
      <c r="L2036" s="94">
        <v>0</v>
      </c>
      <c r="O2036" t="str">
        <f t="shared" si="488"/>
        <v/>
      </c>
    </row>
    <row r="2037" spans="7:15" x14ac:dyDescent="0.25">
      <c r="G2037" s="93">
        <v>43595</v>
      </c>
      <c r="H2037" t="s">
        <v>23</v>
      </c>
      <c r="I2037" t="s">
        <v>632</v>
      </c>
      <c r="J2037" t="s">
        <v>633</v>
      </c>
      <c r="K2037" s="95">
        <v>83.57</v>
      </c>
      <c r="L2037" s="94">
        <v>0</v>
      </c>
      <c r="O2037" t="str">
        <f t="shared" si="488"/>
        <v/>
      </c>
    </row>
    <row r="2038" spans="7:15" x14ac:dyDescent="0.25">
      <c r="G2038" s="93">
        <v>43595</v>
      </c>
      <c r="H2038" t="s">
        <v>23</v>
      </c>
      <c r="I2038" t="s">
        <v>632</v>
      </c>
      <c r="J2038" t="s">
        <v>633</v>
      </c>
      <c r="K2038" s="95">
        <v>74.62</v>
      </c>
      <c r="L2038" s="94">
        <v>0</v>
      </c>
      <c r="O2038" t="str">
        <f t="shared" si="488"/>
        <v/>
      </c>
    </row>
    <row r="2039" spans="7:15" x14ac:dyDescent="0.25">
      <c r="G2039" s="93">
        <v>43595</v>
      </c>
      <c r="H2039" t="s">
        <v>23</v>
      </c>
      <c r="I2039" t="s">
        <v>632</v>
      </c>
      <c r="J2039" t="s">
        <v>633</v>
      </c>
      <c r="K2039" s="95">
        <v>67.13</v>
      </c>
      <c r="L2039" s="94">
        <v>0</v>
      </c>
      <c r="O2039" t="str">
        <f t="shared" si="488"/>
        <v/>
      </c>
    </row>
    <row r="2040" spans="7:15" x14ac:dyDescent="0.25">
      <c r="G2040" s="93">
        <v>43595</v>
      </c>
      <c r="H2040" t="s">
        <v>23</v>
      </c>
      <c r="I2040" t="s">
        <v>632</v>
      </c>
      <c r="J2040" t="s">
        <v>633</v>
      </c>
      <c r="K2040" s="95">
        <v>52.97</v>
      </c>
      <c r="L2040" s="94">
        <v>0</v>
      </c>
      <c r="O2040" t="str">
        <f t="shared" si="488"/>
        <v/>
      </c>
    </row>
    <row r="2041" spans="7:15" x14ac:dyDescent="0.25">
      <c r="G2041" s="93">
        <v>43595</v>
      </c>
      <c r="H2041" t="s">
        <v>23</v>
      </c>
      <c r="I2041" t="s">
        <v>632</v>
      </c>
      <c r="J2041" t="s">
        <v>633</v>
      </c>
      <c r="K2041" s="95">
        <v>38.03</v>
      </c>
      <c r="L2041" s="94">
        <v>0</v>
      </c>
      <c r="O2041" t="str">
        <f t="shared" si="488"/>
        <v/>
      </c>
    </row>
    <row r="2042" spans="7:15" x14ac:dyDescent="0.25">
      <c r="G2042" s="93">
        <v>43595</v>
      </c>
      <c r="H2042" t="s">
        <v>23</v>
      </c>
      <c r="I2042" t="s">
        <v>65</v>
      </c>
      <c r="J2042" t="s">
        <v>631</v>
      </c>
      <c r="K2042" s="95">
        <v>12</v>
      </c>
      <c r="L2042" s="94">
        <v>0</v>
      </c>
      <c r="O2042" t="str">
        <f t="shared" si="488"/>
        <v/>
      </c>
    </row>
    <row r="2043" spans="7:15" x14ac:dyDescent="0.25">
      <c r="G2043" s="93">
        <v>43596</v>
      </c>
      <c r="H2043" t="s">
        <v>23</v>
      </c>
      <c r="I2043" t="s">
        <v>37</v>
      </c>
      <c r="J2043" t="s">
        <v>168</v>
      </c>
      <c r="K2043" s="95">
        <v>6.4</v>
      </c>
      <c r="L2043" s="94">
        <v>0</v>
      </c>
      <c r="O2043" t="str">
        <f t="shared" si="488"/>
        <v/>
      </c>
    </row>
    <row r="2044" spans="7:15" x14ac:dyDescent="0.25">
      <c r="G2044" s="93">
        <v>43598</v>
      </c>
      <c r="H2044" t="s">
        <v>22</v>
      </c>
      <c r="I2044" t="s">
        <v>36</v>
      </c>
      <c r="J2044" t="s">
        <v>634</v>
      </c>
      <c r="K2044" s="95">
        <v>24</v>
      </c>
      <c r="L2044" s="94">
        <v>0</v>
      </c>
      <c r="O2044" t="str">
        <f t="shared" si="488"/>
        <v/>
      </c>
    </row>
    <row r="2045" spans="7:15" x14ac:dyDescent="0.25">
      <c r="G2045" s="93">
        <v>43598</v>
      </c>
      <c r="H2045" t="s">
        <v>22</v>
      </c>
      <c r="I2045" t="s">
        <v>36</v>
      </c>
      <c r="J2045" t="s">
        <v>634</v>
      </c>
      <c r="K2045" s="95">
        <v>8</v>
      </c>
      <c r="L2045" s="94">
        <v>0</v>
      </c>
      <c r="O2045" t="str">
        <f t="shared" si="488"/>
        <v/>
      </c>
    </row>
    <row r="2046" spans="7:15" x14ac:dyDescent="0.25">
      <c r="G2046" s="93">
        <v>43598</v>
      </c>
      <c r="H2046" t="s">
        <v>75</v>
      </c>
      <c r="I2046" t="s">
        <v>67</v>
      </c>
      <c r="J2046" t="s">
        <v>634</v>
      </c>
      <c r="K2046" s="95">
        <v>50</v>
      </c>
      <c r="L2046" s="94">
        <v>0</v>
      </c>
      <c r="O2046" t="str">
        <f t="shared" si="488"/>
        <v/>
      </c>
    </row>
    <row r="2047" spans="7:15" x14ac:dyDescent="0.25">
      <c r="G2047" s="93">
        <v>43598</v>
      </c>
      <c r="H2047" t="s">
        <v>75</v>
      </c>
      <c r="I2047" t="s">
        <v>58</v>
      </c>
      <c r="J2047" t="s">
        <v>634</v>
      </c>
      <c r="K2047" s="95">
        <v>64.650000000000006</v>
      </c>
      <c r="L2047" s="94">
        <v>0</v>
      </c>
      <c r="O2047" t="str">
        <f t="shared" si="488"/>
        <v/>
      </c>
    </row>
    <row r="2048" spans="7:15" x14ac:dyDescent="0.25">
      <c r="G2048" s="93">
        <v>43598</v>
      </c>
      <c r="H2048" t="s">
        <v>21</v>
      </c>
      <c r="I2048" t="s">
        <v>36</v>
      </c>
      <c r="J2048" t="s">
        <v>634</v>
      </c>
      <c r="K2048" s="95">
        <v>48</v>
      </c>
      <c r="L2048" s="94">
        <v>0</v>
      </c>
      <c r="O2048" t="str">
        <f t="shared" si="488"/>
        <v/>
      </c>
    </row>
    <row r="2049" spans="7:15" x14ac:dyDescent="0.25">
      <c r="G2049" s="93">
        <v>43598</v>
      </c>
      <c r="H2049" t="s">
        <v>21</v>
      </c>
      <c r="I2049" t="s">
        <v>36</v>
      </c>
      <c r="J2049" t="s">
        <v>634</v>
      </c>
      <c r="K2049" s="95">
        <v>40</v>
      </c>
      <c r="L2049" s="94">
        <v>0</v>
      </c>
      <c r="O2049" t="str">
        <f t="shared" si="488"/>
        <v/>
      </c>
    </row>
    <row r="2050" spans="7:15" x14ac:dyDescent="0.25">
      <c r="G2050" s="93">
        <v>43598</v>
      </c>
      <c r="H2050" t="s">
        <v>21</v>
      </c>
      <c r="I2050" t="s">
        <v>36</v>
      </c>
      <c r="J2050" t="s">
        <v>634</v>
      </c>
      <c r="K2050" s="95">
        <v>16</v>
      </c>
      <c r="L2050" s="94">
        <v>0</v>
      </c>
      <c r="O2050" t="str">
        <f t="shared" si="488"/>
        <v/>
      </c>
    </row>
    <row r="2051" spans="7:15" x14ac:dyDescent="0.25">
      <c r="G2051" s="93">
        <v>43598</v>
      </c>
      <c r="H2051" t="s">
        <v>21</v>
      </c>
      <c r="I2051" t="s">
        <v>36</v>
      </c>
      <c r="J2051" t="s">
        <v>634</v>
      </c>
      <c r="K2051" s="95">
        <v>8</v>
      </c>
      <c r="L2051" s="94">
        <v>0</v>
      </c>
      <c r="O2051" t="str">
        <f t="shared" si="488"/>
        <v/>
      </c>
    </row>
    <row r="2052" spans="7:15" x14ac:dyDescent="0.25">
      <c r="G2052" s="93">
        <v>43598</v>
      </c>
      <c r="H2052" t="s">
        <v>69</v>
      </c>
      <c r="I2052" t="s">
        <v>65</v>
      </c>
      <c r="J2052" t="s">
        <v>634</v>
      </c>
      <c r="K2052" s="95">
        <v>11</v>
      </c>
      <c r="L2052" s="94">
        <v>0</v>
      </c>
      <c r="O2052" t="str">
        <f t="shared" si="488"/>
        <v/>
      </c>
    </row>
    <row r="2053" spans="7:15" x14ac:dyDescent="0.25">
      <c r="G2053" s="93">
        <v>43598</v>
      </c>
      <c r="H2053" t="s">
        <v>23</v>
      </c>
      <c r="I2053" t="s">
        <v>36</v>
      </c>
      <c r="J2053" t="s">
        <v>634</v>
      </c>
      <c r="K2053" s="95">
        <v>8</v>
      </c>
      <c r="L2053" s="94">
        <v>0</v>
      </c>
      <c r="O2053" t="str">
        <f t="shared" si="488"/>
        <v/>
      </c>
    </row>
    <row r="2054" spans="7:15" x14ac:dyDescent="0.25">
      <c r="G2054" s="93">
        <v>43598</v>
      </c>
      <c r="H2054" t="s">
        <v>23</v>
      </c>
      <c r="I2054" t="s">
        <v>63</v>
      </c>
      <c r="J2054" t="s">
        <v>634</v>
      </c>
      <c r="K2054" s="95">
        <v>35</v>
      </c>
      <c r="L2054" s="94">
        <v>0</v>
      </c>
      <c r="O2054" t="str">
        <f t="shared" si="488"/>
        <v/>
      </c>
    </row>
    <row r="2055" spans="7:15" x14ac:dyDescent="0.25">
      <c r="G2055" s="93">
        <v>43598</v>
      </c>
      <c r="H2055" t="s">
        <v>23</v>
      </c>
      <c r="I2055" t="s">
        <v>63</v>
      </c>
      <c r="J2055" t="s">
        <v>634</v>
      </c>
      <c r="K2055" s="95">
        <v>24.82</v>
      </c>
      <c r="L2055" s="94">
        <v>0</v>
      </c>
      <c r="O2055" t="str">
        <f t="shared" si="488"/>
        <v/>
      </c>
    </row>
    <row r="2056" spans="7:15" x14ac:dyDescent="0.25">
      <c r="G2056" s="93">
        <v>43598</v>
      </c>
      <c r="H2056" t="s">
        <v>23</v>
      </c>
      <c r="I2056" t="s">
        <v>37</v>
      </c>
      <c r="J2056" t="s">
        <v>108</v>
      </c>
      <c r="K2056" s="95">
        <v>26</v>
      </c>
      <c r="L2056" s="94">
        <v>0</v>
      </c>
      <c r="O2056" t="str">
        <f t="shared" si="488"/>
        <v/>
      </c>
    </row>
    <row r="2057" spans="7:15" x14ac:dyDescent="0.25">
      <c r="G2057" s="93">
        <v>43598</v>
      </c>
      <c r="H2057" t="s">
        <v>23</v>
      </c>
      <c r="I2057" t="s">
        <v>37</v>
      </c>
      <c r="J2057" t="s">
        <v>416</v>
      </c>
      <c r="K2057" s="95">
        <v>4.2</v>
      </c>
      <c r="L2057" s="94">
        <v>0</v>
      </c>
      <c r="O2057" t="str">
        <f t="shared" si="488"/>
        <v/>
      </c>
    </row>
    <row r="2058" spans="7:15" x14ac:dyDescent="0.25">
      <c r="G2058" s="93">
        <v>43598</v>
      </c>
      <c r="H2058" t="s">
        <v>23</v>
      </c>
      <c r="I2058" t="s">
        <v>37</v>
      </c>
      <c r="J2058" t="s">
        <v>154</v>
      </c>
      <c r="K2058" s="95">
        <v>3</v>
      </c>
      <c r="L2058" s="94">
        <v>0</v>
      </c>
      <c r="O2058" t="str">
        <f t="shared" ref="O2058:O2121" si="489">IF(P2058="","",O2057+1)</f>
        <v/>
      </c>
    </row>
    <row r="2059" spans="7:15" x14ac:dyDescent="0.25">
      <c r="G2059" s="93">
        <v>43599</v>
      </c>
      <c r="H2059" t="s">
        <v>72</v>
      </c>
      <c r="I2059" t="s">
        <v>65</v>
      </c>
      <c r="J2059" t="s">
        <v>635</v>
      </c>
      <c r="K2059" s="95">
        <v>25</v>
      </c>
      <c r="L2059" s="94">
        <v>0</v>
      </c>
      <c r="O2059" t="str">
        <f t="shared" si="489"/>
        <v/>
      </c>
    </row>
    <row r="2060" spans="7:15" x14ac:dyDescent="0.25">
      <c r="G2060" s="93">
        <v>43599</v>
      </c>
      <c r="H2060" t="s">
        <v>69</v>
      </c>
      <c r="I2060" t="s">
        <v>65</v>
      </c>
      <c r="J2060" t="s">
        <v>635</v>
      </c>
      <c r="K2060" s="95">
        <v>17.68</v>
      </c>
      <c r="L2060" s="94">
        <v>0</v>
      </c>
      <c r="O2060" t="str">
        <f t="shared" si="489"/>
        <v/>
      </c>
    </row>
    <row r="2061" spans="7:15" x14ac:dyDescent="0.25">
      <c r="G2061" s="93">
        <v>43599</v>
      </c>
      <c r="H2061" t="s">
        <v>23</v>
      </c>
      <c r="I2061" t="s">
        <v>36</v>
      </c>
      <c r="J2061" t="s">
        <v>635</v>
      </c>
      <c r="K2061" s="95">
        <v>8</v>
      </c>
      <c r="L2061" s="94">
        <v>0</v>
      </c>
      <c r="O2061" t="str">
        <f t="shared" si="489"/>
        <v/>
      </c>
    </row>
    <row r="2062" spans="7:15" x14ac:dyDescent="0.25">
      <c r="G2062" s="93">
        <v>43599</v>
      </c>
      <c r="H2062" t="s">
        <v>23</v>
      </c>
      <c r="I2062" t="s">
        <v>63</v>
      </c>
      <c r="J2062" t="s">
        <v>635</v>
      </c>
      <c r="K2062" s="95">
        <v>0</v>
      </c>
      <c r="L2062" s="94">
        <v>5</v>
      </c>
      <c r="O2062" t="str">
        <f t="shared" si="489"/>
        <v/>
      </c>
    </row>
    <row r="2063" spans="7:15" x14ac:dyDescent="0.25">
      <c r="G2063" s="93">
        <v>43599</v>
      </c>
      <c r="H2063" t="s">
        <v>23</v>
      </c>
      <c r="I2063" t="s">
        <v>37</v>
      </c>
      <c r="J2063" t="s">
        <v>108</v>
      </c>
      <c r="K2063" s="95">
        <v>26</v>
      </c>
      <c r="L2063" s="94">
        <v>0</v>
      </c>
      <c r="O2063" t="str">
        <f t="shared" si="489"/>
        <v/>
      </c>
    </row>
    <row r="2064" spans="7:15" x14ac:dyDescent="0.25">
      <c r="G2064" s="93">
        <v>43599</v>
      </c>
      <c r="H2064" t="s">
        <v>23</v>
      </c>
      <c r="I2064" t="s">
        <v>37</v>
      </c>
      <c r="J2064" t="s">
        <v>61</v>
      </c>
      <c r="K2064" s="95">
        <v>3</v>
      </c>
      <c r="L2064" s="94">
        <v>0</v>
      </c>
      <c r="O2064" t="str">
        <f t="shared" si="489"/>
        <v/>
      </c>
    </row>
    <row r="2065" spans="7:15" x14ac:dyDescent="0.25">
      <c r="G2065" s="93">
        <v>43599</v>
      </c>
      <c r="H2065" t="s">
        <v>23</v>
      </c>
      <c r="I2065" t="s">
        <v>65</v>
      </c>
      <c r="J2065" t="s">
        <v>635</v>
      </c>
      <c r="K2065" s="95">
        <v>12</v>
      </c>
      <c r="L2065" s="94">
        <v>0</v>
      </c>
      <c r="O2065" t="str">
        <f t="shared" si="489"/>
        <v/>
      </c>
    </row>
    <row r="2066" spans="7:15" x14ac:dyDescent="0.25">
      <c r="G2066" s="93">
        <v>43600</v>
      </c>
      <c r="H2066" t="s">
        <v>78</v>
      </c>
      <c r="I2066" t="s">
        <v>67</v>
      </c>
      <c r="J2066" t="s">
        <v>636</v>
      </c>
      <c r="K2066" s="95">
        <v>281.52999999999997</v>
      </c>
      <c r="L2066" s="94">
        <v>0</v>
      </c>
      <c r="O2066" t="str">
        <f t="shared" si="489"/>
        <v/>
      </c>
    </row>
    <row r="2067" spans="7:15" x14ac:dyDescent="0.25">
      <c r="G2067" s="93">
        <v>43600</v>
      </c>
      <c r="H2067" t="s">
        <v>78</v>
      </c>
      <c r="I2067" t="s">
        <v>65</v>
      </c>
      <c r="J2067" t="s">
        <v>636</v>
      </c>
      <c r="K2067" s="95">
        <v>10.7</v>
      </c>
      <c r="L2067" s="94">
        <v>0</v>
      </c>
      <c r="O2067" t="str">
        <f t="shared" si="489"/>
        <v/>
      </c>
    </row>
    <row r="2068" spans="7:15" x14ac:dyDescent="0.25">
      <c r="G2068" s="93">
        <v>43600</v>
      </c>
      <c r="H2068" t="s">
        <v>311</v>
      </c>
      <c r="I2068" t="s">
        <v>65</v>
      </c>
      <c r="J2068" t="s">
        <v>636</v>
      </c>
      <c r="K2068" s="95">
        <v>258.66000000000003</v>
      </c>
      <c r="L2068" s="94">
        <v>0</v>
      </c>
      <c r="O2068" t="str">
        <f t="shared" si="489"/>
        <v/>
      </c>
    </row>
    <row r="2069" spans="7:15" x14ac:dyDescent="0.25">
      <c r="G2069" s="93">
        <v>43600</v>
      </c>
      <c r="H2069" t="s">
        <v>75</v>
      </c>
      <c r="I2069" t="s">
        <v>63</v>
      </c>
      <c r="J2069" t="s">
        <v>636</v>
      </c>
      <c r="K2069" s="95">
        <v>22.86</v>
      </c>
      <c r="L2069" s="94">
        <v>0</v>
      </c>
      <c r="O2069" t="str">
        <f t="shared" si="489"/>
        <v/>
      </c>
    </row>
    <row r="2070" spans="7:15" x14ac:dyDescent="0.25">
      <c r="G2070" s="93">
        <v>43600</v>
      </c>
      <c r="H2070" t="s">
        <v>107</v>
      </c>
      <c r="I2070" t="s">
        <v>36</v>
      </c>
      <c r="J2070" t="s">
        <v>636</v>
      </c>
      <c r="K2070" s="95">
        <v>138.59</v>
      </c>
      <c r="L2070" s="94">
        <v>0</v>
      </c>
      <c r="O2070" t="str">
        <f t="shared" si="489"/>
        <v/>
      </c>
    </row>
    <row r="2071" spans="7:15" x14ac:dyDescent="0.25">
      <c r="G2071" s="93">
        <v>43600</v>
      </c>
      <c r="H2071" t="s">
        <v>21</v>
      </c>
      <c r="I2071" t="s">
        <v>36</v>
      </c>
      <c r="J2071" t="s">
        <v>636</v>
      </c>
      <c r="K2071" s="95">
        <v>64</v>
      </c>
      <c r="L2071" s="94">
        <v>0</v>
      </c>
      <c r="O2071" t="str">
        <f t="shared" si="489"/>
        <v/>
      </c>
    </row>
    <row r="2072" spans="7:15" x14ac:dyDescent="0.25">
      <c r="G2072" s="93">
        <v>43600</v>
      </c>
      <c r="H2072" t="s">
        <v>21</v>
      </c>
      <c r="I2072" t="s">
        <v>36</v>
      </c>
      <c r="J2072" t="s">
        <v>636</v>
      </c>
      <c r="K2072" s="95">
        <v>40</v>
      </c>
      <c r="L2072" s="94">
        <v>0</v>
      </c>
      <c r="O2072" t="str">
        <f t="shared" si="489"/>
        <v/>
      </c>
    </row>
    <row r="2073" spans="7:15" x14ac:dyDescent="0.25">
      <c r="G2073" s="93">
        <v>43600</v>
      </c>
      <c r="H2073" t="s">
        <v>21</v>
      </c>
      <c r="I2073" t="s">
        <v>36</v>
      </c>
      <c r="J2073" t="s">
        <v>636</v>
      </c>
      <c r="K2073" s="95">
        <v>16</v>
      </c>
      <c r="L2073" s="94">
        <v>0</v>
      </c>
      <c r="O2073" t="str">
        <f t="shared" si="489"/>
        <v/>
      </c>
    </row>
    <row r="2074" spans="7:15" x14ac:dyDescent="0.25">
      <c r="G2074" s="93">
        <v>43600</v>
      </c>
      <c r="H2074" t="s">
        <v>21</v>
      </c>
      <c r="I2074" t="s">
        <v>36</v>
      </c>
      <c r="J2074" t="s">
        <v>636</v>
      </c>
      <c r="K2074" s="95">
        <v>8</v>
      </c>
      <c r="L2074" s="94">
        <v>0</v>
      </c>
      <c r="O2074" t="str">
        <f t="shared" si="489"/>
        <v/>
      </c>
    </row>
    <row r="2075" spans="7:15" x14ac:dyDescent="0.25">
      <c r="G2075" s="93">
        <v>43600</v>
      </c>
      <c r="H2075" t="s">
        <v>21</v>
      </c>
      <c r="I2075" t="s">
        <v>65</v>
      </c>
      <c r="J2075" t="s">
        <v>636</v>
      </c>
      <c r="K2075" s="95">
        <v>152</v>
      </c>
      <c r="L2075" s="94">
        <v>0</v>
      </c>
      <c r="O2075" t="str">
        <f t="shared" si="489"/>
        <v/>
      </c>
    </row>
    <row r="2076" spans="7:15" x14ac:dyDescent="0.25">
      <c r="G2076" s="93">
        <v>43600</v>
      </c>
      <c r="H2076" t="s">
        <v>82</v>
      </c>
      <c r="I2076" t="s">
        <v>65</v>
      </c>
      <c r="J2076" t="s">
        <v>636</v>
      </c>
      <c r="K2076" s="95">
        <v>127.12</v>
      </c>
      <c r="L2076" s="94">
        <v>0</v>
      </c>
      <c r="O2076" t="str">
        <f t="shared" si="489"/>
        <v/>
      </c>
    </row>
    <row r="2077" spans="7:15" x14ac:dyDescent="0.25">
      <c r="G2077" s="93">
        <v>43600</v>
      </c>
      <c r="H2077" t="s">
        <v>69</v>
      </c>
      <c r="I2077" t="s">
        <v>36</v>
      </c>
      <c r="J2077" t="s">
        <v>636</v>
      </c>
      <c r="K2077" s="95">
        <v>10</v>
      </c>
      <c r="L2077" s="94">
        <v>0</v>
      </c>
      <c r="O2077" t="str">
        <f t="shared" si="489"/>
        <v/>
      </c>
    </row>
    <row r="2078" spans="7:15" x14ac:dyDescent="0.25">
      <c r="G2078" s="93">
        <v>43600</v>
      </c>
      <c r="H2078" t="s">
        <v>23</v>
      </c>
      <c r="I2078" t="s">
        <v>36</v>
      </c>
      <c r="J2078" t="s">
        <v>636</v>
      </c>
      <c r="K2078" s="95">
        <v>130</v>
      </c>
      <c r="L2078" s="94">
        <v>0</v>
      </c>
      <c r="O2078" t="str">
        <f t="shared" si="489"/>
        <v/>
      </c>
    </row>
    <row r="2079" spans="7:15" x14ac:dyDescent="0.25">
      <c r="G2079" s="93">
        <v>43600</v>
      </c>
      <c r="H2079" t="s">
        <v>23</v>
      </c>
      <c r="I2079" t="s">
        <v>67</v>
      </c>
      <c r="J2079" t="s">
        <v>636</v>
      </c>
      <c r="K2079" s="95">
        <v>50</v>
      </c>
      <c r="L2079" s="94">
        <v>0</v>
      </c>
      <c r="O2079" t="str">
        <f t="shared" si="489"/>
        <v/>
      </c>
    </row>
    <row r="2080" spans="7:15" x14ac:dyDescent="0.25">
      <c r="G2080" s="93">
        <v>43600</v>
      </c>
      <c r="H2080" t="s">
        <v>23</v>
      </c>
      <c r="I2080" t="s">
        <v>58</v>
      </c>
      <c r="J2080" t="s">
        <v>636</v>
      </c>
      <c r="K2080" s="95">
        <v>64.95</v>
      </c>
      <c r="L2080" s="94">
        <v>0</v>
      </c>
      <c r="O2080" t="str">
        <f t="shared" si="489"/>
        <v/>
      </c>
    </row>
    <row r="2081" spans="7:15" x14ac:dyDescent="0.25">
      <c r="G2081" s="93">
        <v>43600</v>
      </c>
      <c r="H2081" t="s">
        <v>23</v>
      </c>
      <c r="I2081" t="s">
        <v>63</v>
      </c>
      <c r="J2081" t="s">
        <v>636</v>
      </c>
      <c r="K2081" s="95">
        <v>142.61000000000001</v>
      </c>
      <c r="L2081" s="94">
        <v>0</v>
      </c>
      <c r="O2081" t="str">
        <f t="shared" si="489"/>
        <v/>
      </c>
    </row>
    <row r="2082" spans="7:15" x14ac:dyDescent="0.25">
      <c r="G2082" s="93">
        <v>43600</v>
      </c>
      <c r="H2082" t="s">
        <v>23</v>
      </c>
      <c r="I2082" t="s">
        <v>63</v>
      </c>
      <c r="J2082" t="s">
        <v>636</v>
      </c>
      <c r="K2082" s="95">
        <v>122.34</v>
      </c>
      <c r="L2082" s="94">
        <v>0</v>
      </c>
      <c r="O2082" t="str">
        <f t="shared" si="489"/>
        <v/>
      </c>
    </row>
    <row r="2083" spans="7:15" x14ac:dyDescent="0.25">
      <c r="G2083" s="93">
        <v>43600</v>
      </c>
      <c r="H2083" t="s">
        <v>23</v>
      </c>
      <c r="I2083" t="s">
        <v>63</v>
      </c>
      <c r="J2083" t="s">
        <v>636</v>
      </c>
      <c r="K2083" s="95">
        <v>92.79</v>
      </c>
      <c r="L2083" s="94">
        <v>0</v>
      </c>
      <c r="O2083" t="str">
        <f t="shared" si="489"/>
        <v/>
      </c>
    </row>
    <row r="2084" spans="7:15" x14ac:dyDescent="0.25">
      <c r="G2084" s="93">
        <v>43600</v>
      </c>
      <c r="H2084" t="s">
        <v>23</v>
      </c>
      <c r="I2084" t="s">
        <v>63</v>
      </c>
      <c r="J2084" t="s">
        <v>636</v>
      </c>
      <c r="K2084" s="95">
        <v>31.14</v>
      </c>
      <c r="L2084" s="94">
        <v>0</v>
      </c>
      <c r="O2084" t="str">
        <f t="shared" si="489"/>
        <v/>
      </c>
    </row>
    <row r="2085" spans="7:15" x14ac:dyDescent="0.25">
      <c r="G2085" s="93">
        <v>43600</v>
      </c>
      <c r="H2085" t="s">
        <v>23</v>
      </c>
      <c r="I2085" t="s">
        <v>63</v>
      </c>
      <c r="J2085" t="s">
        <v>636</v>
      </c>
      <c r="K2085" s="95">
        <v>22.65</v>
      </c>
      <c r="L2085" s="94">
        <v>0</v>
      </c>
      <c r="O2085" t="str">
        <f t="shared" si="489"/>
        <v/>
      </c>
    </row>
    <row r="2086" spans="7:15" x14ac:dyDescent="0.25">
      <c r="G2086" s="93">
        <v>43600</v>
      </c>
      <c r="H2086" t="s">
        <v>23</v>
      </c>
      <c r="I2086" t="s">
        <v>63</v>
      </c>
      <c r="J2086" t="s">
        <v>636</v>
      </c>
      <c r="K2086" s="95">
        <v>19.29</v>
      </c>
      <c r="L2086" s="94">
        <v>0</v>
      </c>
      <c r="O2086" t="str">
        <f t="shared" si="489"/>
        <v/>
      </c>
    </row>
    <row r="2087" spans="7:15" x14ac:dyDescent="0.25">
      <c r="G2087" s="93">
        <v>43600</v>
      </c>
      <c r="H2087" t="s">
        <v>23</v>
      </c>
      <c r="I2087" t="s">
        <v>63</v>
      </c>
      <c r="J2087" t="s">
        <v>636</v>
      </c>
      <c r="K2087" s="95">
        <v>8.6999999999999993</v>
      </c>
      <c r="L2087" s="94">
        <v>0</v>
      </c>
      <c r="O2087" t="str">
        <f t="shared" si="489"/>
        <v/>
      </c>
    </row>
    <row r="2088" spans="7:15" x14ac:dyDescent="0.25">
      <c r="G2088" s="93">
        <v>43600</v>
      </c>
      <c r="H2088" t="s">
        <v>23</v>
      </c>
      <c r="I2088" t="s">
        <v>37</v>
      </c>
      <c r="J2088" t="s">
        <v>314</v>
      </c>
      <c r="K2088" s="95">
        <v>8.6999999999999993</v>
      </c>
      <c r="L2088" s="94">
        <v>0</v>
      </c>
      <c r="O2088" t="str">
        <f t="shared" si="489"/>
        <v/>
      </c>
    </row>
    <row r="2089" spans="7:15" x14ac:dyDescent="0.25">
      <c r="G2089" s="93">
        <v>43600</v>
      </c>
      <c r="H2089" t="s">
        <v>23</v>
      </c>
      <c r="I2089" t="s">
        <v>37</v>
      </c>
      <c r="J2089" t="s">
        <v>151</v>
      </c>
      <c r="K2089" s="95">
        <v>3</v>
      </c>
      <c r="L2089" s="94">
        <v>0</v>
      </c>
      <c r="O2089" t="str">
        <f t="shared" si="489"/>
        <v/>
      </c>
    </row>
    <row r="2090" spans="7:15" x14ac:dyDescent="0.25">
      <c r="G2090" s="93">
        <v>43601</v>
      </c>
      <c r="H2090" t="s">
        <v>85</v>
      </c>
      <c r="I2090" t="s">
        <v>66</v>
      </c>
      <c r="J2090" t="s">
        <v>637</v>
      </c>
      <c r="K2090" s="95">
        <v>0</v>
      </c>
      <c r="L2090" s="94">
        <v>92.1</v>
      </c>
      <c r="O2090" t="str">
        <f t="shared" si="489"/>
        <v/>
      </c>
    </row>
    <row r="2091" spans="7:15" x14ac:dyDescent="0.25">
      <c r="G2091" s="93">
        <v>43601</v>
      </c>
      <c r="H2091" t="s">
        <v>78</v>
      </c>
      <c r="I2091" t="s">
        <v>66</v>
      </c>
      <c r="J2091" t="s">
        <v>637</v>
      </c>
      <c r="K2091" s="95">
        <v>0</v>
      </c>
      <c r="L2091" s="94">
        <v>342.3</v>
      </c>
      <c r="O2091" t="str">
        <f t="shared" si="489"/>
        <v/>
      </c>
    </row>
    <row r="2092" spans="7:15" x14ac:dyDescent="0.25">
      <c r="G2092" s="93">
        <v>43601</v>
      </c>
      <c r="H2092" t="s">
        <v>22</v>
      </c>
      <c r="I2092" t="s">
        <v>36</v>
      </c>
      <c r="J2092" t="s">
        <v>637</v>
      </c>
      <c r="K2092" s="95">
        <v>8</v>
      </c>
      <c r="L2092" s="94">
        <v>0</v>
      </c>
      <c r="O2092" t="str">
        <f t="shared" si="489"/>
        <v/>
      </c>
    </row>
    <row r="2093" spans="7:15" x14ac:dyDescent="0.25">
      <c r="G2093" s="93">
        <v>43601</v>
      </c>
      <c r="H2093" t="s">
        <v>22</v>
      </c>
      <c r="I2093" t="s">
        <v>65</v>
      </c>
      <c r="J2093" t="s">
        <v>637</v>
      </c>
      <c r="K2093" s="95">
        <v>182</v>
      </c>
      <c r="L2093" s="94">
        <v>0</v>
      </c>
      <c r="O2093" t="str">
        <f t="shared" si="489"/>
        <v/>
      </c>
    </row>
    <row r="2094" spans="7:15" x14ac:dyDescent="0.25">
      <c r="G2094" s="93">
        <v>43601</v>
      </c>
      <c r="H2094" t="s">
        <v>71</v>
      </c>
      <c r="I2094" t="s">
        <v>65</v>
      </c>
      <c r="J2094" t="s">
        <v>637</v>
      </c>
      <c r="K2094" s="95">
        <v>21.05</v>
      </c>
      <c r="L2094" s="94">
        <v>0</v>
      </c>
      <c r="O2094" t="str">
        <f t="shared" si="489"/>
        <v/>
      </c>
    </row>
    <row r="2095" spans="7:15" x14ac:dyDescent="0.25">
      <c r="G2095" s="93">
        <v>43601</v>
      </c>
      <c r="H2095" t="s">
        <v>77</v>
      </c>
      <c r="I2095" t="s">
        <v>64</v>
      </c>
      <c r="J2095" t="s">
        <v>637</v>
      </c>
      <c r="K2095" s="95">
        <v>40</v>
      </c>
      <c r="L2095" s="94">
        <v>0</v>
      </c>
      <c r="O2095" t="str">
        <f t="shared" si="489"/>
        <v/>
      </c>
    </row>
    <row r="2096" spans="7:15" x14ac:dyDescent="0.25">
      <c r="G2096" s="93">
        <v>43601</v>
      </c>
      <c r="H2096" t="s">
        <v>107</v>
      </c>
      <c r="I2096" t="s">
        <v>36</v>
      </c>
      <c r="J2096" t="s">
        <v>637</v>
      </c>
      <c r="K2096" s="95">
        <v>159.80000000000001</v>
      </c>
      <c r="L2096" s="94">
        <v>0</v>
      </c>
      <c r="O2096" t="str">
        <f t="shared" si="489"/>
        <v/>
      </c>
    </row>
    <row r="2097" spans="7:15" x14ac:dyDescent="0.25">
      <c r="G2097" s="93">
        <v>43601</v>
      </c>
      <c r="H2097" t="s">
        <v>21</v>
      </c>
      <c r="I2097" t="s">
        <v>36</v>
      </c>
      <c r="J2097" t="s">
        <v>637</v>
      </c>
      <c r="K2097" s="95">
        <v>48</v>
      </c>
      <c r="L2097" s="94">
        <v>0</v>
      </c>
      <c r="O2097" t="str">
        <f t="shared" si="489"/>
        <v/>
      </c>
    </row>
    <row r="2098" spans="7:15" x14ac:dyDescent="0.25">
      <c r="G2098" s="93">
        <v>43601</v>
      </c>
      <c r="H2098" t="s">
        <v>21</v>
      </c>
      <c r="I2098" t="s">
        <v>36</v>
      </c>
      <c r="J2098" t="s">
        <v>637</v>
      </c>
      <c r="K2098" s="95">
        <v>40</v>
      </c>
      <c r="L2098" s="94">
        <v>0</v>
      </c>
      <c r="O2098" t="str">
        <f t="shared" si="489"/>
        <v/>
      </c>
    </row>
    <row r="2099" spans="7:15" x14ac:dyDescent="0.25">
      <c r="G2099" s="93">
        <v>43601</v>
      </c>
      <c r="H2099" t="s">
        <v>21</v>
      </c>
      <c r="I2099" t="s">
        <v>36</v>
      </c>
      <c r="J2099" t="s">
        <v>637</v>
      </c>
      <c r="K2099" s="95">
        <v>24</v>
      </c>
      <c r="L2099" s="94">
        <v>0</v>
      </c>
      <c r="O2099" t="str">
        <f t="shared" si="489"/>
        <v/>
      </c>
    </row>
    <row r="2100" spans="7:15" x14ac:dyDescent="0.25">
      <c r="G2100" s="93">
        <v>43601</v>
      </c>
      <c r="H2100" t="s">
        <v>21</v>
      </c>
      <c r="I2100" t="s">
        <v>36</v>
      </c>
      <c r="J2100" t="s">
        <v>637</v>
      </c>
      <c r="K2100" s="95">
        <v>16</v>
      </c>
      <c r="L2100" s="94">
        <v>0</v>
      </c>
      <c r="O2100" t="str">
        <f t="shared" si="489"/>
        <v/>
      </c>
    </row>
    <row r="2101" spans="7:15" x14ac:dyDescent="0.25">
      <c r="G2101" s="93">
        <v>43601</v>
      </c>
      <c r="H2101" t="s">
        <v>21</v>
      </c>
      <c r="I2101" t="s">
        <v>36</v>
      </c>
      <c r="J2101" t="s">
        <v>637</v>
      </c>
      <c r="K2101" s="95">
        <v>8</v>
      </c>
      <c r="L2101" s="94">
        <v>0</v>
      </c>
      <c r="O2101" t="str">
        <f t="shared" si="489"/>
        <v/>
      </c>
    </row>
    <row r="2102" spans="7:15" x14ac:dyDescent="0.25">
      <c r="G2102" s="93">
        <v>43601</v>
      </c>
      <c r="H2102" t="s">
        <v>21</v>
      </c>
      <c r="I2102" t="s">
        <v>65</v>
      </c>
      <c r="J2102" t="s">
        <v>637</v>
      </c>
      <c r="K2102" s="95">
        <v>676</v>
      </c>
      <c r="L2102" s="94">
        <v>0</v>
      </c>
      <c r="O2102" t="str">
        <f t="shared" si="489"/>
        <v/>
      </c>
    </row>
    <row r="2103" spans="7:15" x14ac:dyDescent="0.25">
      <c r="G2103" s="93">
        <v>43601</v>
      </c>
      <c r="H2103" t="s">
        <v>83</v>
      </c>
      <c r="I2103" t="s">
        <v>66</v>
      </c>
      <c r="J2103" t="s">
        <v>637</v>
      </c>
      <c r="K2103" s="95">
        <v>0</v>
      </c>
      <c r="L2103" s="94">
        <v>0.6</v>
      </c>
      <c r="O2103" t="str">
        <f t="shared" si="489"/>
        <v/>
      </c>
    </row>
    <row r="2104" spans="7:15" x14ac:dyDescent="0.25">
      <c r="G2104" s="93">
        <v>43601</v>
      </c>
      <c r="H2104" t="s">
        <v>86</v>
      </c>
      <c r="I2104" t="s">
        <v>66</v>
      </c>
      <c r="J2104" t="s">
        <v>637</v>
      </c>
      <c r="K2104" s="95">
        <v>0</v>
      </c>
      <c r="L2104" s="94">
        <v>23</v>
      </c>
      <c r="O2104" t="str">
        <f t="shared" si="489"/>
        <v/>
      </c>
    </row>
    <row r="2105" spans="7:15" x14ac:dyDescent="0.25">
      <c r="G2105" s="93">
        <v>43601</v>
      </c>
      <c r="H2105" t="s">
        <v>74</v>
      </c>
      <c r="I2105" t="s">
        <v>65</v>
      </c>
      <c r="J2105" t="s">
        <v>637</v>
      </c>
      <c r="K2105" s="95">
        <v>50</v>
      </c>
      <c r="L2105" s="94">
        <v>0</v>
      </c>
      <c r="O2105" t="str">
        <f t="shared" si="489"/>
        <v/>
      </c>
    </row>
    <row r="2106" spans="7:15" x14ac:dyDescent="0.25">
      <c r="G2106" s="93">
        <v>43601</v>
      </c>
      <c r="H2106" t="s">
        <v>69</v>
      </c>
      <c r="I2106" t="s">
        <v>66</v>
      </c>
      <c r="J2106" t="s">
        <v>637</v>
      </c>
      <c r="K2106" s="95">
        <v>0</v>
      </c>
      <c r="L2106" s="94">
        <v>191.9</v>
      </c>
      <c r="O2106" t="str">
        <f t="shared" si="489"/>
        <v/>
      </c>
    </row>
    <row r="2107" spans="7:15" x14ac:dyDescent="0.25">
      <c r="G2107" s="93">
        <v>43601</v>
      </c>
      <c r="H2107" t="s">
        <v>68</v>
      </c>
      <c r="I2107" t="s">
        <v>66</v>
      </c>
      <c r="J2107" t="s">
        <v>637</v>
      </c>
      <c r="K2107" s="95">
        <v>0</v>
      </c>
      <c r="L2107" s="94">
        <v>614.4</v>
      </c>
      <c r="O2107" t="str">
        <f t="shared" si="489"/>
        <v/>
      </c>
    </row>
    <row r="2108" spans="7:15" x14ac:dyDescent="0.25">
      <c r="G2108" s="93">
        <v>43601</v>
      </c>
      <c r="H2108" t="s">
        <v>23</v>
      </c>
      <c r="I2108" t="s">
        <v>58</v>
      </c>
      <c r="J2108" t="s">
        <v>637</v>
      </c>
      <c r="K2108" s="95">
        <v>112</v>
      </c>
      <c r="L2108" s="94">
        <v>0</v>
      </c>
      <c r="O2108" t="str">
        <f t="shared" si="489"/>
        <v/>
      </c>
    </row>
    <row r="2109" spans="7:15" x14ac:dyDescent="0.25">
      <c r="G2109" s="93">
        <v>43601</v>
      </c>
      <c r="H2109" t="s">
        <v>23</v>
      </c>
      <c r="I2109" t="s">
        <v>37</v>
      </c>
      <c r="J2109" t="s">
        <v>60</v>
      </c>
      <c r="K2109" s="95">
        <v>5</v>
      </c>
      <c r="L2109" s="94">
        <v>0</v>
      </c>
      <c r="O2109" t="str">
        <f t="shared" si="489"/>
        <v/>
      </c>
    </row>
    <row r="2110" spans="7:15" x14ac:dyDescent="0.25">
      <c r="G2110" s="93">
        <v>43601</v>
      </c>
      <c r="H2110" t="s">
        <v>23</v>
      </c>
      <c r="I2110" t="s">
        <v>37</v>
      </c>
      <c r="J2110" t="s">
        <v>408</v>
      </c>
      <c r="K2110" s="95">
        <v>22.5</v>
      </c>
      <c r="L2110" s="94">
        <v>0</v>
      </c>
      <c r="O2110" t="str">
        <f t="shared" si="489"/>
        <v/>
      </c>
    </row>
    <row r="2111" spans="7:15" x14ac:dyDescent="0.25">
      <c r="G2111" s="93">
        <v>43601</v>
      </c>
      <c r="H2111" t="s">
        <v>23</v>
      </c>
      <c r="I2111" t="s">
        <v>37</v>
      </c>
      <c r="J2111" t="s">
        <v>59</v>
      </c>
      <c r="K2111" s="95">
        <v>3</v>
      </c>
      <c r="L2111" s="94">
        <v>0</v>
      </c>
      <c r="O2111" t="str">
        <f t="shared" si="489"/>
        <v/>
      </c>
    </row>
    <row r="2112" spans="7:15" x14ac:dyDescent="0.25">
      <c r="G2112" s="93">
        <v>43601</v>
      </c>
      <c r="H2112" t="s">
        <v>23</v>
      </c>
      <c r="I2112" t="s">
        <v>65</v>
      </c>
      <c r="J2112" t="s">
        <v>637</v>
      </c>
      <c r="K2112" s="95">
        <v>110.5</v>
      </c>
      <c r="L2112" s="94">
        <v>0</v>
      </c>
      <c r="O2112" t="str">
        <f t="shared" si="489"/>
        <v/>
      </c>
    </row>
    <row r="2113" spans="7:15" x14ac:dyDescent="0.25">
      <c r="G2113" s="93">
        <v>43602</v>
      </c>
      <c r="H2113" t="s">
        <v>85</v>
      </c>
      <c r="I2113" t="s">
        <v>66</v>
      </c>
      <c r="J2113" t="s">
        <v>638</v>
      </c>
      <c r="K2113" s="95">
        <v>184.2</v>
      </c>
      <c r="L2113" s="94">
        <v>0</v>
      </c>
      <c r="O2113" t="str">
        <f t="shared" si="489"/>
        <v/>
      </c>
    </row>
    <row r="2114" spans="7:15" x14ac:dyDescent="0.25">
      <c r="G2114" s="93">
        <v>43602</v>
      </c>
      <c r="H2114" t="s">
        <v>78</v>
      </c>
      <c r="I2114" t="s">
        <v>66</v>
      </c>
      <c r="J2114" t="s">
        <v>638</v>
      </c>
      <c r="K2114" s="95">
        <v>684.6</v>
      </c>
      <c r="L2114" s="94">
        <v>0</v>
      </c>
      <c r="O2114" t="str">
        <f t="shared" si="489"/>
        <v/>
      </c>
    </row>
    <row r="2115" spans="7:15" x14ac:dyDescent="0.25">
      <c r="G2115" s="93">
        <v>43602</v>
      </c>
      <c r="H2115" t="s">
        <v>72</v>
      </c>
      <c r="I2115" t="s">
        <v>65</v>
      </c>
      <c r="J2115" t="s">
        <v>638</v>
      </c>
      <c r="K2115" s="95">
        <v>63.2</v>
      </c>
      <c r="L2115" s="94">
        <v>0</v>
      </c>
      <c r="O2115" t="str">
        <f t="shared" si="489"/>
        <v/>
      </c>
    </row>
    <row r="2116" spans="7:15" x14ac:dyDescent="0.25">
      <c r="G2116" s="93">
        <v>43602</v>
      </c>
      <c r="H2116" t="s">
        <v>80</v>
      </c>
      <c r="I2116" t="s">
        <v>65</v>
      </c>
      <c r="J2116" t="s">
        <v>638</v>
      </c>
      <c r="K2116" s="95">
        <v>24</v>
      </c>
      <c r="L2116" s="94">
        <v>0</v>
      </c>
      <c r="O2116" t="str">
        <f t="shared" si="489"/>
        <v/>
      </c>
    </row>
    <row r="2117" spans="7:15" x14ac:dyDescent="0.25">
      <c r="G2117" s="93">
        <v>43602</v>
      </c>
      <c r="H2117" t="s">
        <v>76</v>
      </c>
      <c r="I2117" t="s">
        <v>65</v>
      </c>
      <c r="J2117" t="s">
        <v>638</v>
      </c>
      <c r="K2117" s="95">
        <v>103.5</v>
      </c>
      <c r="L2117" s="94">
        <v>0</v>
      </c>
      <c r="O2117" t="str">
        <f t="shared" si="489"/>
        <v/>
      </c>
    </row>
    <row r="2118" spans="7:15" x14ac:dyDescent="0.25">
      <c r="G2118" s="93">
        <v>43602</v>
      </c>
      <c r="H2118" t="s">
        <v>77</v>
      </c>
      <c r="I2118" t="s">
        <v>35</v>
      </c>
      <c r="J2118" t="s">
        <v>638</v>
      </c>
      <c r="K2118" s="95">
        <v>26.78</v>
      </c>
      <c r="L2118" s="94">
        <v>0</v>
      </c>
      <c r="O2118" t="str">
        <f t="shared" si="489"/>
        <v/>
      </c>
    </row>
    <row r="2119" spans="7:15" x14ac:dyDescent="0.25">
      <c r="G2119" s="93">
        <v>43602</v>
      </c>
      <c r="H2119" t="s">
        <v>79</v>
      </c>
      <c r="I2119" t="s">
        <v>65</v>
      </c>
      <c r="J2119" t="s">
        <v>638</v>
      </c>
      <c r="K2119" s="95">
        <v>47.45</v>
      </c>
      <c r="L2119" s="94">
        <v>0</v>
      </c>
      <c r="O2119" t="str">
        <f t="shared" si="489"/>
        <v/>
      </c>
    </row>
    <row r="2120" spans="7:15" x14ac:dyDescent="0.25">
      <c r="G2120" s="93">
        <v>43602</v>
      </c>
      <c r="H2120" t="s">
        <v>75</v>
      </c>
      <c r="I2120" t="s">
        <v>65</v>
      </c>
      <c r="J2120" t="s">
        <v>638</v>
      </c>
      <c r="K2120" s="95">
        <v>24</v>
      </c>
      <c r="L2120" s="94">
        <v>0</v>
      </c>
      <c r="O2120" t="str">
        <f t="shared" si="489"/>
        <v/>
      </c>
    </row>
    <row r="2121" spans="7:15" x14ac:dyDescent="0.25">
      <c r="G2121" s="93">
        <v>43602</v>
      </c>
      <c r="H2121" t="s">
        <v>83</v>
      </c>
      <c r="I2121" t="s">
        <v>66</v>
      </c>
      <c r="J2121" t="s">
        <v>638</v>
      </c>
      <c r="K2121" s="95">
        <v>1.2</v>
      </c>
      <c r="L2121" s="94">
        <v>0</v>
      </c>
      <c r="O2121" t="str">
        <f t="shared" si="489"/>
        <v/>
      </c>
    </row>
    <row r="2122" spans="7:15" x14ac:dyDescent="0.25">
      <c r="G2122" s="93">
        <v>43602</v>
      </c>
      <c r="H2122" t="s">
        <v>86</v>
      </c>
      <c r="I2122" t="s">
        <v>36</v>
      </c>
      <c r="J2122" t="s">
        <v>638</v>
      </c>
      <c r="K2122" s="95">
        <v>74.099999999999994</v>
      </c>
      <c r="L2122" s="94">
        <v>0</v>
      </c>
      <c r="O2122" t="str">
        <f t="shared" ref="O2122:O2185" si="490">IF(P2122="","",O2121+1)</f>
        <v/>
      </c>
    </row>
    <row r="2123" spans="7:15" x14ac:dyDescent="0.25">
      <c r="G2123" s="93">
        <v>43602</v>
      </c>
      <c r="H2123" t="s">
        <v>86</v>
      </c>
      <c r="I2123" t="s">
        <v>66</v>
      </c>
      <c r="J2123" t="s">
        <v>638</v>
      </c>
      <c r="K2123" s="95">
        <v>46</v>
      </c>
      <c r="L2123" s="94">
        <v>0</v>
      </c>
      <c r="O2123" t="str">
        <f t="shared" si="490"/>
        <v/>
      </c>
    </row>
    <row r="2124" spans="7:15" x14ac:dyDescent="0.25">
      <c r="G2124" s="93">
        <v>43602</v>
      </c>
      <c r="H2124" t="s">
        <v>69</v>
      </c>
      <c r="I2124" t="s">
        <v>66</v>
      </c>
      <c r="J2124" t="s">
        <v>638</v>
      </c>
      <c r="K2124" s="95">
        <v>383.8</v>
      </c>
      <c r="L2124" s="94">
        <v>0</v>
      </c>
      <c r="O2124" t="str">
        <f t="shared" si="490"/>
        <v/>
      </c>
    </row>
    <row r="2125" spans="7:15" x14ac:dyDescent="0.25">
      <c r="G2125" s="93">
        <v>43602</v>
      </c>
      <c r="H2125" t="s">
        <v>69</v>
      </c>
      <c r="I2125" t="s">
        <v>65</v>
      </c>
      <c r="J2125" t="s">
        <v>638</v>
      </c>
      <c r="K2125" s="95">
        <v>20.22</v>
      </c>
      <c r="L2125" s="94">
        <v>0</v>
      </c>
      <c r="O2125" t="str">
        <f t="shared" si="490"/>
        <v/>
      </c>
    </row>
    <row r="2126" spans="7:15" x14ac:dyDescent="0.25">
      <c r="G2126" s="93">
        <v>43602</v>
      </c>
      <c r="H2126" t="s">
        <v>68</v>
      </c>
      <c r="I2126" t="s">
        <v>66</v>
      </c>
      <c r="J2126" t="s">
        <v>638</v>
      </c>
      <c r="K2126" s="95">
        <v>1228.8</v>
      </c>
      <c r="L2126" s="94">
        <v>0</v>
      </c>
      <c r="O2126" t="str">
        <f t="shared" si="490"/>
        <v/>
      </c>
    </row>
    <row r="2127" spans="7:15" x14ac:dyDescent="0.25">
      <c r="G2127" s="93">
        <v>43602</v>
      </c>
      <c r="H2127" t="s">
        <v>68</v>
      </c>
      <c r="I2127" t="s">
        <v>627</v>
      </c>
      <c r="J2127" t="s">
        <v>639</v>
      </c>
      <c r="K2127" s="95">
        <v>2.27</v>
      </c>
      <c r="L2127" s="94">
        <v>0</v>
      </c>
      <c r="O2127" t="str">
        <f t="shared" si="490"/>
        <v/>
      </c>
    </row>
    <row r="2128" spans="7:15" x14ac:dyDescent="0.25">
      <c r="G2128" s="93">
        <v>43602</v>
      </c>
      <c r="H2128" t="s">
        <v>23</v>
      </c>
      <c r="I2128" t="s">
        <v>37</v>
      </c>
      <c r="J2128" t="s">
        <v>408</v>
      </c>
      <c r="K2128" s="95">
        <v>22.5</v>
      </c>
      <c r="L2128" s="94">
        <v>0</v>
      </c>
      <c r="O2128" t="str">
        <f t="shared" si="490"/>
        <v/>
      </c>
    </row>
    <row r="2129" spans="7:15" x14ac:dyDescent="0.25">
      <c r="G2129" s="93">
        <v>43602</v>
      </c>
      <c r="H2129" t="s">
        <v>23</v>
      </c>
      <c r="I2129" t="s">
        <v>37</v>
      </c>
      <c r="J2129" t="s">
        <v>181</v>
      </c>
      <c r="K2129" s="95">
        <v>9</v>
      </c>
      <c r="L2129" s="94">
        <v>0</v>
      </c>
      <c r="O2129" t="str">
        <f t="shared" si="490"/>
        <v/>
      </c>
    </row>
    <row r="2130" spans="7:15" x14ac:dyDescent="0.25">
      <c r="G2130" s="93">
        <v>43603</v>
      </c>
      <c r="H2130" t="s">
        <v>378</v>
      </c>
      <c r="I2130" t="s">
        <v>64</v>
      </c>
      <c r="J2130" t="s">
        <v>640</v>
      </c>
      <c r="K2130" s="95">
        <v>526.63</v>
      </c>
      <c r="L2130" s="94">
        <v>0</v>
      </c>
      <c r="O2130" t="str">
        <f t="shared" si="490"/>
        <v/>
      </c>
    </row>
    <row r="2131" spans="7:15" x14ac:dyDescent="0.25">
      <c r="G2131" s="93">
        <v>43603</v>
      </c>
      <c r="H2131" t="s">
        <v>167</v>
      </c>
      <c r="I2131" t="s">
        <v>36</v>
      </c>
      <c r="J2131" t="s">
        <v>640</v>
      </c>
      <c r="K2131" s="95">
        <v>12.5</v>
      </c>
      <c r="L2131" s="94">
        <v>0</v>
      </c>
      <c r="O2131" t="str">
        <f t="shared" si="490"/>
        <v/>
      </c>
    </row>
    <row r="2132" spans="7:15" x14ac:dyDescent="0.25">
      <c r="G2132" s="93">
        <v>43603</v>
      </c>
      <c r="H2132" t="s">
        <v>76</v>
      </c>
      <c r="I2132" t="s">
        <v>65</v>
      </c>
      <c r="J2132" t="s">
        <v>640</v>
      </c>
      <c r="K2132" s="95">
        <v>25.2</v>
      </c>
      <c r="L2132" s="94">
        <v>0</v>
      </c>
      <c r="O2132" t="str">
        <f t="shared" si="490"/>
        <v/>
      </c>
    </row>
    <row r="2133" spans="7:15" x14ac:dyDescent="0.25">
      <c r="G2133" s="93">
        <v>43603</v>
      </c>
      <c r="H2133" t="s">
        <v>75</v>
      </c>
      <c r="I2133" t="s">
        <v>64</v>
      </c>
      <c r="J2133" t="s">
        <v>640</v>
      </c>
      <c r="K2133" s="95">
        <v>65.75</v>
      </c>
      <c r="L2133" s="94">
        <v>0</v>
      </c>
      <c r="O2133" t="str">
        <f t="shared" si="490"/>
        <v/>
      </c>
    </row>
    <row r="2134" spans="7:15" x14ac:dyDescent="0.25">
      <c r="G2134" s="93">
        <v>43603</v>
      </c>
      <c r="H2134" t="s">
        <v>21</v>
      </c>
      <c r="I2134" t="s">
        <v>36</v>
      </c>
      <c r="J2134" t="s">
        <v>640</v>
      </c>
      <c r="K2134" s="95">
        <v>96</v>
      </c>
      <c r="L2134" s="94">
        <v>0</v>
      </c>
      <c r="O2134" t="str">
        <f t="shared" si="490"/>
        <v/>
      </c>
    </row>
    <row r="2135" spans="7:15" x14ac:dyDescent="0.25">
      <c r="G2135" s="93">
        <v>43603</v>
      </c>
      <c r="H2135" t="s">
        <v>21</v>
      </c>
      <c r="I2135" t="s">
        <v>36</v>
      </c>
      <c r="J2135" t="s">
        <v>640</v>
      </c>
      <c r="K2135" s="95">
        <v>80</v>
      </c>
      <c r="L2135" s="94">
        <v>0</v>
      </c>
      <c r="O2135" t="str">
        <f t="shared" si="490"/>
        <v/>
      </c>
    </row>
    <row r="2136" spans="7:15" x14ac:dyDescent="0.25">
      <c r="G2136" s="93">
        <v>43603</v>
      </c>
      <c r="H2136" t="s">
        <v>21</v>
      </c>
      <c r="I2136" t="s">
        <v>36</v>
      </c>
      <c r="J2136" t="s">
        <v>640</v>
      </c>
      <c r="K2136" s="95">
        <v>64</v>
      </c>
      <c r="L2136" s="94">
        <v>0</v>
      </c>
      <c r="O2136" t="str">
        <f t="shared" si="490"/>
        <v/>
      </c>
    </row>
    <row r="2137" spans="7:15" x14ac:dyDescent="0.25">
      <c r="G2137" s="93">
        <v>43603</v>
      </c>
      <c r="H2137" t="s">
        <v>21</v>
      </c>
      <c r="I2137" t="s">
        <v>36</v>
      </c>
      <c r="J2137" t="s">
        <v>640</v>
      </c>
      <c r="K2137" s="95">
        <v>56</v>
      </c>
      <c r="L2137" s="94">
        <v>0</v>
      </c>
      <c r="O2137" t="str">
        <f t="shared" si="490"/>
        <v/>
      </c>
    </row>
    <row r="2138" spans="7:15" x14ac:dyDescent="0.25">
      <c r="G2138" s="93">
        <v>43603</v>
      </c>
      <c r="H2138" t="s">
        <v>21</v>
      </c>
      <c r="I2138" t="s">
        <v>36</v>
      </c>
      <c r="J2138" t="s">
        <v>640</v>
      </c>
      <c r="K2138" s="95">
        <v>40</v>
      </c>
      <c r="L2138" s="94">
        <v>0</v>
      </c>
      <c r="O2138" t="str">
        <f t="shared" si="490"/>
        <v/>
      </c>
    </row>
    <row r="2139" spans="7:15" x14ac:dyDescent="0.25">
      <c r="G2139" s="93">
        <v>43603</v>
      </c>
      <c r="H2139" t="s">
        <v>21</v>
      </c>
      <c r="I2139" t="s">
        <v>36</v>
      </c>
      <c r="J2139" t="s">
        <v>640</v>
      </c>
      <c r="K2139" s="95">
        <v>32</v>
      </c>
      <c r="L2139" s="94">
        <v>0</v>
      </c>
      <c r="O2139" t="str">
        <f t="shared" si="490"/>
        <v/>
      </c>
    </row>
    <row r="2140" spans="7:15" x14ac:dyDescent="0.25">
      <c r="G2140" s="93">
        <v>43603</v>
      </c>
      <c r="H2140" t="s">
        <v>21</v>
      </c>
      <c r="I2140" t="s">
        <v>36</v>
      </c>
      <c r="J2140" t="s">
        <v>640</v>
      </c>
      <c r="K2140" s="95">
        <v>24</v>
      </c>
      <c r="L2140" s="94">
        <v>0</v>
      </c>
      <c r="O2140" t="str">
        <f t="shared" si="490"/>
        <v/>
      </c>
    </row>
    <row r="2141" spans="7:15" x14ac:dyDescent="0.25">
      <c r="G2141" s="93">
        <v>43603</v>
      </c>
      <c r="H2141" t="s">
        <v>21</v>
      </c>
      <c r="I2141" t="s">
        <v>36</v>
      </c>
      <c r="J2141" t="s">
        <v>640</v>
      </c>
      <c r="K2141" s="95">
        <v>16</v>
      </c>
      <c r="L2141" s="94">
        <v>0</v>
      </c>
      <c r="O2141" t="str">
        <f t="shared" si="490"/>
        <v/>
      </c>
    </row>
    <row r="2142" spans="7:15" x14ac:dyDescent="0.25">
      <c r="G2142" s="93">
        <v>43603</v>
      </c>
      <c r="H2142" t="s">
        <v>21</v>
      </c>
      <c r="I2142" t="s">
        <v>36</v>
      </c>
      <c r="J2142" t="s">
        <v>640</v>
      </c>
      <c r="K2142" s="95">
        <v>8</v>
      </c>
      <c r="L2142" s="94">
        <v>0</v>
      </c>
      <c r="O2142" t="str">
        <f t="shared" si="490"/>
        <v/>
      </c>
    </row>
    <row r="2143" spans="7:15" x14ac:dyDescent="0.25">
      <c r="G2143" s="93">
        <v>43603</v>
      </c>
      <c r="H2143" t="s">
        <v>23</v>
      </c>
      <c r="I2143" t="s">
        <v>65</v>
      </c>
      <c r="J2143" t="s">
        <v>640</v>
      </c>
      <c r="K2143" s="95">
        <v>40</v>
      </c>
      <c r="L2143" s="94">
        <v>0</v>
      </c>
      <c r="O2143" t="str">
        <f t="shared" si="490"/>
        <v/>
      </c>
    </row>
    <row r="2144" spans="7:15" x14ac:dyDescent="0.25">
      <c r="G2144" s="93">
        <v>43603</v>
      </c>
      <c r="H2144" t="s">
        <v>23</v>
      </c>
      <c r="I2144" t="s">
        <v>65</v>
      </c>
      <c r="J2144" t="s">
        <v>640</v>
      </c>
      <c r="K2144" s="95">
        <v>12</v>
      </c>
      <c r="L2144" s="94">
        <v>0</v>
      </c>
      <c r="O2144" t="str">
        <f t="shared" si="490"/>
        <v/>
      </c>
    </row>
    <row r="2145" spans="7:15" x14ac:dyDescent="0.25">
      <c r="G2145" s="93">
        <v>43605</v>
      </c>
      <c r="H2145" t="s">
        <v>72</v>
      </c>
      <c r="I2145" t="s">
        <v>66</v>
      </c>
      <c r="J2145" t="s">
        <v>641</v>
      </c>
      <c r="K2145" s="95">
        <v>0</v>
      </c>
      <c r="L2145" s="94">
        <v>9.1999999999999993</v>
      </c>
      <c r="O2145" t="str">
        <f t="shared" si="490"/>
        <v/>
      </c>
    </row>
    <row r="2146" spans="7:15" x14ac:dyDescent="0.25">
      <c r="G2146" s="93">
        <v>43605</v>
      </c>
      <c r="H2146" t="s">
        <v>21</v>
      </c>
      <c r="I2146" t="s">
        <v>36</v>
      </c>
      <c r="J2146" t="s">
        <v>641</v>
      </c>
      <c r="K2146" s="95">
        <v>56</v>
      </c>
      <c r="L2146" s="94">
        <v>0</v>
      </c>
      <c r="O2146" t="str">
        <f t="shared" si="490"/>
        <v/>
      </c>
    </row>
    <row r="2147" spans="7:15" x14ac:dyDescent="0.25">
      <c r="G2147" s="93">
        <v>43605</v>
      </c>
      <c r="H2147" t="s">
        <v>23</v>
      </c>
      <c r="I2147" t="s">
        <v>65</v>
      </c>
      <c r="J2147" t="s">
        <v>641</v>
      </c>
      <c r="K2147" s="95">
        <v>19</v>
      </c>
      <c r="L2147" s="94">
        <v>0</v>
      </c>
      <c r="O2147" t="str">
        <f t="shared" si="490"/>
        <v/>
      </c>
    </row>
    <row r="2148" spans="7:15" x14ac:dyDescent="0.25">
      <c r="G2148" s="93">
        <v>43606</v>
      </c>
      <c r="H2148" t="s">
        <v>84</v>
      </c>
      <c r="I2148" t="s">
        <v>58</v>
      </c>
      <c r="J2148" t="s">
        <v>642</v>
      </c>
      <c r="K2148" s="95">
        <v>64.86</v>
      </c>
      <c r="L2148" s="94">
        <v>0</v>
      </c>
      <c r="O2148" t="str">
        <f t="shared" si="490"/>
        <v/>
      </c>
    </row>
    <row r="2149" spans="7:15" x14ac:dyDescent="0.25">
      <c r="G2149" s="93">
        <v>43606</v>
      </c>
      <c r="H2149" t="s">
        <v>22</v>
      </c>
      <c r="I2149" t="s">
        <v>36</v>
      </c>
      <c r="J2149" t="s">
        <v>642</v>
      </c>
      <c r="K2149" s="95">
        <v>8</v>
      </c>
      <c r="L2149" s="94">
        <v>0</v>
      </c>
      <c r="O2149" t="str">
        <f t="shared" si="490"/>
        <v/>
      </c>
    </row>
    <row r="2150" spans="7:15" x14ac:dyDescent="0.25">
      <c r="G2150" s="93">
        <v>43606</v>
      </c>
      <c r="H2150" t="s">
        <v>71</v>
      </c>
      <c r="I2150" t="s">
        <v>65</v>
      </c>
      <c r="J2150" t="s">
        <v>642</v>
      </c>
      <c r="K2150" s="95">
        <v>55</v>
      </c>
      <c r="L2150" s="94">
        <v>0</v>
      </c>
      <c r="O2150" t="str">
        <f t="shared" si="490"/>
        <v/>
      </c>
    </row>
    <row r="2151" spans="7:15" x14ac:dyDescent="0.25">
      <c r="G2151" s="93">
        <v>43606</v>
      </c>
      <c r="H2151" t="s">
        <v>75</v>
      </c>
      <c r="I2151" t="s">
        <v>64</v>
      </c>
      <c r="J2151" t="s">
        <v>642</v>
      </c>
      <c r="K2151" s="95">
        <v>32.68</v>
      </c>
      <c r="L2151" s="94">
        <v>0</v>
      </c>
      <c r="O2151" t="str">
        <f t="shared" si="490"/>
        <v/>
      </c>
    </row>
    <row r="2152" spans="7:15" x14ac:dyDescent="0.25">
      <c r="G2152" s="93">
        <v>43606</v>
      </c>
      <c r="H2152" t="s">
        <v>75</v>
      </c>
      <c r="I2152" t="s">
        <v>58</v>
      </c>
      <c r="J2152" t="s">
        <v>642</v>
      </c>
      <c r="K2152" s="95">
        <v>0</v>
      </c>
      <c r="L2152" s="94">
        <v>33.36</v>
      </c>
      <c r="O2152" t="str">
        <f t="shared" si="490"/>
        <v/>
      </c>
    </row>
    <row r="2153" spans="7:15" x14ac:dyDescent="0.25">
      <c r="G2153" s="93">
        <v>43606</v>
      </c>
      <c r="H2153" t="s">
        <v>75</v>
      </c>
      <c r="I2153" t="s">
        <v>63</v>
      </c>
      <c r="J2153" t="s">
        <v>642</v>
      </c>
      <c r="K2153" s="95">
        <v>32.1</v>
      </c>
      <c r="L2153" s="94">
        <v>0</v>
      </c>
      <c r="O2153" t="str">
        <f t="shared" si="490"/>
        <v/>
      </c>
    </row>
    <row r="2154" spans="7:15" x14ac:dyDescent="0.25">
      <c r="G2154" s="93">
        <v>43606</v>
      </c>
      <c r="H2154" t="s">
        <v>21</v>
      </c>
      <c r="I2154" t="s">
        <v>36</v>
      </c>
      <c r="J2154" t="s">
        <v>642</v>
      </c>
      <c r="K2154" s="95">
        <v>72</v>
      </c>
      <c r="L2154" s="94">
        <v>0</v>
      </c>
      <c r="O2154" t="str">
        <f t="shared" si="490"/>
        <v/>
      </c>
    </row>
    <row r="2155" spans="7:15" x14ac:dyDescent="0.25">
      <c r="G2155" s="93">
        <v>43606</v>
      </c>
      <c r="H2155" t="s">
        <v>21</v>
      </c>
      <c r="I2155" t="s">
        <v>36</v>
      </c>
      <c r="J2155" t="s">
        <v>642</v>
      </c>
      <c r="K2155" s="95">
        <v>56</v>
      </c>
      <c r="L2155" s="94">
        <v>0</v>
      </c>
      <c r="O2155" t="str">
        <f t="shared" si="490"/>
        <v/>
      </c>
    </row>
    <row r="2156" spans="7:15" x14ac:dyDescent="0.25">
      <c r="G2156" s="93">
        <v>43606</v>
      </c>
      <c r="H2156" t="s">
        <v>21</v>
      </c>
      <c r="I2156" t="s">
        <v>36</v>
      </c>
      <c r="J2156" t="s">
        <v>642</v>
      </c>
      <c r="K2156" s="95">
        <v>24</v>
      </c>
      <c r="L2156" s="94">
        <v>0</v>
      </c>
      <c r="O2156" t="str">
        <f t="shared" si="490"/>
        <v/>
      </c>
    </row>
    <row r="2157" spans="7:15" x14ac:dyDescent="0.25">
      <c r="G2157" s="93">
        <v>43606</v>
      </c>
      <c r="H2157" t="s">
        <v>21</v>
      </c>
      <c r="I2157" t="s">
        <v>36</v>
      </c>
      <c r="J2157" t="s">
        <v>642</v>
      </c>
      <c r="K2157" s="95">
        <v>16</v>
      </c>
      <c r="L2157" s="94">
        <v>0</v>
      </c>
      <c r="O2157" t="str">
        <f t="shared" si="490"/>
        <v/>
      </c>
    </row>
    <row r="2158" spans="7:15" x14ac:dyDescent="0.25">
      <c r="G2158" s="93">
        <v>43606</v>
      </c>
      <c r="H2158" t="s">
        <v>21</v>
      </c>
      <c r="I2158" t="s">
        <v>36</v>
      </c>
      <c r="J2158" t="s">
        <v>642</v>
      </c>
      <c r="K2158" s="95">
        <v>8</v>
      </c>
      <c r="L2158" s="94">
        <v>0</v>
      </c>
      <c r="O2158" t="str">
        <f t="shared" si="490"/>
        <v/>
      </c>
    </row>
    <row r="2159" spans="7:15" x14ac:dyDescent="0.25">
      <c r="G2159" s="93">
        <v>43606</v>
      </c>
      <c r="H2159" t="s">
        <v>70</v>
      </c>
      <c r="I2159" t="s">
        <v>66</v>
      </c>
      <c r="J2159" t="s">
        <v>642</v>
      </c>
      <c r="K2159" s="95">
        <v>35</v>
      </c>
      <c r="L2159" s="94">
        <v>0</v>
      </c>
      <c r="O2159" t="str">
        <f t="shared" si="490"/>
        <v/>
      </c>
    </row>
    <row r="2160" spans="7:15" x14ac:dyDescent="0.25">
      <c r="G2160" s="93">
        <v>43606</v>
      </c>
      <c r="H2160" t="s">
        <v>82</v>
      </c>
      <c r="I2160" t="s">
        <v>63</v>
      </c>
      <c r="J2160" t="s">
        <v>642</v>
      </c>
      <c r="K2160" s="95">
        <v>23.29</v>
      </c>
      <c r="L2160" s="94">
        <v>0</v>
      </c>
      <c r="O2160" t="str">
        <f t="shared" si="490"/>
        <v/>
      </c>
    </row>
    <row r="2161" spans="7:15" x14ac:dyDescent="0.25">
      <c r="G2161" s="93">
        <v>43606</v>
      </c>
      <c r="H2161" t="s">
        <v>81</v>
      </c>
      <c r="I2161" t="s">
        <v>58</v>
      </c>
      <c r="J2161" t="s">
        <v>642</v>
      </c>
      <c r="K2161" s="95">
        <v>21.58</v>
      </c>
      <c r="L2161" s="94">
        <v>0</v>
      </c>
      <c r="O2161" t="str">
        <f t="shared" si="490"/>
        <v/>
      </c>
    </row>
    <row r="2162" spans="7:15" x14ac:dyDescent="0.25">
      <c r="G2162" s="93">
        <v>43606</v>
      </c>
      <c r="H2162" t="s">
        <v>81</v>
      </c>
      <c r="I2162" t="s">
        <v>66</v>
      </c>
      <c r="J2162" t="s">
        <v>642</v>
      </c>
      <c r="K2162" s="95">
        <v>197.95</v>
      </c>
      <c r="L2162" s="94">
        <v>0</v>
      </c>
      <c r="O2162" t="str">
        <f t="shared" si="490"/>
        <v/>
      </c>
    </row>
    <row r="2163" spans="7:15" x14ac:dyDescent="0.25">
      <c r="G2163" s="93">
        <v>43606</v>
      </c>
      <c r="H2163" t="s">
        <v>69</v>
      </c>
      <c r="I2163" t="s">
        <v>65</v>
      </c>
      <c r="J2163" t="s">
        <v>642</v>
      </c>
      <c r="K2163" s="95">
        <v>30.35</v>
      </c>
      <c r="L2163" s="94">
        <v>0</v>
      </c>
      <c r="O2163" t="str">
        <f t="shared" si="490"/>
        <v/>
      </c>
    </row>
    <row r="2164" spans="7:15" x14ac:dyDescent="0.25">
      <c r="G2164" s="93">
        <v>43606</v>
      </c>
      <c r="H2164" t="s">
        <v>23</v>
      </c>
      <c r="I2164" t="s">
        <v>36</v>
      </c>
      <c r="J2164" t="s">
        <v>642</v>
      </c>
      <c r="K2164" s="95">
        <v>8</v>
      </c>
      <c r="L2164" s="94">
        <v>0</v>
      </c>
      <c r="O2164" t="str">
        <f t="shared" si="490"/>
        <v/>
      </c>
    </row>
    <row r="2165" spans="7:15" x14ac:dyDescent="0.25">
      <c r="G2165" s="93">
        <v>43606</v>
      </c>
      <c r="H2165" t="s">
        <v>23</v>
      </c>
      <c r="I2165" t="s">
        <v>58</v>
      </c>
      <c r="J2165" t="s">
        <v>642</v>
      </c>
      <c r="K2165" s="95">
        <v>41.3</v>
      </c>
      <c r="L2165" s="94">
        <v>0</v>
      </c>
      <c r="O2165" t="str">
        <f t="shared" si="490"/>
        <v/>
      </c>
    </row>
    <row r="2166" spans="7:15" x14ac:dyDescent="0.25">
      <c r="G2166" s="93">
        <v>43606</v>
      </c>
      <c r="H2166" t="s">
        <v>23</v>
      </c>
      <c r="I2166" t="s">
        <v>63</v>
      </c>
      <c r="J2166" t="s">
        <v>642</v>
      </c>
      <c r="K2166" s="95">
        <v>85.82</v>
      </c>
      <c r="L2166" s="94">
        <v>0</v>
      </c>
      <c r="O2166" t="str">
        <f t="shared" si="490"/>
        <v/>
      </c>
    </row>
    <row r="2167" spans="7:15" x14ac:dyDescent="0.25">
      <c r="G2167" s="93">
        <v>43606</v>
      </c>
      <c r="H2167" t="s">
        <v>23</v>
      </c>
      <c r="I2167" t="s">
        <v>63</v>
      </c>
      <c r="J2167" t="s">
        <v>642</v>
      </c>
      <c r="K2167" s="95">
        <v>82.55</v>
      </c>
      <c r="L2167" s="94">
        <v>0</v>
      </c>
      <c r="O2167" t="str">
        <f t="shared" si="490"/>
        <v/>
      </c>
    </row>
    <row r="2168" spans="7:15" x14ac:dyDescent="0.25">
      <c r="G2168" s="93">
        <v>43606</v>
      </c>
      <c r="H2168" t="s">
        <v>23</v>
      </c>
      <c r="I2168" t="s">
        <v>63</v>
      </c>
      <c r="J2168" t="s">
        <v>642</v>
      </c>
      <c r="K2168" s="95">
        <v>56.62</v>
      </c>
      <c r="L2168" s="94">
        <v>0</v>
      </c>
      <c r="O2168" t="str">
        <f t="shared" si="490"/>
        <v/>
      </c>
    </row>
    <row r="2169" spans="7:15" x14ac:dyDescent="0.25">
      <c r="G2169" s="93">
        <v>43606</v>
      </c>
      <c r="H2169" t="s">
        <v>23</v>
      </c>
      <c r="I2169" t="s">
        <v>63</v>
      </c>
      <c r="J2169" t="s">
        <v>642</v>
      </c>
      <c r="K2169" s="95">
        <v>41.97</v>
      </c>
      <c r="L2169" s="94">
        <v>0</v>
      </c>
      <c r="O2169" t="str">
        <f t="shared" si="490"/>
        <v/>
      </c>
    </row>
    <row r="2170" spans="7:15" x14ac:dyDescent="0.25">
      <c r="G2170" s="93">
        <v>43606</v>
      </c>
      <c r="H2170" t="s">
        <v>23</v>
      </c>
      <c r="I2170" t="s">
        <v>63</v>
      </c>
      <c r="J2170" t="s">
        <v>642</v>
      </c>
      <c r="K2170" s="95">
        <v>37.31</v>
      </c>
      <c r="L2170" s="94">
        <v>0</v>
      </c>
      <c r="O2170" t="str">
        <f t="shared" si="490"/>
        <v/>
      </c>
    </row>
    <row r="2171" spans="7:15" x14ac:dyDescent="0.25">
      <c r="G2171" s="93">
        <v>43606</v>
      </c>
      <c r="H2171" t="s">
        <v>23</v>
      </c>
      <c r="I2171" t="s">
        <v>63</v>
      </c>
      <c r="J2171" t="s">
        <v>642</v>
      </c>
      <c r="K2171" s="95">
        <v>31.5</v>
      </c>
      <c r="L2171" s="94">
        <v>0</v>
      </c>
      <c r="O2171" t="str">
        <f t="shared" si="490"/>
        <v/>
      </c>
    </row>
    <row r="2172" spans="7:15" x14ac:dyDescent="0.25">
      <c r="G2172" s="93">
        <v>43606</v>
      </c>
      <c r="H2172" t="s">
        <v>23</v>
      </c>
      <c r="I2172" t="s">
        <v>63</v>
      </c>
      <c r="J2172" t="s">
        <v>642</v>
      </c>
      <c r="K2172" s="95">
        <v>10.99</v>
      </c>
      <c r="L2172" s="94">
        <v>0</v>
      </c>
      <c r="O2172" t="str">
        <f t="shared" si="490"/>
        <v/>
      </c>
    </row>
    <row r="2173" spans="7:15" x14ac:dyDescent="0.25">
      <c r="G2173" s="93">
        <v>43606</v>
      </c>
      <c r="H2173" t="s">
        <v>23</v>
      </c>
      <c r="I2173" t="s">
        <v>66</v>
      </c>
      <c r="J2173" t="s">
        <v>642</v>
      </c>
      <c r="K2173" s="95">
        <v>28</v>
      </c>
      <c r="L2173" s="94">
        <v>0</v>
      </c>
      <c r="O2173" t="str">
        <f t="shared" si="490"/>
        <v/>
      </c>
    </row>
    <row r="2174" spans="7:15" x14ac:dyDescent="0.25">
      <c r="G2174" s="93">
        <v>43606</v>
      </c>
      <c r="H2174" t="s">
        <v>23</v>
      </c>
      <c r="I2174" t="s">
        <v>37</v>
      </c>
      <c r="J2174" t="s">
        <v>158</v>
      </c>
      <c r="K2174" s="95">
        <v>22</v>
      </c>
      <c r="L2174" s="94">
        <v>0</v>
      </c>
      <c r="O2174" t="str">
        <f t="shared" si="490"/>
        <v/>
      </c>
    </row>
    <row r="2175" spans="7:15" x14ac:dyDescent="0.25">
      <c r="G2175" s="93">
        <v>43606</v>
      </c>
      <c r="H2175" t="s">
        <v>23</v>
      </c>
      <c r="I2175" t="s">
        <v>37</v>
      </c>
      <c r="J2175" t="s">
        <v>183</v>
      </c>
      <c r="K2175" s="95">
        <v>10.25</v>
      </c>
      <c r="L2175" s="94">
        <v>0</v>
      </c>
      <c r="O2175" t="str">
        <f t="shared" si="490"/>
        <v/>
      </c>
    </row>
    <row r="2176" spans="7:15" x14ac:dyDescent="0.25">
      <c r="G2176" s="93">
        <v>43606</v>
      </c>
      <c r="H2176" t="s">
        <v>23</v>
      </c>
      <c r="I2176" t="s">
        <v>37</v>
      </c>
      <c r="J2176" t="s">
        <v>154</v>
      </c>
      <c r="K2176" s="95">
        <v>2</v>
      </c>
      <c r="L2176" s="94">
        <v>0</v>
      </c>
      <c r="O2176" t="str">
        <f t="shared" si="490"/>
        <v/>
      </c>
    </row>
    <row r="2177" spans="7:15" x14ac:dyDescent="0.25">
      <c r="G2177" s="93">
        <v>43606</v>
      </c>
      <c r="H2177" t="s">
        <v>23</v>
      </c>
      <c r="I2177" t="s">
        <v>65</v>
      </c>
      <c r="J2177" t="s">
        <v>642</v>
      </c>
      <c r="K2177" s="95">
        <v>30.77</v>
      </c>
      <c r="L2177" s="94">
        <v>0</v>
      </c>
      <c r="O2177" t="str">
        <f t="shared" si="490"/>
        <v/>
      </c>
    </row>
    <row r="2178" spans="7:15" x14ac:dyDescent="0.25">
      <c r="G2178" s="93">
        <v>43607</v>
      </c>
      <c r="H2178" t="s">
        <v>22</v>
      </c>
      <c r="I2178" t="s">
        <v>36</v>
      </c>
      <c r="J2178" t="s">
        <v>643</v>
      </c>
      <c r="K2178" s="95">
        <v>24</v>
      </c>
      <c r="L2178" s="94">
        <v>0</v>
      </c>
      <c r="O2178" t="str">
        <f t="shared" si="490"/>
        <v/>
      </c>
    </row>
    <row r="2179" spans="7:15" x14ac:dyDescent="0.25">
      <c r="G2179" s="93">
        <v>43607</v>
      </c>
      <c r="H2179" t="s">
        <v>22</v>
      </c>
      <c r="I2179" t="s">
        <v>36</v>
      </c>
      <c r="J2179" t="s">
        <v>643</v>
      </c>
      <c r="K2179" s="95">
        <v>8</v>
      </c>
      <c r="L2179" s="94">
        <v>0</v>
      </c>
      <c r="O2179" t="str">
        <f t="shared" si="490"/>
        <v/>
      </c>
    </row>
    <row r="2180" spans="7:15" x14ac:dyDescent="0.25">
      <c r="G2180" s="93">
        <v>43607</v>
      </c>
      <c r="H2180" t="s">
        <v>71</v>
      </c>
      <c r="I2180" t="s">
        <v>65</v>
      </c>
      <c r="J2180" t="s">
        <v>643</v>
      </c>
      <c r="K2180" s="95">
        <v>7.78</v>
      </c>
      <c r="L2180" s="94">
        <v>0</v>
      </c>
      <c r="O2180" t="str">
        <f t="shared" si="490"/>
        <v/>
      </c>
    </row>
    <row r="2181" spans="7:15" x14ac:dyDescent="0.25">
      <c r="G2181" s="93">
        <v>43607</v>
      </c>
      <c r="H2181" t="s">
        <v>76</v>
      </c>
      <c r="I2181" t="s">
        <v>105</v>
      </c>
      <c r="J2181" t="s">
        <v>643</v>
      </c>
      <c r="K2181" s="95">
        <v>50</v>
      </c>
      <c r="L2181" s="94">
        <v>0</v>
      </c>
      <c r="O2181" t="str">
        <f t="shared" si="490"/>
        <v/>
      </c>
    </row>
    <row r="2182" spans="7:15" x14ac:dyDescent="0.25">
      <c r="G2182" s="93">
        <v>43607</v>
      </c>
      <c r="H2182" t="s">
        <v>461</v>
      </c>
      <c r="I2182" t="s">
        <v>64</v>
      </c>
      <c r="J2182" t="s">
        <v>643</v>
      </c>
      <c r="K2182" s="95">
        <v>600</v>
      </c>
      <c r="L2182" s="94">
        <v>0</v>
      </c>
      <c r="O2182" t="str">
        <f t="shared" si="490"/>
        <v/>
      </c>
    </row>
    <row r="2183" spans="7:15" x14ac:dyDescent="0.25">
      <c r="G2183" s="93">
        <v>43607</v>
      </c>
      <c r="H2183" t="s">
        <v>21</v>
      </c>
      <c r="I2183" t="s">
        <v>36</v>
      </c>
      <c r="J2183" t="s">
        <v>643</v>
      </c>
      <c r="K2183" s="95">
        <v>16</v>
      </c>
      <c r="L2183" s="94">
        <v>0</v>
      </c>
      <c r="O2183" t="str">
        <f t="shared" si="490"/>
        <v/>
      </c>
    </row>
    <row r="2184" spans="7:15" x14ac:dyDescent="0.25">
      <c r="G2184" s="93">
        <v>43607</v>
      </c>
      <c r="H2184" t="s">
        <v>21</v>
      </c>
      <c r="I2184" t="s">
        <v>36</v>
      </c>
      <c r="J2184" t="s">
        <v>643</v>
      </c>
      <c r="K2184" s="95">
        <v>8</v>
      </c>
      <c r="L2184" s="94">
        <v>0</v>
      </c>
      <c r="O2184" t="str">
        <f t="shared" si="490"/>
        <v/>
      </c>
    </row>
    <row r="2185" spans="7:15" x14ac:dyDescent="0.25">
      <c r="G2185" s="93">
        <v>43607</v>
      </c>
      <c r="H2185" t="s">
        <v>69</v>
      </c>
      <c r="I2185" t="s">
        <v>36</v>
      </c>
      <c r="J2185" t="s">
        <v>643</v>
      </c>
      <c r="K2185" s="95">
        <v>59.8</v>
      </c>
      <c r="L2185" s="94">
        <v>0</v>
      </c>
      <c r="O2185" t="str">
        <f t="shared" si="490"/>
        <v/>
      </c>
    </row>
    <row r="2186" spans="7:15" x14ac:dyDescent="0.25">
      <c r="G2186" s="93">
        <v>43607</v>
      </c>
      <c r="H2186" t="s">
        <v>69</v>
      </c>
      <c r="I2186" t="s">
        <v>64</v>
      </c>
      <c r="J2186" t="s">
        <v>643</v>
      </c>
      <c r="K2186" s="95">
        <v>33</v>
      </c>
      <c r="L2186" s="94">
        <v>0</v>
      </c>
      <c r="O2186" t="str">
        <f t="shared" ref="O2186:O2249" si="491">IF(P2186="","",O2185+1)</f>
        <v/>
      </c>
    </row>
    <row r="2187" spans="7:15" x14ac:dyDescent="0.25">
      <c r="G2187" s="93">
        <v>43607</v>
      </c>
      <c r="H2187" t="s">
        <v>69</v>
      </c>
      <c r="I2187" t="s">
        <v>65</v>
      </c>
      <c r="J2187" t="s">
        <v>643</v>
      </c>
      <c r="K2187" s="95">
        <v>10</v>
      </c>
      <c r="L2187" s="94">
        <v>0</v>
      </c>
      <c r="O2187" t="str">
        <f t="shared" si="491"/>
        <v/>
      </c>
    </row>
    <row r="2188" spans="7:15" x14ac:dyDescent="0.25">
      <c r="G2188" s="93">
        <v>43607</v>
      </c>
      <c r="H2188" t="s">
        <v>23</v>
      </c>
      <c r="I2188" t="s">
        <v>37</v>
      </c>
      <c r="J2188" t="s">
        <v>403</v>
      </c>
      <c r="K2188" s="95">
        <v>9.1999999999999993</v>
      </c>
      <c r="L2188" s="94">
        <v>0</v>
      </c>
      <c r="O2188" t="str">
        <f t="shared" si="491"/>
        <v/>
      </c>
    </row>
    <row r="2189" spans="7:15" x14ac:dyDescent="0.25">
      <c r="G2189" s="93">
        <v>43607</v>
      </c>
      <c r="H2189" t="s">
        <v>23</v>
      </c>
      <c r="I2189" t="s">
        <v>37</v>
      </c>
      <c r="J2189" t="s">
        <v>528</v>
      </c>
      <c r="K2189" s="95">
        <v>16.7</v>
      </c>
      <c r="L2189" s="94">
        <v>0</v>
      </c>
      <c r="O2189" t="str">
        <f t="shared" si="491"/>
        <v/>
      </c>
    </row>
    <row r="2190" spans="7:15" x14ac:dyDescent="0.25">
      <c r="G2190" s="93">
        <v>43607</v>
      </c>
      <c r="H2190" t="s">
        <v>23</v>
      </c>
      <c r="I2190" t="s">
        <v>37</v>
      </c>
      <c r="J2190" t="s">
        <v>38</v>
      </c>
      <c r="K2190" s="95">
        <v>34.799999999999997</v>
      </c>
      <c r="L2190" s="94">
        <v>0</v>
      </c>
      <c r="O2190" t="str">
        <f t="shared" si="491"/>
        <v/>
      </c>
    </row>
    <row r="2191" spans="7:15" x14ac:dyDescent="0.25">
      <c r="G2191" s="93">
        <v>43607</v>
      </c>
      <c r="H2191" t="s">
        <v>23</v>
      </c>
      <c r="I2191" t="s">
        <v>37</v>
      </c>
      <c r="J2191" t="s">
        <v>214</v>
      </c>
      <c r="K2191" s="95">
        <v>16.399999999999999</v>
      </c>
      <c r="L2191" s="94">
        <v>0</v>
      </c>
      <c r="O2191" t="str">
        <f t="shared" si="491"/>
        <v/>
      </c>
    </row>
    <row r="2192" spans="7:15" x14ac:dyDescent="0.25">
      <c r="G2192" s="93">
        <v>43607</v>
      </c>
      <c r="H2192" t="s">
        <v>23</v>
      </c>
      <c r="I2192" t="s">
        <v>37</v>
      </c>
      <c r="J2192" t="s">
        <v>352</v>
      </c>
      <c r="K2192" s="95">
        <v>21.6</v>
      </c>
      <c r="L2192" s="94">
        <v>0</v>
      </c>
      <c r="O2192" t="str">
        <f t="shared" si="491"/>
        <v/>
      </c>
    </row>
    <row r="2193" spans="7:15" x14ac:dyDescent="0.25">
      <c r="G2193" s="93">
        <v>43607</v>
      </c>
      <c r="H2193" t="s">
        <v>23</v>
      </c>
      <c r="I2193" t="s">
        <v>37</v>
      </c>
      <c r="J2193" t="s">
        <v>416</v>
      </c>
      <c r="K2193" s="95">
        <v>16.399999999999999</v>
      </c>
      <c r="L2193" s="94">
        <v>0</v>
      </c>
      <c r="O2193" t="str">
        <f t="shared" si="491"/>
        <v/>
      </c>
    </row>
    <row r="2194" spans="7:15" x14ac:dyDescent="0.25">
      <c r="G2194" s="93">
        <v>43607</v>
      </c>
      <c r="H2194" t="s">
        <v>23</v>
      </c>
      <c r="I2194" t="s">
        <v>65</v>
      </c>
      <c r="J2194" t="s">
        <v>643</v>
      </c>
      <c r="K2194" s="95">
        <v>39</v>
      </c>
      <c r="L2194" s="94">
        <v>0</v>
      </c>
      <c r="O2194" t="str">
        <f t="shared" si="491"/>
        <v/>
      </c>
    </row>
    <row r="2195" spans="7:15" x14ac:dyDescent="0.25">
      <c r="G2195" s="93">
        <v>43607</v>
      </c>
      <c r="H2195" t="s">
        <v>23</v>
      </c>
      <c r="I2195" t="s">
        <v>65</v>
      </c>
      <c r="J2195" t="s">
        <v>643</v>
      </c>
      <c r="K2195" s="95">
        <v>30</v>
      </c>
      <c r="L2195" s="94">
        <v>0</v>
      </c>
      <c r="O2195" t="str">
        <f t="shared" si="491"/>
        <v/>
      </c>
    </row>
    <row r="2196" spans="7:15" x14ac:dyDescent="0.25">
      <c r="G2196" s="93">
        <v>43608</v>
      </c>
      <c r="H2196" t="s">
        <v>22</v>
      </c>
      <c r="I2196" t="s">
        <v>36</v>
      </c>
      <c r="J2196" t="s">
        <v>644</v>
      </c>
      <c r="K2196" s="95">
        <v>56</v>
      </c>
      <c r="L2196" s="94">
        <v>0</v>
      </c>
      <c r="O2196" t="str">
        <f t="shared" si="491"/>
        <v/>
      </c>
    </row>
    <row r="2197" spans="7:15" x14ac:dyDescent="0.25">
      <c r="G2197" s="93">
        <v>43608</v>
      </c>
      <c r="H2197" t="s">
        <v>378</v>
      </c>
      <c r="I2197" t="s">
        <v>66</v>
      </c>
      <c r="J2197" t="s">
        <v>644</v>
      </c>
      <c r="K2197" s="95">
        <v>0</v>
      </c>
      <c r="L2197" s="94">
        <v>14</v>
      </c>
      <c r="O2197" t="str">
        <f t="shared" si="491"/>
        <v/>
      </c>
    </row>
    <row r="2198" spans="7:15" x14ac:dyDescent="0.25">
      <c r="G2198" s="93">
        <v>43608</v>
      </c>
      <c r="H2198" t="s">
        <v>73</v>
      </c>
      <c r="I2198" t="s">
        <v>66</v>
      </c>
      <c r="J2198" t="s">
        <v>644</v>
      </c>
      <c r="K2198" s="95">
        <v>14</v>
      </c>
      <c r="L2198" s="94">
        <v>0</v>
      </c>
      <c r="O2198" t="str">
        <f t="shared" si="491"/>
        <v/>
      </c>
    </row>
    <row r="2199" spans="7:15" x14ac:dyDescent="0.25">
      <c r="G2199" s="93">
        <v>43608</v>
      </c>
      <c r="H2199" t="s">
        <v>21</v>
      </c>
      <c r="I2199" t="s">
        <v>36</v>
      </c>
      <c r="J2199" t="s">
        <v>644</v>
      </c>
      <c r="K2199" s="95">
        <v>40</v>
      </c>
      <c r="L2199" s="94">
        <v>0</v>
      </c>
      <c r="O2199" t="str">
        <f t="shared" si="491"/>
        <v/>
      </c>
    </row>
    <row r="2200" spans="7:15" x14ac:dyDescent="0.25">
      <c r="G2200" s="93">
        <v>43608</v>
      </c>
      <c r="H2200" t="s">
        <v>21</v>
      </c>
      <c r="I2200" t="s">
        <v>36</v>
      </c>
      <c r="J2200" t="s">
        <v>644</v>
      </c>
      <c r="K2200" s="95">
        <v>16</v>
      </c>
      <c r="L2200" s="94">
        <v>0</v>
      </c>
      <c r="O2200" t="str">
        <f t="shared" si="491"/>
        <v/>
      </c>
    </row>
    <row r="2201" spans="7:15" x14ac:dyDescent="0.25">
      <c r="G2201" s="93">
        <v>43608</v>
      </c>
      <c r="H2201" t="s">
        <v>21</v>
      </c>
      <c r="I2201" t="s">
        <v>36</v>
      </c>
      <c r="J2201" t="s">
        <v>644</v>
      </c>
      <c r="K2201" s="95">
        <v>8</v>
      </c>
      <c r="L2201" s="94">
        <v>0</v>
      </c>
      <c r="O2201" t="str">
        <f t="shared" si="491"/>
        <v/>
      </c>
    </row>
    <row r="2202" spans="7:15" x14ac:dyDescent="0.25">
      <c r="G2202" s="93">
        <v>43608</v>
      </c>
      <c r="H2202" t="s">
        <v>70</v>
      </c>
      <c r="I2202" t="s">
        <v>65</v>
      </c>
      <c r="J2202" t="s">
        <v>644</v>
      </c>
      <c r="K2202" s="95">
        <v>55.75</v>
      </c>
      <c r="L2202" s="94">
        <v>0</v>
      </c>
      <c r="O2202" t="str">
        <f t="shared" si="491"/>
        <v/>
      </c>
    </row>
    <row r="2203" spans="7:15" x14ac:dyDescent="0.25">
      <c r="G2203" s="93">
        <v>43608</v>
      </c>
      <c r="H2203" t="s">
        <v>23</v>
      </c>
      <c r="I2203" t="s">
        <v>58</v>
      </c>
      <c r="J2203" t="s">
        <v>644</v>
      </c>
      <c r="K2203" s="95">
        <v>0</v>
      </c>
      <c r="L2203" s="94">
        <v>8</v>
      </c>
      <c r="O2203" t="str">
        <f t="shared" si="491"/>
        <v/>
      </c>
    </row>
    <row r="2204" spans="7:15" x14ac:dyDescent="0.25">
      <c r="G2204" s="93">
        <v>43608</v>
      </c>
      <c r="H2204" t="s">
        <v>23</v>
      </c>
      <c r="I2204" t="s">
        <v>37</v>
      </c>
      <c r="J2204" t="s">
        <v>165</v>
      </c>
      <c r="K2204" s="95">
        <v>16.399999999999999</v>
      </c>
      <c r="L2204" s="94">
        <v>0</v>
      </c>
      <c r="O2204" t="str">
        <f t="shared" si="491"/>
        <v/>
      </c>
    </row>
    <row r="2205" spans="7:15" x14ac:dyDescent="0.25">
      <c r="G2205" s="93">
        <v>43609</v>
      </c>
      <c r="H2205" t="s">
        <v>22</v>
      </c>
      <c r="I2205" t="s">
        <v>36</v>
      </c>
      <c r="J2205" t="s">
        <v>645</v>
      </c>
      <c r="K2205" s="95">
        <v>8</v>
      </c>
      <c r="L2205" s="94">
        <v>0</v>
      </c>
      <c r="O2205" t="str">
        <f t="shared" si="491"/>
        <v/>
      </c>
    </row>
    <row r="2206" spans="7:15" x14ac:dyDescent="0.25">
      <c r="G2206" s="93">
        <v>43609</v>
      </c>
      <c r="H2206" t="s">
        <v>378</v>
      </c>
      <c r="I2206" t="s">
        <v>65</v>
      </c>
      <c r="J2206" t="s">
        <v>645</v>
      </c>
      <c r="K2206" s="95">
        <v>401</v>
      </c>
      <c r="L2206" s="94">
        <v>0</v>
      </c>
      <c r="O2206" t="str">
        <f t="shared" si="491"/>
        <v/>
      </c>
    </row>
    <row r="2207" spans="7:15" x14ac:dyDescent="0.25">
      <c r="G2207" s="93">
        <v>43609</v>
      </c>
      <c r="H2207" t="s">
        <v>73</v>
      </c>
      <c r="I2207" t="s">
        <v>65</v>
      </c>
      <c r="J2207" t="s">
        <v>645</v>
      </c>
      <c r="K2207" s="95">
        <v>5</v>
      </c>
      <c r="L2207" s="94">
        <v>0</v>
      </c>
      <c r="O2207" t="str">
        <f t="shared" si="491"/>
        <v/>
      </c>
    </row>
    <row r="2208" spans="7:15" x14ac:dyDescent="0.25">
      <c r="G2208" s="93">
        <v>43609</v>
      </c>
      <c r="H2208" t="s">
        <v>72</v>
      </c>
      <c r="I2208" t="s">
        <v>65</v>
      </c>
      <c r="J2208" t="s">
        <v>645</v>
      </c>
      <c r="K2208" s="95">
        <v>10</v>
      </c>
      <c r="L2208" s="94">
        <v>0</v>
      </c>
      <c r="O2208" t="str">
        <f t="shared" si="491"/>
        <v/>
      </c>
    </row>
    <row r="2209" spans="7:15" x14ac:dyDescent="0.25">
      <c r="G2209" s="93">
        <v>43609</v>
      </c>
      <c r="H2209" t="s">
        <v>80</v>
      </c>
      <c r="I2209" t="s">
        <v>65</v>
      </c>
      <c r="J2209" t="s">
        <v>645</v>
      </c>
      <c r="K2209" s="95">
        <v>796.6</v>
      </c>
      <c r="L2209" s="94">
        <v>0</v>
      </c>
      <c r="O2209" t="str">
        <f t="shared" si="491"/>
        <v/>
      </c>
    </row>
    <row r="2210" spans="7:15" x14ac:dyDescent="0.25">
      <c r="G2210" s="93">
        <v>43609</v>
      </c>
      <c r="H2210" t="s">
        <v>71</v>
      </c>
      <c r="I2210" t="s">
        <v>67</v>
      </c>
      <c r="J2210" t="s">
        <v>645</v>
      </c>
      <c r="K2210" s="95">
        <v>25</v>
      </c>
      <c r="L2210" s="94">
        <v>0</v>
      </c>
      <c r="O2210" t="str">
        <f t="shared" si="491"/>
        <v/>
      </c>
    </row>
    <row r="2211" spans="7:15" x14ac:dyDescent="0.25">
      <c r="G2211" s="93">
        <v>43609</v>
      </c>
      <c r="H2211" t="s">
        <v>76</v>
      </c>
      <c r="I2211" t="s">
        <v>65</v>
      </c>
      <c r="J2211" t="s">
        <v>645</v>
      </c>
      <c r="K2211" s="95">
        <v>50.5</v>
      </c>
      <c r="L2211" s="94">
        <v>0</v>
      </c>
      <c r="O2211" t="str">
        <f t="shared" si="491"/>
        <v/>
      </c>
    </row>
    <row r="2212" spans="7:15" x14ac:dyDescent="0.25">
      <c r="G2212" s="93">
        <v>43609</v>
      </c>
      <c r="H2212" t="s">
        <v>75</v>
      </c>
      <c r="I2212" t="s">
        <v>58</v>
      </c>
      <c r="J2212" t="s">
        <v>645</v>
      </c>
      <c r="K2212" s="95">
        <v>17.5</v>
      </c>
      <c r="L2212" s="94">
        <v>0</v>
      </c>
      <c r="O2212" t="str">
        <f t="shared" si="491"/>
        <v/>
      </c>
    </row>
    <row r="2213" spans="7:15" x14ac:dyDescent="0.25">
      <c r="G2213" s="93">
        <v>43609</v>
      </c>
      <c r="H2213" t="s">
        <v>75</v>
      </c>
      <c r="I2213" t="s">
        <v>65</v>
      </c>
      <c r="J2213" t="s">
        <v>645</v>
      </c>
      <c r="K2213" s="95">
        <v>167.3</v>
      </c>
      <c r="L2213" s="94">
        <v>0</v>
      </c>
      <c r="O2213" t="str">
        <f t="shared" si="491"/>
        <v/>
      </c>
    </row>
    <row r="2214" spans="7:15" x14ac:dyDescent="0.25">
      <c r="G2214" s="93">
        <v>43609</v>
      </c>
      <c r="H2214" t="s">
        <v>107</v>
      </c>
      <c r="I2214" t="s">
        <v>65</v>
      </c>
      <c r="J2214" t="s">
        <v>645</v>
      </c>
      <c r="K2214" s="95">
        <v>10</v>
      </c>
      <c r="L2214" s="94">
        <v>0</v>
      </c>
      <c r="O2214" t="str">
        <f t="shared" si="491"/>
        <v/>
      </c>
    </row>
    <row r="2215" spans="7:15" x14ac:dyDescent="0.25">
      <c r="G2215" s="93">
        <v>43609</v>
      </c>
      <c r="H2215" t="s">
        <v>21</v>
      </c>
      <c r="I2215" t="s">
        <v>36</v>
      </c>
      <c r="J2215" t="s">
        <v>645</v>
      </c>
      <c r="K2215" s="95">
        <v>8</v>
      </c>
      <c r="L2215" s="94">
        <v>0</v>
      </c>
      <c r="O2215" t="str">
        <f t="shared" si="491"/>
        <v/>
      </c>
    </row>
    <row r="2216" spans="7:15" x14ac:dyDescent="0.25">
      <c r="G2216" s="93">
        <v>43609</v>
      </c>
      <c r="H2216" t="s">
        <v>86</v>
      </c>
      <c r="I2216" t="s">
        <v>58</v>
      </c>
      <c r="J2216" t="s">
        <v>645</v>
      </c>
      <c r="K2216" s="95">
        <v>31.5</v>
      </c>
      <c r="L2216" s="94">
        <v>0</v>
      </c>
      <c r="O2216" t="str">
        <f t="shared" si="491"/>
        <v/>
      </c>
    </row>
    <row r="2217" spans="7:15" x14ac:dyDescent="0.25">
      <c r="G2217" s="93">
        <v>43609</v>
      </c>
      <c r="H2217" t="s">
        <v>74</v>
      </c>
      <c r="I2217" t="s">
        <v>35</v>
      </c>
      <c r="J2217" t="s">
        <v>645</v>
      </c>
      <c r="K2217" s="95">
        <v>44</v>
      </c>
      <c r="L2217" s="94">
        <v>0</v>
      </c>
      <c r="O2217" t="str">
        <f t="shared" si="491"/>
        <v/>
      </c>
    </row>
    <row r="2218" spans="7:15" x14ac:dyDescent="0.25">
      <c r="G2218" s="93">
        <v>43609</v>
      </c>
      <c r="H2218" t="s">
        <v>81</v>
      </c>
      <c r="I2218" t="s">
        <v>65</v>
      </c>
      <c r="J2218" t="s">
        <v>645</v>
      </c>
      <c r="K2218" s="95">
        <v>514.4</v>
      </c>
      <c r="L2218" s="94">
        <v>0</v>
      </c>
      <c r="O2218" t="str">
        <f t="shared" si="491"/>
        <v/>
      </c>
    </row>
    <row r="2219" spans="7:15" x14ac:dyDescent="0.25">
      <c r="G2219" s="93">
        <v>43609</v>
      </c>
      <c r="H2219" t="s">
        <v>23</v>
      </c>
      <c r="I2219" t="s">
        <v>58</v>
      </c>
      <c r="J2219" t="s">
        <v>645</v>
      </c>
      <c r="K2219" s="95">
        <v>148</v>
      </c>
      <c r="L2219" s="94">
        <v>0</v>
      </c>
      <c r="O2219" t="str">
        <f t="shared" si="491"/>
        <v/>
      </c>
    </row>
    <row r="2220" spans="7:15" x14ac:dyDescent="0.25">
      <c r="G2220" s="93">
        <v>43609</v>
      </c>
      <c r="H2220" t="s">
        <v>23</v>
      </c>
      <c r="I2220" t="s">
        <v>58</v>
      </c>
      <c r="J2220" t="s">
        <v>645</v>
      </c>
      <c r="K2220" s="95">
        <v>73.319999999999993</v>
      </c>
      <c r="L2220" s="94">
        <v>0</v>
      </c>
      <c r="O2220" t="str">
        <f t="shared" si="491"/>
        <v/>
      </c>
    </row>
    <row r="2221" spans="7:15" x14ac:dyDescent="0.25">
      <c r="G2221" s="93">
        <v>43609</v>
      </c>
      <c r="H2221" t="s">
        <v>23</v>
      </c>
      <c r="I2221" t="s">
        <v>58</v>
      </c>
      <c r="J2221" t="s">
        <v>645</v>
      </c>
      <c r="K2221" s="95">
        <v>25.66</v>
      </c>
      <c r="L2221" s="94">
        <v>0</v>
      </c>
      <c r="O2221" t="str">
        <f t="shared" si="491"/>
        <v/>
      </c>
    </row>
    <row r="2222" spans="7:15" x14ac:dyDescent="0.25">
      <c r="G2222" s="93">
        <v>43609</v>
      </c>
      <c r="H2222" t="s">
        <v>23</v>
      </c>
      <c r="I2222" t="s">
        <v>58</v>
      </c>
      <c r="J2222" t="s">
        <v>645</v>
      </c>
      <c r="K2222" s="95">
        <v>23.99</v>
      </c>
      <c r="L2222" s="94">
        <v>0</v>
      </c>
      <c r="O2222" t="str">
        <f t="shared" si="491"/>
        <v/>
      </c>
    </row>
    <row r="2223" spans="7:15" x14ac:dyDescent="0.25">
      <c r="G2223" s="93">
        <v>43609</v>
      </c>
      <c r="H2223" t="s">
        <v>23</v>
      </c>
      <c r="I2223" t="s">
        <v>58</v>
      </c>
      <c r="J2223" t="s">
        <v>645</v>
      </c>
      <c r="K2223" s="95">
        <v>23.95</v>
      </c>
      <c r="L2223" s="94">
        <v>0</v>
      </c>
      <c r="O2223" t="str">
        <f t="shared" si="491"/>
        <v/>
      </c>
    </row>
    <row r="2224" spans="7:15" x14ac:dyDescent="0.25">
      <c r="G2224" s="93">
        <v>43609</v>
      </c>
      <c r="H2224" t="s">
        <v>23</v>
      </c>
      <c r="I2224" t="s">
        <v>63</v>
      </c>
      <c r="J2224" t="s">
        <v>645</v>
      </c>
      <c r="K2224" s="95">
        <v>99.51</v>
      </c>
      <c r="L2224" s="94">
        <v>0</v>
      </c>
      <c r="O2224" t="str">
        <f t="shared" si="491"/>
        <v/>
      </c>
    </row>
    <row r="2225" spans="7:15" x14ac:dyDescent="0.25">
      <c r="G2225" s="93">
        <v>43609</v>
      </c>
      <c r="H2225" t="s">
        <v>23</v>
      </c>
      <c r="I2225" t="s">
        <v>63</v>
      </c>
      <c r="J2225" t="s">
        <v>645</v>
      </c>
      <c r="K2225" s="95">
        <v>97.75</v>
      </c>
      <c r="L2225" s="94">
        <v>0</v>
      </c>
      <c r="O2225" t="str">
        <f t="shared" si="491"/>
        <v/>
      </c>
    </row>
    <row r="2226" spans="7:15" x14ac:dyDescent="0.25">
      <c r="G2226" s="93">
        <v>43609</v>
      </c>
      <c r="H2226" t="s">
        <v>23</v>
      </c>
      <c r="I2226" t="s">
        <v>63</v>
      </c>
      <c r="J2226" t="s">
        <v>645</v>
      </c>
      <c r="K2226" s="95">
        <v>43.73</v>
      </c>
      <c r="L2226" s="94">
        <v>0</v>
      </c>
      <c r="O2226" t="str">
        <f t="shared" si="491"/>
        <v/>
      </c>
    </row>
    <row r="2227" spans="7:15" x14ac:dyDescent="0.25">
      <c r="G2227" s="93">
        <v>43609</v>
      </c>
      <c r="H2227" t="s">
        <v>23</v>
      </c>
      <c r="I2227" t="s">
        <v>63</v>
      </c>
      <c r="J2227" t="s">
        <v>645</v>
      </c>
      <c r="K2227" s="95">
        <v>25.97</v>
      </c>
      <c r="L2227" s="94">
        <v>0</v>
      </c>
      <c r="O2227" t="str">
        <f t="shared" si="491"/>
        <v/>
      </c>
    </row>
    <row r="2228" spans="7:15" x14ac:dyDescent="0.25">
      <c r="G2228" s="93">
        <v>43610</v>
      </c>
      <c r="H2228" t="s">
        <v>84</v>
      </c>
      <c r="I2228" t="s">
        <v>646</v>
      </c>
      <c r="J2228" t="s">
        <v>647</v>
      </c>
      <c r="K2228" s="95">
        <v>516.86</v>
      </c>
      <c r="L2228" s="94">
        <v>0</v>
      </c>
      <c r="O2228" t="str">
        <f t="shared" si="491"/>
        <v/>
      </c>
    </row>
    <row r="2229" spans="7:15" x14ac:dyDescent="0.25">
      <c r="G2229" s="93">
        <v>43610</v>
      </c>
      <c r="H2229" t="s">
        <v>22</v>
      </c>
      <c r="I2229" t="s">
        <v>36</v>
      </c>
      <c r="J2229" t="s">
        <v>648</v>
      </c>
      <c r="K2229" s="95">
        <v>8</v>
      </c>
      <c r="L2229" s="94">
        <v>0</v>
      </c>
      <c r="O2229" t="str">
        <f t="shared" si="491"/>
        <v/>
      </c>
    </row>
    <row r="2230" spans="7:15" x14ac:dyDescent="0.25">
      <c r="G2230" s="93">
        <v>43610</v>
      </c>
      <c r="H2230" t="s">
        <v>22</v>
      </c>
      <c r="I2230" t="s">
        <v>646</v>
      </c>
      <c r="J2230" t="s">
        <v>647</v>
      </c>
      <c r="K2230" s="95">
        <v>269.23</v>
      </c>
      <c r="L2230" s="94">
        <v>0</v>
      </c>
      <c r="O2230" t="str">
        <f t="shared" si="491"/>
        <v/>
      </c>
    </row>
    <row r="2231" spans="7:15" x14ac:dyDescent="0.25">
      <c r="G2231" s="93">
        <v>43610</v>
      </c>
      <c r="H2231" t="s">
        <v>22</v>
      </c>
      <c r="I2231" t="s">
        <v>646</v>
      </c>
      <c r="J2231" t="s">
        <v>647</v>
      </c>
      <c r="K2231" s="95">
        <v>199.9</v>
      </c>
      <c r="L2231" s="94">
        <v>0</v>
      </c>
      <c r="O2231" t="str">
        <f t="shared" si="491"/>
        <v/>
      </c>
    </row>
    <row r="2232" spans="7:15" x14ac:dyDescent="0.25">
      <c r="G2232" s="93">
        <v>43610</v>
      </c>
      <c r="H2232" t="s">
        <v>22</v>
      </c>
      <c r="I2232" t="s">
        <v>646</v>
      </c>
      <c r="J2232" t="s">
        <v>647</v>
      </c>
      <c r="K2232" s="95">
        <v>150.13</v>
      </c>
      <c r="L2232" s="94">
        <v>0</v>
      </c>
      <c r="O2232" t="str">
        <f t="shared" si="491"/>
        <v/>
      </c>
    </row>
    <row r="2233" spans="7:15" x14ac:dyDescent="0.25">
      <c r="G2233" s="93">
        <v>43610</v>
      </c>
      <c r="H2233" t="s">
        <v>22</v>
      </c>
      <c r="I2233" t="s">
        <v>646</v>
      </c>
      <c r="J2233" t="s">
        <v>647</v>
      </c>
      <c r="K2233" s="95">
        <v>125.74</v>
      </c>
      <c r="L2233" s="94">
        <v>0</v>
      </c>
      <c r="O2233" t="str">
        <f t="shared" si="491"/>
        <v/>
      </c>
    </row>
    <row r="2234" spans="7:15" x14ac:dyDescent="0.25">
      <c r="G2234" s="93">
        <v>43610</v>
      </c>
      <c r="H2234" t="s">
        <v>22</v>
      </c>
      <c r="I2234" t="s">
        <v>646</v>
      </c>
      <c r="J2234" t="s">
        <v>647</v>
      </c>
      <c r="K2234" s="95">
        <v>83.96</v>
      </c>
      <c r="L2234" s="94">
        <v>0</v>
      </c>
      <c r="O2234" t="str">
        <f t="shared" si="491"/>
        <v/>
      </c>
    </row>
    <row r="2235" spans="7:15" x14ac:dyDescent="0.25">
      <c r="G2235" s="93">
        <v>43610</v>
      </c>
      <c r="H2235" t="s">
        <v>22</v>
      </c>
      <c r="I2235" t="s">
        <v>646</v>
      </c>
      <c r="J2235" t="s">
        <v>647</v>
      </c>
      <c r="K2235" s="95">
        <v>76.97</v>
      </c>
      <c r="L2235" s="94">
        <v>0</v>
      </c>
      <c r="O2235" t="str">
        <f t="shared" si="491"/>
        <v/>
      </c>
    </row>
    <row r="2236" spans="7:15" x14ac:dyDescent="0.25">
      <c r="G2236" s="93">
        <v>43610</v>
      </c>
      <c r="H2236" t="s">
        <v>22</v>
      </c>
      <c r="I2236" t="s">
        <v>646</v>
      </c>
      <c r="J2236" t="s">
        <v>647</v>
      </c>
      <c r="K2236" s="95">
        <v>73.849999999999994</v>
      </c>
      <c r="L2236" s="94">
        <v>0</v>
      </c>
      <c r="O2236" t="str">
        <f t="shared" si="491"/>
        <v/>
      </c>
    </row>
    <row r="2237" spans="7:15" x14ac:dyDescent="0.25">
      <c r="G2237" s="93">
        <v>43610</v>
      </c>
      <c r="H2237" t="s">
        <v>22</v>
      </c>
      <c r="I2237" t="s">
        <v>646</v>
      </c>
      <c r="J2237" t="s">
        <v>647</v>
      </c>
      <c r="K2237" s="95">
        <v>51.31</v>
      </c>
      <c r="L2237" s="94">
        <v>0</v>
      </c>
      <c r="O2237" t="str">
        <f t="shared" si="491"/>
        <v/>
      </c>
    </row>
    <row r="2238" spans="7:15" x14ac:dyDescent="0.25">
      <c r="G2238" s="93">
        <v>43610</v>
      </c>
      <c r="H2238" t="s">
        <v>22</v>
      </c>
      <c r="I2238" t="s">
        <v>646</v>
      </c>
      <c r="J2238" t="s">
        <v>647</v>
      </c>
      <c r="K2238" s="95">
        <v>38.090000000000003</v>
      </c>
      <c r="L2238" s="94">
        <v>0</v>
      </c>
      <c r="O2238" t="str">
        <f t="shared" si="491"/>
        <v/>
      </c>
    </row>
    <row r="2239" spans="7:15" x14ac:dyDescent="0.25">
      <c r="G2239" s="93">
        <v>43610</v>
      </c>
      <c r="H2239" t="s">
        <v>22</v>
      </c>
      <c r="I2239" t="s">
        <v>646</v>
      </c>
      <c r="J2239" t="s">
        <v>647</v>
      </c>
      <c r="K2239" s="95">
        <v>37.630000000000003</v>
      </c>
      <c r="L2239" s="94">
        <v>0</v>
      </c>
      <c r="O2239" t="str">
        <f t="shared" si="491"/>
        <v/>
      </c>
    </row>
    <row r="2240" spans="7:15" x14ac:dyDescent="0.25">
      <c r="G2240" s="93">
        <v>43610</v>
      </c>
      <c r="H2240" t="s">
        <v>22</v>
      </c>
      <c r="I2240" t="s">
        <v>646</v>
      </c>
      <c r="J2240" t="s">
        <v>647</v>
      </c>
      <c r="K2240" s="95">
        <v>32.130000000000003</v>
      </c>
      <c r="L2240" s="94">
        <v>0</v>
      </c>
      <c r="O2240" t="str">
        <f t="shared" si="491"/>
        <v/>
      </c>
    </row>
    <row r="2241" spans="7:15" x14ac:dyDescent="0.25">
      <c r="G2241" s="93">
        <v>43610</v>
      </c>
      <c r="H2241" t="s">
        <v>22</v>
      </c>
      <c r="I2241" t="s">
        <v>646</v>
      </c>
      <c r="J2241" t="s">
        <v>647</v>
      </c>
      <c r="K2241" s="95">
        <v>31.22</v>
      </c>
      <c r="L2241" s="94">
        <v>0</v>
      </c>
      <c r="O2241" t="str">
        <f t="shared" si="491"/>
        <v/>
      </c>
    </row>
    <row r="2242" spans="7:15" x14ac:dyDescent="0.25">
      <c r="G2242" s="93">
        <v>43610</v>
      </c>
      <c r="H2242" t="s">
        <v>22</v>
      </c>
      <c r="I2242" t="s">
        <v>646</v>
      </c>
      <c r="J2242" t="s">
        <v>647</v>
      </c>
      <c r="K2242" s="95">
        <v>19.329999999999998</v>
      </c>
      <c r="L2242" s="94">
        <v>0</v>
      </c>
      <c r="O2242" t="str">
        <f t="shared" si="491"/>
        <v/>
      </c>
    </row>
    <row r="2243" spans="7:15" x14ac:dyDescent="0.25">
      <c r="G2243" s="93">
        <v>43610</v>
      </c>
      <c r="H2243" t="s">
        <v>22</v>
      </c>
      <c r="I2243" t="s">
        <v>646</v>
      </c>
      <c r="J2243" t="s">
        <v>647</v>
      </c>
      <c r="K2243" s="95">
        <v>11.08</v>
      </c>
      <c r="L2243" s="94">
        <v>0</v>
      </c>
      <c r="O2243" t="str">
        <f t="shared" si="491"/>
        <v/>
      </c>
    </row>
    <row r="2244" spans="7:15" x14ac:dyDescent="0.25">
      <c r="G2244" s="93">
        <v>43610</v>
      </c>
      <c r="H2244" t="s">
        <v>22</v>
      </c>
      <c r="I2244" t="s">
        <v>646</v>
      </c>
      <c r="J2244" t="s">
        <v>647</v>
      </c>
      <c r="K2244" s="95">
        <v>10.27</v>
      </c>
      <c r="L2244" s="94">
        <v>0</v>
      </c>
      <c r="O2244" t="str">
        <f t="shared" si="491"/>
        <v/>
      </c>
    </row>
    <row r="2245" spans="7:15" x14ac:dyDescent="0.25">
      <c r="G2245" s="93">
        <v>43610</v>
      </c>
      <c r="H2245" t="s">
        <v>311</v>
      </c>
      <c r="I2245" t="s">
        <v>64</v>
      </c>
      <c r="J2245" t="s">
        <v>648</v>
      </c>
      <c r="K2245" s="95">
        <v>1501.66</v>
      </c>
      <c r="L2245" s="94">
        <v>0</v>
      </c>
      <c r="O2245" t="str">
        <f t="shared" si="491"/>
        <v/>
      </c>
    </row>
    <row r="2246" spans="7:15" x14ac:dyDescent="0.25">
      <c r="G2246" s="93">
        <v>43610</v>
      </c>
      <c r="H2246" t="s">
        <v>378</v>
      </c>
      <c r="I2246" t="s">
        <v>35</v>
      </c>
      <c r="J2246" t="s">
        <v>648</v>
      </c>
      <c r="K2246" s="95">
        <v>50.25</v>
      </c>
      <c r="L2246" s="94">
        <v>0</v>
      </c>
      <c r="O2246" t="str">
        <f t="shared" si="491"/>
        <v/>
      </c>
    </row>
    <row r="2247" spans="7:15" x14ac:dyDescent="0.25">
      <c r="G2247" s="93">
        <v>43610</v>
      </c>
      <c r="H2247" t="s">
        <v>72</v>
      </c>
      <c r="I2247" t="s">
        <v>65</v>
      </c>
      <c r="J2247" t="s">
        <v>648</v>
      </c>
      <c r="K2247" s="95">
        <v>10</v>
      </c>
      <c r="L2247" s="94">
        <v>0</v>
      </c>
      <c r="O2247" t="str">
        <f t="shared" si="491"/>
        <v/>
      </c>
    </row>
    <row r="2248" spans="7:15" x14ac:dyDescent="0.25">
      <c r="G2248" s="93">
        <v>43610</v>
      </c>
      <c r="H2248" t="s">
        <v>80</v>
      </c>
      <c r="I2248" t="s">
        <v>646</v>
      </c>
      <c r="J2248" t="s">
        <v>647</v>
      </c>
      <c r="K2248" s="95">
        <v>328.77</v>
      </c>
      <c r="L2248" s="94">
        <v>0</v>
      </c>
      <c r="O2248" t="str">
        <f t="shared" si="491"/>
        <v/>
      </c>
    </row>
    <row r="2249" spans="7:15" x14ac:dyDescent="0.25">
      <c r="G2249" s="93">
        <v>43610</v>
      </c>
      <c r="H2249" t="s">
        <v>71</v>
      </c>
      <c r="I2249" t="s">
        <v>646</v>
      </c>
      <c r="J2249" t="s">
        <v>647</v>
      </c>
      <c r="K2249" s="95">
        <v>11432.58</v>
      </c>
      <c r="L2249" s="94">
        <v>0</v>
      </c>
      <c r="O2249" t="str">
        <f t="shared" si="491"/>
        <v/>
      </c>
    </row>
    <row r="2250" spans="7:15" x14ac:dyDescent="0.25">
      <c r="G2250" s="93">
        <v>43610</v>
      </c>
      <c r="H2250" t="s">
        <v>21</v>
      </c>
      <c r="I2250" t="s">
        <v>36</v>
      </c>
      <c r="J2250" t="s">
        <v>648</v>
      </c>
      <c r="K2250" s="95">
        <v>40</v>
      </c>
      <c r="L2250" s="94">
        <v>0</v>
      </c>
      <c r="O2250" t="str">
        <f t="shared" ref="O2250:O2313" si="492">IF(P2250="","",O2249+1)</f>
        <v/>
      </c>
    </row>
    <row r="2251" spans="7:15" x14ac:dyDescent="0.25">
      <c r="G2251" s="93">
        <v>43610</v>
      </c>
      <c r="H2251" t="s">
        <v>21</v>
      </c>
      <c r="I2251" t="s">
        <v>36</v>
      </c>
      <c r="J2251" t="s">
        <v>648</v>
      </c>
      <c r="K2251" s="95">
        <v>24</v>
      </c>
      <c r="L2251" s="94">
        <v>0</v>
      </c>
      <c r="O2251" t="str">
        <f t="shared" si="492"/>
        <v/>
      </c>
    </row>
    <row r="2252" spans="7:15" x14ac:dyDescent="0.25">
      <c r="G2252" s="93">
        <v>43610</v>
      </c>
      <c r="H2252" t="s">
        <v>21</v>
      </c>
      <c r="I2252" t="s">
        <v>36</v>
      </c>
      <c r="J2252" t="s">
        <v>648</v>
      </c>
      <c r="K2252" s="95">
        <v>8</v>
      </c>
      <c r="L2252" s="94">
        <v>0</v>
      </c>
      <c r="O2252" t="str">
        <f t="shared" si="492"/>
        <v/>
      </c>
    </row>
    <row r="2253" spans="7:15" x14ac:dyDescent="0.25">
      <c r="G2253" s="93">
        <v>43610</v>
      </c>
      <c r="H2253" t="s">
        <v>21</v>
      </c>
      <c r="I2253" t="s">
        <v>58</v>
      </c>
      <c r="J2253" t="s">
        <v>648</v>
      </c>
      <c r="K2253" s="95">
        <v>0</v>
      </c>
      <c r="L2253" s="94">
        <v>16</v>
      </c>
      <c r="O2253" t="str">
        <f t="shared" si="492"/>
        <v/>
      </c>
    </row>
    <row r="2254" spans="7:15" x14ac:dyDescent="0.25">
      <c r="G2254" s="93">
        <v>43610</v>
      </c>
      <c r="H2254" t="s">
        <v>21</v>
      </c>
      <c r="I2254" t="s">
        <v>646</v>
      </c>
      <c r="J2254" t="s">
        <v>647</v>
      </c>
      <c r="K2254" s="95">
        <v>1334.36</v>
      </c>
      <c r="L2254" s="94">
        <v>0</v>
      </c>
      <c r="O2254" t="str">
        <f t="shared" si="492"/>
        <v/>
      </c>
    </row>
    <row r="2255" spans="7:15" x14ac:dyDescent="0.25">
      <c r="G2255" s="93">
        <v>43610</v>
      </c>
      <c r="H2255" t="s">
        <v>21</v>
      </c>
      <c r="I2255" t="s">
        <v>646</v>
      </c>
      <c r="J2255" t="s">
        <v>647</v>
      </c>
      <c r="K2255" s="95">
        <v>1045.49</v>
      </c>
      <c r="L2255" s="94">
        <v>0</v>
      </c>
      <c r="O2255" t="str">
        <f t="shared" si="492"/>
        <v/>
      </c>
    </row>
    <row r="2256" spans="7:15" x14ac:dyDescent="0.25">
      <c r="G2256" s="93">
        <v>43610</v>
      </c>
      <c r="H2256" t="s">
        <v>21</v>
      </c>
      <c r="I2256" t="s">
        <v>646</v>
      </c>
      <c r="J2256" t="s">
        <v>647</v>
      </c>
      <c r="K2256" s="95">
        <v>980.37</v>
      </c>
      <c r="L2256" s="94">
        <v>0</v>
      </c>
      <c r="O2256" t="str">
        <f t="shared" si="492"/>
        <v/>
      </c>
    </row>
    <row r="2257" spans="7:15" x14ac:dyDescent="0.25">
      <c r="G2257" s="93">
        <v>43610</v>
      </c>
      <c r="H2257" t="s">
        <v>21</v>
      </c>
      <c r="I2257" t="s">
        <v>646</v>
      </c>
      <c r="J2257" t="s">
        <v>647</v>
      </c>
      <c r="K2257" s="95">
        <v>936.65</v>
      </c>
      <c r="L2257" s="94">
        <v>0</v>
      </c>
      <c r="O2257" t="str">
        <f t="shared" si="492"/>
        <v/>
      </c>
    </row>
    <row r="2258" spans="7:15" x14ac:dyDescent="0.25">
      <c r="G2258" s="93">
        <v>43610</v>
      </c>
      <c r="H2258" t="s">
        <v>21</v>
      </c>
      <c r="I2258" t="s">
        <v>646</v>
      </c>
      <c r="J2258" t="s">
        <v>647</v>
      </c>
      <c r="K2258" s="95">
        <v>808.05</v>
      </c>
      <c r="L2258" s="94">
        <v>0</v>
      </c>
      <c r="O2258" t="str">
        <f t="shared" si="492"/>
        <v/>
      </c>
    </row>
    <row r="2259" spans="7:15" x14ac:dyDescent="0.25">
      <c r="G2259" s="93">
        <v>43610</v>
      </c>
      <c r="H2259" t="s">
        <v>21</v>
      </c>
      <c r="I2259" t="s">
        <v>646</v>
      </c>
      <c r="J2259" t="s">
        <v>647</v>
      </c>
      <c r="K2259" s="95">
        <v>703.22</v>
      </c>
      <c r="L2259" s="94">
        <v>0</v>
      </c>
      <c r="O2259" t="str">
        <f t="shared" si="492"/>
        <v/>
      </c>
    </row>
    <row r="2260" spans="7:15" x14ac:dyDescent="0.25">
      <c r="G2260" s="93">
        <v>43610</v>
      </c>
      <c r="H2260" t="s">
        <v>21</v>
      </c>
      <c r="I2260" t="s">
        <v>646</v>
      </c>
      <c r="J2260" t="s">
        <v>647</v>
      </c>
      <c r="K2260" s="95">
        <v>637.09</v>
      </c>
      <c r="L2260" s="94">
        <v>0</v>
      </c>
      <c r="O2260" t="str">
        <f t="shared" si="492"/>
        <v/>
      </c>
    </row>
    <row r="2261" spans="7:15" x14ac:dyDescent="0.25">
      <c r="G2261" s="93">
        <v>43610</v>
      </c>
      <c r="H2261" t="s">
        <v>21</v>
      </c>
      <c r="I2261" t="s">
        <v>646</v>
      </c>
      <c r="J2261" t="s">
        <v>647</v>
      </c>
      <c r="K2261" s="95">
        <v>554.16</v>
      </c>
      <c r="L2261" s="94">
        <v>0</v>
      </c>
      <c r="O2261" t="str">
        <f t="shared" si="492"/>
        <v/>
      </c>
    </row>
    <row r="2262" spans="7:15" x14ac:dyDescent="0.25">
      <c r="G2262" s="93">
        <v>43610</v>
      </c>
      <c r="H2262" t="s">
        <v>21</v>
      </c>
      <c r="I2262" t="s">
        <v>646</v>
      </c>
      <c r="J2262" t="s">
        <v>647</v>
      </c>
      <c r="K2262" s="95">
        <v>522.20000000000005</v>
      </c>
      <c r="L2262" s="94">
        <v>0</v>
      </c>
      <c r="O2262" t="str">
        <f t="shared" si="492"/>
        <v/>
      </c>
    </row>
    <row r="2263" spans="7:15" x14ac:dyDescent="0.25">
      <c r="G2263" s="93">
        <v>43610</v>
      </c>
      <c r="H2263" t="s">
        <v>21</v>
      </c>
      <c r="I2263" t="s">
        <v>646</v>
      </c>
      <c r="J2263" t="s">
        <v>647</v>
      </c>
      <c r="K2263" s="95">
        <v>486.39</v>
      </c>
      <c r="L2263" s="94">
        <v>0</v>
      </c>
      <c r="O2263" t="str">
        <f t="shared" si="492"/>
        <v/>
      </c>
    </row>
    <row r="2264" spans="7:15" x14ac:dyDescent="0.25">
      <c r="G2264" s="93">
        <v>43610</v>
      </c>
      <c r="H2264" t="s">
        <v>21</v>
      </c>
      <c r="I2264" t="s">
        <v>646</v>
      </c>
      <c r="J2264" t="s">
        <v>647</v>
      </c>
      <c r="K2264" s="95">
        <v>473.77</v>
      </c>
      <c r="L2264" s="94">
        <v>0</v>
      </c>
      <c r="O2264" t="str">
        <f t="shared" si="492"/>
        <v/>
      </c>
    </row>
    <row r="2265" spans="7:15" x14ac:dyDescent="0.25">
      <c r="G2265" s="93">
        <v>43610</v>
      </c>
      <c r="H2265" t="s">
        <v>21</v>
      </c>
      <c r="I2265" t="s">
        <v>646</v>
      </c>
      <c r="J2265" t="s">
        <v>647</v>
      </c>
      <c r="K2265" s="95">
        <v>365.4</v>
      </c>
      <c r="L2265" s="94">
        <v>0</v>
      </c>
      <c r="O2265" t="str">
        <f t="shared" si="492"/>
        <v/>
      </c>
    </row>
    <row r="2266" spans="7:15" x14ac:dyDescent="0.25">
      <c r="G2266" s="93">
        <v>43610</v>
      </c>
      <c r="H2266" t="s">
        <v>21</v>
      </c>
      <c r="I2266" t="s">
        <v>646</v>
      </c>
      <c r="J2266" t="s">
        <v>647</v>
      </c>
      <c r="K2266" s="95">
        <v>305.62</v>
      </c>
      <c r="L2266" s="94">
        <v>0</v>
      </c>
      <c r="O2266" t="str">
        <f t="shared" si="492"/>
        <v/>
      </c>
    </row>
    <row r="2267" spans="7:15" x14ac:dyDescent="0.25">
      <c r="G2267" s="93">
        <v>43610</v>
      </c>
      <c r="H2267" t="s">
        <v>21</v>
      </c>
      <c r="I2267" t="s">
        <v>646</v>
      </c>
      <c r="J2267" t="s">
        <v>647</v>
      </c>
      <c r="K2267" s="95">
        <v>277.51</v>
      </c>
      <c r="L2267" s="94">
        <v>0</v>
      </c>
      <c r="O2267" t="str">
        <f t="shared" si="492"/>
        <v/>
      </c>
    </row>
    <row r="2268" spans="7:15" x14ac:dyDescent="0.25">
      <c r="G2268" s="93">
        <v>43610</v>
      </c>
      <c r="H2268" t="s">
        <v>21</v>
      </c>
      <c r="I2268" t="s">
        <v>646</v>
      </c>
      <c r="J2268" t="s">
        <v>647</v>
      </c>
      <c r="K2268" s="95">
        <v>250.17</v>
      </c>
      <c r="L2268" s="94">
        <v>0</v>
      </c>
      <c r="O2268" t="str">
        <f t="shared" si="492"/>
        <v/>
      </c>
    </row>
    <row r="2269" spans="7:15" x14ac:dyDescent="0.25">
      <c r="G2269" s="93">
        <v>43610</v>
      </c>
      <c r="H2269" t="s">
        <v>21</v>
      </c>
      <c r="I2269" t="s">
        <v>646</v>
      </c>
      <c r="J2269" t="s">
        <v>647</v>
      </c>
      <c r="K2269" s="95">
        <v>250.08</v>
      </c>
      <c r="L2269" s="94">
        <v>0</v>
      </c>
      <c r="O2269" t="str">
        <f t="shared" si="492"/>
        <v/>
      </c>
    </row>
    <row r="2270" spans="7:15" x14ac:dyDescent="0.25">
      <c r="G2270" s="93">
        <v>43610</v>
      </c>
      <c r="H2270" t="s">
        <v>21</v>
      </c>
      <c r="I2270" t="s">
        <v>646</v>
      </c>
      <c r="J2270" t="s">
        <v>647</v>
      </c>
      <c r="K2270" s="95">
        <v>226.28</v>
      </c>
      <c r="L2270" s="94">
        <v>0</v>
      </c>
      <c r="O2270" t="str">
        <f t="shared" si="492"/>
        <v/>
      </c>
    </row>
    <row r="2271" spans="7:15" x14ac:dyDescent="0.25">
      <c r="G2271" s="93">
        <v>43610</v>
      </c>
      <c r="H2271" t="s">
        <v>21</v>
      </c>
      <c r="I2271" t="s">
        <v>646</v>
      </c>
      <c r="J2271" t="s">
        <v>647</v>
      </c>
      <c r="K2271" s="95">
        <v>213.47</v>
      </c>
      <c r="L2271" s="94">
        <v>0</v>
      </c>
      <c r="O2271" t="str">
        <f t="shared" si="492"/>
        <v/>
      </c>
    </row>
    <row r="2272" spans="7:15" x14ac:dyDescent="0.25">
      <c r="G2272" s="93">
        <v>43610</v>
      </c>
      <c r="H2272" t="s">
        <v>21</v>
      </c>
      <c r="I2272" t="s">
        <v>646</v>
      </c>
      <c r="J2272" t="s">
        <v>647</v>
      </c>
      <c r="K2272" s="95">
        <v>210.56</v>
      </c>
      <c r="L2272" s="94">
        <v>0</v>
      </c>
      <c r="O2272" t="str">
        <f t="shared" si="492"/>
        <v/>
      </c>
    </row>
    <row r="2273" spans="7:15" x14ac:dyDescent="0.25">
      <c r="G2273" s="93">
        <v>43610</v>
      </c>
      <c r="H2273" t="s">
        <v>21</v>
      </c>
      <c r="I2273" t="s">
        <v>646</v>
      </c>
      <c r="J2273" t="s">
        <v>647</v>
      </c>
      <c r="K2273" s="95">
        <v>159.69999999999999</v>
      </c>
      <c r="L2273" s="94">
        <v>0</v>
      </c>
      <c r="O2273" t="str">
        <f t="shared" si="492"/>
        <v/>
      </c>
    </row>
    <row r="2274" spans="7:15" x14ac:dyDescent="0.25">
      <c r="G2274" s="93">
        <v>43610</v>
      </c>
      <c r="H2274" t="s">
        <v>21</v>
      </c>
      <c r="I2274" t="s">
        <v>646</v>
      </c>
      <c r="J2274" t="s">
        <v>647</v>
      </c>
      <c r="K2274" s="95">
        <v>122.35</v>
      </c>
      <c r="L2274" s="94">
        <v>0</v>
      </c>
      <c r="O2274" t="str">
        <f t="shared" si="492"/>
        <v/>
      </c>
    </row>
    <row r="2275" spans="7:15" x14ac:dyDescent="0.25">
      <c r="G2275" s="93">
        <v>43610</v>
      </c>
      <c r="H2275" t="s">
        <v>21</v>
      </c>
      <c r="I2275" t="s">
        <v>646</v>
      </c>
      <c r="J2275" t="s">
        <v>647</v>
      </c>
      <c r="K2275" s="95">
        <v>60.62</v>
      </c>
      <c r="L2275" s="94">
        <v>0</v>
      </c>
      <c r="O2275" t="str">
        <f t="shared" si="492"/>
        <v/>
      </c>
    </row>
    <row r="2276" spans="7:15" x14ac:dyDescent="0.25">
      <c r="G2276" s="93">
        <v>43610</v>
      </c>
      <c r="H2276" t="s">
        <v>21</v>
      </c>
      <c r="I2276" t="s">
        <v>646</v>
      </c>
      <c r="J2276" t="s">
        <v>647</v>
      </c>
      <c r="K2276" s="95">
        <v>59.16</v>
      </c>
      <c r="L2276" s="94">
        <v>0</v>
      </c>
      <c r="O2276" t="str">
        <f t="shared" si="492"/>
        <v/>
      </c>
    </row>
    <row r="2277" spans="7:15" x14ac:dyDescent="0.25">
      <c r="G2277" s="93">
        <v>43610</v>
      </c>
      <c r="H2277" t="s">
        <v>21</v>
      </c>
      <c r="I2277" t="s">
        <v>646</v>
      </c>
      <c r="J2277" t="s">
        <v>647</v>
      </c>
      <c r="K2277" s="95">
        <v>31.65</v>
      </c>
      <c r="L2277" s="94">
        <v>0</v>
      </c>
      <c r="O2277" t="str">
        <f t="shared" si="492"/>
        <v/>
      </c>
    </row>
    <row r="2278" spans="7:15" x14ac:dyDescent="0.25">
      <c r="G2278" s="93">
        <v>43610</v>
      </c>
      <c r="H2278" t="s">
        <v>21</v>
      </c>
      <c r="I2278" t="s">
        <v>646</v>
      </c>
      <c r="J2278" t="s">
        <v>647</v>
      </c>
      <c r="K2278" s="95">
        <v>28.72</v>
      </c>
      <c r="L2278" s="94">
        <v>0</v>
      </c>
      <c r="O2278" t="str">
        <f t="shared" si="492"/>
        <v/>
      </c>
    </row>
    <row r="2279" spans="7:15" x14ac:dyDescent="0.25">
      <c r="G2279" s="93">
        <v>43610</v>
      </c>
      <c r="H2279" t="s">
        <v>21</v>
      </c>
      <c r="I2279" t="s">
        <v>646</v>
      </c>
      <c r="J2279" t="s">
        <v>647</v>
      </c>
      <c r="K2279" s="95">
        <v>25.31</v>
      </c>
      <c r="L2279" s="94">
        <v>0</v>
      </c>
      <c r="O2279" t="str">
        <f t="shared" si="492"/>
        <v/>
      </c>
    </row>
    <row r="2280" spans="7:15" x14ac:dyDescent="0.25">
      <c r="G2280" s="93">
        <v>43610</v>
      </c>
      <c r="H2280" t="s">
        <v>21</v>
      </c>
      <c r="I2280" t="s">
        <v>646</v>
      </c>
      <c r="J2280" t="s">
        <v>647</v>
      </c>
      <c r="K2280" s="95">
        <v>19.39</v>
      </c>
      <c r="L2280" s="94">
        <v>0</v>
      </c>
      <c r="O2280" t="str">
        <f t="shared" si="492"/>
        <v/>
      </c>
    </row>
    <row r="2281" spans="7:15" x14ac:dyDescent="0.25">
      <c r="G2281" s="93">
        <v>43610</v>
      </c>
      <c r="H2281" t="s">
        <v>21</v>
      </c>
      <c r="I2281" t="s">
        <v>65</v>
      </c>
      <c r="J2281" t="s">
        <v>648</v>
      </c>
      <c r="K2281" s="95">
        <v>24</v>
      </c>
      <c r="L2281" s="94">
        <v>0</v>
      </c>
      <c r="O2281" t="str">
        <f t="shared" si="492"/>
        <v/>
      </c>
    </row>
    <row r="2282" spans="7:15" x14ac:dyDescent="0.25">
      <c r="G2282" s="93">
        <v>43610</v>
      </c>
      <c r="H2282" t="s">
        <v>369</v>
      </c>
      <c r="I2282" t="s">
        <v>36</v>
      </c>
      <c r="J2282" t="s">
        <v>648</v>
      </c>
      <c r="K2282" s="95">
        <v>294.75</v>
      </c>
      <c r="L2282" s="94">
        <v>0</v>
      </c>
      <c r="O2282" t="str">
        <f t="shared" si="492"/>
        <v/>
      </c>
    </row>
    <row r="2283" spans="7:15" x14ac:dyDescent="0.25">
      <c r="G2283" s="93">
        <v>43610</v>
      </c>
      <c r="H2283" t="s">
        <v>69</v>
      </c>
      <c r="I2283" t="s">
        <v>646</v>
      </c>
      <c r="J2283" t="s">
        <v>647</v>
      </c>
      <c r="K2283" s="95">
        <v>13.97</v>
      </c>
      <c r="L2283" s="94">
        <v>0</v>
      </c>
      <c r="O2283" t="str">
        <f t="shared" si="492"/>
        <v/>
      </c>
    </row>
    <row r="2284" spans="7:15" x14ac:dyDescent="0.25">
      <c r="G2284" s="93">
        <v>43610</v>
      </c>
      <c r="H2284" t="s">
        <v>69</v>
      </c>
      <c r="I2284" t="s">
        <v>65</v>
      </c>
      <c r="J2284" t="s">
        <v>648</v>
      </c>
      <c r="K2284" s="95">
        <v>15.35</v>
      </c>
      <c r="L2284" s="94">
        <v>0</v>
      </c>
      <c r="O2284" t="str">
        <f t="shared" si="492"/>
        <v/>
      </c>
    </row>
    <row r="2285" spans="7:15" x14ac:dyDescent="0.25">
      <c r="G2285" s="93">
        <v>43610</v>
      </c>
      <c r="H2285" t="s">
        <v>68</v>
      </c>
      <c r="I2285" t="s">
        <v>646</v>
      </c>
      <c r="J2285" t="s">
        <v>647</v>
      </c>
      <c r="K2285" s="95">
        <v>653.96</v>
      </c>
      <c r="L2285" s="94">
        <v>0</v>
      </c>
      <c r="O2285" t="str">
        <f t="shared" si="492"/>
        <v/>
      </c>
    </row>
    <row r="2286" spans="7:15" x14ac:dyDescent="0.25">
      <c r="G2286" s="93">
        <v>43610</v>
      </c>
      <c r="H2286" t="s">
        <v>23</v>
      </c>
      <c r="I2286" t="s">
        <v>37</v>
      </c>
      <c r="J2286" t="s">
        <v>314</v>
      </c>
      <c r="K2286" s="95">
        <v>7.65</v>
      </c>
      <c r="L2286" s="94">
        <v>0</v>
      </c>
      <c r="O2286" t="str">
        <f t="shared" si="492"/>
        <v/>
      </c>
    </row>
    <row r="2287" spans="7:15" x14ac:dyDescent="0.25">
      <c r="G2287" s="93">
        <v>43610</v>
      </c>
      <c r="H2287" t="s">
        <v>23</v>
      </c>
      <c r="I2287" t="s">
        <v>646</v>
      </c>
      <c r="J2287" t="s">
        <v>647</v>
      </c>
      <c r="K2287" s="95">
        <v>341.28</v>
      </c>
      <c r="L2287" s="94">
        <v>0</v>
      </c>
      <c r="O2287" t="str">
        <f t="shared" si="492"/>
        <v/>
      </c>
    </row>
    <row r="2288" spans="7:15" x14ac:dyDescent="0.25">
      <c r="G2288" s="93">
        <v>43610</v>
      </c>
      <c r="H2288" t="s">
        <v>23</v>
      </c>
      <c r="I2288" t="s">
        <v>646</v>
      </c>
      <c r="J2288" t="s">
        <v>647</v>
      </c>
      <c r="K2288" s="95">
        <v>101.66</v>
      </c>
      <c r="L2288" s="94">
        <v>0</v>
      </c>
      <c r="O2288" t="str">
        <f t="shared" si="492"/>
        <v/>
      </c>
    </row>
    <row r="2289" spans="7:15" x14ac:dyDescent="0.25">
      <c r="G2289" s="93">
        <v>43610</v>
      </c>
      <c r="H2289" t="s">
        <v>23</v>
      </c>
      <c r="I2289" t="s">
        <v>646</v>
      </c>
      <c r="J2289" t="s">
        <v>647</v>
      </c>
      <c r="K2289" s="95">
        <v>91.9</v>
      </c>
      <c r="L2289" s="94">
        <v>0</v>
      </c>
      <c r="O2289" t="str">
        <f t="shared" si="492"/>
        <v/>
      </c>
    </row>
    <row r="2290" spans="7:15" x14ac:dyDescent="0.25">
      <c r="G2290" s="93">
        <v>43610</v>
      </c>
      <c r="H2290" t="s">
        <v>23</v>
      </c>
      <c r="I2290" t="s">
        <v>646</v>
      </c>
      <c r="J2290" t="s">
        <v>647</v>
      </c>
      <c r="K2290" s="95">
        <v>58.94</v>
      </c>
      <c r="L2290" s="94">
        <v>0</v>
      </c>
      <c r="O2290" t="str">
        <f t="shared" si="492"/>
        <v/>
      </c>
    </row>
    <row r="2291" spans="7:15" x14ac:dyDescent="0.25">
      <c r="G2291" s="93">
        <v>43610</v>
      </c>
      <c r="H2291" t="s">
        <v>23</v>
      </c>
      <c r="I2291" t="s">
        <v>646</v>
      </c>
      <c r="J2291" t="s">
        <v>647</v>
      </c>
      <c r="K2291" s="95">
        <v>50.38</v>
      </c>
      <c r="L2291" s="94">
        <v>0</v>
      </c>
      <c r="O2291" t="str">
        <f t="shared" si="492"/>
        <v/>
      </c>
    </row>
    <row r="2292" spans="7:15" x14ac:dyDescent="0.25">
      <c r="G2292" s="93">
        <v>43610</v>
      </c>
      <c r="H2292" t="s">
        <v>23</v>
      </c>
      <c r="I2292" t="s">
        <v>646</v>
      </c>
      <c r="J2292" t="s">
        <v>647</v>
      </c>
      <c r="K2292" s="95">
        <v>39.479999999999997</v>
      </c>
      <c r="L2292" s="94">
        <v>0</v>
      </c>
      <c r="O2292" t="str">
        <f t="shared" si="492"/>
        <v/>
      </c>
    </row>
    <row r="2293" spans="7:15" x14ac:dyDescent="0.25">
      <c r="G2293" s="93">
        <v>43610</v>
      </c>
      <c r="H2293" t="s">
        <v>23</v>
      </c>
      <c r="I2293" t="s">
        <v>65</v>
      </c>
      <c r="J2293" t="s">
        <v>648</v>
      </c>
      <c r="K2293" s="95">
        <v>12</v>
      </c>
      <c r="L2293" s="94">
        <v>0</v>
      </c>
      <c r="O2293" t="str">
        <f t="shared" si="492"/>
        <v/>
      </c>
    </row>
    <row r="2294" spans="7:15" x14ac:dyDescent="0.25">
      <c r="G2294" s="93">
        <v>43612</v>
      </c>
      <c r="H2294" t="s">
        <v>72</v>
      </c>
      <c r="I2294" t="s">
        <v>65</v>
      </c>
      <c r="J2294" t="s">
        <v>649</v>
      </c>
      <c r="K2294" s="95">
        <v>24</v>
      </c>
      <c r="L2294" s="94">
        <v>0</v>
      </c>
      <c r="O2294" t="str">
        <f t="shared" si="492"/>
        <v/>
      </c>
    </row>
    <row r="2295" spans="7:15" x14ac:dyDescent="0.25">
      <c r="G2295" s="93">
        <v>43612</v>
      </c>
      <c r="H2295" t="s">
        <v>75</v>
      </c>
      <c r="I2295" t="s">
        <v>58</v>
      </c>
      <c r="J2295" t="s">
        <v>649</v>
      </c>
      <c r="K2295" s="95">
        <v>24</v>
      </c>
      <c r="L2295" s="94">
        <v>0</v>
      </c>
      <c r="O2295" t="str">
        <f t="shared" si="492"/>
        <v/>
      </c>
    </row>
    <row r="2296" spans="7:15" x14ac:dyDescent="0.25">
      <c r="G2296" s="93">
        <v>43612</v>
      </c>
      <c r="H2296" t="s">
        <v>75</v>
      </c>
      <c r="I2296" t="s">
        <v>65</v>
      </c>
      <c r="J2296" t="s">
        <v>649</v>
      </c>
      <c r="K2296" s="95">
        <v>59</v>
      </c>
      <c r="L2296" s="94">
        <v>0</v>
      </c>
      <c r="O2296" t="str">
        <f t="shared" si="492"/>
        <v/>
      </c>
    </row>
    <row r="2297" spans="7:15" x14ac:dyDescent="0.25">
      <c r="G2297" s="93">
        <v>43612</v>
      </c>
      <c r="H2297" t="s">
        <v>21</v>
      </c>
      <c r="I2297" t="s">
        <v>36</v>
      </c>
      <c r="J2297" t="s">
        <v>649</v>
      </c>
      <c r="K2297" s="95">
        <v>16</v>
      </c>
      <c r="L2297" s="94">
        <v>0</v>
      </c>
      <c r="O2297" t="str">
        <f t="shared" si="492"/>
        <v/>
      </c>
    </row>
    <row r="2298" spans="7:15" x14ac:dyDescent="0.25">
      <c r="G2298" s="93">
        <v>43612</v>
      </c>
      <c r="H2298" t="s">
        <v>83</v>
      </c>
      <c r="I2298" t="s">
        <v>63</v>
      </c>
      <c r="J2298" t="s">
        <v>649</v>
      </c>
      <c r="K2298" s="95">
        <v>101.65</v>
      </c>
      <c r="L2298" s="94">
        <v>0</v>
      </c>
      <c r="O2298" t="str">
        <f t="shared" si="492"/>
        <v/>
      </c>
    </row>
    <row r="2299" spans="7:15" x14ac:dyDescent="0.25">
      <c r="G2299" s="93">
        <v>43612</v>
      </c>
      <c r="H2299" t="s">
        <v>82</v>
      </c>
      <c r="I2299" t="s">
        <v>66</v>
      </c>
      <c r="J2299" t="s">
        <v>649</v>
      </c>
      <c r="K2299" s="95">
        <v>67</v>
      </c>
      <c r="L2299" s="94">
        <v>0</v>
      </c>
      <c r="O2299" t="str">
        <f t="shared" si="492"/>
        <v/>
      </c>
    </row>
    <row r="2300" spans="7:15" x14ac:dyDescent="0.25">
      <c r="G2300" s="93">
        <v>43612</v>
      </c>
      <c r="H2300" t="s">
        <v>23</v>
      </c>
      <c r="I2300" t="s">
        <v>64</v>
      </c>
      <c r="J2300" t="s">
        <v>649</v>
      </c>
      <c r="K2300" s="95">
        <v>187.5</v>
      </c>
      <c r="L2300" s="94">
        <v>0</v>
      </c>
      <c r="O2300" t="str">
        <f t="shared" si="492"/>
        <v/>
      </c>
    </row>
    <row r="2301" spans="7:15" x14ac:dyDescent="0.25">
      <c r="G2301" s="93">
        <v>43612</v>
      </c>
      <c r="H2301" t="s">
        <v>23</v>
      </c>
      <c r="I2301" t="s">
        <v>67</v>
      </c>
      <c r="J2301" t="s">
        <v>649</v>
      </c>
      <c r="K2301" s="95">
        <v>30</v>
      </c>
      <c r="L2301" s="94">
        <v>0</v>
      </c>
      <c r="O2301" t="str">
        <f t="shared" si="492"/>
        <v/>
      </c>
    </row>
    <row r="2302" spans="7:15" x14ac:dyDescent="0.25">
      <c r="G2302" s="93">
        <v>43612</v>
      </c>
      <c r="H2302" t="s">
        <v>23</v>
      </c>
      <c r="I2302" t="s">
        <v>67</v>
      </c>
      <c r="J2302" t="s">
        <v>649</v>
      </c>
      <c r="K2302" s="95">
        <v>17.989999999999998</v>
      </c>
      <c r="L2302" s="94">
        <v>0</v>
      </c>
      <c r="O2302" t="str">
        <f t="shared" si="492"/>
        <v/>
      </c>
    </row>
    <row r="2303" spans="7:15" x14ac:dyDescent="0.25">
      <c r="G2303" s="93">
        <v>43612</v>
      </c>
      <c r="H2303" t="s">
        <v>23</v>
      </c>
      <c r="I2303" t="s">
        <v>58</v>
      </c>
      <c r="J2303" t="s">
        <v>649</v>
      </c>
      <c r="K2303" s="95">
        <v>55.64</v>
      </c>
      <c r="L2303" s="94">
        <v>0</v>
      </c>
      <c r="O2303" t="str">
        <f t="shared" si="492"/>
        <v/>
      </c>
    </row>
    <row r="2304" spans="7:15" x14ac:dyDescent="0.25">
      <c r="G2304" s="93">
        <v>43612</v>
      </c>
      <c r="H2304" t="s">
        <v>23</v>
      </c>
      <c r="I2304" t="s">
        <v>58</v>
      </c>
      <c r="J2304" t="s">
        <v>649</v>
      </c>
      <c r="K2304" s="95">
        <v>40.5</v>
      </c>
      <c r="L2304" s="94">
        <v>0</v>
      </c>
      <c r="O2304" t="str">
        <f t="shared" si="492"/>
        <v/>
      </c>
    </row>
    <row r="2305" spans="7:15" x14ac:dyDescent="0.25">
      <c r="G2305" s="93">
        <v>43612</v>
      </c>
      <c r="H2305" t="s">
        <v>23</v>
      </c>
      <c r="I2305" t="s">
        <v>58</v>
      </c>
      <c r="J2305" t="s">
        <v>649</v>
      </c>
      <c r="K2305" s="95">
        <v>35.979999999999997</v>
      </c>
      <c r="L2305" s="94">
        <v>0</v>
      </c>
      <c r="O2305" t="str">
        <f t="shared" si="492"/>
        <v/>
      </c>
    </row>
    <row r="2306" spans="7:15" x14ac:dyDescent="0.25">
      <c r="G2306" s="93">
        <v>43612</v>
      </c>
      <c r="H2306" t="s">
        <v>23</v>
      </c>
      <c r="I2306" t="s">
        <v>58</v>
      </c>
      <c r="J2306" t="s">
        <v>649</v>
      </c>
      <c r="K2306" s="95">
        <v>10.199999999999999</v>
      </c>
      <c r="L2306" s="94">
        <v>0</v>
      </c>
      <c r="O2306" t="str">
        <f t="shared" si="492"/>
        <v/>
      </c>
    </row>
    <row r="2307" spans="7:15" x14ac:dyDescent="0.25">
      <c r="G2307" s="93">
        <v>43612</v>
      </c>
      <c r="H2307" t="s">
        <v>23</v>
      </c>
      <c r="I2307" t="s">
        <v>63</v>
      </c>
      <c r="J2307" t="s">
        <v>649</v>
      </c>
      <c r="K2307" s="95">
        <v>160</v>
      </c>
      <c r="L2307" s="94">
        <v>0</v>
      </c>
      <c r="O2307" t="str">
        <f t="shared" si="492"/>
        <v/>
      </c>
    </row>
    <row r="2308" spans="7:15" x14ac:dyDescent="0.25">
      <c r="G2308" s="93">
        <v>43612</v>
      </c>
      <c r="H2308" t="s">
        <v>23</v>
      </c>
      <c r="I2308" t="s">
        <v>63</v>
      </c>
      <c r="J2308" t="s">
        <v>649</v>
      </c>
      <c r="K2308" s="95">
        <v>116.42</v>
      </c>
      <c r="L2308" s="94">
        <v>0</v>
      </c>
      <c r="O2308" t="str">
        <f t="shared" si="492"/>
        <v/>
      </c>
    </row>
    <row r="2309" spans="7:15" x14ac:dyDescent="0.25">
      <c r="G2309" s="93">
        <v>43612</v>
      </c>
      <c r="H2309" t="s">
        <v>23</v>
      </c>
      <c r="I2309" t="s">
        <v>63</v>
      </c>
      <c r="J2309" t="s">
        <v>649</v>
      </c>
      <c r="K2309" s="95">
        <v>94.47</v>
      </c>
      <c r="L2309" s="94">
        <v>0</v>
      </c>
      <c r="O2309" t="str">
        <f t="shared" si="492"/>
        <v/>
      </c>
    </row>
    <row r="2310" spans="7:15" x14ac:dyDescent="0.25">
      <c r="G2310" s="93">
        <v>43612</v>
      </c>
      <c r="H2310" t="s">
        <v>23</v>
      </c>
      <c r="I2310" t="s">
        <v>63</v>
      </c>
      <c r="J2310" t="s">
        <v>649</v>
      </c>
      <c r="K2310" s="95">
        <v>48.16</v>
      </c>
      <c r="L2310" s="94">
        <v>0</v>
      </c>
      <c r="O2310" t="str">
        <f t="shared" si="492"/>
        <v/>
      </c>
    </row>
    <row r="2311" spans="7:15" x14ac:dyDescent="0.25">
      <c r="G2311" s="93">
        <v>43612</v>
      </c>
      <c r="H2311" t="s">
        <v>23</v>
      </c>
      <c r="I2311" t="s">
        <v>63</v>
      </c>
      <c r="J2311" t="s">
        <v>649</v>
      </c>
      <c r="K2311" s="95">
        <v>28.39</v>
      </c>
      <c r="L2311" s="94">
        <v>0</v>
      </c>
      <c r="O2311" t="str">
        <f t="shared" si="492"/>
        <v/>
      </c>
    </row>
    <row r="2312" spans="7:15" x14ac:dyDescent="0.25">
      <c r="G2312" s="93">
        <v>43612</v>
      </c>
      <c r="H2312" t="s">
        <v>23</v>
      </c>
      <c r="I2312" t="s">
        <v>63</v>
      </c>
      <c r="J2312" t="s">
        <v>649</v>
      </c>
      <c r="K2312" s="95">
        <v>10.49</v>
      </c>
      <c r="L2312" s="94">
        <v>0</v>
      </c>
      <c r="O2312" t="str">
        <f t="shared" si="492"/>
        <v/>
      </c>
    </row>
    <row r="2313" spans="7:15" x14ac:dyDescent="0.25">
      <c r="G2313" s="93">
        <v>43612</v>
      </c>
      <c r="H2313" t="s">
        <v>23</v>
      </c>
      <c r="I2313" t="s">
        <v>37</v>
      </c>
      <c r="J2313" t="s">
        <v>60</v>
      </c>
      <c r="K2313" s="95">
        <v>12</v>
      </c>
      <c r="L2313" s="94">
        <v>0</v>
      </c>
      <c r="O2313" t="str">
        <f t="shared" si="492"/>
        <v/>
      </c>
    </row>
    <row r="2314" spans="7:15" x14ac:dyDescent="0.25">
      <c r="G2314" s="93">
        <v>43612</v>
      </c>
      <c r="H2314" t="s">
        <v>23</v>
      </c>
      <c r="I2314" t="s">
        <v>37</v>
      </c>
      <c r="J2314" t="s">
        <v>143</v>
      </c>
      <c r="K2314" s="95">
        <v>2.4</v>
      </c>
      <c r="L2314" s="94">
        <v>0</v>
      </c>
      <c r="O2314" t="str">
        <f t="shared" ref="O2314:O2377" si="493">IF(P2314="","",O2313+1)</f>
        <v/>
      </c>
    </row>
    <row r="2315" spans="7:15" x14ac:dyDescent="0.25">
      <c r="G2315" s="93">
        <v>43612</v>
      </c>
      <c r="H2315" t="s">
        <v>23</v>
      </c>
      <c r="I2315" t="s">
        <v>37</v>
      </c>
      <c r="J2315" t="s">
        <v>61</v>
      </c>
      <c r="K2315" s="95">
        <v>2.7</v>
      </c>
      <c r="L2315" s="94">
        <v>0</v>
      </c>
      <c r="O2315" t="str">
        <f t="shared" si="493"/>
        <v/>
      </c>
    </row>
    <row r="2316" spans="7:15" x14ac:dyDescent="0.25">
      <c r="G2316" s="93">
        <v>43612</v>
      </c>
      <c r="H2316" t="s">
        <v>23</v>
      </c>
      <c r="I2316" t="s">
        <v>65</v>
      </c>
      <c r="J2316" t="s">
        <v>649</v>
      </c>
      <c r="K2316" s="95">
        <v>30.77</v>
      </c>
      <c r="L2316" s="94">
        <v>0</v>
      </c>
      <c r="O2316" t="str">
        <f t="shared" si="493"/>
        <v/>
      </c>
    </row>
    <row r="2317" spans="7:15" x14ac:dyDescent="0.25">
      <c r="G2317" s="93">
        <v>43613</v>
      </c>
      <c r="H2317" t="s">
        <v>71</v>
      </c>
      <c r="I2317" t="s">
        <v>67</v>
      </c>
      <c r="J2317" t="s">
        <v>650</v>
      </c>
      <c r="K2317" s="95">
        <v>175</v>
      </c>
      <c r="L2317" s="94">
        <v>0</v>
      </c>
      <c r="O2317" t="str">
        <f t="shared" si="493"/>
        <v/>
      </c>
    </row>
    <row r="2318" spans="7:15" x14ac:dyDescent="0.25">
      <c r="G2318" s="93">
        <v>43613</v>
      </c>
      <c r="H2318" t="s">
        <v>77</v>
      </c>
      <c r="I2318" t="s">
        <v>36</v>
      </c>
      <c r="J2318" t="s">
        <v>650</v>
      </c>
      <c r="K2318" s="95">
        <v>117.45</v>
      </c>
      <c r="L2318" s="94">
        <v>0</v>
      </c>
      <c r="O2318" t="str">
        <f t="shared" si="493"/>
        <v/>
      </c>
    </row>
    <row r="2319" spans="7:15" x14ac:dyDescent="0.25">
      <c r="G2319" s="93">
        <v>43613</v>
      </c>
      <c r="H2319" t="s">
        <v>75</v>
      </c>
      <c r="I2319" t="s">
        <v>65</v>
      </c>
      <c r="J2319" t="s">
        <v>650</v>
      </c>
      <c r="K2319" s="95">
        <v>130</v>
      </c>
      <c r="L2319" s="94">
        <v>0</v>
      </c>
      <c r="O2319" t="str">
        <f t="shared" si="493"/>
        <v/>
      </c>
    </row>
    <row r="2320" spans="7:15" x14ac:dyDescent="0.25">
      <c r="G2320" s="93">
        <v>43613</v>
      </c>
      <c r="H2320" t="s">
        <v>107</v>
      </c>
      <c r="I2320" t="s">
        <v>36</v>
      </c>
      <c r="J2320" t="s">
        <v>650</v>
      </c>
      <c r="K2320" s="95">
        <v>54.57</v>
      </c>
      <c r="L2320" s="94">
        <v>0</v>
      </c>
      <c r="O2320" t="str">
        <f t="shared" si="493"/>
        <v/>
      </c>
    </row>
    <row r="2321" spans="7:15" x14ac:dyDescent="0.25">
      <c r="G2321" s="93">
        <v>43613</v>
      </c>
      <c r="H2321" t="s">
        <v>107</v>
      </c>
      <c r="I2321" t="s">
        <v>65</v>
      </c>
      <c r="J2321" t="s">
        <v>650</v>
      </c>
      <c r="K2321" s="95">
        <v>14.6</v>
      </c>
      <c r="L2321" s="94">
        <v>0</v>
      </c>
      <c r="O2321" t="str">
        <f t="shared" si="493"/>
        <v/>
      </c>
    </row>
    <row r="2322" spans="7:15" x14ac:dyDescent="0.25">
      <c r="G2322" s="93">
        <v>43613</v>
      </c>
      <c r="H2322" t="s">
        <v>21</v>
      </c>
      <c r="I2322" t="s">
        <v>36</v>
      </c>
      <c r="J2322" t="s">
        <v>650</v>
      </c>
      <c r="K2322" s="95">
        <v>16</v>
      </c>
      <c r="L2322" s="94">
        <v>0</v>
      </c>
      <c r="O2322" t="str">
        <f t="shared" si="493"/>
        <v/>
      </c>
    </row>
    <row r="2323" spans="7:15" x14ac:dyDescent="0.25">
      <c r="G2323" s="93">
        <v>43613</v>
      </c>
      <c r="H2323" t="s">
        <v>21</v>
      </c>
      <c r="I2323" t="s">
        <v>36</v>
      </c>
      <c r="J2323" t="s">
        <v>650</v>
      </c>
      <c r="K2323" s="95">
        <v>8</v>
      </c>
      <c r="L2323" s="94">
        <v>0</v>
      </c>
      <c r="O2323" t="str">
        <f t="shared" si="493"/>
        <v/>
      </c>
    </row>
    <row r="2324" spans="7:15" x14ac:dyDescent="0.25">
      <c r="G2324" s="93">
        <v>43613</v>
      </c>
      <c r="H2324" t="s">
        <v>70</v>
      </c>
      <c r="I2324" t="s">
        <v>65</v>
      </c>
      <c r="J2324" t="s">
        <v>650</v>
      </c>
      <c r="K2324" s="95">
        <v>226.93</v>
      </c>
      <c r="L2324" s="94">
        <v>0</v>
      </c>
      <c r="O2324" t="str">
        <f t="shared" si="493"/>
        <v/>
      </c>
    </row>
    <row r="2325" spans="7:15" x14ac:dyDescent="0.25">
      <c r="G2325" s="93">
        <v>43613</v>
      </c>
      <c r="H2325" t="s">
        <v>81</v>
      </c>
      <c r="I2325" t="s">
        <v>65</v>
      </c>
      <c r="J2325" t="s">
        <v>650</v>
      </c>
      <c r="K2325" s="95">
        <v>120.41</v>
      </c>
      <c r="L2325" s="94">
        <v>0</v>
      </c>
      <c r="O2325" t="str">
        <f t="shared" si="493"/>
        <v/>
      </c>
    </row>
    <row r="2326" spans="7:15" x14ac:dyDescent="0.25">
      <c r="G2326" s="93">
        <v>43613</v>
      </c>
      <c r="H2326" t="s">
        <v>23</v>
      </c>
      <c r="I2326" t="s">
        <v>36</v>
      </c>
      <c r="J2326" t="s">
        <v>650</v>
      </c>
      <c r="K2326" s="95">
        <v>8</v>
      </c>
      <c r="L2326" s="94">
        <v>0</v>
      </c>
      <c r="O2326" t="str">
        <f t="shared" si="493"/>
        <v/>
      </c>
    </row>
    <row r="2327" spans="7:15" x14ac:dyDescent="0.25">
      <c r="G2327" s="93">
        <v>43613</v>
      </c>
      <c r="H2327" t="s">
        <v>23</v>
      </c>
      <c r="I2327" t="s">
        <v>58</v>
      </c>
      <c r="J2327" t="s">
        <v>650</v>
      </c>
      <c r="K2327" s="95">
        <v>15.66</v>
      </c>
      <c r="L2327" s="94">
        <v>0</v>
      </c>
      <c r="O2327" t="str">
        <f t="shared" si="493"/>
        <v/>
      </c>
    </row>
    <row r="2328" spans="7:15" x14ac:dyDescent="0.25">
      <c r="G2328" s="93">
        <v>43613</v>
      </c>
      <c r="H2328" t="s">
        <v>23</v>
      </c>
      <c r="I2328" t="s">
        <v>66</v>
      </c>
      <c r="J2328" t="s">
        <v>650</v>
      </c>
      <c r="K2328" s="95">
        <v>34</v>
      </c>
      <c r="L2328" s="94">
        <v>0</v>
      </c>
      <c r="O2328" t="str">
        <f t="shared" si="493"/>
        <v/>
      </c>
    </row>
    <row r="2329" spans="7:15" x14ac:dyDescent="0.25">
      <c r="G2329" s="93">
        <v>43613</v>
      </c>
      <c r="H2329" t="s">
        <v>23</v>
      </c>
      <c r="I2329" t="s">
        <v>37</v>
      </c>
      <c r="J2329" t="s">
        <v>160</v>
      </c>
      <c r="K2329" s="95">
        <v>24</v>
      </c>
      <c r="L2329" s="94">
        <v>0</v>
      </c>
      <c r="O2329" t="str">
        <f t="shared" si="493"/>
        <v/>
      </c>
    </row>
    <row r="2330" spans="7:15" x14ac:dyDescent="0.25">
      <c r="G2330" s="93">
        <v>43613</v>
      </c>
      <c r="H2330" t="s">
        <v>23</v>
      </c>
      <c r="I2330" t="s">
        <v>37</v>
      </c>
      <c r="J2330" t="s">
        <v>352</v>
      </c>
      <c r="K2330" s="95">
        <v>4.5</v>
      </c>
      <c r="L2330" s="94">
        <v>0</v>
      </c>
      <c r="O2330" t="str">
        <f t="shared" si="493"/>
        <v/>
      </c>
    </row>
    <row r="2331" spans="7:15" x14ac:dyDescent="0.25">
      <c r="G2331" s="93">
        <v>43614</v>
      </c>
      <c r="H2331" t="s">
        <v>22</v>
      </c>
      <c r="I2331" t="s">
        <v>36</v>
      </c>
      <c r="J2331" t="s">
        <v>651</v>
      </c>
      <c r="K2331" s="95">
        <v>8</v>
      </c>
      <c r="L2331" s="94">
        <v>0</v>
      </c>
      <c r="O2331" t="str">
        <f t="shared" si="493"/>
        <v/>
      </c>
    </row>
    <row r="2332" spans="7:15" x14ac:dyDescent="0.25">
      <c r="G2332" s="93">
        <v>43614</v>
      </c>
      <c r="H2332" t="s">
        <v>73</v>
      </c>
      <c r="I2332" t="s">
        <v>66</v>
      </c>
      <c r="J2332" t="s">
        <v>651</v>
      </c>
      <c r="K2332" s="95">
        <v>28</v>
      </c>
      <c r="L2332" s="94">
        <v>0</v>
      </c>
      <c r="O2332" t="str">
        <f t="shared" si="493"/>
        <v/>
      </c>
    </row>
    <row r="2333" spans="7:15" x14ac:dyDescent="0.25">
      <c r="G2333" s="93">
        <v>43614</v>
      </c>
      <c r="H2333" t="s">
        <v>80</v>
      </c>
      <c r="I2333" t="s">
        <v>36</v>
      </c>
      <c r="J2333" t="s">
        <v>651</v>
      </c>
      <c r="K2333" s="95">
        <v>9.08</v>
      </c>
      <c r="L2333" s="94">
        <v>0</v>
      </c>
      <c r="O2333" t="str">
        <f t="shared" si="493"/>
        <v/>
      </c>
    </row>
    <row r="2334" spans="7:15" x14ac:dyDescent="0.25">
      <c r="G2334" s="93">
        <v>43614</v>
      </c>
      <c r="H2334" t="s">
        <v>75</v>
      </c>
      <c r="I2334" t="s">
        <v>652</v>
      </c>
      <c r="J2334" t="s">
        <v>555</v>
      </c>
      <c r="K2334" s="95">
        <v>0</v>
      </c>
      <c r="L2334" s="94">
        <v>10400</v>
      </c>
      <c r="O2334" t="str">
        <f t="shared" si="493"/>
        <v/>
      </c>
    </row>
    <row r="2335" spans="7:15" x14ac:dyDescent="0.25">
      <c r="G2335" s="93">
        <v>43614</v>
      </c>
      <c r="H2335" t="s">
        <v>21</v>
      </c>
      <c r="I2335" t="s">
        <v>36</v>
      </c>
      <c r="J2335" t="s">
        <v>651</v>
      </c>
      <c r="K2335" s="95">
        <v>16</v>
      </c>
      <c r="L2335" s="94">
        <v>0</v>
      </c>
      <c r="O2335" t="str">
        <f t="shared" si="493"/>
        <v/>
      </c>
    </row>
    <row r="2336" spans="7:15" x14ac:dyDescent="0.25">
      <c r="G2336" s="93">
        <v>43614</v>
      </c>
      <c r="H2336" t="s">
        <v>21</v>
      </c>
      <c r="I2336" t="s">
        <v>36</v>
      </c>
      <c r="J2336" t="s">
        <v>651</v>
      </c>
      <c r="K2336" s="95">
        <v>8</v>
      </c>
      <c r="L2336" s="94">
        <v>0</v>
      </c>
      <c r="O2336" t="str">
        <f t="shared" si="493"/>
        <v/>
      </c>
    </row>
    <row r="2337" spans="7:15" x14ac:dyDescent="0.25">
      <c r="G2337" s="93">
        <v>43614</v>
      </c>
      <c r="H2337" t="s">
        <v>369</v>
      </c>
      <c r="I2337" t="s">
        <v>64</v>
      </c>
      <c r="J2337" t="s">
        <v>651</v>
      </c>
      <c r="K2337" s="95">
        <v>3909</v>
      </c>
      <c r="L2337" s="94">
        <v>0</v>
      </c>
      <c r="O2337" t="str">
        <f t="shared" si="493"/>
        <v/>
      </c>
    </row>
    <row r="2338" spans="7:15" x14ac:dyDescent="0.25">
      <c r="G2338" s="93">
        <v>43614</v>
      </c>
      <c r="H2338" t="s">
        <v>82</v>
      </c>
      <c r="I2338" t="s">
        <v>65</v>
      </c>
      <c r="J2338" t="s">
        <v>651</v>
      </c>
      <c r="K2338" s="95">
        <v>42</v>
      </c>
      <c r="L2338" s="94">
        <v>0</v>
      </c>
      <c r="O2338" t="str">
        <f t="shared" si="493"/>
        <v/>
      </c>
    </row>
    <row r="2339" spans="7:15" x14ac:dyDescent="0.25">
      <c r="G2339" s="93">
        <v>43614</v>
      </c>
      <c r="H2339" t="s">
        <v>69</v>
      </c>
      <c r="I2339" t="s">
        <v>65</v>
      </c>
      <c r="J2339" t="s">
        <v>651</v>
      </c>
      <c r="K2339" s="95">
        <v>5</v>
      </c>
      <c r="L2339" s="94">
        <v>0</v>
      </c>
      <c r="O2339" t="str">
        <f t="shared" si="493"/>
        <v/>
      </c>
    </row>
    <row r="2340" spans="7:15" x14ac:dyDescent="0.25">
      <c r="G2340" s="93">
        <v>43614</v>
      </c>
      <c r="H2340" t="s">
        <v>23</v>
      </c>
      <c r="I2340" t="s">
        <v>36</v>
      </c>
      <c r="J2340" t="s">
        <v>651</v>
      </c>
      <c r="K2340" s="95">
        <v>8</v>
      </c>
      <c r="L2340" s="94">
        <v>0</v>
      </c>
      <c r="O2340" t="str">
        <f t="shared" si="493"/>
        <v/>
      </c>
    </row>
    <row r="2341" spans="7:15" x14ac:dyDescent="0.25">
      <c r="G2341" s="93">
        <v>43614</v>
      </c>
      <c r="H2341" t="s">
        <v>23</v>
      </c>
      <c r="I2341" t="s">
        <v>66</v>
      </c>
      <c r="J2341" t="s">
        <v>651</v>
      </c>
      <c r="K2341" s="95">
        <v>0</v>
      </c>
      <c r="L2341" s="94">
        <v>57</v>
      </c>
      <c r="O2341" t="str">
        <f t="shared" si="493"/>
        <v/>
      </c>
    </row>
    <row r="2342" spans="7:15" x14ac:dyDescent="0.25">
      <c r="G2342" s="93">
        <v>43614</v>
      </c>
      <c r="H2342" t="s">
        <v>23</v>
      </c>
      <c r="I2342" t="s">
        <v>66</v>
      </c>
      <c r="J2342" t="s">
        <v>651</v>
      </c>
      <c r="L2342" s="94">
        <v>30.77</v>
      </c>
      <c r="O2342" t="str">
        <f t="shared" si="493"/>
        <v/>
      </c>
    </row>
    <row r="2343" spans="7:15" x14ac:dyDescent="0.25">
      <c r="G2343" s="93">
        <v>43614</v>
      </c>
      <c r="H2343" t="s">
        <v>23</v>
      </c>
      <c r="I2343" t="s">
        <v>37</v>
      </c>
      <c r="J2343" t="s">
        <v>108</v>
      </c>
      <c r="K2343" s="95">
        <v>9</v>
      </c>
      <c r="L2343" s="94">
        <v>0</v>
      </c>
      <c r="O2343" t="str">
        <f t="shared" si="493"/>
        <v/>
      </c>
    </row>
    <row r="2344" spans="7:15" x14ac:dyDescent="0.25">
      <c r="G2344" s="93">
        <v>43614</v>
      </c>
      <c r="H2344" t="s">
        <v>23</v>
      </c>
      <c r="I2344" t="s">
        <v>37</v>
      </c>
      <c r="J2344" t="s">
        <v>352</v>
      </c>
      <c r="K2344" s="95">
        <v>4.5</v>
      </c>
      <c r="L2344" s="94">
        <v>0</v>
      </c>
      <c r="O2344" t="str">
        <f t="shared" si="493"/>
        <v/>
      </c>
    </row>
    <row r="2345" spans="7:15" x14ac:dyDescent="0.25">
      <c r="G2345" s="93">
        <v>43614</v>
      </c>
      <c r="H2345" t="s">
        <v>23</v>
      </c>
      <c r="I2345" t="s">
        <v>65</v>
      </c>
      <c r="J2345" t="s">
        <v>651</v>
      </c>
      <c r="K2345" s="95">
        <v>19</v>
      </c>
      <c r="L2345" s="94">
        <v>0</v>
      </c>
      <c r="O2345" t="str">
        <f t="shared" si="493"/>
        <v/>
      </c>
    </row>
    <row r="2346" spans="7:15" x14ac:dyDescent="0.25">
      <c r="G2346" s="93">
        <v>43615</v>
      </c>
      <c r="H2346" t="s">
        <v>84</v>
      </c>
      <c r="I2346" t="s">
        <v>65</v>
      </c>
      <c r="J2346" t="s">
        <v>653</v>
      </c>
      <c r="K2346" s="95">
        <v>95.6</v>
      </c>
      <c r="L2346" s="94">
        <v>0</v>
      </c>
      <c r="O2346" t="str">
        <f t="shared" si="493"/>
        <v/>
      </c>
    </row>
    <row r="2347" spans="7:15" x14ac:dyDescent="0.25">
      <c r="G2347" s="93">
        <v>43615</v>
      </c>
      <c r="H2347" t="s">
        <v>72</v>
      </c>
      <c r="I2347" t="s">
        <v>35</v>
      </c>
      <c r="J2347" t="s">
        <v>653</v>
      </c>
      <c r="K2347" s="95">
        <v>20</v>
      </c>
      <c r="L2347" s="94">
        <v>0</v>
      </c>
      <c r="O2347" t="str">
        <f t="shared" si="493"/>
        <v/>
      </c>
    </row>
    <row r="2348" spans="7:15" x14ac:dyDescent="0.25">
      <c r="G2348" s="93">
        <v>43615</v>
      </c>
      <c r="H2348" t="s">
        <v>21</v>
      </c>
      <c r="I2348" t="s">
        <v>36</v>
      </c>
      <c r="J2348" t="s">
        <v>653</v>
      </c>
      <c r="K2348" s="95">
        <v>32</v>
      </c>
      <c r="L2348" s="94">
        <v>0</v>
      </c>
      <c r="O2348" t="str">
        <f t="shared" si="493"/>
        <v/>
      </c>
    </row>
    <row r="2349" spans="7:15" x14ac:dyDescent="0.25">
      <c r="G2349" s="93">
        <v>43615</v>
      </c>
      <c r="H2349" t="s">
        <v>21</v>
      </c>
      <c r="I2349" t="s">
        <v>36</v>
      </c>
      <c r="J2349" t="s">
        <v>653</v>
      </c>
      <c r="K2349" s="95">
        <v>24</v>
      </c>
      <c r="L2349" s="94">
        <v>0</v>
      </c>
      <c r="O2349" t="str">
        <f t="shared" si="493"/>
        <v/>
      </c>
    </row>
    <row r="2350" spans="7:15" x14ac:dyDescent="0.25">
      <c r="G2350" s="93">
        <v>43615</v>
      </c>
      <c r="H2350" t="s">
        <v>21</v>
      </c>
      <c r="I2350" t="s">
        <v>36</v>
      </c>
      <c r="J2350" t="s">
        <v>653</v>
      </c>
      <c r="K2350" s="95">
        <v>16</v>
      </c>
      <c r="L2350" s="94">
        <v>0</v>
      </c>
      <c r="O2350" t="str">
        <f t="shared" si="493"/>
        <v/>
      </c>
    </row>
    <row r="2351" spans="7:15" x14ac:dyDescent="0.25">
      <c r="G2351" s="93">
        <v>43615</v>
      </c>
      <c r="H2351" t="s">
        <v>21</v>
      </c>
      <c r="I2351" t="s">
        <v>36</v>
      </c>
      <c r="J2351" t="s">
        <v>653</v>
      </c>
      <c r="K2351" s="95">
        <v>8</v>
      </c>
      <c r="L2351" s="94">
        <v>0</v>
      </c>
      <c r="O2351" t="str">
        <f t="shared" si="493"/>
        <v/>
      </c>
    </row>
    <row r="2352" spans="7:15" x14ac:dyDescent="0.25">
      <c r="G2352" s="93">
        <v>43615</v>
      </c>
      <c r="H2352" t="s">
        <v>23</v>
      </c>
      <c r="I2352" t="s">
        <v>36</v>
      </c>
      <c r="J2352" t="s">
        <v>653</v>
      </c>
      <c r="K2352" s="95">
        <v>8</v>
      </c>
      <c r="L2352" s="94">
        <v>0</v>
      </c>
      <c r="O2352" t="str">
        <f t="shared" si="493"/>
        <v/>
      </c>
    </row>
    <row r="2353" spans="7:15" x14ac:dyDescent="0.25">
      <c r="G2353" s="93">
        <v>43615</v>
      </c>
      <c r="H2353" t="s">
        <v>23</v>
      </c>
      <c r="I2353" t="s">
        <v>37</v>
      </c>
      <c r="J2353" t="s">
        <v>108</v>
      </c>
      <c r="K2353" s="95">
        <v>9</v>
      </c>
      <c r="L2353" s="94">
        <v>0</v>
      </c>
      <c r="O2353" t="str">
        <f t="shared" si="493"/>
        <v/>
      </c>
    </row>
    <row r="2354" spans="7:15" x14ac:dyDescent="0.25">
      <c r="G2354" s="93">
        <v>43615</v>
      </c>
      <c r="H2354" t="s">
        <v>23</v>
      </c>
      <c r="I2354" t="s">
        <v>65</v>
      </c>
      <c r="J2354" t="s">
        <v>653</v>
      </c>
      <c r="K2354" s="95">
        <v>19</v>
      </c>
      <c r="L2354" s="94">
        <v>0</v>
      </c>
      <c r="O2354" t="str">
        <f t="shared" si="493"/>
        <v/>
      </c>
    </row>
    <row r="2355" spans="7:15" x14ac:dyDescent="0.25">
      <c r="G2355" s="93">
        <v>43616</v>
      </c>
      <c r="H2355" t="s">
        <v>23</v>
      </c>
      <c r="I2355" t="s">
        <v>37</v>
      </c>
      <c r="J2355" t="s">
        <v>654</v>
      </c>
      <c r="K2355" s="95">
        <v>2.65</v>
      </c>
      <c r="L2355" s="94">
        <v>0</v>
      </c>
      <c r="O2355" t="str">
        <f t="shared" si="493"/>
        <v/>
      </c>
    </row>
    <row r="2356" spans="7:15" x14ac:dyDescent="0.25">
      <c r="G2356" s="93">
        <v>43616</v>
      </c>
      <c r="H2356" t="s">
        <v>23</v>
      </c>
      <c r="I2356" t="s">
        <v>37</v>
      </c>
      <c r="J2356" t="s">
        <v>440</v>
      </c>
      <c r="K2356" s="95">
        <v>2.25</v>
      </c>
      <c r="L2356" s="94">
        <v>0</v>
      </c>
      <c r="O2356" t="str">
        <f t="shared" si="493"/>
        <v/>
      </c>
    </row>
    <row r="2357" spans="7:15" x14ac:dyDescent="0.25">
      <c r="G2357" s="93">
        <v>43616</v>
      </c>
      <c r="H2357" t="s">
        <v>23</v>
      </c>
      <c r="I2357" t="s">
        <v>37</v>
      </c>
      <c r="J2357" t="s">
        <v>201</v>
      </c>
      <c r="K2357" s="95">
        <v>6.75</v>
      </c>
      <c r="L2357" s="94">
        <v>0</v>
      </c>
      <c r="O2357" t="str">
        <f t="shared" si="493"/>
        <v/>
      </c>
    </row>
    <row r="2358" spans="7:15" x14ac:dyDescent="0.25">
      <c r="G2358" s="93">
        <v>43617</v>
      </c>
      <c r="H2358" t="s">
        <v>22</v>
      </c>
      <c r="I2358" t="s">
        <v>36</v>
      </c>
      <c r="J2358" t="s">
        <v>655</v>
      </c>
      <c r="K2358" s="95">
        <v>16</v>
      </c>
      <c r="L2358" s="94">
        <v>0</v>
      </c>
      <c r="O2358" t="str">
        <f t="shared" si="493"/>
        <v/>
      </c>
    </row>
    <row r="2359" spans="7:15" x14ac:dyDescent="0.25">
      <c r="G2359" s="93">
        <v>43617</v>
      </c>
      <c r="H2359" t="s">
        <v>22</v>
      </c>
      <c r="I2359" t="s">
        <v>36</v>
      </c>
      <c r="J2359" t="s">
        <v>655</v>
      </c>
      <c r="K2359" s="95">
        <v>8</v>
      </c>
      <c r="L2359" s="94">
        <v>0</v>
      </c>
      <c r="O2359" t="str">
        <f t="shared" si="493"/>
        <v/>
      </c>
    </row>
    <row r="2360" spans="7:15" x14ac:dyDescent="0.25">
      <c r="G2360" s="93">
        <v>43617</v>
      </c>
      <c r="H2360" t="s">
        <v>22</v>
      </c>
      <c r="I2360" t="s">
        <v>65</v>
      </c>
      <c r="J2360" t="s">
        <v>655</v>
      </c>
      <c r="K2360" s="95">
        <v>266</v>
      </c>
      <c r="L2360" s="94">
        <v>0</v>
      </c>
      <c r="O2360" t="str">
        <f t="shared" si="493"/>
        <v/>
      </c>
    </row>
    <row r="2361" spans="7:15" x14ac:dyDescent="0.25">
      <c r="G2361" s="93">
        <v>43617</v>
      </c>
      <c r="H2361" t="s">
        <v>73</v>
      </c>
      <c r="I2361" t="s">
        <v>65</v>
      </c>
      <c r="J2361" t="s">
        <v>655</v>
      </c>
      <c r="K2361" s="95">
        <v>10</v>
      </c>
      <c r="L2361" s="94">
        <v>0</v>
      </c>
      <c r="O2361" t="str">
        <f t="shared" si="493"/>
        <v/>
      </c>
    </row>
    <row r="2362" spans="7:15" x14ac:dyDescent="0.25">
      <c r="G2362" s="93">
        <v>43617</v>
      </c>
      <c r="H2362" t="s">
        <v>71</v>
      </c>
      <c r="I2362" t="s">
        <v>64</v>
      </c>
      <c r="J2362" t="s">
        <v>655</v>
      </c>
      <c r="K2362" s="95">
        <v>19.95</v>
      </c>
      <c r="L2362" s="94">
        <v>0</v>
      </c>
      <c r="O2362" t="str">
        <f t="shared" si="493"/>
        <v/>
      </c>
    </row>
    <row r="2363" spans="7:15" x14ac:dyDescent="0.25">
      <c r="G2363" s="93">
        <v>43617</v>
      </c>
      <c r="H2363" t="s">
        <v>21</v>
      </c>
      <c r="I2363" t="s">
        <v>36</v>
      </c>
      <c r="J2363" t="s">
        <v>655</v>
      </c>
      <c r="K2363" s="95">
        <v>88</v>
      </c>
      <c r="L2363" s="94">
        <v>0</v>
      </c>
      <c r="O2363" t="str">
        <f t="shared" si="493"/>
        <v/>
      </c>
    </row>
    <row r="2364" spans="7:15" x14ac:dyDescent="0.25">
      <c r="G2364" s="93">
        <v>43617</v>
      </c>
      <c r="H2364" t="s">
        <v>21</v>
      </c>
      <c r="I2364" t="s">
        <v>36</v>
      </c>
      <c r="J2364" t="s">
        <v>655</v>
      </c>
      <c r="K2364" s="95">
        <v>72</v>
      </c>
      <c r="L2364" s="94">
        <v>0</v>
      </c>
      <c r="O2364" t="str">
        <f t="shared" si="493"/>
        <v/>
      </c>
    </row>
    <row r="2365" spans="7:15" x14ac:dyDescent="0.25">
      <c r="G2365" s="93">
        <v>43617</v>
      </c>
      <c r="H2365" t="s">
        <v>21</v>
      </c>
      <c r="I2365" t="s">
        <v>36</v>
      </c>
      <c r="J2365" t="s">
        <v>655</v>
      </c>
      <c r="K2365" s="95">
        <v>56</v>
      </c>
      <c r="L2365" s="94">
        <v>0</v>
      </c>
      <c r="O2365" t="str">
        <f t="shared" si="493"/>
        <v/>
      </c>
    </row>
    <row r="2366" spans="7:15" x14ac:dyDescent="0.25">
      <c r="G2366" s="93">
        <v>43617</v>
      </c>
      <c r="H2366" t="s">
        <v>21</v>
      </c>
      <c r="I2366" t="s">
        <v>36</v>
      </c>
      <c r="J2366" t="s">
        <v>655</v>
      </c>
      <c r="K2366" s="95">
        <v>32</v>
      </c>
      <c r="L2366" s="94">
        <v>0</v>
      </c>
      <c r="O2366" t="str">
        <f t="shared" si="493"/>
        <v/>
      </c>
    </row>
    <row r="2367" spans="7:15" x14ac:dyDescent="0.25">
      <c r="G2367" s="93">
        <v>43617</v>
      </c>
      <c r="H2367" t="s">
        <v>21</v>
      </c>
      <c r="I2367" t="s">
        <v>36</v>
      </c>
      <c r="J2367" t="s">
        <v>655</v>
      </c>
      <c r="K2367" s="95">
        <v>16</v>
      </c>
      <c r="L2367" s="94">
        <v>0</v>
      </c>
      <c r="O2367" t="str">
        <f t="shared" si="493"/>
        <v/>
      </c>
    </row>
    <row r="2368" spans="7:15" x14ac:dyDescent="0.25">
      <c r="G2368" s="93">
        <v>43617</v>
      </c>
      <c r="H2368" t="s">
        <v>21</v>
      </c>
      <c r="I2368" t="s">
        <v>65</v>
      </c>
      <c r="J2368" t="s">
        <v>655</v>
      </c>
      <c r="K2368" s="95">
        <v>338</v>
      </c>
      <c r="L2368" s="94">
        <v>0</v>
      </c>
      <c r="O2368" t="str">
        <f t="shared" si="493"/>
        <v/>
      </c>
    </row>
    <row r="2369" spans="7:15" x14ac:dyDescent="0.25">
      <c r="G2369" s="93">
        <v>43617</v>
      </c>
      <c r="H2369" t="s">
        <v>21</v>
      </c>
      <c r="I2369" t="s">
        <v>65</v>
      </c>
      <c r="J2369" t="s">
        <v>655</v>
      </c>
      <c r="K2369" s="95">
        <v>234</v>
      </c>
      <c r="L2369" s="94">
        <v>0</v>
      </c>
      <c r="O2369" t="str">
        <f t="shared" si="493"/>
        <v/>
      </c>
    </row>
    <row r="2370" spans="7:15" x14ac:dyDescent="0.25">
      <c r="G2370" s="93">
        <v>43617</v>
      </c>
      <c r="H2370" t="s">
        <v>70</v>
      </c>
      <c r="I2370" t="s">
        <v>65</v>
      </c>
      <c r="J2370" t="s">
        <v>655</v>
      </c>
      <c r="K2370" s="95">
        <v>163.58000000000001</v>
      </c>
      <c r="L2370" s="94">
        <v>0</v>
      </c>
      <c r="O2370" t="str">
        <f t="shared" si="493"/>
        <v/>
      </c>
    </row>
    <row r="2371" spans="7:15" x14ac:dyDescent="0.25">
      <c r="G2371" s="93">
        <v>43617</v>
      </c>
      <c r="H2371" t="s">
        <v>82</v>
      </c>
      <c r="I2371" t="s">
        <v>65</v>
      </c>
      <c r="J2371" t="s">
        <v>655</v>
      </c>
      <c r="K2371" s="95">
        <v>35</v>
      </c>
      <c r="L2371" s="94">
        <v>0</v>
      </c>
      <c r="O2371" t="str">
        <f t="shared" si="493"/>
        <v/>
      </c>
    </row>
    <row r="2372" spans="7:15" x14ac:dyDescent="0.25">
      <c r="G2372" s="93">
        <v>43617</v>
      </c>
      <c r="H2372" t="s">
        <v>81</v>
      </c>
      <c r="I2372" t="s">
        <v>65</v>
      </c>
      <c r="J2372" t="s">
        <v>655</v>
      </c>
      <c r="K2372" s="95">
        <v>20</v>
      </c>
      <c r="L2372" s="94">
        <v>0</v>
      </c>
      <c r="O2372" t="str">
        <f t="shared" si="493"/>
        <v/>
      </c>
    </row>
    <row r="2373" spans="7:15" x14ac:dyDescent="0.25">
      <c r="G2373" s="93">
        <v>43617</v>
      </c>
      <c r="H2373" t="s">
        <v>69</v>
      </c>
      <c r="I2373" t="s">
        <v>65</v>
      </c>
      <c r="J2373" t="s">
        <v>655</v>
      </c>
      <c r="K2373" s="95">
        <v>10</v>
      </c>
      <c r="L2373" s="94">
        <v>0</v>
      </c>
      <c r="O2373" t="str">
        <f t="shared" si="493"/>
        <v/>
      </c>
    </row>
    <row r="2374" spans="7:15" x14ac:dyDescent="0.25">
      <c r="G2374" s="93">
        <v>43617</v>
      </c>
      <c r="H2374" t="s">
        <v>68</v>
      </c>
      <c r="I2374" t="s">
        <v>36</v>
      </c>
      <c r="J2374" t="s">
        <v>655</v>
      </c>
      <c r="K2374" s="95">
        <v>80.489999999999995</v>
      </c>
      <c r="L2374" s="94">
        <v>0</v>
      </c>
      <c r="O2374" t="str">
        <f t="shared" si="493"/>
        <v/>
      </c>
    </row>
    <row r="2375" spans="7:15" x14ac:dyDescent="0.25">
      <c r="G2375" s="93">
        <v>43617</v>
      </c>
      <c r="H2375" t="s">
        <v>68</v>
      </c>
      <c r="I2375" t="s">
        <v>66</v>
      </c>
      <c r="J2375" t="s">
        <v>655</v>
      </c>
      <c r="K2375" s="95">
        <v>1227.23</v>
      </c>
      <c r="L2375" s="94">
        <v>0</v>
      </c>
      <c r="O2375" t="str">
        <f t="shared" si="493"/>
        <v/>
      </c>
    </row>
    <row r="2376" spans="7:15" x14ac:dyDescent="0.25">
      <c r="G2376" s="93">
        <v>43617</v>
      </c>
      <c r="H2376" t="s">
        <v>23</v>
      </c>
      <c r="I2376" t="s">
        <v>36</v>
      </c>
      <c r="J2376" t="s">
        <v>655</v>
      </c>
      <c r="K2376" s="95">
        <v>8</v>
      </c>
      <c r="L2376" s="94">
        <v>0</v>
      </c>
      <c r="O2376" t="str">
        <f t="shared" si="493"/>
        <v/>
      </c>
    </row>
    <row r="2377" spans="7:15" x14ac:dyDescent="0.25">
      <c r="G2377" s="93">
        <v>43617</v>
      </c>
      <c r="H2377" t="s">
        <v>23</v>
      </c>
      <c r="I2377" t="s">
        <v>64</v>
      </c>
      <c r="J2377" t="s">
        <v>655</v>
      </c>
      <c r="K2377" s="95">
        <v>30</v>
      </c>
      <c r="L2377" s="94">
        <v>0</v>
      </c>
      <c r="O2377" t="str">
        <f t="shared" si="493"/>
        <v/>
      </c>
    </row>
    <row r="2378" spans="7:15" x14ac:dyDescent="0.25">
      <c r="G2378" s="93">
        <v>43617</v>
      </c>
      <c r="H2378" t="s">
        <v>23</v>
      </c>
      <c r="I2378" t="s">
        <v>65</v>
      </c>
      <c r="J2378" t="s">
        <v>655</v>
      </c>
      <c r="K2378" s="95">
        <v>144</v>
      </c>
      <c r="L2378" s="94">
        <v>0</v>
      </c>
      <c r="O2378" t="str">
        <f t="shared" ref="O2378:O2441" si="494">IF(P2378="","",O2377+1)</f>
        <v/>
      </c>
    </row>
    <row r="2379" spans="7:15" x14ac:dyDescent="0.25">
      <c r="G2379" s="93">
        <v>43619</v>
      </c>
      <c r="H2379" t="s">
        <v>78</v>
      </c>
      <c r="I2379" t="s">
        <v>63</v>
      </c>
      <c r="J2379" t="s">
        <v>656</v>
      </c>
      <c r="K2379" s="95">
        <v>59.68</v>
      </c>
      <c r="L2379" s="94">
        <v>0</v>
      </c>
      <c r="O2379" t="str">
        <f t="shared" si="494"/>
        <v/>
      </c>
    </row>
    <row r="2380" spans="7:15" x14ac:dyDescent="0.25">
      <c r="G2380" s="93">
        <v>43619</v>
      </c>
      <c r="H2380" t="s">
        <v>22</v>
      </c>
      <c r="I2380" t="s">
        <v>36</v>
      </c>
      <c r="J2380" t="s">
        <v>656</v>
      </c>
      <c r="K2380" s="95">
        <v>8</v>
      </c>
      <c r="L2380" s="94">
        <v>0</v>
      </c>
      <c r="O2380" t="str">
        <f t="shared" si="494"/>
        <v/>
      </c>
    </row>
    <row r="2381" spans="7:15" x14ac:dyDescent="0.25">
      <c r="G2381" s="93">
        <v>43619</v>
      </c>
      <c r="H2381" t="s">
        <v>335</v>
      </c>
      <c r="I2381" t="s">
        <v>63</v>
      </c>
      <c r="J2381" t="s">
        <v>656</v>
      </c>
      <c r="K2381" s="95">
        <v>96.25</v>
      </c>
      <c r="L2381" s="94">
        <v>0</v>
      </c>
      <c r="O2381" t="str">
        <f t="shared" si="494"/>
        <v/>
      </c>
    </row>
    <row r="2382" spans="7:15" x14ac:dyDescent="0.25">
      <c r="G2382" s="93">
        <v>43619</v>
      </c>
      <c r="H2382" t="s">
        <v>71</v>
      </c>
      <c r="I2382" t="s">
        <v>67</v>
      </c>
      <c r="J2382" t="s">
        <v>656</v>
      </c>
      <c r="K2382" s="95">
        <v>100</v>
      </c>
      <c r="L2382" s="94">
        <v>0</v>
      </c>
      <c r="O2382" t="str">
        <f t="shared" si="494"/>
        <v/>
      </c>
    </row>
    <row r="2383" spans="7:15" x14ac:dyDescent="0.25">
      <c r="G2383" s="93">
        <v>43619</v>
      </c>
      <c r="H2383" t="s">
        <v>71</v>
      </c>
      <c r="I2383" t="s">
        <v>63</v>
      </c>
      <c r="J2383" t="s">
        <v>656</v>
      </c>
      <c r="K2383" s="95">
        <v>183.19</v>
      </c>
      <c r="L2383" s="94">
        <v>0</v>
      </c>
      <c r="O2383" t="str">
        <f t="shared" si="494"/>
        <v/>
      </c>
    </row>
    <row r="2384" spans="7:15" x14ac:dyDescent="0.25">
      <c r="G2384" s="93">
        <v>43619</v>
      </c>
      <c r="H2384" t="s">
        <v>77</v>
      </c>
      <c r="I2384" t="s">
        <v>66</v>
      </c>
      <c r="J2384" t="s">
        <v>656</v>
      </c>
      <c r="K2384" s="95">
        <v>0</v>
      </c>
      <c r="L2384" s="94">
        <v>26.78</v>
      </c>
      <c r="O2384" t="str">
        <f t="shared" si="494"/>
        <v/>
      </c>
    </row>
    <row r="2385" spans="7:15" x14ac:dyDescent="0.25">
      <c r="G2385" s="93">
        <v>43619</v>
      </c>
      <c r="H2385" t="s">
        <v>79</v>
      </c>
      <c r="I2385" t="s">
        <v>64</v>
      </c>
      <c r="J2385" t="s">
        <v>656</v>
      </c>
      <c r="K2385" s="95">
        <v>983.06</v>
      </c>
      <c r="L2385" s="94">
        <v>0</v>
      </c>
      <c r="O2385" t="str">
        <f t="shared" si="494"/>
        <v/>
      </c>
    </row>
    <row r="2386" spans="7:15" x14ac:dyDescent="0.25">
      <c r="G2386" s="93">
        <v>43619</v>
      </c>
      <c r="H2386" t="s">
        <v>79</v>
      </c>
      <c r="I2386" t="s">
        <v>63</v>
      </c>
      <c r="J2386" t="s">
        <v>656</v>
      </c>
      <c r="K2386" s="95">
        <v>29.86</v>
      </c>
      <c r="L2386" s="94">
        <v>0</v>
      </c>
      <c r="O2386" t="str">
        <f t="shared" si="494"/>
        <v/>
      </c>
    </row>
    <row r="2387" spans="7:15" x14ac:dyDescent="0.25">
      <c r="G2387" s="93">
        <v>43619</v>
      </c>
      <c r="H2387" t="s">
        <v>75</v>
      </c>
      <c r="I2387" t="s">
        <v>58</v>
      </c>
      <c r="J2387" t="s">
        <v>656</v>
      </c>
      <c r="K2387" s="95">
        <v>94.5</v>
      </c>
      <c r="L2387" s="94">
        <v>0</v>
      </c>
      <c r="O2387" t="str">
        <f t="shared" si="494"/>
        <v/>
      </c>
    </row>
    <row r="2388" spans="7:15" x14ac:dyDescent="0.25">
      <c r="G2388" s="93">
        <v>43619</v>
      </c>
      <c r="H2388" t="s">
        <v>75</v>
      </c>
      <c r="I2388" t="s">
        <v>63</v>
      </c>
      <c r="J2388" t="s">
        <v>656</v>
      </c>
      <c r="K2388" s="95">
        <v>18</v>
      </c>
      <c r="L2388" s="94">
        <v>0</v>
      </c>
      <c r="O2388" t="str">
        <f t="shared" si="494"/>
        <v/>
      </c>
    </row>
    <row r="2389" spans="7:15" x14ac:dyDescent="0.25">
      <c r="G2389" s="93">
        <v>43619</v>
      </c>
      <c r="H2389" t="s">
        <v>75</v>
      </c>
      <c r="I2389" t="s">
        <v>65</v>
      </c>
      <c r="J2389" t="s">
        <v>656</v>
      </c>
      <c r="K2389" s="95">
        <v>90</v>
      </c>
      <c r="L2389" s="94">
        <v>0</v>
      </c>
      <c r="O2389" t="str">
        <f t="shared" si="494"/>
        <v/>
      </c>
    </row>
    <row r="2390" spans="7:15" x14ac:dyDescent="0.25">
      <c r="G2390" s="93">
        <v>43619</v>
      </c>
      <c r="H2390" t="s">
        <v>21</v>
      </c>
      <c r="I2390" t="s">
        <v>36</v>
      </c>
      <c r="J2390" t="s">
        <v>656</v>
      </c>
      <c r="K2390" s="95">
        <v>48</v>
      </c>
      <c r="L2390" s="94">
        <v>0</v>
      </c>
      <c r="O2390" t="str">
        <f t="shared" si="494"/>
        <v/>
      </c>
    </row>
    <row r="2391" spans="7:15" x14ac:dyDescent="0.25">
      <c r="G2391" s="93">
        <v>43619</v>
      </c>
      <c r="H2391" t="s">
        <v>21</v>
      </c>
      <c r="I2391" t="s">
        <v>36</v>
      </c>
      <c r="J2391" t="s">
        <v>656</v>
      </c>
      <c r="K2391" s="95">
        <v>24</v>
      </c>
      <c r="L2391" s="94">
        <v>0</v>
      </c>
      <c r="O2391" t="str">
        <f t="shared" si="494"/>
        <v/>
      </c>
    </row>
    <row r="2392" spans="7:15" x14ac:dyDescent="0.25">
      <c r="G2392" s="93">
        <v>43619</v>
      </c>
      <c r="H2392" t="s">
        <v>21</v>
      </c>
      <c r="I2392" t="s">
        <v>36</v>
      </c>
      <c r="J2392" t="s">
        <v>656</v>
      </c>
      <c r="K2392" s="95">
        <v>8</v>
      </c>
      <c r="L2392" s="94">
        <v>0</v>
      </c>
      <c r="O2392" t="str">
        <f t="shared" si="494"/>
        <v/>
      </c>
    </row>
    <row r="2393" spans="7:15" x14ac:dyDescent="0.25">
      <c r="G2393" s="93">
        <v>43619</v>
      </c>
      <c r="H2393" t="s">
        <v>83</v>
      </c>
      <c r="I2393" t="s">
        <v>58</v>
      </c>
      <c r="J2393" t="s">
        <v>656</v>
      </c>
      <c r="K2393" s="95">
        <v>65.12</v>
      </c>
      <c r="L2393" s="94">
        <v>0</v>
      </c>
      <c r="O2393" t="str">
        <f t="shared" si="494"/>
        <v/>
      </c>
    </row>
    <row r="2394" spans="7:15" x14ac:dyDescent="0.25">
      <c r="G2394" s="93">
        <v>43619</v>
      </c>
      <c r="H2394" t="s">
        <v>81</v>
      </c>
      <c r="I2394" t="s">
        <v>65</v>
      </c>
      <c r="J2394" t="s">
        <v>656</v>
      </c>
      <c r="K2394" s="95">
        <v>57.25</v>
      </c>
      <c r="L2394" s="94">
        <v>0</v>
      </c>
      <c r="O2394" t="str">
        <f t="shared" si="494"/>
        <v/>
      </c>
    </row>
    <row r="2395" spans="7:15" x14ac:dyDescent="0.25">
      <c r="G2395" s="93">
        <v>43619</v>
      </c>
      <c r="H2395" t="s">
        <v>68</v>
      </c>
      <c r="I2395" t="s">
        <v>58</v>
      </c>
      <c r="J2395" t="s">
        <v>656</v>
      </c>
      <c r="K2395" s="95">
        <v>38.159999999999997</v>
      </c>
      <c r="L2395" s="94">
        <v>0</v>
      </c>
      <c r="O2395" t="str">
        <f t="shared" si="494"/>
        <v/>
      </c>
    </row>
    <row r="2396" spans="7:15" x14ac:dyDescent="0.25">
      <c r="G2396" s="93">
        <v>43619</v>
      </c>
      <c r="H2396" t="s">
        <v>23</v>
      </c>
      <c r="I2396" t="s">
        <v>58</v>
      </c>
      <c r="J2396" t="s">
        <v>656</v>
      </c>
      <c r="K2396" s="95">
        <v>104</v>
      </c>
      <c r="L2396" s="94">
        <v>0</v>
      </c>
      <c r="O2396" t="str">
        <f t="shared" si="494"/>
        <v/>
      </c>
    </row>
    <row r="2397" spans="7:15" x14ac:dyDescent="0.25">
      <c r="G2397" s="93">
        <v>43619</v>
      </c>
      <c r="H2397" t="s">
        <v>23</v>
      </c>
      <c r="I2397" t="s">
        <v>58</v>
      </c>
      <c r="J2397" t="s">
        <v>656</v>
      </c>
      <c r="K2397" s="95">
        <v>24.07</v>
      </c>
      <c r="L2397" s="94">
        <v>0</v>
      </c>
      <c r="O2397" t="str">
        <f t="shared" si="494"/>
        <v/>
      </c>
    </row>
    <row r="2398" spans="7:15" x14ac:dyDescent="0.25">
      <c r="G2398" s="93">
        <v>43619</v>
      </c>
      <c r="H2398" t="s">
        <v>23</v>
      </c>
      <c r="I2398" t="s">
        <v>58</v>
      </c>
      <c r="J2398" t="s">
        <v>656</v>
      </c>
      <c r="K2398" s="95">
        <v>23.99</v>
      </c>
      <c r="L2398" s="94">
        <v>0</v>
      </c>
      <c r="O2398" t="str">
        <f t="shared" si="494"/>
        <v/>
      </c>
    </row>
    <row r="2399" spans="7:15" x14ac:dyDescent="0.25">
      <c r="G2399" s="93">
        <v>43619</v>
      </c>
      <c r="H2399" t="s">
        <v>23</v>
      </c>
      <c r="I2399" t="s">
        <v>58</v>
      </c>
      <c r="J2399" t="s">
        <v>656</v>
      </c>
      <c r="K2399" s="95">
        <v>13.08</v>
      </c>
      <c r="L2399" s="94">
        <v>0</v>
      </c>
      <c r="O2399" t="str">
        <f t="shared" si="494"/>
        <v/>
      </c>
    </row>
    <row r="2400" spans="7:15" x14ac:dyDescent="0.25">
      <c r="G2400" s="93">
        <v>43619</v>
      </c>
      <c r="H2400" t="s">
        <v>23</v>
      </c>
      <c r="I2400" t="s">
        <v>58</v>
      </c>
      <c r="J2400" t="s">
        <v>656</v>
      </c>
      <c r="K2400" s="95">
        <v>9.65</v>
      </c>
      <c r="L2400" s="94">
        <v>0</v>
      </c>
      <c r="O2400" t="str">
        <f t="shared" si="494"/>
        <v/>
      </c>
    </row>
    <row r="2401" spans="7:15" x14ac:dyDescent="0.25">
      <c r="G2401" s="93">
        <v>43619</v>
      </c>
      <c r="H2401" t="s">
        <v>23</v>
      </c>
      <c r="I2401" t="s">
        <v>63</v>
      </c>
      <c r="J2401" t="s">
        <v>656</v>
      </c>
      <c r="K2401" s="95">
        <v>170.2</v>
      </c>
      <c r="L2401" s="94">
        <v>0</v>
      </c>
      <c r="O2401" t="str">
        <f t="shared" si="494"/>
        <v/>
      </c>
    </row>
    <row r="2402" spans="7:15" x14ac:dyDescent="0.25">
      <c r="G2402" s="93">
        <v>43619</v>
      </c>
      <c r="H2402" t="s">
        <v>23</v>
      </c>
      <c r="I2402" t="s">
        <v>63</v>
      </c>
      <c r="J2402" t="s">
        <v>656</v>
      </c>
      <c r="K2402" s="95">
        <v>93.56</v>
      </c>
      <c r="L2402" s="94">
        <v>0</v>
      </c>
      <c r="O2402" t="str">
        <f t="shared" si="494"/>
        <v/>
      </c>
    </row>
    <row r="2403" spans="7:15" x14ac:dyDescent="0.25">
      <c r="G2403" s="93">
        <v>43619</v>
      </c>
      <c r="H2403" t="s">
        <v>23</v>
      </c>
      <c r="I2403" t="s">
        <v>63</v>
      </c>
      <c r="J2403" t="s">
        <v>656</v>
      </c>
      <c r="K2403" s="95">
        <v>80.03</v>
      </c>
      <c r="L2403" s="94">
        <v>0</v>
      </c>
      <c r="O2403" t="str">
        <f t="shared" si="494"/>
        <v/>
      </c>
    </row>
    <row r="2404" spans="7:15" x14ac:dyDescent="0.25">
      <c r="G2404" s="93">
        <v>43619</v>
      </c>
      <c r="H2404" t="s">
        <v>23</v>
      </c>
      <c r="I2404" t="s">
        <v>63</v>
      </c>
      <c r="J2404" t="s">
        <v>656</v>
      </c>
      <c r="K2404" s="95">
        <v>77.98</v>
      </c>
      <c r="L2404" s="94">
        <v>0</v>
      </c>
      <c r="O2404" t="str">
        <f t="shared" si="494"/>
        <v/>
      </c>
    </row>
    <row r="2405" spans="7:15" x14ac:dyDescent="0.25">
      <c r="G2405" s="93">
        <v>43619</v>
      </c>
      <c r="H2405" t="s">
        <v>23</v>
      </c>
      <c r="I2405" t="s">
        <v>63</v>
      </c>
      <c r="J2405" t="s">
        <v>656</v>
      </c>
      <c r="K2405" s="95">
        <v>73.05</v>
      </c>
      <c r="L2405" s="94">
        <v>0</v>
      </c>
      <c r="O2405" t="str">
        <f t="shared" si="494"/>
        <v/>
      </c>
    </row>
    <row r="2406" spans="7:15" x14ac:dyDescent="0.25">
      <c r="G2406" s="93">
        <v>43619</v>
      </c>
      <c r="H2406" t="s">
        <v>23</v>
      </c>
      <c r="I2406" t="s">
        <v>63</v>
      </c>
      <c r="J2406" t="s">
        <v>656</v>
      </c>
      <c r="K2406" s="95">
        <v>67.3</v>
      </c>
      <c r="L2406" s="94">
        <v>0</v>
      </c>
      <c r="O2406" t="str">
        <f t="shared" si="494"/>
        <v/>
      </c>
    </row>
    <row r="2407" spans="7:15" x14ac:dyDescent="0.25">
      <c r="G2407" s="93">
        <v>43619</v>
      </c>
      <c r="H2407" t="s">
        <v>23</v>
      </c>
      <c r="I2407" t="s">
        <v>63</v>
      </c>
      <c r="J2407" t="s">
        <v>656</v>
      </c>
      <c r="K2407" s="95">
        <v>63.06</v>
      </c>
      <c r="L2407" s="94">
        <v>0</v>
      </c>
      <c r="O2407" t="str">
        <f t="shared" si="494"/>
        <v/>
      </c>
    </row>
    <row r="2408" spans="7:15" x14ac:dyDescent="0.25">
      <c r="G2408" s="93">
        <v>43619</v>
      </c>
      <c r="H2408" t="s">
        <v>23</v>
      </c>
      <c r="I2408" t="s">
        <v>63</v>
      </c>
      <c r="J2408" t="s">
        <v>656</v>
      </c>
      <c r="K2408" s="95">
        <v>39</v>
      </c>
      <c r="L2408" s="94">
        <v>0</v>
      </c>
      <c r="O2408" t="str">
        <f t="shared" si="494"/>
        <v/>
      </c>
    </row>
    <row r="2409" spans="7:15" x14ac:dyDescent="0.25">
      <c r="G2409" s="93">
        <v>43619</v>
      </c>
      <c r="H2409" t="s">
        <v>23</v>
      </c>
      <c r="I2409" t="s">
        <v>63</v>
      </c>
      <c r="J2409" t="s">
        <v>656</v>
      </c>
      <c r="K2409" s="95">
        <v>31.38</v>
      </c>
      <c r="L2409" s="94">
        <v>0</v>
      </c>
      <c r="O2409" t="str">
        <f t="shared" si="494"/>
        <v/>
      </c>
    </row>
    <row r="2410" spans="7:15" x14ac:dyDescent="0.25">
      <c r="G2410" s="93">
        <v>43619</v>
      </c>
      <c r="H2410" t="s">
        <v>23</v>
      </c>
      <c r="I2410" t="s">
        <v>63</v>
      </c>
      <c r="J2410" t="s">
        <v>656</v>
      </c>
      <c r="K2410" s="95">
        <v>28.75</v>
      </c>
      <c r="L2410" s="94">
        <v>0</v>
      </c>
      <c r="O2410" t="str">
        <f t="shared" si="494"/>
        <v/>
      </c>
    </row>
    <row r="2411" spans="7:15" x14ac:dyDescent="0.25">
      <c r="G2411" s="93">
        <v>43619</v>
      </c>
      <c r="H2411" t="s">
        <v>23</v>
      </c>
      <c r="I2411" t="s">
        <v>63</v>
      </c>
      <c r="J2411" t="s">
        <v>656</v>
      </c>
      <c r="K2411" s="95">
        <v>27.45</v>
      </c>
      <c r="L2411" s="94">
        <v>0</v>
      </c>
      <c r="O2411" t="str">
        <f t="shared" si="494"/>
        <v/>
      </c>
    </row>
    <row r="2412" spans="7:15" x14ac:dyDescent="0.25">
      <c r="G2412" s="93">
        <v>43619</v>
      </c>
      <c r="H2412" t="s">
        <v>23</v>
      </c>
      <c r="I2412" t="s">
        <v>63</v>
      </c>
      <c r="J2412" t="s">
        <v>656</v>
      </c>
      <c r="K2412" s="95">
        <v>25.47</v>
      </c>
      <c r="L2412" s="94">
        <v>0</v>
      </c>
      <c r="O2412" t="str">
        <f t="shared" si="494"/>
        <v/>
      </c>
    </row>
    <row r="2413" spans="7:15" x14ac:dyDescent="0.25">
      <c r="G2413" s="93">
        <v>43619</v>
      </c>
      <c r="H2413" t="s">
        <v>23</v>
      </c>
      <c r="I2413" t="s">
        <v>63</v>
      </c>
      <c r="J2413" t="s">
        <v>656</v>
      </c>
      <c r="K2413" s="95">
        <v>20.45</v>
      </c>
      <c r="L2413" s="94">
        <v>0</v>
      </c>
      <c r="O2413" t="str">
        <f t="shared" si="494"/>
        <v/>
      </c>
    </row>
    <row r="2414" spans="7:15" x14ac:dyDescent="0.25">
      <c r="G2414" s="93">
        <v>43619</v>
      </c>
      <c r="H2414" t="s">
        <v>23</v>
      </c>
      <c r="I2414" t="s">
        <v>37</v>
      </c>
      <c r="J2414" t="s">
        <v>427</v>
      </c>
      <c r="K2414" s="95">
        <v>2.25</v>
      </c>
      <c r="L2414" s="94">
        <v>0</v>
      </c>
      <c r="O2414" t="str">
        <f t="shared" si="494"/>
        <v/>
      </c>
    </row>
    <row r="2415" spans="7:15" x14ac:dyDescent="0.25">
      <c r="G2415" s="93">
        <v>43620</v>
      </c>
      <c r="H2415" t="s">
        <v>543</v>
      </c>
      <c r="I2415" t="s">
        <v>64</v>
      </c>
      <c r="J2415" t="s">
        <v>657</v>
      </c>
      <c r="K2415" s="95">
        <v>5100</v>
      </c>
      <c r="L2415" s="94">
        <v>0</v>
      </c>
      <c r="O2415" t="str">
        <f t="shared" si="494"/>
        <v/>
      </c>
    </row>
    <row r="2416" spans="7:15" x14ac:dyDescent="0.25">
      <c r="G2416" s="93">
        <v>43620</v>
      </c>
      <c r="H2416" t="s">
        <v>71</v>
      </c>
      <c r="I2416" t="s">
        <v>65</v>
      </c>
      <c r="J2416" t="s">
        <v>657</v>
      </c>
      <c r="K2416" s="95">
        <v>4.93</v>
      </c>
      <c r="L2416" s="94">
        <v>0</v>
      </c>
      <c r="O2416" t="str">
        <f t="shared" si="494"/>
        <v/>
      </c>
    </row>
    <row r="2417" spans="7:15" x14ac:dyDescent="0.25">
      <c r="G2417" s="93">
        <v>43620</v>
      </c>
      <c r="H2417" t="s">
        <v>77</v>
      </c>
      <c r="I2417" t="s">
        <v>64</v>
      </c>
      <c r="J2417" t="s">
        <v>657</v>
      </c>
      <c r="K2417" s="95">
        <v>156.19999999999999</v>
      </c>
      <c r="L2417" s="94">
        <v>0</v>
      </c>
      <c r="O2417" t="str">
        <f t="shared" si="494"/>
        <v/>
      </c>
    </row>
    <row r="2418" spans="7:15" x14ac:dyDescent="0.25">
      <c r="G2418" s="93">
        <v>43620</v>
      </c>
      <c r="H2418" t="s">
        <v>338</v>
      </c>
      <c r="I2418" t="s">
        <v>65</v>
      </c>
      <c r="J2418" t="s">
        <v>657</v>
      </c>
      <c r="K2418" s="95">
        <v>180</v>
      </c>
      <c r="L2418" s="94">
        <v>0</v>
      </c>
      <c r="O2418" t="str">
        <f t="shared" si="494"/>
        <v/>
      </c>
    </row>
    <row r="2419" spans="7:15" x14ac:dyDescent="0.25">
      <c r="G2419" s="93">
        <v>43620</v>
      </c>
      <c r="H2419" t="s">
        <v>79</v>
      </c>
      <c r="I2419" t="s">
        <v>64</v>
      </c>
      <c r="J2419" t="s">
        <v>657</v>
      </c>
      <c r="K2419" s="95">
        <v>462.62</v>
      </c>
      <c r="L2419" s="94">
        <v>0</v>
      </c>
      <c r="O2419" t="str">
        <f t="shared" si="494"/>
        <v/>
      </c>
    </row>
    <row r="2420" spans="7:15" x14ac:dyDescent="0.25">
      <c r="G2420" s="93">
        <v>43620</v>
      </c>
      <c r="H2420" t="s">
        <v>21</v>
      </c>
      <c r="I2420" t="s">
        <v>36</v>
      </c>
      <c r="J2420" t="s">
        <v>657</v>
      </c>
      <c r="K2420" s="95">
        <v>104</v>
      </c>
      <c r="L2420" s="94">
        <v>0</v>
      </c>
      <c r="O2420" t="str">
        <f t="shared" si="494"/>
        <v/>
      </c>
    </row>
    <row r="2421" spans="7:15" x14ac:dyDescent="0.25">
      <c r="G2421" s="93">
        <v>43620</v>
      </c>
      <c r="H2421" t="s">
        <v>21</v>
      </c>
      <c r="I2421" t="s">
        <v>36</v>
      </c>
      <c r="J2421" t="s">
        <v>657</v>
      </c>
      <c r="K2421" s="95">
        <v>72</v>
      </c>
      <c r="L2421" s="94">
        <v>0</v>
      </c>
      <c r="O2421" t="str">
        <f t="shared" si="494"/>
        <v/>
      </c>
    </row>
    <row r="2422" spans="7:15" x14ac:dyDescent="0.25">
      <c r="G2422" s="93">
        <v>43620</v>
      </c>
      <c r="H2422" t="s">
        <v>21</v>
      </c>
      <c r="I2422" t="s">
        <v>36</v>
      </c>
      <c r="J2422" t="s">
        <v>657</v>
      </c>
      <c r="K2422" s="95">
        <v>48</v>
      </c>
      <c r="L2422" s="94">
        <v>0</v>
      </c>
      <c r="O2422" t="str">
        <f t="shared" si="494"/>
        <v/>
      </c>
    </row>
    <row r="2423" spans="7:15" x14ac:dyDescent="0.25">
      <c r="G2423" s="93">
        <v>43620</v>
      </c>
      <c r="H2423" t="s">
        <v>21</v>
      </c>
      <c r="I2423" t="s">
        <v>36</v>
      </c>
      <c r="J2423" t="s">
        <v>657</v>
      </c>
      <c r="K2423" s="95">
        <v>16</v>
      </c>
      <c r="L2423" s="94">
        <v>0</v>
      </c>
      <c r="O2423" t="str">
        <f t="shared" si="494"/>
        <v/>
      </c>
    </row>
    <row r="2424" spans="7:15" x14ac:dyDescent="0.25">
      <c r="G2424" s="93">
        <v>43620</v>
      </c>
      <c r="H2424" t="s">
        <v>21</v>
      </c>
      <c r="I2424" t="s">
        <v>36</v>
      </c>
      <c r="J2424" t="s">
        <v>657</v>
      </c>
      <c r="K2424" s="95">
        <v>8</v>
      </c>
      <c r="L2424" s="94">
        <v>0</v>
      </c>
      <c r="O2424" t="str">
        <f t="shared" si="494"/>
        <v/>
      </c>
    </row>
    <row r="2425" spans="7:15" x14ac:dyDescent="0.25">
      <c r="G2425" s="93">
        <v>43620</v>
      </c>
      <c r="H2425" t="s">
        <v>70</v>
      </c>
      <c r="I2425" t="s">
        <v>65</v>
      </c>
      <c r="J2425" t="s">
        <v>657</v>
      </c>
      <c r="K2425" s="95">
        <v>112.6</v>
      </c>
      <c r="L2425" s="94">
        <v>0</v>
      </c>
      <c r="O2425" t="str">
        <f t="shared" si="494"/>
        <v/>
      </c>
    </row>
    <row r="2426" spans="7:15" x14ac:dyDescent="0.25">
      <c r="G2426" s="93">
        <v>43620</v>
      </c>
      <c r="H2426" t="s">
        <v>82</v>
      </c>
      <c r="I2426" t="s">
        <v>64</v>
      </c>
      <c r="J2426" t="s">
        <v>657</v>
      </c>
      <c r="K2426" s="95">
        <v>50</v>
      </c>
      <c r="L2426" s="94">
        <v>0</v>
      </c>
      <c r="O2426" t="str">
        <f t="shared" si="494"/>
        <v/>
      </c>
    </row>
    <row r="2427" spans="7:15" x14ac:dyDescent="0.25">
      <c r="G2427" s="93">
        <v>43620</v>
      </c>
      <c r="H2427" t="s">
        <v>23</v>
      </c>
      <c r="I2427" t="s">
        <v>66</v>
      </c>
      <c r="J2427" t="s">
        <v>657</v>
      </c>
      <c r="K2427" s="95">
        <v>0</v>
      </c>
      <c r="L2427" s="94">
        <v>25.5</v>
      </c>
      <c r="O2427" t="str">
        <f t="shared" si="494"/>
        <v/>
      </c>
    </row>
    <row r="2428" spans="7:15" x14ac:dyDescent="0.25">
      <c r="G2428" s="93">
        <v>43620</v>
      </c>
      <c r="H2428" t="s">
        <v>23</v>
      </c>
      <c r="I2428" t="s">
        <v>37</v>
      </c>
      <c r="J2428" t="s">
        <v>144</v>
      </c>
      <c r="K2428" s="95">
        <v>7.35</v>
      </c>
      <c r="L2428" s="94">
        <v>0</v>
      </c>
      <c r="O2428" t="str">
        <f t="shared" si="494"/>
        <v/>
      </c>
    </row>
    <row r="2429" spans="7:15" x14ac:dyDescent="0.25">
      <c r="G2429" s="93">
        <v>43620</v>
      </c>
      <c r="H2429" t="s">
        <v>23</v>
      </c>
      <c r="I2429" t="s">
        <v>37</v>
      </c>
      <c r="J2429" t="s">
        <v>61</v>
      </c>
      <c r="K2429" s="95">
        <v>2.4</v>
      </c>
      <c r="L2429" s="94">
        <v>0</v>
      </c>
      <c r="O2429" t="str">
        <f t="shared" si="494"/>
        <v/>
      </c>
    </row>
    <row r="2430" spans="7:15" x14ac:dyDescent="0.25">
      <c r="G2430" s="93">
        <v>43621</v>
      </c>
      <c r="H2430" t="s">
        <v>84</v>
      </c>
      <c r="I2430" t="s">
        <v>66</v>
      </c>
      <c r="J2430" t="s">
        <v>658</v>
      </c>
      <c r="K2430" s="95">
        <v>170</v>
      </c>
      <c r="L2430" s="94">
        <v>0</v>
      </c>
      <c r="O2430" t="str">
        <f t="shared" si="494"/>
        <v/>
      </c>
    </row>
    <row r="2431" spans="7:15" x14ac:dyDescent="0.25">
      <c r="G2431" s="93">
        <v>43621</v>
      </c>
      <c r="H2431" t="s">
        <v>22</v>
      </c>
      <c r="I2431" t="s">
        <v>36</v>
      </c>
      <c r="J2431" t="s">
        <v>658</v>
      </c>
      <c r="K2431" s="95">
        <v>8</v>
      </c>
      <c r="L2431" s="94">
        <v>0</v>
      </c>
      <c r="O2431" t="str">
        <f t="shared" si="494"/>
        <v/>
      </c>
    </row>
    <row r="2432" spans="7:15" x14ac:dyDescent="0.25">
      <c r="G2432" s="93">
        <v>43621</v>
      </c>
      <c r="H2432" t="s">
        <v>378</v>
      </c>
      <c r="I2432" t="s">
        <v>66</v>
      </c>
      <c r="J2432" t="s">
        <v>658</v>
      </c>
      <c r="K2432" s="95">
        <v>1436.31</v>
      </c>
      <c r="L2432" s="94">
        <v>0</v>
      </c>
      <c r="O2432" t="str">
        <f t="shared" si="494"/>
        <v/>
      </c>
    </row>
    <row r="2433" spans="7:15" x14ac:dyDescent="0.25">
      <c r="G2433" s="93">
        <v>43621</v>
      </c>
      <c r="H2433" t="s">
        <v>73</v>
      </c>
      <c r="I2433" t="s">
        <v>64</v>
      </c>
      <c r="J2433" t="s">
        <v>658</v>
      </c>
      <c r="K2433" s="95">
        <v>342.22</v>
      </c>
      <c r="L2433" s="94">
        <v>0</v>
      </c>
      <c r="O2433" t="str">
        <f t="shared" si="494"/>
        <v/>
      </c>
    </row>
    <row r="2434" spans="7:15" x14ac:dyDescent="0.25">
      <c r="G2434" s="93">
        <v>43621</v>
      </c>
      <c r="H2434" t="s">
        <v>75</v>
      </c>
      <c r="I2434" t="s">
        <v>66</v>
      </c>
      <c r="J2434" t="s">
        <v>658</v>
      </c>
      <c r="K2434" s="95">
        <v>4.28</v>
      </c>
      <c r="L2434" s="94">
        <v>0</v>
      </c>
      <c r="O2434" t="str">
        <f t="shared" si="494"/>
        <v/>
      </c>
    </row>
    <row r="2435" spans="7:15" x14ac:dyDescent="0.25">
      <c r="G2435" s="93">
        <v>43621</v>
      </c>
      <c r="H2435" t="s">
        <v>107</v>
      </c>
      <c r="I2435" t="s">
        <v>36</v>
      </c>
      <c r="J2435" t="s">
        <v>658</v>
      </c>
      <c r="K2435" s="95">
        <v>39.950000000000003</v>
      </c>
      <c r="L2435" s="94">
        <v>0</v>
      </c>
      <c r="O2435" t="str">
        <f t="shared" si="494"/>
        <v/>
      </c>
    </row>
    <row r="2436" spans="7:15" x14ac:dyDescent="0.25">
      <c r="G2436" s="93">
        <v>43621</v>
      </c>
      <c r="H2436" t="s">
        <v>107</v>
      </c>
      <c r="I2436" t="s">
        <v>63</v>
      </c>
      <c r="J2436" t="s">
        <v>658</v>
      </c>
      <c r="K2436" s="95">
        <v>0</v>
      </c>
      <c r="L2436" s="94">
        <v>2550</v>
      </c>
      <c r="O2436" t="str">
        <f t="shared" si="494"/>
        <v/>
      </c>
    </row>
    <row r="2437" spans="7:15" x14ac:dyDescent="0.25">
      <c r="G2437" s="93">
        <v>43621</v>
      </c>
      <c r="H2437" t="s">
        <v>21</v>
      </c>
      <c r="I2437" t="s">
        <v>36</v>
      </c>
      <c r="J2437" t="s">
        <v>658</v>
      </c>
      <c r="K2437" s="95">
        <v>24</v>
      </c>
      <c r="L2437" s="94">
        <v>0</v>
      </c>
      <c r="O2437" t="str">
        <f t="shared" si="494"/>
        <v/>
      </c>
    </row>
    <row r="2438" spans="7:15" x14ac:dyDescent="0.25">
      <c r="G2438" s="93">
        <v>43621</v>
      </c>
      <c r="H2438" t="s">
        <v>21</v>
      </c>
      <c r="I2438" t="s">
        <v>36</v>
      </c>
      <c r="J2438" t="s">
        <v>658</v>
      </c>
      <c r="K2438" s="95">
        <v>8</v>
      </c>
      <c r="L2438" s="94">
        <v>0</v>
      </c>
      <c r="O2438" t="str">
        <f t="shared" si="494"/>
        <v/>
      </c>
    </row>
    <row r="2439" spans="7:15" x14ac:dyDescent="0.25">
      <c r="G2439" s="93">
        <v>43621</v>
      </c>
      <c r="H2439" t="s">
        <v>74</v>
      </c>
      <c r="I2439" t="s">
        <v>65</v>
      </c>
      <c r="J2439" t="s">
        <v>658</v>
      </c>
      <c r="K2439" s="95">
        <v>82</v>
      </c>
      <c r="L2439" s="94">
        <v>0</v>
      </c>
      <c r="O2439" t="str">
        <f t="shared" si="494"/>
        <v/>
      </c>
    </row>
    <row r="2440" spans="7:15" x14ac:dyDescent="0.25">
      <c r="G2440" s="93">
        <v>43621</v>
      </c>
      <c r="H2440" t="s">
        <v>81</v>
      </c>
      <c r="I2440" t="s">
        <v>35</v>
      </c>
      <c r="J2440" t="s">
        <v>658</v>
      </c>
      <c r="K2440" s="95">
        <v>1304.44</v>
      </c>
      <c r="L2440" s="94">
        <v>0</v>
      </c>
      <c r="O2440" t="str">
        <f t="shared" si="494"/>
        <v/>
      </c>
    </row>
    <row r="2441" spans="7:15" x14ac:dyDescent="0.25">
      <c r="G2441" s="93">
        <v>43622</v>
      </c>
      <c r="H2441" t="s">
        <v>78</v>
      </c>
      <c r="I2441" t="s">
        <v>65</v>
      </c>
      <c r="J2441" t="s">
        <v>659</v>
      </c>
      <c r="K2441" s="95">
        <v>12.75</v>
      </c>
      <c r="L2441" s="94">
        <v>0</v>
      </c>
      <c r="O2441" t="str">
        <f t="shared" si="494"/>
        <v/>
      </c>
    </row>
    <row r="2442" spans="7:15" x14ac:dyDescent="0.25">
      <c r="G2442" s="93">
        <v>43622</v>
      </c>
      <c r="H2442" t="s">
        <v>22</v>
      </c>
      <c r="I2442" t="s">
        <v>36</v>
      </c>
      <c r="J2442" t="s">
        <v>659</v>
      </c>
      <c r="K2442" s="95">
        <v>8</v>
      </c>
      <c r="L2442" s="94">
        <v>0</v>
      </c>
      <c r="O2442" t="str">
        <f t="shared" ref="O2442:O2505" si="495">IF(P2442="","",O2441+1)</f>
        <v/>
      </c>
    </row>
    <row r="2443" spans="7:15" x14ac:dyDescent="0.25">
      <c r="G2443" s="93">
        <v>43622</v>
      </c>
      <c r="H2443" t="s">
        <v>71</v>
      </c>
      <c r="I2443" t="s">
        <v>65</v>
      </c>
      <c r="J2443" t="s">
        <v>659</v>
      </c>
      <c r="K2443" s="95">
        <v>1957.19</v>
      </c>
      <c r="L2443" s="94">
        <v>0</v>
      </c>
      <c r="O2443" t="str">
        <f t="shared" si="495"/>
        <v/>
      </c>
    </row>
    <row r="2444" spans="7:15" x14ac:dyDescent="0.25">
      <c r="G2444" s="93">
        <v>43622</v>
      </c>
      <c r="H2444" t="s">
        <v>76</v>
      </c>
      <c r="I2444" t="s">
        <v>65</v>
      </c>
      <c r="J2444" t="s">
        <v>659</v>
      </c>
      <c r="K2444" s="95">
        <v>150</v>
      </c>
      <c r="L2444" s="94">
        <v>0</v>
      </c>
      <c r="O2444" t="str">
        <f t="shared" si="495"/>
        <v/>
      </c>
    </row>
    <row r="2445" spans="7:15" x14ac:dyDescent="0.25">
      <c r="G2445" s="93">
        <v>43622</v>
      </c>
      <c r="H2445" t="s">
        <v>21</v>
      </c>
      <c r="I2445" t="s">
        <v>36</v>
      </c>
      <c r="J2445" t="s">
        <v>659</v>
      </c>
      <c r="K2445" s="95">
        <v>32</v>
      </c>
      <c r="L2445" s="94">
        <v>0</v>
      </c>
      <c r="O2445" t="str">
        <f t="shared" si="495"/>
        <v/>
      </c>
    </row>
    <row r="2446" spans="7:15" x14ac:dyDescent="0.25">
      <c r="G2446" s="93">
        <v>43622</v>
      </c>
      <c r="H2446" t="s">
        <v>21</v>
      </c>
      <c r="I2446" t="s">
        <v>36</v>
      </c>
      <c r="J2446" t="s">
        <v>659</v>
      </c>
      <c r="K2446" s="95">
        <v>16</v>
      </c>
      <c r="L2446" s="94">
        <v>0</v>
      </c>
      <c r="O2446" t="str">
        <f t="shared" si="495"/>
        <v/>
      </c>
    </row>
    <row r="2447" spans="7:15" x14ac:dyDescent="0.25">
      <c r="G2447" s="93">
        <v>43622</v>
      </c>
      <c r="H2447" t="s">
        <v>21</v>
      </c>
      <c r="I2447" t="s">
        <v>36</v>
      </c>
      <c r="J2447" t="s">
        <v>659</v>
      </c>
      <c r="K2447" s="95">
        <v>8</v>
      </c>
      <c r="L2447" s="94">
        <v>0</v>
      </c>
      <c r="O2447" t="str">
        <f t="shared" si="495"/>
        <v/>
      </c>
    </row>
    <row r="2448" spans="7:15" x14ac:dyDescent="0.25">
      <c r="G2448" s="93">
        <v>43622</v>
      </c>
      <c r="H2448" t="s">
        <v>21</v>
      </c>
      <c r="I2448" t="s">
        <v>660</v>
      </c>
      <c r="J2448" t="s">
        <v>661</v>
      </c>
      <c r="K2448" s="95">
        <v>8</v>
      </c>
      <c r="L2448" s="94">
        <v>0</v>
      </c>
      <c r="O2448" t="str">
        <f t="shared" si="495"/>
        <v/>
      </c>
    </row>
    <row r="2449" spans="7:15" x14ac:dyDescent="0.25">
      <c r="G2449" s="93">
        <v>43622</v>
      </c>
      <c r="H2449" t="s">
        <v>21</v>
      </c>
      <c r="I2449" t="s">
        <v>662</v>
      </c>
      <c r="J2449" t="s">
        <v>661</v>
      </c>
      <c r="K2449" s="95">
        <v>80</v>
      </c>
      <c r="L2449" s="94">
        <v>0</v>
      </c>
      <c r="O2449" t="str">
        <f t="shared" si="495"/>
        <v/>
      </c>
    </row>
    <row r="2450" spans="7:15" x14ac:dyDescent="0.25">
      <c r="G2450" s="93">
        <v>43622</v>
      </c>
      <c r="H2450" t="s">
        <v>21</v>
      </c>
      <c r="I2450" t="s">
        <v>662</v>
      </c>
      <c r="J2450" t="s">
        <v>661</v>
      </c>
      <c r="K2450" s="95">
        <v>32</v>
      </c>
      <c r="L2450" s="94">
        <v>0</v>
      </c>
      <c r="O2450" t="str">
        <f t="shared" si="495"/>
        <v/>
      </c>
    </row>
    <row r="2451" spans="7:15" x14ac:dyDescent="0.25">
      <c r="G2451" s="93">
        <v>43622</v>
      </c>
      <c r="H2451" t="s">
        <v>21</v>
      </c>
      <c r="I2451" t="s">
        <v>662</v>
      </c>
      <c r="J2451" t="s">
        <v>661</v>
      </c>
      <c r="K2451" s="95">
        <v>24</v>
      </c>
      <c r="L2451" s="94">
        <v>0</v>
      </c>
      <c r="O2451" t="str">
        <f t="shared" si="495"/>
        <v/>
      </c>
    </row>
    <row r="2452" spans="7:15" x14ac:dyDescent="0.25">
      <c r="G2452" s="93">
        <v>43622</v>
      </c>
      <c r="H2452" t="s">
        <v>74</v>
      </c>
      <c r="I2452" t="s">
        <v>65</v>
      </c>
      <c r="J2452" t="s">
        <v>659</v>
      </c>
      <c r="K2452" s="95">
        <v>37</v>
      </c>
      <c r="L2452" s="94">
        <v>0</v>
      </c>
      <c r="O2452" t="str">
        <f t="shared" si="495"/>
        <v/>
      </c>
    </row>
    <row r="2453" spans="7:15" x14ac:dyDescent="0.25">
      <c r="G2453" s="93">
        <v>43622</v>
      </c>
      <c r="H2453" t="s">
        <v>68</v>
      </c>
      <c r="I2453" t="s">
        <v>64</v>
      </c>
      <c r="J2453" t="s">
        <v>659</v>
      </c>
      <c r="K2453" s="95">
        <v>181.06</v>
      </c>
      <c r="L2453" s="94">
        <v>0</v>
      </c>
      <c r="O2453" t="str">
        <f t="shared" si="495"/>
        <v/>
      </c>
    </row>
    <row r="2454" spans="7:15" x14ac:dyDescent="0.25">
      <c r="G2454" s="93">
        <v>43622</v>
      </c>
      <c r="H2454" t="s">
        <v>23</v>
      </c>
      <c r="I2454" t="s">
        <v>37</v>
      </c>
      <c r="J2454" t="s">
        <v>175</v>
      </c>
      <c r="K2454" s="95">
        <v>6.5</v>
      </c>
      <c r="L2454" s="94">
        <v>0</v>
      </c>
      <c r="O2454" t="str">
        <f t="shared" si="495"/>
        <v/>
      </c>
    </row>
    <row r="2455" spans="7:15" x14ac:dyDescent="0.25">
      <c r="G2455" s="93">
        <v>43622</v>
      </c>
      <c r="H2455" t="s">
        <v>23</v>
      </c>
      <c r="I2455" t="s">
        <v>37</v>
      </c>
      <c r="J2455" t="s">
        <v>183</v>
      </c>
      <c r="K2455" s="95">
        <v>2.4</v>
      </c>
      <c r="L2455" s="94">
        <v>0</v>
      </c>
      <c r="O2455" t="str">
        <f t="shared" si="495"/>
        <v/>
      </c>
    </row>
    <row r="2456" spans="7:15" x14ac:dyDescent="0.25">
      <c r="G2456" s="93">
        <v>43622</v>
      </c>
      <c r="H2456" t="s">
        <v>23</v>
      </c>
      <c r="I2456" t="s">
        <v>65</v>
      </c>
      <c r="J2456" t="s">
        <v>659</v>
      </c>
      <c r="K2456" s="95">
        <v>12</v>
      </c>
      <c r="L2456" s="94">
        <v>0</v>
      </c>
      <c r="O2456" t="str">
        <f t="shared" si="495"/>
        <v/>
      </c>
    </row>
    <row r="2457" spans="7:15" x14ac:dyDescent="0.25">
      <c r="G2457" s="93">
        <v>43623</v>
      </c>
      <c r="H2457" t="s">
        <v>22</v>
      </c>
      <c r="I2457" t="s">
        <v>36</v>
      </c>
      <c r="J2457" t="s">
        <v>663</v>
      </c>
      <c r="K2457" s="95">
        <v>8</v>
      </c>
      <c r="L2457" s="94">
        <v>0</v>
      </c>
      <c r="O2457" t="str">
        <f t="shared" si="495"/>
        <v/>
      </c>
    </row>
    <row r="2458" spans="7:15" x14ac:dyDescent="0.25">
      <c r="G2458" s="93">
        <v>43623</v>
      </c>
      <c r="H2458" t="s">
        <v>378</v>
      </c>
      <c r="I2458" t="s">
        <v>66</v>
      </c>
      <c r="J2458" t="s">
        <v>663</v>
      </c>
      <c r="K2458" s="95">
        <v>421.36</v>
      </c>
      <c r="L2458" s="94">
        <v>0</v>
      </c>
      <c r="O2458" t="str">
        <f t="shared" si="495"/>
        <v/>
      </c>
    </row>
    <row r="2459" spans="7:15" x14ac:dyDescent="0.25">
      <c r="G2459" s="93">
        <v>43623</v>
      </c>
      <c r="H2459" t="s">
        <v>72</v>
      </c>
      <c r="I2459" t="s">
        <v>65</v>
      </c>
      <c r="J2459" t="s">
        <v>663</v>
      </c>
      <c r="K2459" s="95">
        <v>24</v>
      </c>
      <c r="L2459" s="94">
        <v>0</v>
      </c>
      <c r="O2459" t="str">
        <f t="shared" si="495"/>
        <v/>
      </c>
    </row>
    <row r="2460" spans="7:15" x14ac:dyDescent="0.25">
      <c r="G2460" s="93">
        <v>43623</v>
      </c>
      <c r="H2460" t="s">
        <v>80</v>
      </c>
      <c r="I2460" t="s">
        <v>65</v>
      </c>
      <c r="J2460" t="s">
        <v>663</v>
      </c>
      <c r="K2460" s="95">
        <v>9.43</v>
      </c>
      <c r="L2460" s="94">
        <v>0</v>
      </c>
      <c r="O2460" t="str">
        <f t="shared" si="495"/>
        <v/>
      </c>
    </row>
    <row r="2461" spans="7:15" x14ac:dyDescent="0.25">
      <c r="G2461" s="93">
        <v>43623</v>
      </c>
      <c r="H2461" t="s">
        <v>71</v>
      </c>
      <c r="I2461" t="s">
        <v>65</v>
      </c>
      <c r="J2461" t="s">
        <v>663</v>
      </c>
      <c r="K2461" s="95">
        <v>8.82</v>
      </c>
      <c r="L2461" s="94">
        <v>0</v>
      </c>
      <c r="O2461" t="str">
        <f t="shared" si="495"/>
        <v/>
      </c>
    </row>
    <row r="2462" spans="7:15" x14ac:dyDescent="0.25">
      <c r="G2462" s="93">
        <v>43623</v>
      </c>
      <c r="H2462" t="s">
        <v>76</v>
      </c>
      <c r="I2462" t="s">
        <v>65</v>
      </c>
      <c r="J2462" t="s">
        <v>663</v>
      </c>
      <c r="K2462" s="95">
        <v>53</v>
      </c>
      <c r="L2462" s="94">
        <v>0</v>
      </c>
      <c r="O2462" t="str">
        <f t="shared" si="495"/>
        <v/>
      </c>
    </row>
    <row r="2463" spans="7:15" x14ac:dyDescent="0.25">
      <c r="G2463" s="93">
        <v>43623</v>
      </c>
      <c r="H2463" t="s">
        <v>107</v>
      </c>
      <c r="I2463" t="s">
        <v>65</v>
      </c>
      <c r="J2463" t="s">
        <v>663</v>
      </c>
      <c r="K2463" s="95">
        <v>247</v>
      </c>
      <c r="L2463" s="94">
        <v>0</v>
      </c>
      <c r="O2463" t="str">
        <f t="shared" si="495"/>
        <v/>
      </c>
    </row>
    <row r="2464" spans="7:15" x14ac:dyDescent="0.25">
      <c r="G2464" s="93">
        <v>43623</v>
      </c>
      <c r="H2464" t="s">
        <v>21</v>
      </c>
      <c r="I2464" t="s">
        <v>36</v>
      </c>
      <c r="J2464" t="s">
        <v>663</v>
      </c>
      <c r="K2464" s="95">
        <v>48</v>
      </c>
      <c r="L2464" s="94">
        <v>0</v>
      </c>
      <c r="O2464" t="str">
        <f t="shared" si="495"/>
        <v/>
      </c>
    </row>
    <row r="2465" spans="7:15" x14ac:dyDescent="0.25">
      <c r="G2465" s="93">
        <v>43623</v>
      </c>
      <c r="H2465" t="s">
        <v>21</v>
      </c>
      <c r="I2465" t="s">
        <v>36</v>
      </c>
      <c r="J2465" t="s">
        <v>663</v>
      </c>
      <c r="K2465" s="95">
        <v>32</v>
      </c>
      <c r="L2465" s="94">
        <v>0</v>
      </c>
      <c r="O2465" t="str">
        <f t="shared" si="495"/>
        <v/>
      </c>
    </row>
    <row r="2466" spans="7:15" x14ac:dyDescent="0.25">
      <c r="G2466" s="93">
        <v>43623</v>
      </c>
      <c r="H2466" t="s">
        <v>21</v>
      </c>
      <c r="I2466" t="s">
        <v>36</v>
      </c>
      <c r="J2466" t="s">
        <v>663</v>
      </c>
      <c r="K2466" s="95">
        <v>16</v>
      </c>
      <c r="L2466" s="94">
        <v>0</v>
      </c>
      <c r="O2466" t="str">
        <f t="shared" si="495"/>
        <v/>
      </c>
    </row>
    <row r="2467" spans="7:15" x14ac:dyDescent="0.25">
      <c r="G2467" s="93">
        <v>43623</v>
      </c>
      <c r="H2467" t="s">
        <v>21</v>
      </c>
      <c r="I2467" t="s">
        <v>36</v>
      </c>
      <c r="J2467" t="s">
        <v>663</v>
      </c>
      <c r="K2467" s="95">
        <v>8</v>
      </c>
      <c r="L2467" s="94">
        <v>0</v>
      </c>
      <c r="O2467" t="str">
        <f t="shared" si="495"/>
        <v/>
      </c>
    </row>
    <row r="2468" spans="7:15" x14ac:dyDescent="0.25">
      <c r="G2468" s="93">
        <v>43623</v>
      </c>
      <c r="H2468" t="s">
        <v>81</v>
      </c>
      <c r="I2468" t="s">
        <v>66</v>
      </c>
      <c r="J2468" t="s">
        <v>663</v>
      </c>
      <c r="K2468" s="95">
        <v>174.78</v>
      </c>
      <c r="L2468" s="94">
        <v>0</v>
      </c>
      <c r="O2468" t="str">
        <f t="shared" si="495"/>
        <v/>
      </c>
    </row>
    <row r="2469" spans="7:15" x14ac:dyDescent="0.25">
      <c r="G2469" s="93">
        <v>43623</v>
      </c>
      <c r="H2469" t="s">
        <v>23</v>
      </c>
      <c r="I2469" t="s">
        <v>37</v>
      </c>
      <c r="J2469" t="s">
        <v>141</v>
      </c>
      <c r="K2469" s="95">
        <v>1.8</v>
      </c>
      <c r="L2469" s="94">
        <v>0</v>
      </c>
      <c r="O2469" t="str">
        <f t="shared" si="495"/>
        <v/>
      </c>
    </row>
    <row r="2470" spans="7:15" x14ac:dyDescent="0.25">
      <c r="G2470" s="93">
        <v>43623</v>
      </c>
      <c r="H2470" t="s">
        <v>23</v>
      </c>
      <c r="I2470" t="s">
        <v>37</v>
      </c>
      <c r="J2470" t="s">
        <v>168</v>
      </c>
      <c r="K2470" s="95">
        <v>3.7</v>
      </c>
      <c r="L2470" s="94">
        <v>0</v>
      </c>
      <c r="O2470" t="str">
        <f t="shared" si="495"/>
        <v/>
      </c>
    </row>
    <row r="2471" spans="7:15" x14ac:dyDescent="0.25">
      <c r="G2471" s="93">
        <v>43624</v>
      </c>
      <c r="H2471" t="s">
        <v>22</v>
      </c>
      <c r="I2471" t="s">
        <v>36</v>
      </c>
      <c r="J2471" t="s">
        <v>664</v>
      </c>
      <c r="K2471" s="95">
        <v>8</v>
      </c>
      <c r="L2471" s="94">
        <v>0</v>
      </c>
      <c r="O2471" t="str">
        <f t="shared" si="495"/>
        <v/>
      </c>
    </row>
    <row r="2472" spans="7:15" x14ac:dyDescent="0.25">
      <c r="G2472" s="93">
        <v>43624</v>
      </c>
      <c r="H2472" t="s">
        <v>22</v>
      </c>
      <c r="I2472" t="s">
        <v>58</v>
      </c>
      <c r="J2472" t="s">
        <v>664</v>
      </c>
      <c r="K2472" s="95">
        <v>8</v>
      </c>
      <c r="L2472" s="94">
        <v>0</v>
      </c>
      <c r="O2472" t="str">
        <f t="shared" si="495"/>
        <v/>
      </c>
    </row>
    <row r="2473" spans="7:15" x14ac:dyDescent="0.25">
      <c r="G2473" s="93">
        <v>43624</v>
      </c>
      <c r="H2473" t="s">
        <v>378</v>
      </c>
      <c r="I2473" t="s">
        <v>65</v>
      </c>
      <c r="J2473" t="s">
        <v>664</v>
      </c>
      <c r="K2473" s="95">
        <v>120</v>
      </c>
      <c r="L2473" s="94">
        <v>0</v>
      </c>
      <c r="O2473" t="str">
        <f t="shared" si="495"/>
        <v/>
      </c>
    </row>
    <row r="2474" spans="7:15" x14ac:dyDescent="0.25">
      <c r="G2474" s="93">
        <v>43624</v>
      </c>
      <c r="H2474" t="s">
        <v>72</v>
      </c>
      <c r="I2474" t="s">
        <v>65</v>
      </c>
      <c r="J2474" t="s">
        <v>664</v>
      </c>
      <c r="K2474" s="95">
        <v>20</v>
      </c>
      <c r="L2474" s="94">
        <v>0</v>
      </c>
      <c r="O2474" t="str">
        <f t="shared" si="495"/>
        <v/>
      </c>
    </row>
    <row r="2475" spans="7:15" x14ac:dyDescent="0.25">
      <c r="G2475" s="93">
        <v>43624</v>
      </c>
      <c r="H2475" t="s">
        <v>75</v>
      </c>
      <c r="I2475" t="s">
        <v>65</v>
      </c>
      <c r="J2475" t="s">
        <v>664</v>
      </c>
      <c r="K2475" s="95">
        <v>60</v>
      </c>
      <c r="L2475" s="94">
        <v>0</v>
      </c>
      <c r="O2475" t="str">
        <f t="shared" si="495"/>
        <v/>
      </c>
    </row>
    <row r="2476" spans="7:15" x14ac:dyDescent="0.25">
      <c r="G2476" s="93">
        <v>43624</v>
      </c>
      <c r="H2476" t="s">
        <v>21</v>
      </c>
      <c r="I2476" t="s">
        <v>36</v>
      </c>
      <c r="J2476" t="s">
        <v>664</v>
      </c>
      <c r="K2476" s="95">
        <v>40</v>
      </c>
      <c r="L2476" s="94">
        <v>0</v>
      </c>
      <c r="O2476" t="str">
        <f t="shared" si="495"/>
        <v/>
      </c>
    </row>
    <row r="2477" spans="7:15" x14ac:dyDescent="0.25">
      <c r="G2477" s="93">
        <v>43624</v>
      </c>
      <c r="H2477" t="s">
        <v>21</v>
      </c>
      <c r="I2477" t="s">
        <v>36</v>
      </c>
      <c r="J2477" t="s">
        <v>664</v>
      </c>
      <c r="K2477" s="95">
        <v>16</v>
      </c>
      <c r="L2477" s="94">
        <v>0</v>
      </c>
      <c r="O2477" t="str">
        <f t="shared" si="495"/>
        <v/>
      </c>
    </row>
    <row r="2478" spans="7:15" x14ac:dyDescent="0.25">
      <c r="G2478" s="93">
        <v>43624</v>
      </c>
      <c r="H2478" t="s">
        <v>21</v>
      </c>
      <c r="I2478" t="s">
        <v>36</v>
      </c>
      <c r="J2478" t="s">
        <v>664</v>
      </c>
      <c r="K2478" s="95">
        <v>8</v>
      </c>
      <c r="L2478" s="94">
        <v>0</v>
      </c>
      <c r="O2478" t="str">
        <f t="shared" si="495"/>
        <v/>
      </c>
    </row>
    <row r="2479" spans="7:15" x14ac:dyDescent="0.25">
      <c r="G2479" s="93">
        <v>43624</v>
      </c>
      <c r="H2479" t="s">
        <v>21</v>
      </c>
      <c r="I2479" t="s">
        <v>58</v>
      </c>
      <c r="J2479" t="s">
        <v>664</v>
      </c>
      <c r="K2479" s="95">
        <v>80</v>
      </c>
      <c r="L2479" s="94">
        <v>0</v>
      </c>
      <c r="O2479" t="str">
        <f t="shared" si="495"/>
        <v/>
      </c>
    </row>
    <row r="2480" spans="7:15" x14ac:dyDescent="0.25">
      <c r="G2480" s="93">
        <v>43624</v>
      </c>
      <c r="H2480" t="s">
        <v>21</v>
      </c>
      <c r="I2480" t="s">
        <v>58</v>
      </c>
      <c r="J2480" t="s">
        <v>664</v>
      </c>
      <c r="K2480" s="95">
        <v>32</v>
      </c>
      <c r="L2480" s="94">
        <v>0</v>
      </c>
      <c r="O2480" t="str">
        <f t="shared" si="495"/>
        <v/>
      </c>
    </row>
    <row r="2481" spans="7:15" x14ac:dyDescent="0.25">
      <c r="G2481" s="93">
        <v>43624</v>
      </c>
      <c r="H2481" t="s">
        <v>21</v>
      </c>
      <c r="I2481" t="s">
        <v>58</v>
      </c>
      <c r="J2481" t="s">
        <v>664</v>
      </c>
      <c r="K2481" s="95">
        <v>24</v>
      </c>
      <c r="L2481" s="94">
        <v>0</v>
      </c>
      <c r="O2481" t="str">
        <f t="shared" si="495"/>
        <v/>
      </c>
    </row>
    <row r="2482" spans="7:15" x14ac:dyDescent="0.25">
      <c r="G2482" s="93">
        <v>43624</v>
      </c>
      <c r="H2482" t="s">
        <v>21</v>
      </c>
      <c r="I2482" t="s">
        <v>58</v>
      </c>
      <c r="J2482" t="s">
        <v>664</v>
      </c>
      <c r="K2482" s="95">
        <v>8</v>
      </c>
      <c r="L2482" s="94">
        <v>0</v>
      </c>
      <c r="O2482" t="str">
        <f t="shared" si="495"/>
        <v/>
      </c>
    </row>
    <row r="2483" spans="7:15" x14ac:dyDescent="0.25">
      <c r="G2483" s="93">
        <v>43624</v>
      </c>
      <c r="H2483" t="s">
        <v>23</v>
      </c>
      <c r="I2483" t="s">
        <v>37</v>
      </c>
      <c r="J2483" t="s">
        <v>183</v>
      </c>
      <c r="K2483" s="95">
        <v>3</v>
      </c>
      <c r="L2483" s="94">
        <v>0</v>
      </c>
      <c r="O2483" t="str">
        <f t="shared" si="495"/>
        <v/>
      </c>
    </row>
    <row r="2484" spans="7:15" x14ac:dyDescent="0.25">
      <c r="G2484" s="93">
        <v>43626</v>
      </c>
      <c r="H2484" t="s">
        <v>22</v>
      </c>
      <c r="I2484" t="s">
        <v>36</v>
      </c>
      <c r="J2484" t="s">
        <v>665</v>
      </c>
      <c r="K2484" s="95">
        <v>8</v>
      </c>
      <c r="L2484" s="94">
        <v>0</v>
      </c>
      <c r="O2484" t="str">
        <f t="shared" si="495"/>
        <v/>
      </c>
    </row>
    <row r="2485" spans="7:15" x14ac:dyDescent="0.25">
      <c r="G2485" s="93">
        <v>43626</v>
      </c>
      <c r="H2485" t="s">
        <v>22</v>
      </c>
      <c r="I2485" t="s">
        <v>666</v>
      </c>
      <c r="J2485" t="s">
        <v>667</v>
      </c>
      <c r="K2485" s="95">
        <v>137.13</v>
      </c>
      <c r="L2485" s="94">
        <v>0</v>
      </c>
      <c r="O2485" t="str">
        <f t="shared" si="495"/>
        <v/>
      </c>
    </row>
    <row r="2486" spans="7:15" x14ac:dyDescent="0.25">
      <c r="G2486" s="93">
        <v>43626</v>
      </c>
      <c r="H2486" t="s">
        <v>22</v>
      </c>
      <c r="I2486" t="s">
        <v>666</v>
      </c>
      <c r="J2486" t="s">
        <v>667</v>
      </c>
      <c r="K2486" s="95">
        <v>72.849999999999994</v>
      </c>
      <c r="L2486" s="94">
        <v>0</v>
      </c>
      <c r="O2486" t="str">
        <f t="shared" si="495"/>
        <v/>
      </c>
    </row>
    <row r="2487" spans="7:15" x14ac:dyDescent="0.25">
      <c r="G2487" s="93">
        <v>43626</v>
      </c>
      <c r="H2487" t="s">
        <v>22</v>
      </c>
      <c r="I2487" t="s">
        <v>666</v>
      </c>
      <c r="J2487" t="s">
        <v>667</v>
      </c>
      <c r="K2487" s="95">
        <v>55.92</v>
      </c>
      <c r="L2487" s="94">
        <v>0</v>
      </c>
      <c r="O2487" t="str">
        <f t="shared" si="495"/>
        <v/>
      </c>
    </row>
    <row r="2488" spans="7:15" x14ac:dyDescent="0.25">
      <c r="G2488" s="93">
        <v>43626</v>
      </c>
      <c r="H2488" t="s">
        <v>22</v>
      </c>
      <c r="I2488" t="s">
        <v>666</v>
      </c>
      <c r="J2488" t="s">
        <v>667</v>
      </c>
      <c r="K2488" s="95">
        <v>48.99</v>
      </c>
      <c r="L2488" s="94">
        <v>0</v>
      </c>
      <c r="O2488" t="str">
        <f t="shared" si="495"/>
        <v/>
      </c>
    </row>
    <row r="2489" spans="7:15" x14ac:dyDescent="0.25">
      <c r="G2489" s="93">
        <v>43626</v>
      </c>
      <c r="H2489" t="s">
        <v>22</v>
      </c>
      <c r="I2489" t="s">
        <v>666</v>
      </c>
      <c r="J2489" t="s">
        <v>667</v>
      </c>
      <c r="K2489" s="95">
        <v>48.98</v>
      </c>
      <c r="L2489" s="94">
        <v>0</v>
      </c>
      <c r="O2489" t="str">
        <f t="shared" si="495"/>
        <v/>
      </c>
    </row>
    <row r="2490" spans="7:15" x14ac:dyDescent="0.25">
      <c r="G2490" s="93">
        <v>43626</v>
      </c>
      <c r="H2490" t="s">
        <v>22</v>
      </c>
      <c r="I2490" t="s">
        <v>666</v>
      </c>
      <c r="J2490" t="s">
        <v>667</v>
      </c>
      <c r="K2490" s="95">
        <v>31.75</v>
      </c>
      <c r="L2490" s="94">
        <v>0</v>
      </c>
      <c r="O2490" t="str">
        <f t="shared" si="495"/>
        <v/>
      </c>
    </row>
    <row r="2491" spans="7:15" x14ac:dyDescent="0.25">
      <c r="G2491" s="93">
        <v>43626</v>
      </c>
      <c r="H2491" t="s">
        <v>22</v>
      </c>
      <c r="I2491" t="s">
        <v>666</v>
      </c>
      <c r="J2491" t="s">
        <v>667</v>
      </c>
      <c r="K2491" s="95">
        <v>28.31</v>
      </c>
      <c r="L2491" s="94">
        <v>0</v>
      </c>
      <c r="O2491" t="str">
        <f t="shared" si="495"/>
        <v/>
      </c>
    </row>
    <row r="2492" spans="7:15" x14ac:dyDescent="0.25">
      <c r="G2492" s="93">
        <v>43626</v>
      </c>
      <c r="H2492" t="s">
        <v>22</v>
      </c>
      <c r="I2492" t="s">
        <v>666</v>
      </c>
      <c r="J2492" t="s">
        <v>667</v>
      </c>
      <c r="K2492" s="95">
        <v>22.88</v>
      </c>
      <c r="L2492" s="94">
        <v>0</v>
      </c>
      <c r="O2492" t="str">
        <f t="shared" si="495"/>
        <v/>
      </c>
    </row>
    <row r="2493" spans="7:15" x14ac:dyDescent="0.25">
      <c r="G2493" s="93">
        <v>43626</v>
      </c>
      <c r="H2493" t="s">
        <v>22</v>
      </c>
      <c r="I2493" t="s">
        <v>666</v>
      </c>
      <c r="J2493" t="s">
        <v>667</v>
      </c>
      <c r="K2493" s="95">
        <v>12.91</v>
      </c>
      <c r="L2493" s="94">
        <v>0</v>
      </c>
      <c r="O2493" t="str">
        <f t="shared" si="495"/>
        <v/>
      </c>
    </row>
    <row r="2494" spans="7:15" x14ac:dyDescent="0.25">
      <c r="G2494" s="93">
        <v>43626</v>
      </c>
      <c r="H2494" t="s">
        <v>106</v>
      </c>
      <c r="I2494" t="s">
        <v>65</v>
      </c>
      <c r="J2494" t="s">
        <v>665</v>
      </c>
      <c r="K2494" s="95">
        <v>26.56</v>
      </c>
      <c r="L2494" s="94">
        <v>0</v>
      </c>
      <c r="O2494" t="str">
        <f t="shared" si="495"/>
        <v/>
      </c>
    </row>
    <row r="2495" spans="7:15" x14ac:dyDescent="0.25">
      <c r="G2495" s="93">
        <v>43626</v>
      </c>
      <c r="H2495" t="s">
        <v>73</v>
      </c>
      <c r="I2495" t="s">
        <v>666</v>
      </c>
      <c r="J2495" t="s">
        <v>667</v>
      </c>
      <c r="K2495" s="95">
        <v>29.16</v>
      </c>
      <c r="L2495" s="94">
        <v>0</v>
      </c>
      <c r="O2495" t="str">
        <f t="shared" si="495"/>
        <v/>
      </c>
    </row>
    <row r="2496" spans="7:15" x14ac:dyDescent="0.25">
      <c r="G2496" s="93">
        <v>43626</v>
      </c>
      <c r="H2496" t="s">
        <v>80</v>
      </c>
      <c r="I2496" t="s">
        <v>666</v>
      </c>
      <c r="J2496" t="s">
        <v>667</v>
      </c>
      <c r="K2496" s="95">
        <v>312.97000000000003</v>
      </c>
      <c r="L2496" s="94">
        <v>0</v>
      </c>
      <c r="O2496" t="str">
        <f t="shared" si="495"/>
        <v/>
      </c>
    </row>
    <row r="2497" spans="7:15" x14ac:dyDescent="0.25">
      <c r="G2497" s="93">
        <v>43626</v>
      </c>
      <c r="H2497" t="s">
        <v>71</v>
      </c>
      <c r="I2497" t="s">
        <v>666</v>
      </c>
      <c r="J2497" t="s">
        <v>667</v>
      </c>
      <c r="K2497" s="95">
        <v>537.59</v>
      </c>
      <c r="L2497" s="94">
        <v>0</v>
      </c>
      <c r="O2497" t="str">
        <f t="shared" si="495"/>
        <v/>
      </c>
    </row>
    <row r="2498" spans="7:15" x14ac:dyDescent="0.25">
      <c r="G2498" s="93">
        <v>43626</v>
      </c>
      <c r="H2498" t="s">
        <v>76</v>
      </c>
      <c r="I2498" t="s">
        <v>666</v>
      </c>
      <c r="J2498" t="s">
        <v>667</v>
      </c>
      <c r="K2498" s="95">
        <v>329.69</v>
      </c>
      <c r="L2498" s="94">
        <v>0</v>
      </c>
      <c r="O2498" t="str">
        <f t="shared" si="495"/>
        <v/>
      </c>
    </row>
    <row r="2499" spans="7:15" x14ac:dyDescent="0.25">
      <c r="G2499" s="93">
        <v>43626</v>
      </c>
      <c r="H2499" t="s">
        <v>77</v>
      </c>
      <c r="I2499" t="s">
        <v>63</v>
      </c>
      <c r="J2499" t="s">
        <v>665</v>
      </c>
      <c r="K2499" s="95">
        <v>40</v>
      </c>
      <c r="L2499" s="94">
        <v>0</v>
      </c>
      <c r="O2499" t="str">
        <f t="shared" si="495"/>
        <v/>
      </c>
    </row>
    <row r="2500" spans="7:15" x14ac:dyDescent="0.25">
      <c r="G2500" s="93">
        <v>43626</v>
      </c>
      <c r="H2500" t="s">
        <v>79</v>
      </c>
      <c r="I2500" t="s">
        <v>666</v>
      </c>
      <c r="J2500" t="s">
        <v>667</v>
      </c>
      <c r="K2500" s="95">
        <v>24.26</v>
      </c>
      <c r="L2500" s="94">
        <v>0</v>
      </c>
      <c r="O2500" t="str">
        <f t="shared" si="495"/>
        <v/>
      </c>
    </row>
    <row r="2501" spans="7:15" x14ac:dyDescent="0.25">
      <c r="G2501" s="93">
        <v>43626</v>
      </c>
      <c r="H2501" t="s">
        <v>75</v>
      </c>
      <c r="I2501" t="s">
        <v>65</v>
      </c>
      <c r="J2501" t="s">
        <v>665</v>
      </c>
      <c r="K2501" s="95">
        <v>263.01</v>
      </c>
      <c r="L2501" s="94">
        <v>0</v>
      </c>
      <c r="O2501" t="str">
        <f t="shared" si="495"/>
        <v/>
      </c>
    </row>
    <row r="2502" spans="7:15" x14ac:dyDescent="0.25">
      <c r="G2502" s="93">
        <v>43626</v>
      </c>
      <c r="H2502" t="s">
        <v>107</v>
      </c>
      <c r="I2502" t="s">
        <v>666</v>
      </c>
      <c r="J2502" t="s">
        <v>667</v>
      </c>
      <c r="K2502" s="95">
        <v>132.47</v>
      </c>
      <c r="L2502" s="94">
        <v>0</v>
      </c>
      <c r="O2502" t="str">
        <f t="shared" si="495"/>
        <v/>
      </c>
    </row>
    <row r="2503" spans="7:15" x14ac:dyDescent="0.25">
      <c r="G2503" s="93">
        <v>43626</v>
      </c>
      <c r="H2503" t="s">
        <v>21</v>
      </c>
      <c r="I2503" t="s">
        <v>36</v>
      </c>
      <c r="J2503" t="s">
        <v>665</v>
      </c>
      <c r="K2503" s="95">
        <v>16</v>
      </c>
      <c r="L2503" s="94">
        <v>0</v>
      </c>
      <c r="O2503" t="str">
        <f t="shared" si="495"/>
        <v/>
      </c>
    </row>
    <row r="2504" spans="7:15" x14ac:dyDescent="0.25">
      <c r="G2504" s="93">
        <v>43626</v>
      </c>
      <c r="H2504" t="s">
        <v>21</v>
      </c>
      <c r="I2504" t="s">
        <v>36</v>
      </c>
      <c r="J2504" t="s">
        <v>665</v>
      </c>
      <c r="K2504" s="95">
        <v>8</v>
      </c>
      <c r="L2504" s="94">
        <v>0</v>
      </c>
      <c r="O2504" t="str">
        <f t="shared" si="495"/>
        <v/>
      </c>
    </row>
    <row r="2505" spans="7:15" x14ac:dyDescent="0.25">
      <c r="G2505" s="93">
        <v>43626</v>
      </c>
      <c r="H2505" t="s">
        <v>21</v>
      </c>
      <c r="I2505" t="s">
        <v>668</v>
      </c>
      <c r="J2505" t="s">
        <v>196</v>
      </c>
      <c r="K2505" s="95">
        <v>0</v>
      </c>
      <c r="L2505" s="94">
        <v>80</v>
      </c>
      <c r="O2505" t="str">
        <f t="shared" si="495"/>
        <v/>
      </c>
    </row>
    <row r="2506" spans="7:15" x14ac:dyDescent="0.25">
      <c r="G2506" s="93">
        <v>43626</v>
      </c>
      <c r="H2506" t="s">
        <v>21</v>
      </c>
      <c r="I2506" t="s">
        <v>668</v>
      </c>
      <c r="J2506" t="s">
        <v>196</v>
      </c>
      <c r="L2506" s="94">
        <v>32</v>
      </c>
      <c r="O2506" t="str">
        <f t="shared" ref="O2506:O2569" si="496">IF(P2506="","",O2505+1)</f>
        <v/>
      </c>
    </row>
    <row r="2507" spans="7:15" x14ac:dyDescent="0.25">
      <c r="G2507" s="93">
        <v>43626</v>
      </c>
      <c r="H2507" t="s">
        <v>21</v>
      </c>
      <c r="I2507" t="s">
        <v>668</v>
      </c>
      <c r="J2507" t="s">
        <v>196</v>
      </c>
      <c r="L2507" s="94">
        <v>24</v>
      </c>
      <c r="O2507" t="str">
        <f t="shared" si="496"/>
        <v/>
      </c>
    </row>
    <row r="2508" spans="7:15" x14ac:dyDescent="0.25">
      <c r="G2508" s="93">
        <v>43626</v>
      </c>
      <c r="H2508" t="s">
        <v>21</v>
      </c>
      <c r="I2508" t="s">
        <v>668</v>
      </c>
      <c r="J2508" t="s">
        <v>196</v>
      </c>
      <c r="L2508" s="94">
        <v>8</v>
      </c>
      <c r="O2508" t="str">
        <f t="shared" si="496"/>
        <v/>
      </c>
    </row>
    <row r="2509" spans="7:15" x14ac:dyDescent="0.25">
      <c r="G2509" s="93">
        <v>43626</v>
      </c>
      <c r="H2509" t="s">
        <v>21</v>
      </c>
      <c r="I2509" t="s">
        <v>666</v>
      </c>
      <c r="J2509" t="s">
        <v>667</v>
      </c>
      <c r="K2509" s="95">
        <v>1708.41</v>
      </c>
      <c r="L2509" s="94">
        <v>0</v>
      </c>
      <c r="O2509" t="str">
        <f t="shared" si="496"/>
        <v/>
      </c>
    </row>
    <row r="2510" spans="7:15" x14ac:dyDescent="0.25">
      <c r="G2510" s="93">
        <v>43626</v>
      </c>
      <c r="H2510" t="s">
        <v>21</v>
      </c>
      <c r="I2510" t="s">
        <v>666</v>
      </c>
      <c r="J2510" t="s">
        <v>667</v>
      </c>
      <c r="K2510" s="95">
        <v>1177.53</v>
      </c>
      <c r="L2510" s="94">
        <v>0</v>
      </c>
      <c r="O2510" t="str">
        <f t="shared" si="496"/>
        <v/>
      </c>
    </row>
    <row r="2511" spans="7:15" x14ac:dyDescent="0.25">
      <c r="G2511" s="93">
        <v>43626</v>
      </c>
      <c r="H2511" t="s">
        <v>21</v>
      </c>
      <c r="I2511" t="s">
        <v>666</v>
      </c>
      <c r="J2511" t="s">
        <v>667</v>
      </c>
      <c r="K2511" s="95">
        <v>1072.24</v>
      </c>
      <c r="L2511" s="94">
        <v>0</v>
      </c>
      <c r="O2511" t="str">
        <f t="shared" si="496"/>
        <v/>
      </c>
    </row>
    <row r="2512" spans="7:15" x14ac:dyDescent="0.25">
      <c r="G2512" s="93">
        <v>43626</v>
      </c>
      <c r="H2512" t="s">
        <v>21</v>
      </c>
      <c r="I2512" t="s">
        <v>666</v>
      </c>
      <c r="J2512" t="s">
        <v>667</v>
      </c>
      <c r="K2512" s="95">
        <v>985.64</v>
      </c>
      <c r="L2512" s="94">
        <v>0</v>
      </c>
      <c r="O2512" t="str">
        <f t="shared" si="496"/>
        <v/>
      </c>
    </row>
    <row r="2513" spans="7:15" x14ac:dyDescent="0.25">
      <c r="G2513" s="93">
        <v>43626</v>
      </c>
      <c r="H2513" t="s">
        <v>21</v>
      </c>
      <c r="I2513" t="s">
        <v>666</v>
      </c>
      <c r="J2513" t="s">
        <v>667</v>
      </c>
      <c r="K2513" s="95">
        <v>860.35</v>
      </c>
      <c r="L2513" s="94">
        <v>0</v>
      </c>
      <c r="O2513" t="str">
        <f t="shared" si="496"/>
        <v/>
      </c>
    </row>
    <row r="2514" spans="7:15" x14ac:dyDescent="0.25">
      <c r="G2514" s="93">
        <v>43626</v>
      </c>
      <c r="H2514" t="s">
        <v>21</v>
      </c>
      <c r="I2514" t="s">
        <v>666</v>
      </c>
      <c r="J2514" t="s">
        <v>667</v>
      </c>
      <c r="K2514" s="95">
        <v>695.86</v>
      </c>
      <c r="L2514" s="94">
        <v>0</v>
      </c>
      <c r="O2514" t="str">
        <f t="shared" si="496"/>
        <v/>
      </c>
    </row>
    <row r="2515" spans="7:15" x14ac:dyDescent="0.25">
      <c r="G2515" s="93">
        <v>43626</v>
      </c>
      <c r="H2515" t="s">
        <v>21</v>
      </c>
      <c r="I2515" t="s">
        <v>666</v>
      </c>
      <c r="J2515" t="s">
        <v>667</v>
      </c>
      <c r="K2515" s="95">
        <v>683.32</v>
      </c>
      <c r="L2515" s="94">
        <v>0</v>
      </c>
      <c r="O2515" t="str">
        <f t="shared" si="496"/>
        <v/>
      </c>
    </row>
    <row r="2516" spans="7:15" x14ac:dyDescent="0.25">
      <c r="G2516" s="93">
        <v>43626</v>
      </c>
      <c r="H2516" t="s">
        <v>21</v>
      </c>
      <c r="I2516" t="s">
        <v>666</v>
      </c>
      <c r="J2516" t="s">
        <v>667</v>
      </c>
      <c r="K2516" s="95">
        <v>518.83000000000004</v>
      </c>
      <c r="L2516" s="94">
        <v>0</v>
      </c>
      <c r="O2516" t="str">
        <f t="shared" si="496"/>
        <v/>
      </c>
    </row>
    <row r="2517" spans="7:15" x14ac:dyDescent="0.25">
      <c r="G2517" s="93">
        <v>43626</v>
      </c>
      <c r="H2517" t="s">
        <v>21</v>
      </c>
      <c r="I2517" t="s">
        <v>666</v>
      </c>
      <c r="J2517" t="s">
        <v>667</v>
      </c>
      <c r="K2517" s="95">
        <v>513.57000000000005</v>
      </c>
      <c r="L2517" s="94">
        <v>0</v>
      </c>
      <c r="O2517" t="str">
        <f t="shared" si="496"/>
        <v/>
      </c>
    </row>
    <row r="2518" spans="7:15" x14ac:dyDescent="0.25">
      <c r="G2518" s="93">
        <v>43626</v>
      </c>
      <c r="H2518" t="s">
        <v>21</v>
      </c>
      <c r="I2518" t="s">
        <v>666</v>
      </c>
      <c r="J2518" t="s">
        <v>667</v>
      </c>
      <c r="K2518" s="95">
        <v>401.95</v>
      </c>
      <c r="L2518" s="94">
        <v>0</v>
      </c>
      <c r="O2518" t="str">
        <f t="shared" si="496"/>
        <v/>
      </c>
    </row>
    <row r="2519" spans="7:15" x14ac:dyDescent="0.25">
      <c r="G2519" s="93">
        <v>43626</v>
      </c>
      <c r="H2519" t="s">
        <v>21</v>
      </c>
      <c r="I2519" t="s">
        <v>666</v>
      </c>
      <c r="J2519" t="s">
        <v>667</v>
      </c>
      <c r="K2519" s="95">
        <v>391.96</v>
      </c>
      <c r="L2519" s="94">
        <v>0</v>
      </c>
      <c r="O2519" t="str">
        <f t="shared" si="496"/>
        <v/>
      </c>
    </row>
    <row r="2520" spans="7:15" x14ac:dyDescent="0.25">
      <c r="G2520" s="93">
        <v>43626</v>
      </c>
      <c r="H2520" t="s">
        <v>21</v>
      </c>
      <c r="I2520" t="s">
        <v>666</v>
      </c>
      <c r="J2520" t="s">
        <v>667</v>
      </c>
      <c r="K2520" s="95">
        <v>336.32</v>
      </c>
      <c r="L2520" s="94">
        <v>0</v>
      </c>
      <c r="O2520" t="str">
        <f t="shared" si="496"/>
        <v/>
      </c>
    </row>
    <row r="2521" spans="7:15" x14ac:dyDescent="0.25">
      <c r="G2521" s="93">
        <v>43626</v>
      </c>
      <c r="H2521" t="s">
        <v>21</v>
      </c>
      <c r="I2521" t="s">
        <v>666</v>
      </c>
      <c r="J2521" t="s">
        <v>667</v>
      </c>
      <c r="K2521" s="95">
        <v>329.75</v>
      </c>
      <c r="L2521" s="94">
        <v>0</v>
      </c>
      <c r="O2521" t="str">
        <f t="shared" si="496"/>
        <v/>
      </c>
    </row>
    <row r="2522" spans="7:15" x14ac:dyDescent="0.25">
      <c r="G2522" s="93">
        <v>43626</v>
      </c>
      <c r="H2522" t="s">
        <v>21</v>
      </c>
      <c r="I2522" t="s">
        <v>666</v>
      </c>
      <c r="J2522" t="s">
        <v>667</v>
      </c>
      <c r="K2522" s="95">
        <v>307.27999999999997</v>
      </c>
      <c r="L2522" s="94">
        <v>0</v>
      </c>
      <c r="O2522" t="str">
        <f t="shared" si="496"/>
        <v/>
      </c>
    </row>
    <row r="2523" spans="7:15" x14ac:dyDescent="0.25">
      <c r="G2523" s="93">
        <v>43626</v>
      </c>
      <c r="H2523" t="s">
        <v>21</v>
      </c>
      <c r="I2523" t="s">
        <v>666</v>
      </c>
      <c r="J2523" t="s">
        <v>667</v>
      </c>
      <c r="K2523" s="95">
        <v>306.8</v>
      </c>
      <c r="L2523" s="94">
        <v>0</v>
      </c>
      <c r="O2523" t="str">
        <f t="shared" si="496"/>
        <v/>
      </c>
    </row>
    <row r="2524" spans="7:15" x14ac:dyDescent="0.25">
      <c r="G2524" s="93">
        <v>43626</v>
      </c>
      <c r="H2524" t="s">
        <v>21</v>
      </c>
      <c r="I2524" t="s">
        <v>666</v>
      </c>
      <c r="J2524" t="s">
        <v>667</v>
      </c>
      <c r="K2524" s="95">
        <v>292.72000000000003</v>
      </c>
      <c r="L2524" s="94">
        <v>0</v>
      </c>
      <c r="O2524" t="str">
        <f t="shared" si="496"/>
        <v/>
      </c>
    </row>
    <row r="2525" spans="7:15" x14ac:dyDescent="0.25">
      <c r="G2525" s="93">
        <v>43626</v>
      </c>
      <c r="H2525" t="s">
        <v>21</v>
      </c>
      <c r="I2525" t="s">
        <v>666</v>
      </c>
      <c r="J2525" t="s">
        <v>667</v>
      </c>
      <c r="K2525" s="95">
        <v>216.64</v>
      </c>
      <c r="L2525" s="94">
        <v>0</v>
      </c>
      <c r="O2525" t="str">
        <f t="shared" si="496"/>
        <v/>
      </c>
    </row>
    <row r="2526" spans="7:15" x14ac:dyDescent="0.25">
      <c r="G2526" s="93">
        <v>43626</v>
      </c>
      <c r="H2526" t="s">
        <v>21</v>
      </c>
      <c r="I2526" t="s">
        <v>666</v>
      </c>
      <c r="J2526" t="s">
        <v>667</v>
      </c>
      <c r="K2526" s="95">
        <v>208.07</v>
      </c>
      <c r="L2526" s="94">
        <v>0</v>
      </c>
      <c r="O2526" t="str">
        <f t="shared" si="496"/>
        <v/>
      </c>
    </row>
    <row r="2527" spans="7:15" x14ac:dyDescent="0.25">
      <c r="G2527" s="93">
        <v>43626</v>
      </c>
      <c r="H2527" t="s">
        <v>21</v>
      </c>
      <c r="I2527" t="s">
        <v>666</v>
      </c>
      <c r="J2527" t="s">
        <v>667</v>
      </c>
      <c r="K2527" s="95">
        <v>203.87</v>
      </c>
      <c r="L2527" s="94">
        <v>0</v>
      </c>
      <c r="O2527" t="str">
        <f t="shared" si="496"/>
        <v/>
      </c>
    </row>
    <row r="2528" spans="7:15" x14ac:dyDescent="0.25">
      <c r="G2528" s="93">
        <v>43626</v>
      </c>
      <c r="H2528" t="s">
        <v>21</v>
      </c>
      <c r="I2528" t="s">
        <v>666</v>
      </c>
      <c r="J2528" t="s">
        <v>667</v>
      </c>
      <c r="K2528" s="95">
        <v>140</v>
      </c>
      <c r="L2528" s="94">
        <v>0</v>
      </c>
      <c r="O2528" t="str">
        <f t="shared" si="496"/>
        <v/>
      </c>
    </row>
    <row r="2529" spans="7:15" x14ac:dyDescent="0.25">
      <c r="G2529" s="93">
        <v>43626</v>
      </c>
      <c r="H2529" t="s">
        <v>21</v>
      </c>
      <c r="I2529" t="s">
        <v>666</v>
      </c>
      <c r="J2529" t="s">
        <v>667</v>
      </c>
      <c r="K2529" s="95">
        <v>106.5</v>
      </c>
      <c r="L2529" s="94">
        <v>0</v>
      </c>
      <c r="O2529" t="str">
        <f t="shared" si="496"/>
        <v/>
      </c>
    </row>
    <row r="2530" spans="7:15" x14ac:dyDescent="0.25">
      <c r="G2530" s="93">
        <v>43626</v>
      </c>
      <c r="H2530" t="s">
        <v>21</v>
      </c>
      <c r="I2530" t="s">
        <v>666</v>
      </c>
      <c r="J2530" t="s">
        <v>667</v>
      </c>
      <c r="K2530" s="95">
        <v>75.709999999999994</v>
      </c>
      <c r="L2530" s="94">
        <v>0</v>
      </c>
      <c r="O2530" t="str">
        <f t="shared" si="496"/>
        <v/>
      </c>
    </row>
    <row r="2531" spans="7:15" x14ac:dyDescent="0.25">
      <c r="G2531" s="93">
        <v>43626</v>
      </c>
      <c r="H2531" t="s">
        <v>21</v>
      </c>
      <c r="I2531" t="s">
        <v>666</v>
      </c>
      <c r="J2531" t="s">
        <v>667</v>
      </c>
      <c r="K2531" s="95">
        <v>31.9</v>
      </c>
      <c r="L2531" s="94">
        <v>0</v>
      </c>
      <c r="O2531" t="str">
        <f t="shared" si="496"/>
        <v/>
      </c>
    </row>
    <row r="2532" spans="7:15" x14ac:dyDescent="0.25">
      <c r="G2532" s="93">
        <v>43626</v>
      </c>
      <c r="H2532" t="s">
        <v>21</v>
      </c>
      <c r="I2532" t="s">
        <v>666</v>
      </c>
      <c r="J2532" t="s">
        <v>667</v>
      </c>
      <c r="K2532" s="95">
        <v>12.27</v>
      </c>
      <c r="L2532" s="94">
        <v>0</v>
      </c>
      <c r="O2532" t="str">
        <f t="shared" si="496"/>
        <v/>
      </c>
    </row>
    <row r="2533" spans="7:15" x14ac:dyDescent="0.25">
      <c r="G2533" s="93">
        <v>43626</v>
      </c>
      <c r="H2533" t="s">
        <v>21</v>
      </c>
      <c r="I2533" t="s">
        <v>666</v>
      </c>
      <c r="J2533" t="s">
        <v>667</v>
      </c>
      <c r="K2533" s="95">
        <v>9.8000000000000007</v>
      </c>
      <c r="L2533" s="94">
        <v>0</v>
      </c>
      <c r="O2533" t="str">
        <f t="shared" si="496"/>
        <v/>
      </c>
    </row>
    <row r="2534" spans="7:15" x14ac:dyDescent="0.25">
      <c r="G2534" s="93">
        <v>43626</v>
      </c>
      <c r="H2534" t="s">
        <v>21</v>
      </c>
      <c r="I2534" t="s">
        <v>666</v>
      </c>
      <c r="J2534" t="s">
        <v>667</v>
      </c>
      <c r="K2534" s="95">
        <v>9.5500000000000007</v>
      </c>
      <c r="L2534" s="94">
        <v>0</v>
      </c>
      <c r="O2534" t="str">
        <f t="shared" si="496"/>
        <v/>
      </c>
    </row>
    <row r="2535" spans="7:15" x14ac:dyDescent="0.25">
      <c r="G2535" s="93">
        <v>43626</v>
      </c>
      <c r="H2535" t="s">
        <v>369</v>
      </c>
      <c r="I2535" t="s">
        <v>66</v>
      </c>
      <c r="J2535" t="s">
        <v>665</v>
      </c>
      <c r="K2535" s="95">
        <v>2549.17</v>
      </c>
      <c r="L2535" s="94">
        <v>0</v>
      </c>
      <c r="O2535" t="str">
        <f t="shared" si="496"/>
        <v/>
      </c>
    </row>
    <row r="2536" spans="7:15" x14ac:dyDescent="0.25">
      <c r="G2536" s="93">
        <v>43626</v>
      </c>
      <c r="H2536" t="s">
        <v>70</v>
      </c>
      <c r="I2536" t="s">
        <v>66</v>
      </c>
      <c r="J2536" t="s">
        <v>665</v>
      </c>
      <c r="K2536" s="95">
        <v>295.16000000000003</v>
      </c>
      <c r="L2536" s="94">
        <v>0</v>
      </c>
      <c r="O2536" t="str">
        <f t="shared" si="496"/>
        <v/>
      </c>
    </row>
    <row r="2537" spans="7:15" x14ac:dyDescent="0.25">
      <c r="G2537" s="93">
        <v>43626</v>
      </c>
      <c r="H2537" t="s">
        <v>82</v>
      </c>
      <c r="I2537" t="s">
        <v>66</v>
      </c>
      <c r="J2537" t="s">
        <v>665</v>
      </c>
      <c r="K2537" s="95">
        <v>270.98</v>
      </c>
      <c r="L2537" s="94">
        <v>0</v>
      </c>
      <c r="O2537" t="str">
        <f t="shared" si="496"/>
        <v/>
      </c>
    </row>
    <row r="2538" spans="7:15" x14ac:dyDescent="0.25">
      <c r="G2538" s="93">
        <v>43626</v>
      </c>
      <c r="H2538" t="s">
        <v>82</v>
      </c>
      <c r="I2538" t="s">
        <v>65</v>
      </c>
      <c r="J2538" t="s">
        <v>665</v>
      </c>
      <c r="K2538" s="95">
        <v>12.39</v>
      </c>
      <c r="L2538" s="94">
        <v>0</v>
      </c>
      <c r="O2538" t="str">
        <f t="shared" si="496"/>
        <v/>
      </c>
    </row>
    <row r="2539" spans="7:15" x14ac:dyDescent="0.25">
      <c r="G2539" s="93">
        <v>43626</v>
      </c>
      <c r="H2539" t="s">
        <v>81</v>
      </c>
      <c r="I2539" t="s">
        <v>58</v>
      </c>
      <c r="J2539" t="s">
        <v>665</v>
      </c>
      <c r="K2539" s="95">
        <v>103</v>
      </c>
      <c r="L2539" s="94">
        <v>0</v>
      </c>
      <c r="O2539" t="str">
        <f t="shared" si="496"/>
        <v/>
      </c>
    </row>
    <row r="2540" spans="7:15" x14ac:dyDescent="0.25">
      <c r="G2540" s="93">
        <v>43626</v>
      </c>
      <c r="H2540" t="s">
        <v>68</v>
      </c>
      <c r="I2540" t="s">
        <v>666</v>
      </c>
      <c r="J2540" t="s">
        <v>667</v>
      </c>
      <c r="K2540" s="95">
        <v>3294.23</v>
      </c>
      <c r="L2540" s="94">
        <v>0</v>
      </c>
      <c r="O2540" t="str">
        <f t="shared" si="496"/>
        <v/>
      </c>
    </row>
    <row r="2541" spans="7:15" x14ac:dyDescent="0.25">
      <c r="G2541" s="93">
        <v>43626</v>
      </c>
      <c r="H2541" t="s">
        <v>23</v>
      </c>
      <c r="I2541" t="s">
        <v>36</v>
      </c>
      <c r="J2541" t="s">
        <v>665</v>
      </c>
      <c r="K2541" s="95">
        <v>8</v>
      </c>
      <c r="L2541" s="94">
        <v>0</v>
      </c>
      <c r="O2541" t="str">
        <f t="shared" si="496"/>
        <v/>
      </c>
    </row>
    <row r="2542" spans="7:15" x14ac:dyDescent="0.25">
      <c r="G2542" s="93">
        <v>43626</v>
      </c>
      <c r="H2542" t="s">
        <v>23</v>
      </c>
      <c r="I2542" t="s">
        <v>58</v>
      </c>
      <c r="J2542" t="s">
        <v>665</v>
      </c>
      <c r="K2542" s="95">
        <v>83.03</v>
      </c>
      <c r="L2542" s="94">
        <v>0</v>
      </c>
      <c r="O2542" t="str">
        <f t="shared" si="496"/>
        <v/>
      </c>
    </row>
    <row r="2543" spans="7:15" x14ac:dyDescent="0.25">
      <c r="G2543" s="93">
        <v>43626</v>
      </c>
      <c r="H2543" t="s">
        <v>23</v>
      </c>
      <c r="I2543" t="s">
        <v>58</v>
      </c>
      <c r="J2543" t="s">
        <v>665</v>
      </c>
      <c r="K2543" s="95">
        <v>67.5</v>
      </c>
      <c r="L2543" s="94">
        <v>0</v>
      </c>
      <c r="O2543" t="str">
        <f t="shared" si="496"/>
        <v/>
      </c>
    </row>
    <row r="2544" spans="7:15" x14ac:dyDescent="0.25">
      <c r="G2544" s="93">
        <v>43626</v>
      </c>
      <c r="H2544" t="s">
        <v>23</v>
      </c>
      <c r="I2544" t="s">
        <v>58</v>
      </c>
      <c r="J2544" t="s">
        <v>665</v>
      </c>
      <c r="K2544" s="95">
        <v>30.25</v>
      </c>
      <c r="L2544" s="94">
        <v>0</v>
      </c>
      <c r="O2544" t="str">
        <f t="shared" si="496"/>
        <v/>
      </c>
    </row>
    <row r="2545" spans="7:15" x14ac:dyDescent="0.25">
      <c r="G2545" s="93">
        <v>43626</v>
      </c>
      <c r="H2545" t="s">
        <v>23</v>
      </c>
      <c r="I2545" t="s">
        <v>63</v>
      </c>
      <c r="J2545" t="s">
        <v>665</v>
      </c>
      <c r="K2545" s="95">
        <v>245.96</v>
      </c>
      <c r="L2545" s="94">
        <v>0</v>
      </c>
      <c r="O2545" t="str">
        <f t="shared" si="496"/>
        <v/>
      </c>
    </row>
    <row r="2546" spans="7:15" x14ac:dyDescent="0.25">
      <c r="G2546" s="93">
        <v>43626</v>
      </c>
      <c r="H2546" t="s">
        <v>23</v>
      </c>
      <c r="I2546" t="s">
        <v>63</v>
      </c>
      <c r="J2546" t="s">
        <v>665</v>
      </c>
      <c r="K2546" s="95">
        <v>99.22</v>
      </c>
      <c r="L2546" s="94">
        <v>0</v>
      </c>
      <c r="O2546" t="str">
        <f t="shared" si="496"/>
        <v/>
      </c>
    </row>
    <row r="2547" spans="7:15" x14ac:dyDescent="0.25">
      <c r="G2547" s="93">
        <v>43626</v>
      </c>
      <c r="H2547" t="s">
        <v>23</v>
      </c>
      <c r="I2547" t="s">
        <v>63</v>
      </c>
      <c r="J2547" t="s">
        <v>665</v>
      </c>
      <c r="K2547" s="95">
        <v>50.97</v>
      </c>
      <c r="L2547" s="94">
        <v>0</v>
      </c>
      <c r="O2547" t="str">
        <f t="shared" si="496"/>
        <v/>
      </c>
    </row>
    <row r="2548" spans="7:15" x14ac:dyDescent="0.25">
      <c r="G2548" s="93">
        <v>43626</v>
      </c>
      <c r="H2548" t="s">
        <v>23</v>
      </c>
      <c r="I2548" t="s">
        <v>63</v>
      </c>
      <c r="J2548" t="s">
        <v>665</v>
      </c>
      <c r="K2548" s="95">
        <v>42.14</v>
      </c>
      <c r="L2548" s="94">
        <v>0</v>
      </c>
      <c r="O2548" t="str">
        <f t="shared" si="496"/>
        <v/>
      </c>
    </row>
    <row r="2549" spans="7:15" x14ac:dyDescent="0.25">
      <c r="G2549" s="93">
        <v>43626</v>
      </c>
      <c r="H2549" t="s">
        <v>23</v>
      </c>
      <c r="I2549" t="s">
        <v>63</v>
      </c>
      <c r="J2549" t="s">
        <v>665</v>
      </c>
      <c r="K2549" s="95">
        <v>34.880000000000003</v>
      </c>
      <c r="L2549" s="94">
        <v>0</v>
      </c>
      <c r="O2549" t="str">
        <f t="shared" si="496"/>
        <v/>
      </c>
    </row>
    <row r="2550" spans="7:15" x14ac:dyDescent="0.25">
      <c r="G2550" s="93">
        <v>43626</v>
      </c>
      <c r="H2550" t="s">
        <v>23</v>
      </c>
      <c r="I2550" t="s">
        <v>63</v>
      </c>
      <c r="J2550" t="s">
        <v>665</v>
      </c>
      <c r="K2550" s="95">
        <v>29.69</v>
      </c>
      <c r="L2550" s="94">
        <v>0</v>
      </c>
      <c r="O2550" t="str">
        <f t="shared" si="496"/>
        <v/>
      </c>
    </row>
    <row r="2551" spans="7:15" x14ac:dyDescent="0.25">
      <c r="G2551" s="93">
        <v>43626</v>
      </c>
      <c r="H2551" t="s">
        <v>23</v>
      </c>
      <c r="I2551" t="s">
        <v>63</v>
      </c>
      <c r="J2551" t="s">
        <v>665</v>
      </c>
      <c r="K2551" s="95">
        <v>19.02</v>
      </c>
      <c r="L2551" s="94">
        <v>0</v>
      </c>
      <c r="O2551" t="str">
        <f t="shared" si="496"/>
        <v/>
      </c>
    </row>
    <row r="2552" spans="7:15" x14ac:dyDescent="0.25">
      <c r="G2552" s="93">
        <v>43626</v>
      </c>
      <c r="H2552" t="s">
        <v>23</v>
      </c>
      <c r="I2552" t="s">
        <v>63</v>
      </c>
      <c r="J2552" t="s">
        <v>665</v>
      </c>
      <c r="K2552" s="95">
        <v>17.190000000000001</v>
      </c>
      <c r="L2552" s="94">
        <v>0</v>
      </c>
      <c r="O2552" t="str">
        <f t="shared" si="496"/>
        <v/>
      </c>
    </row>
    <row r="2553" spans="7:15" x14ac:dyDescent="0.25">
      <c r="G2553" s="93">
        <v>43626</v>
      </c>
      <c r="H2553" t="s">
        <v>23</v>
      </c>
      <c r="I2553" t="s">
        <v>63</v>
      </c>
      <c r="J2553" t="s">
        <v>665</v>
      </c>
      <c r="K2553" s="95">
        <v>0.27</v>
      </c>
      <c r="L2553" s="94">
        <v>0</v>
      </c>
      <c r="O2553" t="str">
        <f t="shared" si="496"/>
        <v/>
      </c>
    </row>
    <row r="2554" spans="7:15" x14ac:dyDescent="0.25">
      <c r="G2554" s="93">
        <v>43626</v>
      </c>
      <c r="H2554" t="s">
        <v>23</v>
      </c>
      <c r="I2554" t="s">
        <v>37</v>
      </c>
      <c r="J2554" t="s">
        <v>448</v>
      </c>
      <c r="K2554" s="95">
        <v>3</v>
      </c>
      <c r="L2554" s="94">
        <v>0</v>
      </c>
      <c r="O2554" t="str">
        <f t="shared" si="496"/>
        <v/>
      </c>
    </row>
    <row r="2555" spans="7:15" x14ac:dyDescent="0.25">
      <c r="G2555" s="93">
        <v>43626</v>
      </c>
      <c r="H2555" t="s">
        <v>23</v>
      </c>
      <c r="I2555" t="s">
        <v>37</v>
      </c>
      <c r="J2555" t="s">
        <v>59</v>
      </c>
      <c r="K2555" s="95">
        <v>2.4</v>
      </c>
      <c r="L2555" s="94">
        <v>0</v>
      </c>
      <c r="O2555" t="str">
        <f t="shared" si="496"/>
        <v/>
      </c>
    </row>
    <row r="2556" spans="7:15" x14ac:dyDescent="0.25">
      <c r="G2556" s="93">
        <v>43626</v>
      </c>
      <c r="H2556" t="s">
        <v>23</v>
      </c>
      <c r="I2556" t="s">
        <v>666</v>
      </c>
      <c r="J2556" t="s">
        <v>667</v>
      </c>
      <c r="K2556" s="95">
        <v>642.38</v>
      </c>
      <c r="L2556" s="94">
        <v>0</v>
      </c>
      <c r="O2556" t="str">
        <f t="shared" si="496"/>
        <v/>
      </c>
    </row>
    <row r="2557" spans="7:15" x14ac:dyDescent="0.25">
      <c r="G2557" s="93">
        <v>43626</v>
      </c>
      <c r="H2557" t="s">
        <v>23</v>
      </c>
      <c r="I2557" t="s">
        <v>666</v>
      </c>
      <c r="J2557" t="s">
        <v>667</v>
      </c>
      <c r="K2557" s="95">
        <v>95.62</v>
      </c>
      <c r="L2557" s="94">
        <v>0</v>
      </c>
      <c r="O2557" t="str">
        <f t="shared" si="496"/>
        <v/>
      </c>
    </row>
    <row r="2558" spans="7:15" x14ac:dyDescent="0.25">
      <c r="G2558" s="93">
        <v>43626</v>
      </c>
      <c r="H2558" t="s">
        <v>23</v>
      </c>
      <c r="I2558" t="s">
        <v>666</v>
      </c>
      <c r="J2558" t="s">
        <v>667</v>
      </c>
      <c r="K2558" s="95">
        <v>64.22</v>
      </c>
      <c r="L2558" s="94">
        <v>0</v>
      </c>
      <c r="O2558" t="str">
        <f t="shared" si="496"/>
        <v/>
      </c>
    </row>
    <row r="2559" spans="7:15" x14ac:dyDescent="0.25">
      <c r="G2559" s="93">
        <v>43626</v>
      </c>
      <c r="H2559" t="s">
        <v>23</v>
      </c>
      <c r="I2559" t="s">
        <v>666</v>
      </c>
      <c r="J2559" t="s">
        <v>667</v>
      </c>
      <c r="K2559" s="95">
        <v>42.39</v>
      </c>
      <c r="L2559" s="94">
        <v>0</v>
      </c>
      <c r="O2559" t="str">
        <f t="shared" si="496"/>
        <v/>
      </c>
    </row>
    <row r="2560" spans="7:15" x14ac:dyDescent="0.25">
      <c r="G2560" s="93">
        <v>43626</v>
      </c>
      <c r="H2560" t="s">
        <v>23</v>
      </c>
      <c r="I2560" t="s">
        <v>666</v>
      </c>
      <c r="J2560" t="s">
        <v>667</v>
      </c>
      <c r="K2560" s="95">
        <v>27.65</v>
      </c>
      <c r="L2560" s="94">
        <v>0</v>
      </c>
      <c r="O2560" t="str">
        <f t="shared" si="496"/>
        <v/>
      </c>
    </row>
    <row r="2561" spans="7:15" x14ac:dyDescent="0.25">
      <c r="G2561" s="93">
        <v>43626</v>
      </c>
      <c r="H2561" t="s">
        <v>23</v>
      </c>
      <c r="I2561" t="s">
        <v>666</v>
      </c>
      <c r="J2561" t="s">
        <v>667</v>
      </c>
      <c r="K2561" s="95">
        <v>27.14</v>
      </c>
      <c r="L2561" s="94">
        <v>0</v>
      </c>
      <c r="O2561" t="str">
        <f t="shared" si="496"/>
        <v/>
      </c>
    </row>
    <row r="2562" spans="7:15" x14ac:dyDescent="0.25">
      <c r="G2562" s="93">
        <v>43626</v>
      </c>
      <c r="H2562" t="s">
        <v>23</v>
      </c>
      <c r="I2562" t="s">
        <v>666</v>
      </c>
      <c r="J2562" t="s">
        <v>667</v>
      </c>
      <c r="K2562" s="95">
        <v>25.32</v>
      </c>
      <c r="L2562" s="94">
        <v>0</v>
      </c>
      <c r="O2562" t="str">
        <f t="shared" si="496"/>
        <v/>
      </c>
    </row>
    <row r="2563" spans="7:15" x14ac:dyDescent="0.25">
      <c r="G2563" s="93">
        <v>43627</v>
      </c>
      <c r="H2563" t="s">
        <v>22</v>
      </c>
      <c r="I2563" t="s">
        <v>36</v>
      </c>
      <c r="J2563" t="s">
        <v>669</v>
      </c>
      <c r="K2563" s="95">
        <v>8</v>
      </c>
      <c r="L2563" s="94">
        <v>0</v>
      </c>
      <c r="O2563" t="str">
        <f t="shared" si="496"/>
        <v/>
      </c>
    </row>
    <row r="2564" spans="7:15" x14ac:dyDescent="0.25">
      <c r="G2564" s="93">
        <v>43627</v>
      </c>
      <c r="H2564" t="s">
        <v>21</v>
      </c>
      <c r="I2564" t="s">
        <v>36</v>
      </c>
      <c r="J2564" t="s">
        <v>669</v>
      </c>
      <c r="K2564" s="95">
        <v>16</v>
      </c>
      <c r="L2564" s="94">
        <v>0</v>
      </c>
      <c r="O2564" t="str">
        <f t="shared" si="496"/>
        <v/>
      </c>
    </row>
    <row r="2565" spans="7:15" x14ac:dyDescent="0.25">
      <c r="G2565" s="93">
        <v>43627</v>
      </c>
      <c r="H2565" t="s">
        <v>369</v>
      </c>
      <c r="I2565" t="s">
        <v>65</v>
      </c>
      <c r="J2565" t="s">
        <v>669</v>
      </c>
      <c r="K2565" s="95">
        <v>382.02</v>
      </c>
      <c r="L2565" s="94">
        <v>0</v>
      </c>
      <c r="O2565" t="str">
        <f t="shared" si="496"/>
        <v/>
      </c>
    </row>
    <row r="2566" spans="7:15" x14ac:dyDescent="0.25">
      <c r="G2566" s="93">
        <v>43627</v>
      </c>
      <c r="H2566" t="s">
        <v>70</v>
      </c>
      <c r="I2566" t="s">
        <v>65</v>
      </c>
      <c r="J2566" t="s">
        <v>669</v>
      </c>
      <c r="K2566" s="95">
        <v>59.6</v>
      </c>
      <c r="L2566" s="94">
        <v>0</v>
      </c>
      <c r="O2566" t="str">
        <f t="shared" si="496"/>
        <v/>
      </c>
    </row>
    <row r="2567" spans="7:15" x14ac:dyDescent="0.25">
      <c r="G2567" s="93">
        <v>43627</v>
      </c>
      <c r="H2567" t="s">
        <v>23</v>
      </c>
      <c r="I2567" t="s">
        <v>65</v>
      </c>
      <c r="J2567" t="s">
        <v>669</v>
      </c>
      <c r="K2567" s="95">
        <v>26</v>
      </c>
      <c r="L2567" s="94">
        <v>0</v>
      </c>
      <c r="O2567" t="str">
        <f t="shared" si="496"/>
        <v/>
      </c>
    </row>
    <row r="2568" spans="7:15" x14ac:dyDescent="0.25">
      <c r="G2568" s="93">
        <v>43628</v>
      </c>
      <c r="H2568" t="s">
        <v>78</v>
      </c>
      <c r="I2568" t="s">
        <v>64</v>
      </c>
      <c r="J2568" t="s">
        <v>670</v>
      </c>
      <c r="K2568" s="95">
        <v>25.95</v>
      </c>
      <c r="L2568" s="94">
        <v>0</v>
      </c>
      <c r="O2568" t="str">
        <f t="shared" si="496"/>
        <v/>
      </c>
    </row>
    <row r="2569" spans="7:15" x14ac:dyDescent="0.25">
      <c r="G2569" s="93">
        <v>43628</v>
      </c>
      <c r="H2569" t="s">
        <v>110</v>
      </c>
      <c r="I2569" t="s">
        <v>65</v>
      </c>
      <c r="J2569" t="s">
        <v>670</v>
      </c>
      <c r="K2569" s="95">
        <v>17</v>
      </c>
      <c r="L2569" s="94">
        <v>0</v>
      </c>
      <c r="O2569" t="str">
        <f t="shared" si="496"/>
        <v/>
      </c>
    </row>
    <row r="2570" spans="7:15" x14ac:dyDescent="0.25">
      <c r="G2570" s="93">
        <v>43628</v>
      </c>
      <c r="H2570" t="s">
        <v>73</v>
      </c>
      <c r="I2570" t="s">
        <v>65</v>
      </c>
      <c r="J2570" t="s">
        <v>670</v>
      </c>
      <c r="K2570" s="95">
        <v>42</v>
      </c>
      <c r="L2570" s="94">
        <v>0</v>
      </c>
      <c r="O2570" t="str">
        <f t="shared" ref="O2570:O2633" si="497">IF(P2570="","",O2569+1)</f>
        <v/>
      </c>
    </row>
    <row r="2571" spans="7:15" x14ac:dyDescent="0.25">
      <c r="G2571" s="93">
        <v>43628</v>
      </c>
      <c r="H2571" t="s">
        <v>77</v>
      </c>
      <c r="I2571" t="s">
        <v>64</v>
      </c>
      <c r="J2571" t="s">
        <v>670</v>
      </c>
      <c r="K2571" s="95">
        <v>101.25</v>
      </c>
      <c r="L2571" s="94">
        <v>0</v>
      </c>
      <c r="O2571" t="str">
        <f t="shared" si="497"/>
        <v/>
      </c>
    </row>
    <row r="2572" spans="7:15" x14ac:dyDescent="0.25">
      <c r="G2572" s="93">
        <v>43628</v>
      </c>
      <c r="H2572" t="s">
        <v>75</v>
      </c>
      <c r="I2572" t="s">
        <v>64</v>
      </c>
      <c r="J2572" t="s">
        <v>670</v>
      </c>
      <c r="K2572" s="95">
        <v>39</v>
      </c>
      <c r="L2572" s="94">
        <v>0</v>
      </c>
      <c r="O2572" t="str">
        <f t="shared" si="497"/>
        <v/>
      </c>
    </row>
    <row r="2573" spans="7:15" x14ac:dyDescent="0.25">
      <c r="G2573" s="93">
        <v>43628</v>
      </c>
      <c r="H2573" t="s">
        <v>107</v>
      </c>
      <c r="I2573" t="s">
        <v>36</v>
      </c>
      <c r="J2573" t="s">
        <v>670</v>
      </c>
      <c r="K2573" s="95">
        <v>145.74</v>
      </c>
      <c r="L2573" s="94">
        <v>0</v>
      </c>
      <c r="O2573" t="str">
        <f t="shared" si="497"/>
        <v/>
      </c>
    </row>
    <row r="2574" spans="7:15" x14ac:dyDescent="0.25">
      <c r="G2574" s="93">
        <v>43628</v>
      </c>
      <c r="H2574" t="s">
        <v>21</v>
      </c>
      <c r="I2574" t="s">
        <v>36</v>
      </c>
      <c r="J2574" t="s">
        <v>670</v>
      </c>
      <c r="K2574" s="95">
        <v>16</v>
      </c>
      <c r="L2574" s="94">
        <v>0</v>
      </c>
      <c r="O2574" t="str">
        <f t="shared" si="497"/>
        <v/>
      </c>
    </row>
    <row r="2575" spans="7:15" x14ac:dyDescent="0.25">
      <c r="G2575" s="93">
        <v>43628</v>
      </c>
      <c r="H2575" t="s">
        <v>21</v>
      </c>
      <c r="I2575" t="s">
        <v>36</v>
      </c>
      <c r="J2575" t="s">
        <v>670</v>
      </c>
      <c r="K2575" s="95">
        <v>8</v>
      </c>
      <c r="L2575" s="94">
        <v>0</v>
      </c>
      <c r="O2575" t="str">
        <f t="shared" si="497"/>
        <v/>
      </c>
    </row>
    <row r="2576" spans="7:15" x14ac:dyDescent="0.25">
      <c r="G2576" s="93">
        <v>43628</v>
      </c>
      <c r="H2576" t="s">
        <v>70</v>
      </c>
      <c r="I2576" t="s">
        <v>65</v>
      </c>
      <c r="J2576" t="s">
        <v>670</v>
      </c>
      <c r="K2576" s="95">
        <v>13.4</v>
      </c>
      <c r="L2576" s="94">
        <v>0</v>
      </c>
      <c r="O2576" t="str">
        <f t="shared" si="497"/>
        <v/>
      </c>
    </row>
    <row r="2577" spans="7:15" x14ac:dyDescent="0.25">
      <c r="G2577" s="93">
        <v>43628</v>
      </c>
      <c r="H2577" t="s">
        <v>23</v>
      </c>
      <c r="I2577" t="s">
        <v>37</v>
      </c>
      <c r="J2577" t="s">
        <v>135</v>
      </c>
      <c r="K2577" s="95">
        <v>14</v>
      </c>
      <c r="L2577" s="94">
        <v>0</v>
      </c>
      <c r="O2577" t="str">
        <f t="shared" si="497"/>
        <v/>
      </c>
    </row>
    <row r="2578" spans="7:15" x14ac:dyDescent="0.25">
      <c r="G2578" s="93">
        <v>43628</v>
      </c>
      <c r="H2578" t="s">
        <v>23</v>
      </c>
      <c r="I2578" t="s">
        <v>37</v>
      </c>
      <c r="J2578" t="s">
        <v>130</v>
      </c>
      <c r="K2578" s="95">
        <v>3</v>
      </c>
      <c r="L2578" s="94">
        <v>0</v>
      </c>
      <c r="O2578" t="str">
        <f t="shared" si="497"/>
        <v/>
      </c>
    </row>
    <row r="2579" spans="7:15" x14ac:dyDescent="0.25">
      <c r="G2579" s="93">
        <v>43629</v>
      </c>
      <c r="H2579" t="s">
        <v>22</v>
      </c>
      <c r="I2579" t="s">
        <v>36</v>
      </c>
      <c r="J2579" t="s">
        <v>671</v>
      </c>
      <c r="K2579" s="95">
        <v>24</v>
      </c>
      <c r="L2579" s="94">
        <v>0</v>
      </c>
      <c r="O2579" t="str">
        <f t="shared" si="497"/>
        <v/>
      </c>
    </row>
    <row r="2580" spans="7:15" x14ac:dyDescent="0.25">
      <c r="G2580" s="93">
        <v>43629</v>
      </c>
      <c r="H2580" t="s">
        <v>106</v>
      </c>
      <c r="I2580" t="s">
        <v>65</v>
      </c>
      <c r="J2580" t="s">
        <v>671</v>
      </c>
      <c r="K2580" s="95">
        <v>8.92</v>
      </c>
      <c r="L2580" s="94">
        <v>0</v>
      </c>
      <c r="O2580" t="str">
        <f t="shared" si="497"/>
        <v/>
      </c>
    </row>
    <row r="2581" spans="7:15" x14ac:dyDescent="0.25">
      <c r="G2581" s="93">
        <v>43629</v>
      </c>
      <c r="H2581" t="s">
        <v>378</v>
      </c>
      <c r="I2581" t="s">
        <v>66</v>
      </c>
      <c r="J2581" t="s">
        <v>671</v>
      </c>
      <c r="K2581" s="95">
        <v>72.48</v>
      </c>
      <c r="L2581" s="94">
        <v>0</v>
      </c>
      <c r="O2581" t="str">
        <f t="shared" si="497"/>
        <v/>
      </c>
    </row>
    <row r="2582" spans="7:15" x14ac:dyDescent="0.25">
      <c r="G2582" s="93">
        <v>43629</v>
      </c>
      <c r="H2582" t="s">
        <v>72</v>
      </c>
      <c r="I2582" t="s">
        <v>65</v>
      </c>
      <c r="J2582" t="s">
        <v>671</v>
      </c>
      <c r="K2582" s="95">
        <v>22.17</v>
      </c>
      <c r="L2582" s="94">
        <v>0</v>
      </c>
      <c r="O2582" t="str">
        <f t="shared" si="497"/>
        <v/>
      </c>
    </row>
    <row r="2583" spans="7:15" x14ac:dyDescent="0.25">
      <c r="G2583" s="93">
        <v>43629</v>
      </c>
      <c r="H2583" t="s">
        <v>71</v>
      </c>
      <c r="I2583" t="s">
        <v>65</v>
      </c>
      <c r="J2583" t="s">
        <v>671</v>
      </c>
      <c r="K2583" s="95">
        <v>71.489999999999995</v>
      </c>
      <c r="L2583" s="94">
        <v>0</v>
      </c>
      <c r="O2583" t="str">
        <f t="shared" si="497"/>
        <v/>
      </c>
    </row>
    <row r="2584" spans="7:15" x14ac:dyDescent="0.25">
      <c r="G2584" s="93">
        <v>43629</v>
      </c>
      <c r="H2584" t="s">
        <v>75</v>
      </c>
      <c r="I2584" t="s">
        <v>65</v>
      </c>
      <c r="J2584" t="s">
        <v>671</v>
      </c>
      <c r="K2584" s="95">
        <v>38</v>
      </c>
      <c r="L2584" s="94">
        <v>0</v>
      </c>
      <c r="O2584" t="str">
        <f t="shared" si="497"/>
        <v/>
      </c>
    </row>
    <row r="2585" spans="7:15" x14ac:dyDescent="0.25">
      <c r="G2585" s="93">
        <v>43629</v>
      </c>
      <c r="H2585" t="s">
        <v>21</v>
      </c>
      <c r="I2585" t="s">
        <v>36</v>
      </c>
      <c r="J2585" t="s">
        <v>671</v>
      </c>
      <c r="K2585" s="95">
        <v>16</v>
      </c>
      <c r="L2585" s="94">
        <v>0</v>
      </c>
      <c r="O2585" t="str">
        <f t="shared" si="497"/>
        <v/>
      </c>
    </row>
    <row r="2586" spans="7:15" x14ac:dyDescent="0.25">
      <c r="G2586" s="93">
        <v>43629</v>
      </c>
      <c r="H2586" t="s">
        <v>21</v>
      </c>
      <c r="I2586" t="s">
        <v>36</v>
      </c>
      <c r="J2586" t="s">
        <v>671</v>
      </c>
      <c r="K2586" s="95">
        <v>8</v>
      </c>
      <c r="L2586" s="94">
        <v>0</v>
      </c>
      <c r="O2586" t="str">
        <f t="shared" si="497"/>
        <v/>
      </c>
    </row>
    <row r="2587" spans="7:15" x14ac:dyDescent="0.25">
      <c r="G2587" s="93">
        <v>43629</v>
      </c>
      <c r="H2587" t="s">
        <v>81</v>
      </c>
      <c r="I2587" t="s">
        <v>66</v>
      </c>
      <c r="J2587" t="s">
        <v>671</v>
      </c>
      <c r="K2587" s="95">
        <v>349.6</v>
      </c>
      <c r="L2587" s="94">
        <v>0</v>
      </c>
      <c r="O2587" t="str">
        <f t="shared" si="497"/>
        <v/>
      </c>
    </row>
    <row r="2588" spans="7:15" x14ac:dyDescent="0.25">
      <c r="G2588" s="93">
        <v>43629</v>
      </c>
      <c r="H2588" t="s">
        <v>23</v>
      </c>
      <c r="I2588" t="s">
        <v>37</v>
      </c>
      <c r="J2588" t="s">
        <v>175</v>
      </c>
      <c r="K2588" s="95">
        <v>6</v>
      </c>
      <c r="L2588" s="94">
        <v>0</v>
      </c>
      <c r="O2588" t="str">
        <f t="shared" si="497"/>
        <v/>
      </c>
    </row>
    <row r="2589" spans="7:15" x14ac:dyDescent="0.25">
      <c r="G2589" s="93">
        <v>43629</v>
      </c>
      <c r="H2589" t="s">
        <v>23</v>
      </c>
      <c r="I2589" t="s">
        <v>37</v>
      </c>
      <c r="J2589" t="s">
        <v>176</v>
      </c>
      <c r="K2589" s="95">
        <v>2.75</v>
      </c>
      <c r="L2589" s="94">
        <v>0</v>
      </c>
      <c r="O2589" t="str">
        <f t="shared" si="497"/>
        <v/>
      </c>
    </row>
    <row r="2590" spans="7:15" x14ac:dyDescent="0.25">
      <c r="G2590" s="93">
        <v>43629</v>
      </c>
      <c r="H2590" t="s">
        <v>23</v>
      </c>
      <c r="I2590" t="s">
        <v>37</v>
      </c>
      <c r="J2590" t="s">
        <v>168</v>
      </c>
      <c r="K2590" s="95">
        <v>3.15</v>
      </c>
      <c r="L2590" s="94">
        <v>0</v>
      </c>
      <c r="O2590" t="str">
        <f t="shared" si="497"/>
        <v/>
      </c>
    </row>
    <row r="2591" spans="7:15" x14ac:dyDescent="0.25">
      <c r="G2591" s="93">
        <v>43629</v>
      </c>
      <c r="H2591" t="s">
        <v>23</v>
      </c>
      <c r="I2591" t="s">
        <v>37</v>
      </c>
      <c r="J2591" t="s">
        <v>187</v>
      </c>
      <c r="K2591" s="95">
        <v>10.25</v>
      </c>
      <c r="L2591" s="94">
        <v>0</v>
      </c>
      <c r="O2591" t="str">
        <f t="shared" si="497"/>
        <v/>
      </c>
    </row>
    <row r="2592" spans="7:15" x14ac:dyDescent="0.25">
      <c r="G2592" s="93">
        <v>43629</v>
      </c>
      <c r="H2592" t="s">
        <v>23</v>
      </c>
      <c r="I2592" t="s">
        <v>65</v>
      </c>
      <c r="J2592" t="s">
        <v>671</v>
      </c>
      <c r="K2592" s="95">
        <v>12</v>
      </c>
      <c r="L2592" s="94">
        <v>0</v>
      </c>
      <c r="O2592" t="str">
        <f t="shared" si="497"/>
        <v/>
      </c>
    </row>
    <row r="2593" spans="7:15" x14ac:dyDescent="0.25">
      <c r="G2593" s="93">
        <v>43630</v>
      </c>
      <c r="H2593" t="s">
        <v>78</v>
      </c>
      <c r="I2593" t="s">
        <v>65</v>
      </c>
      <c r="J2593" t="s">
        <v>672</v>
      </c>
      <c r="K2593" s="95">
        <v>16.05</v>
      </c>
      <c r="L2593" s="94">
        <v>0</v>
      </c>
      <c r="O2593" t="str">
        <f t="shared" si="497"/>
        <v/>
      </c>
    </row>
    <row r="2594" spans="7:15" x14ac:dyDescent="0.25">
      <c r="G2594" s="93">
        <v>43630</v>
      </c>
      <c r="H2594" t="s">
        <v>22</v>
      </c>
      <c r="I2594" t="s">
        <v>36</v>
      </c>
      <c r="J2594" t="s">
        <v>672</v>
      </c>
      <c r="K2594" s="95">
        <v>32</v>
      </c>
      <c r="L2594" s="94">
        <v>0</v>
      </c>
      <c r="O2594" t="str">
        <f t="shared" si="497"/>
        <v/>
      </c>
    </row>
    <row r="2595" spans="7:15" x14ac:dyDescent="0.25">
      <c r="G2595" s="93">
        <v>43630</v>
      </c>
      <c r="H2595" t="s">
        <v>22</v>
      </c>
      <c r="I2595" t="s">
        <v>36</v>
      </c>
      <c r="J2595" t="s">
        <v>672</v>
      </c>
      <c r="K2595" s="95">
        <v>8</v>
      </c>
      <c r="L2595" s="94">
        <v>0</v>
      </c>
      <c r="O2595" t="str">
        <f t="shared" si="497"/>
        <v/>
      </c>
    </row>
    <row r="2596" spans="7:15" x14ac:dyDescent="0.25">
      <c r="G2596" s="93">
        <v>43630</v>
      </c>
      <c r="H2596" t="s">
        <v>71</v>
      </c>
      <c r="I2596" t="s">
        <v>65</v>
      </c>
      <c r="J2596" t="s">
        <v>672</v>
      </c>
      <c r="K2596" s="95">
        <v>25</v>
      </c>
      <c r="L2596" s="94">
        <v>0</v>
      </c>
      <c r="O2596" t="str">
        <f t="shared" si="497"/>
        <v/>
      </c>
    </row>
    <row r="2597" spans="7:15" x14ac:dyDescent="0.25">
      <c r="G2597" s="93">
        <v>43630</v>
      </c>
      <c r="H2597" t="s">
        <v>21</v>
      </c>
      <c r="I2597" t="s">
        <v>36</v>
      </c>
      <c r="J2597" t="s">
        <v>672</v>
      </c>
      <c r="K2597" s="95">
        <v>48</v>
      </c>
      <c r="L2597" s="94">
        <v>0</v>
      </c>
      <c r="O2597" t="str">
        <f t="shared" si="497"/>
        <v/>
      </c>
    </row>
    <row r="2598" spans="7:15" x14ac:dyDescent="0.25">
      <c r="G2598" s="93">
        <v>43630</v>
      </c>
      <c r="H2598" t="s">
        <v>21</v>
      </c>
      <c r="I2598" t="s">
        <v>36</v>
      </c>
      <c r="J2598" t="s">
        <v>672</v>
      </c>
      <c r="K2598" s="95">
        <v>24</v>
      </c>
      <c r="L2598" s="94">
        <v>0</v>
      </c>
      <c r="O2598" t="str">
        <f t="shared" si="497"/>
        <v/>
      </c>
    </row>
    <row r="2599" spans="7:15" x14ac:dyDescent="0.25">
      <c r="G2599" s="93">
        <v>43630</v>
      </c>
      <c r="H2599" t="s">
        <v>21</v>
      </c>
      <c r="I2599" t="s">
        <v>36</v>
      </c>
      <c r="J2599" t="s">
        <v>672</v>
      </c>
      <c r="K2599" s="95">
        <v>16</v>
      </c>
      <c r="L2599" s="94">
        <v>0</v>
      </c>
      <c r="O2599" t="str">
        <f t="shared" si="497"/>
        <v/>
      </c>
    </row>
    <row r="2600" spans="7:15" x14ac:dyDescent="0.25">
      <c r="G2600" s="93">
        <v>43630</v>
      </c>
      <c r="H2600" t="s">
        <v>21</v>
      </c>
      <c r="I2600" t="s">
        <v>36</v>
      </c>
      <c r="J2600" t="s">
        <v>672</v>
      </c>
      <c r="K2600" s="95">
        <v>8</v>
      </c>
      <c r="L2600" s="94">
        <v>0</v>
      </c>
      <c r="O2600" t="str">
        <f t="shared" si="497"/>
        <v/>
      </c>
    </row>
    <row r="2601" spans="7:15" x14ac:dyDescent="0.25">
      <c r="G2601" s="93">
        <v>43630</v>
      </c>
      <c r="H2601" t="s">
        <v>74</v>
      </c>
      <c r="I2601" t="s">
        <v>36</v>
      </c>
      <c r="J2601" t="s">
        <v>672</v>
      </c>
      <c r="K2601" s="95">
        <v>22.3</v>
      </c>
      <c r="L2601" s="94">
        <v>0</v>
      </c>
      <c r="O2601" t="str">
        <f t="shared" si="497"/>
        <v/>
      </c>
    </row>
    <row r="2602" spans="7:15" x14ac:dyDescent="0.25">
      <c r="G2602" s="93">
        <v>43630</v>
      </c>
      <c r="H2602" t="s">
        <v>81</v>
      </c>
      <c r="I2602" t="s">
        <v>65</v>
      </c>
      <c r="J2602" t="s">
        <v>672</v>
      </c>
      <c r="K2602" s="95">
        <v>97.37</v>
      </c>
      <c r="L2602" s="94">
        <v>0</v>
      </c>
      <c r="O2602" t="str">
        <f t="shared" si="497"/>
        <v/>
      </c>
    </row>
    <row r="2603" spans="7:15" x14ac:dyDescent="0.25">
      <c r="G2603" s="93">
        <v>43630</v>
      </c>
      <c r="H2603" t="s">
        <v>23</v>
      </c>
      <c r="I2603" t="s">
        <v>37</v>
      </c>
      <c r="J2603" t="s">
        <v>61</v>
      </c>
      <c r="K2603" s="95">
        <v>8.35</v>
      </c>
      <c r="L2603" s="94">
        <v>0</v>
      </c>
      <c r="O2603" t="str">
        <f t="shared" si="497"/>
        <v/>
      </c>
    </row>
    <row r="2604" spans="7:15" x14ac:dyDescent="0.25">
      <c r="G2604" s="93">
        <v>43630</v>
      </c>
      <c r="H2604" t="s">
        <v>23</v>
      </c>
      <c r="I2604" t="s">
        <v>37</v>
      </c>
      <c r="J2604" t="s">
        <v>187</v>
      </c>
      <c r="K2604" s="95">
        <v>2.4</v>
      </c>
      <c r="L2604" s="94">
        <v>0</v>
      </c>
      <c r="O2604" t="str">
        <f t="shared" si="497"/>
        <v/>
      </c>
    </row>
    <row r="2605" spans="7:15" x14ac:dyDescent="0.25">
      <c r="G2605" s="93">
        <v>43630</v>
      </c>
      <c r="H2605" t="s">
        <v>23</v>
      </c>
      <c r="I2605" t="s">
        <v>65</v>
      </c>
      <c r="J2605" t="s">
        <v>672</v>
      </c>
      <c r="K2605" s="95">
        <v>131</v>
      </c>
      <c r="L2605" s="94">
        <v>0</v>
      </c>
      <c r="O2605" t="str">
        <f t="shared" si="497"/>
        <v/>
      </c>
    </row>
    <row r="2606" spans="7:15" x14ac:dyDescent="0.25">
      <c r="G2606" s="93">
        <v>43630</v>
      </c>
      <c r="H2606" t="s">
        <v>23</v>
      </c>
      <c r="I2606" t="s">
        <v>65</v>
      </c>
      <c r="J2606" t="s">
        <v>672</v>
      </c>
      <c r="K2606" s="95">
        <v>28</v>
      </c>
      <c r="L2606" s="94">
        <v>0</v>
      </c>
      <c r="O2606" t="str">
        <f t="shared" si="497"/>
        <v/>
      </c>
    </row>
    <row r="2607" spans="7:15" x14ac:dyDescent="0.25">
      <c r="G2607" s="93">
        <v>43630</v>
      </c>
      <c r="H2607" t="s">
        <v>23</v>
      </c>
      <c r="I2607" t="s">
        <v>65</v>
      </c>
      <c r="J2607" t="s">
        <v>672</v>
      </c>
      <c r="K2607" s="95">
        <v>12</v>
      </c>
      <c r="L2607" s="94">
        <v>0</v>
      </c>
      <c r="O2607" t="str">
        <f t="shared" si="497"/>
        <v/>
      </c>
    </row>
    <row r="2608" spans="7:15" x14ac:dyDescent="0.25">
      <c r="G2608" s="93">
        <v>43631</v>
      </c>
      <c r="H2608" t="s">
        <v>22</v>
      </c>
      <c r="I2608" t="s">
        <v>36</v>
      </c>
      <c r="J2608" t="s">
        <v>673</v>
      </c>
      <c r="K2608" s="95">
        <v>8</v>
      </c>
      <c r="L2608" s="94">
        <v>0</v>
      </c>
      <c r="O2608" t="str">
        <f t="shared" si="497"/>
        <v/>
      </c>
    </row>
    <row r="2609" spans="7:15" x14ac:dyDescent="0.25">
      <c r="G2609" s="93">
        <v>43631</v>
      </c>
      <c r="H2609" t="s">
        <v>106</v>
      </c>
      <c r="I2609" t="s">
        <v>65</v>
      </c>
      <c r="J2609" t="s">
        <v>673</v>
      </c>
      <c r="K2609" s="95">
        <v>46.1</v>
      </c>
      <c r="L2609" s="94">
        <v>0</v>
      </c>
      <c r="O2609" t="str">
        <f t="shared" si="497"/>
        <v/>
      </c>
    </row>
    <row r="2610" spans="7:15" x14ac:dyDescent="0.25">
      <c r="G2610" s="93">
        <v>43631</v>
      </c>
      <c r="H2610" t="s">
        <v>79</v>
      </c>
      <c r="I2610" t="s">
        <v>64</v>
      </c>
      <c r="J2610" t="s">
        <v>673</v>
      </c>
      <c r="K2610" s="95">
        <v>19.38</v>
      </c>
      <c r="L2610" s="94">
        <v>0</v>
      </c>
      <c r="O2610" t="str">
        <f t="shared" si="497"/>
        <v/>
      </c>
    </row>
    <row r="2611" spans="7:15" x14ac:dyDescent="0.25">
      <c r="G2611" s="93">
        <v>43631</v>
      </c>
      <c r="H2611" t="s">
        <v>21</v>
      </c>
      <c r="I2611" t="s">
        <v>36</v>
      </c>
      <c r="J2611" t="s">
        <v>673</v>
      </c>
      <c r="K2611" s="95">
        <v>48</v>
      </c>
      <c r="L2611" s="94">
        <v>0</v>
      </c>
      <c r="O2611" t="str">
        <f t="shared" si="497"/>
        <v/>
      </c>
    </row>
    <row r="2612" spans="7:15" x14ac:dyDescent="0.25">
      <c r="G2612" s="93">
        <v>43631</v>
      </c>
      <c r="H2612" t="s">
        <v>21</v>
      </c>
      <c r="I2612" t="s">
        <v>36</v>
      </c>
      <c r="J2612" t="s">
        <v>673</v>
      </c>
      <c r="K2612" s="95">
        <v>40</v>
      </c>
      <c r="L2612" s="94">
        <v>0</v>
      </c>
      <c r="O2612" t="str">
        <f t="shared" si="497"/>
        <v/>
      </c>
    </row>
    <row r="2613" spans="7:15" x14ac:dyDescent="0.25">
      <c r="G2613" s="93">
        <v>43631</v>
      </c>
      <c r="H2613" t="s">
        <v>21</v>
      </c>
      <c r="I2613" t="s">
        <v>36</v>
      </c>
      <c r="J2613" t="s">
        <v>673</v>
      </c>
      <c r="K2613" s="95">
        <v>8</v>
      </c>
      <c r="L2613" s="94">
        <v>0</v>
      </c>
      <c r="O2613" t="str">
        <f t="shared" si="497"/>
        <v/>
      </c>
    </row>
    <row r="2614" spans="7:15" x14ac:dyDescent="0.25">
      <c r="G2614" s="93">
        <v>43631</v>
      </c>
      <c r="H2614" t="s">
        <v>21</v>
      </c>
      <c r="I2614" t="s">
        <v>65</v>
      </c>
      <c r="J2614" t="s">
        <v>673</v>
      </c>
      <c r="K2614" s="95">
        <v>432</v>
      </c>
      <c r="L2614" s="94">
        <v>0</v>
      </c>
      <c r="O2614" t="str">
        <f t="shared" si="497"/>
        <v/>
      </c>
    </row>
    <row r="2615" spans="7:15" x14ac:dyDescent="0.25">
      <c r="G2615" s="93">
        <v>43631</v>
      </c>
      <c r="H2615" t="s">
        <v>21</v>
      </c>
      <c r="I2615" t="s">
        <v>65</v>
      </c>
      <c r="J2615" t="s">
        <v>673</v>
      </c>
      <c r="K2615" s="95">
        <v>216</v>
      </c>
      <c r="L2615" s="94">
        <v>0</v>
      </c>
      <c r="O2615" t="str">
        <f t="shared" si="497"/>
        <v/>
      </c>
    </row>
    <row r="2616" spans="7:15" x14ac:dyDescent="0.25">
      <c r="G2616" s="93">
        <v>43631</v>
      </c>
      <c r="H2616" t="s">
        <v>74</v>
      </c>
      <c r="I2616" t="s">
        <v>65</v>
      </c>
      <c r="J2616" t="s">
        <v>673</v>
      </c>
      <c r="K2616" s="95">
        <v>212.87</v>
      </c>
      <c r="L2616" s="94">
        <v>0</v>
      </c>
      <c r="O2616" t="str">
        <f t="shared" si="497"/>
        <v/>
      </c>
    </row>
    <row r="2617" spans="7:15" x14ac:dyDescent="0.25">
      <c r="G2617" s="93">
        <v>43631</v>
      </c>
      <c r="H2617" t="s">
        <v>69</v>
      </c>
      <c r="I2617" t="s">
        <v>65</v>
      </c>
      <c r="J2617" t="s">
        <v>673</v>
      </c>
      <c r="K2617" s="95">
        <v>73.53</v>
      </c>
      <c r="L2617" s="94">
        <v>0</v>
      </c>
      <c r="O2617" t="str">
        <f t="shared" si="497"/>
        <v/>
      </c>
    </row>
    <row r="2618" spans="7:15" x14ac:dyDescent="0.25">
      <c r="G2618" s="93">
        <v>43631</v>
      </c>
      <c r="H2618" t="s">
        <v>23</v>
      </c>
      <c r="I2618" t="s">
        <v>65</v>
      </c>
      <c r="J2618" t="s">
        <v>673</v>
      </c>
      <c r="K2618" s="95">
        <v>359</v>
      </c>
      <c r="L2618" s="94">
        <v>0</v>
      </c>
      <c r="O2618" t="str">
        <f t="shared" si="497"/>
        <v/>
      </c>
    </row>
    <row r="2619" spans="7:15" x14ac:dyDescent="0.25">
      <c r="G2619" s="93">
        <v>43631</v>
      </c>
      <c r="H2619" t="s">
        <v>23</v>
      </c>
      <c r="I2619" t="s">
        <v>65</v>
      </c>
      <c r="J2619" t="s">
        <v>673</v>
      </c>
      <c r="K2619" s="95">
        <v>312</v>
      </c>
      <c r="L2619" s="94">
        <v>0</v>
      </c>
      <c r="O2619" t="str">
        <f t="shared" si="497"/>
        <v/>
      </c>
    </row>
    <row r="2620" spans="7:15" x14ac:dyDescent="0.25">
      <c r="G2620" s="93">
        <v>43631</v>
      </c>
      <c r="H2620" t="s">
        <v>23</v>
      </c>
      <c r="I2620" t="s">
        <v>65</v>
      </c>
      <c r="J2620" t="s">
        <v>673</v>
      </c>
      <c r="K2620" s="95">
        <v>12</v>
      </c>
      <c r="L2620" s="94">
        <v>0</v>
      </c>
      <c r="O2620" t="str">
        <f t="shared" si="497"/>
        <v/>
      </c>
    </row>
    <row r="2621" spans="7:15" x14ac:dyDescent="0.25">
      <c r="G2621" s="93">
        <v>43633</v>
      </c>
      <c r="H2621" t="s">
        <v>84</v>
      </c>
      <c r="I2621" t="s">
        <v>58</v>
      </c>
      <c r="J2621" t="s">
        <v>674</v>
      </c>
      <c r="K2621" s="95">
        <v>173.06</v>
      </c>
      <c r="L2621" s="94">
        <v>0</v>
      </c>
      <c r="O2621" t="str">
        <f t="shared" si="497"/>
        <v/>
      </c>
    </row>
    <row r="2622" spans="7:15" x14ac:dyDescent="0.25">
      <c r="G2622" s="93">
        <v>43633</v>
      </c>
      <c r="H2622" t="s">
        <v>84</v>
      </c>
      <c r="I2622" t="s">
        <v>63</v>
      </c>
      <c r="J2622" t="s">
        <v>674</v>
      </c>
      <c r="K2622" s="95">
        <v>157.21</v>
      </c>
      <c r="L2622" s="94">
        <v>0</v>
      </c>
      <c r="O2622" t="str">
        <f t="shared" si="497"/>
        <v/>
      </c>
    </row>
    <row r="2623" spans="7:15" x14ac:dyDescent="0.25">
      <c r="G2623" s="93">
        <v>43633</v>
      </c>
      <c r="H2623" t="s">
        <v>378</v>
      </c>
      <c r="I2623" t="s">
        <v>66</v>
      </c>
      <c r="J2623" t="s">
        <v>674</v>
      </c>
      <c r="K2623" s="95">
        <v>261.10000000000002</v>
      </c>
      <c r="L2623" s="94">
        <v>0</v>
      </c>
      <c r="O2623" t="str">
        <f t="shared" si="497"/>
        <v/>
      </c>
    </row>
    <row r="2624" spans="7:15" x14ac:dyDescent="0.25">
      <c r="G2624" s="93">
        <v>43633</v>
      </c>
      <c r="H2624" t="s">
        <v>75</v>
      </c>
      <c r="I2624" t="s">
        <v>58</v>
      </c>
      <c r="J2624" t="s">
        <v>674</v>
      </c>
      <c r="K2624" s="95">
        <v>57.86</v>
      </c>
      <c r="L2624" s="94">
        <v>0</v>
      </c>
      <c r="O2624" t="str">
        <f t="shared" si="497"/>
        <v/>
      </c>
    </row>
    <row r="2625" spans="7:15" x14ac:dyDescent="0.25">
      <c r="G2625" s="93">
        <v>43633</v>
      </c>
      <c r="H2625" t="s">
        <v>21</v>
      </c>
      <c r="I2625" t="s">
        <v>36</v>
      </c>
      <c r="J2625" t="s">
        <v>674</v>
      </c>
      <c r="K2625" s="95">
        <v>64</v>
      </c>
      <c r="L2625" s="94">
        <v>0</v>
      </c>
      <c r="O2625" t="str">
        <f t="shared" si="497"/>
        <v/>
      </c>
    </row>
    <row r="2626" spans="7:15" x14ac:dyDescent="0.25">
      <c r="G2626" s="93">
        <v>43633</v>
      </c>
      <c r="H2626" t="s">
        <v>21</v>
      </c>
      <c r="I2626" t="s">
        <v>36</v>
      </c>
      <c r="J2626" t="s">
        <v>674</v>
      </c>
      <c r="K2626" s="95">
        <v>24</v>
      </c>
      <c r="L2626" s="94">
        <v>0</v>
      </c>
      <c r="O2626" t="str">
        <f t="shared" si="497"/>
        <v/>
      </c>
    </row>
    <row r="2627" spans="7:15" x14ac:dyDescent="0.25">
      <c r="G2627" s="93">
        <v>43633</v>
      </c>
      <c r="H2627" t="s">
        <v>83</v>
      </c>
      <c r="I2627" t="s">
        <v>63</v>
      </c>
      <c r="J2627" t="s">
        <v>674</v>
      </c>
      <c r="K2627" s="95">
        <v>27</v>
      </c>
      <c r="L2627" s="94">
        <v>0</v>
      </c>
      <c r="O2627" t="str">
        <f t="shared" si="497"/>
        <v/>
      </c>
    </row>
    <row r="2628" spans="7:15" x14ac:dyDescent="0.25">
      <c r="G2628" s="93">
        <v>43633</v>
      </c>
      <c r="H2628" t="s">
        <v>70</v>
      </c>
      <c r="I2628" t="s">
        <v>66</v>
      </c>
      <c r="J2628" t="s">
        <v>674</v>
      </c>
      <c r="K2628" s="95">
        <v>56.16</v>
      </c>
      <c r="L2628" s="94">
        <v>0</v>
      </c>
      <c r="O2628" t="str">
        <f t="shared" si="497"/>
        <v/>
      </c>
    </row>
    <row r="2629" spans="7:15" x14ac:dyDescent="0.25">
      <c r="G2629" s="93">
        <v>43633</v>
      </c>
      <c r="H2629" t="s">
        <v>81</v>
      </c>
      <c r="I2629" t="s">
        <v>58</v>
      </c>
      <c r="J2629" t="s">
        <v>674</v>
      </c>
      <c r="K2629" s="95">
        <v>153.63999999999999</v>
      </c>
      <c r="L2629" s="94">
        <v>0</v>
      </c>
      <c r="O2629" t="str">
        <f t="shared" si="497"/>
        <v/>
      </c>
    </row>
    <row r="2630" spans="7:15" x14ac:dyDescent="0.25">
      <c r="G2630" s="93">
        <v>43633</v>
      </c>
      <c r="H2630" t="s">
        <v>23</v>
      </c>
      <c r="I2630" t="s">
        <v>58</v>
      </c>
      <c r="J2630" t="s">
        <v>674</v>
      </c>
      <c r="K2630" s="95">
        <v>138.56</v>
      </c>
      <c r="L2630" s="94">
        <v>0</v>
      </c>
      <c r="O2630" t="str">
        <f t="shared" si="497"/>
        <v/>
      </c>
    </row>
    <row r="2631" spans="7:15" x14ac:dyDescent="0.25">
      <c r="G2631" s="93">
        <v>43633</v>
      </c>
      <c r="H2631" t="s">
        <v>23</v>
      </c>
      <c r="I2631" t="s">
        <v>58</v>
      </c>
      <c r="J2631" t="s">
        <v>674</v>
      </c>
      <c r="K2631" s="95">
        <v>100.96</v>
      </c>
      <c r="L2631" s="94">
        <v>0</v>
      </c>
      <c r="O2631" t="str">
        <f t="shared" si="497"/>
        <v/>
      </c>
    </row>
    <row r="2632" spans="7:15" x14ac:dyDescent="0.25">
      <c r="G2632" s="93">
        <v>43633</v>
      </c>
      <c r="H2632" t="s">
        <v>23</v>
      </c>
      <c r="I2632" t="s">
        <v>58</v>
      </c>
      <c r="J2632" t="s">
        <v>674</v>
      </c>
      <c r="K2632" s="95">
        <v>47.98</v>
      </c>
      <c r="L2632" s="94">
        <v>0</v>
      </c>
      <c r="O2632" t="str">
        <f t="shared" si="497"/>
        <v/>
      </c>
    </row>
    <row r="2633" spans="7:15" x14ac:dyDescent="0.25">
      <c r="G2633" s="93">
        <v>43633</v>
      </c>
      <c r="H2633" t="s">
        <v>23</v>
      </c>
      <c r="I2633" t="s">
        <v>58</v>
      </c>
      <c r="J2633" t="s">
        <v>674</v>
      </c>
      <c r="K2633" s="95">
        <v>22.07</v>
      </c>
      <c r="L2633" s="94">
        <v>0</v>
      </c>
      <c r="O2633" t="str">
        <f t="shared" si="497"/>
        <v/>
      </c>
    </row>
    <row r="2634" spans="7:15" x14ac:dyDescent="0.25">
      <c r="G2634" s="93">
        <v>43633</v>
      </c>
      <c r="H2634" t="s">
        <v>23</v>
      </c>
      <c r="I2634" t="s">
        <v>58</v>
      </c>
      <c r="J2634" t="s">
        <v>674</v>
      </c>
      <c r="K2634" s="95">
        <v>10.91</v>
      </c>
      <c r="L2634" s="94">
        <v>0</v>
      </c>
      <c r="O2634" t="str">
        <f t="shared" ref="O2634:O2697" si="498">IF(P2634="","",O2633+1)</f>
        <v/>
      </c>
    </row>
    <row r="2635" spans="7:15" x14ac:dyDescent="0.25">
      <c r="G2635" s="93">
        <v>43633</v>
      </c>
      <c r="H2635" t="s">
        <v>23</v>
      </c>
      <c r="I2635" t="s">
        <v>63</v>
      </c>
      <c r="J2635" t="s">
        <v>674</v>
      </c>
      <c r="K2635" s="95">
        <v>140.03</v>
      </c>
      <c r="L2635" s="94">
        <v>0</v>
      </c>
      <c r="O2635" t="str">
        <f t="shared" si="498"/>
        <v/>
      </c>
    </row>
    <row r="2636" spans="7:15" x14ac:dyDescent="0.25">
      <c r="G2636" s="93">
        <v>43633</v>
      </c>
      <c r="H2636" t="s">
        <v>23</v>
      </c>
      <c r="I2636" t="s">
        <v>63</v>
      </c>
      <c r="J2636" t="s">
        <v>674</v>
      </c>
      <c r="K2636" s="95">
        <v>112</v>
      </c>
      <c r="L2636" s="94">
        <v>0</v>
      </c>
      <c r="O2636" t="str">
        <f t="shared" si="498"/>
        <v/>
      </c>
    </row>
    <row r="2637" spans="7:15" x14ac:dyDescent="0.25">
      <c r="G2637" s="93">
        <v>43633</v>
      </c>
      <c r="H2637" t="s">
        <v>23</v>
      </c>
      <c r="I2637" t="s">
        <v>63</v>
      </c>
      <c r="J2637" t="s">
        <v>674</v>
      </c>
      <c r="K2637" s="95">
        <v>82.43</v>
      </c>
      <c r="L2637" s="94">
        <v>0</v>
      </c>
      <c r="O2637" t="str">
        <f t="shared" si="498"/>
        <v/>
      </c>
    </row>
    <row r="2638" spans="7:15" x14ac:dyDescent="0.25">
      <c r="G2638" s="93">
        <v>43633</v>
      </c>
      <c r="H2638" t="s">
        <v>23</v>
      </c>
      <c r="I2638" t="s">
        <v>63</v>
      </c>
      <c r="J2638" t="s">
        <v>674</v>
      </c>
      <c r="K2638" s="95">
        <v>79.55</v>
      </c>
      <c r="L2638" s="94">
        <v>0</v>
      </c>
      <c r="O2638" t="str">
        <f t="shared" si="498"/>
        <v/>
      </c>
    </row>
    <row r="2639" spans="7:15" x14ac:dyDescent="0.25">
      <c r="G2639" s="93">
        <v>43633</v>
      </c>
      <c r="H2639" t="s">
        <v>23</v>
      </c>
      <c r="I2639" t="s">
        <v>63</v>
      </c>
      <c r="J2639" t="s">
        <v>674</v>
      </c>
      <c r="K2639" s="95">
        <v>78</v>
      </c>
      <c r="L2639" s="94">
        <v>0</v>
      </c>
      <c r="O2639" t="str">
        <f t="shared" si="498"/>
        <v/>
      </c>
    </row>
    <row r="2640" spans="7:15" x14ac:dyDescent="0.25">
      <c r="G2640" s="93">
        <v>43633</v>
      </c>
      <c r="H2640" t="s">
        <v>23</v>
      </c>
      <c r="I2640" t="s">
        <v>63</v>
      </c>
      <c r="J2640" t="s">
        <v>674</v>
      </c>
      <c r="K2640" s="95">
        <v>73.510000000000005</v>
      </c>
      <c r="L2640" s="94">
        <v>0</v>
      </c>
      <c r="O2640" t="str">
        <f t="shared" si="498"/>
        <v/>
      </c>
    </row>
    <row r="2641" spans="7:15" x14ac:dyDescent="0.25">
      <c r="G2641" s="93">
        <v>43633</v>
      </c>
      <c r="H2641" t="s">
        <v>23</v>
      </c>
      <c r="I2641" t="s">
        <v>63</v>
      </c>
      <c r="J2641" t="s">
        <v>674</v>
      </c>
      <c r="K2641" s="95">
        <v>46.97</v>
      </c>
      <c r="L2641" s="94">
        <v>0</v>
      </c>
      <c r="O2641" t="str">
        <f t="shared" si="498"/>
        <v/>
      </c>
    </row>
    <row r="2642" spans="7:15" x14ac:dyDescent="0.25">
      <c r="G2642" s="93">
        <v>43633</v>
      </c>
      <c r="H2642" t="s">
        <v>23</v>
      </c>
      <c r="I2642" t="s">
        <v>63</v>
      </c>
      <c r="J2642" t="s">
        <v>674</v>
      </c>
      <c r="K2642" s="95">
        <v>41.83</v>
      </c>
      <c r="L2642" s="94">
        <v>0</v>
      </c>
      <c r="O2642" t="str">
        <f t="shared" si="498"/>
        <v/>
      </c>
    </row>
    <row r="2643" spans="7:15" x14ac:dyDescent="0.25">
      <c r="G2643" s="93">
        <v>43633</v>
      </c>
      <c r="H2643" t="s">
        <v>23</v>
      </c>
      <c r="I2643" t="s">
        <v>63</v>
      </c>
      <c r="J2643" t="s">
        <v>674</v>
      </c>
      <c r="K2643" s="95">
        <v>35.06</v>
      </c>
      <c r="L2643" s="94">
        <v>0</v>
      </c>
      <c r="O2643" t="str">
        <f t="shared" si="498"/>
        <v/>
      </c>
    </row>
    <row r="2644" spans="7:15" x14ac:dyDescent="0.25">
      <c r="G2644" s="93">
        <v>43633</v>
      </c>
      <c r="H2644" t="s">
        <v>23</v>
      </c>
      <c r="I2644" t="s">
        <v>63</v>
      </c>
      <c r="J2644" t="s">
        <v>674</v>
      </c>
      <c r="K2644" s="95">
        <v>33.25</v>
      </c>
      <c r="L2644" s="94">
        <v>0</v>
      </c>
      <c r="O2644" t="str">
        <f t="shared" si="498"/>
        <v/>
      </c>
    </row>
    <row r="2645" spans="7:15" x14ac:dyDescent="0.25">
      <c r="G2645" s="93">
        <v>43633</v>
      </c>
      <c r="H2645" t="s">
        <v>23</v>
      </c>
      <c r="I2645" t="s">
        <v>63</v>
      </c>
      <c r="J2645" t="s">
        <v>674</v>
      </c>
      <c r="K2645" s="95">
        <v>20.85</v>
      </c>
      <c r="L2645" s="94">
        <v>0</v>
      </c>
      <c r="O2645" t="str">
        <f t="shared" si="498"/>
        <v/>
      </c>
    </row>
    <row r="2646" spans="7:15" x14ac:dyDescent="0.25">
      <c r="G2646" s="93">
        <v>43633</v>
      </c>
      <c r="H2646" t="s">
        <v>23</v>
      </c>
      <c r="I2646" t="s">
        <v>63</v>
      </c>
      <c r="J2646" t="s">
        <v>674</v>
      </c>
      <c r="K2646" s="95">
        <v>7.1</v>
      </c>
      <c r="L2646" s="94">
        <v>0</v>
      </c>
      <c r="O2646" t="str">
        <f t="shared" si="498"/>
        <v/>
      </c>
    </row>
    <row r="2647" spans="7:15" x14ac:dyDescent="0.25">
      <c r="G2647" s="93">
        <v>43633</v>
      </c>
      <c r="H2647" t="s">
        <v>23</v>
      </c>
      <c r="I2647" t="s">
        <v>37</v>
      </c>
      <c r="J2647" t="s">
        <v>134</v>
      </c>
      <c r="K2647" s="95">
        <v>4.2</v>
      </c>
      <c r="L2647" s="94">
        <v>0</v>
      </c>
      <c r="O2647" t="str">
        <f t="shared" si="498"/>
        <v/>
      </c>
    </row>
    <row r="2648" spans="7:15" x14ac:dyDescent="0.25">
      <c r="G2648" s="93">
        <v>43633</v>
      </c>
      <c r="H2648" t="s">
        <v>23</v>
      </c>
      <c r="I2648" t="s">
        <v>37</v>
      </c>
      <c r="J2648" t="s">
        <v>160</v>
      </c>
      <c r="K2648" s="95">
        <v>18</v>
      </c>
      <c r="L2648" s="94">
        <v>0</v>
      </c>
      <c r="O2648" t="str">
        <f t="shared" si="498"/>
        <v/>
      </c>
    </row>
    <row r="2649" spans="7:15" x14ac:dyDescent="0.25">
      <c r="G2649" s="93">
        <v>43634</v>
      </c>
      <c r="H2649" t="s">
        <v>78</v>
      </c>
      <c r="I2649" t="s">
        <v>64</v>
      </c>
      <c r="J2649" t="s">
        <v>675</v>
      </c>
      <c r="K2649" s="95">
        <v>37.68</v>
      </c>
      <c r="L2649" s="94">
        <v>0</v>
      </c>
      <c r="O2649" t="str">
        <f t="shared" si="498"/>
        <v/>
      </c>
    </row>
    <row r="2650" spans="7:15" x14ac:dyDescent="0.25">
      <c r="G2650" s="93">
        <v>43634</v>
      </c>
      <c r="H2650" t="s">
        <v>378</v>
      </c>
      <c r="I2650" t="s">
        <v>66</v>
      </c>
      <c r="J2650" t="s">
        <v>675</v>
      </c>
      <c r="K2650" s="95">
        <v>417.29</v>
      </c>
      <c r="L2650" s="94">
        <v>0</v>
      </c>
      <c r="O2650" t="str">
        <f t="shared" si="498"/>
        <v/>
      </c>
    </row>
    <row r="2651" spans="7:15" x14ac:dyDescent="0.25">
      <c r="G2651" s="93">
        <v>43634</v>
      </c>
      <c r="H2651" t="s">
        <v>71</v>
      </c>
      <c r="I2651" t="s">
        <v>65</v>
      </c>
      <c r="J2651" t="s">
        <v>675</v>
      </c>
      <c r="K2651" s="95">
        <v>3.13</v>
      </c>
      <c r="L2651" s="94">
        <v>0</v>
      </c>
      <c r="O2651" t="str">
        <f t="shared" si="498"/>
        <v/>
      </c>
    </row>
    <row r="2652" spans="7:15" x14ac:dyDescent="0.25">
      <c r="G2652" s="93">
        <v>43634</v>
      </c>
      <c r="H2652" t="s">
        <v>461</v>
      </c>
      <c r="I2652" t="s">
        <v>66</v>
      </c>
      <c r="J2652" t="s">
        <v>675</v>
      </c>
      <c r="K2652" s="95">
        <v>2723.68</v>
      </c>
      <c r="L2652" s="94">
        <v>0</v>
      </c>
      <c r="O2652" t="str">
        <f t="shared" si="498"/>
        <v/>
      </c>
    </row>
    <row r="2653" spans="7:15" x14ac:dyDescent="0.25">
      <c r="G2653" s="93">
        <v>43634</v>
      </c>
      <c r="H2653" t="s">
        <v>107</v>
      </c>
      <c r="I2653" t="s">
        <v>64</v>
      </c>
      <c r="J2653" t="s">
        <v>675</v>
      </c>
      <c r="K2653" s="95">
        <v>111.79</v>
      </c>
      <c r="L2653" s="94">
        <v>0</v>
      </c>
      <c r="O2653" t="str">
        <f t="shared" si="498"/>
        <v/>
      </c>
    </row>
    <row r="2654" spans="7:15" x14ac:dyDescent="0.25">
      <c r="G2654" s="93">
        <v>43634</v>
      </c>
      <c r="H2654" t="s">
        <v>21</v>
      </c>
      <c r="I2654" t="s">
        <v>36</v>
      </c>
      <c r="J2654" t="s">
        <v>675</v>
      </c>
      <c r="K2654" s="95">
        <v>40</v>
      </c>
      <c r="L2654" s="94">
        <v>0</v>
      </c>
      <c r="O2654" t="str">
        <f t="shared" si="498"/>
        <v/>
      </c>
    </row>
    <row r="2655" spans="7:15" x14ac:dyDescent="0.25">
      <c r="G2655" s="93">
        <v>43634</v>
      </c>
      <c r="H2655" t="s">
        <v>21</v>
      </c>
      <c r="I2655" t="s">
        <v>36</v>
      </c>
      <c r="J2655" t="s">
        <v>675</v>
      </c>
      <c r="K2655" s="95">
        <v>32</v>
      </c>
      <c r="L2655" s="94">
        <v>0</v>
      </c>
      <c r="O2655" t="str">
        <f t="shared" si="498"/>
        <v/>
      </c>
    </row>
    <row r="2656" spans="7:15" x14ac:dyDescent="0.25">
      <c r="G2656" s="93">
        <v>43634</v>
      </c>
      <c r="H2656" t="s">
        <v>21</v>
      </c>
      <c r="I2656" t="s">
        <v>36</v>
      </c>
      <c r="J2656" t="s">
        <v>675</v>
      </c>
      <c r="K2656" s="95">
        <v>24</v>
      </c>
      <c r="L2656" s="94">
        <v>0</v>
      </c>
      <c r="O2656" t="str">
        <f t="shared" si="498"/>
        <v/>
      </c>
    </row>
    <row r="2657" spans="7:15" x14ac:dyDescent="0.25">
      <c r="G2657" s="93">
        <v>43634</v>
      </c>
      <c r="H2657" t="s">
        <v>21</v>
      </c>
      <c r="I2657" t="s">
        <v>36</v>
      </c>
      <c r="J2657" t="s">
        <v>675</v>
      </c>
      <c r="K2657" s="95">
        <v>16</v>
      </c>
      <c r="L2657" s="94">
        <v>0</v>
      </c>
      <c r="O2657" t="str">
        <f t="shared" si="498"/>
        <v/>
      </c>
    </row>
    <row r="2658" spans="7:15" x14ac:dyDescent="0.25">
      <c r="G2658" s="93">
        <v>43634</v>
      </c>
      <c r="H2658" t="s">
        <v>21</v>
      </c>
      <c r="I2658" t="s">
        <v>36</v>
      </c>
      <c r="J2658" t="s">
        <v>675</v>
      </c>
      <c r="K2658" s="95">
        <v>8</v>
      </c>
      <c r="L2658" s="94">
        <v>0</v>
      </c>
      <c r="O2658" t="str">
        <f t="shared" si="498"/>
        <v/>
      </c>
    </row>
    <row r="2659" spans="7:15" x14ac:dyDescent="0.25">
      <c r="G2659" s="93">
        <v>43634</v>
      </c>
      <c r="H2659" t="s">
        <v>74</v>
      </c>
      <c r="I2659" t="s">
        <v>65</v>
      </c>
      <c r="J2659" t="s">
        <v>675</v>
      </c>
      <c r="K2659" s="95">
        <v>39</v>
      </c>
      <c r="L2659" s="94">
        <v>0</v>
      </c>
      <c r="O2659" t="str">
        <f t="shared" si="498"/>
        <v/>
      </c>
    </row>
    <row r="2660" spans="7:15" x14ac:dyDescent="0.25">
      <c r="G2660" s="93">
        <v>43634</v>
      </c>
      <c r="H2660" t="s">
        <v>23</v>
      </c>
      <c r="I2660" t="s">
        <v>36</v>
      </c>
      <c r="J2660" t="s">
        <v>675</v>
      </c>
      <c r="K2660" s="95">
        <v>8</v>
      </c>
      <c r="L2660" s="94">
        <v>0</v>
      </c>
      <c r="O2660" t="str">
        <f t="shared" si="498"/>
        <v/>
      </c>
    </row>
    <row r="2661" spans="7:15" x14ac:dyDescent="0.25">
      <c r="G2661" s="93">
        <v>43634</v>
      </c>
      <c r="H2661" t="s">
        <v>23</v>
      </c>
      <c r="I2661" t="s">
        <v>64</v>
      </c>
      <c r="J2661" t="s">
        <v>675</v>
      </c>
      <c r="K2661" s="95">
        <v>25</v>
      </c>
      <c r="L2661" s="94">
        <v>0</v>
      </c>
      <c r="O2661" t="str">
        <f t="shared" si="498"/>
        <v/>
      </c>
    </row>
    <row r="2662" spans="7:15" x14ac:dyDescent="0.25">
      <c r="G2662" s="93">
        <v>43634</v>
      </c>
      <c r="H2662" t="s">
        <v>23</v>
      </c>
      <c r="I2662" t="s">
        <v>37</v>
      </c>
      <c r="J2662" t="s">
        <v>168</v>
      </c>
      <c r="K2662" s="95">
        <v>3.15</v>
      </c>
      <c r="L2662" s="94">
        <v>0</v>
      </c>
      <c r="O2662" t="str">
        <f t="shared" si="498"/>
        <v/>
      </c>
    </row>
    <row r="2663" spans="7:15" x14ac:dyDescent="0.25">
      <c r="G2663" s="93">
        <v>43634</v>
      </c>
      <c r="H2663" t="s">
        <v>23</v>
      </c>
      <c r="I2663" t="s">
        <v>37</v>
      </c>
      <c r="J2663" t="s">
        <v>416</v>
      </c>
      <c r="K2663" s="95">
        <v>9.5500000000000007</v>
      </c>
      <c r="L2663" s="94">
        <v>0</v>
      </c>
      <c r="O2663" t="str">
        <f t="shared" si="498"/>
        <v/>
      </c>
    </row>
    <row r="2664" spans="7:15" x14ac:dyDescent="0.25">
      <c r="G2664" s="93">
        <v>43634</v>
      </c>
      <c r="H2664" t="s">
        <v>23</v>
      </c>
      <c r="I2664" t="s">
        <v>37</v>
      </c>
      <c r="J2664" t="s">
        <v>62</v>
      </c>
      <c r="K2664" s="95">
        <v>23.25</v>
      </c>
      <c r="L2664" s="94">
        <v>0</v>
      </c>
      <c r="O2664" t="str">
        <f t="shared" si="498"/>
        <v/>
      </c>
    </row>
    <row r="2665" spans="7:15" x14ac:dyDescent="0.25">
      <c r="G2665" s="93">
        <v>43634</v>
      </c>
      <c r="H2665" t="s">
        <v>23</v>
      </c>
      <c r="I2665" t="s">
        <v>37</v>
      </c>
      <c r="J2665" t="s">
        <v>133</v>
      </c>
      <c r="K2665" s="95">
        <v>12</v>
      </c>
      <c r="L2665" s="94">
        <v>0</v>
      </c>
      <c r="O2665" t="str">
        <f t="shared" si="498"/>
        <v/>
      </c>
    </row>
    <row r="2666" spans="7:15" x14ac:dyDescent="0.25">
      <c r="G2666" s="93">
        <v>43634</v>
      </c>
      <c r="H2666" t="s">
        <v>23</v>
      </c>
      <c r="I2666" t="s">
        <v>65</v>
      </c>
      <c r="J2666" t="s">
        <v>675</v>
      </c>
      <c r="K2666" s="95">
        <v>12</v>
      </c>
      <c r="L2666" s="94">
        <v>0</v>
      </c>
      <c r="O2666" t="str">
        <f t="shared" si="498"/>
        <v/>
      </c>
    </row>
    <row r="2667" spans="7:15" x14ac:dyDescent="0.25">
      <c r="G2667" s="93">
        <v>43635</v>
      </c>
      <c r="H2667" t="s">
        <v>106</v>
      </c>
      <c r="I2667" t="s">
        <v>65</v>
      </c>
      <c r="J2667" t="s">
        <v>676</v>
      </c>
      <c r="K2667" s="95">
        <v>18.149999999999999</v>
      </c>
      <c r="L2667" s="94">
        <v>0</v>
      </c>
      <c r="O2667" t="str">
        <f t="shared" si="498"/>
        <v/>
      </c>
    </row>
    <row r="2668" spans="7:15" x14ac:dyDescent="0.25">
      <c r="G2668" s="93">
        <v>43635</v>
      </c>
      <c r="H2668" t="s">
        <v>79</v>
      </c>
      <c r="I2668" t="s">
        <v>64</v>
      </c>
      <c r="J2668" t="s">
        <v>676</v>
      </c>
      <c r="K2668" s="95">
        <v>505.25</v>
      </c>
      <c r="L2668" s="94">
        <v>0</v>
      </c>
      <c r="O2668" t="str">
        <f t="shared" si="498"/>
        <v/>
      </c>
    </row>
    <row r="2669" spans="7:15" x14ac:dyDescent="0.25">
      <c r="G2669" s="93">
        <v>43635</v>
      </c>
      <c r="H2669" t="s">
        <v>21</v>
      </c>
      <c r="I2669" t="s">
        <v>36</v>
      </c>
      <c r="J2669" t="s">
        <v>676</v>
      </c>
      <c r="K2669" s="95">
        <v>80</v>
      </c>
      <c r="L2669" s="94">
        <v>0</v>
      </c>
      <c r="O2669" t="str">
        <f t="shared" si="498"/>
        <v/>
      </c>
    </row>
    <row r="2670" spans="7:15" x14ac:dyDescent="0.25">
      <c r="G2670" s="93">
        <v>43635</v>
      </c>
      <c r="H2670" t="s">
        <v>21</v>
      </c>
      <c r="I2670" t="s">
        <v>36</v>
      </c>
      <c r="J2670" t="s">
        <v>676</v>
      </c>
      <c r="K2670" s="95">
        <v>56</v>
      </c>
      <c r="L2670" s="94">
        <v>0</v>
      </c>
      <c r="O2670" t="str">
        <f t="shared" si="498"/>
        <v/>
      </c>
    </row>
    <row r="2671" spans="7:15" x14ac:dyDescent="0.25">
      <c r="G2671" s="93">
        <v>43635</v>
      </c>
      <c r="H2671" t="s">
        <v>21</v>
      </c>
      <c r="I2671" t="s">
        <v>36</v>
      </c>
      <c r="J2671" t="s">
        <v>676</v>
      </c>
      <c r="K2671" s="95">
        <v>24</v>
      </c>
      <c r="L2671" s="94">
        <v>0</v>
      </c>
      <c r="O2671" t="str">
        <f t="shared" si="498"/>
        <v/>
      </c>
    </row>
    <row r="2672" spans="7:15" x14ac:dyDescent="0.25">
      <c r="G2672" s="93">
        <v>43635</v>
      </c>
      <c r="H2672" t="s">
        <v>21</v>
      </c>
      <c r="I2672" t="s">
        <v>36</v>
      </c>
      <c r="J2672" t="s">
        <v>676</v>
      </c>
      <c r="K2672" s="95">
        <v>16</v>
      </c>
      <c r="L2672" s="94">
        <v>0</v>
      </c>
      <c r="O2672" t="str">
        <f t="shared" si="498"/>
        <v/>
      </c>
    </row>
    <row r="2673" spans="7:15" x14ac:dyDescent="0.25">
      <c r="G2673" s="93">
        <v>43635</v>
      </c>
      <c r="H2673" t="s">
        <v>21</v>
      </c>
      <c r="I2673" t="s">
        <v>36</v>
      </c>
      <c r="J2673" t="s">
        <v>676</v>
      </c>
      <c r="K2673" s="95">
        <v>8</v>
      </c>
      <c r="L2673" s="94">
        <v>0</v>
      </c>
      <c r="O2673" t="str">
        <f t="shared" si="498"/>
        <v/>
      </c>
    </row>
    <row r="2674" spans="7:15" x14ac:dyDescent="0.25">
      <c r="G2674" s="93">
        <v>43635</v>
      </c>
      <c r="H2674" t="s">
        <v>74</v>
      </c>
      <c r="I2674" t="s">
        <v>65</v>
      </c>
      <c r="J2674" t="s">
        <v>676</v>
      </c>
      <c r="K2674" s="95">
        <v>41</v>
      </c>
      <c r="L2674" s="94">
        <v>0</v>
      </c>
      <c r="O2674" t="str">
        <f t="shared" si="498"/>
        <v/>
      </c>
    </row>
    <row r="2675" spans="7:15" x14ac:dyDescent="0.25">
      <c r="G2675" s="93">
        <v>43635</v>
      </c>
      <c r="H2675" t="s">
        <v>81</v>
      </c>
      <c r="I2675" t="s">
        <v>35</v>
      </c>
      <c r="J2675" t="s">
        <v>676</v>
      </c>
      <c r="K2675" s="95">
        <v>130.16999999999999</v>
      </c>
      <c r="L2675" s="94">
        <v>0</v>
      </c>
      <c r="O2675" t="str">
        <f t="shared" si="498"/>
        <v/>
      </c>
    </row>
    <row r="2676" spans="7:15" x14ac:dyDescent="0.25">
      <c r="G2676" s="93">
        <v>43635</v>
      </c>
      <c r="H2676" t="s">
        <v>23</v>
      </c>
      <c r="I2676" t="s">
        <v>37</v>
      </c>
      <c r="J2676" t="s">
        <v>201</v>
      </c>
      <c r="K2676" s="95">
        <v>7.6</v>
      </c>
      <c r="L2676" s="94">
        <v>0</v>
      </c>
      <c r="O2676" t="str">
        <f t="shared" si="498"/>
        <v/>
      </c>
    </row>
    <row r="2677" spans="7:15" x14ac:dyDescent="0.25">
      <c r="G2677" s="93">
        <v>43635</v>
      </c>
      <c r="H2677" t="s">
        <v>23</v>
      </c>
      <c r="I2677" t="s">
        <v>37</v>
      </c>
      <c r="J2677" t="s">
        <v>160</v>
      </c>
      <c r="K2677" s="95">
        <v>24</v>
      </c>
      <c r="L2677" s="94">
        <v>0</v>
      </c>
      <c r="O2677" t="str">
        <f t="shared" si="498"/>
        <v/>
      </c>
    </row>
    <row r="2678" spans="7:15" x14ac:dyDescent="0.25">
      <c r="G2678" s="93">
        <v>43635</v>
      </c>
      <c r="H2678" t="s">
        <v>23</v>
      </c>
      <c r="I2678" t="s">
        <v>37</v>
      </c>
      <c r="J2678" t="s">
        <v>183</v>
      </c>
      <c r="K2678" s="95">
        <v>2.4</v>
      </c>
      <c r="L2678" s="94">
        <v>0</v>
      </c>
      <c r="O2678" t="str">
        <f t="shared" si="498"/>
        <v/>
      </c>
    </row>
    <row r="2679" spans="7:15" x14ac:dyDescent="0.25">
      <c r="G2679" s="93">
        <v>43635</v>
      </c>
      <c r="H2679" t="s">
        <v>23</v>
      </c>
      <c r="I2679" t="s">
        <v>37</v>
      </c>
      <c r="J2679" t="s">
        <v>109</v>
      </c>
      <c r="K2679" s="95">
        <v>22.5</v>
      </c>
      <c r="L2679" s="94">
        <v>0</v>
      </c>
      <c r="O2679" t="str">
        <f t="shared" si="498"/>
        <v/>
      </c>
    </row>
    <row r="2680" spans="7:15" x14ac:dyDescent="0.25">
      <c r="G2680" s="93">
        <v>43635</v>
      </c>
      <c r="H2680" t="s">
        <v>23</v>
      </c>
      <c r="I2680" t="s">
        <v>37</v>
      </c>
      <c r="J2680" t="s">
        <v>303</v>
      </c>
      <c r="K2680" s="95">
        <v>3</v>
      </c>
      <c r="L2680" s="94">
        <v>0</v>
      </c>
      <c r="O2680" t="str">
        <f t="shared" si="498"/>
        <v/>
      </c>
    </row>
    <row r="2681" spans="7:15" x14ac:dyDescent="0.25">
      <c r="G2681" s="93">
        <v>43636</v>
      </c>
      <c r="H2681" t="s">
        <v>85</v>
      </c>
      <c r="I2681" t="s">
        <v>66</v>
      </c>
      <c r="J2681" t="s">
        <v>677</v>
      </c>
      <c r="K2681" s="95">
        <v>150.44999999999999</v>
      </c>
      <c r="L2681" s="94">
        <v>0</v>
      </c>
      <c r="O2681" t="str">
        <f t="shared" si="498"/>
        <v/>
      </c>
    </row>
    <row r="2682" spans="7:15" x14ac:dyDescent="0.25">
      <c r="G2682" s="93">
        <v>43636</v>
      </c>
      <c r="H2682" t="s">
        <v>78</v>
      </c>
      <c r="I2682" t="s">
        <v>66</v>
      </c>
      <c r="J2682" t="s">
        <v>677</v>
      </c>
      <c r="K2682" s="95">
        <v>395.2</v>
      </c>
      <c r="L2682" s="94">
        <v>0</v>
      </c>
      <c r="O2682" t="str">
        <f t="shared" si="498"/>
        <v/>
      </c>
    </row>
    <row r="2683" spans="7:15" x14ac:dyDescent="0.25">
      <c r="G2683" s="93">
        <v>43636</v>
      </c>
      <c r="H2683" t="s">
        <v>22</v>
      </c>
      <c r="I2683" t="s">
        <v>36</v>
      </c>
      <c r="J2683" t="s">
        <v>677</v>
      </c>
      <c r="K2683" s="95">
        <v>8</v>
      </c>
      <c r="L2683" s="94">
        <v>0</v>
      </c>
      <c r="O2683" t="str">
        <f t="shared" si="498"/>
        <v/>
      </c>
    </row>
    <row r="2684" spans="7:15" x14ac:dyDescent="0.25">
      <c r="G2684" s="93">
        <v>43636</v>
      </c>
      <c r="H2684" t="s">
        <v>71</v>
      </c>
      <c r="I2684" t="s">
        <v>65</v>
      </c>
      <c r="J2684" t="s">
        <v>677</v>
      </c>
      <c r="K2684" s="95">
        <v>4.25</v>
      </c>
      <c r="L2684" s="94">
        <v>0</v>
      </c>
      <c r="O2684" t="str">
        <f t="shared" si="498"/>
        <v/>
      </c>
    </row>
    <row r="2685" spans="7:15" x14ac:dyDescent="0.25">
      <c r="G2685" s="93">
        <v>43636</v>
      </c>
      <c r="H2685" t="s">
        <v>142</v>
      </c>
      <c r="I2685" t="s">
        <v>65</v>
      </c>
      <c r="J2685" t="s">
        <v>677</v>
      </c>
      <c r="K2685" s="95">
        <v>260</v>
      </c>
      <c r="L2685" s="94">
        <v>0</v>
      </c>
      <c r="O2685" t="str">
        <f t="shared" si="498"/>
        <v/>
      </c>
    </row>
    <row r="2686" spans="7:15" x14ac:dyDescent="0.25">
      <c r="G2686" s="93">
        <v>43636</v>
      </c>
      <c r="H2686" t="s">
        <v>77</v>
      </c>
      <c r="I2686" t="s">
        <v>64</v>
      </c>
      <c r="J2686" t="s">
        <v>677</v>
      </c>
      <c r="K2686" s="95">
        <v>28</v>
      </c>
      <c r="L2686" s="94">
        <v>0</v>
      </c>
      <c r="O2686" t="str">
        <f t="shared" si="498"/>
        <v/>
      </c>
    </row>
    <row r="2687" spans="7:15" x14ac:dyDescent="0.25">
      <c r="G2687" s="93">
        <v>43636</v>
      </c>
      <c r="H2687" t="s">
        <v>338</v>
      </c>
      <c r="I2687" t="s">
        <v>66</v>
      </c>
      <c r="J2687" t="s">
        <v>677</v>
      </c>
      <c r="K2687" s="95">
        <v>4902.58</v>
      </c>
      <c r="L2687" s="94">
        <v>0</v>
      </c>
      <c r="O2687" t="str">
        <f t="shared" si="498"/>
        <v/>
      </c>
    </row>
    <row r="2688" spans="7:15" x14ac:dyDescent="0.25">
      <c r="G2688" s="93">
        <v>43636</v>
      </c>
      <c r="H2688" t="s">
        <v>75</v>
      </c>
      <c r="I2688" t="s">
        <v>58</v>
      </c>
      <c r="J2688" t="s">
        <v>677</v>
      </c>
      <c r="K2688" s="95">
        <v>105.34</v>
      </c>
      <c r="L2688" s="94">
        <v>0</v>
      </c>
      <c r="O2688" t="str">
        <f t="shared" si="498"/>
        <v/>
      </c>
    </row>
    <row r="2689" spans="7:15" x14ac:dyDescent="0.25">
      <c r="G2689" s="93">
        <v>43636</v>
      </c>
      <c r="H2689" t="s">
        <v>21</v>
      </c>
      <c r="I2689" t="s">
        <v>36</v>
      </c>
      <c r="J2689" t="s">
        <v>677</v>
      </c>
      <c r="K2689" s="95">
        <v>16</v>
      </c>
      <c r="L2689" s="94">
        <v>0</v>
      </c>
      <c r="O2689" t="str">
        <f t="shared" si="498"/>
        <v/>
      </c>
    </row>
    <row r="2690" spans="7:15" x14ac:dyDescent="0.25">
      <c r="G2690" s="93">
        <v>43636</v>
      </c>
      <c r="H2690" t="s">
        <v>21</v>
      </c>
      <c r="I2690" t="s">
        <v>36</v>
      </c>
      <c r="J2690" t="s">
        <v>677</v>
      </c>
      <c r="K2690" s="95">
        <v>8</v>
      </c>
      <c r="L2690" s="94">
        <v>0</v>
      </c>
      <c r="O2690" t="str">
        <f t="shared" si="498"/>
        <v/>
      </c>
    </row>
    <row r="2691" spans="7:15" x14ac:dyDescent="0.25">
      <c r="G2691" s="93">
        <v>43636</v>
      </c>
      <c r="H2691" t="s">
        <v>86</v>
      </c>
      <c r="I2691" t="s">
        <v>66</v>
      </c>
      <c r="J2691" t="s">
        <v>677</v>
      </c>
      <c r="K2691" s="95">
        <v>4.5999999999999996</v>
      </c>
      <c r="L2691" s="94">
        <v>0</v>
      </c>
      <c r="O2691" t="str">
        <f t="shared" si="498"/>
        <v/>
      </c>
    </row>
    <row r="2692" spans="7:15" x14ac:dyDescent="0.25">
      <c r="G2692" s="93">
        <v>43636</v>
      </c>
      <c r="H2692" t="s">
        <v>70</v>
      </c>
      <c r="I2692" t="s">
        <v>66</v>
      </c>
      <c r="J2692" t="s">
        <v>677</v>
      </c>
      <c r="K2692" s="95">
        <v>368.12</v>
      </c>
      <c r="L2692" s="94">
        <v>0</v>
      </c>
      <c r="O2692" t="str">
        <f t="shared" si="498"/>
        <v/>
      </c>
    </row>
    <row r="2693" spans="7:15" x14ac:dyDescent="0.25">
      <c r="G2693" s="93">
        <v>43636</v>
      </c>
      <c r="H2693" t="s">
        <v>69</v>
      </c>
      <c r="I2693" t="s">
        <v>66</v>
      </c>
      <c r="J2693" t="s">
        <v>677</v>
      </c>
      <c r="K2693" s="95">
        <v>187.45</v>
      </c>
      <c r="L2693" s="94">
        <v>0</v>
      </c>
      <c r="O2693" t="str">
        <f t="shared" si="498"/>
        <v/>
      </c>
    </row>
    <row r="2694" spans="7:15" x14ac:dyDescent="0.25">
      <c r="G2694" s="93">
        <v>43636</v>
      </c>
      <c r="H2694" t="s">
        <v>68</v>
      </c>
      <c r="I2694" t="s">
        <v>66</v>
      </c>
      <c r="J2694" t="s">
        <v>677</v>
      </c>
      <c r="K2694" s="95">
        <v>743.3</v>
      </c>
      <c r="L2694" s="94">
        <v>0</v>
      </c>
      <c r="O2694" t="str">
        <f t="shared" si="498"/>
        <v/>
      </c>
    </row>
    <row r="2695" spans="7:15" x14ac:dyDescent="0.25">
      <c r="G2695" s="93">
        <v>43636</v>
      </c>
      <c r="H2695" t="s">
        <v>23</v>
      </c>
      <c r="I2695" t="s">
        <v>67</v>
      </c>
      <c r="J2695" t="s">
        <v>677</v>
      </c>
      <c r="K2695" s="95">
        <v>23</v>
      </c>
      <c r="L2695" s="94">
        <v>0</v>
      </c>
      <c r="O2695" t="str">
        <f t="shared" si="498"/>
        <v/>
      </c>
    </row>
    <row r="2696" spans="7:15" x14ac:dyDescent="0.25">
      <c r="G2696" s="93">
        <v>43636</v>
      </c>
      <c r="H2696" t="s">
        <v>23</v>
      </c>
      <c r="I2696" t="s">
        <v>58</v>
      </c>
      <c r="J2696" t="s">
        <v>677</v>
      </c>
      <c r="K2696" s="95">
        <v>17.989999999999998</v>
      </c>
      <c r="L2696" s="94">
        <v>0</v>
      </c>
      <c r="O2696" t="str">
        <f t="shared" si="498"/>
        <v/>
      </c>
    </row>
    <row r="2697" spans="7:15" x14ac:dyDescent="0.25">
      <c r="G2697" s="93">
        <v>43636</v>
      </c>
      <c r="H2697" t="s">
        <v>23</v>
      </c>
      <c r="I2697" t="s">
        <v>63</v>
      </c>
      <c r="J2697" t="s">
        <v>677</v>
      </c>
      <c r="K2697" s="95">
        <v>84.51</v>
      </c>
      <c r="L2697" s="94">
        <v>0</v>
      </c>
      <c r="O2697" t="str">
        <f t="shared" si="498"/>
        <v/>
      </c>
    </row>
    <row r="2698" spans="7:15" x14ac:dyDescent="0.25">
      <c r="G2698" s="93">
        <v>43636</v>
      </c>
      <c r="H2698" t="s">
        <v>23</v>
      </c>
      <c r="I2698" t="s">
        <v>63</v>
      </c>
      <c r="J2698" t="s">
        <v>677</v>
      </c>
      <c r="K2698" s="95">
        <v>40.130000000000003</v>
      </c>
      <c r="L2698" s="94">
        <v>0</v>
      </c>
      <c r="O2698" t="str">
        <f t="shared" ref="O2698:O2761" si="499">IF(P2698="","",O2697+1)</f>
        <v/>
      </c>
    </row>
    <row r="2699" spans="7:15" x14ac:dyDescent="0.25">
      <c r="G2699" s="93">
        <v>43636</v>
      </c>
      <c r="H2699" t="s">
        <v>23</v>
      </c>
      <c r="I2699" t="s">
        <v>63</v>
      </c>
      <c r="J2699" t="s">
        <v>677</v>
      </c>
      <c r="K2699" s="95">
        <v>35.5</v>
      </c>
      <c r="L2699" s="94">
        <v>0</v>
      </c>
      <c r="O2699" t="str">
        <f t="shared" si="499"/>
        <v/>
      </c>
    </row>
    <row r="2700" spans="7:15" x14ac:dyDescent="0.25">
      <c r="G2700" s="93">
        <v>43636</v>
      </c>
      <c r="H2700" t="s">
        <v>23</v>
      </c>
      <c r="I2700" t="s">
        <v>63</v>
      </c>
      <c r="J2700" t="s">
        <v>677</v>
      </c>
      <c r="K2700" s="95">
        <v>30.04</v>
      </c>
      <c r="L2700" s="94">
        <v>0</v>
      </c>
      <c r="O2700" t="str">
        <f t="shared" si="499"/>
        <v/>
      </c>
    </row>
    <row r="2701" spans="7:15" x14ac:dyDescent="0.25">
      <c r="G2701" s="93">
        <v>43636</v>
      </c>
      <c r="H2701" t="s">
        <v>23</v>
      </c>
      <c r="I2701" t="s">
        <v>63</v>
      </c>
      <c r="J2701" t="s">
        <v>677</v>
      </c>
      <c r="K2701" s="95">
        <v>29.24</v>
      </c>
      <c r="L2701" s="94">
        <v>0</v>
      </c>
      <c r="O2701" t="str">
        <f t="shared" si="499"/>
        <v/>
      </c>
    </row>
    <row r="2702" spans="7:15" x14ac:dyDescent="0.25">
      <c r="G2702" s="93">
        <v>43636</v>
      </c>
      <c r="H2702" t="s">
        <v>23</v>
      </c>
      <c r="I2702" t="s">
        <v>63</v>
      </c>
      <c r="J2702" t="s">
        <v>677</v>
      </c>
      <c r="K2702" s="95">
        <v>21.88</v>
      </c>
      <c r="L2702" s="94">
        <v>0</v>
      </c>
      <c r="O2702" t="str">
        <f t="shared" si="499"/>
        <v/>
      </c>
    </row>
    <row r="2703" spans="7:15" x14ac:dyDescent="0.25">
      <c r="G2703" s="93">
        <v>43636</v>
      </c>
      <c r="H2703" t="s">
        <v>23</v>
      </c>
      <c r="I2703" t="s">
        <v>37</v>
      </c>
      <c r="J2703" t="s">
        <v>325</v>
      </c>
      <c r="K2703" s="95">
        <v>1.8</v>
      </c>
      <c r="L2703" s="94">
        <v>0</v>
      </c>
      <c r="O2703" t="str">
        <f t="shared" si="499"/>
        <v/>
      </c>
    </row>
    <row r="2704" spans="7:15" x14ac:dyDescent="0.25">
      <c r="G2704" s="93">
        <v>43636</v>
      </c>
      <c r="H2704" t="s">
        <v>23</v>
      </c>
      <c r="I2704" t="s">
        <v>65</v>
      </c>
      <c r="J2704" t="s">
        <v>677</v>
      </c>
      <c r="K2704" s="95">
        <v>12</v>
      </c>
      <c r="L2704" s="94">
        <v>0</v>
      </c>
      <c r="O2704" t="str">
        <f t="shared" si="499"/>
        <v/>
      </c>
    </row>
    <row r="2705" spans="7:15" x14ac:dyDescent="0.25">
      <c r="G2705" s="93">
        <v>43637</v>
      </c>
      <c r="H2705" t="s">
        <v>22</v>
      </c>
      <c r="I2705" t="s">
        <v>36</v>
      </c>
      <c r="J2705" t="s">
        <v>678</v>
      </c>
      <c r="K2705" s="95">
        <v>16</v>
      </c>
      <c r="L2705" s="94">
        <v>0</v>
      </c>
      <c r="O2705" t="str">
        <f t="shared" si="499"/>
        <v/>
      </c>
    </row>
    <row r="2706" spans="7:15" x14ac:dyDescent="0.25">
      <c r="G2706" s="93">
        <v>43637</v>
      </c>
      <c r="H2706" t="s">
        <v>106</v>
      </c>
      <c r="I2706" t="s">
        <v>65</v>
      </c>
      <c r="J2706" t="s">
        <v>678</v>
      </c>
      <c r="K2706" s="95">
        <v>152.36000000000001</v>
      </c>
      <c r="L2706" s="94">
        <v>0</v>
      </c>
      <c r="O2706" t="str">
        <f t="shared" si="499"/>
        <v/>
      </c>
    </row>
    <row r="2707" spans="7:15" x14ac:dyDescent="0.25">
      <c r="G2707" s="93">
        <v>43637</v>
      </c>
      <c r="H2707" t="s">
        <v>72</v>
      </c>
      <c r="I2707" t="s">
        <v>65</v>
      </c>
      <c r="J2707" t="s">
        <v>678</v>
      </c>
      <c r="K2707" s="95">
        <v>25</v>
      </c>
      <c r="L2707" s="94">
        <v>0</v>
      </c>
      <c r="O2707" t="str">
        <f t="shared" si="499"/>
        <v/>
      </c>
    </row>
    <row r="2708" spans="7:15" x14ac:dyDescent="0.25">
      <c r="G2708" s="93">
        <v>43637</v>
      </c>
      <c r="H2708" t="s">
        <v>80</v>
      </c>
      <c r="I2708" t="s">
        <v>65</v>
      </c>
      <c r="J2708" t="s">
        <v>678</v>
      </c>
      <c r="K2708" s="95">
        <v>412.62</v>
      </c>
      <c r="L2708" s="94">
        <v>0</v>
      </c>
      <c r="O2708" t="str">
        <f t="shared" si="499"/>
        <v/>
      </c>
    </row>
    <row r="2709" spans="7:15" x14ac:dyDescent="0.25">
      <c r="G2709" s="93">
        <v>43637</v>
      </c>
      <c r="H2709" t="s">
        <v>79</v>
      </c>
      <c r="I2709" t="s">
        <v>65</v>
      </c>
      <c r="J2709" t="s">
        <v>678</v>
      </c>
      <c r="K2709" s="95">
        <v>260</v>
      </c>
      <c r="L2709" s="94">
        <v>0</v>
      </c>
      <c r="O2709" t="str">
        <f t="shared" si="499"/>
        <v/>
      </c>
    </row>
    <row r="2710" spans="7:15" x14ac:dyDescent="0.25">
      <c r="G2710" s="93">
        <v>43637</v>
      </c>
      <c r="H2710" t="s">
        <v>75</v>
      </c>
      <c r="I2710" t="s">
        <v>35</v>
      </c>
      <c r="J2710" t="s">
        <v>678</v>
      </c>
      <c r="K2710" s="95">
        <v>70.23</v>
      </c>
      <c r="L2710" s="94">
        <v>0</v>
      </c>
      <c r="O2710" t="str">
        <f t="shared" si="499"/>
        <v/>
      </c>
    </row>
    <row r="2711" spans="7:15" x14ac:dyDescent="0.25">
      <c r="G2711" s="93">
        <v>43637</v>
      </c>
      <c r="H2711" t="s">
        <v>75</v>
      </c>
      <c r="I2711" t="s">
        <v>65</v>
      </c>
      <c r="J2711" t="s">
        <v>678</v>
      </c>
      <c r="K2711" s="95">
        <v>40</v>
      </c>
      <c r="L2711" s="94">
        <v>0</v>
      </c>
      <c r="O2711" t="str">
        <f t="shared" si="499"/>
        <v/>
      </c>
    </row>
    <row r="2712" spans="7:15" x14ac:dyDescent="0.25">
      <c r="G2712" s="93">
        <v>43637</v>
      </c>
      <c r="H2712" t="s">
        <v>107</v>
      </c>
      <c r="I2712" t="s">
        <v>36</v>
      </c>
      <c r="J2712" t="s">
        <v>678</v>
      </c>
      <c r="K2712" s="95">
        <v>119.9</v>
      </c>
      <c r="L2712" s="94">
        <v>0</v>
      </c>
      <c r="O2712" t="str">
        <f t="shared" si="499"/>
        <v/>
      </c>
    </row>
    <row r="2713" spans="7:15" x14ac:dyDescent="0.25">
      <c r="G2713" s="93">
        <v>43637</v>
      </c>
      <c r="H2713" t="s">
        <v>21</v>
      </c>
      <c r="I2713" t="s">
        <v>36</v>
      </c>
      <c r="J2713" t="s">
        <v>678</v>
      </c>
      <c r="K2713" s="95">
        <v>64</v>
      </c>
      <c r="L2713" s="94">
        <v>0</v>
      </c>
      <c r="O2713" t="str">
        <f t="shared" si="499"/>
        <v/>
      </c>
    </row>
    <row r="2714" spans="7:15" x14ac:dyDescent="0.25">
      <c r="G2714" s="93">
        <v>43637</v>
      </c>
      <c r="H2714" t="s">
        <v>21</v>
      </c>
      <c r="I2714" t="s">
        <v>36</v>
      </c>
      <c r="J2714" t="s">
        <v>678</v>
      </c>
      <c r="K2714" s="95">
        <v>32</v>
      </c>
      <c r="L2714" s="94">
        <v>0</v>
      </c>
      <c r="O2714" t="str">
        <f t="shared" si="499"/>
        <v/>
      </c>
    </row>
    <row r="2715" spans="7:15" x14ac:dyDescent="0.25">
      <c r="G2715" s="93">
        <v>43637</v>
      </c>
      <c r="H2715" t="s">
        <v>21</v>
      </c>
      <c r="I2715" t="s">
        <v>36</v>
      </c>
      <c r="J2715" t="s">
        <v>678</v>
      </c>
      <c r="K2715" s="95">
        <v>16</v>
      </c>
      <c r="L2715" s="94">
        <v>0</v>
      </c>
      <c r="O2715" t="str">
        <f t="shared" si="499"/>
        <v/>
      </c>
    </row>
    <row r="2716" spans="7:15" x14ac:dyDescent="0.25">
      <c r="G2716" s="93">
        <v>43637</v>
      </c>
      <c r="H2716" t="s">
        <v>21</v>
      </c>
      <c r="I2716" t="s">
        <v>36</v>
      </c>
      <c r="J2716" t="s">
        <v>678</v>
      </c>
      <c r="K2716" s="95">
        <v>8</v>
      </c>
      <c r="L2716" s="94">
        <v>0</v>
      </c>
      <c r="O2716" t="str">
        <f t="shared" si="499"/>
        <v/>
      </c>
    </row>
    <row r="2717" spans="7:15" x14ac:dyDescent="0.25">
      <c r="G2717" s="93">
        <v>43637</v>
      </c>
      <c r="H2717" t="s">
        <v>70</v>
      </c>
      <c r="I2717" t="s">
        <v>65</v>
      </c>
      <c r="J2717" t="s">
        <v>678</v>
      </c>
      <c r="K2717" s="95">
        <v>34.65</v>
      </c>
      <c r="L2717" s="94">
        <v>0</v>
      </c>
      <c r="O2717" t="str">
        <f t="shared" si="499"/>
        <v/>
      </c>
    </row>
    <row r="2718" spans="7:15" x14ac:dyDescent="0.25">
      <c r="G2718" s="93">
        <v>43637</v>
      </c>
      <c r="H2718" t="s">
        <v>74</v>
      </c>
      <c r="I2718" t="s">
        <v>65</v>
      </c>
      <c r="J2718" t="s">
        <v>678</v>
      </c>
      <c r="K2718" s="95">
        <v>77</v>
      </c>
      <c r="L2718" s="94">
        <v>0</v>
      </c>
      <c r="O2718" t="str">
        <f t="shared" si="499"/>
        <v/>
      </c>
    </row>
    <row r="2719" spans="7:15" x14ac:dyDescent="0.25">
      <c r="G2719" s="93">
        <v>43637</v>
      </c>
      <c r="H2719" t="s">
        <v>81</v>
      </c>
      <c r="I2719" t="s">
        <v>35</v>
      </c>
      <c r="J2719" t="s">
        <v>678</v>
      </c>
      <c r="K2719" s="95">
        <v>1363.47</v>
      </c>
      <c r="L2719" s="94">
        <v>0</v>
      </c>
      <c r="O2719" t="str">
        <f t="shared" si="499"/>
        <v/>
      </c>
    </row>
    <row r="2720" spans="7:15" x14ac:dyDescent="0.25">
      <c r="G2720" s="93">
        <v>43637</v>
      </c>
      <c r="H2720" t="s">
        <v>81</v>
      </c>
      <c r="I2720" t="s">
        <v>65</v>
      </c>
      <c r="J2720" t="s">
        <v>678</v>
      </c>
      <c r="K2720" s="95">
        <v>606.51</v>
      </c>
      <c r="L2720" s="94">
        <v>0</v>
      </c>
      <c r="O2720" t="str">
        <f t="shared" si="499"/>
        <v/>
      </c>
    </row>
    <row r="2721" spans="7:15" x14ac:dyDescent="0.25">
      <c r="G2721" s="93">
        <v>43637</v>
      </c>
      <c r="H2721" t="s">
        <v>69</v>
      </c>
      <c r="I2721" t="s">
        <v>65</v>
      </c>
      <c r="J2721" t="s">
        <v>678</v>
      </c>
      <c r="K2721" s="95">
        <v>37</v>
      </c>
      <c r="L2721" s="94">
        <v>0</v>
      </c>
      <c r="O2721" t="str">
        <f t="shared" si="499"/>
        <v/>
      </c>
    </row>
    <row r="2722" spans="7:15" x14ac:dyDescent="0.25">
      <c r="G2722" s="93">
        <v>43637</v>
      </c>
      <c r="H2722" t="s">
        <v>23</v>
      </c>
      <c r="I2722" t="s">
        <v>37</v>
      </c>
      <c r="J2722" t="s">
        <v>354</v>
      </c>
      <c r="K2722" s="95">
        <v>12.07</v>
      </c>
      <c r="L2722" s="94">
        <v>0</v>
      </c>
      <c r="O2722" t="str">
        <f t="shared" si="499"/>
        <v/>
      </c>
    </row>
    <row r="2723" spans="7:15" x14ac:dyDescent="0.25">
      <c r="G2723" s="93">
        <v>43637</v>
      </c>
      <c r="H2723" t="s">
        <v>23</v>
      </c>
      <c r="I2723" t="s">
        <v>37</v>
      </c>
      <c r="J2723" t="s">
        <v>108</v>
      </c>
      <c r="K2723" s="95">
        <v>52</v>
      </c>
      <c r="L2723" s="94">
        <v>0</v>
      </c>
      <c r="O2723" t="str">
        <f t="shared" si="499"/>
        <v/>
      </c>
    </row>
    <row r="2724" spans="7:15" x14ac:dyDescent="0.25">
      <c r="G2724" s="93">
        <v>43637</v>
      </c>
      <c r="H2724" t="s">
        <v>23</v>
      </c>
      <c r="I2724" t="s">
        <v>37</v>
      </c>
      <c r="J2724" t="s">
        <v>352</v>
      </c>
      <c r="K2724" s="95">
        <v>3.5</v>
      </c>
      <c r="L2724" s="94">
        <v>0</v>
      </c>
      <c r="O2724" t="str">
        <f t="shared" si="499"/>
        <v/>
      </c>
    </row>
    <row r="2725" spans="7:15" x14ac:dyDescent="0.25">
      <c r="G2725" s="93">
        <v>43637</v>
      </c>
      <c r="H2725" t="s">
        <v>23</v>
      </c>
      <c r="I2725" t="s">
        <v>37</v>
      </c>
      <c r="J2725" t="s">
        <v>59</v>
      </c>
      <c r="K2725" s="95">
        <v>14.7</v>
      </c>
      <c r="L2725" s="94">
        <v>0</v>
      </c>
      <c r="O2725" t="str">
        <f t="shared" si="499"/>
        <v/>
      </c>
    </row>
    <row r="2726" spans="7:15" x14ac:dyDescent="0.25">
      <c r="G2726" s="93">
        <v>43638</v>
      </c>
      <c r="H2726" t="s">
        <v>78</v>
      </c>
      <c r="I2726" t="s">
        <v>64</v>
      </c>
      <c r="J2726" t="s">
        <v>679</v>
      </c>
      <c r="K2726" s="95">
        <v>26.75</v>
      </c>
      <c r="L2726" s="94">
        <v>0</v>
      </c>
      <c r="O2726" t="str">
        <f t="shared" si="499"/>
        <v/>
      </c>
    </row>
    <row r="2727" spans="7:15" x14ac:dyDescent="0.25">
      <c r="G2727" s="93">
        <v>43638</v>
      </c>
      <c r="H2727" t="s">
        <v>78</v>
      </c>
      <c r="I2727" t="s">
        <v>65</v>
      </c>
      <c r="J2727" t="s">
        <v>679</v>
      </c>
      <c r="K2727" s="95">
        <v>37.450000000000003</v>
      </c>
      <c r="L2727" s="94">
        <v>0</v>
      </c>
      <c r="O2727" t="str">
        <f t="shared" si="499"/>
        <v/>
      </c>
    </row>
    <row r="2728" spans="7:15" x14ac:dyDescent="0.25">
      <c r="G2728" s="93">
        <v>43638</v>
      </c>
      <c r="H2728" t="s">
        <v>22</v>
      </c>
      <c r="I2728" t="s">
        <v>36</v>
      </c>
      <c r="J2728" t="s">
        <v>679</v>
      </c>
      <c r="K2728" s="95">
        <v>8</v>
      </c>
      <c r="L2728" s="94">
        <v>0</v>
      </c>
      <c r="O2728" t="str">
        <f t="shared" si="499"/>
        <v/>
      </c>
    </row>
    <row r="2729" spans="7:15" x14ac:dyDescent="0.25">
      <c r="G2729" s="93">
        <v>43638</v>
      </c>
      <c r="H2729" t="s">
        <v>106</v>
      </c>
      <c r="I2729" t="s">
        <v>64</v>
      </c>
      <c r="J2729" t="s">
        <v>679</v>
      </c>
      <c r="K2729" s="95">
        <v>30</v>
      </c>
      <c r="L2729" s="94">
        <v>0</v>
      </c>
      <c r="O2729" t="str">
        <f t="shared" si="499"/>
        <v/>
      </c>
    </row>
    <row r="2730" spans="7:15" x14ac:dyDescent="0.25">
      <c r="G2730" s="93">
        <v>43638</v>
      </c>
      <c r="H2730" t="s">
        <v>71</v>
      </c>
      <c r="I2730" t="s">
        <v>65</v>
      </c>
      <c r="J2730" t="s">
        <v>679</v>
      </c>
      <c r="K2730" s="95">
        <v>125</v>
      </c>
      <c r="L2730" s="94">
        <v>0</v>
      </c>
      <c r="O2730" t="str">
        <f t="shared" si="499"/>
        <v/>
      </c>
    </row>
    <row r="2731" spans="7:15" x14ac:dyDescent="0.25">
      <c r="G2731" s="93">
        <v>43638</v>
      </c>
      <c r="H2731" t="s">
        <v>75</v>
      </c>
      <c r="I2731" t="s">
        <v>65</v>
      </c>
      <c r="J2731" t="s">
        <v>679</v>
      </c>
      <c r="K2731" s="95">
        <v>30</v>
      </c>
      <c r="L2731" s="94">
        <v>0</v>
      </c>
      <c r="O2731" t="str">
        <f t="shared" si="499"/>
        <v/>
      </c>
    </row>
    <row r="2732" spans="7:15" x14ac:dyDescent="0.25">
      <c r="G2732" s="93">
        <v>43638</v>
      </c>
      <c r="H2732" t="s">
        <v>21</v>
      </c>
      <c r="I2732" t="s">
        <v>36</v>
      </c>
      <c r="J2732" t="s">
        <v>679</v>
      </c>
      <c r="K2732" s="95">
        <v>16</v>
      </c>
      <c r="L2732" s="94">
        <v>0</v>
      </c>
      <c r="O2732" t="str">
        <f t="shared" si="499"/>
        <v/>
      </c>
    </row>
    <row r="2733" spans="7:15" x14ac:dyDescent="0.25">
      <c r="G2733" s="93">
        <v>43638</v>
      </c>
      <c r="H2733" t="s">
        <v>21</v>
      </c>
      <c r="I2733" t="s">
        <v>36</v>
      </c>
      <c r="J2733" t="s">
        <v>679</v>
      </c>
      <c r="K2733" s="95">
        <v>8</v>
      </c>
      <c r="L2733" s="94">
        <v>0</v>
      </c>
      <c r="O2733" t="str">
        <f t="shared" si="499"/>
        <v/>
      </c>
    </row>
    <row r="2734" spans="7:15" x14ac:dyDescent="0.25">
      <c r="G2734" s="93">
        <v>43638</v>
      </c>
      <c r="H2734" t="s">
        <v>21</v>
      </c>
      <c r="I2734" t="s">
        <v>65</v>
      </c>
      <c r="J2734" t="s">
        <v>679</v>
      </c>
      <c r="K2734" s="95">
        <v>95.7</v>
      </c>
      <c r="L2734" s="94">
        <v>0</v>
      </c>
      <c r="O2734" t="str">
        <f t="shared" si="499"/>
        <v/>
      </c>
    </row>
    <row r="2735" spans="7:15" x14ac:dyDescent="0.25">
      <c r="G2735" s="93">
        <v>43640</v>
      </c>
      <c r="H2735" t="s">
        <v>78</v>
      </c>
      <c r="I2735" t="s">
        <v>65</v>
      </c>
      <c r="J2735" t="s">
        <v>680</v>
      </c>
      <c r="K2735" s="95">
        <v>10.7</v>
      </c>
      <c r="L2735" s="94">
        <v>0</v>
      </c>
      <c r="O2735" t="str">
        <f t="shared" si="499"/>
        <v/>
      </c>
    </row>
    <row r="2736" spans="7:15" x14ac:dyDescent="0.25">
      <c r="G2736" s="93">
        <v>43640</v>
      </c>
      <c r="H2736" t="s">
        <v>22</v>
      </c>
      <c r="I2736" t="s">
        <v>36</v>
      </c>
      <c r="J2736" t="s">
        <v>680</v>
      </c>
      <c r="K2736" s="95">
        <v>24</v>
      </c>
      <c r="L2736" s="94">
        <v>0</v>
      </c>
      <c r="O2736" t="str">
        <f t="shared" si="499"/>
        <v/>
      </c>
    </row>
    <row r="2737" spans="7:15" x14ac:dyDescent="0.25">
      <c r="G2737" s="93">
        <v>43640</v>
      </c>
      <c r="H2737" t="s">
        <v>22</v>
      </c>
      <c r="I2737" t="s">
        <v>36</v>
      </c>
      <c r="J2737" t="s">
        <v>680</v>
      </c>
      <c r="K2737" s="95">
        <v>16</v>
      </c>
      <c r="L2737" s="94">
        <v>0</v>
      </c>
      <c r="O2737" t="str">
        <f t="shared" si="499"/>
        <v/>
      </c>
    </row>
    <row r="2738" spans="7:15" x14ac:dyDescent="0.25">
      <c r="G2738" s="93">
        <v>43640</v>
      </c>
      <c r="H2738" t="s">
        <v>21</v>
      </c>
      <c r="I2738" t="s">
        <v>36</v>
      </c>
      <c r="J2738" t="s">
        <v>680</v>
      </c>
      <c r="K2738" s="95">
        <v>24</v>
      </c>
      <c r="L2738" s="94">
        <v>0</v>
      </c>
      <c r="O2738" t="str">
        <f t="shared" si="499"/>
        <v/>
      </c>
    </row>
    <row r="2739" spans="7:15" x14ac:dyDescent="0.25">
      <c r="G2739" s="93">
        <v>43640</v>
      </c>
      <c r="H2739" t="s">
        <v>23</v>
      </c>
      <c r="I2739" t="s">
        <v>37</v>
      </c>
      <c r="J2739" t="s">
        <v>134</v>
      </c>
      <c r="K2739" s="95">
        <v>1.8</v>
      </c>
      <c r="L2739" s="94">
        <v>0</v>
      </c>
      <c r="O2739" t="str">
        <f t="shared" si="499"/>
        <v/>
      </c>
    </row>
    <row r="2740" spans="7:15" x14ac:dyDescent="0.25">
      <c r="G2740" s="93">
        <v>43640</v>
      </c>
      <c r="H2740" t="s">
        <v>23</v>
      </c>
      <c r="I2740" t="s">
        <v>37</v>
      </c>
      <c r="J2740" t="s">
        <v>183</v>
      </c>
      <c r="K2740" s="95">
        <v>2.25</v>
      </c>
      <c r="L2740" s="94">
        <v>0</v>
      </c>
      <c r="O2740" t="str">
        <f t="shared" si="499"/>
        <v/>
      </c>
    </row>
    <row r="2741" spans="7:15" x14ac:dyDescent="0.25">
      <c r="G2741" s="93">
        <v>43641</v>
      </c>
      <c r="H2741" t="s">
        <v>84</v>
      </c>
      <c r="I2741" t="s">
        <v>681</v>
      </c>
      <c r="J2741" t="s">
        <v>682</v>
      </c>
      <c r="K2741" s="95">
        <v>83.12</v>
      </c>
      <c r="L2741" s="94">
        <v>0</v>
      </c>
      <c r="O2741" t="str">
        <f t="shared" si="499"/>
        <v/>
      </c>
    </row>
    <row r="2742" spans="7:15" x14ac:dyDescent="0.25">
      <c r="G2742" s="93">
        <v>43641</v>
      </c>
      <c r="H2742" t="s">
        <v>78</v>
      </c>
      <c r="I2742" t="s">
        <v>63</v>
      </c>
      <c r="J2742" t="s">
        <v>683</v>
      </c>
      <c r="K2742" s="95">
        <v>129.75</v>
      </c>
      <c r="L2742" s="94">
        <v>0</v>
      </c>
      <c r="O2742" t="str">
        <f t="shared" si="499"/>
        <v/>
      </c>
    </row>
    <row r="2743" spans="7:15" x14ac:dyDescent="0.25">
      <c r="G2743" s="93">
        <v>43641</v>
      </c>
      <c r="H2743" t="s">
        <v>22</v>
      </c>
      <c r="I2743" t="s">
        <v>36</v>
      </c>
      <c r="J2743" t="s">
        <v>683</v>
      </c>
      <c r="K2743" s="95">
        <v>8</v>
      </c>
      <c r="L2743" s="94">
        <v>0</v>
      </c>
      <c r="O2743" t="str">
        <f t="shared" si="499"/>
        <v/>
      </c>
    </row>
    <row r="2744" spans="7:15" x14ac:dyDescent="0.25">
      <c r="G2744" s="93">
        <v>43641</v>
      </c>
      <c r="H2744" t="s">
        <v>22</v>
      </c>
      <c r="I2744" t="s">
        <v>681</v>
      </c>
      <c r="J2744" t="s">
        <v>682</v>
      </c>
      <c r="K2744" s="95">
        <v>275.07</v>
      </c>
      <c r="L2744" s="94">
        <v>0</v>
      </c>
      <c r="O2744" t="str">
        <f t="shared" si="499"/>
        <v/>
      </c>
    </row>
    <row r="2745" spans="7:15" x14ac:dyDescent="0.25">
      <c r="G2745" s="93">
        <v>43641</v>
      </c>
      <c r="H2745" t="s">
        <v>22</v>
      </c>
      <c r="I2745" t="s">
        <v>681</v>
      </c>
      <c r="J2745" t="s">
        <v>682</v>
      </c>
      <c r="K2745" s="95">
        <v>119.39</v>
      </c>
      <c r="L2745" s="94">
        <v>0</v>
      </c>
      <c r="O2745" t="str">
        <f t="shared" si="499"/>
        <v/>
      </c>
    </row>
    <row r="2746" spans="7:15" x14ac:dyDescent="0.25">
      <c r="G2746" s="93">
        <v>43641</v>
      </c>
      <c r="H2746" t="s">
        <v>22</v>
      </c>
      <c r="I2746" t="s">
        <v>681</v>
      </c>
      <c r="J2746" t="s">
        <v>682</v>
      </c>
      <c r="K2746" s="95">
        <v>81.11</v>
      </c>
      <c r="L2746" s="94">
        <v>0</v>
      </c>
      <c r="O2746" t="str">
        <f t="shared" si="499"/>
        <v/>
      </c>
    </row>
    <row r="2747" spans="7:15" x14ac:dyDescent="0.25">
      <c r="G2747" s="93">
        <v>43641</v>
      </c>
      <c r="H2747" t="s">
        <v>22</v>
      </c>
      <c r="I2747" t="s">
        <v>681</v>
      </c>
      <c r="J2747" t="s">
        <v>682</v>
      </c>
      <c r="K2747" s="95">
        <v>58.42</v>
      </c>
      <c r="L2747" s="94">
        <v>0</v>
      </c>
      <c r="O2747" t="str">
        <f t="shared" si="499"/>
        <v/>
      </c>
    </row>
    <row r="2748" spans="7:15" x14ac:dyDescent="0.25">
      <c r="G2748" s="93">
        <v>43641</v>
      </c>
      <c r="H2748" t="s">
        <v>22</v>
      </c>
      <c r="I2748" t="s">
        <v>681</v>
      </c>
      <c r="J2748" t="s">
        <v>682</v>
      </c>
      <c r="K2748" s="95">
        <v>50.33</v>
      </c>
      <c r="L2748" s="94">
        <v>0</v>
      </c>
      <c r="O2748" t="str">
        <f t="shared" si="499"/>
        <v/>
      </c>
    </row>
    <row r="2749" spans="7:15" x14ac:dyDescent="0.25">
      <c r="G2749" s="93">
        <v>43641</v>
      </c>
      <c r="H2749" t="s">
        <v>22</v>
      </c>
      <c r="I2749" t="s">
        <v>681</v>
      </c>
      <c r="J2749" t="s">
        <v>682</v>
      </c>
      <c r="K2749" s="95">
        <v>34.840000000000003</v>
      </c>
      <c r="L2749" s="94">
        <v>0</v>
      </c>
      <c r="O2749" t="str">
        <f t="shared" si="499"/>
        <v/>
      </c>
    </row>
    <row r="2750" spans="7:15" x14ac:dyDescent="0.25">
      <c r="G2750" s="93">
        <v>43641</v>
      </c>
      <c r="H2750" t="s">
        <v>22</v>
      </c>
      <c r="I2750" t="s">
        <v>681</v>
      </c>
      <c r="J2750" t="s">
        <v>682</v>
      </c>
      <c r="K2750" s="95">
        <v>30.68</v>
      </c>
      <c r="L2750" s="94">
        <v>0</v>
      </c>
      <c r="O2750" t="str">
        <f t="shared" si="499"/>
        <v/>
      </c>
    </row>
    <row r="2751" spans="7:15" x14ac:dyDescent="0.25">
      <c r="G2751" s="93">
        <v>43641</v>
      </c>
      <c r="H2751" t="s">
        <v>22</v>
      </c>
      <c r="I2751" t="s">
        <v>681</v>
      </c>
      <c r="J2751" t="s">
        <v>682</v>
      </c>
      <c r="K2751" s="95">
        <v>29.15</v>
      </c>
      <c r="L2751" s="94">
        <v>0</v>
      </c>
      <c r="O2751" t="str">
        <f t="shared" si="499"/>
        <v/>
      </c>
    </row>
    <row r="2752" spans="7:15" x14ac:dyDescent="0.25">
      <c r="G2752" s="93">
        <v>43641</v>
      </c>
      <c r="H2752" t="s">
        <v>22</v>
      </c>
      <c r="I2752" t="s">
        <v>681</v>
      </c>
      <c r="J2752" t="s">
        <v>682</v>
      </c>
      <c r="K2752" s="95">
        <v>29.05</v>
      </c>
      <c r="L2752" s="94">
        <v>0</v>
      </c>
      <c r="O2752" t="str">
        <f t="shared" si="499"/>
        <v/>
      </c>
    </row>
    <row r="2753" spans="7:15" x14ac:dyDescent="0.25">
      <c r="G2753" s="93">
        <v>43641</v>
      </c>
      <c r="H2753" t="s">
        <v>22</v>
      </c>
      <c r="I2753" t="s">
        <v>681</v>
      </c>
      <c r="J2753" t="s">
        <v>682</v>
      </c>
      <c r="K2753" s="95">
        <v>24.18</v>
      </c>
      <c r="L2753" s="94">
        <v>0</v>
      </c>
      <c r="O2753" t="str">
        <f t="shared" si="499"/>
        <v/>
      </c>
    </row>
    <row r="2754" spans="7:15" x14ac:dyDescent="0.25">
      <c r="G2754" s="93">
        <v>43641</v>
      </c>
      <c r="H2754" t="s">
        <v>22</v>
      </c>
      <c r="I2754" t="s">
        <v>681</v>
      </c>
      <c r="J2754" t="s">
        <v>682</v>
      </c>
      <c r="K2754" s="95">
        <v>22.19</v>
      </c>
      <c r="L2754" s="94">
        <v>0</v>
      </c>
      <c r="O2754" t="str">
        <f t="shared" si="499"/>
        <v/>
      </c>
    </row>
    <row r="2755" spans="7:15" x14ac:dyDescent="0.25">
      <c r="G2755" s="93">
        <v>43641</v>
      </c>
      <c r="H2755" t="s">
        <v>22</v>
      </c>
      <c r="I2755" t="s">
        <v>681</v>
      </c>
      <c r="J2755" t="s">
        <v>682</v>
      </c>
      <c r="K2755" s="95">
        <v>15.46</v>
      </c>
      <c r="L2755" s="94">
        <v>0</v>
      </c>
      <c r="O2755" t="str">
        <f t="shared" si="499"/>
        <v/>
      </c>
    </row>
    <row r="2756" spans="7:15" x14ac:dyDescent="0.25">
      <c r="G2756" s="93">
        <v>43641</v>
      </c>
      <c r="H2756" t="s">
        <v>22</v>
      </c>
      <c r="I2756" t="s">
        <v>681</v>
      </c>
      <c r="J2756" t="s">
        <v>682</v>
      </c>
      <c r="K2756" s="95">
        <v>12.15</v>
      </c>
      <c r="L2756" s="94">
        <v>0</v>
      </c>
      <c r="O2756" t="str">
        <f t="shared" si="499"/>
        <v/>
      </c>
    </row>
    <row r="2757" spans="7:15" x14ac:dyDescent="0.25">
      <c r="G2757" s="93">
        <v>43641</v>
      </c>
      <c r="H2757" t="s">
        <v>378</v>
      </c>
      <c r="I2757" t="s">
        <v>65</v>
      </c>
      <c r="J2757" t="s">
        <v>683</v>
      </c>
      <c r="K2757" s="95">
        <v>831.18</v>
      </c>
      <c r="L2757" s="94">
        <v>0</v>
      </c>
      <c r="O2757" t="str">
        <f t="shared" si="499"/>
        <v/>
      </c>
    </row>
    <row r="2758" spans="7:15" x14ac:dyDescent="0.25">
      <c r="G2758" s="93">
        <v>43641</v>
      </c>
      <c r="H2758" t="s">
        <v>72</v>
      </c>
      <c r="I2758" t="s">
        <v>65</v>
      </c>
      <c r="J2758" t="s">
        <v>683</v>
      </c>
      <c r="K2758" s="95">
        <v>205.8</v>
      </c>
      <c r="L2758" s="94">
        <v>0</v>
      </c>
      <c r="O2758" t="str">
        <f t="shared" si="499"/>
        <v/>
      </c>
    </row>
    <row r="2759" spans="7:15" x14ac:dyDescent="0.25">
      <c r="G2759" s="93">
        <v>43641</v>
      </c>
      <c r="H2759" t="s">
        <v>80</v>
      </c>
      <c r="I2759" t="s">
        <v>681</v>
      </c>
      <c r="J2759" t="s">
        <v>682</v>
      </c>
      <c r="K2759" s="95">
        <v>683.57</v>
      </c>
      <c r="L2759" s="94">
        <v>0</v>
      </c>
      <c r="O2759" t="str">
        <f t="shared" si="499"/>
        <v/>
      </c>
    </row>
    <row r="2760" spans="7:15" x14ac:dyDescent="0.25">
      <c r="G2760" s="93">
        <v>43641</v>
      </c>
      <c r="H2760" t="s">
        <v>71</v>
      </c>
      <c r="I2760" t="s">
        <v>681</v>
      </c>
      <c r="J2760" t="s">
        <v>682</v>
      </c>
      <c r="K2760" s="95">
        <v>910.15</v>
      </c>
      <c r="L2760" s="94">
        <v>0</v>
      </c>
      <c r="O2760" t="str">
        <f t="shared" si="499"/>
        <v/>
      </c>
    </row>
    <row r="2761" spans="7:15" x14ac:dyDescent="0.25">
      <c r="G2761" s="93">
        <v>43641</v>
      </c>
      <c r="H2761" t="s">
        <v>76</v>
      </c>
      <c r="I2761" t="s">
        <v>681</v>
      </c>
      <c r="J2761" t="s">
        <v>682</v>
      </c>
      <c r="K2761" s="95">
        <v>1553.8</v>
      </c>
      <c r="L2761" s="94">
        <v>0</v>
      </c>
      <c r="O2761" t="str">
        <f t="shared" si="499"/>
        <v/>
      </c>
    </row>
    <row r="2762" spans="7:15" x14ac:dyDescent="0.25">
      <c r="G2762" s="93">
        <v>43641</v>
      </c>
      <c r="H2762" t="s">
        <v>79</v>
      </c>
      <c r="I2762" t="s">
        <v>64</v>
      </c>
      <c r="J2762" t="s">
        <v>683</v>
      </c>
      <c r="K2762" s="95">
        <v>1379.52</v>
      </c>
      <c r="L2762" s="94">
        <v>0</v>
      </c>
      <c r="O2762" t="str">
        <f t="shared" ref="O2762:O2825" si="500">IF(P2762="","",O2761+1)</f>
        <v/>
      </c>
    </row>
    <row r="2763" spans="7:15" x14ac:dyDescent="0.25">
      <c r="G2763" s="93">
        <v>43641</v>
      </c>
      <c r="H2763" t="s">
        <v>75</v>
      </c>
      <c r="I2763" t="s">
        <v>58</v>
      </c>
      <c r="J2763" t="s">
        <v>683</v>
      </c>
      <c r="K2763" s="95">
        <v>13.76</v>
      </c>
      <c r="L2763" s="94">
        <v>0</v>
      </c>
      <c r="O2763" t="str">
        <f t="shared" si="500"/>
        <v/>
      </c>
    </row>
    <row r="2764" spans="7:15" x14ac:dyDescent="0.25">
      <c r="G2764" s="93">
        <v>43641</v>
      </c>
      <c r="H2764" t="s">
        <v>75</v>
      </c>
      <c r="I2764" t="s">
        <v>681</v>
      </c>
      <c r="J2764" t="s">
        <v>682</v>
      </c>
      <c r="K2764" s="95">
        <v>519.55999999999995</v>
      </c>
      <c r="L2764" s="94">
        <v>0</v>
      </c>
      <c r="O2764" t="str">
        <f t="shared" si="500"/>
        <v/>
      </c>
    </row>
    <row r="2765" spans="7:15" x14ac:dyDescent="0.25">
      <c r="G2765" s="93">
        <v>43641</v>
      </c>
      <c r="H2765" t="s">
        <v>75</v>
      </c>
      <c r="I2765" t="s">
        <v>65</v>
      </c>
      <c r="J2765" t="s">
        <v>683</v>
      </c>
      <c r="K2765" s="95">
        <v>1059.9000000000001</v>
      </c>
      <c r="L2765" s="94">
        <v>0</v>
      </c>
      <c r="O2765" t="str">
        <f t="shared" si="500"/>
        <v/>
      </c>
    </row>
    <row r="2766" spans="7:15" x14ac:dyDescent="0.25">
      <c r="G2766" s="93">
        <v>43641</v>
      </c>
      <c r="H2766" t="s">
        <v>107</v>
      </c>
      <c r="I2766" t="s">
        <v>65</v>
      </c>
      <c r="J2766" t="s">
        <v>683</v>
      </c>
      <c r="K2766" s="95">
        <v>27.4</v>
      </c>
      <c r="L2766" s="94">
        <v>0</v>
      </c>
      <c r="O2766" t="str">
        <f t="shared" si="500"/>
        <v/>
      </c>
    </row>
    <row r="2767" spans="7:15" x14ac:dyDescent="0.25">
      <c r="G2767" s="93">
        <v>43641</v>
      </c>
      <c r="H2767" t="s">
        <v>21</v>
      </c>
      <c r="I2767" t="s">
        <v>36</v>
      </c>
      <c r="J2767" t="s">
        <v>683</v>
      </c>
      <c r="K2767" s="95">
        <v>80</v>
      </c>
      <c r="L2767" s="94">
        <v>0</v>
      </c>
      <c r="O2767" t="str">
        <f t="shared" si="500"/>
        <v/>
      </c>
    </row>
    <row r="2768" spans="7:15" x14ac:dyDescent="0.25">
      <c r="G2768" s="93">
        <v>43641</v>
      </c>
      <c r="H2768" t="s">
        <v>21</v>
      </c>
      <c r="I2768" t="s">
        <v>36</v>
      </c>
      <c r="J2768" t="s">
        <v>683</v>
      </c>
      <c r="K2768" s="95">
        <v>48</v>
      </c>
      <c r="L2768" s="94">
        <v>0</v>
      </c>
      <c r="O2768" t="str">
        <f t="shared" si="500"/>
        <v/>
      </c>
    </row>
    <row r="2769" spans="7:15" x14ac:dyDescent="0.25">
      <c r="G2769" s="93">
        <v>43641</v>
      </c>
      <c r="H2769" t="s">
        <v>21</v>
      </c>
      <c r="I2769" t="s">
        <v>36</v>
      </c>
      <c r="J2769" t="s">
        <v>683</v>
      </c>
      <c r="K2769" s="95">
        <v>32</v>
      </c>
      <c r="L2769" s="94">
        <v>0</v>
      </c>
      <c r="O2769" t="str">
        <f t="shared" si="500"/>
        <v/>
      </c>
    </row>
    <row r="2770" spans="7:15" x14ac:dyDescent="0.25">
      <c r="G2770" s="93">
        <v>43641</v>
      </c>
      <c r="H2770" t="s">
        <v>21</v>
      </c>
      <c r="I2770" t="s">
        <v>36</v>
      </c>
      <c r="J2770" t="s">
        <v>683</v>
      </c>
      <c r="K2770" s="95">
        <v>16</v>
      </c>
      <c r="L2770" s="94">
        <v>0</v>
      </c>
      <c r="O2770" t="str">
        <f t="shared" si="500"/>
        <v/>
      </c>
    </row>
    <row r="2771" spans="7:15" x14ac:dyDescent="0.25">
      <c r="G2771" s="93">
        <v>43641</v>
      </c>
      <c r="H2771" t="s">
        <v>21</v>
      </c>
      <c r="I2771" t="s">
        <v>36</v>
      </c>
      <c r="J2771" t="s">
        <v>683</v>
      </c>
      <c r="K2771" s="95">
        <v>8</v>
      </c>
      <c r="L2771" s="94">
        <v>0</v>
      </c>
      <c r="O2771" t="str">
        <f t="shared" si="500"/>
        <v/>
      </c>
    </row>
    <row r="2772" spans="7:15" x14ac:dyDescent="0.25">
      <c r="G2772" s="93">
        <v>43641</v>
      </c>
      <c r="H2772" t="s">
        <v>21</v>
      </c>
      <c r="I2772" t="s">
        <v>681</v>
      </c>
      <c r="J2772" t="s">
        <v>682</v>
      </c>
      <c r="K2772" s="95">
        <v>1424.84</v>
      </c>
      <c r="L2772" s="94">
        <v>0</v>
      </c>
      <c r="O2772" t="str">
        <f t="shared" si="500"/>
        <v/>
      </c>
    </row>
    <row r="2773" spans="7:15" x14ac:dyDescent="0.25">
      <c r="G2773" s="93">
        <v>43641</v>
      </c>
      <c r="H2773" t="s">
        <v>21</v>
      </c>
      <c r="I2773" t="s">
        <v>681</v>
      </c>
      <c r="J2773" t="s">
        <v>682</v>
      </c>
      <c r="K2773" s="95">
        <v>1352.47</v>
      </c>
      <c r="L2773" s="94">
        <v>0</v>
      </c>
      <c r="O2773" t="str">
        <f t="shared" si="500"/>
        <v/>
      </c>
    </row>
    <row r="2774" spans="7:15" x14ac:dyDescent="0.25">
      <c r="G2774" s="93">
        <v>43641</v>
      </c>
      <c r="H2774" t="s">
        <v>21</v>
      </c>
      <c r="I2774" t="s">
        <v>681</v>
      </c>
      <c r="J2774" t="s">
        <v>682</v>
      </c>
      <c r="K2774" s="95">
        <v>1192.95</v>
      </c>
      <c r="L2774" s="94">
        <v>0</v>
      </c>
      <c r="O2774" t="str">
        <f t="shared" si="500"/>
        <v/>
      </c>
    </row>
    <row r="2775" spans="7:15" x14ac:dyDescent="0.25">
      <c r="G2775" s="93">
        <v>43641</v>
      </c>
      <c r="H2775" t="s">
        <v>21</v>
      </c>
      <c r="I2775" t="s">
        <v>681</v>
      </c>
      <c r="J2775" t="s">
        <v>682</v>
      </c>
      <c r="K2775" s="95">
        <v>879.61</v>
      </c>
      <c r="L2775" s="94">
        <v>0</v>
      </c>
      <c r="O2775" t="str">
        <f t="shared" si="500"/>
        <v/>
      </c>
    </row>
    <row r="2776" spans="7:15" x14ac:dyDescent="0.25">
      <c r="G2776" s="93">
        <v>43641</v>
      </c>
      <c r="H2776" t="s">
        <v>21</v>
      </c>
      <c r="I2776" t="s">
        <v>681</v>
      </c>
      <c r="J2776" t="s">
        <v>682</v>
      </c>
      <c r="K2776" s="95">
        <v>684.15</v>
      </c>
      <c r="L2776" s="94">
        <v>0</v>
      </c>
      <c r="O2776" t="str">
        <f t="shared" si="500"/>
        <v/>
      </c>
    </row>
    <row r="2777" spans="7:15" x14ac:dyDescent="0.25">
      <c r="G2777" s="93">
        <v>43641</v>
      </c>
      <c r="H2777" t="s">
        <v>21</v>
      </c>
      <c r="I2777" t="s">
        <v>681</v>
      </c>
      <c r="J2777" t="s">
        <v>682</v>
      </c>
      <c r="K2777" s="95">
        <v>635.95000000000005</v>
      </c>
      <c r="L2777" s="94">
        <v>0</v>
      </c>
      <c r="O2777" t="str">
        <f t="shared" si="500"/>
        <v/>
      </c>
    </row>
    <row r="2778" spans="7:15" x14ac:dyDescent="0.25">
      <c r="G2778" s="93">
        <v>43641</v>
      </c>
      <c r="H2778" t="s">
        <v>21</v>
      </c>
      <c r="I2778" t="s">
        <v>681</v>
      </c>
      <c r="J2778" t="s">
        <v>682</v>
      </c>
      <c r="K2778" s="95">
        <v>617.16</v>
      </c>
      <c r="L2778" s="94">
        <v>0</v>
      </c>
      <c r="O2778" t="str">
        <f t="shared" si="500"/>
        <v/>
      </c>
    </row>
    <row r="2779" spans="7:15" x14ac:dyDescent="0.25">
      <c r="G2779" s="93">
        <v>43641</v>
      </c>
      <c r="H2779" t="s">
        <v>21</v>
      </c>
      <c r="I2779" t="s">
        <v>681</v>
      </c>
      <c r="J2779" t="s">
        <v>682</v>
      </c>
      <c r="K2779" s="95">
        <v>594.01</v>
      </c>
      <c r="L2779" s="94">
        <v>0</v>
      </c>
      <c r="O2779" t="str">
        <f t="shared" si="500"/>
        <v/>
      </c>
    </row>
    <row r="2780" spans="7:15" x14ac:dyDescent="0.25">
      <c r="G2780" s="93">
        <v>43641</v>
      </c>
      <c r="H2780" t="s">
        <v>21</v>
      </c>
      <c r="I2780" t="s">
        <v>681</v>
      </c>
      <c r="J2780" t="s">
        <v>682</v>
      </c>
      <c r="K2780" s="95">
        <v>583.38</v>
      </c>
      <c r="L2780" s="94">
        <v>0</v>
      </c>
      <c r="O2780" t="str">
        <f t="shared" si="500"/>
        <v/>
      </c>
    </row>
    <row r="2781" spans="7:15" x14ac:dyDescent="0.25">
      <c r="G2781" s="93">
        <v>43641</v>
      </c>
      <c r="H2781" t="s">
        <v>21</v>
      </c>
      <c r="I2781" t="s">
        <v>681</v>
      </c>
      <c r="J2781" t="s">
        <v>682</v>
      </c>
      <c r="K2781" s="95">
        <v>507.4</v>
      </c>
      <c r="L2781" s="94">
        <v>0</v>
      </c>
      <c r="O2781" t="str">
        <f t="shared" si="500"/>
        <v/>
      </c>
    </row>
    <row r="2782" spans="7:15" x14ac:dyDescent="0.25">
      <c r="G2782" s="93">
        <v>43641</v>
      </c>
      <c r="H2782" t="s">
        <v>21</v>
      </c>
      <c r="I2782" t="s">
        <v>681</v>
      </c>
      <c r="J2782" t="s">
        <v>682</v>
      </c>
      <c r="K2782" s="95">
        <v>478.91</v>
      </c>
      <c r="L2782" s="94">
        <v>0</v>
      </c>
      <c r="O2782" t="str">
        <f t="shared" si="500"/>
        <v/>
      </c>
    </row>
    <row r="2783" spans="7:15" x14ac:dyDescent="0.25">
      <c r="G2783" s="93">
        <v>43641</v>
      </c>
      <c r="H2783" t="s">
        <v>21</v>
      </c>
      <c r="I2783" t="s">
        <v>681</v>
      </c>
      <c r="J2783" t="s">
        <v>682</v>
      </c>
      <c r="K2783" s="95">
        <v>414.36</v>
      </c>
      <c r="L2783" s="94">
        <v>0</v>
      </c>
      <c r="O2783" t="str">
        <f t="shared" si="500"/>
        <v/>
      </c>
    </row>
    <row r="2784" spans="7:15" x14ac:dyDescent="0.25">
      <c r="G2784" s="93">
        <v>43641</v>
      </c>
      <c r="H2784" t="s">
        <v>21</v>
      </c>
      <c r="I2784" t="s">
        <v>681</v>
      </c>
      <c r="J2784" t="s">
        <v>682</v>
      </c>
      <c r="K2784" s="95">
        <v>402.87</v>
      </c>
      <c r="L2784" s="94">
        <v>0</v>
      </c>
      <c r="O2784" t="str">
        <f t="shared" si="500"/>
        <v/>
      </c>
    </row>
    <row r="2785" spans="7:15" x14ac:dyDescent="0.25">
      <c r="G2785" s="93">
        <v>43641</v>
      </c>
      <c r="H2785" t="s">
        <v>21</v>
      </c>
      <c r="I2785" t="s">
        <v>681</v>
      </c>
      <c r="J2785" t="s">
        <v>682</v>
      </c>
      <c r="K2785" s="95">
        <v>351.43</v>
      </c>
      <c r="L2785" s="94">
        <v>0</v>
      </c>
      <c r="O2785" t="str">
        <f t="shared" si="500"/>
        <v/>
      </c>
    </row>
    <row r="2786" spans="7:15" x14ac:dyDescent="0.25">
      <c r="G2786" s="93">
        <v>43641</v>
      </c>
      <c r="H2786" t="s">
        <v>21</v>
      </c>
      <c r="I2786" t="s">
        <v>681</v>
      </c>
      <c r="J2786" t="s">
        <v>682</v>
      </c>
      <c r="K2786" s="95">
        <v>330.73</v>
      </c>
      <c r="L2786" s="94">
        <v>0</v>
      </c>
      <c r="O2786" t="str">
        <f t="shared" si="500"/>
        <v/>
      </c>
    </row>
    <row r="2787" spans="7:15" x14ac:dyDescent="0.25">
      <c r="G2787" s="93">
        <v>43641</v>
      </c>
      <c r="H2787" t="s">
        <v>21</v>
      </c>
      <c r="I2787" t="s">
        <v>681</v>
      </c>
      <c r="J2787" t="s">
        <v>682</v>
      </c>
      <c r="K2787" s="95">
        <v>318.88</v>
      </c>
      <c r="L2787" s="94">
        <v>0</v>
      </c>
      <c r="O2787" t="str">
        <f t="shared" si="500"/>
        <v/>
      </c>
    </row>
    <row r="2788" spans="7:15" x14ac:dyDescent="0.25">
      <c r="G2788" s="93">
        <v>43641</v>
      </c>
      <c r="H2788" t="s">
        <v>21</v>
      </c>
      <c r="I2788" t="s">
        <v>681</v>
      </c>
      <c r="J2788" t="s">
        <v>682</v>
      </c>
      <c r="K2788" s="95">
        <v>318.58999999999997</v>
      </c>
      <c r="L2788" s="94">
        <v>0</v>
      </c>
      <c r="O2788" t="str">
        <f t="shared" si="500"/>
        <v/>
      </c>
    </row>
    <row r="2789" spans="7:15" x14ac:dyDescent="0.25">
      <c r="G2789" s="93">
        <v>43641</v>
      </c>
      <c r="H2789" t="s">
        <v>21</v>
      </c>
      <c r="I2789" t="s">
        <v>681</v>
      </c>
      <c r="J2789" t="s">
        <v>682</v>
      </c>
      <c r="K2789" s="95">
        <v>241.12</v>
      </c>
      <c r="L2789" s="94">
        <v>0</v>
      </c>
      <c r="O2789" t="str">
        <f t="shared" si="500"/>
        <v/>
      </c>
    </row>
    <row r="2790" spans="7:15" x14ac:dyDescent="0.25">
      <c r="G2790" s="93">
        <v>43641</v>
      </c>
      <c r="H2790" t="s">
        <v>21</v>
      </c>
      <c r="I2790" t="s">
        <v>681</v>
      </c>
      <c r="J2790" t="s">
        <v>682</v>
      </c>
      <c r="K2790" s="95">
        <v>182.59</v>
      </c>
      <c r="L2790" s="94">
        <v>0</v>
      </c>
      <c r="O2790" t="str">
        <f t="shared" si="500"/>
        <v/>
      </c>
    </row>
    <row r="2791" spans="7:15" x14ac:dyDescent="0.25">
      <c r="G2791" s="93">
        <v>43641</v>
      </c>
      <c r="H2791" t="s">
        <v>21</v>
      </c>
      <c r="I2791" t="s">
        <v>681</v>
      </c>
      <c r="J2791" t="s">
        <v>682</v>
      </c>
      <c r="K2791" s="95">
        <v>149.97999999999999</v>
      </c>
      <c r="L2791" s="94">
        <v>0</v>
      </c>
      <c r="O2791" t="str">
        <f t="shared" si="500"/>
        <v/>
      </c>
    </row>
    <row r="2792" spans="7:15" x14ac:dyDescent="0.25">
      <c r="G2792" s="93">
        <v>43641</v>
      </c>
      <c r="H2792" t="s">
        <v>21</v>
      </c>
      <c r="I2792" t="s">
        <v>681</v>
      </c>
      <c r="J2792" t="s">
        <v>682</v>
      </c>
      <c r="K2792" s="95">
        <v>123.55</v>
      </c>
      <c r="L2792" s="94">
        <v>0</v>
      </c>
      <c r="O2792" t="str">
        <f t="shared" si="500"/>
        <v/>
      </c>
    </row>
    <row r="2793" spans="7:15" x14ac:dyDescent="0.25">
      <c r="G2793" s="93">
        <v>43641</v>
      </c>
      <c r="H2793" t="s">
        <v>21</v>
      </c>
      <c r="I2793" t="s">
        <v>681</v>
      </c>
      <c r="J2793" t="s">
        <v>682</v>
      </c>
      <c r="K2793" s="95">
        <v>32.5</v>
      </c>
      <c r="L2793" s="94">
        <v>0</v>
      </c>
      <c r="O2793" t="str">
        <f t="shared" si="500"/>
        <v/>
      </c>
    </row>
    <row r="2794" spans="7:15" x14ac:dyDescent="0.25">
      <c r="G2794" s="93">
        <v>43641</v>
      </c>
      <c r="H2794" t="s">
        <v>21</v>
      </c>
      <c r="I2794" t="s">
        <v>681</v>
      </c>
      <c r="J2794" t="s">
        <v>682</v>
      </c>
      <c r="K2794" s="95">
        <v>28.91</v>
      </c>
      <c r="L2794" s="94">
        <v>0</v>
      </c>
      <c r="O2794" t="str">
        <f t="shared" si="500"/>
        <v/>
      </c>
    </row>
    <row r="2795" spans="7:15" x14ac:dyDescent="0.25">
      <c r="G2795" s="93">
        <v>43641</v>
      </c>
      <c r="H2795" t="s">
        <v>21</v>
      </c>
      <c r="I2795" t="s">
        <v>681</v>
      </c>
      <c r="J2795" t="s">
        <v>682</v>
      </c>
      <c r="K2795" s="95">
        <v>6.79</v>
      </c>
      <c r="L2795" s="94">
        <v>0</v>
      </c>
      <c r="O2795" t="str">
        <f t="shared" si="500"/>
        <v/>
      </c>
    </row>
    <row r="2796" spans="7:15" x14ac:dyDescent="0.25">
      <c r="G2796" s="93">
        <v>43641</v>
      </c>
      <c r="H2796" t="s">
        <v>21</v>
      </c>
      <c r="I2796" t="s">
        <v>65</v>
      </c>
      <c r="J2796" t="s">
        <v>683</v>
      </c>
      <c r="K2796" s="95">
        <v>69.599999999999994</v>
      </c>
      <c r="L2796" s="94">
        <v>0</v>
      </c>
      <c r="O2796" t="str">
        <f t="shared" si="500"/>
        <v/>
      </c>
    </row>
    <row r="2797" spans="7:15" x14ac:dyDescent="0.25">
      <c r="G2797" s="93">
        <v>43641</v>
      </c>
      <c r="H2797" t="s">
        <v>81</v>
      </c>
      <c r="I2797" t="s">
        <v>65</v>
      </c>
      <c r="J2797" t="s">
        <v>683</v>
      </c>
      <c r="K2797" s="95">
        <v>544.79999999999995</v>
      </c>
      <c r="L2797" s="94">
        <v>0</v>
      </c>
      <c r="O2797" t="str">
        <f t="shared" si="500"/>
        <v/>
      </c>
    </row>
    <row r="2798" spans="7:15" x14ac:dyDescent="0.25">
      <c r="G2798" s="93">
        <v>43641</v>
      </c>
      <c r="H2798" t="s">
        <v>69</v>
      </c>
      <c r="I2798" t="s">
        <v>681</v>
      </c>
      <c r="J2798" t="s">
        <v>682</v>
      </c>
      <c r="K2798" s="95">
        <v>23.05</v>
      </c>
      <c r="L2798" s="94">
        <v>0</v>
      </c>
      <c r="O2798" t="str">
        <f t="shared" si="500"/>
        <v/>
      </c>
    </row>
    <row r="2799" spans="7:15" x14ac:dyDescent="0.25">
      <c r="G2799" s="93">
        <v>43641</v>
      </c>
      <c r="H2799" t="s">
        <v>68</v>
      </c>
      <c r="I2799" t="s">
        <v>63</v>
      </c>
      <c r="J2799" t="s">
        <v>683</v>
      </c>
      <c r="K2799" s="95">
        <v>44.94</v>
      </c>
      <c r="L2799" s="94">
        <v>0</v>
      </c>
      <c r="O2799" t="str">
        <f t="shared" si="500"/>
        <v/>
      </c>
    </row>
    <row r="2800" spans="7:15" x14ac:dyDescent="0.25">
      <c r="G2800" s="93">
        <v>43641</v>
      </c>
      <c r="H2800" t="s">
        <v>68</v>
      </c>
      <c r="I2800" t="s">
        <v>681</v>
      </c>
      <c r="J2800" t="s">
        <v>682</v>
      </c>
      <c r="K2800" s="95">
        <v>944.15</v>
      </c>
      <c r="L2800" s="94">
        <v>0</v>
      </c>
      <c r="O2800" t="str">
        <f t="shared" si="500"/>
        <v/>
      </c>
    </row>
    <row r="2801" spans="7:15" x14ac:dyDescent="0.25">
      <c r="G2801" s="93">
        <v>43641</v>
      </c>
      <c r="H2801" t="s">
        <v>23</v>
      </c>
      <c r="I2801" t="s">
        <v>64</v>
      </c>
      <c r="J2801" t="s">
        <v>683</v>
      </c>
      <c r="K2801" s="95">
        <v>75.12</v>
      </c>
      <c r="L2801" s="94">
        <v>0</v>
      </c>
      <c r="O2801" t="str">
        <f t="shared" si="500"/>
        <v/>
      </c>
    </row>
    <row r="2802" spans="7:15" x14ac:dyDescent="0.25">
      <c r="G2802" s="93">
        <v>43641</v>
      </c>
      <c r="H2802" t="s">
        <v>23</v>
      </c>
      <c r="I2802" t="s">
        <v>64</v>
      </c>
      <c r="J2802" t="s">
        <v>683</v>
      </c>
      <c r="K2802" s="95">
        <v>72.459999999999994</v>
      </c>
      <c r="L2802" s="94">
        <v>0</v>
      </c>
      <c r="O2802" t="str">
        <f t="shared" si="500"/>
        <v/>
      </c>
    </row>
    <row r="2803" spans="7:15" x14ac:dyDescent="0.25">
      <c r="G2803" s="93">
        <v>43641</v>
      </c>
      <c r="H2803" t="s">
        <v>23</v>
      </c>
      <c r="I2803" t="s">
        <v>58</v>
      </c>
      <c r="J2803" t="s">
        <v>683</v>
      </c>
      <c r="K2803" s="95">
        <v>35.979999999999997</v>
      </c>
      <c r="L2803" s="94">
        <v>0</v>
      </c>
      <c r="O2803" t="str">
        <f t="shared" si="500"/>
        <v/>
      </c>
    </row>
    <row r="2804" spans="7:15" x14ac:dyDescent="0.25">
      <c r="G2804" s="93">
        <v>43641</v>
      </c>
      <c r="H2804" t="s">
        <v>23</v>
      </c>
      <c r="I2804" t="s">
        <v>58</v>
      </c>
      <c r="J2804" t="s">
        <v>683</v>
      </c>
      <c r="K2804" s="95">
        <v>18</v>
      </c>
      <c r="L2804" s="94">
        <v>0</v>
      </c>
      <c r="O2804" t="str">
        <f t="shared" si="500"/>
        <v/>
      </c>
    </row>
    <row r="2805" spans="7:15" x14ac:dyDescent="0.25">
      <c r="G2805" s="93">
        <v>43641</v>
      </c>
      <c r="H2805" t="s">
        <v>23</v>
      </c>
      <c r="I2805" t="s">
        <v>63</v>
      </c>
      <c r="J2805" t="s">
        <v>683</v>
      </c>
      <c r="K2805" s="95">
        <v>96.89</v>
      </c>
      <c r="L2805" s="94">
        <v>0</v>
      </c>
      <c r="O2805" t="str">
        <f t="shared" si="500"/>
        <v/>
      </c>
    </row>
    <row r="2806" spans="7:15" x14ac:dyDescent="0.25">
      <c r="G2806" s="93">
        <v>43641</v>
      </c>
      <c r="H2806" t="s">
        <v>23</v>
      </c>
      <c r="I2806" t="s">
        <v>63</v>
      </c>
      <c r="J2806" t="s">
        <v>683</v>
      </c>
      <c r="K2806" s="95">
        <v>95.71</v>
      </c>
      <c r="L2806" s="94">
        <v>0</v>
      </c>
      <c r="O2806" t="str">
        <f t="shared" si="500"/>
        <v/>
      </c>
    </row>
    <row r="2807" spans="7:15" x14ac:dyDescent="0.25">
      <c r="G2807" s="93">
        <v>43641</v>
      </c>
      <c r="H2807" t="s">
        <v>23</v>
      </c>
      <c r="I2807" t="s">
        <v>63</v>
      </c>
      <c r="J2807" t="s">
        <v>683</v>
      </c>
      <c r="K2807" s="95">
        <v>52.06</v>
      </c>
      <c r="L2807" s="94">
        <v>0</v>
      </c>
      <c r="O2807" t="str">
        <f t="shared" si="500"/>
        <v/>
      </c>
    </row>
    <row r="2808" spans="7:15" x14ac:dyDescent="0.25">
      <c r="G2808" s="93">
        <v>43641</v>
      </c>
      <c r="H2808" t="s">
        <v>23</v>
      </c>
      <c r="I2808" t="s">
        <v>63</v>
      </c>
      <c r="J2808" t="s">
        <v>683</v>
      </c>
      <c r="K2808" s="95">
        <v>46.99</v>
      </c>
      <c r="L2808" s="94">
        <v>0</v>
      </c>
      <c r="O2808" t="str">
        <f t="shared" si="500"/>
        <v/>
      </c>
    </row>
    <row r="2809" spans="7:15" x14ac:dyDescent="0.25">
      <c r="G2809" s="93">
        <v>43641</v>
      </c>
      <c r="H2809" t="s">
        <v>23</v>
      </c>
      <c r="I2809" t="s">
        <v>63</v>
      </c>
      <c r="J2809" t="s">
        <v>683</v>
      </c>
      <c r="K2809" s="95">
        <v>40.26</v>
      </c>
      <c r="L2809" s="94">
        <v>0</v>
      </c>
      <c r="O2809" t="str">
        <f t="shared" si="500"/>
        <v/>
      </c>
    </row>
    <row r="2810" spans="7:15" x14ac:dyDescent="0.25">
      <c r="G2810" s="93">
        <v>43641</v>
      </c>
      <c r="H2810" t="s">
        <v>23</v>
      </c>
      <c r="I2810" t="s">
        <v>63</v>
      </c>
      <c r="J2810" t="s">
        <v>683</v>
      </c>
      <c r="K2810" s="95">
        <v>22.27</v>
      </c>
      <c r="L2810" s="94">
        <v>0</v>
      </c>
      <c r="O2810" t="str">
        <f t="shared" si="500"/>
        <v/>
      </c>
    </row>
    <row r="2811" spans="7:15" x14ac:dyDescent="0.25">
      <c r="G2811" s="93">
        <v>43641</v>
      </c>
      <c r="H2811" t="s">
        <v>23</v>
      </c>
      <c r="I2811" t="s">
        <v>63</v>
      </c>
      <c r="J2811" t="s">
        <v>683</v>
      </c>
      <c r="K2811" s="95">
        <v>18</v>
      </c>
      <c r="L2811" s="94">
        <v>0</v>
      </c>
      <c r="O2811" t="str">
        <f t="shared" si="500"/>
        <v/>
      </c>
    </row>
    <row r="2812" spans="7:15" x14ac:dyDescent="0.25">
      <c r="G2812" s="93">
        <v>43641</v>
      </c>
      <c r="H2812" t="s">
        <v>23</v>
      </c>
      <c r="I2812" t="s">
        <v>63</v>
      </c>
      <c r="J2812" t="s">
        <v>683</v>
      </c>
      <c r="K2812" s="95">
        <v>11.49</v>
      </c>
      <c r="L2812" s="94">
        <v>0</v>
      </c>
      <c r="O2812" t="str">
        <f t="shared" si="500"/>
        <v/>
      </c>
    </row>
    <row r="2813" spans="7:15" x14ac:dyDescent="0.25">
      <c r="G2813" s="93">
        <v>43641</v>
      </c>
      <c r="H2813" t="s">
        <v>23</v>
      </c>
      <c r="I2813" t="s">
        <v>681</v>
      </c>
      <c r="J2813" t="s">
        <v>682</v>
      </c>
      <c r="K2813" s="95">
        <v>128.72</v>
      </c>
      <c r="L2813" s="94">
        <v>0</v>
      </c>
      <c r="O2813" t="str">
        <f t="shared" si="500"/>
        <v/>
      </c>
    </row>
    <row r="2814" spans="7:15" x14ac:dyDescent="0.25">
      <c r="G2814" s="93">
        <v>43641</v>
      </c>
      <c r="H2814" t="s">
        <v>23</v>
      </c>
      <c r="I2814" t="s">
        <v>681</v>
      </c>
      <c r="J2814" t="s">
        <v>682</v>
      </c>
      <c r="K2814" s="95">
        <v>105.95</v>
      </c>
      <c r="L2814" s="94">
        <v>0</v>
      </c>
      <c r="O2814" t="str">
        <f t="shared" si="500"/>
        <v/>
      </c>
    </row>
    <row r="2815" spans="7:15" x14ac:dyDescent="0.25">
      <c r="G2815" s="93">
        <v>43641</v>
      </c>
      <c r="H2815" t="s">
        <v>23</v>
      </c>
      <c r="I2815" t="s">
        <v>681</v>
      </c>
      <c r="J2815" t="s">
        <v>682</v>
      </c>
      <c r="K2815" s="95">
        <v>65.63</v>
      </c>
      <c r="L2815" s="94">
        <v>0</v>
      </c>
      <c r="O2815" t="str">
        <f t="shared" si="500"/>
        <v/>
      </c>
    </row>
    <row r="2816" spans="7:15" x14ac:dyDescent="0.25">
      <c r="G2816" s="93">
        <v>43641</v>
      </c>
      <c r="H2816" t="s">
        <v>23</v>
      </c>
      <c r="I2816" t="s">
        <v>681</v>
      </c>
      <c r="J2816" t="s">
        <v>682</v>
      </c>
      <c r="K2816" s="95">
        <v>62.72</v>
      </c>
      <c r="L2816" s="94">
        <v>0</v>
      </c>
      <c r="O2816" t="str">
        <f t="shared" si="500"/>
        <v/>
      </c>
    </row>
    <row r="2817" spans="7:15" x14ac:dyDescent="0.25">
      <c r="G2817" s="93">
        <v>43641</v>
      </c>
      <c r="H2817" t="s">
        <v>23</v>
      </c>
      <c r="I2817" t="s">
        <v>681</v>
      </c>
      <c r="J2817" t="s">
        <v>682</v>
      </c>
      <c r="K2817" s="95">
        <v>20.86</v>
      </c>
      <c r="L2817" s="94">
        <v>0</v>
      </c>
      <c r="O2817" t="str">
        <f t="shared" si="500"/>
        <v/>
      </c>
    </row>
    <row r="2818" spans="7:15" x14ac:dyDescent="0.25">
      <c r="G2818" s="93">
        <v>43642</v>
      </c>
      <c r="H2818" t="s">
        <v>73</v>
      </c>
      <c r="I2818" t="s">
        <v>65</v>
      </c>
      <c r="J2818" t="s">
        <v>684</v>
      </c>
      <c r="K2818" s="95">
        <v>477.97</v>
      </c>
      <c r="L2818" s="94">
        <v>0</v>
      </c>
      <c r="O2818" t="str">
        <f t="shared" si="500"/>
        <v/>
      </c>
    </row>
    <row r="2819" spans="7:15" x14ac:dyDescent="0.25">
      <c r="G2819" s="93">
        <v>43642</v>
      </c>
      <c r="H2819" t="s">
        <v>21</v>
      </c>
      <c r="I2819" t="s">
        <v>36</v>
      </c>
      <c r="J2819" t="s">
        <v>684</v>
      </c>
      <c r="K2819" s="95">
        <v>24</v>
      </c>
      <c r="L2819" s="94">
        <v>0</v>
      </c>
      <c r="O2819" t="str">
        <f t="shared" si="500"/>
        <v/>
      </c>
    </row>
    <row r="2820" spans="7:15" x14ac:dyDescent="0.25">
      <c r="G2820" s="93">
        <v>43642</v>
      </c>
      <c r="H2820" t="s">
        <v>21</v>
      </c>
      <c r="I2820" t="s">
        <v>36</v>
      </c>
      <c r="J2820" t="s">
        <v>684</v>
      </c>
      <c r="K2820" s="95">
        <v>8</v>
      </c>
      <c r="L2820" s="94">
        <v>0</v>
      </c>
      <c r="O2820" t="str">
        <f t="shared" si="500"/>
        <v/>
      </c>
    </row>
    <row r="2821" spans="7:15" x14ac:dyDescent="0.25">
      <c r="G2821" s="93">
        <v>43642</v>
      </c>
      <c r="H2821" t="s">
        <v>83</v>
      </c>
      <c r="I2821" t="s">
        <v>58</v>
      </c>
      <c r="J2821" t="s">
        <v>684</v>
      </c>
      <c r="K2821" s="95">
        <v>137.63</v>
      </c>
      <c r="L2821" s="94">
        <v>0</v>
      </c>
      <c r="O2821" t="str">
        <f t="shared" si="500"/>
        <v/>
      </c>
    </row>
    <row r="2822" spans="7:15" x14ac:dyDescent="0.25">
      <c r="G2822" s="93">
        <v>43642</v>
      </c>
      <c r="H2822" t="s">
        <v>369</v>
      </c>
      <c r="I2822" t="s">
        <v>65</v>
      </c>
      <c r="J2822" t="s">
        <v>684</v>
      </c>
      <c r="K2822" s="95">
        <v>2322.9</v>
      </c>
      <c r="L2822" s="94">
        <v>0</v>
      </c>
      <c r="O2822" t="str">
        <f t="shared" si="500"/>
        <v/>
      </c>
    </row>
    <row r="2823" spans="7:15" x14ac:dyDescent="0.25">
      <c r="G2823" s="93">
        <v>43642</v>
      </c>
      <c r="H2823" t="s">
        <v>23</v>
      </c>
      <c r="I2823" t="s">
        <v>63</v>
      </c>
      <c r="J2823" t="s">
        <v>684</v>
      </c>
      <c r="K2823" s="95">
        <v>60.45</v>
      </c>
      <c r="L2823" s="94">
        <v>0</v>
      </c>
      <c r="O2823" t="str">
        <f t="shared" si="500"/>
        <v/>
      </c>
    </row>
    <row r="2824" spans="7:15" x14ac:dyDescent="0.25">
      <c r="G2824" s="93">
        <v>43642</v>
      </c>
      <c r="H2824" t="s">
        <v>23</v>
      </c>
      <c r="I2824" t="s">
        <v>63</v>
      </c>
      <c r="J2824" t="s">
        <v>684</v>
      </c>
      <c r="K2824" s="95">
        <v>59.88</v>
      </c>
      <c r="L2824" s="94">
        <v>0</v>
      </c>
      <c r="O2824" t="str">
        <f t="shared" si="500"/>
        <v/>
      </c>
    </row>
    <row r="2825" spans="7:15" x14ac:dyDescent="0.25">
      <c r="G2825" s="93">
        <v>43642</v>
      </c>
      <c r="H2825" t="s">
        <v>23</v>
      </c>
      <c r="I2825" t="s">
        <v>63</v>
      </c>
      <c r="J2825" t="s">
        <v>684</v>
      </c>
      <c r="K2825" s="95">
        <v>23.99</v>
      </c>
      <c r="L2825" s="94">
        <v>0</v>
      </c>
      <c r="O2825" t="str">
        <f t="shared" si="500"/>
        <v/>
      </c>
    </row>
    <row r="2826" spans="7:15" x14ac:dyDescent="0.25">
      <c r="G2826" s="93">
        <v>43642</v>
      </c>
      <c r="H2826" t="s">
        <v>23</v>
      </c>
      <c r="I2826" t="s">
        <v>37</v>
      </c>
      <c r="J2826" t="s">
        <v>201</v>
      </c>
      <c r="K2826" s="95">
        <v>4.75</v>
      </c>
      <c r="L2826" s="94">
        <v>0</v>
      </c>
      <c r="O2826" t="str">
        <f t="shared" ref="O2826:O2889" si="501">IF(P2826="","",O2825+1)</f>
        <v/>
      </c>
    </row>
    <row r="2827" spans="7:15" x14ac:dyDescent="0.25">
      <c r="G2827" s="93">
        <v>43642</v>
      </c>
      <c r="H2827" t="s">
        <v>23</v>
      </c>
      <c r="I2827" t="s">
        <v>37</v>
      </c>
      <c r="J2827" t="s">
        <v>185</v>
      </c>
      <c r="K2827" s="95">
        <v>14</v>
      </c>
      <c r="L2827" s="94">
        <v>0</v>
      </c>
      <c r="O2827" t="str">
        <f t="shared" si="501"/>
        <v/>
      </c>
    </row>
    <row r="2828" spans="7:15" x14ac:dyDescent="0.25">
      <c r="G2828" s="93">
        <v>43643</v>
      </c>
      <c r="H2828" t="s">
        <v>85</v>
      </c>
      <c r="I2828" t="s">
        <v>65</v>
      </c>
      <c r="J2828" t="s">
        <v>685</v>
      </c>
      <c r="K2828" s="95">
        <v>32</v>
      </c>
      <c r="L2828" s="94">
        <v>0</v>
      </c>
      <c r="O2828" t="str">
        <f t="shared" si="501"/>
        <v/>
      </c>
    </row>
    <row r="2829" spans="7:15" x14ac:dyDescent="0.25">
      <c r="G2829" s="93">
        <v>43643</v>
      </c>
      <c r="H2829" t="s">
        <v>22</v>
      </c>
      <c r="I2829" t="s">
        <v>36</v>
      </c>
      <c r="J2829" t="s">
        <v>685</v>
      </c>
      <c r="K2829" s="95">
        <v>16</v>
      </c>
      <c r="L2829" s="94">
        <v>0</v>
      </c>
      <c r="O2829" t="str">
        <f t="shared" si="501"/>
        <v/>
      </c>
    </row>
    <row r="2830" spans="7:15" x14ac:dyDescent="0.25">
      <c r="G2830" s="93">
        <v>43643</v>
      </c>
      <c r="H2830" t="s">
        <v>22</v>
      </c>
      <c r="I2830" t="s">
        <v>36</v>
      </c>
      <c r="J2830" t="s">
        <v>685</v>
      </c>
      <c r="K2830" s="95">
        <v>8</v>
      </c>
      <c r="L2830" s="94">
        <v>0</v>
      </c>
      <c r="O2830" t="str">
        <f t="shared" si="501"/>
        <v/>
      </c>
    </row>
    <row r="2831" spans="7:15" x14ac:dyDescent="0.25">
      <c r="G2831" s="93">
        <v>43643</v>
      </c>
      <c r="H2831" t="s">
        <v>22</v>
      </c>
      <c r="I2831" t="s">
        <v>65</v>
      </c>
      <c r="J2831" t="s">
        <v>685</v>
      </c>
      <c r="K2831" s="95">
        <v>64</v>
      </c>
      <c r="L2831" s="94">
        <v>0</v>
      </c>
      <c r="O2831" t="str">
        <f t="shared" si="501"/>
        <v/>
      </c>
    </row>
    <row r="2832" spans="7:15" x14ac:dyDescent="0.25">
      <c r="G2832" s="93">
        <v>43643</v>
      </c>
      <c r="H2832" t="s">
        <v>110</v>
      </c>
      <c r="I2832" t="s">
        <v>65</v>
      </c>
      <c r="J2832" t="s">
        <v>685</v>
      </c>
      <c r="K2832" s="95">
        <v>5</v>
      </c>
      <c r="L2832" s="94">
        <v>0</v>
      </c>
      <c r="O2832" t="str">
        <f t="shared" si="501"/>
        <v/>
      </c>
    </row>
    <row r="2833" spans="7:15" x14ac:dyDescent="0.25">
      <c r="G2833" s="93">
        <v>43643</v>
      </c>
      <c r="H2833" t="s">
        <v>72</v>
      </c>
      <c r="I2833" t="s">
        <v>65</v>
      </c>
      <c r="J2833" t="s">
        <v>685</v>
      </c>
      <c r="K2833" s="95">
        <v>25</v>
      </c>
      <c r="L2833" s="94">
        <v>0</v>
      </c>
      <c r="O2833" t="str">
        <f t="shared" si="501"/>
        <v/>
      </c>
    </row>
    <row r="2834" spans="7:15" x14ac:dyDescent="0.25">
      <c r="G2834" s="93">
        <v>43643</v>
      </c>
      <c r="H2834" t="s">
        <v>71</v>
      </c>
      <c r="I2834" t="s">
        <v>65</v>
      </c>
      <c r="J2834" t="s">
        <v>685</v>
      </c>
      <c r="K2834" s="95">
        <v>9.3800000000000008</v>
      </c>
      <c r="L2834" s="94">
        <v>0</v>
      </c>
      <c r="O2834" t="str">
        <f t="shared" si="501"/>
        <v/>
      </c>
    </row>
    <row r="2835" spans="7:15" x14ac:dyDescent="0.25">
      <c r="G2835" s="93">
        <v>43643</v>
      </c>
      <c r="H2835" t="s">
        <v>75</v>
      </c>
      <c r="I2835" t="s">
        <v>65</v>
      </c>
      <c r="J2835" t="s">
        <v>685</v>
      </c>
      <c r="K2835" s="95">
        <v>168</v>
      </c>
      <c r="L2835" s="94">
        <v>0</v>
      </c>
      <c r="O2835" t="str">
        <f t="shared" si="501"/>
        <v/>
      </c>
    </row>
    <row r="2836" spans="7:15" x14ac:dyDescent="0.25">
      <c r="G2836" s="93">
        <v>43643</v>
      </c>
      <c r="H2836" t="s">
        <v>21</v>
      </c>
      <c r="I2836" t="s">
        <v>36</v>
      </c>
      <c r="J2836" t="s">
        <v>685</v>
      </c>
      <c r="K2836" s="95">
        <v>24</v>
      </c>
      <c r="L2836" s="94">
        <v>0</v>
      </c>
      <c r="O2836" t="str">
        <f t="shared" si="501"/>
        <v/>
      </c>
    </row>
    <row r="2837" spans="7:15" x14ac:dyDescent="0.25">
      <c r="G2837" s="93">
        <v>43643</v>
      </c>
      <c r="H2837" t="s">
        <v>21</v>
      </c>
      <c r="I2837" t="s">
        <v>36</v>
      </c>
      <c r="J2837" t="s">
        <v>685</v>
      </c>
      <c r="K2837" s="95">
        <v>16</v>
      </c>
      <c r="L2837" s="94">
        <v>0</v>
      </c>
      <c r="O2837" t="str">
        <f t="shared" si="501"/>
        <v/>
      </c>
    </row>
    <row r="2838" spans="7:15" x14ac:dyDescent="0.25">
      <c r="G2838" s="93">
        <v>43643</v>
      </c>
      <c r="H2838" t="s">
        <v>21</v>
      </c>
      <c r="I2838" t="s">
        <v>36</v>
      </c>
      <c r="J2838" t="s">
        <v>685</v>
      </c>
      <c r="K2838" s="95">
        <v>8</v>
      </c>
      <c r="L2838" s="94">
        <v>0</v>
      </c>
      <c r="O2838" t="str">
        <f t="shared" si="501"/>
        <v/>
      </c>
    </row>
    <row r="2839" spans="7:15" x14ac:dyDescent="0.25">
      <c r="G2839" s="93">
        <v>43643</v>
      </c>
      <c r="H2839" t="s">
        <v>21</v>
      </c>
      <c r="I2839" t="s">
        <v>65</v>
      </c>
      <c r="J2839" t="s">
        <v>685</v>
      </c>
      <c r="K2839" s="95">
        <v>32</v>
      </c>
      <c r="L2839" s="94">
        <v>0</v>
      </c>
      <c r="O2839" t="str">
        <f t="shared" si="501"/>
        <v/>
      </c>
    </row>
    <row r="2840" spans="7:15" x14ac:dyDescent="0.25">
      <c r="G2840" s="93">
        <v>43643</v>
      </c>
      <c r="H2840" t="s">
        <v>21</v>
      </c>
      <c r="I2840" t="s">
        <v>65</v>
      </c>
      <c r="J2840" t="s">
        <v>685</v>
      </c>
      <c r="K2840" s="95">
        <v>20</v>
      </c>
      <c r="L2840" s="94">
        <v>0</v>
      </c>
      <c r="O2840" t="str">
        <f t="shared" si="501"/>
        <v/>
      </c>
    </row>
    <row r="2841" spans="7:15" x14ac:dyDescent="0.25">
      <c r="G2841" s="93">
        <v>43643</v>
      </c>
      <c r="H2841" t="s">
        <v>369</v>
      </c>
      <c r="I2841" t="s">
        <v>65</v>
      </c>
      <c r="J2841" t="s">
        <v>685</v>
      </c>
      <c r="K2841" s="95">
        <v>719.83</v>
      </c>
      <c r="L2841" s="94">
        <v>0</v>
      </c>
      <c r="O2841" t="str">
        <f t="shared" si="501"/>
        <v/>
      </c>
    </row>
    <row r="2842" spans="7:15" x14ac:dyDescent="0.25">
      <c r="G2842" s="93">
        <v>43643</v>
      </c>
      <c r="H2842" t="s">
        <v>70</v>
      </c>
      <c r="I2842" t="s">
        <v>66</v>
      </c>
      <c r="J2842" t="s">
        <v>685</v>
      </c>
      <c r="K2842" s="95">
        <v>0</v>
      </c>
      <c r="L2842" s="94">
        <v>719.44</v>
      </c>
      <c r="O2842" t="str">
        <f t="shared" si="501"/>
        <v/>
      </c>
    </row>
    <row r="2843" spans="7:15" x14ac:dyDescent="0.25">
      <c r="G2843" s="93">
        <v>43643</v>
      </c>
      <c r="H2843" t="s">
        <v>82</v>
      </c>
      <c r="I2843" t="s">
        <v>65</v>
      </c>
      <c r="J2843" t="s">
        <v>685</v>
      </c>
      <c r="K2843" s="95">
        <v>56.55</v>
      </c>
      <c r="L2843" s="94">
        <v>0</v>
      </c>
      <c r="O2843" t="str">
        <f t="shared" si="501"/>
        <v/>
      </c>
    </row>
    <row r="2844" spans="7:15" x14ac:dyDescent="0.25">
      <c r="G2844" s="93">
        <v>43643</v>
      </c>
      <c r="H2844" t="s">
        <v>68</v>
      </c>
      <c r="I2844" t="s">
        <v>36</v>
      </c>
      <c r="J2844" t="s">
        <v>685</v>
      </c>
      <c r="K2844" s="95">
        <v>18.690000000000001</v>
      </c>
      <c r="L2844" s="94">
        <v>0</v>
      </c>
      <c r="O2844" t="str">
        <f t="shared" si="501"/>
        <v/>
      </c>
    </row>
    <row r="2845" spans="7:15" x14ac:dyDescent="0.25">
      <c r="G2845" s="93">
        <v>43643</v>
      </c>
      <c r="H2845" t="s">
        <v>68</v>
      </c>
      <c r="I2845" t="s">
        <v>64</v>
      </c>
      <c r="J2845" t="s">
        <v>685</v>
      </c>
      <c r="K2845" s="95">
        <v>22.5</v>
      </c>
      <c r="L2845" s="94">
        <v>0</v>
      </c>
      <c r="O2845" t="str">
        <f t="shared" si="501"/>
        <v/>
      </c>
    </row>
    <row r="2846" spans="7:15" x14ac:dyDescent="0.25">
      <c r="G2846" s="93">
        <v>43643</v>
      </c>
      <c r="H2846" t="s">
        <v>23</v>
      </c>
      <c r="I2846" t="s">
        <v>64</v>
      </c>
      <c r="J2846" t="s">
        <v>685</v>
      </c>
      <c r="K2846" s="95">
        <v>75</v>
      </c>
      <c r="L2846" s="94">
        <v>0</v>
      </c>
      <c r="O2846" t="str">
        <f t="shared" si="501"/>
        <v/>
      </c>
    </row>
    <row r="2847" spans="7:15" x14ac:dyDescent="0.25">
      <c r="G2847" s="93">
        <v>43643</v>
      </c>
      <c r="H2847" t="s">
        <v>23</v>
      </c>
      <c r="I2847" t="s">
        <v>37</v>
      </c>
      <c r="J2847" t="s">
        <v>325</v>
      </c>
      <c r="K2847" s="95">
        <v>1.8</v>
      </c>
      <c r="L2847" s="94">
        <v>0</v>
      </c>
      <c r="O2847" t="str">
        <f t="shared" si="501"/>
        <v/>
      </c>
    </row>
    <row r="2848" spans="7:15" x14ac:dyDescent="0.25">
      <c r="G2848" s="93">
        <v>43643</v>
      </c>
      <c r="H2848" t="s">
        <v>23</v>
      </c>
      <c r="I2848" t="s">
        <v>37</v>
      </c>
      <c r="J2848" t="s">
        <v>150</v>
      </c>
      <c r="K2848" s="95">
        <v>6.4</v>
      </c>
      <c r="L2848" s="94">
        <v>0</v>
      </c>
      <c r="O2848" t="str">
        <f t="shared" si="501"/>
        <v/>
      </c>
    </row>
    <row r="2849" spans="7:15" x14ac:dyDescent="0.25">
      <c r="G2849" s="93">
        <v>43643</v>
      </c>
      <c r="H2849" t="s">
        <v>23</v>
      </c>
      <c r="I2849" t="s">
        <v>37</v>
      </c>
      <c r="J2849" t="s">
        <v>158</v>
      </c>
      <c r="K2849" s="95">
        <v>22</v>
      </c>
      <c r="L2849" s="94">
        <v>0</v>
      </c>
      <c r="O2849" t="str">
        <f t="shared" si="501"/>
        <v/>
      </c>
    </row>
    <row r="2850" spans="7:15" x14ac:dyDescent="0.25">
      <c r="G2850" s="93">
        <v>43643</v>
      </c>
      <c r="H2850" t="s">
        <v>23</v>
      </c>
      <c r="I2850" t="s">
        <v>37</v>
      </c>
      <c r="J2850" t="s">
        <v>187</v>
      </c>
      <c r="K2850" s="95">
        <v>10.25</v>
      </c>
      <c r="L2850" s="94">
        <v>0</v>
      </c>
      <c r="O2850" t="str">
        <f t="shared" si="501"/>
        <v/>
      </c>
    </row>
    <row r="2851" spans="7:15" x14ac:dyDescent="0.25">
      <c r="G2851" s="93">
        <v>43643</v>
      </c>
      <c r="H2851" t="s">
        <v>23</v>
      </c>
      <c r="I2851" t="s">
        <v>37</v>
      </c>
      <c r="J2851" t="s">
        <v>686</v>
      </c>
      <c r="K2851" s="95">
        <v>12</v>
      </c>
      <c r="L2851" s="94">
        <v>0</v>
      </c>
      <c r="O2851" t="str">
        <f t="shared" si="501"/>
        <v/>
      </c>
    </row>
    <row r="2852" spans="7:15" x14ac:dyDescent="0.25">
      <c r="G2852" s="93">
        <v>43643</v>
      </c>
      <c r="H2852" t="s">
        <v>23</v>
      </c>
      <c r="I2852" t="s">
        <v>65</v>
      </c>
      <c r="J2852" t="s">
        <v>685</v>
      </c>
      <c r="K2852" s="95">
        <v>114</v>
      </c>
      <c r="L2852" s="94">
        <v>0</v>
      </c>
      <c r="O2852" t="str">
        <f t="shared" si="501"/>
        <v/>
      </c>
    </row>
    <row r="2853" spans="7:15" x14ac:dyDescent="0.25">
      <c r="G2853" s="93">
        <v>43643</v>
      </c>
      <c r="H2853" t="s">
        <v>23</v>
      </c>
      <c r="I2853" t="s">
        <v>65</v>
      </c>
      <c r="J2853" t="s">
        <v>685</v>
      </c>
      <c r="K2853" s="95">
        <v>100</v>
      </c>
      <c r="L2853" s="94">
        <v>0</v>
      </c>
      <c r="O2853" t="str">
        <f t="shared" si="501"/>
        <v/>
      </c>
    </row>
    <row r="2854" spans="7:15" x14ac:dyDescent="0.25">
      <c r="G2854" s="93">
        <v>43643</v>
      </c>
      <c r="H2854" t="s">
        <v>23</v>
      </c>
      <c r="I2854" t="s">
        <v>65</v>
      </c>
      <c r="J2854" t="s">
        <v>685</v>
      </c>
      <c r="K2854" s="95">
        <v>76</v>
      </c>
      <c r="L2854" s="94">
        <v>0</v>
      </c>
      <c r="O2854" t="str">
        <f t="shared" si="501"/>
        <v/>
      </c>
    </row>
    <row r="2855" spans="7:15" x14ac:dyDescent="0.25">
      <c r="G2855" s="93">
        <v>43643</v>
      </c>
      <c r="H2855" t="s">
        <v>23</v>
      </c>
      <c r="I2855" t="s">
        <v>65</v>
      </c>
      <c r="J2855" t="s">
        <v>685</v>
      </c>
      <c r="K2855" s="95">
        <v>32</v>
      </c>
      <c r="L2855" s="94">
        <v>0</v>
      </c>
      <c r="O2855" t="str">
        <f t="shared" si="501"/>
        <v/>
      </c>
    </row>
    <row r="2856" spans="7:15" x14ac:dyDescent="0.25">
      <c r="G2856" s="93">
        <v>43643</v>
      </c>
      <c r="H2856" t="s">
        <v>23</v>
      </c>
      <c r="I2856" t="s">
        <v>65</v>
      </c>
      <c r="J2856" t="s">
        <v>685</v>
      </c>
      <c r="K2856" s="95">
        <v>10</v>
      </c>
      <c r="L2856" s="94">
        <v>0</v>
      </c>
      <c r="O2856" t="str">
        <f t="shared" si="501"/>
        <v/>
      </c>
    </row>
    <row r="2857" spans="7:15" x14ac:dyDescent="0.25">
      <c r="G2857" s="93">
        <v>43644</v>
      </c>
      <c r="H2857" t="s">
        <v>543</v>
      </c>
      <c r="I2857" t="s">
        <v>63</v>
      </c>
      <c r="J2857" t="s">
        <v>687</v>
      </c>
      <c r="K2857" s="95">
        <v>1000</v>
      </c>
      <c r="L2857" s="94">
        <v>0</v>
      </c>
      <c r="O2857" t="str">
        <f t="shared" si="501"/>
        <v/>
      </c>
    </row>
    <row r="2858" spans="7:15" x14ac:dyDescent="0.25">
      <c r="G2858" s="93">
        <v>43644</v>
      </c>
      <c r="H2858" t="s">
        <v>107</v>
      </c>
      <c r="I2858" t="s">
        <v>35</v>
      </c>
      <c r="J2858" t="s">
        <v>687</v>
      </c>
      <c r="K2858" s="95">
        <v>123</v>
      </c>
      <c r="L2858" s="94">
        <v>0</v>
      </c>
      <c r="O2858" t="str">
        <f t="shared" si="501"/>
        <v/>
      </c>
    </row>
    <row r="2859" spans="7:15" x14ac:dyDescent="0.25">
      <c r="G2859" s="93">
        <v>43644</v>
      </c>
      <c r="H2859" t="s">
        <v>369</v>
      </c>
      <c r="I2859" t="s">
        <v>66</v>
      </c>
      <c r="J2859" t="s">
        <v>687</v>
      </c>
      <c r="K2859" s="95">
        <v>0</v>
      </c>
      <c r="L2859" s="94">
        <v>382.02</v>
      </c>
      <c r="O2859" t="str">
        <f t="shared" si="501"/>
        <v/>
      </c>
    </row>
    <row r="2860" spans="7:15" x14ac:dyDescent="0.25">
      <c r="G2860" s="93">
        <v>43644</v>
      </c>
      <c r="H2860" t="s">
        <v>23</v>
      </c>
      <c r="I2860" t="s">
        <v>37</v>
      </c>
      <c r="J2860" t="s">
        <v>160</v>
      </c>
      <c r="K2860" s="95">
        <v>18</v>
      </c>
      <c r="L2860" s="94">
        <v>0</v>
      </c>
      <c r="O2860" t="str">
        <f t="shared" si="501"/>
        <v/>
      </c>
    </row>
    <row r="2861" spans="7:15" x14ac:dyDescent="0.25">
      <c r="G2861" s="93">
        <v>43644</v>
      </c>
      <c r="H2861" t="s">
        <v>23</v>
      </c>
      <c r="I2861" t="s">
        <v>37</v>
      </c>
      <c r="J2861" t="s">
        <v>688</v>
      </c>
      <c r="K2861" s="95">
        <v>16</v>
      </c>
      <c r="L2861" s="94">
        <v>0</v>
      </c>
      <c r="O2861" t="str">
        <f t="shared" si="501"/>
        <v/>
      </c>
    </row>
    <row r="2862" spans="7:15" x14ac:dyDescent="0.25">
      <c r="G2862" s="93">
        <v>43645</v>
      </c>
      <c r="H2862" t="s">
        <v>23</v>
      </c>
      <c r="I2862" t="s">
        <v>37</v>
      </c>
      <c r="J2862" t="s">
        <v>314</v>
      </c>
      <c r="K2862" s="95">
        <v>8.6999999999999993</v>
      </c>
      <c r="L2862" s="94">
        <v>0</v>
      </c>
      <c r="O2862" t="str">
        <f t="shared" si="501"/>
        <v/>
      </c>
    </row>
    <row r="2863" spans="7:15" x14ac:dyDescent="0.25">
      <c r="G2863" s="93">
        <v>43645</v>
      </c>
      <c r="H2863" t="s">
        <v>23</v>
      </c>
      <c r="I2863" t="s">
        <v>37</v>
      </c>
      <c r="J2863" t="s">
        <v>151</v>
      </c>
      <c r="K2863" s="95">
        <v>9</v>
      </c>
      <c r="L2863" s="94">
        <v>0</v>
      </c>
      <c r="O2863" t="str">
        <f t="shared" si="501"/>
        <v/>
      </c>
    </row>
    <row r="2864" spans="7:15" x14ac:dyDescent="0.25">
      <c r="G2864" s="93">
        <v>43648</v>
      </c>
      <c r="H2864" t="s">
        <v>22</v>
      </c>
      <c r="I2864" t="s">
        <v>36</v>
      </c>
      <c r="J2864" t="s">
        <v>689</v>
      </c>
      <c r="K2864" s="95">
        <v>64</v>
      </c>
      <c r="L2864" s="94">
        <v>0</v>
      </c>
      <c r="O2864" t="str">
        <f t="shared" si="501"/>
        <v/>
      </c>
    </row>
    <row r="2865" spans="7:15" x14ac:dyDescent="0.25">
      <c r="G2865" s="93">
        <v>43648</v>
      </c>
      <c r="H2865" t="s">
        <v>22</v>
      </c>
      <c r="I2865" t="s">
        <v>36</v>
      </c>
      <c r="J2865" t="s">
        <v>689</v>
      </c>
      <c r="K2865" s="95">
        <v>8</v>
      </c>
      <c r="L2865" s="94">
        <v>0</v>
      </c>
      <c r="O2865" t="str">
        <f t="shared" si="501"/>
        <v/>
      </c>
    </row>
    <row r="2866" spans="7:15" x14ac:dyDescent="0.25">
      <c r="G2866" s="93">
        <v>43648</v>
      </c>
      <c r="H2866" t="s">
        <v>73</v>
      </c>
      <c r="I2866" t="s">
        <v>65</v>
      </c>
      <c r="J2866" t="s">
        <v>689</v>
      </c>
      <c r="K2866" s="95">
        <v>5</v>
      </c>
      <c r="L2866" s="94">
        <v>0</v>
      </c>
      <c r="O2866" t="str">
        <f t="shared" si="501"/>
        <v/>
      </c>
    </row>
    <row r="2867" spans="7:15" x14ac:dyDescent="0.25">
      <c r="G2867" s="93">
        <v>43648</v>
      </c>
      <c r="H2867" t="s">
        <v>75</v>
      </c>
      <c r="I2867" t="s">
        <v>65</v>
      </c>
      <c r="J2867" t="s">
        <v>689</v>
      </c>
      <c r="K2867" s="95">
        <v>52</v>
      </c>
      <c r="L2867" s="94">
        <v>0</v>
      </c>
      <c r="O2867" t="str">
        <f t="shared" si="501"/>
        <v/>
      </c>
    </row>
    <row r="2868" spans="7:15" x14ac:dyDescent="0.25">
      <c r="G2868" s="93">
        <v>43648</v>
      </c>
      <c r="H2868" t="s">
        <v>21</v>
      </c>
      <c r="I2868" t="s">
        <v>36</v>
      </c>
      <c r="J2868" t="s">
        <v>689</v>
      </c>
      <c r="K2868" s="95">
        <v>56</v>
      </c>
      <c r="L2868" s="94">
        <v>0</v>
      </c>
      <c r="O2868" t="str">
        <f t="shared" si="501"/>
        <v/>
      </c>
    </row>
    <row r="2869" spans="7:15" x14ac:dyDescent="0.25">
      <c r="G2869" s="93">
        <v>43648</v>
      </c>
      <c r="H2869" t="s">
        <v>21</v>
      </c>
      <c r="I2869" t="s">
        <v>36</v>
      </c>
      <c r="J2869" t="s">
        <v>689</v>
      </c>
      <c r="K2869" s="95">
        <v>40</v>
      </c>
      <c r="L2869" s="94">
        <v>0</v>
      </c>
      <c r="O2869" t="str">
        <f t="shared" si="501"/>
        <v/>
      </c>
    </row>
    <row r="2870" spans="7:15" x14ac:dyDescent="0.25">
      <c r="G2870" s="93">
        <v>43648</v>
      </c>
      <c r="H2870" t="s">
        <v>21</v>
      </c>
      <c r="I2870" t="s">
        <v>36</v>
      </c>
      <c r="J2870" t="s">
        <v>689</v>
      </c>
      <c r="K2870" s="95">
        <v>32</v>
      </c>
      <c r="L2870" s="94">
        <v>0</v>
      </c>
      <c r="O2870" t="str">
        <f t="shared" si="501"/>
        <v/>
      </c>
    </row>
    <row r="2871" spans="7:15" x14ac:dyDescent="0.25">
      <c r="G2871" s="93">
        <v>43648</v>
      </c>
      <c r="H2871" t="s">
        <v>21</v>
      </c>
      <c r="I2871" t="s">
        <v>36</v>
      </c>
      <c r="J2871" t="s">
        <v>689</v>
      </c>
      <c r="K2871" s="95">
        <v>16</v>
      </c>
      <c r="L2871" s="94">
        <v>0</v>
      </c>
      <c r="O2871" t="str">
        <f t="shared" si="501"/>
        <v/>
      </c>
    </row>
    <row r="2872" spans="7:15" x14ac:dyDescent="0.25">
      <c r="G2872" s="93">
        <v>43648</v>
      </c>
      <c r="H2872" t="s">
        <v>21</v>
      </c>
      <c r="I2872" t="s">
        <v>65</v>
      </c>
      <c r="J2872" t="s">
        <v>689</v>
      </c>
      <c r="K2872" s="95">
        <v>338</v>
      </c>
      <c r="L2872" s="94">
        <v>0</v>
      </c>
      <c r="O2872" t="str">
        <f t="shared" si="501"/>
        <v/>
      </c>
    </row>
    <row r="2873" spans="7:15" x14ac:dyDescent="0.25">
      <c r="G2873" s="93">
        <v>43648</v>
      </c>
      <c r="H2873" t="s">
        <v>21</v>
      </c>
      <c r="I2873" t="s">
        <v>65</v>
      </c>
      <c r="J2873" t="s">
        <v>689</v>
      </c>
      <c r="K2873" s="95">
        <v>182</v>
      </c>
      <c r="L2873" s="94">
        <v>0</v>
      </c>
      <c r="O2873" t="str">
        <f t="shared" si="501"/>
        <v/>
      </c>
    </row>
    <row r="2874" spans="7:15" x14ac:dyDescent="0.25">
      <c r="G2874" s="93">
        <v>43648</v>
      </c>
      <c r="H2874" t="s">
        <v>70</v>
      </c>
      <c r="I2874" t="s">
        <v>65</v>
      </c>
      <c r="J2874" t="s">
        <v>689</v>
      </c>
      <c r="K2874" s="95">
        <v>42.6</v>
      </c>
      <c r="L2874" s="94">
        <v>0</v>
      </c>
      <c r="O2874" t="str">
        <f t="shared" si="501"/>
        <v/>
      </c>
    </row>
    <row r="2875" spans="7:15" x14ac:dyDescent="0.25">
      <c r="G2875" s="93">
        <v>43648</v>
      </c>
      <c r="H2875" t="s">
        <v>82</v>
      </c>
      <c r="I2875" t="s">
        <v>64</v>
      </c>
      <c r="J2875" t="s">
        <v>689</v>
      </c>
      <c r="K2875" s="95">
        <v>35</v>
      </c>
      <c r="L2875" s="94">
        <v>0</v>
      </c>
      <c r="O2875" t="str">
        <f t="shared" si="501"/>
        <v/>
      </c>
    </row>
    <row r="2876" spans="7:15" x14ac:dyDescent="0.25">
      <c r="G2876" s="93">
        <v>43648</v>
      </c>
      <c r="H2876" t="s">
        <v>69</v>
      </c>
      <c r="I2876" t="s">
        <v>65</v>
      </c>
      <c r="J2876" t="s">
        <v>689</v>
      </c>
      <c r="K2876" s="95">
        <v>9.9</v>
      </c>
      <c r="L2876" s="94">
        <v>0</v>
      </c>
      <c r="O2876" t="str">
        <f t="shared" si="501"/>
        <v/>
      </c>
    </row>
    <row r="2877" spans="7:15" x14ac:dyDescent="0.25">
      <c r="G2877" s="93">
        <v>43648</v>
      </c>
      <c r="H2877" t="s">
        <v>23</v>
      </c>
      <c r="I2877" t="s">
        <v>36</v>
      </c>
      <c r="J2877" t="s">
        <v>689</v>
      </c>
      <c r="K2877" s="95">
        <v>8</v>
      </c>
      <c r="L2877" s="94">
        <v>0</v>
      </c>
      <c r="O2877" t="str">
        <f t="shared" si="501"/>
        <v/>
      </c>
    </row>
    <row r="2878" spans="7:15" x14ac:dyDescent="0.25">
      <c r="G2878" s="93">
        <v>43648</v>
      </c>
      <c r="H2878" t="s">
        <v>23</v>
      </c>
      <c r="I2878" t="s">
        <v>64</v>
      </c>
      <c r="J2878" t="s">
        <v>689</v>
      </c>
      <c r="K2878" s="95">
        <v>30</v>
      </c>
      <c r="L2878" s="94">
        <v>0</v>
      </c>
      <c r="O2878" t="str">
        <f t="shared" si="501"/>
        <v/>
      </c>
    </row>
    <row r="2879" spans="7:15" x14ac:dyDescent="0.25">
      <c r="G2879" s="93">
        <v>43648</v>
      </c>
      <c r="H2879" t="s">
        <v>23</v>
      </c>
      <c r="I2879" t="s">
        <v>349</v>
      </c>
      <c r="J2879" t="s">
        <v>690</v>
      </c>
      <c r="K2879" s="95">
        <v>16</v>
      </c>
      <c r="L2879" s="94">
        <v>0</v>
      </c>
      <c r="O2879" t="str">
        <f t="shared" si="501"/>
        <v/>
      </c>
    </row>
    <row r="2880" spans="7:15" x14ac:dyDescent="0.25">
      <c r="G2880" s="93">
        <v>43648</v>
      </c>
      <c r="H2880" t="s">
        <v>23</v>
      </c>
      <c r="I2880" t="s">
        <v>37</v>
      </c>
      <c r="J2880" t="s">
        <v>109</v>
      </c>
      <c r="K2880" s="95">
        <v>50</v>
      </c>
      <c r="L2880" s="94">
        <v>0</v>
      </c>
      <c r="O2880" t="str">
        <f t="shared" si="501"/>
        <v/>
      </c>
    </row>
    <row r="2881" spans="7:15" x14ac:dyDescent="0.25">
      <c r="G2881" s="93">
        <v>43648</v>
      </c>
      <c r="H2881" t="s">
        <v>23</v>
      </c>
      <c r="I2881" t="s">
        <v>37</v>
      </c>
      <c r="J2881" t="s">
        <v>290</v>
      </c>
      <c r="K2881" s="95">
        <v>4.75</v>
      </c>
      <c r="L2881" s="94">
        <v>0</v>
      </c>
      <c r="O2881" t="str">
        <f t="shared" si="501"/>
        <v/>
      </c>
    </row>
    <row r="2882" spans="7:15" x14ac:dyDescent="0.25">
      <c r="G2882" s="93">
        <v>43648</v>
      </c>
      <c r="H2882" t="s">
        <v>23</v>
      </c>
      <c r="I2882" t="s">
        <v>65</v>
      </c>
      <c r="J2882" t="s">
        <v>689</v>
      </c>
      <c r="K2882" s="95">
        <v>120</v>
      </c>
      <c r="L2882" s="94">
        <v>0</v>
      </c>
      <c r="O2882" t="str">
        <f t="shared" si="501"/>
        <v/>
      </c>
    </row>
    <row r="2883" spans="7:15" x14ac:dyDescent="0.25">
      <c r="G2883" s="93">
        <v>43649</v>
      </c>
      <c r="H2883" t="s">
        <v>78</v>
      </c>
      <c r="I2883" t="s">
        <v>58</v>
      </c>
      <c r="J2883" t="s">
        <v>691</v>
      </c>
      <c r="K2883" s="95">
        <v>264.39999999999998</v>
      </c>
      <c r="L2883" s="94">
        <v>0</v>
      </c>
      <c r="O2883" t="str">
        <f t="shared" si="501"/>
        <v/>
      </c>
    </row>
    <row r="2884" spans="7:15" x14ac:dyDescent="0.25">
      <c r="G2884" s="93">
        <v>43649</v>
      </c>
      <c r="H2884" t="s">
        <v>78</v>
      </c>
      <c r="I2884" t="s">
        <v>63</v>
      </c>
      <c r="J2884" t="s">
        <v>691</v>
      </c>
      <c r="K2884" s="95">
        <v>195.78</v>
      </c>
      <c r="L2884" s="94">
        <v>0</v>
      </c>
      <c r="O2884" t="str">
        <f t="shared" si="501"/>
        <v/>
      </c>
    </row>
    <row r="2885" spans="7:15" x14ac:dyDescent="0.25">
      <c r="G2885" s="93">
        <v>43649</v>
      </c>
      <c r="H2885" t="s">
        <v>78</v>
      </c>
      <c r="I2885" t="s">
        <v>65</v>
      </c>
      <c r="J2885" t="s">
        <v>691</v>
      </c>
      <c r="K2885" s="95">
        <v>16.05</v>
      </c>
      <c r="L2885" s="94">
        <v>0</v>
      </c>
      <c r="O2885" t="str">
        <f t="shared" si="501"/>
        <v/>
      </c>
    </row>
    <row r="2886" spans="7:15" x14ac:dyDescent="0.25">
      <c r="G2886" s="93">
        <v>43649</v>
      </c>
      <c r="H2886" t="s">
        <v>22</v>
      </c>
      <c r="I2886" t="s">
        <v>36</v>
      </c>
      <c r="J2886" t="s">
        <v>691</v>
      </c>
      <c r="K2886" s="95">
        <v>32</v>
      </c>
      <c r="L2886" s="94">
        <v>0</v>
      </c>
      <c r="O2886" t="str">
        <f t="shared" si="501"/>
        <v/>
      </c>
    </row>
    <row r="2887" spans="7:15" x14ac:dyDescent="0.25">
      <c r="G2887" s="93">
        <v>43649</v>
      </c>
      <c r="H2887" t="s">
        <v>22</v>
      </c>
      <c r="I2887" t="s">
        <v>36</v>
      </c>
      <c r="J2887" t="s">
        <v>691</v>
      </c>
      <c r="K2887" s="95">
        <v>8</v>
      </c>
      <c r="L2887" s="94">
        <v>0</v>
      </c>
      <c r="O2887" t="str">
        <f t="shared" si="501"/>
        <v/>
      </c>
    </row>
    <row r="2888" spans="7:15" x14ac:dyDescent="0.25">
      <c r="G2888" s="93">
        <v>43649</v>
      </c>
      <c r="H2888" t="s">
        <v>110</v>
      </c>
      <c r="I2888" t="s">
        <v>65</v>
      </c>
      <c r="J2888" t="s">
        <v>691</v>
      </c>
      <c r="K2888" s="95">
        <v>119</v>
      </c>
      <c r="L2888" s="94">
        <v>0</v>
      </c>
      <c r="O2888" t="str">
        <f t="shared" si="501"/>
        <v/>
      </c>
    </row>
    <row r="2889" spans="7:15" x14ac:dyDescent="0.25">
      <c r="G2889" s="93">
        <v>43649</v>
      </c>
      <c r="H2889" t="s">
        <v>106</v>
      </c>
      <c r="I2889" t="s">
        <v>65</v>
      </c>
      <c r="J2889" t="s">
        <v>691</v>
      </c>
      <c r="K2889" s="95">
        <v>49</v>
      </c>
      <c r="L2889" s="94">
        <v>0</v>
      </c>
      <c r="O2889" t="str">
        <f t="shared" si="501"/>
        <v/>
      </c>
    </row>
    <row r="2890" spans="7:15" x14ac:dyDescent="0.25">
      <c r="G2890" s="93">
        <v>43649</v>
      </c>
      <c r="H2890" t="s">
        <v>71</v>
      </c>
      <c r="I2890" t="s">
        <v>64</v>
      </c>
      <c r="J2890" t="s">
        <v>691</v>
      </c>
      <c r="K2890" s="95">
        <v>22.5</v>
      </c>
      <c r="L2890" s="94">
        <v>0</v>
      </c>
      <c r="O2890" t="str">
        <f t="shared" ref="O2890:O2953" si="502">IF(P2890="","",O2889+1)</f>
        <v/>
      </c>
    </row>
    <row r="2891" spans="7:15" x14ac:dyDescent="0.25">
      <c r="G2891" s="93">
        <v>43649</v>
      </c>
      <c r="H2891" t="s">
        <v>77</v>
      </c>
      <c r="I2891" t="s">
        <v>64</v>
      </c>
      <c r="J2891" t="s">
        <v>691</v>
      </c>
      <c r="K2891" s="95">
        <v>35</v>
      </c>
      <c r="L2891" s="94">
        <v>0</v>
      </c>
      <c r="O2891" t="str">
        <f t="shared" si="502"/>
        <v/>
      </c>
    </row>
    <row r="2892" spans="7:15" x14ac:dyDescent="0.25">
      <c r="G2892" s="93">
        <v>43649</v>
      </c>
      <c r="H2892" t="s">
        <v>79</v>
      </c>
      <c r="I2892" t="s">
        <v>64</v>
      </c>
      <c r="J2892" t="s">
        <v>691</v>
      </c>
      <c r="K2892" s="95">
        <v>571.85</v>
      </c>
      <c r="L2892" s="94">
        <v>0</v>
      </c>
      <c r="O2892" t="str">
        <f t="shared" si="502"/>
        <v/>
      </c>
    </row>
    <row r="2893" spans="7:15" x14ac:dyDescent="0.25">
      <c r="G2893" s="93">
        <v>43649</v>
      </c>
      <c r="H2893" t="s">
        <v>79</v>
      </c>
      <c r="I2893" t="s">
        <v>63</v>
      </c>
      <c r="J2893" t="s">
        <v>691</v>
      </c>
      <c r="K2893" s="95">
        <v>249.75</v>
      </c>
      <c r="L2893" s="94">
        <v>0</v>
      </c>
      <c r="O2893" t="str">
        <f t="shared" si="502"/>
        <v/>
      </c>
    </row>
    <row r="2894" spans="7:15" x14ac:dyDescent="0.25">
      <c r="G2894" s="93">
        <v>43649</v>
      </c>
      <c r="H2894" t="s">
        <v>21</v>
      </c>
      <c r="I2894" t="s">
        <v>36</v>
      </c>
      <c r="J2894" t="s">
        <v>691</v>
      </c>
      <c r="K2894" s="95">
        <v>56</v>
      </c>
      <c r="L2894" s="94">
        <v>0</v>
      </c>
      <c r="O2894" t="str">
        <f t="shared" si="502"/>
        <v/>
      </c>
    </row>
    <row r="2895" spans="7:15" x14ac:dyDescent="0.25">
      <c r="G2895" s="93">
        <v>43649</v>
      </c>
      <c r="H2895" t="s">
        <v>21</v>
      </c>
      <c r="I2895" t="s">
        <v>36</v>
      </c>
      <c r="J2895" t="s">
        <v>691</v>
      </c>
      <c r="K2895" s="95">
        <v>48</v>
      </c>
      <c r="L2895" s="94">
        <v>0</v>
      </c>
      <c r="O2895" t="str">
        <f t="shared" si="502"/>
        <v/>
      </c>
    </row>
    <row r="2896" spans="7:15" x14ac:dyDescent="0.25">
      <c r="G2896" s="93">
        <v>43649</v>
      </c>
      <c r="H2896" t="s">
        <v>21</v>
      </c>
      <c r="I2896" t="s">
        <v>36</v>
      </c>
      <c r="J2896" t="s">
        <v>691</v>
      </c>
      <c r="K2896" s="95">
        <v>40</v>
      </c>
      <c r="L2896" s="94">
        <v>0</v>
      </c>
      <c r="O2896" t="str">
        <f t="shared" si="502"/>
        <v/>
      </c>
    </row>
    <row r="2897" spans="7:15" x14ac:dyDescent="0.25">
      <c r="G2897" s="93">
        <v>43649</v>
      </c>
      <c r="H2897" t="s">
        <v>21</v>
      </c>
      <c r="I2897" t="s">
        <v>36</v>
      </c>
      <c r="J2897" t="s">
        <v>691</v>
      </c>
      <c r="K2897" s="95">
        <v>32</v>
      </c>
      <c r="L2897" s="94">
        <v>0</v>
      </c>
      <c r="O2897" t="str">
        <f t="shared" si="502"/>
        <v/>
      </c>
    </row>
    <row r="2898" spans="7:15" x14ac:dyDescent="0.25">
      <c r="G2898" s="93">
        <v>43649</v>
      </c>
      <c r="H2898" t="s">
        <v>21</v>
      </c>
      <c r="I2898" t="s">
        <v>36</v>
      </c>
      <c r="J2898" t="s">
        <v>691</v>
      </c>
      <c r="K2898" s="95">
        <v>24</v>
      </c>
      <c r="L2898" s="94">
        <v>0</v>
      </c>
      <c r="O2898" t="str">
        <f t="shared" si="502"/>
        <v/>
      </c>
    </row>
    <row r="2899" spans="7:15" x14ac:dyDescent="0.25">
      <c r="G2899" s="93">
        <v>43649</v>
      </c>
      <c r="H2899" t="s">
        <v>21</v>
      </c>
      <c r="I2899" t="s">
        <v>36</v>
      </c>
      <c r="J2899" t="s">
        <v>691</v>
      </c>
      <c r="K2899" s="95">
        <v>8</v>
      </c>
      <c r="L2899" s="94">
        <v>0</v>
      </c>
      <c r="O2899" t="str">
        <f t="shared" si="502"/>
        <v/>
      </c>
    </row>
    <row r="2900" spans="7:15" x14ac:dyDescent="0.25">
      <c r="G2900" s="93">
        <v>43649</v>
      </c>
      <c r="H2900" t="s">
        <v>369</v>
      </c>
      <c r="I2900" t="s">
        <v>66</v>
      </c>
      <c r="J2900" t="s">
        <v>691</v>
      </c>
      <c r="K2900" s="95">
        <v>1578.84</v>
      </c>
      <c r="L2900" s="94">
        <v>0</v>
      </c>
      <c r="O2900" t="str">
        <f t="shared" si="502"/>
        <v/>
      </c>
    </row>
    <row r="2901" spans="7:15" x14ac:dyDescent="0.25">
      <c r="G2901" s="93">
        <v>43649</v>
      </c>
      <c r="H2901" t="s">
        <v>70</v>
      </c>
      <c r="I2901" t="s">
        <v>65</v>
      </c>
      <c r="J2901" t="s">
        <v>691</v>
      </c>
      <c r="K2901" s="95">
        <v>213.7</v>
      </c>
      <c r="L2901" s="94">
        <v>0</v>
      </c>
      <c r="O2901" t="str">
        <f t="shared" si="502"/>
        <v/>
      </c>
    </row>
    <row r="2902" spans="7:15" x14ac:dyDescent="0.25">
      <c r="G2902" s="93">
        <v>43649</v>
      </c>
      <c r="H2902" t="s">
        <v>74</v>
      </c>
      <c r="I2902" t="s">
        <v>65</v>
      </c>
      <c r="J2902" t="s">
        <v>691</v>
      </c>
      <c r="K2902" s="95">
        <v>136.99</v>
      </c>
      <c r="L2902" s="94">
        <v>0</v>
      </c>
      <c r="O2902" t="str">
        <f t="shared" si="502"/>
        <v/>
      </c>
    </row>
    <row r="2903" spans="7:15" x14ac:dyDescent="0.25">
      <c r="G2903" s="93">
        <v>43649</v>
      </c>
      <c r="H2903" t="s">
        <v>23</v>
      </c>
      <c r="I2903" t="s">
        <v>58</v>
      </c>
      <c r="J2903" t="s">
        <v>691</v>
      </c>
      <c r="K2903" s="95">
        <v>88</v>
      </c>
      <c r="L2903" s="94">
        <v>0</v>
      </c>
      <c r="O2903" t="str">
        <f t="shared" si="502"/>
        <v/>
      </c>
    </row>
    <row r="2904" spans="7:15" x14ac:dyDescent="0.25">
      <c r="G2904" s="93">
        <v>43649</v>
      </c>
      <c r="H2904" t="s">
        <v>23</v>
      </c>
      <c r="I2904" t="s">
        <v>63</v>
      </c>
      <c r="J2904" t="s">
        <v>691</v>
      </c>
      <c r="K2904" s="95">
        <v>129.52000000000001</v>
      </c>
      <c r="L2904" s="94">
        <v>0</v>
      </c>
      <c r="O2904" t="str">
        <f t="shared" si="502"/>
        <v/>
      </c>
    </row>
    <row r="2905" spans="7:15" x14ac:dyDescent="0.25">
      <c r="G2905" s="93">
        <v>43649</v>
      </c>
      <c r="H2905" t="s">
        <v>23</v>
      </c>
      <c r="I2905" t="s">
        <v>63</v>
      </c>
      <c r="J2905" t="s">
        <v>691</v>
      </c>
      <c r="K2905" s="95">
        <v>102.76</v>
      </c>
      <c r="L2905" s="94">
        <v>0</v>
      </c>
      <c r="O2905" t="str">
        <f t="shared" si="502"/>
        <v/>
      </c>
    </row>
    <row r="2906" spans="7:15" x14ac:dyDescent="0.25">
      <c r="G2906" s="93">
        <v>43649</v>
      </c>
      <c r="H2906" t="s">
        <v>23</v>
      </c>
      <c r="I2906" t="s">
        <v>63</v>
      </c>
      <c r="J2906" t="s">
        <v>691</v>
      </c>
      <c r="K2906" s="95">
        <v>99.5</v>
      </c>
      <c r="L2906" s="94">
        <v>0</v>
      </c>
      <c r="O2906" t="str">
        <f t="shared" si="502"/>
        <v/>
      </c>
    </row>
    <row r="2907" spans="7:15" x14ac:dyDescent="0.25">
      <c r="G2907" s="93">
        <v>43649</v>
      </c>
      <c r="H2907" t="s">
        <v>23</v>
      </c>
      <c r="I2907" t="s">
        <v>63</v>
      </c>
      <c r="J2907" t="s">
        <v>691</v>
      </c>
      <c r="K2907" s="95">
        <v>94.23</v>
      </c>
      <c r="L2907" s="94">
        <v>0</v>
      </c>
      <c r="O2907" t="str">
        <f t="shared" si="502"/>
        <v/>
      </c>
    </row>
    <row r="2908" spans="7:15" x14ac:dyDescent="0.25">
      <c r="G2908" s="93">
        <v>43649</v>
      </c>
      <c r="H2908" t="s">
        <v>23</v>
      </c>
      <c r="I2908" t="s">
        <v>63</v>
      </c>
      <c r="J2908" t="s">
        <v>691</v>
      </c>
      <c r="K2908" s="95">
        <v>88.8</v>
      </c>
      <c r="L2908" s="94">
        <v>0</v>
      </c>
      <c r="O2908" t="str">
        <f t="shared" si="502"/>
        <v/>
      </c>
    </row>
    <row r="2909" spans="7:15" x14ac:dyDescent="0.25">
      <c r="G2909" s="93">
        <v>43649</v>
      </c>
      <c r="H2909" t="s">
        <v>23</v>
      </c>
      <c r="I2909" t="s">
        <v>63</v>
      </c>
      <c r="J2909" t="s">
        <v>691</v>
      </c>
      <c r="K2909" s="95">
        <v>61.5</v>
      </c>
      <c r="L2909" s="94">
        <v>0</v>
      </c>
      <c r="O2909" t="str">
        <f t="shared" si="502"/>
        <v/>
      </c>
    </row>
    <row r="2910" spans="7:15" x14ac:dyDescent="0.25">
      <c r="G2910" s="93">
        <v>43649</v>
      </c>
      <c r="H2910" t="s">
        <v>23</v>
      </c>
      <c r="I2910" t="s">
        <v>63</v>
      </c>
      <c r="J2910" t="s">
        <v>691</v>
      </c>
      <c r="K2910" s="95">
        <v>19.350000000000001</v>
      </c>
      <c r="L2910" s="94">
        <v>0</v>
      </c>
      <c r="O2910" t="str">
        <f t="shared" si="502"/>
        <v/>
      </c>
    </row>
    <row r="2911" spans="7:15" x14ac:dyDescent="0.25">
      <c r="G2911" s="93">
        <v>43649</v>
      </c>
      <c r="H2911" t="s">
        <v>23</v>
      </c>
      <c r="I2911" t="s">
        <v>63</v>
      </c>
      <c r="J2911" t="s">
        <v>691</v>
      </c>
      <c r="K2911" s="95">
        <v>18.690000000000001</v>
      </c>
      <c r="L2911" s="94">
        <v>0</v>
      </c>
      <c r="O2911" t="str">
        <f t="shared" si="502"/>
        <v/>
      </c>
    </row>
    <row r="2912" spans="7:15" x14ac:dyDescent="0.25">
      <c r="G2912" s="93">
        <v>43649</v>
      </c>
      <c r="H2912" t="s">
        <v>23</v>
      </c>
      <c r="I2912" t="s">
        <v>63</v>
      </c>
      <c r="J2912" t="s">
        <v>691</v>
      </c>
      <c r="K2912" s="95">
        <v>10.99</v>
      </c>
      <c r="L2912" s="94">
        <v>0</v>
      </c>
      <c r="O2912" t="str">
        <f t="shared" si="502"/>
        <v/>
      </c>
    </row>
    <row r="2913" spans="7:15" x14ac:dyDescent="0.25">
      <c r="G2913" s="93">
        <v>43649</v>
      </c>
      <c r="H2913" t="s">
        <v>23</v>
      </c>
      <c r="I2913" t="s">
        <v>37</v>
      </c>
      <c r="J2913" t="s">
        <v>185</v>
      </c>
      <c r="K2913" s="95">
        <v>6.6</v>
      </c>
      <c r="L2913" s="94">
        <v>0</v>
      </c>
      <c r="O2913" t="str">
        <f t="shared" si="502"/>
        <v/>
      </c>
    </row>
    <row r="2914" spans="7:15" x14ac:dyDescent="0.25">
      <c r="G2914" s="93">
        <v>43650</v>
      </c>
      <c r="H2914" t="s">
        <v>78</v>
      </c>
      <c r="I2914" t="s">
        <v>64</v>
      </c>
      <c r="J2914" t="s">
        <v>692</v>
      </c>
      <c r="K2914" s="95">
        <v>63.2</v>
      </c>
      <c r="L2914" s="94">
        <v>0</v>
      </c>
      <c r="O2914" t="str">
        <f t="shared" si="502"/>
        <v/>
      </c>
    </row>
    <row r="2915" spans="7:15" x14ac:dyDescent="0.25">
      <c r="G2915" s="93">
        <v>43650</v>
      </c>
      <c r="H2915" t="s">
        <v>22</v>
      </c>
      <c r="I2915" t="s">
        <v>36</v>
      </c>
      <c r="J2915" t="s">
        <v>692</v>
      </c>
      <c r="K2915" s="95">
        <v>8</v>
      </c>
      <c r="L2915" s="94">
        <v>0</v>
      </c>
      <c r="O2915" t="str">
        <f t="shared" si="502"/>
        <v/>
      </c>
    </row>
    <row r="2916" spans="7:15" x14ac:dyDescent="0.25">
      <c r="G2916" s="93">
        <v>43650</v>
      </c>
      <c r="H2916" t="s">
        <v>378</v>
      </c>
      <c r="I2916" t="s">
        <v>64</v>
      </c>
      <c r="J2916" t="s">
        <v>692</v>
      </c>
      <c r="K2916" s="95">
        <v>77.95</v>
      </c>
      <c r="L2916" s="94">
        <v>0</v>
      </c>
      <c r="O2916" t="str">
        <f t="shared" si="502"/>
        <v/>
      </c>
    </row>
    <row r="2917" spans="7:15" x14ac:dyDescent="0.25">
      <c r="G2917" s="93">
        <v>43650</v>
      </c>
      <c r="H2917" t="s">
        <v>461</v>
      </c>
      <c r="I2917" t="s">
        <v>66</v>
      </c>
      <c r="J2917" t="s">
        <v>692</v>
      </c>
      <c r="K2917" s="95">
        <v>0</v>
      </c>
      <c r="L2917" s="94">
        <v>2723.68</v>
      </c>
      <c r="O2917" t="str">
        <f t="shared" si="502"/>
        <v/>
      </c>
    </row>
    <row r="2918" spans="7:15" x14ac:dyDescent="0.25">
      <c r="G2918" s="93">
        <v>43650</v>
      </c>
      <c r="H2918" t="s">
        <v>21</v>
      </c>
      <c r="I2918" t="s">
        <v>36</v>
      </c>
      <c r="J2918" t="s">
        <v>692</v>
      </c>
      <c r="K2918" s="95">
        <v>24</v>
      </c>
      <c r="L2918" s="94">
        <v>0</v>
      </c>
      <c r="O2918" t="str">
        <f t="shared" si="502"/>
        <v/>
      </c>
    </row>
    <row r="2919" spans="7:15" x14ac:dyDescent="0.25">
      <c r="G2919" s="93">
        <v>43650</v>
      </c>
      <c r="H2919" t="s">
        <v>21</v>
      </c>
      <c r="I2919" t="s">
        <v>36</v>
      </c>
      <c r="J2919" t="s">
        <v>692</v>
      </c>
      <c r="K2919" s="95">
        <v>16</v>
      </c>
      <c r="L2919" s="94">
        <v>0</v>
      </c>
      <c r="O2919" t="str">
        <f t="shared" si="502"/>
        <v/>
      </c>
    </row>
    <row r="2920" spans="7:15" x14ac:dyDescent="0.25">
      <c r="G2920" s="93">
        <v>43650</v>
      </c>
      <c r="H2920" t="s">
        <v>21</v>
      </c>
      <c r="I2920" t="s">
        <v>36</v>
      </c>
      <c r="J2920" t="s">
        <v>692</v>
      </c>
      <c r="K2920" s="95">
        <v>8</v>
      </c>
      <c r="L2920" s="94">
        <v>0</v>
      </c>
      <c r="O2920" t="str">
        <f t="shared" si="502"/>
        <v/>
      </c>
    </row>
    <row r="2921" spans="7:15" x14ac:dyDescent="0.25">
      <c r="G2921" s="93">
        <v>43650</v>
      </c>
      <c r="H2921" t="s">
        <v>81</v>
      </c>
      <c r="I2921" t="s">
        <v>35</v>
      </c>
      <c r="J2921" t="s">
        <v>692</v>
      </c>
      <c r="K2921" s="95">
        <v>79</v>
      </c>
      <c r="L2921" s="94">
        <v>0</v>
      </c>
      <c r="O2921" t="str">
        <f t="shared" si="502"/>
        <v/>
      </c>
    </row>
    <row r="2922" spans="7:15" x14ac:dyDescent="0.25">
      <c r="G2922" s="93">
        <v>43650</v>
      </c>
      <c r="H2922" t="s">
        <v>693</v>
      </c>
      <c r="I2922" t="s">
        <v>35</v>
      </c>
      <c r="J2922" t="s">
        <v>692</v>
      </c>
      <c r="K2922" s="95">
        <v>1789.9</v>
      </c>
      <c r="L2922" s="94">
        <v>0</v>
      </c>
      <c r="O2922" t="str">
        <f t="shared" si="502"/>
        <v/>
      </c>
    </row>
    <row r="2923" spans="7:15" x14ac:dyDescent="0.25">
      <c r="G2923" s="93">
        <v>43650</v>
      </c>
      <c r="H2923" t="s">
        <v>23</v>
      </c>
      <c r="I2923" t="s">
        <v>37</v>
      </c>
      <c r="J2923" t="s">
        <v>403</v>
      </c>
      <c r="K2923" s="95">
        <v>3.7</v>
      </c>
      <c r="L2923" s="94">
        <v>0</v>
      </c>
      <c r="O2923" t="str">
        <f t="shared" si="502"/>
        <v/>
      </c>
    </row>
    <row r="2924" spans="7:15" x14ac:dyDescent="0.25">
      <c r="G2924" s="93">
        <v>43650</v>
      </c>
      <c r="H2924" t="s">
        <v>23</v>
      </c>
      <c r="I2924" t="s">
        <v>37</v>
      </c>
      <c r="J2924" t="s">
        <v>168</v>
      </c>
      <c r="K2924" s="95">
        <v>3.7</v>
      </c>
      <c r="L2924" s="94">
        <v>0</v>
      </c>
      <c r="O2924" t="str">
        <f t="shared" si="502"/>
        <v/>
      </c>
    </row>
    <row r="2925" spans="7:15" x14ac:dyDescent="0.25">
      <c r="G2925" s="93">
        <v>43650</v>
      </c>
      <c r="H2925" t="s">
        <v>23</v>
      </c>
      <c r="I2925" t="s">
        <v>37</v>
      </c>
      <c r="J2925" t="s">
        <v>131</v>
      </c>
      <c r="K2925" s="95">
        <v>7.45</v>
      </c>
      <c r="L2925" s="94">
        <v>0</v>
      </c>
      <c r="O2925" t="str">
        <f t="shared" si="502"/>
        <v/>
      </c>
    </row>
    <row r="2926" spans="7:15" x14ac:dyDescent="0.25">
      <c r="G2926" s="93">
        <v>43651</v>
      </c>
      <c r="H2926" t="s">
        <v>84</v>
      </c>
      <c r="I2926" t="s">
        <v>58</v>
      </c>
      <c r="J2926" t="s">
        <v>694</v>
      </c>
      <c r="K2926" s="95">
        <v>22.86</v>
      </c>
      <c r="L2926" s="94">
        <v>0</v>
      </c>
      <c r="O2926" t="str">
        <f t="shared" si="502"/>
        <v/>
      </c>
    </row>
    <row r="2927" spans="7:15" x14ac:dyDescent="0.25">
      <c r="G2927" s="93">
        <v>43651</v>
      </c>
      <c r="H2927" t="s">
        <v>84</v>
      </c>
      <c r="I2927" t="s">
        <v>63</v>
      </c>
      <c r="J2927" t="s">
        <v>694</v>
      </c>
      <c r="K2927" s="95">
        <v>256.23</v>
      </c>
      <c r="L2927" s="94">
        <v>0</v>
      </c>
      <c r="O2927" t="str">
        <f t="shared" si="502"/>
        <v/>
      </c>
    </row>
    <row r="2928" spans="7:15" x14ac:dyDescent="0.25">
      <c r="G2928" s="93">
        <v>43651</v>
      </c>
      <c r="H2928" t="s">
        <v>78</v>
      </c>
      <c r="I2928" t="s">
        <v>58</v>
      </c>
      <c r="J2928" t="s">
        <v>694</v>
      </c>
      <c r="K2928" s="95">
        <v>104.05</v>
      </c>
      <c r="L2928" s="94">
        <v>0</v>
      </c>
      <c r="O2928" t="str">
        <f t="shared" si="502"/>
        <v/>
      </c>
    </row>
    <row r="2929" spans="7:15" x14ac:dyDescent="0.25">
      <c r="G2929" s="93">
        <v>43651</v>
      </c>
      <c r="H2929" t="s">
        <v>22</v>
      </c>
      <c r="I2929" t="s">
        <v>65</v>
      </c>
      <c r="J2929" t="s">
        <v>694</v>
      </c>
      <c r="K2929" s="95">
        <v>149.5</v>
      </c>
      <c r="L2929" s="94">
        <v>0</v>
      </c>
      <c r="O2929" t="str">
        <f t="shared" si="502"/>
        <v/>
      </c>
    </row>
    <row r="2930" spans="7:15" x14ac:dyDescent="0.25">
      <c r="G2930" s="93">
        <v>43651</v>
      </c>
      <c r="H2930" t="s">
        <v>543</v>
      </c>
      <c r="I2930" t="s">
        <v>63</v>
      </c>
      <c r="J2930" t="s">
        <v>694</v>
      </c>
      <c r="K2930" s="95">
        <v>0</v>
      </c>
      <c r="L2930" s="94">
        <v>2550</v>
      </c>
      <c r="O2930" t="str">
        <f t="shared" si="502"/>
        <v/>
      </c>
    </row>
    <row r="2931" spans="7:15" x14ac:dyDescent="0.25">
      <c r="G2931" s="93">
        <v>43651</v>
      </c>
      <c r="H2931" t="s">
        <v>695</v>
      </c>
      <c r="I2931" t="s">
        <v>63</v>
      </c>
      <c r="J2931" t="s">
        <v>694</v>
      </c>
      <c r="K2931" s="95">
        <v>2550</v>
      </c>
      <c r="L2931" s="94">
        <v>0</v>
      </c>
      <c r="O2931" t="str">
        <f t="shared" si="502"/>
        <v/>
      </c>
    </row>
    <row r="2932" spans="7:15" x14ac:dyDescent="0.25">
      <c r="G2932" s="93">
        <v>43651</v>
      </c>
      <c r="H2932" t="s">
        <v>73</v>
      </c>
      <c r="I2932" t="s">
        <v>64</v>
      </c>
      <c r="J2932" t="s">
        <v>694</v>
      </c>
      <c r="K2932" s="95">
        <v>455.09</v>
      </c>
      <c r="L2932" s="94">
        <v>0</v>
      </c>
      <c r="O2932" t="str">
        <f t="shared" si="502"/>
        <v/>
      </c>
    </row>
    <row r="2933" spans="7:15" x14ac:dyDescent="0.25">
      <c r="G2933" s="93">
        <v>43651</v>
      </c>
      <c r="H2933" t="s">
        <v>72</v>
      </c>
      <c r="I2933" t="s">
        <v>65</v>
      </c>
      <c r="J2933" t="s">
        <v>694</v>
      </c>
      <c r="K2933" s="95">
        <v>10</v>
      </c>
      <c r="L2933" s="94">
        <v>0</v>
      </c>
      <c r="O2933" t="str">
        <f t="shared" si="502"/>
        <v/>
      </c>
    </row>
    <row r="2934" spans="7:15" x14ac:dyDescent="0.25">
      <c r="G2934" s="93">
        <v>43651</v>
      </c>
      <c r="H2934" t="s">
        <v>71</v>
      </c>
      <c r="I2934" t="s">
        <v>65</v>
      </c>
      <c r="J2934" t="s">
        <v>694</v>
      </c>
      <c r="K2934" s="95">
        <v>8.52</v>
      </c>
      <c r="L2934" s="94">
        <v>0</v>
      </c>
      <c r="O2934" t="str">
        <f t="shared" si="502"/>
        <v/>
      </c>
    </row>
    <row r="2935" spans="7:15" x14ac:dyDescent="0.25">
      <c r="G2935" s="93">
        <v>43651</v>
      </c>
      <c r="H2935" t="s">
        <v>79</v>
      </c>
      <c r="I2935" t="s">
        <v>67</v>
      </c>
      <c r="J2935" t="s">
        <v>694</v>
      </c>
      <c r="K2935" s="95">
        <v>132.72</v>
      </c>
      <c r="L2935" s="94">
        <v>0</v>
      </c>
      <c r="O2935" t="str">
        <f t="shared" si="502"/>
        <v/>
      </c>
    </row>
    <row r="2936" spans="7:15" x14ac:dyDescent="0.25">
      <c r="G2936" s="93">
        <v>43651</v>
      </c>
      <c r="H2936" t="s">
        <v>79</v>
      </c>
      <c r="I2936" t="s">
        <v>66</v>
      </c>
      <c r="J2936" t="s">
        <v>694</v>
      </c>
      <c r="K2936" s="95">
        <v>1872.76</v>
      </c>
      <c r="L2936" s="94">
        <v>0</v>
      </c>
      <c r="O2936" t="str">
        <f t="shared" si="502"/>
        <v/>
      </c>
    </row>
    <row r="2937" spans="7:15" x14ac:dyDescent="0.25">
      <c r="G2937" s="93">
        <v>43651</v>
      </c>
      <c r="H2937" t="s">
        <v>75</v>
      </c>
      <c r="I2937" t="s">
        <v>58</v>
      </c>
      <c r="J2937" t="s">
        <v>694</v>
      </c>
      <c r="K2937" s="95">
        <v>16.75</v>
      </c>
      <c r="L2937" s="94">
        <v>0</v>
      </c>
      <c r="O2937" t="str">
        <f t="shared" si="502"/>
        <v/>
      </c>
    </row>
    <row r="2938" spans="7:15" x14ac:dyDescent="0.25">
      <c r="G2938" s="93">
        <v>43651</v>
      </c>
      <c r="H2938" t="s">
        <v>75</v>
      </c>
      <c r="I2938" t="s">
        <v>63</v>
      </c>
      <c r="J2938" t="s">
        <v>694</v>
      </c>
      <c r="K2938" s="95">
        <v>11.26</v>
      </c>
      <c r="L2938" s="94">
        <v>0</v>
      </c>
      <c r="O2938" t="str">
        <f t="shared" si="502"/>
        <v/>
      </c>
    </row>
    <row r="2939" spans="7:15" x14ac:dyDescent="0.25">
      <c r="G2939" s="93">
        <v>43651</v>
      </c>
      <c r="H2939" t="s">
        <v>21</v>
      </c>
      <c r="I2939" t="s">
        <v>36</v>
      </c>
      <c r="J2939" t="s">
        <v>694</v>
      </c>
      <c r="K2939" s="95">
        <v>40</v>
      </c>
      <c r="L2939" s="94">
        <v>0</v>
      </c>
      <c r="O2939" t="str">
        <f t="shared" si="502"/>
        <v/>
      </c>
    </row>
    <row r="2940" spans="7:15" x14ac:dyDescent="0.25">
      <c r="G2940" s="93">
        <v>43651</v>
      </c>
      <c r="H2940" t="s">
        <v>21</v>
      </c>
      <c r="I2940" t="s">
        <v>36</v>
      </c>
      <c r="J2940" t="s">
        <v>694</v>
      </c>
      <c r="K2940" s="95">
        <v>32</v>
      </c>
      <c r="L2940" s="94">
        <v>0</v>
      </c>
      <c r="O2940" t="str">
        <f t="shared" si="502"/>
        <v/>
      </c>
    </row>
    <row r="2941" spans="7:15" x14ac:dyDescent="0.25">
      <c r="G2941" s="93">
        <v>43651</v>
      </c>
      <c r="H2941" t="s">
        <v>21</v>
      </c>
      <c r="I2941" t="s">
        <v>36</v>
      </c>
      <c r="J2941" t="s">
        <v>694</v>
      </c>
      <c r="K2941" s="95">
        <v>24</v>
      </c>
      <c r="L2941" s="94">
        <v>0</v>
      </c>
      <c r="O2941" t="str">
        <f t="shared" si="502"/>
        <v/>
      </c>
    </row>
    <row r="2942" spans="7:15" x14ac:dyDescent="0.25">
      <c r="G2942" s="93">
        <v>43651</v>
      </c>
      <c r="H2942" t="s">
        <v>21</v>
      </c>
      <c r="I2942" t="s">
        <v>36</v>
      </c>
      <c r="J2942" t="s">
        <v>694</v>
      </c>
      <c r="K2942" s="95">
        <v>16</v>
      </c>
      <c r="L2942" s="94">
        <v>0</v>
      </c>
      <c r="O2942" t="str">
        <f t="shared" si="502"/>
        <v/>
      </c>
    </row>
    <row r="2943" spans="7:15" x14ac:dyDescent="0.25">
      <c r="G2943" s="93">
        <v>43651</v>
      </c>
      <c r="H2943" t="s">
        <v>21</v>
      </c>
      <c r="I2943" t="s">
        <v>36</v>
      </c>
      <c r="J2943" t="s">
        <v>694</v>
      </c>
      <c r="K2943" s="95">
        <v>8</v>
      </c>
      <c r="L2943" s="94">
        <v>0</v>
      </c>
      <c r="O2943" t="str">
        <f t="shared" si="502"/>
        <v/>
      </c>
    </row>
    <row r="2944" spans="7:15" x14ac:dyDescent="0.25">
      <c r="G2944" s="93">
        <v>43651</v>
      </c>
      <c r="H2944" t="s">
        <v>86</v>
      </c>
      <c r="I2944" t="s">
        <v>58</v>
      </c>
      <c r="J2944" t="s">
        <v>694</v>
      </c>
      <c r="K2944" s="95">
        <v>46.25</v>
      </c>
      <c r="L2944" s="94">
        <v>0</v>
      </c>
      <c r="O2944" t="str">
        <f t="shared" si="502"/>
        <v/>
      </c>
    </row>
    <row r="2945" spans="7:15" x14ac:dyDescent="0.25">
      <c r="G2945" s="93">
        <v>43651</v>
      </c>
      <c r="H2945" t="s">
        <v>70</v>
      </c>
      <c r="I2945" t="s">
        <v>65</v>
      </c>
      <c r="J2945" t="s">
        <v>694</v>
      </c>
      <c r="K2945" s="95">
        <v>70.3</v>
      </c>
      <c r="L2945" s="94">
        <v>0</v>
      </c>
      <c r="O2945" t="str">
        <f t="shared" si="502"/>
        <v/>
      </c>
    </row>
    <row r="2946" spans="7:15" x14ac:dyDescent="0.25">
      <c r="G2946" s="93">
        <v>43651</v>
      </c>
      <c r="H2946" t="s">
        <v>81</v>
      </c>
      <c r="I2946" t="s">
        <v>65</v>
      </c>
      <c r="J2946" t="s">
        <v>694</v>
      </c>
      <c r="K2946" s="95">
        <v>522.36</v>
      </c>
      <c r="L2946" s="94">
        <v>0</v>
      </c>
      <c r="O2946" t="str">
        <f t="shared" si="502"/>
        <v/>
      </c>
    </row>
    <row r="2947" spans="7:15" x14ac:dyDescent="0.25">
      <c r="G2947" s="93">
        <v>43651</v>
      </c>
      <c r="H2947" t="s">
        <v>23</v>
      </c>
      <c r="I2947" t="s">
        <v>36</v>
      </c>
      <c r="J2947" t="s">
        <v>694</v>
      </c>
      <c r="K2947" s="95">
        <v>8</v>
      </c>
      <c r="L2947" s="94">
        <v>0</v>
      </c>
      <c r="O2947" t="str">
        <f t="shared" si="502"/>
        <v/>
      </c>
    </row>
    <row r="2948" spans="7:15" x14ac:dyDescent="0.25">
      <c r="G2948" s="93">
        <v>43651</v>
      </c>
      <c r="H2948" t="s">
        <v>23</v>
      </c>
      <c r="I2948" t="s">
        <v>64</v>
      </c>
      <c r="J2948" t="s">
        <v>694</v>
      </c>
      <c r="K2948" s="95">
        <v>30</v>
      </c>
      <c r="L2948" s="94">
        <v>0</v>
      </c>
      <c r="O2948" t="str">
        <f t="shared" si="502"/>
        <v/>
      </c>
    </row>
    <row r="2949" spans="7:15" x14ac:dyDescent="0.25">
      <c r="G2949" s="93">
        <v>43651</v>
      </c>
      <c r="H2949" t="s">
        <v>23</v>
      </c>
      <c r="I2949" t="s">
        <v>58</v>
      </c>
      <c r="J2949" t="s">
        <v>694</v>
      </c>
      <c r="K2949" s="95">
        <v>124.33</v>
      </c>
      <c r="L2949" s="94">
        <v>0</v>
      </c>
      <c r="O2949" t="str">
        <f t="shared" si="502"/>
        <v/>
      </c>
    </row>
    <row r="2950" spans="7:15" x14ac:dyDescent="0.25">
      <c r="G2950" s="93">
        <v>43651</v>
      </c>
      <c r="H2950" t="s">
        <v>23</v>
      </c>
      <c r="I2950" t="s">
        <v>58</v>
      </c>
      <c r="J2950" t="s">
        <v>694</v>
      </c>
      <c r="K2950" s="95">
        <v>46.2</v>
      </c>
      <c r="L2950" s="94">
        <v>0</v>
      </c>
      <c r="O2950" t="str">
        <f t="shared" si="502"/>
        <v/>
      </c>
    </row>
    <row r="2951" spans="7:15" x14ac:dyDescent="0.25">
      <c r="G2951" s="93">
        <v>43651</v>
      </c>
      <c r="H2951" t="s">
        <v>23</v>
      </c>
      <c r="I2951" t="s">
        <v>63</v>
      </c>
      <c r="J2951" t="s">
        <v>694</v>
      </c>
      <c r="K2951" s="95">
        <v>130.54</v>
      </c>
      <c r="L2951" s="94">
        <v>0</v>
      </c>
      <c r="O2951" t="str">
        <f t="shared" si="502"/>
        <v/>
      </c>
    </row>
    <row r="2952" spans="7:15" x14ac:dyDescent="0.25">
      <c r="G2952" s="93">
        <v>43651</v>
      </c>
      <c r="H2952" t="s">
        <v>23</v>
      </c>
      <c r="I2952" t="s">
        <v>63</v>
      </c>
      <c r="J2952" t="s">
        <v>694</v>
      </c>
      <c r="K2952" s="95">
        <v>78.95</v>
      </c>
      <c r="L2952" s="94">
        <v>0</v>
      </c>
      <c r="O2952" t="str">
        <f t="shared" si="502"/>
        <v/>
      </c>
    </row>
    <row r="2953" spans="7:15" x14ac:dyDescent="0.25">
      <c r="G2953" s="93">
        <v>43651</v>
      </c>
      <c r="H2953" t="s">
        <v>23</v>
      </c>
      <c r="I2953" t="s">
        <v>63</v>
      </c>
      <c r="J2953" t="s">
        <v>694</v>
      </c>
      <c r="K2953" s="95">
        <v>73.05</v>
      </c>
      <c r="L2953" s="94">
        <v>0</v>
      </c>
      <c r="O2953" t="str">
        <f t="shared" si="502"/>
        <v/>
      </c>
    </row>
    <row r="2954" spans="7:15" x14ac:dyDescent="0.25">
      <c r="G2954" s="93">
        <v>43651</v>
      </c>
      <c r="H2954" t="s">
        <v>23</v>
      </c>
      <c r="I2954" t="s">
        <v>63</v>
      </c>
      <c r="J2954" t="s">
        <v>694</v>
      </c>
      <c r="K2954" s="95">
        <v>72.489999999999995</v>
      </c>
      <c r="L2954" s="94">
        <v>0</v>
      </c>
      <c r="O2954" t="str">
        <f t="shared" ref="O2954:O3017" si="503">IF(P2954="","",O2953+1)</f>
        <v/>
      </c>
    </row>
    <row r="2955" spans="7:15" x14ac:dyDescent="0.25">
      <c r="G2955" s="93">
        <v>43651</v>
      </c>
      <c r="H2955" t="s">
        <v>23</v>
      </c>
      <c r="I2955" t="s">
        <v>63</v>
      </c>
      <c r="J2955" t="s">
        <v>694</v>
      </c>
      <c r="K2955" s="95">
        <v>31.71</v>
      </c>
      <c r="L2955" s="94">
        <v>0</v>
      </c>
      <c r="O2955" t="str">
        <f t="shared" si="503"/>
        <v/>
      </c>
    </row>
    <row r="2956" spans="7:15" x14ac:dyDescent="0.25">
      <c r="G2956" s="93">
        <v>43651</v>
      </c>
      <c r="H2956" t="s">
        <v>23</v>
      </c>
      <c r="I2956" t="s">
        <v>63</v>
      </c>
      <c r="J2956" t="s">
        <v>694</v>
      </c>
      <c r="K2956" s="95">
        <v>27.76</v>
      </c>
      <c r="L2956" s="94">
        <v>0</v>
      </c>
      <c r="O2956" t="str">
        <f t="shared" si="503"/>
        <v/>
      </c>
    </row>
    <row r="2957" spans="7:15" x14ac:dyDescent="0.25">
      <c r="G2957" s="93">
        <v>43651</v>
      </c>
      <c r="H2957" t="s">
        <v>23</v>
      </c>
      <c r="I2957" t="s">
        <v>63</v>
      </c>
      <c r="J2957" t="s">
        <v>694</v>
      </c>
      <c r="K2957" s="95">
        <v>23.62</v>
      </c>
      <c r="L2957" s="94">
        <v>0</v>
      </c>
      <c r="O2957" t="str">
        <f t="shared" si="503"/>
        <v/>
      </c>
    </row>
    <row r="2958" spans="7:15" x14ac:dyDescent="0.25">
      <c r="G2958" s="93">
        <v>43651</v>
      </c>
      <c r="H2958" t="s">
        <v>23</v>
      </c>
      <c r="I2958" t="s">
        <v>37</v>
      </c>
      <c r="J2958" t="s">
        <v>176</v>
      </c>
      <c r="K2958" s="95">
        <v>4</v>
      </c>
      <c r="L2958" s="94">
        <v>0</v>
      </c>
      <c r="O2958" t="str">
        <f t="shared" si="503"/>
        <v/>
      </c>
    </row>
    <row r="2959" spans="7:15" x14ac:dyDescent="0.25">
      <c r="G2959" s="93">
        <v>43651</v>
      </c>
      <c r="H2959" t="s">
        <v>23</v>
      </c>
      <c r="I2959" t="s">
        <v>37</v>
      </c>
      <c r="J2959" t="s">
        <v>61</v>
      </c>
      <c r="K2959" s="95">
        <v>9.1999999999999993</v>
      </c>
      <c r="L2959" s="94">
        <v>0</v>
      </c>
      <c r="O2959" t="str">
        <f t="shared" si="503"/>
        <v/>
      </c>
    </row>
    <row r="2960" spans="7:15" x14ac:dyDescent="0.25">
      <c r="G2960" s="93">
        <v>43651</v>
      </c>
      <c r="H2960" t="s">
        <v>23</v>
      </c>
      <c r="I2960" t="s">
        <v>37</v>
      </c>
      <c r="J2960" t="s">
        <v>147</v>
      </c>
      <c r="K2960" s="95">
        <v>11.15</v>
      </c>
      <c r="L2960" s="94">
        <v>0</v>
      </c>
      <c r="O2960" t="str">
        <f t="shared" si="503"/>
        <v/>
      </c>
    </row>
    <row r="2961" spans="7:15" x14ac:dyDescent="0.25">
      <c r="G2961" s="93">
        <v>43651</v>
      </c>
      <c r="H2961" t="s">
        <v>23</v>
      </c>
      <c r="I2961" t="s">
        <v>37</v>
      </c>
      <c r="J2961" t="s">
        <v>181</v>
      </c>
      <c r="K2961" s="95">
        <v>14.25</v>
      </c>
      <c r="L2961" s="94">
        <v>0</v>
      </c>
      <c r="O2961" t="str">
        <f t="shared" si="503"/>
        <v/>
      </c>
    </row>
    <row r="2962" spans="7:15" x14ac:dyDescent="0.25">
      <c r="G2962" s="93">
        <v>43651</v>
      </c>
      <c r="H2962" t="s">
        <v>23</v>
      </c>
      <c r="I2962" t="s">
        <v>65</v>
      </c>
      <c r="J2962" t="s">
        <v>694</v>
      </c>
      <c r="K2962" s="95">
        <v>306</v>
      </c>
      <c r="L2962" s="94">
        <v>0</v>
      </c>
      <c r="O2962" t="str">
        <f t="shared" si="503"/>
        <v/>
      </c>
    </row>
    <row r="2963" spans="7:15" x14ac:dyDescent="0.25">
      <c r="G2963" s="93">
        <v>43654</v>
      </c>
      <c r="H2963" t="s">
        <v>22</v>
      </c>
      <c r="I2963" t="s">
        <v>36</v>
      </c>
      <c r="J2963" t="s">
        <v>696</v>
      </c>
      <c r="K2963" s="95">
        <v>32</v>
      </c>
      <c r="L2963" s="94">
        <v>0</v>
      </c>
      <c r="O2963" t="str">
        <f t="shared" si="503"/>
        <v/>
      </c>
    </row>
    <row r="2964" spans="7:15" x14ac:dyDescent="0.25">
      <c r="G2964" s="93">
        <v>43654</v>
      </c>
      <c r="H2964" t="s">
        <v>22</v>
      </c>
      <c r="I2964" t="s">
        <v>36</v>
      </c>
      <c r="J2964" t="s">
        <v>696</v>
      </c>
      <c r="K2964" s="95">
        <v>24</v>
      </c>
      <c r="L2964" s="94">
        <v>0</v>
      </c>
      <c r="O2964" t="str">
        <f t="shared" si="503"/>
        <v/>
      </c>
    </row>
    <row r="2965" spans="7:15" x14ac:dyDescent="0.25">
      <c r="G2965" s="93">
        <v>43654</v>
      </c>
      <c r="H2965" t="s">
        <v>22</v>
      </c>
      <c r="I2965" t="s">
        <v>36</v>
      </c>
      <c r="J2965" t="s">
        <v>696</v>
      </c>
      <c r="K2965" s="95">
        <v>8</v>
      </c>
      <c r="L2965" s="94">
        <v>0</v>
      </c>
      <c r="O2965" t="str">
        <f t="shared" si="503"/>
        <v/>
      </c>
    </row>
    <row r="2966" spans="7:15" x14ac:dyDescent="0.25">
      <c r="G2966" s="93">
        <v>43654</v>
      </c>
      <c r="H2966" t="s">
        <v>106</v>
      </c>
      <c r="I2966" t="s">
        <v>63</v>
      </c>
      <c r="J2966" t="s">
        <v>696</v>
      </c>
      <c r="K2966" s="95">
        <v>96</v>
      </c>
      <c r="L2966" s="94">
        <v>0</v>
      </c>
      <c r="O2966" t="str">
        <f t="shared" si="503"/>
        <v/>
      </c>
    </row>
    <row r="2967" spans="7:15" x14ac:dyDescent="0.25">
      <c r="G2967" s="93">
        <v>43654</v>
      </c>
      <c r="H2967" t="s">
        <v>106</v>
      </c>
      <c r="I2967" t="s">
        <v>65</v>
      </c>
      <c r="J2967" t="s">
        <v>696</v>
      </c>
      <c r="K2967" s="95">
        <v>64.33</v>
      </c>
      <c r="L2967" s="94">
        <v>0</v>
      </c>
      <c r="O2967" t="str">
        <f t="shared" si="503"/>
        <v/>
      </c>
    </row>
    <row r="2968" spans="7:15" x14ac:dyDescent="0.25">
      <c r="G2968" s="93">
        <v>43654</v>
      </c>
      <c r="H2968" t="s">
        <v>72</v>
      </c>
      <c r="I2968" t="s">
        <v>65</v>
      </c>
      <c r="J2968" t="s">
        <v>696</v>
      </c>
      <c r="K2968" s="95">
        <v>20</v>
      </c>
      <c r="L2968" s="94">
        <v>0</v>
      </c>
      <c r="O2968" t="str">
        <f t="shared" si="503"/>
        <v/>
      </c>
    </row>
    <row r="2969" spans="7:15" x14ac:dyDescent="0.25">
      <c r="G2969" s="93">
        <v>43654</v>
      </c>
      <c r="H2969" t="s">
        <v>71</v>
      </c>
      <c r="I2969" t="s">
        <v>67</v>
      </c>
      <c r="J2969" t="s">
        <v>696</v>
      </c>
      <c r="K2969" s="95">
        <v>25</v>
      </c>
      <c r="L2969" s="94">
        <v>0</v>
      </c>
      <c r="O2969" t="str">
        <f t="shared" si="503"/>
        <v/>
      </c>
    </row>
    <row r="2970" spans="7:15" x14ac:dyDescent="0.25">
      <c r="G2970" s="93">
        <v>43654</v>
      </c>
      <c r="H2970" t="s">
        <v>71</v>
      </c>
      <c r="I2970" t="s">
        <v>63</v>
      </c>
      <c r="J2970" t="s">
        <v>696</v>
      </c>
      <c r="K2970" s="95">
        <v>318.62</v>
      </c>
      <c r="L2970" s="94">
        <v>0</v>
      </c>
      <c r="O2970" t="str">
        <f t="shared" si="503"/>
        <v/>
      </c>
    </row>
    <row r="2971" spans="7:15" x14ac:dyDescent="0.25">
      <c r="G2971" s="93">
        <v>43654</v>
      </c>
      <c r="H2971" t="s">
        <v>71</v>
      </c>
      <c r="I2971" t="s">
        <v>65</v>
      </c>
      <c r="J2971" t="s">
        <v>696</v>
      </c>
      <c r="K2971" s="95">
        <v>2017</v>
      </c>
      <c r="L2971" s="94">
        <v>0</v>
      </c>
      <c r="O2971" t="str">
        <f t="shared" si="503"/>
        <v/>
      </c>
    </row>
    <row r="2972" spans="7:15" x14ac:dyDescent="0.25">
      <c r="G2972" s="93">
        <v>43654</v>
      </c>
      <c r="H2972" t="s">
        <v>76</v>
      </c>
      <c r="I2972" t="s">
        <v>65</v>
      </c>
      <c r="J2972" t="s">
        <v>696</v>
      </c>
      <c r="K2972" s="95">
        <v>150</v>
      </c>
      <c r="L2972" s="94">
        <v>0</v>
      </c>
      <c r="O2972" t="str">
        <f t="shared" si="503"/>
        <v/>
      </c>
    </row>
    <row r="2973" spans="7:15" x14ac:dyDescent="0.25">
      <c r="G2973" s="93">
        <v>43654</v>
      </c>
      <c r="H2973" t="s">
        <v>75</v>
      </c>
      <c r="I2973" t="s">
        <v>65</v>
      </c>
      <c r="J2973" t="s">
        <v>696</v>
      </c>
      <c r="K2973" s="95">
        <v>180</v>
      </c>
      <c r="L2973" s="94">
        <v>0</v>
      </c>
      <c r="O2973" t="str">
        <f t="shared" si="503"/>
        <v/>
      </c>
    </row>
    <row r="2974" spans="7:15" x14ac:dyDescent="0.25">
      <c r="G2974" s="93">
        <v>43654</v>
      </c>
      <c r="H2974" t="s">
        <v>21</v>
      </c>
      <c r="I2974" t="s">
        <v>36</v>
      </c>
      <c r="J2974" t="s">
        <v>696</v>
      </c>
      <c r="K2974" s="95">
        <v>40</v>
      </c>
      <c r="L2974" s="94">
        <v>0</v>
      </c>
      <c r="O2974" t="str">
        <f t="shared" si="503"/>
        <v/>
      </c>
    </row>
    <row r="2975" spans="7:15" x14ac:dyDescent="0.25">
      <c r="G2975" s="93">
        <v>43654</v>
      </c>
      <c r="H2975" t="s">
        <v>21</v>
      </c>
      <c r="I2975" t="s">
        <v>36</v>
      </c>
      <c r="J2975" t="s">
        <v>696</v>
      </c>
      <c r="K2975" s="95">
        <v>32</v>
      </c>
      <c r="L2975" s="94">
        <v>0</v>
      </c>
      <c r="O2975" t="str">
        <f t="shared" si="503"/>
        <v/>
      </c>
    </row>
    <row r="2976" spans="7:15" x14ac:dyDescent="0.25">
      <c r="G2976" s="93">
        <v>43654</v>
      </c>
      <c r="H2976" t="s">
        <v>21</v>
      </c>
      <c r="I2976" t="s">
        <v>36</v>
      </c>
      <c r="J2976" t="s">
        <v>696</v>
      </c>
      <c r="K2976" s="95">
        <v>24</v>
      </c>
      <c r="L2976" s="94">
        <v>0</v>
      </c>
      <c r="O2976" t="str">
        <f t="shared" si="503"/>
        <v/>
      </c>
    </row>
    <row r="2977" spans="7:15" x14ac:dyDescent="0.25">
      <c r="G2977" s="93">
        <v>43654</v>
      </c>
      <c r="H2977" t="s">
        <v>21</v>
      </c>
      <c r="I2977" t="s">
        <v>36</v>
      </c>
      <c r="J2977" t="s">
        <v>696</v>
      </c>
      <c r="K2977" s="95">
        <v>8</v>
      </c>
      <c r="L2977" s="94">
        <v>0</v>
      </c>
      <c r="O2977" t="str">
        <f t="shared" si="503"/>
        <v/>
      </c>
    </row>
    <row r="2978" spans="7:15" x14ac:dyDescent="0.25">
      <c r="G2978" s="93">
        <v>43654</v>
      </c>
      <c r="H2978" t="s">
        <v>74</v>
      </c>
      <c r="I2978" t="s">
        <v>65</v>
      </c>
      <c r="J2978" t="s">
        <v>696</v>
      </c>
      <c r="K2978" s="95">
        <v>72.989999999999995</v>
      </c>
      <c r="L2978" s="94">
        <v>0</v>
      </c>
      <c r="O2978" t="str">
        <f t="shared" si="503"/>
        <v/>
      </c>
    </row>
    <row r="2979" spans="7:15" x14ac:dyDescent="0.25">
      <c r="G2979" s="93">
        <v>43654</v>
      </c>
      <c r="H2979" t="s">
        <v>81</v>
      </c>
      <c r="I2979" t="s">
        <v>66</v>
      </c>
      <c r="J2979" t="s">
        <v>696</v>
      </c>
      <c r="K2979" s="95">
        <v>190.52</v>
      </c>
      <c r="L2979" s="94">
        <v>0</v>
      </c>
      <c r="O2979" t="str">
        <f t="shared" si="503"/>
        <v/>
      </c>
    </row>
    <row r="2980" spans="7:15" x14ac:dyDescent="0.25">
      <c r="G2980" s="93">
        <v>43654</v>
      </c>
      <c r="H2980" t="s">
        <v>81</v>
      </c>
      <c r="I2980" t="s">
        <v>65</v>
      </c>
      <c r="J2980" t="s">
        <v>696</v>
      </c>
      <c r="K2980" s="95">
        <v>25</v>
      </c>
      <c r="L2980" s="94">
        <v>0</v>
      </c>
      <c r="O2980" t="str">
        <f t="shared" si="503"/>
        <v/>
      </c>
    </row>
    <row r="2981" spans="7:15" x14ac:dyDescent="0.25">
      <c r="G2981" s="93">
        <v>43654</v>
      </c>
      <c r="H2981" t="s">
        <v>69</v>
      </c>
      <c r="I2981" t="s">
        <v>65</v>
      </c>
      <c r="J2981" t="s">
        <v>696</v>
      </c>
      <c r="K2981" s="95">
        <v>10</v>
      </c>
      <c r="L2981" s="94">
        <v>0</v>
      </c>
      <c r="O2981" t="str">
        <f t="shared" si="503"/>
        <v/>
      </c>
    </row>
    <row r="2982" spans="7:15" x14ac:dyDescent="0.25">
      <c r="G2982" s="93">
        <v>43654</v>
      </c>
      <c r="H2982" t="s">
        <v>23</v>
      </c>
      <c r="I2982" t="s">
        <v>36</v>
      </c>
      <c r="J2982" t="s">
        <v>696</v>
      </c>
      <c r="K2982" s="95">
        <v>8</v>
      </c>
      <c r="L2982" s="94">
        <v>0</v>
      </c>
      <c r="O2982" t="str">
        <f t="shared" si="503"/>
        <v/>
      </c>
    </row>
    <row r="2983" spans="7:15" x14ac:dyDescent="0.25">
      <c r="G2983" s="93">
        <v>43654</v>
      </c>
      <c r="H2983" t="s">
        <v>23</v>
      </c>
      <c r="I2983" t="s">
        <v>63</v>
      </c>
      <c r="J2983" t="s">
        <v>696</v>
      </c>
      <c r="K2983" s="95">
        <v>82.21</v>
      </c>
      <c r="L2983" s="94">
        <v>0</v>
      </c>
      <c r="O2983" t="str">
        <f t="shared" si="503"/>
        <v/>
      </c>
    </row>
    <row r="2984" spans="7:15" x14ac:dyDescent="0.25">
      <c r="G2984" s="93">
        <v>43654</v>
      </c>
      <c r="H2984" t="s">
        <v>23</v>
      </c>
      <c r="I2984" t="s">
        <v>63</v>
      </c>
      <c r="J2984" t="s">
        <v>696</v>
      </c>
      <c r="K2984" s="95">
        <v>35.75</v>
      </c>
      <c r="L2984" s="94">
        <v>0</v>
      </c>
      <c r="O2984" t="str">
        <f t="shared" si="503"/>
        <v/>
      </c>
    </row>
    <row r="2985" spans="7:15" x14ac:dyDescent="0.25">
      <c r="G2985" s="93">
        <v>43654</v>
      </c>
      <c r="H2985" t="s">
        <v>23</v>
      </c>
      <c r="I2985" t="s">
        <v>63</v>
      </c>
      <c r="J2985" t="s">
        <v>696</v>
      </c>
      <c r="K2985" s="95">
        <v>35</v>
      </c>
      <c r="L2985" s="94">
        <v>0</v>
      </c>
      <c r="O2985" t="str">
        <f t="shared" si="503"/>
        <v/>
      </c>
    </row>
    <row r="2986" spans="7:15" x14ac:dyDescent="0.25">
      <c r="G2986" s="93">
        <v>43654</v>
      </c>
      <c r="H2986" t="s">
        <v>23</v>
      </c>
      <c r="I2986" t="s">
        <v>37</v>
      </c>
      <c r="J2986" t="s">
        <v>290</v>
      </c>
      <c r="K2986" s="95">
        <v>3.7</v>
      </c>
      <c r="L2986" s="94">
        <v>0</v>
      </c>
      <c r="O2986" t="str">
        <f t="shared" si="503"/>
        <v/>
      </c>
    </row>
    <row r="2987" spans="7:15" x14ac:dyDescent="0.25">
      <c r="G2987" s="93">
        <v>43654</v>
      </c>
      <c r="H2987" t="s">
        <v>23</v>
      </c>
      <c r="I2987" t="s">
        <v>37</v>
      </c>
      <c r="J2987" t="s">
        <v>62</v>
      </c>
      <c r="K2987" s="95">
        <v>9</v>
      </c>
      <c r="L2987" s="94">
        <v>0</v>
      </c>
      <c r="O2987" t="str">
        <f t="shared" si="503"/>
        <v/>
      </c>
    </row>
    <row r="2988" spans="7:15" x14ac:dyDescent="0.25">
      <c r="G2988" s="93">
        <v>43655</v>
      </c>
      <c r="H2988" t="s">
        <v>75</v>
      </c>
      <c r="I2988" t="s">
        <v>64</v>
      </c>
      <c r="J2988" t="s">
        <v>697</v>
      </c>
      <c r="K2988" s="95">
        <v>29.95</v>
      </c>
      <c r="L2988" s="94">
        <v>0</v>
      </c>
      <c r="O2988" t="str">
        <f t="shared" si="503"/>
        <v/>
      </c>
    </row>
    <row r="2989" spans="7:15" x14ac:dyDescent="0.25">
      <c r="G2989" s="93">
        <v>43655</v>
      </c>
      <c r="H2989" t="s">
        <v>75</v>
      </c>
      <c r="I2989" t="s">
        <v>35</v>
      </c>
      <c r="J2989" t="s">
        <v>697</v>
      </c>
      <c r="K2989" s="95">
        <v>1170</v>
      </c>
      <c r="L2989" s="94">
        <v>0</v>
      </c>
      <c r="O2989" t="str">
        <f t="shared" si="503"/>
        <v/>
      </c>
    </row>
    <row r="2990" spans="7:15" x14ac:dyDescent="0.25">
      <c r="G2990" s="93">
        <v>43655</v>
      </c>
      <c r="H2990" t="s">
        <v>75</v>
      </c>
      <c r="I2990" t="s">
        <v>65</v>
      </c>
      <c r="J2990" t="s">
        <v>697</v>
      </c>
      <c r="K2990" s="95">
        <v>104</v>
      </c>
      <c r="L2990" s="94">
        <v>0</v>
      </c>
      <c r="O2990" t="str">
        <f t="shared" si="503"/>
        <v/>
      </c>
    </row>
    <row r="2991" spans="7:15" x14ac:dyDescent="0.25">
      <c r="G2991" s="93">
        <v>43655</v>
      </c>
      <c r="H2991" t="s">
        <v>107</v>
      </c>
      <c r="I2991" t="s">
        <v>58</v>
      </c>
      <c r="J2991" t="s">
        <v>697</v>
      </c>
      <c r="K2991" s="95">
        <v>0</v>
      </c>
      <c r="L2991" s="94">
        <v>119.9</v>
      </c>
      <c r="O2991" t="str">
        <f t="shared" si="503"/>
        <v/>
      </c>
    </row>
    <row r="2992" spans="7:15" x14ac:dyDescent="0.25">
      <c r="G2992" s="93">
        <v>43655</v>
      </c>
      <c r="H2992" t="s">
        <v>107</v>
      </c>
      <c r="I2992" t="s">
        <v>63</v>
      </c>
      <c r="J2992" t="s">
        <v>697</v>
      </c>
      <c r="K2992" s="95">
        <v>119.9</v>
      </c>
      <c r="L2992" s="94">
        <v>0</v>
      </c>
      <c r="O2992" t="str">
        <f t="shared" si="503"/>
        <v/>
      </c>
    </row>
    <row r="2993" spans="7:15" x14ac:dyDescent="0.25">
      <c r="G2993" s="93">
        <v>43655</v>
      </c>
      <c r="H2993" t="s">
        <v>21</v>
      </c>
      <c r="I2993" t="s">
        <v>36</v>
      </c>
      <c r="J2993" t="s">
        <v>697</v>
      </c>
      <c r="K2993" s="95">
        <v>16</v>
      </c>
      <c r="L2993" s="94">
        <v>0</v>
      </c>
      <c r="O2993" t="str">
        <f t="shared" si="503"/>
        <v/>
      </c>
    </row>
    <row r="2994" spans="7:15" x14ac:dyDescent="0.25">
      <c r="G2994" s="93">
        <v>43655</v>
      </c>
      <c r="H2994" t="s">
        <v>21</v>
      </c>
      <c r="I2994" t="s">
        <v>36</v>
      </c>
      <c r="J2994" t="s">
        <v>697</v>
      </c>
      <c r="K2994" s="95">
        <v>8</v>
      </c>
      <c r="L2994" s="94">
        <v>0</v>
      </c>
      <c r="O2994" t="str">
        <f t="shared" si="503"/>
        <v/>
      </c>
    </row>
    <row r="2995" spans="7:15" x14ac:dyDescent="0.25">
      <c r="G2995" s="93">
        <v>43655</v>
      </c>
      <c r="H2995" t="s">
        <v>21</v>
      </c>
      <c r="I2995" t="s">
        <v>65</v>
      </c>
      <c r="J2995" t="s">
        <v>697</v>
      </c>
      <c r="K2995" s="95">
        <v>139.19999999999999</v>
      </c>
      <c r="L2995" s="94">
        <v>0</v>
      </c>
      <c r="O2995" t="str">
        <f t="shared" si="503"/>
        <v/>
      </c>
    </row>
    <row r="2996" spans="7:15" x14ac:dyDescent="0.25">
      <c r="G2996" s="93">
        <v>43655</v>
      </c>
      <c r="H2996" t="s">
        <v>83</v>
      </c>
      <c r="I2996" t="s">
        <v>67</v>
      </c>
      <c r="J2996" t="s">
        <v>697</v>
      </c>
      <c r="K2996" s="95">
        <v>21.98</v>
      </c>
      <c r="L2996" s="94">
        <v>0</v>
      </c>
      <c r="O2996" t="str">
        <f t="shared" si="503"/>
        <v/>
      </c>
    </row>
    <row r="2997" spans="7:15" x14ac:dyDescent="0.25">
      <c r="G2997" s="93">
        <v>43655</v>
      </c>
      <c r="H2997" t="s">
        <v>83</v>
      </c>
      <c r="I2997" t="s">
        <v>58</v>
      </c>
      <c r="J2997" t="s">
        <v>697</v>
      </c>
      <c r="K2997" s="95">
        <v>0</v>
      </c>
      <c r="L2997" s="94">
        <v>21.98</v>
      </c>
      <c r="O2997" t="str">
        <f t="shared" si="503"/>
        <v/>
      </c>
    </row>
    <row r="2998" spans="7:15" x14ac:dyDescent="0.25">
      <c r="G2998" s="93">
        <v>43655</v>
      </c>
      <c r="H2998" t="s">
        <v>86</v>
      </c>
      <c r="I2998" t="s">
        <v>36</v>
      </c>
      <c r="J2998" t="s">
        <v>697</v>
      </c>
      <c r="K2998" s="95">
        <v>7.44</v>
      </c>
      <c r="L2998" s="94">
        <v>0</v>
      </c>
      <c r="O2998" t="str">
        <f t="shared" si="503"/>
        <v/>
      </c>
    </row>
    <row r="2999" spans="7:15" x14ac:dyDescent="0.25">
      <c r="G2999" s="93">
        <v>43655</v>
      </c>
      <c r="H2999" t="s">
        <v>70</v>
      </c>
      <c r="I2999" t="s">
        <v>65</v>
      </c>
      <c r="J2999" t="s">
        <v>697</v>
      </c>
      <c r="K2999" s="95">
        <v>66.569999999999993</v>
      </c>
      <c r="L2999" s="94">
        <v>0</v>
      </c>
      <c r="O2999" t="str">
        <f t="shared" si="503"/>
        <v/>
      </c>
    </row>
    <row r="3000" spans="7:15" x14ac:dyDescent="0.25">
      <c r="G3000" s="93">
        <v>43655</v>
      </c>
      <c r="H3000" t="s">
        <v>23</v>
      </c>
      <c r="I3000" t="s">
        <v>58</v>
      </c>
      <c r="J3000" t="s">
        <v>697</v>
      </c>
      <c r="K3000" s="95">
        <v>0</v>
      </c>
      <c r="L3000" s="94">
        <v>297.8</v>
      </c>
      <c r="O3000" t="str">
        <f t="shared" si="503"/>
        <v/>
      </c>
    </row>
    <row r="3001" spans="7:15" x14ac:dyDescent="0.25">
      <c r="G3001" s="93">
        <v>43655</v>
      </c>
      <c r="H3001" t="s">
        <v>23</v>
      </c>
      <c r="I3001" t="s">
        <v>58</v>
      </c>
      <c r="J3001" t="s">
        <v>697</v>
      </c>
      <c r="L3001" s="94">
        <v>61.6</v>
      </c>
      <c r="O3001" t="str">
        <f t="shared" si="503"/>
        <v/>
      </c>
    </row>
    <row r="3002" spans="7:15" x14ac:dyDescent="0.25">
      <c r="G3002" s="93">
        <v>43655</v>
      </c>
      <c r="H3002" t="s">
        <v>23</v>
      </c>
      <c r="I3002" t="s">
        <v>63</v>
      </c>
      <c r="J3002" t="s">
        <v>697</v>
      </c>
      <c r="K3002" s="95">
        <v>297.8</v>
      </c>
      <c r="L3002" s="94">
        <v>0</v>
      </c>
      <c r="O3002" t="str">
        <f t="shared" si="503"/>
        <v/>
      </c>
    </row>
    <row r="3003" spans="7:15" x14ac:dyDescent="0.25">
      <c r="G3003" s="93">
        <v>43655</v>
      </c>
      <c r="H3003" t="s">
        <v>23</v>
      </c>
      <c r="I3003" t="s">
        <v>63</v>
      </c>
      <c r="J3003" t="s">
        <v>697</v>
      </c>
      <c r="K3003" s="95">
        <v>61.6</v>
      </c>
      <c r="L3003" s="94">
        <v>0</v>
      </c>
      <c r="O3003" t="str">
        <f t="shared" si="503"/>
        <v/>
      </c>
    </row>
    <row r="3004" spans="7:15" x14ac:dyDescent="0.25">
      <c r="G3004" s="93">
        <v>43655</v>
      </c>
      <c r="H3004" t="s">
        <v>23</v>
      </c>
      <c r="I3004" t="s">
        <v>66</v>
      </c>
      <c r="J3004" t="s">
        <v>697</v>
      </c>
      <c r="K3004" s="95">
        <v>0</v>
      </c>
      <c r="L3004" s="94">
        <v>36</v>
      </c>
      <c r="O3004" t="str">
        <f t="shared" si="503"/>
        <v/>
      </c>
    </row>
    <row r="3005" spans="7:15" x14ac:dyDescent="0.25">
      <c r="G3005" s="93">
        <v>43655</v>
      </c>
      <c r="H3005" t="s">
        <v>23</v>
      </c>
      <c r="I3005" t="s">
        <v>37</v>
      </c>
      <c r="J3005" t="s">
        <v>141</v>
      </c>
      <c r="K3005" s="95">
        <v>2.4</v>
      </c>
      <c r="L3005" s="94">
        <v>0</v>
      </c>
      <c r="O3005" t="str">
        <f t="shared" si="503"/>
        <v/>
      </c>
    </row>
    <row r="3006" spans="7:15" x14ac:dyDescent="0.25">
      <c r="G3006" s="93">
        <v>43656</v>
      </c>
      <c r="H3006" t="s">
        <v>84</v>
      </c>
      <c r="I3006" t="s">
        <v>65</v>
      </c>
      <c r="J3006" t="s">
        <v>698</v>
      </c>
      <c r="K3006" s="95">
        <v>125.68</v>
      </c>
      <c r="L3006" s="94">
        <v>0</v>
      </c>
      <c r="O3006" t="str">
        <f t="shared" si="503"/>
        <v/>
      </c>
    </row>
    <row r="3007" spans="7:15" x14ac:dyDescent="0.25">
      <c r="G3007" s="93">
        <v>43656</v>
      </c>
      <c r="H3007" t="s">
        <v>22</v>
      </c>
      <c r="I3007" t="s">
        <v>36</v>
      </c>
      <c r="J3007" t="s">
        <v>698</v>
      </c>
      <c r="K3007" s="95">
        <v>24</v>
      </c>
      <c r="L3007" s="94">
        <v>0</v>
      </c>
      <c r="O3007" t="str">
        <f t="shared" si="503"/>
        <v/>
      </c>
    </row>
    <row r="3008" spans="7:15" x14ac:dyDescent="0.25">
      <c r="G3008" s="93">
        <v>43656</v>
      </c>
      <c r="H3008" t="s">
        <v>22</v>
      </c>
      <c r="I3008" t="s">
        <v>36</v>
      </c>
      <c r="J3008" t="s">
        <v>698</v>
      </c>
      <c r="K3008" s="95">
        <v>8</v>
      </c>
      <c r="L3008" s="94">
        <v>0</v>
      </c>
      <c r="O3008" t="str">
        <f t="shared" si="503"/>
        <v/>
      </c>
    </row>
    <row r="3009" spans="7:15" x14ac:dyDescent="0.25">
      <c r="G3009" s="93">
        <v>43656</v>
      </c>
      <c r="H3009" t="s">
        <v>22</v>
      </c>
      <c r="I3009" t="s">
        <v>699</v>
      </c>
      <c r="J3009" t="s">
        <v>700</v>
      </c>
      <c r="K3009" s="95">
        <v>136.5</v>
      </c>
      <c r="L3009" s="94">
        <v>0</v>
      </c>
      <c r="O3009" t="str">
        <f t="shared" si="503"/>
        <v/>
      </c>
    </row>
    <row r="3010" spans="7:15" x14ac:dyDescent="0.25">
      <c r="G3010" s="93">
        <v>43656</v>
      </c>
      <c r="H3010" t="s">
        <v>22</v>
      </c>
      <c r="I3010" t="s">
        <v>699</v>
      </c>
      <c r="J3010" t="s">
        <v>700</v>
      </c>
      <c r="K3010" s="95">
        <v>122.52</v>
      </c>
      <c r="L3010" s="94">
        <v>0</v>
      </c>
      <c r="O3010" t="str">
        <f t="shared" si="503"/>
        <v/>
      </c>
    </row>
    <row r="3011" spans="7:15" x14ac:dyDescent="0.25">
      <c r="G3011" s="93">
        <v>43656</v>
      </c>
      <c r="H3011" t="s">
        <v>22</v>
      </c>
      <c r="I3011" t="s">
        <v>699</v>
      </c>
      <c r="J3011" t="s">
        <v>700</v>
      </c>
      <c r="K3011" s="95">
        <v>117.15</v>
      </c>
      <c r="L3011" s="94">
        <v>0</v>
      </c>
      <c r="O3011" t="str">
        <f t="shared" si="503"/>
        <v/>
      </c>
    </row>
    <row r="3012" spans="7:15" x14ac:dyDescent="0.25">
      <c r="G3012" s="93">
        <v>43656</v>
      </c>
      <c r="H3012" t="s">
        <v>22</v>
      </c>
      <c r="I3012" t="s">
        <v>699</v>
      </c>
      <c r="J3012" t="s">
        <v>700</v>
      </c>
      <c r="K3012" s="95">
        <v>57.69</v>
      </c>
      <c r="L3012" s="94">
        <v>0</v>
      </c>
      <c r="O3012" t="str">
        <f t="shared" si="503"/>
        <v/>
      </c>
    </row>
    <row r="3013" spans="7:15" x14ac:dyDescent="0.25">
      <c r="G3013" s="93">
        <v>43656</v>
      </c>
      <c r="H3013" t="s">
        <v>22</v>
      </c>
      <c r="I3013" t="s">
        <v>699</v>
      </c>
      <c r="J3013" t="s">
        <v>700</v>
      </c>
      <c r="K3013" s="95">
        <v>54.25</v>
      </c>
      <c r="L3013" s="94">
        <v>0</v>
      </c>
      <c r="O3013" t="str">
        <f t="shared" si="503"/>
        <v/>
      </c>
    </row>
    <row r="3014" spans="7:15" x14ac:dyDescent="0.25">
      <c r="G3014" s="93">
        <v>43656</v>
      </c>
      <c r="H3014" t="s">
        <v>22</v>
      </c>
      <c r="I3014" t="s">
        <v>699</v>
      </c>
      <c r="J3014" t="s">
        <v>700</v>
      </c>
      <c r="K3014" s="95">
        <v>33.020000000000003</v>
      </c>
      <c r="L3014" s="94">
        <v>0</v>
      </c>
      <c r="O3014" t="str">
        <f t="shared" si="503"/>
        <v/>
      </c>
    </row>
    <row r="3015" spans="7:15" x14ac:dyDescent="0.25">
      <c r="G3015" s="93">
        <v>43656</v>
      </c>
      <c r="H3015" t="s">
        <v>22</v>
      </c>
      <c r="I3015" t="s">
        <v>699</v>
      </c>
      <c r="J3015" t="s">
        <v>700</v>
      </c>
      <c r="K3015" s="95">
        <v>31.77</v>
      </c>
      <c r="L3015" s="94">
        <v>0</v>
      </c>
      <c r="O3015" t="str">
        <f t="shared" si="503"/>
        <v/>
      </c>
    </row>
    <row r="3016" spans="7:15" x14ac:dyDescent="0.25">
      <c r="G3016" s="93">
        <v>43656</v>
      </c>
      <c r="H3016" t="s">
        <v>22</v>
      </c>
      <c r="I3016" t="s">
        <v>699</v>
      </c>
      <c r="J3016" t="s">
        <v>700</v>
      </c>
      <c r="K3016" s="95">
        <v>29.77</v>
      </c>
      <c r="L3016" s="94">
        <v>0</v>
      </c>
      <c r="O3016" t="str">
        <f t="shared" si="503"/>
        <v/>
      </c>
    </row>
    <row r="3017" spans="7:15" x14ac:dyDescent="0.25">
      <c r="G3017" s="93">
        <v>43656</v>
      </c>
      <c r="H3017" t="s">
        <v>22</v>
      </c>
      <c r="I3017" t="s">
        <v>699</v>
      </c>
      <c r="J3017" t="s">
        <v>700</v>
      </c>
      <c r="K3017" s="95">
        <v>29.29</v>
      </c>
      <c r="L3017" s="94">
        <v>0</v>
      </c>
      <c r="O3017" t="str">
        <f t="shared" si="503"/>
        <v/>
      </c>
    </row>
    <row r="3018" spans="7:15" x14ac:dyDescent="0.25">
      <c r="G3018" s="93">
        <v>43656</v>
      </c>
      <c r="H3018" t="s">
        <v>22</v>
      </c>
      <c r="I3018" t="s">
        <v>699</v>
      </c>
      <c r="J3018" t="s">
        <v>700</v>
      </c>
      <c r="K3018" s="95">
        <v>27.99</v>
      </c>
      <c r="L3018" s="94">
        <v>0</v>
      </c>
      <c r="O3018" t="str">
        <f t="shared" ref="O3018:O3081" si="504">IF(P3018="","",O3017+1)</f>
        <v/>
      </c>
    </row>
    <row r="3019" spans="7:15" x14ac:dyDescent="0.25">
      <c r="G3019" s="93">
        <v>43656</v>
      </c>
      <c r="H3019" t="s">
        <v>22</v>
      </c>
      <c r="I3019" t="s">
        <v>699</v>
      </c>
      <c r="J3019" t="s">
        <v>700</v>
      </c>
      <c r="K3019" s="95">
        <v>26.03</v>
      </c>
      <c r="L3019" s="94">
        <v>0</v>
      </c>
      <c r="O3019" t="str">
        <f t="shared" si="504"/>
        <v/>
      </c>
    </row>
    <row r="3020" spans="7:15" x14ac:dyDescent="0.25">
      <c r="G3020" s="93">
        <v>43656</v>
      </c>
      <c r="H3020" t="s">
        <v>22</v>
      </c>
      <c r="I3020" t="s">
        <v>699</v>
      </c>
      <c r="J3020" t="s">
        <v>700</v>
      </c>
      <c r="K3020" s="95">
        <v>23.72</v>
      </c>
      <c r="L3020" s="94">
        <v>0</v>
      </c>
      <c r="O3020" t="str">
        <f t="shared" si="504"/>
        <v/>
      </c>
    </row>
    <row r="3021" spans="7:15" x14ac:dyDescent="0.25">
      <c r="G3021" s="93">
        <v>43656</v>
      </c>
      <c r="H3021" t="s">
        <v>22</v>
      </c>
      <c r="I3021" t="s">
        <v>699</v>
      </c>
      <c r="J3021" t="s">
        <v>700</v>
      </c>
      <c r="K3021" s="95">
        <v>20.170000000000002</v>
      </c>
      <c r="L3021" s="94">
        <v>0</v>
      </c>
      <c r="O3021" t="str">
        <f t="shared" si="504"/>
        <v/>
      </c>
    </row>
    <row r="3022" spans="7:15" x14ac:dyDescent="0.25">
      <c r="G3022" s="93">
        <v>43656</v>
      </c>
      <c r="H3022" t="s">
        <v>22</v>
      </c>
      <c r="I3022" t="s">
        <v>699</v>
      </c>
      <c r="J3022" t="s">
        <v>700</v>
      </c>
      <c r="K3022" s="95">
        <v>19.899999999999999</v>
      </c>
      <c r="L3022" s="94">
        <v>0</v>
      </c>
      <c r="O3022" t="str">
        <f t="shared" si="504"/>
        <v/>
      </c>
    </row>
    <row r="3023" spans="7:15" x14ac:dyDescent="0.25">
      <c r="G3023" s="93">
        <v>43656</v>
      </c>
      <c r="H3023" t="s">
        <v>22</v>
      </c>
      <c r="I3023" t="s">
        <v>699</v>
      </c>
      <c r="J3023" t="s">
        <v>700</v>
      </c>
      <c r="K3023" s="95">
        <v>17.600000000000001</v>
      </c>
      <c r="L3023" s="94">
        <v>0</v>
      </c>
      <c r="O3023" t="str">
        <f t="shared" si="504"/>
        <v/>
      </c>
    </row>
    <row r="3024" spans="7:15" x14ac:dyDescent="0.25">
      <c r="G3024" s="93">
        <v>43656</v>
      </c>
      <c r="H3024" t="s">
        <v>22</v>
      </c>
      <c r="I3024" t="s">
        <v>699</v>
      </c>
      <c r="J3024" t="s">
        <v>700</v>
      </c>
      <c r="K3024" s="95">
        <v>13.43</v>
      </c>
      <c r="L3024" s="94">
        <v>0</v>
      </c>
      <c r="O3024" t="str">
        <f t="shared" si="504"/>
        <v/>
      </c>
    </row>
    <row r="3025" spans="7:15" x14ac:dyDescent="0.25">
      <c r="G3025" s="93">
        <v>43656</v>
      </c>
      <c r="H3025" t="s">
        <v>22</v>
      </c>
      <c r="I3025" t="s">
        <v>699</v>
      </c>
      <c r="J3025" t="s">
        <v>700</v>
      </c>
      <c r="K3025" s="95">
        <v>7.26</v>
      </c>
      <c r="L3025" s="94">
        <v>0</v>
      </c>
      <c r="O3025" t="str">
        <f t="shared" si="504"/>
        <v/>
      </c>
    </row>
    <row r="3026" spans="7:15" x14ac:dyDescent="0.25">
      <c r="G3026" s="93">
        <v>43656</v>
      </c>
      <c r="H3026" t="s">
        <v>378</v>
      </c>
      <c r="I3026" t="s">
        <v>64</v>
      </c>
      <c r="J3026" t="s">
        <v>698</v>
      </c>
      <c r="K3026" s="95">
        <v>12.5</v>
      </c>
      <c r="L3026" s="94">
        <v>0</v>
      </c>
      <c r="O3026" t="str">
        <f t="shared" si="504"/>
        <v/>
      </c>
    </row>
    <row r="3027" spans="7:15" x14ac:dyDescent="0.25">
      <c r="G3027" s="93">
        <v>43656</v>
      </c>
      <c r="H3027" t="s">
        <v>80</v>
      </c>
      <c r="I3027" t="s">
        <v>699</v>
      </c>
      <c r="J3027" t="s">
        <v>700</v>
      </c>
      <c r="K3027" s="95">
        <v>254.94</v>
      </c>
      <c r="L3027" s="94">
        <v>0</v>
      </c>
      <c r="O3027" t="str">
        <f t="shared" si="504"/>
        <v/>
      </c>
    </row>
    <row r="3028" spans="7:15" x14ac:dyDescent="0.25">
      <c r="G3028" s="93">
        <v>43656</v>
      </c>
      <c r="H3028" t="s">
        <v>71</v>
      </c>
      <c r="I3028" t="s">
        <v>699</v>
      </c>
      <c r="J3028" t="s">
        <v>700</v>
      </c>
      <c r="K3028" s="95">
        <v>930.71</v>
      </c>
      <c r="L3028" s="94">
        <v>0</v>
      </c>
      <c r="O3028" t="str">
        <f t="shared" si="504"/>
        <v/>
      </c>
    </row>
    <row r="3029" spans="7:15" x14ac:dyDescent="0.25">
      <c r="G3029" s="93">
        <v>43656</v>
      </c>
      <c r="H3029" t="s">
        <v>71</v>
      </c>
      <c r="I3029" t="s">
        <v>65</v>
      </c>
      <c r="J3029" t="s">
        <v>698</v>
      </c>
      <c r="K3029" s="95">
        <v>205.5</v>
      </c>
      <c r="L3029" s="94">
        <v>0</v>
      </c>
      <c r="O3029" t="str">
        <f t="shared" si="504"/>
        <v/>
      </c>
    </row>
    <row r="3030" spans="7:15" x14ac:dyDescent="0.25">
      <c r="G3030" s="93">
        <v>43656</v>
      </c>
      <c r="H3030" t="s">
        <v>76</v>
      </c>
      <c r="I3030" t="s">
        <v>699</v>
      </c>
      <c r="J3030" t="s">
        <v>700</v>
      </c>
      <c r="K3030" s="95">
        <v>163.72</v>
      </c>
      <c r="L3030" s="94">
        <v>0</v>
      </c>
      <c r="O3030" t="str">
        <f t="shared" si="504"/>
        <v/>
      </c>
    </row>
    <row r="3031" spans="7:15" x14ac:dyDescent="0.25">
      <c r="G3031" s="93">
        <v>43656</v>
      </c>
      <c r="H3031" t="s">
        <v>77</v>
      </c>
      <c r="I3031" t="s">
        <v>65</v>
      </c>
      <c r="J3031" t="s">
        <v>698</v>
      </c>
      <c r="K3031" s="95">
        <v>20.85</v>
      </c>
      <c r="L3031" s="94">
        <v>0</v>
      </c>
      <c r="O3031" t="str">
        <f t="shared" si="504"/>
        <v/>
      </c>
    </row>
    <row r="3032" spans="7:15" x14ac:dyDescent="0.25">
      <c r="G3032" s="93">
        <v>43656</v>
      </c>
      <c r="H3032" t="s">
        <v>75</v>
      </c>
      <c r="I3032" t="s">
        <v>699</v>
      </c>
      <c r="J3032" t="s">
        <v>700</v>
      </c>
      <c r="K3032" s="95">
        <v>25.14</v>
      </c>
      <c r="L3032" s="94">
        <v>0</v>
      </c>
      <c r="O3032" t="str">
        <f t="shared" si="504"/>
        <v/>
      </c>
    </row>
    <row r="3033" spans="7:15" x14ac:dyDescent="0.25">
      <c r="G3033" s="93">
        <v>43656</v>
      </c>
      <c r="H3033" t="s">
        <v>107</v>
      </c>
      <c r="I3033" t="s">
        <v>699</v>
      </c>
      <c r="J3033" t="s">
        <v>700</v>
      </c>
      <c r="K3033" s="95">
        <v>9.9600000000000009</v>
      </c>
      <c r="L3033" s="94">
        <v>0</v>
      </c>
      <c r="O3033" t="str">
        <f t="shared" si="504"/>
        <v/>
      </c>
    </row>
    <row r="3034" spans="7:15" x14ac:dyDescent="0.25">
      <c r="G3034" s="93">
        <v>43656</v>
      </c>
      <c r="H3034" t="s">
        <v>107</v>
      </c>
      <c r="I3034" t="s">
        <v>65</v>
      </c>
      <c r="J3034" t="s">
        <v>698</v>
      </c>
      <c r="K3034" s="95">
        <v>130.18</v>
      </c>
      <c r="L3034" s="94">
        <v>0</v>
      </c>
      <c r="O3034" t="str">
        <f t="shared" si="504"/>
        <v/>
      </c>
    </row>
    <row r="3035" spans="7:15" x14ac:dyDescent="0.25">
      <c r="G3035" s="93">
        <v>43656</v>
      </c>
      <c r="H3035" t="s">
        <v>21</v>
      </c>
      <c r="I3035" t="s">
        <v>36</v>
      </c>
      <c r="J3035" t="s">
        <v>698</v>
      </c>
      <c r="K3035" s="95">
        <v>24</v>
      </c>
      <c r="L3035" s="94">
        <v>0</v>
      </c>
      <c r="O3035" t="str">
        <f t="shared" si="504"/>
        <v/>
      </c>
    </row>
    <row r="3036" spans="7:15" x14ac:dyDescent="0.25">
      <c r="G3036" s="93">
        <v>43656</v>
      </c>
      <c r="H3036" t="s">
        <v>21</v>
      </c>
      <c r="I3036" t="s">
        <v>36</v>
      </c>
      <c r="J3036" t="s">
        <v>698</v>
      </c>
      <c r="K3036" s="95">
        <v>16</v>
      </c>
      <c r="L3036" s="94">
        <v>0</v>
      </c>
      <c r="O3036" t="str">
        <f t="shared" si="504"/>
        <v/>
      </c>
    </row>
    <row r="3037" spans="7:15" x14ac:dyDescent="0.25">
      <c r="G3037" s="93">
        <v>43656</v>
      </c>
      <c r="H3037" t="s">
        <v>21</v>
      </c>
      <c r="I3037" t="s">
        <v>36</v>
      </c>
      <c r="J3037" t="s">
        <v>698</v>
      </c>
      <c r="K3037" s="95">
        <v>8</v>
      </c>
      <c r="L3037" s="94">
        <v>0</v>
      </c>
      <c r="O3037" t="str">
        <f t="shared" si="504"/>
        <v/>
      </c>
    </row>
    <row r="3038" spans="7:15" x14ac:dyDescent="0.25">
      <c r="G3038" s="93">
        <v>43656</v>
      </c>
      <c r="H3038" t="s">
        <v>21</v>
      </c>
      <c r="I3038" t="s">
        <v>699</v>
      </c>
      <c r="J3038" t="s">
        <v>700</v>
      </c>
      <c r="K3038" s="95">
        <v>1660.09</v>
      </c>
      <c r="L3038" s="94">
        <v>0</v>
      </c>
      <c r="O3038" t="str">
        <f t="shared" si="504"/>
        <v/>
      </c>
    </row>
    <row r="3039" spans="7:15" x14ac:dyDescent="0.25">
      <c r="G3039" s="93">
        <v>43656</v>
      </c>
      <c r="H3039" t="s">
        <v>21</v>
      </c>
      <c r="I3039" t="s">
        <v>699</v>
      </c>
      <c r="J3039" t="s">
        <v>700</v>
      </c>
      <c r="K3039" s="95">
        <v>839.9</v>
      </c>
      <c r="L3039" s="94">
        <v>0</v>
      </c>
      <c r="O3039" t="str">
        <f t="shared" si="504"/>
        <v/>
      </c>
    </row>
    <row r="3040" spans="7:15" x14ac:dyDescent="0.25">
      <c r="G3040" s="93">
        <v>43656</v>
      </c>
      <c r="H3040" t="s">
        <v>21</v>
      </c>
      <c r="I3040" t="s">
        <v>699</v>
      </c>
      <c r="J3040" t="s">
        <v>700</v>
      </c>
      <c r="K3040" s="95">
        <v>828.89</v>
      </c>
      <c r="L3040" s="94">
        <v>0</v>
      </c>
      <c r="O3040" t="str">
        <f t="shared" si="504"/>
        <v/>
      </c>
    </row>
    <row r="3041" spans="7:15" x14ac:dyDescent="0.25">
      <c r="G3041" s="93">
        <v>43656</v>
      </c>
      <c r="H3041" t="s">
        <v>21</v>
      </c>
      <c r="I3041" t="s">
        <v>699</v>
      </c>
      <c r="J3041" t="s">
        <v>700</v>
      </c>
      <c r="K3041" s="95">
        <v>757.32</v>
      </c>
      <c r="L3041" s="94">
        <v>0</v>
      </c>
      <c r="O3041" t="str">
        <f t="shared" si="504"/>
        <v/>
      </c>
    </row>
    <row r="3042" spans="7:15" x14ac:dyDescent="0.25">
      <c r="G3042" s="93">
        <v>43656</v>
      </c>
      <c r="H3042" t="s">
        <v>21</v>
      </c>
      <c r="I3042" t="s">
        <v>699</v>
      </c>
      <c r="J3042" t="s">
        <v>700</v>
      </c>
      <c r="K3042" s="95">
        <v>706.08</v>
      </c>
      <c r="L3042" s="94">
        <v>0</v>
      </c>
      <c r="O3042" t="str">
        <f t="shared" si="504"/>
        <v/>
      </c>
    </row>
    <row r="3043" spans="7:15" x14ac:dyDescent="0.25">
      <c r="G3043" s="93">
        <v>43656</v>
      </c>
      <c r="H3043" t="s">
        <v>21</v>
      </c>
      <c r="I3043" t="s">
        <v>699</v>
      </c>
      <c r="J3043" t="s">
        <v>700</v>
      </c>
      <c r="K3043" s="95">
        <v>575.63</v>
      </c>
      <c r="L3043" s="94">
        <v>0</v>
      </c>
      <c r="O3043" t="str">
        <f t="shared" si="504"/>
        <v/>
      </c>
    </row>
    <row r="3044" spans="7:15" x14ac:dyDescent="0.25">
      <c r="G3044" s="93">
        <v>43656</v>
      </c>
      <c r="H3044" t="s">
        <v>21</v>
      </c>
      <c r="I3044" t="s">
        <v>699</v>
      </c>
      <c r="J3044" t="s">
        <v>700</v>
      </c>
      <c r="K3044" s="95">
        <v>562.02</v>
      </c>
      <c r="L3044" s="94">
        <v>0</v>
      </c>
      <c r="O3044" t="str">
        <f t="shared" si="504"/>
        <v/>
      </c>
    </row>
    <row r="3045" spans="7:15" x14ac:dyDescent="0.25">
      <c r="G3045" s="93">
        <v>43656</v>
      </c>
      <c r="H3045" t="s">
        <v>21</v>
      </c>
      <c r="I3045" t="s">
        <v>699</v>
      </c>
      <c r="J3045" t="s">
        <v>700</v>
      </c>
      <c r="K3045" s="95">
        <v>551.41</v>
      </c>
      <c r="L3045" s="94">
        <v>0</v>
      </c>
      <c r="O3045" t="str">
        <f t="shared" si="504"/>
        <v/>
      </c>
    </row>
    <row r="3046" spans="7:15" x14ac:dyDescent="0.25">
      <c r="G3046" s="93">
        <v>43656</v>
      </c>
      <c r="H3046" t="s">
        <v>21</v>
      </c>
      <c r="I3046" t="s">
        <v>699</v>
      </c>
      <c r="J3046" t="s">
        <v>700</v>
      </c>
      <c r="K3046" s="95">
        <v>531.46</v>
      </c>
      <c r="L3046" s="94">
        <v>0</v>
      </c>
      <c r="O3046" t="str">
        <f t="shared" si="504"/>
        <v/>
      </c>
    </row>
    <row r="3047" spans="7:15" x14ac:dyDescent="0.25">
      <c r="G3047" s="93">
        <v>43656</v>
      </c>
      <c r="H3047" t="s">
        <v>21</v>
      </c>
      <c r="I3047" t="s">
        <v>699</v>
      </c>
      <c r="J3047" t="s">
        <v>700</v>
      </c>
      <c r="K3047" s="95">
        <v>477.64</v>
      </c>
      <c r="L3047" s="94">
        <v>0</v>
      </c>
      <c r="O3047" t="str">
        <f t="shared" si="504"/>
        <v/>
      </c>
    </row>
    <row r="3048" spans="7:15" x14ac:dyDescent="0.25">
      <c r="G3048" s="93">
        <v>43656</v>
      </c>
      <c r="H3048" t="s">
        <v>21</v>
      </c>
      <c r="I3048" t="s">
        <v>699</v>
      </c>
      <c r="J3048" t="s">
        <v>700</v>
      </c>
      <c r="K3048" s="95">
        <v>453.9</v>
      </c>
      <c r="L3048" s="94">
        <v>0</v>
      </c>
      <c r="O3048" t="str">
        <f t="shared" si="504"/>
        <v/>
      </c>
    </row>
    <row r="3049" spans="7:15" x14ac:dyDescent="0.25">
      <c r="G3049" s="93">
        <v>43656</v>
      </c>
      <c r="H3049" t="s">
        <v>21</v>
      </c>
      <c r="I3049" t="s">
        <v>699</v>
      </c>
      <c r="J3049" t="s">
        <v>700</v>
      </c>
      <c r="K3049" s="95">
        <v>392.27</v>
      </c>
      <c r="L3049" s="94">
        <v>0</v>
      </c>
      <c r="O3049" t="str">
        <f t="shared" si="504"/>
        <v/>
      </c>
    </row>
    <row r="3050" spans="7:15" x14ac:dyDescent="0.25">
      <c r="G3050" s="93">
        <v>43656</v>
      </c>
      <c r="H3050" t="s">
        <v>21</v>
      </c>
      <c r="I3050" t="s">
        <v>699</v>
      </c>
      <c r="J3050" t="s">
        <v>700</v>
      </c>
      <c r="K3050" s="95">
        <v>339.11</v>
      </c>
      <c r="L3050" s="94">
        <v>0</v>
      </c>
      <c r="O3050" t="str">
        <f t="shared" si="504"/>
        <v/>
      </c>
    </row>
    <row r="3051" spans="7:15" x14ac:dyDescent="0.25">
      <c r="G3051" s="93">
        <v>43656</v>
      </c>
      <c r="H3051" t="s">
        <v>21</v>
      </c>
      <c r="I3051" t="s">
        <v>699</v>
      </c>
      <c r="J3051" t="s">
        <v>700</v>
      </c>
      <c r="K3051" s="95">
        <v>277.51</v>
      </c>
      <c r="L3051" s="94">
        <v>0</v>
      </c>
      <c r="O3051" t="str">
        <f t="shared" si="504"/>
        <v/>
      </c>
    </row>
    <row r="3052" spans="7:15" x14ac:dyDescent="0.25">
      <c r="G3052" s="93">
        <v>43656</v>
      </c>
      <c r="H3052" t="s">
        <v>21</v>
      </c>
      <c r="I3052" t="s">
        <v>699</v>
      </c>
      <c r="J3052" t="s">
        <v>700</v>
      </c>
      <c r="K3052" s="95">
        <v>217.88</v>
      </c>
      <c r="L3052" s="94">
        <v>0</v>
      </c>
      <c r="O3052" t="str">
        <f t="shared" si="504"/>
        <v/>
      </c>
    </row>
    <row r="3053" spans="7:15" x14ac:dyDescent="0.25">
      <c r="G3053" s="93">
        <v>43656</v>
      </c>
      <c r="H3053" t="s">
        <v>21</v>
      </c>
      <c r="I3053" t="s">
        <v>699</v>
      </c>
      <c r="J3053" t="s">
        <v>700</v>
      </c>
      <c r="K3053" s="95">
        <v>186.05</v>
      </c>
      <c r="L3053" s="94">
        <v>0</v>
      </c>
      <c r="O3053" t="str">
        <f t="shared" si="504"/>
        <v/>
      </c>
    </row>
    <row r="3054" spans="7:15" x14ac:dyDescent="0.25">
      <c r="G3054" s="93">
        <v>43656</v>
      </c>
      <c r="H3054" t="s">
        <v>21</v>
      </c>
      <c r="I3054" t="s">
        <v>699</v>
      </c>
      <c r="J3054" t="s">
        <v>700</v>
      </c>
      <c r="K3054" s="95">
        <v>173.93</v>
      </c>
      <c r="L3054" s="94">
        <v>0</v>
      </c>
      <c r="O3054" t="str">
        <f t="shared" si="504"/>
        <v/>
      </c>
    </row>
    <row r="3055" spans="7:15" x14ac:dyDescent="0.25">
      <c r="G3055" s="93">
        <v>43656</v>
      </c>
      <c r="H3055" t="s">
        <v>21</v>
      </c>
      <c r="I3055" t="s">
        <v>699</v>
      </c>
      <c r="J3055" t="s">
        <v>700</v>
      </c>
      <c r="K3055" s="95">
        <v>173.81</v>
      </c>
      <c r="L3055" s="94">
        <v>0</v>
      </c>
      <c r="O3055" t="str">
        <f t="shared" si="504"/>
        <v/>
      </c>
    </row>
    <row r="3056" spans="7:15" x14ac:dyDescent="0.25">
      <c r="G3056" s="93">
        <v>43656</v>
      </c>
      <c r="H3056" t="s">
        <v>21</v>
      </c>
      <c r="I3056" t="s">
        <v>699</v>
      </c>
      <c r="J3056" t="s">
        <v>700</v>
      </c>
      <c r="K3056" s="95">
        <v>170.64</v>
      </c>
      <c r="L3056" s="94">
        <v>0</v>
      </c>
      <c r="O3056" t="str">
        <f t="shared" si="504"/>
        <v/>
      </c>
    </row>
    <row r="3057" spans="7:15" x14ac:dyDescent="0.25">
      <c r="G3057" s="93">
        <v>43656</v>
      </c>
      <c r="H3057" t="s">
        <v>21</v>
      </c>
      <c r="I3057" t="s">
        <v>699</v>
      </c>
      <c r="J3057" t="s">
        <v>700</v>
      </c>
      <c r="K3057" s="95">
        <v>132.77000000000001</v>
      </c>
      <c r="L3057" s="94">
        <v>0</v>
      </c>
      <c r="O3057" t="str">
        <f t="shared" si="504"/>
        <v/>
      </c>
    </row>
    <row r="3058" spans="7:15" x14ac:dyDescent="0.25">
      <c r="G3058" s="93">
        <v>43656</v>
      </c>
      <c r="H3058" t="s">
        <v>21</v>
      </c>
      <c r="I3058" t="s">
        <v>699</v>
      </c>
      <c r="J3058" t="s">
        <v>700</v>
      </c>
      <c r="K3058" s="95">
        <v>121.62</v>
      </c>
      <c r="L3058" s="94">
        <v>0</v>
      </c>
      <c r="O3058" t="str">
        <f t="shared" si="504"/>
        <v/>
      </c>
    </row>
    <row r="3059" spans="7:15" x14ac:dyDescent="0.25">
      <c r="G3059" s="93">
        <v>43656</v>
      </c>
      <c r="H3059" t="s">
        <v>21</v>
      </c>
      <c r="I3059" t="s">
        <v>699</v>
      </c>
      <c r="J3059" t="s">
        <v>700</v>
      </c>
      <c r="K3059" s="95">
        <v>29.64</v>
      </c>
      <c r="L3059" s="94">
        <v>0</v>
      </c>
      <c r="O3059" t="str">
        <f t="shared" si="504"/>
        <v/>
      </c>
    </row>
    <row r="3060" spans="7:15" x14ac:dyDescent="0.25">
      <c r="G3060" s="93">
        <v>43656</v>
      </c>
      <c r="H3060" t="s">
        <v>21</v>
      </c>
      <c r="I3060" t="s">
        <v>699</v>
      </c>
      <c r="J3060" t="s">
        <v>700</v>
      </c>
      <c r="K3060" s="95">
        <v>28.02</v>
      </c>
      <c r="L3060" s="94">
        <v>0</v>
      </c>
      <c r="O3060" t="str">
        <f t="shared" si="504"/>
        <v/>
      </c>
    </row>
    <row r="3061" spans="7:15" x14ac:dyDescent="0.25">
      <c r="G3061" s="93">
        <v>43656</v>
      </c>
      <c r="H3061" t="s">
        <v>81</v>
      </c>
      <c r="I3061" t="s">
        <v>65</v>
      </c>
      <c r="J3061" t="s">
        <v>698</v>
      </c>
      <c r="K3061" s="95">
        <v>869.85</v>
      </c>
      <c r="L3061" s="94">
        <v>0</v>
      </c>
      <c r="O3061" t="str">
        <f t="shared" si="504"/>
        <v/>
      </c>
    </row>
    <row r="3062" spans="7:15" x14ac:dyDescent="0.25">
      <c r="G3062" s="93">
        <v>43656</v>
      </c>
      <c r="H3062" t="s">
        <v>69</v>
      </c>
      <c r="I3062" t="s">
        <v>699</v>
      </c>
      <c r="J3062" t="s">
        <v>700</v>
      </c>
      <c r="K3062" s="95">
        <v>30.39</v>
      </c>
      <c r="L3062" s="94">
        <v>0</v>
      </c>
      <c r="O3062" t="str">
        <f t="shared" si="504"/>
        <v/>
      </c>
    </row>
    <row r="3063" spans="7:15" x14ac:dyDescent="0.25">
      <c r="G3063" s="93">
        <v>43656</v>
      </c>
      <c r="H3063" t="s">
        <v>69</v>
      </c>
      <c r="I3063" t="s">
        <v>65</v>
      </c>
      <c r="J3063" t="s">
        <v>698</v>
      </c>
      <c r="K3063" s="95">
        <v>12</v>
      </c>
      <c r="L3063" s="94">
        <v>0</v>
      </c>
      <c r="O3063" t="str">
        <f t="shared" si="504"/>
        <v/>
      </c>
    </row>
    <row r="3064" spans="7:15" x14ac:dyDescent="0.25">
      <c r="G3064" s="93">
        <v>43656</v>
      </c>
      <c r="H3064" t="s">
        <v>68</v>
      </c>
      <c r="I3064" t="s">
        <v>699</v>
      </c>
      <c r="J3064" t="s">
        <v>700</v>
      </c>
      <c r="K3064" s="95">
        <v>804.21</v>
      </c>
      <c r="L3064" s="94">
        <v>0</v>
      </c>
      <c r="O3064" t="str">
        <f t="shared" si="504"/>
        <v/>
      </c>
    </row>
    <row r="3065" spans="7:15" x14ac:dyDescent="0.25">
      <c r="G3065" s="93">
        <v>43656</v>
      </c>
      <c r="H3065" t="s">
        <v>23</v>
      </c>
      <c r="I3065" t="s">
        <v>37</v>
      </c>
      <c r="J3065" t="s">
        <v>331</v>
      </c>
      <c r="K3065" s="95">
        <v>2.4</v>
      </c>
      <c r="L3065" s="94">
        <v>0</v>
      </c>
      <c r="O3065" t="str">
        <f t="shared" si="504"/>
        <v/>
      </c>
    </row>
    <row r="3066" spans="7:15" x14ac:dyDescent="0.25">
      <c r="G3066" s="93">
        <v>43656</v>
      </c>
      <c r="H3066" t="s">
        <v>23</v>
      </c>
      <c r="I3066" t="s">
        <v>699</v>
      </c>
      <c r="J3066" t="s">
        <v>700</v>
      </c>
      <c r="K3066" s="95">
        <v>138.13</v>
      </c>
      <c r="L3066" s="94">
        <v>0</v>
      </c>
      <c r="O3066" t="str">
        <f t="shared" si="504"/>
        <v/>
      </c>
    </row>
    <row r="3067" spans="7:15" x14ac:dyDescent="0.25">
      <c r="G3067" s="93">
        <v>43656</v>
      </c>
      <c r="H3067" t="s">
        <v>23</v>
      </c>
      <c r="I3067" t="s">
        <v>699</v>
      </c>
      <c r="J3067" t="s">
        <v>700</v>
      </c>
      <c r="K3067" s="95">
        <v>60.19</v>
      </c>
      <c r="L3067" s="94">
        <v>0</v>
      </c>
      <c r="O3067" t="str">
        <f t="shared" si="504"/>
        <v/>
      </c>
    </row>
    <row r="3068" spans="7:15" x14ac:dyDescent="0.25">
      <c r="G3068" s="93">
        <v>43656</v>
      </c>
      <c r="H3068" t="s">
        <v>23</v>
      </c>
      <c r="I3068" t="s">
        <v>699</v>
      </c>
      <c r="J3068" t="s">
        <v>700</v>
      </c>
      <c r="K3068" s="95">
        <v>57.16</v>
      </c>
      <c r="L3068" s="94">
        <v>0</v>
      </c>
      <c r="O3068" t="str">
        <f t="shared" si="504"/>
        <v/>
      </c>
    </row>
    <row r="3069" spans="7:15" x14ac:dyDescent="0.25">
      <c r="G3069" s="93">
        <v>43656</v>
      </c>
      <c r="H3069" t="s">
        <v>23</v>
      </c>
      <c r="I3069" t="s">
        <v>699</v>
      </c>
      <c r="J3069" t="s">
        <v>700</v>
      </c>
      <c r="K3069" s="95">
        <v>42.15</v>
      </c>
      <c r="L3069" s="94">
        <v>0</v>
      </c>
      <c r="O3069" t="str">
        <f t="shared" si="504"/>
        <v/>
      </c>
    </row>
    <row r="3070" spans="7:15" x14ac:dyDescent="0.25">
      <c r="G3070" s="93">
        <v>43657</v>
      </c>
      <c r="H3070" t="s">
        <v>84</v>
      </c>
      <c r="I3070" t="s">
        <v>58</v>
      </c>
      <c r="J3070" t="s">
        <v>701</v>
      </c>
      <c r="K3070" s="95">
        <v>0</v>
      </c>
      <c r="L3070" s="94">
        <v>20.25</v>
      </c>
      <c r="O3070" t="str">
        <f t="shared" si="504"/>
        <v/>
      </c>
    </row>
    <row r="3071" spans="7:15" x14ac:dyDescent="0.25">
      <c r="G3071" s="93">
        <v>43657</v>
      </c>
      <c r="H3071" t="s">
        <v>84</v>
      </c>
      <c r="I3071" t="s">
        <v>66</v>
      </c>
      <c r="J3071" t="s">
        <v>701</v>
      </c>
      <c r="K3071" s="95">
        <v>20.25</v>
      </c>
      <c r="L3071" s="94">
        <v>0</v>
      </c>
      <c r="O3071" t="str">
        <f t="shared" si="504"/>
        <v/>
      </c>
    </row>
    <row r="3072" spans="7:15" x14ac:dyDescent="0.25">
      <c r="G3072" s="93">
        <v>43657</v>
      </c>
      <c r="H3072" t="s">
        <v>22</v>
      </c>
      <c r="I3072" t="s">
        <v>36</v>
      </c>
      <c r="J3072" t="s">
        <v>701</v>
      </c>
      <c r="K3072" s="95">
        <v>32</v>
      </c>
      <c r="L3072" s="94">
        <v>0</v>
      </c>
      <c r="O3072" t="str">
        <f t="shared" si="504"/>
        <v/>
      </c>
    </row>
    <row r="3073" spans="7:15" x14ac:dyDescent="0.25">
      <c r="G3073" s="93">
        <v>43657</v>
      </c>
      <c r="H3073" t="s">
        <v>22</v>
      </c>
      <c r="I3073" t="s">
        <v>36</v>
      </c>
      <c r="J3073" t="s">
        <v>701</v>
      </c>
      <c r="K3073" s="95">
        <v>8</v>
      </c>
      <c r="L3073" s="94">
        <v>0</v>
      </c>
      <c r="O3073" t="str">
        <f t="shared" si="504"/>
        <v/>
      </c>
    </row>
    <row r="3074" spans="7:15" x14ac:dyDescent="0.25">
      <c r="G3074" s="93">
        <v>43657</v>
      </c>
      <c r="H3074" t="s">
        <v>167</v>
      </c>
      <c r="I3074" t="s">
        <v>58</v>
      </c>
      <c r="J3074" t="s">
        <v>701</v>
      </c>
      <c r="K3074" s="95">
        <v>0</v>
      </c>
      <c r="L3074" s="94">
        <v>93.15</v>
      </c>
      <c r="O3074" t="str">
        <f t="shared" si="504"/>
        <v/>
      </c>
    </row>
    <row r="3075" spans="7:15" x14ac:dyDescent="0.25">
      <c r="G3075" s="93">
        <v>43657</v>
      </c>
      <c r="H3075" t="s">
        <v>167</v>
      </c>
      <c r="I3075" t="s">
        <v>66</v>
      </c>
      <c r="J3075" t="s">
        <v>701</v>
      </c>
      <c r="K3075" s="95">
        <v>93.15</v>
      </c>
      <c r="L3075" s="94">
        <v>0</v>
      </c>
      <c r="O3075" t="str">
        <f t="shared" si="504"/>
        <v/>
      </c>
    </row>
    <row r="3076" spans="7:15" x14ac:dyDescent="0.25">
      <c r="G3076" s="93">
        <v>43657</v>
      </c>
      <c r="H3076" t="s">
        <v>80</v>
      </c>
      <c r="I3076" t="s">
        <v>64</v>
      </c>
      <c r="J3076" t="s">
        <v>701</v>
      </c>
      <c r="K3076" s="95">
        <v>60.7</v>
      </c>
      <c r="L3076" s="94">
        <v>0</v>
      </c>
      <c r="O3076" t="str">
        <f t="shared" si="504"/>
        <v/>
      </c>
    </row>
    <row r="3077" spans="7:15" x14ac:dyDescent="0.25">
      <c r="G3077" s="93">
        <v>43657</v>
      </c>
      <c r="H3077" t="s">
        <v>80</v>
      </c>
      <c r="I3077" t="s">
        <v>58</v>
      </c>
      <c r="J3077" t="s">
        <v>701</v>
      </c>
      <c r="K3077" s="95">
        <v>0</v>
      </c>
      <c r="L3077" s="94">
        <v>10</v>
      </c>
      <c r="O3077" t="str">
        <f t="shared" si="504"/>
        <v/>
      </c>
    </row>
    <row r="3078" spans="7:15" x14ac:dyDescent="0.25">
      <c r="G3078" s="93">
        <v>43657</v>
      </c>
      <c r="H3078" t="s">
        <v>80</v>
      </c>
      <c r="I3078" t="s">
        <v>66</v>
      </c>
      <c r="J3078" t="s">
        <v>701</v>
      </c>
      <c r="K3078" s="95">
        <v>10</v>
      </c>
      <c r="L3078" s="94">
        <v>0</v>
      </c>
      <c r="O3078" t="str">
        <f t="shared" si="504"/>
        <v/>
      </c>
    </row>
    <row r="3079" spans="7:15" x14ac:dyDescent="0.25">
      <c r="G3079" s="93">
        <v>43657</v>
      </c>
      <c r="H3079" t="s">
        <v>71</v>
      </c>
      <c r="I3079" t="s">
        <v>65</v>
      </c>
      <c r="J3079" t="s">
        <v>701</v>
      </c>
      <c r="K3079" s="95">
        <v>20</v>
      </c>
      <c r="L3079" s="94">
        <v>0</v>
      </c>
      <c r="O3079" t="str">
        <f t="shared" si="504"/>
        <v/>
      </c>
    </row>
    <row r="3080" spans="7:15" x14ac:dyDescent="0.25">
      <c r="G3080" s="93">
        <v>43657</v>
      </c>
      <c r="H3080" t="s">
        <v>77</v>
      </c>
      <c r="I3080" t="s">
        <v>65</v>
      </c>
      <c r="J3080" t="s">
        <v>701</v>
      </c>
      <c r="K3080" s="95">
        <v>12.9</v>
      </c>
      <c r="L3080" s="94">
        <v>0</v>
      </c>
      <c r="O3080" t="str">
        <f t="shared" si="504"/>
        <v/>
      </c>
    </row>
    <row r="3081" spans="7:15" x14ac:dyDescent="0.25">
      <c r="G3081" s="93">
        <v>43657</v>
      </c>
      <c r="H3081" t="s">
        <v>79</v>
      </c>
      <c r="I3081" t="s">
        <v>65</v>
      </c>
      <c r="J3081" t="s">
        <v>701</v>
      </c>
      <c r="K3081" s="95">
        <v>30</v>
      </c>
      <c r="L3081" s="94">
        <v>0</v>
      </c>
      <c r="O3081" t="str">
        <f t="shared" si="504"/>
        <v/>
      </c>
    </row>
    <row r="3082" spans="7:15" x14ac:dyDescent="0.25">
      <c r="G3082" s="93">
        <v>43657</v>
      </c>
      <c r="H3082" t="s">
        <v>107</v>
      </c>
      <c r="I3082" t="s">
        <v>58</v>
      </c>
      <c r="J3082" t="s">
        <v>701</v>
      </c>
      <c r="K3082" s="95">
        <v>0</v>
      </c>
      <c r="L3082" s="94">
        <v>10</v>
      </c>
      <c r="O3082" t="str">
        <f t="shared" ref="O3082:O3145" si="505">IF(P3082="","",O3081+1)</f>
        <v/>
      </c>
    </row>
    <row r="3083" spans="7:15" x14ac:dyDescent="0.25">
      <c r="G3083" s="93">
        <v>43657</v>
      </c>
      <c r="H3083" t="s">
        <v>107</v>
      </c>
      <c r="I3083" t="s">
        <v>66</v>
      </c>
      <c r="J3083" t="s">
        <v>701</v>
      </c>
      <c r="K3083" s="95">
        <v>10</v>
      </c>
      <c r="L3083" s="94">
        <v>0</v>
      </c>
      <c r="O3083" t="str">
        <f t="shared" si="505"/>
        <v/>
      </c>
    </row>
    <row r="3084" spans="7:15" x14ac:dyDescent="0.25">
      <c r="G3084" s="93">
        <v>43657</v>
      </c>
      <c r="H3084" t="s">
        <v>318</v>
      </c>
      <c r="I3084" t="s">
        <v>105</v>
      </c>
      <c r="J3084" t="s">
        <v>701</v>
      </c>
      <c r="K3084" s="95">
        <v>12.83</v>
      </c>
      <c r="L3084" s="94">
        <v>0</v>
      </c>
      <c r="O3084" t="str">
        <f t="shared" si="505"/>
        <v/>
      </c>
    </row>
    <row r="3085" spans="7:15" x14ac:dyDescent="0.25">
      <c r="G3085" s="93">
        <v>43657</v>
      </c>
      <c r="H3085" t="s">
        <v>21</v>
      </c>
      <c r="I3085" t="s">
        <v>36</v>
      </c>
      <c r="J3085" t="s">
        <v>701</v>
      </c>
      <c r="K3085" s="95">
        <v>16</v>
      </c>
      <c r="L3085" s="94">
        <v>0</v>
      </c>
      <c r="O3085" t="str">
        <f t="shared" si="505"/>
        <v/>
      </c>
    </row>
    <row r="3086" spans="7:15" x14ac:dyDescent="0.25">
      <c r="G3086" s="93">
        <v>43657</v>
      </c>
      <c r="H3086" t="s">
        <v>21</v>
      </c>
      <c r="I3086" t="s">
        <v>36</v>
      </c>
      <c r="J3086" t="s">
        <v>701</v>
      </c>
      <c r="K3086" s="95">
        <v>8</v>
      </c>
      <c r="L3086" s="94">
        <v>0</v>
      </c>
      <c r="O3086" t="str">
        <f t="shared" si="505"/>
        <v/>
      </c>
    </row>
    <row r="3087" spans="7:15" x14ac:dyDescent="0.25">
      <c r="G3087" s="93">
        <v>43657</v>
      </c>
      <c r="H3087" t="s">
        <v>369</v>
      </c>
      <c r="I3087" t="s">
        <v>64</v>
      </c>
      <c r="J3087" t="s">
        <v>701</v>
      </c>
      <c r="K3087" s="95">
        <v>147.5</v>
      </c>
      <c r="L3087" s="94">
        <v>0</v>
      </c>
      <c r="O3087" t="str">
        <f t="shared" si="505"/>
        <v/>
      </c>
    </row>
    <row r="3088" spans="7:15" x14ac:dyDescent="0.25">
      <c r="G3088" s="93">
        <v>43657</v>
      </c>
      <c r="H3088" t="s">
        <v>82</v>
      </c>
      <c r="I3088" t="s">
        <v>58</v>
      </c>
      <c r="J3088" t="s">
        <v>701</v>
      </c>
      <c r="K3088" s="95">
        <v>0</v>
      </c>
      <c r="L3088" s="94">
        <v>68.680000000000007</v>
      </c>
      <c r="O3088" t="str">
        <f t="shared" si="505"/>
        <v/>
      </c>
    </row>
    <row r="3089" spans="7:15" x14ac:dyDescent="0.25">
      <c r="G3089" s="93">
        <v>43657</v>
      </c>
      <c r="H3089" t="s">
        <v>82</v>
      </c>
      <c r="I3089" t="s">
        <v>66</v>
      </c>
      <c r="J3089" t="s">
        <v>701</v>
      </c>
      <c r="K3089" s="95">
        <v>68.680000000000007</v>
      </c>
      <c r="L3089" s="94">
        <v>0</v>
      </c>
      <c r="O3089" t="str">
        <f t="shared" si="505"/>
        <v/>
      </c>
    </row>
    <row r="3090" spans="7:15" x14ac:dyDescent="0.25">
      <c r="G3090" s="93">
        <v>43657</v>
      </c>
      <c r="H3090" t="s">
        <v>82</v>
      </c>
      <c r="I3090" t="s">
        <v>65</v>
      </c>
      <c r="J3090" t="s">
        <v>701</v>
      </c>
      <c r="K3090" s="95">
        <v>58.3</v>
      </c>
      <c r="L3090" s="94">
        <v>0</v>
      </c>
      <c r="O3090" t="str">
        <f t="shared" si="505"/>
        <v/>
      </c>
    </row>
    <row r="3091" spans="7:15" x14ac:dyDescent="0.25">
      <c r="G3091" s="93">
        <v>43657</v>
      </c>
      <c r="H3091" t="s">
        <v>69</v>
      </c>
      <c r="I3091" t="s">
        <v>58</v>
      </c>
      <c r="J3091" t="s">
        <v>701</v>
      </c>
      <c r="K3091" s="95">
        <v>0</v>
      </c>
      <c r="L3091" s="94">
        <v>30</v>
      </c>
      <c r="O3091" t="str">
        <f t="shared" si="505"/>
        <v/>
      </c>
    </row>
    <row r="3092" spans="7:15" x14ac:dyDescent="0.25">
      <c r="G3092" s="93">
        <v>43657</v>
      </c>
      <c r="H3092" t="s">
        <v>69</v>
      </c>
      <c r="I3092" t="s">
        <v>66</v>
      </c>
      <c r="J3092" t="s">
        <v>701</v>
      </c>
      <c r="K3092" s="95">
        <v>30</v>
      </c>
      <c r="L3092" s="94">
        <v>0</v>
      </c>
      <c r="O3092" t="str">
        <f t="shared" si="505"/>
        <v/>
      </c>
    </row>
    <row r="3093" spans="7:15" x14ac:dyDescent="0.25">
      <c r="G3093" s="93">
        <v>43657</v>
      </c>
      <c r="H3093" t="s">
        <v>23</v>
      </c>
      <c r="I3093" t="s">
        <v>37</v>
      </c>
      <c r="J3093" t="s">
        <v>141</v>
      </c>
      <c r="K3093" s="95">
        <v>2.4</v>
      </c>
      <c r="L3093" s="94">
        <v>0</v>
      </c>
      <c r="O3093" t="str">
        <f t="shared" si="505"/>
        <v/>
      </c>
    </row>
    <row r="3094" spans="7:15" x14ac:dyDescent="0.25">
      <c r="G3094" s="93">
        <v>43657</v>
      </c>
      <c r="H3094" t="s">
        <v>23</v>
      </c>
      <c r="I3094" t="s">
        <v>37</v>
      </c>
      <c r="J3094" t="s">
        <v>160</v>
      </c>
      <c r="K3094" s="95">
        <v>5</v>
      </c>
      <c r="L3094" s="94">
        <v>0</v>
      </c>
      <c r="O3094" t="str">
        <f t="shared" si="505"/>
        <v/>
      </c>
    </row>
    <row r="3095" spans="7:15" x14ac:dyDescent="0.25">
      <c r="G3095" s="93">
        <v>43657</v>
      </c>
      <c r="H3095" t="s">
        <v>23</v>
      </c>
      <c r="I3095" t="s">
        <v>37</v>
      </c>
      <c r="J3095" t="s">
        <v>144</v>
      </c>
      <c r="K3095" s="95">
        <v>1.8</v>
      </c>
      <c r="L3095" s="94">
        <v>0</v>
      </c>
      <c r="O3095" t="str">
        <f t="shared" si="505"/>
        <v/>
      </c>
    </row>
    <row r="3096" spans="7:15" x14ac:dyDescent="0.25">
      <c r="G3096" s="93">
        <v>43658</v>
      </c>
      <c r="H3096" t="s">
        <v>85</v>
      </c>
      <c r="I3096" t="s">
        <v>66</v>
      </c>
      <c r="J3096" t="s">
        <v>702</v>
      </c>
      <c r="K3096" s="95">
        <v>86.05</v>
      </c>
      <c r="L3096" s="94">
        <v>0</v>
      </c>
      <c r="O3096" t="str">
        <f t="shared" si="505"/>
        <v/>
      </c>
    </row>
    <row r="3097" spans="7:15" x14ac:dyDescent="0.25">
      <c r="G3097" s="93">
        <v>43658</v>
      </c>
      <c r="H3097" t="s">
        <v>78</v>
      </c>
      <c r="I3097" t="s">
        <v>66</v>
      </c>
      <c r="J3097" t="s">
        <v>702</v>
      </c>
      <c r="K3097" s="95">
        <v>344.25</v>
      </c>
      <c r="L3097" s="94">
        <v>0</v>
      </c>
      <c r="O3097" t="str">
        <f t="shared" si="505"/>
        <v/>
      </c>
    </row>
    <row r="3098" spans="7:15" x14ac:dyDescent="0.25">
      <c r="G3098" s="93">
        <v>43658</v>
      </c>
      <c r="H3098" t="s">
        <v>22</v>
      </c>
      <c r="I3098" t="s">
        <v>36</v>
      </c>
      <c r="J3098" t="s">
        <v>702</v>
      </c>
      <c r="K3098" s="95">
        <v>16</v>
      </c>
      <c r="L3098" s="94">
        <v>0</v>
      </c>
      <c r="O3098" t="str">
        <f t="shared" si="505"/>
        <v/>
      </c>
    </row>
    <row r="3099" spans="7:15" x14ac:dyDescent="0.25">
      <c r="G3099" s="93">
        <v>43658</v>
      </c>
      <c r="H3099" t="s">
        <v>72</v>
      </c>
      <c r="I3099" t="s">
        <v>65</v>
      </c>
      <c r="J3099" t="s">
        <v>702</v>
      </c>
      <c r="K3099" s="95">
        <v>25</v>
      </c>
      <c r="L3099" s="94">
        <v>0</v>
      </c>
      <c r="O3099" t="str">
        <f t="shared" si="505"/>
        <v/>
      </c>
    </row>
    <row r="3100" spans="7:15" x14ac:dyDescent="0.25">
      <c r="G3100" s="93">
        <v>43658</v>
      </c>
      <c r="H3100" t="s">
        <v>80</v>
      </c>
      <c r="I3100" t="s">
        <v>63</v>
      </c>
      <c r="J3100" t="s">
        <v>702</v>
      </c>
      <c r="K3100" s="95">
        <v>186.42</v>
      </c>
      <c r="L3100" s="94">
        <v>0</v>
      </c>
      <c r="O3100" t="str">
        <f t="shared" si="505"/>
        <v/>
      </c>
    </row>
    <row r="3101" spans="7:15" x14ac:dyDescent="0.25">
      <c r="G3101" s="93">
        <v>43658</v>
      </c>
      <c r="H3101" t="s">
        <v>80</v>
      </c>
      <c r="I3101" t="s">
        <v>66</v>
      </c>
      <c r="J3101" t="s">
        <v>702</v>
      </c>
      <c r="K3101" s="95">
        <v>20.67</v>
      </c>
      <c r="L3101" s="94">
        <v>0</v>
      </c>
      <c r="O3101" t="str">
        <f t="shared" si="505"/>
        <v/>
      </c>
    </row>
    <row r="3102" spans="7:15" x14ac:dyDescent="0.25">
      <c r="G3102" s="93">
        <v>43658</v>
      </c>
      <c r="H3102" t="s">
        <v>338</v>
      </c>
      <c r="I3102" t="s">
        <v>58</v>
      </c>
      <c r="J3102" t="s">
        <v>702</v>
      </c>
      <c r="K3102" s="95">
        <v>62.39</v>
      </c>
      <c r="L3102" s="94">
        <v>0</v>
      </c>
      <c r="O3102" t="str">
        <f t="shared" si="505"/>
        <v/>
      </c>
    </row>
    <row r="3103" spans="7:15" x14ac:dyDescent="0.25">
      <c r="G3103" s="93">
        <v>43658</v>
      </c>
      <c r="H3103" t="s">
        <v>79</v>
      </c>
      <c r="I3103" t="s">
        <v>66</v>
      </c>
      <c r="J3103" t="s">
        <v>702</v>
      </c>
      <c r="K3103" s="95">
        <v>882.45</v>
      </c>
      <c r="L3103" s="94">
        <v>0</v>
      </c>
      <c r="O3103" t="str">
        <f t="shared" si="505"/>
        <v/>
      </c>
    </row>
    <row r="3104" spans="7:15" x14ac:dyDescent="0.25">
      <c r="G3104" s="93">
        <v>43658</v>
      </c>
      <c r="H3104" t="s">
        <v>75</v>
      </c>
      <c r="I3104" t="s">
        <v>58</v>
      </c>
      <c r="J3104" t="s">
        <v>702</v>
      </c>
      <c r="K3104" s="95">
        <v>68</v>
      </c>
      <c r="L3104" s="94">
        <v>0</v>
      </c>
      <c r="O3104" t="str">
        <f t="shared" si="505"/>
        <v/>
      </c>
    </row>
    <row r="3105" spans="7:15" x14ac:dyDescent="0.25">
      <c r="G3105" s="93">
        <v>43658</v>
      </c>
      <c r="H3105" t="s">
        <v>86</v>
      </c>
      <c r="I3105" t="s">
        <v>58</v>
      </c>
      <c r="J3105" t="s">
        <v>702</v>
      </c>
      <c r="K3105" s="95">
        <v>27.57</v>
      </c>
      <c r="L3105" s="94">
        <v>0</v>
      </c>
      <c r="O3105" t="str">
        <f t="shared" si="505"/>
        <v/>
      </c>
    </row>
    <row r="3106" spans="7:15" x14ac:dyDescent="0.25">
      <c r="G3106" s="93">
        <v>43658</v>
      </c>
      <c r="H3106" t="s">
        <v>86</v>
      </c>
      <c r="I3106" t="s">
        <v>66</v>
      </c>
      <c r="J3106" t="s">
        <v>702</v>
      </c>
      <c r="K3106" s="95">
        <v>6.9</v>
      </c>
      <c r="L3106" s="94">
        <v>0</v>
      </c>
      <c r="O3106" t="str">
        <f t="shared" si="505"/>
        <v/>
      </c>
    </row>
    <row r="3107" spans="7:15" x14ac:dyDescent="0.25">
      <c r="G3107" s="93">
        <v>43658</v>
      </c>
      <c r="H3107" t="s">
        <v>82</v>
      </c>
      <c r="I3107" t="s">
        <v>58</v>
      </c>
      <c r="J3107" t="s">
        <v>702</v>
      </c>
      <c r="K3107" s="95">
        <v>49.5</v>
      </c>
      <c r="L3107" s="94">
        <v>0</v>
      </c>
      <c r="O3107" t="str">
        <f t="shared" si="505"/>
        <v/>
      </c>
    </row>
    <row r="3108" spans="7:15" x14ac:dyDescent="0.25">
      <c r="G3108" s="93">
        <v>43658</v>
      </c>
      <c r="H3108" t="s">
        <v>82</v>
      </c>
      <c r="I3108" t="s">
        <v>63</v>
      </c>
      <c r="J3108" t="s">
        <v>702</v>
      </c>
      <c r="K3108" s="95">
        <v>5.0599999999999996</v>
      </c>
      <c r="L3108" s="94">
        <v>0</v>
      </c>
      <c r="O3108" t="str">
        <f t="shared" si="505"/>
        <v/>
      </c>
    </row>
    <row r="3109" spans="7:15" x14ac:dyDescent="0.25">
      <c r="G3109" s="93">
        <v>43658</v>
      </c>
      <c r="H3109" t="s">
        <v>69</v>
      </c>
      <c r="I3109" t="s">
        <v>66</v>
      </c>
      <c r="J3109" t="s">
        <v>702</v>
      </c>
      <c r="K3109" s="95">
        <v>223.1</v>
      </c>
      <c r="L3109" s="94">
        <v>0</v>
      </c>
      <c r="O3109" t="str">
        <f t="shared" si="505"/>
        <v/>
      </c>
    </row>
    <row r="3110" spans="7:15" x14ac:dyDescent="0.25">
      <c r="G3110" s="93">
        <v>43658</v>
      </c>
      <c r="H3110" t="s">
        <v>68</v>
      </c>
      <c r="I3110" t="s">
        <v>66</v>
      </c>
      <c r="J3110" t="s">
        <v>702</v>
      </c>
      <c r="K3110" s="95">
        <v>771.1</v>
      </c>
      <c r="L3110" s="94">
        <v>0</v>
      </c>
      <c r="O3110" t="str">
        <f t="shared" si="505"/>
        <v/>
      </c>
    </row>
    <row r="3111" spans="7:15" x14ac:dyDescent="0.25">
      <c r="G3111" s="93">
        <v>43658</v>
      </c>
      <c r="H3111" t="s">
        <v>23</v>
      </c>
      <c r="I3111" t="s">
        <v>58</v>
      </c>
      <c r="J3111" t="s">
        <v>702</v>
      </c>
      <c r="K3111" s="95">
        <v>115.77</v>
      </c>
      <c r="L3111" s="94">
        <v>0</v>
      </c>
      <c r="O3111" t="str">
        <f t="shared" si="505"/>
        <v/>
      </c>
    </row>
    <row r="3112" spans="7:15" x14ac:dyDescent="0.25">
      <c r="G3112" s="93">
        <v>43658</v>
      </c>
      <c r="H3112" t="s">
        <v>23</v>
      </c>
      <c r="I3112" t="s">
        <v>63</v>
      </c>
      <c r="J3112" t="s">
        <v>702</v>
      </c>
      <c r="K3112" s="95">
        <v>75.739999999999995</v>
      </c>
      <c r="L3112" s="94">
        <v>0</v>
      </c>
      <c r="O3112" t="str">
        <f t="shared" si="505"/>
        <v/>
      </c>
    </row>
    <row r="3113" spans="7:15" x14ac:dyDescent="0.25">
      <c r="G3113" s="93">
        <v>43658</v>
      </c>
      <c r="H3113" t="s">
        <v>23</v>
      </c>
      <c r="I3113" t="s">
        <v>63</v>
      </c>
      <c r="J3113" t="s">
        <v>702</v>
      </c>
      <c r="K3113" s="95">
        <v>57.78</v>
      </c>
      <c r="L3113" s="94">
        <v>0</v>
      </c>
      <c r="O3113" t="str">
        <f t="shared" si="505"/>
        <v/>
      </c>
    </row>
    <row r="3114" spans="7:15" x14ac:dyDescent="0.25">
      <c r="G3114" s="93">
        <v>43658</v>
      </c>
      <c r="H3114" t="s">
        <v>23</v>
      </c>
      <c r="I3114" t="s">
        <v>63</v>
      </c>
      <c r="J3114" t="s">
        <v>702</v>
      </c>
      <c r="K3114" s="95">
        <v>39.950000000000003</v>
      </c>
      <c r="L3114" s="94">
        <v>0</v>
      </c>
      <c r="O3114" t="str">
        <f t="shared" si="505"/>
        <v/>
      </c>
    </row>
    <row r="3115" spans="7:15" x14ac:dyDescent="0.25">
      <c r="G3115" s="93">
        <v>43658</v>
      </c>
      <c r="H3115" t="s">
        <v>23</v>
      </c>
      <c r="I3115" t="s">
        <v>63</v>
      </c>
      <c r="J3115" t="s">
        <v>702</v>
      </c>
      <c r="K3115" s="95">
        <v>28</v>
      </c>
      <c r="L3115" s="94">
        <v>0</v>
      </c>
      <c r="O3115" t="str">
        <f t="shared" si="505"/>
        <v/>
      </c>
    </row>
    <row r="3116" spans="7:15" x14ac:dyDescent="0.25">
      <c r="G3116" s="93">
        <v>43658</v>
      </c>
      <c r="H3116" t="s">
        <v>23</v>
      </c>
      <c r="I3116" t="s">
        <v>63</v>
      </c>
      <c r="J3116" t="s">
        <v>702</v>
      </c>
      <c r="K3116" s="95">
        <v>25</v>
      </c>
      <c r="L3116" s="94">
        <v>0</v>
      </c>
      <c r="O3116" t="str">
        <f t="shared" si="505"/>
        <v/>
      </c>
    </row>
    <row r="3117" spans="7:15" x14ac:dyDescent="0.25">
      <c r="G3117" s="93">
        <v>43658</v>
      </c>
      <c r="H3117" t="s">
        <v>23</v>
      </c>
      <c r="I3117" t="s">
        <v>37</v>
      </c>
      <c r="J3117" t="s">
        <v>354</v>
      </c>
      <c r="K3117" s="95">
        <v>4.8</v>
      </c>
      <c r="L3117" s="94">
        <v>0</v>
      </c>
      <c r="O3117" t="str">
        <f t="shared" si="505"/>
        <v/>
      </c>
    </row>
    <row r="3118" spans="7:15" x14ac:dyDescent="0.25">
      <c r="G3118" s="93">
        <v>43658</v>
      </c>
      <c r="H3118" t="s">
        <v>23</v>
      </c>
      <c r="I3118" t="s">
        <v>37</v>
      </c>
      <c r="J3118" t="s">
        <v>290</v>
      </c>
      <c r="K3118" s="95">
        <v>5.55</v>
      </c>
      <c r="L3118" s="94">
        <v>0</v>
      </c>
      <c r="O3118" t="str">
        <f t="shared" si="505"/>
        <v/>
      </c>
    </row>
    <row r="3119" spans="7:15" x14ac:dyDescent="0.25">
      <c r="G3119" s="93">
        <v>43658</v>
      </c>
      <c r="H3119" t="s">
        <v>23</v>
      </c>
      <c r="I3119" t="s">
        <v>37</v>
      </c>
      <c r="J3119" t="s">
        <v>416</v>
      </c>
      <c r="K3119" s="95">
        <v>9.5500000000000007</v>
      </c>
      <c r="L3119" s="94">
        <v>0</v>
      </c>
      <c r="O3119" t="str">
        <f t="shared" si="505"/>
        <v/>
      </c>
    </row>
    <row r="3120" spans="7:15" x14ac:dyDescent="0.25">
      <c r="G3120" s="93">
        <v>43659</v>
      </c>
      <c r="H3120" t="s">
        <v>78</v>
      </c>
      <c r="I3120" t="s">
        <v>65</v>
      </c>
      <c r="J3120" t="s">
        <v>703</v>
      </c>
      <c r="K3120" s="95">
        <v>16.05</v>
      </c>
      <c r="L3120" s="94">
        <v>0</v>
      </c>
      <c r="O3120" t="str">
        <f t="shared" si="505"/>
        <v/>
      </c>
    </row>
    <row r="3121" spans="7:15" x14ac:dyDescent="0.25">
      <c r="G3121" s="93">
        <v>43659</v>
      </c>
      <c r="H3121" t="s">
        <v>22</v>
      </c>
      <c r="I3121" t="s">
        <v>36</v>
      </c>
      <c r="J3121" t="s">
        <v>703</v>
      </c>
      <c r="K3121" s="95">
        <v>24</v>
      </c>
      <c r="L3121" s="94">
        <v>0</v>
      </c>
      <c r="O3121" t="str">
        <f t="shared" si="505"/>
        <v/>
      </c>
    </row>
    <row r="3122" spans="7:15" x14ac:dyDescent="0.25">
      <c r="G3122" s="93">
        <v>43659</v>
      </c>
      <c r="H3122" t="s">
        <v>22</v>
      </c>
      <c r="I3122" t="s">
        <v>36</v>
      </c>
      <c r="J3122" t="s">
        <v>703</v>
      </c>
      <c r="K3122" s="95">
        <v>16</v>
      </c>
      <c r="L3122" s="94">
        <v>0</v>
      </c>
      <c r="O3122" t="str">
        <f t="shared" si="505"/>
        <v/>
      </c>
    </row>
    <row r="3123" spans="7:15" x14ac:dyDescent="0.25">
      <c r="G3123" s="93">
        <v>43659</v>
      </c>
      <c r="H3123" t="s">
        <v>22</v>
      </c>
      <c r="I3123" t="s">
        <v>36</v>
      </c>
      <c r="J3123" t="s">
        <v>703</v>
      </c>
      <c r="K3123" s="95">
        <v>8</v>
      </c>
      <c r="L3123" s="94">
        <v>0</v>
      </c>
      <c r="O3123" t="str">
        <f t="shared" si="505"/>
        <v/>
      </c>
    </row>
    <row r="3124" spans="7:15" x14ac:dyDescent="0.25">
      <c r="G3124" s="93">
        <v>43659</v>
      </c>
      <c r="H3124" t="s">
        <v>106</v>
      </c>
      <c r="I3124" t="s">
        <v>35</v>
      </c>
      <c r="J3124" t="s">
        <v>703</v>
      </c>
      <c r="K3124" s="95">
        <v>70.23</v>
      </c>
      <c r="L3124" s="94">
        <v>0</v>
      </c>
      <c r="O3124" t="str">
        <f t="shared" si="505"/>
        <v/>
      </c>
    </row>
    <row r="3125" spans="7:15" x14ac:dyDescent="0.25">
      <c r="G3125" s="93">
        <v>43659</v>
      </c>
      <c r="H3125" t="s">
        <v>106</v>
      </c>
      <c r="I3125" t="s">
        <v>65</v>
      </c>
      <c r="J3125" t="s">
        <v>703</v>
      </c>
      <c r="K3125" s="95">
        <v>26.38</v>
      </c>
      <c r="L3125" s="94">
        <v>0</v>
      </c>
      <c r="O3125" t="str">
        <f t="shared" si="505"/>
        <v/>
      </c>
    </row>
    <row r="3126" spans="7:15" x14ac:dyDescent="0.25">
      <c r="G3126" s="93">
        <v>43659</v>
      </c>
      <c r="H3126" t="s">
        <v>71</v>
      </c>
      <c r="I3126" t="s">
        <v>65</v>
      </c>
      <c r="J3126" t="s">
        <v>703</v>
      </c>
      <c r="K3126" s="95">
        <v>425</v>
      </c>
      <c r="L3126" s="94">
        <v>0</v>
      </c>
      <c r="O3126" t="str">
        <f t="shared" si="505"/>
        <v/>
      </c>
    </row>
    <row r="3127" spans="7:15" x14ac:dyDescent="0.25">
      <c r="G3127" s="93">
        <v>43659</v>
      </c>
      <c r="H3127" t="s">
        <v>79</v>
      </c>
      <c r="I3127" t="s">
        <v>65</v>
      </c>
      <c r="J3127" t="s">
        <v>703</v>
      </c>
      <c r="K3127" s="95">
        <v>24.65</v>
      </c>
      <c r="L3127" s="94">
        <v>0</v>
      </c>
      <c r="O3127" t="str">
        <f t="shared" si="505"/>
        <v/>
      </c>
    </row>
    <row r="3128" spans="7:15" x14ac:dyDescent="0.25">
      <c r="G3128" s="93">
        <v>43659</v>
      </c>
      <c r="H3128" t="s">
        <v>21</v>
      </c>
      <c r="I3128" t="s">
        <v>36</v>
      </c>
      <c r="J3128" t="s">
        <v>703</v>
      </c>
      <c r="K3128" s="95">
        <v>24</v>
      </c>
      <c r="L3128" s="94">
        <v>0</v>
      </c>
      <c r="O3128" t="str">
        <f t="shared" si="505"/>
        <v/>
      </c>
    </row>
    <row r="3129" spans="7:15" x14ac:dyDescent="0.25">
      <c r="G3129" s="93">
        <v>43659</v>
      </c>
      <c r="H3129" t="s">
        <v>21</v>
      </c>
      <c r="I3129" t="s">
        <v>36</v>
      </c>
      <c r="J3129" t="s">
        <v>703</v>
      </c>
      <c r="K3129" s="95">
        <v>16</v>
      </c>
      <c r="L3129" s="94">
        <v>0</v>
      </c>
      <c r="O3129" t="str">
        <f t="shared" si="505"/>
        <v/>
      </c>
    </row>
    <row r="3130" spans="7:15" x14ac:dyDescent="0.25">
      <c r="G3130" s="93">
        <v>43659</v>
      </c>
      <c r="H3130" t="s">
        <v>21</v>
      </c>
      <c r="I3130" t="s">
        <v>36</v>
      </c>
      <c r="J3130" t="s">
        <v>703</v>
      </c>
      <c r="K3130" s="95">
        <v>8</v>
      </c>
      <c r="L3130" s="94">
        <v>0</v>
      </c>
      <c r="O3130" t="str">
        <f t="shared" si="505"/>
        <v/>
      </c>
    </row>
    <row r="3131" spans="7:15" x14ac:dyDescent="0.25">
      <c r="G3131" s="93">
        <v>43659</v>
      </c>
      <c r="H3131" t="s">
        <v>23</v>
      </c>
      <c r="I3131" t="s">
        <v>37</v>
      </c>
      <c r="J3131" t="s">
        <v>354</v>
      </c>
      <c r="K3131" s="95">
        <v>2.4</v>
      </c>
      <c r="L3131" s="94">
        <v>0</v>
      </c>
      <c r="O3131" t="str">
        <f t="shared" si="505"/>
        <v/>
      </c>
    </row>
    <row r="3132" spans="7:15" x14ac:dyDescent="0.25">
      <c r="G3132" s="93">
        <v>43659</v>
      </c>
      <c r="H3132" t="s">
        <v>23</v>
      </c>
      <c r="I3132" t="s">
        <v>65</v>
      </c>
      <c r="J3132" t="s">
        <v>703</v>
      </c>
      <c r="K3132" s="95">
        <v>26</v>
      </c>
      <c r="L3132" s="94">
        <v>0</v>
      </c>
      <c r="O3132" t="str">
        <f t="shared" si="505"/>
        <v/>
      </c>
    </row>
    <row r="3133" spans="7:15" x14ac:dyDescent="0.25">
      <c r="G3133" s="93">
        <v>43659</v>
      </c>
      <c r="H3133" t="s">
        <v>23</v>
      </c>
      <c r="I3133" t="s">
        <v>65</v>
      </c>
      <c r="J3133" t="s">
        <v>703</v>
      </c>
      <c r="K3133" s="95">
        <v>12</v>
      </c>
      <c r="L3133" s="94">
        <v>0</v>
      </c>
      <c r="O3133" t="str">
        <f t="shared" si="505"/>
        <v/>
      </c>
    </row>
    <row r="3134" spans="7:15" x14ac:dyDescent="0.25">
      <c r="G3134" s="93">
        <v>43659</v>
      </c>
      <c r="H3134" t="s">
        <v>23</v>
      </c>
      <c r="I3134" t="s">
        <v>65</v>
      </c>
      <c r="J3134" t="s">
        <v>703</v>
      </c>
      <c r="K3134" s="95">
        <v>8.9499999999999993</v>
      </c>
      <c r="L3134" s="94">
        <v>0</v>
      </c>
      <c r="O3134" t="str">
        <f t="shared" si="505"/>
        <v/>
      </c>
    </row>
    <row r="3135" spans="7:15" x14ac:dyDescent="0.25">
      <c r="G3135" s="93">
        <v>43661</v>
      </c>
      <c r="H3135" t="s">
        <v>22</v>
      </c>
      <c r="I3135" t="s">
        <v>36</v>
      </c>
      <c r="J3135" t="s">
        <v>704</v>
      </c>
      <c r="K3135" s="95">
        <v>8</v>
      </c>
      <c r="L3135" s="94">
        <v>0</v>
      </c>
      <c r="O3135" t="str">
        <f t="shared" si="505"/>
        <v/>
      </c>
    </row>
    <row r="3136" spans="7:15" x14ac:dyDescent="0.25">
      <c r="G3136" s="93">
        <v>43661</v>
      </c>
      <c r="H3136" t="s">
        <v>106</v>
      </c>
      <c r="I3136" t="s">
        <v>65</v>
      </c>
      <c r="J3136" t="s">
        <v>704</v>
      </c>
      <c r="K3136" s="95">
        <v>17.28</v>
      </c>
      <c r="L3136" s="94">
        <v>0</v>
      </c>
      <c r="O3136" t="str">
        <f t="shared" si="505"/>
        <v/>
      </c>
    </row>
    <row r="3137" spans="7:15" x14ac:dyDescent="0.25">
      <c r="G3137" s="93">
        <v>43661</v>
      </c>
      <c r="H3137" t="s">
        <v>21</v>
      </c>
      <c r="I3137" t="s">
        <v>36</v>
      </c>
      <c r="J3137" t="s">
        <v>704</v>
      </c>
      <c r="K3137" s="95">
        <v>24</v>
      </c>
      <c r="L3137" s="94">
        <v>0</v>
      </c>
      <c r="O3137" t="str">
        <f t="shared" si="505"/>
        <v/>
      </c>
    </row>
    <row r="3138" spans="7:15" x14ac:dyDescent="0.25">
      <c r="G3138" s="93">
        <v>43661</v>
      </c>
      <c r="H3138" t="s">
        <v>21</v>
      </c>
      <c r="I3138" t="s">
        <v>36</v>
      </c>
      <c r="J3138" t="s">
        <v>704</v>
      </c>
      <c r="K3138" s="95">
        <v>16</v>
      </c>
      <c r="L3138" s="94">
        <v>0</v>
      </c>
      <c r="O3138" t="str">
        <f t="shared" si="505"/>
        <v/>
      </c>
    </row>
    <row r="3139" spans="7:15" x14ac:dyDescent="0.25">
      <c r="G3139" s="93">
        <v>43661</v>
      </c>
      <c r="H3139" t="s">
        <v>21</v>
      </c>
      <c r="I3139" t="s">
        <v>36</v>
      </c>
      <c r="J3139" t="s">
        <v>704</v>
      </c>
      <c r="K3139" s="95">
        <v>8</v>
      </c>
      <c r="L3139" s="94">
        <v>0</v>
      </c>
      <c r="O3139" t="str">
        <f t="shared" si="505"/>
        <v/>
      </c>
    </row>
    <row r="3140" spans="7:15" x14ac:dyDescent="0.25">
      <c r="G3140" s="93">
        <v>43661</v>
      </c>
      <c r="H3140" t="s">
        <v>74</v>
      </c>
      <c r="I3140" t="s">
        <v>65</v>
      </c>
      <c r="J3140" t="s">
        <v>704</v>
      </c>
      <c r="K3140" s="95">
        <v>187.65</v>
      </c>
      <c r="L3140" s="94">
        <v>0</v>
      </c>
      <c r="O3140" t="str">
        <f t="shared" si="505"/>
        <v/>
      </c>
    </row>
    <row r="3141" spans="7:15" x14ac:dyDescent="0.25">
      <c r="G3141" s="93">
        <v>43661</v>
      </c>
      <c r="H3141" t="s">
        <v>23</v>
      </c>
      <c r="I3141" t="s">
        <v>37</v>
      </c>
      <c r="J3141" t="s">
        <v>135</v>
      </c>
      <c r="K3141" s="95">
        <v>14</v>
      </c>
      <c r="L3141" s="94">
        <v>0</v>
      </c>
      <c r="O3141" t="str">
        <f t="shared" si="505"/>
        <v/>
      </c>
    </row>
    <row r="3142" spans="7:15" x14ac:dyDescent="0.25">
      <c r="G3142" s="93">
        <v>43661</v>
      </c>
      <c r="H3142" t="s">
        <v>23</v>
      </c>
      <c r="I3142" t="s">
        <v>37</v>
      </c>
      <c r="J3142" t="s">
        <v>290</v>
      </c>
      <c r="K3142" s="95">
        <v>4.75</v>
      </c>
      <c r="L3142" s="94">
        <v>0</v>
      </c>
      <c r="O3142" t="str">
        <f t="shared" si="505"/>
        <v/>
      </c>
    </row>
    <row r="3143" spans="7:15" x14ac:dyDescent="0.25">
      <c r="G3143" s="93">
        <v>43661</v>
      </c>
      <c r="H3143" t="s">
        <v>23</v>
      </c>
      <c r="I3143" t="s">
        <v>37</v>
      </c>
      <c r="J3143" t="s">
        <v>133</v>
      </c>
      <c r="K3143" s="95">
        <v>10.5</v>
      </c>
      <c r="L3143" s="94">
        <v>0</v>
      </c>
      <c r="O3143" t="str">
        <f t="shared" si="505"/>
        <v/>
      </c>
    </row>
    <row r="3144" spans="7:15" x14ac:dyDescent="0.25">
      <c r="G3144" s="93">
        <v>43661</v>
      </c>
      <c r="H3144" t="s">
        <v>23</v>
      </c>
      <c r="I3144" t="s">
        <v>37</v>
      </c>
      <c r="J3144" t="s">
        <v>154</v>
      </c>
      <c r="K3144" s="95">
        <v>2.5</v>
      </c>
      <c r="L3144" s="94">
        <v>0</v>
      </c>
      <c r="O3144" t="str">
        <f t="shared" si="505"/>
        <v/>
      </c>
    </row>
    <row r="3145" spans="7:15" x14ac:dyDescent="0.25">
      <c r="G3145" s="93">
        <v>43661</v>
      </c>
      <c r="H3145" t="s">
        <v>23</v>
      </c>
      <c r="I3145" t="s">
        <v>65</v>
      </c>
      <c r="J3145" t="s">
        <v>704</v>
      </c>
      <c r="K3145" s="95">
        <v>122</v>
      </c>
      <c r="L3145" s="94">
        <v>0</v>
      </c>
      <c r="O3145" t="str">
        <f t="shared" si="505"/>
        <v/>
      </c>
    </row>
    <row r="3146" spans="7:15" x14ac:dyDescent="0.25">
      <c r="G3146" s="93">
        <v>43662</v>
      </c>
      <c r="H3146" t="s">
        <v>78</v>
      </c>
      <c r="I3146" t="s">
        <v>65</v>
      </c>
      <c r="J3146" t="s">
        <v>705</v>
      </c>
      <c r="K3146" s="95">
        <v>16.05</v>
      </c>
      <c r="L3146" s="94">
        <v>0</v>
      </c>
      <c r="O3146" t="str">
        <f t="shared" ref="O3146:O3209" si="506">IF(P3146="","",O3145+1)</f>
        <v/>
      </c>
    </row>
    <row r="3147" spans="7:15" x14ac:dyDescent="0.25">
      <c r="G3147" s="93">
        <v>43662</v>
      </c>
      <c r="H3147" t="s">
        <v>22</v>
      </c>
      <c r="I3147" t="s">
        <v>36</v>
      </c>
      <c r="J3147" t="s">
        <v>705</v>
      </c>
      <c r="K3147" s="95">
        <v>8</v>
      </c>
      <c r="L3147" s="94">
        <v>0</v>
      </c>
      <c r="O3147" t="str">
        <f t="shared" si="506"/>
        <v/>
      </c>
    </row>
    <row r="3148" spans="7:15" x14ac:dyDescent="0.25">
      <c r="G3148" s="93">
        <v>43662</v>
      </c>
      <c r="H3148" t="s">
        <v>695</v>
      </c>
      <c r="I3148" t="s">
        <v>64</v>
      </c>
      <c r="J3148" t="s">
        <v>705</v>
      </c>
      <c r="K3148" s="95">
        <v>1000</v>
      </c>
      <c r="L3148" s="94">
        <v>0</v>
      </c>
      <c r="O3148" t="str">
        <f t="shared" si="506"/>
        <v/>
      </c>
    </row>
    <row r="3149" spans="7:15" x14ac:dyDescent="0.25">
      <c r="G3149" s="93">
        <v>43662</v>
      </c>
      <c r="H3149" t="s">
        <v>21</v>
      </c>
      <c r="I3149" t="s">
        <v>36</v>
      </c>
      <c r="J3149" t="s">
        <v>705</v>
      </c>
      <c r="K3149" s="95">
        <v>40</v>
      </c>
      <c r="L3149" s="94">
        <v>0</v>
      </c>
      <c r="O3149" t="str">
        <f t="shared" si="506"/>
        <v/>
      </c>
    </row>
    <row r="3150" spans="7:15" x14ac:dyDescent="0.25">
      <c r="G3150" s="93">
        <v>43662</v>
      </c>
      <c r="H3150" t="s">
        <v>21</v>
      </c>
      <c r="I3150" t="s">
        <v>36</v>
      </c>
      <c r="J3150" t="s">
        <v>705</v>
      </c>
      <c r="K3150" s="95">
        <v>32</v>
      </c>
      <c r="L3150" s="94">
        <v>0</v>
      </c>
      <c r="O3150" t="str">
        <f t="shared" si="506"/>
        <v/>
      </c>
    </row>
    <row r="3151" spans="7:15" x14ac:dyDescent="0.25">
      <c r="G3151" s="93">
        <v>43662</v>
      </c>
      <c r="H3151" t="s">
        <v>21</v>
      </c>
      <c r="I3151" t="s">
        <v>36</v>
      </c>
      <c r="J3151" t="s">
        <v>705</v>
      </c>
      <c r="K3151" s="95">
        <v>16</v>
      </c>
      <c r="L3151" s="94">
        <v>0</v>
      </c>
      <c r="O3151" t="str">
        <f t="shared" si="506"/>
        <v/>
      </c>
    </row>
    <row r="3152" spans="7:15" x14ac:dyDescent="0.25">
      <c r="G3152" s="93">
        <v>43662</v>
      </c>
      <c r="H3152" t="s">
        <v>21</v>
      </c>
      <c r="I3152" t="s">
        <v>36</v>
      </c>
      <c r="J3152" t="s">
        <v>705</v>
      </c>
      <c r="K3152" s="95">
        <v>8</v>
      </c>
      <c r="L3152" s="94">
        <v>0</v>
      </c>
      <c r="O3152" t="str">
        <f t="shared" si="506"/>
        <v/>
      </c>
    </row>
    <row r="3153" spans="7:15" x14ac:dyDescent="0.25">
      <c r="G3153" s="93">
        <v>43662</v>
      </c>
      <c r="H3153" t="s">
        <v>21</v>
      </c>
      <c r="I3153" t="s">
        <v>65</v>
      </c>
      <c r="J3153" t="s">
        <v>705</v>
      </c>
      <c r="K3153" s="95">
        <v>338</v>
      </c>
      <c r="L3153" s="94">
        <v>0</v>
      </c>
      <c r="O3153" t="str">
        <f t="shared" si="506"/>
        <v/>
      </c>
    </row>
    <row r="3154" spans="7:15" x14ac:dyDescent="0.25">
      <c r="G3154" s="93">
        <v>43662</v>
      </c>
      <c r="H3154" t="s">
        <v>21</v>
      </c>
      <c r="I3154" t="s">
        <v>65</v>
      </c>
      <c r="J3154" t="s">
        <v>705</v>
      </c>
      <c r="K3154" s="95">
        <v>182</v>
      </c>
      <c r="L3154" s="94">
        <v>0</v>
      </c>
      <c r="O3154" t="str">
        <f t="shared" si="506"/>
        <v/>
      </c>
    </row>
    <row r="3155" spans="7:15" x14ac:dyDescent="0.25">
      <c r="G3155" s="93">
        <v>43662</v>
      </c>
      <c r="H3155" t="s">
        <v>21</v>
      </c>
      <c r="I3155" t="s">
        <v>65</v>
      </c>
      <c r="J3155" t="s">
        <v>705</v>
      </c>
      <c r="K3155" s="95">
        <v>149.5</v>
      </c>
      <c r="L3155" s="94">
        <v>0</v>
      </c>
      <c r="O3155" t="str">
        <f t="shared" si="506"/>
        <v/>
      </c>
    </row>
    <row r="3156" spans="7:15" x14ac:dyDescent="0.25">
      <c r="G3156" s="93">
        <v>43662</v>
      </c>
      <c r="H3156" t="s">
        <v>74</v>
      </c>
      <c r="I3156" t="s">
        <v>65</v>
      </c>
      <c r="J3156" t="s">
        <v>705</v>
      </c>
      <c r="K3156" s="95">
        <v>38</v>
      </c>
      <c r="L3156" s="94">
        <v>0</v>
      </c>
      <c r="O3156" t="str">
        <f t="shared" si="506"/>
        <v/>
      </c>
    </row>
    <row r="3157" spans="7:15" x14ac:dyDescent="0.25">
      <c r="G3157" s="93">
        <v>43662</v>
      </c>
      <c r="H3157" t="s">
        <v>23</v>
      </c>
      <c r="I3157" t="s">
        <v>37</v>
      </c>
      <c r="J3157" t="s">
        <v>183</v>
      </c>
      <c r="K3157" s="95">
        <v>1.8</v>
      </c>
      <c r="L3157" s="94">
        <v>0</v>
      </c>
      <c r="O3157" t="str">
        <f t="shared" si="506"/>
        <v/>
      </c>
    </row>
    <row r="3158" spans="7:15" x14ac:dyDescent="0.25">
      <c r="G3158" s="93">
        <v>43662</v>
      </c>
      <c r="H3158" t="s">
        <v>23</v>
      </c>
      <c r="I3158" t="s">
        <v>37</v>
      </c>
      <c r="J3158" t="s">
        <v>108</v>
      </c>
      <c r="K3158" s="95">
        <v>26</v>
      </c>
      <c r="L3158" s="94">
        <v>0</v>
      </c>
      <c r="O3158" t="str">
        <f t="shared" si="506"/>
        <v/>
      </c>
    </row>
    <row r="3159" spans="7:15" x14ac:dyDescent="0.25">
      <c r="G3159" s="93">
        <v>43662</v>
      </c>
      <c r="H3159" t="s">
        <v>23</v>
      </c>
      <c r="I3159" t="s">
        <v>37</v>
      </c>
      <c r="J3159" t="s">
        <v>154</v>
      </c>
      <c r="K3159" s="95">
        <v>5</v>
      </c>
      <c r="L3159" s="94">
        <v>0</v>
      </c>
      <c r="O3159" t="str">
        <f t="shared" si="506"/>
        <v/>
      </c>
    </row>
    <row r="3160" spans="7:15" x14ac:dyDescent="0.25">
      <c r="G3160" s="93">
        <v>43662</v>
      </c>
      <c r="H3160" t="s">
        <v>23</v>
      </c>
      <c r="I3160" t="s">
        <v>65</v>
      </c>
      <c r="J3160" t="s">
        <v>705</v>
      </c>
      <c r="K3160" s="95">
        <v>12</v>
      </c>
      <c r="L3160" s="94">
        <v>0</v>
      </c>
      <c r="O3160" t="str">
        <f t="shared" si="506"/>
        <v/>
      </c>
    </row>
    <row r="3161" spans="7:15" x14ac:dyDescent="0.25">
      <c r="G3161" s="93">
        <v>43663</v>
      </c>
      <c r="H3161" t="s">
        <v>22</v>
      </c>
      <c r="I3161" t="s">
        <v>36</v>
      </c>
      <c r="J3161" t="s">
        <v>706</v>
      </c>
      <c r="K3161" s="95">
        <v>8</v>
      </c>
      <c r="L3161" s="94">
        <v>0</v>
      </c>
      <c r="O3161" t="str">
        <f t="shared" si="506"/>
        <v/>
      </c>
    </row>
    <row r="3162" spans="7:15" x14ac:dyDescent="0.25">
      <c r="G3162" s="93">
        <v>43663</v>
      </c>
      <c r="H3162" t="s">
        <v>79</v>
      </c>
      <c r="I3162" t="s">
        <v>65</v>
      </c>
      <c r="J3162" t="s">
        <v>706</v>
      </c>
      <c r="K3162" s="95">
        <v>609</v>
      </c>
      <c r="L3162" s="94">
        <v>0</v>
      </c>
      <c r="O3162" t="str">
        <f t="shared" si="506"/>
        <v/>
      </c>
    </row>
    <row r="3163" spans="7:15" x14ac:dyDescent="0.25">
      <c r="G3163" s="93">
        <v>43663</v>
      </c>
      <c r="H3163" t="s">
        <v>21</v>
      </c>
      <c r="I3163" t="s">
        <v>36</v>
      </c>
      <c r="J3163" t="s">
        <v>706</v>
      </c>
      <c r="K3163" s="95">
        <v>80</v>
      </c>
      <c r="L3163" s="94">
        <v>0</v>
      </c>
      <c r="O3163" t="str">
        <f t="shared" si="506"/>
        <v/>
      </c>
    </row>
    <row r="3164" spans="7:15" x14ac:dyDescent="0.25">
      <c r="G3164" s="93">
        <v>43663</v>
      </c>
      <c r="H3164" t="s">
        <v>21</v>
      </c>
      <c r="I3164" t="s">
        <v>36</v>
      </c>
      <c r="J3164" t="s">
        <v>706</v>
      </c>
      <c r="K3164" s="95">
        <v>56</v>
      </c>
      <c r="L3164" s="94">
        <v>0</v>
      </c>
      <c r="O3164" t="str">
        <f t="shared" si="506"/>
        <v/>
      </c>
    </row>
    <row r="3165" spans="7:15" x14ac:dyDescent="0.25">
      <c r="G3165" s="93">
        <v>43663</v>
      </c>
      <c r="H3165" t="s">
        <v>21</v>
      </c>
      <c r="I3165" t="s">
        <v>36</v>
      </c>
      <c r="J3165" t="s">
        <v>706</v>
      </c>
      <c r="K3165" s="95">
        <v>24</v>
      </c>
      <c r="L3165" s="94">
        <v>0</v>
      </c>
      <c r="O3165" t="str">
        <f t="shared" si="506"/>
        <v/>
      </c>
    </row>
    <row r="3166" spans="7:15" x14ac:dyDescent="0.25">
      <c r="G3166" s="93">
        <v>43663</v>
      </c>
      <c r="H3166" t="s">
        <v>21</v>
      </c>
      <c r="I3166" t="s">
        <v>36</v>
      </c>
      <c r="J3166" t="s">
        <v>706</v>
      </c>
      <c r="K3166" s="95">
        <v>16</v>
      </c>
      <c r="L3166" s="94">
        <v>0</v>
      </c>
      <c r="O3166" t="str">
        <f t="shared" si="506"/>
        <v/>
      </c>
    </row>
    <row r="3167" spans="7:15" x14ac:dyDescent="0.25">
      <c r="G3167" s="93">
        <v>43663</v>
      </c>
      <c r="H3167" t="s">
        <v>21</v>
      </c>
      <c r="I3167" t="s">
        <v>36</v>
      </c>
      <c r="J3167" t="s">
        <v>706</v>
      </c>
      <c r="K3167" s="95">
        <v>8</v>
      </c>
      <c r="L3167" s="94">
        <v>0</v>
      </c>
      <c r="O3167" t="str">
        <f t="shared" si="506"/>
        <v/>
      </c>
    </row>
    <row r="3168" spans="7:15" x14ac:dyDescent="0.25">
      <c r="G3168" s="93">
        <v>43663</v>
      </c>
      <c r="H3168" t="s">
        <v>82</v>
      </c>
      <c r="I3168" t="s">
        <v>65</v>
      </c>
      <c r="J3168" t="s">
        <v>706</v>
      </c>
      <c r="K3168" s="95">
        <v>855.52</v>
      </c>
      <c r="L3168" s="94">
        <v>0</v>
      </c>
      <c r="O3168" t="str">
        <f t="shared" si="506"/>
        <v/>
      </c>
    </row>
    <row r="3169" spans="7:15" x14ac:dyDescent="0.25">
      <c r="G3169" s="93">
        <v>43663</v>
      </c>
      <c r="H3169" t="s">
        <v>69</v>
      </c>
      <c r="I3169" t="s">
        <v>65</v>
      </c>
      <c r="J3169" t="s">
        <v>706</v>
      </c>
      <c r="K3169" s="95">
        <v>96.05</v>
      </c>
      <c r="L3169" s="94">
        <v>0</v>
      </c>
      <c r="O3169" t="str">
        <f t="shared" si="506"/>
        <v/>
      </c>
    </row>
    <row r="3170" spans="7:15" x14ac:dyDescent="0.25">
      <c r="G3170" s="93">
        <v>43663</v>
      </c>
      <c r="H3170" t="s">
        <v>68</v>
      </c>
      <c r="I3170" t="s">
        <v>36</v>
      </c>
      <c r="J3170" t="s">
        <v>706</v>
      </c>
      <c r="K3170" s="95">
        <v>153.85</v>
      </c>
      <c r="L3170" s="94">
        <v>0</v>
      </c>
      <c r="O3170" t="str">
        <f t="shared" si="506"/>
        <v/>
      </c>
    </row>
    <row r="3171" spans="7:15" x14ac:dyDescent="0.25">
      <c r="G3171" s="93">
        <v>43663</v>
      </c>
      <c r="H3171" t="s">
        <v>68</v>
      </c>
      <c r="I3171" t="s">
        <v>64</v>
      </c>
      <c r="J3171" t="s">
        <v>706</v>
      </c>
      <c r="K3171" s="95">
        <v>71.94</v>
      </c>
      <c r="L3171" s="94">
        <v>0</v>
      </c>
      <c r="O3171" t="str">
        <f t="shared" si="506"/>
        <v/>
      </c>
    </row>
    <row r="3172" spans="7:15" x14ac:dyDescent="0.25">
      <c r="G3172" s="93">
        <v>43663</v>
      </c>
      <c r="H3172" t="s">
        <v>23</v>
      </c>
      <c r="I3172" t="s">
        <v>65</v>
      </c>
      <c r="J3172" t="s">
        <v>706</v>
      </c>
      <c r="K3172" s="95">
        <v>34</v>
      </c>
      <c r="L3172" s="94">
        <v>0</v>
      </c>
      <c r="O3172" t="str">
        <f t="shared" si="506"/>
        <v/>
      </c>
    </row>
    <row r="3173" spans="7:15" x14ac:dyDescent="0.25">
      <c r="G3173" s="93">
        <v>43663</v>
      </c>
      <c r="H3173" t="s">
        <v>23</v>
      </c>
      <c r="I3173" t="s">
        <v>65</v>
      </c>
      <c r="J3173" t="s">
        <v>706</v>
      </c>
      <c r="K3173" s="95">
        <v>12</v>
      </c>
      <c r="L3173" s="94">
        <v>0</v>
      </c>
      <c r="O3173" t="str">
        <f t="shared" si="506"/>
        <v/>
      </c>
    </row>
    <row r="3174" spans="7:15" x14ac:dyDescent="0.25">
      <c r="G3174" s="93">
        <v>43664</v>
      </c>
      <c r="H3174" t="s">
        <v>22</v>
      </c>
      <c r="I3174" t="s">
        <v>36</v>
      </c>
      <c r="J3174" t="s">
        <v>707</v>
      </c>
      <c r="K3174" s="95">
        <v>8</v>
      </c>
      <c r="L3174" s="94">
        <v>0</v>
      </c>
      <c r="O3174" t="str">
        <f t="shared" si="506"/>
        <v/>
      </c>
    </row>
    <row r="3175" spans="7:15" x14ac:dyDescent="0.25">
      <c r="G3175" s="93">
        <v>43664</v>
      </c>
      <c r="H3175" t="s">
        <v>80</v>
      </c>
      <c r="I3175" t="s">
        <v>64</v>
      </c>
      <c r="J3175" t="s">
        <v>707</v>
      </c>
      <c r="K3175" s="95">
        <v>148.85</v>
      </c>
      <c r="L3175" s="94">
        <v>0</v>
      </c>
      <c r="O3175" t="str">
        <f t="shared" si="506"/>
        <v/>
      </c>
    </row>
    <row r="3176" spans="7:15" x14ac:dyDescent="0.25">
      <c r="G3176" s="93">
        <v>43664</v>
      </c>
      <c r="H3176" t="s">
        <v>71</v>
      </c>
      <c r="I3176" t="s">
        <v>36</v>
      </c>
      <c r="J3176" t="s">
        <v>707</v>
      </c>
      <c r="K3176" s="95">
        <v>49.97</v>
      </c>
      <c r="L3176" s="94">
        <v>0</v>
      </c>
      <c r="O3176" t="str">
        <f t="shared" si="506"/>
        <v/>
      </c>
    </row>
    <row r="3177" spans="7:15" x14ac:dyDescent="0.25">
      <c r="G3177" s="93">
        <v>43664</v>
      </c>
      <c r="H3177" t="s">
        <v>77</v>
      </c>
      <c r="I3177" t="s">
        <v>64</v>
      </c>
      <c r="J3177" t="s">
        <v>707</v>
      </c>
      <c r="K3177" s="95">
        <v>70.900000000000006</v>
      </c>
      <c r="L3177" s="94">
        <v>0</v>
      </c>
      <c r="O3177" t="str">
        <f t="shared" si="506"/>
        <v/>
      </c>
    </row>
    <row r="3178" spans="7:15" x14ac:dyDescent="0.25">
      <c r="G3178" s="93">
        <v>43664</v>
      </c>
      <c r="H3178" t="s">
        <v>75</v>
      </c>
      <c r="I3178" t="s">
        <v>66</v>
      </c>
      <c r="J3178" t="s">
        <v>707</v>
      </c>
      <c r="K3178" s="95">
        <v>1086.1400000000001</v>
      </c>
      <c r="L3178" s="94">
        <v>0</v>
      </c>
      <c r="O3178" t="str">
        <f t="shared" si="506"/>
        <v/>
      </c>
    </row>
    <row r="3179" spans="7:15" x14ac:dyDescent="0.25">
      <c r="G3179" s="93">
        <v>43664</v>
      </c>
      <c r="H3179" t="s">
        <v>75</v>
      </c>
      <c r="I3179" t="s">
        <v>65</v>
      </c>
      <c r="J3179" t="s">
        <v>707</v>
      </c>
      <c r="K3179" s="95">
        <v>40</v>
      </c>
      <c r="L3179" s="94">
        <v>0</v>
      </c>
      <c r="O3179" t="str">
        <f t="shared" si="506"/>
        <v/>
      </c>
    </row>
    <row r="3180" spans="7:15" x14ac:dyDescent="0.25">
      <c r="G3180" s="93">
        <v>43664</v>
      </c>
      <c r="H3180" t="s">
        <v>21</v>
      </c>
      <c r="I3180" t="s">
        <v>36</v>
      </c>
      <c r="J3180" t="s">
        <v>707</v>
      </c>
      <c r="K3180" s="95">
        <v>56</v>
      </c>
      <c r="L3180" s="94">
        <v>0</v>
      </c>
      <c r="O3180" t="str">
        <f t="shared" si="506"/>
        <v/>
      </c>
    </row>
    <row r="3181" spans="7:15" x14ac:dyDescent="0.25">
      <c r="G3181" s="93">
        <v>43664</v>
      </c>
      <c r="H3181" t="s">
        <v>21</v>
      </c>
      <c r="I3181" t="s">
        <v>36</v>
      </c>
      <c r="J3181" t="s">
        <v>707</v>
      </c>
      <c r="K3181" s="95">
        <v>48</v>
      </c>
      <c r="L3181" s="94">
        <v>0</v>
      </c>
      <c r="O3181" t="str">
        <f t="shared" si="506"/>
        <v/>
      </c>
    </row>
    <row r="3182" spans="7:15" x14ac:dyDescent="0.25">
      <c r="G3182" s="93">
        <v>43664</v>
      </c>
      <c r="H3182" t="s">
        <v>21</v>
      </c>
      <c r="I3182" t="s">
        <v>36</v>
      </c>
      <c r="J3182" t="s">
        <v>707</v>
      </c>
      <c r="K3182" s="95">
        <v>40</v>
      </c>
      <c r="L3182" s="94">
        <v>0</v>
      </c>
      <c r="O3182" t="str">
        <f t="shared" si="506"/>
        <v/>
      </c>
    </row>
    <row r="3183" spans="7:15" x14ac:dyDescent="0.25">
      <c r="G3183" s="93">
        <v>43664</v>
      </c>
      <c r="H3183" t="s">
        <v>21</v>
      </c>
      <c r="I3183" t="s">
        <v>36</v>
      </c>
      <c r="J3183" t="s">
        <v>707</v>
      </c>
      <c r="K3183" s="95">
        <v>32</v>
      </c>
      <c r="L3183" s="94">
        <v>0</v>
      </c>
      <c r="O3183" t="str">
        <f t="shared" si="506"/>
        <v/>
      </c>
    </row>
    <row r="3184" spans="7:15" x14ac:dyDescent="0.25">
      <c r="G3184" s="93">
        <v>43664</v>
      </c>
      <c r="H3184" t="s">
        <v>21</v>
      </c>
      <c r="I3184" t="s">
        <v>36</v>
      </c>
      <c r="J3184" t="s">
        <v>707</v>
      </c>
      <c r="K3184" s="95">
        <v>24</v>
      </c>
      <c r="L3184" s="94">
        <v>0</v>
      </c>
      <c r="O3184" t="str">
        <f t="shared" si="506"/>
        <v/>
      </c>
    </row>
    <row r="3185" spans="7:15" x14ac:dyDescent="0.25">
      <c r="G3185" s="93">
        <v>43664</v>
      </c>
      <c r="H3185" t="s">
        <v>21</v>
      </c>
      <c r="I3185" t="s">
        <v>36</v>
      </c>
      <c r="J3185" t="s">
        <v>707</v>
      </c>
      <c r="K3185" s="95">
        <v>16</v>
      </c>
      <c r="L3185" s="94">
        <v>0</v>
      </c>
      <c r="O3185" t="str">
        <f t="shared" si="506"/>
        <v/>
      </c>
    </row>
    <row r="3186" spans="7:15" x14ac:dyDescent="0.25">
      <c r="G3186" s="93">
        <v>43664</v>
      </c>
      <c r="H3186" t="s">
        <v>86</v>
      </c>
      <c r="I3186" t="s">
        <v>66</v>
      </c>
      <c r="J3186" t="s">
        <v>707</v>
      </c>
      <c r="K3186" s="95">
        <v>13.8</v>
      </c>
      <c r="L3186" s="94">
        <v>0</v>
      </c>
      <c r="O3186" t="str">
        <f t="shared" si="506"/>
        <v/>
      </c>
    </row>
    <row r="3187" spans="7:15" x14ac:dyDescent="0.25">
      <c r="G3187" s="93">
        <v>43664</v>
      </c>
      <c r="H3187" t="s">
        <v>81</v>
      </c>
      <c r="I3187" t="s">
        <v>66</v>
      </c>
      <c r="J3187" t="s">
        <v>707</v>
      </c>
      <c r="K3187" s="95">
        <v>179.24</v>
      </c>
      <c r="L3187" s="94">
        <v>0</v>
      </c>
      <c r="O3187" t="str">
        <f t="shared" si="506"/>
        <v/>
      </c>
    </row>
    <row r="3188" spans="7:15" x14ac:dyDescent="0.25">
      <c r="G3188" s="93">
        <v>43664</v>
      </c>
      <c r="H3188" t="s">
        <v>23</v>
      </c>
      <c r="I3188" t="s">
        <v>37</v>
      </c>
      <c r="J3188" t="s">
        <v>141</v>
      </c>
      <c r="K3188" s="95">
        <v>1.8</v>
      </c>
      <c r="L3188" s="94">
        <v>0</v>
      </c>
      <c r="O3188" t="str">
        <f t="shared" si="506"/>
        <v/>
      </c>
    </row>
    <row r="3189" spans="7:15" x14ac:dyDescent="0.25">
      <c r="G3189" s="93">
        <v>43664</v>
      </c>
      <c r="H3189" t="s">
        <v>23</v>
      </c>
      <c r="I3189" t="s">
        <v>37</v>
      </c>
      <c r="J3189" t="s">
        <v>201</v>
      </c>
      <c r="K3189" s="95">
        <v>2.25</v>
      </c>
      <c r="L3189" s="94">
        <v>0</v>
      </c>
      <c r="O3189" t="str">
        <f t="shared" si="506"/>
        <v/>
      </c>
    </row>
    <row r="3190" spans="7:15" x14ac:dyDescent="0.25">
      <c r="G3190" s="93">
        <v>43665</v>
      </c>
      <c r="H3190" t="s">
        <v>84</v>
      </c>
      <c r="I3190" t="s">
        <v>65</v>
      </c>
      <c r="J3190" t="s">
        <v>708</v>
      </c>
      <c r="K3190" s="95">
        <v>18.68</v>
      </c>
      <c r="L3190" s="94">
        <v>0</v>
      </c>
      <c r="O3190" t="str">
        <f t="shared" si="506"/>
        <v/>
      </c>
    </row>
    <row r="3191" spans="7:15" x14ac:dyDescent="0.25">
      <c r="G3191" s="93">
        <v>43665</v>
      </c>
      <c r="H3191" t="s">
        <v>22</v>
      </c>
      <c r="I3191" t="s">
        <v>36</v>
      </c>
      <c r="J3191" t="s">
        <v>708</v>
      </c>
      <c r="K3191" s="95">
        <v>16</v>
      </c>
      <c r="L3191" s="94">
        <v>0</v>
      </c>
      <c r="O3191" t="str">
        <f t="shared" si="506"/>
        <v/>
      </c>
    </row>
    <row r="3192" spans="7:15" x14ac:dyDescent="0.25">
      <c r="G3192" s="93">
        <v>43665</v>
      </c>
      <c r="H3192" t="s">
        <v>22</v>
      </c>
      <c r="I3192" t="s">
        <v>36</v>
      </c>
      <c r="J3192" t="s">
        <v>708</v>
      </c>
      <c r="K3192" s="95">
        <v>8</v>
      </c>
      <c r="L3192" s="94">
        <v>0</v>
      </c>
      <c r="O3192" t="str">
        <f t="shared" si="506"/>
        <v/>
      </c>
    </row>
    <row r="3193" spans="7:15" x14ac:dyDescent="0.25">
      <c r="G3193" s="93">
        <v>43665</v>
      </c>
      <c r="H3193" t="s">
        <v>106</v>
      </c>
      <c r="I3193" t="s">
        <v>64</v>
      </c>
      <c r="J3193" t="s">
        <v>708</v>
      </c>
      <c r="K3193" s="95">
        <v>30</v>
      </c>
      <c r="L3193" s="94">
        <v>0</v>
      </c>
      <c r="O3193" t="str">
        <f t="shared" si="506"/>
        <v/>
      </c>
    </row>
    <row r="3194" spans="7:15" x14ac:dyDescent="0.25">
      <c r="G3194" s="93">
        <v>43665</v>
      </c>
      <c r="H3194" t="s">
        <v>106</v>
      </c>
      <c r="I3194" t="s">
        <v>65</v>
      </c>
      <c r="J3194" t="s">
        <v>708</v>
      </c>
      <c r="K3194" s="95">
        <v>8.4</v>
      </c>
      <c r="L3194" s="94">
        <v>0</v>
      </c>
      <c r="O3194" t="str">
        <f t="shared" si="506"/>
        <v/>
      </c>
    </row>
    <row r="3195" spans="7:15" x14ac:dyDescent="0.25">
      <c r="G3195" s="93">
        <v>43665</v>
      </c>
      <c r="H3195" t="s">
        <v>77</v>
      </c>
      <c r="I3195" t="s">
        <v>64</v>
      </c>
      <c r="J3195" t="s">
        <v>708</v>
      </c>
      <c r="K3195" s="95">
        <v>63.46</v>
      </c>
      <c r="L3195" s="94">
        <v>0</v>
      </c>
      <c r="O3195" t="str">
        <f t="shared" si="506"/>
        <v/>
      </c>
    </row>
    <row r="3196" spans="7:15" x14ac:dyDescent="0.25">
      <c r="G3196" s="93">
        <v>43665</v>
      </c>
      <c r="H3196" t="s">
        <v>75</v>
      </c>
      <c r="I3196" t="s">
        <v>66</v>
      </c>
      <c r="J3196" t="s">
        <v>708</v>
      </c>
      <c r="K3196" s="95">
        <v>224</v>
      </c>
      <c r="L3196" s="94">
        <v>0</v>
      </c>
      <c r="O3196" t="str">
        <f t="shared" si="506"/>
        <v/>
      </c>
    </row>
    <row r="3197" spans="7:15" x14ac:dyDescent="0.25">
      <c r="G3197" s="93">
        <v>43665</v>
      </c>
      <c r="H3197" t="s">
        <v>21</v>
      </c>
      <c r="I3197" t="s">
        <v>36</v>
      </c>
      <c r="J3197" t="s">
        <v>708</v>
      </c>
      <c r="K3197" s="95">
        <v>56</v>
      </c>
      <c r="L3197" s="94">
        <v>0</v>
      </c>
      <c r="O3197" t="str">
        <f t="shared" si="506"/>
        <v/>
      </c>
    </row>
    <row r="3198" spans="7:15" x14ac:dyDescent="0.25">
      <c r="G3198" s="93">
        <v>43665</v>
      </c>
      <c r="H3198" t="s">
        <v>21</v>
      </c>
      <c r="I3198" t="s">
        <v>36</v>
      </c>
      <c r="J3198" t="s">
        <v>708</v>
      </c>
      <c r="K3198" s="95">
        <v>32</v>
      </c>
      <c r="L3198" s="94">
        <v>0</v>
      </c>
      <c r="O3198" t="str">
        <f t="shared" si="506"/>
        <v/>
      </c>
    </row>
    <row r="3199" spans="7:15" x14ac:dyDescent="0.25">
      <c r="G3199" s="93">
        <v>43665</v>
      </c>
      <c r="H3199" t="s">
        <v>21</v>
      </c>
      <c r="I3199" t="s">
        <v>36</v>
      </c>
      <c r="J3199" t="s">
        <v>708</v>
      </c>
      <c r="K3199" s="95">
        <v>16</v>
      </c>
      <c r="L3199" s="94">
        <v>0</v>
      </c>
      <c r="O3199" t="str">
        <f t="shared" si="506"/>
        <v/>
      </c>
    </row>
    <row r="3200" spans="7:15" x14ac:dyDescent="0.25">
      <c r="G3200" s="93">
        <v>43665</v>
      </c>
      <c r="H3200" t="s">
        <v>21</v>
      </c>
      <c r="I3200" t="s">
        <v>36</v>
      </c>
      <c r="J3200" t="s">
        <v>708</v>
      </c>
      <c r="K3200" s="95">
        <v>8</v>
      </c>
      <c r="L3200" s="94">
        <v>0</v>
      </c>
      <c r="O3200" t="str">
        <f t="shared" si="506"/>
        <v/>
      </c>
    </row>
    <row r="3201" spans="7:15" x14ac:dyDescent="0.25">
      <c r="G3201" s="93">
        <v>43665</v>
      </c>
      <c r="H3201" t="s">
        <v>21</v>
      </c>
      <c r="I3201" t="s">
        <v>58</v>
      </c>
      <c r="J3201" t="s">
        <v>708</v>
      </c>
      <c r="K3201" s="95">
        <v>0</v>
      </c>
      <c r="L3201" s="94">
        <v>8</v>
      </c>
      <c r="O3201" t="str">
        <f t="shared" si="506"/>
        <v/>
      </c>
    </row>
    <row r="3202" spans="7:15" x14ac:dyDescent="0.25">
      <c r="G3202" s="93">
        <v>43665</v>
      </c>
      <c r="H3202" t="s">
        <v>21</v>
      </c>
      <c r="I3202" t="s">
        <v>709</v>
      </c>
      <c r="J3202" t="s">
        <v>710</v>
      </c>
      <c r="K3202" s="95">
        <v>16.68</v>
      </c>
      <c r="L3202" s="94">
        <v>0</v>
      </c>
      <c r="O3202" t="str">
        <f t="shared" si="506"/>
        <v/>
      </c>
    </row>
    <row r="3203" spans="7:15" x14ac:dyDescent="0.25">
      <c r="G3203" s="93">
        <v>43665</v>
      </c>
      <c r="H3203" t="s">
        <v>23</v>
      </c>
      <c r="I3203" t="s">
        <v>64</v>
      </c>
      <c r="J3203" t="s">
        <v>708</v>
      </c>
      <c r="K3203" s="95">
        <v>182.25</v>
      </c>
      <c r="L3203" s="94">
        <v>0</v>
      </c>
      <c r="O3203" t="str">
        <f t="shared" si="506"/>
        <v/>
      </c>
    </row>
    <row r="3204" spans="7:15" x14ac:dyDescent="0.25">
      <c r="G3204" s="93">
        <v>43665</v>
      </c>
      <c r="H3204" t="s">
        <v>23</v>
      </c>
      <c r="I3204" t="s">
        <v>64</v>
      </c>
      <c r="J3204" t="s">
        <v>708</v>
      </c>
      <c r="K3204" s="95">
        <v>30</v>
      </c>
      <c r="L3204" s="94">
        <v>0</v>
      </c>
      <c r="O3204" t="str">
        <f t="shared" si="506"/>
        <v/>
      </c>
    </row>
    <row r="3205" spans="7:15" x14ac:dyDescent="0.25">
      <c r="G3205" s="93">
        <v>43665</v>
      </c>
      <c r="H3205" t="s">
        <v>23</v>
      </c>
      <c r="I3205" t="s">
        <v>63</v>
      </c>
      <c r="J3205" t="s">
        <v>708</v>
      </c>
      <c r="K3205" s="95">
        <v>71.94</v>
      </c>
      <c r="L3205" s="94">
        <v>0</v>
      </c>
      <c r="O3205" t="str">
        <f t="shared" si="506"/>
        <v/>
      </c>
    </row>
    <row r="3206" spans="7:15" x14ac:dyDescent="0.25">
      <c r="G3206" s="93">
        <v>43665</v>
      </c>
      <c r="H3206" t="s">
        <v>23</v>
      </c>
      <c r="I3206" t="s">
        <v>63</v>
      </c>
      <c r="J3206" t="s">
        <v>708</v>
      </c>
      <c r="K3206" s="95">
        <v>39.950000000000003</v>
      </c>
      <c r="L3206" s="94">
        <v>0</v>
      </c>
      <c r="O3206" t="str">
        <f t="shared" si="506"/>
        <v/>
      </c>
    </row>
    <row r="3207" spans="7:15" x14ac:dyDescent="0.25">
      <c r="G3207" s="93">
        <v>43665</v>
      </c>
      <c r="H3207" t="s">
        <v>23</v>
      </c>
      <c r="I3207" t="s">
        <v>37</v>
      </c>
      <c r="J3207" t="s">
        <v>175</v>
      </c>
      <c r="K3207" s="95">
        <v>7.35</v>
      </c>
      <c r="L3207" s="94">
        <v>0</v>
      </c>
      <c r="O3207" t="str">
        <f t="shared" si="506"/>
        <v/>
      </c>
    </row>
    <row r="3208" spans="7:15" x14ac:dyDescent="0.25">
      <c r="G3208" s="93">
        <v>43666</v>
      </c>
      <c r="H3208" t="s">
        <v>22</v>
      </c>
      <c r="I3208" t="s">
        <v>36</v>
      </c>
      <c r="J3208" t="s">
        <v>711</v>
      </c>
      <c r="K3208" s="95">
        <v>8</v>
      </c>
      <c r="L3208" s="94">
        <v>0</v>
      </c>
      <c r="O3208" t="str">
        <f t="shared" si="506"/>
        <v/>
      </c>
    </row>
    <row r="3209" spans="7:15" x14ac:dyDescent="0.25">
      <c r="G3209" s="93">
        <v>43666</v>
      </c>
      <c r="H3209" t="s">
        <v>71</v>
      </c>
      <c r="I3209" t="s">
        <v>65</v>
      </c>
      <c r="J3209" t="s">
        <v>711</v>
      </c>
      <c r="K3209" s="95">
        <v>81</v>
      </c>
      <c r="L3209" s="94">
        <v>0</v>
      </c>
      <c r="O3209" t="str">
        <f t="shared" si="506"/>
        <v/>
      </c>
    </row>
    <row r="3210" spans="7:15" x14ac:dyDescent="0.25">
      <c r="G3210" s="93">
        <v>43666</v>
      </c>
      <c r="H3210" t="s">
        <v>75</v>
      </c>
      <c r="I3210" t="s">
        <v>65</v>
      </c>
      <c r="J3210" t="s">
        <v>711</v>
      </c>
      <c r="K3210" s="95">
        <v>16</v>
      </c>
      <c r="L3210" s="94">
        <v>0</v>
      </c>
      <c r="O3210" t="str">
        <f t="shared" ref="O3210:O3273" si="507">IF(P3210="","",O3209+1)</f>
        <v/>
      </c>
    </row>
    <row r="3211" spans="7:15" x14ac:dyDescent="0.25">
      <c r="G3211" s="93">
        <v>43666</v>
      </c>
      <c r="H3211" t="s">
        <v>21</v>
      </c>
      <c r="I3211" t="s">
        <v>36</v>
      </c>
      <c r="J3211" t="s">
        <v>711</v>
      </c>
      <c r="K3211" s="95">
        <v>32</v>
      </c>
      <c r="L3211" s="94">
        <v>0</v>
      </c>
      <c r="O3211" t="str">
        <f t="shared" si="507"/>
        <v/>
      </c>
    </row>
    <row r="3212" spans="7:15" x14ac:dyDescent="0.25">
      <c r="G3212" s="93">
        <v>43666</v>
      </c>
      <c r="H3212" t="s">
        <v>21</v>
      </c>
      <c r="I3212" t="s">
        <v>36</v>
      </c>
      <c r="J3212" t="s">
        <v>711</v>
      </c>
      <c r="K3212" s="95">
        <v>24</v>
      </c>
      <c r="L3212" s="94">
        <v>0</v>
      </c>
      <c r="O3212" t="str">
        <f t="shared" si="507"/>
        <v/>
      </c>
    </row>
    <row r="3213" spans="7:15" x14ac:dyDescent="0.25">
      <c r="G3213" s="93">
        <v>43666</v>
      </c>
      <c r="H3213" t="s">
        <v>21</v>
      </c>
      <c r="I3213" t="s">
        <v>36</v>
      </c>
      <c r="J3213" t="s">
        <v>711</v>
      </c>
      <c r="K3213" s="95">
        <v>16</v>
      </c>
      <c r="L3213" s="94">
        <v>0</v>
      </c>
      <c r="O3213" t="str">
        <f t="shared" si="507"/>
        <v/>
      </c>
    </row>
    <row r="3214" spans="7:15" x14ac:dyDescent="0.25">
      <c r="G3214" s="93">
        <v>43666</v>
      </c>
      <c r="H3214" t="s">
        <v>21</v>
      </c>
      <c r="I3214" t="s">
        <v>36</v>
      </c>
      <c r="J3214" t="s">
        <v>711</v>
      </c>
      <c r="K3214" s="95">
        <v>8</v>
      </c>
      <c r="L3214" s="94">
        <v>0</v>
      </c>
      <c r="O3214" t="str">
        <f t="shared" si="507"/>
        <v/>
      </c>
    </row>
    <row r="3215" spans="7:15" x14ac:dyDescent="0.25">
      <c r="G3215" s="93">
        <v>43666</v>
      </c>
      <c r="H3215" t="s">
        <v>23</v>
      </c>
      <c r="I3215" t="s">
        <v>65</v>
      </c>
      <c r="J3215" t="s">
        <v>711</v>
      </c>
      <c r="K3215" s="95">
        <v>40</v>
      </c>
      <c r="L3215" s="94">
        <v>0</v>
      </c>
      <c r="O3215" t="str">
        <f t="shared" si="507"/>
        <v/>
      </c>
    </row>
    <row r="3216" spans="7:15" x14ac:dyDescent="0.25">
      <c r="G3216" s="93">
        <v>43668</v>
      </c>
      <c r="H3216" t="s">
        <v>22</v>
      </c>
      <c r="I3216" t="s">
        <v>36</v>
      </c>
      <c r="J3216" t="s">
        <v>712</v>
      </c>
      <c r="K3216" s="95">
        <v>16</v>
      </c>
      <c r="L3216" s="94">
        <v>0</v>
      </c>
      <c r="O3216" t="str">
        <f t="shared" si="507"/>
        <v/>
      </c>
    </row>
    <row r="3217" spans="7:15" x14ac:dyDescent="0.25">
      <c r="G3217" s="93">
        <v>43668</v>
      </c>
      <c r="H3217" t="s">
        <v>107</v>
      </c>
      <c r="I3217" t="s">
        <v>64</v>
      </c>
      <c r="J3217" t="s">
        <v>712</v>
      </c>
      <c r="K3217" s="95">
        <v>4047.41</v>
      </c>
      <c r="L3217" s="94">
        <v>0</v>
      </c>
      <c r="O3217" t="str">
        <f t="shared" si="507"/>
        <v/>
      </c>
    </row>
    <row r="3218" spans="7:15" x14ac:dyDescent="0.25">
      <c r="G3218" s="93">
        <v>43668</v>
      </c>
      <c r="H3218" t="s">
        <v>21</v>
      </c>
      <c r="I3218" t="s">
        <v>36</v>
      </c>
      <c r="J3218" t="s">
        <v>712</v>
      </c>
      <c r="K3218" s="95">
        <v>16</v>
      </c>
      <c r="L3218" s="94">
        <v>0</v>
      </c>
      <c r="O3218" t="str">
        <f t="shared" si="507"/>
        <v/>
      </c>
    </row>
    <row r="3219" spans="7:15" x14ac:dyDescent="0.25">
      <c r="G3219" s="93">
        <v>43668</v>
      </c>
      <c r="H3219" t="s">
        <v>21</v>
      </c>
      <c r="I3219" t="s">
        <v>36</v>
      </c>
      <c r="J3219" t="s">
        <v>712</v>
      </c>
      <c r="K3219" s="95">
        <v>8</v>
      </c>
      <c r="L3219" s="94">
        <v>0</v>
      </c>
      <c r="O3219" t="str">
        <f t="shared" si="507"/>
        <v/>
      </c>
    </row>
    <row r="3220" spans="7:15" x14ac:dyDescent="0.25">
      <c r="G3220" s="93">
        <v>43668</v>
      </c>
      <c r="H3220" t="s">
        <v>23</v>
      </c>
      <c r="I3220" t="s">
        <v>37</v>
      </c>
      <c r="J3220" t="s">
        <v>143</v>
      </c>
      <c r="K3220" s="95">
        <v>1.8</v>
      </c>
      <c r="L3220" s="94">
        <v>0</v>
      </c>
      <c r="O3220" t="str">
        <f t="shared" si="507"/>
        <v/>
      </c>
    </row>
    <row r="3221" spans="7:15" x14ac:dyDescent="0.25">
      <c r="G3221" s="93">
        <v>43668</v>
      </c>
      <c r="H3221" t="s">
        <v>23</v>
      </c>
      <c r="I3221" t="s">
        <v>37</v>
      </c>
      <c r="J3221" t="s">
        <v>61</v>
      </c>
      <c r="K3221" s="95">
        <v>1.8</v>
      </c>
      <c r="L3221" s="94">
        <v>0</v>
      </c>
      <c r="O3221" t="str">
        <f t="shared" si="507"/>
        <v/>
      </c>
    </row>
    <row r="3222" spans="7:15" x14ac:dyDescent="0.25">
      <c r="G3222" s="93">
        <v>43668</v>
      </c>
      <c r="H3222" t="s">
        <v>23</v>
      </c>
      <c r="I3222" t="s">
        <v>37</v>
      </c>
      <c r="J3222" t="s">
        <v>148</v>
      </c>
      <c r="K3222" s="95">
        <v>51.2</v>
      </c>
      <c r="L3222" s="94">
        <v>0</v>
      </c>
      <c r="O3222" t="str">
        <f t="shared" si="507"/>
        <v/>
      </c>
    </row>
    <row r="3223" spans="7:15" x14ac:dyDescent="0.25">
      <c r="G3223" s="93">
        <v>43668</v>
      </c>
      <c r="H3223" t="s">
        <v>23</v>
      </c>
      <c r="I3223" t="s">
        <v>37</v>
      </c>
      <c r="J3223" t="s">
        <v>713</v>
      </c>
      <c r="K3223" s="95">
        <v>15</v>
      </c>
      <c r="L3223" s="94">
        <v>0</v>
      </c>
      <c r="O3223" t="str">
        <f t="shared" si="507"/>
        <v/>
      </c>
    </row>
    <row r="3224" spans="7:15" x14ac:dyDescent="0.25">
      <c r="G3224" s="93">
        <v>43669</v>
      </c>
      <c r="H3224" t="s">
        <v>78</v>
      </c>
      <c r="I3224" t="s">
        <v>58</v>
      </c>
      <c r="J3224" t="s">
        <v>714</v>
      </c>
      <c r="K3224" s="95">
        <v>29.56</v>
      </c>
      <c r="L3224" s="94">
        <v>0</v>
      </c>
      <c r="O3224" t="str">
        <f t="shared" si="507"/>
        <v/>
      </c>
    </row>
    <row r="3225" spans="7:15" x14ac:dyDescent="0.25">
      <c r="G3225" s="93">
        <v>43669</v>
      </c>
      <c r="H3225" t="s">
        <v>22</v>
      </c>
      <c r="I3225" t="s">
        <v>36</v>
      </c>
      <c r="J3225" t="s">
        <v>714</v>
      </c>
      <c r="K3225" s="95">
        <v>8</v>
      </c>
      <c r="L3225" s="94">
        <v>0</v>
      </c>
      <c r="O3225" t="str">
        <f t="shared" si="507"/>
        <v/>
      </c>
    </row>
    <row r="3226" spans="7:15" x14ac:dyDescent="0.25">
      <c r="G3226" s="93">
        <v>43669</v>
      </c>
      <c r="H3226" t="s">
        <v>106</v>
      </c>
      <c r="I3226" t="s">
        <v>58</v>
      </c>
      <c r="J3226" t="s">
        <v>714</v>
      </c>
      <c r="K3226" s="95">
        <v>98.08</v>
      </c>
      <c r="L3226" s="94">
        <v>0</v>
      </c>
      <c r="O3226" t="str">
        <f t="shared" si="507"/>
        <v/>
      </c>
    </row>
    <row r="3227" spans="7:15" x14ac:dyDescent="0.25">
      <c r="G3227" s="93">
        <v>43669</v>
      </c>
      <c r="H3227" t="s">
        <v>106</v>
      </c>
      <c r="I3227" t="s">
        <v>63</v>
      </c>
      <c r="J3227" t="s">
        <v>714</v>
      </c>
      <c r="K3227" s="95">
        <v>32</v>
      </c>
      <c r="L3227" s="94">
        <v>0</v>
      </c>
      <c r="O3227" t="str">
        <f t="shared" si="507"/>
        <v/>
      </c>
    </row>
    <row r="3228" spans="7:15" x14ac:dyDescent="0.25">
      <c r="G3228" s="93">
        <v>43669</v>
      </c>
      <c r="H3228" t="s">
        <v>378</v>
      </c>
      <c r="I3228" t="s">
        <v>35</v>
      </c>
      <c r="J3228" t="s">
        <v>714</v>
      </c>
      <c r="K3228" s="95">
        <v>50.25</v>
      </c>
      <c r="L3228" s="94">
        <v>0</v>
      </c>
      <c r="O3228" t="str">
        <f t="shared" si="507"/>
        <v/>
      </c>
    </row>
    <row r="3229" spans="7:15" x14ac:dyDescent="0.25">
      <c r="G3229" s="93">
        <v>43669</v>
      </c>
      <c r="H3229" t="s">
        <v>71</v>
      </c>
      <c r="I3229" t="s">
        <v>64</v>
      </c>
      <c r="J3229" t="s">
        <v>714</v>
      </c>
      <c r="K3229" s="95">
        <v>20</v>
      </c>
      <c r="L3229" s="94">
        <v>0</v>
      </c>
      <c r="O3229" t="str">
        <f t="shared" si="507"/>
        <v/>
      </c>
    </row>
    <row r="3230" spans="7:15" x14ac:dyDescent="0.25">
      <c r="G3230" s="93">
        <v>43669</v>
      </c>
      <c r="H3230" t="s">
        <v>79</v>
      </c>
      <c r="I3230" t="s">
        <v>67</v>
      </c>
      <c r="J3230" t="s">
        <v>714</v>
      </c>
      <c r="K3230" s="95">
        <v>19.75</v>
      </c>
      <c r="L3230" s="94">
        <v>0</v>
      </c>
      <c r="O3230" t="str">
        <f t="shared" si="507"/>
        <v/>
      </c>
    </row>
    <row r="3231" spans="7:15" x14ac:dyDescent="0.25">
      <c r="G3231" s="93">
        <v>43669</v>
      </c>
      <c r="H3231" t="s">
        <v>79</v>
      </c>
      <c r="I3231" t="s">
        <v>58</v>
      </c>
      <c r="J3231" t="s">
        <v>714</v>
      </c>
      <c r="K3231" s="95">
        <v>96.2</v>
      </c>
      <c r="L3231" s="94">
        <v>0</v>
      </c>
      <c r="O3231" t="str">
        <f t="shared" si="507"/>
        <v/>
      </c>
    </row>
    <row r="3232" spans="7:15" x14ac:dyDescent="0.25">
      <c r="G3232" s="93">
        <v>43669</v>
      </c>
      <c r="H3232" t="s">
        <v>75</v>
      </c>
      <c r="I3232" t="s">
        <v>67</v>
      </c>
      <c r="J3232" t="s">
        <v>714</v>
      </c>
      <c r="K3232" s="95">
        <v>15.5</v>
      </c>
      <c r="L3232" s="94">
        <v>0</v>
      </c>
      <c r="O3232" t="str">
        <f t="shared" si="507"/>
        <v/>
      </c>
    </row>
    <row r="3233" spans="7:15" x14ac:dyDescent="0.25">
      <c r="G3233" s="93">
        <v>43669</v>
      </c>
      <c r="H3233" t="s">
        <v>75</v>
      </c>
      <c r="I3233" t="s">
        <v>58</v>
      </c>
      <c r="J3233" t="s">
        <v>714</v>
      </c>
      <c r="K3233" s="95">
        <v>24.16</v>
      </c>
      <c r="L3233" s="94">
        <v>0</v>
      </c>
      <c r="O3233" t="str">
        <f t="shared" si="507"/>
        <v/>
      </c>
    </row>
    <row r="3234" spans="7:15" x14ac:dyDescent="0.25">
      <c r="G3234" s="93">
        <v>43669</v>
      </c>
      <c r="H3234" t="s">
        <v>75</v>
      </c>
      <c r="I3234" t="s">
        <v>65</v>
      </c>
      <c r="J3234" t="s">
        <v>714</v>
      </c>
      <c r="K3234" s="95">
        <v>64</v>
      </c>
      <c r="L3234" s="94">
        <v>0</v>
      </c>
      <c r="O3234" t="str">
        <f t="shared" si="507"/>
        <v/>
      </c>
    </row>
    <row r="3235" spans="7:15" x14ac:dyDescent="0.25">
      <c r="G3235" s="93">
        <v>43669</v>
      </c>
      <c r="H3235" t="s">
        <v>107</v>
      </c>
      <c r="I3235" t="s">
        <v>65</v>
      </c>
      <c r="J3235" t="s">
        <v>714</v>
      </c>
      <c r="K3235" s="95">
        <v>13.91</v>
      </c>
      <c r="L3235" s="94">
        <v>0</v>
      </c>
      <c r="O3235" t="str">
        <f t="shared" si="507"/>
        <v/>
      </c>
    </row>
    <row r="3236" spans="7:15" x14ac:dyDescent="0.25">
      <c r="G3236" s="93">
        <v>43669</v>
      </c>
      <c r="H3236" t="s">
        <v>21</v>
      </c>
      <c r="I3236" t="s">
        <v>36</v>
      </c>
      <c r="J3236" t="s">
        <v>714</v>
      </c>
      <c r="K3236" s="95">
        <v>24</v>
      </c>
      <c r="L3236" s="94">
        <v>0</v>
      </c>
      <c r="O3236" t="str">
        <f t="shared" si="507"/>
        <v/>
      </c>
    </row>
    <row r="3237" spans="7:15" x14ac:dyDescent="0.25">
      <c r="G3237" s="93">
        <v>43669</v>
      </c>
      <c r="H3237" t="s">
        <v>21</v>
      </c>
      <c r="I3237" t="s">
        <v>36</v>
      </c>
      <c r="J3237" t="s">
        <v>714</v>
      </c>
      <c r="K3237" s="95">
        <v>16</v>
      </c>
      <c r="L3237" s="94">
        <v>0</v>
      </c>
      <c r="O3237" t="str">
        <f t="shared" si="507"/>
        <v/>
      </c>
    </row>
    <row r="3238" spans="7:15" x14ac:dyDescent="0.25">
      <c r="G3238" s="93">
        <v>43669</v>
      </c>
      <c r="H3238" t="s">
        <v>21</v>
      </c>
      <c r="I3238" t="s">
        <v>36</v>
      </c>
      <c r="J3238" t="s">
        <v>714</v>
      </c>
      <c r="K3238" s="95">
        <v>8</v>
      </c>
      <c r="L3238" s="94">
        <v>0</v>
      </c>
      <c r="O3238" t="str">
        <f t="shared" si="507"/>
        <v/>
      </c>
    </row>
    <row r="3239" spans="7:15" x14ac:dyDescent="0.25">
      <c r="G3239" s="93">
        <v>43669</v>
      </c>
      <c r="H3239" t="s">
        <v>83</v>
      </c>
      <c r="I3239" t="s">
        <v>63</v>
      </c>
      <c r="J3239" t="s">
        <v>714</v>
      </c>
      <c r="K3239" s="95">
        <v>27</v>
      </c>
      <c r="L3239" s="94">
        <v>0</v>
      </c>
      <c r="O3239" t="str">
        <f t="shared" si="507"/>
        <v/>
      </c>
    </row>
    <row r="3240" spans="7:15" x14ac:dyDescent="0.25">
      <c r="G3240" s="93">
        <v>43669</v>
      </c>
      <c r="H3240" t="s">
        <v>86</v>
      </c>
      <c r="I3240" t="s">
        <v>58</v>
      </c>
      <c r="J3240" t="s">
        <v>714</v>
      </c>
      <c r="K3240" s="95">
        <v>15.75</v>
      </c>
      <c r="L3240" s="94">
        <v>0</v>
      </c>
      <c r="O3240" t="str">
        <f t="shared" si="507"/>
        <v/>
      </c>
    </row>
    <row r="3241" spans="7:15" x14ac:dyDescent="0.25">
      <c r="G3241" s="93">
        <v>43669</v>
      </c>
      <c r="H3241" t="s">
        <v>82</v>
      </c>
      <c r="I3241" t="s">
        <v>65</v>
      </c>
      <c r="J3241" t="s">
        <v>714</v>
      </c>
      <c r="K3241" s="95">
        <v>21.4</v>
      </c>
      <c r="L3241" s="94">
        <v>0</v>
      </c>
      <c r="O3241" t="str">
        <f t="shared" si="507"/>
        <v/>
      </c>
    </row>
    <row r="3242" spans="7:15" x14ac:dyDescent="0.25">
      <c r="G3242" s="93">
        <v>43669</v>
      </c>
      <c r="H3242" t="s">
        <v>81</v>
      </c>
      <c r="I3242" t="s">
        <v>35</v>
      </c>
      <c r="J3242" t="s">
        <v>714</v>
      </c>
      <c r="K3242" s="95">
        <v>96</v>
      </c>
      <c r="L3242" s="94">
        <v>0</v>
      </c>
      <c r="O3242" t="str">
        <f t="shared" si="507"/>
        <v/>
      </c>
    </row>
    <row r="3243" spans="7:15" x14ac:dyDescent="0.25">
      <c r="G3243" s="93">
        <v>43669</v>
      </c>
      <c r="H3243" t="s">
        <v>69</v>
      </c>
      <c r="I3243" t="s">
        <v>58</v>
      </c>
      <c r="J3243" t="s">
        <v>714</v>
      </c>
      <c r="K3243" s="95">
        <v>66.099999999999994</v>
      </c>
      <c r="L3243" s="94">
        <v>0</v>
      </c>
      <c r="O3243" t="str">
        <f t="shared" si="507"/>
        <v/>
      </c>
    </row>
    <row r="3244" spans="7:15" x14ac:dyDescent="0.25">
      <c r="G3244" s="93">
        <v>43669</v>
      </c>
      <c r="H3244" t="s">
        <v>69</v>
      </c>
      <c r="I3244" t="s">
        <v>35</v>
      </c>
      <c r="J3244" t="s">
        <v>714</v>
      </c>
      <c r="K3244" s="95">
        <v>96</v>
      </c>
      <c r="L3244" s="94">
        <v>0</v>
      </c>
      <c r="O3244" t="str">
        <f t="shared" si="507"/>
        <v/>
      </c>
    </row>
    <row r="3245" spans="7:15" x14ac:dyDescent="0.25">
      <c r="G3245" s="93">
        <v>43669</v>
      </c>
      <c r="H3245" t="s">
        <v>69</v>
      </c>
      <c r="I3245" t="s">
        <v>65</v>
      </c>
      <c r="J3245" t="s">
        <v>714</v>
      </c>
      <c r="K3245" s="95">
        <v>10</v>
      </c>
      <c r="L3245" s="94">
        <v>0</v>
      </c>
      <c r="O3245" t="str">
        <f t="shared" si="507"/>
        <v/>
      </c>
    </row>
    <row r="3246" spans="7:15" x14ac:dyDescent="0.25">
      <c r="G3246" s="93">
        <v>43669</v>
      </c>
      <c r="H3246" t="s">
        <v>23</v>
      </c>
      <c r="I3246" t="s">
        <v>64</v>
      </c>
      <c r="J3246" t="s">
        <v>714</v>
      </c>
      <c r="K3246" s="95">
        <v>23.29</v>
      </c>
      <c r="L3246" s="94">
        <v>0</v>
      </c>
      <c r="O3246" t="str">
        <f t="shared" si="507"/>
        <v/>
      </c>
    </row>
    <row r="3247" spans="7:15" x14ac:dyDescent="0.25">
      <c r="G3247" s="93">
        <v>43669</v>
      </c>
      <c r="H3247" t="s">
        <v>23</v>
      </c>
      <c r="I3247" t="s">
        <v>58</v>
      </c>
      <c r="J3247" t="s">
        <v>714</v>
      </c>
      <c r="K3247" s="95">
        <v>71.97</v>
      </c>
      <c r="L3247" s="94">
        <v>0</v>
      </c>
      <c r="O3247" t="str">
        <f t="shared" si="507"/>
        <v/>
      </c>
    </row>
    <row r="3248" spans="7:15" x14ac:dyDescent="0.25">
      <c r="G3248" s="93">
        <v>43669</v>
      </c>
      <c r="H3248" t="s">
        <v>23</v>
      </c>
      <c r="I3248" t="s">
        <v>58</v>
      </c>
      <c r="J3248" t="s">
        <v>714</v>
      </c>
      <c r="K3248" s="95">
        <v>64</v>
      </c>
      <c r="L3248" s="94">
        <v>0</v>
      </c>
      <c r="O3248" t="str">
        <f t="shared" si="507"/>
        <v/>
      </c>
    </row>
    <row r="3249" spans="7:15" x14ac:dyDescent="0.25">
      <c r="G3249" s="93">
        <v>43669</v>
      </c>
      <c r="H3249" t="s">
        <v>23</v>
      </c>
      <c r="I3249" t="s">
        <v>58</v>
      </c>
      <c r="J3249" t="s">
        <v>714</v>
      </c>
      <c r="K3249" s="95">
        <v>7.47</v>
      </c>
      <c r="L3249" s="94">
        <v>0</v>
      </c>
      <c r="O3249" t="str">
        <f t="shared" si="507"/>
        <v/>
      </c>
    </row>
    <row r="3250" spans="7:15" x14ac:dyDescent="0.25">
      <c r="G3250" s="93">
        <v>43669</v>
      </c>
      <c r="H3250" t="s">
        <v>23</v>
      </c>
      <c r="I3250" t="s">
        <v>63</v>
      </c>
      <c r="J3250" t="s">
        <v>714</v>
      </c>
      <c r="K3250" s="95">
        <v>87.91</v>
      </c>
      <c r="L3250" s="94">
        <v>0</v>
      </c>
      <c r="O3250" t="str">
        <f t="shared" si="507"/>
        <v/>
      </c>
    </row>
    <row r="3251" spans="7:15" x14ac:dyDescent="0.25">
      <c r="G3251" s="93">
        <v>43669</v>
      </c>
      <c r="H3251" t="s">
        <v>23</v>
      </c>
      <c r="I3251" t="s">
        <v>63</v>
      </c>
      <c r="J3251" t="s">
        <v>714</v>
      </c>
      <c r="K3251" s="95">
        <v>85</v>
      </c>
      <c r="L3251" s="94">
        <v>0</v>
      </c>
      <c r="O3251" t="str">
        <f t="shared" si="507"/>
        <v/>
      </c>
    </row>
    <row r="3252" spans="7:15" x14ac:dyDescent="0.25">
      <c r="G3252" s="93">
        <v>43669</v>
      </c>
      <c r="H3252" t="s">
        <v>23</v>
      </c>
      <c r="I3252" t="s">
        <v>63</v>
      </c>
      <c r="J3252" t="s">
        <v>714</v>
      </c>
      <c r="K3252" s="95">
        <v>36</v>
      </c>
      <c r="L3252" s="94">
        <v>0</v>
      </c>
      <c r="O3252" t="str">
        <f t="shared" si="507"/>
        <v/>
      </c>
    </row>
    <row r="3253" spans="7:15" x14ac:dyDescent="0.25">
      <c r="G3253" s="93">
        <v>43669</v>
      </c>
      <c r="H3253" t="s">
        <v>23</v>
      </c>
      <c r="I3253" t="s">
        <v>63</v>
      </c>
      <c r="J3253" t="s">
        <v>714</v>
      </c>
      <c r="K3253" s="95">
        <v>35.409999999999997</v>
      </c>
      <c r="L3253" s="94">
        <v>0</v>
      </c>
      <c r="O3253" t="str">
        <f t="shared" si="507"/>
        <v/>
      </c>
    </row>
    <row r="3254" spans="7:15" x14ac:dyDescent="0.25">
      <c r="G3254" s="93">
        <v>43669</v>
      </c>
      <c r="H3254" t="s">
        <v>23</v>
      </c>
      <c r="I3254" t="s">
        <v>63</v>
      </c>
      <c r="J3254" t="s">
        <v>714</v>
      </c>
      <c r="K3254" s="95">
        <v>34</v>
      </c>
      <c r="L3254" s="94">
        <v>0</v>
      </c>
      <c r="O3254" t="str">
        <f t="shared" si="507"/>
        <v/>
      </c>
    </row>
    <row r="3255" spans="7:15" x14ac:dyDescent="0.25">
      <c r="G3255" s="93">
        <v>43669</v>
      </c>
      <c r="H3255" t="s">
        <v>23</v>
      </c>
      <c r="I3255" t="s">
        <v>63</v>
      </c>
      <c r="J3255" t="s">
        <v>714</v>
      </c>
      <c r="K3255" s="95">
        <v>32.130000000000003</v>
      </c>
      <c r="L3255" s="94">
        <v>0</v>
      </c>
      <c r="O3255" t="str">
        <f t="shared" si="507"/>
        <v/>
      </c>
    </row>
    <row r="3256" spans="7:15" x14ac:dyDescent="0.25">
      <c r="G3256" s="93">
        <v>43669</v>
      </c>
      <c r="H3256" t="s">
        <v>23</v>
      </c>
      <c r="I3256" t="s">
        <v>63</v>
      </c>
      <c r="J3256" t="s">
        <v>714</v>
      </c>
      <c r="K3256" s="95">
        <v>21.3</v>
      </c>
      <c r="L3256" s="94">
        <v>0</v>
      </c>
      <c r="O3256" t="str">
        <f t="shared" si="507"/>
        <v/>
      </c>
    </row>
    <row r="3257" spans="7:15" x14ac:dyDescent="0.25">
      <c r="G3257" s="93">
        <v>43669</v>
      </c>
      <c r="H3257" t="s">
        <v>23</v>
      </c>
      <c r="I3257" t="s">
        <v>63</v>
      </c>
      <c r="J3257" t="s">
        <v>714</v>
      </c>
      <c r="K3257" s="95">
        <v>15.36</v>
      </c>
      <c r="L3257" s="94">
        <v>0</v>
      </c>
      <c r="O3257" t="str">
        <f t="shared" si="507"/>
        <v/>
      </c>
    </row>
    <row r="3258" spans="7:15" x14ac:dyDescent="0.25">
      <c r="G3258" s="93">
        <v>43669</v>
      </c>
      <c r="H3258" t="s">
        <v>23</v>
      </c>
      <c r="I3258" t="s">
        <v>63</v>
      </c>
      <c r="J3258" t="s">
        <v>714</v>
      </c>
      <c r="K3258" s="95">
        <v>14.51</v>
      </c>
      <c r="L3258" s="94">
        <v>0</v>
      </c>
      <c r="O3258" t="str">
        <f t="shared" si="507"/>
        <v/>
      </c>
    </row>
    <row r="3259" spans="7:15" x14ac:dyDescent="0.25">
      <c r="G3259" s="93">
        <v>43669</v>
      </c>
      <c r="H3259" t="s">
        <v>23</v>
      </c>
      <c r="I3259" t="s">
        <v>63</v>
      </c>
      <c r="J3259" t="s">
        <v>714</v>
      </c>
      <c r="K3259" s="95">
        <v>10.7</v>
      </c>
      <c r="L3259" s="94">
        <v>0</v>
      </c>
      <c r="O3259" t="str">
        <f t="shared" si="507"/>
        <v/>
      </c>
    </row>
    <row r="3260" spans="7:15" x14ac:dyDescent="0.25">
      <c r="G3260" s="93">
        <v>43670</v>
      </c>
      <c r="H3260" t="s">
        <v>106</v>
      </c>
      <c r="I3260" t="s">
        <v>65</v>
      </c>
      <c r="J3260" t="s">
        <v>715</v>
      </c>
      <c r="K3260" s="95">
        <v>10.25</v>
      </c>
      <c r="L3260" s="94">
        <v>0</v>
      </c>
      <c r="O3260" t="str">
        <f t="shared" si="507"/>
        <v/>
      </c>
    </row>
    <row r="3261" spans="7:15" x14ac:dyDescent="0.25">
      <c r="G3261" s="93">
        <v>43670</v>
      </c>
      <c r="H3261" t="s">
        <v>77</v>
      </c>
      <c r="I3261" t="s">
        <v>35</v>
      </c>
      <c r="J3261" t="s">
        <v>715</v>
      </c>
      <c r="K3261" s="95">
        <v>265</v>
      </c>
      <c r="L3261" s="94">
        <v>0</v>
      </c>
      <c r="O3261" t="str">
        <f t="shared" si="507"/>
        <v/>
      </c>
    </row>
    <row r="3262" spans="7:15" x14ac:dyDescent="0.25">
      <c r="G3262" s="93">
        <v>43670</v>
      </c>
      <c r="H3262" t="s">
        <v>21</v>
      </c>
      <c r="I3262" t="s">
        <v>36</v>
      </c>
      <c r="J3262" t="s">
        <v>715</v>
      </c>
      <c r="K3262" s="95">
        <v>24</v>
      </c>
      <c r="L3262" s="94">
        <v>0</v>
      </c>
      <c r="O3262" t="str">
        <f t="shared" si="507"/>
        <v/>
      </c>
    </row>
    <row r="3263" spans="7:15" x14ac:dyDescent="0.25">
      <c r="G3263" s="93">
        <v>43670</v>
      </c>
      <c r="H3263" t="s">
        <v>21</v>
      </c>
      <c r="I3263" t="s">
        <v>36</v>
      </c>
      <c r="J3263" t="s">
        <v>715</v>
      </c>
      <c r="K3263" s="95">
        <v>8</v>
      </c>
      <c r="L3263" s="94">
        <v>0</v>
      </c>
      <c r="O3263" t="str">
        <f t="shared" si="507"/>
        <v/>
      </c>
    </row>
    <row r="3264" spans="7:15" x14ac:dyDescent="0.25">
      <c r="G3264" s="93">
        <v>43670</v>
      </c>
      <c r="H3264" t="s">
        <v>74</v>
      </c>
      <c r="I3264" t="s">
        <v>65</v>
      </c>
      <c r="J3264" t="s">
        <v>715</v>
      </c>
      <c r="K3264" s="95">
        <v>80.849999999999994</v>
      </c>
      <c r="L3264" s="94">
        <v>0</v>
      </c>
      <c r="O3264" t="str">
        <f t="shared" si="507"/>
        <v/>
      </c>
    </row>
    <row r="3265" spans="7:15" x14ac:dyDescent="0.25">
      <c r="G3265" s="93">
        <v>43670</v>
      </c>
      <c r="H3265" t="s">
        <v>23</v>
      </c>
      <c r="I3265" t="s">
        <v>58</v>
      </c>
      <c r="J3265" t="s">
        <v>715</v>
      </c>
      <c r="K3265" s="95">
        <v>0</v>
      </c>
      <c r="L3265" s="94">
        <v>64</v>
      </c>
      <c r="O3265" t="str">
        <f t="shared" si="507"/>
        <v/>
      </c>
    </row>
    <row r="3266" spans="7:15" x14ac:dyDescent="0.25">
      <c r="G3266" s="93">
        <v>43670</v>
      </c>
      <c r="H3266" t="s">
        <v>23</v>
      </c>
      <c r="I3266" t="s">
        <v>37</v>
      </c>
      <c r="J3266" t="s">
        <v>145</v>
      </c>
      <c r="K3266" s="95">
        <v>7.65</v>
      </c>
      <c r="L3266" s="94">
        <v>0</v>
      </c>
      <c r="O3266" t="str">
        <f t="shared" si="507"/>
        <v/>
      </c>
    </row>
    <row r="3267" spans="7:15" x14ac:dyDescent="0.25">
      <c r="G3267" s="93">
        <v>43670</v>
      </c>
      <c r="H3267" t="s">
        <v>23</v>
      </c>
      <c r="I3267" t="s">
        <v>37</v>
      </c>
      <c r="J3267" t="s">
        <v>143</v>
      </c>
      <c r="K3267" s="95">
        <v>1.8</v>
      </c>
      <c r="L3267" s="94">
        <v>0</v>
      </c>
      <c r="O3267" t="str">
        <f t="shared" si="507"/>
        <v/>
      </c>
    </row>
    <row r="3268" spans="7:15" x14ac:dyDescent="0.25">
      <c r="G3268" s="93">
        <v>43670</v>
      </c>
      <c r="H3268" t="s">
        <v>23</v>
      </c>
      <c r="I3268" t="s">
        <v>37</v>
      </c>
      <c r="J3268" t="s">
        <v>158</v>
      </c>
      <c r="K3268" s="95">
        <v>44</v>
      </c>
      <c r="L3268" s="94">
        <v>0</v>
      </c>
      <c r="O3268" t="str">
        <f t="shared" si="507"/>
        <v/>
      </c>
    </row>
    <row r="3269" spans="7:15" x14ac:dyDescent="0.25">
      <c r="G3269" s="93">
        <v>43670</v>
      </c>
      <c r="H3269" t="s">
        <v>23</v>
      </c>
      <c r="I3269" t="s">
        <v>37</v>
      </c>
      <c r="J3269" t="s">
        <v>187</v>
      </c>
      <c r="K3269" s="95">
        <v>3.6</v>
      </c>
      <c r="L3269" s="94">
        <v>0</v>
      </c>
      <c r="O3269" t="str">
        <f t="shared" si="507"/>
        <v/>
      </c>
    </row>
    <row r="3270" spans="7:15" x14ac:dyDescent="0.25">
      <c r="G3270" s="93">
        <v>43671</v>
      </c>
      <c r="H3270" t="s">
        <v>22</v>
      </c>
      <c r="I3270" t="s">
        <v>716</v>
      </c>
      <c r="J3270" t="s">
        <v>717</v>
      </c>
      <c r="K3270" s="95">
        <v>410.35</v>
      </c>
      <c r="L3270" s="94">
        <v>0</v>
      </c>
      <c r="O3270" t="str">
        <f t="shared" si="507"/>
        <v/>
      </c>
    </row>
    <row r="3271" spans="7:15" x14ac:dyDescent="0.25">
      <c r="G3271" s="93">
        <v>43671</v>
      </c>
      <c r="H3271" t="s">
        <v>22</v>
      </c>
      <c r="I3271" t="s">
        <v>716</v>
      </c>
      <c r="J3271" t="s">
        <v>717</v>
      </c>
      <c r="K3271" s="95">
        <v>144.43</v>
      </c>
      <c r="L3271" s="94">
        <v>0</v>
      </c>
      <c r="O3271" t="str">
        <f t="shared" si="507"/>
        <v/>
      </c>
    </row>
    <row r="3272" spans="7:15" x14ac:dyDescent="0.25">
      <c r="G3272" s="93">
        <v>43671</v>
      </c>
      <c r="H3272" t="s">
        <v>22</v>
      </c>
      <c r="I3272" t="s">
        <v>716</v>
      </c>
      <c r="J3272" t="s">
        <v>717</v>
      </c>
      <c r="K3272" s="95">
        <v>132.22</v>
      </c>
      <c r="L3272" s="94">
        <v>0</v>
      </c>
      <c r="O3272" t="str">
        <f t="shared" si="507"/>
        <v/>
      </c>
    </row>
    <row r="3273" spans="7:15" x14ac:dyDescent="0.25">
      <c r="G3273" s="93">
        <v>43671</v>
      </c>
      <c r="H3273" t="s">
        <v>22</v>
      </c>
      <c r="I3273" t="s">
        <v>716</v>
      </c>
      <c r="J3273" t="s">
        <v>717</v>
      </c>
      <c r="K3273" s="95">
        <v>130.29</v>
      </c>
      <c r="L3273" s="94">
        <v>0</v>
      </c>
      <c r="O3273" t="str">
        <f t="shared" si="507"/>
        <v/>
      </c>
    </row>
    <row r="3274" spans="7:15" x14ac:dyDescent="0.25">
      <c r="G3274" s="93">
        <v>43671</v>
      </c>
      <c r="H3274" t="s">
        <v>22</v>
      </c>
      <c r="I3274" t="s">
        <v>716</v>
      </c>
      <c r="J3274" t="s">
        <v>717</v>
      </c>
      <c r="K3274" s="95">
        <v>107.83</v>
      </c>
      <c r="L3274" s="94">
        <v>0</v>
      </c>
      <c r="O3274" t="str">
        <f t="shared" ref="O3274:O3337" si="508">IF(P3274="","",O3273+1)</f>
        <v/>
      </c>
    </row>
    <row r="3275" spans="7:15" x14ac:dyDescent="0.25">
      <c r="G3275" s="93">
        <v>43671</v>
      </c>
      <c r="H3275" t="s">
        <v>22</v>
      </c>
      <c r="I3275" t="s">
        <v>716</v>
      </c>
      <c r="J3275" t="s">
        <v>717</v>
      </c>
      <c r="K3275" s="95">
        <v>85.88</v>
      </c>
      <c r="L3275" s="94">
        <v>0</v>
      </c>
      <c r="O3275" t="str">
        <f t="shared" si="508"/>
        <v/>
      </c>
    </row>
    <row r="3276" spans="7:15" x14ac:dyDescent="0.25">
      <c r="G3276" s="93">
        <v>43671</v>
      </c>
      <c r="H3276" t="s">
        <v>22</v>
      </c>
      <c r="I3276" t="s">
        <v>716</v>
      </c>
      <c r="J3276" t="s">
        <v>717</v>
      </c>
      <c r="K3276" s="95">
        <v>80.47</v>
      </c>
      <c r="L3276" s="94">
        <v>0</v>
      </c>
      <c r="O3276" t="str">
        <f t="shared" si="508"/>
        <v/>
      </c>
    </row>
    <row r="3277" spans="7:15" x14ac:dyDescent="0.25">
      <c r="G3277" s="93">
        <v>43671</v>
      </c>
      <c r="H3277" t="s">
        <v>22</v>
      </c>
      <c r="I3277" t="s">
        <v>716</v>
      </c>
      <c r="J3277" t="s">
        <v>717</v>
      </c>
      <c r="K3277" s="95">
        <v>65.59</v>
      </c>
      <c r="L3277" s="94">
        <v>0</v>
      </c>
      <c r="O3277" t="str">
        <f t="shared" si="508"/>
        <v/>
      </c>
    </row>
    <row r="3278" spans="7:15" x14ac:dyDescent="0.25">
      <c r="G3278" s="93">
        <v>43671</v>
      </c>
      <c r="H3278" t="s">
        <v>22</v>
      </c>
      <c r="I3278" t="s">
        <v>716</v>
      </c>
      <c r="J3278" t="s">
        <v>717</v>
      </c>
      <c r="K3278" s="95">
        <v>63.64</v>
      </c>
      <c r="L3278" s="94">
        <v>0</v>
      </c>
      <c r="O3278" t="str">
        <f t="shared" si="508"/>
        <v/>
      </c>
    </row>
    <row r="3279" spans="7:15" x14ac:dyDescent="0.25">
      <c r="G3279" s="93">
        <v>43671</v>
      </c>
      <c r="H3279" t="s">
        <v>22</v>
      </c>
      <c r="I3279" t="s">
        <v>716</v>
      </c>
      <c r="J3279" t="s">
        <v>717</v>
      </c>
      <c r="K3279" s="95">
        <v>60.7</v>
      </c>
      <c r="L3279" s="94">
        <v>0</v>
      </c>
      <c r="O3279" t="str">
        <f t="shared" si="508"/>
        <v/>
      </c>
    </row>
    <row r="3280" spans="7:15" x14ac:dyDescent="0.25">
      <c r="G3280" s="93">
        <v>43671</v>
      </c>
      <c r="H3280" t="s">
        <v>22</v>
      </c>
      <c r="I3280" t="s">
        <v>716</v>
      </c>
      <c r="J3280" t="s">
        <v>717</v>
      </c>
      <c r="K3280" s="95">
        <v>48.99</v>
      </c>
      <c r="L3280" s="94">
        <v>0</v>
      </c>
      <c r="O3280" t="str">
        <f t="shared" si="508"/>
        <v/>
      </c>
    </row>
    <row r="3281" spans="7:15" x14ac:dyDescent="0.25">
      <c r="G3281" s="93">
        <v>43671</v>
      </c>
      <c r="H3281" t="s">
        <v>22</v>
      </c>
      <c r="I3281" t="s">
        <v>716</v>
      </c>
      <c r="J3281" t="s">
        <v>717</v>
      </c>
      <c r="K3281" s="95">
        <v>46.01</v>
      </c>
      <c r="L3281" s="94">
        <v>0</v>
      </c>
      <c r="O3281" t="str">
        <f t="shared" si="508"/>
        <v/>
      </c>
    </row>
    <row r="3282" spans="7:15" x14ac:dyDescent="0.25">
      <c r="G3282" s="93">
        <v>43671</v>
      </c>
      <c r="H3282" t="s">
        <v>22</v>
      </c>
      <c r="I3282" t="s">
        <v>716</v>
      </c>
      <c r="J3282" t="s">
        <v>717</v>
      </c>
      <c r="K3282" s="95">
        <v>44.13</v>
      </c>
      <c r="L3282" s="94">
        <v>0</v>
      </c>
      <c r="O3282" t="str">
        <f t="shared" si="508"/>
        <v/>
      </c>
    </row>
    <row r="3283" spans="7:15" x14ac:dyDescent="0.25">
      <c r="G3283" s="93">
        <v>43671</v>
      </c>
      <c r="H3283" t="s">
        <v>22</v>
      </c>
      <c r="I3283" t="s">
        <v>716</v>
      </c>
      <c r="J3283" t="s">
        <v>717</v>
      </c>
      <c r="K3283" s="95">
        <v>27.42</v>
      </c>
      <c r="L3283" s="94">
        <v>0</v>
      </c>
      <c r="O3283" t="str">
        <f t="shared" si="508"/>
        <v/>
      </c>
    </row>
    <row r="3284" spans="7:15" x14ac:dyDescent="0.25">
      <c r="G3284" s="93">
        <v>43671</v>
      </c>
      <c r="H3284" t="s">
        <v>22</v>
      </c>
      <c r="I3284" t="s">
        <v>716</v>
      </c>
      <c r="J3284" t="s">
        <v>717</v>
      </c>
      <c r="K3284" s="95">
        <v>25.63</v>
      </c>
      <c r="L3284" s="94">
        <v>0</v>
      </c>
      <c r="O3284" t="str">
        <f t="shared" si="508"/>
        <v/>
      </c>
    </row>
    <row r="3285" spans="7:15" x14ac:dyDescent="0.25">
      <c r="G3285" s="93">
        <v>43671</v>
      </c>
      <c r="H3285" t="s">
        <v>22</v>
      </c>
      <c r="I3285" t="s">
        <v>716</v>
      </c>
      <c r="J3285" t="s">
        <v>717</v>
      </c>
      <c r="K3285" s="95">
        <v>23.73</v>
      </c>
      <c r="L3285" s="94">
        <v>0</v>
      </c>
      <c r="O3285" t="str">
        <f t="shared" si="508"/>
        <v/>
      </c>
    </row>
    <row r="3286" spans="7:15" x14ac:dyDescent="0.25">
      <c r="G3286" s="93">
        <v>43671</v>
      </c>
      <c r="H3286" t="s">
        <v>22</v>
      </c>
      <c r="I3286" t="s">
        <v>716</v>
      </c>
      <c r="J3286" t="s">
        <v>717</v>
      </c>
      <c r="K3286" s="95">
        <v>23.39</v>
      </c>
      <c r="L3286" s="94">
        <v>0</v>
      </c>
      <c r="O3286" t="str">
        <f t="shared" si="508"/>
        <v/>
      </c>
    </row>
    <row r="3287" spans="7:15" x14ac:dyDescent="0.25">
      <c r="G3287" s="93">
        <v>43671</v>
      </c>
      <c r="H3287" t="s">
        <v>22</v>
      </c>
      <c r="I3287" t="s">
        <v>716</v>
      </c>
      <c r="J3287" t="s">
        <v>717</v>
      </c>
      <c r="K3287" s="95">
        <v>20.25</v>
      </c>
      <c r="L3287" s="94">
        <v>0</v>
      </c>
      <c r="O3287" t="str">
        <f t="shared" si="508"/>
        <v/>
      </c>
    </row>
    <row r="3288" spans="7:15" x14ac:dyDescent="0.25">
      <c r="G3288" s="93">
        <v>43671</v>
      </c>
      <c r="H3288" t="s">
        <v>22</v>
      </c>
      <c r="I3288" t="s">
        <v>716</v>
      </c>
      <c r="J3288" t="s">
        <v>717</v>
      </c>
      <c r="K3288" s="95">
        <v>19.38</v>
      </c>
      <c r="L3288" s="94">
        <v>0</v>
      </c>
      <c r="O3288" t="str">
        <f t="shared" si="508"/>
        <v/>
      </c>
    </row>
    <row r="3289" spans="7:15" x14ac:dyDescent="0.25">
      <c r="G3289" s="93">
        <v>43671</v>
      </c>
      <c r="H3289" t="s">
        <v>22</v>
      </c>
      <c r="I3289" t="s">
        <v>716</v>
      </c>
      <c r="J3289" t="s">
        <v>717</v>
      </c>
      <c r="K3289" s="95">
        <v>14.12</v>
      </c>
      <c r="L3289" s="94">
        <v>0</v>
      </c>
      <c r="O3289" t="str">
        <f t="shared" si="508"/>
        <v/>
      </c>
    </row>
    <row r="3290" spans="7:15" x14ac:dyDescent="0.25">
      <c r="G3290" s="93">
        <v>43671</v>
      </c>
      <c r="H3290" t="s">
        <v>22</v>
      </c>
      <c r="I3290" t="s">
        <v>716</v>
      </c>
      <c r="J3290" t="s">
        <v>717</v>
      </c>
      <c r="K3290" s="95">
        <v>5.6</v>
      </c>
      <c r="L3290" s="94">
        <v>0</v>
      </c>
      <c r="O3290" t="str">
        <f t="shared" si="508"/>
        <v/>
      </c>
    </row>
    <row r="3291" spans="7:15" x14ac:dyDescent="0.25">
      <c r="G3291" s="93">
        <v>43671</v>
      </c>
      <c r="H3291" t="s">
        <v>106</v>
      </c>
      <c r="I3291" t="s">
        <v>65</v>
      </c>
      <c r="J3291" t="s">
        <v>718</v>
      </c>
      <c r="K3291" s="95">
        <v>35.1</v>
      </c>
      <c r="L3291" s="94">
        <v>0</v>
      </c>
      <c r="O3291" t="str">
        <f t="shared" si="508"/>
        <v/>
      </c>
    </row>
    <row r="3292" spans="7:15" x14ac:dyDescent="0.25">
      <c r="G3292" s="93">
        <v>43671</v>
      </c>
      <c r="H3292" t="s">
        <v>80</v>
      </c>
      <c r="I3292" t="s">
        <v>716</v>
      </c>
      <c r="J3292" t="s">
        <v>717</v>
      </c>
      <c r="K3292" s="95">
        <v>249.64</v>
      </c>
      <c r="L3292" s="94">
        <v>0</v>
      </c>
      <c r="O3292" t="str">
        <f t="shared" si="508"/>
        <v/>
      </c>
    </row>
    <row r="3293" spans="7:15" x14ac:dyDescent="0.25">
      <c r="G3293" s="93">
        <v>43671</v>
      </c>
      <c r="H3293" t="s">
        <v>71</v>
      </c>
      <c r="I3293" t="s">
        <v>716</v>
      </c>
      <c r="J3293" t="s">
        <v>717</v>
      </c>
      <c r="K3293" s="95">
        <v>1142.21</v>
      </c>
      <c r="L3293" s="94">
        <v>0</v>
      </c>
      <c r="O3293" t="str">
        <f t="shared" si="508"/>
        <v/>
      </c>
    </row>
    <row r="3294" spans="7:15" x14ac:dyDescent="0.25">
      <c r="G3294" s="93">
        <v>43671</v>
      </c>
      <c r="H3294" t="s">
        <v>71</v>
      </c>
      <c r="I3294" t="s">
        <v>65</v>
      </c>
      <c r="J3294" t="s">
        <v>718</v>
      </c>
      <c r="K3294" s="95">
        <v>13.15</v>
      </c>
      <c r="L3294" s="94">
        <v>0</v>
      </c>
      <c r="O3294" t="str">
        <f t="shared" si="508"/>
        <v/>
      </c>
    </row>
    <row r="3295" spans="7:15" x14ac:dyDescent="0.25">
      <c r="G3295" s="93">
        <v>43671</v>
      </c>
      <c r="H3295" t="s">
        <v>75</v>
      </c>
      <c r="I3295" t="s">
        <v>716</v>
      </c>
      <c r="J3295" t="s">
        <v>717</v>
      </c>
      <c r="K3295" s="95">
        <v>1499.58</v>
      </c>
      <c r="L3295" s="94">
        <v>0</v>
      </c>
      <c r="O3295" t="str">
        <f t="shared" si="508"/>
        <v/>
      </c>
    </row>
    <row r="3296" spans="7:15" x14ac:dyDescent="0.25">
      <c r="G3296" s="93">
        <v>43671</v>
      </c>
      <c r="H3296" t="s">
        <v>75</v>
      </c>
      <c r="I3296" t="s">
        <v>65</v>
      </c>
      <c r="J3296" t="s">
        <v>718</v>
      </c>
      <c r="K3296" s="95">
        <v>450</v>
      </c>
      <c r="L3296" s="94">
        <v>0</v>
      </c>
      <c r="O3296" t="str">
        <f t="shared" si="508"/>
        <v/>
      </c>
    </row>
    <row r="3297" spans="7:15" x14ac:dyDescent="0.25">
      <c r="G3297" s="93">
        <v>43671</v>
      </c>
      <c r="H3297" t="s">
        <v>107</v>
      </c>
      <c r="I3297" t="s">
        <v>36</v>
      </c>
      <c r="J3297" t="s">
        <v>718</v>
      </c>
      <c r="K3297" s="95">
        <v>39.619999999999997</v>
      </c>
      <c r="L3297" s="94">
        <v>0</v>
      </c>
      <c r="O3297" t="str">
        <f t="shared" si="508"/>
        <v/>
      </c>
    </row>
    <row r="3298" spans="7:15" x14ac:dyDescent="0.25">
      <c r="G3298" s="93">
        <v>43671</v>
      </c>
      <c r="H3298" t="s">
        <v>107</v>
      </c>
      <c r="I3298" t="s">
        <v>716</v>
      </c>
      <c r="J3298" t="s">
        <v>717</v>
      </c>
      <c r="K3298" s="95">
        <v>20.9</v>
      </c>
      <c r="L3298" s="94">
        <v>0</v>
      </c>
      <c r="O3298" t="str">
        <f t="shared" si="508"/>
        <v/>
      </c>
    </row>
    <row r="3299" spans="7:15" x14ac:dyDescent="0.25">
      <c r="G3299" s="93">
        <v>43671</v>
      </c>
      <c r="H3299" t="s">
        <v>21</v>
      </c>
      <c r="I3299" t="s">
        <v>36</v>
      </c>
      <c r="J3299" t="s">
        <v>718</v>
      </c>
      <c r="K3299" s="95">
        <v>8</v>
      </c>
      <c r="L3299" s="94">
        <v>0</v>
      </c>
      <c r="O3299" t="str">
        <f t="shared" si="508"/>
        <v/>
      </c>
    </row>
    <row r="3300" spans="7:15" x14ac:dyDescent="0.25">
      <c r="G3300" s="93">
        <v>43671</v>
      </c>
      <c r="H3300" t="s">
        <v>21</v>
      </c>
      <c r="I3300" t="s">
        <v>716</v>
      </c>
      <c r="J3300" t="s">
        <v>717</v>
      </c>
      <c r="K3300" s="95">
        <v>1098.96</v>
      </c>
      <c r="L3300" s="94">
        <v>0</v>
      </c>
      <c r="O3300" t="str">
        <f t="shared" si="508"/>
        <v/>
      </c>
    </row>
    <row r="3301" spans="7:15" x14ac:dyDescent="0.25">
      <c r="G3301" s="93">
        <v>43671</v>
      </c>
      <c r="H3301" t="s">
        <v>21</v>
      </c>
      <c r="I3301" t="s">
        <v>716</v>
      </c>
      <c r="J3301" t="s">
        <v>717</v>
      </c>
      <c r="K3301" s="95">
        <v>873.5</v>
      </c>
      <c r="L3301" s="94">
        <v>0</v>
      </c>
      <c r="O3301" t="str">
        <f t="shared" si="508"/>
        <v/>
      </c>
    </row>
    <row r="3302" spans="7:15" x14ac:dyDescent="0.25">
      <c r="G3302" s="93">
        <v>43671</v>
      </c>
      <c r="H3302" t="s">
        <v>21</v>
      </c>
      <c r="I3302" t="s">
        <v>716</v>
      </c>
      <c r="J3302" t="s">
        <v>717</v>
      </c>
      <c r="K3302" s="95">
        <v>834.96</v>
      </c>
      <c r="L3302" s="94">
        <v>0</v>
      </c>
      <c r="O3302" t="str">
        <f t="shared" si="508"/>
        <v/>
      </c>
    </row>
    <row r="3303" spans="7:15" x14ac:dyDescent="0.25">
      <c r="G3303" s="93">
        <v>43671</v>
      </c>
      <c r="H3303" t="s">
        <v>21</v>
      </c>
      <c r="I3303" t="s">
        <v>716</v>
      </c>
      <c r="J3303" t="s">
        <v>717</v>
      </c>
      <c r="K3303" s="95">
        <v>812.13</v>
      </c>
      <c r="L3303" s="94">
        <v>0</v>
      </c>
      <c r="O3303" t="str">
        <f t="shared" si="508"/>
        <v/>
      </c>
    </row>
    <row r="3304" spans="7:15" x14ac:dyDescent="0.25">
      <c r="G3304" s="93">
        <v>43671</v>
      </c>
      <c r="H3304" t="s">
        <v>21</v>
      </c>
      <c r="I3304" t="s">
        <v>716</v>
      </c>
      <c r="J3304" t="s">
        <v>717</v>
      </c>
      <c r="K3304" s="95">
        <v>635.51</v>
      </c>
      <c r="L3304" s="94">
        <v>0</v>
      </c>
      <c r="O3304" t="str">
        <f t="shared" si="508"/>
        <v/>
      </c>
    </row>
    <row r="3305" spans="7:15" x14ac:dyDescent="0.25">
      <c r="G3305" s="93">
        <v>43671</v>
      </c>
      <c r="H3305" t="s">
        <v>21</v>
      </c>
      <c r="I3305" t="s">
        <v>716</v>
      </c>
      <c r="J3305" t="s">
        <v>717</v>
      </c>
      <c r="K3305" s="95">
        <v>566.5</v>
      </c>
      <c r="L3305" s="94">
        <v>0</v>
      </c>
      <c r="O3305" t="str">
        <f t="shared" si="508"/>
        <v/>
      </c>
    </row>
    <row r="3306" spans="7:15" x14ac:dyDescent="0.25">
      <c r="G3306" s="93">
        <v>43671</v>
      </c>
      <c r="H3306" t="s">
        <v>21</v>
      </c>
      <c r="I3306" t="s">
        <v>716</v>
      </c>
      <c r="J3306" t="s">
        <v>717</v>
      </c>
      <c r="K3306" s="95">
        <v>540.30999999999995</v>
      </c>
      <c r="L3306" s="94">
        <v>0</v>
      </c>
      <c r="O3306" t="str">
        <f t="shared" si="508"/>
        <v/>
      </c>
    </row>
    <row r="3307" spans="7:15" x14ac:dyDescent="0.25">
      <c r="G3307" s="93">
        <v>43671</v>
      </c>
      <c r="H3307" t="s">
        <v>21</v>
      </c>
      <c r="I3307" t="s">
        <v>716</v>
      </c>
      <c r="J3307" t="s">
        <v>717</v>
      </c>
      <c r="K3307" s="95">
        <v>492.39</v>
      </c>
      <c r="L3307" s="94">
        <v>0</v>
      </c>
      <c r="O3307" t="str">
        <f t="shared" si="508"/>
        <v/>
      </c>
    </row>
    <row r="3308" spans="7:15" x14ac:dyDescent="0.25">
      <c r="G3308" s="93">
        <v>43671</v>
      </c>
      <c r="H3308" t="s">
        <v>21</v>
      </c>
      <c r="I3308" t="s">
        <v>716</v>
      </c>
      <c r="J3308" t="s">
        <v>717</v>
      </c>
      <c r="K3308" s="95">
        <v>481.35</v>
      </c>
      <c r="L3308" s="94">
        <v>0</v>
      </c>
      <c r="O3308" t="str">
        <f t="shared" si="508"/>
        <v/>
      </c>
    </row>
    <row r="3309" spans="7:15" x14ac:dyDescent="0.25">
      <c r="G3309" s="93">
        <v>43671</v>
      </c>
      <c r="H3309" t="s">
        <v>21</v>
      </c>
      <c r="I3309" t="s">
        <v>716</v>
      </c>
      <c r="J3309" t="s">
        <v>717</v>
      </c>
      <c r="K3309" s="95">
        <v>475.27</v>
      </c>
      <c r="L3309" s="94">
        <v>0</v>
      </c>
      <c r="O3309" t="str">
        <f t="shared" si="508"/>
        <v/>
      </c>
    </row>
    <row r="3310" spans="7:15" x14ac:dyDescent="0.25">
      <c r="G3310" s="93">
        <v>43671</v>
      </c>
      <c r="H3310" t="s">
        <v>21</v>
      </c>
      <c r="I3310" t="s">
        <v>716</v>
      </c>
      <c r="J3310" t="s">
        <v>717</v>
      </c>
      <c r="K3310" s="95">
        <v>430.45</v>
      </c>
      <c r="L3310" s="94">
        <v>0</v>
      </c>
      <c r="O3310" t="str">
        <f t="shared" si="508"/>
        <v/>
      </c>
    </row>
    <row r="3311" spans="7:15" x14ac:dyDescent="0.25">
      <c r="G3311" s="93">
        <v>43671</v>
      </c>
      <c r="H3311" t="s">
        <v>21</v>
      </c>
      <c r="I3311" t="s">
        <v>716</v>
      </c>
      <c r="J3311" t="s">
        <v>717</v>
      </c>
      <c r="K3311" s="95">
        <v>423.51</v>
      </c>
      <c r="L3311" s="94">
        <v>0</v>
      </c>
      <c r="O3311" t="str">
        <f t="shared" si="508"/>
        <v/>
      </c>
    </row>
    <row r="3312" spans="7:15" x14ac:dyDescent="0.25">
      <c r="G3312" s="93">
        <v>43671</v>
      </c>
      <c r="H3312" t="s">
        <v>21</v>
      </c>
      <c r="I3312" t="s">
        <v>716</v>
      </c>
      <c r="J3312" t="s">
        <v>717</v>
      </c>
      <c r="K3312" s="95">
        <v>402.95</v>
      </c>
      <c r="L3312" s="94">
        <v>0</v>
      </c>
      <c r="O3312" t="str">
        <f t="shared" si="508"/>
        <v/>
      </c>
    </row>
    <row r="3313" spans="7:15" x14ac:dyDescent="0.25">
      <c r="G3313" s="93">
        <v>43671</v>
      </c>
      <c r="H3313" t="s">
        <v>21</v>
      </c>
      <c r="I3313" t="s">
        <v>716</v>
      </c>
      <c r="J3313" t="s">
        <v>717</v>
      </c>
      <c r="K3313" s="95">
        <v>287.68</v>
      </c>
      <c r="L3313" s="94">
        <v>0</v>
      </c>
      <c r="O3313" t="str">
        <f t="shared" si="508"/>
        <v/>
      </c>
    </row>
    <row r="3314" spans="7:15" x14ac:dyDescent="0.25">
      <c r="G3314" s="93">
        <v>43671</v>
      </c>
      <c r="H3314" t="s">
        <v>21</v>
      </c>
      <c r="I3314" t="s">
        <v>716</v>
      </c>
      <c r="J3314" t="s">
        <v>717</v>
      </c>
      <c r="K3314" s="95">
        <v>262.45</v>
      </c>
      <c r="L3314" s="94">
        <v>0</v>
      </c>
      <c r="O3314" t="str">
        <f t="shared" si="508"/>
        <v/>
      </c>
    </row>
    <row r="3315" spans="7:15" x14ac:dyDescent="0.25">
      <c r="G3315" s="93">
        <v>43671</v>
      </c>
      <c r="H3315" t="s">
        <v>21</v>
      </c>
      <c r="I3315" t="s">
        <v>716</v>
      </c>
      <c r="J3315" t="s">
        <v>717</v>
      </c>
      <c r="K3315" s="95">
        <v>257.58</v>
      </c>
      <c r="L3315" s="94">
        <v>0</v>
      </c>
      <c r="O3315" t="str">
        <f t="shared" si="508"/>
        <v/>
      </c>
    </row>
    <row r="3316" spans="7:15" x14ac:dyDescent="0.25">
      <c r="G3316" s="93">
        <v>43671</v>
      </c>
      <c r="H3316" t="s">
        <v>21</v>
      </c>
      <c r="I3316" t="s">
        <v>716</v>
      </c>
      <c r="J3316" t="s">
        <v>717</v>
      </c>
      <c r="K3316" s="95">
        <v>253.81</v>
      </c>
      <c r="L3316" s="94">
        <v>0</v>
      </c>
      <c r="O3316" t="str">
        <f t="shared" si="508"/>
        <v/>
      </c>
    </row>
    <row r="3317" spans="7:15" x14ac:dyDescent="0.25">
      <c r="G3317" s="93">
        <v>43671</v>
      </c>
      <c r="H3317" t="s">
        <v>21</v>
      </c>
      <c r="I3317" t="s">
        <v>716</v>
      </c>
      <c r="J3317" t="s">
        <v>717</v>
      </c>
      <c r="K3317" s="95">
        <v>250.81</v>
      </c>
      <c r="L3317" s="94">
        <v>0</v>
      </c>
      <c r="O3317" t="str">
        <f t="shared" si="508"/>
        <v/>
      </c>
    </row>
    <row r="3318" spans="7:15" x14ac:dyDescent="0.25">
      <c r="G3318" s="93">
        <v>43671</v>
      </c>
      <c r="H3318" t="s">
        <v>21</v>
      </c>
      <c r="I3318" t="s">
        <v>716</v>
      </c>
      <c r="J3318" t="s">
        <v>717</v>
      </c>
      <c r="K3318" s="95">
        <v>246.93</v>
      </c>
      <c r="L3318" s="94">
        <v>0</v>
      </c>
      <c r="O3318" t="str">
        <f t="shared" si="508"/>
        <v/>
      </c>
    </row>
    <row r="3319" spans="7:15" x14ac:dyDescent="0.25">
      <c r="G3319" s="93">
        <v>43671</v>
      </c>
      <c r="H3319" t="s">
        <v>21</v>
      </c>
      <c r="I3319" t="s">
        <v>716</v>
      </c>
      <c r="J3319" t="s">
        <v>717</v>
      </c>
      <c r="K3319" s="95">
        <v>173.93</v>
      </c>
      <c r="L3319" s="94">
        <v>0</v>
      </c>
      <c r="O3319" t="str">
        <f t="shared" si="508"/>
        <v/>
      </c>
    </row>
    <row r="3320" spans="7:15" x14ac:dyDescent="0.25">
      <c r="G3320" s="93">
        <v>43671</v>
      </c>
      <c r="H3320" t="s">
        <v>21</v>
      </c>
      <c r="I3320" t="s">
        <v>716</v>
      </c>
      <c r="J3320" t="s">
        <v>717</v>
      </c>
      <c r="K3320" s="95">
        <v>85.85</v>
      </c>
      <c r="L3320" s="94">
        <v>0</v>
      </c>
      <c r="O3320" t="str">
        <f t="shared" si="508"/>
        <v/>
      </c>
    </row>
    <row r="3321" spans="7:15" x14ac:dyDescent="0.25">
      <c r="G3321" s="93">
        <v>43671</v>
      </c>
      <c r="H3321" t="s">
        <v>21</v>
      </c>
      <c r="I3321" t="s">
        <v>716</v>
      </c>
      <c r="J3321" t="s">
        <v>717</v>
      </c>
      <c r="K3321" s="95">
        <v>83.18</v>
      </c>
      <c r="L3321" s="94">
        <v>0</v>
      </c>
      <c r="O3321" t="str">
        <f t="shared" si="508"/>
        <v/>
      </c>
    </row>
    <row r="3322" spans="7:15" x14ac:dyDescent="0.25">
      <c r="G3322" s="93">
        <v>43671</v>
      </c>
      <c r="H3322" t="s">
        <v>21</v>
      </c>
      <c r="I3322" t="s">
        <v>716</v>
      </c>
      <c r="J3322" t="s">
        <v>717</v>
      </c>
      <c r="K3322" s="95">
        <v>42.2</v>
      </c>
      <c r="L3322" s="94">
        <v>0</v>
      </c>
      <c r="O3322" t="str">
        <f t="shared" si="508"/>
        <v/>
      </c>
    </row>
    <row r="3323" spans="7:15" x14ac:dyDescent="0.25">
      <c r="G3323" s="93">
        <v>43671</v>
      </c>
      <c r="H3323" t="s">
        <v>21</v>
      </c>
      <c r="I3323" t="s">
        <v>716</v>
      </c>
      <c r="J3323" t="s">
        <v>717</v>
      </c>
      <c r="K3323" s="95">
        <v>40</v>
      </c>
      <c r="L3323" s="94">
        <v>0</v>
      </c>
      <c r="O3323" t="str">
        <f t="shared" si="508"/>
        <v/>
      </c>
    </row>
    <row r="3324" spans="7:15" x14ac:dyDescent="0.25">
      <c r="G3324" s="93">
        <v>43671</v>
      </c>
      <c r="H3324" t="s">
        <v>21</v>
      </c>
      <c r="I3324" t="s">
        <v>716</v>
      </c>
      <c r="J3324" t="s">
        <v>717</v>
      </c>
      <c r="K3324" s="95">
        <v>26.02</v>
      </c>
      <c r="L3324" s="94">
        <v>0</v>
      </c>
      <c r="O3324" t="str">
        <f t="shared" si="508"/>
        <v/>
      </c>
    </row>
    <row r="3325" spans="7:15" x14ac:dyDescent="0.25">
      <c r="G3325" s="93">
        <v>43671</v>
      </c>
      <c r="H3325" t="s">
        <v>21</v>
      </c>
      <c r="I3325" t="s">
        <v>716</v>
      </c>
      <c r="J3325" t="s">
        <v>717</v>
      </c>
      <c r="K3325" s="95">
        <v>23.57</v>
      </c>
      <c r="L3325" s="94">
        <v>0</v>
      </c>
      <c r="O3325" t="str">
        <f t="shared" si="508"/>
        <v/>
      </c>
    </row>
    <row r="3326" spans="7:15" x14ac:dyDescent="0.25">
      <c r="G3326" s="93">
        <v>43671</v>
      </c>
      <c r="H3326" t="s">
        <v>21</v>
      </c>
      <c r="I3326" t="s">
        <v>716</v>
      </c>
      <c r="J3326" t="s">
        <v>717</v>
      </c>
      <c r="K3326" s="95">
        <v>16.78</v>
      </c>
      <c r="L3326" s="94">
        <v>0</v>
      </c>
      <c r="O3326" t="str">
        <f t="shared" si="508"/>
        <v/>
      </c>
    </row>
    <row r="3327" spans="7:15" x14ac:dyDescent="0.25">
      <c r="G3327" s="93">
        <v>43671</v>
      </c>
      <c r="H3327" t="s">
        <v>21</v>
      </c>
      <c r="I3327" t="s">
        <v>716</v>
      </c>
      <c r="J3327" t="s">
        <v>717</v>
      </c>
      <c r="K3327" s="95">
        <v>14.46</v>
      </c>
      <c r="L3327" s="94">
        <v>0</v>
      </c>
      <c r="O3327" t="str">
        <f t="shared" si="508"/>
        <v/>
      </c>
    </row>
    <row r="3328" spans="7:15" x14ac:dyDescent="0.25">
      <c r="G3328" s="93">
        <v>43671</v>
      </c>
      <c r="H3328" t="s">
        <v>21</v>
      </c>
      <c r="I3328" t="s">
        <v>716</v>
      </c>
      <c r="J3328" t="s">
        <v>717</v>
      </c>
      <c r="K3328" s="95">
        <v>14.35</v>
      </c>
      <c r="L3328" s="94">
        <v>0</v>
      </c>
      <c r="O3328" t="str">
        <f t="shared" si="508"/>
        <v/>
      </c>
    </row>
    <row r="3329" spans="7:15" x14ac:dyDescent="0.25">
      <c r="G3329" s="93">
        <v>43671</v>
      </c>
      <c r="H3329" t="s">
        <v>21</v>
      </c>
      <c r="I3329" t="s">
        <v>716</v>
      </c>
      <c r="J3329" t="s">
        <v>717</v>
      </c>
      <c r="K3329" s="95">
        <v>13.64</v>
      </c>
      <c r="L3329" s="94">
        <v>0</v>
      </c>
      <c r="O3329" t="str">
        <f t="shared" si="508"/>
        <v/>
      </c>
    </row>
    <row r="3330" spans="7:15" x14ac:dyDescent="0.25">
      <c r="G3330" s="93">
        <v>43671</v>
      </c>
      <c r="H3330" t="s">
        <v>21</v>
      </c>
      <c r="I3330" t="s">
        <v>65</v>
      </c>
      <c r="J3330" t="s">
        <v>718</v>
      </c>
      <c r="K3330" s="95">
        <v>1.8</v>
      </c>
      <c r="L3330" s="94">
        <v>0</v>
      </c>
      <c r="O3330" t="str">
        <f t="shared" si="508"/>
        <v/>
      </c>
    </row>
    <row r="3331" spans="7:15" x14ac:dyDescent="0.25">
      <c r="G3331" s="93">
        <v>43671</v>
      </c>
      <c r="H3331" t="s">
        <v>69</v>
      </c>
      <c r="I3331" t="s">
        <v>64</v>
      </c>
      <c r="J3331" t="s">
        <v>718</v>
      </c>
      <c r="K3331" s="95">
        <v>25.95</v>
      </c>
      <c r="L3331" s="94">
        <v>0</v>
      </c>
      <c r="O3331" t="str">
        <f t="shared" si="508"/>
        <v/>
      </c>
    </row>
    <row r="3332" spans="7:15" x14ac:dyDescent="0.25">
      <c r="G3332" s="93">
        <v>43671</v>
      </c>
      <c r="H3332" t="s">
        <v>69</v>
      </c>
      <c r="I3332" t="s">
        <v>716</v>
      </c>
      <c r="J3332" t="s">
        <v>717</v>
      </c>
      <c r="K3332" s="95">
        <v>50.79</v>
      </c>
      <c r="L3332" s="94">
        <v>0</v>
      </c>
      <c r="O3332" t="str">
        <f t="shared" si="508"/>
        <v/>
      </c>
    </row>
    <row r="3333" spans="7:15" x14ac:dyDescent="0.25">
      <c r="G3333" s="93">
        <v>43671</v>
      </c>
      <c r="H3333" t="s">
        <v>69</v>
      </c>
      <c r="I3333" t="s">
        <v>65</v>
      </c>
      <c r="J3333" t="s">
        <v>718</v>
      </c>
      <c r="K3333" s="95">
        <v>13.8</v>
      </c>
      <c r="L3333" s="94">
        <v>0</v>
      </c>
      <c r="O3333" t="str">
        <f t="shared" si="508"/>
        <v/>
      </c>
    </row>
    <row r="3334" spans="7:15" x14ac:dyDescent="0.25">
      <c r="G3334" s="93">
        <v>43671</v>
      </c>
      <c r="H3334" t="s">
        <v>68</v>
      </c>
      <c r="I3334" t="s">
        <v>716</v>
      </c>
      <c r="J3334" t="s">
        <v>717</v>
      </c>
      <c r="K3334" s="95">
        <v>1408.96</v>
      </c>
      <c r="L3334" s="94">
        <v>0</v>
      </c>
      <c r="O3334" t="str">
        <f t="shared" si="508"/>
        <v/>
      </c>
    </row>
    <row r="3335" spans="7:15" x14ac:dyDescent="0.25">
      <c r="G3335" s="93">
        <v>43671</v>
      </c>
      <c r="H3335" t="s">
        <v>23</v>
      </c>
      <c r="I3335" t="s">
        <v>37</v>
      </c>
      <c r="J3335" t="s">
        <v>354</v>
      </c>
      <c r="K3335" s="95">
        <v>2.4</v>
      </c>
      <c r="L3335" s="94">
        <v>0</v>
      </c>
      <c r="O3335" t="str">
        <f t="shared" si="508"/>
        <v/>
      </c>
    </row>
    <row r="3336" spans="7:15" x14ac:dyDescent="0.25">
      <c r="G3336" s="93">
        <v>43671</v>
      </c>
      <c r="H3336" t="s">
        <v>23</v>
      </c>
      <c r="I3336" t="s">
        <v>37</v>
      </c>
      <c r="J3336" t="s">
        <v>309</v>
      </c>
      <c r="K3336" s="95">
        <v>11.3</v>
      </c>
      <c r="L3336" s="94">
        <v>0</v>
      </c>
      <c r="O3336" t="str">
        <f t="shared" si="508"/>
        <v/>
      </c>
    </row>
    <row r="3337" spans="7:15" x14ac:dyDescent="0.25">
      <c r="G3337" s="93">
        <v>43671</v>
      </c>
      <c r="H3337" t="s">
        <v>23</v>
      </c>
      <c r="I3337" t="s">
        <v>37</v>
      </c>
      <c r="J3337" t="s">
        <v>403</v>
      </c>
      <c r="K3337" s="95">
        <v>9.1999999999999993</v>
      </c>
      <c r="L3337" s="94">
        <v>0</v>
      </c>
      <c r="O3337" t="str">
        <f t="shared" si="508"/>
        <v/>
      </c>
    </row>
    <row r="3338" spans="7:15" x14ac:dyDescent="0.25">
      <c r="G3338" s="93">
        <v>43671</v>
      </c>
      <c r="H3338" t="s">
        <v>23</v>
      </c>
      <c r="I3338" t="s">
        <v>37</v>
      </c>
      <c r="J3338" t="s">
        <v>201</v>
      </c>
      <c r="K3338" s="95">
        <v>2.25</v>
      </c>
      <c r="L3338" s="94">
        <v>0</v>
      </c>
      <c r="O3338" t="str">
        <f t="shared" ref="O3338:O3401" si="509">IF(P3338="","",O3337+1)</f>
        <v/>
      </c>
    </row>
    <row r="3339" spans="7:15" x14ac:dyDescent="0.25">
      <c r="G3339" s="93">
        <v>43671</v>
      </c>
      <c r="H3339" t="s">
        <v>23</v>
      </c>
      <c r="I3339" t="s">
        <v>37</v>
      </c>
      <c r="J3339" t="s">
        <v>165</v>
      </c>
      <c r="K3339" s="95">
        <v>16.399999999999999</v>
      </c>
      <c r="L3339" s="94">
        <v>0</v>
      </c>
      <c r="O3339" t="str">
        <f t="shared" si="509"/>
        <v/>
      </c>
    </row>
    <row r="3340" spans="7:15" x14ac:dyDescent="0.25">
      <c r="G3340" s="93">
        <v>43671</v>
      </c>
      <c r="H3340" t="s">
        <v>23</v>
      </c>
      <c r="I3340" t="s">
        <v>37</v>
      </c>
      <c r="J3340" t="s">
        <v>59</v>
      </c>
      <c r="K3340" s="95">
        <v>21.9</v>
      </c>
      <c r="L3340" s="94">
        <v>0</v>
      </c>
      <c r="O3340" t="str">
        <f t="shared" si="509"/>
        <v/>
      </c>
    </row>
    <row r="3341" spans="7:15" x14ac:dyDescent="0.25">
      <c r="G3341" s="93">
        <v>43671</v>
      </c>
      <c r="H3341" t="s">
        <v>23</v>
      </c>
      <c r="I3341" t="s">
        <v>37</v>
      </c>
      <c r="J3341" t="s">
        <v>303</v>
      </c>
      <c r="K3341" s="95">
        <v>9.1999999999999993</v>
      </c>
      <c r="L3341" s="94">
        <v>0</v>
      </c>
      <c r="O3341" t="str">
        <f t="shared" si="509"/>
        <v/>
      </c>
    </row>
    <row r="3342" spans="7:15" x14ac:dyDescent="0.25">
      <c r="G3342" s="93">
        <v>43671</v>
      </c>
      <c r="H3342" t="s">
        <v>23</v>
      </c>
      <c r="I3342" t="s">
        <v>37</v>
      </c>
      <c r="J3342" t="s">
        <v>319</v>
      </c>
      <c r="K3342" s="95">
        <v>12.08</v>
      </c>
      <c r="L3342" s="94">
        <v>0</v>
      </c>
      <c r="O3342" t="str">
        <f t="shared" si="509"/>
        <v/>
      </c>
    </row>
    <row r="3343" spans="7:15" x14ac:dyDescent="0.25">
      <c r="G3343" s="93">
        <v>43671</v>
      </c>
      <c r="H3343" t="s">
        <v>23</v>
      </c>
      <c r="I3343" t="s">
        <v>716</v>
      </c>
      <c r="J3343" t="s">
        <v>717</v>
      </c>
      <c r="K3343" s="95">
        <v>73.2</v>
      </c>
      <c r="L3343" s="94">
        <v>0</v>
      </c>
      <c r="O3343" t="str">
        <f t="shared" si="509"/>
        <v/>
      </c>
    </row>
    <row r="3344" spans="7:15" x14ac:dyDescent="0.25">
      <c r="G3344" s="93">
        <v>43671</v>
      </c>
      <c r="H3344" t="s">
        <v>23</v>
      </c>
      <c r="I3344" t="s">
        <v>716</v>
      </c>
      <c r="J3344" t="s">
        <v>717</v>
      </c>
      <c r="K3344" s="95">
        <v>68.180000000000007</v>
      </c>
      <c r="L3344" s="94">
        <v>0</v>
      </c>
      <c r="O3344" t="str">
        <f t="shared" si="509"/>
        <v/>
      </c>
    </row>
    <row r="3345" spans="7:15" x14ac:dyDescent="0.25">
      <c r="G3345" s="93">
        <v>43671</v>
      </c>
      <c r="H3345" t="s">
        <v>23</v>
      </c>
      <c r="I3345" t="s">
        <v>716</v>
      </c>
      <c r="J3345" t="s">
        <v>717</v>
      </c>
      <c r="K3345" s="95">
        <v>63.58</v>
      </c>
      <c r="L3345" s="94">
        <v>0</v>
      </c>
      <c r="O3345" t="str">
        <f t="shared" si="509"/>
        <v/>
      </c>
    </row>
    <row r="3346" spans="7:15" x14ac:dyDescent="0.25">
      <c r="G3346" s="93">
        <v>43671</v>
      </c>
      <c r="H3346" t="s">
        <v>23</v>
      </c>
      <c r="I3346" t="s">
        <v>716</v>
      </c>
      <c r="J3346" t="s">
        <v>717</v>
      </c>
      <c r="K3346" s="95">
        <v>52.96</v>
      </c>
      <c r="L3346" s="94">
        <v>0</v>
      </c>
      <c r="O3346" t="str">
        <f t="shared" si="509"/>
        <v/>
      </c>
    </row>
    <row r="3347" spans="7:15" x14ac:dyDescent="0.25">
      <c r="G3347" s="93">
        <v>43671</v>
      </c>
      <c r="H3347" t="s">
        <v>23</v>
      </c>
      <c r="I3347" t="s">
        <v>716</v>
      </c>
      <c r="J3347" t="s">
        <v>717</v>
      </c>
      <c r="K3347" s="95">
        <v>51.37</v>
      </c>
      <c r="L3347" s="94">
        <v>0</v>
      </c>
      <c r="O3347" t="str">
        <f t="shared" si="509"/>
        <v/>
      </c>
    </row>
    <row r="3348" spans="7:15" x14ac:dyDescent="0.25">
      <c r="G3348" s="93">
        <v>43671</v>
      </c>
      <c r="H3348" t="s">
        <v>23</v>
      </c>
      <c r="I3348" t="s">
        <v>716</v>
      </c>
      <c r="J3348" t="s">
        <v>717</v>
      </c>
      <c r="K3348" s="95">
        <v>48.33</v>
      </c>
      <c r="L3348" s="94">
        <v>0</v>
      </c>
      <c r="O3348" t="str">
        <f t="shared" si="509"/>
        <v/>
      </c>
    </row>
    <row r="3349" spans="7:15" x14ac:dyDescent="0.25">
      <c r="G3349" s="93">
        <v>43671</v>
      </c>
      <c r="H3349" t="s">
        <v>23</v>
      </c>
      <c r="I3349" t="s">
        <v>65</v>
      </c>
      <c r="J3349" t="s">
        <v>718</v>
      </c>
      <c r="K3349" s="95">
        <v>19</v>
      </c>
      <c r="L3349" s="94">
        <v>0</v>
      </c>
      <c r="O3349" t="str">
        <f t="shared" si="509"/>
        <v/>
      </c>
    </row>
    <row r="3350" spans="7:15" x14ac:dyDescent="0.25">
      <c r="G3350" s="93">
        <v>43672</v>
      </c>
      <c r="H3350" t="s">
        <v>22</v>
      </c>
      <c r="I3350" t="s">
        <v>36</v>
      </c>
      <c r="J3350" t="s">
        <v>719</v>
      </c>
      <c r="K3350" s="95">
        <v>24</v>
      </c>
      <c r="L3350" s="94">
        <v>0</v>
      </c>
      <c r="O3350" t="str">
        <f t="shared" si="509"/>
        <v/>
      </c>
    </row>
    <row r="3351" spans="7:15" x14ac:dyDescent="0.25">
      <c r="G3351" s="93">
        <v>43672</v>
      </c>
      <c r="H3351" t="s">
        <v>22</v>
      </c>
      <c r="I3351" t="s">
        <v>36</v>
      </c>
      <c r="J3351" t="s">
        <v>719</v>
      </c>
      <c r="K3351" s="95">
        <v>16</v>
      </c>
      <c r="L3351" s="94">
        <v>0</v>
      </c>
      <c r="O3351" t="str">
        <f t="shared" si="509"/>
        <v/>
      </c>
    </row>
    <row r="3352" spans="7:15" x14ac:dyDescent="0.25">
      <c r="G3352" s="93">
        <v>43672</v>
      </c>
      <c r="H3352" t="s">
        <v>167</v>
      </c>
      <c r="I3352" t="s">
        <v>36</v>
      </c>
      <c r="J3352" t="s">
        <v>719</v>
      </c>
      <c r="K3352" s="95">
        <v>18.190000000000001</v>
      </c>
      <c r="L3352" s="94">
        <v>0</v>
      </c>
      <c r="O3352" t="str">
        <f t="shared" si="509"/>
        <v/>
      </c>
    </row>
    <row r="3353" spans="7:15" x14ac:dyDescent="0.25">
      <c r="G3353" s="93">
        <v>43672</v>
      </c>
      <c r="H3353" t="s">
        <v>75</v>
      </c>
      <c r="I3353" t="s">
        <v>64</v>
      </c>
      <c r="J3353" t="s">
        <v>719</v>
      </c>
      <c r="K3353" s="95">
        <v>27</v>
      </c>
      <c r="L3353" s="94">
        <v>0</v>
      </c>
      <c r="O3353" t="str">
        <f t="shared" si="509"/>
        <v/>
      </c>
    </row>
    <row r="3354" spans="7:15" x14ac:dyDescent="0.25">
      <c r="G3354" s="93">
        <v>43672</v>
      </c>
      <c r="H3354" t="s">
        <v>75</v>
      </c>
      <c r="I3354" t="s">
        <v>63</v>
      </c>
      <c r="J3354" t="s">
        <v>719</v>
      </c>
      <c r="K3354" s="95">
        <v>91.5</v>
      </c>
      <c r="L3354" s="94">
        <v>0</v>
      </c>
      <c r="O3354" t="str">
        <f t="shared" si="509"/>
        <v/>
      </c>
    </row>
    <row r="3355" spans="7:15" x14ac:dyDescent="0.25">
      <c r="G3355" s="93">
        <v>43672</v>
      </c>
      <c r="H3355" t="s">
        <v>75</v>
      </c>
      <c r="I3355" t="s">
        <v>65</v>
      </c>
      <c r="J3355" t="s">
        <v>719</v>
      </c>
      <c r="K3355" s="95">
        <v>106</v>
      </c>
      <c r="L3355" s="94">
        <v>0</v>
      </c>
      <c r="O3355" t="str">
        <f t="shared" si="509"/>
        <v/>
      </c>
    </row>
    <row r="3356" spans="7:15" x14ac:dyDescent="0.25">
      <c r="G3356" s="93">
        <v>43672</v>
      </c>
      <c r="H3356" t="s">
        <v>107</v>
      </c>
      <c r="I3356" t="s">
        <v>65</v>
      </c>
      <c r="J3356" t="s">
        <v>719</v>
      </c>
      <c r="K3356" s="95">
        <v>75.599999999999994</v>
      </c>
      <c r="L3356" s="94">
        <v>0</v>
      </c>
      <c r="O3356" t="str">
        <f t="shared" si="509"/>
        <v/>
      </c>
    </row>
    <row r="3357" spans="7:15" x14ac:dyDescent="0.25">
      <c r="G3357" s="93">
        <v>43672</v>
      </c>
      <c r="H3357" t="s">
        <v>21</v>
      </c>
      <c r="I3357" t="s">
        <v>36</v>
      </c>
      <c r="J3357" t="s">
        <v>719</v>
      </c>
      <c r="K3357" s="95">
        <v>32</v>
      </c>
      <c r="L3357" s="94">
        <v>0</v>
      </c>
      <c r="O3357" t="str">
        <f t="shared" si="509"/>
        <v/>
      </c>
    </row>
    <row r="3358" spans="7:15" x14ac:dyDescent="0.25">
      <c r="G3358" s="93">
        <v>43672</v>
      </c>
      <c r="H3358" t="s">
        <v>21</v>
      </c>
      <c r="I3358" t="s">
        <v>36</v>
      </c>
      <c r="J3358" t="s">
        <v>719</v>
      </c>
      <c r="K3358" s="95">
        <v>16</v>
      </c>
      <c r="L3358" s="94">
        <v>0</v>
      </c>
      <c r="O3358" t="str">
        <f t="shared" si="509"/>
        <v/>
      </c>
    </row>
    <row r="3359" spans="7:15" x14ac:dyDescent="0.25">
      <c r="G3359" s="93">
        <v>43672</v>
      </c>
      <c r="H3359" t="s">
        <v>21</v>
      </c>
      <c r="I3359" t="s">
        <v>36</v>
      </c>
      <c r="J3359" t="s">
        <v>719</v>
      </c>
      <c r="K3359" s="95">
        <v>8</v>
      </c>
      <c r="L3359" s="94">
        <v>0</v>
      </c>
      <c r="O3359" t="str">
        <f t="shared" si="509"/>
        <v/>
      </c>
    </row>
    <row r="3360" spans="7:15" x14ac:dyDescent="0.25">
      <c r="G3360" s="93">
        <v>43672</v>
      </c>
      <c r="H3360" t="s">
        <v>21</v>
      </c>
      <c r="I3360" t="s">
        <v>65</v>
      </c>
      <c r="J3360" t="s">
        <v>719</v>
      </c>
      <c r="K3360" s="95">
        <v>6</v>
      </c>
      <c r="L3360" s="94">
        <v>0</v>
      </c>
      <c r="O3360" t="str">
        <f t="shared" si="509"/>
        <v/>
      </c>
    </row>
    <row r="3361" spans="7:15" x14ac:dyDescent="0.25">
      <c r="G3361" s="93">
        <v>43672</v>
      </c>
      <c r="H3361" t="s">
        <v>21</v>
      </c>
      <c r="I3361" t="s">
        <v>65</v>
      </c>
      <c r="J3361" t="s">
        <v>719</v>
      </c>
      <c r="K3361" s="95">
        <v>1.8</v>
      </c>
      <c r="L3361" s="94">
        <v>0</v>
      </c>
      <c r="O3361" t="str">
        <f t="shared" si="509"/>
        <v/>
      </c>
    </row>
    <row r="3362" spans="7:15" x14ac:dyDescent="0.25">
      <c r="G3362" s="93">
        <v>43672</v>
      </c>
      <c r="H3362" t="s">
        <v>74</v>
      </c>
      <c r="I3362" t="s">
        <v>65</v>
      </c>
      <c r="J3362" t="s">
        <v>719</v>
      </c>
      <c r="K3362" s="95">
        <v>54.29</v>
      </c>
      <c r="L3362" s="94">
        <v>0</v>
      </c>
      <c r="O3362" t="str">
        <f t="shared" si="509"/>
        <v/>
      </c>
    </row>
    <row r="3363" spans="7:15" x14ac:dyDescent="0.25">
      <c r="G3363" s="93">
        <v>43672</v>
      </c>
      <c r="H3363" t="s">
        <v>68</v>
      </c>
      <c r="I3363" t="s">
        <v>64</v>
      </c>
      <c r="J3363" t="s">
        <v>719</v>
      </c>
      <c r="K3363" s="95">
        <v>44.84</v>
      </c>
      <c r="L3363" s="94">
        <v>0</v>
      </c>
      <c r="O3363" t="str">
        <f t="shared" si="509"/>
        <v/>
      </c>
    </row>
    <row r="3364" spans="7:15" x14ac:dyDescent="0.25">
      <c r="G3364" s="93">
        <v>43672</v>
      </c>
      <c r="H3364" t="s">
        <v>23</v>
      </c>
      <c r="I3364" t="s">
        <v>36</v>
      </c>
      <c r="J3364" t="s">
        <v>719</v>
      </c>
      <c r="K3364" s="95">
        <v>16</v>
      </c>
      <c r="L3364" s="94">
        <v>0</v>
      </c>
      <c r="O3364" t="str">
        <f t="shared" si="509"/>
        <v/>
      </c>
    </row>
    <row r="3365" spans="7:15" x14ac:dyDescent="0.25">
      <c r="G3365" s="93">
        <v>43672</v>
      </c>
      <c r="H3365" t="s">
        <v>23</v>
      </c>
      <c r="I3365" t="s">
        <v>58</v>
      </c>
      <c r="J3365" t="s">
        <v>719</v>
      </c>
      <c r="K3365" s="95">
        <v>116</v>
      </c>
      <c r="L3365" s="94">
        <v>0</v>
      </c>
      <c r="O3365" t="str">
        <f t="shared" si="509"/>
        <v/>
      </c>
    </row>
    <row r="3366" spans="7:15" x14ac:dyDescent="0.25">
      <c r="G3366" s="93">
        <v>43672</v>
      </c>
      <c r="H3366" t="s">
        <v>23</v>
      </c>
      <c r="I3366" t="s">
        <v>58</v>
      </c>
      <c r="J3366" t="s">
        <v>719</v>
      </c>
      <c r="K3366" s="95">
        <v>39.950000000000003</v>
      </c>
      <c r="L3366" s="94">
        <v>0</v>
      </c>
      <c r="O3366" t="str">
        <f t="shared" si="509"/>
        <v/>
      </c>
    </row>
    <row r="3367" spans="7:15" x14ac:dyDescent="0.25">
      <c r="G3367" s="93">
        <v>43672</v>
      </c>
      <c r="H3367" t="s">
        <v>23</v>
      </c>
      <c r="I3367" t="s">
        <v>58</v>
      </c>
      <c r="J3367" t="s">
        <v>719</v>
      </c>
      <c r="K3367" s="95">
        <v>35.979999999999997</v>
      </c>
      <c r="L3367" s="94">
        <v>0</v>
      </c>
      <c r="O3367" t="str">
        <f t="shared" si="509"/>
        <v/>
      </c>
    </row>
    <row r="3368" spans="7:15" x14ac:dyDescent="0.25">
      <c r="G3368" s="93">
        <v>43672</v>
      </c>
      <c r="H3368" t="s">
        <v>23</v>
      </c>
      <c r="I3368" t="s">
        <v>58</v>
      </c>
      <c r="J3368" t="s">
        <v>719</v>
      </c>
      <c r="K3368" s="95">
        <v>26.91</v>
      </c>
      <c r="L3368" s="94">
        <v>0</v>
      </c>
      <c r="O3368" t="str">
        <f t="shared" si="509"/>
        <v/>
      </c>
    </row>
    <row r="3369" spans="7:15" x14ac:dyDescent="0.25">
      <c r="G3369" s="93">
        <v>43672</v>
      </c>
      <c r="H3369" t="s">
        <v>23</v>
      </c>
      <c r="I3369" t="s">
        <v>58</v>
      </c>
      <c r="J3369" t="s">
        <v>719</v>
      </c>
      <c r="K3369" s="95">
        <v>26.2</v>
      </c>
      <c r="L3369" s="94">
        <v>0</v>
      </c>
      <c r="O3369" t="str">
        <f t="shared" si="509"/>
        <v/>
      </c>
    </row>
    <row r="3370" spans="7:15" x14ac:dyDescent="0.25">
      <c r="G3370" s="93">
        <v>43672</v>
      </c>
      <c r="H3370" t="s">
        <v>23</v>
      </c>
      <c r="I3370" t="s">
        <v>58</v>
      </c>
      <c r="J3370" t="s">
        <v>719</v>
      </c>
      <c r="K3370" s="95">
        <v>22.26</v>
      </c>
      <c r="L3370" s="94">
        <v>0</v>
      </c>
      <c r="O3370" t="str">
        <f t="shared" si="509"/>
        <v/>
      </c>
    </row>
    <row r="3371" spans="7:15" x14ac:dyDescent="0.25">
      <c r="G3371" s="93">
        <v>43672</v>
      </c>
      <c r="H3371" t="s">
        <v>23</v>
      </c>
      <c r="I3371" t="s">
        <v>63</v>
      </c>
      <c r="J3371" t="s">
        <v>719</v>
      </c>
      <c r="K3371" s="95">
        <v>138</v>
      </c>
      <c r="L3371" s="94">
        <v>0</v>
      </c>
      <c r="O3371" t="str">
        <f t="shared" si="509"/>
        <v/>
      </c>
    </row>
    <row r="3372" spans="7:15" x14ac:dyDescent="0.25">
      <c r="G3372" s="93">
        <v>43672</v>
      </c>
      <c r="H3372" t="s">
        <v>23</v>
      </c>
      <c r="I3372" t="s">
        <v>63</v>
      </c>
      <c r="J3372" t="s">
        <v>719</v>
      </c>
      <c r="K3372" s="95">
        <v>107.29</v>
      </c>
      <c r="L3372" s="94">
        <v>0</v>
      </c>
      <c r="O3372" t="str">
        <f t="shared" si="509"/>
        <v/>
      </c>
    </row>
    <row r="3373" spans="7:15" x14ac:dyDescent="0.25">
      <c r="G3373" s="93">
        <v>43672</v>
      </c>
      <c r="H3373" t="s">
        <v>23</v>
      </c>
      <c r="I3373" t="s">
        <v>63</v>
      </c>
      <c r="J3373" t="s">
        <v>719</v>
      </c>
      <c r="K3373" s="95">
        <v>90</v>
      </c>
      <c r="L3373" s="94">
        <v>0</v>
      </c>
      <c r="O3373" t="str">
        <f t="shared" si="509"/>
        <v/>
      </c>
    </row>
    <row r="3374" spans="7:15" x14ac:dyDescent="0.25">
      <c r="G3374" s="93">
        <v>43672</v>
      </c>
      <c r="H3374" t="s">
        <v>23</v>
      </c>
      <c r="I3374" t="s">
        <v>63</v>
      </c>
      <c r="J3374" t="s">
        <v>719</v>
      </c>
      <c r="K3374" s="95">
        <v>76.81</v>
      </c>
      <c r="L3374" s="94">
        <v>0</v>
      </c>
      <c r="O3374" t="str">
        <f t="shared" si="509"/>
        <v/>
      </c>
    </row>
    <row r="3375" spans="7:15" x14ac:dyDescent="0.25">
      <c r="G3375" s="93">
        <v>43672</v>
      </c>
      <c r="H3375" t="s">
        <v>23</v>
      </c>
      <c r="I3375" t="s">
        <v>63</v>
      </c>
      <c r="J3375" t="s">
        <v>719</v>
      </c>
      <c r="K3375" s="95">
        <v>69.55</v>
      </c>
      <c r="L3375" s="94">
        <v>0</v>
      </c>
      <c r="O3375" t="str">
        <f t="shared" si="509"/>
        <v/>
      </c>
    </row>
    <row r="3376" spans="7:15" x14ac:dyDescent="0.25">
      <c r="G3376" s="93">
        <v>43672</v>
      </c>
      <c r="H3376" t="s">
        <v>23</v>
      </c>
      <c r="I3376" t="s">
        <v>63</v>
      </c>
      <c r="J3376" t="s">
        <v>719</v>
      </c>
      <c r="K3376" s="95">
        <v>66.45</v>
      </c>
      <c r="L3376" s="94">
        <v>0</v>
      </c>
      <c r="O3376" t="str">
        <f t="shared" si="509"/>
        <v/>
      </c>
    </row>
    <row r="3377" spans="7:15" x14ac:dyDescent="0.25">
      <c r="G3377" s="93">
        <v>43672</v>
      </c>
      <c r="H3377" t="s">
        <v>23</v>
      </c>
      <c r="I3377" t="s">
        <v>63</v>
      </c>
      <c r="J3377" t="s">
        <v>719</v>
      </c>
      <c r="K3377" s="95">
        <v>30</v>
      </c>
      <c r="L3377" s="94">
        <v>0</v>
      </c>
      <c r="O3377" t="str">
        <f t="shared" si="509"/>
        <v/>
      </c>
    </row>
    <row r="3378" spans="7:15" x14ac:dyDescent="0.25">
      <c r="G3378" s="93">
        <v>43672</v>
      </c>
      <c r="H3378" t="s">
        <v>23</v>
      </c>
      <c r="I3378" t="s">
        <v>63</v>
      </c>
      <c r="J3378" t="s">
        <v>719</v>
      </c>
      <c r="K3378" s="95">
        <v>18</v>
      </c>
      <c r="L3378" s="94">
        <v>0</v>
      </c>
      <c r="O3378" t="str">
        <f t="shared" si="509"/>
        <v/>
      </c>
    </row>
    <row r="3379" spans="7:15" x14ac:dyDescent="0.25">
      <c r="G3379" s="93">
        <v>43672</v>
      </c>
      <c r="H3379" t="s">
        <v>23</v>
      </c>
      <c r="I3379" t="s">
        <v>37</v>
      </c>
      <c r="J3379" t="s">
        <v>144</v>
      </c>
      <c r="K3379" s="95">
        <v>7.35</v>
      </c>
      <c r="L3379" s="94">
        <v>0</v>
      </c>
      <c r="O3379" t="str">
        <f t="shared" si="509"/>
        <v/>
      </c>
    </row>
    <row r="3380" spans="7:15" x14ac:dyDescent="0.25">
      <c r="G3380" s="93">
        <v>43672</v>
      </c>
      <c r="H3380" t="s">
        <v>23</v>
      </c>
      <c r="I3380" t="s">
        <v>37</v>
      </c>
      <c r="J3380" t="s">
        <v>290</v>
      </c>
      <c r="K3380" s="95">
        <v>14.35</v>
      </c>
      <c r="L3380" s="94">
        <v>0</v>
      </c>
      <c r="O3380" t="str">
        <f t="shared" si="509"/>
        <v/>
      </c>
    </row>
    <row r="3381" spans="7:15" x14ac:dyDescent="0.25">
      <c r="G3381" s="93">
        <v>43672</v>
      </c>
      <c r="H3381" t="s">
        <v>23</v>
      </c>
      <c r="I3381" t="s">
        <v>37</v>
      </c>
      <c r="J3381" t="s">
        <v>686</v>
      </c>
      <c r="K3381" s="95">
        <v>12</v>
      </c>
      <c r="L3381" s="94">
        <v>0</v>
      </c>
      <c r="O3381" t="str">
        <f t="shared" si="509"/>
        <v/>
      </c>
    </row>
    <row r="3382" spans="7:15" x14ac:dyDescent="0.25">
      <c r="G3382" s="93">
        <v>43672</v>
      </c>
      <c r="H3382" t="s">
        <v>23</v>
      </c>
      <c r="I3382" t="s">
        <v>37</v>
      </c>
      <c r="J3382" t="s">
        <v>399</v>
      </c>
      <c r="K3382" s="95">
        <v>8.4</v>
      </c>
      <c r="L3382" s="94">
        <v>0</v>
      </c>
      <c r="O3382" t="str">
        <f t="shared" si="509"/>
        <v/>
      </c>
    </row>
    <row r="3383" spans="7:15" x14ac:dyDescent="0.25">
      <c r="G3383" s="93">
        <v>43672</v>
      </c>
      <c r="H3383" t="s">
        <v>23</v>
      </c>
      <c r="I3383" t="s">
        <v>65</v>
      </c>
      <c r="J3383" t="s">
        <v>719</v>
      </c>
      <c r="K3383" s="95">
        <v>1350</v>
      </c>
      <c r="L3383" s="94">
        <v>0</v>
      </c>
      <c r="O3383" t="str">
        <f t="shared" si="509"/>
        <v/>
      </c>
    </row>
    <row r="3384" spans="7:15" x14ac:dyDescent="0.25">
      <c r="G3384" s="93">
        <v>43672</v>
      </c>
      <c r="H3384" t="s">
        <v>23</v>
      </c>
      <c r="I3384" t="s">
        <v>65</v>
      </c>
      <c r="J3384" t="s">
        <v>719</v>
      </c>
      <c r="K3384" s="95">
        <v>46</v>
      </c>
      <c r="L3384" s="94">
        <v>0</v>
      </c>
      <c r="O3384" t="str">
        <f t="shared" si="509"/>
        <v/>
      </c>
    </row>
    <row r="3385" spans="7:15" x14ac:dyDescent="0.25">
      <c r="G3385" s="93">
        <v>43672</v>
      </c>
      <c r="H3385" t="s">
        <v>23</v>
      </c>
      <c r="I3385" t="s">
        <v>65</v>
      </c>
      <c r="J3385" t="s">
        <v>719</v>
      </c>
      <c r="K3385" s="95">
        <v>12</v>
      </c>
      <c r="L3385" s="94">
        <v>0</v>
      </c>
      <c r="O3385" t="str">
        <f t="shared" si="509"/>
        <v/>
      </c>
    </row>
    <row r="3386" spans="7:15" x14ac:dyDescent="0.25">
      <c r="G3386" s="93">
        <v>43672</v>
      </c>
      <c r="H3386" t="s">
        <v>23</v>
      </c>
      <c r="I3386" t="s">
        <v>65</v>
      </c>
      <c r="J3386" t="s">
        <v>719</v>
      </c>
      <c r="K3386" s="95">
        <v>1.8</v>
      </c>
      <c r="L3386" s="94">
        <v>0</v>
      </c>
      <c r="O3386" t="str">
        <f t="shared" si="509"/>
        <v/>
      </c>
    </row>
    <row r="3387" spans="7:15" x14ac:dyDescent="0.25">
      <c r="G3387" s="93">
        <v>43673</v>
      </c>
      <c r="H3387" t="s">
        <v>22</v>
      </c>
      <c r="I3387" t="s">
        <v>36</v>
      </c>
      <c r="J3387" t="s">
        <v>720</v>
      </c>
      <c r="K3387" s="95">
        <v>8</v>
      </c>
      <c r="L3387" s="94">
        <v>0</v>
      </c>
      <c r="O3387" t="str">
        <f t="shared" si="509"/>
        <v/>
      </c>
    </row>
    <row r="3388" spans="7:15" x14ac:dyDescent="0.25">
      <c r="G3388" s="93">
        <v>43673</v>
      </c>
      <c r="H3388" t="s">
        <v>21</v>
      </c>
      <c r="I3388" t="s">
        <v>36</v>
      </c>
      <c r="J3388" t="s">
        <v>720</v>
      </c>
      <c r="K3388" s="95">
        <v>24</v>
      </c>
      <c r="L3388" s="94">
        <v>0</v>
      </c>
      <c r="O3388" t="str">
        <f t="shared" si="509"/>
        <v/>
      </c>
    </row>
    <row r="3389" spans="7:15" x14ac:dyDescent="0.25">
      <c r="G3389" s="93">
        <v>43673</v>
      </c>
      <c r="H3389" t="s">
        <v>21</v>
      </c>
      <c r="I3389" t="s">
        <v>36</v>
      </c>
      <c r="J3389" t="s">
        <v>720</v>
      </c>
      <c r="K3389" s="95">
        <v>16</v>
      </c>
      <c r="L3389" s="94">
        <v>0</v>
      </c>
      <c r="O3389" t="str">
        <f t="shared" si="509"/>
        <v/>
      </c>
    </row>
    <row r="3390" spans="7:15" x14ac:dyDescent="0.25">
      <c r="G3390" s="93">
        <v>43673</v>
      </c>
      <c r="H3390" t="s">
        <v>21</v>
      </c>
      <c r="I3390" t="s">
        <v>36</v>
      </c>
      <c r="J3390" t="s">
        <v>720</v>
      </c>
      <c r="K3390" s="95">
        <v>8</v>
      </c>
      <c r="L3390" s="94">
        <v>0</v>
      </c>
      <c r="O3390" t="str">
        <f t="shared" si="509"/>
        <v/>
      </c>
    </row>
    <row r="3391" spans="7:15" x14ac:dyDescent="0.25">
      <c r="G3391" s="93">
        <v>43673</v>
      </c>
      <c r="H3391" t="s">
        <v>23</v>
      </c>
      <c r="I3391" t="s">
        <v>37</v>
      </c>
      <c r="J3391" t="s">
        <v>134</v>
      </c>
      <c r="K3391" s="95">
        <v>7.35</v>
      </c>
      <c r="L3391" s="94">
        <v>0</v>
      </c>
      <c r="O3391" t="str">
        <f t="shared" si="509"/>
        <v/>
      </c>
    </row>
    <row r="3392" spans="7:15" x14ac:dyDescent="0.25">
      <c r="G3392" s="93">
        <v>43673</v>
      </c>
      <c r="H3392" t="s">
        <v>23</v>
      </c>
      <c r="I3392" t="s">
        <v>37</v>
      </c>
      <c r="J3392" t="s">
        <v>181</v>
      </c>
      <c r="K3392" s="95">
        <v>9</v>
      </c>
      <c r="L3392" s="94">
        <v>0</v>
      </c>
      <c r="O3392" t="str">
        <f t="shared" si="509"/>
        <v/>
      </c>
    </row>
    <row r="3393" spans="7:15" x14ac:dyDescent="0.25">
      <c r="G3393" s="93">
        <v>43675</v>
      </c>
      <c r="H3393" t="s">
        <v>22</v>
      </c>
      <c r="I3393" t="s">
        <v>36</v>
      </c>
      <c r="J3393" t="s">
        <v>721</v>
      </c>
      <c r="K3393" s="95">
        <v>8</v>
      </c>
      <c r="L3393" s="94">
        <v>0</v>
      </c>
      <c r="O3393" t="str">
        <f t="shared" si="509"/>
        <v/>
      </c>
    </row>
    <row r="3394" spans="7:15" x14ac:dyDescent="0.25">
      <c r="G3394" s="93">
        <v>43675</v>
      </c>
      <c r="H3394" t="s">
        <v>106</v>
      </c>
      <c r="I3394" t="s">
        <v>35</v>
      </c>
      <c r="J3394" t="s">
        <v>721</v>
      </c>
      <c r="K3394" s="95">
        <v>130.18</v>
      </c>
      <c r="L3394" s="94">
        <v>0</v>
      </c>
      <c r="O3394" t="str">
        <f t="shared" si="509"/>
        <v/>
      </c>
    </row>
    <row r="3395" spans="7:15" x14ac:dyDescent="0.25">
      <c r="G3395" s="93">
        <v>43675</v>
      </c>
      <c r="H3395" t="s">
        <v>75</v>
      </c>
      <c r="I3395" t="s">
        <v>66</v>
      </c>
      <c r="J3395" t="s">
        <v>721</v>
      </c>
      <c r="K3395" s="95">
        <v>0</v>
      </c>
      <c r="L3395" s="94">
        <v>40</v>
      </c>
      <c r="O3395" t="str">
        <f t="shared" si="509"/>
        <v/>
      </c>
    </row>
    <row r="3396" spans="7:15" x14ac:dyDescent="0.25">
      <c r="G3396" s="93">
        <v>43675</v>
      </c>
      <c r="H3396" t="s">
        <v>107</v>
      </c>
      <c r="I3396" t="s">
        <v>64</v>
      </c>
      <c r="J3396" t="s">
        <v>721</v>
      </c>
      <c r="K3396" s="95">
        <v>990</v>
      </c>
      <c r="L3396" s="94">
        <v>0</v>
      </c>
      <c r="O3396" t="str">
        <f t="shared" si="509"/>
        <v/>
      </c>
    </row>
    <row r="3397" spans="7:15" x14ac:dyDescent="0.25">
      <c r="G3397" s="93">
        <v>43675</v>
      </c>
      <c r="H3397" t="s">
        <v>107</v>
      </c>
      <c r="I3397" t="s">
        <v>709</v>
      </c>
      <c r="J3397" t="s">
        <v>722</v>
      </c>
      <c r="K3397" s="95">
        <v>123.3</v>
      </c>
      <c r="L3397" s="94">
        <v>0</v>
      </c>
      <c r="O3397" t="str">
        <f t="shared" si="509"/>
        <v/>
      </c>
    </row>
    <row r="3398" spans="7:15" x14ac:dyDescent="0.25">
      <c r="G3398" s="93">
        <v>43675</v>
      </c>
      <c r="H3398" t="s">
        <v>21</v>
      </c>
      <c r="I3398" t="s">
        <v>36</v>
      </c>
      <c r="J3398" t="s">
        <v>721</v>
      </c>
      <c r="K3398" s="95">
        <v>8</v>
      </c>
      <c r="L3398" s="94">
        <v>0</v>
      </c>
      <c r="O3398" t="str">
        <f t="shared" si="509"/>
        <v/>
      </c>
    </row>
    <row r="3399" spans="7:15" x14ac:dyDescent="0.25">
      <c r="G3399" s="93">
        <v>43675</v>
      </c>
      <c r="H3399" t="s">
        <v>74</v>
      </c>
      <c r="I3399" t="s">
        <v>65</v>
      </c>
      <c r="J3399" t="s">
        <v>721</v>
      </c>
      <c r="K3399" s="95">
        <v>36</v>
      </c>
      <c r="L3399" s="94">
        <v>0</v>
      </c>
      <c r="O3399" t="str">
        <f t="shared" si="509"/>
        <v/>
      </c>
    </row>
    <row r="3400" spans="7:15" x14ac:dyDescent="0.25">
      <c r="G3400" s="93">
        <v>43675</v>
      </c>
      <c r="H3400" t="s">
        <v>81</v>
      </c>
      <c r="I3400" t="s">
        <v>35</v>
      </c>
      <c r="J3400" t="s">
        <v>721</v>
      </c>
      <c r="K3400" s="95">
        <v>149.46</v>
      </c>
      <c r="L3400" s="94">
        <v>0</v>
      </c>
      <c r="O3400" t="str">
        <f t="shared" si="509"/>
        <v/>
      </c>
    </row>
    <row r="3401" spans="7:15" x14ac:dyDescent="0.25">
      <c r="G3401" s="93">
        <v>43675</v>
      </c>
      <c r="H3401" t="s">
        <v>81</v>
      </c>
      <c r="I3401" t="s">
        <v>65</v>
      </c>
      <c r="J3401" t="s">
        <v>721</v>
      </c>
      <c r="K3401" s="95">
        <v>40</v>
      </c>
      <c r="L3401" s="94">
        <v>0</v>
      </c>
      <c r="O3401" t="str">
        <f t="shared" si="509"/>
        <v/>
      </c>
    </row>
    <row r="3402" spans="7:15" x14ac:dyDescent="0.25">
      <c r="G3402" s="93">
        <v>43675</v>
      </c>
      <c r="H3402" t="s">
        <v>23</v>
      </c>
      <c r="I3402" t="s">
        <v>58</v>
      </c>
      <c r="J3402" t="s">
        <v>721</v>
      </c>
      <c r="K3402" s="95">
        <v>128</v>
      </c>
      <c r="L3402" s="94">
        <v>0</v>
      </c>
      <c r="O3402" t="str">
        <f t="shared" ref="O3402:O3465" si="510">IF(P3402="","",O3401+1)</f>
        <v/>
      </c>
    </row>
    <row r="3403" spans="7:15" x14ac:dyDescent="0.25">
      <c r="G3403" s="93">
        <v>43675</v>
      </c>
      <c r="H3403" t="s">
        <v>23</v>
      </c>
      <c r="I3403" t="s">
        <v>66</v>
      </c>
      <c r="J3403" t="s">
        <v>721</v>
      </c>
      <c r="K3403" s="95">
        <v>0</v>
      </c>
      <c r="L3403" s="94">
        <v>40</v>
      </c>
      <c r="O3403" t="str">
        <f t="shared" si="510"/>
        <v/>
      </c>
    </row>
    <row r="3404" spans="7:15" x14ac:dyDescent="0.25">
      <c r="G3404" s="93">
        <v>43675</v>
      </c>
      <c r="H3404" t="s">
        <v>23</v>
      </c>
      <c r="I3404" t="s">
        <v>37</v>
      </c>
      <c r="J3404" t="s">
        <v>141</v>
      </c>
      <c r="K3404" s="95">
        <v>7.35</v>
      </c>
      <c r="L3404" s="94">
        <v>0</v>
      </c>
      <c r="O3404" t="str">
        <f t="shared" si="510"/>
        <v/>
      </c>
    </row>
    <row r="3405" spans="7:15" x14ac:dyDescent="0.25">
      <c r="G3405" s="93">
        <v>43675</v>
      </c>
      <c r="H3405" t="s">
        <v>23</v>
      </c>
      <c r="I3405" t="s">
        <v>37</v>
      </c>
      <c r="J3405" t="s">
        <v>135</v>
      </c>
      <c r="K3405" s="95">
        <v>7</v>
      </c>
      <c r="L3405" s="94">
        <v>0</v>
      </c>
      <c r="O3405" t="str">
        <f t="shared" si="510"/>
        <v/>
      </c>
    </row>
    <row r="3406" spans="7:15" x14ac:dyDescent="0.25">
      <c r="G3406" s="93">
        <v>43675</v>
      </c>
      <c r="H3406" t="s">
        <v>23</v>
      </c>
      <c r="I3406" t="s">
        <v>37</v>
      </c>
      <c r="J3406" t="s">
        <v>61</v>
      </c>
      <c r="K3406" s="95">
        <v>1.8</v>
      </c>
      <c r="L3406" s="94">
        <v>0</v>
      </c>
      <c r="O3406" t="str">
        <f t="shared" si="510"/>
        <v/>
      </c>
    </row>
    <row r="3407" spans="7:15" x14ac:dyDescent="0.25">
      <c r="G3407" s="93">
        <v>43675</v>
      </c>
      <c r="H3407" t="s">
        <v>23</v>
      </c>
      <c r="I3407" t="s">
        <v>37</v>
      </c>
      <c r="J3407" t="s">
        <v>307</v>
      </c>
      <c r="K3407" s="95">
        <v>9.1999999999999993</v>
      </c>
      <c r="L3407" s="94">
        <v>0</v>
      </c>
      <c r="O3407" t="str">
        <f t="shared" si="510"/>
        <v/>
      </c>
    </row>
    <row r="3408" spans="7:15" x14ac:dyDescent="0.25">
      <c r="G3408" s="93">
        <v>43675</v>
      </c>
      <c r="H3408" t="s">
        <v>23</v>
      </c>
      <c r="I3408" t="s">
        <v>37</v>
      </c>
      <c r="J3408" t="s">
        <v>62</v>
      </c>
      <c r="K3408" s="95">
        <v>12</v>
      </c>
      <c r="L3408" s="94">
        <v>0</v>
      </c>
      <c r="O3408" t="str">
        <f t="shared" si="510"/>
        <v/>
      </c>
    </row>
    <row r="3409" spans="7:15" x14ac:dyDescent="0.25">
      <c r="G3409" s="93">
        <v>43675</v>
      </c>
      <c r="H3409" t="s">
        <v>23</v>
      </c>
      <c r="I3409" t="s">
        <v>37</v>
      </c>
      <c r="J3409" t="s">
        <v>181</v>
      </c>
      <c r="K3409" s="95">
        <v>9</v>
      </c>
      <c r="L3409" s="94">
        <v>0</v>
      </c>
      <c r="O3409" t="str">
        <f t="shared" si="510"/>
        <v/>
      </c>
    </row>
    <row r="3410" spans="7:15" x14ac:dyDescent="0.25">
      <c r="G3410" s="93">
        <v>43676</v>
      </c>
      <c r="H3410" t="s">
        <v>72</v>
      </c>
      <c r="I3410" t="s">
        <v>65</v>
      </c>
      <c r="J3410" t="s">
        <v>723</v>
      </c>
      <c r="K3410" s="95">
        <v>50</v>
      </c>
      <c r="L3410" s="94">
        <v>0</v>
      </c>
      <c r="O3410" t="str">
        <f t="shared" si="510"/>
        <v/>
      </c>
    </row>
    <row r="3411" spans="7:15" x14ac:dyDescent="0.25">
      <c r="G3411" s="93">
        <v>43676</v>
      </c>
      <c r="H3411" t="s">
        <v>75</v>
      </c>
      <c r="I3411" t="s">
        <v>105</v>
      </c>
      <c r="J3411" t="s">
        <v>723</v>
      </c>
      <c r="K3411" s="95">
        <v>81.84</v>
      </c>
      <c r="L3411" s="94">
        <v>0</v>
      </c>
      <c r="O3411" t="str">
        <f t="shared" si="510"/>
        <v/>
      </c>
    </row>
    <row r="3412" spans="7:15" x14ac:dyDescent="0.25">
      <c r="G3412" s="93">
        <v>43676</v>
      </c>
      <c r="H3412" t="s">
        <v>75</v>
      </c>
      <c r="I3412" t="s">
        <v>65</v>
      </c>
      <c r="J3412" t="s">
        <v>723</v>
      </c>
      <c r="K3412" s="95">
        <v>32</v>
      </c>
      <c r="L3412" s="94">
        <v>0</v>
      </c>
      <c r="O3412" t="str">
        <f t="shared" si="510"/>
        <v/>
      </c>
    </row>
    <row r="3413" spans="7:15" x14ac:dyDescent="0.25">
      <c r="G3413" s="93">
        <v>43676</v>
      </c>
      <c r="H3413" t="s">
        <v>107</v>
      </c>
      <c r="I3413" t="s">
        <v>64</v>
      </c>
      <c r="J3413" t="s">
        <v>723</v>
      </c>
      <c r="K3413" s="95">
        <v>990</v>
      </c>
      <c r="L3413" s="94">
        <v>0</v>
      </c>
      <c r="O3413" t="str">
        <f t="shared" si="510"/>
        <v/>
      </c>
    </row>
    <row r="3414" spans="7:15" x14ac:dyDescent="0.25">
      <c r="G3414" s="93">
        <v>43676</v>
      </c>
      <c r="H3414" t="s">
        <v>107</v>
      </c>
      <c r="I3414" t="s">
        <v>63</v>
      </c>
      <c r="J3414" t="s">
        <v>723</v>
      </c>
      <c r="K3414" s="95">
        <v>0</v>
      </c>
      <c r="L3414" s="94">
        <v>990</v>
      </c>
      <c r="O3414" t="str">
        <f t="shared" si="510"/>
        <v/>
      </c>
    </row>
    <row r="3415" spans="7:15" x14ac:dyDescent="0.25">
      <c r="G3415" s="93">
        <v>43676</v>
      </c>
      <c r="H3415" t="s">
        <v>107</v>
      </c>
      <c r="I3415" t="s">
        <v>709</v>
      </c>
      <c r="J3415" t="s">
        <v>724</v>
      </c>
      <c r="K3415" s="95">
        <v>138.41</v>
      </c>
      <c r="L3415" s="94">
        <v>0</v>
      </c>
      <c r="O3415" t="str">
        <f t="shared" si="510"/>
        <v/>
      </c>
    </row>
    <row r="3416" spans="7:15" x14ac:dyDescent="0.25">
      <c r="G3416" s="93">
        <v>43676</v>
      </c>
      <c r="H3416" t="s">
        <v>21</v>
      </c>
      <c r="I3416" t="s">
        <v>36</v>
      </c>
      <c r="J3416" t="s">
        <v>723</v>
      </c>
      <c r="K3416" s="95">
        <v>40</v>
      </c>
      <c r="L3416" s="94">
        <v>0</v>
      </c>
      <c r="O3416" t="str">
        <f t="shared" si="510"/>
        <v/>
      </c>
    </row>
    <row r="3417" spans="7:15" x14ac:dyDescent="0.25">
      <c r="G3417" s="93">
        <v>43676</v>
      </c>
      <c r="H3417" t="s">
        <v>21</v>
      </c>
      <c r="I3417" t="s">
        <v>36</v>
      </c>
      <c r="J3417" t="s">
        <v>723</v>
      </c>
      <c r="K3417" s="95">
        <v>32</v>
      </c>
      <c r="L3417" s="94">
        <v>0</v>
      </c>
      <c r="O3417" t="str">
        <f t="shared" si="510"/>
        <v/>
      </c>
    </row>
    <row r="3418" spans="7:15" x14ac:dyDescent="0.25">
      <c r="G3418" s="93">
        <v>43676</v>
      </c>
      <c r="H3418" t="s">
        <v>21</v>
      </c>
      <c r="I3418" t="s">
        <v>36</v>
      </c>
      <c r="J3418" t="s">
        <v>723</v>
      </c>
      <c r="K3418" s="95">
        <v>24</v>
      </c>
      <c r="L3418" s="94">
        <v>0</v>
      </c>
      <c r="O3418" t="str">
        <f t="shared" si="510"/>
        <v/>
      </c>
    </row>
    <row r="3419" spans="7:15" x14ac:dyDescent="0.25">
      <c r="G3419" s="93">
        <v>43676</v>
      </c>
      <c r="H3419" t="s">
        <v>21</v>
      </c>
      <c r="I3419" t="s">
        <v>36</v>
      </c>
      <c r="J3419" t="s">
        <v>723</v>
      </c>
      <c r="K3419" s="95">
        <v>16</v>
      </c>
      <c r="L3419" s="94">
        <v>0</v>
      </c>
      <c r="O3419" t="str">
        <f t="shared" si="510"/>
        <v/>
      </c>
    </row>
    <row r="3420" spans="7:15" x14ac:dyDescent="0.25">
      <c r="G3420" s="93">
        <v>43676</v>
      </c>
      <c r="H3420" t="s">
        <v>21</v>
      </c>
      <c r="I3420" t="s">
        <v>36</v>
      </c>
      <c r="J3420" t="s">
        <v>723</v>
      </c>
      <c r="K3420" s="95">
        <v>8</v>
      </c>
      <c r="L3420" s="94">
        <v>0</v>
      </c>
      <c r="O3420" t="str">
        <f t="shared" si="510"/>
        <v/>
      </c>
    </row>
    <row r="3421" spans="7:15" x14ac:dyDescent="0.25">
      <c r="G3421" s="93">
        <v>43676</v>
      </c>
      <c r="H3421" t="s">
        <v>21</v>
      </c>
      <c r="I3421" t="s">
        <v>65</v>
      </c>
      <c r="J3421" t="s">
        <v>723</v>
      </c>
      <c r="K3421" s="95">
        <v>572</v>
      </c>
      <c r="L3421" s="94">
        <v>0</v>
      </c>
      <c r="O3421" t="str">
        <f t="shared" si="510"/>
        <v/>
      </c>
    </row>
    <row r="3422" spans="7:15" x14ac:dyDescent="0.25">
      <c r="G3422" s="93">
        <v>43676</v>
      </c>
      <c r="H3422" t="s">
        <v>69</v>
      </c>
      <c r="I3422" t="s">
        <v>65</v>
      </c>
      <c r="J3422" t="s">
        <v>723</v>
      </c>
      <c r="K3422" s="95">
        <v>109</v>
      </c>
      <c r="L3422" s="94">
        <v>0</v>
      </c>
      <c r="O3422" t="str">
        <f t="shared" si="510"/>
        <v/>
      </c>
    </row>
    <row r="3423" spans="7:15" x14ac:dyDescent="0.25">
      <c r="G3423" s="93">
        <v>43676</v>
      </c>
      <c r="H3423" t="s">
        <v>23</v>
      </c>
      <c r="I3423" t="s">
        <v>36</v>
      </c>
      <c r="J3423" t="s">
        <v>723</v>
      </c>
      <c r="K3423" s="95">
        <v>8</v>
      </c>
      <c r="L3423" s="94">
        <v>0</v>
      </c>
      <c r="O3423" t="str">
        <f t="shared" si="510"/>
        <v/>
      </c>
    </row>
    <row r="3424" spans="7:15" x14ac:dyDescent="0.25">
      <c r="G3424" s="93">
        <v>43676</v>
      </c>
      <c r="H3424" t="s">
        <v>23</v>
      </c>
      <c r="I3424" t="s">
        <v>349</v>
      </c>
      <c r="J3424" t="s">
        <v>584</v>
      </c>
      <c r="K3424" s="95">
        <v>42</v>
      </c>
      <c r="L3424" s="94">
        <v>0</v>
      </c>
      <c r="O3424" t="str">
        <f t="shared" si="510"/>
        <v/>
      </c>
    </row>
    <row r="3425" spans="7:15" x14ac:dyDescent="0.25">
      <c r="G3425" s="93">
        <v>43676</v>
      </c>
      <c r="H3425" t="s">
        <v>23</v>
      </c>
      <c r="I3425" t="s">
        <v>37</v>
      </c>
      <c r="J3425" t="s">
        <v>141</v>
      </c>
      <c r="K3425" s="95">
        <v>14.55</v>
      </c>
      <c r="L3425" s="94">
        <v>0</v>
      </c>
      <c r="O3425" t="str">
        <f t="shared" si="510"/>
        <v/>
      </c>
    </row>
    <row r="3426" spans="7:15" x14ac:dyDescent="0.25">
      <c r="G3426" s="93">
        <v>43676</v>
      </c>
      <c r="H3426" t="s">
        <v>23</v>
      </c>
      <c r="I3426" t="s">
        <v>37</v>
      </c>
      <c r="J3426" t="s">
        <v>403</v>
      </c>
      <c r="K3426" s="95">
        <v>9.1999999999999993</v>
      </c>
      <c r="L3426" s="94">
        <v>0</v>
      </c>
      <c r="O3426" t="str">
        <f t="shared" si="510"/>
        <v/>
      </c>
    </row>
    <row r="3427" spans="7:15" x14ac:dyDescent="0.25">
      <c r="G3427" s="93">
        <v>43676</v>
      </c>
      <c r="H3427" t="s">
        <v>23</v>
      </c>
      <c r="I3427" t="s">
        <v>37</v>
      </c>
      <c r="J3427" t="s">
        <v>183</v>
      </c>
      <c r="K3427" s="95">
        <v>10.25</v>
      </c>
      <c r="L3427" s="94">
        <v>0</v>
      </c>
      <c r="O3427" t="str">
        <f t="shared" si="510"/>
        <v/>
      </c>
    </row>
    <row r="3428" spans="7:15" x14ac:dyDescent="0.25">
      <c r="G3428" s="93">
        <v>43676</v>
      </c>
      <c r="H3428" t="s">
        <v>23</v>
      </c>
      <c r="I3428" t="s">
        <v>37</v>
      </c>
      <c r="J3428" t="s">
        <v>713</v>
      </c>
      <c r="K3428" s="95">
        <v>5</v>
      </c>
      <c r="L3428" s="94">
        <v>0</v>
      </c>
      <c r="O3428" t="str">
        <f t="shared" si="510"/>
        <v/>
      </c>
    </row>
    <row r="3429" spans="7:15" x14ac:dyDescent="0.25">
      <c r="G3429" s="93">
        <v>43676</v>
      </c>
      <c r="H3429" t="s">
        <v>23</v>
      </c>
      <c r="I3429" t="s">
        <v>65</v>
      </c>
      <c r="J3429" t="s">
        <v>723</v>
      </c>
      <c r="K3429" s="95">
        <v>182</v>
      </c>
      <c r="L3429" s="94">
        <v>0</v>
      </c>
      <c r="O3429" t="str">
        <f t="shared" si="510"/>
        <v/>
      </c>
    </row>
    <row r="3430" spans="7:15" x14ac:dyDescent="0.25">
      <c r="G3430" s="93">
        <v>43676</v>
      </c>
      <c r="H3430" t="s">
        <v>23</v>
      </c>
      <c r="I3430" t="s">
        <v>65</v>
      </c>
      <c r="J3430" t="s">
        <v>723</v>
      </c>
      <c r="K3430" s="95">
        <v>110.5</v>
      </c>
      <c r="L3430" s="94">
        <v>0</v>
      </c>
      <c r="O3430" t="str">
        <f t="shared" si="510"/>
        <v/>
      </c>
    </row>
    <row r="3431" spans="7:15" x14ac:dyDescent="0.25">
      <c r="G3431" s="93">
        <v>43676</v>
      </c>
      <c r="H3431" t="s">
        <v>23</v>
      </c>
      <c r="I3431" t="s">
        <v>65</v>
      </c>
      <c r="J3431" t="s">
        <v>723</v>
      </c>
      <c r="K3431" s="95">
        <v>19</v>
      </c>
      <c r="L3431" s="94">
        <v>0</v>
      </c>
      <c r="O3431" t="str">
        <f t="shared" si="510"/>
        <v/>
      </c>
    </row>
    <row r="3432" spans="7:15" x14ac:dyDescent="0.25">
      <c r="G3432" s="93">
        <v>43677</v>
      </c>
      <c r="H3432" t="s">
        <v>23</v>
      </c>
      <c r="I3432" t="s">
        <v>37</v>
      </c>
      <c r="J3432" t="s">
        <v>314</v>
      </c>
      <c r="K3432" s="95">
        <v>8.35</v>
      </c>
      <c r="L3432" s="94">
        <v>0</v>
      </c>
      <c r="O3432" t="str">
        <f t="shared" si="510"/>
        <v/>
      </c>
    </row>
    <row r="3433" spans="7:15" x14ac:dyDescent="0.25">
      <c r="G3433" s="93">
        <v>43677</v>
      </c>
      <c r="H3433" t="s">
        <v>23</v>
      </c>
      <c r="I3433" t="s">
        <v>37</v>
      </c>
      <c r="J3433" t="s">
        <v>132</v>
      </c>
      <c r="K3433" s="95">
        <v>22.05</v>
      </c>
      <c r="L3433" s="94">
        <v>0</v>
      </c>
      <c r="O3433" t="str">
        <f t="shared" si="510"/>
        <v/>
      </c>
    </row>
    <row r="3434" spans="7:15" x14ac:dyDescent="0.25">
      <c r="G3434" s="93">
        <v>43677</v>
      </c>
      <c r="H3434" t="s">
        <v>23</v>
      </c>
      <c r="I3434" t="s">
        <v>37</v>
      </c>
      <c r="J3434" t="s">
        <v>181</v>
      </c>
      <c r="K3434" s="95">
        <v>4.5</v>
      </c>
      <c r="L3434" s="94">
        <v>0</v>
      </c>
      <c r="O3434" t="str">
        <f t="shared" si="510"/>
        <v/>
      </c>
    </row>
    <row r="3435" spans="7:15" x14ac:dyDescent="0.25">
      <c r="O3435" t="str">
        <f t="shared" si="510"/>
        <v/>
      </c>
    </row>
    <row r="3436" spans="7:15" x14ac:dyDescent="0.25">
      <c r="O3436" t="str">
        <f t="shared" si="510"/>
        <v/>
      </c>
    </row>
    <row r="3437" spans="7:15" x14ac:dyDescent="0.25">
      <c r="O3437" t="str">
        <f t="shared" si="510"/>
        <v/>
      </c>
    </row>
    <row r="3438" spans="7:15" x14ac:dyDescent="0.25">
      <c r="O3438" t="str">
        <f t="shared" si="510"/>
        <v/>
      </c>
    </row>
    <row r="3439" spans="7:15" x14ac:dyDescent="0.25">
      <c r="O3439" t="str">
        <f t="shared" si="510"/>
        <v/>
      </c>
    </row>
    <row r="3440" spans="7:15" x14ac:dyDescent="0.25">
      <c r="O3440" t="str">
        <f t="shared" si="510"/>
        <v/>
      </c>
    </row>
    <row r="3441" spans="15:15" x14ac:dyDescent="0.25">
      <c r="O3441" t="str">
        <f t="shared" si="510"/>
        <v/>
      </c>
    </row>
    <row r="3442" spans="15:15" x14ac:dyDescent="0.25">
      <c r="O3442" t="str">
        <f t="shared" si="510"/>
        <v/>
      </c>
    </row>
    <row r="3443" spans="15:15" x14ac:dyDescent="0.25">
      <c r="O3443" t="str">
        <f t="shared" si="510"/>
        <v/>
      </c>
    </row>
    <row r="3444" spans="15:15" x14ac:dyDescent="0.25">
      <c r="O3444" t="str">
        <f t="shared" si="510"/>
        <v/>
      </c>
    </row>
    <row r="3445" spans="15:15" x14ac:dyDescent="0.25">
      <c r="O3445" t="str">
        <f t="shared" si="510"/>
        <v/>
      </c>
    </row>
    <row r="3446" spans="15:15" x14ac:dyDescent="0.25">
      <c r="O3446" t="str">
        <f t="shared" si="510"/>
        <v/>
      </c>
    </row>
    <row r="3447" spans="15:15" x14ac:dyDescent="0.25">
      <c r="O3447" t="str">
        <f t="shared" si="510"/>
        <v/>
      </c>
    </row>
    <row r="3448" spans="15:15" x14ac:dyDescent="0.25">
      <c r="O3448" t="str">
        <f t="shared" si="510"/>
        <v/>
      </c>
    </row>
    <row r="3449" spans="15:15" x14ac:dyDescent="0.25">
      <c r="O3449" t="str">
        <f t="shared" si="510"/>
        <v/>
      </c>
    </row>
    <row r="3450" spans="15:15" x14ac:dyDescent="0.25">
      <c r="O3450" t="str">
        <f t="shared" si="510"/>
        <v/>
      </c>
    </row>
    <row r="3451" spans="15:15" x14ac:dyDescent="0.25">
      <c r="O3451" t="str">
        <f t="shared" si="510"/>
        <v/>
      </c>
    </row>
    <row r="3452" spans="15:15" x14ac:dyDescent="0.25">
      <c r="O3452" t="str">
        <f t="shared" si="510"/>
        <v/>
      </c>
    </row>
    <row r="3453" spans="15:15" x14ac:dyDescent="0.25">
      <c r="O3453" t="str">
        <f t="shared" si="510"/>
        <v/>
      </c>
    </row>
    <row r="3454" spans="15:15" x14ac:dyDescent="0.25">
      <c r="O3454" t="str">
        <f t="shared" si="510"/>
        <v/>
      </c>
    </row>
    <row r="3455" spans="15:15" x14ac:dyDescent="0.25">
      <c r="O3455" t="str">
        <f t="shared" si="510"/>
        <v/>
      </c>
    </row>
    <row r="3456" spans="15:15" x14ac:dyDescent="0.25">
      <c r="O3456" t="str">
        <f t="shared" si="510"/>
        <v/>
      </c>
    </row>
    <row r="3457" spans="15:15" x14ac:dyDescent="0.25">
      <c r="O3457" t="str">
        <f t="shared" si="510"/>
        <v/>
      </c>
    </row>
    <row r="3458" spans="15:15" x14ac:dyDescent="0.25">
      <c r="O3458" t="str">
        <f t="shared" si="510"/>
        <v/>
      </c>
    </row>
    <row r="3459" spans="15:15" x14ac:dyDescent="0.25">
      <c r="O3459" t="str">
        <f t="shared" si="510"/>
        <v/>
      </c>
    </row>
    <row r="3460" spans="15:15" x14ac:dyDescent="0.25">
      <c r="O3460" t="str">
        <f t="shared" si="510"/>
        <v/>
      </c>
    </row>
    <row r="3461" spans="15:15" x14ac:dyDescent="0.25">
      <c r="O3461" t="str">
        <f t="shared" si="510"/>
        <v/>
      </c>
    </row>
    <row r="3462" spans="15:15" x14ac:dyDescent="0.25">
      <c r="O3462" t="str">
        <f t="shared" si="510"/>
        <v/>
      </c>
    </row>
    <row r="3463" spans="15:15" x14ac:dyDescent="0.25">
      <c r="O3463" t="str">
        <f t="shared" si="510"/>
        <v/>
      </c>
    </row>
    <row r="3464" spans="15:15" x14ac:dyDescent="0.25">
      <c r="O3464" t="str">
        <f t="shared" si="510"/>
        <v/>
      </c>
    </row>
    <row r="3465" spans="15:15" x14ac:dyDescent="0.25">
      <c r="O3465" t="str">
        <f t="shared" si="510"/>
        <v/>
      </c>
    </row>
    <row r="3466" spans="15:15" x14ac:dyDescent="0.25">
      <c r="O3466" t="str">
        <f t="shared" ref="O3466:O3529" si="511">IF(P3466="","",O3465+1)</f>
        <v/>
      </c>
    </row>
    <row r="3467" spans="15:15" x14ac:dyDescent="0.25">
      <c r="O3467" t="str">
        <f t="shared" si="511"/>
        <v/>
      </c>
    </row>
    <row r="3468" spans="15:15" x14ac:dyDescent="0.25">
      <c r="O3468" t="str">
        <f t="shared" si="511"/>
        <v/>
      </c>
    </row>
    <row r="3469" spans="15:15" x14ac:dyDescent="0.25">
      <c r="O3469" t="str">
        <f t="shared" si="511"/>
        <v/>
      </c>
    </row>
    <row r="3470" spans="15:15" x14ac:dyDescent="0.25">
      <c r="O3470" t="str">
        <f t="shared" si="511"/>
        <v/>
      </c>
    </row>
    <row r="3471" spans="15:15" x14ac:dyDescent="0.25">
      <c r="O3471" t="str">
        <f t="shared" si="511"/>
        <v/>
      </c>
    </row>
    <row r="3472" spans="15:15" x14ac:dyDescent="0.25">
      <c r="O3472" t="str">
        <f t="shared" si="511"/>
        <v/>
      </c>
    </row>
    <row r="3473" spans="15:15" x14ac:dyDescent="0.25">
      <c r="O3473" t="str">
        <f t="shared" si="511"/>
        <v/>
      </c>
    </row>
    <row r="3474" spans="15:15" x14ac:dyDescent="0.25">
      <c r="O3474" t="str">
        <f t="shared" si="511"/>
        <v/>
      </c>
    </row>
    <row r="3475" spans="15:15" x14ac:dyDescent="0.25">
      <c r="O3475" t="str">
        <f t="shared" si="511"/>
        <v/>
      </c>
    </row>
    <row r="3476" spans="15:15" x14ac:dyDescent="0.25">
      <c r="O3476" t="str">
        <f t="shared" si="511"/>
        <v/>
      </c>
    </row>
    <row r="3477" spans="15:15" x14ac:dyDescent="0.25">
      <c r="O3477" t="str">
        <f t="shared" si="511"/>
        <v/>
      </c>
    </row>
    <row r="3478" spans="15:15" x14ac:dyDescent="0.25">
      <c r="O3478" t="str">
        <f t="shared" si="511"/>
        <v/>
      </c>
    </row>
    <row r="3479" spans="15:15" x14ac:dyDescent="0.25">
      <c r="O3479" t="str">
        <f t="shared" si="511"/>
        <v/>
      </c>
    </row>
    <row r="3480" spans="15:15" x14ac:dyDescent="0.25">
      <c r="O3480" t="str">
        <f t="shared" si="511"/>
        <v/>
      </c>
    </row>
    <row r="3481" spans="15:15" x14ac:dyDescent="0.25">
      <c r="O3481" t="str">
        <f t="shared" si="511"/>
        <v/>
      </c>
    </row>
    <row r="3482" spans="15:15" x14ac:dyDescent="0.25">
      <c r="O3482" t="str">
        <f t="shared" si="511"/>
        <v/>
      </c>
    </row>
    <row r="3483" spans="15:15" x14ac:dyDescent="0.25">
      <c r="O3483" t="str">
        <f t="shared" si="511"/>
        <v/>
      </c>
    </row>
    <row r="3484" spans="15:15" x14ac:dyDescent="0.25">
      <c r="O3484" t="str">
        <f t="shared" si="511"/>
        <v/>
      </c>
    </row>
    <row r="3485" spans="15:15" x14ac:dyDescent="0.25">
      <c r="O3485" t="str">
        <f t="shared" si="511"/>
        <v/>
      </c>
    </row>
    <row r="3486" spans="15:15" x14ac:dyDescent="0.25">
      <c r="O3486" t="str">
        <f t="shared" si="511"/>
        <v/>
      </c>
    </row>
    <row r="3487" spans="15:15" x14ac:dyDescent="0.25">
      <c r="O3487" t="str">
        <f t="shared" si="511"/>
        <v/>
      </c>
    </row>
    <row r="3488" spans="15:15" x14ac:dyDescent="0.25">
      <c r="O3488" t="str">
        <f t="shared" si="511"/>
        <v/>
      </c>
    </row>
    <row r="3489" spans="15:15" x14ac:dyDescent="0.25">
      <c r="O3489" t="str">
        <f t="shared" si="511"/>
        <v/>
      </c>
    </row>
    <row r="3490" spans="15:15" x14ac:dyDescent="0.25">
      <c r="O3490" t="str">
        <f t="shared" si="511"/>
        <v/>
      </c>
    </row>
    <row r="3491" spans="15:15" x14ac:dyDescent="0.25">
      <c r="O3491" t="str">
        <f t="shared" si="511"/>
        <v/>
      </c>
    </row>
    <row r="3492" spans="15:15" x14ac:dyDescent="0.25">
      <c r="O3492" t="str">
        <f t="shared" si="511"/>
        <v/>
      </c>
    </row>
    <row r="3493" spans="15:15" x14ac:dyDescent="0.25">
      <c r="O3493" t="str">
        <f t="shared" si="511"/>
        <v/>
      </c>
    </row>
    <row r="3494" spans="15:15" x14ac:dyDescent="0.25">
      <c r="O3494" t="str">
        <f t="shared" si="511"/>
        <v/>
      </c>
    </row>
    <row r="3495" spans="15:15" x14ac:dyDescent="0.25">
      <c r="O3495" t="str">
        <f t="shared" si="511"/>
        <v/>
      </c>
    </row>
    <row r="3496" spans="15:15" x14ac:dyDescent="0.25">
      <c r="O3496" t="str">
        <f t="shared" si="511"/>
        <v/>
      </c>
    </row>
    <row r="3497" spans="15:15" x14ac:dyDescent="0.25">
      <c r="O3497" t="str">
        <f t="shared" si="511"/>
        <v/>
      </c>
    </row>
    <row r="3498" spans="15:15" x14ac:dyDescent="0.25">
      <c r="O3498" t="str">
        <f t="shared" si="511"/>
        <v/>
      </c>
    </row>
    <row r="3499" spans="15:15" x14ac:dyDescent="0.25">
      <c r="O3499" t="str">
        <f t="shared" si="511"/>
        <v/>
      </c>
    </row>
    <row r="3500" spans="15:15" x14ac:dyDescent="0.25">
      <c r="O3500" t="str">
        <f t="shared" si="511"/>
        <v/>
      </c>
    </row>
    <row r="3501" spans="15:15" x14ac:dyDescent="0.25">
      <c r="O3501" t="str">
        <f t="shared" si="511"/>
        <v/>
      </c>
    </row>
    <row r="3502" spans="15:15" x14ac:dyDescent="0.25">
      <c r="O3502" t="str">
        <f t="shared" si="511"/>
        <v/>
      </c>
    </row>
    <row r="3503" spans="15:15" x14ac:dyDescent="0.25">
      <c r="O3503" t="str">
        <f t="shared" si="511"/>
        <v/>
      </c>
    </row>
    <row r="3504" spans="15:15" x14ac:dyDescent="0.25">
      <c r="O3504" t="str">
        <f t="shared" si="511"/>
        <v/>
      </c>
    </row>
    <row r="3505" spans="15:15" x14ac:dyDescent="0.25">
      <c r="O3505" t="str">
        <f t="shared" si="511"/>
        <v/>
      </c>
    </row>
    <row r="3506" spans="15:15" x14ac:dyDescent="0.25">
      <c r="O3506" t="str">
        <f t="shared" si="511"/>
        <v/>
      </c>
    </row>
    <row r="3507" spans="15:15" x14ac:dyDescent="0.25">
      <c r="O3507" t="str">
        <f t="shared" si="511"/>
        <v/>
      </c>
    </row>
    <row r="3508" spans="15:15" x14ac:dyDescent="0.25">
      <c r="O3508" t="str">
        <f t="shared" si="511"/>
        <v/>
      </c>
    </row>
    <row r="3509" spans="15:15" x14ac:dyDescent="0.25">
      <c r="O3509" t="str">
        <f t="shared" si="511"/>
        <v/>
      </c>
    </row>
    <row r="3510" spans="15:15" x14ac:dyDescent="0.25">
      <c r="O3510" t="str">
        <f t="shared" si="511"/>
        <v/>
      </c>
    </row>
    <row r="3511" spans="15:15" x14ac:dyDescent="0.25">
      <c r="O3511" t="str">
        <f t="shared" si="511"/>
        <v/>
      </c>
    </row>
    <row r="3512" spans="15:15" x14ac:dyDescent="0.25">
      <c r="O3512" t="str">
        <f t="shared" si="511"/>
        <v/>
      </c>
    </row>
    <row r="3513" spans="15:15" x14ac:dyDescent="0.25">
      <c r="O3513" t="str">
        <f t="shared" si="511"/>
        <v/>
      </c>
    </row>
    <row r="3514" spans="15:15" x14ac:dyDescent="0.25">
      <c r="O3514" t="str">
        <f t="shared" si="511"/>
        <v/>
      </c>
    </row>
    <row r="3515" spans="15:15" x14ac:dyDescent="0.25">
      <c r="O3515" t="str">
        <f t="shared" si="511"/>
        <v/>
      </c>
    </row>
    <row r="3516" spans="15:15" x14ac:dyDescent="0.25">
      <c r="O3516" t="str">
        <f t="shared" si="511"/>
        <v/>
      </c>
    </row>
    <row r="3517" spans="15:15" x14ac:dyDescent="0.25">
      <c r="O3517" t="str">
        <f t="shared" si="511"/>
        <v/>
      </c>
    </row>
    <row r="3518" spans="15:15" x14ac:dyDescent="0.25">
      <c r="O3518" t="str">
        <f t="shared" si="511"/>
        <v/>
      </c>
    </row>
    <row r="3519" spans="15:15" x14ac:dyDescent="0.25">
      <c r="O3519" t="str">
        <f t="shared" si="511"/>
        <v/>
      </c>
    </row>
    <row r="3520" spans="15:15" x14ac:dyDescent="0.25">
      <c r="O3520" t="str">
        <f t="shared" si="511"/>
        <v/>
      </c>
    </row>
    <row r="3521" spans="15:15" x14ac:dyDescent="0.25">
      <c r="O3521" t="str">
        <f t="shared" si="511"/>
        <v/>
      </c>
    </row>
    <row r="3522" spans="15:15" x14ac:dyDescent="0.25">
      <c r="O3522" t="str">
        <f t="shared" si="511"/>
        <v/>
      </c>
    </row>
    <row r="3523" spans="15:15" x14ac:dyDescent="0.25">
      <c r="O3523" t="str">
        <f t="shared" si="511"/>
        <v/>
      </c>
    </row>
    <row r="3524" spans="15:15" x14ac:dyDescent="0.25">
      <c r="O3524" t="str">
        <f t="shared" si="511"/>
        <v/>
      </c>
    </row>
    <row r="3525" spans="15:15" x14ac:dyDescent="0.25">
      <c r="O3525" t="str">
        <f t="shared" si="511"/>
        <v/>
      </c>
    </row>
    <row r="3526" spans="15:15" x14ac:dyDescent="0.25">
      <c r="O3526" t="str">
        <f t="shared" si="511"/>
        <v/>
      </c>
    </row>
    <row r="3527" spans="15:15" x14ac:dyDescent="0.25">
      <c r="O3527" t="str">
        <f t="shared" si="511"/>
        <v/>
      </c>
    </row>
    <row r="3528" spans="15:15" x14ac:dyDescent="0.25">
      <c r="O3528" t="str">
        <f t="shared" si="511"/>
        <v/>
      </c>
    </row>
    <row r="3529" spans="15:15" x14ac:dyDescent="0.25">
      <c r="O3529" t="str">
        <f t="shared" si="511"/>
        <v/>
      </c>
    </row>
    <row r="3530" spans="15:15" x14ac:dyDescent="0.25">
      <c r="O3530" t="str">
        <f t="shared" ref="O3530:O3593" si="512">IF(P3530="","",O3529+1)</f>
        <v/>
      </c>
    </row>
    <row r="3531" spans="15:15" x14ac:dyDescent="0.25">
      <c r="O3531" t="str">
        <f t="shared" si="512"/>
        <v/>
      </c>
    </row>
    <row r="3532" spans="15:15" x14ac:dyDescent="0.25">
      <c r="O3532" t="str">
        <f t="shared" si="512"/>
        <v/>
      </c>
    </row>
    <row r="3533" spans="15:15" x14ac:dyDescent="0.25">
      <c r="O3533" t="str">
        <f t="shared" si="512"/>
        <v/>
      </c>
    </row>
    <row r="3534" spans="15:15" x14ac:dyDescent="0.25">
      <c r="O3534" t="str">
        <f t="shared" si="512"/>
        <v/>
      </c>
    </row>
    <row r="3535" spans="15:15" x14ac:dyDescent="0.25">
      <c r="O3535" t="str">
        <f t="shared" si="512"/>
        <v/>
      </c>
    </row>
    <row r="3536" spans="15:15" x14ac:dyDescent="0.25">
      <c r="O3536" t="str">
        <f t="shared" si="512"/>
        <v/>
      </c>
    </row>
    <row r="3537" spans="15:15" x14ac:dyDescent="0.25">
      <c r="O3537" t="str">
        <f t="shared" si="512"/>
        <v/>
      </c>
    </row>
    <row r="3538" spans="15:15" x14ac:dyDescent="0.25">
      <c r="O3538" t="str">
        <f t="shared" si="512"/>
        <v/>
      </c>
    </row>
    <row r="3539" spans="15:15" x14ac:dyDescent="0.25">
      <c r="O3539" t="str">
        <f t="shared" si="512"/>
        <v/>
      </c>
    </row>
    <row r="3540" spans="15:15" x14ac:dyDescent="0.25">
      <c r="O3540" t="str">
        <f t="shared" si="512"/>
        <v/>
      </c>
    </row>
    <row r="3541" spans="15:15" x14ac:dyDescent="0.25">
      <c r="O3541" t="str">
        <f t="shared" si="512"/>
        <v/>
      </c>
    </row>
    <row r="3542" spans="15:15" x14ac:dyDescent="0.25">
      <c r="O3542" t="str">
        <f t="shared" si="512"/>
        <v/>
      </c>
    </row>
    <row r="3543" spans="15:15" x14ac:dyDescent="0.25">
      <c r="O3543" t="str">
        <f t="shared" si="512"/>
        <v/>
      </c>
    </row>
    <row r="3544" spans="15:15" x14ac:dyDescent="0.25">
      <c r="O3544" t="str">
        <f t="shared" si="512"/>
        <v/>
      </c>
    </row>
    <row r="3545" spans="15:15" x14ac:dyDescent="0.25">
      <c r="O3545" t="str">
        <f t="shared" si="512"/>
        <v/>
      </c>
    </row>
    <row r="3546" spans="15:15" x14ac:dyDescent="0.25">
      <c r="O3546" t="str">
        <f t="shared" si="512"/>
        <v/>
      </c>
    </row>
    <row r="3547" spans="15:15" x14ac:dyDescent="0.25">
      <c r="O3547" t="str">
        <f t="shared" si="512"/>
        <v/>
      </c>
    </row>
    <row r="3548" spans="15:15" x14ac:dyDescent="0.25">
      <c r="O3548" t="str">
        <f t="shared" si="512"/>
        <v/>
      </c>
    </row>
    <row r="3549" spans="15:15" x14ac:dyDescent="0.25">
      <c r="O3549" t="str">
        <f t="shared" si="512"/>
        <v/>
      </c>
    </row>
    <row r="3550" spans="15:15" x14ac:dyDescent="0.25">
      <c r="O3550" t="str">
        <f t="shared" si="512"/>
        <v/>
      </c>
    </row>
    <row r="3551" spans="15:15" x14ac:dyDescent="0.25">
      <c r="O3551" t="str">
        <f t="shared" si="512"/>
        <v/>
      </c>
    </row>
    <row r="3552" spans="15:15" x14ac:dyDescent="0.25">
      <c r="O3552" t="str">
        <f t="shared" si="512"/>
        <v/>
      </c>
    </row>
    <row r="3553" spans="15:15" x14ac:dyDescent="0.25">
      <c r="O3553" t="str">
        <f t="shared" si="512"/>
        <v/>
      </c>
    </row>
    <row r="3554" spans="15:15" x14ac:dyDescent="0.25">
      <c r="O3554" t="str">
        <f t="shared" si="512"/>
        <v/>
      </c>
    </row>
    <row r="3555" spans="15:15" x14ac:dyDescent="0.25">
      <c r="O3555" t="str">
        <f t="shared" si="512"/>
        <v/>
      </c>
    </row>
    <row r="3556" spans="15:15" x14ac:dyDescent="0.25">
      <c r="O3556" t="str">
        <f t="shared" si="512"/>
        <v/>
      </c>
    </row>
    <row r="3557" spans="15:15" x14ac:dyDescent="0.25">
      <c r="O3557" t="str">
        <f t="shared" si="512"/>
        <v/>
      </c>
    </row>
    <row r="3558" spans="15:15" x14ac:dyDescent="0.25">
      <c r="O3558" t="str">
        <f t="shared" si="512"/>
        <v/>
      </c>
    </row>
    <row r="3559" spans="15:15" x14ac:dyDescent="0.25">
      <c r="O3559" t="str">
        <f t="shared" si="512"/>
        <v/>
      </c>
    </row>
    <row r="3560" spans="15:15" x14ac:dyDescent="0.25">
      <c r="O3560" t="str">
        <f t="shared" si="512"/>
        <v/>
      </c>
    </row>
    <row r="3561" spans="15:15" x14ac:dyDescent="0.25">
      <c r="O3561" t="str">
        <f t="shared" si="512"/>
        <v/>
      </c>
    </row>
    <row r="3562" spans="15:15" x14ac:dyDescent="0.25">
      <c r="O3562" t="str">
        <f t="shared" si="512"/>
        <v/>
      </c>
    </row>
    <row r="3563" spans="15:15" x14ac:dyDescent="0.25">
      <c r="O3563" t="str">
        <f t="shared" si="512"/>
        <v/>
      </c>
    </row>
    <row r="3564" spans="15:15" x14ac:dyDescent="0.25">
      <c r="O3564" t="str">
        <f t="shared" si="512"/>
        <v/>
      </c>
    </row>
    <row r="3565" spans="15:15" x14ac:dyDescent="0.25">
      <c r="O3565" t="str">
        <f t="shared" si="512"/>
        <v/>
      </c>
    </row>
    <row r="3566" spans="15:15" x14ac:dyDescent="0.25">
      <c r="O3566" t="str">
        <f t="shared" si="512"/>
        <v/>
      </c>
    </row>
    <row r="3567" spans="15:15" x14ac:dyDescent="0.25">
      <c r="O3567" t="str">
        <f t="shared" si="512"/>
        <v/>
      </c>
    </row>
    <row r="3568" spans="15:15" x14ac:dyDescent="0.25">
      <c r="O3568" t="str">
        <f t="shared" si="512"/>
        <v/>
      </c>
    </row>
    <row r="3569" spans="15:15" x14ac:dyDescent="0.25">
      <c r="O3569" t="str">
        <f t="shared" si="512"/>
        <v/>
      </c>
    </row>
    <row r="3570" spans="15:15" x14ac:dyDescent="0.25">
      <c r="O3570" t="str">
        <f t="shared" si="512"/>
        <v/>
      </c>
    </row>
    <row r="3571" spans="15:15" x14ac:dyDescent="0.25">
      <c r="O3571" t="str">
        <f t="shared" si="512"/>
        <v/>
      </c>
    </row>
    <row r="3572" spans="15:15" x14ac:dyDescent="0.25">
      <c r="O3572" t="str">
        <f t="shared" si="512"/>
        <v/>
      </c>
    </row>
    <row r="3573" spans="15:15" x14ac:dyDescent="0.25">
      <c r="O3573" t="str">
        <f t="shared" si="512"/>
        <v/>
      </c>
    </row>
    <row r="3574" spans="15:15" x14ac:dyDescent="0.25">
      <c r="O3574" t="str">
        <f t="shared" si="512"/>
        <v/>
      </c>
    </row>
    <row r="3575" spans="15:15" x14ac:dyDescent="0.25">
      <c r="O3575" t="str">
        <f t="shared" si="512"/>
        <v/>
      </c>
    </row>
    <row r="3576" spans="15:15" x14ac:dyDescent="0.25">
      <c r="O3576" t="str">
        <f t="shared" si="512"/>
        <v/>
      </c>
    </row>
    <row r="3577" spans="15:15" x14ac:dyDescent="0.25">
      <c r="O3577" t="str">
        <f t="shared" si="512"/>
        <v/>
      </c>
    </row>
    <row r="3578" spans="15:15" x14ac:dyDescent="0.25">
      <c r="O3578" t="str">
        <f t="shared" si="512"/>
        <v/>
      </c>
    </row>
    <row r="3579" spans="15:15" x14ac:dyDescent="0.25">
      <c r="O3579" t="str">
        <f t="shared" si="512"/>
        <v/>
      </c>
    </row>
    <row r="3580" spans="15:15" x14ac:dyDescent="0.25">
      <c r="O3580" t="str">
        <f t="shared" si="512"/>
        <v/>
      </c>
    </row>
    <row r="3581" spans="15:15" x14ac:dyDescent="0.25">
      <c r="O3581" t="str">
        <f t="shared" si="512"/>
        <v/>
      </c>
    </row>
    <row r="3582" spans="15:15" x14ac:dyDescent="0.25">
      <c r="O3582" t="str">
        <f t="shared" si="512"/>
        <v/>
      </c>
    </row>
    <row r="3583" spans="15:15" x14ac:dyDescent="0.25">
      <c r="O3583" t="str">
        <f t="shared" si="512"/>
        <v/>
      </c>
    </row>
    <row r="3584" spans="15:15" x14ac:dyDescent="0.25">
      <c r="O3584" t="str">
        <f t="shared" si="512"/>
        <v/>
      </c>
    </row>
    <row r="3585" spans="15:15" x14ac:dyDescent="0.25">
      <c r="O3585" t="str">
        <f t="shared" si="512"/>
        <v/>
      </c>
    </row>
    <row r="3586" spans="15:15" x14ac:dyDescent="0.25">
      <c r="O3586" t="str">
        <f t="shared" si="512"/>
        <v/>
      </c>
    </row>
    <row r="3587" spans="15:15" x14ac:dyDescent="0.25">
      <c r="O3587" t="str">
        <f t="shared" si="512"/>
        <v/>
      </c>
    </row>
    <row r="3588" spans="15:15" x14ac:dyDescent="0.25">
      <c r="O3588" t="str">
        <f t="shared" si="512"/>
        <v/>
      </c>
    </row>
    <row r="3589" spans="15:15" x14ac:dyDescent="0.25">
      <c r="O3589" t="str">
        <f t="shared" si="512"/>
        <v/>
      </c>
    </row>
    <row r="3590" spans="15:15" x14ac:dyDescent="0.25">
      <c r="O3590" t="str">
        <f t="shared" si="512"/>
        <v/>
      </c>
    </row>
    <row r="3591" spans="15:15" x14ac:dyDescent="0.25">
      <c r="O3591" t="str">
        <f t="shared" si="512"/>
        <v/>
      </c>
    </row>
    <row r="3592" spans="15:15" x14ac:dyDescent="0.25">
      <c r="O3592" t="str">
        <f t="shared" si="512"/>
        <v/>
      </c>
    </row>
    <row r="3593" spans="15:15" x14ac:dyDescent="0.25">
      <c r="O3593" t="str">
        <f t="shared" si="512"/>
        <v/>
      </c>
    </row>
    <row r="3594" spans="15:15" x14ac:dyDescent="0.25">
      <c r="O3594" t="str">
        <f t="shared" ref="O3594:O3657" si="513">IF(P3594="","",O3593+1)</f>
        <v/>
      </c>
    </row>
    <row r="3595" spans="15:15" x14ac:dyDescent="0.25">
      <c r="O3595" t="str">
        <f t="shared" si="513"/>
        <v/>
      </c>
    </row>
    <row r="3596" spans="15:15" x14ac:dyDescent="0.25">
      <c r="O3596" t="str">
        <f t="shared" si="513"/>
        <v/>
      </c>
    </row>
    <row r="3597" spans="15:15" x14ac:dyDescent="0.25">
      <c r="O3597" t="str">
        <f t="shared" si="513"/>
        <v/>
      </c>
    </row>
    <row r="3598" spans="15:15" x14ac:dyDescent="0.25">
      <c r="O3598" t="str">
        <f t="shared" si="513"/>
        <v/>
      </c>
    </row>
    <row r="3599" spans="15:15" x14ac:dyDescent="0.25">
      <c r="O3599" t="str">
        <f t="shared" si="513"/>
        <v/>
      </c>
    </row>
    <row r="3600" spans="15:15" x14ac:dyDescent="0.25">
      <c r="O3600" t="str">
        <f t="shared" si="513"/>
        <v/>
      </c>
    </row>
    <row r="3601" spans="15:15" x14ac:dyDescent="0.25">
      <c r="O3601" t="str">
        <f t="shared" si="513"/>
        <v/>
      </c>
    </row>
    <row r="3602" spans="15:15" x14ac:dyDescent="0.25">
      <c r="O3602" t="str">
        <f t="shared" si="513"/>
        <v/>
      </c>
    </row>
    <row r="3603" spans="15:15" x14ac:dyDescent="0.25">
      <c r="O3603" t="str">
        <f t="shared" si="513"/>
        <v/>
      </c>
    </row>
    <row r="3604" spans="15:15" x14ac:dyDescent="0.25">
      <c r="O3604" t="str">
        <f t="shared" si="513"/>
        <v/>
      </c>
    </row>
    <row r="3605" spans="15:15" x14ac:dyDescent="0.25">
      <c r="O3605" t="str">
        <f t="shared" si="513"/>
        <v/>
      </c>
    </row>
    <row r="3606" spans="15:15" x14ac:dyDescent="0.25">
      <c r="O3606" t="str">
        <f t="shared" si="513"/>
        <v/>
      </c>
    </row>
    <row r="3607" spans="15:15" x14ac:dyDescent="0.25">
      <c r="O3607" t="str">
        <f t="shared" si="513"/>
        <v/>
      </c>
    </row>
    <row r="3608" spans="15:15" x14ac:dyDescent="0.25">
      <c r="O3608" t="str">
        <f t="shared" si="513"/>
        <v/>
      </c>
    </row>
    <row r="3609" spans="15:15" x14ac:dyDescent="0.25">
      <c r="O3609" t="str">
        <f t="shared" si="513"/>
        <v/>
      </c>
    </row>
    <row r="3610" spans="15:15" x14ac:dyDescent="0.25">
      <c r="O3610" t="str">
        <f t="shared" si="513"/>
        <v/>
      </c>
    </row>
    <row r="3611" spans="15:15" x14ac:dyDescent="0.25">
      <c r="O3611" t="str">
        <f t="shared" si="513"/>
        <v/>
      </c>
    </row>
    <row r="3612" spans="15:15" x14ac:dyDescent="0.25">
      <c r="O3612" t="str">
        <f t="shared" si="513"/>
        <v/>
      </c>
    </row>
    <row r="3613" spans="15:15" x14ac:dyDescent="0.25">
      <c r="O3613" t="str">
        <f t="shared" si="513"/>
        <v/>
      </c>
    </row>
    <row r="3614" spans="15:15" x14ac:dyDescent="0.25">
      <c r="O3614" t="str">
        <f t="shared" si="513"/>
        <v/>
      </c>
    </row>
    <row r="3615" spans="15:15" x14ac:dyDescent="0.25">
      <c r="O3615" t="str">
        <f t="shared" si="513"/>
        <v/>
      </c>
    </row>
    <row r="3616" spans="15:15" x14ac:dyDescent="0.25">
      <c r="O3616" t="str">
        <f t="shared" si="513"/>
        <v/>
      </c>
    </row>
    <row r="3617" spans="15:15" x14ac:dyDescent="0.25">
      <c r="O3617" t="str">
        <f t="shared" si="513"/>
        <v/>
      </c>
    </row>
    <row r="3618" spans="15:15" x14ac:dyDescent="0.25">
      <c r="O3618" t="str">
        <f t="shared" si="513"/>
        <v/>
      </c>
    </row>
    <row r="3619" spans="15:15" x14ac:dyDescent="0.25">
      <c r="O3619" t="str">
        <f t="shared" si="513"/>
        <v/>
      </c>
    </row>
    <row r="3620" spans="15:15" x14ac:dyDescent="0.25">
      <c r="O3620" t="str">
        <f t="shared" si="513"/>
        <v/>
      </c>
    </row>
    <row r="3621" spans="15:15" x14ac:dyDescent="0.25">
      <c r="O3621" t="str">
        <f t="shared" si="513"/>
        <v/>
      </c>
    </row>
    <row r="3622" spans="15:15" x14ac:dyDescent="0.25">
      <c r="O3622" t="str">
        <f t="shared" si="513"/>
        <v/>
      </c>
    </row>
    <row r="3623" spans="15:15" x14ac:dyDescent="0.25">
      <c r="O3623" t="str">
        <f t="shared" si="513"/>
        <v/>
      </c>
    </row>
    <row r="3624" spans="15:15" x14ac:dyDescent="0.25">
      <c r="O3624" t="str">
        <f t="shared" si="513"/>
        <v/>
      </c>
    </row>
    <row r="3625" spans="15:15" x14ac:dyDescent="0.25">
      <c r="O3625" t="str">
        <f t="shared" si="513"/>
        <v/>
      </c>
    </row>
    <row r="3626" spans="15:15" x14ac:dyDescent="0.25">
      <c r="O3626" t="str">
        <f t="shared" si="513"/>
        <v/>
      </c>
    </row>
    <row r="3627" spans="15:15" x14ac:dyDescent="0.25">
      <c r="O3627" t="str">
        <f t="shared" si="513"/>
        <v/>
      </c>
    </row>
    <row r="3628" spans="15:15" x14ac:dyDescent="0.25">
      <c r="O3628" t="str">
        <f t="shared" si="513"/>
        <v/>
      </c>
    </row>
    <row r="3629" spans="15:15" x14ac:dyDescent="0.25">
      <c r="O3629" t="str">
        <f t="shared" si="513"/>
        <v/>
      </c>
    </row>
    <row r="3630" spans="15:15" x14ac:dyDescent="0.25">
      <c r="O3630" t="str">
        <f t="shared" si="513"/>
        <v/>
      </c>
    </row>
    <row r="3631" spans="15:15" x14ac:dyDescent="0.25">
      <c r="O3631" t="str">
        <f t="shared" si="513"/>
        <v/>
      </c>
    </row>
    <row r="3632" spans="15:15" x14ac:dyDescent="0.25">
      <c r="O3632" t="str">
        <f t="shared" si="513"/>
        <v/>
      </c>
    </row>
    <row r="3633" spans="15:15" x14ac:dyDescent="0.25">
      <c r="O3633" t="str">
        <f t="shared" si="513"/>
        <v/>
      </c>
    </row>
    <row r="3634" spans="15:15" x14ac:dyDescent="0.25">
      <c r="O3634" t="str">
        <f t="shared" si="513"/>
        <v/>
      </c>
    </row>
    <row r="3635" spans="15:15" x14ac:dyDescent="0.25">
      <c r="O3635" t="str">
        <f t="shared" si="513"/>
        <v/>
      </c>
    </row>
    <row r="3636" spans="15:15" x14ac:dyDescent="0.25">
      <c r="O3636" t="str">
        <f t="shared" si="513"/>
        <v/>
      </c>
    </row>
    <row r="3637" spans="15:15" x14ac:dyDescent="0.25">
      <c r="O3637" t="str">
        <f t="shared" si="513"/>
        <v/>
      </c>
    </row>
    <row r="3638" spans="15:15" x14ac:dyDescent="0.25">
      <c r="O3638" t="str">
        <f t="shared" si="513"/>
        <v/>
      </c>
    </row>
    <row r="3639" spans="15:15" x14ac:dyDescent="0.25">
      <c r="O3639" t="str">
        <f t="shared" si="513"/>
        <v/>
      </c>
    </row>
    <row r="3640" spans="15:15" x14ac:dyDescent="0.25">
      <c r="O3640" t="str">
        <f t="shared" si="513"/>
        <v/>
      </c>
    </row>
    <row r="3641" spans="15:15" x14ac:dyDescent="0.25">
      <c r="O3641" t="str">
        <f t="shared" si="513"/>
        <v/>
      </c>
    </row>
    <row r="3642" spans="15:15" x14ac:dyDescent="0.25">
      <c r="O3642" t="str">
        <f t="shared" si="513"/>
        <v/>
      </c>
    </row>
    <row r="3643" spans="15:15" x14ac:dyDescent="0.25">
      <c r="O3643" t="str">
        <f t="shared" si="513"/>
        <v/>
      </c>
    </row>
    <row r="3644" spans="15:15" x14ac:dyDescent="0.25">
      <c r="O3644" t="str">
        <f t="shared" si="513"/>
        <v/>
      </c>
    </row>
    <row r="3645" spans="15:15" x14ac:dyDescent="0.25">
      <c r="O3645" t="str">
        <f t="shared" si="513"/>
        <v/>
      </c>
    </row>
    <row r="3646" spans="15:15" x14ac:dyDescent="0.25">
      <c r="O3646" t="str">
        <f t="shared" si="513"/>
        <v/>
      </c>
    </row>
    <row r="3647" spans="15:15" x14ac:dyDescent="0.25">
      <c r="O3647" t="str">
        <f t="shared" si="513"/>
        <v/>
      </c>
    </row>
    <row r="3648" spans="15:15" x14ac:dyDescent="0.25">
      <c r="O3648" t="str">
        <f t="shared" si="513"/>
        <v/>
      </c>
    </row>
    <row r="3649" spans="15:15" x14ac:dyDescent="0.25">
      <c r="O3649" t="str">
        <f t="shared" si="513"/>
        <v/>
      </c>
    </row>
    <row r="3650" spans="15:15" x14ac:dyDescent="0.25">
      <c r="O3650" t="str">
        <f t="shared" si="513"/>
        <v/>
      </c>
    </row>
    <row r="3651" spans="15:15" x14ac:dyDescent="0.25">
      <c r="O3651" t="str">
        <f t="shared" si="513"/>
        <v/>
      </c>
    </row>
    <row r="3652" spans="15:15" x14ac:dyDescent="0.25">
      <c r="O3652" t="str">
        <f t="shared" si="513"/>
        <v/>
      </c>
    </row>
    <row r="3653" spans="15:15" x14ac:dyDescent="0.25">
      <c r="O3653" t="str">
        <f t="shared" si="513"/>
        <v/>
      </c>
    </row>
    <row r="3654" spans="15:15" x14ac:dyDescent="0.25">
      <c r="O3654" t="str">
        <f t="shared" si="513"/>
        <v/>
      </c>
    </row>
    <row r="3655" spans="15:15" x14ac:dyDescent="0.25">
      <c r="O3655" t="str">
        <f t="shared" si="513"/>
        <v/>
      </c>
    </row>
    <row r="3656" spans="15:15" x14ac:dyDescent="0.25">
      <c r="O3656" t="str">
        <f t="shared" si="513"/>
        <v/>
      </c>
    </row>
    <row r="3657" spans="15:15" x14ac:dyDescent="0.25">
      <c r="O3657" t="str">
        <f t="shared" si="513"/>
        <v/>
      </c>
    </row>
    <row r="3658" spans="15:15" x14ac:dyDescent="0.25">
      <c r="O3658" t="str">
        <f t="shared" ref="O3658:O3721" si="514">IF(P3658="","",O3657+1)</f>
        <v/>
      </c>
    </row>
    <row r="3659" spans="15:15" x14ac:dyDescent="0.25">
      <c r="O3659" t="str">
        <f t="shared" si="514"/>
        <v/>
      </c>
    </row>
    <row r="3660" spans="15:15" x14ac:dyDescent="0.25">
      <c r="O3660" t="str">
        <f t="shared" si="514"/>
        <v/>
      </c>
    </row>
    <row r="3661" spans="15:15" x14ac:dyDescent="0.25">
      <c r="O3661" t="str">
        <f t="shared" si="514"/>
        <v/>
      </c>
    </row>
    <row r="3662" spans="15:15" x14ac:dyDescent="0.25">
      <c r="O3662" t="str">
        <f t="shared" si="514"/>
        <v/>
      </c>
    </row>
    <row r="3663" spans="15:15" x14ac:dyDescent="0.25">
      <c r="O3663" t="str">
        <f t="shared" si="514"/>
        <v/>
      </c>
    </row>
    <row r="3664" spans="15:15" x14ac:dyDescent="0.25">
      <c r="O3664" t="str">
        <f t="shared" si="514"/>
        <v/>
      </c>
    </row>
    <row r="3665" spans="15:15" x14ac:dyDescent="0.25">
      <c r="O3665" t="str">
        <f t="shared" si="514"/>
        <v/>
      </c>
    </row>
    <row r="3666" spans="15:15" x14ac:dyDescent="0.25">
      <c r="O3666" t="str">
        <f t="shared" si="514"/>
        <v/>
      </c>
    </row>
    <row r="3667" spans="15:15" x14ac:dyDescent="0.25">
      <c r="O3667" t="str">
        <f t="shared" si="514"/>
        <v/>
      </c>
    </row>
    <row r="3668" spans="15:15" x14ac:dyDescent="0.25">
      <c r="O3668" t="str">
        <f t="shared" si="514"/>
        <v/>
      </c>
    </row>
    <row r="3669" spans="15:15" x14ac:dyDescent="0.25">
      <c r="O3669" t="str">
        <f t="shared" si="514"/>
        <v/>
      </c>
    </row>
    <row r="3670" spans="15:15" x14ac:dyDescent="0.25">
      <c r="O3670" t="str">
        <f t="shared" si="514"/>
        <v/>
      </c>
    </row>
    <row r="3671" spans="15:15" x14ac:dyDescent="0.25">
      <c r="O3671" t="str">
        <f t="shared" si="514"/>
        <v/>
      </c>
    </row>
    <row r="3672" spans="15:15" x14ac:dyDescent="0.25">
      <c r="O3672" t="str">
        <f t="shared" si="514"/>
        <v/>
      </c>
    </row>
    <row r="3673" spans="15:15" x14ac:dyDescent="0.25">
      <c r="O3673" t="str">
        <f t="shared" si="514"/>
        <v/>
      </c>
    </row>
    <row r="3674" spans="15:15" x14ac:dyDescent="0.25">
      <c r="O3674" t="str">
        <f t="shared" si="514"/>
        <v/>
      </c>
    </row>
    <row r="3675" spans="15:15" x14ac:dyDescent="0.25">
      <c r="O3675" t="str">
        <f t="shared" si="514"/>
        <v/>
      </c>
    </row>
    <row r="3676" spans="15:15" x14ac:dyDescent="0.25">
      <c r="O3676" t="str">
        <f t="shared" si="514"/>
        <v/>
      </c>
    </row>
    <row r="3677" spans="15:15" x14ac:dyDescent="0.25">
      <c r="O3677" t="str">
        <f t="shared" si="514"/>
        <v/>
      </c>
    </row>
    <row r="3678" spans="15:15" x14ac:dyDescent="0.25">
      <c r="O3678" t="str">
        <f t="shared" si="514"/>
        <v/>
      </c>
    </row>
    <row r="3679" spans="15:15" x14ac:dyDescent="0.25">
      <c r="O3679" t="str">
        <f t="shared" si="514"/>
        <v/>
      </c>
    </row>
    <row r="3680" spans="15:15" x14ac:dyDescent="0.25">
      <c r="O3680" t="str">
        <f t="shared" si="514"/>
        <v/>
      </c>
    </row>
    <row r="3681" spans="15:15" x14ac:dyDescent="0.25">
      <c r="O3681" t="str">
        <f t="shared" si="514"/>
        <v/>
      </c>
    </row>
    <row r="3682" spans="15:15" x14ac:dyDescent="0.25">
      <c r="O3682" t="str">
        <f t="shared" si="514"/>
        <v/>
      </c>
    </row>
    <row r="3683" spans="15:15" x14ac:dyDescent="0.25">
      <c r="O3683" t="str">
        <f t="shared" si="514"/>
        <v/>
      </c>
    </row>
    <row r="3684" spans="15:15" x14ac:dyDescent="0.25">
      <c r="O3684" t="str">
        <f t="shared" si="514"/>
        <v/>
      </c>
    </row>
    <row r="3685" spans="15:15" x14ac:dyDescent="0.25">
      <c r="O3685" t="str">
        <f t="shared" si="514"/>
        <v/>
      </c>
    </row>
    <row r="3686" spans="15:15" x14ac:dyDescent="0.25">
      <c r="O3686" t="str">
        <f t="shared" si="514"/>
        <v/>
      </c>
    </row>
    <row r="3687" spans="15:15" x14ac:dyDescent="0.25">
      <c r="O3687" t="str">
        <f t="shared" si="514"/>
        <v/>
      </c>
    </row>
    <row r="3688" spans="15:15" x14ac:dyDescent="0.25">
      <c r="O3688" t="str">
        <f t="shared" si="514"/>
        <v/>
      </c>
    </row>
    <row r="3689" spans="15:15" x14ac:dyDescent="0.25">
      <c r="O3689" t="str">
        <f t="shared" si="514"/>
        <v/>
      </c>
    </row>
    <row r="3690" spans="15:15" x14ac:dyDescent="0.25">
      <c r="O3690" t="str">
        <f t="shared" si="514"/>
        <v/>
      </c>
    </row>
    <row r="3691" spans="15:15" x14ac:dyDescent="0.25">
      <c r="O3691" t="str">
        <f t="shared" si="514"/>
        <v/>
      </c>
    </row>
    <row r="3692" spans="15:15" x14ac:dyDescent="0.25">
      <c r="O3692" t="str">
        <f t="shared" si="514"/>
        <v/>
      </c>
    </row>
    <row r="3693" spans="15:15" x14ac:dyDescent="0.25">
      <c r="O3693" t="str">
        <f t="shared" si="514"/>
        <v/>
      </c>
    </row>
    <row r="3694" spans="15:15" x14ac:dyDescent="0.25">
      <c r="O3694" t="str">
        <f t="shared" si="514"/>
        <v/>
      </c>
    </row>
    <row r="3695" spans="15:15" x14ac:dyDescent="0.25">
      <c r="O3695" t="str">
        <f t="shared" si="514"/>
        <v/>
      </c>
    </row>
    <row r="3696" spans="15:15" x14ac:dyDescent="0.25">
      <c r="O3696" t="str">
        <f t="shared" si="514"/>
        <v/>
      </c>
    </row>
    <row r="3697" spans="15:15" x14ac:dyDescent="0.25">
      <c r="O3697" t="str">
        <f t="shared" si="514"/>
        <v/>
      </c>
    </row>
    <row r="3698" spans="15:15" x14ac:dyDescent="0.25">
      <c r="O3698" t="str">
        <f t="shared" si="514"/>
        <v/>
      </c>
    </row>
    <row r="3699" spans="15:15" x14ac:dyDescent="0.25">
      <c r="O3699" t="str">
        <f t="shared" si="514"/>
        <v/>
      </c>
    </row>
    <row r="3700" spans="15:15" x14ac:dyDescent="0.25">
      <c r="O3700" t="str">
        <f t="shared" si="514"/>
        <v/>
      </c>
    </row>
    <row r="3701" spans="15:15" x14ac:dyDescent="0.25">
      <c r="O3701" t="str">
        <f t="shared" si="514"/>
        <v/>
      </c>
    </row>
    <row r="3702" spans="15:15" x14ac:dyDescent="0.25">
      <c r="O3702" t="str">
        <f t="shared" si="514"/>
        <v/>
      </c>
    </row>
    <row r="3703" spans="15:15" x14ac:dyDescent="0.25">
      <c r="O3703" t="str">
        <f t="shared" si="514"/>
        <v/>
      </c>
    </row>
    <row r="3704" spans="15:15" x14ac:dyDescent="0.25">
      <c r="O3704" t="str">
        <f t="shared" si="514"/>
        <v/>
      </c>
    </row>
    <row r="3705" spans="15:15" x14ac:dyDescent="0.25">
      <c r="O3705" t="str">
        <f t="shared" si="514"/>
        <v/>
      </c>
    </row>
    <row r="3706" spans="15:15" x14ac:dyDescent="0.25">
      <c r="O3706" t="str">
        <f t="shared" si="514"/>
        <v/>
      </c>
    </row>
    <row r="3707" spans="15:15" x14ac:dyDescent="0.25">
      <c r="O3707" t="str">
        <f t="shared" si="514"/>
        <v/>
      </c>
    </row>
    <row r="3708" spans="15:15" x14ac:dyDescent="0.25">
      <c r="O3708" t="str">
        <f t="shared" si="514"/>
        <v/>
      </c>
    </row>
    <row r="3709" spans="15:15" x14ac:dyDescent="0.25">
      <c r="O3709" t="str">
        <f t="shared" si="514"/>
        <v/>
      </c>
    </row>
    <row r="3710" spans="15:15" x14ac:dyDescent="0.25">
      <c r="O3710" t="str">
        <f t="shared" si="514"/>
        <v/>
      </c>
    </row>
    <row r="3711" spans="15:15" x14ac:dyDescent="0.25">
      <c r="O3711" t="str">
        <f t="shared" si="514"/>
        <v/>
      </c>
    </row>
    <row r="3712" spans="15:15" x14ac:dyDescent="0.25">
      <c r="O3712" t="str">
        <f t="shared" si="514"/>
        <v/>
      </c>
    </row>
    <row r="3713" spans="15:15" x14ac:dyDescent="0.25">
      <c r="O3713" t="str">
        <f t="shared" si="514"/>
        <v/>
      </c>
    </row>
    <row r="3714" spans="15:15" x14ac:dyDescent="0.25">
      <c r="O3714" t="str">
        <f t="shared" si="514"/>
        <v/>
      </c>
    </row>
    <row r="3715" spans="15:15" x14ac:dyDescent="0.25">
      <c r="O3715" t="str">
        <f t="shared" si="514"/>
        <v/>
      </c>
    </row>
    <row r="3716" spans="15:15" x14ac:dyDescent="0.25">
      <c r="O3716" t="str">
        <f t="shared" si="514"/>
        <v/>
      </c>
    </row>
    <row r="3717" spans="15:15" x14ac:dyDescent="0.25">
      <c r="O3717" t="str">
        <f t="shared" si="514"/>
        <v/>
      </c>
    </row>
    <row r="3718" spans="15:15" x14ac:dyDescent="0.25">
      <c r="O3718" t="str">
        <f t="shared" si="514"/>
        <v/>
      </c>
    </row>
    <row r="3719" spans="15:15" x14ac:dyDescent="0.25">
      <c r="O3719" t="str">
        <f t="shared" si="514"/>
        <v/>
      </c>
    </row>
    <row r="3720" spans="15:15" x14ac:dyDescent="0.25">
      <c r="O3720" t="str">
        <f t="shared" si="514"/>
        <v/>
      </c>
    </row>
    <row r="3721" spans="15:15" x14ac:dyDescent="0.25">
      <c r="O3721" t="str">
        <f t="shared" si="514"/>
        <v/>
      </c>
    </row>
    <row r="3722" spans="15:15" x14ac:dyDescent="0.25">
      <c r="O3722" t="str">
        <f t="shared" ref="O3722:O3785" si="515">IF(P3722="","",O3721+1)</f>
        <v/>
      </c>
    </row>
    <row r="3723" spans="15:15" x14ac:dyDescent="0.25">
      <c r="O3723" t="str">
        <f t="shared" si="515"/>
        <v/>
      </c>
    </row>
    <row r="3724" spans="15:15" x14ac:dyDescent="0.25">
      <c r="O3724" t="str">
        <f t="shared" si="515"/>
        <v/>
      </c>
    </row>
    <row r="3725" spans="15:15" x14ac:dyDescent="0.25">
      <c r="O3725" t="str">
        <f t="shared" si="515"/>
        <v/>
      </c>
    </row>
    <row r="3726" spans="15:15" x14ac:dyDescent="0.25">
      <c r="O3726" t="str">
        <f t="shared" si="515"/>
        <v/>
      </c>
    </row>
    <row r="3727" spans="15:15" x14ac:dyDescent="0.25">
      <c r="O3727" t="str">
        <f t="shared" si="515"/>
        <v/>
      </c>
    </row>
    <row r="3728" spans="15:15" x14ac:dyDescent="0.25">
      <c r="O3728" t="str">
        <f t="shared" si="515"/>
        <v/>
      </c>
    </row>
    <row r="3729" spans="15:15" x14ac:dyDescent="0.25">
      <c r="O3729" t="str">
        <f t="shared" si="515"/>
        <v/>
      </c>
    </row>
    <row r="3730" spans="15:15" x14ac:dyDescent="0.25">
      <c r="O3730" t="str">
        <f t="shared" si="515"/>
        <v/>
      </c>
    </row>
    <row r="3731" spans="15:15" x14ac:dyDescent="0.25">
      <c r="O3731" t="str">
        <f t="shared" si="515"/>
        <v/>
      </c>
    </row>
    <row r="3732" spans="15:15" x14ac:dyDescent="0.25">
      <c r="O3732" t="str">
        <f t="shared" si="515"/>
        <v/>
      </c>
    </row>
    <row r="3733" spans="15:15" x14ac:dyDescent="0.25">
      <c r="O3733" t="str">
        <f t="shared" si="515"/>
        <v/>
      </c>
    </row>
    <row r="3734" spans="15:15" x14ac:dyDescent="0.25">
      <c r="O3734" t="str">
        <f t="shared" si="515"/>
        <v/>
      </c>
    </row>
    <row r="3735" spans="15:15" x14ac:dyDescent="0.25">
      <c r="O3735" t="str">
        <f t="shared" si="515"/>
        <v/>
      </c>
    </row>
    <row r="3736" spans="15:15" x14ac:dyDescent="0.25">
      <c r="O3736" t="str">
        <f t="shared" si="515"/>
        <v/>
      </c>
    </row>
    <row r="3737" spans="15:15" x14ac:dyDescent="0.25">
      <c r="O3737" t="str">
        <f t="shared" si="515"/>
        <v/>
      </c>
    </row>
    <row r="3738" spans="15:15" x14ac:dyDescent="0.25">
      <c r="O3738" t="str">
        <f t="shared" si="515"/>
        <v/>
      </c>
    </row>
    <row r="3739" spans="15:15" x14ac:dyDescent="0.25">
      <c r="O3739" t="str">
        <f t="shared" si="515"/>
        <v/>
      </c>
    </row>
    <row r="3740" spans="15:15" x14ac:dyDescent="0.25">
      <c r="O3740" t="str">
        <f t="shared" si="515"/>
        <v/>
      </c>
    </row>
    <row r="3741" spans="15:15" x14ac:dyDescent="0.25">
      <c r="O3741" t="str">
        <f t="shared" si="515"/>
        <v/>
      </c>
    </row>
    <row r="3742" spans="15:15" x14ac:dyDescent="0.25">
      <c r="O3742" t="str">
        <f t="shared" si="515"/>
        <v/>
      </c>
    </row>
    <row r="3743" spans="15:15" x14ac:dyDescent="0.25">
      <c r="O3743" t="str">
        <f t="shared" si="515"/>
        <v/>
      </c>
    </row>
    <row r="3744" spans="15:15" x14ac:dyDescent="0.25">
      <c r="O3744" t="str">
        <f t="shared" si="515"/>
        <v/>
      </c>
    </row>
    <row r="3745" spans="15:15" x14ac:dyDescent="0.25">
      <c r="O3745" t="str">
        <f t="shared" si="515"/>
        <v/>
      </c>
    </row>
    <row r="3746" spans="15:15" x14ac:dyDescent="0.25">
      <c r="O3746" t="str">
        <f t="shared" si="515"/>
        <v/>
      </c>
    </row>
    <row r="3747" spans="15:15" x14ac:dyDescent="0.25">
      <c r="O3747" t="str">
        <f t="shared" si="515"/>
        <v/>
      </c>
    </row>
    <row r="3748" spans="15:15" x14ac:dyDescent="0.25">
      <c r="O3748" t="str">
        <f t="shared" si="515"/>
        <v/>
      </c>
    </row>
    <row r="3749" spans="15:15" x14ac:dyDescent="0.25">
      <c r="O3749" t="str">
        <f t="shared" si="515"/>
        <v/>
      </c>
    </row>
    <row r="3750" spans="15:15" x14ac:dyDescent="0.25">
      <c r="O3750" t="str">
        <f t="shared" si="515"/>
        <v/>
      </c>
    </row>
    <row r="3751" spans="15:15" x14ac:dyDescent="0.25">
      <c r="O3751" t="str">
        <f t="shared" si="515"/>
        <v/>
      </c>
    </row>
    <row r="3752" spans="15:15" x14ac:dyDescent="0.25">
      <c r="O3752" t="str">
        <f t="shared" si="515"/>
        <v/>
      </c>
    </row>
    <row r="3753" spans="15:15" x14ac:dyDescent="0.25">
      <c r="O3753" t="str">
        <f t="shared" si="515"/>
        <v/>
      </c>
    </row>
    <row r="3754" spans="15:15" x14ac:dyDescent="0.25">
      <c r="O3754" t="str">
        <f t="shared" si="515"/>
        <v/>
      </c>
    </row>
    <row r="3755" spans="15:15" x14ac:dyDescent="0.25">
      <c r="O3755" t="str">
        <f t="shared" si="515"/>
        <v/>
      </c>
    </row>
    <row r="3756" spans="15:15" x14ac:dyDescent="0.25">
      <c r="O3756" t="str">
        <f t="shared" si="515"/>
        <v/>
      </c>
    </row>
    <row r="3757" spans="15:15" x14ac:dyDescent="0.25">
      <c r="O3757" t="str">
        <f t="shared" si="515"/>
        <v/>
      </c>
    </row>
    <row r="3758" spans="15:15" x14ac:dyDescent="0.25">
      <c r="O3758" t="str">
        <f t="shared" si="515"/>
        <v/>
      </c>
    </row>
    <row r="3759" spans="15:15" x14ac:dyDescent="0.25">
      <c r="O3759" t="str">
        <f t="shared" si="515"/>
        <v/>
      </c>
    </row>
    <row r="3760" spans="15:15" x14ac:dyDescent="0.25">
      <c r="O3760" t="str">
        <f t="shared" si="515"/>
        <v/>
      </c>
    </row>
    <row r="3761" spans="15:15" x14ac:dyDescent="0.25">
      <c r="O3761" t="str">
        <f t="shared" si="515"/>
        <v/>
      </c>
    </row>
    <row r="3762" spans="15:15" x14ac:dyDescent="0.25">
      <c r="O3762" t="str">
        <f t="shared" si="515"/>
        <v/>
      </c>
    </row>
    <row r="3763" spans="15:15" x14ac:dyDescent="0.25">
      <c r="O3763" t="str">
        <f t="shared" si="515"/>
        <v/>
      </c>
    </row>
    <row r="3764" spans="15:15" x14ac:dyDescent="0.25">
      <c r="O3764" t="str">
        <f t="shared" si="515"/>
        <v/>
      </c>
    </row>
    <row r="3765" spans="15:15" x14ac:dyDescent="0.25">
      <c r="O3765" t="str">
        <f t="shared" si="515"/>
        <v/>
      </c>
    </row>
    <row r="3766" spans="15:15" x14ac:dyDescent="0.25">
      <c r="O3766" t="str">
        <f t="shared" si="515"/>
        <v/>
      </c>
    </row>
    <row r="3767" spans="15:15" x14ac:dyDescent="0.25">
      <c r="O3767" t="str">
        <f t="shared" si="515"/>
        <v/>
      </c>
    </row>
    <row r="3768" spans="15:15" x14ac:dyDescent="0.25">
      <c r="O3768" t="str">
        <f t="shared" si="515"/>
        <v/>
      </c>
    </row>
    <row r="3769" spans="15:15" x14ac:dyDescent="0.25">
      <c r="O3769" t="str">
        <f t="shared" si="515"/>
        <v/>
      </c>
    </row>
    <row r="3770" spans="15:15" x14ac:dyDescent="0.25">
      <c r="O3770" t="str">
        <f t="shared" si="515"/>
        <v/>
      </c>
    </row>
    <row r="3771" spans="15:15" x14ac:dyDescent="0.25">
      <c r="O3771" t="str">
        <f t="shared" si="515"/>
        <v/>
      </c>
    </row>
    <row r="3772" spans="15:15" x14ac:dyDescent="0.25">
      <c r="O3772" t="str">
        <f t="shared" si="515"/>
        <v/>
      </c>
    </row>
    <row r="3773" spans="15:15" x14ac:dyDescent="0.25">
      <c r="O3773" t="str">
        <f t="shared" si="515"/>
        <v/>
      </c>
    </row>
    <row r="3774" spans="15:15" x14ac:dyDescent="0.25">
      <c r="O3774" t="str">
        <f t="shared" si="515"/>
        <v/>
      </c>
    </row>
    <row r="3775" spans="15:15" x14ac:dyDescent="0.25">
      <c r="O3775" t="str">
        <f t="shared" si="515"/>
        <v/>
      </c>
    </row>
    <row r="3776" spans="15:15" x14ac:dyDescent="0.25">
      <c r="O3776" t="str">
        <f t="shared" si="515"/>
        <v/>
      </c>
    </row>
    <row r="3777" spans="15:15" x14ac:dyDescent="0.25">
      <c r="O3777" t="str">
        <f t="shared" si="515"/>
        <v/>
      </c>
    </row>
    <row r="3778" spans="15:15" x14ac:dyDescent="0.25">
      <c r="O3778" t="str">
        <f t="shared" si="515"/>
        <v/>
      </c>
    </row>
    <row r="3779" spans="15:15" x14ac:dyDescent="0.25">
      <c r="O3779" t="str">
        <f t="shared" si="515"/>
        <v/>
      </c>
    </row>
    <row r="3780" spans="15:15" x14ac:dyDescent="0.25">
      <c r="O3780" t="str">
        <f t="shared" si="515"/>
        <v/>
      </c>
    </row>
    <row r="3781" spans="15:15" x14ac:dyDescent="0.25">
      <c r="O3781" t="str">
        <f t="shared" si="515"/>
        <v/>
      </c>
    </row>
    <row r="3782" spans="15:15" x14ac:dyDescent="0.25">
      <c r="O3782" t="str">
        <f t="shared" si="515"/>
        <v/>
      </c>
    </row>
    <row r="3783" spans="15:15" x14ac:dyDescent="0.25">
      <c r="O3783" t="str">
        <f t="shared" si="515"/>
        <v/>
      </c>
    </row>
    <row r="3784" spans="15:15" x14ac:dyDescent="0.25">
      <c r="O3784" t="str">
        <f t="shared" si="515"/>
        <v/>
      </c>
    </row>
    <row r="3785" spans="15:15" x14ac:dyDescent="0.25">
      <c r="O3785" t="str">
        <f t="shared" si="515"/>
        <v/>
      </c>
    </row>
    <row r="3786" spans="15:15" x14ac:dyDescent="0.25">
      <c r="O3786" t="str">
        <f t="shared" ref="O3786:O3849" si="516">IF(P3786="","",O3785+1)</f>
        <v/>
      </c>
    </row>
    <row r="3787" spans="15:15" x14ac:dyDescent="0.25">
      <c r="O3787" t="str">
        <f t="shared" si="516"/>
        <v/>
      </c>
    </row>
    <row r="3788" spans="15:15" x14ac:dyDescent="0.25">
      <c r="O3788" t="str">
        <f t="shared" si="516"/>
        <v/>
      </c>
    </row>
    <row r="3789" spans="15:15" x14ac:dyDescent="0.25">
      <c r="O3789" t="str">
        <f t="shared" si="516"/>
        <v/>
      </c>
    </row>
    <row r="3790" spans="15:15" x14ac:dyDescent="0.25">
      <c r="O3790" t="str">
        <f t="shared" si="516"/>
        <v/>
      </c>
    </row>
    <row r="3791" spans="15:15" x14ac:dyDescent="0.25">
      <c r="O3791" t="str">
        <f t="shared" si="516"/>
        <v/>
      </c>
    </row>
    <row r="3792" spans="15:15" x14ac:dyDescent="0.25">
      <c r="O3792" t="str">
        <f t="shared" si="516"/>
        <v/>
      </c>
    </row>
    <row r="3793" spans="15:15" x14ac:dyDescent="0.25">
      <c r="O3793" t="str">
        <f t="shared" si="516"/>
        <v/>
      </c>
    </row>
    <row r="3794" spans="15:15" x14ac:dyDescent="0.25">
      <c r="O3794" t="str">
        <f t="shared" si="516"/>
        <v/>
      </c>
    </row>
    <row r="3795" spans="15:15" x14ac:dyDescent="0.25">
      <c r="O3795" t="str">
        <f t="shared" si="516"/>
        <v/>
      </c>
    </row>
    <row r="3796" spans="15:15" x14ac:dyDescent="0.25">
      <c r="O3796" t="str">
        <f t="shared" si="516"/>
        <v/>
      </c>
    </row>
    <row r="3797" spans="15:15" x14ac:dyDescent="0.25">
      <c r="O3797" t="str">
        <f t="shared" si="516"/>
        <v/>
      </c>
    </row>
    <row r="3798" spans="15:15" x14ac:dyDescent="0.25">
      <c r="O3798" t="str">
        <f t="shared" si="516"/>
        <v/>
      </c>
    </row>
    <row r="3799" spans="15:15" x14ac:dyDescent="0.25">
      <c r="O3799" t="str">
        <f t="shared" si="516"/>
        <v/>
      </c>
    </row>
    <row r="3800" spans="15:15" x14ac:dyDescent="0.25">
      <c r="O3800" t="str">
        <f t="shared" si="516"/>
        <v/>
      </c>
    </row>
    <row r="3801" spans="15:15" x14ac:dyDescent="0.25">
      <c r="O3801" t="str">
        <f t="shared" si="516"/>
        <v/>
      </c>
    </row>
    <row r="3802" spans="15:15" x14ac:dyDescent="0.25">
      <c r="O3802" t="str">
        <f t="shared" si="516"/>
        <v/>
      </c>
    </row>
    <row r="3803" spans="15:15" x14ac:dyDescent="0.25">
      <c r="O3803" t="str">
        <f t="shared" si="516"/>
        <v/>
      </c>
    </row>
    <row r="3804" spans="15:15" x14ac:dyDescent="0.25">
      <c r="O3804" t="str">
        <f t="shared" si="516"/>
        <v/>
      </c>
    </row>
    <row r="3805" spans="15:15" x14ac:dyDescent="0.25">
      <c r="O3805" t="str">
        <f t="shared" si="516"/>
        <v/>
      </c>
    </row>
    <row r="3806" spans="15:15" x14ac:dyDescent="0.25">
      <c r="O3806" t="str">
        <f t="shared" si="516"/>
        <v/>
      </c>
    </row>
    <row r="3807" spans="15:15" x14ac:dyDescent="0.25">
      <c r="O3807" t="str">
        <f t="shared" si="516"/>
        <v/>
      </c>
    </row>
    <row r="3808" spans="15:15" x14ac:dyDescent="0.25">
      <c r="O3808" t="str">
        <f t="shared" si="516"/>
        <v/>
      </c>
    </row>
    <row r="3809" spans="15:15" x14ac:dyDescent="0.25">
      <c r="O3809" t="str">
        <f t="shared" si="516"/>
        <v/>
      </c>
    </row>
    <row r="3810" spans="15:15" x14ac:dyDescent="0.25">
      <c r="O3810" t="str">
        <f t="shared" si="516"/>
        <v/>
      </c>
    </row>
    <row r="3811" spans="15:15" x14ac:dyDescent="0.25">
      <c r="O3811" t="str">
        <f t="shared" si="516"/>
        <v/>
      </c>
    </row>
    <row r="3812" spans="15:15" x14ac:dyDescent="0.25">
      <c r="O3812" t="str">
        <f t="shared" si="516"/>
        <v/>
      </c>
    </row>
    <row r="3813" spans="15:15" x14ac:dyDescent="0.25">
      <c r="O3813" t="str">
        <f t="shared" si="516"/>
        <v/>
      </c>
    </row>
    <row r="3814" spans="15:15" x14ac:dyDescent="0.25">
      <c r="O3814" t="str">
        <f t="shared" si="516"/>
        <v/>
      </c>
    </row>
    <row r="3815" spans="15:15" x14ac:dyDescent="0.25">
      <c r="O3815" t="str">
        <f t="shared" si="516"/>
        <v/>
      </c>
    </row>
    <row r="3816" spans="15:15" x14ac:dyDescent="0.25">
      <c r="O3816" t="str">
        <f t="shared" si="516"/>
        <v/>
      </c>
    </row>
    <row r="3817" spans="15:15" x14ac:dyDescent="0.25">
      <c r="O3817" t="str">
        <f t="shared" si="516"/>
        <v/>
      </c>
    </row>
    <row r="3818" spans="15:15" x14ac:dyDescent="0.25">
      <c r="O3818" t="str">
        <f t="shared" si="516"/>
        <v/>
      </c>
    </row>
    <row r="3819" spans="15:15" x14ac:dyDescent="0.25">
      <c r="O3819" t="str">
        <f t="shared" si="516"/>
        <v/>
      </c>
    </row>
    <row r="3820" spans="15:15" x14ac:dyDescent="0.25">
      <c r="O3820" t="str">
        <f t="shared" si="516"/>
        <v/>
      </c>
    </row>
    <row r="3821" spans="15:15" x14ac:dyDescent="0.25">
      <c r="O3821" t="str">
        <f t="shared" si="516"/>
        <v/>
      </c>
    </row>
    <row r="3822" spans="15:15" x14ac:dyDescent="0.25">
      <c r="O3822" t="str">
        <f t="shared" si="516"/>
        <v/>
      </c>
    </row>
    <row r="3823" spans="15:15" x14ac:dyDescent="0.25">
      <c r="O3823" t="str">
        <f t="shared" si="516"/>
        <v/>
      </c>
    </row>
    <row r="3824" spans="15:15" x14ac:dyDescent="0.25">
      <c r="O3824" t="str">
        <f t="shared" si="516"/>
        <v/>
      </c>
    </row>
    <row r="3825" spans="15:15" x14ac:dyDescent="0.25">
      <c r="O3825" t="str">
        <f t="shared" si="516"/>
        <v/>
      </c>
    </row>
    <row r="3826" spans="15:15" x14ac:dyDescent="0.25">
      <c r="O3826" t="str">
        <f t="shared" si="516"/>
        <v/>
      </c>
    </row>
    <row r="3827" spans="15:15" x14ac:dyDescent="0.25">
      <c r="O3827" t="str">
        <f t="shared" si="516"/>
        <v/>
      </c>
    </row>
    <row r="3828" spans="15:15" x14ac:dyDescent="0.25">
      <c r="O3828" t="str">
        <f t="shared" si="516"/>
        <v/>
      </c>
    </row>
    <row r="3829" spans="15:15" x14ac:dyDescent="0.25">
      <c r="O3829" t="str">
        <f t="shared" si="516"/>
        <v/>
      </c>
    </row>
    <row r="3830" spans="15:15" x14ac:dyDescent="0.25">
      <c r="O3830" t="str">
        <f t="shared" si="516"/>
        <v/>
      </c>
    </row>
    <row r="3831" spans="15:15" x14ac:dyDescent="0.25">
      <c r="O3831" t="str">
        <f t="shared" si="516"/>
        <v/>
      </c>
    </row>
    <row r="3832" spans="15:15" x14ac:dyDescent="0.25">
      <c r="O3832" t="str">
        <f t="shared" si="516"/>
        <v/>
      </c>
    </row>
    <row r="3833" spans="15:15" x14ac:dyDescent="0.25">
      <c r="O3833" t="str">
        <f t="shared" si="516"/>
        <v/>
      </c>
    </row>
    <row r="3834" spans="15:15" x14ac:dyDescent="0.25">
      <c r="O3834" t="str">
        <f t="shared" si="516"/>
        <v/>
      </c>
    </row>
    <row r="3835" spans="15:15" x14ac:dyDescent="0.25">
      <c r="O3835" t="str">
        <f t="shared" si="516"/>
        <v/>
      </c>
    </row>
    <row r="3836" spans="15:15" x14ac:dyDescent="0.25">
      <c r="O3836" t="str">
        <f t="shared" si="516"/>
        <v/>
      </c>
    </row>
    <row r="3837" spans="15:15" x14ac:dyDescent="0.25">
      <c r="O3837" t="str">
        <f t="shared" si="516"/>
        <v/>
      </c>
    </row>
    <row r="3838" spans="15:15" x14ac:dyDescent="0.25">
      <c r="O3838" t="str">
        <f t="shared" si="516"/>
        <v/>
      </c>
    </row>
    <row r="3839" spans="15:15" x14ac:dyDescent="0.25">
      <c r="O3839" t="str">
        <f t="shared" si="516"/>
        <v/>
      </c>
    </row>
    <row r="3840" spans="15:15" x14ac:dyDescent="0.25">
      <c r="O3840" t="str">
        <f t="shared" si="516"/>
        <v/>
      </c>
    </row>
    <row r="3841" spans="15:15" x14ac:dyDescent="0.25">
      <c r="O3841" t="str">
        <f t="shared" si="516"/>
        <v/>
      </c>
    </row>
    <row r="3842" spans="15:15" x14ac:dyDescent="0.25">
      <c r="O3842" t="str">
        <f t="shared" si="516"/>
        <v/>
      </c>
    </row>
    <row r="3843" spans="15:15" x14ac:dyDescent="0.25">
      <c r="O3843" t="str">
        <f t="shared" si="516"/>
        <v/>
      </c>
    </row>
    <row r="3844" spans="15:15" x14ac:dyDescent="0.25">
      <c r="O3844" t="str">
        <f t="shared" si="516"/>
        <v/>
      </c>
    </row>
    <row r="3845" spans="15:15" x14ac:dyDescent="0.25">
      <c r="O3845" t="str">
        <f t="shared" si="516"/>
        <v/>
      </c>
    </row>
    <row r="3846" spans="15:15" x14ac:dyDescent="0.25">
      <c r="O3846" t="str">
        <f t="shared" si="516"/>
        <v/>
      </c>
    </row>
    <row r="3847" spans="15:15" x14ac:dyDescent="0.25">
      <c r="O3847" t="str">
        <f t="shared" si="516"/>
        <v/>
      </c>
    </row>
    <row r="3848" spans="15:15" x14ac:dyDescent="0.25">
      <c r="O3848" t="str">
        <f t="shared" si="516"/>
        <v/>
      </c>
    </row>
    <row r="3849" spans="15:15" x14ac:dyDescent="0.25">
      <c r="O3849" t="str">
        <f t="shared" si="516"/>
        <v/>
      </c>
    </row>
    <row r="3850" spans="15:15" x14ac:dyDescent="0.25">
      <c r="O3850" t="str">
        <f t="shared" ref="O3850:O3913" si="517">IF(P3850="","",O3849+1)</f>
        <v/>
      </c>
    </row>
    <row r="3851" spans="15:15" x14ac:dyDescent="0.25">
      <c r="O3851" t="str">
        <f t="shared" si="517"/>
        <v/>
      </c>
    </row>
    <row r="3852" spans="15:15" x14ac:dyDescent="0.25">
      <c r="O3852" t="str">
        <f t="shared" si="517"/>
        <v/>
      </c>
    </row>
    <row r="3853" spans="15:15" x14ac:dyDescent="0.25">
      <c r="O3853" t="str">
        <f t="shared" si="517"/>
        <v/>
      </c>
    </row>
    <row r="3854" spans="15:15" x14ac:dyDescent="0.25">
      <c r="O3854" t="str">
        <f t="shared" si="517"/>
        <v/>
      </c>
    </row>
    <row r="3855" spans="15:15" x14ac:dyDescent="0.25">
      <c r="O3855" t="str">
        <f t="shared" si="517"/>
        <v/>
      </c>
    </row>
    <row r="3856" spans="15:15" x14ac:dyDescent="0.25">
      <c r="O3856" t="str">
        <f t="shared" si="517"/>
        <v/>
      </c>
    </row>
    <row r="3857" spans="15:15" x14ac:dyDescent="0.25">
      <c r="O3857" t="str">
        <f t="shared" si="517"/>
        <v/>
      </c>
    </row>
    <row r="3858" spans="15:15" x14ac:dyDescent="0.25">
      <c r="O3858" t="str">
        <f t="shared" si="517"/>
        <v/>
      </c>
    </row>
    <row r="3859" spans="15:15" x14ac:dyDescent="0.25">
      <c r="O3859" t="str">
        <f t="shared" si="517"/>
        <v/>
      </c>
    </row>
    <row r="3860" spans="15:15" x14ac:dyDescent="0.25">
      <c r="O3860" t="str">
        <f t="shared" si="517"/>
        <v/>
      </c>
    </row>
    <row r="3861" spans="15:15" x14ac:dyDescent="0.25">
      <c r="O3861" t="str">
        <f t="shared" si="517"/>
        <v/>
      </c>
    </row>
    <row r="3862" spans="15:15" x14ac:dyDescent="0.25">
      <c r="O3862" t="str">
        <f t="shared" si="517"/>
        <v/>
      </c>
    </row>
    <row r="3863" spans="15:15" x14ac:dyDescent="0.25">
      <c r="O3863" t="str">
        <f t="shared" si="517"/>
        <v/>
      </c>
    </row>
    <row r="3864" spans="15:15" x14ac:dyDescent="0.25">
      <c r="O3864" t="str">
        <f t="shared" si="517"/>
        <v/>
      </c>
    </row>
    <row r="3865" spans="15:15" x14ac:dyDescent="0.25">
      <c r="O3865" t="str">
        <f t="shared" si="517"/>
        <v/>
      </c>
    </row>
    <row r="3866" spans="15:15" x14ac:dyDescent="0.25">
      <c r="O3866" t="str">
        <f t="shared" si="517"/>
        <v/>
      </c>
    </row>
    <row r="3867" spans="15:15" x14ac:dyDescent="0.25">
      <c r="O3867" t="str">
        <f t="shared" si="517"/>
        <v/>
      </c>
    </row>
    <row r="3868" spans="15:15" x14ac:dyDescent="0.25">
      <c r="O3868" t="str">
        <f t="shared" si="517"/>
        <v/>
      </c>
    </row>
    <row r="3869" spans="15:15" x14ac:dyDescent="0.25">
      <c r="O3869" t="str">
        <f t="shared" si="517"/>
        <v/>
      </c>
    </row>
    <row r="3870" spans="15:15" x14ac:dyDescent="0.25">
      <c r="O3870" t="str">
        <f t="shared" si="517"/>
        <v/>
      </c>
    </row>
    <row r="3871" spans="15:15" x14ac:dyDescent="0.25">
      <c r="O3871" t="str">
        <f t="shared" si="517"/>
        <v/>
      </c>
    </row>
    <row r="3872" spans="15:15" x14ac:dyDescent="0.25">
      <c r="O3872" t="str">
        <f t="shared" si="517"/>
        <v/>
      </c>
    </row>
    <row r="3873" spans="15:15" x14ac:dyDescent="0.25">
      <c r="O3873" t="str">
        <f t="shared" si="517"/>
        <v/>
      </c>
    </row>
    <row r="3874" spans="15:15" x14ac:dyDescent="0.25">
      <c r="O3874" t="str">
        <f t="shared" si="517"/>
        <v/>
      </c>
    </row>
    <row r="3875" spans="15:15" x14ac:dyDescent="0.25">
      <c r="O3875" t="str">
        <f t="shared" si="517"/>
        <v/>
      </c>
    </row>
    <row r="3876" spans="15:15" x14ac:dyDescent="0.25">
      <c r="O3876" t="str">
        <f t="shared" si="517"/>
        <v/>
      </c>
    </row>
    <row r="3877" spans="15:15" x14ac:dyDescent="0.25">
      <c r="O3877" t="str">
        <f t="shared" si="517"/>
        <v/>
      </c>
    </row>
    <row r="3878" spans="15:15" x14ac:dyDescent="0.25">
      <c r="O3878" t="str">
        <f t="shared" si="517"/>
        <v/>
      </c>
    </row>
    <row r="3879" spans="15:15" x14ac:dyDescent="0.25">
      <c r="O3879" t="str">
        <f t="shared" si="517"/>
        <v/>
      </c>
    </row>
    <row r="3880" spans="15:15" x14ac:dyDescent="0.25">
      <c r="O3880" t="str">
        <f t="shared" si="517"/>
        <v/>
      </c>
    </row>
    <row r="3881" spans="15:15" x14ac:dyDescent="0.25">
      <c r="O3881" t="str">
        <f t="shared" si="517"/>
        <v/>
      </c>
    </row>
    <row r="3882" spans="15:15" x14ac:dyDescent="0.25">
      <c r="O3882" t="str">
        <f t="shared" si="517"/>
        <v/>
      </c>
    </row>
    <row r="3883" spans="15:15" x14ac:dyDescent="0.25">
      <c r="O3883" t="str">
        <f t="shared" si="517"/>
        <v/>
      </c>
    </row>
    <row r="3884" spans="15:15" x14ac:dyDescent="0.25">
      <c r="O3884" t="str">
        <f t="shared" si="517"/>
        <v/>
      </c>
    </row>
    <row r="3885" spans="15:15" x14ac:dyDescent="0.25">
      <c r="O3885" t="str">
        <f t="shared" si="517"/>
        <v/>
      </c>
    </row>
    <row r="3886" spans="15:15" x14ac:dyDescent="0.25">
      <c r="O3886" t="str">
        <f t="shared" si="517"/>
        <v/>
      </c>
    </row>
    <row r="3887" spans="15:15" x14ac:dyDescent="0.25">
      <c r="O3887" t="str">
        <f t="shared" si="517"/>
        <v/>
      </c>
    </row>
    <row r="3888" spans="15:15" x14ac:dyDescent="0.25">
      <c r="O3888" t="str">
        <f t="shared" si="517"/>
        <v/>
      </c>
    </row>
    <row r="3889" spans="15:15" x14ac:dyDescent="0.25">
      <c r="O3889" t="str">
        <f t="shared" si="517"/>
        <v/>
      </c>
    </row>
    <row r="3890" spans="15:15" x14ac:dyDescent="0.25">
      <c r="O3890" t="str">
        <f t="shared" si="517"/>
        <v/>
      </c>
    </row>
    <row r="3891" spans="15:15" x14ac:dyDescent="0.25">
      <c r="O3891" t="str">
        <f t="shared" si="517"/>
        <v/>
      </c>
    </row>
    <row r="3892" spans="15:15" x14ac:dyDescent="0.25">
      <c r="O3892" t="str">
        <f t="shared" si="517"/>
        <v/>
      </c>
    </row>
    <row r="3893" spans="15:15" x14ac:dyDescent="0.25">
      <c r="O3893" t="str">
        <f t="shared" si="517"/>
        <v/>
      </c>
    </row>
    <row r="3894" spans="15:15" x14ac:dyDescent="0.25">
      <c r="O3894" t="str">
        <f t="shared" si="517"/>
        <v/>
      </c>
    </row>
    <row r="3895" spans="15:15" x14ac:dyDescent="0.25">
      <c r="O3895" t="str">
        <f t="shared" si="517"/>
        <v/>
      </c>
    </row>
    <row r="3896" spans="15:15" x14ac:dyDescent="0.25">
      <c r="O3896" t="str">
        <f t="shared" si="517"/>
        <v/>
      </c>
    </row>
    <row r="3897" spans="15:15" x14ac:dyDescent="0.25">
      <c r="O3897" t="str">
        <f t="shared" si="517"/>
        <v/>
      </c>
    </row>
    <row r="3898" spans="15:15" x14ac:dyDescent="0.25">
      <c r="O3898" t="str">
        <f t="shared" si="517"/>
        <v/>
      </c>
    </row>
    <row r="3899" spans="15:15" x14ac:dyDescent="0.25">
      <c r="O3899" t="str">
        <f t="shared" si="517"/>
        <v/>
      </c>
    </row>
    <row r="3900" spans="15:15" x14ac:dyDescent="0.25">
      <c r="O3900" t="str">
        <f t="shared" si="517"/>
        <v/>
      </c>
    </row>
    <row r="3901" spans="15:15" x14ac:dyDescent="0.25">
      <c r="O3901" t="str">
        <f t="shared" si="517"/>
        <v/>
      </c>
    </row>
    <row r="3902" spans="15:15" x14ac:dyDescent="0.25">
      <c r="O3902" t="str">
        <f t="shared" si="517"/>
        <v/>
      </c>
    </row>
    <row r="3903" spans="15:15" x14ac:dyDescent="0.25">
      <c r="O3903" t="str">
        <f t="shared" si="517"/>
        <v/>
      </c>
    </row>
    <row r="3904" spans="15:15" x14ac:dyDescent="0.25">
      <c r="O3904" t="str">
        <f t="shared" si="517"/>
        <v/>
      </c>
    </row>
    <row r="3905" spans="15:15" x14ac:dyDescent="0.25">
      <c r="O3905" t="str">
        <f t="shared" si="517"/>
        <v/>
      </c>
    </row>
    <row r="3906" spans="15:15" x14ac:dyDescent="0.25">
      <c r="O3906" t="str">
        <f t="shared" si="517"/>
        <v/>
      </c>
    </row>
    <row r="3907" spans="15:15" x14ac:dyDescent="0.25">
      <c r="O3907" t="str">
        <f t="shared" si="517"/>
        <v/>
      </c>
    </row>
    <row r="3908" spans="15:15" x14ac:dyDescent="0.25">
      <c r="O3908" t="str">
        <f t="shared" si="517"/>
        <v/>
      </c>
    </row>
    <row r="3909" spans="15:15" x14ac:dyDescent="0.25">
      <c r="O3909" t="str">
        <f t="shared" si="517"/>
        <v/>
      </c>
    </row>
    <row r="3910" spans="15:15" x14ac:dyDescent="0.25">
      <c r="O3910" t="str">
        <f t="shared" si="517"/>
        <v/>
      </c>
    </row>
    <row r="3911" spans="15:15" x14ac:dyDescent="0.25">
      <c r="O3911" t="str">
        <f t="shared" si="517"/>
        <v/>
      </c>
    </row>
    <row r="3912" spans="15:15" x14ac:dyDescent="0.25">
      <c r="O3912" t="str">
        <f t="shared" si="517"/>
        <v/>
      </c>
    </row>
    <row r="3913" spans="15:15" x14ac:dyDescent="0.25">
      <c r="O3913" t="str">
        <f t="shared" si="517"/>
        <v/>
      </c>
    </row>
    <row r="3914" spans="15:15" x14ac:dyDescent="0.25">
      <c r="O3914" t="str">
        <f t="shared" ref="O3914:O3977" si="518">IF(P3914="","",O3913+1)</f>
        <v/>
      </c>
    </row>
    <row r="3915" spans="15:15" x14ac:dyDescent="0.25">
      <c r="O3915" t="str">
        <f t="shared" si="518"/>
        <v/>
      </c>
    </row>
    <row r="3916" spans="15:15" x14ac:dyDescent="0.25">
      <c r="O3916" t="str">
        <f t="shared" si="518"/>
        <v/>
      </c>
    </row>
    <row r="3917" spans="15:15" x14ac:dyDescent="0.25">
      <c r="O3917" t="str">
        <f t="shared" si="518"/>
        <v/>
      </c>
    </row>
    <row r="3918" spans="15:15" x14ac:dyDescent="0.25">
      <c r="O3918" t="str">
        <f t="shared" si="518"/>
        <v/>
      </c>
    </row>
    <row r="3919" spans="15:15" x14ac:dyDescent="0.25">
      <c r="O3919" t="str">
        <f t="shared" si="518"/>
        <v/>
      </c>
    </row>
    <row r="3920" spans="15:15" x14ac:dyDescent="0.25">
      <c r="O3920" t="str">
        <f t="shared" si="518"/>
        <v/>
      </c>
    </row>
    <row r="3921" spans="15:15" x14ac:dyDescent="0.25">
      <c r="O3921" t="str">
        <f t="shared" si="518"/>
        <v/>
      </c>
    </row>
    <row r="3922" spans="15:15" x14ac:dyDescent="0.25">
      <c r="O3922" t="str">
        <f t="shared" si="518"/>
        <v/>
      </c>
    </row>
    <row r="3923" spans="15:15" x14ac:dyDescent="0.25">
      <c r="O3923" t="str">
        <f t="shared" si="518"/>
        <v/>
      </c>
    </row>
    <row r="3924" spans="15:15" x14ac:dyDescent="0.25">
      <c r="O3924" t="str">
        <f t="shared" si="518"/>
        <v/>
      </c>
    </row>
    <row r="3925" spans="15:15" x14ac:dyDescent="0.25">
      <c r="O3925" t="str">
        <f t="shared" si="518"/>
        <v/>
      </c>
    </row>
    <row r="3926" spans="15:15" x14ac:dyDescent="0.25">
      <c r="O3926" t="str">
        <f t="shared" si="518"/>
        <v/>
      </c>
    </row>
    <row r="3927" spans="15:15" x14ac:dyDescent="0.25">
      <c r="O3927" t="str">
        <f t="shared" si="518"/>
        <v/>
      </c>
    </row>
    <row r="3928" spans="15:15" x14ac:dyDescent="0.25">
      <c r="O3928" t="str">
        <f t="shared" si="518"/>
        <v/>
      </c>
    </row>
    <row r="3929" spans="15:15" x14ac:dyDescent="0.25">
      <c r="O3929" t="str">
        <f t="shared" si="518"/>
        <v/>
      </c>
    </row>
    <row r="3930" spans="15:15" x14ac:dyDescent="0.25">
      <c r="O3930" t="str">
        <f t="shared" si="518"/>
        <v/>
      </c>
    </row>
    <row r="3931" spans="15:15" x14ac:dyDescent="0.25">
      <c r="O3931" t="str">
        <f t="shared" si="518"/>
        <v/>
      </c>
    </row>
    <row r="3932" spans="15:15" x14ac:dyDescent="0.25">
      <c r="O3932" t="str">
        <f t="shared" si="518"/>
        <v/>
      </c>
    </row>
    <row r="3933" spans="15:15" x14ac:dyDescent="0.25">
      <c r="O3933" t="str">
        <f t="shared" si="518"/>
        <v/>
      </c>
    </row>
    <row r="3934" spans="15:15" x14ac:dyDescent="0.25">
      <c r="O3934" t="str">
        <f t="shared" si="518"/>
        <v/>
      </c>
    </row>
    <row r="3935" spans="15:15" x14ac:dyDescent="0.25">
      <c r="O3935" t="str">
        <f t="shared" si="518"/>
        <v/>
      </c>
    </row>
    <row r="3936" spans="15:15" x14ac:dyDescent="0.25">
      <c r="O3936" t="str">
        <f t="shared" si="518"/>
        <v/>
      </c>
    </row>
    <row r="3937" spans="15:15" x14ac:dyDescent="0.25">
      <c r="O3937" t="str">
        <f t="shared" si="518"/>
        <v/>
      </c>
    </row>
    <row r="3938" spans="15:15" x14ac:dyDescent="0.25">
      <c r="O3938" t="str">
        <f t="shared" si="518"/>
        <v/>
      </c>
    </row>
    <row r="3939" spans="15:15" x14ac:dyDescent="0.25">
      <c r="O3939" t="str">
        <f t="shared" si="518"/>
        <v/>
      </c>
    </row>
    <row r="3940" spans="15:15" x14ac:dyDescent="0.25">
      <c r="O3940" t="str">
        <f t="shared" si="518"/>
        <v/>
      </c>
    </row>
    <row r="3941" spans="15:15" x14ac:dyDescent="0.25">
      <c r="O3941" t="str">
        <f t="shared" si="518"/>
        <v/>
      </c>
    </row>
    <row r="3942" spans="15:15" x14ac:dyDescent="0.25">
      <c r="O3942" t="str">
        <f t="shared" si="518"/>
        <v/>
      </c>
    </row>
    <row r="3943" spans="15:15" x14ac:dyDescent="0.25">
      <c r="O3943" t="str">
        <f t="shared" si="518"/>
        <v/>
      </c>
    </row>
    <row r="3944" spans="15:15" x14ac:dyDescent="0.25">
      <c r="O3944" t="str">
        <f t="shared" si="518"/>
        <v/>
      </c>
    </row>
    <row r="3945" spans="15:15" x14ac:dyDescent="0.25">
      <c r="O3945" t="str">
        <f t="shared" si="518"/>
        <v/>
      </c>
    </row>
    <row r="3946" spans="15:15" x14ac:dyDescent="0.25">
      <c r="O3946" t="str">
        <f t="shared" si="518"/>
        <v/>
      </c>
    </row>
    <row r="3947" spans="15:15" x14ac:dyDescent="0.25">
      <c r="O3947" t="str">
        <f t="shared" si="518"/>
        <v/>
      </c>
    </row>
    <row r="3948" spans="15:15" x14ac:dyDescent="0.25">
      <c r="O3948" t="str">
        <f t="shared" si="518"/>
        <v/>
      </c>
    </row>
    <row r="3949" spans="15:15" x14ac:dyDescent="0.25">
      <c r="O3949" t="str">
        <f t="shared" si="518"/>
        <v/>
      </c>
    </row>
    <row r="3950" spans="15:15" x14ac:dyDescent="0.25">
      <c r="O3950" t="str">
        <f t="shared" si="518"/>
        <v/>
      </c>
    </row>
    <row r="3951" spans="15:15" x14ac:dyDescent="0.25">
      <c r="O3951" t="str">
        <f t="shared" si="518"/>
        <v/>
      </c>
    </row>
    <row r="3952" spans="15:15" x14ac:dyDescent="0.25">
      <c r="O3952" t="str">
        <f t="shared" si="518"/>
        <v/>
      </c>
    </row>
    <row r="3953" spans="15:15" x14ac:dyDescent="0.25">
      <c r="O3953" t="str">
        <f t="shared" si="518"/>
        <v/>
      </c>
    </row>
    <row r="3954" spans="15:15" x14ac:dyDescent="0.25">
      <c r="O3954" t="str">
        <f t="shared" si="518"/>
        <v/>
      </c>
    </row>
    <row r="3955" spans="15:15" x14ac:dyDescent="0.25">
      <c r="O3955" t="str">
        <f t="shared" si="518"/>
        <v/>
      </c>
    </row>
    <row r="3956" spans="15:15" x14ac:dyDescent="0.25">
      <c r="O3956" t="str">
        <f t="shared" si="518"/>
        <v/>
      </c>
    </row>
    <row r="3957" spans="15:15" x14ac:dyDescent="0.25">
      <c r="O3957" t="str">
        <f t="shared" si="518"/>
        <v/>
      </c>
    </row>
    <row r="3958" spans="15:15" x14ac:dyDescent="0.25">
      <c r="O3958" t="str">
        <f t="shared" si="518"/>
        <v/>
      </c>
    </row>
    <row r="3959" spans="15:15" x14ac:dyDescent="0.25">
      <c r="O3959" t="str">
        <f t="shared" si="518"/>
        <v/>
      </c>
    </row>
    <row r="3960" spans="15:15" x14ac:dyDescent="0.25">
      <c r="O3960" t="str">
        <f t="shared" si="518"/>
        <v/>
      </c>
    </row>
    <row r="3961" spans="15:15" x14ac:dyDescent="0.25">
      <c r="O3961" t="str">
        <f t="shared" si="518"/>
        <v/>
      </c>
    </row>
    <row r="3962" spans="15:15" x14ac:dyDescent="0.25">
      <c r="O3962" t="str">
        <f t="shared" si="518"/>
        <v/>
      </c>
    </row>
    <row r="3963" spans="15:15" x14ac:dyDescent="0.25">
      <c r="O3963" t="str">
        <f t="shared" si="518"/>
        <v/>
      </c>
    </row>
    <row r="3964" spans="15:15" x14ac:dyDescent="0.25">
      <c r="O3964" t="str">
        <f t="shared" si="518"/>
        <v/>
      </c>
    </row>
    <row r="3965" spans="15:15" x14ac:dyDescent="0.25">
      <c r="O3965" t="str">
        <f t="shared" si="518"/>
        <v/>
      </c>
    </row>
    <row r="3966" spans="15:15" x14ac:dyDescent="0.25">
      <c r="O3966" t="str">
        <f t="shared" si="518"/>
        <v/>
      </c>
    </row>
    <row r="3967" spans="15:15" x14ac:dyDescent="0.25">
      <c r="O3967" t="str">
        <f t="shared" si="518"/>
        <v/>
      </c>
    </row>
    <row r="3968" spans="15:15" x14ac:dyDescent="0.25">
      <c r="O3968" t="str">
        <f t="shared" si="518"/>
        <v/>
      </c>
    </row>
    <row r="3969" spans="15:15" x14ac:dyDescent="0.25">
      <c r="O3969" t="str">
        <f t="shared" si="518"/>
        <v/>
      </c>
    </row>
    <row r="3970" spans="15:15" x14ac:dyDescent="0.25">
      <c r="O3970" t="str">
        <f t="shared" si="518"/>
        <v/>
      </c>
    </row>
    <row r="3971" spans="15:15" x14ac:dyDescent="0.25">
      <c r="O3971" t="str">
        <f t="shared" si="518"/>
        <v/>
      </c>
    </row>
    <row r="3972" spans="15:15" x14ac:dyDescent="0.25">
      <c r="O3972" t="str">
        <f t="shared" si="518"/>
        <v/>
      </c>
    </row>
    <row r="3973" spans="15:15" x14ac:dyDescent="0.25">
      <c r="O3973" t="str">
        <f t="shared" si="518"/>
        <v/>
      </c>
    </row>
    <row r="3974" spans="15:15" x14ac:dyDescent="0.25">
      <c r="O3974" t="str">
        <f t="shared" si="518"/>
        <v/>
      </c>
    </row>
    <row r="3975" spans="15:15" x14ac:dyDescent="0.25">
      <c r="O3975" t="str">
        <f t="shared" si="518"/>
        <v/>
      </c>
    </row>
    <row r="3976" spans="15:15" x14ac:dyDescent="0.25">
      <c r="O3976" t="str">
        <f t="shared" si="518"/>
        <v/>
      </c>
    </row>
    <row r="3977" spans="15:15" x14ac:dyDescent="0.25">
      <c r="O3977" t="str">
        <f t="shared" si="518"/>
        <v/>
      </c>
    </row>
    <row r="3978" spans="15:15" x14ac:dyDescent="0.25">
      <c r="O3978" t="str">
        <f t="shared" ref="O3978:O4041" si="519">IF(P3978="","",O3977+1)</f>
        <v/>
      </c>
    </row>
    <row r="3979" spans="15:15" x14ac:dyDescent="0.25">
      <c r="O3979" t="str">
        <f t="shared" si="519"/>
        <v/>
      </c>
    </row>
    <row r="3980" spans="15:15" x14ac:dyDescent="0.25">
      <c r="O3980" t="str">
        <f t="shared" si="519"/>
        <v/>
      </c>
    </row>
    <row r="3981" spans="15:15" x14ac:dyDescent="0.25">
      <c r="O3981" t="str">
        <f t="shared" si="519"/>
        <v/>
      </c>
    </row>
    <row r="3982" spans="15:15" x14ac:dyDescent="0.25">
      <c r="O3982" t="str">
        <f t="shared" si="519"/>
        <v/>
      </c>
    </row>
    <row r="3983" spans="15:15" x14ac:dyDescent="0.25">
      <c r="O3983" t="str">
        <f t="shared" si="519"/>
        <v/>
      </c>
    </row>
    <row r="3984" spans="15:15" x14ac:dyDescent="0.25">
      <c r="O3984" t="str">
        <f t="shared" si="519"/>
        <v/>
      </c>
    </row>
    <row r="3985" spans="15:15" x14ac:dyDescent="0.25">
      <c r="O3985" t="str">
        <f t="shared" si="519"/>
        <v/>
      </c>
    </row>
    <row r="3986" spans="15:15" x14ac:dyDescent="0.25">
      <c r="O3986" t="str">
        <f t="shared" si="519"/>
        <v/>
      </c>
    </row>
    <row r="3987" spans="15:15" x14ac:dyDescent="0.25">
      <c r="O3987" t="str">
        <f t="shared" si="519"/>
        <v/>
      </c>
    </row>
    <row r="3988" spans="15:15" x14ac:dyDescent="0.25">
      <c r="O3988" t="str">
        <f t="shared" si="519"/>
        <v/>
      </c>
    </row>
    <row r="3989" spans="15:15" x14ac:dyDescent="0.25">
      <c r="O3989" t="str">
        <f t="shared" si="519"/>
        <v/>
      </c>
    </row>
    <row r="3990" spans="15:15" x14ac:dyDescent="0.25">
      <c r="O3990" t="str">
        <f t="shared" si="519"/>
        <v/>
      </c>
    </row>
    <row r="3991" spans="15:15" x14ac:dyDescent="0.25">
      <c r="O3991" t="str">
        <f t="shared" si="519"/>
        <v/>
      </c>
    </row>
    <row r="3992" spans="15:15" x14ac:dyDescent="0.25">
      <c r="O3992" t="str">
        <f t="shared" si="519"/>
        <v/>
      </c>
    </row>
    <row r="3993" spans="15:15" x14ac:dyDescent="0.25">
      <c r="O3993" t="str">
        <f t="shared" si="519"/>
        <v/>
      </c>
    </row>
    <row r="3994" spans="15:15" x14ac:dyDescent="0.25">
      <c r="O3994" t="str">
        <f t="shared" si="519"/>
        <v/>
      </c>
    </row>
    <row r="3995" spans="15:15" x14ac:dyDescent="0.25">
      <c r="O3995" t="str">
        <f t="shared" si="519"/>
        <v/>
      </c>
    </row>
    <row r="3996" spans="15:15" x14ac:dyDescent="0.25">
      <c r="O3996" t="str">
        <f t="shared" si="519"/>
        <v/>
      </c>
    </row>
    <row r="3997" spans="15:15" x14ac:dyDescent="0.25">
      <c r="O3997" t="str">
        <f t="shared" si="519"/>
        <v/>
      </c>
    </row>
    <row r="3998" spans="15:15" x14ac:dyDescent="0.25">
      <c r="O3998" t="str">
        <f t="shared" si="519"/>
        <v/>
      </c>
    </row>
    <row r="3999" spans="15:15" x14ac:dyDescent="0.25">
      <c r="O3999" t="str">
        <f t="shared" si="519"/>
        <v/>
      </c>
    </row>
    <row r="4000" spans="15:15" x14ac:dyDescent="0.25">
      <c r="O4000" t="str">
        <f t="shared" si="519"/>
        <v/>
      </c>
    </row>
    <row r="4001" spans="15:15" x14ac:dyDescent="0.25">
      <c r="O4001" t="str">
        <f t="shared" si="519"/>
        <v/>
      </c>
    </row>
    <row r="4002" spans="15:15" x14ac:dyDescent="0.25">
      <c r="O4002" t="str">
        <f t="shared" si="519"/>
        <v/>
      </c>
    </row>
    <row r="4003" spans="15:15" x14ac:dyDescent="0.25">
      <c r="O4003" t="str">
        <f t="shared" si="519"/>
        <v/>
      </c>
    </row>
    <row r="4004" spans="15:15" x14ac:dyDescent="0.25">
      <c r="O4004" t="str">
        <f t="shared" si="519"/>
        <v/>
      </c>
    </row>
    <row r="4005" spans="15:15" x14ac:dyDescent="0.25">
      <c r="O4005" t="str">
        <f t="shared" si="519"/>
        <v/>
      </c>
    </row>
    <row r="4006" spans="15:15" x14ac:dyDescent="0.25">
      <c r="O4006" t="str">
        <f t="shared" si="519"/>
        <v/>
      </c>
    </row>
    <row r="4007" spans="15:15" x14ac:dyDescent="0.25">
      <c r="O4007" t="str">
        <f t="shared" si="519"/>
        <v/>
      </c>
    </row>
    <row r="4008" spans="15:15" x14ac:dyDescent="0.25">
      <c r="O4008" t="str">
        <f t="shared" si="519"/>
        <v/>
      </c>
    </row>
    <row r="4009" spans="15:15" x14ac:dyDescent="0.25">
      <c r="O4009" t="str">
        <f t="shared" si="519"/>
        <v/>
      </c>
    </row>
    <row r="4010" spans="15:15" x14ac:dyDescent="0.25">
      <c r="O4010" t="str">
        <f t="shared" si="519"/>
        <v/>
      </c>
    </row>
    <row r="4011" spans="15:15" x14ac:dyDescent="0.25">
      <c r="O4011" t="str">
        <f t="shared" si="519"/>
        <v/>
      </c>
    </row>
    <row r="4012" spans="15:15" x14ac:dyDescent="0.25">
      <c r="O4012" t="str">
        <f t="shared" si="519"/>
        <v/>
      </c>
    </row>
    <row r="4013" spans="15:15" x14ac:dyDescent="0.25">
      <c r="O4013" t="str">
        <f t="shared" si="519"/>
        <v/>
      </c>
    </row>
    <row r="4014" spans="15:15" x14ac:dyDescent="0.25">
      <c r="O4014" t="str">
        <f t="shared" si="519"/>
        <v/>
      </c>
    </row>
    <row r="4015" spans="15:15" x14ac:dyDescent="0.25">
      <c r="O4015" t="str">
        <f t="shared" si="519"/>
        <v/>
      </c>
    </row>
    <row r="4016" spans="15:15" x14ac:dyDescent="0.25">
      <c r="O4016" t="str">
        <f t="shared" si="519"/>
        <v/>
      </c>
    </row>
    <row r="4017" spans="15:15" x14ac:dyDescent="0.25">
      <c r="O4017" t="str">
        <f t="shared" si="519"/>
        <v/>
      </c>
    </row>
    <row r="4018" spans="15:15" x14ac:dyDescent="0.25">
      <c r="O4018" t="str">
        <f t="shared" si="519"/>
        <v/>
      </c>
    </row>
    <row r="4019" spans="15:15" x14ac:dyDescent="0.25">
      <c r="O4019" t="str">
        <f t="shared" si="519"/>
        <v/>
      </c>
    </row>
    <row r="4020" spans="15:15" x14ac:dyDescent="0.25">
      <c r="O4020" t="str">
        <f t="shared" si="519"/>
        <v/>
      </c>
    </row>
    <row r="4021" spans="15:15" x14ac:dyDescent="0.25">
      <c r="O4021" t="str">
        <f t="shared" si="519"/>
        <v/>
      </c>
    </row>
    <row r="4022" spans="15:15" x14ac:dyDescent="0.25">
      <c r="O4022" t="str">
        <f t="shared" si="519"/>
        <v/>
      </c>
    </row>
    <row r="4023" spans="15:15" x14ac:dyDescent="0.25">
      <c r="O4023" t="str">
        <f t="shared" si="519"/>
        <v/>
      </c>
    </row>
    <row r="4024" spans="15:15" x14ac:dyDescent="0.25">
      <c r="O4024" t="str">
        <f t="shared" si="519"/>
        <v/>
      </c>
    </row>
    <row r="4025" spans="15:15" x14ac:dyDescent="0.25">
      <c r="O4025" t="str">
        <f t="shared" si="519"/>
        <v/>
      </c>
    </row>
    <row r="4026" spans="15:15" x14ac:dyDescent="0.25">
      <c r="O4026" t="str">
        <f t="shared" si="519"/>
        <v/>
      </c>
    </row>
    <row r="4027" spans="15:15" x14ac:dyDescent="0.25">
      <c r="O4027" t="str">
        <f t="shared" si="519"/>
        <v/>
      </c>
    </row>
    <row r="4028" spans="15:15" x14ac:dyDescent="0.25">
      <c r="O4028" t="str">
        <f t="shared" si="519"/>
        <v/>
      </c>
    </row>
    <row r="4029" spans="15:15" x14ac:dyDescent="0.25">
      <c r="O4029" t="str">
        <f t="shared" si="519"/>
        <v/>
      </c>
    </row>
    <row r="4030" spans="15:15" x14ac:dyDescent="0.25">
      <c r="O4030" t="str">
        <f t="shared" si="519"/>
        <v/>
      </c>
    </row>
    <row r="4031" spans="15:15" x14ac:dyDescent="0.25">
      <c r="O4031" t="str">
        <f t="shared" si="519"/>
        <v/>
      </c>
    </row>
    <row r="4032" spans="15:15" x14ac:dyDescent="0.25">
      <c r="O4032" t="str">
        <f t="shared" si="519"/>
        <v/>
      </c>
    </row>
    <row r="4033" spans="15:15" x14ac:dyDescent="0.25">
      <c r="O4033" t="str">
        <f t="shared" si="519"/>
        <v/>
      </c>
    </row>
    <row r="4034" spans="15:15" x14ac:dyDescent="0.25">
      <c r="O4034" t="str">
        <f t="shared" si="519"/>
        <v/>
      </c>
    </row>
    <row r="4035" spans="15:15" x14ac:dyDescent="0.25">
      <c r="O4035" t="str">
        <f t="shared" si="519"/>
        <v/>
      </c>
    </row>
    <row r="4036" spans="15:15" x14ac:dyDescent="0.25">
      <c r="O4036" t="str">
        <f t="shared" si="519"/>
        <v/>
      </c>
    </row>
    <row r="4037" spans="15:15" x14ac:dyDescent="0.25">
      <c r="O4037" t="str">
        <f t="shared" si="519"/>
        <v/>
      </c>
    </row>
    <row r="4038" spans="15:15" x14ac:dyDescent="0.25">
      <c r="O4038" t="str">
        <f t="shared" si="519"/>
        <v/>
      </c>
    </row>
    <row r="4039" spans="15:15" x14ac:dyDescent="0.25">
      <c r="O4039" t="str">
        <f t="shared" si="519"/>
        <v/>
      </c>
    </row>
    <row r="4040" spans="15:15" x14ac:dyDescent="0.25">
      <c r="O4040" t="str">
        <f t="shared" si="519"/>
        <v/>
      </c>
    </row>
    <row r="4041" spans="15:15" x14ac:dyDescent="0.25">
      <c r="O4041" t="str">
        <f t="shared" si="519"/>
        <v/>
      </c>
    </row>
    <row r="4042" spans="15:15" x14ac:dyDescent="0.25">
      <c r="O4042" t="str">
        <f t="shared" ref="O4042:O4105" si="520">IF(P4042="","",O4041+1)</f>
        <v/>
      </c>
    </row>
    <row r="4043" spans="15:15" x14ac:dyDescent="0.25">
      <c r="O4043" t="str">
        <f t="shared" si="520"/>
        <v/>
      </c>
    </row>
    <row r="4044" spans="15:15" x14ac:dyDescent="0.25">
      <c r="O4044" t="str">
        <f t="shared" si="520"/>
        <v/>
      </c>
    </row>
    <row r="4045" spans="15:15" x14ac:dyDescent="0.25">
      <c r="O4045" t="str">
        <f t="shared" si="520"/>
        <v/>
      </c>
    </row>
    <row r="4046" spans="15:15" x14ac:dyDescent="0.25">
      <c r="O4046" t="str">
        <f t="shared" si="520"/>
        <v/>
      </c>
    </row>
    <row r="4047" spans="15:15" x14ac:dyDescent="0.25">
      <c r="O4047" t="str">
        <f t="shared" si="520"/>
        <v/>
      </c>
    </row>
    <row r="4048" spans="15:15" x14ac:dyDescent="0.25">
      <c r="O4048" t="str">
        <f t="shared" si="520"/>
        <v/>
      </c>
    </row>
    <row r="4049" spans="15:15" x14ac:dyDescent="0.25">
      <c r="O4049" t="str">
        <f t="shared" si="520"/>
        <v/>
      </c>
    </row>
    <row r="4050" spans="15:15" x14ac:dyDescent="0.25">
      <c r="O4050" t="str">
        <f t="shared" si="520"/>
        <v/>
      </c>
    </row>
    <row r="4051" spans="15:15" x14ac:dyDescent="0.25">
      <c r="O4051" t="str">
        <f t="shared" si="520"/>
        <v/>
      </c>
    </row>
    <row r="4052" spans="15:15" x14ac:dyDescent="0.25">
      <c r="O4052" t="str">
        <f t="shared" si="520"/>
        <v/>
      </c>
    </row>
    <row r="4053" spans="15:15" x14ac:dyDescent="0.25">
      <c r="O4053" t="str">
        <f t="shared" si="520"/>
        <v/>
      </c>
    </row>
    <row r="4054" spans="15:15" x14ac:dyDescent="0.25">
      <c r="O4054" t="str">
        <f t="shared" si="520"/>
        <v/>
      </c>
    </row>
    <row r="4055" spans="15:15" x14ac:dyDescent="0.25">
      <c r="O4055" t="str">
        <f t="shared" si="520"/>
        <v/>
      </c>
    </row>
    <row r="4056" spans="15:15" x14ac:dyDescent="0.25">
      <c r="O4056" t="str">
        <f t="shared" si="520"/>
        <v/>
      </c>
    </row>
    <row r="4057" spans="15:15" x14ac:dyDescent="0.25">
      <c r="O4057" t="str">
        <f t="shared" si="520"/>
        <v/>
      </c>
    </row>
    <row r="4058" spans="15:15" x14ac:dyDescent="0.25">
      <c r="O4058" t="str">
        <f t="shared" si="520"/>
        <v/>
      </c>
    </row>
    <row r="4059" spans="15:15" x14ac:dyDescent="0.25">
      <c r="O4059" t="str">
        <f t="shared" si="520"/>
        <v/>
      </c>
    </row>
    <row r="4060" spans="15:15" x14ac:dyDescent="0.25">
      <c r="O4060" t="str">
        <f t="shared" si="520"/>
        <v/>
      </c>
    </row>
    <row r="4061" spans="15:15" x14ac:dyDescent="0.25">
      <c r="O4061" t="str">
        <f t="shared" si="520"/>
        <v/>
      </c>
    </row>
    <row r="4062" spans="15:15" x14ac:dyDescent="0.25">
      <c r="O4062" t="str">
        <f t="shared" si="520"/>
        <v/>
      </c>
    </row>
    <row r="4063" spans="15:15" x14ac:dyDescent="0.25">
      <c r="O4063" t="str">
        <f t="shared" si="520"/>
        <v/>
      </c>
    </row>
    <row r="4064" spans="15:15" x14ac:dyDescent="0.25">
      <c r="O4064" t="str">
        <f t="shared" si="520"/>
        <v/>
      </c>
    </row>
    <row r="4065" spans="15:15" x14ac:dyDescent="0.25">
      <c r="O4065" t="str">
        <f t="shared" si="520"/>
        <v/>
      </c>
    </row>
    <row r="4066" spans="15:15" x14ac:dyDescent="0.25">
      <c r="O4066" t="str">
        <f t="shared" si="520"/>
        <v/>
      </c>
    </row>
    <row r="4067" spans="15:15" x14ac:dyDescent="0.25">
      <c r="O4067" t="str">
        <f t="shared" si="520"/>
        <v/>
      </c>
    </row>
    <row r="4068" spans="15:15" x14ac:dyDescent="0.25">
      <c r="O4068" t="str">
        <f t="shared" si="520"/>
        <v/>
      </c>
    </row>
    <row r="4069" spans="15:15" x14ac:dyDescent="0.25">
      <c r="O4069" t="str">
        <f t="shared" si="520"/>
        <v/>
      </c>
    </row>
    <row r="4070" spans="15:15" x14ac:dyDescent="0.25">
      <c r="O4070" t="str">
        <f t="shared" si="520"/>
        <v/>
      </c>
    </row>
    <row r="4071" spans="15:15" x14ac:dyDescent="0.25">
      <c r="O4071" t="str">
        <f t="shared" si="520"/>
        <v/>
      </c>
    </row>
    <row r="4072" spans="15:15" x14ac:dyDescent="0.25">
      <c r="O4072" t="str">
        <f t="shared" si="520"/>
        <v/>
      </c>
    </row>
    <row r="4073" spans="15:15" x14ac:dyDescent="0.25">
      <c r="O4073" t="str">
        <f t="shared" si="520"/>
        <v/>
      </c>
    </row>
    <row r="4074" spans="15:15" x14ac:dyDescent="0.25">
      <c r="O4074" t="str">
        <f t="shared" si="520"/>
        <v/>
      </c>
    </row>
    <row r="4075" spans="15:15" x14ac:dyDescent="0.25">
      <c r="O4075" t="str">
        <f t="shared" si="520"/>
        <v/>
      </c>
    </row>
    <row r="4076" spans="15:15" x14ac:dyDescent="0.25">
      <c r="O4076" t="str">
        <f t="shared" si="520"/>
        <v/>
      </c>
    </row>
    <row r="4077" spans="15:15" x14ac:dyDescent="0.25">
      <c r="O4077" t="str">
        <f t="shared" si="520"/>
        <v/>
      </c>
    </row>
    <row r="4078" spans="15:15" x14ac:dyDescent="0.25">
      <c r="O4078" t="str">
        <f t="shared" si="520"/>
        <v/>
      </c>
    </row>
    <row r="4079" spans="15:15" x14ac:dyDescent="0.25">
      <c r="O4079" t="str">
        <f t="shared" si="520"/>
        <v/>
      </c>
    </row>
    <row r="4080" spans="15:15" x14ac:dyDescent="0.25">
      <c r="O4080" t="str">
        <f t="shared" si="520"/>
        <v/>
      </c>
    </row>
    <row r="4081" spans="15:15" x14ac:dyDescent="0.25">
      <c r="O4081" t="str">
        <f t="shared" si="520"/>
        <v/>
      </c>
    </row>
    <row r="4082" spans="15:15" x14ac:dyDescent="0.25">
      <c r="O4082" t="str">
        <f t="shared" si="520"/>
        <v/>
      </c>
    </row>
    <row r="4083" spans="15:15" x14ac:dyDescent="0.25">
      <c r="O4083" t="str">
        <f t="shared" si="520"/>
        <v/>
      </c>
    </row>
    <row r="4084" spans="15:15" x14ac:dyDescent="0.25">
      <c r="O4084" t="str">
        <f t="shared" si="520"/>
        <v/>
      </c>
    </row>
    <row r="4085" spans="15:15" x14ac:dyDescent="0.25">
      <c r="O4085" t="str">
        <f t="shared" si="520"/>
        <v/>
      </c>
    </row>
    <row r="4086" spans="15:15" x14ac:dyDescent="0.25">
      <c r="O4086" t="str">
        <f t="shared" si="520"/>
        <v/>
      </c>
    </row>
    <row r="4087" spans="15:15" x14ac:dyDescent="0.25">
      <c r="O4087" t="str">
        <f t="shared" si="520"/>
        <v/>
      </c>
    </row>
    <row r="4088" spans="15:15" x14ac:dyDescent="0.25">
      <c r="O4088" t="str">
        <f t="shared" si="520"/>
        <v/>
      </c>
    </row>
    <row r="4089" spans="15:15" x14ac:dyDescent="0.25">
      <c r="O4089" t="str">
        <f t="shared" si="520"/>
        <v/>
      </c>
    </row>
    <row r="4090" spans="15:15" x14ac:dyDescent="0.25">
      <c r="O4090" t="str">
        <f t="shared" si="520"/>
        <v/>
      </c>
    </row>
    <row r="4091" spans="15:15" x14ac:dyDescent="0.25">
      <c r="O4091" t="str">
        <f t="shared" si="520"/>
        <v/>
      </c>
    </row>
    <row r="4092" spans="15:15" x14ac:dyDescent="0.25">
      <c r="O4092" t="str">
        <f t="shared" si="520"/>
        <v/>
      </c>
    </row>
    <row r="4093" spans="15:15" x14ac:dyDescent="0.25">
      <c r="O4093" t="str">
        <f t="shared" si="520"/>
        <v/>
      </c>
    </row>
    <row r="4094" spans="15:15" x14ac:dyDescent="0.25">
      <c r="O4094" t="str">
        <f t="shared" si="520"/>
        <v/>
      </c>
    </row>
    <row r="4095" spans="15:15" x14ac:dyDescent="0.25">
      <c r="O4095" t="str">
        <f t="shared" si="520"/>
        <v/>
      </c>
    </row>
    <row r="4096" spans="15:15" x14ac:dyDescent="0.25">
      <c r="O4096" t="str">
        <f t="shared" si="520"/>
        <v/>
      </c>
    </row>
    <row r="4097" spans="15:15" x14ac:dyDescent="0.25">
      <c r="O4097" t="str">
        <f t="shared" si="520"/>
        <v/>
      </c>
    </row>
    <row r="4098" spans="15:15" x14ac:dyDescent="0.25">
      <c r="O4098" t="str">
        <f t="shared" si="520"/>
        <v/>
      </c>
    </row>
    <row r="4099" spans="15:15" x14ac:dyDescent="0.25">
      <c r="O4099" t="str">
        <f t="shared" si="520"/>
        <v/>
      </c>
    </row>
    <row r="4100" spans="15:15" x14ac:dyDescent="0.25">
      <c r="O4100" t="str">
        <f t="shared" si="520"/>
        <v/>
      </c>
    </row>
    <row r="4101" spans="15:15" x14ac:dyDescent="0.25">
      <c r="O4101" t="str">
        <f t="shared" si="520"/>
        <v/>
      </c>
    </row>
    <row r="4102" spans="15:15" x14ac:dyDescent="0.25">
      <c r="O4102" t="str">
        <f t="shared" si="520"/>
        <v/>
      </c>
    </row>
    <row r="4103" spans="15:15" x14ac:dyDescent="0.25">
      <c r="O4103" t="str">
        <f t="shared" si="520"/>
        <v/>
      </c>
    </row>
    <row r="4104" spans="15:15" x14ac:dyDescent="0.25">
      <c r="O4104" t="str">
        <f t="shared" si="520"/>
        <v/>
      </c>
    </row>
    <row r="4105" spans="15:15" x14ac:dyDescent="0.25">
      <c r="O4105" t="str">
        <f t="shared" si="520"/>
        <v/>
      </c>
    </row>
    <row r="4106" spans="15:15" x14ac:dyDescent="0.25">
      <c r="O4106" t="str">
        <f t="shared" ref="O4106:O4169" si="521">IF(P4106="","",O4105+1)</f>
        <v/>
      </c>
    </row>
    <row r="4107" spans="15:15" x14ac:dyDescent="0.25">
      <c r="O4107" t="str">
        <f t="shared" si="521"/>
        <v/>
      </c>
    </row>
    <row r="4108" spans="15:15" x14ac:dyDescent="0.25">
      <c r="O4108" t="str">
        <f t="shared" si="521"/>
        <v/>
      </c>
    </row>
    <row r="4109" spans="15:15" x14ac:dyDescent="0.25">
      <c r="O4109" t="str">
        <f t="shared" si="521"/>
        <v/>
      </c>
    </row>
    <row r="4110" spans="15:15" x14ac:dyDescent="0.25">
      <c r="O4110" t="str">
        <f t="shared" si="521"/>
        <v/>
      </c>
    </row>
    <row r="4111" spans="15:15" x14ac:dyDescent="0.25">
      <c r="O4111" t="str">
        <f t="shared" si="521"/>
        <v/>
      </c>
    </row>
    <row r="4112" spans="15:15" x14ac:dyDescent="0.25">
      <c r="O4112" t="str">
        <f t="shared" si="521"/>
        <v/>
      </c>
    </row>
    <row r="4113" spans="15:15" x14ac:dyDescent="0.25">
      <c r="O4113" t="str">
        <f t="shared" si="521"/>
        <v/>
      </c>
    </row>
    <row r="4114" spans="15:15" x14ac:dyDescent="0.25">
      <c r="O4114" t="str">
        <f t="shared" si="521"/>
        <v/>
      </c>
    </row>
    <row r="4115" spans="15:15" x14ac:dyDescent="0.25">
      <c r="O4115" t="str">
        <f t="shared" si="521"/>
        <v/>
      </c>
    </row>
    <row r="4116" spans="15:15" x14ac:dyDescent="0.25">
      <c r="O4116" t="str">
        <f t="shared" si="521"/>
        <v/>
      </c>
    </row>
    <row r="4117" spans="15:15" x14ac:dyDescent="0.25">
      <c r="O4117" t="str">
        <f t="shared" si="521"/>
        <v/>
      </c>
    </row>
    <row r="4118" spans="15:15" x14ac:dyDescent="0.25">
      <c r="O4118" t="str">
        <f t="shared" si="521"/>
        <v/>
      </c>
    </row>
    <row r="4119" spans="15:15" x14ac:dyDescent="0.25">
      <c r="O4119" t="str">
        <f t="shared" si="521"/>
        <v/>
      </c>
    </row>
    <row r="4120" spans="15:15" x14ac:dyDescent="0.25">
      <c r="O4120" t="str">
        <f t="shared" si="521"/>
        <v/>
      </c>
    </row>
    <row r="4121" spans="15:15" x14ac:dyDescent="0.25">
      <c r="O4121" t="str">
        <f t="shared" si="521"/>
        <v/>
      </c>
    </row>
    <row r="4122" spans="15:15" x14ac:dyDescent="0.25">
      <c r="O4122" t="str">
        <f t="shared" si="521"/>
        <v/>
      </c>
    </row>
    <row r="4123" spans="15:15" x14ac:dyDescent="0.25">
      <c r="O4123" t="str">
        <f t="shared" si="521"/>
        <v/>
      </c>
    </row>
    <row r="4124" spans="15:15" x14ac:dyDescent="0.25">
      <c r="O4124" t="str">
        <f t="shared" si="521"/>
        <v/>
      </c>
    </row>
    <row r="4125" spans="15:15" x14ac:dyDescent="0.25">
      <c r="O4125" t="str">
        <f t="shared" si="521"/>
        <v/>
      </c>
    </row>
    <row r="4126" spans="15:15" x14ac:dyDescent="0.25">
      <c r="O4126" t="str">
        <f t="shared" si="521"/>
        <v/>
      </c>
    </row>
    <row r="4127" spans="15:15" x14ac:dyDescent="0.25">
      <c r="O4127" t="str">
        <f t="shared" si="521"/>
        <v/>
      </c>
    </row>
    <row r="4128" spans="15:15" x14ac:dyDescent="0.25">
      <c r="O4128" t="str">
        <f t="shared" si="521"/>
        <v/>
      </c>
    </row>
    <row r="4129" spans="15:15" x14ac:dyDescent="0.25">
      <c r="O4129" t="str">
        <f t="shared" si="521"/>
        <v/>
      </c>
    </row>
    <row r="4130" spans="15:15" x14ac:dyDescent="0.25">
      <c r="O4130" t="str">
        <f t="shared" si="521"/>
        <v/>
      </c>
    </row>
    <row r="4131" spans="15:15" x14ac:dyDescent="0.25">
      <c r="O4131" t="str">
        <f t="shared" si="521"/>
        <v/>
      </c>
    </row>
    <row r="4132" spans="15:15" x14ac:dyDescent="0.25">
      <c r="O4132" t="str">
        <f t="shared" si="521"/>
        <v/>
      </c>
    </row>
    <row r="4133" spans="15:15" x14ac:dyDescent="0.25">
      <c r="O4133" t="str">
        <f t="shared" si="521"/>
        <v/>
      </c>
    </row>
    <row r="4134" spans="15:15" x14ac:dyDescent="0.25">
      <c r="O4134" t="str">
        <f t="shared" si="521"/>
        <v/>
      </c>
    </row>
    <row r="4135" spans="15:15" x14ac:dyDescent="0.25">
      <c r="O4135" t="str">
        <f t="shared" si="521"/>
        <v/>
      </c>
    </row>
    <row r="4136" spans="15:15" x14ac:dyDescent="0.25">
      <c r="O4136" t="str">
        <f t="shared" si="521"/>
        <v/>
      </c>
    </row>
    <row r="4137" spans="15:15" x14ac:dyDescent="0.25">
      <c r="O4137" t="str">
        <f t="shared" si="521"/>
        <v/>
      </c>
    </row>
    <row r="4138" spans="15:15" x14ac:dyDescent="0.25">
      <c r="O4138" t="str">
        <f t="shared" si="521"/>
        <v/>
      </c>
    </row>
    <row r="4139" spans="15:15" x14ac:dyDescent="0.25">
      <c r="O4139" t="str">
        <f t="shared" si="521"/>
        <v/>
      </c>
    </row>
    <row r="4140" spans="15:15" x14ac:dyDescent="0.25">
      <c r="O4140" t="str">
        <f t="shared" si="521"/>
        <v/>
      </c>
    </row>
    <row r="4141" spans="15:15" x14ac:dyDescent="0.25">
      <c r="O4141" t="str">
        <f t="shared" si="521"/>
        <v/>
      </c>
    </row>
    <row r="4142" spans="15:15" x14ac:dyDescent="0.25">
      <c r="O4142" t="str">
        <f t="shared" si="521"/>
        <v/>
      </c>
    </row>
    <row r="4143" spans="15:15" x14ac:dyDescent="0.25">
      <c r="O4143" t="str">
        <f t="shared" si="521"/>
        <v/>
      </c>
    </row>
    <row r="4144" spans="15:15" x14ac:dyDescent="0.25">
      <c r="O4144" t="str">
        <f t="shared" si="521"/>
        <v/>
      </c>
    </row>
    <row r="4145" spans="15:15" x14ac:dyDescent="0.25">
      <c r="O4145" t="str">
        <f t="shared" si="521"/>
        <v/>
      </c>
    </row>
    <row r="4146" spans="15:15" x14ac:dyDescent="0.25">
      <c r="O4146" t="str">
        <f t="shared" si="521"/>
        <v/>
      </c>
    </row>
    <row r="4147" spans="15:15" x14ac:dyDescent="0.25">
      <c r="O4147" t="str">
        <f t="shared" si="521"/>
        <v/>
      </c>
    </row>
    <row r="4148" spans="15:15" x14ac:dyDescent="0.25">
      <c r="O4148" t="str">
        <f t="shared" si="521"/>
        <v/>
      </c>
    </row>
    <row r="4149" spans="15:15" x14ac:dyDescent="0.25">
      <c r="O4149" t="str">
        <f t="shared" si="521"/>
        <v/>
      </c>
    </row>
    <row r="4150" spans="15:15" x14ac:dyDescent="0.25">
      <c r="O4150" t="str">
        <f t="shared" si="521"/>
        <v/>
      </c>
    </row>
    <row r="4151" spans="15:15" x14ac:dyDescent="0.25">
      <c r="O4151" t="str">
        <f t="shared" si="521"/>
        <v/>
      </c>
    </row>
    <row r="4152" spans="15:15" x14ac:dyDescent="0.25">
      <c r="O4152" t="str">
        <f t="shared" si="521"/>
        <v/>
      </c>
    </row>
    <row r="4153" spans="15:15" x14ac:dyDescent="0.25">
      <c r="O4153" t="str">
        <f t="shared" si="521"/>
        <v/>
      </c>
    </row>
    <row r="4154" spans="15:15" x14ac:dyDescent="0.25">
      <c r="O4154" t="str">
        <f t="shared" si="521"/>
        <v/>
      </c>
    </row>
    <row r="4155" spans="15:15" x14ac:dyDescent="0.25">
      <c r="O4155" t="str">
        <f t="shared" si="521"/>
        <v/>
      </c>
    </row>
    <row r="4156" spans="15:15" x14ac:dyDescent="0.25">
      <c r="O4156" t="str">
        <f t="shared" si="521"/>
        <v/>
      </c>
    </row>
    <row r="4157" spans="15:15" x14ac:dyDescent="0.25">
      <c r="O4157" t="str">
        <f t="shared" si="521"/>
        <v/>
      </c>
    </row>
    <row r="4158" spans="15:15" x14ac:dyDescent="0.25">
      <c r="O4158" t="str">
        <f t="shared" si="521"/>
        <v/>
      </c>
    </row>
    <row r="4159" spans="15:15" x14ac:dyDescent="0.25">
      <c r="O4159" t="str">
        <f t="shared" si="521"/>
        <v/>
      </c>
    </row>
    <row r="4160" spans="15:15" x14ac:dyDescent="0.25">
      <c r="O4160" t="str">
        <f t="shared" si="521"/>
        <v/>
      </c>
    </row>
    <row r="4161" spans="15:15" x14ac:dyDescent="0.25">
      <c r="O4161" t="str">
        <f t="shared" si="521"/>
        <v/>
      </c>
    </row>
    <row r="4162" spans="15:15" x14ac:dyDescent="0.25">
      <c r="O4162" t="str">
        <f t="shared" si="521"/>
        <v/>
      </c>
    </row>
    <row r="4163" spans="15:15" x14ac:dyDescent="0.25">
      <c r="O4163" t="str">
        <f t="shared" si="521"/>
        <v/>
      </c>
    </row>
    <row r="4164" spans="15:15" x14ac:dyDescent="0.25">
      <c r="O4164" t="str">
        <f t="shared" si="521"/>
        <v/>
      </c>
    </row>
    <row r="4165" spans="15:15" x14ac:dyDescent="0.25">
      <c r="O4165" t="str">
        <f t="shared" si="521"/>
        <v/>
      </c>
    </row>
    <row r="4166" spans="15:15" x14ac:dyDescent="0.25">
      <c r="O4166" t="str">
        <f t="shared" si="521"/>
        <v/>
      </c>
    </row>
    <row r="4167" spans="15:15" x14ac:dyDescent="0.25">
      <c r="O4167" t="str">
        <f t="shared" si="521"/>
        <v/>
      </c>
    </row>
    <row r="4168" spans="15:15" x14ac:dyDescent="0.25">
      <c r="O4168" t="str">
        <f t="shared" si="521"/>
        <v/>
      </c>
    </row>
    <row r="4169" spans="15:15" x14ac:dyDescent="0.25">
      <c r="O4169" t="str">
        <f t="shared" si="521"/>
        <v/>
      </c>
    </row>
    <row r="4170" spans="15:15" x14ac:dyDescent="0.25">
      <c r="O4170" t="str">
        <f t="shared" ref="O4170:O4233" si="522">IF(P4170="","",O4169+1)</f>
        <v/>
      </c>
    </row>
    <row r="4171" spans="15:15" x14ac:dyDescent="0.25">
      <c r="O4171" t="str">
        <f t="shared" si="522"/>
        <v/>
      </c>
    </row>
    <row r="4172" spans="15:15" x14ac:dyDescent="0.25">
      <c r="O4172" t="str">
        <f t="shared" si="522"/>
        <v/>
      </c>
    </row>
    <row r="4173" spans="15:15" x14ac:dyDescent="0.25">
      <c r="O4173" t="str">
        <f t="shared" si="522"/>
        <v/>
      </c>
    </row>
    <row r="4174" spans="15:15" x14ac:dyDescent="0.25">
      <c r="O4174" t="str">
        <f t="shared" si="522"/>
        <v/>
      </c>
    </row>
    <row r="4175" spans="15:15" x14ac:dyDescent="0.25">
      <c r="O4175" t="str">
        <f t="shared" si="522"/>
        <v/>
      </c>
    </row>
    <row r="4176" spans="15:15" x14ac:dyDescent="0.25">
      <c r="O4176" t="str">
        <f t="shared" si="522"/>
        <v/>
      </c>
    </row>
    <row r="4177" spans="15:15" x14ac:dyDescent="0.25">
      <c r="O4177" t="str">
        <f t="shared" si="522"/>
        <v/>
      </c>
    </row>
    <row r="4178" spans="15:15" x14ac:dyDescent="0.25">
      <c r="O4178" t="str">
        <f t="shared" si="522"/>
        <v/>
      </c>
    </row>
    <row r="4179" spans="15:15" x14ac:dyDescent="0.25">
      <c r="O4179" t="str">
        <f t="shared" si="522"/>
        <v/>
      </c>
    </row>
    <row r="4180" spans="15:15" x14ac:dyDescent="0.25">
      <c r="O4180" t="str">
        <f t="shared" si="522"/>
        <v/>
      </c>
    </row>
    <row r="4181" spans="15:15" x14ac:dyDescent="0.25">
      <c r="O4181" t="str">
        <f t="shared" si="522"/>
        <v/>
      </c>
    </row>
    <row r="4182" spans="15:15" x14ac:dyDescent="0.25">
      <c r="O4182" t="str">
        <f t="shared" si="522"/>
        <v/>
      </c>
    </row>
    <row r="4183" spans="15:15" x14ac:dyDescent="0.25">
      <c r="O4183" t="str">
        <f t="shared" si="522"/>
        <v/>
      </c>
    </row>
    <row r="4184" spans="15:15" x14ac:dyDescent="0.25">
      <c r="O4184" t="str">
        <f t="shared" si="522"/>
        <v/>
      </c>
    </row>
    <row r="4185" spans="15:15" x14ac:dyDescent="0.25">
      <c r="O4185" t="str">
        <f t="shared" si="522"/>
        <v/>
      </c>
    </row>
    <row r="4186" spans="15:15" x14ac:dyDescent="0.25">
      <c r="O4186" t="str">
        <f t="shared" si="522"/>
        <v/>
      </c>
    </row>
    <row r="4187" spans="15:15" x14ac:dyDescent="0.25">
      <c r="O4187" t="str">
        <f t="shared" si="522"/>
        <v/>
      </c>
    </row>
    <row r="4188" spans="15:15" x14ac:dyDescent="0.25">
      <c r="O4188" t="str">
        <f t="shared" si="522"/>
        <v/>
      </c>
    </row>
    <row r="4189" spans="15:15" x14ac:dyDescent="0.25">
      <c r="O4189" t="str">
        <f t="shared" si="522"/>
        <v/>
      </c>
    </row>
    <row r="4190" spans="15:15" x14ac:dyDescent="0.25">
      <c r="O4190" t="str">
        <f t="shared" si="522"/>
        <v/>
      </c>
    </row>
    <row r="4191" spans="15:15" x14ac:dyDescent="0.25">
      <c r="O4191" t="str">
        <f t="shared" si="522"/>
        <v/>
      </c>
    </row>
    <row r="4192" spans="15:15" x14ac:dyDescent="0.25">
      <c r="O4192" t="str">
        <f t="shared" si="522"/>
        <v/>
      </c>
    </row>
    <row r="4193" spans="15:15" x14ac:dyDescent="0.25">
      <c r="O4193" t="str">
        <f t="shared" si="522"/>
        <v/>
      </c>
    </row>
    <row r="4194" spans="15:15" x14ac:dyDescent="0.25">
      <c r="O4194" t="str">
        <f t="shared" si="522"/>
        <v/>
      </c>
    </row>
    <row r="4195" spans="15:15" x14ac:dyDescent="0.25">
      <c r="O4195" t="str">
        <f t="shared" si="522"/>
        <v/>
      </c>
    </row>
    <row r="4196" spans="15:15" x14ac:dyDescent="0.25">
      <c r="O4196" t="str">
        <f t="shared" si="522"/>
        <v/>
      </c>
    </row>
    <row r="4197" spans="15:15" x14ac:dyDescent="0.25">
      <c r="O4197" t="str">
        <f t="shared" si="522"/>
        <v/>
      </c>
    </row>
    <row r="4198" spans="15:15" x14ac:dyDescent="0.25">
      <c r="O4198" t="str">
        <f t="shared" si="522"/>
        <v/>
      </c>
    </row>
    <row r="4199" spans="15:15" x14ac:dyDescent="0.25">
      <c r="O4199" t="str">
        <f t="shared" si="522"/>
        <v/>
      </c>
    </row>
    <row r="4200" spans="15:15" x14ac:dyDescent="0.25">
      <c r="O4200" t="str">
        <f t="shared" si="522"/>
        <v/>
      </c>
    </row>
    <row r="4201" spans="15:15" x14ac:dyDescent="0.25">
      <c r="O4201" t="str">
        <f t="shared" si="522"/>
        <v/>
      </c>
    </row>
    <row r="4202" spans="15:15" x14ac:dyDescent="0.25">
      <c r="O4202" t="str">
        <f t="shared" si="522"/>
        <v/>
      </c>
    </row>
    <row r="4203" spans="15:15" x14ac:dyDescent="0.25">
      <c r="O4203" t="str">
        <f t="shared" si="522"/>
        <v/>
      </c>
    </row>
    <row r="4204" spans="15:15" x14ac:dyDescent="0.25">
      <c r="O4204" t="str">
        <f t="shared" si="522"/>
        <v/>
      </c>
    </row>
    <row r="4205" spans="15:15" x14ac:dyDescent="0.25">
      <c r="O4205" t="str">
        <f t="shared" si="522"/>
        <v/>
      </c>
    </row>
    <row r="4206" spans="15:15" x14ac:dyDescent="0.25">
      <c r="O4206" t="str">
        <f t="shared" si="522"/>
        <v/>
      </c>
    </row>
    <row r="4207" spans="15:15" x14ac:dyDescent="0.25">
      <c r="O4207" t="str">
        <f t="shared" si="522"/>
        <v/>
      </c>
    </row>
    <row r="4208" spans="15:15" x14ac:dyDescent="0.25">
      <c r="O4208" t="str">
        <f t="shared" si="522"/>
        <v/>
      </c>
    </row>
    <row r="4209" spans="15:15" x14ac:dyDescent="0.25">
      <c r="O4209" t="str">
        <f t="shared" si="522"/>
        <v/>
      </c>
    </row>
    <row r="4210" spans="15:15" x14ac:dyDescent="0.25">
      <c r="O4210" t="str">
        <f t="shared" si="522"/>
        <v/>
      </c>
    </row>
    <row r="4211" spans="15:15" x14ac:dyDescent="0.25">
      <c r="O4211" t="str">
        <f t="shared" si="522"/>
        <v/>
      </c>
    </row>
    <row r="4212" spans="15:15" x14ac:dyDescent="0.25">
      <c r="O4212" t="str">
        <f t="shared" si="522"/>
        <v/>
      </c>
    </row>
    <row r="4213" spans="15:15" x14ac:dyDescent="0.25">
      <c r="O4213" t="str">
        <f t="shared" si="522"/>
        <v/>
      </c>
    </row>
    <row r="4214" spans="15:15" x14ac:dyDescent="0.25">
      <c r="O4214" t="str">
        <f t="shared" si="522"/>
        <v/>
      </c>
    </row>
    <row r="4215" spans="15:15" x14ac:dyDescent="0.25">
      <c r="O4215" t="str">
        <f t="shared" si="522"/>
        <v/>
      </c>
    </row>
    <row r="4216" spans="15:15" x14ac:dyDescent="0.25">
      <c r="O4216" t="str">
        <f t="shared" si="522"/>
        <v/>
      </c>
    </row>
    <row r="4217" spans="15:15" x14ac:dyDescent="0.25">
      <c r="O4217" t="str">
        <f t="shared" si="522"/>
        <v/>
      </c>
    </row>
    <row r="4218" spans="15:15" x14ac:dyDescent="0.25">
      <c r="O4218" t="str">
        <f t="shared" si="522"/>
        <v/>
      </c>
    </row>
    <row r="4219" spans="15:15" x14ac:dyDescent="0.25">
      <c r="O4219" t="str">
        <f t="shared" si="522"/>
        <v/>
      </c>
    </row>
    <row r="4220" spans="15:15" x14ac:dyDescent="0.25">
      <c r="O4220" t="str">
        <f t="shared" si="522"/>
        <v/>
      </c>
    </row>
    <row r="4221" spans="15:15" x14ac:dyDescent="0.25">
      <c r="O4221" t="str">
        <f t="shared" si="522"/>
        <v/>
      </c>
    </row>
    <row r="4222" spans="15:15" x14ac:dyDescent="0.25">
      <c r="O4222" t="str">
        <f t="shared" si="522"/>
        <v/>
      </c>
    </row>
    <row r="4223" spans="15:15" x14ac:dyDescent="0.25">
      <c r="O4223" t="str">
        <f t="shared" si="522"/>
        <v/>
      </c>
    </row>
    <row r="4224" spans="15:15" x14ac:dyDescent="0.25">
      <c r="O4224" t="str">
        <f t="shared" si="522"/>
        <v/>
      </c>
    </row>
    <row r="4225" spans="15:15" x14ac:dyDescent="0.25">
      <c r="O4225" t="str">
        <f t="shared" si="522"/>
        <v/>
      </c>
    </row>
    <row r="4226" spans="15:15" x14ac:dyDescent="0.25">
      <c r="O4226" t="str">
        <f t="shared" si="522"/>
        <v/>
      </c>
    </row>
    <row r="4227" spans="15:15" x14ac:dyDescent="0.25">
      <c r="O4227" t="str">
        <f t="shared" si="522"/>
        <v/>
      </c>
    </row>
    <row r="4228" spans="15:15" x14ac:dyDescent="0.25">
      <c r="O4228" t="str">
        <f t="shared" si="522"/>
        <v/>
      </c>
    </row>
    <row r="4229" spans="15:15" x14ac:dyDescent="0.25">
      <c r="O4229" t="str">
        <f t="shared" si="522"/>
        <v/>
      </c>
    </row>
    <row r="4230" spans="15:15" x14ac:dyDescent="0.25">
      <c r="O4230" t="str">
        <f t="shared" si="522"/>
        <v/>
      </c>
    </row>
    <row r="4231" spans="15:15" x14ac:dyDescent="0.25">
      <c r="O4231" t="str">
        <f t="shared" si="522"/>
        <v/>
      </c>
    </row>
    <row r="4232" spans="15:15" x14ac:dyDescent="0.25">
      <c r="O4232" t="str">
        <f t="shared" si="522"/>
        <v/>
      </c>
    </row>
    <row r="4233" spans="15:15" x14ac:dyDescent="0.25">
      <c r="O4233" t="str">
        <f t="shared" si="522"/>
        <v/>
      </c>
    </row>
    <row r="4234" spans="15:15" x14ac:dyDescent="0.25">
      <c r="O4234" t="str">
        <f t="shared" ref="O4234:O4297" si="523">IF(P4234="","",O4233+1)</f>
        <v/>
      </c>
    </row>
    <row r="4235" spans="15:15" x14ac:dyDescent="0.25">
      <c r="O4235" t="str">
        <f t="shared" si="523"/>
        <v/>
      </c>
    </row>
    <row r="4236" spans="15:15" x14ac:dyDescent="0.25">
      <c r="O4236" t="str">
        <f t="shared" si="523"/>
        <v/>
      </c>
    </row>
    <row r="4237" spans="15:15" x14ac:dyDescent="0.25">
      <c r="O4237" t="str">
        <f t="shared" si="523"/>
        <v/>
      </c>
    </row>
    <row r="4238" spans="15:15" x14ac:dyDescent="0.25">
      <c r="O4238" t="str">
        <f t="shared" si="523"/>
        <v/>
      </c>
    </row>
    <row r="4239" spans="15:15" x14ac:dyDescent="0.25">
      <c r="O4239" t="str">
        <f t="shared" si="523"/>
        <v/>
      </c>
    </row>
    <row r="4240" spans="15:15" x14ac:dyDescent="0.25">
      <c r="O4240" t="str">
        <f t="shared" si="523"/>
        <v/>
      </c>
    </row>
    <row r="4241" spans="15:15" x14ac:dyDescent="0.25">
      <c r="O4241" t="str">
        <f t="shared" si="523"/>
        <v/>
      </c>
    </row>
    <row r="4242" spans="15:15" x14ac:dyDescent="0.25">
      <c r="O4242" t="str">
        <f t="shared" si="523"/>
        <v/>
      </c>
    </row>
    <row r="4243" spans="15:15" x14ac:dyDescent="0.25">
      <c r="O4243" t="str">
        <f t="shared" si="523"/>
        <v/>
      </c>
    </row>
    <row r="4244" spans="15:15" x14ac:dyDescent="0.25">
      <c r="O4244" t="str">
        <f t="shared" si="523"/>
        <v/>
      </c>
    </row>
    <row r="4245" spans="15:15" x14ac:dyDescent="0.25">
      <c r="O4245" t="str">
        <f t="shared" si="523"/>
        <v/>
      </c>
    </row>
    <row r="4246" spans="15:15" x14ac:dyDescent="0.25">
      <c r="O4246" t="str">
        <f t="shared" si="523"/>
        <v/>
      </c>
    </row>
    <row r="4247" spans="15:15" x14ac:dyDescent="0.25">
      <c r="O4247" t="str">
        <f t="shared" si="523"/>
        <v/>
      </c>
    </row>
    <row r="4248" spans="15:15" x14ac:dyDescent="0.25">
      <c r="O4248" t="str">
        <f t="shared" si="523"/>
        <v/>
      </c>
    </row>
    <row r="4249" spans="15:15" x14ac:dyDescent="0.25">
      <c r="O4249" t="str">
        <f t="shared" si="523"/>
        <v/>
      </c>
    </row>
    <row r="4250" spans="15:15" x14ac:dyDescent="0.25">
      <c r="O4250" t="str">
        <f t="shared" si="523"/>
        <v/>
      </c>
    </row>
    <row r="4251" spans="15:15" x14ac:dyDescent="0.25">
      <c r="O4251" t="str">
        <f t="shared" si="523"/>
        <v/>
      </c>
    </row>
    <row r="4252" spans="15:15" x14ac:dyDescent="0.25">
      <c r="O4252" t="str">
        <f t="shared" si="523"/>
        <v/>
      </c>
    </row>
    <row r="4253" spans="15:15" x14ac:dyDescent="0.25">
      <c r="O4253" t="str">
        <f t="shared" si="523"/>
        <v/>
      </c>
    </row>
    <row r="4254" spans="15:15" x14ac:dyDescent="0.25">
      <c r="O4254" t="str">
        <f t="shared" si="523"/>
        <v/>
      </c>
    </row>
    <row r="4255" spans="15:15" x14ac:dyDescent="0.25">
      <c r="O4255" t="str">
        <f t="shared" si="523"/>
        <v/>
      </c>
    </row>
    <row r="4256" spans="15:15" x14ac:dyDescent="0.25">
      <c r="O4256" t="str">
        <f t="shared" si="523"/>
        <v/>
      </c>
    </row>
    <row r="4257" spans="15:15" x14ac:dyDescent="0.25">
      <c r="O4257" t="str">
        <f t="shared" si="523"/>
        <v/>
      </c>
    </row>
    <row r="4258" spans="15:15" x14ac:dyDescent="0.25">
      <c r="O4258" t="str">
        <f t="shared" si="523"/>
        <v/>
      </c>
    </row>
    <row r="4259" spans="15:15" x14ac:dyDescent="0.25">
      <c r="O4259" t="str">
        <f t="shared" si="523"/>
        <v/>
      </c>
    </row>
    <row r="4260" spans="15:15" x14ac:dyDescent="0.25">
      <c r="O4260" t="str">
        <f t="shared" si="523"/>
        <v/>
      </c>
    </row>
    <row r="4261" spans="15:15" x14ac:dyDescent="0.25">
      <c r="O4261" t="str">
        <f t="shared" si="523"/>
        <v/>
      </c>
    </row>
    <row r="4262" spans="15:15" x14ac:dyDescent="0.25">
      <c r="O4262" t="str">
        <f t="shared" si="523"/>
        <v/>
      </c>
    </row>
    <row r="4263" spans="15:15" x14ac:dyDescent="0.25">
      <c r="O4263" t="str">
        <f t="shared" si="523"/>
        <v/>
      </c>
    </row>
    <row r="4264" spans="15:15" x14ac:dyDescent="0.25">
      <c r="O4264" t="str">
        <f t="shared" si="523"/>
        <v/>
      </c>
    </row>
    <row r="4265" spans="15:15" x14ac:dyDescent="0.25">
      <c r="O4265" t="str">
        <f t="shared" si="523"/>
        <v/>
      </c>
    </row>
    <row r="4266" spans="15:15" x14ac:dyDescent="0.25">
      <c r="O4266" t="str">
        <f t="shared" si="523"/>
        <v/>
      </c>
    </row>
    <row r="4267" spans="15:15" x14ac:dyDescent="0.25">
      <c r="O4267" t="str">
        <f t="shared" si="523"/>
        <v/>
      </c>
    </row>
    <row r="4268" spans="15:15" x14ac:dyDescent="0.25">
      <c r="O4268" t="str">
        <f t="shared" si="523"/>
        <v/>
      </c>
    </row>
    <row r="4269" spans="15:15" x14ac:dyDescent="0.25">
      <c r="O4269" t="str">
        <f t="shared" si="523"/>
        <v/>
      </c>
    </row>
    <row r="4270" spans="15:15" x14ac:dyDescent="0.25">
      <c r="O4270" t="str">
        <f t="shared" si="523"/>
        <v/>
      </c>
    </row>
    <row r="4271" spans="15:15" x14ac:dyDescent="0.25">
      <c r="O4271" t="str">
        <f t="shared" si="523"/>
        <v/>
      </c>
    </row>
    <row r="4272" spans="15:15" x14ac:dyDescent="0.25">
      <c r="O4272" t="str">
        <f t="shared" si="523"/>
        <v/>
      </c>
    </row>
    <row r="4273" spans="15:15" x14ac:dyDescent="0.25">
      <c r="O4273" t="str">
        <f t="shared" si="523"/>
        <v/>
      </c>
    </row>
    <row r="4274" spans="15:15" x14ac:dyDescent="0.25">
      <c r="O4274" t="str">
        <f t="shared" si="523"/>
        <v/>
      </c>
    </row>
    <row r="4275" spans="15:15" x14ac:dyDescent="0.25">
      <c r="O4275" t="str">
        <f t="shared" si="523"/>
        <v/>
      </c>
    </row>
    <row r="4276" spans="15:15" x14ac:dyDescent="0.25">
      <c r="O4276" t="str">
        <f t="shared" si="523"/>
        <v/>
      </c>
    </row>
    <row r="4277" spans="15:15" x14ac:dyDescent="0.25">
      <c r="O4277" t="str">
        <f t="shared" si="523"/>
        <v/>
      </c>
    </row>
    <row r="4278" spans="15:15" x14ac:dyDescent="0.25">
      <c r="O4278" t="str">
        <f t="shared" si="523"/>
        <v/>
      </c>
    </row>
    <row r="4279" spans="15:15" x14ac:dyDescent="0.25">
      <c r="O4279" t="str">
        <f t="shared" si="523"/>
        <v/>
      </c>
    </row>
    <row r="4280" spans="15:15" x14ac:dyDescent="0.25">
      <c r="O4280" t="str">
        <f t="shared" si="523"/>
        <v/>
      </c>
    </row>
    <row r="4281" spans="15:15" x14ac:dyDescent="0.25">
      <c r="O4281" t="str">
        <f t="shared" si="523"/>
        <v/>
      </c>
    </row>
    <row r="4282" spans="15:15" x14ac:dyDescent="0.25">
      <c r="O4282" t="str">
        <f t="shared" si="523"/>
        <v/>
      </c>
    </row>
    <row r="4283" spans="15:15" x14ac:dyDescent="0.25">
      <c r="O4283" t="str">
        <f t="shared" si="523"/>
        <v/>
      </c>
    </row>
    <row r="4284" spans="15:15" x14ac:dyDescent="0.25">
      <c r="O4284" t="str">
        <f t="shared" si="523"/>
        <v/>
      </c>
    </row>
    <row r="4285" spans="15:15" x14ac:dyDescent="0.25">
      <c r="O4285" t="str">
        <f t="shared" si="523"/>
        <v/>
      </c>
    </row>
    <row r="4286" spans="15:15" x14ac:dyDescent="0.25">
      <c r="O4286" t="str">
        <f t="shared" si="523"/>
        <v/>
      </c>
    </row>
    <row r="4287" spans="15:15" x14ac:dyDescent="0.25">
      <c r="O4287" t="str">
        <f t="shared" si="523"/>
        <v/>
      </c>
    </row>
    <row r="4288" spans="15:15" x14ac:dyDescent="0.25">
      <c r="O4288" t="str">
        <f t="shared" si="523"/>
        <v/>
      </c>
    </row>
    <row r="4289" spans="15:15" x14ac:dyDescent="0.25">
      <c r="O4289" t="str">
        <f t="shared" si="523"/>
        <v/>
      </c>
    </row>
    <row r="4290" spans="15:15" x14ac:dyDescent="0.25">
      <c r="O4290" t="str">
        <f t="shared" si="523"/>
        <v/>
      </c>
    </row>
    <row r="4291" spans="15:15" x14ac:dyDescent="0.25">
      <c r="O4291" t="str">
        <f t="shared" si="523"/>
        <v/>
      </c>
    </row>
    <row r="4292" spans="15:15" x14ac:dyDescent="0.25">
      <c r="O4292" t="str">
        <f t="shared" si="523"/>
        <v/>
      </c>
    </row>
    <row r="4293" spans="15:15" x14ac:dyDescent="0.25">
      <c r="O4293" t="str">
        <f t="shared" si="523"/>
        <v/>
      </c>
    </row>
    <row r="4294" spans="15:15" x14ac:dyDescent="0.25">
      <c r="O4294" t="str">
        <f t="shared" si="523"/>
        <v/>
      </c>
    </row>
    <row r="4295" spans="15:15" x14ac:dyDescent="0.25">
      <c r="O4295" t="str">
        <f t="shared" si="523"/>
        <v/>
      </c>
    </row>
    <row r="4296" spans="15:15" x14ac:dyDescent="0.25">
      <c r="O4296" t="str">
        <f t="shared" si="523"/>
        <v/>
      </c>
    </row>
    <row r="4297" spans="15:15" x14ac:dyDescent="0.25">
      <c r="O4297" t="str">
        <f t="shared" si="523"/>
        <v/>
      </c>
    </row>
    <row r="4298" spans="15:15" x14ac:dyDescent="0.25">
      <c r="O4298" t="str">
        <f t="shared" ref="O4298:O4361" si="524">IF(P4298="","",O4297+1)</f>
        <v/>
      </c>
    </row>
    <row r="4299" spans="15:15" x14ac:dyDescent="0.25">
      <c r="O4299" t="str">
        <f t="shared" si="524"/>
        <v/>
      </c>
    </row>
    <row r="4300" spans="15:15" x14ac:dyDescent="0.25">
      <c r="O4300" t="str">
        <f t="shared" si="524"/>
        <v/>
      </c>
    </row>
    <row r="4301" spans="15:15" x14ac:dyDescent="0.25">
      <c r="O4301" t="str">
        <f t="shared" si="524"/>
        <v/>
      </c>
    </row>
    <row r="4302" spans="15:15" x14ac:dyDescent="0.25">
      <c r="O4302" t="str">
        <f t="shared" si="524"/>
        <v/>
      </c>
    </row>
    <row r="4303" spans="15:15" x14ac:dyDescent="0.25">
      <c r="O4303" t="str">
        <f t="shared" si="524"/>
        <v/>
      </c>
    </row>
    <row r="4304" spans="15:15" x14ac:dyDescent="0.25">
      <c r="O4304" t="str">
        <f t="shared" si="524"/>
        <v/>
      </c>
    </row>
    <row r="4305" spans="15:15" x14ac:dyDescent="0.25">
      <c r="O4305" t="str">
        <f t="shared" si="524"/>
        <v/>
      </c>
    </row>
    <row r="4306" spans="15:15" x14ac:dyDescent="0.25">
      <c r="O4306" t="str">
        <f t="shared" si="524"/>
        <v/>
      </c>
    </row>
    <row r="4307" spans="15:15" x14ac:dyDescent="0.25">
      <c r="O4307" t="str">
        <f t="shared" si="524"/>
        <v/>
      </c>
    </row>
    <row r="4308" spans="15:15" x14ac:dyDescent="0.25">
      <c r="O4308" t="str">
        <f t="shared" si="524"/>
        <v/>
      </c>
    </row>
    <row r="4309" spans="15:15" x14ac:dyDescent="0.25">
      <c r="O4309" t="str">
        <f t="shared" si="524"/>
        <v/>
      </c>
    </row>
    <row r="4310" spans="15:15" x14ac:dyDescent="0.25">
      <c r="O4310" t="str">
        <f t="shared" si="524"/>
        <v/>
      </c>
    </row>
    <row r="4311" spans="15:15" x14ac:dyDescent="0.25">
      <c r="O4311" t="str">
        <f t="shared" si="524"/>
        <v/>
      </c>
    </row>
    <row r="4312" spans="15:15" x14ac:dyDescent="0.25">
      <c r="O4312" t="str">
        <f t="shared" si="524"/>
        <v/>
      </c>
    </row>
    <row r="4313" spans="15:15" x14ac:dyDescent="0.25">
      <c r="O4313" t="str">
        <f t="shared" si="524"/>
        <v/>
      </c>
    </row>
    <row r="4314" spans="15:15" x14ac:dyDescent="0.25">
      <c r="O4314" t="str">
        <f t="shared" si="524"/>
        <v/>
      </c>
    </row>
    <row r="4315" spans="15:15" x14ac:dyDescent="0.25">
      <c r="O4315" t="str">
        <f t="shared" si="524"/>
        <v/>
      </c>
    </row>
    <row r="4316" spans="15:15" x14ac:dyDescent="0.25">
      <c r="O4316" t="str">
        <f t="shared" si="524"/>
        <v/>
      </c>
    </row>
    <row r="4317" spans="15:15" x14ac:dyDescent="0.25">
      <c r="O4317" t="str">
        <f t="shared" si="524"/>
        <v/>
      </c>
    </row>
    <row r="4318" spans="15:15" x14ac:dyDescent="0.25">
      <c r="O4318" t="str">
        <f t="shared" si="524"/>
        <v/>
      </c>
    </row>
    <row r="4319" spans="15:15" x14ac:dyDescent="0.25">
      <c r="O4319" t="str">
        <f t="shared" si="524"/>
        <v/>
      </c>
    </row>
    <row r="4320" spans="15:15" x14ac:dyDescent="0.25">
      <c r="O4320" t="str">
        <f t="shared" si="524"/>
        <v/>
      </c>
    </row>
    <row r="4321" spans="15:15" x14ac:dyDescent="0.25">
      <c r="O4321" t="str">
        <f t="shared" si="524"/>
        <v/>
      </c>
    </row>
    <row r="4322" spans="15:15" x14ac:dyDescent="0.25">
      <c r="O4322" t="str">
        <f t="shared" si="524"/>
        <v/>
      </c>
    </row>
    <row r="4323" spans="15:15" x14ac:dyDescent="0.25">
      <c r="O4323" t="str">
        <f t="shared" si="524"/>
        <v/>
      </c>
    </row>
    <row r="4324" spans="15:15" x14ac:dyDescent="0.25">
      <c r="O4324" t="str">
        <f t="shared" si="524"/>
        <v/>
      </c>
    </row>
    <row r="4325" spans="15:15" x14ac:dyDescent="0.25">
      <c r="O4325" t="str">
        <f t="shared" si="524"/>
        <v/>
      </c>
    </row>
    <row r="4326" spans="15:15" x14ac:dyDescent="0.25">
      <c r="O4326" t="str">
        <f t="shared" si="524"/>
        <v/>
      </c>
    </row>
    <row r="4327" spans="15:15" x14ac:dyDescent="0.25">
      <c r="O4327" t="str">
        <f t="shared" si="524"/>
        <v/>
      </c>
    </row>
    <row r="4328" spans="15:15" x14ac:dyDescent="0.25">
      <c r="O4328" t="str">
        <f t="shared" si="524"/>
        <v/>
      </c>
    </row>
    <row r="4329" spans="15:15" x14ac:dyDescent="0.25">
      <c r="O4329" t="str">
        <f t="shared" si="524"/>
        <v/>
      </c>
    </row>
    <row r="4330" spans="15:15" x14ac:dyDescent="0.25">
      <c r="O4330" t="str">
        <f t="shared" si="524"/>
        <v/>
      </c>
    </row>
    <row r="4331" spans="15:15" x14ac:dyDescent="0.25">
      <c r="O4331" t="str">
        <f t="shared" si="524"/>
        <v/>
      </c>
    </row>
    <row r="4332" spans="15:15" x14ac:dyDescent="0.25">
      <c r="O4332" t="str">
        <f t="shared" si="524"/>
        <v/>
      </c>
    </row>
    <row r="4333" spans="15:15" x14ac:dyDescent="0.25">
      <c r="O4333" t="str">
        <f t="shared" si="524"/>
        <v/>
      </c>
    </row>
    <row r="4334" spans="15:15" x14ac:dyDescent="0.25">
      <c r="O4334" t="str">
        <f t="shared" si="524"/>
        <v/>
      </c>
    </row>
    <row r="4335" spans="15:15" x14ac:dyDescent="0.25">
      <c r="O4335" t="str">
        <f t="shared" si="524"/>
        <v/>
      </c>
    </row>
    <row r="4336" spans="15:15" x14ac:dyDescent="0.25">
      <c r="O4336" t="str">
        <f t="shared" si="524"/>
        <v/>
      </c>
    </row>
    <row r="4337" spans="15:15" x14ac:dyDescent="0.25">
      <c r="O4337" t="str">
        <f t="shared" si="524"/>
        <v/>
      </c>
    </row>
    <row r="4338" spans="15:15" x14ac:dyDescent="0.25">
      <c r="O4338" t="str">
        <f t="shared" si="524"/>
        <v/>
      </c>
    </row>
    <row r="4339" spans="15:15" x14ac:dyDescent="0.25">
      <c r="O4339" t="str">
        <f t="shared" si="524"/>
        <v/>
      </c>
    </row>
    <row r="4340" spans="15:15" x14ac:dyDescent="0.25">
      <c r="O4340" t="str">
        <f t="shared" si="524"/>
        <v/>
      </c>
    </row>
    <row r="4341" spans="15:15" x14ac:dyDescent="0.25">
      <c r="O4341" t="str">
        <f t="shared" si="524"/>
        <v/>
      </c>
    </row>
    <row r="4342" spans="15:15" x14ac:dyDescent="0.25">
      <c r="O4342" t="str">
        <f t="shared" si="524"/>
        <v/>
      </c>
    </row>
    <row r="4343" spans="15:15" x14ac:dyDescent="0.25">
      <c r="O4343" t="str">
        <f t="shared" si="524"/>
        <v/>
      </c>
    </row>
    <row r="4344" spans="15:15" x14ac:dyDescent="0.25">
      <c r="O4344" t="str">
        <f t="shared" si="524"/>
        <v/>
      </c>
    </row>
    <row r="4345" spans="15:15" x14ac:dyDescent="0.25">
      <c r="O4345" t="str">
        <f t="shared" si="524"/>
        <v/>
      </c>
    </row>
    <row r="4346" spans="15:15" x14ac:dyDescent="0.25">
      <c r="O4346" t="str">
        <f t="shared" si="524"/>
        <v/>
      </c>
    </row>
    <row r="4347" spans="15:15" x14ac:dyDescent="0.25">
      <c r="O4347" t="str">
        <f t="shared" si="524"/>
        <v/>
      </c>
    </row>
    <row r="4348" spans="15:15" x14ac:dyDescent="0.25">
      <c r="O4348" t="str">
        <f t="shared" si="524"/>
        <v/>
      </c>
    </row>
    <row r="4349" spans="15:15" x14ac:dyDescent="0.25">
      <c r="O4349" t="str">
        <f t="shared" si="524"/>
        <v/>
      </c>
    </row>
    <row r="4350" spans="15:15" x14ac:dyDescent="0.25">
      <c r="O4350" t="str">
        <f t="shared" si="524"/>
        <v/>
      </c>
    </row>
    <row r="4351" spans="15:15" x14ac:dyDescent="0.25">
      <c r="O4351" t="str">
        <f t="shared" si="524"/>
        <v/>
      </c>
    </row>
    <row r="4352" spans="15:15" x14ac:dyDescent="0.25">
      <c r="O4352" t="str">
        <f t="shared" si="524"/>
        <v/>
      </c>
    </row>
    <row r="4353" spans="15:15" x14ac:dyDescent="0.25">
      <c r="O4353" t="str">
        <f t="shared" si="524"/>
        <v/>
      </c>
    </row>
    <row r="4354" spans="15:15" x14ac:dyDescent="0.25">
      <c r="O4354" t="str">
        <f t="shared" si="524"/>
        <v/>
      </c>
    </row>
    <row r="4355" spans="15:15" x14ac:dyDescent="0.25">
      <c r="O4355" t="str">
        <f t="shared" si="524"/>
        <v/>
      </c>
    </row>
    <row r="4356" spans="15:15" x14ac:dyDescent="0.25">
      <c r="O4356" t="str">
        <f t="shared" si="524"/>
        <v/>
      </c>
    </row>
    <row r="4357" spans="15:15" x14ac:dyDescent="0.25">
      <c r="O4357" t="str">
        <f t="shared" si="524"/>
        <v/>
      </c>
    </row>
    <row r="4358" spans="15:15" x14ac:dyDescent="0.25">
      <c r="O4358" t="str">
        <f t="shared" si="524"/>
        <v/>
      </c>
    </row>
    <row r="4359" spans="15:15" x14ac:dyDescent="0.25">
      <c r="O4359" t="str">
        <f t="shared" si="524"/>
        <v/>
      </c>
    </row>
    <row r="4360" spans="15:15" x14ac:dyDescent="0.25">
      <c r="O4360" t="str">
        <f t="shared" si="524"/>
        <v/>
      </c>
    </row>
    <row r="4361" spans="15:15" x14ac:dyDescent="0.25">
      <c r="O4361" t="str">
        <f t="shared" si="524"/>
        <v/>
      </c>
    </row>
    <row r="4362" spans="15:15" x14ac:dyDescent="0.25">
      <c r="O4362" t="str">
        <f t="shared" ref="O4362:O4425" si="525">IF(P4362="","",O4361+1)</f>
        <v/>
      </c>
    </row>
    <row r="4363" spans="15:15" x14ac:dyDescent="0.25">
      <c r="O4363" t="str">
        <f t="shared" si="525"/>
        <v/>
      </c>
    </row>
    <row r="4364" spans="15:15" x14ac:dyDescent="0.25">
      <c r="O4364" t="str">
        <f t="shared" si="525"/>
        <v/>
      </c>
    </row>
    <row r="4365" spans="15:15" x14ac:dyDescent="0.25">
      <c r="O4365" t="str">
        <f t="shared" si="525"/>
        <v/>
      </c>
    </row>
    <row r="4366" spans="15:15" x14ac:dyDescent="0.25">
      <c r="O4366" t="str">
        <f t="shared" si="525"/>
        <v/>
      </c>
    </row>
    <row r="4367" spans="15:15" x14ac:dyDescent="0.25">
      <c r="O4367" t="str">
        <f t="shared" si="525"/>
        <v/>
      </c>
    </row>
    <row r="4368" spans="15:15" x14ac:dyDescent="0.25">
      <c r="O4368" t="str">
        <f t="shared" si="525"/>
        <v/>
      </c>
    </row>
    <row r="4369" spans="15:15" x14ac:dyDescent="0.25">
      <c r="O4369" t="str">
        <f t="shared" si="525"/>
        <v/>
      </c>
    </row>
    <row r="4370" spans="15:15" x14ac:dyDescent="0.25">
      <c r="O4370" t="str">
        <f t="shared" si="525"/>
        <v/>
      </c>
    </row>
    <row r="4371" spans="15:15" x14ac:dyDescent="0.25">
      <c r="O4371" t="str">
        <f t="shared" si="525"/>
        <v/>
      </c>
    </row>
    <row r="4372" spans="15:15" x14ac:dyDescent="0.25">
      <c r="O4372" t="str">
        <f t="shared" si="525"/>
        <v/>
      </c>
    </row>
    <row r="4373" spans="15:15" x14ac:dyDescent="0.25">
      <c r="O4373" t="str">
        <f t="shared" si="525"/>
        <v/>
      </c>
    </row>
    <row r="4374" spans="15:15" x14ac:dyDescent="0.25">
      <c r="O4374" t="str">
        <f t="shared" si="525"/>
        <v/>
      </c>
    </row>
    <row r="4375" spans="15:15" x14ac:dyDescent="0.25">
      <c r="O4375" t="str">
        <f t="shared" si="525"/>
        <v/>
      </c>
    </row>
    <row r="4376" spans="15:15" x14ac:dyDescent="0.25">
      <c r="O4376" t="str">
        <f t="shared" si="525"/>
        <v/>
      </c>
    </row>
    <row r="4377" spans="15:15" x14ac:dyDescent="0.25">
      <c r="O4377" t="str">
        <f t="shared" si="525"/>
        <v/>
      </c>
    </row>
    <row r="4378" spans="15:15" x14ac:dyDescent="0.25">
      <c r="O4378" t="str">
        <f t="shared" si="525"/>
        <v/>
      </c>
    </row>
    <row r="4379" spans="15:15" x14ac:dyDescent="0.25">
      <c r="O4379" t="str">
        <f t="shared" si="525"/>
        <v/>
      </c>
    </row>
    <row r="4380" spans="15:15" x14ac:dyDescent="0.25">
      <c r="O4380" t="str">
        <f t="shared" si="525"/>
        <v/>
      </c>
    </row>
    <row r="4381" spans="15:15" x14ac:dyDescent="0.25">
      <c r="O4381" t="str">
        <f t="shared" si="525"/>
        <v/>
      </c>
    </row>
    <row r="4382" spans="15:15" x14ac:dyDescent="0.25">
      <c r="O4382" t="str">
        <f t="shared" si="525"/>
        <v/>
      </c>
    </row>
    <row r="4383" spans="15:15" x14ac:dyDescent="0.25">
      <c r="O4383" t="str">
        <f t="shared" si="525"/>
        <v/>
      </c>
    </row>
    <row r="4384" spans="15:15" x14ac:dyDescent="0.25">
      <c r="O4384" t="str">
        <f t="shared" si="525"/>
        <v/>
      </c>
    </row>
    <row r="4385" spans="15:15" x14ac:dyDescent="0.25">
      <c r="O4385" t="str">
        <f t="shared" si="525"/>
        <v/>
      </c>
    </row>
    <row r="4386" spans="15:15" x14ac:dyDescent="0.25">
      <c r="O4386" t="str">
        <f t="shared" si="525"/>
        <v/>
      </c>
    </row>
    <row r="4387" spans="15:15" x14ac:dyDescent="0.25">
      <c r="O4387" t="str">
        <f t="shared" si="525"/>
        <v/>
      </c>
    </row>
    <row r="4388" spans="15:15" x14ac:dyDescent="0.25">
      <c r="O4388" t="str">
        <f t="shared" si="525"/>
        <v/>
      </c>
    </row>
    <row r="4389" spans="15:15" x14ac:dyDescent="0.25">
      <c r="O4389" t="str">
        <f t="shared" si="525"/>
        <v/>
      </c>
    </row>
    <row r="4390" spans="15:15" x14ac:dyDescent="0.25">
      <c r="O4390" t="str">
        <f t="shared" si="525"/>
        <v/>
      </c>
    </row>
    <row r="4391" spans="15:15" x14ac:dyDescent="0.25">
      <c r="O4391" t="str">
        <f t="shared" si="525"/>
        <v/>
      </c>
    </row>
    <row r="4392" spans="15:15" x14ac:dyDescent="0.25">
      <c r="O4392" t="str">
        <f t="shared" si="525"/>
        <v/>
      </c>
    </row>
    <row r="4393" spans="15:15" x14ac:dyDescent="0.25">
      <c r="O4393" t="str">
        <f t="shared" si="525"/>
        <v/>
      </c>
    </row>
    <row r="4394" spans="15:15" x14ac:dyDescent="0.25">
      <c r="O4394" t="str">
        <f t="shared" si="525"/>
        <v/>
      </c>
    </row>
    <row r="4395" spans="15:15" x14ac:dyDescent="0.25">
      <c r="O4395" t="str">
        <f t="shared" si="525"/>
        <v/>
      </c>
    </row>
    <row r="4396" spans="15:15" x14ac:dyDescent="0.25">
      <c r="O4396" t="str">
        <f t="shared" si="525"/>
        <v/>
      </c>
    </row>
    <row r="4397" spans="15:15" x14ac:dyDescent="0.25">
      <c r="O4397" t="str">
        <f t="shared" si="525"/>
        <v/>
      </c>
    </row>
    <row r="4398" spans="15:15" x14ac:dyDescent="0.25">
      <c r="O4398" t="str">
        <f t="shared" si="525"/>
        <v/>
      </c>
    </row>
    <row r="4399" spans="15:15" x14ac:dyDescent="0.25">
      <c r="O4399" t="str">
        <f t="shared" si="525"/>
        <v/>
      </c>
    </row>
    <row r="4400" spans="15:15" x14ac:dyDescent="0.25">
      <c r="O4400" t="str">
        <f t="shared" si="525"/>
        <v/>
      </c>
    </row>
    <row r="4401" spans="15:15" x14ac:dyDescent="0.25">
      <c r="O4401" t="str">
        <f t="shared" si="525"/>
        <v/>
      </c>
    </row>
    <row r="4402" spans="15:15" x14ac:dyDescent="0.25">
      <c r="O4402" t="str">
        <f t="shared" si="525"/>
        <v/>
      </c>
    </row>
    <row r="4403" spans="15:15" x14ac:dyDescent="0.25">
      <c r="O4403" t="str">
        <f t="shared" si="525"/>
        <v/>
      </c>
    </row>
    <row r="4404" spans="15:15" x14ac:dyDescent="0.25">
      <c r="O4404" t="str">
        <f t="shared" si="525"/>
        <v/>
      </c>
    </row>
    <row r="4405" spans="15:15" x14ac:dyDescent="0.25">
      <c r="O4405" t="str">
        <f t="shared" si="525"/>
        <v/>
      </c>
    </row>
    <row r="4406" spans="15:15" x14ac:dyDescent="0.25">
      <c r="O4406" t="str">
        <f t="shared" si="525"/>
        <v/>
      </c>
    </row>
    <row r="4407" spans="15:15" x14ac:dyDescent="0.25">
      <c r="O4407" t="str">
        <f t="shared" si="525"/>
        <v/>
      </c>
    </row>
    <row r="4408" spans="15:15" x14ac:dyDescent="0.25">
      <c r="O4408" t="str">
        <f t="shared" si="525"/>
        <v/>
      </c>
    </row>
    <row r="4409" spans="15:15" x14ac:dyDescent="0.25">
      <c r="O4409" t="str">
        <f t="shared" si="525"/>
        <v/>
      </c>
    </row>
    <row r="4410" spans="15:15" x14ac:dyDescent="0.25">
      <c r="O4410" t="str">
        <f t="shared" si="525"/>
        <v/>
      </c>
    </row>
    <row r="4411" spans="15:15" x14ac:dyDescent="0.25">
      <c r="O4411" t="str">
        <f t="shared" si="525"/>
        <v/>
      </c>
    </row>
    <row r="4412" spans="15:15" x14ac:dyDescent="0.25">
      <c r="O4412" t="str">
        <f t="shared" si="525"/>
        <v/>
      </c>
    </row>
    <row r="4413" spans="15:15" x14ac:dyDescent="0.25">
      <c r="O4413" t="str">
        <f t="shared" si="525"/>
        <v/>
      </c>
    </row>
    <row r="4414" spans="15:15" x14ac:dyDescent="0.25">
      <c r="O4414" t="str">
        <f t="shared" si="525"/>
        <v/>
      </c>
    </row>
    <row r="4415" spans="15:15" x14ac:dyDescent="0.25">
      <c r="O4415" t="str">
        <f t="shared" si="525"/>
        <v/>
      </c>
    </row>
    <row r="4416" spans="15:15" x14ac:dyDescent="0.25">
      <c r="O4416" t="str">
        <f t="shared" si="525"/>
        <v/>
      </c>
    </row>
    <row r="4417" spans="15:15" x14ac:dyDescent="0.25">
      <c r="O4417" t="str">
        <f t="shared" si="525"/>
        <v/>
      </c>
    </row>
    <row r="4418" spans="15:15" x14ac:dyDescent="0.25">
      <c r="O4418" t="str">
        <f t="shared" si="525"/>
        <v/>
      </c>
    </row>
    <row r="4419" spans="15:15" x14ac:dyDescent="0.25">
      <c r="O4419" t="str">
        <f t="shared" si="525"/>
        <v/>
      </c>
    </row>
    <row r="4420" spans="15:15" x14ac:dyDescent="0.25">
      <c r="O4420" t="str">
        <f t="shared" si="525"/>
        <v/>
      </c>
    </row>
    <row r="4421" spans="15:15" x14ac:dyDescent="0.25">
      <c r="O4421" t="str">
        <f t="shared" si="525"/>
        <v/>
      </c>
    </row>
    <row r="4422" spans="15:15" x14ac:dyDescent="0.25">
      <c r="O4422" t="str">
        <f t="shared" si="525"/>
        <v/>
      </c>
    </row>
    <row r="4423" spans="15:15" x14ac:dyDescent="0.25">
      <c r="O4423" t="str">
        <f t="shared" si="525"/>
        <v/>
      </c>
    </row>
    <row r="4424" spans="15:15" x14ac:dyDescent="0.25">
      <c r="O4424" t="str">
        <f t="shared" si="525"/>
        <v/>
      </c>
    </row>
    <row r="4425" spans="15:15" x14ac:dyDescent="0.25">
      <c r="O4425" t="str">
        <f t="shared" si="525"/>
        <v/>
      </c>
    </row>
    <row r="4426" spans="15:15" x14ac:dyDescent="0.25">
      <c r="O4426" t="str">
        <f t="shared" ref="O4426:O4489" si="526">IF(P4426="","",O4425+1)</f>
        <v/>
      </c>
    </row>
    <row r="4427" spans="15:15" x14ac:dyDescent="0.25">
      <c r="O4427" t="str">
        <f t="shared" si="526"/>
        <v/>
      </c>
    </row>
    <row r="4428" spans="15:15" x14ac:dyDescent="0.25">
      <c r="O4428" t="str">
        <f t="shared" si="526"/>
        <v/>
      </c>
    </row>
    <row r="4429" spans="15:15" x14ac:dyDescent="0.25">
      <c r="O4429" t="str">
        <f t="shared" si="526"/>
        <v/>
      </c>
    </row>
    <row r="4430" spans="15:15" x14ac:dyDescent="0.25">
      <c r="O4430" t="str">
        <f t="shared" si="526"/>
        <v/>
      </c>
    </row>
    <row r="4431" spans="15:15" x14ac:dyDescent="0.25">
      <c r="O4431" t="str">
        <f t="shared" si="526"/>
        <v/>
      </c>
    </row>
    <row r="4432" spans="15:15" x14ac:dyDescent="0.25">
      <c r="O4432" t="str">
        <f t="shared" si="526"/>
        <v/>
      </c>
    </row>
    <row r="4433" spans="15:15" x14ac:dyDescent="0.25">
      <c r="O4433" t="str">
        <f t="shared" si="526"/>
        <v/>
      </c>
    </row>
    <row r="4434" spans="15:15" x14ac:dyDescent="0.25">
      <c r="O4434" t="str">
        <f t="shared" si="526"/>
        <v/>
      </c>
    </row>
    <row r="4435" spans="15:15" x14ac:dyDescent="0.25">
      <c r="O4435" t="str">
        <f t="shared" si="526"/>
        <v/>
      </c>
    </row>
    <row r="4436" spans="15:15" x14ac:dyDescent="0.25">
      <c r="O4436" t="str">
        <f t="shared" si="526"/>
        <v/>
      </c>
    </row>
    <row r="4437" spans="15:15" x14ac:dyDescent="0.25">
      <c r="O4437" t="str">
        <f t="shared" si="526"/>
        <v/>
      </c>
    </row>
    <row r="4438" spans="15:15" x14ac:dyDescent="0.25">
      <c r="O4438" t="str">
        <f t="shared" si="526"/>
        <v/>
      </c>
    </row>
    <row r="4439" spans="15:15" x14ac:dyDescent="0.25">
      <c r="O4439" t="str">
        <f t="shared" si="526"/>
        <v/>
      </c>
    </row>
    <row r="4440" spans="15:15" x14ac:dyDescent="0.25">
      <c r="O4440" t="str">
        <f t="shared" si="526"/>
        <v/>
      </c>
    </row>
    <row r="4441" spans="15:15" x14ac:dyDescent="0.25">
      <c r="O4441" t="str">
        <f t="shared" si="526"/>
        <v/>
      </c>
    </row>
    <row r="4442" spans="15:15" x14ac:dyDescent="0.25">
      <c r="O4442" t="str">
        <f t="shared" si="526"/>
        <v/>
      </c>
    </row>
    <row r="4443" spans="15:15" x14ac:dyDescent="0.25">
      <c r="O4443" t="str">
        <f t="shared" si="526"/>
        <v/>
      </c>
    </row>
    <row r="4444" spans="15:15" x14ac:dyDescent="0.25">
      <c r="O4444" t="str">
        <f t="shared" si="526"/>
        <v/>
      </c>
    </row>
    <row r="4445" spans="15:15" x14ac:dyDescent="0.25">
      <c r="O4445" t="str">
        <f t="shared" si="526"/>
        <v/>
      </c>
    </row>
    <row r="4446" spans="15:15" x14ac:dyDescent="0.25">
      <c r="O4446" t="str">
        <f t="shared" si="526"/>
        <v/>
      </c>
    </row>
    <row r="4447" spans="15:15" x14ac:dyDescent="0.25">
      <c r="O4447" t="str">
        <f t="shared" si="526"/>
        <v/>
      </c>
    </row>
    <row r="4448" spans="15:15" x14ac:dyDescent="0.25">
      <c r="O4448" t="str">
        <f t="shared" si="526"/>
        <v/>
      </c>
    </row>
    <row r="4449" spans="15:15" x14ac:dyDescent="0.25">
      <c r="O4449" t="str">
        <f t="shared" si="526"/>
        <v/>
      </c>
    </row>
    <row r="4450" spans="15:15" x14ac:dyDescent="0.25">
      <c r="O4450" t="str">
        <f t="shared" si="526"/>
        <v/>
      </c>
    </row>
    <row r="4451" spans="15:15" x14ac:dyDescent="0.25">
      <c r="O4451" t="str">
        <f t="shared" si="526"/>
        <v/>
      </c>
    </row>
    <row r="4452" spans="15:15" x14ac:dyDescent="0.25">
      <c r="O4452" t="str">
        <f t="shared" si="526"/>
        <v/>
      </c>
    </row>
    <row r="4453" spans="15:15" x14ac:dyDescent="0.25">
      <c r="O4453" t="str">
        <f t="shared" si="526"/>
        <v/>
      </c>
    </row>
    <row r="4454" spans="15:15" x14ac:dyDescent="0.25">
      <c r="O4454" t="str">
        <f t="shared" si="526"/>
        <v/>
      </c>
    </row>
    <row r="4455" spans="15:15" x14ac:dyDescent="0.25">
      <c r="O4455" t="str">
        <f t="shared" si="526"/>
        <v/>
      </c>
    </row>
    <row r="4456" spans="15:15" x14ac:dyDescent="0.25">
      <c r="O4456" t="str">
        <f t="shared" si="526"/>
        <v/>
      </c>
    </row>
    <row r="4457" spans="15:15" x14ac:dyDescent="0.25">
      <c r="O4457" t="str">
        <f t="shared" si="526"/>
        <v/>
      </c>
    </row>
    <row r="4458" spans="15:15" x14ac:dyDescent="0.25">
      <c r="O4458" t="str">
        <f t="shared" si="526"/>
        <v/>
      </c>
    </row>
    <row r="4459" spans="15:15" x14ac:dyDescent="0.25">
      <c r="O4459" t="str">
        <f t="shared" si="526"/>
        <v/>
      </c>
    </row>
    <row r="4460" spans="15:15" x14ac:dyDescent="0.25">
      <c r="O4460" t="str">
        <f t="shared" si="526"/>
        <v/>
      </c>
    </row>
    <row r="4461" spans="15:15" x14ac:dyDescent="0.25">
      <c r="O4461" t="str">
        <f t="shared" si="526"/>
        <v/>
      </c>
    </row>
    <row r="4462" spans="15:15" x14ac:dyDescent="0.25">
      <c r="O4462" t="str">
        <f t="shared" si="526"/>
        <v/>
      </c>
    </row>
    <row r="4463" spans="15:15" x14ac:dyDescent="0.25">
      <c r="O4463" t="str">
        <f t="shared" si="526"/>
        <v/>
      </c>
    </row>
    <row r="4464" spans="15:15" x14ac:dyDescent="0.25">
      <c r="O4464" t="str">
        <f t="shared" si="526"/>
        <v/>
      </c>
    </row>
    <row r="4465" spans="15:15" x14ac:dyDescent="0.25">
      <c r="O4465" t="str">
        <f t="shared" si="526"/>
        <v/>
      </c>
    </row>
    <row r="4466" spans="15:15" x14ac:dyDescent="0.25">
      <c r="O4466" t="str">
        <f t="shared" si="526"/>
        <v/>
      </c>
    </row>
    <row r="4467" spans="15:15" x14ac:dyDescent="0.25">
      <c r="O4467" t="str">
        <f t="shared" si="526"/>
        <v/>
      </c>
    </row>
    <row r="4468" spans="15:15" x14ac:dyDescent="0.25">
      <c r="O4468" t="str">
        <f t="shared" si="526"/>
        <v/>
      </c>
    </row>
    <row r="4469" spans="15:15" x14ac:dyDescent="0.25">
      <c r="O4469" t="str">
        <f t="shared" si="526"/>
        <v/>
      </c>
    </row>
    <row r="4470" spans="15:15" x14ac:dyDescent="0.25">
      <c r="O4470" t="str">
        <f t="shared" si="526"/>
        <v/>
      </c>
    </row>
    <row r="4471" spans="15:15" x14ac:dyDescent="0.25">
      <c r="O4471" t="str">
        <f t="shared" si="526"/>
        <v/>
      </c>
    </row>
    <row r="4472" spans="15:15" x14ac:dyDescent="0.25">
      <c r="O4472" t="str">
        <f t="shared" si="526"/>
        <v/>
      </c>
    </row>
    <row r="4473" spans="15:15" x14ac:dyDescent="0.25">
      <c r="O4473" t="str">
        <f t="shared" si="526"/>
        <v/>
      </c>
    </row>
    <row r="4474" spans="15:15" x14ac:dyDescent="0.25">
      <c r="O4474" t="str">
        <f t="shared" si="526"/>
        <v/>
      </c>
    </row>
    <row r="4475" spans="15:15" x14ac:dyDescent="0.25">
      <c r="O4475" t="str">
        <f t="shared" si="526"/>
        <v/>
      </c>
    </row>
    <row r="4476" spans="15:15" x14ac:dyDescent="0.25">
      <c r="O4476" t="str">
        <f t="shared" si="526"/>
        <v/>
      </c>
    </row>
    <row r="4477" spans="15:15" x14ac:dyDescent="0.25">
      <c r="O4477" t="str">
        <f t="shared" si="526"/>
        <v/>
      </c>
    </row>
    <row r="4478" spans="15:15" x14ac:dyDescent="0.25">
      <c r="O4478" t="str">
        <f t="shared" si="526"/>
        <v/>
      </c>
    </row>
    <row r="4479" spans="15:15" x14ac:dyDescent="0.25">
      <c r="O4479" t="str">
        <f t="shared" si="526"/>
        <v/>
      </c>
    </row>
    <row r="4480" spans="15:15" x14ac:dyDescent="0.25">
      <c r="O4480" t="str">
        <f t="shared" si="526"/>
        <v/>
      </c>
    </row>
    <row r="4481" spans="15:15" x14ac:dyDescent="0.25">
      <c r="O4481" t="str">
        <f t="shared" si="526"/>
        <v/>
      </c>
    </row>
    <row r="4482" spans="15:15" x14ac:dyDescent="0.25">
      <c r="O4482" t="str">
        <f t="shared" si="526"/>
        <v/>
      </c>
    </row>
    <row r="4483" spans="15:15" x14ac:dyDescent="0.25">
      <c r="O4483" t="str">
        <f t="shared" si="526"/>
        <v/>
      </c>
    </row>
    <row r="4484" spans="15:15" x14ac:dyDescent="0.25">
      <c r="O4484" t="str">
        <f t="shared" si="526"/>
        <v/>
      </c>
    </row>
    <row r="4485" spans="15:15" x14ac:dyDescent="0.25">
      <c r="O4485" t="str">
        <f t="shared" si="526"/>
        <v/>
      </c>
    </row>
    <row r="4486" spans="15:15" x14ac:dyDescent="0.25">
      <c r="O4486" t="str">
        <f t="shared" si="526"/>
        <v/>
      </c>
    </row>
    <row r="4487" spans="15:15" x14ac:dyDescent="0.25">
      <c r="O4487" t="str">
        <f t="shared" si="526"/>
        <v/>
      </c>
    </row>
    <row r="4488" spans="15:15" x14ac:dyDescent="0.25">
      <c r="O4488" t="str">
        <f t="shared" si="526"/>
        <v/>
      </c>
    </row>
    <row r="4489" spans="15:15" x14ac:dyDescent="0.25">
      <c r="O4489" t="str">
        <f t="shared" si="526"/>
        <v/>
      </c>
    </row>
    <row r="4490" spans="15:15" x14ac:dyDescent="0.25">
      <c r="O4490" t="str">
        <f t="shared" ref="O4490:O4553" si="527">IF(P4490="","",O4489+1)</f>
        <v/>
      </c>
    </row>
    <row r="4491" spans="15:15" x14ac:dyDescent="0.25">
      <c r="O4491" t="str">
        <f t="shared" si="527"/>
        <v/>
      </c>
    </row>
    <row r="4492" spans="15:15" x14ac:dyDescent="0.25">
      <c r="O4492" t="str">
        <f t="shared" si="527"/>
        <v/>
      </c>
    </row>
    <row r="4493" spans="15:15" x14ac:dyDescent="0.25">
      <c r="O4493" t="str">
        <f t="shared" si="527"/>
        <v/>
      </c>
    </row>
    <row r="4494" spans="15:15" x14ac:dyDescent="0.25">
      <c r="O4494" t="str">
        <f t="shared" si="527"/>
        <v/>
      </c>
    </row>
    <row r="4495" spans="15:15" x14ac:dyDescent="0.25">
      <c r="O4495" t="str">
        <f t="shared" si="527"/>
        <v/>
      </c>
    </row>
    <row r="4496" spans="15:15" x14ac:dyDescent="0.25">
      <c r="O4496" t="str">
        <f t="shared" si="527"/>
        <v/>
      </c>
    </row>
    <row r="4497" spans="15:15" x14ac:dyDescent="0.25">
      <c r="O4497" t="str">
        <f t="shared" si="527"/>
        <v/>
      </c>
    </row>
    <row r="4498" spans="15:15" x14ac:dyDescent="0.25">
      <c r="O4498" t="str">
        <f t="shared" si="527"/>
        <v/>
      </c>
    </row>
    <row r="4499" spans="15:15" x14ac:dyDescent="0.25">
      <c r="O4499" t="str">
        <f t="shared" si="527"/>
        <v/>
      </c>
    </row>
    <row r="4500" spans="15:15" x14ac:dyDescent="0.25">
      <c r="O4500" t="str">
        <f t="shared" si="527"/>
        <v/>
      </c>
    </row>
    <row r="4501" spans="15:15" x14ac:dyDescent="0.25">
      <c r="O4501" t="str">
        <f t="shared" si="527"/>
        <v/>
      </c>
    </row>
    <row r="4502" spans="15:15" x14ac:dyDescent="0.25">
      <c r="O4502" t="str">
        <f t="shared" si="527"/>
        <v/>
      </c>
    </row>
    <row r="4503" spans="15:15" x14ac:dyDescent="0.25">
      <c r="O4503" t="str">
        <f t="shared" si="527"/>
        <v/>
      </c>
    </row>
    <row r="4504" spans="15:15" x14ac:dyDescent="0.25">
      <c r="O4504" t="str">
        <f t="shared" si="527"/>
        <v/>
      </c>
    </row>
    <row r="4505" spans="15:15" x14ac:dyDescent="0.25">
      <c r="O4505" t="str">
        <f t="shared" si="527"/>
        <v/>
      </c>
    </row>
    <row r="4506" spans="15:15" x14ac:dyDescent="0.25">
      <c r="O4506" t="str">
        <f t="shared" si="527"/>
        <v/>
      </c>
    </row>
    <row r="4507" spans="15:15" x14ac:dyDescent="0.25">
      <c r="O4507" t="str">
        <f t="shared" si="527"/>
        <v/>
      </c>
    </row>
    <row r="4508" spans="15:15" x14ac:dyDescent="0.25">
      <c r="O4508" t="str">
        <f t="shared" si="527"/>
        <v/>
      </c>
    </row>
    <row r="4509" spans="15:15" x14ac:dyDescent="0.25">
      <c r="O4509" t="str">
        <f t="shared" si="527"/>
        <v/>
      </c>
    </row>
    <row r="4510" spans="15:15" x14ac:dyDescent="0.25">
      <c r="O4510" t="str">
        <f t="shared" si="527"/>
        <v/>
      </c>
    </row>
    <row r="4511" spans="15:15" x14ac:dyDescent="0.25">
      <c r="O4511" t="str">
        <f t="shared" si="527"/>
        <v/>
      </c>
    </row>
    <row r="4512" spans="15:15" x14ac:dyDescent="0.25">
      <c r="O4512" t="str">
        <f t="shared" si="527"/>
        <v/>
      </c>
    </row>
    <row r="4513" spans="15:15" x14ac:dyDescent="0.25">
      <c r="O4513" t="str">
        <f t="shared" si="527"/>
        <v/>
      </c>
    </row>
    <row r="4514" spans="15:15" x14ac:dyDescent="0.25">
      <c r="O4514" t="str">
        <f t="shared" si="527"/>
        <v/>
      </c>
    </row>
    <row r="4515" spans="15:15" x14ac:dyDescent="0.25">
      <c r="O4515" t="str">
        <f t="shared" si="527"/>
        <v/>
      </c>
    </row>
    <row r="4516" spans="15:15" x14ac:dyDescent="0.25">
      <c r="O4516" t="str">
        <f t="shared" si="527"/>
        <v/>
      </c>
    </row>
    <row r="4517" spans="15:15" x14ac:dyDescent="0.25">
      <c r="O4517" t="str">
        <f t="shared" si="527"/>
        <v/>
      </c>
    </row>
    <row r="4518" spans="15:15" x14ac:dyDescent="0.25">
      <c r="O4518" t="str">
        <f t="shared" si="527"/>
        <v/>
      </c>
    </row>
    <row r="4519" spans="15:15" x14ac:dyDescent="0.25">
      <c r="O4519" t="str">
        <f t="shared" si="527"/>
        <v/>
      </c>
    </row>
    <row r="4520" spans="15:15" x14ac:dyDescent="0.25">
      <c r="O4520" t="str">
        <f t="shared" si="527"/>
        <v/>
      </c>
    </row>
    <row r="4521" spans="15:15" x14ac:dyDescent="0.25">
      <c r="O4521" t="str">
        <f t="shared" si="527"/>
        <v/>
      </c>
    </row>
    <row r="4522" spans="15:15" x14ac:dyDescent="0.25">
      <c r="O4522" t="str">
        <f t="shared" si="527"/>
        <v/>
      </c>
    </row>
    <row r="4523" spans="15:15" x14ac:dyDescent="0.25">
      <c r="O4523" t="str">
        <f t="shared" si="527"/>
        <v/>
      </c>
    </row>
    <row r="4524" spans="15:15" x14ac:dyDescent="0.25">
      <c r="O4524" t="str">
        <f t="shared" si="527"/>
        <v/>
      </c>
    </row>
    <row r="4525" spans="15:15" x14ac:dyDescent="0.25">
      <c r="O4525" t="str">
        <f t="shared" si="527"/>
        <v/>
      </c>
    </row>
    <row r="4526" spans="15:15" x14ac:dyDescent="0.25">
      <c r="O4526" t="str">
        <f t="shared" si="527"/>
        <v/>
      </c>
    </row>
    <row r="4527" spans="15:15" x14ac:dyDescent="0.25">
      <c r="O4527" t="str">
        <f t="shared" si="527"/>
        <v/>
      </c>
    </row>
    <row r="4528" spans="15:15" x14ac:dyDescent="0.25">
      <c r="O4528" t="str">
        <f t="shared" si="527"/>
        <v/>
      </c>
    </row>
    <row r="4529" spans="15:15" x14ac:dyDescent="0.25">
      <c r="O4529" t="str">
        <f t="shared" si="527"/>
        <v/>
      </c>
    </row>
    <row r="4530" spans="15:15" x14ac:dyDescent="0.25">
      <c r="O4530" t="str">
        <f t="shared" si="527"/>
        <v/>
      </c>
    </row>
    <row r="4531" spans="15:15" x14ac:dyDescent="0.25">
      <c r="O4531" t="str">
        <f t="shared" si="527"/>
        <v/>
      </c>
    </row>
    <row r="4532" spans="15:15" x14ac:dyDescent="0.25">
      <c r="O4532" t="str">
        <f t="shared" si="527"/>
        <v/>
      </c>
    </row>
    <row r="4533" spans="15:15" x14ac:dyDescent="0.25">
      <c r="O4533" t="str">
        <f t="shared" si="527"/>
        <v/>
      </c>
    </row>
    <row r="4534" spans="15:15" x14ac:dyDescent="0.25">
      <c r="O4534" t="str">
        <f t="shared" si="527"/>
        <v/>
      </c>
    </row>
    <row r="4535" spans="15:15" x14ac:dyDescent="0.25">
      <c r="O4535" t="str">
        <f t="shared" si="527"/>
        <v/>
      </c>
    </row>
    <row r="4536" spans="15:15" x14ac:dyDescent="0.25">
      <c r="O4536" t="str">
        <f t="shared" si="527"/>
        <v/>
      </c>
    </row>
    <row r="4537" spans="15:15" x14ac:dyDescent="0.25">
      <c r="O4537" t="str">
        <f t="shared" si="527"/>
        <v/>
      </c>
    </row>
    <row r="4538" spans="15:15" x14ac:dyDescent="0.25">
      <c r="O4538" t="str">
        <f t="shared" si="527"/>
        <v/>
      </c>
    </row>
    <row r="4539" spans="15:15" x14ac:dyDescent="0.25">
      <c r="O4539" t="str">
        <f t="shared" si="527"/>
        <v/>
      </c>
    </row>
    <row r="4540" spans="15:15" x14ac:dyDescent="0.25">
      <c r="O4540" t="str">
        <f t="shared" si="527"/>
        <v/>
      </c>
    </row>
    <row r="4541" spans="15:15" x14ac:dyDescent="0.25">
      <c r="O4541" t="str">
        <f t="shared" si="527"/>
        <v/>
      </c>
    </row>
    <row r="4542" spans="15:15" x14ac:dyDescent="0.25">
      <c r="O4542" t="str">
        <f t="shared" si="527"/>
        <v/>
      </c>
    </row>
    <row r="4543" spans="15:15" x14ac:dyDescent="0.25">
      <c r="O4543" t="str">
        <f t="shared" si="527"/>
        <v/>
      </c>
    </row>
    <row r="4544" spans="15:15" x14ac:dyDescent="0.25">
      <c r="O4544" t="str">
        <f t="shared" si="527"/>
        <v/>
      </c>
    </row>
    <row r="4545" spans="15:15" x14ac:dyDescent="0.25">
      <c r="O4545" t="str">
        <f t="shared" si="527"/>
        <v/>
      </c>
    </row>
    <row r="4546" spans="15:15" x14ac:dyDescent="0.25">
      <c r="O4546" t="str">
        <f t="shared" si="527"/>
        <v/>
      </c>
    </row>
    <row r="4547" spans="15:15" x14ac:dyDescent="0.25">
      <c r="O4547" t="str">
        <f t="shared" si="527"/>
        <v/>
      </c>
    </row>
    <row r="4548" spans="15:15" x14ac:dyDescent="0.25">
      <c r="O4548" t="str">
        <f t="shared" si="527"/>
        <v/>
      </c>
    </row>
    <row r="4549" spans="15:15" x14ac:dyDescent="0.25">
      <c r="O4549" t="str">
        <f t="shared" si="527"/>
        <v/>
      </c>
    </row>
    <row r="4550" spans="15:15" x14ac:dyDescent="0.25">
      <c r="O4550" t="str">
        <f t="shared" si="527"/>
        <v/>
      </c>
    </row>
    <row r="4551" spans="15:15" x14ac:dyDescent="0.25">
      <c r="O4551" t="str">
        <f t="shared" si="527"/>
        <v/>
      </c>
    </row>
    <row r="4552" spans="15:15" x14ac:dyDescent="0.25">
      <c r="O4552" t="str">
        <f t="shared" si="527"/>
        <v/>
      </c>
    </row>
    <row r="4553" spans="15:15" x14ac:dyDescent="0.25">
      <c r="O4553" t="str">
        <f t="shared" si="527"/>
        <v/>
      </c>
    </row>
    <row r="4554" spans="15:15" x14ac:dyDescent="0.25">
      <c r="O4554" t="str">
        <f t="shared" ref="O4554:O4617" si="528">IF(P4554="","",O4553+1)</f>
        <v/>
      </c>
    </row>
    <row r="4555" spans="15:15" x14ac:dyDescent="0.25">
      <c r="O4555" t="str">
        <f t="shared" si="528"/>
        <v/>
      </c>
    </row>
    <row r="4556" spans="15:15" x14ac:dyDescent="0.25">
      <c r="O4556" t="str">
        <f t="shared" si="528"/>
        <v/>
      </c>
    </row>
    <row r="4557" spans="15:15" x14ac:dyDescent="0.25">
      <c r="O4557" t="str">
        <f t="shared" si="528"/>
        <v/>
      </c>
    </row>
    <row r="4558" spans="15:15" x14ac:dyDescent="0.25">
      <c r="O4558" t="str">
        <f t="shared" si="528"/>
        <v/>
      </c>
    </row>
    <row r="4559" spans="15:15" x14ac:dyDescent="0.25">
      <c r="O4559" t="str">
        <f t="shared" si="528"/>
        <v/>
      </c>
    </row>
    <row r="4560" spans="15:15" x14ac:dyDescent="0.25">
      <c r="O4560" t="str">
        <f t="shared" si="528"/>
        <v/>
      </c>
    </row>
    <row r="4561" spans="15:15" x14ac:dyDescent="0.25">
      <c r="O4561" t="str">
        <f t="shared" si="528"/>
        <v/>
      </c>
    </row>
    <row r="4562" spans="15:15" x14ac:dyDescent="0.25">
      <c r="O4562" t="str">
        <f t="shared" si="528"/>
        <v/>
      </c>
    </row>
    <row r="4563" spans="15:15" x14ac:dyDescent="0.25">
      <c r="O4563" t="str">
        <f t="shared" si="528"/>
        <v/>
      </c>
    </row>
    <row r="4564" spans="15:15" x14ac:dyDescent="0.25">
      <c r="O4564" t="str">
        <f t="shared" si="528"/>
        <v/>
      </c>
    </row>
    <row r="4565" spans="15:15" x14ac:dyDescent="0.25">
      <c r="O4565" t="str">
        <f t="shared" si="528"/>
        <v/>
      </c>
    </row>
    <row r="4566" spans="15:15" x14ac:dyDescent="0.25">
      <c r="O4566" t="str">
        <f t="shared" si="528"/>
        <v/>
      </c>
    </row>
    <row r="4567" spans="15:15" x14ac:dyDescent="0.25">
      <c r="O4567" t="str">
        <f t="shared" si="528"/>
        <v/>
      </c>
    </row>
    <row r="4568" spans="15:15" x14ac:dyDescent="0.25">
      <c r="O4568" t="str">
        <f t="shared" si="528"/>
        <v/>
      </c>
    </row>
    <row r="4569" spans="15:15" x14ac:dyDescent="0.25">
      <c r="O4569" t="str">
        <f t="shared" si="528"/>
        <v/>
      </c>
    </row>
    <row r="4570" spans="15:15" x14ac:dyDescent="0.25">
      <c r="O4570" t="str">
        <f t="shared" si="528"/>
        <v/>
      </c>
    </row>
    <row r="4571" spans="15:15" x14ac:dyDescent="0.25">
      <c r="O4571" t="str">
        <f t="shared" si="528"/>
        <v/>
      </c>
    </row>
    <row r="4572" spans="15:15" x14ac:dyDescent="0.25">
      <c r="O4572" t="str">
        <f t="shared" si="528"/>
        <v/>
      </c>
    </row>
    <row r="4573" spans="15:15" x14ac:dyDescent="0.25">
      <c r="O4573" t="str">
        <f t="shared" si="528"/>
        <v/>
      </c>
    </row>
    <row r="4574" spans="15:15" x14ac:dyDescent="0.25">
      <c r="O4574" t="str">
        <f t="shared" si="528"/>
        <v/>
      </c>
    </row>
    <row r="4575" spans="15:15" x14ac:dyDescent="0.25">
      <c r="O4575" t="str">
        <f t="shared" si="528"/>
        <v/>
      </c>
    </row>
    <row r="4576" spans="15:15" x14ac:dyDescent="0.25">
      <c r="O4576" t="str">
        <f t="shared" si="528"/>
        <v/>
      </c>
    </row>
    <row r="4577" spans="15:15" x14ac:dyDescent="0.25">
      <c r="O4577" t="str">
        <f t="shared" si="528"/>
        <v/>
      </c>
    </row>
    <row r="4578" spans="15:15" x14ac:dyDescent="0.25">
      <c r="O4578" t="str">
        <f t="shared" si="528"/>
        <v/>
      </c>
    </row>
    <row r="4579" spans="15:15" x14ac:dyDescent="0.25">
      <c r="O4579" t="str">
        <f t="shared" si="528"/>
        <v/>
      </c>
    </row>
    <row r="4580" spans="15:15" x14ac:dyDescent="0.25">
      <c r="O4580" t="str">
        <f t="shared" si="528"/>
        <v/>
      </c>
    </row>
    <row r="4581" spans="15:15" x14ac:dyDescent="0.25">
      <c r="O4581" t="str">
        <f t="shared" si="528"/>
        <v/>
      </c>
    </row>
    <row r="4582" spans="15:15" x14ac:dyDescent="0.25">
      <c r="O4582" t="str">
        <f t="shared" si="528"/>
        <v/>
      </c>
    </row>
    <row r="4583" spans="15:15" x14ac:dyDescent="0.25">
      <c r="O4583" t="str">
        <f t="shared" si="528"/>
        <v/>
      </c>
    </row>
    <row r="4584" spans="15:15" x14ac:dyDescent="0.25">
      <c r="O4584" t="str">
        <f t="shared" si="528"/>
        <v/>
      </c>
    </row>
    <row r="4585" spans="15:15" x14ac:dyDescent="0.25">
      <c r="O4585" t="str">
        <f t="shared" si="528"/>
        <v/>
      </c>
    </row>
    <row r="4586" spans="15:15" x14ac:dyDescent="0.25">
      <c r="O4586" t="str">
        <f t="shared" si="528"/>
        <v/>
      </c>
    </row>
    <row r="4587" spans="15:15" x14ac:dyDescent="0.25">
      <c r="O4587" t="str">
        <f t="shared" si="528"/>
        <v/>
      </c>
    </row>
    <row r="4588" spans="15:15" x14ac:dyDescent="0.25">
      <c r="O4588" t="str">
        <f t="shared" si="528"/>
        <v/>
      </c>
    </row>
    <row r="4589" spans="15:15" x14ac:dyDescent="0.25">
      <c r="O4589" t="str">
        <f t="shared" si="528"/>
        <v/>
      </c>
    </row>
    <row r="4590" spans="15:15" x14ac:dyDescent="0.25">
      <c r="O4590" t="str">
        <f t="shared" si="528"/>
        <v/>
      </c>
    </row>
    <row r="4591" spans="15:15" x14ac:dyDescent="0.25">
      <c r="O4591" t="str">
        <f t="shared" si="528"/>
        <v/>
      </c>
    </row>
    <row r="4592" spans="15:15" x14ac:dyDescent="0.25">
      <c r="O4592" t="str">
        <f t="shared" si="528"/>
        <v/>
      </c>
    </row>
    <row r="4593" spans="15:15" x14ac:dyDescent="0.25">
      <c r="O4593" t="str">
        <f t="shared" si="528"/>
        <v/>
      </c>
    </row>
    <row r="4594" spans="15:15" x14ac:dyDescent="0.25">
      <c r="O4594" t="str">
        <f t="shared" si="528"/>
        <v/>
      </c>
    </row>
    <row r="4595" spans="15:15" x14ac:dyDescent="0.25">
      <c r="O4595" t="str">
        <f t="shared" si="528"/>
        <v/>
      </c>
    </row>
    <row r="4596" spans="15:15" x14ac:dyDescent="0.25">
      <c r="O4596" t="str">
        <f t="shared" si="528"/>
        <v/>
      </c>
    </row>
    <row r="4597" spans="15:15" x14ac:dyDescent="0.25">
      <c r="O4597" t="str">
        <f t="shared" si="528"/>
        <v/>
      </c>
    </row>
    <row r="4598" spans="15:15" x14ac:dyDescent="0.25">
      <c r="O4598" t="str">
        <f t="shared" si="528"/>
        <v/>
      </c>
    </row>
    <row r="4599" spans="15:15" x14ac:dyDescent="0.25">
      <c r="O4599" t="str">
        <f t="shared" si="528"/>
        <v/>
      </c>
    </row>
    <row r="4600" spans="15:15" x14ac:dyDescent="0.25">
      <c r="O4600" t="str">
        <f t="shared" si="528"/>
        <v/>
      </c>
    </row>
    <row r="4601" spans="15:15" x14ac:dyDescent="0.25">
      <c r="O4601" t="str">
        <f t="shared" si="528"/>
        <v/>
      </c>
    </row>
    <row r="4602" spans="15:15" x14ac:dyDescent="0.25">
      <c r="O4602" t="str">
        <f t="shared" si="528"/>
        <v/>
      </c>
    </row>
    <row r="4603" spans="15:15" x14ac:dyDescent="0.25">
      <c r="O4603" t="str">
        <f t="shared" si="528"/>
        <v/>
      </c>
    </row>
    <row r="4604" spans="15:15" x14ac:dyDescent="0.25">
      <c r="O4604" t="str">
        <f t="shared" si="528"/>
        <v/>
      </c>
    </row>
    <row r="4605" spans="15:15" x14ac:dyDescent="0.25">
      <c r="O4605" t="str">
        <f t="shared" si="528"/>
        <v/>
      </c>
    </row>
    <row r="4606" spans="15:15" x14ac:dyDescent="0.25">
      <c r="O4606" t="str">
        <f t="shared" si="528"/>
        <v/>
      </c>
    </row>
    <row r="4607" spans="15:15" x14ac:dyDescent="0.25">
      <c r="O4607" t="str">
        <f t="shared" si="528"/>
        <v/>
      </c>
    </row>
    <row r="4608" spans="15:15" x14ac:dyDescent="0.25">
      <c r="O4608" t="str">
        <f t="shared" si="528"/>
        <v/>
      </c>
    </row>
    <row r="4609" spans="15:15" x14ac:dyDescent="0.25">
      <c r="O4609" t="str">
        <f t="shared" si="528"/>
        <v/>
      </c>
    </row>
    <row r="4610" spans="15:15" x14ac:dyDescent="0.25">
      <c r="O4610" t="str">
        <f t="shared" si="528"/>
        <v/>
      </c>
    </row>
    <row r="4611" spans="15:15" x14ac:dyDescent="0.25">
      <c r="O4611" t="str">
        <f t="shared" si="528"/>
        <v/>
      </c>
    </row>
    <row r="4612" spans="15:15" x14ac:dyDescent="0.25">
      <c r="O4612" t="str">
        <f t="shared" si="528"/>
        <v/>
      </c>
    </row>
    <row r="4613" spans="15:15" x14ac:dyDescent="0.25">
      <c r="O4613" t="str">
        <f t="shared" si="528"/>
        <v/>
      </c>
    </row>
    <row r="4614" spans="15:15" x14ac:dyDescent="0.25">
      <c r="O4614" t="str">
        <f t="shared" si="528"/>
        <v/>
      </c>
    </row>
    <row r="4615" spans="15:15" x14ac:dyDescent="0.25">
      <c r="O4615" t="str">
        <f t="shared" si="528"/>
        <v/>
      </c>
    </row>
    <row r="4616" spans="15:15" x14ac:dyDescent="0.25">
      <c r="O4616" t="str">
        <f t="shared" si="528"/>
        <v/>
      </c>
    </row>
    <row r="4617" spans="15:15" x14ac:dyDescent="0.25">
      <c r="O4617" t="str">
        <f t="shared" si="528"/>
        <v/>
      </c>
    </row>
    <row r="4618" spans="15:15" x14ac:dyDescent="0.25">
      <c r="O4618" t="str">
        <f t="shared" ref="O4618:O4681" si="529">IF(P4618="","",O4617+1)</f>
        <v/>
      </c>
    </row>
    <row r="4619" spans="15:15" x14ac:dyDescent="0.25">
      <c r="O4619" t="str">
        <f t="shared" si="529"/>
        <v/>
      </c>
    </row>
    <row r="4620" spans="15:15" x14ac:dyDescent="0.25">
      <c r="O4620" t="str">
        <f t="shared" si="529"/>
        <v/>
      </c>
    </row>
    <row r="4621" spans="15:15" x14ac:dyDescent="0.25">
      <c r="O4621" t="str">
        <f t="shared" si="529"/>
        <v/>
      </c>
    </row>
    <row r="4622" spans="15:15" x14ac:dyDescent="0.25">
      <c r="O4622" t="str">
        <f t="shared" si="529"/>
        <v/>
      </c>
    </row>
    <row r="4623" spans="15:15" x14ac:dyDescent="0.25">
      <c r="O4623" t="str">
        <f t="shared" si="529"/>
        <v/>
      </c>
    </row>
    <row r="4624" spans="15:15" x14ac:dyDescent="0.25">
      <c r="O4624" t="str">
        <f t="shared" si="529"/>
        <v/>
      </c>
    </row>
    <row r="4625" spans="15:15" x14ac:dyDescent="0.25">
      <c r="O4625" t="str">
        <f t="shared" si="529"/>
        <v/>
      </c>
    </row>
    <row r="4626" spans="15:15" x14ac:dyDescent="0.25">
      <c r="O4626" t="str">
        <f t="shared" si="529"/>
        <v/>
      </c>
    </row>
    <row r="4627" spans="15:15" x14ac:dyDescent="0.25">
      <c r="O4627" t="str">
        <f t="shared" si="529"/>
        <v/>
      </c>
    </row>
    <row r="4628" spans="15:15" x14ac:dyDescent="0.25">
      <c r="O4628" t="str">
        <f t="shared" si="529"/>
        <v/>
      </c>
    </row>
    <row r="4629" spans="15:15" x14ac:dyDescent="0.25">
      <c r="O4629" t="str">
        <f t="shared" si="529"/>
        <v/>
      </c>
    </row>
    <row r="4630" spans="15:15" x14ac:dyDescent="0.25">
      <c r="O4630" t="str">
        <f t="shared" si="529"/>
        <v/>
      </c>
    </row>
    <row r="4631" spans="15:15" x14ac:dyDescent="0.25">
      <c r="O4631" t="str">
        <f t="shared" si="529"/>
        <v/>
      </c>
    </row>
    <row r="4632" spans="15:15" x14ac:dyDescent="0.25">
      <c r="O4632" t="str">
        <f t="shared" si="529"/>
        <v/>
      </c>
    </row>
    <row r="4633" spans="15:15" x14ac:dyDescent="0.25">
      <c r="O4633" t="str">
        <f t="shared" si="529"/>
        <v/>
      </c>
    </row>
    <row r="4634" spans="15:15" x14ac:dyDescent="0.25">
      <c r="O4634" t="str">
        <f t="shared" si="529"/>
        <v/>
      </c>
    </row>
    <row r="4635" spans="15:15" x14ac:dyDescent="0.25">
      <c r="O4635" t="str">
        <f t="shared" si="529"/>
        <v/>
      </c>
    </row>
    <row r="4636" spans="15:15" x14ac:dyDescent="0.25">
      <c r="O4636" t="str">
        <f t="shared" si="529"/>
        <v/>
      </c>
    </row>
    <row r="4637" spans="15:15" x14ac:dyDescent="0.25">
      <c r="O4637" t="str">
        <f t="shared" si="529"/>
        <v/>
      </c>
    </row>
    <row r="4638" spans="15:15" x14ac:dyDescent="0.25">
      <c r="O4638" t="str">
        <f t="shared" si="529"/>
        <v/>
      </c>
    </row>
    <row r="4639" spans="15:15" x14ac:dyDescent="0.25">
      <c r="O4639" t="str">
        <f t="shared" si="529"/>
        <v/>
      </c>
    </row>
    <row r="4640" spans="15:15" x14ac:dyDescent="0.25">
      <c r="O4640" t="str">
        <f t="shared" si="529"/>
        <v/>
      </c>
    </row>
    <row r="4641" spans="15:15" x14ac:dyDescent="0.25">
      <c r="O4641" t="str">
        <f t="shared" si="529"/>
        <v/>
      </c>
    </row>
    <row r="4642" spans="15:15" x14ac:dyDescent="0.25">
      <c r="O4642" t="str">
        <f t="shared" si="529"/>
        <v/>
      </c>
    </row>
    <row r="4643" spans="15:15" x14ac:dyDescent="0.25">
      <c r="O4643" t="str">
        <f t="shared" si="529"/>
        <v/>
      </c>
    </row>
    <row r="4644" spans="15:15" x14ac:dyDescent="0.25">
      <c r="O4644" t="str">
        <f t="shared" si="529"/>
        <v/>
      </c>
    </row>
    <row r="4645" spans="15:15" x14ac:dyDescent="0.25">
      <c r="O4645" t="str">
        <f t="shared" si="529"/>
        <v/>
      </c>
    </row>
    <row r="4646" spans="15:15" x14ac:dyDescent="0.25">
      <c r="O4646" t="str">
        <f t="shared" si="529"/>
        <v/>
      </c>
    </row>
    <row r="4647" spans="15:15" x14ac:dyDescent="0.25">
      <c r="O4647" t="str">
        <f t="shared" si="529"/>
        <v/>
      </c>
    </row>
    <row r="4648" spans="15:15" x14ac:dyDescent="0.25">
      <c r="O4648" t="str">
        <f t="shared" si="529"/>
        <v/>
      </c>
    </row>
    <row r="4649" spans="15:15" x14ac:dyDescent="0.25">
      <c r="O4649" t="str">
        <f t="shared" si="529"/>
        <v/>
      </c>
    </row>
    <row r="4650" spans="15:15" x14ac:dyDescent="0.25">
      <c r="O4650" t="str">
        <f t="shared" si="529"/>
        <v/>
      </c>
    </row>
    <row r="4651" spans="15:15" x14ac:dyDescent="0.25">
      <c r="O4651" t="str">
        <f t="shared" si="529"/>
        <v/>
      </c>
    </row>
    <row r="4652" spans="15:15" x14ac:dyDescent="0.25">
      <c r="O4652" t="str">
        <f t="shared" si="529"/>
        <v/>
      </c>
    </row>
    <row r="4653" spans="15:15" x14ac:dyDescent="0.25">
      <c r="O4653" t="str">
        <f t="shared" si="529"/>
        <v/>
      </c>
    </row>
    <row r="4654" spans="15:15" x14ac:dyDescent="0.25">
      <c r="O4654" t="str">
        <f t="shared" si="529"/>
        <v/>
      </c>
    </row>
    <row r="4655" spans="15:15" x14ac:dyDescent="0.25">
      <c r="O4655" t="str">
        <f t="shared" si="529"/>
        <v/>
      </c>
    </row>
    <row r="4656" spans="15:15" x14ac:dyDescent="0.25">
      <c r="O4656" t="str">
        <f t="shared" si="529"/>
        <v/>
      </c>
    </row>
    <row r="4657" spans="15:15" x14ac:dyDescent="0.25">
      <c r="O4657" t="str">
        <f t="shared" si="529"/>
        <v/>
      </c>
    </row>
    <row r="4658" spans="15:15" x14ac:dyDescent="0.25">
      <c r="O4658" t="str">
        <f t="shared" si="529"/>
        <v/>
      </c>
    </row>
    <row r="4659" spans="15:15" x14ac:dyDescent="0.25">
      <c r="O4659" t="str">
        <f t="shared" si="529"/>
        <v/>
      </c>
    </row>
    <row r="4660" spans="15:15" x14ac:dyDescent="0.25">
      <c r="O4660" t="str">
        <f t="shared" si="529"/>
        <v/>
      </c>
    </row>
    <row r="4661" spans="15:15" x14ac:dyDescent="0.25">
      <c r="O4661" t="str">
        <f t="shared" si="529"/>
        <v/>
      </c>
    </row>
    <row r="4662" spans="15:15" x14ac:dyDescent="0.25">
      <c r="O4662" t="str">
        <f t="shared" si="529"/>
        <v/>
      </c>
    </row>
    <row r="4663" spans="15:15" x14ac:dyDescent="0.25">
      <c r="O4663" t="str">
        <f t="shared" si="529"/>
        <v/>
      </c>
    </row>
    <row r="4664" spans="15:15" x14ac:dyDescent="0.25">
      <c r="O4664" t="str">
        <f t="shared" si="529"/>
        <v/>
      </c>
    </row>
    <row r="4665" spans="15:15" x14ac:dyDescent="0.25">
      <c r="O4665" t="str">
        <f t="shared" si="529"/>
        <v/>
      </c>
    </row>
    <row r="4666" spans="15:15" x14ac:dyDescent="0.25">
      <c r="O4666" t="str">
        <f t="shared" si="529"/>
        <v/>
      </c>
    </row>
    <row r="4667" spans="15:15" x14ac:dyDescent="0.25">
      <c r="O4667" t="str">
        <f t="shared" si="529"/>
        <v/>
      </c>
    </row>
    <row r="4668" spans="15:15" x14ac:dyDescent="0.25">
      <c r="O4668" t="str">
        <f t="shared" si="529"/>
        <v/>
      </c>
    </row>
    <row r="4669" spans="15:15" x14ac:dyDescent="0.25">
      <c r="O4669" t="str">
        <f t="shared" si="529"/>
        <v/>
      </c>
    </row>
    <row r="4670" spans="15:15" x14ac:dyDescent="0.25">
      <c r="O4670" t="str">
        <f t="shared" si="529"/>
        <v/>
      </c>
    </row>
    <row r="4671" spans="15:15" x14ac:dyDescent="0.25">
      <c r="O4671" t="str">
        <f t="shared" si="529"/>
        <v/>
      </c>
    </row>
    <row r="4672" spans="15:15" x14ac:dyDescent="0.25">
      <c r="O4672" t="str">
        <f t="shared" si="529"/>
        <v/>
      </c>
    </row>
    <row r="4673" spans="15:15" x14ac:dyDescent="0.25">
      <c r="O4673" t="str">
        <f t="shared" si="529"/>
        <v/>
      </c>
    </row>
    <row r="4674" spans="15:15" x14ac:dyDescent="0.25">
      <c r="O4674" t="str">
        <f t="shared" si="529"/>
        <v/>
      </c>
    </row>
    <row r="4675" spans="15:15" x14ac:dyDescent="0.25">
      <c r="O4675" t="str">
        <f t="shared" si="529"/>
        <v/>
      </c>
    </row>
    <row r="4676" spans="15:15" x14ac:dyDescent="0.25">
      <c r="O4676" t="str">
        <f t="shared" si="529"/>
        <v/>
      </c>
    </row>
    <row r="4677" spans="15:15" x14ac:dyDescent="0.25">
      <c r="O4677" t="str">
        <f t="shared" si="529"/>
        <v/>
      </c>
    </row>
    <row r="4678" spans="15:15" x14ac:dyDescent="0.25">
      <c r="O4678" t="str">
        <f t="shared" si="529"/>
        <v/>
      </c>
    </row>
    <row r="4679" spans="15:15" x14ac:dyDescent="0.25">
      <c r="O4679" t="str">
        <f t="shared" si="529"/>
        <v/>
      </c>
    </row>
    <row r="4680" spans="15:15" x14ac:dyDescent="0.25">
      <c r="O4680" t="str">
        <f t="shared" si="529"/>
        <v/>
      </c>
    </row>
    <row r="4681" spans="15:15" x14ac:dyDescent="0.25">
      <c r="O4681" t="str">
        <f t="shared" si="529"/>
        <v/>
      </c>
    </row>
    <row r="4682" spans="15:15" x14ac:dyDescent="0.25">
      <c r="O4682" t="str">
        <f t="shared" ref="O4682:O4745" si="530">IF(P4682="","",O4681+1)</f>
        <v/>
      </c>
    </row>
    <row r="4683" spans="15:15" x14ac:dyDescent="0.25">
      <c r="O4683" t="str">
        <f t="shared" si="530"/>
        <v/>
      </c>
    </row>
    <row r="4684" spans="15:15" x14ac:dyDescent="0.25">
      <c r="O4684" t="str">
        <f t="shared" si="530"/>
        <v/>
      </c>
    </row>
    <row r="4685" spans="15:15" x14ac:dyDescent="0.25">
      <c r="O4685" t="str">
        <f t="shared" si="530"/>
        <v/>
      </c>
    </row>
    <row r="4686" spans="15:15" x14ac:dyDescent="0.25">
      <c r="O4686" t="str">
        <f t="shared" si="530"/>
        <v/>
      </c>
    </row>
    <row r="4687" spans="15:15" x14ac:dyDescent="0.25">
      <c r="O4687" t="str">
        <f t="shared" si="530"/>
        <v/>
      </c>
    </row>
    <row r="4688" spans="15:15" x14ac:dyDescent="0.25">
      <c r="O4688" t="str">
        <f t="shared" si="530"/>
        <v/>
      </c>
    </row>
    <row r="4689" spans="15:15" x14ac:dyDescent="0.25">
      <c r="O4689" t="str">
        <f t="shared" si="530"/>
        <v/>
      </c>
    </row>
    <row r="4690" spans="15:15" x14ac:dyDescent="0.25">
      <c r="O4690" t="str">
        <f t="shared" si="530"/>
        <v/>
      </c>
    </row>
    <row r="4691" spans="15:15" x14ac:dyDescent="0.25">
      <c r="O4691" t="str">
        <f t="shared" si="530"/>
        <v/>
      </c>
    </row>
    <row r="4692" spans="15:15" x14ac:dyDescent="0.25">
      <c r="O4692" t="str">
        <f t="shared" si="530"/>
        <v/>
      </c>
    </row>
    <row r="4693" spans="15:15" x14ac:dyDescent="0.25">
      <c r="O4693" t="str">
        <f t="shared" si="530"/>
        <v/>
      </c>
    </row>
    <row r="4694" spans="15:15" x14ac:dyDescent="0.25">
      <c r="O4694" t="str">
        <f t="shared" si="530"/>
        <v/>
      </c>
    </row>
    <row r="4695" spans="15:15" x14ac:dyDescent="0.25">
      <c r="O4695" t="str">
        <f t="shared" si="530"/>
        <v/>
      </c>
    </row>
    <row r="4696" spans="15:15" x14ac:dyDescent="0.25">
      <c r="O4696" t="str">
        <f t="shared" si="530"/>
        <v/>
      </c>
    </row>
    <row r="4697" spans="15:15" x14ac:dyDescent="0.25">
      <c r="O4697" t="str">
        <f t="shared" si="530"/>
        <v/>
      </c>
    </row>
    <row r="4698" spans="15:15" x14ac:dyDescent="0.25">
      <c r="O4698" t="str">
        <f t="shared" si="530"/>
        <v/>
      </c>
    </row>
    <row r="4699" spans="15:15" x14ac:dyDescent="0.25">
      <c r="O4699" t="str">
        <f t="shared" si="530"/>
        <v/>
      </c>
    </row>
    <row r="4700" spans="15:15" x14ac:dyDescent="0.25">
      <c r="O4700" t="str">
        <f t="shared" si="530"/>
        <v/>
      </c>
    </row>
    <row r="4701" spans="15:15" x14ac:dyDescent="0.25">
      <c r="O4701" t="str">
        <f t="shared" si="530"/>
        <v/>
      </c>
    </row>
    <row r="4702" spans="15:15" x14ac:dyDescent="0.25">
      <c r="O4702" t="str">
        <f t="shared" si="530"/>
        <v/>
      </c>
    </row>
    <row r="4703" spans="15:15" x14ac:dyDescent="0.25">
      <c r="O4703" t="str">
        <f t="shared" si="530"/>
        <v/>
      </c>
    </row>
    <row r="4704" spans="15:15" x14ac:dyDescent="0.25">
      <c r="O4704" t="str">
        <f t="shared" si="530"/>
        <v/>
      </c>
    </row>
    <row r="4705" spans="15:15" x14ac:dyDescent="0.25">
      <c r="O4705" t="str">
        <f t="shared" si="530"/>
        <v/>
      </c>
    </row>
    <row r="4706" spans="15:15" x14ac:dyDescent="0.25">
      <c r="O4706" t="str">
        <f t="shared" si="530"/>
        <v/>
      </c>
    </row>
    <row r="4707" spans="15:15" x14ac:dyDescent="0.25">
      <c r="O4707" t="str">
        <f t="shared" si="530"/>
        <v/>
      </c>
    </row>
    <row r="4708" spans="15:15" x14ac:dyDescent="0.25">
      <c r="O4708" t="str">
        <f t="shared" si="530"/>
        <v/>
      </c>
    </row>
    <row r="4709" spans="15:15" x14ac:dyDescent="0.25">
      <c r="O4709" t="str">
        <f t="shared" si="530"/>
        <v/>
      </c>
    </row>
    <row r="4710" spans="15:15" x14ac:dyDescent="0.25">
      <c r="O4710" t="str">
        <f t="shared" si="530"/>
        <v/>
      </c>
    </row>
    <row r="4711" spans="15:15" x14ac:dyDescent="0.25">
      <c r="O4711" t="str">
        <f t="shared" si="530"/>
        <v/>
      </c>
    </row>
    <row r="4712" spans="15:15" x14ac:dyDescent="0.25">
      <c r="O4712" t="str">
        <f t="shared" si="530"/>
        <v/>
      </c>
    </row>
    <row r="4713" spans="15:15" x14ac:dyDescent="0.25">
      <c r="O4713" t="str">
        <f t="shared" si="530"/>
        <v/>
      </c>
    </row>
    <row r="4714" spans="15:15" x14ac:dyDescent="0.25">
      <c r="O4714" t="str">
        <f t="shared" si="530"/>
        <v/>
      </c>
    </row>
    <row r="4715" spans="15:15" x14ac:dyDescent="0.25">
      <c r="O4715" t="str">
        <f t="shared" si="530"/>
        <v/>
      </c>
    </row>
    <row r="4716" spans="15:15" x14ac:dyDescent="0.25">
      <c r="O4716" t="str">
        <f t="shared" si="530"/>
        <v/>
      </c>
    </row>
    <row r="4717" spans="15:15" x14ac:dyDescent="0.25">
      <c r="O4717" t="str">
        <f t="shared" si="530"/>
        <v/>
      </c>
    </row>
    <row r="4718" spans="15:15" x14ac:dyDescent="0.25">
      <c r="O4718" t="str">
        <f t="shared" si="530"/>
        <v/>
      </c>
    </row>
    <row r="4719" spans="15:15" x14ac:dyDescent="0.25">
      <c r="O4719" t="str">
        <f t="shared" si="530"/>
        <v/>
      </c>
    </row>
    <row r="4720" spans="15:15" x14ac:dyDescent="0.25">
      <c r="O4720" t="str">
        <f t="shared" si="530"/>
        <v/>
      </c>
    </row>
    <row r="4721" spans="15:15" x14ac:dyDescent="0.25">
      <c r="O4721" t="str">
        <f t="shared" si="530"/>
        <v/>
      </c>
    </row>
    <row r="4722" spans="15:15" x14ac:dyDescent="0.25">
      <c r="O4722" t="str">
        <f t="shared" si="530"/>
        <v/>
      </c>
    </row>
    <row r="4723" spans="15:15" x14ac:dyDescent="0.25">
      <c r="O4723" t="str">
        <f t="shared" si="530"/>
        <v/>
      </c>
    </row>
    <row r="4724" spans="15:15" x14ac:dyDescent="0.25">
      <c r="O4724" t="str">
        <f t="shared" si="530"/>
        <v/>
      </c>
    </row>
    <row r="4725" spans="15:15" x14ac:dyDescent="0.25">
      <c r="O4725" t="str">
        <f t="shared" si="530"/>
        <v/>
      </c>
    </row>
    <row r="4726" spans="15:15" x14ac:dyDescent="0.25">
      <c r="O4726" t="str">
        <f t="shared" si="530"/>
        <v/>
      </c>
    </row>
    <row r="4727" spans="15:15" x14ac:dyDescent="0.25">
      <c r="O4727" t="str">
        <f t="shared" si="530"/>
        <v/>
      </c>
    </row>
    <row r="4728" spans="15:15" x14ac:dyDescent="0.25">
      <c r="O4728" t="str">
        <f t="shared" si="530"/>
        <v/>
      </c>
    </row>
    <row r="4729" spans="15:15" x14ac:dyDescent="0.25">
      <c r="O4729" t="str">
        <f t="shared" si="530"/>
        <v/>
      </c>
    </row>
    <row r="4730" spans="15:15" x14ac:dyDescent="0.25">
      <c r="O4730" t="str">
        <f t="shared" si="530"/>
        <v/>
      </c>
    </row>
    <row r="4731" spans="15:15" x14ac:dyDescent="0.25">
      <c r="O4731" t="str">
        <f t="shared" si="530"/>
        <v/>
      </c>
    </row>
    <row r="4732" spans="15:15" x14ac:dyDescent="0.25">
      <c r="O4732" t="str">
        <f t="shared" si="530"/>
        <v/>
      </c>
    </row>
    <row r="4733" spans="15:15" x14ac:dyDescent="0.25">
      <c r="O4733" t="str">
        <f t="shared" si="530"/>
        <v/>
      </c>
    </row>
    <row r="4734" spans="15:15" x14ac:dyDescent="0.25">
      <c r="O4734" t="str">
        <f t="shared" si="530"/>
        <v/>
      </c>
    </row>
    <row r="4735" spans="15:15" x14ac:dyDescent="0.25">
      <c r="O4735" t="str">
        <f t="shared" si="530"/>
        <v/>
      </c>
    </row>
    <row r="4736" spans="15:15" x14ac:dyDescent="0.25">
      <c r="O4736" t="str">
        <f t="shared" si="530"/>
        <v/>
      </c>
    </row>
    <row r="4737" spans="15:15" x14ac:dyDescent="0.25">
      <c r="O4737" t="str">
        <f t="shared" si="530"/>
        <v/>
      </c>
    </row>
    <row r="4738" spans="15:15" x14ac:dyDescent="0.25">
      <c r="O4738" t="str">
        <f t="shared" si="530"/>
        <v/>
      </c>
    </row>
    <row r="4739" spans="15:15" x14ac:dyDescent="0.25">
      <c r="O4739" t="str">
        <f t="shared" si="530"/>
        <v/>
      </c>
    </row>
    <row r="4740" spans="15:15" x14ac:dyDescent="0.25">
      <c r="O4740" t="str">
        <f t="shared" si="530"/>
        <v/>
      </c>
    </row>
    <row r="4741" spans="15:15" x14ac:dyDescent="0.25">
      <c r="O4741" t="str">
        <f t="shared" si="530"/>
        <v/>
      </c>
    </row>
    <row r="4742" spans="15:15" x14ac:dyDescent="0.25">
      <c r="O4742" t="str">
        <f t="shared" si="530"/>
        <v/>
      </c>
    </row>
    <row r="4743" spans="15:15" x14ac:dyDescent="0.25">
      <c r="O4743" t="str">
        <f t="shared" si="530"/>
        <v/>
      </c>
    </row>
    <row r="4744" spans="15:15" x14ac:dyDescent="0.25">
      <c r="O4744" t="str">
        <f t="shared" si="530"/>
        <v/>
      </c>
    </row>
    <row r="4745" spans="15:15" x14ac:dyDescent="0.25">
      <c r="O4745" t="str">
        <f t="shared" si="530"/>
        <v/>
      </c>
    </row>
    <row r="4746" spans="15:15" x14ac:dyDescent="0.25">
      <c r="O4746" t="str">
        <f t="shared" ref="O4746:O4809" si="531">IF(P4746="","",O4745+1)</f>
        <v/>
      </c>
    </row>
    <row r="4747" spans="15:15" x14ac:dyDescent="0.25">
      <c r="O4747" t="str">
        <f t="shared" si="531"/>
        <v/>
      </c>
    </row>
    <row r="4748" spans="15:15" x14ac:dyDescent="0.25">
      <c r="O4748" t="str">
        <f t="shared" si="531"/>
        <v/>
      </c>
    </row>
    <row r="4749" spans="15:15" x14ac:dyDescent="0.25">
      <c r="O4749" t="str">
        <f t="shared" si="531"/>
        <v/>
      </c>
    </row>
    <row r="4750" spans="15:15" x14ac:dyDescent="0.25">
      <c r="O4750" t="str">
        <f t="shared" si="531"/>
        <v/>
      </c>
    </row>
    <row r="4751" spans="15:15" x14ac:dyDescent="0.25">
      <c r="O4751" t="str">
        <f t="shared" si="531"/>
        <v/>
      </c>
    </row>
    <row r="4752" spans="15:15" x14ac:dyDescent="0.25">
      <c r="O4752" t="str">
        <f t="shared" si="531"/>
        <v/>
      </c>
    </row>
    <row r="4753" spans="15:15" x14ac:dyDescent="0.25">
      <c r="O4753" t="str">
        <f t="shared" si="531"/>
        <v/>
      </c>
    </row>
    <row r="4754" spans="15:15" x14ac:dyDescent="0.25">
      <c r="O4754" t="str">
        <f t="shared" si="531"/>
        <v/>
      </c>
    </row>
    <row r="4755" spans="15:15" x14ac:dyDescent="0.25">
      <c r="O4755" t="str">
        <f t="shared" si="531"/>
        <v/>
      </c>
    </row>
    <row r="4756" spans="15:15" x14ac:dyDescent="0.25">
      <c r="O4756" t="str">
        <f t="shared" si="531"/>
        <v/>
      </c>
    </row>
    <row r="4757" spans="15:15" x14ac:dyDescent="0.25">
      <c r="O4757" t="str">
        <f t="shared" si="531"/>
        <v/>
      </c>
    </row>
    <row r="4758" spans="15:15" x14ac:dyDescent="0.25">
      <c r="O4758" t="str">
        <f t="shared" si="531"/>
        <v/>
      </c>
    </row>
    <row r="4759" spans="15:15" x14ac:dyDescent="0.25">
      <c r="O4759" t="str">
        <f t="shared" si="531"/>
        <v/>
      </c>
    </row>
    <row r="4760" spans="15:15" x14ac:dyDescent="0.25">
      <c r="O4760" t="str">
        <f t="shared" si="531"/>
        <v/>
      </c>
    </row>
    <row r="4761" spans="15:15" x14ac:dyDescent="0.25">
      <c r="O4761" t="str">
        <f t="shared" si="531"/>
        <v/>
      </c>
    </row>
    <row r="4762" spans="15:15" x14ac:dyDescent="0.25">
      <c r="O4762" t="str">
        <f t="shared" si="531"/>
        <v/>
      </c>
    </row>
    <row r="4763" spans="15:15" x14ac:dyDescent="0.25">
      <c r="O4763" t="str">
        <f t="shared" si="531"/>
        <v/>
      </c>
    </row>
    <row r="4764" spans="15:15" x14ac:dyDescent="0.25">
      <c r="O4764" t="str">
        <f t="shared" si="531"/>
        <v/>
      </c>
    </row>
    <row r="4765" spans="15:15" x14ac:dyDescent="0.25">
      <c r="O4765" t="str">
        <f t="shared" si="531"/>
        <v/>
      </c>
    </row>
    <row r="4766" spans="15:15" x14ac:dyDescent="0.25">
      <c r="O4766" t="str">
        <f t="shared" si="531"/>
        <v/>
      </c>
    </row>
    <row r="4767" spans="15:15" x14ac:dyDescent="0.25">
      <c r="O4767" t="str">
        <f t="shared" si="531"/>
        <v/>
      </c>
    </row>
    <row r="4768" spans="15:15" x14ac:dyDescent="0.25">
      <c r="O4768" t="str">
        <f t="shared" si="531"/>
        <v/>
      </c>
    </row>
    <row r="4769" spans="15:15" x14ac:dyDescent="0.25">
      <c r="O4769" t="str">
        <f t="shared" si="531"/>
        <v/>
      </c>
    </row>
    <row r="4770" spans="15:15" x14ac:dyDescent="0.25">
      <c r="O4770" t="str">
        <f t="shared" si="531"/>
        <v/>
      </c>
    </row>
    <row r="4771" spans="15:15" x14ac:dyDescent="0.25">
      <c r="O4771" t="str">
        <f t="shared" si="531"/>
        <v/>
      </c>
    </row>
    <row r="4772" spans="15:15" x14ac:dyDescent="0.25">
      <c r="O4772" t="str">
        <f t="shared" si="531"/>
        <v/>
      </c>
    </row>
    <row r="4773" spans="15:15" x14ac:dyDescent="0.25">
      <c r="O4773" t="str">
        <f t="shared" si="531"/>
        <v/>
      </c>
    </row>
    <row r="4774" spans="15:15" x14ac:dyDescent="0.25">
      <c r="O4774" t="str">
        <f t="shared" si="531"/>
        <v/>
      </c>
    </row>
    <row r="4775" spans="15:15" x14ac:dyDescent="0.25">
      <c r="O4775" t="str">
        <f t="shared" si="531"/>
        <v/>
      </c>
    </row>
    <row r="4776" spans="15:15" x14ac:dyDescent="0.25">
      <c r="O4776" t="str">
        <f t="shared" si="531"/>
        <v/>
      </c>
    </row>
    <row r="4777" spans="15:15" x14ac:dyDescent="0.25">
      <c r="O4777" t="str">
        <f t="shared" si="531"/>
        <v/>
      </c>
    </row>
    <row r="4778" spans="15:15" x14ac:dyDescent="0.25">
      <c r="O4778" t="str">
        <f t="shared" si="531"/>
        <v/>
      </c>
    </row>
    <row r="4779" spans="15:15" x14ac:dyDescent="0.25">
      <c r="O4779" t="str">
        <f t="shared" si="531"/>
        <v/>
      </c>
    </row>
    <row r="4780" spans="15:15" x14ac:dyDescent="0.25">
      <c r="O4780" t="str">
        <f t="shared" si="531"/>
        <v/>
      </c>
    </row>
    <row r="4781" spans="15:15" x14ac:dyDescent="0.25">
      <c r="O4781" t="str">
        <f t="shared" si="531"/>
        <v/>
      </c>
    </row>
    <row r="4782" spans="15:15" x14ac:dyDescent="0.25">
      <c r="O4782" t="str">
        <f t="shared" si="531"/>
        <v/>
      </c>
    </row>
    <row r="4783" spans="15:15" x14ac:dyDescent="0.25">
      <c r="O4783" t="str">
        <f t="shared" si="531"/>
        <v/>
      </c>
    </row>
    <row r="4784" spans="15:15" x14ac:dyDescent="0.25">
      <c r="O4784" t="str">
        <f t="shared" si="531"/>
        <v/>
      </c>
    </row>
    <row r="4785" spans="15:15" x14ac:dyDescent="0.25">
      <c r="O4785" t="str">
        <f t="shared" si="531"/>
        <v/>
      </c>
    </row>
    <row r="4786" spans="15:15" x14ac:dyDescent="0.25">
      <c r="O4786" t="str">
        <f t="shared" si="531"/>
        <v/>
      </c>
    </row>
    <row r="4787" spans="15:15" x14ac:dyDescent="0.25">
      <c r="O4787" t="str">
        <f t="shared" si="531"/>
        <v/>
      </c>
    </row>
    <row r="4788" spans="15:15" x14ac:dyDescent="0.25">
      <c r="O4788" t="str">
        <f t="shared" si="531"/>
        <v/>
      </c>
    </row>
    <row r="4789" spans="15:15" x14ac:dyDescent="0.25">
      <c r="O4789" t="str">
        <f t="shared" si="531"/>
        <v/>
      </c>
    </row>
    <row r="4790" spans="15:15" x14ac:dyDescent="0.25">
      <c r="O4790" t="str">
        <f t="shared" si="531"/>
        <v/>
      </c>
    </row>
    <row r="4791" spans="15:15" x14ac:dyDescent="0.25">
      <c r="O4791" t="str">
        <f t="shared" si="531"/>
        <v/>
      </c>
    </row>
    <row r="4792" spans="15:15" x14ac:dyDescent="0.25">
      <c r="O4792" t="str">
        <f t="shared" si="531"/>
        <v/>
      </c>
    </row>
    <row r="4793" spans="15:15" x14ac:dyDescent="0.25">
      <c r="O4793" t="str">
        <f t="shared" si="531"/>
        <v/>
      </c>
    </row>
    <row r="4794" spans="15:15" x14ac:dyDescent="0.25">
      <c r="O4794" t="str">
        <f t="shared" si="531"/>
        <v/>
      </c>
    </row>
    <row r="4795" spans="15:15" x14ac:dyDescent="0.25">
      <c r="O4795" t="str">
        <f t="shared" si="531"/>
        <v/>
      </c>
    </row>
    <row r="4796" spans="15:15" x14ac:dyDescent="0.25">
      <c r="O4796" t="str">
        <f t="shared" si="531"/>
        <v/>
      </c>
    </row>
    <row r="4797" spans="15:15" x14ac:dyDescent="0.25">
      <c r="O4797" t="str">
        <f t="shared" si="531"/>
        <v/>
      </c>
    </row>
    <row r="4798" spans="15:15" x14ac:dyDescent="0.25">
      <c r="O4798" t="str">
        <f t="shared" si="531"/>
        <v/>
      </c>
    </row>
    <row r="4799" spans="15:15" x14ac:dyDescent="0.25">
      <c r="O4799" t="str">
        <f t="shared" si="531"/>
        <v/>
      </c>
    </row>
    <row r="4800" spans="15:15" x14ac:dyDescent="0.25">
      <c r="O4800" t="str">
        <f t="shared" si="531"/>
        <v/>
      </c>
    </row>
    <row r="4801" spans="15:15" x14ac:dyDescent="0.25">
      <c r="O4801" t="str">
        <f t="shared" si="531"/>
        <v/>
      </c>
    </row>
    <row r="4802" spans="15:15" x14ac:dyDescent="0.25">
      <c r="O4802" t="str">
        <f t="shared" si="531"/>
        <v/>
      </c>
    </row>
    <row r="4803" spans="15:15" x14ac:dyDescent="0.25">
      <c r="O4803" t="str">
        <f t="shared" si="531"/>
        <v/>
      </c>
    </row>
    <row r="4804" spans="15:15" x14ac:dyDescent="0.25">
      <c r="O4804" t="str">
        <f t="shared" si="531"/>
        <v/>
      </c>
    </row>
    <row r="4805" spans="15:15" x14ac:dyDescent="0.25">
      <c r="O4805" t="str">
        <f t="shared" si="531"/>
        <v/>
      </c>
    </row>
    <row r="4806" spans="15:15" x14ac:dyDescent="0.25">
      <c r="O4806" t="str">
        <f t="shared" si="531"/>
        <v/>
      </c>
    </row>
    <row r="4807" spans="15:15" x14ac:dyDescent="0.25">
      <c r="O4807" t="str">
        <f t="shared" si="531"/>
        <v/>
      </c>
    </row>
    <row r="4808" spans="15:15" x14ac:dyDescent="0.25">
      <c r="O4808" t="str">
        <f t="shared" si="531"/>
        <v/>
      </c>
    </row>
    <row r="4809" spans="15:15" x14ac:dyDescent="0.25">
      <c r="O4809" t="str">
        <f t="shared" si="531"/>
        <v/>
      </c>
    </row>
    <row r="4810" spans="15:15" x14ac:dyDescent="0.25">
      <c r="O4810" t="str">
        <f t="shared" ref="O4810:O4873" si="532">IF(P4810="","",O4809+1)</f>
        <v/>
      </c>
    </row>
    <row r="4811" spans="15:15" x14ac:dyDescent="0.25">
      <c r="O4811" t="str">
        <f t="shared" si="532"/>
        <v/>
      </c>
    </row>
    <row r="4812" spans="15:15" x14ac:dyDescent="0.25">
      <c r="O4812" t="str">
        <f t="shared" si="532"/>
        <v/>
      </c>
    </row>
    <row r="4813" spans="15:15" x14ac:dyDescent="0.25">
      <c r="O4813" t="str">
        <f t="shared" si="532"/>
        <v/>
      </c>
    </row>
    <row r="4814" spans="15:15" x14ac:dyDescent="0.25">
      <c r="O4814" t="str">
        <f t="shared" si="532"/>
        <v/>
      </c>
    </row>
    <row r="4815" spans="15:15" x14ac:dyDescent="0.25">
      <c r="O4815" t="str">
        <f t="shared" si="532"/>
        <v/>
      </c>
    </row>
    <row r="4816" spans="15:15" x14ac:dyDescent="0.25">
      <c r="O4816" t="str">
        <f t="shared" si="532"/>
        <v/>
      </c>
    </row>
    <row r="4817" spans="15:15" x14ac:dyDescent="0.25">
      <c r="O4817" t="str">
        <f t="shared" si="532"/>
        <v/>
      </c>
    </row>
    <row r="4818" spans="15:15" x14ac:dyDescent="0.25">
      <c r="O4818" t="str">
        <f t="shared" si="532"/>
        <v/>
      </c>
    </row>
    <row r="4819" spans="15:15" x14ac:dyDescent="0.25">
      <c r="O4819" t="str">
        <f t="shared" si="532"/>
        <v/>
      </c>
    </row>
    <row r="4820" spans="15:15" x14ac:dyDescent="0.25">
      <c r="O4820" t="str">
        <f t="shared" si="532"/>
        <v/>
      </c>
    </row>
    <row r="4821" spans="15:15" x14ac:dyDescent="0.25">
      <c r="O4821" t="str">
        <f t="shared" si="532"/>
        <v/>
      </c>
    </row>
    <row r="4822" spans="15:15" x14ac:dyDescent="0.25">
      <c r="O4822" t="str">
        <f t="shared" si="532"/>
        <v/>
      </c>
    </row>
    <row r="4823" spans="15:15" x14ac:dyDescent="0.25">
      <c r="O4823" t="str">
        <f t="shared" si="532"/>
        <v/>
      </c>
    </row>
    <row r="4824" spans="15:15" x14ac:dyDescent="0.25">
      <c r="O4824" t="str">
        <f t="shared" si="532"/>
        <v/>
      </c>
    </row>
    <row r="4825" spans="15:15" x14ac:dyDescent="0.25">
      <c r="O4825" t="str">
        <f t="shared" si="532"/>
        <v/>
      </c>
    </row>
    <row r="4826" spans="15:15" x14ac:dyDescent="0.25">
      <c r="O4826" t="str">
        <f t="shared" si="532"/>
        <v/>
      </c>
    </row>
    <row r="4827" spans="15:15" x14ac:dyDescent="0.25">
      <c r="O4827" t="str">
        <f t="shared" si="532"/>
        <v/>
      </c>
    </row>
    <row r="4828" spans="15:15" x14ac:dyDescent="0.25">
      <c r="O4828" t="str">
        <f t="shared" si="532"/>
        <v/>
      </c>
    </row>
    <row r="4829" spans="15:15" x14ac:dyDescent="0.25">
      <c r="O4829" t="str">
        <f t="shared" si="532"/>
        <v/>
      </c>
    </row>
    <row r="4830" spans="15:15" x14ac:dyDescent="0.25">
      <c r="O4830" t="str">
        <f t="shared" si="532"/>
        <v/>
      </c>
    </row>
    <row r="4831" spans="15:15" x14ac:dyDescent="0.25">
      <c r="O4831" t="str">
        <f t="shared" si="532"/>
        <v/>
      </c>
    </row>
    <row r="4832" spans="15:15" x14ac:dyDescent="0.25">
      <c r="O4832" t="str">
        <f t="shared" si="532"/>
        <v/>
      </c>
    </row>
    <row r="4833" spans="15:15" x14ac:dyDescent="0.25">
      <c r="O4833" t="str">
        <f t="shared" si="532"/>
        <v/>
      </c>
    </row>
    <row r="4834" spans="15:15" x14ac:dyDescent="0.25">
      <c r="O4834" t="str">
        <f t="shared" si="532"/>
        <v/>
      </c>
    </row>
    <row r="4835" spans="15:15" x14ac:dyDescent="0.25">
      <c r="O4835" t="str">
        <f t="shared" si="532"/>
        <v/>
      </c>
    </row>
    <row r="4836" spans="15:15" x14ac:dyDescent="0.25">
      <c r="O4836" t="str">
        <f t="shared" si="532"/>
        <v/>
      </c>
    </row>
    <row r="4837" spans="15:15" x14ac:dyDescent="0.25">
      <c r="O4837" t="str">
        <f t="shared" si="532"/>
        <v/>
      </c>
    </row>
    <row r="4838" spans="15:15" x14ac:dyDescent="0.25">
      <c r="O4838" t="str">
        <f t="shared" si="532"/>
        <v/>
      </c>
    </row>
    <row r="4839" spans="15:15" x14ac:dyDescent="0.25">
      <c r="O4839" t="str">
        <f t="shared" si="532"/>
        <v/>
      </c>
    </row>
    <row r="4840" spans="15:15" x14ac:dyDescent="0.25">
      <c r="O4840" t="str">
        <f t="shared" si="532"/>
        <v/>
      </c>
    </row>
    <row r="4841" spans="15:15" x14ac:dyDescent="0.25">
      <c r="O4841" t="str">
        <f t="shared" si="532"/>
        <v/>
      </c>
    </row>
    <row r="4842" spans="15:15" x14ac:dyDescent="0.25">
      <c r="O4842" t="str">
        <f t="shared" si="532"/>
        <v/>
      </c>
    </row>
    <row r="4843" spans="15:15" x14ac:dyDescent="0.25">
      <c r="O4843" t="str">
        <f t="shared" si="532"/>
        <v/>
      </c>
    </row>
    <row r="4844" spans="15:15" x14ac:dyDescent="0.25">
      <c r="O4844" t="str">
        <f t="shared" si="532"/>
        <v/>
      </c>
    </row>
    <row r="4845" spans="15:15" x14ac:dyDescent="0.25">
      <c r="O4845" t="str">
        <f t="shared" si="532"/>
        <v/>
      </c>
    </row>
    <row r="4846" spans="15:15" x14ac:dyDescent="0.25">
      <c r="O4846" t="str">
        <f t="shared" si="532"/>
        <v/>
      </c>
    </row>
    <row r="4847" spans="15:15" x14ac:dyDescent="0.25">
      <c r="O4847" t="str">
        <f t="shared" si="532"/>
        <v/>
      </c>
    </row>
    <row r="4848" spans="15:15" x14ac:dyDescent="0.25">
      <c r="O4848" t="str">
        <f t="shared" si="532"/>
        <v/>
      </c>
    </row>
    <row r="4849" spans="15:15" x14ac:dyDescent="0.25">
      <c r="O4849" t="str">
        <f t="shared" si="532"/>
        <v/>
      </c>
    </row>
    <row r="4850" spans="15:15" x14ac:dyDescent="0.25">
      <c r="O4850" t="str">
        <f t="shared" si="532"/>
        <v/>
      </c>
    </row>
    <row r="4851" spans="15:15" x14ac:dyDescent="0.25">
      <c r="O4851" t="str">
        <f t="shared" si="532"/>
        <v/>
      </c>
    </row>
    <row r="4852" spans="15:15" x14ac:dyDescent="0.25">
      <c r="O4852" t="str">
        <f t="shared" si="532"/>
        <v/>
      </c>
    </row>
    <row r="4853" spans="15:15" x14ac:dyDescent="0.25">
      <c r="O4853" t="str">
        <f t="shared" si="532"/>
        <v/>
      </c>
    </row>
    <row r="4854" spans="15:15" x14ac:dyDescent="0.25">
      <c r="O4854" t="str">
        <f t="shared" si="532"/>
        <v/>
      </c>
    </row>
    <row r="4855" spans="15:15" x14ac:dyDescent="0.25">
      <c r="O4855" t="str">
        <f t="shared" si="532"/>
        <v/>
      </c>
    </row>
    <row r="4856" spans="15:15" x14ac:dyDescent="0.25">
      <c r="O4856" t="str">
        <f t="shared" si="532"/>
        <v/>
      </c>
    </row>
    <row r="4857" spans="15:15" x14ac:dyDescent="0.25">
      <c r="O4857" t="str">
        <f t="shared" si="532"/>
        <v/>
      </c>
    </row>
    <row r="4858" spans="15:15" x14ac:dyDescent="0.25">
      <c r="O4858" t="str">
        <f t="shared" si="532"/>
        <v/>
      </c>
    </row>
    <row r="4859" spans="15:15" x14ac:dyDescent="0.25">
      <c r="O4859" t="str">
        <f t="shared" si="532"/>
        <v/>
      </c>
    </row>
    <row r="4860" spans="15:15" x14ac:dyDescent="0.25">
      <c r="O4860" t="str">
        <f t="shared" si="532"/>
        <v/>
      </c>
    </row>
    <row r="4861" spans="15:15" x14ac:dyDescent="0.25">
      <c r="O4861" t="str">
        <f t="shared" si="532"/>
        <v/>
      </c>
    </row>
    <row r="4862" spans="15:15" x14ac:dyDescent="0.25">
      <c r="O4862" t="str">
        <f t="shared" si="532"/>
        <v/>
      </c>
    </row>
    <row r="4863" spans="15:15" x14ac:dyDescent="0.25">
      <c r="O4863" t="str">
        <f t="shared" si="532"/>
        <v/>
      </c>
    </row>
    <row r="4864" spans="15:15" x14ac:dyDescent="0.25">
      <c r="O4864" t="str">
        <f t="shared" si="532"/>
        <v/>
      </c>
    </row>
    <row r="4865" spans="15:15" x14ac:dyDescent="0.25">
      <c r="O4865" t="str">
        <f t="shared" si="532"/>
        <v/>
      </c>
    </row>
    <row r="4866" spans="15:15" x14ac:dyDescent="0.25">
      <c r="O4866" t="str">
        <f t="shared" si="532"/>
        <v/>
      </c>
    </row>
    <row r="4867" spans="15:15" x14ac:dyDescent="0.25">
      <c r="O4867" t="str">
        <f t="shared" si="532"/>
        <v/>
      </c>
    </row>
    <row r="4868" spans="15:15" x14ac:dyDescent="0.25">
      <c r="O4868" t="str">
        <f t="shared" si="532"/>
        <v/>
      </c>
    </row>
    <row r="4869" spans="15:15" x14ac:dyDescent="0.25">
      <c r="O4869" t="str">
        <f t="shared" si="532"/>
        <v/>
      </c>
    </row>
    <row r="4870" spans="15:15" x14ac:dyDescent="0.25">
      <c r="O4870" t="str">
        <f t="shared" si="532"/>
        <v/>
      </c>
    </row>
    <row r="4871" spans="15:15" x14ac:dyDescent="0.25">
      <c r="O4871" t="str">
        <f t="shared" si="532"/>
        <v/>
      </c>
    </row>
    <row r="4872" spans="15:15" x14ac:dyDescent="0.25">
      <c r="O4872" t="str">
        <f t="shared" si="532"/>
        <v/>
      </c>
    </row>
    <row r="4873" spans="15:15" x14ac:dyDescent="0.25">
      <c r="O4873" t="str">
        <f t="shared" si="532"/>
        <v/>
      </c>
    </row>
    <row r="4874" spans="15:15" x14ac:dyDescent="0.25">
      <c r="O4874" t="str">
        <f t="shared" ref="O4874:O4937" si="533">IF(P4874="","",O4873+1)</f>
        <v/>
      </c>
    </row>
    <row r="4875" spans="15:15" x14ac:dyDescent="0.25">
      <c r="O4875" t="str">
        <f t="shared" si="533"/>
        <v/>
      </c>
    </row>
    <row r="4876" spans="15:15" x14ac:dyDescent="0.25">
      <c r="O4876" t="str">
        <f t="shared" si="533"/>
        <v/>
      </c>
    </row>
    <row r="4877" spans="15:15" x14ac:dyDescent="0.25">
      <c r="O4877" t="str">
        <f t="shared" si="533"/>
        <v/>
      </c>
    </row>
    <row r="4878" spans="15:15" x14ac:dyDescent="0.25">
      <c r="O4878" t="str">
        <f t="shared" si="533"/>
        <v/>
      </c>
    </row>
    <row r="4879" spans="15:15" x14ac:dyDescent="0.25">
      <c r="O4879" t="str">
        <f t="shared" si="533"/>
        <v/>
      </c>
    </row>
    <row r="4880" spans="15:15" x14ac:dyDescent="0.25">
      <c r="O4880" t="str">
        <f t="shared" si="533"/>
        <v/>
      </c>
    </row>
    <row r="4881" spans="15:15" x14ac:dyDescent="0.25">
      <c r="O4881" t="str">
        <f t="shared" si="533"/>
        <v/>
      </c>
    </row>
    <row r="4882" spans="15:15" x14ac:dyDescent="0.25">
      <c r="O4882" t="str">
        <f t="shared" si="533"/>
        <v/>
      </c>
    </row>
    <row r="4883" spans="15:15" x14ac:dyDescent="0.25">
      <c r="O4883" t="str">
        <f t="shared" si="533"/>
        <v/>
      </c>
    </row>
    <row r="4884" spans="15:15" x14ac:dyDescent="0.25">
      <c r="O4884" t="str">
        <f t="shared" si="533"/>
        <v/>
      </c>
    </row>
    <row r="4885" spans="15:15" x14ac:dyDescent="0.25">
      <c r="O4885" t="str">
        <f t="shared" si="533"/>
        <v/>
      </c>
    </row>
    <row r="4886" spans="15:15" x14ac:dyDescent="0.25">
      <c r="O4886" t="str">
        <f t="shared" si="533"/>
        <v/>
      </c>
    </row>
    <row r="4887" spans="15:15" x14ac:dyDescent="0.25">
      <c r="O4887" t="str">
        <f t="shared" si="533"/>
        <v/>
      </c>
    </row>
    <row r="4888" spans="15:15" x14ac:dyDescent="0.25">
      <c r="O4888" t="str">
        <f t="shared" si="533"/>
        <v/>
      </c>
    </row>
    <row r="4889" spans="15:15" x14ac:dyDescent="0.25">
      <c r="O4889" t="str">
        <f t="shared" si="533"/>
        <v/>
      </c>
    </row>
    <row r="4890" spans="15:15" x14ac:dyDescent="0.25">
      <c r="O4890" t="str">
        <f t="shared" si="533"/>
        <v/>
      </c>
    </row>
    <row r="4891" spans="15:15" x14ac:dyDescent="0.25">
      <c r="O4891" t="str">
        <f t="shared" si="533"/>
        <v/>
      </c>
    </row>
    <row r="4892" spans="15:15" x14ac:dyDescent="0.25">
      <c r="O4892" t="str">
        <f t="shared" si="533"/>
        <v/>
      </c>
    </row>
    <row r="4893" spans="15:15" x14ac:dyDescent="0.25">
      <c r="O4893" t="str">
        <f t="shared" si="533"/>
        <v/>
      </c>
    </row>
    <row r="4894" spans="15:15" x14ac:dyDescent="0.25">
      <c r="O4894" t="str">
        <f t="shared" si="533"/>
        <v/>
      </c>
    </row>
    <row r="4895" spans="15:15" x14ac:dyDescent="0.25">
      <c r="O4895" t="str">
        <f t="shared" si="533"/>
        <v/>
      </c>
    </row>
    <row r="4896" spans="15:15" x14ac:dyDescent="0.25">
      <c r="O4896" t="str">
        <f t="shared" si="533"/>
        <v/>
      </c>
    </row>
    <row r="4897" spans="15:15" x14ac:dyDescent="0.25">
      <c r="O4897" t="str">
        <f t="shared" si="533"/>
        <v/>
      </c>
    </row>
    <row r="4898" spans="15:15" x14ac:dyDescent="0.25">
      <c r="O4898" t="str">
        <f t="shared" si="533"/>
        <v/>
      </c>
    </row>
    <row r="4899" spans="15:15" x14ac:dyDescent="0.25">
      <c r="O4899" t="str">
        <f t="shared" si="533"/>
        <v/>
      </c>
    </row>
    <row r="4900" spans="15:15" x14ac:dyDescent="0.25">
      <c r="O4900" t="str">
        <f t="shared" si="533"/>
        <v/>
      </c>
    </row>
    <row r="4901" spans="15:15" x14ac:dyDescent="0.25">
      <c r="O4901" t="str">
        <f t="shared" si="533"/>
        <v/>
      </c>
    </row>
    <row r="4902" spans="15:15" x14ac:dyDescent="0.25">
      <c r="O4902" t="str">
        <f t="shared" si="533"/>
        <v/>
      </c>
    </row>
    <row r="4903" spans="15:15" x14ac:dyDescent="0.25">
      <c r="O4903" t="str">
        <f t="shared" si="533"/>
        <v/>
      </c>
    </row>
    <row r="4904" spans="15:15" x14ac:dyDescent="0.25">
      <c r="O4904" t="str">
        <f t="shared" si="533"/>
        <v/>
      </c>
    </row>
    <row r="4905" spans="15:15" x14ac:dyDescent="0.25">
      <c r="O4905" t="str">
        <f t="shared" si="533"/>
        <v/>
      </c>
    </row>
    <row r="4906" spans="15:15" x14ac:dyDescent="0.25">
      <c r="O4906" t="str">
        <f t="shared" si="533"/>
        <v/>
      </c>
    </row>
    <row r="4907" spans="15:15" x14ac:dyDescent="0.25">
      <c r="O4907" t="str">
        <f t="shared" si="533"/>
        <v/>
      </c>
    </row>
    <row r="4908" spans="15:15" x14ac:dyDescent="0.25">
      <c r="O4908" t="str">
        <f t="shared" si="533"/>
        <v/>
      </c>
    </row>
    <row r="4909" spans="15:15" x14ac:dyDescent="0.25">
      <c r="O4909" t="str">
        <f t="shared" si="533"/>
        <v/>
      </c>
    </row>
    <row r="4910" spans="15:15" x14ac:dyDescent="0.25">
      <c r="O4910" t="str">
        <f t="shared" si="533"/>
        <v/>
      </c>
    </row>
    <row r="4911" spans="15:15" x14ac:dyDescent="0.25">
      <c r="O4911" t="str">
        <f t="shared" si="533"/>
        <v/>
      </c>
    </row>
    <row r="4912" spans="15:15" x14ac:dyDescent="0.25">
      <c r="O4912" t="str">
        <f t="shared" si="533"/>
        <v/>
      </c>
    </row>
    <row r="4913" spans="15:15" x14ac:dyDescent="0.25">
      <c r="O4913" t="str">
        <f t="shared" si="533"/>
        <v/>
      </c>
    </row>
    <row r="4914" spans="15:15" x14ac:dyDescent="0.25">
      <c r="O4914" t="str">
        <f t="shared" si="533"/>
        <v/>
      </c>
    </row>
    <row r="4915" spans="15:15" x14ac:dyDescent="0.25">
      <c r="O4915" t="str">
        <f t="shared" si="533"/>
        <v/>
      </c>
    </row>
    <row r="4916" spans="15:15" x14ac:dyDescent="0.25">
      <c r="O4916" t="str">
        <f t="shared" si="533"/>
        <v/>
      </c>
    </row>
    <row r="4917" spans="15:15" x14ac:dyDescent="0.25">
      <c r="O4917" t="str">
        <f t="shared" si="533"/>
        <v/>
      </c>
    </row>
    <row r="4918" spans="15:15" x14ac:dyDescent="0.25">
      <c r="O4918" t="str">
        <f t="shared" si="533"/>
        <v/>
      </c>
    </row>
    <row r="4919" spans="15:15" x14ac:dyDescent="0.25">
      <c r="O4919" t="str">
        <f t="shared" si="533"/>
        <v/>
      </c>
    </row>
    <row r="4920" spans="15:15" x14ac:dyDescent="0.25">
      <c r="O4920" t="str">
        <f t="shared" si="533"/>
        <v/>
      </c>
    </row>
    <row r="4921" spans="15:15" x14ac:dyDescent="0.25">
      <c r="O4921" t="str">
        <f t="shared" si="533"/>
        <v/>
      </c>
    </row>
    <row r="4922" spans="15:15" x14ac:dyDescent="0.25">
      <c r="O4922" t="str">
        <f t="shared" si="533"/>
        <v/>
      </c>
    </row>
    <row r="4923" spans="15:15" x14ac:dyDescent="0.25">
      <c r="O4923" t="str">
        <f t="shared" si="533"/>
        <v/>
      </c>
    </row>
    <row r="4924" spans="15:15" x14ac:dyDescent="0.25">
      <c r="O4924" t="str">
        <f t="shared" si="533"/>
        <v/>
      </c>
    </row>
    <row r="4925" spans="15:15" x14ac:dyDescent="0.25">
      <c r="O4925" t="str">
        <f t="shared" si="533"/>
        <v/>
      </c>
    </row>
    <row r="4926" spans="15:15" x14ac:dyDescent="0.25">
      <c r="O4926" t="str">
        <f t="shared" si="533"/>
        <v/>
      </c>
    </row>
    <row r="4927" spans="15:15" x14ac:dyDescent="0.25">
      <c r="O4927" t="str">
        <f t="shared" si="533"/>
        <v/>
      </c>
    </row>
    <row r="4928" spans="15:15" x14ac:dyDescent="0.25">
      <c r="O4928" t="str">
        <f t="shared" si="533"/>
        <v/>
      </c>
    </row>
    <row r="4929" spans="15:15" x14ac:dyDescent="0.25">
      <c r="O4929" t="str">
        <f t="shared" si="533"/>
        <v/>
      </c>
    </row>
    <row r="4930" spans="15:15" x14ac:dyDescent="0.25">
      <c r="O4930" t="str">
        <f t="shared" si="533"/>
        <v/>
      </c>
    </row>
    <row r="4931" spans="15:15" x14ac:dyDescent="0.25">
      <c r="O4931" t="str">
        <f t="shared" si="533"/>
        <v/>
      </c>
    </row>
    <row r="4932" spans="15:15" x14ac:dyDescent="0.25">
      <c r="O4932" t="str">
        <f t="shared" si="533"/>
        <v/>
      </c>
    </row>
    <row r="4933" spans="15:15" x14ac:dyDescent="0.25">
      <c r="O4933" t="str">
        <f t="shared" si="533"/>
        <v/>
      </c>
    </row>
    <row r="4934" spans="15:15" x14ac:dyDescent="0.25">
      <c r="O4934" t="str">
        <f t="shared" si="533"/>
        <v/>
      </c>
    </row>
    <row r="4935" spans="15:15" x14ac:dyDescent="0.25">
      <c r="O4935" t="str">
        <f t="shared" si="533"/>
        <v/>
      </c>
    </row>
    <row r="4936" spans="15:15" x14ac:dyDescent="0.25">
      <c r="O4936" t="str">
        <f t="shared" si="533"/>
        <v/>
      </c>
    </row>
    <row r="4937" spans="15:15" x14ac:dyDescent="0.25">
      <c r="O4937" t="str">
        <f t="shared" si="533"/>
        <v/>
      </c>
    </row>
    <row r="4938" spans="15:15" x14ac:dyDescent="0.25">
      <c r="O4938" t="str">
        <f t="shared" ref="O4938:O5001" si="534">IF(P4938="","",O4937+1)</f>
        <v/>
      </c>
    </row>
    <row r="4939" spans="15:15" x14ac:dyDescent="0.25">
      <c r="O4939" t="str">
        <f t="shared" si="534"/>
        <v/>
      </c>
    </row>
    <row r="4940" spans="15:15" x14ac:dyDescent="0.25">
      <c r="O4940" t="str">
        <f t="shared" si="534"/>
        <v/>
      </c>
    </row>
    <row r="4941" spans="15:15" x14ac:dyDescent="0.25">
      <c r="O4941" t="str">
        <f t="shared" si="534"/>
        <v/>
      </c>
    </row>
    <row r="4942" spans="15:15" x14ac:dyDescent="0.25">
      <c r="O4942" t="str">
        <f t="shared" si="534"/>
        <v/>
      </c>
    </row>
    <row r="4943" spans="15:15" x14ac:dyDescent="0.25">
      <c r="O4943" t="str">
        <f t="shared" si="534"/>
        <v/>
      </c>
    </row>
    <row r="4944" spans="15:15" x14ac:dyDescent="0.25">
      <c r="O4944" t="str">
        <f t="shared" si="534"/>
        <v/>
      </c>
    </row>
    <row r="4945" spans="15:15" x14ac:dyDescent="0.25">
      <c r="O4945" t="str">
        <f t="shared" si="534"/>
        <v/>
      </c>
    </row>
    <row r="4946" spans="15:15" x14ac:dyDescent="0.25">
      <c r="O4946" t="str">
        <f t="shared" si="534"/>
        <v/>
      </c>
    </row>
    <row r="4947" spans="15:15" x14ac:dyDescent="0.25">
      <c r="O4947" t="str">
        <f t="shared" si="534"/>
        <v/>
      </c>
    </row>
    <row r="4948" spans="15:15" x14ac:dyDescent="0.25">
      <c r="O4948" t="str">
        <f t="shared" si="534"/>
        <v/>
      </c>
    </row>
    <row r="4949" spans="15:15" x14ac:dyDescent="0.25">
      <c r="O4949" t="str">
        <f t="shared" si="534"/>
        <v/>
      </c>
    </row>
    <row r="4950" spans="15:15" x14ac:dyDescent="0.25">
      <c r="O4950" t="str">
        <f t="shared" si="534"/>
        <v/>
      </c>
    </row>
    <row r="4951" spans="15:15" x14ac:dyDescent="0.25">
      <c r="O4951" t="str">
        <f t="shared" si="534"/>
        <v/>
      </c>
    </row>
    <row r="4952" spans="15:15" x14ac:dyDescent="0.25">
      <c r="O4952" t="str">
        <f t="shared" si="534"/>
        <v/>
      </c>
    </row>
    <row r="4953" spans="15:15" x14ac:dyDescent="0.25">
      <c r="O4953" t="str">
        <f t="shared" si="534"/>
        <v/>
      </c>
    </row>
    <row r="4954" spans="15:15" x14ac:dyDescent="0.25">
      <c r="O4954" t="str">
        <f t="shared" si="534"/>
        <v/>
      </c>
    </row>
    <row r="4955" spans="15:15" x14ac:dyDescent="0.25">
      <c r="O4955" t="str">
        <f t="shared" si="534"/>
        <v/>
      </c>
    </row>
    <row r="4956" spans="15:15" x14ac:dyDescent="0.25">
      <c r="O4956" t="str">
        <f t="shared" si="534"/>
        <v/>
      </c>
    </row>
    <row r="4957" spans="15:15" x14ac:dyDescent="0.25">
      <c r="O4957" t="str">
        <f t="shared" si="534"/>
        <v/>
      </c>
    </row>
    <row r="4958" spans="15:15" x14ac:dyDescent="0.25">
      <c r="O4958" t="str">
        <f t="shared" si="534"/>
        <v/>
      </c>
    </row>
    <row r="4959" spans="15:15" x14ac:dyDescent="0.25">
      <c r="O4959" t="str">
        <f t="shared" si="534"/>
        <v/>
      </c>
    </row>
    <row r="4960" spans="15:15" x14ac:dyDescent="0.25">
      <c r="O4960" t="str">
        <f t="shared" si="534"/>
        <v/>
      </c>
    </row>
    <row r="4961" spans="15:15" x14ac:dyDescent="0.25">
      <c r="O4961" t="str">
        <f t="shared" si="534"/>
        <v/>
      </c>
    </row>
    <row r="4962" spans="15:15" x14ac:dyDescent="0.25">
      <c r="O4962" t="str">
        <f t="shared" si="534"/>
        <v/>
      </c>
    </row>
    <row r="4963" spans="15:15" x14ac:dyDescent="0.25">
      <c r="O4963" t="str">
        <f t="shared" si="534"/>
        <v/>
      </c>
    </row>
    <row r="4964" spans="15:15" x14ac:dyDescent="0.25">
      <c r="O4964" t="str">
        <f t="shared" si="534"/>
        <v/>
      </c>
    </row>
    <row r="4965" spans="15:15" x14ac:dyDescent="0.25">
      <c r="O4965" t="str">
        <f t="shared" si="534"/>
        <v/>
      </c>
    </row>
    <row r="4966" spans="15:15" x14ac:dyDescent="0.25">
      <c r="O4966" t="str">
        <f t="shared" si="534"/>
        <v/>
      </c>
    </row>
    <row r="4967" spans="15:15" x14ac:dyDescent="0.25">
      <c r="O4967" t="str">
        <f t="shared" si="534"/>
        <v/>
      </c>
    </row>
    <row r="4968" spans="15:15" x14ac:dyDescent="0.25">
      <c r="O4968" t="str">
        <f t="shared" si="534"/>
        <v/>
      </c>
    </row>
    <row r="4969" spans="15:15" x14ac:dyDescent="0.25">
      <c r="O4969" t="str">
        <f t="shared" si="534"/>
        <v/>
      </c>
    </row>
    <row r="4970" spans="15:15" x14ac:dyDescent="0.25">
      <c r="O4970" t="str">
        <f t="shared" si="534"/>
        <v/>
      </c>
    </row>
    <row r="4971" spans="15:15" x14ac:dyDescent="0.25">
      <c r="O4971" t="str">
        <f t="shared" si="534"/>
        <v/>
      </c>
    </row>
    <row r="4972" spans="15:15" x14ac:dyDescent="0.25">
      <c r="O4972" t="str">
        <f t="shared" si="534"/>
        <v/>
      </c>
    </row>
    <row r="4973" spans="15:15" x14ac:dyDescent="0.25">
      <c r="O4973" t="str">
        <f t="shared" si="534"/>
        <v/>
      </c>
    </row>
    <row r="4974" spans="15:15" x14ac:dyDescent="0.25">
      <c r="O4974" t="str">
        <f t="shared" si="534"/>
        <v/>
      </c>
    </row>
    <row r="4975" spans="15:15" x14ac:dyDescent="0.25">
      <c r="O4975" t="str">
        <f t="shared" si="534"/>
        <v/>
      </c>
    </row>
    <row r="4976" spans="15:15" x14ac:dyDescent="0.25">
      <c r="O4976" t="str">
        <f t="shared" si="534"/>
        <v/>
      </c>
    </row>
    <row r="4977" spans="15:15" x14ac:dyDescent="0.25">
      <c r="O4977" t="str">
        <f t="shared" si="534"/>
        <v/>
      </c>
    </row>
    <row r="4978" spans="15:15" x14ac:dyDescent="0.25">
      <c r="O4978" t="str">
        <f t="shared" si="534"/>
        <v/>
      </c>
    </row>
    <row r="4979" spans="15:15" x14ac:dyDescent="0.25">
      <c r="O4979" t="str">
        <f t="shared" si="534"/>
        <v/>
      </c>
    </row>
    <row r="4980" spans="15:15" x14ac:dyDescent="0.25">
      <c r="O4980" t="str">
        <f t="shared" si="534"/>
        <v/>
      </c>
    </row>
    <row r="4981" spans="15:15" x14ac:dyDescent="0.25">
      <c r="O4981" t="str">
        <f t="shared" si="534"/>
        <v/>
      </c>
    </row>
    <row r="4982" spans="15:15" x14ac:dyDescent="0.25">
      <c r="O4982" t="str">
        <f t="shared" si="534"/>
        <v/>
      </c>
    </row>
    <row r="4983" spans="15:15" x14ac:dyDescent="0.25">
      <c r="O4983" t="str">
        <f t="shared" si="534"/>
        <v/>
      </c>
    </row>
    <row r="4984" spans="15:15" x14ac:dyDescent="0.25">
      <c r="O4984" t="str">
        <f t="shared" si="534"/>
        <v/>
      </c>
    </row>
    <row r="4985" spans="15:15" x14ac:dyDescent="0.25">
      <c r="O4985" t="str">
        <f t="shared" si="534"/>
        <v/>
      </c>
    </row>
    <row r="4986" spans="15:15" x14ac:dyDescent="0.25">
      <c r="O4986" t="str">
        <f t="shared" si="534"/>
        <v/>
      </c>
    </row>
    <row r="4987" spans="15:15" x14ac:dyDescent="0.25">
      <c r="O4987" t="str">
        <f t="shared" si="534"/>
        <v/>
      </c>
    </row>
    <row r="4988" spans="15:15" x14ac:dyDescent="0.25">
      <c r="O4988" t="str">
        <f t="shared" si="534"/>
        <v/>
      </c>
    </row>
    <row r="4989" spans="15:15" x14ac:dyDescent="0.25">
      <c r="O4989" t="str">
        <f t="shared" si="534"/>
        <v/>
      </c>
    </row>
    <row r="4990" spans="15:15" x14ac:dyDescent="0.25">
      <c r="O4990" t="str">
        <f t="shared" si="534"/>
        <v/>
      </c>
    </row>
    <row r="4991" spans="15:15" x14ac:dyDescent="0.25">
      <c r="O4991" t="str">
        <f t="shared" si="534"/>
        <v/>
      </c>
    </row>
    <row r="4992" spans="15:15" x14ac:dyDescent="0.25">
      <c r="O4992" t="str">
        <f t="shared" si="534"/>
        <v/>
      </c>
    </row>
    <row r="4993" spans="15:15" x14ac:dyDescent="0.25">
      <c r="O4993" t="str">
        <f t="shared" si="534"/>
        <v/>
      </c>
    </row>
    <row r="4994" spans="15:15" x14ac:dyDescent="0.25">
      <c r="O4994" t="str">
        <f t="shared" si="534"/>
        <v/>
      </c>
    </row>
    <row r="4995" spans="15:15" x14ac:dyDescent="0.25">
      <c r="O4995" t="str">
        <f t="shared" si="534"/>
        <v/>
      </c>
    </row>
    <row r="4996" spans="15:15" x14ac:dyDescent="0.25">
      <c r="O4996" t="str">
        <f t="shared" si="534"/>
        <v/>
      </c>
    </row>
    <row r="4997" spans="15:15" x14ac:dyDescent="0.25">
      <c r="O4997" t="str">
        <f t="shared" si="534"/>
        <v/>
      </c>
    </row>
    <row r="4998" spans="15:15" x14ac:dyDescent="0.25">
      <c r="O4998" t="str">
        <f t="shared" si="534"/>
        <v/>
      </c>
    </row>
    <row r="4999" spans="15:15" x14ac:dyDescent="0.25">
      <c r="O4999" t="str">
        <f t="shared" si="534"/>
        <v/>
      </c>
    </row>
    <row r="5000" spans="15:15" x14ac:dyDescent="0.25">
      <c r="O5000" t="str">
        <f t="shared" si="534"/>
        <v/>
      </c>
    </row>
    <row r="5001" spans="15:15" x14ac:dyDescent="0.25">
      <c r="O5001" t="str">
        <f t="shared" si="534"/>
        <v/>
      </c>
    </row>
    <row r="5002" spans="15:15" x14ac:dyDescent="0.25">
      <c r="O5002" t="str">
        <f t="shared" ref="O5002:O5065" si="535">IF(P5002="","",O5001+1)</f>
        <v/>
      </c>
    </row>
    <row r="5003" spans="15:15" x14ac:dyDescent="0.25">
      <c r="O5003" t="str">
        <f t="shared" si="535"/>
        <v/>
      </c>
    </row>
    <row r="5004" spans="15:15" x14ac:dyDescent="0.25">
      <c r="O5004" t="str">
        <f t="shared" si="535"/>
        <v/>
      </c>
    </row>
    <row r="5005" spans="15:15" x14ac:dyDescent="0.25">
      <c r="O5005" t="str">
        <f t="shared" si="535"/>
        <v/>
      </c>
    </row>
    <row r="5006" spans="15:15" x14ac:dyDescent="0.25">
      <c r="O5006" t="str">
        <f t="shared" si="535"/>
        <v/>
      </c>
    </row>
    <row r="5007" spans="15:15" x14ac:dyDescent="0.25">
      <c r="O5007" t="str">
        <f t="shared" si="535"/>
        <v/>
      </c>
    </row>
    <row r="5008" spans="15:15" x14ac:dyDescent="0.25">
      <c r="O5008" t="str">
        <f t="shared" si="535"/>
        <v/>
      </c>
    </row>
    <row r="5009" spans="15:15" x14ac:dyDescent="0.25">
      <c r="O5009" t="str">
        <f t="shared" si="535"/>
        <v/>
      </c>
    </row>
    <row r="5010" spans="15:15" x14ac:dyDescent="0.25">
      <c r="O5010" t="str">
        <f t="shared" si="535"/>
        <v/>
      </c>
    </row>
    <row r="5011" spans="15:15" x14ac:dyDescent="0.25">
      <c r="O5011" t="str">
        <f t="shared" si="535"/>
        <v/>
      </c>
    </row>
    <row r="5012" spans="15:15" x14ac:dyDescent="0.25">
      <c r="O5012" t="str">
        <f t="shared" si="535"/>
        <v/>
      </c>
    </row>
    <row r="5013" spans="15:15" x14ac:dyDescent="0.25">
      <c r="O5013" t="str">
        <f t="shared" si="535"/>
        <v/>
      </c>
    </row>
    <row r="5014" spans="15:15" x14ac:dyDescent="0.25">
      <c r="O5014" t="str">
        <f t="shared" si="535"/>
        <v/>
      </c>
    </row>
    <row r="5015" spans="15:15" x14ac:dyDescent="0.25">
      <c r="O5015" t="str">
        <f t="shared" si="535"/>
        <v/>
      </c>
    </row>
    <row r="5016" spans="15:15" x14ac:dyDescent="0.25">
      <c r="O5016" t="str">
        <f t="shared" si="535"/>
        <v/>
      </c>
    </row>
    <row r="5017" spans="15:15" x14ac:dyDescent="0.25">
      <c r="O5017" t="str">
        <f t="shared" si="535"/>
        <v/>
      </c>
    </row>
    <row r="5018" spans="15:15" x14ac:dyDescent="0.25">
      <c r="O5018" t="str">
        <f t="shared" si="535"/>
        <v/>
      </c>
    </row>
    <row r="5019" spans="15:15" x14ac:dyDescent="0.25">
      <c r="O5019" t="str">
        <f t="shared" si="535"/>
        <v/>
      </c>
    </row>
    <row r="5020" spans="15:15" x14ac:dyDescent="0.25">
      <c r="O5020" t="str">
        <f t="shared" si="535"/>
        <v/>
      </c>
    </row>
    <row r="5021" spans="15:15" x14ac:dyDescent="0.25">
      <c r="O5021" t="str">
        <f t="shared" si="535"/>
        <v/>
      </c>
    </row>
    <row r="5022" spans="15:15" x14ac:dyDescent="0.25">
      <c r="O5022" t="str">
        <f t="shared" si="535"/>
        <v/>
      </c>
    </row>
    <row r="5023" spans="15:15" x14ac:dyDescent="0.25">
      <c r="O5023" t="str">
        <f t="shared" si="535"/>
        <v/>
      </c>
    </row>
    <row r="5024" spans="15:15" x14ac:dyDescent="0.25">
      <c r="O5024" t="str">
        <f t="shared" si="535"/>
        <v/>
      </c>
    </row>
    <row r="5025" spans="15:15" x14ac:dyDescent="0.25">
      <c r="O5025" t="str">
        <f t="shared" si="535"/>
        <v/>
      </c>
    </row>
    <row r="5026" spans="15:15" x14ac:dyDescent="0.25">
      <c r="O5026" t="str">
        <f t="shared" si="535"/>
        <v/>
      </c>
    </row>
    <row r="5027" spans="15:15" x14ac:dyDescent="0.25">
      <c r="O5027" t="str">
        <f t="shared" si="535"/>
        <v/>
      </c>
    </row>
    <row r="5028" spans="15:15" x14ac:dyDescent="0.25">
      <c r="O5028" t="str">
        <f t="shared" si="535"/>
        <v/>
      </c>
    </row>
    <row r="5029" spans="15:15" x14ac:dyDescent="0.25">
      <c r="O5029" t="str">
        <f t="shared" si="535"/>
        <v/>
      </c>
    </row>
    <row r="5030" spans="15:15" x14ac:dyDescent="0.25">
      <c r="O5030" t="str">
        <f t="shared" si="535"/>
        <v/>
      </c>
    </row>
    <row r="5031" spans="15:15" x14ac:dyDescent="0.25">
      <c r="O5031" t="str">
        <f t="shared" si="535"/>
        <v/>
      </c>
    </row>
    <row r="5032" spans="15:15" x14ac:dyDescent="0.25">
      <c r="O5032" t="str">
        <f t="shared" si="535"/>
        <v/>
      </c>
    </row>
    <row r="5033" spans="15:15" x14ac:dyDescent="0.25">
      <c r="O5033" t="str">
        <f t="shared" si="535"/>
        <v/>
      </c>
    </row>
    <row r="5034" spans="15:15" x14ac:dyDescent="0.25">
      <c r="O5034" t="str">
        <f t="shared" si="535"/>
        <v/>
      </c>
    </row>
    <row r="5035" spans="15:15" x14ac:dyDescent="0.25">
      <c r="O5035" t="str">
        <f t="shared" si="535"/>
        <v/>
      </c>
    </row>
    <row r="5036" spans="15:15" x14ac:dyDescent="0.25">
      <c r="O5036" t="str">
        <f t="shared" si="535"/>
        <v/>
      </c>
    </row>
    <row r="5037" spans="15:15" x14ac:dyDescent="0.25">
      <c r="O5037" t="str">
        <f t="shared" si="535"/>
        <v/>
      </c>
    </row>
    <row r="5038" spans="15:15" x14ac:dyDescent="0.25">
      <c r="O5038" t="str">
        <f t="shared" si="535"/>
        <v/>
      </c>
    </row>
    <row r="5039" spans="15:15" x14ac:dyDescent="0.25">
      <c r="O5039" t="str">
        <f t="shared" si="535"/>
        <v/>
      </c>
    </row>
    <row r="5040" spans="15:15" x14ac:dyDescent="0.25">
      <c r="O5040" t="str">
        <f t="shared" si="535"/>
        <v/>
      </c>
    </row>
    <row r="5041" spans="15:15" x14ac:dyDescent="0.25">
      <c r="O5041" t="str">
        <f t="shared" si="535"/>
        <v/>
      </c>
    </row>
    <row r="5042" spans="15:15" x14ac:dyDescent="0.25">
      <c r="O5042" t="str">
        <f t="shared" si="535"/>
        <v/>
      </c>
    </row>
    <row r="5043" spans="15:15" x14ac:dyDescent="0.25">
      <c r="O5043" t="str">
        <f t="shared" si="535"/>
        <v/>
      </c>
    </row>
    <row r="5044" spans="15:15" x14ac:dyDescent="0.25">
      <c r="O5044" t="str">
        <f t="shared" si="535"/>
        <v/>
      </c>
    </row>
    <row r="5045" spans="15:15" x14ac:dyDescent="0.25">
      <c r="O5045" t="str">
        <f t="shared" si="535"/>
        <v/>
      </c>
    </row>
    <row r="5046" spans="15:15" x14ac:dyDescent="0.25">
      <c r="O5046" t="str">
        <f t="shared" si="535"/>
        <v/>
      </c>
    </row>
    <row r="5047" spans="15:15" x14ac:dyDescent="0.25">
      <c r="O5047" t="str">
        <f t="shared" si="535"/>
        <v/>
      </c>
    </row>
    <row r="5048" spans="15:15" x14ac:dyDescent="0.25">
      <c r="O5048" t="str">
        <f t="shared" si="535"/>
        <v/>
      </c>
    </row>
    <row r="5049" spans="15:15" x14ac:dyDescent="0.25">
      <c r="O5049" t="str">
        <f t="shared" si="535"/>
        <v/>
      </c>
    </row>
    <row r="5050" spans="15:15" x14ac:dyDescent="0.25">
      <c r="O5050" t="str">
        <f t="shared" si="535"/>
        <v/>
      </c>
    </row>
    <row r="5051" spans="15:15" x14ac:dyDescent="0.25">
      <c r="O5051" t="str">
        <f t="shared" si="535"/>
        <v/>
      </c>
    </row>
    <row r="5052" spans="15:15" x14ac:dyDescent="0.25">
      <c r="O5052" t="str">
        <f t="shared" si="535"/>
        <v/>
      </c>
    </row>
    <row r="5053" spans="15:15" x14ac:dyDescent="0.25">
      <c r="O5053" t="str">
        <f t="shared" si="535"/>
        <v/>
      </c>
    </row>
    <row r="5054" spans="15:15" x14ac:dyDescent="0.25">
      <c r="O5054" t="str">
        <f t="shared" si="535"/>
        <v/>
      </c>
    </row>
    <row r="5055" spans="15:15" x14ac:dyDescent="0.25">
      <c r="O5055" t="str">
        <f t="shared" si="535"/>
        <v/>
      </c>
    </row>
    <row r="5056" spans="15:15" x14ac:dyDescent="0.25">
      <c r="O5056" t="str">
        <f t="shared" si="535"/>
        <v/>
      </c>
    </row>
    <row r="5057" spans="15:15" x14ac:dyDescent="0.25">
      <c r="O5057" t="str">
        <f t="shared" si="535"/>
        <v/>
      </c>
    </row>
    <row r="5058" spans="15:15" x14ac:dyDescent="0.25">
      <c r="O5058" t="str">
        <f t="shared" si="535"/>
        <v/>
      </c>
    </row>
    <row r="5059" spans="15:15" x14ac:dyDescent="0.25">
      <c r="O5059" t="str">
        <f t="shared" si="535"/>
        <v/>
      </c>
    </row>
    <row r="5060" spans="15:15" x14ac:dyDescent="0.25">
      <c r="O5060" t="str">
        <f t="shared" si="535"/>
        <v/>
      </c>
    </row>
    <row r="5061" spans="15:15" x14ac:dyDescent="0.25">
      <c r="O5061" t="str">
        <f t="shared" si="535"/>
        <v/>
      </c>
    </row>
    <row r="5062" spans="15:15" x14ac:dyDescent="0.25">
      <c r="O5062" t="str">
        <f t="shared" si="535"/>
        <v/>
      </c>
    </row>
    <row r="5063" spans="15:15" x14ac:dyDescent="0.25">
      <c r="O5063" t="str">
        <f t="shared" si="535"/>
        <v/>
      </c>
    </row>
    <row r="5064" spans="15:15" x14ac:dyDescent="0.25">
      <c r="O5064" t="str">
        <f t="shared" si="535"/>
        <v/>
      </c>
    </row>
    <row r="5065" spans="15:15" x14ac:dyDescent="0.25">
      <c r="O5065" t="str">
        <f t="shared" si="535"/>
        <v/>
      </c>
    </row>
    <row r="5066" spans="15:15" x14ac:dyDescent="0.25">
      <c r="O5066" t="str">
        <f t="shared" ref="O5066:O5129" si="536">IF(P5066="","",O5065+1)</f>
        <v/>
      </c>
    </row>
    <row r="5067" spans="15:15" x14ac:dyDescent="0.25">
      <c r="O5067" t="str">
        <f t="shared" si="536"/>
        <v/>
      </c>
    </row>
    <row r="5068" spans="15:15" x14ac:dyDescent="0.25">
      <c r="O5068" t="str">
        <f t="shared" si="536"/>
        <v/>
      </c>
    </row>
    <row r="5069" spans="15:15" x14ac:dyDescent="0.25">
      <c r="O5069" t="str">
        <f t="shared" si="536"/>
        <v/>
      </c>
    </row>
    <row r="5070" spans="15:15" x14ac:dyDescent="0.25">
      <c r="O5070" t="str">
        <f t="shared" si="536"/>
        <v/>
      </c>
    </row>
    <row r="5071" spans="15:15" x14ac:dyDescent="0.25">
      <c r="O5071" t="str">
        <f t="shared" si="536"/>
        <v/>
      </c>
    </row>
    <row r="5072" spans="15:15" x14ac:dyDescent="0.25">
      <c r="O5072" t="str">
        <f t="shared" si="536"/>
        <v/>
      </c>
    </row>
    <row r="5073" spans="15:15" x14ac:dyDescent="0.25">
      <c r="O5073" t="str">
        <f t="shared" si="536"/>
        <v/>
      </c>
    </row>
    <row r="5074" spans="15:15" x14ac:dyDescent="0.25">
      <c r="O5074" t="str">
        <f t="shared" si="536"/>
        <v/>
      </c>
    </row>
    <row r="5075" spans="15:15" x14ac:dyDescent="0.25">
      <c r="O5075" t="str">
        <f t="shared" si="536"/>
        <v/>
      </c>
    </row>
    <row r="5076" spans="15:15" x14ac:dyDescent="0.25">
      <c r="O5076" t="str">
        <f t="shared" si="536"/>
        <v/>
      </c>
    </row>
    <row r="5077" spans="15:15" x14ac:dyDescent="0.25">
      <c r="O5077" t="str">
        <f t="shared" si="536"/>
        <v/>
      </c>
    </row>
    <row r="5078" spans="15:15" x14ac:dyDescent="0.25">
      <c r="O5078" t="str">
        <f t="shared" si="536"/>
        <v/>
      </c>
    </row>
    <row r="5079" spans="15:15" x14ac:dyDescent="0.25">
      <c r="O5079" t="str">
        <f t="shared" si="536"/>
        <v/>
      </c>
    </row>
    <row r="5080" spans="15:15" x14ac:dyDescent="0.25">
      <c r="O5080" t="str">
        <f t="shared" si="536"/>
        <v/>
      </c>
    </row>
    <row r="5081" spans="15:15" x14ac:dyDescent="0.25">
      <c r="O5081" t="str">
        <f t="shared" si="536"/>
        <v/>
      </c>
    </row>
    <row r="5082" spans="15:15" x14ac:dyDescent="0.25">
      <c r="O5082" t="str">
        <f t="shared" si="536"/>
        <v/>
      </c>
    </row>
    <row r="5083" spans="15:15" x14ac:dyDescent="0.25">
      <c r="O5083" t="str">
        <f t="shared" si="536"/>
        <v/>
      </c>
    </row>
    <row r="5084" spans="15:15" x14ac:dyDescent="0.25">
      <c r="O5084" t="str">
        <f t="shared" si="536"/>
        <v/>
      </c>
    </row>
    <row r="5085" spans="15:15" x14ac:dyDescent="0.25">
      <c r="O5085" t="str">
        <f t="shared" si="536"/>
        <v/>
      </c>
    </row>
    <row r="5086" spans="15:15" x14ac:dyDescent="0.25">
      <c r="O5086" t="str">
        <f t="shared" si="536"/>
        <v/>
      </c>
    </row>
    <row r="5087" spans="15:15" x14ac:dyDescent="0.25">
      <c r="O5087" t="str">
        <f t="shared" si="536"/>
        <v/>
      </c>
    </row>
    <row r="5088" spans="15:15" x14ac:dyDescent="0.25">
      <c r="O5088" t="str">
        <f t="shared" si="536"/>
        <v/>
      </c>
    </row>
    <row r="5089" spans="15:15" x14ac:dyDescent="0.25">
      <c r="O5089" t="str">
        <f t="shared" si="536"/>
        <v/>
      </c>
    </row>
    <row r="5090" spans="15:15" x14ac:dyDescent="0.25">
      <c r="O5090" t="str">
        <f t="shared" si="536"/>
        <v/>
      </c>
    </row>
    <row r="5091" spans="15:15" x14ac:dyDescent="0.25">
      <c r="O5091" t="str">
        <f t="shared" si="536"/>
        <v/>
      </c>
    </row>
    <row r="5092" spans="15:15" x14ac:dyDescent="0.25">
      <c r="O5092" t="str">
        <f t="shared" si="536"/>
        <v/>
      </c>
    </row>
    <row r="5093" spans="15:15" x14ac:dyDescent="0.25">
      <c r="O5093" t="str">
        <f t="shared" si="536"/>
        <v/>
      </c>
    </row>
    <row r="5094" spans="15:15" x14ac:dyDescent="0.25">
      <c r="O5094" t="str">
        <f t="shared" si="536"/>
        <v/>
      </c>
    </row>
    <row r="5095" spans="15:15" x14ac:dyDescent="0.25">
      <c r="O5095" t="str">
        <f t="shared" si="536"/>
        <v/>
      </c>
    </row>
    <row r="5096" spans="15:15" x14ac:dyDescent="0.25">
      <c r="O5096" t="str">
        <f t="shared" si="536"/>
        <v/>
      </c>
    </row>
    <row r="5097" spans="15:15" x14ac:dyDescent="0.25">
      <c r="O5097" t="str">
        <f t="shared" si="536"/>
        <v/>
      </c>
    </row>
    <row r="5098" spans="15:15" x14ac:dyDescent="0.25">
      <c r="O5098" t="str">
        <f t="shared" si="536"/>
        <v/>
      </c>
    </row>
    <row r="5099" spans="15:15" x14ac:dyDescent="0.25">
      <c r="O5099" t="str">
        <f t="shared" si="536"/>
        <v/>
      </c>
    </row>
    <row r="5100" spans="15:15" x14ac:dyDescent="0.25">
      <c r="O5100" t="str">
        <f t="shared" si="536"/>
        <v/>
      </c>
    </row>
    <row r="5101" spans="15:15" x14ac:dyDescent="0.25">
      <c r="O5101" t="str">
        <f t="shared" si="536"/>
        <v/>
      </c>
    </row>
    <row r="5102" spans="15:15" x14ac:dyDescent="0.25">
      <c r="O5102" t="str">
        <f t="shared" si="536"/>
        <v/>
      </c>
    </row>
    <row r="5103" spans="15:15" x14ac:dyDescent="0.25">
      <c r="O5103" t="str">
        <f t="shared" si="536"/>
        <v/>
      </c>
    </row>
    <row r="5104" spans="15:15" x14ac:dyDescent="0.25">
      <c r="O5104" t="str">
        <f t="shared" si="536"/>
        <v/>
      </c>
    </row>
    <row r="5105" spans="15:15" x14ac:dyDescent="0.25">
      <c r="O5105" t="str">
        <f t="shared" si="536"/>
        <v/>
      </c>
    </row>
    <row r="5106" spans="15:15" x14ac:dyDescent="0.25">
      <c r="O5106" t="str">
        <f t="shared" si="536"/>
        <v/>
      </c>
    </row>
    <row r="5107" spans="15:15" x14ac:dyDescent="0.25">
      <c r="O5107" t="str">
        <f t="shared" si="536"/>
        <v/>
      </c>
    </row>
    <row r="5108" spans="15:15" x14ac:dyDescent="0.25">
      <c r="O5108" t="str">
        <f t="shared" si="536"/>
        <v/>
      </c>
    </row>
    <row r="5109" spans="15:15" x14ac:dyDescent="0.25">
      <c r="O5109" t="str">
        <f t="shared" si="536"/>
        <v/>
      </c>
    </row>
    <row r="5110" spans="15:15" x14ac:dyDescent="0.25">
      <c r="O5110" t="str">
        <f t="shared" si="536"/>
        <v/>
      </c>
    </row>
    <row r="5111" spans="15:15" x14ac:dyDescent="0.25">
      <c r="O5111" t="str">
        <f t="shared" si="536"/>
        <v/>
      </c>
    </row>
    <row r="5112" spans="15:15" x14ac:dyDescent="0.25">
      <c r="O5112" t="str">
        <f t="shared" si="536"/>
        <v/>
      </c>
    </row>
    <row r="5113" spans="15:15" x14ac:dyDescent="0.25">
      <c r="O5113" t="str">
        <f t="shared" si="536"/>
        <v/>
      </c>
    </row>
    <row r="5114" spans="15:15" x14ac:dyDescent="0.25">
      <c r="O5114" t="str">
        <f t="shared" si="536"/>
        <v/>
      </c>
    </row>
    <row r="5115" spans="15:15" x14ac:dyDescent="0.25">
      <c r="O5115" t="str">
        <f t="shared" si="536"/>
        <v/>
      </c>
    </row>
    <row r="5116" spans="15:15" x14ac:dyDescent="0.25">
      <c r="O5116" t="str">
        <f t="shared" si="536"/>
        <v/>
      </c>
    </row>
    <row r="5117" spans="15:15" x14ac:dyDescent="0.25">
      <c r="O5117" t="str">
        <f t="shared" si="536"/>
        <v/>
      </c>
    </row>
    <row r="5118" spans="15:15" x14ac:dyDescent="0.25">
      <c r="O5118" t="str">
        <f t="shared" si="536"/>
        <v/>
      </c>
    </row>
    <row r="5119" spans="15:15" x14ac:dyDescent="0.25">
      <c r="O5119" t="str">
        <f t="shared" si="536"/>
        <v/>
      </c>
    </row>
    <row r="5120" spans="15:15" x14ac:dyDescent="0.25">
      <c r="O5120" t="str">
        <f t="shared" si="536"/>
        <v/>
      </c>
    </row>
    <row r="5121" spans="15:15" x14ac:dyDescent="0.25">
      <c r="O5121" t="str">
        <f t="shared" si="536"/>
        <v/>
      </c>
    </row>
    <row r="5122" spans="15:15" x14ac:dyDescent="0.25">
      <c r="O5122" t="str">
        <f t="shared" si="536"/>
        <v/>
      </c>
    </row>
    <row r="5123" spans="15:15" x14ac:dyDescent="0.25">
      <c r="O5123" t="str">
        <f t="shared" si="536"/>
        <v/>
      </c>
    </row>
    <row r="5124" spans="15:15" x14ac:dyDescent="0.25">
      <c r="O5124" t="str">
        <f t="shared" si="536"/>
        <v/>
      </c>
    </row>
    <row r="5125" spans="15:15" x14ac:dyDescent="0.25">
      <c r="O5125" t="str">
        <f t="shared" si="536"/>
        <v/>
      </c>
    </row>
    <row r="5126" spans="15:15" x14ac:dyDescent="0.25">
      <c r="O5126" t="str">
        <f t="shared" si="536"/>
        <v/>
      </c>
    </row>
    <row r="5127" spans="15:15" x14ac:dyDescent="0.25">
      <c r="O5127" t="str">
        <f t="shared" si="536"/>
        <v/>
      </c>
    </row>
    <row r="5128" spans="15:15" x14ac:dyDescent="0.25">
      <c r="O5128" t="str">
        <f t="shared" si="536"/>
        <v/>
      </c>
    </row>
    <row r="5129" spans="15:15" x14ac:dyDescent="0.25">
      <c r="O5129" t="str">
        <f t="shared" si="536"/>
        <v/>
      </c>
    </row>
    <row r="5130" spans="15:15" x14ac:dyDescent="0.25">
      <c r="O5130" t="str">
        <f t="shared" ref="O5130:O5193" si="537">IF(P5130="","",O5129+1)</f>
        <v/>
      </c>
    </row>
    <row r="5131" spans="15:15" x14ac:dyDescent="0.25">
      <c r="O5131" t="str">
        <f t="shared" si="537"/>
        <v/>
      </c>
    </row>
    <row r="5132" spans="15:15" x14ac:dyDescent="0.25">
      <c r="O5132" t="str">
        <f t="shared" si="537"/>
        <v/>
      </c>
    </row>
    <row r="5133" spans="15:15" x14ac:dyDescent="0.25">
      <c r="O5133" t="str">
        <f t="shared" si="537"/>
        <v/>
      </c>
    </row>
    <row r="5134" spans="15:15" x14ac:dyDescent="0.25">
      <c r="O5134" t="str">
        <f t="shared" si="537"/>
        <v/>
      </c>
    </row>
    <row r="5135" spans="15:15" x14ac:dyDescent="0.25">
      <c r="O5135" t="str">
        <f t="shared" si="537"/>
        <v/>
      </c>
    </row>
    <row r="5136" spans="15:15" x14ac:dyDescent="0.25">
      <c r="O5136" t="str">
        <f t="shared" si="537"/>
        <v/>
      </c>
    </row>
    <row r="5137" spans="15:15" x14ac:dyDescent="0.25">
      <c r="O5137" t="str">
        <f t="shared" si="537"/>
        <v/>
      </c>
    </row>
    <row r="5138" spans="15:15" x14ac:dyDescent="0.25">
      <c r="O5138" t="str">
        <f t="shared" si="537"/>
        <v/>
      </c>
    </row>
    <row r="5139" spans="15:15" x14ac:dyDescent="0.25">
      <c r="O5139" t="str">
        <f t="shared" si="537"/>
        <v/>
      </c>
    </row>
    <row r="5140" spans="15:15" x14ac:dyDescent="0.25">
      <c r="O5140" t="str">
        <f t="shared" si="537"/>
        <v/>
      </c>
    </row>
    <row r="5141" spans="15:15" x14ac:dyDescent="0.25">
      <c r="O5141" t="str">
        <f t="shared" si="537"/>
        <v/>
      </c>
    </row>
    <row r="5142" spans="15:15" x14ac:dyDescent="0.25">
      <c r="O5142" t="str">
        <f t="shared" si="537"/>
        <v/>
      </c>
    </row>
    <row r="5143" spans="15:15" x14ac:dyDescent="0.25">
      <c r="O5143" t="str">
        <f t="shared" si="537"/>
        <v/>
      </c>
    </row>
    <row r="5144" spans="15:15" x14ac:dyDescent="0.25">
      <c r="O5144" t="str">
        <f t="shared" si="537"/>
        <v/>
      </c>
    </row>
    <row r="5145" spans="15:15" x14ac:dyDescent="0.25">
      <c r="O5145" t="str">
        <f t="shared" si="537"/>
        <v/>
      </c>
    </row>
    <row r="5146" spans="15:15" x14ac:dyDescent="0.25">
      <c r="O5146" t="str">
        <f t="shared" si="537"/>
        <v/>
      </c>
    </row>
    <row r="5147" spans="15:15" x14ac:dyDescent="0.25">
      <c r="O5147" t="str">
        <f t="shared" si="537"/>
        <v/>
      </c>
    </row>
    <row r="5148" spans="15:15" x14ac:dyDescent="0.25">
      <c r="O5148" t="str">
        <f t="shared" si="537"/>
        <v/>
      </c>
    </row>
    <row r="5149" spans="15:15" x14ac:dyDescent="0.25">
      <c r="O5149" t="str">
        <f t="shared" si="537"/>
        <v/>
      </c>
    </row>
    <row r="5150" spans="15:15" x14ac:dyDescent="0.25">
      <c r="O5150" t="str">
        <f t="shared" si="537"/>
        <v/>
      </c>
    </row>
    <row r="5151" spans="15:15" x14ac:dyDescent="0.25">
      <c r="O5151" t="str">
        <f t="shared" si="537"/>
        <v/>
      </c>
    </row>
    <row r="5152" spans="15:15" x14ac:dyDescent="0.25">
      <c r="O5152" t="str">
        <f t="shared" si="537"/>
        <v/>
      </c>
    </row>
    <row r="5153" spans="15:15" x14ac:dyDescent="0.25">
      <c r="O5153" t="str">
        <f t="shared" si="537"/>
        <v/>
      </c>
    </row>
    <row r="5154" spans="15:15" x14ac:dyDescent="0.25">
      <c r="O5154" t="str">
        <f t="shared" si="537"/>
        <v/>
      </c>
    </row>
    <row r="5155" spans="15:15" x14ac:dyDescent="0.25">
      <c r="O5155" t="str">
        <f t="shared" si="537"/>
        <v/>
      </c>
    </row>
    <row r="5156" spans="15:15" x14ac:dyDescent="0.25">
      <c r="O5156" t="str">
        <f t="shared" si="537"/>
        <v/>
      </c>
    </row>
    <row r="5157" spans="15:15" x14ac:dyDescent="0.25">
      <c r="O5157" t="str">
        <f t="shared" si="537"/>
        <v/>
      </c>
    </row>
    <row r="5158" spans="15:15" x14ac:dyDescent="0.25">
      <c r="O5158" t="str">
        <f t="shared" si="537"/>
        <v/>
      </c>
    </row>
    <row r="5159" spans="15:15" x14ac:dyDescent="0.25">
      <c r="O5159" t="str">
        <f t="shared" si="537"/>
        <v/>
      </c>
    </row>
    <row r="5160" spans="15:15" x14ac:dyDescent="0.25">
      <c r="O5160" t="str">
        <f t="shared" si="537"/>
        <v/>
      </c>
    </row>
    <row r="5161" spans="15:15" x14ac:dyDescent="0.25">
      <c r="O5161" t="str">
        <f t="shared" si="537"/>
        <v/>
      </c>
    </row>
    <row r="5162" spans="15:15" x14ac:dyDescent="0.25">
      <c r="O5162" t="str">
        <f t="shared" si="537"/>
        <v/>
      </c>
    </row>
    <row r="5163" spans="15:15" x14ac:dyDescent="0.25">
      <c r="O5163" t="str">
        <f t="shared" si="537"/>
        <v/>
      </c>
    </row>
    <row r="5164" spans="15:15" x14ac:dyDescent="0.25">
      <c r="O5164" t="str">
        <f t="shared" si="537"/>
        <v/>
      </c>
    </row>
    <row r="5165" spans="15:15" x14ac:dyDescent="0.25">
      <c r="O5165" t="str">
        <f t="shared" si="537"/>
        <v/>
      </c>
    </row>
    <row r="5166" spans="15:15" x14ac:dyDescent="0.25">
      <c r="O5166" t="str">
        <f t="shared" si="537"/>
        <v/>
      </c>
    </row>
    <row r="5167" spans="15:15" x14ac:dyDescent="0.25">
      <c r="O5167" t="str">
        <f t="shared" si="537"/>
        <v/>
      </c>
    </row>
    <row r="5168" spans="15:15" x14ac:dyDescent="0.25">
      <c r="O5168" t="str">
        <f t="shared" si="537"/>
        <v/>
      </c>
    </row>
    <row r="5169" spans="15:15" x14ac:dyDescent="0.25">
      <c r="O5169" t="str">
        <f t="shared" si="537"/>
        <v/>
      </c>
    </row>
    <row r="5170" spans="15:15" x14ac:dyDescent="0.25">
      <c r="O5170" t="str">
        <f t="shared" si="537"/>
        <v/>
      </c>
    </row>
    <row r="5171" spans="15:15" x14ac:dyDescent="0.25">
      <c r="O5171" t="str">
        <f t="shared" si="537"/>
        <v/>
      </c>
    </row>
    <row r="5172" spans="15:15" x14ac:dyDescent="0.25">
      <c r="O5172" t="str">
        <f t="shared" si="537"/>
        <v/>
      </c>
    </row>
    <row r="5173" spans="15:15" x14ac:dyDescent="0.25">
      <c r="O5173" t="str">
        <f t="shared" si="537"/>
        <v/>
      </c>
    </row>
    <row r="5174" spans="15:15" x14ac:dyDescent="0.25">
      <c r="O5174" t="str">
        <f t="shared" si="537"/>
        <v/>
      </c>
    </row>
    <row r="5175" spans="15:15" x14ac:dyDescent="0.25">
      <c r="O5175" t="str">
        <f t="shared" si="537"/>
        <v/>
      </c>
    </row>
    <row r="5176" spans="15:15" x14ac:dyDescent="0.25">
      <c r="O5176" t="str">
        <f t="shared" si="537"/>
        <v/>
      </c>
    </row>
    <row r="5177" spans="15:15" x14ac:dyDescent="0.25">
      <c r="O5177" t="str">
        <f t="shared" si="537"/>
        <v/>
      </c>
    </row>
    <row r="5178" spans="15:15" x14ac:dyDescent="0.25">
      <c r="O5178" t="str">
        <f t="shared" si="537"/>
        <v/>
      </c>
    </row>
    <row r="5179" spans="15:15" x14ac:dyDescent="0.25">
      <c r="O5179" t="str">
        <f t="shared" si="537"/>
        <v/>
      </c>
    </row>
    <row r="5180" spans="15:15" x14ac:dyDescent="0.25">
      <c r="O5180" t="str">
        <f t="shared" si="537"/>
        <v/>
      </c>
    </row>
    <row r="5181" spans="15:15" x14ac:dyDescent="0.25">
      <c r="O5181" t="str">
        <f t="shared" si="537"/>
        <v/>
      </c>
    </row>
    <row r="5182" spans="15:15" x14ac:dyDescent="0.25">
      <c r="O5182" t="str">
        <f t="shared" si="537"/>
        <v/>
      </c>
    </row>
    <row r="5183" spans="15:15" x14ac:dyDescent="0.25">
      <c r="O5183" t="str">
        <f t="shared" si="537"/>
        <v/>
      </c>
    </row>
    <row r="5184" spans="15:15" x14ac:dyDescent="0.25">
      <c r="O5184" t="str">
        <f t="shared" si="537"/>
        <v/>
      </c>
    </row>
    <row r="5185" spans="15:15" x14ac:dyDescent="0.25">
      <c r="O5185" t="str">
        <f t="shared" si="537"/>
        <v/>
      </c>
    </row>
    <row r="5186" spans="15:15" x14ac:dyDescent="0.25">
      <c r="O5186" t="str">
        <f t="shared" si="537"/>
        <v/>
      </c>
    </row>
    <row r="5187" spans="15:15" x14ac:dyDescent="0.25">
      <c r="O5187" t="str">
        <f t="shared" si="537"/>
        <v/>
      </c>
    </row>
    <row r="5188" spans="15:15" x14ac:dyDescent="0.25">
      <c r="O5188" t="str">
        <f t="shared" si="537"/>
        <v/>
      </c>
    </row>
    <row r="5189" spans="15:15" x14ac:dyDescent="0.25">
      <c r="O5189" t="str">
        <f t="shared" si="537"/>
        <v/>
      </c>
    </row>
    <row r="5190" spans="15:15" x14ac:dyDescent="0.25">
      <c r="O5190" t="str">
        <f t="shared" si="537"/>
        <v/>
      </c>
    </row>
    <row r="5191" spans="15:15" x14ac:dyDescent="0.25">
      <c r="O5191" t="str">
        <f t="shared" si="537"/>
        <v/>
      </c>
    </row>
    <row r="5192" spans="15:15" x14ac:dyDescent="0.25">
      <c r="O5192" t="str">
        <f t="shared" si="537"/>
        <v/>
      </c>
    </row>
    <row r="5193" spans="15:15" x14ac:dyDescent="0.25">
      <c r="O5193" t="str">
        <f t="shared" si="537"/>
        <v/>
      </c>
    </row>
    <row r="5194" spans="15:15" x14ac:dyDescent="0.25">
      <c r="O5194" t="str">
        <f t="shared" ref="O5194:O5257" si="538">IF(P5194="","",O5193+1)</f>
        <v/>
      </c>
    </row>
    <row r="5195" spans="15:15" x14ac:dyDescent="0.25">
      <c r="O5195" t="str">
        <f t="shared" si="538"/>
        <v/>
      </c>
    </row>
    <row r="5196" spans="15:15" x14ac:dyDescent="0.25">
      <c r="O5196" t="str">
        <f t="shared" si="538"/>
        <v/>
      </c>
    </row>
    <row r="5197" spans="15:15" x14ac:dyDescent="0.25">
      <c r="O5197" t="str">
        <f t="shared" si="538"/>
        <v/>
      </c>
    </row>
    <row r="5198" spans="15:15" x14ac:dyDescent="0.25">
      <c r="O5198" t="str">
        <f t="shared" si="538"/>
        <v/>
      </c>
    </row>
    <row r="5199" spans="15:15" x14ac:dyDescent="0.25">
      <c r="O5199" t="str">
        <f t="shared" si="538"/>
        <v/>
      </c>
    </row>
    <row r="5200" spans="15:15" x14ac:dyDescent="0.25">
      <c r="O5200" t="str">
        <f t="shared" si="538"/>
        <v/>
      </c>
    </row>
    <row r="5201" spans="15:15" x14ac:dyDescent="0.25">
      <c r="O5201" t="str">
        <f t="shared" si="538"/>
        <v/>
      </c>
    </row>
    <row r="5202" spans="15:15" x14ac:dyDescent="0.25">
      <c r="O5202" t="str">
        <f t="shared" si="538"/>
        <v/>
      </c>
    </row>
    <row r="5203" spans="15:15" x14ac:dyDescent="0.25">
      <c r="O5203" t="str">
        <f t="shared" si="538"/>
        <v/>
      </c>
    </row>
    <row r="5204" spans="15:15" x14ac:dyDescent="0.25">
      <c r="O5204" t="str">
        <f t="shared" si="538"/>
        <v/>
      </c>
    </row>
    <row r="5205" spans="15:15" x14ac:dyDescent="0.25">
      <c r="O5205" t="str">
        <f t="shared" si="538"/>
        <v/>
      </c>
    </row>
    <row r="5206" spans="15:15" x14ac:dyDescent="0.25">
      <c r="O5206" t="str">
        <f t="shared" si="538"/>
        <v/>
      </c>
    </row>
    <row r="5207" spans="15:15" x14ac:dyDescent="0.25">
      <c r="O5207" t="str">
        <f t="shared" si="538"/>
        <v/>
      </c>
    </row>
    <row r="5208" spans="15:15" x14ac:dyDescent="0.25">
      <c r="O5208" t="str">
        <f t="shared" si="538"/>
        <v/>
      </c>
    </row>
    <row r="5209" spans="15:15" x14ac:dyDescent="0.25">
      <c r="O5209" t="str">
        <f t="shared" si="538"/>
        <v/>
      </c>
    </row>
    <row r="5210" spans="15:15" x14ac:dyDescent="0.25">
      <c r="O5210" t="str">
        <f t="shared" si="538"/>
        <v/>
      </c>
    </row>
    <row r="5211" spans="15:15" x14ac:dyDescent="0.25">
      <c r="O5211" t="str">
        <f t="shared" si="538"/>
        <v/>
      </c>
    </row>
    <row r="5212" spans="15:15" x14ac:dyDescent="0.25">
      <c r="O5212" t="str">
        <f t="shared" si="538"/>
        <v/>
      </c>
    </row>
    <row r="5213" spans="15:15" x14ac:dyDescent="0.25">
      <c r="O5213" t="str">
        <f t="shared" si="538"/>
        <v/>
      </c>
    </row>
    <row r="5214" spans="15:15" x14ac:dyDescent="0.25">
      <c r="O5214" t="str">
        <f t="shared" si="538"/>
        <v/>
      </c>
    </row>
    <row r="5215" spans="15:15" x14ac:dyDescent="0.25">
      <c r="O5215" t="str">
        <f t="shared" si="538"/>
        <v/>
      </c>
    </row>
    <row r="5216" spans="15:15" x14ac:dyDescent="0.25">
      <c r="O5216" t="str">
        <f t="shared" si="538"/>
        <v/>
      </c>
    </row>
    <row r="5217" spans="15:15" x14ac:dyDescent="0.25">
      <c r="O5217" t="str">
        <f t="shared" si="538"/>
        <v/>
      </c>
    </row>
    <row r="5218" spans="15:15" x14ac:dyDescent="0.25">
      <c r="O5218" t="str">
        <f t="shared" si="538"/>
        <v/>
      </c>
    </row>
    <row r="5219" spans="15:15" x14ac:dyDescent="0.25">
      <c r="O5219" t="str">
        <f t="shared" si="538"/>
        <v/>
      </c>
    </row>
    <row r="5220" spans="15:15" x14ac:dyDescent="0.25">
      <c r="O5220" t="str">
        <f t="shared" si="538"/>
        <v/>
      </c>
    </row>
    <row r="5221" spans="15:15" x14ac:dyDescent="0.25">
      <c r="O5221" t="str">
        <f t="shared" si="538"/>
        <v/>
      </c>
    </row>
    <row r="5222" spans="15:15" x14ac:dyDescent="0.25">
      <c r="O5222" t="str">
        <f t="shared" si="538"/>
        <v/>
      </c>
    </row>
    <row r="5223" spans="15:15" x14ac:dyDescent="0.25">
      <c r="O5223" t="str">
        <f t="shared" si="538"/>
        <v/>
      </c>
    </row>
    <row r="5224" spans="15:15" x14ac:dyDescent="0.25">
      <c r="O5224" t="str">
        <f t="shared" si="538"/>
        <v/>
      </c>
    </row>
    <row r="5225" spans="15:15" x14ac:dyDescent="0.25">
      <c r="O5225" t="str">
        <f t="shared" si="538"/>
        <v/>
      </c>
    </row>
    <row r="5226" spans="15:15" x14ac:dyDescent="0.25">
      <c r="O5226" t="str">
        <f t="shared" si="538"/>
        <v/>
      </c>
    </row>
    <row r="5227" spans="15:15" x14ac:dyDescent="0.25">
      <c r="O5227" t="str">
        <f t="shared" si="538"/>
        <v/>
      </c>
    </row>
    <row r="5228" spans="15:15" x14ac:dyDescent="0.25">
      <c r="O5228" t="str">
        <f t="shared" si="538"/>
        <v/>
      </c>
    </row>
    <row r="5229" spans="15:15" x14ac:dyDescent="0.25">
      <c r="O5229" t="str">
        <f t="shared" si="538"/>
        <v/>
      </c>
    </row>
    <row r="5230" spans="15:15" x14ac:dyDescent="0.25">
      <c r="O5230" t="str">
        <f t="shared" si="538"/>
        <v/>
      </c>
    </row>
    <row r="5231" spans="15:15" x14ac:dyDescent="0.25">
      <c r="O5231" t="str">
        <f t="shared" si="538"/>
        <v/>
      </c>
    </row>
    <row r="5232" spans="15:15" x14ac:dyDescent="0.25">
      <c r="O5232" t="str">
        <f t="shared" si="538"/>
        <v/>
      </c>
    </row>
    <row r="5233" spans="15:15" x14ac:dyDescent="0.25">
      <c r="O5233" t="str">
        <f t="shared" si="538"/>
        <v/>
      </c>
    </row>
    <row r="5234" spans="15:15" x14ac:dyDescent="0.25">
      <c r="O5234" t="str">
        <f t="shared" si="538"/>
        <v/>
      </c>
    </row>
    <row r="5235" spans="15:15" x14ac:dyDescent="0.25">
      <c r="O5235" t="str">
        <f t="shared" si="538"/>
        <v/>
      </c>
    </row>
    <row r="5236" spans="15:15" x14ac:dyDescent="0.25">
      <c r="O5236" t="str">
        <f t="shared" si="538"/>
        <v/>
      </c>
    </row>
    <row r="5237" spans="15:15" x14ac:dyDescent="0.25">
      <c r="O5237" t="str">
        <f t="shared" si="538"/>
        <v/>
      </c>
    </row>
    <row r="5238" spans="15:15" x14ac:dyDescent="0.25">
      <c r="O5238" t="str">
        <f t="shared" si="538"/>
        <v/>
      </c>
    </row>
    <row r="5239" spans="15:15" x14ac:dyDescent="0.25">
      <c r="O5239" t="str">
        <f t="shared" si="538"/>
        <v/>
      </c>
    </row>
    <row r="5240" spans="15:15" x14ac:dyDescent="0.25">
      <c r="O5240" t="str">
        <f t="shared" si="538"/>
        <v/>
      </c>
    </row>
    <row r="5241" spans="15:15" x14ac:dyDescent="0.25">
      <c r="O5241" t="str">
        <f t="shared" si="538"/>
        <v/>
      </c>
    </row>
    <row r="5242" spans="15:15" x14ac:dyDescent="0.25">
      <c r="O5242" t="str">
        <f t="shared" si="538"/>
        <v/>
      </c>
    </row>
    <row r="5243" spans="15:15" x14ac:dyDescent="0.25">
      <c r="O5243" t="str">
        <f t="shared" si="538"/>
        <v/>
      </c>
    </row>
    <row r="5244" spans="15:15" x14ac:dyDescent="0.25">
      <c r="O5244" t="str">
        <f t="shared" si="538"/>
        <v/>
      </c>
    </row>
    <row r="5245" spans="15:15" x14ac:dyDescent="0.25">
      <c r="O5245" t="str">
        <f t="shared" si="538"/>
        <v/>
      </c>
    </row>
    <row r="5246" spans="15:15" x14ac:dyDescent="0.25">
      <c r="O5246" t="str">
        <f t="shared" si="538"/>
        <v/>
      </c>
    </row>
    <row r="5247" spans="15:15" x14ac:dyDescent="0.25">
      <c r="O5247" t="str">
        <f t="shared" si="538"/>
        <v/>
      </c>
    </row>
    <row r="5248" spans="15:15" x14ac:dyDescent="0.25">
      <c r="O5248" t="str">
        <f t="shared" si="538"/>
        <v/>
      </c>
    </row>
    <row r="5249" spans="15:15" x14ac:dyDescent="0.25">
      <c r="O5249" t="str">
        <f t="shared" si="538"/>
        <v/>
      </c>
    </row>
    <row r="5250" spans="15:15" x14ac:dyDescent="0.25">
      <c r="O5250" t="str">
        <f t="shared" si="538"/>
        <v/>
      </c>
    </row>
    <row r="5251" spans="15:15" x14ac:dyDescent="0.25">
      <c r="O5251" t="str">
        <f t="shared" si="538"/>
        <v/>
      </c>
    </row>
    <row r="5252" spans="15:15" x14ac:dyDescent="0.25">
      <c r="O5252" t="str">
        <f t="shared" si="538"/>
        <v/>
      </c>
    </row>
    <row r="5253" spans="15:15" x14ac:dyDescent="0.25">
      <c r="O5253" t="str">
        <f t="shared" si="538"/>
        <v/>
      </c>
    </row>
    <row r="5254" spans="15:15" x14ac:dyDescent="0.25">
      <c r="O5254" t="str">
        <f t="shared" si="538"/>
        <v/>
      </c>
    </row>
    <row r="5255" spans="15:15" x14ac:dyDescent="0.25">
      <c r="O5255" t="str">
        <f t="shared" si="538"/>
        <v/>
      </c>
    </row>
    <row r="5256" spans="15:15" x14ac:dyDescent="0.25">
      <c r="O5256" t="str">
        <f t="shared" si="538"/>
        <v/>
      </c>
    </row>
    <row r="5257" spans="15:15" x14ac:dyDescent="0.25">
      <c r="O5257" t="str">
        <f t="shared" si="538"/>
        <v/>
      </c>
    </row>
    <row r="5258" spans="15:15" x14ac:dyDescent="0.25">
      <c r="O5258" t="str">
        <f t="shared" ref="O5258:O5321" si="539">IF(P5258="","",O5257+1)</f>
        <v/>
      </c>
    </row>
    <row r="5259" spans="15:15" x14ac:dyDescent="0.25">
      <c r="O5259" t="str">
        <f t="shared" si="539"/>
        <v/>
      </c>
    </row>
    <row r="5260" spans="15:15" x14ac:dyDescent="0.25">
      <c r="O5260" t="str">
        <f t="shared" si="539"/>
        <v/>
      </c>
    </row>
    <row r="5261" spans="15:15" x14ac:dyDescent="0.25">
      <c r="O5261" t="str">
        <f t="shared" si="539"/>
        <v/>
      </c>
    </row>
    <row r="5262" spans="15:15" x14ac:dyDescent="0.25">
      <c r="O5262" t="str">
        <f t="shared" si="539"/>
        <v/>
      </c>
    </row>
    <row r="5263" spans="15:15" x14ac:dyDescent="0.25">
      <c r="O5263" t="str">
        <f t="shared" si="539"/>
        <v/>
      </c>
    </row>
    <row r="5264" spans="15:15" x14ac:dyDescent="0.25">
      <c r="O5264" t="str">
        <f t="shared" si="539"/>
        <v/>
      </c>
    </row>
    <row r="5265" spans="15:15" x14ac:dyDescent="0.25">
      <c r="O5265" t="str">
        <f t="shared" si="539"/>
        <v/>
      </c>
    </row>
    <row r="5266" spans="15:15" x14ac:dyDescent="0.25">
      <c r="O5266" t="str">
        <f t="shared" si="539"/>
        <v/>
      </c>
    </row>
    <row r="5267" spans="15:15" x14ac:dyDescent="0.25">
      <c r="O5267" t="str">
        <f t="shared" si="539"/>
        <v/>
      </c>
    </row>
    <row r="5268" spans="15:15" x14ac:dyDescent="0.25">
      <c r="O5268" t="str">
        <f t="shared" si="539"/>
        <v/>
      </c>
    </row>
    <row r="5269" spans="15:15" x14ac:dyDescent="0.25">
      <c r="O5269" t="str">
        <f t="shared" si="539"/>
        <v/>
      </c>
    </row>
    <row r="5270" spans="15:15" x14ac:dyDescent="0.25">
      <c r="O5270" t="str">
        <f t="shared" si="539"/>
        <v/>
      </c>
    </row>
    <row r="5271" spans="15:15" x14ac:dyDescent="0.25">
      <c r="O5271" t="str">
        <f t="shared" si="539"/>
        <v/>
      </c>
    </row>
    <row r="5272" spans="15:15" x14ac:dyDescent="0.25">
      <c r="O5272" t="str">
        <f t="shared" si="539"/>
        <v/>
      </c>
    </row>
    <row r="5273" spans="15:15" x14ac:dyDescent="0.25">
      <c r="O5273" t="str">
        <f t="shared" si="539"/>
        <v/>
      </c>
    </row>
    <row r="5274" spans="15:15" x14ac:dyDescent="0.25">
      <c r="O5274" t="str">
        <f t="shared" si="539"/>
        <v/>
      </c>
    </row>
    <row r="5275" spans="15:15" x14ac:dyDescent="0.25">
      <c r="O5275" t="str">
        <f t="shared" si="539"/>
        <v/>
      </c>
    </row>
    <row r="5276" spans="15:15" x14ac:dyDescent="0.25">
      <c r="O5276" t="str">
        <f t="shared" si="539"/>
        <v/>
      </c>
    </row>
    <row r="5277" spans="15:15" x14ac:dyDescent="0.25">
      <c r="O5277" t="str">
        <f t="shared" si="539"/>
        <v/>
      </c>
    </row>
    <row r="5278" spans="15:15" x14ac:dyDescent="0.25">
      <c r="O5278" t="str">
        <f t="shared" si="539"/>
        <v/>
      </c>
    </row>
    <row r="5279" spans="15:15" x14ac:dyDescent="0.25">
      <c r="O5279" t="str">
        <f t="shared" si="539"/>
        <v/>
      </c>
    </row>
    <row r="5280" spans="15:15" x14ac:dyDescent="0.25">
      <c r="O5280" t="str">
        <f t="shared" si="539"/>
        <v/>
      </c>
    </row>
    <row r="5281" spans="15:15" x14ac:dyDescent="0.25">
      <c r="O5281" t="str">
        <f t="shared" si="539"/>
        <v/>
      </c>
    </row>
    <row r="5282" spans="15:15" x14ac:dyDescent="0.25">
      <c r="O5282" t="str">
        <f t="shared" si="539"/>
        <v/>
      </c>
    </row>
    <row r="5283" spans="15:15" x14ac:dyDescent="0.25">
      <c r="O5283" t="str">
        <f t="shared" si="539"/>
        <v/>
      </c>
    </row>
    <row r="5284" spans="15:15" x14ac:dyDescent="0.25">
      <c r="O5284" t="str">
        <f t="shared" si="539"/>
        <v/>
      </c>
    </row>
    <row r="5285" spans="15:15" x14ac:dyDescent="0.25">
      <c r="O5285" t="str">
        <f t="shared" si="539"/>
        <v/>
      </c>
    </row>
    <row r="5286" spans="15:15" x14ac:dyDescent="0.25">
      <c r="O5286" t="str">
        <f t="shared" si="539"/>
        <v/>
      </c>
    </row>
    <row r="5287" spans="15:15" x14ac:dyDescent="0.25">
      <c r="O5287" t="str">
        <f t="shared" si="539"/>
        <v/>
      </c>
    </row>
    <row r="5288" spans="15:15" x14ac:dyDescent="0.25">
      <c r="O5288" t="str">
        <f t="shared" si="539"/>
        <v/>
      </c>
    </row>
    <row r="5289" spans="15:15" x14ac:dyDescent="0.25">
      <c r="O5289" t="str">
        <f t="shared" si="539"/>
        <v/>
      </c>
    </row>
    <row r="5290" spans="15:15" x14ac:dyDescent="0.25">
      <c r="O5290" t="str">
        <f t="shared" si="539"/>
        <v/>
      </c>
    </row>
    <row r="5291" spans="15:15" x14ac:dyDescent="0.25">
      <c r="O5291" t="str">
        <f t="shared" si="539"/>
        <v/>
      </c>
    </row>
    <row r="5292" spans="15:15" x14ac:dyDescent="0.25">
      <c r="O5292" t="str">
        <f t="shared" si="539"/>
        <v/>
      </c>
    </row>
    <row r="5293" spans="15:15" x14ac:dyDescent="0.25">
      <c r="O5293" t="str">
        <f t="shared" si="539"/>
        <v/>
      </c>
    </row>
    <row r="5294" spans="15:15" x14ac:dyDescent="0.25">
      <c r="O5294" t="str">
        <f t="shared" si="539"/>
        <v/>
      </c>
    </row>
    <row r="5295" spans="15:15" x14ac:dyDescent="0.25">
      <c r="O5295" t="str">
        <f t="shared" si="539"/>
        <v/>
      </c>
    </row>
    <row r="5296" spans="15:15" x14ac:dyDescent="0.25">
      <c r="O5296" t="str">
        <f t="shared" si="539"/>
        <v/>
      </c>
    </row>
    <row r="5297" spans="15:15" x14ac:dyDescent="0.25">
      <c r="O5297" t="str">
        <f t="shared" si="539"/>
        <v/>
      </c>
    </row>
    <row r="5298" spans="15:15" x14ac:dyDescent="0.25">
      <c r="O5298" t="str">
        <f t="shared" si="539"/>
        <v/>
      </c>
    </row>
    <row r="5299" spans="15:15" x14ac:dyDescent="0.25">
      <c r="O5299" t="str">
        <f t="shared" si="539"/>
        <v/>
      </c>
    </row>
    <row r="5300" spans="15:15" x14ac:dyDescent="0.25">
      <c r="O5300" t="str">
        <f t="shared" si="539"/>
        <v/>
      </c>
    </row>
    <row r="5301" spans="15:15" x14ac:dyDescent="0.25">
      <c r="O5301" t="str">
        <f t="shared" si="539"/>
        <v/>
      </c>
    </row>
    <row r="5302" spans="15:15" x14ac:dyDescent="0.25">
      <c r="O5302" t="str">
        <f t="shared" si="539"/>
        <v/>
      </c>
    </row>
    <row r="5303" spans="15:15" x14ac:dyDescent="0.25">
      <c r="O5303" t="str">
        <f t="shared" si="539"/>
        <v/>
      </c>
    </row>
    <row r="5304" spans="15:15" x14ac:dyDescent="0.25">
      <c r="O5304" t="str">
        <f t="shared" si="539"/>
        <v/>
      </c>
    </row>
    <row r="5305" spans="15:15" x14ac:dyDescent="0.25">
      <c r="O5305" t="str">
        <f t="shared" si="539"/>
        <v/>
      </c>
    </row>
    <row r="5306" spans="15:15" x14ac:dyDescent="0.25">
      <c r="O5306" t="str">
        <f t="shared" si="539"/>
        <v/>
      </c>
    </row>
    <row r="5307" spans="15:15" x14ac:dyDescent="0.25">
      <c r="O5307" t="str">
        <f t="shared" si="539"/>
        <v/>
      </c>
    </row>
    <row r="5308" spans="15:15" x14ac:dyDescent="0.25">
      <c r="O5308" t="str">
        <f t="shared" si="539"/>
        <v/>
      </c>
    </row>
    <row r="5309" spans="15:15" x14ac:dyDescent="0.25">
      <c r="O5309" t="str">
        <f t="shared" si="539"/>
        <v/>
      </c>
    </row>
    <row r="5310" spans="15:15" x14ac:dyDescent="0.25">
      <c r="O5310" t="str">
        <f t="shared" si="539"/>
        <v/>
      </c>
    </row>
    <row r="5311" spans="15:15" x14ac:dyDescent="0.25">
      <c r="O5311" t="str">
        <f t="shared" si="539"/>
        <v/>
      </c>
    </row>
    <row r="5312" spans="15:15" x14ac:dyDescent="0.25">
      <c r="O5312" t="str">
        <f t="shared" si="539"/>
        <v/>
      </c>
    </row>
    <row r="5313" spans="15:15" x14ac:dyDescent="0.25">
      <c r="O5313" t="str">
        <f t="shared" si="539"/>
        <v/>
      </c>
    </row>
    <row r="5314" spans="15:15" x14ac:dyDescent="0.25">
      <c r="O5314" t="str">
        <f t="shared" si="539"/>
        <v/>
      </c>
    </row>
    <row r="5315" spans="15:15" x14ac:dyDescent="0.25">
      <c r="O5315" t="str">
        <f t="shared" si="539"/>
        <v/>
      </c>
    </row>
    <row r="5316" spans="15:15" x14ac:dyDescent="0.25">
      <c r="O5316" t="str">
        <f t="shared" si="539"/>
        <v/>
      </c>
    </row>
    <row r="5317" spans="15:15" x14ac:dyDescent="0.25">
      <c r="O5317" t="str">
        <f t="shared" si="539"/>
        <v/>
      </c>
    </row>
    <row r="5318" spans="15:15" x14ac:dyDescent="0.25">
      <c r="O5318" t="str">
        <f t="shared" si="539"/>
        <v/>
      </c>
    </row>
    <row r="5319" spans="15:15" x14ac:dyDescent="0.25">
      <c r="O5319" t="str">
        <f t="shared" si="539"/>
        <v/>
      </c>
    </row>
    <row r="5320" spans="15:15" x14ac:dyDescent="0.25">
      <c r="O5320" t="str">
        <f t="shared" si="539"/>
        <v/>
      </c>
    </row>
    <row r="5321" spans="15:15" x14ac:dyDescent="0.25">
      <c r="O5321" t="str">
        <f t="shared" si="539"/>
        <v/>
      </c>
    </row>
    <row r="5322" spans="15:15" x14ac:dyDescent="0.25">
      <c r="O5322" t="str">
        <f t="shared" ref="O5322:O5385" si="540">IF(P5322="","",O5321+1)</f>
        <v/>
      </c>
    </row>
    <row r="5323" spans="15:15" x14ac:dyDescent="0.25">
      <c r="O5323" t="str">
        <f t="shared" si="540"/>
        <v/>
      </c>
    </row>
    <row r="5324" spans="15:15" x14ac:dyDescent="0.25">
      <c r="O5324" t="str">
        <f t="shared" si="540"/>
        <v/>
      </c>
    </row>
    <row r="5325" spans="15:15" x14ac:dyDescent="0.25">
      <c r="O5325" t="str">
        <f t="shared" si="540"/>
        <v/>
      </c>
    </row>
    <row r="5326" spans="15:15" x14ac:dyDescent="0.25">
      <c r="O5326" t="str">
        <f t="shared" si="540"/>
        <v/>
      </c>
    </row>
    <row r="5327" spans="15:15" x14ac:dyDescent="0.25">
      <c r="O5327" t="str">
        <f t="shared" si="540"/>
        <v/>
      </c>
    </row>
    <row r="5328" spans="15:15" x14ac:dyDescent="0.25">
      <c r="O5328" t="str">
        <f t="shared" si="540"/>
        <v/>
      </c>
    </row>
    <row r="5329" spans="15:15" x14ac:dyDescent="0.25">
      <c r="O5329" t="str">
        <f t="shared" si="540"/>
        <v/>
      </c>
    </row>
    <row r="5330" spans="15:15" x14ac:dyDescent="0.25">
      <c r="O5330" t="str">
        <f t="shared" si="540"/>
        <v/>
      </c>
    </row>
    <row r="5331" spans="15:15" x14ac:dyDescent="0.25">
      <c r="O5331" t="str">
        <f t="shared" si="540"/>
        <v/>
      </c>
    </row>
    <row r="5332" spans="15:15" x14ac:dyDescent="0.25">
      <c r="O5332" t="str">
        <f t="shared" si="540"/>
        <v/>
      </c>
    </row>
    <row r="5333" spans="15:15" x14ac:dyDescent="0.25">
      <c r="O5333" t="str">
        <f t="shared" si="540"/>
        <v/>
      </c>
    </row>
    <row r="5334" spans="15:15" x14ac:dyDescent="0.25">
      <c r="O5334" t="str">
        <f t="shared" si="540"/>
        <v/>
      </c>
    </row>
    <row r="5335" spans="15:15" x14ac:dyDescent="0.25">
      <c r="O5335" t="str">
        <f t="shared" si="540"/>
        <v/>
      </c>
    </row>
    <row r="5336" spans="15:15" x14ac:dyDescent="0.25">
      <c r="O5336" t="str">
        <f t="shared" si="540"/>
        <v/>
      </c>
    </row>
    <row r="5337" spans="15:15" x14ac:dyDescent="0.25">
      <c r="O5337" t="str">
        <f t="shared" si="540"/>
        <v/>
      </c>
    </row>
    <row r="5338" spans="15:15" x14ac:dyDescent="0.25">
      <c r="O5338" t="str">
        <f t="shared" si="540"/>
        <v/>
      </c>
    </row>
    <row r="5339" spans="15:15" x14ac:dyDescent="0.25">
      <c r="O5339" t="str">
        <f t="shared" si="540"/>
        <v/>
      </c>
    </row>
    <row r="5340" spans="15:15" x14ac:dyDescent="0.25">
      <c r="O5340" t="str">
        <f t="shared" si="540"/>
        <v/>
      </c>
    </row>
    <row r="5341" spans="15:15" x14ac:dyDescent="0.25">
      <c r="O5341" t="str">
        <f t="shared" si="540"/>
        <v/>
      </c>
    </row>
    <row r="5342" spans="15:15" x14ac:dyDescent="0.25">
      <c r="O5342" t="str">
        <f t="shared" si="540"/>
        <v/>
      </c>
    </row>
    <row r="5343" spans="15:15" x14ac:dyDescent="0.25">
      <c r="O5343" t="str">
        <f t="shared" si="540"/>
        <v/>
      </c>
    </row>
    <row r="5344" spans="15:15" x14ac:dyDescent="0.25">
      <c r="O5344" t="str">
        <f t="shared" si="540"/>
        <v/>
      </c>
    </row>
    <row r="5345" spans="15:15" x14ac:dyDescent="0.25">
      <c r="O5345" t="str">
        <f t="shared" si="540"/>
        <v/>
      </c>
    </row>
    <row r="5346" spans="15:15" x14ac:dyDescent="0.25">
      <c r="O5346" t="str">
        <f t="shared" si="540"/>
        <v/>
      </c>
    </row>
    <row r="5347" spans="15:15" x14ac:dyDescent="0.25">
      <c r="O5347" t="str">
        <f t="shared" si="540"/>
        <v/>
      </c>
    </row>
    <row r="5348" spans="15:15" x14ac:dyDescent="0.25">
      <c r="O5348" t="str">
        <f t="shared" si="540"/>
        <v/>
      </c>
    </row>
    <row r="5349" spans="15:15" x14ac:dyDescent="0.25">
      <c r="O5349" t="str">
        <f t="shared" si="540"/>
        <v/>
      </c>
    </row>
    <row r="5350" spans="15:15" x14ac:dyDescent="0.25">
      <c r="O5350" t="str">
        <f t="shared" si="540"/>
        <v/>
      </c>
    </row>
    <row r="5351" spans="15:15" x14ac:dyDescent="0.25">
      <c r="O5351" t="str">
        <f t="shared" si="540"/>
        <v/>
      </c>
    </row>
    <row r="5352" spans="15:15" x14ac:dyDescent="0.25">
      <c r="O5352" t="str">
        <f t="shared" si="540"/>
        <v/>
      </c>
    </row>
    <row r="5353" spans="15:15" x14ac:dyDescent="0.25">
      <c r="O5353" t="str">
        <f t="shared" si="540"/>
        <v/>
      </c>
    </row>
    <row r="5354" spans="15:15" x14ac:dyDescent="0.25">
      <c r="O5354" t="str">
        <f t="shared" si="540"/>
        <v/>
      </c>
    </row>
    <row r="5355" spans="15:15" x14ac:dyDescent="0.25">
      <c r="O5355" t="str">
        <f t="shared" si="540"/>
        <v/>
      </c>
    </row>
    <row r="5356" spans="15:15" x14ac:dyDescent="0.25">
      <c r="O5356" t="str">
        <f t="shared" si="540"/>
        <v/>
      </c>
    </row>
    <row r="5357" spans="15:15" x14ac:dyDescent="0.25">
      <c r="O5357" t="str">
        <f t="shared" si="540"/>
        <v/>
      </c>
    </row>
    <row r="5358" spans="15:15" x14ac:dyDescent="0.25">
      <c r="O5358" t="str">
        <f t="shared" si="540"/>
        <v/>
      </c>
    </row>
    <row r="5359" spans="15:15" x14ac:dyDescent="0.25">
      <c r="O5359" t="str">
        <f t="shared" si="540"/>
        <v/>
      </c>
    </row>
    <row r="5360" spans="15:15" x14ac:dyDescent="0.25">
      <c r="O5360" t="str">
        <f t="shared" si="540"/>
        <v/>
      </c>
    </row>
    <row r="5361" spans="15:15" x14ac:dyDescent="0.25">
      <c r="O5361" t="str">
        <f t="shared" si="540"/>
        <v/>
      </c>
    </row>
    <row r="5362" spans="15:15" x14ac:dyDescent="0.25">
      <c r="O5362" t="str">
        <f t="shared" si="540"/>
        <v/>
      </c>
    </row>
    <row r="5363" spans="15:15" x14ac:dyDescent="0.25">
      <c r="O5363" t="str">
        <f t="shared" si="540"/>
        <v/>
      </c>
    </row>
    <row r="5364" spans="15:15" x14ac:dyDescent="0.25">
      <c r="O5364" t="str">
        <f t="shared" si="540"/>
        <v/>
      </c>
    </row>
    <row r="5365" spans="15:15" x14ac:dyDescent="0.25">
      <c r="O5365" t="str">
        <f t="shared" si="540"/>
        <v/>
      </c>
    </row>
    <row r="5366" spans="15:15" x14ac:dyDescent="0.25">
      <c r="O5366" t="str">
        <f t="shared" si="540"/>
        <v/>
      </c>
    </row>
    <row r="5367" spans="15:15" x14ac:dyDescent="0.25">
      <c r="O5367" t="str">
        <f t="shared" si="540"/>
        <v/>
      </c>
    </row>
    <row r="5368" spans="15:15" x14ac:dyDescent="0.25">
      <c r="O5368" t="str">
        <f t="shared" si="540"/>
        <v/>
      </c>
    </row>
    <row r="5369" spans="15:15" x14ac:dyDescent="0.25">
      <c r="O5369" t="str">
        <f t="shared" si="540"/>
        <v/>
      </c>
    </row>
    <row r="5370" spans="15:15" x14ac:dyDescent="0.25">
      <c r="O5370" t="str">
        <f t="shared" si="540"/>
        <v/>
      </c>
    </row>
    <row r="5371" spans="15:15" x14ac:dyDescent="0.25">
      <c r="O5371" t="str">
        <f t="shared" si="540"/>
        <v/>
      </c>
    </row>
    <row r="5372" spans="15:15" x14ac:dyDescent="0.25">
      <c r="O5372" t="str">
        <f t="shared" si="540"/>
        <v/>
      </c>
    </row>
    <row r="5373" spans="15:15" x14ac:dyDescent="0.25">
      <c r="O5373" t="str">
        <f t="shared" si="540"/>
        <v/>
      </c>
    </row>
    <row r="5374" spans="15:15" x14ac:dyDescent="0.25">
      <c r="O5374" t="str">
        <f t="shared" si="540"/>
        <v/>
      </c>
    </row>
    <row r="5375" spans="15:15" x14ac:dyDescent="0.25">
      <c r="O5375" t="str">
        <f t="shared" si="540"/>
        <v/>
      </c>
    </row>
    <row r="5376" spans="15:15" x14ac:dyDescent="0.25">
      <c r="O5376" t="str">
        <f t="shared" si="540"/>
        <v/>
      </c>
    </row>
    <row r="5377" spans="15:15" x14ac:dyDescent="0.25">
      <c r="O5377" t="str">
        <f t="shared" si="540"/>
        <v/>
      </c>
    </row>
    <row r="5378" spans="15:15" x14ac:dyDescent="0.25">
      <c r="O5378" t="str">
        <f t="shared" si="540"/>
        <v/>
      </c>
    </row>
    <row r="5379" spans="15:15" x14ac:dyDescent="0.25">
      <c r="O5379" t="str">
        <f t="shared" si="540"/>
        <v/>
      </c>
    </row>
    <row r="5380" spans="15:15" x14ac:dyDescent="0.25">
      <c r="O5380" t="str">
        <f t="shared" si="540"/>
        <v/>
      </c>
    </row>
    <row r="5381" spans="15:15" x14ac:dyDescent="0.25">
      <c r="O5381" t="str">
        <f t="shared" si="540"/>
        <v/>
      </c>
    </row>
    <row r="5382" spans="15:15" x14ac:dyDescent="0.25">
      <c r="O5382" t="str">
        <f t="shared" si="540"/>
        <v/>
      </c>
    </row>
    <row r="5383" spans="15:15" x14ac:dyDescent="0.25">
      <c r="O5383" t="str">
        <f t="shared" si="540"/>
        <v/>
      </c>
    </row>
    <row r="5384" spans="15:15" x14ac:dyDescent="0.25">
      <c r="O5384" t="str">
        <f t="shared" si="540"/>
        <v/>
      </c>
    </row>
    <row r="5385" spans="15:15" x14ac:dyDescent="0.25">
      <c r="O5385" t="str">
        <f t="shared" si="540"/>
        <v/>
      </c>
    </row>
    <row r="5386" spans="15:15" x14ac:dyDescent="0.25">
      <c r="O5386" t="str">
        <f t="shared" ref="O5386:O5449" si="541">IF(P5386="","",O5385+1)</f>
        <v/>
      </c>
    </row>
    <row r="5387" spans="15:15" x14ac:dyDescent="0.25">
      <c r="O5387" t="str">
        <f t="shared" si="541"/>
        <v/>
      </c>
    </row>
    <row r="5388" spans="15:15" x14ac:dyDescent="0.25">
      <c r="O5388" t="str">
        <f t="shared" si="541"/>
        <v/>
      </c>
    </row>
    <row r="5389" spans="15:15" x14ac:dyDescent="0.25">
      <c r="O5389" t="str">
        <f t="shared" si="541"/>
        <v/>
      </c>
    </row>
    <row r="5390" spans="15:15" x14ac:dyDescent="0.25">
      <c r="O5390" t="str">
        <f t="shared" si="541"/>
        <v/>
      </c>
    </row>
    <row r="5391" spans="15:15" x14ac:dyDescent="0.25">
      <c r="O5391" t="str">
        <f t="shared" si="541"/>
        <v/>
      </c>
    </row>
    <row r="5392" spans="15:15" x14ac:dyDescent="0.25">
      <c r="O5392" t="str">
        <f t="shared" si="541"/>
        <v/>
      </c>
    </row>
    <row r="5393" spans="15:15" x14ac:dyDescent="0.25">
      <c r="O5393" t="str">
        <f t="shared" si="541"/>
        <v/>
      </c>
    </row>
    <row r="5394" spans="15:15" x14ac:dyDescent="0.25">
      <c r="O5394" t="str">
        <f t="shared" si="541"/>
        <v/>
      </c>
    </row>
    <row r="5395" spans="15:15" x14ac:dyDescent="0.25">
      <c r="O5395" t="str">
        <f t="shared" si="541"/>
        <v/>
      </c>
    </row>
    <row r="5396" spans="15:15" x14ac:dyDescent="0.25">
      <c r="O5396" t="str">
        <f t="shared" si="541"/>
        <v/>
      </c>
    </row>
    <row r="5397" spans="15:15" x14ac:dyDescent="0.25">
      <c r="O5397" t="str">
        <f t="shared" si="541"/>
        <v/>
      </c>
    </row>
    <row r="5398" spans="15:15" x14ac:dyDescent="0.25">
      <c r="O5398" t="str">
        <f t="shared" si="541"/>
        <v/>
      </c>
    </row>
    <row r="5399" spans="15:15" x14ac:dyDescent="0.25">
      <c r="O5399" t="str">
        <f t="shared" si="541"/>
        <v/>
      </c>
    </row>
    <row r="5400" spans="15:15" x14ac:dyDescent="0.25">
      <c r="O5400" t="str">
        <f t="shared" si="541"/>
        <v/>
      </c>
    </row>
    <row r="5401" spans="15:15" x14ac:dyDescent="0.25">
      <c r="O5401" t="str">
        <f t="shared" si="541"/>
        <v/>
      </c>
    </row>
    <row r="5402" spans="15:15" x14ac:dyDescent="0.25">
      <c r="O5402" t="str">
        <f t="shared" si="541"/>
        <v/>
      </c>
    </row>
    <row r="5403" spans="15:15" x14ac:dyDescent="0.25">
      <c r="O5403" t="str">
        <f t="shared" si="541"/>
        <v/>
      </c>
    </row>
    <row r="5404" spans="15:15" x14ac:dyDescent="0.25">
      <c r="O5404" t="str">
        <f t="shared" si="541"/>
        <v/>
      </c>
    </row>
    <row r="5405" spans="15:15" x14ac:dyDescent="0.25">
      <c r="O5405" t="str">
        <f t="shared" si="541"/>
        <v/>
      </c>
    </row>
    <row r="5406" spans="15:15" x14ac:dyDescent="0.25">
      <c r="O5406" t="str">
        <f t="shared" si="541"/>
        <v/>
      </c>
    </row>
    <row r="5407" spans="15:15" x14ac:dyDescent="0.25">
      <c r="O5407" t="str">
        <f t="shared" si="541"/>
        <v/>
      </c>
    </row>
    <row r="5408" spans="15:15" x14ac:dyDescent="0.25">
      <c r="O5408" t="str">
        <f t="shared" si="541"/>
        <v/>
      </c>
    </row>
    <row r="5409" spans="15:15" x14ac:dyDescent="0.25">
      <c r="O5409" t="str">
        <f t="shared" si="541"/>
        <v/>
      </c>
    </row>
    <row r="5410" spans="15:15" x14ac:dyDescent="0.25">
      <c r="O5410" t="str">
        <f t="shared" si="541"/>
        <v/>
      </c>
    </row>
    <row r="5411" spans="15:15" x14ac:dyDescent="0.25">
      <c r="O5411" t="str">
        <f t="shared" si="541"/>
        <v/>
      </c>
    </row>
    <row r="5412" spans="15:15" x14ac:dyDescent="0.25">
      <c r="O5412" t="str">
        <f t="shared" si="541"/>
        <v/>
      </c>
    </row>
    <row r="5413" spans="15:15" x14ac:dyDescent="0.25">
      <c r="O5413" t="str">
        <f t="shared" si="541"/>
        <v/>
      </c>
    </row>
    <row r="5414" spans="15:15" x14ac:dyDescent="0.25">
      <c r="O5414" t="str">
        <f t="shared" si="541"/>
        <v/>
      </c>
    </row>
    <row r="5415" spans="15:15" x14ac:dyDescent="0.25">
      <c r="O5415" t="str">
        <f t="shared" si="541"/>
        <v/>
      </c>
    </row>
    <row r="5416" spans="15:15" x14ac:dyDescent="0.25">
      <c r="O5416" t="str">
        <f t="shared" si="541"/>
        <v/>
      </c>
    </row>
    <row r="5417" spans="15:15" x14ac:dyDescent="0.25">
      <c r="O5417" t="str">
        <f t="shared" si="541"/>
        <v/>
      </c>
    </row>
    <row r="5418" spans="15:15" x14ac:dyDescent="0.25">
      <c r="O5418" t="str">
        <f t="shared" si="541"/>
        <v/>
      </c>
    </row>
    <row r="5419" spans="15:15" x14ac:dyDescent="0.25">
      <c r="O5419" t="str">
        <f t="shared" si="541"/>
        <v/>
      </c>
    </row>
    <row r="5420" spans="15:15" x14ac:dyDescent="0.25">
      <c r="O5420" t="str">
        <f t="shared" si="541"/>
        <v/>
      </c>
    </row>
    <row r="5421" spans="15:15" x14ac:dyDescent="0.25">
      <c r="O5421" t="str">
        <f t="shared" si="541"/>
        <v/>
      </c>
    </row>
    <row r="5422" spans="15:15" x14ac:dyDescent="0.25">
      <c r="O5422" t="str">
        <f t="shared" si="541"/>
        <v/>
      </c>
    </row>
    <row r="5423" spans="15:15" x14ac:dyDescent="0.25">
      <c r="O5423" t="str">
        <f t="shared" si="541"/>
        <v/>
      </c>
    </row>
    <row r="5424" spans="15:15" x14ac:dyDescent="0.25">
      <c r="O5424" t="str">
        <f t="shared" si="541"/>
        <v/>
      </c>
    </row>
    <row r="5425" spans="15:15" x14ac:dyDescent="0.25">
      <c r="O5425" t="str">
        <f t="shared" si="541"/>
        <v/>
      </c>
    </row>
    <row r="5426" spans="15:15" x14ac:dyDescent="0.25">
      <c r="O5426" t="str">
        <f t="shared" si="541"/>
        <v/>
      </c>
    </row>
    <row r="5427" spans="15:15" x14ac:dyDescent="0.25">
      <c r="O5427" t="str">
        <f t="shared" si="541"/>
        <v/>
      </c>
    </row>
    <row r="5428" spans="15:15" x14ac:dyDescent="0.25">
      <c r="O5428" t="str">
        <f t="shared" si="541"/>
        <v/>
      </c>
    </row>
    <row r="5429" spans="15:15" x14ac:dyDescent="0.25">
      <c r="O5429" t="str">
        <f t="shared" si="541"/>
        <v/>
      </c>
    </row>
    <row r="5430" spans="15:15" x14ac:dyDescent="0.25">
      <c r="O5430" t="str">
        <f t="shared" si="541"/>
        <v/>
      </c>
    </row>
    <row r="5431" spans="15:15" x14ac:dyDescent="0.25">
      <c r="O5431" t="str">
        <f t="shared" si="541"/>
        <v/>
      </c>
    </row>
    <row r="5432" spans="15:15" x14ac:dyDescent="0.25">
      <c r="O5432" t="str">
        <f t="shared" si="541"/>
        <v/>
      </c>
    </row>
    <row r="5433" spans="15:15" x14ac:dyDescent="0.25">
      <c r="O5433" t="str">
        <f t="shared" si="541"/>
        <v/>
      </c>
    </row>
    <row r="5434" spans="15:15" x14ac:dyDescent="0.25">
      <c r="O5434" t="str">
        <f t="shared" si="541"/>
        <v/>
      </c>
    </row>
    <row r="5435" spans="15:15" x14ac:dyDescent="0.25">
      <c r="O5435" t="str">
        <f t="shared" si="541"/>
        <v/>
      </c>
    </row>
    <row r="5436" spans="15:15" x14ac:dyDescent="0.25">
      <c r="O5436" t="str">
        <f t="shared" si="541"/>
        <v/>
      </c>
    </row>
    <row r="5437" spans="15:15" x14ac:dyDescent="0.25">
      <c r="O5437" t="str">
        <f t="shared" si="541"/>
        <v/>
      </c>
    </row>
    <row r="5438" spans="15:15" x14ac:dyDescent="0.25">
      <c r="O5438" t="str">
        <f t="shared" si="541"/>
        <v/>
      </c>
    </row>
    <row r="5439" spans="15:15" x14ac:dyDescent="0.25">
      <c r="O5439" t="str">
        <f t="shared" si="541"/>
        <v/>
      </c>
    </row>
    <row r="5440" spans="15:15" x14ac:dyDescent="0.25">
      <c r="O5440" t="str">
        <f t="shared" si="541"/>
        <v/>
      </c>
    </row>
    <row r="5441" spans="15:15" x14ac:dyDescent="0.25">
      <c r="O5441" t="str">
        <f t="shared" si="541"/>
        <v/>
      </c>
    </row>
    <row r="5442" spans="15:15" x14ac:dyDescent="0.25">
      <c r="O5442" t="str">
        <f t="shared" si="541"/>
        <v/>
      </c>
    </row>
    <row r="5443" spans="15:15" x14ac:dyDescent="0.25">
      <c r="O5443" t="str">
        <f t="shared" si="541"/>
        <v/>
      </c>
    </row>
    <row r="5444" spans="15:15" x14ac:dyDescent="0.25">
      <c r="O5444" t="str">
        <f t="shared" si="541"/>
        <v/>
      </c>
    </row>
    <row r="5445" spans="15:15" x14ac:dyDescent="0.25">
      <c r="O5445" t="str">
        <f t="shared" si="541"/>
        <v/>
      </c>
    </row>
    <row r="5446" spans="15:15" x14ac:dyDescent="0.25">
      <c r="O5446" t="str">
        <f t="shared" si="541"/>
        <v/>
      </c>
    </row>
    <row r="5447" spans="15:15" x14ac:dyDescent="0.25">
      <c r="O5447" t="str">
        <f t="shared" si="541"/>
        <v/>
      </c>
    </row>
    <row r="5448" spans="15:15" x14ac:dyDescent="0.25">
      <c r="O5448" t="str">
        <f t="shared" si="541"/>
        <v/>
      </c>
    </row>
    <row r="5449" spans="15:15" x14ac:dyDescent="0.25">
      <c r="O5449" t="str">
        <f t="shared" si="541"/>
        <v/>
      </c>
    </row>
    <row r="5450" spans="15:15" x14ac:dyDescent="0.25">
      <c r="O5450" t="str">
        <f t="shared" ref="O5450:O5513" si="542">IF(P5450="","",O5449+1)</f>
        <v/>
      </c>
    </row>
    <row r="5451" spans="15:15" x14ac:dyDescent="0.25">
      <c r="O5451" t="str">
        <f t="shared" si="542"/>
        <v/>
      </c>
    </row>
    <row r="5452" spans="15:15" x14ac:dyDescent="0.25">
      <c r="O5452" t="str">
        <f t="shared" si="542"/>
        <v/>
      </c>
    </row>
    <row r="5453" spans="15:15" x14ac:dyDescent="0.25">
      <c r="O5453" t="str">
        <f t="shared" si="542"/>
        <v/>
      </c>
    </row>
    <row r="5454" spans="15:15" x14ac:dyDescent="0.25">
      <c r="O5454" t="str">
        <f t="shared" si="542"/>
        <v/>
      </c>
    </row>
    <row r="5455" spans="15:15" x14ac:dyDescent="0.25">
      <c r="O5455" t="str">
        <f t="shared" si="542"/>
        <v/>
      </c>
    </row>
    <row r="5456" spans="15:15" x14ac:dyDescent="0.25">
      <c r="O5456" t="str">
        <f t="shared" si="542"/>
        <v/>
      </c>
    </row>
    <row r="5457" spans="15:15" x14ac:dyDescent="0.25">
      <c r="O5457" t="str">
        <f t="shared" si="542"/>
        <v/>
      </c>
    </row>
    <row r="5458" spans="15:15" x14ac:dyDescent="0.25">
      <c r="O5458" t="str">
        <f t="shared" si="542"/>
        <v/>
      </c>
    </row>
    <row r="5459" spans="15:15" x14ac:dyDescent="0.25">
      <c r="O5459" t="str">
        <f t="shared" si="542"/>
        <v/>
      </c>
    </row>
    <row r="5460" spans="15:15" x14ac:dyDescent="0.25">
      <c r="O5460" t="str">
        <f t="shared" si="542"/>
        <v/>
      </c>
    </row>
    <row r="5461" spans="15:15" x14ac:dyDescent="0.25">
      <c r="O5461" t="str">
        <f t="shared" si="542"/>
        <v/>
      </c>
    </row>
    <row r="5462" spans="15:15" x14ac:dyDescent="0.25">
      <c r="O5462" t="str">
        <f t="shared" si="542"/>
        <v/>
      </c>
    </row>
    <row r="5463" spans="15:15" x14ac:dyDescent="0.25">
      <c r="O5463" t="str">
        <f t="shared" si="542"/>
        <v/>
      </c>
    </row>
    <row r="5464" spans="15:15" x14ac:dyDescent="0.25">
      <c r="O5464" t="str">
        <f t="shared" si="542"/>
        <v/>
      </c>
    </row>
    <row r="5465" spans="15:15" x14ac:dyDescent="0.25">
      <c r="O5465" t="str">
        <f t="shared" si="542"/>
        <v/>
      </c>
    </row>
    <row r="5466" spans="15:15" x14ac:dyDescent="0.25">
      <c r="O5466" t="str">
        <f t="shared" si="542"/>
        <v/>
      </c>
    </row>
    <row r="5467" spans="15:15" x14ac:dyDescent="0.25">
      <c r="O5467" t="str">
        <f t="shared" si="542"/>
        <v/>
      </c>
    </row>
    <row r="5468" spans="15:15" x14ac:dyDescent="0.25">
      <c r="O5468" t="str">
        <f t="shared" si="542"/>
        <v/>
      </c>
    </row>
    <row r="5469" spans="15:15" x14ac:dyDescent="0.25">
      <c r="O5469" t="str">
        <f t="shared" si="542"/>
        <v/>
      </c>
    </row>
    <row r="5470" spans="15:15" x14ac:dyDescent="0.25">
      <c r="O5470" t="str">
        <f t="shared" si="542"/>
        <v/>
      </c>
    </row>
    <row r="5471" spans="15:15" x14ac:dyDescent="0.25">
      <c r="O5471" t="str">
        <f t="shared" si="542"/>
        <v/>
      </c>
    </row>
    <row r="5472" spans="15:15" x14ac:dyDescent="0.25">
      <c r="O5472" t="str">
        <f t="shared" si="542"/>
        <v/>
      </c>
    </row>
    <row r="5473" spans="15:15" x14ac:dyDescent="0.25">
      <c r="O5473" t="str">
        <f t="shared" si="542"/>
        <v/>
      </c>
    </row>
    <row r="5474" spans="15:15" x14ac:dyDescent="0.25">
      <c r="O5474" t="str">
        <f t="shared" si="542"/>
        <v/>
      </c>
    </row>
    <row r="5475" spans="15:15" x14ac:dyDescent="0.25">
      <c r="O5475" t="str">
        <f t="shared" si="542"/>
        <v/>
      </c>
    </row>
    <row r="5476" spans="15:15" x14ac:dyDescent="0.25">
      <c r="O5476" t="str">
        <f t="shared" si="542"/>
        <v/>
      </c>
    </row>
    <row r="5477" spans="15:15" x14ac:dyDescent="0.25">
      <c r="O5477" t="str">
        <f t="shared" si="542"/>
        <v/>
      </c>
    </row>
    <row r="5478" spans="15:15" x14ac:dyDescent="0.25">
      <c r="O5478" t="str">
        <f t="shared" si="542"/>
        <v/>
      </c>
    </row>
    <row r="5479" spans="15:15" x14ac:dyDescent="0.25">
      <c r="O5479" t="str">
        <f t="shared" si="542"/>
        <v/>
      </c>
    </row>
    <row r="5480" spans="15:15" x14ac:dyDescent="0.25">
      <c r="O5480" t="str">
        <f t="shared" si="542"/>
        <v/>
      </c>
    </row>
    <row r="5481" spans="15:15" x14ac:dyDescent="0.25">
      <c r="O5481" t="str">
        <f t="shared" si="542"/>
        <v/>
      </c>
    </row>
    <row r="5482" spans="15:15" x14ac:dyDescent="0.25">
      <c r="O5482" t="str">
        <f t="shared" si="542"/>
        <v/>
      </c>
    </row>
    <row r="5483" spans="15:15" x14ac:dyDescent="0.25">
      <c r="O5483" t="str">
        <f t="shared" si="542"/>
        <v/>
      </c>
    </row>
    <row r="5484" spans="15:15" x14ac:dyDescent="0.25">
      <c r="O5484" t="str">
        <f t="shared" si="542"/>
        <v/>
      </c>
    </row>
    <row r="5485" spans="15:15" x14ac:dyDescent="0.25">
      <c r="O5485" t="str">
        <f t="shared" si="542"/>
        <v/>
      </c>
    </row>
    <row r="5486" spans="15:15" x14ac:dyDescent="0.25">
      <c r="O5486" t="str">
        <f t="shared" si="542"/>
        <v/>
      </c>
    </row>
    <row r="5487" spans="15:15" x14ac:dyDescent="0.25">
      <c r="O5487" t="str">
        <f t="shared" si="542"/>
        <v/>
      </c>
    </row>
    <row r="5488" spans="15:15" x14ac:dyDescent="0.25">
      <c r="O5488" t="str">
        <f t="shared" si="542"/>
        <v/>
      </c>
    </row>
    <row r="5489" spans="15:15" x14ac:dyDescent="0.25">
      <c r="O5489" t="str">
        <f t="shared" si="542"/>
        <v/>
      </c>
    </row>
    <row r="5490" spans="15:15" x14ac:dyDescent="0.25">
      <c r="O5490" t="str">
        <f t="shared" si="542"/>
        <v/>
      </c>
    </row>
    <row r="5491" spans="15:15" x14ac:dyDescent="0.25">
      <c r="O5491" t="str">
        <f t="shared" si="542"/>
        <v/>
      </c>
    </row>
    <row r="5492" spans="15:15" x14ac:dyDescent="0.25">
      <c r="O5492" t="str">
        <f t="shared" si="542"/>
        <v/>
      </c>
    </row>
    <row r="5493" spans="15:15" x14ac:dyDescent="0.25">
      <c r="O5493" t="str">
        <f t="shared" si="542"/>
        <v/>
      </c>
    </row>
    <row r="5494" spans="15:15" x14ac:dyDescent="0.25">
      <c r="O5494" t="str">
        <f t="shared" si="542"/>
        <v/>
      </c>
    </row>
    <row r="5495" spans="15:15" x14ac:dyDescent="0.25">
      <c r="O5495" t="str">
        <f t="shared" si="542"/>
        <v/>
      </c>
    </row>
    <row r="5496" spans="15:15" x14ac:dyDescent="0.25">
      <c r="O5496" t="str">
        <f t="shared" si="542"/>
        <v/>
      </c>
    </row>
    <row r="5497" spans="15:15" x14ac:dyDescent="0.25">
      <c r="O5497" t="str">
        <f t="shared" si="542"/>
        <v/>
      </c>
    </row>
    <row r="5498" spans="15:15" x14ac:dyDescent="0.25">
      <c r="O5498" t="str">
        <f t="shared" si="542"/>
        <v/>
      </c>
    </row>
    <row r="5499" spans="15:15" x14ac:dyDescent="0.25">
      <c r="O5499" t="str">
        <f t="shared" si="542"/>
        <v/>
      </c>
    </row>
    <row r="5500" spans="15:15" x14ac:dyDescent="0.25">
      <c r="O5500" t="str">
        <f t="shared" si="542"/>
        <v/>
      </c>
    </row>
    <row r="5501" spans="15:15" x14ac:dyDescent="0.25">
      <c r="O5501" t="str">
        <f t="shared" si="542"/>
        <v/>
      </c>
    </row>
    <row r="5502" spans="15:15" x14ac:dyDescent="0.25">
      <c r="O5502" t="str">
        <f t="shared" si="542"/>
        <v/>
      </c>
    </row>
    <row r="5503" spans="15:15" x14ac:dyDescent="0.25">
      <c r="O5503" t="str">
        <f t="shared" si="542"/>
        <v/>
      </c>
    </row>
    <row r="5504" spans="15:15" x14ac:dyDescent="0.25">
      <c r="O5504" t="str">
        <f t="shared" si="542"/>
        <v/>
      </c>
    </row>
    <row r="5505" spans="15:15" x14ac:dyDescent="0.25">
      <c r="O5505" t="str">
        <f t="shared" si="542"/>
        <v/>
      </c>
    </row>
    <row r="5506" spans="15:15" x14ac:dyDescent="0.25">
      <c r="O5506" t="str">
        <f t="shared" si="542"/>
        <v/>
      </c>
    </row>
    <row r="5507" spans="15:15" x14ac:dyDescent="0.25">
      <c r="O5507" t="str">
        <f t="shared" si="542"/>
        <v/>
      </c>
    </row>
    <row r="5508" spans="15:15" x14ac:dyDescent="0.25">
      <c r="O5508" t="str">
        <f t="shared" si="542"/>
        <v/>
      </c>
    </row>
    <row r="5509" spans="15:15" x14ac:dyDescent="0.25">
      <c r="O5509" t="str">
        <f t="shared" si="542"/>
        <v/>
      </c>
    </row>
    <row r="5510" spans="15:15" x14ac:dyDescent="0.25">
      <c r="O5510" t="str">
        <f t="shared" si="542"/>
        <v/>
      </c>
    </row>
    <row r="5511" spans="15:15" x14ac:dyDescent="0.25">
      <c r="O5511" t="str">
        <f t="shared" si="542"/>
        <v/>
      </c>
    </row>
    <row r="5512" spans="15:15" x14ac:dyDescent="0.25">
      <c r="O5512" t="str">
        <f t="shared" si="542"/>
        <v/>
      </c>
    </row>
    <row r="5513" spans="15:15" x14ac:dyDescent="0.25">
      <c r="O5513" t="str">
        <f t="shared" si="542"/>
        <v/>
      </c>
    </row>
    <row r="5514" spans="15:15" x14ac:dyDescent="0.25">
      <c r="O5514" t="str">
        <f t="shared" ref="O5514:O5577" si="543">IF(P5514="","",O5513+1)</f>
        <v/>
      </c>
    </row>
    <row r="5515" spans="15:15" x14ac:dyDescent="0.25">
      <c r="O5515" t="str">
        <f t="shared" si="543"/>
        <v/>
      </c>
    </row>
    <row r="5516" spans="15:15" x14ac:dyDescent="0.25">
      <c r="O5516" t="str">
        <f t="shared" si="543"/>
        <v/>
      </c>
    </row>
    <row r="5517" spans="15:15" x14ac:dyDescent="0.25">
      <c r="O5517" t="str">
        <f t="shared" si="543"/>
        <v/>
      </c>
    </row>
    <row r="5518" spans="15:15" x14ac:dyDescent="0.25">
      <c r="O5518" t="str">
        <f t="shared" si="543"/>
        <v/>
      </c>
    </row>
    <row r="5519" spans="15:15" x14ac:dyDescent="0.25">
      <c r="O5519" t="str">
        <f t="shared" si="543"/>
        <v/>
      </c>
    </row>
    <row r="5520" spans="15:15" x14ac:dyDescent="0.25">
      <c r="O5520" t="str">
        <f t="shared" si="543"/>
        <v/>
      </c>
    </row>
    <row r="5521" spans="15:15" x14ac:dyDescent="0.25">
      <c r="O5521" t="str">
        <f t="shared" si="543"/>
        <v/>
      </c>
    </row>
    <row r="5522" spans="15:15" x14ac:dyDescent="0.25">
      <c r="O5522" t="str">
        <f t="shared" si="543"/>
        <v/>
      </c>
    </row>
    <row r="5523" spans="15:15" x14ac:dyDescent="0.25">
      <c r="O5523" t="str">
        <f t="shared" si="543"/>
        <v/>
      </c>
    </row>
    <row r="5524" spans="15:15" x14ac:dyDescent="0.25">
      <c r="O5524" t="str">
        <f t="shared" si="543"/>
        <v/>
      </c>
    </row>
    <row r="5525" spans="15:15" x14ac:dyDescent="0.25">
      <c r="O5525" t="str">
        <f t="shared" si="543"/>
        <v/>
      </c>
    </row>
    <row r="5526" spans="15:15" x14ac:dyDescent="0.25">
      <c r="O5526" t="str">
        <f t="shared" si="543"/>
        <v/>
      </c>
    </row>
    <row r="5527" spans="15:15" x14ac:dyDescent="0.25">
      <c r="O5527" t="str">
        <f t="shared" si="543"/>
        <v/>
      </c>
    </row>
    <row r="5528" spans="15:15" x14ac:dyDescent="0.25">
      <c r="O5528" t="str">
        <f t="shared" si="543"/>
        <v/>
      </c>
    </row>
    <row r="5529" spans="15:15" x14ac:dyDescent="0.25">
      <c r="O5529" t="str">
        <f t="shared" si="543"/>
        <v/>
      </c>
    </row>
    <row r="5530" spans="15:15" x14ac:dyDescent="0.25">
      <c r="O5530" t="str">
        <f t="shared" si="543"/>
        <v/>
      </c>
    </row>
    <row r="5531" spans="15:15" x14ac:dyDescent="0.25">
      <c r="O5531" t="str">
        <f t="shared" si="543"/>
        <v/>
      </c>
    </row>
    <row r="5532" spans="15:15" x14ac:dyDescent="0.25">
      <c r="O5532" t="str">
        <f t="shared" si="543"/>
        <v/>
      </c>
    </row>
    <row r="5533" spans="15:15" x14ac:dyDescent="0.25">
      <c r="O5533" t="str">
        <f t="shared" si="543"/>
        <v/>
      </c>
    </row>
    <row r="5534" spans="15:15" x14ac:dyDescent="0.25">
      <c r="O5534" t="str">
        <f t="shared" si="543"/>
        <v/>
      </c>
    </row>
    <row r="5535" spans="15:15" x14ac:dyDescent="0.25">
      <c r="O5535" t="str">
        <f t="shared" si="543"/>
        <v/>
      </c>
    </row>
    <row r="5536" spans="15:15" x14ac:dyDescent="0.25">
      <c r="O5536" t="str">
        <f t="shared" si="543"/>
        <v/>
      </c>
    </row>
    <row r="5537" spans="15:15" x14ac:dyDescent="0.25">
      <c r="O5537" t="str">
        <f t="shared" si="543"/>
        <v/>
      </c>
    </row>
    <row r="5538" spans="15:15" x14ac:dyDescent="0.25">
      <c r="O5538" t="str">
        <f t="shared" si="543"/>
        <v/>
      </c>
    </row>
    <row r="5539" spans="15:15" x14ac:dyDescent="0.25">
      <c r="O5539" t="str">
        <f t="shared" si="543"/>
        <v/>
      </c>
    </row>
    <row r="5540" spans="15:15" x14ac:dyDescent="0.25">
      <c r="O5540" t="str">
        <f t="shared" si="543"/>
        <v/>
      </c>
    </row>
    <row r="5541" spans="15:15" x14ac:dyDescent="0.25">
      <c r="O5541" t="str">
        <f t="shared" si="543"/>
        <v/>
      </c>
    </row>
    <row r="5542" spans="15:15" x14ac:dyDescent="0.25">
      <c r="O5542" t="str">
        <f t="shared" si="543"/>
        <v/>
      </c>
    </row>
    <row r="5543" spans="15:15" x14ac:dyDescent="0.25">
      <c r="O5543" t="str">
        <f t="shared" si="543"/>
        <v/>
      </c>
    </row>
    <row r="5544" spans="15:15" x14ac:dyDescent="0.25">
      <c r="O5544" t="str">
        <f t="shared" si="543"/>
        <v/>
      </c>
    </row>
    <row r="5545" spans="15:15" x14ac:dyDescent="0.25">
      <c r="O5545" t="str">
        <f t="shared" si="543"/>
        <v/>
      </c>
    </row>
    <row r="5546" spans="15:15" x14ac:dyDescent="0.25">
      <c r="O5546" t="str">
        <f t="shared" si="543"/>
        <v/>
      </c>
    </row>
    <row r="5547" spans="15:15" x14ac:dyDescent="0.25">
      <c r="O5547" t="str">
        <f t="shared" si="543"/>
        <v/>
      </c>
    </row>
    <row r="5548" spans="15:15" x14ac:dyDescent="0.25">
      <c r="O5548" t="str">
        <f t="shared" si="543"/>
        <v/>
      </c>
    </row>
    <row r="5549" spans="15:15" x14ac:dyDescent="0.25">
      <c r="O5549" t="str">
        <f t="shared" si="543"/>
        <v/>
      </c>
    </row>
    <row r="5550" spans="15:15" x14ac:dyDescent="0.25">
      <c r="O5550" t="str">
        <f t="shared" si="543"/>
        <v/>
      </c>
    </row>
    <row r="5551" spans="15:15" x14ac:dyDescent="0.25">
      <c r="O5551" t="str">
        <f t="shared" si="543"/>
        <v/>
      </c>
    </row>
    <row r="5552" spans="15:15" x14ac:dyDescent="0.25">
      <c r="O5552" t="str">
        <f t="shared" si="543"/>
        <v/>
      </c>
    </row>
    <row r="5553" spans="15:15" x14ac:dyDescent="0.25">
      <c r="O5553" t="str">
        <f t="shared" si="543"/>
        <v/>
      </c>
    </row>
    <row r="5554" spans="15:15" x14ac:dyDescent="0.25">
      <c r="O5554" t="str">
        <f t="shared" si="543"/>
        <v/>
      </c>
    </row>
    <row r="5555" spans="15:15" x14ac:dyDescent="0.25">
      <c r="O5555" t="str">
        <f t="shared" si="543"/>
        <v/>
      </c>
    </row>
    <row r="5556" spans="15:15" x14ac:dyDescent="0.25">
      <c r="O5556" t="str">
        <f t="shared" si="543"/>
        <v/>
      </c>
    </row>
    <row r="5557" spans="15:15" x14ac:dyDescent="0.25">
      <c r="O5557" t="str">
        <f t="shared" si="543"/>
        <v/>
      </c>
    </row>
    <row r="5558" spans="15:15" x14ac:dyDescent="0.25">
      <c r="O5558" t="str">
        <f t="shared" si="543"/>
        <v/>
      </c>
    </row>
    <row r="5559" spans="15:15" x14ac:dyDescent="0.25">
      <c r="O5559" t="str">
        <f t="shared" si="543"/>
        <v/>
      </c>
    </row>
    <row r="5560" spans="15:15" x14ac:dyDescent="0.25">
      <c r="O5560" t="str">
        <f t="shared" si="543"/>
        <v/>
      </c>
    </row>
    <row r="5561" spans="15:15" x14ac:dyDescent="0.25">
      <c r="O5561" t="str">
        <f t="shared" si="543"/>
        <v/>
      </c>
    </row>
    <row r="5562" spans="15:15" x14ac:dyDescent="0.25">
      <c r="O5562" t="str">
        <f t="shared" si="543"/>
        <v/>
      </c>
    </row>
    <row r="5563" spans="15:15" x14ac:dyDescent="0.25">
      <c r="O5563" t="str">
        <f t="shared" si="543"/>
        <v/>
      </c>
    </row>
    <row r="5564" spans="15:15" x14ac:dyDescent="0.25">
      <c r="O5564" t="str">
        <f t="shared" si="543"/>
        <v/>
      </c>
    </row>
    <row r="5565" spans="15:15" x14ac:dyDescent="0.25">
      <c r="O5565" t="str">
        <f t="shared" si="543"/>
        <v/>
      </c>
    </row>
    <row r="5566" spans="15:15" x14ac:dyDescent="0.25">
      <c r="O5566" t="str">
        <f t="shared" si="543"/>
        <v/>
      </c>
    </row>
    <row r="5567" spans="15:15" x14ac:dyDescent="0.25">
      <c r="O5567" t="str">
        <f t="shared" si="543"/>
        <v/>
      </c>
    </row>
    <row r="5568" spans="15:15" x14ac:dyDescent="0.25">
      <c r="O5568" t="str">
        <f t="shared" si="543"/>
        <v/>
      </c>
    </row>
    <row r="5569" spans="15:15" x14ac:dyDescent="0.25">
      <c r="O5569" t="str">
        <f t="shared" si="543"/>
        <v/>
      </c>
    </row>
    <row r="5570" spans="15:15" x14ac:dyDescent="0.25">
      <c r="O5570" t="str">
        <f t="shared" si="543"/>
        <v/>
      </c>
    </row>
    <row r="5571" spans="15:15" x14ac:dyDescent="0.25">
      <c r="O5571" t="str">
        <f t="shared" si="543"/>
        <v/>
      </c>
    </row>
    <row r="5572" spans="15:15" x14ac:dyDescent="0.25">
      <c r="O5572" t="str">
        <f t="shared" si="543"/>
        <v/>
      </c>
    </row>
    <row r="5573" spans="15:15" x14ac:dyDescent="0.25">
      <c r="O5573" t="str">
        <f t="shared" si="543"/>
        <v/>
      </c>
    </row>
    <row r="5574" spans="15:15" x14ac:dyDescent="0.25">
      <c r="O5574" t="str">
        <f t="shared" si="543"/>
        <v/>
      </c>
    </row>
    <row r="5575" spans="15:15" x14ac:dyDescent="0.25">
      <c r="O5575" t="str">
        <f t="shared" si="543"/>
        <v/>
      </c>
    </row>
    <row r="5576" spans="15:15" x14ac:dyDescent="0.25">
      <c r="O5576" t="str">
        <f t="shared" si="543"/>
        <v/>
      </c>
    </row>
    <row r="5577" spans="15:15" x14ac:dyDescent="0.25">
      <c r="O5577" t="str">
        <f t="shared" si="543"/>
        <v/>
      </c>
    </row>
    <row r="5578" spans="15:15" x14ac:dyDescent="0.25">
      <c r="O5578" t="str">
        <f t="shared" ref="O5578:O5641" si="544">IF(P5578="","",O5577+1)</f>
        <v/>
      </c>
    </row>
    <row r="5579" spans="15:15" x14ac:dyDescent="0.25">
      <c r="O5579" t="str">
        <f t="shared" si="544"/>
        <v/>
      </c>
    </row>
    <row r="5580" spans="15:15" x14ac:dyDescent="0.25">
      <c r="O5580" t="str">
        <f t="shared" si="544"/>
        <v/>
      </c>
    </row>
    <row r="5581" spans="15:15" x14ac:dyDescent="0.25">
      <c r="O5581" t="str">
        <f t="shared" si="544"/>
        <v/>
      </c>
    </row>
    <row r="5582" spans="15:15" x14ac:dyDescent="0.25">
      <c r="O5582" t="str">
        <f t="shared" si="544"/>
        <v/>
      </c>
    </row>
    <row r="5583" spans="15:15" x14ac:dyDescent="0.25">
      <c r="O5583" t="str">
        <f t="shared" si="544"/>
        <v/>
      </c>
    </row>
    <row r="5584" spans="15:15" x14ac:dyDescent="0.25">
      <c r="O5584" t="str">
        <f t="shared" si="544"/>
        <v/>
      </c>
    </row>
    <row r="5585" spans="15:15" x14ac:dyDescent="0.25">
      <c r="O5585" t="str">
        <f t="shared" si="544"/>
        <v/>
      </c>
    </row>
    <row r="5586" spans="15:15" x14ac:dyDescent="0.25">
      <c r="O5586" t="str">
        <f t="shared" si="544"/>
        <v/>
      </c>
    </row>
    <row r="5587" spans="15:15" x14ac:dyDescent="0.25">
      <c r="O5587" t="str">
        <f t="shared" si="544"/>
        <v/>
      </c>
    </row>
    <row r="5588" spans="15:15" x14ac:dyDescent="0.25">
      <c r="O5588" t="str">
        <f t="shared" si="544"/>
        <v/>
      </c>
    </row>
    <row r="5589" spans="15:15" x14ac:dyDescent="0.25">
      <c r="O5589" t="str">
        <f t="shared" si="544"/>
        <v/>
      </c>
    </row>
    <row r="5590" spans="15:15" x14ac:dyDescent="0.25">
      <c r="O5590" t="str">
        <f t="shared" si="544"/>
        <v/>
      </c>
    </row>
    <row r="5591" spans="15:15" x14ac:dyDescent="0.25">
      <c r="O5591" t="str">
        <f t="shared" si="544"/>
        <v/>
      </c>
    </row>
    <row r="5592" spans="15:15" x14ac:dyDescent="0.25">
      <c r="O5592" t="str">
        <f t="shared" si="544"/>
        <v/>
      </c>
    </row>
    <row r="5593" spans="15:15" x14ac:dyDescent="0.25">
      <c r="O5593" t="str">
        <f t="shared" si="544"/>
        <v/>
      </c>
    </row>
    <row r="5594" spans="15:15" x14ac:dyDescent="0.25">
      <c r="O5594" t="str">
        <f t="shared" si="544"/>
        <v/>
      </c>
    </row>
    <row r="5595" spans="15:15" x14ac:dyDescent="0.25">
      <c r="O5595" t="str">
        <f t="shared" si="544"/>
        <v/>
      </c>
    </row>
    <row r="5596" spans="15:15" x14ac:dyDescent="0.25">
      <c r="O5596" t="str">
        <f t="shared" si="544"/>
        <v/>
      </c>
    </row>
    <row r="5597" spans="15:15" x14ac:dyDescent="0.25">
      <c r="O5597" t="str">
        <f t="shared" si="544"/>
        <v/>
      </c>
    </row>
    <row r="5598" spans="15:15" x14ac:dyDescent="0.25">
      <c r="O5598" t="str">
        <f t="shared" si="544"/>
        <v/>
      </c>
    </row>
    <row r="5599" spans="15:15" x14ac:dyDescent="0.25">
      <c r="O5599" t="str">
        <f t="shared" si="544"/>
        <v/>
      </c>
    </row>
    <row r="5600" spans="15:15" x14ac:dyDescent="0.25">
      <c r="O5600" t="str">
        <f t="shared" si="544"/>
        <v/>
      </c>
    </row>
    <row r="5601" spans="15:15" x14ac:dyDescent="0.25">
      <c r="O5601" t="str">
        <f t="shared" si="544"/>
        <v/>
      </c>
    </row>
    <row r="5602" spans="15:15" x14ac:dyDescent="0.25">
      <c r="O5602" t="str">
        <f t="shared" si="544"/>
        <v/>
      </c>
    </row>
    <row r="5603" spans="15:15" x14ac:dyDescent="0.25">
      <c r="O5603" t="str">
        <f t="shared" si="544"/>
        <v/>
      </c>
    </row>
    <row r="5604" spans="15:15" x14ac:dyDescent="0.25">
      <c r="O5604" t="str">
        <f t="shared" si="544"/>
        <v/>
      </c>
    </row>
    <row r="5605" spans="15:15" x14ac:dyDescent="0.25">
      <c r="O5605" t="str">
        <f t="shared" si="544"/>
        <v/>
      </c>
    </row>
    <row r="5606" spans="15:15" x14ac:dyDescent="0.25">
      <c r="O5606" t="str">
        <f t="shared" si="544"/>
        <v/>
      </c>
    </row>
    <row r="5607" spans="15:15" x14ac:dyDescent="0.25">
      <c r="O5607" t="str">
        <f t="shared" si="544"/>
        <v/>
      </c>
    </row>
    <row r="5608" spans="15:15" x14ac:dyDescent="0.25">
      <c r="O5608" t="str">
        <f t="shared" si="544"/>
        <v/>
      </c>
    </row>
    <row r="5609" spans="15:15" x14ac:dyDescent="0.25">
      <c r="O5609" t="str">
        <f t="shared" si="544"/>
        <v/>
      </c>
    </row>
    <row r="5610" spans="15:15" x14ac:dyDescent="0.25">
      <c r="O5610" t="str">
        <f t="shared" si="544"/>
        <v/>
      </c>
    </row>
    <row r="5611" spans="15:15" x14ac:dyDescent="0.25">
      <c r="O5611" t="str">
        <f t="shared" si="544"/>
        <v/>
      </c>
    </row>
    <row r="5612" spans="15:15" x14ac:dyDescent="0.25">
      <c r="O5612" t="str">
        <f t="shared" si="544"/>
        <v/>
      </c>
    </row>
    <row r="5613" spans="15:15" x14ac:dyDescent="0.25">
      <c r="O5613" t="str">
        <f t="shared" si="544"/>
        <v/>
      </c>
    </row>
    <row r="5614" spans="15:15" x14ac:dyDescent="0.25">
      <c r="O5614" t="str">
        <f t="shared" si="544"/>
        <v/>
      </c>
    </row>
    <row r="5615" spans="15:15" x14ac:dyDescent="0.25">
      <c r="O5615" t="str">
        <f t="shared" si="544"/>
        <v/>
      </c>
    </row>
    <row r="5616" spans="15:15" x14ac:dyDescent="0.25">
      <c r="O5616" t="str">
        <f t="shared" si="544"/>
        <v/>
      </c>
    </row>
    <row r="5617" spans="15:15" x14ac:dyDescent="0.25">
      <c r="O5617" t="str">
        <f t="shared" si="544"/>
        <v/>
      </c>
    </row>
    <row r="5618" spans="15:15" x14ac:dyDescent="0.25">
      <c r="O5618" t="str">
        <f t="shared" si="544"/>
        <v/>
      </c>
    </row>
    <row r="5619" spans="15:15" x14ac:dyDescent="0.25">
      <c r="O5619" t="str">
        <f t="shared" si="544"/>
        <v/>
      </c>
    </row>
    <row r="5620" spans="15:15" x14ac:dyDescent="0.25">
      <c r="O5620" t="str">
        <f t="shared" si="544"/>
        <v/>
      </c>
    </row>
    <row r="5621" spans="15:15" x14ac:dyDescent="0.25">
      <c r="O5621" t="str">
        <f t="shared" si="544"/>
        <v/>
      </c>
    </row>
    <row r="5622" spans="15:15" x14ac:dyDescent="0.25">
      <c r="O5622" t="str">
        <f t="shared" si="544"/>
        <v/>
      </c>
    </row>
    <row r="5623" spans="15:15" x14ac:dyDescent="0.25">
      <c r="O5623" t="str">
        <f t="shared" si="544"/>
        <v/>
      </c>
    </row>
    <row r="5624" spans="15:15" x14ac:dyDescent="0.25">
      <c r="O5624" t="str">
        <f t="shared" si="544"/>
        <v/>
      </c>
    </row>
    <row r="5625" spans="15:15" x14ac:dyDescent="0.25">
      <c r="O5625" t="str">
        <f t="shared" si="544"/>
        <v/>
      </c>
    </row>
    <row r="5626" spans="15:15" x14ac:dyDescent="0.25">
      <c r="O5626" t="str">
        <f t="shared" si="544"/>
        <v/>
      </c>
    </row>
    <row r="5627" spans="15:15" x14ac:dyDescent="0.25">
      <c r="O5627" t="str">
        <f t="shared" si="544"/>
        <v/>
      </c>
    </row>
    <row r="5628" spans="15:15" x14ac:dyDescent="0.25">
      <c r="O5628" t="str">
        <f t="shared" si="544"/>
        <v/>
      </c>
    </row>
    <row r="5629" spans="15:15" x14ac:dyDescent="0.25">
      <c r="O5629" t="str">
        <f t="shared" si="544"/>
        <v/>
      </c>
    </row>
    <row r="5630" spans="15:15" x14ac:dyDescent="0.25">
      <c r="O5630" t="str">
        <f t="shared" si="544"/>
        <v/>
      </c>
    </row>
    <row r="5631" spans="15:15" x14ac:dyDescent="0.25">
      <c r="O5631" t="str">
        <f t="shared" si="544"/>
        <v/>
      </c>
    </row>
    <row r="5632" spans="15:15" x14ac:dyDescent="0.25">
      <c r="O5632" t="str">
        <f t="shared" si="544"/>
        <v/>
      </c>
    </row>
    <row r="5633" spans="15:15" x14ac:dyDescent="0.25">
      <c r="O5633" t="str">
        <f t="shared" si="544"/>
        <v/>
      </c>
    </row>
    <row r="5634" spans="15:15" x14ac:dyDescent="0.25">
      <c r="O5634" t="str">
        <f t="shared" si="544"/>
        <v/>
      </c>
    </row>
    <row r="5635" spans="15:15" x14ac:dyDescent="0.25">
      <c r="O5635" t="str">
        <f t="shared" si="544"/>
        <v/>
      </c>
    </row>
    <row r="5636" spans="15:15" x14ac:dyDescent="0.25">
      <c r="O5636" t="str">
        <f t="shared" si="544"/>
        <v/>
      </c>
    </row>
    <row r="5637" spans="15:15" x14ac:dyDescent="0.25">
      <c r="O5637" t="str">
        <f t="shared" si="544"/>
        <v/>
      </c>
    </row>
    <row r="5638" spans="15:15" x14ac:dyDescent="0.25">
      <c r="O5638" t="str">
        <f t="shared" si="544"/>
        <v/>
      </c>
    </row>
    <row r="5639" spans="15:15" x14ac:dyDescent="0.25">
      <c r="O5639" t="str">
        <f t="shared" si="544"/>
        <v/>
      </c>
    </row>
    <row r="5640" spans="15:15" x14ac:dyDescent="0.25">
      <c r="O5640" t="str">
        <f t="shared" si="544"/>
        <v/>
      </c>
    </row>
    <row r="5641" spans="15:15" x14ac:dyDescent="0.25">
      <c r="O5641" t="str">
        <f t="shared" si="544"/>
        <v/>
      </c>
    </row>
    <row r="5642" spans="15:15" x14ac:dyDescent="0.25">
      <c r="O5642" t="str">
        <f t="shared" ref="O5642:O5705" si="545">IF(P5642="","",O5641+1)</f>
        <v/>
      </c>
    </row>
    <row r="5643" spans="15:15" x14ac:dyDescent="0.25">
      <c r="O5643" t="str">
        <f t="shared" si="545"/>
        <v/>
      </c>
    </row>
    <row r="5644" spans="15:15" x14ac:dyDescent="0.25">
      <c r="O5644" t="str">
        <f t="shared" si="545"/>
        <v/>
      </c>
    </row>
    <row r="5645" spans="15:15" x14ac:dyDescent="0.25">
      <c r="O5645" t="str">
        <f t="shared" si="545"/>
        <v/>
      </c>
    </row>
    <row r="5646" spans="15:15" x14ac:dyDescent="0.25">
      <c r="O5646" t="str">
        <f t="shared" si="545"/>
        <v/>
      </c>
    </row>
    <row r="5647" spans="15:15" x14ac:dyDescent="0.25">
      <c r="O5647" t="str">
        <f t="shared" si="545"/>
        <v/>
      </c>
    </row>
    <row r="5648" spans="15:15" x14ac:dyDescent="0.25">
      <c r="O5648" t="str">
        <f t="shared" si="545"/>
        <v/>
      </c>
    </row>
    <row r="5649" spans="15:15" x14ac:dyDescent="0.25">
      <c r="O5649" t="str">
        <f t="shared" si="545"/>
        <v/>
      </c>
    </row>
    <row r="5650" spans="15:15" x14ac:dyDescent="0.25">
      <c r="O5650" t="str">
        <f t="shared" si="545"/>
        <v/>
      </c>
    </row>
    <row r="5651" spans="15:15" x14ac:dyDescent="0.25">
      <c r="O5651" t="str">
        <f t="shared" si="545"/>
        <v/>
      </c>
    </row>
    <row r="5652" spans="15:15" x14ac:dyDescent="0.25">
      <c r="O5652" t="str">
        <f t="shared" si="545"/>
        <v/>
      </c>
    </row>
    <row r="5653" spans="15:15" x14ac:dyDescent="0.25">
      <c r="O5653" t="str">
        <f t="shared" si="545"/>
        <v/>
      </c>
    </row>
    <row r="5654" spans="15:15" x14ac:dyDescent="0.25">
      <c r="O5654" t="str">
        <f t="shared" si="545"/>
        <v/>
      </c>
    </row>
    <row r="5655" spans="15:15" x14ac:dyDescent="0.25">
      <c r="O5655" t="str">
        <f t="shared" si="545"/>
        <v/>
      </c>
    </row>
    <row r="5656" spans="15:15" x14ac:dyDescent="0.25">
      <c r="O5656" t="str">
        <f t="shared" si="545"/>
        <v/>
      </c>
    </row>
    <row r="5657" spans="15:15" x14ac:dyDescent="0.25">
      <c r="O5657" t="str">
        <f t="shared" si="545"/>
        <v/>
      </c>
    </row>
    <row r="5658" spans="15:15" x14ac:dyDescent="0.25">
      <c r="O5658" t="str">
        <f t="shared" si="545"/>
        <v/>
      </c>
    </row>
    <row r="5659" spans="15:15" x14ac:dyDescent="0.25">
      <c r="O5659" t="str">
        <f t="shared" si="545"/>
        <v/>
      </c>
    </row>
    <row r="5660" spans="15:15" x14ac:dyDescent="0.25">
      <c r="O5660" t="str">
        <f t="shared" si="545"/>
        <v/>
      </c>
    </row>
    <row r="5661" spans="15:15" x14ac:dyDescent="0.25">
      <c r="O5661" t="str">
        <f t="shared" si="545"/>
        <v/>
      </c>
    </row>
    <row r="5662" spans="15:15" x14ac:dyDescent="0.25">
      <c r="O5662" t="str">
        <f t="shared" si="545"/>
        <v/>
      </c>
    </row>
    <row r="5663" spans="15:15" x14ac:dyDescent="0.25">
      <c r="O5663" t="str">
        <f t="shared" si="545"/>
        <v/>
      </c>
    </row>
    <row r="5664" spans="15:15" x14ac:dyDescent="0.25">
      <c r="O5664" t="str">
        <f t="shared" si="545"/>
        <v/>
      </c>
    </row>
    <row r="5665" spans="15:15" x14ac:dyDescent="0.25">
      <c r="O5665" t="str">
        <f t="shared" si="545"/>
        <v/>
      </c>
    </row>
    <row r="5666" spans="15:15" x14ac:dyDescent="0.25">
      <c r="O5666" t="str">
        <f t="shared" si="545"/>
        <v/>
      </c>
    </row>
    <row r="5667" spans="15:15" x14ac:dyDescent="0.25">
      <c r="O5667" t="str">
        <f t="shared" si="545"/>
        <v/>
      </c>
    </row>
    <row r="5668" spans="15:15" x14ac:dyDescent="0.25">
      <c r="O5668" t="str">
        <f t="shared" si="545"/>
        <v/>
      </c>
    </row>
    <row r="5669" spans="15:15" x14ac:dyDescent="0.25">
      <c r="O5669" t="str">
        <f t="shared" si="545"/>
        <v/>
      </c>
    </row>
    <row r="5670" spans="15:15" x14ac:dyDescent="0.25">
      <c r="O5670" t="str">
        <f t="shared" si="545"/>
        <v/>
      </c>
    </row>
    <row r="5671" spans="15:15" x14ac:dyDescent="0.25">
      <c r="O5671" t="str">
        <f t="shared" si="545"/>
        <v/>
      </c>
    </row>
    <row r="5672" spans="15:15" x14ac:dyDescent="0.25">
      <c r="O5672" t="str">
        <f t="shared" si="545"/>
        <v/>
      </c>
    </row>
    <row r="5673" spans="15:15" x14ac:dyDescent="0.25">
      <c r="O5673" t="str">
        <f t="shared" si="545"/>
        <v/>
      </c>
    </row>
    <row r="5674" spans="15:15" x14ac:dyDescent="0.25">
      <c r="O5674" t="str">
        <f t="shared" si="545"/>
        <v/>
      </c>
    </row>
    <row r="5675" spans="15:15" x14ac:dyDescent="0.25">
      <c r="O5675" t="str">
        <f t="shared" si="545"/>
        <v/>
      </c>
    </row>
    <row r="5676" spans="15:15" x14ac:dyDescent="0.25">
      <c r="O5676" t="str">
        <f t="shared" si="545"/>
        <v/>
      </c>
    </row>
    <row r="5677" spans="15:15" x14ac:dyDescent="0.25">
      <c r="O5677" t="str">
        <f t="shared" si="545"/>
        <v/>
      </c>
    </row>
    <row r="5678" spans="15:15" x14ac:dyDescent="0.25">
      <c r="O5678" t="str">
        <f t="shared" si="545"/>
        <v/>
      </c>
    </row>
    <row r="5679" spans="15:15" x14ac:dyDescent="0.25">
      <c r="O5679" t="str">
        <f t="shared" si="545"/>
        <v/>
      </c>
    </row>
    <row r="5680" spans="15:15" x14ac:dyDescent="0.25">
      <c r="O5680" t="str">
        <f t="shared" si="545"/>
        <v/>
      </c>
    </row>
    <row r="5681" spans="15:15" x14ac:dyDescent="0.25">
      <c r="O5681" t="str">
        <f t="shared" si="545"/>
        <v/>
      </c>
    </row>
    <row r="5682" spans="15:15" x14ac:dyDescent="0.25">
      <c r="O5682" t="str">
        <f t="shared" si="545"/>
        <v/>
      </c>
    </row>
    <row r="5683" spans="15:15" x14ac:dyDescent="0.25">
      <c r="O5683" t="str">
        <f t="shared" si="545"/>
        <v/>
      </c>
    </row>
    <row r="5684" spans="15:15" x14ac:dyDescent="0.25">
      <c r="O5684" t="str">
        <f t="shared" si="545"/>
        <v/>
      </c>
    </row>
    <row r="5685" spans="15:15" x14ac:dyDescent="0.25">
      <c r="O5685" t="str">
        <f t="shared" si="545"/>
        <v/>
      </c>
    </row>
    <row r="5686" spans="15:15" x14ac:dyDescent="0.25">
      <c r="O5686" t="str">
        <f t="shared" si="545"/>
        <v/>
      </c>
    </row>
    <row r="5687" spans="15:15" x14ac:dyDescent="0.25">
      <c r="O5687" t="str">
        <f t="shared" si="545"/>
        <v/>
      </c>
    </row>
    <row r="5688" spans="15:15" x14ac:dyDescent="0.25">
      <c r="O5688" t="str">
        <f t="shared" si="545"/>
        <v/>
      </c>
    </row>
    <row r="5689" spans="15:15" x14ac:dyDescent="0.25">
      <c r="O5689" t="str">
        <f t="shared" si="545"/>
        <v/>
      </c>
    </row>
    <row r="5690" spans="15:15" x14ac:dyDescent="0.25">
      <c r="O5690" t="str">
        <f t="shared" si="545"/>
        <v/>
      </c>
    </row>
    <row r="5691" spans="15:15" x14ac:dyDescent="0.25">
      <c r="O5691" t="str">
        <f t="shared" si="545"/>
        <v/>
      </c>
    </row>
    <row r="5692" spans="15:15" x14ac:dyDescent="0.25">
      <c r="O5692" t="str">
        <f t="shared" si="545"/>
        <v/>
      </c>
    </row>
    <row r="5693" spans="15:15" x14ac:dyDescent="0.25">
      <c r="O5693" t="str">
        <f t="shared" si="545"/>
        <v/>
      </c>
    </row>
    <row r="5694" spans="15:15" x14ac:dyDescent="0.25">
      <c r="O5694" t="str">
        <f t="shared" si="545"/>
        <v/>
      </c>
    </row>
    <row r="5695" spans="15:15" x14ac:dyDescent="0.25">
      <c r="O5695" t="str">
        <f t="shared" si="545"/>
        <v/>
      </c>
    </row>
    <row r="5696" spans="15:15" x14ac:dyDescent="0.25">
      <c r="O5696" t="str">
        <f t="shared" si="545"/>
        <v/>
      </c>
    </row>
    <row r="5697" spans="15:15" x14ac:dyDescent="0.25">
      <c r="O5697" t="str">
        <f t="shared" si="545"/>
        <v/>
      </c>
    </row>
    <row r="5698" spans="15:15" x14ac:dyDescent="0.25">
      <c r="O5698" t="str">
        <f t="shared" si="545"/>
        <v/>
      </c>
    </row>
    <row r="5699" spans="15:15" x14ac:dyDescent="0.25">
      <c r="O5699" t="str">
        <f t="shared" si="545"/>
        <v/>
      </c>
    </row>
    <row r="5700" spans="15:15" x14ac:dyDescent="0.25">
      <c r="O5700" t="str">
        <f t="shared" si="545"/>
        <v/>
      </c>
    </row>
    <row r="5701" spans="15:15" x14ac:dyDescent="0.25">
      <c r="O5701" t="str">
        <f t="shared" si="545"/>
        <v/>
      </c>
    </row>
    <row r="5702" spans="15:15" x14ac:dyDescent="0.25">
      <c r="O5702" t="str">
        <f t="shared" si="545"/>
        <v/>
      </c>
    </row>
    <row r="5703" spans="15:15" x14ac:dyDescent="0.25">
      <c r="O5703" t="str">
        <f t="shared" si="545"/>
        <v/>
      </c>
    </row>
    <row r="5704" spans="15:15" x14ac:dyDescent="0.25">
      <c r="O5704" t="str">
        <f t="shared" si="545"/>
        <v/>
      </c>
    </row>
    <row r="5705" spans="15:15" x14ac:dyDescent="0.25">
      <c r="O5705" t="str">
        <f t="shared" si="545"/>
        <v/>
      </c>
    </row>
    <row r="5706" spans="15:15" x14ac:dyDescent="0.25">
      <c r="O5706" t="str">
        <f t="shared" ref="O5706:O5769" si="546">IF(P5706="","",O5705+1)</f>
        <v/>
      </c>
    </row>
    <row r="5707" spans="15:15" x14ac:dyDescent="0.25">
      <c r="O5707" t="str">
        <f t="shared" si="546"/>
        <v/>
      </c>
    </row>
    <row r="5708" spans="15:15" x14ac:dyDescent="0.25">
      <c r="O5708" t="str">
        <f t="shared" si="546"/>
        <v/>
      </c>
    </row>
    <row r="5709" spans="15:15" x14ac:dyDescent="0.25">
      <c r="O5709" t="str">
        <f t="shared" si="546"/>
        <v/>
      </c>
    </row>
    <row r="5710" spans="15:15" x14ac:dyDescent="0.25">
      <c r="O5710" t="str">
        <f t="shared" si="546"/>
        <v/>
      </c>
    </row>
    <row r="5711" spans="15:15" x14ac:dyDescent="0.25">
      <c r="O5711" t="str">
        <f t="shared" si="546"/>
        <v/>
      </c>
    </row>
    <row r="5712" spans="15:15" x14ac:dyDescent="0.25">
      <c r="O5712" t="str">
        <f t="shared" si="546"/>
        <v/>
      </c>
    </row>
    <row r="5713" spans="15:15" x14ac:dyDescent="0.25">
      <c r="O5713" t="str">
        <f t="shared" si="546"/>
        <v/>
      </c>
    </row>
    <row r="5714" spans="15:15" x14ac:dyDescent="0.25">
      <c r="O5714" t="str">
        <f t="shared" si="546"/>
        <v/>
      </c>
    </row>
    <row r="5715" spans="15:15" x14ac:dyDescent="0.25">
      <c r="O5715" t="str">
        <f t="shared" si="546"/>
        <v/>
      </c>
    </row>
    <row r="5716" spans="15:15" x14ac:dyDescent="0.25">
      <c r="O5716" t="str">
        <f t="shared" si="546"/>
        <v/>
      </c>
    </row>
    <row r="5717" spans="15:15" x14ac:dyDescent="0.25">
      <c r="O5717" t="str">
        <f t="shared" si="546"/>
        <v/>
      </c>
    </row>
    <row r="5718" spans="15:15" x14ac:dyDescent="0.25">
      <c r="O5718" t="str">
        <f t="shared" si="546"/>
        <v/>
      </c>
    </row>
    <row r="5719" spans="15:15" x14ac:dyDescent="0.25">
      <c r="O5719" t="str">
        <f t="shared" si="546"/>
        <v/>
      </c>
    </row>
    <row r="5720" spans="15:15" x14ac:dyDescent="0.25">
      <c r="O5720" t="str">
        <f t="shared" si="546"/>
        <v/>
      </c>
    </row>
    <row r="5721" spans="15:15" x14ac:dyDescent="0.25">
      <c r="O5721" t="str">
        <f t="shared" si="546"/>
        <v/>
      </c>
    </row>
    <row r="5722" spans="15:15" x14ac:dyDescent="0.25">
      <c r="O5722" t="str">
        <f t="shared" si="546"/>
        <v/>
      </c>
    </row>
    <row r="5723" spans="15:15" x14ac:dyDescent="0.25">
      <c r="O5723" t="str">
        <f t="shared" si="546"/>
        <v/>
      </c>
    </row>
    <row r="5724" spans="15:15" x14ac:dyDescent="0.25">
      <c r="O5724" t="str">
        <f t="shared" si="546"/>
        <v/>
      </c>
    </row>
    <row r="5725" spans="15:15" x14ac:dyDescent="0.25">
      <c r="O5725" t="str">
        <f t="shared" si="546"/>
        <v/>
      </c>
    </row>
    <row r="5726" spans="15:15" x14ac:dyDescent="0.25">
      <c r="O5726" t="str">
        <f t="shared" si="546"/>
        <v/>
      </c>
    </row>
    <row r="5727" spans="15:15" x14ac:dyDescent="0.25">
      <c r="O5727" t="str">
        <f t="shared" si="546"/>
        <v/>
      </c>
    </row>
    <row r="5728" spans="15:15" x14ac:dyDescent="0.25">
      <c r="O5728" t="str">
        <f t="shared" si="546"/>
        <v/>
      </c>
    </row>
    <row r="5729" spans="15:15" x14ac:dyDescent="0.25">
      <c r="O5729" t="str">
        <f t="shared" si="546"/>
        <v/>
      </c>
    </row>
    <row r="5730" spans="15:15" x14ac:dyDescent="0.25">
      <c r="O5730" t="str">
        <f t="shared" si="546"/>
        <v/>
      </c>
    </row>
    <row r="5731" spans="15:15" x14ac:dyDescent="0.25">
      <c r="O5731" t="str">
        <f t="shared" si="546"/>
        <v/>
      </c>
    </row>
    <row r="5732" spans="15:15" x14ac:dyDescent="0.25">
      <c r="O5732" t="str">
        <f t="shared" si="546"/>
        <v/>
      </c>
    </row>
    <row r="5733" spans="15:15" x14ac:dyDescent="0.25">
      <c r="O5733" t="str">
        <f t="shared" si="546"/>
        <v/>
      </c>
    </row>
    <row r="5734" spans="15:15" x14ac:dyDescent="0.25">
      <c r="O5734" t="str">
        <f t="shared" si="546"/>
        <v/>
      </c>
    </row>
    <row r="5735" spans="15:15" x14ac:dyDescent="0.25">
      <c r="O5735" t="str">
        <f t="shared" si="546"/>
        <v/>
      </c>
    </row>
    <row r="5736" spans="15:15" x14ac:dyDescent="0.25">
      <c r="O5736" t="str">
        <f t="shared" si="546"/>
        <v/>
      </c>
    </row>
    <row r="5737" spans="15:15" x14ac:dyDescent="0.25">
      <c r="O5737" t="str">
        <f t="shared" si="546"/>
        <v/>
      </c>
    </row>
    <row r="5738" spans="15:15" x14ac:dyDescent="0.25">
      <c r="O5738" t="str">
        <f t="shared" si="546"/>
        <v/>
      </c>
    </row>
    <row r="5739" spans="15:15" x14ac:dyDescent="0.25">
      <c r="O5739" t="str">
        <f t="shared" si="546"/>
        <v/>
      </c>
    </row>
    <row r="5740" spans="15:15" x14ac:dyDescent="0.25">
      <c r="O5740" t="str">
        <f t="shared" si="546"/>
        <v/>
      </c>
    </row>
    <row r="5741" spans="15:15" x14ac:dyDescent="0.25">
      <c r="O5741" t="str">
        <f t="shared" si="546"/>
        <v/>
      </c>
    </row>
    <row r="5742" spans="15:15" x14ac:dyDescent="0.25">
      <c r="O5742" t="str">
        <f t="shared" si="546"/>
        <v/>
      </c>
    </row>
    <row r="5743" spans="15:15" x14ac:dyDescent="0.25">
      <c r="O5743" t="str">
        <f t="shared" si="546"/>
        <v/>
      </c>
    </row>
    <row r="5744" spans="15:15" x14ac:dyDescent="0.25">
      <c r="O5744" t="str">
        <f t="shared" si="546"/>
        <v/>
      </c>
    </row>
    <row r="5745" spans="15:15" x14ac:dyDescent="0.25">
      <c r="O5745" t="str">
        <f t="shared" si="546"/>
        <v/>
      </c>
    </row>
    <row r="5746" spans="15:15" x14ac:dyDescent="0.25">
      <c r="O5746" t="str">
        <f t="shared" si="546"/>
        <v/>
      </c>
    </row>
    <row r="5747" spans="15:15" x14ac:dyDescent="0.25">
      <c r="O5747" t="str">
        <f t="shared" si="546"/>
        <v/>
      </c>
    </row>
    <row r="5748" spans="15:15" x14ac:dyDescent="0.25">
      <c r="O5748" t="str">
        <f t="shared" si="546"/>
        <v/>
      </c>
    </row>
    <row r="5749" spans="15:15" x14ac:dyDescent="0.25">
      <c r="O5749" t="str">
        <f t="shared" si="546"/>
        <v/>
      </c>
    </row>
    <row r="5750" spans="15:15" x14ac:dyDescent="0.25">
      <c r="O5750" t="str">
        <f t="shared" si="546"/>
        <v/>
      </c>
    </row>
    <row r="5751" spans="15:15" x14ac:dyDescent="0.25">
      <c r="O5751" t="str">
        <f t="shared" si="546"/>
        <v/>
      </c>
    </row>
    <row r="5752" spans="15:15" x14ac:dyDescent="0.25">
      <c r="O5752" t="str">
        <f t="shared" si="546"/>
        <v/>
      </c>
    </row>
    <row r="5753" spans="15:15" x14ac:dyDescent="0.25">
      <c r="O5753" t="str">
        <f t="shared" si="546"/>
        <v/>
      </c>
    </row>
    <row r="5754" spans="15:15" x14ac:dyDescent="0.25">
      <c r="O5754" t="str">
        <f t="shared" si="546"/>
        <v/>
      </c>
    </row>
    <row r="5755" spans="15:15" x14ac:dyDescent="0.25">
      <c r="O5755" t="str">
        <f t="shared" si="546"/>
        <v/>
      </c>
    </row>
    <row r="5756" spans="15:15" x14ac:dyDescent="0.25">
      <c r="O5756" t="str">
        <f t="shared" si="546"/>
        <v/>
      </c>
    </row>
    <row r="5757" spans="15:15" x14ac:dyDescent="0.25">
      <c r="O5757" t="str">
        <f t="shared" si="546"/>
        <v/>
      </c>
    </row>
    <row r="5758" spans="15:15" x14ac:dyDescent="0.25">
      <c r="O5758" t="str">
        <f t="shared" si="546"/>
        <v/>
      </c>
    </row>
    <row r="5759" spans="15:15" x14ac:dyDescent="0.25">
      <c r="O5759" t="str">
        <f t="shared" si="546"/>
        <v/>
      </c>
    </row>
    <row r="5760" spans="15:15" x14ac:dyDescent="0.25">
      <c r="O5760" t="str">
        <f t="shared" si="546"/>
        <v/>
      </c>
    </row>
    <row r="5761" spans="15:15" x14ac:dyDescent="0.25">
      <c r="O5761" t="str">
        <f t="shared" si="546"/>
        <v/>
      </c>
    </row>
    <row r="5762" spans="15:15" x14ac:dyDescent="0.25">
      <c r="O5762" t="str">
        <f t="shared" si="546"/>
        <v/>
      </c>
    </row>
    <row r="5763" spans="15:15" x14ac:dyDescent="0.25">
      <c r="O5763" t="str">
        <f t="shared" si="546"/>
        <v/>
      </c>
    </row>
    <row r="5764" spans="15:15" x14ac:dyDescent="0.25">
      <c r="O5764" t="str">
        <f t="shared" si="546"/>
        <v/>
      </c>
    </row>
    <row r="5765" spans="15:15" x14ac:dyDescent="0.25">
      <c r="O5765" t="str">
        <f t="shared" si="546"/>
        <v/>
      </c>
    </row>
    <row r="5766" spans="15:15" x14ac:dyDescent="0.25">
      <c r="O5766" t="str">
        <f t="shared" si="546"/>
        <v/>
      </c>
    </row>
    <row r="5767" spans="15:15" x14ac:dyDescent="0.25">
      <c r="O5767" t="str">
        <f t="shared" si="546"/>
        <v/>
      </c>
    </row>
    <row r="5768" spans="15:15" x14ac:dyDescent="0.25">
      <c r="O5768" t="str">
        <f t="shared" si="546"/>
        <v/>
      </c>
    </row>
    <row r="5769" spans="15:15" x14ac:dyDescent="0.25">
      <c r="O5769" t="str">
        <f t="shared" si="546"/>
        <v/>
      </c>
    </row>
    <row r="5770" spans="15:15" x14ac:dyDescent="0.25">
      <c r="O5770" t="str">
        <f t="shared" ref="O5770:O5833" si="547">IF(P5770="","",O5769+1)</f>
        <v/>
      </c>
    </row>
    <row r="5771" spans="15:15" x14ac:dyDescent="0.25">
      <c r="O5771" t="str">
        <f t="shared" si="547"/>
        <v/>
      </c>
    </row>
    <row r="5772" spans="15:15" x14ac:dyDescent="0.25">
      <c r="O5772" t="str">
        <f t="shared" si="547"/>
        <v/>
      </c>
    </row>
    <row r="5773" spans="15:15" x14ac:dyDescent="0.25">
      <c r="O5773" t="str">
        <f t="shared" si="547"/>
        <v/>
      </c>
    </row>
    <row r="5774" spans="15:15" x14ac:dyDescent="0.25">
      <c r="O5774" t="str">
        <f t="shared" si="547"/>
        <v/>
      </c>
    </row>
    <row r="5775" spans="15:15" x14ac:dyDescent="0.25">
      <c r="O5775" t="str">
        <f t="shared" si="547"/>
        <v/>
      </c>
    </row>
    <row r="5776" spans="15:15" x14ac:dyDescent="0.25">
      <c r="O5776" t="str">
        <f t="shared" si="547"/>
        <v/>
      </c>
    </row>
    <row r="5777" spans="15:15" x14ac:dyDescent="0.25">
      <c r="O5777" t="str">
        <f t="shared" si="547"/>
        <v/>
      </c>
    </row>
    <row r="5778" spans="15:15" x14ac:dyDescent="0.25">
      <c r="O5778" t="str">
        <f t="shared" si="547"/>
        <v/>
      </c>
    </row>
    <row r="5779" spans="15:15" x14ac:dyDescent="0.25">
      <c r="O5779" t="str">
        <f t="shared" si="547"/>
        <v/>
      </c>
    </row>
    <row r="5780" spans="15:15" x14ac:dyDescent="0.25">
      <c r="O5780" t="str">
        <f t="shared" si="547"/>
        <v/>
      </c>
    </row>
    <row r="5781" spans="15:15" x14ac:dyDescent="0.25">
      <c r="O5781" t="str">
        <f t="shared" si="547"/>
        <v/>
      </c>
    </row>
    <row r="5782" spans="15:15" x14ac:dyDescent="0.25">
      <c r="O5782" t="str">
        <f t="shared" si="547"/>
        <v/>
      </c>
    </row>
    <row r="5783" spans="15:15" x14ac:dyDescent="0.25">
      <c r="O5783" t="str">
        <f t="shared" si="547"/>
        <v/>
      </c>
    </row>
    <row r="5784" spans="15:15" x14ac:dyDescent="0.25">
      <c r="O5784" t="str">
        <f t="shared" si="547"/>
        <v/>
      </c>
    </row>
    <row r="5785" spans="15:15" x14ac:dyDescent="0.25">
      <c r="O5785" t="str">
        <f t="shared" si="547"/>
        <v/>
      </c>
    </row>
    <row r="5786" spans="15:15" x14ac:dyDescent="0.25">
      <c r="O5786" t="str">
        <f t="shared" si="547"/>
        <v/>
      </c>
    </row>
    <row r="5787" spans="15:15" x14ac:dyDescent="0.25">
      <c r="O5787" t="str">
        <f t="shared" si="547"/>
        <v/>
      </c>
    </row>
    <row r="5788" spans="15:15" x14ac:dyDescent="0.25">
      <c r="O5788" t="str">
        <f t="shared" si="547"/>
        <v/>
      </c>
    </row>
    <row r="5789" spans="15:15" x14ac:dyDescent="0.25">
      <c r="O5789" t="str">
        <f t="shared" si="547"/>
        <v/>
      </c>
    </row>
    <row r="5790" spans="15:15" x14ac:dyDescent="0.25">
      <c r="O5790" t="str">
        <f t="shared" si="547"/>
        <v/>
      </c>
    </row>
    <row r="5791" spans="15:15" x14ac:dyDescent="0.25">
      <c r="O5791" t="str">
        <f t="shared" si="547"/>
        <v/>
      </c>
    </row>
    <row r="5792" spans="15:15" x14ac:dyDescent="0.25">
      <c r="O5792" t="str">
        <f t="shared" si="547"/>
        <v/>
      </c>
    </row>
    <row r="5793" spans="15:15" x14ac:dyDescent="0.25">
      <c r="O5793" t="str">
        <f t="shared" si="547"/>
        <v/>
      </c>
    </row>
    <row r="5794" spans="15:15" x14ac:dyDescent="0.25">
      <c r="O5794" t="str">
        <f t="shared" si="547"/>
        <v/>
      </c>
    </row>
    <row r="5795" spans="15:15" x14ac:dyDescent="0.25">
      <c r="O5795" t="str">
        <f t="shared" si="547"/>
        <v/>
      </c>
    </row>
    <row r="5796" spans="15:15" x14ac:dyDescent="0.25">
      <c r="O5796" t="str">
        <f t="shared" si="547"/>
        <v/>
      </c>
    </row>
    <row r="5797" spans="15:15" x14ac:dyDescent="0.25">
      <c r="O5797" t="str">
        <f t="shared" si="547"/>
        <v/>
      </c>
    </row>
    <row r="5798" spans="15:15" x14ac:dyDescent="0.25">
      <c r="O5798" t="str">
        <f t="shared" si="547"/>
        <v/>
      </c>
    </row>
    <row r="5799" spans="15:15" x14ac:dyDescent="0.25">
      <c r="O5799" t="str">
        <f t="shared" si="547"/>
        <v/>
      </c>
    </row>
    <row r="5800" spans="15:15" x14ac:dyDescent="0.25">
      <c r="O5800" t="str">
        <f t="shared" si="547"/>
        <v/>
      </c>
    </row>
    <row r="5801" spans="15:15" x14ac:dyDescent="0.25">
      <c r="O5801" t="str">
        <f t="shared" si="547"/>
        <v/>
      </c>
    </row>
    <row r="5802" spans="15:15" x14ac:dyDescent="0.25">
      <c r="O5802" t="str">
        <f t="shared" si="547"/>
        <v/>
      </c>
    </row>
    <row r="5803" spans="15:15" x14ac:dyDescent="0.25">
      <c r="O5803" t="str">
        <f t="shared" si="547"/>
        <v/>
      </c>
    </row>
    <row r="5804" spans="15:15" x14ac:dyDescent="0.25">
      <c r="O5804" t="str">
        <f t="shared" si="547"/>
        <v/>
      </c>
    </row>
    <row r="5805" spans="15:15" x14ac:dyDescent="0.25">
      <c r="O5805" t="str">
        <f t="shared" si="547"/>
        <v/>
      </c>
    </row>
    <row r="5806" spans="15:15" x14ac:dyDescent="0.25">
      <c r="O5806" t="str">
        <f t="shared" si="547"/>
        <v/>
      </c>
    </row>
    <row r="5807" spans="15:15" x14ac:dyDescent="0.25">
      <c r="O5807" t="str">
        <f t="shared" si="547"/>
        <v/>
      </c>
    </row>
    <row r="5808" spans="15:15" x14ac:dyDescent="0.25">
      <c r="O5808" t="str">
        <f t="shared" si="547"/>
        <v/>
      </c>
    </row>
    <row r="5809" spans="15:15" x14ac:dyDescent="0.25">
      <c r="O5809" t="str">
        <f t="shared" si="547"/>
        <v/>
      </c>
    </row>
    <row r="5810" spans="15:15" x14ac:dyDescent="0.25">
      <c r="O5810" t="str">
        <f t="shared" si="547"/>
        <v/>
      </c>
    </row>
    <row r="5811" spans="15:15" x14ac:dyDescent="0.25">
      <c r="O5811" t="str">
        <f t="shared" si="547"/>
        <v/>
      </c>
    </row>
    <row r="5812" spans="15:15" x14ac:dyDescent="0.25">
      <c r="O5812" t="str">
        <f t="shared" si="547"/>
        <v/>
      </c>
    </row>
    <row r="5813" spans="15:15" x14ac:dyDescent="0.25">
      <c r="O5813" t="str">
        <f t="shared" si="547"/>
        <v/>
      </c>
    </row>
    <row r="5814" spans="15:15" x14ac:dyDescent="0.25">
      <c r="O5814" t="str">
        <f t="shared" si="547"/>
        <v/>
      </c>
    </row>
    <row r="5815" spans="15:15" x14ac:dyDescent="0.25">
      <c r="O5815" t="str">
        <f t="shared" si="547"/>
        <v/>
      </c>
    </row>
    <row r="5816" spans="15:15" x14ac:dyDescent="0.25">
      <c r="O5816" t="str">
        <f t="shared" si="547"/>
        <v/>
      </c>
    </row>
    <row r="5817" spans="15:15" x14ac:dyDescent="0.25">
      <c r="O5817" t="str">
        <f t="shared" si="547"/>
        <v/>
      </c>
    </row>
    <row r="5818" spans="15:15" x14ac:dyDescent="0.25">
      <c r="O5818" t="str">
        <f t="shared" si="547"/>
        <v/>
      </c>
    </row>
    <row r="5819" spans="15:15" x14ac:dyDescent="0.25">
      <c r="O5819" t="str">
        <f t="shared" si="547"/>
        <v/>
      </c>
    </row>
    <row r="5820" spans="15:15" x14ac:dyDescent="0.25">
      <c r="O5820" t="str">
        <f t="shared" si="547"/>
        <v/>
      </c>
    </row>
    <row r="5821" spans="15:15" x14ac:dyDescent="0.25">
      <c r="O5821" t="str">
        <f t="shared" si="547"/>
        <v/>
      </c>
    </row>
    <row r="5822" spans="15:15" x14ac:dyDescent="0.25">
      <c r="O5822" t="str">
        <f t="shared" si="547"/>
        <v/>
      </c>
    </row>
    <row r="5823" spans="15:15" x14ac:dyDescent="0.25">
      <c r="O5823" t="str">
        <f t="shared" si="547"/>
        <v/>
      </c>
    </row>
    <row r="5824" spans="15:15" x14ac:dyDescent="0.25">
      <c r="O5824" t="str">
        <f t="shared" si="547"/>
        <v/>
      </c>
    </row>
    <row r="5825" spans="15:15" x14ac:dyDescent="0.25">
      <c r="O5825" t="str">
        <f t="shared" si="547"/>
        <v/>
      </c>
    </row>
    <row r="5826" spans="15:15" x14ac:dyDescent="0.25">
      <c r="O5826" t="str">
        <f t="shared" si="547"/>
        <v/>
      </c>
    </row>
    <row r="5827" spans="15:15" x14ac:dyDescent="0.25">
      <c r="O5827" t="str">
        <f t="shared" si="547"/>
        <v/>
      </c>
    </row>
    <row r="5828" spans="15:15" x14ac:dyDescent="0.25">
      <c r="O5828" t="str">
        <f t="shared" si="547"/>
        <v/>
      </c>
    </row>
    <row r="5829" spans="15:15" x14ac:dyDescent="0.25">
      <c r="O5829" t="str">
        <f t="shared" si="547"/>
        <v/>
      </c>
    </row>
    <row r="5830" spans="15:15" x14ac:dyDescent="0.25">
      <c r="O5830" t="str">
        <f t="shared" si="547"/>
        <v/>
      </c>
    </row>
    <row r="5831" spans="15:15" x14ac:dyDescent="0.25">
      <c r="O5831" t="str">
        <f t="shared" si="547"/>
        <v/>
      </c>
    </row>
    <row r="5832" spans="15:15" x14ac:dyDescent="0.25">
      <c r="O5832" t="str">
        <f t="shared" si="547"/>
        <v/>
      </c>
    </row>
    <row r="5833" spans="15:15" x14ac:dyDescent="0.25">
      <c r="O5833" t="str">
        <f t="shared" si="547"/>
        <v/>
      </c>
    </row>
    <row r="5834" spans="15:15" x14ac:dyDescent="0.25">
      <c r="O5834" t="str">
        <f t="shared" ref="O5834:O5897" si="548">IF(P5834="","",O5833+1)</f>
        <v/>
      </c>
    </row>
    <row r="5835" spans="15:15" x14ac:dyDescent="0.25">
      <c r="O5835" t="str">
        <f t="shared" si="548"/>
        <v/>
      </c>
    </row>
    <row r="5836" spans="15:15" x14ac:dyDescent="0.25">
      <c r="O5836" t="str">
        <f t="shared" si="548"/>
        <v/>
      </c>
    </row>
    <row r="5837" spans="15:15" x14ac:dyDescent="0.25">
      <c r="O5837" t="str">
        <f t="shared" si="548"/>
        <v/>
      </c>
    </row>
    <row r="5838" spans="15:15" x14ac:dyDescent="0.25">
      <c r="O5838" t="str">
        <f t="shared" si="548"/>
        <v/>
      </c>
    </row>
    <row r="5839" spans="15:15" x14ac:dyDescent="0.25">
      <c r="O5839" t="str">
        <f t="shared" si="548"/>
        <v/>
      </c>
    </row>
    <row r="5840" spans="15:15" x14ac:dyDescent="0.25">
      <c r="O5840" t="str">
        <f t="shared" si="548"/>
        <v/>
      </c>
    </row>
    <row r="5841" spans="15:15" x14ac:dyDescent="0.25">
      <c r="O5841" t="str">
        <f t="shared" si="548"/>
        <v/>
      </c>
    </row>
    <row r="5842" spans="15:15" x14ac:dyDescent="0.25">
      <c r="O5842" t="str">
        <f t="shared" si="548"/>
        <v/>
      </c>
    </row>
    <row r="5843" spans="15:15" x14ac:dyDescent="0.25">
      <c r="O5843" t="str">
        <f t="shared" si="548"/>
        <v/>
      </c>
    </row>
    <row r="5844" spans="15:15" x14ac:dyDescent="0.25">
      <c r="O5844" t="str">
        <f t="shared" si="548"/>
        <v/>
      </c>
    </row>
    <row r="5845" spans="15:15" x14ac:dyDescent="0.25">
      <c r="O5845" t="str">
        <f t="shared" si="548"/>
        <v/>
      </c>
    </row>
    <row r="5846" spans="15:15" x14ac:dyDescent="0.25">
      <c r="O5846" t="str">
        <f t="shared" si="548"/>
        <v/>
      </c>
    </row>
    <row r="5847" spans="15:15" x14ac:dyDescent="0.25">
      <c r="O5847" t="str">
        <f t="shared" si="548"/>
        <v/>
      </c>
    </row>
    <row r="5848" spans="15:15" x14ac:dyDescent="0.25">
      <c r="O5848" t="str">
        <f t="shared" si="548"/>
        <v/>
      </c>
    </row>
    <row r="5849" spans="15:15" x14ac:dyDescent="0.25">
      <c r="O5849" t="str">
        <f t="shared" si="548"/>
        <v/>
      </c>
    </row>
    <row r="5850" spans="15:15" x14ac:dyDescent="0.25">
      <c r="O5850" t="str">
        <f t="shared" si="548"/>
        <v/>
      </c>
    </row>
    <row r="5851" spans="15:15" x14ac:dyDescent="0.25">
      <c r="O5851" t="str">
        <f t="shared" si="548"/>
        <v/>
      </c>
    </row>
    <row r="5852" spans="15:15" x14ac:dyDescent="0.25">
      <c r="O5852" t="str">
        <f t="shared" si="548"/>
        <v/>
      </c>
    </row>
    <row r="5853" spans="15:15" x14ac:dyDescent="0.25">
      <c r="O5853" t="str">
        <f t="shared" si="548"/>
        <v/>
      </c>
    </row>
    <row r="5854" spans="15:15" x14ac:dyDescent="0.25">
      <c r="O5854" t="str">
        <f t="shared" si="548"/>
        <v/>
      </c>
    </row>
    <row r="5855" spans="15:15" x14ac:dyDescent="0.25">
      <c r="O5855" t="str">
        <f t="shared" si="548"/>
        <v/>
      </c>
    </row>
    <row r="5856" spans="15:15" x14ac:dyDescent="0.25">
      <c r="O5856" t="str">
        <f t="shared" si="548"/>
        <v/>
      </c>
    </row>
    <row r="5857" spans="15:15" x14ac:dyDescent="0.25">
      <c r="O5857" t="str">
        <f t="shared" si="548"/>
        <v/>
      </c>
    </row>
    <row r="5858" spans="15:15" x14ac:dyDescent="0.25">
      <c r="O5858" t="str">
        <f t="shared" si="548"/>
        <v/>
      </c>
    </row>
    <row r="5859" spans="15:15" x14ac:dyDescent="0.25">
      <c r="O5859" t="str">
        <f t="shared" si="548"/>
        <v/>
      </c>
    </row>
    <row r="5860" spans="15:15" x14ac:dyDescent="0.25">
      <c r="O5860" t="str">
        <f t="shared" si="548"/>
        <v/>
      </c>
    </row>
    <row r="5861" spans="15:15" x14ac:dyDescent="0.25">
      <c r="O5861" t="str">
        <f t="shared" si="548"/>
        <v/>
      </c>
    </row>
    <row r="5862" spans="15:15" x14ac:dyDescent="0.25">
      <c r="O5862" t="str">
        <f t="shared" si="548"/>
        <v/>
      </c>
    </row>
    <row r="5863" spans="15:15" x14ac:dyDescent="0.25">
      <c r="O5863" t="str">
        <f t="shared" si="548"/>
        <v/>
      </c>
    </row>
    <row r="5864" spans="15:15" x14ac:dyDescent="0.25">
      <c r="O5864" t="str">
        <f t="shared" si="548"/>
        <v/>
      </c>
    </row>
    <row r="5865" spans="15:15" x14ac:dyDescent="0.25">
      <c r="O5865" t="str">
        <f t="shared" si="548"/>
        <v/>
      </c>
    </row>
    <row r="5866" spans="15:15" x14ac:dyDescent="0.25">
      <c r="O5866" t="str">
        <f t="shared" si="548"/>
        <v/>
      </c>
    </row>
    <row r="5867" spans="15:15" x14ac:dyDescent="0.25">
      <c r="O5867" t="str">
        <f t="shared" si="548"/>
        <v/>
      </c>
    </row>
    <row r="5868" spans="15:15" x14ac:dyDescent="0.25">
      <c r="O5868" t="str">
        <f t="shared" si="548"/>
        <v/>
      </c>
    </row>
    <row r="5869" spans="15:15" x14ac:dyDescent="0.25">
      <c r="O5869" t="str">
        <f t="shared" si="548"/>
        <v/>
      </c>
    </row>
    <row r="5870" spans="15:15" x14ac:dyDescent="0.25">
      <c r="O5870" t="str">
        <f t="shared" si="548"/>
        <v/>
      </c>
    </row>
    <row r="5871" spans="15:15" x14ac:dyDescent="0.25">
      <c r="O5871" t="str">
        <f t="shared" si="548"/>
        <v/>
      </c>
    </row>
    <row r="5872" spans="15:15" x14ac:dyDescent="0.25">
      <c r="O5872" t="str">
        <f t="shared" si="548"/>
        <v/>
      </c>
    </row>
    <row r="5873" spans="15:15" x14ac:dyDescent="0.25">
      <c r="O5873" t="str">
        <f t="shared" si="548"/>
        <v/>
      </c>
    </row>
    <row r="5874" spans="15:15" x14ac:dyDescent="0.25">
      <c r="O5874" t="str">
        <f t="shared" si="548"/>
        <v/>
      </c>
    </row>
    <row r="5875" spans="15:15" x14ac:dyDescent="0.25">
      <c r="O5875" t="str">
        <f t="shared" si="548"/>
        <v/>
      </c>
    </row>
    <row r="5876" spans="15:15" x14ac:dyDescent="0.25">
      <c r="O5876" t="str">
        <f t="shared" si="548"/>
        <v/>
      </c>
    </row>
    <row r="5877" spans="15:15" x14ac:dyDescent="0.25">
      <c r="O5877" t="str">
        <f t="shared" si="548"/>
        <v/>
      </c>
    </row>
    <row r="5878" spans="15:15" x14ac:dyDescent="0.25">
      <c r="O5878" t="str">
        <f t="shared" si="548"/>
        <v/>
      </c>
    </row>
    <row r="5879" spans="15:15" x14ac:dyDescent="0.25">
      <c r="O5879" t="str">
        <f t="shared" si="548"/>
        <v/>
      </c>
    </row>
    <row r="5880" spans="15:15" x14ac:dyDescent="0.25">
      <c r="O5880" t="str">
        <f t="shared" si="548"/>
        <v/>
      </c>
    </row>
    <row r="5881" spans="15:15" x14ac:dyDescent="0.25">
      <c r="O5881" t="str">
        <f t="shared" si="548"/>
        <v/>
      </c>
    </row>
    <row r="5882" spans="15:15" x14ac:dyDescent="0.25">
      <c r="O5882" t="str">
        <f t="shared" si="548"/>
        <v/>
      </c>
    </row>
    <row r="5883" spans="15:15" x14ac:dyDescent="0.25">
      <c r="O5883" t="str">
        <f t="shared" si="548"/>
        <v/>
      </c>
    </row>
    <row r="5884" spans="15:15" x14ac:dyDescent="0.25">
      <c r="O5884" t="str">
        <f t="shared" si="548"/>
        <v/>
      </c>
    </row>
    <row r="5885" spans="15:15" x14ac:dyDescent="0.25">
      <c r="O5885" t="str">
        <f t="shared" si="548"/>
        <v/>
      </c>
    </row>
    <row r="5886" spans="15:15" x14ac:dyDescent="0.25">
      <c r="O5886" t="str">
        <f t="shared" si="548"/>
        <v/>
      </c>
    </row>
    <row r="5887" spans="15:15" x14ac:dyDescent="0.25">
      <c r="O5887" t="str">
        <f t="shared" si="548"/>
        <v/>
      </c>
    </row>
    <row r="5888" spans="15:15" x14ac:dyDescent="0.25">
      <c r="O5888" t="str">
        <f t="shared" si="548"/>
        <v/>
      </c>
    </row>
    <row r="5889" spans="15:15" x14ac:dyDescent="0.25">
      <c r="O5889" t="str">
        <f t="shared" si="548"/>
        <v/>
      </c>
    </row>
    <row r="5890" spans="15:15" x14ac:dyDescent="0.25">
      <c r="O5890" t="str">
        <f t="shared" si="548"/>
        <v/>
      </c>
    </row>
    <row r="5891" spans="15:15" x14ac:dyDescent="0.25">
      <c r="O5891" t="str">
        <f t="shared" si="548"/>
        <v/>
      </c>
    </row>
    <row r="5892" spans="15:15" x14ac:dyDescent="0.25">
      <c r="O5892" t="str">
        <f t="shared" si="548"/>
        <v/>
      </c>
    </row>
    <row r="5893" spans="15:15" x14ac:dyDescent="0.25">
      <c r="O5893" t="str">
        <f t="shared" si="548"/>
        <v/>
      </c>
    </row>
    <row r="5894" spans="15:15" x14ac:dyDescent="0.25">
      <c r="O5894" t="str">
        <f t="shared" si="548"/>
        <v/>
      </c>
    </row>
    <row r="5895" spans="15:15" x14ac:dyDescent="0.25">
      <c r="O5895" t="str">
        <f t="shared" si="548"/>
        <v/>
      </c>
    </row>
    <row r="5896" spans="15:15" x14ac:dyDescent="0.25">
      <c r="O5896" t="str">
        <f t="shared" si="548"/>
        <v/>
      </c>
    </row>
    <row r="5897" spans="15:15" x14ac:dyDescent="0.25">
      <c r="O5897" t="str">
        <f t="shared" si="548"/>
        <v/>
      </c>
    </row>
    <row r="5898" spans="15:15" x14ac:dyDescent="0.25">
      <c r="O5898" t="str">
        <f t="shared" ref="O5898:O5961" si="549">IF(P5898="","",O5897+1)</f>
        <v/>
      </c>
    </row>
    <row r="5899" spans="15:15" x14ac:dyDescent="0.25">
      <c r="O5899" t="str">
        <f t="shared" si="549"/>
        <v/>
      </c>
    </row>
    <row r="5900" spans="15:15" x14ac:dyDescent="0.25">
      <c r="O5900" t="str">
        <f t="shared" si="549"/>
        <v/>
      </c>
    </row>
    <row r="5901" spans="15:15" x14ac:dyDescent="0.25">
      <c r="O5901" t="str">
        <f t="shared" si="549"/>
        <v/>
      </c>
    </row>
    <row r="5902" spans="15:15" x14ac:dyDescent="0.25">
      <c r="O5902" t="str">
        <f t="shared" si="549"/>
        <v/>
      </c>
    </row>
    <row r="5903" spans="15:15" x14ac:dyDescent="0.25">
      <c r="O5903" t="str">
        <f t="shared" si="549"/>
        <v/>
      </c>
    </row>
    <row r="5904" spans="15:15" x14ac:dyDescent="0.25">
      <c r="O5904" t="str">
        <f t="shared" si="549"/>
        <v/>
      </c>
    </row>
    <row r="5905" spans="15:15" x14ac:dyDescent="0.25">
      <c r="O5905" t="str">
        <f t="shared" si="549"/>
        <v/>
      </c>
    </row>
    <row r="5906" spans="15:15" x14ac:dyDescent="0.25">
      <c r="O5906" t="str">
        <f t="shared" si="549"/>
        <v/>
      </c>
    </row>
    <row r="5907" spans="15:15" x14ac:dyDescent="0.25">
      <c r="O5907" t="str">
        <f t="shared" si="549"/>
        <v/>
      </c>
    </row>
    <row r="5908" spans="15:15" x14ac:dyDescent="0.25">
      <c r="O5908" t="str">
        <f t="shared" si="549"/>
        <v/>
      </c>
    </row>
    <row r="5909" spans="15:15" x14ac:dyDescent="0.25">
      <c r="O5909" t="str">
        <f t="shared" si="549"/>
        <v/>
      </c>
    </row>
    <row r="5910" spans="15:15" x14ac:dyDescent="0.25">
      <c r="O5910" t="str">
        <f t="shared" si="549"/>
        <v/>
      </c>
    </row>
    <row r="5911" spans="15:15" x14ac:dyDescent="0.25">
      <c r="O5911" t="str">
        <f t="shared" si="549"/>
        <v/>
      </c>
    </row>
    <row r="5912" spans="15:15" x14ac:dyDescent="0.25">
      <c r="O5912" t="str">
        <f t="shared" si="549"/>
        <v/>
      </c>
    </row>
    <row r="5913" spans="15:15" x14ac:dyDescent="0.25">
      <c r="O5913" t="str">
        <f t="shared" si="549"/>
        <v/>
      </c>
    </row>
    <row r="5914" spans="15:15" x14ac:dyDescent="0.25">
      <c r="O5914" t="str">
        <f t="shared" si="549"/>
        <v/>
      </c>
    </row>
    <row r="5915" spans="15:15" x14ac:dyDescent="0.25">
      <c r="O5915" t="str">
        <f t="shared" si="549"/>
        <v/>
      </c>
    </row>
    <row r="5916" spans="15:15" x14ac:dyDescent="0.25">
      <c r="O5916" t="str">
        <f t="shared" si="549"/>
        <v/>
      </c>
    </row>
    <row r="5917" spans="15:15" x14ac:dyDescent="0.25">
      <c r="O5917" t="str">
        <f t="shared" si="549"/>
        <v/>
      </c>
    </row>
    <row r="5918" spans="15:15" x14ac:dyDescent="0.25">
      <c r="O5918" t="str">
        <f t="shared" si="549"/>
        <v/>
      </c>
    </row>
    <row r="5919" spans="15:15" x14ac:dyDescent="0.25">
      <c r="O5919" t="str">
        <f t="shared" si="549"/>
        <v/>
      </c>
    </row>
    <row r="5920" spans="15:15" x14ac:dyDescent="0.25">
      <c r="O5920" t="str">
        <f t="shared" si="549"/>
        <v/>
      </c>
    </row>
    <row r="5921" spans="15:15" x14ac:dyDescent="0.25">
      <c r="O5921" t="str">
        <f t="shared" si="549"/>
        <v/>
      </c>
    </row>
    <row r="5922" spans="15:15" x14ac:dyDescent="0.25">
      <c r="O5922" t="str">
        <f t="shared" si="549"/>
        <v/>
      </c>
    </row>
    <row r="5923" spans="15:15" x14ac:dyDescent="0.25">
      <c r="O5923" t="str">
        <f t="shared" si="549"/>
        <v/>
      </c>
    </row>
    <row r="5924" spans="15:15" x14ac:dyDescent="0.25">
      <c r="O5924" t="str">
        <f t="shared" si="549"/>
        <v/>
      </c>
    </row>
    <row r="5925" spans="15:15" x14ac:dyDescent="0.25">
      <c r="O5925" t="str">
        <f t="shared" si="549"/>
        <v/>
      </c>
    </row>
    <row r="5926" spans="15:15" x14ac:dyDescent="0.25">
      <c r="O5926" t="str">
        <f t="shared" si="549"/>
        <v/>
      </c>
    </row>
    <row r="5927" spans="15:15" x14ac:dyDescent="0.25">
      <c r="O5927" t="str">
        <f t="shared" si="549"/>
        <v/>
      </c>
    </row>
    <row r="5928" spans="15:15" x14ac:dyDescent="0.25">
      <c r="O5928" t="str">
        <f t="shared" si="549"/>
        <v/>
      </c>
    </row>
    <row r="5929" spans="15:15" x14ac:dyDescent="0.25">
      <c r="O5929" t="str">
        <f t="shared" si="549"/>
        <v/>
      </c>
    </row>
    <row r="5930" spans="15:15" x14ac:dyDescent="0.25">
      <c r="O5930" t="str">
        <f t="shared" si="549"/>
        <v/>
      </c>
    </row>
    <row r="5931" spans="15:15" x14ac:dyDescent="0.25">
      <c r="O5931" t="str">
        <f t="shared" si="549"/>
        <v/>
      </c>
    </row>
    <row r="5932" spans="15:15" x14ac:dyDescent="0.25">
      <c r="O5932" t="str">
        <f t="shared" si="549"/>
        <v/>
      </c>
    </row>
    <row r="5933" spans="15:15" x14ac:dyDescent="0.25">
      <c r="O5933" t="str">
        <f t="shared" si="549"/>
        <v/>
      </c>
    </row>
    <row r="5934" spans="15:15" x14ac:dyDescent="0.25">
      <c r="O5934" t="str">
        <f t="shared" si="549"/>
        <v/>
      </c>
    </row>
    <row r="5935" spans="15:15" x14ac:dyDescent="0.25">
      <c r="O5935" t="str">
        <f t="shared" si="549"/>
        <v/>
      </c>
    </row>
    <row r="5936" spans="15:15" x14ac:dyDescent="0.25">
      <c r="O5936" t="str">
        <f t="shared" si="549"/>
        <v/>
      </c>
    </row>
    <row r="5937" spans="15:15" x14ac:dyDescent="0.25">
      <c r="O5937" t="str">
        <f t="shared" si="549"/>
        <v/>
      </c>
    </row>
    <row r="5938" spans="15:15" x14ac:dyDescent="0.25">
      <c r="O5938" t="str">
        <f t="shared" si="549"/>
        <v/>
      </c>
    </row>
    <row r="5939" spans="15:15" x14ac:dyDescent="0.25">
      <c r="O5939" t="str">
        <f t="shared" si="549"/>
        <v/>
      </c>
    </row>
    <row r="5940" spans="15:15" x14ac:dyDescent="0.25">
      <c r="O5940" t="str">
        <f t="shared" si="549"/>
        <v/>
      </c>
    </row>
    <row r="5941" spans="15:15" x14ac:dyDescent="0.25">
      <c r="O5941" t="str">
        <f t="shared" si="549"/>
        <v/>
      </c>
    </row>
    <row r="5942" spans="15:15" x14ac:dyDescent="0.25">
      <c r="O5942" t="str">
        <f t="shared" si="549"/>
        <v/>
      </c>
    </row>
    <row r="5943" spans="15:15" x14ac:dyDescent="0.25">
      <c r="O5943" t="str">
        <f t="shared" si="549"/>
        <v/>
      </c>
    </row>
    <row r="5944" spans="15:15" x14ac:dyDescent="0.25">
      <c r="O5944" t="str">
        <f t="shared" si="549"/>
        <v/>
      </c>
    </row>
    <row r="5945" spans="15:15" x14ac:dyDescent="0.25">
      <c r="O5945" t="str">
        <f t="shared" si="549"/>
        <v/>
      </c>
    </row>
    <row r="5946" spans="15:15" x14ac:dyDescent="0.25">
      <c r="O5946" t="str">
        <f t="shared" si="549"/>
        <v/>
      </c>
    </row>
    <row r="5947" spans="15:15" x14ac:dyDescent="0.25">
      <c r="O5947" t="str">
        <f t="shared" si="549"/>
        <v/>
      </c>
    </row>
    <row r="5948" spans="15:15" x14ac:dyDescent="0.25">
      <c r="O5948" t="str">
        <f t="shared" si="549"/>
        <v/>
      </c>
    </row>
    <row r="5949" spans="15:15" x14ac:dyDescent="0.25">
      <c r="O5949" t="str">
        <f t="shared" si="549"/>
        <v/>
      </c>
    </row>
    <row r="5950" spans="15:15" x14ac:dyDescent="0.25">
      <c r="O5950" t="str">
        <f t="shared" si="549"/>
        <v/>
      </c>
    </row>
    <row r="5951" spans="15:15" x14ac:dyDescent="0.25">
      <c r="O5951" t="str">
        <f t="shared" si="549"/>
        <v/>
      </c>
    </row>
    <row r="5952" spans="15:15" x14ac:dyDescent="0.25">
      <c r="O5952" t="str">
        <f t="shared" si="549"/>
        <v/>
      </c>
    </row>
    <row r="5953" spans="15:15" x14ac:dyDescent="0.25">
      <c r="O5953" t="str">
        <f t="shared" si="549"/>
        <v/>
      </c>
    </row>
    <row r="5954" spans="15:15" x14ac:dyDescent="0.25">
      <c r="O5954" t="str">
        <f t="shared" si="549"/>
        <v/>
      </c>
    </row>
    <row r="5955" spans="15:15" x14ac:dyDescent="0.25">
      <c r="O5955" t="str">
        <f t="shared" si="549"/>
        <v/>
      </c>
    </row>
    <row r="5956" spans="15:15" x14ac:dyDescent="0.25">
      <c r="O5956" t="str">
        <f t="shared" si="549"/>
        <v/>
      </c>
    </row>
    <row r="5957" spans="15:15" x14ac:dyDescent="0.25">
      <c r="O5957" t="str">
        <f t="shared" si="549"/>
        <v/>
      </c>
    </row>
    <row r="5958" spans="15:15" x14ac:dyDescent="0.25">
      <c r="O5958" t="str">
        <f t="shared" si="549"/>
        <v/>
      </c>
    </row>
    <row r="5959" spans="15:15" x14ac:dyDescent="0.25">
      <c r="O5959" t="str">
        <f t="shared" si="549"/>
        <v/>
      </c>
    </row>
    <row r="5960" spans="15:15" x14ac:dyDescent="0.25">
      <c r="O5960" t="str">
        <f t="shared" si="549"/>
        <v/>
      </c>
    </row>
    <row r="5961" spans="15:15" x14ac:dyDescent="0.25">
      <c r="O5961" t="str">
        <f t="shared" si="549"/>
        <v/>
      </c>
    </row>
    <row r="5962" spans="15:15" x14ac:dyDescent="0.25">
      <c r="O5962" t="str">
        <f t="shared" ref="O5962:O6025" si="550">IF(P5962="","",O5961+1)</f>
        <v/>
      </c>
    </row>
    <row r="5963" spans="15:15" x14ac:dyDescent="0.25">
      <c r="O5963" t="str">
        <f t="shared" si="550"/>
        <v/>
      </c>
    </row>
    <row r="5964" spans="15:15" x14ac:dyDescent="0.25">
      <c r="O5964" t="str">
        <f t="shared" si="550"/>
        <v/>
      </c>
    </row>
    <row r="5965" spans="15:15" x14ac:dyDescent="0.25">
      <c r="O5965" t="str">
        <f t="shared" si="550"/>
        <v/>
      </c>
    </row>
    <row r="5966" spans="15:15" x14ac:dyDescent="0.25">
      <c r="O5966" t="str">
        <f t="shared" si="550"/>
        <v/>
      </c>
    </row>
    <row r="5967" spans="15:15" x14ac:dyDescent="0.25">
      <c r="O5967" t="str">
        <f t="shared" si="550"/>
        <v/>
      </c>
    </row>
    <row r="5968" spans="15:15" x14ac:dyDescent="0.25">
      <c r="O5968" t="str">
        <f t="shared" si="550"/>
        <v/>
      </c>
    </row>
    <row r="5969" spans="15:15" x14ac:dyDescent="0.25">
      <c r="O5969" t="str">
        <f t="shared" si="550"/>
        <v/>
      </c>
    </row>
    <row r="5970" spans="15:15" x14ac:dyDescent="0.25">
      <c r="O5970" t="str">
        <f t="shared" si="550"/>
        <v/>
      </c>
    </row>
    <row r="5971" spans="15:15" x14ac:dyDescent="0.25">
      <c r="O5971" t="str">
        <f t="shared" si="550"/>
        <v/>
      </c>
    </row>
    <row r="5972" spans="15:15" x14ac:dyDescent="0.25">
      <c r="O5972" t="str">
        <f t="shared" si="550"/>
        <v/>
      </c>
    </row>
    <row r="5973" spans="15:15" x14ac:dyDescent="0.25">
      <c r="O5973" t="str">
        <f t="shared" si="550"/>
        <v/>
      </c>
    </row>
    <row r="5974" spans="15:15" x14ac:dyDescent="0.25">
      <c r="O5974" t="str">
        <f t="shared" si="550"/>
        <v/>
      </c>
    </row>
    <row r="5975" spans="15:15" x14ac:dyDescent="0.25">
      <c r="O5975" t="str">
        <f t="shared" si="550"/>
        <v/>
      </c>
    </row>
    <row r="5976" spans="15:15" x14ac:dyDescent="0.25">
      <c r="O5976" t="str">
        <f t="shared" si="550"/>
        <v/>
      </c>
    </row>
    <row r="5977" spans="15:15" x14ac:dyDescent="0.25">
      <c r="O5977" t="str">
        <f t="shared" si="550"/>
        <v/>
      </c>
    </row>
    <row r="5978" spans="15:15" x14ac:dyDescent="0.25">
      <c r="O5978" t="str">
        <f t="shared" si="550"/>
        <v/>
      </c>
    </row>
    <row r="5979" spans="15:15" x14ac:dyDescent="0.25">
      <c r="O5979" t="str">
        <f t="shared" si="550"/>
        <v/>
      </c>
    </row>
    <row r="5980" spans="15:15" x14ac:dyDescent="0.25">
      <c r="O5980" t="str">
        <f t="shared" si="550"/>
        <v/>
      </c>
    </row>
    <row r="5981" spans="15:15" x14ac:dyDescent="0.25">
      <c r="O5981" t="str">
        <f t="shared" si="550"/>
        <v/>
      </c>
    </row>
    <row r="5982" spans="15:15" x14ac:dyDescent="0.25">
      <c r="O5982" t="str">
        <f t="shared" si="550"/>
        <v/>
      </c>
    </row>
    <row r="5983" spans="15:15" x14ac:dyDescent="0.25">
      <c r="O5983" t="str">
        <f t="shared" si="550"/>
        <v/>
      </c>
    </row>
    <row r="5984" spans="15:15" x14ac:dyDescent="0.25">
      <c r="O5984" t="str">
        <f t="shared" si="550"/>
        <v/>
      </c>
    </row>
    <row r="5985" spans="15:15" x14ac:dyDescent="0.25">
      <c r="O5985" t="str">
        <f t="shared" si="550"/>
        <v/>
      </c>
    </row>
    <row r="5986" spans="15:15" x14ac:dyDescent="0.25">
      <c r="O5986" t="str">
        <f t="shared" si="550"/>
        <v/>
      </c>
    </row>
    <row r="5987" spans="15:15" x14ac:dyDescent="0.25">
      <c r="O5987" t="str">
        <f t="shared" si="550"/>
        <v/>
      </c>
    </row>
    <row r="5988" spans="15:15" x14ac:dyDescent="0.25">
      <c r="O5988" t="str">
        <f t="shared" si="550"/>
        <v/>
      </c>
    </row>
    <row r="5989" spans="15:15" x14ac:dyDescent="0.25">
      <c r="O5989" t="str">
        <f t="shared" si="550"/>
        <v/>
      </c>
    </row>
    <row r="5990" spans="15:15" x14ac:dyDescent="0.25">
      <c r="O5990" t="str">
        <f t="shared" si="550"/>
        <v/>
      </c>
    </row>
    <row r="5991" spans="15:15" x14ac:dyDescent="0.25">
      <c r="O5991" t="str">
        <f t="shared" si="550"/>
        <v/>
      </c>
    </row>
    <row r="5992" spans="15:15" x14ac:dyDescent="0.25">
      <c r="O5992" t="str">
        <f t="shared" si="550"/>
        <v/>
      </c>
    </row>
    <row r="5993" spans="15:15" x14ac:dyDescent="0.25">
      <c r="O5993" t="str">
        <f t="shared" si="550"/>
        <v/>
      </c>
    </row>
    <row r="5994" spans="15:15" x14ac:dyDescent="0.25">
      <c r="O5994" t="str">
        <f t="shared" si="550"/>
        <v/>
      </c>
    </row>
    <row r="5995" spans="15:15" x14ac:dyDescent="0.25">
      <c r="O5995" t="str">
        <f t="shared" si="550"/>
        <v/>
      </c>
    </row>
    <row r="5996" spans="15:15" x14ac:dyDescent="0.25">
      <c r="O5996" t="str">
        <f t="shared" si="550"/>
        <v/>
      </c>
    </row>
    <row r="5997" spans="15:15" x14ac:dyDescent="0.25">
      <c r="O5997" t="str">
        <f t="shared" si="550"/>
        <v/>
      </c>
    </row>
    <row r="5998" spans="15:15" x14ac:dyDescent="0.25">
      <c r="O5998" t="str">
        <f t="shared" si="550"/>
        <v/>
      </c>
    </row>
    <row r="5999" spans="15:15" x14ac:dyDescent="0.25">
      <c r="O5999" t="str">
        <f t="shared" si="550"/>
        <v/>
      </c>
    </row>
    <row r="6000" spans="15:15" x14ac:dyDescent="0.25">
      <c r="O6000" t="str">
        <f t="shared" si="550"/>
        <v/>
      </c>
    </row>
    <row r="6001" spans="15:15" x14ac:dyDescent="0.25">
      <c r="O6001" t="str">
        <f t="shared" si="550"/>
        <v/>
      </c>
    </row>
    <row r="6002" spans="15:15" x14ac:dyDescent="0.25">
      <c r="O6002" t="str">
        <f t="shared" si="550"/>
        <v/>
      </c>
    </row>
    <row r="6003" spans="15:15" x14ac:dyDescent="0.25">
      <c r="O6003" t="str">
        <f t="shared" si="550"/>
        <v/>
      </c>
    </row>
    <row r="6004" spans="15:15" x14ac:dyDescent="0.25">
      <c r="O6004" t="str">
        <f t="shared" si="550"/>
        <v/>
      </c>
    </row>
    <row r="6005" spans="15:15" x14ac:dyDescent="0.25">
      <c r="O6005" t="str">
        <f t="shared" si="550"/>
        <v/>
      </c>
    </row>
    <row r="6006" spans="15:15" x14ac:dyDescent="0.25">
      <c r="O6006" t="str">
        <f t="shared" si="550"/>
        <v/>
      </c>
    </row>
    <row r="6007" spans="15:15" x14ac:dyDescent="0.25">
      <c r="O6007" t="str">
        <f t="shared" si="550"/>
        <v/>
      </c>
    </row>
    <row r="6008" spans="15:15" x14ac:dyDescent="0.25">
      <c r="O6008" t="str">
        <f t="shared" si="550"/>
        <v/>
      </c>
    </row>
    <row r="6009" spans="15:15" x14ac:dyDescent="0.25">
      <c r="O6009" t="str">
        <f t="shared" si="550"/>
        <v/>
      </c>
    </row>
    <row r="6010" spans="15:15" x14ac:dyDescent="0.25">
      <c r="O6010" t="str">
        <f t="shared" si="550"/>
        <v/>
      </c>
    </row>
    <row r="6011" spans="15:15" x14ac:dyDescent="0.25">
      <c r="O6011" t="str">
        <f t="shared" si="550"/>
        <v/>
      </c>
    </row>
    <row r="6012" spans="15:15" x14ac:dyDescent="0.25">
      <c r="O6012" t="str">
        <f t="shared" si="550"/>
        <v/>
      </c>
    </row>
    <row r="6013" spans="15:15" x14ac:dyDescent="0.25">
      <c r="O6013" t="str">
        <f t="shared" si="550"/>
        <v/>
      </c>
    </row>
    <row r="6014" spans="15:15" x14ac:dyDescent="0.25">
      <c r="O6014" t="str">
        <f t="shared" si="550"/>
        <v/>
      </c>
    </row>
    <row r="6015" spans="15:15" x14ac:dyDescent="0.25">
      <c r="O6015" t="str">
        <f t="shared" si="550"/>
        <v/>
      </c>
    </row>
    <row r="6016" spans="15:15" x14ac:dyDescent="0.25">
      <c r="O6016" t="str">
        <f t="shared" si="550"/>
        <v/>
      </c>
    </row>
    <row r="6017" spans="15:15" x14ac:dyDescent="0.25">
      <c r="O6017" t="str">
        <f t="shared" si="550"/>
        <v/>
      </c>
    </row>
    <row r="6018" spans="15:15" x14ac:dyDescent="0.25">
      <c r="O6018" t="str">
        <f t="shared" si="550"/>
        <v/>
      </c>
    </row>
    <row r="6019" spans="15:15" x14ac:dyDescent="0.25">
      <c r="O6019" t="str">
        <f t="shared" si="550"/>
        <v/>
      </c>
    </row>
    <row r="6020" spans="15:15" x14ac:dyDescent="0.25">
      <c r="O6020" t="str">
        <f t="shared" si="550"/>
        <v/>
      </c>
    </row>
    <row r="6021" spans="15:15" x14ac:dyDescent="0.25">
      <c r="O6021" t="str">
        <f t="shared" si="550"/>
        <v/>
      </c>
    </row>
    <row r="6022" spans="15:15" x14ac:dyDescent="0.25">
      <c r="O6022" t="str">
        <f t="shared" si="550"/>
        <v/>
      </c>
    </row>
    <row r="6023" spans="15:15" x14ac:dyDescent="0.25">
      <c r="O6023" t="str">
        <f t="shared" si="550"/>
        <v/>
      </c>
    </row>
    <row r="6024" spans="15:15" x14ac:dyDescent="0.25">
      <c r="O6024" t="str">
        <f t="shared" si="550"/>
        <v/>
      </c>
    </row>
    <row r="6025" spans="15:15" x14ac:dyDescent="0.25">
      <c r="O6025" t="str">
        <f t="shared" si="550"/>
        <v/>
      </c>
    </row>
    <row r="6026" spans="15:15" x14ac:dyDescent="0.25">
      <c r="O6026" t="str">
        <f t="shared" ref="O6026:O6089" si="551">IF(P6026="","",O6025+1)</f>
        <v/>
      </c>
    </row>
    <row r="6027" spans="15:15" x14ac:dyDescent="0.25">
      <c r="O6027" t="str">
        <f t="shared" si="551"/>
        <v/>
      </c>
    </row>
    <row r="6028" spans="15:15" x14ac:dyDescent="0.25">
      <c r="O6028" t="str">
        <f t="shared" si="551"/>
        <v/>
      </c>
    </row>
    <row r="6029" spans="15:15" x14ac:dyDescent="0.25">
      <c r="O6029" t="str">
        <f t="shared" si="551"/>
        <v/>
      </c>
    </row>
    <row r="6030" spans="15:15" x14ac:dyDescent="0.25">
      <c r="O6030" t="str">
        <f t="shared" si="551"/>
        <v/>
      </c>
    </row>
    <row r="6031" spans="15:15" x14ac:dyDescent="0.25">
      <c r="O6031" t="str">
        <f t="shared" si="551"/>
        <v/>
      </c>
    </row>
    <row r="6032" spans="15:15" x14ac:dyDescent="0.25">
      <c r="O6032" t="str">
        <f t="shared" si="551"/>
        <v/>
      </c>
    </row>
    <row r="6033" spans="15:15" x14ac:dyDescent="0.25">
      <c r="O6033" t="str">
        <f t="shared" si="551"/>
        <v/>
      </c>
    </row>
    <row r="6034" spans="15:15" x14ac:dyDescent="0.25">
      <c r="O6034" t="str">
        <f t="shared" si="551"/>
        <v/>
      </c>
    </row>
    <row r="6035" spans="15:15" x14ac:dyDescent="0.25">
      <c r="O6035" t="str">
        <f t="shared" si="551"/>
        <v/>
      </c>
    </row>
    <row r="6036" spans="15:15" x14ac:dyDescent="0.25">
      <c r="O6036" t="str">
        <f t="shared" si="551"/>
        <v/>
      </c>
    </row>
    <row r="6037" spans="15:15" x14ac:dyDescent="0.25">
      <c r="O6037" t="str">
        <f t="shared" si="551"/>
        <v/>
      </c>
    </row>
    <row r="6038" spans="15:15" x14ac:dyDescent="0.25">
      <c r="O6038" t="str">
        <f t="shared" si="551"/>
        <v/>
      </c>
    </row>
    <row r="6039" spans="15:15" x14ac:dyDescent="0.25">
      <c r="O6039" t="str">
        <f t="shared" si="551"/>
        <v/>
      </c>
    </row>
    <row r="6040" spans="15:15" x14ac:dyDescent="0.25">
      <c r="O6040" t="str">
        <f t="shared" si="551"/>
        <v/>
      </c>
    </row>
    <row r="6041" spans="15:15" x14ac:dyDescent="0.25">
      <c r="O6041" t="str">
        <f t="shared" si="551"/>
        <v/>
      </c>
    </row>
    <row r="6042" spans="15:15" x14ac:dyDescent="0.25">
      <c r="O6042" t="str">
        <f t="shared" si="551"/>
        <v/>
      </c>
    </row>
    <row r="6043" spans="15:15" x14ac:dyDescent="0.25">
      <c r="O6043" t="str">
        <f t="shared" si="551"/>
        <v/>
      </c>
    </row>
    <row r="6044" spans="15:15" x14ac:dyDescent="0.25">
      <c r="O6044" t="str">
        <f t="shared" si="551"/>
        <v/>
      </c>
    </row>
    <row r="6045" spans="15:15" x14ac:dyDescent="0.25">
      <c r="O6045" t="str">
        <f t="shared" si="551"/>
        <v/>
      </c>
    </row>
    <row r="6046" spans="15:15" x14ac:dyDescent="0.25">
      <c r="O6046" t="str">
        <f t="shared" si="551"/>
        <v/>
      </c>
    </row>
    <row r="6047" spans="15:15" x14ac:dyDescent="0.25">
      <c r="O6047" t="str">
        <f t="shared" si="551"/>
        <v/>
      </c>
    </row>
    <row r="6048" spans="15:15" x14ac:dyDescent="0.25">
      <c r="O6048" t="str">
        <f t="shared" si="551"/>
        <v/>
      </c>
    </row>
    <row r="6049" spans="15:15" x14ac:dyDescent="0.25">
      <c r="O6049" t="str">
        <f t="shared" si="551"/>
        <v/>
      </c>
    </row>
    <row r="6050" spans="15:15" x14ac:dyDescent="0.25">
      <c r="O6050" t="str">
        <f t="shared" si="551"/>
        <v/>
      </c>
    </row>
    <row r="6051" spans="15:15" x14ac:dyDescent="0.25">
      <c r="O6051" t="str">
        <f t="shared" si="551"/>
        <v/>
      </c>
    </row>
    <row r="6052" spans="15:15" x14ac:dyDescent="0.25">
      <c r="O6052" t="str">
        <f t="shared" si="551"/>
        <v/>
      </c>
    </row>
    <row r="6053" spans="15:15" x14ac:dyDescent="0.25">
      <c r="O6053" t="str">
        <f t="shared" si="551"/>
        <v/>
      </c>
    </row>
    <row r="6054" spans="15:15" x14ac:dyDescent="0.25">
      <c r="O6054" t="str">
        <f t="shared" si="551"/>
        <v/>
      </c>
    </row>
    <row r="6055" spans="15:15" x14ac:dyDescent="0.25">
      <c r="O6055" t="str">
        <f t="shared" si="551"/>
        <v/>
      </c>
    </row>
    <row r="6056" spans="15:15" x14ac:dyDescent="0.25">
      <c r="O6056" t="str">
        <f t="shared" si="551"/>
        <v/>
      </c>
    </row>
    <row r="6057" spans="15:15" x14ac:dyDescent="0.25">
      <c r="O6057" t="str">
        <f t="shared" si="551"/>
        <v/>
      </c>
    </row>
    <row r="6058" spans="15:15" x14ac:dyDescent="0.25">
      <c r="O6058" t="str">
        <f t="shared" si="551"/>
        <v/>
      </c>
    </row>
    <row r="6059" spans="15:15" x14ac:dyDescent="0.25">
      <c r="O6059" t="str">
        <f t="shared" si="551"/>
        <v/>
      </c>
    </row>
    <row r="6060" spans="15:15" x14ac:dyDescent="0.25">
      <c r="O6060" t="str">
        <f t="shared" si="551"/>
        <v/>
      </c>
    </row>
    <row r="6061" spans="15:15" x14ac:dyDescent="0.25">
      <c r="O6061" t="str">
        <f t="shared" si="551"/>
        <v/>
      </c>
    </row>
    <row r="6062" spans="15:15" x14ac:dyDescent="0.25">
      <c r="O6062" t="str">
        <f t="shared" si="551"/>
        <v/>
      </c>
    </row>
    <row r="6063" spans="15:15" x14ac:dyDescent="0.25">
      <c r="O6063" t="str">
        <f t="shared" si="551"/>
        <v/>
      </c>
    </row>
    <row r="6064" spans="15:15" x14ac:dyDescent="0.25">
      <c r="O6064" t="str">
        <f t="shared" si="551"/>
        <v/>
      </c>
    </row>
    <row r="6065" spans="15:15" x14ac:dyDescent="0.25">
      <c r="O6065" t="str">
        <f t="shared" si="551"/>
        <v/>
      </c>
    </row>
    <row r="6066" spans="15:15" x14ac:dyDescent="0.25">
      <c r="O6066" t="str">
        <f t="shared" si="551"/>
        <v/>
      </c>
    </row>
    <row r="6067" spans="15:15" x14ac:dyDescent="0.25">
      <c r="O6067" t="str">
        <f t="shared" si="551"/>
        <v/>
      </c>
    </row>
    <row r="6068" spans="15:15" x14ac:dyDescent="0.25">
      <c r="O6068" t="str">
        <f t="shared" si="551"/>
        <v/>
      </c>
    </row>
    <row r="6069" spans="15:15" x14ac:dyDescent="0.25">
      <c r="O6069" t="str">
        <f t="shared" si="551"/>
        <v/>
      </c>
    </row>
    <row r="6070" spans="15:15" x14ac:dyDescent="0.25">
      <c r="O6070" t="str">
        <f t="shared" si="551"/>
        <v/>
      </c>
    </row>
    <row r="6071" spans="15:15" x14ac:dyDescent="0.25">
      <c r="O6071" t="str">
        <f t="shared" si="551"/>
        <v/>
      </c>
    </row>
    <row r="6072" spans="15:15" x14ac:dyDescent="0.25">
      <c r="O6072" t="str">
        <f t="shared" si="551"/>
        <v/>
      </c>
    </row>
    <row r="6073" spans="15:15" x14ac:dyDescent="0.25">
      <c r="O6073" t="str">
        <f t="shared" si="551"/>
        <v/>
      </c>
    </row>
    <row r="6074" spans="15:15" x14ac:dyDescent="0.25">
      <c r="O6074" t="str">
        <f t="shared" si="551"/>
        <v/>
      </c>
    </row>
    <row r="6075" spans="15:15" x14ac:dyDescent="0.25">
      <c r="O6075" t="str">
        <f t="shared" si="551"/>
        <v/>
      </c>
    </row>
    <row r="6076" spans="15:15" x14ac:dyDescent="0.25">
      <c r="O6076" t="str">
        <f t="shared" si="551"/>
        <v/>
      </c>
    </row>
    <row r="6077" spans="15:15" x14ac:dyDescent="0.25">
      <c r="O6077" t="str">
        <f t="shared" si="551"/>
        <v/>
      </c>
    </row>
    <row r="6078" spans="15:15" x14ac:dyDescent="0.25">
      <c r="O6078" t="str">
        <f t="shared" si="551"/>
        <v/>
      </c>
    </row>
    <row r="6079" spans="15:15" x14ac:dyDescent="0.25">
      <c r="O6079" t="str">
        <f t="shared" si="551"/>
        <v/>
      </c>
    </row>
    <row r="6080" spans="15:15" x14ac:dyDescent="0.25">
      <c r="O6080" t="str">
        <f t="shared" si="551"/>
        <v/>
      </c>
    </row>
    <row r="6081" spans="15:15" x14ac:dyDescent="0.25">
      <c r="O6081" t="str">
        <f t="shared" si="551"/>
        <v/>
      </c>
    </row>
    <row r="6082" spans="15:15" x14ac:dyDescent="0.25">
      <c r="O6082" t="str">
        <f t="shared" si="551"/>
        <v/>
      </c>
    </row>
    <row r="6083" spans="15:15" x14ac:dyDescent="0.25">
      <c r="O6083" t="str">
        <f t="shared" si="551"/>
        <v/>
      </c>
    </row>
    <row r="6084" spans="15:15" x14ac:dyDescent="0.25">
      <c r="O6084" t="str">
        <f t="shared" si="551"/>
        <v/>
      </c>
    </row>
    <row r="6085" spans="15:15" x14ac:dyDescent="0.25">
      <c r="O6085" t="str">
        <f t="shared" si="551"/>
        <v/>
      </c>
    </row>
    <row r="6086" spans="15:15" x14ac:dyDescent="0.25">
      <c r="O6086" t="str">
        <f t="shared" si="551"/>
        <v/>
      </c>
    </row>
    <row r="6087" spans="15:15" x14ac:dyDescent="0.25">
      <c r="O6087" t="str">
        <f t="shared" si="551"/>
        <v/>
      </c>
    </row>
    <row r="6088" spans="15:15" x14ac:dyDescent="0.25">
      <c r="O6088" t="str">
        <f t="shared" si="551"/>
        <v/>
      </c>
    </row>
    <row r="6089" spans="15:15" x14ac:dyDescent="0.25">
      <c r="O6089" t="str">
        <f t="shared" si="551"/>
        <v/>
      </c>
    </row>
    <row r="6090" spans="15:15" x14ac:dyDescent="0.25">
      <c r="O6090" t="str">
        <f t="shared" ref="O6090:O6153" si="552">IF(P6090="","",O6089+1)</f>
        <v/>
      </c>
    </row>
    <row r="6091" spans="15:15" x14ac:dyDescent="0.25">
      <c r="O6091" t="str">
        <f t="shared" si="552"/>
        <v/>
      </c>
    </row>
    <row r="6092" spans="15:15" x14ac:dyDescent="0.25">
      <c r="O6092" t="str">
        <f t="shared" si="552"/>
        <v/>
      </c>
    </row>
    <row r="6093" spans="15:15" x14ac:dyDescent="0.25">
      <c r="O6093" t="str">
        <f t="shared" si="552"/>
        <v/>
      </c>
    </row>
    <row r="6094" spans="15:15" x14ac:dyDescent="0.25">
      <c r="O6094" t="str">
        <f t="shared" si="552"/>
        <v/>
      </c>
    </row>
    <row r="6095" spans="15:15" x14ac:dyDescent="0.25">
      <c r="O6095" t="str">
        <f t="shared" si="552"/>
        <v/>
      </c>
    </row>
    <row r="6096" spans="15:15" x14ac:dyDescent="0.25">
      <c r="O6096" t="str">
        <f t="shared" si="552"/>
        <v/>
      </c>
    </row>
    <row r="6097" spans="15:15" x14ac:dyDescent="0.25">
      <c r="O6097" t="str">
        <f t="shared" si="552"/>
        <v/>
      </c>
    </row>
    <row r="6098" spans="15:15" x14ac:dyDescent="0.25">
      <c r="O6098" t="str">
        <f t="shared" si="552"/>
        <v/>
      </c>
    </row>
    <row r="6099" spans="15:15" x14ac:dyDescent="0.25">
      <c r="O6099" t="str">
        <f t="shared" si="552"/>
        <v/>
      </c>
    </row>
    <row r="6100" spans="15:15" x14ac:dyDescent="0.25">
      <c r="O6100" t="str">
        <f t="shared" si="552"/>
        <v/>
      </c>
    </row>
    <row r="6101" spans="15:15" x14ac:dyDescent="0.25">
      <c r="O6101" t="str">
        <f t="shared" si="552"/>
        <v/>
      </c>
    </row>
    <row r="6102" spans="15:15" x14ac:dyDescent="0.25">
      <c r="O6102" t="str">
        <f t="shared" si="552"/>
        <v/>
      </c>
    </row>
    <row r="6103" spans="15:15" x14ac:dyDescent="0.25">
      <c r="O6103" t="str">
        <f t="shared" si="552"/>
        <v/>
      </c>
    </row>
    <row r="6104" spans="15:15" x14ac:dyDescent="0.25">
      <c r="O6104" t="str">
        <f t="shared" si="552"/>
        <v/>
      </c>
    </row>
    <row r="6105" spans="15:15" x14ac:dyDescent="0.25">
      <c r="O6105" t="str">
        <f t="shared" si="552"/>
        <v/>
      </c>
    </row>
    <row r="6106" spans="15:15" x14ac:dyDescent="0.25">
      <c r="O6106" t="str">
        <f t="shared" si="552"/>
        <v/>
      </c>
    </row>
    <row r="6107" spans="15:15" x14ac:dyDescent="0.25">
      <c r="O6107" t="str">
        <f t="shared" si="552"/>
        <v/>
      </c>
    </row>
    <row r="6108" spans="15:15" x14ac:dyDescent="0.25">
      <c r="O6108" t="str">
        <f t="shared" si="552"/>
        <v/>
      </c>
    </row>
    <row r="6109" spans="15:15" x14ac:dyDescent="0.25">
      <c r="O6109" t="str">
        <f t="shared" si="552"/>
        <v/>
      </c>
    </row>
    <row r="6110" spans="15:15" x14ac:dyDescent="0.25">
      <c r="O6110" t="str">
        <f t="shared" si="552"/>
        <v/>
      </c>
    </row>
    <row r="6111" spans="15:15" x14ac:dyDescent="0.25">
      <c r="O6111" t="str">
        <f t="shared" si="552"/>
        <v/>
      </c>
    </row>
    <row r="6112" spans="15:15" x14ac:dyDescent="0.25">
      <c r="O6112" t="str">
        <f t="shared" si="552"/>
        <v/>
      </c>
    </row>
    <row r="6113" spans="15:15" x14ac:dyDescent="0.25">
      <c r="O6113" t="str">
        <f t="shared" si="552"/>
        <v/>
      </c>
    </row>
    <row r="6114" spans="15:15" x14ac:dyDescent="0.25">
      <c r="O6114" t="str">
        <f t="shared" si="552"/>
        <v/>
      </c>
    </row>
    <row r="6115" spans="15:15" x14ac:dyDescent="0.25">
      <c r="O6115" t="str">
        <f t="shared" si="552"/>
        <v/>
      </c>
    </row>
    <row r="6116" spans="15:15" x14ac:dyDescent="0.25">
      <c r="O6116" t="str">
        <f t="shared" si="552"/>
        <v/>
      </c>
    </row>
    <row r="6117" spans="15:15" x14ac:dyDescent="0.25">
      <c r="O6117" t="str">
        <f t="shared" si="552"/>
        <v/>
      </c>
    </row>
    <row r="6118" spans="15:15" x14ac:dyDescent="0.25">
      <c r="O6118" t="str">
        <f t="shared" si="552"/>
        <v/>
      </c>
    </row>
    <row r="6119" spans="15:15" x14ac:dyDescent="0.25">
      <c r="O6119" t="str">
        <f t="shared" si="552"/>
        <v/>
      </c>
    </row>
    <row r="6120" spans="15:15" x14ac:dyDescent="0.25">
      <c r="O6120" t="str">
        <f t="shared" si="552"/>
        <v/>
      </c>
    </row>
    <row r="6121" spans="15:15" x14ac:dyDescent="0.25">
      <c r="O6121" t="str">
        <f t="shared" si="552"/>
        <v/>
      </c>
    </row>
    <row r="6122" spans="15:15" x14ac:dyDescent="0.25">
      <c r="O6122" t="str">
        <f t="shared" si="552"/>
        <v/>
      </c>
    </row>
    <row r="6123" spans="15:15" x14ac:dyDescent="0.25">
      <c r="O6123" t="str">
        <f t="shared" si="552"/>
        <v/>
      </c>
    </row>
    <row r="6124" spans="15:15" x14ac:dyDescent="0.25">
      <c r="O6124" t="str">
        <f t="shared" si="552"/>
        <v/>
      </c>
    </row>
    <row r="6125" spans="15:15" x14ac:dyDescent="0.25">
      <c r="O6125" t="str">
        <f t="shared" si="552"/>
        <v/>
      </c>
    </row>
    <row r="6126" spans="15:15" x14ac:dyDescent="0.25">
      <c r="O6126" t="str">
        <f t="shared" si="552"/>
        <v/>
      </c>
    </row>
    <row r="6127" spans="15:15" x14ac:dyDescent="0.25">
      <c r="O6127" t="str">
        <f t="shared" si="552"/>
        <v/>
      </c>
    </row>
    <row r="6128" spans="15:15" x14ac:dyDescent="0.25">
      <c r="O6128" t="str">
        <f t="shared" si="552"/>
        <v/>
      </c>
    </row>
    <row r="6129" spans="15:15" x14ac:dyDescent="0.25">
      <c r="O6129" t="str">
        <f t="shared" si="552"/>
        <v/>
      </c>
    </row>
    <row r="6130" spans="15:15" x14ac:dyDescent="0.25">
      <c r="O6130" t="str">
        <f t="shared" si="552"/>
        <v/>
      </c>
    </row>
    <row r="6131" spans="15:15" x14ac:dyDescent="0.25">
      <c r="O6131" t="str">
        <f t="shared" si="552"/>
        <v/>
      </c>
    </row>
    <row r="6132" spans="15:15" x14ac:dyDescent="0.25">
      <c r="O6132" t="str">
        <f t="shared" si="552"/>
        <v/>
      </c>
    </row>
    <row r="6133" spans="15:15" x14ac:dyDescent="0.25">
      <c r="O6133" t="str">
        <f t="shared" si="552"/>
        <v/>
      </c>
    </row>
    <row r="6134" spans="15:15" x14ac:dyDescent="0.25">
      <c r="O6134" t="str">
        <f t="shared" si="552"/>
        <v/>
      </c>
    </row>
    <row r="6135" spans="15:15" x14ac:dyDescent="0.25">
      <c r="O6135" t="str">
        <f t="shared" si="552"/>
        <v/>
      </c>
    </row>
    <row r="6136" spans="15:15" x14ac:dyDescent="0.25">
      <c r="O6136" t="str">
        <f t="shared" si="552"/>
        <v/>
      </c>
    </row>
    <row r="6137" spans="15:15" x14ac:dyDescent="0.25">
      <c r="O6137" t="str">
        <f t="shared" si="552"/>
        <v/>
      </c>
    </row>
    <row r="6138" spans="15:15" x14ac:dyDescent="0.25">
      <c r="O6138" t="str">
        <f t="shared" si="552"/>
        <v/>
      </c>
    </row>
    <row r="6139" spans="15:15" x14ac:dyDescent="0.25">
      <c r="O6139" t="str">
        <f t="shared" si="552"/>
        <v/>
      </c>
    </row>
    <row r="6140" spans="15:15" x14ac:dyDescent="0.25">
      <c r="O6140" t="str">
        <f t="shared" si="552"/>
        <v/>
      </c>
    </row>
    <row r="6141" spans="15:15" x14ac:dyDescent="0.25">
      <c r="O6141" t="str">
        <f t="shared" si="552"/>
        <v/>
      </c>
    </row>
    <row r="6142" spans="15:15" x14ac:dyDescent="0.25">
      <c r="O6142" t="str">
        <f t="shared" si="552"/>
        <v/>
      </c>
    </row>
    <row r="6143" spans="15:15" x14ac:dyDescent="0.25">
      <c r="O6143" t="str">
        <f t="shared" si="552"/>
        <v/>
      </c>
    </row>
    <row r="6144" spans="15:15" x14ac:dyDescent="0.25">
      <c r="O6144" t="str">
        <f t="shared" si="552"/>
        <v/>
      </c>
    </row>
    <row r="6145" spans="15:15" x14ac:dyDescent="0.25">
      <c r="O6145" t="str">
        <f t="shared" si="552"/>
        <v/>
      </c>
    </row>
    <row r="6146" spans="15:15" x14ac:dyDescent="0.25">
      <c r="O6146" t="str">
        <f t="shared" si="552"/>
        <v/>
      </c>
    </row>
    <row r="6147" spans="15:15" x14ac:dyDescent="0.25">
      <c r="O6147" t="str">
        <f t="shared" si="552"/>
        <v/>
      </c>
    </row>
    <row r="6148" spans="15:15" x14ac:dyDescent="0.25">
      <c r="O6148" t="str">
        <f t="shared" si="552"/>
        <v/>
      </c>
    </row>
    <row r="6149" spans="15:15" x14ac:dyDescent="0.25">
      <c r="O6149" t="str">
        <f t="shared" si="552"/>
        <v/>
      </c>
    </row>
    <row r="6150" spans="15:15" x14ac:dyDescent="0.25">
      <c r="O6150" t="str">
        <f t="shared" si="552"/>
        <v/>
      </c>
    </row>
    <row r="6151" spans="15:15" x14ac:dyDescent="0.25">
      <c r="O6151" t="str">
        <f t="shared" si="552"/>
        <v/>
      </c>
    </row>
    <row r="6152" spans="15:15" x14ac:dyDescent="0.25">
      <c r="O6152" t="str">
        <f t="shared" si="552"/>
        <v/>
      </c>
    </row>
    <row r="6153" spans="15:15" x14ac:dyDescent="0.25">
      <c r="O6153" t="str">
        <f t="shared" si="552"/>
        <v/>
      </c>
    </row>
    <row r="6154" spans="15:15" x14ac:dyDescent="0.25">
      <c r="O6154" t="str">
        <f t="shared" ref="O6154:O6217" si="553">IF(P6154="","",O6153+1)</f>
        <v/>
      </c>
    </row>
    <row r="6155" spans="15:15" x14ac:dyDescent="0.25">
      <c r="O6155" t="str">
        <f t="shared" si="553"/>
        <v/>
      </c>
    </row>
    <row r="6156" spans="15:15" x14ac:dyDescent="0.25">
      <c r="O6156" t="str">
        <f t="shared" si="553"/>
        <v/>
      </c>
    </row>
    <row r="6157" spans="15:15" x14ac:dyDescent="0.25">
      <c r="O6157" t="str">
        <f t="shared" si="553"/>
        <v/>
      </c>
    </row>
    <row r="6158" spans="15:15" x14ac:dyDescent="0.25">
      <c r="O6158" t="str">
        <f t="shared" si="553"/>
        <v/>
      </c>
    </row>
    <row r="6159" spans="15:15" x14ac:dyDescent="0.25">
      <c r="O6159" t="str">
        <f t="shared" si="553"/>
        <v/>
      </c>
    </row>
    <row r="6160" spans="15:15" x14ac:dyDescent="0.25">
      <c r="O6160" t="str">
        <f t="shared" si="553"/>
        <v/>
      </c>
    </row>
    <row r="6161" spans="15:15" x14ac:dyDescent="0.25">
      <c r="O6161" t="str">
        <f t="shared" si="553"/>
        <v/>
      </c>
    </row>
    <row r="6162" spans="15:15" x14ac:dyDescent="0.25">
      <c r="O6162" t="str">
        <f t="shared" si="553"/>
        <v/>
      </c>
    </row>
    <row r="6163" spans="15:15" x14ac:dyDescent="0.25">
      <c r="O6163" t="str">
        <f t="shared" si="553"/>
        <v/>
      </c>
    </row>
    <row r="6164" spans="15:15" x14ac:dyDescent="0.25">
      <c r="O6164" t="str">
        <f t="shared" si="553"/>
        <v/>
      </c>
    </row>
    <row r="6165" spans="15:15" x14ac:dyDescent="0.25">
      <c r="O6165" t="str">
        <f t="shared" si="553"/>
        <v/>
      </c>
    </row>
    <row r="6166" spans="15:15" x14ac:dyDescent="0.25">
      <c r="O6166" t="str">
        <f t="shared" si="553"/>
        <v/>
      </c>
    </row>
    <row r="6167" spans="15:15" x14ac:dyDescent="0.25">
      <c r="O6167" t="str">
        <f t="shared" si="553"/>
        <v/>
      </c>
    </row>
    <row r="6168" spans="15:15" x14ac:dyDescent="0.25">
      <c r="O6168" t="str">
        <f t="shared" si="553"/>
        <v/>
      </c>
    </row>
    <row r="6169" spans="15:15" x14ac:dyDescent="0.25">
      <c r="O6169" t="str">
        <f t="shared" si="553"/>
        <v/>
      </c>
    </row>
    <row r="6170" spans="15:15" x14ac:dyDescent="0.25">
      <c r="O6170" t="str">
        <f t="shared" si="553"/>
        <v/>
      </c>
    </row>
    <row r="6171" spans="15:15" x14ac:dyDescent="0.25">
      <c r="O6171" t="str">
        <f t="shared" si="553"/>
        <v/>
      </c>
    </row>
    <row r="6172" spans="15:15" x14ac:dyDescent="0.25">
      <c r="O6172" t="str">
        <f t="shared" si="553"/>
        <v/>
      </c>
    </row>
    <row r="6173" spans="15:15" x14ac:dyDescent="0.25">
      <c r="O6173" t="str">
        <f t="shared" si="553"/>
        <v/>
      </c>
    </row>
    <row r="6174" spans="15:15" x14ac:dyDescent="0.25">
      <c r="O6174" t="str">
        <f t="shared" si="553"/>
        <v/>
      </c>
    </row>
    <row r="6175" spans="15:15" x14ac:dyDescent="0.25">
      <c r="O6175" t="str">
        <f t="shared" si="553"/>
        <v/>
      </c>
    </row>
    <row r="6176" spans="15:15" x14ac:dyDescent="0.25">
      <c r="O6176" t="str">
        <f t="shared" si="553"/>
        <v/>
      </c>
    </row>
    <row r="6177" spans="15:15" x14ac:dyDescent="0.25">
      <c r="O6177" t="str">
        <f t="shared" si="553"/>
        <v/>
      </c>
    </row>
    <row r="6178" spans="15:15" x14ac:dyDescent="0.25">
      <c r="O6178" t="str">
        <f t="shared" si="553"/>
        <v/>
      </c>
    </row>
    <row r="6179" spans="15:15" x14ac:dyDescent="0.25">
      <c r="O6179" t="str">
        <f t="shared" si="553"/>
        <v/>
      </c>
    </row>
    <row r="6180" spans="15:15" x14ac:dyDescent="0.25">
      <c r="O6180" t="str">
        <f t="shared" si="553"/>
        <v/>
      </c>
    </row>
    <row r="6181" spans="15:15" x14ac:dyDescent="0.25">
      <c r="O6181" t="str">
        <f t="shared" si="553"/>
        <v/>
      </c>
    </row>
    <row r="6182" spans="15:15" x14ac:dyDescent="0.25">
      <c r="O6182" t="str">
        <f t="shared" si="553"/>
        <v/>
      </c>
    </row>
    <row r="6183" spans="15:15" x14ac:dyDescent="0.25">
      <c r="O6183" t="str">
        <f t="shared" si="553"/>
        <v/>
      </c>
    </row>
    <row r="6184" spans="15:15" x14ac:dyDescent="0.25">
      <c r="O6184" t="str">
        <f t="shared" si="553"/>
        <v/>
      </c>
    </row>
    <row r="6185" spans="15:15" x14ac:dyDescent="0.25">
      <c r="O6185" t="str">
        <f t="shared" si="553"/>
        <v/>
      </c>
    </row>
    <row r="6186" spans="15:15" x14ac:dyDescent="0.25">
      <c r="O6186" t="str">
        <f t="shared" si="553"/>
        <v/>
      </c>
    </row>
    <row r="6187" spans="15:15" x14ac:dyDescent="0.25">
      <c r="O6187" t="str">
        <f t="shared" si="553"/>
        <v/>
      </c>
    </row>
    <row r="6188" spans="15:15" x14ac:dyDescent="0.25">
      <c r="O6188" t="str">
        <f t="shared" si="553"/>
        <v/>
      </c>
    </row>
    <row r="6189" spans="15:15" x14ac:dyDescent="0.25">
      <c r="O6189" t="str">
        <f t="shared" si="553"/>
        <v/>
      </c>
    </row>
    <row r="6190" spans="15:15" x14ac:dyDescent="0.25">
      <c r="O6190" t="str">
        <f t="shared" si="553"/>
        <v/>
      </c>
    </row>
    <row r="6191" spans="15:15" x14ac:dyDescent="0.25">
      <c r="O6191" t="str">
        <f t="shared" si="553"/>
        <v/>
      </c>
    </row>
    <row r="6192" spans="15:15" x14ac:dyDescent="0.25">
      <c r="O6192" t="str">
        <f t="shared" si="553"/>
        <v/>
      </c>
    </row>
    <row r="6193" spans="15:15" x14ac:dyDescent="0.25">
      <c r="O6193" t="str">
        <f t="shared" si="553"/>
        <v/>
      </c>
    </row>
    <row r="6194" spans="15:15" x14ac:dyDescent="0.25">
      <c r="O6194" t="str">
        <f t="shared" si="553"/>
        <v/>
      </c>
    </row>
    <row r="6195" spans="15:15" x14ac:dyDescent="0.25">
      <c r="O6195" t="str">
        <f t="shared" si="553"/>
        <v/>
      </c>
    </row>
    <row r="6196" spans="15:15" x14ac:dyDescent="0.25">
      <c r="O6196" t="str">
        <f t="shared" si="553"/>
        <v/>
      </c>
    </row>
    <row r="6197" spans="15:15" x14ac:dyDescent="0.25">
      <c r="O6197" t="str">
        <f t="shared" si="553"/>
        <v/>
      </c>
    </row>
    <row r="6198" spans="15:15" x14ac:dyDescent="0.25">
      <c r="O6198" t="str">
        <f t="shared" si="553"/>
        <v/>
      </c>
    </row>
    <row r="6199" spans="15:15" x14ac:dyDescent="0.25">
      <c r="O6199" t="str">
        <f t="shared" si="553"/>
        <v/>
      </c>
    </row>
    <row r="6200" spans="15:15" x14ac:dyDescent="0.25">
      <c r="O6200" t="str">
        <f t="shared" si="553"/>
        <v/>
      </c>
    </row>
    <row r="6201" spans="15:15" x14ac:dyDescent="0.25">
      <c r="O6201" t="str">
        <f t="shared" si="553"/>
        <v/>
      </c>
    </row>
    <row r="6202" spans="15:15" x14ac:dyDescent="0.25">
      <c r="O6202" t="str">
        <f t="shared" si="553"/>
        <v/>
      </c>
    </row>
    <row r="6203" spans="15:15" x14ac:dyDescent="0.25">
      <c r="O6203" t="str">
        <f t="shared" si="553"/>
        <v/>
      </c>
    </row>
    <row r="6204" spans="15:15" x14ac:dyDescent="0.25">
      <c r="O6204" t="str">
        <f t="shared" si="553"/>
        <v/>
      </c>
    </row>
    <row r="6205" spans="15:15" x14ac:dyDescent="0.25">
      <c r="O6205" t="str">
        <f t="shared" si="553"/>
        <v/>
      </c>
    </row>
    <row r="6206" spans="15:15" x14ac:dyDescent="0.25">
      <c r="O6206" t="str">
        <f t="shared" si="553"/>
        <v/>
      </c>
    </row>
    <row r="6207" spans="15:15" x14ac:dyDescent="0.25">
      <c r="O6207" t="str">
        <f t="shared" si="553"/>
        <v/>
      </c>
    </row>
    <row r="6208" spans="15:15" x14ac:dyDescent="0.25">
      <c r="O6208" t="str">
        <f t="shared" si="553"/>
        <v/>
      </c>
    </row>
    <row r="6209" spans="15:15" x14ac:dyDescent="0.25">
      <c r="O6209" t="str">
        <f t="shared" si="553"/>
        <v/>
      </c>
    </row>
    <row r="6210" spans="15:15" x14ac:dyDescent="0.25">
      <c r="O6210" t="str">
        <f t="shared" si="553"/>
        <v/>
      </c>
    </row>
    <row r="6211" spans="15:15" x14ac:dyDescent="0.25">
      <c r="O6211" t="str">
        <f t="shared" si="553"/>
        <v/>
      </c>
    </row>
    <row r="6212" spans="15:15" x14ac:dyDescent="0.25">
      <c r="O6212" t="str">
        <f t="shared" si="553"/>
        <v/>
      </c>
    </row>
    <row r="6213" spans="15:15" x14ac:dyDescent="0.25">
      <c r="O6213" t="str">
        <f t="shared" si="553"/>
        <v/>
      </c>
    </row>
    <row r="6214" spans="15:15" x14ac:dyDescent="0.25">
      <c r="O6214" t="str">
        <f t="shared" si="553"/>
        <v/>
      </c>
    </row>
    <row r="6215" spans="15:15" x14ac:dyDescent="0.25">
      <c r="O6215" t="str">
        <f t="shared" si="553"/>
        <v/>
      </c>
    </row>
    <row r="6216" spans="15:15" x14ac:dyDescent="0.25">
      <c r="O6216" t="str">
        <f t="shared" si="553"/>
        <v/>
      </c>
    </row>
    <row r="6217" spans="15:15" x14ac:dyDescent="0.25">
      <c r="O6217" t="str">
        <f t="shared" si="553"/>
        <v/>
      </c>
    </row>
    <row r="6218" spans="15:15" x14ac:dyDescent="0.25">
      <c r="O6218" t="str">
        <f t="shared" ref="O6218:O6281" si="554">IF(P6218="","",O6217+1)</f>
        <v/>
      </c>
    </row>
    <row r="6219" spans="15:15" x14ac:dyDescent="0.25">
      <c r="O6219" t="str">
        <f t="shared" si="554"/>
        <v/>
      </c>
    </row>
    <row r="6220" spans="15:15" x14ac:dyDescent="0.25">
      <c r="O6220" t="str">
        <f t="shared" si="554"/>
        <v/>
      </c>
    </row>
    <row r="6221" spans="15:15" x14ac:dyDescent="0.25">
      <c r="O6221" t="str">
        <f t="shared" si="554"/>
        <v/>
      </c>
    </row>
    <row r="6222" spans="15:15" x14ac:dyDescent="0.25">
      <c r="O6222" t="str">
        <f t="shared" si="554"/>
        <v/>
      </c>
    </row>
    <row r="6223" spans="15:15" x14ac:dyDescent="0.25">
      <c r="O6223" t="str">
        <f t="shared" si="554"/>
        <v/>
      </c>
    </row>
    <row r="6224" spans="15:15" x14ac:dyDescent="0.25">
      <c r="O6224" t="str">
        <f t="shared" si="554"/>
        <v/>
      </c>
    </row>
    <row r="6225" spans="15:15" x14ac:dyDescent="0.25">
      <c r="O6225" t="str">
        <f t="shared" si="554"/>
        <v/>
      </c>
    </row>
    <row r="6226" spans="15:15" x14ac:dyDescent="0.25">
      <c r="O6226" t="str">
        <f t="shared" si="554"/>
        <v/>
      </c>
    </row>
    <row r="6227" spans="15:15" x14ac:dyDescent="0.25">
      <c r="O6227" t="str">
        <f t="shared" si="554"/>
        <v/>
      </c>
    </row>
    <row r="6228" spans="15:15" x14ac:dyDescent="0.25">
      <c r="O6228" t="str">
        <f t="shared" si="554"/>
        <v/>
      </c>
    </row>
    <row r="6229" spans="15:15" x14ac:dyDescent="0.25">
      <c r="O6229" t="str">
        <f t="shared" si="554"/>
        <v/>
      </c>
    </row>
    <row r="6230" spans="15:15" x14ac:dyDescent="0.25">
      <c r="O6230" t="str">
        <f t="shared" si="554"/>
        <v/>
      </c>
    </row>
    <row r="6231" spans="15:15" x14ac:dyDescent="0.25">
      <c r="O6231" t="str">
        <f t="shared" si="554"/>
        <v/>
      </c>
    </row>
    <row r="6232" spans="15:15" x14ac:dyDescent="0.25">
      <c r="O6232" t="str">
        <f t="shared" si="554"/>
        <v/>
      </c>
    </row>
    <row r="6233" spans="15:15" x14ac:dyDescent="0.25">
      <c r="O6233" t="str">
        <f t="shared" si="554"/>
        <v/>
      </c>
    </row>
    <row r="6234" spans="15:15" x14ac:dyDescent="0.25">
      <c r="O6234" t="str">
        <f t="shared" si="554"/>
        <v/>
      </c>
    </row>
    <row r="6235" spans="15:15" x14ac:dyDescent="0.25">
      <c r="O6235" t="str">
        <f t="shared" si="554"/>
        <v/>
      </c>
    </row>
    <row r="6236" spans="15:15" x14ac:dyDescent="0.25">
      <c r="O6236" t="str">
        <f t="shared" si="554"/>
        <v/>
      </c>
    </row>
    <row r="6237" spans="15:15" x14ac:dyDescent="0.25">
      <c r="O6237" t="str">
        <f t="shared" si="554"/>
        <v/>
      </c>
    </row>
    <row r="6238" spans="15:15" x14ac:dyDescent="0.25">
      <c r="O6238" t="str">
        <f t="shared" si="554"/>
        <v/>
      </c>
    </row>
    <row r="6239" spans="15:15" x14ac:dyDescent="0.25">
      <c r="O6239" t="str">
        <f t="shared" si="554"/>
        <v/>
      </c>
    </row>
    <row r="6240" spans="15:15" x14ac:dyDescent="0.25">
      <c r="O6240" t="str">
        <f t="shared" si="554"/>
        <v/>
      </c>
    </row>
    <row r="6241" spans="15:15" x14ac:dyDescent="0.25">
      <c r="O6241" t="str">
        <f t="shared" si="554"/>
        <v/>
      </c>
    </row>
    <row r="6242" spans="15:15" x14ac:dyDescent="0.25">
      <c r="O6242" t="str">
        <f t="shared" si="554"/>
        <v/>
      </c>
    </row>
    <row r="6243" spans="15:15" x14ac:dyDescent="0.25">
      <c r="O6243" t="str">
        <f t="shared" si="554"/>
        <v/>
      </c>
    </row>
    <row r="6244" spans="15:15" x14ac:dyDescent="0.25">
      <c r="O6244" t="str">
        <f t="shared" si="554"/>
        <v/>
      </c>
    </row>
    <row r="6245" spans="15:15" x14ac:dyDescent="0.25">
      <c r="O6245" t="str">
        <f t="shared" si="554"/>
        <v/>
      </c>
    </row>
    <row r="6246" spans="15:15" x14ac:dyDescent="0.25">
      <c r="O6246" t="str">
        <f t="shared" si="554"/>
        <v/>
      </c>
    </row>
    <row r="6247" spans="15:15" x14ac:dyDescent="0.25">
      <c r="O6247" t="str">
        <f t="shared" si="554"/>
        <v/>
      </c>
    </row>
    <row r="6248" spans="15:15" x14ac:dyDescent="0.25">
      <c r="O6248" t="str">
        <f t="shared" si="554"/>
        <v/>
      </c>
    </row>
    <row r="6249" spans="15:15" x14ac:dyDescent="0.25">
      <c r="O6249" t="str">
        <f t="shared" si="554"/>
        <v/>
      </c>
    </row>
    <row r="6250" spans="15:15" x14ac:dyDescent="0.25">
      <c r="O6250" t="str">
        <f t="shared" si="554"/>
        <v/>
      </c>
    </row>
    <row r="6251" spans="15:15" x14ac:dyDescent="0.25">
      <c r="O6251" t="str">
        <f t="shared" si="554"/>
        <v/>
      </c>
    </row>
    <row r="6252" spans="15:15" x14ac:dyDescent="0.25">
      <c r="O6252" t="str">
        <f t="shared" si="554"/>
        <v/>
      </c>
    </row>
    <row r="6253" spans="15:15" x14ac:dyDescent="0.25">
      <c r="O6253" t="str">
        <f t="shared" si="554"/>
        <v/>
      </c>
    </row>
    <row r="6254" spans="15:15" x14ac:dyDescent="0.25">
      <c r="O6254" t="str">
        <f t="shared" si="554"/>
        <v/>
      </c>
    </row>
    <row r="6255" spans="15:15" x14ac:dyDescent="0.25">
      <c r="O6255" t="str">
        <f t="shared" si="554"/>
        <v/>
      </c>
    </row>
    <row r="6256" spans="15:15" x14ac:dyDescent="0.25">
      <c r="O6256" t="str">
        <f t="shared" si="554"/>
        <v/>
      </c>
    </row>
    <row r="6257" spans="15:15" x14ac:dyDescent="0.25">
      <c r="O6257" t="str">
        <f t="shared" si="554"/>
        <v/>
      </c>
    </row>
    <row r="6258" spans="15:15" x14ac:dyDescent="0.25">
      <c r="O6258" t="str">
        <f t="shared" si="554"/>
        <v/>
      </c>
    </row>
    <row r="6259" spans="15:15" x14ac:dyDescent="0.25">
      <c r="O6259" t="str">
        <f t="shared" si="554"/>
        <v/>
      </c>
    </row>
    <row r="6260" spans="15:15" x14ac:dyDescent="0.25">
      <c r="O6260" t="str">
        <f t="shared" si="554"/>
        <v/>
      </c>
    </row>
    <row r="6261" spans="15:15" x14ac:dyDescent="0.25">
      <c r="O6261" t="str">
        <f t="shared" si="554"/>
        <v/>
      </c>
    </row>
    <row r="6262" spans="15:15" x14ac:dyDescent="0.25">
      <c r="O6262" t="str">
        <f t="shared" si="554"/>
        <v/>
      </c>
    </row>
    <row r="6263" spans="15:15" x14ac:dyDescent="0.25">
      <c r="O6263" t="str">
        <f t="shared" si="554"/>
        <v/>
      </c>
    </row>
    <row r="6264" spans="15:15" x14ac:dyDescent="0.25">
      <c r="O6264" t="str">
        <f t="shared" si="554"/>
        <v/>
      </c>
    </row>
    <row r="6265" spans="15:15" x14ac:dyDescent="0.25">
      <c r="O6265" t="str">
        <f t="shared" si="554"/>
        <v/>
      </c>
    </row>
    <row r="6266" spans="15:15" x14ac:dyDescent="0.25">
      <c r="O6266" t="str">
        <f t="shared" si="554"/>
        <v/>
      </c>
    </row>
    <row r="6267" spans="15:15" x14ac:dyDescent="0.25">
      <c r="O6267" t="str">
        <f t="shared" si="554"/>
        <v/>
      </c>
    </row>
    <row r="6268" spans="15:15" x14ac:dyDescent="0.25">
      <c r="O6268" t="str">
        <f t="shared" si="554"/>
        <v/>
      </c>
    </row>
    <row r="6269" spans="15:15" x14ac:dyDescent="0.25">
      <c r="O6269" t="str">
        <f t="shared" si="554"/>
        <v/>
      </c>
    </row>
    <row r="6270" spans="15:15" x14ac:dyDescent="0.25">
      <c r="O6270" t="str">
        <f t="shared" si="554"/>
        <v/>
      </c>
    </row>
    <row r="6271" spans="15:15" x14ac:dyDescent="0.25">
      <c r="O6271" t="str">
        <f t="shared" si="554"/>
        <v/>
      </c>
    </row>
    <row r="6272" spans="15:15" x14ac:dyDescent="0.25">
      <c r="O6272" t="str">
        <f t="shared" si="554"/>
        <v/>
      </c>
    </row>
    <row r="6273" spans="15:15" x14ac:dyDescent="0.25">
      <c r="O6273" t="str">
        <f t="shared" si="554"/>
        <v/>
      </c>
    </row>
    <row r="6274" spans="15:15" x14ac:dyDescent="0.25">
      <c r="O6274" t="str">
        <f t="shared" si="554"/>
        <v/>
      </c>
    </row>
    <row r="6275" spans="15:15" x14ac:dyDescent="0.25">
      <c r="O6275" t="str">
        <f t="shared" si="554"/>
        <v/>
      </c>
    </row>
    <row r="6276" spans="15:15" x14ac:dyDescent="0.25">
      <c r="O6276" t="str">
        <f t="shared" si="554"/>
        <v/>
      </c>
    </row>
    <row r="6277" spans="15:15" x14ac:dyDescent="0.25">
      <c r="O6277" t="str">
        <f t="shared" si="554"/>
        <v/>
      </c>
    </row>
    <row r="6278" spans="15:15" x14ac:dyDescent="0.25">
      <c r="O6278" t="str">
        <f t="shared" si="554"/>
        <v/>
      </c>
    </row>
    <row r="6279" spans="15:15" x14ac:dyDescent="0.25">
      <c r="O6279" t="str">
        <f t="shared" si="554"/>
        <v/>
      </c>
    </row>
    <row r="6280" spans="15:15" x14ac:dyDescent="0.25">
      <c r="O6280" t="str">
        <f t="shared" si="554"/>
        <v/>
      </c>
    </row>
    <row r="6281" spans="15:15" x14ac:dyDescent="0.25">
      <c r="O6281" t="str">
        <f t="shared" si="554"/>
        <v/>
      </c>
    </row>
    <row r="6282" spans="15:15" x14ac:dyDescent="0.25">
      <c r="O6282" t="str">
        <f t="shared" ref="O6282:O6345" si="555">IF(P6282="","",O6281+1)</f>
        <v/>
      </c>
    </row>
    <row r="6283" spans="15:15" x14ac:dyDescent="0.25">
      <c r="O6283" t="str">
        <f t="shared" si="555"/>
        <v/>
      </c>
    </row>
    <row r="6284" spans="15:15" x14ac:dyDescent="0.25">
      <c r="O6284" t="str">
        <f t="shared" si="555"/>
        <v/>
      </c>
    </row>
    <row r="6285" spans="15:15" x14ac:dyDescent="0.25">
      <c r="O6285" t="str">
        <f t="shared" si="555"/>
        <v/>
      </c>
    </row>
    <row r="6286" spans="15:15" x14ac:dyDescent="0.25">
      <c r="O6286" t="str">
        <f t="shared" si="555"/>
        <v/>
      </c>
    </row>
    <row r="6287" spans="15:15" x14ac:dyDescent="0.25">
      <c r="O6287" t="str">
        <f t="shared" si="555"/>
        <v/>
      </c>
    </row>
    <row r="6288" spans="15:15" x14ac:dyDescent="0.25">
      <c r="O6288" t="str">
        <f t="shared" si="555"/>
        <v/>
      </c>
    </row>
    <row r="6289" spans="15:15" x14ac:dyDescent="0.25">
      <c r="O6289" t="str">
        <f t="shared" si="555"/>
        <v/>
      </c>
    </row>
    <row r="6290" spans="15:15" x14ac:dyDescent="0.25">
      <c r="O6290" t="str">
        <f t="shared" si="555"/>
        <v/>
      </c>
    </row>
    <row r="6291" spans="15:15" x14ac:dyDescent="0.25">
      <c r="O6291" t="str">
        <f t="shared" si="555"/>
        <v/>
      </c>
    </row>
    <row r="6292" spans="15:15" x14ac:dyDescent="0.25">
      <c r="O6292" t="str">
        <f t="shared" si="555"/>
        <v/>
      </c>
    </row>
    <row r="6293" spans="15:15" x14ac:dyDescent="0.25">
      <c r="O6293" t="str">
        <f t="shared" si="555"/>
        <v/>
      </c>
    </row>
    <row r="6294" spans="15:15" x14ac:dyDescent="0.25">
      <c r="O6294" t="str">
        <f t="shared" si="555"/>
        <v/>
      </c>
    </row>
    <row r="6295" spans="15:15" x14ac:dyDescent="0.25">
      <c r="O6295" t="str">
        <f t="shared" si="555"/>
        <v/>
      </c>
    </row>
    <row r="6296" spans="15:15" x14ac:dyDescent="0.25">
      <c r="O6296" t="str">
        <f t="shared" si="555"/>
        <v/>
      </c>
    </row>
    <row r="6297" spans="15:15" x14ac:dyDescent="0.25">
      <c r="O6297" t="str">
        <f t="shared" si="555"/>
        <v/>
      </c>
    </row>
    <row r="6298" spans="15:15" x14ac:dyDescent="0.25">
      <c r="O6298" t="str">
        <f t="shared" si="555"/>
        <v/>
      </c>
    </row>
    <row r="6299" spans="15:15" x14ac:dyDescent="0.25">
      <c r="O6299" t="str">
        <f t="shared" si="555"/>
        <v/>
      </c>
    </row>
    <row r="6300" spans="15:15" x14ac:dyDescent="0.25">
      <c r="O6300" t="str">
        <f t="shared" si="555"/>
        <v/>
      </c>
    </row>
    <row r="6301" spans="15:15" x14ac:dyDescent="0.25">
      <c r="O6301" t="str">
        <f t="shared" si="555"/>
        <v/>
      </c>
    </row>
    <row r="6302" spans="15:15" x14ac:dyDescent="0.25">
      <c r="O6302" t="str">
        <f t="shared" si="555"/>
        <v/>
      </c>
    </row>
    <row r="6303" spans="15:15" x14ac:dyDescent="0.25">
      <c r="O6303" t="str">
        <f t="shared" si="555"/>
        <v/>
      </c>
    </row>
    <row r="6304" spans="15:15" x14ac:dyDescent="0.25">
      <c r="O6304" t="str">
        <f t="shared" si="555"/>
        <v/>
      </c>
    </row>
    <row r="6305" spans="15:15" x14ac:dyDescent="0.25">
      <c r="O6305" t="str">
        <f t="shared" si="555"/>
        <v/>
      </c>
    </row>
    <row r="6306" spans="15:15" x14ac:dyDescent="0.25">
      <c r="O6306" t="str">
        <f t="shared" si="555"/>
        <v/>
      </c>
    </row>
    <row r="6307" spans="15:15" x14ac:dyDescent="0.25">
      <c r="O6307" t="str">
        <f t="shared" si="555"/>
        <v/>
      </c>
    </row>
    <row r="6308" spans="15:15" x14ac:dyDescent="0.25">
      <c r="O6308" t="str">
        <f t="shared" si="555"/>
        <v/>
      </c>
    </row>
    <row r="6309" spans="15:15" x14ac:dyDescent="0.25">
      <c r="O6309" t="str">
        <f t="shared" si="555"/>
        <v/>
      </c>
    </row>
    <row r="6310" spans="15:15" x14ac:dyDescent="0.25">
      <c r="O6310" t="str">
        <f t="shared" si="555"/>
        <v/>
      </c>
    </row>
    <row r="6311" spans="15:15" x14ac:dyDescent="0.25">
      <c r="O6311" t="str">
        <f t="shared" si="555"/>
        <v/>
      </c>
    </row>
    <row r="6312" spans="15:15" x14ac:dyDescent="0.25">
      <c r="O6312" t="str">
        <f t="shared" si="555"/>
        <v/>
      </c>
    </row>
    <row r="6313" spans="15:15" x14ac:dyDescent="0.25">
      <c r="O6313" t="str">
        <f t="shared" si="555"/>
        <v/>
      </c>
    </row>
    <row r="6314" spans="15:15" x14ac:dyDescent="0.25">
      <c r="O6314" t="str">
        <f t="shared" si="555"/>
        <v/>
      </c>
    </row>
    <row r="6315" spans="15:15" x14ac:dyDescent="0.25">
      <c r="O6315" t="str">
        <f t="shared" si="555"/>
        <v/>
      </c>
    </row>
    <row r="6316" spans="15:15" x14ac:dyDescent="0.25">
      <c r="O6316" t="str">
        <f t="shared" si="555"/>
        <v/>
      </c>
    </row>
    <row r="6317" spans="15:15" x14ac:dyDescent="0.25">
      <c r="O6317" t="str">
        <f t="shared" si="555"/>
        <v/>
      </c>
    </row>
    <row r="6318" spans="15:15" x14ac:dyDescent="0.25">
      <c r="O6318" t="str">
        <f t="shared" si="555"/>
        <v/>
      </c>
    </row>
    <row r="6319" spans="15:15" x14ac:dyDescent="0.25">
      <c r="O6319" t="str">
        <f t="shared" si="555"/>
        <v/>
      </c>
    </row>
    <row r="6320" spans="15:15" x14ac:dyDescent="0.25">
      <c r="O6320" t="str">
        <f t="shared" si="555"/>
        <v/>
      </c>
    </row>
    <row r="6321" spans="15:15" x14ac:dyDescent="0.25">
      <c r="O6321" t="str">
        <f t="shared" si="555"/>
        <v/>
      </c>
    </row>
    <row r="6322" spans="15:15" x14ac:dyDescent="0.25">
      <c r="O6322" t="str">
        <f t="shared" si="555"/>
        <v/>
      </c>
    </row>
    <row r="6323" spans="15:15" x14ac:dyDescent="0.25">
      <c r="O6323" t="str">
        <f t="shared" si="555"/>
        <v/>
      </c>
    </row>
    <row r="6324" spans="15:15" x14ac:dyDescent="0.25">
      <c r="O6324" t="str">
        <f t="shared" si="555"/>
        <v/>
      </c>
    </row>
    <row r="6325" spans="15:15" x14ac:dyDescent="0.25">
      <c r="O6325" t="str">
        <f t="shared" si="555"/>
        <v/>
      </c>
    </row>
    <row r="6326" spans="15:15" x14ac:dyDescent="0.25">
      <c r="O6326" t="str">
        <f t="shared" si="555"/>
        <v/>
      </c>
    </row>
    <row r="6327" spans="15:15" x14ac:dyDescent="0.25">
      <c r="O6327" t="str">
        <f t="shared" si="555"/>
        <v/>
      </c>
    </row>
    <row r="6328" spans="15:15" x14ac:dyDescent="0.25">
      <c r="O6328" t="str">
        <f t="shared" si="555"/>
        <v/>
      </c>
    </row>
    <row r="6329" spans="15:15" x14ac:dyDescent="0.25">
      <c r="O6329" t="str">
        <f t="shared" si="555"/>
        <v/>
      </c>
    </row>
    <row r="6330" spans="15:15" x14ac:dyDescent="0.25">
      <c r="O6330" t="str">
        <f t="shared" si="555"/>
        <v/>
      </c>
    </row>
    <row r="6331" spans="15:15" x14ac:dyDescent="0.25">
      <c r="O6331" t="str">
        <f t="shared" si="555"/>
        <v/>
      </c>
    </row>
    <row r="6332" spans="15:15" x14ac:dyDescent="0.25">
      <c r="O6332" t="str">
        <f t="shared" si="555"/>
        <v/>
      </c>
    </row>
    <row r="6333" spans="15:15" x14ac:dyDescent="0.25">
      <c r="O6333" t="str">
        <f t="shared" si="555"/>
        <v/>
      </c>
    </row>
    <row r="6334" spans="15:15" x14ac:dyDescent="0.25">
      <c r="O6334" t="str">
        <f t="shared" si="555"/>
        <v/>
      </c>
    </row>
    <row r="6335" spans="15:15" x14ac:dyDescent="0.25">
      <c r="O6335" t="str">
        <f t="shared" si="555"/>
        <v/>
      </c>
    </row>
    <row r="6336" spans="15:15" x14ac:dyDescent="0.25">
      <c r="O6336" t="str">
        <f t="shared" si="555"/>
        <v/>
      </c>
    </row>
    <row r="6337" spans="15:15" x14ac:dyDescent="0.25">
      <c r="O6337" t="str">
        <f t="shared" si="555"/>
        <v/>
      </c>
    </row>
    <row r="6338" spans="15:15" x14ac:dyDescent="0.25">
      <c r="O6338" t="str">
        <f t="shared" si="555"/>
        <v/>
      </c>
    </row>
    <row r="6339" spans="15:15" x14ac:dyDescent="0.25">
      <c r="O6339" t="str">
        <f t="shared" si="555"/>
        <v/>
      </c>
    </row>
    <row r="6340" spans="15:15" x14ac:dyDescent="0.25">
      <c r="O6340" t="str">
        <f t="shared" si="555"/>
        <v/>
      </c>
    </row>
    <row r="6341" spans="15:15" x14ac:dyDescent="0.25">
      <c r="O6341" t="str">
        <f t="shared" si="555"/>
        <v/>
      </c>
    </row>
    <row r="6342" spans="15:15" x14ac:dyDescent="0.25">
      <c r="O6342" t="str">
        <f t="shared" si="555"/>
        <v/>
      </c>
    </row>
    <row r="6343" spans="15:15" x14ac:dyDescent="0.25">
      <c r="O6343" t="str">
        <f t="shared" si="555"/>
        <v/>
      </c>
    </row>
    <row r="6344" spans="15:15" x14ac:dyDescent="0.25">
      <c r="O6344" t="str">
        <f t="shared" si="555"/>
        <v/>
      </c>
    </row>
    <row r="6345" spans="15:15" x14ac:dyDescent="0.25">
      <c r="O6345" t="str">
        <f t="shared" si="555"/>
        <v/>
      </c>
    </row>
    <row r="6346" spans="15:15" x14ac:dyDescent="0.25">
      <c r="O6346" t="str">
        <f t="shared" ref="O6346:O6409" si="556">IF(P6346="","",O6345+1)</f>
        <v/>
      </c>
    </row>
    <row r="6347" spans="15:15" x14ac:dyDescent="0.25">
      <c r="O6347" t="str">
        <f t="shared" si="556"/>
        <v/>
      </c>
    </row>
    <row r="6348" spans="15:15" x14ac:dyDescent="0.25">
      <c r="O6348" t="str">
        <f t="shared" si="556"/>
        <v/>
      </c>
    </row>
    <row r="6349" spans="15:15" x14ac:dyDescent="0.25">
      <c r="O6349" t="str">
        <f t="shared" si="556"/>
        <v/>
      </c>
    </row>
    <row r="6350" spans="15:15" x14ac:dyDescent="0.25">
      <c r="O6350" t="str">
        <f t="shared" si="556"/>
        <v/>
      </c>
    </row>
    <row r="6351" spans="15:15" x14ac:dyDescent="0.25">
      <c r="O6351" t="str">
        <f t="shared" si="556"/>
        <v/>
      </c>
    </row>
    <row r="6352" spans="15:15" x14ac:dyDescent="0.25">
      <c r="O6352" t="str">
        <f t="shared" si="556"/>
        <v/>
      </c>
    </row>
    <row r="6353" spans="15:15" x14ac:dyDescent="0.25">
      <c r="O6353" t="str">
        <f t="shared" si="556"/>
        <v/>
      </c>
    </row>
    <row r="6354" spans="15:15" x14ac:dyDescent="0.25">
      <c r="O6354" t="str">
        <f t="shared" si="556"/>
        <v/>
      </c>
    </row>
    <row r="6355" spans="15:15" x14ac:dyDescent="0.25">
      <c r="O6355" t="str">
        <f t="shared" si="556"/>
        <v/>
      </c>
    </row>
    <row r="6356" spans="15:15" x14ac:dyDescent="0.25">
      <c r="O6356" t="str">
        <f t="shared" si="556"/>
        <v/>
      </c>
    </row>
    <row r="6357" spans="15:15" x14ac:dyDescent="0.25">
      <c r="O6357" t="str">
        <f t="shared" si="556"/>
        <v/>
      </c>
    </row>
    <row r="6358" spans="15:15" x14ac:dyDescent="0.25">
      <c r="O6358" t="str">
        <f t="shared" si="556"/>
        <v/>
      </c>
    </row>
    <row r="6359" spans="15:15" x14ac:dyDescent="0.25">
      <c r="O6359" t="str">
        <f t="shared" si="556"/>
        <v/>
      </c>
    </row>
    <row r="6360" spans="15:15" x14ac:dyDescent="0.25">
      <c r="O6360" t="str">
        <f t="shared" si="556"/>
        <v/>
      </c>
    </row>
    <row r="6361" spans="15:15" x14ac:dyDescent="0.25">
      <c r="O6361" t="str">
        <f t="shared" si="556"/>
        <v/>
      </c>
    </row>
    <row r="6362" spans="15:15" x14ac:dyDescent="0.25">
      <c r="O6362" t="str">
        <f t="shared" si="556"/>
        <v/>
      </c>
    </row>
    <row r="6363" spans="15:15" x14ac:dyDescent="0.25">
      <c r="O6363" t="str">
        <f t="shared" si="556"/>
        <v/>
      </c>
    </row>
    <row r="6364" spans="15:15" x14ac:dyDescent="0.25">
      <c r="O6364" t="str">
        <f t="shared" si="556"/>
        <v/>
      </c>
    </row>
    <row r="6365" spans="15:15" x14ac:dyDescent="0.25">
      <c r="O6365" t="str">
        <f t="shared" si="556"/>
        <v/>
      </c>
    </row>
    <row r="6366" spans="15:15" x14ac:dyDescent="0.25">
      <c r="O6366" t="str">
        <f t="shared" si="556"/>
        <v/>
      </c>
    </row>
    <row r="6367" spans="15:15" x14ac:dyDescent="0.25">
      <c r="O6367" t="str">
        <f t="shared" si="556"/>
        <v/>
      </c>
    </row>
    <row r="6368" spans="15:15" x14ac:dyDescent="0.25">
      <c r="O6368" t="str">
        <f t="shared" si="556"/>
        <v/>
      </c>
    </row>
    <row r="6369" spans="15:15" x14ac:dyDescent="0.25">
      <c r="O6369" t="str">
        <f t="shared" si="556"/>
        <v/>
      </c>
    </row>
    <row r="6370" spans="15:15" x14ac:dyDescent="0.25">
      <c r="O6370" t="str">
        <f t="shared" si="556"/>
        <v/>
      </c>
    </row>
    <row r="6371" spans="15:15" x14ac:dyDescent="0.25">
      <c r="O6371" t="str">
        <f t="shared" si="556"/>
        <v/>
      </c>
    </row>
    <row r="6372" spans="15:15" x14ac:dyDescent="0.25">
      <c r="O6372" t="str">
        <f t="shared" si="556"/>
        <v/>
      </c>
    </row>
    <row r="6373" spans="15:15" x14ac:dyDescent="0.25">
      <c r="O6373" t="str">
        <f t="shared" si="556"/>
        <v/>
      </c>
    </row>
    <row r="6374" spans="15:15" x14ac:dyDescent="0.25">
      <c r="O6374" t="str">
        <f t="shared" si="556"/>
        <v/>
      </c>
    </row>
    <row r="6375" spans="15:15" x14ac:dyDescent="0.25">
      <c r="O6375" t="str">
        <f t="shared" si="556"/>
        <v/>
      </c>
    </row>
    <row r="6376" spans="15:15" x14ac:dyDescent="0.25">
      <c r="O6376" t="str">
        <f t="shared" si="556"/>
        <v/>
      </c>
    </row>
    <row r="6377" spans="15:15" x14ac:dyDescent="0.25">
      <c r="O6377" t="str">
        <f t="shared" si="556"/>
        <v/>
      </c>
    </row>
    <row r="6378" spans="15:15" x14ac:dyDescent="0.25">
      <c r="O6378" t="str">
        <f t="shared" si="556"/>
        <v/>
      </c>
    </row>
    <row r="6379" spans="15:15" x14ac:dyDescent="0.25">
      <c r="O6379" t="str">
        <f t="shared" si="556"/>
        <v/>
      </c>
    </row>
    <row r="6380" spans="15:15" x14ac:dyDescent="0.25">
      <c r="O6380" t="str">
        <f t="shared" si="556"/>
        <v/>
      </c>
    </row>
    <row r="6381" spans="15:15" x14ac:dyDescent="0.25">
      <c r="O6381" t="str">
        <f t="shared" si="556"/>
        <v/>
      </c>
    </row>
    <row r="6382" spans="15:15" x14ac:dyDescent="0.25">
      <c r="O6382" t="str">
        <f t="shared" si="556"/>
        <v/>
      </c>
    </row>
    <row r="6383" spans="15:15" x14ac:dyDescent="0.25">
      <c r="O6383" t="str">
        <f t="shared" si="556"/>
        <v/>
      </c>
    </row>
    <row r="6384" spans="15:15" x14ac:dyDescent="0.25">
      <c r="O6384" t="str">
        <f t="shared" si="556"/>
        <v/>
      </c>
    </row>
    <row r="6385" spans="15:15" x14ac:dyDescent="0.25">
      <c r="O6385" t="str">
        <f t="shared" si="556"/>
        <v/>
      </c>
    </row>
    <row r="6386" spans="15:15" x14ac:dyDescent="0.25">
      <c r="O6386" t="str">
        <f t="shared" si="556"/>
        <v/>
      </c>
    </row>
    <row r="6387" spans="15:15" x14ac:dyDescent="0.25">
      <c r="O6387" t="str">
        <f t="shared" si="556"/>
        <v/>
      </c>
    </row>
    <row r="6388" spans="15:15" x14ac:dyDescent="0.25">
      <c r="O6388" t="str">
        <f t="shared" si="556"/>
        <v/>
      </c>
    </row>
    <row r="6389" spans="15:15" x14ac:dyDescent="0.25">
      <c r="O6389" t="str">
        <f t="shared" si="556"/>
        <v/>
      </c>
    </row>
    <row r="6390" spans="15:15" x14ac:dyDescent="0.25">
      <c r="O6390" t="str">
        <f t="shared" si="556"/>
        <v/>
      </c>
    </row>
    <row r="6391" spans="15:15" x14ac:dyDescent="0.25">
      <c r="O6391" t="str">
        <f t="shared" si="556"/>
        <v/>
      </c>
    </row>
    <row r="6392" spans="15:15" x14ac:dyDescent="0.25">
      <c r="O6392" t="str">
        <f t="shared" si="556"/>
        <v/>
      </c>
    </row>
    <row r="6393" spans="15:15" x14ac:dyDescent="0.25">
      <c r="O6393" t="str">
        <f t="shared" si="556"/>
        <v/>
      </c>
    </row>
    <row r="6394" spans="15:15" x14ac:dyDescent="0.25">
      <c r="O6394" t="str">
        <f t="shared" si="556"/>
        <v/>
      </c>
    </row>
    <row r="6395" spans="15:15" x14ac:dyDescent="0.25">
      <c r="O6395" t="str">
        <f t="shared" si="556"/>
        <v/>
      </c>
    </row>
    <row r="6396" spans="15:15" x14ac:dyDescent="0.25">
      <c r="O6396" t="str">
        <f t="shared" si="556"/>
        <v/>
      </c>
    </row>
    <row r="6397" spans="15:15" x14ac:dyDescent="0.25">
      <c r="O6397" t="str">
        <f t="shared" si="556"/>
        <v/>
      </c>
    </row>
    <row r="6398" spans="15:15" x14ac:dyDescent="0.25">
      <c r="O6398" t="str">
        <f t="shared" si="556"/>
        <v/>
      </c>
    </row>
    <row r="6399" spans="15:15" x14ac:dyDescent="0.25">
      <c r="O6399" t="str">
        <f t="shared" si="556"/>
        <v/>
      </c>
    </row>
    <row r="6400" spans="15:15" x14ac:dyDescent="0.25">
      <c r="O6400" t="str">
        <f t="shared" si="556"/>
        <v/>
      </c>
    </row>
    <row r="6401" spans="15:15" x14ac:dyDescent="0.25">
      <c r="O6401" t="str">
        <f t="shared" si="556"/>
        <v/>
      </c>
    </row>
    <row r="6402" spans="15:15" x14ac:dyDescent="0.25">
      <c r="O6402" t="str">
        <f t="shared" si="556"/>
        <v/>
      </c>
    </row>
    <row r="6403" spans="15:15" x14ac:dyDescent="0.25">
      <c r="O6403" t="str">
        <f t="shared" si="556"/>
        <v/>
      </c>
    </row>
    <row r="6404" spans="15:15" x14ac:dyDescent="0.25">
      <c r="O6404" t="str">
        <f t="shared" si="556"/>
        <v/>
      </c>
    </row>
    <row r="6405" spans="15:15" x14ac:dyDescent="0.25">
      <c r="O6405" t="str">
        <f t="shared" si="556"/>
        <v/>
      </c>
    </row>
    <row r="6406" spans="15:15" x14ac:dyDescent="0.25">
      <c r="O6406" t="str">
        <f t="shared" si="556"/>
        <v/>
      </c>
    </row>
    <row r="6407" spans="15:15" x14ac:dyDescent="0.25">
      <c r="O6407" t="str">
        <f t="shared" si="556"/>
        <v/>
      </c>
    </row>
    <row r="6408" spans="15:15" x14ac:dyDescent="0.25">
      <c r="O6408" t="str">
        <f t="shared" si="556"/>
        <v/>
      </c>
    </row>
    <row r="6409" spans="15:15" x14ac:dyDescent="0.25">
      <c r="O6409" t="str">
        <f t="shared" si="556"/>
        <v/>
      </c>
    </row>
    <row r="6410" spans="15:15" x14ac:dyDescent="0.25">
      <c r="O6410" t="str">
        <f t="shared" ref="O6410:O6473" si="557">IF(P6410="","",O6409+1)</f>
        <v/>
      </c>
    </row>
    <row r="6411" spans="15:15" x14ac:dyDescent="0.25">
      <c r="O6411" t="str">
        <f t="shared" si="557"/>
        <v/>
      </c>
    </row>
    <row r="6412" spans="15:15" x14ac:dyDescent="0.25">
      <c r="O6412" t="str">
        <f t="shared" si="557"/>
        <v/>
      </c>
    </row>
    <row r="6413" spans="15:15" x14ac:dyDescent="0.25">
      <c r="O6413" t="str">
        <f t="shared" si="557"/>
        <v/>
      </c>
    </row>
    <row r="6414" spans="15:15" x14ac:dyDescent="0.25">
      <c r="O6414" t="str">
        <f t="shared" si="557"/>
        <v/>
      </c>
    </row>
    <row r="6415" spans="15:15" x14ac:dyDescent="0.25">
      <c r="O6415" t="str">
        <f t="shared" si="557"/>
        <v/>
      </c>
    </row>
    <row r="6416" spans="15:15" x14ac:dyDescent="0.25">
      <c r="O6416" t="str">
        <f t="shared" si="557"/>
        <v/>
      </c>
    </row>
    <row r="6417" spans="15:15" x14ac:dyDescent="0.25">
      <c r="O6417" t="str">
        <f t="shared" si="557"/>
        <v/>
      </c>
    </row>
    <row r="6418" spans="15:15" x14ac:dyDescent="0.25">
      <c r="O6418" t="str">
        <f t="shared" si="557"/>
        <v/>
      </c>
    </row>
    <row r="6419" spans="15:15" x14ac:dyDescent="0.25">
      <c r="O6419" t="str">
        <f t="shared" si="557"/>
        <v/>
      </c>
    </row>
    <row r="6420" spans="15:15" x14ac:dyDescent="0.25">
      <c r="O6420" t="str">
        <f t="shared" si="557"/>
        <v/>
      </c>
    </row>
    <row r="6421" spans="15:15" x14ac:dyDescent="0.25">
      <c r="O6421" t="str">
        <f t="shared" si="557"/>
        <v/>
      </c>
    </row>
    <row r="6422" spans="15:15" x14ac:dyDescent="0.25">
      <c r="O6422" t="str">
        <f t="shared" si="557"/>
        <v/>
      </c>
    </row>
    <row r="6423" spans="15:15" x14ac:dyDescent="0.25">
      <c r="O6423" t="str">
        <f t="shared" si="557"/>
        <v/>
      </c>
    </row>
    <row r="6424" spans="15:15" x14ac:dyDescent="0.25">
      <c r="O6424" t="str">
        <f t="shared" si="557"/>
        <v/>
      </c>
    </row>
    <row r="6425" spans="15:15" x14ac:dyDescent="0.25">
      <c r="O6425" t="str">
        <f t="shared" si="557"/>
        <v/>
      </c>
    </row>
    <row r="6426" spans="15:15" x14ac:dyDescent="0.25">
      <c r="O6426" t="str">
        <f t="shared" si="557"/>
        <v/>
      </c>
    </row>
    <row r="6427" spans="15:15" x14ac:dyDescent="0.25">
      <c r="O6427" t="str">
        <f t="shared" si="557"/>
        <v/>
      </c>
    </row>
    <row r="6428" spans="15:15" x14ac:dyDescent="0.25">
      <c r="O6428" t="str">
        <f t="shared" si="557"/>
        <v/>
      </c>
    </row>
    <row r="6429" spans="15:15" x14ac:dyDescent="0.25">
      <c r="O6429" t="str">
        <f t="shared" si="557"/>
        <v/>
      </c>
    </row>
    <row r="6430" spans="15:15" x14ac:dyDescent="0.25">
      <c r="O6430" t="str">
        <f t="shared" si="557"/>
        <v/>
      </c>
    </row>
    <row r="6431" spans="15:15" x14ac:dyDescent="0.25">
      <c r="O6431" t="str">
        <f t="shared" si="557"/>
        <v/>
      </c>
    </row>
    <row r="6432" spans="15:15" x14ac:dyDescent="0.25">
      <c r="O6432" t="str">
        <f t="shared" si="557"/>
        <v/>
      </c>
    </row>
    <row r="6433" spans="15:15" x14ac:dyDescent="0.25">
      <c r="O6433" t="str">
        <f t="shared" si="557"/>
        <v/>
      </c>
    </row>
    <row r="6434" spans="15:15" x14ac:dyDescent="0.25">
      <c r="O6434" t="str">
        <f t="shared" si="557"/>
        <v/>
      </c>
    </row>
    <row r="6435" spans="15:15" x14ac:dyDescent="0.25">
      <c r="O6435" t="str">
        <f t="shared" si="557"/>
        <v/>
      </c>
    </row>
    <row r="6436" spans="15:15" x14ac:dyDescent="0.25">
      <c r="O6436" t="str">
        <f t="shared" si="557"/>
        <v/>
      </c>
    </row>
    <row r="6437" spans="15:15" x14ac:dyDescent="0.25">
      <c r="O6437" t="str">
        <f t="shared" si="557"/>
        <v/>
      </c>
    </row>
    <row r="6438" spans="15:15" x14ac:dyDescent="0.25">
      <c r="O6438" t="str">
        <f t="shared" si="557"/>
        <v/>
      </c>
    </row>
    <row r="6439" spans="15:15" x14ac:dyDescent="0.25">
      <c r="O6439" t="str">
        <f t="shared" si="557"/>
        <v/>
      </c>
    </row>
    <row r="6440" spans="15:15" x14ac:dyDescent="0.25">
      <c r="O6440" t="str">
        <f t="shared" si="557"/>
        <v/>
      </c>
    </row>
    <row r="6441" spans="15:15" x14ac:dyDescent="0.25">
      <c r="O6441" t="str">
        <f t="shared" si="557"/>
        <v/>
      </c>
    </row>
    <row r="6442" spans="15:15" x14ac:dyDescent="0.25">
      <c r="O6442" t="str">
        <f t="shared" si="557"/>
        <v/>
      </c>
    </row>
    <row r="6443" spans="15:15" x14ac:dyDescent="0.25">
      <c r="O6443" t="str">
        <f t="shared" si="557"/>
        <v/>
      </c>
    </row>
    <row r="6444" spans="15:15" x14ac:dyDescent="0.25">
      <c r="O6444" t="str">
        <f t="shared" si="557"/>
        <v/>
      </c>
    </row>
    <row r="6445" spans="15:15" x14ac:dyDescent="0.25">
      <c r="O6445" t="str">
        <f t="shared" si="557"/>
        <v/>
      </c>
    </row>
    <row r="6446" spans="15:15" x14ac:dyDescent="0.25">
      <c r="O6446" t="str">
        <f t="shared" si="557"/>
        <v/>
      </c>
    </row>
    <row r="6447" spans="15:15" x14ac:dyDescent="0.25">
      <c r="O6447" t="str">
        <f t="shared" si="557"/>
        <v/>
      </c>
    </row>
    <row r="6448" spans="15:15" x14ac:dyDescent="0.25">
      <c r="O6448" t="str">
        <f t="shared" si="557"/>
        <v/>
      </c>
    </row>
    <row r="6449" spans="15:15" x14ac:dyDescent="0.25">
      <c r="O6449" t="str">
        <f t="shared" si="557"/>
        <v/>
      </c>
    </row>
    <row r="6450" spans="15:15" x14ac:dyDescent="0.25">
      <c r="O6450" t="str">
        <f t="shared" si="557"/>
        <v/>
      </c>
    </row>
    <row r="6451" spans="15:15" x14ac:dyDescent="0.25">
      <c r="O6451" t="str">
        <f t="shared" si="557"/>
        <v/>
      </c>
    </row>
    <row r="6452" spans="15:15" x14ac:dyDescent="0.25">
      <c r="O6452" t="str">
        <f t="shared" si="557"/>
        <v/>
      </c>
    </row>
    <row r="6453" spans="15:15" x14ac:dyDescent="0.25">
      <c r="O6453" t="str">
        <f t="shared" si="557"/>
        <v/>
      </c>
    </row>
    <row r="6454" spans="15:15" x14ac:dyDescent="0.25">
      <c r="O6454" t="str">
        <f t="shared" si="557"/>
        <v/>
      </c>
    </row>
    <row r="6455" spans="15:15" x14ac:dyDescent="0.25">
      <c r="O6455" t="str">
        <f t="shared" si="557"/>
        <v/>
      </c>
    </row>
    <row r="6456" spans="15:15" x14ac:dyDescent="0.25">
      <c r="O6456" t="str">
        <f t="shared" si="557"/>
        <v/>
      </c>
    </row>
    <row r="6457" spans="15:15" x14ac:dyDescent="0.25">
      <c r="O6457" t="str">
        <f t="shared" si="557"/>
        <v/>
      </c>
    </row>
    <row r="6458" spans="15:15" x14ac:dyDescent="0.25">
      <c r="O6458" t="str">
        <f t="shared" si="557"/>
        <v/>
      </c>
    </row>
    <row r="6459" spans="15:15" x14ac:dyDescent="0.25">
      <c r="O6459" t="str">
        <f t="shared" si="557"/>
        <v/>
      </c>
    </row>
    <row r="6460" spans="15:15" x14ac:dyDescent="0.25">
      <c r="O6460" t="str">
        <f t="shared" si="557"/>
        <v/>
      </c>
    </row>
    <row r="6461" spans="15:15" x14ac:dyDescent="0.25">
      <c r="O6461" t="str">
        <f t="shared" si="557"/>
        <v/>
      </c>
    </row>
    <row r="6462" spans="15:15" x14ac:dyDescent="0.25">
      <c r="O6462" t="str">
        <f t="shared" si="557"/>
        <v/>
      </c>
    </row>
    <row r="6463" spans="15:15" x14ac:dyDescent="0.25">
      <c r="O6463" t="str">
        <f t="shared" si="557"/>
        <v/>
      </c>
    </row>
    <row r="6464" spans="15:15" x14ac:dyDescent="0.25">
      <c r="O6464" t="str">
        <f t="shared" si="557"/>
        <v/>
      </c>
    </row>
    <row r="6465" spans="15:15" x14ac:dyDescent="0.25">
      <c r="O6465" t="str">
        <f t="shared" si="557"/>
        <v/>
      </c>
    </row>
    <row r="6466" spans="15:15" x14ac:dyDescent="0.25">
      <c r="O6466" t="str">
        <f t="shared" si="557"/>
        <v/>
      </c>
    </row>
    <row r="6467" spans="15:15" x14ac:dyDescent="0.25">
      <c r="O6467" t="str">
        <f t="shared" si="557"/>
        <v/>
      </c>
    </row>
    <row r="6468" spans="15:15" x14ac:dyDescent="0.25">
      <c r="O6468" t="str">
        <f t="shared" si="557"/>
        <v/>
      </c>
    </row>
    <row r="6469" spans="15:15" x14ac:dyDescent="0.25">
      <c r="O6469" t="str">
        <f t="shared" si="557"/>
        <v/>
      </c>
    </row>
    <row r="6470" spans="15:15" x14ac:dyDescent="0.25">
      <c r="O6470" t="str">
        <f t="shared" si="557"/>
        <v/>
      </c>
    </row>
    <row r="6471" spans="15:15" x14ac:dyDescent="0.25">
      <c r="O6471" t="str">
        <f t="shared" si="557"/>
        <v/>
      </c>
    </row>
    <row r="6472" spans="15:15" x14ac:dyDescent="0.25">
      <c r="O6472" t="str">
        <f t="shared" si="557"/>
        <v/>
      </c>
    </row>
    <row r="6473" spans="15:15" x14ac:dyDescent="0.25">
      <c r="O6473" t="str">
        <f t="shared" si="557"/>
        <v/>
      </c>
    </row>
    <row r="6474" spans="15:15" x14ac:dyDescent="0.25">
      <c r="O6474" t="str">
        <f t="shared" ref="O6474:O6537" si="558">IF(P6474="","",O6473+1)</f>
        <v/>
      </c>
    </row>
    <row r="6475" spans="15:15" x14ac:dyDescent="0.25">
      <c r="O6475" t="str">
        <f t="shared" si="558"/>
        <v/>
      </c>
    </row>
    <row r="6476" spans="15:15" x14ac:dyDescent="0.25">
      <c r="O6476" t="str">
        <f t="shared" si="558"/>
        <v/>
      </c>
    </row>
    <row r="6477" spans="15:15" x14ac:dyDescent="0.25">
      <c r="O6477" t="str">
        <f t="shared" si="558"/>
        <v/>
      </c>
    </row>
    <row r="6478" spans="15:15" x14ac:dyDescent="0.25">
      <c r="O6478" t="str">
        <f t="shared" si="558"/>
        <v/>
      </c>
    </row>
    <row r="6479" spans="15:15" x14ac:dyDescent="0.25">
      <c r="O6479" t="str">
        <f t="shared" si="558"/>
        <v/>
      </c>
    </row>
    <row r="6480" spans="15:15" x14ac:dyDescent="0.25">
      <c r="O6480" t="str">
        <f t="shared" si="558"/>
        <v/>
      </c>
    </row>
    <row r="6481" spans="15:15" x14ac:dyDescent="0.25">
      <c r="O6481" t="str">
        <f t="shared" si="558"/>
        <v/>
      </c>
    </row>
    <row r="6482" spans="15:15" x14ac:dyDescent="0.25">
      <c r="O6482" t="str">
        <f t="shared" si="558"/>
        <v/>
      </c>
    </row>
    <row r="6483" spans="15:15" x14ac:dyDescent="0.25">
      <c r="O6483" t="str">
        <f t="shared" si="558"/>
        <v/>
      </c>
    </row>
    <row r="6484" spans="15:15" x14ac:dyDescent="0.25">
      <c r="O6484" t="str">
        <f t="shared" si="558"/>
        <v/>
      </c>
    </row>
    <row r="6485" spans="15:15" x14ac:dyDescent="0.25">
      <c r="O6485" t="str">
        <f t="shared" si="558"/>
        <v/>
      </c>
    </row>
    <row r="6486" spans="15:15" x14ac:dyDescent="0.25">
      <c r="O6486" t="str">
        <f t="shared" si="558"/>
        <v/>
      </c>
    </row>
    <row r="6487" spans="15:15" x14ac:dyDescent="0.25">
      <c r="O6487" t="str">
        <f t="shared" si="558"/>
        <v/>
      </c>
    </row>
    <row r="6488" spans="15:15" x14ac:dyDescent="0.25">
      <c r="O6488" t="str">
        <f t="shared" si="558"/>
        <v/>
      </c>
    </row>
    <row r="6489" spans="15:15" x14ac:dyDescent="0.25">
      <c r="O6489" t="str">
        <f t="shared" si="558"/>
        <v/>
      </c>
    </row>
    <row r="6490" spans="15:15" x14ac:dyDescent="0.25">
      <c r="O6490" t="str">
        <f t="shared" si="558"/>
        <v/>
      </c>
    </row>
    <row r="6491" spans="15:15" x14ac:dyDescent="0.25">
      <c r="O6491" t="str">
        <f t="shared" si="558"/>
        <v/>
      </c>
    </row>
    <row r="6492" spans="15:15" x14ac:dyDescent="0.25">
      <c r="O6492" t="str">
        <f t="shared" si="558"/>
        <v/>
      </c>
    </row>
    <row r="6493" spans="15:15" x14ac:dyDescent="0.25">
      <c r="O6493" t="str">
        <f t="shared" si="558"/>
        <v/>
      </c>
    </row>
    <row r="6494" spans="15:15" x14ac:dyDescent="0.25">
      <c r="O6494" t="str">
        <f t="shared" si="558"/>
        <v/>
      </c>
    </row>
    <row r="6495" spans="15:15" x14ac:dyDescent="0.25">
      <c r="O6495" t="str">
        <f t="shared" si="558"/>
        <v/>
      </c>
    </row>
    <row r="6496" spans="15:15" x14ac:dyDescent="0.25">
      <c r="O6496" t="str">
        <f t="shared" si="558"/>
        <v/>
      </c>
    </row>
    <row r="6497" spans="15:15" x14ac:dyDescent="0.25">
      <c r="O6497" t="str">
        <f t="shared" si="558"/>
        <v/>
      </c>
    </row>
    <row r="6498" spans="15:15" x14ac:dyDescent="0.25">
      <c r="O6498" t="str">
        <f t="shared" si="558"/>
        <v/>
      </c>
    </row>
    <row r="6499" spans="15:15" x14ac:dyDescent="0.25">
      <c r="O6499" t="str">
        <f t="shared" si="558"/>
        <v/>
      </c>
    </row>
    <row r="6500" spans="15:15" x14ac:dyDescent="0.25">
      <c r="O6500" t="str">
        <f t="shared" si="558"/>
        <v/>
      </c>
    </row>
    <row r="6501" spans="15:15" x14ac:dyDescent="0.25">
      <c r="O6501" t="str">
        <f t="shared" si="558"/>
        <v/>
      </c>
    </row>
    <row r="6502" spans="15:15" x14ac:dyDescent="0.25">
      <c r="O6502" t="str">
        <f t="shared" si="558"/>
        <v/>
      </c>
    </row>
    <row r="6503" spans="15:15" x14ac:dyDescent="0.25">
      <c r="O6503" t="str">
        <f t="shared" si="558"/>
        <v/>
      </c>
    </row>
    <row r="6504" spans="15:15" x14ac:dyDescent="0.25">
      <c r="O6504" t="str">
        <f t="shared" si="558"/>
        <v/>
      </c>
    </row>
    <row r="6505" spans="15:15" x14ac:dyDescent="0.25">
      <c r="O6505" t="str">
        <f t="shared" si="558"/>
        <v/>
      </c>
    </row>
    <row r="6506" spans="15:15" x14ac:dyDescent="0.25">
      <c r="O6506" t="str">
        <f t="shared" si="558"/>
        <v/>
      </c>
    </row>
    <row r="6507" spans="15:15" x14ac:dyDescent="0.25">
      <c r="O6507" t="str">
        <f t="shared" si="558"/>
        <v/>
      </c>
    </row>
    <row r="6508" spans="15:15" x14ac:dyDescent="0.25">
      <c r="O6508" t="str">
        <f t="shared" si="558"/>
        <v/>
      </c>
    </row>
    <row r="6509" spans="15:15" x14ac:dyDescent="0.25">
      <c r="O6509" t="str">
        <f t="shared" si="558"/>
        <v/>
      </c>
    </row>
    <row r="6510" spans="15:15" x14ac:dyDescent="0.25">
      <c r="O6510" t="str">
        <f t="shared" si="558"/>
        <v/>
      </c>
    </row>
    <row r="6511" spans="15:15" x14ac:dyDescent="0.25">
      <c r="O6511" t="str">
        <f t="shared" si="558"/>
        <v/>
      </c>
    </row>
    <row r="6512" spans="15:15" x14ac:dyDescent="0.25">
      <c r="O6512" t="str">
        <f t="shared" si="558"/>
        <v/>
      </c>
    </row>
    <row r="6513" spans="15:15" x14ac:dyDescent="0.25">
      <c r="O6513" t="str">
        <f t="shared" si="558"/>
        <v/>
      </c>
    </row>
    <row r="6514" spans="15:15" x14ac:dyDescent="0.25">
      <c r="O6514" t="str">
        <f t="shared" si="558"/>
        <v/>
      </c>
    </row>
    <row r="6515" spans="15:15" x14ac:dyDescent="0.25">
      <c r="O6515" t="str">
        <f t="shared" si="558"/>
        <v/>
      </c>
    </row>
    <row r="6516" spans="15:15" x14ac:dyDescent="0.25">
      <c r="O6516" t="str">
        <f t="shared" si="558"/>
        <v/>
      </c>
    </row>
    <row r="6517" spans="15:15" x14ac:dyDescent="0.25">
      <c r="O6517" t="str">
        <f t="shared" si="558"/>
        <v/>
      </c>
    </row>
    <row r="6518" spans="15:15" x14ac:dyDescent="0.25">
      <c r="O6518" t="str">
        <f t="shared" si="558"/>
        <v/>
      </c>
    </row>
    <row r="6519" spans="15:15" x14ac:dyDescent="0.25">
      <c r="O6519" t="str">
        <f t="shared" si="558"/>
        <v/>
      </c>
    </row>
    <row r="6520" spans="15:15" x14ac:dyDescent="0.25">
      <c r="O6520" t="str">
        <f t="shared" si="558"/>
        <v/>
      </c>
    </row>
    <row r="6521" spans="15:15" x14ac:dyDescent="0.25">
      <c r="O6521" t="str">
        <f t="shared" si="558"/>
        <v/>
      </c>
    </row>
    <row r="6522" spans="15:15" x14ac:dyDescent="0.25">
      <c r="O6522" t="str">
        <f t="shared" si="558"/>
        <v/>
      </c>
    </row>
    <row r="6523" spans="15:15" x14ac:dyDescent="0.25">
      <c r="O6523" t="str">
        <f t="shared" si="558"/>
        <v/>
      </c>
    </row>
    <row r="6524" spans="15:15" x14ac:dyDescent="0.25">
      <c r="O6524" t="str">
        <f t="shared" si="558"/>
        <v/>
      </c>
    </row>
    <row r="6525" spans="15:15" x14ac:dyDescent="0.25">
      <c r="O6525" t="str">
        <f t="shared" si="558"/>
        <v/>
      </c>
    </row>
    <row r="6526" spans="15:15" x14ac:dyDescent="0.25">
      <c r="O6526" t="str">
        <f t="shared" si="558"/>
        <v/>
      </c>
    </row>
    <row r="6527" spans="15:15" x14ac:dyDescent="0.25">
      <c r="O6527" t="str">
        <f t="shared" si="558"/>
        <v/>
      </c>
    </row>
    <row r="6528" spans="15:15" x14ac:dyDescent="0.25">
      <c r="O6528" t="str">
        <f t="shared" si="558"/>
        <v/>
      </c>
    </row>
    <row r="6529" spans="15:15" x14ac:dyDescent="0.25">
      <c r="O6529" t="str">
        <f t="shared" si="558"/>
        <v/>
      </c>
    </row>
    <row r="6530" spans="15:15" x14ac:dyDescent="0.25">
      <c r="O6530" t="str">
        <f t="shared" si="558"/>
        <v/>
      </c>
    </row>
    <row r="6531" spans="15:15" x14ac:dyDescent="0.25">
      <c r="O6531" t="str">
        <f t="shared" si="558"/>
        <v/>
      </c>
    </row>
    <row r="6532" spans="15:15" x14ac:dyDescent="0.25">
      <c r="O6532" t="str">
        <f t="shared" si="558"/>
        <v/>
      </c>
    </row>
    <row r="6533" spans="15:15" x14ac:dyDescent="0.25">
      <c r="O6533" t="str">
        <f t="shared" si="558"/>
        <v/>
      </c>
    </row>
    <row r="6534" spans="15:15" x14ac:dyDescent="0.25">
      <c r="O6534" t="str">
        <f t="shared" si="558"/>
        <v/>
      </c>
    </row>
    <row r="6535" spans="15:15" x14ac:dyDescent="0.25">
      <c r="O6535" t="str">
        <f t="shared" si="558"/>
        <v/>
      </c>
    </row>
    <row r="6536" spans="15:15" x14ac:dyDescent="0.25">
      <c r="O6536" t="str">
        <f t="shared" si="558"/>
        <v/>
      </c>
    </row>
    <row r="6537" spans="15:15" x14ac:dyDescent="0.25">
      <c r="O6537" t="str">
        <f t="shared" si="558"/>
        <v/>
      </c>
    </row>
    <row r="6538" spans="15:15" x14ac:dyDescent="0.25">
      <c r="O6538" t="str">
        <f t="shared" ref="O6538:O6601" si="559">IF(P6538="","",O6537+1)</f>
        <v/>
      </c>
    </row>
    <row r="6539" spans="15:15" x14ac:dyDescent="0.25">
      <c r="O6539" t="str">
        <f t="shared" si="559"/>
        <v/>
      </c>
    </row>
    <row r="6540" spans="15:15" x14ac:dyDescent="0.25">
      <c r="O6540" t="str">
        <f t="shared" si="559"/>
        <v/>
      </c>
    </row>
    <row r="6541" spans="15:15" x14ac:dyDescent="0.25">
      <c r="O6541" t="str">
        <f t="shared" si="559"/>
        <v/>
      </c>
    </row>
    <row r="6542" spans="15:15" x14ac:dyDescent="0.25">
      <c r="O6542" t="str">
        <f t="shared" si="559"/>
        <v/>
      </c>
    </row>
    <row r="6543" spans="15:15" x14ac:dyDescent="0.25">
      <c r="O6543" t="str">
        <f t="shared" si="559"/>
        <v/>
      </c>
    </row>
    <row r="6544" spans="15:15" x14ac:dyDescent="0.25">
      <c r="O6544" t="str">
        <f t="shared" si="559"/>
        <v/>
      </c>
    </row>
    <row r="6545" spans="15:15" x14ac:dyDescent="0.25">
      <c r="O6545" t="str">
        <f t="shared" si="559"/>
        <v/>
      </c>
    </row>
    <row r="6546" spans="15:15" x14ac:dyDescent="0.25">
      <c r="O6546" t="str">
        <f t="shared" si="559"/>
        <v/>
      </c>
    </row>
    <row r="6547" spans="15:15" x14ac:dyDescent="0.25">
      <c r="O6547" t="str">
        <f t="shared" si="559"/>
        <v/>
      </c>
    </row>
    <row r="6548" spans="15:15" x14ac:dyDescent="0.25">
      <c r="O6548" t="str">
        <f t="shared" si="559"/>
        <v/>
      </c>
    </row>
    <row r="6549" spans="15:15" x14ac:dyDescent="0.25">
      <c r="O6549" t="str">
        <f t="shared" si="559"/>
        <v/>
      </c>
    </row>
    <row r="6550" spans="15:15" x14ac:dyDescent="0.25">
      <c r="O6550" t="str">
        <f t="shared" si="559"/>
        <v/>
      </c>
    </row>
    <row r="6551" spans="15:15" x14ac:dyDescent="0.25">
      <c r="O6551" t="str">
        <f t="shared" si="559"/>
        <v/>
      </c>
    </row>
    <row r="6552" spans="15:15" x14ac:dyDescent="0.25">
      <c r="O6552" t="str">
        <f t="shared" si="559"/>
        <v/>
      </c>
    </row>
    <row r="6553" spans="15:15" x14ac:dyDescent="0.25">
      <c r="O6553" t="str">
        <f t="shared" si="559"/>
        <v/>
      </c>
    </row>
    <row r="6554" spans="15:15" x14ac:dyDescent="0.25">
      <c r="O6554" t="str">
        <f t="shared" si="559"/>
        <v/>
      </c>
    </row>
    <row r="6555" spans="15:15" x14ac:dyDescent="0.25">
      <c r="O6555" t="str">
        <f t="shared" si="559"/>
        <v/>
      </c>
    </row>
    <row r="6556" spans="15:15" x14ac:dyDescent="0.25">
      <c r="O6556" t="str">
        <f t="shared" si="559"/>
        <v/>
      </c>
    </row>
    <row r="6557" spans="15:15" x14ac:dyDescent="0.25">
      <c r="O6557" t="str">
        <f t="shared" si="559"/>
        <v/>
      </c>
    </row>
    <row r="6558" spans="15:15" x14ac:dyDescent="0.25">
      <c r="O6558" t="str">
        <f t="shared" si="559"/>
        <v/>
      </c>
    </row>
    <row r="6559" spans="15:15" x14ac:dyDescent="0.25">
      <c r="O6559" t="str">
        <f t="shared" si="559"/>
        <v/>
      </c>
    </row>
    <row r="6560" spans="15:15" x14ac:dyDescent="0.25">
      <c r="O6560" t="str">
        <f t="shared" si="559"/>
        <v/>
      </c>
    </row>
    <row r="6561" spans="15:15" x14ac:dyDescent="0.25">
      <c r="O6561" t="str">
        <f t="shared" si="559"/>
        <v/>
      </c>
    </row>
    <row r="6562" spans="15:15" x14ac:dyDescent="0.25">
      <c r="O6562" t="str">
        <f t="shared" si="559"/>
        <v/>
      </c>
    </row>
    <row r="6563" spans="15:15" x14ac:dyDescent="0.25">
      <c r="O6563" t="str">
        <f t="shared" si="559"/>
        <v/>
      </c>
    </row>
    <row r="6564" spans="15:15" x14ac:dyDescent="0.25">
      <c r="O6564" t="str">
        <f t="shared" si="559"/>
        <v/>
      </c>
    </row>
    <row r="6565" spans="15:15" x14ac:dyDescent="0.25">
      <c r="O6565" t="str">
        <f t="shared" si="559"/>
        <v/>
      </c>
    </row>
    <row r="6566" spans="15:15" x14ac:dyDescent="0.25">
      <c r="O6566" t="str">
        <f t="shared" si="559"/>
        <v/>
      </c>
    </row>
    <row r="6567" spans="15:15" x14ac:dyDescent="0.25">
      <c r="O6567" t="str">
        <f t="shared" si="559"/>
        <v/>
      </c>
    </row>
    <row r="6568" spans="15:15" x14ac:dyDescent="0.25">
      <c r="O6568" t="str">
        <f t="shared" si="559"/>
        <v/>
      </c>
    </row>
    <row r="6569" spans="15:15" x14ac:dyDescent="0.25">
      <c r="O6569" t="str">
        <f t="shared" si="559"/>
        <v/>
      </c>
    </row>
    <row r="6570" spans="15:15" x14ac:dyDescent="0.25">
      <c r="O6570" t="str">
        <f t="shared" si="559"/>
        <v/>
      </c>
    </row>
    <row r="6571" spans="15:15" x14ac:dyDescent="0.25">
      <c r="O6571" t="str">
        <f t="shared" si="559"/>
        <v/>
      </c>
    </row>
    <row r="6572" spans="15:15" x14ac:dyDescent="0.25">
      <c r="O6572" t="str">
        <f t="shared" si="559"/>
        <v/>
      </c>
    </row>
    <row r="6573" spans="15:15" x14ac:dyDescent="0.25">
      <c r="O6573" t="str">
        <f t="shared" si="559"/>
        <v/>
      </c>
    </row>
    <row r="6574" spans="15:15" x14ac:dyDescent="0.25">
      <c r="O6574" t="str">
        <f t="shared" si="559"/>
        <v/>
      </c>
    </row>
    <row r="6575" spans="15:15" x14ac:dyDescent="0.25">
      <c r="O6575" t="str">
        <f t="shared" si="559"/>
        <v/>
      </c>
    </row>
    <row r="6576" spans="15:15" x14ac:dyDescent="0.25">
      <c r="O6576" t="str">
        <f t="shared" si="559"/>
        <v/>
      </c>
    </row>
    <row r="6577" spans="15:15" x14ac:dyDescent="0.25">
      <c r="O6577" t="str">
        <f t="shared" si="559"/>
        <v/>
      </c>
    </row>
    <row r="6578" spans="15:15" x14ac:dyDescent="0.25">
      <c r="O6578" t="str">
        <f t="shared" si="559"/>
        <v/>
      </c>
    </row>
    <row r="6579" spans="15:15" x14ac:dyDescent="0.25">
      <c r="O6579" t="str">
        <f t="shared" si="559"/>
        <v/>
      </c>
    </row>
    <row r="6580" spans="15:15" x14ac:dyDescent="0.25">
      <c r="O6580" t="str">
        <f t="shared" si="559"/>
        <v/>
      </c>
    </row>
    <row r="6581" spans="15:15" x14ac:dyDescent="0.25">
      <c r="O6581" t="str">
        <f t="shared" si="559"/>
        <v/>
      </c>
    </row>
    <row r="6582" spans="15:15" x14ac:dyDescent="0.25">
      <c r="O6582" t="str">
        <f t="shared" si="559"/>
        <v/>
      </c>
    </row>
    <row r="6583" spans="15:15" x14ac:dyDescent="0.25">
      <c r="O6583" t="str">
        <f t="shared" si="559"/>
        <v/>
      </c>
    </row>
    <row r="6584" spans="15:15" x14ac:dyDescent="0.25">
      <c r="O6584" t="str">
        <f t="shared" si="559"/>
        <v/>
      </c>
    </row>
    <row r="6585" spans="15:15" x14ac:dyDescent="0.25">
      <c r="O6585" t="str">
        <f t="shared" si="559"/>
        <v/>
      </c>
    </row>
    <row r="6586" spans="15:15" x14ac:dyDescent="0.25">
      <c r="O6586" t="str">
        <f t="shared" si="559"/>
        <v/>
      </c>
    </row>
    <row r="6587" spans="15:15" x14ac:dyDescent="0.25">
      <c r="O6587" t="str">
        <f t="shared" si="559"/>
        <v/>
      </c>
    </row>
    <row r="6588" spans="15:15" x14ac:dyDescent="0.25">
      <c r="O6588" t="str">
        <f t="shared" si="559"/>
        <v/>
      </c>
    </row>
    <row r="6589" spans="15:15" x14ac:dyDescent="0.25">
      <c r="O6589" t="str">
        <f t="shared" si="559"/>
        <v/>
      </c>
    </row>
    <row r="6590" spans="15:15" x14ac:dyDescent="0.25">
      <c r="O6590" t="str">
        <f t="shared" si="559"/>
        <v/>
      </c>
    </row>
    <row r="6591" spans="15:15" x14ac:dyDescent="0.25">
      <c r="O6591" t="str">
        <f t="shared" si="559"/>
        <v/>
      </c>
    </row>
    <row r="6592" spans="15:15" x14ac:dyDescent="0.25">
      <c r="O6592" t="str">
        <f t="shared" si="559"/>
        <v/>
      </c>
    </row>
    <row r="6593" spans="15:15" x14ac:dyDescent="0.25">
      <c r="O6593" t="str">
        <f t="shared" si="559"/>
        <v/>
      </c>
    </row>
    <row r="6594" spans="15:15" x14ac:dyDescent="0.25">
      <c r="O6594" t="str">
        <f t="shared" si="559"/>
        <v/>
      </c>
    </row>
    <row r="6595" spans="15:15" x14ac:dyDescent="0.25">
      <c r="O6595" t="str">
        <f t="shared" si="559"/>
        <v/>
      </c>
    </row>
    <row r="6596" spans="15:15" x14ac:dyDescent="0.25">
      <c r="O6596" t="str">
        <f t="shared" si="559"/>
        <v/>
      </c>
    </row>
    <row r="6597" spans="15:15" x14ac:dyDescent="0.25">
      <c r="O6597" t="str">
        <f t="shared" si="559"/>
        <v/>
      </c>
    </row>
    <row r="6598" spans="15:15" x14ac:dyDescent="0.25">
      <c r="O6598" t="str">
        <f t="shared" si="559"/>
        <v/>
      </c>
    </row>
    <row r="6599" spans="15:15" x14ac:dyDescent="0.25">
      <c r="O6599" t="str">
        <f t="shared" si="559"/>
        <v/>
      </c>
    </row>
    <row r="6600" spans="15:15" x14ac:dyDescent="0.25">
      <c r="O6600" t="str">
        <f t="shared" si="559"/>
        <v/>
      </c>
    </row>
    <row r="6601" spans="15:15" x14ac:dyDescent="0.25">
      <c r="O6601" t="str">
        <f t="shared" si="559"/>
        <v/>
      </c>
    </row>
    <row r="6602" spans="15:15" x14ac:dyDescent="0.25">
      <c r="O6602" t="str">
        <f t="shared" ref="O6602:O6665" si="560">IF(P6602="","",O6601+1)</f>
        <v/>
      </c>
    </row>
    <row r="6603" spans="15:15" x14ac:dyDescent="0.25">
      <c r="O6603" t="str">
        <f t="shared" si="560"/>
        <v/>
      </c>
    </row>
    <row r="6604" spans="15:15" x14ac:dyDescent="0.25">
      <c r="O6604" t="str">
        <f t="shared" si="560"/>
        <v/>
      </c>
    </row>
    <row r="6605" spans="15:15" x14ac:dyDescent="0.25">
      <c r="O6605" t="str">
        <f t="shared" si="560"/>
        <v/>
      </c>
    </row>
    <row r="6606" spans="15:15" x14ac:dyDescent="0.25">
      <c r="O6606" t="str">
        <f t="shared" si="560"/>
        <v/>
      </c>
    </row>
    <row r="6607" spans="15:15" x14ac:dyDescent="0.25">
      <c r="O6607" t="str">
        <f t="shared" si="560"/>
        <v/>
      </c>
    </row>
    <row r="6608" spans="15:15" x14ac:dyDescent="0.25">
      <c r="O6608" t="str">
        <f t="shared" si="560"/>
        <v/>
      </c>
    </row>
    <row r="6609" spans="15:15" x14ac:dyDescent="0.25">
      <c r="O6609" t="str">
        <f t="shared" si="560"/>
        <v/>
      </c>
    </row>
    <row r="6610" spans="15:15" x14ac:dyDescent="0.25">
      <c r="O6610" t="str">
        <f t="shared" si="560"/>
        <v/>
      </c>
    </row>
    <row r="6611" spans="15:15" x14ac:dyDescent="0.25">
      <c r="O6611" t="str">
        <f t="shared" si="560"/>
        <v/>
      </c>
    </row>
    <row r="6612" spans="15:15" x14ac:dyDescent="0.25">
      <c r="O6612" t="str">
        <f t="shared" si="560"/>
        <v/>
      </c>
    </row>
    <row r="6613" spans="15:15" x14ac:dyDescent="0.25">
      <c r="O6613" t="str">
        <f t="shared" si="560"/>
        <v/>
      </c>
    </row>
    <row r="6614" spans="15:15" x14ac:dyDescent="0.25">
      <c r="O6614" t="str">
        <f t="shared" si="560"/>
        <v/>
      </c>
    </row>
    <row r="6615" spans="15:15" x14ac:dyDescent="0.25">
      <c r="O6615" t="str">
        <f t="shared" si="560"/>
        <v/>
      </c>
    </row>
    <row r="6616" spans="15:15" x14ac:dyDescent="0.25">
      <c r="O6616" t="str">
        <f t="shared" si="560"/>
        <v/>
      </c>
    </row>
    <row r="6617" spans="15:15" x14ac:dyDescent="0.25">
      <c r="O6617" t="str">
        <f t="shared" si="560"/>
        <v/>
      </c>
    </row>
    <row r="6618" spans="15:15" x14ac:dyDescent="0.25">
      <c r="O6618" t="str">
        <f t="shared" si="560"/>
        <v/>
      </c>
    </row>
    <row r="6619" spans="15:15" x14ac:dyDescent="0.25">
      <c r="O6619" t="str">
        <f t="shared" si="560"/>
        <v/>
      </c>
    </row>
    <row r="6620" spans="15:15" x14ac:dyDescent="0.25">
      <c r="O6620" t="str">
        <f t="shared" si="560"/>
        <v/>
      </c>
    </row>
    <row r="6621" spans="15:15" x14ac:dyDescent="0.25">
      <c r="O6621" t="str">
        <f t="shared" si="560"/>
        <v/>
      </c>
    </row>
    <row r="6622" spans="15:15" x14ac:dyDescent="0.25">
      <c r="O6622" t="str">
        <f t="shared" si="560"/>
        <v/>
      </c>
    </row>
    <row r="6623" spans="15:15" x14ac:dyDescent="0.25">
      <c r="O6623" t="str">
        <f t="shared" si="560"/>
        <v/>
      </c>
    </row>
    <row r="6624" spans="15:15" x14ac:dyDescent="0.25">
      <c r="O6624" t="str">
        <f t="shared" si="560"/>
        <v/>
      </c>
    </row>
    <row r="6625" spans="15:15" x14ac:dyDescent="0.25">
      <c r="O6625" t="str">
        <f t="shared" si="560"/>
        <v/>
      </c>
    </row>
    <row r="6626" spans="15:15" x14ac:dyDescent="0.25">
      <c r="O6626" t="str">
        <f t="shared" si="560"/>
        <v/>
      </c>
    </row>
    <row r="6627" spans="15:15" x14ac:dyDescent="0.25">
      <c r="O6627" t="str">
        <f t="shared" si="560"/>
        <v/>
      </c>
    </row>
    <row r="6628" spans="15:15" x14ac:dyDescent="0.25">
      <c r="O6628" t="str">
        <f t="shared" si="560"/>
        <v/>
      </c>
    </row>
    <row r="6629" spans="15:15" x14ac:dyDescent="0.25">
      <c r="O6629" t="str">
        <f t="shared" si="560"/>
        <v/>
      </c>
    </row>
    <row r="6630" spans="15:15" x14ac:dyDescent="0.25">
      <c r="O6630" t="str">
        <f t="shared" si="560"/>
        <v/>
      </c>
    </row>
    <row r="6631" spans="15:15" x14ac:dyDescent="0.25">
      <c r="O6631" t="str">
        <f t="shared" si="560"/>
        <v/>
      </c>
    </row>
    <row r="6632" spans="15:15" x14ac:dyDescent="0.25">
      <c r="O6632" t="str">
        <f t="shared" si="560"/>
        <v/>
      </c>
    </row>
    <row r="6633" spans="15:15" x14ac:dyDescent="0.25">
      <c r="O6633" t="str">
        <f t="shared" si="560"/>
        <v/>
      </c>
    </row>
    <row r="6634" spans="15:15" x14ac:dyDescent="0.25">
      <c r="O6634" t="str">
        <f t="shared" si="560"/>
        <v/>
      </c>
    </row>
    <row r="6635" spans="15:15" x14ac:dyDescent="0.25">
      <c r="O6635" t="str">
        <f t="shared" si="560"/>
        <v/>
      </c>
    </row>
    <row r="6636" spans="15:15" x14ac:dyDescent="0.25">
      <c r="O6636" t="str">
        <f t="shared" si="560"/>
        <v/>
      </c>
    </row>
    <row r="6637" spans="15:15" x14ac:dyDescent="0.25">
      <c r="O6637" t="str">
        <f t="shared" si="560"/>
        <v/>
      </c>
    </row>
    <row r="6638" spans="15:15" x14ac:dyDescent="0.25">
      <c r="O6638" t="str">
        <f t="shared" si="560"/>
        <v/>
      </c>
    </row>
    <row r="6639" spans="15:15" x14ac:dyDescent="0.25">
      <c r="O6639" t="str">
        <f t="shared" si="560"/>
        <v/>
      </c>
    </row>
    <row r="6640" spans="15:15" x14ac:dyDescent="0.25">
      <c r="O6640" t="str">
        <f t="shared" si="560"/>
        <v/>
      </c>
    </row>
    <row r="6641" spans="15:15" x14ac:dyDescent="0.25">
      <c r="O6641" t="str">
        <f t="shared" si="560"/>
        <v/>
      </c>
    </row>
    <row r="6642" spans="15:15" x14ac:dyDescent="0.25">
      <c r="O6642" t="str">
        <f t="shared" si="560"/>
        <v/>
      </c>
    </row>
    <row r="6643" spans="15:15" x14ac:dyDescent="0.25">
      <c r="O6643" t="str">
        <f t="shared" si="560"/>
        <v/>
      </c>
    </row>
    <row r="6644" spans="15:15" x14ac:dyDescent="0.25">
      <c r="O6644" t="str">
        <f t="shared" si="560"/>
        <v/>
      </c>
    </row>
    <row r="6645" spans="15:15" x14ac:dyDescent="0.25">
      <c r="O6645" t="str">
        <f t="shared" si="560"/>
        <v/>
      </c>
    </row>
    <row r="6646" spans="15:15" x14ac:dyDescent="0.25">
      <c r="O6646" t="str">
        <f t="shared" si="560"/>
        <v/>
      </c>
    </row>
    <row r="6647" spans="15:15" x14ac:dyDescent="0.25">
      <c r="O6647" t="str">
        <f t="shared" si="560"/>
        <v/>
      </c>
    </row>
    <row r="6648" spans="15:15" x14ac:dyDescent="0.25">
      <c r="O6648" t="str">
        <f t="shared" si="560"/>
        <v/>
      </c>
    </row>
    <row r="6649" spans="15:15" x14ac:dyDescent="0.25">
      <c r="O6649" t="str">
        <f t="shared" si="560"/>
        <v/>
      </c>
    </row>
    <row r="6650" spans="15:15" x14ac:dyDescent="0.25">
      <c r="O6650" t="str">
        <f t="shared" si="560"/>
        <v/>
      </c>
    </row>
    <row r="6651" spans="15:15" x14ac:dyDescent="0.25">
      <c r="O6651" t="str">
        <f t="shared" si="560"/>
        <v/>
      </c>
    </row>
    <row r="6652" spans="15:15" x14ac:dyDescent="0.25">
      <c r="O6652" t="str">
        <f t="shared" si="560"/>
        <v/>
      </c>
    </row>
    <row r="6653" spans="15:15" x14ac:dyDescent="0.25">
      <c r="O6653" t="str">
        <f t="shared" si="560"/>
        <v/>
      </c>
    </row>
    <row r="6654" spans="15:15" x14ac:dyDescent="0.25">
      <c r="O6654" t="str">
        <f t="shared" si="560"/>
        <v/>
      </c>
    </row>
    <row r="6655" spans="15:15" x14ac:dyDescent="0.25">
      <c r="O6655" t="str">
        <f t="shared" si="560"/>
        <v/>
      </c>
    </row>
    <row r="6656" spans="15:15" x14ac:dyDescent="0.25">
      <c r="O6656" t="str">
        <f t="shared" si="560"/>
        <v/>
      </c>
    </row>
    <row r="6657" spans="15:15" x14ac:dyDescent="0.25">
      <c r="O6657" t="str">
        <f t="shared" si="560"/>
        <v/>
      </c>
    </row>
    <row r="6658" spans="15:15" x14ac:dyDescent="0.25">
      <c r="O6658" t="str">
        <f t="shared" si="560"/>
        <v/>
      </c>
    </row>
    <row r="6659" spans="15:15" x14ac:dyDescent="0.25">
      <c r="O6659" t="str">
        <f t="shared" si="560"/>
        <v/>
      </c>
    </row>
    <row r="6660" spans="15:15" x14ac:dyDescent="0.25">
      <c r="O6660" t="str">
        <f t="shared" si="560"/>
        <v/>
      </c>
    </row>
    <row r="6661" spans="15:15" x14ac:dyDescent="0.25">
      <c r="O6661" t="str">
        <f t="shared" si="560"/>
        <v/>
      </c>
    </row>
    <row r="6662" spans="15:15" x14ac:dyDescent="0.25">
      <c r="O6662" t="str">
        <f t="shared" si="560"/>
        <v/>
      </c>
    </row>
    <row r="6663" spans="15:15" x14ac:dyDescent="0.25">
      <c r="O6663" t="str">
        <f t="shared" si="560"/>
        <v/>
      </c>
    </row>
    <row r="6664" spans="15:15" x14ac:dyDescent="0.25">
      <c r="O6664" t="str">
        <f t="shared" si="560"/>
        <v/>
      </c>
    </row>
    <row r="6665" spans="15:15" x14ac:dyDescent="0.25">
      <c r="O6665" t="str">
        <f t="shared" si="560"/>
        <v/>
      </c>
    </row>
    <row r="6666" spans="15:15" x14ac:dyDescent="0.25">
      <c r="O6666" t="str">
        <f t="shared" ref="O6666:O6729" si="561">IF(P6666="","",O6665+1)</f>
        <v/>
      </c>
    </row>
    <row r="6667" spans="15:15" x14ac:dyDescent="0.25">
      <c r="O6667" t="str">
        <f t="shared" si="561"/>
        <v/>
      </c>
    </row>
    <row r="6668" spans="15:15" x14ac:dyDescent="0.25">
      <c r="O6668" t="str">
        <f t="shared" si="561"/>
        <v/>
      </c>
    </row>
    <row r="6669" spans="15:15" x14ac:dyDescent="0.25">
      <c r="O6669" t="str">
        <f t="shared" si="561"/>
        <v/>
      </c>
    </row>
    <row r="6670" spans="15:15" x14ac:dyDescent="0.25">
      <c r="O6670" t="str">
        <f t="shared" si="561"/>
        <v/>
      </c>
    </row>
    <row r="6671" spans="15:15" x14ac:dyDescent="0.25">
      <c r="O6671" t="str">
        <f t="shared" si="561"/>
        <v/>
      </c>
    </row>
    <row r="6672" spans="15:15" x14ac:dyDescent="0.25">
      <c r="O6672" t="str">
        <f t="shared" si="561"/>
        <v/>
      </c>
    </row>
    <row r="6673" spans="15:15" x14ac:dyDescent="0.25">
      <c r="O6673" t="str">
        <f t="shared" si="561"/>
        <v/>
      </c>
    </row>
    <row r="6674" spans="15:15" x14ac:dyDescent="0.25">
      <c r="O6674" t="str">
        <f t="shared" si="561"/>
        <v/>
      </c>
    </row>
    <row r="6675" spans="15:15" x14ac:dyDescent="0.25">
      <c r="O6675" t="str">
        <f t="shared" si="561"/>
        <v/>
      </c>
    </row>
    <row r="6676" spans="15:15" x14ac:dyDescent="0.25">
      <c r="O6676" t="str">
        <f t="shared" si="561"/>
        <v/>
      </c>
    </row>
    <row r="6677" spans="15:15" x14ac:dyDescent="0.25">
      <c r="O6677" t="str">
        <f t="shared" si="561"/>
        <v/>
      </c>
    </row>
    <row r="6678" spans="15:15" x14ac:dyDescent="0.25">
      <c r="O6678" t="str">
        <f t="shared" si="561"/>
        <v/>
      </c>
    </row>
    <row r="6679" spans="15:15" x14ac:dyDescent="0.25">
      <c r="O6679" t="str">
        <f t="shared" si="561"/>
        <v/>
      </c>
    </row>
    <row r="6680" spans="15:15" x14ac:dyDescent="0.25">
      <c r="O6680" t="str">
        <f t="shared" si="561"/>
        <v/>
      </c>
    </row>
    <row r="6681" spans="15:15" x14ac:dyDescent="0.25">
      <c r="O6681" t="str">
        <f t="shared" si="561"/>
        <v/>
      </c>
    </row>
    <row r="6682" spans="15:15" x14ac:dyDescent="0.25">
      <c r="O6682" t="str">
        <f t="shared" si="561"/>
        <v/>
      </c>
    </row>
    <row r="6683" spans="15:15" x14ac:dyDescent="0.25">
      <c r="O6683" t="str">
        <f t="shared" si="561"/>
        <v/>
      </c>
    </row>
    <row r="6684" spans="15:15" x14ac:dyDescent="0.25">
      <c r="O6684" t="str">
        <f t="shared" si="561"/>
        <v/>
      </c>
    </row>
    <row r="6685" spans="15:15" x14ac:dyDescent="0.25">
      <c r="O6685" t="str">
        <f t="shared" si="561"/>
        <v/>
      </c>
    </row>
    <row r="6686" spans="15:15" x14ac:dyDescent="0.25">
      <c r="O6686" t="str">
        <f t="shared" si="561"/>
        <v/>
      </c>
    </row>
    <row r="6687" spans="15:15" x14ac:dyDescent="0.25">
      <c r="O6687" t="str">
        <f t="shared" si="561"/>
        <v/>
      </c>
    </row>
    <row r="6688" spans="15:15" x14ac:dyDescent="0.25">
      <c r="O6688" t="str">
        <f t="shared" si="561"/>
        <v/>
      </c>
    </row>
    <row r="6689" spans="15:15" x14ac:dyDescent="0.25">
      <c r="O6689" t="str">
        <f t="shared" si="561"/>
        <v/>
      </c>
    </row>
    <row r="6690" spans="15:15" x14ac:dyDescent="0.25">
      <c r="O6690" t="str">
        <f t="shared" si="561"/>
        <v/>
      </c>
    </row>
    <row r="6691" spans="15:15" x14ac:dyDescent="0.25">
      <c r="O6691" t="str">
        <f t="shared" si="561"/>
        <v/>
      </c>
    </row>
    <row r="6692" spans="15:15" x14ac:dyDescent="0.25">
      <c r="O6692" t="str">
        <f t="shared" si="561"/>
        <v/>
      </c>
    </row>
    <row r="6693" spans="15:15" x14ac:dyDescent="0.25">
      <c r="O6693" t="str">
        <f t="shared" si="561"/>
        <v/>
      </c>
    </row>
    <row r="6694" spans="15:15" x14ac:dyDescent="0.25">
      <c r="O6694" t="str">
        <f t="shared" si="561"/>
        <v/>
      </c>
    </row>
    <row r="6695" spans="15:15" x14ac:dyDescent="0.25">
      <c r="O6695" t="str">
        <f t="shared" si="561"/>
        <v/>
      </c>
    </row>
    <row r="6696" spans="15:15" x14ac:dyDescent="0.25">
      <c r="O6696" t="str">
        <f t="shared" si="561"/>
        <v/>
      </c>
    </row>
    <row r="6697" spans="15:15" x14ac:dyDescent="0.25">
      <c r="O6697" t="str">
        <f t="shared" si="561"/>
        <v/>
      </c>
    </row>
    <row r="6698" spans="15:15" x14ac:dyDescent="0.25">
      <c r="O6698" t="str">
        <f t="shared" si="561"/>
        <v/>
      </c>
    </row>
    <row r="6699" spans="15:15" x14ac:dyDescent="0.25">
      <c r="O6699" t="str">
        <f t="shared" si="561"/>
        <v/>
      </c>
    </row>
    <row r="6700" spans="15:15" x14ac:dyDescent="0.25">
      <c r="O6700" t="str">
        <f t="shared" si="561"/>
        <v/>
      </c>
    </row>
    <row r="6701" spans="15:15" x14ac:dyDescent="0.25">
      <c r="O6701" t="str">
        <f t="shared" si="561"/>
        <v/>
      </c>
    </row>
    <row r="6702" spans="15:15" x14ac:dyDescent="0.25">
      <c r="O6702" t="str">
        <f t="shared" si="561"/>
        <v/>
      </c>
    </row>
    <row r="6703" spans="15:15" x14ac:dyDescent="0.25">
      <c r="O6703" t="str">
        <f t="shared" si="561"/>
        <v/>
      </c>
    </row>
    <row r="6704" spans="15:15" x14ac:dyDescent="0.25">
      <c r="O6704" t="str">
        <f t="shared" si="561"/>
        <v/>
      </c>
    </row>
    <row r="6705" spans="15:15" x14ac:dyDescent="0.25">
      <c r="O6705" t="str">
        <f t="shared" si="561"/>
        <v/>
      </c>
    </row>
    <row r="6706" spans="15:15" x14ac:dyDescent="0.25">
      <c r="O6706" t="str">
        <f t="shared" si="561"/>
        <v/>
      </c>
    </row>
    <row r="6707" spans="15:15" x14ac:dyDescent="0.25">
      <c r="O6707" t="str">
        <f t="shared" si="561"/>
        <v/>
      </c>
    </row>
    <row r="6708" spans="15:15" x14ac:dyDescent="0.25">
      <c r="O6708" t="str">
        <f t="shared" si="561"/>
        <v/>
      </c>
    </row>
    <row r="6709" spans="15:15" x14ac:dyDescent="0.25">
      <c r="O6709" t="str">
        <f t="shared" si="561"/>
        <v/>
      </c>
    </row>
    <row r="6710" spans="15:15" x14ac:dyDescent="0.25">
      <c r="O6710" t="str">
        <f t="shared" si="561"/>
        <v/>
      </c>
    </row>
    <row r="6711" spans="15:15" x14ac:dyDescent="0.25">
      <c r="O6711" t="str">
        <f t="shared" si="561"/>
        <v/>
      </c>
    </row>
    <row r="6712" spans="15:15" x14ac:dyDescent="0.25">
      <c r="O6712" t="str">
        <f t="shared" si="561"/>
        <v/>
      </c>
    </row>
    <row r="6713" spans="15:15" x14ac:dyDescent="0.25">
      <c r="O6713" t="str">
        <f t="shared" si="561"/>
        <v/>
      </c>
    </row>
    <row r="6714" spans="15:15" x14ac:dyDescent="0.25">
      <c r="O6714" t="str">
        <f t="shared" si="561"/>
        <v/>
      </c>
    </row>
    <row r="6715" spans="15:15" x14ac:dyDescent="0.25">
      <c r="O6715" t="str">
        <f t="shared" si="561"/>
        <v/>
      </c>
    </row>
    <row r="6716" spans="15:15" x14ac:dyDescent="0.25">
      <c r="O6716" t="str">
        <f t="shared" si="561"/>
        <v/>
      </c>
    </row>
    <row r="6717" spans="15:15" x14ac:dyDescent="0.25">
      <c r="O6717" t="str">
        <f t="shared" si="561"/>
        <v/>
      </c>
    </row>
    <row r="6718" spans="15:15" x14ac:dyDescent="0.25">
      <c r="O6718" t="str">
        <f t="shared" si="561"/>
        <v/>
      </c>
    </row>
    <row r="6719" spans="15:15" x14ac:dyDescent="0.25">
      <c r="O6719" t="str">
        <f t="shared" si="561"/>
        <v/>
      </c>
    </row>
    <row r="6720" spans="15:15" x14ac:dyDescent="0.25">
      <c r="O6720" t="str">
        <f t="shared" si="561"/>
        <v/>
      </c>
    </row>
    <row r="6721" spans="15:15" x14ac:dyDescent="0.25">
      <c r="O6721" t="str">
        <f t="shared" si="561"/>
        <v/>
      </c>
    </row>
    <row r="6722" spans="15:15" x14ac:dyDescent="0.25">
      <c r="O6722" t="str">
        <f t="shared" si="561"/>
        <v/>
      </c>
    </row>
    <row r="6723" spans="15:15" x14ac:dyDescent="0.25">
      <c r="O6723" t="str">
        <f t="shared" si="561"/>
        <v/>
      </c>
    </row>
    <row r="6724" spans="15:15" x14ac:dyDescent="0.25">
      <c r="O6724" t="str">
        <f t="shared" si="561"/>
        <v/>
      </c>
    </row>
    <row r="6725" spans="15:15" x14ac:dyDescent="0.25">
      <c r="O6725" t="str">
        <f t="shared" si="561"/>
        <v/>
      </c>
    </row>
    <row r="6726" spans="15:15" x14ac:dyDescent="0.25">
      <c r="O6726" t="str">
        <f t="shared" si="561"/>
        <v/>
      </c>
    </row>
    <row r="6727" spans="15:15" x14ac:dyDescent="0.25">
      <c r="O6727" t="str">
        <f t="shared" si="561"/>
        <v/>
      </c>
    </row>
    <row r="6728" spans="15:15" x14ac:dyDescent="0.25">
      <c r="O6728" t="str">
        <f t="shared" si="561"/>
        <v/>
      </c>
    </row>
    <row r="6729" spans="15:15" x14ac:dyDescent="0.25">
      <c r="O6729" t="str">
        <f t="shared" si="561"/>
        <v/>
      </c>
    </row>
    <row r="6730" spans="15:15" x14ac:dyDescent="0.25">
      <c r="O6730" t="str">
        <f t="shared" ref="O6730:O6793" si="562">IF(P6730="","",O6729+1)</f>
        <v/>
      </c>
    </row>
    <row r="6731" spans="15:15" x14ac:dyDescent="0.25">
      <c r="O6731" t="str">
        <f t="shared" si="562"/>
        <v/>
      </c>
    </row>
    <row r="6732" spans="15:15" x14ac:dyDescent="0.25">
      <c r="O6732" t="str">
        <f t="shared" si="562"/>
        <v/>
      </c>
    </row>
    <row r="6733" spans="15:15" x14ac:dyDescent="0.25">
      <c r="O6733" t="str">
        <f t="shared" si="562"/>
        <v/>
      </c>
    </row>
    <row r="6734" spans="15:15" x14ac:dyDescent="0.25">
      <c r="O6734" t="str">
        <f t="shared" si="562"/>
        <v/>
      </c>
    </row>
    <row r="6735" spans="15:15" x14ac:dyDescent="0.25">
      <c r="O6735" t="str">
        <f t="shared" si="562"/>
        <v/>
      </c>
    </row>
    <row r="6736" spans="15:15" x14ac:dyDescent="0.25">
      <c r="O6736" t="str">
        <f t="shared" si="562"/>
        <v/>
      </c>
    </row>
    <row r="6737" spans="15:15" x14ac:dyDescent="0.25">
      <c r="O6737" t="str">
        <f t="shared" si="562"/>
        <v/>
      </c>
    </row>
    <row r="6738" spans="15:15" x14ac:dyDescent="0.25">
      <c r="O6738" t="str">
        <f t="shared" si="562"/>
        <v/>
      </c>
    </row>
    <row r="6739" spans="15:15" x14ac:dyDescent="0.25">
      <c r="O6739" t="str">
        <f t="shared" si="562"/>
        <v/>
      </c>
    </row>
    <row r="6740" spans="15:15" x14ac:dyDescent="0.25">
      <c r="O6740" t="str">
        <f t="shared" si="562"/>
        <v/>
      </c>
    </row>
    <row r="6741" spans="15:15" x14ac:dyDescent="0.25">
      <c r="O6741" t="str">
        <f t="shared" si="562"/>
        <v/>
      </c>
    </row>
    <row r="6742" spans="15:15" x14ac:dyDescent="0.25">
      <c r="O6742" t="str">
        <f t="shared" si="562"/>
        <v/>
      </c>
    </row>
    <row r="6743" spans="15:15" x14ac:dyDescent="0.25">
      <c r="O6743" t="str">
        <f t="shared" si="562"/>
        <v/>
      </c>
    </row>
    <row r="6744" spans="15:15" x14ac:dyDescent="0.25">
      <c r="O6744" t="str">
        <f t="shared" si="562"/>
        <v/>
      </c>
    </row>
    <row r="6745" spans="15:15" x14ac:dyDescent="0.25">
      <c r="O6745" t="str">
        <f t="shared" si="562"/>
        <v/>
      </c>
    </row>
    <row r="6746" spans="15:15" x14ac:dyDescent="0.25">
      <c r="O6746" t="str">
        <f t="shared" si="562"/>
        <v/>
      </c>
    </row>
    <row r="6747" spans="15:15" x14ac:dyDescent="0.25">
      <c r="O6747" t="str">
        <f t="shared" si="562"/>
        <v/>
      </c>
    </row>
    <row r="6748" spans="15:15" x14ac:dyDescent="0.25">
      <c r="O6748" t="str">
        <f t="shared" si="562"/>
        <v/>
      </c>
    </row>
    <row r="6749" spans="15:15" x14ac:dyDescent="0.25">
      <c r="O6749" t="str">
        <f t="shared" si="562"/>
        <v/>
      </c>
    </row>
    <row r="6750" spans="15:15" x14ac:dyDescent="0.25">
      <c r="O6750" t="str">
        <f t="shared" si="562"/>
        <v/>
      </c>
    </row>
    <row r="6751" spans="15:15" x14ac:dyDescent="0.25">
      <c r="O6751" t="str">
        <f t="shared" si="562"/>
        <v/>
      </c>
    </row>
    <row r="6752" spans="15:15" x14ac:dyDescent="0.25">
      <c r="O6752" t="str">
        <f t="shared" si="562"/>
        <v/>
      </c>
    </row>
    <row r="6753" spans="15:15" x14ac:dyDescent="0.25">
      <c r="O6753" t="str">
        <f t="shared" si="562"/>
        <v/>
      </c>
    </row>
    <row r="6754" spans="15:15" x14ac:dyDescent="0.25">
      <c r="O6754" t="str">
        <f t="shared" si="562"/>
        <v/>
      </c>
    </row>
    <row r="6755" spans="15:15" x14ac:dyDescent="0.25">
      <c r="O6755" t="str">
        <f t="shared" si="562"/>
        <v/>
      </c>
    </row>
    <row r="6756" spans="15:15" x14ac:dyDescent="0.25">
      <c r="O6756" t="str">
        <f t="shared" si="562"/>
        <v/>
      </c>
    </row>
    <row r="6757" spans="15:15" x14ac:dyDescent="0.25">
      <c r="O6757" t="str">
        <f t="shared" si="562"/>
        <v/>
      </c>
    </row>
    <row r="6758" spans="15:15" x14ac:dyDescent="0.25">
      <c r="O6758" t="str">
        <f t="shared" si="562"/>
        <v/>
      </c>
    </row>
    <row r="6759" spans="15:15" x14ac:dyDescent="0.25">
      <c r="O6759" t="str">
        <f t="shared" si="562"/>
        <v/>
      </c>
    </row>
    <row r="6760" spans="15:15" x14ac:dyDescent="0.25">
      <c r="O6760" t="str">
        <f t="shared" si="562"/>
        <v/>
      </c>
    </row>
    <row r="6761" spans="15:15" x14ac:dyDescent="0.25">
      <c r="O6761" t="str">
        <f t="shared" si="562"/>
        <v/>
      </c>
    </row>
    <row r="6762" spans="15:15" x14ac:dyDescent="0.25">
      <c r="O6762" t="str">
        <f t="shared" si="562"/>
        <v/>
      </c>
    </row>
    <row r="6763" spans="15:15" x14ac:dyDescent="0.25">
      <c r="O6763" t="str">
        <f t="shared" si="562"/>
        <v/>
      </c>
    </row>
    <row r="6764" spans="15:15" x14ac:dyDescent="0.25">
      <c r="O6764" t="str">
        <f t="shared" si="562"/>
        <v/>
      </c>
    </row>
    <row r="6765" spans="15:15" x14ac:dyDescent="0.25">
      <c r="O6765" t="str">
        <f t="shared" si="562"/>
        <v/>
      </c>
    </row>
    <row r="6766" spans="15:15" x14ac:dyDescent="0.25">
      <c r="O6766" t="str">
        <f t="shared" si="562"/>
        <v/>
      </c>
    </row>
    <row r="6767" spans="15:15" x14ac:dyDescent="0.25">
      <c r="O6767" t="str">
        <f t="shared" si="562"/>
        <v/>
      </c>
    </row>
    <row r="6768" spans="15:15" x14ac:dyDescent="0.25">
      <c r="O6768" t="str">
        <f t="shared" si="562"/>
        <v/>
      </c>
    </row>
    <row r="6769" spans="15:15" x14ac:dyDescent="0.25">
      <c r="O6769" t="str">
        <f t="shared" si="562"/>
        <v/>
      </c>
    </row>
    <row r="6770" spans="15:15" x14ac:dyDescent="0.25">
      <c r="O6770" t="str">
        <f t="shared" si="562"/>
        <v/>
      </c>
    </row>
    <row r="6771" spans="15:15" x14ac:dyDescent="0.25">
      <c r="O6771" t="str">
        <f t="shared" si="562"/>
        <v/>
      </c>
    </row>
    <row r="6772" spans="15:15" x14ac:dyDescent="0.25">
      <c r="O6772" t="str">
        <f t="shared" si="562"/>
        <v/>
      </c>
    </row>
    <row r="6773" spans="15:15" x14ac:dyDescent="0.25">
      <c r="O6773" t="str">
        <f t="shared" si="562"/>
        <v/>
      </c>
    </row>
    <row r="6774" spans="15:15" x14ac:dyDescent="0.25">
      <c r="O6774" t="str">
        <f t="shared" si="562"/>
        <v/>
      </c>
    </row>
    <row r="6775" spans="15:15" x14ac:dyDescent="0.25">
      <c r="O6775" t="str">
        <f t="shared" si="562"/>
        <v/>
      </c>
    </row>
    <row r="6776" spans="15:15" x14ac:dyDescent="0.25">
      <c r="O6776" t="str">
        <f t="shared" si="562"/>
        <v/>
      </c>
    </row>
    <row r="6777" spans="15:15" x14ac:dyDescent="0.25">
      <c r="O6777" t="str">
        <f t="shared" si="562"/>
        <v/>
      </c>
    </row>
    <row r="6778" spans="15:15" x14ac:dyDescent="0.25">
      <c r="O6778" t="str">
        <f t="shared" si="562"/>
        <v/>
      </c>
    </row>
    <row r="6779" spans="15:15" x14ac:dyDescent="0.25">
      <c r="O6779" t="str">
        <f t="shared" si="562"/>
        <v/>
      </c>
    </row>
    <row r="6780" spans="15:15" x14ac:dyDescent="0.25">
      <c r="O6780" t="str">
        <f t="shared" si="562"/>
        <v/>
      </c>
    </row>
    <row r="6781" spans="15:15" x14ac:dyDescent="0.25">
      <c r="O6781" t="str">
        <f t="shared" si="562"/>
        <v/>
      </c>
    </row>
    <row r="6782" spans="15:15" x14ac:dyDescent="0.25">
      <c r="O6782" t="str">
        <f t="shared" si="562"/>
        <v/>
      </c>
    </row>
    <row r="6783" spans="15:15" x14ac:dyDescent="0.25">
      <c r="O6783" t="str">
        <f t="shared" si="562"/>
        <v/>
      </c>
    </row>
    <row r="6784" spans="15:15" x14ac:dyDescent="0.25">
      <c r="O6784" t="str">
        <f t="shared" si="562"/>
        <v/>
      </c>
    </row>
    <row r="6785" spans="15:15" x14ac:dyDescent="0.25">
      <c r="O6785" t="str">
        <f t="shared" si="562"/>
        <v/>
      </c>
    </row>
    <row r="6786" spans="15:15" x14ac:dyDescent="0.25">
      <c r="O6786" t="str">
        <f t="shared" si="562"/>
        <v/>
      </c>
    </row>
    <row r="6787" spans="15:15" x14ac:dyDescent="0.25">
      <c r="O6787" t="str">
        <f t="shared" si="562"/>
        <v/>
      </c>
    </row>
    <row r="6788" spans="15:15" x14ac:dyDescent="0.25">
      <c r="O6788" t="str">
        <f t="shared" si="562"/>
        <v/>
      </c>
    </row>
    <row r="6789" spans="15:15" x14ac:dyDescent="0.25">
      <c r="O6789" t="str">
        <f t="shared" si="562"/>
        <v/>
      </c>
    </row>
    <row r="6790" spans="15:15" x14ac:dyDescent="0.25">
      <c r="O6790" t="str">
        <f t="shared" si="562"/>
        <v/>
      </c>
    </row>
    <row r="6791" spans="15:15" x14ac:dyDescent="0.25">
      <c r="O6791" t="str">
        <f t="shared" si="562"/>
        <v/>
      </c>
    </row>
    <row r="6792" spans="15:15" x14ac:dyDescent="0.25">
      <c r="O6792" t="str">
        <f t="shared" si="562"/>
        <v/>
      </c>
    </row>
    <row r="6793" spans="15:15" x14ac:dyDescent="0.25">
      <c r="O6793" t="str">
        <f t="shared" si="562"/>
        <v/>
      </c>
    </row>
    <row r="6794" spans="15:15" x14ac:dyDescent="0.25">
      <c r="O6794" t="str">
        <f t="shared" ref="O6794:O6857" si="563">IF(P6794="","",O6793+1)</f>
        <v/>
      </c>
    </row>
    <row r="6795" spans="15:15" x14ac:dyDescent="0.25">
      <c r="O6795" t="str">
        <f t="shared" si="563"/>
        <v/>
      </c>
    </row>
    <row r="6796" spans="15:15" x14ac:dyDescent="0.25">
      <c r="O6796" t="str">
        <f t="shared" si="563"/>
        <v/>
      </c>
    </row>
    <row r="6797" spans="15:15" x14ac:dyDescent="0.25">
      <c r="O6797" t="str">
        <f t="shared" si="563"/>
        <v/>
      </c>
    </row>
    <row r="6798" spans="15:15" x14ac:dyDescent="0.25">
      <c r="O6798" t="str">
        <f t="shared" si="563"/>
        <v/>
      </c>
    </row>
    <row r="6799" spans="15:15" x14ac:dyDescent="0.25">
      <c r="O6799" t="str">
        <f t="shared" si="563"/>
        <v/>
      </c>
    </row>
    <row r="6800" spans="15:15" x14ac:dyDescent="0.25">
      <c r="O6800" t="str">
        <f t="shared" si="563"/>
        <v/>
      </c>
    </row>
    <row r="6801" spans="15:15" x14ac:dyDescent="0.25">
      <c r="O6801" t="str">
        <f t="shared" si="563"/>
        <v/>
      </c>
    </row>
    <row r="6802" spans="15:15" x14ac:dyDescent="0.25">
      <c r="O6802" t="str">
        <f t="shared" si="563"/>
        <v/>
      </c>
    </row>
    <row r="6803" spans="15:15" x14ac:dyDescent="0.25">
      <c r="O6803" t="str">
        <f t="shared" si="563"/>
        <v/>
      </c>
    </row>
    <row r="6804" spans="15:15" x14ac:dyDescent="0.25">
      <c r="O6804" t="str">
        <f t="shared" si="563"/>
        <v/>
      </c>
    </row>
    <row r="6805" spans="15:15" x14ac:dyDescent="0.25">
      <c r="O6805" t="str">
        <f t="shared" si="563"/>
        <v/>
      </c>
    </row>
    <row r="6806" spans="15:15" x14ac:dyDescent="0.25">
      <c r="O6806" t="str">
        <f t="shared" si="563"/>
        <v/>
      </c>
    </row>
    <row r="6807" spans="15:15" x14ac:dyDescent="0.25">
      <c r="O6807" t="str">
        <f t="shared" si="563"/>
        <v/>
      </c>
    </row>
    <row r="6808" spans="15:15" x14ac:dyDescent="0.25">
      <c r="O6808" t="str">
        <f t="shared" si="563"/>
        <v/>
      </c>
    </row>
    <row r="6809" spans="15:15" x14ac:dyDescent="0.25">
      <c r="O6809" t="str">
        <f t="shared" si="563"/>
        <v/>
      </c>
    </row>
    <row r="6810" spans="15:15" x14ac:dyDescent="0.25">
      <c r="O6810" t="str">
        <f t="shared" si="563"/>
        <v/>
      </c>
    </row>
    <row r="6811" spans="15:15" x14ac:dyDescent="0.25">
      <c r="O6811" t="str">
        <f t="shared" si="563"/>
        <v/>
      </c>
    </row>
    <row r="6812" spans="15:15" x14ac:dyDescent="0.25">
      <c r="O6812" t="str">
        <f t="shared" si="563"/>
        <v/>
      </c>
    </row>
    <row r="6813" spans="15:15" x14ac:dyDescent="0.25">
      <c r="O6813" t="str">
        <f t="shared" si="563"/>
        <v/>
      </c>
    </row>
    <row r="6814" spans="15:15" x14ac:dyDescent="0.25">
      <c r="O6814" t="str">
        <f t="shared" si="563"/>
        <v/>
      </c>
    </row>
    <row r="6815" spans="15:15" x14ac:dyDescent="0.25">
      <c r="O6815" t="str">
        <f t="shared" si="563"/>
        <v/>
      </c>
    </row>
    <row r="6816" spans="15:15" x14ac:dyDescent="0.25">
      <c r="O6816" t="str">
        <f t="shared" si="563"/>
        <v/>
      </c>
    </row>
    <row r="6817" spans="15:15" x14ac:dyDescent="0.25">
      <c r="O6817" t="str">
        <f t="shared" si="563"/>
        <v/>
      </c>
    </row>
    <row r="6818" spans="15:15" x14ac:dyDescent="0.25">
      <c r="O6818" t="str">
        <f t="shared" si="563"/>
        <v/>
      </c>
    </row>
    <row r="6819" spans="15:15" x14ac:dyDescent="0.25">
      <c r="O6819" t="str">
        <f t="shared" si="563"/>
        <v/>
      </c>
    </row>
    <row r="6820" spans="15:15" x14ac:dyDescent="0.25">
      <c r="O6820" t="str">
        <f t="shared" si="563"/>
        <v/>
      </c>
    </row>
    <row r="6821" spans="15:15" x14ac:dyDescent="0.25">
      <c r="O6821" t="str">
        <f t="shared" si="563"/>
        <v/>
      </c>
    </row>
    <row r="6822" spans="15:15" x14ac:dyDescent="0.25">
      <c r="O6822" t="str">
        <f t="shared" si="563"/>
        <v/>
      </c>
    </row>
    <row r="6823" spans="15:15" x14ac:dyDescent="0.25">
      <c r="O6823" t="str">
        <f t="shared" si="563"/>
        <v/>
      </c>
    </row>
    <row r="6824" spans="15:15" x14ac:dyDescent="0.25">
      <c r="O6824" t="str">
        <f t="shared" si="563"/>
        <v/>
      </c>
    </row>
    <row r="6825" spans="15:15" x14ac:dyDescent="0.25">
      <c r="O6825" t="str">
        <f t="shared" si="563"/>
        <v/>
      </c>
    </row>
    <row r="6826" spans="15:15" x14ac:dyDescent="0.25">
      <c r="O6826" t="str">
        <f t="shared" si="563"/>
        <v/>
      </c>
    </row>
    <row r="6827" spans="15:15" x14ac:dyDescent="0.25">
      <c r="O6827" t="str">
        <f t="shared" si="563"/>
        <v/>
      </c>
    </row>
    <row r="6828" spans="15:15" x14ac:dyDescent="0.25">
      <c r="O6828" t="str">
        <f t="shared" si="563"/>
        <v/>
      </c>
    </row>
    <row r="6829" spans="15:15" x14ac:dyDescent="0.25">
      <c r="O6829" t="str">
        <f t="shared" si="563"/>
        <v/>
      </c>
    </row>
    <row r="6830" spans="15:15" x14ac:dyDescent="0.25">
      <c r="O6830" t="str">
        <f t="shared" si="563"/>
        <v/>
      </c>
    </row>
    <row r="6831" spans="15:15" x14ac:dyDescent="0.25">
      <c r="O6831" t="str">
        <f t="shared" si="563"/>
        <v/>
      </c>
    </row>
    <row r="6832" spans="15:15" x14ac:dyDescent="0.25">
      <c r="O6832" t="str">
        <f t="shared" si="563"/>
        <v/>
      </c>
    </row>
    <row r="6833" spans="15:15" x14ac:dyDescent="0.25">
      <c r="O6833" t="str">
        <f t="shared" si="563"/>
        <v/>
      </c>
    </row>
    <row r="6834" spans="15:15" x14ac:dyDescent="0.25">
      <c r="O6834" t="str">
        <f t="shared" si="563"/>
        <v/>
      </c>
    </row>
    <row r="6835" spans="15:15" x14ac:dyDescent="0.25">
      <c r="O6835" t="str">
        <f t="shared" si="563"/>
        <v/>
      </c>
    </row>
    <row r="6836" spans="15:15" x14ac:dyDescent="0.25">
      <c r="O6836" t="str">
        <f t="shared" si="563"/>
        <v/>
      </c>
    </row>
    <row r="6837" spans="15:15" x14ac:dyDescent="0.25">
      <c r="O6837" t="str">
        <f t="shared" si="563"/>
        <v/>
      </c>
    </row>
    <row r="6838" spans="15:15" x14ac:dyDescent="0.25">
      <c r="O6838" t="str">
        <f t="shared" si="563"/>
        <v/>
      </c>
    </row>
    <row r="6839" spans="15:15" x14ac:dyDescent="0.25">
      <c r="O6839" t="str">
        <f t="shared" si="563"/>
        <v/>
      </c>
    </row>
    <row r="6840" spans="15:15" x14ac:dyDescent="0.25">
      <c r="O6840" t="str">
        <f t="shared" si="563"/>
        <v/>
      </c>
    </row>
    <row r="6841" spans="15:15" x14ac:dyDescent="0.25">
      <c r="O6841" t="str">
        <f t="shared" si="563"/>
        <v/>
      </c>
    </row>
    <row r="6842" spans="15:15" x14ac:dyDescent="0.25">
      <c r="O6842" t="str">
        <f t="shared" si="563"/>
        <v/>
      </c>
    </row>
    <row r="6843" spans="15:15" x14ac:dyDescent="0.25">
      <c r="O6843" t="str">
        <f t="shared" si="563"/>
        <v/>
      </c>
    </row>
    <row r="6844" spans="15:15" x14ac:dyDescent="0.25">
      <c r="O6844" t="str">
        <f t="shared" si="563"/>
        <v/>
      </c>
    </row>
    <row r="6845" spans="15:15" x14ac:dyDescent="0.25">
      <c r="O6845" t="str">
        <f t="shared" si="563"/>
        <v/>
      </c>
    </row>
    <row r="6846" spans="15:15" x14ac:dyDescent="0.25">
      <c r="O6846" t="str">
        <f t="shared" si="563"/>
        <v/>
      </c>
    </row>
    <row r="6847" spans="15:15" x14ac:dyDescent="0.25">
      <c r="O6847" t="str">
        <f t="shared" si="563"/>
        <v/>
      </c>
    </row>
    <row r="6848" spans="15:15" x14ac:dyDescent="0.25">
      <c r="O6848" t="str">
        <f t="shared" si="563"/>
        <v/>
      </c>
    </row>
    <row r="6849" spans="15:15" x14ac:dyDescent="0.25">
      <c r="O6849" t="str">
        <f t="shared" si="563"/>
        <v/>
      </c>
    </row>
    <row r="6850" spans="15:15" x14ac:dyDescent="0.25">
      <c r="O6850" t="str">
        <f t="shared" si="563"/>
        <v/>
      </c>
    </row>
    <row r="6851" spans="15:15" x14ac:dyDescent="0.25">
      <c r="O6851" t="str">
        <f t="shared" si="563"/>
        <v/>
      </c>
    </row>
    <row r="6852" spans="15:15" x14ac:dyDescent="0.25">
      <c r="O6852" t="str">
        <f t="shared" si="563"/>
        <v/>
      </c>
    </row>
    <row r="6853" spans="15:15" x14ac:dyDescent="0.25">
      <c r="O6853" t="str">
        <f t="shared" si="563"/>
        <v/>
      </c>
    </row>
    <row r="6854" spans="15:15" x14ac:dyDescent="0.25">
      <c r="O6854" t="str">
        <f t="shared" si="563"/>
        <v/>
      </c>
    </row>
    <row r="6855" spans="15:15" x14ac:dyDescent="0.25">
      <c r="O6855" t="str">
        <f t="shared" si="563"/>
        <v/>
      </c>
    </row>
    <row r="6856" spans="15:15" x14ac:dyDescent="0.25">
      <c r="O6856" t="str">
        <f t="shared" si="563"/>
        <v/>
      </c>
    </row>
    <row r="6857" spans="15:15" x14ac:dyDescent="0.25">
      <c r="O6857" t="str">
        <f t="shared" si="563"/>
        <v/>
      </c>
    </row>
    <row r="6858" spans="15:15" x14ac:dyDescent="0.25">
      <c r="O6858" t="str">
        <f t="shared" ref="O6858:O6921" si="564">IF(P6858="","",O6857+1)</f>
        <v/>
      </c>
    </row>
    <row r="6859" spans="15:15" x14ac:dyDescent="0.25">
      <c r="O6859" t="str">
        <f t="shared" si="564"/>
        <v/>
      </c>
    </row>
    <row r="6860" spans="15:15" x14ac:dyDescent="0.25">
      <c r="O6860" t="str">
        <f t="shared" si="564"/>
        <v/>
      </c>
    </row>
    <row r="6861" spans="15:15" x14ac:dyDescent="0.25">
      <c r="O6861" t="str">
        <f t="shared" si="564"/>
        <v/>
      </c>
    </row>
    <row r="6862" spans="15:15" x14ac:dyDescent="0.25">
      <c r="O6862" t="str">
        <f t="shared" si="564"/>
        <v/>
      </c>
    </row>
    <row r="6863" spans="15:15" x14ac:dyDescent="0.25">
      <c r="O6863" t="str">
        <f t="shared" si="564"/>
        <v/>
      </c>
    </row>
    <row r="6864" spans="15:15" x14ac:dyDescent="0.25">
      <c r="O6864" t="str">
        <f t="shared" si="564"/>
        <v/>
      </c>
    </row>
    <row r="6865" spans="15:15" x14ac:dyDescent="0.25">
      <c r="O6865" t="str">
        <f t="shared" si="564"/>
        <v/>
      </c>
    </row>
    <row r="6866" spans="15:15" x14ac:dyDescent="0.25">
      <c r="O6866" t="str">
        <f t="shared" si="564"/>
        <v/>
      </c>
    </row>
    <row r="6867" spans="15:15" x14ac:dyDescent="0.25">
      <c r="O6867" t="str">
        <f t="shared" si="564"/>
        <v/>
      </c>
    </row>
    <row r="6868" spans="15:15" x14ac:dyDescent="0.25">
      <c r="O6868" t="str">
        <f t="shared" si="564"/>
        <v/>
      </c>
    </row>
    <row r="6869" spans="15:15" x14ac:dyDescent="0.25">
      <c r="O6869" t="str">
        <f t="shared" si="564"/>
        <v/>
      </c>
    </row>
    <row r="6870" spans="15:15" x14ac:dyDescent="0.25">
      <c r="O6870" t="str">
        <f t="shared" si="564"/>
        <v/>
      </c>
    </row>
    <row r="6871" spans="15:15" x14ac:dyDescent="0.25">
      <c r="O6871" t="str">
        <f t="shared" si="564"/>
        <v/>
      </c>
    </row>
    <row r="6872" spans="15:15" x14ac:dyDescent="0.25">
      <c r="O6872" t="str">
        <f t="shared" si="564"/>
        <v/>
      </c>
    </row>
    <row r="6873" spans="15:15" x14ac:dyDescent="0.25">
      <c r="O6873" t="str">
        <f t="shared" si="564"/>
        <v/>
      </c>
    </row>
    <row r="6874" spans="15:15" x14ac:dyDescent="0.25">
      <c r="O6874" t="str">
        <f t="shared" si="564"/>
        <v/>
      </c>
    </row>
    <row r="6875" spans="15:15" x14ac:dyDescent="0.25">
      <c r="O6875" t="str">
        <f t="shared" si="564"/>
        <v/>
      </c>
    </row>
    <row r="6876" spans="15:15" x14ac:dyDescent="0.25">
      <c r="O6876" t="str">
        <f t="shared" si="564"/>
        <v/>
      </c>
    </row>
    <row r="6877" spans="15:15" x14ac:dyDescent="0.25">
      <c r="O6877" t="str">
        <f t="shared" si="564"/>
        <v/>
      </c>
    </row>
    <row r="6878" spans="15:15" x14ac:dyDescent="0.25">
      <c r="O6878" t="str">
        <f t="shared" si="564"/>
        <v/>
      </c>
    </row>
    <row r="6879" spans="15:15" x14ac:dyDescent="0.25">
      <c r="O6879" t="str">
        <f t="shared" si="564"/>
        <v/>
      </c>
    </row>
    <row r="6880" spans="15:15" x14ac:dyDescent="0.25">
      <c r="O6880" t="str">
        <f t="shared" si="564"/>
        <v/>
      </c>
    </row>
    <row r="6881" spans="15:15" x14ac:dyDescent="0.25">
      <c r="O6881" t="str">
        <f t="shared" si="564"/>
        <v/>
      </c>
    </row>
    <row r="6882" spans="15:15" x14ac:dyDescent="0.25">
      <c r="O6882" t="str">
        <f t="shared" si="564"/>
        <v/>
      </c>
    </row>
    <row r="6883" spans="15:15" x14ac:dyDescent="0.25">
      <c r="O6883" t="str">
        <f t="shared" si="564"/>
        <v/>
      </c>
    </row>
    <row r="6884" spans="15:15" x14ac:dyDescent="0.25">
      <c r="O6884" t="str">
        <f t="shared" si="564"/>
        <v/>
      </c>
    </row>
    <row r="6885" spans="15:15" x14ac:dyDescent="0.25">
      <c r="O6885" t="str">
        <f t="shared" si="564"/>
        <v/>
      </c>
    </row>
    <row r="6886" spans="15:15" x14ac:dyDescent="0.25">
      <c r="O6886" t="str">
        <f t="shared" si="564"/>
        <v/>
      </c>
    </row>
    <row r="6887" spans="15:15" x14ac:dyDescent="0.25">
      <c r="O6887" t="str">
        <f t="shared" si="564"/>
        <v/>
      </c>
    </row>
    <row r="6888" spans="15:15" x14ac:dyDescent="0.25">
      <c r="O6888" t="str">
        <f t="shared" si="564"/>
        <v/>
      </c>
    </row>
    <row r="6889" spans="15:15" x14ac:dyDescent="0.25">
      <c r="O6889" t="str">
        <f t="shared" si="564"/>
        <v/>
      </c>
    </row>
    <row r="6890" spans="15:15" x14ac:dyDescent="0.25">
      <c r="O6890" t="str">
        <f t="shared" si="564"/>
        <v/>
      </c>
    </row>
    <row r="6891" spans="15:15" x14ac:dyDescent="0.25">
      <c r="O6891" t="str">
        <f t="shared" si="564"/>
        <v/>
      </c>
    </row>
    <row r="6892" spans="15:15" x14ac:dyDescent="0.25">
      <c r="O6892" t="str">
        <f t="shared" si="564"/>
        <v/>
      </c>
    </row>
    <row r="6893" spans="15:15" x14ac:dyDescent="0.25">
      <c r="O6893" t="str">
        <f t="shared" si="564"/>
        <v/>
      </c>
    </row>
    <row r="6894" spans="15:15" x14ac:dyDescent="0.25">
      <c r="O6894" t="str">
        <f t="shared" si="564"/>
        <v/>
      </c>
    </row>
    <row r="6895" spans="15:15" x14ac:dyDescent="0.25">
      <c r="O6895" t="str">
        <f t="shared" si="564"/>
        <v/>
      </c>
    </row>
    <row r="6896" spans="15:15" x14ac:dyDescent="0.25">
      <c r="O6896" t="str">
        <f t="shared" si="564"/>
        <v/>
      </c>
    </row>
    <row r="6897" spans="15:15" x14ac:dyDescent="0.25">
      <c r="O6897" t="str">
        <f t="shared" si="564"/>
        <v/>
      </c>
    </row>
    <row r="6898" spans="15:15" x14ac:dyDescent="0.25">
      <c r="O6898" t="str">
        <f t="shared" si="564"/>
        <v/>
      </c>
    </row>
    <row r="6899" spans="15:15" x14ac:dyDescent="0.25">
      <c r="O6899" t="str">
        <f t="shared" si="564"/>
        <v/>
      </c>
    </row>
    <row r="6900" spans="15:15" x14ac:dyDescent="0.25">
      <c r="O6900" t="str">
        <f t="shared" si="564"/>
        <v/>
      </c>
    </row>
    <row r="6901" spans="15:15" x14ac:dyDescent="0.25">
      <c r="O6901" t="str">
        <f t="shared" si="564"/>
        <v/>
      </c>
    </row>
    <row r="6902" spans="15:15" x14ac:dyDescent="0.25">
      <c r="O6902" t="str">
        <f t="shared" si="564"/>
        <v/>
      </c>
    </row>
    <row r="6903" spans="15:15" x14ac:dyDescent="0.25">
      <c r="O6903" t="str">
        <f t="shared" si="564"/>
        <v/>
      </c>
    </row>
    <row r="6904" spans="15:15" x14ac:dyDescent="0.25">
      <c r="O6904" t="str">
        <f t="shared" si="564"/>
        <v/>
      </c>
    </row>
    <row r="6905" spans="15:15" x14ac:dyDescent="0.25">
      <c r="O6905" t="str">
        <f t="shared" si="564"/>
        <v/>
      </c>
    </row>
    <row r="6906" spans="15:15" x14ac:dyDescent="0.25">
      <c r="O6906" t="str">
        <f t="shared" si="564"/>
        <v/>
      </c>
    </row>
    <row r="6907" spans="15:15" x14ac:dyDescent="0.25">
      <c r="O6907" t="str">
        <f t="shared" si="564"/>
        <v/>
      </c>
    </row>
    <row r="6908" spans="15:15" x14ac:dyDescent="0.25">
      <c r="O6908" t="str">
        <f t="shared" si="564"/>
        <v/>
      </c>
    </row>
    <row r="6909" spans="15:15" x14ac:dyDescent="0.25">
      <c r="O6909" t="str">
        <f t="shared" si="564"/>
        <v/>
      </c>
    </row>
    <row r="6910" spans="15:15" x14ac:dyDescent="0.25">
      <c r="O6910" t="str">
        <f t="shared" si="564"/>
        <v/>
      </c>
    </row>
    <row r="6911" spans="15:15" x14ac:dyDescent="0.25">
      <c r="O6911" t="str">
        <f t="shared" si="564"/>
        <v/>
      </c>
    </row>
    <row r="6912" spans="15:15" x14ac:dyDescent="0.25">
      <c r="O6912" t="str">
        <f t="shared" si="564"/>
        <v/>
      </c>
    </row>
    <row r="6913" spans="15:15" x14ac:dyDescent="0.25">
      <c r="O6913" t="str">
        <f t="shared" si="564"/>
        <v/>
      </c>
    </row>
    <row r="6914" spans="15:15" x14ac:dyDescent="0.25">
      <c r="O6914" t="str">
        <f t="shared" si="564"/>
        <v/>
      </c>
    </row>
    <row r="6915" spans="15:15" x14ac:dyDescent="0.25">
      <c r="O6915" t="str">
        <f t="shared" si="564"/>
        <v/>
      </c>
    </row>
    <row r="6916" spans="15:15" x14ac:dyDescent="0.25">
      <c r="O6916" t="str">
        <f t="shared" si="564"/>
        <v/>
      </c>
    </row>
    <row r="6917" spans="15:15" x14ac:dyDescent="0.25">
      <c r="O6917" t="str">
        <f t="shared" si="564"/>
        <v/>
      </c>
    </row>
    <row r="6918" spans="15:15" x14ac:dyDescent="0.25">
      <c r="O6918" t="str">
        <f t="shared" si="564"/>
        <v/>
      </c>
    </row>
    <row r="6919" spans="15:15" x14ac:dyDescent="0.25">
      <c r="O6919" t="str">
        <f t="shared" si="564"/>
        <v/>
      </c>
    </row>
    <row r="6920" spans="15:15" x14ac:dyDescent="0.25">
      <c r="O6920" t="str">
        <f t="shared" si="564"/>
        <v/>
      </c>
    </row>
    <row r="6921" spans="15:15" x14ac:dyDescent="0.25">
      <c r="O6921" t="str">
        <f t="shared" si="564"/>
        <v/>
      </c>
    </row>
    <row r="6922" spans="15:15" x14ac:dyDescent="0.25">
      <c r="O6922" t="str">
        <f t="shared" ref="O6922:O6985" si="565">IF(P6922="","",O6921+1)</f>
        <v/>
      </c>
    </row>
    <row r="6923" spans="15:15" x14ac:dyDescent="0.25">
      <c r="O6923" t="str">
        <f t="shared" si="565"/>
        <v/>
      </c>
    </row>
    <row r="6924" spans="15:15" x14ac:dyDescent="0.25">
      <c r="O6924" t="str">
        <f t="shared" si="565"/>
        <v/>
      </c>
    </row>
    <row r="6925" spans="15:15" x14ac:dyDescent="0.25">
      <c r="O6925" t="str">
        <f t="shared" si="565"/>
        <v/>
      </c>
    </row>
    <row r="6926" spans="15:15" x14ac:dyDescent="0.25">
      <c r="O6926" t="str">
        <f t="shared" si="565"/>
        <v/>
      </c>
    </row>
    <row r="6927" spans="15:15" x14ac:dyDescent="0.25">
      <c r="O6927" t="str">
        <f t="shared" si="565"/>
        <v/>
      </c>
    </row>
    <row r="6928" spans="15:15" x14ac:dyDescent="0.25">
      <c r="O6928" t="str">
        <f t="shared" si="565"/>
        <v/>
      </c>
    </row>
    <row r="6929" spans="15:15" x14ac:dyDescent="0.25">
      <c r="O6929" t="str">
        <f t="shared" si="565"/>
        <v/>
      </c>
    </row>
    <row r="6930" spans="15:15" x14ac:dyDescent="0.25">
      <c r="O6930" t="str">
        <f t="shared" si="565"/>
        <v/>
      </c>
    </row>
    <row r="6931" spans="15:15" x14ac:dyDescent="0.25">
      <c r="O6931" t="str">
        <f t="shared" si="565"/>
        <v/>
      </c>
    </row>
    <row r="6932" spans="15:15" x14ac:dyDescent="0.25">
      <c r="O6932" t="str">
        <f t="shared" si="565"/>
        <v/>
      </c>
    </row>
    <row r="6933" spans="15:15" x14ac:dyDescent="0.25">
      <c r="O6933" t="str">
        <f t="shared" si="565"/>
        <v/>
      </c>
    </row>
    <row r="6934" spans="15:15" x14ac:dyDescent="0.25">
      <c r="O6934" t="str">
        <f t="shared" si="565"/>
        <v/>
      </c>
    </row>
    <row r="6935" spans="15:15" x14ac:dyDescent="0.25">
      <c r="O6935" t="str">
        <f t="shared" si="565"/>
        <v/>
      </c>
    </row>
    <row r="6936" spans="15:15" x14ac:dyDescent="0.25">
      <c r="O6936" t="str">
        <f t="shared" si="565"/>
        <v/>
      </c>
    </row>
    <row r="6937" spans="15:15" x14ac:dyDescent="0.25">
      <c r="O6937" t="str">
        <f t="shared" si="565"/>
        <v/>
      </c>
    </row>
    <row r="6938" spans="15:15" x14ac:dyDescent="0.25">
      <c r="O6938" t="str">
        <f t="shared" si="565"/>
        <v/>
      </c>
    </row>
    <row r="6939" spans="15:15" x14ac:dyDescent="0.25">
      <c r="O6939" t="str">
        <f t="shared" si="565"/>
        <v/>
      </c>
    </row>
    <row r="6940" spans="15:15" x14ac:dyDescent="0.25">
      <c r="O6940" t="str">
        <f t="shared" si="565"/>
        <v/>
      </c>
    </row>
    <row r="6941" spans="15:15" x14ac:dyDescent="0.25">
      <c r="O6941" t="str">
        <f t="shared" si="565"/>
        <v/>
      </c>
    </row>
    <row r="6942" spans="15:15" x14ac:dyDescent="0.25">
      <c r="O6942" t="str">
        <f t="shared" si="565"/>
        <v/>
      </c>
    </row>
    <row r="6943" spans="15:15" x14ac:dyDescent="0.25">
      <c r="O6943" t="str">
        <f t="shared" si="565"/>
        <v/>
      </c>
    </row>
    <row r="6944" spans="15:15" x14ac:dyDescent="0.25">
      <c r="O6944" t="str">
        <f t="shared" si="565"/>
        <v/>
      </c>
    </row>
    <row r="6945" spans="15:15" x14ac:dyDescent="0.25">
      <c r="O6945" t="str">
        <f t="shared" si="565"/>
        <v/>
      </c>
    </row>
    <row r="6946" spans="15:15" x14ac:dyDescent="0.25">
      <c r="O6946" t="str">
        <f t="shared" si="565"/>
        <v/>
      </c>
    </row>
    <row r="6947" spans="15:15" x14ac:dyDescent="0.25">
      <c r="O6947" t="str">
        <f t="shared" si="565"/>
        <v/>
      </c>
    </row>
    <row r="6948" spans="15:15" x14ac:dyDescent="0.25">
      <c r="O6948" t="str">
        <f t="shared" si="565"/>
        <v/>
      </c>
    </row>
    <row r="6949" spans="15:15" x14ac:dyDescent="0.25">
      <c r="O6949" t="str">
        <f t="shared" si="565"/>
        <v/>
      </c>
    </row>
    <row r="6950" spans="15:15" x14ac:dyDescent="0.25">
      <c r="O6950" t="str">
        <f t="shared" si="565"/>
        <v/>
      </c>
    </row>
    <row r="6951" spans="15:15" x14ac:dyDescent="0.25">
      <c r="O6951" t="str">
        <f t="shared" si="565"/>
        <v/>
      </c>
    </row>
    <row r="6952" spans="15:15" x14ac:dyDescent="0.25">
      <c r="O6952" t="str">
        <f t="shared" si="565"/>
        <v/>
      </c>
    </row>
    <row r="6953" spans="15:15" x14ac:dyDescent="0.25">
      <c r="O6953" t="str">
        <f t="shared" si="565"/>
        <v/>
      </c>
    </row>
    <row r="6954" spans="15:15" x14ac:dyDescent="0.25">
      <c r="O6954" t="str">
        <f t="shared" si="565"/>
        <v/>
      </c>
    </row>
    <row r="6955" spans="15:15" x14ac:dyDescent="0.25">
      <c r="O6955" t="str">
        <f t="shared" si="565"/>
        <v/>
      </c>
    </row>
    <row r="6956" spans="15:15" x14ac:dyDescent="0.25">
      <c r="O6956" t="str">
        <f t="shared" si="565"/>
        <v/>
      </c>
    </row>
    <row r="6957" spans="15:15" x14ac:dyDescent="0.25">
      <c r="O6957" t="str">
        <f t="shared" si="565"/>
        <v/>
      </c>
    </row>
    <row r="6958" spans="15:15" x14ac:dyDescent="0.25">
      <c r="O6958" t="str">
        <f t="shared" si="565"/>
        <v/>
      </c>
    </row>
    <row r="6959" spans="15:15" x14ac:dyDescent="0.25">
      <c r="O6959" t="str">
        <f t="shared" si="565"/>
        <v/>
      </c>
    </row>
    <row r="6960" spans="15:15" x14ac:dyDescent="0.25">
      <c r="O6960" t="str">
        <f t="shared" si="565"/>
        <v/>
      </c>
    </row>
    <row r="6961" spans="15:15" x14ac:dyDescent="0.25">
      <c r="O6961" t="str">
        <f t="shared" si="565"/>
        <v/>
      </c>
    </row>
    <row r="6962" spans="15:15" x14ac:dyDescent="0.25">
      <c r="O6962" t="str">
        <f t="shared" si="565"/>
        <v/>
      </c>
    </row>
    <row r="6963" spans="15:15" x14ac:dyDescent="0.25">
      <c r="O6963" t="str">
        <f t="shared" si="565"/>
        <v/>
      </c>
    </row>
    <row r="6964" spans="15:15" x14ac:dyDescent="0.25">
      <c r="O6964" t="str">
        <f t="shared" si="565"/>
        <v/>
      </c>
    </row>
    <row r="6965" spans="15:15" x14ac:dyDescent="0.25">
      <c r="O6965" t="str">
        <f t="shared" si="565"/>
        <v/>
      </c>
    </row>
    <row r="6966" spans="15:15" x14ac:dyDescent="0.25">
      <c r="O6966" t="str">
        <f t="shared" si="565"/>
        <v/>
      </c>
    </row>
    <row r="6967" spans="15:15" x14ac:dyDescent="0.25">
      <c r="O6967" t="str">
        <f t="shared" si="565"/>
        <v/>
      </c>
    </row>
    <row r="6968" spans="15:15" x14ac:dyDescent="0.25">
      <c r="O6968" t="str">
        <f t="shared" si="565"/>
        <v/>
      </c>
    </row>
    <row r="6969" spans="15:15" x14ac:dyDescent="0.25">
      <c r="O6969" t="str">
        <f t="shared" si="565"/>
        <v/>
      </c>
    </row>
    <row r="6970" spans="15:15" x14ac:dyDescent="0.25">
      <c r="O6970" t="str">
        <f t="shared" si="565"/>
        <v/>
      </c>
    </row>
    <row r="6971" spans="15:15" x14ac:dyDescent="0.25">
      <c r="O6971" t="str">
        <f t="shared" si="565"/>
        <v/>
      </c>
    </row>
    <row r="6972" spans="15:15" x14ac:dyDescent="0.25">
      <c r="O6972" t="str">
        <f t="shared" si="565"/>
        <v/>
      </c>
    </row>
    <row r="6973" spans="15:15" x14ac:dyDescent="0.25">
      <c r="O6973" t="str">
        <f t="shared" si="565"/>
        <v/>
      </c>
    </row>
    <row r="6974" spans="15:15" x14ac:dyDescent="0.25">
      <c r="O6974" t="str">
        <f t="shared" si="565"/>
        <v/>
      </c>
    </row>
    <row r="6975" spans="15:15" x14ac:dyDescent="0.25">
      <c r="O6975" t="str">
        <f t="shared" si="565"/>
        <v/>
      </c>
    </row>
    <row r="6976" spans="15:15" x14ac:dyDescent="0.25">
      <c r="O6976" t="str">
        <f t="shared" si="565"/>
        <v/>
      </c>
    </row>
    <row r="6977" spans="15:15" x14ac:dyDescent="0.25">
      <c r="O6977" t="str">
        <f t="shared" si="565"/>
        <v/>
      </c>
    </row>
    <row r="6978" spans="15:15" x14ac:dyDescent="0.25">
      <c r="O6978" t="str">
        <f t="shared" si="565"/>
        <v/>
      </c>
    </row>
    <row r="6979" spans="15:15" x14ac:dyDescent="0.25">
      <c r="O6979" t="str">
        <f t="shared" si="565"/>
        <v/>
      </c>
    </row>
    <row r="6980" spans="15:15" x14ac:dyDescent="0.25">
      <c r="O6980" t="str">
        <f t="shared" si="565"/>
        <v/>
      </c>
    </row>
    <row r="6981" spans="15:15" x14ac:dyDescent="0.25">
      <c r="O6981" t="str">
        <f t="shared" si="565"/>
        <v/>
      </c>
    </row>
    <row r="6982" spans="15:15" x14ac:dyDescent="0.25">
      <c r="O6982" t="str">
        <f t="shared" si="565"/>
        <v/>
      </c>
    </row>
    <row r="6983" spans="15:15" x14ac:dyDescent="0.25">
      <c r="O6983" t="str">
        <f t="shared" si="565"/>
        <v/>
      </c>
    </row>
    <row r="6984" spans="15:15" x14ac:dyDescent="0.25">
      <c r="O6984" t="str">
        <f t="shared" si="565"/>
        <v/>
      </c>
    </row>
    <row r="6985" spans="15:15" x14ac:dyDescent="0.25">
      <c r="O6985" t="str">
        <f t="shared" si="565"/>
        <v/>
      </c>
    </row>
    <row r="6986" spans="15:15" x14ac:dyDescent="0.25">
      <c r="O6986" t="str">
        <f t="shared" ref="O6986:O7049" si="566">IF(P6986="","",O6985+1)</f>
        <v/>
      </c>
    </row>
    <row r="6987" spans="15:15" x14ac:dyDescent="0.25">
      <c r="O6987" t="str">
        <f t="shared" si="566"/>
        <v/>
      </c>
    </row>
    <row r="6988" spans="15:15" x14ac:dyDescent="0.25">
      <c r="O6988" t="str">
        <f t="shared" si="566"/>
        <v/>
      </c>
    </row>
    <row r="6989" spans="15:15" x14ac:dyDescent="0.25">
      <c r="O6989" t="str">
        <f t="shared" si="566"/>
        <v/>
      </c>
    </row>
    <row r="6990" spans="15:15" x14ac:dyDescent="0.25">
      <c r="O6990" t="str">
        <f t="shared" si="566"/>
        <v/>
      </c>
    </row>
    <row r="6991" spans="15:15" x14ac:dyDescent="0.25">
      <c r="O6991" t="str">
        <f t="shared" si="566"/>
        <v/>
      </c>
    </row>
    <row r="6992" spans="15:15" x14ac:dyDescent="0.25">
      <c r="O6992" t="str">
        <f t="shared" si="566"/>
        <v/>
      </c>
    </row>
    <row r="6993" spans="15:15" x14ac:dyDescent="0.25">
      <c r="O6993" t="str">
        <f t="shared" si="566"/>
        <v/>
      </c>
    </row>
    <row r="6994" spans="15:15" x14ac:dyDescent="0.25">
      <c r="O6994" t="str">
        <f t="shared" si="566"/>
        <v/>
      </c>
    </row>
    <row r="6995" spans="15:15" x14ac:dyDescent="0.25">
      <c r="O6995" t="str">
        <f t="shared" si="566"/>
        <v/>
      </c>
    </row>
    <row r="6996" spans="15:15" x14ac:dyDescent="0.25">
      <c r="O6996" t="str">
        <f t="shared" si="566"/>
        <v/>
      </c>
    </row>
    <row r="6997" spans="15:15" x14ac:dyDescent="0.25">
      <c r="O6997" t="str">
        <f t="shared" si="566"/>
        <v/>
      </c>
    </row>
    <row r="6998" spans="15:15" x14ac:dyDescent="0.25">
      <c r="O6998" t="str">
        <f t="shared" si="566"/>
        <v/>
      </c>
    </row>
    <row r="6999" spans="15:15" x14ac:dyDescent="0.25">
      <c r="O6999" t="str">
        <f t="shared" si="566"/>
        <v/>
      </c>
    </row>
    <row r="7000" spans="15:15" x14ac:dyDescent="0.25">
      <c r="O7000" t="str">
        <f t="shared" si="566"/>
        <v/>
      </c>
    </row>
    <row r="7001" spans="15:15" x14ac:dyDescent="0.25">
      <c r="O7001" t="str">
        <f t="shared" si="566"/>
        <v/>
      </c>
    </row>
    <row r="7002" spans="15:15" x14ac:dyDescent="0.25">
      <c r="O7002" t="str">
        <f t="shared" si="566"/>
        <v/>
      </c>
    </row>
    <row r="7003" spans="15:15" x14ac:dyDescent="0.25">
      <c r="O7003" t="str">
        <f t="shared" si="566"/>
        <v/>
      </c>
    </row>
    <row r="7004" spans="15:15" x14ac:dyDescent="0.25">
      <c r="O7004" t="str">
        <f t="shared" si="566"/>
        <v/>
      </c>
    </row>
    <row r="7005" spans="15:15" x14ac:dyDescent="0.25">
      <c r="O7005" t="str">
        <f t="shared" si="566"/>
        <v/>
      </c>
    </row>
    <row r="7006" spans="15:15" x14ac:dyDescent="0.25">
      <c r="O7006" t="str">
        <f t="shared" si="566"/>
        <v/>
      </c>
    </row>
    <row r="7007" spans="15:15" x14ac:dyDescent="0.25">
      <c r="O7007" t="str">
        <f t="shared" si="566"/>
        <v/>
      </c>
    </row>
    <row r="7008" spans="15:15" x14ac:dyDescent="0.25">
      <c r="O7008" t="str">
        <f t="shared" si="566"/>
        <v/>
      </c>
    </row>
    <row r="7009" spans="15:15" x14ac:dyDescent="0.25">
      <c r="O7009" t="str">
        <f t="shared" si="566"/>
        <v/>
      </c>
    </row>
    <row r="7010" spans="15:15" x14ac:dyDescent="0.25">
      <c r="O7010" t="str">
        <f t="shared" si="566"/>
        <v/>
      </c>
    </row>
    <row r="7011" spans="15:15" x14ac:dyDescent="0.25">
      <c r="O7011" t="str">
        <f t="shared" si="566"/>
        <v/>
      </c>
    </row>
    <row r="7012" spans="15:15" x14ac:dyDescent="0.25">
      <c r="O7012" t="str">
        <f t="shared" si="566"/>
        <v/>
      </c>
    </row>
    <row r="7013" spans="15:15" x14ac:dyDescent="0.25">
      <c r="O7013" t="str">
        <f t="shared" si="566"/>
        <v/>
      </c>
    </row>
    <row r="7014" spans="15:15" x14ac:dyDescent="0.25">
      <c r="O7014" t="str">
        <f t="shared" si="566"/>
        <v/>
      </c>
    </row>
    <row r="7015" spans="15:15" x14ac:dyDescent="0.25">
      <c r="O7015" t="str">
        <f t="shared" si="566"/>
        <v/>
      </c>
    </row>
    <row r="7016" spans="15:15" x14ac:dyDescent="0.25">
      <c r="O7016" t="str">
        <f t="shared" si="566"/>
        <v/>
      </c>
    </row>
    <row r="7017" spans="15:15" x14ac:dyDescent="0.25">
      <c r="O7017" t="str">
        <f t="shared" si="566"/>
        <v/>
      </c>
    </row>
    <row r="7018" spans="15:15" x14ac:dyDescent="0.25">
      <c r="O7018" t="str">
        <f t="shared" si="566"/>
        <v/>
      </c>
    </row>
    <row r="7019" spans="15:15" x14ac:dyDescent="0.25">
      <c r="O7019" t="str">
        <f t="shared" si="566"/>
        <v/>
      </c>
    </row>
    <row r="7020" spans="15:15" x14ac:dyDescent="0.25">
      <c r="O7020" t="str">
        <f t="shared" si="566"/>
        <v/>
      </c>
    </row>
    <row r="7021" spans="15:15" x14ac:dyDescent="0.25">
      <c r="O7021" t="str">
        <f t="shared" si="566"/>
        <v/>
      </c>
    </row>
    <row r="7022" spans="15:15" x14ac:dyDescent="0.25">
      <c r="O7022" t="str">
        <f t="shared" si="566"/>
        <v/>
      </c>
    </row>
    <row r="7023" spans="15:15" x14ac:dyDescent="0.25">
      <c r="O7023" t="str">
        <f t="shared" si="566"/>
        <v/>
      </c>
    </row>
    <row r="7024" spans="15:15" x14ac:dyDescent="0.25">
      <c r="O7024" t="str">
        <f t="shared" si="566"/>
        <v/>
      </c>
    </row>
    <row r="7025" spans="15:15" x14ac:dyDescent="0.25">
      <c r="O7025" t="str">
        <f t="shared" si="566"/>
        <v/>
      </c>
    </row>
    <row r="7026" spans="15:15" x14ac:dyDescent="0.25">
      <c r="O7026" t="str">
        <f t="shared" si="566"/>
        <v/>
      </c>
    </row>
    <row r="7027" spans="15:15" x14ac:dyDescent="0.25">
      <c r="O7027" t="str">
        <f t="shared" si="566"/>
        <v/>
      </c>
    </row>
    <row r="7028" spans="15:15" x14ac:dyDescent="0.25">
      <c r="O7028" t="str">
        <f t="shared" si="566"/>
        <v/>
      </c>
    </row>
    <row r="7029" spans="15:15" x14ac:dyDescent="0.25">
      <c r="O7029" t="str">
        <f t="shared" si="566"/>
        <v/>
      </c>
    </row>
    <row r="7030" spans="15:15" x14ac:dyDescent="0.25">
      <c r="O7030" t="str">
        <f t="shared" si="566"/>
        <v/>
      </c>
    </row>
    <row r="7031" spans="15:15" x14ac:dyDescent="0.25">
      <c r="O7031" t="str">
        <f t="shared" si="566"/>
        <v/>
      </c>
    </row>
    <row r="7032" spans="15:15" x14ac:dyDescent="0.25">
      <c r="O7032" t="str">
        <f t="shared" si="566"/>
        <v/>
      </c>
    </row>
    <row r="7033" spans="15:15" x14ac:dyDescent="0.25">
      <c r="O7033" t="str">
        <f t="shared" si="566"/>
        <v/>
      </c>
    </row>
    <row r="7034" spans="15:15" x14ac:dyDescent="0.25">
      <c r="O7034" t="str">
        <f t="shared" si="566"/>
        <v/>
      </c>
    </row>
    <row r="7035" spans="15:15" x14ac:dyDescent="0.25">
      <c r="O7035" t="str">
        <f t="shared" si="566"/>
        <v/>
      </c>
    </row>
    <row r="7036" spans="15:15" x14ac:dyDescent="0.25">
      <c r="O7036" t="str">
        <f t="shared" si="566"/>
        <v/>
      </c>
    </row>
    <row r="7037" spans="15:15" x14ac:dyDescent="0.25">
      <c r="O7037" t="str">
        <f t="shared" si="566"/>
        <v/>
      </c>
    </row>
    <row r="7038" spans="15:15" x14ac:dyDescent="0.25">
      <c r="O7038" t="str">
        <f t="shared" si="566"/>
        <v/>
      </c>
    </row>
    <row r="7039" spans="15:15" x14ac:dyDescent="0.25">
      <c r="O7039" t="str">
        <f t="shared" si="566"/>
        <v/>
      </c>
    </row>
    <row r="7040" spans="15:15" x14ac:dyDescent="0.25">
      <c r="O7040" t="str">
        <f t="shared" si="566"/>
        <v/>
      </c>
    </row>
    <row r="7041" spans="15:15" x14ac:dyDescent="0.25">
      <c r="O7041" t="str">
        <f t="shared" si="566"/>
        <v/>
      </c>
    </row>
    <row r="7042" spans="15:15" x14ac:dyDescent="0.25">
      <c r="O7042" t="str">
        <f t="shared" si="566"/>
        <v/>
      </c>
    </row>
    <row r="7043" spans="15:15" x14ac:dyDescent="0.25">
      <c r="O7043" t="str">
        <f t="shared" si="566"/>
        <v/>
      </c>
    </row>
    <row r="7044" spans="15:15" x14ac:dyDescent="0.25">
      <c r="O7044" t="str">
        <f t="shared" si="566"/>
        <v/>
      </c>
    </row>
    <row r="7045" spans="15:15" x14ac:dyDescent="0.25">
      <c r="O7045" t="str">
        <f t="shared" si="566"/>
        <v/>
      </c>
    </row>
    <row r="7046" spans="15:15" x14ac:dyDescent="0.25">
      <c r="O7046" t="str">
        <f t="shared" si="566"/>
        <v/>
      </c>
    </row>
    <row r="7047" spans="15:15" x14ac:dyDescent="0.25">
      <c r="O7047" t="str">
        <f t="shared" si="566"/>
        <v/>
      </c>
    </row>
    <row r="7048" spans="15:15" x14ac:dyDescent="0.25">
      <c r="O7048" t="str">
        <f t="shared" si="566"/>
        <v/>
      </c>
    </row>
    <row r="7049" spans="15:15" x14ac:dyDescent="0.25">
      <c r="O7049" t="str">
        <f t="shared" si="566"/>
        <v/>
      </c>
    </row>
    <row r="7050" spans="15:15" x14ac:dyDescent="0.25">
      <c r="O7050" t="str">
        <f t="shared" ref="O7050:O7113" si="567">IF(P7050="","",O7049+1)</f>
        <v/>
      </c>
    </row>
    <row r="7051" spans="15:15" x14ac:dyDescent="0.25">
      <c r="O7051" t="str">
        <f t="shared" si="567"/>
        <v/>
      </c>
    </row>
    <row r="7052" spans="15:15" x14ac:dyDescent="0.25">
      <c r="O7052" t="str">
        <f t="shared" si="567"/>
        <v/>
      </c>
    </row>
    <row r="7053" spans="15:15" x14ac:dyDescent="0.25">
      <c r="O7053" t="str">
        <f t="shared" si="567"/>
        <v/>
      </c>
    </row>
    <row r="7054" spans="15:15" x14ac:dyDescent="0.25">
      <c r="O7054" t="str">
        <f t="shared" si="567"/>
        <v/>
      </c>
    </row>
    <row r="7055" spans="15:15" x14ac:dyDescent="0.25">
      <c r="O7055" t="str">
        <f t="shared" si="567"/>
        <v/>
      </c>
    </row>
    <row r="7056" spans="15:15" x14ac:dyDescent="0.25">
      <c r="O7056" t="str">
        <f t="shared" si="567"/>
        <v/>
      </c>
    </row>
    <row r="7057" spans="15:15" x14ac:dyDescent="0.25">
      <c r="O7057" t="str">
        <f t="shared" si="567"/>
        <v/>
      </c>
    </row>
    <row r="7058" spans="15:15" x14ac:dyDescent="0.25">
      <c r="O7058" t="str">
        <f t="shared" si="567"/>
        <v/>
      </c>
    </row>
    <row r="7059" spans="15:15" x14ac:dyDescent="0.25">
      <c r="O7059" t="str">
        <f t="shared" si="567"/>
        <v/>
      </c>
    </row>
    <row r="7060" spans="15:15" x14ac:dyDescent="0.25">
      <c r="O7060" t="str">
        <f t="shared" si="567"/>
        <v/>
      </c>
    </row>
    <row r="7061" spans="15:15" x14ac:dyDescent="0.25">
      <c r="O7061" t="str">
        <f t="shared" si="567"/>
        <v/>
      </c>
    </row>
    <row r="7062" spans="15:15" x14ac:dyDescent="0.25">
      <c r="O7062" t="str">
        <f t="shared" si="567"/>
        <v/>
      </c>
    </row>
    <row r="7063" spans="15:15" x14ac:dyDescent="0.25">
      <c r="O7063" t="str">
        <f t="shared" si="567"/>
        <v/>
      </c>
    </row>
    <row r="7064" spans="15:15" x14ac:dyDescent="0.25">
      <c r="O7064" t="str">
        <f t="shared" si="567"/>
        <v/>
      </c>
    </row>
    <row r="7065" spans="15:15" x14ac:dyDescent="0.25">
      <c r="O7065" t="str">
        <f t="shared" si="567"/>
        <v/>
      </c>
    </row>
    <row r="7066" spans="15:15" x14ac:dyDescent="0.25">
      <c r="O7066" t="str">
        <f t="shared" si="567"/>
        <v/>
      </c>
    </row>
    <row r="7067" spans="15:15" x14ac:dyDescent="0.25">
      <c r="O7067" t="str">
        <f t="shared" si="567"/>
        <v/>
      </c>
    </row>
    <row r="7068" spans="15:15" x14ac:dyDescent="0.25">
      <c r="O7068" t="str">
        <f t="shared" si="567"/>
        <v/>
      </c>
    </row>
    <row r="7069" spans="15:15" x14ac:dyDescent="0.25">
      <c r="O7069" t="str">
        <f t="shared" si="567"/>
        <v/>
      </c>
    </row>
    <row r="7070" spans="15:15" x14ac:dyDescent="0.25">
      <c r="O7070" t="str">
        <f t="shared" si="567"/>
        <v/>
      </c>
    </row>
    <row r="7071" spans="15:15" x14ac:dyDescent="0.25">
      <c r="O7071" t="str">
        <f t="shared" si="567"/>
        <v/>
      </c>
    </row>
    <row r="7072" spans="15:15" x14ac:dyDescent="0.25">
      <c r="O7072" t="str">
        <f t="shared" si="567"/>
        <v/>
      </c>
    </row>
    <row r="7073" spans="15:15" x14ac:dyDescent="0.25">
      <c r="O7073" t="str">
        <f t="shared" si="567"/>
        <v/>
      </c>
    </row>
    <row r="7074" spans="15:15" x14ac:dyDescent="0.25">
      <c r="O7074" t="str">
        <f t="shared" si="567"/>
        <v/>
      </c>
    </row>
    <row r="7075" spans="15:15" x14ac:dyDescent="0.25">
      <c r="O7075" t="str">
        <f t="shared" si="567"/>
        <v/>
      </c>
    </row>
    <row r="7076" spans="15:15" x14ac:dyDescent="0.25">
      <c r="O7076" t="str">
        <f t="shared" si="567"/>
        <v/>
      </c>
    </row>
    <row r="7077" spans="15:15" x14ac:dyDescent="0.25">
      <c r="O7077" t="str">
        <f t="shared" si="567"/>
        <v/>
      </c>
    </row>
    <row r="7078" spans="15:15" x14ac:dyDescent="0.25">
      <c r="O7078" t="str">
        <f t="shared" si="567"/>
        <v/>
      </c>
    </row>
    <row r="7079" spans="15:15" x14ac:dyDescent="0.25">
      <c r="O7079" t="str">
        <f t="shared" si="567"/>
        <v/>
      </c>
    </row>
    <row r="7080" spans="15:15" x14ac:dyDescent="0.25">
      <c r="O7080" t="str">
        <f t="shared" si="567"/>
        <v/>
      </c>
    </row>
    <row r="7081" spans="15:15" x14ac:dyDescent="0.25">
      <c r="O7081" t="str">
        <f t="shared" si="567"/>
        <v/>
      </c>
    </row>
    <row r="7082" spans="15:15" x14ac:dyDescent="0.25">
      <c r="O7082" t="str">
        <f t="shared" si="567"/>
        <v/>
      </c>
    </row>
    <row r="7083" spans="15:15" x14ac:dyDescent="0.25">
      <c r="O7083" t="str">
        <f t="shared" si="567"/>
        <v/>
      </c>
    </row>
    <row r="7084" spans="15:15" x14ac:dyDescent="0.25">
      <c r="O7084" t="str">
        <f t="shared" si="567"/>
        <v/>
      </c>
    </row>
    <row r="7085" spans="15:15" x14ac:dyDescent="0.25">
      <c r="O7085" t="str">
        <f t="shared" si="567"/>
        <v/>
      </c>
    </row>
    <row r="7086" spans="15:15" x14ac:dyDescent="0.25">
      <c r="O7086" t="str">
        <f t="shared" si="567"/>
        <v/>
      </c>
    </row>
    <row r="7087" spans="15:15" x14ac:dyDescent="0.25">
      <c r="O7087" t="str">
        <f t="shared" si="567"/>
        <v/>
      </c>
    </row>
    <row r="7088" spans="15:15" x14ac:dyDescent="0.25">
      <c r="O7088" t="str">
        <f t="shared" si="567"/>
        <v/>
      </c>
    </row>
    <row r="7089" spans="15:15" x14ac:dyDescent="0.25">
      <c r="O7089" t="str">
        <f t="shared" si="567"/>
        <v/>
      </c>
    </row>
    <row r="7090" spans="15:15" x14ac:dyDescent="0.25">
      <c r="O7090" t="str">
        <f t="shared" si="567"/>
        <v/>
      </c>
    </row>
    <row r="7091" spans="15:15" x14ac:dyDescent="0.25">
      <c r="O7091" t="str">
        <f t="shared" si="567"/>
        <v/>
      </c>
    </row>
    <row r="7092" spans="15:15" x14ac:dyDescent="0.25">
      <c r="O7092" t="str">
        <f t="shared" si="567"/>
        <v/>
      </c>
    </row>
    <row r="7093" spans="15:15" x14ac:dyDescent="0.25">
      <c r="O7093" t="str">
        <f t="shared" si="567"/>
        <v/>
      </c>
    </row>
    <row r="7094" spans="15:15" x14ac:dyDescent="0.25">
      <c r="O7094" t="str">
        <f t="shared" si="567"/>
        <v/>
      </c>
    </row>
    <row r="7095" spans="15:15" x14ac:dyDescent="0.25">
      <c r="O7095" t="str">
        <f t="shared" si="567"/>
        <v/>
      </c>
    </row>
    <row r="7096" spans="15:15" x14ac:dyDescent="0.25">
      <c r="O7096" t="str">
        <f t="shared" si="567"/>
        <v/>
      </c>
    </row>
    <row r="7097" spans="15:15" x14ac:dyDescent="0.25">
      <c r="O7097" t="str">
        <f t="shared" si="567"/>
        <v/>
      </c>
    </row>
    <row r="7098" spans="15:15" x14ac:dyDescent="0.25">
      <c r="O7098" t="str">
        <f t="shared" si="567"/>
        <v/>
      </c>
    </row>
    <row r="7099" spans="15:15" x14ac:dyDescent="0.25">
      <c r="O7099" t="str">
        <f t="shared" si="567"/>
        <v/>
      </c>
    </row>
    <row r="7100" spans="15:15" x14ac:dyDescent="0.25">
      <c r="O7100" t="str">
        <f t="shared" si="567"/>
        <v/>
      </c>
    </row>
    <row r="7101" spans="15:15" x14ac:dyDescent="0.25">
      <c r="O7101" t="str">
        <f t="shared" si="567"/>
        <v/>
      </c>
    </row>
    <row r="7102" spans="15:15" x14ac:dyDescent="0.25">
      <c r="O7102" t="str">
        <f t="shared" si="567"/>
        <v/>
      </c>
    </row>
    <row r="7103" spans="15:15" x14ac:dyDescent="0.25">
      <c r="O7103" t="str">
        <f t="shared" si="567"/>
        <v/>
      </c>
    </row>
    <row r="7104" spans="15:15" x14ac:dyDescent="0.25">
      <c r="O7104" t="str">
        <f t="shared" si="567"/>
        <v/>
      </c>
    </row>
    <row r="7105" spans="15:15" x14ac:dyDescent="0.25">
      <c r="O7105" t="str">
        <f t="shared" si="567"/>
        <v/>
      </c>
    </row>
    <row r="7106" spans="15:15" x14ac:dyDescent="0.25">
      <c r="O7106" t="str">
        <f t="shared" si="567"/>
        <v/>
      </c>
    </row>
    <row r="7107" spans="15:15" x14ac:dyDescent="0.25">
      <c r="O7107" t="str">
        <f t="shared" si="567"/>
        <v/>
      </c>
    </row>
    <row r="7108" spans="15:15" x14ac:dyDescent="0.25">
      <c r="O7108" t="str">
        <f t="shared" si="567"/>
        <v/>
      </c>
    </row>
    <row r="7109" spans="15:15" x14ac:dyDescent="0.25">
      <c r="O7109" t="str">
        <f t="shared" si="567"/>
        <v/>
      </c>
    </row>
    <row r="7110" spans="15:15" x14ac:dyDescent="0.25">
      <c r="O7110" t="str">
        <f t="shared" si="567"/>
        <v/>
      </c>
    </row>
    <row r="7111" spans="15:15" x14ac:dyDescent="0.25">
      <c r="O7111" t="str">
        <f t="shared" si="567"/>
        <v/>
      </c>
    </row>
    <row r="7112" spans="15:15" x14ac:dyDescent="0.25">
      <c r="O7112" t="str">
        <f t="shared" si="567"/>
        <v/>
      </c>
    </row>
    <row r="7113" spans="15:15" x14ac:dyDescent="0.25">
      <c r="O7113" t="str">
        <f t="shared" si="567"/>
        <v/>
      </c>
    </row>
    <row r="7114" spans="15:15" x14ac:dyDescent="0.25">
      <c r="O7114" t="str">
        <f t="shared" ref="O7114:O7177" si="568">IF(P7114="","",O7113+1)</f>
        <v/>
      </c>
    </row>
    <row r="7115" spans="15:15" x14ac:dyDescent="0.25">
      <c r="O7115" t="str">
        <f t="shared" si="568"/>
        <v/>
      </c>
    </row>
    <row r="7116" spans="15:15" x14ac:dyDescent="0.25">
      <c r="O7116" t="str">
        <f t="shared" si="568"/>
        <v/>
      </c>
    </row>
    <row r="7117" spans="15:15" x14ac:dyDescent="0.25">
      <c r="O7117" t="str">
        <f t="shared" si="568"/>
        <v/>
      </c>
    </row>
    <row r="7118" spans="15:15" x14ac:dyDescent="0.25">
      <c r="O7118" t="str">
        <f t="shared" si="568"/>
        <v/>
      </c>
    </row>
    <row r="7119" spans="15:15" x14ac:dyDescent="0.25">
      <c r="O7119" t="str">
        <f t="shared" si="568"/>
        <v/>
      </c>
    </row>
    <row r="7120" spans="15:15" x14ac:dyDescent="0.25">
      <c r="O7120" t="str">
        <f t="shared" si="568"/>
        <v/>
      </c>
    </row>
    <row r="7121" spans="15:15" x14ac:dyDescent="0.25">
      <c r="O7121" t="str">
        <f t="shared" si="568"/>
        <v/>
      </c>
    </row>
    <row r="7122" spans="15:15" x14ac:dyDescent="0.25">
      <c r="O7122" t="str">
        <f t="shared" si="568"/>
        <v/>
      </c>
    </row>
    <row r="7123" spans="15:15" x14ac:dyDescent="0.25">
      <c r="O7123" t="str">
        <f t="shared" si="568"/>
        <v/>
      </c>
    </row>
    <row r="7124" spans="15:15" x14ac:dyDescent="0.25">
      <c r="O7124" t="str">
        <f t="shared" si="568"/>
        <v/>
      </c>
    </row>
    <row r="7125" spans="15:15" x14ac:dyDescent="0.25">
      <c r="O7125" t="str">
        <f t="shared" si="568"/>
        <v/>
      </c>
    </row>
    <row r="7126" spans="15:15" x14ac:dyDescent="0.25">
      <c r="O7126" t="str">
        <f t="shared" si="568"/>
        <v/>
      </c>
    </row>
    <row r="7127" spans="15:15" x14ac:dyDescent="0.25">
      <c r="O7127" t="str">
        <f t="shared" si="568"/>
        <v/>
      </c>
    </row>
    <row r="7128" spans="15:15" x14ac:dyDescent="0.25">
      <c r="O7128" t="str">
        <f t="shared" si="568"/>
        <v/>
      </c>
    </row>
    <row r="7129" spans="15:15" x14ac:dyDescent="0.25">
      <c r="O7129" t="str">
        <f t="shared" si="568"/>
        <v/>
      </c>
    </row>
    <row r="7130" spans="15:15" x14ac:dyDescent="0.25">
      <c r="O7130" t="str">
        <f t="shared" si="568"/>
        <v/>
      </c>
    </row>
    <row r="7131" spans="15:15" x14ac:dyDescent="0.25">
      <c r="O7131" t="str">
        <f t="shared" si="568"/>
        <v/>
      </c>
    </row>
    <row r="7132" spans="15:15" x14ac:dyDescent="0.25">
      <c r="O7132" t="str">
        <f t="shared" si="568"/>
        <v/>
      </c>
    </row>
    <row r="7133" spans="15:15" x14ac:dyDescent="0.25">
      <c r="O7133" t="str">
        <f t="shared" si="568"/>
        <v/>
      </c>
    </row>
    <row r="7134" spans="15:15" x14ac:dyDescent="0.25">
      <c r="O7134" t="str">
        <f t="shared" si="568"/>
        <v/>
      </c>
    </row>
    <row r="7135" spans="15:15" x14ac:dyDescent="0.25">
      <c r="O7135" t="str">
        <f t="shared" si="568"/>
        <v/>
      </c>
    </row>
    <row r="7136" spans="15:15" x14ac:dyDescent="0.25">
      <c r="O7136" t="str">
        <f t="shared" si="568"/>
        <v/>
      </c>
    </row>
    <row r="7137" spans="15:15" x14ac:dyDescent="0.25">
      <c r="O7137" t="str">
        <f t="shared" si="568"/>
        <v/>
      </c>
    </row>
    <row r="7138" spans="15:15" x14ac:dyDescent="0.25">
      <c r="O7138" t="str">
        <f t="shared" si="568"/>
        <v/>
      </c>
    </row>
    <row r="7139" spans="15:15" x14ac:dyDescent="0.25">
      <c r="O7139" t="str">
        <f t="shared" si="568"/>
        <v/>
      </c>
    </row>
    <row r="7140" spans="15:15" x14ac:dyDescent="0.25">
      <c r="O7140" t="str">
        <f t="shared" si="568"/>
        <v/>
      </c>
    </row>
    <row r="7141" spans="15:15" x14ac:dyDescent="0.25">
      <c r="O7141" t="str">
        <f t="shared" si="568"/>
        <v/>
      </c>
    </row>
    <row r="7142" spans="15:15" x14ac:dyDescent="0.25">
      <c r="O7142" t="str">
        <f t="shared" si="568"/>
        <v/>
      </c>
    </row>
    <row r="7143" spans="15:15" x14ac:dyDescent="0.25">
      <c r="O7143" t="str">
        <f t="shared" si="568"/>
        <v/>
      </c>
    </row>
    <row r="7144" spans="15:15" x14ac:dyDescent="0.25">
      <c r="O7144" t="str">
        <f t="shared" si="568"/>
        <v/>
      </c>
    </row>
    <row r="7145" spans="15:15" x14ac:dyDescent="0.25">
      <c r="O7145" t="str">
        <f t="shared" si="568"/>
        <v/>
      </c>
    </row>
    <row r="7146" spans="15:15" x14ac:dyDescent="0.25">
      <c r="O7146" t="str">
        <f t="shared" si="568"/>
        <v/>
      </c>
    </row>
    <row r="7147" spans="15:15" x14ac:dyDescent="0.25">
      <c r="O7147" t="str">
        <f t="shared" si="568"/>
        <v/>
      </c>
    </row>
    <row r="7148" spans="15:15" x14ac:dyDescent="0.25">
      <c r="O7148" t="str">
        <f t="shared" si="568"/>
        <v/>
      </c>
    </row>
    <row r="7149" spans="15:15" x14ac:dyDescent="0.25">
      <c r="O7149" t="str">
        <f t="shared" si="568"/>
        <v/>
      </c>
    </row>
    <row r="7150" spans="15:15" x14ac:dyDescent="0.25">
      <c r="O7150" t="str">
        <f t="shared" si="568"/>
        <v/>
      </c>
    </row>
    <row r="7151" spans="15:15" x14ac:dyDescent="0.25">
      <c r="O7151" t="str">
        <f t="shared" si="568"/>
        <v/>
      </c>
    </row>
    <row r="7152" spans="15:15" x14ac:dyDescent="0.25">
      <c r="O7152" t="str">
        <f t="shared" si="568"/>
        <v/>
      </c>
    </row>
    <row r="7153" spans="15:15" x14ac:dyDescent="0.25">
      <c r="O7153" t="str">
        <f t="shared" si="568"/>
        <v/>
      </c>
    </row>
    <row r="7154" spans="15:15" x14ac:dyDescent="0.25">
      <c r="O7154" t="str">
        <f t="shared" si="568"/>
        <v/>
      </c>
    </row>
    <row r="7155" spans="15:15" x14ac:dyDescent="0.25">
      <c r="O7155" t="str">
        <f t="shared" si="568"/>
        <v/>
      </c>
    </row>
    <row r="7156" spans="15:15" x14ac:dyDescent="0.25">
      <c r="O7156" t="str">
        <f t="shared" si="568"/>
        <v/>
      </c>
    </row>
    <row r="7157" spans="15:15" x14ac:dyDescent="0.25">
      <c r="O7157" t="str">
        <f t="shared" si="568"/>
        <v/>
      </c>
    </row>
    <row r="7158" spans="15:15" x14ac:dyDescent="0.25">
      <c r="O7158" t="str">
        <f t="shared" si="568"/>
        <v/>
      </c>
    </row>
    <row r="7159" spans="15:15" x14ac:dyDescent="0.25">
      <c r="O7159" t="str">
        <f t="shared" si="568"/>
        <v/>
      </c>
    </row>
    <row r="7160" spans="15:15" x14ac:dyDescent="0.25">
      <c r="O7160" t="str">
        <f t="shared" si="568"/>
        <v/>
      </c>
    </row>
    <row r="7161" spans="15:15" x14ac:dyDescent="0.25">
      <c r="O7161" t="str">
        <f t="shared" si="568"/>
        <v/>
      </c>
    </row>
    <row r="7162" spans="15:15" x14ac:dyDescent="0.25">
      <c r="O7162" t="str">
        <f t="shared" si="568"/>
        <v/>
      </c>
    </row>
    <row r="7163" spans="15:15" x14ac:dyDescent="0.25">
      <c r="O7163" t="str">
        <f t="shared" si="568"/>
        <v/>
      </c>
    </row>
    <row r="7164" spans="15:15" x14ac:dyDescent="0.25">
      <c r="O7164" t="str">
        <f t="shared" si="568"/>
        <v/>
      </c>
    </row>
    <row r="7165" spans="15:15" x14ac:dyDescent="0.25">
      <c r="O7165" t="str">
        <f t="shared" si="568"/>
        <v/>
      </c>
    </row>
    <row r="7166" spans="15:15" x14ac:dyDescent="0.25">
      <c r="O7166" t="str">
        <f t="shared" si="568"/>
        <v/>
      </c>
    </row>
    <row r="7167" spans="15:15" x14ac:dyDescent="0.25">
      <c r="O7167" t="str">
        <f t="shared" si="568"/>
        <v/>
      </c>
    </row>
    <row r="7168" spans="15:15" x14ac:dyDescent="0.25">
      <c r="O7168" t="str">
        <f t="shared" si="568"/>
        <v/>
      </c>
    </row>
    <row r="7169" spans="15:15" x14ac:dyDescent="0.25">
      <c r="O7169" t="str">
        <f t="shared" si="568"/>
        <v/>
      </c>
    </row>
    <row r="7170" spans="15:15" x14ac:dyDescent="0.25">
      <c r="O7170" t="str">
        <f t="shared" si="568"/>
        <v/>
      </c>
    </row>
    <row r="7171" spans="15:15" x14ac:dyDescent="0.25">
      <c r="O7171" t="str">
        <f t="shared" si="568"/>
        <v/>
      </c>
    </row>
    <row r="7172" spans="15:15" x14ac:dyDescent="0.25">
      <c r="O7172" t="str">
        <f t="shared" si="568"/>
        <v/>
      </c>
    </row>
    <row r="7173" spans="15:15" x14ac:dyDescent="0.25">
      <c r="O7173" t="str">
        <f t="shared" si="568"/>
        <v/>
      </c>
    </row>
    <row r="7174" spans="15:15" x14ac:dyDescent="0.25">
      <c r="O7174" t="str">
        <f t="shared" si="568"/>
        <v/>
      </c>
    </row>
    <row r="7175" spans="15:15" x14ac:dyDescent="0.25">
      <c r="O7175" t="str">
        <f t="shared" si="568"/>
        <v/>
      </c>
    </row>
    <row r="7176" spans="15:15" x14ac:dyDescent="0.25">
      <c r="O7176" t="str">
        <f t="shared" si="568"/>
        <v/>
      </c>
    </row>
    <row r="7177" spans="15:15" x14ac:dyDescent="0.25">
      <c r="O7177" t="str">
        <f t="shared" si="568"/>
        <v/>
      </c>
    </row>
    <row r="7178" spans="15:15" x14ac:dyDescent="0.25">
      <c r="O7178" t="str">
        <f t="shared" ref="O7178:O7241" si="569">IF(P7178="","",O7177+1)</f>
        <v/>
      </c>
    </row>
    <row r="7179" spans="15:15" x14ac:dyDescent="0.25">
      <c r="O7179" t="str">
        <f t="shared" si="569"/>
        <v/>
      </c>
    </row>
    <row r="7180" spans="15:15" x14ac:dyDescent="0.25">
      <c r="O7180" t="str">
        <f t="shared" si="569"/>
        <v/>
      </c>
    </row>
    <row r="7181" spans="15:15" x14ac:dyDescent="0.25">
      <c r="O7181" t="str">
        <f t="shared" si="569"/>
        <v/>
      </c>
    </row>
    <row r="7182" spans="15:15" x14ac:dyDescent="0.25">
      <c r="O7182" t="str">
        <f t="shared" si="569"/>
        <v/>
      </c>
    </row>
    <row r="7183" spans="15:15" x14ac:dyDescent="0.25">
      <c r="O7183" t="str">
        <f t="shared" si="569"/>
        <v/>
      </c>
    </row>
    <row r="7184" spans="15:15" x14ac:dyDescent="0.25">
      <c r="O7184" t="str">
        <f t="shared" si="569"/>
        <v/>
      </c>
    </row>
    <row r="7185" spans="15:15" x14ac:dyDescent="0.25">
      <c r="O7185" t="str">
        <f t="shared" si="569"/>
        <v/>
      </c>
    </row>
    <row r="7186" spans="15:15" x14ac:dyDescent="0.25">
      <c r="O7186" t="str">
        <f t="shared" si="569"/>
        <v/>
      </c>
    </row>
    <row r="7187" spans="15:15" x14ac:dyDescent="0.25">
      <c r="O7187" t="str">
        <f t="shared" si="569"/>
        <v/>
      </c>
    </row>
    <row r="7188" spans="15:15" x14ac:dyDescent="0.25">
      <c r="O7188" t="str">
        <f t="shared" si="569"/>
        <v/>
      </c>
    </row>
    <row r="7189" spans="15:15" x14ac:dyDescent="0.25">
      <c r="O7189" t="str">
        <f t="shared" si="569"/>
        <v/>
      </c>
    </row>
    <row r="7190" spans="15:15" x14ac:dyDescent="0.25">
      <c r="O7190" t="str">
        <f t="shared" si="569"/>
        <v/>
      </c>
    </row>
    <row r="7191" spans="15:15" x14ac:dyDescent="0.25">
      <c r="O7191" t="str">
        <f t="shared" si="569"/>
        <v/>
      </c>
    </row>
    <row r="7192" spans="15:15" x14ac:dyDescent="0.25">
      <c r="O7192" t="str">
        <f t="shared" si="569"/>
        <v/>
      </c>
    </row>
    <row r="7193" spans="15:15" x14ac:dyDescent="0.25">
      <c r="O7193" t="str">
        <f t="shared" si="569"/>
        <v/>
      </c>
    </row>
    <row r="7194" spans="15:15" x14ac:dyDescent="0.25">
      <c r="O7194" t="str">
        <f t="shared" si="569"/>
        <v/>
      </c>
    </row>
    <row r="7195" spans="15:15" x14ac:dyDescent="0.25">
      <c r="O7195" t="str">
        <f t="shared" si="569"/>
        <v/>
      </c>
    </row>
    <row r="7196" spans="15:15" x14ac:dyDescent="0.25">
      <c r="O7196" t="str">
        <f t="shared" si="569"/>
        <v/>
      </c>
    </row>
    <row r="7197" spans="15:15" x14ac:dyDescent="0.25">
      <c r="O7197" t="str">
        <f t="shared" si="569"/>
        <v/>
      </c>
    </row>
    <row r="7198" spans="15:15" x14ac:dyDescent="0.25">
      <c r="O7198" t="str">
        <f t="shared" si="569"/>
        <v/>
      </c>
    </row>
    <row r="7199" spans="15:15" x14ac:dyDescent="0.25">
      <c r="O7199" t="str">
        <f t="shared" si="569"/>
        <v/>
      </c>
    </row>
    <row r="7200" spans="15:15" x14ac:dyDescent="0.25">
      <c r="O7200" t="str">
        <f t="shared" si="569"/>
        <v/>
      </c>
    </row>
    <row r="7201" spans="15:15" x14ac:dyDescent="0.25">
      <c r="O7201" t="str">
        <f t="shared" si="569"/>
        <v/>
      </c>
    </row>
    <row r="7202" spans="15:15" x14ac:dyDescent="0.25">
      <c r="O7202" t="str">
        <f t="shared" si="569"/>
        <v/>
      </c>
    </row>
    <row r="7203" spans="15:15" x14ac:dyDescent="0.25">
      <c r="O7203" t="str">
        <f t="shared" si="569"/>
        <v/>
      </c>
    </row>
    <row r="7204" spans="15:15" x14ac:dyDescent="0.25">
      <c r="O7204" t="str">
        <f t="shared" si="569"/>
        <v/>
      </c>
    </row>
    <row r="7205" spans="15:15" x14ac:dyDescent="0.25">
      <c r="O7205" t="str">
        <f t="shared" si="569"/>
        <v/>
      </c>
    </row>
    <row r="7206" spans="15:15" x14ac:dyDescent="0.25">
      <c r="O7206" t="str">
        <f t="shared" si="569"/>
        <v/>
      </c>
    </row>
    <row r="7207" spans="15:15" x14ac:dyDescent="0.25">
      <c r="O7207" t="str">
        <f t="shared" si="569"/>
        <v/>
      </c>
    </row>
    <row r="7208" spans="15:15" x14ac:dyDescent="0.25">
      <c r="O7208" t="str">
        <f t="shared" si="569"/>
        <v/>
      </c>
    </row>
    <row r="7209" spans="15:15" x14ac:dyDescent="0.25">
      <c r="O7209" t="str">
        <f t="shared" si="569"/>
        <v/>
      </c>
    </row>
    <row r="7210" spans="15:15" x14ac:dyDescent="0.25">
      <c r="O7210" t="str">
        <f t="shared" si="569"/>
        <v/>
      </c>
    </row>
    <row r="7211" spans="15:15" x14ac:dyDescent="0.25">
      <c r="O7211" t="str">
        <f t="shared" si="569"/>
        <v/>
      </c>
    </row>
    <row r="7212" spans="15:15" x14ac:dyDescent="0.25">
      <c r="O7212" t="str">
        <f t="shared" si="569"/>
        <v/>
      </c>
    </row>
    <row r="7213" spans="15:15" x14ac:dyDescent="0.25">
      <c r="O7213" t="str">
        <f t="shared" si="569"/>
        <v/>
      </c>
    </row>
    <row r="7214" spans="15:15" x14ac:dyDescent="0.25">
      <c r="O7214" t="str">
        <f t="shared" si="569"/>
        <v/>
      </c>
    </row>
    <row r="7215" spans="15:15" x14ac:dyDescent="0.25">
      <c r="O7215" t="str">
        <f t="shared" si="569"/>
        <v/>
      </c>
    </row>
    <row r="7216" spans="15:15" x14ac:dyDescent="0.25">
      <c r="O7216" t="str">
        <f t="shared" si="569"/>
        <v/>
      </c>
    </row>
    <row r="7217" spans="15:15" x14ac:dyDescent="0.25">
      <c r="O7217" t="str">
        <f t="shared" si="569"/>
        <v/>
      </c>
    </row>
    <row r="7218" spans="15:15" x14ac:dyDescent="0.25">
      <c r="O7218" t="str">
        <f t="shared" si="569"/>
        <v/>
      </c>
    </row>
    <row r="7219" spans="15:15" x14ac:dyDescent="0.25">
      <c r="O7219" t="str">
        <f t="shared" si="569"/>
        <v/>
      </c>
    </row>
    <row r="7220" spans="15:15" x14ac:dyDescent="0.25">
      <c r="O7220" t="str">
        <f t="shared" si="569"/>
        <v/>
      </c>
    </row>
    <row r="7221" spans="15:15" x14ac:dyDescent="0.25">
      <c r="O7221" t="str">
        <f t="shared" si="569"/>
        <v/>
      </c>
    </row>
    <row r="7222" spans="15:15" x14ac:dyDescent="0.25">
      <c r="O7222" t="str">
        <f t="shared" si="569"/>
        <v/>
      </c>
    </row>
    <row r="7223" spans="15:15" x14ac:dyDescent="0.25">
      <c r="O7223" t="str">
        <f t="shared" si="569"/>
        <v/>
      </c>
    </row>
    <row r="7224" spans="15:15" x14ac:dyDescent="0.25">
      <c r="O7224" t="str">
        <f t="shared" si="569"/>
        <v/>
      </c>
    </row>
    <row r="7225" spans="15:15" x14ac:dyDescent="0.25">
      <c r="O7225" t="str">
        <f t="shared" si="569"/>
        <v/>
      </c>
    </row>
    <row r="7226" spans="15:15" x14ac:dyDescent="0.25">
      <c r="O7226" t="str">
        <f t="shared" si="569"/>
        <v/>
      </c>
    </row>
    <row r="7227" spans="15:15" x14ac:dyDescent="0.25">
      <c r="O7227" t="str">
        <f t="shared" si="569"/>
        <v/>
      </c>
    </row>
    <row r="7228" spans="15:15" x14ac:dyDescent="0.25">
      <c r="O7228" t="str">
        <f t="shared" si="569"/>
        <v/>
      </c>
    </row>
    <row r="7229" spans="15:15" x14ac:dyDescent="0.25">
      <c r="O7229" t="str">
        <f t="shared" si="569"/>
        <v/>
      </c>
    </row>
    <row r="7230" spans="15:15" x14ac:dyDescent="0.25">
      <c r="O7230" t="str">
        <f t="shared" si="569"/>
        <v/>
      </c>
    </row>
    <row r="7231" spans="15:15" x14ac:dyDescent="0.25">
      <c r="O7231" t="str">
        <f t="shared" si="569"/>
        <v/>
      </c>
    </row>
    <row r="7232" spans="15:15" x14ac:dyDescent="0.25">
      <c r="O7232" t="str">
        <f t="shared" si="569"/>
        <v/>
      </c>
    </row>
    <row r="7233" spans="15:15" x14ac:dyDescent="0.25">
      <c r="O7233" t="str">
        <f t="shared" si="569"/>
        <v/>
      </c>
    </row>
    <row r="7234" spans="15:15" x14ac:dyDescent="0.25">
      <c r="O7234" t="str">
        <f t="shared" si="569"/>
        <v/>
      </c>
    </row>
    <row r="7235" spans="15:15" x14ac:dyDescent="0.25">
      <c r="O7235" t="str">
        <f t="shared" si="569"/>
        <v/>
      </c>
    </row>
    <row r="7236" spans="15:15" x14ac:dyDescent="0.25">
      <c r="O7236" t="str">
        <f t="shared" si="569"/>
        <v/>
      </c>
    </row>
    <row r="7237" spans="15:15" x14ac:dyDescent="0.25">
      <c r="O7237" t="str">
        <f t="shared" si="569"/>
        <v/>
      </c>
    </row>
    <row r="7238" spans="15:15" x14ac:dyDescent="0.25">
      <c r="O7238" t="str">
        <f t="shared" si="569"/>
        <v/>
      </c>
    </row>
    <row r="7239" spans="15:15" x14ac:dyDescent="0.25">
      <c r="O7239" t="str">
        <f t="shared" si="569"/>
        <v/>
      </c>
    </row>
    <row r="7240" spans="15:15" x14ac:dyDescent="0.25">
      <c r="O7240" t="str">
        <f t="shared" si="569"/>
        <v/>
      </c>
    </row>
    <row r="7241" spans="15:15" x14ac:dyDescent="0.25">
      <c r="O7241" t="str">
        <f t="shared" si="569"/>
        <v/>
      </c>
    </row>
    <row r="7242" spans="15:15" x14ac:dyDescent="0.25">
      <c r="O7242" t="str">
        <f t="shared" ref="O7242:O7305" si="570">IF(P7242="","",O7241+1)</f>
        <v/>
      </c>
    </row>
    <row r="7243" spans="15:15" x14ac:dyDescent="0.25">
      <c r="O7243" t="str">
        <f t="shared" si="570"/>
        <v/>
      </c>
    </row>
    <row r="7244" spans="15:15" x14ac:dyDescent="0.25">
      <c r="O7244" t="str">
        <f t="shared" si="570"/>
        <v/>
      </c>
    </row>
    <row r="7245" spans="15:15" x14ac:dyDescent="0.25">
      <c r="O7245" t="str">
        <f t="shared" si="570"/>
        <v/>
      </c>
    </row>
    <row r="7246" spans="15:15" x14ac:dyDescent="0.25">
      <c r="O7246" t="str">
        <f t="shared" si="570"/>
        <v/>
      </c>
    </row>
    <row r="7247" spans="15:15" x14ac:dyDescent="0.25">
      <c r="O7247" t="str">
        <f t="shared" si="570"/>
        <v/>
      </c>
    </row>
    <row r="7248" spans="15:15" x14ac:dyDescent="0.25">
      <c r="O7248" t="str">
        <f t="shared" si="570"/>
        <v/>
      </c>
    </row>
    <row r="7249" spans="15:15" x14ac:dyDescent="0.25">
      <c r="O7249" t="str">
        <f t="shared" si="570"/>
        <v/>
      </c>
    </row>
    <row r="7250" spans="15:15" x14ac:dyDescent="0.25">
      <c r="O7250" t="str">
        <f t="shared" si="570"/>
        <v/>
      </c>
    </row>
    <row r="7251" spans="15:15" x14ac:dyDescent="0.25">
      <c r="O7251" t="str">
        <f t="shared" si="570"/>
        <v/>
      </c>
    </row>
    <row r="7252" spans="15:15" x14ac:dyDescent="0.25">
      <c r="O7252" t="str">
        <f t="shared" si="570"/>
        <v/>
      </c>
    </row>
    <row r="7253" spans="15:15" x14ac:dyDescent="0.25">
      <c r="O7253" t="str">
        <f t="shared" si="570"/>
        <v/>
      </c>
    </row>
    <row r="7254" spans="15:15" x14ac:dyDescent="0.25">
      <c r="O7254" t="str">
        <f t="shared" si="570"/>
        <v/>
      </c>
    </row>
    <row r="7255" spans="15:15" x14ac:dyDescent="0.25">
      <c r="O7255" t="str">
        <f t="shared" si="570"/>
        <v/>
      </c>
    </row>
    <row r="7256" spans="15:15" x14ac:dyDescent="0.25">
      <c r="O7256" t="str">
        <f t="shared" si="570"/>
        <v/>
      </c>
    </row>
    <row r="7257" spans="15:15" x14ac:dyDescent="0.25">
      <c r="O7257" t="str">
        <f t="shared" si="570"/>
        <v/>
      </c>
    </row>
    <row r="7258" spans="15:15" x14ac:dyDescent="0.25">
      <c r="O7258" t="str">
        <f t="shared" si="570"/>
        <v/>
      </c>
    </row>
    <row r="7259" spans="15:15" x14ac:dyDescent="0.25">
      <c r="O7259" t="str">
        <f t="shared" si="570"/>
        <v/>
      </c>
    </row>
    <row r="7260" spans="15:15" x14ac:dyDescent="0.25">
      <c r="O7260" t="str">
        <f t="shared" si="570"/>
        <v/>
      </c>
    </row>
    <row r="7261" spans="15:15" x14ac:dyDescent="0.25">
      <c r="O7261" t="str">
        <f t="shared" si="570"/>
        <v/>
      </c>
    </row>
    <row r="7262" spans="15:15" x14ac:dyDescent="0.25">
      <c r="O7262" t="str">
        <f t="shared" si="570"/>
        <v/>
      </c>
    </row>
    <row r="7263" spans="15:15" x14ac:dyDescent="0.25">
      <c r="O7263" t="str">
        <f t="shared" si="570"/>
        <v/>
      </c>
    </row>
    <row r="7264" spans="15:15" x14ac:dyDescent="0.25">
      <c r="O7264" t="str">
        <f t="shared" si="570"/>
        <v/>
      </c>
    </row>
    <row r="7265" spans="15:15" x14ac:dyDescent="0.25">
      <c r="O7265" t="str">
        <f t="shared" si="570"/>
        <v/>
      </c>
    </row>
    <row r="7266" spans="15:15" x14ac:dyDescent="0.25">
      <c r="O7266" t="str">
        <f t="shared" si="570"/>
        <v/>
      </c>
    </row>
    <row r="7267" spans="15:15" x14ac:dyDescent="0.25">
      <c r="O7267" t="str">
        <f t="shared" si="570"/>
        <v/>
      </c>
    </row>
    <row r="7268" spans="15:15" x14ac:dyDescent="0.25">
      <c r="O7268" t="str">
        <f t="shared" si="570"/>
        <v/>
      </c>
    </row>
    <row r="7269" spans="15:15" x14ac:dyDescent="0.25">
      <c r="O7269" t="str">
        <f t="shared" si="570"/>
        <v/>
      </c>
    </row>
    <row r="7270" spans="15:15" x14ac:dyDescent="0.25">
      <c r="O7270" t="str">
        <f t="shared" si="570"/>
        <v/>
      </c>
    </row>
    <row r="7271" spans="15:15" x14ac:dyDescent="0.25">
      <c r="O7271" t="str">
        <f t="shared" si="570"/>
        <v/>
      </c>
    </row>
    <row r="7272" spans="15:15" x14ac:dyDescent="0.25">
      <c r="O7272" t="str">
        <f t="shared" si="570"/>
        <v/>
      </c>
    </row>
    <row r="7273" spans="15:15" x14ac:dyDescent="0.25">
      <c r="O7273" t="str">
        <f t="shared" si="570"/>
        <v/>
      </c>
    </row>
    <row r="7274" spans="15:15" x14ac:dyDescent="0.25">
      <c r="O7274" t="str">
        <f t="shared" si="570"/>
        <v/>
      </c>
    </row>
    <row r="7275" spans="15:15" x14ac:dyDescent="0.25">
      <c r="O7275" t="str">
        <f t="shared" si="570"/>
        <v/>
      </c>
    </row>
    <row r="7276" spans="15:15" x14ac:dyDescent="0.25">
      <c r="O7276" t="str">
        <f t="shared" si="570"/>
        <v/>
      </c>
    </row>
    <row r="7277" spans="15:15" x14ac:dyDescent="0.25">
      <c r="O7277" t="str">
        <f t="shared" si="570"/>
        <v/>
      </c>
    </row>
    <row r="7278" spans="15:15" x14ac:dyDescent="0.25">
      <c r="O7278" t="str">
        <f t="shared" si="570"/>
        <v/>
      </c>
    </row>
    <row r="7279" spans="15:15" x14ac:dyDescent="0.25">
      <c r="O7279" t="str">
        <f t="shared" si="570"/>
        <v/>
      </c>
    </row>
    <row r="7280" spans="15:15" x14ac:dyDescent="0.25">
      <c r="O7280" t="str">
        <f t="shared" si="570"/>
        <v/>
      </c>
    </row>
    <row r="7281" spans="15:15" x14ac:dyDescent="0.25">
      <c r="O7281" t="str">
        <f t="shared" si="570"/>
        <v/>
      </c>
    </row>
    <row r="7282" spans="15:15" x14ac:dyDescent="0.25">
      <c r="O7282" t="str">
        <f t="shared" si="570"/>
        <v/>
      </c>
    </row>
    <row r="7283" spans="15:15" x14ac:dyDescent="0.25">
      <c r="O7283" t="str">
        <f t="shared" si="570"/>
        <v/>
      </c>
    </row>
    <row r="7284" spans="15:15" x14ac:dyDescent="0.25">
      <c r="O7284" t="str">
        <f t="shared" si="570"/>
        <v/>
      </c>
    </row>
    <row r="7285" spans="15:15" x14ac:dyDescent="0.25">
      <c r="O7285" t="str">
        <f t="shared" si="570"/>
        <v/>
      </c>
    </row>
    <row r="7286" spans="15:15" x14ac:dyDescent="0.25">
      <c r="O7286" t="str">
        <f t="shared" si="570"/>
        <v/>
      </c>
    </row>
    <row r="7287" spans="15:15" x14ac:dyDescent="0.25">
      <c r="O7287" t="str">
        <f t="shared" si="570"/>
        <v/>
      </c>
    </row>
    <row r="7288" spans="15:15" x14ac:dyDescent="0.25">
      <c r="O7288" t="str">
        <f t="shared" si="570"/>
        <v/>
      </c>
    </row>
    <row r="7289" spans="15:15" x14ac:dyDescent="0.25">
      <c r="O7289" t="str">
        <f t="shared" si="570"/>
        <v/>
      </c>
    </row>
    <row r="7290" spans="15:15" x14ac:dyDescent="0.25">
      <c r="O7290" t="str">
        <f t="shared" si="570"/>
        <v/>
      </c>
    </row>
    <row r="7291" spans="15:15" x14ac:dyDescent="0.25">
      <c r="O7291" t="str">
        <f t="shared" si="570"/>
        <v/>
      </c>
    </row>
    <row r="7292" spans="15:15" x14ac:dyDescent="0.25">
      <c r="O7292" t="str">
        <f t="shared" si="570"/>
        <v/>
      </c>
    </row>
    <row r="7293" spans="15:15" x14ac:dyDescent="0.25">
      <c r="O7293" t="str">
        <f t="shared" si="570"/>
        <v/>
      </c>
    </row>
    <row r="7294" spans="15:15" x14ac:dyDescent="0.25">
      <c r="O7294" t="str">
        <f t="shared" si="570"/>
        <v/>
      </c>
    </row>
    <row r="7295" spans="15:15" x14ac:dyDescent="0.25">
      <c r="O7295" t="str">
        <f t="shared" si="570"/>
        <v/>
      </c>
    </row>
    <row r="7296" spans="15:15" x14ac:dyDescent="0.25">
      <c r="O7296" t="str">
        <f t="shared" si="570"/>
        <v/>
      </c>
    </row>
    <row r="7297" spans="15:15" x14ac:dyDescent="0.25">
      <c r="O7297" t="str">
        <f t="shared" si="570"/>
        <v/>
      </c>
    </row>
    <row r="7298" spans="15:15" x14ac:dyDescent="0.25">
      <c r="O7298" t="str">
        <f t="shared" si="570"/>
        <v/>
      </c>
    </row>
    <row r="7299" spans="15:15" x14ac:dyDescent="0.25">
      <c r="O7299" t="str">
        <f t="shared" si="570"/>
        <v/>
      </c>
    </row>
    <row r="7300" spans="15:15" x14ac:dyDescent="0.25">
      <c r="O7300" t="str">
        <f t="shared" si="570"/>
        <v/>
      </c>
    </row>
    <row r="7301" spans="15:15" x14ac:dyDescent="0.25">
      <c r="O7301" t="str">
        <f t="shared" si="570"/>
        <v/>
      </c>
    </row>
    <row r="7302" spans="15:15" x14ac:dyDescent="0.25">
      <c r="O7302" t="str">
        <f t="shared" si="570"/>
        <v/>
      </c>
    </row>
    <row r="7303" spans="15:15" x14ac:dyDescent="0.25">
      <c r="O7303" t="str">
        <f t="shared" si="570"/>
        <v/>
      </c>
    </row>
    <row r="7304" spans="15:15" x14ac:dyDescent="0.25">
      <c r="O7304" t="str">
        <f t="shared" si="570"/>
        <v/>
      </c>
    </row>
    <row r="7305" spans="15:15" x14ac:dyDescent="0.25">
      <c r="O7305" t="str">
        <f t="shared" si="570"/>
        <v/>
      </c>
    </row>
    <row r="7306" spans="15:15" x14ac:dyDescent="0.25">
      <c r="O7306" t="str">
        <f t="shared" ref="O7306:O7369" si="571">IF(P7306="","",O7305+1)</f>
        <v/>
      </c>
    </row>
    <row r="7307" spans="15:15" x14ac:dyDescent="0.25">
      <c r="O7307" t="str">
        <f t="shared" si="571"/>
        <v/>
      </c>
    </row>
    <row r="7308" spans="15:15" x14ac:dyDescent="0.25">
      <c r="O7308" t="str">
        <f t="shared" si="571"/>
        <v/>
      </c>
    </row>
    <row r="7309" spans="15:15" x14ac:dyDescent="0.25">
      <c r="O7309" t="str">
        <f t="shared" si="571"/>
        <v/>
      </c>
    </row>
    <row r="7310" spans="15:15" x14ac:dyDescent="0.25">
      <c r="O7310" t="str">
        <f t="shared" si="571"/>
        <v/>
      </c>
    </row>
    <row r="7311" spans="15:15" x14ac:dyDescent="0.25">
      <c r="O7311" t="str">
        <f t="shared" si="571"/>
        <v/>
      </c>
    </row>
    <row r="7312" spans="15:15" x14ac:dyDescent="0.25">
      <c r="O7312" t="str">
        <f t="shared" si="571"/>
        <v/>
      </c>
    </row>
    <row r="7313" spans="15:15" x14ac:dyDescent="0.25">
      <c r="O7313" t="str">
        <f t="shared" si="571"/>
        <v/>
      </c>
    </row>
    <row r="7314" spans="15:15" x14ac:dyDescent="0.25">
      <c r="O7314" t="str">
        <f t="shared" si="571"/>
        <v/>
      </c>
    </row>
    <row r="7315" spans="15:15" x14ac:dyDescent="0.25">
      <c r="O7315" t="str">
        <f t="shared" si="571"/>
        <v/>
      </c>
    </row>
    <row r="7316" spans="15:15" x14ac:dyDescent="0.25">
      <c r="O7316" t="str">
        <f t="shared" si="571"/>
        <v/>
      </c>
    </row>
    <row r="7317" spans="15:15" x14ac:dyDescent="0.25">
      <c r="O7317" t="str">
        <f t="shared" si="571"/>
        <v/>
      </c>
    </row>
    <row r="7318" spans="15:15" x14ac:dyDescent="0.25">
      <c r="O7318" t="str">
        <f t="shared" si="571"/>
        <v/>
      </c>
    </row>
    <row r="7319" spans="15:15" x14ac:dyDescent="0.25">
      <c r="O7319" t="str">
        <f t="shared" si="571"/>
        <v/>
      </c>
    </row>
    <row r="7320" spans="15:15" x14ac:dyDescent="0.25">
      <c r="O7320" t="str">
        <f t="shared" si="571"/>
        <v/>
      </c>
    </row>
    <row r="7321" spans="15:15" x14ac:dyDescent="0.25">
      <c r="O7321" t="str">
        <f t="shared" si="571"/>
        <v/>
      </c>
    </row>
    <row r="7322" spans="15:15" x14ac:dyDescent="0.25">
      <c r="O7322" t="str">
        <f t="shared" si="571"/>
        <v/>
      </c>
    </row>
    <row r="7323" spans="15:15" x14ac:dyDescent="0.25">
      <c r="O7323" t="str">
        <f t="shared" si="571"/>
        <v/>
      </c>
    </row>
    <row r="7324" spans="15:15" x14ac:dyDescent="0.25">
      <c r="O7324" t="str">
        <f t="shared" si="571"/>
        <v/>
      </c>
    </row>
    <row r="7325" spans="15:15" x14ac:dyDescent="0.25">
      <c r="O7325" t="str">
        <f t="shared" si="571"/>
        <v/>
      </c>
    </row>
    <row r="7326" spans="15:15" x14ac:dyDescent="0.25">
      <c r="O7326" t="str">
        <f t="shared" si="571"/>
        <v/>
      </c>
    </row>
    <row r="7327" spans="15:15" x14ac:dyDescent="0.25">
      <c r="O7327" t="str">
        <f t="shared" si="571"/>
        <v/>
      </c>
    </row>
    <row r="7328" spans="15:15" x14ac:dyDescent="0.25">
      <c r="O7328" t="str">
        <f t="shared" si="571"/>
        <v/>
      </c>
    </row>
    <row r="7329" spans="15:15" x14ac:dyDescent="0.25">
      <c r="O7329" t="str">
        <f t="shared" si="571"/>
        <v/>
      </c>
    </row>
    <row r="7330" spans="15:15" x14ac:dyDescent="0.25">
      <c r="O7330" t="str">
        <f t="shared" si="571"/>
        <v/>
      </c>
    </row>
    <row r="7331" spans="15:15" x14ac:dyDescent="0.25">
      <c r="O7331" t="str">
        <f t="shared" si="571"/>
        <v/>
      </c>
    </row>
    <row r="7332" spans="15:15" x14ac:dyDescent="0.25">
      <c r="O7332" t="str">
        <f t="shared" si="571"/>
        <v/>
      </c>
    </row>
    <row r="7333" spans="15:15" x14ac:dyDescent="0.25">
      <c r="O7333" t="str">
        <f t="shared" si="571"/>
        <v/>
      </c>
    </row>
    <row r="7334" spans="15:15" x14ac:dyDescent="0.25">
      <c r="O7334" t="str">
        <f t="shared" si="571"/>
        <v/>
      </c>
    </row>
    <row r="7335" spans="15:15" x14ac:dyDescent="0.25">
      <c r="O7335" t="str">
        <f t="shared" si="571"/>
        <v/>
      </c>
    </row>
    <row r="7336" spans="15:15" x14ac:dyDescent="0.25">
      <c r="O7336" t="str">
        <f t="shared" si="571"/>
        <v/>
      </c>
    </row>
    <row r="7337" spans="15:15" x14ac:dyDescent="0.25">
      <c r="O7337" t="str">
        <f t="shared" si="571"/>
        <v/>
      </c>
    </row>
    <row r="7338" spans="15:15" x14ac:dyDescent="0.25">
      <c r="O7338" t="str">
        <f t="shared" si="571"/>
        <v/>
      </c>
    </row>
    <row r="7339" spans="15:15" x14ac:dyDescent="0.25">
      <c r="O7339" t="str">
        <f t="shared" si="571"/>
        <v/>
      </c>
    </row>
    <row r="7340" spans="15:15" x14ac:dyDescent="0.25">
      <c r="O7340" t="str">
        <f t="shared" si="571"/>
        <v/>
      </c>
    </row>
    <row r="7341" spans="15:15" x14ac:dyDescent="0.25">
      <c r="O7341" t="str">
        <f t="shared" si="571"/>
        <v/>
      </c>
    </row>
    <row r="7342" spans="15:15" x14ac:dyDescent="0.25">
      <c r="O7342" t="str">
        <f t="shared" si="571"/>
        <v/>
      </c>
    </row>
    <row r="7343" spans="15:15" x14ac:dyDescent="0.25">
      <c r="O7343" t="str">
        <f t="shared" si="571"/>
        <v/>
      </c>
    </row>
    <row r="7344" spans="15:15" x14ac:dyDescent="0.25">
      <c r="O7344" t="str">
        <f t="shared" si="571"/>
        <v/>
      </c>
    </row>
    <row r="7345" spans="15:15" x14ac:dyDescent="0.25">
      <c r="O7345" t="str">
        <f t="shared" si="571"/>
        <v/>
      </c>
    </row>
    <row r="7346" spans="15:15" x14ac:dyDescent="0.25">
      <c r="O7346" t="str">
        <f t="shared" si="571"/>
        <v/>
      </c>
    </row>
    <row r="7347" spans="15:15" x14ac:dyDescent="0.25">
      <c r="O7347" t="str">
        <f t="shared" si="571"/>
        <v/>
      </c>
    </row>
    <row r="7348" spans="15:15" x14ac:dyDescent="0.25">
      <c r="O7348" t="str">
        <f t="shared" si="571"/>
        <v/>
      </c>
    </row>
    <row r="7349" spans="15:15" x14ac:dyDescent="0.25">
      <c r="O7349" t="str">
        <f t="shared" si="571"/>
        <v/>
      </c>
    </row>
    <row r="7350" spans="15:15" x14ac:dyDescent="0.25">
      <c r="O7350" t="str">
        <f t="shared" si="571"/>
        <v/>
      </c>
    </row>
    <row r="7351" spans="15:15" x14ac:dyDescent="0.25">
      <c r="O7351" t="str">
        <f t="shared" si="571"/>
        <v/>
      </c>
    </row>
    <row r="7352" spans="15:15" x14ac:dyDescent="0.25">
      <c r="O7352" t="str">
        <f t="shared" si="571"/>
        <v/>
      </c>
    </row>
    <row r="7353" spans="15:15" x14ac:dyDescent="0.25">
      <c r="O7353" t="str">
        <f t="shared" si="571"/>
        <v/>
      </c>
    </row>
    <row r="7354" spans="15:15" x14ac:dyDescent="0.25">
      <c r="O7354" t="str">
        <f t="shared" si="571"/>
        <v/>
      </c>
    </row>
    <row r="7355" spans="15:15" x14ac:dyDescent="0.25">
      <c r="O7355" t="str">
        <f t="shared" si="571"/>
        <v/>
      </c>
    </row>
    <row r="7356" spans="15:15" x14ac:dyDescent="0.25">
      <c r="O7356" t="str">
        <f t="shared" si="571"/>
        <v/>
      </c>
    </row>
    <row r="7357" spans="15:15" x14ac:dyDescent="0.25">
      <c r="O7357" t="str">
        <f t="shared" si="571"/>
        <v/>
      </c>
    </row>
    <row r="7358" spans="15:15" x14ac:dyDescent="0.25">
      <c r="O7358" t="str">
        <f t="shared" si="571"/>
        <v/>
      </c>
    </row>
    <row r="7359" spans="15:15" x14ac:dyDescent="0.25">
      <c r="O7359" t="str">
        <f t="shared" si="571"/>
        <v/>
      </c>
    </row>
    <row r="7360" spans="15:15" x14ac:dyDescent="0.25">
      <c r="O7360" t="str">
        <f t="shared" si="571"/>
        <v/>
      </c>
    </row>
    <row r="7361" spans="15:15" x14ac:dyDescent="0.25">
      <c r="O7361" t="str">
        <f t="shared" si="571"/>
        <v/>
      </c>
    </row>
    <row r="7362" spans="15:15" x14ac:dyDescent="0.25">
      <c r="O7362" t="str">
        <f t="shared" si="571"/>
        <v/>
      </c>
    </row>
    <row r="7363" spans="15:15" x14ac:dyDescent="0.25">
      <c r="O7363" t="str">
        <f t="shared" si="571"/>
        <v/>
      </c>
    </row>
    <row r="7364" spans="15:15" x14ac:dyDescent="0.25">
      <c r="O7364" t="str">
        <f t="shared" si="571"/>
        <v/>
      </c>
    </row>
    <row r="7365" spans="15:15" x14ac:dyDescent="0.25">
      <c r="O7365" t="str">
        <f t="shared" si="571"/>
        <v/>
      </c>
    </row>
    <row r="7366" spans="15:15" x14ac:dyDescent="0.25">
      <c r="O7366" t="str">
        <f t="shared" si="571"/>
        <v/>
      </c>
    </row>
    <row r="7367" spans="15:15" x14ac:dyDescent="0.25">
      <c r="O7367" t="str">
        <f t="shared" si="571"/>
        <v/>
      </c>
    </row>
    <row r="7368" spans="15:15" x14ac:dyDescent="0.25">
      <c r="O7368" t="str">
        <f t="shared" si="571"/>
        <v/>
      </c>
    </row>
    <row r="7369" spans="15:15" x14ac:dyDescent="0.25">
      <c r="O7369" t="str">
        <f t="shared" si="571"/>
        <v/>
      </c>
    </row>
    <row r="7370" spans="15:15" x14ac:dyDescent="0.25">
      <c r="O7370" t="str">
        <f t="shared" ref="O7370:O7433" si="572">IF(P7370="","",O7369+1)</f>
        <v/>
      </c>
    </row>
    <row r="7371" spans="15:15" x14ac:dyDescent="0.25">
      <c r="O7371" t="str">
        <f t="shared" si="572"/>
        <v/>
      </c>
    </row>
    <row r="7372" spans="15:15" x14ac:dyDescent="0.25">
      <c r="O7372" t="str">
        <f t="shared" si="572"/>
        <v/>
      </c>
    </row>
    <row r="7373" spans="15:15" x14ac:dyDescent="0.25">
      <c r="O7373" t="str">
        <f t="shared" si="572"/>
        <v/>
      </c>
    </row>
    <row r="7374" spans="15:15" x14ac:dyDescent="0.25">
      <c r="O7374" t="str">
        <f t="shared" si="572"/>
        <v/>
      </c>
    </row>
    <row r="7375" spans="15:15" x14ac:dyDescent="0.25">
      <c r="O7375" t="str">
        <f t="shared" si="572"/>
        <v/>
      </c>
    </row>
    <row r="7376" spans="15:15" x14ac:dyDescent="0.25">
      <c r="O7376" t="str">
        <f t="shared" si="572"/>
        <v/>
      </c>
    </row>
    <row r="7377" spans="15:15" x14ac:dyDescent="0.25">
      <c r="O7377" t="str">
        <f t="shared" si="572"/>
        <v/>
      </c>
    </row>
    <row r="7378" spans="15:15" x14ac:dyDescent="0.25">
      <c r="O7378" t="str">
        <f t="shared" si="572"/>
        <v/>
      </c>
    </row>
    <row r="7379" spans="15:15" x14ac:dyDescent="0.25">
      <c r="O7379" t="str">
        <f t="shared" si="572"/>
        <v/>
      </c>
    </row>
    <row r="7380" spans="15:15" x14ac:dyDescent="0.25">
      <c r="O7380" t="str">
        <f t="shared" si="572"/>
        <v/>
      </c>
    </row>
    <row r="7381" spans="15:15" x14ac:dyDescent="0.25">
      <c r="O7381" t="str">
        <f t="shared" si="572"/>
        <v/>
      </c>
    </row>
    <row r="7382" spans="15:15" x14ac:dyDescent="0.25">
      <c r="O7382" t="str">
        <f t="shared" si="572"/>
        <v/>
      </c>
    </row>
    <row r="7383" spans="15:15" x14ac:dyDescent="0.25">
      <c r="O7383" t="str">
        <f t="shared" si="572"/>
        <v/>
      </c>
    </row>
    <row r="7384" spans="15:15" x14ac:dyDescent="0.25">
      <c r="O7384" t="str">
        <f t="shared" si="572"/>
        <v/>
      </c>
    </row>
    <row r="7385" spans="15:15" x14ac:dyDescent="0.25">
      <c r="O7385" t="str">
        <f t="shared" si="572"/>
        <v/>
      </c>
    </row>
    <row r="7386" spans="15:15" x14ac:dyDescent="0.25">
      <c r="O7386" t="str">
        <f t="shared" si="572"/>
        <v/>
      </c>
    </row>
    <row r="7387" spans="15:15" x14ac:dyDescent="0.25">
      <c r="O7387" t="str">
        <f t="shared" si="572"/>
        <v/>
      </c>
    </row>
    <row r="7388" spans="15:15" x14ac:dyDescent="0.25">
      <c r="O7388" t="str">
        <f t="shared" si="572"/>
        <v/>
      </c>
    </row>
    <row r="7389" spans="15:15" x14ac:dyDescent="0.25">
      <c r="O7389" t="str">
        <f t="shared" si="572"/>
        <v/>
      </c>
    </row>
    <row r="7390" spans="15:15" x14ac:dyDescent="0.25">
      <c r="O7390" t="str">
        <f t="shared" si="572"/>
        <v/>
      </c>
    </row>
    <row r="7391" spans="15:15" x14ac:dyDescent="0.25">
      <c r="O7391" t="str">
        <f t="shared" si="572"/>
        <v/>
      </c>
    </row>
    <row r="7392" spans="15:15" x14ac:dyDescent="0.25">
      <c r="O7392" t="str">
        <f t="shared" si="572"/>
        <v/>
      </c>
    </row>
    <row r="7393" spans="15:15" x14ac:dyDescent="0.25">
      <c r="O7393" t="str">
        <f t="shared" si="572"/>
        <v/>
      </c>
    </row>
    <row r="7394" spans="15:15" x14ac:dyDescent="0.25">
      <c r="O7394" t="str">
        <f t="shared" si="572"/>
        <v/>
      </c>
    </row>
    <row r="7395" spans="15:15" x14ac:dyDescent="0.25">
      <c r="O7395" t="str">
        <f t="shared" si="572"/>
        <v/>
      </c>
    </row>
    <row r="7396" spans="15:15" x14ac:dyDescent="0.25">
      <c r="O7396" t="str">
        <f t="shared" si="572"/>
        <v/>
      </c>
    </row>
    <row r="7397" spans="15:15" x14ac:dyDescent="0.25">
      <c r="O7397" t="str">
        <f t="shared" si="572"/>
        <v/>
      </c>
    </row>
    <row r="7398" spans="15:15" x14ac:dyDescent="0.25">
      <c r="O7398" t="str">
        <f t="shared" si="572"/>
        <v/>
      </c>
    </row>
    <row r="7399" spans="15:15" x14ac:dyDescent="0.25">
      <c r="O7399" t="str">
        <f t="shared" si="572"/>
        <v/>
      </c>
    </row>
    <row r="7400" spans="15:15" x14ac:dyDescent="0.25">
      <c r="O7400" t="str">
        <f t="shared" si="572"/>
        <v/>
      </c>
    </row>
    <row r="7401" spans="15:15" x14ac:dyDescent="0.25">
      <c r="O7401" t="str">
        <f t="shared" si="572"/>
        <v/>
      </c>
    </row>
    <row r="7402" spans="15:15" x14ac:dyDescent="0.25">
      <c r="O7402" t="str">
        <f t="shared" si="572"/>
        <v/>
      </c>
    </row>
    <row r="7403" spans="15:15" x14ac:dyDescent="0.25">
      <c r="O7403" t="str">
        <f t="shared" si="572"/>
        <v/>
      </c>
    </row>
    <row r="7404" spans="15:15" x14ac:dyDescent="0.25">
      <c r="O7404" t="str">
        <f t="shared" si="572"/>
        <v/>
      </c>
    </row>
    <row r="7405" spans="15:15" x14ac:dyDescent="0.25">
      <c r="O7405" t="str">
        <f t="shared" si="572"/>
        <v/>
      </c>
    </row>
    <row r="7406" spans="15:15" x14ac:dyDescent="0.25">
      <c r="O7406" t="str">
        <f t="shared" si="572"/>
        <v/>
      </c>
    </row>
    <row r="7407" spans="15:15" x14ac:dyDescent="0.25">
      <c r="O7407" t="str">
        <f t="shared" si="572"/>
        <v/>
      </c>
    </row>
    <row r="7408" spans="15:15" x14ac:dyDescent="0.25">
      <c r="O7408" t="str">
        <f t="shared" si="572"/>
        <v/>
      </c>
    </row>
    <row r="7409" spans="15:15" x14ac:dyDescent="0.25">
      <c r="O7409" t="str">
        <f t="shared" si="572"/>
        <v/>
      </c>
    </row>
    <row r="7410" spans="15:15" x14ac:dyDescent="0.25">
      <c r="O7410" t="str">
        <f t="shared" si="572"/>
        <v/>
      </c>
    </row>
    <row r="7411" spans="15:15" x14ac:dyDescent="0.25">
      <c r="O7411" t="str">
        <f t="shared" si="572"/>
        <v/>
      </c>
    </row>
    <row r="7412" spans="15:15" x14ac:dyDescent="0.25">
      <c r="O7412" t="str">
        <f t="shared" si="572"/>
        <v/>
      </c>
    </row>
    <row r="7413" spans="15:15" x14ac:dyDescent="0.25">
      <c r="O7413" t="str">
        <f t="shared" si="572"/>
        <v/>
      </c>
    </row>
    <row r="7414" spans="15:15" x14ac:dyDescent="0.25">
      <c r="O7414" t="str">
        <f t="shared" si="572"/>
        <v/>
      </c>
    </row>
    <row r="7415" spans="15:15" x14ac:dyDescent="0.25">
      <c r="O7415" t="str">
        <f t="shared" si="572"/>
        <v/>
      </c>
    </row>
    <row r="7416" spans="15:15" x14ac:dyDescent="0.25">
      <c r="O7416" t="str">
        <f t="shared" si="572"/>
        <v/>
      </c>
    </row>
    <row r="7417" spans="15:15" x14ac:dyDescent="0.25">
      <c r="O7417" t="str">
        <f t="shared" si="572"/>
        <v/>
      </c>
    </row>
    <row r="7418" spans="15:15" x14ac:dyDescent="0.25">
      <c r="O7418" t="str">
        <f t="shared" si="572"/>
        <v/>
      </c>
    </row>
    <row r="7419" spans="15:15" x14ac:dyDescent="0.25">
      <c r="O7419" t="str">
        <f t="shared" si="572"/>
        <v/>
      </c>
    </row>
    <row r="7420" spans="15:15" x14ac:dyDescent="0.25">
      <c r="O7420" t="str">
        <f t="shared" si="572"/>
        <v/>
      </c>
    </row>
    <row r="7421" spans="15:15" x14ac:dyDescent="0.25">
      <c r="O7421" t="str">
        <f t="shared" si="572"/>
        <v/>
      </c>
    </row>
    <row r="7422" spans="15:15" x14ac:dyDescent="0.25">
      <c r="O7422" t="str">
        <f t="shared" si="572"/>
        <v/>
      </c>
    </row>
    <row r="7423" spans="15:15" x14ac:dyDescent="0.25">
      <c r="O7423" t="str">
        <f t="shared" si="572"/>
        <v/>
      </c>
    </row>
    <row r="7424" spans="15:15" x14ac:dyDescent="0.25">
      <c r="O7424" t="str">
        <f t="shared" si="572"/>
        <v/>
      </c>
    </row>
    <row r="7425" spans="15:15" x14ac:dyDescent="0.25">
      <c r="O7425" t="str">
        <f t="shared" si="572"/>
        <v/>
      </c>
    </row>
    <row r="7426" spans="15:15" x14ac:dyDescent="0.25">
      <c r="O7426" t="str">
        <f t="shared" si="572"/>
        <v/>
      </c>
    </row>
    <row r="7427" spans="15:15" x14ac:dyDescent="0.25">
      <c r="O7427" t="str">
        <f t="shared" si="572"/>
        <v/>
      </c>
    </row>
    <row r="7428" spans="15:15" x14ac:dyDescent="0.25">
      <c r="O7428" t="str">
        <f t="shared" si="572"/>
        <v/>
      </c>
    </row>
    <row r="7429" spans="15:15" x14ac:dyDescent="0.25">
      <c r="O7429" t="str">
        <f t="shared" si="572"/>
        <v/>
      </c>
    </row>
    <row r="7430" spans="15:15" x14ac:dyDescent="0.25">
      <c r="O7430" t="str">
        <f t="shared" si="572"/>
        <v/>
      </c>
    </row>
    <row r="7431" spans="15:15" x14ac:dyDescent="0.25">
      <c r="O7431" t="str">
        <f t="shared" si="572"/>
        <v/>
      </c>
    </row>
    <row r="7432" spans="15:15" x14ac:dyDescent="0.25">
      <c r="O7432" t="str">
        <f t="shared" si="572"/>
        <v/>
      </c>
    </row>
    <row r="7433" spans="15:15" x14ac:dyDescent="0.25">
      <c r="O7433" t="str">
        <f t="shared" si="572"/>
        <v/>
      </c>
    </row>
    <row r="7434" spans="15:15" x14ac:dyDescent="0.25">
      <c r="O7434" t="str">
        <f t="shared" ref="O7434:O7497" si="573">IF(P7434="","",O7433+1)</f>
        <v/>
      </c>
    </row>
    <row r="7435" spans="15:15" x14ac:dyDescent="0.25">
      <c r="O7435" t="str">
        <f t="shared" si="573"/>
        <v/>
      </c>
    </row>
    <row r="7436" spans="15:15" x14ac:dyDescent="0.25">
      <c r="O7436" t="str">
        <f t="shared" si="573"/>
        <v/>
      </c>
    </row>
    <row r="7437" spans="15:15" x14ac:dyDescent="0.25">
      <c r="O7437" t="str">
        <f t="shared" si="573"/>
        <v/>
      </c>
    </row>
    <row r="7438" spans="15:15" x14ac:dyDescent="0.25">
      <c r="O7438" t="str">
        <f t="shared" si="573"/>
        <v/>
      </c>
    </row>
    <row r="7439" spans="15:15" x14ac:dyDescent="0.25">
      <c r="O7439" t="str">
        <f t="shared" si="573"/>
        <v/>
      </c>
    </row>
    <row r="7440" spans="15:15" x14ac:dyDescent="0.25">
      <c r="O7440" t="str">
        <f t="shared" si="573"/>
        <v/>
      </c>
    </row>
    <row r="7441" spans="15:15" x14ac:dyDescent="0.25">
      <c r="O7441" t="str">
        <f t="shared" si="573"/>
        <v/>
      </c>
    </row>
    <row r="7442" spans="15:15" x14ac:dyDescent="0.25">
      <c r="O7442" t="str">
        <f t="shared" si="573"/>
        <v/>
      </c>
    </row>
    <row r="7443" spans="15:15" x14ac:dyDescent="0.25">
      <c r="O7443" t="str">
        <f t="shared" si="573"/>
        <v/>
      </c>
    </row>
    <row r="7444" spans="15:15" x14ac:dyDescent="0.25">
      <c r="O7444" t="str">
        <f t="shared" si="573"/>
        <v/>
      </c>
    </row>
    <row r="7445" spans="15:15" x14ac:dyDescent="0.25">
      <c r="O7445" t="str">
        <f t="shared" si="573"/>
        <v/>
      </c>
    </row>
    <row r="7446" spans="15:15" x14ac:dyDescent="0.25">
      <c r="O7446" t="str">
        <f t="shared" si="573"/>
        <v/>
      </c>
    </row>
    <row r="7447" spans="15:15" x14ac:dyDescent="0.25">
      <c r="O7447" t="str">
        <f t="shared" si="573"/>
        <v/>
      </c>
    </row>
    <row r="7448" spans="15:15" x14ac:dyDescent="0.25">
      <c r="O7448" t="str">
        <f t="shared" si="573"/>
        <v/>
      </c>
    </row>
    <row r="7449" spans="15:15" x14ac:dyDescent="0.25">
      <c r="O7449" t="str">
        <f t="shared" si="573"/>
        <v/>
      </c>
    </row>
    <row r="7450" spans="15:15" x14ac:dyDescent="0.25">
      <c r="O7450" t="str">
        <f t="shared" si="573"/>
        <v/>
      </c>
    </row>
    <row r="7451" spans="15:15" x14ac:dyDescent="0.25">
      <c r="O7451" t="str">
        <f t="shared" si="573"/>
        <v/>
      </c>
    </row>
    <row r="7452" spans="15:15" x14ac:dyDescent="0.25">
      <c r="O7452" t="str">
        <f t="shared" si="573"/>
        <v/>
      </c>
    </row>
    <row r="7453" spans="15:15" x14ac:dyDescent="0.25">
      <c r="O7453" t="str">
        <f t="shared" si="573"/>
        <v/>
      </c>
    </row>
    <row r="7454" spans="15:15" x14ac:dyDescent="0.25">
      <c r="O7454" t="str">
        <f t="shared" si="573"/>
        <v/>
      </c>
    </row>
    <row r="7455" spans="15:15" x14ac:dyDescent="0.25">
      <c r="O7455" t="str">
        <f t="shared" si="573"/>
        <v/>
      </c>
    </row>
    <row r="7456" spans="15:15" x14ac:dyDescent="0.25">
      <c r="O7456" t="str">
        <f t="shared" si="573"/>
        <v/>
      </c>
    </row>
    <row r="7457" spans="15:15" x14ac:dyDescent="0.25">
      <c r="O7457" t="str">
        <f t="shared" si="573"/>
        <v/>
      </c>
    </row>
    <row r="7458" spans="15:15" x14ac:dyDescent="0.25">
      <c r="O7458" t="str">
        <f t="shared" si="573"/>
        <v/>
      </c>
    </row>
    <row r="7459" spans="15:15" x14ac:dyDescent="0.25">
      <c r="O7459" t="str">
        <f t="shared" si="573"/>
        <v/>
      </c>
    </row>
    <row r="7460" spans="15:15" x14ac:dyDescent="0.25">
      <c r="O7460" t="str">
        <f t="shared" si="573"/>
        <v/>
      </c>
    </row>
    <row r="7461" spans="15:15" x14ac:dyDescent="0.25">
      <c r="O7461" t="str">
        <f t="shared" si="573"/>
        <v/>
      </c>
    </row>
    <row r="7462" spans="15:15" x14ac:dyDescent="0.25">
      <c r="O7462" t="str">
        <f t="shared" si="573"/>
        <v/>
      </c>
    </row>
    <row r="7463" spans="15:15" x14ac:dyDescent="0.25">
      <c r="O7463" t="str">
        <f t="shared" si="573"/>
        <v/>
      </c>
    </row>
    <row r="7464" spans="15:15" x14ac:dyDescent="0.25">
      <c r="O7464" t="str">
        <f t="shared" si="573"/>
        <v/>
      </c>
    </row>
    <row r="7465" spans="15:15" x14ac:dyDescent="0.25">
      <c r="O7465" t="str">
        <f t="shared" si="573"/>
        <v/>
      </c>
    </row>
    <row r="7466" spans="15:15" x14ac:dyDescent="0.25">
      <c r="O7466" t="str">
        <f t="shared" si="573"/>
        <v/>
      </c>
    </row>
    <row r="7467" spans="15:15" x14ac:dyDescent="0.25">
      <c r="O7467" t="str">
        <f t="shared" si="573"/>
        <v/>
      </c>
    </row>
    <row r="7468" spans="15:15" x14ac:dyDescent="0.25">
      <c r="O7468" t="str">
        <f t="shared" si="573"/>
        <v/>
      </c>
    </row>
    <row r="7469" spans="15:15" x14ac:dyDescent="0.25">
      <c r="O7469" t="str">
        <f t="shared" si="573"/>
        <v/>
      </c>
    </row>
    <row r="7470" spans="15:15" x14ac:dyDescent="0.25">
      <c r="O7470" t="str">
        <f t="shared" si="573"/>
        <v/>
      </c>
    </row>
    <row r="7471" spans="15:15" x14ac:dyDescent="0.25">
      <c r="O7471" t="str">
        <f t="shared" si="573"/>
        <v/>
      </c>
    </row>
    <row r="7472" spans="15:15" x14ac:dyDescent="0.25">
      <c r="O7472" t="str">
        <f t="shared" si="573"/>
        <v/>
      </c>
    </row>
    <row r="7473" spans="15:15" x14ac:dyDescent="0.25">
      <c r="O7473" t="str">
        <f t="shared" si="573"/>
        <v/>
      </c>
    </row>
    <row r="7474" spans="15:15" x14ac:dyDescent="0.25">
      <c r="O7474" t="str">
        <f t="shared" si="573"/>
        <v/>
      </c>
    </row>
    <row r="7475" spans="15:15" x14ac:dyDescent="0.25">
      <c r="O7475" t="str">
        <f t="shared" si="573"/>
        <v/>
      </c>
    </row>
    <row r="7476" spans="15:15" x14ac:dyDescent="0.25">
      <c r="O7476" t="str">
        <f t="shared" si="573"/>
        <v/>
      </c>
    </row>
    <row r="7477" spans="15:15" x14ac:dyDescent="0.25">
      <c r="O7477" t="str">
        <f t="shared" si="573"/>
        <v/>
      </c>
    </row>
    <row r="7478" spans="15:15" x14ac:dyDescent="0.25">
      <c r="O7478" t="str">
        <f t="shared" si="573"/>
        <v/>
      </c>
    </row>
    <row r="7479" spans="15:15" x14ac:dyDescent="0.25">
      <c r="O7479" t="str">
        <f t="shared" si="573"/>
        <v/>
      </c>
    </row>
    <row r="7480" spans="15:15" x14ac:dyDescent="0.25">
      <c r="O7480" t="str">
        <f t="shared" si="573"/>
        <v/>
      </c>
    </row>
    <row r="7481" spans="15:15" x14ac:dyDescent="0.25">
      <c r="O7481" t="str">
        <f t="shared" si="573"/>
        <v/>
      </c>
    </row>
    <row r="7482" spans="15:15" x14ac:dyDescent="0.25">
      <c r="O7482" t="str">
        <f t="shared" si="573"/>
        <v/>
      </c>
    </row>
    <row r="7483" spans="15:15" x14ac:dyDescent="0.25">
      <c r="O7483" t="str">
        <f t="shared" si="573"/>
        <v/>
      </c>
    </row>
    <row r="7484" spans="15:15" x14ac:dyDescent="0.25">
      <c r="O7484" t="str">
        <f t="shared" si="573"/>
        <v/>
      </c>
    </row>
    <row r="7485" spans="15:15" x14ac:dyDescent="0.25">
      <c r="O7485" t="str">
        <f t="shared" si="573"/>
        <v/>
      </c>
    </row>
    <row r="7486" spans="15:15" x14ac:dyDescent="0.25">
      <c r="O7486" t="str">
        <f t="shared" si="573"/>
        <v/>
      </c>
    </row>
    <row r="7487" spans="15:15" x14ac:dyDescent="0.25">
      <c r="O7487" t="str">
        <f t="shared" si="573"/>
        <v/>
      </c>
    </row>
    <row r="7488" spans="15:15" x14ac:dyDescent="0.25">
      <c r="O7488" t="str">
        <f t="shared" si="573"/>
        <v/>
      </c>
    </row>
    <row r="7489" spans="15:15" x14ac:dyDescent="0.25">
      <c r="O7489" t="str">
        <f t="shared" si="573"/>
        <v/>
      </c>
    </row>
    <row r="7490" spans="15:15" x14ac:dyDescent="0.25">
      <c r="O7490" t="str">
        <f t="shared" si="573"/>
        <v/>
      </c>
    </row>
    <row r="7491" spans="15:15" x14ac:dyDescent="0.25">
      <c r="O7491" t="str">
        <f t="shared" si="573"/>
        <v/>
      </c>
    </row>
    <row r="7492" spans="15:15" x14ac:dyDescent="0.25">
      <c r="O7492" t="str">
        <f t="shared" si="573"/>
        <v/>
      </c>
    </row>
    <row r="7493" spans="15:15" x14ac:dyDescent="0.25">
      <c r="O7493" t="str">
        <f t="shared" si="573"/>
        <v/>
      </c>
    </row>
    <row r="7494" spans="15:15" x14ac:dyDescent="0.25">
      <c r="O7494" t="str">
        <f t="shared" si="573"/>
        <v/>
      </c>
    </row>
    <row r="7495" spans="15:15" x14ac:dyDescent="0.25">
      <c r="O7495" t="str">
        <f t="shared" si="573"/>
        <v/>
      </c>
    </row>
    <row r="7496" spans="15:15" x14ac:dyDescent="0.25">
      <c r="O7496" t="str">
        <f t="shared" si="573"/>
        <v/>
      </c>
    </row>
    <row r="7497" spans="15:15" x14ac:dyDescent="0.25">
      <c r="O7497" t="str">
        <f t="shared" si="573"/>
        <v/>
      </c>
    </row>
    <row r="7498" spans="15:15" x14ac:dyDescent="0.25">
      <c r="O7498" t="str">
        <f t="shared" ref="O7498:O7500" si="574">IF(P7498="","",O7497+1)</f>
        <v/>
      </c>
    </row>
    <row r="7499" spans="15:15" x14ac:dyDescent="0.25">
      <c r="O7499" t="str">
        <f t="shared" si="574"/>
        <v/>
      </c>
    </row>
    <row r="7500" spans="15:15" x14ac:dyDescent="0.25">
      <c r="O7500" t="str">
        <f t="shared" si="574"/>
        <v/>
      </c>
    </row>
  </sheetData>
  <pageMargins left="0.7" right="0.7" top="0.75" bottom="0.75" header="0.3" footer="0.3"/>
  <pageSetup orientation="portrait" r:id="rId5"/>
  <legacy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C3:H459"/>
  <sheetViews>
    <sheetView topLeftCell="A10" workbookViewId="0">
      <selection activeCell="H3434" sqref="H3434"/>
    </sheetView>
  </sheetViews>
  <sheetFormatPr baseColWidth="10" defaultRowHeight="15" x14ac:dyDescent="0.25"/>
  <sheetData>
    <row r="3" spans="3:8" x14ac:dyDescent="0.25">
      <c r="C3" s="46" t="s">
        <v>56</v>
      </c>
      <c r="D3" s="1">
        <v>2019</v>
      </c>
    </row>
    <row r="4" spans="3:8" x14ac:dyDescent="0.25">
      <c r="C4" s="46" t="s">
        <v>54</v>
      </c>
      <c r="D4" t="s">
        <v>55</v>
      </c>
    </row>
    <row r="5" spans="3:8" x14ac:dyDescent="0.25">
      <c r="C5" s="46" t="s">
        <v>91</v>
      </c>
      <c r="D5" s="1">
        <v>2</v>
      </c>
    </row>
    <row r="7" spans="3:8" x14ac:dyDescent="0.25">
      <c r="C7" s="46" t="s">
        <v>32</v>
      </c>
      <c r="D7" s="46" t="s">
        <v>90</v>
      </c>
      <c r="E7" s="46" t="s">
        <v>15</v>
      </c>
      <c r="F7" s="46" t="s">
        <v>14</v>
      </c>
      <c r="G7" s="46" t="s">
        <v>89</v>
      </c>
      <c r="H7" s="46" t="s">
        <v>88</v>
      </c>
    </row>
    <row r="8" spans="3:8" x14ac:dyDescent="0.25">
      <c r="C8" s="93">
        <v>43497</v>
      </c>
      <c r="D8" t="s">
        <v>22</v>
      </c>
      <c r="E8" t="s">
        <v>36</v>
      </c>
      <c r="F8" t="s">
        <v>523</v>
      </c>
      <c r="G8" s="95">
        <v>8</v>
      </c>
      <c r="H8" s="94">
        <v>0</v>
      </c>
    </row>
    <row r="9" spans="3:8" x14ac:dyDescent="0.25">
      <c r="C9" s="93">
        <v>43497</v>
      </c>
      <c r="D9" t="s">
        <v>71</v>
      </c>
      <c r="E9" t="s">
        <v>64</v>
      </c>
      <c r="F9" t="s">
        <v>523</v>
      </c>
      <c r="G9" s="95">
        <v>113.89</v>
      </c>
      <c r="H9" s="94">
        <v>0</v>
      </c>
    </row>
    <row r="10" spans="3:8" x14ac:dyDescent="0.25">
      <c r="C10" s="93">
        <v>43497</v>
      </c>
      <c r="D10" t="s">
        <v>71</v>
      </c>
      <c r="E10" t="s">
        <v>67</v>
      </c>
      <c r="F10" t="s">
        <v>523</v>
      </c>
      <c r="G10" s="95">
        <v>25</v>
      </c>
      <c r="H10" s="94">
        <v>0</v>
      </c>
    </row>
    <row r="11" spans="3:8" x14ac:dyDescent="0.25">
      <c r="C11" s="93">
        <v>43497</v>
      </c>
      <c r="D11" t="s">
        <v>77</v>
      </c>
      <c r="E11" t="s">
        <v>64</v>
      </c>
      <c r="F11" t="s">
        <v>523</v>
      </c>
      <c r="G11" s="95">
        <v>66.900000000000006</v>
      </c>
      <c r="H11" s="94">
        <v>0</v>
      </c>
    </row>
    <row r="12" spans="3:8" x14ac:dyDescent="0.25">
      <c r="C12" s="93">
        <v>43497</v>
      </c>
      <c r="D12" t="s">
        <v>294</v>
      </c>
      <c r="E12" t="s">
        <v>35</v>
      </c>
      <c r="F12" t="s">
        <v>523</v>
      </c>
      <c r="G12" s="95">
        <v>5</v>
      </c>
      <c r="H12" s="94">
        <v>0</v>
      </c>
    </row>
    <row r="13" spans="3:8" x14ac:dyDescent="0.25">
      <c r="C13" s="93">
        <v>43497</v>
      </c>
      <c r="D13" t="s">
        <v>21</v>
      </c>
      <c r="E13" t="s">
        <v>36</v>
      </c>
      <c r="F13" t="s">
        <v>523</v>
      </c>
      <c r="G13" s="95">
        <v>72</v>
      </c>
      <c r="H13" s="94">
        <v>0</v>
      </c>
    </row>
    <row r="14" spans="3:8" x14ac:dyDescent="0.25">
      <c r="C14" s="93">
        <v>43497</v>
      </c>
      <c r="D14" t="s">
        <v>21</v>
      </c>
      <c r="E14" t="s">
        <v>36</v>
      </c>
      <c r="F14" t="s">
        <v>523</v>
      </c>
      <c r="G14" s="95">
        <v>40</v>
      </c>
      <c r="H14" s="94">
        <v>0</v>
      </c>
    </row>
    <row r="15" spans="3:8" x14ac:dyDescent="0.25">
      <c r="C15" s="93">
        <v>43497</v>
      </c>
      <c r="D15" t="s">
        <v>21</v>
      </c>
      <c r="E15" t="s">
        <v>36</v>
      </c>
      <c r="F15" t="s">
        <v>523</v>
      </c>
      <c r="G15" s="95">
        <v>24</v>
      </c>
      <c r="H15" s="94">
        <v>0</v>
      </c>
    </row>
    <row r="16" spans="3:8" x14ac:dyDescent="0.25">
      <c r="C16" s="93">
        <v>43497</v>
      </c>
      <c r="D16" t="s">
        <v>21</v>
      </c>
      <c r="E16" t="s">
        <v>36</v>
      </c>
      <c r="F16" t="s">
        <v>523</v>
      </c>
      <c r="G16" s="95">
        <v>16</v>
      </c>
      <c r="H16" s="94">
        <v>0</v>
      </c>
    </row>
    <row r="17" spans="3:8" x14ac:dyDescent="0.25">
      <c r="C17" s="93">
        <v>43497</v>
      </c>
      <c r="D17" t="s">
        <v>21</v>
      </c>
      <c r="E17" t="s">
        <v>36</v>
      </c>
      <c r="F17" t="s">
        <v>523</v>
      </c>
      <c r="G17" s="95">
        <v>8</v>
      </c>
      <c r="H17" s="94">
        <v>0</v>
      </c>
    </row>
    <row r="18" spans="3:8" x14ac:dyDescent="0.25">
      <c r="C18" s="93">
        <v>43497</v>
      </c>
      <c r="D18" t="s">
        <v>21</v>
      </c>
      <c r="E18" t="s">
        <v>35</v>
      </c>
      <c r="F18" t="s">
        <v>523</v>
      </c>
      <c r="G18" s="95">
        <v>126</v>
      </c>
      <c r="H18" s="94">
        <v>0</v>
      </c>
    </row>
    <row r="19" spans="3:8" x14ac:dyDescent="0.25">
      <c r="C19" s="93">
        <v>43497</v>
      </c>
      <c r="D19" t="s">
        <v>21</v>
      </c>
      <c r="E19" t="s">
        <v>35</v>
      </c>
      <c r="F19" t="s">
        <v>523</v>
      </c>
      <c r="G19" s="95">
        <v>18</v>
      </c>
      <c r="H19" s="94">
        <v>0</v>
      </c>
    </row>
    <row r="20" spans="3:8" x14ac:dyDescent="0.25">
      <c r="C20" s="93">
        <v>43497</v>
      </c>
      <c r="D20" t="s">
        <v>86</v>
      </c>
      <c r="E20" t="s">
        <v>58</v>
      </c>
      <c r="F20" t="s">
        <v>523</v>
      </c>
      <c r="G20" s="95">
        <v>39</v>
      </c>
      <c r="H20" s="94">
        <v>0</v>
      </c>
    </row>
    <row r="21" spans="3:8" x14ac:dyDescent="0.25">
      <c r="C21" s="93">
        <v>43497</v>
      </c>
      <c r="D21" t="s">
        <v>74</v>
      </c>
      <c r="E21" t="s">
        <v>35</v>
      </c>
      <c r="F21" t="s">
        <v>523</v>
      </c>
      <c r="G21" s="95">
        <v>30</v>
      </c>
      <c r="H21" s="94">
        <v>0</v>
      </c>
    </row>
    <row r="22" spans="3:8" x14ac:dyDescent="0.25">
      <c r="C22" s="93">
        <v>43497</v>
      </c>
      <c r="D22" t="s">
        <v>23</v>
      </c>
      <c r="E22" t="s">
        <v>58</v>
      </c>
      <c r="F22" t="s">
        <v>523</v>
      </c>
      <c r="G22" s="95">
        <v>104</v>
      </c>
      <c r="H22" s="94">
        <v>0</v>
      </c>
    </row>
    <row r="23" spans="3:8" x14ac:dyDescent="0.25">
      <c r="C23" s="93">
        <v>43497</v>
      </c>
      <c r="D23" t="s">
        <v>23</v>
      </c>
      <c r="E23" t="s">
        <v>63</v>
      </c>
      <c r="F23" t="s">
        <v>523</v>
      </c>
      <c r="G23" s="95">
        <v>102.77</v>
      </c>
      <c r="H23" s="94">
        <v>0</v>
      </c>
    </row>
    <row r="24" spans="3:8" x14ac:dyDescent="0.25">
      <c r="C24" s="93">
        <v>43497</v>
      </c>
      <c r="D24" t="s">
        <v>23</v>
      </c>
      <c r="E24" t="s">
        <v>63</v>
      </c>
      <c r="F24" t="s">
        <v>523</v>
      </c>
      <c r="G24" s="95">
        <v>18.600000000000001</v>
      </c>
      <c r="H24" s="94">
        <v>0</v>
      </c>
    </row>
    <row r="25" spans="3:8" x14ac:dyDescent="0.25">
      <c r="C25" s="93">
        <v>43497</v>
      </c>
      <c r="D25" t="s">
        <v>23</v>
      </c>
      <c r="E25" t="s">
        <v>63</v>
      </c>
      <c r="F25" t="s">
        <v>523</v>
      </c>
      <c r="G25" s="95">
        <v>13.5</v>
      </c>
      <c r="H25" s="94">
        <v>0</v>
      </c>
    </row>
    <row r="26" spans="3:8" x14ac:dyDescent="0.25">
      <c r="C26" s="93">
        <v>43497</v>
      </c>
      <c r="D26" t="s">
        <v>23</v>
      </c>
      <c r="E26" t="s">
        <v>37</v>
      </c>
      <c r="F26" t="s">
        <v>426</v>
      </c>
      <c r="G26" s="95">
        <v>3</v>
      </c>
      <c r="H26" s="94">
        <v>0</v>
      </c>
    </row>
    <row r="27" spans="3:8" x14ac:dyDescent="0.25">
      <c r="C27" s="93">
        <v>43497</v>
      </c>
      <c r="D27" t="s">
        <v>23</v>
      </c>
      <c r="E27" t="s">
        <v>37</v>
      </c>
      <c r="F27" t="s">
        <v>135</v>
      </c>
      <c r="G27" s="95">
        <v>7</v>
      </c>
      <c r="H27" s="94">
        <v>0</v>
      </c>
    </row>
    <row r="28" spans="3:8" x14ac:dyDescent="0.25">
      <c r="C28" s="93">
        <v>43497</v>
      </c>
      <c r="D28" t="s">
        <v>23</v>
      </c>
      <c r="E28" t="s">
        <v>37</v>
      </c>
      <c r="F28" t="s">
        <v>214</v>
      </c>
      <c r="G28" s="95">
        <v>31.3</v>
      </c>
      <c r="H28" s="94">
        <v>0</v>
      </c>
    </row>
    <row r="29" spans="3:8" x14ac:dyDescent="0.25">
      <c r="C29" s="93">
        <v>43497</v>
      </c>
      <c r="D29" t="s">
        <v>23</v>
      </c>
      <c r="E29" t="s">
        <v>35</v>
      </c>
      <c r="F29" t="s">
        <v>523</v>
      </c>
      <c r="G29" s="95">
        <v>110.5</v>
      </c>
      <c r="H29" s="94">
        <v>0</v>
      </c>
    </row>
    <row r="30" spans="3:8" x14ac:dyDescent="0.25">
      <c r="C30" s="93">
        <v>43498</v>
      </c>
      <c r="D30" t="s">
        <v>71</v>
      </c>
      <c r="E30" t="s">
        <v>35</v>
      </c>
      <c r="F30" t="s">
        <v>524</v>
      </c>
      <c r="G30" s="95">
        <v>37.14</v>
      </c>
      <c r="H30" s="94">
        <v>0</v>
      </c>
    </row>
    <row r="31" spans="3:8" x14ac:dyDescent="0.25">
      <c r="C31" s="93">
        <v>43498</v>
      </c>
      <c r="D31" t="s">
        <v>77</v>
      </c>
      <c r="E31" t="s">
        <v>64</v>
      </c>
      <c r="F31" t="s">
        <v>524</v>
      </c>
      <c r="G31" s="95">
        <v>25</v>
      </c>
      <c r="H31" s="94">
        <v>0</v>
      </c>
    </row>
    <row r="32" spans="3:8" x14ac:dyDescent="0.25">
      <c r="C32" s="93">
        <v>43498</v>
      </c>
      <c r="D32" t="s">
        <v>75</v>
      </c>
      <c r="E32" t="s">
        <v>105</v>
      </c>
      <c r="F32" t="s">
        <v>524</v>
      </c>
      <c r="G32" s="95">
        <v>13570</v>
      </c>
      <c r="H32" s="94">
        <v>0</v>
      </c>
    </row>
    <row r="33" spans="3:8" x14ac:dyDescent="0.25">
      <c r="C33" s="93">
        <v>43498</v>
      </c>
      <c r="D33" t="s">
        <v>74</v>
      </c>
      <c r="E33" t="s">
        <v>35</v>
      </c>
      <c r="F33" t="s">
        <v>524</v>
      </c>
      <c r="G33" s="95">
        <v>40</v>
      </c>
      <c r="H33" s="94">
        <v>0</v>
      </c>
    </row>
    <row r="34" spans="3:8" x14ac:dyDescent="0.25">
      <c r="C34" s="93">
        <v>43498</v>
      </c>
      <c r="D34" t="s">
        <v>23</v>
      </c>
      <c r="E34" t="s">
        <v>64</v>
      </c>
      <c r="F34" t="s">
        <v>524</v>
      </c>
      <c r="G34" s="95">
        <v>30</v>
      </c>
      <c r="H34" s="94">
        <v>0</v>
      </c>
    </row>
    <row r="35" spans="3:8" x14ac:dyDescent="0.25">
      <c r="C35" s="93">
        <v>43498</v>
      </c>
      <c r="D35" t="s">
        <v>23</v>
      </c>
      <c r="E35" t="s">
        <v>37</v>
      </c>
      <c r="F35" t="s">
        <v>141</v>
      </c>
      <c r="G35" s="95">
        <v>2.25</v>
      </c>
      <c r="H35" s="94">
        <v>0</v>
      </c>
    </row>
    <row r="36" spans="3:8" x14ac:dyDescent="0.25">
      <c r="C36" s="93">
        <v>43498</v>
      </c>
      <c r="D36" t="s">
        <v>23</v>
      </c>
      <c r="E36" t="s">
        <v>37</v>
      </c>
      <c r="F36" t="s">
        <v>181</v>
      </c>
      <c r="G36" s="95">
        <v>9.75</v>
      </c>
      <c r="H36" s="94">
        <v>0</v>
      </c>
    </row>
    <row r="37" spans="3:8" x14ac:dyDescent="0.25">
      <c r="C37" s="93">
        <v>43500</v>
      </c>
      <c r="D37" t="s">
        <v>78</v>
      </c>
      <c r="E37" t="s">
        <v>36</v>
      </c>
      <c r="F37" t="s">
        <v>525</v>
      </c>
      <c r="G37" s="95">
        <v>23.99</v>
      </c>
      <c r="H37" s="94">
        <v>0</v>
      </c>
    </row>
    <row r="38" spans="3:8" x14ac:dyDescent="0.25">
      <c r="C38" s="93">
        <v>43500</v>
      </c>
      <c r="D38" t="s">
        <v>71</v>
      </c>
      <c r="E38" t="s">
        <v>65</v>
      </c>
      <c r="F38" t="s">
        <v>525</v>
      </c>
      <c r="G38" s="95">
        <v>2250</v>
      </c>
      <c r="H38" s="94">
        <v>0</v>
      </c>
    </row>
    <row r="39" spans="3:8" x14ac:dyDescent="0.25">
      <c r="C39" s="93">
        <v>43500</v>
      </c>
      <c r="D39" t="s">
        <v>76</v>
      </c>
      <c r="E39" t="s">
        <v>65</v>
      </c>
      <c r="F39" t="s">
        <v>525</v>
      </c>
      <c r="G39" s="95">
        <v>150</v>
      </c>
      <c r="H39" s="94">
        <v>0</v>
      </c>
    </row>
    <row r="40" spans="3:8" x14ac:dyDescent="0.25">
      <c r="C40" s="93">
        <v>43500</v>
      </c>
      <c r="D40" t="s">
        <v>75</v>
      </c>
      <c r="E40" t="s">
        <v>65</v>
      </c>
      <c r="F40" t="s">
        <v>525</v>
      </c>
      <c r="G40" s="95">
        <v>150</v>
      </c>
      <c r="H40" s="94">
        <v>0</v>
      </c>
    </row>
    <row r="41" spans="3:8" x14ac:dyDescent="0.25">
      <c r="C41" s="93">
        <v>43500</v>
      </c>
      <c r="D41" t="s">
        <v>21</v>
      </c>
      <c r="E41" t="s">
        <v>36</v>
      </c>
      <c r="F41" t="s">
        <v>525</v>
      </c>
      <c r="G41" s="95">
        <v>96</v>
      </c>
      <c r="H41" s="94">
        <v>0</v>
      </c>
    </row>
    <row r="42" spans="3:8" x14ac:dyDescent="0.25">
      <c r="C42" s="93">
        <v>43500</v>
      </c>
      <c r="D42" t="s">
        <v>21</v>
      </c>
      <c r="E42" t="s">
        <v>36</v>
      </c>
      <c r="F42" t="s">
        <v>525</v>
      </c>
      <c r="G42" s="95">
        <v>80</v>
      </c>
      <c r="H42" s="94">
        <v>0</v>
      </c>
    </row>
    <row r="43" spans="3:8" x14ac:dyDescent="0.25">
      <c r="C43" s="93">
        <v>43500</v>
      </c>
      <c r="D43" t="s">
        <v>21</v>
      </c>
      <c r="E43" t="s">
        <v>36</v>
      </c>
      <c r="F43" t="s">
        <v>525</v>
      </c>
      <c r="G43" s="95">
        <v>32</v>
      </c>
      <c r="H43" s="94">
        <v>0</v>
      </c>
    </row>
    <row r="44" spans="3:8" x14ac:dyDescent="0.25">
      <c r="C44" s="93">
        <v>43500</v>
      </c>
      <c r="D44" t="s">
        <v>21</v>
      </c>
      <c r="E44" t="s">
        <v>36</v>
      </c>
      <c r="F44" t="s">
        <v>525</v>
      </c>
      <c r="G44" s="95">
        <v>24</v>
      </c>
      <c r="H44" s="94">
        <v>0</v>
      </c>
    </row>
    <row r="45" spans="3:8" x14ac:dyDescent="0.25">
      <c r="C45" s="93">
        <v>43500</v>
      </c>
      <c r="D45" t="s">
        <v>21</v>
      </c>
      <c r="E45" t="s">
        <v>36</v>
      </c>
      <c r="F45" t="s">
        <v>525</v>
      </c>
      <c r="G45" s="95">
        <v>16</v>
      </c>
      <c r="H45" s="94">
        <v>0</v>
      </c>
    </row>
    <row r="46" spans="3:8" x14ac:dyDescent="0.25">
      <c r="C46" s="93">
        <v>43500</v>
      </c>
      <c r="D46" t="s">
        <v>21</v>
      </c>
      <c r="E46" t="s">
        <v>36</v>
      </c>
      <c r="F46" t="s">
        <v>525</v>
      </c>
      <c r="G46" s="95">
        <v>8</v>
      </c>
      <c r="H46" s="94">
        <v>0</v>
      </c>
    </row>
    <row r="47" spans="3:8" x14ac:dyDescent="0.25">
      <c r="C47" s="93">
        <v>43500</v>
      </c>
      <c r="D47" t="s">
        <v>369</v>
      </c>
      <c r="E47" t="s">
        <v>65</v>
      </c>
      <c r="F47" t="s">
        <v>525</v>
      </c>
      <c r="G47" s="95">
        <v>303.89999999999998</v>
      </c>
      <c r="H47" s="94">
        <v>0</v>
      </c>
    </row>
    <row r="48" spans="3:8" x14ac:dyDescent="0.25">
      <c r="C48" s="93">
        <v>43500</v>
      </c>
      <c r="D48" t="s">
        <v>70</v>
      </c>
      <c r="E48" t="s">
        <v>35</v>
      </c>
      <c r="F48" t="s">
        <v>525</v>
      </c>
      <c r="G48" s="95">
        <v>117.85</v>
      </c>
      <c r="H48" s="94">
        <v>0</v>
      </c>
    </row>
    <row r="49" spans="3:8" x14ac:dyDescent="0.25">
      <c r="C49" s="93">
        <v>43500</v>
      </c>
      <c r="D49" t="s">
        <v>68</v>
      </c>
      <c r="E49" t="s">
        <v>526</v>
      </c>
      <c r="F49" t="s">
        <v>527</v>
      </c>
      <c r="G49" s="95">
        <v>4.68</v>
      </c>
      <c r="H49" s="94">
        <v>0</v>
      </c>
    </row>
    <row r="50" spans="3:8" x14ac:dyDescent="0.25">
      <c r="C50" s="93">
        <v>43500</v>
      </c>
      <c r="D50" t="s">
        <v>23</v>
      </c>
      <c r="E50" t="s">
        <v>66</v>
      </c>
      <c r="F50" t="s">
        <v>525</v>
      </c>
      <c r="G50" s="95">
        <v>0</v>
      </c>
      <c r="H50" s="94">
        <v>183.93</v>
      </c>
    </row>
    <row r="51" spans="3:8" x14ac:dyDescent="0.25">
      <c r="C51" s="93">
        <v>43500</v>
      </c>
      <c r="D51" t="s">
        <v>23</v>
      </c>
      <c r="E51" t="s">
        <v>37</v>
      </c>
      <c r="F51" t="s">
        <v>528</v>
      </c>
      <c r="G51" s="95">
        <v>6.4</v>
      </c>
      <c r="H51" s="94">
        <v>0</v>
      </c>
    </row>
    <row r="52" spans="3:8" x14ac:dyDescent="0.25">
      <c r="C52" s="93">
        <v>43500</v>
      </c>
      <c r="D52" t="s">
        <v>23</v>
      </c>
      <c r="E52" t="s">
        <v>37</v>
      </c>
      <c r="F52" t="s">
        <v>331</v>
      </c>
      <c r="G52" s="95">
        <v>2.4</v>
      </c>
      <c r="H52" s="94">
        <v>0</v>
      </c>
    </row>
    <row r="53" spans="3:8" x14ac:dyDescent="0.25">
      <c r="C53" s="93">
        <v>43500</v>
      </c>
      <c r="D53" t="s">
        <v>23</v>
      </c>
      <c r="E53" t="s">
        <v>37</v>
      </c>
      <c r="F53" t="s">
        <v>168</v>
      </c>
      <c r="G53" s="95">
        <v>6.4</v>
      </c>
      <c r="H53" s="94">
        <v>0</v>
      </c>
    </row>
    <row r="54" spans="3:8" x14ac:dyDescent="0.25">
      <c r="C54" s="93">
        <v>43500</v>
      </c>
      <c r="D54" t="s">
        <v>23</v>
      </c>
      <c r="E54" t="s">
        <v>35</v>
      </c>
      <c r="F54" t="s">
        <v>525</v>
      </c>
      <c r="G54" s="95">
        <v>536.4</v>
      </c>
      <c r="H54" s="94">
        <v>0</v>
      </c>
    </row>
    <row r="55" spans="3:8" x14ac:dyDescent="0.25">
      <c r="C55" s="93">
        <v>43500</v>
      </c>
      <c r="D55" t="s">
        <v>23</v>
      </c>
      <c r="E55" t="s">
        <v>35</v>
      </c>
      <c r="F55" t="s">
        <v>525</v>
      </c>
      <c r="G55" s="95">
        <v>183.93</v>
      </c>
      <c r="H55" s="94">
        <v>0</v>
      </c>
    </row>
    <row r="56" spans="3:8" x14ac:dyDescent="0.25">
      <c r="C56" s="93">
        <v>43501</v>
      </c>
      <c r="D56" t="s">
        <v>73</v>
      </c>
      <c r="E56" t="s">
        <v>64</v>
      </c>
      <c r="F56" t="s">
        <v>529</v>
      </c>
      <c r="G56" s="95">
        <v>262.48</v>
      </c>
      <c r="H56" s="94">
        <v>0</v>
      </c>
    </row>
    <row r="57" spans="3:8" x14ac:dyDescent="0.25">
      <c r="C57" s="93">
        <v>43501</v>
      </c>
      <c r="D57" t="s">
        <v>77</v>
      </c>
      <c r="E57" t="s">
        <v>35</v>
      </c>
      <c r="F57" t="s">
        <v>529</v>
      </c>
      <c r="G57" s="95">
        <v>42</v>
      </c>
      <c r="H57" s="94">
        <v>0</v>
      </c>
    </row>
    <row r="58" spans="3:8" x14ac:dyDescent="0.25">
      <c r="C58" s="93">
        <v>43501</v>
      </c>
      <c r="D58" t="s">
        <v>75</v>
      </c>
      <c r="E58" t="s">
        <v>63</v>
      </c>
      <c r="F58" t="s">
        <v>529</v>
      </c>
      <c r="G58" s="95">
        <v>29.96</v>
      </c>
      <c r="H58" s="94">
        <v>0</v>
      </c>
    </row>
    <row r="59" spans="3:8" x14ac:dyDescent="0.25">
      <c r="C59" s="93">
        <v>43501</v>
      </c>
      <c r="D59" t="s">
        <v>21</v>
      </c>
      <c r="E59" t="s">
        <v>530</v>
      </c>
      <c r="F59" t="s">
        <v>529</v>
      </c>
      <c r="G59" s="95">
        <v>8</v>
      </c>
      <c r="H59" s="94">
        <v>0</v>
      </c>
    </row>
    <row r="60" spans="3:8" x14ac:dyDescent="0.25">
      <c r="C60" s="93">
        <v>43501</v>
      </c>
      <c r="D60" t="s">
        <v>21</v>
      </c>
      <c r="E60" t="s">
        <v>36</v>
      </c>
      <c r="F60" t="s">
        <v>529</v>
      </c>
      <c r="G60" s="95">
        <v>32</v>
      </c>
      <c r="H60" s="94">
        <v>0</v>
      </c>
    </row>
    <row r="61" spans="3:8" x14ac:dyDescent="0.25">
      <c r="C61" s="93">
        <v>43501</v>
      </c>
      <c r="D61" t="s">
        <v>21</v>
      </c>
      <c r="E61" t="s">
        <v>36</v>
      </c>
      <c r="F61" t="s">
        <v>529</v>
      </c>
      <c r="G61" s="95">
        <v>24</v>
      </c>
      <c r="H61" s="94">
        <v>0</v>
      </c>
    </row>
    <row r="62" spans="3:8" x14ac:dyDescent="0.25">
      <c r="C62" s="93">
        <v>43501</v>
      </c>
      <c r="D62" t="s">
        <v>86</v>
      </c>
      <c r="E62" t="s">
        <v>58</v>
      </c>
      <c r="F62" t="s">
        <v>529</v>
      </c>
      <c r="G62" s="95">
        <v>27.75</v>
      </c>
      <c r="H62" s="94">
        <v>0</v>
      </c>
    </row>
    <row r="63" spans="3:8" x14ac:dyDescent="0.25">
      <c r="C63" s="93">
        <v>43501</v>
      </c>
      <c r="D63" t="s">
        <v>81</v>
      </c>
      <c r="E63" t="s">
        <v>35</v>
      </c>
      <c r="F63" t="s">
        <v>529</v>
      </c>
      <c r="G63" s="95">
        <v>175.85</v>
      </c>
      <c r="H63" s="94">
        <v>0</v>
      </c>
    </row>
    <row r="64" spans="3:8" x14ac:dyDescent="0.25">
      <c r="C64" s="93">
        <v>43501</v>
      </c>
      <c r="D64" t="s">
        <v>23</v>
      </c>
      <c r="E64" t="s">
        <v>64</v>
      </c>
      <c r="F64" t="s">
        <v>529</v>
      </c>
      <c r="G64" s="95">
        <v>18</v>
      </c>
      <c r="H64" s="94">
        <v>0</v>
      </c>
    </row>
    <row r="65" spans="3:8" x14ac:dyDescent="0.25">
      <c r="C65" s="93">
        <v>43501</v>
      </c>
      <c r="D65" t="s">
        <v>23</v>
      </c>
      <c r="E65" t="s">
        <v>63</v>
      </c>
      <c r="F65" t="s">
        <v>529</v>
      </c>
      <c r="G65" s="95">
        <v>79.86</v>
      </c>
      <c r="H65" s="94">
        <v>0</v>
      </c>
    </row>
    <row r="66" spans="3:8" x14ac:dyDescent="0.25">
      <c r="C66" s="93">
        <v>43501</v>
      </c>
      <c r="D66" t="s">
        <v>23</v>
      </c>
      <c r="E66" t="s">
        <v>63</v>
      </c>
      <c r="F66" t="s">
        <v>529</v>
      </c>
      <c r="G66" s="95">
        <v>66.55</v>
      </c>
      <c r="H66" s="94">
        <v>0</v>
      </c>
    </row>
    <row r="67" spans="3:8" x14ac:dyDescent="0.25">
      <c r="C67" s="93">
        <v>43501</v>
      </c>
      <c r="D67" t="s">
        <v>23</v>
      </c>
      <c r="E67" t="s">
        <v>63</v>
      </c>
      <c r="F67" t="s">
        <v>529</v>
      </c>
      <c r="G67" s="95">
        <v>44.99</v>
      </c>
      <c r="H67" s="94">
        <v>0</v>
      </c>
    </row>
    <row r="68" spans="3:8" x14ac:dyDescent="0.25">
      <c r="C68" s="93">
        <v>43501</v>
      </c>
      <c r="D68" t="s">
        <v>23</v>
      </c>
      <c r="E68" t="s">
        <v>63</v>
      </c>
      <c r="F68" t="s">
        <v>529</v>
      </c>
      <c r="G68" s="95">
        <v>37.520000000000003</v>
      </c>
      <c r="H68" s="94">
        <v>0</v>
      </c>
    </row>
    <row r="69" spans="3:8" x14ac:dyDescent="0.25">
      <c r="C69" s="93">
        <v>43501</v>
      </c>
      <c r="D69" t="s">
        <v>23</v>
      </c>
      <c r="E69" t="s">
        <v>63</v>
      </c>
      <c r="F69" t="s">
        <v>529</v>
      </c>
      <c r="G69" s="95">
        <v>32.61</v>
      </c>
      <c r="H69" s="94">
        <v>0</v>
      </c>
    </row>
    <row r="70" spans="3:8" x14ac:dyDescent="0.25">
      <c r="C70" s="93">
        <v>43501</v>
      </c>
      <c r="D70" t="s">
        <v>23</v>
      </c>
      <c r="E70" t="s">
        <v>63</v>
      </c>
      <c r="F70" t="s">
        <v>529</v>
      </c>
      <c r="G70" s="95">
        <v>23.98</v>
      </c>
      <c r="H70" s="94">
        <v>0</v>
      </c>
    </row>
    <row r="71" spans="3:8" x14ac:dyDescent="0.25">
      <c r="C71" s="93">
        <v>43501</v>
      </c>
      <c r="D71" t="s">
        <v>23</v>
      </c>
      <c r="E71" t="s">
        <v>63</v>
      </c>
      <c r="F71" t="s">
        <v>529</v>
      </c>
      <c r="G71" s="95">
        <v>15.95</v>
      </c>
      <c r="H71" s="94">
        <v>0</v>
      </c>
    </row>
    <row r="72" spans="3:8" x14ac:dyDescent="0.25">
      <c r="C72" s="93">
        <v>43501</v>
      </c>
      <c r="D72" t="s">
        <v>23</v>
      </c>
      <c r="E72" t="s">
        <v>37</v>
      </c>
      <c r="F72" t="s">
        <v>160</v>
      </c>
      <c r="G72" s="95">
        <v>18</v>
      </c>
      <c r="H72" s="94">
        <v>0</v>
      </c>
    </row>
    <row r="73" spans="3:8" x14ac:dyDescent="0.25">
      <c r="C73" s="93">
        <v>43501</v>
      </c>
      <c r="D73" t="s">
        <v>23</v>
      </c>
      <c r="E73" t="s">
        <v>37</v>
      </c>
      <c r="F73" t="s">
        <v>168</v>
      </c>
      <c r="G73" s="95">
        <v>6.4</v>
      </c>
      <c r="H73" s="94">
        <v>0</v>
      </c>
    </row>
    <row r="74" spans="3:8" x14ac:dyDescent="0.25">
      <c r="C74" s="93">
        <v>43501</v>
      </c>
      <c r="D74" t="s">
        <v>23</v>
      </c>
      <c r="E74" t="s">
        <v>35</v>
      </c>
      <c r="F74" t="s">
        <v>529</v>
      </c>
      <c r="G74" s="95">
        <v>359.78</v>
      </c>
      <c r="H74" s="94">
        <v>0</v>
      </c>
    </row>
    <row r="75" spans="3:8" x14ac:dyDescent="0.25">
      <c r="C75" s="93">
        <v>43501</v>
      </c>
      <c r="D75" t="s">
        <v>23</v>
      </c>
      <c r="E75" t="s">
        <v>35</v>
      </c>
      <c r="F75" t="s">
        <v>529</v>
      </c>
      <c r="G75" s="95">
        <v>46.4</v>
      </c>
      <c r="H75" s="94">
        <v>0</v>
      </c>
    </row>
    <row r="76" spans="3:8" x14ac:dyDescent="0.25">
      <c r="C76" s="93">
        <v>43502</v>
      </c>
      <c r="D76" t="s">
        <v>71</v>
      </c>
      <c r="E76" t="s">
        <v>35</v>
      </c>
      <c r="F76" t="s">
        <v>531</v>
      </c>
      <c r="G76" s="95">
        <v>10.57</v>
      </c>
      <c r="H76" s="94">
        <v>0</v>
      </c>
    </row>
    <row r="77" spans="3:8" x14ac:dyDescent="0.25">
      <c r="C77" s="93">
        <v>43502</v>
      </c>
      <c r="D77" t="s">
        <v>21</v>
      </c>
      <c r="E77" t="s">
        <v>36</v>
      </c>
      <c r="F77" t="s">
        <v>531</v>
      </c>
      <c r="G77" s="95">
        <v>16</v>
      </c>
      <c r="H77" s="94">
        <v>0</v>
      </c>
    </row>
    <row r="78" spans="3:8" x14ac:dyDescent="0.25">
      <c r="C78" s="93">
        <v>43502</v>
      </c>
      <c r="D78" t="s">
        <v>70</v>
      </c>
      <c r="E78" t="s">
        <v>35</v>
      </c>
      <c r="F78" t="s">
        <v>531</v>
      </c>
      <c r="G78" s="95">
        <v>334.41</v>
      </c>
      <c r="H78" s="94">
        <v>0</v>
      </c>
    </row>
    <row r="79" spans="3:8" x14ac:dyDescent="0.25">
      <c r="C79" s="93">
        <v>43502</v>
      </c>
      <c r="D79" t="s">
        <v>23</v>
      </c>
      <c r="E79" t="s">
        <v>37</v>
      </c>
      <c r="F79" t="s">
        <v>60</v>
      </c>
      <c r="G79" s="95">
        <v>2.25</v>
      </c>
      <c r="H79" s="94">
        <v>0</v>
      </c>
    </row>
    <row r="80" spans="3:8" x14ac:dyDescent="0.25">
      <c r="C80" s="93">
        <v>43502</v>
      </c>
      <c r="D80" t="s">
        <v>23</v>
      </c>
      <c r="E80" t="s">
        <v>35</v>
      </c>
      <c r="F80" t="s">
        <v>531</v>
      </c>
      <c r="G80" s="95">
        <v>25</v>
      </c>
      <c r="H80" s="94">
        <v>0</v>
      </c>
    </row>
    <row r="81" spans="3:8" x14ac:dyDescent="0.25">
      <c r="C81" s="93">
        <v>43503</v>
      </c>
      <c r="D81" t="s">
        <v>22</v>
      </c>
      <c r="E81" t="s">
        <v>36</v>
      </c>
      <c r="F81" t="s">
        <v>532</v>
      </c>
      <c r="G81" s="95">
        <v>8</v>
      </c>
      <c r="H81" s="94">
        <v>0</v>
      </c>
    </row>
    <row r="82" spans="3:8" x14ac:dyDescent="0.25">
      <c r="C82" s="93">
        <v>43503</v>
      </c>
      <c r="D82" t="s">
        <v>76</v>
      </c>
      <c r="E82" t="s">
        <v>35</v>
      </c>
      <c r="F82" t="s">
        <v>532</v>
      </c>
      <c r="G82" s="95">
        <v>77</v>
      </c>
      <c r="H82" s="94">
        <v>0</v>
      </c>
    </row>
    <row r="83" spans="3:8" x14ac:dyDescent="0.25">
      <c r="C83" s="93">
        <v>43503</v>
      </c>
      <c r="D83" t="s">
        <v>77</v>
      </c>
      <c r="E83" t="s">
        <v>66</v>
      </c>
      <c r="F83" t="s">
        <v>532</v>
      </c>
      <c r="G83" s="95">
        <v>517.79</v>
      </c>
      <c r="H83" s="94">
        <v>0</v>
      </c>
    </row>
    <row r="84" spans="3:8" x14ac:dyDescent="0.25">
      <c r="C84" s="93">
        <v>43503</v>
      </c>
      <c r="D84" t="s">
        <v>21</v>
      </c>
      <c r="E84" t="s">
        <v>36</v>
      </c>
      <c r="F84" t="s">
        <v>532</v>
      </c>
      <c r="G84" s="95">
        <v>64</v>
      </c>
      <c r="H84" s="94">
        <v>0</v>
      </c>
    </row>
    <row r="85" spans="3:8" x14ac:dyDescent="0.25">
      <c r="C85" s="93">
        <v>43503</v>
      </c>
      <c r="D85" t="s">
        <v>21</v>
      </c>
      <c r="E85" t="s">
        <v>36</v>
      </c>
      <c r="F85" t="s">
        <v>532</v>
      </c>
      <c r="G85" s="95">
        <v>16</v>
      </c>
      <c r="H85" s="94">
        <v>0</v>
      </c>
    </row>
    <row r="86" spans="3:8" x14ac:dyDescent="0.25">
      <c r="C86" s="93">
        <v>43503</v>
      </c>
      <c r="D86" t="s">
        <v>21</v>
      </c>
      <c r="E86" t="s">
        <v>36</v>
      </c>
      <c r="F86" t="s">
        <v>532</v>
      </c>
      <c r="G86" s="95">
        <v>8</v>
      </c>
      <c r="H86" s="94">
        <v>0</v>
      </c>
    </row>
    <row r="87" spans="3:8" x14ac:dyDescent="0.25">
      <c r="C87" s="93">
        <v>43503</v>
      </c>
      <c r="D87" t="s">
        <v>23</v>
      </c>
      <c r="E87" t="s">
        <v>67</v>
      </c>
      <c r="F87" t="s">
        <v>532</v>
      </c>
      <c r="G87" s="95">
        <v>32.1</v>
      </c>
      <c r="H87" s="94">
        <v>0</v>
      </c>
    </row>
    <row r="88" spans="3:8" x14ac:dyDescent="0.25">
      <c r="C88" s="93">
        <v>43503</v>
      </c>
      <c r="D88" t="s">
        <v>23</v>
      </c>
      <c r="E88" t="s">
        <v>63</v>
      </c>
      <c r="F88" t="s">
        <v>532</v>
      </c>
      <c r="G88" s="95">
        <v>101.68</v>
      </c>
      <c r="H88" s="94">
        <v>0</v>
      </c>
    </row>
    <row r="89" spans="3:8" x14ac:dyDescent="0.25">
      <c r="C89" s="93">
        <v>43503</v>
      </c>
      <c r="D89" t="s">
        <v>23</v>
      </c>
      <c r="E89" t="s">
        <v>63</v>
      </c>
      <c r="F89" t="s">
        <v>532</v>
      </c>
      <c r="G89" s="95">
        <v>66.849999999999994</v>
      </c>
      <c r="H89" s="94">
        <v>0</v>
      </c>
    </row>
    <row r="90" spans="3:8" x14ac:dyDescent="0.25">
      <c r="C90" s="93">
        <v>43503</v>
      </c>
      <c r="D90" t="s">
        <v>23</v>
      </c>
      <c r="E90" t="s">
        <v>63</v>
      </c>
      <c r="F90" t="s">
        <v>532</v>
      </c>
      <c r="G90" s="95">
        <v>49.11</v>
      </c>
      <c r="H90" s="94">
        <v>0</v>
      </c>
    </row>
    <row r="91" spans="3:8" x14ac:dyDescent="0.25">
      <c r="C91" s="93">
        <v>43503</v>
      </c>
      <c r="D91" t="s">
        <v>23</v>
      </c>
      <c r="E91" t="s">
        <v>63</v>
      </c>
      <c r="F91" t="s">
        <v>532</v>
      </c>
      <c r="G91" s="95">
        <v>31.13</v>
      </c>
      <c r="H91" s="94">
        <v>0</v>
      </c>
    </row>
    <row r="92" spans="3:8" x14ac:dyDescent="0.25">
      <c r="C92" s="93">
        <v>43503</v>
      </c>
      <c r="D92" t="s">
        <v>23</v>
      </c>
      <c r="E92" t="s">
        <v>63</v>
      </c>
      <c r="F92" t="s">
        <v>532</v>
      </c>
      <c r="G92" s="95">
        <v>18</v>
      </c>
      <c r="H92" s="94">
        <v>0</v>
      </c>
    </row>
    <row r="93" spans="3:8" x14ac:dyDescent="0.25">
      <c r="C93" s="93">
        <v>43503</v>
      </c>
      <c r="D93" t="s">
        <v>23</v>
      </c>
      <c r="E93" t="s">
        <v>63</v>
      </c>
      <c r="F93" t="s">
        <v>532</v>
      </c>
      <c r="G93" s="95">
        <v>17.07</v>
      </c>
      <c r="H93" s="94">
        <v>0</v>
      </c>
    </row>
    <row r="94" spans="3:8" x14ac:dyDescent="0.25">
      <c r="C94" s="93">
        <v>43503</v>
      </c>
      <c r="D94" t="s">
        <v>23</v>
      </c>
      <c r="E94" t="s">
        <v>66</v>
      </c>
      <c r="F94" t="s">
        <v>532</v>
      </c>
      <c r="G94" s="95">
        <v>28</v>
      </c>
      <c r="H94" s="94">
        <v>0</v>
      </c>
    </row>
    <row r="95" spans="3:8" x14ac:dyDescent="0.25">
      <c r="C95" s="93">
        <v>43503</v>
      </c>
      <c r="D95" t="s">
        <v>23</v>
      </c>
      <c r="E95" t="s">
        <v>37</v>
      </c>
      <c r="F95" t="s">
        <v>440</v>
      </c>
      <c r="G95" s="95">
        <v>2.4</v>
      </c>
      <c r="H95" s="94">
        <v>0</v>
      </c>
    </row>
    <row r="96" spans="3:8" x14ac:dyDescent="0.25">
      <c r="C96" s="93">
        <v>43504</v>
      </c>
      <c r="D96" t="s">
        <v>22</v>
      </c>
      <c r="E96" t="s">
        <v>36</v>
      </c>
      <c r="F96" t="s">
        <v>533</v>
      </c>
      <c r="G96" s="95">
        <v>8</v>
      </c>
      <c r="H96" s="94">
        <v>0</v>
      </c>
    </row>
    <row r="97" spans="3:8" x14ac:dyDescent="0.25">
      <c r="C97" s="93">
        <v>43504</v>
      </c>
      <c r="D97" t="s">
        <v>106</v>
      </c>
      <c r="E97" t="s">
        <v>64</v>
      </c>
      <c r="F97" t="s">
        <v>533</v>
      </c>
      <c r="G97" s="95">
        <v>30</v>
      </c>
      <c r="H97" s="94">
        <v>0</v>
      </c>
    </row>
    <row r="98" spans="3:8" x14ac:dyDescent="0.25">
      <c r="C98" s="93">
        <v>43504</v>
      </c>
      <c r="D98" t="s">
        <v>167</v>
      </c>
      <c r="E98" t="s">
        <v>58</v>
      </c>
      <c r="F98" t="s">
        <v>533</v>
      </c>
      <c r="G98" s="95">
        <v>45.13</v>
      </c>
      <c r="H98" s="94">
        <v>0</v>
      </c>
    </row>
    <row r="99" spans="3:8" x14ac:dyDescent="0.25">
      <c r="C99" s="93">
        <v>43504</v>
      </c>
      <c r="D99" t="s">
        <v>72</v>
      </c>
      <c r="E99" t="s">
        <v>35</v>
      </c>
      <c r="F99" t="s">
        <v>533</v>
      </c>
      <c r="G99" s="95">
        <v>10</v>
      </c>
      <c r="H99" s="94">
        <v>0</v>
      </c>
    </row>
    <row r="100" spans="3:8" x14ac:dyDescent="0.25">
      <c r="C100" s="93">
        <v>43504</v>
      </c>
      <c r="D100" t="s">
        <v>80</v>
      </c>
      <c r="E100" t="s">
        <v>35</v>
      </c>
      <c r="F100" t="s">
        <v>533</v>
      </c>
      <c r="G100" s="95">
        <v>8</v>
      </c>
      <c r="H100" s="94">
        <v>0</v>
      </c>
    </row>
    <row r="101" spans="3:8" x14ac:dyDescent="0.25">
      <c r="C101" s="93">
        <v>43504</v>
      </c>
      <c r="D101" t="s">
        <v>71</v>
      </c>
      <c r="E101" t="s">
        <v>36</v>
      </c>
      <c r="F101" t="s">
        <v>533</v>
      </c>
      <c r="G101" s="95">
        <v>10</v>
      </c>
      <c r="H101" s="94">
        <v>0</v>
      </c>
    </row>
    <row r="102" spans="3:8" x14ac:dyDescent="0.25">
      <c r="C102" s="93">
        <v>43504</v>
      </c>
      <c r="D102" t="s">
        <v>71</v>
      </c>
      <c r="E102" t="s">
        <v>35</v>
      </c>
      <c r="F102" t="s">
        <v>533</v>
      </c>
      <c r="G102" s="95">
        <v>20.51</v>
      </c>
      <c r="H102" s="94">
        <v>0</v>
      </c>
    </row>
    <row r="103" spans="3:8" x14ac:dyDescent="0.25">
      <c r="C103" s="93">
        <v>43504</v>
      </c>
      <c r="D103" t="s">
        <v>76</v>
      </c>
      <c r="E103" t="s">
        <v>64</v>
      </c>
      <c r="F103" t="s">
        <v>533</v>
      </c>
      <c r="G103" s="95">
        <v>36</v>
      </c>
      <c r="H103" s="94">
        <v>0</v>
      </c>
    </row>
    <row r="104" spans="3:8" x14ac:dyDescent="0.25">
      <c r="C104" s="93">
        <v>43504</v>
      </c>
      <c r="D104" t="s">
        <v>76</v>
      </c>
      <c r="E104" t="s">
        <v>35</v>
      </c>
      <c r="F104" t="s">
        <v>533</v>
      </c>
      <c r="G104" s="95">
        <v>24</v>
      </c>
      <c r="H104" s="94">
        <v>0</v>
      </c>
    </row>
    <row r="105" spans="3:8" x14ac:dyDescent="0.25">
      <c r="C105" s="93">
        <v>43504</v>
      </c>
      <c r="D105" t="s">
        <v>75</v>
      </c>
      <c r="E105" t="s">
        <v>36</v>
      </c>
      <c r="F105" t="s">
        <v>533</v>
      </c>
      <c r="G105" s="95">
        <v>574.17999999999995</v>
      </c>
      <c r="H105" s="94">
        <v>0</v>
      </c>
    </row>
    <row r="106" spans="3:8" x14ac:dyDescent="0.25">
      <c r="C106" s="93">
        <v>43504</v>
      </c>
      <c r="D106" t="s">
        <v>21</v>
      </c>
      <c r="E106" t="s">
        <v>36</v>
      </c>
      <c r="F106" t="s">
        <v>533</v>
      </c>
      <c r="G106" s="95">
        <v>72</v>
      </c>
      <c r="H106" s="94">
        <v>0</v>
      </c>
    </row>
    <row r="107" spans="3:8" x14ac:dyDescent="0.25">
      <c r="C107" s="93">
        <v>43504</v>
      </c>
      <c r="D107" t="s">
        <v>21</v>
      </c>
      <c r="E107" t="s">
        <v>36</v>
      </c>
      <c r="F107" t="s">
        <v>533</v>
      </c>
      <c r="G107" s="95">
        <v>40</v>
      </c>
      <c r="H107" s="94">
        <v>0</v>
      </c>
    </row>
    <row r="108" spans="3:8" x14ac:dyDescent="0.25">
      <c r="C108" s="93">
        <v>43504</v>
      </c>
      <c r="D108" t="s">
        <v>21</v>
      </c>
      <c r="E108" t="s">
        <v>36</v>
      </c>
      <c r="F108" t="s">
        <v>533</v>
      </c>
      <c r="G108" s="95">
        <v>32</v>
      </c>
      <c r="H108" s="94">
        <v>0</v>
      </c>
    </row>
    <row r="109" spans="3:8" x14ac:dyDescent="0.25">
      <c r="C109" s="93">
        <v>43504</v>
      </c>
      <c r="D109" t="s">
        <v>21</v>
      </c>
      <c r="E109" t="s">
        <v>36</v>
      </c>
      <c r="F109" t="s">
        <v>533</v>
      </c>
      <c r="G109" s="95">
        <v>24</v>
      </c>
      <c r="H109" s="94">
        <v>0</v>
      </c>
    </row>
    <row r="110" spans="3:8" x14ac:dyDescent="0.25">
      <c r="C110" s="93">
        <v>43504</v>
      </c>
      <c r="D110" t="s">
        <v>21</v>
      </c>
      <c r="E110" t="s">
        <v>36</v>
      </c>
      <c r="F110" t="s">
        <v>533</v>
      </c>
      <c r="G110" s="95">
        <v>16</v>
      </c>
      <c r="H110" s="94">
        <v>0</v>
      </c>
    </row>
    <row r="111" spans="3:8" x14ac:dyDescent="0.25">
      <c r="C111" s="93">
        <v>43504</v>
      </c>
      <c r="D111" t="s">
        <v>21</v>
      </c>
      <c r="E111" t="s">
        <v>36</v>
      </c>
      <c r="F111" t="s">
        <v>533</v>
      </c>
      <c r="G111" s="95">
        <v>8</v>
      </c>
      <c r="H111" s="94">
        <v>0</v>
      </c>
    </row>
    <row r="112" spans="3:8" x14ac:dyDescent="0.25">
      <c r="C112" s="93">
        <v>43504</v>
      </c>
      <c r="D112" t="s">
        <v>21</v>
      </c>
      <c r="E112" t="s">
        <v>35</v>
      </c>
      <c r="F112" t="s">
        <v>533</v>
      </c>
      <c r="G112" s="95">
        <v>139.19999999999999</v>
      </c>
      <c r="H112" s="94">
        <v>0</v>
      </c>
    </row>
    <row r="113" spans="3:8" x14ac:dyDescent="0.25">
      <c r="C113" s="93">
        <v>43504</v>
      </c>
      <c r="D113" t="s">
        <v>86</v>
      </c>
      <c r="E113" t="s">
        <v>58</v>
      </c>
      <c r="F113" t="s">
        <v>533</v>
      </c>
      <c r="G113" s="95">
        <v>158.94999999999999</v>
      </c>
      <c r="H113" s="94">
        <v>0</v>
      </c>
    </row>
    <row r="114" spans="3:8" x14ac:dyDescent="0.25">
      <c r="C114" s="93">
        <v>43504</v>
      </c>
      <c r="D114" t="s">
        <v>70</v>
      </c>
      <c r="E114" t="s">
        <v>35</v>
      </c>
      <c r="F114" t="s">
        <v>533</v>
      </c>
      <c r="G114" s="95">
        <v>47.6</v>
      </c>
      <c r="H114" s="94">
        <v>0</v>
      </c>
    </row>
    <row r="115" spans="3:8" x14ac:dyDescent="0.25">
      <c r="C115" s="93">
        <v>43504</v>
      </c>
      <c r="D115" t="s">
        <v>82</v>
      </c>
      <c r="E115" t="s">
        <v>35</v>
      </c>
      <c r="F115" t="s">
        <v>533</v>
      </c>
      <c r="G115" s="95">
        <v>22</v>
      </c>
      <c r="H115" s="94">
        <v>0</v>
      </c>
    </row>
    <row r="116" spans="3:8" x14ac:dyDescent="0.25">
      <c r="C116" s="93">
        <v>43504</v>
      </c>
      <c r="D116" t="s">
        <v>81</v>
      </c>
      <c r="E116" t="s">
        <v>35</v>
      </c>
      <c r="F116" t="s">
        <v>533</v>
      </c>
      <c r="G116" s="95">
        <v>39</v>
      </c>
      <c r="H116" s="94">
        <v>0</v>
      </c>
    </row>
    <row r="117" spans="3:8" x14ac:dyDescent="0.25">
      <c r="C117" s="93">
        <v>43504</v>
      </c>
      <c r="D117" t="s">
        <v>69</v>
      </c>
      <c r="E117" t="s">
        <v>35</v>
      </c>
      <c r="F117" t="s">
        <v>533</v>
      </c>
      <c r="G117" s="95">
        <v>14.3</v>
      </c>
      <c r="H117" s="94">
        <v>0</v>
      </c>
    </row>
    <row r="118" spans="3:8" x14ac:dyDescent="0.25">
      <c r="C118" s="93">
        <v>43504</v>
      </c>
      <c r="D118" t="s">
        <v>23</v>
      </c>
      <c r="E118" t="s">
        <v>64</v>
      </c>
      <c r="F118" t="s">
        <v>533</v>
      </c>
      <c r="G118" s="95">
        <v>22.27</v>
      </c>
      <c r="H118" s="94">
        <v>0</v>
      </c>
    </row>
    <row r="119" spans="3:8" x14ac:dyDescent="0.25">
      <c r="C119" s="93">
        <v>43504</v>
      </c>
      <c r="D119" t="s">
        <v>23</v>
      </c>
      <c r="E119" t="s">
        <v>64</v>
      </c>
      <c r="F119" t="s">
        <v>533</v>
      </c>
      <c r="G119" s="95">
        <v>17</v>
      </c>
      <c r="H119" s="94">
        <v>0</v>
      </c>
    </row>
    <row r="120" spans="3:8" x14ac:dyDescent="0.25">
      <c r="C120" s="93">
        <v>43504</v>
      </c>
      <c r="D120" t="s">
        <v>23</v>
      </c>
      <c r="E120" t="s">
        <v>37</v>
      </c>
      <c r="F120" t="s">
        <v>175</v>
      </c>
      <c r="G120" s="95">
        <v>7.2</v>
      </c>
      <c r="H120" s="94">
        <v>0</v>
      </c>
    </row>
    <row r="121" spans="3:8" x14ac:dyDescent="0.25">
      <c r="C121" s="93">
        <v>43504</v>
      </c>
      <c r="D121" t="s">
        <v>23</v>
      </c>
      <c r="E121" t="s">
        <v>37</v>
      </c>
      <c r="F121" t="s">
        <v>143</v>
      </c>
      <c r="G121" s="95">
        <v>2.4</v>
      </c>
      <c r="H121" s="94">
        <v>0</v>
      </c>
    </row>
    <row r="122" spans="3:8" x14ac:dyDescent="0.25">
      <c r="C122" s="93">
        <v>43504</v>
      </c>
      <c r="D122" t="s">
        <v>23</v>
      </c>
      <c r="E122" t="s">
        <v>37</v>
      </c>
      <c r="F122" t="s">
        <v>133</v>
      </c>
      <c r="G122" s="95">
        <v>2.25</v>
      </c>
      <c r="H122" s="94">
        <v>0</v>
      </c>
    </row>
    <row r="123" spans="3:8" x14ac:dyDescent="0.25">
      <c r="C123" s="93">
        <v>43505</v>
      </c>
      <c r="D123" t="s">
        <v>78</v>
      </c>
      <c r="E123" t="s">
        <v>64</v>
      </c>
      <c r="F123" t="s">
        <v>534</v>
      </c>
      <c r="G123" s="95">
        <v>20.100000000000001</v>
      </c>
      <c r="H123" s="94">
        <v>0</v>
      </c>
    </row>
    <row r="124" spans="3:8" x14ac:dyDescent="0.25">
      <c r="C124" s="93">
        <v>43505</v>
      </c>
      <c r="D124" t="s">
        <v>22</v>
      </c>
      <c r="E124" t="s">
        <v>535</v>
      </c>
      <c r="F124" t="s">
        <v>536</v>
      </c>
      <c r="G124" s="95">
        <v>114.95</v>
      </c>
      <c r="H124" s="94">
        <v>0</v>
      </c>
    </row>
    <row r="125" spans="3:8" x14ac:dyDescent="0.25">
      <c r="C125" s="93">
        <v>43505</v>
      </c>
      <c r="D125" t="s">
        <v>22</v>
      </c>
      <c r="E125" t="s">
        <v>535</v>
      </c>
      <c r="F125" t="s">
        <v>536</v>
      </c>
      <c r="G125" s="95">
        <v>90.79</v>
      </c>
      <c r="H125" s="94">
        <v>0</v>
      </c>
    </row>
    <row r="126" spans="3:8" x14ac:dyDescent="0.25">
      <c r="C126" s="93">
        <v>43505</v>
      </c>
      <c r="D126" t="s">
        <v>22</v>
      </c>
      <c r="E126" t="s">
        <v>535</v>
      </c>
      <c r="F126" t="s">
        <v>536</v>
      </c>
      <c r="G126" s="95">
        <v>77.61</v>
      </c>
      <c r="H126" s="94">
        <v>0</v>
      </c>
    </row>
    <row r="127" spans="3:8" x14ac:dyDescent="0.25">
      <c r="C127" s="93">
        <v>43505</v>
      </c>
      <c r="D127" t="s">
        <v>22</v>
      </c>
      <c r="E127" t="s">
        <v>535</v>
      </c>
      <c r="F127" t="s">
        <v>536</v>
      </c>
      <c r="G127" s="95">
        <v>51.37</v>
      </c>
      <c r="H127" s="94">
        <v>0</v>
      </c>
    </row>
    <row r="128" spans="3:8" x14ac:dyDescent="0.25">
      <c r="C128" s="93">
        <v>43505</v>
      </c>
      <c r="D128" t="s">
        <v>22</v>
      </c>
      <c r="E128" t="s">
        <v>535</v>
      </c>
      <c r="F128" t="s">
        <v>536</v>
      </c>
      <c r="G128" s="95">
        <v>36.630000000000003</v>
      </c>
      <c r="H128" s="94">
        <v>0</v>
      </c>
    </row>
    <row r="129" spans="3:8" x14ac:dyDescent="0.25">
      <c r="C129" s="93">
        <v>43505</v>
      </c>
      <c r="D129" t="s">
        <v>22</v>
      </c>
      <c r="E129" t="s">
        <v>535</v>
      </c>
      <c r="F129" t="s">
        <v>536</v>
      </c>
      <c r="G129" s="95">
        <v>28.99</v>
      </c>
      <c r="H129" s="94">
        <v>0</v>
      </c>
    </row>
    <row r="130" spans="3:8" x14ac:dyDescent="0.25">
      <c r="C130" s="93">
        <v>43505</v>
      </c>
      <c r="D130" t="s">
        <v>22</v>
      </c>
      <c r="E130" t="s">
        <v>535</v>
      </c>
      <c r="F130" t="s">
        <v>536</v>
      </c>
      <c r="G130" s="95">
        <v>27.18</v>
      </c>
      <c r="H130" s="94">
        <v>0</v>
      </c>
    </row>
    <row r="131" spans="3:8" x14ac:dyDescent="0.25">
      <c r="C131" s="93">
        <v>43505</v>
      </c>
      <c r="D131" t="s">
        <v>22</v>
      </c>
      <c r="E131" t="s">
        <v>535</v>
      </c>
      <c r="F131" t="s">
        <v>536</v>
      </c>
      <c r="G131" s="95">
        <v>25.26</v>
      </c>
      <c r="H131" s="94">
        <v>0</v>
      </c>
    </row>
    <row r="132" spans="3:8" x14ac:dyDescent="0.25">
      <c r="C132" s="93">
        <v>43505</v>
      </c>
      <c r="D132" t="s">
        <v>22</v>
      </c>
      <c r="E132" t="s">
        <v>535</v>
      </c>
      <c r="F132" t="s">
        <v>536</v>
      </c>
      <c r="G132" s="95">
        <v>24.4</v>
      </c>
      <c r="H132" s="94">
        <v>0</v>
      </c>
    </row>
    <row r="133" spans="3:8" x14ac:dyDescent="0.25">
      <c r="C133" s="93">
        <v>43505</v>
      </c>
      <c r="D133" t="s">
        <v>22</v>
      </c>
      <c r="E133" t="s">
        <v>535</v>
      </c>
      <c r="F133" t="s">
        <v>536</v>
      </c>
      <c r="G133" s="95">
        <v>23.25</v>
      </c>
      <c r="H133" s="94">
        <v>0</v>
      </c>
    </row>
    <row r="134" spans="3:8" x14ac:dyDescent="0.25">
      <c r="C134" s="93">
        <v>43505</v>
      </c>
      <c r="D134" t="s">
        <v>22</v>
      </c>
      <c r="E134" t="s">
        <v>535</v>
      </c>
      <c r="F134" t="s">
        <v>536</v>
      </c>
      <c r="G134" s="95">
        <v>18.420000000000002</v>
      </c>
      <c r="H134" s="94">
        <v>0</v>
      </c>
    </row>
    <row r="135" spans="3:8" x14ac:dyDescent="0.25">
      <c r="C135" s="93">
        <v>43505</v>
      </c>
      <c r="D135" t="s">
        <v>73</v>
      </c>
      <c r="E135" t="s">
        <v>535</v>
      </c>
      <c r="F135" t="s">
        <v>536</v>
      </c>
      <c r="G135" s="95">
        <v>271.64999999999998</v>
      </c>
      <c r="H135" s="94">
        <v>0</v>
      </c>
    </row>
    <row r="136" spans="3:8" x14ac:dyDescent="0.25">
      <c r="C136" s="93">
        <v>43505</v>
      </c>
      <c r="D136" t="s">
        <v>80</v>
      </c>
      <c r="E136" t="s">
        <v>535</v>
      </c>
      <c r="F136" t="s">
        <v>536</v>
      </c>
      <c r="G136" s="95">
        <v>318.22000000000003</v>
      </c>
      <c r="H136" s="94">
        <v>0</v>
      </c>
    </row>
    <row r="137" spans="3:8" x14ac:dyDescent="0.25">
      <c r="C137" s="93">
        <v>43505</v>
      </c>
      <c r="D137" t="s">
        <v>71</v>
      </c>
      <c r="E137" t="s">
        <v>535</v>
      </c>
      <c r="F137" t="s">
        <v>536</v>
      </c>
      <c r="G137" s="95">
        <v>506.95</v>
      </c>
      <c r="H137" s="94">
        <v>0</v>
      </c>
    </row>
    <row r="138" spans="3:8" x14ac:dyDescent="0.25">
      <c r="C138" s="93">
        <v>43505</v>
      </c>
      <c r="D138" t="s">
        <v>71</v>
      </c>
      <c r="E138" t="s">
        <v>35</v>
      </c>
      <c r="F138" t="s">
        <v>534</v>
      </c>
      <c r="G138" s="95">
        <v>154.85</v>
      </c>
      <c r="H138" s="94">
        <v>0</v>
      </c>
    </row>
    <row r="139" spans="3:8" x14ac:dyDescent="0.25">
      <c r="C139" s="93">
        <v>43505</v>
      </c>
      <c r="D139" t="s">
        <v>76</v>
      </c>
      <c r="E139" t="s">
        <v>535</v>
      </c>
      <c r="F139" t="s">
        <v>536</v>
      </c>
      <c r="G139" s="95">
        <v>1127.55</v>
      </c>
      <c r="H139" s="94">
        <v>0</v>
      </c>
    </row>
    <row r="140" spans="3:8" x14ac:dyDescent="0.25">
      <c r="C140" s="93">
        <v>43505</v>
      </c>
      <c r="D140" t="s">
        <v>79</v>
      </c>
      <c r="E140" t="s">
        <v>535</v>
      </c>
      <c r="F140" t="s">
        <v>536</v>
      </c>
      <c r="G140" s="95">
        <v>51.85</v>
      </c>
      <c r="H140" s="94">
        <v>0</v>
      </c>
    </row>
    <row r="141" spans="3:8" x14ac:dyDescent="0.25">
      <c r="C141" s="93">
        <v>43505</v>
      </c>
      <c r="D141" t="s">
        <v>75</v>
      </c>
      <c r="E141" t="s">
        <v>535</v>
      </c>
      <c r="F141" t="s">
        <v>536</v>
      </c>
      <c r="G141" s="95">
        <v>111.49</v>
      </c>
      <c r="H141" s="94">
        <v>0</v>
      </c>
    </row>
    <row r="142" spans="3:8" x14ac:dyDescent="0.25">
      <c r="C142" s="93">
        <v>43505</v>
      </c>
      <c r="D142" t="s">
        <v>21</v>
      </c>
      <c r="E142" t="s">
        <v>535</v>
      </c>
      <c r="F142" t="s">
        <v>536</v>
      </c>
      <c r="G142" s="95">
        <v>983.14</v>
      </c>
      <c r="H142" s="94">
        <v>0</v>
      </c>
    </row>
    <row r="143" spans="3:8" x14ac:dyDescent="0.25">
      <c r="C143" s="93">
        <v>43505</v>
      </c>
      <c r="D143" t="s">
        <v>21</v>
      </c>
      <c r="E143" t="s">
        <v>535</v>
      </c>
      <c r="F143" t="s">
        <v>536</v>
      </c>
      <c r="G143" s="95">
        <v>969.56</v>
      </c>
      <c r="H143" s="94">
        <v>0</v>
      </c>
    </row>
    <row r="144" spans="3:8" x14ac:dyDescent="0.25">
      <c r="C144" s="93">
        <v>43505</v>
      </c>
      <c r="D144" t="s">
        <v>21</v>
      </c>
      <c r="E144" t="s">
        <v>535</v>
      </c>
      <c r="F144" t="s">
        <v>536</v>
      </c>
      <c r="G144" s="95">
        <v>859.78</v>
      </c>
      <c r="H144" s="94">
        <v>0</v>
      </c>
    </row>
    <row r="145" spans="3:8" x14ac:dyDescent="0.25">
      <c r="C145" s="93">
        <v>43505</v>
      </c>
      <c r="D145" t="s">
        <v>21</v>
      </c>
      <c r="E145" t="s">
        <v>535</v>
      </c>
      <c r="F145" t="s">
        <v>536</v>
      </c>
      <c r="G145" s="95">
        <v>812.98</v>
      </c>
      <c r="H145" s="94">
        <v>0</v>
      </c>
    </row>
    <row r="146" spans="3:8" x14ac:dyDescent="0.25">
      <c r="C146" s="93">
        <v>43505</v>
      </c>
      <c r="D146" t="s">
        <v>21</v>
      </c>
      <c r="E146" t="s">
        <v>535</v>
      </c>
      <c r="F146" t="s">
        <v>536</v>
      </c>
      <c r="G146" s="95">
        <v>725.25</v>
      </c>
      <c r="H146" s="94">
        <v>0</v>
      </c>
    </row>
    <row r="147" spans="3:8" x14ac:dyDescent="0.25">
      <c r="C147" s="93">
        <v>43505</v>
      </c>
      <c r="D147" t="s">
        <v>21</v>
      </c>
      <c r="E147" t="s">
        <v>535</v>
      </c>
      <c r="F147" t="s">
        <v>536</v>
      </c>
      <c r="G147" s="95">
        <v>714.31</v>
      </c>
      <c r="H147" s="94">
        <v>0</v>
      </c>
    </row>
    <row r="148" spans="3:8" x14ac:dyDescent="0.25">
      <c r="C148" s="93">
        <v>43505</v>
      </c>
      <c r="D148" t="s">
        <v>21</v>
      </c>
      <c r="E148" t="s">
        <v>535</v>
      </c>
      <c r="F148" t="s">
        <v>536</v>
      </c>
      <c r="G148" s="95">
        <v>478.22</v>
      </c>
      <c r="H148" s="94">
        <v>0</v>
      </c>
    </row>
    <row r="149" spans="3:8" x14ac:dyDescent="0.25">
      <c r="C149" s="93">
        <v>43505</v>
      </c>
      <c r="D149" t="s">
        <v>21</v>
      </c>
      <c r="E149" t="s">
        <v>535</v>
      </c>
      <c r="F149" t="s">
        <v>536</v>
      </c>
      <c r="G149" s="95">
        <v>414.19</v>
      </c>
      <c r="H149" s="94">
        <v>0</v>
      </c>
    </row>
    <row r="150" spans="3:8" x14ac:dyDescent="0.25">
      <c r="C150" s="93">
        <v>43505</v>
      </c>
      <c r="D150" t="s">
        <v>21</v>
      </c>
      <c r="E150" t="s">
        <v>535</v>
      </c>
      <c r="F150" t="s">
        <v>536</v>
      </c>
      <c r="G150" s="95">
        <v>411.2</v>
      </c>
      <c r="H150" s="94">
        <v>0</v>
      </c>
    </row>
    <row r="151" spans="3:8" x14ac:dyDescent="0.25">
      <c r="C151" s="93">
        <v>43505</v>
      </c>
      <c r="D151" t="s">
        <v>21</v>
      </c>
      <c r="E151" t="s">
        <v>535</v>
      </c>
      <c r="F151" t="s">
        <v>536</v>
      </c>
      <c r="G151" s="95">
        <v>387.82</v>
      </c>
      <c r="H151" s="94">
        <v>0</v>
      </c>
    </row>
    <row r="152" spans="3:8" x14ac:dyDescent="0.25">
      <c r="C152" s="93">
        <v>43505</v>
      </c>
      <c r="D152" t="s">
        <v>21</v>
      </c>
      <c r="E152" t="s">
        <v>535</v>
      </c>
      <c r="F152" t="s">
        <v>536</v>
      </c>
      <c r="G152" s="95">
        <v>307.33999999999997</v>
      </c>
      <c r="H152" s="94">
        <v>0</v>
      </c>
    </row>
    <row r="153" spans="3:8" x14ac:dyDescent="0.25">
      <c r="C153" s="93">
        <v>43505</v>
      </c>
      <c r="D153" t="s">
        <v>21</v>
      </c>
      <c r="E153" t="s">
        <v>535</v>
      </c>
      <c r="F153" t="s">
        <v>536</v>
      </c>
      <c r="G153" s="95">
        <v>295.97000000000003</v>
      </c>
      <c r="H153" s="94">
        <v>0</v>
      </c>
    </row>
    <row r="154" spans="3:8" x14ac:dyDescent="0.25">
      <c r="C154" s="93">
        <v>43505</v>
      </c>
      <c r="D154" t="s">
        <v>21</v>
      </c>
      <c r="E154" t="s">
        <v>535</v>
      </c>
      <c r="F154" t="s">
        <v>536</v>
      </c>
      <c r="G154" s="95">
        <v>264.37</v>
      </c>
      <c r="H154" s="94">
        <v>0</v>
      </c>
    </row>
    <row r="155" spans="3:8" x14ac:dyDescent="0.25">
      <c r="C155" s="93">
        <v>43505</v>
      </c>
      <c r="D155" t="s">
        <v>21</v>
      </c>
      <c r="E155" t="s">
        <v>535</v>
      </c>
      <c r="F155" t="s">
        <v>536</v>
      </c>
      <c r="G155" s="95">
        <v>219.83</v>
      </c>
      <c r="H155" s="94">
        <v>0</v>
      </c>
    </row>
    <row r="156" spans="3:8" x14ac:dyDescent="0.25">
      <c r="C156" s="93">
        <v>43505</v>
      </c>
      <c r="D156" t="s">
        <v>21</v>
      </c>
      <c r="E156" t="s">
        <v>535</v>
      </c>
      <c r="F156" t="s">
        <v>536</v>
      </c>
      <c r="G156" s="95">
        <v>212.88</v>
      </c>
      <c r="H156" s="94">
        <v>0</v>
      </c>
    </row>
    <row r="157" spans="3:8" x14ac:dyDescent="0.25">
      <c r="C157" s="93">
        <v>43505</v>
      </c>
      <c r="D157" t="s">
        <v>21</v>
      </c>
      <c r="E157" t="s">
        <v>535</v>
      </c>
      <c r="F157" t="s">
        <v>536</v>
      </c>
      <c r="G157" s="95">
        <v>209.59</v>
      </c>
      <c r="H157" s="94">
        <v>0</v>
      </c>
    </row>
    <row r="158" spans="3:8" x14ac:dyDescent="0.25">
      <c r="C158" s="93">
        <v>43505</v>
      </c>
      <c r="D158" t="s">
        <v>21</v>
      </c>
      <c r="E158" t="s">
        <v>535</v>
      </c>
      <c r="F158" t="s">
        <v>536</v>
      </c>
      <c r="G158" s="95">
        <v>200.77</v>
      </c>
      <c r="H158" s="94">
        <v>0</v>
      </c>
    </row>
    <row r="159" spans="3:8" x14ac:dyDescent="0.25">
      <c r="C159" s="93">
        <v>43505</v>
      </c>
      <c r="D159" t="s">
        <v>21</v>
      </c>
      <c r="E159" t="s">
        <v>535</v>
      </c>
      <c r="F159" t="s">
        <v>536</v>
      </c>
      <c r="G159" s="95">
        <v>123.44</v>
      </c>
      <c r="H159" s="94">
        <v>0</v>
      </c>
    </row>
    <row r="160" spans="3:8" x14ac:dyDescent="0.25">
      <c r="C160" s="93">
        <v>43505</v>
      </c>
      <c r="D160" t="s">
        <v>21</v>
      </c>
      <c r="E160" t="s">
        <v>535</v>
      </c>
      <c r="F160" t="s">
        <v>536</v>
      </c>
      <c r="G160" s="95">
        <v>85.49</v>
      </c>
      <c r="H160" s="94">
        <v>0</v>
      </c>
    </row>
    <row r="161" spans="3:8" x14ac:dyDescent="0.25">
      <c r="C161" s="93">
        <v>43505</v>
      </c>
      <c r="D161" t="s">
        <v>21</v>
      </c>
      <c r="E161" t="s">
        <v>535</v>
      </c>
      <c r="F161" t="s">
        <v>536</v>
      </c>
      <c r="G161" s="95">
        <v>84.8</v>
      </c>
      <c r="H161" s="94">
        <v>0</v>
      </c>
    </row>
    <row r="162" spans="3:8" x14ac:dyDescent="0.25">
      <c r="C162" s="93">
        <v>43505</v>
      </c>
      <c r="D162" t="s">
        <v>21</v>
      </c>
      <c r="E162" t="s">
        <v>535</v>
      </c>
      <c r="F162" t="s">
        <v>536</v>
      </c>
      <c r="G162" s="95">
        <v>39.020000000000003</v>
      </c>
      <c r="H162" s="94">
        <v>0</v>
      </c>
    </row>
    <row r="163" spans="3:8" x14ac:dyDescent="0.25">
      <c r="C163" s="93">
        <v>43505</v>
      </c>
      <c r="D163" t="s">
        <v>21</v>
      </c>
      <c r="E163" t="s">
        <v>535</v>
      </c>
      <c r="F163" t="s">
        <v>536</v>
      </c>
      <c r="G163" s="95">
        <v>22.42</v>
      </c>
      <c r="H163" s="94">
        <v>0</v>
      </c>
    </row>
    <row r="164" spans="3:8" x14ac:dyDescent="0.25">
      <c r="C164" s="93">
        <v>43505</v>
      </c>
      <c r="D164" t="s">
        <v>21</v>
      </c>
      <c r="E164" t="s">
        <v>535</v>
      </c>
      <c r="F164" t="s">
        <v>536</v>
      </c>
      <c r="G164" s="95">
        <v>16.690000000000001</v>
      </c>
      <c r="H164" s="94">
        <v>0</v>
      </c>
    </row>
    <row r="165" spans="3:8" x14ac:dyDescent="0.25">
      <c r="C165" s="93">
        <v>43505</v>
      </c>
      <c r="D165" t="s">
        <v>69</v>
      </c>
      <c r="E165" t="s">
        <v>535</v>
      </c>
      <c r="F165" t="s">
        <v>536</v>
      </c>
      <c r="G165" s="95">
        <v>150.58000000000001</v>
      </c>
      <c r="H165" s="94">
        <v>0</v>
      </c>
    </row>
    <row r="166" spans="3:8" x14ac:dyDescent="0.25">
      <c r="C166" s="93">
        <v>43505</v>
      </c>
      <c r="D166" t="s">
        <v>68</v>
      </c>
      <c r="E166" t="s">
        <v>535</v>
      </c>
      <c r="F166" t="s">
        <v>536</v>
      </c>
      <c r="G166" s="95">
        <v>5620.07</v>
      </c>
      <c r="H166" s="94">
        <v>0</v>
      </c>
    </row>
    <row r="167" spans="3:8" x14ac:dyDescent="0.25">
      <c r="C167" s="93">
        <v>43505</v>
      </c>
      <c r="D167" t="s">
        <v>23</v>
      </c>
      <c r="E167" t="s">
        <v>535</v>
      </c>
      <c r="F167" t="s">
        <v>536</v>
      </c>
      <c r="G167" s="95">
        <v>111.83</v>
      </c>
      <c r="H167" s="94">
        <v>0</v>
      </c>
    </row>
    <row r="168" spans="3:8" x14ac:dyDescent="0.25">
      <c r="C168" s="93">
        <v>43505</v>
      </c>
      <c r="D168" t="s">
        <v>23</v>
      </c>
      <c r="E168" t="s">
        <v>535</v>
      </c>
      <c r="F168" t="s">
        <v>536</v>
      </c>
      <c r="G168" s="95">
        <v>110.17</v>
      </c>
      <c r="H168" s="94">
        <v>0</v>
      </c>
    </row>
    <row r="169" spans="3:8" x14ac:dyDescent="0.25">
      <c r="C169" s="93">
        <v>43505</v>
      </c>
      <c r="D169" t="s">
        <v>23</v>
      </c>
      <c r="E169" t="s">
        <v>535</v>
      </c>
      <c r="F169" t="s">
        <v>536</v>
      </c>
      <c r="G169" s="95">
        <v>77.08</v>
      </c>
      <c r="H169" s="94">
        <v>0</v>
      </c>
    </row>
    <row r="170" spans="3:8" x14ac:dyDescent="0.25">
      <c r="C170" s="93">
        <v>43505</v>
      </c>
      <c r="D170" t="s">
        <v>23</v>
      </c>
      <c r="E170" t="s">
        <v>535</v>
      </c>
      <c r="F170" t="s">
        <v>536</v>
      </c>
      <c r="G170" s="95">
        <v>66.95</v>
      </c>
      <c r="H170" s="94">
        <v>0</v>
      </c>
    </row>
    <row r="171" spans="3:8" x14ac:dyDescent="0.25">
      <c r="C171" s="93">
        <v>43505</v>
      </c>
      <c r="D171" t="s">
        <v>23</v>
      </c>
      <c r="E171" t="s">
        <v>535</v>
      </c>
      <c r="F171" t="s">
        <v>536</v>
      </c>
      <c r="G171" s="95">
        <v>61</v>
      </c>
      <c r="H171" s="94">
        <v>0</v>
      </c>
    </row>
    <row r="172" spans="3:8" x14ac:dyDescent="0.25">
      <c r="C172" s="93">
        <v>43505</v>
      </c>
      <c r="D172" t="s">
        <v>23</v>
      </c>
      <c r="E172" t="s">
        <v>535</v>
      </c>
      <c r="F172" t="s">
        <v>536</v>
      </c>
      <c r="G172" s="95">
        <v>44.01</v>
      </c>
      <c r="H172" s="94">
        <v>0</v>
      </c>
    </row>
    <row r="173" spans="3:8" x14ac:dyDescent="0.25">
      <c r="C173" s="93">
        <v>43505</v>
      </c>
      <c r="D173" t="s">
        <v>23</v>
      </c>
      <c r="E173" t="s">
        <v>535</v>
      </c>
      <c r="F173" t="s">
        <v>536</v>
      </c>
      <c r="G173" s="95">
        <v>43.5</v>
      </c>
      <c r="H173" s="94">
        <v>0</v>
      </c>
    </row>
    <row r="174" spans="3:8" x14ac:dyDescent="0.25">
      <c r="C174" s="93">
        <v>43505</v>
      </c>
      <c r="D174" t="s">
        <v>23</v>
      </c>
      <c r="E174" t="s">
        <v>535</v>
      </c>
      <c r="F174" t="s">
        <v>536</v>
      </c>
      <c r="G174" s="95">
        <v>43.11</v>
      </c>
      <c r="H174" s="94">
        <v>0</v>
      </c>
    </row>
    <row r="175" spans="3:8" x14ac:dyDescent="0.25">
      <c r="C175" s="93">
        <v>43505</v>
      </c>
      <c r="D175" t="s">
        <v>23</v>
      </c>
      <c r="E175" t="s">
        <v>535</v>
      </c>
      <c r="F175" t="s">
        <v>536</v>
      </c>
      <c r="G175" s="95">
        <v>42.78</v>
      </c>
      <c r="H175" s="94">
        <v>0</v>
      </c>
    </row>
    <row r="176" spans="3:8" x14ac:dyDescent="0.25">
      <c r="C176" s="93">
        <v>43507</v>
      </c>
      <c r="D176" t="s">
        <v>22</v>
      </c>
      <c r="E176" t="s">
        <v>36</v>
      </c>
      <c r="F176" t="s">
        <v>537</v>
      </c>
      <c r="G176" s="95">
        <v>8</v>
      </c>
      <c r="H176" s="94">
        <v>0</v>
      </c>
    </row>
    <row r="177" spans="3:8" x14ac:dyDescent="0.25">
      <c r="C177" s="93">
        <v>43507</v>
      </c>
      <c r="D177" t="s">
        <v>77</v>
      </c>
      <c r="E177" t="s">
        <v>35</v>
      </c>
      <c r="F177" t="s">
        <v>537</v>
      </c>
      <c r="G177" s="95">
        <v>12.9</v>
      </c>
      <c r="H177" s="94">
        <v>0</v>
      </c>
    </row>
    <row r="178" spans="3:8" x14ac:dyDescent="0.25">
      <c r="C178" s="93">
        <v>43507</v>
      </c>
      <c r="D178" t="s">
        <v>75</v>
      </c>
      <c r="E178" t="s">
        <v>65</v>
      </c>
      <c r="F178" t="s">
        <v>537</v>
      </c>
      <c r="G178" s="95">
        <v>1050.5999999999999</v>
      </c>
      <c r="H178" s="94">
        <v>0</v>
      </c>
    </row>
    <row r="179" spans="3:8" x14ac:dyDescent="0.25">
      <c r="C179" s="93">
        <v>43507</v>
      </c>
      <c r="D179" t="s">
        <v>21</v>
      </c>
      <c r="E179" t="s">
        <v>36</v>
      </c>
      <c r="F179" t="s">
        <v>537</v>
      </c>
      <c r="G179" s="95">
        <v>32</v>
      </c>
      <c r="H179" s="94">
        <v>0</v>
      </c>
    </row>
    <row r="180" spans="3:8" x14ac:dyDescent="0.25">
      <c r="C180" s="93">
        <v>43507</v>
      </c>
      <c r="D180" t="s">
        <v>21</v>
      </c>
      <c r="E180" t="s">
        <v>36</v>
      </c>
      <c r="F180" t="s">
        <v>537</v>
      </c>
      <c r="G180" s="95">
        <v>8</v>
      </c>
      <c r="H180" s="94">
        <v>0</v>
      </c>
    </row>
    <row r="181" spans="3:8" x14ac:dyDescent="0.25">
      <c r="C181" s="93">
        <v>43507</v>
      </c>
      <c r="D181" t="s">
        <v>23</v>
      </c>
      <c r="E181" t="s">
        <v>37</v>
      </c>
      <c r="F181" t="s">
        <v>60</v>
      </c>
      <c r="G181" s="95">
        <v>4.5</v>
      </c>
      <c r="H181" s="94">
        <v>0</v>
      </c>
    </row>
    <row r="182" spans="3:8" x14ac:dyDescent="0.25">
      <c r="C182" s="93">
        <v>43507</v>
      </c>
      <c r="D182" t="s">
        <v>23</v>
      </c>
      <c r="E182" t="s">
        <v>37</v>
      </c>
      <c r="F182" t="s">
        <v>160</v>
      </c>
      <c r="G182" s="95">
        <v>18</v>
      </c>
      <c r="H182" s="94">
        <v>0</v>
      </c>
    </row>
    <row r="183" spans="3:8" x14ac:dyDescent="0.25">
      <c r="C183" s="93">
        <v>43508</v>
      </c>
      <c r="D183" t="s">
        <v>80</v>
      </c>
      <c r="E183" t="s">
        <v>35</v>
      </c>
      <c r="F183" t="s">
        <v>538</v>
      </c>
      <c r="G183" s="95">
        <v>24</v>
      </c>
      <c r="H183" s="94">
        <v>0</v>
      </c>
    </row>
    <row r="184" spans="3:8" x14ac:dyDescent="0.25">
      <c r="C184" s="93">
        <v>43508</v>
      </c>
      <c r="D184" t="s">
        <v>81</v>
      </c>
      <c r="E184" t="s">
        <v>35</v>
      </c>
      <c r="F184" t="s">
        <v>538</v>
      </c>
      <c r="G184" s="95">
        <v>91.18</v>
      </c>
      <c r="H184" s="94">
        <v>0</v>
      </c>
    </row>
    <row r="185" spans="3:8" x14ac:dyDescent="0.25">
      <c r="C185" s="93">
        <v>43508</v>
      </c>
      <c r="D185" t="s">
        <v>23</v>
      </c>
      <c r="E185" t="s">
        <v>37</v>
      </c>
      <c r="F185" t="s">
        <v>426</v>
      </c>
      <c r="G185" s="95">
        <v>3</v>
      </c>
      <c r="H185" s="94">
        <v>0</v>
      </c>
    </row>
    <row r="186" spans="3:8" x14ac:dyDescent="0.25">
      <c r="C186" s="93">
        <v>43508</v>
      </c>
      <c r="D186" t="s">
        <v>23</v>
      </c>
      <c r="E186" t="s">
        <v>37</v>
      </c>
      <c r="F186" t="s">
        <v>158</v>
      </c>
      <c r="G186" s="95">
        <v>22</v>
      </c>
      <c r="H186" s="94">
        <v>0</v>
      </c>
    </row>
    <row r="187" spans="3:8" x14ac:dyDescent="0.25">
      <c r="C187" s="93">
        <v>43509</v>
      </c>
      <c r="D187" t="s">
        <v>22</v>
      </c>
      <c r="E187" t="s">
        <v>36</v>
      </c>
      <c r="F187" t="s">
        <v>539</v>
      </c>
      <c r="G187" s="95">
        <v>8</v>
      </c>
      <c r="H187" s="94">
        <v>0</v>
      </c>
    </row>
    <row r="188" spans="3:8" x14ac:dyDescent="0.25">
      <c r="C188" s="93">
        <v>43509</v>
      </c>
      <c r="D188" t="s">
        <v>76</v>
      </c>
      <c r="E188" t="s">
        <v>105</v>
      </c>
      <c r="F188" t="s">
        <v>539</v>
      </c>
      <c r="G188" s="95">
        <v>100</v>
      </c>
      <c r="H188" s="94">
        <v>0</v>
      </c>
    </row>
    <row r="189" spans="3:8" x14ac:dyDescent="0.25">
      <c r="C189" s="93">
        <v>43509</v>
      </c>
      <c r="D189" t="s">
        <v>77</v>
      </c>
      <c r="E189" t="s">
        <v>35</v>
      </c>
      <c r="F189" t="s">
        <v>539</v>
      </c>
      <c r="G189" s="95">
        <v>128</v>
      </c>
      <c r="H189" s="94">
        <v>0</v>
      </c>
    </row>
    <row r="190" spans="3:8" x14ac:dyDescent="0.25">
      <c r="C190" s="93">
        <v>43509</v>
      </c>
      <c r="D190" t="s">
        <v>107</v>
      </c>
      <c r="E190" t="s">
        <v>36</v>
      </c>
      <c r="F190" t="s">
        <v>539</v>
      </c>
      <c r="G190" s="95">
        <v>299</v>
      </c>
      <c r="H190" s="94">
        <v>0</v>
      </c>
    </row>
    <row r="191" spans="3:8" x14ac:dyDescent="0.25">
      <c r="C191" s="93">
        <v>43509</v>
      </c>
      <c r="D191" t="s">
        <v>21</v>
      </c>
      <c r="E191" t="s">
        <v>36</v>
      </c>
      <c r="F191" t="s">
        <v>539</v>
      </c>
      <c r="G191" s="95">
        <v>48</v>
      </c>
      <c r="H191" s="94">
        <v>0</v>
      </c>
    </row>
    <row r="192" spans="3:8" x14ac:dyDescent="0.25">
      <c r="C192" s="93">
        <v>43509</v>
      </c>
      <c r="D192" t="s">
        <v>21</v>
      </c>
      <c r="E192" t="s">
        <v>36</v>
      </c>
      <c r="F192" t="s">
        <v>539</v>
      </c>
      <c r="G192" s="95">
        <v>40</v>
      </c>
      <c r="H192" s="94">
        <v>0</v>
      </c>
    </row>
    <row r="193" spans="3:8" x14ac:dyDescent="0.25">
      <c r="C193" s="93">
        <v>43509</v>
      </c>
      <c r="D193" t="s">
        <v>21</v>
      </c>
      <c r="E193" t="s">
        <v>36</v>
      </c>
      <c r="F193" t="s">
        <v>539</v>
      </c>
      <c r="G193" s="95">
        <v>32</v>
      </c>
      <c r="H193" s="94">
        <v>0</v>
      </c>
    </row>
    <row r="194" spans="3:8" x14ac:dyDescent="0.25">
      <c r="C194" s="93">
        <v>43509</v>
      </c>
      <c r="D194" t="s">
        <v>21</v>
      </c>
      <c r="E194" t="s">
        <v>36</v>
      </c>
      <c r="F194" t="s">
        <v>539</v>
      </c>
      <c r="G194" s="95">
        <v>24</v>
      </c>
      <c r="H194" s="94">
        <v>0</v>
      </c>
    </row>
    <row r="195" spans="3:8" x14ac:dyDescent="0.25">
      <c r="C195" s="93">
        <v>43509</v>
      </c>
      <c r="D195" t="s">
        <v>21</v>
      </c>
      <c r="E195" t="s">
        <v>36</v>
      </c>
      <c r="F195" t="s">
        <v>539</v>
      </c>
      <c r="G195" s="95">
        <v>8</v>
      </c>
      <c r="H195" s="94">
        <v>0</v>
      </c>
    </row>
    <row r="196" spans="3:8" x14ac:dyDescent="0.25">
      <c r="C196" s="93">
        <v>43509</v>
      </c>
      <c r="D196" t="s">
        <v>82</v>
      </c>
      <c r="E196" t="s">
        <v>58</v>
      </c>
      <c r="F196" t="s">
        <v>539</v>
      </c>
      <c r="G196" s="95">
        <v>144.99</v>
      </c>
      <c r="H196" s="94">
        <v>0</v>
      </c>
    </row>
    <row r="197" spans="3:8" x14ac:dyDescent="0.25">
      <c r="C197" s="93">
        <v>43509</v>
      </c>
      <c r="D197" t="s">
        <v>82</v>
      </c>
      <c r="E197" t="s">
        <v>66</v>
      </c>
      <c r="F197" t="s">
        <v>539</v>
      </c>
      <c r="G197" s="95">
        <v>16.05</v>
      </c>
      <c r="H197" s="94">
        <v>0</v>
      </c>
    </row>
    <row r="198" spans="3:8" x14ac:dyDescent="0.25">
      <c r="C198" s="93">
        <v>43509</v>
      </c>
      <c r="D198" t="s">
        <v>81</v>
      </c>
      <c r="E198" t="s">
        <v>58</v>
      </c>
      <c r="F198" t="s">
        <v>539</v>
      </c>
      <c r="G198" s="95">
        <v>158.47999999999999</v>
      </c>
      <c r="H198" s="94">
        <v>0</v>
      </c>
    </row>
    <row r="199" spans="3:8" x14ac:dyDescent="0.25">
      <c r="C199" s="93">
        <v>43509</v>
      </c>
      <c r="D199" t="s">
        <v>69</v>
      </c>
      <c r="E199" t="s">
        <v>35</v>
      </c>
      <c r="F199" t="s">
        <v>539</v>
      </c>
      <c r="G199" s="95">
        <v>20</v>
      </c>
      <c r="H199" s="94">
        <v>0</v>
      </c>
    </row>
    <row r="200" spans="3:8" x14ac:dyDescent="0.25">
      <c r="C200" s="93">
        <v>43509</v>
      </c>
      <c r="D200" t="s">
        <v>23</v>
      </c>
      <c r="E200" t="s">
        <v>36</v>
      </c>
      <c r="F200" t="s">
        <v>539</v>
      </c>
      <c r="G200" s="95">
        <v>16</v>
      </c>
      <c r="H200" s="94">
        <v>0</v>
      </c>
    </row>
    <row r="201" spans="3:8" x14ac:dyDescent="0.25">
      <c r="C201" s="93">
        <v>43509</v>
      </c>
      <c r="D201" t="s">
        <v>23</v>
      </c>
      <c r="E201" t="s">
        <v>64</v>
      </c>
      <c r="F201" t="s">
        <v>539</v>
      </c>
      <c r="G201" s="95">
        <v>18</v>
      </c>
      <c r="H201" s="94">
        <v>0</v>
      </c>
    </row>
    <row r="202" spans="3:8" x14ac:dyDescent="0.25">
      <c r="C202" s="93">
        <v>43509</v>
      </c>
      <c r="D202" t="s">
        <v>23</v>
      </c>
      <c r="E202" t="s">
        <v>58</v>
      </c>
      <c r="F202" t="s">
        <v>539</v>
      </c>
      <c r="G202" s="95">
        <v>83.24</v>
      </c>
      <c r="H202" s="94">
        <v>0</v>
      </c>
    </row>
    <row r="203" spans="3:8" x14ac:dyDescent="0.25">
      <c r="C203" s="93">
        <v>43509</v>
      </c>
      <c r="D203" t="s">
        <v>23</v>
      </c>
      <c r="E203" t="s">
        <v>63</v>
      </c>
      <c r="F203" t="s">
        <v>539</v>
      </c>
      <c r="G203" s="95">
        <v>250</v>
      </c>
      <c r="H203" s="94">
        <v>0</v>
      </c>
    </row>
    <row r="204" spans="3:8" x14ac:dyDescent="0.25">
      <c r="C204" s="93">
        <v>43509</v>
      </c>
      <c r="D204" t="s">
        <v>23</v>
      </c>
      <c r="E204" t="s">
        <v>63</v>
      </c>
      <c r="F204" t="s">
        <v>539</v>
      </c>
      <c r="G204" s="95">
        <v>104.61</v>
      </c>
      <c r="H204" s="94">
        <v>0</v>
      </c>
    </row>
    <row r="205" spans="3:8" x14ac:dyDescent="0.25">
      <c r="C205" s="93">
        <v>43509</v>
      </c>
      <c r="D205" t="s">
        <v>23</v>
      </c>
      <c r="E205" t="s">
        <v>63</v>
      </c>
      <c r="F205" t="s">
        <v>539</v>
      </c>
      <c r="G205" s="95">
        <v>81.83</v>
      </c>
      <c r="H205" s="94">
        <v>0</v>
      </c>
    </row>
    <row r="206" spans="3:8" x14ac:dyDescent="0.25">
      <c r="C206" s="93">
        <v>43509</v>
      </c>
      <c r="D206" t="s">
        <v>23</v>
      </c>
      <c r="E206" t="s">
        <v>63</v>
      </c>
      <c r="F206" t="s">
        <v>539</v>
      </c>
      <c r="G206" s="95">
        <v>66.099999999999994</v>
      </c>
      <c r="H206" s="94">
        <v>0</v>
      </c>
    </row>
    <row r="207" spans="3:8" x14ac:dyDescent="0.25">
      <c r="C207" s="93">
        <v>43509</v>
      </c>
      <c r="D207" t="s">
        <v>23</v>
      </c>
      <c r="E207" t="s">
        <v>63</v>
      </c>
      <c r="F207" t="s">
        <v>539</v>
      </c>
      <c r="G207" s="95">
        <v>43.39</v>
      </c>
      <c r="H207" s="94">
        <v>0</v>
      </c>
    </row>
    <row r="208" spans="3:8" x14ac:dyDescent="0.25">
      <c r="C208" s="93">
        <v>43509</v>
      </c>
      <c r="D208" t="s">
        <v>23</v>
      </c>
      <c r="E208" t="s">
        <v>63</v>
      </c>
      <c r="F208" t="s">
        <v>539</v>
      </c>
      <c r="G208" s="95">
        <v>23.55</v>
      </c>
      <c r="H208" s="94">
        <v>0</v>
      </c>
    </row>
    <row r="209" spans="3:8" x14ac:dyDescent="0.25">
      <c r="C209" s="93">
        <v>43509</v>
      </c>
      <c r="D209" t="s">
        <v>23</v>
      </c>
      <c r="E209" t="s">
        <v>63</v>
      </c>
      <c r="F209" t="s">
        <v>539</v>
      </c>
      <c r="G209" s="95">
        <v>23.4</v>
      </c>
      <c r="H209" s="94">
        <v>0</v>
      </c>
    </row>
    <row r="210" spans="3:8" x14ac:dyDescent="0.25">
      <c r="C210" s="93">
        <v>43509</v>
      </c>
      <c r="D210" t="s">
        <v>23</v>
      </c>
      <c r="E210" t="s">
        <v>37</v>
      </c>
      <c r="F210" t="s">
        <v>540</v>
      </c>
      <c r="G210" s="95">
        <v>9.1999999999999993</v>
      </c>
      <c r="H210" s="94">
        <v>0</v>
      </c>
    </row>
    <row r="211" spans="3:8" x14ac:dyDescent="0.25">
      <c r="C211" s="93">
        <v>43509</v>
      </c>
      <c r="D211" t="s">
        <v>23</v>
      </c>
      <c r="E211" t="s">
        <v>37</v>
      </c>
      <c r="F211" t="s">
        <v>175</v>
      </c>
      <c r="G211" s="95">
        <v>2.25</v>
      </c>
      <c r="H211" s="94">
        <v>0</v>
      </c>
    </row>
    <row r="212" spans="3:8" x14ac:dyDescent="0.25">
      <c r="C212" s="93">
        <v>43509</v>
      </c>
      <c r="D212" t="s">
        <v>23</v>
      </c>
      <c r="E212" t="s">
        <v>37</v>
      </c>
      <c r="F212" t="s">
        <v>158</v>
      </c>
      <c r="G212" s="95">
        <v>22</v>
      </c>
      <c r="H212" s="94">
        <v>0</v>
      </c>
    </row>
    <row r="213" spans="3:8" x14ac:dyDescent="0.25">
      <c r="C213" s="93">
        <v>43509</v>
      </c>
      <c r="D213" t="s">
        <v>23</v>
      </c>
      <c r="E213" t="s">
        <v>37</v>
      </c>
      <c r="F213" t="s">
        <v>108</v>
      </c>
      <c r="G213" s="95">
        <v>9</v>
      </c>
      <c r="H213" s="94">
        <v>0</v>
      </c>
    </row>
    <row r="214" spans="3:8" x14ac:dyDescent="0.25">
      <c r="C214" s="93">
        <v>43509</v>
      </c>
      <c r="D214" t="s">
        <v>23</v>
      </c>
      <c r="E214" t="s">
        <v>37</v>
      </c>
      <c r="F214" t="s">
        <v>303</v>
      </c>
      <c r="G214" s="95">
        <v>2.4</v>
      </c>
      <c r="H214" s="94">
        <v>0</v>
      </c>
    </row>
    <row r="215" spans="3:8" x14ac:dyDescent="0.25">
      <c r="C215" s="93">
        <v>43509</v>
      </c>
      <c r="D215" t="s">
        <v>23</v>
      </c>
      <c r="E215" t="s">
        <v>37</v>
      </c>
      <c r="F215" t="s">
        <v>345</v>
      </c>
      <c r="G215" s="95">
        <v>7.35</v>
      </c>
      <c r="H215" s="94">
        <v>0</v>
      </c>
    </row>
    <row r="216" spans="3:8" x14ac:dyDescent="0.25">
      <c r="C216" s="93">
        <v>43509</v>
      </c>
      <c r="D216" t="s">
        <v>23</v>
      </c>
      <c r="E216" t="s">
        <v>35</v>
      </c>
      <c r="F216" t="s">
        <v>539</v>
      </c>
      <c r="G216" s="95">
        <v>12</v>
      </c>
      <c r="H216" s="94">
        <v>0</v>
      </c>
    </row>
    <row r="217" spans="3:8" x14ac:dyDescent="0.25">
      <c r="C217" s="93">
        <v>43510</v>
      </c>
      <c r="D217" t="s">
        <v>73</v>
      </c>
      <c r="E217" t="s">
        <v>35</v>
      </c>
      <c r="F217" t="s">
        <v>541</v>
      </c>
      <c r="G217" s="95">
        <v>5</v>
      </c>
      <c r="H217" s="94">
        <v>0</v>
      </c>
    </row>
    <row r="218" spans="3:8" x14ac:dyDescent="0.25">
      <c r="C218" s="93">
        <v>43510</v>
      </c>
      <c r="D218" t="s">
        <v>72</v>
      </c>
      <c r="E218" t="s">
        <v>35</v>
      </c>
      <c r="F218" t="s">
        <v>541</v>
      </c>
      <c r="G218" s="95">
        <v>10</v>
      </c>
      <c r="H218" s="94">
        <v>0</v>
      </c>
    </row>
    <row r="219" spans="3:8" x14ac:dyDescent="0.25">
      <c r="C219" s="93">
        <v>43510</v>
      </c>
      <c r="D219" t="s">
        <v>21</v>
      </c>
      <c r="E219" t="s">
        <v>36</v>
      </c>
      <c r="F219" t="s">
        <v>541</v>
      </c>
      <c r="G219" s="95">
        <v>8</v>
      </c>
      <c r="H219" s="94">
        <v>0</v>
      </c>
    </row>
    <row r="220" spans="3:8" x14ac:dyDescent="0.25">
      <c r="C220" s="93">
        <v>43510</v>
      </c>
      <c r="D220" t="s">
        <v>23</v>
      </c>
      <c r="E220" t="s">
        <v>37</v>
      </c>
      <c r="F220" t="s">
        <v>314</v>
      </c>
      <c r="G220" s="95">
        <v>6.4</v>
      </c>
      <c r="H220" s="94">
        <v>0</v>
      </c>
    </row>
    <row r="221" spans="3:8" x14ac:dyDescent="0.25">
      <c r="C221" s="93">
        <v>43510</v>
      </c>
      <c r="D221" t="s">
        <v>23</v>
      </c>
      <c r="E221" t="s">
        <v>37</v>
      </c>
      <c r="F221" t="s">
        <v>144</v>
      </c>
      <c r="G221" s="95">
        <v>7.35</v>
      </c>
      <c r="H221" s="94">
        <v>0</v>
      </c>
    </row>
    <row r="222" spans="3:8" x14ac:dyDescent="0.25">
      <c r="C222" s="93">
        <v>43510</v>
      </c>
      <c r="D222" t="s">
        <v>23</v>
      </c>
      <c r="E222" t="s">
        <v>37</v>
      </c>
      <c r="F222" t="s">
        <v>307</v>
      </c>
      <c r="G222" s="95">
        <v>9.1999999999999993</v>
      </c>
      <c r="H222" s="94">
        <v>0</v>
      </c>
    </row>
    <row r="223" spans="3:8" x14ac:dyDescent="0.25">
      <c r="C223" s="93">
        <v>43510</v>
      </c>
      <c r="D223" t="s">
        <v>23</v>
      </c>
      <c r="E223" t="s">
        <v>37</v>
      </c>
      <c r="F223" t="s">
        <v>290</v>
      </c>
      <c r="G223" s="95">
        <v>7.45</v>
      </c>
      <c r="H223" s="94">
        <v>0</v>
      </c>
    </row>
    <row r="224" spans="3:8" x14ac:dyDescent="0.25">
      <c r="C224" s="93">
        <v>43510</v>
      </c>
      <c r="D224" t="s">
        <v>23</v>
      </c>
      <c r="E224" t="s">
        <v>37</v>
      </c>
      <c r="F224" t="s">
        <v>154</v>
      </c>
      <c r="G224" s="95">
        <v>11.3</v>
      </c>
      <c r="H224" s="94">
        <v>0</v>
      </c>
    </row>
    <row r="225" spans="3:8" x14ac:dyDescent="0.25">
      <c r="C225" s="93">
        <v>43511</v>
      </c>
      <c r="D225" t="s">
        <v>85</v>
      </c>
      <c r="E225" t="s">
        <v>66</v>
      </c>
      <c r="F225" t="s">
        <v>542</v>
      </c>
      <c r="G225" s="95">
        <v>114.25</v>
      </c>
      <c r="H225" s="94">
        <v>0</v>
      </c>
    </row>
    <row r="226" spans="3:8" x14ac:dyDescent="0.25">
      <c r="C226" s="93">
        <v>43511</v>
      </c>
      <c r="D226" t="s">
        <v>84</v>
      </c>
      <c r="E226" t="s">
        <v>66</v>
      </c>
      <c r="F226" t="s">
        <v>542</v>
      </c>
      <c r="G226" s="95">
        <v>622.45000000000005</v>
      </c>
      <c r="H226" s="94">
        <v>0</v>
      </c>
    </row>
    <row r="227" spans="3:8" x14ac:dyDescent="0.25">
      <c r="C227" s="93">
        <v>43511</v>
      </c>
      <c r="D227" t="s">
        <v>78</v>
      </c>
      <c r="E227" t="s">
        <v>58</v>
      </c>
      <c r="F227" t="s">
        <v>542</v>
      </c>
      <c r="G227" s="95">
        <v>62.65</v>
      </c>
      <c r="H227" s="94">
        <v>0</v>
      </c>
    </row>
    <row r="228" spans="3:8" x14ac:dyDescent="0.25">
      <c r="C228" s="93">
        <v>43511</v>
      </c>
      <c r="D228" t="s">
        <v>78</v>
      </c>
      <c r="E228" t="s">
        <v>66</v>
      </c>
      <c r="F228" t="s">
        <v>542</v>
      </c>
      <c r="G228" s="95">
        <v>448.15</v>
      </c>
      <c r="H228" s="94">
        <v>0</v>
      </c>
    </row>
    <row r="229" spans="3:8" x14ac:dyDescent="0.25">
      <c r="C229" s="93">
        <v>43511</v>
      </c>
      <c r="D229" t="s">
        <v>22</v>
      </c>
      <c r="E229" t="s">
        <v>36</v>
      </c>
      <c r="F229" t="s">
        <v>542</v>
      </c>
      <c r="G229" s="95">
        <v>8</v>
      </c>
      <c r="H229" s="94">
        <v>0</v>
      </c>
    </row>
    <row r="230" spans="3:8" x14ac:dyDescent="0.25">
      <c r="C230" s="93">
        <v>43511</v>
      </c>
      <c r="D230" t="s">
        <v>73</v>
      </c>
      <c r="E230" t="s">
        <v>35</v>
      </c>
      <c r="F230" t="s">
        <v>542</v>
      </c>
      <c r="G230" s="95">
        <v>5</v>
      </c>
      <c r="H230" s="94">
        <v>0</v>
      </c>
    </row>
    <row r="231" spans="3:8" x14ac:dyDescent="0.25">
      <c r="C231" s="93">
        <v>43511</v>
      </c>
      <c r="D231" t="s">
        <v>72</v>
      </c>
      <c r="E231" t="s">
        <v>35</v>
      </c>
      <c r="F231" t="s">
        <v>542</v>
      </c>
      <c r="G231" s="95">
        <v>73</v>
      </c>
      <c r="H231" s="94">
        <v>0</v>
      </c>
    </row>
    <row r="232" spans="3:8" x14ac:dyDescent="0.25">
      <c r="C232" s="93">
        <v>43511</v>
      </c>
      <c r="D232" t="s">
        <v>71</v>
      </c>
      <c r="E232" t="s">
        <v>35</v>
      </c>
      <c r="F232" t="s">
        <v>542</v>
      </c>
      <c r="G232" s="95">
        <v>20.69</v>
      </c>
      <c r="H232" s="94">
        <v>0</v>
      </c>
    </row>
    <row r="233" spans="3:8" x14ac:dyDescent="0.25">
      <c r="C233" s="93">
        <v>43511</v>
      </c>
      <c r="D233" t="s">
        <v>76</v>
      </c>
      <c r="E233" t="s">
        <v>35</v>
      </c>
      <c r="F233" t="s">
        <v>542</v>
      </c>
      <c r="G233" s="95">
        <v>93</v>
      </c>
      <c r="H233" s="94">
        <v>0</v>
      </c>
    </row>
    <row r="234" spans="3:8" x14ac:dyDescent="0.25">
      <c r="C234" s="93">
        <v>43511</v>
      </c>
      <c r="D234" t="s">
        <v>21</v>
      </c>
      <c r="E234" t="s">
        <v>36</v>
      </c>
      <c r="F234" t="s">
        <v>542</v>
      </c>
      <c r="G234" s="95">
        <v>32</v>
      </c>
      <c r="H234" s="94">
        <v>0</v>
      </c>
    </row>
    <row r="235" spans="3:8" x14ac:dyDescent="0.25">
      <c r="C235" s="93">
        <v>43511</v>
      </c>
      <c r="D235" t="s">
        <v>21</v>
      </c>
      <c r="E235" t="s">
        <v>36</v>
      </c>
      <c r="F235" t="s">
        <v>542</v>
      </c>
      <c r="G235" s="95">
        <v>16</v>
      </c>
      <c r="H235" s="94">
        <v>0</v>
      </c>
    </row>
    <row r="236" spans="3:8" x14ac:dyDescent="0.25">
      <c r="C236" s="93">
        <v>43511</v>
      </c>
      <c r="D236" t="s">
        <v>83</v>
      </c>
      <c r="E236" t="s">
        <v>66</v>
      </c>
      <c r="F236" t="s">
        <v>542</v>
      </c>
      <c r="G236" s="95">
        <v>60.95</v>
      </c>
      <c r="H236" s="94">
        <v>0</v>
      </c>
    </row>
    <row r="237" spans="3:8" x14ac:dyDescent="0.25">
      <c r="C237" s="93">
        <v>43511</v>
      </c>
      <c r="D237" t="s">
        <v>86</v>
      </c>
      <c r="E237" t="s">
        <v>66</v>
      </c>
      <c r="F237" t="s">
        <v>542</v>
      </c>
      <c r="G237" s="95">
        <v>23</v>
      </c>
      <c r="H237" s="94">
        <v>0</v>
      </c>
    </row>
    <row r="238" spans="3:8" x14ac:dyDescent="0.25">
      <c r="C238" s="93">
        <v>43511</v>
      </c>
      <c r="D238" t="s">
        <v>82</v>
      </c>
      <c r="E238" t="s">
        <v>58</v>
      </c>
      <c r="F238" t="s">
        <v>542</v>
      </c>
      <c r="G238" s="95">
        <v>16.260000000000002</v>
      </c>
      <c r="H238" s="94">
        <v>0</v>
      </c>
    </row>
    <row r="239" spans="3:8" x14ac:dyDescent="0.25">
      <c r="C239" s="93">
        <v>43511</v>
      </c>
      <c r="D239" t="s">
        <v>82</v>
      </c>
      <c r="E239" t="s">
        <v>66</v>
      </c>
      <c r="F239" t="s">
        <v>542</v>
      </c>
      <c r="G239" s="95">
        <v>47.11</v>
      </c>
      <c r="H239" s="94">
        <v>0</v>
      </c>
    </row>
    <row r="240" spans="3:8" x14ac:dyDescent="0.25">
      <c r="C240" s="93">
        <v>43511</v>
      </c>
      <c r="D240" t="s">
        <v>69</v>
      </c>
      <c r="E240" t="s">
        <v>66</v>
      </c>
      <c r="F240" t="s">
        <v>542</v>
      </c>
      <c r="G240" s="95">
        <v>193.8</v>
      </c>
      <c r="H240" s="94">
        <v>0</v>
      </c>
    </row>
    <row r="241" spans="3:8" x14ac:dyDescent="0.25">
      <c r="C241" s="93">
        <v>43511</v>
      </c>
      <c r="D241" t="s">
        <v>68</v>
      </c>
      <c r="E241" t="s">
        <v>66</v>
      </c>
      <c r="F241" t="s">
        <v>542</v>
      </c>
      <c r="G241" s="95">
        <v>524.4</v>
      </c>
      <c r="H241" s="94">
        <v>0</v>
      </c>
    </row>
    <row r="242" spans="3:8" x14ac:dyDescent="0.25">
      <c r="C242" s="93">
        <v>43511</v>
      </c>
      <c r="D242" t="s">
        <v>23</v>
      </c>
      <c r="E242" t="s">
        <v>36</v>
      </c>
      <c r="F242" t="s">
        <v>542</v>
      </c>
      <c r="G242" s="95">
        <v>24</v>
      </c>
      <c r="H242" s="94">
        <v>0</v>
      </c>
    </row>
    <row r="243" spans="3:8" x14ac:dyDescent="0.25">
      <c r="C243" s="93">
        <v>43511</v>
      </c>
      <c r="D243" t="s">
        <v>23</v>
      </c>
      <c r="E243" t="s">
        <v>58</v>
      </c>
      <c r="F243" t="s">
        <v>542</v>
      </c>
      <c r="G243" s="95">
        <v>56.18</v>
      </c>
      <c r="H243" s="94">
        <v>0</v>
      </c>
    </row>
    <row r="244" spans="3:8" x14ac:dyDescent="0.25">
      <c r="C244" s="93">
        <v>43511</v>
      </c>
      <c r="D244" t="s">
        <v>23</v>
      </c>
      <c r="E244" t="s">
        <v>58</v>
      </c>
      <c r="F244" t="s">
        <v>542</v>
      </c>
      <c r="G244" s="95">
        <v>25.25</v>
      </c>
      <c r="H244" s="94">
        <v>0</v>
      </c>
    </row>
    <row r="245" spans="3:8" x14ac:dyDescent="0.25">
      <c r="C245" s="93">
        <v>43511</v>
      </c>
      <c r="D245" t="s">
        <v>23</v>
      </c>
      <c r="E245" t="s">
        <v>63</v>
      </c>
      <c r="F245" t="s">
        <v>542</v>
      </c>
      <c r="G245" s="95">
        <v>142.96</v>
      </c>
      <c r="H245" s="94">
        <v>0</v>
      </c>
    </row>
    <row r="246" spans="3:8" x14ac:dyDescent="0.25">
      <c r="C246" s="93">
        <v>43511</v>
      </c>
      <c r="D246" t="s">
        <v>23</v>
      </c>
      <c r="E246" t="s">
        <v>63</v>
      </c>
      <c r="F246" t="s">
        <v>542</v>
      </c>
      <c r="G246" s="95">
        <v>46.18</v>
      </c>
      <c r="H246" s="94">
        <v>0</v>
      </c>
    </row>
    <row r="247" spans="3:8" x14ac:dyDescent="0.25">
      <c r="C247" s="93">
        <v>43511</v>
      </c>
      <c r="D247" t="s">
        <v>23</v>
      </c>
      <c r="E247" t="s">
        <v>63</v>
      </c>
      <c r="F247" t="s">
        <v>542</v>
      </c>
      <c r="G247" s="95">
        <v>38.64</v>
      </c>
      <c r="H247" s="94">
        <v>0</v>
      </c>
    </row>
    <row r="248" spans="3:8" x14ac:dyDescent="0.25">
      <c r="C248" s="93">
        <v>43511</v>
      </c>
      <c r="D248" t="s">
        <v>23</v>
      </c>
      <c r="E248" t="s">
        <v>63</v>
      </c>
      <c r="F248" t="s">
        <v>542</v>
      </c>
      <c r="G248" s="95">
        <v>23.78</v>
      </c>
      <c r="H248" s="94">
        <v>0</v>
      </c>
    </row>
    <row r="249" spans="3:8" x14ac:dyDescent="0.25">
      <c r="C249" s="93">
        <v>43511</v>
      </c>
      <c r="D249" t="s">
        <v>23</v>
      </c>
      <c r="E249" t="s">
        <v>37</v>
      </c>
      <c r="F249" t="s">
        <v>175</v>
      </c>
      <c r="G249" s="95">
        <v>7.35</v>
      </c>
      <c r="H249" s="94">
        <v>0</v>
      </c>
    </row>
    <row r="250" spans="3:8" x14ac:dyDescent="0.25">
      <c r="C250" s="93">
        <v>43511</v>
      </c>
      <c r="D250" t="s">
        <v>23</v>
      </c>
      <c r="E250" t="s">
        <v>37</v>
      </c>
      <c r="F250" t="s">
        <v>314</v>
      </c>
      <c r="G250" s="95">
        <v>8.6999999999999993</v>
      </c>
      <c r="H250" s="94">
        <v>0</v>
      </c>
    </row>
    <row r="251" spans="3:8" x14ac:dyDescent="0.25">
      <c r="C251" s="93">
        <v>43511</v>
      </c>
      <c r="D251" t="s">
        <v>23</v>
      </c>
      <c r="E251" t="s">
        <v>37</v>
      </c>
      <c r="F251" t="s">
        <v>132</v>
      </c>
      <c r="G251" s="95">
        <v>7.35</v>
      </c>
      <c r="H251" s="94">
        <v>0</v>
      </c>
    </row>
    <row r="252" spans="3:8" x14ac:dyDescent="0.25">
      <c r="C252" s="93">
        <v>43511</v>
      </c>
      <c r="D252" t="s">
        <v>23</v>
      </c>
      <c r="E252" t="s">
        <v>37</v>
      </c>
      <c r="F252" t="s">
        <v>59</v>
      </c>
      <c r="G252" s="95">
        <v>7.35</v>
      </c>
      <c r="H252" s="94">
        <v>0</v>
      </c>
    </row>
    <row r="253" spans="3:8" x14ac:dyDescent="0.25">
      <c r="C253" s="93">
        <v>43512</v>
      </c>
      <c r="D253" t="s">
        <v>543</v>
      </c>
      <c r="E253" t="s">
        <v>64</v>
      </c>
      <c r="F253" t="s">
        <v>544</v>
      </c>
      <c r="G253" s="95">
        <v>1000</v>
      </c>
      <c r="H253" s="94">
        <v>0</v>
      </c>
    </row>
    <row r="254" spans="3:8" x14ac:dyDescent="0.25">
      <c r="C254" s="93">
        <v>43512</v>
      </c>
      <c r="D254" t="s">
        <v>74</v>
      </c>
      <c r="E254" t="s">
        <v>35</v>
      </c>
      <c r="F254" t="s">
        <v>544</v>
      </c>
      <c r="G254" s="95">
        <v>33</v>
      </c>
      <c r="H254" s="94">
        <v>0</v>
      </c>
    </row>
    <row r="255" spans="3:8" x14ac:dyDescent="0.25">
      <c r="C255" s="93">
        <v>43512</v>
      </c>
      <c r="D255" t="s">
        <v>23</v>
      </c>
      <c r="E255" t="s">
        <v>37</v>
      </c>
      <c r="F255" t="s">
        <v>426</v>
      </c>
      <c r="G255" s="95">
        <v>2.25</v>
      </c>
      <c r="H255" s="94">
        <v>0</v>
      </c>
    </row>
    <row r="256" spans="3:8" x14ac:dyDescent="0.25">
      <c r="C256" s="93">
        <v>43512</v>
      </c>
      <c r="D256" t="s">
        <v>23</v>
      </c>
      <c r="E256" t="s">
        <v>37</v>
      </c>
      <c r="F256" t="s">
        <v>148</v>
      </c>
      <c r="G256" s="95">
        <v>10.5</v>
      </c>
      <c r="H256" s="94">
        <v>0</v>
      </c>
    </row>
    <row r="257" spans="3:8" x14ac:dyDescent="0.25">
      <c r="C257" s="93">
        <v>43514</v>
      </c>
      <c r="D257" t="s">
        <v>78</v>
      </c>
      <c r="E257" t="s">
        <v>64</v>
      </c>
      <c r="F257" t="s">
        <v>545</v>
      </c>
      <c r="G257" s="95">
        <v>58.47</v>
      </c>
      <c r="H257" s="94">
        <v>0</v>
      </c>
    </row>
    <row r="258" spans="3:8" x14ac:dyDescent="0.25">
      <c r="C258" s="93">
        <v>43514</v>
      </c>
      <c r="D258" t="s">
        <v>22</v>
      </c>
      <c r="E258" t="s">
        <v>36</v>
      </c>
      <c r="F258" t="s">
        <v>545</v>
      </c>
      <c r="G258" s="95">
        <v>8</v>
      </c>
      <c r="H258" s="94">
        <v>0</v>
      </c>
    </row>
    <row r="259" spans="3:8" x14ac:dyDescent="0.25">
      <c r="C259" s="93">
        <v>43514</v>
      </c>
      <c r="D259" t="s">
        <v>73</v>
      </c>
      <c r="E259" t="s">
        <v>35</v>
      </c>
      <c r="F259" t="s">
        <v>545</v>
      </c>
      <c r="G259" s="95">
        <v>28.17</v>
      </c>
      <c r="H259" s="94">
        <v>0</v>
      </c>
    </row>
    <row r="260" spans="3:8" x14ac:dyDescent="0.25">
      <c r="C260" s="93">
        <v>43514</v>
      </c>
      <c r="D260" t="s">
        <v>71</v>
      </c>
      <c r="E260" t="s">
        <v>35</v>
      </c>
      <c r="F260" t="s">
        <v>545</v>
      </c>
      <c r="G260" s="95">
        <v>5.96</v>
      </c>
      <c r="H260" s="94">
        <v>0</v>
      </c>
    </row>
    <row r="261" spans="3:8" x14ac:dyDescent="0.25">
      <c r="C261" s="93">
        <v>43514</v>
      </c>
      <c r="D261" t="s">
        <v>77</v>
      </c>
      <c r="E261" t="s">
        <v>65</v>
      </c>
      <c r="F261" t="s">
        <v>545</v>
      </c>
      <c r="G261" s="95">
        <v>48</v>
      </c>
      <c r="H261" s="94">
        <v>0</v>
      </c>
    </row>
    <row r="262" spans="3:8" x14ac:dyDescent="0.25">
      <c r="C262" s="93">
        <v>43514</v>
      </c>
      <c r="D262" t="s">
        <v>21</v>
      </c>
      <c r="E262" t="s">
        <v>36</v>
      </c>
      <c r="F262" t="s">
        <v>545</v>
      </c>
      <c r="G262" s="95">
        <v>64</v>
      </c>
      <c r="H262" s="94">
        <v>0</v>
      </c>
    </row>
    <row r="263" spans="3:8" x14ac:dyDescent="0.25">
      <c r="C263" s="93">
        <v>43514</v>
      </c>
      <c r="D263" t="s">
        <v>21</v>
      </c>
      <c r="E263" t="s">
        <v>36</v>
      </c>
      <c r="F263" t="s">
        <v>545</v>
      </c>
      <c r="G263" s="95">
        <v>48</v>
      </c>
      <c r="H263" s="94">
        <v>0</v>
      </c>
    </row>
    <row r="264" spans="3:8" x14ac:dyDescent="0.25">
      <c r="C264" s="93">
        <v>43514</v>
      </c>
      <c r="D264" t="s">
        <v>21</v>
      </c>
      <c r="E264" t="s">
        <v>36</v>
      </c>
      <c r="F264" t="s">
        <v>545</v>
      </c>
      <c r="G264" s="95">
        <v>40</v>
      </c>
      <c r="H264" s="94">
        <v>0</v>
      </c>
    </row>
    <row r="265" spans="3:8" x14ac:dyDescent="0.25">
      <c r="C265" s="93">
        <v>43514</v>
      </c>
      <c r="D265" t="s">
        <v>21</v>
      </c>
      <c r="E265" t="s">
        <v>36</v>
      </c>
      <c r="F265" t="s">
        <v>545</v>
      </c>
      <c r="G265" s="95">
        <v>32</v>
      </c>
      <c r="H265" s="94">
        <v>0</v>
      </c>
    </row>
    <row r="266" spans="3:8" x14ac:dyDescent="0.25">
      <c r="C266" s="93">
        <v>43514</v>
      </c>
      <c r="D266" t="s">
        <v>21</v>
      </c>
      <c r="E266" t="s">
        <v>36</v>
      </c>
      <c r="F266" t="s">
        <v>545</v>
      </c>
      <c r="G266" s="95">
        <v>16</v>
      </c>
      <c r="H266" s="94">
        <v>0</v>
      </c>
    </row>
    <row r="267" spans="3:8" x14ac:dyDescent="0.25">
      <c r="C267" s="93">
        <v>43514</v>
      </c>
      <c r="D267" t="s">
        <v>21</v>
      </c>
      <c r="E267" t="s">
        <v>36</v>
      </c>
      <c r="F267" t="s">
        <v>545</v>
      </c>
      <c r="G267" s="95">
        <v>8</v>
      </c>
      <c r="H267" s="94">
        <v>0</v>
      </c>
    </row>
    <row r="268" spans="3:8" x14ac:dyDescent="0.25">
      <c r="C268" s="93">
        <v>43514</v>
      </c>
      <c r="D268" t="s">
        <v>74</v>
      </c>
      <c r="E268" t="s">
        <v>35</v>
      </c>
      <c r="F268" t="s">
        <v>545</v>
      </c>
      <c r="G268" s="95">
        <v>56.25</v>
      </c>
      <c r="H268" s="94">
        <v>0</v>
      </c>
    </row>
    <row r="269" spans="3:8" x14ac:dyDescent="0.25">
      <c r="C269" s="93">
        <v>43514</v>
      </c>
      <c r="D269" t="s">
        <v>81</v>
      </c>
      <c r="E269" t="s">
        <v>35</v>
      </c>
      <c r="F269" t="s">
        <v>545</v>
      </c>
      <c r="G269" s="95">
        <v>32.01</v>
      </c>
      <c r="H269" s="94">
        <v>0</v>
      </c>
    </row>
    <row r="270" spans="3:8" x14ac:dyDescent="0.25">
      <c r="C270" s="93">
        <v>43514</v>
      </c>
      <c r="D270" t="s">
        <v>81</v>
      </c>
      <c r="E270" t="s">
        <v>65</v>
      </c>
      <c r="F270" t="s">
        <v>545</v>
      </c>
      <c r="G270" s="95">
        <v>259.26</v>
      </c>
      <c r="H270" s="94">
        <v>0</v>
      </c>
    </row>
    <row r="271" spans="3:8" x14ac:dyDescent="0.25">
      <c r="C271" s="93">
        <v>43514</v>
      </c>
      <c r="D271" t="s">
        <v>23</v>
      </c>
      <c r="E271" t="s">
        <v>58</v>
      </c>
      <c r="F271" t="s">
        <v>545</v>
      </c>
      <c r="G271" s="95">
        <v>80</v>
      </c>
      <c r="H271" s="94">
        <v>0</v>
      </c>
    </row>
    <row r="272" spans="3:8" x14ac:dyDescent="0.25">
      <c r="C272" s="93">
        <v>43514</v>
      </c>
      <c r="D272" t="s">
        <v>23</v>
      </c>
      <c r="E272" t="s">
        <v>37</v>
      </c>
      <c r="F272" t="s">
        <v>426</v>
      </c>
      <c r="G272" s="95">
        <v>9.1999999999999993</v>
      </c>
      <c r="H272" s="94">
        <v>0</v>
      </c>
    </row>
    <row r="273" spans="3:8" x14ac:dyDescent="0.25">
      <c r="C273" s="93">
        <v>43514</v>
      </c>
      <c r="D273" t="s">
        <v>23</v>
      </c>
      <c r="E273" t="s">
        <v>37</v>
      </c>
      <c r="F273" t="s">
        <v>153</v>
      </c>
      <c r="G273" s="95">
        <v>18</v>
      </c>
      <c r="H273" s="94">
        <v>0</v>
      </c>
    </row>
    <row r="274" spans="3:8" x14ac:dyDescent="0.25">
      <c r="C274" s="93">
        <v>43514</v>
      </c>
      <c r="D274" t="s">
        <v>23</v>
      </c>
      <c r="E274" t="s">
        <v>37</v>
      </c>
      <c r="F274" t="s">
        <v>108</v>
      </c>
      <c r="G274" s="95">
        <v>26</v>
      </c>
      <c r="H274" s="94">
        <v>0</v>
      </c>
    </row>
    <row r="275" spans="3:8" x14ac:dyDescent="0.25">
      <c r="C275" s="93">
        <v>43514</v>
      </c>
      <c r="D275" t="s">
        <v>23</v>
      </c>
      <c r="E275" t="s">
        <v>37</v>
      </c>
      <c r="F275" t="s">
        <v>147</v>
      </c>
      <c r="G275" s="95">
        <v>7.45</v>
      </c>
      <c r="H275" s="94">
        <v>0</v>
      </c>
    </row>
    <row r="276" spans="3:8" x14ac:dyDescent="0.25">
      <c r="C276" s="93">
        <v>43514</v>
      </c>
      <c r="D276" t="s">
        <v>23</v>
      </c>
      <c r="E276" t="s">
        <v>37</v>
      </c>
      <c r="F276" t="s">
        <v>416</v>
      </c>
      <c r="G276" s="95">
        <v>9.5500000000000007</v>
      </c>
      <c r="H276" s="94">
        <v>0</v>
      </c>
    </row>
    <row r="277" spans="3:8" x14ac:dyDescent="0.25">
      <c r="C277" s="93">
        <v>43514</v>
      </c>
      <c r="D277" t="s">
        <v>23</v>
      </c>
      <c r="E277" t="s">
        <v>37</v>
      </c>
      <c r="F277" t="s">
        <v>319</v>
      </c>
      <c r="G277" s="95">
        <v>12.08</v>
      </c>
      <c r="H277" s="94">
        <v>0</v>
      </c>
    </row>
    <row r="278" spans="3:8" x14ac:dyDescent="0.25">
      <c r="C278" s="93">
        <v>43514</v>
      </c>
      <c r="D278" t="s">
        <v>23</v>
      </c>
      <c r="E278" t="s">
        <v>35</v>
      </c>
      <c r="F278" t="s">
        <v>545</v>
      </c>
      <c r="G278" s="95">
        <v>137.5</v>
      </c>
      <c r="H278" s="94">
        <v>0</v>
      </c>
    </row>
    <row r="279" spans="3:8" x14ac:dyDescent="0.25">
      <c r="C279" s="93">
        <v>43514</v>
      </c>
      <c r="D279" t="s">
        <v>23</v>
      </c>
      <c r="E279" t="s">
        <v>35</v>
      </c>
      <c r="F279" t="s">
        <v>545</v>
      </c>
      <c r="G279" s="95">
        <v>29.33</v>
      </c>
      <c r="H279" s="94">
        <v>0</v>
      </c>
    </row>
    <row r="280" spans="3:8" x14ac:dyDescent="0.25">
      <c r="C280" s="93">
        <v>43514</v>
      </c>
      <c r="D280" t="s">
        <v>23</v>
      </c>
      <c r="E280" t="s">
        <v>35</v>
      </c>
      <c r="F280" t="s">
        <v>545</v>
      </c>
      <c r="G280" s="95">
        <v>12</v>
      </c>
      <c r="H280" s="94">
        <v>0</v>
      </c>
    </row>
    <row r="281" spans="3:8" x14ac:dyDescent="0.25">
      <c r="C281" s="93">
        <v>43515</v>
      </c>
      <c r="D281" t="s">
        <v>22</v>
      </c>
      <c r="E281" t="s">
        <v>36</v>
      </c>
      <c r="F281" t="s">
        <v>546</v>
      </c>
      <c r="G281" s="95">
        <v>8</v>
      </c>
      <c r="H281" s="94">
        <v>0</v>
      </c>
    </row>
    <row r="282" spans="3:8" x14ac:dyDescent="0.25">
      <c r="C282" s="93">
        <v>43515</v>
      </c>
      <c r="D282" t="s">
        <v>72</v>
      </c>
      <c r="E282" t="s">
        <v>35</v>
      </c>
      <c r="F282" t="s">
        <v>546</v>
      </c>
      <c r="G282" s="95">
        <v>64</v>
      </c>
      <c r="H282" s="94">
        <v>0</v>
      </c>
    </row>
    <row r="283" spans="3:8" x14ac:dyDescent="0.25">
      <c r="C283" s="93">
        <v>43515</v>
      </c>
      <c r="D283" t="s">
        <v>72</v>
      </c>
      <c r="E283" t="s">
        <v>65</v>
      </c>
      <c r="F283" t="s">
        <v>546</v>
      </c>
      <c r="G283" s="95">
        <v>1539.2</v>
      </c>
      <c r="H283" s="94">
        <v>0</v>
      </c>
    </row>
    <row r="284" spans="3:8" x14ac:dyDescent="0.25">
      <c r="C284" s="93">
        <v>43515</v>
      </c>
      <c r="D284" t="s">
        <v>71</v>
      </c>
      <c r="E284" t="s">
        <v>63</v>
      </c>
      <c r="F284" t="s">
        <v>546</v>
      </c>
      <c r="G284" s="95">
        <v>47.52</v>
      </c>
      <c r="H284" s="94">
        <v>0</v>
      </c>
    </row>
    <row r="285" spans="3:8" x14ac:dyDescent="0.25">
      <c r="C285" s="93">
        <v>43515</v>
      </c>
      <c r="D285" t="s">
        <v>75</v>
      </c>
      <c r="E285" t="s">
        <v>66</v>
      </c>
      <c r="F285" t="s">
        <v>546</v>
      </c>
      <c r="G285" s="95">
        <v>39.9</v>
      </c>
      <c r="H285" s="94">
        <v>0</v>
      </c>
    </row>
    <row r="286" spans="3:8" x14ac:dyDescent="0.25">
      <c r="C286" s="93">
        <v>43515</v>
      </c>
      <c r="D286" t="s">
        <v>21</v>
      </c>
      <c r="E286" t="s">
        <v>36</v>
      </c>
      <c r="F286" t="s">
        <v>546</v>
      </c>
      <c r="G286" s="95">
        <v>32</v>
      </c>
      <c r="H286" s="94">
        <v>0</v>
      </c>
    </row>
    <row r="287" spans="3:8" x14ac:dyDescent="0.25">
      <c r="C287" s="93">
        <v>43515</v>
      </c>
      <c r="D287" t="s">
        <v>21</v>
      </c>
      <c r="E287" t="s">
        <v>36</v>
      </c>
      <c r="F287" t="s">
        <v>546</v>
      </c>
      <c r="G287" s="95">
        <v>16</v>
      </c>
      <c r="H287" s="94">
        <v>0</v>
      </c>
    </row>
    <row r="288" spans="3:8" x14ac:dyDescent="0.25">
      <c r="C288" s="93">
        <v>43515</v>
      </c>
      <c r="D288" t="s">
        <v>70</v>
      </c>
      <c r="E288" t="s">
        <v>35</v>
      </c>
      <c r="F288" t="s">
        <v>546</v>
      </c>
      <c r="G288" s="95">
        <v>156.4</v>
      </c>
      <c r="H288" s="94">
        <v>0</v>
      </c>
    </row>
    <row r="289" spans="3:8" x14ac:dyDescent="0.25">
      <c r="C289" s="93">
        <v>43515</v>
      </c>
      <c r="D289" t="s">
        <v>81</v>
      </c>
      <c r="E289" t="s">
        <v>58</v>
      </c>
      <c r="F289" t="s">
        <v>546</v>
      </c>
      <c r="G289" s="95">
        <v>20.75</v>
      </c>
      <c r="H289" s="94">
        <v>0</v>
      </c>
    </row>
    <row r="290" spans="3:8" x14ac:dyDescent="0.25">
      <c r="C290" s="93">
        <v>43515</v>
      </c>
      <c r="D290" t="s">
        <v>23</v>
      </c>
      <c r="E290" t="s">
        <v>58</v>
      </c>
      <c r="F290" t="s">
        <v>546</v>
      </c>
      <c r="G290" s="95">
        <v>14.35</v>
      </c>
      <c r="H290" s="94">
        <v>0</v>
      </c>
    </row>
    <row r="291" spans="3:8" x14ac:dyDescent="0.25">
      <c r="C291" s="93">
        <v>43515</v>
      </c>
      <c r="D291" t="s">
        <v>23</v>
      </c>
      <c r="E291" t="s">
        <v>63</v>
      </c>
      <c r="F291" t="s">
        <v>546</v>
      </c>
      <c r="G291" s="95">
        <v>189.2</v>
      </c>
      <c r="H291" s="94">
        <v>0</v>
      </c>
    </row>
    <row r="292" spans="3:8" x14ac:dyDescent="0.25">
      <c r="C292" s="93">
        <v>43515</v>
      </c>
      <c r="D292" t="s">
        <v>23</v>
      </c>
      <c r="E292" t="s">
        <v>63</v>
      </c>
      <c r="F292" t="s">
        <v>546</v>
      </c>
      <c r="G292" s="95">
        <v>188.88</v>
      </c>
      <c r="H292" s="94">
        <v>0</v>
      </c>
    </row>
    <row r="293" spans="3:8" x14ac:dyDescent="0.25">
      <c r="C293" s="93">
        <v>43515</v>
      </c>
      <c r="D293" t="s">
        <v>23</v>
      </c>
      <c r="E293" t="s">
        <v>63</v>
      </c>
      <c r="F293" t="s">
        <v>546</v>
      </c>
      <c r="G293" s="95">
        <v>100.68</v>
      </c>
      <c r="H293" s="94">
        <v>0</v>
      </c>
    </row>
    <row r="294" spans="3:8" x14ac:dyDescent="0.25">
      <c r="C294" s="93">
        <v>43515</v>
      </c>
      <c r="D294" t="s">
        <v>23</v>
      </c>
      <c r="E294" t="s">
        <v>63</v>
      </c>
      <c r="F294" t="s">
        <v>546</v>
      </c>
      <c r="G294" s="95">
        <v>49.83</v>
      </c>
      <c r="H294" s="94">
        <v>0</v>
      </c>
    </row>
    <row r="295" spans="3:8" x14ac:dyDescent="0.25">
      <c r="C295" s="93">
        <v>43515</v>
      </c>
      <c r="D295" t="s">
        <v>23</v>
      </c>
      <c r="E295" t="s">
        <v>63</v>
      </c>
      <c r="F295" t="s">
        <v>546</v>
      </c>
      <c r="G295" s="95">
        <v>24.5</v>
      </c>
      <c r="H295" s="94">
        <v>0</v>
      </c>
    </row>
    <row r="296" spans="3:8" x14ac:dyDescent="0.25">
      <c r="C296" s="93">
        <v>43515</v>
      </c>
      <c r="D296" t="s">
        <v>23</v>
      </c>
      <c r="E296" t="s">
        <v>63</v>
      </c>
      <c r="F296" t="s">
        <v>546</v>
      </c>
      <c r="G296" s="95">
        <v>10.43</v>
      </c>
      <c r="H296" s="94">
        <v>0</v>
      </c>
    </row>
    <row r="297" spans="3:8" x14ac:dyDescent="0.25">
      <c r="C297" s="93">
        <v>43515</v>
      </c>
      <c r="D297" t="s">
        <v>23</v>
      </c>
      <c r="E297" t="s">
        <v>37</v>
      </c>
      <c r="F297" t="s">
        <v>354</v>
      </c>
      <c r="G297" s="95">
        <v>10.25</v>
      </c>
      <c r="H297" s="94">
        <v>0</v>
      </c>
    </row>
    <row r="298" spans="3:8" x14ac:dyDescent="0.25">
      <c r="C298" s="93">
        <v>43515</v>
      </c>
      <c r="D298" t="s">
        <v>23</v>
      </c>
      <c r="E298" t="s">
        <v>37</v>
      </c>
      <c r="F298" t="s">
        <v>309</v>
      </c>
      <c r="G298" s="95">
        <v>11.3</v>
      </c>
      <c r="H298" s="94">
        <v>0</v>
      </c>
    </row>
    <row r="299" spans="3:8" x14ac:dyDescent="0.25">
      <c r="C299" s="93">
        <v>43515</v>
      </c>
      <c r="D299" t="s">
        <v>23</v>
      </c>
      <c r="E299" t="s">
        <v>37</v>
      </c>
      <c r="F299" t="s">
        <v>175</v>
      </c>
      <c r="G299" s="95">
        <v>7.35</v>
      </c>
      <c r="H299" s="94">
        <v>0</v>
      </c>
    </row>
    <row r="300" spans="3:8" x14ac:dyDescent="0.25">
      <c r="C300" s="93">
        <v>43515</v>
      </c>
      <c r="D300" t="s">
        <v>23</v>
      </c>
      <c r="E300" t="s">
        <v>37</v>
      </c>
      <c r="F300" t="s">
        <v>427</v>
      </c>
      <c r="G300" s="95">
        <v>9.1999999999999993</v>
      </c>
      <c r="H300" s="94">
        <v>0</v>
      </c>
    </row>
    <row r="301" spans="3:8" x14ac:dyDescent="0.25">
      <c r="C301" s="93">
        <v>43515</v>
      </c>
      <c r="D301" t="s">
        <v>23</v>
      </c>
      <c r="E301" t="s">
        <v>37</v>
      </c>
      <c r="F301" t="s">
        <v>109</v>
      </c>
      <c r="G301" s="95">
        <v>40</v>
      </c>
      <c r="H301" s="94">
        <v>0</v>
      </c>
    </row>
    <row r="302" spans="3:8" x14ac:dyDescent="0.25">
      <c r="C302" s="93">
        <v>43515</v>
      </c>
      <c r="D302" t="s">
        <v>23</v>
      </c>
      <c r="E302" t="s">
        <v>37</v>
      </c>
      <c r="F302" t="s">
        <v>448</v>
      </c>
      <c r="G302" s="95">
        <v>20.5</v>
      </c>
      <c r="H302" s="94">
        <v>0</v>
      </c>
    </row>
    <row r="303" spans="3:8" x14ac:dyDescent="0.25">
      <c r="C303" s="93">
        <v>43515</v>
      </c>
      <c r="D303" t="s">
        <v>23</v>
      </c>
      <c r="E303" t="s">
        <v>37</v>
      </c>
      <c r="F303" t="s">
        <v>59</v>
      </c>
      <c r="G303" s="95">
        <v>2.4</v>
      </c>
      <c r="H303" s="94">
        <v>0</v>
      </c>
    </row>
    <row r="304" spans="3:8" x14ac:dyDescent="0.25">
      <c r="C304" s="93">
        <v>43515</v>
      </c>
      <c r="D304" t="s">
        <v>23</v>
      </c>
      <c r="E304" t="s">
        <v>37</v>
      </c>
      <c r="F304" t="s">
        <v>133</v>
      </c>
      <c r="G304" s="95">
        <v>25</v>
      </c>
      <c r="H304" s="94">
        <v>0</v>
      </c>
    </row>
    <row r="305" spans="3:8" x14ac:dyDescent="0.25">
      <c r="C305" s="93">
        <v>43515</v>
      </c>
      <c r="D305" t="s">
        <v>23</v>
      </c>
      <c r="E305" t="s">
        <v>37</v>
      </c>
      <c r="F305" t="s">
        <v>151</v>
      </c>
      <c r="G305" s="95">
        <v>25.9</v>
      </c>
      <c r="H305" s="94">
        <v>0</v>
      </c>
    </row>
    <row r="306" spans="3:8" x14ac:dyDescent="0.25">
      <c r="C306" s="93">
        <v>43515</v>
      </c>
      <c r="D306" t="s">
        <v>23</v>
      </c>
      <c r="E306" t="s">
        <v>37</v>
      </c>
      <c r="F306" t="s">
        <v>173</v>
      </c>
      <c r="G306" s="95">
        <v>10.25</v>
      </c>
      <c r="H306" s="94">
        <v>0</v>
      </c>
    </row>
    <row r="307" spans="3:8" x14ac:dyDescent="0.25">
      <c r="C307" s="93">
        <v>43516</v>
      </c>
      <c r="D307" t="s">
        <v>311</v>
      </c>
      <c r="E307" t="s">
        <v>64</v>
      </c>
      <c r="F307" t="s">
        <v>547</v>
      </c>
      <c r="G307" s="95">
        <v>625</v>
      </c>
      <c r="H307" s="94">
        <v>0</v>
      </c>
    </row>
    <row r="308" spans="3:8" x14ac:dyDescent="0.25">
      <c r="C308" s="93">
        <v>43516</v>
      </c>
      <c r="D308" t="s">
        <v>72</v>
      </c>
      <c r="E308" t="s">
        <v>35</v>
      </c>
      <c r="F308" t="s">
        <v>547</v>
      </c>
      <c r="G308" s="95">
        <v>8</v>
      </c>
      <c r="H308" s="94">
        <v>0</v>
      </c>
    </row>
    <row r="309" spans="3:8" x14ac:dyDescent="0.25">
      <c r="C309" s="93">
        <v>43516</v>
      </c>
      <c r="D309" t="s">
        <v>72</v>
      </c>
      <c r="E309" t="s">
        <v>65</v>
      </c>
      <c r="F309" t="s">
        <v>547</v>
      </c>
      <c r="G309" s="95">
        <v>353.6</v>
      </c>
      <c r="H309" s="94">
        <v>0</v>
      </c>
    </row>
    <row r="310" spans="3:8" x14ac:dyDescent="0.25">
      <c r="C310" s="93">
        <v>43516</v>
      </c>
      <c r="D310" t="s">
        <v>80</v>
      </c>
      <c r="E310" t="s">
        <v>35</v>
      </c>
      <c r="F310" t="s">
        <v>547</v>
      </c>
      <c r="G310" s="95">
        <v>4.8</v>
      </c>
      <c r="H310" s="94">
        <v>0</v>
      </c>
    </row>
    <row r="311" spans="3:8" x14ac:dyDescent="0.25">
      <c r="C311" s="93">
        <v>43516</v>
      </c>
      <c r="D311" t="s">
        <v>77</v>
      </c>
      <c r="E311" t="s">
        <v>64</v>
      </c>
      <c r="F311" t="s">
        <v>547</v>
      </c>
      <c r="G311" s="95">
        <v>25</v>
      </c>
      <c r="H311" s="94">
        <v>0</v>
      </c>
    </row>
    <row r="312" spans="3:8" x14ac:dyDescent="0.25">
      <c r="C312" s="93">
        <v>43516</v>
      </c>
      <c r="D312" t="s">
        <v>75</v>
      </c>
      <c r="E312" t="s">
        <v>35</v>
      </c>
      <c r="F312" t="s">
        <v>547</v>
      </c>
      <c r="G312" s="95">
        <v>21</v>
      </c>
      <c r="H312" s="94">
        <v>0</v>
      </c>
    </row>
    <row r="313" spans="3:8" x14ac:dyDescent="0.25">
      <c r="C313" s="93">
        <v>43516</v>
      </c>
      <c r="D313" t="s">
        <v>107</v>
      </c>
      <c r="E313" t="s">
        <v>36</v>
      </c>
      <c r="F313" t="s">
        <v>547</v>
      </c>
      <c r="G313" s="95">
        <v>68.53</v>
      </c>
      <c r="H313" s="94">
        <v>0</v>
      </c>
    </row>
    <row r="314" spans="3:8" x14ac:dyDescent="0.25">
      <c r="C314" s="93">
        <v>43516</v>
      </c>
      <c r="D314" t="s">
        <v>21</v>
      </c>
      <c r="E314" t="s">
        <v>36</v>
      </c>
      <c r="F314" t="s">
        <v>547</v>
      </c>
      <c r="G314" s="95">
        <v>48</v>
      </c>
      <c r="H314" s="94">
        <v>0</v>
      </c>
    </row>
    <row r="315" spans="3:8" x14ac:dyDescent="0.25">
      <c r="C315" s="93">
        <v>43516</v>
      </c>
      <c r="D315" t="s">
        <v>21</v>
      </c>
      <c r="E315" t="s">
        <v>36</v>
      </c>
      <c r="F315" t="s">
        <v>547</v>
      </c>
      <c r="G315" s="95">
        <v>40</v>
      </c>
      <c r="H315" s="94">
        <v>0</v>
      </c>
    </row>
    <row r="316" spans="3:8" x14ac:dyDescent="0.25">
      <c r="C316" s="93">
        <v>43516</v>
      </c>
      <c r="D316" t="s">
        <v>21</v>
      </c>
      <c r="E316" t="s">
        <v>36</v>
      </c>
      <c r="F316" t="s">
        <v>547</v>
      </c>
      <c r="G316" s="95">
        <v>8</v>
      </c>
      <c r="H316" s="94">
        <v>0</v>
      </c>
    </row>
    <row r="317" spans="3:8" x14ac:dyDescent="0.25">
      <c r="C317" s="93">
        <v>43516</v>
      </c>
      <c r="D317" t="s">
        <v>23</v>
      </c>
      <c r="E317" t="s">
        <v>37</v>
      </c>
      <c r="F317" t="s">
        <v>132</v>
      </c>
      <c r="G317" s="95">
        <v>7.35</v>
      </c>
      <c r="H317" s="94">
        <v>0</v>
      </c>
    </row>
    <row r="318" spans="3:8" x14ac:dyDescent="0.25">
      <c r="C318" s="93">
        <v>43516</v>
      </c>
      <c r="D318" t="s">
        <v>23</v>
      </c>
      <c r="E318" t="s">
        <v>37</v>
      </c>
      <c r="F318" t="s">
        <v>134</v>
      </c>
      <c r="G318" s="95">
        <v>7.35</v>
      </c>
      <c r="H318" s="94">
        <v>0</v>
      </c>
    </row>
    <row r="319" spans="3:8" x14ac:dyDescent="0.25">
      <c r="C319" s="93">
        <v>43516</v>
      </c>
      <c r="D319" t="s">
        <v>23</v>
      </c>
      <c r="E319" t="s">
        <v>37</v>
      </c>
      <c r="F319" t="s">
        <v>528</v>
      </c>
      <c r="G319" s="95">
        <v>7.4</v>
      </c>
      <c r="H319" s="94">
        <v>0</v>
      </c>
    </row>
    <row r="320" spans="3:8" x14ac:dyDescent="0.25">
      <c r="C320" s="93">
        <v>43516</v>
      </c>
      <c r="D320" t="s">
        <v>23</v>
      </c>
      <c r="E320" t="s">
        <v>37</v>
      </c>
      <c r="F320" t="s">
        <v>129</v>
      </c>
      <c r="G320" s="95">
        <v>9.1999999999999993</v>
      </c>
      <c r="H320" s="94">
        <v>0</v>
      </c>
    </row>
    <row r="321" spans="3:8" x14ac:dyDescent="0.25">
      <c r="C321" s="93">
        <v>43516</v>
      </c>
      <c r="D321" t="s">
        <v>23</v>
      </c>
      <c r="E321" t="s">
        <v>37</v>
      </c>
      <c r="F321" t="s">
        <v>303</v>
      </c>
      <c r="G321" s="95">
        <v>9.1999999999999993</v>
      </c>
      <c r="H321" s="94">
        <v>0</v>
      </c>
    </row>
    <row r="322" spans="3:8" x14ac:dyDescent="0.25">
      <c r="C322" s="93">
        <v>43516</v>
      </c>
      <c r="D322" t="s">
        <v>23</v>
      </c>
      <c r="E322" t="s">
        <v>37</v>
      </c>
      <c r="F322" t="s">
        <v>193</v>
      </c>
      <c r="G322" s="95">
        <v>9.1999999999999993</v>
      </c>
      <c r="H322" s="94">
        <v>0</v>
      </c>
    </row>
    <row r="323" spans="3:8" x14ac:dyDescent="0.25">
      <c r="C323" s="93">
        <v>43516</v>
      </c>
      <c r="D323" t="s">
        <v>23</v>
      </c>
      <c r="E323" t="s">
        <v>37</v>
      </c>
      <c r="F323" t="s">
        <v>173</v>
      </c>
      <c r="G323" s="95">
        <v>10.25</v>
      </c>
      <c r="H323" s="94">
        <v>0</v>
      </c>
    </row>
    <row r="324" spans="3:8" x14ac:dyDescent="0.25">
      <c r="C324" s="93">
        <v>43516</v>
      </c>
      <c r="D324" t="s">
        <v>23</v>
      </c>
      <c r="E324" t="s">
        <v>37</v>
      </c>
      <c r="F324" t="s">
        <v>154</v>
      </c>
      <c r="G324" s="95">
        <v>5</v>
      </c>
      <c r="H324" s="94">
        <v>0</v>
      </c>
    </row>
    <row r="325" spans="3:8" x14ac:dyDescent="0.25">
      <c r="C325" s="93">
        <v>43517</v>
      </c>
      <c r="D325" t="s">
        <v>72</v>
      </c>
      <c r="E325" t="s">
        <v>66</v>
      </c>
      <c r="F325" t="s">
        <v>548</v>
      </c>
      <c r="G325" s="95">
        <v>0</v>
      </c>
      <c r="H325" s="94">
        <v>2.4</v>
      </c>
    </row>
    <row r="326" spans="3:8" x14ac:dyDescent="0.25">
      <c r="C326" s="93">
        <v>43517</v>
      </c>
      <c r="D326" t="s">
        <v>21</v>
      </c>
      <c r="E326" t="s">
        <v>36</v>
      </c>
      <c r="F326" t="s">
        <v>548</v>
      </c>
      <c r="G326" s="95">
        <v>16</v>
      </c>
      <c r="H326" s="94">
        <v>0</v>
      </c>
    </row>
    <row r="327" spans="3:8" x14ac:dyDescent="0.25">
      <c r="C327" s="93">
        <v>43517</v>
      </c>
      <c r="D327" t="s">
        <v>21</v>
      </c>
      <c r="E327" t="s">
        <v>36</v>
      </c>
      <c r="F327" t="s">
        <v>548</v>
      </c>
      <c r="G327" s="95">
        <v>8</v>
      </c>
      <c r="H327" s="94">
        <v>0</v>
      </c>
    </row>
    <row r="328" spans="3:8" x14ac:dyDescent="0.25">
      <c r="C328" s="93">
        <v>43517</v>
      </c>
      <c r="D328" t="s">
        <v>23</v>
      </c>
      <c r="E328" t="s">
        <v>37</v>
      </c>
      <c r="F328" t="s">
        <v>201</v>
      </c>
      <c r="G328" s="95">
        <v>18.399999999999999</v>
      </c>
      <c r="H328" s="94">
        <v>0</v>
      </c>
    </row>
    <row r="329" spans="3:8" x14ac:dyDescent="0.25">
      <c r="C329" s="93">
        <v>43517</v>
      </c>
      <c r="D329" t="s">
        <v>23</v>
      </c>
      <c r="E329" t="s">
        <v>37</v>
      </c>
      <c r="F329" t="s">
        <v>129</v>
      </c>
      <c r="G329" s="95">
        <v>7.15</v>
      </c>
      <c r="H329" s="94">
        <v>0</v>
      </c>
    </row>
    <row r="330" spans="3:8" x14ac:dyDescent="0.25">
      <c r="C330" s="93">
        <v>43517</v>
      </c>
      <c r="D330" t="s">
        <v>23</v>
      </c>
      <c r="E330" t="s">
        <v>37</v>
      </c>
      <c r="F330" t="s">
        <v>427</v>
      </c>
      <c r="G330" s="95">
        <v>9.1999999999999993</v>
      </c>
      <c r="H330" s="94">
        <v>0</v>
      </c>
    </row>
    <row r="331" spans="3:8" x14ac:dyDescent="0.25">
      <c r="C331" s="93">
        <v>43517</v>
      </c>
      <c r="D331" t="s">
        <v>23</v>
      </c>
      <c r="E331" t="s">
        <v>37</v>
      </c>
      <c r="F331" t="s">
        <v>331</v>
      </c>
      <c r="G331" s="95">
        <v>2.4</v>
      </c>
      <c r="H331" s="94">
        <v>0</v>
      </c>
    </row>
    <row r="332" spans="3:8" x14ac:dyDescent="0.25">
      <c r="C332" s="93">
        <v>43517</v>
      </c>
      <c r="D332" t="s">
        <v>23</v>
      </c>
      <c r="E332" t="s">
        <v>37</v>
      </c>
      <c r="F332" t="s">
        <v>352</v>
      </c>
      <c r="G332" s="95">
        <v>3</v>
      </c>
      <c r="H332" s="94">
        <v>0</v>
      </c>
    </row>
    <row r="333" spans="3:8" x14ac:dyDescent="0.25">
      <c r="C333" s="93">
        <v>43517</v>
      </c>
      <c r="D333" t="s">
        <v>23</v>
      </c>
      <c r="E333" t="s">
        <v>37</v>
      </c>
      <c r="F333" t="s">
        <v>290</v>
      </c>
      <c r="G333" s="95">
        <v>7.45</v>
      </c>
      <c r="H333" s="94">
        <v>0</v>
      </c>
    </row>
    <row r="334" spans="3:8" x14ac:dyDescent="0.25">
      <c r="C334" s="93">
        <v>43517</v>
      </c>
      <c r="D334" t="s">
        <v>23</v>
      </c>
      <c r="E334" t="s">
        <v>37</v>
      </c>
      <c r="F334" t="s">
        <v>416</v>
      </c>
      <c r="G334" s="95">
        <v>110.45</v>
      </c>
      <c r="H334" s="94">
        <v>0</v>
      </c>
    </row>
    <row r="335" spans="3:8" x14ac:dyDescent="0.25">
      <c r="C335" s="93">
        <v>43518</v>
      </c>
      <c r="D335" t="s">
        <v>84</v>
      </c>
      <c r="E335" t="s">
        <v>58</v>
      </c>
      <c r="F335" t="s">
        <v>549</v>
      </c>
      <c r="G335" s="95">
        <v>84.12</v>
      </c>
      <c r="H335" s="94">
        <v>0</v>
      </c>
    </row>
    <row r="336" spans="3:8" x14ac:dyDescent="0.25">
      <c r="C336" s="93">
        <v>43518</v>
      </c>
      <c r="D336" t="s">
        <v>84</v>
      </c>
      <c r="E336" t="s">
        <v>66</v>
      </c>
      <c r="F336" t="s">
        <v>549</v>
      </c>
      <c r="G336" s="95">
        <v>157.69999999999999</v>
      </c>
      <c r="H336" s="94">
        <v>0</v>
      </c>
    </row>
    <row r="337" spans="3:8" x14ac:dyDescent="0.25">
      <c r="C337" s="93">
        <v>43518</v>
      </c>
      <c r="D337" t="s">
        <v>73</v>
      </c>
      <c r="E337" t="s">
        <v>35</v>
      </c>
      <c r="F337" t="s">
        <v>549</v>
      </c>
      <c r="G337" s="95">
        <v>10</v>
      </c>
      <c r="H337" s="94">
        <v>0</v>
      </c>
    </row>
    <row r="338" spans="3:8" x14ac:dyDescent="0.25">
      <c r="C338" s="93">
        <v>43518</v>
      </c>
      <c r="D338" t="s">
        <v>72</v>
      </c>
      <c r="E338" t="s">
        <v>64</v>
      </c>
      <c r="F338" t="s">
        <v>549</v>
      </c>
      <c r="G338" s="95">
        <v>15.25</v>
      </c>
      <c r="H338" s="94">
        <v>0</v>
      </c>
    </row>
    <row r="339" spans="3:8" x14ac:dyDescent="0.25">
      <c r="C339" s="93">
        <v>43518</v>
      </c>
      <c r="D339" t="s">
        <v>72</v>
      </c>
      <c r="E339" t="s">
        <v>35</v>
      </c>
      <c r="F339" t="s">
        <v>549</v>
      </c>
      <c r="G339" s="95">
        <v>20.8</v>
      </c>
      <c r="H339" s="94">
        <v>0</v>
      </c>
    </row>
    <row r="340" spans="3:8" x14ac:dyDescent="0.25">
      <c r="C340" s="93">
        <v>43518</v>
      </c>
      <c r="D340" t="s">
        <v>71</v>
      </c>
      <c r="E340" t="s">
        <v>58</v>
      </c>
      <c r="F340" t="s">
        <v>549</v>
      </c>
      <c r="G340" s="95">
        <v>27.5</v>
      </c>
      <c r="H340" s="94">
        <v>0</v>
      </c>
    </row>
    <row r="341" spans="3:8" x14ac:dyDescent="0.25">
      <c r="C341" s="93">
        <v>43518</v>
      </c>
      <c r="D341" t="s">
        <v>75</v>
      </c>
      <c r="E341" t="s">
        <v>63</v>
      </c>
      <c r="F341" t="s">
        <v>549</v>
      </c>
      <c r="G341" s="95">
        <v>56.75</v>
      </c>
      <c r="H341" s="94">
        <v>0</v>
      </c>
    </row>
    <row r="342" spans="3:8" x14ac:dyDescent="0.25">
      <c r="C342" s="93">
        <v>43518</v>
      </c>
      <c r="D342" t="s">
        <v>75</v>
      </c>
      <c r="E342" t="s">
        <v>65</v>
      </c>
      <c r="F342" t="s">
        <v>549</v>
      </c>
      <c r="G342" s="95">
        <v>1026.1199999999999</v>
      </c>
      <c r="H342" s="94">
        <v>0</v>
      </c>
    </row>
    <row r="343" spans="3:8" x14ac:dyDescent="0.25">
      <c r="C343" s="93">
        <v>43518</v>
      </c>
      <c r="D343" t="s">
        <v>21</v>
      </c>
      <c r="E343" t="s">
        <v>36</v>
      </c>
      <c r="F343" t="s">
        <v>549</v>
      </c>
      <c r="G343" s="95">
        <v>16</v>
      </c>
      <c r="H343" s="94">
        <v>0</v>
      </c>
    </row>
    <row r="344" spans="3:8" x14ac:dyDescent="0.25">
      <c r="C344" s="93">
        <v>43518</v>
      </c>
      <c r="D344" t="s">
        <v>70</v>
      </c>
      <c r="E344" t="s">
        <v>35</v>
      </c>
      <c r="F344" t="s">
        <v>549</v>
      </c>
      <c r="G344" s="95">
        <v>232.86</v>
      </c>
      <c r="H344" s="94">
        <v>0</v>
      </c>
    </row>
    <row r="345" spans="3:8" x14ac:dyDescent="0.25">
      <c r="C345" s="93">
        <v>43518</v>
      </c>
      <c r="D345" t="s">
        <v>82</v>
      </c>
      <c r="E345" t="s">
        <v>58</v>
      </c>
      <c r="F345" t="s">
        <v>549</v>
      </c>
      <c r="G345" s="95">
        <v>171.21</v>
      </c>
      <c r="H345" s="94">
        <v>0</v>
      </c>
    </row>
    <row r="346" spans="3:8" x14ac:dyDescent="0.25">
      <c r="C346" s="93">
        <v>43518</v>
      </c>
      <c r="D346" t="s">
        <v>81</v>
      </c>
      <c r="E346" t="s">
        <v>35</v>
      </c>
      <c r="F346" t="s">
        <v>549</v>
      </c>
      <c r="G346" s="95">
        <v>85.51</v>
      </c>
      <c r="H346" s="94">
        <v>0</v>
      </c>
    </row>
    <row r="347" spans="3:8" x14ac:dyDescent="0.25">
      <c r="C347" s="93">
        <v>43518</v>
      </c>
      <c r="D347" t="s">
        <v>23</v>
      </c>
      <c r="E347" t="s">
        <v>58</v>
      </c>
      <c r="F347" t="s">
        <v>549</v>
      </c>
      <c r="G347" s="95">
        <v>41.84</v>
      </c>
      <c r="H347" s="94">
        <v>0</v>
      </c>
    </row>
    <row r="348" spans="3:8" x14ac:dyDescent="0.25">
      <c r="C348" s="93">
        <v>43518</v>
      </c>
      <c r="D348" t="s">
        <v>23</v>
      </c>
      <c r="E348" t="s">
        <v>63</v>
      </c>
      <c r="F348" t="s">
        <v>549</v>
      </c>
      <c r="G348" s="95">
        <v>44.91</v>
      </c>
      <c r="H348" s="94">
        <v>0</v>
      </c>
    </row>
    <row r="349" spans="3:8" x14ac:dyDescent="0.25">
      <c r="C349" s="93">
        <v>43518</v>
      </c>
      <c r="D349" t="s">
        <v>23</v>
      </c>
      <c r="E349" t="s">
        <v>63</v>
      </c>
      <c r="F349" t="s">
        <v>549</v>
      </c>
      <c r="G349" s="95">
        <v>39.19</v>
      </c>
      <c r="H349" s="94">
        <v>0</v>
      </c>
    </row>
    <row r="350" spans="3:8" x14ac:dyDescent="0.25">
      <c r="C350" s="93">
        <v>43518</v>
      </c>
      <c r="D350" t="s">
        <v>23</v>
      </c>
      <c r="E350" t="s">
        <v>63</v>
      </c>
      <c r="F350" t="s">
        <v>549</v>
      </c>
      <c r="G350" s="95">
        <v>23.32</v>
      </c>
      <c r="H350" s="94">
        <v>0</v>
      </c>
    </row>
    <row r="351" spans="3:8" x14ac:dyDescent="0.25">
      <c r="C351" s="93">
        <v>43518</v>
      </c>
      <c r="D351" t="s">
        <v>23</v>
      </c>
      <c r="E351" t="s">
        <v>63</v>
      </c>
      <c r="F351" t="s">
        <v>549</v>
      </c>
      <c r="G351" s="95">
        <v>17.66</v>
      </c>
      <c r="H351" s="94">
        <v>0</v>
      </c>
    </row>
    <row r="352" spans="3:8" x14ac:dyDescent="0.25">
      <c r="C352" s="93">
        <v>43518</v>
      </c>
      <c r="D352" t="s">
        <v>23</v>
      </c>
      <c r="E352" t="s">
        <v>37</v>
      </c>
      <c r="F352" t="s">
        <v>411</v>
      </c>
      <c r="G352" s="95">
        <v>11.2</v>
      </c>
      <c r="H352" s="94">
        <v>0</v>
      </c>
    </row>
    <row r="353" spans="3:8" x14ac:dyDescent="0.25">
      <c r="C353" s="93">
        <v>43518</v>
      </c>
      <c r="D353" t="s">
        <v>23</v>
      </c>
      <c r="E353" t="s">
        <v>37</v>
      </c>
      <c r="F353" t="s">
        <v>132</v>
      </c>
      <c r="G353" s="95">
        <v>2.9</v>
      </c>
      <c r="H353" s="94">
        <v>0</v>
      </c>
    </row>
    <row r="354" spans="3:8" x14ac:dyDescent="0.25">
      <c r="C354" s="93">
        <v>43518</v>
      </c>
      <c r="D354" t="s">
        <v>23</v>
      </c>
      <c r="E354" t="s">
        <v>37</v>
      </c>
      <c r="F354" t="s">
        <v>141</v>
      </c>
      <c r="G354" s="95">
        <v>3.6</v>
      </c>
      <c r="H354" s="94">
        <v>0</v>
      </c>
    </row>
    <row r="355" spans="3:8" x14ac:dyDescent="0.25">
      <c r="C355" s="93">
        <v>43518</v>
      </c>
      <c r="D355" t="s">
        <v>23</v>
      </c>
      <c r="E355" t="s">
        <v>37</v>
      </c>
      <c r="F355" t="s">
        <v>129</v>
      </c>
      <c r="G355" s="95">
        <v>9.1999999999999993</v>
      </c>
      <c r="H355" s="94">
        <v>0</v>
      </c>
    </row>
    <row r="356" spans="3:8" x14ac:dyDescent="0.25">
      <c r="C356" s="93">
        <v>43518</v>
      </c>
      <c r="D356" t="s">
        <v>23</v>
      </c>
      <c r="E356" t="s">
        <v>37</v>
      </c>
      <c r="F356" t="s">
        <v>438</v>
      </c>
      <c r="G356" s="95">
        <v>3</v>
      </c>
      <c r="H356" s="94">
        <v>0</v>
      </c>
    </row>
    <row r="357" spans="3:8" x14ac:dyDescent="0.25">
      <c r="C357" s="93">
        <v>43518</v>
      </c>
      <c r="D357" t="s">
        <v>23</v>
      </c>
      <c r="E357" t="s">
        <v>37</v>
      </c>
      <c r="F357" t="s">
        <v>38</v>
      </c>
      <c r="G357" s="95">
        <v>23.05</v>
      </c>
      <c r="H357" s="94">
        <v>0</v>
      </c>
    </row>
    <row r="358" spans="3:8" x14ac:dyDescent="0.25">
      <c r="C358" s="93">
        <v>43518</v>
      </c>
      <c r="D358" t="s">
        <v>23</v>
      </c>
      <c r="E358" t="s">
        <v>37</v>
      </c>
      <c r="F358" t="s">
        <v>187</v>
      </c>
      <c r="G358" s="95">
        <v>12.65</v>
      </c>
      <c r="H358" s="94">
        <v>0</v>
      </c>
    </row>
    <row r="359" spans="3:8" x14ac:dyDescent="0.25">
      <c r="C359" s="93">
        <v>43518</v>
      </c>
      <c r="D359" t="s">
        <v>23</v>
      </c>
      <c r="E359" t="s">
        <v>37</v>
      </c>
      <c r="F359" t="s">
        <v>448</v>
      </c>
      <c r="G359" s="95">
        <v>10.25</v>
      </c>
      <c r="H359" s="94">
        <v>0</v>
      </c>
    </row>
    <row r="360" spans="3:8" x14ac:dyDescent="0.25">
      <c r="C360" s="93">
        <v>43521</v>
      </c>
      <c r="D360" t="s">
        <v>78</v>
      </c>
      <c r="E360" t="s">
        <v>550</v>
      </c>
      <c r="F360" t="s">
        <v>551</v>
      </c>
      <c r="G360" s="95">
        <v>327.85</v>
      </c>
      <c r="H360" s="94">
        <v>0</v>
      </c>
    </row>
    <row r="361" spans="3:8" x14ac:dyDescent="0.25">
      <c r="C361" s="93">
        <v>43521</v>
      </c>
      <c r="D361" t="s">
        <v>22</v>
      </c>
      <c r="E361" t="s">
        <v>36</v>
      </c>
      <c r="F361" t="s">
        <v>552</v>
      </c>
      <c r="G361" s="95">
        <v>8</v>
      </c>
      <c r="H361" s="94">
        <v>0</v>
      </c>
    </row>
    <row r="362" spans="3:8" x14ac:dyDescent="0.25">
      <c r="C362" s="93">
        <v>43521</v>
      </c>
      <c r="D362" t="s">
        <v>22</v>
      </c>
      <c r="E362" t="s">
        <v>550</v>
      </c>
      <c r="F362" t="s">
        <v>551</v>
      </c>
      <c r="G362" s="95">
        <v>159.63</v>
      </c>
      <c r="H362" s="94">
        <v>0</v>
      </c>
    </row>
    <row r="363" spans="3:8" x14ac:dyDescent="0.25">
      <c r="C363" s="93">
        <v>43521</v>
      </c>
      <c r="D363" t="s">
        <v>22</v>
      </c>
      <c r="E363" t="s">
        <v>550</v>
      </c>
      <c r="F363" t="s">
        <v>551</v>
      </c>
      <c r="G363" s="95">
        <v>61.62</v>
      </c>
      <c r="H363" s="94">
        <v>0</v>
      </c>
    </row>
    <row r="364" spans="3:8" x14ac:dyDescent="0.25">
      <c r="C364" s="93">
        <v>43521</v>
      </c>
      <c r="D364" t="s">
        <v>22</v>
      </c>
      <c r="E364" t="s">
        <v>550</v>
      </c>
      <c r="F364" t="s">
        <v>551</v>
      </c>
      <c r="G364" s="95">
        <v>60.58</v>
      </c>
      <c r="H364" s="94">
        <v>0</v>
      </c>
    </row>
    <row r="365" spans="3:8" x14ac:dyDescent="0.25">
      <c r="C365" s="93">
        <v>43521</v>
      </c>
      <c r="D365" t="s">
        <v>22</v>
      </c>
      <c r="E365" t="s">
        <v>550</v>
      </c>
      <c r="F365" t="s">
        <v>551</v>
      </c>
      <c r="G365" s="95">
        <v>56.43</v>
      </c>
      <c r="H365" s="94">
        <v>0</v>
      </c>
    </row>
    <row r="366" spans="3:8" x14ac:dyDescent="0.25">
      <c r="C366" s="93">
        <v>43521</v>
      </c>
      <c r="D366" t="s">
        <v>22</v>
      </c>
      <c r="E366" t="s">
        <v>550</v>
      </c>
      <c r="F366" t="s">
        <v>551</v>
      </c>
      <c r="G366" s="95">
        <v>55.12</v>
      </c>
      <c r="H366" s="94">
        <v>0</v>
      </c>
    </row>
    <row r="367" spans="3:8" x14ac:dyDescent="0.25">
      <c r="C367" s="93">
        <v>43521</v>
      </c>
      <c r="D367" t="s">
        <v>22</v>
      </c>
      <c r="E367" t="s">
        <v>550</v>
      </c>
      <c r="F367" t="s">
        <v>551</v>
      </c>
      <c r="G367" s="95">
        <v>28.57</v>
      </c>
      <c r="H367" s="94">
        <v>0</v>
      </c>
    </row>
    <row r="368" spans="3:8" x14ac:dyDescent="0.25">
      <c r="C368" s="93">
        <v>43521</v>
      </c>
      <c r="D368" t="s">
        <v>22</v>
      </c>
      <c r="E368" t="s">
        <v>550</v>
      </c>
      <c r="F368" t="s">
        <v>551</v>
      </c>
      <c r="G368" s="95">
        <v>27.72</v>
      </c>
      <c r="H368" s="94">
        <v>0</v>
      </c>
    </row>
    <row r="369" spans="3:8" x14ac:dyDescent="0.25">
      <c r="C369" s="93">
        <v>43521</v>
      </c>
      <c r="D369" t="s">
        <v>22</v>
      </c>
      <c r="E369" t="s">
        <v>550</v>
      </c>
      <c r="F369" t="s">
        <v>551</v>
      </c>
      <c r="G369" s="95">
        <v>21.76</v>
      </c>
      <c r="H369" s="94">
        <v>0</v>
      </c>
    </row>
    <row r="370" spans="3:8" x14ac:dyDescent="0.25">
      <c r="C370" s="93">
        <v>43521</v>
      </c>
      <c r="D370" t="s">
        <v>22</v>
      </c>
      <c r="E370" t="s">
        <v>550</v>
      </c>
      <c r="F370" t="s">
        <v>551</v>
      </c>
      <c r="G370" s="95">
        <v>17.510000000000002</v>
      </c>
      <c r="H370" s="94">
        <v>0</v>
      </c>
    </row>
    <row r="371" spans="3:8" x14ac:dyDescent="0.25">
      <c r="C371" s="93">
        <v>43521</v>
      </c>
      <c r="D371" t="s">
        <v>22</v>
      </c>
      <c r="E371" t="s">
        <v>550</v>
      </c>
      <c r="F371" t="s">
        <v>551</v>
      </c>
      <c r="G371" s="95">
        <v>11.08</v>
      </c>
      <c r="H371" s="94">
        <v>0</v>
      </c>
    </row>
    <row r="372" spans="3:8" x14ac:dyDescent="0.25">
      <c r="C372" s="93">
        <v>43521</v>
      </c>
      <c r="D372" t="s">
        <v>22</v>
      </c>
      <c r="E372" t="s">
        <v>550</v>
      </c>
      <c r="F372" t="s">
        <v>551</v>
      </c>
      <c r="G372" s="95">
        <v>10.71</v>
      </c>
      <c r="H372" s="94">
        <v>0</v>
      </c>
    </row>
    <row r="373" spans="3:8" x14ac:dyDescent="0.25">
      <c r="C373" s="93">
        <v>43521</v>
      </c>
      <c r="D373" t="s">
        <v>22</v>
      </c>
      <c r="E373" t="s">
        <v>550</v>
      </c>
      <c r="F373" t="s">
        <v>551</v>
      </c>
      <c r="G373" s="95">
        <v>10.6</v>
      </c>
      <c r="H373" s="94">
        <v>0</v>
      </c>
    </row>
    <row r="374" spans="3:8" x14ac:dyDescent="0.25">
      <c r="C374" s="93">
        <v>43521</v>
      </c>
      <c r="D374" t="s">
        <v>106</v>
      </c>
      <c r="E374" t="s">
        <v>64</v>
      </c>
      <c r="F374" t="s">
        <v>552</v>
      </c>
      <c r="G374" s="95">
        <v>29.96</v>
      </c>
      <c r="H374" s="94">
        <v>0</v>
      </c>
    </row>
    <row r="375" spans="3:8" x14ac:dyDescent="0.25">
      <c r="C375" s="93">
        <v>43521</v>
      </c>
      <c r="D375" t="s">
        <v>72</v>
      </c>
      <c r="E375" t="s">
        <v>35</v>
      </c>
      <c r="F375" t="s">
        <v>552</v>
      </c>
      <c r="G375" s="95">
        <v>74.400000000000006</v>
      </c>
      <c r="H375" s="94">
        <v>0</v>
      </c>
    </row>
    <row r="376" spans="3:8" x14ac:dyDescent="0.25">
      <c r="C376" s="93">
        <v>43521</v>
      </c>
      <c r="D376" t="s">
        <v>71</v>
      </c>
      <c r="E376" t="s">
        <v>550</v>
      </c>
      <c r="F376" t="s">
        <v>551</v>
      </c>
      <c r="G376" s="95">
        <v>156.97</v>
      </c>
      <c r="H376" s="94">
        <v>0</v>
      </c>
    </row>
    <row r="377" spans="3:8" x14ac:dyDescent="0.25">
      <c r="C377" s="93">
        <v>43521</v>
      </c>
      <c r="D377" t="s">
        <v>71</v>
      </c>
      <c r="E377" t="s">
        <v>35</v>
      </c>
      <c r="F377" t="s">
        <v>552</v>
      </c>
      <c r="G377" s="95">
        <v>293</v>
      </c>
      <c r="H377" s="94">
        <v>0</v>
      </c>
    </row>
    <row r="378" spans="3:8" x14ac:dyDescent="0.25">
      <c r="C378" s="93">
        <v>43521</v>
      </c>
      <c r="D378" t="s">
        <v>76</v>
      </c>
      <c r="E378" t="s">
        <v>550</v>
      </c>
      <c r="F378" t="s">
        <v>551</v>
      </c>
      <c r="G378" s="95">
        <v>191.12</v>
      </c>
      <c r="H378" s="94">
        <v>0</v>
      </c>
    </row>
    <row r="379" spans="3:8" x14ac:dyDescent="0.25">
      <c r="C379" s="93">
        <v>43521</v>
      </c>
      <c r="D379" t="s">
        <v>77</v>
      </c>
      <c r="E379" t="s">
        <v>36</v>
      </c>
      <c r="F379" t="s">
        <v>552</v>
      </c>
      <c r="G379" s="95">
        <v>24</v>
      </c>
      <c r="H379" s="94">
        <v>0</v>
      </c>
    </row>
    <row r="380" spans="3:8" x14ac:dyDescent="0.25">
      <c r="C380" s="93">
        <v>43521</v>
      </c>
      <c r="D380" t="s">
        <v>77</v>
      </c>
      <c r="E380" t="s">
        <v>35</v>
      </c>
      <c r="F380" t="s">
        <v>552</v>
      </c>
      <c r="G380" s="95">
        <v>9.85</v>
      </c>
      <c r="H380" s="94">
        <v>0</v>
      </c>
    </row>
    <row r="381" spans="3:8" x14ac:dyDescent="0.25">
      <c r="C381" s="93">
        <v>43521</v>
      </c>
      <c r="D381" t="s">
        <v>79</v>
      </c>
      <c r="E381" t="s">
        <v>550</v>
      </c>
      <c r="F381" t="s">
        <v>551</v>
      </c>
      <c r="G381" s="95">
        <v>90.45</v>
      </c>
      <c r="H381" s="94">
        <v>0</v>
      </c>
    </row>
    <row r="382" spans="3:8" x14ac:dyDescent="0.25">
      <c r="C382" s="93">
        <v>43521</v>
      </c>
      <c r="D382" t="s">
        <v>21</v>
      </c>
      <c r="E382" t="s">
        <v>36</v>
      </c>
      <c r="F382" t="s">
        <v>552</v>
      </c>
      <c r="G382" s="95">
        <v>48</v>
      </c>
      <c r="H382" s="94">
        <v>0</v>
      </c>
    </row>
    <row r="383" spans="3:8" x14ac:dyDescent="0.25">
      <c r="C383" s="93">
        <v>43521</v>
      </c>
      <c r="D383" t="s">
        <v>21</v>
      </c>
      <c r="E383" t="s">
        <v>36</v>
      </c>
      <c r="F383" t="s">
        <v>552</v>
      </c>
      <c r="G383" s="95">
        <v>32</v>
      </c>
      <c r="H383" s="94">
        <v>0</v>
      </c>
    </row>
    <row r="384" spans="3:8" x14ac:dyDescent="0.25">
      <c r="C384" s="93">
        <v>43521</v>
      </c>
      <c r="D384" t="s">
        <v>21</v>
      </c>
      <c r="E384" t="s">
        <v>36</v>
      </c>
      <c r="F384" t="s">
        <v>552</v>
      </c>
      <c r="G384" s="95">
        <v>24</v>
      </c>
      <c r="H384" s="94">
        <v>0</v>
      </c>
    </row>
    <row r="385" spans="3:8" x14ac:dyDescent="0.25">
      <c r="C385" s="93">
        <v>43521</v>
      </c>
      <c r="D385" t="s">
        <v>21</v>
      </c>
      <c r="E385" t="s">
        <v>36</v>
      </c>
      <c r="F385" t="s">
        <v>552</v>
      </c>
      <c r="G385" s="95">
        <v>16</v>
      </c>
      <c r="H385" s="94">
        <v>0</v>
      </c>
    </row>
    <row r="386" spans="3:8" x14ac:dyDescent="0.25">
      <c r="C386" s="93">
        <v>43521</v>
      </c>
      <c r="D386" t="s">
        <v>21</v>
      </c>
      <c r="E386" t="s">
        <v>36</v>
      </c>
      <c r="F386" t="s">
        <v>552</v>
      </c>
      <c r="G386" s="95">
        <v>8</v>
      </c>
      <c r="H386" s="94">
        <v>0</v>
      </c>
    </row>
    <row r="387" spans="3:8" x14ac:dyDescent="0.25">
      <c r="C387" s="93">
        <v>43521</v>
      </c>
      <c r="D387" t="s">
        <v>21</v>
      </c>
      <c r="E387" t="s">
        <v>550</v>
      </c>
      <c r="F387" t="s">
        <v>551</v>
      </c>
      <c r="G387" s="95">
        <v>739.91</v>
      </c>
      <c r="H387" s="94">
        <v>0</v>
      </c>
    </row>
    <row r="388" spans="3:8" x14ac:dyDescent="0.25">
      <c r="C388" s="93">
        <v>43521</v>
      </c>
      <c r="D388" t="s">
        <v>21</v>
      </c>
      <c r="E388" t="s">
        <v>550</v>
      </c>
      <c r="F388" t="s">
        <v>551</v>
      </c>
      <c r="G388" s="95">
        <v>717.11</v>
      </c>
      <c r="H388" s="94">
        <v>0</v>
      </c>
    </row>
    <row r="389" spans="3:8" x14ac:dyDescent="0.25">
      <c r="C389" s="93">
        <v>43521</v>
      </c>
      <c r="D389" t="s">
        <v>21</v>
      </c>
      <c r="E389" t="s">
        <v>550</v>
      </c>
      <c r="F389" t="s">
        <v>551</v>
      </c>
      <c r="G389" s="95">
        <v>646.41</v>
      </c>
      <c r="H389" s="94">
        <v>0</v>
      </c>
    </row>
    <row r="390" spans="3:8" x14ac:dyDescent="0.25">
      <c r="C390" s="93">
        <v>43521</v>
      </c>
      <c r="D390" t="s">
        <v>21</v>
      </c>
      <c r="E390" t="s">
        <v>550</v>
      </c>
      <c r="F390" t="s">
        <v>551</v>
      </c>
      <c r="G390" s="95">
        <v>639.91999999999996</v>
      </c>
      <c r="H390" s="94">
        <v>0</v>
      </c>
    </row>
    <row r="391" spans="3:8" x14ac:dyDescent="0.25">
      <c r="C391" s="93">
        <v>43521</v>
      </c>
      <c r="D391" t="s">
        <v>21</v>
      </c>
      <c r="E391" t="s">
        <v>550</v>
      </c>
      <c r="F391" t="s">
        <v>551</v>
      </c>
      <c r="G391" s="95">
        <v>536.64</v>
      </c>
      <c r="H391" s="94">
        <v>0</v>
      </c>
    </row>
    <row r="392" spans="3:8" x14ac:dyDescent="0.25">
      <c r="C392" s="93">
        <v>43521</v>
      </c>
      <c r="D392" t="s">
        <v>21</v>
      </c>
      <c r="E392" t="s">
        <v>550</v>
      </c>
      <c r="F392" t="s">
        <v>551</v>
      </c>
      <c r="G392" s="95">
        <v>486.58</v>
      </c>
      <c r="H392" s="94">
        <v>0</v>
      </c>
    </row>
    <row r="393" spans="3:8" x14ac:dyDescent="0.25">
      <c r="C393" s="93">
        <v>43521</v>
      </c>
      <c r="D393" t="s">
        <v>21</v>
      </c>
      <c r="E393" t="s">
        <v>550</v>
      </c>
      <c r="F393" t="s">
        <v>551</v>
      </c>
      <c r="G393" s="95">
        <v>395.45</v>
      </c>
      <c r="H393" s="94">
        <v>0</v>
      </c>
    </row>
    <row r="394" spans="3:8" x14ac:dyDescent="0.25">
      <c r="C394" s="93">
        <v>43521</v>
      </c>
      <c r="D394" t="s">
        <v>21</v>
      </c>
      <c r="E394" t="s">
        <v>550</v>
      </c>
      <c r="F394" t="s">
        <v>551</v>
      </c>
      <c r="G394" s="95">
        <v>371.65</v>
      </c>
      <c r="H394" s="94">
        <v>0</v>
      </c>
    </row>
    <row r="395" spans="3:8" x14ac:dyDescent="0.25">
      <c r="C395" s="93">
        <v>43521</v>
      </c>
      <c r="D395" t="s">
        <v>21</v>
      </c>
      <c r="E395" t="s">
        <v>550</v>
      </c>
      <c r="F395" t="s">
        <v>551</v>
      </c>
      <c r="G395" s="95">
        <v>319.01</v>
      </c>
      <c r="H395" s="94">
        <v>0</v>
      </c>
    </row>
    <row r="396" spans="3:8" x14ac:dyDescent="0.25">
      <c r="C396" s="93">
        <v>43521</v>
      </c>
      <c r="D396" t="s">
        <v>21</v>
      </c>
      <c r="E396" t="s">
        <v>550</v>
      </c>
      <c r="F396" t="s">
        <v>551</v>
      </c>
      <c r="G396" s="95">
        <v>308.57</v>
      </c>
      <c r="H396" s="94">
        <v>0</v>
      </c>
    </row>
    <row r="397" spans="3:8" x14ac:dyDescent="0.25">
      <c r="C397" s="93">
        <v>43521</v>
      </c>
      <c r="D397" t="s">
        <v>21</v>
      </c>
      <c r="E397" t="s">
        <v>550</v>
      </c>
      <c r="F397" t="s">
        <v>551</v>
      </c>
      <c r="G397" s="95">
        <v>287.85000000000002</v>
      </c>
      <c r="H397" s="94">
        <v>0</v>
      </c>
    </row>
    <row r="398" spans="3:8" x14ac:dyDescent="0.25">
      <c r="C398" s="93">
        <v>43521</v>
      </c>
      <c r="D398" t="s">
        <v>21</v>
      </c>
      <c r="E398" t="s">
        <v>550</v>
      </c>
      <c r="F398" t="s">
        <v>551</v>
      </c>
      <c r="G398" s="95">
        <v>243.25</v>
      </c>
      <c r="H398" s="94">
        <v>0</v>
      </c>
    </row>
    <row r="399" spans="3:8" x14ac:dyDescent="0.25">
      <c r="C399" s="93">
        <v>43521</v>
      </c>
      <c r="D399" t="s">
        <v>21</v>
      </c>
      <c r="E399" t="s">
        <v>550</v>
      </c>
      <c r="F399" t="s">
        <v>551</v>
      </c>
      <c r="G399" s="95">
        <v>231.33</v>
      </c>
      <c r="H399" s="94">
        <v>0</v>
      </c>
    </row>
    <row r="400" spans="3:8" x14ac:dyDescent="0.25">
      <c r="C400" s="93">
        <v>43521</v>
      </c>
      <c r="D400" t="s">
        <v>21</v>
      </c>
      <c r="E400" t="s">
        <v>550</v>
      </c>
      <c r="F400" t="s">
        <v>551</v>
      </c>
      <c r="G400" s="95">
        <v>215.46</v>
      </c>
      <c r="H400" s="94">
        <v>0</v>
      </c>
    </row>
    <row r="401" spans="3:8" x14ac:dyDescent="0.25">
      <c r="C401" s="93">
        <v>43521</v>
      </c>
      <c r="D401" t="s">
        <v>21</v>
      </c>
      <c r="E401" t="s">
        <v>550</v>
      </c>
      <c r="F401" t="s">
        <v>551</v>
      </c>
      <c r="G401" s="95">
        <v>162.05000000000001</v>
      </c>
      <c r="H401" s="94">
        <v>0</v>
      </c>
    </row>
    <row r="402" spans="3:8" x14ac:dyDescent="0.25">
      <c r="C402" s="93">
        <v>43521</v>
      </c>
      <c r="D402" t="s">
        <v>21</v>
      </c>
      <c r="E402" t="s">
        <v>550</v>
      </c>
      <c r="F402" t="s">
        <v>551</v>
      </c>
      <c r="G402" s="95">
        <v>140.37</v>
      </c>
      <c r="H402" s="94">
        <v>0</v>
      </c>
    </row>
    <row r="403" spans="3:8" x14ac:dyDescent="0.25">
      <c r="C403" s="93">
        <v>43521</v>
      </c>
      <c r="D403" t="s">
        <v>21</v>
      </c>
      <c r="E403" t="s">
        <v>550</v>
      </c>
      <c r="F403" t="s">
        <v>551</v>
      </c>
      <c r="G403" s="95">
        <v>129.44999999999999</v>
      </c>
      <c r="H403" s="94">
        <v>0</v>
      </c>
    </row>
    <row r="404" spans="3:8" x14ac:dyDescent="0.25">
      <c r="C404" s="93">
        <v>43521</v>
      </c>
      <c r="D404" t="s">
        <v>21</v>
      </c>
      <c r="E404" t="s">
        <v>550</v>
      </c>
      <c r="F404" t="s">
        <v>551</v>
      </c>
      <c r="G404" s="95">
        <v>127.85</v>
      </c>
      <c r="H404" s="94">
        <v>0</v>
      </c>
    </row>
    <row r="405" spans="3:8" x14ac:dyDescent="0.25">
      <c r="C405" s="93">
        <v>43521</v>
      </c>
      <c r="D405" t="s">
        <v>21</v>
      </c>
      <c r="E405" t="s">
        <v>550</v>
      </c>
      <c r="F405" t="s">
        <v>551</v>
      </c>
      <c r="G405" s="95">
        <v>101.38</v>
      </c>
      <c r="H405" s="94">
        <v>0</v>
      </c>
    </row>
    <row r="406" spans="3:8" x14ac:dyDescent="0.25">
      <c r="C406" s="93">
        <v>43521</v>
      </c>
      <c r="D406" t="s">
        <v>21</v>
      </c>
      <c r="E406" t="s">
        <v>550</v>
      </c>
      <c r="F406" t="s">
        <v>551</v>
      </c>
      <c r="G406" s="95">
        <v>99.42</v>
      </c>
      <c r="H406" s="94">
        <v>0</v>
      </c>
    </row>
    <row r="407" spans="3:8" x14ac:dyDescent="0.25">
      <c r="C407" s="93">
        <v>43521</v>
      </c>
      <c r="D407" t="s">
        <v>21</v>
      </c>
      <c r="E407" t="s">
        <v>550</v>
      </c>
      <c r="F407" t="s">
        <v>551</v>
      </c>
      <c r="G407" s="95">
        <v>47.09</v>
      </c>
      <c r="H407" s="94">
        <v>0</v>
      </c>
    </row>
    <row r="408" spans="3:8" x14ac:dyDescent="0.25">
      <c r="C408" s="93">
        <v>43521</v>
      </c>
      <c r="D408" t="s">
        <v>21</v>
      </c>
      <c r="E408" t="s">
        <v>550</v>
      </c>
      <c r="F408" t="s">
        <v>551</v>
      </c>
      <c r="G408" s="95">
        <v>45.85</v>
      </c>
      <c r="H408" s="94">
        <v>0</v>
      </c>
    </row>
    <row r="409" spans="3:8" x14ac:dyDescent="0.25">
      <c r="C409" s="93">
        <v>43521</v>
      </c>
      <c r="D409" t="s">
        <v>21</v>
      </c>
      <c r="E409" t="s">
        <v>550</v>
      </c>
      <c r="F409" t="s">
        <v>551</v>
      </c>
      <c r="G409" s="95">
        <v>45.01</v>
      </c>
      <c r="H409" s="94">
        <v>0</v>
      </c>
    </row>
    <row r="410" spans="3:8" x14ac:dyDescent="0.25">
      <c r="C410" s="93">
        <v>43521</v>
      </c>
      <c r="D410" t="s">
        <v>21</v>
      </c>
      <c r="E410" t="s">
        <v>550</v>
      </c>
      <c r="F410" t="s">
        <v>551</v>
      </c>
      <c r="G410" s="95">
        <v>12.59</v>
      </c>
      <c r="H410" s="94">
        <v>0</v>
      </c>
    </row>
    <row r="411" spans="3:8" x14ac:dyDescent="0.25">
      <c r="C411" s="93">
        <v>43521</v>
      </c>
      <c r="D411" t="s">
        <v>21</v>
      </c>
      <c r="E411" t="s">
        <v>550</v>
      </c>
      <c r="F411" t="s">
        <v>551</v>
      </c>
      <c r="G411" s="95">
        <v>10.29</v>
      </c>
      <c r="H411" s="94">
        <v>0</v>
      </c>
    </row>
    <row r="412" spans="3:8" x14ac:dyDescent="0.25">
      <c r="C412" s="93">
        <v>43521</v>
      </c>
      <c r="D412" t="s">
        <v>74</v>
      </c>
      <c r="E412" t="s">
        <v>35</v>
      </c>
      <c r="F412" t="s">
        <v>552</v>
      </c>
      <c r="G412" s="95">
        <v>35</v>
      </c>
      <c r="H412" s="94">
        <v>0</v>
      </c>
    </row>
    <row r="413" spans="3:8" x14ac:dyDescent="0.25">
      <c r="C413" s="93">
        <v>43521</v>
      </c>
      <c r="D413" t="s">
        <v>69</v>
      </c>
      <c r="E413" t="s">
        <v>550</v>
      </c>
      <c r="F413" t="s">
        <v>551</v>
      </c>
      <c r="G413" s="95">
        <v>99.97</v>
      </c>
      <c r="H413" s="94">
        <v>0</v>
      </c>
    </row>
    <row r="414" spans="3:8" x14ac:dyDescent="0.25">
      <c r="C414" s="93">
        <v>43521</v>
      </c>
      <c r="D414" t="s">
        <v>68</v>
      </c>
      <c r="E414" t="s">
        <v>550</v>
      </c>
      <c r="F414" t="s">
        <v>551</v>
      </c>
      <c r="G414" s="95">
        <v>983.17</v>
      </c>
      <c r="H414" s="94">
        <v>0</v>
      </c>
    </row>
    <row r="415" spans="3:8" x14ac:dyDescent="0.25">
      <c r="C415" s="93">
        <v>43521</v>
      </c>
      <c r="D415" t="s">
        <v>23</v>
      </c>
      <c r="E415" t="s">
        <v>36</v>
      </c>
      <c r="F415" t="s">
        <v>552</v>
      </c>
      <c r="G415" s="95">
        <v>8</v>
      </c>
      <c r="H415" s="94">
        <v>0</v>
      </c>
    </row>
    <row r="416" spans="3:8" x14ac:dyDescent="0.25">
      <c r="C416" s="93">
        <v>43521</v>
      </c>
      <c r="D416" t="s">
        <v>23</v>
      </c>
      <c r="E416" t="s">
        <v>37</v>
      </c>
      <c r="F416" t="s">
        <v>132</v>
      </c>
      <c r="G416" s="95">
        <v>4.05</v>
      </c>
      <c r="H416" s="94">
        <v>0</v>
      </c>
    </row>
    <row r="417" spans="3:8" x14ac:dyDescent="0.25">
      <c r="C417" s="93">
        <v>43521</v>
      </c>
      <c r="D417" t="s">
        <v>23</v>
      </c>
      <c r="E417" t="s">
        <v>37</v>
      </c>
      <c r="F417" t="s">
        <v>160</v>
      </c>
      <c r="G417" s="95">
        <v>3.25</v>
      </c>
      <c r="H417" s="94">
        <v>0</v>
      </c>
    </row>
    <row r="418" spans="3:8" x14ac:dyDescent="0.25">
      <c r="C418" s="93">
        <v>43521</v>
      </c>
      <c r="D418" t="s">
        <v>23</v>
      </c>
      <c r="E418" t="s">
        <v>37</v>
      </c>
      <c r="F418" t="s">
        <v>133</v>
      </c>
      <c r="G418" s="95">
        <v>25</v>
      </c>
      <c r="H418" s="94">
        <v>0</v>
      </c>
    </row>
    <row r="419" spans="3:8" x14ac:dyDescent="0.25">
      <c r="C419" s="93">
        <v>43521</v>
      </c>
      <c r="D419" t="s">
        <v>23</v>
      </c>
      <c r="E419" t="s">
        <v>550</v>
      </c>
      <c r="F419" t="s">
        <v>551</v>
      </c>
      <c r="G419" s="95">
        <v>44.84</v>
      </c>
      <c r="H419" s="94">
        <v>0</v>
      </c>
    </row>
    <row r="420" spans="3:8" x14ac:dyDescent="0.25">
      <c r="C420" s="93">
        <v>43521</v>
      </c>
      <c r="D420" t="s">
        <v>23</v>
      </c>
      <c r="E420" t="s">
        <v>550</v>
      </c>
      <c r="F420" t="s">
        <v>551</v>
      </c>
      <c r="G420" s="95">
        <v>43.5</v>
      </c>
      <c r="H420" s="94">
        <v>0</v>
      </c>
    </row>
    <row r="421" spans="3:8" x14ac:dyDescent="0.25">
      <c r="C421" s="93">
        <v>43521</v>
      </c>
      <c r="D421" t="s">
        <v>23</v>
      </c>
      <c r="E421" t="s">
        <v>550</v>
      </c>
      <c r="F421" t="s">
        <v>551</v>
      </c>
      <c r="G421" s="95">
        <v>21.09</v>
      </c>
      <c r="H421" s="94">
        <v>0</v>
      </c>
    </row>
    <row r="422" spans="3:8" x14ac:dyDescent="0.25">
      <c r="C422" s="93">
        <v>43522</v>
      </c>
      <c r="D422" t="s">
        <v>78</v>
      </c>
      <c r="E422" t="s">
        <v>36</v>
      </c>
      <c r="F422" t="s">
        <v>553</v>
      </c>
      <c r="G422" s="95">
        <v>75.5</v>
      </c>
      <c r="H422" s="94">
        <v>0</v>
      </c>
    </row>
    <row r="423" spans="3:8" x14ac:dyDescent="0.25">
      <c r="C423" s="93">
        <v>43522</v>
      </c>
      <c r="D423" t="s">
        <v>73</v>
      </c>
      <c r="E423" t="s">
        <v>35</v>
      </c>
      <c r="F423" t="s">
        <v>553</v>
      </c>
      <c r="G423" s="95">
        <v>181</v>
      </c>
      <c r="H423" s="94">
        <v>0</v>
      </c>
    </row>
    <row r="424" spans="3:8" x14ac:dyDescent="0.25">
      <c r="C424" s="93">
        <v>43522</v>
      </c>
      <c r="D424" t="s">
        <v>335</v>
      </c>
      <c r="E424" t="s">
        <v>63</v>
      </c>
      <c r="F424" t="s">
        <v>553</v>
      </c>
      <c r="G424" s="95">
        <v>69.900000000000006</v>
      </c>
      <c r="H424" s="94">
        <v>0</v>
      </c>
    </row>
    <row r="425" spans="3:8" x14ac:dyDescent="0.25">
      <c r="C425" s="93">
        <v>43522</v>
      </c>
      <c r="D425" t="s">
        <v>77</v>
      </c>
      <c r="E425" t="s">
        <v>35</v>
      </c>
      <c r="F425" t="s">
        <v>553</v>
      </c>
      <c r="G425" s="95">
        <v>10.25</v>
      </c>
      <c r="H425" s="94">
        <v>0</v>
      </c>
    </row>
    <row r="426" spans="3:8" x14ac:dyDescent="0.25">
      <c r="C426" s="93">
        <v>43522</v>
      </c>
      <c r="D426" t="s">
        <v>75</v>
      </c>
      <c r="E426" t="s">
        <v>63</v>
      </c>
      <c r="F426" t="s">
        <v>553</v>
      </c>
      <c r="G426" s="95">
        <v>26.25</v>
      </c>
      <c r="H426" s="94">
        <v>0</v>
      </c>
    </row>
    <row r="427" spans="3:8" x14ac:dyDescent="0.25">
      <c r="C427" s="93">
        <v>43522</v>
      </c>
      <c r="D427" t="s">
        <v>75</v>
      </c>
      <c r="E427" t="s">
        <v>66</v>
      </c>
      <c r="F427" t="s">
        <v>553</v>
      </c>
      <c r="G427" s="95">
        <v>56.9</v>
      </c>
      <c r="H427" s="94">
        <v>0</v>
      </c>
    </row>
    <row r="428" spans="3:8" x14ac:dyDescent="0.25">
      <c r="C428" s="93">
        <v>43522</v>
      </c>
      <c r="D428" t="s">
        <v>75</v>
      </c>
      <c r="E428" t="s">
        <v>554</v>
      </c>
      <c r="F428" t="s">
        <v>555</v>
      </c>
      <c r="G428" s="95">
        <v>0</v>
      </c>
      <c r="H428" s="94">
        <v>13600</v>
      </c>
    </row>
    <row r="429" spans="3:8" x14ac:dyDescent="0.25">
      <c r="C429" s="93">
        <v>43522</v>
      </c>
      <c r="D429" t="s">
        <v>75</v>
      </c>
      <c r="E429" t="s">
        <v>35</v>
      </c>
      <c r="F429" t="s">
        <v>553</v>
      </c>
      <c r="G429" s="95">
        <v>366.01</v>
      </c>
      <c r="H429" s="94">
        <v>0</v>
      </c>
    </row>
    <row r="430" spans="3:8" x14ac:dyDescent="0.25">
      <c r="C430" s="93">
        <v>43522</v>
      </c>
      <c r="D430" t="s">
        <v>21</v>
      </c>
      <c r="E430" t="s">
        <v>36</v>
      </c>
      <c r="F430" t="s">
        <v>553</v>
      </c>
      <c r="G430" s="95">
        <v>8</v>
      </c>
      <c r="H430" s="94">
        <v>0</v>
      </c>
    </row>
    <row r="431" spans="3:8" x14ac:dyDescent="0.25">
      <c r="C431" s="93">
        <v>43522</v>
      </c>
      <c r="D431" t="s">
        <v>86</v>
      </c>
      <c r="E431" t="s">
        <v>63</v>
      </c>
      <c r="F431" t="s">
        <v>553</v>
      </c>
      <c r="G431" s="95">
        <v>65</v>
      </c>
      <c r="H431" s="94">
        <v>0</v>
      </c>
    </row>
    <row r="432" spans="3:8" x14ac:dyDescent="0.25">
      <c r="C432" s="93">
        <v>43522</v>
      </c>
      <c r="D432" t="s">
        <v>81</v>
      </c>
      <c r="E432" t="s">
        <v>35</v>
      </c>
      <c r="F432" t="s">
        <v>553</v>
      </c>
      <c r="G432" s="95">
        <v>584.82000000000005</v>
      </c>
      <c r="H432" s="94">
        <v>0</v>
      </c>
    </row>
    <row r="433" spans="3:8" x14ac:dyDescent="0.25">
      <c r="C433" s="93">
        <v>43522</v>
      </c>
      <c r="D433" t="s">
        <v>68</v>
      </c>
      <c r="E433" t="s">
        <v>64</v>
      </c>
      <c r="F433" t="s">
        <v>553</v>
      </c>
      <c r="G433" s="95">
        <v>28</v>
      </c>
      <c r="H433" s="94">
        <v>0</v>
      </c>
    </row>
    <row r="434" spans="3:8" x14ac:dyDescent="0.25">
      <c r="C434" s="93">
        <v>43522</v>
      </c>
      <c r="D434" t="s">
        <v>23</v>
      </c>
      <c r="E434" t="s">
        <v>58</v>
      </c>
      <c r="F434" t="s">
        <v>553</v>
      </c>
      <c r="G434" s="95">
        <v>157.56</v>
      </c>
      <c r="H434" s="94">
        <v>0</v>
      </c>
    </row>
    <row r="435" spans="3:8" x14ac:dyDescent="0.25">
      <c r="C435" s="93">
        <v>43522</v>
      </c>
      <c r="D435" t="s">
        <v>23</v>
      </c>
      <c r="E435" t="s">
        <v>58</v>
      </c>
      <c r="F435" t="s">
        <v>553</v>
      </c>
      <c r="G435" s="95">
        <v>115.77</v>
      </c>
      <c r="H435" s="94">
        <v>0</v>
      </c>
    </row>
    <row r="436" spans="3:8" x14ac:dyDescent="0.25">
      <c r="C436" s="93">
        <v>43522</v>
      </c>
      <c r="D436" t="s">
        <v>23</v>
      </c>
      <c r="E436" t="s">
        <v>63</v>
      </c>
      <c r="F436" t="s">
        <v>553</v>
      </c>
      <c r="G436" s="95">
        <v>82.83</v>
      </c>
      <c r="H436" s="94">
        <v>0</v>
      </c>
    </row>
    <row r="437" spans="3:8" x14ac:dyDescent="0.25">
      <c r="C437" s="93">
        <v>43522</v>
      </c>
      <c r="D437" t="s">
        <v>23</v>
      </c>
      <c r="E437" t="s">
        <v>63</v>
      </c>
      <c r="F437" t="s">
        <v>553</v>
      </c>
      <c r="G437" s="95">
        <v>80</v>
      </c>
      <c r="H437" s="94">
        <v>0</v>
      </c>
    </row>
    <row r="438" spans="3:8" x14ac:dyDescent="0.25">
      <c r="C438" s="93">
        <v>43522</v>
      </c>
      <c r="D438" t="s">
        <v>23</v>
      </c>
      <c r="E438" t="s">
        <v>63</v>
      </c>
      <c r="F438" t="s">
        <v>553</v>
      </c>
      <c r="G438" s="95">
        <v>65.94</v>
      </c>
      <c r="H438" s="94">
        <v>0</v>
      </c>
    </row>
    <row r="439" spans="3:8" x14ac:dyDescent="0.25">
      <c r="C439" s="93">
        <v>43522</v>
      </c>
      <c r="D439" t="s">
        <v>23</v>
      </c>
      <c r="E439" t="s">
        <v>63</v>
      </c>
      <c r="F439" t="s">
        <v>553</v>
      </c>
      <c r="G439" s="95">
        <v>53.96</v>
      </c>
      <c r="H439" s="94">
        <v>0</v>
      </c>
    </row>
    <row r="440" spans="3:8" x14ac:dyDescent="0.25">
      <c r="C440" s="93">
        <v>43522</v>
      </c>
      <c r="D440" t="s">
        <v>23</v>
      </c>
      <c r="E440" t="s">
        <v>63</v>
      </c>
      <c r="F440" t="s">
        <v>553</v>
      </c>
      <c r="G440" s="95">
        <v>34.56</v>
      </c>
      <c r="H440" s="94">
        <v>0</v>
      </c>
    </row>
    <row r="441" spans="3:8" x14ac:dyDescent="0.25">
      <c r="C441" s="93">
        <v>43522</v>
      </c>
      <c r="D441" t="s">
        <v>23</v>
      </c>
      <c r="E441" t="s">
        <v>63</v>
      </c>
      <c r="F441" t="s">
        <v>553</v>
      </c>
      <c r="G441" s="95">
        <v>16.350000000000001</v>
      </c>
      <c r="H441" s="94">
        <v>0</v>
      </c>
    </row>
    <row r="442" spans="3:8" x14ac:dyDescent="0.25">
      <c r="C442" s="93">
        <v>43522</v>
      </c>
      <c r="D442" t="s">
        <v>23</v>
      </c>
      <c r="E442" t="s">
        <v>63</v>
      </c>
      <c r="F442" t="s">
        <v>553</v>
      </c>
      <c r="G442" s="95">
        <v>10.99</v>
      </c>
      <c r="H442" s="94">
        <v>0</v>
      </c>
    </row>
    <row r="443" spans="3:8" x14ac:dyDescent="0.25">
      <c r="C443" s="93">
        <v>43522</v>
      </c>
      <c r="D443" t="s">
        <v>23</v>
      </c>
      <c r="E443" t="s">
        <v>37</v>
      </c>
      <c r="F443" t="s">
        <v>181</v>
      </c>
      <c r="G443" s="95">
        <v>9.75</v>
      </c>
      <c r="H443" s="94">
        <v>0</v>
      </c>
    </row>
    <row r="444" spans="3:8" x14ac:dyDescent="0.25">
      <c r="C444" s="93">
        <v>43522</v>
      </c>
      <c r="D444" t="s">
        <v>23</v>
      </c>
      <c r="E444" t="s">
        <v>35</v>
      </c>
      <c r="F444" t="s">
        <v>553</v>
      </c>
      <c r="G444" s="95">
        <v>183.93</v>
      </c>
      <c r="H444" s="94">
        <v>0</v>
      </c>
    </row>
    <row r="445" spans="3:8" x14ac:dyDescent="0.25">
      <c r="C445" s="93">
        <v>43522</v>
      </c>
      <c r="D445" t="s">
        <v>23</v>
      </c>
      <c r="E445" t="s">
        <v>35</v>
      </c>
      <c r="F445" t="s">
        <v>553</v>
      </c>
      <c r="G445" s="95">
        <v>39</v>
      </c>
      <c r="H445" s="94">
        <v>0</v>
      </c>
    </row>
    <row r="446" spans="3:8" x14ac:dyDescent="0.25">
      <c r="C446" s="93">
        <v>43523</v>
      </c>
      <c r="D446" t="s">
        <v>22</v>
      </c>
      <c r="E446" t="s">
        <v>36</v>
      </c>
      <c r="F446" t="s">
        <v>556</v>
      </c>
      <c r="G446" s="95">
        <v>16</v>
      </c>
      <c r="H446" s="94">
        <v>0</v>
      </c>
    </row>
    <row r="447" spans="3:8" x14ac:dyDescent="0.25">
      <c r="C447" s="93">
        <v>43523</v>
      </c>
      <c r="D447" t="s">
        <v>22</v>
      </c>
      <c r="E447" t="s">
        <v>36</v>
      </c>
      <c r="F447" t="s">
        <v>556</v>
      </c>
      <c r="G447" s="95">
        <v>8</v>
      </c>
      <c r="H447" s="94">
        <v>0</v>
      </c>
    </row>
    <row r="448" spans="3:8" x14ac:dyDescent="0.25">
      <c r="C448" s="93">
        <v>43523</v>
      </c>
      <c r="D448" t="s">
        <v>77</v>
      </c>
      <c r="E448" t="s">
        <v>64</v>
      </c>
      <c r="F448" t="s">
        <v>556</v>
      </c>
      <c r="G448" s="95">
        <v>72</v>
      </c>
      <c r="H448" s="94">
        <v>0</v>
      </c>
    </row>
    <row r="449" spans="3:8" x14ac:dyDescent="0.25">
      <c r="C449" s="93">
        <v>43523</v>
      </c>
      <c r="D449" t="s">
        <v>75</v>
      </c>
      <c r="E449" t="s">
        <v>58</v>
      </c>
      <c r="F449" t="s">
        <v>556</v>
      </c>
      <c r="G449" s="95">
        <v>44</v>
      </c>
      <c r="H449" s="94">
        <v>0</v>
      </c>
    </row>
    <row r="450" spans="3:8" x14ac:dyDescent="0.25">
      <c r="C450" s="93">
        <v>43523</v>
      </c>
      <c r="D450" t="s">
        <v>21</v>
      </c>
      <c r="E450" t="s">
        <v>36</v>
      </c>
      <c r="F450" t="s">
        <v>556</v>
      </c>
      <c r="G450" s="95">
        <v>32</v>
      </c>
      <c r="H450" s="94">
        <v>0</v>
      </c>
    </row>
    <row r="451" spans="3:8" x14ac:dyDescent="0.25">
      <c r="C451" s="93">
        <v>43523</v>
      </c>
      <c r="D451" t="s">
        <v>21</v>
      </c>
      <c r="E451" t="s">
        <v>36</v>
      </c>
      <c r="F451" t="s">
        <v>556</v>
      </c>
      <c r="G451" s="95">
        <v>24</v>
      </c>
      <c r="H451" s="94">
        <v>0</v>
      </c>
    </row>
    <row r="452" spans="3:8" x14ac:dyDescent="0.25">
      <c r="C452" s="93">
        <v>43523</v>
      </c>
      <c r="D452" t="s">
        <v>21</v>
      </c>
      <c r="E452" t="s">
        <v>526</v>
      </c>
      <c r="F452" t="s">
        <v>557</v>
      </c>
      <c r="G452" s="95">
        <v>75.819999999999993</v>
      </c>
      <c r="H452" s="94">
        <v>0</v>
      </c>
    </row>
    <row r="453" spans="3:8" x14ac:dyDescent="0.25">
      <c r="C453" s="93">
        <v>43523</v>
      </c>
      <c r="D453" t="s">
        <v>23</v>
      </c>
      <c r="E453" t="s">
        <v>64</v>
      </c>
      <c r="F453" t="s">
        <v>556</v>
      </c>
      <c r="G453" s="95">
        <v>47.15</v>
      </c>
      <c r="H453" s="94">
        <v>0</v>
      </c>
    </row>
    <row r="454" spans="3:8" x14ac:dyDescent="0.25">
      <c r="C454" s="93">
        <v>43523</v>
      </c>
      <c r="D454" t="s">
        <v>23</v>
      </c>
      <c r="E454" t="s">
        <v>58</v>
      </c>
      <c r="F454" t="s">
        <v>556</v>
      </c>
      <c r="G454" s="95">
        <v>39.25</v>
      </c>
      <c r="H454" s="94">
        <v>0</v>
      </c>
    </row>
    <row r="455" spans="3:8" x14ac:dyDescent="0.25">
      <c r="C455" s="93">
        <v>43523</v>
      </c>
      <c r="D455" t="s">
        <v>23</v>
      </c>
      <c r="E455" t="s">
        <v>63</v>
      </c>
      <c r="F455" t="s">
        <v>556</v>
      </c>
      <c r="G455" s="95">
        <v>23.98</v>
      </c>
      <c r="H455" s="94">
        <v>0</v>
      </c>
    </row>
    <row r="456" spans="3:8" x14ac:dyDescent="0.25">
      <c r="C456" s="93">
        <v>43523</v>
      </c>
      <c r="D456" t="s">
        <v>23</v>
      </c>
      <c r="E456" t="s">
        <v>37</v>
      </c>
      <c r="F456" t="s">
        <v>135</v>
      </c>
      <c r="G456" s="95">
        <v>28</v>
      </c>
      <c r="H456" s="94">
        <v>0</v>
      </c>
    </row>
    <row r="457" spans="3:8" x14ac:dyDescent="0.25">
      <c r="C457" s="93">
        <v>43523</v>
      </c>
      <c r="D457" t="s">
        <v>23</v>
      </c>
      <c r="E457" t="s">
        <v>35</v>
      </c>
      <c r="F457" t="s">
        <v>556</v>
      </c>
      <c r="G457" s="95">
        <v>51.6</v>
      </c>
      <c r="H457" s="94">
        <v>0</v>
      </c>
    </row>
    <row r="458" spans="3:8" x14ac:dyDescent="0.25">
      <c r="C458" s="93">
        <v>43524</v>
      </c>
      <c r="D458" t="s">
        <v>23</v>
      </c>
      <c r="E458" t="s">
        <v>37</v>
      </c>
      <c r="F458" t="s">
        <v>59</v>
      </c>
      <c r="G458" s="95">
        <v>7.35</v>
      </c>
      <c r="H458" s="94">
        <v>0</v>
      </c>
    </row>
    <row r="459" spans="3:8" x14ac:dyDescent="0.25">
      <c r="C459" t="s">
        <v>737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E142"/>
  <sheetViews>
    <sheetView showGridLines="0" zoomScale="98" zoomScaleNormal="100" workbookViewId="0">
      <selection activeCell="C23" sqref="C23"/>
    </sheetView>
  </sheetViews>
  <sheetFormatPr baseColWidth="10" defaultColWidth="9.140625" defaultRowHeight="15" x14ac:dyDescent="0.25"/>
  <cols>
    <col min="2" max="2" width="11.85546875" style="9" customWidth="1"/>
    <col min="3" max="4" width="9.140625" style="9"/>
    <col min="5" max="5" width="7.7109375" style="9" customWidth="1"/>
    <col min="6" max="7" width="9.140625" style="9"/>
  </cols>
  <sheetData>
    <row r="1" spans="2:8" x14ac:dyDescent="0.25">
      <c r="B1" s="10"/>
    </row>
    <row r="2" spans="2:8" x14ac:dyDescent="0.25">
      <c r="B2" s="10"/>
    </row>
    <row r="3" spans="2:8" x14ac:dyDescent="0.25">
      <c r="B3" s="40"/>
      <c r="C3" s="41" t="str">
        <f t="array" ref="C3:H3">TRANSPOSE(Leyenda!$A$1:$A$6)</f>
        <v>Alimentación</v>
      </c>
      <c r="D3" s="41" t="str">
        <v>Viáticos</v>
      </c>
      <c r="E3" s="41" t="str">
        <v>Reconocimientos</v>
      </c>
      <c r="F3" s="41" t="str">
        <v>Celebraciones</v>
      </c>
      <c r="G3" s="41" t="str">
        <v>Brindis participación</v>
      </c>
      <c r="H3" s="41" t="str">
        <v>Horas extras</v>
      </c>
    </row>
    <row r="4" spans="2:8" x14ac:dyDescent="0.25">
      <c r="B4" s="40" t="s">
        <v>25</v>
      </c>
      <c r="C4" s="40">
        <f>Dashboard!J16</f>
        <v>0.88396293394500636</v>
      </c>
      <c r="D4" s="40">
        <f>Dashboard!N16</f>
        <v>0.84403337919883492</v>
      </c>
      <c r="E4" s="40">
        <f>Dashboard!R16</f>
        <v>0.99584486373165626</v>
      </c>
      <c r="F4" s="40">
        <f>Dashboard!V16</f>
        <v>0.90218803749569998</v>
      </c>
      <c r="G4" s="40">
        <f>Dashboard!Z16</f>
        <v>1</v>
      </c>
      <c r="H4" s="42">
        <f>Dashboard!F16</f>
        <v>0.910602610214994</v>
      </c>
    </row>
    <row r="5" spans="2:8" x14ac:dyDescent="0.25">
      <c r="B5" s="40" t="s">
        <v>26</v>
      </c>
      <c r="C5" s="40">
        <f t="shared" ref="C5:H5" si="0">IF(valSelOption&lt;&gt;C$3,1-C4,0)</f>
        <v>0</v>
      </c>
      <c r="D5" s="40">
        <f t="shared" si="0"/>
        <v>0.15596662080116508</v>
      </c>
      <c r="E5" s="40">
        <f t="shared" si="0"/>
        <v>4.1551362683437398E-3</v>
      </c>
      <c r="F5" s="40">
        <f t="shared" si="0"/>
        <v>9.7811962504300021E-2</v>
      </c>
      <c r="G5" s="40">
        <f t="shared" si="0"/>
        <v>0</v>
      </c>
      <c r="H5" s="40">
        <f t="shared" si="0"/>
        <v>8.9397389785005998E-2</v>
      </c>
    </row>
    <row r="6" spans="2:8" x14ac:dyDescent="0.25">
      <c r="B6" s="40" t="s">
        <v>27</v>
      </c>
      <c r="C6" s="40">
        <f t="shared" ref="C6:H6" si="1">IF(valSelOption=C$3,1-C4,0)</f>
        <v>0.11603706605499364</v>
      </c>
      <c r="D6" s="40">
        <f t="shared" si="1"/>
        <v>0</v>
      </c>
      <c r="E6" s="40">
        <f t="shared" si="1"/>
        <v>0</v>
      </c>
      <c r="F6" s="40">
        <f t="shared" si="1"/>
        <v>0</v>
      </c>
      <c r="G6" s="40">
        <f t="shared" si="1"/>
        <v>0</v>
      </c>
      <c r="H6" s="40">
        <f t="shared" si="1"/>
        <v>0</v>
      </c>
    </row>
    <row r="7" spans="2:8" x14ac:dyDescent="0.25">
      <c r="B7" s="10"/>
    </row>
    <row r="8" spans="2:8" x14ac:dyDescent="0.25">
      <c r="B8" s="10"/>
    </row>
    <row r="9" spans="2:8" x14ac:dyDescent="0.25">
      <c r="B9" s="10"/>
    </row>
    <row r="10" spans="2:8" x14ac:dyDescent="0.25">
      <c r="B10" s="43">
        <v>5</v>
      </c>
      <c r="C10" s="44" t="str">
        <f>INDEX(B14:C19,MATCH(B10,C14:C19,),1)</f>
        <v>Área</v>
      </c>
      <c r="D10" s="41">
        <f>VLOOKUP(B10,$C$14:$E$19,3,)</f>
        <v>0</v>
      </c>
      <c r="G10" s="9" t="s">
        <v>15</v>
      </c>
    </row>
    <row r="11" spans="2:8" x14ac:dyDescent="0.25">
      <c r="B11" s="105"/>
      <c r="C11" s="106"/>
      <c r="D11" s="87"/>
    </row>
    <row r="12" spans="2:8" x14ac:dyDescent="0.25">
      <c r="B12" s="105"/>
      <c r="C12" s="106"/>
      <c r="D12" s="87"/>
    </row>
    <row r="13" spans="2:8" x14ac:dyDescent="0.25">
      <c r="B13" s="10"/>
    </row>
    <row r="14" spans="2:8" x14ac:dyDescent="0.25">
      <c r="B14" s="10" t="s">
        <v>13</v>
      </c>
      <c r="C14" s="9">
        <v>6</v>
      </c>
      <c r="D14" s="10" t="str">
        <f>B14</f>
        <v>Fecha</v>
      </c>
      <c r="E14" s="9">
        <f t="array" ref="E14:E19">TRANSPOSE(Tabla!AT7:AY7)</f>
        <v>0</v>
      </c>
    </row>
    <row r="15" spans="2:8" x14ac:dyDescent="0.25">
      <c r="B15" s="10" t="s">
        <v>24</v>
      </c>
      <c r="C15" s="9">
        <v>5</v>
      </c>
      <c r="D15" s="10" t="str">
        <f t="shared" ref="D15:D23" si="2">B15</f>
        <v>Área</v>
      </c>
      <c r="E15" s="9">
        <v>0</v>
      </c>
    </row>
    <row r="16" spans="2:8" x14ac:dyDescent="0.25">
      <c r="B16" s="10" t="s">
        <v>15</v>
      </c>
      <c r="C16" s="9">
        <v>1</v>
      </c>
      <c r="D16" s="10" t="str">
        <f t="shared" si="2"/>
        <v>Asiento</v>
      </c>
      <c r="E16" s="9">
        <v>0</v>
      </c>
    </row>
    <row r="17" spans="1:83" x14ac:dyDescent="0.25">
      <c r="B17" s="10" t="s">
        <v>14</v>
      </c>
      <c r="C17" s="9">
        <v>2</v>
      </c>
      <c r="D17" s="10" t="str">
        <f t="shared" si="2"/>
        <v>Comprobante</v>
      </c>
      <c r="E17" s="9">
        <v>0</v>
      </c>
    </row>
    <row r="18" spans="1:83" x14ac:dyDescent="0.25">
      <c r="B18" s="10" t="s">
        <v>16</v>
      </c>
      <c r="C18" s="9">
        <v>3</v>
      </c>
      <c r="D18" s="10" t="str">
        <f t="shared" si="2"/>
        <v>Débito</v>
      </c>
      <c r="E18" s="9">
        <v>0</v>
      </c>
    </row>
    <row r="19" spans="1:83" x14ac:dyDescent="0.25">
      <c r="B19" s="10" t="s">
        <v>17</v>
      </c>
      <c r="C19" s="9">
        <v>4</v>
      </c>
      <c r="D19" s="10" t="str">
        <f t="shared" si="2"/>
        <v>Crédito</v>
      </c>
      <c r="E19" s="9">
        <v>0</v>
      </c>
    </row>
    <row r="20" spans="1:83" x14ac:dyDescent="0.25">
      <c r="B20" s="10" t="s">
        <v>99</v>
      </c>
      <c r="C20" s="9">
        <v>68</v>
      </c>
      <c r="D20" s="10" t="str">
        <f t="shared" si="2"/>
        <v>Barra</v>
      </c>
    </row>
    <row r="21" spans="1:83" x14ac:dyDescent="0.25">
      <c r="B21" s="10" t="s">
        <v>56</v>
      </c>
      <c r="C21" s="9">
        <v>2</v>
      </c>
      <c r="D21" s="10" t="str">
        <f t="shared" si="2"/>
        <v>Año</v>
      </c>
      <c r="E21">
        <f>VLOOKUP(C21,Tabla!O:P,2,0)</f>
        <v>2019</v>
      </c>
    </row>
    <row r="22" spans="1:83" x14ac:dyDescent="0.25">
      <c r="B22" s="10" t="s">
        <v>87</v>
      </c>
      <c r="C22" s="9">
        <v>1</v>
      </c>
      <c r="D22" s="10" t="str">
        <f t="shared" si="2"/>
        <v>Mes</v>
      </c>
      <c r="E22" s="9" t="e">
        <f>VLOOKUP(C22,Tabla!$S$9:$U$20,3,0)</f>
        <v>#N/A</v>
      </c>
    </row>
    <row r="23" spans="1:83" x14ac:dyDescent="0.25">
      <c r="B23" s="10" t="s">
        <v>741</v>
      </c>
      <c r="C23" s="9">
        <v>2</v>
      </c>
      <c r="D23" s="10" t="str">
        <f t="shared" si="2"/>
        <v>Orden</v>
      </c>
    </row>
    <row r="24" spans="1:83" x14ac:dyDescent="0.25">
      <c r="B24" s="10"/>
      <c r="D24" s="10"/>
    </row>
    <row r="25" spans="1:83" x14ac:dyDescent="0.25">
      <c r="B25" s="10"/>
      <c r="D25" s="10"/>
    </row>
    <row r="26" spans="1:83" x14ac:dyDescent="0.25">
      <c r="B26" s="10" t="s">
        <v>28</v>
      </c>
      <c r="D26" s="9" t="s">
        <v>30</v>
      </c>
      <c r="E26" s="9">
        <v>1</v>
      </c>
      <c r="F26" s="9" t="str">
        <f>CHOOSE(E26,"xlAscending","xlDescending")</f>
        <v>xlAscending</v>
      </c>
    </row>
    <row r="27" spans="1:83" x14ac:dyDescent="0.25">
      <c r="B27" s="10" t="s">
        <v>29</v>
      </c>
    </row>
    <row r="30" spans="1:83" x14ac:dyDescent="0.25">
      <c r="B30"/>
      <c r="C30"/>
      <c r="D30"/>
      <c r="E30"/>
      <c r="F30"/>
      <c r="G30"/>
      <c r="J30" s="1"/>
      <c r="M30" s="3"/>
    </row>
    <row r="31" spans="1:83" x14ac:dyDescent="0.25">
      <c r="B31" t="s">
        <v>0</v>
      </c>
      <c r="C31" s="2" t="s">
        <v>2</v>
      </c>
      <c r="D31"/>
      <c r="E31"/>
      <c r="F31"/>
      <c r="G31"/>
      <c r="J31" s="1"/>
      <c r="M31" s="3"/>
      <c r="N31" s="8"/>
    </row>
    <row r="32" spans="1:83" x14ac:dyDescent="0.25">
      <c r="A32" s="13"/>
      <c r="B32" s="13" t="s">
        <v>31</v>
      </c>
      <c r="C32" s="47">
        <v>37</v>
      </c>
      <c r="D32" s="13"/>
      <c r="E32" s="13"/>
      <c r="F32" s="13"/>
      <c r="G32" s="13"/>
      <c r="H32" s="13"/>
      <c r="I32" s="13"/>
      <c r="J32" s="15"/>
      <c r="K32" s="13"/>
      <c r="L32" s="13"/>
      <c r="M32" s="12"/>
      <c r="N32" s="13"/>
      <c r="O32" s="13"/>
      <c r="P32" s="13"/>
      <c r="Q32" s="13"/>
      <c r="R32" s="13"/>
      <c r="S32" s="13"/>
      <c r="T32" s="13"/>
      <c r="U32" s="13"/>
      <c r="V32" s="13"/>
      <c r="W32" s="13"/>
      <c r="X32" s="13"/>
      <c r="Y32" s="13"/>
      <c r="Z32" s="13"/>
      <c r="AA32" s="16"/>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row>
    <row r="33" spans="1:83" x14ac:dyDescent="0.25">
      <c r="A33" s="13"/>
      <c r="B33" s="16"/>
      <c r="C33" s="13"/>
      <c r="D33" s="17"/>
      <c r="E33" s="13"/>
      <c r="F33" s="13"/>
      <c r="G33" s="14"/>
      <c r="H33" s="17"/>
      <c r="I33" s="13"/>
      <c r="J33" s="15"/>
      <c r="K33" s="13"/>
      <c r="L33" s="13"/>
      <c r="M33" s="12"/>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row>
    <row r="34" spans="1:83" x14ac:dyDescent="0.25">
      <c r="A34" s="13"/>
      <c r="B34" s="16"/>
      <c r="C34" s="13"/>
      <c r="D34" s="13"/>
      <c r="E34" s="13"/>
      <c r="F34" s="13"/>
      <c r="G34" s="13"/>
      <c r="H34" s="13"/>
      <c r="I34" s="14"/>
      <c r="J34" s="14"/>
      <c r="K34" s="14"/>
      <c r="L34" s="14"/>
      <c r="M34" s="14"/>
      <c r="N34" s="18"/>
      <c r="O34" s="18"/>
      <c r="P34" s="18"/>
      <c r="Q34" s="18"/>
      <c r="R34" s="18"/>
      <c r="S34" s="19"/>
      <c r="T34" s="19"/>
      <c r="U34" s="19"/>
      <c r="V34" s="19"/>
      <c r="W34" s="19"/>
      <c r="X34" s="13"/>
      <c r="Y34" s="20"/>
      <c r="Z34" s="13"/>
      <c r="AA34" s="14"/>
      <c r="AB34" s="14"/>
      <c r="AC34" s="14"/>
      <c r="AD34" s="14"/>
      <c r="AE34" s="14"/>
      <c r="AF34" s="13"/>
      <c r="AG34" s="16"/>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row>
    <row r="35" spans="1:83" x14ac:dyDescent="0.25">
      <c r="A35" s="13"/>
      <c r="B35" s="15"/>
      <c r="C35" s="13"/>
      <c r="D35" s="13"/>
      <c r="E35" s="13"/>
      <c r="F35" s="13"/>
      <c r="G35" s="13"/>
      <c r="H35" s="13"/>
      <c r="I35" s="21"/>
      <c r="J35" s="21"/>
      <c r="K35" s="21"/>
      <c r="L35" s="21"/>
      <c r="M35" s="21"/>
      <c r="N35" s="22"/>
      <c r="O35" s="22"/>
      <c r="P35" s="22"/>
      <c r="Q35" s="22"/>
      <c r="R35" s="22"/>
      <c r="S35" s="23"/>
      <c r="T35" s="23"/>
      <c r="U35" s="23"/>
      <c r="V35" s="23"/>
      <c r="W35" s="23"/>
      <c r="X35" s="13"/>
      <c r="Y35" s="20"/>
      <c r="Z35" s="13"/>
      <c r="AA35" s="14"/>
      <c r="AB35" s="14"/>
      <c r="AC35" s="14"/>
      <c r="AD35" s="14"/>
      <c r="AE35" s="14"/>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row>
    <row r="36" spans="1:83" x14ac:dyDescent="0.25">
      <c r="A36" s="13"/>
      <c r="B36" s="15"/>
      <c r="C36" s="13"/>
      <c r="D36" s="13"/>
      <c r="E36" s="13"/>
      <c r="F36" s="13"/>
      <c r="G36" s="13"/>
      <c r="H36" s="13"/>
      <c r="I36" s="21"/>
      <c r="J36" s="21"/>
      <c r="K36" s="21"/>
      <c r="L36" s="21"/>
      <c r="M36" s="21"/>
      <c r="N36" s="22"/>
      <c r="O36" s="22"/>
      <c r="P36" s="22"/>
      <c r="Q36" s="22"/>
      <c r="R36" s="22"/>
      <c r="S36" s="23"/>
      <c r="T36" s="23"/>
      <c r="U36" s="23"/>
      <c r="V36" s="23"/>
      <c r="W36" s="23"/>
      <c r="X36" s="13"/>
      <c r="Y36" s="20"/>
      <c r="Z36" s="13"/>
      <c r="AA36" s="14"/>
      <c r="AB36" s="14"/>
      <c r="AC36" s="14"/>
      <c r="AD36" s="14"/>
      <c r="AE36" s="14"/>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row>
    <row r="37" spans="1:83" x14ac:dyDescent="0.25">
      <c r="A37" s="13"/>
      <c r="B37" s="15"/>
      <c r="C37" s="13"/>
      <c r="D37" s="13"/>
      <c r="E37" s="13"/>
      <c r="F37" s="13"/>
      <c r="G37" s="13"/>
      <c r="H37" s="13"/>
      <c r="I37" s="21"/>
      <c r="J37" s="21"/>
      <c r="K37" s="21"/>
      <c r="L37" s="21"/>
      <c r="M37" s="21"/>
      <c r="N37" s="22"/>
      <c r="O37" s="22"/>
      <c r="P37" s="22"/>
      <c r="Q37" s="22"/>
      <c r="R37" s="22"/>
      <c r="S37" s="23"/>
      <c r="T37" s="23"/>
      <c r="U37" s="23"/>
      <c r="V37" s="23"/>
      <c r="W37" s="23"/>
      <c r="X37" s="13"/>
      <c r="Y37" s="20"/>
      <c r="Z37" s="13"/>
      <c r="AA37" s="14"/>
      <c r="AB37" s="14"/>
      <c r="AC37" s="14"/>
      <c r="AD37" s="14"/>
      <c r="AE37" s="14"/>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row>
    <row r="38" spans="1:83" x14ac:dyDescent="0.25">
      <c r="A38" s="13"/>
      <c r="B38" s="15"/>
      <c r="C38" s="13"/>
      <c r="D38" s="13"/>
      <c r="E38" s="13"/>
      <c r="F38" s="13"/>
      <c r="G38" s="13"/>
      <c r="H38" s="13"/>
      <c r="I38" s="21"/>
      <c r="J38" s="21"/>
      <c r="K38" s="21"/>
      <c r="L38" s="21"/>
      <c r="M38" s="21"/>
      <c r="N38" s="22"/>
      <c r="O38" s="22"/>
      <c r="P38" s="22"/>
      <c r="Q38" s="22"/>
      <c r="R38" s="22"/>
      <c r="S38" s="23"/>
      <c r="T38" s="23"/>
      <c r="U38" s="23"/>
      <c r="V38" s="23"/>
      <c r="W38" s="23"/>
      <c r="X38" s="13"/>
      <c r="Y38" s="20"/>
      <c r="Z38" s="13"/>
      <c r="AA38" s="16"/>
      <c r="AB38" s="13"/>
      <c r="AC38" s="13"/>
      <c r="AD38" s="13"/>
      <c r="AE38" s="13"/>
      <c r="AF38" s="13"/>
      <c r="AG38" s="16"/>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row>
    <row r="39" spans="1:83" x14ac:dyDescent="0.25">
      <c r="A39" s="13"/>
      <c r="B39" s="15"/>
      <c r="C39" s="13"/>
      <c r="D39" s="13"/>
      <c r="E39" s="13"/>
      <c r="F39" s="13"/>
      <c r="G39" s="13"/>
      <c r="H39" s="13"/>
      <c r="I39" s="21"/>
      <c r="J39" s="21"/>
      <c r="K39" s="21"/>
      <c r="L39" s="21"/>
      <c r="M39" s="21"/>
      <c r="N39" s="22"/>
      <c r="O39" s="22"/>
      <c r="P39" s="22"/>
      <c r="Q39" s="22"/>
      <c r="R39" s="22"/>
      <c r="S39" s="23"/>
      <c r="T39" s="23"/>
      <c r="U39" s="23"/>
      <c r="V39" s="23"/>
      <c r="W39" s="23"/>
      <c r="X39" s="13"/>
      <c r="Y39" s="13"/>
      <c r="Z39" s="13"/>
      <c r="AA39" s="13"/>
      <c r="AB39" s="13"/>
      <c r="AC39" s="13"/>
      <c r="AD39" s="13"/>
      <c r="AE39" s="13"/>
      <c r="AF39" s="13"/>
      <c r="AG39" s="13"/>
      <c r="AH39" s="13"/>
      <c r="AI39" s="13"/>
      <c r="AJ39" s="13"/>
      <c r="AK39" s="13"/>
      <c r="AL39" s="13"/>
      <c r="AM39" s="13"/>
      <c r="AN39" s="13"/>
      <c r="AO39" s="13"/>
      <c r="AP39" s="13"/>
      <c r="AQ39" s="13"/>
      <c r="AR39" s="13"/>
      <c r="AS39" s="13"/>
      <c r="AT39" s="13"/>
      <c r="AU39" s="13"/>
      <c r="AV39" s="13"/>
      <c r="AW39" s="13"/>
      <c r="AX39" s="13"/>
      <c r="AY39" s="13"/>
      <c r="AZ39" s="13"/>
      <c r="BA39" s="13"/>
      <c r="BB39" s="13"/>
      <c r="BC39" s="13"/>
      <c r="BD39" s="13"/>
      <c r="BE39" s="13"/>
      <c r="BF39" s="13"/>
      <c r="BG39" s="13"/>
      <c r="BH39" s="13"/>
      <c r="BI39" s="13"/>
      <c r="BJ39" s="13"/>
      <c r="BK39" s="13"/>
      <c r="BL39" s="13"/>
      <c r="BM39" s="13"/>
      <c r="BN39" s="13"/>
      <c r="BO39" s="13"/>
      <c r="BP39" s="13"/>
      <c r="BQ39" s="13"/>
      <c r="BR39" s="13"/>
      <c r="BS39" s="13"/>
      <c r="BT39" s="13"/>
      <c r="BU39" s="13"/>
      <c r="BV39" s="13"/>
      <c r="BW39" s="13"/>
      <c r="BX39" s="13"/>
      <c r="BY39" s="13"/>
      <c r="BZ39" s="13"/>
      <c r="CA39" s="13"/>
      <c r="CB39" s="13"/>
      <c r="CC39" s="13"/>
      <c r="CD39" s="13"/>
      <c r="CE39" s="13"/>
    </row>
    <row r="40" spans="1:83" x14ac:dyDescent="0.25">
      <c r="A40" s="13"/>
      <c r="B40" s="15"/>
      <c r="C40" s="13"/>
      <c r="D40" s="13"/>
      <c r="E40" s="13"/>
      <c r="F40" s="13"/>
      <c r="G40" s="13"/>
      <c r="H40" s="13"/>
      <c r="I40" s="21"/>
      <c r="J40" s="21"/>
      <c r="K40" s="21"/>
      <c r="L40" s="21"/>
      <c r="M40" s="21"/>
      <c r="N40" s="22"/>
      <c r="O40" s="22"/>
      <c r="P40" s="22"/>
      <c r="Q40" s="22"/>
      <c r="R40" s="22"/>
      <c r="S40" s="23"/>
      <c r="T40" s="23"/>
      <c r="U40" s="23"/>
      <c r="V40" s="23"/>
      <c r="W40" s="23"/>
      <c r="X40" s="13"/>
      <c r="Y40" s="13"/>
      <c r="Z40" s="13"/>
      <c r="AA40" s="13"/>
      <c r="AB40" s="13"/>
      <c r="AC40" s="13"/>
      <c r="AD40" s="13"/>
      <c r="AE40" s="13"/>
      <c r="AF40" s="13"/>
      <c r="AG40" s="13"/>
      <c r="AH40" s="13"/>
      <c r="AI40" s="13"/>
      <c r="AJ40" s="13"/>
      <c r="AK40" s="13"/>
      <c r="AL40" s="13"/>
      <c r="AM40" s="13"/>
      <c r="AN40" s="13"/>
      <c r="AO40" s="13"/>
      <c r="AP40" s="13"/>
      <c r="AQ40" s="13"/>
      <c r="AR40" s="13"/>
      <c r="AS40" s="13"/>
      <c r="AT40" s="13"/>
      <c r="AU40" s="13"/>
      <c r="AV40" s="13"/>
      <c r="AW40" s="13"/>
      <c r="AX40" s="13"/>
      <c r="AY40" s="13"/>
      <c r="AZ40" s="13"/>
      <c r="BA40" s="13"/>
      <c r="BB40" s="13"/>
      <c r="BC40" s="13"/>
      <c r="BD40" s="13"/>
      <c r="BE40" s="13"/>
      <c r="BF40" s="13"/>
      <c r="BG40" s="13"/>
      <c r="BH40" s="13"/>
      <c r="BI40" s="13"/>
      <c r="BJ40" s="13"/>
      <c r="BK40" s="13"/>
      <c r="BL40" s="13"/>
      <c r="BM40" s="13"/>
      <c r="BN40" s="13"/>
      <c r="BO40" s="13"/>
      <c r="BP40" s="13"/>
      <c r="BQ40" s="13"/>
      <c r="BR40" s="13"/>
      <c r="BS40" s="13"/>
      <c r="BT40" s="13"/>
      <c r="BU40" s="13"/>
      <c r="BV40" s="13"/>
      <c r="BW40" s="13"/>
      <c r="BX40" s="13"/>
      <c r="BY40" s="13"/>
      <c r="BZ40" s="13"/>
      <c r="CA40" s="13"/>
      <c r="CB40" s="13"/>
      <c r="CC40" s="13"/>
      <c r="CD40" s="13"/>
      <c r="CE40" s="13"/>
    </row>
    <row r="41" spans="1:83" x14ac:dyDescent="0.25">
      <c r="A41" s="13"/>
      <c r="B41" s="15"/>
      <c r="C41" s="13"/>
      <c r="D41" s="13"/>
      <c r="E41" s="13"/>
      <c r="F41" s="13"/>
      <c r="G41" s="13"/>
      <c r="H41" s="13"/>
      <c r="I41" s="21"/>
      <c r="J41" s="21"/>
      <c r="K41" s="21"/>
      <c r="L41" s="21"/>
      <c r="M41" s="21"/>
      <c r="N41" s="22"/>
      <c r="O41" s="22"/>
      <c r="P41" s="22"/>
      <c r="Q41" s="22"/>
      <c r="R41" s="22"/>
      <c r="S41" s="23"/>
      <c r="T41" s="23"/>
      <c r="U41" s="23"/>
      <c r="V41" s="23"/>
      <c r="W41" s="23"/>
      <c r="X41" s="13"/>
      <c r="Y41" s="13"/>
      <c r="Z41" s="13"/>
      <c r="AA41" s="13"/>
      <c r="AB41" s="13"/>
      <c r="AC41" s="13"/>
      <c r="AD41" s="13"/>
      <c r="AE41" s="13"/>
      <c r="AF41" s="13"/>
      <c r="AG41" s="13"/>
      <c r="AH41" s="13"/>
      <c r="AI41" s="13"/>
      <c r="AJ41" s="13"/>
      <c r="AK41" s="13"/>
      <c r="AL41" s="13"/>
      <c r="AM41" s="13"/>
      <c r="AN41" s="13"/>
      <c r="AO41" s="13"/>
      <c r="AP41" s="13"/>
      <c r="AQ41" s="13"/>
      <c r="AR41" s="13"/>
      <c r="AS41" s="13"/>
      <c r="AT41" s="13"/>
      <c r="AU41" s="13"/>
      <c r="AV41" s="13"/>
      <c r="AW41" s="13"/>
      <c r="AX41" s="13"/>
      <c r="AY41" s="13"/>
      <c r="AZ41" s="13"/>
      <c r="BA41" s="13"/>
      <c r="BB41" s="13"/>
      <c r="BC41" s="13"/>
      <c r="BD41" s="13"/>
      <c r="BE41" s="13"/>
      <c r="BF41" s="13"/>
      <c r="BG41" s="13"/>
      <c r="BH41" s="13"/>
      <c r="BI41" s="13"/>
      <c r="BJ41" s="13"/>
      <c r="BK41" s="13"/>
      <c r="BL41" s="13"/>
      <c r="BM41" s="13"/>
      <c r="BN41" s="13"/>
      <c r="BO41" s="13"/>
      <c r="BP41" s="13"/>
      <c r="BQ41" s="13"/>
      <c r="BR41" s="13"/>
      <c r="BS41" s="13"/>
      <c r="BT41" s="13"/>
      <c r="BU41" s="13"/>
      <c r="BV41" s="13"/>
      <c r="BW41" s="13"/>
      <c r="BX41" s="13"/>
      <c r="BY41" s="13"/>
      <c r="BZ41" s="13"/>
      <c r="CA41" s="13"/>
      <c r="CB41" s="13"/>
      <c r="CC41" s="13"/>
      <c r="CD41" s="13"/>
      <c r="CE41" s="13"/>
    </row>
    <row r="42" spans="1:83" x14ac:dyDescent="0.25">
      <c r="A42" s="13"/>
      <c r="B42" s="15"/>
      <c r="C42" s="13"/>
      <c r="D42" s="13"/>
      <c r="E42" s="13"/>
      <c r="F42" s="13"/>
      <c r="G42" s="13"/>
      <c r="H42" s="13"/>
      <c r="I42" s="21"/>
      <c r="J42" s="21"/>
      <c r="K42" s="21"/>
      <c r="L42" s="21"/>
      <c r="M42" s="21"/>
      <c r="N42" s="22"/>
      <c r="O42" s="22"/>
      <c r="P42" s="22"/>
      <c r="Q42" s="22"/>
      <c r="R42" s="22"/>
      <c r="S42" s="23"/>
      <c r="T42" s="23"/>
      <c r="U42" s="23"/>
      <c r="V42" s="23"/>
      <c r="W42" s="23"/>
      <c r="X42" s="13"/>
      <c r="Y42" s="13"/>
      <c r="Z42" s="13"/>
      <c r="AA42" s="13"/>
      <c r="AB42" s="13"/>
      <c r="AC42" s="13"/>
      <c r="AD42" s="13"/>
      <c r="AE42" s="13"/>
      <c r="AF42" s="13"/>
      <c r="AG42" s="13"/>
      <c r="AH42" s="13"/>
      <c r="AI42" s="13"/>
      <c r="AJ42" s="13"/>
      <c r="AK42" s="13"/>
      <c r="AL42" s="13"/>
      <c r="AM42" s="13"/>
      <c r="AN42" s="13"/>
      <c r="AO42" s="13"/>
      <c r="AP42" s="13"/>
      <c r="AQ42" s="13"/>
      <c r="AR42" s="13"/>
      <c r="AS42" s="13"/>
      <c r="AT42" s="13"/>
      <c r="AU42" s="13"/>
      <c r="AV42" s="13"/>
      <c r="AW42" s="13"/>
      <c r="AX42" s="13"/>
      <c r="AY42" s="13"/>
      <c r="AZ42" s="13"/>
      <c r="BA42" s="13"/>
      <c r="BB42" s="13"/>
      <c r="BC42" s="13"/>
      <c r="BD42" s="13"/>
      <c r="BE42" s="13"/>
      <c r="BF42" s="13"/>
      <c r="BG42" s="13"/>
      <c r="BH42" s="13"/>
      <c r="BI42" s="13"/>
      <c r="BJ42" s="13"/>
      <c r="BK42" s="13"/>
      <c r="BL42" s="13"/>
      <c r="BM42" s="13"/>
      <c r="BN42" s="13"/>
      <c r="BO42" s="13"/>
      <c r="BP42" s="13"/>
      <c r="BQ42" s="13"/>
      <c r="BR42" s="13"/>
      <c r="BS42" s="13"/>
      <c r="BT42" s="13"/>
      <c r="BU42" s="13"/>
      <c r="BV42" s="13"/>
      <c r="BW42" s="13"/>
      <c r="BX42" s="13"/>
      <c r="BY42" s="13"/>
      <c r="BZ42" s="13"/>
      <c r="CA42" s="13"/>
      <c r="CB42" s="13"/>
      <c r="CC42" s="13"/>
      <c r="CD42" s="13"/>
      <c r="CE42" s="13"/>
    </row>
    <row r="43" spans="1:83" x14ac:dyDescent="0.25">
      <c r="A43" s="13"/>
      <c r="B43" s="15"/>
      <c r="C43" s="13"/>
      <c r="D43" s="13"/>
      <c r="E43" s="13"/>
      <c r="F43" s="13"/>
      <c r="G43" s="13"/>
      <c r="H43" s="13"/>
      <c r="I43" s="21"/>
      <c r="J43" s="21"/>
      <c r="K43" s="21"/>
      <c r="L43" s="21"/>
      <c r="M43" s="21"/>
      <c r="N43" s="22"/>
      <c r="O43" s="22"/>
      <c r="P43" s="22"/>
      <c r="Q43" s="22"/>
      <c r="R43" s="22"/>
      <c r="S43" s="23"/>
      <c r="T43" s="23"/>
      <c r="U43" s="23"/>
      <c r="V43" s="23"/>
      <c r="W43" s="23"/>
      <c r="X43" s="13"/>
      <c r="Y43" s="13"/>
      <c r="Z43" s="13"/>
      <c r="AA43" s="13"/>
      <c r="AB43" s="13"/>
      <c r="AC43" s="13"/>
      <c r="AD43" s="13"/>
      <c r="AE43" s="13"/>
      <c r="AF43" s="13"/>
      <c r="AG43" s="13"/>
      <c r="AH43" s="13"/>
      <c r="AI43" s="13"/>
      <c r="AJ43" s="13"/>
      <c r="AK43" s="13"/>
      <c r="AL43" s="13"/>
      <c r="AM43" s="13"/>
      <c r="AN43" s="13"/>
      <c r="AO43" s="13"/>
      <c r="AP43" s="13"/>
      <c r="AQ43" s="13"/>
      <c r="AR43" s="13"/>
      <c r="AS43" s="13"/>
      <c r="AT43" s="13"/>
      <c r="AU43" s="13"/>
      <c r="AV43" s="13"/>
      <c r="AW43" s="13"/>
      <c r="AX43" s="13"/>
      <c r="AY43" s="13"/>
      <c r="AZ43" s="13"/>
      <c r="BA43" s="13"/>
      <c r="BB43" s="13"/>
      <c r="BC43" s="13"/>
      <c r="BD43" s="13"/>
      <c r="BE43" s="13"/>
      <c r="BF43" s="13"/>
      <c r="BG43" s="13"/>
      <c r="BH43" s="13"/>
      <c r="BI43" s="13"/>
      <c r="BJ43" s="13"/>
      <c r="BK43" s="13"/>
      <c r="BL43" s="13"/>
      <c r="BM43" s="13"/>
      <c r="BN43" s="13"/>
      <c r="BO43" s="13"/>
      <c r="BP43" s="13"/>
      <c r="BQ43" s="13"/>
      <c r="BR43" s="13"/>
      <c r="BS43" s="13"/>
      <c r="BT43" s="13"/>
      <c r="BU43" s="13"/>
      <c r="BV43" s="13"/>
      <c r="BW43" s="13"/>
      <c r="BX43" s="13"/>
      <c r="BY43" s="13"/>
      <c r="BZ43" s="13"/>
      <c r="CA43" s="13"/>
      <c r="CB43" s="13"/>
      <c r="CC43" s="13"/>
      <c r="CD43" s="13"/>
      <c r="CE43" s="13"/>
    </row>
    <row r="44" spans="1:83" x14ac:dyDescent="0.25">
      <c r="A44" s="13"/>
      <c r="B44" s="15"/>
      <c r="C44" s="13"/>
      <c r="D44" s="13"/>
      <c r="E44" s="13"/>
      <c r="F44" s="13"/>
      <c r="G44" s="13"/>
      <c r="H44" s="13"/>
      <c r="I44" s="21"/>
      <c r="J44" s="21"/>
      <c r="K44" s="21"/>
      <c r="L44" s="21"/>
      <c r="M44" s="21"/>
      <c r="N44" s="22"/>
      <c r="O44" s="22"/>
      <c r="P44" s="22"/>
      <c r="Q44" s="22"/>
      <c r="R44" s="22"/>
      <c r="S44" s="23"/>
      <c r="T44" s="23"/>
      <c r="U44" s="23"/>
      <c r="V44" s="23"/>
      <c r="W44" s="23"/>
      <c r="X44" s="13"/>
      <c r="Y44" s="13"/>
      <c r="Z44" s="13"/>
      <c r="AA44" s="20"/>
      <c r="AB44" s="13"/>
      <c r="AC44" s="20"/>
      <c r="AD44" s="13"/>
      <c r="AE44" s="13"/>
      <c r="AF44" s="13"/>
      <c r="AG44" s="13"/>
      <c r="AH44" s="13"/>
      <c r="AI44" s="13"/>
      <c r="AJ44" s="13"/>
      <c r="AK44" s="13"/>
      <c r="AL44" s="13"/>
      <c r="AM44" s="13"/>
      <c r="AN44" s="13"/>
      <c r="AO44" s="13"/>
      <c r="AP44" s="13"/>
      <c r="AQ44" s="13"/>
      <c r="AR44" s="13"/>
      <c r="AS44" s="13"/>
      <c r="AT44" s="13"/>
      <c r="AU44" s="13"/>
      <c r="AV44" s="13"/>
      <c r="AW44" s="13"/>
      <c r="AX44" s="13"/>
      <c r="AY44" s="13"/>
      <c r="AZ44" s="13"/>
      <c r="BA44" s="13"/>
      <c r="BB44" s="13"/>
      <c r="BC44" s="13"/>
      <c r="BD44" s="13"/>
      <c r="BE44" s="13"/>
      <c r="BF44" s="13"/>
      <c r="BG44" s="13"/>
      <c r="BH44" s="13"/>
      <c r="BI44" s="13"/>
      <c r="BJ44" s="13"/>
      <c r="BK44" s="13"/>
      <c r="BL44" s="13"/>
      <c r="BM44" s="13"/>
      <c r="BN44" s="13"/>
      <c r="BO44" s="13"/>
      <c r="BP44" s="13"/>
      <c r="BQ44" s="13"/>
      <c r="BR44" s="13"/>
      <c r="BS44" s="13"/>
      <c r="BT44" s="13"/>
      <c r="BU44" s="13"/>
      <c r="BV44" s="13"/>
      <c r="BW44" s="13"/>
      <c r="BX44" s="13"/>
      <c r="BY44" s="13"/>
      <c r="BZ44" s="13"/>
      <c r="CA44" s="13"/>
      <c r="CB44" s="13"/>
      <c r="CC44" s="13"/>
      <c r="CD44" s="13"/>
      <c r="CE44" s="13"/>
    </row>
    <row r="45" spans="1:83" x14ac:dyDescent="0.25">
      <c r="A45" s="13"/>
      <c r="B45" s="13"/>
      <c r="C45" s="13"/>
      <c r="D45" s="13"/>
      <c r="E45" s="13"/>
      <c r="F45" s="13"/>
      <c r="G45" s="13"/>
      <c r="H45" s="13"/>
      <c r="I45" s="13"/>
      <c r="J45" s="15"/>
      <c r="K45" s="13"/>
      <c r="L45" s="13"/>
      <c r="M45" s="12"/>
      <c r="N45" s="13"/>
      <c r="O45" s="13"/>
      <c r="P45" s="13"/>
      <c r="Q45" s="13"/>
      <c r="R45" s="13"/>
      <c r="S45" s="13"/>
      <c r="T45" s="13"/>
      <c r="U45" s="13"/>
      <c r="V45" s="13"/>
      <c r="W45" s="13"/>
      <c r="X45" s="13"/>
      <c r="Y45" s="13"/>
      <c r="Z45" s="13"/>
      <c r="AA45" s="20"/>
      <c r="AB45" s="13"/>
      <c r="AC45" s="20"/>
      <c r="AD45" s="13"/>
      <c r="AE45" s="13"/>
      <c r="AF45" s="13"/>
      <c r="AG45" s="13"/>
      <c r="AH45" s="13"/>
      <c r="AI45" s="13"/>
      <c r="AJ45" s="13"/>
      <c r="AK45" s="13"/>
      <c r="AL45" s="13"/>
      <c r="AM45" s="13"/>
      <c r="AN45" s="13"/>
      <c r="AO45" s="13"/>
      <c r="AP45" s="13"/>
      <c r="AQ45" s="13"/>
      <c r="AR45" s="13"/>
      <c r="AS45" s="13"/>
      <c r="AT45" s="13"/>
      <c r="AU45" s="13"/>
      <c r="AV45" s="13"/>
      <c r="AW45" s="13"/>
      <c r="AX45" s="13"/>
      <c r="AY45" s="13"/>
      <c r="AZ45" s="13"/>
      <c r="BA45" s="13"/>
      <c r="BB45" s="13"/>
      <c r="BC45" s="13"/>
      <c r="BD45" s="13"/>
      <c r="BE45" s="13"/>
      <c r="BF45" s="13"/>
      <c r="BG45" s="13"/>
      <c r="BH45" s="13"/>
      <c r="BI45" s="13"/>
      <c r="BJ45" s="13"/>
      <c r="BK45" s="13"/>
      <c r="BL45" s="13"/>
      <c r="BM45" s="13"/>
      <c r="BN45" s="13"/>
      <c r="BO45" s="13"/>
      <c r="BP45" s="13"/>
      <c r="BQ45" s="13"/>
      <c r="BR45" s="13"/>
      <c r="BS45" s="13"/>
      <c r="BT45" s="13"/>
      <c r="BU45" s="13"/>
      <c r="BV45" s="13"/>
      <c r="BW45" s="13"/>
      <c r="BX45" s="13"/>
      <c r="BY45" s="13"/>
      <c r="BZ45" s="13"/>
      <c r="CA45" s="13"/>
      <c r="CB45" s="13"/>
      <c r="CC45" s="13"/>
      <c r="CD45" s="13"/>
      <c r="CE45" s="13"/>
    </row>
    <row r="46" spans="1:83" x14ac:dyDescent="0.25">
      <c r="A46" s="13"/>
      <c r="B46" s="13"/>
      <c r="C46" s="13"/>
      <c r="D46" s="13"/>
      <c r="E46" s="12"/>
      <c r="F46" s="13"/>
      <c r="G46" s="13"/>
      <c r="H46" s="13"/>
      <c r="I46" s="13"/>
      <c r="J46" s="15"/>
      <c r="K46" s="13"/>
      <c r="L46" s="13"/>
      <c r="M46" s="12"/>
      <c r="N46" s="13"/>
      <c r="O46" s="13"/>
      <c r="P46" s="24"/>
      <c r="Q46" s="24"/>
      <c r="R46" s="24"/>
      <c r="S46" s="24"/>
      <c r="T46" s="24"/>
      <c r="U46" s="13"/>
      <c r="V46" s="13"/>
      <c r="W46" s="13"/>
      <c r="X46" s="13"/>
      <c r="Y46" s="13"/>
      <c r="Z46" s="13"/>
      <c r="AA46" s="13"/>
      <c r="AB46" s="13"/>
      <c r="AC46" s="13"/>
      <c r="AD46" s="13"/>
      <c r="AE46" s="13"/>
      <c r="AF46" s="13"/>
      <c r="AG46" s="13"/>
      <c r="AH46" s="13"/>
      <c r="AI46" s="13"/>
      <c r="AJ46" s="13"/>
      <c r="AK46" s="13"/>
      <c r="AL46" s="13"/>
      <c r="AM46" s="13"/>
      <c r="AN46" s="13"/>
      <c r="AO46" s="13"/>
      <c r="AP46" s="13"/>
      <c r="AQ46" s="13"/>
      <c r="AR46" s="13"/>
      <c r="AS46" s="13"/>
      <c r="AT46" s="13"/>
      <c r="AU46" s="13"/>
      <c r="AV46" s="13"/>
      <c r="AW46" s="13"/>
      <c r="AX46" s="13"/>
      <c r="AY46" s="13"/>
      <c r="AZ46" s="13"/>
      <c r="BA46" s="13"/>
      <c r="BB46" s="13"/>
      <c r="BC46" s="13"/>
      <c r="BD46" s="13"/>
      <c r="BE46" s="13"/>
      <c r="BF46" s="13"/>
      <c r="BG46" s="13"/>
      <c r="BH46" s="13"/>
      <c r="BI46" s="13"/>
      <c r="BJ46" s="13"/>
      <c r="BK46" s="13"/>
      <c r="BL46" s="13"/>
      <c r="BM46" s="13"/>
      <c r="BN46" s="13"/>
      <c r="BO46" s="13"/>
      <c r="BP46" s="13"/>
      <c r="BQ46" s="13"/>
      <c r="BR46" s="13"/>
      <c r="BS46" s="13"/>
      <c r="BT46" s="13"/>
      <c r="BU46" s="13"/>
      <c r="BV46" s="13"/>
      <c r="BW46" s="13"/>
      <c r="BX46" s="13"/>
      <c r="BY46" s="13"/>
      <c r="BZ46" s="13"/>
      <c r="CA46" s="13"/>
      <c r="CB46" s="13"/>
      <c r="CC46" s="13"/>
      <c r="CD46" s="13"/>
      <c r="CE46" s="13"/>
    </row>
    <row r="47" spans="1:83" x14ac:dyDescent="0.25">
      <c r="A47" s="13"/>
      <c r="B47" s="16"/>
      <c r="C47" s="13"/>
      <c r="D47" s="13"/>
      <c r="E47" s="13"/>
      <c r="F47" s="13"/>
      <c r="G47" s="13"/>
      <c r="H47" s="13"/>
      <c r="I47" s="13"/>
      <c r="J47" s="25"/>
      <c r="K47" s="13"/>
      <c r="L47" s="13"/>
      <c r="M47" s="12"/>
      <c r="N47" s="16"/>
      <c r="O47" s="13"/>
      <c r="P47" s="13"/>
      <c r="Q47" s="13"/>
      <c r="R47" s="13"/>
      <c r="S47" s="13"/>
      <c r="T47" s="13"/>
      <c r="U47" s="13"/>
      <c r="V47" s="13"/>
      <c r="W47" s="13"/>
      <c r="X47" s="13"/>
      <c r="Y47" s="13"/>
      <c r="Z47" s="13"/>
      <c r="AA47" s="13"/>
      <c r="AB47" s="13"/>
      <c r="AC47" s="13"/>
      <c r="AD47" s="13"/>
      <c r="AE47" s="13"/>
      <c r="AF47" s="13"/>
      <c r="AG47" s="13"/>
      <c r="AH47" s="13"/>
      <c r="AI47" s="13"/>
      <c r="AJ47" s="13"/>
      <c r="AK47" s="13"/>
      <c r="AL47" s="13"/>
      <c r="AM47" s="13"/>
      <c r="AN47" s="13"/>
      <c r="AO47" s="13"/>
      <c r="AP47" s="13"/>
      <c r="AQ47" s="13"/>
      <c r="AR47" s="13"/>
      <c r="AS47" s="13"/>
      <c r="AT47" s="13"/>
      <c r="AU47" s="13"/>
      <c r="AV47" s="13"/>
      <c r="AW47" s="13"/>
      <c r="AX47" s="13"/>
      <c r="AY47" s="13"/>
      <c r="AZ47" s="13"/>
      <c r="BA47" s="13"/>
      <c r="BB47" s="13"/>
      <c r="BC47" s="13"/>
      <c r="BD47" s="13"/>
      <c r="BE47" s="13"/>
      <c r="BF47" s="13"/>
      <c r="BG47" s="13"/>
      <c r="BH47" s="13"/>
      <c r="BI47" s="13"/>
      <c r="BJ47" s="13"/>
      <c r="BK47" s="13"/>
      <c r="BL47" s="13"/>
      <c r="BM47" s="13"/>
      <c r="BN47" s="13"/>
      <c r="BO47" s="13"/>
      <c r="BP47" s="13"/>
      <c r="BQ47" s="13"/>
      <c r="BR47" s="13"/>
      <c r="BS47" s="13"/>
      <c r="BT47" s="13"/>
      <c r="BU47" s="13"/>
      <c r="BV47" s="13"/>
      <c r="BW47" s="13"/>
      <c r="BX47" s="13"/>
      <c r="BY47" s="13"/>
      <c r="BZ47" s="13"/>
      <c r="CA47" s="13"/>
      <c r="CB47" s="13"/>
      <c r="CC47" s="13"/>
      <c r="CD47" s="13"/>
      <c r="CE47" s="13"/>
    </row>
    <row r="48" spans="1:83" x14ac:dyDescent="0.25">
      <c r="A48" s="13"/>
      <c r="B48" s="16"/>
      <c r="C48" s="16"/>
      <c r="D48" s="26"/>
      <c r="E48" s="26"/>
      <c r="F48" s="26"/>
      <c r="G48" s="26"/>
      <c r="H48" s="26"/>
      <c r="I48" s="13"/>
      <c r="J48" s="25"/>
      <c r="K48" s="16"/>
      <c r="L48" s="13"/>
      <c r="M48" s="27"/>
      <c r="N48" s="16"/>
      <c r="O48" s="16"/>
      <c r="P48" s="16"/>
      <c r="Q48" s="16"/>
      <c r="R48" s="16"/>
      <c r="S48" s="16"/>
      <c r="T48" s="16"/>
      <c r="U48" s="26"/>
      <c r="V48" s="26"/>
      <c r="W48" s="26"/>
      <c r="X48" s="26"/>
      <c r="Y48" s="26"/>
      <c r="Z48" s="13"/>
      <c r="AA48" s="13"/>
      <c r="AB48" s="13"/>
      <c r="AC48" s="13"/>
      <c r="AD48" s="13"/>
      <c r="AE48" s="13"/>
      <c r="AF48" s="12"/>
      <c r="AG48" s="12"/>
      <c r="AH48" s="12"/>
      <c r="AI48" s="12"/>
      <c r="AJ48" s="12"/>
      <c r="AK48" s="13"/>
      <c r="AL48" s="13"/>
      <c r="AM48" s="13"/>
      <c r="AN48" s="13"/>
      <c r="AO48" s="13"/>
      <c r="AP48" s="13"/>
      <c r="AQ48" s="13"/>
      <c r="AR48" s="13"/>
      <c r="AS48" s="13"/>
      <c r="AT48" s="13"/>
      <c r="AU48" s="13"/>
      <c r="AV48" s="13"/>
      <c r="AW48" s="13"/>
      <c r="AX48" s="13"/>
      <c r="AY48" s="13"/>
      <c r="AZ48" s="13"/>
      <c r="BA48" s="13"/>
      <c r="BB48" s="13"/>
      <c r="BC48" s="13"/>
      <c r="BD48" s="13"/>
      <c r="BE48" s="13"/>
      <c r="BF48" s="13"/>
      <c r="BG48" s="13"/>
      <c r="BH48" s="13"/>
      <c r="BI48" s="13"/>
      <c r="BJ48" s="13"/>
      <c r="BK48" s="13"/>
      <c r="BL48" s="13"/>
      <c r="BM48" s="13"/>
      <c r="BN48" s="13"/>
      <c r="BO48" s="13"/>
      <c r="BP48" s="13"/>
      <c r="BQ48" s="13"/>
      <c r="BR48" s="13"/>
      <c r="BS48" s="13"/>
      <c r="BT48" s="13"/>
      <c r="BU48" s="13"/>
      <c r="BV48" s="13"/>
      <c r="BW48" s="13"/>
      <c r="BX48" s="13"/>
      <c r="BY48" s="13"/>
      <c r="BZ48" s="13"/>
      <c r="CA48" s="13"/>
      <c r="CB48" s="13"/>
      <c r="CC48" s="13"/>
      <c r="CD48" s="13"/>
      <c r="CE48" s="13"/>
    </row>
    <row r="49" spans="1:83" x14ac:dyDescent="0.25">
      <c r="A49" s="13"/>
      <c r="B49" s="15"/>
      <c r="C49" s="13"/>
      <c r="D49" s="13"/>
      <c r="E49" s="13"/>
      <c r="F49" s="13"/>
      <c r="G49" s="13"/>
      <c r="H49" s="13"/>
      <c r="I49" s="13"/>
      <c r="J49" s="15"/>
      <c r="K49" s="13"/>
      <c r="L49" s="13"/>
      <c r="M49" s="12"/>
      <c r="N49" s="13"/>
      <c r="O49" s="13"/>
      <c r="P49" s="13"/>
      <c r="Q49" s="13"/>
      <c r="R49" s="13"/>
      <c r="S49" s="13"/>
      <c r="T49" s="13"/>
      <c r="U49" s="28"/>
      <c r="V49" s="28"/>
      <c r="W49" s="29"/>
      <c r="X49" s="28"/>
      <c r="Y49" s="28"/>
      <c r="Z49" s="13"/>
      <c r="AA49" s="13"/>
      <c r="AB49" s="13"/>
      <c r="AC49" s="13"/>
      <c r="AD49" s="13"/>
      <c r="AE49" s="13"/>
      <c r="AF49" s="12"/>
      <c r="AG49" s="12"/>
      <c r="AH49" s="12"/>
      <c r="AI49" s="12"/>
      <c r="AJ49" s="12"/>
      <c r="AK49" s="13"/>
      <c r="AL49" s="13"/>
      <c r="AM49" s="13"/>
      <c r="AN49" s="13"/>
      <c r="AO49" s="13"/>
      <c r="AP49" s="13"/>
      <c r="AQ49" s="13"/>
      <c r="AR49" s="13"/>
      <c r="AS49" s="13"/>
      <c r="AT49" s="13"/>
      <c r="AU49" s="13"/>
      <c r="AV49" s="13"/>
      <c r="AW49" s="13"/>
      <c r="AX49" s="13"/>
      <c r="AY49" s="13"/>
      <c r="AZ49" s="13"/>
      <c r="BA49" s="13"/>
      <c r="BB49" s="13"/>
      <c r="BC49" s="13"/>
      <c r="BD49" s="13"/>
      <c r="BE49" s="13"/>
      <c r="BF49" s="13"/>
      <c r="BG49" s="13"/>
      <c r="BH49" s="13"/>
      <c r="BI49" s="13"/>
      <c r="BJ49" s="13"/>
      <c r="BK49" s="13"/>
      <c r="BL49" s="13"/>
      <c r="BM49" s="13"/>
      <c r="BN49" s="13"/>
      <c r="BO49" s="13"/>
      <c r="BP49" s="13"/>
      <c r="BQ49" s="13"/>
      <c r="BR49" s="13"/>
      <c r="BS49" s="13"/>
      <c r="BT49" s="13"/>
      <c r="BU49" s="13"/>
      <c r="BV49" s="13"/>
      <c r="BW49" s="13"/>
      <c r="BX49" s="13"/>
      <c r="BY49" s="13"/>
      <c r="BZ49" s="13"/>
      <c r="CA49" s="13"/>
      <c r="CB49" s="13"/>
      <c r="CC49" s="13"/>
      <c r="CD49" s="13"/>
      <c r="CE49" s="13"/>
    </row>
    <row r="50" spans="1:83" x14ac:dyDescent="0.25">
      <c r="A50" s="13"/>
      <c r="B50" s="15"/>
      <c r="C50" s="13"/>
      <c r="D50" s="13"/>
      <c r="E50" s="13"/>
      <c r="F50" s="13"/>
      <c r="G50" s="13"/>
      <c r="H50" s="13"/>
      <c r="I50" s="13"/>
      <c r="J50" s="15"/>
      <c r="K50" s="13"/>
      <c r="L50" s="13"/>
      <c r="M50" s="12"/>
      <c r="N50" s="13"/>
      <c r="O50" s="13"/>
      <c r="P50" s="13"/>
      <c r="Q50" s="13"/>
      <c r="R50" s="13"/>
      <c r="S50" s="13"/>
      <c r="T50" s="13"/>
      <c r="U50" s="28"/>
      <c r="V50" s="28"/>
      <c r="W50" s="29"/>
      <c r="X50" s="28"/>
      <c r="Y50" s="28"/>
      <c r="Z50" s="13"/>
      <c r="AA50" s="13"/>
      <c r="AB50" s="13"/>
      <c r="AC50" s="13"/>
      <c r="AD50" s="13"/>
      <c r="AE50" s="13"/>
      <c r="AF50" s="12"/>
      <c r="AG50" s="12"/>
      <c r="AH50" s="12"/>
      <c r="AI50" s="12"/>
      <c r="AJ50" s="12"/>
      <c r="AK50" s="13"/>
      <c r="AL50" s="13"/>
      <c r="AM50" s="13"/>
      <c r="AN50" s="13"/>
      <c r="AO50" s="13"/>
      <c r="AP50" s="13"/>
      <c r="AQ50" s="13"/>
      <c r="AR50" s="13"/>
      <c r="AS50" s="13"/>
      <c r="AT50" s="13"/>
      <c r="AU50" s="13"/>
      <c r="AV50" s="13"/>
      <c r="AW50" s="13"/>
      <c r="AX50" s="13"/>
      <c r="AY50" s="13"/>
      <c r="AZ50" s="13"/>
      <c r="BA50" s="13"/>
      <c r="BB50" s="13"/>
      <c r="BC50" s="13"/>
      <c r="BD50" s="13"/>
      <c r="BE50" s="13"/>
      <c r="BF50" s="13"/>
      <c r="BG50" s="13"/>
      <c r="BH50" s="13"/>
      <c r="BI50" s="13"/>
      <c r="BJ50" s="13"/>
      <c r="BK50" s="13"/>
      <c r="BL50" s="13"/>
      <c r="BM50" s="13"/>
      <c r="BN50" s="13"/>
      <c r="BO50" s="13"/>
      <c r="BP50" s="13"/>
      <c r="BQ50" s="13"/>
      <c r="BR50" s="13"/>
      <c r="BS50" s="13"/>
      <c r="BT50" s="13"/>
      <c r="BU50" s="13"/>
      <c r="BV50" s="13"/>
      <c r="BW50" s="13"/>
      <c r="BX50" s="13"/>
      <c r="BY50" s="13"/>
      <c r="BZ50" s="13"/>
      <c r="CA50" s="13"/>
      <c r="CB50" s="13"/>
      <c r="CC50" s="13"/>
      <c r="CD50" s="13"/>
      <c r="CE50" s="13"/>
    </row>
    <row r="51" spans="1:83" x14ac:dyDescent="0.25">
      <c r="A51" s="13"/>
      <c r="B51" s="15"/>
      <c r="C51" s="13"/>
      <c r="D51" s="13"/>
      <c r="E51" s="13"/>
      <c r="F51" s="13"/>
      <c r="G51" s="13"/>
      <c r="H51" s="13"/>
      <c r="I51" s="13"/>
      <c r="J51" s="15"/>
      <c r="K51" s="13"/>
      <c r="L51" s="13"/>
      <c r="M51" s="12"/>
      <c r="N51" s="13"/>
      <c r="O51" s="13"/>
      <c r="P51" s="13"/>
      <c r="Q51" s="13"/>
      <c r="R51" s="13"/>
      <c r="S51" s="13"/>
      <c r="T51" s="13"/>
      <c r="U51" s="28"/>
      <c r="V51" s="28"/>
      <c r="W51" s="29"/>
      <c r="X51" s="28"/>
      <c r="Y51" s="28"/>
      <c r="Z51" s="13"/>
      <c r="AA51" s="13"/>
      <c r="AB51" s="13"/>
      <c r="AC51" s="13"/>
      <c r="AD51" s="13"/>
      <c r="AE51" s="13"/>
      <c r="AF51" s="12"/>
      <c r="AG51" s="12"/>
      <c r="AH51" s="12"/>
      <c r="AI51" s="12"/>
      <c r="AJ51" s="12"/>
      <c r="AK51" s="13"/>
      <c r="AL51" s="13"/>
      <c r="AM51" s="13"/>
      <c r="AN51" s="13"/>
      <c r="AO51" s="13"/>
      <c r="AP51" s="13"/>
      <c r="AQ51" s="13"/>
      <c r="AR51" s="13"/>
      <c r="AS51" s="13"/>
      <c r="AT51" s="13"/>
      <c r="AU51" s="13"/>
      <c r="AV51" s="13"/>
      <c r="AW51" s="13"/>
      <c r="AX51" s="13"/>
      <c r="AY51" s="13"/>
      <c r="AZ51" s="13"/>
      <c r="BA51" s="13"/>
      <c r="BB51" s="13"/>
      <c r="BC51" s="13"/>
      <c r="BD51" s="13"/>
      <c r="BE51" s="13"/>
      <c r="BF51" s="13"/>
      <c r="BG51" s="13"/>
      <c r="BH51" s="13"/>
      <c r="BI51" s="13"/>
      <c r="BJ51" s="13"/>
      <c r="BK51" s="13"/>
      <c r="BL51" s="13"/>
      <c r="BM51" s="13"/>
      <c r="BN51" s="13"/>
      <c r="BO51" s="13"/>
      <c r="BP51" s="13"/>
      <c r="BQ51" s="13"/>
      <c r="BR51" s="13"/>
      <c r="BS51" s="13"/>
      <c r="BT51" s="13"/>
      <c r="BU51" s="13"/>
      <c r="BV51" s="13"/>
      <c r="BW51" s="13"/>
      <c r="BX51" s="13"/>
      <c r="BY51" s="13"/>
      <c r="BZ51" s="13"/>
      <c r="CA51" s="13"/>
      <c r="CB51" s="13"/>
      <c r="CC51" s="13"/>
      <c r="CD51" s="13"/>
      <c r="CE51" s="13"/>
    </row>
    <row r="52" spans="1:83" x14ac:dyDescent="0.25">
      <c r="A52" s="13"/>
      <c r="B52" s="15"/>
      <c r="C52" s="13"/>
      <c r="D52" s="13"/>
      <c r="E52" s="13"/>
      <c r="F52" s="13"/>
      <c r="G52" s="13"/>
      <c r="H52" s="13"/>
      <c r="I52" s="13"/>
      <c r="J52" s="15"/>
      <c r="K52" s="13"/>
      <c r="L52" s="13"/>
      <c r="M52" s="12"/>
      <c r="N52" s="13"/>
      <c r="O52" s="13"/>
      <c r="P52" s="13"/>
      <c r="Q52" s="13"/>
      <c r="R52" s="13"/>
      <c r="S52" s="13"/>
      <c r="T52" s="13"/>
      <c r="U52" s="28"/>
      <c r="V52" s="28"/>
      <c r="W52" s="29"/>
      <c r="X52" s="28"/>
      <c r="Y52" s="28"/>
      <c r="Z52" s="13"/>
      <c r="AA52" s="13"/>
      <c r="AB52" s="13"/>
      <c r="AC52" s="13"/>
      <c r="AD52" s="13"/>
      <c r="AE52" s="13"/>
      <c r="AF52" s="12"/>
      <c r="AG52" s="12"/>
      <c r="AH52" s="12"/>
      <c r="AI52" s="12"/>
      <c r="AJ52" s="12"/>
      <c r="AK52" s="13"/>
      <c r="AL52" s="13"/>
      <c r="AM52" s="13"/>
      <c r="AN52" s="13"/>
      <c r="AO52" s="13"/>
      <c r="AP52" s="13"/>
      <c r="AQ52" s="13"/>
      <c r="AR52" s="13"/>
      <c r="AS52" s="13"/>
      <c r="AT52" s="13"/>
      <c r="AU52" s="13"/>
      <c r="AV52" s="13"/>
      <c r="AW52" s="13"/>
      <c r="AX52" s="13"/>
      <c r="AY52" s="13"/>
      <c r="AZ52" s="13"/>
      <c r="BA52" s="13"/>
      <c r="BB52" s="13"/>
      <c r="BC52" s="13"/>
      <c r="BD52" s="13"/>
      <c r="BE52" s="13"/>
      <c r="BF52" s="13"/>
      <c r="BG52" s="13"/>
      <c r="BH52" s="13"/>
      <c r="BI52" s="13"/>
      <c r="BJ52" s="13"/>
      <c r="BK52" s="13"/>
      <c r="BL52" s="13"/>
      <c r="BM52" s="13"/>
      <c r="BN52" s="13"/>
      <c r="BO52" s="13"/>
      <c r="BP52" s="13"/>
      <c r="BQ52" s="13"/>
      <c r="BR52" s="13"/>
      <c r="BS52" s="13"/>
      <c r="BT52" s="13"/>
      <c r="BU52" s="13"/>
      <c r="BV52" s="13"/>
      <c r="BW52" s="13"/>
      <c r="BX52" s="13"/>
      <c r="BY52" s="13"/>
      <c r="BZ52" s="13"/>
      <c r="CA52" s="13"/>
      <c r="CB52" s="13"/>
      <c r="CC52" s="13"/>
      <c r="CD52" s="13"/>
      <c r="CE52" s="13"/>
    </row>
    <row r="53" spans="1:83" x14ac:dyDescent="0.25">
      <c r="A53" s="13"/>
      <c r="B53" s="15"/>
      <c r="C53" s="13"/>
      <c r="D53" s="13"/>
      <c r="E53" s="13"/>
      <c r="F53" s="13"/>
      <c r="G53" s="13"/>
      <c r="H53" s="13"/>
      <c r="I53" s="13"/>
      <c r="J53" s="15"/>
      <c r="K53" s="13"/>
      <c r="L53" s="13"/>
      <c r="M53" s="12"/>
      <c r="N53" s="13"/>
      <c r="O53" s="13"/>
      <c r="P53" s="13"/>
      <c r="Q53" s="13"/>
      <c r="R53" s="13"/>
      <c r="S53" s="13"/>
      <c r="T53" s="13"/>
      <c r="U53" s="28"/>
      <c r="V53" s="28"/>
      <c r="W53" s="29"/>
      <c r="X53" s="28"/>
      <c r="Y53" s="28"/>
      <c r="Z53" s="13"/>
      <c r="AA53" s="13"/>
      <c r="AB53" s="13"/>
      <c r="AC53" s="13"/>
      <c r="AD53" s="13"/>
      <c r="AE53" s="13"/>
      <c r="AF53" s="12"/>
      <c r="AG53" s="12"/>
      <c r="AH53" s="12"/>
      <c r="AI53" s="12"/>
      <c r="AJ53" s="12"/>
      <c r="AK53" s="13"/>
      <c r="AL53" s="13"/>
      <c r="AM53" s="13"/>
      <c r="AN53" s="13"/>
      <c r="AO53" s="13"/>
      <c r="AP53" s="13"/>
      <c r="AQ53" s="13"/>
      <c r="AR53" s="13"/>
      <c r="AS53" s="13"/>
      <c r="AT53" s="13"/>
      <c r="AU53" s="13"/>
      <c r="AV53" s="13"/>
      <c r="AW53" s="13"/>
      <c r="AX53" s="13"/>
      <c r="AY53" s="13"/>
      <c r="AZ53" s="13"/>
      <c r="BA53" s="13"/>
      <c r="BB53" s="13"/>
      <c r="BC53" s="13"/>
      <c r="BD53" s="13"/>
      <c r="BE53" s="13"/>
      <c r="BF53" s="13"/>
      <c r="BG53" s="13"/>
      <c r="BH53" s="13"/>
      <c r="BI53" s="13"/>
      <c r="BJ53" s="13"/>
      <c r="BK53" s="13"/>
      <c r="BL53" s="13"/>
      <c r="BM53" s="13"/>
      <c r="BN53" s="13"/>
      <c r="BO53" s="13"/>
      <c r="BP53" s="13"/>
      <c r="BQ53" s="13"/>
      <c r="BR53" s="13"/>
      <c r="BS53" s="13"/>
      <c r="BT53" s="13"/>
      <c r="BU53" s="13"/>
      <c r="BV53" s="13"/>
      <c r="BW53" s="13"/>
      <c r="BX53" s="13"/>
      <c r="BY53" s="13"/>
      <c r="BZ53" s="13"/>
      <c r="CA53" s="13"/>
      <c r="CB53" s="13"/>
      <c r="CC53" s="13"/>
      <c r="CD53" s="13"/>
      <c r="CE53" s="13"/>
    </row>
    <row r="54" spans="1:83" x14ac:dyDescent="0.25">
      <c r="A54" s="13"/>
      <c r="B54" s="15"/>
      <c r="C54" s="13"/>
      <c r="D54" s="13"/>
      <c r="E54" s="13"/>
      <c r="F54" s="13"/>
      <c r="G54" s="13"/>
      <c r="H54" s="13"/>
      <c r="I54" s="13"/>
      <c r="J54" s="15"/>
      <c r="K54" s="13"/>
      <c r="L54" s="13"/>
      <c r="M54" s="12"/>
      <c r="N54" s="13"/>
      <c r="O54" s="13"/>
      <c r="P54" s="13"/>
      <c r="Q54" s="13"/>
      <c r="R54" s="13"/>
      <c r="S54" s="13"/>
      <c r="T54" s="13"/>
      <c r="U54" s="28"/>
      <c r="V54" s="28"/>
      <c r="W54" s="29"/>
      <c r="X54" s="28"/>
      <c r="Y54" s="28"/>
      <c r="Z54" s="13"/>
      <c r="AA54" s="13"/>
      <c r="AB54" s="13"/>
      <c r="AC54" s="13"/>
      <c r="AD54" s="13"/>
      <c r="AE54" s="13"/>
      <c r="AF54" s="12"/>
      <c r="AG54" s="12"/>
      <c r="AH54" s="12"/>
      <c r="AI54" s="12"/>
      <c r="AJ54" s="12"/>
      <c r="AK54" s="13"/>
      <c r="AL54" s="13"/>
      <c r="AM54" s="13"/>
      <c r="AN54" s="13"/>
      <c r="AO54" s="13"/>
      <c r="AP54" s="13"/>
      <c r="AQ54" s="13"/>
      <c r="AR54" s="13"/>
      <c r="AS54" s="13"/>
      <c r="AT54" s="13"/>
      <c r="AU54" s="13"/>
      <c r="AV54" s="13"/>
      <c r="AW54" s="13"/>
      <c r="AX54" s="13"/>
      <c r="AY54" s="13"/>
      <c r="AZ54" s="13"/>
      <c r="BA54" s="13"/>
      <c r="BB54" s="13"/>
      <c r="BC54" s="13"/>
      <c r="BD54" s="13"/>
      <c r="BE54" s="13"/>
      <c r="BF54" s="13"/>
      <c r="BG54" s="13"/>
      <c r="BH54" s="13"/>
      <c r="BI54" s="13"/>
      <c r="BJ54" s="13"/>
      <c r="BK54" s="13"/>
      <c r="BL54" s="13"/>
      <c r="BM54" s="13"/>
      <c r="BN54" s="13"/>
      <c r="BO54" s="13"/>
      <c r="BP54" s="13"/>
      <c r="BQ54" s="13"/>
      <c r="BR54" s="13"/>
      <c r="BS54" s="13"/>
      <c r="BT54" s="13"/>
      <c r="BU54" s="13"/>
      <c r="BV54" s="13"/>
      <c r="BW54" s="13"/>
      <c r="BX54" s="13"/>
      <c r="BY54" s="13"/>
      <c r="BZ54" s="13"/>
      <c r="CA54" s="13"/>
      <c r="CB54" s="13"/>
      <c r="CC54" s="13"/>
      <c r="CD54" s="13"/>
      <c r="CE54" s="13"/>
    </row>
    <row r="55" spans="1:83" x14ac:dyDescent="0.25">
      <c r="A55" s="13"/>
      <c r="B55" s="15"/>
      <c r="C55" s="13"/>
      <c r="D55" s="13"/>
      <c r="E55" s="13"/>
      <c r="F55" s="13"/>
      <c r="G55" s="13"/>
      <c r="H55" s="13"/>
      <c r="I55" s="13"/>
      <c r="J55" s="15"/>
      <c r="K55" s="13"/>
      <c r="L55" s="13"/>
      <c r="M55" s="12"/>
      <c r="N55" s="13"/>
      <c r="O55" s="13"/>
      <c r="P55" s="13"/>
      <c r="Q55" s="13"/>
      <c r="R55" s="13"/>
      <c r="S55" s="13"/>
      <c r="T55" s="13"/>
      <c r="U55" s="28"/>
      <c r="V55" s="28"/>
      <c r="W55" s="29"/>
      <c r="X55" s="28"/>
      <c r="Y55" s="28"/>
      <c r="Z55" s="13"/>
      <c r="AA55" s="13"/>
      <c r="AB55" s="13"/>
      <c r="AC55" s="13"/>
      <c r="AD55" s="13"/>
      <c r="AE55" s="13"/>
      <c r="AF55" s="12"/>
      <c r="AG55" s="12"/>
      <c r="AH55" s="12"/>
      <c r="AI55" s="12"/>
      <c r="AJ55" s="12"/>
      <c r="AK55" s="13"/>
      <c r="AL55" s="13"/>
      <c r="AM55" s="13"/>
      <c r="AN55" s="13"/>
      <c r="AO55" s="13"/>
      <c r="AP55" s="13"/>
      <c r="AQ55" s="13"/>
      <c r="AR55" s="13"/>
      <c r="AS55" s="13"/>
      <c r="AT55" s="13"/>
      <c r="AU55" s="13"/>
      <c r="AV55" s="13"/>
      <c r="AW55" s="13"/>
      <c r="AX55" s="13"/>
      <c r="AY55" s="13"/>
      <c r="AZ55" s="13"/>
      <c r="BA55" s="13"/>
      <c r="BB55" s="13"/>
      <c r="BC55" s="13"/>
      <c r="BD55" s="13"/>
      <c r="BE55" s="13"/>
      <c r="BF55" s="13"/>
      <c r="BG55" s="13"/>
      <c r="BH55" s="13"/>
      <c r="BI55" s="13"/>
      <c r="BJ55" s="13"/>
      <c r="BK55" s="13"/>
      <c r="BL55" s="13"/>
      <c r="BM55" s="13"/>
      <c r="BN55" s="13"/>
      <c r="BO55" s="13"/>
      <c r="BP55" s="13"/>
      <c r="BQ55" s="13"/>
      <c r="BR55" s="13"/>
      <c r="BS55" s="13"/>
      <c r="BT55" s="13"/>
      <c r="BU55" s="13"/>
      <c r="BV55" s="13"/>
      <c r="BW55" s="13"/>
      <c r="BX55" s="13"/>
      <c r="BY55" s="13"/>
      <c r="BZ55" s="13"/>
      <c r="CA55" s="13"/>
      <c r="CB55" s="13"/>
      <c r="CC55" s="13"/>
      <c r="CD55" s="13"/>
      <c r="CE55" s="13"/>
    </row>
    <row r="56" spans="1:83" x14ac:dyDescent="0.25">
      <c r="A56" s="13"/>
      <c r="B56" s="15"/>
      <c r="C56" s="13"/>
      <c r="D56" s="13"/>
      <c r="E56" s="13"/>
      <c r="F56" s="13"/>
      <c r="G56" s="13"/>
      <c r="H56" s="13"/>
      <c r="I56" s="13"/>
      <c r="J56" s="15"/>
      <c r="K56" s="13"/>
      <c r="L56" s="13"/>
      <c r="M56" s="12"/>
      <c r="N56" s="13"/>
      <c r="O56" s="13"/>
      <c r="P56" s="13"/>
      <c r="Q56" s="13"/>
      <c r="R56" s="13"/>
      <c r="S56" s="13"/>
      <c r="T56" s="13"/>
      <c r="U56" s="28"/>
      <c r="V56" s="28"/>
      <c r="W56" s="29"/>
      <c r="X56" s="28"/>
      <c r="Y56" s="28"/>
      <c r="Z56" s="13"/>
      <c r="AA56" s="13"/>
      <c r="AB56" s="13"/>
      <c r="AC56" s="13"/>
      <c r="AD56" s="13"/>
      <c r="AE56" s="13"/>
      <c r="AF56" s="12"/>
      <c r="AG56" s="12"/>
      <c r="AH56" s="12"/>
      <c r="AI56" s="12"/>
      <c r="AJ56" s="12"/>
      <c r="AK56" s="13"/>
      <c r="AL56" s="13"/>
      <c r="AM56" s="13"/>
      <c r="AN56" s="13"/>
      <c r="AO56" s="13"/>
      <c r="AP56" s="13"/>
      <c r="AQ56" s="13"/>
      <c r="AR56" s="13"/>
      <c r="AS56" s="13"/>
      <c r="AT56" s="13"/>
      <c r="AU56" s="13"/>
      <c r="AV56" s="13"/>
      <c r="AW56" s="13"/>
      <c r="AX56" s="13"/>
      <c r="AY56" s="13"/>
      <c r="AZ56" s="13"/>
      <c r="BA56" s="13"/>
      <c r="BB56" s="13"/>
      <c r="BC56" s="13"/>
      <c r="BD56" s="13"/>
      <c r="BE56" s="13"/>
      <c r="BF56" s="13"/>
      <c r="BG56" s="13"/>
      <c r="BH56" s="13"/>
      <c r="BI56" s="13"/>
      <c r="BJ56" s="13"/>
      <c r="BK56" s="13"/>
      <c r="BL56" s="13"/>
      <c r="BM56" s="13"/>
      <c r="BN56" s="13"/>
      <c r="BO56" s="13"/>
      <c r="BP56" s="13"/>
      <c r="BQ56" s="13"/>
      <c r="BR56" s="13"/>
      <c r="BS56" s="13"/>
      <c r="BT56" s="13"/>
      <c r="BU56" s="13"/>
      <c r="BV56" s="13"/>
      <c r="BW56" s="13"/>
      <c r="BX56" s="13"/>
      <c r="BY56" s="13"/>
      <c r="BZ56" s="13"/>
      <c r="CA56" s="13"/>
      <c r="CB56" s="13"/>
      <c r="CC56" s="13"/>
      <c r="CD56" s="13"/>
      <c r="CE56" s="13"/>
    </row>
    <row r="57" spans="1:83" x14ac:dyDescent="0.25">
      <c r="A57" s="13"/>
      <c r="B57" s="15"/>
      <c r="C57" s="13"/>
      <c r="D57" s="13"/>
      <c r="E57" s="13"/>
      <c r="F57" s="13"/>
      <c r="G57" s="13"/>
      <c r="H57" s="13"/>
      <c r="I57" s="13"/>
      <c r="J57" s="15"/>
      <c r="K57" s="13"/>
      <c r="L57" s="13"/>
      <c r="M57" s="12"/>
      <c r="N57" s="13"/>
      <c r="O57" s="13"/>
      <c r="P57" s="13"/>
      <c r="Q57" s="13"/>
      <c r="R57" s="13"/>
      <c r="S57" s="13"/>
      <c r="T57" s="13"/>
      <c r="U57" s="28"/>
      <c r="V57" s="28"/>
      <c r="W57" s="29"/>
      <c r="X57" s="28"/>
      <c r="Y57" s="28"/>
      <c r="Z57" s="13"/>
      <c r="AA57" s="13"/>
      <c r="AB57" s="13"/>
      <c r="AC57" s="13"/>
      <c r="AD57" s="13"/>
      <c r="AE57" s="13"/>
      <c r="AF57" s="12"/>
      <c r="AG57" s="12"/>
      <c r="AH57" s="12"/>
      <c r="AI57" s="12"/>
      <c r="AJ57" s="12"/>
      <c r="AK57" s="13"/>
      <c r="AL57" s="13"/>
      <c r="AM57" s="13"/>
      <c r="AN57" s="13"/>
      <c r="AO57" s="13"/>
      <c r="AP57" s="13"/>
      <c r="AQ57" s="13"/>
      <c r="AR57" s="13"/>
      <c r="AS57" s="13"/>
      <c r="AT57" s="13"/>
      <c r="AU57" s="13"/>
      <c r="AV57" s="13"/>
      <c r="AW57" s="13"/>
      <c r="AX57" s="13"/>
      <c r="AY57" s="13"/>
      <c r="AZ57" s="13"/>
      <c r="BA57" s="13"/>
      <c r="BB57" s="13"/>
      <c r="BC57" s="13"/>
      <c r="BD57" s="13"/>
      <c r="BE57" s="13"/>
      <c r="BF57" s="13"/>
      <c r="BG57" s="13"/>
      <c r="BH57" s="13"/>
      <c r="BI57" s="13"/>
      <c r="BJ57" s="13"/>
      <c r="BK57" s="13"/>
      <c r="BL57" s="13"/>
      <c r="BM57" s="13"/>
      <c r="BN57" s="13"/>
      <c r="BO57" s="13"/>
      <c r="BP57" s="13"/>
      <c r="BQ57" s="13"/>
      <c r="BR57" s="13"/>
      <c r="BS57" s="13"/>
      <c r="BT57" s="13"/>
      <c r="BU57" s="13"/>
      <c r="BV57" s="13"/>
      <c r="BW57" s="13"/>
      <c r="BX57" s="13"/>
      <c r="BY57" s="13"/>
      <c r="BZ57" s="13"/>
      <c r="CA57" s="13"/>
      <c r="CB57" s="13"/>
      <c r="CC57" s="13"/>
      <c r="CD57" s="13"/>
      <c r="CE57" s="13"/>
    </row>
    <row r="58" spans="1:83" x14ac:dyDescent="0.25">
      <c r="A58" s="13"/>
      <c r="B58" s="15"/>
      <c r="C58" s="13"/>
      <c r="D58" s="13"/>
      <c r="E58" s="13"/>
      <c r="F58" s="13"/>
      <c r="G58" s="13"/>
      <c r="H58" s="13"/>
      <c r="I58" s="13"/>
      <c r="J58" s="15"/>
      <c r="K58" s="13"/>
      <c r="L58" s="13"/>
      <c r="M58" s="12"/>
      <c r="N58" s="13"/>
      <c r="O58" s="13"/>
      <c r="P58" s="13"/>
      <c r="Q58" s="13"/>
      <c r="R58" s="13"/>
      <c r="S58" s="13"/>
      <c r="T58" s="13"/>
      <c r="U58" s="28"/>
      <c r="V58" s="28"/>
      <c r="W58" s="29"/>
      <c r="X58" s="28"/>
      <c r="Y58" s="28"/>
      <c r="Z58" s="13"/>
      <c r="AA58" s="13"/>
      <c r="AB58" s="13"/>
      <c r="AC58" s="13"/>
      <c r="AD58" s="13"/>
      <c r="AE58" s="13"/>
      <c r="AF58" s="12"/>
      <c r="AG58" s="12"/>
      <c r="AH58" s="12"/>
      <c r="AI58" s="12"/>
      <c r="AJ58" s="12"/>
      <c r="AK58" s="13"/>
      <c r="AL58" s="13"/>
      <c r="AM58" s="13"/>
      <c r="AN58" s="13"/>
      <c r="AO58" s="13"/>
      <c r="AP58" s="13"/>
      <c r="AQ58" s="13"/>
      <c r="AR58" s="13"/>
      <c r="AS58" s="13"/>
      <c r="AT58" s="13"/>
      <c r="AU58" s="13"/>
      <c r="AV58" s="13"/>
      <c r="AW58" s="13"/>
      <c r="AX58" s="13"/>
      <c r="AY58" s="13"/>
      <c r="AZ58" s="13"/>
      <c r="BA58" s="13"/>
      <c r="BB58" s="13"/>
      <c r="BC58" s="13"/>
      <c r="BD58" s="13"/>
      <c r="BE58" s="13"/>
      <c r="BF58" s="13"/>
      <c r="BG58" s="13"/>
      <c r="BH58" s="13"/>
      <c r="BI58" s="13"/>
      <c r="BJ58" s="13"/>
      <c r="BK58" s="13"/>
      <c r="BL58" s="13"/>
      <c r="BM58" s="13"/>
      <c r="BN58" s="13"/>
      <c r="BO58" s="13"/>
      <c r="BP58" s="13"/>
      <c r="BQ58" s="13"/>
      <c r="BR58" s="13"/>
      <c r="BS58" s="13"/>
      <c r="BT58" s="13"/>
      <c r="BU58" s="13"/>
      <c r="BV58" s="13"/>
      <c r="BW58" s="13"/>
      <c r="BX58" s="13"/>
      <c r="BY58" s="13"/>
      <c r="BZ58" s="13"/>
      <c r="CA58" s="13"/>
      <c r="CB58" s="13"/>
      <c r="CC58" s="13"/>
      <c r="CD58" s="13"/>
      <c r="CE58" s="13"/>
    </row>
    <row r="59" spans="1:83" x14ac:dyDescent="0.25">
      <c r="A59" s="13"/>
      <c r="B59" s="15"/>
      <c r="C59" s="13"/>
      <c r="D59" s="13"/>
      <c r="E59" s="13"/>
      <c r="F59" s="13"/>
      <c r="G59" s="13"/>
      <c r="H59" s="13"/>
      <c r="I59" s="13"/>
      <c r="J59" s="15"/>
      <c r="K59" s="13"/>
      <c r="L59" s="13"/>
      <c r="M59" s="12"/>
      <c r="N59" s="13"/>
      <c r="O59" s="13"/>
      <c r="P59" s="13"/>
      <c r="Q59" s="13"/>
      <c r="R59" s="13"/>
      <c r="S59" s="13"/>
      <c r="T59" s="13"/>
      <c r="U59" s="28"/>
      <c r="V59" s="28"/>
      <c r="W59" s="29"/>
      <c r="X59" s="28"/>
      <c r="Y59" s="28"/>
      <c r="Z59" s="13"/>
      <c r="AA59" s="13"/>
      <c r="AB59" s="13"/>
      <c r="AC59" s="13"/>
      <c r="AD59" s="13"/>
      <c r="AE59" s="13"/>
      <c r="AF59" s="12"/>
      <c r="AG59" s="12"/>
      <c r="AH59" s="12"/>
      <c r="AI59" s="12"/>
      <c r="AJ59" s="12"/>
      <c r="AK59" s="13"/>
      <c r="AL59" s="13"/>
      <c r="AM59" s="13"/>
      <c r="AN59" s="13"/>
      <c r="AO59" s="13"/>
      <c r="AP59" s="13"/>
      <c r="AQ59" s="13"/>
      <c r="AR59" s="13"/>
      <c r="AS59" s="13"/>
      <c r="AT59" s="13"/>
      <c r="AU59" s="13"/>
      <c r="AV59" s="13"/>
      <c r="AW59" s="13"/>
      <c r="AX59" s="13"/>
      <c r="AY59" s="13"/>
      <c r="AZ59" s="13"/>
      <c r="BA59" s="13"/>
      <c r="BB59" s="13"/>
      <c r="BC59" s="13"/>
      <c r="BD59" s="13"/>
      <c r="BE59" s="13"/>
      <c r="BF59" s="13"/>
      <c r="BG59" s="13"/>
      <c r="BH59" s="13"/>
      <c r="BI59" s="13"/>
      <c r="BJ59" s="13"/>
      <c r="BK59" s="13"/>
      <c r="BL59" s="13"/>
      <c r="BM59" s="13"/>
      <c r="BN59" s="13"/>
      <c r="BO59" s="13"/>
      <c r="BP59" s="13"/>
      <c r="BQ59" s="13"/>
      <c r="BR59" s="13"/>
      <c r="BS59" s="13"/>
      <c r="BT59" s="13"/>
      <c r="BU59" s="13"/>
      <c r="BV59" s="13"/>
      <c r="BW59" s="13"/>
      <c r="BX59" s="13"/>
      <c r="BY59" s="13"/>
      <c r="BZ59" s="13"/>
      <c r="CA59" s="13"/>
      <c r="CB59" s="13"/>
      <c r="CC59" s="13"/>
      <c r="CD59" s="13"/>
      <c r="CE59" s="13"/>
    </row>
    <row r="60" spans="1:83" x14ac:dyDescent="0.25">
      <c r="A60" s="13"/>
      <c r="B60" s="15"/>
      <c r="C60" s="13"/>
      <c r="D60" s="13"/>
      <c r="E60" s="13"/>
      <c r="F60" s="13"/>
      <c r="G60" s="13"/>
      <c r="H60" s="13"/>
      <c r="I60" s="13"/>
      <c r="J60" s="15"/>
      <c r="K60" s="13"/>
      <c r="L60" s="13"/>
      <c r="M60" s="12"/>
      <c r="N60" s="13"/>
      <c r="O60" s="13"/>
      <c r="P60" s="13"/>
      <c r="Q60" s="13"/>
      <c r="R60" s="13"/>
      <c r="S60" s="13"/>
      <c r="T60" s="13"/>
      <c r="U60" s="28"/>
      <c r="V60" s="28"/>
      <c r="W60" s="29"/>
      <c r="X60" s="28"/>
      <c r="Y60" s="28"/>
      <c r="Z60" s="13"/>
      <c r="AA60" s="13"/>
      <c r="AB60" s="13"/>
      <c r="AC60" s="13"/>
      <c r="AD60" s="13"/>
      <c r="AE60" s="13"/>
      <c r="AF60" s="12"/>
      <c r="AG60" s="12"/>
      <c r="AH60" s="12"/>
      <c r="AI60" s="12"/>
      <c r="AJ60" s="12"/>
      <c r="AK60" s="13"/>
      <c r="AL60" s="13"/>
      <c r="AM60" s="13"/>
      <c r="AN60" s="13"/>
      <c r="AO60" s="13"/>
      <c r="AP60" s="13"/>
      <c r="AQ60" s="13"/>
      <c r="AR60" s="13"/>
      <c r="AS60" s="13"/>
      <c r="AT60" s="13"/>
      <c r="AU60" s="13"/>
      <c r="AV60" s="13"/>
      <c r="AW60" s="13"/>
      <c r="AX60" s="13"/>
      <c r="AY60" s="13"/>
      <c r="AZ60" s="13"/>
      <c r="BA60" s="13"/>
      <c r="BB60" s="13"/>
      <c r="BC60" s="13"/>
      <c r="BD60" s="13"/>
      <c r="BE60" s="13"/>
      <c r="BF60" s="13"/>
      <c r="BG60" s="13"/>
      <c r="BH60" s="13"/>
      <c r="BI60" s="13"/>
      <c r="BJ60" s="13"/>
      <c r="BK60" s="13"/>
      <c r="BL60" s="13"/>
      <c r="BM60" s="13"/>
      <c r="BN60" s="13"/>
      <c r="BO60" s="13"/>
      <c r="BP60" s="13"/>
      <c r="BQ60" s="13"/>
      <c r="BR60" s="13"/>
      <c r="BS60" s="13"/>
      <c r="BT60" s="13"/>
      <c r="BU60" s="13"/>
      <c r="BV60" s="13"/>
      <c r="BW60" s="13"/>
      <c r="BX60" s="13"/>
      <c r="BY60" s="13"/>
      <c r="BZ60" s="13"/>
      <c r="CA60" s="13"/>
      <c r="CB60" s="13"/>
      <c r="CC60" s="13"/>
      <c r="CD60" s="13"/>
      <c r="CE60" s="13"/>
    </row>
    <row r="61" spans="1:83" x14ac:dyDescent="0.25">
      <c r="A61" s="13"/>
      <c r="B61" s="15"/>
      <c r="C61" s="13"/>
      <c r="D61" s="13"/>
      <c r="E61" s="13"/>
      <c r="F61" s="13"/>
      <c r="G61" s="13"/>
      <c r="H61" s="13"/>
      <c r="I61" s="13"/>
      <c r="J61" s="15"/>
      <c r="K61" s="13"/>
      <c r="L61" s="13"/>
      <c r="M61" s="12"/>
      <c r="N61" s="13"/>
      <c r="O61" s="13"/>
      <c r="P61" s="13"/>
      <c r="Q61" s="13"/>
      <c r="R61" s="13"/>
      <c r="S61" s="13"/>
      <c r="T61" s="13"/>
      <c r="U61" s="28"/>
      <c r="V61" s="28"/>
      <c r="W61" s="29"/>
      <c r="X61" s="28"/>
      <c r="Y61" s="28"/>
      <c r="Z61" s="13"/>
      <c r="AA61" s="13"/>
      <c r="AB61" s="13"/>
      <c r="AC61" s="13"/>
      <c r="AD61" s="13"/>
      <c r="AE61" s="13"/>
      <c r="AF61" s="12"/>
      <c r="AG61" s="12"/>
      <c r="AH61" s="12"/>
      <c r="AI61" s="12"/>
      <c r="AJ61" s="12"/>
      <c r="AK61" s="13"/>
      <c r="AL61" s="13"/>
      <c r="AM61" s="13"/>
      <c r="AN61" s="13"/>
      <c r="AO61" s="13"/>
      <c r="AP61" s="13"/>
      <c r="AQ61" s="13"/>
      <c r="AR61" s="13"/>
      <c r="AS61" s="13"/>
      <c r="AT61" s="13"/>
      <c r="AU61" s="13"/>
      <c r="AV61" s="13"/>
      <c r="AW61" s="13"/>
      <c r="AX61" s="13"/>
      <c r="AY61" s="13"/>
      <c r="AZ61" s="13"/>
      <c r="BA61" s="13"/>
      <c r="BB61" s="13"/>
      <c r="BC61" s="13"/>
      <c r="BD61" s="13"/>
      <c r="BE61" s="13"/>
      <c r="BF61" s="13"/>
      <c r="BG61" s="13"/>
      <c r="BH61" s="13"/>
      <c r="BI61" s="13"/>
      <c r="BJ61" s="13"/>
      <c r="BK61" s="13"/>
      <c r="BL61" s="13"/>
      <c r="BM61" s="13"/>
      <c r="BN61" s="13"/>
      <c r="BO61" s="13"/>
      <c r="BP61" s="13"/>
      <c r="BQ61" s="13"/>
      <c r="BR61" s="13"/>
      <c r="BS61" s="13"/>
      <c r="BT61" s="13"/>
      <c r="BU61" s="13"/>
      <c r="BV61" s="13"/>
      <c r="BW61" s="13"/>
      <c r="BX61" s="13"/>
      <c r="BY61" s="13"/>
      <c r="BZ61" s="13"/>
      <c r="CA61" s="13"/>
      <c r="CB61" s="13"/>
      <c r="CC61" s="13"/>
      <c r="CD61" s="13"/>
      <c r="CE61" s="13"/>
    </row>
    <row r="62" spans="1:83" x14ac:dyDescent="0.25">
      <c r="A62" s="13"/>
      <c r="B62" s="15"/>
      <c r="C62" s="13"/>
      <c r="D62" s="13"/>
      <c r="E62" s="13"/>
      <c r="F62" s="13"/>
      <c r="G62" s="13"/>
      <c r="H62" s="13"/>
      <c r="I62" s="13"/>
      <c r="J62" s="15"/>
      <c r="K62" s="13"/>
      <c r="L62" s="13"/>
      <c r="M62" s="12"/>
      <c r="N62" s="13"/>
      <c r="O62" s="13"/>
      <c r="P62" s="13"/>
      <c r="Q62" s="13"/>
      <c r="R62" s="13"/>
      <c r="S62" s="13"/>
      <c r="T62" s="13"/>
      <c r="U62" s="28"/>
      <c r="V62" s="28"/>
      <c r="W62" s="29"/>
      <c r="X62" s="28"/>
      <c r="Y62" s="28"/>
      <c r="Z62" s="13"/>
      <c r="AA62" s="13"/>
      <c r="AB62" s="13"/>
      <c r="AC62" s="13"/>
      <c r="AD62" s="13"/>
      <c r="AE62" s="13"/>
      <c r="AF62" s="12"/>
      <c r="AG62" s="12"/>
      <c r="AH62" s="12"/>
      <c r="AI62" s="12"/>
      <c r="AJ62" s="12"/>
      <c r="AK62" s="13"/>
      <c r="AL62" s="13"/>
      <c r="AM62" s="13"/>
      <c r="AN62" s="13"/>
      <c r="AO62" s="13"/>
      <c r="AP62" s="13"/>
      <c r="AQ62" s="13"/>
      <c r="AR62" s="13"/>
      <c r="AS62" s="13"/>
      <c r="AT62" s="13"/>
      <c r="AU62" s="13"/>
      <c r="AV62" s="13"/>
      <c r="AW62" s="13"/>
      <c r="AX62" s="13"/>
      <c r="AY62" s="13"/>
      <c r="AZ62" s="13"/>
      <c r="BA62" s="13"/>
      <c r="BB62" s="13"/>
      <c r="BC62" s="13"/>
      <c r="BD62" s="13"/>
      <c r="BE62" s="13"/>
      <c r="BF62" s="13"/>
      <c r="BG62" s="13"/>
      <c r="BH62" s="13"/>
      <c r="BI62" s="13"/>
      <c r="BJ62" s="13"/>
      <c r="BK62" s="13"/>
      <c r="BL62" s="13"/>
      <c r="BM62" s="13"/>
      <c r="BN62" s="13"/>
      <c r="BO62" s="13"/>
      <c r="BP62" s="13"/>
      <c r="BQ62" s="13"/>
      <c r="BR62" s="13"/>
      <c r="BS62" s="13"/>
      <c r="BT62" s="13"/>
      <c r="BU62" s="13"/>
      <c r="BV62" s="13"/>
      <c r="BW62" s="13"/>
      <c r="BX62" s="13"/>
      <c r="BY62" s="13"/>
      <c r="BZ62" s="13"/>
      <c r="CA62" s="13"/>
      <c r="CB62" s="13"/>
      <c r="CC62" s="13"/>
      <c r="CD62" s="13"/>
      <c r="CE62" s="13"/>
    </row>
    <row r="63" spans="1:83" x14ac:dyDescent="0.25">
      <c r="A63" s="13"/>
      <c r="B63" s="15"/>
      <c r="C63" s="13"/>
      <c r="D63" s="13"/>
      <c r="E63" s="13"/>
      <c r="F63" s="13"/>
      <c r="G63" s="13"/>
      <c r="H63" s="13"/>
      <c r="I63" s="13"/>
      <c r="J63" s="15"/>
      <c r="K63" s="13"/>
      <c r="L63" s="13"/>
      <c r="M63" s="12"/>
      <c r="N63" s="13"/>
      <c r="O63" s="13"/>
      <c r="P63" s="13"/>
      <c r="Q63" s="13"/>
      <c r="R63" s="13"/>
      <c r="S63" s="13"/>
      <c r="T63" s="13"/>
      <c r="U63" s="28"/>
      <c r="V63" s="28"/>
      <c r="W63" s="29"/>
      <c r="X63" s="28"/>
      <c r="Y63" s="28"/>
      <c r="Z63" s="13"/>
      <c r="AA63" s="13"/>
      <c r="AB63" s="13"/>
      <c r="AC63" s="13"/>
      <c r="AD63" s="13"/>
      <c r="AE63" s="13"/>
      <c r="AF63" s="12"/>
      <c r="AG63" s="12"/>
      <c r="AH63" s="12"/>
      <c r="AI63" s="12"/>
      <c r="AJ63" s="12"/>
      <c r="AK63" s="13"/>
      <c r="AL63" s="13"/>
      <c r="AM63" s="13"/>
      <c r="AN63" s="13"/>
      <c r="AO63" s="13"/>
      <c r="AP63" s="13"/>
      <c r="AQ63" s="13"/>
      <c r="AR63" s="13"/>
      <c r="AS63" s="13"/>
      <c r="AT63" s="13"/>
      <c r="AU63" s="13"/>
      <c r="AV63" s="13"/>
      <c r="AW63" s="13"/>
      <c r="AX63" s="13"/>
      <c r="AY63" s="13"/>
      <c r="AZ63" s="13"/>
      <c r="BA63" s="13"/>
      <c r="BB63" s="13"/>
      <c r="BC63" s="13"/>
      <c r="BD63" s="13"/>
      <c r="BE63" s="13"/>
      <c r="BF63" s="13"/>
      <c r="BG63" s="13"/>
      <c r="BH63" s="13"/>
      <c r="BI63" s="13"/>
      <c r="BJ63" s="13"/>
      <c r="BK63" s="13"/>
      <c r="BL63" s="13"/>
      <c r="BM63" s="13"/>
      <c r="BN63" s="13"/>
      <c r="BO63" s="13"/>
      <c r="BP63" s="13"/>
      <c r="BQ63" s="13"/>
      <c r="BR63" s="13"/>
      <c r="BS63" s="13"/>
      <c r="BT63" s="13"/>
      <c r="BU63" s="13"/>
      <c r="BV63" s="13"/>
      <c r="BW63" s="13"/>
      <c r="BX63" s="13"/>
      <c r="BY63" s="13"/>
      <c r="BZ63" s="13"/>
      <c r="CA63" s="13"/>
      <c r="CB63" s="13"/>
      <c r="CC63" s="13"/>
      <c r="CD63" s="13"/>
      <c r="CE63" s="13"/>
    </row>
    <row r="64" spans="1:83" x14ac:dyDescent="0.25">
      <c r="A64" s="13"/>
      <c r="B64" s="15"/>
      <c r="C64" s="13"/>
      <c r="D64" s="13"/>
      <c r="E64" s="13"/>
      <c r="F64" s="13"/>
      <c r="G64" s="13"/>
      <c r="H64" s="13"/>
      <c r="I64" s="13"/>
      <c r="J64" s="15"/>
      <c r="K64" s="13"/>
      <c r="L64" s="13"/>
      <c r="M64" s="12"/>
      <c r="N64" s="13"/>
      <c r="O64" s="13"/>
      <c r="P64" s="13"/>
      <c r="Q64" s="13"/>
      <c r="R64" s="13"/>
      <c r="S64" s="13"/>
      <c r="T64" s="13"/>
      <c r="U64" s="28"/>
      <c r="V64" s="28"/>
      <c r="W64" s="29"/>
      <c r="X64" s="28"/>
      <c r="Y64" s="28"/>
      <c r="Z64" s="13"/>
      <c r="AA64" s="13"/>
      <c r="AB64" s="13"/>
      <c r="AC64" s="13"/>
      <c r="AD64" s="13"/>
      <c r="AE64" s="13"/>
      <c r="AF64" s="12"/>
      <c r="AG64" s="12"/>
      <c r="AH64" s="12"/>
      <c r="AI64" s="12"/>
      <c r="AJ64" s="12"/>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c r="BP64" s="13"/>
      <c r="BQ64" s="13"/>
      <c r="BR64" s="13"/>
      <c r="BS64" s="13"/>
      <c r="BT64" s="13"/>
      <c r="BU64" s="13"/>
      <c r="BV64" s="13"/>
      <c r="BW64" s="13"/>
      <c r="BX64" s="13"/>
      <c r="BY64" s="13"/>
      <c r="BZ64" s="13"/>
      <c r="CA64" s="13"/>
      <c r="CB64" s="13"/>
      <c r="CC64" s="13"/>
      <c r="CD64" s="13"/>
      <c r="CE64" s="13"/>
    </row>
    <row r="65" spans="1:83" x14ac:dyDescent="0.25">
      <c r="A65" s="13"/>
      <c r="B65" s="15"/>
      <c r="C65" s="13"/>
      <c r="D65" s="13"/>
      <c r="E65" s="13"/>
      <c r="F65" s="13"/>
      <c r="G65" s="13"/>
      <c r="H65" s="13"/>
      <c r="I65" s="13"/>
      <c r="J65" s="15"/>
      <c r="K65" s="13"/>
      <c r="L65" s="13"/>
      <c r="M65" s="12"/>
      <c r="N65" s="13"/>
      <c r="O65" s="13"/>
      <c r="P65" s="13"/>
      <c r="Q65" s="13"/>
      <c r="R65" s="13"/>
      <c r="S65" s="13"/>
      <c r="T65" s="13"/>
      <c r="U65" s="28"/>
      <c r="V65" s="28"/>
      <c r="W65" s="29"/>
      <c r="X65" s="28"/>
      <c r="Y65" s="28"/>
      <c r="Z65" s="13"/>
      <c r="AA65" s="13"/>
      <c r="AB65" s="13"/>
      <c r="AC65" s="13"/>
      <c r="AD65" s="13"/>
      <c r="AE65" s="13"/>
      <c r="AF65" s="12"/>
      <c r="AG65" s="12"/>
      <c r="AH65" s="12"/>
      <c r="AI65" s="12"/>
      <c r="AJ65" s="12"/>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c r="BJ65" s="13"/>
      <c r="BK65" s="13"/>
      <c r="BL65" s="13"/>
      <c r="BM65" s="13"/>
      <c r="BN65" s="13"/>
      <c r="BO65" s="13"/>
      <c r="BP65" s="13"/>
      <c r="BQ65" s="13"/>
      <c r="BR65" s="13"/>
      <c r="BS65" s="13"/>
      <c r="BT65" s="13"/>
      <c r="BU65" s="13"/>
      <c r="BV65" s="13"/>
      <c r="BW65" s="13"/>
      <c r="BX65" s="13"/>
      <c r="BY65" s="13"/>
      <c r="BZ65" s="13"/>
      <c r="CA65" s="13"/>
      <c r="CB65" s="13"/>
      <c r="CC65" s="13"/>
      <c r="CD65" s="13"/>
      <c r="CE65" s="13"/>
    </row>
    <row r="66" spans="1:83" x14ac:dyDescent="0.25">
      <c r="A66" s="13"/>
      <c r="B66" s="15"/>
      <c r="C66" s="13"/>
      <c r="D66" s="13"/>
      <c r="E66" s="13"/>
      <c r="F66" s="13"/>
      <c r="G66" s="13"/>
      <c r="H66" s="13"/>
      <c r="I66" s="13"/>
      <c r="J66" s="15"/>
      <c r="K66" s="13"/>
      <c r="L66" s="13"/>
      <c r="M66" s="12"/>
      <c r="N66" s="13"/>
      <c r="O66" s="13"/>
      <c r="P66" s="13"/>
      <c r="Q66" s="13"/>
      <c r="R66" s="13"/>
      <c r="S66" s="13"/>
      <c r="T66" s="13"/>
      <c r="U66" s="28"/>
      <c r="V66" s="28"/>
      <c r="W66" s="29"/>
      <c r="X66" s="28"/>
      <c r="Y66" s="28"/>
      <c r="Z66" s="13"/>
      <c r="AA66" s="13"/>
      <c r="AB66" s="13"/>
      <c r="AC66" s="13"/>
      <c r="AD66" s="13"/>
      <c r="AE66" s="13"/>
      <c r="AF66" s="12"/>
      <c r="AG66" s="12"/>
      <c r="AH66" s="12"/>
      <c r="AI66" s="12"/>
      <c r="AJ66" s="12"/>
      <c r="AK66" s="13"/>
      <c r="AL66" s="13"/>
      <c r="AM66" s="13"/>
      <c r="AN66" s="13"/>
      <c r="AO66" s="13"/>
      <c r="AP66" s="13"/>
      <c r="AQ66" s="13"/>
      <c r="AR66" s="13"/>
      <c r="AS66" s="13"/>
      <c r="AT66" s="13"/>
      <c r="AU66" s="13"/>
      <c r="AV66" s="13"/>
      <c r="AW66" s="13"/>
      <c r="AX66" s="13"/>
      <c r="AY66" s="13"/>
      <c r="AZ66" s="13"/>
      <c r="BA66" s="13"/>
      <c r="BB66" s="13"/>
      <c r="BC66" s="13"/>
      <c r="BD66" s="13"/>
      <c r="BE66" s="13"/>
      <c r="BF66" s="13"/>
      <c r="BG66" s="13"/>
      <c r="BH66" s="13"/>
      <c r="BI66" s="13"/>
      <c r="BJ66" s="13"/>
      <c r="BK66" s="13"/>
      <c r="BL66" s="13"/>
      <c r="BM66" s="13"/>
      <c r="BN66" s="13"/>
      <c r="BO66" s="13"/>
      <c r="BP66" s="13"/>
      <c r="BQ66" s="13"/>
      <c r="BR66" s="13"/>
      <c r="BS66" s="13"/>
      <c r="BT66" s="13"/>
      <c r="BU66" s="13"/>
      <c r="BV66" s="13"/>
      <c r="BW66" s="13"/>
      <c r="BX66" s="13"/>
      <c r="BY66" s="13"/>
      <c r="BZ66" s="13"/>
      <c r="CA66" s="13"/>
      <c r="CB66" s="13"/>
      <c r="CC66" s="13"/>
      <c r="CD66" s="13"/>
      <c r="CE66" s="13"/>
    </row>
    <row r="67" spans="1:83" x14ac:dyDescent="0.25">
      <c r="A67" s="13"/>
      <c r="B67" s="15"/>
      <c r="C67" s="13"/>
      <c r="D67" s="13"/>
      <c r="E67" s="13"/>
      <c r="F67" s="13"/>
      <c r="G67" s="13"/>
      <c r="H67" s="13"/>
      <c r="I67" s="13"/>
      <c r="J67" s="15"/>
      <c r="K67" s="13"/>
      <c r="L67" s="13"/>
      <c r="M67" s="12"/>
      <c r="N67" s="13"/>
      <c r="O67" s="13"/>
      <c r="P67" s="13"/>
      <c r="Q67" s="13"/>
      <c r="R67" s="13"/>
      <c r="S67" s="13"/>
      <c r="T67" s="13"/>
      <c r="U67" s="28"/>
      <c r="V67" s="28"/>
      <c r="W67" s="29"/>
      <c r="X67" s="28"/>
      <c r="Y67" s="28"/>
      <c r="Z67" s="13"/>
      <c r="AA67" s="13"/>
      <c r="AB67" s="13"/>
      <c r="AC67" s="13"/>
      <c r="AD67" s="13"/>
      <c r="AE67" s="13"/>
      <c r="AF67" s="12"/>
      <c r="AG67" s="12"/>
      <c r="AH67" s="12"/>
      <c r="AI67" s="12"/>
      <c r="AJ67" s="12"/>
      <c r="AK67" s="13"/>
      <c r="AL67" s="13"/>
      <c r="AM67" s="13"/>
      <c r="AN67" s="13"/>
      <c r="AO67" s="13"/>
      <c r="AP67" s="13"/>
      <c r="AQ67" s="13"/>
      <c r="AR67" s="13"/>
      <c r="AS67" s="13"/>
      <c r="AT67" s="13"/>
      <c r="AU67" s="13"/>
      <c r="AV67" s="13"/>
      <c r="AW67" s="13"/>
      <c r="AX67" s="13"/>
      <c r="AY67" s="13"/>
      <c r="AZ67" s="13"/>
      <c r="BA67" s="13"/>
      <c r="BB67" s="13"/>
      <c r="BC67" s="13"/>
      <c r="BD67" s="13"/>
      <c r="BE67" s="13"/>
      <c r="BF67" s="13"/>
      <c r="BG67" s="13"/>
      <c r="BH67" s="13"/>
      <c r="BI67" s="13"/>
      <c r="BJ67" s="13"/>
      <c r="BK67" s="13"/>
      <c r="BL67" s="13"/>
      <c r="BM67" s="13"/>
      <c r="BN67" s="13"/>
      <c r="BO67" s="13"/>
      <c r="BP67" s="13"/>
      <c r="BQ67" s="13"/>
      <c r="BR67" s="13"/>
      <c r="BS67" s="13"/>
      <c r="BT67" s="13"/>
      <c r="BU67" s="13"/>
      <c r="BV67" s="13"/>
      <c r="BW67" s="13"/>
      <c r="BX67" s="13"/>
      <c r="BY67" s="13"/>
      <c r="BZ67" s="13"/>
      <c r="CA67" s="13"/>
      <c r="CB67" s="13"/>
      <c r="CC67" s="13"/>
      <c r="CD67" s="13"/>
      <c r="CE67" s="13"/>
    </row>
    <row r="68" spans="1:83" x14ac:dyDescent="0.25">
      <c r="A68" s="13"/>
      <c r="B68" s="15"/>
      <c r="C68" s="13"/>
      <c r="D68" s="13"/>
      <c r="E68" s="13"/>
      <c r="F68" s="13"/>
      <c r="G68" s="13"/>
      <c r="H68" s="13"/>
      <c r="I68" s="13"/>
      <c r="J68" s="15"/>
      <c r="K68" s="13"/>
      <c r="L68" s="13"/>
      <c r="M68" s="12"/>
      <c r="N68" s="13"/>
      <c r="O68" s="13"/>
      <c r="P68" s="13"/>
      <c r="Q68" s="13"/>
      <c r="R68" s="13"/>
      <c r="S68" s="13"/>
      <c r="T68" s="13"/>
      <c r="U68" s="28"/>
      <c r="V68" s="28"/>
      <c r="W68" s="29"/>
      <c r="X68" s="28"/>
      <c r="Y68" s="28"/>
      <c r="Z68" s="13"/>
      <c r="AA68" s="13"/>
      <c r="AB68" s="13"/>
      <c r="AC68" s="13"/>
      <c r="AD68" s="13"/>
      <c r="AE68" s="13"/>
      <c r="AF68" s="12"/>
      <c r="AG68" s="12"/>
      <c r="AH68" s="12"/>
      <c r="AI68" s="12"/>
      <c r="AJ68" s="12"/>
      <c r="AK68" s="13"/>
      <c r="AL68" s="13"/>
      <c r="AM68" s="13"/>
      <c r="AN68" s="13"/>
      <c r="AO68" s="13"/>
      <c r="AP68" s="13"/>
      <c r="AQ68" s="13"/>
      <c r="AR68" s="13"/>
      <c r="AS68" s="13"/>
      <c r="AT68" s="13"/>
      <c r="AU68" s="13"/>
      <c r="AV68" s="13"/>
      <c r="AW68" s="13"/>
      <c r="AX68" s="13"/>
      <c r="AY68" s="13"/>
      <c r="AZ68" s="13"/>
      <c r="BA68" s="13"/>
      <c r="BB68" s="13"/>
      <c r="BC68" s="13"/>
      <c r="BD68" s="13"/>
      <c r="BE68" s="13"/>
      <c r="BF68" s="13"/>
      <c r="BG68" s="13"/>
      <c r="BH68" s="13"/>
      <c r="BI68" s="13"/>
      <c r="BJ68" s="13"/>
      <c r="BK68" s="13"/>
      <c r="BL68" s="13"/>
      <c r="BM68" s="13"/>
      <c r="BN68" s="13"/>
      <c r="BO68" s="13"/>
      <c r="BP68" s="13"/>
      <c r="BQ68" s="13"/>
      <c r="BR68" s="13"/>
      <c r="BS68" s="13"/>
      <c r="BT68" s="13"/>
      <c r="BU68" s="13"/>
      <c r="BV68" s="13"/>
      <c r="BW68" s="13"/>
      <c r="BX68" s="13"/>
      <c r="BY68" s="13"/>
      <c r="BZ68" s="13"/>
      <c r="CA68" s="13"/>
      <c r="CB68" s="13"/>
      <c r="CC68" s="13"/>
      <c r="CD68" s="13"/>
      <c r="CE68" s="13"/>
    </row>
    <row r="69" spans="1:83" x14ac:dyDescent="0.25">
      <c r="A69" s="13"/>
      <c r="B69" s="15"/>
      <c r="C69" s="13"/>
      <c r="D69" s="13"/>
      <c r="E69" s="13"/>
      <c r="F69" s="13"/>
      <c r="G69" s="13"/>
      <c r="H69" s="13"/>
      <c r="I69" s="13"/>
      <c r="J69" s="15"/>
      <c r="K69" s="13"/>
      <c r="L69" s="13"/>
      <c r="M69" s="12"/>
      <c r="N69" s="13"/>
      <c r="O69" s="13"/>
      <c r="P69" s="13"/>
      <c r="Q69" s="13"/>
      <c r="R69" s="13"/>
      <c r="S69" s="13"/>
      <c r="T69" s="13"/>
      <c r="U69" s="28"/>
      <c r="V69" s="28"/>
      <c r="W69" s="29"/>
      <c r="X69" s="28"/>
      <c r="Y69" s="28"/>
      <c r="Z69" s="13"/>
      <c r="AA69" s="13"/>
      <c r="AB69" s="13"/>
      <c r="AC69" s="13"/>
      <c r="AD69" s="13"/>
      <c r="AE69" s="13"/>
      <c r="AF69" s="12"/>
      <c r="AG69" s="12"/>
      <c r="AH69" s="12"/>
      <c r="AI69" s="12"/>
      <c r="AJ69" s="12"/>
      <c r="AK69" s="13"/>
      <c r="AL69" s="13"/>
      <c r="AM69" s="13"/>
      <c r="AN69" s="13"/>
      <c r="AO69" s="13"/>
      <c r="AP69" s="13"/>
      <c r="AQ69" s="13"/>
      <c r="AR69" s="13"/>
      <c r="AS69" s="13"/>
      <c r="AT69" s="13"/>
      <c r="AU69" s="13"/>
      <c r="AV69" s="13"/>
      <c r="AW69" s="13"/>
      <c r="AX69" s="13"/>
      <c r="AY69" s="13"/>
      <c r="AZ69" s="13"/>
      <c r="BA69" s="13"/>
      <c r="BB69" s="13"/>
      <c r="BC69" s="13"/>
      <c r="BD69" s="13"/>
      <c r="BE69" s="13"/>
      <c r="BF69" s="13"/>
      <c r="BG69" s="13"/>
      <c r="BH69" s="13"/>
      <c r="BI69" s="13"/>
      <c r="BJ69" s="13"/>
      <c r="BK69" s="13"/>
      <c r="BL69" s="13"/>
      <c r="BM69" s="13"/>
      <c r="BN69" s="13"/>
      <c r="BO69" s="13"/>
      <c r="BP69" s="13"/>
      <c r="BQ69" s="13"/>
      <c r="BR69" s="13"/>
      <c r="BS69" s="13"/>
      <c r="BT69" s="13"/>
      <c r="BU69" s="13"/>
      <c r="BV69" s="13"/>
      <c r="BW69" s="13"/>
      <c r="BX69" s="13"/>
      <c r="BY69" s="13"/>
      <c r="BZ69" s="13"/>
      <c r="CA69" s="13"/>
      <c r="CB69" s="13"/>
      <c r="CC69" s="13"/>
      <c r="CD69" s="13"/>
      <c r="CE69" s="13"/>
    </row>
    <row r="70" spans="1:83" x14ac:dyDescent="0.25">
      <c r="A70" s="13"/>
      <c r="B70" s="15"/>
      <c r="C70" s="13"/>
      <c r="D70" s="13"/>
      <c r="E70" s="13"/>
      <c r="F70" s="13"/>
      <c r="G70" s="13"/>
      <c r="H70" s="13"/>
      <c r="I70" s="13"/>
      <c r="J70" s="15"/>
      <c r="K70" s="13"/>
      <c r="L70" s="13"/>
      <c r="M70" s="12"/>
      <c r="N70" s="13"/>
      <c r="O70" s="13"/>
      <c r="P70" s="13"/>
      <c r="Q70" s="13"/>
      <c r="R70" s="13"/>
      <c r="S70" s="13"/>
      <c r="T70" s="13"/>
      <c r="U70" s="28"/>
      <c r="V70" s="28"/>
      <c r="W70" s="29"/>
      <c r="X70" s="28"/>
      <c r="Y70" s="28"/>
      <c r="Z70" s="13"/>
      <c r="AA70" s="13"/>
      <c r="AB70" s="13"/>
      <c r="AC70" s="13"/>
      <c r="AD70" s="13"/>
      <c r="AE70" s="13"/>
      <c r="AF70" s="12"/>
      <c r="AG70" s="12"/>
      <c r="AH70" s="12"/>
      <c r="AI70" s="12"/>
      <c r="AJ70" s="12"/>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c r="BR70" s="13"/>
      <c r="BS70" s="13"/>
      <c r="BT70" s="13"/>
      <c r="BU70" s="13"/>
      <c r="BV70" s="13"/>
      <c r="BW70" s="13"/>
      <c r="BX70" s="13"/>
      <c r="BY70" s="13"/>
      <c r="BZ70" s="13"/>
      <c r="CA70" s="13"/>
      <c r="CB70" s="13"/>
      <c r="CC70" s="13"/>
      <c r="CD70" s="13"/>
      <c r="CE70" s="13"/>
    </row>
    <row r="71" spans="1:83" x14ac:dyDescent="0.25">
      <c r="A71" s="13"/>
      <c r="B71" s="15"/>
      <c r="C71" s="13"/>
      <c r="D71" s="13"/>
      <c r="E71" s="13"/>
      <c r="F71" s="13"/>
      <c r="G71" s="13"/>
      <c r="H71" s="13"/>
      <c r="I71" s="13"/>
      <c r="J71" s="15"/>
      <c r="K71" s="13"/>
      <c r="L71" s="13"/>
      <c r="M71" s="12"/>
      <c r="N71" s="13"/>
      <c r="O71" s="13"/>
      <c r="P71" s="13"/>
      <c r="Q71" s="13"/>
      <c r="R71" s="13"/>
      <c r="S71" s="13"/>
      <c r="T71" s="13"/>
      <c r="U71" s="28"/>
      <c r="V71" s="28"/>
      <c r="W71" s="29"/>
      <c r="X71" s="28"/>
      <c r="Y71" s="28"/>
      <c r="Z71" s="13"/>
      <c r="AA71" s="13"/>
      <c r="AB71" s="13"/>
      <c r="AC71" s="13"/>
      <c r="AD71" s="13"/>
      <c r="AE71" s="13"/>
      <c r="AF71" s="12"/>
      <c r="AG71" s="12"/>
      <c r="AH71" s="12"/>
      <c r="AI71" s="12"/>
      <c r="AJ71" s="12"/>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c r="BR71" s="13"/>
      <c r="BS71" s="13"/>
      <c r="BT71" s="13"/>
      <c r="BU71" s="13"/>
      <c r="BV71" s="13"/>
      <c r="BW71" s="13"/>
      <c r="BX71" s="13"/>
      <c r="BY71" s="13"/>
      <c r="BZ71" s="13"/>
      <c r="CA71" s="13"/>
      <c r="CB71" s="13"/>
      <c r="CC71" s="13"/>
      <c r="CD71" s="13"/>
      <c r="CE71" s="13"/>
    </row>
    <row r="72" spans="1:83" x14ac:dyDescent="0.25">
      <c r="A72" s="13"/>
      <c r="B72" s="15"/>
      <c r="C72" s="13"/>
      <c r="D72" s="13"/>
      <c r="E72" s="13"/>
      <c r="F72" s="13"/>
      <c r="G72" s="13"/>
      <c r="H72" s="13"/>
      <c r="I72" s="13"/>
      <c r="J72" s="15"/>
      <c r="K72" s="13"/>
      <c r="L72" s="13"/>
      <c r="M72" s="12"/>
      <c r="N72" s="13"/>
      <c r="O72" s="13"/>
      <c r="P72" s="13"/>
      <c r="Q72" s="13"/>
      <c r="R72" s="13"/>
      <c r="S72" s="13"/>
      <c r="T72" s="13"/>
      <c r="U72" s="28"/>
      <c r="V72" s="28"/>
      <c r="W72" s="29"/>
      <c r="X72" s="28"/>
      <c r="Y72" s="28"/>
      <c r="Z72" s="13"/>
      <c r="AA72" s="13"/>
      <c r="AB72" s="13"/>
      <c r="AC72" s="13"/>
      <c r="AD72" s="13"/>
      <c r="AE72" s="13"/>
      <c r="AF72" s="12"/>
      <c r="AG72" s="12"/>
      <c r="AH72" s="12"/>
      <c r="AI72" s="12"/>
      <c r="AJ72" s="12"/>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c r="CA72" s="13"/>
      <c r="CB72" s="13"/>
      <c r="CC72" s="13"/>
      <c r="CD72" s="13"/>
      <c r="CE72" s="13"/>
    </row>
    <row r="73" spans="1:83" x14ac:dyDescent="0.25">
      <c r="A73" s="13"/>
      <c r="B73" s="15"/>
      <c r="C73" s="13"/>
      <c r="D73" s="13"/>
      <c r="E73" s="13"/>
      <c r="F73" s="13"/>
      <c r="G73" s="13"/>
      <c r="H73" s="13"/>
      <c r="I73" s="13"/>
      <c r="J73" s="15"/>
      <c r="K73" s="13"/>
      <c r="L73" s="13"/>
      <c r="M73" s="12"/>
      <c r="N73" s="13"/>
      <c r="O73" s="13"/>
      <c r="P73" s="13"/>
      <c r="Q73" s="13"/>
      <c r="R73" s="13"/>
      <c r="S73" s="13"/>
      <c r="T73" s="13"/>
      <c r="U73" s="28"/>
      <c r="V73" s="28"/>
      <c r="W73" s="29"/>
      <c r="X73" s="28"/>
      <c r="Y73" s="28"/>
      <c r="Z73" s="13"/>
      <c r="AA73" s="13"/>
      <c r="AB73" s="13"/>
      <c r="AC73" s="13"/>
      <c r="AD73" s="13"/>
      <c r="AE73" s="13"/>
      <c r="AF73" s="12"/>
      <c r="AG73" s="12"/>
      <c r="AH73" s="12"/>
      <c r="AI73" s="12"/>
      <c r="AJ73" s="12"/>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c r="BP73" s="13"/>
      <c r="BQ73" s="13"/>
      <c r="BR73" s="13"/>
      <c r="BS73" s="13"/>
      <c r="BT73" s="13"/>
      <c r="BU73" s="13"/>
      <c r="BV73" s="13"/>
      <c r="BW73" s="13"/>
      <c r="BX73" s="13"/>
      <c r="BY73" s="13"/>
      <c r="BZ73" s="13"/>
      <c r="CA73" s="13"/>
      <c r="CB73" s="13"/>
      <c r="CC73" s="13"/>
      <c r="CD73" s="13"/>
      <c r="CE73" s="13"/>
    </row>
    <row r="74" spans="1:83" x14ac:dyDescent="0.25">
      <c r="A74" s="13"/>
      <c r="B74" s="15"/>
      <c r="C74" s="13"/>
      <c r="D74" s="13"/>
      <c r="E74" s="13"/>
      <c r="F74" s="13"/>
      <c r="G74" s="13"/>
      <c r="H74" s="13"/>
      <c r="I74" s="13"/>
      <c r="J74" s="15"/>
      <c r="K74" s="13"/>
      <c r="L74" s="13"/>
      <c r="M74" s="12"/>
      <c r="N74" s="13"/>
      <c r="O74" s="13"/>
      <c r="P74" s="13"/>
      <c r="Q74" s="13"/>
      <c r="R74" s="13"/>
      <c r="S74" s="13"/>
      <c r="T74" s="13"/>
      <c r="U74" s="28"/>
      <c r="V74" s="28"/>
      <c r="W74" s="29"/>
      <c r="X74" s="28"/>
      <c r="Y74" s="28"/>
      <c r="Z74" s="13"/>
      <c r="AA74" s="13"/>
      <c r="AB74" s="13"/>
      <c r="AC74" s="13"/>
      <c r="AD74" s="13"/>
      <c r="AE74" s="13"/>
      <c r="AF74" s="12"/>
      <c r="AG74" s="12"/>
      <c r="AH74" s="12"/>
      <c r="AI74" s="12"/>
      <c r="AJ74" s="12"/>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c r="BZ74" s="13"/>
      <c r="CA74" s="13"/>
      <c r="CB74" s="13"/>
      <c r="CC74" s="13"/>
      <c r="CD74" s="13"/>
      <c r="CE74" s="13"/>
    </row>
    <row r="75" spans="1:83" x14ac:dyDescent="0.25">
      <c r="A75" s="13"/>
      <c r="B75" s="15"/>
      <c r="C75" s="13"/>
      <c r="D75" s="13"/>
      <c r="E75" s="13"/>
      <c r="F75" s="13"/>
      <c r="G75" s="13"/>
      <c r="H75" s="13"/>
      <c r="I75" s="13"/>
      <c r="J75" s="15"/>
      <c r="K75" s="13"/>
      <c r="L75" s="13"/>
      <c r="M75" s="12"/>
      <c r="N75" s="13"/>
      <c r="O75" s="13"/>
      <c r="P75" s="13"/>
      <c r="Q75" s="13"/>
      <c r="R75" s="13"/>
      <c r="S75" s="13"/>
      <c r="T75" s="13"/>
      <c r="U75" s="28"/>
      <c r="V75" s="28"/>
      <c r="W75" s="29"/>
      <c r="X75" s="28"/>
      <c r="Y75" s="28"/>
      <c r="Z75" s="13"/>
      <c r="AA75" s="13"/>
      <c r="AB75" s="13"/>
      <c r="AC75" s="13"/>
      <c r="AD75" s="13"/>
      <c r="AE75" s="13"/>
      <c r="AF75" s="12"/>
      <c r="AG75" s="12"/>
      <c r="AH75" s="12"/>
      <c r="AI75" s="12"/>
      <c r="AJ75" s="12"/>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c r="BJ75" s="13"/>
      <c r="BK75" s="13"/>
      <c r="BL75" s="13"/>
      <c r="BM75" s="13"/>
      <c r="BN75" s="13"/>
      <c r="BO75" s="13"/>
      <c r="BP75" s="13"/>
      <c r="BQ75" s="13"/>
      <c r="BR75" s="13"/>
      <c r="BS75" s="13"/>
      <c r="BT75" s="13"/>
      <c r="BU75" s="13"/>
      <c r="BV75" s="13"/>
      <c r="BW75" s="13"/>
      <c r="BX75" s="13"/>
      <c r="BY75" s="13"/>
      <c r="BZ75" s="13"/>
      <c r="CA75" s="13"/>
      <c r="CB75" s="13"/>
      <c r="CC75" s="13"/>
      <c r="CD75" s="13"/>
      <c r="CE75" s="13"/>
    </row>
    <row r="76" spans="1:83" x14ac:dyDescent="0.25">
      <c r="A76" s="13"/>
      <c r="B76" s="15"/>
      <c r="C76" s="13"/>
      <c r="D76" s="13"/>
      <c r="E76" s="13"/>
      <c r="F76" s="13"/>
      <c r="G76" s="13"/>
      <c r="H76" s="13"/>
      <c r="I76" s="13"/>
      <c r="J76" s="15"/>
      <c r="K76" s="13"/>
      <c r="L76" s="13"/>
      <c r="M76" s="12"/>
      <c r="N76" s="13"/>
      <c r="O76" s="13"/>
      <c r="P76" s="13"/>
      <c r="Q76" s="13"/>
      <c r="R76" s="13"/>
      <c r="S76" s="13"/>
      <c r="T76" s="13"/>
      <c r="U76" s="28"/>
      <c r="V76" s="28"/>
      <c r="W76" s="29"/>
      <c r="X76" s="28"/>
      <c r="Y76" s="28"/>
      <c r="Z76" s="13"/>
      <c r="AA76" s="13"/>
      <c r="AB76" s="13"/>
      <c r="AC76" s="13"/>
      <c r="AD76" s="13"/>
      <c r="AE76" s="13"/>
      <c r="AF76" s="12"/>
      <c r="AG76" s="12"/>
      <c r="AH76" s="12"/>
      <c r="AI76" s="12"/>
      <c r="AJ76" s="12"/>
      <c r="AK76" s="13"/>
      <c r="AL76" s="13"/>
      <c r="AM76" s="13"/>
      <c r="AN76" s="13"/>
      <c r="AO76" s="13"/>
      <c r="AP76" s="13"/>
      <c r="AQ76" s="13"/>
      <c r="AR76" s="13"/>
      <c r="AS76" s="13"/>
      <c r="AT76" s="13"/>
      <c r="AU76" s="13"/>
      <c r="AV76" s="13"/>
      <c r="AW76" s="13"/>
      <c r="AX76" s="13"/>
      <c r="AY76" s="13"/>
      <c r="AZ76" s="13"/>
      <c r="BA76" s="13"/>
      <c r="BB76" s="13"/>
      <c r="BC76" s="13"/>
      <c r="BD76" s="13"/>
      <c r="BE76" s="13"/>
      <c r="BF76" s="13"/>
      <c r="BG76" s="13"/>
      <c r="BH76" s="13"/>
      <c r="BI76" s="13"/>
      <c r="BJ76" s="13"/>
      <c r="BK76" s="13"/>
      <c r="BL76" s="13"/>
      <c r="BM76" s="13"/>
      <c r="BN76" s="13"/>
      <c r="BO76" s="13"/>
      <c r="BP76" s="13"/>
      <c r="BQ76" s="13"/>
      <c r="BR76" s="13"/>
      <c r="BS76" s="13"/>
      <c r="BT76" s="13"/>
      <c r="BU76" s="13"/>
      <c r="BV76" s="13"/>
      <c r="BW76" s="13"/>
      <c r="BX76" s="13"/>
      <c r="BY76" s="13"/>
      <c r="BZ76" s="13"/>
      <c r="CA76" s="13"/>
      <c r="CB76" s="13"/>
      <c r="CC76" s="13"/>
      <c r="CD76" s="13"/>
      <c r="CE76" s="13"/>
    </row>
    <row r="77" spans="1:83" x14ac:dyDescent="0.25">
      <c r="A77" s="13"/>
      <c r="B77" s="15"/>
      <c r="C77" s="13"/>
      <c r="D77" s="13"/>
      <c r="E77" s="13"/>
      <c r="F77" s="13"/>
      <c r="G77" s="13"/>
      <c r="H77" s="13"/>
      <c r="I77" s="13"/>
      <c r="J77" s="15"/>
      <c r="K77" s="13"/>
      <c r="L77" s="13"/>
      <c r="M77" s="12"/>
      <c r="N77" s="13"/>
      <c r="O77" s="13"/>
      <c r="P77" s="13"/>
      <c r="Q77" s="13"/>
      <c r="R77" s="13"/>
      <c r="S77" s="13"/>
      <c r="T77" s="13"/>
      <c r="U77" s="28"/>
      <c r="V77" s="28"/>
      <c r="W77" s="29"/>
      <c r="X77" s="28"/>
      <c r="Y77" s="28"/>
      <c r="Z77" s="13"/>
      <c r="AA77" s="13"/>
      <c r="AB77" s="13"/>
      <c r="AC77" s="13"/>
      <c r="AD77" s="13"/>
      <c r="AE77" s="13"/>
      <c r="AF77" s="12"/>
      <c r="AG77" s="12"/>
      <c r="AH77" s="12"/>
      <c r="AI77" s="12"/>
      <c r="AJ77" s="12"/>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13"/>
      <c r="BK77" s="13"/>
      <c r="BL77" s="13"/>
      <c r="BM77" s="13"/>
      <c r="BN77" s="13"/>
      <c r="BO77" s="13"/>
      <c r="BP77" s="13"/>
      <c r="BQ77" s="13"/>
      <c r="BR77" s="13"/>
      <c r="BS77" s="13"/>
      <c r="BT77" s="13"/>
      <c r="BU77" s="13"/>
      <c r="BV77" s="13"/>
      <c r="BW77" s="13"/>
      <c r="BX77" s="13"/>
      <c r="BY77" s="13"/>
      <c r="BZ77" s="13"/>
      <c r="CA77" s="13"/>
      <c r="CB77" s="13"/>
      <c r="CC77" s="13"/>
      <c r="CD77" s="13"/>
      <c r="CE77" s="13"/>
    </row>
    <row r="78" spans="1:83" x14ac:dyDescent="0.25">
      <c r="A78" s="13"/>
      <c r="B78" s="15"/>
      <c r="C78" s="13"/>
      <c r="D78" s="13"/>
      <c r="E78" s="13"/>
      <c r="F78" s="13"/>
      <c r="G78" s="13"/>
      <c r="H78" s="13"/>
      <c r="I78" s="13"/>
      <c r="J78" s="15"/>
      <c r="K78" s="13"/>
      <c r="L78" s="13"/>
      <c r="M78" s="12"/>
      <c r="N78" s="13"/>
      <c r="O78" s="13"/>
      <c r="P78" s="13"/>
      <c r="Q78" s="13"/>
      <c r="R78" s="13"/>
      <c r="S78" s="13"/>
      <c r="T78" s="13"/>
      <c r="U78" s="28"/>
      <c r="V78" s="28"/>
      <c r="W78" s="29"/>
      <c r="X78" s="28"/>
      <c r="Y78" s="28"/>
      <c r="Z78" s="13"/>
      <c r="AA78" s="13"/>
      <c r="AB78" s="13"/>
      <c r="AC78" s="13"/>
      <c r="AD78" s="13"/>
      <c r="AE78" s="13"/>
      <c r="AF78" s="12"/>
      <c r="AG78" s="12"/>
      <c r="AH78" s="12"/>
      <c r="AI78" s="12"/>
      <c r="AJ78" s="12"/>
      <c r="AK78" s="13"/>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c r="BJ78" s="13"/>
      <c r="BK78" s="13"/>
      <c r="BL78" s="13"/>
      <c r="BM78" s="13"/>
      <c r="BN78" s="13"/>
      <c r="BO78" s="13"/>
      <c r="BP78" s="13"/>
      <c r="BQ78" s="13"/>
      <c r="BR78" s="13"/>
      <c r="BS78" s="13"/>
      <c r="BT78" s="13"/>
      <c r="BU78" s="13"/>
      <c r="BV78" s="13"/>
      <c r="BW78" s="13"/>
      <c r="BX78" s="13"/>
      <c r="BY78" s="13"/>
      <c r="BZ78" s="13"/>
      <c r="CA78" s="13"/>
      <c r="CB78" s="13"/>
      <c r="CC78" s="13"/>
      <c r="CD78" s="13"/>
      <c r="CE78" s="13"/>
    </row>
    <row r="79" spans="1:83" x14ac:dyDescent="0.25">
      <c r="A79" s="13"/>
      <c r="B79" s="15"/>
      <c r="C79" s="13"/>
      <c r="D79" s="13"/>
      <c r="E79" s="13"/>
      <c r="F79" s="13"/>
      <c r="G79" s="13"/>
      <c r="H79" s="13"/>
      <c r="I79" s="13"/>
      <c r="J79" s="15"/>
      <c r="K79" s="13"/>
      <c r="L79" s="13"/>
      <c r="M79" s="12"/>
      <c r="N79" s="13"/>
      <c r="O79" s="13"/>
      <c r="P79" s="13"/>
      <c r="Q79" s="13"/>
      <c r="R79" s="13"/>
      <c r="S79" s="13"/>
      <c r="T79" s="13"/>
      <c r="U79" s="28"/>
      <c r="V79" s="28"/>
      <c r="W79" s="29"/>
      <c r="X79" s="28"/>
      <c r="Y79" s="28"/>
      <c r="Z79" s="13"/>
      <c r="AA79" s="13"/>
      <c r="AB79" s="13"/>
      <c r="AC79" s="13"/>
      <c r="AD79" s="13"/>
      <c r="AE79" s="13"/>
      <c r="AF79" s="12"/>
      <c r="AG79" s="12"/>
      <c r="AH79" s="12"/>
      <c r="AI79" s="12"/>
      <c r="AJ79" s="12"/>
      <c r="AK79" s="13"/>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c r="BJ79" s="13"/>
      <c r="BK79" s="13"/>
      <c r="BL79" s="13"/>
      <c r="BM79" s="13"/>
      <c r="BN79" s="13"/>
      <c r="BO79" s="13"/>
      <c r="BP79" s="13"/>
      <c r="BQ79" s="13"/>
      <c r="BR79" s="13"/>
      <c r="BS79" s="13"/>
      <c r="BT79" s="13"/>
      <c r="BU79" s="13"/>
      <c r="BV79" s="13"/>
      <c r="BW79" s="13"/>
      <c r="BX79" s="13"/>
      <c r="BY79" s="13"/>
      <c r="BZ79" s="13"/>
      <c r="CA79" s="13"/>
      <c r="CB79" s="13"/>
      <c r="CC79" s="13"/>
      <c r="CD79" s="13"/>
      <c r="CE79" s="13"/>
    </row>
    <row r="80" spans="1:83" x14ac:dyDescent="0.25">
      <c r="A80" s="13"/>
      <c r="B80" s="15"/>
      <c r="C80" s="13"/>
      <c r="D80" s="13"/>
      <c r="E80" s="13"/>
      <c r="F80" s="13"/>
      <c r="G80" s="13"/>
      <c r="H80" s="13"/>
      <c r="I80" s="13"/>
      <c r="J80" s="15"/>
      <c r="K80" s="13"/>
      <c r="L80" s="13"/>
      <c r="M80" s="12"/>
      <c r="N80" s="13"/>
      <c r="O80" s="13"/>
      <c r="P80" s="13"/>
      <c r="Q80" s="13"/>
      <c r="R80" s="13"/>
      <c r="S80" s="13"/>
      <c r="T80" s="13"/>
      <c r="U80" s="28"/>
      <c r="V80" s="28"/>
      <c r="W80" s="29"/>
      <c r="X80" s="28"/>
      <c r="Y80" s="28"/>
      <c r="Z80" s="13"/>
      <c r="AA80" s="13"/>
      <c r="AB80" s="13"/>
      <c r="AC80" s="13"/>
      <c r="AD80" s="13"/>
      <c r="AE80" s="13"/>
      <c r="AF80" s="12"/>
      <c r="AG80" s="12"/>
      <c r="AH80" s="12"/>
      <c r="AI80" s="12"/>
      <c r="AJ80" s="12"/>
      <c r="AK80" s="13"/>
      <c r="AL80" s="13"/>
      <c r="AM80" s="13"/>
      <c r="AN80" s="13"/>
      <c r="AO80" s="13"/>
      <c r="AP80" s="13"/>
      <c r="AQ80" s="13"/>
      <c r="AR80" s="13"/>
      <c r="AS80" s="13"/>
      <c r="AT80" s="13"/>
      <c r="AU80" s="13"/>
      <c r="AV80" s="13"/>
      <c r="AW80" s="13"/>
      <c r="AX80" s="13"/>
      <c r="AY80" s="13"/>
      <c r="AZ80" s="13"/>
      <c r="BA80" s="13"/>
      <c r="BB80" s="13"/>
      <c r="BC80" s="13"/>
      <c r="BD80" s="13"/>
      <c r="BE80" s="13"/>
      <c r="BF80" s="13"/>
      <c r="BG80" s="13"/>
      <c r="BH80" s="13"/>
      <c r="BI80" s="13"/>
      <c r="BJ80" s="13"/>
      <c r="BK80" s="13"/>
      <c r="BL80" s="13"/>
      <c r="BM80" s="13"/>
      <c r="BN80" s="13"/>
      <c r="BO80" s="13"/>
      <c r="BP80" s="13"/>
      <c r="BQ80" s="13"/>
      <c r="BR80" s="13"/>
      <c r="BS80" s="13"/>
      <c r="BT80" s="13"/>
      <c r="BU80" s="13"/>
      <c r="BV80" s="13"/>
      <c r="BW80" s="13"/>
      <c r="BX80" s="13"/>
      <c r="BY80" s="13"/>
      <c r="BZ80" s="13"/>
      <c r="CA80" s="13"/>
      <c r="CB80" s="13"/>
      <c r="CC80" s="13"/>
      <c r="CD80" s="13"/>
      <c r="CE80" s="13"/>
    </row>
    <row r="81" spans="1:83" x14ac:dyDescent="0.25">
      <c r="A81" s="13"/>
      <c r="B81" s="15"/>
      <c r="C81" s="13"/>
      <c r="D81" s="13"/>
      <c r="E81" s="13"/>
      <c r="F81" s="13"/>
      <c r="G81" s="13"/>
      <c r="H81" s="13"/>
      <c r="I81" s="13"/>
      <c r="J81" s="15"/>
      <c r="K81" s="13"/>
      <c r="L81" s="13"/>
      <c r="M81" s="12"/>
      <c r="N81" s="13"/>
      <c r="O81" s="13"/>
      <c r="P81" s="13"/>
      <c r="Q81" s="13"/>
      <c r="R81" s="13"/>
      <c r="S81" s="13"/>
      <c r="T81" s="13"/>
      <c r="U81" s="28"/>
      <c r="V81" s="28"/>
      <c r="W81" s="29"/>
      <c r="X81" s="28"/>
      <c r="Y81" s="28"/>
      <c r="Z81" s="13"/>
      <c r="AA81" s="13"/>
      <c r="AB81" s="13"/>
      <c r="AC81" s="13"/>
      <c r="AD81" s="13"/>
      <c r="AE81" s="13"/>
      <c r="AF81" s="12"/>
      <c r="AG81" s="12"/>
      <c r="AH81" s="12"/>
      <c r="AI81" s="12"/>
      <c r="AJ81" s="12"/>
      <c r="AK81" s="13"/>
      <c r="AL81" s="13"/>
      <c r="AM81" s="13"/>
      <c r="AN81" s="13"/>
      <c r="AO81" s="13"/>
      <c r="AP81" s="13"/>
      <c r="AQ81" s="13"/>
      <c r="AR81" s="13"/>
      <c r="AS81" s="13"/>
      <c r="AT81" s="13"/>
      <c r="AU81" s="13"/>
      <c r="AV81" s="13"/>
      <c r="AW81" s="13"/>
      <c r="AX81" s="13"/>
      <c r="AY81" s="13"/>
      <c r="AZ81" s="13"/>
      <c r="BA81" s="13"/>
      <c r="BB81" s="13"/>
      <c r="BC81" s="13"/>
      <c r="BD81" s="13"/>
      <c r="BE81" s="13"/>
      <c r="BF81" s="13"/>
      <c r="BG81" s="13"/>
      <c r="BH81" s="13"/>
      <c r="BI81" s="13"/>
      <c r="BJ81" s="13"/>
      <c r="BK81" s="13"/>
      <c r="BL81" s="13"/>
      <c r="BM81" s="13"/>
      <c r="BN81" s="13"/>
      <c r="BO81" s="13"/>
      <c r="BP81" s="13"/>
      <c r="BQ81" s="13"/>
      <c r="BR81" s="13"/>
      <c r="BS81" s="13"/>
      <c r="BT81" s="13"/>
      <c r="BU81" s="13"/>
      <c r="BV81" s="13"/>
      <c r="BW81" s="13"/>
      <c r="BX81" s="13"/>
      <c r="BY81" s="13"/>
      <c r="BZ81" s="13"/>
      <c r="CA81" s="13"/>
      <c r="CB81" s="13"/>
      <c r="CC81" s="13"/>
      <c r="CD81" s="13"/>
      <c r="CE81" s="13"/>
    </row>
    <row r="82" spans="1:83" x14ac:dyDescent="0.25">
      <c r="A82" s="13"/>
      <c r="B82" s="15"/>
      <c r="C82" s="13"/>
      <c r="D82" s="13"/>
      <c r="E82" s="13"/>
      <c r="F82" s="13"/>
      <c r="G82" s="13"/>
      <c r="H82" s="13"/>
      <c r="I82" s="13"/>
      <c r="J82" s="15"/>
      <c r="K82" s="13"/>
      <c r="L82" s="13"/>
      <c r="M82" s="12"/>
      <c r="N82" s="13"/>
      <c r="O82" s="13"/>
      <c r="P82" s="13"/>
      <c r="Q82" s="13"/>
      <c r="R82" s="13"/>
      <c r="S82" s="13"/>
      <c r="T82" s="13"/>
      <c r="U82" s="28"/>
      <c r="V82" s="28"/>
      <c r="W82" s="29"/>
      <c r="X82" s="28"/>
      <c r="Y82" s="28"/>
      <c r="Z82" s="13"/>
      <c r="AA82" s="13"/>
      <c r="AB82" s="13"/>
      <c r="AC82" s="13"/>
      <c r="AD82" s="13"/>
      <c r="AE82" s="13"/>
      <c r="AF82" s="12"/>
      <c r="AG82" s="12"/>
      <c r="AH82" s="12"/>
      <c r="AI82" s="12"/>
      <c r="AJ82" s="12"/>
      <c r="AK82" s="13"/>
      <c r="AL82" s="13"/>
      <c r="AM82" s="13"/>
      <c r="AN82" s="13"/>
      <c r="AO82" s="13"/>
      <c r="AP82" s="13"/>
      <c r="AQ82" s="13"/>
      <c r="AR82" s="13"/>
      <c r="AS82" s="13"/>
      <c r="AT82" s="13"/>
      <c r="AU82" s="13"/>
      <c r="AV82" s="13"/>
      <c r="AW82" s="13"/>
      <c r="AX82" s="13"/>
      <c r="AY82" s="13"/>
      <c r="AZ82" s="13"/>
      <c r="BA82" s="13"/>
      <c r="BB82" s="13"/>
      <c r="BC82" s="13"/>
      <c r="BD82" s="13"/>
      <c r="BE82" s="13"/>
      <c r="BF82" s="13"/>
      <c r="BG82" s="13"/>
      <c r="BH82" s="13"/>
      <c r="BI82" s="13"/>
      <c r="BJ82" s="13"/>
      <c r="BK82" s="13"/>
      <c r="BL82" s="13"/>
      <c r="BM82" s="13"/>
      <c r="BN82" s="13"/>
      <c r="BO82" s="13"/>
      <c r="BP82" s="13"/>
      <c r="BQ82" s="13"/>
      <c r="BR82" s="13"/>
      <c r="BS82" s="13"/>
      <c r="BT82" s="13"/>
      <c r="BU82" s="13"/>
      <c r="BV82" s="13"/>
      <c r="BW82" s="13"/>
      <c r="BX82" s="13"/>
      <c r="BY82" s="13"/>
      <c r="BZ82" s="13"/>
      <c r="CA82" s="13"/>
      <c r="CB82" s="13"/>
      <c r="CC82" s="13"/>
      <c r="CD82" s="13"/>
      <c r="CE82" s="13"/>
    </row>
    <row r="83" spans="1:83" x14ac:dyDescent="0.25">
      <c r="A83" s="13"/>
      <c r="B83" s="15"/>
      <c r="C83" s="13"/>
      <c r="D83" s="13"/>
      <c r="E83" s="13"/>
      <c r="F83" s="13"/>
      <c r="G83" s="13"/>
      <c r="H83" s="13"/>
      <c r="I83" s="13"/>
      <c r="J83" s="15"/>
      <c r="K83" s="13"/>
      <c r="L83" s="13"/>
      <c r="M83" s="12"/>
      <c r="N83" s="13"/>
      <c r="O83" s="13"/>
      <c r="P83" s="13"/>
      <c r="Q83" s="13"/>
      <c r="R83" s="13"/>
      <c r="S83" s="13"/>
      <c r="T83" s="13"/>
      <c r="U83" s="28"/>
      <c r="V83" s="28"/>
      <c r="W83" s="29"/>
      <c r="X83" s="28"/>
      <c r="Y83" s="28"/>
      <c r="Z83" s="13"/>
      <c r="AA83" s="13"/>
      <c r="AB83" s="13"/>
      <c r="AC83" s="13"/>
      <c r="AD83" s="13"/>
      <c r="AE83" s="13"/>
      <c r="AF83" s="12"/>
      <c r="AG83" s="12"/>
      <c r="AH83" s="12"/>
      <c r="AI83" s="12"/>
      <c r="AJ83" s="12"/>
      <c r="AK83" s="13"/>
      <c r="AL83" s="13"/>
      <c r="AM83" s="13"/>
      <c r="AN83" s="13"/>
      <c r="AO83" s="13"/>
      <c r="AP83" s="13"/>
      <c r="AQ83" s="13"/>
      <c r="AR83" s="13"/>
      <c r="AS83" s="13"/>
      <c r="AT83" s="13"/>
      <c r="AU83" s="13"/>
      <c r="AV83" s="13"/>
      <c r="AW83" s="13"/>
      <c r="AX83" s="13"/>
      <c r="AY83" s="13"/>
      <c r="AZ83" s="13"/>
      <c r="BA83" s="13"/>
      <c r="BB83" s="13"/>
      <c r="BC83" s="13"/>
      <c r="BD83" s="13"/>
      <c r="BE83" s="13"/>
      <c r="BF83" s="13"/>
      <c r="BG83" s="13"/>
      <c r="BH83" s="13"/>
      <c r="BI83" s="13"/>
      <c r="BJ83" s="13"/>
      <c r="BK83" s="13"/>
      <c r="BL83" s="13"/>
      <c r="BM83" s="13"/>
      <c r="BN83" s="13"/>
      <c r="BO83" s="13"/>
      <c r="BP83" s="13"/>
      <c r="BQ83" s="13"/>
      <c r="BR83" s="13"/>
      <c r="BS83" s="13"/>
      <c r="BT83" s="13"/>
      <c r="BU83" s="13"/>
      <c r="BV83" s="13"/>
      <c r="BW83" s="13"/>
      <c r="BX83" s="13"/>
      <c r="BY83" s="13"/>
      <c r="BZ83" s="13"/>
      <c r="CA83" s="13"/>
      <c r="CB83" s="13"/>
      <c r="CC83" s="13"/>
      <c r="CD83" s="13"/>
      <c r="CE83" s="13"/>
    </row>
    <row r="84" spans="1:83" x14ac:dyDescent="0.25">
      <c r="A84" s="13"/>
      <c r="B84" s="15"/>
      <c r="C84" s="13"/>
      <c r="D84" s="13"/>
      <c r="E84" s="13"/>
      <c r="F84" s="13"/>
      <c r="G84" s="13"/>
      <c r="H84" s="13"/>
      <c r="I84" s="13"/>
      <c r="J84" s="15"/>
      <c r="K84" s="13"/>
      <c r="L84" s="13"/>
      <c r="M84" s="12"/>
      <c r="N84" s="13"/>
      <c r="O84" s="13"/>
      <c r="P84" s="13"/>
      <c r="Q84" s="13"/>
      <c r="R84" s="13"/>
      <c r="S84" s="13"/>
      <c r="T84" s="13"/>
      <c r="U84" s="28"/>
      <c r="V84" s="28"/>
      <c r="W84" s="29"/>
      <c r="X84" s="28"/>
      <c r="Y84" s="28"/>
      <c r="Z84" s="13"/>
      <c r="AA84" s="13"/>
      <c r="AB84" s="13"/>
      <c r="AC84" s="13"/>
      <c r="AD84" s="13"/>
      <c r="AE84" s="13"/>
      <c r="AF84" s="12"/>
      <c r="AG84" s="12"/>
      <c r="AH84" s="12"/>
      <c r="AI84" s="12"/>
      <c r="AJ84" s="12"/>
      <c r="AK84" s="13"/>
      <c r="AL84" s="13"/>
      <c r="AM84" s="13"/>
      <c r="AN84" s="13"/>
      <c r="AO84" s="13"/>
      <c r="AP84" s="13"/>
      <c r="AQ84" s="13"/>
      <c r="AR84" s="13"/>
      <c r="AS84" s="13"/>
      <c r="AT84" s="13"/>
      <c r="AU84" s="13"/>
      <c r="AV84" s="13"/>
      <c r="AW84" s="13"/>
      <c r="AX84" s="13"/>
      <c r="AY84" s="13"/>
      <c r="AZ84" s="13"/>
      <c r="BA84" s="13"/>
      <c r="BB84" s="13"/>
      <c r="BC84" s="13"/>
      <c r="BD84" s="13"/>
      <c r="BE84" s="13"/>
      <c r="BF84" s="13"/>
      <c r="BG84" s="13"/>
      <c r="BH84" s="13"/>
      <c r="BI84" s="13"/>
      <c r="BJ84" s="13"/>
      <c r="BK84" s="13"/>
      <c r="BL84" s="13"/>
      <c r="BM84" s="13"/>
      <c r="BN84" s="13"/>
      <c r="BO84" s="13"/>
      <c r="BP84" s="13"/>
      <c r="BQ84" s="13"/>
      <c r="BR84" s="13"/>
      <c r="BS84" s="13"/>
      <c r="BT84" s="13"/>
      <c r="BU84" s="13"/>
      <c r="BV84" s="13"/>
      <c r="BW84" s="13"/>
      <c r="BX84" s="13"/>
      <c r="BY84" s="13"/>
      <c r="BZ84" s="13"/>
      <c r="CA84" s="13"/>
      <c r="CB84" s="13"/>
      <c r="CC84" s="13"/>
      <c r="CD84" s="13"/>
      <c r="CE84" s="13"/>
    </row>
    <row r="85" spans="1:83" x14ac:dyDescent="0.25">
      <c r="A85" s="13"/>
      <c r="B85" s="15"/>
      <c r="C85" s="13"/>
      <c r="D85" s="13"/>
      <c r="E85" s="13"/>
      <c r="F85" s="13"/>
      <c r="G85" s="13"/>
      <c r="H85" s="13"/>
      <c r="I85" s="13"/>
      <c r="J85" s="15"/>
      <c r="K85" s="13"/>
      <c r="L85" s="13"/>
      <c r="M85" s="12"/>
      <c r="N85" s="13"/>
      <c r="O85" s="13"/>
      <c r="P85" s="13"/>
      <c r="Q85" s="13"/>
      <c r="R85" s="13"/>
      <c r="S85" s="13"/>
      <c r="T85" s="13"/>
      <c r="U85" s="28"/>
      <c r="V85" s="28"/>
      <c r="W85" s="29"/>
      <c r="X85" s="28"/>
      <c r="Y85" s="28"/>
      <c r="Z85" s="13"/>
      <c r="AA85" s="13"/>
      <c r="AB85" s="13"/>
      <c r="AC85" s="13"/>
      <c r="AD85" s="13"/>
      <c r="AE85" s="13"/>
      <c r="AF85" s="12"/>
      <c r="AG85" s="12"/>
      <c r="AH85" s="12"/>
      <c r="AI85" s="12"/>
      <c r="AJ85" s="12"/>
      <c r="AK85" s="13"/>
      <c r="AL85" s="13"/>
      <c r="AM85" s="13"/>
      <c r="AN85" s="13"/>
      <c r="AO85" s="13"/>
      <c r="AP85" s="13"/>
      <c r="AQ85" s="13"/>
      <c r="AR85" s="13"/>
      <c r="AS85" s="13"/>
      <c r="AT85" s="13"/>
      <c r="AU85" s="13"/>
      <c r="AV85" s="13"/>
      <c r="AW85" s="13"/>
      <c r="AX85" s="13"/>
      <c r="AY85" s="13"/>
      <c r="AZ85" s="13"/>
      <c r="BA85" s="13"/>
      <c r="BB85" s="13"/>
      <c r="BC85" s="13"/>
      <c r="BD85" s="13"/>
      <c r="BE85" s="13"/>
      <c r="BF85" s="13"/>
      <c r="BG85" s="13"/>
      <c r="BH85" s="13"/>
      <c r="BI85" s="13"/>
      <c r="BJ85" s="13"/>
      <c r="BK85" s="13"/>
      <c r="BL85" s="13"/>
      <c r="BM85" s="13"/>
      <c r="BN85" s="13"/>
      <c r="BO85" s="13"/>
      <c r="BP85" s="13"/>
      <c r="BQ85" s="13"/>
      <c r="BR85" s="13"/>
      <c r="BS85" s="13"/>
      <c r="BT85" s="13"/>
      <c r="BU85" s="13"/>
      <c r="BV85" s="13"/>
      <c r="BW85" s="13"/>
      <c r="BX85" s="13"/>
      <c r="BY85" s="13"/>
      <c r="BZ85" s="13"/>
      <c r="CA85" s="13"/>
      <c r="CB85" s="13"/>
      <c r="CC85" s="13"/>
      <c r="CD85" s="13"/>
      <c r="CE85" s="13"/>
    </row>
    <row r="86" spans="1:83" x14ac:dyDescent="0.25">
      <c r="A86" s="13"/>
      <c r="B86" s="15"/>
      <c r="C86" s="13"/>
      <c r="D86" s="13"/>
      <c r="E86" s="13"/>
      <c r="F86" s="13"/>
      <c r="G86" s="13"/>
      <c r="H86" s="13"/>
      <c r="I86" s="13"/>
      <c r="J86" s="15"/>
      <c r="K86" s="13"/>
      <c r="L86" s="13"/>
      <c r="M86" s="12"/>
      <c r="N86" s="13"/>
      <c r="O86" s="13"/>
      <c r="P86" s="13"/>
      <c r="Q86" s="13"/>
      <c r="R86" s="13"/>
      <c r="S86" s="13"/>
      <c r="T86" s="13"/>
      <c r="U86" s="28"/>
      <c r="V86" s="28"/>
      <c r="W86" s="29"/>
      <c r="X86" s="28"/>
      <c r="Y86" s="28"/>
      <c r="Z86" s="13"/>
      <c r="AA86" s="13"/>
      <c r="AB86" s="13"/>
      <c r="AC86" s="13"/>
      <c r="AD86" s="13"/>
      <c r="AE86" s="13"/>
      <c r="AF86" s="12"/>
      <c r="AG86" s="12"/>
      <c r="AH86" s="12"/>
      <c r="AI86" s="12"/>
      <c r="AJ86" s="12"/>
      <c r="AK86" s="13"/>
      <c r="AL86" s="13"/>
      <c r="AM86" s="13"/>
      <c r="AN86" s="13"/>
      <c r="AO86" s="13"/>
      <c r="AP86" s="13"/>
      <c r="AQ86" s="13"/>
      <c r="AR86" s="13"/>
      <c r="AS86" s="13"/>
      <c r="AT86" s="13"/>
      <c r="AU86" s="13"/>
      <c r="AV86" s="13"/>
      <c r="AW86" s="13"/>
      <c r="AX86" s="13"/>
      <c r="AY86" s="13"/>
      <c r="AZ86" s="13"/>
      <c r="BA86" s="13"/>
      <c r="BB86" s="13"/>
      <c r="BC86" s="13"/>
      <c r="BD86" s="13"/>
      <c r="BE86" s="13"/>
      <c r="BF86" s="13"/>
      <c r="BG86" s="13"/>
      <c r="BH86" s="13"/>
      <c r="BI86" s="13"/>
      <c r="BJ86" s="13"/>
      <c r="BK86" s="13"/>
      <c r="BL86" s="13"/>
      <c r="BM86" s="13"/>
      <c r="BN86" s="13"/>
      <c r="BO86" s="13"/>
      <c r="BP86" s="13"/>
      <c r="BQ86" s="13"/>
      <c r="BR86" s="13"/>
      <c r="BS86" s="13"/>
      <c r="BT86" s="13"/>
      <c r="BU86" s="13"/>
      <c r="BV86" s="13"/>
      <c r="BW86" s="13"/>
      <c r="BX86" s="13"/>
      <c r="BY86" s="13"/>
      <c r="BZ86" s="13"/>
      <c r="CA86" s="13"/>
      <c r="CB86" s="13"/>
      <c r="CC86" s="13"/>
      <c r="CD86" s="13"/>
      <c r="CE86" s="13"/>
    </row>
    <row r="87" spans="1:83" x14ac:dyDescent="0.25">
      <c r="A87" s="13"/>
      <c r="B87" s="15"/>
      <c r="C87" s="13"/>
      <c r="D87" s="13"/>
      <c r="E87" s="13"/>
      <c r="F87" s="13"/>
      <c r="G87" s="13"/>
      <c r="H87" s="13"/>
      <c r="I87" s="13"/>
      <c r="J87" s="15"/>
      <c r="K87" s="13"/>
      <c r="L87" s="13"/>
      <c r="M87" s="12"/>
      <c r="N87" s="13"/>
      <c r="O87" s="13"/>
      <c r="P87" s="13"/>
      <c r="Q87" s="13"/>
      <c r="R87" s="13"/>
      <c r="S87" s="13"/>
      <c r="T87" s="13"/>
      <c r="U87" s="28"/>
      <c r="V87" s="28"/>
      <c r="W87" s="29"/>
      <c r="X87" s="28"/>
      <c r="Y87" s="28"/>
      <c r="Z87" s="13"/>
      <c r="AA87" s="13"/>
      <c r="AB87" s="13"/>
      <c r="AC87" s="13"/>
      <c r="AD87" s="13"/>
      <c r="AE87" s="13"/>
      <c r="AF87" s="12"/>
      <c r="AG87" s="12"/>
      <c r="AH87" s="12"/>
      <c r="AI87" s="12"/>
      <c r="AJ87" s="12"/>
      <c r="AK87" s="13"/>
      <c r="AL87" s="13"/>
      <c r="AM87" s="13"/>
      <c r="AN87" s="13"/>
      <c r="AO87" s="13"/>
      <c r="AP87" s="13"/>
      <c r="AQ87" s="13"/>
      <c r="AR87" s="13"/>
      <c r="AS87" s="13"/>
      <c r="AT87" s="13"/>
      <c r="AU87" s="13"/>
      <c r="AV87" s="13"/>
      <c r="AW87" s="13"/>
      <c r="AX87" s="13"/>
      <c r="AY87" s="13"/>
      <c r="AZ87" s="13"/>
      <c r="BA87" s="13"/>
      <c r="BB87" s="13"/>
      <c r="BC87" s="13"/>
      <c r="BD87" s="13"/>
      <c r="BE87" s="13"/>
      <c r="BF87" s="13"/>
      <c r="BG87" s="13"/>
      <c r="BH87" s="13"/>
      <c r="BI87" s="13"/>
      <c r="BJ87" s="13"/>
      <c r="BK87" s="13"/>
      <c r="BL87" s="13"/>
      <c r="BM87" s="13"/>
      <c r="BN87" s="13"/>
      <c r="BO87" s="13"/>
      <c r="BP87" s="13"/>
      <c r="BQ87" s="13"/>
      <c r="BR87" s="13"/>
      <c r="BS87" s="13"/>
      <c r="BT87" s="13"/>
      <c r="BU87" s="13"/>
      <c r="BV87" s="13"/>
      <c r="BW87" s="13"/>
      <c r="BX87" s="13"/>
      <c r="BY87" s="13"/>
      <c r="BZ87" s="13"/>
      <c r="CA87" s="13"/>
      <c r="CB87" s="13"/>
      <c r="CC87" s="13"/>
      <c r="CD87" s="13"/>
      <c r="CE87" s="13"/>
    </row>
    <row r="88" spans="1:83" x14ac:dyDescent="0.25">
      <c r="A88" s="13"/>
      <c r="B88" s="15"/>
      <c r="C88" s="13"/>
      <c r="D88" s="13"/>
      <c r="E88" s="13"/>
      <c r="F88" s="13"/>
      <c r="G88" s="13"/>
      <c r="H88" s="13"/>
      <c r="I88" s="13"/>
      <c r="J88" s="15"/>
      <c r="K88" s="13"/>
      <c r="L88" s="13"/>
      <c r="M88" s="12"/>
      <c r="N88" s="13"/>
      <c r="O88" s="13"/>
      <c r="P88" s="13"/>
      <c r="Q88" s="13"/>
      <c r="R88" s="13"/>
      <c r="S88" s="13"/>
      <c r="T88" s="13"/>
      <c r="U88" s="28"/>
      <c r="V88" s="28"/>
      <c r="W88" s="29"/>
      <c r="X88" s="28"/>
      <c r="Y88" s="28"/>
      <c r="Z88" s="13"/>
      <c r="AA88" s="13"/>
      <c r="AB88" s="13"/>
      <c r="AC88" s="13"/>
      <c r="AD88" s="13"/>
      <c r="AE88" s="13"/>
      <c r="AF88" s="12"/>
      <c r="AG88" s="12"/>
      <c r="AH88" s="12"/>
      <c r="AI88" s="12"/>
      <c r="AJ88" s="12"/>
      <c r="AK88" s="13"/>
      <c r="AL88" s="13"/>
      <c r="AM88" s="13"/>
      <c r="AN88" s="13"/>
      <c r="AO88" s="13"/>
      <c r="AP88" s="13"/>
      <c r="AQ88" s="13"/>
      <c r="AR88" s="13"/>
      <c r="AS88" s="13"/>
      <c r="AT88" s="13"/>
      <c r="AU88" s="13"/>
      <c r="AV88" s="13"/>
      <c r="AW88" s="13"/>
      <c r="AX88" s="13"/>
      <c r="AY88" s="13"/>
      <c r="AZ88" s="13"/>
      <c r="BA88" s="13"/>
      <c r="BB88" s="13"/>
      <c r="BC88" s="13"/>
      <c r="BD88" s="13"/>
      <c r="BE88" s="13"/>
      <c r="BF88" s="13"/>
      <c r="BG88" s="13"/>
      <c r="BH88" s="13"/>
      <c r="BI88" s="13"/>
      <c r="BJ88" s="13"/>
      <c r="BK88" s="13"/>
      <c r="BL88" s="13"/>
      <c r="BM88" s="13"/>
      <c r="BN88" s="13"/>
      <c r="BO88" s="13"/>
      <c r="BP88" s="13"/>
      <c r="BQ88" s="13"/>
      <c r="BR88" s="13"/>
      <c r="BS88" s="13"/>
      <c r="BT88" s="13"/>
      <c r="BU88" s="13"/>
      <c r="BV88" s="13"/>
      <c r="BW88" s="13"/>
      <c r="BX88" s="13"/>
      <c r="BY88" s="13"/>
      <c r="BZ88" s="13"/>
      <c r="CA88" s="13"/>
      <c r="CB88" s="13"/>
      <c r="CC88" s="13"/>
      <c r="CD88" s="13"/>
      <c r="CE88" s="13"/>
    </row>
    <row r="89" spans="1:83" x14ac:dyDescent="0.25">
      <c r="A89" s="13"/>
      <c r="B89" s="15"/>
      <c r="C89" s="13"/>
      <c r="D89" s="13"/>
      <c r="E89" s="13"/>
      <c r="F89" s="13"/>
      <c r="G89" s="13"/>
      <c r="H89" s="13"/>
      <c r="I89" s="13"/>
      <c r="J89" s="15"/>
      <c r="K89" s="13"/>
      <c r="L89" s="13"/>
      <c r="M89" s="12"/>
      <c r="N89" s="13"/>
      <c r="O89" s="13"/>
      <c r="P89" s="13"/>
      <c r="Q89" s="13"/>
      <c r="R89" s="13"/>
      <c r="S89" s="13"/>
      <c r="T89" s="13"/>
      <c r="U89" s="28"/>
      <c r="V89" s="28"/>
      <c r="W89" s="29"/>
      <c r="X89" s="28"/>
      <c r="Y89" s="28"/>
      <c r="Z89" s="13"/>
      <c r="AA89" s="13"/>
      <c r="AB89" s="13"/>
      <c r="AC89" s="13"/>
      <c r="AD89" s="13"/>
      <c r="AE89" s="13"/>
      <c r="AF89" s="12"/>
      <c r="AG89" s="12"/>
      <c r="AH89" s="12"/>
      <c r="AI89" s="12"/>
      <c r="AJ89" s="12"/>
      <c r="AK89" s="13"/>
      <c r="AL89" s="13"/>
      <c r="AM89" s="13"/>
      <c r="AN89" s="13"/>
      <c r="AO89" s="13"/>
      <c r="AP89" s="13"/>
      <c r="AQ89" s="13"/>
      <c r="AR89" s="13"/>
      <c r="AS89" s="13"/>
      <c r="AT89" s="13"/>
      <c r="AU89" s="13"/>
      <c r="AV89" s="13"/>
      <c r="AW89" s="13"/>
      <c r="AX89" s="13"/>
      <c r="AY89" s="13"/>
      <c r="AZ89" s="13"/>
      <c r="BA89" s="13"/>
      <c r="BB89" s="13"/>
      <c r="BC89" s="13"/>
      <c r="BD89" s="13"/>
      <c r="BE89" s="13"/>
      <c r="BF89" s="13"/>
      <c r="BG89" s="13"/>
      <c r="BH89" s="13"/>
      <c r="BI89" s="13"/>
      <c r="BJ89" s="13"/>
      <c r="BK89" s="13"/>
      <c r="BL89" s="13"/>
      <c r="BM89" s="13"/>
      <c r="BN89" s="13"/>
      <c r="BO89" s="13"/>
      <c r="BP89" s="13"/>
      <c r="BQ89" s="13"/>
      <c r="BR89" s="13"/>
      <c r="BS89" s="13"/>
      <c r="BT89" s="13"/>
      <c r="BU89" s="13"/>
      <c r="BV89" s="13"/>
      <c r="BW89" s="13"/>
      <c r="BX89" s="13"/>
      <c r="BY89" s="13"/>
      <c r="BZ89" s="13"/>
      <c r="CA89" s="13"/>
      <c r="CB89" s="13"/>
      <c r="CC89" s="13"/>
      <c r="CD89" s="13"/>
      <c r="CE89" s="13"/>
    </row>
    <row r="90" spans="1:83" x14ac:dyDescent="0.25">
      <c r="A90" s="13"/>
      <c r="B90" s="15"/>
      <c r="C90" s="13"/>
      <c r="D90" s="13"/>
      <c r="E90" s="13"/>
      <c r="F90" s="13"/>
      <c r="G90" s="13"/>
      <c r="H90" s="13"/>
      <c r="I90" s="13"/>
      <c r="J90" s="15"/>
      <c r="K90" s="13"/>
      <c r="L90" s="13"/>
      <c r="M90" s="12"/>
      <c r="N90" s="13"/>
      <c r="O90" s="13"/>
      <c r="P90" s="13"/>
      <c r="Q90" s="13"/>
      <c r="R90" s="13"/>
      <c r="S90" s="13"/>
      <c r="T90" s="13"/>
      <c r="U90" s="28"/>
      <c r="V90" s="28"/>
      <c r="W90" s="29"/>
      <c r="X90" s="28"/>
      <c r="Y90" s="28"/>
      <c r="Z90" s="13"/>
      <c r="AA90" s="13"/>
      <c r="AB90" s="13"/>
      <c r="AC90" s="13"/>
      <c r="AD90" s="13"/>
      <c r="AE90" s="13"/>
      <c r="AF90" s="12"/>
      <c r="AG90" s="12"/>
      <c r="AH90" s="12"/>
      <c r="AI90" s="12"/>
      <c r="AJ90" s="12"/>
      <c r="AK90" s="13"/>
      <c r="AL90" s="13"/>
      <c r="AM90" s="13"/>
      <c r="AN90" s="13"/>
      <c r="AO90" s="13"/>
      <c r="AP90" s="13"/>
      <c r="AQ90" s="13"/>
      <c r="AR90" s="13"/>
      <c r="AS90" s="13"/>
      <c r="AT90" s="13"/>
      <c r="AU90" s="13"/>
      <c r="AV90" s="13"/>
      <c r="AW90" s="13"/>
      <c r="AX90" s="13"/>
      <c r="AY90" s="13"/>
      <c r="AZ90" s="13"/>
      <c r="BA90" s="13"/>
      <c r="BB90" s="13"/>
      <c r="BC90" s="13"/>
      <c r="BD90" s="13"/>
      <c r="BE90" s="13"/>
      <c r="BF90" s="13"/>
      <c r="BG90" s="13"/>
      <c r="BH90" s="13"/>
      <c r="BI90" s="13"/>
      <c r="BJ90" s="13"/>
      <c r="BK90" s="13"/>
      <c r="BL90" s="13"/>
      <c r="BM90" s="13"/>
      <c r="BN90" s="13"/>
      <c r="BO90" s="13"/>
      <c r="BP90" s="13"/>
      <c r="BQ90" s="13"/>
      <c r="BR90" s="13"/>
      <c r="BS90" s="13"/>
      <c r="BT90" s="13"/>
      <c r="BU90" s="13"/>
      <c r="BV90" s="13"/>
      <c r="BW90" s="13"/>
      <c r="BX90" s="13"/>
      <c r="BY90" s="13"/>
      <c r="BZ90" s="13"/>
      <c r="CA90" s="13"/>
      <c r="CB90" s="13"/>
      <c r="CC90" s="13"/>
      <c r="CD90" s="13"/>
      <c r="CE90" s="13"/>
    </row>
    <row r="91" spans="1:83" x14ac:dyDescent="0.25">
      <c r="A91" s="13"/>
      <c r="B91" s="15"/>
      <c r="C91" s="13"/>
      <c r="D91" s="13"/>
      <c r="E91" s="13"/>
      <c r="F91" s="13"/>
      <c r="G91" s="13"/>
      <c r="H91" s="13"/>
      <c r="I91" s="13"/>
      <c r="J91" s="15"/>
      <c r="K91" s="13"/>
      <c r="L91" s="13"/>
      <c r="M91" s="12"/>
      <c r="N91" s="13"/>
      <c r="O91" s="13"/>
      <c r="P91" s="13"/>
      <c r="Q91" s="13"/>
      <c r="R91" s="13"/>
      <c r="S91" s="13"/>
      <c r="T91" s="13"/>
      <c r="U91" s="28"/>
      <c r="V91" s="28"/>
      <c r="W91" s="29"/>
      <c r="X91" s="28"/>
      <c r="Y91" s="28"/>
      <c r="Z91" s="13"/>
      <c r="AA91" s="13"/>
      <c r="AB91" s="13"/>
      <c r="AC91" s="13"/>
      <c r="AD91" s="13"/>
      <c r="AE91" s="13"/>
      <c r="AF91" s="12"/>
      <c r="AG91" s="12"/>
      <c r="AH91" s="12"/>
      <c r="AI91" s="12"/>
      <c r="AJ91" s="12"/>
      <c r="AK91" s="13"/>
      <c r="AL91" s="13"/>
      <c r="AM91" s="13"/>
      <c r="AN91" s="13"/>
      <c r="AO91" s="13"/>
      <c r="AP91" s="13"/>
      <c r="AQ91" s="13"/>
      <c r="AR91" s="13"/>
      <c r="AS91" s="13"/>
      <c r="AT91" s="13"/>
      <c r="AU91" s="13"/>
      <c r="AV91" s="13"/>
      <c r="AW91" s="13"/>
      <c r="AX91" s="13"/>
      <c r="AY91" s="13"/>
      <c r="AZ91" s="13"/>
      <c r="BA91" s="13"/>
      <c r="BB91" s="13"/>
      <c r="BC91" s="13"/>
      <c r="BD91" s="13"/>
      <c r="BE91" s="13"/>
      <c r="BF91" s="13"/>
      <c r="BG91" s="13"/>
      <c r="BH91" s="13"/>
      <c r="BI91" s="13"/>
      <c r="BJ91" s="13"/>
      <c r="BK91" s="13"/>
      <c r="BL91" s="13"/>
      <c r="BM91" s="13"/>
      <c r="BN91" s="13"/>
      <c r="BO91" s="13"/>
      <c r="BP91" s="13"/>
      <c r="BQ91" s="13"/>
      <c r="BR91" s="13"/>
      <c r="BS91" s="13"/>
      <c r="BT91" s="13"/>
      <c r="BU91" s="13"/>
      <c r="BV91" s="13"/>
      <c r="BW91" s="13"/>
      <c r="BX91" s="13"/>
      <c r="BY91" s="13"/>
      <c r="BZ91" s="13"/>
      <c r="CA91" s="13"/>
      <c r="CB91" s="13"/>
      <c r="CC91" s="13"/>
      <c r="CD91" s="13"/>
      <c r="CE91" s="13"/>
    </row>
    <row r="92" spans="1:83" x14ac:dyDescent="0.25">
      <c r="A92" s="13"/>
      <c r="B92" s="15"/>
      <c r="C92" s="13"/>
      <c r="D92" s="13"/>
      <c r="E92" s="13"/>
      <c r="F92" s="13"/>
      <c r="G92" s="13"/>
      <c r="H92" s="13"/>
      <c r="I92" s="13"/>
      <c r="J92" s="15"/>
      <c r="K92" s="13"/>
      <c r="L92" s="13"/>
      <c r="M92" s="12"/>
      <c r="N92" s="13"/>
      <c r="O92" s="13"/>
      <c r="P92" s="13"/>
      <c r="Q92" s="13"/>
      <c r="R92" s="13"/>
      <c r="S92" s="13"/>
      <c r="T92" s="13"/>
      <c r="U92" s="28"/>
      <c r="V92" s="28"/>
      <c r="W92" s="29"/>
      <c r="X92" s="28"/>
      <c r="Y92" s="28"/>
      <c r="Z92" s="13"/>
      <c r="AA92" s="13"/>
      <c r="AB92" s="13"/>
      <c r="AC92" s="13"/>
      <c r="AD92" s="13"/>
      <c r="AE92" s="13"/>
      <c r="AF92" s="12"/>
      <c r="AG92" s="12"/>
      <c r="AH92" s="12"/>
      <c r="AI92" s="12"/>
      <c r="AJ92" s="12"/>
      <c r="AK92" s="13"/>
      <c r="AL92" s="13"/>
      <c r="AM92" s="13"/>
      <c r="AN92" s="13"/>
      <c r="AO92" s="13"/>
      <c r="AP92" s="13"/>
      <c r="AQ92" s="13"/>
      <c r="AR92" s="13"/>
      <c r="AS92" s="13"/>
      <c r="AT92" s="13"/>
      <c r="AU92" s="13"/>
      <c r="AV92" s="13"/>
      <c r="AW92" s="13"/>
      <c r="AX92" s="13"/>
      <c r="AY92" s="13"/>
      <c r="AZ92" s="13"/>
      <c r="BA92" s="13"/>
      <c r="BB92" s="13"/>
      <c r="BC92" s="13"/>
      <c r="BD92" s="13"/>
      <c r="BE92" s="13"/>
      <c r="BF92" s="13"/>
      <c r="BG92" s="13"/>
      <c r="BH92" s="13"/>
      <c r="BI92" s="13"/>
      <c r="BJ92" s="13"/>
      <c r="BK92" s="13"/>
      <c r="BL92" s="13"/>
      <c r="BM92" s="13"/>
      <c r="BN92" s="13"/>
      <c r="BO92" s="13"/>
      <c r="BP92" s="13"/>
      <c r="BQ92" s="13"/>
      <c r="BR92" s="13"/>
      <c r="BS92" s="13"/>
      <c r="BT92" s="13"/>
      <c r="BU92" s="13"/>
      <c r="BV92" s="13"/>
      <c r="BW92" s="13"/>
      <c r="BX92" s="13"/>
      <c r="BY92" s="13"/>
      <c r="BZ92" s="13"/>
      <c r="CA92" s="13"/>
      <c r="CB92" s="13"/>
      <c r="CC92" s="13"/>
      <c r="CD92" s="13"/>
      <c r="CE92" s="13"/>
    </row>
    <row r="93" spans="1:83" x14ac:dyDescent="0.25">
      <c r="A93" s="13"/>
      <c r="B93" s="15"/>
      <c r="C93" s="13"/>
      <c r="D93" s="13"/>
      <c r="E93" s="13"/>
      <c r="F93" s="13"/>
      <c r="G93" s="13"/>
      <c r="H93" s="13"/>
      <c r="I93" s="13"/>
      <c r="J93" s="15"/>
      <c r="K93" s="13"/>
      <c r="L93" s="13"/>
      <c r="M93" s="12"/>
      <c r="N93" s="13"/>
      <c r="O93" s="13"/>
      <c r="P93" s="13"/>
      <c r="Q93" s="13"/>
      <c r="R93" s="13"/>
      <c r="S93" s="13"/>
      <c r="T93" s="13"/>
      <c r="U93" s="28"/>
      <c r="V93" s="28"/>
      <c r="W93" s="29"/>
      <c r="X93" s="28"/>
      <c r="Y93" s="28"/>
      <c r="Z93" s="13"/>
      <c r="AA93" s="13"/>
      <c r="AB93" s="13"/>
      <c r="AC93" s="13"/>
      <c r="AD93" s="13"/>
      <c r="AE93" s="13"/>
      <c r="AF93" s="12"/>
      <c r="AG93" s="12"/>
      <c r="AH93" s="12"/>
      <c r="AI93" s="12"/>
      <c r="AJ93" s="12"/>
      <c r="AK93" s="13"/>
      <c r="AL93" s="13"/>
      <c r="AM93" s="13"/>
      <c r="AN93" s="13"/>
      <c r="AO93" s="13"/>
      <c r="AP93" s="13"/>
      <c r="AQ93" s="13"/>
      <c r="AR93" s="13"/>
      <c r="AS93" s="13"/>
      <c r="AT93" s="13"/>
      <c r="AU93" s="13"/>
      <c r="AV93" s="13"/>
      <c r="AW93" s="13"/>
      <c r="AX93" s="13"/>
      <c r="AY93" s="13"/>
      <c r="AZ93" s="13"/>
      <c r="BA93" s="13"/>
      <c r="BB93" s="13"/>
      <c r="BC93" s="13"/>
      <c r="BD93" s="13"/>
      <c r="BE93" s="13"/>
      <c r="BF93" s="13"/>
      <c r="BG93" s="13"/>
      <c r="BH93" s="13"/>
      <c r="BI93" s="13"/>
      <c r="BJ93" s="13"/>
      <c r="BK93" s="13"/>
      <c r="BL93" s="13"/>
      <c r="BM93" s="13"/>
      <c r="BN93" s="13"/>
      <c r="BO93" s="13"/>
      <c r="BP93" s="13"/>
      <c r="BQ93" s="13"/>
      <c r="BR93" s="13"/>
      <c r="BS93" s="13"/>
      <c r="BT93" s="13"/>
      <c r="BU93" s="13"/>
      <c r="BV93" s="13"/>
      <c r="BW93" s="13"/>
      <c r="BX93" s="13"/>
      <c r="BY93" s="13"/>
      <c r="BZ93" s="13"/>
      <c r="CA93" s="13"/>
      <c r="CB93" s="13"/>
      <c r="CC93" s="13"/>
      <c r="CD93" s="13"/>
      <c r="CE93" s="13"/>
    </row>
    <row r="94" spans="1:83" x14ac:dyDescent="0.25">
      <c r="A94" s="13"/>
      <c r="B94" s="15"/>
      <c r="C94" s="13"/>
      <c r="D94" s="13"/>
      <c r="E94" s="13"/>
      <c r="F94" s="13"/>
      <c r="G94" s="13"/>
      <c r="H94" s="13"/>
      <c r="I94" s="13"/>
      <c r="J94" s="15"/>
      <c r="K94" s="13"/>
      <c r="L94" s="13"/>
      <c r="M94" s="12"/>
      <c r="N94" s="13"/>
      <c r="O94" s="13"/>
      <c r="P94" s="13"/>
      <c r="Q94" s="13"/>
      <c r="R94" s="13"/>
      <c r="S94" s="13"/>
      <c r="T94" s="13"/>
      <c r="U94" s="28"/>
      <c r="V94" s="28"/>
      <c r="W94" s="29"/>
      <c r="X94" s="28"/>
      <c r="Y94" s="28"/>
      <c r="Z94" s="13"/>
      <c r="AA94" s="13"/>
      <c r="AB94" s="13"/>
      <c r="AC94" s="13"/>
      <c r="AD94" s="13"/>
      <c r="AE94" s="13"/>
      <c r="AF94" s="12"/>
      <c r="AG94" s="12"/>
      <c r="AH94" s="12"/>
      <c r="AI94" s="12"/>
      <c r="AJ94" s="12"/>
      <c r="AK94" s="13"/>
      <c r="AL94" s="13"/>
      <c r="AM94" s="13"/>
      <c r="AN94" s="13"/>
      <c r="AO94" s="13"/>
      <c r="AP94" s="13"/>
      <c r="AQ94" s="13"/>
      <c r="AR94" s="13"/>
      <c r="AS94" s="13"/>
      <c r="AT94" s="13"/>
      <c r="AU94" s="13"/>
      <c r="AV94" s="13"/>
      <c r="AW94" s="13"/>
      <c r="AX94" s="13"/>
      <c r="AY94" s="13"/>
      <c r="AZ94" s="13"/>
      <c r="BA94" s="13"/>
      <c r="BB94" s="13"/>
      <c r="BC94" s="13"/>
      <c r="BD94" s="13"/>
      <c r="BE94" s="13"/>
      <c r="BF94" s="13"/>
      <c r="BG94" s="13"/>
      <c r="BH94" s="13"/>
      <c r="BI94" s="13"/>
      <c r="BJ94" s="13"/>
      <c r="BK94" s="13"/>
      <c r="BL94" s="13"/>
      <c r="BM94" s="13"/>
      <c r="BN94" s="13"/>
      <c r="BO94" s="13"/>
      <c r="BP94" s="13"/>
      <c r="BQ94" s="13"/>
      <c r="BR94" s="13"/>
      <c r="BS94" s="13"/>
      <c r="BT94" s="13"/>
      <c r="BU94" s="13"/>
      <c r="BV94" s="13"/>
      <c r="BW94" s="13"/>
      <c r="BX94" s="13"/>
      <c r="BY94" s="13"/>
      <c r="BZ94" s="13"/>
      <c r="CA94" s="13"/>
      <c r="CB94" s="13"/>
      <c r="CC94" s="13"/>
      <c r="CD94" s="13"/>
      <c r="CE94" s="13"/>
    </row>
    <row r="95" spans="1:83" x14ac:dyDescent="0.25">
      <c r="A95" s="13"/>
      <c r="B95" s="15"/>
      <c r="C95" s="13"/>
      <c r="D95" s="13"/>
      <c r="E95" s="13"/>
      <c r="F95" s="13"/>
      <c r="G95" s="13"/>
      <c r="H95" s="13"/>
      <c r="I95" s="13"/>
      <c r="J95" s="15"/>
      <c r="K95" s="13"/>
      <c r="L95" s="13"/>
      <c r="M95" s="12"/>
      <c r="N95" s="13"/>
      <c r="O95" s="13"/>
      <c r="P95" s="13"/>
      <c r="Q95" s="13"/>
      <c r="R95" s="13"/>
      <c r="S95" s="13"/>
      <c r="T95" s="13"/>
      <c r="U95" s="28"/>
      <c r="V95" s="28"/>
      <c r="W95" s="29"/>
      <c r="X95" s="28"/>
      <c r="Y95" s="28"/>
      <c r="Z95" s="13"/>
      <c r="AA95" s="13"/>
      <c r="AB95" s="13"/>
      <c r="AC95" s="13"/>
      <c r="AD95" s="13"/>
      <c r="AE95" s="13"/>
      <c r="AF95" s="12"/>
      <c r="AG95" s="12"/>
      <c r="AH95" s="12"/>
      <c r="AI95" s="12"/>
      <c r="AJ95" s="12"/>
      <c r="AK95" s="13"/>
      <c r="AL95" s="13"/>
      <c r="AM95" s="13"/>
      <c r="AN95" s="13"/>
      <c r="AO95" s="13"/>
      <c r="AP95" s="13"/>
      <c r="AQ95" s="13"/>
      <c r="AR95" s="13"/>
      <c r="AS95" s="13"/>
      <c r="AT95" s="13"/>
      <c r="AU95" s="13"/>
      <c r="AV95" s="13"/>
      <c r="AW95" s="13"/>
      <c r="AX95" s="13"/>
      <c r="AY95" s="13"/>
      <c r="AZ95" s="13"/>
      <c r="BA95" s="13"/>
      <c r="BB95" s="13"/>
      <c r="BC95" s="13"/>
      <c r="BD95" s="13"/>
      <c r="BE95" s="13"/>
      <c r="BF95" s="13"/>
      <c r="BG95" s="13"/>
      <c r="BH95" s="13"/>
      <c r="BI95" s="13"/>
      <c r="BJ95" s="13"/>
      <c r="BK95" s="13"/>
      <c r="BL95" s="13"/>
      <c r="BM95" s="13"/>
      <c r="BN95" s="13"/>
      <c r="BO95" s="13"/>
      <c r="BP95" s="13"/>
      <c r="BQ95" s="13"/>
      <c r="BR95" s="13"/>
      <c r="BS95" s="13"/>
      <c r="BT95" s="13"/>
      <c r="BU95" s="13"/>
      <c r="BV95" s="13"/>
      <c r="BW95" s="13"/>
      <c r="BX95" s="13"/>
      <c r="BY95" s="13"/>
      <c r="BZ95" s="13"/>
      <c r="CA95" s="13"/>
      <c r="CB95" s="13"/>
      <c r="CC95" s="13"/>
      <c r="CD95" s="13"/>
      <c r="CE95" s="13"/>
    </row>
    <row r="96" spans="1:83" x14ac:dyDescent="0.25">
      <c r="A96" s="13"/>
      <c r="B96" s="15"/>
      <c r="C96" s="13"/>
      <c r="D96" s="13"/>
      <c r="E96" s="13"/>
      <c r="F96" s="13"/>
      <c r="G96" s="13"/>
      <c r="H96" s="13"/>
      <c r="I96" s="13"/>
      <c r="J96" s="15"/>
      <c r="K96" s="13"/>
      <c r="L96" s="13"/>
      <c r="M96" s="12"/>
      <c r="N96" s="13"/>
      <c r="O96" s="13"/>
      <c r="P96" s="13"/>
      <c r="Q96" s="13"/>
      <c r="R96" s="13"/>
      <c r="S96" s="13"/>
      <c r="T96" s="13"/>
      <c r="U96" s="28"/>
      <c r="V96" s="28"/>
      <c r="W96" s="29"/>
      <c r="X96" s="28"/>
      <c r="Y96" s="28"/>
      <c r="Z96" s="13"/>
      <c r="AA96" s="13"/>
      <c r="AB96" s="13"/>
      <c r="AC96" s="13"/>
      <c r="AD96" s="13"/>
      <c r="AE96" s="13"/>
      <c r="AF96" s="12"/>
      <c r="AG96" s="12"/>
      <c r="AH96" s="12"/>
      <c r="AI96" s="12"/>
      <c r="AJ96" s="12"/>
      <c r="AK96" s="13"/>
      <c r="AL96" s="13"/>
      <c r="AM96" s="13"/>
      <c r="AN96" s="13"/>
      <c r="AO96" s="13"/>
      <c r="AP96" s="13"/>
      <c r="AQ96" s="13"/>
      <c r="AR96" s="13"/>
      <c r="AS96" s="13"/>
      <c r="AT96" s="13"/>
      <c r="AU96" s="13"/>
      <c r="AV96" s="13"/>
      <c r="AW96" s="13"/>
      <c r="AX96" s="13"/>
      <c r="AY96" s="13"/>
      <c r="AZ96" s="13"/>
      <c r="BA96" s="13"/>
      <c r="BB96" s="13"/>
      <c r="BC96" s="13"/>
      <c r="BD96" s="13"/>
      <c r="BE96" s="13"/>
      <c r="BF96" s="13"/>
      <c r="BG96" s="13"/>
      <c r="BH96" s="13"/>
      <c r="BI96" s="13"/>
      <c r="BJ96" s="13"/>
      <c r="BK96" s="13"/>
      <c r="BL96" s="13"/>
      <c r="BM96" s="13"/>
      <c r="BN96" s="13"/>
      <c r="BO96" s="13"/>
      <c r="BP96" s="13"/>
      <c r="BQ96" s="13"/>
      <c r="BR96" s="13"/>
      <c r="BS96" s="13"/>
      <c r="BT96" s="13"/>
      <c r="BU96" s="13"/>
      <c r="BV96" s="13"/>
      <c r="BW96" s="13"/>
      <c r="BX96" s="13"/>
      <c r="BY96" s="13"/>
      <c r="BZ96" s="13"/>
      <c r="CA96" s="13"/>
      <c r="CB96" s="13"/>
      <c r="CC96" s="13"/>
      <c r="CD96" s="13"/>
      <c r="CE96" s="13"/>
    </row>
    <row r="97" spans="1:83" x14ac:dyDescent="0.25">
      <c r="A97" s="13"/>
      <c r="B97" s="15"/>
      <c r="C97" s="13"/>
      <c r="D97" s="13"/>
      <c r="E97" s="13"/>
      <c r="F97" s="13"/>
      <c r="G97" s="13"/>
      <c r="H97" s="13"/>
      <c r="I97" s="13"/>
      <c r="J97" s="15"/>
      <c r="K97" s="13"/>
      <c r="L97" s="13"/>
      <c r="M97" s="12"/>
      <c r="N97" s="13"/>
      <c r="O97" s="13"/>
      <c r="P97" s="13"/>
      <c r="Q97" s="13"/>
      <c r="R97" s="13"/>
      <c r="S97" s="13"/>
      <c r="T97" s="13"/>
      <c r="U97" s="28"/>
      <c r="V97" s="28"/>
      <c r="W97" s="29"/>
      <c r="X97" s="28"/>
      <c r="Y97" s="28"/>
      <c r="Z97" s="13"/>
      <c r="AA97" s="13"/>
      <c r="AB97" s="13"/>
      <c r="AC97" s="13"/>
      <c r="AD97" s="13"/>
      <c r="AE97" s="13"/>
      <c r="AF97" s="12"/>
      <c r="AG97" s="12"/>
      <c r="AH97" s="12"/>
      <c r="AI97" s="12"/>
      <c r="AJ97" s="12"/>
      <c r="AK97" s="13"/>
      <c r="AL97" s="13"/>
      <c r="AM97" s="13"/>
      <c r="AN97" s="13"/>
      <c r="AO97" s="13"/>
      <c r="AP97" s="13"/>
      <c r="AQ97" s="13"/>
      <c r="AR97" s="13"/>
      <c r="AS97" s="13"/>
      <c r="AT97" s="13"/>
      <c r="AU97" s="13"/>
      <c r="AV97" s="13"/>
      <c r="AW97" s="13"/>
      <c r="AX97" s="13"/>
      <c r="AY97" s="13"/>
      <c r="AZ97" s="13"/>
      <c r="BA97" s="13"/>
      <c r="BB97" s="13"/>
      <c r="BC97" s="13"/>
      <c r="BD97" s="13"/>
      <c r="BE97" s="13"/>
      <c r="BF97" s="13"/>
      <c r="BG97" s="13"/>
      <c r="BH97" s="13"/>
      <c r="BI97" s="13"/>
      <c r="BJ97" s="13"/>
      <c r="BK97" s="13"/>
      <c r="BL97" s="13"/>
      <c r="BM97" s="13"/>
      <c r="BN97" s="13"/>
      <c r="BO97" s="13"/>
      <c r="BP97" s="13"/>
      <c r="BQ97" s="13"/>
      <c r="BR97" s="13"/>
      <c r="BS97" s="13"/>
      <c r="BT97" s="13"/>
      <c r="BU97" s="13"/>
      <c r="BV97" s="13"/>
      <c r="BW97" s="13"/>
      <c r="BX97" s="13"/>
      <c r="BY97" s="13"/>
      <c r="BZ97" s="13"/>
      <c r="CA97" s="13"/>
      <c r="CB97" s="13"/>
      <c r="CC97" s="13"/>
      <c r="CD97" s="13"/>
      <c r="CE97" s="13"/>
    </row>
    <row r="98" spans="1:83" x14ac:dyDescent="0.25">
      <c r="A98" s="13"/>
      <c r="B98" s="15"/>
      <c r="C98" s="13"/>
      <c r="D98" s="13"/>
      <c r="E98" s="13"/>
      <c r="F98" s="13"/>
      <c r="G98" s="13"/>
      <c r="H98" s="13"/>
      <c r="I98" s="13"/>
      <c r="J98" s="15"/>
      <c r="K98" s="13"/>
      <c r="L98" s="13"/>
      <c r="M98" s="12"/>
      <c r="N98" s="13"/>
      <c r="O98" s="13"/>
      <c r="P98" s="13"/>
      <c r="Q98" s="13"/>
      <c r="R98" s="13"/>
      <c r="S98" s="13"/>
      <c r="T98" s="13"/>
      <c r="U98" s="28"/>
      <c r="V98" s="28"/>
      <c r="W98" s="29"/>
      <c r="X98" s="28"/>
      <c r="Y98" s="28"/>
      <c r="Z98" s="13"/>
      <c r="AA98" s="13"/>
      <c r="AB98" s="13"/>
      <c r="AC98" s="13"/>
      <c r="AD98" s="13"/>
      <c r="AE98" s="13"/>
      <c r="AF98" s="12"/>
      <c r="AG98" s="12"/>
      <c r="AH98" s="12"/>
      <c r="AI98" s="12"/>
      <c r="AJ98" s="12"/>
      <c r="AK98" s="13"/>
      <c r="AL98" s="13"/>
      <c r="AM98" s="13"/>
      <c r="AN98" s="13"/>
      <c r="AO98" s="13"/>
      <c r="AP98" s="13"/>
      <c r="AQ98" s="13"/>
      <c r="AR98" s="13"/>
      <c r="AS98" s="13"/>
      <c r="AT98" s="13"/>
      <c r="AU98" s="13"/>
      <c r="AV98" s="13"/>
      <c r="AW98" s="13"/>
      <c r="AX98" s="13"/>
      <c r="AY98" s="13"/>
      <c r="AZ98" s="13"/>
      <c r="BA98" s="13"/>
      <c r="BB98" s="13"/>
      <c r="BC98" s="13"/>
      <c r="BD98" s="13"/>
      <c r="BE98" s="13"/>
      <c r="BF98" s="13"/>
      <c r="BG98" s="13"/>
      <c r="BH98" s="13"/>
      <c r="BI98" s="13"/>
      <c r="BJ98" s="13"/>
      <c r="BK98" s="13"/>
      <c r="BL98" s="13"/>
      <c r="BM98" s="13"/>
      <c r="BN98" s="13"/>
      <c r="BO98" s="13"/>
      <c r="BP98" s="13"/>
      <c r="BQ98" s="13"/>
      <c r="BR98" s="13"/>
      <c r="BS98" s="13"/>
      <c r="BT98" s="13"/>
      <c r="BU98" s="13"/>
      <c r="BV98" s="13"/>
      <c r="BW98" s="13"/>
      <c r="BX98" s="13"/>
      <c r="BY98" s="13"/>
      <c r="BZ98" s="13"/>
      <c r="CA98" s="13"/>
      <c r="CB98" s="13"/>
      <c r="CC98" s="13"/>
      <c r="CD98" s="13"/>
      <c r="CE98" s="13"/>
    </row>
    <row r="99" spans="1:83" x14ac:dyDescent="0.25">
      <c r="A99" s="13"/>
      <c r="B99" s="15"/>
      <c r="C99" s="13"/>
      <c r="D99" s="13"/>
      <c r="E99" s="13"/>
      <c r="F99" s="13"/>
      <c r="G99" s="13"/>
      <c r="H99" s="13"/>
      <c r="I99" s="13"/>
      <c r="J99" s="15"/>
      <c r="K99" s="13"/>
      <c r="L99" s="13"/>
      <c r="M99" s="12"/>
      <c r="N99" s="13"/>
      <c r="O99" s="13"/>
      <c r="P99" s="13"/>
      <c r="Q99" s="13"/>
      <c r="R99" s="13"/>
      <c r="S99" s="13"/>
      <c r="T99" s="13"/>
      <c r="U99" s="28"/>
      <c r="V99" s="28"/>
      <c r="W99" s="29"/>
      <c r="X99" s="28"/>
      <c r="Y99" s="28"/>
      <c r="Z99" s="13"/>
      <c r="AA99" s="13"/>
      <c r="AB99" s="13"/>
      <c r="AC99" s="13"/>
      <c r="AD99" s="13"/>
      <c r="AE99" s="13"/>
      <c r="AF99" s="12"/>
      <c r="AG99" s="12"/>
      <c r="AH99" s="12"/>
      <c r="AI99" s="12"/>
      <c r="AJ99" s="12"/>
      <c r="AK99" s="13"/>
      <c r="AL99" s="13"/>
      <c r="AM99" s="13"/>
      <c r="AN99" s="13"/>
      <c r="AO99" s="13"/>
      <c r="AP99" s="13"/>
      <c r="AQ99" s="13"/>
      <c r="AR99" s="13"/>
      <c r="AS99" s="13"/>
      <c r="AT99" s="13"/>
      <c r="AU99" s="13"/>
      <c r="AV99" s="13"/>
      <c r="AW99" s="13"/>
      <c r="AX99" s="13"/>
      <c r="AY99" s="13"/>
      <c r="AZ99" s="13"/>
      <c r="BA99" s="13"/>
      <c r="BB99" s="13"/>
      <c r="BC99" s="13"/>
      <c r="BD99" s="13"/>
      <c r="BE99" s="13"/>
      <c r="BF99" s="13"/>
      <c r="BG99" s="13"/>
      <c r="BH99" s="13"/>
      <c r="BI99" s="13"/>
      <c r="BJ99" s="13"/>
      <c r="BK99" s="13"/>
      <c r="BL99" s="13"/>
      <c r="BM99" s="13"/>
      <c r="BN99" s="13"/>
      <c r="BO99" s="13"/>
      <c r="BP99" s="13"/>
      <c r="BQ99" s="13"/>
      <c r="BR99" s="13"/>
      <c r="BS99" s="13"/>
      <c r="BT99" s="13"/>
      <c r="BU99" s="13"/>
      <c r="BV99" s="13"/>
      <c r="BW99" s="13"/>
      <c r="BX99" s="13"/>
      <c r="BY99" s="13"/>
      <c r="BZ99" s="13"/>
      <c r="CA99" s="13"/>
      <c r="CB99" s="13"/>
      <c r="CC99" s="13"/>
      <c r="CD99" s="13"/>
      <c r="CE99" s="13"/>
    </row>
    <row r="100" spans="1:83" x14ac:dyDescent="0.25">
      <c r="A100" s="13"/>
      <c r="B100" s="15"/>
      <c r="C100" s="13"/>
      <c r="D100" s="13"/>
      <c r="E100" s="13"/>
      <c r="F100" s="13"/>
      <c r="G100" s="13"/>
      <c r="H100" s="13"/>
      <c r="I100" s="13"/>
      <c r="J100" s="15"/>
      <c r="K100" s="13"/>
      <c r="L100" s="13"/>
      <c r="M100" s="12"/>
      <c r="N100" s="13"/>
      <c r="O100" s="13"/>
      <c r="P100" s="13"/>
      <c r="Q100" s="13"/>
      <c r="R100" s="13"/>
      <c r="S100" s="13"/>
      <c r="T100" s="13"/>
      <c r="U100" s="28"/>
      <c r="V100" s="28"/>
      <c r="W100" s="29"/>
      <c r="X100" s="28"/>
      <c r="Y100" s="28"/>
      <c r="Z100" s="13"/>
      <c r="AA100" s="13"/>
      <c r="AB100" s="13"/>
      <c r="AC100" s="13"/>
      <c r="AD100" s="13"/>
      <c r="AE100" s="13"/>
      <c r="AF100" s="12"/>
      <c r="AG100" s="12"/>
      <c r="AH100" s="12"/>
      <c r="AI100" s="12"/>
      <c r="AJ100" s="12"/>
      <c r="AK100" s="13"/>
      <c r="AL100" s="13"/>
      <c r="AM100" s="13"/>
      <c r="AN100" s="13"/>
      <c r="AO100" s="13"/>
      <c r="AP100" s="13"/>
      <c r="AQ100" s="13"/>
      <c r="AR100" s="13"/>
      <c r="AS100" s="13"/>
      <c r="AT100" s="13"/>
      <c r="AU100" s="13"/>
      <c r="AV100" s="13"/>
      <c r="AW100" s="13"/>
      <c r="AX100" s="13"/>
      <c r="AY100" s="13"/>
      <c r="AZ100" s="13"/>
      <c r="BA100" s="13"/>
      <c r="BB100" s="13"/>
      <c r="BC100" s="13"/>
      <c r="BD100" s="13"/>
      <c r="BE100" s="13"/>
      <c r="BF100" s="13"/>
      <c r="BG100" s="13"/>
      <c r="BH100" s="13"/>
      <c r="BI100" s="13"/>
      <c r="BJ100" s="13"/>
      <c r="BK100" s="13"/>
      <c r="BL100" s="13"/>
      <c r="BM100" s="13"/>
      <c r="BN100" s="13"/>
      <c r="BO100" s="13"/>
      <c r="BP100" s="13"/>
      <c r="BQ100" s="13"/>
      <c r="BR100" s="13"/>
      <c r="BS100" s="13"/>
      <c r="BT100" s="13"/>
      <c r="BU100" s="13"/>
      <c r="BV100" s="13"/>
      <c r="BW100" s="13"/>
      <c r="BX100" s="13"/>
      <c r="BY100" s="13"/>
      <c r="BZ100" s="13"/>
      <c r="CA100" s="13"/>
      <c r="CB100" s="13"/>
      <c r="CC100" s="13"/>
      <c r="CD100" s="13"/>
      <c r="CE100" s="13"/>
    </row>
    <row r="101" spans="1:83" x14ac:dyDescent="0.25">
      <c r="A101" s="13"/>
      <c r="B101" s="15"/>
      <c r="C101" s="13"/>
      <c r="D101" s="13"/>
      <c r="E101" s="13"/>
      <c r="F101" s="13"/>
      <c r="G101" s="13"/>
      <c r="H101" s="13"/>
      <c r="I101" s="13"/>
      <c r="J101" s="15"/>
      <c r="K101" s="13"/>
      <c r="L101" s="13"/>
      <c r="M101" s="12"/>
      <c r="N101" s="13"/>
      <c r="O101" s="13"/>
      <c r="P101" s="13"/>
      <c r="Q101" s="13"/>
      <c r="R101" s="13"/>
      <c r="S101" s="13"/>
      <c r="T101" s="13"/>
      <c r="U101" s="28"/>
      <c r="V101" s="28"/>
      <c r="W101" s="29"/>
      <c r="X101" s="28"/>
      <c r="Y101" s="28"/>
      <c r="Z101" s="13"/>
      <c r="AA101" s="13"/>
      <c r="AB101" s="13"/>
      <c r="AC101" s="13"/>
      <c r="AD101" s="13"/>
      <c r="AE101" s="13"/>
      <c r="AF101" s="12"/>
      <c r="AG101" s="12"/>
      <c r="AH101" s="12"/>
      <c r="AI101" s="12"/>
      <c r="AJ101" s="12"/>
      <c r="AK101" s="13"/>
      <c r="AL101" s="13"/>
      <c r="AM101" s="13"/>
      <c r="AN101" s="13"/>
      <c r="AO101" s="13"/>
      <c r="AP101" s="13"/>
      <c r="AQ101" s="13"/>
      <c r="AR101" s="13"/>
      <c r="AS101" s="13"/>
      <c r="AT101" s="13"/>
      <c r="AU101" s="13"/>
      <c r="AV101" s="13"/>
      <c r="AW101" s="13"/>
      <c r="AX101" s="13"/>
      <c r="AY101" s="13"/>
      <c r="AZ101" s="13"/>
      <c r="BA101" s="13"/>
      <c r="BB101" s="13"/>
      <c r="BC101" s="13"/>
      <c r="BD101" s="13"/>
      <c r="BE101" s="13"/>
      <c r="BF101" s="13"/>
      <c r="BG101" s="13"/>
      <c r="BH101" s="13"/>
      <c r="BI101" s="13"/>
      <c r="BJ101" s="13"/>
      <c r="BK101" s="13"/>
      <c r="BL101" s="13"/>
      <c r="BM101" s="13"/>
      <c r="BN101" s="13"/>
      <c r="BO101" s="13"/>
      <c r="BP101" s="13"/>
      <c r="BQ101" s="13"/>
      <c r="BR101" s="13"/>
      <c r="BS101" s="13"/>
      <c r="BT101" s="13"/>
      <c r="BU101" s="13"/>
      <c r="BV101" s="13"/>
      <c r="BW101" s="13"/>
      <c r="BX101" s="13"/>
      <c r="BY101" s="13"/>
      <c r="BZ101" s="13"/>
      <c r="CA101" s="13"/>
      <c r="CB101" s="13"/>
      <c r="CC101" s="13"/>
      <c r="CD101" s="13"/>
      <c r="CE101" s="13"/>
    </row>
    <row r="102" spans="1:83" x14ac:dyDescent="0.25">
      <c r="A102" s="13"/>
      <c r="B102" s="15"/>
      <c r="C102" s="13"/>
      <c r="D102" s="13"/>
      <c r="E102" s="13"/>
      <c r="F102" s="13"/>
      <c r="G102" s="13"/>
      <c r="H102" s="13"/>
      <c r="I102" s="13"/>
      <c r="J102" s="15"/>
      <c r="K102" s="13"/>
      <c r="L102" s="13"/>
      <c r="M102" s="12"/>
      <c r="N102" s="13"/>
      <c r="O102" s="13"/>
      <c r="P102" s="13"/>
      <c r="Q102" s="13"/>
      <c r="R102" s="13"/>
      <c r="S102" s="13"/>
      <c r="T102" s="13"/>
      <c r="U102" s="28"/>
      <c r="V102" s="28"/>
      <c r="W102" s="29"/>
      <c r="X102" s="28"/>
      <c r="Y102" s="28"/>
      <c r="Z102" s="13"/>
      <c r="AA102" s="13"/>
      <c r="AB102" s="13"/>
      <c r="AC102" s="13"/>
      <c r="AD102" s="13"/>
      <c r="AE102" s="13"/>
      <c r="AF102" s="12"/>
      <c r="AG102" s="12"/>
      <c r="AH102" s="12"/>
      <c r="AI102" s="12"/>
      <c r="AJ102" s="12"/>
      <c r="AK102" s="13"/>
      <c r="AL102" s="13"/>
      <c r="AM102" s="13"/>
      <c r="AN102" s="13"/>
      <c r="AO102" s="13"/>
      <c r="AP102" s="13"/>
      <c r="AQ102" s="13"/>
      <c r="AR102" s="13"/>
      <c r="AS102" s="13"/>
      <c r="AT102" s="13"/>
      <c r="AU102" s="13"/>
      <c r="AV102" s="13"/>
      <c r="AW102" s="13"/>
      <c r="AX102" s="13"/>
      <c r="AY102" s="13"/>
      <c r="AZ102" s="13"/>
      <c r="BA102" s="13"/>
      <c r="BB102" s="13"/>
      <c r="BC102" s="13"/>
      <c r="BD102" s="13"/>
      <c r="BE102" s="13"/>
      <c r="BF102" s="13"/>
      <c r="BG102" s="13"/>
      <c r="BH102" s="13"/>
      <c r="BI102" s="13"/>
      <c r="BJ102" s="13"/>
      <c r="BK102" s="13"/>
      <c r="BL102" s="13"/>
      <c r="BM102" s="13"/>
      <c r="BN102" s="13"/>
      <c r="BO102" s="13"/>
      <c r="BP102" s="13"/>
      <c r="BQ102" s="13"/>
      <c r="BR102" s="13"/>
      <c r="BS102" s="13"/>
      <c r="BT102" s="13"/>
      <c r="BU102" s="13"/>
      <c r="BV102" s="13"/>
      <c r="BW102" s="13"/>
      <c r="BX102" s="13"/>
      <c r="BY102" s="13"/>
      <c r="BZ102" s="13"/>
      <c r="CA102" s="13"/>
      <c r="CB102" s="13"/>
      <c r="CC102" s="13"/>
      <c r="CD102" s="13"/>
      <c r="CE102" s="13"/>
    </row>
    <row r="103" spans="1:83" x14ac:dyDescent="0.25">
      <c r="A103" s="13"/>
      <c r="B103" s="15"/>
      <c r="C103" s="13"/>
      <c r="D103" s="13"/>
      <c r="E103" s="13"/>
      <c r="F103" s="13"/>
      <c r="G103" s="13"/>
      <c r="H103" s="13"/>
      <c r="I103" s="13"/>
      <c r="J103" s="15"/>
      <c r="K103" s="13"/>
      <c r="L103" s="13"/>
      <c r="M103" s="12"/>
      <c r="N103" s="13"/>
      <c r="O103" s="13"/>
      <c r="P103" s="13"/>
      <c r="Q103" s="13"/>
      <c r="R103" s="13"/>
      <c r="S103" s="13"/>
      <c r="T103" s="13"/>
      <c r="U103" s="28"/>
      <c r="V103" s="28"/>
      <c r="W103" s="29"/>
      <c r="X103" s="28"/>
      <c r="Y103" s="28"/>
      <c r="Z103" s="13"/>
      <c r="AA103" s="13"/>
      <c r="AB103" s="13"/>
      <c r="AC103" s="13"/>
      <c r="AD103" s="13"/>
      <c r="AE103" s="13"/>
      <c r="AF103" s="12"/>
      <c r="AG103" s="12"/>
      <c r="AH103" s="12"/>
      <c r="AI103" s="12"/>
      <c r="AJ103" s="12"/>
      <c r="AK103" s="13"/>
      <c r="AL103" s="13"/>
      <c r="AM103" s="13"/>
      <c r="AN103" s="13"/>
      <c r="AO103" s="13"/>
      <c r="AP103" s="13"/>
      <c r="AQ103" s="13"/>
      <c r="AR103" s="13"/>
      <c r="AS103" s="13"/>
      <c r="AT103" s="13"/>
      <c r="AU103" s="13"/>
      <c r="AV103" s="13"/>
      <c r="AW103" s="13"/>
      <c r="AX103" s="13"/>
      <c r="AY103" s="13"/>
      <c r="AZ103" s="13"/>
      <c r="BA103" s="13"/>
      <c r="BB103" s="13"/>
      <c r="BC103" s="13"/>
      <c r="BD103" s="13"/>
      <c r="BE103" s="13"/>
      <c r="BF103" s="13"/>
      <c r="BG103" s="13"/>
      <c r="BH103" s="13"/>
      <c r="BI103" s="13"/>
      <c r="BJ103" s="13"/>
      <c r="BK103" s="13"/>
      <c r="BL103" s="13"/>
      <c r="BM103" s="13"/>
      <c r="BN103" s="13"/>
      <c r="BO103" s="13"/>
      <c r="BP103" s="13"/>
      <c r="BQ103" s="13"/>
      <c r="BR103" s="13"/>
      <c r="BS103" s="13"/>
      <c r="BT103" s="13"/>
      <c r="BU103" s="13"/>
      <c r="BV103" s="13"/>
      <c r="BW103" s="13"/>
      <c r="BX103" s="13"/>
      <c r="BY103" s="13"/>
      <c r="BZ103" s="13"/>
      <c r="CA103" s="13"/>
      <c r="CB103" s="13"/>
      <c r="CC103" s="13"/>
      <c r="CD103" s="13"/>
      <c r="CE103" s="13"/>
    </row>
    <row r="104" spans="1:83" x14ac:dyDescent="0.25">
      <c r="A104" s="13"/>
      <c r="B104" s="15"/>
      <c r="C104" s="13"/>
      <c r="D104" s="13"/>
      <c r="E104" s="13"/>
      <c r="F104" s="13"/>
      <c r="G104" s="13"/>
      <c r="H104" s="13"/>
      <c r="I104" s="13"/>
      <c r="J104" s="15"/>
      <c r="K104" s="13"/>
      <c r="L104" s="13"/>
      <c r="M104" s="12"/>
      <c r="N104" s="13"/>
      <c r="O104" s="13"/>
      <c r="P104" s="13"/>
      <c r="Q104" s="13"/>
      <c r="R104" s="13"/>
      <c r="S104" s="13"/>
      <c r="T104" s="13"/>
      <c r="U104" s="28"/>
      <c r="V104" s="28"/>
      <c r="W104" s="29"/>
      <c r="X104" s="28"/>
      <c r="Y104" s="28"/>
      <c r="Z104" s="13"/>
      <c r="AA104" s="13"/>
      <c r="AB104" s="13"/>
      <c r="AC104" s="13"/>
      <c r="AD104" s="13"/>
      <c r="AE104" s="13"/>
      <c r="AF104" s="12"/>
      <c r="AG104" s="12"/>
      <c r="AH104" s="12"/>
      <c r="AI104" s="12"/>
      <c r="AJ104" s="12"/>
      <c r="AK104" s="13"/>
      <c r="AL104" s="13"/>
      <c r="AM104" s="13"/>
      <c r="AN104" s="13"/>
      <c r="AO104" s="13"/>
      <c r="AP104" s="13"/>
      <c r="AQ104" s="13"/>
      <c r="AR104" s="13"/>
      <c r="AS104" s="13"/>
      <c r="AT104" s="13"/>
      <c r="AU104" s="13"/>
      <c r="AV104" s="13"/>
      <c r="AW104" s="13"/>
      <c r="AX104" s="13"/>
      <c r="AY104" s="13"/>
      <c r="AZ104" s="13"/>
      <c r="BA104" s="13"/>
      <c r="BB104" s="13"/>
      <c r="BC104" s="13"/>
      <c r="BD104" s="13"/>
      <c r="BE104" s="13"/>
      <c r="BF104" s="13"/>
      <c r="BG104" s="13"/>
      <c r="BH104" s="13"/>
      <c r="BI104" s="13"/>
      <c r="BJ104" s="13"/>
      <c r="BK104" s="13"/>
      <c r="BL104" s="13"/>
      <c r="BM104" s="13"/>
      <c r="BN104" s="13"/>
      <c r="BO104" s="13"/>
      <c r="BP104" s="13"/>
      <c r="BQ104" s="13"/>
      <c r="BR104" s="13"/>
      <c r="BS104" s="13"/>
      <c r="BT104" s="13"/>
      <c r="BU104" s="13"/>
      <c r="BV104" s="13"/>
      <c r="BW104" s="13"/>
      <c r="BX104" s="13"/>
      <c r="BY104" s="13"/>
      <c r="BZ104" s="13"/>
      <c r="CA104" s="13"/>
      <c r="CB104" s="13"/>
      <c r="CC104" s="13"/>
      <c r="CD104" s="13"/>
      <c r="CE104" s="13"/>
    </row>
    <row r="105" spans="1:83" x14ac:dyDescent="0.25">
      <c r="A105" s="13"/>
      <c r="B105" s="15"/>
      <c r="C105" s="13"/>
      <c r="D105" s="13"/>
      <c r="E105" s="13"/>
      <c r="F105" s="13"/>
      <c r="G105" s="13"/>
      <c r="H105" s="13"/>
      <c r="I105" s="13"/>
      <c r="J105" s="15"/>
      <c r="K105" s="13"/>
      <c r="L105" s="13"/>
      <c r="M105" s="12"/>
      <c r="N105" s="13"/>
      <c r="O105" s="13"/>
      <c r="P105" s="13"/>
      <c r="Q105" s="13"/>
      <c r="R105" s="13"/>
      <c r="S105" s="13"/>
      <c r="T105" s="13"/>
      <c r="U105" s="28"/>
      <c r="V105" s="28"/>
      <c r="W105" s="29"/>
      <c r="X105" s="28"/>
      <c r="Y105" s="28"/>
      <c r="Z105" s="13"/>
      <c r="AA105" s="13"/>
      <c r="AB105" s="13"/>
      <c r="AC105" s="13"/>
      <c r="AD105" s="13"/>
      <c r="AE105" s="13"/>
      <c r="AF105" s="12"/>
      <c r="AG105" s="12"/>
      <c r="AH105" s="12"/>
      <c r="AI105" s="12"/>
      <c r="AJ105" s="12"/>
      <c r="AK105" s="13"/>
      <c r="AL105" s="13"/>
      <c r="AM105" s="13"/>
      <c r="AN105" s="13"/>
      <c r="AO105" s="13"/>
      <c r="AP105" s="13"/>
      <c r="AQ105" s="13"/>
      <c r="AR105" s="13"/>
      <c r="AS105" s="13"/>
      <c r="AT105" s="13"/>
      <c r="AU105" s="13"/>
      <c r="AV105" s="13"/>
      <c r="AW105" s="13"/>
      <c r="AX105" s="13"/>
      <c r="AY105" s="13"/>
      <c r="AZ105" s="13"/>
      <c r="BA105" s="13"/>
      <c r="BB105" s="13"/>
      <c r="BC105" s="13"/>
      <c r="BD105" s="13"/>
      <c r="BE105" s="13"/>
      <c r="BF105" s="13"/>
      <c r="BG105" s="13"/>
      <c r="BH105" s="13"/>
      <c r="BI105" s="13"/>
      <c r="BJ105" s="13"/>
      <c r="BK105" s="13"/>
      <c r="BL105" s="13"/>
      <c r="BM105" s="13"/>
      <c r="BN105" s="13"/>
      <c r="BO105" s="13"/>
      <c r="BP105" s="13"/>
      <c r="BQ105" s="13"/>
      <c r="BR105" s="13"/>
      <c r="BS105" s="13"/>
      <c r="BT105" s="13"/>
      <c r="BU105" s="13"/>
      <c r="BV105" s="13"/>
      <c r="BW105" s="13"/>
      <c r="BX105" s="13"/>
      <c r="BY105" s="13"/>
      <c r="BZ105" s="13"/>
      <c r="CA105" s="13"/>
      <c r="CB105" s="13"/>
      <c r="CC105" s="13"/>
      <c r="CD105" s="13"/>
      <c r="CE105" s="13"/>
    </row>
    <row r="106" spans="1:83" x14ac:dyDescent="0.25">
      <c r="A106" s="13"/>
      <c r="B106" s="15"/>
      <c r="C106" s="13"/>
      <c r="D106" s="13"/>
      <c r="E106" s="13"/>
      <c r="F106" s="13"/>
      <c r="G106" s="13"/>
      <c r="H106" s="13"/>
      <c r="I106" s="13"/>
      <c r="J106" s="15"/>
      <c r="K106" s="13"/>
      <c r="L106" s="13"/>
      <c r="M106" s="12"/>
      <c r="N106" s="13"/>
      <c r="O106" s="13"/>
      <c r="P106" s="13"/>
      <c r="Q106" s="13"/>
      <c r="R106" s="13"/>
      <c r="S106" s="13"/>
      <c r="T106" s="13"/>
      <c r="U106" s="28"/>
      <c r="V106" s="28"/>
      <c r="W106" s="29"/>
      <c r="X106" s="28"/>
      <c r="Y106" s="28"/>
      <c r="Z106" s="13"/>
      <c r="AA106" s="13"/>
      <c r="AB106" s="13"/>
      <c r="AC106" s="13"/>
      <c r="AD106" s="13"/>
      <c r="AE106" s="13"/>
      <c r="AF106" s="12"/>
      <c r="AG106" s="12"/>
      <c r="AH106" s="12"/>
      <c r="AI106" s="12"/>
      <c r="AJ106" s="12"/>
      <c r="AK106" s="13"/>
      <c r="AL106" s="13"/>
      <c r="AM106" s="13"/>
      <c r="AN106" s="13"/>
      <c r="AO106" s="13"/>
      <c r="AP106" s="13"/>
      <c r="AQ106" s="13"/>
      <c r="AR106" s="13"/>
      <c r="AS106" s="13"/>
      <c r="AT106" s="13"/>
      <c r="AU106" s="13"/>
      <c r="AV106" s="13"/>
      <c r="AW106" s="13"/>
      <c r="AX106" s="13"/>
      <c r="AY106" s="13"/>
      <c r="AZ106" s="13"/>
      <c r="BA106" s="13"/>
      <c r="BB106" s="13"/>
      <c r="BC106" s="13"/>
      <c r="BD106" s="13"/>
      <c r="BE106" s="13"/>
      <c r="BF106" s="13"/>
      <c r="BG106" s="13"/>
      <c r="BH106" s="13"/>
      <c r="BI106" s="13"/>
      <c r="BJ106" s="13"/>
      <c r="BK106" s="13"/>
      <c r="BL106" s="13"/>
      <c r="BM106" s="13"/>
      <c r="BN106" s="13"/>
      <c r="BO106" s="13"/>
      <c r="BP106" s="13"/>
      <c r="BQ106" s="13"/>
      <c r="BR106" s="13"/>
      <c r="BS106" s="13"/>
      <c r="BT106" s="13"/>
      <c r="BU106" s="13"/>
      <c r="BV106" s="13"/>
      <c r="BW106" s="13"/>
      <c r="BX106" s="13"/>
      <c r="BY106" s="13"/>
      <c r="BZ106" s="13"/>
      <c r="CA106" s="13"/>
      <c r="CB106" s="13"/>
      <c r="CC106" s="13"/>
      <c r="CD106" s="13"/>
      <c r="CE106" s="13"/>
    </row>
    <row r="107" spans="1:83" x14ac:dyDescent="0.25">
      <c r="A107" s="13"/>
      <c r="B107" s="15"/>
      <c r="C107" s="13"/>
      <c r="D107" s="13"/>
      <c r="E107" s="13"/>
      <c r="F107" s="13"/>
      <c r="G107" s="13"/>
      <c r="H107" s="13"/>
      <c r="I107" s="13"/>
      <c r="J107" s="15"/>
      <c r="K107" s="13"/>
      <c r="L107" s="13"/>
      <c r="M107" s="12"/>
      <c r="N107" s="13"/>
      <c r="O107" s="13"/>
      <c r="P107" s="13"/>
      <c r="Q107" s="13"/>
      <c r="R107" s="13"/>
      <c r="S107" s="13"/>
      <c r="T107" s="13"/>
      <c r="U107" s="28"/>
      <c r="V107" s="28"/>
      <c r="W107" s="29"/>
      <c r="X107" s="28"/>
      <c r="Y107" s="28"/>
      <c r="Z107" s="13"/>
      <c r="AA107" s="13"/>
      <c r="AB107" s="13"/>
      <c r="AC107" s="13"/>
      <c r="AD107" s="13"/>
      <c r="AE107" s="13"/>
      <c r="AF107" s="12"/>
      <c r="AG107" s="12"/>
      <c r="AH107" s="12"/>
      <c r="AI107" s="12"/>
      <c r="AJ107" s="12"/>
      <c r="AK107" s="13"/>
      <c r="AL107" s="13"/>
      <c r="AM107" s="13"/>
      <c r="AN107" s="13"/>
      <c r="AO107" s="13"/>
      <c r="AP107" s="13"/>
      <c r="AQ107" s="13"/>
      <c r="AR107" s="13"/>
      <c r="AS107" s="13"/>
      <c r="AT107" s="13"/>
      <c r="AU107" s="13"/>
      <c r="AV107" s="13"/>
      <c r="AW107" s="13"/>
      <c r="AX107" s="13"/>
      <c r="AY107" s="13"/>
      <c r="AZ107" s="13"/>
      <c r="BA107" s="13"/>
      <c r="BB107" s="13"/>
      <c r="BC107" s="13"/>
      <c r="BD107" s="13"/>
      <c r="BE107" s="13"/>
      <c r="BF107" s="13"/>
      <c r="BG107" s="13"/>
      <c r="BH107" s="13"/>
      <c r="BI107" s="13"/>
      <c r="BJ107" s="13"/>
      <c r="BK107" s="13"/>
      <c r="BL107" s="13"/>
      <c r="BM107" s="13"/>
      <c r="BN107" s="13"/>
      <c r="BO107" s="13"/>
      <c r="BP107" s="13"/>
      <c r="BQ107" s="13"/>
      <c r="BR107" s="13"/>
      <c r="BS107" s="13"/>
      <c r="BT107" s="13"/>
      <c r="BU107" s="13"/>
      <c r="BV107" s="13"/>
      <c r="BW107" s="13"/>
      <c r="BX107" s="13"/>
      <c r="BY107" s="13"/>
      <c r="BZ107" s="13"/>
      <c r="CA107" s="13"/>
      <c r="CB107" s="13"/>
      <c r="CC107" s="13"/>
      <c r="CD107" s="13"/>
      <c r="CE107" s="13"/>
    </row>
    <row r="108" spans="1:83" x14ac:dyDescent="0.25">
      <c r="A108" s="13"/>
      <c r="B108" s="15"/>
      <c r="C108" s="13"/>
      <c r="D108" s="13"/>
      <c r="E108" s="13"/>
      <c r="F108" s="13"/>
      <c r="G108" s="13"/>
      <c r="H108" s="13"/>
      <c r="I108" s="13"/>
      <c r="J108" s="15"/>
      <c r="K108" s="13"/>
      <c r="L108" s="13"/>
      <c r="M108" s="12"/>
      <c r="N108" s="13"/>
      <c r="O108" s="13"/>
      <c r="P108" s="13"/>
      <c r="Q108" s="13"/>
      <c r="R108" s="13"/>
      <c r="S108" s="13"/>
      <c r="T108" s="13"/>
      <c r="U108" s="28"/>
      <c r="V108" s="28"/>
      <c r="W108" s="29"/>
      <c r="X108" s="28"/>
      <c r="Y108" s="28"/>
      <c r="Z108" s="13"/>
      <c r="AA108" s="13"/>
      <c r="AB108" s="13"/>
      <c r="AC108" s="13"/>
      <c r="AD108" s="13"/>
      <c r="AE108" s="13"/>
      <c r="AF108" s="12"/>
      <c r="AG108" s="12"/>
      <c r="AH108" s="12"/>
      <c r="AI108" s="12"/>
      <c r="AJ108" s="12"/>
      <c r="AK108" s="13"/>
      <c r="AL108" s="13"/>
      <c r="AM108" s="13"/>
      <c r="AN108" s="13"/>
      <c r="AO108" s="13"/>
      <c r="AP108" s="13"/>
      <c r="AQ108" s="13"/>
      <c r="AR108" s="13"/>
      <c r="AS108" s="13"/>
      <c r="AT108" s="13"/>
      <c r="AU108" s="13"/>
      <c r="AV108" s="13"/>
      <c r="AW108" s="13"/>
      <c r="AX108" s="13"/>
      <c r="AY108" s="13"/>
      <c r="AZ108" s="13"/>
      <c r="BA108" s="13"/>
      <c r="BB108" s="13"/>
      <c r="BC108" s="13"/>
      <c r="BD108" s="13"/>
      <c r="BE108" s="13"/>
      <c r="BF108" s="13"/>
      <c r="BG108" s="13"/>
      <c r="BH108" s="13"/>
      <c r="BI108" s="13"/>
      <c r="BJ108" s="13"/>
      <c r="BK108" s="13"/>
      <c r="BL108" s="13"/>
      <c r="BM108" s="13"/>
      <c r="BN108" s="13"/>
      <c r="BO108" s="13"/>
      <c r="BP108" s="13"/>
      <c r="BQ108" s="13"/>
      <c r="BR108" s="13"/>
      <c r="BS108" s="13"/>
      <c r="BT108" s="13"/>
      <c r="BU108" s="13"/>
      <c r="BV108" s="13"/>
      <c r="BW108" s="13"/>
      <c r="BX108" s="13"/>
      <c r="BY108" s="13"/>
      <c r="BZ108" s="13"/>
      <c r="CA108" s="13"/>
      <c r="CB108" s="13"/>
      <c r="CC108" s="13"/>
      <c r="CD108" s="13"/>
      <c r="CE108" s="13"/>
    </row>
    <row r="109" spans="1:83" x14ac:dyDescent="0.25">
      <c r="A109" s="13"/>
      <c r="B109" s="15"/>
      <c r="C109" s="13"/>
      <c r="D109" s="13"/>
      <c r="E109" s="13"/>
      <c r="F109" s="13"/>
      <c r="G109" s="13"/>
      <c r="H109" s="13"/>
      <c r="I109" s="13"/>
      <c r="J109" s="15"/>
      <c r="K109" s="13"/>
      <c r="L109" s="13"/>
      <c r="M109" s="12"/>
      <c r="N109" s="13"/>
      <c r="O109" s="13"/>
      <c r="P109" s="13"/>
      <c r="Q109" s="13"/>
      <c r="R109" s="13"/>
      <c r="S109" s="13"/>
      <c r="T109" s="13"/>
      <c r="U109" s="28"/>
      <c r="V109" s="28"/>
      <c r="W109" s="29"/>
      <c r="X109" s="28"/>
      <c r="Y109" s="28"/>
      <c r="Z109" s="13"/>
      <c r="AA109" s="13"/>
      <c r="AB109" s="13"/>
      <c r="AC109" s="13"/>
      <c r="AD109" s="13"/>
      <c r="AE109" s="13"/>
      <c r="AF109" s="12"/>
      <c r="AG109" s="12"/>
      <c r="AH109" s="12"/>
      <c r="AI109" s="12"/>
      <c r="AJ109" s="12"/>
      <c r="AK109" s="13"/>
      <c r="AL109" s="13"/>
      <c r="AM109" s="13"/>
      <c r="AN109" s="13"/>
      <c r="AO109" s="13"/>
      <c r="AP109" s="13"/>
      <c r="AQ109" s="13"/>
      <c r="AR109" s="13"/>
      <c r="AS109" s="13"/>
      <c r="AT109" s="13"/>
      <c r="AU109" s="13"/>
      <c r="AV109" s="13"/>
      <c r="AW109" s="13"/>
      <c r="AX109" s="13"/>
      <c r="AY109" s="13"/>
      <c r="AZ109" s="13"/>
      <c r="BA109" s="13"/>
      <c r="BB109" s="13"/>
      <c r="BC109" s="13"/>
      <c r="BD109" s="13"/>
      <c r="BE109" s="13"/>
      <c r="BF109" s="13"/>
      <c r="BG109" s="13"/>
      <c r="BH109" s="13"/>
      <c r="BI109" s="13"/>
      <c r="BJ109" s="13"/>
      <c r="BK109" s="13"/>
      <c r="BL109" s="13"/>
      <c r="BM109" s="13"/>
      <c r="BN109" s="13"/>
      <c r="BO109" s="13"/>
      <c r="BP109" s="13"/>
      <c r="BQ109" s="13"/>
      <c r="BR109" s="13"/>
      <c r="BS109" s="13"/>
      <c r="BT109" s="13"/>
      <c r="BU109" s="13"/>
      <c r="BV109" s="13"/>
      <c r="BW109" s="13"/>
      <c r="BX109" s="13"/>
      <c r="BY109" s="13"/>
      <c r="BZ109" s="13"/>
      <c r="CA109" s="13"/>
      <c r="CB109" s="13"/>
      <c r="CC109" s="13"/>
      <c r="CD109" s="13"/>
      <c r="CE109" s="13"/>
    </row>
    <row r="110" spans="1:83" x14ac:dyDescent="0.25">
      <c r="A110" s="13"/>
      <c r="B110" s="15"/>
      <c r="C110" s="13"/>
      <c r="D110" s="13"/>
      <c r="E110" s="13"/>
      <c r="F110" s="13"/>
      <c r="G110" s="13"/>
      <c r="H110" s="13"/>
      <c r="I110" s="13"/>
      <c r="J110" s="15"/>
      <c r="K110" s="13"/>
      <c r="L110" s="13"/>
      <c r="M110" s="12"/>
      <c r="N110" s="13"/>
      <c r="O110" s="13"/>
      <c r="P110" s="13"/>
      <c r="Q110" s="13"/>
      <c r="R110" s="13"/>
      <c r="S110" s="13"/>
      <c r="T110" s="13"/>
      <c r="U110" s="28"/>
      <c r="V110" s="28"/>
      <c r="W110" s="29"/>
      <c r="X110" s="28"/>
      <c r="Y110" s="28"/>
      <c r="Z110" s="13"/>
      <c r="AA110" s="13"/>
      <c r="AB110" s="13"/>
      <c r="AC110" s="13"/>
      <c r="AD110" s="13"/>
      <c r="AE110" s="13"/>
      <c r="AF110" s="12"/>
      <c r="AG110" s="12"/>
      <c r="AH110" s="12"/>
      <c r="AI110" s="12"/>
      <c r="AJ110" s="12"/>
      <c r="AK110" s="13"/>
      <c r="AL110" s="13"/>
      <c r="AM110" s="13"/>
      <c r="AN110" s="13"/>
      <c r="AO110" s="13"/>
      <c r="AP110" s="13"/>
      <c r="AQ110" s="13"/>
      <c r="AR110" s="13"/>
      <c r="AS110" s="13"/>
      <c r="AT110" s="13"/>
      <c r="AU110" s="13"/>
      <c r="AV110" s="13"/>
      <c r="AW110" s="13"/>
      <c r="AX110" s="13"/>
      <c r="AY110" s="13"/>
      <c r="AZ110" s="13"/>
      <c r="BA110" s="13"/>
      <c r="BB110" s="13"/>
      <c r="BC110" s="13"/>
      <c r="BD110" s="13"/>
      <c r="BE110" s="13"/>
      <c r="BF110" s="13"/>
      <c r="BG110" s="13"/>
      <c r="BH110" s="13"/>
      <c r="BI110" s="13"/>
      <c r="BJ110" s="13"/>
      <c r="BK110" s="13"/>
      <c r="BL110" s="13"/>
      <c r="BM110" s="13"/>
      <c r="BN110" s="13"/>
      <c r="BO110" s="13"/>
      <c r="BP110" s="13"/>
      <c r="BQ110" s="13"/>
      <c r="BR110" s="13"/>
      <c r="BS110" s="13"/>
      <c r="BT110" s="13"/>
      <c r="BU110" s="13"/>
      <c r="BV110" s="13"/>
      <c r="BW110" s="13"/>
      <c r="BX110" s="13"/>
      <c r="BY110" s="13"/>
      <c r="BZ110" s="13"/>
      <c r="CA110" s="13"/>
      <c r="CB110" s="13"/>
      <c r="CC110" s="13"/>
      <c r="CD110" s="13"/>
      <c r="CE110" s="13"/>
    </row>
    <row r="111" spans="1:83" x14ac:dyDescent="0.25">
      <c r="A111" s="13"/>
      <c r="B111" s="15"/>
      <c r="C111" s="13"/>
      <c r="D111" s="13"/>
      <c r="E111" s="13"/>
      <c r="F111" s="13"/>
      <c r="G111" s="13"/>
      <c r="H111" s="13"/>
      <c r="I111" s="13"/>
      <c r="J111" s="15"/>
      <c r="K111" s="13"/>
      <c r="L111" s="13"/>
      <c r="M111" s="12"/>
      <c r="N111" s="13"/>
      <c r="O111" s="13"/>
      <c r="P111" s="13"/>
      <c r="Q111" s="13"/>
      <c r="R111" s="13"/>
      <c r="S111" s="13"/>
      <c r="T111" s="13"/>
      <c r="U111" s="28"/>
      <c r="V111" s="28"/>
      <c r="W111" s="29"/>
      <c r="X111" s="28"/>
      <c r="Y111" s="28"/>
      <c r="Z111" s="13"/>
      <c r="AA111" s="13"/>
      <c r="AB111" s="13"/>
      <c r="AC111" s="13"/>
      <c r="AD111" s="13"/>
      <c r="AE111" s="13"/>
      <c r="AF111" s="12"/>
      <c r="AG111" s="12"/>
      <c r="AH111" s="12"/>
      <c r="AI111" s="12"/>
      <c r="AJ111" s="12"/>
      <c r="AK111" s="13"/>
      <c r="AL111" s="13"/>
      <c r="AM111" s="13"/>
      <c r="AN111" s="13"/>
      <c r="AO111" s="13"/>
      <c r="AP111" s="13"/>
      <c r="AQ111" s="13"/>
      <c r="AR111" s="13"/>
      <c r="AS111" s="13"/>
      <c r="AT111" s="13"/>
      <c r="AU111" s="13"/>
      <c r="AV111" s="13"/>
      <c r="AW111" s="13"/>
      <c r="AX111" s="13"/>
      <c r="AY111" s="13"/>
      <c r="AZ111" s="13"/>
      <c r="BA111" s="13"/>
      <c r="BB111" s="13"/>
      <c r="BC111" s="13"/>
      <c r="BD111" s="13"/>
      <c r="BE111" s="13"/>
      <c r="BF111" s="13"/>
      <c r="BG111" s="13"/>
      <c r="BH111" s="13"/>
      <c r="BI111" s="13"/>
      <c r="BJ111" s="13"/>
      <c r="BK111" s="13"/>
      <c r="BL111" s="13"/>
      <c r="BM111" s="13"/>
      <c r="BN111" s="13"/>
      <c r="BO111" s="13"/>
      <c r="BP111" s="13"/>
      <c r="BQ111" s="13"/>
      <c r="BR111" s="13"/>
      <c r="BS111" s="13"/>
      <c r="BT111" s="13"/>
      <c r="BU111" s="13"/>
      <c r="BV111" s="13"/>
      <c r="BW111" s="13"/>
      <c r="BX111" s="13"/>
      <c r="BY111" s="13"/>
      <c r="BZ111" s="13"/>
      <c r="CA111" s="13"/>
      <c r="CB111" s="13"/>
      <c r="CC111" s="13"/>
      <c r="CD111" s="13"/>
      <c r="CE111" s="13"/>
    </row>
    <row r="112" spans="1:83" x14ac:dyDescent="0.25">
      <c r="A112" s="13"/>
      <c r="B112" s="15"/>
      <c r="C112" s="13"/>
      <c r="D112" s="13"/>
      <c r="E112" s="13"/>
      <c r="F112" s="13"/>
      <c r="G112" s="13"/>
      <c r="H112" s="13"/>
      <c r="I112" s="13"/>
      <c r="J112" s="15"/>
      <c r="K112" s="13"/>
      <c r="L112" s="13"/>
      <c r="M112" s="12"/>
      <c r="N112" s="13"/>
      <c r="O112" s="13"/>
      <c r="P112" s="13"/>
      <c r="Q112" s="13"/>
      <c r="R112" s="13"/>
      <c r="S112" s="13"/>
      <c r="T112" s="13"/>
      <c r="U112" s="28"/>
      <c r="V112" s="28"/>
      <c r="W112" s="29"/>
      <c r="X112" s="28"/>
      <c r="Y112" s="28"/>
      <c r="Z112" s="13"/>
      <c r="AA112" s="13"/>
      <c r="AB112" s="13"/>
      <c r="AC112" s="13"/>
      <c r="AD112" s="13"/>
      <c r="AE112" s="13"/>
      <c r="AF112" s="12"/>
      <c r="AG112" s="12"/>
      <c r="AH112" s="12"/>
      <c r="AI112" s="12"/>
      <c r="AJ112" s="12"/>
      <c r="AK112" s="13"/>
      <c r="AL112" s="13"/>
      <c r="AM112" s="13"/>
      <c r="AN112" s="13"/>
      <c r="AO112" s="13"/>
      <c r="AP112" s="13"/>
      <c r="AQ112" s="13"/>
      <c r="AR112" s="13"/>
      <c r="AS112" s="13"/>
      <c r="AT112" s="13"/>
      <c r="AU112" s="13"/>
      <c r="AV112" s="13"/>
      <c r="AW112" s="13"/>
      <c r="AX112" s="13"/>
      <c r="AY112" s="13"/>
      <c r="AZ112" s="13"/>
      <c r="BA112" s="13"/>
      <c r="BB112" s="13"/>
      <c r="BC112" s="13"/>
      <c r="BD112" s="13"/>
      <c r="BE112" s="13"/>
      <c r="BF112" s="13"/>
      <c r="BG112" s="13"/>
      <c r="BH112" s="13"/>
      <c r="BI112" s="13"/>
      <c r="BJ112" s="13"/>
      <c r="BK112" s="13"/>
      <c r="BL112" s="13"/>
      <c r="BM112" s="13"/>
      <c r="BN112" s="13"/>
      <c r="BO112" s="13"/>
      <c r="BP112" s="13"/>
      <c r="BQ112" s="13"/>
      <c r="BR112" s="13"/>
      <c r="BS112" s="13"/>
      <c r="BT112" s="13"/>
      <c r="BU112" s="13"/>
      <c r="BV112" s="13"/>
      <c r="BW112" s="13"/>
      <c r="BX112" s="13"/>
      <c r="BY112" s="13"/>
      <c r="BZ112" s="13"/>
      <c r="CA112" s="13"/>
      <c r="CB112" s="13"/>
      <c r="CC112" s="13"/>
      <c r="CD112" s="13"/>
      <c r="CE112" s="13"/>
    </row>
    <row r="113" spans="1:83" x14ac:dyDescent="0.25">
      <c r="A113" s="13"/>
      <c r="B113" s="15"/>
      <c r="C113" s="13"/>
      <c r="D113" s="13"/>
      <c r="E113" s="13"/>
      <c r="F113" s="13"/>
      <c r="G113" s="13"/>
      <c r="H113" s="13"/>
      <c r="I113" s="13"/>
      <c r="J113" s="15"/>
      <c r="K113" s="13"/>
      <c r="L113" s="13"/>
      <c r="M113" s="12"/>
      <c r="N113" s="13"/>
      <c r="O113" s="13"/>
      <c r="P113" s="13"/>
      <c r="Q113" s="13"/>
      <c r="R113" s="13"/>
      <c r="S113" s="13"/>
      <c r="T113" s="13"/>
      <c r="U113" s="28"/>
      <c r="V113" s="28"/>
      <c r="W113" s="29"/>
      <c r="X113" s="28"/>
      <c r="Y113" s="28"/>
      <c r="Z113" s="13"/>
      <c r="AA113" s="13"/>
      <c r="AB113" s="13"/>
      <c r="AC113" s="13"/>
      <c r="AD113" s="13"/>
      <c r="AE113" s="13"/>
      <c r="AF113" s="12"/>
      <c r="AG113" s="12"/>
      <c r="AH113" s="12"/>
      <c r="AI113" s="12"/>
      <c r="AJ113" s="12"/>
      <c r="AK113" s="13"/>
      <c r="AL113" s="13"/>
      <c r="AM113" s="13"/>
      <c r="AN113" s="13"/>
      <c r="AO113" s="13"/>
      <c r="AP113" s="13"/>
      <c r="AQ113" s="13"/>
      <c r="AR113" s="13"/>
      <c r="AS113" s="13"/>
      <c r="AT113" s="13"/>
      <c r="AU113" s="13"/>
      <c r="AV113" s="13"/>
      <c r="AW113" s="13"/>
      <c r="AX113" s="13"/>
      <c r="AY113" s="13"/>
      <c r="AZ113" s="13"/>
      <c r="BA113" s="13"/>
      <c r="BB113" s="13"/>
      <c r="BC113" s="13"/>
      <c r="BD113" s="13"/>
      <c r="BE113" s="13"/>
      <c r="BF113" s="13"/>
      <c r="BG113" s="13"/>
      <c r="BH113" s="13"/>
      <c r="BI113" s="13"/>
      <c r="BJ113" s="13"/>
      <c r="BK113" s="13"/>
      <c r="BL113" s="13"/>
      <c r="BM113" s="13"/>
      <c r="BN113" s="13"/>
      <c r="BO113" s="13"/>
      <c r="BP113" s="13"/>
      <c r="BQ113" s="13"/>
      <c r="BR113" s="13"/>
      <c r="BS113" s="13"/>
      <c r="BT113" s="13"/>
      <c r="BU113" s="13"/>
      <c r="BV113" s="13"/>
      <c r="BW113" s="13"/>
      <c r="BX113" s="13"/>
      <c r="BY113" s="13"/>
      <c r="BZ113" s="13"/>
      <c r="CA113" s="13"/>
      <c r="CB113" s="13"/>
      <c r="CC113" s="13"/>
      <c r="CD113" s="13"/>
      <c r="CE113" s="13"/>
    </row>
    <row r="114" spans="1:83" x14ac:dyDescent="0.25">
      <c r="A114" s="13"/>
      <c r="B114" s="15"/>
      <c r="C114" s="13"/>
      <c r="D114" s="13"/>
      <c r="E114" s="13"/>
      <c r="F114" s="13"/>
      <c r="G114" s="13"/>
      <c r="H114" s="13"/>
      <c r="I114" s="13"/>
      <c r="J114" s="15"/>
      <c r="K114" s="13"/>
      <c r="L114" s="13"/>
      <c r="M114" s="12"/>
      <c r="N114" s="13"/>
      <c r="O114" s="13"/>
      <c r="P114" s="13"/>
      <c r="Q114" s="13"/>
      <c r="R114" s="13"/>
      <c r="S114" s="13"/>
      <c r="T114" s="13"/>
      <c r="U114" s="28"/>
      <c r="V114" s="28"/>
      <c r="W114" s="29"/>
      <c r="X114" s="28"/>
      <c r="Y114" s="28"/>
      <c r="Z114" s="13"/>
      <c r="AA114" s="13"/>
      <c r="AB114" s="13"/>
      <c r="AC114" s="13"/>
      <c r="AD114" s="13"/>
      <c r="AE114" s="13"/>
      <c r="AF114" s="12"/>
      <c r="AG114" s="12"/>
      <c r="AH114" s="12"/>
      <c r="AI114" s="12"/>
      <c r="AJ114" s="12"/>
      <c r="AK114" s="13"/>
      <c r="AL114" s="13"/>
      <c r="AM114" s="13"/>
      <c r="AN114" s="13"/>
      <c r="AO114" s="13"/>
      <c r="AP114" s="13"/>
      <c r="AQ114" s="13"/>
      <c r="AR114" s="13"/>
      <c r="AS114" s="13"/>
      <c r="AT114" s="13"/>
      <c r="AU114" s="13"/>
      <c r="AV114" s="13"/>
      <c r="AW114" s="13"/>
      <c r="AX114" s="13"/>
      <c r="AY114" s="13"/>
      <c r="AZ114" s="13"/>
      <c r="BA114" s="13"/>
      <c r="BB114" s="13"/>
      <c r="BC114" s="13"/>
      <c r="BD114" s="13"/>
      <c r="BE114" s="13"/>
      <c r="BF114" s="13"/>
      <c r="BG114" s="13"/>
      <c r="BH114" s="13"/>
      <c r="BI114" s="13"/>
      <c r="BJ114" s="13"/>
      <c r="BK114" s="13"/>
      <c r="BL114" s="13"/>
      <c r="BM114" s="13"/>
      <c r="BN114" s="13"/>
      <c r="BO114" s="13"/>
      <c r="BP114" s="13"/>
      <c r="BQ114" s="13"/>
      <c r="BR114" s="13"/>
      <c r="BS114" s="13"/>
      <c r="BT114" s="13"/>
      <c r="BU114" s="13"/>
      <c r="BV114" s="13"/>
      <c r="BW114" s="13"/>
      <c r="BX114" s="13"/>
      <c r="BY114" s="13"/>
      <c r="BZ114" s="13"/>
      <c r="CA114" s="13"/>
      <c r="CB114" s="13"/>
      <c r="CC114" s="13"/>
      <c r="CD114" s="13"/>
      <c r="CE114" s="13"/>
    </row>
    <row r="115" spans="1:83" x14ac:dyDescent="0.25">
      <c r="A115" s="13"/>
      <c r="B115" s="15"/>
      <c r="C115" s="13"/>
      <c r="D115" s="13"/>
      <c r="E115" s="13"/>
      <c r="F115" s="13"/>
      <c r="G115" s="13"/>
      <c r="H115" s="13"/>
      <c r="I115" s="13"/>
      <c r="J115" s="15"/>
      <c r="K115" s="13"/>
      <c r="L115" s="13"/>
      <c r="M115" s="12"/>
      <c r="N115" s="13"/>
      <c r="O115" s="13"/>
      <c r="P115" s="13"/>
      <c r="Q115" s="13"/>
      <c r="R115" s="13"/>
      <c r="S115" s="13"/>
      <c r="T115" s="13"/>
      <c r="U115" s="28"/>
      <c r="V115" s="28"/>
      <c r="W115" s="29"/>
      <c r="X115" s="28"/>
      <c r="Y115" s="28"/>
      <c r="Z115" s="13"/>
      <c r="AA115" s="13"/>
      <c r="AB115" s="13"/>
      <c r="AC115" s="13"/>
      <c r="AD115" s="13"/>
      <c r="AE115" s="13"/>
      <c r="AF115" s="12"/>
      <c r="AG115" s="12"/>
      <c r="AH115" s="12"/>
      <c r="AI115" s="12"/>
      <c r="AJ115" s="12"/>
      <c r="AK115" s="13"/>
      <c r="AL115" s="13"/>
      <c r="AM115" s="13"/>
      <c r="AN115" s="13"/>
      <c r="AO115" s="13"/>
      <c r="AP115" s="13"/>
      <c r="AQ115" s="13"/>
      <c r="AR115" s="13"/>
      <c r="AS115" s="13"/>
      <c r="AT115" s="13"/>
      <c r="AU115" s="13"/>
      <c r="AV115" s="13"/>
      <c r="AW115" s="13"/>
      <c r="AX115" s="13"/>
      <c r="AY115" s="13"/>
      <c r="AZ115" s="13"/>
      <c r="BA115" s="13"/>
      <c r="BB115" s="13"/>
      <c r="BC115" s="13"/>
      <c r="BD115" s="13"/>
      <c r="BE115" s="13"/>
      <c r="BF115" s="13"/>
      <c r="BG115" s="13"/>
      <c r="BH115" s="13"/>
      <c r="BI115" s="13"/>
      <c r="BJ115" s="13"/>
      <c r="BK115" s="13"/>
      <c r="BL115" s="13"/>
      <c r="BM115" s="13"/>
      <c r="BN115" s="13"/>
      <c r="BO115" s="13"/>
      <c r="BP115" s="13"/>
      <c r="BQ115" s="13"/>
      <c r="BR115" s="13"/>
      <c r="BS115" s="13"/>
      <c r="BT115" s="13"/>
      <c r="BU115" s="13"/>
      <c r="BV115" s="13"/>
      <c r="BW115" s="13"/>
      <c r="BX115" s="13"/>
      <c r="BY115" s="13"/>
      <c r="BZ115" s="13"/>
      <c r="CA115" s="13"/>
      <c r="CB115" s="13"/>
      <c r="CC115" s="13"/>
      <c r="CD115" s="13"/>
      <c r="CE115" s="13"/>
    </row>
    <row r="116" spans="1:83" x14ac:dyDescent="0.25">
      <c r="A116" s="13"/>
      <c r="B116" s="15"/>
      <c r="C116" s="13"/>
      <c r="D116" s="13"/>
      <c r="E116" s="13"/>
      <c r="F116" s="13"/>
      <c r="G116" s="13"/>
      <c r="H116" s="13"/>
      <c r="I116" s="13"/>
      <c r="J116" s="15"/>
      <c r="K116" s="13"/>
      <c r="L116" s="13"/>
      <c r="M116" s="12"/>
      <c r="N116" s="13"/>
      <c r="O116" s="13"/>
      <c r="P116" s="13"/>
      <c r="Q116" s="13"/>
      <c r="R116" s="13"/>
      <c r="S116" s="13"/>
      <c r="T116" s="13"/>
      <c r="U116" s="28"/>
      <c r="V116" s="28"/>
      <c r="W116" s="29"/>
      <c r="X116" s="28"/>
      <c r="Y116" s="28"/>
      <c r="Z116" s="13"/>
      <c r="AA116" s="13"/>
      <c r="AB116" s="13"/>
      <c r="AC116" s="13"/>
      <c r="AD116" s="13"/>
      <c r="AE116" s="13"/>
      <c r="AF116" s="12"/>
      <c r="AG116" s="12"/>
      <c r="AH116" s="12"/>
      <c r="AI116" s="12"/>
      <c r="AJ116" s="12"/>
      <c r="AK116" s="13"/>
      <c r="AL116" s="13"/>
      <c r="AM116" s="13"/>
      <c r="AN116" s="13"/>
      <c r="AO116" s="13"/>
      <c r="AP116" s="13"/>
      <c r="AQ116" s="13"/>
      <c r="AR116" s="13"/>
      <c r="AS116" s="13"/>
      <c r="AT116" s="13"/>
      <c r="AU116" s="13"/>
      <c r="AV116" s="13"/>
      <c r="AW116" s="13"/>
      <c r="AX116" s="13"/>
      <c r="AY116" s="13"/>
      <c r="AZ116" s="13"/>
      <c r="BA116" s="13"/>
      <c r="BB116" s="13"/>
      <c r="BC116" s="13"/>
      <c r="BD116" s="13"/>
      <c r="BE116" s="13"/>
      <c r="BF116" s="13"/>
      <c r="BG116" s="13"/>
      <c r="BH116" s="13"/>
      <c r="BI116" s="13"/>
      <c r="BJ116" s="13"/>
      <c r="BK116" s="13"/>
      <c r="BL116" s="13"/>
      <c r="BM116" s="13"/>
      <c r="BN116" s="13"/>
      <c r="BO116" s="13"/>
      <c r="BP116" s="13"/>
      <c r="BQ116" s="13"/>
      <c r="BR116" s="13"/>
      <c r="BS116" s="13"/>
      <c r="BT116" s="13"/>
      <c r="BU116" s="13"/>
      <c r="BV116" s="13"/>
      <c r="BW116" s="13"/>
      <c r="BX116" s="13"/>
      <c r="BY116" s="13"/>
      <c r="BZ116" s="13"/>
      <c r="CA116" s="13"/>
      <c r="CB116" s="13"/>
      <c r="CC116" s="13"/>
      <c r="CD116" s="13"/>
      <c r="CE116" s="13"/>
    </row>
    <row r="117" spans="1:83" x14ac:dyDescent="0.25">
      <c r="A117" s="13"/>
      <c r="B117" s="15"/>
      <c r="C117" s="13"/>
      <c r="D117" s="13"/>
      <c r="E117" s="13"/>
      <c r="F117" s="13"/>
      <c r="G117" s="13"/>
      <c r="H117" s="13"/>
      <c r="I117" s="13"/>
      <c r="J117" s="15"/>
      <c r="K117" s="13"/>
      <c r="L117" s="13"/>
      <c r="M117" s="12"/>
      <c r="N117" s="13"/>
      <c r="O117" s="13"/>
      <c r="P117" s="13"/>
      <c r="Q117" s="13"/>
      <c r="R117" s="13"/>
      <c r="S117" s="13"/>
      <c r="T117" s="13"/>
      <c r="U117" s="28"/>
      <c r="V117" s="28"/>
      <c r="W117" s="29"/>
      <c r="X117" s="28"/>
      <c r="Y117" s="28"/>
      <c r="Z117" s="13"/>
      <c r="AA117" s="13"/>
      <c r="AB117" s="13"/>
      <c r="AC117" s="13"/>
      <c r="AD117" s="13"/>
      <c r="AE117" s="13"/>
      <c r="AF117" s="12"/>
      <c r="AG117" s="12"/>
      <c r="AH117" s="12"/>
      <c r="AI117" s="12"/>
      <c r="AJ117" s="12"/>
      <c r="AK117" s="13"/>
      <c r="AL117" s="13"/>
      <c r="AM117" s="13"/>
      <c r="AN117" s="13"/>
      <c r="AO117" s="13"/>
      <c r="AP117" s="13"/>
      <c r="AQ117" s="13"/>
      <c r="AR117" s="13"/>
      <c r="AS117" s="13"/>
      <c r="AT117" s="13"/>
      <c r="AU117" s="13"/>
      <c r="AV117" s="13"/>
      <c r="AW117" s="13"/>
      <c r="AX117" s="13"/>
      <c r="AY117" s="13"/>
      <c r="AZ117" s="13"/>
      <c r="BA117" s="13"/>
      <c r="BB117" s="13"/>
      <c r="BC117" s="13"/>
      <c r="BD117" s="13"/>
      <c r="BE117" s="13"/>
      <c r="BF117" s="13"/>
      <c r="BG117" s="13"/>
      <c r="BH117" s="13"/>
      <c r="BI117" s="13"/>
      <c r="BJ117" s="13"/>
      <c r="BK117" s="13"/>
      <c r="BL117" s="13"/>
      <c r="BM117" s="13"/>
      <c r="BN117" s="13"/>
      <c r="BO117" s="13"/>
      <c r="BP117" s="13"/>
      <c r="BQ117" s="13"/>
      <c r="BR117" s="13"/>
      <c r="BS117" s="13"/>
      <c r="BT117" s="13"/>
      <c r="BU117" s="13"/>
      <c r="BV117" s="13"/>
      <c r="BW117" s="13"/>
      <c r="BX117" s="13"/>
      <c r="BY117" s="13"/>
      <c r="BZ117" s="13"/>
      <c r="CA117" s="13"/>
      <c r="CB117" s="13"/>
      <c r="CC117" s="13"/>
      <c r="CD117" s="13"/>
      <c r="CE117" s="13"/>
    </row>
    <row r="118" spans="1:83" x14ac:dyDescent="0.25">
      <c r="A118" s="13"/>
      <c r="B118" s="15"/>
      <c r="C118" s="13"/>
      <c r="D118" s="13"/>
      <c r="E118" s="13"/>
      <c r="F118" s="13"/>
      <c r="G118" s="13"/>
      <c r="H118" s="13"/>
      <c r="I118" s="13"/>
      <c r="J118" s="15"/>
      <c r="K118" s="13"/>
      <c r="L118" s="13"/>
      <c r="M118" s="12"/>
      <c r="N118" s="13"/>
      <c r="O118" s="13"/>
      <c r="P118" s="13"/>
      <c r="Q118" s="13"/>
      <c r="R118" s="13"/>
      <c r="S118" s="13"/>
      <c r="T118" s="13"/>
      <c r="U118" s="28"/>
      <c r="V118" s="28"/>
      <c r="W118" s="29"/>
      <c r="X118" s="28"/>
      <c r="Y118" s="28"/>
      <c r="Z118" s="13"/>
      <c r="AA118" s="13"/>
      <c r="AB118" s="13"/>
      <c r="AC118" s="13"/>
      <c r="AD118" s="13"/>
      <c r="AE118" s="13"/>
      <c r="AF118" s="12"/>
      <c r="AG118" s="12"/>
      <c r="AH118" s="12"/>
      <c r="AI118" s="12"/>
      <c r="AJ118" s="12"/>
      <c r="AK118" s="13"/>
      <c r="AL118" s="13"/>
      <c r="AM118" s="13"/>
      <c r="AN118" s="13"/>
      <c r="AO118" s="13"/>
      <c r="AP118" s="13"/>
      <c r="AQ118" s="13"/>
      <c r="AR118" s="13"/>
      <c r="AS118" s="13"/>
      <c r="AT118" s="13"/>
      <c r="AU118" s="13"/>
      <c r="AV118" s="13"/>
      <c r="AW118" s="13"/>
      <c r="AX118" s="13"/>
      <c r="AY118" s="13"/>
      <c r="AZ118" s="13"/>
      <c r="BA118" s="13"/>
      <c r="BB118" s="13"/>
      <c r="BC118" s="13"/>
      <c r="BD118" s="13"/>
      <c r="BE118" s="13"/>
      <c r="BF118" s="13"/>
      <c r="BG118" s="13"/>
      <c r="BH118" s="13"/>
      <c r="BI118" s="13"/>
      <c r="BJ118" s="13"/>
      <c r="BK118" s="13"/>
      <c r="BL118" s="13"/>
      <c r="BM118" s="13"/>
      <c r="BN118" s="13"/>
      <c r="BO118" s="13"/>
      <c r="BP118" s="13"/>
      <c r="BQ118" s="13"/>
      <c r="BR118" s="13"/>
      <c r="BS118" s="13"/>
      <c r="BT118" s="13"/>
      <c r="BU118" s="13"/>
      <c r="BV118" s="13"/>
      <c r="BW118" s="13"/>
      <c r="BX118" s="13"/>
      <c r="BY118" s="13"/>
      <c r="BZ118" s="13"/>
      <c r="CA118" s="13"/>
      <c r="CB118" s="13"/>
      <c r="CC118" s="13"/>
      <c r="CD118" s="13"/>
      <c r="CE118" s="13"/>
    </row>
    <row r="119" spans="1:83" x14ac:dyDescent="0.25">
      <c r="A119" s="13"/>
      <c r="B119" s="15"/>
      <c r="C119" s="13"/>
      <c r="D119" s="13"/>
      <c r="E119" s="13"/>
      <c r="F119" s="13"/>
      <c r="G119" s="13"/>
      <c r="H119" s="13"/>
      <c r="I119" s="13"/>
      <c r="J119" s="15"/>
      <c r="K119" s="13"/>
      <c r="L119" s="13"/>
      <c r="M119" s="12"/>
      <c r="N119" s="13"/>
      <c r="O119" s="13"/>
      <c r="P119" s="13"/>
      <c r="Q119" s="13"/>
      <c r="R119" s="13"/>
      <c r="S119" s="13"/>
      <c r="T119" s="13"/>
      <c r="U119" s="28"/>
      <c r="V119" s="28"/>
      <c r="W119" s="29"/>
      <c r="X119" s="28"/>
      <c r="Y119" s="28"/>
      <c r="Z119" s="13"/>
      <c r="AA119" s="13"/>
      <c r="AB119" s="13"/>
      <c r="AC119" s="13"/>
      <c r="AD119" s="13"/>
      <c r="AE119" s="13"/>
      <c r="AF119" s="12"/>
      <c r="AG119" s="12"/>
      <c r="AH119" s="12"/>
      <c r="AI119" s="12"/>
      <c r="AJ119" s="12"/>
      <c r="AK119" s="13"/>
      <c r="AL119" s="13"/>
      <c r="AM119" s="13"/>
      <c r="AN119" s="13"/>
      <c r="AO119" s="13"/>
      <c r="AP119" s="13"/>
      <c r="AQ119" s="13"/>
      <c r="AR119" s="13"/>
      <c r="AS119" s="13"/>
      <c r="AT119" s="13"/>
      <c r="AU119" s="13"/>
      <c r="AV119" s="13"/>
      <c r="AW119" s="13"/>
      <c r="AX119" s="13"/>
      <c r="AY119" s="13"/>
      <c r="AZ119" s="13"/>
      <c r="BA119" s="13"/>
      <c r="BB119" s="13"/>
      <c r="BC119" s="13"/>
      <c r="BD119" s="13"/>
      <c r="BE119" s="13"/>
      <c r="BF119" s="13"/>
      <c r="BG119" s="13"/>
      <c r="BH119" s="13"/>
      <c r="BI119" s="13"/>
      <c r="BJ119" s="13"/>
      <c r="BK119" s="13"/>
      <c r="BL119" s="13"/>
      <c r="BM119" s="13"/>
      <c r="BN119" s="13"/>
      <c r="BO119" s="13"/>
      <c r="BP119" s="13"/>
      <c r="BQ119" s="13"/>
      <c r="BR119" s="13"/>
      <c r="BS119" s="13"/>
      <c r="BT119" s="13"/>
      <c r="BU119" s="13"/>
      <c r="BV119" s="13"/>
      <c r="BW119" s="13"/>
      <c r="BX119" s="13"/>
      <c r="BY119" s="13"/>
      <c r="BZ119" s="13"/>
      <c r="CA119" s="13"/>
      <c r="CB119" s="13"/>
      <c r="CC119" s="13"/>
      <c r="CD119" s="13"/>
      <c r="CE119" s="13"/>
    </row>
    <row r="120" spans="1:83" x14ac:dyDescent="0.25">
      <c r="A120" s="13"/>
      <c r="B120" s="15"/>
      <c r="C120" s="13"/>
      <c r="D120" s="13"/>
      <c r="E120" s="13"/>
      <c r="F120" s="13"/>
      <c r="G120" s="13"/>
      <c r="H120" s="13"/>
      <c r="I120" s="13"/>
      <c r="J120" s="15"/>
      <c r="K120" s="13"/>
      <c r="L120" s="13"/>
      <c r="M120" s="12"/>
      <c r="N120" s="13"/>
      <c r="O120" s="13"/>
      <c r="P120" s="13"/>
      <c r="Q120" s="13"/>
      <c r="R120" s="13"/>
      <c r="S120" s="13"/>
      <c r="T120" s="13"/>
      <c r="U120" s="28"/>
      <c r="V120" s="28"/>
      <c r="W120" s="29"/>
      <c r="X120" s="28"/>
      <c r="Y120" s="28"/>
      <c r="Z120" s="13"/>
      <c r="AA120" s="13"/>
      <c r="AB120" s="13"/>
      <c r="AC120" s="13"/>
      <c r="AD120" s="13"/>
      <c r="AE120" s="13"/>
      <c r="AF120" s="12"/>
      <c r="AG120" s="12"/>
      <c r="AH120" s="12"/>
      <c r="AI120" s="12"/>
      <c r="AJ120" s="12"/>
      <c r="AK120" s="13"/>
      <c r="AL120" s="13"/>
      <c r="AM120" s="13"/>
      <c r="AN120" s="13"/>
      <c r="AO120" s="13"/>
      <c r="AP120" s="13"/>
      <c r="AQ120" s="13"/>
      <c r="AR120" s="13"/>
      <c r="AS120" s="13"/>
      <c r="AT120" s="13"/>
      <c r="AU120" s="13"/>
      <c r="AV120" s="13"/>
      <c r="AW120" s="13"/>
      <c r="AX120" s="13"/>
      <c r="AY120" s="13"/>
      <c r="AZ120" s="13"/>
      <c r="BA120" s="13"/>
      <c r="BB120" s="13"/>
      <c r="BC120" s="13"/>
      <c r="BD120" s="13"/>
      <c r="BE120" s="13"/>
      <c r="BF120" s="13"/>
      <c r="BG120" s="13"/>
      <c r="BH120" s="13"/>
      <c r="BI120" s="13"/>
      <c r="BJ120" s="13"/>
      <c r="BK120" s="13"/>
      <c r="BL120" s="13"/>
      <c r="BM120" s="13"/>
      <c r="BN120" s="13"/>
      <c r="BO120" s="13"/>
      <c r="BP120" s="13"/>
      <c r="BQ120" s="13"/>
      <c r="BR120" s="13"/>
      <c r="BS120" s="13"/>
      <c r="BT120" s="13"/>
      <c r="BU120" s="13"/>
      <c r="BV120" s="13"/>
      <c r="BW120" s="13"/>
      <c r="BX120" s="13"/>
      <c r="BY120" s="13"/>
      <c r="BZ120" s="13"/>
      <c r="CA120" s="13"/>
      <c r="CB120" s="13"/>
      <c r="CC120" s="13"/>
      <c r="CD120" s="13"/>
      <c r="CE120" s="13"/>
    </row>
    <row r="121" spans="1:83" x14ac:dyDescent="0.25">
      <c r="A121" s="13"/>
      <c r="B121" s="15"/>
      <c r="C121" s="13"/>
      <c r="D121" s="13"/>
      <c r="E121" s="13"/>
      <c r="F121" s="13"/>
      <c r="G121" s="13"/>
      <c r="H121" s="13"/>
      <c r="I121" s="13"/>
      <c r="J121" s="15"/>
      <c r="K121" s="13"/>
      <c r="L121" s="13"/>
      <c r="M121" s="12"/>
      <c r="N121" s="13"/>
      <c r="O121" s="13"/>
      <c r="P121" s="13"/>
      <c r="Q121" s="13"/>
      <c r="R121" s="13"/>
      <c r="S121" s="13"/>
      <c r="T121" s="13"/>
      <c r="U121" s="28"/>
      <c r="V121" s="28"/>
      <c r="W121" s="29"/>
      <c r="X121" s="28"/>
      <c r="Y121" s="28"/>
      <c r="Z121" s="13"/>
      <c r="AA121" s="13"/>
      <c r="AB121" s="13"/>
      <c r="AC121" s="13"/>
      <c r="AD121" s="13"/>
      <c r="AE121" s="13"/>
      <c r="AF121" s="12"/>
      <c r="AG121" s="12"/>
      <c r="AH121" s="12"/>
      <c r="AI121" s="12"/>
      <c r="AJ121" s="12"/>
      <c r="AK121" s="13"/>
      <c r="AL121" s="13"/>
      <c r="AM121" s="13"/>
      <c r="AN121" s="13"/>
      <c r="AO121" s="13"/>
      <c r="AP121" s="13"/>
      <c r="AQ121" s="13"/>
      <c r="AR121" s="13"/>
      <c r="AS121" s="13"/>
      <c r="AT121" s="13"/>
      <c r="AU121" s="13"/>
      <c r="AV121" s="13"/>
      <c r="AW121" s="13"/>
      <c r="AX121" s="13"/>
      <c r="AY121" s="13"/>
      <c r="AZ121" s="13"/>
      <c r="BA121" s="13"/>
      <c r="BB121" s="13"/>
      <c r="BC121" s="13"/>
      <c r="BD121" s="13"/>
      <c r="BE121" s="13"/>
      <c r="BF121" s="13"/>
      <c r="BG121" s="13"/>
      <c r="BH121" s="13"/>
      <c r="BI121" s="13"/>
      <c r="BJ121" s="13"/>
      <c r="BK121" s="13"/>
      <c r="BL121" s="13"/>
      <c r="BM121" s="13"/>
      <c r="BN121" s="13"/>
      <c r="BO121" s="13"/>
      <c r="BP121" s="13"/>
      <c r="BQ121" s="13"/>
      <c r="BR121" s="13"/>
      <c r="BS121" s="13"/>
      <c r="BT121" s="13"/>
      <c r="BU121" s="13"/>
      <c r="BV121" s="13"/>
      <c r="BW121" s="13"/>
      <c r="BX121" s="13"/>
      <c r="BY121" s="13"/>
      <c r="BZ121" s="13"/>
      <c r="CA121" s="13"/>
      <c r="CB121" s="13"/>
      <c r="CC121" s="13"/>
      <c r="CD121" s="13"/>
      <c r="CE121" s="13"/>
    </row>
    <row r="122" spans="1:83" x14ac:dyDescent="0.25">
      <c r="A122" s="13"/>
      <c r="B122" s="15"/>
      <c r="C122" s="13"/>
      <c r="D122" s="13"/>
      <c r="E122" s="13"/>
      <c r="F122" s="13"/>
      <c r="G122" s="13"/>
      <c r="H122" s="13"/>
      <c r="I122" s="13"/>
      <c r="J122" s="15"/>
      <c r="K122" s="13"/>
      <c r="L122" s="13"/>
      <c r="M122" s="12"/>
      <c r="N122" s="13"/>
      <c r="O122" s="13"/>
      <c r="P122" s="13"/>
      <c r="Q122" s="13"/>
      <c r="R122" s="13"/>
      <c r="S122" s="13"/>
      <c r="T122" s="13"/>
      <c r="U122" s="28"/>
      <c r="V122" s="28"/>
      <c r="W122" s="29"/>
      <c r="X122" s="28"/>
      <c r="Y122" s="28"/>
      <c r="Z122" s="13"/>
      <c r="AA122" s="13"/>
      <c r="AB122" s="13"/>
      <c r="AC122" s="13"/>
      <c r="AD122" s="13"/>
      <c r="AE122" s="13"/>
      <c r="AF122" s="12"/>
      <c r="AG122" s="12"/>
      <c r="AH122" s="12"/>
      <c r="AI122" s="12"/>
      <c r="AJ122" s="12"/>
      <c r="AK122" s="13"/>
      <c r="AL122" s="13"/>
      <c r="AM122" s="13"/>
      <c r="AN122" s="13"/>
      <c r="AO122" s="13"/>
      <c r="AP122" s="13"/>
      <c r="AQ122" s="13"/>
      <c r="AR122" s="13"/>
      <c r="AS122" s="13"/>
      <c r="AT122" s="13"/>
      <c r="AU122" s="13"/>
      <c r="AV122" s="13"/>
      <c r="AW122" s="13"/>
      <c r="AX122" s="13"/>
      <c r="AY122" s="13"/>
      <c r="AZ122" s="13"/>
      <c r="BA122" s="13"/>
      <c r="BB122" s="13"/>
      <c r="BC122" s="13"/>
      <c r="BD122" s="13"/>
      <c r="BE122" s="13"/>
      <c r="BF122" s="13"/>
      <c r="BG122" s="13"/>
      <c r="BH122" s="13"/>
      <c r="BI122" s="13"/>
      <c r="BJ122" s="13"/>
      <c r="BK122" s="13"/>
      <c r="BL122" s="13"/>
      <c r="BM122" s="13"/>
      <c r="BN122" s="13"/>
      <c r="BO122" s="13"/>
      <c r="BP122" s="13"/>
      <c r="BQ122" s="13"/>
      <c r="BR122" s="13"/>
      <c r="BS122" s="13"/>
      <c r="BT122" s="13"/>
      <c r="BU122" s="13"/>
      <c r="BV122" s="13"/>
      <c r="BW122" s="13"/>
      <c r="BX122" s="13"/>
      <c r="BY122" s="13"/>
      <c r="BZ122" s="13"/>
      <c r="CA122" s="13"/>
      <c r="CB122" s="13"/>
      <c r="CC122" s="13"/>
      <c r="CD122" s="13"/>
      <c r="CE122" s="13"/>
    </row>
    <row r="123" spans="1:83" x14ac:dyDescent="0.25">
      <c r="A123" s="13"/>
      <c r="B123" s="15"/>
      <c r="C123" s="13"/>
      <c r="D123" s="13"/>
      <c r="E123" s="13"/>
      <c r="F123" s="13"/>
      <c r="G123" s="13"/>
      <c r="H123" s="13"/>
      <c r="I123" s="13"/>
      <c r="J123" s="15"/>
      <c r="K123" s="13"/>
      <c r="L123" s="13"/>
      <c r="M123" s="12"/>
      <c r="N123" s="13"/>
      <c r="O123" s="13"/>
      <c r="P123" s="13"/>
      <c r="Q123" s="13"/>
      <c r="R123" s="13"/>
      <c r="S123" s="13"/>
      <c r="T123" s="13"/>
      <c r="U123" s="28"/>
      <c r="V123" s="28"/>
      <c r="W123" s="29"/>
      <c r="X123" s="28"/>
      <c r="Y123" s="28"/>
      <c r="Z123" s="13"/>
      <c r="AA123" s="13"/>
      <c r="AB123" s="13"/>
      <c r="AC123" s="13"/>
      <c r="AD123" s="13"/>
      <c r="AE123" s="13"/>
      <c r="AF123" s="12"/>
      <c r="AG123" s="12"/>
      <c r="AH123" s="12"/>
      <c r="AI123" s="12"/>
      <c r="AJ123" s="12"/>
      <c r="AK123" s="13"/>
      <c r="AL123" s="13"/>
      <c r="AM123" s="13"/>
      <c r="AN123" s="13"/>
      <c r="AO123" s="13"/>
      <c r="AP123" s="13"/>
      <c r="AQ123" s="13"/>
      <c r="AR123" s="13"/>
      <c r="AS123" s="13"/>
      <c r="AT123" s="13"/>
      <c r="AU123" s="13"/>
      <c r="AV123" s="13"/>
      <c r="AW123" s="13"/>
      <c r="AX123" s="13"/>
      <c r="AY123" s="13"/>
      <c r="AZ123" s="13"/>
      <c r="BA123" s="13"/>
      <c r="BB123" s="13"/>
      <c r="BC123" s="13"/>
      <c r="BD123" s="13"/>
      <c r="BE123" s="13"/>
      <c r="BF123" s="13"/>
      <c r="BG123" s="13"/>
      <c r="BH123" s="13"/>
      <c r="BI123" s="13"/>
      <c r="BJ123" s="13"/>
      <c r="BK123" s="13"/>
      <c r="BL123" s="13"/>
      <c r="BM123" s="13"/>
      <c r="BN123" s="13"/>
      <c r="BO123" s="13"/>
      <c r="BP123" s="13"/>
      <c r="BQ123" s="13"/>
      <c r="BR123" s="13"/>
      <c r="BS123" s="13"/>
      <c r="BT123" s="13"/>
      <c r="BU123" s="13"/>
      <c r="BV123" s="13"/>
      <c r="BW123" s="13"/>
      <c r="BX123" s="13"/>
      <c r="BY123" s="13"/>
      <c r="BZ123" s="13"/>
      <c r="CA123" s="13"/>
      <c r="CB123" s="13"/>
      <c r="CC123" s="13"/>
      <c r="CD123" s="13"/>
      <c r="CE123" s="13"/>
    </row>
    <row r="124" spans="1:83" x14ac:dyDescent="0.25">
      <c r="A124" s="13"/>
      <c r="B124" s="15"/>
      <c r="C124" s="13"/>
      <c r="D124" s="13"/>
      <c r="E124" s="13"/>
      <c r="F124" s="13"/>
      <c r="G124" s="13"/>
      <c r="H124" s="13"/>
      <c r="I124" s="13"/>
      <c r="J124" s="15"/>
      <c r="K124" s="13"/>
      <c r="L124" s="13"/>
      <c r="M124" s="12"/>
      <c r="N124" s="13"/>
      <c r="O124" s="13"/>
      <c r="P124" s="13"/>
      <c r="Q124" s="13"/>
      <c r="R124" s="13"/>
      <c r="S124" s="13"/>
      <c r="T124" s="13"/>
      <c r="U124" s="28"/>
      <c r="V124" s="28"/>
      <c r="W124" s="29"/>
      <c r="X124" s="28"/>
      <c r="Y124" s="28"/>
      <c r="Z124" s="13"/>
      <c r="AA124" s="13"/>
      <c r="AB124" s="13"/>
      <c r="AC124" s="13"/>
      <c r="AD124" s="13"/>
      <c r="AE124" s="13"/>
      <c r="AF124" s="12"/>
      <c r="AG124" s="12"/>
      <c r="AH124" s="12"/>
      <c r="AI124" s="12"/>
      <c r="AJ124" s="12"/>
      <c r="AK124" s="13"/>
      <c r="AL124" s="13"/>
      <c r="AM124" s="13"/>
      <c r="AN124" s="13"/>
      <c r="AO124" s="13"/>
      <c r="AP124" s="13"/>
      <c r="AQ124" s="13"/>
      <c r="AR124" s="13"/>
      <c r="AS124" s="13"/>
      <c r="AT124" s="13"/>
      <c r="AU124" s="13"/>
      <c r="AV124" s="13"/>
      <c r="AW124" s="13"/>
      <c r="AX124" s="13"/>
      <c r="AY124" s="13"/>
      <c r="AZ124" s="13"/>
      <c r="BA124" s="13"/>
      <c r="BB124" s="13"/>
      <c r="BC124" s="13"/>
      <c r="BD124" s="13"/>
      <c r="BE124" s="13"/>
      <c r="BF124" s="13"/>
      <c r="BG124" s="13"/>
      <c r="BH124" s="13"/>
      <c r="BI124" s="13"/>
      <c r="BJ124" s="13"/>
      <c r="BK124" s="13"/>
      <c r="BL124" s="13"/>
      <c r="BM124" s="13"/>
      <c r="BN124" s="13"/>
      <c r="BO124" s="13"/>
      <c r="BP124" s="13"/>
      <c r="BQ124" s="13"/>
      <c r="BR124" s="13"/>
      <c r="BS124" s="13"/>
      <c r="BT124" s="13"/>
      <c r="BU124" s="13"/>
      <c r="BV124" s="13"/>
      <c r="BW124" s="13"/>
      <c r="BX124" s="13"/>
      <c r="BY124" s="13"/>
      <c r="BZ124" s="13"/>
      <c r="CA124" s="13"/>
      <c r="CB124" s="13"/>
      <c r="CC124" s="13"/>
      <c r="CD124" s="13"/>
      <c r="CE124" s="13"/>
    </row>
    <row r="125" spans="1:83" x14ac:dyDescent="0.25">
      <c r="A125" s="13"/>
      <c r="B125" s="15"/>
      <c r="C125" s="13"/>
      <c r="D125" s="13"/>
      <c r="E125" s="13"/>
      <c r="F125" s="13"/>
      <c r="G125" s="13"/>
      <c r="H125" s="13"/>
      <c r="I125" s="13"/>
      <c r="J125" s="15"/>
      <c r="K125" s="13"/>
      <c r="L125" s="13"/>
      <c r="M125" s="12"/>
      <c r="N125" s="13"/>
      <c r="O125" s="13"/>
      <c r="P125" s="13"/>
      <c r="Q125" s="13"/>
      <c r="R125" s="13"/>
      <c r="S125" s="13"/>
      <c r="T125" s="13"/>
      <c r="U125" s="28"/>
      <c r="V125" s="28"/>
      <c r="W125" s="29"/>
      <c r="X125" s="28"/>
      <c r="Y125" s="28"/>
      <c r="Z125" s="13"/>
      <c r="AA125" s="13"/>
      <c r="AB125" s="13"/>
      <c r="AC125" s="13"/>
      <c r="AD125" s="13"/>
      <c r="AE125" s="13"/>
      <c r="AF125" s="12"/>
      <c r="AG125" s="12"/>
      <c r="AH125" s="12"/>
      <c r="AI125" s="12"/>
      <c r="AJ125" s="12"/>
      <c r="AK125" s="13"/>
      <c r="AL125" s="13"/>
      <c r="AM125" s="13"/>
      <c r="AN125" s="13"/>
      <c r="AO125" s="13"/>
      <c r="AP125" s="13"/>
      <c r="AQ125" s="13"/>
      <c r="AR125" s="13"/>
      <c r="AS125" s="13"/>
      <c r="AT125" s="13"/>
      <c r="AU125" s="13"/>
      <c r="AV125" s="13"/>
      <c r="AW125" s="13"/>
      <c r="AX125" s="13"/>
      <c r="AY125" s="13"/>
      <c r="AZ125" s="13"/>
      <c r="BA125" s="13"/>
      <c r="BB125" s="13"/>
      <c r="BC125" s="13"/>
      <c r="BD125" s="13"/>
      <c r="BE125" s="13"/>
      <c r="BF125" s="13"/>
      <c r="BG125" s="13"/>
      <c r="BH125" s="13"/>
      <c r="BI125" s="13"/>
      <c r="BJ125" s="13"/>
      <c r="BK125" s="13"/>
      <c r="BL125" s="13"/>
      <c r="BM125" s="13"/>
      <c r="BN125" s="13"/>
      <c r="BO125" s="13"/>
      <c r="BP125" s="13"/>
      <c r="BQ125" s="13"/>
      <c r="BR125" s="13"/>
      <c r="BS125" s="13"/>
      <c r="BT125" s="13"/>
      <c r="BU125" s="13"/>
      <c r="BV125" s="13"/>
      <c r="BW125" s="13"/>
      <c r="BX125" s="13"/>
      <c r="BY125" s="13"/>
      <c r="BZ125" s="13"/>
      <c r="CA125" s="13"/>
      <c r="CB125" s="13"/>
      <c r="CC125" s="13"/>
      <c r="CD125" s="13"/>
      <c r="CE125" s="13"/>
    </row>
    <row r="126" spans="1:83" x14ac:dyDescent="0.25">
      <c r="A126" s="13"/>
      <c r="B126" s="15"/>
      <c r="C126" s="13"/>
      <c r="D126" s="13"/>
      <c r="E126" s="13"/>
      <c r="F126" s="13"/>
      <c r="G126" s="13"/>
      <c r="H126" s="13"/>
      <c r="I126" s="13"/>
      <c r="J126" s="15"/>
      <c r="K126" s="13"/>
      <c r="L126" s="13"/>
      <c r="M126" s="12"/>
      <c r="N126" s="13"/>
      <c r="O126" s="13"/>
      <c r="P126" s="13"/>
      <c r="Q126" s="13"/>
      <c r="R126" s="13"/>
      <c r="S126" s="13"/>
      <c r="T126" s="13"/>
      <c r="U126" s="28"/>
      <c r="V126" s="28"/>
      <c r="W126" s="29"/>
      <c r="X126" s="28"/>
      <c r="Y126" s="28"/>
      <c r="Z126" s="13"/>
      <c r="AA126" s="13"/>
      <c r="AB126" s="13"/>
      <c r="AC126" s="13"/>
      <c r="AD126" s="13"/>
      <c r="AE126" s="13"/>
      <c r="AF126" s="12"/>
      <c r="AG126" s="12"/>
      <c r="AH126" s="12"/>
      <c r="AI126" s="12"/>
      <c r="AJ126" s="12"/>
      <c r="AK126" s="13"/>
      <c r="AL126" s="13"/>
      <c r="AM126" s="13"/>
      <c r="AN126" s="13"/>
      <c r="AO126" s="13"/>
      <c r="AP126" s="13"/>
      <c r="AQ126" s="13"/>
      <c r="AR126" s="13"/>
      <c r="AS126" s="13"/>
      <c r="AT126" s="13"/>
      <c r="AU126" s="13"/>
      <c r="AV126" s="13"/>
      <c r="AW126" s="13"/>
      <c r="AX126" s="13"/>
      <c r="AY126" s="13"/>
      <c r="AZ126" s="13"/>
      <c r="BA126" s="13"/>
      <c r="BB126" s="13"/>
      <c r="BC126" s="13"/>
      <c r="BD126" s="13"/>
      <c r="BE126" s="13"/>
      <c r="BF126" s="13"/>
      <c r="BG126" s="13"/>
      <c r="BH126" s="13"/>
      <c r="BI126" s="13"/>
      <c r="BJ126" s="13"/>
      <c r="BK126" s="13"/>
      <c r="BL126" s="13"/>
      <c r="BM126" s="13"/>
      <c r="BN126" s="13"/>
      <c r="BO126" s="13"/>
      <c r="BP126" s="13"/>
      <c r="BQ126" s="13"/>
      <c r="BR126" s="13"/>
      <c r="BS126" s="13"/>
      <c r="BT126" s="13"/>
      <c r="BU126" s="13"/>
      <c r="BV126" s="13"/>
      <c r="BW126" s="13"/>
      <c r="BX126" s="13"/>
      <c r="BY126" s="13"/>
      <c r="BZ126" s="13"/>
      <c r="CA126" s="13"/>
      <c r="CB126" s="13"/>
      <c r="CC126" s="13"/>
      <c r="CD126" s="13"/>
      <c r="CE126" s="13"/>
    </row>
    <row r="127" spans="1:83" x14ac:dyDescent="0.25">
      <c r="A127" s="13"/>
      <c r="B127" s="15"/>
      <c r="C127" s="13"/>
      <c r="D127" s="13"/>
      <c r="E127" s="13"/>
      <c r="F127" s="13"/>
      <c r="G127" s="13"/>
      <c r="H127" s="13"/>
      <c r="I127" s="13"/>
      <c r="J127" s="15"/>
      <c r="K127" s="13"/>
      <c r="L127" s="13"/>
      <c r="M127" s="12"/>
      <c r="N127" s="13"/>
      <c r="O127" s="13"/>
      <c r="P127" s="13"/>
      <c r="Q127" s="13"/>
      <c r="R127" s="13"/>
      <c r="S127" s="13"/>
      <c r="T127" s="13"/>
      <c r="U127" s="28"/>
      <c r="V127" s="28"/>
      <c r="W127" s="29"/>
      <c r="X127" s="28"/>
      <c r="Y127" s="28"/>
      <c r="Z127" s="13"/>
      <c r="AA127" s="13"/>
      <c r="AB127" s="13"/>
      <c r="AC127" s="13"/>
      <c r="AD127" s="13"/>
      <c r="AE127" s="13"/>
      <c r="AF127" s="12"/>
      <c r="AG127" s="12"/>
      <c r="AH127" s="12"/>
      <c r="AI127" s="12"/>
      <c r="AJ127" s="12"/>
      <c r="AK127" s="13"/>
      <c r="AL127" s="13"/>
      <c r="AM127" s="13"/>
      <c r="AN127" s="13"/>
      <c r="AO127" s="13"/>
      <c r="AP127" s="13"/>
      <c r="AQ127" s="13"/>
      <c r="AR127" s="13"/>
      <c r="AS127" s="13"/>
      <c r="AT127" s="13"/>
      <c r="AU127" s="13"/>
      <c r="AV127" s="13"/>
      <c r="AW127" s="13"/>
      <c r="AX127" s="13"/>
      <c r="AY127" s="13"/>
      <c r="AZ127" s="13"/>
      <c r="BA127" s="13"/>
      <c r="BB127" s="13"/>
      <c r="BC127" s="13"/>
      <c r="BD127" s="13"/>
      <c r="BE127" s="13"/>
      <c r="BF127" s="13"/>
      <c r="BG127" s="13"/>
      <c r="BH127" s="13"/>
      <c r="BI127" s="13"/>
      <c r="BJ127" s="13"/>
      <c r="BK127" s="13"/>
      <c r="BL127" s="13"/>
      <c r="BM127" s="13"/>
      <c r="BN127" s="13"/>
      <c r="BO127" s="13"/>
      <c r="BP127" s="13"/>
      <c r="BQ127" s="13"/>
      <c r="BR127" s="13"/>
      <c r="BS127" s="13"/>
      <c r="BT127" s="13"/>
      <c r="BU127" s="13"/>
      <c r="BV127" s="13"/>
      <c r="BW127" s="13"/>
      <c r="BX127" s="13"/>
      <c r="BY127" s="13"/>
      <c r="BZ127" s="13"/>
      <c r="CA127" s="13"/>
      <c r="CB127" s="13"/>
      <c r="CC127" s="13"/>
      <c r="CD127" s="13"/>
      <c r="CE127" s="13"/>
    </row>
    <row r="128" spans="1:83" x14ac:dyDescent="0.25">
      <c r="A128" s="13"/>
      <c r="B128" s="15"/>
      <c r="C128" s="13"/>
      <c r="D128" s="13"/>
      <c r="E128" s="13"/>
      <c r="F128" s="13"/>
      <c r="G128" s="13"/>
      <c r="H128" s="13"/>
      <c r="I128" s="13"/>
      <c r="J128" s="15"/>
      <c r="K128" s="13"/>
      <c r="L128" s="13"/>
      <c r="M128" s="12"/>
      <c r="N128" s="13"/>
      <c r="O128" s="13"/>
      <c r="P128" s="13"/>
      <c r="Q128" s="13"/>
      <c r="R128" s="13"/>
      <c r="S128" s="13"/>
      <c r="T128" s="13"/>
      <c r="U128" s="28"/>
      <c r="V128" s="28"/>
      <c r="W128" s="29"/>
      <c r="X128" s="28"/>
      <c r="Y128" s="28"/>
      <c r="Z128" s="13"/>
      <c r="AA128" s="13"/>
      <c r="AB128" s="13"/>
      <c r="AC128" s="13"/>
      <c r="AD128" s="13"/>
      <c r="AE128" s="13"/>
      <c r="AF128" s="12"/>
      <c r="AG128" s="12"/>
      <c r="AH128" s="12"/>
      <c r="AI128" s="12"/>
      <c r="AJ128" s="12"/>
      <c r="AK128" s="13"/>
      <c r="AL128" s="13"/>
      <c r="AM128" s="13"/>
      <c r="AN128" s="13"/>
      <c r="AO128" s="13"/>
      <c r="AP128" s="13"/>
      <c r="AQ128" s="13"/>
      <c r="AR128" s="13"/>
      <c r="AS128" s="13"/>
      <c r="AT128" s="13"/>
      <c r="AU128" s="13"/>
      <c r="AV128" s="13"/>
      <c r="AW128" s="13"/>
      <c r="AX128" s="13"/>
      <c r="AY128" s="13"/>
      <c r="AZ128" s="13"/>
      <c r="BA128" s="13"/>
      <c r="BB128" s="13"/>
      <c r="BC128" s="13"/>
      <c r="BD128" s="13"/>
      <c r="BE128" s="13"/>
      <c r="BF128" s="13"/>
      <c r="BG128" s="13"/>
      <c r="BH128" s="13"/>
      <c r="BI128" s="13"/>
      <c r="BJ128" s="13"/>
      <c r="BK128" s="13"/>
      <c r="BL128" s="13"/>
      <c r="BM128" s="13"/>
      <c r="BN128" s="13"/>
      <c r="BO128" s="13"/>
      <c r="BP128" s="13"/>
      <c r="BQ128" s="13"/>
      <c r="BR128" s="13"/>
      <c r="BS128" s="13"/>
      <c r="BT128" s="13"/>
      <c r="BU128" s="13"/>
      <c r="BV128" s="13"/>
      <c r="BW128" s="13"/>
      <c r="BX128" s="13"/>
      <c r="BY128" s="13"/>
      <c r="BZ128" s="13"/>
      <c r="CA128" s="13"/>
      <c r="CB128" s="13"/>
      <c r="CC128" s="13"/>
      <c r="CD128" s="13"/>
      <c r="CE128" s="13"/>
    </row>
    <row r="129" spans="1:83" x14ac:dyDescent="0.25">
      <c r="A129" s="13"/>
      <c r="B129" s="15"/>
      <c r="C129" s="13"/>
      <c r="D129" s="13"/>
      <c r="E129" s="13"/>
      <c r="F129" s="13"/>
      <c r="G129" s="13"/>
      <c r="H129" s="13"/>
      <c r="I129" s="13"/>
      <c r="J129" s="15"/>
      <c r="K129" s="13"/>
      <c r="L129" s="13"/>
      <c r="M129" s="12"/>
      <c r="N129" s="13"/>
      <c r="O129" s="13"/>
      <c r="P129" s="13"/>
      <c r="Q129" s="13"/>
      <c r="R129" s="13"/>
      <c r="S129" s="13"/>
      <c r="T129" s="13"/>
      <c r="U129" s="28"/>
      <c r="V129" s="28"/>
      <c r="W129" s="29"/>
      <c r="X129" s="28"/>
      <c r="Y129" s="28"/>
      <c r="Z129" s="13"/>
      <c r="AA129" s="13"/>
      <c r="AB129" s="13"/>
      <c r="AC129" s="13"/>
      <c r="AD129" s="13"/>
      <c r="AE129" s="13"/>
      <c r="AF129" s="12"/>
      <c r="AG129" s="12"/>
      <c r="AH129" s="12"/>
      <c r="AI129" s="12"/>
      <c r="AJ129" s="12"/>
      <c r="AK129" s="13"/>
      <c r="AL129" s="13"/>
      <c r="AM129" s="13"/>
      <c r="AN129" s="13"/>
      <c r="AO129" s="13"/>
      <c r="AP129" s="13"/>
      <c r="AQ129" s="13"/>
      <c r="AR129" s="13"/>
      <c r="AS129" s="13"/>
      <c r="AT129" s="13"/>
      <c r="AU129" s="13"/>
      <c r="AV129" s="13"/>
      <c r="AW129" s="13"/>
      <c r="AX129" s="13"/>
      <c r="AY129" s="13"/>
      <c r="AZ129" s="13"/>
      <c r="BA129" s="13"/>
      <c r="BB129" s="13"/>
      <c r="BC129" s="13"/>
      <c r="BD129" s="13"/>
      <c r="BE129" s="13"/>
      <c r="BF129" s="13"/>
      <c r="BG129" s="13"/>
      <c r="BH129" s="13"/>
      <c r="BI129" s="13"/>
      <c r="BJ129" s="13"/>
      <c r="BK129" s="13"/>
      <c r="BL129" s="13"/>
      <c r="BM129" s="13"/>
      <c r="BN129" s="13"/>
      <c r="BO129" s="13"/>
      <c r="BP129" s="13"/>
      <c r="BQ129" s="13"/>
      <c r="BR129" s="13"/>
      <c r="BS129" s="13"/>
      <c r="BT129" s="13"/>
      <c r="BU129" s="13"/>
      <c r="BV129" s="13"/>
      <c r="BW129" s="13"/>
      <c r="BX129" s="13"/>
      <c r="BY129" s="13"/>
      <c r="BZ129" s="13"/>
      <c r="CA129" s="13"/>
      <c r="CB129" s="13"/>
      <c r="CC129" s="13"/>
      <c r="CD129" s="13"/>
      <c r="CE129" s="13"/>
    </row>
    <row r="130" spans="1:83" x14ac:dyDescent="0.25">
      <c r="A130" s="13"/>
      <c r="B130" s="15"/>
      <c r="C130" s="13"/>
      <c r="D130" s="13"/>
      <c r="E130" s="13"/>
      <c r="F130" s="13"/>
      <c r="G130" s="13"/>
      <c r="H130" s="13"/>
      <c r="I130" s="13"/>
      <c r="J130" s="15"/>
      <c r="K130" s="13"/>
      <c r="L130" s="13"/>
      <c r="M130" s="12"/>
      <c r="N130" s="13"/>
      <c r="O130" s="13"/>
      <c r="P130" s="13"/>
      <c r="Q130" s="13"/>
      <c r="R130" s="13"/>
      <c r="S130" s="13"/>
      <c r="T130" s="13"/>
      <c r="U130" s="28"/>
      <c r="V130" s="28"/>
      <c r="W130" s="29"/>
      <c r="X130" s="28"/>
      <c r="Y130" s="28"/>
      <c r="Z130" s="13"/>
      <c r="AA130" s="13"/>
      <c r="AB130" s="13"/>
      <c r="AC130" s="13"/>
      <c r="AD130" s="13"/>
      <c r="AE130" s="13"/>
      <c r="AF130" s="12"/>
      <c r="AG130" s="12"/>
      <c r="AH130" s="12"/>
      <c r="AI130" s="12"/>
      <c r="AJ130" s="12"/>
      <c r="AK130" s="13"/>
      <c r="AL130" s="13"/>
      <c r="AM130" s="13"/>
      <c r="AN130" s="13"/>
      <c r="AO130" s="13"/>
      <c r="AP130" s="13"/>
      <c r="AQ130" s="13"/>
      <c r="AR130" s="13"/>
      <c r="AS130" s="13"/>
      <c r="AT130" s="13"/>
      <c r="AU130" s="13"/>
      <c r="AV130" s="13"/>
      <c r="AW130" s="13"/>
      <c r="AX130" s="13"/>
      <c r="AY130" s="13"/>
      <c r="AZ130" s="13"/>
      <c r="BA130" s="13"/>
      <c r="BB130" s="13"/>
      <c r="BC130" s="13"/>
      <c r="BD130" s="13"/>
      <c r="BE130" s="13"/>
      <c r="BF130" s="13"/>
      <c r="BG130" s="13"/>
      <c r="BH130" s="13"/>
      <c r="BI130" s="13"/>
      <c r="BJ130" s="13"/>
      <c r="BK130" s="13"/>
      <c r="BL130" s="13"/>
      <c r="BM130" s="13"/>
      <c r="BN130" s="13"/>
      <c r="BO130" s="13"/>
      <c r="BP130" s="13"/>
      <c r="BQ130" s="13"/>
      <c r="BR130" s="13"/>
      <c r="BS130" s="13"/>
      <c r="BT130" s="13"/>
      <c r="BU130" s="13"/>
      <c r="BV130" s="13"/>
      <c r="BW130" s="13"/>
      <c r="BX130" s="13"/>
      <c r="BY130" s="13"/>
      <c r="BZ130" s="13"/>
      <c r="CA130" s="13"/>
      <c r="CB130" s="13"/>
      <c r="CC130" s="13"/>
      <c r="CD130" s="13"/>
      <c r="CE130" s="13"/>
    </row>
    <row r="131" spans="1:83" x14ac:dyDescent="0.25">
      <c r="A131" s="13"/>
      <c r="B131" s="15"/>
      <c r="C131" s="13"/>
      <c r="D131" s="13"/>
      <c r="E131" s="13"/>
      <c r="F131" s="13"/>
      <c r="G131" s="13"/>
      <c r="H131" s="13"/>
      <c r="I131" s="13"/>
      <c r="J131" s="15"/>
      <c r="K131" s="13"/>
      <c r="L131" s="13"/>
      <c r="M131" s="12"/>
      <c r="N131" s="13"/>
      <c r="O131" s="13"/>
      <c r="P131" s="13"/>
      <c r="Q131" s="13"/>
      <c r="R131" s="13"/>
      <c r="S131" s="13"/>
      <c r="T131" s="13"/>
      <c r="U131" s="28"/>
      <c r="V131" s="28"/>
      <c r="W131" s="29"/>
      <c r="X131" s="28"/>
      <c r="Y131" s="28"/>
      <c r="Z131" s="13"/>
      <c r="AA131" s="13"/>
      <c r="AB131" s="13"/>
      <c r="AC131" s="13"/>
      <c r="AD131" s="13"/>
      <c r="AE131" s="13"/>
      <c r="AF131" s="12"/>
      <c r="AG131" s="12"/>
      <c r="AH131" s="12"/>
      <c r="AI131" s="12"/>
      <c r="AJ131" s="12"/>
      <c r="AK131" s="13"/>
      <c r="AL131" s="13"/>
      <c r="AM131" s="13"/>
      <c r="AN131" s="13"/>
      <c r="AO131" s="13"/>
      <c r="AP131" s="13"/>
      <c r="AQ131" s="13"/>
      <c r="AR131" s="13"/>
      <c r="AS131" s="13"/>
      <c r="AT131" s="13"/>
      <c r="AU131" s="13"/>
      <c r="AV131" s="13"/>
      <c r="AW131" s="13"/>
      <c r="AX131" s="13"/>
      <c r="AY131" s="13"/>
      <c r="AZ131" s="13"/>
      <c r="BA131" s="13"/>
      <c r="BB131" s="13"/>
      <c r="BC131" s="13"/>
      <c r="BD131" s="13"/>
      <c r="BE131" s="13"/>
      <c r="BF131" s="13"/>
      <c r="BG131" s="13"/>
      <c r="BH131" s="13"/>
      <c r="BI131" s="13"/>
      <c r="BJ131" s="13"/>
      <c r="BK131" s="13"/>
      <c r="BL131" s="13"/>
      <c r="BM131" s="13"/>
      <c r="BN131" s="13"/>
      <c r="BO131" s="13"/>
      <c r="BP131" s="13"/>
      <c r="BQ131" s="13"/>
      <c r="BR131" s="13"/>
      <c r="BS131" s="13"/>
      <c r="BT131" s="13"/>
      <c r="BU131" s="13"/>
      <c r="BV131" s="13"/>
      <c r="BW131" s="13"/>
      <c r="BX131" s="13"/>
      <c r="BY131" s="13"/>
      <c r="BZ131" s="13"/>
      <c r="CA131" s="13"/>
      <c r="CB131" s="13"/>
      <c r="CC131" s="13"/>
      <c r="CD131" s="13"/>
      <c r="CE131" s="13"/>
    </row>
    <row r="132" spans="1:83" x14ac:dyDescent="0.25">
      <c r="A132" s="13"/>
      <c r="B132" s="15"/>
      <c r="C132" s="13"/>
      <c r="D132" s="13"/>
      <c r="E132" s="13"/>
      <c r="F132" s="13"/>
      <c r="G132" s="13"/>
      <c r="H132" s="13"/>
      <c r="I132" s="13"/>
      <c r="J132" s="15"/>
      <c r="K132" s="13"/>
      <c r="L132" s="13"/>
      <c r="M132" s="12"/>
      <c r="N132" s="13"/>
      <c r="O132" s="13"/>
      <c r="P132" s="13"/>
      <c r="Q132" s="13"/>
      <c r="R132" s="13"/>
      <c r="S132" s="13"/>
      <c r="T132" s="13"/>
      <c r="U132" s="28"/>
      <c r="V132" s="28"/>
      <c r="W132" s="29"/>
      <c r="X132" s="28"/>
      <c r="Y132" s="28"/>
      <c r="Z132" s="13"/>
      <c r="AA132" s="13"/>
      <c r="AB132" s="13"/>
      <c r="AC132" s="13"/>
      <c r="AD132" s="13"/>
      <c r="AE132" s="13"/>
      <c r="AF132" s="12"/>
      <c r="AG132" s="12"/>
      <c r="AH132" s="12"/>
      <c r="AI132" s="12"/>
      <c r="AJ132" s="12"/>
      <c r="AK132" s="13"/>
      <c r="AL132" s="13"/>
      <c r="AM132" s="13"/>
      <c r="AN132" s="13"/>
      <c r="AO132" s="13"/>
      <c r="AP132" s="13"/>
      <c r="AQ132" s="13"/>
      <c r="AR132" s="13"/>
      <c r="AS132" s="13"/>
      <c r="AT132" s="13"/>
      <c r="AU132" s="13"/>
      <c r="AV132" s="13"/>
      <c r="AW132" s="13"/>
      <c r="AX132" s="13"/>
      <c r="AY132" s="13"/>
      <c r="AZ132" s="13"/>
      <c r="BA132" s="13"/>
      <c r="BB132" s="13"/>
      <c r="BC132" s="13"/>
      <c r="BD132" s="13"/>
      <c r="BE132" s="13"/>
      <c r="BF132" s="13"/>
      <c r="BG132" s="13"/>
      <c r="BH132" s="13"/>
      <c r="BI132" s="13"/>
      <c r="BJ132" s="13"/>
      <c r="BK132" s="13"/>
      <c r="BL132" s="13"/>
      <c r="BM132" s="13"/>
      <c r="BN132" s="13"/>
      <c r="BO132" s="13"/>
      <c r="BP132" s="13"/>
      <c r="BQ132" s="13"/>
      <c r="BR132" s="13"/>
      <c r="BS132" s="13"/>
      <c r="BT132" s="13"/>
      <c r="BU132" s="13"/>
      <c r="BV132" s="13"/>
      <c r="BW132" s="13"/>
      <c r="BX132" s="13"/>
      <c r="BY132" s="13"/>
      <c r="BZ132" s="13"/>
      <c r="CA132" s="13"/>
      <c r="CB132" s="13"/>
      <c r="CC132" s="13"/>
      <c r="CD132" s="13"/>
      <c r="CE132" s="13"/>
    </row>
    <row r="133" spans="1:83" x14ac:dyDescent="0.25">
      <c r="A133" s="13"/>
      <c r="B133" s="15"/>
      <c r="C133" s="13"/>
      <c r="D133" s="13"/>
      <c r="E133" s="13"/>
      <c r="F133" s="13"/>
      <c r="G133" s="13"/>
      <c r="H133" s="13"/>
      <c r="I133" s="13"/>
      <c r="J133" s="15"/>
      <c r="K133" s="13"/>
      <c r="L133" s="13"/>
      <c r="M133" s="12"/>
      <c r="N133" s="13"/>
      <c r="O133" s="13"/>
      <c r="P133" s="13"/>
      <c r="Q133" s="13"/>
      <c r="R133" s="13"/>
      <c r="S133" s="13"/>
      <c r="T133" s="13"/>
      <c r="U133" s="28"/>
      <c r="V133" s="28"/>
      <c r="W133" s="29"/>
      <c r="X133" s="28"/>
      <c r="Y133" s="28"/>
      <c r="Z133" s="13"/>
      <c r="AA133" s="13"/>
      <c r="AB133" s="13"/>
      <c r="AC133" s="13"/>
      <c r="AD133" s="13"/>
      <c r="AE133" s="13"/>
      <c r="AF133" s="12"/>
      <c r="AG133" s="12"/>
      <c r="AH133" s="12"/>
      <c r="AI133" s="12"/>
      <c r="AJ133" s="12"/>
      <c r="AK133" s="13"/>
      <c r="AL133" s="13"/>
      <c r="AM133" s="13"/>
      <c r="AN133" s="13"/>
      <c r="AO133" s="13"/>
      <c r="AP133" s="13"/>
      <c r="AQ133" s="13"/>
      <c r="AR133" s="13"/>
      <c r="AS133" s="13"/>
      <c r="AT133" s="13"/>
      <c r="AU133" s="13"/>
      <c r="AV133" s="13"/>
      <c r="AW133" s="13"/>
      <c r="AX133" s="13"/>
      <c r="AY133" s="13"/>
      <c r="AZ133" s="13"/>
      <c r="BA133" s="13"/>
      <c r="BB133" s="13"/>
      <c r="BC133" s="13"/>
      <c r="BD133" s="13"/>
      <c r="BE133" s="13"/>
      <c r="BF133" s="13"/>
      <c r="BG133" s="13"/>
      <c r="BH133" s="13"/>
      <c r="BI133" s="13"/>
      <c r="BJ133" s="13"/>
      <c r="BK133" s="13"/>
      <c r="BL133" s="13"/>
      <c r="BM133" s="13"/>
      <c r="BN133" s="13"/>
      <c r="BO133" s="13"/>
      <c r="BP133" s="13"/>
      <c r="BQ133" s="13"/>
      <c r="BR133" s="13"/>
      <c r="BS133" s="13"/>
      <c r="BT133" s="13"/>
      <c r="BU133" s="13"/>
      <c r="BV133" s="13"/>
      <c r="BW133" s="13"/>
      <c r="BX133" s="13"/>
      <c r="BY133" s="13"/>
      <c r="BZ133" s="13"/>
      <c r="CA133" s="13"/>
      <c r="CB133" s="13"/>
      <c r="CC133" s="13"/>
      <c r="CD133" s="13"/>
      <c r="CE133" s="13"/>
    </row>
    <row r="134" spans="1:83" x14ac:dyDescent="0.25">
      <c r="A134" s="13"/>
      <c r="B134" s="15"/>
      <c r="C134" s="13"/>
      <c r="D134" s="13"/>
      <c r="E134" s="13"/>
      <c r="F134" s="13"/>
      <c r="G134" s="13"/>
      <c r="H134" s="13"/>
      <c r="I134" s="13"/>
      <c r="J134" s="15"/>
      <c r="K134" s="13"/>
      <c r="L134" s="13"/>
      <c r="M134" s="12"/>
      <c r="N134" s="13"/>
      <c r="O134" s="13"/>
      <c r="P134" s="13"/>
      <c r="Q134" s="13"/>
      <c r="R134" s="13"/>
      <c r="S134" s="13"/>
      <c r="T134" s="13"/>
      <c r="U134" s="28"/>
      <c r="V134" s="28"/>
      <c r="W134" s="29"/>
      <c r="X134" s="28"/>
      <c r="Y134" s="28"/>
      <c r="Z134" s="13"/>
      <c r="AA134" s="13"/>
      <c r="AB134" s="13"/>
      <c r="AC134" s="13"/>
      <c r="AD134" s="13"/>
      <c r="AE134" s="13"/>
      <c r="AF134" s="12"/>
      <c r="AG134" s="12"/>
      <c r="AH134" s="12"/>
      <c r="AI134" s="12"/>
      <c r="AJ134" s="12"/>
      <c r="AK134" s="13"/>
      <c r="AL134" s="13"/>
      <c r="AM134" s="13"/>
      <c r="AN134" s="13"/>
      <c r="AO134" s="13"/>
      <c r="AP134" s="13"/>
      <c r="AQ134" s="13"/>
      <c r="AR134" s="13"/>
      <c r="AS134" s="13"/>
      <c r="AT134" s="13"/>
      <c r="AU134" s="13"/>
      <c r="AV134" s="13"/>
      <c r="AW134" s="13"/>
      <c r="AX134" s="13"/>
      <c r="AY134" s="13"/>
      <c r="AZ134" s="13"/>
      <c r="BA134" s="13"/>
      <c r="BB134" s="13"/>
      <c r="BC134" s="13"/>
      <c r="BD134" s="13"/>
      <c r="BE134" s="13"/>
      <c r="BF134" s="13"/>
      <c r="BG134" s="13"/>
      <c r="BH134" s="13"/>
      <c r="BI134" s="13"/>
      <c r="BJ134" s="13"/>
      <c r="BK134" s="13"/>
      <c r="BL134" s="13"/>
      <c r="BM134" s="13"/>
      <c r="BN134" s="13"/>
      <c r="BO134" s="13"/>
      <c r="BP134" s="13"/>
      <c r="BQ134" s="13"/>
      <c r="BR134" s="13"/>
      <c r="BS134" s="13"/>
      <c r="BT134" s="13"/>
      <c r="BU134" s="13"/>
      <c r="BV134" s="13"/>
      <c r="BW134" s="13"/>
      <c r="BX134" s="13"/>
      <c r="BY134" s="13"/>
      <c r="BZ134" s="13"/>
      <c r="CA134" s="13"/>
      <c r="CB134" s="13"/>
      <c r="CC134" s="13"/>
      <c r="CD134" s="13"/>
      <c r="CE134" s="13"/>
    </row>
    <row r="135" spans="1:83" x14ac:dyDescent="0.25">
      <c r="A135" s="13"/>
      <c r="B135" s="15"/>
      <c r="C135" s="13"/>
      <c r="D135" s="13"/>
      <c r="E135" s="13"/>
      <c r="F135" s="13"/>
      <c r="G135" s="13"/>
      <c r="H135" s="13"/>
      <c r="I135" s="13"/>
      <c r="J135" s="15"/>
      <c r="K135" s="13"/>
      <c r="L135" s="13"/>
      <c r="M135" s="12"/>
      <c r="N135" s="13"/>
      <c r="O135" s="13"/>
      <c r="P135" s="13"/>
      <c r="Q135" s="13"/>
      <c r="R135" s="13"/>
      <c r="S135" s="13"/>
      <c r="T135" s="13"/>
      <c r="U135" s="28"/>
      <c r="V135" s="28"/>
      <c r="W135" s="29"/>
      <c r="X135" s="28"/>
      <c r="Y135" s="28"/>
      <c r="Z135" s="13"/>
      <c r="AA135" s="13"/>
      <c r="AB135" s="13"/>
      <c r="AC135" s="13"/>
      <c r="AD135" s="13"/>
      <c r="AE135" s="13"/>
      <c r="AF135" s="12"/>
      <c r="AG135" s="12"/>
      <c r="AH135" s="12"/>
      <c r="AI135" s="12"/>
      <c r="AJ135" s="12"/>
      <c r="AK135" s="13"/>
      <c r="AL135" s="13"/>
      <c r="AM135" s="13"/>
      <c r="AN135" s="13"/>
      <c r="AO135" s="13"/>
      <c r="AP135" s="13"/>
      <c r="AQ135" s="13"/>
      <c r="AR135" s="13"/>
      <c r="AS135" s="13"/>
      <c r="AT135" s="13"/>
      <c r="AU135" s="13"/>
      <c r="AV135" s="13"/>
      <c r="AW135" s="13"/>
      <c r="AX135" s="13"/>
      <c r="AY135" s="13"/>
      <c r="AZ135" s="13"/>
      <c r="BA135" s="13"/>
      <c r="BB135" s="13"/>
      <c r="BC135" s="13"/>
      <c r="BD135" s="13"/>
      <c r="BE135" s="13"/>
      <c r="BF135" s="13"/>
      <c r="BG135" s="13"/>
      <c r="BH135" s="13"/>
      <c r="BI135" s="13"/>
      <c r="BJ135" s="13"/>
      <c r="BK135" s="13"/>
      <c r="BL135" s="13"/>
      <c r="BM135" s="13"/>
      <c r="BN135" s="13"/>
      <c r="BO135" s="13"/>
      <c r="BP135" s="13"/>
      <c r="BQ135" s="13"/>
      <c r="BR135" s="13"/>
      <c r="BS135" s="13"/>
      <c r="BT135" s="13"/>
      <c r="BU135" s="13"/>
      <c r="BV135" s="13"/>
      <c r="BW135" s="13"/>
      <c r="BX135" s="13"/>
      <c r="BY135" s="13"/>
      <c r="BZ135" s="13"/>
      <c r="CA135" s="13"/>
      <c r="CB135" s="13"/>
      <c r="CC135" s="13"/>
      <c r="CD135" s="13"/>
      <c r="CE135" s="13"/>
    </row>
    <row r="136" spans="1:83" x14ac:dyDescent="0.25">
      <c r="A136" s="13"/>
      <c r="B136" s="15"/>
      <c r="C136" s="13"/>
      <c r="D136" s="13"/>
      <c r="E136" s="13"/>
      <c r="F136" s="13"/>
      <c r="G136" s="13"/>
      <c r="H136" s="13"/>
      <c r="I136" s="13"/>
      <c r="J136" s="15"/>
      <c r="K136" s="13"/>
      <c r="L136" s="13"/>
      <c r="M136" s="12"/>
      <c r="N136" s="13"/>
      <c r="O136" s="13"/>
      <c r="P136" s="13"/>
      <c r="Q136" s="13"/>
      <c r="R136" s="13"/>
      <c r="S136" s="13"/>
      <c r="T136" s="13"/>
      <c r="U136" s="28"/>
      <c r="V136" s="28"/>
      <c r="W136" s="29"/>
      <c r="X136" s="28"/>
      <c r="Y136" s="28"/>
      <c r="Z136" s="13"/>
      <c r="AA136" s="13"/>
      <c r="AB136" s="13"/>
      <c r="AC136" s="13"/>
      <c r="AD136" s="13"/>
      <c r="AE136" s="13"/>
      <c r="AF136" s="12"/>
      <c r="AG136" s="12"/>
      <c r="AH136" s="12"/>
      <c r="AI136" s="12"/>
      <c r="AJ136" s="12"/>
      <c r="AK136" s="13"/>
      <c r="AL136" s="13"/>
      <c r="AM136" s="13"/>
      <c r="AN136" s="13"/>
      <c r="AO136" s="13"/>
      <c r="AP136" s="13"/>
      <c r="AQ136" s="13"/>
      <c r="AR136" s="13"/>
      <c r="AS136" s="13"/>
      <c r="AT136" s="13"/>
      <c r="AU136" s="13"/>
      <c r="AV136" s="13"/>
      <c r="AW136" s="13"/>
      <c r="AX136" s="13"/>
      <c r="AY136" s="13"/>
      <c r="AZ136" s="13"/>
      <c r="BA136" s="13"/>
      <c r="BB136" s="13"/>
      <c r="BC136" s="13"/>
      <c r="BD136" s="13"/>
      <c r="BE136" s="13"/>
      <c r="BF136" s="13"/>
      <c r="BG136" s="13"/>
      <c r="BH136" s="13"/>
      <c r="BI136" s="13"/>
      <c r="BJ136" s="13"/>
      <c r="BK136" s="13"/>
      <c r="BL136" s="13"/>
      <c r="BM136" s="13"/>
      <c r="BN136" s="13"/>
      <c r="BO136" s="13"/>
      <c r="BP136" s="13"/>
      <c r="BQ136" s="13"/>
      <c r="BR136" s="13"/>
      <c r="BS136" s="13"/>
      <c r="BT136" s="13"/>
      <c r="BU136" s="13"/>
      <c r="BV136" s="13"/>
      <c r="BW136" s="13"/>
      <c r="BX136" s="13"/>
      <c r="BY136" s="13"/>
      <c r="BZ136" s="13"/>
      <c r="CA136" s="13"/>
      <c r="CB136" s="13"/>
      <c r="CC136" s="13"/>
      <c r="CD136" s="13"/>
      <c r="CE136" s="13"/>
    </row>
    <row r="137" spans="1:83" x14ac:dyDescent="0.25">
      <c r="A137" s="13"/>
      <c r="B137" s="15"/>
      <c r="C137" s="13"/>
      <c r="D137" s="13"/>
      <c r="E137" s="13"/>
      <c r="F137" s="13"/>
      <c r="G137" s="13"/>
      <c r="H137" s="13"/>
      <c r="I137" s="13"/>
      <c r="J137" s="15"/>
      <c r="K137" s="13"/>
      <c r="L137" s="13"/>
      <c r="M137" s="12"/>
      <c r="N137" s="13"/>
      <c r="O137" s="13"/>
      <c r="P137" s="13"/>
      <c r="Q137" s="13"/>
      <c r="R137" s="13"/>
      <c r="S137" s="13"/>
      <c r="T137" s="13"/>
      <c r="U137" s="28"/>
      <c r="V137" s="28"/>
      <c r="W137" s="29"/>
      <c r="X137" s="28"/>
      <c r="Y137" s="28"/>
      <c r="Z137" s="13"/>
      <c r="AA137" s="13"/>
      <c r="AB137" s="13"/>
      <c r="AC137" s="13"/>
      <c r="AD137" s="13"/>
      <c r="AE137" s="13"/>
      <c r="AF137" s="12"/>
      <c r="AG137" s="12"/>
      <c r="AH137" s="12"/>
      <c r="AI137" s="12"/>
      <c r="AJ137" s="12"/>
      <c r="AK137" s="13"/>
      <c r="AL137" s="13"/>
      <c r="AM137" s="13"/>
      <c r="AN137" s="13"/>
      <c r="AO137" s="13"/>
      <c r="AP137" s="13"/>
      <c r="AQ137" s="13"/>
      <c r="AR137" s="13"/>
      <c r="AS137" s="13"/>
      <c r="AT137" s="13"/>
      <c r="AU137" s="13"/>
      <c r="AV137" s="13"/>
      <c r="AW137" s="13"/>
      <c r="AX137" s="13"/>
      <c r="AY137" s="13"/>
      <c r="AZ137" s="13"/>
      <c r="BA137" s="13"/>
      <c r="BB137" s="13"/>
      <c r="BC137" s="13"/>
      <c r="BD137" s="13"/>
      <c r="BE137" s="13"/>
      <c r="BF137" s="13"/>
      <c r="BG137" s="13"/>
      <c r="BH137" s="13"/>
      <c r="BI137" s="13"/>
      <c r="BJ137" s="13"/>
      <c r="BK137" s="13"/>
      <c r="BL137" s="13"/>
      <c r="BM137" s="13"/>
      <c r="BN137" s="13"/>
      <c r="BO137" s="13"/>
      <c r="BP137" s="13"/>
      <c r="BQ137" s="13"/>
      <c r="BR137" s="13"/>
      <c r="BS137" s="13"/>
      <c r="BT137" s="13"/>
      <c r="BU137" s="13"/>
      <c r="BV137" s="13"/>
      <c r="BW137" s="13"/>
      <c r="BX137" s="13"/>
      <c r="BY137" s="13"/>
      <c r="BZ137" s="13"/>
      <c r="CA137" s="13"/>
      <c r="CB137" s="13"/>
      <c r="CC137" s="13"/>
      <c r="CD137" s="13"/>
      <c r="CE137" s="13"/>
    </row>
    <row r="138" spans="1:83" x14ac:dyDescent="0.25">
      <c r="A138" s="13"/>
      <c r="B138" s="15"/>
      <c r="C138" s="13"/>
      <c r="D138" s="13"/>
      <c r="E138" s="13"/>
      <c r="F138" s="13"/>
      <c r="G138" s="13"/>
      <c r="H138" s="13"/>
      <c r="I138" s="13"/>
      <c r="J138" s="15"/>
      <c r="K138" s="13"/>
      <c r="L138" s="13"/>
      <c r="M138" s="12"/>
      <c r="N138" s="13"/>
      <c r="O138" s="13"/>
      <c r="P138" s="13"/>
      <c r="Q138" s="13"/>
      <c r="R138" s="13"/>
      <c r="S138" s="13"/>
      <c r="T138" s="13"/>
      <c r="U138" s="28"/>
      <c r="V138" s="28"/>
      <c r="W138" s="29"/>
      <c r="X138" s="28"/>
      <c r="Y138" s="28"/>
      <c r="Z138" s="13"/>
      <c r="AA138" s="13"/>
      <c r="AB138" s="13"/>
      <c r="AC138" s="13"/>
      <c r="AD138" s="13"/>
      <c r="AE138" s="13"/>
      <c r="AF138" s="12"/>
      <c r="AG138" s="12"/>
      <c r="AH138" s="12"/>
      <c r="AI138" s="12"/>
      <c r="AJ138" s="12"/>
      <c r="AK138" s="13"/>
      <c r="AL138" s="13"/>
      <c r="AM138" s="13"/>
      <c r="AN138" s="13"/>
      <c r="AO138" s="13"/>
      <c r="AP138" s="13"/>
      <c r="AQ138" s="13"/>
      <c r="AR138" s="13"/>
      <c r="AS138" s="13"/>
      <c r="AT138" s="13"/>
      <c r="AU138" s="13"/>
      <c r="AV138" s="13"/>
      <c r="AW138" s="13"/>
      <c r="AX138" s="13"/>
      <c r="AY138" s="13"/>
      <c r="AZ138" s="13"/>
      <c r="BA138" s="13"/>
      <c r="BB138" s="13"/>
      <c r="BC138" s="13"/>
      <c r="BD138" s="13"/>
      <c r="BE138" s="13"/>
      <c r="BF138" s="13"/>
      <c r="BG138" s="13"/>
      <c r="BH138" s="13"/>
      <c r="BI138" s="13"/>
      <c r="BJ138" s="13"/>
      <c r="BK138" s="13"/>
      <c r="BL138" s="13"/>
      <c r="BM138" s="13"/>
      <c r="BN138" s="13"/>
      <c r="BO138" s="13"/>
      <c r="BP138" s="13"/>
      <c r="BQ138" s="13"/>
      <c r="BR138" s="13"/>
      <c r="BS138" s="13"/>
      <c r="BT138" s="13"/>
      <c r="BU138" s="13"/>
      <c r="BV138" s="13"/>
      <c r="BW138" s="13"/>
      <c r="BX138" s="13"/>
      <c r="BY138" s="13"/>
      <c r="BZ138" s="13"/>
      <c r="CA138" s="13"/>
      <c r="CB138" s="13"/>
      <c r="CC138" s="13"/>
      <c r="CD138" s="13"/>
      <c r="CE138" s="13"/>
    </row>
    <row r="139" spans="1:83" x14ac:dyDescent="0.25">
      <c r="A139" s="13"/>
      <c r="B139" s="15"/>
      <c r="C139" s="13"/>
      <c r="D139" s="13"/>
      <c r="E139" s="13"/>
      <c r="F139" s="13"/>
      <c r="G139" s="13"/>
      <c r="H139" s="13"/>
      <c r="I139" s="13"/>
      <c r="J139" s="15"/>
      <c r="K139" s="13"/>
      <c r="L139" s="13"/>
      <c r="M139" s="12"/>
      <c r="N139" s="13"/>
      <c r="O139" s="13"/>
      <c r="P139" s="13"/>
      <c r="Q139" s="13"/>
      <c r="R139" s="13"/>
      <c r="S139" s="13"/>
      <c r="T139" s="13"/>
      <c r="U139" s="28"/>
      <c r="V139" s="28"/>
      <c r="W139" s="29"/>
      <c r="X139" s="28"/>
      <c r="Y139" s="28"/>
      <c r="Z139" s="13"/>
      <c r="AA139" s="13"/>
      <c r="AB139" s="13"/>
      <c r="AC139" s="13"/>
      <c r="AD139" s="13"/>
      <c r="AE139" s="13"/>
      <c r="AF139" s="12"/>
      <c r="AG139" s="12"/>
      <c r="AH139" s="12"/>
      <c r="AI139" s="12"/>
      <c r="AJ139" s="12"/>
      <c r="AK139" s="13"/>
      <c r="AL139" s="13"/>
      <c r="AM139" s="13"/>
      <c r="AN139" s="13"/>
      <c r="AO139" s="13"/>
      <c r="AP139" s="13"/>
      <c r="AQ139" s="13"/>
      <c r="AR139" s="13"/>
      <c r="AS139" s="13"/>
      <c r="AT139" s="13"/>
      <c r="AU139" s="13"/>
      <c r="AV139" s="13"/>
      <c r="AW139" s="13"/>
      <c r="AX139" s="13"/>
      <c r="AY139" s="13"/>
      <c r="AZ139" s="13"/>
      <c r="BA139" s="13"/>
      <c r="BB139" s="13"/>
      <c r="BC139" s="13"/>
      <c r="BD139" s="13"/>
      <c r="BE139" s="13"/>
      <c r="BF139" s="13"/>
      <c r="BG139" s="13"/>
      <c r="BH139" s="13"/>
      <c r="BI139" s="13"/>
      <c r="BJ139" s="13"/>
      <c r="BK139" s="13"/>
      <c r="BL139" s="13"/>
      <c r="BM139" s="13"/>
      <c r="BN139" s="13"/>
      <c r="BO139" s="13"/>
      <c r="BP139" s="13"/>
      <c r="BQ139" s="13"/>
      <c r="BR139" s="13"/>
      <c r="BS139" s="13"/>
      <c r="BT139" s="13"/>
      <c r="BU139" s="13"/>
      <c r="BV139" s="13"/>
      <c r="BW139" s="13"/>
      <c r="BX139" s="13"/>
      <c r="BY139" s="13"/>
      <c r="BZ139" s="13"/>
      <c r="CA139" s="13"/>
      <c r="CB139" s="13"/>
      <c r="CC139" s="13"/>
      <c r="CD139" s="13"/>
      <c r="CE139" s="13"/>
    </row>
    <row r="140" spans="1:83" x14ac:dyDescent="0.25">
      <c r="A140" s="13"/>
      <c r="B140" s="15"/>
      <c r="C140" s="13"/>
      <c r="D140" s="13"/>
      <c r="E140" s="13"/>
      <c r="F140" s="13"/>
      <c r="G140" s="13"/>
      <c r="H140" s="13"/>
      <c r="I140" s="13"/>
      <c r="J140" s="15"/>
      <c r="K140" s="13"/>
      <c r="L140" s="13"/>
      <c r="M140" s="12"/>
      <c r="N140" s="13"/>
      <c r="O140" s="13"/>
      <c r="P140" s="13"/>
      <c r="Q140" s="13"/>
      <c r="R140" s="13"/>
      <c r="S140" s="13"/>
      <c r="T140" s="13"/>
      <c r="U140" s="28"/>
      <c r="V140" s="28"/>
      <c r="W140" s="29"/>
      <c r="X140" s="28"/>
      <c r="Y140" s="28"/>
      <c r="Z140" s="13"/>
      <c r="AA140" s="13"/>
      <c r="AB140" s="13"/>
      <c r="AC140" s="13"/>
      <c r="AD140" s="13"/>
      <c r="AE140" s="13"/>
      <c r="AF140" s="12"/>
      <c r="AG140" s="12"/>
      <c r="AH140" s="12"/>
      <c r="AI140" s="12"/>
      <c r="AJ140" s="12"/>
      <c r="AK140" s="13"/>
      <c r="AL140" s="13"/>
      <c r="AM140" s="13"/>
      <c r="AN140" s="13"/>
      <c r="AO140" s="13"/>
      <c r="AP140" s="13"/>
      <c r="AQ140" s="13"/>
      <c r="AR140" s="13"/>
      <c r="AS140" s="13"/>
      <c r="AT140" s="13"/>
      <c r="AU140" s="13"/>
      <c r="AV140" s="13"/>
      <c r="AW140" s="13"/>
      <c r="AX140" s="13"/>
      <c r="AY140" s="13"/>
      <c r="AZ140" s="13"/>
      <c r="BA140" s="13"/>
      <c r="BB140" s="13"/>
      <c r="BC140" s="13"/>
      <c r="BD140" s="13"/>
      <c r="BE140" s="13"/>
      <c r="BF140" s="13"/>
      <c r="BG140" s="13"/>
      <c r="BH140" s="13"/>
      <c r="BI140" s="13"/>
      <c r="BJ140" s="13"/>
      <c r="BK140" s="13"/>
      <c r="BL140" s="13"/>
      <c r="BM140" s="13"/>
      <c r="BN140" s="13"/>
      <c r="BO140" s="13"/>
      <c r="BP140" s="13"/>
      <c r="BQ140" s="13"/>
      <c r="BR140" s="13"/>
      <c r="BS140" s="13"/>
      <c r="BT140" s="13"/>
      <c r="BU140" s="13"/>
      <c r="BV140" s="13"/>
      <c r="BW140" s="13"/>
      <c r="BX140" s="13"/>
      <c r="BY140" s="13"/>
      <c r="BZ140" s="13"/>
      <c r="CA140" s="13"/>
      <c r="CB140" s="13"/>
      <c r="CC140" s="13"/>
      <c r="CD140" s="13"/>
      <c r="CE140" s="13"/>
    </row>
    <row r="141" spans="1:83" x14ac:dyDescent="0.25">
      <c r="A141" s="13"/>
      <c r="B141" s="15"/>
      <c r="C141" s="13"/>
      <c r="D141" s="13"/>
      <c r="E141" s="13"/>
      <c r="F141" s="13"/>
      <c r="G141" s="13"/>
      <c r="H141" s="13"/>
      <c r="I141" s="13"/>
      <c r="J141" s="15"/>
      <c r="K141" s="13"/>
      <c r="L141" s="13"/>
      <c r="M141" s="12"/>
      <c r="N141" s="13"/>
      <c r="O141" s="13"/>
      <c r="P141" s="13"/>
      <c r="Q141" s="13"/>
      <c r="R141" s="13"/>
      <c r="S141" s="13"/>
      <c r="T141" s="13"/>
      <c r="U141" s="28"/>
      <c r="V141" s="28"/>
      <c r="W141" s="29"/>
      <c r="X141" s="28"/>
      <c r="Y141" s="28"/>
      <c r="Z141" s="13"/>
      <c r="AA141" s="13"/>
      <c r="AB141" s="13"/>
      <c r="AC141" s="13"/>
      <c r="AD141" s="13"/>
      <c r="AE141" s="13"/>
      <c r="AF141" s="12"/>
      <c r="AG141" s="12"/>
      <c r="AH141" s="12"/>
      <c r="AI141" s="12"/>
      <c r="AJ141" s="12"/>
      <c r="AK141" s="13"/>
      <c r="AL141" s="13"/>
      <c r="AM141" s="13"/>
      <c r="AN141" s="13"/>
      <c r="AO141" s="13"/>
      <c r="AP141" s="13"/>
      <c r="AQ141" s="13"/>
      <c r="AR141" s="13"/>
      <c r="AS141" s="13"/>
      <c r="AT141" s="13"/>
      <c r="AU141" s="13"/>
      <c r="AV141" s="13"/>
      <c r="AW141" s="13"/>
      <c r="AX141" s="13"/>
      <c r="AY141" s="13"/>
      <c r="AZ141" s="13"/>
      <c r="BA141" s="13"/>
      <c r="BB141" s="13"/>
      <c r="BC141" s="13"/>
      <c r="BD141" s="13"/>
      <c r="BE141" s="13"/>
      <c r="BF141" s="13"/>
      <c r="BG141" s="13"/>
      <c r="BH141" s="13"/>
      <c r="BI141" s="13"/>
      <c r="BJ141" s="13"/>
      <c r="BK141" s="13"/>
      <c r="BL141" s="13"/>
      <c r="BM141" s="13"/>
      <c r="BN141" s="13"/>
      <c r="BO141" s="13"/>
      <c r="BP141" s="13"/>
      <c r="BQ141" s="13"/>
      <c r="BR141" s="13"/>
      <c r="BS141" s="13"/>
      <c r="BT141" s="13"/>
      <c r="BU141" s="13"/>
      <c r="BV141" s="13"/>
      <c r="BW141" s="13"/>
      <c r="BX141" s="13"/>
      <c r="BY141" s="13"/>
      <c r="BZ141" s="13"/>
      <c r="CA141" s="13"/>
      <c r="CB141" s="13"/>
      <c r="CC141" s="13"/>
      <c r="CD141" s="13"/>
      <c r="CE141" s="13"/>
    </row>
    <row r="142" spans="1:83" x14ac:dyDescent="0.25">
      <c r="A142" s="13"/>
      <c r="B142" s="15"/>
      <c r="C142" s="13"/>
      <c r="D142" s="13"/>
      <c r="E142" s="13"/>
      <c r="F142" s="13"/>
      <c r="G142" s="13"/>
      <c r="H142" s="13"/>
      <c r="I142" s="13"/>
      <c r="J142" s="15"/>
      <c r="K142" s="13"/>
      <c r="L142" s="13"/>
      <c r="M142" s="12"/>
      <c r="N142" s="13"/>
      <c r="O142" s="13"/>
      <c r="P142" s="13"/>
      <c r="Q142" s="13"/>
      <c r="R142" s="13"/>
      <c r="S142" s="13"/>
      <c r="T142" s="13"/>
      <c r="U142" s="28"/>
      <c r="V142" s="28"/>
      <c r="W142" s="29"/>
      <c r="X142" s="28"/>
      <c r="Y142" s="28"/>
      <c r="Z142" s="13"/>
      <c r="AA142" s="13"/>
      <c r="AB142" s="13"/>
      <c r="AC142" s="13"/>
      <c r="AD142" s="13"/>
      <c r="AE142" s="13"/>
      <c r="AF142" s="12"/>
      <c r="AG142" s="12"/>
      <c r="AH142" s="12"/>
      <c r="AI142" s="12"/>
      <c r="AJ142" s="12"/>
      <c r="AK142" s="13"/>
      <c r="AL142" s="13"/>
      <c r="AM142" s="13"/>
      <c r="AN142" s="13"/>
      <c r="AO142" s="13"/>
      <c r="AP142" s="13"/>
      <c r="AQ142" s="13"/>
      <c r="AR142" s="13"/>
      <c r="AS142" s="13"/>
      <c r="AT142" s="13"/>
      <c r="AU142" s="13"/>
      <c r="AV142" s="13"/>
      <c r="AW142" s="13"/>
      <c r="AX142" s="13"/>
      <c r="AY142" s="13"/>
      <c r="AZ142" s="13"/>
      <c r="BA142" s="13"/>
      <c r="BB142" s="13"/>
      <c r="BC142" s="13"/>
      <c r="BD142" s="13"/>
      <c r="BE142" s="13"/>
      <c r="BF142" s="13"/>
      <c r="BG142" s="13"/>
      <c r="BH142" s="13"/>
      <c r="BI142" s="13"/>
      <c r="BJ142" s="13"/>
      <c r="BK142" s="13"/>
      <c r="BL142" s="13"/>
      <c r="BM142" s="13"/>
      <c r="BN142" s="13"/>
      <c r="BO142" s="13"/>
      <c r="BP142" s="13"/>
      <c r="BQ142" s="13"/>
      <c r="BR142" s="13"/>
      <c r="BS142" s="13"/>
      <c r="BT142" s="13"/>
      <c r="BU142" s="13"/>
      <c r="BV142" s="13"/>
      <c r="BW142" s="13"/>
      <c r="BX142" s="13"/>
      <c r="BY142" s="13"/>
      <c r="BZ142" s="13"/>
      <c r="CA142" s="13"/>
      <c r="CB142" s="13"/>
      <c r="CC142" s="13"/>
      <c r="CD142" s="13"/>
      <c r="CE142" s="1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G6"/>
  <sheetViews>
    <sheetView zoomScale="115" zoomScaleNormal="115" workbookViewId="0"/>
  </sheetViews>
  <sheetFormatPr baseColWidth="10" defaultRowHeight="15" x14ac:dyDescent="0.25"/>
  <cols>
    <col min="1" max="1" width="16.7109375" bestFit="1" customWidth="1"/>
  </cols>
  <sheetData>
    <row r="1" spans="1:7" ht="95.25" customHeight="1" x14ac:dyDescent="0.25">
      <c r="A1" s="120" t="s">
        <v>2</v>
      </c>
      <c r="B1" s="144" t="s">
        <v>20</v>
      </c>
      <c r="C1" s="144"/>
      <c r="D1" s="144"/>
      <c r="E1" s="144"/>
      <c r="F1" s="144"/>
      <c r="G1" s="144"/>
    </row>
    <row r="2" spans="1:7" ht="69.75" customHeight="1" x14ac:dyDescent="0.25">
      <c r="A2" s="120" t="s">
        <v>3</v>
      </c>
      <c r="B2" s="145" t="s">
        <v>18</v>
      </c>
      <c r="C2" s="145"/>
      <c r="D2" s="145"/>
      <c r="E2" s="145"/>
      <c r="F2" s="145"/>
      <c r="G2" s="145"/>
    </row>
    <row r="3" spans="1:7" ht="45.75" customHeight="1" x14ac:dyDescent="0.25">
      <c r="A3" s="120" t="s">
        <v>4</v>
      </c>
      <c r="B3" s="144" t="s">
        <v>12</v>
      </c>
      <c r="C3" s="144"/>
      <c r="D3" s="144"/>
      <c r="E3" s="144"/>
      <c r="F3" s="144"/>
      <c r="G3" s="144"/>
    </row>
    <row r="4" spans="1:7" ht="32.25" customHeight="1" x14ac:dyDescent="0.25">
      <c r="A4" s="120" t="s">
        <v>5</v>
      </c>
      <c r="B4" s="144" t="s">
        <v>11</v>
      </c>
      <c r="C4" s="144"/>
      <c r="D4" s="144"/>
      <c r="E4" s="144"/>
      <c r="F4" s="144"/>
      <c r="G4" s="144"/>
    </row>
    <row r="5" spans="1:7" ht="20.25" customHeight="1" x14ac:dyDescent="0.25">
      <c r="A5" s="120" t="s">
        <v>19</v>
      </c>
      <c r="B5" s="144" t="s">
        <v>10</v>
      </c>
      <c r="C5" s="144"/>
      <c r="D5" s="144"/>
      <c r="E5" s="144"/>
      <c r="F5" s="144"/>
      <c r="G5" s="144"/>
    </row>
    <row r="6" spans="1:7" ht="46.5" customHeight="1" x14ac:dyDescent="0.25">
      <c r="A6" s="120" t="s">
        <v>1</v>
      </c>
      <c r="B6" s="144" t="str">
        <f>"Corresponde al tiempo de trabajo que exceda de los límites de la jornada regular y que debe ser remunerado de acuerdo a los lineamientos de Capital Humano. Referirse a la Norma de Horas Extras para mayor información."</f>
        <v>Corresponde al tiempo de trabajo que exceda de los límites de la jornada regular y que debe ser remunerado de acuerdo a los lineamientos de Capital Humano. Referirse a la Norma de Horas Extras para mayor información.</v>
      </c>
      <c r="C6" s="144"/>
      <c r="D6" s="144"/>
      <c r="E6" s="144"/>
      <c r="F6" s="144"/>
      <c r="G6" s="144"/>
    </row>
  </sheetData>
  <mergeCells count="6">
    <mergeCell ref="B5:G5"/>
    <mergeCell ref="B4:G4"/>
    <mergeCell ref="B6:G6"/>
    <mergeCell ref="B1:G1"/>
    <mergeCell ref="B2:G2"/>
    <mergeCell ref="B3:G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AJ254"/>
  <sheetViews>
    <sheetView showGridLines="0" zoomScale="70" zoomScaleNormal="70" workbookViewId="0">
      <selection activeCell="J22" sqref="A1:J22"/>
    </sheetView>
  </sheetViews>
  <sheetFormatPr baseColWidth="10" defaultColWidth="9.140625" defaultRowHeight="15" x14ac:dyDescent="0.25"/>
  <cols>
    <col min="1" max="1" width="2.140625" customWidth="1"/>
    <col min="2" max="2" width="16.5703125" bestFit="1" customWidth="1"/>
    <col min="3" max="3" width="19.140625" bestFit="1" customWidth="1"/>
    <col min="9" max="9" width="9" customWidth="1"/>
    <col min="10" max="10" width="9" style="1" customWidth="1"/>
    <col min="11" max="12" width="9" customWidth="1"/>
    <col min="13" max="13" width="9" style="3" customWidth="1"/>
    <col min="15" max="15" width="16.85546875" customWidth="1"/>
  </cols>
  <sheetData>
    <row r="3" s="13" customFormat="1" x14ac:dyDescent="0.25"/>
    <row r="4" s="13" customFormat="1" x14ac:dyDescent="0.25"/>
    <row r="5" s="13" customFormat="1" x14ac:dyDescent="0.25"/>
    <row r="6" s="13" customFormat="1" x14ac:dyDescent="0.25"/>
    <row r="7" s="13" customFormat="1" x14ac:dyDescent="0.25"/>
    <row r="8" s="13" customFormat="1" x14ac:dyDescent="0.25"/>
    <row r="9" s="13" customFormat="1" x14ac:dyDescent="0.25"/>
    <row r="10" s="13" customFormat="1" x14ac:dyDescent="0.25"/>
    <row r="11" s="13" customFormat="1" x14ac:dyDescent="0.25"/>
    <row r="12" s="13" customFormat="1" x14ac:dyDescent="0.25"/>
    <row r="13" s="13" customFormat="1" x14ac:dyDescent="0.25"/>
    <row r="14" s="13" customFormat="1" x14ac:dyDescent="0.25"/>
    <row r="15" s="13" customFormat="1" x14ac:dyDescent="0.25"/>
    <row r="16" s="13" customFormat="1" x14ac:dyDescent="0.25"/>
    <row r="17" s="13" customFormat="1" x14ac:dyDescent="0.25"/>
    <row r="18" s="13" customFormat="1" x14ac:dyDescent="0.25"/>
    <row r="19" s="13" customFormat="1" x14ac:dyDescent="0.25"/>
    <row r="20" s="13" customFormat="1" x14ac:dyDescent="0.25"/>
    <row r="21" s="13" customFormat="1" x14ac:dyDescent="0.25"/>
    <row r="22" s="13" customFormat="1" x14ac:dyDescent="0.25"/>
    <row r="23" s="13" customFormat="1" x14ac:dyDescent="0.25"/>
    <row r="24" s="13" customFormat="1" x14ac:dyDescent="0.25"/>
    <row r="25" s="13" customFormat="1" x14ac:dyDescent="0.25"/>
    <row r="26" s="13" customFormat="1" x14ac:dyDescent="0.25"/>
    <row r="27" s="13" customFormat="1" x14ac:dyDescent="0.25"/>
    <row r="28" s="13" customFormat="1" x14ac:dyDescent="0.25"/>
    <row r="29" s="13" customFormat="1" x14ac:dyDescent="0.25"/>
    <row r="30" s="13" customFormat="1" x14ac:dyDescent="0.25"/>
    <row r="31" s="13" customFormat="1" x14ac:dyDescent="0.25"/>
    <row r="32" s="13" customFormat="1" x14ac:dyDescent="0.25"/>
    <row r="33" s="13" customFormat="1" x14ac:dyDescent="0.25"/>
    <row r="34" s="13" customFormat="1" x14ac:dyDescent="0.25"/>
    <row r="35" s="13" customFormat="1" x14ac:dyDescent="0.25"/>
    <row r="36" s="13" customFormat="1" x14ac:dyDescent="0.25"/>
    <row r="37" s="13" customFormat="1" x14ac:dyDescent="0.25"/>
    <row r="38" s="13" customFormat="1" x14ac:dyDescent="0.25"/>
    <row r="39" s="13" customFormat="1" x14ac:dyDescent="0.25"/>
    <row r="40" s="13" customFormat="1" x14ac:dyDescent="0.25"/>
    <row r="41" s="13" customFormat="1" x14ac:dyDescent="0.25"/>
    <row r="42" s="13" customFormat="1" x14ac:dyDescent="0.25"/>
    <row r="43" s="13" customFormat="1" x14ac:dyDescent="0.25"/>
    <row r="44" s="13" customFormat="1" x14ac:dyDescent="0.25"/>
    <row r="45" s="13" customFormat="1" x14ac:dyDescent="0.25"/>
    <row r="46" s="13" customFormat="1" x14ac:dyDescent="0.25"/>
    <row r="47" s="13" customFormat="1" x14ac:dyDescent="0.25"/>
    <row r="48" s="13" customFormat="1" x14ac:dyDescent="0.25"/>
    <row r="49" s="13" customFormat="1" x14ac:dyDescent="0.25"/>
    <row r="50" s="13" customFormat="1" x14ac:dyDescent="0.25"/>
    <row r="51" s="13" customFormat="1" x14ac:dyDescent="0.25"/>
    <row r="52" s="13" customFormat="1" x14ac:dyDescent="0.25"/>
    <row r="53" s="13" customFormat="1" x14ac:dyDescent="0.25"/>
    <row r="54" s="13" customFormat="1" x14ac:dyDescent="0.25"/>
    <row r="55" s="13" customFormat="1" x14ac:dyDescent="0.25"/>
    <row r="56" s="13" customFormat="1" x14ac:dyDescent="0.25"/>
    <row r="57" s="13" customFormat="1" x14ac:dyDescent="0.25"/>
    <row r="58" s="13" customFormat="1" x14ac:dyDescent="0.25"/>
    <row r="59" s="13" customFormat="1" x14ac:dyDescent="0.25"/>
    <row r="60" s="13" customFormat="1" x14ac:dyDescent="0.25"/>
    <row r="61" s="13" customFormat="1" x14ac:dyDescent="0.25"/>
    <row r="62" s="13" customFormat="1" x14ac:dyDescent="0.25"/>
    <row r="63" s="13" customFormat="1" x14ac:dyDescent="0.25"/>
    <row r="64" s="13" customFormat="1" x14ac:dyDescent="0.25"/>
    <row r="65" s="13" customFormat="1" x14ac:dyDescent="0.25"/>
    <row r="66" s="13" customFormat="1" x14ac:dyDescent="0.25"/>
    <row r="67" s="13" customFormat="1" x14ac:dyDescent="0.25"/>
    <row r="68" s="13" customFormat="1" x14ac:dyDescent="0.25"/>
    <row r="69" s="13" customFormat="1" x14ac:dyDescent="0.25"/>
    <row r="70" s="13" customFormat="1" x14ac:dyDescent="0.25"/>
    <row r="71" s="13" customFormat="1" x14ac:dyDescent="0.25"/>
    <row r="72" s="13" customFormat="1" x14ac:dyDescent="0.25"/>
    <row r="73" s="13" customFormat="1" x14ac:dyDescent="0.25"/>
    <row r="74" s="13" customFormat="1" x14ac:dyDescent="0.25"/>
    <row r="75" s="13" customFormat="1" x14ac:dyDescent="0.25"/>
    <row r="76" s="13" customFormat="1" x14ac:dyDescent="0.25"/>
    <row r="77" s="13" customFormat="1" x14ac:dyDescent="0.25"/>
    <row r="78" s="13" customFormat="1" x14ac:dyDescent="0.25"/>
    <row r="79" s="13" customFormat="1" x14ac:dyDescent="0.25"/>
    <row r="80" s="13" customFormat="1" x14ac:dyDescent="0.25"/>
    <row r="81" s="13" customFormat="1" x14ac:dyDescent="0.25"/>
    <row r="82" s="13" customFormat="1" x14ac:dyDescent="0.25"/>
    <row r="83" s="13" customFormat="1" x14ac:dyDescent="0.25"/>
    <row r="84" s="13" customFormat="1" x14ac:dyDescent="0.25"/>
    <row r="85" s="13" customFormat="1" x14ac:dyDescent="0.25"/>
    <row r="86" s="13" customFormat="1" x14ac:dyDescent="0.25"/>
    <row r="87" s="13" customFormat="1" x14ac:dyDescent="0.25"/>
    <row r="88" s="13" customFormat="1" x14ac:dyDescent="0.25"/>
    <row r="89" s="13" customFormat="1" x14ac:dyDescent="0.25"/>
    <row r="90" s="13" customFormat="1" x14ac:dyDescent="0.25"/>
    <row r="91" s="13" customFormat="1" x14ac:dyDescent="0.25"/>
    <row r="92" s="13" customFormat="1" x14ac:dyDescent="0.25"/>
    <row r="93" s="13" customFormat="1" x14ac:dyDescent="0.25"/>
    <row r="94" s="13" customFormat="1" x14ac:dyDescent="0.25"/>
    <row r="95" s="13" customFormat="1" x14ac:dyDescent="0.25"/>
    <row r="96" s="13" customFormat="1" x14ac:dyDescent="0.25"/>
    <row r="97" s="13" customFormat="1" x14ac:dyDescent="0.25"/>
    <row r="98" s="13" customFormat="1" x14ac:dyDescent="0.25"/>
    <row r="99" s="13" customFormat="1" x14ac:dyDescent="0.25"/>
    <row r="100" s="13" customFormat="1" x14ac:dyDescent="0.25"/>
    <row r="101" s="13" customFormat="1" x14ac:dyDescent="0.25"/>
    <row r="102" s="13" customFormat="1" x14ac:dyDescent="0.25"/>
    <row r="103" s="13" customFormat="1" x14ac:dyDescent="0.25"/>
    <row r="104" s="13" customFormat="1" x14ac:dyDescent="0.25"/>
    <row r="105" s="13" customFormat="1" x14ac:dyDescent="0.25"/>
    <row r="106" s="13" customFormat="1" x14ac:dyDescent="0.25"/>
    <row r="107" s="13" customFormat="1" x14ac:dyDescent="0.25"/>
    <row r="108" s="13" customFormat="1" x14ac:dyDescent="0.25"/>
    <row r="109" s="13" customFormat="1" x14ac:dyDescent="0.25"/>
    <row r="110" s="13" customFormat="1" x14ac:dyDescent="0.25"/>
    <row r="111" s="13" customFormat="1" x14ac:dyDescent="0.25"/>
    <row r="112" s="13" customFormat="1" x14ac:dyDescent="0.25"/>
    <row r="113" spans="2:36" s="13" customFormat="1" x14ac:dyDescent="0.25"/>
    <row r="114" spans="2:36" s="13" customFormat="1" x14ac:dyDescent="0.25">
      <c r="B114" s="15"/>
      <c r="J114" s="15"/>
      <c r="M114" s="12"/>
      <c r="U114" s="28"/>
      <c r="V114" s="28"/>
      <c r="W114" s="29"/>
      <c r="X114" s="28"/>
      <c r="Y114" s="28"/>
      <c r="AF114" s="12"/>
      <c r="AG114" s="12"/>
      <c r="AH114" s="12"/>
      <c r="AI114" s="12"/>
      <c r="AJ114" s="12"/>
    </row>
    <row r="115" spans="2:36" s="13" customFormat="1" x14ac:dyDescent="0.25">
      <c r="B115" s="15"/>
      <c r="J115" s="15"/>
      <c r="M115" s="12"/>
      <c r="U115" s="28"/>
      <c r="V115" s="28"/>
      <c r="W115" s="29"/>
      <c r="X115" s="28"/>
      <c r="Y115" s="28"/>
      <c r="AF115" s="12"/>
      <c r="AG115" s="12"/>
      <c r="AH115" s="12"/>
      <c r="AI115" s="12"/>
      <c r="AJ115" s="12"/>
    </row>
    <row r="116" spans="2:36" s="13" customFormat="1" x14ac:dyDescent="0.25">
      <c r="B116" s="15"/>
      <c r="J116" s="15"/>
      <c r="M116" s="12"/>
      <c r="U116" s="28"/>
      <c r="V116" s="28"/>
      <c r="W116" s="29"/>
      <c r="X116" s="28"/>
      <c r="Y116" s="28"/>
      <c r="AF116" s="12"/>
      <c r="AG116" s="12"/>
      <c r="AH116" s="12"/>
      <c r="AI116" s="12"/>
      <c r="AJ116" s="12"/>
    </row>
    <row r="117" spans="2:36" s="13" customFormat="1" x14ac:dyDescent="0.25">
      <c r="B117" s="15"/>
      <c r="J117" s="15"/>
      <c r="M117" s="12"/>
      <c r="U117" s="28"/>
      <c r="V117" s="28"/>
      <c r="W117" s="29"/>
      <c r="X117" s="28"/>
      <c r="Y117" s="28"/>
      <c r="AF117" s="12"/>
      <c r="AG117" s="12"/>
      <c r="AH117" s="12"/>
      <c r="AI117" s="12"/>
      <c r="AJ117" s="12"/>
    </row>
    <row r="118" spans="2:36" s="13" customFormat="1" x14ac:dyDescent="0.25">
      <c r="B118" s="15"/>
      <c r="J118" s="15"/>
      <c r="M118" s="12"/>
      <c r="U118" s="28"/>
      <c r="V118" s="28"/>
      <c r="W118" s="29"/>
      <c r="X118" s="28"/>
      <c r="Y118" s="28"/>
      <c r="AF118" s="12"/>
      <c r="AG118" s="12"/>
      <c r="AH118" s="12"/>
      <c r="AI118" s="12"/>
      <c r="AJ118" s="12"/>
    </row>
    <row r="119" spans="2:36" s="13" customFormat="1" x14ac:dyDescent="0.25">
      <c r="B119" s="15"/>
      <c r="J119" s="15"/>
      <c r="M119" s="12"/>
      <c r="U119" s="28"/>
      <c r="V119" s="28"/>
      <c r="W119" s="29"/>
      <c r="X119" s="28"/>
      <c r="Y119" s="28"/>
      <c r="AF119" s="12"/>
      <c r="AG119" s="12"/>
      <c r="AH119" s="12"/>
      <c r="AI119" s="12"/>
      <c r="AJ119" s="12"/>
    </row>
    <row r="120" spans="2:36" s="13" customFormat="1" x14ac:dyDescent="0.25">
      <c r="J120" s="15"/>
      <c r="M120" s="12"/>
    </row>
    <row r="121" spans="2:36" s="13" customFormat="1" x14ac:dyDescent="0.25">
      <c r="J121" s="15"/>
      <c r="M121" s="12"/>
    </row>
    <row r="122" spans="2:36" s="13" customFormat="1" x14ac:dyDescent="0.25">
      <c r="J122" s="15"/>
      <c r="M122" s="12"/>
    </row>
    <row r="123" spans="2:36" s="13" customFormat="1" x14ac:dyDescent="0.25">
      <c r="J123" s="15"/>
      <c r="M123" s="12"/>
    </row>
    <row r="124" spans="2:36" s="13" customFormat="1" x14ac:dyDescent="0.25">
      <c r="J124" s="15"/>
      <c r="M124" s="12"/>
    </row>
    <row r="125" spans="2:36" s="13" customFormat="1" x14ac:dyDescent="0.25">
      <c r="J125" s="15"/>
      <c r="M125" s="12"/>
    </row>
    <row r="126" spans="2:36" s="13" customFormat="1" x14ac:dyDescent="0.25">
      <c r="J126" s="15"/>
      <c r="M126" s="12"/>
    </row>
    <row r="127" spans="2:36" s="13" customFormat="1" x14ac:dyDescent="0.25">
      <c r="J127" s="15"/>
      <c r="M127" s="12"/>
    </row>
    <row r="128" spans="2:36" s="13" customFormat="1" x14ac:dyDescent="0.25">
      <c r="J128" s="15"/>
      <c r="M128" s="12"/>
    </row>
    <row r="129" spans="10:13" s="13" customFormat="1" x14ac:dyDescent="0.25">
      <c r="J129" s="15"/>
      <c r="M129" s="12"/>
    </row>
    <row r="130" spans="10:13" s="13" customFormat="1" x14ac:dyDescent="0.25">
      <c r="J130" s="15"/>
      <c r="M130" s="12"/>
    </row>
    <row r="131" spans="10:13" s="13" customFormat="1" x14ac:dyDescent="0.25">
      <c r="J131" s="15"/>
      <c r="M131" s="12"/>
    </row>
    <row r="132" spans="10:13" s="13" customFormat="1" x14ac:dyDescent="0.25">
      <c r="J132" s="15"/>
      <c r="M132" s="12"/>
    </row>
    <row r="133" spans="10:13" s="13" customFormat="1" x14ac:dyDescent="0.25">
      <c r="J133" s="15"/>
      <c r="M133" s="12"/>
    </row>
    <row r="134" spans="10:13" s="13" customFormat="1" x14ac:dyDescent="0.25">
      <c r="J134" s="15"/>
      <c r="M134" s="12"/>
    </row>
    <row r="135" spans="10:13" s="13" customFormat="1" x14ac:dyDescent="0.25">
      <c r="J135" s="15"/>
      <c r="M135" s="12"/>
    </row>
    <row r="136" spans="10:13" s="13" customFormat="1" x14ac:dyDescent="0.25">
      <c r="J136" s="15"/>
      <c r="M136" s="12"/>
    </row>
    <row r="137" spans="10:13" s="13" customFormat="1" x14ac:dyDescent="0.25">
      <c r="J137" s="15"/>
      <c r="M137" s="12"/>
    </row>
    <row r="138" spans="10:13" s="13" customFormat="1" x14ac:dyDescent="0.25">
      <c r="J138" s="15"/>
      <c r="M138" s="12"/>
    </row>
    <row r="139" spans="10:13" s="13" customFormat="1" x14ac:dyDescent="0.25">
      <c r="J139" s="15"/>
      <c r="M139" s="12"/>
    </row>
    <row r="140" spans="10:13" s="13" customFormat="1" x14ac:dyDescent="0.25">
      <c r="J140" s="15"/>
      <c r="M140" s="12"/>
    </row>
    <row r="141" spans="10:13" s="13" customFormat="1" x14ac:dyDescent="0.25">
      <c r="J141" s="15"/>
      <c r="M141" s="12"/>
    </row>
    <row r="142" spans="10:13" s="13" customFormat="1" x14ac:dyDescent="0.25">
      <c r="J142" s="15"/>
      <c r="M142" s="12"/>
    </row>
    <row r="143" spans="10:13" s="13" customFormat="1" x14ac:dyDescent="0.25">
      <c r="J143" s="15"/>
      <c r="M143" s="12"/>
    </row>
    <row r="144" spans="10:13" s="13" customFormat="1" x14ac:dyDescent="0.25">
      <c r="J144" s="15"/>
      <c r="M144" s="12"/>
    </row>
    <row r="145" spans="10:13" s="13" customFormat="1" x14ac:dyDescent="0.25">
      <c r="J145" s="15"/>
      <c r="M145" s="12"/>
    </row>
    <row r="146" spans="10:13" s="13" customFormat="1" x14ac:dyDescent="0.25">
      <c r="J146" s="15"/>
      <c r="M146" s="12"/>
    </row>
    <row r="147" spans="10:13" s="13" customFormat="1" x14ac:dyDescent="0.25">
      <c r="J147" s="15"/>
      <c r="M147" s="12"/>
    </row>
    <row r="148" spans="10:13" s="13" customFormat="1" x14ac:dyDescent="0.25">
      <c r="J148" s="15"/>
      <c r="M148" s="12"/>
    </row>
    <row r="149" spans="10:13" s="13" customFormat="1" x14ac:dyDescent="0.25">
      <c r="J149" s="15"/>
      <c r="M149" s="12"/>
    </row>
    <row r="150" spans="10:13" s="13" customFormat="1" x14ac:dyDescent="0.25">
      <c r="J150" s="15"/>
      <c r="M150" s="12"/>
    </row>
    <row r="151" spans="10:13" s="13" customFormat="1" x14ac:dyDescent="0.25">
      <c r="J151" s="15"/>
      <c r="M151" s="12"/>
    </row>
    <row r="152" spans="10:13" s="13" customFormat="1" x14ac:dyDescent="0.25">
      <c r="J152" s="15"/>
      <c r="M152" s="12"/>
    </row>
    <row r="153" spans="10:13" s="13" customFormat="1" x14ac:dyDescent="0.25">
      <c r="J153" s="15"/>
      <c r="M153" s="12"/>
    </row>
    <row r="154" spans="10:13" s="13" customFormat="1" x14ac:dyDescent="0.25">
      <c r="J154" s="15"/>
      <c r="M154" s="12"/>
    </row>
    <row r="155" spans="10:13" s="13" customFormat="1" x14ac:dyDescent="0.25">
      <c r="J155" s="15"/>
      <c r="M155" s="12"/>
    </row>
    <row r="156" spans="10:13" s="13" customFormat="1" x14ac:dyDescent="0.25">
      <c r="J156" s="15"/>
      <c r="M156" s="12"/>
    </row>
    <row r="157" spans="10:13" s="13" customFormat="1" x14ac:dyDescent="0.25">
      <c r="J157" s="15"/>
      <c r="M157" s="12"/>
    </row>
    <row r="158" spans="10:13" s="13" customFormat="1" x14ac:dyDescent="0.25">
      <c r="J158" s="15"/>
      <c r="M158" s="12"/>
    </row>
    <row r="159" spans="10:13" s="13" customFormat="1" x14ac:dyDescent="0.25">
      <c r="J159" s="15"/>
      <c r="M159" s="12"/>
    </row>
    <row r="160" spans="10:13" s="13" customFormat="1" x14ac:dyDescent="0.25">
      <c r="J160" s="15"/>
      <c r="M160" s="12"/>
    </row>
    <row r="161" spans="10:13" s="13" customFormat="1" x14ac:dyDescent="0.25">
      <c r="J161" s="15"/>
      <c r="M161" s="12"/>
    </row>
    <row r="162" spans="10:13" s="13" customFormat="1" x14ac:dyDescent="0.25">
      <c r="J162" s="15"/>
      <c r="M162" s="12"/>
    </row>
    <row r="163" spans="10:13" s="13" customFormat="1" x14ac:dyDescent="0.25">
      <c r="J163" s="15"/>
      <c r="M163" s="12"/>
    </row>
    <row r="164" spans="10:13" s="13" customFormat="1" x14ac:dyDescent="0.25">
      <c r="J164" s="15"/>
      <c r="M164" s="12"/>
    </row>
    <row r="165" spans="10:13" s="13" customFormat="1" x14ac:dyDescent="0.25">
      <c r="J165" s="15"/>
      <c r="M165" s="12"/>
    </row>
    <row r="166" spans="10:13" s="13" customFormat="1" x14ac:dyDescent="0.25">
      <c r="J166" s="15"/>
      <c r="M166" s="12"/>
    </row>
    <row r="167" spans="10:13" s="13" customFormat="1" x14ac:dyDescent="0.25">
      <c r="J167" s="15"/>
      <c r="M167" s="12"/>
    </row>
    <row r="168" spans="10:13" s="13" customFormat="1" x14ac:dyDescent="0.25">
      <c r="J168" s="15"/>
      <c r="M168" s="12"/>
    </row>
    <row r="169" spans="10:13" s="13" customFormat="1" x14ac:dyDescent="0.25">
      <c r="J169" s="15"/>
      <c r="M169" s="12"/>
    </row>
    <row r="170" spans="10:13" s="13" customFormat="1" x14ac:dyDescent="0.25">
      <c r="J170" s="15"/>
      <c r="M170" s="12"/>
    </row>
    <row r="171" spans="10:13" s="13" customFormat="1" x14ac:dyDescent="0.25">
      <c r="J171" s="15"/>
      <c r="M171" s="12"/>
    </row>
    <row r="172" spans="10:13" s="13" customFormat="1" x14ac:dyDescent="0.25">
      <c r="J172" s="15"/>
      <c r="M172" s="12"/>
    </row>
    <row r="173" spans="10:13" s="13" customFormat="1" x14ac:dyDescent="0.25">
      <c r="J173" s="15"/>
      <c r="M173" s="12"/>
    </row>
    <row r="174" spans="10:13" s="13" customFormat="1" x14ac:dyDescent="0.25">
      <c r="J174" s="15"/>
      <c r="M174" s="12"/>
    </row>
    <row r="175" spans="10:13" s="13" customFormat="1" x14ac:dyDescent="0.25">
      <c r="J175" s="15"/>
      <c r="M175" s="12"/>
    </row>
    <row r="176" spans="10:13" s="13" customFormat="1" x14ac:dyDescent="0.25">
      <c r="J176" s="15"/>
      <c r="M176" s="12"/>
    </row>
    <row r="177" spans="10:13" s="13" customFormat="1" x14ac:dyDescent="0.25">
      <c r="J177" s="15"/>
      <c r="M177" s="12"/>
    </row>
    <row r="178" spans="10:13" s="13" customFormat="1" x14ac:dyDescent="0.25">
      <c r="J178" s="15"/>
      <c r="M178" s="12"/>
    </row>
    <row r="179" spans="10:13" s="13" customFormat="1" x14ac:dyDescent="0.25">
      <c r="J179" s="15"/>
      <c r="M179" s="12"/>
    </row>
    <row r="180" spans="10:13" s="13" customFormat="1" x14ac:dyDescent="0.25">
      <c r="J180" s="15"/>
      <c r="M180" s="12"/>
    </row>
    <row r="181" spans="10:13" s="13" customFormat="1" x14ac:dyDescent="0.25">
      <c r="J181" s="15"/>
      <c r="M181" s="12"/>
    </row>
    <row r="182" spans="10:13" s="13" customFormat="1" x14ac:dyDescent="0.25">
      <c r="J182" s="15"/>
      <c r="M182" s="12"/>
    </row>
    <row r="183" spans="10:13" s="13" customFormat="1" x14ac:dyDescent="0.25">
      <c r="J183" s="15"/>
      <c r="M183" s="12"/>
    </row>
    <row r="184" spans="10:13" s="13" customFormat="1" x14ac:dyDescent="0.25">
      <c r="J184" s="15"/>
      <c r="M184" s="12"/>
    </row>
    <row r="185" spans="10:13" s="13" customFormat="1" x14ac:dyDescent="0.25">
      <c r="J185" s="15"/>
      <c r="M185" s="12"/>
    </row>
    <row r="186" spans="10:13" s="13" customFormat="1" x14ac:dyDescent="0.25">
      <c r="J186" s="15"/>
      <c r="M186" s="12"/>
    </row>
    <row r="187" spans="10:13" s="13" customFormat="1" x14ac:dyDescent="0.25">
      <c r="J187" s="15"/>
      <c r="M187" s="12"/>
    </row>
    <row r="188" spans="10:13" s="13" customFormat="1" x14ac:dyDescent="0.25">
      <c r="J188" s="15"/>
      <c r="M188" s="12"/>
    </row>
    <row r="189" spans="10:13" s="13" customFormat="1" x14ac:dyDescent="0.25">
      <c r="J189" s="15"/>
      <c r="M189" s="12"/>
    </row>
    <row r="190" spans="10:13" s="13" customFormat="1" x14ac:dyDescent="0.25">
      <c r="J190" s="15"/>
      <c r="M190" s="12"/>
    </row>
    <row r="191" spans="10:13" s="13" customFormat="1" x14ac:dyDescent="0.25">
      <c r="J191" s="15"/>
      <c r="M191" s="12"/>
    </row>
    <row r="192" spans="10:13" s="13" customFormat="1" x14ac:dyDescent="0.25">
      <c r="J192" s="15"/>
      <c r="M192" s="12"/>
    </row>
    <row r="193" spans="10:13" s="13" customFormat="1" x14ac:dyDescent="0.25">
      <c r="J193" s="15"/>
      <c r="M193" s="12"/>
    </row>
    <row r="194" spans="10:13" s="13" customFormat="1" x14ac:dyDescent="0.25">
      <c r="J194" s="15"/>
      <c r="M194" s="12"/>
    </row>
    <row r="195" spans="10:13" s="13" customFormat="1" x14ac:dyDescent="0.25">
      <c r="J195" s="15"/>
      <c r="M195" s="12"/>
    </row>
    <row r="196" spans="10:13" s="13" customFormat="1" x14ac:dyDescent="0.25">
      <c r="J196" s="15"/>
      <c r="M196" s="12"/>
    </row>
    <row r="197" spans="10:13" s="13" customFormat="1" x14ac:dyDescent="0.25">
      <c r="J197" s="15"/>
      <c r="M197" s="12"/>
    </row>
    <row r="198" spans="10:13" s="13" customFormat="1" x14ac:dyDescent="0.25">
      <c r="J198" s="15"/>
      <c r="M198" s="12"/>
    </row>
    <row r="199" spans="10:13" s="13" customFormat="1" x14ac:dyDescent="0.25">
      <c r="J199" s="15"/>
      <c r="M199" s="12"/>
    </row>
    <row r="200" spans="10:13" s="13" customFormat="1" x14ac:dyDescent="0.25">
      <c r="J200" s="15"/>
      <c r="M200" s="12"/>
    </row>
    <row r="201" spans="10:13" s="13" customFormat="1" x14ac:dyDescent="0.25">
      <c r="J201" s="15"/>
      <c r="M201" s="12"/>
    </row>
    <row r="202" spans="10:13" s="13" customFormat="1" x14ac:dyDescent="0.25">
      <c r="J202" s="15"/>
      <c r="M202" s="12"/>
    </row>
    <row r="203" spans="10:13" s="13" customFormat="1" x14ac:dyDescent="0.25">
      <c r="J203" s="15"/>
      <c r="M203" s="12"/>
    </row>
    <row r="204" spans="10:13" s="13" customFormat="1" x14ac:dyDescent="0.25">
      <c r="J204" s="15"/>
      <c r="M204" s="12"/>
    </row>
    <row r="205" spans="10:13" s="13" customFormat="1" x14ac:dyDescent="0.25">
      <c r="J205" s="15"/>
      <c r="M205" s="12"/>
    </row>
    <row r="206" spans="10:13" s="13" customFormat="1" x14ac:dyDescent="0.25">
      <c r="J206" s="15"/>
      <c r="M206" s="12"/>
    </row>
    <row r="207" spans="10:13" s="13" customFormat="1" x14ac:dyDescent="0.25">
      <c r="J207" s="15"/>
      <c r="M207" s="12"/>
    </row>
    <row r="208" spans="10:13" s="13" customFormat="1" x14ac:dyDescent="0.25">
      <c r="J208" s="15"/>
      <c r="M208" s="12"/>
    </row>
    <row r="209" spans="10:13" s="13" customFormat="1" x14ac:dyDescent="0.25">
      <c r="J209" s="15"/>
      <c r="M209" s="12"/>
    </row>
    <row r="210" spans="10:13" s="13" customFormat="1" x14ac:dyDescent="0.25">
      <c r="J210" s="15"/>
      <c r="M210" s="12"/>
    </row>
    <row r="211" spans="10:13" s="13" customFormat="1" x14ac:dyDescent="0.25">
      <c r="J211" s="15"/>
      <c r="M211" s="12"/>
    </row>
    <row r="212" spans="10:13" s="13" customFormat="1" x14ac:dyDescent="0.25">
      <c r="J212" s="15"/>
      <c r="M212" s="12"/>
    </row>
    <row r="213" spans="10:13" s="13" customFormat="1" x14ac:dyDescent="0.25">
      <c r="J213" s="15"/>
      <c r="M213" s="12"/>
    </row>
    <row r="214" spans="10:13" s="13" customFormat="1" x14ac:dyDescent="0.25">
      <c r="J214" s="15"/>
      <c r="M214" s="12"/>
    </row>
    <row r="215" spans="10:13" s="13" customFormat="1" x14ac:dyDescent="0.25">
      <c r="J215" s="15"/>
      <c r="M215" s="12"/>
    </row>
    <row r="216" spans="10:13" s="13" customFormat="1" x14ac:dyDescent="0.25">
      <c r="J216" s="15"/>
      <c r="M216" s="12"/>
    </row>
    <row r="217" spans="10:13" s="13" customFormat="1" x14ac:dyDescent="0.25">
      <c r="J217" s="15"/>
      <c r="M217" s="12"/>
    </row>
    <row r="218" spans="10:13" s="13" customFormat="1" x14ac:dyDescent="0.25">
      <c r="J218" s="15"/>
      <c r="M218" s="12"/>
    </row>
    <row r="219" spans="10:13" s="13" customFormat="1" x14ac:dyDescent="0.25">
      <c r="J219" s="15"/>
      <c r="M219" s="12"/>
    </row>
    <row r="220" spans="10:13" s="13" customFormat="1" x14ac:dyDescent="0.25">
      <c r="J220" s="15"/>
      <c r="M220" s="12"/>
    </row>
    <row r="221" spans="10:13" s="13" customFormat="1" x14ac:dyDescent="0.25">
      <c r="J221" s="15"/>
      <c r="M221" s="12"/>
    </row>
    <row r="222" spans="10:13" s="13" customFormat="1" x14ac:dyDescent="0.25">
      <c r="J222" s="15"/>
      <c r="M222" s="12"/>
    </row>
    <row r="223" spans="10:13" s="13" customFormat="1" x14ac:dyDescent="0.25">
      <c r="J223" s="15"/>
      <c r="M223" s="12"/>
    </row>
    <row r="224" spans="10:13" s="13" customFormat="1" x14ac:dyDescent="0.25">
      <c r="J224" s="15"/>
      <c r="M224" s="12"/>
    </row>
    <row r="225" spans="10:13" s="13" customFormat="1" x14ac:dyDescent="0.25">
      <c r="J225" s="15"/>
      <c r="M225" s="12"/>
    </row>
    <row r="226" spans="10:13" s="13" customFormat="1" x14ac:dyDescent="0.25">
      <c r="J226" s="15"/>
      <c r="M226" s="12"/>
    </row>
    <row r="227" spans="10:13" s="13" customFormat="1" x14ac:dyDescent="0.25">
      <c r="J227" s="15"/>
      <c r="M227" s="12"/>
    </row>
    <row r="228" spans="10:13" s="13" customFormat="1" x14ac:dyDescent="0.25">
      <c r="J228" s="15"/>
      <c r="M228" s="12"/>
    </row>
    <row r="229" spans="10:13" s="13" customFormat="1" x14ac:dyDescent="0.25">
      <c r="J229" s="15"/>
      <c r="M229" s="12"/>
    </row>
    <row r="230" spans="10:13" s="13" customFormat="1" x14ac:dyDescent="0.25">
      <c r="J230" s="15"/>
      <c r="M230" s="12"/>
    </row>
    <row r="231" spans="10:13" s="13" customFormat="1" x14ac:dyDescent="0.25">
      <c r="J231" s="15"/>
      <c r="M231" s="12"/>
    </row>
    <row r="232" spans="10:13" s="13" customFormat="1" x14ac:dyDescent="0.25">
      <c r="J232" s="15"/>
      <c r="M232" s="12"/>
    </row>
    <row r="233" spans="10:13" s="13" customFormat="1" x14ac:dyDescent="0.25">
      <c r="J233" s="15"/>
      <c r="M233" s="12"/>
    </row>
    <row r="234" spans="10:13" s="13" customFormat="1" x14ac:dyDescent="0.25">
      <c r="J234" s="15"/>
      <c r="M234" s="12"/>
    </row>
    <row r="235" spans="10:13" s="13" customFormat="1" x14ac:dyDescent="0.25">
      <c r="J235" s="15"/>
      <c r="M235" s="12"/>
    </row>
    <row r="236" spans="10:13" s="13" customFormat="1" x14ac:dyDescent="0.25">
      <c r="J236" s="15"/>
      <c r="M236" s="12"/>
    </row>
    <row r="237" spans="10:13" s="13" customFormat="1" x14ac:dyDescent="0.25">
      <c r="J237" s="15"/>
      <c r="M237" s="12"/>
    </row>
    <row r="238" spans="10:13" s="13" customFormat="1" x14ac:dyDescent="0.25">
      <c r="J238" s="15"/>
      <c r="M238" s="12"/>
    </row>
    <row r="239" spans="10:13" s="13" customFormat="1" x14ac:dyDescent="0.25">
      <c r="J239" s="15"/>
      <c r="M239" s="12"/>
    </row>
    <row r="240" spans="10:13" s="13" customFormat="1" x14ac:dyDescent="0.25">
      <c r="J240" s="15"/>
      <c r="M240" s="12"/>
    </row>
    <row r="241" spans="10:13" s="13" customFormat="1" x14ac:dyDescent="0.25">
      <c r="J241" s="15"/>
      <c r="M241" s="12"/>
    </row>
    <row r="242" spans="10:13" s="13" customFormat="1" x14ac:dyDescent="0.25">
      <c r="J242" s="15"/>
      <c r="M242" s="12"/>
    </row>
    <row r="243" spans="10:13" s="13" customFormat="1" x14ac:dyDescent="0.25">
      <c r="J243" s="15"/>
      <c r="M243" s="12"/>
    </row>
    <row r="244" spans="10:13" s="13" customFormat="1" x14ac:dyDescent="0.25">
      <c r="J244" s="15"/>
      <c r="M244" s="12"/>
    </row>
    <row r="245" spans="10:13" s="13" customFormat="1" x14ac:dyDescent="0.25">
      <c r="J245" s="15"/>
      <c r="M245" s="12"/>
    </row>
    <row r="246" spans="10:13" s="13" customFormat="1" x14ac:dyDescent="0.25">
      <c r="J246" s="15"/>
      <c r="M246" s="12"/>
    </row>
    <row r="247" spans="10:13" s="13" customFormat="1" x14ac:dyDescent="0.25">
      <c r="J247" s="15"/>
      <c r="M247" s="12"/>
    </row>
    <row r="248" spans="10:13" s="13" customFormat="1" x14ac:dyDescent="0.25">
      <c r="J248" s="15"/>
      <c r="M248" s="12"/>
    </row>
    <row r="249" spans="10:13" s="13" customFormat="1" x14ac:dyDescent="0.25">
      <c r="J249" s="15"/>
      <c r="M249" s="12"/>
    </row>
    <row r="250" spans="10:13" s="13" customFormat="1" x14ac:dyDescent="0.25">
      <c r="J250" s="15"/>
      <c r="M250" s="12"/>
    </row>
    <row r="251" spans="10:13" s="13" customFormat="1" x14ac:dyDescent="0.25">
      <c r="J251" s="15"/>
      <c r="M251" s="12"/>
    </row>
    <row r="252" spans="10:13" s="13" customFormat="1" x14ac:dyDescent="0.25">
      <c r="J252" s="15"/>
      <c r="M252" s="12"/>
    </row>
    <row r="253" spans="10:13" s="13" customFormat="1" x14ac:dyDescent="0.25">
      <c r="J253" s="15"/>
      <c r="M253" s="12"/>
    </row>
    <row r="254" spans="10:13" s="13" customFormat="1" x14ac:dyDescent="0.25">
      <c r="J254" s="15"/>
      <c r="M254" s="12"/>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CAB816FD-624B-4656-BD62-BD2FB0C439A6}">
  <ds:schemaRefs>
    <ds:schemaRef ds:uri="http://schemas.microsoft.com/PowerBIAddIn"/>
  </ds:schemaRefs>
</ds:datastoreItem>
</file>

<file path=customXml/itemProps2.xml><?xml version="1.0" encoding="utf-8"?>
<ds:datastoreItem xmlns:ds="http://schemas.openxmlformats.org/officeDocument/2006/customXml" ds:itemID="{7508FD27-5F54-4B8F-874B-CED17338CFF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22</vt:i4>
      </vt:variant>
    </vt:vector>
  </HeadingPairs>
  <TitlesOfParts>
    <vt:vector size="23" baseType="lpstr">
      <vt:lpstr>Info</vt:lpstr>
      <vt:lpstr>Año</vt:lpstr>
      <vt:lpstr>ClOrd</vt:lpstr>
      <vt:lpstr>CuadroNombre</vt:lpstr>
      <vt:lpstr>CuadroSucursal</vt:lpstr>
      <vt:lpstr>FiltroAño1</vt:lpstr>
      <vt:lpstr>FiltroAño2</vt:lpstr>
      <vt:lpstr>FiltroAño3</vt:lpstr>
      <vt:lpstr>FiltroAño4</vt:lpstr>
      <vt:lpstr>FiltroMes1</vt:lpstr>
      <vt:lpstr>FiltroMes2</vt:lpstr>
      <vt:lpstr>Mes</vt:lpstr>
      <vt:lpstr>Ordena</vt:lpstr>
      <vt:lpstr>orderfld</vt:lpstr>
      <vt:lpstr>pos_act</vt:lpstr>
      <vt:lpstr>RangoCelda</vt:lpstr>
      <vt:lpstr>ranrowgrid</vt:lpstr>
      <vt:lpstr>selCol</vt:lpstr>
      <vt:lpstr>selRow</vt:lpstr>
      <vt:lpstr>SortCriteria</vt:lpstr>
      <vt:lpstr>SORTOPTION</vt:lpstr>
      <vt:lpstr>valRowGrid</vt:lpstr>
      <vt:lpstr>valSelOption</vt:lpstr>
    </vt:vector>
  </TitlesOfParts>
  <Company>Chandoo.org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reinier</dc:creator>
  <cp:lastModifiedBy>Axel Amaya</cp:lastModifiedBy>
  <cp:lastPrinted>2018-09-27T18:16:17Z</cp:lastPrinted>
  <dcterms:created xsi:type="dcterms:W3CDTF">2011-02-09T04:29:44Z</dcterms:created>
  <dcterms:modified xsi:type="dcterms:W3CDTF">2019-08-29T22:39:48Z</dcterms:modified>
</cp:coreProperties>
</file>